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3.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hidePivotFieldList="1" autoCompressPictures="0"/>
  <mc:AlternateContent xmlns:mc="http://schemas.openxmlformats.org/markup-compatibility/2006">
    <mc:Choice Requires="x15">
      <x15ac:absPath xmlns:x15ac="http://schemas.microsoft.com/office/spreadsheetml/2010/11/ac" url="C:\Users\wb464833\Dropbox\LTGM_TrainingHistorical\Modelv5_4\"/>
    </mc:Choice>
  </mc:AlternateContent>
  <xr:revisionPtr revIDLastSave="0" documentId="13_ncr:1_{D0F5144A-9177-4944-A0F9-69CB0F494B87}" xr6:coauthVersionLast="47" xr6:coauthVersionMax="47" xr10:uidLastSave="{00000000-0000-0000-0000-000000000000}"/>
  <bookViews>
    <workbookView xWindow="-110" yWindow="-110" windowWidth="19420" windowHeight="10560" tabRatio="692" xr2:uid="{00000000-000D-0000-FFFF-FFFF00000000}"/>
  </bookViews>
  <sheets>
    <sheet name="Readme" sheetId="28" r:id="rId1"/>
    <sheet name="InputDataA_GeneralAssumptions" sheetId="1" r:id="rId2"/>
    <sheet name="GraphsA" sheetId="43" r:id="rId3"/>
    <sheet name="InputDataB_ModelSpecAssumptions" sheetId="42" r:id="rId4"/>
    <sheet name="GraphsB" sheetId="44" r:id="rId5"/>
    <sheet name="data" sheetId="45" state="hidden" r:id="rId6"/>
    <sheet name="data_pc" sheetId="48" state="hidden" r:id="rId7"/>
    <sheet name="DataSummary" sheetId="46" r:id="rId8"/>
    <sheet name="Submodel1" sheetId="9" r:id="rId9"/>
    <sheet name="Submodel1s" sheetId="26" r:id="rId10"/>
    <sheet name="Submodel2" sheetId="7" r:id="rId11"/>
    <sheet name="Submodel2s" sheetId="30" r:id="rId12"/>
    <sheet name="Submodel3" sheetId="34" r:id="rId13"/>
    <sheet name="Submodel3s" sheetId="37"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8" i="1" l="1"/>
  <c r="D390" i="46"/>
  <c r="AKV1" i="45"/>
  <c r="AKW1" i="45" s="1"/>
  <c r="AKX1" i="45" s="1"/>
  <c r="A347" i="46"/>
  <c r="A342" i="46"/>
  <c r="A239" i="46" l="1"/>
  <c r="BX2" i="45"/>
  <c r="AIR2" i="45"/>
  <c r="AJD2" i="45"/>
  <c r="AJC2" i="45"/>
  <c r="AJB2" i="45"/>
  <c r="AJA2" i="45"/>
  <c r="AIZ2" i="45"/>
  <c r="AIY2" i="45"/>
  <c r="AIW2" i="45"/>
  <c r="AIV2" i="45"/>
  <c r="AIU2" i="45"/>
  <c r="AIT2" i="45"/>
  <c r="AIS2" i="45"/>
  <c r="D357" i="46"/>
  <c r="B55" i="1"/>
  <c r="B64" i="1"/>
  <c r="C61" i="46"/>
  <c r="C60" i="46"/>
  <c r="BX88" i="1"/>
  <c r="BT17" i="9" s="1"/>
  <c r="BY88" i="1"/>
  <c r="BZ88" i="1"/>
  <c r="CA88" i="1"/>
  <c r="BW17" i="9" s="1"/>
  <c r="CB88" i="1"/>
  <c r="BX17" i="9" s="1"/>
  <c r="CC88" i="1"/>
  <c r="BY12" i="34" s="1"/>
  <c r="CD88" i="1"/>
  <c r="BZ14" i="7" s="1"/>
  <c r="CE88" i="1"/>
  <c r="CA14" i="7" s="1"/>
  <c r="CF88" i="1"/>
  <c r="CB17" i="9" s="1"/>
  <c r="CG88" i="1"/>
  <c r="CH88" i="1"/>
  <c r="CI88" i="1"/>
  <c r="CE17" i="9" s="1"/>
  <c r="BX92" i="1"/>
  <c r="BT12" i="37" s="1"/>
  <c r="BY92" i="1"/>
  <c r="BU14" i="30" s="1"/>
  <c r="BZ92" i="1"/>
  <c r="BV14" i="30" s="1"/>
  <c r="CA92" i="1"/>
  <c r="CB92" i="1"/>
  <c r="CC92" i="1"/>
  <c r="BY12" i="37" s="1"/>
  <c r="CD92" i="1"/>
  <c r="BZ12" i="37" s="1"/>
  <c r="CE92" i="1"/>
  <c r="CA12" i="37" s="1"/>
  <c r="CF92" i="1"/>
  <c r="CG92" i="1"/>
  <c r="CC14" i="30" s="1"/>
  <c r="CH92" i="1"/>
  <c r="CD14" i="30" s="1"/>
  <c r="CI92" i="1"/>
  <c r="BV17" i="9" l="1"/>
  <c r="BV14" i="7"/>
  <c r="BW14" i="30"/>
  <c r="BW17" i="26"/>
  <c r="CC17" i="9"/>
  <c r="CC14" i="7"/>
  <c r="BX17" i="26"/>
  <c r="BX14" i="30"/>
  <c r="BU17" i="9"/>
  <c r="BU14" i="7"/>
  <c r="CD17" i="9"/>
  <c r="CD14" i="7"/>
  <c r="BZ17" i="9"/>
  <c r="CE14" i="30"/>
  <c r="CE17" i="26"/>
  <c r="BT17" i="26"/>
  <c r="BT14" i="30"/>
  <c r="CB12" i="37"/>
  <c r="CB17" i="26"/>
  <c r="CB14" i="30"/>
  <c r="BX12" i="37"/>
  <c r="CD17" i="26"/>
  <c r="BV17" i="26"/>
  <c r="CA14" i="30"/>
  <c r="CE12" i="37"/>
  <c r="BW12" i="37"/>
  <c r="CC17" i="26"/>
  <c r="BU17" i="26"/>
  <c r="BZ14" i="30"/>
  <c r="CD12" i="37"/>
  <c r="BV12" i="37"/>
  <c r="BY14" i="30"/>
  <c r="CC12" i="37"/>
  <c r="BU12" i="37"/>
  <c r="CA17" i="26"/>
  <c r="BZ17" i="26"/>
  <c r="BY17" i="26"/>
  <c r="CA17" i="9"/>
  <c r="BY14" i="7"/>
  <c r="BX12" i="34"/>
  <c r="BX14" i="7"/>
  <c r="CE12" i="34"/>
  <c r="BW12" i="34"/>
  <c r="BY17" i="9"/>
  <c r="CE14" i="7"/>
  <c r="BW14" i="7"/>
  <c r="CD12" i="34"/>
  <c r="BV12" i="34"/>
  <c r="CC12" i="34"/>
  <c r="BU12" i="34"/>
  <c r="CB12" i="34"/>
  <c r="BT12" i="34"/>
  <c r="CB14" i="7"/>
  <c r="BT14" i="7"/>
  <c r="CA12" i="34"/>
  <c r="BZ12" i="34"/>
  <c r="SX2" i="45" l="1"/>
  <c r="SY2" i="45"/>
  <c r="SZ2" i="45"/>
  <c r="TA2" i="45"/>
  <c r="TB2" i="45"/>
  <c r="TC2" i="45"/>
  <c r="TD2" i="45"/>
  <c r="TE2" i="45"/>
  <c r="TF2" i="45"/>
  <c r="TG2" i="45"/>
  <c r="TL21" i="45"/>
  <c r="TM21" i="45" s="1"/>
  <c r="TN21" i="45" s="1"/>
  <c r="TO21" i="45" s="1"/>
  <c r="TP21" i="45" s="1"/>
  <c r="TQ21" i="45" s="1"/>
  <c r="TR21" i="45" s="1"/>
  <c r="TS21" i="45" s="1"/>
  <c r="TT21" i="45" s="1"/>
  <c r="TU21" i="45" s="1"/>
  <c r="TV21" i="45" s="1"/>
  <c r="TW21" i="45" s="1"/>
  <c r="TX21" i="45" s="1"/>
  <c r="TY21" i="45" s="1"/>
  <c r="TZ21" i="45" s="1"/>
  <c r="UA21" i="45" s="1"/>
  <c r="UB21" i="45" s="1"/>
  <c r="UC21" i="45" s="1"/>
  <c r="UD21" i="45" s="1"/>
  <c r="UE21" i="45" s="1"/>
  <c r="UF21" i="45" s="1"/>
  <c r="UG21" i="45" s="1"/>
  <c r="UH21" i="45" s="1"/>
  <c r="UI21" i="45" s="1"/>
  <c r="UJ21" i="45" s="1"/>
  <c r="UK21" i="45" s="1"/>
  <c r="UL21" i="45" s="1"/>
  <c r="UM21" i="45" s="1"/>
  <c r="UN21" i="45" s="1"/>
  <c r="UO21" i="45" s="1"/>
  <c r="UP21" i="45" s="1"/>
  <c r="UQ21" i="45" s="1"/>
  <c r="UR21" i="45" s="1"/>
  <c r="US21" i="45" s="1"/>
  <c r="UT21" i="45" s="1"/>
  <c r="UU21" i="45" s="1"/>
  <c r="RZ2" i="45"/>
  <c r="SA2" i="45"/>
  <c r="SB2" i="45"/>
  <c r="SC2" i="45"/>
  <c r="SD2" i="45"/>
  <c r="SE2" i="45"/>
  <c r="SF2" i="45"/>
  <c r="SG2" i="45"/>
  <c r="SH2" i="45"/>
  <c r="SI2" i="45"/>
  <c r="SJ2" i="45"/>
  <c r="SK2" i="45"/>
  <c r="SL2" i="45"/>
  <c r="SM2" i="45"/>
  <c r="SN2" i="45"/>
  <c r="SO2" i="45"/>
  <c r="SP2" i="45"/>
  <c r="SQ2" i="45"/>
  <c r="SR2" i="45"/>
  <c r="SS2" i="45"/>
  <c r="ST2" i="45"/>
  <c r="SU2" i="45"/>
  <c r="SV2" i="45"/>
  <c r="SW2" i="45"/>
  <c r="QU2" i="45"/>
  <c r="QV2" i="45"/>
  <c r="QW2" i="45"/>
  <c r="QX2" i="45"/>
  <c r="QY2" i="45"/>
  <c r="QZ2" i="45"/>
  <c r="RA2" i="45"/>
  <c r="RB2" i="45"/>
  <c r="RC2" i="45"/>
  <c r="RD2" i="45"/>
  <c r="RE2" i="45"/>
  <c r="RF2" i="45"/>
  <c r="RG2" i="45"/>
  <c r="RH2" i="45"/>
  <c r="RI2" i="45"/>
  <c r="RJ2" i="45"/>
  <c r="RK2" i="45"/>
  <c r="RL2" i="45"/>
  <c r="RM2" i="45"/>
  <c r="RN2" i="45"/>
  <c r="RO2" i="45"/>
  <c r="RP2" i="45"/>
  <c r="RQ2" i="45"/>
  <c r="RR2" i="45"/>
  <c r="RS2" i="45"/>
  <c r="RT2" i="45"/>
  <c r="RU2" i="45"/>
  <c r="RV2" i="45"/>
  <c r="RW2" i="45"/>
  <c r="RX2" i="45"/>
  <c r="RY2" i="45"/>
  <c r="LI21" i="45"/>
  <c r="LJ21" i="45" s="1"/>
  <c r="LK21" i="45" s="1"/>
  <c r="LL21" i="45" s="1"/>
  <c r="LM21" i="45" s="1"/>
  <c r="LN21" i="45" s="1"/>
  <c r="LO21" i="45" s="1"/>
  <c r="LP21" i="45" s="1"/>
  <c r="LQ21" i="45" s="1"/>
  <c r="LR21" i="45" s="1"/>
  <c r="LS21" i="45" s="1"/>
  <c r="LT21" i="45" s="1"/>
  <c r="LU21" i="45" s="1"/>
  <c r="LV21" i="45" s="1"/>
  <c r="LW21" i="45" s="1"/>
  <c r="LX21" i="45" s="1"/>
  <c r="LY21" i="45" s="1"/>
  <c r="LZ21" i="45" s="1"/>
  <c r="MA21" i="45" s="1"/>
  <c r="MB21" i="45" s="1"/>
  <c r="MC21" i="45" s="1"/>
  <c r="MD21" i="45" s="1"/>
  <c r="ME21" i="45" s="1"/>
  <c r="MF21" i="45" s="1"/>
  <c r="MG21" i="45" s="1"/>
  <c r="MH21" i="45" s="1"/>
  <c r="MI21" i="45" s="1"/>
  <c r="MJ21" i="45" s="1"/>
  <c r="MK21" i="45" s="1"/>
  <c r="ML21" i="45" s="1"/>
  <c r="MM21" i="45" s="1"/>
  <c r="MN21" i="45" s="1"/>
  <c r="MO21" i="45" s="1"/>
  <c r="MP21" i="45" s="1"/>
  <c r="MQ21" i="45" s="1"/>
  <c r="MR21" i="45" s="1"/>
  <c r="JG2" i="45"/>
  <c r="JH2" i="45"/>
  <c r="JI2" i="45"/>
  <c r="JJ2" i="45"/>
  <c r="JK2" i="45"/>
  <c r="JL2" i="45"/>
  <c r="JM2" i="45"/>
  <c r="JN2" i="45"/>
  <c r="JO2" i="45"/>
  <c r="JP2" i="45"/>
  <c r="JQ2" i="45"/>
  <c r="JR2" i="45"/>
  <c r="JS2" i="45"/>
  <c r="JT2" i="45"/>
  <c r="JU2" i="45"/>
  <c r="JV2" i="45"/>
  <c r="JW2" i="45"/>
  <c r="JX2" i="45"/>
  <c r="JY2" i="45"/>
  <c r="JZ2" i="45"/>
  <c r="KA2" i="45"/>
  <c r="KB2" i="45"/>
  <c r="KC2" i="45"/>
  <c r="KD2" i="45"/>
  <c r="KE2" i="45"/>
  <c r="KF2" i="45"/>
  <c r="KG2" i="45"/>
  <c r="KH2" i="45"/>
  <c r="KI2" i="45"/>
  <c r="KJ2" i="45"/>
  <c r="KK2" i="45"/>
  <c r="KL2" i="45"/>
  <c r="KM2" i="45"/>
  <c r="KN2" i="45"/>
  <c r="KO2" i="45"/>
  <c r="KP2" i="45"/>
  <c r="KQ2" i="45"/>
  <c r="KR2" i="45"/>
  <c r="KS2" i="45"/>
  <c r="KT2" i="45"/>
  <c r="KU2" i="45"/>
  <c r="KV2" i="45"/>
  <c r="KW2" i="45"/>
  <c r="KX2" i="45"/>
  <c r="KY2" i="45"/>
  <c r="KZ2" i="45"/>
  <c r="LA2" i="45"/>
  <c r="LB2" i="45"/>
  <c r="LC2" i="45"/>
  <c r="LD2" i="45"/>
  <c r="E179" i="1"/>
  <c r="E145" i="1"/>
  <c r="E101" i="1"/>
  <c r="E82" i="1"/>
  <c r="E38" i="1"/>
  <c r="A200" i="46"/>
  <c r="A194" i="46"/>
  <c r="A193" i="46"/>
  <c r="A192" i="46"/>
  <c r="A191" i="46"/>
  <c r="A190" i="46"/>
  <c r="A189" i="46"/>
  <c r="A188" i="46"/>
  <c r="A187" i="46"/>
  <c r="A186" i="46"/>
  <c r="A185" i="46"/>
  <c r="A184" i="46"/>
  <c r="A183" i="46"/>
  <c r="A182" i="46"/>
  <c r="A181" i="46"/>
  <c r="A173" i="46"/>
  <c r="A237" i="46"/>
  <c r="A236" i="46"/>
  <c r="A234" i="46"/>
  <c r="A233" i="46"/>
  <c r="A232" i="46"/>
  <c r="A212" i="46"/>
  <c r="UU2" i="45" l="1"/>
  <c r="UV21" i="45"/>
  <c r="MS21" i="45"/>
  <c r="MR5" i="45"/>
  <c r="MQ5" i="45"/>
  <c r="D341" i="46"/>
  <c r="D340" i="46"/>
  <c r="D339" i="46"/>
  <c r="D338" i="46"/>
  <c r="D337" i="46"/>
  <c r="A332" i="46"/>
  <c r="I79" i="46"/>
  <c r="A337" i="46" s="1"/>
  <c r="AHQ2" i="45"/>
  <c r="AHR2" i="45"/>
  <c r="AHS2" i="45"/>
  <c r="AHT2" i="45"/>
  <c r="AHP2" i="45"/>
  <c r="D274" i="46"/>
  <c r="D273" i="46"/>
  <c r="D272" i="46"/>
  <c r="D271" i="46"/>
  <c r="D270" i="46"/>
  <c r="I51" i="46"/>
  <c r="A270" i="46" s="1"/>
  <c r="FI2" i="45"/>
  <c r="FJ2" i="45"/>
  <c r="FK2" i="45"/>
  <c r="FL2" i="45"/>
  <c r="FH2" i="45"/>
  <c r="D175" i="46"/>
  <c r="I8" i="46"/>
  <c r="A175" i="46" s="1"/>
  <c r="L2" i="45"/>
  <c r="I36" i="46"/>
  <c r="A238" i="46" s="1"/>
  <c r="K36" i="46"/>
  <c r="D238" i="46" s="1"/>
  <c r="BS2" i="45"/>
  <c r="A299" i="46"/>
  <c r="UV2" i="45" l="1"/>
  <c r="UW21" i="45"/>
  <c r="MT21" i="45"/>
  <c r="MS5" i="45"/>
  <c r="B3" i="48"/>
  <c r="UW2" i="45" l="1"/>
  <c r="UX21" i="45"/>
  <c r="MU21" i="45"/>
  <c r="MT5" i="45"/>
  <c r="A402" i="46"/>
  <c r="A397" i="46"/>
  <c r="A373" i="46"/>
  <c r="A363" i="46"/>
  <c r="A352" i="46"/>
  <c r="UX2" i="45" l="1"/>
  <c r="UY21" i="45"/>
  <c r="MV21" i="45"/>
  <c r="MU5" i="45"/>
  <c r="A276" i="46"/>
  <c r="I50" i="46"/>
  <c r="A265" i="46" s="1"/>
  <c r="A202" i="46"/>
  <c r="FA2" i="45"/>
  <c r="BU2" i="45"/>
  <c r="UZ21" i="45" l="1"/>
  <c r="UY2" i="45"/>
  <c r="MW21" i="45"/>
  <c r="MV5" i="45"/>
  <c r="E25" i="42"/>
  <c r="VA21" i="45" l="1"/>
  <c r="UZ2" i="45"/>
  <c r="MW5" i="45"/>
  <c r="MX21" i="45"/>
  <c r="A369" i="46"/>
  <c r="A384" i="46"/>
  <c r="VB21" i="45" l="1"/>
  <c r="VA2" i="45"/>
  <c r="MX5" i="45"/>
  <c r="MY21" i="45"/>
  <c r="B174" i="46"/>
  <c r="B175" i="46" s="1"/>
  <c r="I49" i="46"/>
  <c r="A260" i="46" s="1"/>
  <c r="K44" i="46"/>
  <c r="I44" i="46"/>
  <c r="I41" i="46"/>
  <c r="A222" i="46" s="1"/>
  <c r="I33" i="46"/>
  <c r="A235" i="46" s="1"/>
  <c r="B240" i="46" s="1"/>
  <c r="I28" i="46"/>
  <c r="A199" i="46" s="1"/>
  <c r="I27" i="46"/>
  <c r="A198" i="46" s="1"/>
  <c r="I26" i="46"/>
  <c r="A197" i="46" s="1"/>
  <c r="I25" i="46"/>
  <c r="A196" i="46" s="1"/>
  <c r="I24" i="46"/>
  <c r="A195" i="46" s="1"/>
  <c r="I7" i="46"/>
  <c r="A174" i="46" s="1"/>
  <c r="ET2" i="45"/>
  <c r="BO2" i="45"/>
  <c r="BK2" i="45"/>
  <c r="BL2" i="45"/>
  <c r="BM2" i="45"/>
  <c r="BP2" i="45"/>
  <c r="BQ2" i="45"/>
  <c r="BJ2" i="45"/>
  <c r="BI2" i="45"/>
  <c r="BH2" i="45"/>
  <c r="VC21" i="45" l="1"/>
  <c r="VB2" i="45"/>
  <c r="MZ21" i="45"/>
  <c r="MY5" i="45"/>
  <c r="D32" i="26"/>
  <c r="VD21" i="45" l="1"/>
  <c r="VC2" i="45"/>
  <c r="NA21" i="45"/>
  <c r="MZ5" i="45"/>
  <c r="D389" i="46"/>
  <c r="D391" i="46"/>
  <c r="D388" i="46"/>
  <c r="VD2" i="45" l="1"/>
  <c r="VE21" i="45"/>
  <c r="NB21" i="45"/>
  <c r="NA5" i="45"/>
  <c r="AR1" i="48"/>
  <c r="AS1" i="48" s="1"/>
  <c r="E1" i="48"/>
  <c r="F1" i="48" s="1"/>
  <c r="G1" i="48" s="1"/>
  <c r="H1" i="48" s="1"/>
  <c r="I1" i="48" s="1"/>
  <c r="J1" i="48" s="1"/>
  <c r="K1" i="48" s="1"/>
  <c r="L1" i="48" s="1"/>
  <c r="M1" i="48" s="1"/>
  <c r="N1" i="48" s="1"/>
  <c r="O1" i="48" s="1"/>
  <c r="P1" i="48" s="1"/>
  <c r="Q1" i="48" s="1"/>
  <c r="R1" i="48" s="1"/>
  <c r="S1" i="48" s="1"/>
  <c r="T1" i="48" s="1"/>
  <c r="U1" i="48" s="1"/>
  <c r="V1" i="48" s="1"/>
  <c r="W1" i="48" s="1"/>
  <c r="X1" i="48" s="1"/>
  <c r="Y1" i="48" s="1"/>
  <c r="Z1" i="48" s="1"/>
  <c r="AA1" i="48" s="1"/>
  <c r="AB1" i="48" s="1"/>
  <c r="AC1" i="48" s="1"/>
  <c r="AD1" i="48" s="1"/>
  <c r="AE1" i="48" s="1"/>
  <c r="AF1" i="48" s="1"/>
  <c r="AG1" i="48" s="1"/>
  <c r="AH1" i="48" s="1"/>
  <c r="AI1" i="48" s="1"/>
  <c r="AJ1" i="48" s="1"/>
  <c r="AK1" i="48" s="1"/>
  <c r="AL1" i="48" s="1"/>
  <c r="AM1" i="48" s="1"/>
  <c r="AN1" i="48" s="1"/>
  <c r="AO1" i="48" s="1"/>
  <c r="AP1" i="48" s="1"/>
  <c r="AQ1" i="48" s="1"/>
  <c r="VE2" i="45" l="1"/>
  <c r="VF21" i="45"/>
  <c r="NC21" i="45"/>
  <c r="NB5" i="45"/>
  <c r="AT1" i="48"/>
  <c r="AU1" i="48" s="1"/>
  <c r="AV1" i="48" s="1"/>
  <c r="AW1" i="48" s="1"/>
  <c r="AX1" i="48" s="1"/>
  <c r="AY1" i="48" s="1"/>
  <c r="AZ1" i="48" s="1"/>
  <c r="BA1" i="48" s="1"/>
  <c r="BB1" i="48" s="1"/>
  <c r="BC1" i="48" s="1"/>
  <c r="BD1" i="48" s="1"/>
  <c r="VG21" i="45" l="1"/>
  <c r="VF2" i="45"/>
  <c r="ND21" i="45"/>
  <c r="NC5" i="45"/>
  <c r="B3" i="45"/>
  <c r="C3" i="45" s="1"/>
  <c r="AFJ21" i="45"/>
  <c r="AFK21" i="45" s="1"/>
  <c r="ABK21" i="45"/>
  <c r="XK21" i="45"/>
  <c r="AFI5" i="45"/>
  <c r="ABJ5" i="45"/>
  <c r="ABJ2" i="45" s="1"/>
  <c r="ABI5" i="45"/>
  <c r="XJ5" i="45"/>
  <c r="XJ2" i="45" s="1"/>
  <c r="MP5" i="45"/>
  <c r="MO5" i="45"/>
  <c r="MN5" i="45"/>
  <c r="MM5" i="45"/>
  <c r="ML5" i="45"/>
  <c r="MK5" i="45"/>
  <c r="MJ5" i="45"/>
  <c r="MI5" i="45"/>
  <c r="MH5" i="45"/>
  <c r="MG5" i="45"/>
  <c r="MF5" i="45"/>
  <c r="ME5" i="45"/>
  <c r="MD5" i="45"/>
  <c r="MC5" i="45"/>
  <c r="MB5" i="45"/>
  <c r="MA5" i="45"/>
  <c r="LZ5" i="45"/>
  <c r="LY5" i="45"/>
  <c r="LX5" i="45"/>
  <c r="LW5" i="45"/>
  <c r="LV5" i="45"/>
  <c r="LU5" i="45"/>
  <c r="LT5" i="45"/>
  <c r="LS5" i="45"/>
  <c r="LR5" i="45"/>
  <c r="LQ5" i="45"/>
  <c r="LP5" i="45"/>
  <c r="LO5" i="45"/>
  <c r="LN5" i="45"/>
  <c r="LM5" i="45"/>
  <c r="LL5" i="45"/>
  <c r="LK5" i="45"/>
  <c r="LJ5" i="45"/>
  <c r="LI5" i="45"/>
  <c r="LH5" i="45"/>
  <c r="UT2" i="45"/>
  <c r="US2" i="45"/>
  <c r="UR2" i="45"/>
  <c r="UQ2" i="45"/>
  <c r="UP2" i="45"/>
  <c r="UO2" i="45"/>
  <c r="UN2" i="45"/>
  <c r="UM2" i="45"/>
  <c r="UL2" i="45"/>
  <c r="UK2" i="45"/>
  <c r="UJ2" i="45"/>
  <c r="UI2" i="45"/>
  <c r="UH2" i="45"/>
  <c r="UG2" i="45"/>
  <c r="UF2" i="45"/>
  <c r="UE2" i="45"/>
  <c r="UD2" i="45"/>
  <c r="UC2" i="45"/>
  <c r="UB2" i="45"/>
  <c r="UA2" i="45"/>
  <c r="TZ2" i="45"/>
  <c r="TY2" i="45"/>
  <c r="TX2" i="45"/>
  <c r="TW2" i="45"/>
  <c r="TV2" i="45"/>
  <c r="TU2" i="45"/>
  <c r="TT2" i="45"/>
  <c r="TS2" i="45"/>
  <c r="TR2" i="45"/>
  <c r="TQ2" i="45"/>
  <c r="TP2" i="45"/>
  <c r="TO2" i="45"/>
  <c r="TN2" i="45"/>
  <c r="TM2" i="45"/>
  <c r="TL2" i="45"/>
  <c r="TK2" i="45"/>
  <c r="QT2" i="45"/>
  <c r="QS2" i="45"/>
  <c r="QR2" i="45"/>
  <c r="QQ2" i="45"/>
  <c r="QP2" i="45"/>
  <c r="QO2" i="45"/>
  <c r="QN2" i="45"/>
  <c r="QM2" i="45"/>
  <c r="QL2" i="45"/>
  <c r="QK2" i="45"/>
  <c r="QJ2" i="45"/>
  <c r="QI2" i="45"/>
  <c r="QH2" i="45"/>
  <c r="QG2" i="45"/>
  <c r="QF2" i="45"/>
  <c r="QE2" i="45"/>
  <c r="QD2" i="45"/>
  <c r="QC2" i="45"/>
  <c r="QB2" i="45"/>
  <c r="QA2" i="45"/>
  <c r="PZ2" i="45"/>
  <c r="PY2" i="45"/>
  <c r="PX2" i="45"/>
  <c r="PW2" i="45"/>
  <c r="PV2" i="45"/>
  <c r="PU2" i="45"/>
  <c r="PT2" i="45"/>
  <c r="PS2" i="45"/>
  <c r="PR2" i="45"/>
  <c r="PQ2" i="45"/>
  <c r="PP2" i="45"/>
  <c r="PO2" i="45"/>
  <c r="PN2" i="45"/>
  <c r="PM2" i="45"/>
  <c r="PL2" i="45"/>
  <c r="PK2" i="45"/>
  <c r="JF2" i="45"/>
  <c r="JE2" i="45"/>
  <c r="JD2" i="45"/>
  <c r="JC2" i="45"/>
  <c r="JB2" i="45"/>
  <c r="JA2" i="45"/>
  <c r="IZ2" i="45"/>
  <c r="IY2" i="45"/>
  <c r="IX2" i="45"/>
  <c r="IW2" i="45"/>
  <c r="IV2" i="45"/>
  <c r="IU2" i="45"/>
  <c r="IT2" i="45"/>
  <c r="IS2" i="45"/>
  <c r="IR2" i="45"/>
  <c r="IQ2" i="45"/>
  <c r="IP2" i="45"/>
  <c r="IO2" i="45"/>
  <c r="IN2" i="45"/>
  <c r="IM2" i="45"/>
  <c r="IL2" i="45"/>
  <c r="IK2" i="45"/>
  <c r="IJ2" i="45"/>
  <c r="II2" i="45"/>
  <c r="IH2" i="45"/>
  <c r="IG2" i="45"/>
  <c r="IF2" i="45"/>
  <c r="IE2" i="45"/>
  <c r="ID2" i="45"/>
  <c r="IC2" i="45"/>
  <c r="IB2" i="45"/>
  <c r="IA2" i="45"/>
  <c r="HZ2" i="45"/>
  <c r="HY2" i="45"/>
  <c r="HX2" i="45"/>
  <c r="HW2" i="45"/>
  <c r="HV2" i="45"/>
  <c r="HU2" i="45"/>
  <c r="HT2" i="45"/>
  <c r="HS2" i="45"/>
  <c r="HR2" i="45"/>
  <c r="HQ2" i="45"/>
  <c r="HP2" i="45"/>
  <c r="HO2" i="45"/>
  <c r="HN2" i="45"/>
  <c r="HM2" i="45"/>
  <c r="HL2" i="45"/>
  <c r="HK2" i="45"/>
  <c r="HJ2" i="45"/>
  <c r="HI2" i="45"/>
  <c r="HH2" i="45"/>
  <c r="EM2" i="45"/>
  <c r="EF2" i="45"/>
  <c r="ED2" i="45"/>
  <c r="EC2" i="45"/>
  <c r="EB2" i="45"/>
  <c r="EA2" i="45"/>
  <c r="DZ2" i="45"/>
  <c r="DY2" i="45"/>
  <c r="D1" i="45"/>
  <c r="E1" i="45" s="1"/>
  <c r="F1" i="45" s="1"/>
  <c r="G1" i="45" s="1"/>
  <c r="H1" i="45" s="1"/>
  <c r="I1" i="45" s="1"/>
  <c r="AKW3" i="45" l="1"/>
  <c r="K90" i="46" s="1"/>
  <c r="AKV3" i="45"/>
  <c r="D90" i="46" s="1"/>
  <c r="C390" i="46" s="1"/>
  <c r="VH21" i="45"/>
  <c r="VG2" i="45"/>
  <c r="ND5" i="45"/>
  <c r="NE21" i="45"/>
  <c r="AFJ5" i="45"/>
  <c r="J1" i="45"/>
  <c r="K1" i="45" s="1"/>
  <c r="I3" i="45"/>
  <c r="K6" i="46" s="1"/>
  <c r="D173" i="46" s="1"/>
  <c r="D3" i="45"/>
  <c r="D4" i="46" s="1"/>
  <c r="H3" i="45"/>
  <c r="D6" i="46" s="1"/>
  <c r="E3" i="45"/>
  <c r="K4" i="46" s="1"/>
  <c r="D171" i="46" s="1"/>
  <c r="F3" i="45"/>
  <c r="D5" i="46" s="1"/>
  <c r="G3" i="45"/>
  <c r="K5" i="46" s="1"/>
  <c r="D172" i="46" s="1"/>
  <c r="XK5" i="45"/>
  <c r="XK2" i="45" s="1"/>
  <c r="XL21" i="45"/>
  <c r="AFL21" i="45"/>
  <c r="AFK5" i="45"/>
  <c r="ABL21" i="45"/>
  <c r="ABK5" i="45"/>
  <c r="ABK2" i="45" s="1"/>
  <c r="VH2" i="45" l="1"/>
  <c r="VI21" i="45"/>
  <c r="NE5" i="45"/>
  <c r="NF21" i="45"/>
  <c r="J3" i="45"/>
  <c r="D7" i="46" s="1"/>
  <c r="C174" i="46" s="1"/>
  <c r="L1" i="45"/>
  <c r="K3" i="45"/>
  <c r="K7" i="46" s="1"/>
  <c r="D174" i="46" s="1"/>
  <c r="AFL5" i="45"/>
  <c r="AFM21" i="45"/>
  <c r="XM21" i="45"/>
  <c r="XL5" i="45"/>
  <c r="XL2" i="45" s="1"/>
  <c r="ABM21" i="45"/>
  <c r="ABL5" i="45"/>
  <c r="ABL2" i="45" s="1"/>
  <c r="B103" i="46"/>
  <c r="L4" i="48"/>
  <c r="VJ21" i="45" l="1"/>
  <c r="VI2" i="45"/>
  <c r="NF5" i="45"/>
  <c r="NG21" i="45"/>
  <c r="M1" i="45"/>
  <c r="L3" i="45"/>
  <c r="D8" i="46" s="1"/>
  <c r="C175" i="46" s="1"/>
  <c r="ABN21" i="45"/>
  <c r="ABM5" i="45"/>
  <c r="ABM2" i="45" s="1"/>
  <c r="XM5" i="45"/>
  <c r="XM2" i="45" s="1"/>
  <c r="XN21" i="45"/>
  <c r="AFN21" i="45"/>
  <c r="AFM5" i="45"/>
  <c r="B96" i="46"/>
  <c r="VJ2" i="45" l="1"/>
  <c r="VK21" i="45"/>
  <c r="NH21" i="45"/>
  <c r="NG5" i="45"/>
  <c r="N1" i="45"/>
  <c r="M3" i="45"/>
  <c r="K9" i="46" s="1"/>
  <c r="D180" i="46" s="1"/>
  <c r="XN5" i="45"/>
  <c r="XN2" i="45" s="1"/>
  <c r="XO21" i="45"/>
  <c r="AFN5" i="45"/>
  <c r="AFO21" i="45"/>
  <c r="ABO21" i="45"/>
  <c r="ABN5" i="45"/>
  <c r="ABN2" i="45" s="1"/>
  <c r="A135" i="46"/>
  <c r="A134" i="46"/>
  <c r="A133" i="46"/>
  <c r="VL21" i="45" l="1"/>
  <c r="VK2" i="45"/>
  <c r="NI21" i="45"/>
  <c r="NH5" i="45"/>
  <c r="N3" i="45"/>
  <c r="D9" i="46" s="1"/>
  <c r="O1" i="45"/>
  <c r="XO5" i="45"/>
  <c r="XO2" i="45" s="1"/>
  <c r="XP21" i="45"/>
  <c r="ABP21" i="45"/>
  <c r="ABO5" i="45"/>
  <c r="ABO2" i="45" s="1"/>
  <c r="AFP21" i="45"/>
  <c r="AFO5" i="45"/>
  <c r="G131" i="46"/>
  <c r="H131" i="46" s="1"/>
  <c r="I131" i="46" s="1"/>
  <c r="J131" i="46" s="1"/>
  <c r="K131" i="46" s="1"/>
  <c r="L131" i="46" s="1"/>
  <c r="M131" i="46" s="1"/>
  <c r="N131" i="46" s="1"/>
  <c r="O131" i="46" s="1"/>
  <c r="P131" i="46" s="1"/>
  <c r="Q131" i="46" s="1"/>
  <c r="R131" i="46" s="1"/>
  <c r="S131" i="46" s="1"/>
  <c r="T131" i="46" s="1"/>
  <c r="U131" i="46" s="1"/>
  <c r="V131" i="46" s="1"/>
  <c r="W131" i="46" s="1"/>
  <c r="X131" i="46" s="1"/>
  <c r="Y131" i="46" s="1"/>
  <c r="Z131" i="46" s="1"/>
  <c r="AA131" i="46" s="1"/>
  <c r="AB131" i="46" s="1"/>
  <c r="AC131" i="46" s="1"/>
  <c r="AD131" i="46" s="1"/>
  <c r="AE131" i="46" s="1"/>
  <c r="AF131" i="46" s="1"/>
  <c r="AG131" i="46" s="1"/>
  <c r="AH131" i="46" s="1"/>
  <c r="AI131" i="46" s="1"/>
  <c r="AJ131" i="46" s="1"/>
  <c r="AK131" i="46" s="1"/>
  <c r="AL131" i="46" s="1"/>
  <c r="E137" i="46"/>
  <c r="E135" i="46"/>
  <c r="E134" i="46"/>
  <c r="E133" i="46"/>
  <c r="A137" i="46"/>
  <c r="B136" i="46" s="1"/>
  <c r="VM21" i="45" l="1"/>
  <c r="VL2" i="45"/>
  <c r="NI5" i="45"/>
  <c r="NJ21" i="45"/>
  <c r="P1" i="45"/>
  <c r="O3" i="45"/>
  <c r="D10" i="46" s="1"/>
  <c r="F136" i="46"/>
  <c r="AFQ21" i="45"/>
  <c r="AFP5" i="45"/>
  <c r="ABP5" i="45"/>
  <c r="ABP2" i="45" s="1"/>
  <c r="ABQ21" i="45"/>
  <c r="XQ21" i="45"/>
  <c r="XP5" i="45"/>
  <c r="XP2" i="45" s="1"/>
  <c r="A280" i="46"/>
  <c r="VM2" i="45" l="1"/>
  <c r="VN21" i="45"/>
  <c r="NK21" i="45"/>
  <c r="NJ5" i="45"/>
  <c r="Q1" i="45"/>
  <c r="P3" i="45"/>
  <c r="K10" i="46" s="1"/>
  <c r="D181" i="46" s="1"/>
  <c r="XR21" i="45"/>
  <c r="XQ5" i="45"/>
  <c r="XQ2" i="45" s="1"/>
  <c r="ABQ5" i="45"/>
  <c r="ABQ2" i="45" s="1"/>
  <c r="ABR21" i="45"/>
  <c r="AFR21" i="45"/>
  <c r="AFQ5" i="45"/>
  <c r="J496" i="46"/>
  <c r="A425" i="46"/>
  <c r="B424" i="46" s="1"/>
  <c r="A422" i="46"/>
  <c r="VN2" i="45" l="1"/>
  <c r="VO21" i="45"/>
  <c r="NL21" i="45"/>
  <c r="NK5" i="45"/>
  <c r="R1" i="45"/>
  <c r="Q3" i="45"/>
  <c r="D11" i="46" s="1"/>
  <c r="ABR5" i="45"/>
  <c r="ABR2" i="45" s="1"/>
  <c r="ABS21" i="45"/>
  <c r="AFS21" i="45"/>
  <c r="AFR5" i="45"/>
  <c r="XR5" i="45"/>
  <c r="XR2" i="45" s="1"/>
  <c r="XS21" i="45"/>
  <c r="VP21" i="45" l="1"/>
  <c r="VO2" i="45"/>
  <c r="NM21" i="45"/>
  <c r="NL5" i="45"/>
  <c r="S1" i="45"/>
  <c r="R3" i="45"/>
  <c r="K11" i="46" s="1"/>
  <c r="D182" i="46" s="1"/>
  <c r="AFT21" i="45"/>
  <c r="AFS5" i="45"/>
  <c r="XS5" i="45"/>
  <c r="XS2" i="45" s="1"/>
  <c r="XT21" i="45"/>
  <c r="ABT21" i="45"/>
  <c r="ABS5" i="45"/>
  <c r="ABS2" i="45" s="1"/>
  <c r="VQ21" i="45" l="1"/>
  <c r="VP2" i="45"/>
  <c r="NM5" i="45"/>
  <c r="NN21" i="45"/>
  <c r="T1" i="45"/>
  <c r="S3" i="45"/>
  <c r="D12" i="46" s="1"/>
  <c r="ABU21" i="45"/>
  <c r="ABT5" i="45"/>
  <c r="ABT2" i="45" s="1"/>
  <c r="XU21" i="45"/>
  <c r="XT5" i="45"/>
  <c r="XT2" i="45" s="1"/>
  <c r="AFT5" i="45"/>
  <c r="AFU21" i="45"/>
  <c r="E318" i="46"/>
  <c r="D318" i="46"/>
  <c r="C318" i="46"/>
  <c r="VR21" i="45" l="1"/>
  <c r="VQ2" i="45"/>
  <c r="NN5" i="45"/>
  <c r="NO21" i="45"/>
  <c r="U1" i="45"/>
  <c r="T3" i="45"/>
  <c r="K12" i="46" s="1"/>
  <c r="D183" i="46" s="1"/>
  <c r="AFV21" i="45"/>
  <c r="AFU5" i="45"/>
  <c r="XU5" i="45"/>
  <c r="XU2" i="45" s="1"/>
  <c r="XV21" i="45"/>
  <c r="ABV21" i="45"/>
  <c r="ABU5" i="45"/>
  <c r="ABU2" i="45" s="1"/>
  <c r="B4" i="46"/>
  <c r="A171" i="46" s="1"/>
  <c r="B5" i="46"/>
  <c r="A172" i="46" s="1"/>
  <c r="VR2" i="45" l="1"/>
  <c r="VS21" i="45"/>
  <c r="NP21" i="45"/>
  <c r="NO5" i="45"/>
  <c r="U3" i="45"/>
  <c r="D13" i="46" s="1"/>
  <c r="V1" i="45"/>
  <c r="ABW21" i="45"/>
  <c r="ABV5" i="45"/>
  <c r="ABV2" i="45" s="1"/>
  <c r="XV5" i="45"/>
  <c r="XV2" i="45" s="1"/>
  <c r="XW21" i="45"/>
  <c r="AFV5" i="45"/>
  <c r="AFW21" i="45"/>
  <c r="H510" i="46"/>
  <c r="K510" i="46" s="1"/>
  <c r="H514" i="46"/>
  <c r="K514" i="46" s="1"/>
  <c r="H503" i="46"/>
  <c r="K503" i="46" s="1"/>
  <c r="H496" i="46"/>
  <c r="K496" i="46" s="1"/>
  <c r="H500" i="46"/>
  <c r="K500" i="46" s="1"/>
  <c r="H518" i="46"/>
  <c r="K518" i="46" s="1"/>
  <c r="H516" i="46"/>
  <c r="K516" i="46" s="1"/>
  <c r="H511" i="46"/>
  <c r="K511" i="46" s="1"/>
  <c r="H515" i="46"/>
  <c r="K515" i="46" s="1"/>
  <c r="H497" i="46"/>
  <c r="K497" i="46" s="1"/>
  <c r="H501" i="46"/>
  <c r="K501" i="46" s="1"/>
  <c r="H498" i="46"/>
  <c r="K498" i="46" s="1"/>
  <c r="H502" i="46"/>
  <c r="H519" i="46"/>
  <c r="K519" i="46" s="1"/>
  <c r="H517" i="46"/>
  <c r="K517" i="46" s="1"/>
  <c r="H512" i="46"/>
  <c r="K512" i="46" s="1"/>
  <c r="H508" i="46"/>
  <c r="K508" i="46" s="1"/>
  <c r="H520" i="46"/>
  <c r="K520" i="46" s="1"/>
  <c r="H509" i="46"/>
  <c r="K509" i="46" s="1"/>
  <c r="H513" i="46"/>
  <c r="K513" i="46" s="1"/>
  <c r="H495" i="46"/>
  <c r="K495" i="46" s="1"/>
  <c r="H499" i="46"/>
  <c r="K499" i="46" s="1"/>
  <c r="H494" i="46"/>
  <c r="H488" i="46"/>
  <c r="K488" i="46" s="1"/>
  <c r="H487" i="46"/>
  <c r="K487" i="46" s="1"/>
  <c r="H478" i="46"/>
  <c r="K478" i="46" s="1"/>
  <c r="H482" i="46"/>
  <c r="K482" i="46" s="1"/>
  <c r="H477" i="46"/>
  <c r="K477" i="46" s="1"/>
  <c r="H484" i="46"/>
  <c r="K484" i="46" s="1"/>
  <c r="H483" i="46"/>
  <c r="K483" i="46" s="1"/>
  <c r="H479" i="46"/>
  <c r="K479" i="46" s="1"/>
  <c r="H476" i="46"/>
  <c r="K476" i="46" s="1"/>
  <c r="H481" i="46"/>
  <c r="K481" i="46" s="1"/>
  <c r="H485" i="46"/>
  <c r="K485" i="46" s="1"/>
  <c r="H475" i="46"/>
  <c r="K475" i="46" s="1"/>
  <c r="H480" i="46"/>
  <c r="K480" i="46" s="1"/>
  <c r="A492" i="46"/>
  <c r="D492" i="46" s="1"/>
  <c r="H486" i="46"/>
  <c r="K486" i="46" s="1"/>
  <c r="A480" i="46"/>
  <c r="D480" i="46" s="1"/>
  <c r="A484" i="46"/>
  <c r="D484" i="46" s="1"/>
  <c r="A488" i="46"/>
  <c r="D488" i="46" s="1"/>
  <c r="A476" i="46"/>
  <c r="D476" i="46" s="1"/>
  <c r="A479" i="46"/>
  <c r="D479" i="46" s="1"/>
  <c r="A487" i="46"/>
  <c r="D487" i="46" s="1"/>
  <c r="A491" i="46"/>
  <c r="D491" i="46" s="1"/>
  <c r="A477" i="46"/>
  <c r="D477" i="46" s="1"/>
  <c r="A481" i="46"/>
  <c r="D481" i="46" s="1"/>
  <c r="A485" i="46"/>
  <c r="D485" i="46" s="1"/>
  <c r="A489" i="46"/>
  <c r="D489" i="46" s="1"/>
  <c r="A483" i="46"/>
  <c r="D483" i="46" s="1"/>
  <c r="A478" i="46"/>
  <c r="D478" i="46" s="1"/>
  <c r="A482" i="46"/>
  <c r="D482" i="46" s="1"/>
  <c r="A486" i="46"/>
  <c r="D486" i="46" s="1"/>
  <c r="A490" i="46"/>
  <c r="D490" i="46" s="1"/>
  <c r="E282" i="46"/>
  <c r="E283" i="46"/>
  <c r="E284" i="46"/>
  <c r="E281" i="46"/>
  <c r="E280" i="46"/>
  <c r="VS2" i="45" l="1"/>
  <c r="VT21" i="45"/>
  <c r="NQ21" i="45"/>
  <c r="NP5" i="45"/>
  <c r="W1" i="45"/>
  <c r="V3" i="45"/>
  <c r="K13" i="46" s="1"/>
  <c r="D184" i="46" s="1"/>
  <c r="AFX21" i="45"/>
  <c r="AFW5" i="45"/>
  <c r="XX21" i="45"/>
  <c r="XW5" i="45"/>
  <c r="XW2" i="45" s="1"/>
  <c r="ABX21" i="45"/>
  <c r="ABW5" i="45"/>
  <c r="ABW2" i="45" s="1"/>
  <c r="VU21" i="45" l="1"/>
  <c r="VT2" i="45"/>
  <c r="NR21" i="45"/>
  <c r="NQ5" i="45"/>
  <c r="X1" i="45"/>
  <c r="W3" i="45"/>
  <c r="ABX5" i="45"/>
  <c r="ABX2" i="45" s="1"/>
  <c r="ABY21" i="45"/>
  <c r="XY21" i="45"/>
  <c r="XX5" i="45"/>
  <c r="XX2" i="45" s="1"/>
  <c r="AFY21" i="45"/>
  <c r="AFX5" i="45"/>
  <c r="VV21" i="45" l="1"/>
  <c r="VU2" i="45"/>
  <c r="NS21" i="45"/>
  <c r="NR5" i="45"/>
  <c r="Y1" i="45"/>
  <c r="X3" i="45"/>
  <c r="K14" i="46" s="1"/>
  <c r="D185" i="46" s="1"/>
  <c r="AFZ21" i="45"/>
  <c r="AFY5" i="45"/>
  <c r="ABY5" i="45"/>
  <c r="ABY2" i="45" s="1"/>
  <c r="ABZ21" i="45"/>
  <c r="XZ21" i="45"/>
  <c r="XY5" i="45"/>
  <c r="XY2" i="45" s="1"/>
  <c r="VV2" i="45" l="1"/>
  <c r="VW21" i="45"/>
  <c r="NT21" i="45"/>
  <c r="NS5" i="45"/>
  <c r="Z1" i="45"/>
  <c r="Y3" i="45"/>
  <c r="D14" i="46" s="1"/>
  <c r="YA21" i="45"/>
  <c r="XZ5" i="45"/>
  <c r="XZ2" i="45" s="1"/>
  <c r="ACA21" i="45"/>
  <c r="ABZ5" i="45"/>
  <c r="ABZ2" i="45" s="1"/>
  <c r="AGA21" i="45"/>
  <c r="AFZ5" i="45"/>
  <c r="VX21" i="45" l="1"/>
  <c r="VW2" i="45"/>
  <c r="NU21" i="45"/>
  <c r="NT5" i="45"/>
  <c r="Z3" i="45"/>
  <c r="D15" i="46" s="1"/>
  <c r="AA1" i="45"/>
  <c r="ACB21" i="45"/>
  <c r="ACA5" i="45"/>
  <c r="ACA2" i="45" s="1"/>
  <c r="AGA5" i="45"/>
  <c r="YA5" i="45"/>
  <c r="YA2" i="45" s="1"/>
  <c r="YB21" i="45"/>
  <c r="C173" i="46"/>
  <c r="VY21" i="45" l="1"/>
  <c r="VX2" i="45"/>
  <c r="NU5" i="45"/>
  <c r="NV21" i="45"/>
  <c r="AA3" i="45"/>
  <c r="K15" i="46" s="1"/>
  <c r="D186" i="46" s="1"/>
  <c r="AB1" i="45"/>
  <c r="YC21" i="45"/>
  <c r="YB5" i="45"/>
  <c r="YB2" i="45" s="1"/>
  <c r="ACC21" i="45"/>
  <c r="ACB5" i="45"/>
  <c r="ACB2" i="45" s="1"/>
  <c r="VY2" i="45" l="1"/>
  <c r="VZ21" i="45"/>
  <c r="NV5" i="45"/>
  <c r="NW21" i="45"/>
  <c r="AB3" i="45"/>
  <c r="D16" i="46" s="1"/>
  <c r="AC1" i="45"/>
  <c r="ACD21" i="45"/>
  <c r="ACC5" i="45"/>
  <c r="ACC2" i="45" s="1"/>
  <c r="YC5" i="45"/>
  <c r="YC2" i="45" s="1"/>
  <c r="YD21" i="45"/>
  <c r="WA21" i="45" l="1"/>
  <c r="VZ2" i="45"/>
  <c r="NX21" i="45"/>
  <c r="NW5" i="45"/>
  <c r="AD1" i="45"/>
  <c r="AC3" i="45"/>
  <c r="K16" i="46" s="1"/>
  <c r="D187" i="46" s="1"/>
  <c r="YD5" i="45"/>
  <c r="YD2" i="45" s="1"/>
  <c r="YE21" i="45"/>
  <c r="ACE21" i="45"/>
  <c r="ACD5" i="45"/>
  <c r="ACD2" i="45" s="1"/>
  <c r="WA2" i="45" l="1"/>
  <c r="WB21" i="45"/>
  <c r="NY21" i="45"/>
  <c r="NX5" i="45"/>
  <c r="AD3" i="45"/>
  <c r="D17" i="46" s="1"/>
  <c r="AE1" i="45"/>
  <c r="ACF21" i="45"/>
  <c r="ACE5" i="45"/>
  <c r="ACE2" i="45" s="1"/>
  <c r="YE5" i="45"/>
  <c r="YE2" i="45" s="1"/>
  <c r="YF21" i="45"/>
  <c r="WB2" i="45" l="1"/>
  <c r="WC21" i="45"/>
  <c r="NY5" i="45"/>
  <c r="NZ21" i="45"/>
  <c r="AF1" i="45"/>
  <c r="AE3" i="45"/>
  <c r="K17" i="46" s="1"/>
  <c r="D188" i="46" s="1"/>
  <c r="YG21" i="45"/>
  <c r="YF5" i="45"/>
  <c r="YF2" i="45" s="1"/>
  <c r="ACF5" i="45"/>
  <c r="ACF2" i="45" s="1"/>
  <c r="ACG21" i="45"/>
  <c r="WC2" i="45" l="1"/>
  <c r="WD21" i="45"/>
  <c r="OA21" i="45"/>
  <c r="NZ5" i="45"/>
  <c r="AF3" i="45"/>
  <c r="D18" i="46" s="1"/>
  <c r="AG1" i="45"/>
  <c r="ACG5" i="45"/>
  <c r="ACG2" i="45" s="1"/>
  <c r="ACH21" i="45"/>
  <c r="YH21" i="45"/>
  <c r="YG5" i="45"/>
  <c r="YG2" i="45" s="1"/>
  <c r="WD2" i="45" l="1"/>
  <c r="WE21" i="45"/>
  <c r="OA5" i="45"/>
  <c r="OB21" i="45"/>
  <c r="AG3" i="45"/>
  <c r="K18" i="46" s="1"/>
  <c r="D189" i="46" s="1"/>
  <c r="AH1" i="45"/>
  <c r="YH5" i="45"/>
  <c r="YH2" i="45" s="1"/>
  <c r="YI21" i="45"/>
  <c r="ACH5" i="45"/>
  <c r="ACH2" i="45" s="1"/>
  <c r="ACI21" i="45"/>
  <c r="WE2" i="45" l="1"/>
  <c r="WF21" i="45"/>
  <c r="OC21" i="45"/>
  <c r="OB5" i="45"/>
  <c r="AH3" i="45"/>
  <c r="AI1" i="45"/>
  <c r="ACJ21" i="45"/>
  <c r="ACI5" i="45"/>
  <c r="ACI2" i="45" s="1"/>
  <c r="YI5" i="45"/>
  <c r="YI2" i="45" s="1"/>
  <c r="YJ21" i="45"/>
  <c r="WF2" i="45" l="1"/>
  <c r="WG21" i="45"/>
  <c r="OC5" i="45"/>
  <c r="OD21" i="45"/>
  <c r="AJ1" i="45"/>
  <c r="AI3" i="45"/>
  <c r="K19" i="46" s="1"/>
  <c r="D190" i="46" s="1"/>
  <c r="YK21" i="45"/>
  <c r="YJ5" i="45"/>
  <c r="YJ2" i="45" s="1"/>
  <c r="ACK21" i="45"/>
  <c r="ACJ5" i="45"/>
  <c r="ACJ2" i="45" s="1"/>
  <c r="WG2" i="45" l="1"/>
  <c r="WH21" i="45"/>
  <c r="OD5" i="45"/>
  <c r="OE21" i="45"/>
  <c r="AJ3" i="45"/>
  <c r="D19" i="46" s="1"/>
  <c r="AK1" i="45"/>
  <c r="ACL21" i="45"/>
  <c r="ACK5" i="45"/>
  <c r="ACK2" i="45" s="1"/>
  <c r="YK5" i="45"/>
  <c r="YK2" i="45" s="1"/>
  <c r="YL21" i="45"/>
  <c r="WH2" i="45" l="1"/>
  <c r="WI21" i="45"/>
  <c r="OF21" i="45"/>
  <c r="OE5" i="45"/>
  <c r="AK3" i="45"/>
  <c r="D20" i="46" s="1"/>
  <c r="AL1" i="45"/>
  <c r="YL5" i="45"/>
  <c r="YL2" i="45" s="1"/>
  <c r="YM21" i="45"/>
  <c r="ACM21" i="45"/>
  <c r="ACL5" i="45"/>
  <c r="ACL2" i="45" s="1"/>
  <c r="WJ21" i="45" l="1"/>
  <c r="WI2" i="45"/>
  <c r="OG21" i="45"/>
  <c r="OF5" i="45"/>
  <c r="AM1" i="45"/>
  <c r="AL3" i="45"/>
  <c r="K20" i="46" s="1"/>
  <c r="D191" i="46" s="1"/>
  <c r="YM5" i="45"/>
  <c r="YM2" i="45" s="1"/>
  <c r="YN21" i="45"/>
  <c r="ACN21" i="45"/>
  <c r="ACM5" i="45"/>
  <c r="ACM2" i="45" s="1"/>
  <c r="WJ2" i="45" l="1"/>
  <c r="WK21" i="45"/>
  <c r="OG5" i="45"/>
  <c r="OH21" i="45"/>
  <c r="AM3" i="45"/>
  <c r="D21" i="46" s="1"/>
  <c r="AN1" i="45"/>
  <c r="ACN5" i="45"/>
  <c r="ACN2" i="45" s="1"/>
  <c r="ACO21" i="45"/>
  <c r="YO21" i="45"/>
  <c r="YN5" i="45"/>
  <c r="YN2" i="45" s="1"/>
  <c r="WK2" i="45" l="1"/>
  <c r="WL21" i="45"/>
  <c r="OI21" i="45"/>
  <c r="OH5" i="45"/>
  <c r="AN3" i="45"/>
  <c r="K21" i="46" s="1"/>
  <c r="D192" i="46" s="1"/>
  <c r="AO1" i="45"/>
  <c r="YP21" i="45"/>
  <c r="YO5" i="45"/>
  <c r="YO2" i="45" s="1"/>
  <c r="ACO5" i="45"/>
  <c r="ACO2" i="45" s="1"/>
  <c r="ACP21" i="45"/>
  <c r="WM21" i="45" l="1"/>
  <c r="WL2" i="45"/>
  <c r="OJ21" i="45"/>
  <c r="OI5" i="45"/>
  <c r="AP1" i="45"/>
  <c r="AO3" i="45"/>
  <c r="D22" i="46" s="1"/>
  <c r="ACP5" i="45"/>
  <c r="ACP2" i="45" s="1"/>
  <c r="ACQ21" i="45"/>
  <c r="YQ21" i="45"/>
  <c r="YP5" i="45"/>
  <c r="YP2" i="45" s="1"/>
  <c r="WM2" i="45" l="1"/>
  <c r="WN21" i="45"/>
  <c r="OJ5" i="45"/>
  <c r="OK21" i="45"/>
  <c r="AP3" i="45"/>
  <c r="K22" i="46" s="1"/>
  <c r="D193" i="46" s="1"/>
  <c r="AQ1" i="45"/>
  <c r="ACR21" i="45"/>
  <c r="ACQ5" i="45"/>
  <c r="ACQ2" i="45" s="1"/>
  <c r="YQ5" i="45"/>
  <c r="YQ2" i="45" s="1"/>
  <c r="YR21" i="45"/>
  <c r="WN2" i="45" l="1"/>
  <c r="WO21" i="45"/>
  <c r="OK5" i="45"/>
  <c r="OL21" i="45"/>
  <c r="AQ3" i="45"/>
  <c r="D23" i="46" s="1"/>
  <c r="AR1" i="45"/>
  <c r="YS21" i="45"/>
  <c r="YR5" i="45"/>
  <c r="YR2" i="45" s="1"/>
  <c r="ACS21" i="45"/>
  <c r="ACR5" i="45"/>
  <c r="ACR2" i="45" s="1"/>
  <c r="ACS5" i="45" l="1"/>
  <c r="ACS2" i="45" s="1"/>
  <c r="ACT21" i="45"/>
  <c r="YS5" i="45"/>
  <c r="YS2" i="45" s="1"/>
  <c r="YT21" i="45"/>
  <c r="WP21" i="45"/>
  <c r="WO2" i="45"/>
  <c r="OL5" i="45"/>
  <c r="OM21" i="45"/>
  <c r="AR3" i="45"/>
  <c r="K23" i="46" s="1"/>
  <c r="D194" i="46" s="1"/>
  <c r="AS1" i="45"/>
  <c r="ACU21" i="45" l="1"/>
  <c r="ACT5" i="45"/>
  <c r="ACT2" i="45" s="1"/>
  <c r="YU21" i="45"/>
  <c r="YT5" i="45"/>
  <c r="YT2" i="45" s="1"/>
  <c r="WP2" i="45"/>
  <c r="WQ21" i="45"/>
  <c r="ON21" i="45"/>
  <c r="OM5" i="45"/>
  <c r="AS3" i="45"/>
  <c r="AT1" i="45"/>
  <c r="C190" i="46"/>
  <c r="ACV21" i="45" l="1"/>
  <c r="ACU5" i="45"/>
  <c r="ACU2" i="45" s="1"/>
  <c r="YV21" i="45"/>
  <c r="YU5" i="45"/>
  <c r="YU2" i="45" s="1"/>
  <c r="WR21" i="45"/>
  <c r="WQ2" i="45"/>
  <c r="OO21" i="45"/>
  <c r="ON5" i="45"/>
  <c r="AU1" i="45"/>
  <c r="AT3" i="45"/>
  <c r="K24" i="46" s="1"/>
  <c r="D195" i="46" s="1"/>
  <c r="C191" i="46"/>
  <c r="ACV5" i="45" l="1"/>
  <c r="ACV2" i="45" s="1"/>
  <c r="ACW21" i="45"/>
  <c r="YW21" i="45"/>
  <c r="YV5" i="45"/>
  <c r="YV2" i="45" s="1"/>
  <c r="WR2" i="45"/>
  <c r="WS21" i="45"/>
  <c r="OP21" i="45"/>
  <c r="OO5" i="45"/>
  <c r="AV1" i="45"/>
  <c r="AU3" i="45"/>
  <c r="D24" i="46" s="1"/>
  <c r="C195" i="46" s="1"/>
  <c r="C192" i="46"/>
  <c r="ACX21" i="45" l="1"/>
  <c r="ACW5" i="45"/>
  <c r="ACW2" i="45" s="1"/>
  <c r="YW5" i="45"/>
  <c r="YW2" i="45" s="1"/>
  <c r="YX21" i="45"/>
  <c r="WS2" i="45"/>
  <c r="WT21" i="45"/>
  <c r="OQ21" i="45"/>
  <c r="OP5" i="45"/>
  <c r="AV3" i="45"/>
  <c r="D25" i="46" s="1"/>
  <c r="C196" i="46" s="1"/>
  <c r="AW1" i="45"/>
  <c r="C193" i="46"/>
  <c r="ACY21" i="45" l="1"/>
  <c r="ACX5" i="45"/>
  <c r="ACX2" i="45" s="1"/>
  <c r="YX5" i="45"/>
  <c r="YX2" i="45" s="1"/>
  <c r="YY21" i="45"/>
  <c r="WT2" i="45"/>
  <c r="WU21" i="45"/>
  <c r="OR21" i="45"/>
  <c r="OQ5" i="45"/>
  <c r="AW3" i="45"/>
  <c r="K25" i="46" s="1"/>
  <c r="D196" i="46" s="1"/>
  <c r="AX1" i="45"/>
  <c r="C194" i="46"/>
  <c r="ACY5" i="45" l="1"/>
  <c r="ACY2" i="45" s="1"/>
  <c r="ACZ21" i="45"/>
  <c r="YY5" i="45"/>
  <c r="YY2" i="45" s="1"/>
  <c r="YZ21" i="45"/>
  <c r="WU2" i="45"/>
  <c r="WV21" i="45"/>
  <c r="OS21" i="45"/>
  <c r="OR5" i="45"/>
  <c r="AX3" i="45"/>
  <c r="D26" i="46" s="1"/>
  <c r="C197" i="46" s="1"/>
  <c r="AY1" i="45"/>
  <c r="ACZ5" i="45" l="1"/>
  <c r="ACZ2" i="45" s="1"/>
  <c r="ADA21" i="45"/>
  <c r="ZA21" i="45"/>
  <c r="YZ5" i="45"/>
  <c r="YZ2" i="45" s="1"/>
  <c r="WV2" i="45"/>
  <c r="WW21" i="45"/>
  <c r="OS5" i="45"/>
  <c r="OT21" i="45"/>
  <c r="AZ1" i="45"/>
  <c r="AY3" i="45"/>
  <c r="K26" i="46" s="1"/>
  <c r="D197" i="46" s="1"/>
  <c r="ADB21" i="45" l="1"/>
  <c r="ADA5" i="45"/>
  <c r="ADA2" i="45" s="1"/>
  <c r="ZA5" i="45"/>
  <c r="ZA2" i="45" s="1"/>
  <c r="ZB21" i="45"/>
  <c r="WX21" i="45"/>
  <c r="WW2" i="45"/>
  <c r="OT5" i="45"/>
  <c r="OU21" i="45"/>
  <c r="BA1" i="45"/>
  <c r="AZ3" i="45"/>
  <c r="D27" i="46" s="1"/>
  <c r="C198" i="46" s="1"/>
  <c r="ADB5" i="45" l="1"/>
  <c r="ADB2" i="45" s="1"/>
  <c r="ADC21" i="45"/>
  <c r="ZC21" i="45"/>
  <c r="ZB5" i="45"/>
  <c r="ZB2" i="45" s="1"/>
  <c r="WX2" i="45"/>
  <c r="WY21" i="45"/>
  <c r="OV21" i="45"/>
  <c r="OU5" i="45"/>
  <c r="BB1" i="45"/>
  <c r="BA3" i="45"/>
  <c r="K27" i="46" s="1"/>
  <c r="D198" i="46" s="1"/>
  <c r="ADC5" i="45" l="1"/>
  <c r="ADC2" i="45" s="1"/>
  <c r="ADD21" i="45"/>
  <c r="ZD21" i="45"/>
  <c r="ZC5" i="45"/>
  <c r="ZC2" i="45" s="1"/>
  <c r="WZ21" i="45"/>
  <c r="WY2" i="45"/>
  <c r="OW21" i="45"/>
  <c r="OV5" i="45"/>
  <c r="BC1" i="45"/>
  <c r="BB3" i="45"/>
  <c r="D28" i="46" s="1"/>
  <c r="C199" i="46" s="1"/>
  <c r="ADD5" i="45" l="1"/>
  <c r="ADD2" i="45" s="1"/>
  <c r="ADE21" i="45"/>
  <c r="ZD5" i="45"/>
  <c r="ZD2" i="45" s="1"/>
  <c r="ZE21" i="45"/>
  <c r="WZ2" i="45"/>
  <c r="XA21" i="45"/>
  <c r="OX21" i="45"/>
  <c r="OW5" i="45"/>
  <c r="BD1" i="45"/>
  <c r="BE1" i="45" s="1"/>
  <c r="BC3" i="45"/>
  <c r="K28" i="46" s="1"/>
  <c r="D199" i="46" s="1"/>
  <c r="ADE5" i="45" l="1"/>
  <c r="ADE2" i="45" s="1"/>
  <c r="ADF21" i="45"/>
  <c r="ZE5" i="45"/>
  <c r="ZE2" i="45" s="1"/>
  <c r="ZF21" i="45"/>
  <c r="XB21" i="45"/>
  <c r="XA2" i="45"/>
  <c r="OY21" i="45"/>
  <c r="OX5" i="45"/>
  <c r="BF1" i="45"/>
  <c r="BE3" i="45"/>
  <c r="D29" i="46" s="1"/>
  <c r="C200" i="46" s="1"/>
  <c r="ADG21" i="45" l="1"/>
  <c r="ADF5" i="45"/>
  <c r="ADF2" i="45" s="1"/>
  <c r="ZG21" i="45"/>
  <c r="ZF5" i="45"/>
  <c r="ZF2" i="45" s="1"/>
  <c r="XC21" i="45"/>
  <c r="XB2" i="45"/>
  <c r="OY5" i="45"/>
  <c r="OZ21" i="45"/>
  <c r="BG1" i="45"/>
  <c r="BH1" i="45" s="1"/>
  <c r="BF3" i="45"/>
  <c r="K29" i="46" s="1"/>
  <c r="D200" i="46" s="1"/>
  <c r="ADH21" i="45" l="1"/>
  <c r="ADG5" i="45"/>
  <c r="ADG2" i="45" s="1"/>
  <c r="ZH21" i="45"/>
  <c r="ZG5" i="45"/>
  <c r="ZG2" i="45" s="1"/>
  <c r="XC2" i="45"/>
  <c r="XD21" i="45"/>
  <c r="OZ5" i="45"/>
  <c r="PA21" i="45"/>
  <c r="BH3" i="45"/>
  <c r="K30" i="46" s="1"/>
  <c r="BI1" i="45"/>
  <c r="BH4" i="45"/>
  <c r="ADI21" i="45" l="1"/>
  <c r="ADH5" i="45"/>
  <c r="ADH2" i="45" s="1"/>
  <c r="ZI21" i="45"/>
  <c r="ZH5" i="45"/>
  <c r="ZH2" i="45" s="1"/>
  <c r="XE21" i="45"/>
  <c r="XD2" i="45"/>
  <c r="PA5" i="45"/>
  <c r="PB21" i="45"/>
  <c r="BI3" i="45"/>
  <c r="D30" i="46" s="1"/>
  <c r="BJ1" i="45"/>
  <c r="ADJ21" i="45" l="1"/>
  <c r="ADI5" i="45"/>
  <c r="ADI2" i="45" s="1"/>
  <c r="ZJ21" i="45"/>
  <c r="ZI5" i="45"/>
  <c r="ZI2" i="45" s="1"/>
  <c r="XE2" i="45"/>
  <c r="XF21" i="45"/>
  <c r="PC21" i="45"/>
  <c r="PB5" i="45"/>
  <c r="BK1" i="45"/>
  <c r="BJ3" i="45"/>
  <c r="K31" i="46" s="1"/>
  <c r="D233" i="46" s="1"/>
  <c r="ADJ5" i="45" l="1"/>
  <c r="ADJ2" i="45" s="1"/>
  <c r="ADK21" i="45"/>
  <c r="ZK21" i="45"/>
  <c r="ZJ5" i="45"/>
  <c r="ZJ2" i="45" s="1"/>
  <c r="XF2" i="45"/>
  <c r="XG21" i="45"/>
  <c r="XG2" i="45" s="1"/>
  <c r="PC5" i="45"/>
  <c r="PD21" i="45"/>
  <c r="PD5" i="45" s="1"/>
  <c r="BL1" i="45"/>
  <c r="BK3" i="45"/>
  <c r="D31" i="46" s="1"/>
  <c r="ADK5" i="45" l="1"/>
  <c r="ADK2" i="45" s="1"/>
  <c r="ADL21" i="45"/>
  <c r="ZL21" i="45"/>
  <c r="ZK5" i="45"/>
  <c r="ZK2" i="45" s="1"/>
  <c r="BL3" i="45"/>
  <c r="K32" i="46" s="1"/>
  <c r="D234" i="46" s="1"/>
  <c r="BM1" i="45"/>
  <c r="ADL5" i="45" l="1"/>
  <c r="ADL2" i="45" s="1"/>
  <c r="ADM21" i="45"/>
  <c r="ZL5" i="45"/>
  <c r="ZL2" i="45" s="1"/>
  <c r="ZM21" i="45"/>
  <c r="BN1" i="45"/>
  <c r="BM3" i="45"/>
  <c r="D32" i="46" s="1"/>
  <c r="ADM5" i="45" l="1"/>
  <c r="ADM2" i="45" s="1"/>
  <c r="ADN21" i="45"/>
  <c r="ZN21" i="45"/>
  <c r="ZM5" i="45"/>
  <c r="ZM2" i="45" s="1"/>
  <c r="BO1" i="45"/>
  <c r="BN3" i="45"/>
  <c r="K33" i="46" s="1"/>
  <c r="D235" i="46" s="1"/>
  <c r="ADN5" i="45" l="1"/>
  <c r="ADN2" i="45" s="1"/>
  <c r="ADO21" i="45"/>
  <c r="ZO21" i="45"/>
  <c r="ZN5" i="45"/>
  <c r="ZN2" i="45" s="1"/>
  <c r="BO3" i="45"/>
  <c r="D33" i="46" s="1"/>
  <c r="C235" i="46" s="1"/>
  <c r="BP1" i="45"/>
  <c r="ADO5" i="45" l="1"/>
  <c r="ADO2" i="45" s="1"/>
  <c r="ADP21" i="45"/>
  <c r="ZO5" i="45"/>
  <c r="ZO2" i="45" s="1"/>
  <c r="ZP21" i="45"/>
  <c r="BQ1" i="45"/>
  <c r="BP3" i="45"/>
  <c r="ADP5" i="45" l="1"/>
  <c r="ADP2" i="45" s="1"/>
  <c r="ADQ21" i="45"/>
  <c r="ZP5" i="45"/>
  <c r="ZP2" i="45" s="1"/>
  <c r="ZQ21" i="45"/>
  <c r="BQ3" i="45"/>
  <c r="D34" i="46" s="1"/>
  <c r="BR1" i="45"/>
  <c r="BQ4" i="45"/>
  <c r="ADQ5" i="45" l="1"/>
  <c r="ADQ2" i="45" s="1"/>
  <c r="ADR21" i="45"/>
  <c r="ZR21" i="45"/>
  <c r="ZQ5" i="45"/>
  <c r="ZQ2" i="45" s="1"/>
  <c r="BS1" i="45"/>
  <c r="BR3" i="45"/>
  <c r="K34" i="46" s="1"/>
  <c r="D236" i="46" s="1"/>
  <c r="ADS21" i="45" l="1"/>
  <c r="ADR5" i="45"/>
  <c r="ADR2" i="45" s="1"/>
  <c r="ZR5" i="45"/>
  <c r="ZR2" i="45" s="1"/>
  <c r="ZS21" i="45"/>
  <c r="BT1" i="45"/>
  <c r="BS3" i="45"/>
  <c r="D36" i="46" s="1"/>
  <c r="C238" i="46" s="1"/>
  <c r="ADS5" i="45" l="1"/>
  <c r="ADS2" i="45" s="1"/>
  <c r="ADT21" i="45"/>
  <c r="ZT21" i="45"/>
  <c r="ZS5" i="45"/>
  <c r="ZS2" i="45" s="1"/>
  <c r="BU1" i="45"/>
  <c r="BT3" i="45"/>
  <c r="ADT5" i="45" l="1"/>
  <c r="ADT2" i="45" s="1"/>
  <c r="ADU21" i="45"/>
  <c r="ZT5" i="45"/>
  <c r="ZT2" i="45" s="1"/>
  <c r="ZU21" i="45"/>
  <c r="BU3" i="45"/>
  <c r="D35" i="46" s="1"/>
  <c r="C237" i="46" s="1"/>
  <c r="BV1" i="45"/>
  <c r="BU4" i="45"/>
  <c r="ADU5" i="45" l="1"/>
  <c r="ADU2" i="45" s="1"/>
  <c r="ADV21" i="45"/>
  <c r="ZU5" i="45"/>
  <c r="ZU2" i="45" s="1"/>
  <c r="ZV21" i="45"/>
  <c r="BW1" i="45"/>
  <c r="BX1" i="45" s="1"/>
  <c r="BV3" i="45"/>
  <c r="K35" i="46" s="1"/>
  <c r="D237" i="46" s="1"/>
  <c r="BY1" i="45" l="1"/>
  <c r="BX4" i="45"/>
  <c r="BX3" i="45"/>
  <c r="D37" i="46" s="1"/>
  <c r="C239" i="46" s="1"/>
  <c r="ADW21" i="45"/>
  <c r="ADV5" i="45"/>
  <c r="ADV2" i="45" s="1"/>
  <c r="ZV5" i="45"/>
  <c r="ZV2" i="45" s="1"/>
  <c r="ZW21" i="45"/>
  <c r="BZ1" i="45" l="1"/>
  <c r="CA1" i="45" s="1"/>
  <c r="BY3" i="45"/>
  <c r="K37" i="46" s="1"/>
  <c r="D239" i="46" s="1"/>
  <c r="ADW5" i="45"/>
  <c r="ADW2" i="45" s="1"/>
  <c r="ADX21" i="45"/>
  <c r="ZW5" i="45"/>
  <c r="ZW2" i="45" s="1"/>
  <c r="ZX21" i="45"/>
  <c r="CA4" i="45" l="1"/>
  <c r="K38" i="46" s="1"/>
  <c r="CB1" i="45"/>
  <c r="ADX5" i="45"/>
  <c r="ADX2" i="45" s="1"/>
  <c r="ADY21" i="45"/>
  <c r="ZX5" i="45"/>
  <c r="ZX2" i="45" s="1"/>
  <c r="ZY21" i="45"/>
  <c r="CB3" i="45" l="1"/>
  <c r="E38" i="46" s="1"/>
  <c r="C211" i="46" s="1"/>
  <c r="CC1" i="45"/>
  <c r="D209" i="46"/>
  <c r="D210" i="46"/>
  <c r="D208" i="46"/>
  <c r="D211" i="46"/>
  <c r="ADZ21" i="45"/>
  <c r="ADY5" i="45"/>
  <c r="ADY2" i="45" s="1"/>
  <c r="ZZ21" i="45"/>
  <c r="ZY5" i="45"/>
  <c r="ZY2" i="45" s="1"/>
  <c r="CD1" i="45" l="1"/>
  <c r="CC3" i="45"/>
  <c r="F38" i="46" s="1"/>
  <c r="C210" i="46" s="1"/>
  <c r="ADZ5" i="45"/>
  <c r="ADZ2" i="45" s="1"/>
  <c r="AEA21" i="45"/>
  <c r="AAA21" i="45"/>
  <c r="ZZ5" i="45"/>
  <c r="ZZ2" i="45" s="1"/>
  <c r="CE1" i="45" l="1"/>
  <c r="CD3" i="45"/>
  <c r="G38" i="46" s="1"/>
  <c r="C209" i="46" s="1"/>
  <c r="AEB21" i="45"/>
  <c r="AEA5" i="45"/>
  <c r="AEA2" i="45" s="1"/>
  <c r="AAA5" i="45"/>
  <c r="AAA2" i="45" s="1"/>
  <c r="AAB21" i="45"/>
  <c r="CE3" i="45" l="1"/>
  <c r="H38" i="46" s="1"/>
  <c r="CF1" i="45"/>
  <c r="AEB5" i="45"/>
  <c r="AEB2" i="45" s="1"/>
  <c r="AEC21" i="45"/>
  <c r="AAB5" i="45"/>
  <c r="AAB2" i="45" s="1"/>
  <c r="AAC21" i="45"/>
  <c r="CF3" i="45" l="1"/>
  <c r="D38" i="46" s="1"/>
  <c r="CG1" i="45"/>
  <c r="CH1" i="45" s="1"/>
  <c r="AED21" i="45"/>
  <c r="AEC5" i="45"/>
  <c r="AEC2" i="45" s="1"/>
  <c r="AAC5" i="45"/>
  <c r="AAC2" i="45" s="1"/>
  <c r="AAD21" i="45"/>
  <c r="CH4" i="45" l="1"/>
  <c r="K39" i="46" s="1"/>
  <c r="CH3" i="45"/>
  <c r="CI1" i="45"/>
  <c r="AED5" i="45"/>
  <c r="AED2" i="45" s="1"/>
  <c r="AEE21" i="45"/>
  <c r="AAE21" i="45"/>
  <c r="AAD5" i="45"/>
  <c r="AAD2" i="45" s="1"/>
  <c r="CJ1" i="45" l="1"/>
  <c r="CI3" i="45"/>
  <c r="E39" i="46" s="1"/>
  <c r="C216" i="46" s="1"/>
  <c r="D213" i="46"/>
  <c r="D216" i="46"/>
  <c r="D214" i="46"/>
  <c r="D215" i="46"/>
  <c r="D212" i="46"/>
  <c r="AEE5" i="45"/>
  <c r="AEE2" i="45" s="1"/>
  <c r="AEF21" i="45"/>
  <c r="AAE5" i="45"/>
  <c r="AAE2" i="45" s="1"/>
  <c r="AAF21" i="45"/>
  <c r="CJ3" i="45" l="1"/>
  <c r="F39" i="46" s="1"/>
  <c r="C215" i="46" s="1"/>
  <c r="CK1" i="45"/>
  <c r="AEF5" i="45"/>
  <c r="AEF2" i="45" s="1"/>
  <c r="AEG21" i="45"/>
  <c r="AAG21" i="45"/>
  <c r="AAF5" i="45"/>
  <c r="AAF2" i="45" s="1"/>
  <c r="CK3" i="45" l="1"/>
  <c r="G39" i="46" s="1"/>
  <c r="C214" i="46" s="1"/>
  <c r="CL1" i="45"/>
  <c r="AEH21" i="45"/>
  <c r="AEG5" i="45"/>
  <c r="AEG2" i="45" s="1"/>
  <c r="AAH21" i="45"/>
  <c r="AAG5" i="45"/>
  <c r="AAG2" i="45" s="1"/>
  <c r="CL3" i="45" l="1"/>
  <c r="H39" i="46" s="1"/>
  <c r="C213" i="46" s="1"/>
  <c r="CM1" i="45"/>
  <c r="AEH5" i="45"/>
  <c r="AEH2" i="45" s="1"/>
  <c r="AEI21" i="45"/>
  <c r="AAH5" i="45"/>
  <c r="AAH2" i="45" s="1"/>
  <c r="AAI21" i="45"/>
  <c r="CM3" i="45" l="1"/>
  <c r="D39" i="46" s="1"/>
  <c r="C212" i="46" s="1"/>
  <c r="CN1" i="45"/>
  <c r="CO1" i="45" s="1"/>
  <c r="AEJ21" i="45"/>
  <c r="AEI5" i="45"/>
  <c r="AEI2" i="45" s="1"/>
  <c r="AAJ21" i="45"/>
  <c r="AAI5" i="45"/>
  <c r="AAI2" i="45" s="1"/>
  <c r="CO4" i="45" l="1"/>
  <c r="K40" i="46" s="1"/>
  <c r="CO3" i="45"/>
  <c r="CP1" i="45"/>
  <c r="AEK21" i="45"/>
  <c r="AEJ5" i="45"/>
  <c r="AEJ2" i="45" s="1"/>
  <c r="AAJ5" i="45"/>
  <c r="AAJ2" i="45" s="1"/>
  <c r="AAK21" i="45"/>
  <c r="CP3" i="45" l="1"/>
  <c r="E40" i="46" s="1"/>
  <c r="C221" i="46" s="1"/>
  <c r="CQ1" i="45"/>
  <c r="D219" i="46"/>
  <c r="D221" i="46"/>
  <c r="D217" i="46"/>
  <c r="D218" i="46"/>
  <c r="D220" i="46"/>
  <c r="AEK5" i="45"/>
  <c r="AEK2" i="45" s="1"/>
  <c r="AEL21" i="45"/>
  <c r="AAK5" i="45"/>
  <c r="AAK2" i="45" s="1"/>
  <c r="AAL21" i="45"/>
  <c r="CR1" i="45" l="1"/>
  <c r="CQ3" i="45"/>
  <c r="F40" i="46" s="1"/>
  <c r="C220" i="46" s="1"/>
  <c r="AEM21" i="45"/>
  <c r="AEL5" i="45"/>
  <c r="AEL2" i="45" s="1"/>
  <c r="AAL5" i="45"/>
  <c r="AAL2" i="45" s="1"/>
  <c r="AAM21" i="45"/>
  <c r="CR3" i="45" l="1"/>
  <c r="G40" i="46" s="1"/>
  <c r="C219" i="46" s="1"/>
  <c r="CS1" i="45"/>
  <c r="AEM5" i="45"/>
  <c r="AEM2" i="45" s="1"/>
  <c r="AEN21" i="45"/>
  <c r="AAM5" i="45"/>
  <c r="AAM2" i="45" s="1"/>
  <c r="AAN21" i="45"/>
  <c r="CT1" i="45" l="1"/>
  <c r="CS3" i="45"/>
  <c r="H40" i="46" s="1"/>
  <c r="C218" i="46" s="1"/>
  <c r="AEN5" i="45"/>
  <c r="AEN2" i="45" s="1"/>
  <c r="AEO21" i="45"/>
  <c r="AAN5" i="45"/>
  <c r="AAN2" i="45" s="1"/>
  <c r="AAO21" i="45"/>
  <c r="CU1" i="45" l="1"/>
  <c r="CV1" i="45" s="1"/>
  <c r="CT3" i="45"/>
  <c r="D40" i="46" s="1"/>
  <c r="C217" i="46" s="1"/>
  <c r="AEP21" i="45"/>
  <c r="AEO5" i="45"/>
  <c r="AEO2" i="45" s="1"/>
  <c r="AAO5" i="45"/>
  <c r="AAO2" i="45" s="1"/>
  <c r="AAP21" i="45"/>
  <c r="AAQ21" i="45" s="1"/>
  <c r="CW1" i="45" l="1"/>
  <c r="CV4" i="45"/>
  <c r="K41" i="46" s="1"/>
  <c r="AAQ5" i="45"/>
  <c r="AAQ2" i="45" s="1"/>
  <c r="AAR21" i="45"/>
  <c r="AEQ21" i="45"/>
  <c r="AEP5" i="45"/>
  <c r="AEP2" i="45" s="1"/>
  <c r="AAP5" i="45"/>
  <c r="AAP2" i="45" s="1"/>
  <c r="D225" i="46" l="1"/>
  <c r="D223" i="46"/>
  <c r="D226" i="46"/>
  <c r="D222" i="46"/>
  <c r="D224" i="46"/>
  <c r="CW3" i="45"/>
  <c r="E41" i="46" s="1"/>
  <c r="C226" i="46" s="1"/>
  <c r="CX1" i="45"/>
  <c r="AEQ5" i="45"/>
  <c r="AEQ2" i="45" s="1"/>
  <c r="AER21" i="45"/>
  <c r="AAR5" i="45"/>
  <c r="AAR2" i="45" s="1"/>
  <c r="AAS21" i="45"/>
  <c r="CX3" i="45" l="1"/>
  <c r="F41" i="46" s="1"/>
  <c r="C225" i="46" s="1"/>
  <c r="CY1" i="45"/>
  <c r="AER5" i="45"/>
  <c r="AER2" i="45" s="1"/>
  <c r="AES21" i="45"/>
  <c r="AAS5" i="45"/>
  <c r="AAS2" i="45" s="1"/>
  <c r="AAT21" i="45"/>
  <c r="CZ1" i="45" l="1"/>
  <c r="CY3" i="45"/>
  <c r="G41" i="46" s="1"/>
  <c r="C224" i="46" s="1"/>
  <c r="AES5" i="45"/>
  <c r="AES2" i="45" s="1"/>
  <c r="AET21" i="45"/>
  <c r="AAU21" i="45"/>
  <c r="AAT5" i="45"/>
  <c r="AAT2" i="45" s="1"/>
  <c r="CZ3" i="45" l="1"/>
  <c r="H41" i="46" s="1"/>
  <c r="C223" i="46" s="1"/>
  <c r="DA1" i="45"/>
  <c r="AET5" i="45"/>
  <c r="AET2" i="45" s="1"/>
  <c r="AEU21" i="45"/>
  <c r="AAV21" i="45"/>
  <c r="AAU5" i="45"/>
  <c r="AAU2" i="45" s="1"/>
  <c r="DA3" i="45" l="1"/>
  <c r="D41" i="46" s="1"/>
  <c r="C222" i="46" s="1"/>
  <c r="DB1" i="45"/>
  <c r="DC1" i="45" s="1"/>
  <c r="AEU5" i="45"/>
  <c r="AEU2" i="45" s="1"/>
  <c r="AEV21" i="45"/>
  <c r="AAV5" i="45"/>
  <c r="AAV2" i="45" s="1"/>
  <c r="AAW21" i="45"/>
  <c r="DD1" i="45" l="1"/>
  <c r="DC3" i="45"/>
  <c r="AEV5" i="45"/>
  <c r="AEV2" i="45" s="1"/>
  <c r="AEW21" i="45"/>
  <c r="AAW5" i="45"/>
  <c r="AAW2" i="45" s="1"/>
  <c r="AAX21" i="45"/>
  <c r="DE1" i="45" l="1"/>
  <c r="DD3" i="45"/>
  <c r="AEW5" i="45"/>
  <c r="AEW2" i="45" s="1"/>
  <c r="AEX21" i="45"/>
  <c r="AAX5" i="45"/>
  <c r="AAX2" i="45" s="1"/>
  <c r="AAY21" i="45"/>
  <c r="DF1" i="45" l="1"/>
  <c r="DE3" i="45"/>
  <c r="AEX5" i="45"/>
  <c r="AEX2" i="45" s="1"/>
  <c r="AEY21" i="45"/>
  <c r="AAY5" i="45"/>
  <c r="AAY2" i="45" s="1"/>
  <c r="AAZ21" i="45"/>
  <c r="DG1" i="45" l="1"/>
  <c r="DF3" i="45"/>
  <c r="AEZ21" i="45"/>
  <c r="AEY5" i="45"/>
  <c r="AEY2" i="45" s="1"/>
  <c r="ABA21" i="45"/>
  <c r="AAZ5" i="45"/>
  <c r="AAZ2" i="45" s="1"/>
  <c r="DH1" i="45" l="1"/>
  <c r="DG3" i="45"/>
  <c r="D42" i="46" s="1"/>
  <c r="AEZ5" i="45"/>
  <c r="AEZ2" i="45" s="1"/>
  <c r="AFA21" i="45"/>
  <c r="ABA5" i="45"/>
  <c r="ABA2" i="45" s="1"/>
  <c r="ABB21" i="45"/>
  <c r="DI1" i="45" l="1"/>
  <c r="DJ1" i="45" s="1"/>
  <c r="DH3" i="45"/>
  <c r="K42" i="46" s="1"/>
  <c r="AFB21" i="45"/>
  <c r="AFA5" i="45"/>
  <c r="AFA2" i="45" s="1"/>
  <c r="ABC21" i="45"/>
  <c r="ABB5" i="45"/>
  <c r="ABB2" i="45" s="1"/>
  <c r="DJ3" i="45" l="1"/>
  <c r="DK1" i="45"/>
  <c r="AFB5" i="45"/>
  <c r="AFB2" i="45" s="1"/>
  <c r="AFC21" i="45"/>
  <c r="ABD21" i="45"/>
  <c r="ABC5" i="45"/>
  <c r="ABC2" i="45" s="1"/>
  <c r="DL1" i="45" l="1"/>
  <c r="DK3" i="45"/>
  <c r="AFC5" i="45"/>
  <c r="AFC2" i="45" s="1"/>
  <c r="AFD21" i="45"/>
  <c r="ABD5" i="45"/>
  <c r="ABD2" i="45" s="1"/>
  <c r="ABE21" i="45"/>
  <c r="DL3" i="45" l="1"/>
  <c r="DM1" i="45"/>
  <c r="AFD5" i="45"/>
  <c r="AFD2" i="45" s="1"/>
  <c r="AFE21" i="45"/>
  <c r="ABF21" i="45"/>
  <c r="ABF5" i="45" s="1"/>
  <c r="ABF2" i="45" s="1"/>
  <c r="ABE5" i="45"/>
  <c r="ABE2" i="45" s="1"/>
  <c r="DM3" i="45" l="1"/>
  <c r="DN1" i="45"/>
  <c r="AFE5" i="45"/>
  <c r="AFE2" i="45" s="1"/>
  <c r="AFF21" i="45"/>
  <c r="AFF5" i="45" s="1"/>
  <c r="AFF2" i="45" s="1"/>
  <c r="A413" i="46"/>
  <c r="DO1" i="45" l="1"/>
  <c r="DN3" i="45"/>
  <c r="D43" i="46" s="1"/>
  <c r="DO3" i="45" l="1"/>
  <c r="K43" i="46" s="1"/>
  <c r="DP1" i="45"/>
  <c r="DQ1" i="45" s="1"/>
  <c r="DR1" i="45" l="1"/>
  <c r="DS1" i="45" s="1"/>
  <c r="DT1" i="45" s="1"/>
  <c r="DU1" i="45" s="1"/>
  <c r="DQ3" i="45"/>
  <c r="D44" i="46" s="1"/>
  <c r="B392" i="46"/>
  <c r="DU3" i="45" l="1"/>
  <c r="D45" i="46" s="1"/>
  <c r="DV1" i="45"/>
  <c r="DV3" i="45" l="1"/>
  <c r="K45" i="46" s="1"/>
  <c r="DW1" i="45"/>
  <c r="DX1" i="45" s="1"/>
  <c r="DY1" i="45" s="1"/>
  <c r="C73" i="1"/>
  <c r="DY3" i="45" l="1"/>
  <c r="K46" i="46" s="1"/>
  <c r="DZ1" i="45"/>
  <c r="V4" i="48"/>
  <c r="T4" i="48"/>
  <c r="B3" i="42"/>
  <c r="B4" i="42"/>
  <c r="DZ3" i="45" l="1"/>
  <c r="E46" i="46" s="1"/>
  <c r="C249" i="46" s="1"/>
  <c r="EA1" i="45"/>
  <c r="D249" i="46"/>
  <c r="D247" i="46"/>
  <c r="D246" i="46"/>
  <c r="D248" i="46"/>
  <c r="D245" i="46"/>
  <c r="E166" i="46"/>
  <c r="B166" i="46"/>
  <c r="C37" i="42" s="1"/>
  <c r="C3" i="48"/>
  <c r="I182" i="1"/>
  <c r="I181" i="1" s="1"/>
  <c r="B327" i="46"/>
  <c r="E169" i="1"/>
  <c r="E91" i="1"/>
  <c r="D4" i="34"/>
  <c r="E59" i="1"/>
  <c r="E68" i="1"/>
  <c r="B313" i="46"/>
  <c r="B314" i="46" s="1"/>
  <c r="D154" i="1" s="1"/>
  <c r="D155" i="1" s="1"/>
  <c r="D28" i="1"/>
  <c r="E1" i="34" s="1"/>
  <c r="E28" i="1"/>
  <c r="E1" i="30" s="1"/>
  <c r="E47" i="1"/>
  <c r="D4" i="26"/>
  <c r="F157" i="1"/>
  <c r="B151" i="46"/>
  <c r="A152" i="46"/>
  <c r="B42" i="1"/>
  <c r="B33" i="1"/>
  <c r="E15" i="42"/>
  <c r="O160" i="46"/>
  <c r="O161" i="46"/>
  <c r="H33" i="42"/>
  <c r="H32" i="42"/>
  <c r="I27" i="42"/>
  <c r="J27" i="42" s="1"/>
  <c r="K27" i="42" s="1"/>
  <c r="L27" i="42" s="1"/>
  <c r="M27" i="42" s="1"/>
  <c r="N27" i="42" s="1"/>
  <c r="O27" i="42" s="1"/>
  <c r="P27" i="42" s="1"/>
  <c r="Q27" i="42" s="1"/>
  <c r="R27" i="42" s="1"/>
  <c r="S27" i="42" s="1"/>
  <c r="T27" i="42" s="1"/>
  <c r="U27" i="42" s="1"/>
  <c r="V27" i="42" s="1"/>
  <c r="W27" i="42" s="1"/>
  <c r="X27" i="42" s="1"/>
  <c r="Y27" i="42" s="1"/>
  <c r="Z27" i="42" s="1"/>
  <c r="AA27" i="42" s="1"/>
  <c r="AB27" i="42" s="1"/>
  <c r="AC27" i="42" s="1"/>
  <c r="AD27" i="42" s="1"/>
  <c r="AE27" i="42" s="1"/>
  <c r="AF27" i="42" s="1"/>
  <c r="AG27" i="42" s="1"/>
  <c r="AH27" i="42" s="1"/>
  <c r="AI27" i="42" s="1"/>
  <c r="AJ27" i="42" s="1"/>
  <c r="AK27" i="42" s="1"/>
  <c r="AL27" i="42" s="1"/>
  <c r="AM27" i="42" s="1"/>
  <c r="AN27" i="42" s="1"/>
  <c r="AO27" i="42" s="1"/>
  <c r="AP27" i="42" s="1"/>
  <c r="AQ27" i="42" s="1"/>
  <c r="AR27" i="42" s="1"/>
  <c r="AS27" i="42" s="1"/>
  <c r="AT27" i="42" s="1"/>
  <c r="I176" i="1"/>
  <c r="J176" i="1" s="1"/>
  <c r="D1" i="48"/>
  <c r="B333" i="46"/>
  <c r="B172" i="46"/>
  <c r="I31" i="1"/>
  <c r="J31" i="1" s="1"/>
  <c r="K31" i="1" s="1"/>
  <c r="L31" i="1" s="1"/>
  <c r="M31" i="1" s="1"/>
  <c r="N31" i="1" s="1"/>
  <c r="O31" i="1" s="1"/>
  <c r="P31" i="1" s="1"/>
  <c r="Q31" i="1" s="1"/>
  <c r="R31" i="1" s="1"/>
  <c r="S31" i="1" s="1"/>
  <c r="T31" i="1" s="1"/>
  <c r="U31" i="1" s="1"/>
  <c r="V31" i="1" s="1"/>
  <c r="W31" i="1" s="1"/>
  <c r="X31" i="1" s="1"/>
  <c r="Y31" i="1" s="1"/>
  <c r="Z31" i="1" s="1"/>
  <c r="AA31" i="1" s="1"/>
  <c r="AB31" i="1" s="1"/>
  <c r="AC31" i="1" s="1"/>
  <c r="AD31" i="1" s="1"/>
  <c r="AE31" i="1" s="1"/>
  <c r="AF31" i="1" s="1"/>
  <c r="AG31" i="1" s="1"/>
  <c r="AH31" i="1" s="1"/>
  <c r="AI31" i="1" s="1"/>
  <c r="AJ31" i="1" s="1"/>
  <c r="AK31" i="1" s="1"/>
  <c r="AL31" i="1" s="1"/>
  <c r="I40" i="1"/>
  <c r="J40" i="1" s="1"/>
  <c r="K40" i="1" s="1"/>
  <c r="L40" i="1" s="1"/>
  <c r="M40" i="1" s="1"/>
  <c r="N40" i="1" s="1"/>
  <c r="O40" i="1" s="1"/>
  <c r="P40" i="1" s="1"/>
  <c r="Q40" i="1" s="1"/>
  <c r="R40" i="1" s="1"/>
  <c r="S40" i="1" s="1"/>
  <c r="T40" i="1" s="1"/>
  <c r="U40" i="1" s="1"/>
  <c r="V40" i="1" s="1"/>
  <c r="W40" i="1" s="1"/>
  <c r="X40" i="1" s="1"/>
  <c r="Y40" i="1" s="1"/>
  <c r="Z40" i="1" s="1"/>
  <c r="AA40" i="1" s="1"/>
  <c r="AB40" i="1" s="1"/>
  <c r="AC40" i="1" s="1"/>
  <c r="AD40" i="1" s="1"/>
  <c r="AE40" i="1" s="1"/>
  <c r="AF40" i="1" s="1"/>
  <c r="AG40" i="1" s="1"/>
  <c r="AH40" i="1" s="1"/>
  <c r="AI40" i="1" s="1"/>
  <c r="AJ40" i="1" s="1"/>
  <c r="AK40" i="1" s="1"/>
  <c r="AL40" i="1" s="1"/>
  <c r="AM40" i="1" s="1"/>
  <c r="AN40" i="1" s="1"/>
  <c r="AO40" i="1" s="1"/>
  <c r="AP40" i="1" s="1"/>
  <c r="AQ40" i="1" s="1"/>
  <c r="AR40" i="1" s="1"/>
  <c r="AS40" i="1" s="1"/>
  <c r="F107" i="46"/>
  <c r="I50" i="1"/>
  <c r="J50" i="1" s="1"/>
  <c r="K50" i="1" s="1"/>
  <c r="L50" i="1" s="1"/>
  <c r="M50" i="1" s="1"/>
  <c r="N50" i="1" s="1"/>
  <c r="O50" i="1" s="1"/>
  <c r="P50" i="1" s="1"/>
  <c r="Q50" i="1" s="1"/>
  <c r="R50" i="1" s="1"/>
  <c r="S50" i="1" s="1"/>
  <c r="T50" i="1" s="1"/>
  <c r="U50" i="1" s="1"/>
  <c r="V50" i="1" s="1"/>
  <c r="W50" i="1" s="1"/>
  <c r="X50" i="1" s="1"/>
  <c r="Y50" i="1" s="1"/>
  <c r="Z50" i="1" s="1"/>
  <c r="AA50" i="1" s="1"/>
  <c r="AB50" i="1" s="1"/>
  <c r="AC50" i="1" s="1"/>
  <c r="AD50" i="1" s="1"/>
  <c r="AE50" i="1" s="1"/>
  <c r="AF50" i="1" s="1"/>
  <c r="AG50" i="1" s="1"/>
  <c r="AH50" i="1" s="1"/>
  <c r="AI50" i="1" s="1"/>
  <c r="AJ50" i="1" s="1"/>
  <c r="AK50" i="1" s="1"/>
  <c r="AL50" i="1" s="1"/>
  <c r="AM50" i="1" s="1"/>
  <c r="AN50" i="1" s="1"/>
  <c r="AO50" i="1" s="1"/>
  <c r="AP50" i="1" s="1"/>
  <c r="AQ50" i="1" s="1"/>
  <c r="AR50" i="1" s="1"/>
  <c r="AS50" i="1" s="1"/>
  <c r="AT50" i="1" s="1"/>
  <c r="AU50" i="1" s="1"/>
  <c r="I59" i="1"/>
  <c r="J59" i="1" s="1"/>
  <c r="K59" i="1" s="1"/>
  <c r="L59" i="1" s="1"/>
  <c r="M59" i="1" s="1"/>
  <c r="N59" i="1" s="1"/>
  <c r="O59" i="1" s="1"/>
  <c r="P59" i="1" s="1"/>
  <c r="Q59" i="1" s="1"/>
  <c r="R59" i="1" s="1"/>
  <c r="S59" i="1" s="1"/>
  <c r="T59" i="1" s="1"/>
  <c r="U59" i="1" s="1"/>
  <c r="V59" i="1" s="1"/>
  <c r="W59" i="1" s="1"/>
  <c r="X59" i="1" s="1"/>
  <c r="Y59" i="1" s="1"/>
  <c r="Z59" i="1" s="1"/>
  <c r="AA59" i="1" s="1"/>
  <c r="AB59" i="1" s="1"/>
  <c r="AC59" i="1" s="1"/>
  <c r="AD59" i="1" s="1"/>
  <c r="AE59" i="1" s="1"/>
  <c r="AF59" i="1" s="1"/>
  <c r="AG59" i="1" s="1"/>
  <c r="AH59" i="1" s="1"/>
  <c r="AI59" i="1" s="1"/>
  <c r="AJ59" i="1" s="1"/>
  <c r="AK59" i="1" s="1"/>
  <c r="AL59" i="1" s="1"/>
  <c r="AM59" i="1" s="1"/>
  <c r="AN59" i="1" s="1"/>
  <c r="AO59" i="1" s="1"/>
  <c r="AP59" i="1" s="1"/>
  <c r="AQ59" i="1" s="1"/>
  <c r="AR59" i="1" s="1"/>
  <c r="AS59" i="1" s="1"/>
  <c r="B320" i="46"/>
  <c r="I167" i="1"/>
  <c r="J167" i="1" s="1"/>
  <c r="K167" i="1" s="1"/>
  <c r="L167" i="1" s="1"/>
  <c r="M167" i="1" s="1"/>
  <c r="N167" i="1" s="1"/>
  <c r="O167" i="1" s="1"/>
  <c r="P167" i="1" s="1"/>
  <c r="Q167" i="1" s="1"/>
  <c r="R167" i="1" s="1"/>
  <c r="S167" i="1" s="1"/>
  <c r="T167" i="1" s="1"/>
  <c r="U167" i="1" s="1"/>
  <c r="V167" i="1" s="1"/>
  <c r="W167" i="1" s="1"/>
  <c r="X167" i="1" s="1"/>
  <c r="Y167" i="1" s="1"/>
  <c r="Z167" i="1" s="1"/>
  <c r="AA167" i="1" s="1"/>
  <c r="AB167" i="1" s="1"/>
  <c r="AC167" i="1" s="1"/>
  <c r="AD167" i="1" s="1"/>
  <c r="AE167" i="1" s="1"/>
  <c r="AF167" i="1" s="1"/>
  <c r="AG167" i="1" s="1"/>
  <c r="AH167" i="1" s="1"/>
  <c r="AI167" i="1" s="1"/>
  <c r="AJ167" i="1" s="1"/>
  <c r="AK167" i="1" s="1"/>
  <c r="AL167" i="1" s="1"/>
  <c r="AM167" i="1" s="1"/>
  <c r="AN167" i="1" s="1"/>
  <c r="AO167" i="1" s="1"/>
  <c r="AP167" i="1" s="1"/>
  <c r="AQ167" i="1" s="1"/>
  <c r="AR167" i="1" s="1"/>
  <c r="AS167" i="1" s="1"/>
  <c r="E4" i="26"/>
  <c r="F4" i="26" s="1"/>
  <c r="G4" i="26" s="1"/>
  <c r="H4" i="26" s="1"/>
  <c r="I4" i="26" s="1"/>
  <c r="J4" i="26" s="1"/>
  <c r="K4" i="26" s="1"/>
  <c r="L4" i="26" s="1"/>
  <c r="M4" i="26" s="1"/>
  <c r="N4" i="26" s="1"/>
  <c r="O4" i="26" s="1"/>
  <c r="P4" i="26" s="1"/>
  <c r="Q4" i="26" s="1"/>
  <c r="R4" i="26" s="1"/>
  <c r="S4" i="26" s="1"/>
  <c r="T4" i="26" s="1"/>
  <c r="U4" i="26" s="1"/>
  <c r="V4" i="26" s="1"/>
  <c r="W4" i="26" s="1"/>
  <c r="X4" i="26" s="1"/>
  <c r="Y4" i="26" s="1"/>
  <c r="Z4" i="26" s="1"/>
  <c r="AA4" i="26" s="1"/>
  <c r="AB4" i="26" s="1"/>
  <c r="AC4" i="26" s="1"/>
  <c r="AD4" i="26" s="1"/>
  <c r="AE4" i="26" s="1"/>
  <c r="AF4" i="26" s="1"/>
  <c r="AG4" i="26" s="1"/>
  <c r="B398" i="46"/>
  <c r="B399" i="46" s="1"/>
  <c r="B400" i="46" s="1"/>
  <c r="B401" i="46" s="1"/>
  <c r="B402" i="46" s="1"/>
  <c r="B403" i="46" s="1"/>
  <c r="B404" i="46" s="1"/>
  <c r="B405" i="46" s="1"/>
  <c r="B406" i="46" s="1"/>
  <c r="E4" i="37"/>
  <c r="F4" i="37" s="1"/>
  <c r="G4" i="37" s="1"/>
  <c r="H4" i="37" s="1"/>
  <c r="I4" i="37" s="1"/>
  <c r="J4" i="37" s="1"/>
  <c r="K4" i="37" s="1"/>
  <c r="L4" i="37" s="1"/>
  <c r="M4" i="37" s="1"/>
  <c r="N4" i="37" s="1"/>
  <c r="O4" i="37" s="1"/>
  <c r="P4" i="37" s="1"/>
  <c r="Q4" i="37" s="1"/>
  <c r="R4" i="37" s="1"/>
  <c r="S4" i="37" s="1"/>
  <c r="T4" i="37" s="1"/>
  <c r="U4" i="37" s="1"/>
  <c r="V4" i="37" s="1"/>
  <c r="W4" i="37" s="1"/>
  <c r="X4" i="37" s="1"/>
  <c r="Y4" i="37" s="1"/>
  <c r="Z4" i="37" s="1"/>
  <c r="AA4" i="37" s="1"/>
  <c r="AB4" i="37" s="1"/>
  <c r="AC4" i="37" s="1"/>
  <c r="AD4" i="37" s="1"/>
  <c r="AE4" i="37" s="1"/>
  <c r="AF4" i="37" s="1"/>
  <c r="AG4" i="37" s="1"/>
  <c r="B281" i="46"/>
  <c r="B282" i="46" s="1"/>
  <c r="B283" i="46" s="1"/>
  <c r="B284" i="46" s="1"/>
  <c r="B285" i="46" s="1"/>
  <c r="I74" i="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AK74" i="1" s="1"/>
  <c r="AL74" i="1" s="1"/>
  <c r="AM74" i="1" s="1"/>
  <c r="AN74" i="1" s="1"/>
  <c r="AO74" i="1" s="1"/>
  <c r="AP74" i="1" s="1"/>
  <c r="AQ74" i="1" s="1"/>
  <c r="AR74" i="1" s="1"/>
  <c r="AS74" i="1" s="1"/>
  <c r="AT74" i="1" s="1"/>
  <c r="D4" i="37"/>
  <c r="B416" i="46"/>
  <c r="I138" i="1"/>
  <c r="J138" i="1" s="1"/>
  <c r="K138" i="1" s="1"/>
  <c r="F133" i="1"/>
  <c r="I94" i="1"/>
  <c r="J94" i="1" s="1"/>
  <c r="K94" i="1" s="1"/>
  <c r="L94" i="1" s="1"/>
  <c r="M94" i="1" s="1"/>
  <c r="N94" i="1" s="1"/>
  <c r="O94" i="1" s="1"/>
  <c r="P94" i="1" s="1"/>
  <c r="Q94" i="1" s="1"/>
  <c r="R94" i="1" s="1"/>
  <c r="S94" i="1" s="1"/>
  <c r="T94" i="1" s="1"/>
  <c r="U94" i="1" s="1"/>
  <c r="V94" i="1" s="1"/>
  <c r="W94" i="1" s="1"/>
  <c r="X94" i="1" s="1"/>
  <c r="Y94" i="1" s="1"/>
  <c r="Z94" i="1" s="1"/>
  <c r="AA94" i="1" s="1"/>
  <c r="AB94" i="1" s="1"/>
  <c r="AC94" i="1" s="1"/>
  <c r="AD94" i="1" s="1"/>
  <c r="AE94" i="1" s="1"/>
  <c r="AF94" i="1" s="1"/>
  <c r="AG94" i="1" s="1"/>
  <c r="AH94" i="1" s="1"/>
  <c r="AI94" i="1" s="1"/>
  <c r="AJ94" i="1" s="1"/>
  <c r="AK94" i="1" s="1"/>
  <c r="AL94" i="1" s="1"/>
  <c r="AM94" i="1" s="1"/>
  <c r="AN94" i="1" s="1"/>
  <c r="AO94" i="1" s="1"/>
  <c r="AP94" i="1" s="1"/>
  <c r="AQ94" i="1" s="1"/>
  <c r="AR94" i="1" s="1"/>
  <c r="AS94" i="1" s="1"/>
  <c r="E4" i="9"/>
  <c r="F4" i="9" s="1"/>
  <c r="G4" i="9" s="1"/>
  <c r="H4" i="9" s="1"/>
  <c r="I4" i="9" s="1"/>
  <c r="J4" i="9" s="1"/>
  <c r="K4" i="9" s="1"/>
  <c r="L4" i="9" s="1"/>
  <c r="M4" i="9" s="1"/>
  <c r="N4" i="9" s="1"/>
  <c r="O4" i="9" s="1"/>
  <c r="P4" i="9" s="1"/>
  <c r="Q4" i="9" s="1"/>
  <c r="R4" i="9" s="1"/>
  <c r="S4" i="9" s="1"/>
  <c r="T4" i="9" s="1"/>
  <c r="U4" i="9" s="1"/>
  <c r="V4" i="9" s="1"/>
  <c r="W4" i="9" s="1"/>
  <c r="X4" i="9" s="1"/>
  <c r="Y4" i="9" s="1"/>
  <c r="Z4" i="9" s="1"/>
  <c r="AA4" i="9" s="1"/>
  <c r="AB4" i="9" s="1"/>
  <c r="AC4" i="9" s="1"/>
  <c r="AD4" i="9" s="1"/>
  <c r="AE4" i="9" s="1"/>
  <c r="AF4" i="9" s="1"/>
  <c r="AG4" i="9" s="1"/>
  <c r="E4" i="34"/>
  <c r="F4" i="34" s="1"/>
  <c r="G4" i="34" s="1"/>
  <c r="H4" i="34" s="1"/>
  <c r="I4" i="34" s="1"/>
  <c r="J4" i="34" s="1"/>
  <c r="K4" i="34" s="1"/>
  <c r="L4" i="34" s="1"/>
  <c r="M4" i="34" s="1"/>
  <c r="N4" i="34" s="1"/>
  <c r="O4" i="34" s="1"/>
  <c r="P4" i="34" s="1"/>
  <c r="Q4" i="34" s="1"/>
  <c r="R4" i="34" s="1"/>
  <c r="S4" i="34" s="1"/>
  <c r="T4" i="34" s="1"/>
  <c r="U4" i="34" s="1"/>
  <c r="V4" i="34" s="1"/>
  <c r="W4" i="34" s="1"/>
  <c r="X4" i="34" s="1"/>
  <c r="Y4" i="34" s="1"/>
  <c r="Z4" i="34" s="1"/>
  <c r="AA4" i="34" s="1"/>
  <c r="AB4" i="34" s="1"/>
  <c r="AC4" i="34" s="1"/>
  <c r="AD4" i="34" s="1"/>
  <c r="AE4" i="34" s="1"/>
  <c r="AF4" i="34" s="1"/>
  <c r="AG4" i="34" s="1"/>
  <c r="I178" i="1"/>
  <c r="I177" i="1" s="1"/>
  <c r="E1" i="9"/>
  <c r="D4" i="9"/>
  <c r="I163" i="1"/>
  <c r="J163" i="1" s="1"/>
  <c r="K163" i="1" s="1"/>
  <c r="L163" i="1" s="1"/>
  <c r="M163" i="1" s="1"/>
  <c r="N163" i="1" s="1"/>
  <c r="O163" i="1" s="1"/>
  <c r="P163" i="1" s="1"/>
  <c r="Q163" i="1" s="1"/>
  <c r="R163" i="1" s="1"/>
  <c r="S163" i="1" s="1"/>
  <c r="T163" i="1" s="1"/>
  <c r="U163" i="1" s="1"/>
  <c r="V163" i="1" s="1"/>
  <c r="W163" i="1" s="1"/>
  <c r="X163" i="1" s="1"/>
  <c r="Y163" i="1" s="1"/>
  <c r="Z163" i="1" s="1"/>
  <c r="AA163" i="1" s="1"/>
  <c r="AB163" i="1" s="1"/>
  <c r="AC163" i="1" s="1"/>
  <c r="AD163" i="1" s="1"/>
  <c r="AE163" i="1" s="1"/>
  <c r="AF163" i="1" s="1"/>
  <c r="AG163" i="1" s="1"/>
  <c r="AH163" i="1" s="1"/>
  <c r="AI163" i="1" s="1"/>
  <c r="AJ163" i="1" s="1"/>
  <c r="AK163" i="1" s="1"/>
  <c r="AL163" i="1" s="1"/>
  <c r="AM163" i="1" s="1"/>
  <c r="AN163" i="1" s="1"/>
  <c r="AO163" i="1" s="1"/>
  <c r="AP163" i="1" s="1"/>
  <c r="AQ163" i="1" s="1"/>
  <c r="AR163" i="1" s="1"/>
  <c r="AS163" i="1" s="1"/>
  <c r="AT163" i="1" s="1"/>
  <c r="AU163" i="1" s="1"/>
  <c r="AV163" i="1" s="1"/>
  <c r="AW163" i="1" s="1"/>
  <c r="AX163" i="1" s="1"/>
  <c r="AY163" i="1" s="1"/>
  <c r="AZ163" i="1" s="1"/>
  <c r="BA163" i="1" s="1"/>
  <c r="BB163" i="1" s="1"/>
  <c r="BC163" i="1" s="1"/>
  <c r="BD163" i="1" s="1"/>
  <c r="BE163" i="1" s="1"/>
  <c r="BF163" i="1" s="1"/>
  <c r="BG163" i="1" s="1"/>
  <c r="BH163" i="1" s="1"/>
  <c r="BI163" i="1" s="1"/>
  <c r="BJ163" i="1" s="1"/>
  <c r="BK163" i="1" s="1"/>
  <c r="BL163" i="1" s="1"/>
  <c r="BM163" i="1" s="1"/>
  <c r="BN163" i="1" s="1"/>
  <c r="BO163" i="1" s="1"/>
  <c r="BP163" i="1" s="1"/>
  <c r="BQ163" i="1" s="1"/>
  <c r="BR163" i="1" s="1"/>
  <c r="BS163" i="1" s="1"/>
  <c r="BT163" i="1" s="1"/>
  <c r="BU163" i="1" s="1"/>
  <c r="BV163" i="1" s="1"/>
  <c r="BW163" i="1" s="1"/>
  <c r="BX163" i="1" s="1"/>
  <c r="BY163" i="1" s="1"/>
  <c r="BZ163" i="1" s="1"/>
  <c r="CA163" i="1" s="1"/>
  <c r="CB163" i="1" s="1"/>
  <c r="CC163" i="1" s="1"/>
  <c r="CD163" i="1" s="1"/>
  <c r="CE163" i="1" s="1"/>
  <c r="CF163" i="1" s="1"/>
  <c r="CG163" i="1" s="1"/>
  <c r="CH163" i="1" s="1"/>
  <c r="CI163" i="1" s="1"/>
  <c r="I160" i="1"/>
  <c r="J160" i="1" s="1"/>
  <c r="K160" i="1" s="1"/>
  <c r="L160" i="1" s="1"/>
  <c r="M160" i="1" s="1"/>
  <c r="N160" i="1" s="1"/>
  <c r="O160" i="1" s="1"/>
  <c r="P160" i="1" s="1"/>
  <c r="Q160" i="1" s="1"/>
  <c r="R160" i="1" s="1"/>
  <c r="S160" i="1" s="1"/>
  <c r="T160" i="1" s="1"/>
  <c r="U160" i="1" s="1"/>
  <c r="V160" i="1" s="1"/>
  <c r="W160" i="1" s="1"/>
  <c r="X160" i="1" s="1"/>
  <c r="Y160" i="1" s="1"/>
  <c r="Z160" i="1" s="1"/>
  <c r="AA160" i="1" s="1"/>
  <c r="AB160" i="1" s="1"/>
  <c r="AC160" i="1" s="1"/>
  <c r="AD160" i="1" s="1"/>
  <c r="AE160" i="1" s="1"/>
  <c r="AF160" i="1" s="1"/>
  <c r="AG160" i="1" s="1"/>
  <c r="AH160" i="1" s="1"/>
  <c r="AI160" i="1" s="1"/>
  <c r="AJ160" i="1" s="1"/>
  <c r="AK160" i="1" s="1"/>
  <c r="AL160" i="1" s="1"/>
  <c r="AM160" i="1" s="1"/>
  <c r="AN160" i="1" s="1"/>
  <c r="AO160" i="1" s="1"/>
  <c r="AP160" i="1" s="1"/>
  <c r="AQ160" i="1" s="1"/>
  <c r="AR160" i="1" s="1"/>
  <c r="AS160" i="1" s="1"/>
  <c r="AT160" i="1" s="1"/>
  <c r="AU160" i="1" s="1"/>
  <c r="AV160" i="1" s="1"/>
  <c r="AW160" i="1" s="1"/>
  <c r="AX160" i="1" s="1"/>
  <c r="AY160" i="1" s="1"/>
  <c r="AZ160" i="1" s="1"/>
  <c r="BA160" i="1" s="1"/>
  <c r="BB160" i="1" s="1"/>
  <c r="BC160" i="1" s="1"/>
  <c r="BD160" i="1" s="1"/>
  <c r="BE160" i="1" s="1"/>
  <c r="BF160" i="1" s="1"/>
  <c r="BG160" i="1" s="1"/>
  <c r="BH160" i="1" s="1"/>
  <c r="BI160" i="1" s="1"/>
  <c r="BJ160" i="1" s="1"/>
  <c r="BK160" i="1" s="1"/>
  <c r="BL160" i="1" s="1"/>
  <c r="BM160" i="1" s="1"/>
  <c r="BN160" i="1" s="1"/>
  <c r="BO160" i="1" s="1"/>
  <c r="BP160" i="1" s="1"/>
  <c r="BQ160" i="1" s="1"/>
  <c r="BR160" i="1" s="1"/>
  <c r="BS160" i="1" s="1"/>
  <c r="BT160" i="1" s="1"/>
  <c r="BU160" i="1" s="1"/>
  <c r="BV160" i="1" s="1"/>
  <c r="BW160" i="1" s="1"/>
  <c r="BX160" i="1" s="1"/>
  <c r="BY160" i="1" s="1"/>
  <c r="BZ160" i="1" s="1"/>
  <c r="CA160" i="1" s="1"/>
  <c r="CB160" i="1" s="1"/>
  <c r="CC160" i="1" s="1"/>
  <c r="CD160" i="1" s="1"/>
  <c r="CE160" i="1" s="1"/>
  <c r="CF160" i="1" s="1"/>
  <c r="CG160" i="1" s="1"/>
  <c r="CH160" i="1" s="1"/>
  <c r="CI160" i="1" s="1"/>
  <c r="F165" i="1"/>
  <c r="F162" i="1"/>
  <c r="F164" i="1"/>
  <c r="F161" i="1"/>
  <c r="F181" i="1"/>
  <c r="F177" i="1"/>
  <c r="F176" i="1"/>
  <c r="H182" i="1"/>
  <c r="H183" i="1" s="1"/>
  <c r="H178" i="1"/>
  <c r="H179" i="1" s="1"/>
  <c r="A314" i="46"/>
  <c r="A328" i="46"/>
  <c r="C6" i="7"/>
  <c r="C6" i="30"/>
  <c r="Q161" i="46"/>
  <c r="D34" i="42"/>
  <c r="D4" i="30"/>
  <c r="D4" i="7"/>
  <c r="G27" i="42"/>
  <c r="J494" i="46" s="1"/>
  <c r="K494" i="46" s="1"/>
  <c r="A167" i="46"/>
  <c r="Q160" i="46"/>
  <c r="E71" i="1"/>
  <c r="D71" i="1"/>
  <c r="H85" i="1"/>
  <c r="H75" i="1"/>
  <c r="A417" i="46"/>
  <c r="A444" i="46"/>
  <c r="C2" i="48"/>
  <c r="F136" i="1"/>
  <c r="F135" i="1"/>
  <c r="A408" i="46"/>
  <c r="A359" i="46"/>
  <c r="A321" i="46"/>
  <c r="A305" i="46"/>
  <c r="A291" i="46"/>
  <c r="A228" i="46"/>
  <c r="A393" i="46"/>
  <c r="A241" i="46"/>
  <c r="A177" i="46"/>
  <c r="F45" i="42"/>
  <c r="F41" i="42"/>
  <c r="F34" i="42"/>
  <c r="F28" i="42"/>
  <c r="E27" i="42"/>
  <c r="D27" i="42"/>
  <c r="F23" i="42"/>
  <c r="F19" i="42"/>
  <c r="E18" i="42"/>
  <c r="D18" i="42"/>
  <c r="F13" i="42"/>
  <c r="F9" i="42"/>
  <c r="E8" i="42"/>
  <c r="D8" i="42"/>
  <c r="F172" i="1"/>
  <c r="F168" i="1"/>
  <c r="F159" i="1"/>
  <c r="F158" i="1"/>
  <c r="E158" i="1"/>
  <c r="D158" i="1"/>
  <c r="E148" i="1"/>
  <c r="D148" i="1"/>
  <c r="F143" i="1"/>
  <c r="F139" i="1"/>
  <c r="E138" i="1"/>
  <c r="D138" i="1"/>
  <c r="F134" i="1"/>
  <c r="F127" i="1"/>
  <c r="F122" i="1"/>
  <c r="F117" i="1"/>
  <c r="F113" i="1"/>
  <c r="F108" i="1"/>
  <c r="F104" i="1"/>
  <c r="E103" i="1"/>
  <c r="D103" i="1"/>
  <c r="F99" i="1"/>
  <c r="F95" i="1"/>
  <c r="F90" i="1"/>
  <c r="F86" i="1"/>
  <c r="F80" i="1"/>
  <c r="F76" i="1"/>
  <c r="F69" i="1"/>
  <c r="F68" i="1"/>
  <c r="F64" i="1"/>
  <c r="F60" i="1"/>
  <c r="F55" i="1"/>
  <c r="F51" i="1"/>
  <c r="F45" i="1"/>
  <c r="F41" i="1"/>
  <c r="E40" i="1"/>
  <c r="D40" i="1"/>
  <c r="F36" i="1"/>
  <c r="F32" i="1"/>
  <c r="E31" i="1"/>
  <c r="D31" i="1"/>
  <c r="J25" i="1"/>
  <c r="I25" i="1"/>
  <c r="J21" i="1"/>
  <c r="I21" i="1"/>
  <c r="E25" i="1"/>
  <c r="D25" i="1"/>
  <c r="J12" i="1"/>
  <c r="I12" i="1"/>
  <c r="E21" i="1"/>
  <c r="D21" i="1"/>
  <c r="J6" i="1"/>
  <c r="I6" i="1"/>
  <c r="E12" i="1"/>
  <c r="D12" i="1"/>
  <c r="B374" i="46"/>
  <c r="B375" i="46" s="1"/>
  <c r="B376" i="46" s="1"/>
  <c r="B377" i="46" s="1"/>
  <c r="B383" i="46"/>
  <c r="B384" i="46" s="1"/>
  <c r="B364" i="46"/>
  <c r="B365" i="46" s="1"/>
  <c r="B366" i="46" s="1"/>
  <c r="B367" i="46" s="1"/>
  <c r="B368" i="46"/>
  <c r="B369" i="46" s="1"/>
  <c r="B300" i="46"/>
  <c r="B301" i="46" s="1"/>
  <c r="B302" i="46" s="1"/>
  <c r="B303" i="46" s="1"/>
  <c r="B246" i="46"/>
  <c r="B247" i="46" s="1"/>
  <c r="B248" i="46" s="1"/>
  <c r="B249" i="46" s="1"/>
  <c r="B250" i="46" s="1"/>
  <c r="B251" i="46" s="1"/>
  <c r="B252" i="46" s="1"/>
  <c r="B253" i="46" s="1"/>
  <c r="B254" i="46" s="1"/>
  <c r="B255" i="46" s="1"/>
  <c r="B256" i="46" s="1"/>
  <c r="B257" i="46" s="1"/>
  <c r="B258" i="46" s="1"/>
  <c r="B233" i="46"/>
  <c r="B208" i="46"/>
  <c r="B209" i="46" s="1"/>
  <c r="B210" i="46" s="1"/>
  <c r="B211" i="46" s="1"/>
  <c r="B181" i="46"/>
  <c r="B182" i="46" s="1"/>
  <c r="B183" i="46" s="1"/>
  <c r="B184" i="46" s="1"/>
  <c r="B15" i="37"/>
  <c r="B15" i="34"/>
  <c r="B16" i="37"/>
  <c r="B16" i="34"/>
  <c r="B17" i="30"/>
  <c r="B17" i="7"/>
  <c r="B16" i="30"/>
  <c r="B16" i="7"/>
  <c r="B19" i="26"/>
  <c r="B19" i="9"/>
  <c r="B140" i="1"/>
  <c r="F138" i="1"/>
  <c r="B8" i="37"/>
  <c r="B7" i="37"/>
  <c r="B14" i="34"/>
  <c r="B13" i="34"/>
  <c r="B12" i="34"/>
  <c r="B11" i="34"/>
  <c r="B10" i="34"/>
  <c r="B9" i="34"/>
  <c r="B8" i="34"/>
  <c r="B7" i="34"/>
  <c r="B15" i="30"/>
  <c r="B14" i="30"/>
  <c r="B13" i="30"/>
  <c r="B12" i="30"/>
  <c r="B11" i="30"/>
  <c r="B10" i="30"/>
  <c r="B9" i="30"/>
  <c r="B8" i="30"/>
  <c r="E4" i="30"/>
  <c r="F4" i="30" s="1"/>
  <c r="G4" i="30" s="1"/>
  <c r="H4" i="30" s="1"/>
  <c r="I4" i="30" s="1"/>
  <c r="J4" i="30" s="1"/>
  <c r="K4" i="30" s="1"/>
  <c r="L4" i="30" s="1"/>
  <c r="M4" i="30" s="1"/>
  <c r="N4" i="30" s="1"/>
  <c r="O4" i="30" s="1"/>
  <c r="P4" i="30" s="1"/>
  <c r="Q4" i="30" s="1"/>
  <c r="R4" i="30" s="1"/>
  <c r="S4" i="30" s="1"/>
  <c r="T4" i="30" s="1"/>
  <c r="U4" i="30" s="1"/>
  <c r="V4" i="30" s="1"/>
  <c r="W4" i="30" s="1"/>
  <c r="X4" i="30" s="1"/>
  <c r="Y4" i="30" s="1"/>
  <c r="Z4" i="30" s="1"/>
  <c r="AA4" i="30" s="1"/>
  <c r="AB4" i="30" s="1"/>
  <c r="AC4" i="30" s="1"/>
  <c r="AD4" i="30" s="1"/>
  <c r="AE4" i="30" s="1"/>
  <c r="AF4" i="30" s="1"/>
  <c r="AG4" i="30" s="1"/>
  <c r="B15" i="7"/>
  <c r="B14" i="7"/>
  <c r="B13" i="7"/>
  <c r="B12" i="7"/>
  <c r="B11" i="7"/>
  <c r="B10" i="7"/>
  <c r="B9" i="7"/>
  <c r="B8" i="7"/>
  <c r="E4" i="7"/>
  <c r="F4" i="7" s="1"/>
  <c r="G4" i="7" s="1"/>
  <c r="H4" i="7" s="1"/>
  <c r="I4" i="7" s="1"/>
  <c r="J4" i="7" s="1"/>
  <c r="K4" i="7" s="1"/>
  <c r="L4" i="7" s="1"/>
  <c r="M4" i="7" s="1"/>
  <c r="N4" i="7" s="1"/>
  <c r="O4" i="7" s="1"/>
  <c r="P4" i="7" s="1"/>
  <c r="Q4" i="7" s="1"/>
  <c r="R4" i="7" s="1"/>
  <c r="S4" i="7" s="1"/>
  <c r="T4" i="7" s="1"/>
  <c r="U4" i="7" s="1"/>
  <c r="V4" i="7" s="1"/>
  <c r="W4" i="7" s="1"/>
  <c r="X4" i="7" s="1"/>
  <c r="Y4" i="7" s="1"/>
  <c r="Z4" i="7" s="1"/>
  <c r="AA4" i="7" s="1"/>
  <c r="AB4" i="7" s="1"/>
  <c r="AC4" i="7" s="1"/>
  <c r="AD4" i="7" s="1"/>
  <c r="AE4" i="7" s="1"/>
  <c r="AF4" i="7" s="1"/>
  <c r="AG4" i="7" s="1"/>
  <c r="B20" i="26"/>
  <c r="B18" i="26"/>
  <c r="B17" i="26"/>
  <c r="B16" i="26"/>
  <c r="B15" i="26"/>
  <c r="B14" i="26"/>
  <c r="B13" i="26"/>
  <c r="B12" i="26"/>
  <c r="B11" i="26"/>
  <c r="B10" i="26"/>
  <c r="B9" i="26"/>
  <c r="B8" i="26"/>
  <c r="B7" i="26"/>
  <c r="B6" i="26"/>
  <c r="D32" i="9"/>
  <c r="B20" i="9"/>
  <c r="B18" i="9"/>
  <c r="B17" i="9"/>
  <c r="B16" i="9"/>
  <c r="B15" i="9"/>
  <c r="B14" i="9"/>
  <c r="B13" i="9"/>
  <c r="B12" i="9"/>
  <c r="B11" i="9"/>
  <c r="B10" i="9"/>
  <c r="B9" i="9"/>
  <c r="B8" i="9"/>
  <c r="B7" i="9"/>
  <c r="B6" i="9"/>
  <c r="H47" i="42"/>
  <c r="H45" i="42"/>
  <c r="H42" i="42"/>
  <c r="I40" i="42"/>
  <c r="J40" i="42" s="1"/>
  <c r="K40" i="42" s="1"/>
  <c r="L40" i="42" s="1"/>
  <c r="M40" i="42" s="1"/>
  <c r="N40" i="42" s="1"/>
  <c r="O40" i="42" s="1"/>
  <c r="P40" i="42" s="1"/>
  <c r="Q40" i="42" s="1"/>
  <c r="R40" i="42" s="1"/>
  <c r="S40" i="42" s="1"/>
  <c r="T40" i="42" s="1"/>
  <c r="U40" i="42" s="1"/>
  <c r="V40" i="42" s="1"/>
  <c r="W40" i="42" s="1"/>
  <c r="X40" i="42" s="1"/>
  <c r="Y40" i="42" s="1"/>
  <c r="Z40" i="42" s="1"/>
  <c r="AA40" i="42" s="1"/>
  <c r="AB40" i="42" s="1"/>
  <c r="AC40" i="42" s="1"/>
  <c r="AD40" i="42" s="1"/>
  <c r="AE40" i="42" s="1"/>
  <c r="AF40" i="42" s="1"/>
  <c r="AG40" i="42" s="1"/>
  <c r="AH40" i="42" s="1"/>
  <c r="AI40" i="42" s="1"/>
  <c r="AJ40" i="42" s="1"/>
  <c r="AK40" i="42" s="1"/>
  <c r="AL40" i="42" s="1"/>
  <c r="AM40" i="42" s="1"/>
  <c r="AN40" i="42" s="1"/>
  <c r="AO40" i="42" s="1"/>
  <c r="AP40" i="42" s="1"/>
  <c r="AQ40" i="42" s="1"/>
  <c r="AR40" i="42" s="1"/>
  <c r="AS40" i="42" s="1"/>
  <c r="AT40" i="42" s="1"/>
  <c r="AU40" i="42" s="1"/>
  <c r="AV40" i="42" s="1"/>
  <c r="AW40" i="42" s="1"/>
  <c r="AX40" i="42" s="1"/>
  <c r="AY40" i="42" s="1"/>
  <c r="AZ40" i="42" s="1"/>
  <c r="BA40" i="42" s="1"/>
  <c r="BB40" i="42" s="1"/>
  <c r="BC40" i="42" s="1"/>
  <c r="BD40" i="42" s="1"/>
  <c r="BE40" i="42" s="1"/>
  <c r="BF40" i="42" s="1"/>
  <c r="BG40" i="42" s="1"/>
  <c r="BH40" i="42" s="1"/>
  <c r="BI40" i="42" s="1"/>
  <c r="BJ40" i="42" s="1"/>
  <c r="BK40" i="42" s="1"/>
  <c r="BL40" i="42" s="1"/>
  <c r="BM40" i="42" s="1"/>
  <c r="BN40" i="42" s="1"/>
  <c r="BO40" i="42" s="1"/>
  <c r="BP40" i="42" s="1"/>
  <c r="BQ40" i="42" s="1"/>
  <c r="BR40" i="42" s="1"/>
  <c r="BS40" i="42" s="1"/>
  <c r="BT40" i="42" s="1"/>
  <c r="BU40" i="42" s="1"/>
  <c r="BV40" i="42" s="1"/>
  <c r="BW40" i="42" s="1"/>
  <c r="BX40" i="42" s="1"/>
  <c r="BY40" i="42" s="1"/>
  <c r="BZ40" i="42" s="1"/>
  <c r="CA40" i="42" s="1"/>
  <c r="CB40" i="42" s="1"/>
  <c r="CC40" i="42" s="1"/>
  <c r="CD40" i="42" s="1"/>
  <c r="CE40" i="42" s="1"/>
  <c r="CF40" i="42" s="1"/>
  <c r="CG40" i="42" s="1"/>
  <c r="CH40" i="42" s="1"/>
  <c r="CI40" i="42" s="1"/>
  <c r="F40" i="42"/>
  <c r="H36" i="42"/>
  <c r="B35" i="42"/>
  <c r="H29" i="42"/>
  <c r="F27" i="42"/>
  <c r="H20" i="42"/>
  <c r="I18" i="42"/>
  <c r="J18" i="42" s="1"/>
  <c r="K18" i="42" s="1"/>
  <c r="L18" i="42" s="1"/>
  <c r="M18" i="42" s="1"/>
  <c r="N18" i="42" s="1"/>
  <c r="O18" i="42" s="1"/>
  <c r="P18" i="42" s="1"/>
  <c r="Q18" i="42" s="1"/>
  <c r="R18" i="42" s="1"/>
  <c r="S18" i="42" s="1"/>
  <c r="T18" i="42" s="1"/>
  <c r="U18" i="42" s="1"/>
  <c r="V18" i="42" s="1"/>
  <c r="W18" i="42" s="1"/>
  <c r="X18" i="42" s="1"/>
  <c r="Y18" i="42" s="1"/>
  <c r="Z18" i="42" s="1"/>
  <c r="AA18" i="42" s="1"/>
  <c r="AB18" i="42" s="1"/>
  <c r="AC18" i="42" s="1"/>
  <c r="AD18" i="42" s="1"/>
  <c r="AE18" i="42" s="1"/>
  <c r="AF18" i="42" s="1"/>
  <c r="AG18" i="42" s="1"/>
  <c r="AH18" i="42" s="1"/>
  <c r="AI18" i="42" s="1"/>
  <c r="AJ18" i="42" s="1"/>
  <c r="AK18" i="42" s="1"/>
  <c r="AL18" i="42" s="1"/>
  <c r="AM18" i="42" s="1"/>
  <c r="AN18" i="42" s="1"/>
  <c r="AO18" i="42" s="1"/>
  <c r="AP18" i="42" s="1"/>
  <c r="AQ18" i="42" s="1"/>
  <c r="AR18" i="42" s="1"/>
  <c r="AS18" i="42" s="1"/>
  <c r="AT18" i="42" s="1"/>
  <c r="AU18" i="42" s="1"/>
  <c r="AV18" i="42" s="1"/>
  <c r="AW18" i="42" s="1"/>
  <c r="AX18" i="42" s="1"/>
  <c r="AY18" i="42" s="1"/>
  <c r="AZ18" i="42" s="1"/>
  <c r="BA18" i="42" s="1"/>
  <c r="BB18" i="42" s="1"/>
  <c r="BC18" i="42" s="1"/>
  <c r="BD18" i="42" s="1"/>
  <c r="BE18" i="42" s="1"/>
  <c r="BF18" i="42" s="1"/>
  <c r="BG18" i="42" s="1"/>
  <c r="BH18" i="42" s="1"/>
  <c r="BI18" i="42" s="1"/>
  <c r="BJ18" i="42" s="1"/>
  <c r="BK18" i="42" s="1"/>
  <c r="BL18" i="42" s="1"/>
  <c r="BM18" i="42" s="1"/>
  <c r="BN18" i="42" s="1"/>
  <c r="BO18" i="42" s="1"/>
  <c r="BP18" i="42" s="1"/>
  <c r="BQ18" i="42" s="1"/>
  <c r="BR18" i="42" s="1"/>
  <c r="BS18" i="42" s="1"/>
  <c r="BT18" i="42" s="1"/>
  <c r="BU18" i="42" s="1"/>
  <c r="BV18" i="42" s="1"/>
  <c r="BW18" i="42" s="1"/>
  <c r="BX18" i="42" s="1"/>
  <c r="BY18" i="42" s="1"/>
  <c r="BZ18" i="42" s="1"/>
  <c r="CA18" i="42" s="1"/>
  <c r="CB18" i="42" s="1"/>
  <c r="CC18" i="42" s="1"/>
  <c r="CD18" i="42" s="1"/>
  <c r="CE18" i="42" s="1"/>
  <c r="CF18" i="42" s="1"/>
  <c r="CG18" i="42" s="1"/>
  <c r="CH18" i="42" s="1"/>
  <c r="CI18" i="42" s="1"/>
  <c r="F18" i="42"/>
  <c r="H10" i="42"/>
  <c r="I8" i="42"/>
  <c r="J8" i="42" s="1"/>
  <c r="K8" i="42" s="1"/>
  <c r="L8" i="42" s="1"/>
  <c r="M8" i="42" s="1"/>
  <c r="N8" i="42" s="1"/>
  <c r="O8" i="42" s="1"/>
  <c r="P8" i="42" s="1"/>
  <c r="Q8" i="42" s="1"/>
  <c r="R8" i="42" s="1"/>
  <c r="S8" i="42" s="1"/>
  <c r="T8" i="42" s="1"/>
  <c r="U8" i="42" s="1"/>
  <c r="V8" i="42" s="1"/>
  <c r="W8" i="42" s="1"/>
  <c r="X8" i="42" s="1"/>
  <c r="Y8" i="42" s="1"/>
  <c r="Z8" i="42" s="1"/>
  <c r="AA8" i="42" s="1"/>
  <c r="AB8" i="42" s="1"/>
  <c r="AC8" i="42" s="1"/>
  <c r="AD8" i="42" s="1"/>
  <c r="AE8" i="42" s="1"/>
  <c r="AF8" i="42" s="1"/>
  <c r="AG8" i="42" s="1"/>
  <c r="AH8" i="42" s="1"/>
  <c r="AI8" i="42" s="1"/>
  <c r="AJ8" i="42" s="1"/>
  <c r="AK8" i="42" s="1"/>
  <c r="AL8" i="42" s="1"/>
  <c r="F8" i="42"/>
  <c r="H173" i="1"/>
  <c r="H174" i="1" s="1"/>
  <c r="H169" i="1"/>
  <c r="H170" i="1" s="1"/>
  <c r="F167" i="1"/>
  <c r="I157" i="1"/>
  <c r="J157" i="1" s="1"/>
  <c r="K157" i="1" s="1"/>
  <c r="L157" i="1" s="1"/>
  <c r="M157" i="1" s="1"/>
  <c r="N157" i="1" s="1"/>
  <c r="O157" i="1" s="1"/>
  <c r="P157" i="1" s="1"/>
  <c r="Q157" i="1" s="1"/>
  <c r="R157" i="1" s="1"/>
  <c r="S157" i="1" s="1"/>
  <c r="T157" i="1" s="1"/>
  <c r="U157" i="1" s="1"/>
  <c r="V157" i="1" s="1"/>
  <c r="W157" i="1" s="1"/>
  <c r="X157" i="1" s="1"/>
  <c r="Y157" i="1" s="1"/>
  <c r="Z157" i="1" s="1"/>
  <c r="AA157" i="1" s="1"/>
  <c r="AB157" i="1" s="1"/>
  <c r="AC157" i="1" s="1"/>
  <c r="AD157" i="1" s="1"/>
  <c r="AE157" i="1" s="1"/>
  <c r="AF157" i="1" s="1"/>
  <c r="AG157" i="1" s="1"/>
  <c r="AH157" i="1" s="1"/>
  <c r="AI157" i="1" s="1"/>
  <c r="AJ157" i="1" s="1"/>
  <c r="AK157" i="1" s="1"/>
  <c r="AL157" i="1" s="1"/>
  <c r="AM157" i="1" s="1"/>
  <c r="AN157" i="1" s="1"/>
  <c r="AO157" i="1" s="1"/>
  <c r="AP157" i="1" s="1"/>
  <c r="AQ157" i="1" s="1"/>
  <c r="AR157" i="1" s="1"/>
  <c r="AS157" i="1" s="1"/>
  <c r="AT157" i="1" s="1"/>
  <c r="AU157" i="1" s="1"/>
  <c r="AV157" i="1" s="1"/>
  <c r="AW157" i="1" s="1"/>
  <c r="AX157" i="1" s="1"/>
  <c r="AY157" i="1" s="1"/>
  <c r="AZ157" i="1" s="1"/>
  <c r="BA157" i="1" s="1"/>
  <c r="BB157" i="1" s="1"/>
  <c r="BC157" i="1" s="1"/>
  <c r="BD157" i="1" s="1"/>
  <c r="BE157" i="1" s="1"/>
  <c r="BF157" i="1" s="1"/>
  <c r="BG157" i="1" s="1"/>
  <c r="BH157" i="1" s="1"/>
  <c r="BI157" i="1" s="1"/>
  <c r="BJ157" i="1" s="1"/>
  <c r="BK157" i="1" s="1"/>
  <c r="BL157" i="1" s="1"/>
  <c r="BM157" i="1" s="1"/>
  <c r="BN157" i="1" s="1"/>
  <c r="BO157" i="1" s="1"/>
  <c r="BP157" i="1" s="1"/>
  <c r="BQ157" i="1" s="1"/>
  <c r="BR157" i="1" s="1"/>
  <c r="BS157" i="1" s="1"/>
  <c r="BT157" i="1" s="1"/>
  <c r="BU157" i="1" s="1"/>
  <c r="BV157" i="1" s="1"/>
  <c r="BW157" i="1" s="1"/>
  <c r="BX157" i="1" s="1"/>
  <c r="BY157" i="1" s="1"/>
  <c r="BZ157" i="1" s="1"/>
  <c r="CA157" i="1" s="1"/>
  <c r="CB157" i="1" s="1"/>
  <c r="CC157" i="1" s="1"/>
  <c r="CD157" i="1" s="1"/>
  <c r="CE157" i="1" s="1"/>
  <c r="CF157" i="1" s="1"/>
  <c r="CG157" i="1" s="1"/>
  <c r="CH157" i="1" s="1"/>
  <c r="CI157" i="1" s="1"/>
  <c r="I132" i="1"/>
  <c r="H132" i="1" s="1"/>
  <c r="H130" i="1"/>
  <c r="H128" i="1"/>
  <c r="H125" i="1"/>
  <c r="I121" i="1"/>
  <c r="J121" i="1" s="1"/>
  <c r="K121" i="1" s="1"/>
  <c r="L121" i="1" s="1"/>
  <c r="M121" i="1" s="1"/>
  <c r="N121" i="1" s="1"/>
  <c r="O121" i="1" s="1"/>
  <c r="P121" i="1" s="1"/>
  <c r="Q121" i="1" s="1"/>
  <c r="R121" i="1" s="1"/>
  <c r="S121" i="1" s="1"/>
  <c r="T121" i="1" s="1"/>
  <c r="U121" i="1" s="1"/>
  <c r="V121" i="1" s="1"/>
  <c r="W121" i="1" s="1"/>
  <c r="X121" i="1" s="1"/>
  <c r="Y121" i="1" s="1"/>
  <c r="Z121" i="1" s="1"/>
  <c r="AA121" i="1" s="1"/>
  <c r="AB121" i="1" s="1"/>
  <c r="AC121" i="1" s="1"/>
  <c r="AD121" i="1" s="1"/>
  <c r="AE121" i="1" s="1"/>
  <c r="AF121" i="1" s="1"/>
  <c r="AG121" i="1" s="1"/>
  <c r="AH121" i="1" s="1"/>
  <c r="AI121" i="1" s="1"/>
  <c r="AJ121" i="1" s="1"/>
  <c r="AK121" i="1" s="1"/>
  <c r="AL121" i="1" s="1"/>
  <c r="AM121" i="1" s="1"/>
  <c r="AN121" i="1" s="1"/>
  <c r="AO121" i="1" s="1"/>
  <c r="AP121" i="1" s="1"/>
  <c r="AQ121" i="1" s="1"/>
  <c r="AR121" i="1" s="1"/>
  <c r="AS121" i="1" s="1"/>
  <c r="AT121" i="1" s="1"/>
  <c r="AU121" i="1" s="1"/>
  <c r="AV121" i="1" s="1"/>
  <c r="AW121" i="1" s="1"/>
  <c r="AX121" i="1" s="1"/>
  <c r="AY121" i="1" s="1"/>
  <c r="AZ121" i="1" s="1"/>
  <c r="BA121" i="1" s="1"/>
  <c r="BB121" i="1" s="1"/>
  <c r="BC121" i="1" s="1"/>
  <c r="BD121" i="1" s="1"/>
  <c r="BE121" i="1" s="1"/>
  <c r="BF121" i="1" s="1"/>
  <c r="BG121" i="1" s="1"/>
  <c r="BH121" i="1" s="1"/>
  <c r="BI121" i="1" s="1"/>
  <c r="BJ121" i="1" s="1"/>
  <c r="BK121" i="1" s="1"/>
  <c r="BL121" i="1" s="1"/>
  <c r="BM121" i="1" s="1"/>
  <c r="BN121" i="1" s="1"/>
  <c r="BO121" i="1" s="1"/>
  <c r="BP121" i="1" s="1"/>
  <c r="BQ121" i="1" s="1"/>
  <c r="BR121" i="1" s="1"/>
  <c r="BS121" i="1" s="1"/>
  <c r="BT121" i="1" s="1"/>
  <c r="BU121" i="1" s="1"/>
  <c r="BV121" i="1" s="1"/>
  <c r="BW121" i="1" s="1"/>
  <c r="BX121" i="1" s="1"/>
  <c r="BY121" i="1" s="1"/>
  <c r="BZ121" i="1" s="1"/>
  <c r="CA121" i="1" s="1"/>
  <c r="CB121" i="1" s="1"/>
  <c r="CC121" i="1" s="1"/>
  <c r="CD121" i="1" s="1"/>
  <c r="CE121" i="1" s="1"/>
  <c r="CF121" i="1" s="1"/>
  <c r="CG121" i="1" s="1"/>
  <c r="CH121" i="1" s="1"/>
  <c r="CI121" i="1" s="1"/>
  <c r="I112" i="1"/>
  <c r="J112" i="1" s="1"/>
  <c r="K112" i="1" s="1"/>
  <c r="L112" i="1" s="1"/>
  <c r="M112" i="1" s="1"/>
  <c r="N112" i="1" s="1"/>
  <c r="O112" i="1" s="1"/>
  <c r="P112" i="1" s="1"/>
  <c r="Q112" i="1" s="1"/>
  <c r="R112" i="1" s="1"/>
  <c r="S112" i="1" s="1"/>
  <c r="T112" i="1" s="1"/>
  <c r="U112" i="1" s="1"/>
  <c r="V112" i="1" s="1"/>
  <c r="W112" i="1" s="1"/>
  <c r="X112" i="1" s="1"/>
  <c r="Y112" i="1" s="1"/>
  <c r="Z112" i="1" s="1"/>
  <c r="AA112" i="1" s="1"/>
  <c r="AB112" i="1" s="1"/>
  <c r="AC112" i="1" s="1"/>
  <c r="AD112" i="1" s="1"/>
  <c r="AE112" i="1" s="1"/>
  <c r="AF112" i="1" s="1"/>
  <c r="AG112" i="1" s="1"/>
  <c r="AH112" i="1" s="1"/>
  <c r="AI112" i="1" s="1"/>
  <c r="AJ112" i="1" s="1"/>
  <c r="AK112" i="1" s="1"/>
  <c r="AL112" i="1" s="1"/>
  <c r="AM112" i="1" s="1"/>
  <c r="AN112" i="1" s="1"/>
  <c r="AO112" i="1" s="1"/>
  <c r="AP112" i="1" s="1"/>
  <c r="AQ112" i="1" s="1"/>
  <c r="AR112" i="1" s="1"/>
  <c r="AS112" i="1" s="1"/>
  <c r="AT112" i="1" s="1"/>
  <c r="AU112" i="1" s="1"/>
  <c r="AV112" i="1" s="1"/>
  <c r="AW112" i="1" s="1"/>
  <c r="AX112" i="1" s="1"/>
  <c r="AY112" i="1" s="1"/>
  <c r="AZ112" i="1" s="1"/>
  <c r="BA112" i="1" s="1"/>
  <c r="BB112" i="1" s="1"/>
  <c r="BC112" i="1" s="1"/>
  <c r="BD112" i="1" s="1"/>
  <c r="BE112" i="1" s="1"/>
  <c r="BF112" i="1" s="1"/>
  <c r="BG112" i="1" s="1"/>
  <c r="BH112" i="1" s="1"/>
  <c r="BI112" i="1" s="1"/>
  <c r="BJ112" i="1" s="1"/>
  <c r="BK112" i="1" s="1"/>
  <c r="BL112" i="1" s="1"/>
  <c r="BM112" i="1" s="1"/>
  <c r="BN112" i="1" s="1"/>
  <c r="BO112" i="1" s="1"/>
  <c r="BP112" i="1" s="1"/>
  <c r="BQ112" i="1" s="1"/>
  <c r="BR112" i="1" s="1"/>
  <c r="BS112" i="1" s="1"/>
  <c r="BT112" i="1" s="1"/>
  <c r="BU112" i="1" s="1"/>
  <c r="BV112" i="1" s="1"/>
  <c r="BW112" i="1" s="1"/>
  <c r="BX112" i="1" s="1"/>
  <c r="BY112" i="1" s="1"/>
  <c r="BZ112" i="1" s="1"/>
  <c r="CA112" i="1" s="1"/>
  <c r="CB112" i="1" s="1"/>
  <c r="CC112" i="1" s="1"/>
  <c r="CD112" i="1" s="1"/>
  <c r="CE112" i="1" s="1"/>
  <c r="CF112" i="1" s="1"/>
  <c r="CG112" i="1" s="1"/>
  <c r="CH112" i="1" s="1"/>
  <c r="CI112" i="1" s="1"/>
  <c r="H110" i="1"/>
  <c r="H106" i="1"/>
  <c r="B106" i="1"/>
  <c r="I103" i="1"/>
  <c r="J103" i="1" s="1"/>
  <c r="K103" i="1" s="1"/>
  <c r="L103" i="1" s="1"/>
  <c r="M103" i="1" s="1"/>
  <c r="N103" i="1" s="1"/>
  <c r="O103" i="1" s="1"/>
  <c r="P103" i="1" s="1"/>
  <c r="Q103" i="1" s="1"/>
  <c r="R103" i="1" s="1"/>
  <c r="S103" i="1" s="1"/>
  <c r="T103" i="1" s="1"/>
  <c r="U103" i="1" s="1"/>
  <c r="V103" i="1" s="1"/>
  <c r="W103" i="1" s="1"/>
  <c r="X103" i="1" s="1"/>
  <c r="Y103" i="1" s="1"/>
  <c r="Z103" i="1" s="1"/>
  <c r="AA103" i="1" s="1"/>
  <c r="AB103" i="1" s="1"/>
  <c r="AC103" i="1" s="1"/>
  <c r="AD103" i="1" s="1"/>
  <c r="AE103" i="1" s="1"/>
  <c r="AF103" i="1" s="1"/>
  <c r="AG103" i="1" s="1"/>
  <c r="AH103" i="1" s="1"/>
  <c r="AI103" i="1" s="1"/>
  <c r="AJ103" i="1" s="1"/>
  <c r="AK103" i="1" s="1"/>
  <c r="AL103" i="1" s="1"/>
  <c r="AM103" i="1" s="1"/>
  <c r="AN103" i="1" s="1"/>
  <c r="AO103" i="1" s="1"/>
  <c r="AP103" i="1" s="1"/>
  <c r="AQ103" i="1" s="1"/>
  <c r="AR103" i="1" s="1"/>
  <c r="AS103" i="1" s="1"/>
  <c r="AT103" i="1" s="1"/>
  <c r="AU103" i="1" s="1"/>
  <c r="AV103" i="1" s="1"/>
  <c r="AW103" i="1" s="1"/>
  <c r="AX103" i="1" s="1"/>
  <c r="AY103" i="1" s="1"/>
  <c r="AZ103" i="1" s="1"/>
  <c r="BA103" i="1" s="1"/>
  <c r="BB103" i="1" s="1"/>
  <c r="BC103" i="1" s="1"/>
  <c r="BD103" i="1" s="1"/>
  <c r="BE103" i="1" s="1"/>
  <c r="BF103" i="1" s="1"/>
  <c r="BG103" i="1" s="1"/>
  <c r="BH103" i="1" s="1"/>
  <c r="BI103" i="1" s="1"/>
  <c r="BJ103" i="1" s="1"/>
  <c r="BK103" i="1" s="1"/>
  <c r="BL103" i="1" s="1"/>
  <c r="BM103" i="1" s="1"/>
  <c r="BN103" i="1" s="1"/>
  <c r="BO103" i="1" s="1"/>
  <c r="BP103" i="1" s="1"/>
  <c r="BQ103" i="1" s="1"/>
  <c r="BR103" i="1" s="1"/>
  <c r="BS103" i="1" s="1"/>
  <c r="BT103" i="1" s="1"/>
  <c r="BU103" i="1" s="1"/>
  <c r="BV103" i="1" s="1"/>
  <c r="BW103" i="1" s="1"/>
  <c r="BX103" i="1" s="1"/>
  <c r="BY103" i="1" s="1"/>
  <c r="BZ103" i="1" s="1"/>
  <c r="CA103" i="1" s="1"/>
  <c r="CB103" i="1" s="1"/>
  <c r="CC103" i="1" s="1"/>
  <c r="CD103" i="1" s="1"/>
  <c r="CE103" i="1" s="1"/>
  <c r="CF103" i="1" s="1"/>
  <c r="CG103" i="1" s="1"/>
  <c r="CH103" i="1" s="1"/>
  <c r="CI103" i="1" s="1"/>
  <c r="F103" i="1"/>
  <c r="F94" i="1"/>
  <c r="H91" i="1"/>
  <c r="H87" i="1"/>
  <c r="F85" i="1"/>
  <c r="I84" i="1"/>
  <c r="J84" i="1" s="1"/>
  <c r="K84" i="1" s="1"/>
  <c r="L84" i="1" s="1"/>
  <c r="M84" i="1" s="1"/>
  <c r="N84" i="1" s="1"/>
  <c r="O84" i="1" s="1"/>
  <c r="P84" i="1" s="1"/>
  <c r="Q84" i="1" s="1"/>
  <c r="R84" i="1" s="1"/>
  <c r="S84" i="1" s="1"/>
  <c r="T84" i="1" s="1"/>
  <c r="U84" i="1" s="1"/>
  <c r="V84" i="1" s="1"/>
  <c r="W84" i="1" s="1"/>
  <c r="X84" i="1" s="1"/>
  <c r="Y84" i="1" s="1"/>
  <c r="Z84" i="1" s="1"/>
  <c r="AA84" i="1" s="1"/>
  <c r="AB84" i="1" s="1"/>
  <c r="AC84" i="1" s="1"/>
  <c r="AD84" i="1" s="1"/>
  <c r="AE84" i="1" s="1"/>
  <c r="AF84" i="1" s="1"/>
  <c r="AG84" i="1" s="1"/>
  <c r="AH84" i="1" s="1"/>
  <c r="AI84" i="1" s="1"/>
  <c r="AJ84" i="1" s="1"/>
  <c r="AK84" i="1" s="1"/>
  <c r="AL84" i="1" s="1"/>
  <c r="AM84" i="1" s="1"/>
  <c r="AN84" i="1" s="1"/>
  <c r="AO84" i="1" s="1"/>
  <c r="AP84" i="1" s="1"/>
  <c r="AQ84" i="1" s="1"/>
  <c r="AR84" i="1" s="1"/>
  <c r="AS84" i="1" s="1"/>
  <c r="AT84" i="1" s="1"/>
  <c r="AU84" i="1" s="1"/>
  <c r="AV84" i="1" s="1"/>
  <c r="AW84" i="1" s="1"/>
  <c r="AX84" i="1" s="1"/>
  <c r="AY84" i="1" s="1"/>
  <c r="AZ84" i="1" s="1"/>
  <c r="BA84" i="1" s="1"/>
  <c r="BB84" i="1" s="1"/>
  <c r="BC84" i="1" s="1"/>
  <c r="BD84" i="1" s="1"/>
  <c r="BE84" i="1" s="1"/>
  <c r="BF84" i="1" s="1"/>
  <c r="BG84" i="1" s="1"/>
  <c r="BH84" i="1" s="1"/>
  <c r="BI84" i="1" s="1"/>
  <c r="BJ84" i="1" s="1"/>
  <c r="BK84" i="1" s="1"/>
  <c r="BL84" i="1" s="1"/>
  <c r="BM84" i="1" s="1"/>
  <c r="BN84" i="1" s="1"/>
  <c r="BO84" i="1" s="1"/>
  <c r="BP84" i="1" s="1"/>
  <c r="BQ84" i="1" s="1"/>
  <c r="BR84" i="1" s="1"/>
  <c r="BS84" i="1" s="1"/>
  <c r="BT84" i="1" s="1"/>
  <c r="BU84" i="1" s="1"/>
  <c r="BV84" i="1" s="1"/>
  <c r="BW84" i="1" s="1"/>
  <c r="BX84" i="1" s="1"/>
  <c r="BY84" i="1" s="1"/>
  <c r="BZ84" i="1" s="1"/>
  <c r="CA84" i="1" s="1"/>
  <c r="CB84" i="1" s="1"/>
  <c r="CC84" i="1" s="1"/>
  <c r="CD84" i="1" s="1"/>
  <c r="CE84" i="1" s="1"/>
  <c r="CF84" i="1" s="1"/>
  <c r="CG84" i="1" s="1"/>
  <c r="CH84" i="1" s="1"/>
  <c r="CI84" i="1" s="1"/>
  <c r="H76" i="1"/>
  <c r="H77" i="1" s="1"/>
  <c r="F75" i="1"/>
  <c r="H61" i="1"/>
  <c r="H62" i="1" s="1"/>
  <c r="H52" i="1"/>
  <c r="F50" i="1"/>
  <c r="H46" i="1"/>
  <c r="H47" i="1" s="1"/>
  <c r="H42" i="1"/>
  <c r="H43" i="1" s="1"/>
  <c r="F40" i="1"/>
  <c r="H37" i="1"/>
  <c r="H38" i="1" s="1"/>
  <c r="H33" i="1"/>
  <c r="H34" i="1" s="1"/>
  <c r="F31" i="1"/>
  <c r="H18" i="1"/>
  <c r="E1" i="7"/>
  <c r="E28" i="37"/>
  <c r="E28" i="34"/>
  <c r="E45" i="34"/>
  <c r="EB1" i="45" l="1"/>
  <c r="EA3" i="45"/>
  <c r="F46" i="46" s="1"/>
  <c r="C248" i="46" s="1"/>
  <c r="B241" i="46"/>
  <c r="D241" i="46"/>
  <c r="B334" i="46"/>
  <c r="B335" i="46" s="1"/>
  <c r="B336" i="46" s="1"/>
  <c r="B337" i="46" s="1"/>
  <c r="B338" i="46" s="1"/>
  <c r="B339" i="46" s="1"/>
  <c r="B340" i="46" s="1"/>
  <c r="B341" i="46" s="1"/>
  <c r="AM8" i="42"/>
  <c r="AN8" i="42" s="1"/>
  <c r="AO8" i="42" s="1"/>
  <c r="AP8" i="42" s="1"/>
  <c r="AQ8" i="42" s="1"/>
  <c r="AR8" i="42" s="1"/>
  <c r="AS8" i="42" s="1"/>
  <c r="AT8" i="42" s="1"/>
  <c r="AU8" i="42" s="1"/>
  <c r="AV8" i="42" s="1"/>
  <c r="AW8" i="42" s="1"/>
  <c r="AX8" i="42" s="1"/>
  <c r="AY8" i="42" s="1"/>
  <c r="AZ8" i="42" s="1"/>
  <c r="BA8" i="42" s="1"/>
  <c r="BB8" i="42" s="1"/>
  <c r="BC8" i="42" s="1"/>
  <c r="BD8" i="42" s="1"/>
  <c r="BE8" i="42" s="1"/>
  <c r="BF8" i="42" s="1"/>
  <c r="BG8" i="42" s="1"/>
  <c r="BH8" i="42" s="1"/>
  <c r="BI8" i="42" s="1"/>
  <c r="BJ8" i="42" s="1"/>
  <c r="BK8" i="42" s="1"/>
  <c r="BL8" i="42" s="1"/>
  <c r="BM8" i="42" s="1"/>
  <c r="BN8" i="42" s="1"/>
  <c r="BO8" i="42" s="1"/>
  <c r="BP8" i="42" s="1"/>
  <c r="BQ8" i="42" s="1"/>
  <c r="BR8" i="42" s="1"/>
  <c r="BS8" i="42" s="1"/>
  <c r="BT8" i="42" s="1"/>
  <c r="BU8" i="42" s="1"/>
  <c r="BV8" i="42" s="1"/>
  <c r="BW8" i="42" s="1"/>
  <c r="BX8" i="42" s="1"/>
  <c r="BY8" i="42" s="1"/>
  <c r="BZ8" i="42" s="1"/>
  <c r="CA8" i="42" s="1"/>
  <c r="CB8" i="42" s="1"/>
  <c r="CC8" i="42" s="1"/>
  <c r="CD8" i="42" s="1"/>
  <c r="CE8" i="42" s="1"/>
  <c r="CF8" i="42" s="1"/>
  <c r="CG8" i="42" s="1"/>
  <c r="CH8" i="42" s="1"/>
  <c r="CI8" i="42" s="1"/>
  <c r="AM31" i="1"/>
  <c r="AN31" i="1" s="1"/>
  <c r="AO31" i="1" s="1"/>
  <c r="AP31" i="1" s="1"/>
  <c r="AQ31" i="1" s="1"/>
  <c r="AR31" i="1" s="1"/>
  <c r="AS31" i="1" s="1"/>
  <c r="AT31" i="1" s="1"/>
  <c r="AU31" i="1" s="1"/>
  <c r="B176" i="46"/>
  <c r="D177" i="46" s="1"/>
  <c r="G132" i="46"/>
  <c r="B286" i="46"/>
  <c r="B287" i="46" s="1"/>
  <c r="B288" i="46" s="1"/>
  <c r="B289" i="46" s="1"/>
  <c r="AH4" i="7"/>
  <c r="AH4" i="9"/>
  <c r="AH4" i="30"/>
  <c r="AH4" i="37"/>
  <c r="AI4" i="37" s="1"/>
  <c r="AJ4" i="37" s="1"/>
  <c r="AK4" i="37" s="1"/>
  <c r="AL4" i="37" s="1"/>
  <c r="AM4" i="37" s="1"/>
  <c r="AN4" i="37" s="1"/>
  <c r="AO4" i="37" s="1"/>
  <c r="AP4" i="37" s="1"/>
  <c r="AQ4" i="37" s="1"/>
  <c r="AR4" i="37" s="1"/>
  <c r="AS4" i="37" s="1"/>
  <c r="AT4" i="37" s="1"/>
  <c r="AU4" i="37" s="1"/>
  <c r="AV4" i="37" s="1"/>
  <c r="AW4" i="37" s="1"/>
  <c r="AX4" i="37" s="1"/>
  <c r="AY4" i="37" s="1"/>
  <c r="AZ4" i="37" s="1"/>
  <c r="BA4" i="37" s="1"/>
  <c r="BB4" i="37" s="1"/>
  <c r="BC4" i="37" s="1"/>
  <c r="BD4" i="37" s="1"/>
  <c r="BE4" i="37" s="1"/>
  <c r="BF4" i="37" s="1"/>
  <c r="BG4" i="37" s="1"/>
  <c r="BH4" i="37" s="1"/>
  <c r="BI4" i="37" s="1"/>
  <c r="BJ4" i="37" s="1"/>
  <c r="BK4" i="37" s="1"/>
  <c r="BL4" i="37" s="1"/>
  <c r="BM4" i="37" s="1"/>
  <c r="BN4" i="37" s="1"/>
  <c r="BO4" i="37" s="1"/>
  <c r="BP4" i="37" s="1"/>
  <c r="BQ4" i="37" s="1"/>
  <c r="BR4" i="37" s="1"/>
  <c r="BS4" i="37" s="1"/>
  <c r="BT4" i="37" s="1"/>
  <c r="BU4" i="37" s="1"/>
  <c r="BV4" i="37" s="1"/>
  <c r="BW4" i="37" s="1"/>
  <c r="BX4" i="37" s="1"/>
  <c r="BY4" i="37" s="1"/>
  <c r="BZ4" i="37" s="1"/>
  <c r="CA4" i="37" s="1"/>
  <c r="CB4" i="37" s="1"/>
  <c r="CC4" i="37" s="1"/>
  <c r="CD4" i="37" s="1"/>
  <c r="CE4" i="37" s="1"/>
  <c r="AH4" i="34"/>
  <c r="AI4" i="34" s="1"/>
  <c r="AJ4" i="34" s="1"/>
  <c r="AK4" i="34" s="1"/>
  <c r="AL4" i="34" s="1"/>
  <c r="AH4" i="26"/>
  <c r="AI4" i="26" s="1"/>
  <c r="AJ4" i="26" s="1"/>
  <c r="AK4" i="26" s="1"/>
  <c r="AL4" i="26" s="1"/>
  <c r="AM4" i="26" s="1"/>
  <c r="AN4" i="26" s="1"/>
  <c r="AO4" i="26" s="1"/>
  <c r="AP4" i="26" s="1"/>
  <c r="AQ4" i="26" s="1"/>
  <c r="AR4" i="26" s="1"/>
  <c r="AS4" i="26" s="1"/>
  <c r="AT4" i="26" s="1"/>
  <c r="AU4" i="26" s="1"/>
  <c r="AV4" i="26" s="1"/>
  <c r="AW4" i="26" s="1"/>
  <c r="AX4" i="26" s="1"/>
  <c r="AY4" i="26" s="1"/>
  <c r="AZ4" i="26" s="1"/>
  <c r="BA4" i="26" s="1"/>
  <c r="BB4" i="26" s="1"/>
  <c r="BC4" i="26" s="1"/>
  <c r="BD4" i="26" s="1"/>
  <c r="BE4" i="26" s="1"/>
  <c r="BF4" i="26" s="1"/>
  <c r="BG4" i="26" s="1"/>
  <c r="BH4" i="26" s="1"/>
  <c r="BI4" i="26" s="1"/>
  <c r="BJ4" i="26" s="1"/>
  <c r="BK4" i="26" s="1"/>
  <c r="BL4" i="26" s="1"/>
  <c r="BM4" i="26" s="1"/>
  <c r="BN4" i="26" s="1"/>
  <c r="BO4" i="26" s="1"/>
  <c r="BP4" i="26" s="1"/>
  <c r="BQ4" i="26" s="1"/>
  <c r="BR4" i="26" s="1"/>
  <c r="BS4" i="26" s="1"/>
  <c r="BT4" i="26" s="1"/>
  <c r="BU4" i="26" s="1"/>
  <c r="BV4" i="26" s="1"/>
  <c r="BW4" i="26" s="1"/>
  <c r="BX4" i="26" s="1"/>
  <c r="BY4" i="26" s="1"/>
  <c r="BZ4" i="26" s="1"/>
  <c r="CA4" i="26" s="1"/>
  <c r="CB4" i="26" s="1"/>
  <c r="CC4" i="26" s="1"/>
  <c r="CD4" i="26" s="1"/>
  <c r="CE4" i="26" s="1"/>
  <c r="AR3" i="48"/>
  <c r="K102" i="46" s="1"/>
  <c r="D436" i="46" s="1"/>
  <c r="F3" i="48"/>
  <c r="B212" i="46"/>
  <c r="B185" i="46"/>
  <c r="N3" i="48"/>
  <c r="K98" i="46" s="1"/>
  <c r="BD3" i="48"/>
  <c r="K103" i="46" s="1"/>
  <c r="Q3" i="48"/>
  <c r="O3" i="48"/>
  <c r="P3" i="48"/>
  <c r="L3" i="48"/>
  <c r="H3" i="48"/>
  <c r="K97" i="46" s="1"/>
  <c r="E107" i="46"/>
  <c r="K3" i="48"/>
  <c r="B259" i="46"/>
  <c r="B260" i="46" s="1"/>
  <c r="B261" i="46" s="1"/>
  <c r="B262" i="46" s="1"/>
  <c r="Q162" i="46"/>
  <c r="C34" i="42" s="1"/>
  <c r="G107" i="46"/>
  <c r="D393" i="46"/>
  <c r="G17" i="1" s="1"/>
  <c r="C28" i="42"/>
  <c r="C30" i="42"/>
  <c r="C184" i="46"/>
  <c r="C108" i="46"/>
  <c r="F150" i="1" s="1"/>
  <c r="A207" i="46"/>
  <c r="B1" i="30"/>
  <c r="B1" i="7"/>
  <c r="J132" i="1"/>
  <c r="K132" i="1" s="1"/>
  <c r="L132" i="1" s="1"/>
  <c r="M132" i="1" s="1"/>
  <c r="N132" i="1" s="1"/>
  <c r="O132" i="1" s="1"/>
  <c r="P132" i="1" s="1"/>
  <c r="Q132" i="1" s="1"/>
  <c r="R132" i="1" s="1"/>
  <c r="S132" i="1" s="1"/>
  <c r="T132" i="1" s="1"/>
  <c r="U132" i="1" s="1"/>
  <c r="V132" i="1" s="1"/>
  <c r="W132" i="1" s="1"/>
  <c r="X132" i="1" s="1"/>
  <c r="Y132" i="1" s="1"/>
  <c r="Z132" i="1" s="1"/>
  <c r="AA132" i="1" s="1"/>
  <c r="AB132" i="1" s="1"/>
  <c r="AC132" i="1" s="1"/>
  <c r="AD132" i="1" s="1"/>
  <c r="AE132" i="1" s="1"/>
  <c r="AF132" i="1" s="1"/>
  <c r="AG132" i="1" s="1"/>
  <c r="AH132" i="1" s="1"/>
  <c r="AI132" i="1" s="1"/>
  <c r="AJ132" i="1" s="1"/>
  <c r="AK132" i="1" s="1"/>
  <c r="AL132" i="1" s="1"/>
  <c r="AM132" i="1" s="1"/>
  <c r="AN132" i="1" s="1"/>
  <c r="AO132" i="1" s="1"/>
  <c r="AP132" i="1" s="1"/>
  <c r="AQ132" i="1" s="1"/>
  <c r="AR132" i="1" s="1"/>
  <c r="AS132" i="1" s="1"/>
  <c r="AT132" i="1" s="1"/>
  <c r="AU132" i="1" s="1"/>
  <c r="AV132" i="1" s="1"/>
  <c r="AW132" i="1" s="1"/>
  <c r="AX132" i="1" s="1"/>
  <c r="AY132" i="1" s="1"/>
  <c r="AZ132" i="1" s="1"/>
  <c r="BA132" i="1" s="1"/>
  <c r="BB132" i="1" s="1"/>
  <c r="BC132" i="1" s="1"/>
  <c r="BD132" i="1" s="1"/>
  <c r="BE132" i="1" s="1"/>
  <c r="BF132" i="1" s="1"/>
  <c r="BG132" i="1" s="1"/>
  <c r="BH132" i="1" s="1"/>
  <c r="BI132" i="1" s="1"/>
  <c r="BJ132" i="1" s="1"/>
  <c r="BK132" i="1" s="1"/>
  <c r="BL132" i="1" s="1"/>
  <c r="BM132" i="1" s="1"/>
  <c r="BN132" i="1" s="1"/>
  <c r="BO132" i="1" s="1"/>
  <c r="BP132" i="1" s="1"/>
  <c r="BQ132" i="1" s="1"/>
  <c r="BR132" i="1" s="1"/>
  <c r="BS132" i="1" s="1"/>
  <c r="BT132" i="1" s="1"/>
  <c r="BU132" i="1" s="1"/>
  <c r="BV132" i="1" s="1"/>
  <c r="BW132" i="1" s="1"/>
  <c r="BX132" i="1" s="1"/>
  <c r="BY132" i="1" s="1"/>
  <c r="BZ132" i="1" s="1"/>
  <c r="CA132" i="1" s="1"/>
  <c r="CB132" i="1" s="1"/>
  <c r="CC132" i="1" s="1"/>
  <c r="CD132" i="1" s="1"/>
  <c r="CE132" i="1" s="1"/>
  <c r="CF132" i="1" s="1"/>
  <c r="CG132" i="1" s="1"/>
  <c r="CH132" i="1" s="1"/>
  <c r="CI132" i="1" s="1"/>
  <c r="H112" i="1"/>
  <c r="J3" i="48"/>
  <c r="K95" i="46" s="1"/>
  <c r="E421" i="46" s="1"/>
  <c r="E425" i="46" s="1"/>
  <c r="C21" i="1" s="1"/>
  <c r="D3" i="48"/>
  <c r="E3" i="48"/>
  <c r="C182" i="46"/>
  <c r="C186" i="46"/>
  <c r="C183" i="46"/>
  <c r="C181" i="46"/>
  <c r="C185" i="46"/>
  <c r="D108" i="46"/>
  <c r="E49" i="37"/>
  <c r="E70" i="9"/>
  <c r="E51" i="7"/>
  <c r="E49" i="34"/>
  <c r="E51" i="30"/>
  <c r="E70" i="26"/>
  <c r="G3" i="48"/>
  <c r="D97" i="46" s="1"/>
  <c r="H121" i="1"/>
  <c r="J178" i="1"/>
  <c r="J177" i="1" s="1"/>
  <c r="J182" i="1"/>
  <c r="J181" i="1" s="1"/>
  <c r="K176" i="1"/>
  <c r="B407" i="46"/>
  <c r="P162" i="46"/>
  <c r="E1" i="37"/>
  <c r="E1" i="26"/>
  <c r="J9" i="1"/>
  <c r="B1" i="37" s="1"/>
  <c r="I9" i="1"/>
  <c r="AU27" i="42"/>
  <c r="AT167" i="1"/>
  <c r="AT94" i="1"/>
  <c r="AU74" i="1"/>
  <c r="AT59" i="1"/>
  <c r="AV50" i="1"/>
  <c r="AT40" i="1"/>
  <c r="AU40" i="1" s="1"/>
  <c r="AV40" i="1" s="1"/>
  <c r="AW40" i="1" s="1"/>
  <c r="AX40" i="1" s="1"/>
  <c r="C172" i="46"/>
  <c r="C180" i="46"/>
  <c r="I3" i="48"/>
  <c r="D95" i="46" s="1"/>
  <c r="C171" i="46"/>
  <c r="L138" i="1"/>
  <c r="AL1" i="1" l="1"/>
  <c r="EB3" i="45"/>
  <c r="G46" i="46" s="1"/>
  <c r="C247" i="46" s="1"/>
  <c r="EC1" i="45"/>
  <c r="AI4" i="9"/>
  <c r="AJ4" i="9" s="1"/>
  <c r="AK4" i="9" s="1"/>
  <c r="AL4" i="9" s="1"/>
  <c r="AM4" i="9" s="1"/>
  <c r="AN4" i="9" s="1"/>
  <c r="AO4" i="9" s="1"/>
  <c r="AP4" i="9" s="1"/>
  <c r="AQ4" i="9" s="1"/>
  <c r="AR4" i="9" s="1"/>
  <c r="AS4" i="9" s="1"/>
  <c r="AT4" i="9" s="1"/>
  <c r="AU4" i="9" s="1"/>
  <c r="AV4" i="9" s="1"/>
  <c r="AW4" i="9" s="1"/>
  <c r="AX4" i="9" s="1"/>
  <c r="AY4" i="9" s="1"/>
  <c r="AZ4" i="9" s="1"/>
  <c r="BA4" i="9" s="1"/>
  <c r="BB4" i="9" s="1"/>
  <c r="BC4" i="9" s="1"/>
  <c r="BD4" i="9" s="1"/>
  <c r="BE4" i="9" s="1"/>
  <c r="BF4" i="9" s="1"/>
  <c r="BG4" i="9" s="1"/>
  <c r="BH4" i="9" s="1"/>
  <c r="BI4" i="9" s="1"/>
  <c r="BJ4" i="9" s="1"/>
  <c r="BK4" i="9" s="1"/>
  <c r="BL4" i="9" s="1"/>
  <c r="BM4" i="9" s="1"/>
  <c r="BN4" i="9" s="1"/>
  <c r="BO4" i="9" s="1"/>
  <c r="BP4" i="9" s="1"/>
  <c r="BQ4" i="9" s="1"/>
  <c r="BR4" i="9" s="1"/>
  <c r="BS4" i="9" s="1"/>
  <c r="BT4" i="9" s="1"/>
  <c r="BU4" i="9" s="1"/>
  <c r="BV4" i="9" s="1"/>
  <c r="BW4" i="9" s="1"/>
  <c r="BX4" i="9" s="1"/>
  <c r="BY4" i="9" s="1"/>
  <c r="BZ4" i="9" s="1"/>
  <c r="CA4" i="9" s="1"/>
  <c r="CB4" i="9" s="1"/>
  <c r="CC4" i="9" s="1"/>
  <c r="CD4" i="9" s="1"/>
  <c r="CE4" i="9" s="1"/>
  <c r="H132" i="46"/>
  <c r="F57" i="30"/>
  <c r="BV56" i="30"/>
  <c r="CD56" i="30"/>
  <c r="BY57" i="30"/>
  <c r="BT58" i="30"/>
  <c r="CB58" i="30"/>
  <c r="BT56" i="30"/>
  <c r="CC56" i="30"/>
  <c r="BZ57" i="30"/>
  <c r="BV58" i="30"/>
  <c r="CE58" i="30"/>
  <c r="BU56" i="30"/>
  <c r="CE56" i="30"/>
  <c r="CA57" i="30"/>
  <c r="BW58" i="30"/>
  <c r="BW56" i="30"/>
  <c r="CB57" i="30"/>
  <c r="BX58" i="30"/>
  <c r="BY56" i="30"/>
  <c r="BU57" i="30"/>
  <c r="CD57" i="30"/>
  <c r="BZ58" i="30"/>
  <c r="BW57" i="30"/>
  <c r="CC58" i="30"/>
  <c r="BX57" i="30"/>
  <c r="CD58" i="30"/>
  <c r="BX56" i="30"/>
  <c r="CC57" i="30"/>
  <c r="CA56" i="30"/>
  <c r="BU58" i="30"/>
  <c r="BZ56" i="30"/>
  <c r="BY58" i="30"/>
  <c r="CA58" i="30"/>
  <c r="CB56" i="30"/>
  <c r="BT57" i="30"/>
  <c r="BV57" i="30"/>
  <c r="CE57" i="30"/>
  <c r="AR56" i="7"/>
  <c r="BT56" i="7"/>
  <c r="CB56" i="7"/>
  <c r="BW57" i="7"/>
  <c r="CE57" i="7"/>
  <c r="BZ58" i="7"/>
  <c r="BU56" i="7"/>
  <c r="CC56" i="7"/>
  <c r="BX57" i="7"/>
  <c r="CA58" i="7"/>
  <c r="BV56" i="7"/>
  <c r="CD56" i="7"/>
  <c r="BY57" i="7"/>
  <c r="BT58" i="7"/>
  <c r="CB58" i="7"/>
  <c r="BX56" i="7"/>
  <c r="BV57" i="7"/>
  <c r="BW58" i="7"/>
  <c r="BY56" i="7"/>
  <c r="BZ57" i="7"/>
  <c r="BX58" i="7"/>
  <c r="BZ56" i="7"/>
  <c r="CA57" i="7"/>
  <c r="BY58" i="7"/>
  <c r="CE56" i="7"/>
  <c r="CC57" i="7"/>
  <c r="CD58" i="7"/>
  <c r="CE58" i="7"/>
  <c r="BT57" i="7"/>
  <c r="CB57" i="7"/>
  <c r="BU57" i="7"/>
  <c r="CD57" i="7"/>
  <c r="BU58" i="7"/>
  <c r="BW56" i="7"/>
  <c r="BV58" i="7"/>
  <c r="CA56" i="7"/>
  <c r="CC58" i="7"/>
  <c r="B342" i="46"/>
  <c r="B343" i="46" s="1"/>
  <c r="B344" i="46" s="1"/>
  <c r="B345" i="46" s="1"/>
  <c r="B346" i="46" s="1"/>
  <c r="B177" i="46"/>
  <c r="D14" i="1" s="1"/>
  <c r="C12" i="1"/>
  <c r="AI4" i="30"/>
  <c r="AJ4" i="30" s="1"/>
  <c r="AK4" i="30" s="1"/>
  <c r="AL4" i="30" s="1"/>
  <c r="AM4" i="30" s="1"/>
  <c r="AN4" i="30" s="1"/>
  <c r="AO4" i="30" s="1"/>
  <c r="AP4" i="30" s="1"/>
  <c r="AQ4" i="30" s="1"/>
  <c r="AR4" i="30" s="1"/>
  <c r="AS4" i="30" s="1"/>
  <c r="AT4" i="30" s="1"/>
  <c r="AU4" i="30" s="1"/>
  <c r="AV4" i="30" s="1"/>
  <c r="AW4" i="30" s="1"/>
  <c r="AX4" i="30" s="1"/>
  <c r="AY4" i="30" s="1"/>
  <c r="AZ4" i="30" s="1"/>
  <c r="BA4" i="30" s="1"/>
  <c r="BB4" i="30" s="1"/>
  <c r="BC4" i="30" s="1"/>
  <c r="BD4" i="30" s="1"/>
  <c r="BE4" i="30" s="1"/>
  <c r="BF4" i="30" s="1"/>
  <c r="BG4" i="30" s="1"/>
  <c r="BH4" i="30" s="1"/>
  <c r="BI4" i="30" s="1"/>
  <c r="BJ4" i="30" s="1"/>
  <c r="BK4" i="30" s="1"/>
  <c r="BL4" i="30" s="1"/>
  <c r="BM4" i="30" s="1"/>
  <c r="BN4" i="30" s="1"/>
  <c r="BO4" i="30" s="1"/>
  <c r="BP4" i="30" s="1"/>
  <c r="BQ4" i="30" s="1"/>
  <c r="BR4" i="30" s="1"/>
  <c r="BS4" i="30" s="1"/>
  <c r="BT4" i="30" s="1"/>
  <c r="BU4" i="30" s="1"/>
  <c r="BV4" i="30" s="1"/>
  <c r="BW4" i="30" s="1"/>
  <c r="BX4" i="30" s="1"/>
  <c r="BY4" i="30" s="1"/>
  <c r="BZ4" i="30" s="1"/>
  <c r="CA4" i="30" s="1"/>
  <c r="CB4" i="30" s="1"/>
  <c r="CC4" i="30" s="1"/>
  <c r="CD4" i="30" s="1"/>
  <c r="CE4" i="30" s="1"/>
  <c r="AI4" i="7"/>
  <c r="AJ4" i="7" s="1"/>
  <c r="AK4" i="7" s="1"/>
  <c r="AL4" i="7" s="1"/>
  <c r="AM4" i="7" s="1"/>
  <c r="AN4" i="7" s="1"/>
  <c r="AO4" i="7" s="1"/>
  <c r="AP4" i="7" s="1"/>
  <c r="AQ4" i="7" s="1"/>
  <c r="AR4" i="7" s="1"/>
  <c r="AS4" i="7" s="1"/>
  <c r="AT4" i="7" s="1"/>
  <c r="AU4" i="7" s="1"/>
  <c r="AV4" i="7" s="1"/>
  <c r="AW4" i="7" s="1"/>
  <c r="AX4" i="7" s="1"/>
  <c r="AY4" i="7" s="1"/>
  <c r="AZ4" i="7" s="1"/>
  <c r="BA4" i="7" s="1"/>
  <c r="BB4" i="7" s="1"/>
  <c r="BC4" i="7" s="1"/>
  <c r="BD4" i="7" s="1"/>
  <c r="BE4" i="7" s="1"/>
  <c r="BF4" i="7" s="1"/>
  <c r="BG4" i="7" s="1"/>
  <c r="BH4" i="7" s="1"/>
  <c r="BI4" i="7" s="1"/>
  <c r="BJ4" i="7" s="1"/>
  <c r="BK4" i="7" s="1"/>
  <c r="BL4" i="7" s="1"/>
  <c r="BM4" i="7" s="1"/>
  <c r="BN4" i="7" s="1"/>
  <c r="BO4" i="7" s="1"/>
  <c r="BP4" i="7" s="1"/>
  <c r="BQ4" i="7" s="1"/>
  <c r="BR4" i="7" s="1"/>
  <c r="BS4" i="7" s="1"/>
  <c r="BT4" i="7" s="1"/>
  <c r="BU4" i="7" s="1"/>
  <c r="BV4" i="7" s="1"/>
  <c r="BW4" i="7" s="1"/>
  <c r="BX4" i="7" s="1"/>
  <c r="BY4" i="7" s="1"/>
  <c r="BZ4" i="7" s="1"/>
  <c r="CA4" i="7" s="1"/>
  <c r="CB4" i="7" s="1"/>
  <c r="CC4" i="7" s="1"/>
  <c r="CD4" i="7" s="1"/>
  <c r="CE4" i="7" s="1"/>
  <c r="AM4" i="34"/>
  <c r="AN4" i="34" s="1"/>
  <c r="AO4" i="34" s="1"/>
  <c r="AP4" i="34" s="1"/>
  <c r="AQ4" i="34" s="1"/>
  <c r="AR4" i="34" s="1"/>
  <c r="AS4" i="34" s="1"/>
  <c r="AT4" i="34" s="1"/>
  <c r="AU4" i="34" s="1"/>
  <c r="AV4" i="34" s="1"/>
  <c r="AW4" i="34" s="1"/>
  <c r="AX4" i="34" s="1"/>
  <c r="AY4" i="34" s="1"/>
  <c r="AZ4" i="34" s="1"/>
  <c r="BA4" i="34" s="1"/>
  <c r="BB4" i="34" s="1"/>
  <c r="BC4" i="34" s="1"/>
  <c r="BD4" i="34" s="1"/>
  <c r="BE4" i="34" s="1"/>
  <c r="BF4" i="34" s="1"/>
  <c r="BG4" i="34" s="1"/>
  <c r="BH4" i="34" s="1"/>
  <c r="BI4" i="34" s="1"/>
  <c r="BJ4" i="34" s="1"/>
  <c r="BK4" i="34" s="1"/>
  <c r="BL4" i="34" s="1"/>
  <c r="BM4" i="34" s="1"/>
  <c r="BN4" i="34" s="1"/>
  <c r="BO4" i="34" s="1"/>
  <c r="BP4" i="34" s="1"/>
  <c r="BQ4" i="34" s="1"/>
  <c r="BR4" i="34" s="1"/>
  <c r="BS4" i="34" s="1"/>
  <c r="BT4" i="34" s="1"/>
  <c r="BU4" i="34" s="1"/>
  <c r="BV4" i="34" s="1"/>
  <c r="BW4" i="34" s="1"/>
  <c r="BX4" i="34" s="1"/>
  <c r="BY4" i="34" s="1"/>
  <c r="BZ4" i="34" s="1"/>
  <c r="CA4" i="34" s="1"/>
  <c r="CB4" i="34" s="1"/>
  <c r="CC4" i="34" s="1"/>
  <c r="CD4" i="34" s="1"/>
  <c r="CE4" i="34" s="1"/>
  <c r="D434" i="46"/>
  <c r="D437" i="46"/>
  <c r="D435" i="46"/>
  <c r="D433" i="46"/>
  <c r="B263" i="46"/>
  <c r="B264" i="46" s="1"/>
  <c r="B265" i="46" s="1"/>
  <c r="B266" i="46" s="1"/>
  <c r="B267" i="46" s="1"/>
  <c r="B213" i="46"/>
  <c r="B186" i="46"/>
  <c r="D438" i="46"/>
  <c r="D442" i="46"/>
  <c r="D439" i="46"/>
  <c r="D441" i="46"/>
  <c r="D440" i="46"/>
  <c r="R3" i="48"/>
  <c r="M3" i="48"/>
  <c r="D98" i="46" s="1"/>
  <c r="AT58" i="7"/>
  <c r="H107" i="46"/>
  <c r="D422" i="46"/>
  <c r="C421" i="46"/>
  <c r="B425" i="46" s="1"/>
  <c r="D20" i="1" s="1"/>
  <c r="I101" i="46"/>
  <c r="I97" i="46"/>
  <c r="I95" i="46"/>
  <c r="D421" i="46" s="1"/>
  <c r="BP57" i="7"/>
  <c r="C187" i="46"/>
  <c r="BI56" i="7"/>
  <c r="AV58" i="7"/>
  <c r="BE58" i="7"/>
  <c r="AS57" i="7"/>
  <c r="AV57" i="7"/>
  <c r="BS58" i="7"/>
  <c r="AY57" i="7"/>
  <c r="BM58" i="7"/>
  <c r="BQ56" i="7"/>
  <c r="AZ56" i="7"/>
  <c r="BA58" i="30"/>
  <c r="AL56" i="30"/>
  <c r="AL58" i="30"/>
  <c r="AR57" i="30"/>
  <c r="AV58" i="30"/>
  <c r="AK56" i="30"/>
  <c r="AI57" i="30"/>
  <c r="H56" i="30"/>
  <c r="BN57" i="30"/>
  <c r="AO56" i="30"/>
  <c r="BG57" i="30"/>
  <c r="H58" i="30"/>
  <c r="F58" i="30"/>
  <c r="BE58" i="30"/>
  <c r="BP57" i="30"/>
  <c r="BF58" i="30"/>
  <c r="K58" i="30"/>
  <c r="H57" i="30"/>
  <c r="AO57" i="30"/>
  <c r="AT56" i="30"/>
  <c r="BH56" i="30"/>
  <c r="AH56" i="30"/>
  <c r="O57" i="30"/>
  <c r="AE58" i="30"/>
  <c r="T57" i="30"/>
  <c r="Z58" i="30"/>
  <c r="AB56" i="30"/>
  <c r="BR57" i="30"/>
  <c r="BF57" i="30"/>
  <c r="AX57" i="30"/>
  <c r="BR56" i="30"/>
  <c r="BQ57" i="30"/>
  <c r="BL57" i="30"/>
  <c r="BL58" i="30"/>
  <c r="BS58" i="30"/>
  <c r="BQ56" i="30"/>
  <c r="BB58" i="30"/>
  <c r="BC57" i="30"/>
  <c r="BD56" i="30"/>
  <c r="Y56" i="30"/>
  <c r="R56" i="30"/>
  <c r="V56" i="30"/>
  <c r="AE56" i="30"/>
  <c r="S57" i="30"/>
  <c r="AA58" i="30"/>
  <c r="X57" i="30"/>
  <c r="V58" i="30"/>
  <c r="X56" i="30"/>
  <c r="BJ57" i="30"/>
  <c r="BC56" i="30"/>
  <c r="AQ56" i="30"/>
  <c r="BD58" i="30"/>
  <c r="AX56" i="30"/>
  <c r="BO58" i="30"/>
  <c r="AN57" i="30"/>
  <c r="BM57" i="30"/>
  <c r="AU58" i="30"/>
  <c r="AS56" i="30"/>
  <c r="AP58" i="30"/>
  <c r="AQ57" i="30"/>
  <c r="AR56" i="30"/>
  <c r="Q57" i="30"/>
  <c r="J57" i="30"/>
  <c r="Q58" i="30"/>
  <c r="AE57" i="30"/>
  <c r="O58" i="30"/>
  <c r="AJ57" i="30"/>
  <c r="J58" i="30"/>
  <c r="L56" i="30"/>
  <c r="BK56" i="30"/>
  <c r="AM56" i="30"/>
  <c r="BQ58" i="30"/>
  <c r="AR58" i="30"/>
  <c r="AP56" i="30"/>
  <c r="BG58" i="30"/>
  <c r="BM56" i="30"/>
  <c r="BA57" i="30"/>
  <c r="AM58" i="30"/>
  <c r="BR58" i="30"/>
  <c r="BS57" i="30"/>
  <c r="AM57" i="30"/>
  <c r="AN56" i="30"/>
  <c r="AD57" i="30"/>
  <c r="AK58" i="30"/>
  <c r="AH57" i="30"/>
  <c r="C54" i="30"/>
  <c r="AW57" i="7"/>
  <c r="BP58" i="7"/>
  <c r="BQ57" i="7"/>
  <c r="BM56" i="7"/>
  <c r="BN56" i="7"/>
  <c r="AO57" i="7"/>
  <c r="BJ57" i="7"/>
  <c r="AU58" i="7"/>
  <c r="BN58" i="7"/>
  <c r="BO57" i="7"/>
  <c r="BJ56" i="7"/>
  <c r="AM57" i="7"/>
  <c r="AN56" i="7"/>
  <c r="BI58" i="7"/>
  <c r="BL58" i="7"/>
  <c r="BM57" i="7"/>
  <c r="BG56" i="7"/>
  <c r="BO58" i="7"/>
  <c r="BK56" i="7"/>
  <c r="BB57" i="7"/>
  <c r="AM58" i="7"/>
  <c r="BJ58" i="7"/>
  <c r="BK57" i="7"/>
  <c r="BE56" i="7"/>
  <c r="BP56" i="7"/>
  <c r="AL57" i="30"/>
  <c r="S56" i="30"/>
  <c r="AC58" i="30"/>
  <c r="M56" i="30"/>
  <c r="AJ58" i="30"/>
  <c r="Q56" i="30"/>
  <c r="AK57" i="30"/>
  <c r="J56" i="30"/>
  <c r="AR57" i="7"/>
  <c r="AZ58" i="7"/>
  <c r="BA57" i="7"/>
  <c r="AQ56" i="7"/>
  <c r="AQ58" i="7"/>
  <c r="AP56" i="7"/>
  <c r="AM56" i="7"/>
  <c r="AT57" i="7"/>
  <c r="AX58" i="7"/>
  <c r="AX57" i="7"/>
  <c r="AO56" i="7"/>
  <c r="BD56" i="7"/>
  <c r="P58" i="30"/>
  <c r="I57" i="30"/>
  <c r="E58" i="30"/>
  <c r="U57" i="30"/>
  <c r="L58" i="30"/>
  <c r="AC57" i="30"/>
  <c r="AG58" i="30"/>
  <c r="G57" i="30"/>
  <c r="W57" i="30"/>
  <c r="E57" i="30"/>
  <c r="W58" i="30"/>
  <c r="G58" i="30"/>
  <c r="BQ58" i="7"/>
  <c r="AW58" i="7"/>
  <c r="AX56" i="7"/>
  <c r="BH58" i="7"/>
  <c r="AR58" i="7"/>
  <c r="BI57" i="7"/>
  <c r="AP57" i="7"/>
  <c r="BB56" i="7"/>
  <c r="AS58" i="7"/>
  <c r="BG58" i="7"/>
  <c r="BH57" i="7"/>
  <c r="BF56" i="7"/>
  <c r="AO58" i="7"/>
  <c r="BS56" i="7"/>
  <c r="BK58" i="7"/>
  <c r="BL57" i="7"/>
  <c r="BA56" i="7"/>
  <c r="BF58" i="7"/>
  <c r="AP58" i="7"/>
  <c r="BG57" i="7"/>
  <c r="AN57" i="7"/>
  <c r="AY56" i="7"/>
  <c r="AU57" i="7"/>
  <c r="BL56" i="7"/>
  <c r="AV56" i="7"/>
  <c r="L57" i="30"/>
  <c r="AB57" i="30"/>
  <c r="AH58" i="30"/>
  <c r="R58" i="30"/>
  <c r="AJ56" i="30"/>
  <c r="T56" i="30"/>
  <c r="AU56" i="30"/>
  <c r="BB57" i="30"/>
  <c r="AS58" i="30"/>
  <c r="AP57" i="30"/>
  <c r="BM58" i="30"/>
  <c r="BO56" i="30"/>
  <c r="BI57" i="30"/>
  <c r="BF56" i="30"/>
  <c r="BP58" i="30"/>
  <c r="BE57" i="30"/>
  <c r="AY58" i="30"/>
  <c r="BD57" i="30"/>
  <c r="BE56" i="30"/>
  <c r="AZ58" i="30"/>
  <c r="AS57" i="30"/>
  <c r="BK58" i="30"/>
  <c r="BH57" i="30"/>
  <c r="BI56" i="30"/>
  <c r="BN58" i="30"/>
  <c r="AX58" i="30"/>
  <c r="BO57" i="30"/>
  <c r="AY57" i="30"/>
  <c r="BP56" i="30"/>
  <c r="AZ56" i="30"/>
  <c r="N57" i="30"/>
  <c r="AF58" i="30"/>
  <c r="AI56" i="30"/>
  <c r="N56" i="30"/>
  <c r="Y57" i="30"/>
  <c r="U58" i="30"/>
  <c r="AC56" i="30"/>
  <c r="G56" i="30"/>
  <c r="R57" i="30"/>
  <c r="AB58" i="30"/>
  <c r="AG56" i="30"/>
  <c r="K56" i="30"/>
  <c r="Z56" i="30"/>
  <c r="I58" i="30"/>
  <c r="O56" i="30"/>
  <c r="K57" i="30"/>
  <c r="AA57" i="30"/>
  <c r="AI58" i="30"/>
  <c r="S58" i="30"/>
  <c r="BA58" i="7"/>
  <c r="BF57" i="7"/>
  <c r="AS56" i="7"/>
  <c r="BD58" i="7"/>
  <c r="AN58" i="7"/>
  <c r="BE57" i="7"/>
  <c r="BR56" i="7"/>
  <c r="AW56" i="7"/>
  <c r="BN57" i="7"/>
  <c r="AY58" i="7"/>
  <c r="AZ57" i="7"/>
  <c r="AU56" i="7"/>
  <c r="BR57" i="7"/>
  <c r="BC56" i="7"/>
  <c r="BC58" i="7"/>
  <c r="BD57" i="7"/>
  <c r="BR58" i="7"/>
  <c r="BB58" i="7"/>
  <c r="BS57" i="7"/>
  <c r="BC57" i="7"/>
  <c r="BO56" i="7"/>
  <c r="AT56" i="7"/>
  <c r="AQ57" i="7"/>
  <c r="BH56" i="7"/>
  <c r="P57" i="30"/>
  <c r="AF57" i="30"/>
  <c r="AD58" i="30"/>
  <c r="N58" i="30"/>
  <c r="AF56" i="30"/>
  <c r="P56" i="30"/>
  <c r="BI58" i="30"/>
  <c r="AO58" i="30"/>
  <c r="BS56" i="30"/>
  <c r="AT57" i="30"/>
  <c r="BG56" i="30"/>
  <c r="AW58" i="30"/>
  <c r="AY56" i="30"/>
  <c r="AW57" i="30"/>
  <c r="BB56" i="30"/>
  <c r="BH58" i="30"/>
  <c r="BJ56" i="30"/>
  <c r="AQ58" i="30"/>
  <c r="AV57" i="30"/>
  <c r="AW56" i="30"/>
  <c r="AN58" i="30"/>
  <c r="BN56" i="30"/>
  <c r="BC58" i="30"/>
  <c r="AZ57" i="30"/>
  <c r="BA56" i="30"/>
  <c r="BJ58" i="30"/>
  <c r="AT58" i="30"/>
  <c r="BK57" i="30"/>
  <c r="AU57" i="30"/>
  <c r="BL56" i="30"/>
  <c r="AV56" i="30"/>
  <c r="V57" i="30"/>
  <c r="X58" i="30"/>
  <c r="AD56" i="30"/>
  <c r="I56" i="30"/>
  <c r="AG57" i="30"/>
  <c r="M58" i="30"/>
  <c r="W56" i="30"/>
  <c r="M57" i="30"/>
  <c r="Z57" i="30"/>
  <c r="T58" i="30"/>
  <c r="AA56" i="30"/>
  <c r="F56" i="30"/>
  <c r="E56" i="30"/>
  <c r="U56" i="30"/>
  <c r="Y58" i="30"/>
  <c r="F57" i="7"/>
  <c r="J57" i="7"/>
  <c r="N57" i="7"/>
  <c r="R57" i="7"/>
  <c r="V57" i="7"/>
  <c r="Z57" i="7"/>
  <c r="AD57" i="7"/>
  <c r="AH57" i="7"/>
  <c r="AL57" i="7"/>
  <c r="H56" i="7"/>
  <c r="L56" i="7"/>
  <c r="P56" i="7"/>
  <c r="T56" i="7"/>
  <c r="X56" i="7"/>
  <c r="AB56" i="7"/>
  <c r="AF56" i="7"/>
  <c r="AJ56" i="7"/>
  <c r="F58" i="7"/>
  <c r="X58" i="7"/>
  <c r="R58" i="7"/>
  <c r="G58" i="7"/>
  <c r="P58" i="7"/>
  <c r="AB58" i="7"/>
  <c r="Z58" i="7"/>
  <c r="I58" i="7"/>
  <c r="G57" i="7"/>
  <c r="K57" i="7"/>
  <c r="O57" i="7"/>
  <c r="S57" i="7"/>
  <c r="W57" i="7"/>
  <c r="AA57" i="7"/>
  <c r="AE57" i="7"/>
  <c r="AI57" i="7"/>
  <c r="E57" i="7"/>
  <c r="I56" i="7"/>
  <c r="M56" i="7"/>
  <c r="Q56" i="7"/>
  <c r="U56" i="7"/>
  <c r="Y56" i="7"/>
  <c r="AC56" i="7"/>
  <c r="AG56" i="7"/>
  <c r="AK56" i="7"/>
  <c r="H58" i="7"/>
  <c r="AJ58" i="7"/>
  <c r="AE58" i="7"/>
  <c r="AC58" i="7"/>
  <c r="AH58" i="7"/>
  <c r="W58" i="7"/>
  <c r="L58" i="7"/>
  <c r="J58" i="7"/>
  <c r="AK58" i="7"/>
  <c r="H57" i="7"/>
  <c r="L57" i="7"/>
  <c r="P57" i="7"/>
  <c r="T57" i="7"/>
  <c r="X57" i="7"/>
  <c r="AB57" i="7"/>
  <c r="AF57" i="7"/>
  <c r="AJ57" i="7"/>
  <c r="F56" i="7"/>
  <c r="J56" i="7"/>
  <c r="N56" i="7"/>
  <c r="R56" i="7"/>
  <c r="V56" i="7"/>
  <c r="Z56" i="7"/>
  <c r="AD56" i="7"/>
  <c r="AH56" i="7"/>
  <c r="AL56" i="7"/>
  <c r="AF58" i="7"/>
  <c r="V58" i="7"/>
  <c r="K58" i="7"/>
  <c r="T58" i="7"/>
  <c r="N58" i="7"/>
  <c r="AD58" i="7"/>
  <c r="AI58" i="7"/>
  <c r="C54" i="7"/>
  <c r="J502" i="46" s="1"/>
  <c r="K502" i="46" s="1"/>
  <c r="U58" i="7"/>
  <c r="I57" i="7"/>
  <c r="M57" i="7"/>
  <c r="Q57" i="7"/>
  <c r="U57" i="7"/>
  <c r="Y57" i="7"/>
  <c r="AC57" i="7"/>
  <c r="AG57" i="7"/>
  <c r="AK57" i="7"/>
  <c r="G56" i="7"/>
  <c r="K56" i="7"/>
  <c r="O56" i="7"/>
  <c r="S56" i="7"/>
  <c r="W56" i="7"/>
  <c r="AA56" i="7"/>
  <c r="AE56" i="7"/>
  <c r="AI56" i="7"/>
  <c r="E56" i="7"/>
  <c r="M58" i="7"/>
  <c r="O58" i="7"/>
  <c r="AL58" i="7"/>
  <c r="AA58" i="7"/>
  <c r="Q58" i="7"/>
  <c r="AG58" i="7"/>
  <c r="S58" i="7"/>
  <c r="Y58" i="7"/>
  <c r="E58" i="7"/>
  <c r="B1" i="34"/>
  <c r="B2" i="7"/>
  <c r="B2" i="30"/>
  <c r="B1" i="26"/>
  <c r="B1" i="9"/>
  <c r="K182" i="1"/>
  <c r="K181" i="1" s="1"/>
  <c r="L176" i="1"/>
  <c r="K178" i="1"/>
  <c r="K177" i="1" s="1"/>
  <c r="AV27" i="42"/>
  <c r="AU167" i="1"/>
  <c r="AU94" i="1"/>
  <c r="AV74" i="1"/>
  <c r="AU59" i="1"/>
  <c r="AW50" i="1"/>
  <c r="AY40" i="1"/>
  <c r="AV31" i="1"/>
  <c r="M138" i="1"/>
  <c r="B347" i="46" l="1"/>
  <c r="B348" i="46" s="1"/>
  <c r="B349" i="46" s="1"/>
  <c r="B350" i="46" s="1"/>
  <c r="B351" i="46" s="1"/>
  <c r="B352" i="46" s="1"/>
  <c r="B353" i="46" s="1"/>
  <c r="B354" i="46" s="1"/>
  <c r="B355" i="46" s="1"/>
  <c r="B356" i="46" s="1"/>
  <c r="B357" i="46" s="1"/>
  <c r="B358" i="46" s="1"/>
  <c r="D359" i="46" s="1"/>
  <c r="ED1" i="45"/>
  <c r="EC3" i="45"/>
  <c r="H46" i="46" s="1"/>
  <c r="C246" i="46" s="1"/>
  <c r="I132" i="46"/>
  <c r="B268" i="46"/>
  <c r="B269" i="46" s="1"/>
  <c r="B270" i="46" s="1"/>
  <c r="D15" i="1"/>
  <c r="I27" i="1"/>
  <c r="B214" i="46"/>
  <c r="B187" i="46"/>
  <c r="AD3" i="48"/>
  <c r="K101" i="46" s="1"/>
  <c r="I107" i="46"/>
  <c r="D425" i="46"/>
  <c r="B20" i="1" s="1"/>
  <c r="E15" i="1"/>
  <c r="C188" i="46"/>
  <c r="L178" i="1"/>
  <c r="L177" i="1" s="1"/>
  <c r="L182" i="1"/>
  <c r="L181" i="1" s="1"/>
  <c r="M176" i="1"/>
  <c r="AW27" i="42"/>
  <c r="AV167" i="1"/>
  <c r="AV94" i="1"/>
  <c r="AW74" i="1"/>
  <c r="AV59" i="1"/>
  <c r="AX50" i="1"/>
  <c r="AZ40" i="1"/>
  <c r="AW31" i="1"/>
  <c r="N138" i="1"/>
  <c r="ED3" i="45" l="1"/>
  <c r="D46" i="46" s="1"/>
  <c r="C245" i="46" s="1"/>
  <c r="EE1" i="45"/>
  <c r="EF1" i="45" s="1"/>
  <c r="J132" i="46"/>
  <c r="B271" i="46"/>
  <c r="B272" i="46" s="1"/>
  <c r="B273" i="46" s="1"/>
  <c r="B274" i="46" s="1"/>
  <c r="B275" i="46"/>
  <c r="B215" i="46"/>
  <c r="B188" i="46"/>
  <c r="D430" i="46"/>
  <c r="D431" i="46"/>
  <c r="D429" i="46"/>
  <c r="D428" i="46"/>
  <c r="D432" i="46"/>
  <c r="D96" i="46"/>
  <c r="C422" i="46" s="1"/>
  <c r="J107" i="46"/>
  <c r="C189" i="46"/>
  <c r="M178" i="1"/>
  <c r="M177" i="1" s="1"/>
  <c r="N176" i="1"/>
  <c r="M182" i="1"/>
  <c r="M181" i="1" s="1"/>
  <c r="AX27" i="42"/>
  <c r="AW167" i="1"/>
  <c r="AW94" i="1"/>
  <c r="AX74" i="1"/>
  <c r="AW59" i="1"/>
  <c r="AY50" i="1"/>
  <c r="BA40" i="1"/>
  <c r="AX31" i="1"/>
  <c r="O138" i="1"/>
  <c r="EG1" i="45" l="1"/>
  <c r="EF4" i="45"/>
  <c r="K47" i="46" s="1"/>
  <c r="K132" i="46"/>
  <c r="B216" i="46"/>
  <c r="B217" i="46" s="1"/>
  <c r="B218" i="46" s="1"/>
  <c r="B219" i="46" s="1"/>
  <c r="B220" i="46" s="1"/>
  <c r="B189" i="46"/>
  <c r="B190" i="46" s="1"/>
  <c r="K96" i="46"/>
  <c r="E422" i="46" s="1"/>
  <c r="K107" i="46"/>
  <c r="N178" i="1"/>
  <c r="N177" i="1" s="1"/>
  <c r="N182" i="1"/>
  <c r="N181" i="1" s="1"/>
  <c r="O176" i="1"/>
  <c r="AY27" i="42"/>
  <c r="AX167" i="1"/>
  <c r="AX94" i="1"/>
  <c r="AY74" i="1"/>
  <c r="AX59" i="1"/>
  <c r="AZ50" i="1"/>
  <c r="BB40" i="1"/>
  <c r="AY31" i="1"/>
  <c r="P138" i="1"/>
  <c r="D252" i="46" l="1"/>
  <c r="D251" i="46"/>
  <c r="D253" i="46"/>
  <c r="D254" i="46"/>
  <c r="D250" i="46"/>
  <c r="EH1" i="45"/>
  <c r="EG3" i="45"/>
  <c r="E47" i="46" s="1"/>
  <c r="C254" i="46" s="1"/>
  <c r="L132" i="46"/>
  <c r="B221" i="46"/>
  <c r="B222" i="46" s="1"/>
  <c r="B223" i="46" s="1"/>
  <c r="B224" i="46" s="1"/>
  <c r="B191" i="46"/>
  <c r="B192" i="46" s="1"/>
  <c r="B193" i="46" s="1"/>
  <c r="B194" i="46" s="1"/>
  <c r="B195" i="46" s="1"/>
  <c r="B196" i="46" s="1"/>
  <c r="B197" i="46" s="1"/>
  <c r="B198" i="46" s="1"/>
  <c r="B199" i="46" s="1"/>
  <c r="B200" i="46" s="1"/>
  <c r="B201" i="46" s="1"/>
  <c r="L107" i="46"/>
  <c r="O182" i="1"/>
  <c r="O181" i="1" s="1"/>
  <c r="P176" i="1"/>
  <c r="O178" i="1"/>
  <c r="O177" i="1" s="1"/>
  <c r="AZ27" i="42"/>
  <c r="AY167" i="1"/>
  <c r="AY94" i="1"/>
  <c r="AZ74" i="1"/>
  <c r="AY59" i="1"/>
  <c r="BA50" i="1"/>
  <c r="BC40" i="1"/>
  <c r="AZ31" i="1"/>
  <c r="Q138" i="1"/>
  <c r="EI1" i="45" l="1"/>
  <c r="EH3" i="45"/>
  <c r="F47" i="46" s="1"/>
  <c r="C253" i="46" s="1"/>
  <c r="M132" i="46"/>
  <c r="B202" i="46"/>
  <c r="D17" i="1" s="1"/>
  <c r="D202" i="46"/>
  <c r="B225" i="46"/>
  <c r="B226" i="46" s="1"/>
  <c r="S3" i="48"/>
  <c r="M107" i="46"/>
  <c r="P178" i="1"/>
  <c r="P177" i="1" s="1"/>
  <c r="P182" i="1"/>
  <c r="P181" i="1" s="1"/>
  <c r="Q176" i="1"/>
  <c r="BA27" i="42"/>
  <c r="AZ167" i="1"/>
  <c r="AZ94" i="1"/>
  <c r="BA74" i="1"/>
  <c r="AZ59" i="1"/>
  <c r="BB50" i="1"/>
  <c r="BD40" i="1"/>
  <c r="BA31" i="1"/>
  <c r="R138" i="1"/>
  <c r="EJ1" i="45" l="1"/>
  <c r="EI3" i="45"/>
  <c r="G47" i="46" s="1"/>
  <c r="C252" i="46" s="1"/>
  <c r="N132" i="46"/>
  <c r="B227" i="46"/>
  <c r="D228" i="46" s="1"/>
  <c r="E18" i="1"/>
  <c r="D18" i="1"/>
  <c r="B17" i="1"/>
  <c r="C16" i="1"/>
  <c r="T3" i="48"/>
  <c r="K99" i="46" s="1"/>
  <c r="D413" i="46" s="1"/>
  <c r="D417" i="46" s="1"/>
  <c r="C138" i="1" s="1"/>
  <c r="N107" i="46"/>
  <c r="Q182" i="1"/>
  <c r="Q181" i="1" s="1"/>
  <c r="Q178" i="1"/>
  <c r="Q177" i="1" s="1"/>
  <c r="R176" i="1"/>
  <c r="BB27" i="42"/>
  <c r="BA167" i="1"/>
  <c r="BA94" i="1"/>
  <c r="BB74" i="1"/>
  <c r="BA59" i="1"/>
  <c r="BC50" i="1"/>
  <c r="BE40" i="1"/>
  <c r="BB31" i="1"/>
  <c r="S138" i="1"/>
  <c r="EK1" i="45" l="1"/>
  <c r="EJ3" i="45"/>
  <c r="H47" i="46" s="1"/>
  <c r="C251" i="46" s="1"/>
  <c r="O132" i="46"/>
  <c r="D2" i="9"/>
  <c r="D2" i="7"/>
  <c r="D2" i="34"/>
  <c r="D2" i="26"/>
  <c r="D2" i="37"/>
  <c r="D2" i="30"/>
  <c r="U3" i="48"/>
  <c r="D99" i="46" s="1"/>
  <c r="C413" i="46" s="1"/>
  <c r="B417" i="46" s="1"/>
  <c r="D140" i="1" s="1"/>
  <c r="O107" i="46"/>
  <c r="R178" i="1"/>
  <c r="R177" i="1" s="1"/>
  <c r="R182" i="1"/>
  <c r="R181" i="1" s="1"/>
  <c r="S176" i="1"/>
  <c r="BC27" i="42"/>
  <c r="BB167" i="1"/>
  <c r="BB94" i="1"/>
  <c r="BC74" i="1"/>
  <c r="BB59" i="1"/>
  <c r="BD50" i="1"/>
  <c r="BF40" i="1"/>
  <c r="BC31" i="1"/>
  <c r="T138" i="1"/>
  <c r="EL1" i="45" l="1"/>
  <c r="EM1" i="45" s="1"/>
  <c r="EK3" i="45"/>
  <c r="D47" i="46" s="1"/>
  <c r="C250" i="46" s="1"/>
  <c r="P132" i="46"/>
  <c r="V3" i="48"/>
  <c r="D100" i="46" s="1"/>
  <c r="E141" i="1"/>
  <c r="D141" i="1"/>
  <c r="P107" i="46"/>
  <c r="D232" i="46"/>
  <c r="H12" i="1" s="1"/>
  <c r="T176" i="1"/>
  <c r="S182" i="1"/>
  <c r="S181" i="1" s="1"/>
  <c r="S178" i="1"/>
  <c r="S177" i="1" s="1"/>
  <c r="BD27" i="42"/>
  <c r="BC167" i="1"/>
  <c r="BC94" i="1"/>
  <c r="BD74" i="1"/>
  <c r="BC59" i="1"/>
  <c r="BE50" i="1"/>
  <c r="BG40" i="1"/>
  <c r="BD31" i="1"/>
  <c r="U138" i="1"/>
  <c r="EM4" i="45" l="1"/>
  <c r="K48" i="46" s="1"/>
  <c r="EN1" i="45"/>
  <c r="Q132" i="46"/>
  <c r="D144" i="1"/>
  <c r="I140" i="1"/>
  <c r="I144" i="1"/>
  <c r="E144" i="1"/>
  <c r="W3" i="48"/>
  <c r="K100" i="46" s="1"/>
  <c r="Q107" i="46"/>
  <c r="H21" i="1"/>
  <c r="C232" i="46"/>
  <c r="T178" i="1"/>
  <c r="T177" i="1" s="1"/>
  <c r="T182" i="1"/>
  <c r="T181" i="1" s="1"/>
  <c r="U176" i="1"/>
  <c r="BE27" i="42"/>
  <c r="BD167" i="1"/>
  <c r="BD94" i="1"/>
  <c r="BE74" i="1"/>
  <c r="BD59" i="1"/>
  <c r="BF50" i="1"/>
  <c r="BH40" i="1"/>
  <c r="BE31" i="1"/>
  <c r="V138" i="1"/>
  <c r="EO1" i="45" l="1"/>
  <c r="EN3" i="45"/>
  <c r="E48" i="46" s="1"/>
  <c r="C259" i="46" s="1"/>
  <c r="D258" i="46"/>
  <c r="D259" i="46"/>
  <c r="D255" i="46"/>
  <c r="D256" i="46"/>
  <c r="D257" i="46"/>
  <c r="R132" i="46"/>
  <c r="X3" i="48"/>
  <c r="I145" i="1"/>
  <c r="J144" i="1"/>
  <c r="I143" i="1"/>
  <c r="I139" i="1"/>
  <c r="I141" i="1" s="1"/>
  <c r="J140" i="1"/>
  <c r="R107" i="46"/>
  <c r="U178" i="1"/>
  <c r="U177" i="1" s="1"/>
  <c r="V176" i="1"/>
  <c r="U182" i="1"/>
  <c r="U181" i="1" s="1"/>
  <c r="BF27" i="42"/>
  <c r="BE167" i="1"/>
  <c r="BE94" i="1"/>
  <c r="BF74" i="1"/>
  <c r="BE59" i="1"/>
  <c r="BG50" i="1"/>
  <c r="BI40" i="1"/>
  <c r="BF31" i="1"/>
  <c r="W138" i="1"/>
  <c r="EO3" i="45" l="1"/>
  <c r="F48" i="46" s="1"/>
  <c r="C258" i="46" s="1"/>
  <c r="EP1" i="45"/>
  <c r="S132" i="46"/>
  <c r="K140" i="1"/>
  <c r="J139" i="1"/>
  <c r="J141" i="1" s="1"/>
  <c r="E15" i="34"/>
  <c r="E22" i="34" s="1"/>
  <c r="E17" i="7"/>
  <c r="E24" i="7" s="1"/>
  <c r="E19" i="9"/>
  <c r="E22" i="9" s="1"/>
  <c r="K144" i="1"/>
  <c r="J143" i="1"/>
  <c r="J145" i="1" s="1"/>
  <c r="E15" i="37"/>
  <c r="E22" i="37" s="1"/>
  <c r="E19" i="26"/>
  <c r="E22" i="26" s="1"/>
  <c r="E17" i="30"/>
  <c r="E24" i="30" s="1"/>
  <c r="Y3" i="48"/>
  <c r="E101" i="46" s="1"/>
  <c r="S107" i="46"/>
  <c r="C233" i="46"/>
  <c r="V178" i="1"/>
  <c r="V177" i="1" s="1"/>
  <c r="V182" i="1"/>
  <c r="V181" i="1" s="1"/>
  <c r="W176" i="1"/>
  <c r="BG27" i="42"/>
  <c r="BF167" i="1"/>
  <c r="BF94" i="1"/>
  <c r="BG74" i="1"/>
  <c r="BF59" i="1"/>
  <c r="BH50" i="1"/>
  <c r="BJ40" i="1"/>
  <c r="BG31" i="1"/>
  <c r="X138" i="1"/>
  <c r="EP3" i="45" l="1"/>
  <c r="G48" i="46" s="1"/>
  <c r="C257" i="46" s="1"/>
  <c r="EQ1" i="45"/>
  <c r="T132" i="46"/>
  <c r="F19" i="26"/>
  <c r="F15" i="37"/>
  <c r="F17" i="30"/>
  <c r="K143" i="1"/>
  <c r="K145" i="1" s="1"/>
  <c r="L144" i="1"/>
  <c r="Z3" i="48"/>
  <c r="F101" i="46" s="1"/>
  <c r="C432" i="46"/>
  <c r="C401" i="46"/>
  <c r="F19" i="9"/>
  <c r="F17" i="7"/>
  <c r="F15" i="34"/>
  <c r="L140" i="1"/>
  <c r="K139" i="1"/>
  <c r="K141" i="1" s="1"/>
  <c r="T107" i="46"/>
  <c r="C234" i="46"/>
  <c r="W182" i="1"/>
  <c r="W181" i="1" s="1"/>
  <c r="X176" i="1"/>
  <c r="W178" i="1"/>
  <c r="W177" i="1" s="1"/>
  <c r="BH27" i="42"/>
  <c r="BG167" i="1"/>
  <c r="BG94" i="1"/>
  <c r="BH74" i="1"/>
  <c r="BG59" i="1"/>
  <c r="BI50" i="1"/>
  <c r="BK40" i="1"/>
  <c r="BH31" i="1"/>
  <c r="Y138" i="1"/>
  <c r="ER1" i="45" l="1"/>
  <c r="EQ3" i="45"/>
  <c r="H48" i="46" s="1"/>
  <c r="C256" i="46" s="1"/>
  <c r="U132" i="46"/>
  <c r="C400" i="46"/>
  <c r="C431" i="46"/>
  <c r="G15" i="34"/>
  <c r="G19" i="9"/>
  <c r="G17" i="7"/>
  <c r="AA3" i="48"/>
  <c r="G101" i="46" s="1"/>
  <c r="C430" i="46" s="1"/>
  <c r="L139" i="1"/>
  <c r="L141" i="1" s="1"/>
  <c r="M140" i="1"/>
  <c r="L143" i="1"/>
  <c r="L145" i="1" s="1"/>
  <c r="M144" i="1"/>
  <c r="G17" i="30"/>
  <c r="G15" i="37"/>
  <c r="G19" i="26"/>
  <c r="U107" i="46"/>
  <c r="X178" i="1"/>
  <c r="X177" i="1" s="1"/>
  <c r="X182" i="1"/>
  <c r="X181" i="1" s="1"/>
  <c r="Y176" i="1"/>
  <c r="BI27" i="42"/>
  <c r="BH167" i="1"/>
  <c r="BH94" i="1"/>
  <c r="BI74" i="1"/>
  <c r="BH59" i="1"/>
  <c r="BJ50" i="1"/>
  <c r="BL40" i="1"/>
  <c r="BI31" i="1"/>
  <c r="Z138" i="1"/>
  <c r="ES1" i="45" l="1"/>
  <c r="ET1" i="45" s="1"/>
  <c r="ER3" i="45"/>
  <c r="D48" i="46" s="1"/>
  <c r="C255" i="46" s="1"/>
  <c r="V132" i="46"/>
  <c r="AB3" i="48"/>
  <c r="H101" i="46" s="1"/>
  <c r="C429" i="46" s="1"/>
  <c r="H19" i="9"/>
  <c r="H15" i="34"/>
  <c r="H17" i="7"/>
  <c r="M143" i="1"/>
  <c r="M145" i="1" s="1"/>
  <c r="N144" i="1"/>
  <c r="H15" i="37"/>
  <c r="H19" i="26"/>
  <c r="H17" i="30"/>
  <c r="M139" i="1"/>
  <c r="M141" i="1" s="1"/>
  <c r="N140" i="1"/>
  <c r="V107" i="46"/>
  <c r="Y182" i="1"/>
  <c r="Y181" i="1" s="1"/>
  <c r="Y178" i="1"/>
  <c r="Y177" i="1" s="1"/>
  <c r="Z176" i="1"/>
  <c r="BJ27" i="42"/>
  <c r="BI167" i="1"/>
  <c r="BI94" i="1"/>
  <c r="BJ74" i="1"/>
  <c r="BI59" i="1"/>
  <c r="BK50" i="1"/>
  <c r="BM40" i="1"/>
  <c r="BJ31" i="1"/>
  <c r="AA138" i="1"/>
  <c r="EU1" i="45" l="1"/>
  <c r="ET4" i="45"/>
  <c r="K49" i="46" s="1"/>
  <c r="W132" i="46"/>
  <c r="O144" i="1"/>
  <c r="N143" i="1"/>
  <c r="N145" i="1" s="1"/>
  <c r="I17" i="30"/>
  <c r="I19" i="26"/>
  <c r="I15" i="37"/>
  <c r="N141" i="1"/>
  <c r="O140" i="1"/>
  <c r="N139" i="1"/>
  <c r="I19" i="9"/>
  <c r="I15" i="34"/>
  <c r="I17" i="7"/>
  <c r="AC3" i="48"/>
  <c r="D101" i="46" s="1"/>
  <c r="C428" i="46" s="1"/>
  <c r="W107" i="46"/>
  <c r="C236" i="46"/>
  <c r="Z178" i="1"/>
  <c r="Z177" i="1" s="1"/>
  <c r="Z182" i="1"/>
  <c r="Z181" i="1" s="1"/>
  <c r="AA176" i="1"/>
  <c r="BK27" i="42"/>
  <c r="BJ167" i="1"/>
  <c r="BJ94" i="1"/>
  <c r="BK74" i="1"/>
  <c r="BJ59" i="1"/>
  <c r="BL50" i="1"/>
  <c r="BN40" i="1"/>
  <c r="BK31" i="1"/>
  <c r="AB138" i="1"/>
  <c r="D264" i="46" l="1"/>
  <c r="D276" i="46" s="1"/>
  <c r="D262" i="46"/>
  <c r="D263" i="46"/>
  <c r="D261" i="46"/>
  <c r="D260" i="46"/>
  <c r="EU3" i="45"/>
  <c r="E49" i="46" s="1"/>
  <c r="C264" i="46" s="1"/>
  <c r="EV1" i="45"/>
  <c r="X132" i="46"/>
  <c r="I14" i="1"/>
  <c r="O139" i="1"/>
  <c r="O141" i="1"/>
  <c r="P140" i="1"/>
  <c r="J15" i="34"/>
  <c r="J17" i="7"/>
  <c r="J19" i="9"/>
  <c r="AI3" i="48"/>
  <c r="I102" i="46" s="1"/>
  <c r="A433" i="46" s="1"/>
  <c r="B443" i="46" s="1"/>
  <c r="D444" i="46" s="1"/>
  <c r="C5" i="42" s="1"/>
  <c r="J15" i="37"/>
  <c r="J17" i="30"/>
  <c r="J19" i="26"/>
  <c r="P144" i="1"/>
  <c r="O143" i="1"/>
  <c r="O145" i="1" s="1"/>
  <c r="X107" i="46"/>
  <c r="AB176" i="1"/>
  <c r="AA182" i="1"/>
  <c r="AA181" i="1" s="1"/>
  <c r="AA178" i="1"/>
  <c r="AA177" i="1" s="1"/>
  <c r="BL27" i="42"/>
  <c r="BK167" i="1"/>
  <c r="BK94" i="1"/>
  <c r="BL74" i="1"/>
  <c r="BK59" i="1"/>
  <c r="BM50" i="1"/>
  <c r="BO40" i="1"/>
  <c r="BL31" i="1"/>
  <c r="AC138" i="1"/>
  <c r="EV3" i="45" l="1"/>
  <c r="F49" i="46" s="1"/>
  <c r="C263" i="46" s="1"/>
  <c r="EW1" i="45"/>
  <c r="Y132" i="46"/>
  <c r="A285" i="46"/>
  <c r="B290" i="46" s="1"/>
  <c r="E286" i="46"/>
  <c r="E285" i="46"/>
  <c r="E288" i="46"/>
  <c r="E287" i="46"/>
  <c r="E289" i="46"/>
  <c r="I23" i="1"/>
  <c r="J15" i="1"/>
  <c r="I15" i="1"/>
  <c r="D24" i="1" s="1"/>
  <c r="D23" i="1"/>
  <c r="AJ6" i="48"/>
  <c r="AL6" i="48"/>
  <c r="AQ6" i="48"/>
  <c r="AK6" i="48"/>
  <c r="K17" i="30"/>
  <c r="K15" i="37"/>
  <c r="K19" i="26"/>
  <c r="AJ3" i="48"/>
  <c r="Q144" i="1"/>
  <c r="P143" i="1"/>
  <c r="P145" i="1" s="1"/>
  <c r="Q140" i="1"/>
  <c r="P139" i="1"/>
  <c r="P141" i="1" s="1"/>
  <c r="K15" i="34"/>
  <c r="K19" i="9"/>
  <c r="K17" i="7"/>
  <c r="Y107" i="46"/>
  <c r="D207" i="46"/>
  <c r="AB178" i="1"/>
  <c r="AB177" i="1" s="1"/>
  <c r="AB182" i="1"/>
  <c r="AB181" i="1" s="1"/>
  <c r="AC176" i="1"/>
  <c r="BM27" i="42"/>
  <c r="BL167" i="1"/>
  <c r="BL94" i="1"/>
  <c r="BM74" i="1"/>
  <c r="BL59" i="1"/>
  <c r="BN50" i="1"/>
  <c r="BP40" i="1"/>
  <c r="BM31" i="1"/>
  <c r="AD138" i="1"/>
  <c r="EW3" i="45" l="1"/>
  <c r="G49" i="46" s="1"/>
  <c r="C262" i="46" s="1"/>
  <c r="EX1" i="45"/>
  <c r="Z132" i="46"/>
  <c r="E291" i="46"/>
  <c r="B49" i="42" s="1"/>
  <c r="C31" i="1"/>
  <c r="AK3" i="48"/>
  <c r="L15" i="34"/>
  <c r="L19" i="9"/>
  <c r="L17" i="7"/>
  <c r="Q139" i="1"/>
  <c r="Q141" i="1" s="1"/>
  <c r="R140" i="1"/>
  <c r="L19" i="26"/>
  <c r="L15" i="37"/>
  <c r="L17" i="30"/>
  <c r="R144" i="1"/>
  <c r="Q143" i="1"/>
  <c r="Q145" i="1" s="1"/>
  <c r="Z107" i="46"/>
  <c r="AC178" i="1"/>
  <c r="AC177" i="1" s="1"/>
  <c r="AD176" i="1"/>
  <c r="AC182" i="1"/>
  <c r="AC181" i="1" s="1"/>
  <c r="BN27" i="42"/>
  <c r="BM167" i="1"/>
  <c r="BM94" i="1"/>
  <c r="BN74" i="1"/>
  <c r="BM59" i="1"/>
  <c r="BO50" i="1"/>
  <c r="BQ40" i="1"/>
  <c r="BN31" i="1"/>
  <c r="AE138" i="1"/>
  <c r="EX3" i="45" l="1"/>
  <c r="H49" i="46" s="1"/>
  <c r="C261" i="46" s="1"/>
  <c r="EY1" i="45"/>
  <c r="AA132" i="46"/>
  <c r="R139" i="1"/>
  <c r="R141" i="1" s="1"/>
  <c r="S140" i="1"/>
  <c r="M15" i="34"/>
  <c r="M19" i="9"/>
  <c r="M17" i="7"/>
  <c r="M17" i="30"/>
  <c r="M15" i="37"/>
  <c r="M19" i="26"/>
  <c r="R143" i="1"/>
  <c r="R145" i="1" s="1"/>
  <c r="S144" i="1"/>
  <c r="AL3" i="48"/>
  <c r="AA107" i="46"/>
  <c r="AD178" i="1"/>
  <c r="AD177" i="1" s="1"/>
  <c r="AD182" i="1"/>
  <c r="AD181" i="1" s="1"/>
  <c r="AE176" i="1"/>
  <c r="BO27" i="42"/>
  <c r="BN167" i="1"/>
  <c r="BN94" i="1"/>
  <c r="BO74" i="1"/>
  <c r="BN59" i="1"/>
  <c r="BP50" i="1"/>
  <c r="BR40" i="1"/>
  <c r="BO31" i="1"/>
  <c r="AF138" i="1"/>
  <c r="EY3" i="45" l="1"/>
  <c r="D49" i="46" s="1"/>
  <c r="C260" i="46" s="1"/>
  <c r="EZ1" i="45"/>
  <c r="FA1" i="45" s="1"/>
  <c r="AB132" i="46"/>
  <c r="AM3" i="48"/>
  <c r="E102" i="46" s="1"/>
  <c r="C437" i="46" s="1"/>
  <c r="T144" i="1"/>
  <c r="S143" i="1"/>
  <c r="S145" i="1" s="1"/>
  <c r="S139" i="1"/>
  <c r="S141" i="1" s="1"/>
  <c r="T140" i="1"/>
  <c r="N15" i="37"/>
  <c r="N19" i="26"/>
  <c r="N17" i="30"/>
  <c r="N15" i="34"/>
  <c r="N19" i="9"/>
  <c r="N17" i="7"/>
  <c r="AB107" i="46"/>
  <c r="AE182" i="1"/>
  <c r="AE181" i="1" s="1"/>
  <c r="AF176" i="1"/>
  <c r="AE178" i="1"/>
  <c r="AE177" i="1" s="1"/>
  <c r="BP27" i="42"/>
  <c r="BO167" i="1"/>
  <c r="BO94" i="1"/>
  <c r="BP74" i="1"/>
  <c r="BO59" i="1"/>
  <c r="BQ50" i="1"/>
  <c r="BS40" i="1"/>
  <c r="BP31" i="1"/>
  <c r="AG138" i="1"/>
  <c r="FB1" i="45" l="1"/>
  <c r="FA4" i="45"/>
  <c r="K50" i="46" s="1"/>
  <c r="AC132" i="46"/>
  <c r="U140" i="1"/>
  <c r="T139" i="1"/>
  <c r="T141" i="1" s="1"/>
  <c r="O17" i="7"/>
  <c r="O15" i="34"/>
  <c r="O19" i="9"/>
  <c r="O17" i="30"/>
  <c r="O19" i="26"/>
  <c r="O15" i="37"/>
  <c r="U144" i="1"/>
  <c r="T143" i="1"/>
  <c r="T145" i="1" s="1"/>
  <c r="AN3" i="48"/>
  <c r="F102" i="46" s="1"/>
  <c r="C436" i="46" s="1"/>
  <c r="AC107" i="46"/>
  <c r="C208" i="46"/>
  <c r="B228" i="46" s="1"/>
  <c r="AF178" i="1"/>
  <c r="AF177" i="1" s="1"/>
  <c r="AF182" i="1"/>
  <c r="AF181" i="1" s="1"/>
  <c r="AG176" i="1"/>
  <c r="BQ27" i="42"/>
  <c r="BP167" i="1"/>
  <c r="BP94" i="1"/>
  <c r="BQ74" i="1"/>
  <c r="BP59" i="1"/>
  <c r="BR50" i="1"/>
  <c r="BT40" i="1"/>
  <c r="BQ31" i="1"/>
  <c r="AH138" i="1"/>
  <c r="D267" i="46" l="1"/>
  <c r="D265" i="46"/>
  <c r="D266" i="46"/>
  <c r="D269" i="46"/>
  <c r="D268" i="46"/>
  <c r="FB3" i="45"/>
  <c r="E50" i="46" s="1"/>
  <c r="C269" i="46" s="1"/>
  <c r="FC1" i="45"/>
  <c r="AD132" i="46"/>
  <c r="AO3" i="48"/>
  <c r="G102" i="46" s="1"/>
  <c r="C435" i="46" s="1"/>
  <c r="P15" i="34"/>
  <c r="P17" i="7"/>
  <c r="P19" i="9"/>
  <c r="P17" i="30"/>
  <c r="P15" i="37"/>
  <c r="P19" i="26"/>
  <c r="U143" i="1"/>
  <c r="U145" i="1" s="1"/>
  <c r="V144" i="1"/>
  <c r="U141" i="1"/>
  <c r="V140" i="1"/>
  <c r="U139" i="1"/>
  <c r="AD107" i="46"/>
  <c r="C207" i="46"/>
  <c r="D33" i="1" s="1"/>
  <c r="AG182" i="1"/>
  <c r="AG181" i="1" s="1"/>
  <c r="AG178" i="1"/>
  <c r="AG177" i="1" s="1"/>
  <c r="AH176" i="1"/>
  <c r="BR27" i="42"/>
  <c r="BQ167" i="1"/>
  <c r="BQ94" i="1"/>
  <c r="BR74" i="1"/>
  <c r="BQ59" i="1"/>
  <c r="BS50" i="1"/>
  <c r="BU40" i="1"/>
  <c r="BR31" i="1"/>
  <c r="AI138" i="1"/>
  <c r="FD1" i="45" l="1"/>
  <c r="FC3" i="45"/>
  <c r="F50" i="46" s="1"/>
  <c r="C268" i="46" s="1"/>
  <c r="AE132" i="46"/>
  <c r="D34" i="1"/>
  <c r="D37" i="1" s="1"/>
  <c r="E34" i="1"/>
  <c r="E37" i="1" s="1"/>
  <c r="Q17" i="30"/>
  <c r="Q15" i="37"/>
  <c r="Q19" i="26"/>
  <c r="W140" i="1"/>
  <c r="V139" i="1"/>
  <c r="V141" i="1"/>
  <c r="Q15" i="34"/>
  <c r="Q19" i="9"/>
  <c r="Q17" i="7"/>
  <c r="W144" i="1"/>
  <c r="V143" i="1"/>
  <c r="V145" i="1" s="1"/>
  <c r="AP3" i="48"/>
  <c r="H102" i="46" s="1"/>
  <c r="C434" i="46" s="1"/>
  <c r="AE107" i="46"/>
  <c r="AH178" i="1"/>
  <c r="AH182" i="1"/>
  <c r="AI176" i="1"/>
  <c r="BS27" i="42"/>
  <c r="BR167" i="1"/>
  <c r="BR94" i="1"/>
  <c r="BS74" i="1"/>
  <c r="BR59" i="1"/>
  <c r="BT50" i="1"/>
  <c r="BV40" i="1"/>
  <c r="BS31" i="1"/>
  <c r="AJ138" i="1"/>
  <c r="FD3" i="45" l="1"/>
  <c r="G50" i="46" s="1"/>
  <c r="C267" i="46" s="1"/>
  <c r="FE1" i="45"/>
  <c r="AF132" i="46"/>
  <c r="I37" i="1"/>
  <c r="I33" i="1"/>
  <c r="R15" i="34"/>
  <c r="R17" i="7"/>
  <c r="R19" i="9"/>
  <c r="AQ3" i="48"/>
  <c r="D102" i="46" s="1"/>
  <c r="C433" i="46" s="1"/>
  <c r="B444" i="46" s="1"/>
  <c r="D4" i="42" s="1"/>
  <c r="X140" i="1"/>
  <c r="W139" i="1"/>
  <c r="W141" i="1" s="1"/>
  <c r="R15" i="37"/>
  <c r="R17" i="30"/>
  <c r="R19" i="26"/>
  <c r="X144" i="1"/>
  <c r="W143" i="1"/>
  <c r="W145" i="1" s="1"/>
  <c r="AF107" i="46"/>
  <c r="AH177" i="1"/>
  <c r="AH181" i="1"/>
  <c r="AJ176" i="1"/>
  <c r="AI182" i="1"/>
  <c r="AI178" i="1"/>
  <c r="BT27" i="42"/>
  <c r="BS167" i="1"/>
  <c r="BS94" i="1"/>
  <c r="BT74" i="1"/>
  <c r="BS59" i="1"/>
  <c r="BU50" i="1"/>
  <c r="BW40" i="1"/>
  <c r="BX40" i="1" s="1"/>
  <c r="BY40" i="1" s="1"/>
  <c r="BZ40" i="1" s="1"/>
  <c r="CA40" i="1" s="1"/>
  <c r="CB40" i="1" s="1"/>
  <c r="CC40" i="1" s="1"/>
  <c r="CD40" i="1" s="1"/>
  <c r="CE40" i="1" s="1"/>
  <c r="CF40" i="1" s="1"/>
  <c r="CG40" i="1" s="1"/>
  <c r="CH40" i="1" s="1"/>
  <c r="CI40" i="1" s="1"/>
  <c r="BT31" i="1"/>
  <c r="BS37" i="1"/>
  <c r="AK138" i="1"/>
  <c r="FF1" i="45" l="1"/>
  <c r="FE3" i="45"/>
  <c r="H50" i="46" s="1"/>
  <c r="C266" i="46" s="1"/>
  <c r="F4" i="42"/>
  <c r="AG132" i="46"/>
  <c r="BS33" i="1"/>
  <c r="BS32" i="1" s="1"/>
  <c r="BS34" i="1" s="1"/>
  <c r="BP33" i="1"/>
  <c r="BP32" i="1" s="1"/>
  <c r="BP34" i="1" s="1"/>
  <c r="BD33" i="1"/>
  <c r="BD32" i="1" s="1"/>
  <c r="BD34" i="1" s="1"/>
  <c r="BG33" i="1"/>
  <c r="BG32" i="1" s="1"/>
  <c r="BG34" i="1" s="1"/>
  <c r="AQ33" i="1"/>
  <c r="AQ32" i="1" s="1"/>
  <c r="AQ34" i="1" s="1"/>
  <c r="BK33" i="1"/>
  <c r="BK32" i="1" s="1"/>
  <c r="BK34" i="1" s="1"/>
  <c r="AP33" i="1"/>
  <c r="AP32" i="1" s="1"/>
  <c r="AP34" i="1" s="1"/>
  <c r="AY33" i="1"/>
  <c r="AW33" i="1"/>
  <c r="AW32" i="1" s="1"/>
  <c r="AW34" i="1" s="1"/>
  <c r="BB33" i="1"/>
  <c r="BB32" i="1" s="1"/>
  <c r="BB34" i="1" s="1"/>
  <c r="AV33" i="1"/>
  <c r="AV32" i="1" s="1"/>
  <c r="AV34" i="1" s="1"/>
  <c r="AT33" i="1"/>
  <c r="BO33" i="1"/>
  <c r="BO32" i="1" s="1"/>
  <c r="BO34" i="1" s="1"/>
  <c r="BN33" i="1"/>
  <c r="BN32" i="1" s="1"/>
  <c r="BN34" i="1" s="1"/>
  <c r="AX33" i="1"/>
  <c r="AX32" i="1" s="1"/>
  <c r="AX34" i="1" s="1"/>
  <c r="AS33" i="1"/>
  <c r="AS32" i="1" s="1"/>
  <c r="AS34" i="1" s="1"/>
  <c r="BE33" i="1"/>
  <c r="BE32" i="1" s="1"/>
  <c r="BE34" i="1" s="1"/>
  <c r="AR33" i="1"/>
  <c r="BF33" i="1"/>
  <c r="BF32" i="1" s="1"/>
  <c r="BF34" i="1" s="1"/>
  <c r="BM33" i="1"/>
  <c r="BM32" i="1" s="1"/>
  <c r="BM34" i="1" s="1"/>
  <c r="BQ33" i="1"/>
  <c r="BQ32" i="1" s="1"/>
  <c r="BQ34" i="1" s="1"/>
  <c r="AU33" i="1"/>
  <c r="AU32" i="1" s="1"/>
  <c r="AU34" i="1" s="1"/>
  <c r="AZ33" i="1"/>
  <c r="AZ32" i="1" s="1"/>
  <c r="AZ34" i="1" s="1"/>
  <c r="BI33" i="1"/>
  <c r="BL33" i="1"/>
  <c r="BL32" i="1" s="1"/>
  <c r="BL34" i="1" s="1"/>
  <c r="BR33" i="1"/>
  <c r="BR32" i="1" s="1"/>
  <c r="BR34" i="1" s="1"/>
  <c r="BN8" i="7" s="1"/>
  <c r="BJ33" i="1"/>
  <c r="BJ32" i="1" s="1"/>
  <c r="BJ34" i="1" s="1"/>
  <c r="BA33" i="1"/>
  <c r="BA32" i="1" s="1"/>
  <c r="BA34" i="1" s="1"/>
  <c r="BH33" i="1"/>
  <c r="BC33" i="1"/>
  <c r="BC32" i="1" s="1"/>
  <c r="BC34" i="1" s="1"/>
  <c r="I32" i="1"/>
  <c r="I34" i="1"/>
  <c r="J33" i="1"/>
  <c r="J37" i="1"/>
  <c r="I36" i="1"/>
  <c r="I38" i="1" s="1"/>
  <c r="BP37" i="1"/>
  <c r="BP36" i="1" s="1"/>
  <c r="BP38" i="1" s="1"/>
  <c r="AQ37" i="1"/>
  <c r="BI37" i="1"/>
  <c r="BI36" i="1" s="1"/>
  <c r="BI38" i="1" s="1"/>
  <c r="AS37" i="1"/>
  <c r="AY37" i="1"/>
  <c r="AY36" i="1" s="1"/>
  <c r="AY38" i="1" s="1"/>
  <c r="AT37" i="1"/>
  <c r="BJ37" i="1"/>
  <c r="BJ36" i="1" s="1"/>
  <c r="BJ38" i="1" s="1"/>
  <c r="BQ37" i="1"/>
  <c r="BQ36" i="1" s="1"/>
  <c r="BQ38" i="1" s="1"/>
  <c r="BH37" i="1"/>
  <c r="BC37" i="1"/>
  <c r="BC36" i="1" s="1"/>
  <c r="BC38" i="1" s="1"/>
  <c r="AX37" i="1"/>
  <c r="AX36" i="1" s="1"/>
  <c r="AX38" i="1" s="1"/>
  <c r="BK37" i="1"/>
  <c r="BK36" i="1" s="1"/>
  <c r="BK38" i="1" s="1"/>
  <c r="BL37" i="1"/>
  <c r="BL36" i="1" s="1"/>
  <c r="BL38" i="1" s="1"/>
  <c r="BN37" i="1"/>
  <c r="BN36" i="1" s="1"/>
  <c r="BN38" i="1" s="1"/>
  <c r="AV37" i="1"/>
  <c r="BB37" i="1"/>
  <c r="BB36" i="1" s="1"/>
  <c r="BB38" i="1" s="1"/>
  <c r="BE37" i="1"/>
  <c r="BE36" i="1" s="1"/>
  <c r="BE38" i="1" s="1"/>
  <c r="BD37" i="1"/>
  <c r="BA37" i="1"/>
  <c r="BM37" i="1"/>
  <c r="BM36" i="1" s="1"/>
  <c r="BM38" i="1" s="1"/>
  <c r="BF37" i="1"/>
  <c r="BF36" i="1" s="1"/>
  <c r="BF38" i="1" s="1"/>
  <c r="AP37" i="1"/>
  <c r="AP36" i="1" s="1"/>
  <c r="AP38" i="1" s="1"/>
  <c r="AW37" i="1"/>
  <c r="AW36" i="1" s="1"/>
  <c r="AW38" i="1" s="1"/>
  <c r="AZ37" i="1"/>
  <c r="AZ36" i="1" s="1"/>
  <c r="AZ38" i="1" s="1"/>
  <c r="AU37" i="1"/>
  <c r="BG37" i="1"/>
  <c r="BG36" i="1" s="1"/>
  <c r="BG38" i="1" s="1"/>
  <c r="BO37" i="1"/>
  <c r="BO36" i="1" s="1"/>
  <c r="BO38" i="1" s="1"/>
  <c r="AR37" i="1"/>
  <c r="AR36" i="1" s="1"/>
  <c r="AR38" i="1" s="1"/>
  <c r="BR37" i="1"/>
  <c r="BR36" i="1" s="1"/>
  <c r="BR38" i="1" s="1"/>
  <c r="BN6" i="26" s="1"/>
  <c r="BN68" i="26" s="1"/>
  <c r="S15" i="34"/>
  <c r="S17" i="7"/>
  <c r="S19" i="9"/>
  <c r="Y140" i="1"/>
  <c r="X139" i="1"/>
  <c r="X141" i="1" s="1"/>
  <c r="S15" i="37"/>
  <c r="S19" i="26"/>
  <c r="S17" i="30"/>
  <c r="AY3" i="48"/>
  <c r="E103" i="46" s="1"/>
  <c r="C442" i="46" s="1"/>
  <c r="X143" i="1"/>
  <c r="X145" i="1" s="1"/>
  <c r="Y144" i="1"/>
  <c r="AG107" i="46"/>
  <c r="AI177" i="1"/>
  <c r="AI181" i="1"/>
  <c r="AJ178" i="1"/>
  <c r="AJ182" i="1"/>
  <c r="AK176" i="1"/>
  <c r="BU27" i="42"/>
  <c r="BT167" i="1"/>
  <c r="BT94" i="1"/>
  <c r="BU74" i="1"/>
  <c r="BT59" i="1"/>
  <c r="BV50" i="1"/>
  <c r="BS36" i="1"/>
  <c r="BS38" i="1" s="1"/>
  <c r="BT33" i="1"/>
  <c r="BT37" i="1"/>
  <c r="BU31" i="1"/>
  <c r="AL138" i="1"/>
  <c r="FF3" i="45" l="1"/>
  <c r="D50" i="46" s="1"/>
  <c r="C265" i="46" s="1"/>
  <c r="FG1" i="45"/>
  <c r="FH1" i="45" s="1"/>
  <c r="AH132" i="46"/>
  <c r="FI1" i="45"/>
  <c r="FH3" i="45"/>
  <c r="E51" i="46" s="1"/>
  <c r="C274" i="46" s="1"/>
  <c r="BN7" i="34"/>
  <c r="BN6" i="9"/>
  <c r="BN68" i="9" s="1"/>
  <c r="BN7" i="37"/>
  <c r="BN8" i="30"/>
  <c r="AN8" i="30"/>
  <c r="AN6" i="26"/>
  <c r="AN68" i="26" s="1"/>
  <c r="AN7" i="37"/>
  <c r="AV36" i="1"/>
  <c r="AV38" i="1"/>
  <c r="BB7" i="34"/>
  <c r="BB6" i="9"/>
  <c r="BB68" i="9" s="1"/>
  <c r="BB8" i="7"/>
  <c r="AR8" i="7"/>
  <c r="AR7" i="34"/>
  <c r="AR6" i="9"/>
  <c r="AR68" i="9" s="1"/>
  <c r="AL6" i="9"/>
  <c r="AL68" i="9" s="1"/>
  <c r="AL8" i="7"/>
  <c r="AL7" i="34"/>
  <c r="BK7" i="37"/>
  <c r="BK6" i="26"/>
  <c r="BK68" i="26" s="1"/>
  <c r="BK8" i="30"/>
  <c r="BJ6" i="26"/>
  <c r="BJ68" i="26" s="1"/>
  <c r="BJ8" i="30"/>
  <c r="BJ7" i="37"/>
  <c r="BH36" i="1"/>
  <c r="BH38" i="1"/>
  <c r="AQ36" i="1"/>
  <c r="AQ38" i="1"/>
  <c r="BH7" i="34"/>
  <c r="BH6" i="9"/>
  <c r="BH68" i="9" s="1"/>
  <c r="BH8" i="7"/>
  <c r="AR32" i="1"/>
  <c r="AR34" i="1"/>
  <c r="BG7" i="34"/>
  <c r="BG6" i="9"/>
  <c r="BG68" i="9" s="1"/>
  <c r="BG8" i="7"/>
  <c r="AY6" i="26"/>
  <c r="AY68" i="26" s="1"/>
  <c r="AY7" i="37"/>
  <c r="AY8" i="30"/>
  <c r="BC6" i="26"/>
  <c r="BC68" i="26" s="1"/>
  <c r="BC8" i="30"/>
  <c r="BC7" i="37"/>
  <c r="BA36" i="1"/>
  <c r="BA38" i="1"/>
  <c r="BM6" i="26"/>
  <c r="BM68" i="26" s="1"/>
  <c r="BM7" i="37"/>
  <c r="BM8" i="30"/>
  <c r="AY6" i="9"/>
  <c r="AY68" i="9" s="1"/>
  <c r="AY7" i="34"/>
  <c r="AY8" i="7"/>
  <c r="BI32" i="1"/>
  <c r="BI34" i="1"/>
  <c r="BA6" i="9"/>
  <c r="BA68" i="9" s="1"/>
  <c r="BA7" i="34"/>
  <c r="BA8" i="7"/>
  <c r="AX6" i="9"/>
  <c r="AX68" i="9" s="1"/>
  <c r="AX7" i="34"/>
  <c r="AX8" i="7"/>
  <c r="AM8" i="7"/>
  <c r="AM7" i="34"/>
  <c r="AM6" i="9"/>
  <c r="AM68" i="9" s="1"/>
  <c r="E8" i="7"/>
  <c r="E7" i="34"/>
  <c r="E6" i="9"/>
  <c r="AU38" i="1"/>
  <c r="AU36" i="1"/>
  <c r="BH6" i="26"/>
  <c r="BH68" i="26" s="1"/>
  <c r="BH7" i="37"/>
  <c r="BH8" i="30"/>
  <c r="BF7" i="37"/>
  <c r="BF6" i="26"/>
  <c r="BF68" i="26" s="1"/>
  <c r="BF8" i="30"/>
  <c r="BH32" i="1"/>
  <c r="BH34" i="1"/>
  <c r="AO6" i="9"/>
  <c r="AO68" i="9" s="1"/>
  <c r="AO8" i="7"/>
  <c r="AO7" i="34"/>
  <c r="AS7" i="34"/>
  <c r="AS8" i="7"/>
  <c r="AS6" i="9"/>
  <c r="AS68" i="9" s="1"/>
  <c r="AV8" i="30"/>
  <c r="AV7" i="37"/>
  <c r="AV6" i="26"/>
  <c r="AV68" i="26" s="1"/>
  <c r="BD36" i="1"/>
  <c r="BD38" i="1"/>
  <c r="AT38" i="1"/>
  <c r="AT36" i="1"/>
  <c r="BL7" i="37"/>
  <c r="BL6" i="26"/>
  <c r="BL68" i="26" s="1"/>
  <c r="BL8" i="30"/>
  <c r="AW8" i="7"/>
  <c r="AW6" i="9"/>
  <c r="AW68" i="9" s="1"/>
  <c r="AW7" i="34"/>
  <c r="AV6" i="9"/>
  <c r="AV68" i="9" s="1"/>
  <c r="AV8" i="7"/>
  <c r="AV7" i="34"/>
  <c r="AT6" i="9"/>
  <c r="AT68" i="9" s="1"/>
  <c r="AT8" i="7"/>
  <c r="AT7" i="34"/>
  <c r="BE6" i="26"/>
  <c r="BE68" i="26" s="1"/>
  <c r="BE7" i="37"/>
  <c r="BE8" i="30"/>
  <c r="AS8" i="30"/>
  <c r="AS6" i="26"/>
  <c r="AS68" i="26" s="1"/>
  <c r="AS7" i="37"/>
  <c r="BA6" i="26"/>
  <c r="BA68" i="26" s="1"/>
  <c r="BA8" i="30"/>
  <c r="BA7" i="37"/>
  <c r="BG8" i="30"/>
  <c r="BG6" i="26"/>
  <c r="BG68" i="26" s="1"/>
  <c r="BG7" i="37"/>
  <c r="E6" i="26"/>
  <c r="E8" i="30"/>
  <c r="E7" i="37"/>
  <c r="AQ7" i="34"/>
  <c r="AQ8" i="7"/>
  <c r="AQ6" i="9"/>
  <c r="AQ68" i="9" s="1"/>
  <c r="BJ7" i="34"/>
  <c r="BJ6" i="9"/>
  <c r="BJ68" i="9" s="1"/>
  <c r="BJ8" i="7"/>
  <c r="BC6" i="9"/>
  <c r="BC68" i="9" s="1"/>
  <c r="BC8" i="7"/>
  <c r="BC7" i="34"/>
  <c r="BI7" i="37"/>
  <c r="BI6" i="26"/>
  <c r="BI68" i="26" s="1"/>
  <c r="BI8" i="30"/>
  <c r="AL6" i="26"/>
  <c r="AL68" i="26" s="1"/>
  <c r="AL8" i="30"/>
  <c r="AL7" i="37"/>
  <c r="AX7" i="37"/>
  <c r="AX8" i="30"/>
  <c r="AX6" i="26"/>
  <c r="AX68" i="26" s="1"/>
  <c r="AT6" i="26"/>
  <c r="AT68" i="26" s="1"/>
  <c r="AT7" i="37"/>
  <c r="AT8" i="30"/>
  <c r="AU6" i="26"/>
  <c r="AU68" i="26" s="1"/>
  <c r="AU8" i="30"/>
  <c r="AU7" i="37"/>
  <c r="K37" i="1"/>
  <c r="J36" i="1"/>
  <c r="J38" i="1"/>
  <c r="BF8" i="7"/>
  <c r="BF7" i="34"/>
  <c r="BF6" i="9"/>
  <c r="BF68" i="9" s="1"/>
  <c r="BM6" i="9"/>
  <c r="BM68" i="9" s="1"/>
  <c r="BM7" i="34"/>
  <c r="BM8" i="7"/>
  <c r="BK8" i="7"/>
  <c r="BK7" i="34"/>
  <c r="BK6" i="9"/>
  <c r="BK68" i="9" s="1"/>
  <c r="AY32" i="1"/>
  <c r="AY34" i="1"/>
  <c r="AZ6" i="9"/>
  <c r="AZ68" i="9" s="1"/>
  <c r="AZ7" i="34"/>
  <c r="AZ8" i="7"/>
  <c r="BB8" i="30"/>
  <c r="BB6" i="26"/>
  <c r="BB68" i="26" s="1"/>
  <c r="BB7" i="37"/>
  <c r="AS36" i="1"/>
  <c r="AS38" i="1"/>
  <c r="K33" i="1"/>
  <c r="J32" i="1"/>
  <c r="J34" i="1" s="1"/>
  <c r="BI7" i="34"/>
  <c r="BI8" i="7"/>
  <c r="BI6" i="9"/>
  <c r="BI68" i="9" s="1"/>
  <c r="AT34" i="1"/>
  <c r="AT32" i="1"/>
  <c r="BL8" i="7"/>
  <c r="BL7" i="34"/>
  <c r="BL6" i="9"/>
  <c r="BL68" i="9" s="1"/>
  <c r="T17" i="7"/>
  <c r="T15" i="34"/>
  <c r="T19" i="9"/>
  <c r="Y143" i="1"/>
  <c r="Y145" i="1" s="1"/>
  <c r="Z144" i="1"/>
  <c r="Y141" i="1"/>
  <c r="Y139" i="1"/>
  <c r="Z140" i="1"/>
  <c r="T15" i="37"/>
  <c r="T17" i="30"/>
  <c r="T19" i="26"/>
  <c r="AZ3" i="48"/>
  <c r="F103" i="46" s="1"/>
  <c r="C441" i="46" s="1"/>
  <c r="AH107" i="46"/>
  <c r="AJ177" i="1"/>
  <c r="AJ181" i="1"/>
  <c r="AK178" i="1"/>
  <c r="AL176" i="1"/>
  <c r="AK182" i="1"/>
  <c r="BV27" i="42"/>
  <c r="BU167" i="1"/>
  <c r="BU94" i="1"/>
  <c r="BV74" i="1"/>
  <c r="BU59" i="1"/>
  <c r="BW50" i="1"/>
  <c r="BX50" i="1" s="1"/>
  <c r="BY50" i="1" s="1"/>
  <c r="BZ50" i="1" s="1"/>
  <c r="CA50" i="1" s="1"/>
  <c r="CB50" i="1" s="1"/>
  <c r="CC50" i="1" s="1"/>
  <c r="CD50" i="1" s="1"/>
  <c r="CE50" i="1" s="1"/>
  <c r="CF50" i="1" s="1"/>
  <c r="CG50" i="1" s="1"/>
  <c r="CH50" i="1" s="1"/>
  <c r="CI50" i="1" s="1"/>
  <c r="BU33" i="1"/>
  <c r="BU37" i="1"/>
  <c r="BV31" i="1"/>
  <c r="BT36" i="1"/>
  <c r="BT38" i="1" s="1"/>
  <c r="BT32" i="1"/>
  <c r="BT34" i="1" s="1"/>
  <c r="BO7" i="37"/>
  <c r="BO6" i="26"/>
  <c r="BO68" i="26" s="1"/>
  <c r="BO8" i="30"/>
  <c r="BO7" i="34"/>
  <c r="BO8" i="7"/>
  <c r="BO6" i="9"/>
  <c r="BO68" i="9" s="1"/>
  <c r="AM138" i="1"/>
  <c r="AI132" i="46" l="1"/>
  <c r="FJ1" i="45"/>
  <c r="FI3" i="45"/>
  <c r="F51" i="46" s="1"/>
  <c r="C273" i="46" s="1"/>
  <c r="F8" i="7"/>
  <c r="F6" i="9"/>
  <c r="F68" i="9" s="1"/>
  <c r="F7" i="34"/>
  <c r="AU6" i="9"/>
  <c r="AU68" i="9" s="1"/>
  <c r="AU8" i="7"/>
  <c r="AU7" i="34"/>
  <c r="BD6" i="9"/>
  <c r="BD68" i="9" s="1"/>
  <c r="BD8" i="7"/>
  <c r="BD7" i="34"/>
  <c r="AN7" i="34"/>
  <c r="AN6" i="9"/>
  <c r="AN68" i="9" s="1"/>
  <c r="AN8" i="7"/>
  <c r="AW7" i="37"/>
  <c r="AW6" i="26"/>
  <c r="AW68" i="26" s="1"/>
  <c r="AW8" i="30"/>
  <c r="L33" i="1"/>
  <c r="K32" i="1"/>
  <c r="K34" i="1" s="1"/>
  <c r="AP8" i="30"/>
  <c r="AP6" i="26"/>
  <c r="AP68" i="26" s="1"/>
  <c r="AP7" i="37"/>
  <c r="F7" i="37"/>
  <c r="F6" i="26"/>
  <c r="F68" i="26" s="1"/>
  <c r="F8" i="30"/>
  <c r="AR8" i="30"/>
  <c r="AR7" i="37"/>
  <c r="AR6" i="26"/>
  <c r="AR68" i="26" s="1"/>
  <c r="AP7" i="34"/>
  <c r="AP8" i="7"/>
  <c r="AP6" i="9"/>
  <c r="AP68" i="9" s="1"/>
  <c r="BE8" i="7"/>
  <c r="BE7" i="34"/>
  <c r="BE6" i="9"/>
  <c r="BE68" i="9" s="1"/>
  <c r="L37" i="1"/>
  <c r="K36" i="1"/>
  <c r="K38" i="1" s="1"/>
  <c r="AZ6" i="26"/>
  <c r="AZ68" i="26" s="1"/>
  <c r="AZ7" i="37"/>
  <c r="AZ8" i="30"/>
  <c r="AM8" i="30"/>
  <c r="AM7" i="37"/>
  <c r="AM6" i="26"/>
  <c r="AM68" i="26" s="1"/>
  <c r="AO6" i="26"/>
  <c r="AO68" i="26" s="1"/>
  <c r="AO8" i="30"/>
  <c r="AO7" i="37"/>
  <c r="AQ6" i="26"/>
  <c r="AQ68" i="26" s="1"/>
  <c r="AQ8" i="30"/>
  <c r="AQ7" i="37"/>
  <c r="BD6" i="26"/>
  <c r="BD68" i="26" s="1"/>
  <c r="BD8" i="30"/>
  <c r="BD7" i="37"/>
  <c r="Z139" i="1"/>
  <c r="Z141" i="1" s="1"/>
  <c r="AA140" i="1"/>
  <c r="U17" i="7"/>
  <c r="U15" i="34"/>
  <c r="U19" i="9"/>
  <c r="Z143" i="1"/>
  <c r="Z145" i="1" s="1"/>
  <c r="AA144" i="1"/>
  <c r="U17" i="30"/>
  <c r="U19" i="26"/>
  <c r="U15" i="37"/>
  <c r="BA3" i="48"/>
  <c r="G103" i="46" s="1"/>
  <c r="C440" i="46" s="1"/>
  <c r="AI107" i="46"/>
  <c r="AK177" i="1"/>
  <c r="AK181" i="1"/>
  <c r="AL178" i="1"/>
  <c r="AL182" i="1"/>
  <c r="AM176" i="1"/>
  <c r="BW27" i="42"/>
  <c r="BX27" i="42" s="1"/>
  <c r="BY27" i="42" s="1"/>
  <c r="BZ27" i="42" s="1"/>
  <c r="CA27" i="42" s="1"/>
  <c r="CB27" i="42" s="1"/>
  <c r="CC27" i="42" s="1"/>
  <c r="CD27" i="42" s="1"/>
  <c r="CE27" i="42" s="1"/>
  <c r="CF27" i="42" s="1"/>
  <c r="CG27" i="42" s="1"/>
  <c r="CH27" i="42" s="1"/>
  <c r="CI27" i="42" s="1"/>
  <c r="BV167" i="1"/>
  <c r="BV94" i="1"/>
  <c r="BW74" i="1"/>
  <c r="BX74" i="1" s="1"/>
  <c r="BY74" i="1" s="1"/>
  <c r="BZ74" i="1" s="1"/>
  <c r="CA74" i="1" s="1"/>
  <c r="CB74" i="1" s="1"/>
  <c r="CC74" i="1" s="1"/>
  <c r="CD74" i="1" s="1"/>
  <c r="CE74" i="1" s="1"/>
  <c r="CF74" i="1" s="1"/>
  <c r="CG74" i="1" s="1"/>
  <c r="CH74" i="1" s="1"/>
  <c r="CI74" i="1" s="1"/>
  <c r="BV59" i="1"/>
  <c r="BV33" i="1"/>
  <c r="BW31" i="1"/>
  <c r="BX31" i="1" s="1"/>
  <c r="BV37" i="1"/>
  <c r="BU36" i="1"/>
  <c r="BU38" i="1"/>
  <c r="BU32" i="1"/>
  <c r="BU34" i="1"/>
  <c r="BP7" i="37"/>
  <c r="BP8" i="30"/>
  <c r="BP6" i="26"/>
  <c r="BP68" i="26" s="1"/>
  <c r="BP7" i="34"/>
  <c r="BP8" i="7"/>
  <c r="BP6" i="9"/>
  <c r="BP68" i="9" s="1"/>
  <c r="AN138" i="1"/>
  <c r="BY31" i="1" l="1"/>
  <c r="BX37" i="1"/>
  <c r="BX33" i="1"/>
  <c r="AJ132" i="46"/>
  <c r="FK1" i="45"/>
  <c r="FJ3" i="45"/>
  <c r="G51" i="46" s="1"/>
  <c r="C272" i="46" s="1"/>
  <c r="M33" i="1"/>
  <c r="L32" i="1"/>
  <c r="L34" i="1" s="1"/>
  <c r="G8" i="30"/>
  <c r="G6" i="26"/>
  <c r="G68" i="26" s="1"/>
  <c r="G7" i="37"/>
  <c r="L36" i="1"/>
  <c r="L38" i="1" s="1"/>
  <c r="M37" i="1"/>
  <c r="G7" i="34"/>
  <c r="G8" i="7"/>
  <c r="G6" i="9"/>
  <c r="G68" i="9" s="1"/>
  <c r="AA143" i="1"/>
  <c r="AA145" i="1" s="1"/>
  <c r="AB144" i="1"/>
  <c r="V19" i="26"/>
  <c r="V17" i="30"/>
  <c r="V15" i="37"/>
  <c r="BC3" i="48"/>
  <c r="BB3" i="48"/>
  <c r="H103" i="46" s="1"/>
  <c r="C439" i="46" s="1"/>
  <c r="AA139" i="1"/>
  <c r="AA141" i="1" s="1"/>
  <c r="AB140" i="1"/>
  <c r="V15" i="34"/>
  <c r="V17" i="7"/>
  <c r="V19" i="9"/>
  <c r="AJ107" i="46"/>
  <c r="AL177" i="1"/>
  <c r="AL181" i="1"/>
  <c r="AM182" i="1"/>
  <c r="AN176" i="1"/>
  <c r="AM178" i="1"/>
  <c r="BW167" i="1"/>
  <c r="BX167" i="1" s="1"/>
  <c r="BY167" i="1" s="1"/>
  <c r="BZ167" i="1" s="1"/>
  <c r="CA167" i="1" s="1"/>
  <c r="CB167" i="1" s="1"/>
  <c r="CC167" i="1" s="1"/>
  <c r="CD167" i="1" s="1"/>
  <c r="CE167" i="1" s="1"/>
  <c r="CF167" i="1" s="1"/>
  <c r="CG167" i="1" s="1"/>
  <c r="CH167" i="1" s="1"/>
  <c r="CI167" i="1" s="1"/>
  <c r="BW94" i="1"/>
  <c r="BX94" i="1" s="1"/>
  <c r="BY94" i="1" s="1"/>
  <c r="BZ94" i="1" s="1"/>
  <c r="CA94" i="1" s="1"/>
  <c r="CB94" i="1" s="1"/>
  <c r="CC94" i="1" s="1"/>
  <c r="CD94" i="1" s="1"/>
  <c r="CE94" i="1" s="1"/>
  <c r="CF94" i="1" s="1"/>
  <c r="CG94" i="1" s="1"/>
  <c r="CH94" i="1" s="1"/>
  <c r="CI94" i="1" s="1"/>
  <c r="BW59" i="1"/>
  <c r="BX59" i="1" s="1"/>
  <c r="BY59" i="1" s="1"/>
  <c r="BZ59" i="1" s="1"/>
  <c r="CA59" i="1" s="1"/>
  <c r="CB59" i="1" s="1"/>
  <c r="CC59" i="1" s="1"/>
  <c r="CD59" i="1" s="1"/>
  <c r="CE59" i="1" s="1"/>
  <c r="CF59" i="1" s="1"/>
  <c r="CG59" i="1" s="1"/>
  <c r="CH59" i="1" s="1"/>
  <c r="CI59" i="1" s="1"/>
  <c r="BV36" i="1"/>
  <c r="BV38" i="1" s="1"/>
  <c r="BW33" i="1"/>
  <c r="BW37" i="1"/>
  <c r="BV32" i="1"/>
  <c r="BV34" i="1" s="1"/>
  <c r="BQ7" i="34"/>
  <c r="BQ8" i="7"/>
  <c r="BQ6" i="9"/>
  <c r="BQ68" i="9" s="1"/>
  <c r="BQ7" i="37"/>
  <c r="BQ6" i="26"/>
  <c r="BQ68" i="26" s="1"/>
  <c r="BQ8" i="30"/>
  <c r="AO138" i="1"/>
  <c r="AN140" i="1"/>
  <c r="AN144" i="1"/>
  <c r="BX34" i="1" l="1"/>
  <c r="BX32" i="1"/>
  <c r="BX38" i="1"/>
  <c r="BX36" i="1"/>
  <c r="BZ31" i="1"/>
  <c r="BY37" i="1"/>
  <c r="BY33" i="1"/>
  <c r="AK132" i="46"/>
  <c r="FL1" i="45"/>
  <c r="FK3" i="45"/>
  <c r="H51" i="46" s="1"/>
  <c r="C271" i="46" s="1"/>
  <c r="M36" i="1"/>
  <c r="M38" i="1"/>
  <c r="N37" i="1"/>
  <c r="H7" i="37"/>
  <c r="H6" i="26"/>
  <c r="H68" i="26" s="1"/>
  <c r="H8" i="30"/>
  <c r="H6" i="9"/>
  <c r="H68" i="9" s="1"/>
  <c r="H7" i="34"/>
  <c r="H8" i="7"/>
  <c r="N33" i="1"/>
  <c r="M32" i="1"/>
  <c r="M34" i="1" s="1"/>
  <c r="D103" i="46"/>
  <c r="C438" i="46" s="1"/>
  <c r="W17" i="7"/>
  <c r="W19" i="9"/>
  <c r="W15" i="34"/>
  <c r="AC144" i="1"/>
  <c r="AB143" i="1"/>
  <c r="AB145" i="1" s="1"/>
  <c r="AB139" i="1"/>
  <c r="AB141" i="1" s="1"/>
  <c r="AC140" i="1"/>
  <c r="W19" i="26"/>
  <c r="W15" i="37"/>
  <c r="W17" i="30"/>
  <c r="AK107" i="46"/>
  <c r="AM177" i="1"/>
  <c r="AM181" i="1"/>
  <c r="AN178" i="1"/>
  <c r="AN182" i="1"/>
  <c r="AO176" i="1"/>
  <c r="BW32" i="1"/>
  <c r="BW34" i="1" s="1"/>
  <c r="BW36" i="1"/>
  <c r="BW38" i="1" s="1"/>
  <c r="BR7" i="37"/>
  <c r="BR6" i="26"/>
  <c r="BR68" i="26" s="1"/>
  <c r="BR8" i="30"/>
  <c r="BR7" i="34"/>
  <c r="BR8" i="7"/>
  <c r="BR6" i="9"/>
  <c r="BR68" i="9" s="1"/>
  <c r="AN143" i="1"/>
  <c r="AN145" i="1" s="1"/>
  <c r="AN139" i="1"/>
  <c r="AN141" i="1"/>
  <c r="AO144" i="1"/>
  <c r="AO140" i="1"/>
  <c r="AP138" i="1"/>
  <c r="AQ138" i="1" s="1"/>
  <c r="BY34" i="1" l="1"/>
  <c r="BY32" i="1"/>
  <c r="BT8" i="30"/>
  <c r="BT6" i="26"/>
  <c r="BT68" i="26" s="1"/>
  <c r="BT7" i="37"/>
  <c r="CA31" i="1"/>
  <c r="BZ37" i="1"/>
  <c r="BZ33" i="1"/>
  <c r="BY38" i="1"/>
  <c r="BY36" i="1"/>
  <c r="BT7" i="34"/>
  <c r="BT6" i="9"/>
  <c r="BT68" i="9" s="1"/>
  <c r="BT8" i="7"/>
  <c r="AL132" i="46"/>
  <c r="AL107" i="46"/>
  <c r="FM1" i="45"/>
  <c r="FN1" i="45" s="1"/>
  <c r="FO1" i="45" s="1"/>
  <c r="FL3" i="45"/>
  <c r="D51" i="46" s="1"/>
  <c r="C270" i="46" s="1"/>
  <c r="B276" i="46" s="1"/>
  <c r="I6" i="9"/>
  <c r="I68" i="9" s="1"/>
  <c r="I8" i="7"/>
  <c r="I7" i="34"/>
  <c r="O37" i="1"/>
  <c r="N36" i="1"/>
  <c r="N38" i="1" s="1"/>
  <c r="N32" i="1"/>
  <c r="N34" i="1" s="1"/>
  <c r="O33" i="1"/>
  <c r="I7" i="37"/>
  <c r="I8" i="30"/>
  <c r="I6" i="26"/>
  <c r="I68" i="26" s="1"/>
  <c r="AD140" i="1"/>
  <c r="AC139" i="1"/>
  <c r="AC141" i="1" s="1"/>
  <c r="X17" i="30"/>
  <c r="X19" i="26"/>
  <c r="X15" i="37"/>
  <c r="AD144" i="1"/>
  <c r="AC143" i="1"/>
  <c r="AC145" i="1" s="1"/>
  <c r="X19" i="9"/>
  <c r="X17" i="7"/>
  <c r="X15" i="34"/>
  <c r="AN177" i="1"/>
  <c r="AN181" i="1"/>
  <c r="AO182" i="1"/>
  <c r="AO178" i="1"/>
  <c r="AP176" i="1"/>
  <c r="AR138" i="1"/>
  <c r="AQ144" i="1"/>
  <c r="AQ140" i="1"/>
  <c r="BS7" i="34"/>
  <c r="BS8" i="7"/>
  <c r="BS6" i="9"/>
  <c r="BS68" i="9" s="1"/>
  <c r="BS7" i="37"/>
  <c r="BS6" i="26"/>
  <c r="BS68" i="26" s="1"/>
  <c r="BS8" i="30"/>
  <c r="AP144" i="1"/>
  <c r="AP140" i="1"/>
  <c r="AO139" i="1"/>
  <c r="AO141" i="1"/>
  <c r="AJ15" i="34"/>
  <c r="AJ17" i="7"/>
  <c r="AJ19" i="9"/>
  <c r="AO143" i="1"/>
  <c r="AO145" i="1" s="1"/>
  <c r="AJ15" i="37"/>
  <c r="AJ19" i="26"/>
  <c r="AJ17" i="30"/>
  <c r="BZ38" i="1" l="1"/>
  <c r="BZ36" i="1"/>
  <c r="BZ34" i="1"/>
  <c r="BZ32" i="1"/>
  <c r="CB31" i="1"/>
  <c r="CA37" i="1"/>
  <c r="CA33" i="1"/>
  <c r="BU6" i="26"/>
  <c r="BU68" i="26" s="1"/>
  <c r="BU7" i="37"/>
  <c r="BU8" i="30"/>
  <c r="BU7" i="34"/>
  <c r="BU8" i="7"/>
  <c r="BU6" i="9"/>
  <c r="BU68" i="9" s="1"/>
  <c r="AM107" i="46"/>
  <c r="AD143" i="1"/>
  <c r="AD145" i="1" s="1"/>
  <c r="Z17" i="30" s="1"/>
  <c r="AE144" i="1"/>
  <c r="AD139" i="1"/>
  <c r="AD141" i="1" s="1"/>
  <c r="Z17" i="7" s="1"/>
  <c r="AE140" i="1"/>
  <c r="FO3" i="45"/>
  <c r="FP1" i="45"/>
  <c r="P33" i="1"/>
  <c r="O32" i="1"/>
  <c r="O34" i="1" s="1"/>
  <c r="J7" i="37"/>
  <c r="J8" i="30"/>
  <c r="J6" i="26"/>
  <c r="J68" i="26" s="1"/>
  <c r="P37" i="1"/>
  <c r="O36" i="1"/>
  <c r="O38" i="1" s="1"/>
  <c r="J6" i="9"/>
  <c r="J68" i="9" s="1"/>
  <c r="J8" i="7"/>
  <c r="J7" i="34"/>
  <c r="Y19" i="26"/>
  <c r="Y15" i="37"/>
  <c r="Y17" i="30"/>
  <c r="Y19" i="9"/>
  <c r="Y15" i="34"/>
  <c r="Y17" i="7"/>
  <c r="AO177" i="1"/>
  <c r="AO181" i="1"/>
  <c r="AQ141" i="1"/>
  <c r="AQ139" i="1"/>
  <c r="AQ143" i="1"/>
  <c r="AQ145" i="1"/>
  <c r="AQ176" i="1"/>
  <c r="AP178" i="1"/>
  <c r="AP182" i="1"/>
  <c r="AS138" i="1"/>
  <c r="AR140" i="1"/>
  <c r="AR144" i="1"/>
  <c r="AK15" i="34"/>
  <c r="AK19" i="9"/>
  <c r="AK17" i="7"/>
  <c r="AP139" i="1"/>
  <c r="AP141" i="1"/>
  <c r="AK15" i="37"/>
  <c r="AK19" i="26"/>
  <c r="AK17" i="30"/>
  <c r="AP143" i="1"/>
  <c r="AP145" i="1" s="1"/>
  <c r="CA38" i="1" l="1"/>
  <c r="CA36" i="1"/>
  <c r="CC31" i="1"/>
  <c r="CB37" i="1"/>
  <c r="CB33" i="1"/>
  <c r="BV7" i="34"/>
  <c r="BV8" i="7"/>
  <c r="BV6" i="9"/>
  <c r="BV68" i="9" s="1"/>
  <c r="CA32" i="1"/>
  <c r="CA34" i="1"/>
  <c r="BV8" i="30"/>
  <c r="BV6" i="26"/>
  <c r="BV68" i="26" s="1"/>
  <c r="BV7" i="37"/>
  <c r="Z15" i="37"/>
  <c r="Z19" i="26"/>
  <c r="AN107" i="46"/>
  <c r="Z15" i="34"/>
  <c r="Z19" i="9"/>
  <c r="AE143" i="1"/>
  <c r="AE145" i="1" s="1"/>
  <c r="AF144" i="1"/>
  <c r="AF140" i="1"/>
  <c r="AE139" i="1"/>
  <c r="AE141" i="1" s="1"/>
  <c r="FQ1" i="45"/>
  <c r="FR1" i="45" s="1"/>
  <c r="FS1" i="45" s="1"/>
  <c r="FP3" i="45"/>
  <c r="K52" i="46" s="1"/>
  <c r="K69" i="46" s="1"/>
  <c r="K8" i="30"/>
  <c r="K6" i="26"/>
  <c r="K68" i="26" s="1"/>
  <c r="K7" i="37"/>
  <c r="Q37" i="1"/>
  <c r="P36" i="1"/>
  <c r="P38" i="1" s="1"/>
  <c r="K8" i="7"/>
  <c r="K6" i="9"/>
  <c r="K68" i="9" s="1"/>
  <c r="K7" i="34"/>
  <c r="Q33" i="1"/>
  <c r="P32" i="1"/>
  <c r="P34" i="1" s="1"/>
  <c r="AP177" i="1"/>
  <c r="AP181" i="1"/>
  <c r="AT138" i="1"/>
  <c r="AS140" i="1"/>
  <c r="AS144" i="1"/>
  <c r="AR145" i="1"/>
  <c r="AR143" i="1"/>
  <c r="AM15" i="34"/>
  <c r="AM19" i="9"/>
  <c r="AM17" i="7"/>
  <c r="AM17" i="30"/>
  <c r="AM15" i="37"/>
  <c r="AM19" i="26"/>
  <c r="AR139" i="1"/>
  <c r="AR141" i="1" s="1"/>
  <c r="AQ182" i="1"/>
  <c r="AR176" i="1"/>
  <c r="AQ178" i="1"/>
  <c r="AL15" i="37"/>
  <c r="AL19" i="26"/>
  <c r="AL17" i="30"/>
  <c r="AL15" i="34"/>
  <c r="AL19" i="9"/>
  <c r="AL17" i="7"/>
  <c r="CB36" i="1" l="1"/>
  <c r="CB38" i="1"/>
  <c r="CB34" i="1"/>
  <c r="CB32" i="1"/>
  <c r="CD31" i="1"/>
  <c r="CC37" i="1"/>
  <c r="CC33" i="1"/>
  <c r="BW8" i="7"/>
  <c r="BW7" i="34"/>
  <c r="BW6" i="9"/>
  <c r="BW68" i="9" s="1"/>
  <c r="BW6" i="26"/>
  <c r="BW68" i="26" s="1"/>
  <c r="BW7" i="37"/>
  <c r="BW8" i="30"/>
  <c r="AO107" i="46"/>
  <c r="AG144" i="1"/>
  <c r="AF143" i="1"/>
  <c r="AF145" i="1" s="1"/>
  <c r="AA15" i="37"/>
  <c r="AA19" i="26"/>
  <c r="AA17" i="30"/>
  <c r="AG140" i="1"/>
  <c r="AF139" i="1"/>
  <c r="AF141" i="1" s="1"/>
  <c r="AA15" i="34"/>
  <c r="AA19" i="9"/>
  <c r="AA17" i="7"/>
  <c r="FT1" i="45"/>
  <c r="FS3" i="45"/>
  <c r="D53" i="46" s="1"/>
  <c r="D55" i="1" s="1"/>
  <c r="L7" i="37"/>
  <c r="L8" i="30"/>
  <c r="L6" i="26"/>
  <c r="L68" i="26" s="1"/>
  <c r="Q36" i="1"/>
  <c r="Q38" i="1" s="1"/>
  <c r="R37" i="1"/>
  <c r="L6" i="9"/>
  <c r="L68" i="9" s="1"/>
  <c r="L8" i="7"/>
  <c r="L7" i="34"/>
  <c r="Q32" i="1"/>
  <c r="Q34" i="1" s="1"/>
  <c r="R33" i="1"/>
  <c r="AQ177" i="1"/>
  <c r="AQ181" i="1"/>
  <c r="AN17" i="7"/>
  <c r="AN19" i="9"/>
  <c r="AN15" i="34"/>
  <c r="AN15" i="37"/>
  <c r="AN19" i="26"/>
  <c r="AN17" i="30"/>
  <c r="AS143" i="1"/>
  <c r="AS145" i="1" s="1"/>
  <c r="AS139" i="1"/>
  <c r="AS141" i="1" s="1"/>
  <c r="AR182" i="1"/>
  <c r="AS176" i="1"/>
  <c r="AR178" i="1"/>
  <c r="AU138" i="1"/>
  <c r="AT144" i="1"/>
  <c r="AT140" i="1"/>
  <c r="CC38" i="1" l="1"/>
  <c r="CC36" i="1"/>
  <c r="BX7" i="34"/>
  <c r="BX8" i="7"/>
  <c r="BX6" i="9"/>
  <c r="BX68" i="9" s="1"/>
  <c r="BX6" i="26"/>
  <c r="BX68" i="26" s="1"/>
  <c r="BX7" i="37"/>
  <c r="BX8" i="30"/>
  <c r="CC34" i="1"/>
  <c r="CC32" i="1"/>
  <c r="CE31" i="1"/>
  <c r="CD37" i="1"/>
  <c r="CD33" i="1"/>
  <c r="AP107" i="46"/>
  <c r="AB15" i="37"/>
  <c r="AB19" i="26"/>
  <c r="AB17" i="30"/>
  <c r="AH144" i="1"/>
  <c r="AG143" i="1"/>
  <c r="AG145" i="1" s="1"/>
  <c r="AB19" i="9"/>
  <c r="AB17" i="7"/>
  <c r="AB15" i="34"/>
  <c r="AH140" i="1"/>
  <c r="AG139" i="1"/>
  <c r="AG141" i="1" s="1"/>
  <c r="FU1" i="45"/>
  <c r="FV1" i="45" s="1"/>
  <c r="FW1" i="45" s="1"/>
  <c r="FT3" i="45"/>
  <c r="K53" i="46" s="1"/>
  <c r="R36" i="1"/>
  <c r="R38" i="1" s="1"/>
  <c r="S37" i="1"/>
  <c r="M7" i="37"/>
  <c r="M6" i="26"/>
  <c r="M68" i="26" s="1"/>
  <c r="M8" i="30"/>
  <c r="R32" i="1"/>
  <c r="R34" i="1" s="1"/>
  <c r="S33" i="1"/>
  <c r="M6" i="9"/>
  <c r="M68" i="9" s="1"/>
  <c r="M8" i="7"/>
  <c r="M7" i="34"/>
  <c r="AR177" i="1"/>
  <c r="AR181" i="1"/>
  <c r="AT143" i="1"/>
  <c r="AT145" i="1" s="1"/>
  <c r="AV138" i="1"/>
  <c r="AU140" i="1"/>
  <c r="AU144" i="1"/>
  <c r="AO19" i="9"/>
  <c r="AO17" i="7"/>
  <c r="AO15" i="34"/>
  <c r="AO15" i="37"/>
  <c r="AO19" i="26"/>
  <c r="AO17" i="30"/>
  <c r="AT139" i="1"/>
  <c r="AT141" i="1" s="1"/>
  <c r="AS182" i="1"/>
  <c r="AS178" i="1"/>
  <c r="AT176" i="1"/>
  <c r="CD36" i="1" l="1"/>
  <c r="CD38" i="1"/>
  <c r="CF31" i="1"/>
  <c r="CE37" i="1"/>
  <c r="CE33" i="1"/>
  <c r="CD34" i="1"/>
  <c r="CD32" i="1"/>
  <c r="BY7" i="34"/>
  <c r="BY8" i="7"/>
  <c r="BY6" i="9"/>
  <c r="BY68" i="9" s="1"/>
  <c r="BY7" i="37"/>
  <c r="BY6" i="26"/>
  <c r="BY68" i="26" s="1"/>
  <c r="BY8" i="30"/>
  <c r="AQ107" i="46"/>
  <c r="AC19" i="26"/>
  <c r="AC17" i="30"/>
  <c r="AC15" i="37"/>
  <c r="AI144" i="1"/>
  <c r="AH143" i="1"/>
  <c r="AH145" i="1" s="1"/>
  <c r="AC15" i="34"/>
  <c r="AC17" i="7"/>
  <c r="AC19" i="9"/>
  <c r="AH139" i="1"/>
  <c r="AH141" i="1" s="1"/>
  <c r="AI140" i="1"/>
  <c r="FX1" i="45"/>
  <c r="FW3" i="45"/>
  <c r="D54" i="46" s="1"/>
  <c r="D64" i="1" s="1"/>
  <c r="S32" i="1"/>
  <c r="S34" i="1" s="1"/>
  <c r="T33" i="1"/>
  <c r="N7" i="34"/>
  <c r="N8" i="7"/>
  <c r="N6" i="9"/>
  <c r="N68" i="9" s="1"/>
  <c r="T37" i="1"/>
  <c r="S36" i="1"/>
  <c r="S38" i="1" s="1"/>
  <c r="N8" i="30"/>
  <c r="N6" i="26"/>
  <c r="N68" i="26" s="1"/>
  <c r="N7" i="37"/>
  <c r="AS177" i="1"/>
  <c r="AS181" i="1"/>
  <c r="AT178" i="1"/>
  <c r="AT182" i="1"/>
  <c r="AU176" i="1"/>
  <c r="AP15" i="34"/>
  <c r="AP19" i="9"/>
  <c r="AP17" i="7"/>
  <c r="AU143" i="1"/>
  <c r="AU145" i="1" s="1"/>
  <c r="AP15" i="37"/>
  <c r="AP19" i="26"/>
  <c r="AP17" i="30"/>
  <c r="AW138" i="1"/>
  <c r="AV144" i="1"/>
  <c r="AV140" i="1"/>
  <c r="AU139" i="1"/>
  <c r="AU141" i="1" s="1"/>
  <c r="BZ8" i="7" l="1"/>
  <c r="BZ6" i="9"/>
  <c r="BZ68" i="9" s="1"/>
  <c r="BZ7" i="34"/>
  <c r="CE36" i="1"/>
  <c r="CE38" i="1"/>
  <c r="CG31" i="1"/>
  <c r="CF37" i="1"/>
  <c r="CF33" i="1"/>
  <c r="CE32" i="1"/>
  <c r="CE34" i="1"/>
  <c r="BZ7" i="37"/>
  <c r="BZ6" i="26"/>
  <c r="BZ68" i="26" s="1"/>
  <c r="BZ8" i="30"/>
  <c r="AR107" i="46"/>
  <c r="AD19" i="26"/>
  <c r="AD17" i="30"/>
  <c r="AD15" i="37"/>
  <c r="AI143" i="1"/>
  <c r="AI145" i="1" s="1"/>
  <c r="AJ144" i="1"/>
  <c r="AD19" i="9"/>
  <c r="AD15" i="34"/>
  <c r="AD17" i="7"/>
  <c r="AI139" i="1"/>
  <c r="AI141" i="1" s="1"/>
  <c r="AJ140" i="1"/>
  <c r="FX3" i="45"/>
  <c r="K54" i="46" s="1"/>
  <c r="FY1" i="45"/>
  <c r="FZ1" i="45" s="1"/>
  <c r="O7" i="37"/>
  <c r="O8" i="30"/>
  <c r="O6" i="26"/>
  <c r="O68" i="26" s="1"/>
  <c r="T36" i="1"/>
  <c r="T38" i="1" s="1"/>
  <c r="U37" i="1"/>
  <c r="U33" i="1"/>
  <c r="T32" i="1"/>
  <c r="T34" i="1" s="1"/>
  <c r="O8" i="7"/>
  <c r="O7" i="34"/>
  <c r="O6" i="9"/>
  <c r="O68" i="9" s="1"/>
  <c r="AT177" i="1"/>
  <c r="AT181" i="1"/>
  <c r="AQ15" i="34"/>
  <c r="AQ17" i="7"/>
  <c r="AQ19" i="9"/>
  <c r="AW144" i="1"/>
  <c r="AW140" i="1"/>
  <c r="AX138" i="1"/>
  <c r="AQ15" i="37"/>
  <c r="AQ19" i="26"/>
  <c r="AQ17" i="30"/>
  <c r="AU182" i="1"/>
  <c r="AV176" i="1"/>
  <c r="AU178" i="1"/>
  <c r="AV143" i="1"/>
  <c r="AV145" i="1"/>
  <c r="AV139" i="1"/>
  <c r="AV141" i="1" s="1"/>
  <c r="CF34" i="1" l="1"/>
  <c r="CF32" i="1"/>
  <c r="CH31" i="1"/>
  <c r="CG37" i="1"/>
  <c r="CG33" i="1"/>
  <c r="CA7" i="37"/>
  <c r="CA6" i="26"/>
  <c r="CA68" i="26" s="1"/>
  <c r="CA8" i="30"/>
  <c r="CA6" i="9"/>
  <c r="CA68" i="9" s="1"/>
  <c r="CA7" i="34"/>
  <c r="CA8" i="7"/>
  <c r="CF36" i="1"/>
  <c r="CF38" i="1"/>
  <c r="AS107" i="46"/>
  <c r="AJ143" i="1"/>
  <c r="AJ145" i="1" s="1"/>
  <c r="AK144" i="1"/>
  <c r="AE15" i="37"/>
  <c r="AE17" i="30"/>
  <c r="AE19" i="26"/>
  <c r="AJ139" i="1"/>
  <c r="AJ141" i="1" s="1"/>
  <c r="AK140" i="1"/>
  <c r="AE19" i="9"/>
  <c r="AE17" i="7"/>
  <c r="AE15" i="34"/>
  <c r="GA1" i="45"/>
  <c r="FZ3" i="45"/>
  <c r="E55" i="46" s="1"/>
  <c r="C284" i="46" s="1"/>
  <c r="P6" i="9"/>
  <c r="P68" i="9" s="1"/>
  <c r="P8" i="7"/>
  <c r="P7" i="34"/>
  <c r="V33" i="1"/>
  <c r="U32" i="1"/>
  <c r="U34" i="1" s="1"/>
  <c r="U38" i="1"/>
  <c r="U36" i="1"/>
  <c r="V37" i="1"/>
  <c r="P7" i="37"/>
  <c r="P6" i="26"/>
  <c r="P68" i="26" s="1"/>
  <c r="P8" i="30"/>
  <c r="AU177" i="1"/>
  <c r="AU181" i="1"/>
  <c r="AW143" i="1"/>
  <c r="AW145" i="1" s="1"/>
  <c r="AR17" i="7"/>
  <c r="AR15" i="34"/>
  <c r="AR19" i="9"/>
  <c r="AV178" i="1"/>
  <c r="AV182" i="1"/>
  <c r="AW176" i="1"/>
  <c r="AX144" i="1"/>
  <c r="AX140" i="1"/>
  <c r="AY138" i="1"/>
  <c r="AR17" i="30"/>
  <c r="AR15" i="37"/>
  <c r="AR19" i="26"/>
  <c r="AW139" i="1"/>
  <c r="AW141" i="1" s="1"/>
  <c r="CG38" i="1" l="1"/>
  <c r="CG36" i="1"/>
  <c r="CI31" i="1"/>
  <c r="CH37" i="1"/>
  <c r="CH33" i="1"/>
  <c r="CB7" i="37"/>
  <c r="CB8" i="30"/>
  <c r="CB6" i="26"/>
  <c r="CB68" i="26" s="1"/>
  <c r="CG32" i="1"/>
  <c r="CG34" i="1"/>
  <c r="CB7" i="34"/>
  <c r="CB6" i="9"/>
  <c r="CB68" i="9" s="1"/>
  <c r="CB8" i="7"/>
  <c r="AT107" i="46"/>
  <c r="AL144" i="1"/>
  <c r="AK143" i="1"/>
  <c r="AK145" i="1" s="1"/>
  <c r="AF19" i="26"/>
  <c r="AF15" i="37"/>
  <c r="AF17" i="30"/>
  <c r="AK139" i="1"/>
  <c r="AK141" i="1" s="1"/>
  <c r="AL140" i="1"/>
  <c r="AF15" i="34"/>
  <c r="AF19" i="9"/>
  <c r="AF17" i="7"/>
  <c r="GB1" i="45"/>
  <c r="GA3" i="45"/>
  <c r="F55" i="46" s="1"/>
  <c r="C283" i="46" s="1"/>
  <c r="V36" i="1"/>
  <c r="V38" i="1" s="1"/>
  <c r="W37" i="1"/>
  <c r="Q8" i="30"/>
  <c r="Q6" i="26"/>
  <c r="Q68" i="26" s="1"/>
  <c r="Q7" i="37"/>
  <c r="Q8" i="7"/>
  <c r="Q7" i="34"/>
  <c r="Q6" i="9"/>
  <c r="Q68" i="9" s="1"/>
  <c r="W33" i="1"/>
  <c r="V32" i="1"/>
  <c r="V34" i="1" s="1"/>
  <c r="AV177" i="1"/>
  <c r="AV181" i="1"/>
  <c r="AX143" i="1"/>
  <c r="AX145" i="1" s="1"/>
  <c r="AW182" i="1"/>
  <c r="AW178" i="1"/>
  <c r="AX176" i="1"/>
  <c r="AX139" i="1"/>
  <c r="AX141" i="1" s="1"/>
  <c r="AS17" i="7"/>
  <c r="AS15" i="34"/>
  <c r="AS19" i="9"/>
  <c r="AZ138" i="1"/>
  <c r="AY140" i="1"/>
  <c r="AY144" i="1"/>
  <c r="AS19" i="26"/>
  <c r="AS17" i="30"/>
  <c r="AS15" i="37"/>
  <c r="AL143" i="1" l="1"/>
  <c r="AL145" i="1" s="1"/>
  <c r="AM144" i="1"/>
  <c r="AL139" i="1"/>
  <c r="AL141" i="1" s="1"/>
  <c r="AH17" i="7" s="1"/>
  <c r="AM140" i="1"/>
  <c r="AM139" i="1" s="1"/>
  <c r="AM141" i="1" s="1"/>
  <c r="CH36" i="1"/>
  <c r="CH38" i="1"/>
  <c r="CI37" i="1"/>
  <c r="CI33" i="1"/>
  <c r="CH32" i="1"/>
  <c r="CH34" i="1"/>
  <c r="CC7" i="34"/>
  <c r="CC6" i="9"/>
  <c r="CC68" i="9" s="1"/>
  <c r="CC8" i="7"/>
  <c r="CC8" i="30"/>
  <c r="CC7" i="37"/>
  <c r="CC6" i="26"/>
  <c r="CC68" i="26" s="1"/>
  <c r="AU107" i="46"/>
  <c r="AG19" i="26"/>
  <c r="AG15" i="37"/>
  <c r="AG17" i="30"/>
  <c r="AH19" i="26"/>
  <c r="AH17" i="30"/>
  <c r="AH15" i="37"/>
  <c r="AG15" i="34"/>
  <c r="AG17" i="7"/>
  <c r="AG19" i="9"/>
  <c r="GC1" i="45"/>
  <c r="GB3" i="45"/>
  <c r="G55" i="46" s="1"/>
  <c r="C282" i="46" s="1"/>
  <c r="R6" i="9"/>
  <c r="R68" i="9" s="1"/>
  <c r="R8" i="7"/>
  <c r="R7" i="34"/>
  <c r="X37" i="1"/>
  <c r="W36" i="1"/>
  <c r="W38" i="1" s="1"/>
  <c r="X33" i="1"/>
  <c r="W32" i="1"/>
  <c r="W34" i="1"/>
  <c r="R7" i="37"/>
  <c r="R8" i="30"/>
  <c r="R6" i="26"/>
  <c r="R68" i="26" s="1"/>
  <c r="AW177" i="1"/>
  <c r="AW181" i="1"/>
  <c r="AT17" i="30"/>
  <c r="AT15" i="37"/>
  <c r="AT19" i="26"/>
  <c r="AY145" i="1"/>
  <c r="AY143" i="1"/>
  <c r="AT19" i="9"/>
  <c r="AT15" i="34"/>
  <c r="AT17" i="7"/>
  <c r="AX178" i="1"/>
  <c r="AX182" i="1"/>
  <c r="AY176" i="1"/>
  <c r="AY139" i="1"/>
  <c r="AY141" i="1" s="1"/>
  <c r="BA138" i="1"/>
  <c r="AZ140" i="1"/>
  <c r="AZ144" i="1"/>
  <c r="AH15" i="34" l="1"/>
  <c r="AH19" i="9"/>
  <c r="AI17" i="7"/>
  <c r="AI15" i="34"/>
  <c r="AI19" i="9"/>
  <c r="AM145" i="1"/>
  <c r="AM143" i="1"/>
  <c r="CD7" i="34"/>
  <c r="CD8" i="7"/>
  <c r="CD6" i="9"/>
  <c r="CD68" i="9" s="1"/>
  <c r="CI38" i="1"/>
  <c r="CI36" i="1"/>
  <c r="CI32" i="1"/>
  <c r="CI34" i="1"/>
  <c r="CD6" i="26"/>
  <c r="CD68" i="26" s="1"/>
  <c r="CD8" i="30"/>
  <c r="CD7" i="37"/>
  <c r="AV107" i="46"/>
  <c r="GD1" i="45"/>
  <c r="GC3" i="45"/>
  <c r="H55" i="46" s="1"/>
  <c r="C281" i="46" s="1"/>
  <c r="S6" i="9"/>
  <c r="S68" i="9" s="1"/>
  <c r="S8" i="7"/>
  <c r="S7" i="34"/>
  <c r="S8" i="30"/>
  <c r="S6" i="26"/>
  <c r="S68" i="26" s="1"/>
  <c r="S7" i="37"/>
  <c r="X36" i="1"/>
  <c r="X38" i="1" s="1"/>
  <c r="Y37" i="1"/>
  <c r="Y33" i="1"/>
  <c r="X32" i="1"/>
  <c r="X34" i="1" s="1"/>
  <c r="AX177" i="1"/>
  <c r="AX181" i="1"/>
  <c r="AZ139" i="1"/>
  <c r="AZ141" i="1" s="1"/>
  <c r="BA144" i="1"/>
  <c r="BB138" i="1"/>
  <c r="BA140" i="1"/>
  <c r="AZ143" i="1"/>
  <c r="AZ145" i="1" s="1"/>
  <c r="AU15" i="34"/>
  <c r="AU17" i="7"/>
  <c r="AU19" i="9"/>
  <c r="AZ176" i="1"/>
  <c r="AY178" i="1"/>
  <c r="AY182" i="1"/>
  <c r="AU19" i="26"/>
  <c r="AU17" i="30"/>
  <c r="AU15" i="37"/>
  <c r="AI17" i="30" l="1"/>
  <c r="AI19" i="26"/>
  <c r="AI15" i="37"/>
  <c r="CE6" i="26"/>
  <c r="CE68" i="26" s="1"/>
  <c r="CE8" i="30"/>
  <c r="CE7" i="37"/>
  <c r="CE6" i="9"/>
  <c r="CE68" i="9" s="1"/>
  <c r="CE7" i="34"/>
  <c r="CE8" i="7"/>
  <c r="AW107" i="46"/>
  <c r="GE1" i="45"/>
  <c r="GD3" i="45"/>
  <c r="D55" i="46" s="1"/>
  <c r="C280" i="46" s="1"/>
  <c r="T6" i="26"/>
  <c r="T68" i="26" s="1"/>
  <c r="T8" i="30"/>
  <c r="T7" i="37"/>
  <c r="Y36" i="1"/>
  <c r="Y38" i="1" s="1"/>
  <c r="Z37" i="1"/>
  <c r="T7" i="34"/>
  <c r="T8" i="7"/>
  <c r="T6" i="9"/>
  <c r="T68" i="9" s="1"/>
  <c r="Y32" i="1"/>
  <c r="Y34" i="1" s="1"/>
  <c r="Z33" i="1"/>
  <c r="AY177" i="1"/>
  <c r="AY181" i="1"/>
  <c r="BB144" i="1"/>
  <c r="BC138" i="1"/>
  <c r="BB140" i="1"/>
  <c r="AZ182" i="1"/>
  <c r="BA176" i="1"/>
  <c r="AZ178" i="1"/>
  <c r="BA143" i="1"/>
  <c r="BA145" i="1" s="1"/>
  <c r="AV19" i="26"/>
  <c r="AV17" i="30"/>
  <c r="AV15" i="37"/>
  <c r="BA139" i="1"/>
  <c r="BA141" i="1" s="1"/>
  <c r="AV19" i="9"/>
  <c r="AV17" i="7"/>
  <c r="AV15" i="34"/>
  <c r="AX107" i="46" l="1"/>
  <c r="GF1" i="45"/>
  <c r="GG1" i="45" s="1"/>
  <c r="GE3" i="45"/>
  <c r="K55" i="46" s="1"/>
  <c r="Z36" i="1"/>
  <c r="Z38" i="1" s="1"/>
  <c r="AA37" i="1"/>
  <c r="U6" i="26"/>
  <c r="U68" i="26" s="1"/>
  <c r="U8" i="30"/>
  <c r="U7" i="37"/>
  <c r="AA33" i="1"/>
  <c r="Z32" i="1"/>
  <c r="Z34" i="1" s="1"/>
  <c r="U8" i="7"/>
  <c r="U6" i="9"/>
  <c r="U68" i="9" s="1"/>
  <c r="U7" i="34"/>
  <c r="AZ177" i="1"/>
  <c r="AZ181" i="1"/>
  <c r="AW15" i="37"/>
  <c r="AW17" i="30"/>
  <c r="AW19" i="26"/>
  <c r="AW15" i="34"/>
  <c r="AW19" i="9"/>
  <c r="AW17" i="7"/>
  <c r="BB139" i="1"/>
  <c r="BB141" i="1" s="1"/>
  <c r="BC140" i="1"/>
  <c r="BD138" i="1"/>
  <c r="BC144" i="1"/>
  <c r="BB176" i="1"/>
  <c r="BA178" i="1"/>
  <c r="BA182" i="1"/>
  <c r="BB145" i="1"/>
  <c r="BB143" i="1"/>
  <c r="AY107" i="46" l="1"/>
  <c r="D281" i="46"/>
  <c r="D282" i="46"/>
  <c r="D284" i="46"/>
  <c r="D280" i="46"/>
  <c r="D283" i="46"/>
  <c r="GH1" i="45"/>
  <c r="GG3" i="45"/>
  <c r="E56" i="46" s="1"/>
  <c r="C289" i="46" s="1"/>
  <c r="B291" i="46" s="1"/>
  <c r="D77" i="1" s="1"/>
  <c r="V6" i="9"/>
  <c r="V68" i="9" s="1"/>
  <c r="V8" i="7"/>
  <c r="V7" i="34"/>
  <c r="AB33" i="1"/>
  <c r="AA32" i="1"/>
  <c r="AA34" i="1" s="1"/>
  <c r="AB37" i="1"/>
  <c r="AA36" i="1"/>
  <c r="AA38" i="1" s="1"/>
  <c r="V8" i="30"/>
  <c r="V7" i="37"/>
  <c r="V6" i="26"/>
  <c r="V68" i="26" s="1"/>
  <c r="BA177" i="1"/>
  <c r="BA181" i="1"/>
  <c r="BC145" i="1"/>
  <c r="BC143" i="1"/>
  <c r="AX19" i="9"/>
  <c r="AX15" i="34"/>
  <c r="AX17" i="7"/>
  <c r="BD144" i="1"/>
  <c r="BE138" i="1"/>
  <c r="BD140" i="1"/>
  <c r="BC176" i="1"/>
  <c r="BB182" i="1"/>
  <c r="BB178" i="1"/>
  <c r="BC139" i="1"/>
  <c r="BC141" i="1" s="1"/>
  <c r="AX19" i="26"/>
  <c r="AX15" i="37"/>
  <c r="AX17" i="30"/>
  <c r="AZ107" i="46" l="1"/>
  <c r="GI1" i="45"/>
  <c r="GH3" i="45"/>
  <c r="F56" i="46" s="1"/>
  <c r="C288" i="46" s="1"/>
  <c r="W7" i="37"/>
  <c r="W6" i="26"/>
  <c r="W68" i="26" s="1"/>
  <c r="W8" i="30"/>
  <c r="AC37" i="1"/>
  <c r="AB36" i="1"/>
  <c r="AB38" i="1" s="1"/>
  <c r="W8" i="7"/>
  <c r="W7" i="34"/>
  <c r="W6" i="9"/>
  <c r="W68" i="9" s="1"/>
  <c r="AB34" i="1"/>
  <c r="AB32" i="1"/>
  <c r="AC33" i="1"/>
  <c r="BB177" i="1"/>
  <c r="BB181" i="1"/>
  <c r="AY19" i="9"/>
  <c r="AY15" i="34"/>
  <c r="AY17" i="7"/>
  <c r="BD176" i="1"/>
  <c r="BC178" i="1"/>
  <c r="BC182" i="1"/>
  <c r="BD143" i="1"/>
  <c r="BD145" i="1" s="1"/>
  <c r="BD139" i="1"/>
  <c r="BD141" i="1" s="1"/>
  <c r="BE144" i="1"/>
  <c r="BE140" i="1"/>
  <c r="BF138" i="1"/>
  <c r="AY17" i="30"/>
  <c r="AY19" i="26"/>
  <c r="AY15" i="37"/>
  <c r="BA107" i="46" l="1"/>
  <c r="GI3" i="45"/>
  <c r="G56" i="46" s="1"/>
  <c r="C287" i="46" s="1"/>
  <c r="GJ1" i="45"/>
  <c r="X7" i="37"/>
  <c r="X6" i="26"/>
  <c r="X68" i="26" s="1"/>
  <c r="X8" i="30"/>
  <c r="AC36" i="1"/>
  <c r="AC38" i="1" s="1"/>
  <c r="AD37" i="1"/>
  <c r="AD33" i="1"/>
  <c r="AC32" i="1"/>
  <c r="AC34" i="1" s="1"/>
  <c r="X8" i="7"/>
  <c r="X6" i="9"/>
  <c r="X68" i="9" s="1"/>
  <c r="X7" i="34"/>
  <c r="BC177" i="1"/>
  <c r="BC181" i="1"/>
  <c r="BD182" i="1"/>
  <c r="BE176" i="1"/>
  <c r="BD178" i="1"/>
  <c r="BF144" i="1"/>
  <c r="BF140" i="1"/>
  <c r="BG138" i="1"/>
  <c r="AZ17" i="30"/>
  <c r="AZ19" i="26"/>
  <c r="AZ15" i="37"/>
  <c r="BE139" i="1"/>
  <c r="BE141" i="1" s="1"/>
  <c r="AZ15" i="34"/>
  <c r="AZ17" i="7"/>
  <c r="AZ19" i="9"/>
  <c r="BE143" i="1"/>
  <c r="BE145" i="1" s="1"/>
  <c r="BB107" i="46" l="1"/>
  <c r="AD36" i="1"/>
  <c r="AD38" i="1" s="1"/>
  <c r="Z8" i="30" s="1"/>
  <c r="AE37" i="1"/>
  <c r="AD32" i="1"/>
  <c r="AD34" i="1" s="1"/>
  <c r="Z8" i="7" s="1"/>
  <c r="AE33" i="1"/>
  <c r="GK1" i="45"/>
  <c r="GJ3" i="45"/>
  <c r="H56" i="46" s="1"/>
  <c r="C286" i="46" s="1"/>
  <c r="Y8" i="7"/>
  <c r="Y6" i="9"/>
  <c r="Y68" i="9" s="1"/>
  <c r="Y7" i="34"/>
  <c r="Y8" i="30"/>
  <c r="Y7" i="37"/>
  <c r="Y6" i="26"/>
  <c r="Y68" i="26" s="1"/>
  <c r="BD177" i="1"/>
  <c r="BD181" i="1"/>
  <c r="BF139" i="1"/>
  <c r="BF141" i="1" s="1"/>
  <c r="BA15" i="37"/>
  <c r="BA19" i="26"/>
  <c r="BA17" i="30"/>
  <c r="BF143" i="1"/>
  <c r="BF145" i="1" s="1"/>
  <c r="BA19" i="9"/>
  <c r="BA15" i="34"/>
  <c r="BA17" i="7"/>
  <c r="BG140" i="1"/>
  <c r="BG144" i="1"/>
  <c r="BH138" i="1"/>
  <c r="BE182" i="1"/>
  <c r="BE178" i="1"/>
  <c r="BF176" i="1"/>
  <c r="BC107" i="46" l="1"/>
  <c r="Z7" i="34"/>
  <c r="Z6" i="26"/>
  <c r="Z68" i="26" s="1"/>
  <c r="Z7" i="37"/>
  <c r="Z6" i="9"/>
  <c r="Z68" i="9" s="1"/>
  <c r="AE36" i="1"/>
  <c r="AE38" i="1" s="1"/>
  <c r="AF37" i="1"/>
  <c r="AE32" i="1"/>
  <c r="AE34" i="1" s="1"/>
  <c r="AF33" i="1"/>
  <c r="GL1" i="45"/>
  <c r="GK3" i="45"/>
  <c r="D56" i="46" s="1"/>
  <c r="C285" i="46" s="1"/>
  <c r="BE177" i="1"/>
  <c r="BE181" i="1"/>
  <c r="BG139" i="1"/>
  <c r="BG141" i="1" s="1"/>
  <c r="BB17" i="7"/>
  <c r="BB19" i="9"/>
  <c r="BB15" i="34"/>
  <c r="BH144" i="1"/>
  <c r="BI138" i="1"/>
  <c r="BH140" i="1"/>
  <c r="BB15" i="37"/>
  <c r="BB19" i="26"/>
  <c r="BB17" i="30"/>
  <c r="BG176" i="1"/>
  <c r="BF182" i="1"/>
  <c r="BF178" i="1"/>
  <c r="BG143" i="1"/>
  <c r="BG145" i="1" s="1"/>
  <c r="BD107" i="46" l="1"/>
  <c r="AF36" i="1"/>
  <c r="AF38" i="1" s="1"/>
  <c r="AG37" i="1"/>
  <c r="AA6" i="26"/>
  <c r="AA68" i="26" s="1"/>
  <c r="AA8" i="30"/>
  <c r="AA7" i="37"/>
  <c r="AF32" i="1"/>
  <c r="AF34" i="1" s="1"/>
  <c r="AG33" i="1"/>
  <c r="AA8" i="7"/>
  <c r="AA6" i="9"/>
  <c r="AA68" i="9" s="1"/>
  <c r="AA7" i="34"/>
  <c r="GM1" i="45"/>
  <c r="GN1" i="45" s="1"/>
  <c r="GL3" i="45"/>
  <c r="K56" i="46" s="1"/>
  <c r="BF177" i="1"/>
  <c r="BF181" i="1"/>
  <c r="BJ138" i="1"/>
  <c r="BI144" i="1"/>
  <c r="BI140" i="1"/>
  <c r="BH143" i="1"/>
  <c r="BH145" i="1" s="1"/>
  <c r="BC15" i="34"/>
  <c r="BC19" i="9"/>
  <c r="BC17" i="7"/>
  <c r="BH176" i="1"/>
  <c r="BG178" i="1"/>
  <c r="BG182" i="1"/>
  <c r="BC15" i="37"/>
  <c r="BC17" i="30"/>
  <c r="BC19" i="26"/>
  <c r="BH139" i="1"/>
  <c r="BH141" i="1" s="1"/>
  <c r="BE107" i="46" l="1"/>
  <c r="AG36" i="1"/>
  <c r="AG38" i="1" s="1"/>
  <c r="AH37" i="1"/>
  <c r="AB8" i="30"/>
  <c r="AB7" i="37"/>
  <c r="AB6" i="26"/>
  <c r="AB68" i="26" s="1"/>
  <c r="AG32" i="1"/>
  <c r="AG34" i="1" s="1"/>
  <c r="AH33" i="1"/>
  <c r="AB6" i="9"/>
  <c r="AB68" i="9" s="1"/>
  <c r="AB8" i="7"/>
  <c r="AB7" i="34"/>
  <c r="D289" i="46"/>
  <c r="D288" i="46"/>
  <c r="D286" i="46"/>
  <c r="D287" i="46"/>
  <c r="D285" i="46"/>
  <c r="GO1" i="45"/>
  <c r="GN3" i="45"/>
  <c r="D57" i="46" s="1"/>
  <c r="D86" i="1" s="1"/>
  <c r="BG177" i="1"/>
  <c r="BG181" i="1"/>
  <c r="BD17" i="7"/>
  <c r="BD19" i="9"/>
  <c r="BD15" i="34"/>
  <c r="BD17" i="30"/>
  <c r="BD19" i="26"/>
  <c r="BD15" i="37"/>
  <c r="BI139" i="1"/>
  <c r="BI141" i="1" s="1"/>
  <c r="BI176" i="1"/>
  <c r="BH178" i="1"/>
  <c r="BH182" i="1"/>
  <c r="BI143" i="1"/>
  <c r="BI145" i="1" s="1"/>
  <c r="BJ140" i="1"/>
  <c r="BK138" i="1"/>
  <c r="BJ144" i="1"/>
  <c r="BF107" i="46" l="1"/>
  <c r="AH36" i="1"/>
  <c r="AH38" i="1" s="1"/>
  <c r="AI37" i="1"/>
  <c r="AC8" i="30"/>
  <c r="AC7" i="37"/>
  <c r="AC6" i="26"/>
  <c r="AC68" i="26" s="1"/>
  <c r="AH32" i="1"/>
  <c r="AH34" i="1" s="1"/>
  <c r="AI33" i="1"/>
  <c r="AC8" i="7"/>
  <c r="AC7" i="34"/>
  <c r="AC6" i="9"/>
  <c r="AC68" i="9" s="1"/>
  <c r="GP1" i="45"/>
  <c r="GQ1" i="45" s="1"/>
  <c r="GR1" i="45" s="1"/>
  <c r="GO3" i="45"/>
  <c r="K57" i="46" s="1"/>
  <c r="BH177" i="1"/>
  <c r="BH181" i="1"/>
  <c r="BJ145" i="1"/>
  <c r="BJ143" i="1"/>
  <c r="BE19" i="26"/>
  <c r="BE15" i="37"/>
  <c r="BE17" i="30"/>
  <c r="BL138" i="1"/>
  <c r="BK140" i="1"/>
  <c r="BK144" i="1"/>
  <c r="BJ139" i="1"/>
  <c r="BJ141" i="1"/>
  <c r="BI182" i="1"/>
  <c r="BI178" i="1"/>
  <c r="BJ176" i="1"/>
  <c r="BE15" i="34"/>
  <c r="BE19" i="9"/>
  <c r="BE17" i="7"/>
  <c r="BG107" i="46" l="1"/>
  <c r="AI36" i="1"/>
  <c r="AI38" i="1" s="1"/>
  <c r="AJ37" i="1"/>
  <c r="AD6" i="26"/>
  <c r="AD68" i="26" s="1"/>
  <c r="AD8" i="30"/>
  <c r="AD7" i="37"/>
  <c r="AJ33" i="1"/>
  <c r="AI32" i="1"/>
  <c r="AI34" i="1"/>
  <c r="AD8" i="7"/>
  <c r="AD7" i="34"/>
  <c r="AD6" i="9"/>
  <c r="AD68" i="9" s="1"/>
  <c r="GS1" i="45"/>
  <c r="GR3" i="45"/>
  <c r="E58" i="46" s="1"/>
  <c r="C303" i="46" s="1"/>
  <c r="C40" i="1"/>
  <c r="BI177" i="1"/>
  <c r="BI181" i="1"/>
  <c r="BK143" i="1"/>
  <c r="BK145" i="1" s="1"/>
  <c r="BK139" i="1"/>
  <c r="BK141" i="1" s="1"/>
  <c r="BF19" i="26"/>
  <c r="BF15" i="37"/>
  <c r="BF17" i="30"/>
  <c r="BK176" i="1"/>
  <c r="BJ178" i="1"/>
  <c r="BJ182" i="1"/>
  <c r="BF19" i="9"/>
  <c r="BF15" i="34"/>
  <c r="BF17" i="7"/>
  <c r="BL144" i="1"/>
  <c r="BM138" i="1"/>
  <c r="BL140" i="1"/>
  <c r="BH107" i="46" l="1"/>
  <c r="AJ36" i="1"/>
  <c r="AJ38" i="1" s="1"/>
  <c r="AK37" i="1"/>
  <c r="AE8" i="30"/>
  <c r="AE6" i="26"/>
  <c r="AE68" i="26" s="1"/>
  <c r="AE7" i="37"/>
  <c r="AE8" i="7"/>
  <c r="AE7" i="34"/>
  <c r="AE6" i="9"/>
  <c r="AE68" i="9" s="1"/>
  <c r="AJ32" i="1"/>
  <c r="AJ34" i="1" s="1"/>
  <c r="AK33" i="1"/>
  <c r="GS3" i="45"/>
  <c r="F58" i="46" s="1"/>
  <c r="C302" i="46" s="1"/>
  <c r="GT1" i="45"/>
  <c r="BJ177" i="1"/>
  <c r="BJ181" i="1"/>
  <c r="BM140" i="1"/>
  <c r="BM144" i="1"/>
  <c r="BN138" i="1"/>
  <c r="BL176" i="1"/>
  <c r="BK178" i="1"/>
  <c r="BK182" i="1"/>
  <c r="BL143" i="1"/>
  <c r="BL145" i="1" s="1"/>
  <c r="BG19" i="26"/>
  <c r="BG15" i="37"/>
  <c r="BG17" i="30"/>
  <c r="BG15" i="34"/>
  <c r="BG19" i="9"/>
  <c r="BG17" i="7"/>
  <c r="BL139" i="1"/>
  <c r="BL141" i="1" s="1"/>
  <c r="BI107" i="46" l="1"/>
  <c r="AK36" i="1"/>
  <c r="AK38" i="1" s="1"/>
  <c r="AL37" i="1"/>
  <c r="AF6" i="26"/>
  <c r="AF68" i="26" s="1"/>
  <c r="AF7" i="37"/>
  <c r="AF8" i="30"/>
  <c r="AF6" i="9"/>
  <c r="AF68" i="9" s="1"/>
  <c r="AF8" i="7"/>
  <c r="AF7" i="34"/>
  <c r="AK32" i="1"/>
  <c r="AK34" i="1" s="1"/>
  <c r="AL33" i="1"/>
  <c r="GU1" i="45"/>
  <c r="GT3" i="45"/>
  <c r="G58" i="46" s="1"/>
  <c r="C301" i="46" s="1"/>
  <c r="D42" i="1"/>
  <c r="BK177" i="1"/>
  <c r="BK181" i="1"/>
  <c r="BH19" i="9"/>
  <c r="BH17" i="7"/>
  <c r="BH15" i="34"/>
  <c r="BL178" i="1"/>
  <c r="BL182" i="1"/>
  <c r="BM176" i="1"/>
  <c r="BO138" i="1"/>
  <c r="BN140" i="1"/>
  <c r="BN144" i="1"/>
  <c r="BM143" i="1"/>
  <c r="BM145" i="1"/>
  <c r="BH15" i="37"/>
  <c r="BH19" i="26"/>
  <c r="BH17" i="30"/>
  <c r="BM139" i="1"/>
  <c r="BM141" i="1" s="1"/>
  <c r="AL36" i="1" l="1"/>
  <c r="AL38" i="1" s="1"/>
  <c r="AH7" i="37" s="1"/>
  <c r="AM37" i="1"/>
  <c r="AL32" i="1"/>
  <c r="AL34" i="1" s="1"/>
  <c r="AH6" i="9" s="1"/>
  <c r="AH68" i="9" s="1"/>
  <c r="AM33" i="1"/>
  <c r="BJ107" i="46"/>
  <c r="AG7" i="37"/>
  <c r="AG8" i="30"/>
  <c r="AG6" i="26"/>
  <c r="AG68" i="26" s="1"/>
  <c r="AG8" i="7"/>
  <c r="AG6" i="9"/>
  <c r="AG68" i="9" s="1"/>
  <c r="AG7" i="34"/>
  <c r="GV1" i="45"/>
  <c r="GU3" i="45"/>
  <c r="H58" i="46" s="1"/>
  <c r="C300" i="46" s="1"/>
  <c r="E43" i="1"/>
  <c r="E46" i="1" s="1"/>
  <c r="D43" i="1"/>
  <c r="D46" i="1" s="1"/>
  <c r="BL177" i="1"/>
  <c r="BL181" i="1"/>
  <c r="BN139" i="1"/>
  <c r="BN141" i="1" s="1"/>
  <c r="BO140" i="1"/>
  <c r="BO144" i="1"/>
  <c r="BP138" i="1"/>
  <c r="BI15" i="34"/>
  <c r="BI17" i="7"/>
  <c r="BI19" i="9"/>
  <c r="BI19" i="26"/>
  <c r="BI17" i="30"/>
  <c r="BI15" i="37"/>
  <c r="BN176" i="1"/>
  <c r="BM182" i="1"/>
  <c r="BM178" i="1"/>
  <c r="BN143" i="1"/>
  <c r="BN145" i="1"/>
  <c r="AH7" i="34" l="1"/>
  <c r="AH8" i="7"/>
  <c r="AH8" i="30"/>
  <c r="AH6" i="26"/>
  <c r="AH68" i="26" s="1"/>
  <c r="AM32" i="1"/>
  <c r="AM34" i="1" s="1"/>
  <c r="AN33" i="1"/>
  <c r="AM36" i="1"/>
  <c r="AM38" i="1" s="1"/>
  <c r="AN37" i="1"/>
  <c r="BK107" i="46"/>
  <c r="BX42" i="1"/>
  <c r="BZ42" i="1"/>
  <c r="BY42" i="1"/>
  <c r="CA42" i="1"/>
  <c r="CB42" i="1"/>
  <c r="CC42" i="1"/>
  <c r="CD42" i="1"/>
  <c r="CE42" i="1"/>
  <c r="CF42" i="1"/>
  <c r="CG42" i="1"/>
  <c r="CH42" i="1"/>
  <c r="CI42" i="1"/>
  <c r="BX46" i="1"/>
  <c r="BY46" i="1"/>
  <c r="BZ46" i="1"/>
  <c r="CA46" i="1"/>
  <c r="CB46" i="1"/>
  <c r="CC46" i="1"/>
  <c r="CD46" i="1"/>
  <c r="CE46" i="1"/>
  <c r="CF46" i="1"/>
  <c r="CG46" i="1"/>
  <c r="CH46" i="1"/>
  <c r="CI46" i="1"/>
  <c r="GV3" i="45"/>
  <c r="D58" i="46" s="1"/>
  <c r="C299" i="46" s="1"/>
  <c r="GW1" i="45"/>
  <c r="I42" i="1"/>
  <c r="I46" i="1"/>
  <c r="BM177" i="1"/>
  <c r="BM181" i="1"/>
  <c r="BO143" i="1"/>
  <c r="BO145" i="1"/>
  <c r="BO139" i="1"/>
  <c r="BO141" i="1"/>
  <c r="BJ19" i="9"/>
  <c r="BJ15" i="34"/>
  <c r="BJ17" i="7"/>
  <c r="BJ15" i="37"/>
  <c r="BJ17" i="30"/>
  <c r="BJ19" i="26"/>
  <c r="BN178" i="1"/>
  <c r="BN182" i="1"/>
  <c r="BO176" i="1"/>
  <c r="BQ138" i="1"/>
  <c r="BP140" i="1"/>
  <c r="BP144" i="1"/>
  <c r="AI6" i="26" l="1"/>
  <c r="AI68" i="26" s="1"/>
  <c r="AI7" i="37"/>
  <c r="AI8" i="30"/>
  <c r="AN36" i="1"/>
  <c r="AN38" i="1" s="1"/>
  <c r="AO37" i="1"/>
  <c r="AO36" i="1" s="1"/>
  <c r="AO38" i="1" s="1"/>
  <c r="AN32" i="1"/>
  <c r="AN34" i="1" s="1"/>
  <c r="AO33" i="1"/>
  <c r="AI8" i="7"/>
  <c r="AI6" i="9"/>
  <c r="AI68" i="9" s="1"/>
  <c r="AI7" i="34"/>
  <c r="BL107" i="46"/>
  <c r="CH45" i="1"/>
  <c r="CH47" i="1"/>
  <c r="CC43" i="1"/>
  <c r="CC41" i="1"/>
  <c r="CE47" i="1"/>
  <c r="CE45" i="1"/>
  <c r="CD45" i="1"/>
  <c r="CD47" i="1"/>
  <c r="CA41" i="1"/>
  <c r="CA43" i="1"/>
  <c r="BY45" i="1"/>
  <c r="BY47" i="1"/>
  <c r="CF47" i="1"/>
  <c r="CF45" i="1"/>
  <c r="CB43" i="1"/>
  <c r="CB41" i="1"/>
  <c r="CC45" i="1"/>
  <c r="CC47" i="1"/>
  <c r="CH41" i="1"/>
  <c r="CH43" i="1"/>
  <c r="BY43" i="1"/>
  <c r="BY41" i="1"/>
  <c r="CE41" i="1"/>
  <c r="CE43" i="1"/>
  <c r="CG47" i="1"/>
  <c r="CG45" i="1"/>
  <c r="BX47" i="1"/>
  <c r="BX45" i="1"/>
  <c r="CI43" i="1"/>
  <c r="CI41" i="1"/>
  <c r="CB45" i="1"/>
  <c r="CB47" i="1"/>
  <c r="CG41" i="1"/>
  <c r="CG43" i="1"/>
  <c r="BZ41" i="1"/>
  <c r="BZ43" i="1"/>
  <c r="BZ47" i="1"/>
  <c r="BZ45" i="1"/>
  <c r="CD41" i="1"/>
  <c r="CD43" i="1"/>
  <c r="CI47" i="1"/>
  <c r="CI45" i="1"/>
  <c r="CA45" i="1"/>
  <c r="CA47" i="1"/>
  <c r="CF41" i="1"/>
  <c r="CF43" i="1"/>
  <c r="BX43" i="1"/>
  <c r="BX41" i="1"/>
  <c r="GX1" i="45"/>
  <c r="GY1" i="45" s="1"/>
  <c r="GZ1" i="45" s="1"/>
  <c r="HA1" i="45" s="1"/>
  <c r="HB1" i="45" s="1"/>
  <c r="HC1" i="45" s="1"/>
  <c r="HD1" i="45" s="1"/>
  <c r="HE1" i="45" s="1"/>
  <c r="HF1" i="45" s="1"/>
  <c r="HG1" i="45" s="1"/>
  <c r="HH1" i="45" s="1"/>
  <c r="GW3" i="45"/>
  <c r="K58" i="46" s="1"/>
  <c r="AS46" i="1"/>
  <c r="AS45" i="1" s="1"/>
  <c r="AS47" i="1" s="1"/>
  <c r="AZ46" i="1"/>
  <c r="BN46" i="1"/>
  <c r="BN45" i="1" s="1"/>
  <c r="BN47" i="1" s="1"/>
  <c r="AT46" i="1"/>
  <c r="AT45" i="1" s="1"/>
  <c r="AT47" i="1" s="1"/>
  <c r="BC46" i="1"/>
  <c r="BC45" i="1" s="1"/>
  <c r="BC47" i="1" s="1"/>
  <c r="BS46" i="1"/>
  <c r="BS45" i="1" s="1"/>
  <c r="BS47" i="1" s="1"/>
  <c r="BA46" i="1"/>
  <c r="BA45" i="1" s="1"/>
  <c r="BA47" i="1" s="1"/>
  <c r="BH46" i="1"/>
  <c r="AV46" i="1"/>
  <c r="AV45" i="1" s="1"/>
  <c r="AV47" i="1" s="1"/>
  <c r="AY46" i="1"/>
  <c r="BM46" i="1"/>
  <c r="BQ46" i="1"/>
  <c r="BQ45" i="1" s="1"/>
  <c r="BQ47" i="1" s="1"/>
  <c r="BF46" i="1"/>
  <c r="BF45" i="1" s="1"/>
  <c r="BF47" i="1" s="1"/>
  <c r="AP46" i="1"/>
  <c r="AP45" i="1" s="1"/>
  <c r="AP47" i="1" s="1"/>
  <c r="BP46" i="1"/>
  <c r="BP45" i="1" s="1"/>
  <c r="BP47" i="1" s="1"/>
  <c r="BE46" i="1"/>
  <c r="BE45" i="1" s="1"/>
  <c r="BE47" i="1" s="1"/>
  <c r="BJ46" i="1"/>
  <c r="BJ45" i="1" s="1"/>
  <c r="BJ47" i="1" s="1"/>
  <c r="AR46" i="1"/>
  <c r="AR45" i="1" s="1"/>
  <c r="AR47" i="1" s="1"/>
  <c r="AO46" i="1"/>
  <c r="AO45" i="1" s="1"/>
  <c r="AO47" i="1" s="1"/>
  <c r="BT46" i="1"/>
  <c r="BT45" i="1" s="1"/>
  <c r="BT47" i="1" s="1"/>
  <c r="BI46" i="1"/>
  <c r="BI45" i="1" s="1"/>
  <c r="BI47" i="1" s="1"/>
  <c r="AW46" i="1"/>
  <c r="BB46" i="1"/>
  <c r="BR46" i="1"/>
  <c r="AX46" i="1"/>
  <c r="AX45" i="1" s="1"/>
  <c r="AX47" i="1" s="1"/>
  <c r="BG46" i="1"/>
  <c r="BG45" i="1" s="1"/>
  <c r="BG47" i="1" s="1"/>
  <c r="BW46" i="1"/>
  <c r="BW45" i="1" s="1"/>
  <c r="BW47" i="1" s="1"/>
  <c r="AU46" i="1"/>
  <c r="BL46" i="1"/>
  <c r="BL45" i="1" s="1"/>
  <c r="BL47" i="1" s="1"/>
  <c r="AN46" i="1"/>
  <c r="BV46" i="1"/>
  <c r="BK46" i="1"/>
  <c r="BK45" i="1" s="1"/>
  <c r="BK47" i="1" s="1"/>
  <c r="BU46" i="1"/>
  <c r="BU45" i="1" s="1"/>
  <c r="BU47" i="1" s="1"/>
  <c r="BO46" i="1"/>
  <c r="BO45" i="1" s="1"/>
  <c r="BO47" i="1" s="1"/>
  <c r="BD46" i="1"/>
  <c r="AQ46" i="1"/>
  <c r="AQ45" i="1" s="1"/>
  <c r="AQ47" i="1" s="1"/>
  <c r="J46" i="1"/>
  <c r="I45" i="1"/>
  <c r="I47" i="1"/>
  <c r="I41" i="1"/>
  <c r="I43" i="1"/>
  <c r="J42" i="1"/>
  <c r="AT42" i="1"/>
  <c r="BI42" i="1"/>
  <c r="BI41" i="1" s="1"/>
  <c r="BI43" i="1" s="1"/>
  <c r="AR42" i="1"/>
  <c r="AR41" i="1" s="1"/>
  <c r="AR43" i="1" s="1"/>
  <c r="AQ42" i="1"/>
  <c r="BN42" i="1"/>
  <c r="BN41" i="1" s="1"/>
  <c r="BN43" i="1" s="1"/>
  <c r="AZ42" i="1"/>
  <c r="AZ41" i="1" s="1"/>
  <c r="AZ43" i="1" s="1"/>
  <c r="BC42" i="1"/>
  <c r="BS42" i="1"/>
  <c r="BS41" i="1" s="1"/>
  <c r="BS43" i="1" s="1"/>
  <c r="AX42" i="1"/>
  <c r="BH42" i="1"/>
  <c r="BA42" i="1"/>
  <c r="BA41" i="1" s="1"/>
  <c r="BA43" i="1" s="1"/>
  <c r="BV42" i="1"/>
  <c r="AO42" i="1"/>
  <c r="AO41" i="1" s="1"/>
  <c r="AO43" i="1" s="1"/>
  <c r="AN42" i="1"/>
  <c r="AN41" i="1" s="1"/>
  <c r="AN43" i="1" s="1"/>
  <c r="BP42" i="1"/>
  <c r="AS42" i="1"/>
  <c r="BT42" i="1"/>
  <c r="BT41" i="1" s="1"/>
  <c r="BT43" i="1" s="1"/>
  <c r="AV42" i="1"/>
  <c r="AY42" i="1"/>
  <c r="AY41" i="1" s="1"/>
  <c r="AY43" i="1" s="1"/>
  <c r="BM42" i="1"/>
  <c r="BM41" i="1" s="1"/>
  <c r="BM43" i="1" s="1"/>
  <c r="AW42" i="1"/>
  <c r="BB42" i="1"/>
  <c r="BR42" i="1"/>
  <c r="BG42" i="1"/>
  <c r="BG41" i="1" s="1"/>
  <c r="BG43" i="1" s="1"/>
  <c r="BW42" i="1"/>
  <c r="BW41" i="1" s="1"/>
  <c r="BW43" i="1" s="1"/>
  <c r="AU42" i="1"/>
  <c r="BL42" i="1"/>
  <c r="BL41" i="1" s="1"/>
  <c r="BL43" i="1" s="1"/>
  <c r="BQ42" i="1"/>
  <c r="BQ41" i="1" s="1"/>
  <c r="BQ43" i="1" s="1"/>
  <c r="BF42" i="1"/>
  <c r="BF41" i="1" s="1"/>
  <c r="BF43" i="1" s="1"/>
  <c r="BK42" i="1"/>
  <c r="BK41" i="1" s="1"/>
  <c r="BK43" i="1" s="1"/>
  <c r="AP42" i="1"/>
  <c r="AP41" i="1" s="1"/>
  <c r="AP43" i="1" s="1"/>
  <c r="BE42" i="1"/>
  <c r="BU42" i="1"/>
  <c r="BU41" i="1" s="1"/>
  <c r="BU43" i="1" s="1"/>
  <c r="BJ42" i="1"/>
  <c r="BJ41" i="1" s="1"/>
  <c r="BJ43" i="1" s="1"/>
  <c r="BO42" i="1"/>
  <c r="BO41" i="1" s="1"/>
  <c r="BO43" i="1" s="1"/>
  <c r="BD42" i="1"/>
  <c r="BN177" i="1"/>
  <c r="BN181" i="1"/>
  <c r="BQ144" i="1"/>
  <c r="BR138" i="1"/>
  <c r="BQ140" i="1"/>
  <c r="BK15" i="37"/>
  <c r="BK19" i="26"/>
  <c r="BK17" i="30"/>
  <c r="BP145" i="1"/>
  <c r="BP143" i="1"/>
  <c r="BO182" i="1"/>
  <c r="BP176" i="1"/>
  <c r="BO178" i="1"/>
  <c r="BK19" i="9"/>
  <c r="BK15" i="34"/>
  <c r="BK17" i="7"/>
  <c r="BP139" i="1"/>
  <c r="BP141" i="1" s="1"/>
  <c r="AK8" i="30" l="1"/>
  <c r="AK6" i="26"/>
  <c r="AK68" i="26" s="1"/>
  <c r="AK7" i="37"/>
  <c r="AO34" i="1"/>
  <c r="AO32" i="1"/>
  <c r="AJ6" i="9"/>
  <c r="AJ68" i="9" s="1"/>
  <c r="AJ7" i="34"/>
  <c r="AJ8" i="7"/>
  <c r="AJ6" i="26"/>
  <c r="AJ68" i="26" s="1"/>
  <c r="AJ7" i="37"/>
  <c r="AJ8" i="30"/>
  <c r="BM107" i="46"/>
  <c r="BW8" i="37"/>
  <c r="BW9" i="30"/>
  <c r="BW7" i="26"/>
  <c r="CE9" i="7"/>
  <c r="CE8" i="34"/>
  <c r="CE7" i="9"/>
  <c r="BU8" i="34"/>
  <c r="BU9" i="7"/>
  <c r="BU7" i="9"/>
  <c r="BZ8" i="34"/>
  <c r="BZ9" i="7"/>
  <c r="BZ7" i="9"/>
  <c r="BX9" i="30"/>
  <c r="BX8" i="37"/>
  <c r="BX7" i="26"/>
  <c r="CD9" i="7"/>
  <c r="CD8" i="34"/>
  <c r="CD7" i="9"/>
  <c r="BU8" i="37"/>
  <c r="BU7" i="26"/>
  <c r="BU9" i="30"/>
  <c r="BZ9" i="30"/>
  <c r="BZ8" i="37"/>
  <c r="BZ7" i="26"/>
  <c r="BX8" i="34"/>
  <c r="BX9" i="7"/>
  <c r="BX7" i="9"/>
  <c r="CE8" i="37"/>
  <c r="CE9" i="30"/>
  <c r="CE7" i="26"/>
  <c r="BT8" i="34"/>
  <c r="BT9" i="7"/>
  <c r="BT7" i="9"/>
  <c r="BT8" i="37"/>
  <c r="BT7" i="26"/>
  <c r="BT9" i="30"/>
  <c r="BY8" i="34"/>
  <c r="BY9" i="7"/>
  <c r="BY7" i="9"/>
  <c r="CA8" i="34"/>
  <c r="CA9" i="7"/>
  <c r="CA7" i="9"/>
  <c r="CB8" i="37"/>
  <c r="CB7" i="26"/>
  <c r="CB9" i="30"/>
  <c r="CB8" i="34"/>
  <c r="CB7" i="9"/>
  <c r="CB9" i="7"/>
  <c r="BY9" i="30"/>
  <c r="BY8" i="37"/>
  <c r="BY7" i="26"/>
  <c r="BW9" i="7"/>
  <c r="BW8" i="34"/>
  <c r="BW7" i="9"/>
  <c r="CD8" i="37"/>
  <c r="CD7" i="26"/>
  <c r="CD9" i="30"/>
  <c r="BV9" i="7"/>
  <c r="BV8" i="34"/>
  <c r="BV7" i="9"/>
  <c r="CC9" i="7"/>
  <c r="CC8" i="34"/>
  <c r="CC7" i="9"/>
  <c r="CA9" i="30"/>
  <c r="CA8" i="37"/>
  <c r="CA7" i="26"/>
  <c r="BV8" i="37"/>
  <c r="BV7" i="26"/>
  <c r="BV9" i="30"/>
  <c r="CC8" i="37"/>
  <c r="CC7" i="26"/>
  <c r="CC9" i="30"/>
  <c r="HI1" i="45"/>
  <c r="HH3" i="45"/>
  <c r="BM7" i="9"/>
  <c r="BM8" i="34"/>
  <c r="BM9" i="7"/>
  <c r="BR43" i="1"/>
  <c r="BR41" i="1"/>
  <c r="AK8" i="34"/>
  <c r="AK7" i="9"/>
  <c r="AK9" i="7"/>
  <c r="BH43" i="1"/>
  <c r="BH41" i="1"/>
  <c r="BE7" i="9"/>
  <c r="BE9" i="7"/>
  <c r="BE8" i="34"/>
  <c r="AN9" i="30"/>
  <c r="AN8" i="37"/>
  <c r="AN7" i="26"/>
  <c r="AP9" i="30"/>
  <c r="AP8" i="37"/>
  <c r="AP7" i="26"/>
  <c r="BS9" i="7"/>
  <c r="BS8" i="34"/>
  <c r="BS7" i="9"/>
  <c r="AV41" i="1"/>
  <c r="AV43" i="1"/>
  <c r="BJ9" i="7"/>
  <c r="BJ8" i="34"/>
  <c r="BJ7" i="9"/>
  <c r="AT43" i="1"/>
  <c r="AT41" i="1"/>
  <c r="BH8" i="37"/>
  <c r="BH7" i="26"/>
  <c r="BH9" i="30"/>
  <c r="BE8" i="37"/>
  <c r="BE9" i="30"/>
  <c r="BE7" i="26"/>
  <c r="BJ9" i="30"/>
  <c r="BJ8" i="37"/>
  <c r="BJ7" i="26"/>
  <c r="BD43" i="1"/>
  <c r="BD41" i="1"/>
  <c r="BQ9" i="7"/>
  <c r="BQ7" i="9"/>
  <c r="BQ8" i="34"/>
  <c r="BG7" i="9"/>
  <c r="BG9" i="7"/>
  <c r="BG8" i="34"/>
  <c r="BC7" i="9"/>
  <c r="BC9" i="7"/>
  <c r="BC8" i="34"/>
  <c r="AW41" i="1"/>
  <c r="AW43" i="1"/>
  <c r="BP7" i="9"/>
  <c r="BP8" i="34"/>
  <c r="BP9" i="7"/>
  <c r="BP43" i="1"/>
  <c r="BP41" i="1"/>
  <c r="BO7" i="9"/>
  <c r="BO8" i="34"/>
  <c r="BO9" i="7"/>
  <c r="AQ41" i="1"/>
  <c r="AQ43" i="1"/>
  <c r="K42" i="1"/>
  <c r="J41" i="1"/>
  <c r="J43" i="1"/>
  <c r="BK8" i="37"/>
  <c r="BK7" i="26"/>
  <c r="BK9" i="30"/>
  <c r="BQ9" i="30"/>
  <c r="BQ7" i="26"/>
  <c r="BQ8" i="37"/>
  <c r="BV47" i="1"/>
  <c r="BV45" i="1"/>
  <c r="AU45" i="1"/>
  <c r="AU47" i="1"/>
  <c r="BR45" i="1"/>
  <c r="BR47" i="1"/>
  <c r="BP8" i="37"/>
  <c r="BP9" i="30"/>
  <c r="BP7" i="26"/>
  <c r="BA9" i="30"/>
  <c r="BA8" i="37"/>
  <c r="BA7" i="26"/>
  <c r="BB8" i="37"/>
  <c r="BB7" i="26"/>
  <c r="BB9" i="30"/>
  <c r="AY47" i="1"/>
  <c r="AY45" i="1"/>
  <c r="BO7" i="26"/>
  <c r="BO9" i="30"/>
  <c r="BO8" i="37"/>
  <c r="AZ47" i="1"/>
  <c r="AZ45" i="1"/>
  <c r="AL9" i="7"/>
  <c r="AL8" i="34"/>
  <c r="AL7" i="9"/>
  <c r="AU43" i="1"/>
  <c r="AU41" i="1"/>
  <c r="AU8" i="34"/>
  <c r="AU7" i="9"/>
  <c r="AU9" i="7"/>
  <c r="AV7" i="9"/>
  <c r="AV9" i="7"/>
  <c r="AV8" i="34"/>
  <c r="AM9" i="30"/>
  <c r="AM7" i="26"/>
  <c r="AM8" i="37"/>
  <c r="BC8" i="37"/>
  <c r="BC9" i="30"/>
  <c r="BC7" i="26"/>
  <c r="AW45" i="1"/>
  <c r="AW47" i="1"/>
  <c r="AL8" i="37"/>
  <c r="AL9" i="30"/>
  <c r="AL7" i="26"/>
  <c r="BH45" i="1"/>
  <c r="BH47" i="1"/>
  <c r="BF8" i="34"/>
  <c r="BF9" i="7"/>
  <c r="BF7" i="9"/>
  <c r="BB41" i="1"/>
  <c r="BB43" i="1"/>
  <c r="BV41" i="1"/>
  <c r="BV43" i="1"/>
  <c r="AX41" i="1"/>
  <c r="AX43" i="1"/>
  <c r="E8" i="37"/>
  <c r="E7" i="26"/>
  <c r="E9" i="30"/>
  <c r="BD45" i="1"/>
  <c r="BD47" i="1"/>
  <c r="BG7" i="26"/>
  <c r="BG9" i="30"/>
  <c r="BG8" i="37"/>
  <c r="AT8" i="37"/>
  <c r="AT7" i="26"/>
  <c r="AT9" i="30"/>
  <c r="BF9" i="30"/>
  <c r="BF8" i="37"/>
  <c r="BF7" i="26"/>
  <c r="BM47" i="1"/>
  <c r="BM45" i="1"/>
  <c r="AW8" i="37"/>
  <c r="AW7" i="26"/>
  <c r="AW9" i="30"/>
  <c r="BK8" i="34"/>
  <c r="BK7" i="9"/>
  <c r="BK9" i="7"/>
  <c r="BE43" i="1"/>
  <c r="BE41" i="1"/>
  <c r="BB8" i="34"/>
  <c r="BB9" i="7"/>
  <c r="BB7" i="9"/>
  <c r="BH9" i="7"/>
  <c r="BH7" i="9"/>
  <c r="BH8" i="34"/>
  <c r="BI9" i="7"/>
  <c r="BI8" i="34"/>
  <c r="BI7" i="9"/>
  <c r="AS41" i="1"/>
  <c r="AS43" i="1"/>
  <c r="AJ7" i="9"/>
  <c r="AJ8" i="34"/>
  <c r="AJ9" i="7"/>
  <c r="AW7" i="9"/>
  <c r="AW8" i="34"/>
  <c r="AW9" i="7"/>
  <c r="BC41" i="1"/>
  <c r="BC43" i="1"/>
  <c r="AN8" i="34"/>
  <c r="AN9" i="7"/>
  <c r="AN7" i="9"/>
  <c r="E9" i="7"/>
  <c r="E8" i="34"/>
  <c r="E7" i="9"/>
  <c r="J45" i="1"/>
  <c r="K46" i="1"/>
  <c r="J47" i="1"/>
  <c r="AN47" i="1"/>
  <c r="AN45" i="1"/>
  <c r="BS9" i="30"/>
  <c r="BS8" i="37"/>
  <c r="BS7" i="26"/>
  <c r="BB47" i="1"/>
  <c r="BB45" i="1"/>
  <c r="AK9" i="30"/>
  <c r="AK8" i="37"/>
  <c r="AK7" i="26"/>
  <c r="BL8" i="37"/>
  <c r="BL7" i="26"/>
  <c r="BL9" i="30"/>
  <c r="BM9" i="30"/>
  <c r="BM8" i="37"/>
  <c r="BM7" i="26"/>
  <c r="AR9" i="30"/>
  <c r="AR8" i="37"/>
  <c r="AR7" i="26"/>
  <c r="AY9" i="30"/>
  <c r="AY7" i="26"/>
  <c r="AY8" i="37"/>
  <c r="AO9" i="30"/>
  <c r="AO7" i="26"/>
  <c r="AO8" i="37"/>
  <c r="BO177" i="1"/>
  <c r="BO181" i="1"/>
  <c r="BQ139" i="1"/>
  <c r="BQ141" i="1" s="1"/>
  <c r="BL17" i="30"/>
  <c r="BL19" i="26"/>
  <c r="BL15" i="37"/>
  <c r="BR144" i="1"/>
  <c r="BS138" i="1"/>
  <c r="BR140" i="1"/>
  <c r="BL19" i="9"/>
  <c r="BL15" i="34"/>
  <c r="BL17" i="7"/>
  <c r="BP182" i="1"/>
  <c r="BQ176" i="1"/>
  <c r="BP178" i="1"/>
  <c r="BQ143" i="1"/>
  <c r="BQ145" i="1"/>
  <c r="AK8" i="7" l="1"/>
  <c r="AK7" i="34"/>
  <c r="AK6" i="9"/>
  <c r="AK68" i="9" s="1"/>
  <c r="BN107" i="46"/>
  <c r="HI3" i="45"/>
  <c r="HJ1" i="45"/>
  <c r="F9" i="30"/>
  <c r="F8" i="37"/>
  <c r="F7" i="26"/>
  <c r="BI9" i="30"/>
  <c r="BI8" i="37"/>
  <c r="BI7" i="26"/>
  <c r="AV9" i="30"/>
  <c r="AV7" i="26"/>
  <c r="AV8" i="37"/>
  <c r="AO7" i="9"/>
  <c r="AO9" i="7"/>
  <c r="AO8" i="34"/>
  <c r="BR7" i="9"/>
  <c r="BR8" i="34"/>
  <c r="BR9" i="7"/>
  <c r="AX9" i="7"/>
  <c r="AX8" i="34"/>
  <c r="AX7" i="9"/>
  <c r="BD8" i="37"/>
  <c r="BD7" i="26"/>
  <c r="BD9" i="30"/>
  <c r="AU7" i="26"/>
  <c r="AU8" i="37"/>
  <c r="AU9" i="30"/>
  <c r="AQ9" i="30"/>
  <c r="AQ7" i="26"/>
  <c r="AQ8" i="37"/>
  <c r="L42" i="1"/>
  <c r="K41" i="1"/>
  <c r="K43" i="1" s="1"/>
  <c r="BN9" i="7"/>
  <c r="BN7" i="9"/>
  <c r="BN8" i="34"/>
  <c r="AX8" i="37"/>
  <c r="AX9" i="30"/>
  <c r="AX7" i="26"/>
  <c r="AZ7" i="26"/>
  <c r="AZ9" i="30"/>
  <c r="AZ8" i="37"/>
  <c r="AM8" i="34"/>
  <c r="AM9" i="7"/>
  <c r="AM7" i="9"/>
  <c r="AZ9" i="7"/>
  <c r="AZ8" i="34"/>
  <c r="AZ7" i="9"/>
  <c r="AP8" i="34"/>
  <c r="AP9" i="7"/>
  <c r="AP7" i="9"/>
  <c r="AR9" i="7"/>
  <c r="AR7" i="9"/>
  <c r="AR8" i="34"/>
  <c r="BA7" i="9"/>
  <c r="BA8" i="34"/>
  <c r="BA9" i="7"/>
  <c r="AS8" i="37"/>
  <c r="AS7" i="26"/>
  <c r="AS9" i="30"/>
  <c r="BR7" i="26"/>
  <c r="BR8" i="37"/>
  <c r="BR9" i="30"/>
  <c r="BD9" i="7"/>
  <c r="BD7" i="9"/>
  <c r="BD8" i="34"/>
  <c r="K45" i="1"/>
  <c r="K47" i="1" s="1"/>
  <c r="L46" i="1"/>
  <c r="AY7" i="9"/>
  <c r="AY9" i="7"/>
  <c r="AY8" i="34"/>
  <c r="AJ8" i="37"/>
  <c r="AJ7" i="26"/>
  <c r="AJ9" i="30"/>
  <c r="AT7" i="9"/>
  <c r="AT8" i="34"/>
  <c r="AT9" i="7"/>
  <c r="AQ7" i="9"/>
  <c r="AQ9" i="7"/>
  <c r="AQ8" i="34"/>
  <c r="BN7" i="26"/>
  <c r="BN9" i="30"/>
  <c r="BN8" i="37"/>
  <c r="F8" i="34"/>
  <c r="F7" i="9"/>
  <c r="F9" i="7"/>
  <c r="BL8" i="34"/>
  <c r="BL9" i="7"/>
  <c r="BL7" i="9"/>
  <c r="AS9" i="7"/>
  <c r="AS8" i="34"/>
  <c r="AS7" i="9"/>
  <c r="BP177" i="1"/>
  <c r="BP181" i="1"/>
  <c r="BR176" i="1"/>
  <c r="BQ178" i="1"/>
  <c r="BQ182" i="1"/>
  <c r="BS144" i="1"/>
  <c r="BT138" i="1"/>
  <c r="BS140" i="1"/>
  <c r="BM19" i="9"/>
  <c r="BM15" i="34"/>
  <c r="BM17" i="7"/>
  <c r="BM15" i="37"/>
  <c r="BM17" i="30"/>
  <c r="BM19" i="26"/>
  <c r="BR143" i="1"/>
  <c r="BR145" i="1" s="1"/>
  <c r="BR139" i="1"/>
  <c r="BR141" i="1" s="1"/>
  <c r="BO107" i="46" l="1"/>
  <c r="HK1" i="45"/>
  <c r="HJ3" i="45"/>
  <c r="G8" i="34"/>
  <c r="G7" i="9"/>
  <c r="G9" i="7"/>
  <c r="M42" i="1"/>
  <c r="L41" i="1"/>
  <c r="L43" i="1" s="1"/>
  <c r="M46" i="1"/>
  <c r="L45" i="1"/>
  <c r="L47" i="1" s="1"/>
  <c r="G9" i="30"/>
  <c r="G8" i="37"/>
  <c r="G7" i="26"/>
  <c r="BQ177" i="1"/>
  <c r="BQ181" i="1"/>
  <c r="BS143" i="1"/>
  <c r="BS145" i="1" s="1"/>
  <c r="BN15" i="34"/>
  <c r="BN17" i="7"/>
  <c r="BN19" i="9"/>
  <c r="BN19" i="26"/>
  <c r="BN17" i="30"/>
  <c r="BN15" i="37"/>
  <c r="BS139" i="1"/>
  <c r="BS141" i="1" s="1"/>
  <c r="BU138" i="1"/>
  <c r="BT140" i="1"/>
  <c r="BT144" i="1"/>
  <c r="BR178" i="1"/>
  <c r="BS176" i="1"/>
  <c r="BR182" i="1"/>
  <c r="BP107" i="46" l="1"/>
  <c r="HK3" i="45"/>
  <c r="HL1" i="45"/>
  <c r="N42" i="1"/>
  <c r="M41" i="1"/>
  <c r="M43" i="1" s="1"/>
  <c r="H9" i="30"/>
  <c r="H7" i="26"/>
  <c r="H8" i="37"/>
  <c r="N46" i="1"/>
  <c r="M45" i="1"/>
  <c r="M47" i="1" s="1"/>
  <c r="H9" i="7"/>
  <c r="H7" i="9"/>
  <c r="H8" i="34"/>
  <c r="BR177" i="1"/>
  <c r="BR181" i="1"/>
  <c r="BT139" i="1"/>
  <c r="BT141" i="1" s="1"/>
  <c r="BS182" i="1"/>
  <c r="BS178" i="1"/>
  <c r="BT176" i="1"/>
  <c r="BU140" i="1"/>
  <c r="BU144" i="1"/>
  <c r="BV138" i="1"/>
  <c r="BO19" i="9"/>
  <c r="BO15" i="34"/>
  <c r="BO17" i="7"/>
  <c r="BO15" i="37"/>
  <c r="BO19" i="26"/>
  <c r="BO17" i="30"/>
  <c r="BT143" i="1"/>
  <c r="BT145" i="1" s="1"/>
  <c r="BQ107" i="46" l="1"/>
  <c r="HM1" i="45"/>
  <c r="HL3" i="45"/>
  <c r="I9" i="7"/>
  <c r="I7" i="9"/>
  <c r="I8" i="34"/>
  <c r="I9" i="30"/>
  <c r="I7" i="26"/>
  <c r="I8" i="37"/>
  <c r="O46" i="1"/>
  <c r="N47" i="1"/>
  <c r="N45" i="1"/>
  <c r="O42" i="1"/>
  <c r="N41" i="1"/>
  <c r="N43" i="1" s="1"/>
  <c r="BS177" i="1"/>
  <c r="BS181" i="1"/>
  <c r="BW138" i="1"/>
  <c r="BX138" i="1" s="1"/>
  <c r="BV144" i="1"/>
  <c r="BV140" i="1"/>
  <c r="BU145" i="1"/>
  <c r="BU143" i="1"/>
  <c r="BP17" i="30"/>
  <c r="BP19" i="26"/>
  <c r="BP15" i="37"/>
  <c r="BU139" i="1"/>
  <c r="BU141" i="1" s="1"/>
  <c r="BT182" i="1"/>
  <c r="BT178" i="1"/>
  <c r="BU176" i="1"/>
  <c r="BP17" i="7"/>
  <c r="BP15" i="34"/>
  <c r="BP19" i="9"/>
  <c r="BR107" i="46" l="1"/>
  <c r="BY138" i="1"/>
  <c r="BX144" i="1"/>
  <c r="BX140" i="1"/>
  <c r="HN1" i="45"/>
  <c r="HM3" i="45"/>
  <c r="P46" i="1"/>
  <c r="O45" i="1"/>
  <c r="O47" i="1" s="1"/>
  <c r="P42" i="1"/>
  <c r="O41" i="1"/>
  <c r="O43" i="1" s="1"/>
  <c r="J7" i="26"/>
  <c r="J9" i="30"/>
  <c r="J8" i="37"/>
  <c r="J9" i="7"/>
  <c r="J8" i="34"/>
  <c r="J7" i="9"/>
  <c r="BT177" i="1"/>
  <c r="BT181" i="1"/>
  <c r="BQ15" i="34"/>
  <c r="BQ19" i="9"/>
  <c r="BQ17" i="7"/>
  <c r="BV143" i="1"/>
  <c r="BV145" i="1" s="1"/>
  <c r="BW144" i="1"/>
  <c r="BW140" i="1"/>
  <c r="BV176" i="1"/>
  <c r="BU182" i="1"/>
  <c r="BU178" i="1"/>
  <c r="BQ17" i="30"/>
  <c r="BQ19" i="26"/>
  <c r="BQ15" i="37"/>
  <c r="BV139" i="1"/>
  <c r="BV141" i="1" s="1"/>
  <c r="BS107" i="46" l="1"/>
  <c r="BX141" i="1"/>
  <c r="BX139" i="1"/>
  <c r="BX143" i="1"/>
  <c r="BX145" i="1"/>
  <c r="BZ138" i="1"/>
  <c r="BY144" i="1"/>
  <c r="BY140" i="1"/>
  <c r="HN3" i="45"/>
  <c r="HO1" i="45"/>
  <c r="K9" i="7"/>
  <c r="K7" i="9"/>
  <c r="K8" i="34"/>
  <c r="P41" i="1"/>
  <c r="P43" i="1" s="1"/>
  <c r="Q42" i="1"/>
  <c r="K8" i="37"/>
  <c r="K7" i="26"/>
  <c r="K9" i="30"/>
  <c r="P45" i="1"/>
  <c r="P47" i="1" s="1"/>
  <c r="Q46" i="1"/>
  <c r="BU177" i="1"/>
  <c r="BU181" i="1"/>
  <c r="BW143" i="1"/>
  <c r="BW145" i="1" s="1"/>
  <c r="BR15" i="37"/>
  <c r="BR19" i="26"/>
  <c r="BR17" i="30"/>
  <c r="BR17" i="7"/>
  <c r="BR19" i="9"/>
  <c r="BR15" i="34"/>
  <c r="BV182" i="1"/>
  <c r="BW176" i="1"/>
  <c r="BX176" i="1" s="1"/>
  <c r="BV178" i="1"/>
  <c r="BW139" i="1"/>
  <c r="BW141" i="1" s="1"/>
  <c r="BY176" i="1" l="1"/>
  <c r="BX182" i="1"/>
  <c r="BX181" i="1" s="1"/>
  <c r="BX178" i="1"/>
  <c r="BX177" i="1" s="1"/>
  <c r="BT107" i="46"/>
  <c r="BT17" i="30"/>
  <c r="BT15" i="37"/>
  <c r="BT19" i="26"/>
  <c r="CA138" i="1"/>
  <c r="BZ144" i="1"/>
  <c r="BZ140" i="1"/>
  <c r="BY141" i="1"/>
  <c r="BY139" i="1"/>
  <c r="BY145" i="1"/>
  <c r="BY143" i="1"/>
  <c r="BT15" i="34"/>
  <c r="BT17" i="7"/>
  <c r="BT19" i="9"/>
  <c r="HP1" i="45"/>
  <c r="HO3" i="45"/>
  <c r="R46" i="1"/>
  <c r="Q47" i="1"/>
  <c r="Q45" i="1"/>
  <c r="L9" i="7"/>
  <c r="L7" i="9"/>
  <c r="L8" i="34"/>
  <c r="L9" i="30"/>
  <c r="L7" i="26"/>
  <c r="L8" i="37"/>
  <c r="R42" i="1"/>
  <c r="Q41" i="1"/>
  <c r="Q43" i="1" s="1"/>
  <c r="BV177" i="1"/>
  <c r="BV181" i="1"/>
  <c r="BW178" i="1"/>
  <c r="BW182" i="1"/>
  <c r="BS19" i="26"/>
  <c r="BS15" i="37"/>
  <c r="BS17" i="30"/>
  <c r="BS17" i="7"/>
  <c r="BS19" i="9"/>
  <c r="BS15" i="34"/>
  <c r="BZ176" i="1" l="1"/>
  <c r="BY182" i="1"/>
  <c r="BY181" i="1" s="1"/>
  <c r="BY178" i="1"/>
  <c r="BY177" i="1" s="1"/>
  <c r="BU107" i="46"/>
  <c r="CB138" i="1"/>
  <c r="CA140" i="1"/>
  <c r="CA144" i="1"/>
  <c r="BU15" i="34"/>
  <c r="BU19" i="9"/>
  <c r="BU17" i="7"/>
  <c r="BZ143" i="1"/>
  <c r="BZ145" i="1"/>
  <c r="BZ139" i="1"/>
  <c r="BZ141" i="1"/>
  <c r="BU15" i="37"/>
  <c r="BU17" i="30"/>
  <c r="BU19" i="26"/>
  <c r="HP3" i="45"/>
  <c r="HQ1" i="45"/>
  <c r="S46" i="1"/>
  <c r="R45" i="1"/>
  <c r="R47" i="1" s="1"/>
  <c r="R41" i="1"/>
  <c r="S42" i="1"/>
  <c r="R43" i="1"/>
  <c r="M8" i="37"/>
  <c r="M7" i="26"/>
  <c r="M9" i="30"/>
  <c r="M8" i="34"/>
  <c r="M7" i="9"/>
  <c r="M9" i="7"/>
  <c r="BW177" i="1"/>
  <c r="BW181" i="1"/>
  <c r="BZ178" i="1" l="1"/>
  <c r="BZ177" i="1" s="1"/>
  <c r="BZ182" i="1"/>
  <c r="BZ181" i="1" s="1"/>
  <c r="CA176" i="1"/>
  <c r="BV107" i="46"/>
  <c r="CA143" i="1"/>
  <c r="CA145" i="1"/>
  <c r="BV15" i="34"/>
  <c r="BV19" i="9"/>
  <c r="BV17" i="7"/>
  <c r="CA139" i="1"/>
  <c r="CA141" i="1"/>
  <c r="BV15" i="37"/>
  <c r="BV17" i="30"/>
  <c r="BV19" i="26"/>
  <c r="CC138" i="1"/>
  <c r="CB140" i="1"/>
  <c r="CB144" i="1"/>
  <c r="HR1" i="45"/>
  <c r="HQ3" i="45"/>
  <c r="T46" i="1"/>
  <c r="S45" i="1"/>
  <c r="S47" i="1" s="1"/>
  <c r="T42" i="1"/>
  <c r="S41" i="1"/>
  <c r="S43" i="1" s="1"/>
  <c r="E56" i="1"/>
  <c r="D56" i="1"/>
  <c r="D58" i="1" s="1"/>
  <c r="N9" i="30"/>
  <c r="N7" i="26"/>
  <c r="N8" i="37"/>
  <c r="N9" i="7"/>
  <c r="N7" i="9"/>
  <c r="N8" i="34"/>
  <c r="CB176" i="1" l="1"/>
  <c r="CA182" i="1"/>
  <c r="CA181" i="1" s="1"/>
  <c r="CA178" i="1"/>
  <c r="CA177" i="1" s="1"/>
  <c r="BW107" i="46"/>
  <c r="CB139" i="1"/>
  <c r="CB141" i="1"/>
  <c r="CD138" i="1"/>
  <c r="CC140" i="1"/>
  <c r="CC144" i="1"/>
  <c r="BW15" i="34"/>
  <c r="BW19" i="9"/>
  <c r="BW17" i="7"/>
  <c r="CB143" i="1"/>
  <c r="CB145" i="1"/>
  <c r="BW15" i="37"/>
  <c r="BW17" i="30"/>
  <c r="BW19" i="26"/>
  <c r="BX52" i="1"/>
  <c r="BY52" i="1"/>
  <c r="BZ52" i="1"/>
  <c r="CA52" i="1"/>
  <c r="CB52" i="1"/>
  <c r="CC52" i="1"/>
  <c r="CD52" i="1"/>
  <c r="CE52" i="1"/>
  <c r="CF52" i="1"/>
  <c r="CG52" i="1"/>
  <c r="CH52" i="1"/>
  <c r="CI52" i="1"/>
  <c r="HS1" i="45"/>
  <c r="HR3" i="45"/>
  <c r="I52" i="1"/>
  <c r="E58" i="1"/>
  <c r="I56" i="1"/>
  <c r="T47" i="1"/>
  <c r="T45" i="1"/>
  <c r="U46" i="1"/>
  <c r="O9" i="7"/>
  <c r="O8" i="34"/>
  <c r="O7" i="9"/>
  <c r="O9" i="30"/>
  <c r="O7" i="26"/>
  <c r="O8" i="37"/>
  <c r="U42" i="1"/>
  <c r="T41" i="1"/>
  <c r="T43" i="1" s="1"/>
  <c r="CB178" i="1" l="1"/>
  <c r="CB177" i="1" s="1"/>
  <c r="CB182" i="1"/>
  <c r="CB181" i="1" s="1"/>
  <c r="CC176" i="1"/>
  <c r="BX107" i="46"/>
  <c r="BX51" i="1"/>
  <c r="BX53" i="1"/>
  <c r="BT12" i="9" s="1"/>
  <c r="CD53" i="1"/>
  <c r="BZ12" i="9" s="1"/>
  <c r="CD51" i="1"/>
  <c r="CC141" i="1"/>
  <c r="CC139" i="1"/>
  <c r="CG51" i="1"/>
  <c r="CG53" i="1"/>
  <c r="CC12" i="9" s="1"/>
  <c r="BX56" i="1"/>
  <c r="BY56" i="1"/>
  <c r="BZ56" i="1"/>
  <c r="CA56" i="1"/>
  <c r="CB56" i="1"/>
  <c r="CC56" i="1"/>
  <c r="CD56" i="1"/>
  <c r="CE56" i="1"/>
  <c r="CF56" i="1"/>
  <c r="CG56" i="1"/>
  <c r="CH56" i="1"/>
  <c r="CI56" i="1"/>
  <c r="CE51" i="1"/>
  <c r="CE53" i="1"/>
  <c r="CA12" i="9" s="1"/>
  <c r="CC53" i="1"/>
  <c r="BY12" i="9" s="1"/>
  <c r="CC51" i="1"/>
  <c r="CE138" i="1"/>
  <c r="CD144" i="1"/>
  <c r="CD140" i="1"/>
  <c r="BZ51" i="1"/>
  <c r="BZ53" i="1"/>
  <c r="BV12" i="9" s="1"/>
  <c r="CC143" i="1"/>
  <c r="CC145" i="1"/>
  <c r="CB53" i="1"/>
  <c r="BX12" i="9" s="1"/>
  <c r="CB51" i="1"/>
  <c r="BX15" i="37"/>
  <c r="BX17" i="30"/>
  <c r="BX19" i="26"/>
  <c r="BX17" i="7"/>
  <c r="BX15" i="34"/>
  <c r="BX19" i="9"/>
  <c r="CH51" i="1"/>
  <c r="CH53" i="1"/>
  <c r="CD12" i="9" s="1"/>
  <c r="BY51" i="1"/>
  <c r="BY53" i="1"/>
  <c r="BU12" i="9" s="1"/>
  <c r="CF51" i="1"/>
  <c r="CF53" i="1"/>
  <c r="CB12" i="9" s="1"/>
  <c r="CI51" i="1"/>
  <c r="CI53" i="1"/>
  <c r="CE12" i="9" s="1"/>
  <c r="CA53" i="1"/>
  <c r="BW12" i="9" s="1"/>
  <c r="CA51" i="1"/>
  <c r="HS3" i="45"/>
  <c r="HT1" i="45"/>
  <c r="V42" i="1"/>
  <c r="U41" i="1"/>
  <c r="U43" i="1" s="1"/>
  <c r="I57" i="1"/>
  <c r="E12" i="26" s="1"/>
  <c r="J56" i="1"/>
  <c r="I55" i="1"/>
  <c r="V46" i="1"/>
  <c r="U45" i="1"/>
  <c r="U47" i="1" s="1"/>
  <c r="AX56" i="1"/>
  <c r="AU56" i="1"/>
  <c r="BM56" i="1"/>
  <c r="AT56" i="1"/>
  <c r="BB56" i="1"/>
  <c r="BR56" i="1"/>
  <c r="AP56" i="1"/>
  <c r="BG56" i="1"/>
  <c r="BW56" i="1"/>
  <c r="AS56" i="1"/>
  <c r="BL56" i="1"/>
  <c r="BI56" i="1"/>
  <c r="AO56" i="1"/>
  <c r="AW56" i="1"/>
  <c r="BS56" i="1"/>
  <c r="BH56" i="1"/>
  <c r="BA56" i="1"/>
  <c r="BQ56" i="1"/>
  <c r="BF56" i="1"/>
  <c r="BV56" i="1"/>
  <c r="BK56" i="1"/>
  <c r="AZ56" i="1"/>
  <c r="BP56" i="1"/>
  <c r="BE56" i="1"/>
  <c r="BU56" i="1"/>
  <c r="BJ56" i="1"/>
  <c r="AV56" i="1"/>
  <c r="AN56" i="1"/>
  <c r="BO56" i="1"/>
  <c r="AY56" i="1"/>
  <c r="BD56" i="1"/>
  <c r="BT56" i="1"/>
  <c r="AQ56" i="1"/>
  <c r="BN56" i="1"/>
  <c r="BC56" i="1"/>
  <c r="AR56" i="1"/>
  <c r="BA52" i="1"/>
  <c r="BF52" i="1"/>
  <c r="BV52" i="1"/>
  <c r="AS52" i="1"/>
  <c r="BG52" i="1"/>
  <c r="BW52" i="1"/>
  <c r="AP52" i="1"/>
  <c r="BD52" i="1"/>
  <c r="BT52" i="1"/>
  <c r="AV52" i="1"/>
  <c r="AN52" i="1"/>
  <c r="AT52" i="1"/>
  <c r="BC52" i="1"/>
  <c r="BP52" i="1"/>
  <c r="AR52" i="1"/>
  <c r="BQ52" i="1"/>
  <c r="BJ52" i="1"/>
  <c r="BU52" i="1"/>
  <c r="AQ52" i="1"/>
  <c r="BK52" i="1"/>
  <c r="AY52" i="1"/>
  <c r="AU52" i="1"/>
  <c r="BH52" i="1"/>
  <c r="AO52" i="1"/>
  <c r="AW52" i="1"/>
  <c r="BN52" i="1"/>
  <c r="AX52" i="1"/>
  <c r="BO52" i="1"/>
  <c r="BI52" i="1"/>
  <c r="BL52" i="1"/>
  <c r="BE52" i="1"/>
  <c r="BB52" i="1"/>
  <c r="BR52" i="1"/>
  <c r="BS52" i="1"/>
  <c r="AZ52" i="1"/>
  <c r="BM52" i="1"/>
  <c r="P8" i="34"/>
  <c r="P7" i="9"/>
  <c r="P9" i="7"/>
  <c r="P9" i="30"/>
  <c r="P7" i="26"/>
  <c r="P8" i="37"/>
  <c r="I51" i="1"/>
  <c r="I53" i="1"/>
  <c r="E12" i="9" s="1"/>
  <c r="J52" i="1"/>
  <c r="CD176" i="1" l="1"/>
  <c r="CC182" i="1"/>
  <c r="CC181" i="1" s="1"/>
  <c r="CC178" i="1"/>
  <c r="CC177" i="1" s="1"/>
  <c r="BY107" i="46"/>
  <c r="BY15" i="37"/>
  <c r="BY17" i="30"/>
  <c r="BY19" i="26"/>
  <c r="CE57" i="1"/>
  <c r="CA12" i="26" s="1"/>
  <c r="CE55" i="1"/>
  <c r="CD141" i="1"/>
  <c r="CD139" i="1"/>
  <c r="CI55" i="1"/>
  <c r="CI57" i="1"/>
  <c r="CE12" i="26" s="1"/>
  <c r="CA57" i="1"/>
  <c r="BW12" i="26" s="1"/>
  <c r="CA55" i="1"/>
  <c r="CC55" i="1"/>
  <c r="CC57" i="1"/>
  <c r="BY12" i="26" s="1"/>
  <c r="CB55" i="1"/>
  <c r="CB57" i="1"/>
  <c r="BX12" i="26" s="1"/>
  <c r="CD145" i="1"/>
  <c r="CD143" i="1"/>
  <c r="CH55" i="1"/>
  <c r="CH57" i="1"/>
  <c r="CD12" i="26" s="1"/>
  <c r="BZ57" i="1"/>
  <c r="BV12" i="26" s="1"/>
  <c r="BZ55" i="1"/>
  <c r="BY17" i="7"/>
  <c r="BY15" i="34"/>
  <c r="BY19" i="9"/>
  <c r="CF138" i="1"/>
  <c r="CE140" i="1"/>
  <c r="CE144" i="1"/>
  <c r="CG57" i="1"/>
  <c r="CC12" i="26" s="1"/>
  <c r="CG55" i="1"/>
  <c r="BY55" i="1"/>
  <c r="BY57" i="1"/>
  <c r="BU12" i="26" s="1"/>
  <c r="CD55" i="1"/>
  <c r="CD57" i="1"/>
  <c r="BZ12" i="26" s="1"/>
  <c r="CF55" i="1"/>
  <c r="CF57" i="1"/>
  <c r="CB12" i="26" s="1"/>
  <c r="BX55" i="1"/>
  <c r="BX57" i="1"/>
  <c r="BT12" i="26" s="1"/>
  <c r="HU1" i="45"/>
  <c r="HT3" i="45"/>
  <c r="BL51" i="1"/>
  <c r="BL53" i="1"/>
  <c r="BH12" i="9" s="1"/>
  <c r="AX53" i="1"/>
  <c r="AT12" i="9" s="1"/>
  <c r="AX51" i="1"/>
  <c r="AU51" i="1"/>
  <c r="AU53" i="1"/>
  <c r="AQ12" i="9" s="1"/>
  <c r="AR53" i="1"/>
  <c r="AN12" i="9" s="1"/>
  <c r="AR51" i="1"/>
  <c r="BD53" i="1"/>
  <c r="AZ12" i="9" s="1"/>
  <c r="BD51" i="1"/>
  <c r="BA51" i="1"/>
  <c r="BA53" i="1"/>
  <c r="AW12" i="9" s="1"/>
  <c r="AV57" i="1"/>
  <c r="AR12" i="26" s="1"/>
  <c r="AV55" i="1"/>
  <c r="AO57" i="1"/>
  <c r="AK12" i="26" s="1"/>
  <c r="AO55" i="1"/>
  <c r="BB57" i="1"/>
  <c r="AX12" i="26" s="1"/>
  <c r="BB55" i="1"/>
  <c r="AX57" i="1"/>
  <c r="AT12" i="26" s="1"/>
  <c r="AX55" i="1"/>
  <c r="BM53" i="1"/>
  <c r="BI12" i="9" s="1"/>
  <c r="BM51" i="1"/>
  <c r="BB53" i="1"/>
  <c r="AX12" i="9" s="1"/>
  <c r="BB51" i="1"/>
  <c r="BI51" i="1"/>
  <c r="BI53" i="1"/>
  <c r="BE12" i="9" s="1"/>
  <c r="BN51" i="1"/>
  <c r="BN53" i="1"/>
  <c r="BJ12" i="9" s="1"/>
  <c r="AY51" i="1"/>
  <c r="AY53" i="1"/>
  <c r="AU12" i="9" s="1"/>
  <c r="BJ51" i="1"/>
  <c r="BJ53" i="1"/>
  <c r="BF12" i="9" s="1"/>
  <c r="BP53" i="1"/>
  <c r="BL12" i="9" s="1"/>
  <c r="BP51" i="1"/>
  <c r="AN51" i="1"/>
  <c r="AN53" i="1"/>
  <c r="AJ12" i="9" s="1"/>
  <c r="AP51" i="1"/>
  <c r="AP53" i="1"/>
  <c r="AL12" i="9" s="1"/>
  <c r="BV51" i="1"/>
  <c r="BV53" i="1"/>
  <c r="BR12" i="9" s="1"/>
  <c r="AR57" i="1"/>
  <c r="AN12" i="26" s="1"/>
  <c r="AR55" i="1"/>
  <c r="AY55" i="1"/>
  <c r="AY57" i="1"/>
  <c r="AU12" i="26" s="1"/>
  <c r="BJ57" i="1"/>
  <c r="BF12" i="26" s="1"/>
  <c r="BJ55" i="1"/>
  <c r="BK57" i="1"/>
  <c r="BG12" i="26" s="1"/>
  <c r="BK55" i="1"/>
  <c r="BH55" i="1"/>
  <c r="BH57" i="1"/>
  <c r="BD12" i="26" s="1"/>
  <c r="BI57" i="1"/>
  <c r="BE12" i="26" s="1"/>
  <c r="BI55" i="1"/>
  <c r="BG55" i="1"/>
  <c r="BG57" i="1"/>
  <c r="BC12" i="26" s="1"/>
  <c r="AT57" i="1"/>
  <c r="AP12" i="26" s="1"/>
  <c r="AT55" i="1"/>
  <c r="Q7" i="26"/>
  <c r="Q8" i="37"/>
  <c r="Q9" i="30"/>
  <c r="K52" i="1"/>
  <c r="J53" i="1"/>
  <c r="F12" i="9" s="1"/>
  <c r="J51" i="1"/>
  <c r="AZ53" i="1"/>
  <c r="AV12" i="9" s="1"/>
  <c r="AZ51" i="1"/>
  <c r="BO51" i="1"/>
  <c r="BO53" i="1"/>
  <c r="BK12" i="9" s="1"/>
  <c r="AO53" i="1"/>
  <c r="AK12" i="9" s="1"/>
  <c r="AO51" i="1"/>
  <c r="BK53" i="1"/>
  <c r="BG12" i="9" s="1"/>
  <c r="BK51" i="1"/>
  <c r="AV51" i="1"/>
  <c r="AV53" i="1"/>
  <c r="AR12" i="9" s="1"/>
  <c r="BW53" i="1"/>
  <c r="BS12" i="9" s="1"/>
  <c r="BW51" i="1"/>
  <c r="BF51" i="1"/>
  <c r="BF53" i="1"/>
  <c r="BB12" i="9" s="1"/>
  <c r="BC57" i="1"/>
  <c r="AY12" i="26" s="1"/>
  <c r="BC55" i="1"/>
  <c r="BO57" i="1"/>
  <c r="BK12" i="26" s="1"/>
  <c r="BO55" i="1"/>
  <c r="BP57" i="1"/>
  <c r="BL12" i="26" s="1"/>
  <c r="BP55" i="1"/>
  <c r="BQ57" i="1"/>
  <c r="BM12" i="26" s="1"/>
  <c r="BQ55" i="1"/>
  <c r="BS57" i="1"/>
  <c r="BO12" i="26" s="1"/>
  <c r="BS55" i="1"/>
  <c r="BL57" i="1"/>
  <c r="BH12" i="26" s="1"/>
  <c r="BL55" i="1"/>
  <c r="AP57" i="1"/>
  <c r="AL12" i="26" s="1"/>
  <c r="AP55" i="1"/>
  <c r="BM55" i="1"/>
  <c r="BM57" i="1"/>
  <c r="BI12" i="26" s="1"/>
  <c r="W46" i="1"/>
  <c r="V45" i="1"/>
  <c r="V47" i="1" s="1"/>
  <c r="Q8" i="34"/>
  <c r="Q7" i="9"/>
  <c r="Q9" i="7"/>
  <c r="BR51" i="1"/>
  <c r="BR53" i="1"/>
  <c r="BN12" i="9" s="1"/>
  <c r="BU51" i="1"/>
  <c r="BU53" i="1"/>
  <c r="BQ12" i="9" s="1"/>
  <c r="AT51" i="1"/>
  <c r="AT53" i="1"/>
  <c r="AP12" i="9" s="1"/>
  <c r="AS51" i="1"/>
  <c r="AS53" i="1"/>
  <c r="AO12" i="9" s="1"/>
  <c r="AQ57" i="1"/>
  <c r="AM12" i="26" s="1"/>
  <c r="AQ55" i="1"/>
  <c r="BD57" i="1"/>
  <c r="AZ12" i="26" s="1"/>
  <c r="BD55" i="1"/>
  <c r="BE55" i="1"/>
  <c r="BE57" i="1"/>
  <c r="BA12" i="26" s="1"/>
  <c r="BF57" i="1"/>
  <c r="BB12" i="26" s="1"/>
  <c r="BF55" i="1"/>
  <c r="BW55" i="1"/>
  <c r="BW57" i="1"/>
  <c r="BS12" i="26" s="1"/>
  <c r="K56" i="1"/>
  <c r="J55" i="1"/>
  <c r="J57" i="1"/>
  <c r="F12" i="26" s="1"/>
  <c r="BS51" i="1"/>
  <c r="BS53" i="1"/>
  <c r="BO12" i="9" s="1"/>
  <c r="BE53" i="1"/>
  <c r="BA12" i="9" s="1"/>
  <c r="BE51" i="1"/>
  <c r="AW53" i="1"/>
  <c r="AS12" i="9" s="1"/>
  <c r="AW51" i="1"/>
  <c r="BH51" i="1"/>
  <c r="BH53" i="1"/>
  <c r="BD12" i="9" s="1"/>
  <c r="AQ51" i="1"/>
  <c r="AQ53" i="1"/>
  <c r="AM12" i="9" s="1"/>
  <c r="BQ51" i="1"/>
  <c r="BQ53" i="1"/>
  <c r="BM12" i="9" s="1"/>
  <c r="BC51" i="1"/>
  <c r="BC53" i="1"/>
  <c r="AY12" i="9" s="1"/>
  <c r="BT53" i="1"/>
  <c r="BP12" i="9" s="1"/>
  <c r="BT51" i="1"/>
  <c r="BG53" i="1"/>
  <c r="BC12" i="9" s="1"/>
  <c r="BG51" i="1"/>
  <c r="BN55" i="1"/>
  <c r="BN57" i="1"/>
  <c r="BJ12" i="26" s="1"/>
  <c r="BT57" i="1"/>
  <c r="BP12" i="26" s="1"/>
  <c r="BT55" i="1"/>
  <c r="AN55" i="1"/>
  <c r="AN57" i="1"/>
  <c r="AJ12" i="26" s="1"/>
  <c r="BU57" i="1"/>
  <c r="BQ12" i="26" s="1"/>
  <c r="BU55" i="1"/>
  <c r="AZ55" i="1"/>
  <c r="AZ57" i="1"/>
  <c r="AV12" i="26" s="1"/>
  <c r="BV57" i="1"/>
  <c r="BR12" i="26" s="1"/>
  <c r="BV55" i="1"/>
  <c r="BA57" i="1"/>
  <c r="AW12" i="26" s="1"/>
  <c r="BA55" i="1"/>
  <c r="AW55" i="1"/>
  <c r="AW57" i="1"/>
  <c r="AS12" i="26" s="1"/>
  <c r="AS57" i="1"/>
  <c r="AO12" i="26" s="1"/>
  <c r="AS55" i="1"/>
  <c r="BR57" i="1"/>
  <c r="BN12" i="26" s="1"/>
  <c r="BR55" i="1"/>
  <c r="AU55" i="1"/>
  <c r="AU57" i="1"/>
  <c r="AQ12" i="26" s="1"/>
  <c r="V41" i="1"/>
  <c r="V43" i="1" s="1"/>
  <c r="W42" i="1"/>
  <c r="CD178" i="1" l="1"/>
  <c r="CD177" i="1" s="1"/>
  <c r="CD182" i="1"/>
  <c r="CD181" i="1" s="1"/>
  <c r="CE176" i="1"/>
  <c r="BZ107" i="46"/>
  <c r="CE139" i="1"/>
  <c r="CE141" i="1"/>
  <c r="CG138" i="1"/>
  <c r="CF144" i="1"/>
  <c r="CF140" i="1"/>
  <c r="BZ15" i="34"/>
  <c r="BZ17" i="7"/>
  <c r="BZ19" i="9"/>
  <c r="CE143" i="1"/>
  <c r="CE145" i="1"/>
  <c r="BZ15" i="37"/>
  <c r="BZ17" i="30"/>
  <c r="BZ19" i="26"/>
  <c r="HV1" i="45"/>
  <c r="HU3" i="45"/>
  <c r="K57" i="1"/>
  <c r="G12" i="26" s="1"/>
  <c r="L56" i="1"/>
  <c r="K55" i="1"/>
  <c r="L52" i="1"/>
  <c r="K53" i="1"/>
  <c r="G12" i="9" s="1"/>
  <c r="K51" i="1"/>
  <c r="W45" i="1"/>
  <c r="W47" i="1"/>
  <c r="X46" i="1"/>
  <c r="W41" i="1"/>
  <c r="W43" i="1" s="1"/>
  <c r="X42" i="1"/>
  <c r="R7" i="26"/>
  <c r="R8" i="37"/>
  <c r="R9" i="30"/>
  <c r="R8" i="34"/>
  <c r="R9" i="7"/>
  <c r="R7" i="9"/>
  <c r="CF176" i="1" l="1"/>
  <c r="CE182" i="1"/>
  <c r="CE181" i="1" s="1"/>
  <c r="CE178" i="1"/>
  <c r="CE177" i="1" s="1"/>
  <c r="CA107" i="46"/>
  <c r="CH138" i="1"/>
  <c r="CG144" i="1"/>
  <c r="CG140" i="1"/>
  <c r="CA15" i="34"/>
  <c r="CA17" i="7"/>
  <c r="CA19" i="9"/>
  <c r="CA15" i="37"/>
  <c r="CA17" i="30"/>
  <c r="CA19" i="26"/>
  <c r="CF141" i="1"/>
  <c r="CF139" i="1"/>
  <c r="CF145" i="1"/>
  <c r="CF143" i="1"/>
  <c r="HW1" i="45"/>
  <c r="HV3" i="45"/>
  <c r="D65" i="1"/>
  <c r="E65" i="1"/>
  <c r="S7" i="9"/>
  <c r="S8" i="34"/>
  <c r="S9" i="7"/>
  <c r="S8" i="37"/>
  <c r="S7" i="26"/>
  <c r="S9" i="30"/>
  <c r="L53" i="1"/>
  <c r="H12" i="9" s="1"/>
  <c r="M52" i="1"/>
  <c r="L51" i="1"/>
  <c r="M56" i="1"/>
  <c r="L55" i="1"/>
  <c r="L57" i="1"/>
  <c r="H12" i="26" s="1"/>
  <c r="X43" i="1"/>
  <c r="Y42" i="1"/>
  <c r="X41" i="1"/>
  <c r="Y46" i="1"/>
  <c r="X45" i="1"/>
  <c r="X47" i="1" s="1"/>
  <c r="CG176" i="1" l="1"/>
  <c r="CF182" i="1"/>
  <c r="CF181" i="1" s="1"/>
  <c r="CF178" i="1"/>
  <c r="CF177" i="1" s="1"/>
  <c r="CB107" i="46"/>
  <c r="CG139" i="1"/>
  <c r="CG141" i="1"/>
  <c r="CB17" i="30"/>
  <c r="CB15" i="37"/>
  <c r="CB19" i="26"/>
  <c r="CB15" i="34"/>
  <c r="CB17" i="7"/>
  <c r="CB19" i="9"/>
  <c r="CG143" i="1"/>
  <c r="CG145" i="1"/>
  <c r="CI138" i="1"/>
  <c r="CH144" i="1"/>
  <c r="CH140" i="1"/>
  <c r="HW3" i="45"/>
  <c r="HX1" i="45"/>
  <c r="D67" i="1"/>
  <c r="I61" i="1"/>
  <c r="Z42" i="1"/>
  <c r="Y41" i="1"/>
  <c r="Y43" i="1" s="1"/>
  <c r="M57" i="1"/>
  <c r="I12" i="26" s="1"/>
  <c r="M55" i="1"/>
  <c r="N56" i="1"/>
  <c r="Z46" i="1"/>
  <c r="Y45" i="1"/>
  <c r="Y47" i="1" s="1"/>
  <c r="M51" i="1"/>
  <c r="N52" i="1"/>
  <c r="M53" i="1"/>
  <c r="I12" i="9" s="1"/>
  <c r="E67" i="1"/>
  <c r="I65" i="1"/>
  <c r="T7" i="26"/>
  <c r="T9" i="30"/>
  <c r="T8" i="37"/>
  <c r="T9" i="7"/>
  <c r="T8" i="34"/>
  <c r="T7" i="9"/>
  <c r="CH176" i="1" l="1"/>
  <c r="CG182" i="1"/>
  <c r="CG181" i="1" s="1"/>
  <c r="CG178" i="1"/>
  <c r="CG177" i="1" s="1"/>
  <c r="CC107" i="46"/>
  <c r="CH145" i="1"/>
  <c r="CH143" i="1"/>
  <c r="CI140" i="1"/>
  <c r="CI144" i="1"/>
  <c r="CH141" i="1"/>
  <c r="CH139" i="1"/>
  <c r="BX65" i="1"/>
  <c r="BY65" i="1"/>
  <c r="BZ65" i="1"/>
  <c r="CA65" i="1"/>
  <c r="CB65" i="1"/>
  <c r="CC65" i="1"/>
  <c r="CD65" i="1"/>
  <c r="CE65" i="1"/>
  <c r="CF65" i="1"/>
  <c r="CG65" i="1"/>
  <c r="CH65" i="1"/>
  <c r="CI65" i="1"/>
  <c r="CC15" i="37"/>
  <c r="CC19" i="26"/>
  <c r="CC17" i="30"/>
  <c r="CC15" i="34"/>
  <c r="CC17" i="7"/>
  <c r="CC19" i="9"/>
  <c r="BY61" i="1"/>
  <c r="BZ61" i="1"/>
  <c r="BX61" i="1"/>
  <c r="CA61" i="1"/>
  <c r="CB61" i="1"/>
  <c r="CC61" i="1"/>
  <c r="CD61" i="1"/>
  <c r="CE61" i="1"/>
  <c r="CF61" i="1"/>
  <c r="CG61" i="1"/>
  <c r="CH61" i="1"/>
  <c r="CI61" i="1"/>
  <c r="HY1" i="45"/>
  <c r="HX3" i="45"/>
  <c r="I66" i="1"/>
  <c r="E13" i="26" s="1"/>
  <c r="J65" i="1"/>
  <c r="I64" i="1"/>
  <c r="J61" i="1"/>
  <c r="I62" i="1"/>
  <c r="E13" i="9" s="1"/>
  <c r="I60" i="1"/>
  <c r="U8" i="37"/>
  <c r="U7" i="26"/>
  <c r="U9" i="30"/>
  <c r="AV61" i="1"/>
  <c r="BC61" i="1"/>
  <c r="BS61" i="1"/>
  <c r="AN61" i="1"/>
  <c r="BA61" i="1"/>
  <c r="BQ61" i="1"/>
  <c r="AU61" i="1"/>
  <c r="AX61" i="1"/>
  <c r="BN61" i="1"/>
  <c r="BH61" i="1"/>
  <c r="AQ61" i="1"/>
  <c r="BG61" i="1"/>
  <c r="BW61" i="1"/>
  <c r="AZ61" i="1"/>
  <c r="AP61" i="1"/>
  <c r="BE61" i="1"/>
  <c r="BU61" i="1"/>
  <c r="AT61" i="1"/>
  <c r="BB61" i="1"/>
  <c r="BR61" i="1"/>
  <c r="BT61" i="1"/>
  <c r="BK61" i="1"/>
  <c r="BL61" i="1"/>
  <c r="BI61" i="1"/>
  <c r="BD61" i="1"/>
  <c r="BF61" i="1"/>
  <c r="BV61" i="1"/>
  <c r="AO61" i="1"/>
  <c r="BP61" i="1"/>
  <c r="BJ61" i="1"/>
  <c r="BO61" i="1"/>
  <c r="BM61" i="1"/>
  <c r="AS61" i="1"/>
  <c r="AR61" i="1"/>
  <c r="AY61" i="1"/>
  <c r="AW61" i="1"/>
  <c r="AA46" i="1"/>
  <c r="Z45" i="1"/>
  <c r="Z47" i="1" s="1"/>
  <c r="U9" i="7"/>
  <c r="U7" i="9"/>
  <c r="U8" i="34"/>
  <c r="BE65" i="1"/>
  <c r="BU65" i="1"/>
  <c r="AY65" i="1"/>
  <c r="BO65" i="1"/>
  <c r="AV65" i="1"/>
  <c r="BD65" i="1"/>
  <c r="BT65" i="1"/>
  <c r="BV65" i="1"/>
  <c r="AW65" i="1"/>
  <c r="BG65" i="1"/>
  <c r="BW65" i="1"/>
  <c r="AX65" i="1"/>
  <c r="AT65" i="1"/>
  <c r="BI65" i="1"/>
  <c r="AO65" i="1"/>
  <c r="BC65" i="1"/>
  <c r="BS65" i="1"/>
  <c r="BB65" i="1"/>
  <c r="AP65" i="1"/>
  <c r="BH65" i="1"/>
  <c r="AS65" i="1"/>
  <c r="AQ65" i="1"/>
  <c r="BM65" i="1"/>
  <c r="BF65" i="1"/>
  <c r="AN65" i="1"/>
  <c r="BN65" i="1"/>
  <c r="BL65" i="1"/>
  <c r="BR65" i="1"/>
  <c r="BA65" i="1"/>
  <c r="BP65" i="1"/>
  <c r="BJ65" i="1"/>
  <c r="AR65" i="1"/>
  <c r="AZ65" i="1"/>
  <c r="BK65" i="1"/>
  <c r="BQ65" i="1"/>
  <c r="AU65" i="1"/>
  <c r="N53" i="1"/>
  <c r="J12" i="9" s="1"/>
  <c r="N51" i="1"/>
  <c r="O52" i="1"/>
  <c r="O56" i="1"/>
  <c r="N57" i="1"/>
  <c r="J12" i="26" s="1"/>
  <c r="N55" i="1"/>
  <c r="Z41" i="1"/>
  <c r="Z43" i="1" s="1"/>
  <c r="AA42" i="1"/>
  <c r="CH178" i="1" l="1"/>
  <c r="CH177" i="1" s="1"/>
  <c r="CH182" i="1"/>
  <c r="CH181" i="1" s="1"/>
  <c r="CI176" i="1"/>
  <c r="CD107" i="46"/>
  <c r="BX66" i="1"/>
  <c r="BT13" i="26" s="1"/>
  <c r="BX64" i="1"/>
  <c r="CD66" i="1"/>
  <c r="BZ13" i="26" s="1"/>
  <c r="CD64" i="1"/>
  <c r="CC66" i="1"/>
  <c r="BY13" i="26" s="1"/>
  <c r="CC64" i="1"/>
  <c r="CG60" i="1"/>
  <c r="CG62" i="1"/>
  <c r="CC13" i="9" s="1"/>
  <c r="BZ60" i="1"/>
  <c r="BZ62" i="1"/>
  <c r="BV13" i="9" s="1"/>
  <c r="CB64" i="1"/>
  <c r="CB66" i="1"/>
  <c r="BX13" i="26" s="1"/>
  <c r="CI141" i="1"/>
  <c r="CI139" i="1"/>
  <c r="CC60" i="1"/>
  <c r="CC62" i="1"/>
  <c r="BY13" i="9" s="1"/>
  <c r="CE66" i="1"/>
  <c r="CA13" i="26" s="1"/>
  <c r="CE64" i="1"/>
  <c r="CI60" i="1"/>
  <c r="CI62" i="1"/>
  <c r="CE13" i="9" s="1"/>
  <c r="CI143" i="1"/>
  <c r="CI145" i="1"/>
  <c r="CF60" i="1"/>
  <c r="CF62" i="1"/>
  <c r="CB13" i="9" s="1"/>
  <c r="BY60" i="1"/>
  <c r="BY62" i="1"/>
  <c r="BU13" i="9" s="1"/>
  <c r="CI66" i="1"/>
  <c r="CE13" i="26" s="1"/>
  <c r="CI64" i="1"/>
  <c r="CA64" i="1"/>
  <c r="CA66" i="1"/>
  <c r="BW13" i="26" s="1"/>
  <c r="CF64" i="1"/>
  <c r="CF66" i="1"/>
  <c r="CB13" i="26" s="1"/>
  <c r="CB60" i="1"/>
  <c r="CB62" i="1"/>
  <c r="BX13" i="9" s="1"/>
  <c r="CD19" i="9"/>
  <c r="CD15" i="34"/>
  <c r="CD17" i="7"/>
  <c r="CH62" i="1"/>
  <c r="CD13" i="9" s="1"/>
  <c r="CH60" i="1"/>
  <c r="CE62" i="1"/>
  <c r="CA13" i="9" s="1"/>
  <c r="CE60" i="1"/>
  <c r="CH66" i="1"/>
  <c r="CD13" i="26" s="1"/>
  <c r="CH64" i="1"/>
  <c r="BZ66" i="1"/>
  <c r="BV13" i="26" s="1"/>
  <c r="BZ64" i="1"/>
  <c r="CA60" i="1"/>
  <c r="CA62" i="1"/>
  <c r="BW13" i="9" s="1"/>
  <c r="BX62" i="1"/>
  <c r="BT13" i="9" s="1"/>
  <c r="BX60" i="1"/>
  <c r="CD60" i="1"/>
  <c r="CD62" i="1"/>
  <c r="BZ13" i="9" s="1"/>
  <c r="CG64" i="1"/>
  <c r="CG66" i="1"/>
  <c r="CC13" i="26" s="1"/>
  <c r="BY66" i="1"/>
  <c r="BU13" i="26" s="1"/>
  <c r="BY64" i="1"/>
  <c r="CD15" i="37"/>
  <c r="CD17" i="30"/>
  <c r="CD19" i="26"/>
  <c r="HZ1" i="45"/>
  <c r="HY3" i="45"/>
  <c r="AA41" i="1"/>
  <c r="AA43" i="1"/>
  <c r="AB42" i="1"/>
  <c r="BP64" i="1"/>
  <c r="BP66" i="1"/>
  <c r="BL13" i="26" s="1"/>
  <c r="BM64" i="1"/>
  <c r="BM66" i="1"/>
  <c r="BI13" i="26" s="1"/>
  <c r="AO64" i="1"/>
  <c r="AO66" i="1"/>
  <c r="AK13" i="26" s="1"/>
  <c r="BJ62" i="1"/>
  <c r="BF13" i="9" s="1"/>
  <c r="BJ60" i="1"/>
  <c r="AT62" i="1"/>
  <c r="AP13" i="9" s="1"/>
  <c r="AT60" i="1"/>
  <c r="BH62" i="1"/>
  <c r="BD13" i="9" s="1"/>
  <c r="BH60" i="1"/>
  <c r="BS60" i="1"/>
  <c r="BS62" i="1"/>
  <c r="BO13" i="9" s="1"/>
  <c r="J60" i="1"/>
  <c r="K61" i="1"/>
  <c r="J62" i="1"/>
  <c r="F13" i="9" s="1"/>
  <c r="V9" i="7"/>
  <c r="V8" i="34"/>
  <c r="V7" i="9"/>
  <c r="AU64" i="1"/>
  <c r="AU66" i="1"/>
  <c r="AQ13" i="26" s="1"/>
  <c r="BN64" i="1"/>
  <c r="BN66" i="1"/>
  <c r="BJ13" i="26" s="1"/>
  <c r="BQ66" i="1"/>
  <c r="BM13" i="26" s="1"/>
  <c r="BQ64" i="1"/>
  <c r="AR64" i="1"/>
  <c r="AR66" i="1"/>
  <c r="AN13" i="26" s="1"/>
  <c r="AN64" i="1"/>
  <c r="AN66" i="1"/>
  <c r="AJ13" i="26" s="1"/>
  <c r="AS66" i="1"/>
  <c r="AO13" i="26" s="1"/>
  <c r="AS64" i="1"/>
  <c r="BS66" i="1"/>
  <c r="BO13" i="26" s="1"/>
  <c r="BS64" i="1"/>
  <c r="BI64" i="1"/>
  <c r="BI66" i="1"/>
  <c r="BE13" i="26" s="1"/>
  <c r="BW64" i="1"/>
  <c r="BW66" i="1"/>
  <c r="BS13" i="26" s="1"/>
  <c r="BT64" i="1"/>
  <c r="BT66" i="1"/>
  <c r="BP13" i="26" s="1"/>
  <c r="BO66" i="1"/>
  <c r="BK13" i="26" s="1"/>
  <c r="BO64" i="1"/>
  <c r="BE66" i="1"/>
  <c r="BA13" i="26" s="1"/>
  <c r="BE64" i="1"/>
  <c r="AB46" i="1"/>
  <c r="AA45" i="1"/>
  <c r="AA47" i="1" s="1"/>
  <c r="AY60" i="1"/>
  <c r="AY62" i="1"/>
  <c r="AU13" i="9" s="1"/>
  <c r="BM62" i="1"/>
  <c r="BI13" i="9" s="1"/>
  <c r="BM60" i="1"/>
  <c r="AO62" i="1"/>
  <c r="AK13" i="9" s="1"/>
  <c r="AO60" i="1"/>
  <c r="BD60" i="1"/>
  <c r="BD62" i="1"/>
  <c r="AZ13" i="9" s="1"/>
  <c r="BR60" i="1"/>
  <c r="BR62" i="1"/>
  <c r="BN13" i="9" s="1"/>
  <c r="BE62" i="1"/>
  <c r="BA13" i="9" s="1"/>
  <c r="BE60" i="1"/>
  <c r="BG60" i="1"/>
  <c r="BG62" i="1"/>
  <c r="BC13" i="9" s="1"/>
  <c r="AX60" i="1"/>
  <c r="AX62" i="1"/>
  <c r="AT13" i="9" s="1"/>
  <c r="AV60" i="1"/>
  <c r="AV62" i="1"/>
  <c r="AR13" i="9" s="1"/>
  <c r="J64" i="1"/>
  <c r="K65" i="1"/>
  <c r="J66" i="1"/>
  <c r="F13" i="26" s="1"/>
  <c r="O55" i="1"/>
  <c r="O57" i="1"/>
  <c r="K12" i="26" s="1"/>
  <c r="P56" i="1"/>
  <c r="AZ64" i="1"/>
  <c r="AZ66" i="1"/>
  <c r="AV13" i="26" s="1"/>
  <c r="BL64" i="1"/>
  <c r="BL66" i="1"/>
  <c r="BH13" i="26" s="1"/>
  <c r="AP64" i="1"/>
  <c r="AP66" i="1"/>
  <c r="AL13" i="26" s="1"/>
  <c r="AX64" i="1"/>
  <c r="AX66" i="1"/>
  <c r="AT13" i="26" s="1"/>
  <c r="AW66" i="1"/>
  <c r="AS13" i="26" s="1"/>
  <c r="AW64" i="1"/>
  <c r="AS60" i="1"/>
  <c r="AS62" i="1"/>
  <c r="AO13" i="9" s="1"/>
  <c r="BF60" i="1"/>
  <c r="BF62" i="1"/>
  <c r="BB13" i="9" s="1"/>
  <c r="AZ62" i="1"/>
  <c r="AV13" i="9" s="1"/>
  <c r="AZ60" i="1"/>
  <c r="BQ62" i="1"/>
  <c r="BM13" i="9" s="1"/>
  <c r="BQ60" i="1"/>
  <c r="P52" i="1"/>
  <c r="O53" i="1"/>
  <c r="K12" i="9" s="1"/>
  <c r="O51" i="1"/>
  <c r="BA66" i="1"/>
  <c r="AW13" i="26" s="1"/>
  <c r="BA64" i="1"/>
  <c r="AQ64" i="1"/>
  <c r="AQ66" i="1"/>
  <c r="AM13" i="26" s="1"/>
  <c r="BB64" i="1"/>
  <c r="BB66" i="1"/>
  <c r="AX13" i="26" s="1"/>
  <c r="BV64" i="1"/>
  <c r="BV66" i="1"/>
  <c r="BR13" i="26" s="1"/>
  <c r="AV64" i="1"/>
  <c r="AV66" i="1"/>
  <c r="AR13" i="26" s="1"/>
  <c r="BU66" i="1"/>
  <c r="BQ13" i="26" s="1"/>
  <c r="BU64" i="1"/>
  <c r="V9" i="30"/>
  <c r="V7" i="26"/>
  <c r="V8" i="37"/>
  <c r="AW60" i="1"/>
  <c r="AW62" i="1"/>
  <c r="AS13" i="9" s="1"/>
  <c r="BP62" i="1"/>
  <c r="BL13" i="9" s="1"/>
  <c r="BP60" i="1"/>
  <c r="BL62" i="1"/>
  <c r="BH13" i="9" s="1"/>
  <c r="BL60" i="1"/>
  <c r="BT62" i="1"/>
  <c r="BP13" i="9" s="1"/>
  <c r="BT60" i="1"/>
  <c r="BU60" i="1"/>
  <c r="BU62" i="1"/>
  <c r="BQ13" i="9" s="1"/>
  <c r="BW62" i="1"/>
  <c r="BS13" i="9" s="1"/>
  <c r="BW60" i="1"/>
  <c r="BN60" i="1"/>
  <c r="BN62" i="1"/>
  <c r="BJ13" i="9" s="1"/>
  <c r="BA62" i="1"/>
  <c r="AW13" i="9" s="1"/>
  <c r="BA60" i="1"/>
  <c r="BC60" i="1"/>
  <c r="BC62" i="1"/>
  <c r="AY13" i="9" s="1"/>
  <c r="BK64" i="1"/>
  <c r="BK66" i="1"/>
  <c r="BG13" i="26" s="1"/>
  <c r="BJ64" i="1"/>
  <c r="BJ66" i="1"/>
  <c r="BF13" i="26" s="1"/>
  <c r="BR64" i="1"/>
  <c r="BR66" i="1"/>
  <c r="BN13" i="26" s="1"/>
  <c r="BF66" i="1"/>
  <c r="BB13" i="26" s="1"/>
  <c r="BF64" i="1"/>
  <c r="BH64" i="1"/>
  <c r="BH66" i="1"/>
  <c r="BD13" i="26" s="1"/>
  <c r="BC64" i="1"/>
  <c r="BC66" i="1"/>
  <c r="AY13" i="26" s="1"/>
  <c r="AT64" i="1"/>
  <c r="AT66" i="1"/>
  <c r="AP13" i="26" s="1"/>
  <c r="BG64" i="1"/>
  <c r="BG66" i="1"/>
  <c r="BC13" i="26" s="1"/>
  <c r="BD64" i="1"/>
  <c r="BD66" i="1"/>
  <c r="AZ13" i="26" s="1"/>
  <c r="AY66" i="1"/>
  <c r="AU13" i="26" s="1"/>
  <c r="AY64" i="1"/>
  <c r="AR62" i="1"/>
  <c r="AN13" i="9" s="1"/>
  <c r="AR60" i="1"/>
  <c r="BO60" i="1"/>
  <c r="BO62" i="1"/>
  <c r="BK13" i="9" s="1"/>
  <c r="BV60" i="1"/>
  <c r="BV62" i="1"/>
  <c r="BR13" i="9" s="1"/>
  <c r="BI62" i="1"/>
  <c r="BE13" i="9" s="1"/>
  <c r="BI60" i="1"/>
  <c r="BK62" i="1"/>
  <c r="BG13" i="9" s="1"/>
  <c r="BK60" i="1"/>
  <c r="BB60" i="1"/>
  <c r="BB62" i="1"/>
  <c r="AX13" i="9" s="1"/>
  <c r="AP60" i="1"/>
  <c r="AP62" i="1"/>
  <c r="AL13" i="9" s="1"/>
  <c r="AQ60" i="1"/>
  <c r="AQ62" i="1"/>
  <c r="AM13" i="9" s="1"/>
  <c r="AU60" i="1"/>
  <c r="AU62" i="1"/>
  <c r="AQ13" i="9" s="1"/>
  <c r="AN62" i="1"/>
  <c r="AJ13" i="9" s="1"/>
  <c r="AN60" i="1"/>
  <c r="CI178" i="1" l="1"/>
  <c r="CI177" i="1" s="1"/>
  <c r="CI182" i="1"/>
  <c r="CI181" i="1" s="1"/>
  <c r="CE107" i="46"/>
  <c r="CE15" i="37"/>
  <c r="CE17" i="30"/>
  <c r="CE19" i="26"/>
  <c r="CE15" i="34"/>
  <c r="CE17" i="7"/>
  <c r="CE19" i="9"/>
  <c r="IA1" i="45"/>
  <c r="HZ3" i="45"/>
  <c r="P51" i="1"/>
  <c r="P53" i="1"/>
  <c r="L12" i="9" s="1"/>
  <c r="Q52" i="1"/>
  <c r="AB45" i="1"/>
  <c r="AB47" i="1" s="1"/>
  <c r="AC46" i="1"/>
  <c r="L61" i="1"/>
  <c r="K60" i="1"/>
  <c r="K62" i="1"/>
  <c r="G13" i="9" s="1"/>
  <c r="AB41" i="1"/>
  <c r="AB43" i="1" s="1"/>
  <c r="AC42" i="1"/>
  <c r="W7" i="9"/>
  <c r="W9" i="7"/>
  <c r="W8" i="34"/>
  <c r="C149" i="46"/>
  <c r="P57" i="1"/>
  <c r="L12" i="26" s="1"/>
  <c r="Q56" i="1"/>
  <c r="P55" i="1"/>
  <c r="K66" i="1"/>
  <c r="G13" i="26" s="1"/>
  <c r="L65" i="1"/>
  <c r="K64" i="1"/>
  <c r="W8" i="37"/>
  <c r="W7" i="26"/>
  <c r="W9" i="30"/>
  <c r="CF107" i="46" l="1"/>
  <c r="IA3" i="45"/>
  <c r="IB1" i="45"/>
  <c r="D78" i="1"/>
  <c r="E78" i="1"/>
  <c r="C49" i="42"/>
  <c r="X9" i="30"/>
  <c r="X7" i="26"/>
  <c r="X8" i="37"/>
  <c r="R56" i="1"/>
  <c r="Q55" i="1"/>
  <c r="Q57" i="1"/>
  <c r="M12" i="26" s="1"/>
  <c r="Q53" i="1"/>
  <c r="M12" i="9" s="1"/>
  <c r="R52" i="1"/>
  <c r="Q51" i="1"/>
  <c r="L64" i="1"/>
  <c r="M65" i="1"/>
  <c r="L66" i="1"/>
  <c r="H13" i="26" s="1"/>
  <c r="AC41" i="1"/>
  <c r="AC43" i="1" s="1"/>
  <c r="AD42" i="1"/>
  <c r="L60" i="1"/>
  <c r="L62" i="1"/>
  <c r="H13" i="9" s="1"/>
  <c r="M61" i="1"/>
  <c r="X9" i="7"/>
  <c r="X7" i="9"/>
  <c r="X8" i="34"/>
  <c r="AC45" i="1"/>
  <c r="AC47" i="1" s="1"/>
  <c r="AD46" i="1"/>
  <c r="IB3" i="45" l="1"/>
  <c r="IC1" i="45"/>
  <c r="M60" i="1"/>
  <c r="M62" i="1"/>
  <c r="I13" i="9" s="1"/>
  <c r="N61" i="1"/>
  <c r="R51" i="1"/>
  <c r="R53" i="1"/>
  <c r="N12" i="9" s="1"/>
  <c r="S52" i="1"/>
  <c r="N65" i="1"/>
  <c r="M66" i="1"/>
  <c r="I13" i="26" s="1"/>
  <c r="M64" i="1"/>
  <c r="E81" i="1"/>
  <c r="E32" i="37"/>
  <c r="I81" i="1"/>
  <c r="Y8" i="37"/>
  <c r="Y7" i="26"/>
  <c r="Y9" i="30"/>
  <c r="Y9" i="7"/>
  <c r="Y7" i="9"/>
  <c r="Y8" i="34"/>
  <c r="R57" i="1"/>
  <c r="N12" i="26" s="1"/>
  <c r="R55" i="1"/>
  <c r="S56" i="1"/>
  <c r="AE46" i="1"/>
  <c r="AD45" i="1"/>
  <c r="AD47" i="1" s="1"/>
  <c r="AE42" i="1"/>
  <c r="AD41" i="1"/>
  <c r="AD43" i="1" s="1"/>
  <c r="I77" i="1"/>
  <c r="D81" i="1"/>
  <c r="BX77" i="1" l="1"/>
  <c r="BY77" i="1"/>
  <c r="BZ77" i="1"/>
  <c r="CA77" i="1"/>
  <c r="CB77" i="1"/>
  <c r="CC77" i="1"/>
  <c r="CD77" i="1"/>
  <c r="CE77" i="1"/>
  <c r="CF77" i="1"/>
  <c r="CG77" i="1"/>
  <c r="CH77" i="1"/>
  <c r="CI77" i="1"/>
  <c r="BX81" i="1"/>
  <c r="BY81" i="1"/>
  <c r="BZ81" i="1"/>
  <c r="CA81" i="1"/>
  <c r="CB81" i="1"/>
  <c r="CC81" i="1"/>
  <c r="CD81" i="1"/>
  <c r="CE81" i="1"/>
  <c r="CF81" i="1"/>
  <c r="CG81" i="1"/>
  <c r="CH81" i="1"/>
  <c r="CI81" i="1"/>
  <c r="AE41" i="1"/>
  <c r="AE43" i="1" s="1"/>
  <c r="AA8" i="34" s="1"/>
  <c r="AF42" i="1"/>
  <c r="AE45" i="1"/>
  <c r="AE47" i="1" s="1"/>
  <c r="AA7" i="26" s="1"/>
  <c r="AF46" i="1"/>
  <c r="ID1" i="45"/>
  <c r="IC3" i="45"/>
  <c r="Z8" i="34"/>
  <c r="Z9" i="7"/>
  <c r="Z7" i="9"/>
  <c r="S55" i="1"/>
  <c r="T56" i="1"/>
  <c r="S57" i="1"/>
  <c r="O12" i="26" s="1"/>
  <c r="I82" i="1"/>
  <c r="J81" i="1"/>
  <c r="I80" i="1"/>
  <c r="J77" i="1"/>
  <c r="I76" i="1"/>
  <c r="I78" i="1"/>
  <c r="AX81" i="1"/>
  <c r="BG81" i="1"/>
  <c r="BW81" i="1"/>
  <c r="BL81" i="1"/>
  <c r="AU81" i="1"/>
  <c r="BA81" i="1"/>
  <c r="BQ81" i="1"/>
  <c r="AV81" i="1"/>
  <c r="BF81" i="1"/>
  <c r="BV81" i="1"/>
  <c r="AY81" i="1"/>
  <c r="AN81" i="1"/>
  <c r="BT81" i="1"/>
  <c r="AP81" i="1"/>
  <c r="BS81" i="1"/>
  <c r="BH81" i="1"/>
  <c r="AW81" i="1"/>
  <c r="BR81" i="1"/>
  <c r="AS81" i="1"/>
  <c r="BK81" i="1"/>
  <c r="AZ81" i="1"/>
  <c r="BP81" i="1"/>
  <c r="AR81" i="1"/>
  <c r="BE81" i="1"/>
  <c r="BU81" i="1"/>
  <c r="BJ81" i="1"/>
  <c r="AO81" i="1"/>
  <c r="BO81" i="1"/>
  <c r="BD81" i="1"/>
  <c r="BI81" i="1"/>
  <c r="BN81" i="1"/>
  <c r="BC81" i="1"/>
  <c r="AQ81" i="1"/>
  <c r="AT81" i="1"/>
  <c r="BM81" i="1"/>
  <c r="BB81" i="1"/>
  <c r="S51" i="1"/>
  <c r="T52" i="1"/>
  <c r="S53" i="1"/>
  <c r="O12" i="9" s="1"/>
  <c r="BE77" i="1"/>
  <c r="BU77" i="1"/>
  <c r="BJ77" i="1"/>
  <c r="AP77" i="1"/>
  <c r="AY77" i="1"/>
  <c r="BO77" i="1"/>
  <c r="BP77" i="1"/>
  <c r="AT77" i="1"/>
  <c r="BT77" i="1"/>
  <c r="AW77" i="1"/>
  <c r="BM77" i="1"/>
  <c r="BB77" i="1"/>
  <c r="BW77" i="1"/>
  <c r="BD77" i="1"/>
  <c r="BA77" i="1"/>
  <c r="BV77" i="1"/>
  <c r="BK77" i="1"/>
  <c r="BH77" i="1"/>
  <c r="AS77" i="1"/>
  <c r="BI77" i="1"/>
  <c r="AU77" i="1"/>
  <c r="BN77" i="1"/>
  <c r="AX77" i="1"/>
  <c r="BC77" i="1"/>
  <c r="BS77" i="1"/>
  <c r="AO77" i="1"/>
  <c r="AZ77" i="1"/>
  <c r="AN77" i="1"/>
  <c r="AV77" i="1"/>
  <c r="BR77" i="1"/>
  <c r="BG77" i="1"/>
  <c r="AQ77" i="1"/>
  <c r="AR77" i="1"/>
  <c r="BQ77" i="1"/>
  <c r="BF77" i="1"/>
  <c r="BL77" i="1"/>
  <c r="Z7" i="26"/>
  <c r="Z9" i="30"/>
  <c r="Z8" i="37"/>
  <c r="N66" i="1"/>
  <c r="J13" i="26" s="1"/>
  <c r="O65" i="1"/>
  <c r="N64" i="1"/>
  <c r="O61" i="1"/>
  <c r="N60" i="1"/>
  <c r="N62" i="1"/>
  <c r="J13" i="9" s="1"/>
  <c r="AA8" i="37" l="1"/>
  <c r="AA9" i="30"/>
  <c r="CE78" i="1"/>
  <c r="CE76" i="1"/>
  <c r="BY82" i="1"/>
  <c r="BY80" i="1"/>
  <c r="BX80" i="1"/>
  <c r="BX82" i="1"/>
  <c r="CD80" i="1"/>
  <c r="CD82" i="1"/>
  <c r="CI78" i="1"/>
  <c r="CI76" i="1"/>
  <c r="CA78" i="1"/>
  <c r="CA76" i="1"/>
  <c r="CD78" i="1"/>
  <c r="CD76" i="1"/>
  <c r="CC76" i="1"/>
  <c r="CC78" i="1"/>
  <c r="CB78" i="1"/>
  <c r="CB76" i="1"/>
  <c r="CC80" i="1"/>
  <c r="CC82" i="1"/>
  <c r="CH76" i="1"/>
  <c r="CH78" i="1"/>
  <c r="BZ76" i="1"/>
  <c r="BZ78" i="1"/>
  <c r="BZ80" i="1"/>
  <c r="BZ82" i="1"/>
  <c r="CG82" i="1"/>
  <c r="CG80" i="1"/>
  <c r="CE82" i="1"/>
  <c r="CE80" i="1"/>
  <c r="CB80" i="1"/>
  <c r="CB82" i="1"/>
  <c r="CG76" i="1"/>
  <c r="CG78" i="1"/>
  <c r="BY78" i="1"/>
  <c r="BY76" i="1"/>
  <c r="CH82" i="1"/>
  <c r="CH80" i="1"/>
  <c r="CF80" i="1"/>
  <c r="CF82" i="1"/>
  <c r="CI80" i="1"/>
  <c r="CI82" i="1"/>
  <c r="CA82" i="1"/>
  <c r="CA80" i="1"/>
  <c r="CF78" i="1"/>
  <c r="CF76" i="1"/>
  <c r="BX76" i="1"/>
  <c r="BX78" i="1"/>
  <c r="AA7" i="9"/>
  <c r="AA9" i="7"/>
  <c r="AF45" i="1"/>
  <c r="AF47" i="1" s="1"/>
  <c r="AG46" i="1"/>
  <c r="AF41" i="1"/>
  <c r="AF43" i="1" s="1"/>
  <c r="AG42" i="1"/>
  <c r="IE1" i="45"/>
  <c r="ID3" i="45"/>
  <c r="E108" i="46" s="1"/>
  <c r="BR76" i="1"/>
  <c r="BR78" i="1"/>
  <c r="AX76" i="1"/>
  <c r="AX78" i="1"/>
  <c r="BK76" i="1"/>
  <c r="BK78" i="1"/>
  <c r="BM76" i="1"/>
  <c r="BM78" i="1"/>
  <c r="BJ78" i="1"/>
  <c r="BJ76" i="1"/>
  <c r="BB80" i="1"/>
  <c r="BB82" i="1"/>
  <c r="BQ80" i="1"/>
  <c r="BQ82" i="1"/>
  <c r="E15" i="30"/>
  <c r="E14" i="37"/>
  <c r="E43" i="37" s="1"/>
  <c r="E18" i="26"/>
  <c r="E33" i="26" s="1"/>
  <c r="E65" i="26" s="1"/>
  <c r="BL76" i="1"/>
  <c r="BL78" i="1"/>
  <c r="AR76" i="1"/>
  <c r="AR78" i="1"/>
  <c r="AO76" i="1"/>
  <c r="AO78" i="1"/>
  <c r="BN78" i="1"/>
  <c r="BN76" i="1"/>
  <c r="BV76" i="1"/>
  <c r="BV78" i="1"/>
  <c r="BW76" i="1"/>
  <c r="BW78" i="1"/>
  <c r="AW76" i="1"/>
  <c r="AW78" i="1"/>
  <c r="BO78" i="1"/>
  <c r="BO76" i="1"/>
  <c r="BM80" i="1"/>
  <c r="BM82" i="1"/>
  <c r="BD80" i="1"/>
  <c r="BD82" i="1"/>
  <c r="BJ80" i="1"/>
  <c r="BJ82" i="1"/>
  <c r="AR82" i="1"/>
  <c r="AR80" i="1"/>
  <c r="BK82" i="1"/>
  <c r="BK80" i="1"/>
  <c r="AP82" i="1"/>
  <c r="AP80" i="1"/>
  <c r="BV80" i="1"/>
  <c r="BV82" i="1"/>
  <c r="BA82" i="1"/>
  <c r="BA80" i="1"/>
  <c r="BW82" i="1"/>
  <c r="BW80" i="1"/>
  <c r="K77" i="1"/>
  <c r="J78" i="1"/>
  <c r="J76" i="1"/>
  <c r="T57" i="1"/>
  <c r="P12" i="26" s="1"/>
  <c r="T55" i="1"/>
  <c r="U56" i="1"/>
  <c r="P61" i="1"/>
  <c r="O60" i="1"/>
  <c r="O62" i="1"/>
  <c r="K13" i="9" s="1"/>
  <c r="AQ78" i="1"/>
  <c r="AQ76" i="1"/>
  <c r="AN78" i="1"/>
  <c r="AN76" i="1"/>
  <c r="BS76" i="1"/>
  <c r="BS78" i="1"/>
  <c r="AS78" i="1"/>
  <c r="AS76" i="1"/>
  <c r="BT78" i="1"/>
  <c r="BT76" i="1"/>
  <c r="AY78" i="1"/>
  <c r="AY76" i="1"/>
  <c r="BU76" i="1"/>
  <c r="BU78" i="1"/>
  <c r="T51" i="1"/>
  <c r="U52" i="1"/>
  <c r="T53" i="1"/>
  <c r="P12" i="9" s="1"/>
  <c r="AT82" i="1"/>
  <c r="AT80" i="1"/>
  <c r="BN82" i="1"/>
  <c r="BN80" i="1"/>
  <c r="BO82" i="1"/>
  <c r="BO80" i="1"/>
  <c r="BP80" i="1"/>
  <c r="BP82" i="1"/>
  <c r="AS80" i="1"/>
  <c r="AS82" i="1"/>
  <c r="BH80" i="1"/>
  <c r="BH82" i="1"/>
  <c r="BT82" i="1"/>
  <c r="BT80" i="1"/>
  <c r="BF80" i="1"/>
  <c r="BF82" i="1"/>
  <c r="AU80" i="1"/>
  <c r="AU82" i="1"/>
  <c r="BG82" i="1"/>
  <c r="BG80" i="1"/>
  <c r="P65" i="1"/>
  <c r="O66" i="1"/>
  <c r="K13" i="26" s="1"/>
  <c r="O64" i="1"/>
  <c r="BQ76" i="1"/>
  <c r="BQ78" i="1"/>
  <c r="AZ76" i="1"/>
  <c r="AZ78" i="1"/>
  <c r="BI78" i="1"/>
  <c r="BI76" i="1"/>
  <c r="BD78" i="1"/>
  <c r="BD76" i="1"/>
  <c r="BP78" i="1"/>
  <c r="BP76" i="1"/>
  <c r="BC80" i="1"/>
  <c r="BC82" i="1"/>
  <c r="BI80" i="1"/>
  <c r="BI82" i="1"/>
  <c r="BE82" i="1"/>
  <c r="BE80" i="1"/>
  <c r="AW80" i="1"/>
  <c r="AW82" i="1"/>
  <c r="AY80" i="1"/>
  <c r="AY82" i="1"/>
  <c r="AV76" i="1"/>
  <c r="AV78" i="1"/>
  <c r="BF76" i="1"/>
  <c r="BF78" i="1"/>
  <c r="BG76" i="1"/>
  <c r="BG78" i="1"/>
  <c r="BC78" i="1"/>
  <c r="BC76" i="1"/>
  <c r="AU76" i="1"/>
  <c r="AU78" i="1"/>
  <c r="BH76" i="1"/>
  <c r="BH78" i="1"/>
  <c r="BA76" i="1"/>
  <c r="BA78" i="1"/>
  <c r="BB78" i="1"/>
  <c r="BB76" i="1"/>
  <c r="AT78" i="1"/>
  <c r="AT76" i="1"/>
  <c r="AP78" i="1"/>
  <c r="AP76" i="1"/>
  <c r="BE78" i="1"/>
  <c r="BE76" i="1"/>
  <c r="AQ80" i="1"/>
  <c r="AQ82" i="1"/>
  <c r="AO82" i="1"/>
  <c r="AO80" i="1"/>
  <c r="BU82" i="1"/>
  <c r="BU80" i="1"/>
  <c r="AZ82" i="1"/>
  <c r="AZ80" i="1"/>
  <c r="BR80" i="1"/>
  <c r="BR82" i="1"/>
  <c r="BS80" i="1"/>
  <c r="BS82" i="1"/>
  <c r="AN82" i="1"/>
  <c r="AN80" i="1"/>
  <c r="AV82" i="1"/>
  <c r="AV80" i="1"/>
  <c r="BL82" i="1"/>
  <c r="BL80" i="1"/>
  <c r="AX80" i="1"/>
  <c r="AX82" i="1"/>
  <c r="E15" i="7"/>
  <c r="E31" i="7" s="1"/>
  <c r="E46" i="7" s="1"/>
  <c r="E18" i="9"/>
  <c r="E33" i="9" s="1"/>
  <c r="E65" i="9" s="1"/>
  <c r="E14" i="34"/>
  <c r="J80" i="1"/>
  <c r="J82" i="1"/>
  <c r="K81" i="1"/>
  <c r="CA14" i="37" l="1"/>
  <c r="CA18" i="26"/>
  <c r="CA15" i="30"/>
  <c r="CC15" i="7"/>
  <c r="CC14" i="34"/>
  <c r="CC18" i="9"/>
  <c r="BT15" i="7"/>
  <c r="BT14" i="34"/>
  <c r="BT18" i="9"/>
  <c r="CB14" i="37"/>
  <c r="CB15" i="30"/>
  <c r="CB18" i="26"/>
  <c r="BX14" i="37"/>
  <c r="BX15" i="30"/>
  <c r="BX18" i="26"/>
  <c r="BV15" i="30"/>
  <c r="BV14" i="37"/>
  <c r="BV18" i="26"/>
  <c r="BW14" i="37"/>
  <c r="BW15" i="30"/>
  <c r="BW18" i="26"/>
  <c r="BX14" i="34"/>
  <c r="BX15" i="7"/>
  <c r="BX18" i="9"/>
  <c r="CE14" i="34"/>
  <c r="CE15" i="7"/>
  <c r="CE18" i="9"/>
  <c r="BU14" i="37"/>
  <c r="BU15" i="30"/>
  <c r="BU18" i="26"/>
  <c r="CD14" i="34"/>
  <c r="CD15" i="7"/>
  <c r="CD18" i="9"/>
  <c r="BU15" i="7"/>
  <c r="BU14" i="34"/>
  <c r="BU18" i="9"/>
  <c r="BY14" i="37"/>
  <c r="BY15" i="30"/>
  <c r="BY18" i="26"/>
  <c r="BW14" i="34"/>
  <c r="BW15" i="7"/>
  <c r="BW18" i="9"/>
  <c r="BV14" i="34"/>
  <c r="BV18" i="9"/>
  <c r="BV15" i="7"/>
  <c r="BY14" i="34"/>
  <c r="BY15" i="7"/>
  <c r="BY18" i="9"/>
  <c r="BZ14" i="37"/>
  <c r="BZ18" i="26"/>
  <c r="BZ15" i="30"/>
  <c r="BZ14" i="34"/>
  <c r="BZ15" i="7"/>
  <c r="BZ18" i="9"/>
  <c r="CE15" i="30"/>
  <c r="CE14" i="37"/>
  <c r="CE18" i="26"/>
  <c r="BT14" i="37"/>
  <c r="BT15" i="30"/>
  <c r="BT18" i="26"/>
  <c r="CC14" i="37"/>
  <c r="CC15" i="30"/>
  <c r="CC18" i="26"/>
  <c r="CB15" i="7"/>
  <c r="CB14" i="34"/>
  <c r="CB18" i="9"/>
  <c r="CD15" i="30"/>
  <c r="CD14" i="37"/>
  <c r="CD18" i="26"/>
  <c r="CA15" i="7"/>
  <c r="CA14" i="34"/>
  <c r="CA18" i="9"/>
  <c r="AG41" i="1"/>
  <c r="AG43" i="1" s="1"/>
  <c r="AH42" i="1"/>
  <c r="AB9" i="30"/>
  <c r="AB8" i="37"/>
  <c r="AB7" i="26"/>
  <c r="AH46" i="1"/>
  <c r="AG47" i="1"/>
  <c r="AG45" i="1"/>
  <c r="AB8" i="34"/>
  <c r="AB7" i="9"/>
  <c r="AB9" i="7"/>
  <c r="IE3" i="45"/>
  <c r="F108" i="46" s="1"/>
  <c r="F109" i="46" s="1"/>
  <c r="IF1" i="45"/>
  <c r="AT14" i="37"/>
  <c r="AT18" i="26"/>
  <c r="AT15" i="30"/>
  <c r="AM15" i="30"/>
  <c r="AM18" i="26"/>
  <c r="AM14" i="37"/>
  <c r="BC15" i="7"/>
  <c r="BC14" i="34"/>
  <c r="BC18" i="9"/>
  <c r="AS15" i="30"/>
  <c r="AS14" i="37"/>
  <c r="AS18" i="26"/>
  <c r="BE14" i="37"/>
  <c r="BE18" i="26"/>
  <c r="BE15" i="30"/>
  <c r="BC14" i="37"/>
  <c r="BC18" i="26"/>
  <c r="BC15" i="30"/>
  <c r="AP18" i="26"/>
  <c r="AP15" i="30"/>
  <c r="AP14" i="37"/>
  <c r="P60" i="1"/>
  <c r="P62" i="1"/>
  <c r="L13" i="9" s="1"/>
  <c r="Q61" i="1"/>
  <c r="AN15" i="30"/>
  <c r="AN18" i="26"/>
  <c r="AN14" i="37"/>
  <c r="BM14" i="37"/>
  <c r="BM18" i="26"/>
  <c r="BM15" i="30"/>
  <c r="AT15" i="7"/>
  <c r="AT14" i="34"/>
  <c r="AT18" i="9"/>
  <c r="AV14" i="37"/>
  <c r="AV18" i="26"/>
  <c r="AV15" i="30"/>
  <c r="AL18" i="9"/>
  <c r="AL14" i="34"/>
  <c r="AL15" i="7"/>
  <c r="AY18" i="9"/>
  <c r="AY15" i="7"/>
  <c r="AY14" i="34"/>
  <c r="AZ18" i="9"/>
  <c r="AZ14" i="34"/>
  <c r="AZ15" i="7"/>
  <c r="AQ18" i="26"/>
  <c r="AQ14" i="37"/>
  <c r="AQ15" i="30"/>
  <c r="BP18" i="9"/>
  <c r="BP14" i="34"/>
  <c r="BP15" i="7"/>
  <c r="AJ18" i="9"/>
  <c r="AJ15" i="7"/>
  <c r="AJ14" i="34"/>
  <c r="F15" i="7"/>
  <c r="F14" i="34"/>
  <c r="F18" i="9"/>
  <c r="BR14" i="34"/>
  <c r="BR18" i="9"/>
  <c r="BR15" i="7"/>
  <c r="AN18" i="9"/>
  <c r="AN14" i="34"/>
  <c r="AN15" i="7"/>
  <c r="K80" i="1"/>
  <c r="L81" i="1"/>
  <c r="K82" i="1"/>
  <c r="BN15" i="30"/>
  <c r="BN18" i="26"/>
  <c r="BN14" i="37"/>
  <c r="AW14" i="34"/>
  <c r="AW15" i="7"/>
  <c r="AW18" i="9"/>
  <c r="AQ18" i="9"/>
  <c r="AQ14" i="34"/>
  <c r="AQ15" i="7"/>
  <c r="BB18" i="9"/>
  <c r="BB15" i="7"/>
  <c r="BB14" i="34"/>
  <c r="AR14" i="34"/>
  <c r="AR15" i="7"/>
  <c r="AR18" i="9"/>
  <c r="AU14" i="37"/>
  <c r="AU18" i="26"/>
  <c r="AU15" i="30"/>
  <c r="AY15" i="30"/>
  <c r="AY18" i="26"/>
  <c r="AY14" i="37"/>
  <c r="BM14" i="34"/>
  <c r="BM18" i="9"/>
  <c r="BM15" i="7"/>
  <c r="Q65" i="1"/>
  <c r="P64" i="1"/>
  <c r="P66" i="1"/>
  <c r="L13" i="26" s="1"/>
  <c r="BP14" i="37"/>
  <c r="BP15" i="30"/>
  <c r="BP18" i="26"/>
  <c r="BJ18" i="26"/>
  <c r="BJ15" i="30"/>
  <c r="BJ14" i="37"/>
  <c r="V52" i="1"/>
  <c r="U51" i="1"/>
  <c r="U53" i="1"/>
  <c r="Q12" i="9" s="1"/>
  <c r="BO14" i="34"/>
  <c r="BO15" i="7"/>
  <c r="BO18" i="9"/>
  <c r="L77" i="1"/>
  <c r="K76" i="1"/>
  <c r="K78" i="1"/>
  <c r="AW14" i="37"/>
  <c r="AW18" i="26"/>
  <c r="AW15" i="30"/>
  <c r="AL18" i="26"/>
  <c r="AL15" i="30"/>
  <c r="AL14" i="37"/>
  <c r="BG14" i="37"/>
  <c r="BG18" i="26"/>
  <c r="BG15" i="30"/>
  <c r="BJ18" i="9"/>
  <c r="BJ14" i="34"/>
  <c r="BJ15" i="7"/>
  <c r="BG15" i="7"/>
  <c r="BG14" i="34"/>
  <c r="BG18" i="9"/>
  <c r="BN15" i="7"/>
  <c r="BN14" i="34"/>
  <c r="BN18" i="9"/>
  <c r="BO15" i="30"/>
  <c r="BO18" i="26"/>
  <c r="BO14" i="37"/>
  <c r="BD18" i="9"/>
  <c r="BD14" i="34"/>
  <c r="BD15" i="7"/>
  <c r="AV18" i="9"/>
  <c r="AV14" i="34"/>
  <c r="AV15" i="7"/>
  <c r="BK18" i="26"/>
  <c r="BK14" i="37"/>
  <c r="BK15" i="30"/>
  <c r="BQ18" i="9"/>
  <c r="BQ14" i="34"/>
  <c r="BQ15" i="7"/>
  <c r="BS14" i="37"/>
  <c r="BS18" i="26"/>
  <c r="BS15" i="30"/>
  <c r="BK14" i="34"/>
  <c r="BK15" i="7"/>
  <c r="BK18" i="9"/>
  <c r="AX15" i="30"/>
  <c r="AX18" i="26"/>
  <c r="AX14" i="37"/>
  <c r="BI18" i="9"/>
  <c r="BI15" i="7"/>
  <c r="BI14" i="34"/>
  <c r="AR18" i="26"/>
  <c r="AR15" i="30"/>
  <c r="AR14" i="37"/>
  <c r="AK15" i="30"/>
  <c r="AK18" i="26"/>
  <c r="AK14" i="37"/>
  <c r="AX18" i="9"/>
  <c r="AX15" i="7"/>
  <c r="AX14" i="34"/>
  <c r="AO15" i="30"/>
  <c r="AO18" i="26"/>
  <c r="AO14" i="37"/>
  <c r="U57" i="1"/>
  <c r="Q12" i="26" s="1"/>
  <c r="V56" i="1"/>
  <c r="U55" i="1"/>
  <c r="BF14" i="37"/>
  <c r="BF18" i="26"/>
  <c r="BF15" i="30"/>
  <c r="AS14" i="34"/>
  <c r="AS18" i="9"/>
  <c r="AS15" i="7"/>
  <c r="F18" i="26"/>
  <c r="F14" i="37"/>
  <c r="F15" i="30"/>
  <c r="BH15" i="30"/>
  <c r="BH18" i="26"/>
  <c r="BH14" i="37"/>
  <c r="AJ15" i="30"/>
  <c r="AJ14" i="37"/>
  <c r="AJ18" i="26"/>
  <c r="BQ18" i="26"/>
  <c r="BQ15" i="30"/>
  <c r="BQ14" i="37"/>
  <c r="BA15" i="7"/>
  <c r="BA14" i="34"/>
  <c r="BA18" i="9"/>
  <c r="AP15" i="7"/>
  <c r="AP18" i="9"/>
  <c r="AP14" i="34"/>
  <c r="BA15" i="30"/>
  <c r="BA18" i="26"/>
  <c r="BA14" i="37"/>
  <c r="BL18" i="9"/>
  <c r="BL15" i="7"/>
  <c r="BL14" i="34"/>
  <c r="BE15" i="7"/>
  <c r="BE14" i="34"/>
  <c r="BE18" i="9"/>
  <c r="BB15" i="30"/>
  <c r="BB18" i="26"/>
  <c r="BB14" i="37"/>
  <c r="BD14" i="37"/>
  <c r="BD15" i="30"/>
  <c r="BD18" i="26"/>
  <c r="BL14" i="37"/>
  <c r="BL15" i="30"/>
  <c r="BL18" i="26"/>
  <c r="AU14" i="34"/>
  <c r="AU15" i="7"/>
  <c r="AU18" i="9"/>
  <c r="AO15" i="7"/>
  <c r="AO14" i="34"/>
  <c r="AO18" i="9"/>
  <c r="AM14" i="34"/>
  <c r="AM15" i="7"/>
  <c r="AM18" i="9"/>
  <c r="BR18" i="26"/>
  <c r="BR15" i="30"/>
  <c r="BR14" i="37"/>
  <c r="AZ15" i="30"/>
  <c r="AZ14" i="37"/>
  <c r="AZ18" i="26"/>
  <c r="BI18" i="26"/>
  <c r="BI14" i="37"/>
  <c r="BI15" i="30"/>
  <c r="BS18" i="9"/>
  <c r="BS15" i="7"/>
  <c r="BS14" i="34"/>
  <c r="AK18" i="9"/>
  <c r="AK15" i="7"/>
  <c r="AK14" i="34"/>
  <c r="BH14" i="34"/>
  <c r="BH18" i="9"/>
  <c r="BH15" i="7"/>
  <c r="E31" i="30"/>
  <c r="E46" i="30"/>
  <c r="BF18" i="9"/>
  <c r="BF14" i="34"/>
  <c r="BF15" i="7"/>
  <c r="D59" i="46" l="1"/>
  <c r="D105" i="1" s="1"/>
  <c r="I105" i="1"/>
  <c r="AC7" i="26"/>
  <c r="AC8" i="37"/>
  <c r="AC9" i="30"/>
  <c r="AI46" i="1"/>
  <c r="AH45" i="1"/>
  <c r="AH47" i="1"/>
  <c r="AI42" i="1"/>
  <c r="AH43" i="1"/>
  <c r="AH41" i="1"/>
  <c r="AC8" i="34"/>
  <c r="AC7" i="9"/>
  <c r="AC9" i="7"/>
  <c r="IF3" i="45"/>
  <c r="G108" i="46" s="1"/>
  <c r="G109" i="46" s="1"/>
  <c r="IG1" i="45"/>
  <c r="G15" i="7"/>
  <c r="G18" i="9"/>
  <c r="G14" i="34"/>
  <c r="W52" i="1"/>
  <c r="V51" i="1"/>
  <c r="V53" i="1"/>
  <c r="R12" i="9" s="1"/>
  <c r="M77" i="1"/>
  <c r="L78" i="1"/>
  <c r="L76" i="1"/>
  <c r="G14" i="37"/>
  <c r="G15" i="30"/>
  <c r="G18" i="26"/>
  <c r="C150" i="46"/>
  <c r="B152" i="46" s="1"/>
  <c r="V55" i="1"/>
  <c r="W56" i="1"/>
  <c r="V57" i="1"/>
  <c r="R12" i="26" s="1"/>
  <c r="Q66" i="1"/>
  <c r="M13" i="26" s="1"/>
  <c r="Q64" i="1"/>
  <c r="R65" i="1"/>
  <c r="Q62" i="1"/>
  <c r="M13" i="9" s="1"/>
  <c r="Q60" i="1"/>
  <c r="R61" i="1"/>
  <c r="L80" i="1"/>
  <c r="L82" i="1"/>
  <c r="M81" i="1"/>
  <c r="AJ42" i="1" l="1"/>
  <c r="AI43" i="1"/>
  <c r="AI41" i="1"/>
  <c r="AD8" i="34"/>
  <c r="AD9" i="7"/>
  <c r="AD7" i="9"/>
  <c r="AD8" i="37"/>
  <c r="AD7" i="26"/>
  <c r="AD9" i="30"/>
  <c r="AI45" i="1"/>
  <c r="AI47" i="1" s="1"/>
  <c r="AJ46" i="1"/>
  <c r="IG3" i="45"/>
  <c r="H108" i="46" s="1"/>
  <c r="H109" i="46" s="1"/>
  <c r="IH1" i="45"/>
  <c r="S65" i="1"/>
  <c r="R66" i="1"/>
  <c r="N13" i="26" s="1"/>
  <c r="R64" i="1"/>
  <c r="W57" i="1"/>
  <c r="S12" i="26" s="1"/>
  <c r="W55" i="1"/>
  <c r="X56" i="1"/>
  <c r="H14" i="34"/>
  <c r="H18" i="9"/>
  <c r="H15" i="7"/>
  <c r="W53" i="1"/>
  <c r="S12" i="9" s="1"/>
  <c r="X52" i="1"/>
  <c r="W51" i="1"/>
  <c r="R60" i="1"/>
  <c r="S61" i="1"/>
  <c r="R62" i="1"/>
  <c r="N13" i="9" s="1"/>
  <c r="M78" i="1"/>
  <c r="M76" i="1"/>
  <c r="N77" i="1"/>
  <c r="M82" i="1"/>
  <c r="M80" i="1"/>
  <c r="N81" i="1"/>
  <c r="D87" i="1"/>
  <c r="E87" i="1"/>
  <c r="H15" i="30"/>
  <c r="H14" i="37"/>
  <c r="H18" i="26"/>
  <c r="AK46" i="1" l="1"/>
  <c r="AJ45" i="1"/>
  <c r="AJ47" i="1"/>
  <c r="AE9" i="7"/>
  <c r="AE8" i="34"/>
  <c r="AE7" i="9"/>
  <c r="AE7" i="26"/>
  <c r="AE9" i="30"/>
  <c r="AE8" i="37"/>
  <c r="AJ41" i="1"/>
  <c r="AJ43" i="1" s="1"/>
  <c r="AK42" i="1"/>
  <c r="IH3" i="45"/>
  <c r="I108" i="46" s="1"/>
  <c r="I109" i="46" s="1"/>
  <c r="II1" i="45"/>
  <c r="N76" i="1"/>
  <c r="N78" i="1"/>
  <c r="O77" i="1"/>
  <c r="S62" i="1"/>
  <c r="O13" i="9" s="1"/>
  <c r="S60" i="1"/>
  <c r="T61" i="1"/>
  <c r="Y56" i="1"/>
  <c r="X55" i="1"/>
  <c r="X57" i="1"/>
  <c r="T12" i="26" s="1"/>
  <c r="I14" i="34"/>
  <c r="I18" i="9"/>
  <c r="I15" i="7"/>
  <c r="E33" i="37"/>
  <c r="E32" i="30"/>
  <c r="I91" i="1"/>
  <c r="E32" i="26"/>
  <c r="I18" i="26"/>
  <c r="I15" i="30"/>
  <c r="I14" i="37"/>
  <c r="X51" i="1"/>
  <c r="X53" i="1"/>
  <c r="T12" i="9" s="1"/>
  <c r="Y52" i="1"/>
  <c r="E33" i="34"/>
  <c r="I87" i="1"/>
  <c r="E32" i="9"/>
  <c r="D90" i="1"/>
  <c r="E90" i="1" s="1"/>
  <c r="K129" i="46" s="1"/>
  <c r="E32" i="7"/>
  <c r="N80" i="1"/>
  <c r="N82" i="1"/>
  <c r="O81" i="1"/>
  <c r="T65" i="1"/>
  <c r="S66" i="1"/>
  <c r="O13" i="26" s="1"/>
  <c r="S64" i="1"/>
  <c r="AK41" i="1" l="1"/>
  <c r="AK43" i="1" s="1"/>
  <c r="AL42" i="1"/>
  <c r="AM42" i="1" s="1"/>
  <c r="AM41" i="1" s="1"/>
  <c r="AM43" i="1" s="1"/>
  <c r="AF8" i="37"/>
  <c r="AF7" i="26"/>
  <c r="AF9" i="30"/>
  <c r="AF7" i="9"/>
  <c r="AF8" i="34"/>
  <c r="AF9" i="7"/>
  <c r="AL46" i="1"/>
  <c r="AM46" i="1" s="1"/>
  <c r="AK47" i="1"/>
  <c r="AK45" i="1"/>
  <c r="II3" i="45"/>
  <c r="J108" i="46" s="1"/>
  <c r="J109" i="46" s="1"/>
  <c r="IJ1" i="45"/>
  <c r="I86" i="1"/>
  <c r="I88" i="1"/>
  <c r="I90" i="1"/>
  <c r="I92" i="1"/>
  <c r="O80" i="1"/>
  <c r="P81" i="1"/>
  <c r="O82" i="1"/>
  <c r="C129" i="46"/>
  <c r="E129" i="46"/>
  <c r="Y53" i="1"/>
  <c r="U12" i="9" s="1"/>
  <c r="Y51" i="1"/>
  <c r="Z52" i="1"/>
  <c r="Y57" i="1"/>
  <c r="U12" i="26" s="1"/>
  <c r="Y55" i="1"/>
  <c r="Z56" i="1"/>
  <c r="P77" i="1"/>
  <c r="O76" i="1"/>
  <c r="O78" i="1"/>
  <c r="J15" i="30"/>
  <c r="J18" i="26"/>
  <c r="J14" i="37"/>
  <c r="T62" i="1"/>
  <c r="P13" i="9" s="1"/>
  <c r="U61" i="1"/>
  <c r="T60" i="1"/>
  <c r="J15" i="7"/>
  <c r="J14" i="34"/>
  <c r="J18" i="9"/>
  <c r="T64" i="1"/>
  <c r="T66" i="1"/>
  <c r="P13" i="26" s="1"/>
  <c r="U65" i="1"/>
  <c r="J129" i="46"/>
  <c r="I129" i="46"/>
  <c r="D129" i="46"/>
  <c r="AI8" i="34" l="1"/>
  <c r="AI9" i="7"/>
  <c r="AI7" i="9"/>
  <c r="AM45" i="1"/>
  <c r="AM47" i="1"/>
  <c r="BX87" i="1"/>
  <c r="BX86" i="1" s="1"/>
  <c r="BZ87" i="1"/>
  <c r="BZ86" i="1" s="1"/>
  <c r="CH87" i="1"/>
  <c r="CH86" i="1" s="1"/>
  <c r="CB91" i="1"/>
  <c r="CB90" i="1" s="1"/>
  <c r="CG91" i="1"/>
  <c r="CG90" i="1" s="1"/>
  <c r="CA87" i="1"/>
  <c r="CA86" i="1" s="1"/>
  <c r="CI87" i="1"/>
  <c r="CI86" i="1" s="1"/>
  <c r="CC91" i="1"/>
  <c r="CC90" i="1" s="1"/>
  <c r="CD87" i="1"/>
  <c r="CD86" i="1" s="1"/>
  <c r="BX91" i="1"/>
  <c r="BX90" i="1" s="1"/>
  <c r="CF91" i="1"/>
  <c r="CF90" i="1" s="1"/>
  <c r="CH91" i="1"/>
  <c r="CH90" i="1" s="1"/>
  <c r="CB87" i="1"/>
  <c r="CB86" i="1" s="1"/>
  <c r="CD91" i="1"/>
  <c r="CD90" i="1" s="1"/>
  <c r="CE87" i="1"/>
  <c r="CE86" i="1" s="1"/>
  <c r="CC87" i="1"/>
  <c r="CC86" i="1" s="1"/>
  <c r="CE91" i="1"/>
  <c r="CE90" i="1" s="1"/>
  <c r="BY91" i="1"/>
  <c r="BY90" i="1" s="1"/>
  <c r="CF87" i="1"/>
  <c r="CF86" i="1" s="1"/>
  <c r="BZ91" i="1"/>
  <c r="BZ90" i="1" s="1"/>
  <c r="BY87" i="1"/>
  <c r="BY86" i="1" s="1"/>
  <c r="CG87" i="1"/>
  <c r="CG86" i="1" s="1"/>
  <c r="CA91" i="1"/>
  <c r="CA90" i="1" s="1"/>
  <c r="CI91" i="1"/>
  <c r="CI90" i="1" s="1"/>
  <c r="AG9" i="30"/>
  <c r="AG7" i="26"/>
  <c r="AG8" i="37"/>
  <c r="AL41" i="1"/>
  <c r="AL43" i="1"/>
  <c r="AL45" i="1"/>
  <c r="AL47" i="1"/>
  <c r="AG8" i="34"/>
  <c r="AG9" i="7"/>
  <c r="AG7" i="9"/>
  <c r="IK1" i="45"/>
  <c r="IJ3" i="45"/>
  <c r="K108" i="46" s="1"/>
  <c r="K109" i="46" s="1"/>
  <c r="E12" i="34"/>
  <c r="E44" i="34" s="1"/>
  <c r="E14" i="7"/>
  <c r="E47" i="7" s="1"/>
  <c r="E17" i="9"/>
  <c r="E66" i="9" s="1"/>
  <c r="E12" i="37"/>
  <c r="E44" i="37" s="1"/>
  <c r="E14" i="30"/>
  <c r="E17" i="26"/>
  <c r="E66" i="26" s="1"/>
  <c r="N91" i="1"/>
  <c r="N92" i="1" s="1"/>
  <c r="R91" i="1"/>
  <c r="R92" i="1" s="1"/>
  <c r="V91" i="1"/>
  <c r="V92" i="1" s="1"/>
  <c r="Z91" i="1"/>
  <c r="Z92" i="1" s="1"/>
  <c r="AD91" i="1"/>
  <c r="AD92" i="1" s="1"/>
  <c r="AH91" i="1"/>
  <c r="AH92" i="1" s="1"/>
  <c r="AL91" i="1"/>
  <c r="AL92" i="1" s="1"/>
  <c r="U91" i="1"/>
  <c r="U92" i="1" s="1"/>
  <c r="AG91" i="1"/>
  <c r="AG92" i="1" s="1"/>
  <c r="O91" i="1"/>
  <c r="O92" i="1" s="1"/>
  <c r="S91" i="1"/>
  <c r="S92" i="1" s="1"/>
  <c r="W91" i="1"/>
  <c r="W92" i="1" s="1"/>
  <c r="AA91" i="1"/>
  <c r="AA92" i="1" s="1"/>
  <c r="AE91" i="1"/>
  <c r="AE92" i="1" s="1"/>
  <c r="AI91" i="1"/>
  <c r="AI92" i="1" s="1"/>
  <c r="AM91" i="1"/>
  <c r="AM92" i="1" s="1"/>
  <c r="Q91" i="1"/>
  <c r="Q92" i="1" s="1"/>
  <c r="Y91" i="1"/>
  <c r="Y92" i="1" s="1"/>
  <c r="AK91" i="1"/>
  <c r="AK92" i="1" s="1"/>
  <c r="P91" i="1"/>
  <c r="P92" i="1" s="1"/>
  <c r="T91" i="1"/>
  <c r="T92" i="1" s="1"/>
  <c r="X91" i="1"/>
  <c r="X92" i="1" s="1"/>
  <c r="AB91" i="1"/>
  <c r="AB92" i="1" s="1"/>
  <c r="AF91" i="1"/>
  <c r="AF92" i="1" s="1"/>
  <c r="AJ91" i="1"/>
  <c r="AJ92" i="1" s="1"/>
  <c r="AN91" i="1"/>
  <c r="AN92" i="1" s="1"/>
  <c r="M91" i="1"/>
  <c r="M92" i="1" s="1"/>
  <c r="AC91" i="1"/>
  <c r="AC92" i="1" s="1"/>
  <c r="J91" i="1"/>
  <c r="J92" i="1" s="1"/>
  <c r="K91" i="1"/>
  <c r="K92" i="1" s="1"/>
  <c r="L91" i="1"/>
  <c r="L92" i="1" s="1"/>
  <c r="AQ91" i="1"/>
  <c r="X87" i="1"/>
  <c r="BA91" i="1"/>
  <c r="AV91" i="1"/>
  <c r="BR87" i="1"/>
  <c r="N87" i="1"/>
  <c r="AU91" i="1"/>
  <c r="O87" i="1"/>
  <c r="BQ91" i="1"/>
  <c r="AY87" i="1"/>
  <c r="U87" i="1"/>
  <c r="Q87" i="1"/>
  <c r="BN87" i="1"/>
  <c r="BU91" i="1"/>
  <c r="BC87" i="1"/>
  <c r="BK87" i="1"/>
  <c r="AW87" i="1"/>
  <c r="S87" i="1"/>
  <c r="AT87" i="1"/>
  <c r="BO87" i="1"/>
  <c r="BG87" i="1"/>
  <c r="AK87" i="1"/>
  <c r="AO87" i="1"/>
  <c r="BV87" i="1"/>
  <c r="BL87" i="1"/>
  <c r="AH87" i="1"/>
  <c r="AA87" i="1"/>
  <c r="BM87" i="1"/>
  <c r="AG87" i="1"/>
  <c r="AQ87" i="1"/>
  <c r="M87" i="1"/>
  <c r="Z87" i="1"/>
  <c r="AR91" i="1"/>
  <c r="AU87" i="1"/>
  <c r="BG91" i="1"/>
  <c r="BH87" i="1"/>
  <c r="BC91" i="1"/>
  <c r="BD87" i="1"/>
  <c r="AS87" i="1"/>
  <c r="BQ87" i="1"/>
  <c r="AS91" i="1"/>
  <c r="AC87" i="1"/>
  <c r="BD91" i="1"/>
  <c r="BN91" i="1"/>
  <c r="BF91" i="1"/>
  <c r="K87" i="1"/>
  <c r="BE91" i="1"/>
  <c r="BM91" i="1"/>
  <c r="AM87" i="1"/>
  <c r="T87" i="1"/>
  <c r="BE87" i="1"/>
  <c r="AD87" i="1"/>
  <c r="BB91" i="1"/>
  <c r="BP91" i="1"/>
  <c r="AI87" i="1"/>
  <c r="AX87" i="1"/>
  <c r="R87" i="1"/>
  <c r="BS91" i="1"/>
  <c r="AZ87" i="1"/>
  <c r="AB87" i="1"/>
  <c r="BS87" i="1"/>
  <c r="P76" i="1"/>
  <c r="P78" i="1"/>
  <c r="Q77" i="1"/>
  <c r="Z51" i="1"/>
  <c r="AA52" i="1"/>
  <c r="Z53" i="1"/>
  <c r="V12" i="9" s="1"/>
  <c r="AX91" i="1"/>
  <c r="AY91" i="1"/>
  <c r="Q81" i="1"/>
  <c r="P80" i="1"/>
  <c r="P82" i="1"/>
  <c r="AO91" i="1"/>
  <c r="BT87" i="1"/>
  <c r="BU87" i="1"/>
  <c r="Y87" i="1"/>
  <c r="AZ91" i="1"/>
  <c r="AL87" i="1"/>
  <c r="AR87" i="1"/>
  <c r="AJ87" i="1"/>
  <c r="V61" i="1"/>
  <c r="U60" i="1"/>
  <c r="U62" i="1"/>
  <c r="Q13" i="9" s="1"/>
  <c r="AE87" i="1"/>
  <c r="BB87" i="1"/>
  <c r="L87" i="1"/>
  <c r="P87" i="1"/>
  <c r="AF87" i="1"/>
  <c r="BF87" i="1"/>
  <c r="Z55" i="1"/>
  <c r="Z57" i="1"/>
  <c r="V12" i="26" s="1"/>
  <c r="AA56" i="1"/>
  <c r="BR91" i="1"/>
  <c r="BW91" i="1"/>
  <c r="BJ87" i="1"/>
  <c r="AT91" i="1"/>
  <c r="BJ91" i="1"/>
  <c r="AP91" i="1"/>
  <c r="K14" i="37"/>
  <c r="K15" i="30"/>
  <c r="K18" i="26"/>
  <c r="BW87" i="1"/>
  <c r="BL91" i="1"/>
  <c r="V87" i="1"/>
  <c r="AP87" i="1"/>
  <c r="W87" i="1"/>
  <c r="BT91" i="1"/>
  <c r="J87" i="1"/>
  <c r="BP87" i="1"/>
  <c r="V65" i="1"/>
  <c r="U66" i="1"/>
  <c r="Q13" i="26" s="1"/>
  <c r="U64" i="1"/>
  <c r="BI87" i="1"/>
  <c r="BO91" i="1"/>
  <c r="BA87" i="1"/>
  <c r="AV87" i="1"/>
  <c r="BI91" i="1"/>
  <c r="AW91" i="1"/>
  <c r="BV91" i="1"/>
  <c r="AN87" i="1"/>
  <c r="K15" i="7"/>
  <c r="K18" i="9"/>
  <c r="K14" i="34"/>
  <c r="BK91" i="1"/>
  <c r="BH91" i="1"/>
  <c r="AI8" i="37" l="1"/>
  <c r="AI9" i="30"/>
  <c r="AI7" i="26"/>
  <c r="AH7" i="26"/>
  <c r="AH9" i="30"/>
  <c r="AH8" i="37"/>
  <c r="AH8" i="34"/>
  <c r="AH7" i="9"/>
  <c r="AH9" i="7"/>
  <c r="IL1" i="45"/>
  <c r="IK3" i="45"/>
  <c r="L108" i="46" s="1"/>
  <c r="L109" i="46" s="1"/>
  <c r="AA90" i="1"/>
  <c r="S90" i="1"/>
  <c r="Z90" i="1"/>
  <c r="AI90" i="1"/>
  <c r="AE90" i="1"/>
  <c r="AD90" i="1"/>
  <c r="X90" i="1"/>
  <c r="AC90" i="1"/>
  <c r="P90" i="1"/>
  <c r="W90" i="1"/>
  <c r="AB90" i="1"/>
  <c r="L90" i="1"/>
  <c r="AF90" i="1"/>
  <c r="U90" i="1"/>
  <c r="AM90" i="1"/>
  <c r="T90" i="1"/>
  <c r="Q90" i="1"/>
  <c r="N90" i="1"/>
  <c r="AH90" i="1"/>
  <c r="AG90" i="1"/>
  <c r="O90" i="1"/>
  <c r="AJ90" i="1"/>
  <c r="R90" i="1"/>
  <c r="AN90" i="1"/>
  <c r="Y90" i="1"/>
  <c r="K90" i="1"/>
  <c r="BO90" i="1"/>
  <c r="BO92" i="1"/>
  <c r="AP90" i="1"/>
  <c r="AP92" i="1"/>
  <c r="AJ86" i="1"/>
  <c r="AJ88" i="1"/>
  <c r="BS90" i="1"/>
  <c r="BS92" i="1"/>
  <c r="BM90" i="1"/>
  <c r="BM92" i="1"/>
  <c r="AS90" i="1"/>
  <c r="AS92" i="1"/>
  <c r="AR90" i="1"/>
  <c r="AR92" i="1"/>
  <c r="AK86" i="1"/>
  <c r="AK88" i="1"/>
  <c r="BC86" i="1"/>
  <c r="BC88" i="1"/>
  <c r="H12" i="37"/>
  <c r="H17" i="26"/>
  <c r="H14" i="30"/>
  <c r="AG14" i="30"/>
  <c r="AG17" i="26"/>
  <c r="AG12" i="37"/>
  <c r="AE17" i="26"/>
  <c r="AE14" i="30"/>
  <c r="AE12" i="37"/>
  <c r="O12" i="37"/>
  <c r="O17" i="26"/>
  <c r="O14" i="30"/>
  <c r="AH14" i="30"/>
  <c r="AH17" i="26"/>
  <c r="AH12" i="37"/>
  <c r="R14" i="30"/>
  <c r="R12" i="37"/>
  <c r="R17" i="26"/>
  <c r="BH90" i="1"/>
  <c r="BH92" i="1"/>
  <c r="V90" i="1"/>
  <c r="BI90" i="1"/>
  <c r="BI92" i="1"/>
  <c r="BI86" i="1"/>
  <c r="BI88" i="1"/>
  <c r="BP86" i="1"/>
  <c r="BP88" i="1"/>
  <c r="AP86" i="1"/>
  <c r="AP88" i="1"/>
  <c r="AK90" i="1"/>
  <c r="BF86" i="1"/>
  <c r="BF88" i="1"/>
  <c r="L86" i="1"/>
  <c r="L88" i="1"/>
  <c r="AR86" i="1"/>
  <c r="AR88" i="1"/>
  <c r="BU86" i="1"/>
  <c r="BU88" i="1"/>
  <c r="AX90" i="1"/>
  <c r="AX92" i="1"/>
  <c r="BS86" i="1"/>
  <c r="BS88" i="1"/>
  <c r="BP90" i="1"/>
  <c r="BP92" i="1"/>
  <c r="BE86" i="1"/>
  <c r="BE88" i="1"/>
  <c r="BE90" i="1"/>
  <c r="BE92" i="1"/>
  <c r="BF90" i="1"/>
  <c r="BF92" i="1"/>
  <c r="BQ86" i="1"/>
  <c r="BQ88" i="1"/>
  <c r="BH86" i="1"/>
  <c r="BH88" i="1"/>
  <c r="Z86" i="1"/>
  <c r="Z88" i="1"/>
  <c r="AG86" i="1"/>
  <c r="AG88" i="1"/>
  <c r="BL86" i="1"/>
  <c r="BL88" i="1"/>
  <c r="BG86" i="1"/>
  <c r="BG88" i="1"/>
  <c r="AW86" i="1"/>
  <c r="AW88" i="1"/>
  <c r="BQ90" i="1"/>
  <c r="BQ92" i="1"/>
  <c r="AU90" i="1"/>
  <c r="AU92" i="1"/>
  <c r="BA90" i="1"/>
  <c r="BA92" i="1"/>
  <c r="G12" i="37"/>
  <c r="G17" i="26"/>
  <c r="G14" i="30"/>
  <c r="AJ17" i="26"/>
  <c r="AJ12" i="37"/>
  <c r="AJ14" i="30"/>
  <c r="T14" i="30"/>
  <c r="T12" i="37"/>
  <c r="T17" i="26"/>
  <c r="U12" i="37"/>
  <c r="U17" i="26"/>
  <c r="U14" i="30"/>
  <c r="AA12" i="37"/>
  <c r="AA17" i="26"/>
  <c r="AA14" i="30"/>
  <c r="K17" i="26"/>
  <c r="K12" i="37"/>
  <c r="K14" i="30"/>
  <c r="AD14" i="30"/>
  <c r="AD17" i="26"/>
  <c r="AD12" i="37"/>
  <c r="N12" i="37"/>
  <c r="N17" i="26"/>
  <c r="N14" i="30"/>
  <c r="AW90" i="1"/>
  <c r="AW92" i="1"/>
  <c r="BW86" i="1"/>
  <c r="BW88" i="1"/>
  <c r="K86" i="1"/>
  <c r="K88" i="1"/>
  <c r="AH86" i="1"/>
  <c r="AH88" i="1"/>
  <c r="I17" i="26"/>
  <c r="I12" i="37"/>
  <c r="I14" i="30"/>
  <c r="J86" i="1"/>
  <c r="J88" i="1"/>
  <c r="BJ90" i="1"/>
  <c r="BJ92" i="1"/>
  <c r="AL86" i="1"/>
  <c r="AL88" i="1"/>
  <c r="AB86" i="1"/>
  <c r="AB88" i="1"/>
  <c r="T86" i="1"/>
  <c r="T88" i="1"/>
  <c r="BG90" i="1"/>
  <c r="BG92" i="1"/>
  <c r="BM86" i="1"/>
  <c r="BM88" i="1"/>
  <c r="BO86" i="1"/>
  <c r="BO88" i="1"/>
  <c r="BK86" i="1"/>
  <c r="BK88" i="1"/>
  <c r="BU90" i="1"/>
  <c r="BU92" i="1"/>
  <c r="U86" i="1"/>
  <c r="U88" i="1"/>
  <c r="BR86" i="1"/>
  <c r="BR88" i="1"/>
  <c r="X86" i="1"/>
  <c r="X88" i="1"/>
  <c r="F12" i="37"/>
  <c r="F17" i="26"/>
  <c r="F14" i="30"/>
  <c r="AF14" i="30"/>
  <c r="AF12" i="37"/>
  <c r="AF17" i="26"/>
  <c r="P14" i="30"/>
  <c r="P17" i="26"/>
  <c r="P12" i="37"/>
  <c r="M17" i="26"/>
  <c r="M12" i="37"/>
  <c r="M14" i="30"/>
  <c r="W12" i="37"/>
  <c r="W14" i="30"/>
  <c r="W17" i="26"/>
  <c r="AC12" i="37"/>
  <c r="AC14" i="30"/>
  <c r="AC17" i="26"/>
  <c r="Z12" i="37"/>
  <c r="Z14" i="30"/>
  <c r="Z17" i="26"/>
  <c r="J12" i="37"/>
  <c r="J14" i="30"/>
  <c r="J17" i="26"/>
  <c r="W86" i="1"/>
  <c r="W88" i="1"/>
  <c r="BJ86" i="1"/>
  <c r="BJ88" i="1"/>
  <c r="Y86" i="1"/>
  <c r="Y88" i="1"/>
  <c r="AI86" i="1"/>
  <c r="AI88" i="1"/>
  <c r="BD90" i="1"/>
  <c r="BD92" i="1"/>
  <c r="BC90" i="1"/>
  <c r="BC92" i="1"/>
  <c r="AQ86" i="1"/>
  <c r="AQ88" i="1"/>
  <c r="S86" i="1"/>
  <c r="S88" i="1"/>
  <c r="Q86" i="1"/>
  <c r="Q88" i="1"/>
  <c r="AY86" i="1"/>
  <c r="AY88" i="1"/>
  <c r="X12" i="37"/>
  <c r="X17" i="26"/>
  <c r="X14" i="30"/>
  <c r="AN86" i="1"/>
  <c r="AN88" i="1"/>
  <c r="AV86" i="1"/>
  <c r="AV88" i="1"/>
  <c r="V86" i="1"/>
  <c r="V88" i="1"/>
  <c r="BW90" i="1"/>
  <c r="BW92" i="1"/>
  <c r="AF86" i="1"/>
  <c r="AF88" i="1"/>
  <c r="BB86" i="1"/>
  <c r="BB88" i="1"/>
  <c r="BT86" i="1"/>
  <c r="BT88" i="1"/>
  <c r="R86" i="1"/>
  <c r="R88" i="1"/>
  <c r="BB90" i="1"/>
  <c r="BB92" i="1"/>
  <c r="BN90" i="1"/>
  <c r="BN92" i="1"/>
  <c r="AS86" i="1"/>
  <c r="AS88" i="1"/>
  <c r="M86" i="1"/>
  <c r="M88" i="1"/>
  <c r="BV86" i="1"/>
  <c r="BV88" i="1"/>
  <c r="BK90" i="1"/>
  <c r="BK92" i="1"/>
  <c r="BV90" i="1"/>
  <c r="BV92" i="1"/>
  <c r="BA86" i="1"/>
  <c r="BA88" i="1"/>
  <c r="BT90" i="1"/>
  <c r="BT92" i="1"/>
  <c r="BL90" i="1"/>
  <c r="BL92" i="1"/>
  <c r="AT90" i="1"/>
  <c r="AT92" i="1"/>
  <c r="BR90" i="1"/>
  <c r="BR92" i="1"/>
  <c r="P86" i="1"/>
  <c r="P88" i="1"/>
  <c r="AE86" i="1"/>
  <c r="AE88" i="1"/>
  <c r="AZ90" i="1"/>
  <c r="AZ92" i="1"/>
  <c r="AO90" i="1"/>
  <c r="AO92" i="1"/>
  <c r="AY90" i="1"/>
  <c r="AY92" i="1"/>
  <c r="AZ86" i="1"/>
  <c r="AZ88" i="1"/>
  <c r="AX86" i="1"/>
  <c r="AX88" i="1"/>
  <c r="AD86" i="1"/>
  <c r="AD88" i="1"/>
  <c r="AM86" i="1"/>
  <c r="AM88" i="1"/>
  <c r="AL90" i="1"/>
  <c r="AC86" i="1"/>
  <c r="AC88" i="1"/>
  <c r="BD86" i="1"/>
  <c r="BD88" i="1"/>
  <c r="AU86" i="1"/>
  <c r="AU88" i="1"/>
  <c r="M90" i="1"/>
  <c r="AA86" i="1"/>
  <c r="AA88" i="1"/>
  <c r="AO86" i="1"/>
  <c r="AO88" i="1"/>
  <c r="AT86" i="1"/>
  <c r="AT88" i="1"/>
  <c r="BN86" i="1"/>
  <c r="BN88" i="1"/>
  <c r="O86" i="1"/>
  <c r="O88" i="1"/>
  <c r="N86" i="1"/>
  <c r="N88" i="1"/>
  <c r="AV90" i="1"/>
  <c r="AV92" i="1"/>
  <c r="AQ90" i="1"/>
  <c r="AQ92" i="1"/>
  <c r="Y12" i="37"/>
  <c r="Y14" i="30"/>
  <c r="Y17" i="26"/>
  <c r="AB17" i="26"/>
  <c r="AB12" i="37"/>
  <c r="AB14" i="30"/>
  <c r="L12" i="37"/>
  <c r="L14" i="30"/>
  <c r="L17" i="26"/>
  <c r="AI12" i="37"/>
  <c r="AI14" i="30"/>
  <c r="AI17" i="26"/>
  <c r="S17" i="26"/>
  <c r="S12" i="37"/>
  <c r="S14" i="30"/>
  <c r="Q14" i="30"/>
  <c r="Q12" i="37"/>
  <c r="Q17" i="26"/>
  <c r="V14" i="30"/>
  <c r="V12" i="37"/>
  <c r="V17" i="26"/>
  <c r="J90" i="1"/>
  <c r="Q82" i="1"/>
  <c r="Q80" i="1"/>
  <c r="R81" i="1"/>
  <c r="V62" i="1"/>
  <c r="R13" i="9" s="1"/>
  <c r="W61" i="1"/>
  <c r="V60" i="1"/>
  <c r="L18" i="9"/>
  <c r="L14" i="34"/>
  <c r="L15" i="7"/>
  <c r="AA57" i="1"/>
  <c r="W12" i="26" s="1"/>
  <c r="AA55" i="1"/>
  <c r="AB56" i="1"/>
  <c r="Q76" i="1"/>
  <c r="R77" i="1"/>
  <c r="Q78" i="1"/>
  <c r="V64" i="1"/>
  <c r="V66" i="1"/>
  <c r="R13" i="26" s="1"/>
  <c r="W65" i="1"/>
  <c r="L14" i="37"/>
  <c r="L15" i="30"/>
  <c r="L18" i="26"/>
  <c r="AA53" i="1"/>
  <c r="W12" i="9" s="1"/>
  <c r="AA51" i="1"/>
  <c r="AB52" i="1"/>
  <c r="IM1" i="45" l="1"/>
  <c r="IL3" i="45"/>
  <c r="M108" i="46" s="1"/>
  <c r="M109" i="46" s="1"/>
  <c r="AP14" i="7"/>
  <c r="AP17" i="9"/>
  <c r="AP12" i="34"/>
  <c r="AV14" i="7"/>
  <c r="AV12" i="34"/>
  <c r="AV17" i="9"/>
  <c r="AW12" i="34"/>
  <c r="AW17" i="9"/>
  <c r="AW14" i="7"/>
  <c r="AX17" i="9"/>
  <c r="AX12" i="34"/>
  <c r="AX14" i="7"/>
  <c r="BS14" i="7"/>
  <c r="BS12" i="34"/>
  <c r="BS17" i="9"/>
  <c r="BC12" i="34"/>
  <c r="BC17" i="9"/>
  <c r="BC14" i="7"/>
  <c r="BO12" i="34"/>
  <c r="BO17" i="9"/>
  <c r="BO14" i="7"/>
  <c r="AO12" i="37"/>
  <c r="AO14" i="30"/>
  <c r="AO17" i="26"/>
  <c r="AZ14" i="7"/>
  <c r="AZ12" i="34"/>
  <c r="AZ17" i="9"/>
  <c r="M14" i="7"/>
  <c r="M12" i="34"/>
  <c r="M17" i="9"/>
  <c r="AM14" i="7"/>
  <c r="AM12" i="34"/>
  <c r="AM17" i="9"/>
  <c r="AZ14" i="30"/>
  <c r="AZ17" i="26"/>
  <c r="AZ12" i="37"/>
  <c r="U14" i="7"/>
  <c r="U12" i="34"/>
  <c r="U17" i="9"/>
  <c r="S14" i="7"/>
  <c r="S17" i="9"/>
  <c r="S12" i="34"/>
  <c r="BN12" i="34"/>
  <c r="BN14" i="7"/>
  <c r="BN17" i="9"/>
  <c r="BQ17" i="26"/>
  <c r="BQ14" i="30"/>
  <c r="BQ12" i="37"/>
  <c r="BK12" i="34"/>
  <c r="BK17" i="9"/>
  <c r="BK14" i="7"/>
  <c r="BC14" i="30"/>
  <c r="BC12" i="37"/>
  <c r="BC17" i="26"/>
  <c r="X12" i="34"/>
  <c r="X14" i="7"/>
  <c r="X17" i="9"/>
  <c r="BF14" i="30"/>
  <c r="BF12" i="37"/>
  <c r="BF17" i="26"/>
  <c r="AL12" i="34"/>
  <c r="AL17" i="9"/>
  <c r="AL14" i="7"/>
  <c r="BE17" i="9"/>
  <c r="BE12" i="34"/>
  <c r="BE14" i="7"/>
  <c r="K14" i="7"/>
  <c r="K17" i="9"/>
  <c r="K12" i="34"/>
  <c r="Z17" i="9"/>
  <c r="Z12" i="34"/>
  <c r="Z14" i="7"/>
  <c r="AA12" i="34"/>
  <c r="AA14" i="7"/>
  <c r="AA17" i="9"/>
  <c r="BH12" i="37"/>
  <c r="BH14" i="30"/>
  <c r="BH17" i="26"/>
  <c r="I12" i="34"/>
  <c r="I14" i="7"/>
  <c r="I17" i="9"/>
  <c r="N12" i="34"/>
  <c r="N14" i="7"/>
  <c r="N17" i="9"/>
  <c r="AR12" i="34"/>
  <c r="AR17" i="9"/>
  <c r="AR14" i="7"/>
  <c r="AW14" i="30"/>
  <c r="AW17" i="26"/>
  <c r="AW12" i="37"/>
  <c r="AC12" i="34"/>
  <c r="AC17" i="9"/>
  <c r="AC14" i="7"/>
  <c r="BB14" i="30"/>
  <c r="BB17" i="26"/>
  <c r="BB12" i="37"/>
  <c r="H12" i="34"/>
  <c r="H14" i="7"/>
  <c r="H17" i="9"/>
  <c r="AL12" i="37"/>
  <c r="AL17" i="26"/>
  <c r="AL14" i="30"/>
  <c r="AM12" i="37"/>
  <c r="AM17" i="26"/>
  <c r="AM14" i="30"/>
  <c r="BJ12" i="34"/>
  <c r="BJ14" i="7"/>
  <c r="BJ17" i="9"/>
  <c r="AI17" i="9"/>
  <c r="AI12" i="34"/>
  <c r="AI14" i="7"/>
  <c r="AU14" i="30"/>
  <c r="AU12" i="37"/>
  <c r="AU17" i="26"/>
  <c r="L12" i="34"/>
  <c r="L14" i="7"/>
  <c r="L17" i="9"/>
  <c r="BP17" i="26"/>
  <c r="BP12" i="37"/>
  <c r="BP14" i="30"/>
  <c r="BR12" i="34"/>
  <c r="BR14" i="7"/>
  <c r="BR17" i="9"/>
  <c r="AX17" i="26"/>
  <c r="AX12" i="37"/>
  <c r="AX14" i="30"/>
  <c r="AB14" i="7"/>
  <c r="AB12" i="34"/>
  <c r="AB17" i="9"/>
  <c r="AJ14" i="7"/>
  <c r="AJ17" i="9"/>
  <c r="AJ12" i="34"/>
  <c r="G14" i="7"/>
  <c r="G17" i="9"/>
  <c r="G12" i="34"/>
  <c r="AS17" i="26"/>
  <c r="AS12" i="37"/>
  <c r="AS14" i="30"/>
  <c r="AQ17" i="26"/>
  <c r="AQ14" i="30"/>
  <c r="AQ12" i="37"/>
  <c r="AS12" i="34"/>
  <c r="AS17" i="9"/>
  <c r="AS14" i="7"/>
  <c r="BH12" i="34"/>
  <c r="BH17" i="9"/>
  <c r="BH14" i="7"/>
  <c r="V14" i="7"/>
  <c r="V17" i="9"/>
  <c r="V12" i="34"/>
  <c r="BM12" i="34"/>
  <c r="BM14" i="7"/>
  <c r="BM17" i="9"/>
  <c r="BA14" i="30"/>
  <c r="BA17" i="26"/>
  <c r="BA12" i="37"/>
  <c r="BL14" i="30"/>
  <c r="BL17" i="26"/>
  <c r="BL12" i="37"/>
  <c r="AT14" i="30"/>
  <c r="AT12" i="37"/>
  <c r="AT17" i="26"/>
  <c r="AN14" i="7"/>
  <c r="AN12" i="34"/>
  <c r="AN17" i="9"/>
  <c r="BB12" i="34"/>
  <c r="BB17" i="9"/>
  <c r="BB14" i="7"/>
  <c r="BD12" i="37"/>
  <c r="BD17" i="26"/>
  <c r="BD14" i="30"/>
  <c r="AY17" i="9"/>
  <c r="AY14" i="7"/>
  <c r="AY12" i="34"/>
  <c r="AN12" i="37"/>
  <c r="AN17" i="26"/>
  <c r="AN14" i="30"/>
  <c r="BI12" i="37"/>
  <c r="BI14" i="30"/>
  <c r="BI17" i="26"/>
  <c r="AF17" i="9"/>
  <c r="AF12" i="34"/>
  <c r="AF14" i="7"/>
  <c r="BK12" i="37"/>
  <c r="BK17" i="26"/>
  <c r="BK14" i="30"/>
  <c r="AR14" i="30"/>
  <c r="AR12" i="37"/>
  <c r="AR17" i="26"/>
  <c r="W12" i="34"/>
  <c r="W17" i="9"/>
  <c r="W14" i="7"/>
  <c r="AK12" i="37"/>
  <c r="AK17" i="26"/>
  <c r="AK14" i="30"/>
  <c r="BN12" i="37"/>
  <c r="BN14" i="30"/>
  <c r="BN17" i="26"/>
  <c r="BG14" i="30"/>
  <c r="BG12" i="37"/>
  <c r="BG17" i="26"/>
  <c r="BJ12" i="37"/>
  <c r="BJ14" i="30"/>
  <c r="BJ17" i="26"/>
  <c r="BS12" i="37"/>
  <c r="BS17" i="26"/>
  <c r="BS14" i="30"/>
  <c r="AD14" i="7"/>
  <c r="AD12" i="34"/>
  <c r="AD17" i="9"/>
  <c r="BM14" i="30"/>
  <c r="BM12" i="37"/>
  <c r="BM17" i="26"/>
  <c r="BD14" i="7"/>
  <c r="BD12" i="34"/>
  <c r="BD17" i="9"/>
  <c r="BA12" i="34"/>
  <c r="BA14" i="7"/>
  <c r="BA17" i="9"/>
  <c r="BQ14" i="7"/>
  <c r="BQ17" i="9"/>
  <c r="BQ12" i="34"/>
  <c r="AG12" i="34"/>
  <c r="AG14" i="7"/>
  <c r="AG17" i="9"/>
  <c r="BO12" i="37"/>
  <c r="BO14" i="30"/>
  <c r="BO17" i="26"/>
  <c r="J14" i="7"/>
  <c r="J17" i="9"/>
  <c r="J12" i="34"/>
  <c r="AK14" i="7"/>
  <c r="AK12" i="34"/>
  <c r="AK17" i="9"/>
  <c r="AT12" i="34"/>
  <c r="AT14" i="7"/>
  <c r="AT17" i="9"/>
  <c r="AV14" i="30"/>
  <c r="AV12" i="37"/>
  <c r="AV17" i="26"/>
  <c r="AP17" i="26"/>
  <c r="AP14" i="30"/>
  <c r="AP12" i="37"/>
  <c r="BR12" i="37"/>
  <c r="BR17" i="26"/>
  <c r="BR14" i="30"/>
  <c r="AO12" i="34"/>
  <c r="AO17" i="9"/>
  <c r="AO14" i="7"/>
  <c r="BP17" i="9"/>
  <c r="BP14" i="7"/>
  <c r="BP12" i="34"/>
  <c r="R14" i="7"/>
  <c r="R12" i="34"/>
  <c r="R17" i="9"/>
  <c r="AQ12" i="34"/>
  <c r="AQ17" i="9"/>
  <c r="AQ14" i="7"/>
  <c r="Y14" i="7"/>
  <c r="Y12" i="34"/>
  <c r="Y17" i="9"/>
  <c r="AU12" i="34"/>
  <c r="AU17" i="9"/>
  <c r="AU14" i="7"/>
  <c r="O17" i="9"/>
  <c r="O12" i="34"/>
  <c r="O14" i="7"/>
  <c r="AY12" i="37"/>
  <c r="AY17" i="26"/>
  <c r="AY14" i="30"/>
  <c r="AE14" i="7"/>
  <c r="AE17" i="9"/>
  <c r="AE12" i="34"/>
  <c r="BF12" i="34"/>
  <c r="BF14" i="7"/>
  <c r="BF17" i="9"/>
  <c r="T12" i="34"/>
  <c r="T14" i="7"/>
  <c r="T17" i="9"/>
  <c r="Q12" i="34"/>
  <c r="Q14" i="7"/>
  <c r="Q17" i="9"/>
  <c r="BG12" i="34"/>
  <c r="BG17" i="9"/>
  <c r="BG14" i="7"/>
  <c r="BI12" i="34"/>
  <c r="BI14" i="7"/>
  <c r="BI17" i="9"/>
  <c r="P17" i="9"/>
  <c r="P12" i="34"/>
  <c r="P14" i="7"/>
  <c r="AH14" i="7"/>
  <c r="AH12" i="34"/>
  <c r="AH17" i="9"/>
  <c r="F17" i="9"/>
  <c r="F12" i="34"/>
  <c r="F14" i="7"/>
  <c r="BL12" i="34"/>
  <c r="BL17" i="9"/>
  <c r="BL14" i="7"/>
  <c r="BE14" i="30"/>
  <c r="BE17" i="26"/>
  <c r="BE12" i="37"/>
  <c r="AB57" i="1"/>
  <c r="X12" i="26" s="1"/>
  <c r="AB55" i="1"/>
  <c r="AC56" i="1"/>
  <c r="M18" i="9"/>
  <c r="M15" i="7"/>
  <c r="M14" i="34"/>
  <c r="W66" i="1"/>
  <c r="S13" i="26" s="1"/>
  <c r="W64" i="1"/>
  <c r="X65" i="1"/>
  <c r="R76" i="1"/>
  <c r="S77" i="1"/>
  <c r="R78" i="1"/>
  <c r="AB51" i="1"/>
  <c r="AC52" i="1"/>
  <c r="AB53" i="1"/>
  <c r="X12" i="9" s="1"/>
  <c r="S81" i="1"/>
  <c r="R82" i="1"/>
  <c r="R80" i="1"/>
  <c r="W62" i="1"/>
  <c r="S13" i="9" s="1"/>
  <c r="X61" i="1"/>
  <c r="W60" i="1"/>
  <c r="M15" i="30"/>
  <c r="M14" i="37"/>
  <c r="M18" i="26"/>
  <c r="IM3" i="45" l="1"/>
  <c r="N108" i="46" s="1"/>
  <c r="N109" i="46" s="1"/>
  <c r="IN1" i="45"/>
  <c r="N18" i="9"/>
  <c r="N14" i="34"/>
  <c r="N15" i="7"/>
  <c r="AC55" i="1"/>
  <c r="AD56" i="1"/>
  <c r="AC57" i="1"/>
  <c r="Y12" i="26" s="1"/>
  <c r="AD52" i="1"/>
  <c r="AC53" i="1"/>
  <c r="Y12" i="9" s="1"/>
  <c r="AC51" i="1"/>
  <c r="X62" i="1"/>
  <c r="T13" i="9" s="1"/>
  <c r="Y61" i="1"/>
  <c r="X60" i="1"/>
  <c r="T81" i="1"/>
  <c r="S80" i="1"/>
  <c r="S82" i="1"/>
  <c r="S78" i="1"/>
  <c r="T77" i="1"/>
  <c r="S76" i="1"/>
  <c r="N18" i="26"/>
  <c r="N15" i="30"/>
  <c r="N14" i="37"/>
  <c r="X64" i="1"/>
  <c r="Y65" i="1"/>
  <c r="X66" i="1"/>
  <c r="T13" i="26" s="1"/>
  <c r="IO1" i="45" l="1"/>
  <c r="IN3" i="45"/>
  <c r="O108" i="46" s="1"/>
  <c r="O109" i="46" s="1"/>
  <c r="O18" i="9"/>
  <c r="O14" i="34"/>
  <c r="O15" i="7"/>
  <c r="Y66" i="1"/>
  <c r="U13" i="26" s="1"/>
  <c r="Z65" i="1"/>
  <c r="Y64" i="1"/>
  <c r="O15" i="30"/>
  <c r="O14" i="37"/>
  <c r="O18" i="26"/>
  <c r="Y62" i="1"/>
  <c r="U13" i="9" s="1"/>
  <c r="Y60" i="1"/>
  <c r="Z61" i="1"/>
  <c r="AD51" i="1"/>
  <c r="AD53" i="1"/>
  <c r="Z12" i="9" s="1"/>
  <c r="AE52" i="1"/>
  <c r="AF52" i="1" s="1"/>
  <c r="U77" i="1"/>
  <c r="T78" i="1"/>
  <c r="T76" i="1"/>
  <c r="U81" i="1"/>
  <c r="T80" i="1"/>
  <c r="T82" i="1"/>
  <c r="AD57" i="1"/>
  <c r="Z12" i="26" s="1"/>
  <c r="AD55" i="1"/>
  <c r="AE56" i="1"/>
  <c r="AF56" i="1" s="1"/>
  <c r="AG56" i="1" l="1"/>
  <c r="AF57" i="1"/>
  <c r="AB12" i="26" s="1"/>
  <c r="AF55" i="1"/>
  <c r="AG52" i="1"/>
  <c r="AF51" i="1"/>
  <c r="AF53" i="1"/>
  <c r="AB12" i="9" s="1"/>
  <c r="IO3" i="45"/>
  <c r="P108" i="46" s="1"/>
  <c r="P109" i="46" s="1"/>
  <c r="IP1" i="45"/>
  <c r="AE55" i="1"/>
  <c r="AE57" i="1"/>
  <c r="AA12" i="26" s="1"/>
  <c r="U82" i="1"/>
  <c r="V81" i="1"/>
  <c r="U80" i="1"/>
  <c r="U76" i="1"/>
  <c r="V77" i="1"/>
  <c r="U78" i="1"/>
  <c r="Z62" i="1"/>
  <c r="V13" i="9" s="1"/>
  <c r="AA61" i="1"/>
  <c r="Z60" i="1"/>
  <c r="AE53" i="1"/>
  <c r="AA12" i="9" s="1"/>
  <c r="AE51" i="1"/>
  <c r="P15" i="30"/>
  <c r="P14" i="37"/>
  <c r="P18" i="26"/>
  <c r="P15" i="7"/>
  <c r="P18" i="9"/>
  <c r="P14" i="34"/>
  <c r="Z66" i="1"/>
  <c r="V13" i="26" s="1"/>
  <c r="AA65" i="1"/>
  <c r="Z64" i="1"/>
  <c r="AH52" i="1" l="1"/>
  <c r="AG51" i="1"/>
  <c r="AG53" i="1"/>
  <c r="AC12" i="9" s="1"/>
  <c r="AH56" i="1"/>
  <c r="AG55" i="1"/>
  <c r="AG57" i="1"/>
  <c r="AC12" i="26" s="1"/>
  <c r="IQ1" i="45"/>
  <c r="IP3" i="45"/>
  <c r="Q108" i="46" s="1"/>
  <c r="Q109" i="46" s="1"/>
  <c r="W77" i="1"/>
  <c r="V76" i="1"/>
  <c r="V78" i="1"/>
  <c r="AB61" i="1"/>
  <c r="AA62" i="1"/>
  <c r="W13" i="9" s="1"/>
  <c r="AA60" i="1"/>
  <c r="Q18" i="9"/>
  <c r="Q14" i="34"/>
  <c r="Q15" i="7"/>
  <c r="V82" i="1"/>
  <c r="V80" i="1"/>
  <c r="W81" i="1"/>
  <c r="Q14" i="37"/>
  <c r="Q15" i="30"/>
  <c r="Q18" i="26"/>
  <c r="AA66" i="1"/>
  <c r="W13" i="26" s="1"/>
  <c r="AA64" i="1"/>
  <c r="AB65" i="1"/>
  <c r="AI56" i="1" l="1"/>
  <c r="AH57" i="1"/>
  <c r="AD12" i="26" s="1"/>
  <c r="AH55" i="1"/>
  <c r="AI52" i="1"/>
  <c r="AH53" i="1"/>
  <c r="AD12" i="9" s="1"/>
  <c r="AH51" i="1"/>
  <c r="IR1" i="45"/>
  <c r="IQ3" i="45"/>
  <c r="R108" i="46" s="1"/>
  <c r="R109" i="46" s="1"/>
  <c r="X81" i="1"/>
  <c r="W82" i="1"/>
  <c r="W80" i="1"/>
  <c r="AB62" i="1"/>
  <c r="X13" i="9" s="1"/>
  <c r="AB60" i="1"/>
  <c r="AC61" i="1"/>
  <c r="AB66" i="1"/>
  <c r="X13" i="26" s="1"/>
  <c r="AB64" i="1"/>
  <c r="AC65" i="1"/>
  <c r="R18" i="26"/>
  <c r="R14" i="37"/>
  <c r="R15" i="30"/>
  <c r="R15" i="7"/>
  <c r="R18" i="9"/>
  <c r="R14" i="34"/>
  <c r="X77" i="1"/>
  <c r="W78" i="1"/>
  <c r="W76" i="1"/>
  <c r="AJ52" i="1" l="1"/>
  <c r="AI53" i="1"/>
  <c r="AE12" i="9" s="1"/>
  <c r="AI51" i="1"/>
  <c r="AJ56" i="1"/>
  <c r="AI55" i="1"/>
  <c r="AI57" i="1"/>
  <c r="AE12" i="26" s="1"/>
  <c r="IS1" i="45"/>
  <c r="IR3" i="45"/>
  <c r="S108" i="46" s="1"/>
  <c r="S109" i="46" s="1"/>
  <c r="Y77" i="1"/>
  <c r="X76" i="1"/>
  <c r="X78" i="1"/>
  <c r="AC62" i="1"/>
  <c r="Y13" i="9" s="1"/>
  <c r="AC60" i="1"/>
  <c r="AD61" i="1"/>
  <c r="S15" i="30"/>
  <c r="S14" i="37"/>
  <c r="S18" i="26"/>
  <c r="S14" i="34"/>
  <c r="S15" i="7"/>
  <c r="S18" i="9"/>
  <c r="AC64" i="1"/>
  <c r="AC66" i="1"/>
  <c r="Y13" i="26" s="1"/>
  <c r="AD65" i="1"/>
  <c r="X82" i="1"/>
  <c r="X80" i="1"/>
  <c r="Y81" i="1"/>
  <c r="AK56" i="1" l="1"/>
  <c r="AJ55" i="1"/>
  <c r="AJ57" i="1"/>
  <c r="AF12" i="26" s="1"/>
  <c r="AK52" i="1"/>
  <c r="AJ53" i="1"/>
  <c r="AF12" i="9" s="1"/>
  <c r="AJ51" i="1"/>
  <c r="IS3" i="45"/>
  <c r="T108" i="46" s="1"/>
  <c r="T109" i="46" s="1"/>
  <c r="IT1" i="45"/>
  <c r="AE65" i="1"/>
  <c r="AF65" i="1" s="1"/>
  <c r="AD66" i="1"/>
  <c r="Z13" i="26" s="1"/>
  <c r="AD64" i="1"/>
  <c r="T15" i="7"/>
  <c r="T18" i="9"/>
  <c r="T14" i="34"/>
  <c r="AE61" i="1"/>
  <c r="AF61" i="1" s="1"/>
  <c r="AD62" i="1"/>
  <c r="Z13" i="9" s="1"/>
  <c r="AD60" i="1"/>
  <c r="T14" i="37"/>
  <c r="T15" i="30"/>
  <c r="T18" i="26"/>
  <c r="Y82" i="1"/>
  <c r="Z81" i="1"/>
  <c r="Y80" i="1"/>
  <c r="Y78" i="1"/>
  <c r="Y76" i="1"/>
  <c r="Z77" i="1"/>
  <c r="AG61" i="1" l="1"/>
  <c r="AF62" i="1"/>
  <c r="AB13" i="9" s="1"/>
  <c r="AF60" i="1"/>
  <c r="AG65" i="1"/>
  <c r="AF66" i="1"/>
  <c r="AB13" i="26" s="1"/>
  <c r="AF64" i="1"/>
  <c r="AL52" i="1"/>
  <c r="AM52" i="1" s="1"/>
  <c r="AK51" i="1"/>
  <c r="AK53" i="1"/>
  <c r="AG12" i="9" s="1"/>
  <c r="AL56" i="1"/>
  <c r="AM56" i="1" s="1"/>
  <c r="AK57" i="1"/>
  <c r="AG12" i="26" s="1"/>
  <c r="AK55" i="1"/>
  <c r="IT3" i="45"/>
  <c r="U108" i="46" s="1"/>
  <c r="U109" i="46" s="1"/>
  <c r="IU1" i="45"/>
  <c r="U14" i="34"/>
  <c r="U18" i="9"/>
  <c r="U15" i="7"/>
  <c r="AE60" i="1"/>
  <c r="AE62" i="1"/>
  <c r="AA13" i="9" s="1"/>
  <c r="Z76" i="1"/>
  <c r="Z78" i="1"/>
  <c r="AA77" i="1"/>
  <c r="AA81" i="1"/>
  <c r="Z82" i="1"/>
  <c r="Z80" i="1"/>
  <c r="U14" i="37"/>
  <c r="U18" i="26"/>
  <c r="U15" i="30"/>
  <c r="AE66" i="1"/>
  <c r="AA13" i="26" s="1"/>
  <c r="AE64" i="1"/>
  <c r="AM53" i="1" l="1"/>
  <c r="AI12" i="9" s="1"/>
  <c r="AM51" i="1"/>
  <c r="AM55" i="1"/>
  <c r="AM57" i="1"/>
  <c r="AI12" i="26" s="1"/>
  <c r="AH65" i="1"/>
  <c r="AG64" i="1"/>
  <c r="AG66" i="1"/>
  <c r="AC13" i="26" s="1"/>
  <c r="AH61" i="1"/>
  <c r="AG62" i="1"/>
  <c r="AC13" i="9" s="1"/>
  <c r="AG60" i="1"/>
  <c r="AL55" i="1"/>
  <c r="AL57" i="1"/>
  <c r="AH12" i="26" s="1"/>
  <c r="AL51" i="1"/>
  <c r="AL53" i="1"/>
  <c r="AH12" i="9" s="1"/>
  <c r="IV1" i="45"/>
  <c r="IU3" i="45"/>
  <c r="V108" i="46" s="1"/>
  <c r="V109" i="46" s="1"/>
  <c r="V15" i="30"/>
  <c r="V14" i="37"/>
  <c r="V18" i="26"/>
  <c r="AA78" i="1"/>
  <c r="AA76" i="1"/>
  <c r="AB77" i="1"/>
  <c r="V18" i="9"/>
  <c r="V15" i="7"/>
  <c r="V14" i="34"/>
  <c r="AA82" i="1"/>
  <c r="AA80" i="1"/>
  <c r="AB81" i="1"/>
  <c r="AI61" i="1" l="1"/>
  <c r="AH60" i="1"/>
  <c r="AH62" i="1"/>
  <c r="AD13" i="9" s="1"/>
  <c r="AI65" i="1"/>
  <c r="AH64" i="1"/>
  <c r="AH66" i="1"/>
  <c r="AD13" i="26" s="1"/>
  <c r="IW1" i="45"/>
  <c r="IV3" i="45"/>
  <c r="W108" i="46" s="1"/>
  <c r="W109" i="46" s="1"/>
  <c r="W15" i="30"/>
  <c r="W14" i="37"/>
  <c r="W18" i="26"/>
  <c r="AC77" i="1"/>
  <c r="AB78" i="1"/>
  <c r="AB76" i="1"/>
  <c r="AB80" i="1"/>
  <c r="AB82" i="1"/>
  <c r="AC81" i="1"/>
  <c r="W18" i="9"/>
  <c r="W14" i="34"/>
  <c r="W15" i="7"/>
  <c r="AJ65" i="1" l="1"/>
  <c r="AI64" i="1"/>
  <c r="AI66" i="1"/>
  <c r="AE13" i="26" s="1"/>
  <c r="AJ61" i="1"/>
  <c r="AI62" i="1"/>
  <c r="AE13" i="9" s="1"/>
  <c r="AI60" i="1"/>
  <c r="IW3" i="45"/>
  <c r="X108" i="46" s="1"/>
  <c r="X109" i="46" s="1"/>
  <c r="IX1" i="45"/>
  <c r="X14" i="37"/>
  <c r="X15" i="30"/>
  <c r="X18" i="26"/>
  <c r="AC78" i="1"/>
  <c r="AD77" i="1"/>
  <c r="AC76" i="1"/>
  <c r="AC80" i="1"/>
  <c r="AD81" i="1"/>
  <c r="AC82" i="1"/>
  <c r="X18" i="9"/>
  <c r="X15" i="7"/>
  <c r="X14" i="34"/>
  <c r="AK61" i="1" l="1"/>
  <c r="AJ62" i="1"/>
  <c r="AF13" i="9" s="1"/>
  <c r="AJ60" i="1"/>
  <c r="AK65" i="1"/>
  <c r="AJ66" i="1"/>
  <c r="AF13" i="26" s="1"/>
  <c r="AJ64" i="1"/>
  <c r="IX3" i="45"/>
  <c r="Y108" i="46" s="1"/>
  <c r="Y109" i="46" s="1"/>
  <c r="IY1" i="45"/>
  <c r="Y15" i="7"/>
  <c r="Y14" i="34"/>
  <c r="Y18" i="9"/>
  <c r="AD82" i="1"/>
  <c r="AE81" i="1"/>
  <c r="AF81" i="1" s="1"/>
  <c r="AD80" i="1"/>
  <c r="Y18" i="26"/>
  <c r="Y14" i="37"/>
  <c r="Y15" i="30"/>
  <c r="AE77" i="1"/>
  <c r="AF77" i="1" s="1"/>
  <c r="AD78" i="1"/>
  <c r="AD76" i="1"/>
  <c r="AG81" i="1" l="1"/>
  <c r="AF80" i="1"/>
  <c r="AF82" i="1"/>
  <c r="AG77" i="1"/>
  <c r="AF78" i="1"/>
  <c r="AF76" i="1"/>
  <c r="AL65" i="1"/>
  <c r="AM65" i="1" s="1"/>
  <c r="AK66" i="1"/>
  <c r="AG13" i="26" s="1"/>
  <c r="AK64" i="1"/>
  <c r="AL61" i="1"/>
  <c r="AM61" i="1" s="1"/>
  <c r="AK62" i="1"/>
  <c r="AG13" i="9" s="1"/>
  <c r="AK60" i="1"/>
  <c r="IZ1" i="45"/>
  <c r="IY3" i="45"/>
  <c r="Z108" i="46" s="1"/>
  <c r="Z109" i="46" s="1"/>
  <c r="Z15" i="7"/>
  <c r="Z14" i="34"/>
  <c r="Z18" i="9"/>
  <c r="AE76" i="1"/>
  <c r="AE78" i="1"/>
  <c r="Z14" i="37"/>
  <c r="Z15" i="30"/>
  <c r="Z18" i="26"/>
  <c r="AE82" i="1"/>
  <c r="AE80" i="1"/>
  <c r="B304" i="46"/>
  <c r="B305" i="46" s="1"/>
  <c r="D96" i="1" s="1"/>
  <c r="E51" i="26"/>
  <c r="E51" i="9"/>
  <c r="AM62" i="1" l="1"/>
  <c r="AI13" i="9" s="1"/>
  <c r="AM60" i="1"/>
  <c r="AM66" i="1"/>
  <c r="AI13" i="26" s="1"/>
  <c r="AM64" i="1"/>
  <c r="AB18" i="26"/>
  <c r="AB15" i="30"/>
  <c r="AB14" i="37"/>
  <c r="AH81" i="1"/>
  <c r="AG80" i="1"/>
  <c r="AG82" i="1"/>
  <c r="AB18" i="9"/>
  <c r="AB15" i="7"/>
  <c r="AB14" i="34"/>
  <c r="AH77" i="1"/>
  <c r="AG78" i="1"/>
  <c r="AG76" i="1"/>
  <c r="AL60" i="1"/>
  <c r="AL62" i="1"/>
  <c r="AH13" i="9" s="1"/>
  <c r="AL66" i="1"/>
  <c r="AH13" i="26" s="1"/>
  <c r="AL64" i="1"/>
  <c r="IZ3" i="45"/>
  <c r="AA108" i="46" s="1"/>
  <c r="AA109" i="46" s="1"/>
  <c r="JA1" i="45"/>
  <c r="AA14" i="37"/>
  <c r="AA15" i="30"/>
  <c r="AA18" i="26"/>
  <c r="AA15" i="7"/>
  <c r="AA18" i="9"/>
  <c r="AA14" i="34"/>
  <c r="D97" i="1"/>
  <c r="E97" i="1"/>
  <c r="I109" i="1"/>
  <c r="J109" i="1"/>
  <c r="J105" i="1"/>
  <c r="AC18" i="26" l="1"/>
  <c r="AC14" i="37"/>
  <c r="AC15" i="30"/>
  <c r="AI81" i="1"/>
  <c r="AH82" i="1"/>
  <c r="AH80" i="1"/>
  <c r="AC14" i="34"/>
  <c r="AC18" i="9"/>
  <c r="AC15" i="7"/>
  <c r="AI77" i="1"/>
  <c r="AH76" i="1"/>
  <c r="AH78" i="1"/>
  <c r="JB1" i="45"/>
  <c r="JA3" i="45"/>
  <c r="AB108" i="46" s="1"/>
  <c r="AB109" i="46" s="1"/>
  <c r="I100" i="1"/>
  <c r="E100" i="1"/>
  <c r="I96" i="1"/>
  <c r="D100" i="1"/>
  <c r="I108" i="1"/>
  <c r="I110" i="1"/>
  <c r="K105" i="1"/>
  <c r="K109" i="1"/>
  <c r="J104" i="1"/>
  <c r="J106" i="1"/>
  <c r="I104" i="1"/>
  <c r="I106" i="1"/>
  <c r="J108" i="1"/>
  <c r="J110" i="1"/>
  <c r="BX100" i="1" l="1"/>
  <c r="BY100" i="1"/>
  <c r="BZ100" i="1"/>
  <c r="CA100" i="1"/>
  <c r="CB100" i="1"/>
  <c r="CC100" i="1"/>
  <c r="CD100" i="1"/>
  <c r="CE100" i="1"/>
  <c r="CF100" i="1"/>
  <c r="CG100" i="1"/>
  <c r="CH100" i="1"/>
  <c r="CI100" i="1"/>
  <c r="BX96" i="1"/>
  <c r="BY96" i="1"/>
  <c r="BZ96" i="1"/>
  <c r="CA96" i="1"/>
  <c r="CB96" i="1"/>
  <c r="CC96" i="1"/>
  <c r="CD96" i="1"/>
  <c r="CE96" i="1"/>
  <c r="CF96" i="1"/>
  <c r="CG96" i="1"/>
  <c r="CH96" i="1"/>
  <c r="CI96" i="1"/>
  <c r="AD18" i="26"/>
  <c r="AD14" i="37"/>
  <c r="AD15" i="30"/>
  <c r="AJ81" i="1"/>
  <c r="AI82" i="1"/>
  <c r="AI80" i="1"/>
  <c r="AD15" i="7"/>
  <c r="AD18" i="9"/>
  <c r="AD14" i="34"/>
  <c r="AJ77" i="1"/>
  <c r="AI76" i="1"/>
  <c r="AI78" i="1"/>
  <c r="JC1" i="45"/>
  <c r="JB3" i="45"/>
  <c r="AC108" i="46" s="1"/>
  <c r="AC109" i="46" s="1"/>
  <c r="BI96" i="1"/>
  <c r="AO96" i="1"/>
  <c r="BB96" i="1"/>
  <c r="BR96" i="1"/>
  <c r="BH96" i="1"/>
  <c r="AN96" i="1"/>
  <c r="BK96" i="1"/>
  <c r="BA96" i="1"/>
  <c r="BP96" i="1"/>
  <c r="BJ96" i="1"/>
  <c r="AR96" i="1"/>
  <c r="BS96" i="1"/>
  <c r="BL96" i="1"/>
  <c r="BE96" i="1"/>
  <c r="AP96" i="1"/>
  <c r="AX96" i="1"/>
  <c r="BW96" i="1"/>
  <c r="AV96" i="1"/>
  <c r="AW96" i="1"/>
  <c r="BM96" i="1"/>
  <c r="BD96" i="1"/>
  <c r="AQ96" i="1"/>
  <c r="BF96" i="1"/>
  <c r="BV96" i="1"/>
  <c r="AY96" i="1"/>
  <c r="BO96" i="1"/>
  <c r="AZ96" i="1"/>
  <c r="BQ96" i="1"/>
  <c r="AS96" i="1"/>
  <c r="BC96" i="1"/>
  <c r="AT96" i="1"/>
  <c r="BU96" i="1"/>
  <c r="BN96" i="1"/>
  <c r="AU96" i="1"/>
  <c r="BG96" i="1"/>
  <c r="BT96" i="1"/>
  <c r="I97" i="1"/>
  <c r="I95" i="1"/>
  <c r="J96" i="1"/>
  <c r="AU100" i="1"/>
  <c r="BD100" i="1"/>
  <c r="BT100" i="1"/>
  <c r="BW100" i="1"/>
  <c r="AP100" i="1"/>
  <c r="BI100" i="1"/>
  <c r="BO100" i="1"/>
  <c r="AS100" i="1"/>
  <c r="BJ100" i="1"/>
  <c r="AO100" i="1"/>
  <c r="AV100" i="1"/>
  <c r="AY100" i="1"/>
  <c r="BQ100" i="1"/>
  <c r="BB100" i="1"/>
  <c r="BG100" i="1"/>
  <c r="AZ100" i="1"/>
  <c r="BE100" i="1"/>
  <c r="BU100" i="1"/>
  <c r="BF100" i="1"/>
  <c r="BS100" i="1"/>
  <c r="BH100" i="1"/>
  <c r="AQ100" i="1"/>
  <c r="AR100" i="1"/>
  <c r="AW100" i="1"/>
  <c r="BM100" i="1"/>
  <c r="AX100" i="1"/>
  <c r="BN100" i="1"/>
  <c r="BC100" i="1"/>
  <c r="BL100" i="1"/>
  <c r="BA100" i="1"/>
  <c r="BR100" i="1"/>
  <c r="AN100" i="1"/>
  <c r="BP100" i="1"/>
  <c r="BK100" i="1"/>
  <c r="AT100" i="1"/>
  <c r="BV100" i="1"/>
  <c r="J100" i="1"/>
  <c r="I101" i="1"/>
  <c r="I99" i="1"/>
  <c r="E9" i="34"/>
  <c r="E10" i="7"/>
  <c r="E8" i="9"/>
  <c r="L109" i="1"/>
  <c r="L105" i="1"/>
  <c r="K108" i="1"/>
  <c r="K110" i="1"/>
  <c r="E8" i="26"/>
  <c r="E9" i="37"/>
  <c r="E10" i="30"/>
  <c r="F8" i="9"/>
  <c r="F51" i="9" s="1"/>
  <c r="F9" i="34"/>
  <c r="F10" i="7"/>
  <c r="F10" i="30"/>
  <c r="F8" i="26"/>
  <c r="F51" i="26" s="1"/>
  <c r="F9" i="37"/>
  <c r="K104" i="1"/>
  <c r="K106" i="1"/>
  <c r="BZ97" i="1" l="1"/>
  <c r="BZ95" i="1"/>
  <c r="BY95" i="1"/>
  <c r="BY97" i="1"/>
  <c r="CF95" i="1"/>
  <c r="CF97" i="1"/>
  <c r="CD95" i="1"/>
  <c r="CD97" i="1"/>
  <c r="CI99" i="1"/>
  <c r="CI101" i="1"/>
  <c r="CA101" i="1"/>
  <c r="CA99" i="1"/>
  <c r="CE95" i="1"/>
  <c r="CE97" i="1"/>
  <c r="CC97" i="1"/>
  <c r="CC95" i="1"/>
  <c r="CH101" i="1"/>
  <c r="CH99" i="1"/>
  <c r="BZ101" i="1"/>
  <c r="BZ99" i="1"/>
  <c r="CG97" i="1"/>
  <c r="CG95" i="1"/>
  <c r="BX95" i="1"/>
  <c r="BX97" i="1"/>
  <c r="CB95" i="1"/>
  <c r="CB97" i="1"/>
  <c r="CG99" i="1"/>
  <c r="CG101" i="1"/>
  <c r="BY101" i="1"/>
  <c r="BY99" i="1"/>
  <c r="CH97" i="1"/>
  <c r="CH95" i="1"/>
  <c r="CE101" i="1"/>
  <c r="CE99" i="1"/>
  <c r="CD101" i="1"/>
  <c r="CD99" i="1"/>
  <c r="CC99" i="1"/>
  <c r="CC101" i="1"/>
  <c r="CB101" i="1"/>
  <c r="CB99" i="1"/>
  <c r="CI95" i="1"/>
  <c r="CI97" i="1"/>
  <c r="CA95" i="1"/>
  <c r="CA97" i="1"/>
  <c r="CF101" i="1"/>
  <c r="CF99" i="1"/>
  <c r="BX101" i="1"/>
  <c r="BX99" i="1"/>
  <c r="AE14" i="37"/>
  <c r="AE15" i="30"/>
  <c r="AE18" i="26"/>
  <c r="AK81" i="1"/>
  <c r="AJ82" i="1"/>
  <c r="AJ80" i="1"/>
  <c r="AE14" i="34"/>
  <c r="AE18" i="9"/>
  <c r="AE15" i="7"/>
  <c r="AK77" i="1"/>
  <c r="AJ78" i="1"/>
  <c r="AJ76" i="1"/>
  <c r="JD1" i="45"/>
  <c r="JC3" i="45"/>
  <c r="AD108" i="46" s="1"/>
  <c r="AD109" i="46" s="1"/>
  <c r="BH99" i="1"/>
  <c r="BH101" i="1"/>
  <c r="AS101" i="1"/>
  <c r="AS99" i="1"/>
  <c r="BU97" i="1"/>
  <c r="BU95" i="1"/>
  <c r="AX97" i="1"/>
  <c r="AX95" i="1"/>
  <c r="BV99" i="1"/>
  <c r="BV101" i="1"/>
  <c r="BP99" i="1"/>
  <c r="BP101" i="1"/>
  <c r="BA101" i="1"/>
  <c r="BA99" i="1"/>
  <c r="BN99" i="1"/>
  <c r="BN101" i="1"/>
  <c r="AW99" i="1"/>
  <c r="AW101" i="1"/>
  <c r="BE101" i="1"/>
  <c r="BE99" i="1"/>
  <c r="BQ101" i="1"/>
  <c r="BQ99" i="1"/>
  <c r="AO99" i="1"/>
  <c r="AO101" i="1"/>
  <c r="BO99" i="1"/>
  <c r="BO101" i="1"/>
  <c r="BT99" i="1"/>
  <c r="BT101" i="1"/>
  <c r="J95" i="1"/>
  <c r="J97" i="1"/>
  <c r="K96" i="1"/>
  <c r="BG97" i="1"/>
  <c r="BG95" i="1"/>
  <c r="AT95" i="1"/>
  <c r="AT97" i="1"/>
  <c r="BQ95" i="1"/>
  <c r="BQ97" i="1"/>
  <c r="AY97" i="1"/>
  <c r="AY95" i="1"/>
  <c r="AQ95" i="1"/>
  <c r="AQ97" i="1"/>
  <c r="AV97" i="1"/>
  <c r="AV95" i="1"/>
  <c r="AP95" i="1"/>
  <c r="AP97" i="1"/>
  <c r="AR97" i="1"/>
  <c r="AR95" i="1"/>
  <c r="BR97" i="1"/>
  <c r="BR95" i="1"/>
  <c r="BI97" i="1"/>
  <c r="BI95" i="1"/>
  <c r="J101" i="1"/>
  <c r="J99" i="1"/>
  <c r="K100" i="1"/>
  <c r="BB99" i="1"/>
  <c r="BB101" i="1"/>
  <c r="BW99" i="1"/>
  <c r="BW101" i="1"/>
  <c r="BT97" i="1"/>
  <c r="BT95" i="1"/>
  <c r="BO95" i="1"/>
  <c r="BO97" i="1"/>
  <c r="AW97" i="1"/>
  <c r="AW95" i="1"/>
  <c r="BA97" i="1"/>
  <c r="BA95" i="1"/>
  <c r="BH97" i="1"/>
  <c r="BH95" i="1"/>
  <c r="AN99" i="1"/>
  <c r="AN101" i="1"/>
  <c r="BL101" i="1"/>
  <c r="BL99" i="1"/>
  <c r="AX101" i="1"/>
  <c r="AX99" i="1"/>
  <c r="AR99" i="1"/>
  <c r="AR101" i="1"/>
  <c r="BS99" i="1"/>
  <c r="BS101" i="1"/>
  <c r="AZ99" i="1"/>
  <c r="AZ101" i="1"/>
  <c r="BI101" i="1"/>
  <c r="BI99" i="1"/>
  <c r="BD101" i="1"/>
  <c r="BD99" i="1"/>
  <c r="AU95" i="1"/>
  <c r="AU97" i="1"/>
  <c r="BC95" i="1"/>
  <c r="BC97" i="1"/>
  <c r="BD97" i="1"/>
  <c r="BD95" i="1"/>
  <c r="BW97" i="1"/>
  <c r="BW95" i="1"/>
  <c r="BE97" i="1"/>
  <c r="BE95" i="1"/>
  <c r="BJ95" i="1"/>
  <c r="BJ97" i="1"/>
  <c r="BK95" i="1"/>
  <c r="BK97" i="1"/>
  <c r="BB97" i="1"/>
  <c r="BB95" i="1"/>
  <c r="BK101" i="1"/>
  <c r="BK99" i="1"/>
  <c r="BM101" i="1"/>
  <c r="BM99" i="1"/>
  <c r="BU101" i="1"/>
  <c r="BU99" i="1"/>
  <c r="AV101" i="1"/>
  <c r="AV99" i="1"/>
  <c r="BF95" i="1"/>
  <c r="BF97" i="1"/>
  <c r="BS97" i="1"/>
  <c r="BS95" i="1"/>
  <c r="E13" i="30"/>
  <c r="E16" i="26"/>
  <c r="E13" i="37"/>
  <c r="AT99" i="1"/>
  <c r="AT101" i="1"/>
  <c r="BR99" i="1"/>
  <c r="BR101" i="1"/>
  <c r="BC99" i="1"/>
  <c r="BC101" i="1"/>
  <c r="AQ99" i="1"/>
  <c r="AQ101" i="1"/>
  <c r="BF99" i="1"/>
  <c r="BF101" i="1"/>
  <c r="BG99" i="1"/>
  <c r="BG101" i="1"/>
  <c r="AY99" i="1"/>
  <c r="AY101" i="1"/>
  <c r="BJ101" i="1"/>
  <c r="BJ99" i="1"/>
  <c r="AP99" i="1"/>
  <c r="AP101" i="1"/>
  <c r="AU101" i="1"/>
  <c r="AU99" i="1"/>
  <c r="E13" i="34"/>
  <c r="E13" i="7"/>
  <c r="E16" i="9"/>
  <c r="BN95" i="1"/>
  <c r="BN97" i="1"/>
  <c r="AS95" i="1"/>
  <c r="AS97" i="1"/>
  <c r="AZ95" i="1"/>
  <c r="AZ97" i="1"/>
  <c r="BV97" i="1"/>
  <c r="BV95" i="1"/>
  <c r="BM97" i="1"/>
  <c r="BM95" i="1"/>
  <c r="BL97" i="1"/>
  <c r="BL95" i="1"/>
  <c r="BP95" i="1"/>
  <c r="BP97" i="1"/>
  <c r="AN95" i="1"/>
  <c r="AN97" i="1"/>
  <c r="AO97" i="1"/>
  <c r="AO95" i="1"/>
  <c r="G9" i="34"/>
  <c r="G8" i="9"/>
  <c r="G51" i="9" s="1"/>
  <c r="G10" i="7"/>
  <c r="M109" i="1"/>
  <c r="M105" i="1"/>
  <c r="G10" i="30"/>
  <c r="G9" i="37"/>
  <c r="G8" i="26"/>
  <c r="G51" i="26" s="1"/>
  <c r="L104" i="1"/>
  <c r="L106" i="1"/>
  <c r="L108" i="1"/>
  <c r="L110" i="1"/>
  <c r="BW13" i="34" l="1"/>
  <c r="BW13" i="7"/>
  <c r="BW16" i="9"/>
  <c r="BY13" i="34"/>
  <c r="BY13" i="7"/>
  <c r="BY16" i="9"/>
  <c r="CE13" i="34"/>
  <c r="CE13" i="7"/>
  <c r="CE16" i="9"/>
  <c r="CC13" i="34"/>
  <c r="CC13" i="7"/>
  <c r="CC16" i="9"/>
  <c r="BU13" i="34"/>
  <c r="BU13" i="7"/>
  <c r="BU16" i="9"/>
  <c r="BZ13" i="34"/>
  <c r="BZ13" i="7"/>
  <c r="BZ16" i="9"/>
  <c r="BX13" i="7"/>
  <c r="BX13" i="34"/>
  <c r="BX16" i="9"/>
  <c r="CA13" i="37"/>
  <c r="CA13" i="30"/>
  <c r="CA16" i="26"/>
  <c r="BT13" i="37"/>
  <c r="BT13" i="30"/>
  <c r="BT16" i="26"/>
  <c r="BX13" i="37"/>
  <c r="BX16" i="26"/>
  <c r="BX13" i="30"/>
  <c r="CD13" i="34"/>
  <c r="CD13" i="7"/>
  <c r="CD16" i="9"/>
  <c r="BV13" i="37"/>
  <c r="BV13" i="30"/>
  <c r="BV16" i="26"/>
  <c r="BW13" i="30"/>
  <c r="BW13" i="37"/>
  <c r="BW16" i="26"/>
  <c r="CC13" i="30"/>
  <c r="CC16" i="26"/>
  <c r="CC13" i="37"/>
  <c r="CB13" i="34"/>
  <c r="CB13" i="7"/>
  <c r="CB16" i="9"/>
  <c r="BY13" i="37"/>
  <c r="BY13" i="30"/>
  <c r="BY16" i="26"/>
  <c r="CE13" i="30"/>
  <c r="CE13" i="37"/>
  <c r="CE16" i="26"/>
  <c r="BT13" i="34"/>
  <c r="BT13" i="7"/>
  <c r="BT16" i="9"/>
  <c r="BZ13" i="37"/>
  <c r="BZ13" i="30"/>
  <c r="BZ16" i="26"/>
  <c r="CA13" i="7"/>
  <c r="CA13" i="34"/>
  <c r="CA16" i="9"/>
  <c r="CB13" i="30"/>
  <c r="CB16" i="26"/>
  <c r="CB13" i="37"/>
  <c r="BU13" i="37"/>
  <c r="BU13" i="30"/>
  <c r="BU16" i="26"/>
  <c r="CD16" i="26"/>
  <c r="CD13" i="30"/>
  <c r="CD13" i="37"/>
  <c r="BV13" i="34"/>
  <c r="BV13" i="7"/>
  <c r="BV16" i="9"/>
  <c r="AL81" i="1"/>
  <c r="AM81" i="1" s="1"/>
  <c r="AK80" i="1"/>
  <c r="AK82" i="1"/>
  <c r="AF18" i="26"/>
  <c r="AF15" i="30"/>
  <c r="AF14" i="37"/>
  <c r="AF14" i="34"/>
  <c r="AF15" i="7"/>
  <c r="AF18" i="9"/>
  <c r="AL77" i="1"/>
  <c r="AM77" i="1" s="1"/>
  <c r="AK78" i="1"/>
  <c r="AK76" i="1"/>
  <c r="JE1" i="45"/>
  <c r="JD3" i="45"/>
  <c r="AE108" i="46" s="1"/>
  <c r="AE109" i="46" s="1"/>
  <c r="AV13" i="7"/>
  <c r="AV13" i="34"/>
  <c r="AV16" i="9"/>
  <c r="AJ13" i="37"/>
  <c r="AJ13" i="30"/>
  <c r="AJ16" i="26"/>
  <c r="BP13" i="30"/>
  <c r="BP13" i="37"/>
  <c r="BP16" i="26"/>
  <c r="AM16" i="26"/>
  <c r="AM13" i="30"/>
  <c r="AM13" i="37"/>
  <c r="BO13" i="34"/>
  <c r="BO13" i="7"/>
  <c r="BO16" i="9"/>
  <c r="AR13" i="37"/>
  <c r="AR13" i="30"/>
  <c r="AR16" i="26"/>
  <c r="BI13" i="37"/>
  <c r="BI16" i="26"/>
  <c r="BI13" i="30"/>
  <c r="BA13" i="34"/>
  <c r="BA13" i="7"/>
  <c r="BA16" i="9"/>
  <c r="AZ13" i="7"/>
  <c r="AZ16" i="9"/>
  <c r="AZ13" i="34"/>
  <c r="BE16" i="26"/>
  <c r="BE13" i="37"/>
  <c r="BE13" i="30"/>
  <c r="AT13" i="37"/>
  <c r="AT16" i="26"/>
  <c r="AT13" i="30"/>
  <c r="BD16" i="9"/>
  <c r="BD13" i="7"/>
  <c r="BD13" i="34"/>
  <c r="AS16" i="9"/>
  <c r="AS13" i="34"/>
  <c r="AS13" i="7"/>
  <c r="BP13" i="7"/>
  <c r="BP13" i="34"/>
  <c r="BP16" i="9"/>
  <c r="AP13" i="34"/>
  <c r="AP13" i="7"/>
  <c r="AP16" i="9"/>
  <c r="L96" i="1"/>
  <c r="K97" i="1"/>
  <c r="K95" i="1"/>
  <c r="BA13" i="30"/>
  <c r="BA16" i="26"/>
  <c r="BA13" i="37"/>
  <c r="AW16" i="26"/>
  <c r="AW13" i="30"/>
  <c r="AW13" i="37"/>
  <c r="BQ13" i="34"/>
  <c r="BQ16" i="9"/>
  <c r="BQ13" i="7"/>
  <c r="AJ13" i="7"/>
  <c r="AJ16" i="9"/>
  <c r="AJ13" i="34"/>
  <c r="BG16" i="9"/>
  <c r="BG13" i="34"/>
  <c r="BG13" i="7"/>
  <c r="BO16" i="26"/>
  <c r="BO13" i="30"/>
  <c r="BO13" i="37"/>
  <c r="K99" i="1"/>
  <c r="L100" i="1"/>
  <c r="K101" i="1"/>
  <c r="BC13" i="7"/>
  <c r="BC13" i="34"/>
  <c r="BC16" i="9"/>
  <c r="AS13" i="37"/>
  <c r="AS16" i="26"/>
  <c r="AS13" i="30"/>
  <c r="BD13" i="37"/>
  <c r="BD13" i="30"/>
  <c r="BD16" i="26"/>
  <c r="BH13" i="34"/>
  <c r="BH16" i="9"/>
  <c r="BH13" i="7"/>
  <c r="BC13" i="37"/>
  <c r="BC13" i="30"/>
  <c r="BC16" i="26"/>
  <c r="AP16" i="26"/>
  <c r="AP13" i="30"/>
  <c r="AP13" i="37"/>
  <c r="BL16" i="9"/>
  <c r="BL13" i="34"/>
  <c r="BL13" i="7"/>
  <c r="AO13" i="7"/>
  <c r="AO13" i="34"/>
  <c r="AO16" i="9"/>
  <c r="AQ16" i="26"/>
  <c r="AQ13" i="37"/>
  <c r="AQ13" i="30"/>
  <c r="BF16" i="26"/>
  <c r="BF13" i="30"/>
  <c r="BF13" i="37"/>
  <c r="BB13" i="34"/>
  <c r="BB16" i="9"/>
  <c r="BB13" i="7"/>
  <c r="BF16" i="9"/>
  <c r="BF13" i="34"/>
  <c r="BF13" i="7"/>
  <c r="AY13" i="7"/>
  <c r="AY16" i="9"/>
  <c r="AY13" i="34"/>
  <c r="AV13" i="37"/>
  <c r="AV16" i="26"/>
  <c r="AV13" i="30"/>
  <c r="AN13" i="37"/>
  <c r="AN16" i="26"/>
  <c r="AN13" i="30"/>
  <c r="BK13" i="7"/>
  <c r="BK13" i="34"/>
  <c r="BK16" i="9"/>
  <c r="BS16" i="26"/>
  <c r="BS13" i="30"/>
  <c r="BS13" i="37"/>
  <c r="F16" i="26"/>
  <c r="F13" i="30"/>
  <c r="F13" i="37"/>
  <c r="BN13" i="7"/>
  <c r="BN16" i="9"/>
  <c r="BN13" i="34"/>
  <c r="AN13" i="34"/>
  <c r="AN16" i="9"/>
  <c r="AN13" i="7"/>
  <c r="AR16" i="9"/>
  <c r="AR13" i="7"/>
  <c r="AR13" i="34"/>
  <c r="AU16" i="9"/>
  <c r="AU13" i="7"/>
  <c r="AU13" i="34"/>
  <c r="F13" i="34"/>
  <c r="F16" i="9"/>
  <c r="F13" i="7"/>
  <c r="BK13" i="37"/>
  <c r="BK16" i="26"/>
  <c r="BK13" i="30"/>
  <c r="BJ16" i="26"/>
  <c r="BJ13" i="30"/>
  <c r="BJ13" i="37"/>
  <c r="BL16" i="26"/>
  <c r="BL13" i="30"/>
  <c r="BL13" i="37"/>
  <c r="BJ13" i="34"/>
  <c r="BJ16" i="9"/>
  <c r="BJ13" i="7"/>
  <c r="AQ13" i="34"/>
  <c r="AQ16" i="9"/>
  <c r="AQ13" i="7"/>
  <c r="AX16" i="26"/>
  <c r="AX13" i="37"/>
  <c r="AX13" i="30"/>
  <c r="BE13" i="34"/>
  <c r="BE13" i="7"/>
  <c r="BE16" i="9"/>
  <c r="AK13" i="37"/>
  <c r="AK13" i="30"/>
  <c r="AK16" i="26"/>
  <c r="BR13" i="30"/>
  <c r="BR16" i="26"/>
  <c r="BR13" i="37"/>
  <c r="BI13" i="7"/>
  <c r="BI16" i="9"/>
  <c r="BI13" i="34"/>
  <c r="AY13" i="30"/>
  <c r="AY13" i="37"/>
  <c r="AY16" i="26"/>
  <c r="AK16" i="9"/>
  <c r="AK13" i="34"/>
  <c r="AK13" i="7"/>
  <c r="BR13" i="34"/>
  <c r="BR13" i="7"/>
  <c r="BR16" i="9"/>
  <c r="AL13" i="30"/>
  <c r="AL13" i="37"/>
  <c r="AL16" i="26"/>
  <c r="AU13" i="30"/>
  <c r="AU13" i="37"/>
  <c r="AU16" i="26"/>
  <c r="BB13" i="37"/>
  <c r="BB13" i="30"/>
  <c r="BB16" i="26"/>
  <c r="BN13" i="37"/>
  <c r="BN13" i="30"/>
  <c r="BN16" i="26"/>
  <c r="BQ13" i="30"/>
  <c r="BQ16" i="26"/>
  <c r="BQ13" i="37"/>
  <c r="BG13" i="30"/>
  <c r="BG13" i="37"/>
  <c r="BG16" i="26"/>
  <c r="AX13" i="7"/>
  <c r="AX13" i="34"/>
  <c r="AX16" i="9"/>
  <c r="BS13" i="34"/>
  <c r="BS16" i="9"/>
  <c r="BS13" i="7"/>
  <c r="AZ13" i="37"/>
  <c r="AZ16" i="26"/>
  <c r="AZ13" i="30"/>
  <c r="BH16" i="26"/>
  <c r="BH13" i="30"/>
  <c r="BH13" i="37"/>
  <c r="AW16" i="9"/>
  <c r="AW13" i="34"/>
  <c r="AW13" i="7"/>
  <c r="AL13" i="34"/>
  <c r="AL13" i="7"/>
  <c r="AL16" i="9"/>
  <c r="AM16" i="9"/>
  <c r="AM13" i="34"/>
  <c r="AM13" i="7"/>
  <c r="BM13" i="7"/>
  <c r="BM16" i="9"/>
  <c r="BM13" i="34"/>
  <c r="BM13" i="37"/>
  <c r="BM13" i="30"/>
  <c r="BM16" i="26"/>
  <c r="AT13" i="34"/>
  <c r="AT13" i="7"/>
  <c r="AT16" i="9"/>
  <c r="AO16" i="26"/>
  <c r="AO13" i="30"/>
  <c r="AO13" i="37"/>
  <c r="M104" i="1"/>
  <c r="M106" i="1"/>
  <c r="H8" i="9"/>
  <c r="H51" i="9" s="1"/>
  <c r="H10" i="7"/>
  <c r="H9" i="34"/>
  <c r="M108" i="1"/>
  <c r="M110" i="1"/>
  <c r="N105" i="1"/>
  <c r="N109" i="1"/>
  <c r="H10" i="30"/>
  <c r="H9" i="37"/>
  <c r="H8" i="26"/>
  <c r="H51" i="26" s="1"/>
  <c r="AM76" i="1" l="1"/>
  <c r="AM78" i="1"/>
  <c r="AM80" i="1"/>
  <c r="AM82" i="1"/>
  <c r="AG18" i="26"/>
  <c r="AG14" i="37"/>
  <c r="AG15" i="30"/>
  <c r="AL82" i="1"/>
  <c r="AL80" i="1"/>
  <c r="AG15" i="7"/>
  <c r="AG18" i="9"/>
  <c r="AG14" i="34"/>
  <c r="AL76" i="1"/>
  <c r="AL78" i="1"/>
  <c r="JE3" i="45"/>
  <c r="AF108" i="46" s="1"/>
  <c r="AF109" i="46" s="1"/>
  <c r="JF1" i="45"/>
  <c r="JG1" i="45" s="1"/>
  <c r="G13" i="30"/>
  <c r="G16" i="26"/>
  <c r="G13" i="37"/>
  <c r="L97" i="1"/>
  <c r="M96" i="1"/>
  <c r="L95" i="1"/>
  <c r="L101" i="1"/>
  <c r="L99" i="1"/>
  <c r="M100" i="1"/>
  <c r="G13" i="7"/>
  <c r="G16" i="9"/>
  <c r="G13" i="34"/>
  <c r="O105" i="1"/>
  <c r="O109" i="1"/>
  <c r="I10" i="30"/>
  <c r="I8" i="26"/>
  <c r="I51" i="26" s="1"/>
  <c r="I9" i="37"/>
  <c r="I8" i="9"/>
  <c r="I51" i="9" s="1"/>
  <c r="I10" i="7"/>
  <c r="I9" i="34"/>
  <c r="N108" i="1"/>
  <c r="N110" i="1"/>
  <c r="N104" i="1"/>
  <c r="N106" i="1"/>
  <c r="AI18" i="26" l="1"/>
  <c r="AI14" i="37"/>
  <c r="AI15" i="30"/>
  <c r="AI14" i="34"/>
  <c r="AI18" i="9"/>
  <c r="AI15" i="7"/>
  <c r="JH1" i="45"/>
  <c r="JG3" i="45"/>
  <c r="AH15" i="30"/>
  <c r="AH18" i="26"/>
  <c r="AH14" i="37"/>
  <c r="AH15" i="7"/>
  <c r="AH18" i="9"/>
  <c r="AH14" i="34"/>
  <c r="JF3" i="45"/>
  <c r="H13" i="37"/>
  <c r="H13" i="30"/>
  <c r="H16" i="26"/>
  <c r="H13" i="7"/>
  <c r="H16" i="9"/>
  <c r="H13" i="34"/>
  <c r="M99" i="1"/>
  <c r="M101" i="1"/>
  <c r="N100" i="1"/>
  <c r="N96" i="1"/>
  <c r="M95" i="1"/>
  <c r="M97" i="1"/>
  <c r="J10" i="30"/>
  <c r="J9" i="37"/>
  <c r="J8" i="26"/>
  <c r="J51" i="26" s="1"/>
  <c r="P109" i="1"/>
  <c r="P105" i="1"/>
  <c r="O108" i="1"/>
  <c r="O110" i="1"/>
  <c r="J10" i="7"/>
  <c r="J8" i="9"/>
  <c r="J51" i="9" s="1"/>
  <c r="J9" i="34"/>
  <c r="O104" i="1"/>
  <c r="O106" i="1"/>
  <c r="AH108" i="46" l="1"/>
  <c r="AG108" i="46"/>
  <c r="AG109" i="46" s="1"/>
  <c r="JI1" i="45"/>
  <c r="JH3" i="45"/>
  <c r="AI108" i="46" s="1"/>
  <c r="AI109" i="46" s="1"/>
  <c r="D60" i="46" s="1"/>
  <c r="I16" i="26"/>
  <c r="I13" i="37"/>
  <c r="I13" i="30"/>
  <c r="I13" i="34"/>
  <c r="I16" i="9"/>
  <c r="I13" i="7"/>
  <c r="N97" i="1"/>
  <c r="N95" i="1"/>
  <c r="O96" i="1"/>
  <c r="O100" i="1"/>
  <c r="N99" i="1"/>
  <c r="N101" i="1"/>
  <c r="Q105" i="1"/>
  <c r="Q109" i="1"/>
  <c r="P104" i="1"/>
  <c r="P106" i="1"/>
  <c r="K9" i="34"/>
  <c r="K8" i="9"/>
  <c r="K51" i="9" s="1"/>
  <c r="K10" i="7"/>
  <c r="P108" i="1"/>
  <c r="P110" i="1"/>
  <c r="K8" i="26"/>
  <c r="K51" i="26" s="1"/>
  <c r="K9" i="37"/>
  <c r="K10" i="30"/>
  <c r="AH109" i="46" l="1"/>
  <c r="JJ1" i="45"/>
  <c r="JI3" i="45"/>
  <c r="J13" i="7"/>
  <c r="J16" i="9"/>
  <c r="J13" i="34"/>
  <c r="J13" i="37"/>
  <c r="J16" i="26"/>
  <c r="J13" i="30"/>
  <c r="P100" i="1"/>
  <c r="O99" i="1"/>
  <c r="O101" i="1"/>
  <c r="O97" i="1"/>
  <c r="O95" i="1"/>
  <c r="P96" i="1"/>
  <c r="R105" i="1"/>
  <c r="R109" i="1"/>
  <c r="Q108" i="1"/>
  <c r="Q110" i="1"/>
  <c r="L9" i="37"/>
  <c r="L8" i="26"/>
  <c r="L51" i="26" s="1"/>
  <c r="L10" i="30"/>
  <c r="Q104" i="1"/>
  <c r="Q106" i="1"/>
  <c r="L9" i="34"/>
  <c r="L10" i="7"/>
  <c r="L8" i="9"/>
  <c r="L51" i="9" s="1"/>
  <c r="AJ108" i="46" l="1"/>
  <c r="AJ109" i="46" s="1"/>
  <c r="JK1" i="45"/>
  <c r="JJ3" i="45"/>
  <c r="Q96" i="1"/>
  <c r="P97" i="1"/>
  <c r="P95" i="1"/>
  <c r="P101" i="1"/>
  <c r="P99" i="1"/>
  <c r="Q100" i="1"/>
  <c r="K16" i="9"/>
  <c r="K13" i="7"/>
  <c r="K13" i="34"/>
  <c r="K13" i="37"/>
  <c r="K13" i="30"/>
  <c r="K16" i="26"/>
  <c r="R108" i="1"/>
  <c r="R110" i="1"/>
  <c r="M9" i="34"/>
  <c r="M10" i="7"/>
  <c r="M8" i="9"/>
  <c r="M51" i="9" s="1"/>
  <c r="R104" i="1"/>
  <c r="R106" i="1"/>
  <c r="M9" i="37"/>
  <c r="M8" i="26"/>
  <c r="M51" i="26" s="1"/>
  <c r="M10" i="30"/>
  <c r="S105" i="1"/>
  <c r="S109" i="1"/>
  <c r="AK108" i="46" l="1"/>
  <c r="AK109" i="46" s="1"/>
  <c r="JL1" i="45"/>
  <c r="JK3" i="45"/>
  <c r="L13" i="37"/>
  <c r="L16" i="26"/>
  <c r="L13" i="30"/>
  <c r="R100" i="1"/>
  <c r="Q99" i="1"/>
  <c r="Q101" i="1"/>
  <c r="L13" i="7"/>
  <c r="L13" i="34"/>
  <c r="L16" i="9"/>
  <c r="R96" i="1"/>
  <c r="Q95" i="1"/>
  <c r="Q97" i="1"/>
  <c r="N9" i="37"/>
  <c r="N8" i="26"/>
  <c r="N51" i="26" s="1"/>
  <c r="N10" i="30"/>
  <c r="T109" i="1"/>
  <c r="T105" i="1"/>
  <c r="S108" i="1"/>
  <c r="S110" i="1"/>
  <c r="S104" i="1"/>
  <c r="S106" i="1"/>
  <c r="N10" i="7"/>
  <c r="N8" i="9"/>
  <c r="N51" i="9" s="1"/>
  <c r="N9" i="34"/>
  <c r="AL108" i="46" l="1"/>
  <c r="AL109" i="46" s="1"/>
  <c r="JM1" i="45"/>
  <c r="JL3" i="45"/>
  <c r="M13" i="7"/>
  <c r="M13" i="34"/>
  <c r="M16" i="9"/>
  <c r="S100" i="1"/>
  <c r="R101" i="1"/>
  <c r="R99" i="1"/>
  <c r="M16" i="26"/>
  <c r="M13" i="30"/>
  <c r="M13" i="37"/>
  <c r="R97" i="1"/>
  <c r="S96" i="1"/>
  <c r="R95" i="1"/>
  <c r="O10" i="7"/>
  <c r="O9" i="34"/>
  <c r="O8" i="9"/>
  <c r="O51" i="9" s="1"/>
  <c r="T104" i="1"/>
  <c r="T106" i="1"/>
  <c r="U109" i="1"/>
  <c r="U105" i="1"/>
  <c r="T108" i="1"/>
  <c r="T110" i="1"/>
  <c r="O10" i="30"/>
  <c r="O9" i="37"/>
  <c r="O8" i="26"/>
  <c r="O51" i="26" s="1"/>
  <c r="AM108" i="46" l="1"/>
  <c r="AM109" i="46" s="1"/>
  <c r="JN1" i="45"/>
  <c r="JM3" i="45"/>
  <c r="S97" i="1"/>
  <c r="T96" i="1"/>
  <c r="S95" i="1"/>
  <c r="N13" i="34"/>
  <c r="N16" i="9"/>
  <c r="N13" i="7"/>
  <c r="T100" i="1"/>
  <c r="S101" i="1"/>
  <c r="S99" i="1"/>
  <c r="N13" i="30"/>
  <c r="N13" i="37"/>
  <c r="N16" i="26"/>
  <c r="V109" i="1"/>
  <c r="V105" i="1"/>
  <c r="U108" i="1"/>
  <c r="U110" i="1"/>
  <c r="P9" i="37"/>
  <c r="P8" i="26"/>
  <c r="P51" i="26" s="1"/>
  <c r="P10" i="30"/>
  <c r="P10" i="7"/>
  <c r="P9" i="34"/>
  <c r="P8" i="9"/>
  <c r="P51" i="9" s="1"/>
  <c r="U104" i="1"/>
  <c r="U106" i="1"/>
  <c r="AN108" i="46" l="1"/>
  <c r="AN109" i="46" s="1"/>
  <c r="JO1" i="45"/>
  <c r="JN3" i="45"/>
  <c r="O13" i="30"/>
  <c r="O16" i="26"/>
  <c r="O13" i="37"/>
  <c r="T99" i="1"/>
  <c r="U100" i="1"/>
  <c r="T101" i="1"/>
  <c r="T97" i="1"/>
  <c r="T95" i="1"/>
  <c r="U96" i="1"/>
  <c r="O13" i="7"/>
  <c r="O13" i="34"/>
  <c r="O16" i="9"/>
  <c r="V104" i="1"/>
  <c r="V106" i="1"/>
  <c r="W105" i="1"/>
  <c r="W109" i="1"/>
  <c r="V108" i="1"/>
  <c r="V110" i="1"/>
  <c r="Q9" i="34"/>
  <c r="Q10" i="7"/>
  <c r="Q8" i="9"/>
  <c r="Q51" i="9" s="1"/>
  <c r="Q10" i="30"/>
  <c r="Q9" i="37"/>
  <c r="Q8" i="26"/>
  <c r="Q51" i="26" s="1"/>
  <c r="AQ105" i="1" l="1"/>
  <c r="AQ109" i="1"/>
  <c r="AO108" i="46"/>
  <c r="AO109" i="46" s="1"/>
  <c r="JP1" i="45"/>
  <c r="JO3" i="45"/>
  <c r="P16" i="9"/>
  <c r="P13" i="34"/>
  <c r="P13" i="7"/>
  <c r="P16" i="26"/>
  <c r="P13" i="37"/>
  <c r="P13" i="30"/>
  <c r="U97" i="1"/>
  <c r="U95" i="1"/>
  <c r="V96" i="1"/>
  <c r="U99" i="1"/>
  <c r="U101" i="1"/>
  <c r="V100" i="1"/>
  <c r="R8" i="26"/>
  <c r="R51" i="26" s="1"/>
  <c r="R9" i="37"/>
  <c r="R10" i="30"/>
  <c r="R9" i="34"/>
  <c r="R10" i="7"/>
  <c r="R8" i="9"/>
  <c r="R51" i="9" s="1"/>
  <c r="X109" i="1"/>
  <c r="X105" i="1"/>
  <c r="W110" i="1"/>
  <c r="W108" i="1"/>
  <c r="W104" i="1"/>
  <c r="W106" i="1"/>
  <c r="AR105" i="1" l="1"/>
  <c r="AR109" i="1"/>
  <c r="AP108" i="46"/>
  <c r="AP109" i="46" s="1"/>
  <c r="JQ1" i="45"/>
  <c r="JP3" i="45"/>
  <c r="Q13" i="7"/>
  <c r="Q16" i="9"/>
  <c r="Q13" i="34"/>
  <c r="Q13" i="37"/>
  <c r="Q16" i="26"/>
  <c r="Q13" i="30"/>
  <c r="W100" i="1"/>
  <c r="V101" i="1"/>
  <c r="V99" i="1"/>
  <c r="V95" i="1"/>
  <c r="W96" i="1"/>
  <c r="V97" i="1"/>
  <c r="S9" i="37"/>
  <c r="S10" i="30"/>
  <c r="S8" i="26"/>
  <c r="S51" i="26" s="1"/>
  <c r="Y109" i="1"/>
  <c r="Y105" i="1"/>
  <c r="S9" i="34"/>
  <c r="S10" i="7"/>
  <c r="S8" i="9"/>
  <c r="S51" i="9" s="1"/>
  <c r="X104" i="1"/>
  <c r="X106" i="1"/>
  <c r="X108" i="1"/>
  <c r="X110" i="1"/>
  <c r="AS105" i="1" l="1"/>
  <c r="AS109" i="1"/>
  <c r="AQ108" i="46"/>
  <c r="AQ109" i="46" s="1"/>
  <c r="JR1" i="45"/>
  <c r="JQ3" i="45"/>
  <c r="R13" i="34"/>
  <c r="R13" i="7"/>
  <c r="R16" i="9"/>
  <c r="W97" i="1"/>
  <c r="W95" i="1"/>
  <c r="X96" i="1"/>
  <c r="X100" i="1"/>
  <c r="W99" i="1"/>
  <c r="W101" i="1"/>
  <c r="R16" i="26"/>
  <c r="R13" i="30"/>
  <c r="R13" i="37"/>
  <c r="Z105" i="1"/>
  <c r="Z109" i="1"/>
  <c r="T8" i="9"/>
  <c r="T51" i="9" s="1"/>
  <c r="T10" i="7"/>
  <c r="T9" i="34"/>
  <c r="Y104" i="1"/>
  <c r="Y106" i="1"/>
  <c r="T10" i="30"/>
  <c r="T8" i="26"/>
  <c r="T51" i="26" s="1"/>
  <c r="T9" i="37"/>
  <c r="Y108" i="1"/>
  <c r="Y110" i="1"/>
  <c r="AT105" i="1" l="1"/>
  <c r="AT109" i="1"/>
  <c r="AR108" i="46"/>
  <c r="AR109" i="46" s="1"/>
  <c r="JS1" i="45"/>
  <c r="JR3" i="45"/>
  <c r="X99" i="1"/>
  <c r="Y100" i="1"/>
  <c r="X101" i="1"/>
  <c r="S16" i="9"/>
  <c r="S13" i="34"/>
  <c r="S13" i="7"/>
  <c r="Y96" i="1"/>
  <c r="X97" i="1"/>
  <c r="X95" i="1"/>
  <c r="S16" i="26"/>
  <c r="S13" i="37"/>
  <c r="S13" i="30"/>
  <c r="Z108" i="1"/>
  <c r="Z110" i="1"/>
  <c r="Z104" i="1"/>
  <c r="Z106" i="1"/>
  <c r="AA105" i="1"/>
  <c r="AA109" i="1"/>
  <c r="U10" i="30"/>
  <c r="U9" i="37"/>
  <c r="U8" i="26"/>
  <c r="U51" i="26" s="1"/>
  <c r="U10" i="7"/>
  <c r="U8" i="9"/>
  <c r="U51" i="9" s="1"/>
  <c r="U9" i="34"/>
  <c r="AU105" i="1" l="1"/>
  <c r="AU109" i="1"/>
  <c r="AS108" i="46"/>
  <c r="AS109" i="46" s="1"/>
  <c r="JT1" i="45"/>
  <c r="JS3" i="45"/>
  <c r="Y97" i="1"/>
  <c r="Y95" i="1"/>
  <c r="Z96" i="1"/>
  <c r="T13" i="37"/>
  <c r="T16" i="26"/>
  <c r="T13" i="30"/>
  <c r="T13" i="7"/>
  <c r="T16" i="9"/>
  <c r="T13" i="34"/>
  <c r="Y99" i="1"/>
  <c r="Z100" i="1"/>
  <c r="Y101" i="1"/>
  <c r="AA108" i="1"/>
  <c r="AA110" i="1"/>
  <c r="V10" i="30"/>
  <c r="V8" i="26"/>
  <c r="V51" i="26" s="1"/>
  <c r="V9" i="37"/>
  <c r="AA104" i="1"/>
  <c r="AA106" i="1"/>
  <c r="AB105" i="1"/>
  <c r="AB109" i="1"/>
  <c r="V9" i="34"/>
  <c r="V10" i="7"/>
  <c r="V8" i="9"/>
  <c r="V51" i="9" s="1"/>
  <c r="AV105" i="1" l="1"/>
  <c r="AV109" i="1"/>
  <c r="AT108" i="46"/>
  <c r="AT109" i="46" s="1"/>
  <c r="JT3" i="45"/>
  <c r="JU1" i="45"/>
  <c r="AA100" i="1"/>
  <c r="Z99" i="1"/>
  <c r="Z101" i="1"/>
  <c r="Z95" i="1"/>
  <c r="AA96" i="1"/>
  <c r="Z97" i="1"/>
  <c r="U16" i="26"/>
  <c r="U13" i="30"/>
  <c r="U13" i="37"/>
  <c r="U13" i="7"/>
  <c r="U16" i="9"/>
  <c r="U13" i="34"/>
  <c r="W9" i="37"/>
  <c r="W8" i="26"/>
  <c r="W51" i="26" s="1"/>
  <c r="W10" i="30"/>
  <c r="AB110" i="1"/>
  <c r="AB108" i="1"/>
  <c r="AC105" i="1"/>
  <c r="AC109" i="1"/>
  <c r="AB106" i="1"/>
  <c r="AB104" i="1"/>
  <c r="W10" i="7"/>
  <c r="W9" i="34"/>
  <c r="W8" i="9"/>
  <c r="W51" i="9" s="1"/>
  <c r="AW105" i="1" l="1"/>
  <c r="AW109" i="1"/>
  <c r="AU108" i="46"/>
  <c r="AU109" i="46" s="1"/>
  <c r="JV1" i="45"/>
  <c r="JU3" i="45"/>
  <c r="V13" i="37"/>
  <c r="V13" i="30"/>
  <c r="V16" i="26"/>
  <c r="V13" i="7"/>
  <c r="V16" i="9"/>
  <c r="V13" i="34"/>
  <c r="AB96" i="1"/>
  <c r="AA95" i="1"/>
  <c r="AA97" i="1"/>
  <c r="AA101" i="1"/>
  <c r="AA99" i="1"/>
  <c r="AB100" i="1"/>
  <c r="AC106" i="1"/>
  <c r="AC104" i="1"/>
  <c r="AD105" i="1"/>
  <c r="AD109" i="1"/>
  <c r="X8" i="9"/>
  <c r="X51" i="9" s="1"/>
  <c r="X9" i="34"/>
  <c r="X10" i="7"/>
  <c r="X9" i="37"/>
  <c r="X8" i="26"/>
  <c r="X51" i="26" s="1"/>
  <c r="X10" i="30"/>
  <c r="AC108" i="1"/>
  <c r="AC110" i="1"/>
  <c r="AX105" i="1" l="1"/>
  <c r="AX109" i="1"/>
  <c r="AV108" i="46"/>
  <c r="AV109" i="46" s="1"/>
  <c r="JW1" i="45"/>
  <c r="JV3" i="45"/>
  <c r="AB99" i="1"/>
  <c r="AC100" i="1"/>
  <c r="AB101" i="1"/>
  <c r="AB97" i="1"/>
  <c r="AB95" i="1"/>
  <c r="AC96" i="1"/>
  <c r="W13" i="30"/>
  <c r="W13" i="37"/>
  <c r="W16" i="26"/>
  <c r="W13" i="34"/>
  <c r="W13" i="7"/>
  <c r="W16" i="9"/>
  <c r="AE109" i="1"/>
  <c r="AE105" i="1"/>
  <c r="Y10" i="7"/>
  <c r="Y8" i="9"/>
  <c r="Y51" i="9" s="1"/>
  <c r="Y9" i="34"/>
  <c r="Y9" i="37"/>
  <c r="Y8" i="26"/>
  <c r="Y51" i="26" s="1"/>
  <c r="Y10" i="30"/>
  <c r="AD108" i="1"/>
  <c r="AD110" i="1"/>
  <c r="AD104" i="1"/>
  <c r="AD106" i="1"/>
  <c r="AY105" i="1" l="1"/>
  <c r="AY109" i="1"/>
  <c r="AW108" i="46"/>
  <c r="AW109" i="46" s="1"/>
  <c r="JW3" i="45"/>
  <c r="AX108" i="46" s="1"/>
  <c r="AX109" i="46" s="1"/>
  <c r="JX1" i="45"/>
  <c r="X13" i="37"/>
  <c r="X13" i="30"/>
  <c r="X16" i="26"/>
  <c r="X13" i="34"/>
  <c r="X13" i="7"/>
  <c r="X16" i="9"/>
  <c r="AC95" i="1"/>
  <c r="AC97" i="1"/>
  <c r="AD96" i="1"/>
  <c r="AC101" i="1"/>
  <c r="AC99" i="1"/>
  <c r="AD100" i="1"/>
  <c r="Z8" i="26"/>
  <c r="Z51" i="26" s="1"/>
  <c r="Z10" i="30"/>
  <c r="Z9" i="37"/>
  <c r="AE104" i="1"/>
  <c r="AE106" i="1"/>
  <c r="AE108" i="1"/>
  <c r="AE110" i="1"/>
  <c r="Z8" i="9"/>
  <c r="Z51" i="9" s="1"/>
  <c r="Z9" i="34"/>
  <c r="Z10" i="7"/>
  <c r="AF109" i="1"/>
  <c r="AF105" i="1"/>
  <c r="BA109" i="1" l="1"/>
  <c r="BA105" i="1"/>
  <c r="AZ109" i="1"/>
  <c r="AZ105" i="1"/>
  <c r="JY1" i="45"/>
  <c r="JX3" i="45"/>
  <c r="AY108" i="46" s="1"/>
  <c r="AY109" i="46" s="1"/>
  <c r="AD101" i="1"/>
  <c r="AD99" i="1"/>
  <c r="AE100" i="1"/>
  <c r="AF100" i="1" s="1"/>
  <c r="Y13" i="37"/>
  <c r="Y13" i="30"/>
  <c r="Y16" i="26"/>
  <c r="Y16" i="9"/>
  <c r="Y13" i="7"/>
  <c r="Y13" i="34"/>
  <c r="AD95" i="1"/>
  <c r="AE96" i="1"/>
  <c r="AF96" i="1" s="1"/>
  <c r="AD97" i="1"/>
  <c r="AG105" i="1"/>
  <c r="AG109" i="1"/>
  <c r="AA9" i="34"/>
  <c r="AA10" i="7"/>
  <c r="AA8" i="9"/>
  <c r="AA51" i="9" s="1"/>
  <c r="AF104" i="1"/>
  <c r="AF106" i="1"/>
  <c r="AF110" i="1"/>
  <c r="AF108" i="1"/>
  <c r="AA8" i="26"/>
  <c r="AA51" i="26" s="1"/>
  <c r="AA10" i="30"/>
  <c r="AA9" i="37"/>
  <c r="BB105" i="1" l="1"/>
  <c r="BB109" i="1"/>
  <c r="JY3" i="45"/>
  <c r="AZ108" i="46" s="1"/>
  <c r="AZ109" i="46" s="1"/>
  <c r="JZ1" i="45"/>
  <c r="AG100" i="1"/>
  <c r="AF101" i="1"/>
  <c r="AF99" i="1"/>
  <c r="AG96" i="1"/>
  <c r="AF97" i="1"/>
  <c r="AF95" i="1"/>
  <c r="AE97" i="1"/>
  <c r="AE95" i="1"/>
  <c r="AE99" i="1"/>
  <c r="AE101" i="1"/>
  <c r="Z13" i="34"/>
  <c r="Z13" i="7"/>
  <c r="Z16" i="9"/>
  <c r="Z13" i="30"/>
  <c r="Z16" i="26"/>
  <c r="Z13" i="37"/>
  <c r="AG108" i="1"/>
  <c r="AG110" i="1"/>
  <c r="AH105" i="1"/>
  <c r="AH109" i="1"/>
  <c r="AG104" i="1"/>
  <c r="AG106" i="1"/>
  <c r="AB9" i="37"/>
  <c r="AB8" i="26"/>
  <c r="AB51" i="26" s="1"/>
  <c r="AB10" i="30"/>
  <c r="AB10" i="7"/>
  <c r="AB8" i="9"/>
  <c r="AB51" i="9" s="1"/>
  <c r="AB9" i="34"/>
  <c r="BC109" i="1" l="1"/>
  <c r="BC105" i="1"/>
  <c r="KA1" i="45"/>
  <c r="JZ3" i="45"/>
  <c r="AB13" i="37"/>
  <c r="AB13" i="30"/>
  <c r="AB16" i="26"/>
  <c r="AH100" i="1"/>
  <c r="AG101" i="1"/>
  <c r="AG99" i="1"/>
  <c r="AB16" i="9"/>
  <c r="AB13" i="34"/>
  <c r="AB13" i="7"/>
  <c r="AH96" i="1"/>
  <c r="AG95" i="1"/>
  <c r="AG97" i="1"/>
  <c r="AA16" i="26"/>
  <c r="AA13" i="30"/>
  <c r="AA13" i="37"/>
  <c r="AA13" i="34"/>
  <c r="AA16" i="9"/>
  <c r="AA13" i="7"/>
  <c r="AI109" i="1"/>
  <c r="AI105" i="1"/>
  <c r="AC10" i="30"/>
  <c r="AC9" i="37"/>
  <c r="AC8" i="26"/>
  <c r="AC51" i="26" s="1"/>
  <c r="AC10" i="7"/>
  <c r="AC8" i="9"/>
  <c r="AC51" i="9" s="1"/>
  <c r="AC9" i="34"/>
  <c r="AH108" i="1"/>
  <c r="AH110" i="1"/>
  <c r="AH106" i="1"/>
  <c r="AH104" i="1"/>
  <c r="BA108" i="46" l="1"/>
  <c r="BA109" i="46" s="1"/>
  <c r="KA3" i="45"/>
  <c r="KB1" i="45"/>
  <c r="AC13" i="37"/>
  <c r="AC13" i="30"/>
  <c r="AC16" i="26"/>
  <c r="AI100" i="1"/>
  <c r="AH99" i="1"/>
  <c r="AH101" i="1"/>
  <c r="AC13" i="34"/>
  <c r="AC13" i="7"/>
  <c r="AC16" i="9"/>
  <c r="AI96" i="1"/>
  <c r="AH97" i="1"/>
  <c r="AH95" i="1"/>
  <c r="AJ105" i="1"/>
  <c r="AJ109" i="1"/>
  <c r="AI104" i="1"/>
  <c r="AI106" i="1"/>
  <c r="AI108" i="1"/>
  <c r="AI110" i="1"/>
  <c r="AD9" i="37"/>
  <c r="AD8" i="26"/>
  <c r="AD51" i="26" s="1"/>
  <c r="AD10" i="30"/>
  <c r="AD10" i="7"/>
  <c r="AD9" i="34"/>
  <c r="AD8" i="9"/>
  <c r="AD51" i="9" s="1"/>
  <c r="BD109" i="1" l="1"/>
  <c r="BD105" i="1"/>
  <c r="BB108" i="46"/>
  <c r="BB109" i="46" s="1"/>
  <c r="KB3" i="45"/>
  <c r="KC1" i="45"/>
  <c r="AD13" i="37"/>
  <c r="AD13" i="30"/>
  <c r="AD16" i="26"/>
  <c r="AJ100" i="1"/>
  <c r="AI99" i="1"/>
  <c r="AI101" i="1"/>
  <c r="AD13" i="7"/>
  <c r="AD13" i="34"/>
  <c r="AD16" i="9"/>
  <c r="AJ96" i="1"/>
  <c r="AI95" i="1"/>
  <c r="AI97" i="1"/>
  <c r="AE8" i="26"/>
  <c r="AE51" i="26" s="1"/>
  <c r="AE9" i="37"/>
  <c r="AE10" i="30"/>
  <c r="AJ108" i="1"/>
  <c r="AJ110" i="1"/>
  <c r="AJ104" i="1"/>
  <c r="AJ106" i="1"/>
  <c r="AE10" i="7"/>
  <c r="AE8" i="9"/>
  <c r="AE51" i="9" s="1"/>
  <c r="AE9" i="34"/>
  <c r="AK105" i="1"/>
  <c r="AK109" i="1"/>
  <c r="BE105" i="1" l="1"/>
  <c r="BE109" i="1"/>
  <c r="BC108" i="46"/>
  <c r="BC109" i="46" s="1"/>
  <c r="KC3" i="45"/>
  <c r="BD108" i="46" s="1"/>
  <c r="BD109" i="46" s="1"/>
  <c r="KD1" i="45"/>
  <c r="AE13" i="37"/>
  <c r="AE16" i="26"/>
  <c r="AE13" i="30"/>
  <c r="AK100" i="1"/>
  <c r="AJ101" i="1"/>
  <c r="AJ99" i="1"/>
  <c r="AE16" i="9"/>
  <c r="AE13" i="34"/>
  <c r="AE13" i="7"/>
  <c r="AK96" i="1"/>
  <c r="AJ97" i="1"/>
  <c r="AJ95" i="1"/>
  <c r="AF9" i="37"/>
  <c r="AF10" i="30"/>
  <c r="AF8" i="26"/>
  <c r="AF51" i="26" s="1"/>
  <c r="AL105" i="1"/>
  <c r="AL109" i="1"/>
  <c r="AK108" i="1"/>
  <c r="AK110" i="1"/>
  <c r="AK104" i="1"/>
  <c r="AK106" i="1"/>
  <c r="AF8" i="9"/>
  <c r="AF51" i="9" s="1"/>
  <c r="AF9" i="34"/>
  <c r="AF10" i="7"/>
  <c r="BG105" i="1" l="1"/>
  <c r="BG109" i="1"/>
  <c r="BF105" i="1"/>
  <c r="BF109" i="1"/>
  <c r="KE1" i="45"/>
  <c r="KD3" i="45"/>
  <c r="BE108" i="46" s="1"/>
  <c r="BE109" i="46" s="1"/>
  <c r="AF16" i="26"/>
  <c r="AF13" i="37"/>
  <c r="AF13" i="30"/>
  <c r="AL100" i="1"/>
  <c r="AM100" i="1" s="1"/>
  <c r="AK101" i="1"/>
  <c r="AK99" i="1"/>
  <c r="AF13" i="34"/>
  <c r="AF16" i="9"/>
  <c r="AF13" i="7"/>
  <c r="AL96" i="1"/>
  <c r="AM96" i="1" s="1"/>
  <c r="AK95" i="1"/>
  <c r="AK97" i="1"/>
  <c r="AG9" i="34"/>
  <c r="AG10" i="7"/>
  <c r="AG8" i="9"/>
  <c r="AG51" i="9" s="1"/>
  <c r="AL108" i="1"/>
  <c r="AL110" i="1"/>
  <c r="AM105" i="1"/>
  <c r="AM109" i="1"/>
  <c r="AL106" i="1"/>
  <c r="AL104" i="1"/>
  <c r="AG10" i="30"/>
  <c r="AG9" i="37"/>
  <c r="AG8" i="26"/>
  <c r="AG51" i="26" s="1"/>
  <c r="BH105" i="1" l="1"/>
  <c r="BH109" i="1"/>
  <c r="AM101" i="1"/>
  <c r="AM99" i="1"/>
  <c r="AM95" i="1"/>
  <c r="AM97" i="1"/>
  <c r="KE3" i="45"/>
  <c r="BF108" i="46" s="1"/>
  <c r="BF109" i="46" s="1"/>
  <c r="KF1" i="45"/>
  <c r="AG16" i="26"/>
  <c r="AG13" i="37"/>
  <c r="AG13" i="30"/>
  <c r="AL101" i="1"/>
  <c r="AL99" i="1"/>
  <c r="AG13" i="7"/>
  <c r="AG16" i="9"/>
  <c r="AG13" i="34"/>
  <c r="AL95" i="1"/>
  <c r="AL97" i="1"/>
  <c r="AM104" i="1"/>
  <c r="AM106" i="1"/>
  <c r="AH8" i="26"/>
  <c r="AH51" i="26" s="1"/>
  <c r="AH10" i="30"/>
  <c r="AH9" i="37"/>
  <c r="AH10" i="7"/>
  <c r="AH8" i="9"/>
  <c r="AH51" i="9" s="1"/>
  <c r="AH9" i="34"/>
  <c r="AN105" i="1"/>
  <c r="AN109" i="1"/>
  <c r="AM108" i="1"/>
  <c r="AM110" i="1"/>
  <c r="BI109" i="1" l="1"/>
  <c r="BI105" i="1"/>
  <c r="AI16" i="9"/>
  <c r="AI13" i="34"/>
  <c r="AI13" i="7"/>
  <c r="AI16" i="26"/>
  <c r="AI13" i="37"/>
  <c r="AI13" i="30"/>
  <c r="KF3" i="45"/>
  <c r="KG1" i="45"/>
  <c r="AH16" i="26"/>
  <c r="AH13" i="30"/>
  <c r="AH13" i="37"/>
  <c r="AH13" i="34"/>
  <c r="AH16" i="9"/>
  <c r="AH13" i="7"/>
  <c r="AN108" i="1"/>
  <c r="AN110" i="1"/>
  <c r="AN104" i="1"/>
  <c r="AN106" i="1"/>
  <c r="AI9" i="34"/>
  <c r="AI10" i="7"/>
  <c r="AI8" i="9"/>
  <c r="AI51" i="9" s="1"/>
  <c r="AI8" i="26"/>
  <c r="AI51" i="26" s="1"/>
  <c r="AI10" i="30"/>
  <c r="AI9" i="37"/>
  <c r="BG108" i="46" l="1"/>
  <c r="BG109" i="46" s="1"/>
  <c r="KG3" i="45"/>
  <c r="KH1" i="45"/>
  <c r="AJ8" i="26"/>
  <c r="AJ10" i="30"/>
  <c r="AJ9" i="37"/>
  <c r="AJ8" i="9"/>
  <c r="AJ9" i="34"/>
  <c r="AJ10" i="7"/>
  <c r="AP109" i="1"/>
  <c r="AP105" i="1"/>
  <c r="AO105" i="1"/>
  <c r="AO109" i="1"/>
  <c r="BJ105" i="1" l="1"/>
  <c r="BJ109" i="1"/>
  <c r="BH108" i="46"/>
  <c r="BH109" i="46" s="1"/>
  <c r="KH3" i="45"/>
  <c r="KI1" i="45"/>
  <c r="AO106" i="1"/>
  <c r="AO104" i="1"/>
  <c r="AP104" i="1"/>
  <c r="AP106" i="1"/>
  <c r="AJ51" i="26"/>
  <c r="AO108" i="1"/>
  <c r="AO110" i="1"/>
  <c r="AP108" i="1"/>
  <c r="AP110" i="1"/>
  <c r="AJ51" i="9"/>
  <c r="BK105" i="1" l="1"/>
  <c r="BK109" i="1"/>
  <c r="BI108" i="46"/>
  <c r="BI109" i="46" s="1"/>
  <c r="KJ1" i="45"/>
  <c r="KI3" i="45"/>
  <c r="AL8" i="9"/>
  <c r="AL9" i="34"/>
  <c r="AL10" i="7"/>
  <c r="AK10" i="30"/>
  <c r="AK8" i="26"/>
  <c r="AK51" i="26" s="1"/>
  <c r="AK9" i="37"/>
  <c r="AL10" i="30"/>
  <c r="AL9" i="37"/>
  <c r="AL8" i="26"/>
  <c r="AQ104" i="1"/>
  <c r="AQ106" i="1"/>
  <c r="AQ108" i="1"/>
  <c r="AQ110" i="1"/>
  <c r="AK10" i="7"/>
  <c r="AK8" i="9"/>
  <c r="AK9" i="34"/>
  <c r="BL105" i="1" l="1"/>
  <c r="BL109" i="1"/>
  <c r="BJ108" i="46"/>
  <c r="BJ109" i="46" s="1"/>
  <c r="KJ3" i="45"/>
  <c r="BK108" i="46" s="1"/>
  <c r="KK1" i="45"/>
  <c r="AK51" i="9"/>
  <c r="AR110" i="1"/>
  <c r="AR108" i="1"/>
  <c r="AM10" i="30"/>
  <c r="AM9" i="37"/>
  <c r="AM8" i="26"/>
  <c r="AR106" i="1"/>
  <c r="AR104" i="1"/>
  <c r="AL51" i="26"/>
  <c r="AM8" i="9"/>
  <c r="AM10" i="7"/>
  <c r="AM9" i="34"/>
  <c r="BK109" i="46" l="1"/>
  <c r="BN105" i="1"/>
  <c r="BN109" i="1"/>
  <c r="BM105" i="1"/>
  <c r="BM109" i="1"/>
  <c r="AM51" i="26"/>
  <c r="KK3" i="45"/>
  <c r="BL108" i="46" s="1"/>
  <c r="BL109" i="46" s="1"/>
  <c r="KL1" i="45"/>
  <c r="AS110" i="1"/>
  <c r="AS108" i="1"/>
  <c r="AS104" i="1"/>
  <c r="AS106" i="1"/>
  <c r="AN9" i="34"/>
  <c r="AN8" i="9"/>
  <c r="AN10" i="7"/>
  <c r="AL51" i="9"/>
  <c r="AM51" i="9" s="1"/>
  <c r="AN10" i="30"/>
  <c r="AN8" i="26"/>
  <c r="AN9" i="37"/>
  <c r="BO105" i="1" l="1"/>
  <c r="BO109" i="1"/>
  <c r="AN51" i="26"/>
  <c r="KM1" i="45"/>
  <c r="KL3" i="45"/>
  <c r="BM108" i="46" s="1"/>
  <c r="BM109" i="46" s="1"/>
  <c r="AN51" i="9"/>
  <c r="AO9" i="34"/>
  <c r="AO10" i="7"/>
  <c r="AO8" i="9"/>
  <c r="AT106" i="1"/>
  <c r="AT104" i="1"/>
  <c r="AO10" i="30"/>
  <c r="AO8" i="26"/>
  <c r="AO9" i="37"/>
  <c r="AT110" i="1"/>
  <c r="AT108" i="1"/>
  <c r="AO51" i="26" l="1"/>
  <c r="BP105" i="1"/>
  <c r="BP109" i="1"/>
  <c r="KM3" i="45"/>
  <c r="BN108" i="46" s="1"/>
  <c r="BN109" i="46" s="1"/>
  <c r="KN1" i="45"/>
  <c r="AO51" i="9"/>
  <c r="AU108" i="1"/>
  <c r="AU110" i="1"/>
  <c r="AP10" i="7"/>
  <c r="AP9" i="34"/>
  <c r="AP8" i="9"/>
  <c r="AP9" i="37"/>
  <c r="AP10" i="30"/>
  <c r="AP8" i="26"/>
  <c r="AP51" i="26" s="1"/>
  <c r="AU104" i="1"/>
  <c r="AU106" i="1"/>
  <c r="BQ109" i="1" l="1"/>
  <c r="BQ105" i="1"/>
  <c r="KN3" i="45"/>
  <c r="BO108" i="46" s="1"/>
  <c r="BO109" i="46" s="1"/>
  <c r="KO1" i="45"/>
  <c r="AP51" i="9"/>
  <c r="AQ9" i="37"/>
  <c r="AQ8" i="26"/>
  <c r="AQ51" i="26" s="1"/>
  <c r="AQ10" i="30"/>
  <c r="AQ9" i="34"/>
  <c r="AQ8" i="9"/>
  <c r="AQ10" i="7"/>
  <c r="AV106" i="1"/>
  <c r="AV104" i="1"/>
  <c r="AV108" i="1"/>
  <c r="AV110" i="1"/>
  <c r="BR109" i="1" l="1"/>
  <c r="BR105" i="1"/>
  <c r="KO3" i="45"/>
  <c r="KP1" i="45"/>
  <c r="AQ51" i="9"/>
  <c r="AW108" i="1"/>
  <c r="AW110" i="1"/>
  <c r="AW104" i="1"/>
  <c r="AW106" i="1"/>
  <c r="AR8" i="26"/>
  <c r="AR51" i="26" s="1"/>
  <c r="AR9" i="37"/>
  <c r="AR10" i="30"/>
  <c r="AR9" i="34"/>
  <c r="AR10" i="7"/>
  <c r="AR8" i="9"/>
  <c r="BP108" i="46" l="1"/>
  <c r="BP109" i="46" s="1"/>
  <c r="KP3" i="45"/>
  <c r="KQ1" i="45"/>
  <c r="AR51" i="9"/>
  <c r="AS8" i="26"/>
  <c r="AS51" i="26" s="1"/>
  <c r="AS10" i="30"/>
  <c r="AS9" i="37"/>
  <c r="AS8" i="9"/>
  <c r="AS9" i="34"/>
  <c r="AS10" i="7"/>
  <c r="AX106" i="1"/>
  <c r="AX104" i="1"/>
  <c r="AX110" i="1"/>
  <c r="AX108" i="1"/>
  <c r="BS109" i="1" l="1"/>
  <c r="BS105" i="1"/>
  <c r="BQ108" i="46"/>
  <c r="BQ109" i="46" s="1"/>
  <c r="KQ3" i="45"/>
  <c r="KR1" i="45"/>
  <c r="AS51" i="9"/>
  <c r="AT9" i="37"/>
  <c r="AT10" i="30"/>
  <c r="AT8" i="26"/>
  <c r="AT51" i="26" s="1"/>
  <c r="AY104" i="1"/>
  <c r="AY106" i="1"/>
  <c r="AY108" i="1"/>
  <c r="AY110" i="1"/>
  <c r="AT10" i="7"/>
  <c r="AT9" i="34"/>
  <c r="AT8" i="9"/>
  <c r="BT105" i="1" l="1"/>
  <c r="BT109" i="1"/>
  <c r="BR108" i="46"/>
  <c r="BR109" i="46" s="1"/>
  <c r="KR3" i="45"/>
  <c r="KS1" i="45"/>
  <c r="AT51" i="9"/>
  <c r="AU10" i="7"/>
  <c r="AU8" i="9"/>
  <c r="AU9" i="34"/>
  <c r="AZ108" i="1"/>
  <c r="AZ110" i="1"/>
  <c r="AZ104" i="1"/>
  <c r="AZ106" i="1"/>
  <c r="AU9" i="37"/>
  <c r="AU8" i="26"/>
  <c r="AU51" i="26" s="1"/>
  <c r="AU10" i="30"/>
  <c r="BU105" i="1" l="1"/>
  <c r="BU109" i="1"/>
  <c r="BS108" i="46"/>
  <c r="BS109" i="46" s="1"/>
  <c r="KS3" i="45"/>
  <c r="KT1" i="45"/>
  <c r="AU51" i="9"/>
  <c r="AV8" i="26"/>
  <c r="AV51" i="26" s="1"/>
  <c r="AV9" i="37"/>
  <c r="AV10" i="30"/>
  <c r="BA104" i="1"/>
  <c r="BA106" i="1"/>
  <c r="AV9" i="34"/>
  <c r="AV8" i="9"/>
  <c r="AV10" i="7"/>
  <c r="BA110" i="1"/>
  <c r="BA108" i="1"/>
  <c r="BV105" i="1" l="1"/>
  <c r="BV109" i="1"/>
  <c r="BT108" i="46"/>
  <c r="BT109" i="46" s="1"/>
  <c r="KU1" i="45"/>
  <c r="KT3" i="45"/>
  <c r="AV51" i="9"/>
  <c r="AW8" i="9"/>
  <c r="AW9" i="34"/>
  <c r="AW10" i="7"/>
  <c r="AW8" i="26"/>
  <c r="AW51" i="26" s="1"/>
  <c r="AW10" i="30"/>
  <c r="AW9" i="37"/>
  <c r="BB106" i="1"/>
  <c r="BB104" i="1"/>
  <c r="BB110" i="1"/>
  <c r="BB108" i="1"/>
  <c r="BW109" i="1" l="1"/>
  <c r="BW105" i="1"/>
  <c r="BU108" i="46"/>
  <c r="BU109" i="46" s="1"/>
  <c r="KU3" i="45"/>
  <c r="KV1" i="45"/>
  <c r="AW51" i="9"/>
  <c r="AX8" i="26"/>
  <c r="AX51" i="26" s="1"/>
  <c r="AX9" i="37"/>
  <c r="AX10" i="30"/>
  <c r="AX9" i="34"/>
  <c r="AX8" i="9"/>
  <c r="AX10" i="7"/>
  <c r="BC108" i="1"/>
  <c r="BC110" i="1"/>
  <c r="BC104" i="1"/>
  <c r="BC106" i="1"/>
  <c r="BX105" i="1" l="1"/>
  <c r="BX109" i="1"/>
  <c r="BV108" i="46"/>
  <c r="BV109" i="46" s="1"/>
  <c r="KV3" i="45"/>
  <c r="KW1" i="45"/>
  <c r="AX51" i="9"/>
  <c r="BD106" i="1"/>
  <c r="BD104" i="1"/>
  <c r="AY10" i="30"/>
  <c r="AY9" i="37"/>
  <c r="AY8" i="26"/>
  <c r="AY51" i="26" s="1"/>
  <c r="AY10" i="7"/>
  <c r="AY9" i="34"/>
  <c r="AY8" i="9"/>
  <c r="BD108" i="1"/>
  <c r="BD110" i="1"/>
  <c r="BY109" i="1" l="1"/>
  <c r="BY105" i="1"/>
  <c r="BW108" i="46"/>
  <c r="BW109" i="46" s="1"/>
  <c r="KW3" i="45"/>
  <c r="KX1" i="45"/>
  <c r="AY51" i="9"/>
  <c r="AZ9" i="34"/>
  <c r="AZ10" i="7"/>
  <c r="AZ8" i="9"/>
  <c r="BE110" i="1"/>
  <c r="BE108" i="1"/>
  <c r="AZ8" i="26"/>
  <c r="AZ51" i="26" s="1"/>
  <c r="AZ10" i="30"/>
  <c r="AZ9" i="37"/>
  <c r="BE104" i="1"/>
  <c r="BE106" i="1"/>
  <c r="BZ109" i="1" l="1"/>
  <c r="BZ105" i="1"/>
  <c r="BX108" i="46"/>
  <c r="BX109" i="46" s="1"/>
  <c r="KY1" i="45"/>
  <c r="KX3" i="45"/>
  <c r="BY108" i="46" s="1"/>
  <c r="BY109" i="46" s="1"/>
  <c r="AZ51" i="9"/>
  <c r="BF110" i="1"/>
  <c r="BF108" i="1"/>
  <c r="BA8" i="26"/>
  <c r="BA51" i="26" s="1"/>
  <c r="BA10" i="30"/>
  <c r="BA9" i="37"/>
  <c r="BA9" i="34"/>
  <c r="BA10" i="7"/>
  <c r="BA8" i="9"/>
  <c r="BF106" i="1"/>
  <c r="BF104" i="1"/>
  <c r="CB105" i="1" l="1"/>
  <c r="CB109" i="1"/>
  <c r="CA105" i="1"/>
  <c r="CA109" i="1"/>
  <c r="KY3" i="45"/>
  <c r="BZ108" i="46" s="1"/>
  <c r="BZ109" i="46" s="1"/>
  <c r="KZ1" i="45"/>
  <c r="BA51" i="9"/>
  <c r="BB8" i="9"/>
  <c r="BB10" i="7"/>
  <c r="BB9" i="34"/>
  <c r="BG108" i="1"/>
  <c r="BG110" i="1"/>
  <c r="BB10" i="30"/>
  <c r="BB9" i="37"/>
  <c r="BB8" i="26"/>
  <c r="BB51" i="26" s="1"/>
  <c r="BG104" i="1"/>
  <c r="BG106" i="1"/>
  <c r="CC105" i="1" l="1"/>
  <c r="CC109" i="1"/>
  <c r="LA1" i="45"/>
  <c r="KZ3" i="45"/>
  <c r="CA108" i="46" s="1"/>
  <c r="CA109" i="46" s="1"/>
  <c r="BB51" i="9"/>
  <c r="BH110" i="1"/>
  <c r="BH108" i="1"/>
  <c r="BC8" i="26"/>
  <c r="BC51" i="26" s="1"/>
  <c r="BC10" i="30"/>
  <c r="BC9" i="37"/>
  <c r="BC9" i="34"/>
  <c r="BC8" i="9"/>
  <c r="BC10" i="7"/>
  <c r="BH104" i="1"/>
  <c r="BH106" i="1"/>
  <c r="CD105" i="1" l="1"/>
  <c r="CD109" i="1"/>
  <c r="LA3" i="45"/>
  <c r="LB1" i="45"/>
  <c r="BC51" i="9"/>
  <c r="BD10" i="30"/>
  <c r="BD8" i="26"/>
  <c r="BD51" i="26" s="1"/>
  <c r="BD9" i="37"/>
  <c r="BI110" i="1"/>
  <c r="BI108" i="1"/>
  <c r="BI104" i="1"/>
  <c r="BI106" i="1"/>
  <c r="BD9" i="34"/>
  <c r="BD10" i="7"/>
  <c r="BD8" i="9"/>
  <c r="CB108" i="46" l="1"/>
  <c r="CB109" i="46" s="1"/>
  <c r="LC1" i="45"/>
  <c r="LB3" i="45"/>
  <c r="BD51" i="9"/>
  <c r="BJ108" i="1"/>
  <c r="BJ110" i="1"/>
  <c r="BE9" i="34"/>
  <c r="BE10" i="7"/>
  <c r="BE8" i="9"/>
  <c r="BE8" i="26"/>
  <c r="BE51" i="26" s="1"/>
  <c r="BE10" i="30"/>
  <c r="BE9" i="37"/>
  <c r="BJ106" i="1"/>
  <c r="BJ104" i="1"/>
  <c r="CE109" i="1" l="1"/>
  <c r="CE105" i="1"/>
  <c r="CC108" i="46"/>
  <c r="CC109" i="46" s="1"/>
  <c r="LD1" i="45"/>
  <c r="LC3" i="45"/>
  <c r="BE51" i="9"/>
  <c r="BF9" i="37"/>
  <c r="BF8" i="26"/>
  <c r="BF51" i="26" s="1"/>
  <c r="BF10" i="30"/>
  <c r="BK106" i="1"/>
  <c r="BK104" i="1"/>
  <c r="BF10" i="7"/>
  <c r="BF8" i="9"/>
  <c r="BF9" i="34"/>
  <c r="BK110" i="1"/>
  <c r="BK108" i="1"/>
  <c r="CF105" i="1" l="1"/>
  <c r="CF109" i="1"/>
  <c r="CD108" i="46"/>
  <c r="CD109" i="46" s="1"/>
  <c r="LD3" i="45"/>
  <c r="CF108" i="46" s="1"/>
  <c r="LE1" i="45"/>
  <c r="LF1" i="45" s="1"/>
  <c r="LG1" i="45" s="1"/>
  <c r="LH1" i="45" s="1"/>
  <c r="BF51" i="9"/>
  <c r="BL108" i="1"/>
  <c r="BL110" i="1"/>
  <c r="BG9" i="34"/>
  <c r="BG10" i="7"/>
  <c r="BG8" i="9"/>
  <c r="BL106" i="1"/>
  <c r="BL104" i="1"/>
  <c r="BG8" i="26"/>
  <c r="BG51" i="26" s="1"/>
  <c r="BG10" i="30"/>
  <c r="BG9" i="37"/>
  <c r="CG105" i="1" l="1"/>
  <c r="CG109" i="1"/>
  <c r="CE108" i="46"/>
  <c r="CE109" i="46" s="1"/>
  <c r="LH3" i="45"/>
  <c r="LI1" i="45"/>
  <c r="BG51" i="9"/>
  <c r="BH8" i="26"/>
  <c r="BH51" i="26" s="1"/>
  <c r="BH9" i="37"/>
  <c r="BH10" i="30"/>
  <c r="BM106" i="1"/>
  <c r="BM104" i="1"/>
  <c r="BH10" i="7"/>
  <c r="BH8" i="9"/>
  <c r="BH9" i="34"/>
  <c r="BM108" i="1"/>
  <c r="BM110" i="1"/>
  <c r="CF109" i="46" l="1"/>
  <c r="D61" i="46" s="1"/>
  <c r="D106" i="1" s="1"/>
  <c r="CH105" i="1"/>
  <c r="CH109" i="1"/>
  <c r="CI105" i="1"/>
  <c r="CI109" i="1"/>
  <c r="LI3" i="45"/>
  <c r="LJ1" i="45"/>
  <c r="BH51" i="9"/>
  <c r="BI10" i="7"/>
  <c r="BI8" i="9"/>
  <c r="BI9" i="34"/>
  <c r="BN108" i="1"/>
  <c r="BN110" i="1"/>
  <c r="BN106" i="1"/>
  <c r="BN104" i="1"/>
  <c r="BI10" i="30"/>
  <c r="BI8" i="26"/>
  <c r="BI51" i="26" s="1"/>
  <c r="BI9" i="37"/>
  <c r="LK1" i="45" l="1"/>
  <c r="LJ3" i="45"/>
  <c r="BI51" i="9"/>
  <c r="BJ10" i="30"/>
  <c r="BJ9" i="37"/>
  <c r="BJ8" i="26"/>
  <c r="BJ51" i="26" s="1"/>
  <c r="BO104" i="1"/>
  <c r="BO106" i="1"/>
  <c r="BO108" i="1"/>
  <c r="BO110" i="1"/>
  <c r="BJ8" i="9"/>
  <c r="BJ10" i="7"/>
  <c r="BJ9" i="34"/>
  <c r="LL1" i="45" l="1"/>
  <c r="LK3" i="45"/>
  <c r="BJ51" i="9"/>
  <c r="BP104" i="1"/>
  <c r="BP106" i="1"/>
  <c r="BK10" i="7"/>
  <c r="BK9" i="34"/>
  <c r="BK8" i="9"/>
  <c r="BK10" i="30"/>
  <c r="BK9" i="37"/>
  <c r="BK8" i="26"/>
  <c r="BK51" i="26" s="1"/>
  <c r="BP108" i="1"/>
  <c r="BP110" i="1"/>
  <c r="LL3" i="45" l="1"/>
  <c r="LM1" i="45"/>
  <c r="BK51" i="9"/>
  <c r="BL9" i="34"/>
  <c r="BL8" i="9"/>
  <c r="BL10" i="7"/>
  <c r="BQ110" i="1"/>
  <c r="BQ108" i="1"/>
  <c r="BL10" i="30"/>
  <c r="BL8" i="26"/>
  <c r="BL51" i="26" s="1"/>
  <c r="BL9" i="37"/>
  <c r="BQ106" i="1"/>
  <c r="BQ104" i="1"/>
  <c r="LN1" i="45" l="1"/>
  <c r="LM3" i="45"/>
  <c r="BL51" i="9"/>
  <c r="BR104" i="1"/>
  <c r="BR106" i="1"/>
  <c r="BR110" i="1"/>
  <c r="BR108" i="1"/>
  <c r="BM9" i="34"/>
  <c r="BM10" i="7"/>
  <c r="BM8" i="9"/>
  <c r="BM10" i="30"/>
  <c r="BM8" i="26"/>
  <c r="BM51" i="26" s="1"/>
  <c r="BM9" i="37"/>
  <c r="LO1" i="45" l="1"/>
  <c r="LN3" i="45"/>
  <c r="BM51" i="9"/>
  <c r="BS108" i="1"/>
  <c r="BS110" i="1"/>
  <c r="BS106" i="1"/>
  <c r="BS104" i="1"/>
  <c r="BN10" i="30"/>
  <c r="BN8" i="26"/>
  <c r="BN51" i="26" s="1"/>
  <c r="BN9" i="37"/>
  <c r="BN9" i="34"/>
  <c r="BN8" i="9"/>
  <c r="BN10" i="7"/>
  <c r="LP1" i="45" l="1"/>
  <c r="LO3" i="45"/>
  <c r="BN51" i="9"/>
  <c r="BO8" i="26"/>
  <c r="BO51" i="26" s="1"/>
  <c r="BO10" i="30"/>
  <c r="BO9" i="37"/>
  <c r="BO8" i="9"/>
  <c r="BO10" i="7"/>
  <c r="BO9" i="34"/>
  <c r="BT106" i="1"/>
  <c r="BT104" i="1"/>
  <c r="BT108" i="1"/>
  <c r="BT110" i="1"/>
  <c r="LQ1" i="45" l="1"/>
  <c r="LP3" i="45"/>
  <c r="BO51" i="9"/>
  <c r="BU108" i="1"/>
  <c r="BU110" i="1"/>
  <c r="BP10" i="7"/>
  <c r="BP8" i="9"/>
  <c r="BP9" i="34"/>
  <c r="BP10" i="30"/>
  <c r="BP8" i="26"/>
  <c r="BP51" i="26" s="1"/>
  <c r="BP9" i="37"/>
  <c r="BU104" i="1"/>
  <c r="BU106" i="1"/>
  <c r="LQ3" i="45" l="1"/>
  <c r="LR1" i="45"/>
  <c r="BP51" i="9"/>
  <c r="BV110" i="1"/>
  <c r="BV108" i="1"/>
  <c r="BQ10" i="7"/>
  <c r="BQ9" i="34"/>
  <c r="BQ8" i="9"/>
  <c r="BV104" i="1"/>
  <c r="BV106" i="1"/>
  <c r="BQ9" i="37"/>
  <c r="BQ8" i="26"/>
  <c r="BQ51" i="26" s="1"/>
  <c r="BQ10" i="30"/>
  <c r="BX108" i="1" l="1"/>
  <c r="BX110" i="1"/>
  <c r="BX104" i="1"/>
  <c r="BX106" i="1"/>
  <c r="LR3" i="45"/>
  <c r="LS1" i="45"/>
  <c r="BQ51" i="9"/>
  <c r="BR8" i="26"/>
  <c r="BR51" i="26" s="1"/>
  <c r="BR9" i="37"/>
  <c r="BR10" i="30"/>
  <c r="BW106" i="1"/>
  <c r="BW104" i="1"/>
  <c r="BR8" i="9"/>
  <c r="BR10" i="7"/>
  <c r="BR9" i="34"/>
  <c r="BW108" i="1"/>
  <c r="BW110" i="1"/>
  <c r="BT9" i="34" l="1"/>
  <c r="BT8" i="9"/>
  <c r="BT10" i="7"/>
  <c r="BT10" i="30"/>
  <c r="BT8" i="26"/>
  <c r="BT9" i="37"/>
  <c r="BY104" i="1"/>
  <c r="BY106" i="1"/>
  <c r="BY110" i="1"/>
  <c r="BY108" i="1"/>
  <c r="LT1" i="45"/>
  <c r="LS3" i="45"/>
  <c r="BR51" i="9"/>
  <c r="BS9" i="37"/>
  <c r="BS8" i="26"/>
  <c r="BS51" i="26" s="1"/>
  <c r="BS10" i="30"/>
  <c r="BS10" i="7"/>
  <c r="BS8" i="9"/>
  <c r="BS9" i="34"/>
  <c r="BU10" i="30" l="1"/>
  <c r="BU9" i="37"/>
  <c r="BU8" i="26"/>
  <c r="BT51" i="26"/>
  <c r="BU9" i="34"/>
  <c r="BU10" i="7"/>
  <c r="BU8" i="9"/>
  <c r="BZ110" i="1"/>
  <c r="BZ108" i="1"/>
  <c r="BZ106" i="1"/>
  <c r="BZ104" i="1"/>
  <c r="LU1" i="45"/>
  <c r="LT3" i="45"/>
  <c r="BS51" i="9"/>
  <c r="BT51" i="9" s="1"/>
  <c r="BU51" i="26" l="1"/>
  <c r="BV9" i="34"/>
  <c r="BV10" i="7"/>
  <c r="BV8" i="9"/>
  <c r="BU51" i="9"/>
  <c r="BV10" i="30"/>
  <c r="BV9" i="37"/>
  <c r="BV8" i="26"/>
  <c r="CA104" i="1"/>
  <c r="CA106" i="1"/>
  <c r="CA110" i="1"/>
  <c r="CA108" i="1"/>
  <c r="LU3" i="45"/>
  <c r="LV1" i="45"/>
  <c r="BW9" i="34" l="1"/>
  <c r="BW10" i="7"/>
  <c r="BW8" i="9"/>
  <c r="BV51" i="9"/>
  <c r="BW9" i="37"/>
  <c r="BW8" i="26"/>
  <c r="BW10" i="30"/>
  <c r="BV51" i="26"/>
  <c r="CB106" i="1"/>
  <c r="CB104" i="1"/>
  <c r="CB108" i="1"/>
  <c r="CB110" i="1"/>
  <c r="LV3" i="45"/>
  <c r="LW1" i="45"/>
  <c r="BX9" i="34" l="1"/>
  <c r="BX8" i="9"/>
  <c r="BX10" i="7"/>
  <c r="BW51" i="9"/>
  <c r="BW51" i="26"/>
  <c r="BX9" i="37"/>
  <c r="BX8" i="26"/>
  <c r="BX10" i="30"/>
  <c r="CC108" i="1"/>
  <c r="CC110" i="1"/>
  <c r="CC104" i="1"/>
  <c r="CC106" i="1"/>
  <c r="LX1" i="45"/>
  <c r="LW3" i="45"/>
  <c r="BX51" i="9" l="1"/>
  <c r="BY10" i="7"/>
  <c r="BY8" i="9"/>
  <c r="BY9" i="34"/>
  <c r="BY9" i="37"/>
  <c r="BY8" i="26"/>
  <c r="BY10" i="30"/>
  <c r="BX51" i="26"/>
  <c r="CD104" i="1"/>
  <c r="CD106" i="1"/>
  <c r="CD108" i="1"/>
  <c r="CD110" i="1"/>
  <c r="LX3" i="45"/>
  <c r="LY1" i="45"/>
  <c r="BY51" i="26" l="1"/>
  <c r="BZ9" i="37"/>
  <c r="BZ8" i="26"/>
  <c r="BZ10" i="30"/>
  <c r="BY51" i="9"/>
  <c r="BZ10" i="7"/>
  <c r="BZ9" i="34"/>
  <c r="BZ8" i="9"/>
  <c r="CE108" i="1"/>
  <c r="CE110" i="1"/>
  <c r="CE106" i="1"/>
  <c r="CE104" i="1"/>
  <c r="LZ1" i="45"/>
  <c r="LY3" i="45"/>
  <c r="CA9" i="34" l="1"/>
  <c r="CA10" i="7"/>
  <c r="CA8" i="9"/>
  <c r="BZ51" i="9"/>
  <c r="CA9" i="37"/>
  <c r="CA8" i="26"/>
  <c r="CA10" i="30"/>
  <c r="BZ51" i="26"/>
  <c r="CF104" i="1"/>
  <c r="CF106" i="1"/>
  <c r="CF108" i="1"/>
  <c r="CF110" i="1"/>
  <c r="LZ3" i="45"/>
  <c r="MA1" i="45"/>
  <c r="CA51" i="26" l="1"/>
  <c r="CB9" i="37"/>
  <c r="CB8" i="26"/>
  <c r="CB10" i="30"/>
  <c r="CB9" i="34"/>
  <c r="CB10" i="7"/>
  <c r="CB8" i="9"/>
  <c r="CA51" i="9"/>
  <c r="CG106" i="1"/>
  <c r="CG104" i="1"/>
  <c r="CG110" i="1"/>
  <c r="CG108" i="1"/>
  <c r="MA3" i="45"/>
  <c r="MB1" i="45"/>
  <c r="CB51" i="9" l="1"/>
  <c r="CB51" i="26"/>
  <c r="CC10" i="30"/>
  <c r="CC9" i="37"/>
  <c r="CC8" i="26"/>
  <c r="CC9" i="34"/>
  <c r="CC8" i="9"/>
  <c r="CC10" i="7"/>
  <c r="CH110" i="1"/>
  <c r="CH108" i="1"/>
  <c r="CH104" i="1"/>
  <c r="CH106" i="1"/>
  <c r="MC1" i="45"/>
  <c r="MB3" i="45"/>
  <c r="CD10" i="30" l="1"/>
  <c r="CD9" i="37"/>
  <c r="CD8" i="26"/>
  <c r="CD9" i="34"/>
  <c r="CD10" i="7"/>
  <c r="CD8" i="9"/>
  <c r="CC51" i="9"/>
  <c r="CC51" i="26"/>
  <c r="CI104" i="1"/>
  <c r="CI106" i="1"/>
  <c r="CI108" i="1"/>
  <c r="CI110" i="1"/>
  <c r="MC3" i="45"/>
  <c r="MD1" i="45"/>
  <c r="CD51" i="26" l="1"/>
  <c r="CE10" i="7"/>
  <c r="CE8" i="9"/>
  <c r="CE9" i="34"/>
  <c r="CE9" i="37"/>
  <c r="CE8" i="26"/>
  <c r="CE10" i="30"/>
  <c r="CD51" i="9"/>
  <c r="MD3" i="45"/>
  <c r="ME1" i="45"/>
  <c r="CE51" i="9" l="1"/>
  <c r="CE51" i="26"/>
  <c r="MF1" i="45"/>
  <c r="ME3" i="45"/>
  <c r="MG1" i="45" l="1"/>
  <c r="MF3" i="45"/>
  <c r="MG3" i="45" l="1"/>
  <c r="MH1" i="45"/>
  <c r="MI1" i="45" l="1"/>
  <c r="MH3" i="45"/>
  <c r="MJ1" i="45" l="1"/>
  <c r="MI3" i="45"/>
  <c r="MK1" i="45" l="1"/>
  <c r="MJ3" i="45"/>
  <c r="ML1" i="45" l="1"/>
  <c r="MK3" i="45"/>
  <c r="MM1" i="45" l="1"/>
  <c r="ML3" i="45"/>
  <c r="MN1" i="45" l="1"/>
  <c r="MM3" i="45"/>
  <c r="MO1" i="45" l="1"/>
  <c r="MN3" i="45"/>
  <c r="MO3" i="45" l="1"/>
  <c r="MP1" i="45"/>
  <c r="MQ1" i="45" s="1"/>
  <c r="MR1" i="45" l="1"/>
  <c r="MQ3" i="45"/>
  <c r="MP3" i="45"/>
  <c r="MS1" i="45" l="1"/>
  <c r="MR3" i="45"/>
  <c r="MT1" i="45" l="1"/>
  <c r="MS3" i="45"/>
  <c r="MU1" i="45" l="1"/>
  <c r="MT3" i="45"/>
  <c r="MV1" i="45" l="1"/>
  <c r="MU3" i="45"/>
  <c r="MW1" i="45" l="1"/>
  <c r="MV3" i="45"/>
  <c r="MX1" i="45" l="1"/>
  <c r="MW3" i="45"/>
  <c r="MY1" i="45" l="1"/>
  <c r="MX3" i="45"/>
  <c r="MZ1" i="45" l="1"/>
  <c r="MY3" i="45"/>
  <c r="NA1" i="45" l="1"/>
  <c r="MZ3" i="45"/>
  <c r="NB1" i="45" l="1"/>
  <c r="NA3" i="45"/>
  <c r="NC1" i="45" l="1"/>
  <c r="NB3" i="45"/>
  <c r="ND1" i="45" l="1"/>
  <c r="NC3" i="45"/>
  <c r="ND3" i="45" l="1"/>
  <c r="NE1" i="45"/>
  <c r="NE3" i="45" l="1"/>
  <c r="NF1" i="45"/>
  <c r="NG1" i="45" l="1"/>
  <c r="NF3" i="45"/>
  <c r="NH1" i="45" l="1"/>
  <c r="NG3" i="45"/>
  <c r="NI1" i="45" l="1"/>
  <c r="NH3" i="45"/>
  <c r="NJ1" i="45" l="1"/>
  <c r="NI3" i="45"/>
  <c r="NJ3" i="45" l="1"/>
  <c r="NK1" i="45"/>
  <c r="NL1" i="45" l="1"/>
  <c r="NK3" i="45"/>
  <c r="NL3" i="45" l="1"/>
  <c r="NM1" i="45"/>
  <c r="NM3" i="45" l="1"/>
  <c r="NN1" i="45"/>
  <c r="NO1" i="45" l="1"/>
  <c r="NN3" i="45"/>
  <c r="NP1" i="45" l="1"/>
  <c r="NO3" i="45"/>
  <c r="NQ1" i="45" l="1"/>
  <c r="NP3" i="45"/>
  <c r="NR1" i="45" l="1"/>
  <c r="NQ3" i="45"/>
  <c r="NR3" i="45" l="1"/>
  <c r="NS1" i="45"/>
  <c r="NS3" i="45" l="1"/>
  <c r="NT1" i="45"/>
  <c r="NT3" i="45" l="1"/>
  <c r="NU1" i="45"/>
  <c r="NU3" i="45" l="1"/>
  <c r="NV1" i="45"/>
  <c r="NW1" i="45" l="1"/>
  <c r="NV3" i="45"/>
  <c r="NX1" i="45" l="1"/>
  <c r="NW3" i="45"/>
  <c r="NY1" i="45" l="1"/>
  <c r="NX3" i="45"/>
  <c r="NZ1" i="45" l="1"/>
  <c r="NY3" i="45"/>
  <c r="NZ3" i="45" l="1"/>
  <c r="OA1" i="45"/>
  <c r="OA3" i="45" l="1"/>
  <c r="OB1" i="45"/>
  <c r="OB3" i="45" l="1"/>
  <c r="OC1" i="45"/>
  <c r="OC3" i="45" l="1"/>
  <c r="OD1" i="45"/>
  <c r="OD3" i="45" l="1"/>
  <c r="OE1" i="45"/>
  <c r="OF1" i="45" l="1"/>
  <c r="OE3" i="45"/>
  <c r="OF3" i="45" l="1"/>
  <c r="OG1" i="45"/>
  <c r="OH1" i="45" l="1"/>
  <c r="OG3" i="45"/>
  <c r="OH3" i="45" l="1"/>
  <c r="OI1" i="45"/>
  <c r="OI3" i="45" l="1"/>
  <c r="OJ1" i="45"/>
  <c r="OJ3" i="45" l="1"/>
  <c r="OK1" i="45"/>
  <c r="OK3" i="45" l="1"/>
  <c r="OL1" i="45"/>
  <c r="OM1" i="45" l="1"/>
  <c r="OL3" i="45"/>
  <c r="ON1" i="45" l="1"/>
  <c r="OM3" i="45"/>
  <c r="OO1" i="45" l="1"/>
  <c r="ON3" i="45"/>
  <c r="OP1" i="45" l="1"/>
  <c r="OO3" i="45"/>
  <c r="OP3" i="45" l="1"/>
  <c r="OQ1" i="45"/>
  <c r="OQ3" i="45" l="1"/>
  <c r="OR1" i="45"/>
  <c r="OR3" i="45" l="1"/>
  <c r="OS1" i="45"/>
  <c r="OS3" i="45" l="1"/>
  <c r="OT1" i="45"/>
  <c r="OU1" i="45" l="1"/>
  <c r="OT3" i="45"/>
  <c r="OV1" i="45" l="1"/>
  <c r="OU3" i="45"/>
  <c r="OW1" i="45" l="1"/>
  <c r="OV3" i="45"/>
  <c r="OX1" i="45" l="1"/>
  <c r="OW3" i="45"/>
  <c r="OY1" i="45" l="1"/>
  <c r="OZ1" i="45" s="1"/>
  <c r="OX3" i="45"/>
  <c r="PA1" i="45" l="1"/>
  <c r="OZ3" i="45"/>
  <c r="OY3" i="45"/>
  <c r="PB1" i="45" l="1"/>
  <c r="PA3" i="45"/>
  <c r="PC1" i="45" l="1"/>
  <c r="PB3" i="45"/>
  <c r="PD1" i="45" l="1"/>
  <c r="PC3" i="45"/>
  <c r="PE1" i="45" l="1"/>
  <c r="PD3" i="45"/>
  <c r="PF1" i="45" l="1"/>
  <c r="PG1" i="45" s="1"/>
  <c r="PH1" i="45" s="1"/>
  <c r="PI1" i="45" s="1"/>
  <c r="PJ1" i="45" s="1"/>
  <c r="PE3" i="45"/>
  <c r="K61" i="46" l="1"/>
  <c r="K59" i="46"/>
  <c r="K60" i="46"/>
  <c r="PJ3" i="45"/>
  <c r="K62" i="46" s="1"/>
  <c r="PK1" i="45"/>
  <c r="PK3" i="45" l="1"/>
  <c r="PL1" i="45"/>
  <c r="PL3" i="45" l="1"/>
  <c r="PM1" i="45"/>
  <c r="PN1" i="45" l="1"/>
  <c r="PM3" i="45"/>
  <c r="PO1" i="45" l="1"/>
  <c r="PN3" i="45"/>
  <c r="PP1" i="45" l="1"/>
  <c r="PO3" i="45"/>
  <c r="PQ1" i="45" l="1"/>
  <c r="PP3" i="45"/>
  <c r="PR1" i="45" l="1"/>
  <c r="PQ3" i="45"/>
  <c r="PR3" i="45" l="1"/>
  <c r="PS1" i="45"/>
  <c r="PT1" i="45" l="1"/>
  <c r="PS3" i="45"/>
  <c r="PT3" i="45" l="1"/>
  <c r="PU1" i="45"/>
  <c r="PV1" i="45" l="1"/>
  <c r="PU3" i="45"/>
  <c r="PV3" i="45" l="1"/>
  <c r="PW1" i="45"/>
  <c r="PX1" i="45" l="1"/>
  <c r="PW3" i="45"/>
  <c r="PY1" i="45" l="1"/>
  <c r="PX3" i="45"/>
  <c r="PZ1" i="45" l="1"/>
  <c r="PY3" i="45"/>
  <c r="PZ3" i="45" l="1"/>
  <c r="QA1" i="45"/>
  <c r="QA3" i="45" l="1"/>
  <c r="QB1" i="45"/>
  <c r="QB3" i="45" l="1"/>
  <c r="QC1" i="45"/>
  <c r="QD1" i="45" l="1"/>
  <c r="QC3" i="45"/>
  <c r="QE1" i="45" l="1"/>
  <c r="QD3" i="45"/>
  <c r="QE3" i="45" l="1"/>
  <c r="QF1" i="45"/>
  <c r="QG1" i="45" l="1"/>
  <c r="QF3" i="45"/>
  <c r="QH1" i="45" l="1"/>
  <c r="QG3" i="45"/>
  <c r="E110" i="46" l="1"/>
  <c r="QH3" i="45"/>
  <c r="QI1" i="45"/>
  <c r="F110" i="46" l="1"/>
  <c r="QJ1" i="45"/>
  <c r="QI3" i="45"/>
  <c r="I114" i="1" l="1"/>
  <c r="I118" i="1"/>
  <c r="D62" i="46"/>
  <c r="D52" i="46" s="1"/>
  <c r="D52" i="1" s="1"/>
  <c r="G110" i="46"/>
  <c r="QK1" i="45"/>
  <c r="QJ3" i="45"/>
  <c r="H110" i="46" s="1"/>
  <c r="K118" i="1" l="1"/>
  <c r="K114" i="1"/>
  <c r="K115" i="1" s="1"/>
  <c r="I117" i="1"/>
  <c r="I119" i="1"/>
  <c r="J118" i="1"/>
  <c r="J114" i="1"/>
  <c r="I113" i="1"/>
  <c r="I115" i="1"/>
  <c r="K117" i="1"/>
  <c r="K119" i="1"/>
  <c r="QL1" i="45"/>
  <c r="QK3" i="45"/>
  <c r="I110" i="46" s="1"/>
  <c r="K113" i="1" l="1"/>
  <c r="L114" i="1"/>
  <c r="L115" i="1" s="1"/>
  <c r="L118" i="1"/>
  <c r="L117" i="1" s="1"/>
  <c r="J115" i="1"/>
  <c r="J113" i="1"/>
  <c r="J117" i="1"/>
  <c r="J119" i="1"/>
  <c r="E11" i="26"/>
  <c r="I69" i="1"/>
  <c r="E14" i="26" s="1"/>
  <c r="E11" i="9"/>
  <c r="I68" i="1"/>
  <c r="E14" i="9" s="1"/>
  <c r="QL3" i="45"/>
  <c r="QM1" i="45"/>
  <c r="G11" i="9"/>
  <c r="K68" i="1"/>
  <c r="G11" i="26"/>
  <c r="K69" i="1"/>
  <c r="L113" i="1"/>
  <c r="L119" i="1"/>
  <c r="F11" i="26" l="1"/>
  <c r="J69" i="1"/>
  <c r="F11" i="9"/>
  <c r="J68" i="1"/>
  <c r="J110" i="46"/>
  <c r="G14" i="9"/>
  <c r="K133" i="1"/>
  <c r="G14" i="26"/>
  <c r="L69" i="1"/>
  <c r="H11" i="26"/>
  <c r="QN1" i="45"/>
  <c r="QM3" i="45"/>
  <c r="H11" i="9"/>
  <c r="L68" i="1"/>
  <c r="M114" i="1" l="1"/>
  <c r="M118" i="1"/>
  <c r="J134" i="1"/>
  <c r="F14" i="26"/>
  <c r="J133" i="1"/>
  <c r="F14" i="9"/>
  <c r="K134" i="1"/>
  <c r="G11" i="37" s="1"/>
  <c r="K110" i="46"/>
  <c r="QN3" i="45"/>
  <c r="QO1" i="45"/>
  <c r="L134" i="1"/>
  <c r="H14" i="26"/>
  <c r="G15" i="9"/>
  <c r="G12" i="7"/>
  <c r="G11" i="34"/>
  <c r="H14" i="9"/>
  <c r="L133" i="1"/>
  <c r="G12" i="30" l="1"/>
  <c r="F12" i="7"/>
  <c r="F15" i="9"/>
  <c r="F11" i="34"/>
  <c r="F15" i="26"/>
  <c r="F12" i="30"/>
  <c r="F11" i="37"/>
  <c r="L110" i="46"/>
  <c r="G15" i="26"/>
  <c r="M119" i="1"/>
  <c r="M117" i="1"/>
  <c r="N114" i="1"/>
  <c r="N118" i="1"/>
  <c r="M113" i="1"/>
  <c r="M115" i="1"/>
  <c r="H12" i="30"/>
  <c r="H15" i="26"/>
  <c r="H11" i="37"/>
  <c r="QP1" i="45"/>
  <c r="QO3" i="45"/>
  <c r="M110" i="46" s="1"/>
  <c r="H11" i="34"/>
  <c r="H12" i="7"/>
  <c r="H15" i="9"/>
  <c r="P118" i="1" l="1"/>
  <c r="P114" i="1"/>
  <c r="P113" i="1" s="1"/>
  <c r="N115" i="1"/>
  <c r="N113" i="1"/>
  <c r="M68" i="1"/>
  <c r="I11" i="9"/>
  <c r="M69" i="1"/>
  <c r="I11" i="26"/>
  <c r="N117" i="1"/>
  <c r="N119" i="1"/>
  <c r="O118" i="1"/>
  <c r="O114" i="1"/>
  <c r="QQ1" i="45"/>
  <c r="QP3" i="45"/>
  <c r="P117" i="1"/>
  <c r="P119" i="1"/>
  <c r="P115" i="1" l="1"/>
  <c r="L11" i="9" s="1"/>
  <c r="M134" i="1"/>
  <c r="I14" i="26"/>
  <c r="O119" i="1"/>
  <c r="O117" i="1"/>
  <c r="O113" i="1"/>
  <c r="O115" i="1"/>
  <c r="N69" i="1"/>
  <c r="J11" i="26"/>
  <c r="J11" i="9"/>
  <c r="N68" i="1"/>
  <c r="M133" i="1"/>
  <c r="I14" i="9"/>
  <c r="N110" i="46"/>
  <c r="P69" i="1"/>
  <c r="L11" i="26"/>
  <c r="QQ3" i="45"/>
  <c r="QR1" i="45"/>
  <c r="P68" i="1" l="1"/>
  <c r="O68" i="1"/>
  <c r="K11" i="9"/>
  <c r="I12" i="7"/>
  <c r="I11" i="34"/>
  <c r="I15" i="9"/>
  <c r="Q114" i="1"/>
  <c r="Q118" i="1"/>
  <c r="J14" i="26"/>
  <c r="N134" i="1"/>
  <c r="O110" i="46"/>
  <c r="O69" i="1"/>
  <c r="P134" i="1" s="1"/>
  <c r="K11" i="26"/>
  <c r="J14" i="9"/>
  <c r="N133" i="1"/>
  <c r="I11" i="37"/>
  <c r="I15" i="26"/>
  <c r="I12" i="30"/>
  <c r="P133" i="1"/>
  <c r="L14" i="9"/>
  <c r="QR3" i="45"/>
  <c r="QS1" i="45"/>
  <c r="L14" i="26"/>
  <c r="Q117" i="1" l="1"/>
  <c r="Q119" i="1"/>
  <c r="Q113" i="1"/>
  <c r="Q115" i="1"/>
  <c r="K14" i="26"/>
  <c r="O134" i="1"/>
  <c r="R114" i="1"/>
  <c r="R118" i="1"/>
  <c r="J11" i="34"/>
  <c r="J15" i="9"/>
  <c r="J12" i="7"/>
  <c r="J11" i="37"/>
  <c r="J12" i="30"/>
  <c r="J15" i="26"/>
  <c r="K14" i="9"/>
  <c r="O133" i="1"/>
  <c r="P110" i="46"/>
  <c r="L11" i="37"/>
  <c r="L12" i="30"/>
  <c r="L15" i="26"/>
  <c r="L15" i="9"/>
  <c r="L12" i="7"/>
  <c r="L11" i="34"/>
  <c r="QT1" i="45"/>
  <c r="QU1" i="45" s="1"/>
  <c r="QS3" i="45"/>
  <c r="R117" i="1" l="1"/>
  <c r="R119" i="1"/>
  <c r="Q68" i="1"/>
  <c r="M11" i="9"/>
  <c r="K15" i="26"/>
  <c r="K11" i="37"/>
  <c r="K12" i="30"/>
  <c r="S114" i="1"/>
  <c r="S118" i="1"/>
  <c r="M11" i="26"/>
  <c r="Q69" i="1"/>
  <c r="K15" i="9"/>
  <c r="K12" i="7"/>
  <c r="K11" i="34"/>
  <c r="R113" i="1"/>
  <c r="R115" i="1"/>
  <c r="Q110" i="46"/>
  <c r="QV1" i="45"/>
  <c r="QU3" i="45"/>
  <c r="QT3" i="45"/>
  <c r="S110" i="46" l="1"/>
  <c r="V114" i="1" s="1"/>
  <c r="Q134" i="1"/>
  <c r="M14" i="26"/>
  <c r="Q133" i="1"/>
  <c r="M14" i="9"/>
  <c r="R69" i="1"/>
  <c r="N11" i="26"/>
  <c r="T114" i="1"/>
  <c r="T118" i="1"/>
  <c r="S117" i="1"/>
  <c r="S119" i="1"/>
  <c r="N11" i="9"/>
  <c r="R68" i="1"/>
  <c r="S113" i="1"/>
  <c r="S115" i="1"/>
  <c r="R110" i="46"/>
  <c r="QW1" i="45"/>
  <c r="QV3" i="45"/>
  <c r="V118" i="1" l="1"/>
  <c r="T115" i="1"/>
  <c r="T113" i="1"/>
  <c r="R134" i="1"/>
  <c r="N14" i="26"/>
  <c r="R133" i="1"/>
  <c r="N14" i="9"/>
  <c r="M11" i="34"/>
  <c r="M12" i="7"/>
  <c r="M15" i="9"/>
  <c r="U118" i="1"/>
  <c r="U114" i="1"/>
  <c r="O11" i="26"/>
  <c r="S69" i="1"/>
  <c r="M11" i="37"/>
  <c r="M15" i="26"/>
  <c r="M12" i="30"/>
  <c r="O11" i="9"/>
  <c r="S68" i="1"/>
  <c r="T119" i="1"/>
  <c r="T117" i="1"/>
  <c r="T110" i="46"/>
  <c r="W114" i="1" s="1"/>
  <c r="QX1" i="45"/>
  <c r="QW3" i="45"/>
  <c r="U110" i="46" s="1"/>
  <c r="V113" i="1"/>
  <c r="V115" i="1"/>
  <c r="V117" i="1"/>
  <c r="V119" i="1"/>
  <c r="W118" i="1" l="1"/>
  <c r="X114" i="1"/>
  <c r="X118" i="1"/>
  <c r="X117" i="1" s="1"/>
  <c r="O14" i="26"/>
  <c r="S134" i="1"/>
  <c r="P11" i="26"/>
  <c r="T69" i="1"/>
  <c r="O14" i="9"/>
  <c r="S133" i="1"/>
  <c r="U113" i="1"/>
  <c r="U115" i="1"/>
  <c r="N15" i="26"/>
  <c r="N12" i="30"/>
  <c r="N11" i="37"/>
  <c r="U117" i="1"/>
  <c r="U119" i="1"/>
  <c r="N15" i="9"/>
  <c r="N12" i="7"/>
  <c r="N11" i="34"/>
  <c r="T68" i="1"/>
  <c r="P11" i="9"/>
  <c r="X115" i="1"/>
  <c r="X113" i="1"/>
  <c r="X119" i="1"/>
  <c r="QY1" i="45"/>
  <c r="QX3" i="45"/>
  <c r="W113" i="1"/>
  <c r="W115" i="1"/>
  <c r="V69" i="1"/>
  <c r="R11" i="26"/>
  <c r="W117" i="1"/>
  <c r="W119" i="1"/>
  <c r="R11" i="9"/>
  <c r="V68" i="1"/>
  <c r="P14" i="9" l="1"/>
  <c r="T133" i="1"/>
  <c r="O15" i="26"/>
  <c r="O11" i="37"/>
  <c r="O12" i="30"/>
  <c r="O15" i="9"/>
  <c r="O12" i="7"/>
  <c r="O11" i="34"/>
  <c r="P14" i="26"/>
  <c r="T134" i="1"/>
  <c r="Q11" i="9"/>
  <c r="U68" i="1"/>
  <c r="V133" i="1" s="1"/>
  <c r="Q11" i="26"/>
  <c r="U69" i="1"/>
  <c r="V134" i="1" s="1"/>
  <c r="V110" i="46"/>
  <c r="T11" i="26"/>
  <c r="X69" i="1"/>
  <c r="T14" i="26" s="1"/>
  <c r="T11" i="9"/>
  <c r="X68" i="1"/>
  <c r="T14" i="9" s="1"/>
  <c r="QZ1" i="45"/>
  <c r="QY3" i="45"/>
  <c r="W69" i="1"/>
  <c r="S11" i="26"/>
  <c r="S11" i="9"/>
  <c r="W68" i="1"/>
  <c r="R14" i="9"/>
  <c r="R14" i="26"/>
  <c r="Y114" i="1" l="1"/>
  <c r="Y118" i="1"/>
  <c r="Q14" i="9"/>
  <c r="U133" i="1"/>
  <c r="P15" i="26"/>
  <c r="P12" i="30"/>
  <c r="P11" i="37"/>
  <c r="P11" i="34"/>
  <c r="P12" i="7"/>
  <c r="P15" i="9"/>
  <c r="U134" i="1"/>
  <c r="Q14" i="26"/>
  <c r="W110" i="46"/>
  <c r="RA1" i="45"/>
  <c r="QZ3" i="45"/>
  <c r="X110" i="46" s="1"/>
  <c r="R12" i="30"/>
  <c r="R11" i="37"/>
  <c r="R15" i="26"/>
  <c r="R12" i="7"/>
  <c r="R15" i="9"/>
  <c r="R11" i="34"/>
  <c r="S14" i="9"/>
  <c r="W133" i="1"/>
  <c r="X133" i="1"/>
  <c r="S14" i="26"/>
  <c r="W134" i="1"/>
  <c r="X134" i="1"/>
  <c r="AA114" i="1" l="1"/>
  <c r="AA113" i="1" s="1"/>
  <c r="AA118" i="1"/>
  <c r="AA117" i="1" s="1"/>
  <c r="Q15" i="26"/>
  <c r="Q11" i="37"/>
  <c r="Q12" i="30"/>
  <c r="Q15" i="9"/>
  <c r="Q12" i="7"/>
  <c r="Q11" i="34"/>
  <c r="Z118" i="1"/>
  <c r="Z114" i="1"/>
  <c r="Y119" i="1"/>
  <c r="Y117" i="1"/>
  <c r="Y115" i="1"/>
  <c r="Y113" i="1"/>
  <c r="AA119" i="1"/>
  <c r="AA115" i="1"/>
  <c r="RB1" i="45"/>
  <c r="RA3" i="45"/>
  <c r="T11" i="37"/>
  <c r="T15" i="26"/>
  <c r="T12" i="30"/>
  <c r="T15" i="9"/>
  <c r="T12" i="7"/>
  <c r="T11" i="34"/>
  <c r="S15" i="26"/>
  <c r="S12" i="30"/>
  <c r="S11" i="37"/>
  <c r="S15" i="9"/>
  <c r="S12" i="7"/>
  <c r="S11" i="34"/>
  <c r="Y68" i="1" l="1"/>
  <c r="U11" i="9"/>
  <c r="Y69" i="1"/>
  <c r="U11" i="26"/>
  <c r="Z113" i="1"/>
  <c r="Z115" i="1"/>
  <c r="Y110" i="46"/>
  <c r="Z117" i="1"/>
  <c r="Z119" i="1"/>
  <c r="W11" i="26"/>
  <c r="AA69" i="1"/>
  <c r="AA68" i="1"/>
  <c r="W11" i="9"/>
  <c r="RC1" i="45"/>
  <c r="RB3" i="45"/>
  <c r="AB118" i="1" l="1"/>
  <c r="AB114" i="1"/>
  <c r="Y134" i="1"/>
  <c r="U14" i="26"/>
  <c r="Z68" i="1"/>
  <c r="V11" i="9"/>
  <c r="Z69" i="1"/>
  <c r="AA134" i="1" s="1"/>
  <c r="V11" i="26"/>
  <c r="Y133" i="1"/>
  <c r="U14" i="9"/>
  <c r="Z110" i="46"/>
  <c r="W14" i="26"/>
  <c r="W14" i="9"/>
  <c r="RD1" i="45"/>
  <c r="RC3" i="45"/>
  <c r="AA110" i="46" s="1"/>
  <c r="AD118" i="1" l="1"/>
  <c r="AD117" i="1" s="1"/>
  <c r="AD114" i="1"/>
  <c r="V14" i="9"/>
  <c r="Z133" i="1"/>
  <c r="AC118" i="1"/>
  <c r="AC114" i="1"/>
  <c r="V14" i="26"/>
  <c r="Z134" i="1"/>
  <c r="U15" i="26"/>
  <c r="U12" i="30"/>
  <c r="U11" i="37"/>
  <c r="AB115" i="1"/>
  <c r="AB113" i="1"/>
  <c r="AA133" i="1"/>
  <c r="W12" i="7" s="1"/>
  <c r="U11" i="34"/>
  <c r="U12" i="7"/>
  <c r="U15" i="9"/>
  <c r="AB117" i="1"/>
  <c r="AB119" i="1"/>
  <c r="W11" i="37"/>
  <c r="W15" i="26"/>
  <c r="W12" i="30"/>
  <c r="AD113" i="1"/>
  <c r="AD115" i="1"/>
  <c r="AD119" i="1"/>
  <c r="RE1" i="45"/>
  <c r="RD3" i="45"/>
  <c r="AB110" i="46" s="1"/>
  <c r="AE118" i="1" l="1"/>
  <c r="AE117" i="1" s="1"/>
  <c r="AE114" i="1"/>
  <c r="AB68" i="1"/>
  <c r="X11" i="9"/>
  <c r="V12" i="7"/>
  <c r="V15" i="9"/>
  <c r="V11" i="34"/>
  <c r="V12" i="30"/>
  <c r="V15" i="26"/>
  <c r="V11" i="37"/>
  <c r="AC117" i="1"/>
  <c r="AC119" i="1"/>
  <c r="W11" i="34"/>
  <c r="AC113" i="1"/>
  <c r="AC115" i="1"/>
  <c r="X11" i="26"/>
  <c r="AB69" i="1"/>
  <c r="W15" i="9"/>
  <c r="AD69" i="1"/>
  <c r="Z11" i="26"/>
  <c r="Z11" i="9"/>
  <c r="AD68" i="1"/>
  <c r="AE113" i="1"/>
  <c r="AE115" i="1"/>
  <c r="AE119" i="1"/>
  <c r="RF1" i="45"/>
  <c r="RE3" i="45"/>
  <c r="AC110" i="46" s="1"/>
  <c r="AF118" i="1" l="1"/>
  <c r="AF114" i="1"/>
  <c r="AC68" i="1"/>
  <c r="AD133" i="1" s="1"/>
  <c r="Y11" i="9"/>
  <c r="AC69" i="1"/>
  <c r="Y11" i="26"/>
  <c r="AB133" i="1"/>
  <c r="X14" i="9"/>
  <c r="X14" i="26"/>
  <c r="AB134" i="1"/>
  <c r="AF117" i="1"/>
  <c r="AF119" i="1"/>
  <c r="Z14" i="26"/>
  <c r="AF113" i="1"/>
  <c r="AF115" i="1"/>
  <c r="AA11" i="26"/>
  <c r="AE69" i="1"/>
  <c r="Z14" i="9"/>
  <c r="AA11" i="9"/>
  <c r="AE68" i="1"/>
  <c r="RG1" i="45"/>
  <c r="RF3" i="45"/>
  <c r="AD110" i="46" s="1"/>
  <c r="E24" i="1"/>
  <c r="J28" i="1"/>
  <c r="I28" i="1"/>
  <c r="J24" i="1"/>
  <c r="I24" i="1"/>
  <c r="AG114" i="1" l="1"/>
  <c r="AG118" i="1"/>
  <c r="AC133" i="1"/>
  <c r="Y14" i="9"/>
  <c r="X15" i="9"/>
  <c r="X11" i="34"/>
  <c r="X12" i="7"/>
  <c r="Y14" i="26"/>
  <c r="AC134" i="1"/>
  <c r="X12" i="30"/>
  <c r="X15" i="26"/>
  <c r="X11" i="37"/>
  <c r="AD134" i="1"/>
  <c r="Z15" i="26" s="1"/>
  <c r="AB11" i="26"/>
  <c r="AF69" i="1"/>
  <c r="AB11" i="9"/>
  <c r="AF68" i="1"/>
  <c r="Z12" i="7"/>
  <c r="Z11" i="34"/>
  <c r="Z15" i="9"/>
  <c r="AE134" i="1"/>
  <c r="AA14" i="26"/>
  <c r="AG115" i="1"/>
  <c r="AG113" i="1"/>
  <c r="AA14" i="9"/>
  <c r="AE133" i="1"/>
  <c r="AG117" i="1"/>
  <c r="AG119" i="1"/>
  <c r="RH1" i="45"/>
  <c r="RG3" i="45"/>
  <c r="D3" i="26"/>
  <c r="D3" i="37"/>
  <c r="D3" i="30"/>
  <c r="E27" i="30"/>
  <c r="E31" i="26"/>
  <c r="E31" i="37"/>
  <c r="E27" i="7"/>
  <c r="E31" i="9"/>
  <c r="E31" i="34"/>
  <c r="E28" i="7"/>
  <c r="E37" i="7" s="1"/>
  <c r="E39" i="7" s="1"/>
  <c r="E24" i="34"/>
  <c r="E24" i="9"/>
  <c r="D3" i="34"/>
  <c r="D3" i="7"/>
  <c r="D3" i="9"/>
  <c r="E28" i="30"/>
  <c r="E37" i="30" s="1"/>
  <c r="E39" i="30" s="1"/>
  <c r="E24" i="26"/>
  <c r="E24" i="37"/>
  <c r="Z11" i="37" l="1"/>
  <c r="Y15" i="9"/>
  <c r="Y12" i="7"/>
  <c r="Y11" i="34"/>
  <c r="Z12" i="30"/>
  <c r="AE110" i="46"/>
  <c r="Y11" i="37"/>
  <c r="Y12" i="30"/>
  <c r="Y15" i="26"/>
  <c r="AG68" i="1"/>
  <c r="AC11" i="9"/>
  <c r="AF133" i="1"/>
  <c r="AB14" i="9"/>
  <c r="AC11" i="26"/>
  <c r="AG69" i="1"/>
  <c r="AA11" i="34"/>
  <c r="AA15" i="9"/>
  <c r="AA12" i="7"/>
  <c r="AB14" i="26"/>
  <c r="AF134" i="1"/>
  <c r="AA11" i="37"/>
  <c r="AA15" i="26"/>
  <c r="AA12" i="30"/>
  <c r="RH3" i="45"/>
  <c r="RI1" i="45"/>
  <c r="E47" i="26"/>
  <c r="E49" i="26" s="1"/>
  <c r="E39" i="34"/>
  <c r="E41" i="34" s="1"/>
  <c r="E38" i="37"/>
  <c r="E40" i="37" s="1"/>
  <c r="E46" i="9"/>
  <c r="E48" i="9" s="1"/>
  <c r="E47" i="9"/>
  <c r="E49" i="9" s="1"/>
  <c r="E38" i="30"/>
  <c r="E40" i="30" s="1"/>
  <c r="E46" i="26"/>
  <c r="E48" i="26" s="1"/>
  <c r="E38" i="34"/>
  <c r="E40" i="34" s="1"/>
  <c r="E38" i="7"/>
  <c r="E40" i="7" s="1"/>
  <c r="E39" i="37"/>
  <c r="E41" i="37" s="1"/>
  <c r="AH114" i="1" l="1"/>
  <c r="AH118" i="1"/>
  <c r="AF110" i="46"/>
  <c r="AB15" i="26"/>
  <c r="AB12" i="30"/>
  <c r="AB11" i="37"/>
  <c r="AB11" i="34"/>
  <c r="AB15" i="9"/>
  <c r="AB12" i="7"/>
  <c r="AC14" i="26"/>
  <c r="AG134" i="1"/>
  <c r="AC14" i="9"/>
  <c r="AG133" i="1"/>
  <c r="RI3" i="45"/>
  <c r="RJ1" i="45"/>
  <c r="AI114" i="1" l="1"/>
  <c r="AI118" i="1"/>
  <c r="AH117" i="1"/>
  <c r="AH119" i="1"/>
  <c r="AH113" i="1"/>
  <c r="AH115" i="1"/>
  <c r="AG110" i="46"/>
  <c r="AC12" i="7"/>
  <c r="AC11" i="34"/>
  <c r="AC15" i="9"/>
  <c r="AC11" i="37"/>
  <c r="AC12" i="30"/>
  <c r="AC15" i="26"/>
  <c r="RK1" i="45"/>
  <c r="RJ3" i="45"/>
  <c r="AH69" i="1" l="1"/>
  <c r="AD11" i="26"/>
  <c r="AJ118" i="1"/>
  <c r="AJ114" i="1"/>
  <c r="AI119" i="1"/>
  <c r="AI117" i="1"/>
  <c r="AH110" i="46"/>
  <c r="AD11" i="9"/>
  <c r="AH68" i="1"/>
  <c r="AI113" i="1"/>
  <c r="AI115" i="1"/>
  <c r="RL1" i="45"/>
  <c r="RK3" i="45"/>
  <c r="AE11" i="9" l="1"/>
  <c r="AI68" i="1"/>
  <c r="AJ117" i="1"/>
  <c r="AJ119" i="1"/>
  <c r="AI69" i="1"/>
  <c r="AE11" i="26"/>
  <c r="AH133" i="1"/>
  <c r="AD14" i="9"/>
  <c r="AD14" i="26"/>
  <c r="AH134" i="1"/>
  <c r="AK118" i="1"/>
  <c r="AK114" i="1"/>
  <c r="AJ113" i="1"/>
  <c r="AJ115" i="1"/>
  <c r="AI110" i="46"/>
  <c r="RM1" i="45"/>
  <c r="RL3" i="45"/>
  <c r="AJ110" i="46" s="1"/>
  <c r="AM114" i="1" l="1"/>
  <c r="AM115" i="1" s="1"/>
  <c r="AM118" i="1"/>
  <c r="AM117" i="1" s="1"/>
  <c r="AF11" i="26"/>
  <c r="AJ69" i="1"/>
  <c r="AD12" i="7"/>
  <c r="AD15" i="9"/>
  <c r="AD11" i="34"/>
  <c r="AI134" i="1"/>
  <c r="AE14" i="26"/>
  <c r="AK119" i="1"/>
  <c r="AK117" i="1"/>
  <c r="AD15" i="26"/>
  <c r="AD12" i="30"/>
  <c r="AD11" i="37"/>
  <c r="AL118" i="1"/>
  <c r="AL114" i="1"/>
  <c r="AF11" i="9"/>
  <c r="AJ68" i="1"/>
  <c r="AK113" i="1"/>
  <c r="AK115" i="1"/>
  <c r="AI133" i="1"/>
  <c r="AE14" i="9"/>
  <c r="RM3" i="45"/>
  <c r="RN1" i="45"/>
  <c r="AM113" i="1" l="1"/>
  <c r="AM119" i="1"/>
  <c r="AI11" i="26" s="1"/>
  <c r="AL115" i="1"/>
  <c r="AL113" i="1"/>
  <c r="AG11" i="9"/>
  <c r="AK68" i="1"/>
  <c r="AJ134" i="1"/>
  <c r="AF14" i="26"/>
  <c r="AE11" i="37"/>
  <c r="AE12" i="30"/>
  <c r="AE15" i="26"/>
  <c r="AL119" i="1"/>
  <c r="AL117" i="1"/>
  <c r="AJ133" i="1"/>
  <c r="AF14" i="9"/>
  <c r="AK110" i="46"/>
  <c r="AE15" i="9"/>
  <c r="AE11" i="34"/>
  <c r="AE12" i="7"/>
  <c r="AG11" i="26"/>
  <c r="AK69" i="1"/>
  <c r="AI11" i="9"/>
  <c r="AM68" i="1"/>
  <c r="AM69" i="1"/>
  <c r="RN3" i="45"/>
  <c r="AL110" i="46" s="1"/>
  <c r="RO1" i="45"/>
  <c r="AO114" i="1" l="1"/>
  <c r="AO118" i="1"/>
  <c r="AF12" i="7"/>
  <c r="AF11" i="34"/>
  <c r="AF15" i="9"/>
  <c r="AF11" i="37"/>
  <c r="AF12" i="30"/>
  <c r="AF15" i="26"/>
  <c r="AK133" i="1"/>
  <c r="AG14" i="9"/>
  <c r="AN118" i="1"/>
  <c r="AN114" i="1"/>
  <c r="AK134" i="1"/>
  <c r="AG14" i="26"/>
  <c r="AL69" i="1"/>
  <c r="AM134" i="1" s="1"/>
  <c r="AH11" i="26"/>
  <c r="AH11" i="9"/>
  <c r="AL68" i="1"/>
  <c r="AM133" i="1" s="1"/>
  <c r="AI14" i="9"/>
  <c r="AO117" i="1"/>
  <c r="AO119" i="1"/>
  <c r="AI14" i="26"/>
  <c r="AO113" i="1"/>
  <c r="AO115" i="1"/>
  <c r="RP1" i="45"/>
  <c r="RO3" i="45"/>
  <c r="AN115" i="1" l="1"/>
  <c r="AN113" i="1"/>
  <c r="AG12" i="30"/>
  <c r="AG11" i="37"/>
  <c r="AG15" i="26"/>
  <c r="AN117" i="1"/>
  <c r="AN119" i="1"/>
  <c r="AL134" i="1"/>
  <c r="AH14" i="26"/>
  <c r="AL133" i="1"/>
  <c r="AH14" i="9"/>
  <c r="AM110" i="46"/>
  <c r="AG11" i="34"/>
  <c r="AG15" i="9"/>
  <c r="AG12" i="7"/>
  <c r="AK11" i="26"/>
  <c r="AO69" i="1"/>
  <c r="AO68" i="1"/>
  <c r="AK11" i="9"/>
  <c r="AI15" i="9"/>
  <c r="AI12" i="7"/>
  <c r="AI11" i="34"/>
  <c r="AI11" i="37"/>
  <c r="AI15" i="26"/>
  <c r="AI12" i="30"/>
  <c r="RP3" i="45"/>
  <c r="RQ1" i="45"/>
  <c r="AH15" i="26" l="1"/>
  <c r="AH12" i="30"/>
  <c r="AH11" i="37"/>
  <c r="AP118" i="1"/>
  <c r="AP114" i="1"/>
  <c r="AN110" i="46"/>
  <c r="AH12" i="7"/>
  <c r="AH15" i="9"/>
  <c r="AH11" i="34"/>
  <c r="AJ11" i="26"/>
  <c r="AN69" i="1"/>
  <c r="AO134" i="1" s="1"/>
  <c r="AN68" i="1"/>
  <c r="AJ11" i="9"/>
  <c r="AK14" i="9"/>
  <c r="AK14" i="26"/>
  <c r="RQ3" i="45"/>
  <c r="AO110" i="46" s="1"/>
  <c r="RR1" i="45"/>
  <c r="AR118" i="1" l="1"/>
  <c r="AR114" i="1"/>
  <c r="AR113" i="1" s="1"/>
  <c r="AP115" i="1"/>
  <c r="AP113" i="1"/>
  <c r="AN134" i="1"/>
  <c r="AJ14" i="26"/>
  <c r="AQ114" i="1"/>
  <c r="AQ118" i="1"/>
  <c r="AJ14" i="9"/>
  <c r="AN133" i="1"/>
  <c r="AP117" i="1"/>
  <c r="AP119" i="1"/>
  <c r="AO133" i="1"/>
  <c r="AK12" i="7" s="1"/>
  <c r="AR119" i="1"/>
  <c r="AR117" i="1"/>
  <c r="AR115" i="1"/>
  <c r="AK11" i="37"/>
  <c r="AK15" i="26"/>
  <c r="AK12" i="30"/>
  <c r="RS1" i="45"/>
  <c r="RR3" i="45"/>
  <c r="AK15" i="9" l="1"/>
  <c r="AQ113" i="1"/>
  <c r="AQ115" i="1"/>
  <c r="AP69" i="1"/>
  <c r="AL11" i="26"/>
  <c r="AQ119" i="1"/>
  <c r="AQ117" i="1"/>
  <c r="AJ11" i="37"/>
  <c r="AJ12" i="30"/>
  <c r="AJ15" i="26"/>
  <c r="AL11" i="9"/>
  <c r="AP68" i="1"/>
  <c r="AJ12" i="7"/>
  <c r="AJ15" i="9"/>
  <c r="AJ11" i="34"/>
  <c r="AP110" i="46"/>
  <c r="AK11" i="34"/>
  <c r="AN11" i="9"/>
  <c r="AR68" i="1"/>
  <c r="AR69" i="1"/>
  <c r="AN11" i="26"/>
  <c r="RT1" i="45"/>
  <c r="RS3" i="45"/>
  <c r="AQ110" i="46" s="1"/>
  <c r="AT114" i="1" l="1"/>
  <c r="AT113" i="1" s="1"/>
  <c r="AT118" i="1"/>
  <c r="AT119" i="1" s="1"/>
  <c r="AS118" i="1"/>
  <c r="AS114" i="1"/>
  <c r="AL14" i="9"/>
  <c r="AP133" i="1"/>
  <c r="AL14" i="26"/>
  <c r="AP134" i="1"/>
  <c r="AM11" i="26"/>
  <c r="AQ69" i="1"/>
  <c r="AR134" i="1" s="1"/>
  <c r="AQ68" i="1"/>
  <c r="AM11" i="9"/>
  <c r="AT115" i="1"/>
  <c r="AN14" i="26"/>
  <c r="AN14" i="9"/>
  <c r="RU1" i="45"/>
  <c r="RT3" i="45"/>
  <c r="AT117" i="1" l="1"/>
  <c r="AQ133" i="1"/>
  <c r="AM14" i="9"/>
  <c r="AS113" i="1"/>
  <c r="AS115" i="1"/>
  <c r="AL15" i="26"/>
  <c r="AL12" i="30"/>
  <c r="AL11" i="37"/>
  <c r="AL12" i="7"/>
  <c r="AL11" i="34"/>
  <c r="AL15" i="9"/>
  <c r="AS119" i="1"/>
  <c r="AS117" i="1"/>
  <c r="AR133" i="1"/>
  <c r="AN15" i="9" s="1"/>
  <c r="AQ134" i="1"/>
  <c r="AM14" i="26"/>
  <c r="AR110" i="46"/>
  <c r="AP11" i="26"/>
  <c r="AT69" i="1"/>
  <c r="AP11" i="9"/>
  <c r="AT68" i="1"/>
  <c r="AN11" i="37"/>
  <c r="AN15" i="26"/>
  <c r="AN12" i="30"/>
  <c r="RU3" i="45"/>
  <c r="RV1" i="45"/>
  <c r="AS68" i="1" l="1"/>
  <c r="AO11" i="9"/>
  <c r="AO11" i="26"/>
  <c r="AS69" i="1"/>
  <c r="AT134" i="1" s="1"/>
  <c r="AS110" i="46"/>
  <c r="AN12" i="7"/>
  <c r="AN11" i="34"/>
  <c r="AM11" i="37"/>
  <c r="AM12" i="30"/>
  <c r="AM15" i="26"/>
  <c r="AU118" i="1"/>
  <c r="AU114" i="1"/>
  <c r="AM12" i="7"/>
  <c r="AM11" i="34"/>
  <c r="AM15" i="9"/>
  <c r="AP14" i="9"/>
  <c r="AT133" i="1"/>
  <c r="AP14" i="26"/>
  <c r="RW1" i="45"/>
  <c r="RV3" i="45"/>
  <c r="AT110" i="46" s="1"/>
  <c r="AW118" i="1" l="1"/>
  <c r="AW114" i="1"/>
  <c r="AW113" i="1" s="1"/>
  <c r="AU115" i="1"/>
  <c r="AU113" i="1"/>
  <c r="AV118" i="1"/>
  <c r="AV114" i="1"/>
  <c r="AS134" i="1"/>
  <c r="AO14" i="26"/>
  <c r="AU117" i="1"/>
  <c r="AU119" i="1"/>
  <c r="AS133" i="1"/>
  <c r="AO14" i="9"/>
  <c r="AP15" i="9"/>
  <c r="AP11" i="34"/>
  <c r="AP12" i="7"/>
  <c r="AW115" i="1"/>
  <c r="AP11" i="37"/>
  <c r="AP15" i="26"/>
  <c r="AP12" i="30"/>
  <c r="AW117" i="1"/>
  <c r="AW119" i="1"/>
  <c r="RX1" i="45"/>
  <c r="RW3" i="45"/>
  <c r="AV117" i="1" l="1"/>
  <c r="AV119" i="1"/>
  <c r="AO11" i="34"/>
  <c r="AO12" i="7"/>
  <c r="AO15" i="9"/>
  <c r="AQ11" i="9"/>
  <c r="AU68" i="1"/>
  <c r="AO12" i="30"/>
  <c r="AO15" i="26"/>
  <c r="AO11" i="37"/>
  <c r="AU110" i="46"/>
  <c r="AQ11" i="26"/>
  <c r="AU69" i="1"/>
  <c r="AV113" i="1"/>
  <c r="AV115" i="1"/>
  <c r="AS11" i="26"/>
  <c r="AW69" i="1"/>
  <c r="AW68" i="1"/>
  <c r="AS11" i="9"/>
  <c r="RX3" i="45"/>
  <c r="AV110" i="46" s="1"/>
  <c r="RY1" i="45"/>
  <c r="RZ1" i="45" s="1"/>
  <c r="AY114" i="1" l="1"/>
  <c r="AY118" i="1"/>
  <c r="AU133" i="1"/>
  <c r="AQ14" i="9"/>
  <c r="AX118" i="1"/>
  <c r="AX114" i="1"/>
  <c r="AU134" i="1"/>
  <c r="AQ14" i="26"/>
  <c r="AV68" i="1"/>
  <c r="AW133" i="1" s="1"/>
  <c r="AR11" i="9"/>
  <c r="AR11" i="26"/>
  <c r="AV69" i="1"/>
  <c r="AS14" i="9"/>
  <c r="AS14" i="26"/>
  <c r="AY115" i="1"/>
  <c r="AY113" i="1"/>
  <c r="AY119" i="1"/>
  <c r="AY117" i="1"/>
  <c r="SA1" i="45"/>
  <c r="RZ3" i="45"/>
  <c r="RY3" i="45"/>
  <c r="AX110" i="46" s="1"/>
  <c r="AW110" i="46" l="1"/>
  <c r="AR14" i="26"/>
  <c r="AV134" i="1"/>
  <c r="AQ15" i="9"/>
  <c r="AQ12" i="7"/>
  <c r="AQ11" i="34"/>
  <c r="AW134" i="1"/>
  <c r="AS15" i="26" s="1"/>
  <c r="AQ11" i="37"/>
  <c r="AQ12" i="30"/>
  <c r="AQ15" i="26"/>
  <c r="AX113" i="1"/>
  <c r="AX115" i="1"/>
  <c r="AX119" i="1"/>
  <c r="AX117" i="1"/>
  <c r="AV133" i="1"/>
  <c r="AR14" i="9"/>
  <c r="BA114" i="1"/>
  <c r="BA118" i="1"/>
  <c r="AY69" i="1"/>
  <c r="AU11" i="26"/>
  <c r="AS15" i="9"/>
  <c r="AS12" i="7"/>
  <c r="AS11" i="34"/>
  <c r="AY68" i="1"/>
  <c r="AU11" i="9"/>
  <c r="SB1" i="45"/>
  <c r="SA3" i="45"/>
  <c r="AY110" i="46" s="1"/>
  <c r="BB114" i="1" l="1"/>
  <c r="BB118" i="1"/>
  <c r="AS12" i="30"/>
  <c r="AS11" i="37"/>
  <c r="AT11" i="26"/>
  <c r="AX69" i="1"/>
  <c r="AY134" i="1" s="1"/>
  <c r="AR15" i="26"/>
  <c r="AR12" i="30"/>
  <c r="AR11" i="37"/>
  <c r="AR12" i="7"/>
  <c r="AR11" i="34"/>
  <c r="AR15" i="9"/>
  <c r="AT11" i="9"/>
  <c r="AX68" i="1"/>
  <c r="AZ114" i="1"/>
  <c r="AZ118" i="1"/>
  <c r="BA115" i="1"/>
  <c r="BA113" i="1"/>
  <c r="AU14" i="26"/>
  <c r="AU14" i="9"/>
  <c r="BA119" i="1"/>
  <c r="BA117" i="1"/>
  <c r="SC1" i="45"/>
  <c r="SB3" i="45"/>
  <c r="AZ110" i="46" s="1"/>
  <c r="BC114" i="1" l="1"/>
  <c r="BC118" i="1"/>
  <c r="AZ113" i="1"/>
  <c r="AZ115" i="1"/>
  <c r="AT14" i="9"/>
  <c r="AX133" i="1"/>
  <c r="AX134" i="1"/>
  <c r="AT14" i="26"/>
  <c r="AY133" i="1"/>
  <c r="AU12" i="7" s="1"/>
  <c r="AZ117" i="1"/>
  <c r="AZ119" i="1"/>
  <c r="AU12" i="30"/>
  <c r="AU11" i="37"/>
  <c r="AU15" i="26"/>
  <c r="BB119" i="1"/>
  <c r="BB117" i="1"/>
  <c r="BA69" i="1"/>
  <c r="AW11" i="26"/>
  <c r="AW11" i="9"/>
  <c r="BA68" i="1"/>
  <c r="BB113" i="1"/>
  <c r="BB115" i="1"/>
  <c r="SD1" i="45"/>
  <c r="SC3" i="45"/>
  <c r="BA110" i="46" s="1"/>
  <c r="AU15" i="9" l="1"/>
  <c r="AU11" i="34"/>
  <c r="BD118" i="1"/>
  <c r="BD114" i="1"/>
  <c r="AZ68" i="1"/>
  <c r="BA133" i="1" s="1"/>
  <c r="AV11" i="9"/>
  <c r="AT12" i="30"/>
  <c r="AT15" i="26"/>
  <c r="AT11" i="37"/>
  <c r="AT11" i="34"/>
  <c r="AT12" i="7"/>
  <c r="AT15" i="9"/>
  <c r="AZ69" i="1"/>
  <c r="BA134" i="1" s="1"/>
  <c r="AV11" i="26"/>
  <c r="AX11" i="26"/>
  <c r="BB69" i="1"/>
  <c r="BC115" i="1"/>
  <c r="BC113" i="1"/>
  <c r="BB68" i="1"/>
  <c r="AX11" i="9"/>
  <c r="AW14" i="9"/>
  <c r="BC119" i="1"/>
  <c r="BC117" i="1"/>
  <c r="AW14" i="26"/>
  <c r="SE1" i="45"/>
  <c r="SD3" i="45"/>
  <c r="BB110" i="46" s="1"/>
  <c r="BE118" i="1" l="1"/>
  <c r="BE114" i="1"/>
  <c r="AZ134" i="1"/>
  <c r="AV14" i="26"/>
  <c r="AZ133" i="1"/>
  <c r="AV14" i="9"/>
  <c r="AY11" i="9"/>
  <c r="BC68" i="1"/>
  <c r="BD117" i="1"/>
  <c r="BD119" i="1"/>
  <c r="BB133" i="1"/>
  <c r="AX14" i="9"/>
  <c r="AW12" i="30"/>
  <c r="AW11" i="37"/>
  <c r="AW15" i="26"/>
  <c r="BB134" i="1"/>
  <c r="AX14" i="26"/>
  <c r="AY11" i="26"/>
  <c r="BC69" i="1"/>
  <c r="BD113" i="1"/>
  <c r="BD115" i="1"/>
  <c r="AW12" i="7"/>
  <c r="AW15" i="9"/>
  <c r="AW11" i="34"/>
  <c r="SF1" i="45"/>
  <c r="SE3" i="45"/>
  <c r="AV15" i="9" l="1"/>
  <c r="AV12" i="7"/>
  <c r="AV11" i="34"/>
  <c r="AV12" i="30"/>
  <c r="AV15" i="26"/>
  <c r="AV11" i="37"/>
  <c r="BC110" i="46"/>
  <c r="BC134" i="1"/>
  <c r="AY14" i="26"/>
  <c r="AX15" i="26"/>
  <c r="AX12" i="30"/>
  <c r="AX11" i="37"/>
  <c r="BE117" i="1"/>
  <c r="BE119" i="1"/>
  <c r="BE115" i="1"/>
  <c r="BE113" i="1"/>
  <c r="BD68" i="1"/>
  <c r="AZ11" i="9"/>
  <c r="AY14" i="9"/>
  <c r="BC133" i="1"/>
  <c r="AX11" i="34"/>
  <c r="AX12" i="7"/>
  <c r="AX15" i="9"/>
  <c r="BD69" i="1"/>
  <c r="AZ11" i="26"/>
  <c r="SG1" i="45"/>
  <c r="SF3" i="45"/>
  <c r="BD110" i="46" l="1"/>
  <c r="BF114" i="1"/>
  <c r="BF113" i="1" s="1"/>
  <c r="BF118" i="1"/>
  <c r="BF119" i="1" s="1"/>
  <c r="BA11" i="26"/>
  <c r="BE69" i="1"/>
  <c r="AY15" i="9"/>
  <c r="AY11" i="34"/>
  <c r="AY12" i="7"/>
  <c r="BD134" i="1"/>
  <c r="AZ14" i="26"/>
  <c r="BF115" i="1"/>
  <c r="BD133" i="1"/>
  <c r="AZ14" i="9"/>
  <c r="BA11" i="9"/>
  <c r="BE68" i="1"/>
  <c r="AY12" i="30"/>
  <c r="AY11" i="37"/>
  <c r="AY15" i="26"/>
  <c r="SH1" i="45"/>
  <c r="SG3" i="45"/>
  <c r="BF117" i="1" l="1"/>
  <c r="BG114" i="1"/>
  <c r="BG118" i="1"/>
  <c r="BG117" i="1" s="1"/>
  <c r="BE110" i="46"/>
  <c r="AZ15" i="26"/>
  <c r="AZ12" i="30"/>
  <c r="AZ11" i="37"/>
  <c r="BG119" i="1"/>
  <c r="BA14" i="9"/>
  <c r="BE133" i="1"/>
  <c r="BF69" i="1"/>
  <c r="BB11" i="26"/>
  <c r="BB11" i="9"/>
  <c r="BF68" i="1"/>
  <c r="BE134" i="1"/>
  <c r="BA14" i="26"/>
  <c r="AZ11" i="34"/>
  <c r="AZ15" i="9"/>
  <c r="AZ12" i="7"/>
  <c r="BG113" i="1"/>
  <c r="BG115" i="1"/>
  <c r="SI1" i="45"/>
  <c r="SH3" i="45"/>
  <c r="BH114" i="1" l="1"/>
  <c r="BH118" i="1"/>
  <c r="BH117" i="1" s="1"/>
  <c r="BF110" i="46"/>
  <c r="BC11" i="26"/>
  <c r="BG69" i="1"/>
  <c r="BH115" i="1"/>
  <c r="BH113" i="1"/>
  <c r="BC11" i="9"/>
  <c r="BG68" i="1"/>
  <c r="BH119" i="1"/>
  <c r="BB14" i="26"/>
  <c r="BF134" i="1"/>
  <c r="BA15" i="26"/>
  <c r="BA11" i="37"/>
  <c r="BA12" i="30"/>
  <c r="BB14" i="9"/>
  <c r="BF133" i="1"/>
  <c r="BA12" i="7"/>
  <c r="BA11" i="34"/>
  <c r="BA15" i="9"/>
  <c r="SJ1" i="45"/>
  <c r="SI3" i="45"/>
  <c r="BG110" i="46" s="1"/>
  <c r="BJ114" i="1" l="1"/>
  <c r="BJ118" i="1"/>
  <c r="BI114" i="1"/>
  <c r="BI118" i="1"/>
  <c r="BI119" i="1" s="1"/>
  <c r="BC14" i="9"/>
  <c r="BG133" i="1"/>
  <c r="BB15" i="26"/>
  <c r="BB11" i="37"/>
  <c r="BB12" i="30"/>
  <c r="BD11" i="9"/>
  <c r="BH68" i="1"/>
  <c r="BG134" i="1"/>
  <c r="BC14" i="26"/>
  <c r="BI115" i="1"/>
  <c r="BI113" i="1"/>
  <c r="BB15" i="9"/>
  <c r="BB11" i="34"/>
  <c r="BB12" i="7"/>
  <c r="BD11" i="26"/>
  <c r="BH69" i="1"/>
  <c r="SK1" i="45"/>
  <c r="SJ3" i="45"/>
  <c r="BH110" i="46" s="1"/>
  <c r="BI117" i="1" l="1"/>
  <c r="BK114" i="1"/>
  <c r="BK118" i="1"/>
  <c r="BJ113" i="1"/>
  <c r="BJ115" i="1"/>
  <c r="BJ117" i="1"/>
  <c r="BJ119" i="1"/>
  <c r="BH134" i="1"/>
  <c r="BD14" i="26"/>
  <c r="BC12" i="7"/>
  <c r="BC15" i="9"/>
  <c r="BC11" i="34"/>
  <c r="BE11" i="26"/>
  <c r="BI69" i="1"/>
  <c r="BE11" i="9"/>
  <c r="BI68" i="1"/>
  <c r="BC11" i="37"/>
  <c r="BC15" i="26"/>
  <c r="BC12" i="30"/>
  <c r="BD14" i="9"/>
  <c r="BH133" i="1"/>
  <c r="SL1" i="45"/>
  <c r="SK3" i="45"/>
  <c r="BI110" i="46" s="1"/>
  <c r="BL118" i="1" l="1"/>
  <c r="BL114" i="1"/>
  <c r="BJ69" i="1"/>
  <c r="BF11" i="26"/>
  <c r="BE14" i="26"/>
  <c r="BI134" i="1"/>
  <c r="BK119" i="1"/>
  <c r="BK117" i="1"/>
  <c r="BD11" i="37"/>
  <c r="BD15" i="26"/>
  <c r="BD12" i="30"/>
  <c r="BJ68" i="1"/>
  <c r="BF11" i="9"/>
  <c r="BD12" i="7"/>
  <c r="BD15" i="9"/>
  <c r="BD11" i="34"/>
  <c r="BI133" i="1"/>
  <c r="BE14" i="9"/>
  <c r="BK115" i="1"/>
  <c r="BK113" i="1"/>
  <c r="SM1" i="45"/>
  <c r="SL3" i="45"/>
  <c r="BJ110" i="46" s="1"/>
  <c r="BM114" i="1" l="1"/>
  <c r="BM118" i="1"/>
  <c r="BL113" i="1"/>
  <c r="BL115" i="1"/>
  <c r="BG11" i="9"/>
  <c r="BK68" i="1"/>
  <c r="BL117" i="1"/>
  <c r="BL119" i="1"/>
  <c r="BJ133" i="1"/>
  <c r="BF14" i="9"/>
  <c r="BE12" i="30"/>
  <c r="BE15" i="26"/>
  <c r="BE11" i="37"/>
  <c r="BE12" i="7"/>
  <c r="BE15" i="9"/>
  <c r="BE11" i="34"/>
  <c r="BG11" i="26"/>
  <c r="BK69" i="1"/>
  <c r="BJ134" i="1"/>
  <c r="BF14" i="26"/>
  <c r="SM3" i="45"/>
  <c r="SN1" i="45"/>
  <c r="BK110" i="46" l="1"/>
  <c r="BH11" i="9"/>
  <c r="BL68" i="1"/>
  <c r="BM115" i="1"/>
  <c r="BM113" i="1"/>
  <c r="BM119" i="1"/>
  <c r="BM117" i="1"/>
  <c r="BK133" i="1"/>
  <c r="BG14" i="9"/>
  <c r="BF15" i="9"/>
  <c r="BF11" i="34"/>
  <c r="BF12" i="7"/>
  <c r="BF12" i="30"/>
  <c r="BF11" i="37"/>
  <c r="BF15" i="26"/>
  <c r="BK134" i="1"/>
  <c r="BG14" i="26"/>
  <c r="BH11" i="26"/>
  <c r="BL69" i="1"/>
  <c r="SO1" i="45"/>
  <c r="SN3" i="45"/>
  <c r="BN114" i="1" l="1"/>
  <c r="BN118" i="1"/>
  <c r="BL110" i="46"/>
  <c r="BI11" i="26"/>
  <c r="BM69" i="1"/>
  <c r="BH14" i="26"/>
  <c r="BL134" i="1"/>
  <c r="BN115" i="1"/>
  <c r="BN113" i="1"/>
  <c r="BG12" i="30"/>
  <c r="BG15" i="26"/>
  <c r="BG11" i="37"/>
  <c r="BG15" i="9"/>
  <c r="BG11" i="34"/>
  <c r="BG12" i="7"/>
  <c r="BI11" i="9"/>
  <c r="BM68" i="1"/>
  <c r="BL133" i="1"/>
  <c r="BH14" i="9"/>
  <c r="BN117" i="1"/>
  <c r="BN119" i="1"/>
  <c r="SP1" i="45"/>
  <c r="SO3" i="45"/>
  <c r="BM110" i="46" s="1"/>
  <c r="BP114" i="1" l="1"/>
  <c r="BP118" i="1"/>
  <c r="BO114" i="1"/>
  <c r="BO113" i="1" s="1"/>
  <c r="BO118" i="1"/>
  <c r="BO117" i="1" s="1"/>
  <c r="BN69" i="1"/>
  <c r="BJ11" i="26"/>
  <c r="BO115" i="1"/>
  <c r="BO119" i="1"/>
  <c r="BH12" i="30"/>
  <c r="BH11" i="37"/>
  <c r="BH15" i="26"/>
  <c r="BH12" i="7"/>
  <c r="BH11" i="34"/>
  <c r="BH15" i="9"/>
  <c r="BI14" i="26"/>
  <c r="BM134" i="1"/>
  <c r="BN68" i="1"/>
  <c r="BJ11" i="9"/>
  <c r="BM133" i="1"/>
  <c r="BI14" i="9"/>
  <c r="SP3" i="45"/>
  <c r="SQ1" i="45"/>
  <c r="BN110" i="46" l="1"/>
  <c r="BO69" i="1"/>
  <c r="BK11" i="26"/>
  <c r="BP119" i="1"/>
  <c r="BP117" i="1"/>
  <c r="BI12" i="7"/>
  <c r="BI11" i="34"/>
  <c r="BI15" i="9"/>
  <c r="BP115" i="1"/>
  <c r="BP113" i="1"/>
  <c r="BN133" i="1"/>
  <c r="BJ14" i="9"/>
  <c r="BI15" i="26"/>
  <c r="BI12" i="30"/>
  <c r="BI11" i="37"/>
  <c r="BK11" i="9"/>
  <c r="BO68" i="1"/>
  <c r="BN134" i="1"/>
  <c r="BJ14" i="26"/>
  <c r="SQ3" i="45"/>
  <c r="SR1" i="45"/>
  <c r="BQ118" i="1" l="1"/>
  <c r="BQ117" i="1" s="1"/>
  <c r="BQ114" i="1"/>
  <c r="BQ115" i="1" s="1"/>
  <c r="BO110" i="46"/>
  <c r="BL11" i="26"/>
  <c r="BP69" i="1"/>
  <c r="BJ12" i="7"/>
  <c r="BJ15" i="9"/>
  <c r="BJ11" i="34"/>
  <c r="BL11" i="9"/>
  <c r="BP68" i="1"/>
  <c r="BJ15" i="26"/>
  <c r="BJ11" i="37"/>
  <c r="BJ12" i="30"/>
  <c r="BO133" i="1"/>
  <c r="BK14" i="9"/>
  <c r="BK14" i="26"/>
  <c r="BO134" i="1"/>
  <c r="SR3" i="45"/>
  <c r="SS1" i="45"/>
  <c r="BQ119" i="1" l="1"/>
  <c r="BQ69" i="1" s="1"/>
  <c r="BQ113" i="1"/>
  <c r="BR114" i="1"/>
  <c r="BR113" i="1" s="1"/>
  <c r="BR118" i="1"/>
  <c r="BR117" i="1" s="1"/>
  <c r="BP110" i="46"/>
  <c r="BK12" i="30"/>
  <c r="BK11" i="37"/>
  <c r="BK15" i="26"/>
  <c r="BM11" i="26"/>
  <c r="BK12" i="7"/>
  <c r="BK15" i="9"/>
  <c r="BK11" i="34"/>
  <c r="BP133" i="1"/>
  <c r="BL14" i="9"/>
  <c r="BL14" i="26"/>
  <c r="BP134" i="1"/>
  <c r="BM11" i="9"/>
  <c r="BQ68" i="1"/>
  <c r="ST1" i="45"/>
  <c r="SS3" i="45"/>
  <c r="BQ110" i="46" s="1"/>
  <c r="BR119" i="1" l="1"/>
  <c r="BR115" i="1"/>
  <c r="BR68" i="1" s="1"/>
  <c r="BT114" i="1"/>
  <c r="BT118" i="1"/>
  <c r="BS114" i="1"/>
  <c r="BS113" i="1" s="1"/>
  <c r="BS118" i="1"/>
  <c r="BS117" i="1" s="1"/>
  <c r="BR69" i="1"/>
  <c r="BN11" i="26"/>
  <c r="BQ134" i="1"/>
  <c r="BM14" i="26"/>
  <c r="BL12" i="7"/>
  <c r="BL11" i="34"/>
  <c r="BL15" i="9"/>
  <c r="BM14" i="9"/>
  <c r="BQ133" i="1"/>
  <c r="BN11" i="9"/>
  <c r="BL12" i="30"/>
  <c r="BL15" i="26"/>
  <c r="BL11" i="37"/>
  <c r="SU1" i="45"/>
  <c r="ST3" i="45"/>
  <c r="BS115" i="1" l="1"/>
  <c r="BS68" i="1" s="1"/>
  <c r="BS119" i="1"/>
  <c r="BS69" i="1" s="1"/>
  <c r="BR110" i="46"/>
  <c r="BT119" i="1"/>
  <c r="BT117" i="1"/>
  <c r="BT115" i="1"/>
  <c r="BT113" i="1"/>
  <c r="BO11" i="26"/>
  <c r="BO11" i="9"/>
  <c r="BM15" i="9"/>
  <c r="BM11" i="34"/>
  <c r="BM12" i="7"/>
  <c r="BM11" i="37"/>
  <c r="BM15" i="26"/>
  <c r="BM12" i="30"/>
  <c r="BN14" i="9"/>
  <c r="BR133" i="1"/>
  <c r="BR134" i="1"/>
  <c r="BN14" i="26"/>
  <c r="SU3" i="45"/>
  <c r="SV1" i="45"/>
  <c r="BU118" i="1" l="1"/>
  <c r="BU114" i="1"/>
  <c r="BS110" i="46"/>
  <c r="BP11" i="9"/>
  <c r="BT68" i="1"/>
  <c r="BU113" i="1"/>
  <c r="BU115" i="1"/>
  <c r="BN11" i="37"/>
  <c r="BN12" i="30"/>
  <c r="BN15" i="26"/>
  <c r="BN11" i="34"/>
  <c r="BN15" i="9"/>
  <c r="BN12" i="7"/>
  <c r="BS133" i="1"/>
  <c r="BO14" i="9"/>
  <c r="BU119" i="1"/>
  <c r="BU117" i="1"/>
  <c r="BP11" i="26"/>
  <c r="BT69" i="1"/>
  <c r="BO14" i="26"/>
  <c r="BS134" i="1"/>
  <c r="SV3" i="45"/>
  <c r="BT110" i="46" s="1"/>
  <c r="SW1" i="45"/>
  <c r="BW114" i="1" l="1"/>
  <c r="BW118" i="1"/>
  <c r="BV118" i="1"/>
  <c r="BV119" i="1" s="1"/>
  <c r="BV114" i="1"/>
  <c r="BV113" i="1" s="1"/>
  <c r="BO15" i="26"/>
  <c r="BO11" i="37"/>
  <c r="BO12" i="30"/>
  <c r="BV115" i="1"/>
  <c r="BU68" i="1"/>
  <c r="BQ11" i="9"/>
  <c r="BT134" i="1"/>
  <c r="BP14" i="26"/>
  <c r="BP14" i="9"/>
  <c r="BT133" i="1"/>
  <c r="BV117" i="1"/>
  <c r="BQ11" i="26"/>
  <c r="BU69" i="1"/>
  <c r="BO11" i="34"/>
  <c r="BO12" i="7"/>
  <c r="BO15" i="9"/>
  <c r="SW3" i="45"/>
  <c r="BU110" i="46" s="1"/>
  <c r="SX1" i="45"/>
  <c r="BX114" i="1" l="1"/>
  <c r="BX118" i="1"/>
  <c r="BW119" i="1"/>
  <c r="BW117" i="1"/>
  <c r="BV69" i="1"/>
  <c r="BR11" i="26"/>
  <c r="BW115" i="1"/>
  <c r="BW113" i="1"/>
  <c r="BP11" i="34"/>
  <c r="BP12" i="7"/>
  <c r="BP15" i="9"/>
  <c r="BV68" i="1"/>
  <c r="BR11" i="9"/>
  <c r="BU133" i="1"/>
  <c r="BQ14" i="9"/>
  <c r="BQ14" i="26"/>
  <c r="BU134" i="1"/>
  <c r="BP11" i="37"/>
  <c r="BP12" i="30"/>
  <c r="BP15" i="26"/>
  <c r="SY1" i="45"/>
  <c r="SX3" i="45"/>
  <c r="BV110" i="46" s="1"/>
  <c r="BY118" i="1" l="1"/>
  <c r="BY114" i="1"/>
  <c r="BS11" i="9"/>
  <c r="BW68" i="1"/>
  <c r="BV134" i="1"/>
  <c r="BR14" i="26"/>
  <c r="BV133" i="1"/>
  <c r="BR14" i="9"/>
  <c r="BW69" i="1"/>
  <c r="BS11" i="26"/>
  <c r="BQ11" i="34"/>
  <c r="BQ15" i="9"/>
  <c r="BQ12" i="7"/>
  <c r="BX113" i="1"/>
  <c r="BX115" i="1"/>
  <c r="BQ11" i="37"/>
  <c r="BQ12" i="30"/>
  <c r="BQ15" i="26"/>
  <c r="BX119" i="1"/>
  <c r="BX117" i="1"/>
  <c r="SZ1" i="45"/>
  <c r="SY3" i="45"/>
  <c r="BW110" i="46" s="1"/>
  <c r="BZ118" i="1" l="1"/>
  <c r="BZ114" i="1"/>
  <c r="BS14" i="26"/>
  <c r="BW134" i="1"/>
  <c r="BY115" i="1"/>
  <c r="BY113" i="1"/>
  <c r="BR12" i="7"/>
  <c r="BR15" i="9"/>
  <c r="BR11" i="34"/>
  <c r="BX68" i="1"/>
  <c r="BT14" i="9" s="1"/>
  <c r="BT11" i="9"/>
  <c r="BX69" i="1"/>
  <c r="BT14" i="26" s="1"/>
  <c r="BT11" i="26"/>
  <c r="BR11" i="37"/>
  <c r="BR15" i="26"/>
  <c r="BR12" i="30"/>
  <c r="BY117" i="1"/>
  <c r="BY119" i="1"/>
  <c r="BS14" i="9"/>
  <c r="BW133" i="1"/>
  <c r="TA1" i="45"/>
  <c r="SZ3" i="45"/>
  <c r="BX110" i="46" s="1"/>
  <c r="CA118" i="1" l="1"/>
  <c r="CA114" i="1"/>
  <c r="BX133" i="1"/>
  <c r="BT11" i="34" s="1"/>
  <c r="BY68" i="1"/>
  <c r="BU11" i="9"/>
  <c r="BS11" i="34"/>
  <c r="BS12" i="7"/>
  <c r="BS15" i="9"/>
  <c r="BZ119" i="1"/>
  <c r="BZ117" i="1"/>
  <c r="BS12" i="30"/>
  <c r="BS11" i="37"/>
  <c r="BS15" i="26"/>
  <c r="BU11" i="26"/>
  <c r="BY69" i="1"/>
  <c r="BZ113" i="1"/>
  <c r="BZ115" i="1"/>
  <c r="BX134" i="1"/>
  <c r="TB1" i="45"/>
  <c r="TA3" i="45"/>
  <c r="BY110" i="46" s="1"/>
  <c r="CB114" i="1" l="1"/>
  <c r="CB118" i="1"/>
  <c r="BT15" i="9"/>
  <c r="BT12" i="7"/>
  <c r="BT12" i="30"/>
  <c r="BT11" i="37"/>
  <c r="BT15" i="26"/>
  <c r="CA113" i="1"/>
  <c r="CA115" i="1"/>
  <c r="CA117" i="1"/>
  <c r="CA119" i="1"/>
  <c r="BV11" i="9"/>
  <c r="BZ68" i="1"/>
  <c r="BY134" i="1"/>
  <c r="BU14" i="26"/>
  <c r="BZ69" i="1"/>
  <c r="BV11" i="26"/>
  <c r="BY133" i="1"/>
  <c r="BU14" i="9"/>
  <c r="TC1" i="45"/>
  <c r="TB3" i="45"/>
  <c r="BZ110" i="46" s="1"/>
  <c r="CC118" i="1" l="1"/>
  <c r="CC114" i="1"/>
  <c r="BZ134" i="1"/>
  <c r="BV14" i="26"/>
  <c r="CA68" i="1"/>
  <c r="BW11" i="9"/>
  <c r="CA69" i="1"/>
  <c r="BW11" i="26"/>
  <c r="CB113" i="1"/>
  <c r="CB115" i="1"/>
  <c r="BU11" i="37"/>
  <c r="BU12" i="30"/>
  <c r="BU15" i="26"/>
  <c r="BZ133" i="1"/>
  <c r="BV14" i="9"/>
  <c r="BU11" i="34"/>
  <c r="BU12" i="7"/>
  <c r="BU15" i="9"/>
  <c r="CB119" i="1"/>
  <c r="CB117" i="1"/>
  <c r="TD1" i="45"/>
  <c r="TC3" i="45"/>
  <c r="CA110" i="46" s="1"/>
  <c r="CD118" i="1" l="1"/>
  <c r="CD114" i="1"/>
  <c r="CA134" i="1"/>
  <c r="BW14" i="26"/>
  <c r="CC117" i="1"/>
  <c r="CC119" i="1"/>
  <c r="CC113" i="1"/>
  <c r="CC115" i="1"/>
  <c r="CB69" i="1"/>
  <c r="BX11" i="26"/>
  <c r="BW14" i="9"/>
  <c r="CA133" i="1"/>
  <c r="BV15" i="9"/>
  <c r="BV12" i="7"/>
  <c r="BV11" i="34"/>
  <c r="CB68" i="1"/>
  <c r="BX11" i="9"/>
  <c r="BV11" i="37"/>
  <c r="BV15" i="26"/>
  <c r="BV12" i="30"/>
  <c r="TE1" i="45"/>
  <c r="TD3" i="45"/>
  <c r="CB110" i="46" s="1"/>
  <c r="CE118" i="1" l="1"/>
  <c r="CE114" i="1"/>
  <c r="BW12" i="7"/>
  <c r="BW11" i="34"/>
  <c r="BW15" i="9"/>
  <c r="CC68" i="1"/>
  <c r="BY11" i="9"/>
  <c r="CD119" i="1"/>
  <c r="CD117" i="1"/>
  <c r="CB133" i="1"/>
  <c r="BX14" i="9"/>
  <c r="BY11" i="26"/>
  <c r="CC69" i="1"/>
  <c r="CD113" i="1"/>
  <c r="CD115" i="1"/>
  <c r="CB134" i="1"/>
  <c r="BX14" i="26"/>
  <c r="BW11" i="37"/>
  <c r="BW15" i="26"/>
  <c r="BW12" i="30"/>
  <c r="TF1" i="45"/>
  <c r="TE3" i="45"/>
  <c r="CC110" i="46" s="1"/>
  <c r="CF118" i="1" l="1"/>
  <c r="CF114" i="1"/>
  <c r="CC134" i="1"/>
  <c r="BY14" i="26"/>
  <c r="CC133" i="1"/>
  <c r="BY14" i="9"/>
  <c r="BX11" i="37"/>
  <c r="BX12" i="30"/>
  <c r="BX15" i="26"/>
  <c r="CE119" i="1"/>
  <c r="CE117" i="1"/>
  <c r="CE113" i="1"/>
  <c r="CE115" i="1"/>
  <c r="CD68" i="1"/>
  <c r="BZ11" i="9"/>
  <c r="CD69" i="1"/>
  <c r="BZ11" i="26"/>
  <c r="BX15" i="9"/>
  <c r="BX12" i="7"/>
  <c r="BX11" i="34"/>
  <c r="TG1" i="45"/>
  <c r="TF3" i="45"/>
  <c r="CD110" i="46" s="1"/>
  <c r="CG118" i="1" l="1"/>
  <c r="CG114" i="1"/>
  <c r="CD134" i="1"/>
  <c r="BZ14" i="26"/>
  <c r="CF113" i="1"/>
  <c r="CF115" i="1"/>
  <c r="CE69" i="1"/>
  <c r="CA11" i="26"/>
  <c r="BY12" i="7"/>
  <c r="BY11" i="34"/>
  <c r="BY15" i="9"/>
  <c r="CA11" i="9"/>
  <c r="CE68" i="1"/>
  <c r="CF119" i="1"/>
  <c r="CF117" i="1"/>
  <c r="CD133" i="1"/>
  <c r="BZ14" i="9"/>
  <c r="BY15" i="26"/>
  <c r="BY12" i="30"/>
  <c r="BY11" i="37"/>
  <c r="TH1" i="45"/>
  <c r="TG3" i="45"/>
  <c r="CF110" i="46" s="1"/>
  <c r="CE110" i="46" l="1"/>
  <c r="CI114" i="1"/>
  <c r="CI118" i="1"/>
  <c r="CE134" i="1"/>
  <c r="CA14" i="26"/>
  <c r="CA14" i="9"/>
  <c r="CE133" i="1"/>
  <c r="CG115" i="1"/>
  <c r="CG113" i="1"/>
  <c r="CG117" i="1"/>
  <c r="CG119" i="1"/>
  <c r="CF69" i="1"/>
  <c r="CB11" i="26"/>
  <c r="BZ11" i="34"/>
  <c r="BZ15" i="9"/>
  <c r="BZ12" i="7"/>
  <c r="CF68" i="1"/>
  <c r="CB11" i="9"/>
  <c r="BZ12" i="30"/>
  <c r="BZ15" i="26"/>
  <c r="BZ11" i="37"/>
  <c r="TH3" i="45"/>
  <c r="TI1" i="45"/>
  <c r="CH114" i="1" l="1"/>
  <c r="CH113" i="1" s="1"/>
  <c r="CH118" i="1"/>
  <c r="CH119" i="1" s="1"/>
  <c r="CF133" i="1"/>
  <c r="CB14" i="9"/>
  <c r="CA12" i="7"/>
  <c r="CA11" i="34"/>
  <c r="CA15" i="9"/>
  <c r="CB14" i="26"/>
  <c r="CF134" i="1"/>
  <c r="CG68" i="1"/>
  <c r="CC11" i="9"/>
  <c r="CH117" i="1"/>
  <c r="CG69" i="1"/>
  <c r="CC11" i="26"/>
  <c r="CA12" i="30"/>
  <c r="CA15" i="26"/>
  <c r="CA11" i="37"/>
  <c r="TJ1" i="45"/>
  <c r="TI3" i="45"/>
  <c r="CH115" i="1" l="1"/>
  <c r="CD11" i="9" s="1"/>
  <c r="CI113" i="1"/>
  <c r="CI115" i="1"/>
  <c r="CC14" i="9"/>
  <c r="CG133" i="1"/>
  <c r="CH69" i="1"/>
  <c r="CD11" i="26"/>
  <c r="CI119" i="1"/>
  <c r="CI117" i="1"/>
  <c r="CB12" i="30"/>
  <c r="CB11" i="37"/>
  <c r="CB15" i="26"/>
  <c r="CC14" i="26"/>
  <c r="CG134" i="1"/>
  <c r="CB12" i="7"/>
  <c r="CB15" i="9"/>
  <c r="CB11" i="34"/>
  <c r="TK1" i="45"/>
  <c r="TJ3" i="45"/>
  <c r="CH68" i="1" l="1"/>
  <c r="CD14" i="26"/>
  <c r="CH134" i="1"/>
  <c r="CE11" i="9"/>
  <c r="CI68" i="1"/>
  <c r="CC11" i="37"/>
  <c r="CC12" i="30"/>
  <c r="CC15" i="26"/>
  <c r="CC11" i="34"/>
  <c r="CC12" i="7"/>
  <c r="CC15" i="9"/>
  <c r="CH133" i="1"/>
  <c r="CD14" i="9"/>
  <c r="CE11" i="26"/>
  <c r="CI69" i="1"/>
  <c r="K63" i="46"/>
  <c r="C103" i="1" s="1"/>
  <c r="K64" i="46"/>
  <c r="TK3" i="45"/>
  <c r="TL1" i="45"/>
  <c r="CI133" i="1" l="1"/>
  <c r="CE14" i="9"/>
  <c r="CD11" i="34"/>
  <c r="CD12" i="7"/>
  <c r="CD15" i="9"/>
  <c r="CI134" i="1"/>
  <c r="CE14" i="26"/>
  <c r="CD15" i="26"/>
  <c r="CD11" i="37"/>
  <c r="CD12" i="30"/>
  <c r="TM1" i="45"/>
  <c r="TL3" i="45"/>
  <c r="CE15" i="26" l="1"/>
  <c r="CE11" i="37"/>
  <c r="CE12" i="30"/>
  <c r="CE12" i="7"/>
  <c r="CE11" i="34"/>
  <c r="CE15" i="9"/>
  <c r="TM3" i="45"/>
  <c r="TN1" i="45"/>
  <c r="TN3" i="45" l="1"/>
  <c r="TO1" i="45"/>
  <c r="TO3" i="45" l="1"/>
  <c r="TP1" i="45"/>
  <c r="TP3" i="45" l="1"/>
  <c r="TQ1" i="45"/>
  <c r="TR1" i="45" l="1"/>
  <c r="TQ3" i="45"/>
  <c r="TR3" i="45" l="1"/>
  <c r="TS1" i="45"/>
  <c r="TS3" i="45" l="1"/>
  <c r="TT1" i="45"/>
  <c r="TT3" i="45" l="1"/>
  <c r="TU1" i="45"/>
  <c r="TU3" i="45" l="1"/>
  <c r="TV1" i="45"/>
  <c r="TV3" i="45" l="1"/>
  <c r="TW1" i="45"/>
  <c r="TX1" i="45" l="1"/>
  <c r="TW3" i="45"/>
  <c r="TX3" i="45" l="1"/>
  <c r="TY1" i="45"/>
  <c r="TZ1" i="45" l="1"/>
  <c r="TY3" i="45"/>
  <c r="UA1" i="45" l="1"/>
  <c r="TZ3" i="45"/>
  <c r="UB1" i="45" l="1"/>
  <c r="UA3" i="45"/>
  <c r="UC1" i="45" l="1"/>
  <c r="UB3" i="45"/>
  <c r="UC3" i="45" l="1"/>
  <c r="UD1" i="45"/>
  <c r="UD3" i="45" l="1"/>
  <c r="UE1" i="45"/>
  <c r="UE3" i="45" l="1"/>
  <c r="UF1" i="45"/>
  <c r="UG1" i="45" l="1"/>
  <c r="UF3" i="45"/>
  <c r="UG3" i="45" l="1"/>
  <c r="UH1" i="45"/>
  <c r="E111" i="46" l="1"/>
  <c r="UI1" i="45"/>
  <c r="UH3" i="45"/>
  <c r="F111" i="46" l="1"/>
  <c r="UJ1" i="45"/>
  <c r="UI3" i="45"/>
  <c r="F112" i="46" l="1"/>
  <c r="D64" i="46" s="1"/>
  <c r="C133" i="46" s="1"/>
  <c r="D63" i="46"/>
  <c r="G133" i="46"/>
  <c r="G137" i="46" s="1"/>
  <c r="G111" i="46"/>
  <c r="UK1" i="45"/>
  <c r="UJ3" i="45"/>
  <c r="H111" i="46" s="1"/>
  <c r="I133" i="46" l="1"/>
  <c r="I137" i="46" s="1"/>
  <c r="H112" i="46"/>
  <c r="I123" i="1"/>
  <c r="I128" i="1"/>
  <c r="H133" i="46"/>
  <c r="H137" i="46" s="1"/>
  <c r="G112" i="46"/>
  <c r="UL1" i="45"/>
  <c r="UK3" i="45"/>
  <c r="I111" i="46" s="1"/>
  <c r="J133" i="46" l="1"/>
  <c r="J137" i="46" s="1"/>
  <c r="I112" i="46"/>
  <c r="I129" i="1"/>
  <c r="E52" i="26" s="1"/>
  <c r="I127" i="1"/>
  <c r="I122" i="1"/>
  <c r="I124" i="1"/>
  <c r="E52" i="9" s="1"/>
  <c r="J123" i="1"/>
  <c r="J128" i="1"/>
  <c r="K123" i="1"/>
  <c r="K128" i="1"/>
  <c r="UL3" i="45"/>
  <c r="J111" i="46" s="1"/>
  <c r="UM1" i="45"/>
  <c r="K133" i="46" l="1"/>
  <c r="K137" i="46" s="1"/>
  <c r="J112" i="46"/>
  <c r="E56" i="9"/>
  <c r="E55" i="9"/>
  <c r="E54" i="9"/>
  <c r="E53" i="9" s="1"/>
  <c r="J122" i="1"/>
  <c r="J124" i="1"/>
  <c r="E55" i="26"/>
  <c r="E54" i="26"/>
  <c r="E53" i="26" s="1"/>
  <c r="E56" i="26"/>
  <c r="K127" i="1"/>
  <c r="K129" i="1"/>
  <c r="K122" i="1"/>
  <c r="K124" i="1"/>
  <c r="J129" i="1"/>
  <c r="J127" i="1"/>
  <c r="L128" i="1"/>
  <c r="L123" i="1"/>
  <c r="UM3" i="45"/>
  <c r="UN1" i="45"/>
  <c r="F52" i="26" l="1"/>
  <c r="J130" i="1"/>
  <c r="K130" i="1"/>
  <c r="G52" i="26"/>
  <c r="L122" i="1"/>
  <c r="L124" i="1"/>
  <c r="K111" i="46"/>
  <c r="F52" i="9"/>
  <c r="J125" i="1"/>
  <c r="E60" i="9"/>
  <c r="E57" i="9"/>
  <c r="L129" i="1"/>
  <c r="L127" i="1"/>
  <c r="G52" i="9"/>
  <c r="K125" i="1"/>
  <c r="E57" i="26"/>
  <c r="E60" i="26"/>
  <c r="M128" i="1"/>
  <c r="M123" i="1"/>
  <c r="UO1" i="45"/>
  <c r="UN3" i="45"/>
  <c r="M124" i="1" l="1"/>
  <c r="M122" i="1"/>
  <c r="G55" i="26"/>
  <c r="G56" i="26"/>
  <c r="G54" i="26"/>
  <c r="G53" i="26" s="1"/>
  <c r="G9" i="9"/>
  <c r="G27" i="9" s="1"/>
  <c r="K135" i="1"/>
  <c r="G11" i="7"/>
  <c r="G21" i="7" s="1"/>
  <c r="G10" i="34"/>
  <c r="G27" i="34" s="1"/>
  <c r="L125" i="1"/>
  <c r="H52" i="9"/>
  <c r="L130" i="1"/>
  <c r="H52" i="26"/>
  <c r="M127" i="1"/>
  <c r="M129" i="1"/>
  <c r="K136" i="1"/>
  <c r="G10" i="37"/>
  <c r="G27" i="37" s="1"/>
  <c r="G9" i="26"/>
  <c r="G27" i="26" s="1"/>
  <c r="G11" i="30"/>
  <c r="G21" i="30" s="1"/>
  <c r="F9" i="9"/>
  <c r="F27" i="9" s="1"/>
  <c r="J135" i="1"/>
  <c r="F11" i="7"/>
  <c r="F21" i="7" s="1"/>
  <c r="F10" i="34"/>
  <c r="F27" i="34" s="1"/>
  <c r="F9" i="26"/>
  <c r="F27" i="26" s="1"/>
  <c r="J136" i="1"/>
  <c r="F10" i="37"/>
  <c r="F27" i="37" s="1"/>
  <c r="F11" i="30"/>
  <c r="F21" i="30" s="1"/>
  <c r="K112" i="46"/>
  <c r="L133" i="46"/>
  <c r="L137" i="46" s="1"/>
  <c r="G56" i="9"/>
  <c r="G54" i="9"/>
  <c r="G53" i="9" s="1"/>
  <c r="G55" i="9"/>
  <c r="L111" i="46"/>
  <c r="F54" i="9"/>
  <c r="F53" i="9" s="1"/>
  <c r="F56" i="9"/>
  <c r="F55" i="9"/>
  <c r="F59" i="9" s="1"/>
  <c r="F55" i="26"/>
  <c r="F59" i="26" s="1"/>
  <c r="F56" i="26"/>
  <c r="F54" i="26"/>
  <c r="F53" i="26" s="1"/>
  <c r="UO3" i="45"/>
  <c r="M111" i="46" s="1"/>
  <c r="UP1" i="45"/>
  <c r="M112" i="46" l="1"/>
  <c r="N133" i="46"/>
  <c r="N137" i="46" s="1"/>
  <c r="G60" i="9"/>
  <c r="G57" i="9"/>
  <c r="M130" i="1"/>
  <c r="I52" i="26"/>
  <c r="L136" i="1"/>
  <c r="H9" i="26"/>
  <c r="H27" i="26" s="1"/>
  <c r="H10" i="37"/>
  <c r="H27" i="37" s="1"/>
  <c r="H11" i="30"/>
  <c r="H21" i="30" s="1"/>
  <c r="F60" i="26"/>
  <c r="F58" i="26" s="1"/>
  <c r="F57" i="26"/>
  <c r="F61" i="26" s="1"/>
  <c r="N123" i="1"/>
  <c r="N128" i="1"/>
  <c r="H55" i="26"/>
  <c r="H59" i="26" s="1"/>
  <c r="H54" i="26"/>
  <c r="H53" i="26" s="1"/>
  <c r="H56" i="26"/>
  <c r="H56" i="9"/>
  <c r="H55" i="9"/>
  <c r="H59" i="9" s="1"/>
  <c r="H54" i="9"/>
  <c r="H53" i="9" s="1"/>
  <c r="G59" i="26"/>
  <c r="G60" i="26"/>
  <c r="G57" i="26"/>
  <c r="G61" i="26" s="1"/>
  <c r="F57" i="9"/>
  <c r="F61" i="9" s="1"/>
  <c r="F60" i="9"/>
  <c r="F58" i="9" s="1"/>
  <c r="L112" i="46"/>
  <c r="M133" i="46"/>
  <c r="M137" i="46" s="1"/>
  <c r="H11" i="7"/>
  <c r="H21" i="7" s="1"/>
  <c r="L135" i="1"/>
  <c r="H9" i="9"/>
  <c r="H27" i="9" s="1"/>
  <c r="H10" i="34"/>
  <c r="H27" i="34" s="1"/>
  <c r="G59" i="9"/>
  <c r="M125" i="1"/>
  <c r="I52" i="9"/>
  <c r="UQ1" i="45"/>
  <c r="UP3" i="45"/>
  <c r="G58" i="26" l="1"/>
  <c r="N122" i="1"/>
  <c r="N124" i="1"/>
  <c r="H60" i="9"/>
  <c r="H58" i="9" s="1"/>
  <c r="H57" i="9"/>
  <c r="H61" i="9" s="1"/>
  <c r="G61" i="9"/>
  <c r="I54" i="26"/>
  <c r="I53" i="26" s="1"/>
  <c r="I56" i="26"/>
  <c r="I55" i="26"/>
  <c r="I59" i="26" s="1"/>
  <c r="M136" i="1"/>
  <c r="I9" i="26"/>
  <c r="I27" i="26" s="1"/>
  <c r="I11" i="30"/>
  <c r="I21" i="30" s="1"/>
  <c r="I10" i="37"/>
  <c r="I27" i="37" s="1"/>
  <c r="I54" i="9"/>
  <c r="I53" i="9" s="1"/>
  <c r="I56" i="9"/>
  <c r="I55" i="9"/>
  <c r="I59" i="9" s="1"/>
  <c r="G58" i="9"/>
  <c r="N127" i="1"/>
  <c r="N129" i="1"/>
  <c r="O123" i="1"/>
  <c r="O128" i="1"/>
  <c r="I10" i="34"/>
  <c r="I27" i="34" s="1"/>
  <c r="I11" i="7"/>
  <c r="I21" i="7" s="1"/>
  <c r="I9" i="9"/>
  <c r="I27" i="9" s="1"/>
  <c r="M135" i="1"/>
  <c r="P128" i="1"/>
  <c r="P123" i="1"/>
  <c r="N111" i="46"/>
  <c r="H60" i="26"/>
  <c r="H58" i="26" s="1"/>
  <c r="H57" i="26"/>
  <c r="H61" i="26" s="1"/>
  <c r="UQ3" i="45"/>
  <c r="UR1" i="45"/>
  <c r="O133" i="46" l="1"/>
  <c r="O137" i="46" s="1"/>
  <c r="N112" i="46"/>
  <c r="O124" i="1"/>
  <c r="O122" i="1"/>
  <c r="O111" i="46"/>
  <c r="O129" i="1"/>
  <c r="O127" i="1"/>
  <c r="N130" i="1"/>
  <c r="J52" i="26"/>
  <c r="J52" i="9"/>
  <c r="N125" i="1"/>
  <c r="I60" i="26"/>
  <c r="I58" i="26" s="1"/>
  <c r="I57" i="26"/>
  <c r="I61" i="26" s="1"/>
  <c r="I57" i="9"/>
  <c r="I61" i="9" s="1"/>
  <c r="I60" i="9"/>
  <c r="I58" i="9" s="1"/>
  <c r="P124" i="1"/>
  <c r="P122" i="1"/>
  <c r="P127" i="1"/>
  <c r="P129" i="1"/>
  <c r="UR3" i="45"/>
  <c r="P111" i="46" s="1"/>
  <c r="US1" i="45"/>
  <c r="P112" i="46" l="1"/>
  <c r="Q133" i="46"/>
  <c r="Q137" i="46" s="1"/>
  <c r="S128" i="1" s="1"/>
  <c r="L52" i="26"/>
  <c r="P130" i="1"/>
  <c r="N135" i="1"/>
  <c r="J9" i="9"/>
  <c r="J27" i="9" s="1"/>
  <c r="J10" i="34"/>
  <c r="J27" i="34" s="1"/>
  <c r="J11" i="7"/>
  <c r="J21" i="7" s="1"/>
  <c r="K52" i="26"/>
  <c r="O130" i="1"/>
  <c r="O112" i="46"/>
  <c r="P133" i="46"/>
  <c r="P137" i="46" s="1"/>
  <c r="O125" i="1"/>
  <c r="K52" i="9"/>
  <c r="J55" i="9"/>
  <c r="J59" i="9" s="1"/>
  <c r="J56" i="9"/>
  <c r="J54" i="9"/>
  <c r="J53" i="9" s="1"/>
  <c r="J56" i="26"/>
  <c r="J55" i="26"/>
  <c r="J59" i="26" s="1"/>
  <c r="J54" i="26"/>
  <c r="J53" i="26" s="1"/>
  <c r="P125" i="1"/>
  <c r="L52" i="9"/>
  <c r="J11" i="30"/>
  <c r="J21" i="30" s="1"/>
  <c r="N136" i="1"/>
  <c r="J10" i="37"/>
  <c r="J27" i="37" s="1"/>
  <c r="J9" i="26"/>
  <c r="J27" i="26" s="1"/>
  <c r="Q128" i="1"/>
  <c r="Q123" i="1"/>
  <c r="S129" i="1"/>
  <c r="S127" i="1"/>
  <c r="UT1" i="45"/>
  <c r="US3" i="45"/>
  <c r="Q111" i="46" s="1"/>
  <c r="S123" i="1" l="1"/>
  <c r="S124" i="1" s="1"/>
  <c r="R133" i="46"/>
  <c r="R137" i="46" s="1"/>
  <c r="Q112" i="46"/>
  <c r="Q122" i="1"/>
  <c r="Q124" i="1"/>
  <c r="Q127" i="1"/>
  <c r="Q129" i="1"/>
  <c r="J60" i="26"/>
  <c r="J58" i="26" s="1"/>
  <c r="J57" i="26"/>
  <c r="J61" i="26" s="1"/>
  <c r="R128" i="1"/>
  <c r="R123" i="1"/>
  <c r="L11" i="30"/>
  <c r="L21" i="30" s="1"/>
  <c r="L9" i="26"/>
  <c r="L27" i="26" s="1"/>
  <c r="P136" i="1"/>
  <c r="L10" i="37"/>
  <c r="L27" i="37" s="1"/>
  <c r="L10" i="34"/>
  <c r="L27" i="34" s="1"/>
  <c r="L9" i="9"/>
  <c r="L27" i="9" s="1"/>
  <c r="P135" i="1"/>
  <c r="L11" i="7"/>
  <c r="L21" i="7" s="1"/>
  <c r="L54" i="26"/>
  <c r="L53" i="26" s="1"/>
  <c r="L55" i="26"/>
  <c r="L56" i="26"/>
  <c r="L56" i="9"/>
  <c r="L55" i="9"/>
  <c r="L54" i="9"/>
  <c r="L53" i="9" s="1"/>
  <c r="K56" i="9"/>
  <c r="K55" i="9"/>
  <c r="K59" i="9" s="1"/>
  <c r="K54" i="9"/>
  <c r="K53" i="9" s="1"/>
  <c r="K9" i="9"/>
  <c r="K27" i="9" s="1"/>
  <c r="O135" i="1"/>
  <c r="K10" i="34"/>
  <c r="K27" i="34" s="1"/>
  <c r="K11" i="7"/>
  <c r="K21" i="7" s="1"/>
  <c r="O136" i="1"/>
  <c r="K10" i="37"/>
  <c r="K27" i="37" s="1"/>
  <c r="K9" i="26"/>
  <c r="K27" i="26" s="1"/>
  <c r="K11" i="30"/>
  <c r="K21" i="30" s="1"/>
  <c r="J57" i="9"/>
  <c r="J61" i="9" s="1"/>
  <c r="J60" i="9"/>
  <c r="J58" i="9" s="1"/>
  <c r="K54" i="26"/>
  <c r="K53" i="26" s="1"/>
  <c r="K55" i="26"/>
  <c r="K59" i="26" s="1"/>
  <c r="K56" i="26"/>
  <c r="O52" i="26"/>
  <c r="UU1" i="45"/>
  <c r="UT3" i="45"/>
  <c r="R111" i="46" s="1"/>
  <c r="S133" i="46" s="1"/>
  <c r="S137" i="46" s="1"/>
  <c r="U123" i="1" s="1"/>
  <c r="O52" i="9"/>
  <c r="S122" i="1" l="1"/>
  <c r="L59" i="9"/>
  <c r="L60" i="9"/>
  <c r="L57" i="9"/>
  <c r="K57" i="26"/>
  <c r="K61" i="26" s="1"/>
  <c r="K60" i="26"/>
  <c r="K58" i="26" s="1"/>
  <c r="U128" i="1"/>
  <c r="U129" i="1" s="1"/>
  <c r="L59" i="26"/>
  <c r="M52" i="9"/>
  <c r="Q125" i="1"/>
  <c r="K60" i="9"/>
  <c r="K58" i="9" s="1"/>
  <c r="K57" i="9"/>
  <c r="K61" i="9" s="1"/>
  <c r="L57" i="26"/>
  <c r="L60" i="26"/>
  <c r="Q130" i="1"/>
  <c r="M52" i="26"/>
  <c r="R124" i="1"/>
  <c r="R122" i="1"/>
  <c r="R112" i="46"/>
  <c r="R129" i="1"/>
  <c r="R127" i="1"/>
  <c r="T123" i="1"/>
  <c r="T128" i="1"/>
  <c r="O55" i="26"/>
  <c r="O54" i="26"/>
  <c r="O53" i="26" s="1"/>
  <c r="O56" i="26"/>
  <c r="O54" i="9"/>
  <c r="O53" i="9" s="1"/>
  <c r="O55" i="9"/>
  <c r="O56" i="9"/>
  <c r="UV1" i="45"/>
  <c r="UU3" i="45"/>
  <c r="U122" i="1"/>
  <c r="U124" i="1"/>
  <c r="L61" i="26" l="1"/>
  <c r="L58" i="26"/>
  <c r="U127" i="1"/>
  <c r="M55" i="9"/>
  <c r="M59" i="9" s="1"/>
  <c r="M56" i="9"/>
  <c r="M54" i="9"/>
  <c r="M53" i="9" s="1"/>
  <c r="M10" i="37"/>
  <c r="M27" i="37" s="1"/>
  <c r="M9" i="26"/>
  <c r="M27" i="26" s="1"/>
  <c r="M11" i="30"/>
  <c r="M21" i="30" s="1"/>
  <c r="Q136" i="1"/>
  <c r="M11" i="7"/>
  <c r="M21" i="7" s="1"/>
  <c r="M10" i="34"/>
  <c r="M27" i="34" s="1"/>
  <c r="Q135" i="1"/>
  <c r="M9" i="9"/>
  <c r="M27" i="9" s="1"/>
  <c r="M55" i="26"/>
  <c r="M59" i="26" s="1"/>
  <c r="M54" i="26"/>
  <c r="M53" i="26" s="1"/>
  <c r="M56" i="26"/>
  <c r="T124" i="1"/>
  <c r="U125" i="1" s="1"/>
  <c r="T122" i="1"/>
  <c r="R130" i="1"/>
  <c r="N52" i="26"/>
  <c r="S130" i="1"/>
  <c r="R125" i="1"/>
  <c r="N52" i="9"/>
  <c r="S125" i="1"/>
  <c r="T129" i="1"/>
  <c r="T127" i="1"/>
  <c r="L61" i="9"/>
  <c r="S111" i="46"/>
  <c r="L58" i="9"/>
  <c r="O57" i="9"/>
  <c r="O60" i="9"/>
  <c r="UW1" i="45"/>
  <c r="UV3" i="45"/>
  <c r="T111" i="46" s="1"/>
  <c r="O60" i="26"/>
  <c r="O57" i="26"/>
  <c r="Q52" i="26"/>
  <c r="Q52" i="9"/>
  <c r="U133" i="46" l="1"/>
  <c r="U137" i="46" s="1"/>
  <c r="T112" i="46"/>
  <c r="T130" i="1"/>
  <c r="P52" i="26"/>
  <c r="S135" i="1"/>
  <c r="O10" i="34"/>
  <c r="O27" i="34" s="1"/>
  <c r="O9" i="9"/>
  <c r="O27" i="9" s="1"/>
  <c r="O11" i="7"/>
  <c r="O21" i="7" s="1"/>
  <c r="S136" i="1"/>
  <c r="O11" i="30"/>
  <c r="O21" i="30" s="1"/>
  <c r="O9" i="26"/>
  <c r="O27" i="26" s="1"/>
  <c r="O10" i="37"/>
  <c r="O27" i="37" s="1"/>
  <c r="M57" i="26"/>
  <c r="M61" i="26" s="1"/>
  <c r="M60" i="26"/>
  <c r="M58" i="26" s="1"/>
  <c r="S112" i="46"/>
  <c r="T133" i="46"/>
  <c r="T137" i="46" s="1"/>
  <c r="N54" i="26"/>
  <c r="N53" i="26" s="1"/>
  <c r="N55" i="26"/>
  <c r="N56" i="26"/>
  <c r="M60" i="9"/>
  <c r="M58" i="9" s="1"/>
  <c r="M57" i="9"/>
  <c r="M61" i="9" s="1"/>
  <c r="P52" i="9"/>
  <c r="T125" i="1"/>
  <c r="N55" i="9"/>
  <c r="N56" i="9"/>
  <c r="N54" i="9"/>
  <c r="N53" i="9" s="1"/>
  <c r="R135" i="1"/>
  <c r="N11" i="7"/>
  <c r="N21" i="7" s="1"/>
  <c r="N10" i="34"/>
  <c r="N27" i="34" s="1"/>
  <c r="N9" i="9"/>
  <c r="N27" i="9" s="1"/>
  <c r="U130" i="1"/>
  <c r="Q11" i="30" s="1"/>
  <c r="Q21" i="30" s="1"/>
  <c r="N10" i="37"/>
  <c r="N27" i="37" s="1"/>
  <c r="N11" i="30"/>
  <c r="N21" i="30" s="1"/>
  <c r="N9" i="26"/>
  <c r="N27" i="26" s="1"/>
  <c r="R136" i="1"/>
  <c r="Q9" i="9"/>
  <c r="Q27" i="9" s="1"/>
  <c r="U135" i="1"/>
  <c r="Q10" i="34"/>
  <c r="Q27" i="34" s="1"/>
  <c r="Q11" i="7"/>
  <c r="Q21" i="7" s="1"/>
  <c r="Q54" i="26"/>
  <c r="Q53" i="26" s="1"/>
  <c r="Q56" i="26"/>
  <c r="Q55" i="26"/>
  <c r="UX1" i="45"/>
  <c r="UW3" i="45"/>
  <c r="U111" i="46" s="1"/>
  <c r="Q55" i="9"/>
  <c r="Q54" i="9"/>
  <c r="Q53" i="9" s="1"/>
  <c r="Q56" i="9"/>
  <c r="U136" i="1" l="1"/>
  <c r="Q9" i="26"/>
  <c r="Q27" i="26" s="1"/>
  <c r="Q10" i="37"/>
  <c r="Q27" i="37" s="1"/>
  <c r="V133" i="46"/>
  <c r="V137" i="46" s="1"/>
  <c r="X123" i="1" s="1"/>
  <c r="U112" i="46"/>
  <c r="P9" i="9"/>
  <c r="P27" i="9" s="1"/>
  <c r="P11" i="7"/>
  <c r="P21" i="7" s="1"/>
  <c r="T135" i="1"/>
  <c r="P10" i="34"/>
  <c r="P27" i="34" s="1"/>
  <c r="P55" i="9"/>
  <c r="P59" i="9" s="1"/>
  <c r="P54" i="9"/>
  <c r="P53" i="9" s="1"/>
  <c r="P56" i="9"/>
  <c r="P56" i="26"/>
  <c r="P55" i="26"/>
  <c r="P59" i="26" s="1"/>
  <c r="P54" i="26"/>
  <c r="P53" i="26" s="1"/>
  <c r="N60" i="9"/>
  <c r="N57" i="9"/>
  <c r="N59" i="26"/>
  <c r="O59" i="26"/>
  <c r="P10" i="37"/>
  <c r="P27" i="37" s="1"/>
  <c r="P11" i="30"/>
  <c r="P21" i="30" s="1"/>
  <c r="T136" i="1"/>
  <c r="P9" i="26"/>
  <c r="P27" i="26" s="1"/>
  <c r="N60" i="26"/>
  <c r="N57" i="26"/>
  <c r="N59" i="9"/>
  <c r="O59" i="9"/>
  <c r="V123" i="1"/>
  <c r="V128" i="1"/>
  <c r="W128" i="1"/>
  <c r="W123" i="1"/>
  <c r="UY1" i="45"/>
  <c r="UX3" i="45"/>
  <c r="V111" i="46" s="1"/>
  <c r="Q57" i="9"/>
  <c r="Q60" i="9"/>
  <c r="Q57" i="26"/>
  <c r="Q60" i="26"/>
  <c r="Q59" i="26" l="1"/>
  <c r="X128" i="1"/>
  <c r="Q59" i="9"/>
  <c r="W133" i="46"/>
  <c r="W137" i="46" s="1"/>
  <c r="V112" i="46"/>
  <c r="W129" i="1"/>
  <c r="W127" i="1"/>
  <c r="V124" i="1"/>
  <c r="V122" i="1"/>
  <c r="P60" i="26"/>
  <c r="P58" i="26" s="1"/>
  <c r="P57" i="26"/>
  <c r="P61" i="26" s="1"/>
  <c r="N58" i="26"/>
  <c r="O58" i="26"/>
  <c r="W124" i="1"/>
  <c r="W122" i="1"/>
  <c r="N58" i="9"/>
  <c r="O58" i="9"/>
  <c r="P60" i="9"/>
  <c r="P58" i="9" s="1"/>
  <c r="P57" i="9"/>
  <c r="P61" i="9" s="1"/>
  <c r="N61" i="9"/>
  <c r="O61" i="9"/>
  <c r="V127" i="1"/>
  <c r="V129" i="1"/>
  <c r="Q61" i="9"/>
  <c r="N61" i="26"/>
  <c r="O61" i="26"/>
  <c r="X122" i="1"/>
  <c r="X124" i="1"/>
  <c r="X129" i="1"/>
  <c r="X127" i="1"/>
  <c r="Y128" i="1"/>
  <c r="Y123" i="1"/>
  <c r="UY3" i="45"/>
  <c r="UZ1" i="45"/>
  <c r="Q58" i="9" l="1"/>
  <c r="V125" i="1"/>
  <c r="R52" i="9"/>
  <c r="W125" i="1"/>
  <c r="S52" i="9"/>
  <c r="W130" i="1"/>
  <c r="S52" i="26"/>
  <c r="Q61" i="26"/>
  <c r="Q58" i="26"/>
  <c r="V130" i="1"/>
  <c r="R52" i="26"/>
  <c r="W111" i="46"/>
  <c r="Y122" i="1"/>
  <c r="Y124" i="1"/>
  <c r="T52" i="9"/>
  <c r="X125" i="1"/>
  <c r="Y127" i="1"/>
  <c r="Y129" i="1"/>
  <c r="T52" i="26"/>
  <c r="X130" i="1"/>
  <c r="VA1" i="45"/>
  <c r="UZ3" i="45"/>
  <c r="X133" i="46" l="1"/>
  <c r="X137" i="46" s="1"/>
  <c r="W112" i="46"/>
  <c r="R55" i="26"/>
  <c r="R59" i="26" s="1"/>
  <c r="R56" i="26"/>
  <c r="R54" i="26"/>
  <c r="R53" i="26" s="1"/>
  <c r="W135" i="1"/>
  <c r="S10" i="34"/>
  <c r="S27" i="34" s="1"/>
  <c r="S11" i="7"/>
  <c r="S21" i="7" s="1"/>
  <c r="S9" i="9"/>
  <c r="S27" i="9" s="1"/>
  <c r="S55" i="26"/>
  <c r="S56" i="26"/>
  <c r="S54" i="26"/>
  <c r="S53" i="26" s="1"/>
  <c r="S11" i="30"/>
  <c r="S21" i="30" s="1"/>
  <c r="W136" i="1"/>
  <c r="S10" i="37"/>
  <c r="S27" i="37" s="1"/>
  <c r="S9" i="26"/>
  <c r="S27" i="26" s="1"/>
  <c r="R9" i="26"/>
  <c r="R27" i="26" s="1"/>
  <c r="R10" i="37"/>
  <c r="R27" i="37" s="1"/>
  <c r="R11" i="30"/>
  <c r="R21" i="30" s="1"/>
  <c r="V136" i="1"/>
  <c r="R55" i="9"/>
  <c r="R59" i="9" s="1"/>
  <c r="R56" i="9"/>
  <c r="R54" i="9"/>
  <c r="R53" i="9" s="1"/>
  <c r="X111" i="46"/>
  <c r="S55" i="9"/>
  <c r="S56" i="9"/>
  <c r="S54" i="9"/>
  <c r="S53" i="9" s="1"/>
  <c r="R11" i="7"/>
  <c r="R21" i="7" s="1"/>
  <c r="R10" i="34"/>
  <c r="R27" i="34" s="1"/>
  <c r="R9" i="9"/>
  <c r="R27" i="9" s="1"/>
  <c r="V135" i="1"/>
  <c r="Y125" i="1"/>
  <c r="U52" i="9"/>
  <c r="X135" i="1"/>
  <c r="T10" i="34"/>
  <c r="T27" i="34" s="1"/>
  <c r="T11" i="7"/>
  <c r="T21" i="7" s="1"/>
  <c r="T9" i="9"/>
  <c r="T27" i="9" s="1"/>
  <c r="X136" i="1"/>
  <c r="T10" i="37"/>
  <c r="T27" i="37" s="1"/>
  <c r="T11" i="30"/>
  <c r="T21" i="30" s="1"/>
  <c r="T9" i="26"/>
  <c r="T27" i="26" s="1"/>
  <c r="T55" i="26"/>
  <c r="T54" i="26"/>
  <c r="T53" i="26" s="1"/>
  <c r="T56" i="26"/>
  <c r="Y130" i="1"/>
  <c r="U52" i="26"/>
  <c r="T54" i="9"/>
  <c r="T53" i="9" s="1"/>
  <c r="T56" i="9"/>
  <c r="T55" i="9"/>
  <c r="T59" i="9" s="1"/>
  <c r="VA3" i="45"/>
  <c r="VB1" i="45"/>
  <c r="T59" i="26" l="1"/>
  <c r="S59" i="26"/>
  <c r="S57" i="9"/>
  <c r="S60" i="9"/>
  <c r="R57" i="26"/>
  <c r="R61" i="26" s="1"/>
  <c r="R60" i="26"/>
  <c r="R58" i="26" s="1"/>
  <c r="S59" i="9"/>
  <c r="Y111" i="46"/>
  <c r="R57" i="9"/>
  <c r="R61" i="9" s="1"/>
  <c r="R60" i="9"/>
  <c r="R58" i="9" s="1"/>
  <c r="S60" i="26"/>
  <c r="S57" i="26"/>
  <c r="Y133" i="46"/>
  <c r="Y137" i="46" s="1"/>
  <c r="X112" i="46"/>
  <c r="Z128" i="1"/>
  <c r="Z123" i="1"/>
  <c r="T57" i="26"/>
  <c r="T60" i="26"/>
  <c r="T60" i="9"/>
  <c r="T57" i="9"/>
  <c r="T61" i="9" s="1"/>
  <c r="U54" i="26"/>
  <c r="U53" i="26" s="1"/>
  <c r="U55" i="26"/>
  <c r="U59" i="26" s="1"/>
  <c r="U56" i="26"/>
  <c r="U9" i="26"/>
  <c r="U27" i="26" s="1"/>
  <c r="Y136" i="1"/>
  <c r="U11" i="30"/>
  <c r="U21" i="30" s="1"/>
  <c r="U10" i="37"/>
  <c r="U27" i="37" s="1"/>
  <c r="U56" i="9"/>
  <c r="U54" i="9"/>
  <c r="U53" i="9" s="1"/>
  <c r="U55" i="9"/>
  <c r="U59" i="9" s="1"/>
  <c r="Y135" i="1"/>
  <c r="U10" i="34"/>
  <c r="U27" i="34" s="1"/>
  <c r="U9" i="9"/>
  <c r="U27" i="9" s="1"/>
  <c r="U11" i="7"/>
  <c r="U21" i="7" s="1"/>
  <c r="VC1" i="45"/>
  <c r="VB3" i="45"/>
  <c r="Z111" i="46" s="1"/>
  <c r="S58" i="9" l="1"/>
  <c r="T61" i="26"/>
  <c r="S61" i="26"/>
  <c r="T58" i="9"/>
  <c r="AA133" i="46"/>
  <c r="AA137" i="46" s="1"/>
  <c r="AC128" i="1" s="1"/>
  <c r="Z112" i="46"/>
  <c r="AA128" i="1"/>
  <c r="AA123" i="1"/>
  <c r="Y112" i="46"/>
  <c r="Z133" i="46"/>
  <c r="Z137" i="46" s="1"/>
  <c r="Z129" i="1"/>
  <c r="Z127" i="1"/>
  <c r="S58" i="26"/>
  <c r="Z124" i="1"/>
  <c r="Z122" i="1"/>
  <c r="T58" i="26"/>
  <c r="S61" i="9"/>
  <c r="U60" i="9"/>
  <c r="U58" i="9" s="1"/>
  <c r="U57" i="9"/>
  <c r="U61" i="9" s="1"/>
  <c r="U57" i="26"/>
  <c r="U61" i="26" s="1"/>
  <c r="U60" i="26"/>
  <c r="U58" i="26" s="1"/>
  <c r="VD1" i="45"/>
  <c r="VC3" i="45"/>
  <c r="AC123" i="1" l="1"/>
  <c r="AA124" i="1"/>
  <c r="AA122" i="1"/>
  <c r="Z125" i="1"/>
  <c r="V52" i="9"/>
  <c r="AA127" i="1"/>
  <c r="AA129" i="1"/>
  <c r="Z130" i="1"/>
  <c r="V52" i="26"/>
  <c r="AB128" i="1"/>
  <c r="AB123" i="1"/>
  <c r="AA111" i="46"/>
  <c r="AC129" i="1"/>
  <c r="AC127" i="1"/>
  <c r="AC122" i="1"/>
  <c r="AC124" i="1"/>
  <c r="VE1" i="45"/>
  <c r="VD3" i="45"/>
  <c r="AB111" i="46" s="1"/>
  <c r="AC133" i="46" l="1"/>
  <c r="AC137" i="46" s="1"/>
  <c r="AE123" i="1" s="1"/>
  <c r="AB112" i="46"/>
  <c r="AA112" i="46"/>
  <c r="AB133" i="46"/>
  <c r="AB137" i="46" s="1"/>
  <c r="Z135" i="1"/>
  <c r="V10" i="34"/>
  <c r="V27" i="34" s="1"/>
  <c r="V9" i="9"/>
  <c r="V27" i="9" s="1"/>
  <c r="V11" i="7"/>
  <c r="V21" i="7" s="1"/>
  <c r="AA130" i="1"/>
  <c r="W52" i="26"/>
  <c r="AB124" i="1"/>
  <c r="AC125" i="1" s="1"/>
  <c r="AB122" i="1"/>
  <c r="AB127" i="1"/>
  <c r="AB129" i="1"/>
  <c r="AC130" i="1" s="1"/>
  <c r="V10" i="37"/>
  <c r="V27" i="37" s="1"/>
  <c r="V11" i="30"/>
  <c r="V21" i="30" s="1"/>
  <c r="V9" i="26"/>
  <c r="V27" i="26" s="1"/>
  <c r="Z136" i="1"/>
  <c r="V55" i="9"/>
  <c r="V59" i="9" s="1"/>
  <c r="V56" i="9"/>
  <c r="V54" i="9"/>
  <c r="V53" i="9" s="1"/>
  <c r="V56" i="26"/>
  <c r="V54" i="26"/>
  <c r="V53" i="26" s="1"/>
  <c r="V55" i="26"/>
  <c r="V59" i="26" s="1"/>
  <c r="W52" i="9"/>
  <c r="AA125" i="1"/>
  <c r="Y52" i="9"/>
  <c r="Y52" i="26"/>
  <c r="VF1" i="45"/>
  <c r="VE3" i="45"/>
  <c r="AC111" i="46" s="1"/>
  <c r="AE128" i="1" l="1"/>
  <c r="AC112" i="46"/>
  <c r="AD133" i="46"/>
  <c r="AD137" i="46" s="1"/>
  <c r="AF128" i="1" s="1"/>
  <c r="V60" i="26"/>
  <c r="V58" i="26" s="1"/>
  <c r="V57" i="26"/>
  <c r="V61" i="26" s="1"/>
  <c r="AB130" i="1"/>
  <c r="X52" i="26"/>
  <c r="AD123" i="1"/>
  <c r="AD128" i="1"/>
  <c r="AB125" i="1"/>
  <c r="X52" i="9"/>
  <c r="W56" i="26"/>
  <c r="W55" i="26"/>
  <c r="W59" i="26" s="1"/>
  <c r="W54" i="26"/>
  <c r="W53" i="26" s="1"/>
  <c r="V60" i="9"/>
  <c r="V58" i="9" s="1"/>
  <c r="V57" i="9"/>
  <c r="V61" i="9" s="1"/>
  <c r="W9" i="9"/>
  <c r="W27" i="9" s="1"/>
  <c r="W11" i="7"/>
  <c r="W21" i="7" s="1"/>
  <c r="W10" i="34"/>
  <c r="W27" i="34" s="1"/>
  <c r="AA135" i="1"/>
  <c r="W56" i="9"/>
  <c r="W54" i="9"/>
  <c r="W53" i="9" s="1"/>
  <c r="W55" i="9"/>
  <c r="W59" i="9" s="1"/>
  <c r="W9" i="26"/>
  <c r="W27" i="26" s="1"/>
  <c r="W11" i="30"/>
  <c r="W21" i="30" s="1"/>
  <c r="AA136" i="1"/>
  <c r="W10" i="37"/>
  <c r="W27" i="37" s="1"/>
  <c r="Y9" i="9"/>
  <c r="Y27" i="9" s="1"/>
  <c r="Y11" i="7"/>
  <c r="Y21" i="7" s="1"/>
  <c r="AC135" i="1"/>
  <c r="Y10" i="34"/>
  <c r="Y27" i="34" s="1"/>
  <c r="AE127" i="1"/>
  <c r="AE129" i="1"/>
  <c r="Y56" i="26"/>
  <c r="Y54" i="26"/>
  <c r="Y53" i="26" s="1"/>
  <c r="Y55" i="26"/>
  <c r="Y10" i="37"/>
  <c r="Y27" i="37" s="1"/>
  <c r="AC136" i="1"/>
  <c r="Y9" i="26"/>
  <c r="Y27" i="26" s="1"/>
  <c r="Y11" i="30"/>
  <c r="Y21" i="30" s="1"/>
  <c r="Y56" i="9"/>
  <c r="Y54" i="9"/>
  <c r="Y53" i="9" s="1"/>
  <c r="Y55" i="9"/>
  <c r="AE122" i="1"/>
  <c r="AE124" i="1"/>
  <c r="VG1" i="45"/>
  <c r="VF3" i="45"/>
  <c r="AD111" i="46" s="1"/>
  <c r="AF123" i="1" l="1"/>
  <c r="AE133" i="46"/>
  <c r="AE137" i="46" s="1"/>
  <c r="AD112" i="46"/>
  <c r="AD127" i="1"/>
  <c r="AD129" i="1"/>
  <c r="AE130" i="1" s="1"/>
  <c r="AD124" i="1"/>
  <c r="AE125" i="1" s="1"/>
  <c r="AD122" i="1"/>
  <c r="W60" i="9"/>
  <c r="W58" i="9" s="1"/>
  <c r="W57" i="9"/>
  <c r="W61" i="9" s="1"/>
  <c r="X55" i="26"/>
  <c r="X59" i="26" s="1"/>
  <c r="X56" i="26"/>
  <c r="X54" i="26"/>
  <c r="X53" i="26" s="1"/>
  <c r="X56" i="9"/>
  <c r="X55" i="9"/>
  <c r="X59" i="9" s="1"/>
  <c r="X54" i="9"/>
  <c r="X53" i="9" s="1"/>
  <c r="W57" i="26"/>
  <c r="W61" i="26" s="1"/>
  <c r="W60" i="26"/>
  <c r="W58" i="26" s="1"/>
  <c r="X10" i="37"/>
  <c r="X27" i="37" s="1"/>
  <c r="X9" i="26"/>
  <c r="X27" i="26" s="1"/>
  <c r="X11" i="30"/>
  <c r="X21" i="30" s="1"/>
  <c r="AB136" i="1"/>
  <c r="X10" i="34"/>
  <c r="X27" i="34" s="1"/>
  <c r="X9" i="9"/>
  <c r="X27" i="9" s="1"/>
  <c r="AB135" i="1"/>
  <c r="X11" i="7"/>
  <c r="X21" i="7" s="1"/>
  <c r="AA52" i="9"/>
  <c r="AF129" i="1"/>
  <c r="AF127" i="1"/>
  <c r="AG123" i="1"/>
  <c r="AG128" i="1"/>
  <c r="Y57" i="26"/>
  <c r="Y60" i="26"/>
  <c r="Y57" i="9"/>
  <c r="Y60" i="9"/>
  <c r="AA52" i="26"/>
  <c r="AF124" i="1"/>
  <c r="AF122" i="1"/>
  <c r="VH1" i="45"/>
  <c r="VG3" i="45"/>
  <c r="AE111" i="46" s="1"/>
  <c r="Y59" i="26" l="1"/>
  <c r="Y59" i="9"/>
  <c r="AE112" i="46"/>
  <c r="AF133" i="46"/>
  <c r="AF137" i="46" s="1"/>
  <c r="Z52" i="9"/>
  <c r="AD125" i="1"/>
  <c r="AD130" i="1"/>
  <c r="Z52" i="26"/>
  <c r="X60" i="26"/>
  <c r="X58" i="26" s="1"/>
  <c r="X57" i="26"/>
  <c r="X61" i="26" s="1"/>
  <c r="X57" i="9"/>
  <c r="X61" i="9" s="1"/>
  <c r="X60" i="9"/>
  <c r="X58" i="9" s="1"/>
  <c r="AA55" i="26"/>
  <c r="AA56" i="26"/>
  <c r="AA54" i="26"/>
  <c r="AA53" i="26" s="1"/>
  <c r="AG129" i="1"/>
  <c r="AG127" i="1"/>
  <c r="AB52" i="26"/>
  <c r="AF130" i="1"/>
  <c r="AA10" i="37"/>
  <c r="AA27" i="37" s="1"/>
  <c r="AA11" i="30"/>
  <c r="AA21" i="30" s="1"/>
  <c r="AE136" i="1"/>
  <c r="AA9" i="26"/>
  <c r="AA27" i="26" s="1"/>
  <c r="AE135" i="1"/>
  <c r="AA11" i="7"/>
  <c r="AA21" i="7" s="1"/>
  <c r="AA9" i="9"/>
  <c r="AA27" i="9" s="1"/>
  <c r="AA10" i="34"/>
  <c r="AA27" i="34" s="1"/>
  <c r="AG122" i="1"/>
  <c r="AG124" i="1"/>
  <c r="AH123" i="1"/>
  <c r="AH128" i="1"/>
  <c r="AB52" i="9"/>
  <c r="AF125" i="1"/>
  <c r="AA55" i="9"/>
  <c r="AA56" i="9"/>
  <c r="AA54" i="9"/>
  <c r="AA53" i="9" s="1"/>
  <c r="VH3" i="45"/>
  <c r="AF111" i="46" s="1"/>
  <c r="VI1" i="45"/>
  <c r="Y58" i="9" l="1"/>
  <c r="Y61" i="26"/>
  <c r="AF112" i="46"/>
  <c r="AG133" i="46"/>
  <c r="AG137" i="46" s="1"/>
  <c r="AI123" i="1" s="1"/>
  <c r="Z10" i="34"/>
  <c r="Z27" i="34" s="1"/>
  <c r="AD135" i="1"/>
  <c r="Z11" i="7"/>
  <c r="Z21" i="7" s="1"/>
  <c r="Z9" i="9"/>
  <c r="Z27" i="9" s="1"/>
  <c r="Z54" i="26"/>
  <c r="Z53" i="26" s="1"/>
  <c r="Z55" i="26"/>
  <c r="Z59" i="26" s="1"/>
  <c r="Z56" i="26"/>
  <c r="Y61" i="9"/>
  <c r="Z56" i="9"/>
  <c r="Z54" i="9"/>
  <c r="Z53" i="9" s="1"/>
  <c r="Z55" i="9"/>
  <c r="Z59" i="9" s="1"/>
  <c r="Y58" i="26"/>
  <c r="Z9" i="26"/>
  <c r="Z27" i="26" s="1"/>
  <c r="Z11" i="30"/>
  <c r="Z21" i="30" s="1"/>
  <c r="AD136" i="1"/>
  <c r="Z10" i="37"/>
  <c r="Z27" i="37" s="1"/>
  <c r="AG125" i="1"/>
  <c r="AC52" i="9"/>
  <c r="AA60" i="9"/>
  <c r="AA57" i="9"/>
  <c r="AB56" i="26"/>
  <c r="AB55" i="26"/>
  <c r="AB59" i="26" s="1"/>
  <c r="AB54" i="26"/>
  <c r="AB53" i="26" s="1"/>
  <c r="AB9" i="9"/>
  <c r="AB27" i="9" s="1"/>
  <c r="AB10" i="34"/>
  <c r="AB27" i="34" s="1"/>
  <c r="AB11" i="7"/>
  <c r="AB21" i="7" s="1"/>
  <c r="AF135" i="1"/>
  <c r="AA60" i="26"/>
  <c r="AA57" i="26"/>
  <c r="AH122" i="1"/>
  <c r="AH124" i="1"/>
  <c r="AC52" i="26"/>
  <c r="AG130" i="1"/>
  <c r="AB54" i="9"/>
  <c r="AB53" i="9" s="1"/>
  <c r="AB55" i="9"/>
  <c r="AB59" i="9" s="1"/>
  <c r="AB56" i="9"/>
  <c r="AH127" i="1"/>
  <c r="AH129" i="1"/>
  <c r="AF136" i="1"/>
  <c r="AB9" i="26"/>
  <c r="AB27" i="26" s="1"/>
  <c r="AB10" i="37"/>
  <c r="AB27" i="37" s="1"/>
  <c r="AB11" i="30"/>
  <c r="AB21" i="30" s="1"/>
  <c r="VI3" i="45"/>
  <c r="AG111" i="46" s="1"/>
  <c r="VJ1" i="45"/>
  <c r="AI128" i="1" l="1"/>
  <c r="AA59" i="9"/>
  <c r="AH133" i="46"/>
  <c r="AH137" i="46" s="1"/>
  <c r="AJ128" i="1" s="1"/>
  <c r="AG112" i="46"/>
  <c r="Z57" i="26"/>
  <c r="Z61" i="26" s="1"/>
  <c r="Z60" i="26"/>
  <c r="Z58" i="26" s="1"/>
  <c r="Z57" i="9"/>
  <c r="Z61" i="9" s="1"/>
  <c r="Z60" i="9"/>
  <c r="Z58" i="9" s="1"/>
  <c r="AA59" i="26"/>
  <c r="AB57" i="26"/>
  <c r="AB61" i="26" s="1"/>
  <c r="AB60" i="26"/>
  <c r="AB58" i="26" s="1"/>
  <c r="AI124" i="1"/>
  <c r="AI122" i="1"/>
  <c r="AB57" i="9"/>
  <c r="AB61" i="9" s="1"/>
  <c r="AB60" i="9"/>
  <c r="AB58" i="9" s="1"/>
  <c r="AC10" i="37"/>
  <c r="AC27" i="37" s="1"/>
  <c r="AC9" i="26"/>
  <c r="AC27" i="26" s="1"/>
  <c r="AC11" i="30"/>
  <c r="AC21" i="30" s="1"/>
  <c r="AG136" i="1"/>
  <c r="AC54" i="26"/>
  <c r="AC53" i="26" s="1"/>
  <c r="AC56" i="26"/>
  <c r="AC55" i="26"/>
  <c r="AC59" i="26" s="1"/>
  <c r="AC55" i="9"/>
  <c r="AC59" i="9" s="1"/>
  <c r="AC56" i="9"/>
  <c r="AC54" i="9"/>
  <c r="AC53" i="9" s="1"/>
  <c r="AD52" i="26"/>
  <c r="AH130" i="1"/>
  <c r="AH125" i="1"/>
  <c r="AD52" i="9"/>
  <c r="AI127" i="1"/>
  <c r="AI129" i="1"/>
  <c r="AC9" i="9"/>
  <c r="AC27" i="9" s="1"/>
  <c r="AC10" i="34"/>
  <c r="AC27" i="34" s="1"/>
  <c r="AG135" i="1"/>
  <c r="AC11" i="7"/>
  <c r="AC21" i="7" s="1"/>
  <c r="VK1" i="45"/>
  <c r="VJ3" i="45"/>
  <c r="AA61" i="26" l="1"/>
  <c r="AA58" i="9"/>
  <c r="AJ123" i="1"/>
  <c r="AJ122" i="1" s="1"/>
  <c r="AA61" i="9"/>
  <c r="AH111" i="46"/>
  <c r="AA58" i="26"/>
  <c r="AD9" i="9"/>
  <c r="AD27" i="9" s="1"/>
  <c r="AD10" i="34"/>
  <c r="AD27" i="34" s="1"/>
  <c r="AH135" i="1"/>
  <c r="AD11" i="7"/>
  <c r="AD21" i="7" s="1"/>
  <c r="AD11" i="30"/>
  <c r="AD21" i="30" s="1"/>
  <c r="AH136" i="1"/>
  <c r="AD9" i="26"/>
  <c r="AD27" i="26" s="1"/>
  <c r="AD10" i="37"/>
  <c r="AD27" i="37" s="1"/>
  <c r="AD55" i="26"/>
  <c r="AD59" i="26" s="1"/>
  <c r="AD56" i="26"/>
  <c r="AD54" i="26"/>
  <c r="AD53" i="26" s="1"/>
  <c r="AC57" i="26"/>
  <c r="AC61" i="26" s="1"/>
  <c r="AC60" i="26"/>
  <c r="AC58" i="26" s="1"/>
  <c r="AE52" i="26"/>
  <c r="AI130" i="1"/>
  <c r="AC57" i="9"/>
  <c r="AC61" i="9" s="1"/>
  <c r="AC60" i="9"/>
  <c r="AC58" i="9" s="1"/>
  <c r="AJ124" i="1"/>
  <c r="AD55" i="9"/>
  <c r="AD59" i="9" s="1"/>
  <c r="AD56" i="9"/>
  <c r="AD54" i="9"/>
  <c r="AD53" i="9" s="1"/>
  <c r="AI125" i="1"/>
  <c r="AE52" i="9"/>
  <c r="AJ127" i="1"/>
  <c r="AJ129" i="1"/>
  <c r="VL1" i="45"/>
  <c r="VK3" i="45"/>
  <c r="AH112" i="46" l="1"/>
  <c r="AI133" i="46"/>
  <c r="AI137" i="46" s="1"/>
  <c r="AI111" i="46"/>
  <c r="AE54" i="9"/>
  <c r="AE53" i="9" s="1"/>
  <c r="AE56" i="9"/>
  <c r="AE55" i="9"/>
  <c r="AE59" i="9" s="1"/>
  <c r="AJ125" i="1"/>
  <c r="AF52" i="9"/>
  <c r="AE9" i="9"/>
  <c r="AE27" i="9" s="1"/>
  <c r="AI135" i="1"/>
  <c r="AE10" i="34"/>
  <c r="AE27" i="34" s="1"/>
  <c r="AE11" i="7"/>
  <c r="AE21" i="7" s="1"/>
  <c r="AI136" i="1"/>
  <c r="AE10" i="37"/>
  <c r="AE27" i="37" s="1"/>
  <c r="AE11" i="30"/>
  <c r="AE21" i="30" s="1"/>
  <c r="AE9" i="26"/>
  <c r="AE27" i="26" s="1"/>
  <c r="AD60" i="26"/>
  <c r="AD58" i="26" s="1"/>
  <c r="AD57" i="26"/>
  <c r="AD61" i="26" s="1"/>
  <c r="AD57" i="9"/>
  <c r="AD61" i="9" s="1"/>
  <c r="AD60" i="9"/>
  <c r="AD58" i="9" s="1"/>
  <c r="AE56" i="26"/>
  <c r="AE55" i="26"/>
  <c r="AE59" i="26" s="1"/>
  <c r="AE54" i="26"/>
  <c r="AE53" i="26" s="1"/>
  <c r="AF52" i="26"/>
  <c r="AJ130" i="1"/>
  <c r="VL3" i="45"/>
  <c r="VM1" i="45"/>
  <c r="AJ133" i="46" l="1"/>
  <c r="AJ137" i="46" s="1"/>
  <c r="AI112" i="46"/>
  <c r="AK128" i="1"/>
  <c r="AK123" i="1"/>
  <c r="AJ111" i="46"/>
  <c r="AF11" i="7"/>
  <c r="AF21" i="7" s="1"/>
  <c r="AF10" i="34"/>
  <c r="AF27" i="34" s="1"/>
  <c r="AJ135" i="1"/>
  <c r="AF9" i="9"/>
  <c r="AF27" i="9" s="1"/>
  <c r="AF11" i="30"/>
  <c r="AF21" i="30" s="1"/>
  <c r="AF10" i="37"/>
  <c r="AF27" i="37" s="1"/>
  <c r="AF9" i="26"/>
  <c r="AF27" i="26" s="1"/>
  <c r="AJ136" i="1"/>
  <c r="AF54" i="26"/>
  <c r="AF53" i="26" s="1"/>
  <c r="AF55" i="26"/>
  <c r="AF59" i="26" s="1"/>
  <c r="AF56" i="26"/>
  <c r="AF54" i="9"/>
  <c r="AF53" i="9" s="1"/>
  <c r="AF55" i="9"/>
  <c r="AF59" i="9" s="1"/>
  <c r="AF56" i="9"/>
  <c r="AE57" i="26"/>
  <c r="AE61" i="26" s="1"/>
  <c r="AE60" i="26"/>
  <c r="AE58" i="26" s="1"/>
  <c r="AE60" i="9"/>
  <c r="AE58" i="9" s="1"/>
  <c r="AE57" i="9"/>
  <c r="AE61" i="9" s="1"/>
  <c r="VN1" i="45"/>
  <c r="VM3" i="45"/>
  <c r="AK122" i="1" l="1"/>
  <c r="AK124" i="1"/>
  <c r="AK129" i="1"/>
  <c r="AK127" i="1"/>
  <c r="AK111" i="46"/>
  <c r="AK133" i="46"/>
  <c r="AK137" i="46" s="1"/>
  <c r="AJ112" i="46"/>
  <c r="AL128" i="1"/>
  <c r="AL123" i="1"/>
  <c r="AF60" i="26"/>
  <c r="AF58" i="26" s="1"/>
  <c r="AF57" i="26"/>
  <c r="AF61" i="26" s="1"/>
  <c r="AF60" i="9"/>
  <c r="AF58" i="9" s="1"/>
  <c r="AF57" i="9"/>
  <c r="AF61" i="9" s="1"/>
  <c r="VN3" i="45"/>
  <c r="VO1" i="45"/>
  <c r="AM128" i="1" l="1"/>
  <c r="AM123" i="1"/>
  <c r="AK130" i="1"/>
  <c r="AG52" i="26"/>
  <c r="AL124" i="1"/>
  <c r="AL122" i="1"/>
  <c r="AK125" i="1"/>
  <c r="AG52" i="9"/>
  <c r="AK112" i="46"/>
  <c r="AL133" i="46"/>
  <c r="AL137" i="46" s="1"/>
  <c r="AL111" i="46"/>
  <c r="AL127" i="1"/>
  <c r="AL129" i="1"/>
  <c r="VP1" i="45"/>
  <c r="VO3" i="45"/>
  <c r="AO123" i="1" l="1"/>
  <c r="AL112" i="46"/>
  <c r="AO128" i="1"/>
  <c r="AG56" i="26"/>
  <c r="AG55" i="26"/>
  <c r="AG59" i="26" s="1"/>
  <c r="AG54" i="26"/>
  <c r="AG53" i="26" s="1"/>
  <c r="AL125" i="1"/>
  <c r="AH52" i="9"/>
  <c r="AN123" i="1"/>
  <c r="AN128" i="1"/>
  <c r="AG11" i="30"/>
  <c r="AG21" i="30" s="1"/>
  <c r="AG10" i="37"/>
  <c r="AG27" i="37" s="1"/>
  <c r="AG9" i="26"/>
  <c r="AG27" i="26" s="1"/>
  <c r="AK136" i="1"/>
  <c r="AG9" i="9"/>
  <c r="AG27" i="9" s="1"/>
  <c r="AG10" i="34"/>
  <c r="AG27" i="34" s="1"/>
  <c r="AG11" i="7"/>
  <c r="AG21" i="7" s="1"/>
  <c r="AK135" i="1"/>
  <c r="AL130" i="1"/>
  <c r="AH52" i="26"/>
  <c r="AM122" i="1"/>
  <c r="AM124" i="1"/>
  <c r="AM111" i="46"/>
  <c r="AG56" i="9"/>
  <c r="AG55" i="9"/>
  <c r="AG59" i="9" s="1"/>
  <c r="AG54" i="9"/>
  <c r="AG53" i="9" s="1"/>
  <c r="AM129" i="1"/>
  <c r="AM127" i="1"/>
  <c r="VP3" i="45"/>
  <c r="AN111" i="46" s="1"/>
  <c r="VQ1" i="45"/>
  <c r="AQ123" i="1" l="1"/>
  <c r="AN112" i="46"/>
  <c r="AQ128" i="1"/>
  <c r="AI52" i="9"/>
  <c r="AM125" i="1"/>
  <c r="AH54" i="26"/>
  <c r="AH53" i="26" s="1"/>
  <c r="AH55" i="26"/>
  <c r="AH59" i="26" s="1"/>
  <c r="AH56" i="26"/>
  <c r="AP128" i="1"/>
  <c r="AP123" i="1"/>
  <c r="AM112" i="46"/>
  <c r="AH55" i="9"/>
  <c r="AH59" i="9" s="1"/>
  <c r="AH54" i="9"/>
  <c r="AH53" i="9" s="1"/>
  <c r="AH56" i="9"/>
  <c r="AH10" i="34"/>
  <c r="AH27" i="34" s="1"/>
  <c r="AH9" i="9"/>
  <c r="AH27" i="9" s="1"/>
  <c r="AL135" i="1"/>
  <c r="AH11" i="7"/>
  <c r="AH21" i="7" s="1"/>
  <c r="AG57" i="9"/>
  <c r="AG61" i="9" s="1"/>
  <c r="AG60" i="9"/>
  <c r="AG58" i="9" s="1"/>
  <c r="AH11" i="30"/>
  <c r="AH21" i="30" s="1"/>
  <c r="AL136" i="1"/>
  <c r="AH9" i="26"/>
  <c r="AH27" i="26" s="1"/>
  <c r="AH10" i="37"/>
  <c r="AH27" i="37" s="1"/>
  <c r="AO129" i="1"/>
  <c r="AO127" i="1"/>
  <c r="AG57" i="26"/>
  <c r="AG61" i="26" s="1"/>
  <c r="AG60" i="26"/>
  <c r="AG58" i="26" s="1"/>
  <c r="AI52" i="26"/>
  <c r="AM130" i="1"/>
  <c r="AN129" i="1"/>
  <c r="AN127" i="1"/>
  <c r="AN122" i="1"/>
  <c r="AN124" i="1"/>
  <c r="AO122" i="1"/>
  <c r="AO124" i="1"/>
  <c r="AQ122" i="1"/>
  <c r="AQ124" i="1"/>
  <c r="AQ129" i="1"/>
  <c r="AQ127" i="1"/>
  <c r="VQ3" i="45"/>
  <c r="VR1" i="45"/>
  <c r="AO125" i="1" l="1"/>
  <c r="AK52" i="9"/>
  <c r="AI55" i="26"/>
  <c r="AI59" i="26" s="1"/>
  <c r="AI56" i="26"/>
  <c r="AI54" i="26"/>
  <c r="AI53" i="26" s="1"/>
  <c r="AI55" i="9"/>
  <c r="AI59" i="9" s="1"/>
  <c r="AI54" i="9"/>
  <c r="AI53" i="9" s="1"/>
  <c r="AI56" i="9"/>
  <c r="AN130" i="1"/>
  <c r="AJ52" i="26"/>
  <c r="AH57" i="9"/>
  <c r="AH61" i="9" s="1"/>
  <c r="AH60" i="9"/>
  <c r="AH58" i="9" s="1"/>
  <c r="AP124" i="1"/>
  <c r="AQ125" i="1" s="1"/>
  <c r="AQ135" i="1" s="1"/>
  <c r="AP122" i="1"/>
  <c r="AM136" i="1"/>
  <c r="AI10" i="37"/>
  <c r="AI27" i="37" s="1"/>
  <c r="AI11" i="30"/>
  <c r="AI21" i="30" s="1"/>
  <c r="AI9" i="26"/>
  <c r="AI27" i="26" s="1"/>
  <c r="AH60" i="26"/>
  <c r="AH58" i="26" s="1"/>
  <c r="AH57" i="26"/>
  <c r="AH61" i="26" s="1"/>
  <c r="AM135" i="1"/>
  <c r="AI11" i="7"/>
  <c r="AI21" i="7" s="1"/>
  <c r="AI9" i="9"/>
  <c r="AI27" i="9" s="1"/>
  <c r="AI10" i="34"/>
  <c r="AI27" i="34" s="1"/>
  <c r="AJ52" i="9"/>
  <c r="AN125" i="1"/>
  <c r="AO111" i="46"/>
  <c r="AO130" i="1"/>
  <c r="AK52" i="26"/>
  <c r="AP129" i="1"/>
  <c r="AQ130" i="1" s="1"/>
  <c r="AQ136" i="1" s="1"/>
  <c r="AP127" i="1"/>
  <c r="AM52" i="26"/>
  <c r="AM52" i="9"/>
  <c r="VS1" i="45"/>
  <c r="VR3" i="45"/>
  <c r="AP111" i="46" s="1"/>
  <c r="AP112" i="46" l="1"/>
  <c r="AS123" i="1"/>
  <c r="AS128" i="1"/>
  <c r="AP125" i="1"/>
  <c r="AL52" i="9"/>
  <c r="AN135" i="1"/>
  <c r="AJ11" i="7"/>
  <c r="AJ21" i="7" s="1"/>
  <c r="AJ9" i="9"/>
  <c r="AJ27" i="9" s="1"/>
  <c r="AJ10" i="34"/>
  <c r="AJ27" i="34" s="1"/>
  <c r="AO136" i="1"/>
  <c r="AK11" i="30"/>
  <c r="AK21" i="30" s="1"/>
  <c r="AK9" i="26"/>
  <c r="AK27" i="26" s="1"/>
  <c r="AK10" i="37"/>
  <c r="AK27" i="37" s="1"/>
  <c r="AI57" i="26"/>
  <c r="AI61" i="26" s="1"/>
  <c r="AI60" i="26"/>
  <c r="AI58" i="26" s="1"/>
  <c r="AO112" i="46"/>
  <c r="AR128" i="1"/>
  <c r="AR123" i="1"/>
  <c r="AJ56" i="9"/>
  <c r="AJ54" i="9"/>
  <c r="AJ53" i="9" s="1"/>
  <c r="AJ55" i="9"/>
  <c r="AJ59" i="9" s="1"/>
  <c r="AJ56" i="26"/>
  <c r="AJ55" i="26"/>
  <c r="AJ59" i="26" s="1"/>
  <c r="AJ54" i="26"/>
  <c r="AJ53" i="26" s="1"/>
  <c r="AK55" i="9"/>
  <c r="AK54" i="9"/>
  <c r="AK53" i="9" s="1"/>
  <c r="AK56" i="9"/>
  <c r="AL52" i="26"/>
  <c r="AP130" i="1"/>
  <c r="AI60" i="9"/>
  <c r="AI58" i="9" s="1"/>
  <c r="AI57" i="9"/>
  <c r="AI61" i="9" s="1"/>
  <c r="AK54" i="26"/>
  <c r="AK53" i="26" s="1"/>
  <c r="AK55" i="26"/>
  <c r="AK56" i="26"/>
  <c r="AN136" i="1"/>
  <c r="AJ10" i="37"/>
  <c r="AJ27" i="37" s="1"/>
  <c r="AJ9" i="26"/>
  <c r="AJ27" i="26" s="1"/>
  <c r="AJ11" i="30"/>
  <c r="AJ21" i="30" s="1"/>
  <c r="AO135" i="1"/>
  <c r="AK10" i="34"/>
  <c r="AK27" i="34" s="1"/>
  <c r="AK9" i="9"/>
  <c r="AK27" i="9" s="1"/>
  <c r="AK11" i="7"/>
  <c r="AK21" i="7" s="1"/>
  <c r="AM55" i="9"/>
  <c r="AM56" i="9"/>
  <c r="AM54" i="9"/>
  <c r="AM53" i="9" s="1"/>
  <c r="AS122" i="1"/>
  <c r="AS124" i="1"/>
  <c r="AM9" i="9"/>
  <c r="AM27" i="9" s="1"/>
  <c r="AM10" i="34"/>
  <c r="AM27" i="34" s="1"/>
  <c r="AM11" i="7"/>
  <c r="AM21" i="7" s="1"/>
  <c r="AS129" i="1"/>
  <c r="AS127" i="1"/>
  <c r="AM56" i="26"/>
  <c r="AM55" i="26"/>
  <c r="AM54" i="26"/>
  <c r="AM53" i="26" s="1"/>
  <c r="AM10" i="37"/>
  <c r="AM27" i="37" s="1"/>
  <c r="AM11" i="30"/>
  <c r="AM21" i="30" s="1"/>
  <c r="AM9" i="26"/>
  <c r="AM27" i="26" s="1"/>
  <c r="VT1" i="45"/>
  <c r="VS3" i="45"/>
  <c r="AQ111" i="46" s="1"/>
  <c r="AQ112" i="46" l="1"/>
  <c r="AT123" i="1"/>
  <c r="AT128" i="1"/>
  <c r="AT129" i="1" s="1"/>
  <c r="AJ57" i="9"/>
  <c r="AJ61" i="9" s="1"/>
  <c r="AJ60" i="9"/>
  <c r="AJ58" i="9" s="1"/>
  <c r="AP135" i="1"/>
  <c r="AL10" i="34"/>
  <c r="AL27" i="34" s="1"/>
  <c r="AL11" i="7"/>
  <c r="AL21" i="7" s="1"/>
  <c r="AL9" i="9"/>
  <c r="AL27" i="9" s="1"/>
  <c r="AK60" i="9"/>
  <c r="AK57" i="9"/>
  <c r="AR124" i="1"/>
  <c r="AS125" i="1" s="1"/>
  <c r="AS135" i="1" s="1"/>
  <c r="AR122" i="1"/>
  <c r="AK59" i="9"/>
  <c r="AR129" i="1"/>
  <c r="AS130" i="1" s="1"/>
  <c r="AS136" i="1" s="1"/>
  <c r="AR127" i="1"/>
  <c r="AP136" i="1"/>
  <c r="AL10" i="37"/>
  <c r="AL27" i="37" s="1"/>
  <c r="AL9" i="26"/>
  <c r="AL27" i="26" s="1"/>
  <c r="AL11" i="30"/>
  <c r="AL21" i="30" s="1"/>
  <c r="AL54" i="26"/>
  <c r="AL53" i="26" s="1"/>
  <c r="AL56" i="26"/>
  <c r="AL55" i="26"/>
  <c r="AL59" i="26" s="1"/>
  <c r="AL56" i="9"/>
  <c r="AL55" i="9"/>
  <c r="AL59" i="9" s="1"/>
  <c r="AL54" i="9"/>
  <c r="AL53" i="9" s="1"/>
  <c r="AK59" i="26"/>
  <c r="AM59" i="9"/>
  <c r="AK60" i="26"/>
  <c r="AK57" i="26"/>
  <c r="AJ60" i="26"/>
  <c r="AJ58" i="26" s="1"/>
  <c r="AJ57" i="26"/>
  <c r="AJ61" i="26" s="1"/>
  <c r="AM57" i="26"/>
  <c r="AM60" i="26"/>
  <c r="AT124" i="1"/>
  <c r="AT122" i="1"/>
  <c r="AO52" i="9"/>
  <c r="AM57" i="9"/>
  <c r="AM60" i="9"/>
  <c r="AO52" i="26"/>
  <c r="VU1" i="45"/>
  <c r="VT3" i="45"/>
  <c r="AR111" i="46" s="1"/>
  <c r="AK61" i="9" l="1"/>
  <c r="AT127" i="1"/>
  <c r="AK61" i="26"/>
  <c r="AM59" i="26"/>
  <c r="AK58" i="26"/>
  <c r="AR112" i="46"/>
  <c r="AU123" i="1"/>
  <c r="AU122" i="1" s="1"/>
  <c r="AU128" i="1"/>
  <c r="AU127" i="1" s="1"/>
  <c r="AL60" i="26"/>
  <c r="AL58" i="26" s="1"/>
  <c r="AL57" i="26"/>
  <c r="AL61" i="26" s="1"/>
  <c r="AL57" i="9"/>
  <c r="AL61" i="9" s="1"/>
  <c r="AL60" i="9"/>
  <c r="AL58" i="9" s="1"/>
  <c r="AK58" i="9"/>
  <c r="AN52" i="9"/>
  <c r="AR125" i="1"/>
  <c r="AN52" i="26"/>
  <c r="AR130" i="1"/>
  <c r="AT130" i="1"/>
  <c r="AT136" i="1" s="1"/>
  <c r="AP52" i="26"/>
  <c r="AO9" i="26"/>
  <c r="AO27" i="26" s="1"/>
  <c r="AO10" i="37"/>
  <c r="AO27" i="37" s="1"/>
  <c r="AO11" i="30"/>
  <c r="AO21" i="30" s="1"/>
  <c r="AU124" i="1"/>
  <c r="AU129" i="1"/>
  <c r="AT125" i="1"/>
  <c r="AT135" i="1" s="1"/>
  <c r="AP52" i="9"/>
  <c r="AO55" i="26"/>
  <c r="AO54" i="26"/>
  <c r="AO53" i="26" s="1"/>
  <c r="AO56" i="26"/>
  <c r="AO56" i="9"/>
  <c r="AO55" i="9"/>
  <c r="AO54" i="9"/>
  <c r="AO53" i="9" s="1"/>
  <c r="AO11" i="7"/>
  <c r="AO21" i="7" s="1"/>
  <c r="AO10" i="34"/>
  <c r="AO27" i="34" s="1"/>
  <c r="AO9" i="9"/>
  <c r="AO27" i="9" s="1"/>
  <c r="VV1" i="45"/>
  <c r="VU3" i="45"/>
  <c r="AS111" i="46" s="1"/>
  <c r="AS112" i="46" l="1"/>
  <c r="AV123" i="1"/>
  <c r="AV124" i="1" s="1"/>
  <c r="AV128" i="1"/>
  <c r="AN56" i="26"/>
  <c r="AN54" i="26"/>
  <c r="AN53" i="26" s="1"/>
  <c r="AN55" i="26"/>
  <c r="AN59" i="26" s="1"/>
  <c r="AM61" i="9"/>
  <c r="AR135" i="1"/>
  <c r="AN9" i="9"/>
  <c r="AN27" i="9" s="1"/>
  <c r="AN10" i="34"/>
  <c r="AN27" i="34" s="1"/>
  <c r="AN11" i="7"/>
  <c r="AN21" i="7" s="1"/>
  <c r="AM58" i="26"/>
  <c r="AN56" i="9"/>
  <c r="AN55" i="9"/>
  <c r="AN59" i="9" s="1"/>
  <c r="AN54" i="9"/>
  <c r="AN53" i="9" s="1"/>
  <c r="AM61" i="26"/>
  <c r="AM58" i="9"/>
  <c r="AR136" i="1"/>
  <c r="AN11" i="30"/>
  <c r="AN21" i="30" s="1"/>
  <c r="AN9" i="26"/>
  <c r="AN27" i="26" s="1"/>
  <c r="AN10" i="37"/>
  <c r="AN27" i="37" s="1"/>
  <c r="AP55" i="9"/>
  <c r="AP59" i="9" s="1"/>
  <c r="AP54" i="9"/>
  <c r="AP53" i="9" s="1"/>
  <c r="AP56" i="9"/>
  <c r="AP9" i="9"/>
  <c r="AP27" i="9" s="1"/>
  <c r="AP10" i="34"/>
  <c r="AP27" i="34" s="1"/>
  <c r="AP11" i="7"/>
  <c r="AP21" i="7" s="1"/>
  <c r="AV129" i="1"/>
  <c r="AV127" i="1"/>
  <c r="AO57" i="9"/>
  <c r="AO60" i="9"/>
  <c r="AU125" i="1"/>
  <c r="AU135" i="1" s="1"/>
  <c r="AQ52" i="9"/>
  <c r="AQ52" i="26"/>
  <c r="AU130" i="1"/>
  <c r="AU136" i="1" s="1"/>
  <c r="AP56" i="26"/>
  <c r="AP55" i="26"/>
  <c r="AP59" i="26" s="1"/>
  <c r="AP54" i="26"/>
  <c r="AP53" i="26" s="1"/>
  <c r="AO57" i="26"/>
  <c r="AO60" i="26"/>
  <c r="AP10" i="37"/>
  <c r="AP27" i="37" s="1"/>
  <c r="AP9" i="26"/>
  <c r="AP27" i="26" s="1"/>
  <c r="AP11" i="30"/>
  <c r="AP21" i="30" s="1"/>
  <c r="VW1" i="45"/>
  <c r="VV3" i="45"/>
  <c r="AV122" i="1" l="1"/>
  <c r="AN60" i="26"/>
  <c r="AN58" i="26" s="1"/>
  <c r="AN57" i="26"/>
  <c r="AN61" i="26" s="1"/>
  <c r="AT111" i="46"/>
  <c r="AO59" i="9"/>
  <c r="AO59" i="26"/>
  <c r="AN57" i="9"/>
  <c r="AN61" i="9" s="1"/>
  <c r="AN60" i="9"/>
  <c r="AN58" i="9" s="1"/>
  <c r="AQ10" i="37"/>
  <c r="AQ27" i="37" s="1"/>
  <c r="AQ9" i="26"/>
  <c r="AQ27" i="26" s="1"/>
  <c r="AQ11" i="30"/>
  <c r="AQ21" i="30" s="1"/>
  <c r="AQ54" i="26"/>
  <c r="AQ53" i="26" s="1"/>
  <c r="AQ56" i="26"/>
  <c r="AQ55" i="26"/>
  <c r="AQ59" i="26" s="1"/>
  <c r="AV125" i="1"/>
  <c r="AV135" i="1" s="1"/>
  <c r="AR52" i="9"/>
  <c r="AQ10" i="34"/>
  <c r="AQ27" i="34" s="1"/>
  <c r="AQ11" i="7"/>
  <c r="AQ21" i="7" s="1"/>
  <c r="AQ9" i="9"/>
  <c r="AQ27" i="9" s="1"/>
  <c r="AP60" i="26"/>
  <c r="AP58" i="26" s="1"/>
  <c r="AP57" i="26"/>
  <c r="AP61" i="26" s="1"/>
  <c r="AQ55" i="9"/>
  <c r="AQ59" i="9" s="1"/>
  <c r="AQ56" i="9"/>
  <c r="AQ54" i="9"/>
  <c r="AQ53" i="9" s="1"/>
  <c r="AP60" i="9"/>
  <c r="AP58" i="9" s="1"/>
  <c r="AP57" i="9"/>
  <c r="AP61" i="9" s="1"/>
  <c r="AR52" i="26"/>
  <c r="AV130" i="1"/>
  <c r="AV136" i="1" s="1"/>
  <c r="VX1" i="45"/>
  <c r="VW3" i="45"/>
  <c r="AO58" i="26" l="1"/>
  <c r="AO61" i="26"/>
  <c r="AT112" i="46"/>
  <c r="AW123" i="1"/>
  <c r="AW128" i="1"/>
  <c r="AO58" i="9"/>
  <c r="AO61" i="9"/>
  <c r="AU111" i="46"/>
  <c r="AR54" i="26"/>
  <c r="AR53" i="26" s="1"/>
  <c r="AR55" i="26"/>
  <c r="AR59" i="26" s="1"/>
  <c r="AR56" i="26"/>
  <c r="AQ57" i="9"/>
  <c r="AQ61" i="9" s="1"/>
  <c r="AQ60" i="9"/>
  <c r="AQ58" i="9" s="1"/>
  <c r="AR11" i="30"/>
  <c r="AR21" i="30" s="1"/>
  <c r="AR10" i="37"/>
  <c r="AR27" i="37" s="1"/>
  <c r="AR9" i="26"/>
  <c r="AR27" i="26" s="1"/>
  <c r="AR56" i="9"/>
  <c r="AR55" i="9"/>
  <c r="AR59" i="9" s="1"/>
  <c r="AR54" i="9"/>
  <c r="AR53" i="9" s="1"/>
  <c r="AR11" i="7"/>
  <c r="AR21" i="7" s="1"/>
  <c r="AR9" i="9"/>
  <c r="AR27" i="9" s="1"/>
  <c r="AR10" i="34"/>
  <c r="AR27" i="34" s="1"/>
  <c r="AQ60" i="26"/>
  <c r="AQ58" i="26" s="1"/>
  <c r="AQ57" i="26"/>
  <c r="AQ61" i="26" s="1"/>
  <c r="VX3" i="45"/>
  <c r="AV111" i="46" s="1"/>
  <c r="VY1" i="45"/>
  <c r="AY128" i="1" l="1"/>
  <c r="AY127" i="1" s="1"/>
  <c r="AY123" i="1"/>
  <c r="AV112" i="46"/>
  <c r="AX123" i="1"/>
  <c r="AU112" i="46"/>
  <c r="AX128" i="1"/>
  <c r="AW127" i="1"/>
  <c r="AW129" i="1"/>
  <c r="AW122" i="1"/>
  <c r="AW124" i="1"/>
  <c r="AY129" i="1"/>
  <c r="AR60" i="9"/>
  <c r="AR58" i="9" s="1"/>
  <c r="AR57" i="9"/>
  <c r="AR61" i="9" s="1"/>
  <c r="AY124" i="1"/>
  <c r="AY122" i="1"/>
  <c r="AR57" i="26"/>
  <c r="AR61" i="26" s="1"/>
  <c r="AR60" i="26"/>
  <c r="AR58" i="26" s="1"/>
  <c r="VY3" i="45"/>
  <c r="VZ1" i="45"/>
  <c r="AW130" i="1" l="1"/>
  <c r="AS52" i="26"/>
  <c r="AX129" i="1"/>
  <c r="AY130" i="1" s="1"/>
  <c r="AY136" i="1" s="1"/>
  <c r="AX127" i="1"/>
  <c r="AX124" i="1"/>
  <c r="AY125" i="1" s="1"/>
  <c r="AY135" i="1" s="1"/>
  <c r="AX122" i="1"/>
  <c r="AS52" i="9"/>
  <c r="AW125" i="1"/>
  <c r="AW111" i="46"/>
  <c r="AU52" i="26"/>
  <c r="AU52" i="9"/>
  <c r="WA1" i="45"/>
  <c r="VZ3" i="45"/>
  <c r="AS55" i="9" l="1"/>
  <c r="AS59" i="9" s="1"/>
  <c r="AS54" i="9"/>
  <c r="AS53" i="9" s="1"/>
  <c r="AS56" i="9"/>
  <c r="AT52" i="26"/>
  <c r="AX130" i="1"/>
  <c r="AZ123" i="1"/>
  <c r="AZ128" i="1"/>
  <c r="AW112" i="46"/>
  <c r="AS54" i="26"/>
  <c r="AS53" i="26" s="1"/>
  <c r="AS56" i="26"/>
  <c r="AS55" i="26"/>
  <c r="AS59" i="26" s="1"/>
  <c r="AX111" i="46"/>
  <c r="AX125" i="1"/>
  <c r="AT52" i="9"/>
  <c r="AW135" i="1"/>
  <c r="AS10" i="34"/>
  <c r="AS27" i="34" s="1"/>
  <c r="AS11" i="7"/>
  <c r="AS21" i="7" s="1"/>
  <c r="AS9" i="9"/>
  <c r="AS27" i="9" s="1"/>
  <c r="AW136" i="1"/>
  <c r="AS10" i="37"/>
  <c r="AS27" i="37" s="1"/>
  <c r="AS11" i="30"/>
  <c r="AS21" i="30" s="1"/>
  <c r="AS9" i="26"/>
  <c r="AS27" i="26" s="1"/>
  <c r="AU54" i="9"/>
  <c r="AU53" i="9" s="1"/>
  <c r="AU55" i="9"/>
  <c r="AU56" i="9"/>
  <c r="AU11" i="7"/>
  <c r="AU21" i="7" s="1"/>
  <c r="AU9" i="9"/>
  <c r="AU27" i="9" s="1"/>
  <c r="AU10" i="34"/>
  <c r="AU27" i="34" s="1"/>
  <c r="AU55" i="26"/>
  <c r="AU54" i="26"/>
  <c r="AU53" i="26" s="1"/>
  <c r="AU56" i="26"/>
  <c r="AU11" i="30"/>
  <c r="AU21" i="30" s="1"/>
  <c r="AU10" i="37"/>
  <c r="AU27" i="37" s="1"/>
  <c r="AU9" i="26"/>
  <c r="AU27" i="26" s="1"/>
  <c r="WB1" i="45"/>
  <c r="WA3" i="45"/>
  <c r="AY111" i="46" s="1"/>
  <c r="BB123" i="1" l="1"/>
  <c r="BB128" i="1"/>
  <c r="BB129" i="1" s="1"/>
  <c r="AY112" i="46"/>
  <c r="AZ129" i="1"/>
  <c r="AZ127" i="1"/>
  <c r="AT55" i="9"/>
  <c r="AT59" i="9" s="1"/>
  <c r="AT56" i="9"/>
  <c r="AT54" i="9"/>
  <c r="AT53" i="9" s="1"/>
  <c r="AX135" i="1"/>
  <c r="AT10" i="34"/>
  <c r="AT27" i="34" s="1"/>
  <c r="AT11" i="7"/>
  <c r="AT21" i="7" s="1"/>
  <c r="AT9" i="9"/>
  <c r="AT27" i="9" s="1"/>
  <c r="AX112" i="46"/>
  <c r="BA123" i="1"/>
  <c r="BA128" i="1"/>
  <c r="AT56" i="26"/>
  <c r="AT55" i="26"/>
  <c r="AT59" i="26" s="1"/>
  <c r="AT54" i="26"/>
  <c r="AT53" i="26" s="1"/>
  <c r="AS60" i="26"/>
  <c r="AS58" i="26" s="1"/>
  <c r="AS57" i="26"/>
  <c r="AS61" i="26" s="1"/>
  <c r="AS57" i="9"/>
  <c r="AS61" i="9" s="1"/>
  <c r="AS60" i="9"/>
  <c r="AS58" i="9" s="1"/>
  <c r="AZ124" i="1"/>
  <c r="AZ122" i="1"/>
  <c r="AX136" i="1"/>
  <c r="AT11" i="30"/>
  <c r="AT21" i="30" s="1"/>
  <c r="AT9" i="26"/>
  <c r="AT27" i="26" s="1"/>
  <c r="AT10" i="37"/>
  <c r="AT27" i="37" s="1"/>
  <c r="AU59" i="26"/>
  <c r="AU60" i="9"/>
  <c r="AU57" i="9"/>
  <c r="BB122" i="1"/>
  <c r="BB124" i="1"/>
  <c r="AU57" i="26"/>
  <c r="AU60" i="26"/>
  <c r="BB127" i="1"/>
  <c r="WC1" i="45"/>
  <c r="WB3" i="45"/>
  <c r="AZ111" i="46" s="1"/>
  <c r="BC123" i="1" l="1"/>
  <c r="BC122" i="1" s="1"/>
  <c r="AZ112" i="46"/>
  <c r="BC128" i="1"/>
  <c r="AZ125" i="1"/>
  <c r="AV52" i="9"/>
  <c r="AT60" i="9"/>
  <c r="AT58" i="9" s="1"/>
  <c r="AT57" i="9"/>
  <c r="AT61" i="9" s="1"/>
  <c r="BA127" i="1"/>
  <c r="BA129" i="1"/>
  <c r="BB130" i="1" s="1"/>
  <c r="BB136" i="1" s="1"/>
  <c r="AV52" i="26"/>
  <c r="AZ130" i="1"/>
  <c r="BA124" i="1"/>
  <c r="BB125" i="1" s="1"/>
  <c r="BB135" i="1" s="1"/>
  <c r="BA122" i="1"/>
  <c r="AU59" i="9"/>
  <c r="AT60" i="26"/>
  <c r="AT58" i="26" s="1"/>
  <c r="AT57" i="26"/>
  <c r="AT61" i="26" s="1"/>
  <c r="BC124" i="1"/>
  <c r="AX52" i="9"/>
  <c r="AX52" i="26"/>
  <c r="BC127" i="1"/>
  <c r="BC129" i="1"/>
  <c r="WD1" i="45"/>
  <c r="WC3" i="45"/>
  <c r="AU61" i="26" l="1"/>
  <c r="AU58" i="26"/>
  <c r="AW52" i="9"/>
  <c r="BA125" i="1"/>
  <c r="AZ135" i="1"/>
  <c r="AV9" i="9"/>
  <c r="AV27" i="9" s="1"/>
  <c r="AV10" i="34"/>
  <c r="AV27" i="34" s="1"/>
  <c r="AV11" i="7"/>
  <c r="AV21" i="7" s="1"/>
  <c r="AV56" i="9"/>
  <c r="AV55" i="9"/>
  <c r="AV59" i="9" s="1"/>
  <c r="AV54" i="9"/>
  <c r="AV53" i="9" s="1"/>
  <c r="AU61" i="9"/>
  <c r="AZ136" i="1"/>
  <c r="AV10" i="37"/>
  <c r="AV27" i="37" s="1"/>
  <c r="AV9" i="26"/>
  <c r="AV27" i="26" s="1"/>
  <c r="AV11" i="30"/>
  <c r="AV21" i="30" s="1"/>
  <c r="AV55" i="26"/>
  <c r="AV59" i="26" s="1"/>
  <c r="AV54" i="26"/>
  <c r="AV53" i="26" s="1"/>
  <c r="AV56" i="26"/>
  <c r="BA111" i="46"/>
  <c r="AU58" i="9"/>
  <c r="AW52" i="26"/>
  <c r="BA130" i="1"/>
  <c r="BC130" i="1"/>
  <c r="BC136" i="1" s="1"/>
  <c r="AY52" i="26"/>
  <c r="AX54" i="26"/>
  <c r="AX53" i="26" s="1"/>
  <c r="AX56" i="26"/>
  <c r="AX55" i="26"/>
  <c r="BC125" i="1"/>
  <c r="BC135" i="1" s="1"/>
  <c r="AY52" i="9"/>
  <c r="AX56" i="9"/>
  <c r="AX54" i="9"/>
  <c r="AX53" i="9" s="1"/>
  <c r="AX55" i="9"/>
  <c r="AX11" i="7"/>
  <c r="AX21" i="7" s="1"/>
  <c r="AX10" i="34"/>
  <c r="AX27" i="34" s="1"/>
  <c r="AX9" i="9"/>
  <c r="AX27" i="9" s="1"/>
  <c r="AX10" i="37"/>
  <c r="AX27" i="37" s="1"/>
  <c r="AX9" i="26"/>
  <c r="AX27" i="26" s="1"/>
  <c r="AX11" i="30"/>
  <c r="AX21" i="30" s="1"/>
  <c r="WE1" i="45"/>
  <c r="WD3" i="45"/>
  <c r="BB111" i="46" s="1"/>
  <c r="BE128" i="1" l="1"/>
  <c r="BB112" i="46"/>
  <c r="BE123" i="1"/>
  <c r="BE122" i="1" s="1"/>
  <c r="BA136" i="1"/>
  <c r="AW11" i="30"/>
  <c r="AW21" i="30" s="1"/>
  <c r="AW10" i="37"/>
  <c r="AW27" i="37" s="1"/>
  <c r="AW9" i="26"/>
  <c r="AW27" i="26" s="1"/>
  <c r="BD123" i="1"/>
  <c r="BD128" i="1"/>
  <c r="BA112" i="46"/>
  <c r="AW54" i="26"/>
  <c r="AW53" i="26" s="1"/>
  <c r="AW56" i="26"/>
  <c r="AW55" i="26"/>
  <c r="AW59" i="26" s="1"/>
  <c r="BA135" i="1"/>
  <c r="AW10" i="34"/>
  <c r="AW27" i="34" s="1"/>
  <c r="AW11" i="7"/>
  <c r="AW21" i="7" s="1"/>
  <c r="AW9" i="9"/>
  <c r="AW27" i="9" s="1"/>
  <c r="AV60" i="26"/>
  <c r="AV58" i="26" s="1"/>
  <c r="AV57" i="26"/>
  <c r="AV61" i="26" s="1"/>
  <c r="AV57" i="9"/>
  <c r="AV61" i="9" s="1"/>
  <c r="AV60" i="9"/>
  <c r="AV58" i="9" s="1"/>
  <c r="AW54" i="9"/>
  <c r="AW53" i="9" s="1"/>
  <c r="AW56" i="9"/>
  <c r="AW55" i="9"/>
  <c r="AW59" i="9" s="1"/>
  <c r="AY54" i="26"/>
  <c r="AY53" i="26" s="1"/>
  <c r="AY55" i="26"/>
  <c r="AY59" i="26" s="1"/>
  <c r="AY56" i="26"/>
  <c r="AY9" i="9"/>
  <c r="AY27" i="9" s="1"/>
  <c r="AY11" i="7"/>
  <c r="AY21" i="7" s="1"/>
  <c r="AY10" i="34"/>
  <c r="AY27" i="34" s="1"/>
  <c r="AX60" i="26"/>
  <c r="AX57" i="26"/>
  <c r="AX57" i="9"/>
  <c r="AX60" i="9"/>
  <c r="AY10" i="37"/>
  <c r="AY27" i="37" s="1"/>
  <c r="AY11" i="30"/>
  <c r="AY21" i="30" s="1"/>
  <c r="AY9" i="26"/>
  <c r="AY27" i="26" s="1"/>
  <c r="BE127" i="1"/>
  <c r="BE129" i="1"/>
  <c r="AY54" i="9"/>
  <c r="AY53" i="9" s="1"/>
  <c r="AY56" i="9"/>
  <c r="AY55" i="9"/>
  <c r="AY59" i="9" s="1"/>
  <c r="WE3" i="45"/>
  <c r="WF1" i="45"/>
  <c r="AX59" i="26" l="1"/>
  <c r="BE124" i="1"/>
  <c r="BA52" i="9" s="1"/>
  <c r="AX59" i="9"/>
  <c r="BC111" i="46"/>
  <c r="AW60" i="26"/>
  <c r="AW58" i="26" s="1"/>
  <c r="AW57" i="26"/>
  <c r="AW61" i="26" s="1"/>
  <c r="AW57" i="9"/>
  <c r="AW61" i="9" s="1"/>
  <c r="AW60" i="9"/>
  <c r="AW58" i="9" s="1"/>
  <c r="BD124" i="1"/>
  <c r="BE125" i="1" s="1"/>
  <c r="BE135" i="1" s="1"/>
  <c r="BD122" i="1"/>
  <c r="BD127" i="1"/>
  <c r="BD129" i="1"/>
  <c r="BE130" i="1" s="1"/>
  <c r="BE136" i="1" s="1"/>
  <c r="AY57" i="9"/>
  <c r="AY61" i="9" s="1"/>
  <c r="AY60" i="9"/>
  <c r="AY58" i="9" s="1"/>
  <c r="BA52" i="26"/>
  <c r="AY60" i="26"/>
  <c r="AY58" i="26" s="1"/>
  <c r="AY57" i="26"/>
  <c r="AY61" i="26" s="1"/>
  <c r="WG1" i="45"/>
  <c r="WF3" i="45"/>
  <c r="BD130" i="1" l="1"/>
  <c r="AZ52" i="26"/>
  <c r="AX58" i="9"/>
  <c r="AX61" i="26"/>
  <c r="BF123" i="1"/>
  <c r="BC112" i="46"/>
  <c r="BF128" i="1"/>
  <c r="AX58" i="26"/>
  <c r="AX61" i="9"/>
  <c r="AZ52" i="9"/>
  <c r="BD125" i="1"/>
  <c r="BD111" i="46"/>
  <c r="BA10" i="37"/>
  <c r="BA27" i="37" s="1"/>
  <c r="BA9" i="26"/>
  <c r="BA27" i="26" s="1"/>
  <c r="BA11" i="30"/>
  <c r="BA21" i="30" s="1"/>
  <c r="BA10" i="34"/>
  <c r="BA27" i="34" s="1"/>
  <c r="BA11" i="7"/>
  <c r="BA21" i="7" s="1"/>
  <c r="BA9" i="9"/>
  <c r="BA27" i="9" s="1"/>
  <c r="BA54" i="26"/>
  <c r="BA53" i="26" s="1"/>
  <c r="BA55" i="26"/>
  <c r="BA56" i="26"/>
  <c r="BA56" i="9"/>
  <c r="BA54" i="9"/>
  <c r="BA53" i="9" s="1"/>
  <c r="BA55" i="9"/>
  <c r="WH1" i="45"/>
  <c r="WG3" i="45"/>
  <c r="BF124" i="1" l="1"/>
  <c r="BF122" i="1"/>
  <c r="BD135" i="1"/>
  <c r="AZ10" i="34"/>
  <c r="AZ27" i="34" s="1"/>
  <c r="AZ11" i="7"/>
  <c r="AZ21" i="7" s="1"/>
  <c r="AZ9" i="9"/>
  <c r="AZ27" i="9" s="1"/>
  <c r="AZ56" i="9"/>
  <c r="AZ54" i="9"/>
  <c r="AZ53" i="9" s="1"/>
  <c r="AZ55" i="9"/>
  <c r="AZ59" i="9" s="1"/>
  <c r="AZ56" i="26"/>
  <c r="AZ55" i="26"/>
  <c r="AZ59" i="26" s="1"/>
  <c r="AZ54" i="26"/>
  <c r="AZ53" i="26" s="1"/>
  <c r="BE111" i="46"/>
  <c r="BF129" i="1"/>
  <c r="BF127" i="1"/>
  <c r="BG123" i="1"/>
  <c r="BG128" i="1"/>
  <c r="BD112" i="46"/>
  <c r="BD136" i="1"/>
  <c r="AZ10" i="37"/>
  <c r="AZ27" i="37" s="1"/>
  <c r="AZ11" i="30"/>
  <c r="AZ21" i="30" s="1"/>
  <c r="AZ9" i="26"/>
  <c r="AZ27" i="26" s="1"/>
  <c r="BA57" i="9"/>
  <c r="BA60" i="9"/>
  <c r="BA57" i="26"/>
  <c r="BA60" i="26"/>
  <c r="WH3" i="45"/>
  <c r="BF111" i="46" s="1"/>
  <c r="WI1" i="45"/>
  <c r="BA59" i="9" l="1"/>
  <c r="BF112" i="46"/>
  <c r="BI123" i="1"/>
  <c r="BI128" i="1"/>
  <c r="BG127" i="1"/>
  <c r="BG129" i="1"/>
  <c r="BE112" i="46"/>
  <c r="BH128" i="1"/>
  <c r="BH123" i="1"/>
  <c r="BG124" i="1"/>
  <c r="BG122" i="1"/>
  <c r="BA59" i="26"/>
  <c r="AZ60" i="9"/>
  <c r="AZ58" i="9" s="1"/>
  <c r="AZ57" i="9"/>
  <c r="AZ61" i="9" s="1"/>
  <c r="AZ60" i="26"/>
  <c r="AZ58" i="26" s="1"/>
  <c r="AZ57" i="26"/>
  <c r="AZ61" i="26" s="1"/>
  <c r="BB52" i="26"/>
  <c r="BF130" i="1"/>
  <c r="BB52" i="9"/>
  <c r="BF125" i="1"/>
  <c r="BI122" i="1"/>
  <c r="BI124" i="1"/>
  <c r="BI127" i="1"/>
  <c r="BI129" i="1"/>
  <c r="WI3" i="45"/>
  <c r="WJ1" i="45"/>
  <c r="BA58" i="26" l="1"/>
  <c r="BA61" i="26"/>
  <c r="BA61" i="9"/>
  <c r="BC52" i="26"/>
  <c r="BG130" i="1"/>
  <c r="BF136" i="1"/>
  <c r="BB11" i="30"/>
  <c r="BB21" i="30" s="1"/>
  <c r="BB10" i="37"/>
  <c r="BB27" i="37" s="1"/>
  <c r="BB9" i="26"/>
  <c r="BB27" i="26" s="1"/>
  <c r="BB54" i="26"/>
  <c r="BB53" i="26" s="1"/>
  <c r="BB55" i="26"/>
  <c r="BB59" i="26" s="1"/>
  <c r="BB56" i="26"/>
  <c r="BG111" i="46"/>
  <c r="BG125" i="1"/>
  <c r="BC52" i="9"/>
  <c r="BH124" i="1"/>
  <c r="BH122" i="1"/>
  <c r="BF135" i="1"/>
  <c r="BB9" i="9"/>
  <c r="BB27" i="9" s="1"/>
  <c r="BB11" i="7"/>
  <c r="BB21" i="7" s="1"/>
  <c r="BB10" i="34"/>
  <c r="BB27" i="34" s="1"/>
  <c r="BB55" i="9"/>
  <c r="BB59" i="9" s="1"/>
  <c r="BB56" i="9"/>
  <c r="BB54" i="9"/>
  <c r="BB53" i="9" s="1"/>
  <c r="BA58" i="9"/>
  <c r="BH129" i="1"/>
  <c r="BI130" i="1" s="1"/>
  <c r="BI136" i="1" s="1"/>
  <c r="BH127" i="1"/>
  <c r="BE52" i="26"/>
  <c r="BE52" i="9"/>
  <c r="WK1" i="45"/>
  <c r="WJ3" i="45"/>
  <c r="BD52" i="9" l="1"/>
  <c r="BH125" i="1"/>
  <c r="BI125" i="1"/>
  <c r="BI135" i="1" s="1"/>
  <c r="BG112" i="46"/>
  <c r="BJ123" i="1"/>
  <c r="BJ128" i="1"/>
  <c r="BG136" i="1"/>
  <c r="BC10" i="37"/>
  <c r="BC27" i="37" s="1"/>
  <c r="BC11" i="30"/>
  <c r="BC21" i="30" s="1"/>
  <c r="BC9" i="26"/>
  <c r="BC27" i="26" s="1"/>
  <c r="BC55" i="9"/>
  <c r="BC59" i="9" s="1"/>
  <c r="BC54" i="9"/>
  <c r="BC53" i="9" s="1"/>
  <c r="BC56" i="9"/>
  <c r="BC54" i="26"/>
  <c r="BC53" i="26" s="1"/>
  <c r="BC55" i="26"/>
  <c r="BC59" i="26" s="1"/>
  <c r="BC56" i="26"/>
  <c r="BB60" i="9"/>
  <c r="BB58" i="9" s="1"/>
  <c r="BB57" i="9"/>
  <c r="BB61" i="9" s="1"/>
  <c r="BG135" i="1"/>
  <c r="BC11" i="7"/>
  <c r="BC21" i="7" s="1"/>
  <c r="BC10" i="34"/>
  <c r="BC27" i="34" s="1"/>
  <c r="BC9" i="9"/>
  <c r="BC27" i="9" s="1"/>
  <c r="BH130" i="1"/>
  <c r="BD52" i="26"/>
  <c r="BB60" i="26"/>
  <c r="BB58" i="26" s="1"/>
  <c r="BB57" i="26"/>
  <c r="BB61" i="26" s="1"/>
  <c r="BH111" i="46"/>
  <c r="BE55" i="9"/>
  <c r="BE56" i="9"/>
  <c r="BE54" i="9"/>
  <c r="BE53" i="9" s="1"/>
  <c r="BE11" i="7"/>
  <c r="BE21" i="7" s="1"/>
  <c r="BE9" i="9"/>
  <c r="BE27" i="9" s="1"/>
  <c r="BE55" i="26"/>
  <c r="BE56" i="26"/>
  <c r="BE54" i="26"/>
  <c r="BE53" i="26" s="1"/>
  <c r="BE9" i="26"/>
  <c r="BE27" i="26" s="1"/>
  <c r="BE11" i="30"/>
  <c r="BE21" i="30" s="1"/>
  <c r="BE10" i="37"/>
  <c r="BE27" i="37" s="1"/>
  <c r="WK3" i="45"/>
  <c r="WL1" i="45"/>
  <c r="BE10" i="34" l="1"/>
  <c r="BE27" i="34" s="1"/>
  <c r="BH136" i="1"/>
  <c r="BD10" i="37"/>
  <c r="BD27" i="37" s="1"/>
  <c r="BD9" i="26"/>
  <c r="BD27" i="26" s="1"/>
  <c r="BD11" i="30"/>
  <c r="BD21" i="30" s="1"/>
  <c r="BJ127" i="1"/>
  <c r="BJ129" i="1"/>
  <c r="BH112" i="46"/>
  <c r="BK123" i="1"/>
  <c r="BK128" i="1"/>
  <c r="BC60" i="9"/>
  <c r="BC58" i="9" s="1"/>
  <c r="BC57" i="9"/>
  <c r="BC61" i="9" s="1"/>
  <c r="BI111" i="46"/>
  <c r="BC57" i="26"/>
  <c r="BC61" i="26" s="1"/>
  <c r="BC60" i="26"/>
  <c r="BC58" i="26" s="1"/>
  <c r="BJ122" i="1"/>
  <c r="BJ124" i="1"/>
  <c r="BH135" i="1"/>
  <c r="BD11" i="7"/>
  <c r="BD21" i="7" s="1"/>
  <c r="BD9" i="9"/>
  <c r="BD27" i="9" s="1"/>
  <c r="BD10" i="34"/>
  <c r="BD27" i="34" s="1"/>
  <c r="BD54" i="26"/>
  <c r="BD53" i="26" s="1"/>
  <c r="BD55" i="26"/>
  <c r="BD59" i="26" s="1"/>
  <c r="BD56" i="26"/>
  <c r="BD54" i="9"/>
  <c r="BD53" i="9" s="1"/>
  <c r="BD56" i="9"/>
  <c r="BD55" i="9"/>
  <c r="BD59" i="9" s="1"/>
  <c r="BE60" i="26"/>
  <c r="BE57" i="26"/>
  <c r="BE60" i="9"/>
  <c r="BE57" i="9"/>
  <c r="WM1" i="45"/>
  <c r="WL3" i="45"/>
  <c r="BE59" i="26" l="1"/>
  <c r="BD57" i="26"/>
  <c r="BD61" i="26" s="1"/>
  <c r="BD60" i="26"/>
  <c r="BD58" i="26" s="1"/>
  <c r="BJ130" i="1"/>
  <c r="BF52" i="26"/>
  <c r="BI112" i="46"/>
  <c r="BL123" i="1"/>
  <c r="BL128" i="1"/>
  <c r="BE59" i="9"/>
  <c r="BD60" i="9"/>
  <c r="BD58" i="9" s="1"/>
  <c r="BD57" i="9"/>
  <c r="BD61" i="9" s="1"/>
  <c r="BE61" i="26"/>
  <c r="BJ125" i="1"/>
  <c r="BF52" i="9"/>
  <c r="BK129" i="1"/>
  <c r="BK127" i="1"/>
  <c r="BK124" i="1"/>
  <c r="BK122" i="1"/>
  <c r="BJ111" i="46"/>
  <c r="WN1" i="45"/>
  <c r="WM3" i="45"/>
  <c r="BK111" i="46" s="1"/>
  <c r="BE58" i="9" l="1"/>
  <c r="BE58" i="26"/>
  <c r="BN123" i="1"/>
  <c r="BN122" i="1" s="1"/>
  <c r="BK112" i="46"/>
  <c r="BN128" i="1"/>
  <c r="BL129" i="1"/>
  <c r="BL127" i="1"/>
  <c r="BM128" i="1"/>
  <c r="BM123" i="1"/>
  <c r="BJ112" i="46"/>
  <c r="BG52" i="9"/>
  <c r="BK125" i="1"/>
  <c r="BF54" i="26"/>
  <c r="BF53" i="26" s="1"/>
  <c r="BF56" i="26"/>
  <c r="BF55" i="26"/>
  <c r="BF59" i="26" s="1"/>
  <c r="BJ136" i="1"/>
  <c r="BF9" i="26"/>
  <c r="BF27" i="26" s="1"/>
  <c r="BF10" i="37"/>
  <c r="BF27" i="37" s="1"/>
  <c r="BF11" i="30"/>
  <c r="BF21" i="30" s="1"/>
  <c r="BK130" i="1"/>
  <c r="BG52" i="26"/>
  <c r="BL124" i="1"/>
  <c r="BL122" i="1"/>
  <c r="BJ135" i="1"/>
  <c r="BF11" i="7"/>
  <c r="BF21" i="7" s="1"/>
  <c r="BF10" i="34"/>
  <c r="BF27" i="34" s="1"/>
  <c r="BF9" i="9"/>
  <c r="BF27" i="9" s="1"/>
  <c r="BF56" i="9"/>
  <c r="BF55" i="9"/>
  <c r="BF59" i="9" s="1"/>
  <c r="BF54" i="9"/>
  <c r="BF53" i="9" s="1"/>
  <c r="BE61" i="9"/>
  <c r="BN129" i="1"/>
  <c r="BN127" i="1"/>
  <c r="WO1" i="45"/>
  <c r="WN3" i="45"/>
  <c r="BL111" i="46" s="1"/>
  <c r="BN124" i="1" l="1"/>
  <c r="BO123" i="1"/>
  <c r="BO128" i="1"/>
  <c r="BO127" i="1" s="1"/>
  <c r="BL112" i="46"/>
  <c r="BM124" i="1"/>
  <c r="BN125" i="1" s="1"/>
  <c r="BN135" i="1" s="1"/>
  <c r="BM122" i="1"/>
  <c r="BF57" i="9"/>
  <c r="BF61" i="9" s="1"/>
  <c r="BF60" i="9"/>
  <c r="BF58" i="9" s="1"/>
  <c r="BG56" i="26"/>
  <c r="BG54" i="26"/>
  <c r="BG53" i="26" s="1"/>
  <c r="BG55" i="26"/>
  <c r="BG59" i="26" s="1"/>
  <c r="BH52" i="26"/>
  <c r="BL130" i="1"/>
  <c r="BL125" i="1"/>
  <c r="BH52" i="9"/>
  <c r="BK136" i="1"/>
  <c r="BG11" i="30"/>
  <c r="BG21" i="30" s="1"/>
  <c r="BG10" i="37"/>
  <c r="BG27" i="37" s="1"/>
  <c r="BG9" i="26"/>
  <c r="BG27" i="26" s="1"/>
  <c r="BF57" i="26"/>
  <c r="BF61" i="26" s="1"/>
  <c r="BF60" i="26"/>
  <c r="BF58" i="26" s="1"/>
  <c r="BK135" i="1"/>
  <c r="BG10" i="34"/>
  <c r="BG27" i="34" s="1"/>
  <c r="BG9" i="9"/>
  <c r="BG27" i="9" s="1"/>
  <c r="BG11" i="7"/>
  <c r="BG21" i="7" s="1"/>
  <c r="BM129" i="1"/>
  <c r="BN130" i="1" s="1"/>
  <c r="BN136" i="1" s="1"/>
  <c r="BM127" i="1"/>
  <c r="BG55" i="9"/>
  <c r="BG59" i="9" s="1"/>
  <c r="BG56" i="9"/>
  <c r="BG54" i="9"/>
  <c r="BG53" i="9" s="1"/>
  <c r="BJ52" i="26"/>
  <c r="BJ52" i="9"/>
  <c r="BO124" i="1"/>
  <c r="BO122" i="1"/>
  <c r="WP1" i="45"/>
  <c r="WO3" i="45"/>
  <c r="BO129" i="1" l="1"/>
  <c r="BO130" i="1" s="1"/>
  <c r="BO136" i="1" s="1"/>
  <c r="BL136" i="1"/>
  <c r="BH9" i="26"/>
  <c r="BH27" i="26" s="1"/>
  <c r="BH10" i="37"/>
  <c r="BH27" i="37" s="1"/>
  <c r="BH11" i="30"/>
  <c r="BH21" i="30" s="1"/>
  <c r="BM125" i="1"/>
  <c r="BI52" i="9"/>
  <c r="BL135" i="1"/>
  <c r="BH10" i="34"/>
  <c r="BH27" i="34" s="1"/>
  <c r="BH9" i="9"/>
  <c r="BH27" i="9" s="1"/>
  <c r="BH11" i="7"/>
  <c r="BH21" i="7" s="1"/>
  <c r="BH55" i="26"/>
  <c r="BH59" i="26" s="1"/>
  <c r="BH56" i="26"/>
  <c r="BH54" i="26"/>
  <c r="BH53" i="26" s="1"/>
  <c r="BI52" i="26"/>
  <c r="BM130" i="1"/>
  <c r="BG60" i="9"/>
  <c r="BG58" i="9" s="1"/>
  <c r="BG57" i="9"/>
  <c r="BG61" i="9" s="1"/>
  <c r="BH54" i="9"/>
  <c r="BH53" i="9" s="1"/>
  <c r="BH55" i="9"/>
  <c r="BH59" i="9" s="1"/>
  <c r="BH56" i="9"/>
  <c r="BM111" i="46"/>
  <c r="BG57" i="26"/>
  <c r="BG61" i="26" s="1"/>
  <c r="BG60" i="26"/>
  <c r="BG58" i="26" s="1"/>
  <c r="BK52" i="26"/>
  <c r="BJ11" i="7"/>
  <c r="BJ21" i="7" s="1"/>
  <c r="BJ9" i="9"/>
  <c r="BJ27" i="9" s="1"/>
  <c r="BJ10" i="34"/>
  <c r="BJ27" i="34" s="1"/>
  <c r="BJ10" i="37"/>
  <c r="BJ27" i="37" s="1"/>
  <c r="BJ9" i="26"/>
  <c r="BJ27" i="26" s="1"/>
  <c r="BJ11" i="30"/>
  <c r="BJ21" i="30" s="1"/>
  <c r="BJ54" i="9"/>
  <c r="BJ53" i="9" s="1"/>
  <c r="BJ56" i="9"/>
  <c r="BJ55" i="9"/>
  <c r="BO125" i="1"/>
  <c r="BO135" i="1" s="1"/>
  <c r="BK52" i="9"/>
  <c r="BJ54" i="26"/>
  <c r="BJ53" i="26" s="1"/>
  <c r="BJ55" i="26"/>
  <c r="BJ56" i="26"/>
  <c r="WQ1" i="45"/>
  <c r="WP3" i="45"/>
  <c r="BH60" i="26" l="1"/>
  <c r="BH58" i="26" s="1"/>
  <c r="BH57" i="26"/>
  <c r="BH61" i="26" s="1"/>
  <c r="BP123" i="1"/>
  <c r="BP128" i="1"/>
  <c r="BM112" i="46"/>
  <c r="BM135" i="1"/>
  <c r="BI9" i="9"/>
  <c r="BI27" i="9" s="1"/>
  <c r="BI11" i="7"/>
  <c r="BI21" i="7" s="1"/>
  <c r="BI10" i="34"/>
  <c r="BI27" i="34" s="1"/>
  <c r="BH60" i="9"/>
  <c r="BH58" i="9" s="1"/>
  <c r="BH57" i="9"/>
  <c r="BH61" i="9" s="1"/>
  <c r="BI56" i="26"/>
  <c r="BI55" i="26"/>
  <c r="BI59" i="26" s="1"/>
  <c r="BI54" i="26"/>
  <c r="BI53" i="26" s="1"/>
  <c r="BN111" i="46"/>
  <c r="BI54" i="9"/>
  <c r="BI53" i="9" s="1"/>
  <c r="BI55" i="9"/>
  <c r="BI59" i="9" s="1"/>
  <c r="BI56" i="9"/>
  <c r="BM136" i="1"/>
  <c r="BI11" i="30"/>
  <c r="BI21" i="30" s="1"/>
  <c r="BI10" i="37"/>
  <c r="BI27" i="37" s="1"/>
  <c r="BI9" i="26"/>
  <c r="BI27" i="26" s="1"/>
  <c r="BJ57" i="9"/>
  <c r="BJ60" i="9"/>
  <c r="BK56" i="26"/>
  <c r="BK55" i="26"/>
  <c r="BK59" i="26" s="1"/>
  <c r="BK54" i="26"/>
  <c r="BK53" i="26" s="1"/>
  <c r="BK11" i="7"/>
  <c r="BK21" i="7" s="1"/>
  <c r="BK9" i="9"/>
  <c r="BK27" i="9" s="1"/>
  <c r="BK10" i="34"/>
  <c r="BK27" i="34" s="1"/>
  <c r="BJ57" i="26"/>
  <c r="BJ60" i="26"/>
  <c r="BK9" i="26"/>
  <c r="BK27" i="26" s="1"/>
  <c r="BK11" i="30"/>
  <c r="BK21" i="30" s="1"/>
  <c r="BK10" i="37"/>
  <c r="BK27" i="37" s="1"/>
  <c r="BK55" i="9"/>
  <c r="BK59" i="9" s="1"/>
  <c r="BK54" i="9"/>
  <c r="BK53" i="9" s="1"/>
  <c r="BK56" i="9"/>
  <c r="WR1" i="45"/>
  <c r="WQ3" i="45"/>
  <c r="BJ59" i="9" l="1"/>
  <c r="BJ59" i="26"/>
  <c r="BP129" i="1"/>
  <c r="BP127" i="1"/>
  <c r="BP124" i="1"/>
  <c r="BP122" i="1"/>
  <c r="BI60" i="9"/>
  <c r="BI58" i="9" s="1"/>
  <c r="BI57" i="9"/>
  <c r="BI61" i="9" s="1"/>
  <c r="BI57" i="26"/>
  <c r="BI61" i="26" s="1"/>
  <c r="BI60" i="26"/>
  <c r="BI58" i="26" s="1"/>
  <c r="BN112" i="46"/>
  <c r="BQ123" i="1"/>
  <c r="BQ128" i="1"/>
  <c r="BO111" i="46"/>
  <c r="BK60" i="26"/>
  <c r="BK58" i="26" s="1"/>
  <c r="BK57" i="26"/>
  <c r="BK61" i="26" s="1"/>
  <c r="BK57" i="9"/>
  <c r="BK61" i="9" s="1"/>
  <c r="BK60" i="9"/>
  <c r="BK58" i="9" s="1"/>
  <c r="WS1" i="45"/>
  <c r="WR3" i="45"/>
  <c r="BJ61" i="26" l="1"/>
  <c r="BL52" i="26"/>
  <c r="BP130" i="1"/>
  <c r="BQ122" i="1"/>
  <c r="BQ124" i="1"/>
  <c r="BL52" i="9"/>
  <c r="BP125" i="1"/>
  <c r="BP111" i="46"/>
  <c r="BO112" i="46"/>
  <c r="BR123" i="1"/>
  <c r="BR128" i="1"/>
  <c r="BJ61" i="9"/>
  <c r="BQ129" i="1"/>
  <c r="BQ127" i="1"/>
  <c r="BJ58" i="26"/>
  <c r="BJ58" i="9"/>
  <c r="WS3" i="45"/>
  <c r="WT1" i="45"/>
  <c r="BP135" i="1" l="1"/>
  <c r="BL9" i="9"/>
  <c r="BL27" i="9" s="1"/>
  <c r="BL11" i="7"/>
  <c r="BL21" i="7" s="1"/>
  <c r="BL10" i="34"/>
  <c r="BL27" i="34" s="1"/>
  <c r="BL54" i="9"/>
  <c r="BL53" i="9" s="1"/>
  <c r="BL56" i="9"/>
  <c r="BL55" i="9"/>
  <c r="BL59" i="9" s="1"/>
  <c r="BM52" i="26"/>
  <c r="BQ130" i="1"/>
  <c r="BR127" i="1"/>
  <c r="BR129" i="1"/>
  <c r="BP136" i="1"/>
  <c r="BL10" i="37"/>
  <c r="BL27" i="37" s="1"/>
  <c r="BL11" i="30"/>
  <c r="BL21" i="30" s="1"/>
  <c r="BL9" i="26"/>
  <c r="BL27" i="26" s="1"/>
  <c r="BP112" i="46"/>
  <c r="BS128" i="1"/>
  <c r="BS123" i="1"/>
  <c r="BQ125" i="1"/>
  <c r="BM52" i="9"/>
  <c r="BR124" i="1"/>
  <c r="BR122" i="1"/>
  <c r="BL56" i="26"/>
  <c r="BL55" i="26"/>
  <c r="BL59" i="26" s="1"/>
  <c r="BL54" i="26"/>
  <c r="BL53" i="26" s="1"/>
  <c r="BQ111" i="46"/>
  <c r="WT3" i="45"/>
  <c r="WU1" i="45"/>
  <c r="BL57" i="9" l="1"/>
  <c r="BL61" i="9" s="1"/>
  <c r="BL60" i="9"/>
  <c r="BL58" i="9" s="1"/>
  <c r="BM55" i="9"/>
  <c r="BM59" i="9" s="1"/>
  <c r="BM56" i="9"/>
  <c r="BM54" i="9"/>
  <c r="BM53" i="9" s="1"/>
  <c r="BQ135" i="1"/>
  <c r="BM10" i="34"/>
  <c r="BM27" i="34" s="1"/>
  <c r="BM9" i="9"/>
  <c r="BM27" i="9" s="1"/>
  <c r="BM11" i="7"/>
  <c r="BM21" i="7" s="1"/>
  <c r="BR130" i="1"/>
  <c r="BN52" i="26"/>
  <c r="BR125" i="1"/>
  <c r="BN52" i="9"/>
  <c r="BQ112" i="46"/>
  <c r="BT123" i="1"/>
  <c r="BT128" i="1"/>
  <c r="BS124" i="1"/>
  <c r="BS122" i="1"/>
  <c r="BL60" i="26"/>
  <c r="BL58" i="26" s="1"/>
  <c r="BL57" i="26"/>
  <c r="BL61" i="26" s="1"/>
  <c r="BS127" i="1"/>
  <c r="BS129" i="1"/>
  <c r="BQ136" i="1"/>
  <c r="BM10" i="37"/>
  <c r="BM27" i="37" s="1"/>
  <c r="BM11" i="30"/>
  <c r="BM21" i="30" s="1"/>
  <c r="BM9" i="26"/>
  <c r="BM27" i="26" s="1"/>
  <c r="BM54" i="26"/>
  <c r="BM53" i="26" s="1"/>
  <c r="BM55" i="26"/>
  <c r="BM59" i="26" s="1"/>
  <c r="BM56" i="26"/>
  <c r="BR111" i="46"/>
  <c r="WV1" i="45"/>
  <c r="WU3" i="45"/>
  <c r="BS111" i="46" s="1"/>
  <c r="BV128" i="1" l="1"/>
  <c r="BV123" i="1"/>
  <c r="BS112" i="46"/>
  <c r="BT127" i="1"/>
  <c r="BT129" i="1"/>
  <c r="BM57" i="26"/>
  <c r="BM61" i="26" s="1"/>
  <c r="BM60" i="26"/>
  <c r="BM58" i="26" s="1"/>
  <c r="BR135" i="1"/>
  <c r="BN11" i="7"/>
  <c r="BN21" i="7" s="1"/>
  <c r="BN9" i="9"/>
  <c r="BN27" i="9" s="1"/>
  <c r="BN10" i="34"/>
  <c r="BN27" i="34" s="1"/>
  <c r="BU128" i="1"/>
  <c r="BU123" i="1"/>
  <c r="BR112" i="46"/>
  <c r="BM60" i="9"/>
  <c r="BM58" i="9" s="1"/>
  <c r="BM57" i="9"/>
  <c r="BM61" i="9" s="1"/>
  <c r="BN54" i="26"/>
  <c r="BN53" i="26" s="1"/>
  <c r="BN56" i="26"/>
  <c r="BN55" i="26"/>
  <c r="BN59" i="26" s="1"/>
  <c r="BR136" i="1"/>
  <c r="BN9" i="26"/>
  <c r="BN27" i="26" s="1"/>
  <c r="BN11" i="30"/>
  <c r="BN21" i="30" s="1"/>
  <c r="BN10" i="37"/>
  <c r="BN27" i="37" s="1"/>
  <c r="BT124" i="1"/>
  <c r="BT122" i="1"/>
  <c r="BS130" i="1"/>
  <c r="BO52" i="26"/>
  <c r="BN55" i="9"/>
  <c r="BN59" i="9" s="1"/>
  <c r="BN56" i="9"/>
  <c r="BN54" i="9"/>
  <c r="BN53" i="9" s="1"/>
  <c r="BO52" i="9"/>
  <c r="BS125" i="1"/>
  <c r="BV129" i="1"/>
  <c r="BV127" i="1"/>
  <c r="BV124" i="1"/>
  <c r="BV122" i="1"/>
  <c r="WW1" i="45"/>
  <c r="WV3" i="45"/>
  <c r="BO56" i="26" l="1"/>
  <c r="BO55" i="26"/>
  <c r="BO59" i="26" s="1"/>
  <c r="BO54" i="26"/>
  <c r="BO53" i="26" s="1"/>
  <c r="BT111" i="46"/>
  <c r="BU127" i="1"/>
  <c r="BU129" i="1"/>
  <c r="BV130" i="1" s="1"/>
  <c r="BV136" i="1" s="1"/>
  <c r="BP52" i="26"/>
  <c r="BT130" i="1"/>
  <c r="BS136" i="1"/>
  <c r="BO11" i="30"/>
  <c r="BO21" i="30" s="1"/>
  <c r="BO9" i="26"/>
  <c r="BO27" i="26" s="1"/>
  <c r="BO10" i="37"/>
  <c r="BO27" i="37" s="1"/>
  <c r="BO56" i="9"/>
  <c r="BO54" i="9"/>
  <c r="BO53" i="9" s="1"/>
  <c r="BO55" i="9"/>
  <c r="BO59" i="9" s="1"/>
  <c r="BU122" i="1"/>
  <c r="BU124" i="1"/>
  <c r="BN57" i="9"/>
  <c r="BN61" i="9" s="1"/>
  <c r="BN60" i="9"/>
  <c r="BN58" i="9" s="1"/>
  <c r="BS135" i="1"/>
  <c r="BO11" i="7"/>
  <c r="BO21" i="7" s="1"/>
  <c r="BO9" i="9"/>
  <c r="BO27" i="9" s="1"/>
  <c r="BO10" i="34"/>
  <c r="BO27" i="34" s="1"/>
  <c r="BP52" i="9"/>
  <c r="BT125" i="1"/>
  <c r="BN57" i="26"/>
  <c r="BN61" i="26" s="1"/>
  <c r="BN60" i="26"/>
  <c r="BN58" i="26" s="1"/>
  <c r="BR52" i="9"/>
  <c r="BR52" i="26"/>
  <c r="WW3" i="45"/>
  <c r="WX1" i="45"/>
  <c r="BP54" i="26" l="1"/>
  <c r="BP53" i="26" s="1"/>
  <c r="BP55" i="26"/>
  <c r="BP59" i="26" s="1"/>
  <c r="BP56" i="26"/>
  <c r="BO57" i="9"/>
  <c r="BO61" i="9" s="1"/>
  <c r="BO60" i="9"/>
  <c r="BO58" i="9" s="1"/>
  <c r="BO57" i="26"/>
  <c r="BO61" i="26" s="1"/>
  <c r="BO60" i="26"/>
  <c r="BO58" i="26" s="1"/>
  <c r="BU130" i="1"/>
  <c r="BQ52" i="26"/>
  <c r="BW123" i="1"/>
  <c r="BT112" i="46"/>
  <c r="BW128" i="1"/>
  <c r="BQ52" i="9"/>
  <c r="BU125" i="1"/>
  <c r="BV125" i="1"/>
  <c r="BV135" i="1" s="1"/>
  <c r="BT135" i="1"/>
  <c r="BP11" i="7"/>
  <c r="BP21" i="7" s="1"/>
  <c r="BP10" i="34"/>
  <c r="BP27" i="34" s="1"/>
  <c r="BP9" i="9"/>
  <c r="BP27" i="9" s="1"/>
  <c r="BP54" i="9"/>
  <c r="BP53" i="9" s="1"/>
  <c r="BP56" i="9"/>
  <c r="BP55" i="9"/>
  <c r="BP59" i="9" s="1"/>
  <c r="BT136" i="1"/>
  <c r="BP10" i="37"/>
  <c r="BP27" i="37" s="1"/>
  <c r="BP9" i="26"/>
  <c r="BP27" i="26" s="1"/>
  <c r="BP11" i="30"/>
  <c r="BP21" i="30" s="1"/>
  <c r="BU111" i="46"/>
  <c r="BR56" i="9"/>
  <c r="BR55" i="9"/>
  <c r="BR54" i="9"/>
  <c r="BR53" i="9" s="1"/>
  <c r="BR54" i="26"/>
  <c r="BR53" i="26" s="1"/>
  <c r="BR56" i="26"/>
  <c r="BR55" i="26"/>
  <c r="BR10" i="37"/>
  <c r="BR27" i="37" s="1"/>
  <c r="BR9" i="26"/>
  <c r="BR27" i="26" s="1"/>
  <c r="BR11" i="30"/>
  <c r="BR21" i="30" s="1"/>
  <c r="WX3" i="45"/>
  <c r="WY1" i="45"/>
  <c r="BQ54" i="9" l="1"/>
  <c r="BQ53" i="9" s="1"/>
  <c r="BQ55" i="9"/>
  <c r="BQ59" i="9" s="1"/>
  <c r="BQ56" i="9"/>
  <c r="BU112" i="46"/>
  <c r="BX128" i="1"/>
  <c r="BX123" i="1"/>
  <c r="BU135" i="1"/>
  <c r="BQ9" i="9"/>
  <c r="BQ27" i="9" s="1"/>
  <c r="BQ10" i="34"/>
  <c r="BQ27" i="34" s="1"/>
  <c r="BQ11" i="7"/>
  <c r="BQ21" i="7" s="1"/>
  <c r="BW129" i="1"/>
  <c r="BW127" i="1"/>
  <c r="BR59" i="9"/>
  <c r="BW122" i="1"/>
  <c r="BW124" i="1"/>
  <c r="BV111" i="46"/>
  <c r="BP60" i="9"/>
  <c r="BP58" i="9" s="1"/>
  <c r="BP57" i="9"/>
  <c r="BP61" i="9" s="1"/>
  <c r="BQ54" i="26"/>
  <c r="BQ53" i="26" s="1"/>
  <c r="BQ55" i="26"/>
  <c r="BQ59" i="26" s="1"/>
  <c r="BQ56" i="26"/>
  <c r="BR9" i="9"/>
  <c r="BR27" i="9" s="1"/>
  <c r="BR11" i="7"/>
  <c r="BR21" i="7" s="1"/>
  <c r="BR10" i="34"/>
  <c r="BR27" i="34" s="1"/>
  <c r="BU136" i="1"/>
  <c r="BQ9" i="26"/>
  <c r="BQ27" i="26" s="1"/>
  <c r="BQ11" i="30"/>
  <c r="BQ21" i="30" s="1"/>
  <c r="BQ10" i="37"/>
  <c r="BQ27" i="37" s="1"/>
  <c r="BP60" i="26"/>
  <c r="BP58" i="26" s="1"/>
  <c r="BP57" i="26"/>
  <c r="BP61" i="26" s="1"/>
  <c r="BR60" i="26"/>
  <c r="BR57" i="26"/>
  <c r="BR57" i="9"/>
  <c r="BR60" i="9"/>
  <c r="WY3" i="45"/>
  <c r="BW111" i="46" s="1"/>
  <c r="WZ1" i="45"/>
  <c r="BW112" i="46" l="1"/>
  <c r="BZ123" i="1"/>
  <c r="BZ128" i="1"/>
  <c r="BQ57" i="26"/>
  <c r="BQ61" i="26" s="1"/>
  <c r="BQ60" i="26"/>
  <c r="BQ58" i="26" s="1"/>
  <c r="BR59" i="26"/>
  <c r="BX127" i="1"/>
  <c r="BX129" i="1"/>
  <c r="BX122" i="1"/>
  <c r="BX124" i="1"/>
  <c r="BS52" i="26"/>
  <c r="BW130" i="1"/>
  <c r="BY123" i="1"/>
  <c r="BV112" i="46"/>
  <c r="BY128" i="1"/>
  <c r="BW125" i="1"/>
  <c r="BS52" i="9"/>
  <c r="BQ57" i="9"/>
  <c r="BQ61" i="9" s="1"/>
  <c r="BQ60" i="9"/>
  <c r="BQ58" i="9" s="1"/>
  <c r="BZ129" i="1"/>
  <c r="BZ127" i="1"/>
  <c r="BZ124" i="1"/>
  <c r="BZ122" i="1"/>
  <c r="WZ3" i="45"/>
  <c r="BX111" i="46" s="1"/>
  <c r="XA1" i="45"/>
  <c r="BR58" i="26" l="1"/>
  <c r="BX112" i="46"/>
  <c r="CA123" i="1"/>
  <c r="CA124" i="1" s="1"/>
  <c r="CA128" i="1"/>
  <c r="CA127" i="1" s="1"/>
  <c r="BW136" i="1"/>
  <c r="BS10" i="37"/>
  <c r="BS27" i="37" s="1"/>
  <c r="BS9" i="26"/>
  <c r="BS27" i="26" s="1"/>
  <c r="BS11" i="30"/>
  <c r="BS21" i="30" s="1"/>
  <c r="BS54" i="9"/>
  <c r="BS53" i="9" s="1"/>
  <c r="BS55" i="9"/>
  <c r="BS59" i="9" s="1"/>
  <c r="BS56" i="9"/>
  <c r="BT52" i="26"/>
  <c r="BX130" i="1"/>
  <c r="BR61" i="9"/>
  <c r="BS56" i="26"/>
  <c r="BS55" i="26"/>
  <c r="BS59" i="26" s="1"/>
  <c r="BS54" i="26"/>
  <c r="BS53" i="26" s="1"/>
  <c r="BR61" i="26"/>
  <c r="BY127" i="1"/>
  <c r="BY129" i="1"/>
  <c r="BR58" i="9"/>
  <c r="BX125" i="1"/>
  <c r="BT52" i="9"/>
  <c r="BW135" i="1"/>
  <c r="BS11" i="7"/>
  <c r="BS21" i="7" s="1"/>
  <c r="BS9" i="9"/>
  <c r="BS27" i="9" s="1"/>
  <c r="BS10" i="34"/>
  <c r="BS27" i="34" s="1"/>
  <c r="BY124" i="1"/>
  <c r="BY122" i="1"/>
  <c r="BV52" i="9"/>
  <c r="BV52" i="26"/>
  <c r="CA122" i="1"/>
  <c r="XA3" i="45"/>
  <c r="BY111" i="46" s="1"/>
  <c r="XB1" i="45"/>
  <c r="CA129" i="1" l="1"/>
  <c r="BW52" i="26" s="1"/>
  <c r="BY112" i="46"/>
  <c r="CB128" i="1"/>
  <c r="CB129" i="1" s="1"/>
  <c r="CB123" i="1"/>
  <c r="CB122" i="1" s="1"/>
  <c r="BY125" i="1"/>
  <c r="BU52" i="9"/>
  <c r="BX136" i="1"/>
  <c r="BT11" i="30"/>
  <c r="BT21" i="30" s="1"/>
  <c r="BT9" i="26"/>
  <c r="BT27" i="26" s="1"/>
  <c r="BT10" i="37"/>
  <c r="BT27" i="37" s="1"/>
  <c r="BS60" i="26"/>
  <c r="BS58" i="26" s="1"/>
  <c r="BS57" i="26"/>
  <c r="BS61" i="26" s="1"/>
  <c r="BT55" i="9"/>
  <c r="BT59" i="9" s="1"/>
  <c r="BT56" i="9"/>
  <c r="BT54" i="9"/>
  <c r="BT53" i="9" s="1"/>
  <c r="BX135" i="1"/>
  <c r="BT9" i="9"/>
  <c r="BT27" i="9" s="1"/>
  <c r="BT11" i="7"/>
  <c r="BT21" i="7" s="1"/>
  <c r="BT10" i="34"/>
  <c r="BT27" i="34" s="1"/>
  <c r="BY130" i="1"/>
  <c r="BU52" i="26"/>
  <c r="BT55" i="26"/>
  <c r="BT59" i="26" s="1"/>
  <c r="BT54" i="26"/>
  <c r="BT53" i="26" s="1"/>
  <c r="BT56" i="26"/>
  <c r="BS60" i="9"/>
  <c r="BS58" i="9" s="1"/>
  <c r="BS57" i="9"/>
  <c r="BS61" i="9" s="1"/>
  <c r="BZ130" i="1"/>
  <c r="BZ136" i="1" s="1"/>
  <c r="BZ125" i="1"/>
  <c r="BZ135" i="1" s="1"/>
  <c r="CB124" i="1"/>
  <c r="CA130" i="1"/>
  <c r="CA136" i="1" s="1"/>
  <c r="CB127" i="1"/>
  <c r="BV56" i="26"/>
  <c r="BV55" i="26"/>
  <c r="BV54" i="26"/>
  <c r="BV53" i="26" s="1"/>
  <c r="BV55" i="9"/>
  <c r="BV56" i="9"/>
  <c r="BV54" i="9"/>
  <c r="BV53" i="9" s="1"/>
  <c r="BW52" i="9"/>
  <c r="CA125" i="1"/>
  <c r="CA135" i="1" s="1"/>
  <c r="XC1" i="45"/>
  <c r="XB3" i="45"/>
  <c r="BZ111" i="46" s="1"/>
  <c r="BV10" i="34" l="1"/>
  <c r="BV27" i="34" s="1"/>
  <c r="BV11" i="7"/>
  <c r="BV21" i="7" s="1"/>
  <c r="BV9" i="26"/>
  <c r="BV27" i="26" s="1"/>
  <c r="BV9" i="9"/>
  <c r="BV27" i="9" s="1"/>
  <c r="BV10" i="37"/>
  <c r="BV27" i="37" s="1"/>
  <c r="BV11" i="30"/>
  <c r="BV21" i="30" s="1"/>
  <c r="CC128" i="1"/>
  <c r="CC127" i="1" s="1"/>
  <c r="BZ112" i="46"/>
  <c r="CC123" i="1"/>
  <c r="CC122" i="1" s="1"/>
  <c r="BT57" i="9"/>
  <c r="BT61" i="9" s="1"/>
  <c r="BT60" i="9"/>
  <c r="BT58" i="9" s="1"/>
  <c r="BU54" i="9"/>
  <c r="BU53" i="9" s="1"/>
  <c r="BU55" i="9"/>
  <c r="BU59" i="9" s="1"/>
  <c r="BU56" i="9"/>
  <c r="BU55" i="26"/>
  <c r="BU59" i="26" s="1"/>
  <c r="BU56" i="26"/>
  <c r="BU54" i="26"/>
  <c r="BU53" i="26" s="1"/>
  <c r="BY135" i="1"/>
  <c r="BU9" i="9"/>
  <c r="BU27" i="9" s="1"/>
  <c r="BU11" i="7"/>
  <c r="BU21" i="7" s="1"/>
  <c r="BU10" i="34"/>
  <c r="BU27" i="34" s="1"/>
  <c r="BT60" i="26"/>
  <c r="BT58" i="26" s="1"/>
  <c r="BT57" i="26"/>
  <c r="BT61" i="26" s="1"/>
  <c r="BY136" i="1"/>
  <c r="BU9" i="26"/>
  <c r="BU27" i="26" s="1"/>
  <c r="BU11" i="30"/>
  <c r="BU21" i="30" s="1"/>
  <c r="BU10" i="37"/>
  <c r="BU27" i="37" s="1"/>
  <c r="BV57" i="26"/>
  <c r="BV60" i="26"/>
  <c r="BW55" i="26"/>
  <c r="BW59" i="26" s="1"/>
  <c r="BW56" i="26"/>
  <c r="BW54" i="26"/>
  <c r="BW53" i="26" s="1"/>
  <c r="BW10" i="34"/>
  <c r="BW27" i="34" s="1"/>
  <c r="BW11" i="7"/>
  <c r="BW21" i="7" s="1"/>
  <c r="BW9" i="9"/>
  <c r="BW27" i="9" s="1"/>
  <c r="BX52" i="26"/>
  <c r="CB130" i="1"/>
  <c r="CB136" i="1" s="1"/>
  <c r="BX52" i="9"/>
  <c r="CB125" i="1"/>
  <c r="CB135" i="1" s="1"/>
  <c r="BV57" i="9"/>
  <c r="BV60" i="9"/>
  <c r="BW11" i="30"/>
  <c r="BW21" i="30" s="1"/>
  <c r="BW10" i="37"/>
  <c r="BW27" i="37" s="1"/>
  <c r="BW9" i="26"/>
  <c r="BW27" i="26" s="1"/>
  <c r="BW56" i="9"/>
  <c r="BW54" i="9"/>
  <c r="BW53" i="9" s="1"/>
  <c r="BW55" i="9"/>
  <c r="BW59" i="9" s="1"/>
  <c r="XC3" i="45"/>
  <c r="CA111" i="46" s="1"/>
  <c r="CA112" i="46" s="1"/>
  <c r="XD1" i="45"/>
  <c r="CC129" i="1" l="1"/>
  <c r="CC124" i="1"/>
  <c r="CC125" i="1" s="1"/>
  <c r="CC135" i="1" s="1"/>
  <c r="BV59" i="26"/>
  <c r="BU60" i="9"/>
  <c r="BU58" i="9" s="1"/>
  <c r="BU57" i="9"/>
  <c r="BU61" i="9" s="1"/>
  <c r="BV59" i="9"/>
  <c r="BU57" i="26"/>
  <c r="BU61" i="26" s="1"/>
  <c r="BU60" i="26"/>
  <c r="BU58" i="26" s="1"/>
  <c r="CD123" i="1"/>
  <c r="CD122" i="1" s="1"/>
  <c r="CD128" i="1"/>
  <c r="CD127" i="1" s="1"/>
  <c r="BY52" i="9"/>
  <c r="BX54" i="26"/>
  <c r="BX53" i="26" s="1"/>
  <c r="BX56" i="26"/>
  <c r="BX55" i="26"/>
  <c r="BX59" i="26" s="1"/>
  <c r="CC130" i="1"/>
  <c r="CC136" i="1" s="1"/>
  <c r="BY52" i="26"/>
  <c r="BW60" i="9"/>
  <c r="BW58" i="9" s="1"/>
  <c r="BW57" i="9"/>
  <c r="BW61" i="9" s="1"/>
  <c r="BX10" i="34"/>
  <c r="BX27" i="34" s="1"/>
  <c r="BX11" i="7"/>
  <c r="BX21" i="7" s="1"/>
  <c r="BX9" i="9"/>
  <c r="BX27" i="9" s="1"/>
  <c r="BX54" i="9"/>
  <c r="BX53" i="9" s="1"/>
  <c r="BX55" i="9"/>
  <c r="BX59" i="9" s="1"/>
  <c r="BX56" i="9"/>
  <c r="BW60" i="26"/>
  <c r="BW58" i="26" s="1"/>
  <c r="BW57" i="26"/>
  <c r="BW61" i="26" s="1"/>
  <c r="BX11" i="30"/>
  <c r="BX21" i="30" s="1"/>
  <c r="BX10" i="37"/>
  <c r="BX27" i="37" s="1"/>
  <c r="BX9" i="26"/>
  <c r="BX27" i="26" s="1"/>
  <c r="XD3" i="45"/>
  <c r="XE1" i="45"/>
  <c r="CD129" i="1" l="1"/>
  <c r="BZ52" i="26" s="1"/>
  <c r="BV58" i="9"/>
  <c r="BV61" i="9"/>
  <c r="CD124" i="1"/>
  <c r="CD125" i="1" s="1"/>
  <c r="CD135" i="1" s="1"/>
  <c r="BV58" i="26"/>
  <c r="CB111" i="46"/>
  <c r="BV61" i="26"/>
  <c r="BX57" i="26"/>
  <c r="BX61" i="26" s="1"/>
  <c r="BX60" i="26"/>
  <c r="BX58" i="26" s="1"/>
  <c r="BY55" i="26"/>
  <c r="BY59" i="26" s="1"/>
  <c r="BY54" i="26"/>
  <c r="BY53" i="26" s="1"/>
  <c r="BY56" i="26"/>
  <c r="BY10" i="37"/>
  <c r="BY27" i="37" s="1"/>
  <c r="BY11" i="30"/>
  <c r="BY21" i="30" s="1"/>
  <c r="BY9" i="26"/>
  <c r="BY27" i="26" s="1"/>
  <c r="BY9" i="9"/>
  <c r="BY27" i="9" s="1"/>
  <c r="BY10" i="34"/>
  <c r="BY27" i="34" s="1"/>
  <c r="BY11" i="7"/>
  <c r="BY21" i="7" s="1"/>
  <c r="BX57" i="9"/>
  <c r="BX61" i="9" s="1"/>
  <c r="BX60" i="9"/>
  <c r="BX58" i="9" s="1"/>
  <c r="BY55" i="9"/>
  <c r="BY59" i="9" s="1"/>
  <c r="BY56" i="9"/>
  <c r="BY54" i="9"/>
  <c r="BY53" i="9" s="1"/>
  <c r="XE3" i="45"/>
  <c r="CC111" i="46" s="1"/>
  <c r="XF1" i="45"/>
  <c r="CD130" i="1" l="1"/>
  <c r="CD136" i="1" s="1"/>
  <c r="BZ52" i="9"/>
  <c r="CC112" i="46"/>
  <c r="CF128" i="1"/>
  <c r="CF127" i="1" s="1"/>
  <c r="CF123" i="1"/>
  <c r="CE123" i="1"/>
  <c r="CB112" i="46"/>
  <c r="CE128" i="1"/>
  <c r="BY60" i="9"/>
  <c r="BY58" i="9" s="1"/>
  <c r="BY57" i="9"/>
  <c r="BY61" i="9" s="1"/>
  <c r="BZ54" i="26"/>
  <c r="BZ53" i="26" s="1"/>
  <c r="BZ55" i="26"/>
  <c r="BZ59" i="26" s="1"/>
  <c r="BZ56" i="26"/>
  <c r="BZ55" i="9"/>
  <c r="BZ59" i="9" s="1"/>
  <c r="BZ56" i="9"/>
  <c r="BZ54" i="9"/>
  <c r="BZ53" i="9" s="1"/>
  <c r="BZ10" i="37"/>
  <c r="BZ27" i="37" s="1"/>
  <c r="BZ11" i="30"/>
  <c r="BZ21" i="30" s="1"/>
  <c r="BZ9" i="26"/>
  <c r="BZ27" i="26" s="1"/>
  <c r="BY60" i="26"/>
  <c r="BY58" i="26" s="1"/>
  <c r="BY57" i="26"/>
  <c r="BY61" i="26" s="1"/>
  <c r="CF122" i="1"/>
  <c r="CF124" i="1"/>
  <c r="BZ11" i="7"/>
  <c r="BZ21" i="7" s="1"/>
  <c r="BZ10" i="34"/>
  <c r="BZ27" i="34" s="1"/>
  <c r="BZ9" i="9"/>
  <c r="BZ27" i="9" s="1"/>
  <c r="XF3" i="45"/>
  <c r="CD111" i="46" s="1"/>
  <c r="XG1" i="45"/>
  <c r="CF129" i="1" l="1"/>
  <c r="CG123" i="1"/>
  <c r="CD112" i="46"/>
  <c r="CG128" i="1"/>
  <c r="CG127" i="1" s="1"/>
  <c r="CE129" i="1"/>
  <c r="CF130" i="1" s="1"/>
  <c r="CF136" i="1" s="1"/>
  <c r="CE127" i="1"/>
  <c r="CE124" i="1"/>
  <c r="CE122" i="1"/>
  <c r="CB52" i="26"/>
  <c r="CB52" i="9"/>
  <c r="CG122" i="1"/>
  <c r="CG124" i="1"/>
  <c r="BZ57" i="9"/>
  <c r="BZ61" i="9" s="1"/>
  <c r="BZ60" i="9"/>
  <c r="BZ58" i="9" s="1"/>
  <c r="BZ57" i="26"/>
  <c r="BZ61" i="26" s="1"/>
  <c r="BZ60" i="26"/>
  <c r="BZ58" i="26" s="1"/>
  <c r="XH1" i="45"/>
  <c r="XG3" i="45"/>
  <c r="CF111" i="46" s="1"/>
  <c r="CG129" i="1" l="1"/>
  <c r="CG130" i="1" s="1"/>
  <c r="CG136" i="1" s="1"/>
  <c r="CE130" i="1"/>
  <c r="CA52" i="26"/>
  <c r="CE111" i="46"/>
  <c r="CF112" i="46" s="1"/>
  <c r="CA52" i="9"/>
  <c r="CE125" i="1"/>
  <c r="CF125" i="1"/>
  <c r="CF135" i="1" s="1"/>
  <c r="CI123" i="1"/>
  <c r="CI128" i="1"/>
  <c r="CB55" i="9"/>
  <c r="CB54" i="9"/>
  <c r="CB53" i="9" s="1"/>
  <c r="CB56" i="9"/>
  <c r="CB55" i="26"/>
  <c r="CB56" i="26"/>
  <c r="CB54" i="26"/>
  <c r="CB53" i="26" s="1"/>
  <c r="CG125" i="1"/>
  <c r="CG135" i="1" s="1"/>
  <c r="CC52" i="9"/>
  <c r="CB10" i="37"/>
  <c r="CB27" i="37" s="1"/>
  <c r="CB11" i="30"/>
  <c r="CB21" i="30" s="1"/>
  <c r="CB9" i="26"/>
  <c r="CB27" i="26" s="1"/>
  <c r="XI1" i="45"/>
  <c r="XH3" i="45"/>
  <c r="CC52" i="26" l="1"/>
  <c r="CA55" i="9"/>
  <c r="CA59" i="9" s="1"/>
  <c r="CA56" i="9"/>
  <c r="CA54" i="9"/>
  <c r="CA53" i="9" s="1"/>
  <c r="CB59" i="9"/>
  <c r="CB10" i="34"/>
  <c r="CB27" i="34" s="1"/>
  <c r="CE112" i="46"/>
  <c r="CH123" i="1"/>
  <c r="CH128" i="1"/>
  <c r="CB11" i="7"/>
  <c r="CB21" i="7" s="1"/>
  <c r="CA55" i="26"/>
  <c r="CA59" i="26" s="1"/>
  <c r="CA54" i="26"/>
  <c r="CA53" i="26" s="1"/>
  <c r="CA56" i="26"/>
  <c r="CE135" i="1"/>
  <c r="CA11" i="7"/>
  <c r="CA21" i="7" s="1"/>
  <c r="CA9" i="9"/>
  <c r="CA27" i="9" s="1"/>
  <c r="CA10" i="34"/>
  <c r="CA27" i="34" s="1"/>
  <c r="CB9" i="9"/>
  <c r="CB27" i="9" s="1"/>
  <c r="CE136" i="1"/>
  <c r="CA10" i="37"/>
  <c r="CA27" i="37" s="1"/>
  <c r="CA11" i="30"/>
  <c r="CA21" i="30" s="1"/>
  <c r="CA9" i="26"/>
  <c r="CA27" i="26" s="1"/>
  <c r="CI122" i="1"/>
  <c r="CI124" i="1"/>
  <c r="CI127" i="1"/>
  <c r="CI129" i="1"/>
  <c r="CC55" i="26"/>
  <c r="CC59" i="26" s="1"/>
  <c r="CC54" i="26"/>
  <c r="CC53" i="26" s="1"/>
  <c r="CC56" i="26"/>
  <c r="CC11" i="7"/>
  <c r="CC21" i="7" s="1"/>
  <c r="CC10" i="34"/>
  <c r="CC27" i="34" s="1"/>
  <c r="CC9" i="9"/>
  <c r="CC27" i="9" s="1"/>
  <c r="CB60" i="26"/>
  <c r="CB57" i="26"/>
  <c r="CB57" i="9"/>
  <c r="CB60" i="9"/>
  <c r="CC10" i="37"/>
  <c r="CC27" i="37" s="1"/>
  <c r="CC9" i="26"/>
  <c r="CC27" i="26" s="1"/>
  <c r="CC11" i="30"/>
  <c r="CC21" i="30" s="1"/>
  <c r="CC55" i="9"/>
  <c r="CC59" i="9" s="1"/>
  <c r="CC54" i="9"/>
  <c r="CC53" i="9" s="1"/>
  <c r="CC56" i="9"/>
  <c r="XJ1" i="45"/>
  <c r="XI3" i="45"/>
  <c r="CB59" i="26" l="1"/>
  <c r="CA57" i="9"/>
  <c r="CA61" i="9" s="1"/>
  <c r="CA60" i="9"/>
  <c r="CA58" i="9" s="1"/>
  <c r="CH124" i="1"/>
  <c r="CI125" i="1" s="1"/>
  <c r="CI135" i="1" s="1"/>
  <c r="CH122" i="1"/>
  <c r="CB61" i="9"/>
  <c r="CA57" i="26"/>
  <c r="CA61" i="26" s="1"/>
  <c r="CA60" i="26"/>
  <c r="CA58" i="26" s="1"/>
  <c r="CH127" i="1"/>
  <c r="CH129" i="1"/>
  <c r="CI130" i="1" s="1"/>
  <c r="CI136" i="1" s="1"/>
  <c r="CE52" i="26"/>
  <c r="CE52" i="9"/>
  <c r="CC57" i="26"/>
  <c r="CC61" i="26" s="1"/>
  <c r="CC60" i="26"/>
  <c r="CC58" i="26" s="1"/>
  <c r="CC57" i="9"/>
  <c r="CC61" i="9" s="1"/>
  <c r="CC60" i="9"/>
  <c r="CC58" i="9" s="1"/>
  <c r="K66" i="46"/>
  <c r="K65" i="46"/>
  <c r="XK1" i="45"/>
  <c r="XJ3" i="45"/>
  <c r="CB58" i="26" l="1"/>
  <c r="CH130" i="1"/>
  <c r="CD52" i="26"/>
  <c r="CB58" i="9"/>
  <c r="CD52" i="9"/>
  <c r="CH125" i="1"/>
  <c r="CB61" i="26"/>
  <c r="CE56" i="9"/>
  <c r="CE54" i="9"/>
  <c r="CE53" i="9" s="1"/>
  <c r="CE55" i="9"/>
  <c r="CE10" i="34"/>
  <c r="CE27" i="34" s="1"/>
  <c r="CE11" i="7"/>
  <c r="CE21" i="7" s="1"/>
  <c r="CE9" i="9"/>
  <c r="CE27" i="9" s="1"/>
  <c r="CE55" i="26"/>
  <c r="CE56" i="26"/>
  <c r="CE54" i="26"/>
  <c r="CE53" i="26" s="1"/>
  <c r="CE10" i="37"/>
  <c r="CE27" i="37" s="1"/>
  <c r="CE9" i="26"/>
  <c r="CE27" i="26" s="1"/>
  <c r="CE11" i="30"/>
  <c r="CE21" i="30" s="1"/>
  <c r="XL1" i="45"/>
  <c r="XK3" i="45"/>
  <c r="CD54" i="9" l="1"/>
  <c r="CD53" i="9" s="1"/>
  <c r="CD55" i="9"/>
  <c r="CD59" i="9" s="1"/>
  <c r="CD56" i="9"/>
  <c r="CH135" i="1"/>
  <c r="CD10" i="34"/>
  <c r="CD27" i="34" s="1"/>
  <c r="CD9" i="9"/>
  <c r="CD27" i="9" s="1"/>
  <c r="CD11" i="7"/>
  <c r="CD21" i="7" s="1"/>
  <c r="CD54" i="26"/>
  <c r="CD53" i="26" s="1"/>
  <c r="CD56" i="26"/>
  <c r="CD55" i="26"/>
  <c r="CD59" i="26" s="1"/>
  <c r="CH136" i="1"/>
  <c r="CD11" i="30"/>
  <c r="CD21" i="30" s="1"/>
  <c r="CD9" i="26"/>
  <c r="CD27" i="26" s="1"/>
  <c r="CD10" i="37"/>
  <c r="CD27" i="37" s="1"/>
  <c r="CE57" i="26"/>
  <c r="CE60" i="26"/>
  <c r="CE57" i="9"/>
  <c r="CE60" i="9"/>
  <c r="XL3" i="45"/>
  <c r="XM1" i="45"/>
  <c r="CD60" i="26" l="1"/>
  <c r="CD58" i="26" s="1"/>
  <c r="CD57" i="26"/>
  <c r="CD61" i="26" s="1"/>
  <c r="CE59" i="26"/>
  <c r="CE59" i="9"/>
  <c r="CD57" i="9"/>
  <c r="CD61" i="9" s="1"/>
  <c r="CD60" i="9"/>
  <c r="CD58" i="9" s="1"/>
  <c r="CE58" i="26"/>
  <c r="XN1" i="45"/>
  <c r="XM3" i="45"/>
  <c r="CE61" i="9" l="1"/>
  <c r="CE58" i="9"/>
  <c r="CE61" i="26"/>
  <c r="XN3" i="45"/>
  <c r="XO1" i="45"/>
  <c r="XP1" i="45" l="1"/>
  <c r="XO3" i="45"/>
  <c r="XP3" i="45" l="1"/>
  <c r="XQ1" i="45"/>
  <c r="XQ3" i="45" l="1"/>
  <c r="XR1" i="45"/>
  <c r="XR3" i="45" l="1"/>
  <c r="XS1" i="45"/>
  <c r="XS3" i="45" l="1"/>
  <c r="XT1" i="45"/>
  <c r="XU1" i="45" l="1"/>
  <c r="XT3" i="45"/>
  <c r="XV1" i="45" l="1"/>
  <c r="XU3" i="45"/>
  <c r="XW1" i="45" l="1"/>
  <c r="XV3" i="45"/>
  <c r="XX1" i="45" l="1"/>
  <c r="XW3" i="45"/>
  <c r="XY1" i="45" l="1"/>
  <c r="XX3" i="45"/>
  <c r="XY3" i="45" l="1"/>
  <c r="XZ1" i="45"/>
  <c r="YA1" i="45" l="1"/>
  <c r="XZ3" i="45"/>
  <c r="YA3" i="45" l="1"/>
  <c r="YB1" i="45"/>
  <c r="YC1" i="45" l="1"/>
  <c r="YB3" i="45"/>
  <c r="YC3" i="45" l="1"/>
  <c r="YD1" i="45"/>
  <c r="YE1" i="45" l="1"/>
  <c r="YD3" i="45"/>
  <c r="YE3" i="45" l="1"/>
  <c r="YF1" i="45"/>
  <c r="YF3" i="45" l="1"/>
  <c r="YG1" i="45"/>
  <c r="E113" i="46" l="1"/>
  <c r="YG3" i="45"/>
  <c r="YH1" i="45"/>
  <c r="F113" i="46" l="1"/>
  <c r="YI1" i="45"/>
  <c r="YH3" i="45"/>
  <c r="F114" i="46" l="1"/>
  <c r="D66" i="46" s="1"/>
  <c r="D65" i="46"/>
  <c r="G113" i="46"/>
  <c r="G114" i="46" s="1"/>
  <c r="YJ1" i="45"/>
  <c r="YI3" i="45"/>
  <c r="H113" i="46" s="1"/>
  <c r="H114" i="46" l="1"/>
  <c r="YK1" i="45"/>
  <c r="YJ3" i="45"/>
  <c r="I113" i="46" l="1"/>
  <c r="I114" i="46" s="1"/>
  <c r="YL1" i="45"/>
  <c r="YK3" i="45"/>
  <c r="J113" i="46" l="1"/>
  <c r="J114" i="46" s="1"/>
  <c r="YL3" i="45"/>
  <c r="YM1" i="45"/>
  <c r="K113" i="46" l="1"/>
  <c r="K114" i="46" s="1"/>
  <c r="YN1" i="45"/>
  <c r="YM3" i="45"/>
  <c r="L113" i="46" l="1"/>
  <c r="L114" i="46" s="1"/>
  <c r="YO1" i="45"/>
  <c r="YN3" i="45"/>
  <c r="M113" i="46" l="1"/>
  <c r="M114" i="46" s="1"/>
  <c r="YO3" i="45"/>
  <c r="YP1" i="45"/>
  <c r="N113" i="46" l="1"/>
  <c r="N114" i="46" s="1"/>
  <c r="YP3" i="45"/>
  <c r="YQ1" i="45"/>
  <c r="O113" i="46" l="1"/>
  <c r="O114" i="46" s="1"/>
  <c r="YR1" i="45"/>
  <c r="YQ3" i="45"/>
  <c r="P113" i="46" l="1"/>
  <c r="P114" i="46" s="1"/>
  <c r="YS1" i="45"/>
  <c r="YR3" i="45"/>
  <c r="Q113" i="46" l="1"/>
  <c r="Q114" i="46" s="1"/>
  <c r="YT1" i="45"/>
  <c r="YS3" i="45"/>
  <c r="R113" i="46" l="1"/>
  <c r="R114" i="46" s="1"/>
  <c r="YU1" i="45"/>
  <c r="YT3" i="45"/>
  <c r="S113" i="46" l="1"/>
  <c r="S114" i="46" s="1"/>
  <c r="YV1" i="45"/>
  <c r="YU3" i="45"/>
  <c r="T113" i="46" l="1"/>
  <c r="T114" i="46" s="1"/>
  <c r="YW1" i="45"/>
  <c r="YV3" i="45"/>
  <c r="U113" i="46" l="1"/>
  <c r="U114" i="46" s="1"/>
  <c r="YX1" i="45"/>
  <c r="YW3" i="45"/>
  <c r="V113" i="46" l="1"/>
  <c r="V114" i="46" s="1"/>
  <c r="YY1" i="45"/>
  <c r="YX3" i="45"/>
  <c r="W113" i="46" l="1"/>
  <c r="W114" i="46" s="1"/>
  <c r="YY3" i="45"/>
  <c r="YZ1" i="45"/>
  <c r="X113" i="46" l="1"/>
  <c r="X114" i="46" s="1"/>
  <c r="YZ3" i="45"/>
  <c r="ZA1" i="45"/>
  <c r="Y113" i="46" l="1"/>
  <c r="Y114" i="46" s="1"/>
  <c r="ZA3" i="45"/>
  <c r="ZB1" i="45"/>
  <c r="Z113" i="46" l="1"/>
  <c r="Z114" i="46" s="1"/>
  <c r="ZC1" i="45"/>
  <c r="ZB3" i="45"/>
  <c r="AA113" i="46" l="1"/>
  <c r="AA114" i="46" s="1"/>
  <c r="ZD1" i="45"/>
  <c r="ZC3" i="45"/>
  <c r="AB113" i="46" l="1"/>
  <c r="AB114" i="46" s="1"/>
  <c r="ZE1" i="45"/>
  <c r="ZD3" i="45"/>
  <c r="AC113" i="46" l="1"/>
  <c r="AC114" i="46" s="1"/>
  <c r="ZF1" i="45"/>
  <c r="ZE3" i="45"/>
  <c r="AD113" i="46" l="1"/>
  <c r="AD114" i="46" s="1"/>
  <c r="ZF3" i="45"/>
  <c r="ZG1" i="45"/>
  <c r="AE113" i="46" l="1"/>
  <c r="AE114" i="46" s="1"/>
  <c r="ZH1" i="45"/>
  <c r="ZG3" i="45"/>
  <c r="AF113" i="46" l="1"/>
  <c r="AF114" i="46" s="1"/>
  <c r="ZH3" i="45"/>
  <c r="ZI1" i="45"/>
  <c r="AG113" i="46" l="1"/>
  <c r="AG114" i="46" s="1"/>
  <c r="ZJ1" i="45"/>
  <c r="ZI3" i="45"/>
  <c r="AH113" i="46" l="1"/>
  <c r="AH114" i="46" s="1"/>
  <c r="ZK1" i="45"/>
  <c r="ZJ3" i="45"/>
  <c r="AI113" i="46" l="1"/>
  <c r="AI114" i="46" s="1"/>
  <c r="ZK3" i="45"/>
  <c r="ZL1" i="45"/>
  <c r="AJ113" i="46" l="1"/>
  <c r="AJ114" i="46" s="1"/>
  <c r="ZL3" i="45"/>
  <c r="ZM1" i="45"/>
  <c r="AK113" i="46" l="1"/>
  <c r="AK114" i="46" s="1"/>
  <c r="ZN1" i="45"/>
  <c r="ZM3" i="45"/>
  <c r="AL113" i="46" l="1"/>
  <c r="AL114" i="46" s="1"/>
  <c r="ZO1" i="45"/>
  <c r="ZN3" i="45"/>
  <c r="AM113" i="46" l="1"/>
  <c r="AM114" i="46" s="1"/>
  <c r="ZP1" i="45"/>
  <c r="ZO3" i="45"/>
  <c r="AN113" i="46" l="1"/>
  <c r="AN114" i="46" s="1"/>
  <c r="ZQ1" i="45"/>
  <c r="ZP3" i="45"/>
  <c r="AO113" i="46" l="1"/>
  <c r="AO114" i="46" s="1"/>
  <c r="ZQ3" i="45"/>
  <c r="ZR1" i="45"/>
  <c r="AP113" i="46" l="1"/>
  <c r="AP114" i="46" s="1"/>
  <c r="ZS1" i="45"/>
  <c r="ZR3" i="45"/>
  <c r="AQ113" i="46" l="1"/>
  <c r="AQ114" i="46" s="1"/>
  <c r="ZS3" i="45"/>
  <c r="ZT1" i="45"/>
  <c r="AR113" i="46" l="1"/>
  <c r="AR114" i="46" s="1"/>
  <c r="ZT3" i="45"/>
  <c r="ZU1" i="45"/>
  <c r="AS113" i="46" l="1"/>
  <c r="AS114" i="46" s="1"/>
  <c r="ZV1" i="45"/>
  <c r="ZU3" i="45"/>
  <c r="AT113" i="46" l="1"/>
  <c r="AT114" i="46" s="1"/>
  <c r="ZV3" i="45"/>
  <c r="ZW1" i="45"/>
  <c r="AU113" i="46" l="1"/>
  <c r="AU114" i="46" s="1"/>
  <c r="ZX1" i="45"/>
  <c r="ZW3" i="45"/>
  <c r="AV113" i="46" l="1"/>
  <c r="AV114" i="46" s="1"/>
  <c r="ZY1" i="45"/>
  <c r="ZX3" i="45"/>
  <c r="AW113" i="46" l="1"/>
  <c r="AW114" i="46" s="1"/>
  <c r="ZZ1" i="45"/>
  <c r="ZY3" i="45"/>
  <c r="AX113" i="46" l="1"/>
  <c r="AX114" i="46" s="1"/>
  <c r="AAA1" i="45"/>
  <c r="ZZ3" i="45"/>
  <c r="AY113" i="46" l="1"/>
  <c r="AY114" i="46" s="1"/>
  <c r="AAB1" i="45"/>
  <c r="AAA3" i="45"/>
  <c r="AZ113" i="46" l="1"/>
  <c r="AZ114" i="46" s="1"/>
  <c r="AAB3" i="45"/>
  <c r="AAC1" i="45"/>
  <c r="BA113" i="46" l="1"/>
  <c r="BA114" i="46" s="1"/>
  <c r="AAD1" i="45"/>
  <c r="AAC3" i="45"/>
  <c r="BB113" i="46" l="1"/>
  <c r="BB114" i="46" s="1"/>
  <c r="AAE1" i="45"/>
  <c r="AAD3" i="45"/>
  <c r="BC113" i="46" l="1"/>
  <c r="BC114" i="46" s="1"/>
  <c r="AAF1" i="45"/>
  <c r="AAE3" i="45"/>
  <c r="BD113" i="46" l="1"/>
  <c r="BD114" i="46" s="1"/>
  <c r="AAG1" i="45"/>
  <c r="AAF3" i="45"/>
  <c r="BE113" i="46" l="1"/>
  <c r="BE114" i="46" s="1"/>
  <c r="AAH1" i="45"/>
  <c r="AAG3" i="45"/>
  <c r="BF113" i="46" l="1"/>
  <c r="BF114" i="46" s="1"/>
  <c r="AAI1" i="45"/>
  <c r="AAH3" i="45"/>
  <c r="BG113" i="46" l="1"/>
  <c r="BG114" i="46" s="1"/>
  <c r="AAJ1" i="45"/>
  <c r="AAI3" i="45"/>
  <c r="BH113" i="46" l="1"/>
  <c r="BH114" i="46" s="1"/>
  <c r="AAK1" i="45"/>
  <c r="AAJ3" i="45"/>
  <c r="BI113" i="46" l="1"/>
  <c r="BI114" i="46" s="1"/>
  <c r="AAL1" i="45"/>
  <c r="AAK3" i="45"/>
  <c r="BJ113" i="46" l="1"/>
  <c r="BJ114" i="46" s="1"/>
  <c r="AAL3" i="45"/>
  <c r="AAM1" i="45"/>
  <c r="BK113" i="46" l="1"/>
  <c r="BK114" i="46" s="1"/>
  <c r="AAN1" i="45"/>
  <c r="AAM3" i="45"/>
  <c r="BL113" i="46" l="1"/>
  <c r="BL114" i="46" s="1"/>
  <c r="AAO1" i="45"/>
  <c r="AAN3" i="45"/>
  <c r="BM113" i="46" l="1"/>
  <c r="BM114" i="46" s="1"/>
  <c r="AAP1" i="45"/>
  <c r="AAQ1" i="45" s="1"/>
  <c r="AAO3" i="45"/>
  <c r="C134" i="46"/>
  <c r="AK134" i="46"/>
  <c r="AC134" i="46"/>
  <c r="U134" i="46"/>
  <c r="M134" i="46"/>
  <c r="AJ134" i="46"/>
  <c r="AB134" i="46"/>
  <c r="T134" i="46"/>
  <c r="L134" i="46"/>
  <c r="AI134" i="46"/>
  <c r="AA134" i="46"/>
  <c r="S134" i="46"/>
  <c r="K134" i="46"/>
  <c r="Z134" i="46"/>
  <c r="R134" i="46"/>
  <c r="J134" i="46"/>
  <c r="AG134" i="46"/>
  <c r="Y134" i="46"/>
  <c r="Q134" i="46"/>
  <c r="I134" i="46"/>
  <c r="AH134" i="46"/>
  <c r="X134" i="46"/>
  <c r="P134" i="46"/>
  <c r="AF134" i="46"/>
  <c r="AE134" i="46"/>
  <c r="W134" i="46"/>
  <c r="O134" i="46"/>
  <c r="H134" i="46"/>
  <c r="AL134" i="46"/>
  <c r="AD134" i="46"/>
  <c r="V134" i="46"/>
  <c r="N134" i="46"/>
  <c r="G134" i="46"/>
  <c r="BN113" i="46" l="1"/>
  <c r="BN114" i="46" s="1"/>
  <c r="AAR1" i="45"/>
  <c r="AAQ3" i="45"/>
  <c r="AAP3" i="45"/>
  <c r="BP113" i="46" l="1"/>
  <c r="BO113" i="46"/>
  <c r="BO114" i="46" s="1"/>
  <c r="AAS1" i="45"/>
  <c r="AAR3" i="45"/>
  <c r="BQ113" i="46" l="1"/>
  <c r="BQ114" i="46" s="1"/>
  <c r="BP114" i="46"/>
  <c r="AAT1" i="45"/>
  <c r="AAS3" i="45"/>
  <c r="BR113" i="46" l="1"/>
  <c r="BR114" i="46" s="1"/>
  <c r="AAU1" i="45"/>
  <c r="AAT3" i="45"/>
  <c r="BS113" i="46" l="1"/>
  <c r="BS114" i="46" s="1"/>
  <c r="AAV1" i="45"/>
  <c r="AAU3" i="45"/>
  <c r="BT113" i="46" l="1"/>
  <c r="BT114" i="46" s="1"/>
  <c r="AAW1" i="45"/>
  <c r="AAV3" i="45"/>
  <c r="BU113" i="46" l="1"/>
  <c r="BU114" i="46" s="1"/>
  <c r="AAX1" i="45"/>
  <c r="AAW3" i="45"/>
  <c r="BV113" i="46" l="1"/>
  <c r="BV114" i="46" s="1"/>
  <c r="AAY1" i="45"/>
  <c r="AAX3" i="45"/>
  <c r="BW113" i="46" l="1"/>
  <c r="BW114" i="46" s="1"/>
  <c r="AAZ1" i="45"/>
  <c r="AAY3" i="45"/>
  <c r="BX113" i="46" l="1"/>
  <c r="BX114" i="46" s="1"/>
  <c r="ABA1" i="45"/>
  <c r="AAZ3" i="45"/>
  <c r="BY113" i="46" l="1"/>
  <c r="BY114" i="46" s="1"/>
  <c r="ABB1" i="45"/>
  <c r="ABA3" i="45"/>
  <c r="BZ113" i="46" l="1"/>
  <c r="BZ114" i="46" s="1"/>
  <c r="ABC1" i="45"/>
  <c r="ABB3" i="45"/>
  <c r="CA113" i="46" s="1"/>
  <c r="CA114" i="46" l="1"/>
  <c r="ABD1" i="45"/>
  <c r="ABC3" i="45"/>
  <c r="CB113" i="46" l="1"/>
  <c r="CB114" i="46" s="1"/>
  <c r="ABE1" i="45"/>
  <c r="ABD3" i="45"/>
  <c r="CC113" i="46" l="1"/>
  <c r="CC114" i="46" s="1"/>
  <c r="ABF1" i="45"/>
  <c r="ABE3" i="45"/>
  <c r="CD113" i="46" l="1"/>
  <c r="CD114" i="46" s="1"/>
  <c r="ABF3" i="45"/>
  <c r="CF113" i="46" s="1"/>
  <c r="ABG1" i="45"/>
  <c r="ABH1" i="45" s="1"/>
  <c r="ABI1" i="45" s="1"/>
  <c r="CE113" i="46" l="1"/>
  <c r="CE114" i="46" s="1"/>
  <c r="ABJ1" i="45"/>
  <c r="ABI3" i="45"/>
  <c r="CF114" i="46" l="1"/>
  <c r="K68" i="46"/>
  <c r="K67" i="46"/>
  <c r="ABK1" i="45"/>
  <c r="ABJ3" i="45"/>
  <c r="ABL1" i="45" l="1"/>
  <c r="ABK3" i="45"/>
  <c r="ABL3" i="45" l="1"/>
  <c r="ABM1" i="45"/>
  <c r="ABN1" i="45" l="1"/>
  <c r="ABM3" i="45"/>
  <c r="ABO1" i="45" l="1"/>
  <c r="ABN3" i="45"/>
  <c r="ABO3" i="45" l="1"/>
  <c r="ABP1" i="45"/>
  <c r="ABQ1" i="45" l="1"/>
  <c r="ABP3" i="45"/>
  <c r="ABQ3" i="45" l="1"/>
  <c r="ABR1" i="45"/>
  <c r="ABS1" i="45" l="1"/>
  <c r="ABR3" i="45"/>
  <c r="ABT1" i="45" l="1"/>
  <c r="ABS3" i="45"/>
  <c r="ABU1" i="45" l="1"/>
  <c r="ABT3" i="45"/>
  <c r="ABU3" i="45" l="1"/>
  <c r="ABV1" i="45"/>
  <c r="ABV3" i="45" l="1"/>
  <c r="ABW1" i="45"/>
  <c r="ABX1" i="45" l="1"/>
  <c r="ABW3" i="45"/>
  <c r="ABY1" i="45" l="1"/>
  <c r="ABX3" i="45"/>
  <c r="ABZ1" i="45" l="1"/>
  <c r="ABY3" i="45"/>
  <c r="ABZ3" i="45" l="1"/>
  <c r="ACA1" i="45"/>
  <c r="ACB1" i="45" l="1"/>
  <c r="ACA3" i="45"/>
  <c r="ACC1" i="45" l="1"/>
  <c r="ACB3" i="45"/>
  <c r="ACD1" i="45" l="1"/>
  <c r="ACC3" i="45"/>
  <c r="ACD3" i="45" l="1"/>
  <c r="ACE1" i="45"/>
  <c r="ACF1" i="45" l="1"/>
  <c r="ACE3" i="45"/>
  <c r="ACF3" i="45" l="1"/>
  <c r="ACG1" i="45"/>
  <c r="E115" i="46" l="1"/>
  <c r="ACG3" i="45"/>
  <c r="ACH1" i="45"/>
  <c r="F115" i="46" l="1"/>
  <c r="ACI1" i="45"/>
  <c r="ACH3" i="45"/>
  <c r="F116" i="46" l="1"/>
  <c r="D68" i="46" s="1"/>
  <c r="G135" i="46"/>
  <c r="D67" i="46"/>
  <c r="G115" i="46"/>
  <c r="ACI3" i="45"/>
  <c r="ACJ1" i="45"/>
  <c r="G116" i="46" l="1"/>
  <c r="H135" i="46"/>
  <c r="H115" i="46"/>
  <c r="ACJ3" i="45"/>
  <c r="ACK1" i="45"/>
  <c r="I135" i="46" l="1"/>
  <c r="H116" i="46"/>
  <c r="I115" i="46"/>
  <c r="ACL1" i="45"/>
  <c r="ACK3" i="45"/>
  <c r="J135" i="46" l="1"/>
  <c r="I116" i="46"/>
  <c r="J115" i="46"/>
  <c r="ACL3" i="45"/>
  <c r="ACM1" i="45"/>
  <c r="J116" i="46" l="1"/>
  <c r="K135" i="46"/>
  <c r="K115" i="46"/>
  <c r="ACN1" i="45"/>
  <c r="ACM3" i="45"/>
  <c r="L135" i="46" l="1"/>
  <c r="K116" i="46"/>
  <c r="L115" i="46"/>
  <c r="ACN3" i="45"/>
  <c r="ACO1" i="45"/>
  <c r="M135" i="46" l="1"/>
  <c r="L116" i="46"/>
  <c r="M115" i="46"/>
  <c r="ACO3" i="45"/>
  <c r="ACP1" i="45"/>
  <c r="N135" i="46" l="1"/>
  <c r="M116" i="46"/>
  <c r="N115" i="46"/>
  <c r="ACP3" i="45"/>
  <c r="ACQ1" i="45"/>
  <c r="N116" i="46" l="1"/>
  <c r="O135" i="46"/>
  <c r="O115" i="46"/>
  <c r="ACQ3" i="45"/>
  <c r="ACR1" i="45"/>
  <c r="P135" i="46" l="1"/>
  <c r="O116" i="46"/>
  <c r="P115" i="46"/>
  <c r="ACS1" i="45"/>
  <c r="ACR3" i="45"/>
  <c r="Q135" i="46" l="1"/>
  <c r="P116" i="46"/>
  <c r="Q115" i="46"/>
  <c r="ACS3" i="45"/>
  <c r="ACT1" i="45"/>
  <c r="R135" i="46" l="1"/>
  <c r="Q116" i="46"/>
  <c r="R115" i="46"/>
  <c r="ACT3" i="45"/>
  <c r="ACU1" i="45"/>
  <c r="R116" i="46" l="1"/>
  <c r="S135" i="46"/>
  <c r="S115" i="46"/>
  <c r="ACV1" i="45"/>
  <c r="ACU3" i="45"/>
  <c r="T135" i="46" l="1"/>
  <c r="S116" i="46"/>
  <c r="T115" i="46"/>
  <c r="ACW1" i="45"/>
  <c r="ACV3" i="45"/>
  <c r="T116" i="46" l="1"/>
  <c r="U135" i="46"/>
  <c r="U115" i="46"/>
  <c r="ACX1" i="45"/>
  <c r="ACW3" i="45"/>
  <c r="V135" i="46" l="1"/>
  <c r="U116" i="46"/>
  <c r="V115" i="46"/>
  <c r="ACY1" i="45"/>
  <c r="ACX3" i="45"/>
  <c r="V116" i="46" l="1"/>
  <c r="W135" i="46"/>
  <c r="W115" i="46"/>
  <c r="ACZ1" i="45"/>
  <c r="ACY3" i="45"/>
  <c r="X135" i="46" l="1"/>
  <c r="W116" i="46"/>
  <c r="X115" i="46"/>
  <c r="ACZ3" i="45"/>
  <c r="ADA1" i="45"/>
  <c r="X116" i="46" l="1"/>
  <c r="Y135" i="46"/>
  <c r="Y115" i="46"/>
  <c r="ADA3" i="45"/>
  <c r="ADB1" i="45"/>
  <c r="Y116" i="46" l="1"/>
  <c r="Z135" i="46"/>
  <c r="Z115" i="46"/>
  <c r="ADC1" i="45"/>
  <c r="ADB3" i="45"/>
  <c r="AA135" i="46" l="1"/>
  <c r="Z116" i="46"/>
  <c r="AA115" i="46"/>
  <c r="ADD1" i="45"/>
  <c r="ADC3" i="45"/>
  <c r="AA116" i="46" l="1"/>
  <c r="AB135" i="46"/>
  <c r="AB115" i="46"/>
  <c r="ADE1" i="45"/>
  <c r="ADD3" i="45"/>
  <c r="AC135" i="46" l="1"/>
  <c r="AB116" i="46"/>
  <c r="AC115" i="46"/>
  <c r="ADF1" i="45"/>
  <c r="ADE3" i="45"/>
  <c r="AD135" i="46" l="1"/>
  <c r="AC116" i="46"/>
  <c r="AD115" i="46"/>
  <c r="ADF3" i="45"/>
  <c r="ADG1" i="45"/>
  <c r="AE135" i="46" l="1"/>
  <c r="AD116" i="46"/>
  <c r="AE115" i="46"/>
  <c r="ADG3" i="45"/>
  <c r="ADH1" i="45"/>
  <c r="AF135" i="46" l="1"/>
  <c r="AE116" i="46"/>
  <c r="AF115" i="46"/>
  <c r="ADH3" i="45"/>
  <c r="ADI1" i="45"/>
  <c r="AF116" i="46" l="1"/>
  <c r="AG135" i="46"/>
  <c r="AG115" i="46"/>
  <c r="ADI3" i="45"/>
  <c r="ADJ1" i="45"/>
  <c r="AH135" i="46" l="1"/>
  <c r="AG116" i="46"/>
  <c r="AH115" i="46"/>
  <c r="ADK1" i="45"/>
  <c r="ADJ3" i="45"/>
  <c r="AI135" i="46" l="1"/>
  <c r="AH116" i="46"/>
  <c r="AI115" i="46"/>
  <c r="ADK3" i="45"/>
  <c r="ADL1" i="45"/>
  <c r="AJ135" i="46" l="1"/>
  <c r="AI116" i="46"/>
  <c r="AJ115" i="46"/>
  <c r="ADM1" i="45"/>
  <c r="ADL3" i="45"/>
  <c r="AK135" i="46" l="1"/>
  <c r="AJ116" i="46"/>
  <c r="AK115" i="46"/>
  <c r="ADM3" i="45"/>
  <c r="ADN1" i="45"/>
  <c r="AK116" i="46" l="1"/>
  <c r="AL135" i="46"/>
  <c r="AL115" i="46"/>
  <c r="AL116" i="46" s="1"/>
  <c r="ADO1" i="45"/>
  <c r="ADN3" i="45"/>
  <c r="AM115" i="46" l="1"/>
  <c r="AM116" i="46" s="1"/>
  <c r="ADP1" i="45"/>
  <c r="ADO3" i="45"/>
  <c r="AN115" i="46" l="1"/>
  <c r="AN116" i="46" s="1"/>
  <c r="ADP3" i="45"/>
  <c r="ADQ1" i="45"/>
  <c r="AO115" i="46" l="1"/>
  <c r="AO116" i="46" s="1"/>
  <c r="ADR1" i="45"/>
  <c r="ADQ3" i="45"/>
  <c r="AP115" i="46" l="1"/>
  <c r="AP116" i="46" s="1"/>
  <c r="ADS1" i="45"/>
  <c r="ADR3" i="45"/>
  <c r="AQ115" i="46" l="1"/>
  <c r="AQ116" i="46" s="1"/>
  <c r="ADS3" i="45"/>
  <c r="ADT1" i="45"/>
  <c r="AR115" i="46" l="1"/>
  <c r="AR116" i="46" s="1"/>
  <c r="ADU1" i="45"/>
  <c r="ADT3" i="45"/>
  <c r="AS115" i="46" l="1"/>
  <c r="AS116" i="46" s="1"/>
  <c r="ADV1" i="45"/>
  <c r="ADU3" i="45"/>
  <c r="AT115" i="46" l="1"/>
  <c r="AT116" i="46" s="1"/>
  <c r="ADV3" i="45"/>
  <c r="ADW1" i="45"/>
  <c r="AU115" i="46" l="1"/>
  <c r="AU116" i="46" s="1"/>
  <c r="ADX1" i="45"/>
  <c r="ADW3" i="45"/>
  <c r="AV115" i="46" l="1"/>
  <c r="AV116" i="46" s="1"/>
  <c r="ADY1" i="45"/>
  <c r="ADX3" i="45"/>
  <c r="AW115" i="46" l="1"/>
  <c r="AW116" i="46" s="1"/>
  <c r="ADZ1" i="45"/>
  <c r="ADY3" i="45"/>
  <c r="AX115" i="46" l="1"/>
  <c r="AX116" i="46" s="1"/>
  <c r="AEA1" i="45"/>
  <c r="ADZ3" i="45"/>
  <c r="AY115" i="46" l="1"/>
  <c r="AY116" i="46" s="1"/>
  <c r="AEA3" i="45"/>
  <c r="AEB1" i="45"/>
  <c r="AZ115" i="46" l="1"/>
  <c r="AZ116" i="46" s="1"/>
  <c r="AEB3" i="45"/>
  <c r="AEC1" i="45"/>
  <c r="BA115" i="46" l="1"/>
  <c r="BA116" i="46" s="1"/>
  <c r="AED1" i="45"/>
  <c r="AEC3" i="45"/>
  <c r="BB115" i="46" l="1"/>
  <c r="BB116" i="46" s="1"/>
  <c r="AEE1" i="45"/>
  <c r="AED3" i="45"/>
  <c r="BC115" i="46" l="1"/>
  <c r="BC116" i="46" s="1"/>
  <c r="AEE3" i="45"/>
  <c r="AEF1" i="45"/>
  <c r="BD115" i="46" l="1"/>
  <c r="BD116" i="46" s="1"/>
  <c r="AEF3" i="45"/>
  <c r="AEG1" i="45"/>
  <c r="BE115" i="46" l="1"/>
  <c r="BE116" i="46" s="1"/>
  <c r="AEG3" i="45"/>
  <c r="AEH1" i="45"/>
  <c r="BF115" i="46" l="1"/>
  <c r="BF116" i="46" s="1"/>
  <c r="AEH3" i="45"/>
  <c r="AEI1" i="45"/>
  <c r="BG115" i="46" l="1"/>
  <c r="BG116" i="46" s="1"/>
  <c r="AEJ1" i="45"/>
  <c r="AEI3" i="45"/>
  <c r="BH115" i="46" l="1"/>
  <c r="BH116" i="46" s="1"/>
  <c r="AEK1" i="45"/>
  <c r="AEJ3" i="45"/>
  <c r="BI115" i="46" l="1"/>
  <c r="BI116" i="46" s="1"/>
  <c r="AEK3" i="45"/>
  <c r="AEL1" i="45"/>
  <c r="BJ115" i="46" l="1"/>
  <c r="BJ116" i="46" s="1"/>
  <c r="AEM1" i="45"/>
  <c r="AEL3" i="45"/>
  <c r="BK115" i="46" l="1"/>
  <c r="BK116" i="46" s="1"/>
  <c r="AEM3" i="45"/>
  <c r="AEN1" i="45"/>
  <c r="BL115" i="46" l="1"/>
  <c r="BL116" i="46" s="1"/>
  <c r="AEN3" i="45"/>
  <c r="AEO1" i="45"/>
  <c r="BM115" i="46" l="1"/>
  <c r="BM116" i="46" s="1"/>
  <c r="AEO3" i="45"/>
  <c r="AEP1" i="45"/>
  <c r="BN115" i="46" l="1"/>
  <c r="BN116" i="46" s="1"/>
  <c r="AEQ1" i="45"/>
  <c r="AER1" i="45" s="1"/>
  <c r="AEP3" i="45"/>
  <c r="BO115" i="46" l="1"/>
  <c r="BO116" i="46" s="1"/>
  <c r="AES1" i="45"/>
  <c r="AER3" i="45"/>
  <c r="AEQ3" i="45"/>
  <c r="BQ115" i="46" s="1"/>
  <c r="BP115" i="46" l="1"/>
  <c r="BP116" i="46" s="1"/>
  <c r="AET1" i="45"/>
  <c r="AES3" i="45"/>
  <c r="BQ116" i="46" l="1"/>
  <c r="BR115" i="46"/>
  <c r="BR116" i="46" s="1"/>
  <c r="AEU1" i="45"/>
  <c r="AET3" i="45"/>
  <c r="BS115" i="46" l="1"/>
  <c r="BS116" i="46" s="1"/>
  <c r="AEV1" i="45"/>
  <c r="AEU3" i="45"/>
  <c r="BT115" i="46" l="1"/>
  <c r="BT116" i="46" s="1"/>
  <c r="AEW1" i="45"/>
  <c r="AEV3" i="45"/>
  <c r="BU115" i="46" l="1"/>
  <c r="BU116" i="46" s="1"/>
  <c r="AEX1" i="45"/>
  <c r="AEW3" i="45"/>
  <c r="BV115" i="46" l="1"/>
  <c r="BV116" i="46" s="1"/>
  <c r="AEY1" i="45"/>
  <c r="AEX3" i="45"/>
  <c r="BW115" i="46" l="1"/>
  <c r="BW116" i="46" s="1"/>
  <c r="AEZ1" i="45"/>
  <c r="AEY3" i="45"/>
  <c r="BX115" i="46" l="1"/>
  <c r="BX116" i="46" s="1"/>
  <c r="AFA1" i="45"/>
  <c r="AEZ3" i="45"/>
  <c r="BY115" i="46" l="1"/>
  <c r="BY116" i="46" s="1"/>
  <c r="AFB1" i="45"/>
  <c r="AFA3" i="45"/>
  <c r="BZ115" i="46" l="1"/>
  <c r="BZ116" i="46" s="1"/>
  <c r="AFC1" i="45"/>
  <c r="AFB3" i="45"/>
  <c r="CA115" i="46" l="1"/>
  <c r="CA116" i="46" s="1"/>
  <c r="AFD1" i="45"/>
  <c r="AFC3" i="45"/>
  <c r="CB115" i="46" l="1"/>
  <c r="CB116" i="46" s="1"/>
  <c r="AFE1" i="45"/>
  <c r="AFD3" i="45"/>
  <c r="CC115" i="46" l="1"/>
  <c r="CC116" i="46" s="1"/>
  <c r="AFF1" i="45"/>
  <c r="AFE3" i="45"/>
  <c r="CD115" i="46" l="1"/>
  <c r="CD116" i="46" s="1"/>
  <c r="AFF3" i="45"/>
  <c r="CF115" i="46" s="1"/>
  <c r="AFG1" i="45"/>
  <c r="CE115" i="46" l="1"/>
  <c r="CE116" i="46" s="1"/>
  <c r="AFH1" i="45"/>
  <c r="AFG3" i="45"/>
  <c r="CF116" i="46" l="1"/>
  <c r="AFH3" i="45"/>
  <c r="AFI1" i="45"/>
  <c r="AFI3" i="45" l="1"/>
  <c r="AFJ1" i="45"/>
  <c r="AFJ3" i="45" l="1"/>
  <c r="AFK1" i="45"/>
  <c r="AFK3" i="45" l="1"/>
  <c r="AFL1" i="45"/>
  <c r="AFL3" i="45" l="1"/>
  <c r="AFM1" i="45"/>
  <c r="AFN1" i="45" l="1"/>
  <c r="AFM3" i="45"/>
  <c r="AFN3" i="45" l="1"/>
  <c r="AFO1" i="45"/>
  <c r="AFP1" i="45" l="1"/>
  <c r="AFO3" i="45"/>
  <c r="AFP3" i="45" l="1"/>
  <c r="AFQ1" i="45"/>
  <c r="AFR1" i="45" l="1"/>
  <c r="AFQ3" i="45"/>
  <c r="E15" i="26"/>
  <c r="E12" i="30"/>
  <c r="E11" i="37"/>
  <c r="E15" i="9"/>
  <c r="E11" i="34"/>
  <c r="E12" i="7"/>
  <c r="AFS1" i="45" l="1"/>
  <c r="AFR3" i="45"/>
  <c r="AFS3" i="45" l="1"/>
  <c r="AFT1" i="45"/>
  <c r="AFU1" i="45" l="1"/>
  <c r="AFT3" i="45"/>
  <c r="AFV1" i="45" l="1"/>
  <c r="AFU3" i="45"/>
  <c r="AFV3" i="45" l="1"/>
  <c r="AFW1" i="45"/>
  <c r="AFX1" i="45" l="1"/>
  <c r="AFW3" i="45"/>
  <c r="AFX3" i="45" l="1"/>
  <c r="AFY1" i="45"/>
  <c r="AFZ1" i="45" l="1"/>
  <c r="AFY3" i="45"/>
  <c r="AFZ3" i="45" l="1"/>
  <c r="AGA1" i="45"/>
  <c r="AGA3" i="45" l="1"/>
  <c r="AGB1" i="45"/>
  <c r="AGC1" i="45" s="1"/>
  <c r="AGD1" i="45" s="1"/>
  <c r="AGE1" i="45" s="1"/>
  <c r="AGF1" i="45" s="1"/>
  <c r="AGF3" i="45" l="1"/>
  <c r="D69" i="46" s="1"/>
  <c r="C135" i="46" s="1"/>
  <c r="B137" i="46" s="1"/>
  <c r="AGG1" i="45"/>
  <c r="AGH1" i="45" s="1"/>
  <c r="AGI1" i="45" s="1"/>
  <c r="AGJ1" i="45" s="1"/>
  <c r="AGK1" i="45" l="1"/>
  <c r="AGJ3" i="45"/>
  <c r="I125" i="1"/>
  <c r="I130" i="1"/>
  <c r="E9" i="9" l="1"/>
  <c r="E27" i="9" s="1"/>
  <c r="E10" i="34"/>
  <c r="E27" i="34" s="1"/>
  <c r="E11" i="7"/>
  <c r="E21" i="7" s="1"/>
  <c r="E11" i="30"/>
  <c r="E21" i="30" s="1"/>
  <c r="E9" i="26"/>
  <c r="E10" i="37"/>
  <c r="E27" i="37" s="1"/>
  <c r="AGL1" i="45"/>
  <c r="AGK3" i="45"/>
  <c r="AGM1" i="45" l="1"/>
  <c r="AGL3" i="45"/>
  <c r="AGN1" i="45" l="1"/>
  <c r="AGO1" i="45" s="1"/>
  <c r="AGM3" i="45"/>
  <c r="AGO3" i="45" l="1"/>
  <c r="D76" i="46" s="1"/>
  <c r="C319" i="46" s="1"/>
  <c r="B321" i="46" s="1"/>
  <c r="D163" i="1" s="1"/>
  <c r="AGP1" i="45"/>
  <c r="AGQ1" i="45" l="1"/>
  <c r="AGP3" i="45"/>
  <c r="I76" i="46" s="1"/>
  <c r="D319" i="46" s="1"/>
  <c r="D321" i="46" s="1"/>
  <c r="D164" i="1"/>
  <c r="E164" i="1"/>
  <c r="I169" i="1" l="1"/>
  <c r="D168" i="1"/>
  <c r="I173" i="1"/>
  <c r="E168" i="1"/>
  <c r="AGQ3" i="45"/>
  <c r="K76" i="46" s="1"/>
  <c r="E319" i="46" s="1"/>
  <c r="E321" i="46" s="1"/>
  <c r="AGR1" i="45"/>
  <c r="AGS1" i="45" s="1"/>
  <c r="AGT1" i="45" l="1"/>
  <c r="AGS3" i="45"/>
  <c r="D71" i="46" s="1"/>
  <c r="D309" i="46" s="1"/>
  <c r="J173" i="1"/>
  <c r="I172" i="1"/>
  <c r="I174" i="1"/>
  <c r="BZ169" i="1"/>
  <c r="CH169" i="1"/>
  <c r="AR169" i="1"/>
  <c r="BC169" i="1"/>
  <c r="AY169" i="1"/>
  <c r="BU169" i="1"/>
  <c r="BK169" i="1"/>
  <c r="AU169" i="1"/>
  <c r="BT169" i="1"/>
  <c r="BV169" i="1"/>
  <c r="AP169" i="1"/>
  <c r="CA169" i="1"/>
  <c r="CI169" i="1"/>
  <c r="BN169" i="1"/>
  <c r="BI169" i="1"/>
  <c r="AT169" i="1"/>
  <c r="AW169" i="1"/>
  <c r="AX169" i="1"/>
  <c r="AQ169" i="1"/>
  <c r="BR169" i="1"/>
  <c r="BQ169" i="1"/>
  <c r="BH169" i="1"/>
  <c r="AN169" i="1"/>
  <c r="CB169" i="1"/>
  <c r="BD169" i="1"/>
  <c r="BB169" i="1"/>
  <c r="CC169" i="1"/>
  <c r="BO169" i="1"/>
  <c r="AZ169" i="1"/>
  <c r="CD169" i="1"/>
  <c r="BA169" i="1"/>
  <c r="BG169" i="1"/>
  <c r="CE169" i="1"/>
  <c r="BX169" i="1"/>
  <c r="CF169" i="1"/>
  <c r="AS169" i="1"/>
  <c r="BP169" i="1"/>
  <c r="AV169" i="1"/>
  <c r="BL169" i="1"/>
  <c r="BE169" i="1"/>
  <c r="BY169" i="1"/>
  <c r="CG169" i="1"/>
  <c r="AO169" i="1"/>
  <c r="BM169" i="1"/>
  <c r="BS169" i="1"/>
  <c r="BF169" i="1"/>
  <c r="BW169" i="1"/>
  <c r="BJ169" i="1"/>
  <c r="CD173" i="1"/>
  <c r="BK173" i="1"/>
  <c r="BO173" i="1"/>
  <c r="AN173" i="1"/>
  <c r="BT173" i="1"/>
  <c r="AU173" i="1"/>
  <c r="BY173" i="1"/>
  <c r="BU173" i="1"/>
  <c r="BW173" i="1"/>
  <c r="BL173" i="1"/>
  <c r="CA173" i="1"/>
  <c r="AT173" i="1"/>
  <c r="AQ173" i="1"/>
  <c r="CE173" i="1"/>
  <c r="BJ173" i="1"/>
  <c r="AO173" i="1"/>
  <c r="BI173" i="1"/>
  <c r="BV173" i="1"/>
  <c r="CG173" i="1"/>
  <c r="BM173" i="1"/>
  <c r="BZ173" i="1"/>
  <c r="BC173" i="1"/>
  <c r="AX173" i="1"/>
  <c r="CI173" i="1"/>
  <c r="BD173" i="1"/>
  <c r="BX173" i="1"/>
  <c r="CF173" i="1"/>
  <c r="AP173" i="1"/>
  <c r="BS173" i="1"/>
  <c r="BH173" i="1"/>
  <c r="BG173" i="1"/>
  <c r="CH173" i="1"/>
  <c r="BE173" i="1"/>
  <c r="AW173" i="1"/>
  <c r="BB173" i="1"/>
  <c r="CB173" i="1"/>
  <c r="AS173" i="1"/>
  <c r="BN173" i="1"/>
  <c r="AZ173" i="1"/>
  <c r="BP173" i="1"/>
  <c r="AR173" i="1"/>
  <c r="CC173" i="1"/>
  <c r="BA173" i="1"/>
  <c r="BQ173" i="1"/>
  <c r="BF173" i="1"/>
  <c r="BR173" i="1"/>
  <c r="AV173" i="1"/>
  <c r="AY173" i="1"/>
  <c r="I170" i="1"/>
  <c r="I168" i="1"/>
  <c r="J169" i="1"/>
  <c r="AY174" i="1" l="1"/>
  <c r="AY172" i="1"/>
  <c r="BI172" i="1"/>
  <c r="BI174" i="1"/>
  <c r="CH170" i="1"/>
  <c r="CH168" i="1"/>
  <c r="CI172" i="1"/>
  <c r="CI174" i="1"/>
  <c r="BJ170" i="1"/>
  <c r="BJ168" i="1"/>
  <c r="BZ170" i="1"/>
  <c r="BZ168" i="1"/>
  <c r="BH172" i="1"/>
  <c r="BH174" i="1"/>
  <c r="BY174" i="1"/>
  <c r="BY172" i="1"/>
  <c r="AU170" i="1"/>
  <c r="AU168" i="1"/>
  <c r="E52" i="7"/>
  <c r="E53" i="7" s="1"/>
  <c r="E50" i="34"/>
  <c r="E51" i="34" s="1"/>
  <c r="E60" i="34" s="1"/>
  <c r="I161" i="1"/>
  <c r="I164" i="1" s="1"/>
  <c r="E71" i="9"/>
  <c r="E72" i="9" s="1"/>
  <c r="E81" i="9" s="1"/>
  <c r="AR172" i="1"/>
  <c r="AR174" i="1"/>
  <c r="BE174" i="1"/>
  <c r="BE172" i="1"/>
  <c r="BX172" i="1"/>
  <c r="BX174" i="1"/>
  <c r="BV172" i="1"/>
  <c r="BV174" i="1"/>
  <c r="BL174" i="1"/>
  <c r="BL172" i="1"/>
  <c r="BK174" i="1"/>
  <c r="BK172" i="1"/>
  <c r="CG168" i="1"/>
  <c r="CG170" i="1"/>
  <c r="BX170" i="1"/>
  <c r="BX168" i="1"/>
  <c r="CC170" i="1"/>
  <c r="CC168" i="1"/>
  <c r="AQ170" i="1"/>
  <c r="AQ168" i="1"/>
  <c r="AP168" i="1"/>
  <c r="AP170" i="1"/>
  <c r="AR168" i="1"/>
  <c r="AR170" i="1"/>
  <c r="BP172" i="1"/>
  <c r="BP174" i="1"/>
  <c r="BY168" i="1"/>
  <c r="BY170" i="1"/>
  <c r="AX170" i="1"/>
  <c r="AX168" i="1"/>
  <c r="AZ174" i="1"/>
  <c r="AZ172" i="1"/>
  <c r="BE170" i="1"/>
  <c r="BE168" i="1"/>
  <c r="BN174" i="1"/>
  <c r="BN172" i="1"/>
  <c r="AX174" i="1"/>
  <c r="AX172" i="1"/>
  <c r="BL168" i="1"/>
  <c r="BL170" i="1"/>
  <c r="CB168" i="1"/>
  <c r="CB170" i="1"/>
  <c r="AS174" i="1"/>
  <c r="AS172" i="1"/>
  <c r="BF168" i="1"/>
  <c r="BF170" i="1"/>
  <c r="BQ174" i="1"/>
  <c r="BQ172" i="1"/>
  <c r="CB174" i="1"/>
  <c r="CB172" i="1"/>
  <c r="AP174" i="1"/>
  <c r="AP172" i="1"/>
  <c r="BZ174" i="1"/>
  <c r="BZ172" i="1"/>
  <c r="AQ174" i="1"/>
  <c r="AQ172" i="1"/>
  <c r="BT172" i="1"/>
  <c r="BT174" i="1"/>
  <c r="BS170" i="1"/>
  <c r="BS168" i="1"/>
  <c r="BP170" i="1"/>
  <c r="BP168" i="1"/>
  <c r="CD170" i="1"/>
  <c r="CD168" i="1"/>
  <c r="BH168" i="1"/>
  <c r="BH170" i="1"/>
  <c r="BN170" i="1"/>
  <c r="BN168" i="1"/>
  <c r="BU168" i="1"/>
  <c r="BU170" i="1"/>
  <c r="K173" i="1"/>
  <c r="J174" i="1"/>
  <c r="J172" i="1"/>
  <c r="CH172" i="1"/>
  <c r="CH174" i="1"/>
  <c r="BW174" i="1"/>
  <c r="BW172" i="1"/>
  <c r="BB168" i="1"/>
  <c r="BB170" i="1"/>
  <c r="AV174" i="1"/>
  <c r="AV172" i="1"/>
  <c r="AO174" i="1"/>
  <c r="AO172" i="1"/>
  <c r="BD170" i="1"/>
  <c r="BD168" i="1"/>
  <c r="AW168" i="1"/>
  <c r="AW170" i="1"/>
  <c r="BW168" i="1"/>
  <c r="BW170" i="1"/>
  <c r="E52" i="30"/>
  <c r="E53" i="30" s="1"/>
  <c r="E50" i="37"/>
  <c r="E51" i="37" s="1"/>
  <c r="E60" i="37" s="1"/>
  <c r="I162" i="1"/>
  <c r="I165" i="1" s="1"/>
  <c r="E71" i="26"/>
  <c r="E72" i="26" s="1"/>
  <c r="E81" i="26" s="1"/>
  <c r="BF174" i="1"/>
  <c r="BF172" i="1"/>
  <c r="BC174" i="1"/>
  <c r="BC172" i="1"/>
  <c r="AU174" i="1"/>
  <c r="AU172" i="1"/>
  <c r="BA168" i="1"/>
  <c r="BA170" i="1"/>
  <c r="BI170" i="1"/>
  <c r="BI168" i="1"/>
  <c r="BB172" i="1"/>
  <c r="BB174" i="1"/>
  <c r="AT172" i="1"/>
  <c r="AT174" i="1"/>
  <c r="AS170" i="1"/>
  <c r="AS168" i="1"/>
  <c r="CI168" i="1"/>
  <c r="CI170" i="1"/>
  <c r="BD174" i="1"/>
  <c r="BD172" i="1"/>
  <c r="CD174" i="1"/>
  <c r="CD172" i="1"/>
  <c r="BV170" i="1"/>
  <c r="BV168" i="1"/>
  <c r="BG174" i="1"/>
  <c r="BG172" i="1"/>
  <c r="BU172" i="1"/>
  <c r="BU174" i="1"/>
  <c r="CE168" i="1"/>
  <c r="CE170" i="1"/>
  <c r="BT168" i="1"/>
  <c r="BT170" i="1"/>
  <c r="BR172" i="1"/>
  <c r="BR174" i="1"/>
  <c r="BJ172" i="1"/>
  <c r="BJ174" i="1"/>
  <c r="BG170" i="1"/>
  <c r="BG168" i="1"/>
  <c r="AT168" i="1"/>
  <c r="AT170" i="1"/>
  <c r="BS174" i="1"/>
  <c r="BS172" i="1"/>
  <c r="CE172" i="1"/>
  <c r="CE174" i="1"/>
  <c r="AV168" i="1"/>
  <c r="AV170" i="1"/>
  <c r="AN170" i="1"/>
  <c r="AN168" i="1"/>
  <c r="BK170" i="1"/>
  <c r="BK168" i="1"/>
  <c r="J170" i="1"/>
  <c r="K169" i="1"/>
  <c r="J168" i="1"/>
  <c r="BA174" i="1"/>
  <c r="BA172" i="1"/>
  <c r="BM172" i="1"/>
  <c r="BM174" i="1"/>
  <c r="AN172" i="1"/>
  <c r="AN174" i="1"/>
  <c r="BM170" i="1"/>
  <c r="BM168" i="1"/>
  <c r="AZ170" i="1"/>
  <c r="AZ168" i="1"/>
  <c r="BQ170" i="1"/>
  <c r="BQ168" i="1"/>
  <c r="AY170" i="1"/>
  <c r="AY168" i="1"/>
  <c r="CC174" i="1"/>
  <c r="CC172" i="1"/>
  <c r="AW174" i="1"/>
  <c r="AW172" i="1"/>
  <c r="CF172" i="1"/>
  <c r="CF174" i="1"/>
  <c r="CG172" i="1"/>
  <c r="CG174" i="1"/>
  <c r="CA172" i="1"/>
  <c r="CA174" i="1"/>
  <c r="BO174" i="1"/>
  <c r="BO172" i="1"/>
  <c r="AO168" i="1"/>
  <c r="AO170" i="1"/>
  <c r="CF170" i="1"/>
  <c r="CF168" i="1"/>
  <c r="BO170" i="1"/>
  <c r="BO168" i="1"/>
  <c r="BR170" i="1"/>
  <c r="BR168" i="1"/>
  <c r="CA170" i="1"/>
  <c r="CA168" i="1"/>
  <c r="BC168" i="1"/>
  <c r="BC170" i="1"/>
  <c r="AGT3" i="45"/>
  <c r="I71" i="46" s="1"/>
  <c r="F309" i="46" s="1"/>
  <c r="F314" i="46" s="1"/>
  <c r="AGU1" i="45"/>
  <c r="CE52" i="7" l="1"/>
  <c r="CE53" i="7" s="1"/>
  <c r="CE68" i="7" s="1"/>
  <c r="CE71" i="9"/>
  <c r="CE72" i="9" s="1"/>
  <c r="CE81" i="9" s="1"/>
  <c r="CI161" i="1"/>
  <c r="CE50" i="34"/>
  <c r="CE51" i="34" s="1"/>
  <c r="CE60" i="34" s="1"/>
  <c r="K174" i="1"/>
  <c r="K172" i="1"/>
  <c r="L173" i="1"/>
  <c r="AV71" i="26"/>
  <c r="AV72" i="26" s="1"/>
  <c r="AV81" i="26" s="1"/>
  <c r="AV52" i="30"/>
  <c r="AV53" i="30" s="1"/>
  <c r="AV68" i="30" s="1"/>
  <c r="AV50" i="37"/>
  <c r="AV51" i="37" s="1"/>
  <c r="AV60" i="37" s="1"/>
  <c r="AZ162" i="1"/>
  <c r="CD52" i="7"/>
  <c r="CD53" i="7" s="1"/>
  <c r="CD68" i="7" s="1"/>
  <c r="CH161" i="1"/>
  <c r="CD71" i="9"/>
  <c r="CD72" i="9" s="1"/>
  <c r="CD81" i="9" s="1"/>
  <c r="CD50" i="34"/>
  <c r="CD51" i="34" s="1"/>
  <c r="CD60" i="34" s="1"/>
  <c r="BG71" i="9"/>
  <c r="BG72" i="9" s="1"/>
  <c r="BG81" i="9" s="1"/>
  <c r="BG50" i="34"/>
  <c r="BG51" i="34" s="1"/>
  <c r="BG60" i="34" s="1"/>
  <c r="BG52" i="7"/>
  <c r="BG53" i="7" s="1"/>
  <c r="BG68" i="7" s="1"/>
  <c r="BK161" i="1"/>
  <c r="BB50" i="37"/>
  <c r="BB51" i="37" s="1"/>
  <c r="BB60" i="37" s="1"/>
  <c r="BB71" i="26"/>
  <c r="BB72" i="26" s="1"/>
  <c r="BB81" i="26" s="1"/>
  <c r="BB52" i="30"/>
  <c r="BB53" i="30" s="1"/>
  <c r="BB68" i="30" s="1"/>
  <c r="BF162" i="1"/>
  <c r="AL52" i="7"/>
  <c r="AL53" i="7" s="1"/>
  <c r="AL68" i="7" s="1"/>
  <c r="AL71" i="9"/>
  <c r="AL72" i="9" s="1"/>
  <c r="AL81" i="9" s="1"/>
  <c r="AL50" i="34"/>
  <c r="AL51" i="34" s="1"/>
  <c r="AL60" i="34" s="1"/>
  <c r="AP161" i="1"/>
  <c r="AS71" i="26"/>
  <c r="AS72" i="26" s="1"/>
  <c r="AS81" i="26" s="1"/>
  <c r="AS52" i="30"/>
  <c r="AS53" i="30" s="1"/>
  <c r="AS68" i="30" s="1"/>
  <c r="AW162" i="1"/>
  <c r="AS50" i="37"/>
  <c r="AS51" i="37" s="1"/>
  <c r="AS60" i="37" s="1"/>
  <c r="BP71" i="9"/>
  <c r="BP72" i="9" s="1"/>
  <c r="BP81" i="9" s="1"/>
  <c r="BP52" i="7"/>
  <c r="BP53" i="7" s="1"/>
  <c r="BP68" i="7" s="1"/>
  <c r="BP50" i="34"/>
  <c r="BP51" i="34" s="1"/>
  <c r="BP60" i="34" s="1"/>
  <c r="BT161" i="1"/>
  <c r="AK71" i="9"/>
  <c r="AK72" i="9" s="1"/>
  <c r="AK81" i="9" s="1"/>
  <c r="AK52" i="7"/>
  <c r="AK53" i="7" s="1"/>
  <c r="AK68" i="7" s="1"/>
  <c r="AK50" i="34"/>
  <c r="AK51" i="34" s="1"/>
  <c r="AK60" i="34" s="1"/>
  <c r="AO161" i="1"/>
  <c r="CB50" i="37"/>
  <c r="CB51" i="37" s="1"/>
  <c r="CB60" i="37" s="1"/>
  <c r="CB52" i="30"/>
  <c r="CB53" i="30" s="1"/>
  <c r="CB68" i="30" s="1"/>
  <c r="CB71" i="26"/>
  <c r="CB72" i="26" s="1"/>
  <c r="CB81" i="26" s="1"/>
  <c r="CF162" i="1"/>
  <c r="BI71" i="26"/>
  <c r="BI72" i="26" s="1"/>
  <c r="BI81" i="26" s="1"/>
  <c r="BI52" i="30"/>
  <c r="BI53" i="30" s="1"/>
  <c r="BI68" i="30" s="1"/>
  <c r="BM162" i="1"/>
  <c r="BI50" i="37"/>
  <c r="BI51" i="37" s="1"/>
  <c r="BI60" i="37" s="1"/>
  <c r="F50" i="34"/>
  <c r="F51" i="34" s="1"/>
  <c r="F60" i="34" s="1"/>
  <c r="J161" i="1"/>
  <c r="F71" i="9"/>
  <c r="F72" i="9" s="1"/>
  <c r="F81" i="9" s="1"/>
  <c r="F52" i="7"/>
  <c r="F53" i="7" s="1"/>
  <c r="F68" i="7" s="1"/>
  <c r="AZ52" i="30"/>
  <c r="AZ53" i="30" s="1"/>
  <c r="AZ68" i="30" s="1"/>
  <c r="BD162" i="1"/>
  <c r="AZ50" i="37"/>
  <c r="AZ51" i="37" s="1"/>
  <c r="AZ60" i="37" s="1"/>
  <c r="AZ71" i="26"/>
  <c r="AZ72" i="26" s="1"/>
  <c r="AZ81" i="26" s="1"/>
  <c r="AY71" i="26"/>
  <c r="AY72" i="26" s="1"/>
  <c r="AY81" i="26" s="1"/>
  <c r="AY52" i="30"/>
  <c r="AY53" i="30" s="1"/>
  <c r="AY68" i="30" s="1"/>
  <c r="BC162" i="1"/>
  <c r="AY50" i="37"/>
  <c r="AY51" i="37" s="1"/>
  <c r="AY60" i="37" s="1"/>
  <c r="AR50" i="37"/>
  <c r="AR51" i="37" s="1"/>
  <c r="AR60" i="37" s="1"/>
  <c r="AR52" i="30"/>
  <c r="AR53" i="30" s="1"/>
  <c r="AR68" i="30" s="1"/>
  <c r="AV162" i="1"/>
  <c r="AR71" i="26"/>
  <c r="AR72" i="26" s="1"/>
  <c r="AR81" i="26" s="1"/>
  <c r="F50" i="37"/>
  <c r="F51" i="37" s="1"/>
  <c r="F60" i="37" s="1"/>
  <c r="F71" i="26"/>
  <c r="F72" i="26" s="1"/>
  <c r="F81" i="26" s="1"/>
  <c r="J162" i="1"/>
  <c r="F52" i="30"/>
  <c r="F53" i="30" s="1"/>
  <c r="F68" i="30" s="1"/>
  <c r="BH71" i="9"/>
  <c r="BH72" i="9" s="1"/>
  <c r="BH81" i="9" s="1"/>
  <c r="BH52" i="7"/>
  <c r="BH53" i="7" s="1"/>
  <c r="BH68" i="7" s="1"/>
  <c r="BH50" i="34"/>
  <c r="BH51" i="34" s="1"/>
  <c r="BH60" i="34" s="1"/>
  <c r="BL161" i="1"/>
  <c r="AN50" i="34"/>
  <c r="AN51" i="34" s="1"/>
  <c r="AN60" i="34" s="1"/>
  <c r="AR161" i="1"/>
  <c r="AN71" i="9"/>
  <c r="AN72" i="9" s="1"/>
  <c r="AN81" i="9" s="1"/>
  <c r="AN52" i="7"/>
  <c r="AN53" i="7" s="1"/>
  <c r="AN68" i="7" s="1"/>
  <c r="BR50" i="37"/>
  <c r="BR51" i="37" s="1"/>
  <c r="BR60" i="37" s="1"/>
  <c r="BR52" i="30"/>
  <c r="BR53" i="30" s="1"/>
  <c r="BR68" i="30" s="1"/>
  <c r="BV162" i="1"/>
  <c r="BR71" i="26"/>
  <c r="BR72" i="26" s="1"/>
  <c r="BR81" i="26" s="1"/>
  <c r="BD50" i="37"/>
  <c r="BD51" i="37" s="1"/>
  <c r="BD60" i="37" s="1"/>
  <c r="BH162" i="1"/>
  <c r="BD52" i="30"/>
  <c r="BD53" i="30" s="1"/>
  <c r="BD68" i="30" s="1"/>
  <c r="BD71" i="26"/>
  <c r="BD72" i="26" s="1"/>
  <c r="BD81" i="26" s="1"/>
  <c r="BM71" i="9"/>
  <c r="BM72" i="9" s="1"/>
  <c r="BM81" i="9" s="1"/>
  <c r="BM52" i="7"/>
  <c r="BM53" i="7" s="1"/>
  <c r="BM68" i="7" s="1"/>
  <c r="BM50" i="34"/>
  <c r="BM51" i="34" s="1"/>
  <c r="BM60" i="34" s="1"/>
  <c r="BQ161" i="1"/>
  <c r="AX52" i="7"/>
  <c r="AX53" i="7" s="1"/>
  <c r="AX68" i="7" s="1"/>
  <c r="AX71" i="9"/>
  <c r="AX72" i="9" s="1"/>
  <c r="AX81" i="9" s="1"/>
  <c r="AX50" i="34"/>
  <c r="AX51" i="34" s="1"/>
  <c r="AX60" i="34" s="1"/>
  <c r="BB161" i="1"/>
  <c r="BQ162" i="1"/>
  <c r="BM71" i="26"/>
  <c r="BM72" i="26" s="1"/>
  <c r="BM81" i="26" s="1"/>
  <c r="BM50" i="37"/>
  <c r="BM51" i="37" s="1"/>
  <c r="BM60" i="37" s="1"/>
  <c r="BM52" i="30"/>
  <c r="BM53" i="30" s="1"/>
  <c r="BM68" i="30" s="1"/>
  <c r="BO50" i="37"/>
  <c r="BO51" i="37" s="1"/>
  <c r="BO60" i="37" s="1"/>
  <c r="BO71" i="26"/>
  <c r="BO72" i="26" s="1"/>
  <c r="BO81" i="26" s="1"/>
  <c r="BS162" i="1"/>
  <c r="BO52" i="30"/>
  <c r="BO53" i="30" s="1"/>
  <c r="BO68" i="30" s="1"/>
  <c r="BE71" i="9"/>
  <c r="BE72" i="9" s="1"/>
  <c r="BE81" i="9" s="1"/>
  <c r="BE50" i="34"/>
  <c r="BE51" i="34" s="1"/>
  <c r="BE60" i="34" s="1"/>
  <c r="BI161" i="1"/>
  <c r="BE52" i="7"/>
  <c r="BE53" i="7" s="1"/>
  <c r="BE68" i="7" s="1"/>
  <c r="BF161" i="1"/>
  <c r="BB52" i="7"/>
  <c r="BB53" i="7" s="1"/>
  <c r="BB68" i="7" s="1"/>
  <c r="BB50" i="34"/>
  <c r="BB51" i="34" s="1"/>
  <c r="BB60" i="34" s="1"/>
  <c r="BB71" i="9"/>
  <c r="BB72" i="9" s="1"/>
  <c r="BB81" i="9" s="1"/>
  <c r="BX162" i="1"/>
  <c r="BT52" i="30"/>
  <c r="BT53" i="30" s="1"/>
  <c r="BT68" i="30" s="1"/>
  <c r="BT71" i="26"/>
  <c r="BT72" i="26" s="1"/>
  <c r="BT81" i="26" s="1"/>
  <c r="BT50" i="37"/>
  <c r="BT51" i="37" s="1"/>
  <c r="BT60" i="37" s="1"/>
  <c r="AX162" i="1"/>
  <c r="AT71" i="26"/>
  <c r="AT72" i="26" s="1"/>
  <c r="AT81" i="26" s="1"/>
  <c r="AT52" i="30"/>
  <c r="AT53" i="30" s="1"/>
  <c r="AT68" i="30" s="1"/>
  <c r="AT50" i="37"/>
  <c r="AT51" i="37" s="1"/>
  <c r="AT60" i="37" s="1"/>
  <c r="BW52" i="30"/>
  <c r="BW53" i="30" s="1"/>
  <c r="BW68" i="30" s="1"/>
  <c r="CA162" i="1"/>
  <c r="BW71" i="26"/>
  <c r="BW72" i="26" s="1"/>
  <c r="BW81" i="26" s="1"/>
  <c r="BW50" i="37"/>
  <c r="BW51" i="37" s="1"/>
  <c r="BW60" i="37" s="1"/>
  <c r="BR71" i="9"/>
  <c r="BR72" i="9" s="1"/>
  <c r="BR81" i="9" s="1"/>
  <c r="BR52" i="7"/>
  <c r="BR53" i="7" s="1"/>
  <c r="BR68" i="7" s="1"/>
  <c r="BV161" i="1"/>
  <c r="BR50" i="34"/>
  <c r="BR51" i="34" s="1"/>
  <c r="BR60" i="34" s="1"/>
  <c r="BW162" i="1"/>
  <c r="BS50" i="37"/>
  <c r="BS51" i="37" s="1"/>
  <c r="BS60" i="37" s="1"/>
  <c r="BS52" i="30"/>
  <c r="BS53" i="30" s="1"/>
  <c r="BS68" i="30" s="1"/>
  <c r="BS71" i="26"/>
  <c r="BS72" i="26" s="1"/>
  <c r="BS81" i="26" s="1"/>
  <c r="BY161" i="1"/>
  <c r="BY164" i="1" s="1"/>
  <c r="BU50" i="34"/>
  <c r="BU51" i="34" s="1"/>
  <c r="BU60" i="34" s="1"/>
  <c r="BU52" i="7"/>
  <c r="BU53" i="7" s="1"/>
  <c r="BU68" i="7" s="1"/>
  <c r="BU71" i="9"/>
  <c r="BU72" i="9" s="1"/>
  <c r="BU81" i="9" s="1"/>
  <c r="BK52" i="7"/>
  <c r="BK53" i="7" s="1"/>
  <c r="BK68" i="7" s="1"/>
  <c r="BK71" i="9"/>
  <c r="BK72" i="9" s="1"/>
  <c r="BK81" i="9" s="1"/>
  <c r="BO161" i="1"/>
  <c r="BK50" i="34"/>
  <c r="BK51" i="34" s="1"/>
  <c r="BK60" i="34" s="1"/>
  <c r="AW52" i="30"/>
  <c r="AW53" i="30" s="1"/>
  <c r="AW68" i="30" s="1"/>
  <c r="AW50" i="37"/>
  <c r="AW51" i="37" s="1"/>
  <c r="AW60" i="37" s="1"/>
  <c r="AW71" i="26"/>
  <c r="AW72" i="26" s="1"/>
  <c r="AW81" i="26" s="1"/>
  <c r="BA162" i="1"/>
  <c r="CA52" i="7"/>
  <c r="CA53" i="7" s="1"/>
  <c r="CA68" i="7" s="1"/>
  <c r="CA71" i="9"/>
  <c r="CA72" i="9" s="1"/>
  <c r="CA81" i="9" s="1"/>
  <c r="CE161" i="1"/>
  <c r="CA50" i="34"/>
  <c r="CA51" i="34" s="1"/>
  <c r="CA60" i="34" s="1"/>
  <c r="AP71" i="26"/>
  <c r="AP72" i="26" s="1"/>
  <c r="AP81" i="26" s="1"/>
  <c r="AT162" i="1"/>
  <c r="AP52" i="30"/>
  <c r="AP53" i="30" s="1"/>
  <c r="AP68" i="30" s="1"/>
  <c r="AP50" i="37"/>
  <c r="AP51" i="37" s="1"/>
  <c r="AP60" i="37" s="1"/>
  <c r="CH162" i="1"/>
  <c r="CD50" i="37"/>
  <c r="CD51" i="37" s="1"/>
  <c r="CD60" i="37" s="1"/>
  <c r="CD71" i="26"/>
  <c r="CD72" i="26" s="1"/>
  <c r="CD81" i="26" s="1"/>
  <c r="CD52" i="30"/>
  <c r="CD53" i="30" s="1"/>
  <c r="CD68" i="30" s="1"/>
  <c r="BJ50" i="34"/>
  <c r="BJ51" i="34" s="1"/>
  <c r="BJ60" i="34" s="1"/>
  <c r="BN161" i="1"/>
  <c r="BJ52" i="7"/>
  <c r="BJ53" i="7" s="1"/>
  <c r="BJ68" i="7" s="1"/>
  <c r="BJ71" i="9"/>
  <c r="BJ72" i="9" s="1"/>
  <c r="BJ81" i="9" s="1"/>
  <c r="BO52" i="7"/>
  <c r="BO53" i="7" s="1"/>
  <c r="BO68" i="7" s="1"/>
  <c r="BO50" i="34"/>
  <c r="BO51" i="34" s="1"/>
  <c r="BO60" i="34" s="1"/>
  <c r="BO71" i="9"/>
  <c r="BO72" i="9" s="1"/>
  <c r="BO81" i="9" s="1"/>
  <c r="BS161" i="1"/>
  <c r="AL52" i="30"/>
  <c r="AL53" i="30" s="1"/>
  <c r="AL68" i="30" s="1"/>
  <c r="AL71" i="26"/>
  <c r="AL72" i="26" s="1"/>
  <c r="AL81" i="26" s="1"/>
  <c r="AL50" i="37"/>
  <c r="AL51" i="37" s="1"/>
  <c r="AL60" i="37" s="1"/>
  <c r="AP162" i="1"/>
  <c r="AS162" i="1"/>
  <c r="AO52" i="30"/>
  <c r="AO53" i="30" s="1"/>
  <c r="AO68" i="30" s="1"/>
  <c r="AO71" i="26"/>
  <c r="AO72" i="26" s="1"/>
  <c r="AO81" i="26" s="1"/>
  <c r="AO50" i="37"/>
  <c r="AO51" i="37" s="1"/>
  <c r="AO60" i="37" s="1"/>
  <c r="BJ71" i="26"/>
  <c r="BJ72" i="26" s="1"/>
  <c r="BJ81" i="26" s="1"/>
  <c r="BJ52" i="30"/>
  <c r="BJ53" i="30" s="1"/>
  <c r="BJ68" i="30" s="1"/>
  <c r="BJ50" i="37"/>
  <c r="BJ51" i="37" s="1"/>
  <c r="BJ60" i="37" s="1"/>
  <c r="BN162" i="1"/>
  <c r="AM71" i="9"/>
  <c r="AM72" i="9" s="1"/>
  <c r="AM81" i="9" s="1"/>
  <c r="AQ161" i="1"/>
  <c r="AM52" i="7"/>
  <c r="AM53" i="7" s="1"/>
  <c r="AM68" i="7" s="1"/>
  <c r="AM50" i="34"/>
  <c r="AM51" i="34" s="1"/>
  <c r="AM60" i="34" s="1"/>
  <c r="BG71" i="26"/>
  <c r="BG72" i="26" s="1"/>
  <c r="BG81" i="26" s="1"/>
  <c r="BG50" i="37"/>
  <c r="BG51" i="37" s="1"/>
  <c r="BG60" i="37" s="1"/>
  <c r="BK162" i="1"/>
  <c r="BG52" i="30"/>
  <c r="BG53" i="30" s="1"/>
  <c r="BG68" i="30" s="1"/>
  <c r="BA52" i="30"/>
  <c r="BA53" i="30" s="1"/>
  <c r="BA68" i="30" s="1"/>
  <c r="BA50" i="37"/>
  <c r="BA51" i="37" s="1"/>
  <c r="BA60" i="37" s="1"/>
  <c r="BE162" i="1"/>
  <c r="BA71" i="26"/>
  <c r="BA72" i="26" s="1"/>
  <c r="BA81" i="26" s="1"/>
  <c r="AQ50" i="34"/>
  <c r="AQ51" i="34" s="1"/>
  <c r="AQ60" i="34" s="1"/>
  <c r="AU161" i="1"/>
  <c r="AQ71" i="9"/>
  <c r="AQ72" i="9" s="1"/>
  <c r="AQ81" i="9" s="1"/>
  <c r="AQ52" i="7"/>
  <c r="AQ53" i="7" s="1"/>
  <c r="AQ68" i="7" s="1"/>
  <c r="BF52" i="7"/>
  <c r="BF53" i="7" s="1"/>
  <c r="BF68" i="7" s="1"/>
  <c r="BF50" i="34"/>
  <c r="BF51" i="34" s="1"/>
  <c r="BF60" i="34" s="1"/>
  <c r="BJ161" i="1"/>
  <c r="BF71" i="9"/>
  <c r="BF72" i="9" s="1"/>
  <c r="BF81" i="9" s="1"/>
  <c r="AS50" i="34"/>
  <c r="AS51" i="34" s="1"/>
  <c r="AS60" i="34" s="1"/>
  <c r="AW161" i="1"/>
  <c r="AS71" i="9"/>
  <c r="AS72" i="9" s="1"/>
  <c r="AS81" i="9" s="1"/>
  <c r="AS52" i="7"/>
  <c r="AS53" i="7" s="1"/>
  <c r="AS68" i="7" s="1"/>
  <c r="AM71" i="26"/>
  <c r="AM72" i="26" s="1"/>
  <c r="AM81" i="26" s="1"/>
  <c r="AM52" i="30"/>
  <c r="AM53" i="30" s="1"/>
  <c r="AM68" i="30" s="1"/>
  <c r="AQ162" i="1"/>
  <c r="AM50" i="37"/>
  <c r="AM51" i="37" s="1"/>
  <c r="AM60" i="37" s="1"/>
  <c r="BT52" i="7"/>
  <c r="BT53" i="7" s="1"/>
  <c r="BT68" i="7" s="1"/>
  <c r="BX161" i="1"/>
  <c r="BT71" i="9"/>
  <c r="BT72" i="9" s="1"/>
  <c r="BT81" i="9" s="1"/>
  <c r="BT50" i="34"/>
  <c r="BT51" i="34" s="1"/>
  <c r="BT60" i="34" s="1"/>
  <c r="BC52" i="30"/>
  <c r="BC53" i="30" s="1"/>
  <c r="BC68" i="30" s="1"/>
  <c r="BC50" i="37"/>
  <c r="BC51" i="37" s="1"/>
  <c r="BC60" i="37" s="1"/>
  <c r="BC71" i="26"/>
  <c r="BC72" i="26" s="1"/>
  <c r="BC81" i="26" s="1"/>
  <c r="BG162" i="1"/>
  <c r="BQ50" i="34"/>
  <c r="BQ51" i="34" s="1"/>
  <c r="BQ60" i="34" s="1"/>
  <c r="BQ71" i="9"/>
  <c r="BQ72" i="9" s="1"/>
  <c r="BQ81" i="9" s="1"/>
  <c r="BQ52" i="7"/>
  <c r="BQ53" i="7" s="1"/>
  <c r="BQ68" i="7" s="1"/>
  <c r="BU161" i="1"/>
  <c r="CG161" i="1"/>
  <c r="CC50" i="34"/>
  <c r="CC51" i="34" s="1"/>
  <c r="CC60" i="34" s="1"/>
  <c r="CC52" i="7"/>
  <c r="CC53" i="7" s="1"/>
  <c r="CC68" i="7" s="1"/>
  <c r="CC71" i="9"/>
  <c r="CC72" i="9" s="1"/>
  <c r="CC81" i="9" s="1"/>
  <c r="BK52" i="30"/>
  <c r="BK53" i="30" s="1"/>
  <c r="BK68" i="30" s="1"/>
  <c r="BO162" i="1"/>
  <c r="BK50" i="37"/>
  <c r="BK51" i="37" s="1"/>
  <c r="BK60" i="37" s="1"/>
  <c r="BK71" i="26"/>
  <c r="BK72" i="26" s="1"/>
  <c r="BK81" i="26" s="1"/>
  <c r="AP52" i="7"/>
  <c r="AP53" i="7" s="1"/>
  <c r="AP68" i="7" s="1"/>
  <c r="AP50" i="34"/>
  <c r="AP51" i="34" s="1"/>
  <c r="AP60" i="34" s="1"/>
  <c r="AP71" i="9"/>
  <c r="AP72" i="9" s="1"/>
  <c r="AP81" i="9" s="1"/>
  <c r="AT161" i="1"/>
  <c r="AW52" i="7"/>
  <c r="AW53" i="7" s="1"/>
  <c r="AW68" i="7" s="1"/>
  <c r="AW71" i="9"/>
  <c r="AW72" i="9" s="1"/>
  <c r="AW81" i="9" s="1"/>
  <c r="BA161" i="1"/>
  <c r="AW50" i="34"/>
  <c r="AW51" i="34" s="1"/>
  <c r="AW60" i="34" s="1"/>
  <c r="BZ162" i="1"/>
  <c r="BV50" i="37"/>
  <c r="BV51" i="37" s="1"/>
  <c r="BV60" i="37" s="1"/>
  <c r="BV52" i="30"/>
  <c r="BV53" i="30" s="1"/>
  <c r="BV68" i="30" s="1"/>
  <c r="BV71" i="26"/>
  <c r="BV72" i="26" s="1"/>
  <c r="BV81" i="26" s="1"/>
  <c r="AT52" i="7"/>
  <c r="AT53" i="7" s="1"/>
  <c r="AT68" i="7" s="1"/>
  <c r="AX161" i="1"/>
  <c r="AT71" i="9"/>
  <c r="AT72" i="9" s="1"/>
  <c r="AT81" i="9" s="1"/>
  <c r="AT50" i="34"/>
  <c r="AT51" i="34" s="1"/>
  <c r="AT60" i="34" s="1"/>
  <c r="BV52" i="7"/>
  <c r="BV53" i="7" s="1"/>
  <c r="BV68" i="7" s="1"/>
  <c r="BV71" i="9"/>
  <c r="BV72" i="9" s="1"/>
  <c r="BV81" i="9" s="1"/>
  <c r="BZ161" i="1"/>
  <c r="BV50" i="34"/>
  <c r="BV51" i="34" s="1"/>
  <c r="BV60" i="34" s="1"/>
  <c r="AJ52" i="7"/>
  <c r="AJ53" i="7" s="1"/>
  <c r="AJ68" i="7" s="1"/>
  <c r="AN161" i="1"/>
  <c r="AJ71" i="9"/>
  <c r="AJ72" i="9" s="1"/>
  <c r="AJ81" i="9" s="1"/>
  <c r="AJ50" i="34"/>
  <c r="AJ51" i="34" s="1"/>
  <c r="AJ60" i="34" s="1"/>
  <c r="AO52" i="7"/>
  <c r="AO53" i="7" s="1"/>
  <c r="AO68" i="7" s="1"/>
  <c r="AO50" i="34"/>
  <c r="AO51" i="34" s="1"/>
  <c r="AO60" i="34" s="1"/>
  <c r="AS161" i="1"/>
  <c r="AO71" i="9"/>
  <c r="AO72" i="9" s="1"/>
  <c r="AO81" i="9" s="1"/>
  <c r="AZ50" i="34"/>
  <c r="AZ51" i="34" s="1"/>
  <c r="AZ60" i="34" s="1"/>
  <c r="AZ71" i="9"/>
  <c r="AZ72" i="9" s="1"/>
  <c r="AZ81" i="9" s="1"/>
  <c r="BD161" i="1"/>
  <c r="AZ52" i="7"/>
  <c r="AZ53" i="7" s="1"/>
  <c r="AZ68" i="7" s="1"/>
  <c r="BI162" i="1"/>
  <c r="BE50" i="37"/>
  <c r="BE51" i="37" s="1"/>
  <c r="BE60" i="37" s="1"/>
  <c r="BE71" i="26"/>
  <c r="BE72" i="26" s="1"/>
  <c r="BE81" i="26" s="1"/>
  <c r="BE52" i="30"/>
  <c r="BE53" i="30" s="1"/>
  <c r="BE68" i="30" s="1"/>
  <c r="CC162" i="1"/>
  <c r="BY50" i="37"/>
  <c r="BY51" i="37" s="1"/>
  <c r="BY60" i="37" s="1"/>
  <c r="BY52" i="30"/>
  <c r="BY53" i="30" s="1"/>
  <c r="BY68" i="30" s="1"/>
  <c r="BY71" i="26"/>
  <c r="BY72" i="26" s="1"/>
  <c r="BY81" i="26" s="1"/>
  <c r="AV161" i="1"/>
  <c r="AR50" i="34"/>
  <c r="AR51" i="34" s="1"/>
  <c r="AR60" i="34" s="1"/>
  <c r="AR71" i="9"/>
  <c r="AR72" i="9" s="1"/>
  <c r="AR81" i="9" s="1"/>
  <c r="AR52" i="7"/>
  <c r="AR53" i="7" s="1"/>
  <c r="AR68" i="7" s="1"/>
  <c r="CG162" i="1"/>
  <c r="CC50" i="37"/>
  <c r="CC51" i="37" s="1"/>
  <c r="CC60" i="37" s="1"/>
  <c r="CC71" i="26"/>
  <c r="CC72" i="26" s="1"/>
  <c r="CC81" i="26" s="1"/>
  <c r="CC52" i="30"/>
  <c r="CC53" i="30" s="1"/>
  <c r="CC68" i="30" s="1"/>
  <c r="AN162" i="1"/>
  <c r="AJ50" i="37"/>
  <c r="AJ51" i="37" s="1"/>
  <c r="AJ60" i="37" s="1"/>
  <c r="AJ52" i="30"/>
  <c r="AJ53" i="30" s="1"/>
  <c r="AJ68" i="30" s="1"/>
  <c r="AJ71" i="26"/>
  <c r="AJ72" i="26" s="1"/>
  <c r="AJ81" i="26" s="1"/>
  <c r="BC52" i="7"/>
  <c r="BC53" i="7" s="1"/>
  <c r="BC68" i="7" s="1"/>
  <c r="BG161" i="1"/>
  <c r="BC71" i="9"/>
  <c r="BC72" i="9" s="1"/>
  <c r="BC81" i="9" s="1"/>
  <c r="BC50" i="34"/>
  <c r="BC51" i="34" s="1"/>
  <c r="BC60" i="34" s="1"/>
  <c r="BZ50" i="37"/>
  <c r="BZ51" i="37" s="1"/>
  <c r="BZ60" i="37" s="1"/>
  <c r="BZ71" i="26"/>
  <c r="BZ72" i="26" s="1"/>
  <c r="BZ81" i="26" s="1"/>
  <c r="BZ52" i="30"/>
  <c r="BZ53" i="30" s="1"/>
  <c r="BZ68" i="30" s="1"/>
  <c r="CD162" i="1"/>
  <c r="AQ52" i="30"/>
  <c r="AQ53" i="30" s="1"/>
  <c r="AQ68" i="30" s="1"/>
  <c r="AQ71" i="26"/>
  <c r="AQ72" i="26" s="1"/>
  <c r="AQ81" i="26" s="1"/>
  <c r="AU162" i="1"/>
  <c r="AQ50" i="37"/>
  <c r="AQ51" i="37" s="1"/>
  <c r="AQ60" i="37" s="1"/>
  <c r="E68" i="30"/>
  <c r="AK71" i="26"/>
  <c r="AK72" i="26" s="1"/>
  <c r="AK81" i="26" s="1"/>
  <c r="AO162" i="1"/>
  <c r="AK50" i="37"/>
  <c r="AK51" i="37" s="1"/>
  <c r="AK60" i="37" s="1"/>
  <c r="AK52" i="30"/>
  <c r="AK53" i="30" s="1"/>
  <c r="AK68" i="30" s="1"/>
  <c r="BD71" i="9"/>
  <c r="BD72" i="9" s="1"/>
  <c r="BD81" i="9" s="1"/>
  <c r="BD50" i="34"/>
  <c r="BD51" i="34" s="1"/>
  <c r="BD60" i="34" s="1"/>
  <c r="BH161" i="1"/>
  <c r="BD52" i="7"/>
  <c r="BD53" i="7" s="1"/>
  <c r="BD68" i="7" s="1"/>
  <c r="BT162" i="1"/>
  <c r="BP50" i="37"/>
  <c r="BP51" i="37" s="1"/>
  <c r="BP60" i="37" s="1"/>
  <c r="BP71" i="26"/>
  <c r="BP72" i="26" s="1"/>
  <c r="BP81" i="26" s="1"/>
  <c r="BP52" i="30"/>
  <c r="BP53" i="30" s="1"/>
  <c r="BP68" i="30" s="1"/>
  <c r="BX71" i="9"/>
  <c r="BX72" i="9" s="1"/>
  <c r="BX81" i="9" s="1"/>
  <c r="BX52" i="7"/>
  <c r="BX53" i="7" s="1"/>
  <c r="BX68" i="7" s="1"/>
  <c r="CB161" i="1"/>
  <c r="BX50" i="34"/>
  <c r="BX51" i="34" s="1"/>
  <c r="BX60" i="34" s="1"/>
  <c r="BL52" i="30"/>
  <c r="BL53" i="30" s="1"/>
  <c r="BL68" i="30" s="1"/>
  <c r="BL71" i="26"/>
  <c r="BL72" i="26" s="1"/>
  <c r="BL81" i="26" s="1"/>
  <c r="BP162" i="1"/>
  <c r="BL50" i="37"/>
  <c r="BL51" i="37" s="1"/>
  <c r="BL60" i="37" s="1"/>
  <c r="AR162" i="1"/>
  <c r="AN71" i="26"/>
  <c r="AN72" i="26" s="1"/>
  <c r="AN81" i="26" s="1"/>
  <c r="AN50" i="37"/>
  <c r="AN51" i="37" s="1"/>
  <c r="AN60" i="37" s="1"/>
  <c r="AN52" i="30"/>
  <c r="AN53" i="30" s="1"/>
  <c r="AN68" i="30" s="1"/>
  <c r="CI162" i="1"/>
  <c r="CE50" i="37"/>
  <c r="CE51" i="37" s="1"/>
  <c r="CE60" i="37" s="1"/>
  <c r="CE52" i="30"/>
  <c r="CE53" i="30" s="1"/>
  <c r="CE68" i="30" s="1"/>
  <c r="CE71" i="26"/>
  <c r="CE72" i="26" s="1"/>
  <c r="CE81" i="26" s="1"/>
  <c r="CA161" i="1"/>
  <c r="BW50" i="34"/>
  <c r="BW51" i="34" s="1"/>
  <c r="BW60" i="34" s="1"/>
  <c r="BW52" i="7"/>
  <c r="BW53" i="7" s="1"/>
  <c r="BW68" i="7" s="1"/>
  <c r="BW71" i="9"/>
  <c r="BW72" i="9" s="1"/>
  <c r="BW81" i="9" s="1"/>
  <c r="BN71" i="26"/>
  <c r="BN72" i="26" s="1"/>
  <c r="BN81" i="26" s="1"/>
  <c r="BN52" i="30"/>
  <c r="BN53" i="30" s="1"/>
  <c r="BN68" i="30" s="1"/>
  <c r="BN50" i="37"/>
  <c r="BN51" i="37" s="1"/>
  <c r="BN60" i="37" s="1"/>
  <c r="BR162" i="1"/>
  <c r="CD161" i="1"/>
  <c r="BZ52" i="7"/>
  <c r="BZ53" i="7" s="1"/>
  <c r="BZ68" i="7" s="1"/>
  <c r="BZ50" i="34"/>
  <c r="BZ51" i="34" s="1"/>
  <c r="BZ60" i="34" s="1"/>
  <c r="BZ71" i="9"/>
  <c r="BZ72" i="9" s="1"/>
  <c r="BZ81" i="9" s="1"/>
  <c r="BN50" i="34"/>
  <c r="BN51" i="34" s="1"/>
  <c r="BN60" i="34" s="1"/>
  <c r="BN52" i="7"/>
  <c r="BN53" i="7" s="1"/>
  <c r="BN68" i="7" s="1"/>
  <c r="BN71" i="9"/>
  <c r="BN72" i="9" s="1"/>
  <c r="BN81" i="9" s="1"/>
  <c r="BR161" i="1"/>
  <c r="AV71" i="9"/>
  <c r="AV72" i="9" s="1"/>
  <c r="AV81" i="9" s="1"/>
  <c r="AV50" i="34"/>
  <c r="AV51" i="34" s="1"/>
  <c r="AV60" i="34" s="1"/>
  <c r="AV52" i="7"/>
  <c r="AV53" i="7" s="1"/>
  <c r="AV68" i="7" s="1"/>
  <c r="AZ161" i="1"/>
  <c r="BL50" i="34"/>
  <c r="BL51" i="34" s="1"/>
  <c r="BL60" i="34" s="1"/>
  <c r="BP161" i="1"/>
  <c r="BL71" i="9"/>
  <c r="BL72" i="9" s="1"/>
  <c r="BL81" i="9" s="1"/>
  <c r="BL52" i="7"/>
  <c r="BL53" i="7" s="1"/>
  <c r="BL68" i="7" s="1"/>
  <c r="E68" i="7"/>
  <c r="AGU3" i="45"/>
  <c r="K71" i="46" s="1"/>
  <c r="E309" i="46" s="1"/>
  <c r="AGV1" i="45"/>
  <c r="AGW1" i="45" s="1"/>
  <c r="BM161" i="1"/>
  <c r="BI52" i="7"/>
  <c r="BI53" i="7" s="1"/>
  <c r="BI68" i="7" s="1"/>
  <c r="BI71" i="9"/>
  <c r="BI72" i="9" s="1"/>
  <c r="BI81" i="9" s="1"/>
  <c r="BI50" i="34"/>
  <c r="BI51" i="34" s="1"/>
  <c r="BI60" i="34" s="1"/>
  <c r="AY52" i="7"/>
  <c r="AY53" i="7" s="1"/>
  <c r="AY68" i="7" s="1"/>
  <c r="AY71" i="9"/>
  <c r="AY72" i="9" s="1"/>
  <c r="AY81" i="9" s="1"/>
  <c r="AY50" i="34"/>
  <c r="AY51" i="34" s="1"/>
  <c r="AY60" i="34" s="1"/>
  <c r="BC161" i="1"/>
  <c r="CB52" i="7"/>
  <c r="CB53" i="7" s="1"/>
  <c r="CB68" i="7" s="1"/>
  <c r="CB71" i="9"/>
  <c r="CB72" i="9" s="1"/>
  <c r="CB81" i="9" s="1"/>
  <c r="CB50" i="34"/>
  <c r="CB51" i="34" s="1"/>
  <c r="CB60" i="34" s="1"/>
  <c r="CF161" i="1"/>
  <c r="AU50" i="34"/>
  <c r="AU51" i="34" s="1"/>
  <c r="AU60" i="34" s="1"/>
  <c r="AU52" i="7"/>
  <c r="AU53" i="7" s="1"/>
  <c r="AU68" i="7" s="1"/>
  <c r="AU71" i="9"/>
  <c r="AU72" i="9" s="1"/>
  <c r="AU81" i="9" s="1"/>
  <c r="AY161" i="1"/>
  <c r="K170" i="1"/>
  <c r="K168" i="1"/>
  <c r="L169" i="1"/>
  <c r="CE162" i="1"/>
  <c r="CA50" i="37"/>
  <c r="CA51" i="37" s="1"/>
  <c r="CA60" i="37" s="1"/>
  <c r="CA52" i="30"/>
  <c r="CA53" i="30" s="1"/>
  <c r="CA68" i="30" s="1"/>
  <c r="CA71" i="26"/>
  <c r="CA72" i="26" s="1"/>
  <c r="CA81" i="26" s="1"/>
  <c r="BJ162" i="1"/>
  <c r="BF71" i="26"/>
  <c r="BF72" i="26" s="1"/>
  <c r="BF81" i="26" s="1"/>
  <c r="BF50" i="37"/>
  <c r="BF51" i="37" s="1"/>
  <c r="BF60" i="37" s="1"/>
  <c r="BF52" i="30"/>
  <c r="BF53" i="30" s="1"/>
  <c r="BF68" i="30" s="1"/>
  <c r="BQ50" i="37"/>
  <c r="BQ51" i="37" s="1"/>
  <c r="BQ60" i="37" s="1"/>
  <c r="BQ52" i="30"/>
  <c r="BQ53" i="30" s="1"/>
  <c r="BQ68" i="30" s="1"/>
  <c r="BQ71" i="26"/>
  <c r="BQ72" i="26" s="1"/>
  <c r="BQ81" i="26" s="1"/>
  <c r="BU162" i="1"/>
  <c r="BB162" i="1"/>
  <c r="AX52" i="30"/>
  <c r="AX53" i="30" s="1"/>
  <c r="AX68" i="30" s="1"/>
  <c r="AX50" i="37"/>
  <c r="AX51" i="37" s="1"/>
  <c r="AX60" i="37" s="1"/>
  <c r="AX71" i="26"/>
  <c r="AX72" i="26" s="1"/>
  <c r="AX81" i="26" s="1"/>
  <c r="BW161" i="1"/>
  <c r="BS52" i="7"/>
  <c r="BS53" i="7" s="1"/>
  <c r="BS68" i="7" s="1"/>
  <c r="BS50" i="34"/>
  <c r="BS51" i="34" s="1"/>
  <c r="BS60" i="34" s="1"/>
  <c r="BS71" i="9"/>
  <c r="BS72" i="9" s="1"/>
  <c r="BS81" i="9" s="1"/>
  <c r="BX52" i="30"/>
  <c r="BX53" i="30" s="1"/>
  <c r="BX68" i="30" s="1"/>
  <c r="BX71" i="26"/>
  <c r="BX72" i="26" s="1"/>
  <c r="BX81" i="26" s="1"/>
  <c r="BX50" i="37"/>
  <c r="BX51" i="37" s="1"/>
  <c r="BX60" i="37" s="1"/>
  <c r="CB162" i="1"/>
  <c r="BA50" i="34"/>
  <c r="BA51" i="34" s="1"/>
  <c r="BA60" i="34" s="1"/>
  <c r="BA71" i="9"/>
  <c r="BA72" i="9" s="1"/>
  <c r="BA81" i="9" s="1"/>
  <c r="BE161" i="1"/>
  <c r="BA52" i="7"/>
  <c r="BA53" i="7" s="1"/>
  <c r="BA68" i="7" s="1"/>
  <c r="CC161" i="1"/>
  <c r="BY50" i="34"/>
  <c r="BY51" i="34" s="1"/>
  <c r="BY60" i="34" s="1"/>
  <c r="BY52" i="7"/>
  <c r="BY53" i="7" s="1"/>
  <c r="BY68" i="7" s="1"/>
  <c r="BY71" i="9"/>
  <c r="BY72" i="9" s="1"/>
  <c r="BY81" i="9" s="1"/>
  <c r="BL162" i="1"/>
  <c r="BH50" i="37"/>
  <c r="BH51" i="37" s="1"/>
  <c r="BH60" i="37" s="1"/>
  <c r="BH71" i="26"/>
  <c r="BH72" i="26" s="1"/>
  <c r="BH81" i="26" s="1"/>
  <c r="BH52" i="30"/>
  <c r="BH53" i="30" s="1"/>
  <c r="BH68" i="30" s="1"/>
  <c r="BU52" i="30"/>
  <c r="BU53" i="30" s="1"/>
  <c r="BU68" i="30" s="1"/>
  <c r="BU71" i="26"/>
  <c r="BU72" i="26" s="1"/>
  <c r="BU81" i="26" s="1"/>
  <c r="BU50" i="37"/>
  <c r="BU51" i="37" s="1"/>
  <c r="BU60" i="37" s="1"/>
  <c r="BY162" i="1"/>
  <c r="AU52" i="30"/>
  <c r="AU53" i="30" s="1"/>
  <c r="AU68" i="30" s="1"/>
  <c r="AY162" i="1"/>
  <c r="AU71" i="26"/>
  <c r="AU72" i="26" s="1"/>
  <c r="AU81" i="26" s="1"/>
  <c r="AU50" i="37"/>
  <c r="AU51" i="37" s="1"/>
  <c r="AU60" i="37" s="1"/>
  <c r="CA164" i="1" l="1"/>
  <c r="CA179" i="1"/>
  <c r="BI183" i="1"/>
  <c r="BI165" i="1"/>
  <c r="BU164" i="1"/>
  <c r="BU179" i="1"/>
  <c r="BN165" i="1"/>
  <c r="BN183" i="1"/>
  <c r="AP183" i="1"/>
  <c r="AP165" i="1"/>
  <c r="BA165" i="1"/>
  <c r="BA183" i="1"/>
  <c r="BB164" i="1"/>
  <c r="BB179" i="1"/>
  <c r="CF165" i="1"/>
  <c r="CF183" i="1"/>
  <c r="BT164" i="1"/>
  <c r="BT179" i="1"/>
  <c r="BF165" i="1"/>
  <c r="BF183" i="1"/>
  <c r="L172" i="1"/>
  <c r="L174" i="1"/>
  <c r="M173" i="1"/>
  <c r="AR165" i="1"/>
  <c r="AR183" i="1"/>
  <c r="BA164" i="1"/>
  <c r="BA179" i="1"/>
  <c r="BK165" i="1"/>
  <c r="BK183" i="1"/>
  <c r="BV179" i="1"/>
  <c r="BV164" i="1"/>
  <c r="BS183" i="1"/>
  <c r="BS165" i="1"/>
  <c r="J165" i="1"/>
  <c r="J183" i="1"/>
  <c r="BC165" i="1"/>
  <c r="BC183" i="1"/>
  <c r="CD164" i="1"/>
  <c r="CD179" i="1"/>
  <c r="BY179" i="1"/>
  <c r="BX164" i="1"/>
  <c r="BX179" i="1"/>
  <c r="AW179" i="1"/>
  <c r="AW164" i="1"/>
  <c r="AU179" i="1"/>
  <c r="AU164" i="1"/>
  <c r="BN179" i="1"/>
  <c r="BN164" i="1"/>
  <c r="AT183" i="1"/>
  <c r="AT165" i="1"/>
  <c r="BH165" i="1"/>
  <c r="BH183" i="1"/>
  <c r="AR164" i="1"/>
  <c r="AR179" i="1"/>
  <c r="J179" i="1"/>
  <c r="J164" i="1"/>
  <c r="CH164" i="1"/>
  <c r="CH179" i="1"/>
  <c r="K162" i="1"/>
  <c r="G52" i="30"/>
  <c r="G53" i="30" s="1"/>
  <c r="G68" i="30" s="1"/>
  <c r="G71" i="26"/>
  <c r="G72" i="26" s="1"/>
  <c r="G81" i="26" s="1"/>
  <c r="G50" i="37"/>
  <c r="G51" i="37" s="1"/>
  <c r="G60" i="37" s="1"/>
  <c r="AS183" i="1"/>
  <c r="AS165" i="1"/>
  <c r="CH165" i="1"/>
  <c r="CH183" i="1"/>
  <c r="BQ183" i="1"/>
  <c r="BQ165" i="1"/>
  <c r="BJ165" i="1"/>
  <c r="BJ183" i="1"/>
  <c r="AO183" i="1"/>
  <c r="AO165" i="1"/>
  <c r="BG164" i="1"/>
  <c r="BG179" i="1"/>
  <c r="AY165" i="1"/>
  <c r="AY183" i="1"/>
  <c r="CI165" i="1"/>
  <c r="CI183" i="1"/>
  <c r="BT165" i="1"/>
  <c r="BT183" i="1"/>
  <c r="CG165" i="1"/>
  <c r="CG183" i="1"/>
  <c r="CC165" i="1"/>
  <c r="CC183" i="1"/>
  <c r="AX165" i="1"/>
  <c r="AX183" i="1"/>
  <c r="BF179" i="1"/>
  <c r="BF164" i="1"/>
  <c r="BM164" i="1"/>
  <c r="BM179" i="1"/>
  <c r="CG164" i="1"/>
  <c r="CG179" i="1"/>
  <c r="CC164" i="1"/>
  <c r="CC179" i="1"/>
  <c r="AY164" i="1"/>
  <c r="AY179" i="1"/>
  <c r="AGW3" i="45"/>
  <c r="D72" i="46" s="1"/>
  <c r="D310" i="46" s="1"/>
  <c r="AGX1" i="45"/>
  <c r="BR165" i="1"/>
  <c r="BR183" i="1"/>
  <c r="BP183" i="1"/>
  <c r="BP165" i="1"/>
  <c r="AU165" i="1"/>
  <c r="AU183" i="1"/>
  <c r="BO183" i="1"/>
  <c r="BO165" i="1"/>
  <c r="BL183" i="1"/>
  <c r="BL165" i="1"/>
  <c r="BW164" i="1"/>
  <c r="BW179" i="1"/>
  <c r="CE165" i="1"/>
  <c r="CE183" i="1"/>
  <c r="CF164" i="1"/>
  <c r="CF179" i="1"/>
  <c r="BR179" i="1"/>
  <c r="BR164" i="1"/>
  <c r="CD165" i="1"/>
  <c r="CD183" i="1"/>
  <c r="AT179" i="1"/>
  <c r="AT164" i="1"/>
  <c r="BG165" i="1"/>
  <c r="BG183" i="1"/>
  <c r="BS164" i="1"/>
  <c r="BS179" i="1"/>
  <c r="BQ179" i="1"/>
  <c r="BQ164" i="1"/>
  <c r="BL179" i="1"/>
  <c r="BL164" i="1"/>
  <c r="AO179" i="1"/>
  <c r="AO164" i="1"/>
  <c r="AP179" i="1"/>
  <c r="AP164" i="1"/>
  <c r="BK164" i="1"/>
  <c r="BK179" i="1"/>
  <c r="AZ183" i="1"/>
  <c r="AZ165" i="1"/>
  <c r="CI164" i="1"/>
  <c r="CI179" i="1"/>
  <c r="G50" i="34"/>
  <c r="G51" i="34" s="1"/>
  <c r="G60" i="34" s="1"/>
  <c r="K161" i="1"/>
  <c r="G52" i="7"/>
  <c r="G53" i="7" s="1"/>
  <c r="G68" i="7" s="1"/>
  <c r="G71" i="9"/>
  <c r="G72" i="9" s="1"/>
  <c r="G81" i="9" s="1"/>
  <c r="AN165" i="1"/>
  <c r="AV164" i="1"/>
  <c r="AV179" i="1"/>
  <c r="BZ165" i="1"/>
  <c r="BZ183" i="1"/>
  <c r="BC179" i="1"/>
  <c r="BC164" i="1"/>
  <c r="AZ179" i="1"/>
  <c r="AZ164" i="1"/>
  <c r="BU183" i="1"/>
  <c r="BU165" i="1"/>
  <c r="BD164" i="1"/>
  <c r="BD179" i="1"/>
  <c r="AX179" i="1"/>
  <c r="AX164" i="1"/>
  <c r="BY183" i="1"/>
  <c r="BY165" i="1"/>
  <c r="CB165" i="1"/>
  <c r="CB183" i="1"/>
  <c r="M169" i="1"/>
  <c r="L170" i="1"/>
  <c r="L168" i="1"/>
  <c r="CB164" i="1"/>
  <c r="CB179" i="1"/>
  <c r="BH164" i="1"/>
  <c r="BH179" i="1"/>
  <c r="AS179" i="1"/>
  <c r="AS164" i="1"/>
  <c r="BZ179" i="1"/>
  <c r="BZ164" i="1"/>
  <c r="AQ183" i="1"/>
  <c r="AQ165" i="1"/>
  <c r="BJ179" i="1"/>
  <c r="BJ164" i="1"/>
  <c r="BE183" i="1"/>
  <c r="BE165" i="1"/>
  <c r="CE164" i="1"/>
  <c r="CE179" i="1"/>
  <c r="BO179" i="1"/>
  <c r="BO164" i="1"/>
  <c r="BI164" i="1"/>
  <c r="BI179" i="1"/>
  <c r="BV183" i="1"/>
  <c r="BV165" i="1"/>
  <c r="AV165" i="1"/>
  <c r="AV183" i="1"/>
  <c r="BM183" i="1"/>
  <c r="BM165" i="1"/>
  <c r="AW183" i="1"/>
  <c r="AW165" i="1"/>
  <c r="BW183" i="1"/>
  <c r="BW165" i="1"/>
  <c r="BX165" i="1"/>
  <c r="BX183" i="1"/>
  <c r="BB183" i="1"/>
  <c r="BB165" i="1"/>
  <c r="BE179" i="1"/>
  <c r="BE164" i="1"/>
  <c r="AN164" i="1"/>
  <c r="BP179" i="1"/>
  <c r="BP164" i="1"/>
  <c r="AQ164" i="1"/>
  <c r="AQ179" i="1"/>
  <c r="CA165" i="1"/>
  <c r="CA183" i="1"/>
  <c r="BD183" i="1"/>
  <c r="BD165" i="1"/>
  <c r="AV58" i="34" l="1"/>
  <c r="AV66" i="7"/>
  <c r="AV79" i="9"/>
  <c r="BS58" i="34"/>
  <c r="BS79" i="9"/>
  <c r="BS66" i="7"/>
  <c r="AQ66" i="30"/>
  <c r="AR79" i="26"/>
  <c r="AR58" i="37"/>
  <c r="AY79" i="9"/>
  <c r="AY66" i="7"/>
  <c r="AY58" i="34"/>
  <c r="BL79" i="9"/>
  <c r="BL66" i="7"/>
  <c r="BL58" i="34"/>
  <c r="BV66" i="7"/>
  <c r="BV58" i="34"/>
  <c r="BV79" i="9"/>
  <c r="K179" i="1"/>
  <c r="K164" i="1"/>
  <c r="CC58" i="34"/>
  <c r="CC79" i="9"/>
  <c r="CC66" i="7"/>
  <c r="BA58" i="34"/>
  <c r="BA66" i="7"/>
  <c r="BA79" i="9"/>
  <c r="AS58" i="37"/>
  <c r="AS79" i="26"/>
  <c r="AR66" i="30"/>
  <c r="BF58" i="34"/>
  <c r="BF66" i="7"/>
  <c r="BF79" i="9"/>
  <c r="CA58" i="37"/>
  <c r="BZ66" i="30"/>
  <c r="CA79" i="26"/>
  <c r="AP66" i="30"/>
  <c r="AQ58" i="37"/>
  <c r="AQ79" i="26"/>
  <c r="AU66" i="7"/>
  <c r="AU79" i="9"/>
  <c r="AU58" i="34"/>
  <c r="BP58" i="37"/>
  <c r="BP79" i="26"/>
  <c r="BO66" i="30"/>
  <c r="BU79" i="9"/>
  <c r="BU66" i="7"/>
  <c r="BU58" i="34"/>
  <c r="BO79" i="26"/>
  <c r="BN66" i="30"/>
  <c r="BO58" i="37"/>
  <c r="CB58" i="37"/>
  <c r="CB79" i="26"/>
  <c r="CA66" i="30"/>
  <c r="BJ58" i="37"/>
  <c r="BI66" i="30"/>
  <c r="BJ79" i="26"/>
  <c r="BH79" i="9"/>
  <c r="BH66" i="7"/>
  <c r="BH58" i="34"/>
  <c r="AP66" i="7"/>
  <c r="AP79" i="9"/>
  <c r="AP58" i="34"/>
  <c r="BB58" i="34"/>
  <c r="BB66" i="7"/>
  <c r="BB79" i="9"/>
  <c r="AK58" i="37"/>
  <c r="AK79" i="26"/>
  <c r="AK66" i="30"/>
  <c r="AO79" i="26"/>
  <c r="AO58" i="37"/>
  <c r="AN66" i="30"/>
  <c r="F79" i="9"/>
  <c r="F58" i="34"/>
  <c r="F66" i="7"/>
  <c r="BJ66" i="7"/>
  <c r="BJ79" i="9"/>
  <c r="BJ58" i="34"/>
  <c r="BZ66" i="7"/>
  <c r="BZ79" i="9"/>
  <c r="BZ58" i="34"/>
  <c r="M172" i="1"/>
  <c r="N173" i="1"/>
  <c r="M174" i="1"/>
  <c r="BG58" i="34"/>
  <c r="BG66" i="7"/>
  <c r="BG79" i="9"/>
  <c r="AT58" i="37"/>
  <c r="AT79" i="26"/>
  <c r="AS66" i="30"/>
  <c r="CE66" i="30"/>
  <c r="CE58" i="37"/>
  <c r="CE79" i="26"/>
  <c r="CD66" i="30"/>
  <c r="BE66" i="30"/>
  <c r="BF79" i="26"/>
  <c r="BF58" i="37"/>
  <c r="AN58" i="34"/>
  <c r="AN66" i="7"/>
  <c r="AN79" i="9"/>
  <c r="BR58" i="34"/>
  <c r="BR66" i="7"/>
  <c r="BR79" i="9"/>
  <c r="H71" i="26"/>
  <c r="H72" i="26" s="1"/>
  <c r="H81" i="26" s="1"/>
  <c r="L162" i="1"/>
  <c r="H50" i="37"/>
  <c r="H51" i="37" s="1"/>
  <c r="H60" i="37" s="1"/>
  <c r="H52" i="30"/>
  <c r="H53" i="30" s="1"/>
  <c r="H68" i="30" s="1"/>
  <c r="AX79" i="9"/>
  <c r="AX66" i="7"/>
  <c r="AX58" i="34"/>
  <c r="BQ66" i="7"/>
  <c r="BQ58" i="34"/>
  <c r="BQ79" i="9"/>
  <c r="BM58" i="34"/>
  <c r="BM66" i="7"/>
  <c r="BM79" i="9"/>
  <c r="AQ58" i="34"/>
  <c r="AQ66" i="7"/>
  <c r="AQ79" i="9"/>
  <c r="AY58" i="37"/>
  <c r="AX66" i="30"/>
  <c r="AY79" i="26"/>
  <c r="BG58" i="37"/>
  <c r="BG79" i="26"/>
  <c r="BF66" i="30"/>
  <c r="BH66" i="30"/>
  <c r="BI79" i="26"/>
  <c r="BI58" i="37"/>
  <c r="BO79" i="9"/>
  <c r="BO66" i="7"/>
  <c r="BO58" i="34"/>
  <c r="BD79" i="26"/>
  <c r="BC66" i="30"/>
  <c r="BD58" i="37"/>
  <c r="BB58" i="37"/>
  <c r="BA66" i="30"/>
  <c r="BB79" i="26"/>
  <c r="AW79" i="26"/>
  <c r="AV66" i="30"/>
  <c r="AW58" i="37"/>
  <c r="AM58" i="34"/>
  <c r="AM79" i="9"/>
  <c r="AM66" i="7"/>
  <c r="BU58" i="37"/>
  <c r="BU79" i="26"/>
  <c r="BT66" i="30"/>
  <c r="AW66" i="30"/>
  <c r="AX79" i="26"/>
  <c r="AX58" i="37"/>
  <c r="BZ79" i="26"/>
  <c r="BY66" i="30"/>
  <c r="BZ58" i="37"/>
  <c r="CA66" i="7"/>
  <c r="CA58" i="34"/>
  <c r="CA79" i="9"/>
  <c r="AZ58" i="34"/>
  <c r="AZ79" i="9"/>
  <c r="AZ66" i="7"/>
  <c r="BM66" i="30"/>
  <c r="BN79" i="26"/>
  <c r="BN58" i="37"/>
  <c r="N169" i="1"/>
  <c r="M170" i="1"/>
  <c r="M168" i="1"/>
  <c r="AL58" i="34"/>
  <c r="AL66" i="7"/>
  <c r="AL79" i="9"/>
  <c r="BN66" i="7"/>
  <c r="BN58" i="34"/>
  <c r="BN79" i="9"/>
  <c r="BG66" i="30"/>
  <c r="BH58" i="37"/>
  <c r="BH79" i="26"/>
  <c r="BM58" i="37"/>
  <c r="BM79" i="26"/>
  <c r="BL66" i="30"/>
  <c r="K183" i="1"/>
  <c r="K165" i="1"/>
  <c r="AS79" i="9"/>
  <c r="AS58" i="34"/>
  <c r="AS66" i="7"/>
  <c r="F79" i="26"/>
  <c r="F66" i="30"/>
  <c r="F58" i="37"/>
  <c r="AW79" i="9"/>
  <c r="AW66" i="7"/>
  <c r="AW58" i="34"/>
  <c r="BE79" i="26"/>
  <c r="BE58" i="37"/>
  <c r="BD66" i="30"/>
  <c r="AV79" i="26"/>
  <c r="AU66" i="30"/>
  <c r="AV58" i="37"/>
  <c r="AM79" i="26"/>
  <c r="AM58" i="37"/>
  <c r="AM66" i="30"/>
  <c r="BY66" i="7"/>
  <c r="BY58" i="34"/>
  <c r="BY79" i="9"/>
  <c r="BS66" i="30"/>
  <c r="BT79" i="26"/>
  <c r="BT58" i="37"/>
  <c r="BV58" i="37"/>
  <c r="BU66" i="30"/>
  <c r="BV79" i="26"/>
  <c r="BX66" i="30"/>
  <c r="BY58" i="37"/>
  <c r="BY79" i="26"/>
  <c r="BQ66" i="30"/>
  <c r="BR58" i="37"/>
  <c r="BR79" i="26"/>
  <c r="BA79" i="26"/>
  <c r="BA58" i="37"/>
  <c r="AZ66" i="30"/>
  <c r="BW66" i="30"/>
  <c r="BX58" i="37"/>
  <c r="BX79" i="26"/>
  <c r="AR66" i="7"/>
  <c r="AR58" i="34"/>
  <c r="AR79" i="9"/>
  <c r="CE66" i="7"/>
  <c r="CE58" i="34"/>
  <c r="CE79" i="9"/>
  <c r="BC79" i="26"/>
  <c r="BC58" i="37"/>
  <c r="BB66" i="30"/>
  <c r="CB79" i="9"/>
  <c r="CB58" i="34"/>
  <c r="CB66" i="7"/>
  <c r="AGX3" i="45"/>
  <c r="I72" i="46" s="1"/>
  <c r="F310" i="46" s="1"/>
  <c r="AGY1" i="45"/>
  <c r="BI58" i="34"/>
  <c r="BI79" i="9"/>
  <c r="BI66" i="7"/>
  <c r="CC58" i="37"/>
  <c r="CC79" i="26"/>
  <c r="CB66" i="30"/>
  <c r="BC66" i="7"/>
  <c r="BC58" i="34"/>
  <c r="BC79" i="9"/>
  <c r="CC66" i="30"/>
  <c r="CD79" i="26"/>
  <c r="CD58" i="37"/>
  <c r="CD58" i="34"/>
  <c r="CD79" i="9"/>
  <c r="CD66" i="7"/>
  <c r="BT66" i="7"/>
  <c r="BT58" i="34"/>
  <c r="BT79" i="9"/>
  <c r="BP58" i="34"/>
  <c r="BP79" i="9"/>
  <c r="BP66" i="7"/>
  <c r="BW79" i="9"/>
  <c r="BW66" i="7"/>
  <c r="BW58" i="34"/>
  <c r="BX66" i="7"/>
  <c r="BX79" i="9"/>
  <c r="BX58" i="34"/>
  <c r="BK79" i="9"/>
  <c r="BK58" i="34"/>
  <c r="BK66" i="7"/>
  <c r="AT79" i="9"/>
  <c r="AT66" i="7"/>
  <c r="AT58" i="34"/>
  <c r="BL58" i="37"/>
  <c r="BK66" i="30"/>
  <c r="BL79" i="26"/>
  <c r="H52" i="7"/>
  <c r="H53" i="7" s="1"/>
  <c r="H68" i="7" s="1"/>
  <c r="L161" i="1"/>
  <c r="H50" i="34"/>
  <c r="H51" i="34" s="1"/>
  <c r="H60" i="34" s="1"/>
  <c r="H71" i="9"/>
  <c r="H72" i="9" s="1"/>
  <c r="H81" i="9" s="1"/>
  <c r="AT66" i="30"/>
  <c r="AU58" i="37"/>
  <c r="AU79" i="26"/>
  <c r="AZ58" i="37"/>
  <c r="AY66" i="30"/>
  <c r="AZ79" i="26"/>
  <c r="BS79" i="26"/>
  <c r="BR66" i="30"/>
  <c r="BS58" i="37"/>
  <c r="AO66" i="7"/>
  <c r="AO58" i="34"/>
  <c r="AO79" i="9"/>
  <c r="BW58" i="37"/>
  <c r="BV66" i="30"/>
  <c r="BW79" i="26"/>
  <c r="BE58" i="34"/>
  <c r="BE79" i="9"/>
  <c r="BE66" i="7"/>
  <c r="BD58" i="34"/>
  <c r="BD66" i="7"/>
  <c r="BD79" i="9"/>
  <c r="BP66" i="30"/>
  <c r="BQ58" i="37"/>
  <c r="BQ79" i="26"/>
  <c r="AK66" i="7"/>
  <c r="AK79" i="9"/>
  <c r="AK58" i="34"/>
  <c r="BK79" i="26"/>
  <c r="BJ66" i="30"/>
  <c r="BK58" i="37"/>
  <c r="AP79" i="26"/>
  <c r="AP58" i="37"/>
  <c r="AO66" i="30"/>
  <c r="AN79" i="26"/>
  <c r="AN58" i="37"/>
  <c r="AL79" i="26"/>
  <c r="AL58" i="37"/>
  <c r="AL66" i="30"/>
  <c r="M161" i="1" l="1"/>
  <c r="I50" i="34"/>
  <c r="I51" i="34" s="1"/>
  <c r="I60" i="34" s="1"/>
  <c r="I71" i="9"/>
  <c r="I72" i="9" s="1"/>
  <c r="I81" i="9" s="1"/>
  <c r="I52" i="7"/>
  <c r="I53" i="7" s="1"/>
  <c r="I68" i="7" s="1"/>
  <c r="N168" i="1"/>
  <c r="O169" i="1"/>
  <c r="N170" i="1"/>
  <c r="G66" i="30"/>
  <c r="G79" i="26"/>
  <c r="G58" i="37"/>
  <c r="L165" i="1"/>
  <c r="L183" i="1"/>
  <c r="G58" i="34"/>
  <c r="G79" i="9"/>
  <c r="G66" i="7"/>
  <c r="O173" i="1"/>
  <c r="N174" i="1"/>
  <c r="N172" i="1"/>
  <c r="L179" i="1"/>
  <c r="L164" i="1"/>
  <c r="I71" i="26"/>
  <c r="I72" i="26" s="1"/>
  <c r="I81" i="26" s="1"/>
  <c r="I50" i="37"/>
  <c r="I51" i="37" s="1"/>
  <c r="I60" i="37" s="1"/>
  <c r="I52" i="30"/>
  <c r="I53" i="30" s="1"/>
  <c r="I68" i="30" s="1"/>
  <c r="M162" i="1"/>
  <c r="AGY3" i="45"/>
  <c r="K72" i="46" s="1"/>
  <c r="E310" i="46" s="1"/>
  <c r="AGZ1" i="45"/>
  <c r="AHA1" i="45" s="1"/>
  <c r="M183" i="1" l="1"/>
  <c r="M165" i="1"/>
  <c r="O174" i="1"/>
  <c r="P173" i="1"/>
  <c r="O172" i="1"/>
  <c r="P169" i="1"/>
  <c r="O170" i="1"/>
  <c r="O168" i="1"/>
  <c r="J52" i="7"/>
  <c r="J53" i="7" s="1"/>
  <c r="J68" i="7" s="1"/>
  <c r="J50" i="34"/>
  <c r="J51" i="34" s="1"/>
  <c r="J60" i="34" s="1"/>
  <c r="N161" i="1"/>
  <c r="J71" i="9"/>
  <c r="J72" i="9" s="1"/>
  <c r="J81" i="9" s="1"/>
  <c r="H79" i="26"/>
  <c r="H66" i="30"/>
  <c r="H58" i="37"/>
  <c r="H58" i="34"/>
  <c r="H79" i="9"/>
  <c r="H66" i="7"/>
  <c r="AHA3" i="45"/>
  <c r="D73" i="46" s="1"/>
  <c r="D311" i="46" s="1"/>
  <c r="AHB1" i="45"/>
  <c r="N162" i="1"/>
  <c r="J52" i="30"/>
  <c r="J53" i="30" s="1"/>
  <c r="J68" i="30" s="1"/>
  <c r="J71" i="26"/>
  <c r="J72" i="26" s="1"/>
  <c r="J81" i="26" s="1"/>
  <c r="J50" i="37"/>
  <c r="J51" i="37" s="1"/>
  <c r="J60" i="37" s="1"/>
  <c r="M164" i="1"/>
  <c r="M179" i="1"/>
  <c r="N165" i="1" l="1"/>
  <c r="N183" i="1"/>
  <c r="P172" i="1"/>
  <c r="Q173" i="1"/>
  <c r="P174" i="1"/>
  <c r="P170" i="1"/>
  <c r="P168" i="1"/>
  <c r="Q169" i="1"/>
  <c r="AHC1" i="45"/>
  <c r="AHB3" i="45"/>
  <c r="I73" i="46" s="1"/>
  <c r="F311" i="46" s="1"/>
  <c r="N164" i="1"/>
  <c r="N179" i="1"/>
  <c r="K50" i="37"/>
  <c r="K51" i="37" s="1"/>
  <c r="K60" i="37" s="1"/>
  <c r="O162" i="1"/>
  <c r="K71" i="26"/>
  <c r="K72" i="26" s="1"/>
  <c r="K81" i="26" s="1"/>
  <c r="K52" i="30"/>
  <c r="K53" i="30" s="1"/>
  <c r="K68" i="30" s="1"/>
  <c r="K50" i="34"/>
  <c r="K51" i="34" s="1"/>
  <c r="K60" i="34" s="1"/>
  <c r="O161" i="1"/>
  <c r="K71" i="9"/>
  <c r="K72" i="9" s="1"/>
  <c r="K81" i="9" s="1"/>
  <c r="K52" i="7"/>
  <c r="K53" i="7" s="1"/>
  <c r="K68" i="7" s="1"/>
  <c r="I58" i="34"/>
  <c r="I79" i="9"/>
  <c r="I66" i="7"/>
  <c r="I66" i="30"/>
  <c r="I79" i="26"/>
  <c r="I58" i="37"/>
  <c r="L52" i="7" l="1"/>
  <c r="L53" i="7" s="1"/>
  <c r="L68" i="7" s="1"/>
  <c r="L50" i="34"/>
  <c r="L51" i="34" s="1"/>
  <c r="L60" i="34" s="1"/>
  <c r="P161" i="1"/>
  <c r="L71" i="9"/>
  <c r="L72" i="9" s="1"/>
  <c r="L81" i="9" s="1"/>
  <c r="P162" i="1"/>
  <c r="L52" i="30"/>
  <c r="L53" i="30" s="1"/>
  <c r="L68" i="30" s="1"/>
  <c r="L71" i="26"/>
  <c r="L72" i="26" s="1"/>
  <c r="L81" i="26" s="1"/>
  <c r="L50" i="37"/>
  <c r="L51" i="37" s="1"/>
  <c r="L60" i="37" s="1"/>
  <c r="R169" i="1"/>
  <c r="Q170" i="1"/>
  <c r="Q168" i="1"/>
  <c r="O165" i="1"/>
  <c r="O183" i="1"/>
  <c r="J66" i="7"/>
  <c r="J58" i="34"/>
  <c r="J79" i="9"/>
  <c r="O179" i="1"/>
  <c r="O164" i="1"/>
  <c r="J58" i="37"/>
  <c r="J79" i="26"/>
  <c r="J66" i="30"/>
  <c r="Q174" i="1"/>
  <c r="Q172" i="1"/>
  <c r="R173" i="1"/>
  <c r="AHD1" i="45"/>
  <c r="AHE1" i="45" s="1"/>
  <c r="AHC3" i="45"/>
  <c r="K73" i="46" s="1"/>
  <c r="E311" i="46" s="1"/>
  <c r="R172" i="1" l="1"/>
  <c r="S173" i="1"/>
  <c r="R174" i="1"/>
  <c r="P164" i="1"/>
  <c r="P179" i="1"/>
  <c r="M50" i="37"/>
  <c r="M51" i="37" s="1"/>
  <c r="M60" i="37" s="1"/>
  <c r="M52" i="30"/>
  <c r="M53" i="30" s="1"/>
  <c r="M68" i="30" s="1"/>
  <c r="Q162" i="1"/>
  <c r="M71" i="26"/>
  <c r="M72" i="26" s="1"/>
  <c r="M81" i="26" s="1"/>
  <c r="P183" i="1"/>
  <c r="P165" i="1"/>
  <c r="K66" i="30"/>
  <c r="K58" i="37"/>
  <c r="K79" i="26"/>
  <c r="M50" i="34"/>
  <c r="M51" i="34" s="1"/>
  <c r="M60" i="34" s="1"/>
  <c r="M71" i="9"/>
  <c r="M72" i="9" s="1"/>
  <c r="M81" i="9" s="1"/>
  <c r="Q161" i="1"/>
  <c r="M52" i="7"/>
  <c r="M53" i="7" s="1"/>
  <c r="M68" i="7" s="1"/>
  <c r="AHF1" i="45"/>
  <c r="AHE3" i="45"/>
  <c r="D74" i="46" s="1"/>
  <c r="D312" i="46" s="1"/>
  <c r="D314" i="46" s="1"/>
  <c r="D150" i="1" s="1"/>
  <c r="K58" i="34"/>
  <c r="K79" i="9"/>
  <c r="K66" i="7"/>
  <c r="R168" i="1"/>
  <c r="S169" i="1"/>
  <c r="R170" i="1"/>
  <c r="L58" i="34" l="1"/>
  <c r="L66" i="7"/>
  <c r="L79" i="9"/>
  <c r="Q165" i="1"/>
  <c r="Q183" i="1"/>
  <c r="AHF3" i="45"/>
  <c r="I74" i="46" s="1"/>
  <c r="F312" i="46" s="1"/>
  <c r="AHG1" i="45"/>
  <c r="N52" i="30"/>
  <c r="N53" i="30" s="1"/>
  <c r="N68" i="30" s="1"/>
  <c r="N71" i="26"/>
  <c r="N72" i="26" s="1"/>
  <c r="N81" i="26" s="1"/>
  <c r="R162" i="1"/>
  <c r="N50" i="37"/>
  <c r="N51" i="37" s="1"/>
  <c r="N60" i="37" s="1"/>
  <c r="D151" i="1"/>
  <c r="E151" i="1"/>
  <c r="L58" i="37"/>
  <c r="L66" i="30"/>
  <c r="L79" i="26"/>
  <c r="S172" i="1"/>
  <c r="T173" i="1"/>
  <c r="S174" i="1"/>
  <c r="N71" i="9"/>
  <c r="N72" i="9" s="1"/>
  <c r="N81" i="9" s="1"/>
  <c r="N50" i="34"/>
  <c r="N51" i="34" s="1"/>
  <c r="N60" i="34" s="1"/>
  <c r="N52" i="7"/>
  <c r="N53" i="7" s="1"/>
  <c r="N68" i="7" s="1"/>
  <c r="R161" i="1"/>
  <c r="S170" i="1"/>
  <c r="T169" i="1"/>
  <c r="S168" i="1"/>
  <c r="Q179" i="1"/>
  <c r="Q164" i="1"/>
  <c r="M58" i="37" l="1"/>
  <c r="M66" i="30"/>
  <c r="M79" i="26"/>
  <c r="S161" i="1"/>
  <c r="O50" i="34"/>
  <c r="O51" i="34" s="1"/>
  <c r="O60" i="34" s="1"/>
  <c r="O71" i="9"/>
  <c r="O72" i="9" s="1"/>
  <c r="O81" i="9" s="1"/>
  <c r="O52" i="7"/>
  <c r="O53" i="7" s="1"/>
  <c r="O68" i="7" s="1"/>
  <c r="M58" i="34"/>
  <c r="M66" i="7"/>
  <c r="M79" i="9"/>
  <c r="E54" i="37"/>
  <c r="E52" i="37" s="1"/>
  <c r="E53" i="37" s="1"/>
  <c r="E57" i="37" s="1"/>
  <c r="E75" i="26"/>
  <c r="E73" i="26" s="1"/>
  <c r="E74" i="26" s="1"/>
  <c r="E78" i="26" s="1"/>
  <c r="E50" i="30"/>
  <c r="E54" i="34"/>
  <c r="E52" i="34" s="1"/>
  <c r="E53" i="34" s="1"/>
  <c r="E57" i="34" s="1"/>
  <c r="E75" i="9"/>
  <c r="E73" i="9" s="1"/>
  <c r="E74" i="9" s="1"/>
  <c r="E78" i="9" s="1"/>
  <c r="E50" i="7"/>
  <c r="R183" i="1"/>
  <c r="R165" i="1"/>
  <c r="R164" i="1"/>
  <c r="R179" i="1"/>
  <c r="AHG3" i="45"/>
  <c r="K74" i="46" s="1"/>
  <c r="E312" i="46" s="1"/>
  <c r="E314" i="46" s="1"/>
  <c r="F151" i="1" s="1"/>
  <c r="AHH1" i="45"/>
  <c r="AHI1" i="45" s="1"/>
  <c r="O52" i="30"/>
  <c r="O53" i="30" s="1"/>
  <c r="O68" i="30" s="1"/>
  <c r="O71" i="26"/>
  <c r="O72" i="26" s="1"/>
  <c r="O81" i="26" s="1"/>
  <c r="S162" i="1"/>
  <c r="O50" i="37"/>
  <c r="O51" i="37" s="1"/>
  <c r="O60" i="37" s="1"/>
  <c r="U173" i="1"/>
  <c r="T172" i="1"/>
  <c r="T174" i="1"/>
  <c r="T170" i="1"/>
  <c r="U169" i="1"/>
  <c r="T168" i="1"/>
  <c r="P50" i="34" l="1"/>
  <c r="P51" i="34" s="1"/>
  <c r="P60" i="34" s="1"/>
  <c r="P71" i="9"/>
  <c r="P72" i="9" s="1"/>
  <c r="P81" i="9" s="1"/>
  <c r="P52" i="7"/>
  <c r="P53" i="7" s="1"/>
  <c r="P68" i="7" s="1"/>
  <c r="T161" i="1"/>
  <c r="AHJ1" i="45"/>
  <c r="AHI3" i="45"/>
  <c r="K78" i="46" s="1"/>
  <c r="P71" i="26"/>
  <c r="P72" i="26" s="1"/>
  <c r="P81" i="26" s="1"/>
  <c r="T162" i="1"/>
  <c r="P52" i="30"/>
  <c r="P53" i="30" s="1"/>
  <c r="P68" i="30" s="1"/>
  <c r="P50" i="37"/>
  <c r="P51" i="37" s="1"/>
  <c r="P60" i="37" s="1"/>
  <c r="N58" i="34"/>
  <c r="N79" i="9"/>
  <c r="N66" i="7"/>
  <c r="S179" i="1"/>
  <c r="S164" i="1"/>
  <c r="E62" i="7"/>
  <c r="E54" i="7" s="1"/>
  <c r="E60" i="7"/>
  <c r="E61" i="7" s="1"/>
  <c r="E65" i="7" s="1"/>
  <c r="U170" i="1"/>
  <c r="U168" i="1"/>
  <c r="V169" i="1"/>
  <c r="V173" i="1"/>
  <c r="U174" i="1"/>
  <c r="U172" i="1"/>
  <c r="E62" i="30"/>
  <c r="E54" i="30" s="1"/>
  <c r="E60" i="30"/>
  <c r="S165" i="1"/>
  <c r="S183" i="1"/>
  <c r="N58" i="37"/>
  <c r="N79" i="26"/>
  <c r="N66" i="30"/>
  <c r="U162" i="1" l="1"/>
  <c r="Q71" i="26"/>
  <c r="Q72" i="26" s="1"/>
  <c r="Q81" i="26" s="1"/>
  <c r="Q50" i="37"/>
  <c r="Q51" i="37" s="1"/>
  <c r="Q60" i="37" s="1"/>
  <c r="Q52" i="30"/>
  <c r="Q53" i="30" s="1"/>
  <c r="Q68" i="30" s="1"/>
  <c r="T183" i="1"/>
  <c r="T165" i="1"/>
  <c r="V172" i="1"/>
  <c r="V174" i="1"/>
  <c r="W173" i="1"/>
  <c r="V168" i="1"/>
  <c r="W169" i="1"/>
  <c r="V170" i="1"/>
  <c r="T179" i="1"/>
  <c r="T164" i="1"/>
  <c r="O66" i="30"/>
  <c r="O58" i="37"/>
  <c r="O79" i="26"/>
  <c r="O58" i="34"/>
  <c r="O79" i="9"/>
  <c r="O66" i="7"/>
  <c r="AHK1" i="45"/>
  <c r="AHJ3" i="45"/>
  <c r="E78" i="46" s="1"/>
  <c r="Q52" i="7"/>
  <c r="Q53" i="7" s="1"/>
  <c r="Q68" i="7" s="1"/>
  <c r="Q71" i="9"/>
  <c r="Q72" i="9" s="1"/>
  <c r="Q81" i="9" s="1"/>
  <c r="Q50" i="34"/>
  <c r="Q51" i="34" s="1"/>
  <c r="Q60" i="34" s="1"/>
  <c r="U161" i="1"/>
  <c r="D335" i="46"/>
  <c r="D332" i="46"/>
  <c r="D334" i="46"/>
  <c r="D336" i="46"/>
  <c r="D333" i="46"/>
  <c r="E65" i="30"/>
  <c r="E61" i="30"/>
  <c r="R71" i="26" l="1"/>
  <c r="R72" i="26" s="1"/>
  <c r="R81" i="26" s="1"/>
  <c r="R50" i="37"/>
  <c r="R51" i="37" s="1"/>
  <c r="R60" i="37" s="1"/>
  <c r="R52" i="30"/>
  <c r="R53" i="30" s="1"/>
  <c r="R68" i="30" s="1"/>
  <c r="V162" i="1"/>
  <c r="P66" i="7"/>
  <c r="P79" i="9"/>
  <c r="P58" i="34"/>
  <c r="X169" i="1"/>
  <c r="W168" i="1"/>
  <c r="W170" i="1"/>
  <c r="AHL1" i="45"/>
  <c r="AHK3" i="45"/>
  <c r="F78" i="46" s="1"/>
  <c r="U164" i="1"/>
  <c r="U179" i="1"/>
  <c r="P58" i="37"/>
  <c r="P66" i="30"/>
  <c r="P79" i="26"/>
  <c r="R50" i="34"/>
  <c r="R51" i="34" s="1"/>
  <c r="R60" i="34" s="1"/>
  <c r="R52" i="7"/>
  <c r="R53" i="7" s="1"/>
  <c r="R68" i="7" s="1"/>
  <c r="V161" i="1"/>
  <c r="R71" i="9"/>
  <c r="R72" i="9" s="1"/>
  <c r="R81" i="9" s="1"/>
  <c r="X173" i="1"/>
  <c r="W174" i="1"/>
  <c r="W172" i="1"/>
  <c r="U183" i="1"/>
  <c r="U165" i="1"/>
  <c r="S71" i="26" l="1"/>
  <c r="S72" i="26" s="1"/>
  <c r="S81" i="26" s="1"/>
  <c r="W162" i="1"/>
  <c r="S50" i="37"/>
  <c r="S51" i="37" s="1"/>
  <c r="S60" i="37" s="1"/>
  <c r="S52" i="30"/>
  <c r="S53" i="30" s="1"/>
  <c r="S68" i="30" s="1"/>
  <c r="V183" i="1"/>
  <c r="V165" i="1"/>
  <c r="Y169" i="1"/>
  <c r="X170" i="1"/>
  <c r="X168" i="1"/>
  <c r="Q58" i="34"/>
  <c r="Q79" i="9"/>
  <c r="Q66" i="7"/>
  <c r="AHM1" i="45"/>
  <c r="AHL3" i="45"/>
  <c r="G78" i="46" s="1"/>
  <c r="V164" i="1"/>
  <c r="V179" i="1"/>
  <c r="S71" i="9"/>
  <c r="S72" i="9" s="1"/>
  <c r="S81" i="9" s="1"/>
  <c r="S52" i="7"/>
  <c r="S53" i="7" s="1"/>
  <c r="S68" i="7" s="1"/>
  <c r="S50" i="34"/>
  <c r="S51" i="34" s="1"/>
  <c r="S60" i="34" s="1"/>
  <c r="W161" i="1"/>
  <c r="X172" i="1"/>
  <c r="X174" i="1"/>
  <c r="Y173" i="1"/>
  <c r="Q58" i="37"/>
  <c r="Q79" i="26"/>
  <c r="Q66" i="30"/>
  <c r="Z169" i="1" l="1"/>
  <c r="Y168" i="1"/>
  <c r="Y170" i="1"/>
  <c r="T71" i="26"/>
  <c r="T72" i="26" s="1"/>
  <c r="T81" i="26" s="1"/>
  <c r="X162" i="1"/>
  <c r="T50" i="37"/>
  <c r="T51" i="37" s="1"/>
  <c r="T60" i="37" s="1"/>
  <c r="T52" i="30"/>
  <c r="T53" i="30" s="1"/>
  <c r="T68" i="30" s="1"/>
  <c r="R66" i="7"/>
  <c r="R79" i="9"/>
  <c r="R58" i="34"/>
  <c r="T71" i="9"/>
  <c r="T72" i="9" s="1"/>
  <c r="T81" i="9" s="1"/>
  <c r="T52" i="7"/>
  <c r="T53" i="7" s="1"/>
  <c r="T68" i="7" s="1"/>
  <c r="T50" i="34"/>
  <c r="T51" i="34" s="1"/>
  <c r="T60" i="34" s="1"/>
  <c r="X161" i="1"/>
  <c r="R58" i="37"/>
  <c r="R79" i="26"/>
  <c r="R66" i="30"/>
  <c r="W165" i="1"/>
  <c r="W183" i="1"/>
  <c r="Z173" i="1"/>
  <c r="Y174" i="1"/>
  <c r="Y172" i="1"/>
  <c r="AHN1" i="45"/>
  <c r="AHM3" i="45"/>
  <c r="H78" i="46" s="1"/>
  <c r="C333" i="46" s="1"/>
  <c r="W164" i="1"/>
  <c r="W179" i="1"/>
  <c r="AHN3" i="45" l="1"/>
  <c r="D78" i="46" s="1"/>
  <c r="C332" i="46" s="1"/>
  <c r="AHO1" i="45"/>
  <c r="AHP1" i="45" s="1"/>
  <c r="X183" i="1"/>
  <c r="X165" i="1"/>
  <c r="S79" i="26"/>
  <c r="S58" i="37"/>
  <c r="S66" i="30"/>
  <c r="U52" i="7"/>
  <c r="U53" i="7" s="1"/>
  <c r="U68" i="7" s="1"/>
  <c r="U50" i="34"/>
  <c r="U51" i="34" s="1"/>
  <c r="U60" i="34" s="1"/>
  <c r="Y161" i="1"/>
  <c r="U71" i="9"/>
  <c r="U72" i="9" s="1"/>
  <c r="U81" i="9" s="1"/>
  <c r="U50" i="37"/>
  <c r="U51" i="37" s="1"/>
  <c r="U60" i="37" s="1"/>
  <c r="Y162" i="1"/>
  <c r="U52" i="30"/>
  <c r="U53" i="30" s="1"/>
  <c r="U68" i="30" s="1"/>
  <c r="U71" i="26"/>
  <c r="U72" i="26" s="1"/>
  <c r="U81" i="26" s="1"/>
  <c r="AA173" i="1"/>
  <c r="Z172" i="1"/>
  <c r="Z174" i="1"/>
  <c r="S58" i="34"/>
  <c r="S66" i="7"/>
  <c r="S79" i="9"/>
  <c r="X179" i="1"/>
  <c r="X164" i="1"/>
  <c r="Z170" i="1"/>
  <c r="AA169" i="1"/>
  <c r="Z168" i="1"/>
  <c r="T79" i="9" l="1"/>
  <c r="T66" i="7"/>
  <c r="T58" i="34"/>
  <c r="V50" i="34"/>
  <c r="V51" i="34" s="1"/>
  <c r="V60" i="34" s="1"/>
  <c r="Z161" i="1"/>
  <c r="V52" i="7"/>
  <c r="V53" i="7" s="1"/>
  <c r="V68" i="7" s="1"/>
  <c r="V71" i="9"/>
  <c r="V72" i="9" s="1"/>
  <c r="V81" i="9" s="1"/>
  <c r="AA172" i="1"/>
  <c r="AA174" i="1"/>
  <c r="AB173" i="1"/>
  <c r="Y183" i="1"/>
  <c r="Y165" i="1"/>
  <c r="T66" i="30"/>
  <c r="T58" i="37"/>
  <c r="T79" i="26"/>
  <c r="V50" i="37"/>
  <c r="V51" i="37" s="1"/>
  <c r="V60" i="37" s="1"/>
  <c r="V52" i="30"/>
  <c r="V53" i="30" s="1"/>
  <c r="V68" i="30" s="1"/>
  <c r="Z162" i="1"/>
  <c r="V71" i="26"/>
  <c r="V72" i="26" s="1"/>
  <c r="V81" i="26" s="1"/>
  <c r="Y164" i="1"/>
  <c r="Y179" i="1"/>
  <c r="AHP3" i="45"/>
  <c r="E79" i="46" s="1"/>
  <c r="C341" i="46" s="1"/>
  <c r="AHQ1" i="45"/>
  <c r="AA170" i="1"/>
  <c r="AB169" i="1"/>
  <c r="AA168" i="1"/>
  <c r="W71" i="9" l="1"/>
  <c r="W72" i="9" s="1"/>
  <c r="W81" i="9" s="1"/>
  <c r="W52" i="7"/>
  <c r="W53" i="7" s="1"/>
  <c r="W68" i="7" s="1"/>
  <c r="W50" i="34"/>
  <c r="W51" i="34" s="1"/>
  <c r="W60" i="34" s="1"/>
  <c r="AA161" i="1"/>
  <c r="U58" i="34"/>
  <c r="U79" i="9"/>
  <c r="U66" i="7"/>
  <c r="Z164" i="1"/>
  <c r="Z179" i="1"/>
  <c r="U66" i="30"/>
  <c r="U58" i="37"/>
  <c r="U79" i="26"/>
  <c r="AHR1" i="45"/>
  <c r="AHQ3" i="45"/>
  <c r="F79" i="46" s="1"/>
  <c r="C340" i="46" s="1"/>
  <c r="Z183" i="1"/>
  <c r="Z165" i="1"/>
  <c r="AC173" i="1"/>
  <c r="AB174" i="1"/>
  <c r="AB172" i="1"/>
  <c r="AC169" i="1"/>
  <c r="AB170" i="1"/>
  <c r="AB168" i="1"/>
  <c r="AA162" i="1"/>
  <c r="W52" i="30"/>
  <c r="W53" i="30" s="1"/>
  <c r="W68" i="30" s="1"/>
  <c r="W50" i="37"/>
  <c r="W51" i="37" s="1"/>
  <c r="W60" i="37" s="1"/>
  <c r="W71" i="26"/>
  <c r="W72" i="26" s="1"/>
  <c r="W81" i="26" s="1"/>
  <c r="AB161" i="1" l="1"/>
  <c r="X52" i="7"/>
  <c r="X53" i="7" s="1"/>
  <c r="X68" i="7" s="1"/>
  <c r="X71" i="9"/>
  <c r="X72" i="9" s="1"/>
  <c r="X81" i="9" s="1"/>
  <c r="X50" i="34"/>
  <c r="X51" i="34" s="1"/>
  <c r="X60" i="34" s="1"/>
  <c r="AHR3" i="45"/>
  <c r="G79" i="46" s="1"/>
  <c r="C339" i="46" s="1"/>
  <c r="AHS1" i="45"/>
  <c r="AA183" i="1"/>
  <c r="AA165" i="1"/>
  <c r="AD169" i="1"/>
  <c r="AC168" i="1"/>
  <c r="AC170" i="1"/>
  <c r="AA179" i="1"/>
  <c r="AA164" i="1"/>
  <c r="V79" i="26"/>
  <c r="V58" i="37"/>
  <c r="V66" i="30"/>
  <c r="X50" i="37"/>
  <c r="X51" i="37" s="1"/>
  <c r="X60" i="37" s="1"/>
  <c r="AB162" i="1"/>
  <c r="X52" i="30"/>
  <c r="X53" i="30" s="1"/>
  <c r="X68" i="30" s="1"/>
  <c r="X71" i="26"/>
  <c r="X72" i="26" s="1"/>
  <c r="X81" i="26" s="1"/>
  <c r="AD173" i="1"/>
  <c r="AC172" i="1"/>
  <c r="AC174" i="1"/>
  <c r="V66" i="7"/>
  <c r="V79" i="9"/>
  <c r="V58" i="34"/>
  <c r="W79" i="26" l="1"/>
  <c r="W58" i="37"/>
  <c r="W66" i="30"/>
  <c r="AHS3" i="45"/>
  <c r="H79" i="46" s="1"/>
  <c r="C338" i="46" s="1"/>
  <c r="AHT1" i="45"/>
  <c r="AC161" i="1"/>
  <c r="Y50" i="34"/>
  <c r="Y51" i="34" s="1"/>
  <c r="Y60" i="34" s="1"/>
  <c r="Y52" i="7"/>
  <c r="Y53" i="7" s="1"/>
  <c r="Y68" i="7" s="1"/>
  <c r="Y71" i="9"/>
  <c r="Y72" i="9" s="1"/>
  <c r="Y81" i="9" s="1"/>
  <c r="AC162" i="1"/>
  <c r="Y52" i="30"/>
  <c r="Y53" i="30" s="1"/>
  <c r="Y68" i="30" s="1"/>
  <c r="Y71" i="26"/>
  <c r="Y72" i="26" s="1"/>
  <c r="Y81" i="26" s="1"/>
  <c r="Y50" i="37"/>
  <c r="Y51" i="37" s="1"/>
  <c r="Y60" i="37" s="1"/>
  <c r="AD172" i="1"/>
  <c r="AD174" i="1"/>
  <c r="AE173" i="1"/>
  <c r="W79" i="9"/>
  <c r="W58" i="34"/>
  <c r="W66" i="7"/>
  <c r="AB165" i="1"/>
  <c r="AB183" i="1"/>
  <c r="AD168" i="1"/>
  <c r="AD170" i="1"/>
  <c r="AE169" i="1"/>
  <c r="AB179" i="1"/>
  <c r="AB164" i="1"/>
  <c r="Z50" i="34" l="1"/>
  <c r="Z51" i="34" s="1"/>
  <c r="Z60" i="34" s="1"/>
  <c r="AD161" i="1"/>
  <c r="Z71" i="9"/>
  <c r="Z72" i="9" s="1"/>
  <c r="Z81" i="9" s="1"/>
  <c r="Z52" i="7"/>
  <c r="Z53" i="7" s="1"/>
  <c r="Z68" i="7" s="1"/>
  <c r="AF169" i="1"/>
  <c r="AE170" i="1"/>
  <c r="AE168" i="1"/>
  <c r="AE174" i="1"/>
  <c r="AF173" i="1"/>
  <c r="AE172" i="1"/>
  <c r="Z71" i="26"/>
  <c r="Z72" i="26" s="1"/>
  <c r="Z81" i="26" s="1"/>
  <c r="Z52" i="30"/>
  <c r="Z53" i="30" s="1"/>
  <c r="Z68" i="30" s="1"/>
  <c r="AD162" i="1"/>
  <c r="Z50" i="37"/>
  <c r="Z51" i="37" s="1"/>
  <c r="Z60" i="37" s="1"/>
  <c r="AC164" i="1"/>
  <c r="AC179" i="1"/>
  <c r="AHU1" i="45"/>
  <c r="AHV1" i="45" s="1"/>
  <c r="AHT3" i="45"/>
  <c r="D79" i="46" s="1"/>
  <c r="C337" i="46" s="1"/>
  <c r="X66" i="30"/>
  <c r="X58" i="37"/>
  <c r="X79" i="26"/>
  <c r="AC183" i="1"/>
  <c r="AC165" i="1"/>
  <c r="X79" i="9"/>
  <c r="X58" i="34"/>
  <c r="X66" i="7"/>
  <c r="Y66" i="7" l="1"/>
  <c r="Y58" i="34"/>
  <c r="Y79" i="9"/>
  <c r="AE162" i="1"/>
  <c r="AA50" i="37"/>
  <c r="AA51" i="37" s="1"/>
  <c r="AA60" i="37" s="1"/>
  <c r="AA71" i="26"/>
  <c r="AA72" i="26" s="1"/>
  <c r="AA81" i="26" s="1"/>
  <c r="AA52" i="30"/>
  <c r="AA53" i="30" s="1"/>
  <c r="AA68" i="30" s="1"/>
  <c r="Y79" i="26"/>
  <c r="Y58" i="37"/>
  <c r="Y66" i="30"/>
  <c r="AF170" i="1"/>
  <c r="AF168" i="1"/>
  <c r="AG169" i="1"/>
  <c r="AA52" i="7"/>
  <c r="AA53" i="7" s="1"/>
  <c r="AA68" i="7" s="1"/>
  <c r="AA71" i="9"/>
  <c r="AA72" i="9" s="1"/>
  <c r="AA81" i="9" s="1"/>
  <c r="AE161" i="1"/>
  <c r="AA50" i="34"/>
  <c r="AA51" i="34" s="1"/>
  <c r="AA60" i="34" s="1"/>
  <c r="AD183" i="1"/>
  <c r="AD165" i="1"/>
  <c r="AD164" i="1"/>
  <c r="AD179" i="1"/>
  <c r="AHW1" i="45"/>
  <c r="AHV3" i="45"/>
  <c r="E80" i="46" s="1"/>
  <c r="AF174" i="1"/>
  <c r="AF172" i="1"/>
  <c r="AG173" i="1"/>
  <c r="C336" i="46" l="1"/>
  <c r="C346" i="46"/>
  <c r="AHW3" i="45"/>
  <c r="F80" i="46" s="1"/>
  <c r="AHX1" i="45"/>
  <c r="Z79" i="9"/>
  <c r="Z58" i="34"/>
  <c r="Z66" i="7"/>
  <c r="AF162" i="1"/>
  <c r="AB71" i="26"/>
  <c r="AB72" i="26" s="1"/>
  <c r="AB81" i="26" s="1"/>
  <c r="AB52" i="30"/>
  <c r="AB53" i="30" s="1"/>
  <c r="AB68" i="30" s="1"/>
  <c r="AB50" i="37"/>
  <c r="AB51" i="37" s="1"/>
  <c r="AB60" i="37" s="1"/>
  <c r="AE179" i="1"/>
  <c r="AE164" i="1"/>
  <c r="AB50" i="34"/>
  <c r="AB51" i="34" s="1"/>
  <c r="AB60" i="34" s="1"/>
  <c r="AF161" i="1"/>
  <c r="AB71" i="9"/>
  <c r="AB72" i="9" s="1"/>
  <c r="AB81" i="9" s="1"/>
  <c r="AB52" i="7"/>
  <c r="AB53" i="7" s="1"/>
  <c r="AB68" i="7" s="1"/>
  <c r="AE183" i="1"/>
  <c r="AE165" i="1"/>
  <c r="AH173" i="1"/>
  <c r="AG174" i="1"/>
  <c r="AG172" i="1"/>
  <c r="Z66" i="30"/>
  <c r="Z79" i="26"/>
  <c r="Z58" i="37"/>
  <c r="AG168" i="1"/>
  <c r="AG170" i="1"/>
  <c r="AH169" i="1"/>
  <c r="AF164" i="1" l="1"/>
  <c r="AF179" i="1"/>
  <c r="AC71" i="26"/>
  <c r="AC72" i="26" s="1"/>
  <c r="AC81" i="26" s="1"/>
  <c r="AG162" i="1"/>
  <c r="AC50" i="37"/>
  <c r="AC51" i="37" s="1"/>
  <c r="AC60" i="37" s="1"/>
  <c r="AC52" i="30"/>
  <c r="AC53" i="30" s="1"/>
  <c r="AC68" i="30" s="1"/>
  <c r="AHX3" i="45"/>
  <c r="G80" i="46" s="1"/>
  <c r="AHY1" i="45"/>
  <c r="AF183" i="1"/>
  <c r="AF165" i="1"/>
  <c r="AI173" i="1"/>
  <c r="AH174" i="1"/>
  <c r="AH172" i="1"/>
  <c r="AG161" i="1"/>
  <c r="AC52" i="7"/>
  <c r="AC53" i="7" s="1"/>
  <c r="AC68" i="7" s="1"/>
  <c r="AC50" i="34"/>
  <c r="AC51" i="34" s="1"/>
  <c r="AC60" i="34" s="1"/>
  <c r="AC71" i="9"/>
  <c r="AC72" i="9" s="1"/>
  <c r="AC81" i="9" s="1"/>
  <c r="C335" i="46"/>
  <c r="C345" i="46"/>
  <c r="AA79" i="9"/>
  <c r="AA66" i="7"/>
  <c r="AA58" i="34"/>
  <c r="AA79" i="26"/>
  <c r="AA58" i="37"/>
  <c r="AA66" i="30"/>
  <c r="AI169" i="1"/>
  <c r="AH170" i="1"/>
  <c r="AH168" i="1"/>
  <c r="AHZ1" i="45" l="1"/>
  <c r="AHY3" i="45"/>
  <c r="H80" i="46" s="1"/>
  <c r="C343" i="46" s="1"/>
  <c r="AG183" i="1"/>
  <c r="AG165" i="1"/>
  <c r="AD50" i="34"/>
  <c r="AD51" i="34" s="1"/>
  <c r="AD60" i="34" s="1"/>
  <c r="AD52" i="7"/>
  <c r="AD53" i="7" s="1"/>
  <c r="AD68" i="7" s="1"/>
  <c r="AD71" i="9"/>
  <c r="AD72" i="9" s="1"/>
  <c r="AD81" i="9" s="1"/>
  <c r="AH161" i="1"/>
  <c r="AI172" i="1"/>
  <c r="AJ173" i="1"/>
  <c r="AI174" i="1"/>
  <c r="C344" i="46"/>
  <c r="C334" i="46"/>
  <c r="AG164" i="1"/>
  <c r="AG179" i="1"/>
  <c r="AI168" i="1"/>
  <c r="AI170" i="1"/>
  <c r="AJ169" i="1"/>
  <c r="AB66" i="7"/>
  <c r="AB58" i="34"/>
  <c r="AB79" i="9"/>
  <c r="AH162" i="1"/>
  <c r="AD52" i="30"/>
  <c r="AD53" i="30" s="1"/>
  <c r="AD68" i="30" s="1"/>
  <c r="AD71" i="26"/>
  <c r="AD72" i="26" s="1"/>
  <c r="AD81" i="26" s="1"/>
  <c r="AD50" i="37"/>
  <c r="AD51" i="37" s="1"/>
  <c r="AD60" i="37" s="1"/>
  <c r="AB66" i="30"/>
  <c r="AB79" i="26"/>
  <c r="AB58" i="37"/>
  <c r="AH179" i="1" l="1"/>
  <c r="AH164" i="1"/>
  <c r="AC66" i="7"/>
  <c r="AC79" i="9"/>
  <c r="AC58" i="34"/>
  <c r="AI162" i="1"/>
  <c r="AE71" i="26"/>
  <c r="AE72" i="26" s="1"/>
  <c r="AE81" i="26" s="1"/>
  <c r="AE52" i="30"/>
  <c r="AE53" i="30" s="1"/>
  <c r="AE68" i="30" s="1"/>
  <c r="AE50" i="37"/>
  <c r="AE51" i="37" s="1"/>
  <c r="AE60" i="37" s="1"/>
  <c r="AC79" i="26"/>
  <c r="AC66" i="30"/>
  <c r="AC58" i="37"/>
  <c r="AJ170" i="1"/>
  <c r="AK169" i="1"/>
  <c r="AL169" i="1" s="1"/>
  <c r="AJ168" i="1"/>
  <c r="AJ172" i="1"/>
  <c r="AK173" i="1"/>
  <c r="AL173" i="1" s="1"/>
  <c r="AJ174" i="1"/>
  <c r="AH165" i="1"/>
  <c r="AH183" i="1"/>
  <c r="AE50" i="34"/>
  <c r="AE51" i="34" s="1"/>
  <c r="AE60" i="34" s="1"/>
  <c r="AI161" i="1"/>
  <c r="AE52" i="7"/>
  <c r="AE53" i="7" s="1"/>
  <c r="AE68" i="7" s="1"/>
  <c r="AE71" i="9"/>
  <c r="AE72" i="9" s="1"/>
  <c r="AE81" i="9" s="1"/>
  <c r="AHZ3" i="45"/>
  <c r="D80" i="46" s="1"/>
  <c r="C342" i="46" s="1"/>
  <c r="AIA1" i="45"/>
  <c r="AM169" i="1" l="1"/>
  <c r="AL168" i="1"/>
  <c r="AL170" i="1"/>
  <c r="AM173" i="1"/>
  <c r="AL172" i="1"/>
  <c r="AL174" i="1"/>
  <c r="AI165" i="1"/>
  <c r="AI183" i="1"/>
  <c r="AD58" i="37"/>
  <c r="AD79" i="26"/>
  <c r="AD66" i="30"/>
  <c r="AI164" i="1"/>
  <c r="AI179" i="1"/>
  <c r="AIA3" i="45"/>
  <c r="K80" i="46" s="1"/>
  <c r="AIB1" i="45"/>
  <c r="AK168" i="1"/>
  <c r="AK170" i="1"/>
  <c r="AF50" i="37"/>
  <c r="AF51" i="37" s="1"/>
  <c r="AF60" i="37" s="1"/>
  <c r="AJ162" i="1"/>
  <c r="AF52" i="30"/>
  <c r="AF53" i="30" s="1"/>
  <c r="AF68" i="30" s="1"/>
  <c r="AF71" i="26"/>
  <c r="AF72" i="26" s="1"/>
  <c r="AF81" i="26" s="1"/>
  <c r="AF50" i="34"/>
  <c r="AF51" i="34" s="1"/>
  <c r="AF60" i="34" s="1"/>
  <c r="AJ161" i="1"/>
  <c r="AF52" i="7"/>
  <c r="AF53" i="7" s="1"/>
  <c r="AF68" i="7" s="1"/>
  <c r="AF71" i="9"/>
  <c r="AF72" i="9" s="1"/>
  <c r="AF81" i="9" s="1"/>
  <c r="AK172" i="1"/>
  <c r="AK174" i="1"/>
  <c r="AD79" i="9"/>
  <c r="AD58" i="34"/>
  <c r="AD66" i="7"/>
  <c r="AH50" i="37" l="1"/>
  <c r="AH51" i="37" s="1"/>
  <c r="AH60" i="37" s="1"/>
  <c r="AL162" i="1"/>
  <c r="AL165" i="1" s="1"/>
  <c r="AH71" i="26"/>
  <c r="AH72" i="26" s="1"/>
  <c r="AH81" i="26" s="1"/>
  <c r="AH52" i="30"/>
  <c r="AH53" i="30" s="1"/>
  <c r="AH68" i="30" s="1"/>
  <c r="AL161" i="1"/>
  <c r="AL164" i="1" s="1"/>
  <c r="AH52" i="7"/>
  <c r="AH53" i="7" s="1"/>
  <c r="AH68" i="7" s="1"/>
  <c r="AH50" i="34"/>
  <c r="AH51" i="34" s="1"/>
  <c r="AH60" i="34" s="1"/>
  <c r="AH71" i="9"/>
  <c r="AH72" i="9" s="1"/>
  <c r="AH81" i="9" s="1"/>
  <c r="AM172" i="1"/>
  <c r="AM174" i="1"/>
  <c r="AM168" i="1"/>
  <c r="AM170" i="1"/>
  <c r="AIC1" i="45"/>
  <c r="AIC3" i="45" s="1"/>
  <c r="E81" i="46" s="1"/>
  <c r="C351" i="46" s="1"/>
  <c r="AE66" i="7"/>
  <c r="AE58" i="34"/>
  <c r="AE79" i="9"/>
  <c r="AJ164" i="1"/>
  <c r="AJ179" i="1"/>
  <c r="AG52" i="7"/>
  <c r="AG53" i="7" s="1"/>
  <c r="AG68" i="7" s="1"/>
  <c r="AK161" i="1"/>
  <c r="AG71" i="9"/>
  <c r="AG72" i="9" s="1"/>
  <c r="AG81" i="9" s="1"/>
  <c r="AG50" i="34"/>
  <c r="AG51" i="34" s="1"/>
  <c r="AG60" i="34" s="1"/>
  <c r="D345" i="46"/>
  <c r="D343" i="46"/>
  <c r="D342" i="46"/>
  <c r="D346" i="46"/>
  <c r="C2" i="42" s="1"/>
  <c r="D344" i="46"/>
  <c r="AE66" i="30"/>
  <c r="AE58" i="37"/>
  <c r="AE79" i="26"/>
  <c r="AJ165" i="1"/>
  <c r="AJ183" i="1"/>
  <c r="AK162" i="1"/>
  <c r="AG50" i="37"/>
  <c r="AG51" i="37" s="1"/>
  <c r="AG60" i="37" s="1"/>
  <c r="AG71" i="26"/>
  <c r="AG72" i="26" s="1"/>
  <c r="AG81" i="26" s="1"/>
  <c r="AG52" i="30"/>
  <c r="AG53" i="30" s="1"/>
  <c r="AG68" i="30" s="1"/>
  <c r="AI71" i="9" l="1"/>
  <c r="AI72" i="9" s="1"/>
  <c r="AI81" i="9" s="1"/>
  <c r="AI52" i="7"/>
  <c r="AI53" i="7" s="1"/>
  <c r="AI68" i="7" s="1"/>
  <c r="AI50" i="34"/>
  <c r="AI51" i="34" s="1"/>
  <c r="AI60" i="34" s="1"/>
  <c r="AM161" i="1"/>
  <c r="AI52" i="30"/>
  <c r="AI53" i="30" s="1"/>
  <c r="AI68" i="30" s="1"/>
  <c r="AI50" i="37"/>
  <c r="AI51" i="37" s="1"/>
  <c r="AI60" i="37" s="1"/>
  <c r="AI71" i="26"/>
  <c r="AI72" i="26" s="1"/>
  <c r="AI81" i="26" s="1"/>
  <c r="AM162" i="1"/>
  <c r="AID1" i="45"/>
  <c r="AF66" i="7"/>
  <c r="AF79" i="9"/>
  <c r="AF58" i="34"/>
  <c r="AF66" i="30"/>
  <c r="AF58" i="37"/>
  <c r="AF79" i="26"/>
  <c r="AK164" i="1"/>
  <c r="AK179" i="1"/>
  <c r="AL179" i="1"/>
  <c r="AK165" i="1"/>
  <c r="AK183" i="1"/>
  <c r="AL183" i="1"/>
  <c r="AM164" i="1" l="1"/>
  <c r="AN179" i="1"/>
  <c r="AM179" i="1"/>
  <c r="AM165" i="1"/>
  <c r="AN183" i="1"/>
  <c r="AM183" i="1"/>
  <c r="AIE1" i="45"/>
  <c r="AID3" i="45"/>
  <c r="F81" i="46" s="1"/>
  <c r="C350" i="46" s="1"/>
  <c r="AG79" i="26"/>
  <c r="AG58" i="37"/>
  <c r="AG66" i="30"/>
  <c r="AG66" i="7"/>
  <c r="AG79" i="9"/>
  <c r="AG58" i="34"/>
  <c r="AH79" i="9"/>
  <c r="AH58" i="34"/>
  <c r="AH66" i="7"/>
  <c r="AH58" i="37"/>
  <c r="AH79" i="26"/>
  <c r="AH66" i="30"/>
  <c r="AJ79" i="26" l="1"/>
  <c r="AJ58" i="37"/>
  <c r="AJ66" i="30"/>
  <c r="AI58" i="34"/>
  <c r="AI79" i="9"/>
  <c r="AI66" i="7"/>
  <c r="AI58" i="37"/>
  <c r="AI66" i="30"/>
  <c r="AI79" i="26"/>
  <c r="AJ79" i="9"/>
  <c r="AJ66" i="7"/>
  <c r="AJ58" i="34"/>
  <c r="AIF1" i="45"/>
  <c r="AIE3" i="45"/>
  <c r="G81" i="46" s="1"/>
  <c r="C349" i="46" s="1"/>
  <c r="AIG1" i="45" l="1"/>
  <c r="AIF3" i="45"/>
  <c r="H81" i="46" s="1"/>
  <c r="C348" i="46" s="1"/>
  <c r="AIH1" i="45" l="1"/>
  <c r="AIG3" i="45"/>
  <c r="D81" i="46" s="1"/>
  <c r="C347" i="46" s="1"/>
  <c r="AII1" i="45" l="1"/>
  <c r="AIJ1" i="45" s="1"/>
  <c r="AIH3" i="45"/>
  <c r="K81" i="46" s="1"/>
  <c r="D348" i="46" l="1"/>
  <c r="D347" i="46"/>
  <c r="D350" i="46"/>
  <c r="D349" i="46"/>
  <c r="D351" i="46"/>
  <c r="AIK1" i="45"/>
  <c r="AIJ3" i="45"/>
  <c r="E82" i="46" s="1"/>
  <c r="C356" i="46" s="1"/>
  <c r="AIK3" i="45" l="1"/>
  <c r="F82" i="46" s="1"/>
  <c r="C355" i="46" s="1"/>
  <c r="AIL1" i="45"/>
  <c r="AIL3" i="45" l="1"/>
  <c r="G82" i="46" s="1"/>
  <c r="C354" i="46" s="1"/>
  <c r="AIM1" i="45"/>
  <c r="AIM3" i="45" l="1"/>
  <c r="H82" i="46" s="1"/>
  <c r="C353" i="46" s="1"/>
  <c r="AIN1" i="45"/>
  <c r="AIO1" i="45" l="1"/>
  <c r="AIN3" i="45"/>
  <c r="D82" i="46" s="1"/>
  <c r="C352" i="46" s="1"/>
  <c r="AIP1" i="45" l="1"/>
  <c r="AIO3" i="45"/>
  <c r="K82" i="46" s="1"/>
  <c r="D354" i="46" l="1"/>
  <c r="D353" i="46"/>
  <c r="D352" i="46"/>
  <c r="D356" i="46"/>
  <c r="D355" i="46"/>
  <c r="AIQ1" i="45"/>
  <c r="AIR1" i="45" s="1"/>
  <c r="AIP3" i="45"/>
  <c r="D83" i="46" s="1"/>
  <c r="C357" i="46" s="1"/>
  <c r="B359" i="46" l="1"/>
  <c r="AIR3" i="45"/>
  <c r="AIS1" i="45"/>
  <c r="F117" i="46" l="1"/>
  <c r="D3" i="42"/>
  <c r="F3" i="42" s="1"/>
  <c r="AIS3" i="45"/>
  <c r="AIT1" i="45"/>
  <c r="I7" i="42" l="1"/>
  <c r="F120" i="46"/>
  <c r="F121" i="46"/>
  <c r="G117" i="46"/>
  <c r="D10" i="42"/>
  <c r="D20" i="42"/>
  <c r="AIU1" i="45"/>
  <c r="AIT3" i="45"/>
  <c r="J7" i="42" l="1"/>
  <c r="G121" i="46"/>
  <c r="G120" i="46"/>
  <c r="H117" i="46"/>
  <c r="D21" i="42"/>
  <c r="E21" i="42"/>
  <c r="E11" i="42"/>
  <c r="D11" i="42"/>
  <c r="AIV1" i="45"/>
  <c r="AIU3" i="45"/>
  <c r="K7" i="42" l="1"/>
  <c r="H120" i="46"/>
  <c r="H121" i="46"/>
  <c r="I117" i="46"/>
  <c r="I10" i="42"/>
  <c r="D14" i="42"/>
  <c r="I14" i="42"/>
  <c r="E14" i="42"/>
  <c r="E21" i="37"/>
  <c r="F28" i="37" s="1"/>
  <c r="I24" i="42"/>
  <c r="D24" i="42"/>
  <c r="E21" i="34"/>
  <c r="F28" i="34" s="1"/>
  <c r="I20" i="42"/>
  <c r="AIW1" i="45"/>
  <c r="AIV3" i="45"/>
  <c r="J117" i="46" s="1"/>
  <c r="M7" i="42" l="1"/>
  <c r="J120" i="46"/>
  <c r="J121" i="46"/>
  <c r="L7" i="42"/>
  <c r="I121" i="46"/>
  <c r="I120" i="46"/>
  <c r="I25" i="42"/>
  <c r="I23" i="42"/>
  <c r="BC14" i="42"/>
  <c r="BD14" i="42"/>
  <c r="BG14" i="42"/>
  <c r="BS14" i="42"/>
  <c r="BT14" i="42"/>
  <c r="BV14" i="42"/>
  <c r="BM14" i="42"/>
  <c r="BJ14" i="42"/>
  <c r="AP14" i="42"/>
  <c r="BH14" i="42"/>
  <c r="BI14" i="42"/>
  <c r="AO14" i="42"/>
  <c r="BB14" i="42"/>
  <c r="BZ14" i="42"/>
  <c r="AY14" i="42"/>
  <c r="CH14" i="42"/>
  <c r="AQ14" i="42"/>
  <c r="CF14" i="42"/>
  <c r="BE14" i="42"/>
  <c r="CI14" i="42"/>
  <c r="CE14" i="42"/>
  <c r="AW14" i="42"/>
  <c r="CC14" i="42"/>
  <c r="CB14" i="42"/>
  <c r="BW14" i="42"/>
  <c r="AT14" i="42"/>
  <c r="BY14" i="42"/>
  <c r="AV14" i="42"/>
  <c r="BQ14" i="42"/>
  <c r="BR14" i="42"/>
  <c r="BA14" i="42"/>
  <c r="AZ14" i="42"/>
  <c r="BX14" i="42"/>
  <c r="AN14" i="42"/>
  <c r="BK14" i="42"/>
  <c r="BL14" i="42"/>
  <c r="AS14" i="42"/>
  <c r="AU14" i="42"/>
  <c r="BP14" i="42"/>
  <c r="AR14" i="42"/>
  <c r="BN14" i="42"/>
  <c r="BF14" i="42"/>
  <c r="CD14" i="42"/>
  <c r="CG14" i="42"/>
  <c r="CA14" i="42"/>
  <c r="BU14" i="42"/>
  <c r="AX14" i="42"/>
  <c r="BO14" i="42"/>
  <c r="BW20" i="42"/>
  <c r="CC20" i="42"/>
  <c r="AX20" i="42"/>
  <c r="CD20" i="42"/>
  <c r="CH20" i="42"/>
  <c r="CA20" i="42"/>
  <c r="BE20" i="42"/>
  <c r="CB20" i="42"/>
  <c r="AR20" i="42"/>
  <c r="BA20" i="42"/>
  <c r="BH20" i="42"/>
  <c r="CG20" i="42"/>
  <c r="E24" i="42"/>
  <c r="CI20" i="42"/>
  <c r="AY20" i="42"/>
  <c r="BI20" i="42"/>
  <c r="BR20" i="42"/>
  <c r="BC20" i="42"/>
  <c r="AW20" i="42"/>
  <c r="BS20" i="42"/>
  <c r="AN20" i="42"/>
  <c r="AZ20" i="42"/>
  <c r="BY20" i="42"/>
  <c r="BU20" i="42"/>
  <c r="BG20" i="42"/>
  <c r="AP20" i="42"/>
  <c r="AS20" i="42"/>
  <c r="BD20" i="42"/>
  <c r="AO20" i="42"/>
  <c r="BQ20" i="42"/>
  <c r="BO20" i="42"/>
  <c r="AU20" i="42"/>
  <c r="AQ20" i="42"/>
  <c r="AT20" i="42"/>
  <c r="BK20" i="42"/>
  <c r="AV20" i="42"/>
  <c r="BX20" i="42"/>
  <c r="CE20" i="42"/>
  <c r="BP20" i="42"/>
  <c r="BJ20" i="42"/>
  <c r="BN20" i="42"/>
  <c r="BF20" i="42"/>
  <c r="BV20" i="42"/>
  <c r="BL20" i="42"/>
  <c r="BT20" i="42"/>
  <c r="BM20" i="42"/>
  <c r="CF20" i="42"/>
  <c r="BB20" i="42"/>
  <c r="BZ20" i="42"/>
  <c r="J14" i="42"/>
  <c r="I15" i="42"/>
  <c r="I13" i="42"/>
  <c r="AX10" i="42"/>
  <c r="CG10" i="42"/>
  <c r="AW10" i="42"/>
  <c r="BB10" i="42"/>
  <c r="BK10" i="42"/>
  <c r="BD10" i="42"/>
  <c r="CB10" i="42"/>
  <c r="AS10" i="42"/>
  <c r="BF10" i="42"/>
  <c r="BM10" i="42"/>
  <c r="BX10" i="42"/>
  <c r="BO10" i="42"/>
  <c r="AT10" i="42"/>
  <c r="BS10" i="42"/>
  <c r="AP10" i="42"/>
  <c r="BN10" i="42"/>
  <c r="BA10" i="42"/>
  <c r="BV10" i="42"/>
  <c r="BP10" i="42"/>
  <c r="CD10" i="42"/>
  <c r="BR10" i="42"/>
  <c r="CH10" i="42"/>
  <c r="CI10" i="42"/>
  <c r="BG10" i="42"/>
  <c r="AY10" i="42"/>
  <c r="BH10" i="42"/>
  <c r="CC10" i="42"/>
  <c r="BT10" i="42"/>
  <c r="AN10" i="42"/>
  <c r="CF10" i="42"/>
  <c r="BL10" i="42"/>
  <c r="AZ10" i="42"/>
  <c r="AU10" i="42"/>
  <c r="AR10" i="42"/>
  <c r="BE10" i="42"/>
  <c r="BI10" i="42"/>
  <c r="BY10" i="42"/>
  <c r="BU10" i="42"/>
  <c r="AO10" i="42"/>
  <c r="AQ10" i="42"/>
  <c r="BJ10" i="42"/>
  <c r="CA10" i="42"/>
  <c r="AV10" i="42"/>
  <c r="BW10" i="42"/>
  <c r="BC10" i="42"/>
  <c r="CE10" i="42"/>
  <c r="BQ10" i="42"/>
  <c r="BZ10" i="42"/>
  <c r="I19" i="42"/>
  <c r="J20" i="42"/>
  <c r="I21" i="42"/>
  <c r="I11" i="42"/>
  <c r="I9" i="42"/>
  <c r="J9" i="42" s="1"/>
  <c r="K9" i="42" s="1"/>
  <c r="L9" i="42" s="1"/>
  <c r="M9" i="42" s="1"/>
  <c r="N9" i="42" s="1"/>
  <c r="O9" i="42" s="1"/>
  <c r="P9" i="42" s="1"/>
  <c r="Q9" i="42" s="1"/>
  <c r="R9" i="42" s="1"/>
  <c r="S9" i="42" s="1"/>
  <c r="T9" i="42" s="1"/>
  <c r="U9" i="42" s="1"/>
  <c r="V9" i="42" s="1"/>
  <c r="J10" i="42"/>
  <c r="AIW3" i="45"/>
  <c r="L117" i="46" s="1"/>
  <c r="AIX1" i="45"/>
  <c r="AIY1" i="45" s="1"/>
  <c r="K117" i="46" l="1"/>
  <c r="N7" i="42" s="1"/>
  <c r="AQ9" i="42"/>
  <c r="AQ11" i="42"/>
  <c r="BN11" i="42"/>
  <c r="BN9" i="42"/>
  <c r="BD21" i="42"/>
  <c r="BD19" i="42"/>
  <c r="CG19" i="42"/>
  <c r="CG21" i="42"/>
  <c r="BL13" i="42"/>
  <c r="BL15" i="42"/>
  <c r="CI13" i="42"/>
  <c r="CI15" i="42"/>
  <c r="BZ9" i="42"/>
  <c r="BZ11" i="42"/>
  <c r="BG11" i="42"/>
  <c r="BG9" i="42"/>
  <c r="BL19" i="42"/>
  <c r="BL21" i="42"/>
  <c r="BS21" i="42"/>
  <c r="BS19" i="42"/>
  <c r="CG13" i="42"/>
  <c r="CG15" i="42"/>
  <c r="AO13" i="42"/>
  <c r="AO15" i="42"/>
  <c r="AZ11" i="42"/>
  <c r="AZ9" i="42"/>
  <c r="AS11" i="42"/>
  <c r="AS9" i="42"/>
  <c r="AV19" i="42"/>
  <c r="AV21" i="42"/>
  <c r="CD21" i="42"/>
  <c r="CD19" i="42"/>
  <c r="AV15" i="42"/>
  <c r="AV13" i="42"/>
  <c r="BS15" i="42"/>
  <c r="BS13" i="42"/>
  <c r="BJ11" i="42"/>
  <c r="BJ9" i="42"/>
  <c r="AU11" i="42"/>
  <c r="AU9" i="42"/>
  <c r="AY9" i="42"/>
  <c r="AY11" i="42"/>
  <c r="BA11" i="42"/>
  <c r="BA9" i="42"/>
  <c r="BF11" i="42"/>
  <c r="BF9" i="42"/>
  <c r="AX11" i="42"/>
  <c r="AX9" i="42"/>
  <c r="BT21" i="42"/>
  <c r="BT19" i="42"/>
  <c r="BX21" i="42"/>
  <c r="BX19" i="42"/>
  <c r="AO21" i="42"/>
  <c r="AO19" i="42"/>
  <c r="AN21" i="42"/>
  <c r="AN19" i="42"/>
  <c r="AO24" i="42"/>
  <c r="BQ24" i="42"/>
  <c r="CB24" i="42"/>
  <c r="AP24" i="42"/>
  <c r="AS24" i="42"/>
  <c r="AU24" i="42"/>
  <c r="BK24" i="42"/>
  <c r="BM24" i="42"/>
  <c r="BR24" i="42"/>
  <c r="AZ24" i="42"/>
  <c r="AY24" i="42"/>
  <c r="AV24" i="42"/>
  <c r="BB24" i="42"/>
  <c r="BO24" i="42"/>
  <c r="BU24" i="42"/>
  <c r="AQ24" i="42"/>
  <c r="BZ24" i="42"/>
  <c r="BG24" i="42"/>
  <c r="CA24" i="42"/>
  <c r="BS24" i="42"/>
  <c r="BL24" i="42"/>
  <c r="BH24" i="42"/>
  <c r="BF24" i="42"/>
  <c r="BE24" i="42"/>
  <c r="BV24" i="42"/>
  <c r="BY24" i="42"/>
  <c r="AR24" i="42"/>
  <c r="CG24" i="42"/>
  <c r="BT24" i="42"/>
  <c r="BP24" i="42"/>
  <c r="AN24" i="42"/>
  <c r="BW24" i="42"/>
  <c r="BD24" i="42"/>
  <c r="CC24" i="42"/>
  <c r="CI24" i="42"/>
  <c r="AX24" i="42"/>
  <c r="BN24" i="42"/>
  <c r="BJ24" i="42"/>
  <c r="AT24" i="42"/>
  <c r="BI24" i="42"/>
  <c r="AW24" i="42"/>
  <c r="BX24" i="42"/>
  <c r="BA24" i="42"/>
  <c r="BC24" i="42"/>
  <c r="CH24" i="42"/>
  <c r="CF24" i="42"/>
  <c r="CE24" i="42"/>
  <c r="CD24" i="42"/>
  <c r="CH19" i="42"/>
  <c r="CH21" i="42"/>
  <c r="CA15" i="42"/>
  <c r="CA13" i="42"/>
  <c r="AS13" i="42"/>
  <c r="AS15" i="42"/>
  <c r="BQ13" i="42"/>
  <c r="BQ15" i="42"/>
  <c r="CE13" i="42"/>
  <c r="CE15" i="42"/>
  <c r="BB15" i="42"/>
  <c r="BB13" i="42"/>
  <c r="BT13" i="42"/>
  <c r="BT15" i="42"/>
  <c r="BQ11" i="42"/>
  <c r="BQ9" i="42"/>
  <c r="AO11" i="42"/>
  <c r="AO9" i="42"/>
  <c r="BL9" i="42"/>
  <c r="BL11" i="42"/>
  <c r="CI11" i="42"/>
  <c r="CI9" i="42"/>
  <c r="AP11" i="42"/>
  <c r="AP9" i="42"/>
  <c r="CB9" i="42"/>
  <c r="CB11" i="42"/>
  <c r="E20" i="26"/>
  <c r="E16" i="37"/>
  <c r="BV21" i="42"/>
  <c r="BV19" i="42"/>
  <c r="BK21" i="42"/>
  <c r="BK19" i="42"/>
  <c r="AS21" i="42"/>
  <c r="AS19" i="42"/>
  <c r="AW19" i="42"/>
  <c r="AW21" i="42"/>
  <c r="BH21" i="42"/>
  <c r="BH19" i="42"/>
  <c r="AX19" i="42"/>
  <c r="AX21" i="42"/>
  <c r="CD15" i="42"/>
  <c r="CD13" i="42"/>
  <c r="BK13" i="42"/>
  <c r="BK15" i="42"/>
  <c r="BY13" i="42"/>
  <c r="BY15" i="42"/>
  <c r="BE13" i="42"/>
  <c r="BE15" i="42"/>
  <c r="BI15" i="42"/>
  <c r="BI13" i="42"/>
  <c r="BG15" i="42"/>
  <c r="BG13" i="42"/>
  <c r="K10" i="42"/>
  <c r="J11" i="42"/>
  <c r="CE9" i="42"/>
  <c r="CE11" i="42"/>
  <c r="BU11" i="42"/>
  <c r="BU9" i="42"/>
  <c r="CF11" i="42"/>
  <c r="CF9" i="42"/>
  <c r="CH11" i="42"/>
  <c r="CH9" i="42"/>
  <c r="BS9" i="42"/>
  <c r="BS11" i="42"/>
  <c r="BD9" i="42"/>
  <c r="BD11" i="42"/>
  <c r="J15" i="42"/>
  <c r="J13" i="42"/>
  <c r="K14" i="42"/>
  <c r="BF19" i="42"/>
  <c r="BF21" i="42"/>
  <c r="AT19" i="42"/>
  <c r="AT21" i="42"/>
  <c r="AP21" i="42"/>
  <c r="AP19" i="42"/>
  <c r="BC19" i="42"/>
  <c r="BC21" i="42"/>
  <c r="BA21" i="42"/>
  <c r="BA19" i="42"/>
  <c r="CC19" i="42"/>
  <c r="CC21" i="42"/>
  <c r="BF15" i="42"/>
  <c r="BF13" i="42"/>
  <c r="AN15" i="42"/>
  <c r="AN13" i="42"/>
  <c r="AT13" i="42"/>
  <c r="AT15" i="42"/>
  <c r="CF13" i="42"/>
  <c r="CF15" i="42"/>
  <c r="BH13" i="42"/>
  <c r="BH15" i="42"/>
  <c r="BD15" i="42"/>
  <c r="BD13" i="42"/>
  <c r="BC11" i="42"/>
  <c r="BC9" i="42"/>
  <c r="BY11" i="42"/>
  <c r="BY9" i="42"/>
  <c r="AN9" i="42"/>
  <c r="AN11" i="42"/>
  <c r="BR11" i="42"/>
  <c r="BR9" i="42"/>
  <c r="AT11" i="42"/>
  <c r="AT9" i="42"/>
  <c r="BK9" i="42"/>
  <c r="BK11" i="42"/>
  <c r="BZ19" i="42"/>
  <c r="BZ21" i="42"/>
  <c r="BN21" i="42"/>
  <c r="BN19" i="42"/>
  <c r="AQ19" i="42"/>
  <c r="AQ21" i="42"/>
  <c r="BG19" i="42"/>
  <c r="BG21" i="42"/>
  <c r="BR19" i="42"/>
  <c r="BR21" i="42"/>
  <c r="AR21" i="42"/>
  <c r="AR19" i="42"/>
  <c r="BW21" i="42"/>
  <c r="BW19" i="42"/>
  <c r="BN15" i="42"/>
  <c r="BN13" i="42"/>
  <c r="BX15" i="42"/>
  <c r="BX13" i="42"/>
  <c r="BW13" i="42"/>
  <c r="BW15" i="42"/>
  <c r="AQ13" i="42"/>
  <c r="AQ15" i="42"/>
  <c r="AP15" i="42"/>
  <c r="AP13" i="42"/>
  <c r="BC15" i="42"/>
  <c r="BC13" i="42"/>
  <c r="E16" i="34"/>
  <c r="E20" i="9"/>
  <c r="BW11" i="42"/>
  <c r="BW9" i="42"/>
  <c r="BI11" i="42"/>
  <c r="BI9" i="42"/>
  <c r="BT9" i="42"/>
  <c r="BT11" i="42"/>
  <c r="CD9" i="42"/>
  <c r="CD11" i="42"/>
  <c r="BO9" i="42"/>
  <c r="BO11" i="42"/>
  <c r="BB11" i="42"/>
  <c r="BB9" i="42"/>
  <c r="BB19" i="42"/>
  <c r="BB21" i="42"/>
  <c r="BJ19" i="42"/>
  <c r="BJ21" i="42"/>
  <c r="AU19" i="42"/>
  <c r="AU21" i="42"/>
  <c r="BU19" i="42"/>
  <c r="BU21" i="42"/>
  <c r="BI19" i="42"/>
  <c r="BI21" i="42"/>
  <c r="CB21" i="42"/>
  <c r="CB19" i="42"/>
  <c r="BO13" i="42"/>
  <c r="BO15" i="42"/>
  <c r="AR15" i="42"/>
  <c r="AR13" i="42"/>
  <c r="AZ15" i="42"/>
  <c r="AZ13" i="42"/>
  <c r="CB15" i="42"/>
  <c r="CB13" i="42"/>
  <c r="CH15" i="42"/>
  <c r="CH13" i="42"/>
  <c r="BJ13" i="42"/>
  <c r="BJ15" i="42"/>
  <c r="J24" i="42"/>
  <c r="E16" i="7"/>
  <c r="F22" i="7" s="1"/>
  <c r="E10" i="9"/>
  <c r="AV11" i="42"/>
  <c r="AV9" i="42"/>
  <c r="BE9" i="42"/>
  <c r="BE11" i="42"/>
  <c r="CC9" i="42"/>
  <c r="CC11" i="42"/>
  <c r="BP11" i="42"/>
  <c r="BP9" i="42"/>
  <c r="BX9" i="42"/>
  <c r="BX11" i="42"/>
  <c r="AW9" i="42"/>
  <c r="AW11" i="42"/>
  <c r="CF21" i="42"/>
  <c r="CF19" i="42"/>
  <c r="BP21" i="42"/>
  <c r="BP19" i="42"/>
  <c r="BO19" i="42"/>
  <c r="BO21" i="42"/>
  <c r="BY21" i="42"/>
  <c r="BY19" i="42"/>
  <c r="AY19" i="42"/>
  <c r="AY21" i="42"/>
  <c r="BE21" i="42"/>
  <c r="BE19" i="42"/>
  <c r="AX13" i="42"/>
  <c r="AX15" i="42"/>
  <c r="BP15" i="42"/>
  <c r="BP13" i="42"/>
  <c r="BA13" i="42"/>
  <c r="BA15" i="42"/>
  <c r="CC15" i="42"/>
  <c r="CC13" i="42"/>
  <c r="AY15" i="42"/>
  <c r="AY13" i="42"/>
  <c r="BM15" i="42"/>
  <c r="BM13" i="42"/>
  <c r="J19" i="42"/>
  <c r="J21" i="42"/>
  <c r="K20" i="42"/>
  <c r="CA11" i="42"/>
  <c r="CA9" i="42"/>
  <c r="AR9" i="42"/>
  <c r="AR11" i="42"/>
  <c r="BH11" i="42"/>
  <c r="BH9" i="42"/>
  <c r="BV9" i="42"/>
  <c r="BV11" i="42"/>
  <c r="BM11" i="42"/>
  <c r="BM9" i="42"/>
  <c r="CG11" i="42"/>
  <c r="CG9" i="42"/>
  <c r="BM19" i="42"/>
  <c r="BM21" i="42"/>
  <c r="CE19" i="42"/>
  <c r="CE21" i="42"/>
  <c r="BQ21" i="42"/>
  <c r="BQ19" i="42"/>
  <c r="AZ19" i="42"/>
  <c r="AZ21" i="42"/>
  <c r="CI21" i="42"/>
  <c r="CI19" i="42"/>
  <c r="CA19" i="42"/>
  <c r="CA21" i="42"/>
  <c r="BU15" i="42"/>
  <c r="BU13" i="42"/>
  <c r="AU13" i="42"/>
  <c r="AU15" i="42"/>
  <c r="BR13" i="42"/>
  <c r="BR15" i="42"/>
  <c r="AW13" i="42"/>
  <c r="AW15" i="42"/>
  <c r="BZ15" i="42"/>
  <c r="BZ13" i="42"/>
  <c r="BV15" i="42"/>
  <c r="BV13" i="42"/>
  <c r="E16" i="30"/>
  <c r="F22" i="30" s="1"/>
  <c r="E10" i="26"/>
  <c r="AIY3" i="45"/>
  <c r="AIZ1" i="45"/>
  <c r="L121" i="46"/>
  <c r="L120" i="46"/>
  <c r="K121" i="46" l="1"/>
  <c r="K120" i="46"/>
  <c r="F118" i="46"/>
  <c r="BR20" i="26"/>
  <c r="BR16" i="37"/>
  <c r="AU20" i="26"/>
  <c r="AU16" i="37"/>
  <c r="BF10" i="9"/>
  <c r="BF16" i="7"/>
  <c r="K15" i="42"/>
  <c r="L14" i="42"/>
  <c r="K13" i="42"/>
  <c r="BW16" i="34"/>
  <c r="BW20" i="9"/>
  <c r="BX20" i="26"/>
  <c r="BX16" i="37"/>
  <c r="AZ20" i="26"/>
  <c r="AZ16" i="37"/>
  <c r="E42" i="37"/>
  <c r="F46" i="37"/>
  <c r="F25" i="37"/>
  <c r="F26" i="37" s="1"/>
  <c r="CE16" i="7"/>
  <c r="CE10" i="9"/>
  <c r="BD20" i="9"/>
  <c r="BD16" i="34"/>
  <c r="AS20" i="9"/>
  <c r="AS16" i="34"/>
  <c r="BA20" i="9"/>
  <c r="BA16" i="34"/>
  <c r="AN20" i="26"/>
  <c r="AN16" i="37"/>
  <c r="AX20" i="9"/>
  <c r="AX16" i="34"/>
  <c r="BE16" i="34"/>
  <c r="BE20" i="9"/>
  <c r="AL16" i="37"/>
  <c r="AL20" i="26"/>
  <c r="BJ20" i="26"/>
  <c r="BJ16" i="37"/>
  <c r="BU20" i="9"/>
  <c r="BU16" i="34"/>
  <c r="BO20" i="9"/>
  <c r="BO16" i="34"/>
  <c r="CA16" i="34"/>
  <c r="CA20" i="9"/>
  <c r="BA16" i="37"/>
  <c r="BA20" i="26"/>
  <c r="AT16" i="7"/>
  <c r="AT10" i="9"/>
  <c r="BM16" i="37"/>
  <c r="BM20" i="26"/>
  <c r="CD25" i="42"/>
  <c r="CD23" i="42"/>
  <c r="BI25" i="42"/>
  <c r="BI23" i="42"/>
  <c r="BW23" i="42"/>
  <c r="BW25" i="42"/>
  <c r="BE23" i="42"/>
  <c r="BE25" i="42"/>
  <c r="AQ25" i="42"/>
  <c r="AQ23" i="42"/>
  <c r="BM23" i="42"/>
  <c r="BM25" i="42"/>
  <c r="AK16" i="37"/>
  <c r="AK20" i="26"/>
  <c r="CC10" i="9"/>
  <c r="CC16" i="7"/>
  <c r="AN20" i="9"/>
  <c r="AN16" i="34"/>
  <c r="AQ16" i="7"/>
  <c r="AQ10" i="9"/>
  <c r="AM10" i="9"/>
  <c r="AM16" i="7"/>
  <c r="AP20" i="26"/>
  <c r="AP16" i="37"/>
  <c r="BB10" i="9"/>
  <c r="BB16" i="7"/>
  <c r="BG16" i="7"/>
  <c r="BG10" i="9"/>
  <c r="AL16" i="34"/>
  <c r="AL20" i="9"/>
  <c r="BM20" i="9"/>
  <c r="BM16" i="34"/>
  <c r="CE23" i="42"/>
  <c r="CE25" i="42"/>
  <c r="AT23" i="42"/>
  <c r="AT25" i="42"/>
  <c r="AN23" i="42"/>
  <c r="AN25" i="42"/>
  <c r="BF25" i="42"/>
  <c r="BF23" i="42"/>
  <c r="BU25" i="42"/>
  <c r="BU23" i="42"/>
  <c r="BK23" i="42"/>
  <c r="BK25" i="42"/>
  <c r="AJ16" i="7"/>
  <c r="AJ10" i="9"/>
  <c r="AT20" i="9"/>
  <c r="AT16" i="34"/>
  <c r="AQ16" i="34"/>
  <c r="AQ20" i="9"/>
  <c r="BZ10" i="9"/>
  <c r="BZ16" i="7"/>
  <c r="BC20" i="9"/>
  <c r="BC16" i="34"/>
  <c r="BI20" i="26"/>
  <c r="BI16" i="37"/>
  <c r="BS20" i="9"/>
  <c r="BS16" i="34"/>
  <c r="AP16" i="34"/>
  <c r="AP20" i="9"/>
  <c r="AY16" i="34"/>
  <c r="AY20" i="9"/>
  <c r="AW16" i="7"/>
  <c r="AW10" i="9"/>
  <c r="F20" i="9"/>
  <c r="F16" i="34"/>
  <c r="BU20" i="26"/>
  <c r="BU16" i="37"/>
  <c r="BP20" i="26"/>
  <c r="BP16" i="37"/>
  <c r="AO16" i="37"/>
  <c r="AO20" i="26"/>
  <c r="CF23" i="42"/>
  <c r="CF25" i="42"/>
  <c r="BJ25" i="42"/>
  <c r="BJ23" i="42"/>
  <c r="BP25" i="42"/>
  <c r="BP23" i="42"/>
  <c r="BH25" i="42"/>
  <c r="BH23" i="42"/>
  <c r="BO23" i="42"/>
  <c r="BO25" i="42"/>
  <c r="AU25" i="42"/>
  <c r="AU23" i="42"/>
  <c r="AR10" i="9"/>
  <c r="AR16" i="7"/>
  <c r="CC20" i="26"/>
  <c r="CC16" i="37"/>
  <c r="BV16" i="34"/>
  <c r="BV20" i="9"/>
  <c r="BK16" i="37"/>
  <c r="BK20" i="26"/>
  <c r="BT20" i="9"/>
  <c r="BT16" i="34"/>
  <c r="AY10" i="9"/>
  <c r="AY16" i="7"/>
  <c r="CD20" i="9"/>
  <c r="CD16" i="34"/>
  <c r="CE20" i="9"/>
  <c r="CE16" i="34"/>
  <c r="CH23" i="42"/>
  <c r="CH25" i="42"/>
  <c r="BN23" i="42"/>
  <c r="BN25" i="42"/>
  <c r="BT23" i="42"/>
  <c r="BT25" i="42"/>
  <c r="BL23" i="42"/>
  <c r="BL25" i="42"/>
  <c r="BB25" i="42"/>
  <c r="BB23" i="42"/>
  <c r="AS23" i="42"/>
  <c r="AS25" i="42"/>
  <c r="AK16" i="7"/>
  <c r="AK10" i="9"/>
  <c r="BB16" i="34"/>
  <c r="BB20" i="9"/>
  <c r="BF20" i="9"/>
  <c r="BF16" i="34"/>
  <c r="AZ16" i="7"/>
  <c r="AZ10" i="9"/>
  <c r="AQ16" i="37"/>
  <c r="AQ20" i="26"/>
  <c r="AV25" i="42"/>
  <c r="AV23" i="42"/>
  <c r="CE20" i="26"/>
  <c r="CE16" i="37"/>
  <c r="AV10" i="9"/>
  <c r="AV16" i="7"/>
  <c r="AM16" i="37"/>
  <c r="AM20" i="26"/>
  <c r="AT16" i="37"/>
  <c r="AT20" i="26"/>
  <c r="F25" i="9"/>
  <c r="F26" i="9" s="1"/>
  <c r="E50" i="9"/>
  <c r="K11" i="42"/>
  <c r="L10" i="42"/>
  <c r="BM10" i="9"/>
  <c r="BM16" i="7"/>
  <c r="E43" i="9"/>
  <c r="E34" i="9"/>
  <c r="F28" i="9"/>
  <c r="F67" i="9" s="1"/>
  <c r="F37" i="9"/>
  <c r="AN16" i="7"/>
  <c r="AN10" i="9"/>
  <c r="AJ16" i="37"/>
  <c r="AJ20" i="26"/>
  <c r="BH20" i="9"/>
  <c r="BH16" i="34"/>
  <c r="AX23" i="42"/>
  <c r="AX25" i="42"/>
  <c r="BS23" i="42"/>
  <c r="BS25" i="42"/>
  <c r="AP25" i="42"/>
  <c r="AP23" i="42"/>
  <c r="AS20" i="26"/>
  <c r="AS16" i="37"/>
  <c r="BW16" i="7"/>
  <c r="BW10" i="9"/>
  <c r="CA10" i="9"/>
  <c r="CA16" i="7"/>
  <c r="BR20" i="9"/>
  <c r="BR16" i="34"/>
  <c r="K21" i="42"/>
  <c r="K19" i="42"/>
  <c r="L20" i="42"/>
  <c r="BY20" i="26"/>
  <c r="BY16" i="37"/>
  <c r="BA10" i="9"/>
  <c r="BA16" i="7"/>
  <c r="BL16" i="7"/>
  <c r="BL10" i="9"/>
  <c r="BL20" i="9"/>
  <c r="BL16" i="34"/>
  <c r="BE16" i="7"/>
  <c r="BE10" i="9"/>
  <c r="AX10" i="9"/>
  <c r="AX16" i="7"/>
  <c r="BP16" i="34"/>
  <c r="BP20" i="9"/>
  <c r="BN10" i="9"/>
  <c r="BN16" i="7"/>
  <c r="BV16" i="7"/>
  <c r="BV10" i="9"/>
  <c r="AJ16" i="34"/>
  <c r="AJ20" i="9"/>
  <c r="BD20" i="26"/>
  <c r="BD16" i="37"/>
  <c r="F20" i="26"/>
  <c r="F16" i="37"/>
  <c r="CB16" i="34"/>
  <c r="CB20" i="9"/>
  <c r="BC16" i="37"/>
  <c r="BC20" i="26"/>
  <c r="F25" i="26"/>
  <c r="E50" i="26"/>
  <c r="AX20" i="26"/>
  <c r="AX16" i="37"/>
  <c r="BW16" i="37"/>
  <c r="BW20" i="26"/>
  <c r="BA23" i="42"/>
  <c r="BA25" i="42"/>
  <c r="CI23" i="42"/>
  <c r="CI25" i="42"/>
  <c r="AR23" i="42"/>
  <c r="AR25" i="42"/>
  <c r="CA25" i="42"/>
  <c r="CA23" i="42"/>
  <c r="AY25" i="42"/>
  <c r="AY23" i="42"/>
  <c r="CB25" i="42"/>
  <c r="CB23" i="42"/>
  <c r="BT16" i="7"/>
  <c r="BT10" i="9"/>
  <c r="AW20" i="9"/>
  <c r="AW16" i="34"/>
  <c r="BO16" i="37"/>
  <c r="BO20" i="26"/>
  <c r="AO20" i="9"/>
  <c r="AO16" i="34"/>
  <c r="BO10" i="9"/>
  <c r="BO16" i="7"/>
  <c r="BJ20" i="9"/>
  <c r="BJ16" i="34"/>
  <c r="BL16" i="37"/>
  <c r="BL20" i="26"/>
  <c r="BK16" i="34"/>
  <c r="BK20" i="9"/>
  <c r="BK16" i="7"/>
  <c r="BK10" i="9"/>
  <c r="BS10" i="9"/>
  <c r="BS16" i="7"/>
  <c r="AR16" i="34"/>
  <c r="AR20" i="9"/>
  <c r="BS20" i="26"/>
  <c r="BS16" i="37"/>
  <c r="BD16" i="7"/>
  <c r="BD10" i="9"/>
  <c r="BV16" i="37"/>
  <c r="BV20" i="26"/>
  <c r="BI16" i="34"/>
  <c r="BI20" i="9"/>
  <c r="E42" i="34"/>
  <c r="F46" i="34"/>
  <c r="F25" i="34"/>
  <c r="F26" i="34" s="1"/>
  <c r="BN16" i="34"/>
  <c r="BN20" i="9"/>
  <c r="AS10" i="9"/>
  <c r="AS16" i="7"/>
  <c r="CG25" i="42"/>
  <c r="CG23" i="42"/>
  <c r="F16" i="7"/>
  <c r="F10" i="9"/>
  <c r="AW20" i="26"/>
  <c r="AW16" i="37"/>
  <c r="AU10" i="9"/>
  <c r="AU16" i="7"/>
  <c r="BY16" i="34"/>
  <c r="BY20" i="9"/>
  <c r="K24" i="42"/>
  <c r="J23" i="42"/>
  <c r="J25" i="42"/>
  <c r="AV16" i="37"/>
  <c r="AV20" i="26"/>
  <c r="AY20" i="26"/>
  <c r="AY16" i="37"/>
  <c r="BT20" i="26"/>
  <c r="BT16" i="37"/>
  <c r="BB16" i="37"/>
  <c r="BB20" i="26"/>
  <c r="AL10" i="9"/>
  <c r="AL16" i="7"/>
  <c r="AZ20" i="9"/>
  <c r="AZ16" i="34"/>
  <c r="BX16" i="34"/>
  <c r="BX20" i="9"/>
  <c r="CA16" i="37"/>
  <c r="CA20" i="26"/>
  <c r="CD10" i="9"/>
  <c r="CD16" i="7"/>
  <c r="BX25" i="42"/>
  <c r="BX23" i="42"/>
  <c r="CC25" i="42"/>
  <c r="CC23" i="42"/>
  <c r="BY23" i="42"/>
  <c r="BY25" i="42"/>
  <c r="BG23" i="42"/>
  <c r="BG25" i="42"/>
  <c r="AZ25" i="42"/>
  <c r="AZ23" i="42"/>
  <c r="BQ25" i="42"/>
  <c r="BQ23" i="42"/>
  <c r="AU16" i="34"/>
  <c r="AU20" i="9"/>
  <c r="BH16" i="7"/>
  <c r="BH10" i="9"/>
  <c r="BH20" i="26"/>
  <c r="BH16" i="37"/>
  <c r="AM16" i="34"/>
  <c r="AM20" i="9"/>
  <c r="BU10" i="9"/>
  <c r="BU16" i="7"/>
  <c r="CC20" i="9"/>
  <c r="CC16" i="34"/>
  <c r="CD16" i="37"/>
  <c r="CD20" i="26"/>
  <c r="BZ16" i="34"/>
  <c r="BZ20" i="9"/>
  <c r="BR16" i="7"/>
  <c r="BR10" i="9"/>
  <c r="BQ20" i="26"/>
  <c r="BQ16" i="37"/>
  <c r="BX10" i="9"/>
  <c r="BX16" i="7"/>
  <c r="BJ10" i="9"/>
  <c r="BJ16" i="7"/>
  <c r="BG20" i="26"/>
  <c r="BG16" i="37"/>
  <c r="BC23" i="42"/>
  <c r="BC25" i="42"/>
  <c r="E43" i="26"/>
  <c r="F28" i="26"/>
  <c r="F67" i="26" s="1"/>
  <c r="E34" i="26"/>
  <c r="F37" i="26"/>
  <c r="BN16" i="37"/>
  <c r="BN20" i="26"/>
  <c r="BI10" i="9"/>
  <c r="BI16" i="7"/>
  <c r="CB16" i="7"/>
  <c r="CB10" i="9"/>
  <c r="BF16" i="37"/>
  <c r="BF20" i="26"/>
  <c r="BQ10" i="9"/>
  <c r="BQ16" i="7"/>
  <c r="BC16" i="7"/>
  <c r="BC10" i="9"/>
  <c r="BG20" i="9"/>
  <c r="BG16" i="34"/>
  <c r="CB20" i="26"/>
  <c r="CB16" i="37"/>
  <c r="BY16" i="7"/>
  <c r="BY10" i="9"/>
  <c r="AP10" i="9"/>
  <c r="AP16" i="7"/>
  <c r="BQ20" i="9"/>
  <c r="BQ16" i="34"/>
  <c r="BE20" i="26"/>
  <c r="BE16" i="37"/>
  <c r="BZ16" i="37"/>
  <c r="BZ20" i="26"/>
  <c r="AO10" i="9"/>
  <c r="AO16" i="7"/>
  <c r="AK20" i="9"/>
  <c r="AK16" i="34"/>
  <c r="AW23" i="42"/>
  <c r="AW25" i="42"/>
  <c r="BD25" i="42"/>
  <c r="BD23" i="42"/>
  <c r="BV23" i="42"/>
  <c r="BV25" i="42"/>
  <c r="BZ23" i="42"/>
  <c r="BZ25" i="42"/>
  <c r="BR25" i="42"/>
  <c r="BR23" i="42"/>
  <c r="AO25" i="42"/>
  <c r="AO23" i="42"/>
  <c r="BP10" i="9"/>
  <c r="BP16" i="7"/>
  <c r="AR20" i="26"/>
  <c r="AR16" i="37"/>
  <c r="AV20" i="9"/>
  <c r="AV16" i="34"/>
  <c r="AIZ3" i="45"/>
  <c r="AJA1" i="45"/>
  <c r="I6" i="42" l="1"/>
  <c r="F119" i="46"/>
  <c r="I51" i="42" s="1"/>
  <c r="G118" i="46"/>
  <c r="F23" i="37"/>
  <c r="F22" i="37" s="1"/>
  <c r="K23" i="42"/>
  <c r="L24" i="42"/>
  <c r="K25" i="42"/>
  <c r="BN16" i="30"/>
  <c r="BN10" i="26"/>
  <c r="BG10" i="26"/>
  <c r="BG16" i="30"/>
  <c r="F26" i="26"/>
  <c r="F23" i="26"/>
  <c r="BU10" i="26"/>
  <c r="BU16" i="30"/>
  <c r="F16" i="30"/>
  <c r="F10" i="26"/>
  <c r="BW10" i="26"/>
  <c r="BW16" i="30"/>
  <c r="G20" i="9"/>
  <c r="G16" i="34"/>
  <c r="BD10" i="26"/>
  <c r="BD16" i="30"/>
  <c r="BB10" i="26"/>
  <c r="BB16" i="30"/>
  <c r="G16" i="37"/>
  <c r="G20" i="26"/>
  <c r="CD10" i="26"/>
  <c r="CD16" i="30"/>
  <c r="AJ16" i="30"/>
  <c r="AJ10" i="26"/>
  <c r="BS16" i="30"/>
  <c r="BS10" i="26"/>
  <c r="AX10" i="26"/>
  <c r="AX16" i="30"/>
  <c r="BL10" i="26"/>
  <c r="BL16" i="30"/>
  <c r="AZ16" i="30"/>
  <c r="AZ10" i="26"/>
  <c r="AN16" i="30"/>
  <c r="AN10" i="26"/>
  <c r="F59" i="34"/>
  <c r="F52" i="34"/>
  <c r="BH10" i="26"/>
  <c r="BH16" i="30"/>
  <c r="AP16" i="30"/>
  <c r="AP10" i="26"/>
  <c r="BF10" i="26"/>
  <c r="BF16" i="30"/>
  <c r="BE16" i="30"/>
  <c r="BE10" i="26"/>
  <c r="AV10" i="26"/>
  <c r="AV16" i="30"/>
  <c r="BT10" i="26"/>
  <c r="BT16" i="30"/>
  <c r="CC16" i="30"/>
  <c r="CC10" i="26"/>
  <c r="AW16" i="30"/>
  <c r="AW10" i="26"/>
  <c r="BP10" i="26"/>
  <c r="BP16" i="30"/>
  <c r="BK10" i="26"/>
  <c r="BK16" i="30"/>
  <c r="CB16" i="30"/>
  <c r="CB10" i="26"/>
  <c r="CA16" i="30"/>
  <c r="CA10" i="26"/>
  <c r="AK16" i="30"/>
  <c r="AK10" i="26"/>
  <c r="L21" i="42"/>
  <c r="M20" i="42"/>
  <c r="L19" i="42"/>
  <c r="AS16" i="30"/>
  <c r="AS10" i="26"/>
  <c r="BM10" i="26"/>
  <c r="BM16" i="30"/>
  <c r="G16" i="7"/>
  <c r="G10" i="9"/>
  <c r="BV16" i="30"/>
  <c r="BV10" i="26"/>
  <c r="BX10" i="26"/>
  <c r="BX16" i="30"/>
  <c r="F23" i="9"/>
  <c r="AQ16" i="30"/>
  <c r="AQ10" i="26"/>
  <c r="BR10" i="26"/>
  <c r="BR16" i="30"/>
  <c r="AY16" i="30"/>
  <c r="AY10" i="26"/>
  <c r="BC16" i="30"/>
  <c r="BC10" i="26"/>
  <c r="AU16" i="30"/>
  <c r="AU10" i="26"/>
  <c r="AL10" i="26"/>
  <c r="AL16" i="30"/>
  <c r="BQ16" i="30"/>
  <c r="BQ10" i="26"/>
  <c r="AM10" i="26"/>
  <c r="AM16" i="30"/>
  <c r="BZ10" i="26"/>
  <c r="BZ16" i="30"/>
  <c r="F52" i="37"/>
  <c r="F53" i="37" s="1"/>
  <c r="F54" i="37" s="1"/>
  <c r="F57" i="37" s="1"/>
  <c r="F59" i="37"/>
  <c r="AT10" i="26"/>
  <c r="AT16" i="30"/>
  <c r="BY10" i="26"/>
  <c r="BY16" i="30"/>
  <c r="CE10" i="26"/>
  <c r="CE16" i="30"/>
  <c r="BI16" i="30"/>
  <c r="BI10" i="26"/>
  <c r="AR16" i="30"/>
  <c r="AR10" i="26"/>
  <c r="BO10" i="26"/>
  <c r="BO16" i="30"/>
  <c r="L11" i="42"/>
  <c r="M10" i="42"/>
  <c r="AO10" i="26"/>
  <c r="AO16" i="30"/>
  <c r="BJ10" i="26"/>
  <c r="BJ16" i="30"/>
  <c r="BA10" i="26"/>
  <c r="BA16" i="30"/>
  <c r="M14" i="42"/>
  <c r="L15" i="42"/>
  <c r="L13" i="42"/>
  <c r="F23" i="34"/>
  <c r="AJA3" i="45"/>
  <c r="AJB1" i="45"/>
  <c r="F29" i="37" l="1"/>
  <c r="F30" i="37" s="1"/>
  <c r="G119" i="46"/>
  <c r="J51" i="42" s="1"/>
  <c r="J6" i="42"/>
  <c r="E30" i="34"/>
  <c r="E30" i="37"/>
  <c r="E7" i="30"/>
  <c r="E30" i="26"/>
  <c r="E7" i="7"/>
  <c r="E30" i="9"/>
  <c r="H118" i="46"/>
  <c r="G16" i="30"/>
  <c r="G10" i="26"/>
  <c r="H16" i="7"/>
  <c r="H10" i="9"/>
  <c r="F57" i="34"/>
  <c r="F53" i="34"/>
  <c r="F54" i="34" s="1"/>
  <c r="M24" i="42"/>
  <c r="L25" i="42"/>
  <c r="L23" i="42"/>
  <c r="F29" i="9"/>
  <c r="F22" i="9"/>
  <c r="H20" i="9"/>
  <c r="H16" i="34"/>
  <c r="F22" i="34"/>
  <c r="F29" i="34"/>
  <c r="F22" i="26"/>
  <c r="F29" i="26"/>
  <c r="M13" i="42"/>
  <c r="N14" i="42"/>
  <c r="M15" i="42"/>
  <c r="N10" i="42"/>
  <c r="M11" i="42"/>
  <c r="H20" i="26"/>
  <c r="H16" i="37"/>
  <c r="N20" i="42"/>
  <c r="M19" i="42"/>
  <c r="M21" i="42"/>
  <c r="AJC1" i="45"/>
  <c r="AJB3" i="45"/>
  <c r="F24" i="37" l="1"/>
  <c r="F31" i="37"/>
  <c r="F39" i="37" s="1"/>
  <c r="F41" i="37" s="1"/>
  <c r="K6" i="42"/>
  <c r="H119" i="46"/>
  <c r="K51" i="42" s="1"/>
  <c r="I118" i="46"/>
  <c r="F30" i="26"/>
  <c r="F33" i="26" s="1"/>
  <c r="F39" i="26"/>
  <c r="F24" i="26"/>
  <c r="F31" i="26"/>
  <c r="O10" i="42"/>
  <c r="N11" i="42"/>
  <c r="F31" i="9"/>
  <c r="F30" i="9"/>
  <c r="F33" i="9" s="1"/>
  <c r="F39" i="9"/>
  <c r="F24" i="9"/>
  <c r="F50" i="9" s="1"/>
  <c r="I20" i="26"/>
  <c r="I16" i="37"/>
  <c r="H10" i="26"/>
  <c r="H16" i="30"/>
  <c r="N19" i="42"/>
  <c r="O20" i="42"/>
  <c r="N21" i="42"/>
  <c r="N15" i="42"/>
  <c r="N13" i="42"/>
  <c r="O14" i="42"/>
  <c r="F30" i="34"/>
  <c r="F31" i="34"/>
  <c r="F39" i="34" s="1"/>
  <c r="F41" i="34" s="1"/>
  <c r="F24" i="34"/>
  <c r="M25" i="42"/>
  <c r="N24" i="42"/>
  <c r="M23" i="42"/>
  <c r="F38" i="37"/>
  <c r="F40" i="37" s="1"/>
  <c r="G25" i="37"/>
  <c r="G26" i="37" s="1"/>
  <c r="I16" i="7"/>
  <c r="I10" i="9"/>
  <c r="F45" i="37"/>
  <c r="I20" i="9"/>
  <c r="I16" i="34"/>
  <c r="F42" i="37"/>
  <c r="AJD1" i="45"/>
  <c r="AJC3" i="45"/>
  <c r="F65" i="9" l="1"/>
  <c r="F34" i="9"/>
  <c r="F43" i="9"/>
  <c r="F65" i="26"/>
  <c r="F43" i="26"/>
  <c r="F34" i="26"/>
  <c r="I119" i="46"/>
  <c r="L51" i="42" s="1"/>
  <c r="L6" i="42"/>
  <c r="J118" i="46"/>
  <c r="G23" i="37"/>
  <c r="G22" i="37" s="1"/>
  <c r="O15" i="42"/>
  <c r="P14" i="42"/>
  <c r="O13" i="42"/>
  <c r="G37" i="9"/>
  <c r="G25" i="9"/>
  <c r="G26" i="9" s="1"/>
  <c r="F46" i="9"/>
  <c r="F48" i="9" s="1"/>
  <c r="J16" i="7"/>
  <c r="J10" i="9"/>
  <c r="F38" i="9"/>
  <c r="F44" i="9" s="1"/>
  <c r="F45" i="9" s="1"/>
  <c r="F73" i="9"/>
  <c r="F80" i="9"/>
  <c r="F32" i="9"/>
  <c r="F66" i="9" s="1"/>
  <c r="F38" i="34"/>
  <c r="F40" i="34" s="1"/>
  <c r="F42" i="34"/>
  <c r="G25" i="34"/>
  <c r="F47" i="9"/>
  <c r="F49" i="9" s="1"/>
  <c r="G28" i="9"/>
  <c r="G67" i="9" s="1"/>
  <c r="J20" i="26"/>
  <c r="J16" i="37"/>
  <c r="O24" i="42"/>
  <c r="N23" i="42"/>
  <c r="N25" i="42"/>
  <c r="P20" i="42"/>
  <c r="O19" i="42"/>
  <c r="O21" i="42"/>
  <c r="J16" i="34"/>
  <c r="J20" i="9"/>
  <c r="F38" i="26"/>
  <c r="F44" i="26" s="1"/>
  <c r="F45" i="26" s="1"/>
  <c r="F73" i="26"/>
  <c r="F74" i="26" s="1"/>
  <c r="F75" i="26" s="1"/>
  <c r="F78" i="26" s="1"/>
  <c r="F80" i="26"/>
  <c r="F32" i="26"/>
  <c r="F66" i="26" s="1"/>
  <c r="G28" i="26"/>
  <c r="G67" i="26" s="1"/>
  <c r="F47" i="26"/>
  <c r="F49" i="26" s="1"/>
  <c r="G37" i="26"/>
  <c r="I16" i="30"/>
  <c r="I10" i="26"/>
  <c r="G25" i="26"/>
  <c r="G26" i="26" s="1"/>
  <c r="F46" i="26"/>
  <c r="F48" i="26" s="1"/>
  <c r="F35" i="34"/>
  <c r="F45" i="34"/>
  <c r="O11" i="42"/>
  <c r="P10" i="42"/>
  <c r="F50" i="26"/>
  <c r="AJD3" i="45"/>
  <c r="L118" i="46" s="1"/>
  <c r="L119" i="46" s="1"/>
  <c r="AJE1" i="45"/>
  <c r="AJF1" i="45" s="1"/>
  <c r="J119" i="46" l="1"/>
  <c r="M51" i="42" s="1"/>
  <c r="M6" i="42"/>
  <c r="K118" i="46"/>
  <c r="G23" i="9"/>
  <c r="G22" i="9" s="1"/>
  <c r="O25" i="42"/>
  <c r="P24" i="42"/>
  <c r="O23" i="42"/>
  <c r="K20" i="9"/>
  <c r="K16" i="34"/>
  <c r="K16" i="7"/>
  <c r="K10" i="9"/>
  <c r="F75" i="9"/>
  <c r="F78" i="9" s="1"/>
  <c r="F74" i="9"/>
  <c r="G23" i="26"/>
  <c r="P21" i="42"/>
  <c r="Q20" i="42"/>
  <c r="P19" i="42"/>
  <c r="G26" i="34"/>
  <c r="G23" i="34"/>
  <c r="G22" i="34" s="1"/>
  <c r="P13" i="42"/>
  <c r="P15" i="42"/>
  <c r="Q14" i="42"/>
  <c r="P11" i="42"/>
  <c r="Q10" i="42"/>
  <c r="J16" i="30"/>
  <c r="J10" i="26"/>
  <c r="K16" i="37"/>
  <c r="K20" i="26"/>
  <c r="AJF3" i="45"/>
  <c r="E84" i="46" s="1"/>
  <c r="I168" i="46" s="1"/>
  <c r="AJG1" i="45"/>
  <c r="G29" i="9" l="1"/>
  <c r="G24" i="9" s="1"/>
  <c r="G50" i="9" s="1"/>
  <c r="K119" i="46"/>
  <c r="N51" i="42" s="1"/>
  <c r="N6" i="42"/>
  <c r="R10" i="42"/>
  <c r="Q11" i="42"/>
  <c r="Q21" i="42"/>
  <c r="Q19" i="42"/>
  <c r="R20" i="42"/>
  <c r="L10" i="9"/>
  <c r="L16" i="7"/>
  <c r="G22" i="26"/>
  <c r="G29" i="26"/>
  <c r="L16" i="37"/>
  <c r="L20" i="26"/>
  <c r="L16" i="34"/>
  <c r="L20" i="9"/>
  <c r="Q24" i="42"/>
  <c r="P25" i="42"/>
  <c r="P23" i="42"/>
  <c r="Q15" i="42"/>
  <c r="Q13" i="42"/>
  <c r="R14" i="42"/>
  <c r="K10" i="26"/>
  <c r="K16" i="30"/>
  <c r="AJH1" i="45"/>
  <c r="AJG3" i="45"/>
  <c r="F84" i="46" s="1"/>
  <c r="J168" i="46" s="1"/>
  <c r="G31" i="9" l="1"/>
  <c r="G39" i="9"/>
  <c r="G30" i="9"/>
  <c r="G33" i="9" s="1"/>
  <c r="G65" i="9" s="1"/>
  <c r="G43" i="9"/>
  <c r="L10" i="26"/>
  <c r="L16" i="30"/>
  <c r="M20" i="26"/>
  <c r="M16" i="37"/>
  <c r="G47" i="9"/>
  <c r="G49" i="9" s="1"/>
  <c r="H28" i="9"/>
  <c r="H67" i="9" s="1"/>
  <c r="H37" i="9"/>
  <c r="G73" i="9"/>
  <c r="G74" i="9" s="1"/>
  <c r="G75" i="9" s="1"/>
  <c r="G78" i="9" s="1"/>
  <c r="R19" i="42"/>
  <c r="R21" i="42"/>
  <c r="S20" i="42"/>
  <c r="M10" i="9"/>
  <c r="M16" i="7"/>
  <c r="Q23" i="42"/>
  <c r="R24" i="42"/>
  <c r="Q25" i="42"/>
  <c r="S14" i="42"/>
  <c r="R13" i="42"/>
  <c r="R15" i="42"/>
  <c r="M20" i="9"/>
  <c r="M16" i="34"/>
  <c r="H25" i="9"/>
  <c r="H26" i="9" s="1"/>
  <c r="G46" i="9"/>
  <c r="G48" i="9" s="1"/>
  <c r="G24" i="26"/>
  <c r="G31" i="26"/>
  <c r="G39" i="26"/>
  <c r="G30" i="26"/>
  <c r="G33" i="26" s="1"/>
  <c r="R11" i="42"/>
  <c r="S10" i="42"/>
  <c r="AJH3" i="45"/>
  <c r="G84" i="46" s="1"/>
  <c r="K168" i="46" s="1"/>
  <c r="AJI1" i="45"/>
  <c r="G34" i="9" l="1"/>
  <c r="G38" i="9"/>
  <c r="G44" i="9" s="1"/>
  <c r="G45" i="9" s="1"/>
  <c r="G32" i="9"/>
  <c r="G66" i="9" s="1"/>
  <c r="G80" i="9"/>
  <c r="G65" i="26"/>
  <c r="G43" i="26"/>
  <c r="G34" i="26"/>
  <c r="H23" i="9"/>
  <c r="H29" i="9" s="1"/>
  <c r="S13" i="42"/>
  <c r="S15" i="42"/>
  <c r="T14" i="42"/>
  <c r="M10" i="26"/>
  <c r="M16" i="30"/>
  <c r="G50" i="26"/>
  <c r="H25" i="26"/>
  <c r="H26" i="26" s="1"/>
  <c r="G46" i="26"/>
  <c r="G48" i="26" s="1"/>
  <c r="N20" i="26"/>
  <c r="N16" i="37"/>
  <c r="S19" i="42"/>
  <c r="T20" i="42"/>
  <c r="S21" i="42"/>
  <c r="N20" i="9"/>
  <c r="N16" i="34"/>
  <c r="T10" i="42"/>
  <c r="S11" i="42"/>
  <c r="R25" i="42"/>
  <c r="S24" i="42"/>
  <c r="R23" i="42"/>
  <c r="N16" i="7"/>
  <c r="N10" i="9"/>
  <c r="G32" i="26"/>
  <c r="G66" i="26" s="1"/>
  <c r="G73" i="26"/>
  <c r="G38" i="26"/>
  <c r="G44" i="26" s="1"/>
  <c r="G45" i="26" s="1"/>
  <c r="G80" i="26"/>
  <c r="H28" i="26"/>
  <c r="H67" i="26" s="1"/>
  <c r="G47" i="26"/>
  <c r="G49" i="26" s="1"/>
  <c r="H37" i="26"/>
  <c r="AJI3" i="45"/>
  <c r="H84" i="46" s="1"/>
  <c r="L168" i="46" s="1"/>
  <c r="AJJ1" i="45"/>
  <c r="H22" i="9" l="1"/>
  <c r="T24" i="42"/>
  <c r="S25" i="42"/>
  <c r="S23" i="42"/>
  <c r="N16" i="30"/>
  <c r="N10" i="26"/>
  <c r="O16" i="7"/>
  <c r="O10" i="9"/>
  <c r="H23" i="26"/>
  <c r="T11" i="42"/>
  <c r="U10" i="42"/>
  <c r="T15" i="42"/>
  <c r="U14" i="42"/>
  <c r="T13" i="42"/>
  <c r="T19" i="42"/>
  <c r="U20" i="42"/>
  <c r="T21" i="42"/>
  <c r="G78" i="26"/>
  <c r="G74" i="26"/>
  <c r="G75" i="26" s="1"/>
  <c r="H31" i="9"/>
  <c r="H30" i="9"/>
  <c r="H33" i="9" s="1"/>
  <c r="H39" i="9"/>
  <c r="H24" i="9"/>
  <c r="O20" i="26"/>
  <c r="O16" i="37"/>
  <c r="O20" i="9"/>
  <c r="O16" i="34"/>
  <c r="AJJ3" i="45"/>
  <c r="D84" i="46" s="1"/>
  <c r="M168" i="46" s="1"/>
  <c r="AJK1" i="45"/>
  <c r="H65" i="9" l="1"/>
  <c r="H34" i="9"/>
  <c r="H43" i="9"/>
  <c r="P20" i="26"/>
  <c r="P16" i="37"/>
  <c r="H47" i="9"/>
  <c r="H49" i="9" s="1"/>
  <c r="I28" i="9"/>
  <c r="I67" i="9" s="1"/>
  <c r="I37" i="9"/>
  <c r="U15" i="42"/>
  <c r="U13" i="42"/>
  <c r="V14" i="42"/>
  <c r="H50" i="9"/>
  <c r="I25" i="9"/>
  <c r="I26" i="9" s="1"/>
  <c r="H46" i="9"/>
  <c r="H48" i="9" s="1"/>
  <c r="P16" i="7"/>
  <c r="P10" i="9"/>
  <c r="V10" i="42"/>
  <c r="U11" i="42"/>
  <c r="O10" i="26"/>
  <c r="O16" i="30"/>
  <c r="U21" i="42"/>
  <c r="U19" i="42"/>
  <c r="V20" i="42"/>
  <c r="P20" i="9"/>
  <c r="P16" i="34"/>
  <c r="U24" i="42"/>
  <c r="T23" i="42"/>
  <c r="T25" i="42"/>
  <c r="H32" i="9"/>
  <c r="H66" i="9" s="1"/>
  <c r="H73" i="9"/>
  <c r="H80" i="9"/>
  <c r="H38" i="9"/>
  <c r="H44" i="9" s="1"/>
  <c r="H45" i="9" s="1"/>
  <c r="H22" i="26"/>
  <c r="H29" i="26"/>
  <c r="AJK3" i="45"/>
  <c r="K84" i="46" s="1"/>
  <c r="AJL1" i="45"/>
  <c r="AJM1" i="45" s="1"/>
  <c r="AJN1" i="45" s="1"/>
  <c r="H31" i="26" l="1"/>
  <c r="H30" i="26"/>
  <c r="H33" i="26" s="1"/>
  <c r="H39" i="26"/>
  <c r="H24" i="26"/>
  <c r="H74" i="9"/>
  <c r="H75" i="9"/>
  <c r="H78" i="9"/>
  <c r="Q20" i="26"/>
  <c r="Q16" i="37"/>
  <c r="Q10" i="9"/>
  <c r="Q16" i="7"/>
  <c r="P10" i="26"/>
  <c r="P16" i="30"/>
  <c r="U23" i="42"/>
  <c r="V24" i="42"/>
  <c r="U25" i="42"/>
  <c r="Q16" i="34"/>
  <c r="Q20" i="9"/>
  <c r="W14" i="42"/>
  <c r="V13" i="42"/>
  <c r="V15" i="42"/>
  <c r="I23" i="9"/>
  <c r="W20" i="42"/>
  <c r="V21" i="42"/>
  <c r="V19" i="42"/>
  <c r="V11" i="42"/>
  <c r="W10" i="42"/>
  <c r="AJN3" i="45"/>
  <c r="E85" i="46" s="1"/>
  <c r="AJO1" i="45"/>
  <c r="H65" i="26" l="1"/>
  <c r="H43" i="26"/>
  <c r="H34" i="26"/>
  <c r="W11" i="42"/>
  <c r="W9" i="42"/>
  <c r="X10" i="42"/>
  <c r="W13" i="42"/>
  <c r="X14" i="42"/>
  <c r="W15" i="42"/>
  <c r="R20" i="9"/>
  <c r="R16" i="34"/>
  <c r="I37" i="26"/>
  <c r="I25" i="26"/>
  <c r="I26" i="26" s="1"/>
  <c r="H46" i="26"/>
  <c r="H48" i="26" s="1"/>
  <c r="I22" i="9"/>
  <c r="I29" i="9"/>
  <c r="H50" i="26"/>
  <c r="R16" i="7"/>
  <c r="R10" i="9"/>
  <c r="X20" i="42"/>
  <c r="W21" i="42"/>
  <c r="W19" i="42"/>
  <c r="R16" i="37"/>
  <c r="R20" i="26"/>
  <c r="Q16" i="30"/>
  <c r="Q10" i="26"/>
  <c r="H80" i="26"/>
  <c r="H32" i="26"/>
  <c r="H66" i="26" s="1"/>
  <c r="H38" i="26"/>
  <c r="H44" i="26" s="1"/>
  <c r="H45" i="26" s="1"/>
  <c r="H73" i="26"/>
  <c r="H74" i="26" s="1"/>
  <c r="H75" i="26" s="1"/>
  <c r="H78" i="26" s="1"/>
  <c r="W24" i="42"/>
  <c r="V25" i="42"/>
  <c r="V23" i="42"/>
  <c r="I28" i="26"/>
  <c r="I67" i="26" s="1"/>
  <c r="H47" i="26"/>
  <c r="H49" i="26" s="1"/>
  <c r="AJP1" i="45"/>
  <c r="AJO3" i="45"/>
  <c r="F85" i="46" s="1"/>
  <c r="I160" i="46"/>
  <c r="E167" i="46" s="1"/>
  <c r="D29" i="42" s="1"/>
  <c r="C367" i="46"/>
  <c r="I23" i="26" l="1"/>
  <c r="I22" i="26" s="1"/>
  <c r="I31" i="9"/>
  <c r="I30" i="9"/>
  <c r="I33" i="9" s="1"/>
  <c r="I39" i="9"/>
  <c r="I24" i="9"/>
  <c r="X11" i="42"/>
  <c r="Y10" i="42"/>
  <c r="X9" i="42"/>
  <c r="X21" i="42"/>
  <c r="Y20" i="42"/>
  <c r="X19" i="42"/>
  <c r="X15" i="42"/>
  <c r="X13" i="42"/>
  <c r="Y14" i="42"/>
  <c r="S16" i="7"/>
  <c r="S10" i="9"/>
  <c r="S20" i="26"/>
  <c r="S16" i="37"/>
  <c r="R10" i="26"/>
  <c r="R16" i="30"/>
  <c r="W25" i="42"/>
  <c r="W23" i="42"/>
  <c r="X24" i="42"/>
  <c r="S16" i="34"/>
  <c r="S20" i="9"/>
  <c r="E30" i="42"/>
  <c r="D30" i="42"/>
  <c r="C366" i="46"/>
  <c r="J160" i="46"/>
  <c r="AJQ1" i="45"/>
  <c r="AJP3" i="45"/>
  <c r="G85" i="46" s="1"/>
  <c r="I29" i="26" l="1"/>
  <c r="I24" i="26" s="1"/>
  <c r="I50" i="26" s="1"/>
  <c r="I65" i="9"/>
  <c r="I34" i="9"/>
  <c r="I43" i="9"/>
  <c r="Z10" i="42"/>
  <c r="Y9" i="42"/>
  <c r="Y11" i="42"/>
  <c r="T20" i="9"/>
  <c r="T16" i="34"/>
  <c r="I50" i="9"/>
  <c r="I46" i="9"/>
  <c r="I48" i="9" s="1"/>
  <c r="J25" i="9"/>
  <c r="J26" i="9" s="1"/>
  <c r="S16" i="30"/>
  <c r="S10" i="26"/>
  <c r="I38" i="9"/>
  <c r="I44" i="9" s="1"/>
  <c r="I45" i="9" s="1"/>
  <c r="I32" i="9"/>
  <c r="I66" i="9" s="1"/>
  <c r="I73" i="9"/>
  <c r="I74" i="9" s="1"/>
  <c r="I75" i="9" s="1"/>
  <c r="I78" i="9" s="1"/>
  <c r="I80" i="9"/>
  <c r="Y13" i="42"/>
  <c r="Z14" i="42"/>
  <c r="Y15" i="42"/>
  <c r="T16" i="37"/>
  <c r="T20" i="26"/>
  <c r="Y24" i="42"/>
  <c r="X25" i="42"/>
  <c r="X23" i="42"/>
  <c r="Y21" i="42"/>
  <c r="Y19" i="42"/>
  <c r="Z20" i="42"/>
  <c r="I47" i="9"/>
  <c r="I49" i="9" s="1"/>
  <c r="J37" i="9"/>
  <c r="J28" i="9"/>
  <c r="J67" i="9" s="1"/>
  <c r="T10" i="9"/>
  <c r="T16" i="7"/>
  <c r="AJQ3" i="45"/>
  <c r="H85" i="46" s="1"/>
  <c r="AJR1" i="45"/>
  <c r="E37" i="42"/>
  <c r="I35" i="42"/>
  <c r="I33" i="42"/>
  <c r="K160" i="46"/>
  <c r="C365" i="46"/>
  <c r="D37" i="42"/>
  <c r="I29" i="42"/>
  <c r="I32" i="42"/>
  <c r="I31" i="26" l="1"/>
  <c r="I47" i="26" s="1"/>
  <c r="I49" i="26" s="1"/>
  <c r="I39" i="26"/>
  <c r="I30" i="26"/>
  <c r="I33" i="26" s="1"/>
  <c r="I65" i="26" s="1"/>
  <c r="J23" i="9"/>
  <c r="Z21" i="42"/>
  <c r="AA20" i="42"/>
  <c r="Z19" i="42"/>
  <c r="U20" i="26"/>
  <c r="U16" i="37"/>
  <c r="Z11" i="42"/>
  <c r="Z9" i="42"/>
  <c r="AA10" i="42"/>
  <c r="AA14" i="42"/>
  <c r="Z15" i="42"/>
  <c r="Z13" i="42"/>
  <c r="Y25" i="42"/>
  <c r="Y23" i="42"/>
  <c r="Z24" i="42"/>
  <c r="U20" i="9"/>
  <c r="U16" i="34"/>
  <c r="I38" i="26"/>
  <c r="I44" i="26" s="1"/>
  <c r="I45" i="26" s="1"/>
  <c r="I73" i="26"/>
  <c r="I74" i="26" s="1"/>
  <c r="I75" i="26" s="1"/>
  <c r="I78" i="26" s="1"/>
  <c r="I80" i="26"/>
  <c r="I32" i="26"/>
  <c r="I66" i="26" s="1"/>
  <c r="U16" i="7"/>
  <c r="U10" i="9"/>
  <c r="T10" i="26"/>
  <c r="T16" i="30"/>
  <c r="J25" i="26"/>
  <c r="J26" i="26" s="1"/>
  <c r="I46" i="26"/>
  <c r="I48" i="26" s="1"/>
  <c r="CD32" i="42"/>
  <c r="AW32" i="42"/>
  <c r="AW29" i="42" s="1"/>
  <c r="AW30" i="42" s="1"/>
  <c r="AS6" i="7" s="1"/>
  <c r="AS7" i="7" s="1"/>
  <c r="AS31" i="7" s="1"/>
  <c r="AS46" i="7" s="1"/>
  <c r="BA32" i="42"/>
  <c r="BA29" i="42" s="1"/>
  <c r="BA30" i="42" s="1"/>
  <c r="AW6" i="7" s="1"/>
  <c r="AW7" i="7" s="1"/>
  <c r="AW31" i="7" s="1"/>
  <c r="AW46" i="7" s="1"/>
  <c r="BV32" i="42"/>
  <c r="BV29" i="42" s="1"/>
  <c r="BV30" i="42" s="1"/>
  <c r="BR6" i="7" s="1"/>
  <c r="BR7" i="7" s="1"/>
  <c r="BR31" i="7" s="1"/>
  <c r="BR46" i="7" s="1"/>
  <c r="AV32" i="42"/>
  <c r="AV29" i="42" s="1"/>
  <c r="AV30" i="42" s="1"/>
  <c r="AR6" i="7" s="1"/>
  <c r="AR7" i="7" s="1"/>
  <c r="AR31" i="7" s="1"/>
  <c r="AR46" i="7" s="1"/>
  <c r="CC29" i="42"/>
  <c r="CC30" i="42" s="1"/>
  <c r="BY6" i="7" s="1"/>
  <c r="BY7" i="7" s="1"/>
  <c r="BY31" i="7" s="1"/>
  <c r="BY46" i="7" s="1"/>
  <c r="BM32" i="42"/>
  <c r="BM29" i="42" s="1"/>
  <c r="BM30" i="42" s="1"/>
  <c r="BI6" i="7" s="1"/>
  <c r="BI7" i="7" s="1"/>
  <c r="BI31" i="7" s="1"/>
  <c r="BI46" i="7" s="1"/>
  <c r="BX29" i="42"/>
  <c r="BX30" i="42" s="1"/>
  <c r="BT6" i="7" s="1"/>
  <c r="BT7" i="7" s="1"/>
  <c r="BT31" i="7" s="1"/>
  <c r="BT46" i="7" s="1"/>
  <c r="BG32" i="42"/>
  <c r="BG29" i="42" s="1"/>
  <c r="BG30" i="42" s="1"/>
  <c r="BC6" i="7" s="1"/>
  <c r="BC7" i="7" s="1"/>
  <c r="BC31" i="7" s="1"/>
  <c r="BC46" i="7" s="1"/>
  <c r="CF29" i="42"/>
  <c r="CF30" i="42" s="1"/>
  <c r="CB6" i="7" s="1"/>
  <c r="CB7" i="7" s="1"/>
  <c r="CB31" i="7" s="1"/>
  <c r="CB46" i="7" s="1"/>
  <c r="BP32" i="42"/>
  <c r="BP29" i="42" s="1"/>
  <c r="BP30" i="42" s="1"/>
  <c r="BL6" i="7" s="1"/>
  <c r="BL7" i="7" s="1"/>
  <c r="BL31" i="7" s="1"/>
  <c r="BL46" i="7" s="1"/>
  <c r="AN32" i="42"/>
  <c r="AN29" i="42" s="1"/>
  <c r="AN28" i="42" s="1"/>
  <c r="AN30" i="42" s="1"/>
  <c r="AJ6" i="7" s="1"/>
  <c r="AJ7" i="7" s="1"/>
  <c r="AJ31" i="7" s="1"/>
  <c r="AJ46" i="7" s="1"/>
  <c r="BT32" i="42"/>
  <c r="BT29" i="42" s="1"/>
  <c r="BT30" i="42" s="1"/>
  <c r="BP6" i="7" s="1"/>
  <c r="BP7" i="7" s="1"/>
  <c r="BP31" i="7" s="1"/>
  <c r="BP46" i="7" s="1"/>
  <c r="AZ32" i="42"/>
  <c r="AZ29" i="42" s="1"/>
  <c r="AZ30" i="42" s="1"/>
  <c r="AV6" i="7" s="1"/>
  <c r="AV7" i="7" s="1"/>
  <c r="AV31" i="7" s="1"/>
  <c r="AV46" i="7" s="1"/>
  <c r="BI32" i="42"/>
  <c r="BI29" i="42" s="1"/>
  <c r="BI30" i="42" s="1"/>
  <c r="BE6" i="7" s="1"/>
  <c r="BE7" i="7" s="1"/>
  <c r="BE31" i="7" s="1"/>
  <c r="BE46" i="7" s="1"/>
  <c r="BE32" i="42"/>
  <c r="BE29" i="42" s="1"/>
  <c r="BE30" i="42" s="1"/>
  <c r="BA6" i="7" s="1"/>
  <c r="BA7" i="7" s="1"/>
  <c r="BA31" i="7" s="1"/>
  <c r="BA46" i="7" s="1"/>
  <c r="BO32" i="42"/>
  <c r="BO29" i="42" s="1"/>
  <c r="BO30" i="42" s="1"/>
  <c r="BK6" i="7" s="1"/>
  <c r="BK7" i="7" s="1"/>
  <c r="BK31" i="7" s="1"/>
  <c r="BK46" i="7" s="1"/>
  <c r="AR32" i="42"/>
  <c r="BB32" i="42"/>
  <c r="BB29" i="42" s="1"/>
  <c r="BB30" i="42" s="1"/>
  <c r="AX6" i="7" s="1"/>
  <c r="AX7" i="7" s="1"/>
  <c r="AX31" i="7" s="1"/>
  <c r="AX46" i="7" s="1"/>
  <c r="BK32" i="42"/>
  <c r="BK29" i="42" s="1"/>
  <c r="BK30" i="42" s="1"/>
  <c r="BG6" i="7" s="1"/>
  <c r="BG7" i="7" s="1"/>
  <c r="BG31" i="7" s="1"/>
  <c r="BG46" i="7" s="1"/>
  <c r="BU32" i="42"/>
  <c r="BU29" i="42" s="1"/>
  <c r="BU30" i="42" s="1"/>
  <c r="BQ6" i="7" s="1"/>
  <c r="BQ7" i="7" s="1"/>
  <c r="BQ31" i="7" s="1"/>
  <c r="BQ46" i="7" s="1"/>
  <c r="BY32" i="42"/>
  <c r="AS32" i="42"/>
  <c r="AS29" i="42" s="1"/>
  <c r="AS30" i="42" s="1"/>
  <c r="AO6" i="7" s="1"/>
  <c r="AO7" i="7" s="1"/>
  <c r="AO31" i="7" s="1"/>
  <c r="AO46" i="7" s="1"/>
  <c r="BJ32" i="42"/>
  <c r="BJ29" i="42" s="1"/>
  <c r="BJ30" i="42" s="1"/>
  <c r="BF6" i="7" s="1"/>
  <c r="BF7" i="7" s="1"/>
  <c r="BF31" i="7" s="1"/>
  <c r="BF46" i="7" s="1"/>
  <c r="CH29" i="42"/>
  <c r="CH30" i="42" s="1"/>
  <c r="CD6" i="7" s="1"/>
  <c r="CD7" i="7" s="1"/>
  <c r="CD31" i="7" s="1"/>
  <c r="CD46" i="7" s="1"/>
  <c r="BH32" i="42"/>
  <c r="BH29" i="42" s="1"/>
  <c r="BH30" i="42" s="1"/>
  <c r="BD6" i="7" s="1"/>
  <c r="BD7" i="7" s="1"/>
  <c r="BD31" i="7" s="1"/>
  <c r="BD46" i="7" s="1"/>
  <c r="CI29" i="42"/>
  <c r="CI30" i="42" s="1"/>
  <c r="CE6" i="7" s="1"/>
  <c r="CE7" i="7" s="1"/>
  <c r="CE31" i="7" s="1"/>
  <c r="CE46" i="7" s="1"/>
  <c r="AM32" i="42"/>
  <c r="AM29" i="42" s="1"/>
  <c r="AM28" i="42" s="1"/>
  <c r="AM30" i="42" s="1"/>
  <c r="AI6" i="7" s="1"/>
  <c r="AI7" i="7" s="1"/>
  <c r="AI31" i="7" s="1"/>
  <c r="AI46" i="7" s="1"/>
  <c r="CB32" i="42"/>
  <c r="AO32" i="42"/>
  <c r="AO29" i="42" s="1"/>
  <c r="AO28" i="42" s="1"/>
  <c r="AO30" i="42" s="1"/>
  <c r="AK6" i="7" s="1"/>
  <c r="AK7" i="7" s="1"/>
  <c r="AK31" i="7" s="1"/>
  <c r="AK46" i="7" s="1"/>
  <c r="AY32" i="42"/>
  <c r="AY29" i="42" s="1"/>
  <c r="AY30" i="42" s="1"/>
  <c r="AU6" i="7" s="1"/>
  <c r="AU7" i="7" s="1"/>
  <c r="AU31" i="7" s="1"/>
  <c r="AU46" i="7" s="1"/>
  <c r="BL32" i="42"/>
  <c r="BL29" i="42" s="1"/>
  <c r="BL30" i="42" s="1"/>
  <c r="BH6" i="7" s="1"/>
  <c r="BH7" i="7" s="1"/>
  <c r="BH31" i="7" s="1"/>
  <c r="BH46" i="7" s="1"/>
  <c r="CH32" i="42"/>
  <c r="BX32" i="42"/>
  <c r="CD29" i="42"/>
  <c r="CD30" i="42" s="1"/>
  <c r="BZ6" i="7" s="1"/>
  <c r="BZ7" i="7" s="1"/>
  <c r="BZ31" i="7" s="1"/>
  <c r="BZ46" i="7" s="1"/>
  <c r="AU32" i="42"/>
  <c r="AU29" i="42" s="1"/>
  <c r="AU30" i="42" s="1"/>
  <c r="AQ6" i="7" s="1"/>
  <c r="AQ7" i="7" s="1"/>
  <c r="AQ31" i="7" s="1"/>
  <c r="AQ46" i="7" s="1"/>
  <c r="CE32" i="42"/>
  <c r="CG29" i="42"/>
  <c r="CG30" i="42" s="1"/>
  <c r="CC6" i="7" s="1"/>
  <c r="CC7" i="7" s="1"/>
  <c r="CC31" i="7" s="1"/>
  <c r="CC46" i="7" s="1"/>
  <c r="CB29" i="42"/>
  <c r="CB30" i="42" s="1"/>
  <c r="BX6" i="7" s="1"/>
  <c r="BX7" i="7" s="1"/>
  <c r="BX31" i="7" s="1"/>
  <c r="BX46" i="7" s="1"/>
  <c r="CF32" i="42"/>
  <c r="CG32" i="42"/>
  <c r="BD32" i="42"/>
  <c r="BD29" i="42" s="1"/>
  <c r="BD30" i="42" s="1"/>
  <c r="AZ6" i="7" s="1"/>
  <c r="AZ7" i="7" s="1"/>
  <c r="AZ31" i="7" s="1"/>
  <c r="AZ46" i="7" s="1"/>
  <c r="BW32" i="42"/>
  <c r="BW29" i="42" s="1"/>
  <c r="BW30" i="42" s="1"/>
  <c r="BS6" i="7" s="1"/>
  <c r="BS7" i="7" s="1"/>
  <c r="BS31" i="7" s="1"/>
  <c r="BS46" i="7" s="1"/>
  <c r="BS32" i="42"/>
  <c r="BS29" i="42" s="1"/>
  <c r="BS30" i="42" s="1"/>
  <c r="BO6" i="7" s="1"/>
  <c r="BO7" i="7" s="1"/>
  <c r="BO31" i="7" s="1"/>
  <c r="BO46" i="7" s="1"/>
  <c r="BQ32" i="42"/>
  <c r="BQ29" i="42" s="1"/>
  <c r="BQ30" i="42" s="1"/>
  <c r="BM6" i="7" s="1"/>
  <c r="BM7" i="7" s="1"/>
  <c r="BM31" i="7" s="1"/>
  <c r="BM46" i="7" s="1"/>
  <c r="CE29" i="42"/>
  <c r="CE30" i="42" s="1"/>
  <c r="CA6" i="7" s="1"/>
  <c r="CA7" i="7" s="1"/>
  <c r="CA31" i="7" s="1"/>
  <c r="CA46" i="7" s="1"/>
  <c r="BF32" i="42"/>
  <c r="BF29" i="42" s="1"/>
  <c r="BF30" i="42" s="1"/>
  <c r="BB6" i="7" s="1"/>
  <c r="BB7" i="7" s="1"/>
  <c r="BB31" i="7" s="1"/>
  <c r="BB46" i="7" s="1"/>
  <c r="D31" i="42"/>
  <c r="AP32" i="42"/>
  <c r="AP29" i="42" s="1"/>
  <c r="BC32" i="42"/>
  <c r="BC29" i="42" s="1"/>
  <c r="BC30" i="42" s="1"/>
  <c r="AY6" i="7" s="1"/>
  <c r="AY7" i="7" s="1"/>
  <c r="AY31" i="7" s="1"/>
  <c r="AY46" i="7" s="1"/>
  <c r="AQ32" i="42"/>
  <c r="AQ29" i="42" s="1"/>
  <c r="AQ30" i="42" s="1"/>
  <c r="AM6" i="7" s="1"/>
  <c r="AM7" i="7" s="1"/>
  <c r="AM31" i="7" s="1"/>
  <c r="AM46" i="7" s="1"/>
  <c r="BZ32" i="42"/>
  <c r="BZ29" i="42"/>
  <c r="BZ30" i="42" s="1"/>
  <c r="BV6" i="7" s="1"/>
  <c r="BV7" i="7" s="1"/>
  <c r="BV31" i="7" s="1"/>
  <c r="BV46" i="7" s="1"/>
  <c r="AT32" i="42"/>
  <c r="AT29" i="42" s="1"/>
  <c r="AT30" i="42" s="1"/>
  <c r="AP6" i="7" s="1"/>
  <c r="AP7" i="7" s="1"/>
  <c r="AP31" i="7" s="1"/>
  <c r="AP46" i="7" s="1"/>
  <c r="BN32" i="42"/>
  <c r="BN29" i="42" s="1"/>
  <c r="BN30" i="42" s="1"/>
  <c r="BJ6" i="7" s="1"/>
  <c r="BJ7" i="7" s="1"/>
  <c r="BJ31" i="7" s="1"/>
  <c r="BJ46" i="7" s="1"/>
  <c r="AR29" i="42"/>
  <c r="AR30" i="42" s="1"/>
  <c r="AN6" i="7" s="1"/>
  <c r="AN7" i="7" s="1"/>
  <c r="AN31" i="7" s="1"/>
  <c r="AN46" i="7" s="1"/>
  <c r="AX32" i="42"/>
  <c r="AX29" i="42" s="1"/>
  <c r="AX30" i="42" s="1"/>
  <c r="AT6" i="7" s="1"/>
  <c r="AT7" i="7" s="1"/>
  <c r="AT31" i="7" s="1"/>
  <c r="AT46" i="7" s="1"/>
  <c r="CA32" i="42"/>
  <c r="BR32" i="42"/>
  <c r="BR29" i="42" s="1"/>
  <c r="BR30" i="42" s="1"/>
  <c r="BN6" i="7" s="1"/>
  <c r="BN7" i="7" s="1"/>
  <c r="BN31" i="7" s="1"/>
  <c r="BN46" i="7" s="1"/>
  <c r="BY29" i="42"/>
  <c r="BY30" i="42" s="1"/>
  <c r="BU6" i="7" s="1"/>
  <c r="BU7" i="7" s="1"/>
  <c r="BU31" i="7" s="1"/>
  <c r="BU46" i="7" s="1"/>
  <c r="CC32" i="42"/>
  <c r="CA29" i="42"/>
  <c r="CA30" i="42" s="1"/>
  <c r="BW6" i="7" s="1"/>
  <c r="BW7" i="7" s="1"/>
  <c r="BW31" i="7" s="1"/>
  <c r="BW46" i="7" s="1"/>
  <c r="CI32" i="42"/>
  <c r="AJR3" i="45"/>
  <c r="D85" i="46" s="1"/>
  <c r="AJS1" i="45"/>
  <c r="C364" i="46"/>
  <c r="L160" i="46"/>
  <c r="I30" i="42"/>
  <c r="I28" i="42"/>
  <c r="I36" i="42"/>
  <c r="I34" i="42"/>
  <c r="CE35" i="42"/>
  <c r="AY33" i="42"/>
  <c r="BB33" i="42"/>
  <c r="BB35" i="42" s="1"/>
  <c r="BB34" i="42" s="1"/>
  <c r="BB36" i="42" s="1"/>
  <c r="AX6" i="30" s="1"/>
  <c r="AX7" i="30" s="1"/>
  <c r="AX31" i="30" s="1"/>
  <c r="AV33" i="42"/>
  <c r="AV35" i="42" s="1"/>
  <c r="BY35" i="42"/>
  <c r="AK33" i="42"/>
  <c r="AK35" i="42" s="1"/>
  <c r="AK34" i="42" s="1"/>
  <c r="AK36" i="42" s="1"/>
  <c r="AG6" i="30" s="1"/>
  <c r="AG7" i="30" s="1"/>
  <c r="AG31" i="30" s="1"/>
  <c r="AJ33" i="42"/>
  <c r="AJ35" i="42" s="1"/>
  <c r="AJ34" i="42" s="1"/>
  <c r="AJ36" i="42" s="1"/>
  <c r="AF6" i="30" s="1"/>
  <c r="AF7" i="30" s="1"/>
  <c r="AF31" i="30" s="1"/>
  <c r="CC35" i="42"/>
  <c r="AZ33" i="42"/>
  <c r="AZ35" i="42" s="1"/>
  <c r="CA33" i="42"/>
  <c r="BN33" i="42"/>
  <c r="BN35" i="42" s="1"/>
  <c r="BN34" i="42" s="1"/>
  <c r="BN36" i="42" s="1"/>
  <c r="BJ6" i="30" s="1"/>
  <c r="BJ7" i="30" s="1"/>
  <c r="BJ31" i="30" s="1"/>
  <c r="BM33" i="42"/>
  <c r="BM35" i="42" s="1"/>
  <c r="BM34" i="42" s="1"/>
  <c r="BM36" i="42" s="1"/>
  <c r="BI6" i="30" s="1"/>
  <c r="BI7" i="30" s="1"/>
  <c r="BI31" i="30" s="1"/>
  <c r="BH33" i="42"/>
  <c r="BH35" i="42" s="1"/>
  <c r="BH34" i="42" s="1"/>
  <c r="BH36" i="42" s="1"/>
  <c r="BD6" i="30" s="1"/>
  <c r="BD7" i="30" s="1"/>
  <c r="BD31" i="30" s="1"/>
  <c r="BR33" i="42"/>
  <c r="BR35" i="42" s="1"/>
  <c r="BR34" i="42" s="1"/>
  <c r="BR36" i="42" s="1"/>
  <c r="BN6" i="30" s="1"/>
  <c r="BN7" i="30" s="1"/>
  <c r="BN31" i="30" s="1"/>
  <c r="CB35" i="42"/>
  <c r="CH33" i="42"/>
  <c r="CG35" i="42"/>
  <c r="CH35" i="42"/>
  <c r="BZ35" i="42"/>
  <c r="BO33" i="42"/>
  <c r="BO35" i="42" s="1"/>
  <c r="AM33" i="42"/>
  <c r="AM35" i="42" s="1"/>
  <c r="AC33" i="42"/>
  <c r="AC35" i="42" s="1"/>
  <c r="AC34" i="42" s="1"/>
  <c r="AC36" i="42" s="1"/>
  <c r="Y6" i="30" s="1"/>
  <c r="Y7" i="30" s="1"/>
  <c r="Y31" i="30" s="1"/>
  <c r="CC33" i="42"/>
  <c r="E31" i="42"/>
  <c r="CD35" i="42"/>
  <c r="AN33" i="42"/>
  <c r="AN35" i="42" s="1"/>
  <c r="AN34" i="42" s="1"/>
  <c r="AN36" i="42" s="1"/>
  <c r="AJ6" i="30" s="1"/>
  <c r="AJ7" i="30" s="1"/>
  <c r="AJ31" i="30" s="1"/>
  <c r="BE33" i="42"/>
  <c r="BE35" i="42" s="1"/>
  <c r="BE34" i="42" s="1"/>
  <c r="BE36" i="42" s="1"/>
  <c r="BA6" i="30" s="1"/>
  <c r="BA7" i="30" s="1"/>
  <c r="BA31" i="30" s="1"/>
  <c r="AX33" i="42"/>
  <c r="AX35" i="42" s="1"/>
  <c r="AX34" i="42" s="1"/>
  <c r="AX36" i="42" s="1"/>
  <c r="AT6" i="30" s="1"/>
  <c r="AT7" i="30" s="1"/>
  <c r="AT31" i="30" s="1"/>
  <c r="BW33" i="42"/>
  <c r="BL33" i="42"/>
  <c r="BL35" i="42" s="1"/>
  <c r="BL34" i="42" s="1"/>
  <c r="BL36" i="42" s="1"/>
  <c r="BH6" i="30" s="1"/>
  <c r="BH7" i="30" s="1"/>
  <c r="BH31" i="30" s="1"/>
  <c r="AQ33" i="42"/>
  <c r="AQ35" i="42" s="1"/>
  <c r="AQ34" i="42" s="1"/>
  <c r="AQ36" i="42" s="1"/>
  <c r="AM6" i="30" s="1"/>
  <c r="AM7" i="30" s="1"/>
  <c r="AM31" i="30" s="1"/>
  <c r="CI33" i="42"/>
  <c r="CB33" i="42"/>
  <c r="BX35" i="42"/>
  <c r="CD33" i="42"/>
  <c r="AE33" i="42"/>
  <c r="AE35" i="42" s="1"/>
  <c r="AE34" i="42" s="1"/>
  <c r="AE36" i="42" s="1"/>
  <c r="AA6" i="30" s="1"/>
  <c r="AA7" i="30" s="1"/>
  <c r="AA31" i="30" s="1"/>
  <c r="BF33" i="42"/>
  <c r="BF35" i="42" s="1"/>
  <c r="BG33" i="42"/>
  <c r="BG35" i="42" s="1"/>
  <c r="BD33" i="42"/>
  <c r="BD35" i="42" s="1"/>
  <c r="CA35" i="42"/>
  <c r="AY35" i="42"/>
  <c r="AH33" i="42"/>
  <c r="AH35" i="42" s="1"/>
  <c r="AH34" i="42" s="1"/>
  <c r="AH36" i="42" s="1"/>
  <c r="AD6" i="30" s="1"/>
  <c r="AD7" i="30" s="1"/>
  <c r="AD31" i="30" s="1"/>
  <c r="BS33" i="42"/>
  <c r="BS35" i="42" s="1"/>
  <c r="BS34" i="42" s="1"/>
  <c r="BS36" i="42" s="1"/>
  <c r="BO6" i="30" s="1"/>
  <c r="BO7" i="30" s="1"/>
  <c r="BO31" i="30" s="1"/>
  <c r="BU33" i="42"/>
  <c r="BU35" i="42" s="1"/>
  <c r="AU33" i="42"/>
  <c r="AU35" i="42" s="1"/>
  <c r="AU34" i="42" s="1"/>
  <c r="AU36" i="42" s="1"/>
  <c r="AQ6" i="30" s="1"/>
  <c r="AQ7" i="30" s="1"/>
  <c r="AQ31" i="30" s="1"/>
  <c r="BI33" i="42"/>
  <c r="BI35" i="42" s="1"/>
  <c r="BI34" i="42" s="1"/>
  <c r="BI36" i="42" s="1"/>
  <c r="BE6" i="30" s="1"/>
  <c r="BE7" i="30" s="1"/>
  <c r="BE31" i="30" s="1"/>
  <c r="BC33" i="42"/>
  <c r="BC35" i="42" s="1"/>
  <c r="CE33" i="42"/>
  <c r="AL33" i="42"/>
  <c r="AL35" i="42" s="1"/>
  <c r="AL34" i="42" s="1"/>
  <c r="AL36" i="42" s="1"/>
  <c r="AH6" i="30" s="1"/>
  <c r="AH7" i="30" s="1"/>
  <c r="AH31" i="30" s="1"/>
  <c r="AO33" i="42"/>
  <c r="AO35" i="42" s="1"/>
  <c r="BP33" i="42"/>
  <c r="BP35" i="42" s="1"/>
  <c r="AP33" i="42"/>
  <c r="AP35" i="42" s="1"/>
  <c r="AP34" i="42" s="1"/>
  <c r="AP36" i="42" s="1"/>
  <c r="AL6" i="30" s="1"/>
  <c r="AL7" i="30" s="1"/>
  <c r="AL31" i="30" s="1"/>
  <c r="AS33" i="42"/>
  <c r="AS35" i="42" s="1"/>
  <c r="AS34" i="42" s="1"/>
  <c r="AS36" i="42" s="1"/>
  <c r="AO6" i="30" s="1"/>
  <c r="AO7" i="30" s="1"/>
  <c r="AO31" i="30" s="1"/>
  <c r="BY33" i="42"/>
  <c r="CF33" i="42"/>
  <c r="AR33" i="42"/>
  <c r="AR35" i="42" s="1"/>
  <c r="BT33" i="42"/>
  <c r="BT35" i="42" s="1"/>
  <c r="BT34" i="42" s="1"/>
  <c r="BT36" i="42" s="1"/>
  <c r="BP6" i="30" s="1"/>
  <c r="BP7" i="30" s="1"/>
  <c r="BP31" i="30" s="1"/>
  <c r="BA33" i="42"/>
  <c r="BA35" i="42" s="1"/>
  <c r="BA34" i="42" s="1"/>
  <c r="BA36" i="42" s="1"/>
  <c r="AW6" i="30" s="1"/>
  <c r="AW7" i="30" s="1"/>
  <c r="AW31" i="30" s="1"/>
  <c r="BK33" i="42"/>
  <c r="BK35" i="42" s="1"/>
  <c r="BZ33" i="42"/>
  <c r="BJ33" i="42"/>
  <c r="BJ35" i="42" s="1"/>
  <c r="AF33" i="42"/>
  <c r="AF35" i="42" s="1"/>
  <c r="AT33" i="42"/>
  <c r="AT35" i="42" s="1"/>
  <c r="AI33" i="42"/>
  <c r="AI35" i="42" s="1"/>
  <c r="AI34" i="42" s="1"/>
  <c r="AI36" i="42" s="1"/>
  <c r="AE6" i="30" s="1"/>
  <c r="AE7" i="30" s="1"/>
  <c r="AE31" i="30" s="1"/>
  <c r="CI35" i="42"/>
  <c r="BW35" i="42"/>
  <c r="CG33" i="42"/>
  <c r="AG33" i="42"/>
  <c r="AG35" i="42" s="1"/>
  <c r="BX33" i="42"/>
  <c r="AD33" i="42"/>
  <c r="AD35" i="42" s="1"/>
  <c r="AD34" i="42" s="1"/>
  <c r="AD36" i="42" s="1"/>
  <c r="Z6" i="30" s="1"/>
  <c r="Z7" i="30" s="1"/>
  <c r="Z31" i="30" s="1"/>
  <c r="BV33" i="42"/>
  <c r="BV35" i="42" s="1"/>
  <c r="BQ33" i="42"/>
  <c r="BQ35" i="42" s="1"/>
  <c r="AW33" i="42"/>
  <c r="AW35" i="42" s="1"/>
  <c r="CF35" i="42"/>
  <c r="J37" i="26" l="1"/>
  <c r="J28" i="26"/>
  <c r="J67" i="26" s="1"/>
  <c r="I43" i="26"/>
  <c r="I34" i="26"/>
  <c r="J23" i="26"/>
  <c r="U10" i="26"/>
  <c r="U16" i="30"/>
  <c r="V16" i="34"/>
  <c r="V20" i="9"/>
  <c r="V20" i="26"/>
  <c r="V16" i="37"/>
  <c r="AB20" i="42"/>
  <c r="AA19" i="42"/>
  <c r="AA21" i="42"/>
  <c r="AA13" i="42"/>
  <c r="AA15" i="42"/>
  <c r="AB14" i="42"/>
  <c r="V10" i="9"/>
  <c r="V16" i="7"/>
  <c r="Z23" i="42"/>
  <c r="AA24" i="42"/>
  <c r="Z25" i="42"/>
  <c r="AA11" i="42"/>
  <c r="AB10" i="42"/>
  <c r="AA9" i="42"/>
  <c r="J29" i="9"/>
  <c r="J22" i="9"/>
  <c r="CF34" i="42"/>
  <c r="CF36" i="42"/>
  <c r="CB6" i="30" s="1"/>
  <c r="CB7" i="30" s="1"/>
  <c r="CB31" i="30" s="1"/>
  <c r="AJ67" i="30"/>
  <c r="AJ20" i="30"/>
  <c r="AJ44" i="30"/>
  <c r="AT44" i="7"/>
  <c r="AT20" i="7"/>
  <c r="AT67" i="7"/>
  <c r="AP28" i="42"/>
  <c r="AQ28" i="42" s="1"/>
  <c r="AR28" i="42" s="1"/>
  <c r="AS28" i="42" s="1"/>
  <c r="AT28" i="42" s="1"/>
  <c r="AU28" i="42" s="1"/>
  <c r="AV28" i="42" s="1"/>
  <c r="AW28" i="42" s="1"/>
  <c r="AX28" i="42" s="1"/>
  <c r="AY28" i="42" s="1"/>
  <c r="AZ28" i="42" s="1"/>
  <c r="BA28" i="42" s="1"/>
  <c r="BB28" i="42" s="1"/>
  <c r="BC28" i="42" s="1"/>
  <c r="BD28" i="42" s="1"/>
  <c r="BE28" i="42" s="1"/>
  <c r="BF28" i="42" s="1"/>
  <c r="BG28" i="42" s="1"/>
  <c r="BH28" i="42" s="1"/>
  <c r="BI28" i="42" s="1"/>
  <c r="BJ28" i="42" s="1"/>
  <c r="BK28" i="42" s="1"/>
  <c r="BL28" i="42" s="1"/>
  <c r="BM28" i="42" s="1"/>
  <c r="BN28" i="42" s="1"/>
  <c r="BO28" i="42" s="1"/>
  <c r="BP28" i="42" s="1"/>
  <c r="BQ28" i="42" s="1"/>
  <c r="BR28" i="42" s="1"/>
  <c r="BS28" i="42" s="1"/>
  <c r="BT28" i="42" s="1"/>
  <c r="BU28" i="42" s="1"/>
  <c r="BV28" i="42" s="1"/>
  <c r="BW28" i="42" s="1"/>
  <c r="BX28" i="42" s="1"/>
  <c r="BY28" i="42" s="1"/>
  <c r="BZ28" i="42" s="1"/>
  <c r="CA28" i="42" s="1"/>
  <c r="CB28" i="42" s="1"/>
  <c r="CC28" i="42" s="1"/>
  <c r="CD28" i="42" s="1"/>
  <c r="CE28" i="42" s="1"/>
  <c r="CF28" i="42" s="1"/>
  <c r="CG28" i="42" s="1"/>
  <c r="CH28" i="42" s="1"/>
  <c r="CI28" i="42" s="1"/>
  <c r="AP30" i="42"/>
  <c r="AL6" i="7" s="1"/>
  <c r="AL7" i="7" s="1"/>
  <c r="AL31" i="7" s="1"/>
  <c r="AL46" i="7" s="1"/>
  <c r="BP44" i="30"/>
  <c r="BP20" i="30"/>
  <c r="BP67" i="30"/>
  <c r="CG34" i="42"/>
  <c r="CG36" i="42"/>
  <c r="CC6" i="30" s="1"/>
  <c r="CC7" i="30" s="1"/>
  <c r="CC31" i="30" s="1"/>
  <c r="CD44" i="7"/>
  <c r="CD67" i="7"/>
  <c r="CD20" i="7"/>
  <c r="AE20" i="30"/>
  <c r="AE67" i="30"/>
  <c r="AE44" i="30"/>
  <c r="BB67" i="7"/>
  <c r="BB20" i="7"/>
  <c r="BB44" i="7"/>
  <c r="BA44" i="7"/>
  <c r="BA67" i="7"/>
  <c r="BA20" i="7"/>
  <c r="AM44" i="30"/>
  <c r="AM20" i="30"/>
  <c r="AM67" i="30"/>
  <c r="CA20" i="7"/>
  <c r="CA67" i="7"/>
  <c r="CA44" i="7"/>
  <c r="BI44" i="7"/>
  <c r="BI20" i="7"/>
  <c r="BI67" i="7"/>
  <c r="Z44" i="30"/>
  <c r="Z20" i="30"/>
  <c r="Z67" i="30"/>
  <c r="AF34" i="42"/>
  <c r="AF36" i="42"/>
  <c r="AB6" i="30" s="1"/>
  <c r="AB7" i="30" s="1"/>
  <c r="AB31" i="30" s="1"/>
  <c r="BE67" i="30"/>
  <c r="BE20" i="30"/>
  <c r="BE44" i="30"/>
  <c r="BG36" i="42"/>
  <c r="BC6" i="30" s="1"/>
  <c r="BC7" i="30" s="1"/>
  <c r="BC31" i="30" s="1"/>
  <c r="BG34" i="42"/>
  <c r="BH20" i="30"/>
  <c r="BH67" i="30"/>
  <c r="BH44" i="30"/>
  <c r="Y20" i="30"/>
  <c r="Y44" i="30"/>
  <c r="Y67" i="30"/>
  <c r="AF20" i="30"/>
  <c r="AF44" i="30"/>
  <c r="AF67" i="30"/>
  <c r="BV44" i="7"/>
  <c r="BV67" i="7"/>
  <c r="BV20" i="7"/>
  <c r="BM44" i="7"/>
  <c r="BM20" i="7"/>
  <c r="BM67" i="7"/>
  <c r="AK44" i="7"/>
  <c r="AK20" i="7"/>
  <c r="AK67" i="7"/>
  <c r="AV20" i="7"/>
  <c r="AV44" i="7"/>
  <c r="AV67" i="7"/>
  <c r="BY44" i="7"/>
  <c r="BY67" i="7"/>
  <c r="BY20" i="7"/>
  <c r="BW34" i="42"/>
  <c r="BW36" i="42"/>
  <c r="BS6" i="30" s="1"/>
  <c r="BS7" i="30" s="1"/>
  <c r="BS31" i="30" s="1"/>
  <c r="AO34" i="42"/>
  <c r="AO36" i="42"/>
  <c r="AK6" i="30" s="1"/>
  <c r="AK7" i="30" s="1"/>
  <c r="AK31" i="30" s="1"/>
  <c r="AX67" i="30"/>
  <c r="AX44" i="30"/>
  <c r="AX20" i="30"/>
  <c r="BD44" i="7"/>
  <c r="BD67" i="7"/>
  <c r="BD20" i="7"/>
  <c r="CI36" i="42"/>
  <c r="CE6" i="30" s="1"/>
  <c r="CE7" i="30" s="1"/>
  <c r="CE31" i="30" s="1"/>
  <c r="CI34" i="42"/>
  <c r="CD34" i="42"/>
  <c r="CD36" i="42"/>
  <c r="BZ6" i="30" s="1"/>
  <c r="BZ7" i="30" s="1"/>
  <c r="BZ31" i="30" s="1"/>
  <c r="BK20" i="7"/>
  <c r="BK44" i="7"/>
  <c r="BK67" i="7"/>
  <c r="BQ36" i="42"/>
  <c r="BM6" i="30" s="1"/>
  <c r="BM7" i="30" s="1"/>
  <c r="BM31" i="30" s="1"/>
  <c r="BQ34" i="42"/>
  <c r="BJ44" i="7"/>
  <c r="BJ67" i="7"/>
  <c r="BJ20" i="7"/>
  <c r="BF67" i="7"/>
  <c r="BF44" i="7"/>
  <c r="BF20" i="7"/>
  <c r="BV34" i="42"/>
  <c r="BV36" i="42"/>
  <c r="BR6" i="30" s="1"/>
  <c r="BR7" i="30" s="1"/>
  <c r="BR31" i="30" s="1"/>
  <c r="BD34" i="42"/>
  <c r="BD36" i="42"/>
  <c r="AZ6" i="30" s="1"/>
  <c r="AZ7" i="30" s="1"/>
  <c r="AZ31" i="30" s="1"/>
  <c r="CC36" i="42"/>
  <c r="BY6" i="30" s="1"/>
  <c r="BY7" i="30" s="1"/>
  <c r="BY31" i="30" s="1"/>
  <c r="CC34" i="42"/>
  <c r="AP44" i="7"/>
  <c r="AP20" i="7"/>
  <c r="AP67" i="7"/>
  <c r="AO20" i="7"/>
  <c r="AO67" i="7"/>
  <c r="AO44" i="7"/>
  <c r="BJ36" i="42"/>
  <c r="BF6" i="30" s="1"/>
  <c r="BF7" i="30" s="1"/>
  <c r="BF31" i="30" s="1"/>
  <c r="BJ34" i="42"/>
  <c r="AO67" i="30"/>
  <c r="AO44" i="30"/>
  <c r="AO20" i="30"/>
  <c r="AQ67" i="30"/>
  <c r="AQ44" i="30"/>
  <c r="AQ20" i="30"/>
  <c r="BF36" i="42"/>
  <c r="BB6" i="30" s="1"/>
  <c r="BB7" i="30" s="1"/>
  <c r="BB31" i="30" s="1"/>
  <c r="BF34" i="42"/>
  <c r="AM36" i="42"/>
  <c r="AI6" i="30" s="1"/>
  <c r="AI7" i="30" s="1"/>
  <c r="AI31" i="30" s="1"/>
  <c r="AM34" i="42"/>
  <c r="BN44" i="30"/>
  <c r="BN20" i="30"/>
  <c r="BN67" i="30"/>
  <c r="AG20" i="30"/>
  <c r="AG44" i="30"/>
  <c r="AG67" i="30"/>
  <c r="BU67" i="7"/>
  <c r="BU20" i="7"/>
  <c r="BU44" i="7"/>
  <c r="BO67" i="7"/>
  <c r="BO20" i="7"/>
  <c r="BO44" i="7"/>
  <c r="BQ44" i="7"/>
  <c r="BQ67" i="7"/>
  <c r="BQ20" i="7"/>
  <c r="BP67" i="7"/>
  <c r="BP44" i="7"/>
  <c r="BP20" i="7"/>
  <c r="AR67" i="7"/>
  <c r="AR20" i="7"/>
  <c r="AR44" i="7"/>
  <c r="AW44" i="30"/>
  <c r="AW20" i="30"/>
  <c r="AW67" i="30"/>
  <c r="BJ67" i="30"/>
  <c r="BJ20" i="30"/>
  <c r="BJ44" i="30"/>
  <c r="AS20" i="7"/>
  <c r="AS44" i="7"/>
  <c r="AS67" i="7"/>
  <c r="AH67" i="30"/>
  <c r="AH44" i="30"/>
  <c r="AH20" i="30"/>
  <c r="BC44" i="7"/>
  <c r="BC67" i="7"/>
  <c r="BC20" i="7"/>
  <c r="AR36" i="42"/>
  <c r="AN6" i="30" s="1"/>
  <c r="AN7" i="30" s="1"/>
  <c r="AN31" i="30" s="1"/>
  <c r="AR34" i="42"/>
  <c r="AZ34" i="42"/>
  <c r="AZ36" i="42"/>
  <c r="AV6" i="30" s="1"/>
  <c r="AV7" i="30" s="1"/>
  <c r="AV31" i="30" s="1"/>
  <c r="J32" i="42"/>
  <c r="J29" i="42" s="1"/>
  <c r="J28" i="42" s="1"/>
  <c r="J30" i="42" s="1"/>
  <c r="E6" i="7"/>
  <c r="BX20" i="7"/>
  <c r="BX67" i="7"/>
  <c r="BX44" i="7"/>
  <c r="BT44" i="7"/>
  <c r="BT67" i="7"/>
  <c r="BT20" i="7"/>
  <c r="AT36" i="42"/>
  <c r="AP6" i="30" s="1"/>
  <c r="AP7" i="30" s="1"/>
  <c r="AP31" i="30" s="1"/>
  <c r="AT34" i="42"/>
  <c r="CB34" i="42"/>
  <c r="CB36" i="42"/>
  <c r="BX6" i="30" s="1"/>
  <c r="BX7" i="30" s="1"/>
  <c r="BX31" i="30" s="1"/>
  <c r="CC44" i="7"/>
  <c r="CC67" i="7"/>
  <c r="CC20" i="7"/>
  <c r="BE20" i="7"/>
  <c r="BE44" i="7"/>
  <c r="BE67" i="7"/>
  <c r="AG36" i="42"/>
  <c r="AC6" i="30" s="1"/>
  <c r="AC7" i="30" s="1"/>
  <c r="AC31" i="30" s="1"/>
  <c r="AG34" i="42"/>
  <c r="AL67" i="30"/>
  <c r="AL20" i="30"/>
  <c r="AL44" i="30"/>
  <c r="BU36" i="42"/>
  <c r="BQ6" i="30" s="1"/>
  <c r="BQ7" i="30" s="1"/>
  <c r="BQ31" i="30" s="1"/>
  <c r="BU34" i="42"/>
  <c r="AA67" i="30"/>
  <c r="AA20" i="30"/>
  <c r="AA44" i="30"/>
  <c r="AT44" i="30"/>
  <c r="AT20" i="30"/>
  <c r="AT67" i="30"/>
  <c r="BO36" i="42"/>
  <c r="BK6" i="30" s="1"/>
  <c r="BK7" i="30" s="1"/>
  <c r="BK31" i="30" s="1"/>
  <c r="BO34" i="42"/>
  <c r="BD20" i="30"/>
  <c r="BD67" i="30"/>
  <c r="BD44" i="30"/>
  <c r="BY36" i="42"/>
  <c r="BU6" i="30" s="1"/>
  <c r="BU7" i="30" s="1"/>
  <c r="BU31" i="30" s="1"/>
  <c r="BY34" i="42"/>
  <c r="AJS3" i="45"/>
  <c r="K85" i="46" s="1"/>
  <c r="AJT1" i="45"/>
  <c r="AJU1" i="45" s="1"/>
  <c r="AJV1" i="45" s="1"/>
  <c r="AJW1" i="45" s="1"/>
  <c r="BN67" i="7"/>
  <c r="BN20" i="7"/>
  <c r="BN44" i="7"/>
  <c r="AM20" i="7"/>
  <c r="AM44" i="7"/>
  <c r="AM67" i="7"/>
  <c r="BS67" i="7"/>
  <c r="BS44" i="7"/>
  <c r="BS20" i="7"/>
  <c r="AQ44" i="7"/>
  <c r="AQ67" i="7"/>
  <c r="AQ20" i="7"/>
  <c r="AI44" i="7"/>
  <c r="AI67" i="7"/>
  <c r="AI20" i="7"/>
  <c r="BG67" i="7"/>
  <c r="BG44" i="7"/>
  <c r="BG20" i="7"/>
  <c r="AJ44" i="7"/>
  <c r="AJ67" i="7"/>
  <c r="AJ20" i="7"/>
  <c r="BR44" i="7"/>
  <c r="BR67" i="7"/>
  <c r="BR20" i="7"/>
  <c r="AD20" i="30"/>
  <c r="AD44" i="30"/>
  <c r="AD67" i="30"/>
  <c r="BX34" i="42"/>
  <c r="BX36" i="42"/>
  <c r="BT6" i="30" s="1"/>
  <c r="BT7" i="30" s="1"/>
  <c r="BT31" i="30" s="1"/>
  <c r="CH36" i="42"/>
  <c r="CD6" i="30" s="1"/>
  <c r="CD7" i="30" s="1"/>
  <c r="CD31" i="30" s="1"/>
  <c r="CH34" i="42"/>
  <c r="CB20" i="7"/>
  <c r="CB44" i="7"/>
  <c r="CB67" i="7"/>
  <c r="AW36" i="42"/>
  <c r="AS6" i="30" s="1"/>
  <c r="AS7" i="30" s="1"/>
  <c r="AS31" i="30" s="1"/>
  <c r="AW34" i="42"/>
  <c r="AY36" i="42"/>
  <c r="AU6" i="30" s="1"/>
  <c r="AU7" i="30" s="1"/>
  <c r="AU31" i="30" s="1"/>
  <c r="AY34" i="42"/>
  <c r="AN44" i="7"/>
  <c r="AN20" i="7"/>
  <c r="AN67" i="7"/>
  <c r="CA36" i="42"/>
  <c r="BW6" i="30" s="1"/>
  <c r="BW7" i="30" s="1"/>
  <c r="BW31" i="30" s="1"/>
  <c r="CA34" i="42"/>
  <c r="CE36" i="42"/>
  <c r="CA6" i="30" s="1"/>
  <c r="CA7" i="30" s="1"/>
  <c r="CA31" i="30" s="1"/>
  <c r="CE34" i="42"/>
  <c r="BH44" i="7"/>
  <c r="BH20" i="7"/>
  <c r="BH67" i="7"/>
  <c r="BC36" i="42"/>
  <c r="AY6" i="30" s="1"/>
  <c r="AY7" i="30" s="1"/>
  <c r="AY31" i="30" s="1"/>
  <c r="BC34" i="42"/>
  <c r="BW20" i="7"/>
  <c r="BW44" i="7"/>
  <c r="BW67" i="7"/>
  <c r="AU67" i="7"/>
  <c r="AU20" i="7"/>
  <c r="AU44" i="7"/>
  <c r="BK34" i="42"/>
  <c r="BK36" i="42"/>
  <c r="BG6" i="30" s="1"/>
  <c r="BG7" i="30" s="1"/>
  <c r="BG31" i="30" s="1"/>
  <c r="BP34" i="42"/>
  <c r="BP36" i="42"/>
  <c r="BL6" i="30" s="1"/>
  <c r="BL7" i="30" s="1"/>
  <c r="BL31" i="30" s="1"/>
  <c r="BO20" i="30"/>
  <c r="BO44" i="30"/>
  <c r="BO67" i="30"/>
  <c r="BA44" i="30"/>
  <c r="BA67" i="30"/>
  <c r="BA20" i="30"/>
  <c r="BZ36" i="42"/>
  <c r="BV6" i="30" s="1"/>
  <c r="BV7" i="30" s="1"/>
  <c r="BV31" i="30" s="1"/>
  <c r="BZ34" i="42"/>
  <c r="BI67" i="30"/>
  <c r="BI20" i="30"/>
  <c r="BI44" i="30"/>
  <c r="AV36" i="42"/>
  <c r="AR6" i="30" s="1"/>
  <c r="AR7" i="30" s="1"/>
  <c r="AR31" i="30" s="1"/>
  <c r="AV34" i="42"/>
  <c r="E6" i="30"/>
  <c r="J33" i="42"/>
  <c r="J35" i="42" s="1"/>
  <c r="J34" i="42" s="1"/>
  <c r="J36" i="42" s="1"/>
  <c r="C363" i="46"/>
  <c r="C161" i="46"/>
  <c r="M160" i="46"/>
  <c r="AY67" i="7"/>
  <c r="AY20" i="7"/>
  <c r="AY44" i="7"/>
  <c r="AZ44" i="7"/>
  <c r="AZ20" i="7"/>
  <c r="AZ67" i="7"/>
  <c r="BZ67" i="7"/>
  <c r="BZ20" i="7"/>
  <c r="BZ44" i="7"/>
  <c r="CE44" i="7"/>
  <c r="CE67" i="7"/>
  <c r="CE20" i="7"/>
  <c r="AX67" i="7"/>
  <c r="AX20" i="7"/>
  <c r="AX44" i="7"/>
  <c r="BL20" i="7"/>
  <c r="BL67" i="7"/>
  <c r="BL44" i="7"/>
  <c r="AW20" i="7"/>
  <c r="AW44" i="7"/>
  <c r="AW67" i="7"/>
  <c r="J29" i="26" l="1"/>
  <c r="J31" i="26" s="1"/>
  <c r="J22" i="26"/>
  <c r="W20" i="26"/>
  <c r="W16" i="37"/>
  <c r="AB11" i="42"/>
  <c r="AB9" i="42"/>
  <c r="AC10" i="42"/>
  <c r="AA25" i="42"/>
  <c r="AB24" i="42"/>
  <c r="AA23" i="42"/>
  <c r="AB19" i="42"/>
  <c r="AC20" i="42"/>
  <c r="AB21" i="42"/>
  <c r="W16" i="34"/>
  <c r="W20" i="9"/>
  <c r="AC14" i="42"/>
  <c r="AB13" i="42"/>
  <c r="AB15" i="42"/>
  <c r="V10" i="26"/>
  <c r="V16" i="30"/>
  <c r="J39" i="9"/>
  <c r="J30" i="9"/>
  <c r="J33" i="9" s="1"/>
  <c r="J31" i="9"/>
  <c r="J24" i="9"/>
  <c r="W10" i="9"/>
  <c r="W16" i="7"/>
  <c r="BK20" i="30"/>
  <c r="BK44" i="30"/>
  <c r="BK67" i="30"/>
  <c r="AP44" i="30"/>
  <c r="AP20" i="30"/>
  <c r="AP67" i="30"/>
  <c r="BC20" i="30"/>
  <c r="BC44" i="30"/>
  <c r="BC67" i="30"/>
  <c r="BU20" i="30"/>
  <c r="BU67" i="30"/>
  <c r="BU44" i="30"/>
  <c r="AI20" i="30"/>
  <c r="AI44" i="30"/>
  <c r="AI67" i="30"/>
  <c r="F6" i="30"/>
  <c r="F7" i="30" s="1"/>
  <c r="F31" i="30" s="1"/>
  <c r="K33" i="42"/>
  <c r="K35" i="42" s="1"/>
  <c r="BV67" i="30"/>
  <c r="BV20" i="30"/>
  <c r="BV44" i="30"/>
  <c r="BM44" i="30"/>
  <c r="BM67" i="30"/>
  <c r="BM20" i="30"/>
  <c r="BS20" i="30"/>
  <c r="BS44" i="30"/>
  <c r="BS67" i="30"/>
  <c r="AS67" i="30"/>
  <c r="AS20" i="30"/>
  <c r="AS44" i="30"/>
  <c r="BZ44" i="30"/>
  <c r="BZ20" i="30"/>
  <c r="BZ67" i="30"/>
  <c r="K32" i="42"/>
  <c r="K29" i="42" s="1"/>
  <c r="K28" i="42" s="1"/>
  <c r="K30" i="42" s="1"/>
  <c r="F6" i="7"/>
  <c r="F7" i="7" s="1"/>
  <c r="F31" i="7" s="1"/>
  <c r="F46" i="7" s="1"/>
  <c r="AK44" i="30"/>
  <c r="AK67" i="30"/>
  <c r="AK20" i="30"/>
  <c r="CE44" i="30"/>
  <c r="CE67" i="30"/>
  <c r="CE20" i="30"/>
  <c r="BG44" i="30"/>
  <c r="BG67" i="30"/>
  <c r="BG20" i="30"/>
  <c r="CD44" i="30"/>
  <c r="CD67" i="30"/>
  <c r="CD20" i="30"/>
  <c r="AC44" i="30"/>
  <c r="AC20" i="30"/>
  <c r="AC67" i="30"/>
  <c r="AN67" i="30"/>
  <c r="AN44" i="30"/>
  <c r="AN20" i="30"/>
  <c r="BB67" i="30"/>
  <c r="BB20" i="30"/>
  <c r="BB44" i="30"/>
  <c r="BF20" i="30"/>
  <c r="BF44" i="30"/>
  <c r="BF67" i="30"/>
  <c r="AB67" i="30"/>
  <c r="AB20" i="30"/>
  <c r="AB44" i="30"/>
  <c r="AY67" i="30"/>
  <c r="AY20" i="30"/>
  <c r="AY44" i="30"/>
  <c r="BW67" i="30"/>
  <c r="BW20" i="30"/>
  <c r="BW44" i="30"/>
  <c r="CC67" i="30"/>
  <c r="CC44" i="30"/>
  <c r="CC20" i="30"/>
  <c r="AV67" i="30"/>
  <c r="AV20" i="30"/>
  <c r="AV44" i="30"/>
  <c r="BR20" i="30"/>
  <c r="BR67" i="30"/>
  <c r="BR44" i="30"/>
  <c r="AU20" i="30"/>
  <c r="AU44" i="30"/>
  <c r="AU67" i="30"/>
  <c r="BT67" i="30"/>
  <c r="BT20" i="30"/>
  <c r="BT44" i="30"/>
  <c r="BX67" i="30"/>
  <c r="BX20" i="30"/>
  <c r="BX44" i="30"/>
  <c r="AL44" i="7"/>
  <c r="AL67" i="7"/>
  <c r="AL20" i="7"/>
  <c r="CB44" i="30"/>
  <c r="CB20" i="30"/>
  <c r="CB67" i="30"/>
  <c r="BQ44" i="30"/>
  <c r="BQ67" i="30"/>
  <c r="BQ20" i="30"/>
  <c r="BY44" i="30"/>
  <c r="BY67" i="30"/>
  <c r="BY20" i="30"/>
  <c r="AZ44" i="30"/>
  <c r="AZ20" i="30"/>
  <c r="AZ67" i="30"/>
  <c r="BL20" i="30"/>
  <c r="BL67" i="30"/>
  <c r="BL44" i="30"/>
  <c r="AJX1" i="45"/>
  <c r="AJW3" i="45"/>
  <c r="E86" i="46" s="1"/>
  <c r="I169" i="46" s="1"/>
  <c r="AR20" i="30"/>
  <c r="AR44" i="30"/>
  <c r="AR67" i="30"/>
  <c r="CA20" i="30"/>
  <c r="CA67" i="30"/>
  <c r="CA44" i="30"/>
  <c r="J24" i="26" l="1"/>
  <c r="J39" i="26"/>
  <c r="J30" i="26"/>
  <c r="J33" i="26" s="1"/>
  <c r="J65" i="26" s="1"/>
  <c r="J43" i="26"/>
  <c r="J65" i="9"/>
  <c r="J43" i="9"/>
  <c r="J34" i="9"/>
  <c r="X10" i="9"/>
  <c r="X16" i="7"/>
  <c r="AC21" i="42"/>
  <c r="AC19" i="42"/>
  <c r="AD20" i="42"/>
  <c r="K25" i="9"/>
  <c r="K26" i="9" s="1"/>
  <c r="J46" i="9"/>
  <c r="J48" i="9" s="1"/>
  <c r="K28" i="9"/>
  <c r="K37" i="9"/>
  <c r="J47" i="9"/>
  <c r="J49" i="9" s="1"/>
  <c r="AB25" i="42"/>
  <c r="AB23" i="42"/>
  <c r="AC24" i="42"/>
  <c r="J47" i="26"/>
  <c r="J49" i="26" s="1"/>
  <c r="K28" i="26"/>
  <c r="K67" i="26" s="1"/>
  <c r="K37" i="26"/>
  <c r="X20" i="9"/>
  <c r="X16" i="34"/>
  <c r="X20" i="26"/>
  <c r="X16" i="37"/>
  <c r="J50" i="26"/>
  <c r="K25" i="26"/>
  <c r="J46" i="26"/>
  <c r="J48" i="26" s="1"/>
  <c r="AD14" i="42"/>
  <c r="AC15" i="42"/>
  <c r="AC13" i="42"/>
  <c r="J73" i="26"/>
  <c r="J32" i="26"/>
  <c r="J66" i="26" s="1"/>
  <c r="J80" i="26"/>
  <c r="J38" i="9"/>
  <c r="J44" i="9" s="1"/>
  <c r="J45" i="9" s="1"/>
  <c r="J80" i="9"/>
  <c r="J32" i="9"/>
  <c r="J66" i="9" s="1"/>
  <c r="J73" i="9"/>
  <c r="W16" i="30"/>
  <c r="W10" i="26"/>
  <c r="J50" i="9"/>
  <c r="AC9" i="42"/>
  <c r="AC11" i="42"/>
  <c r="AD10" i="42"/>
  <c r="K36" i="42"/>
  <c r="K34" i="42"/>
  <c r="G6" i="7"/>
  <c r="G7" i="7" s="1"/>
  <c r="G31" i="7" s="1"/>
  <c r="G46" i="7" s="1"/>
  <c r="L32" i="42"/>
  <c r="L29" i="42" s="1"/>
  <c r="L28" i="42" s="1"/>
  <c r="L30" i="42" s="1"/>
  <c r="F60" i="30"/>
  <c r="F20" i="30"/>
  <c r="F67" i="30"/>
  <c r="F44" i="30"/>
  <c r="F32" i="30"/>
  <c r="AJY1" i="45"/>
  <c r="AJX3" i="45"/>
  <c r="F86" i="46" s="1"/>
  <c r="J169" i="46" s="1"/>
  <c r="F44" i="7"/>
  <c r="F32" i="7"/>
  <c r="F67" i="7"/>
  <c r="F20" i="7"/>
  <c r="F60" i="7"/>
  <c r="J38" i="26" l="1"/>
  <c r="J44" i="26" s="1"/>
  <c r="J45" i="26" s="1"/>
  <c r="J34" i="26"/>
  <c r="K23" i="9"/>
  <c r="K22" i="9" s="1"/>
  <c r="J74" i="9"/>
  <c r="J75" i="9"/>
  <c r="J78" i="9" s="1"/>
  <c r="Y20" i="26"/>
  <c r="Y16" i="37"/>
  <c r="Y16" i="7"/>
  <c r="Y10" i="9"/>
  <c r="K67" i="9"/>
  <c r="Y20" i="9"/>
  <c r="Y16" i="34"/>
  <c r="AC25" i="42"/>
  <c r="AD24" i="42"/>
  <c r="AC23" i="42"/>
  <c r="AE10" i="42"/>
  <c r="AD9" i="42"/>
  <c r="AD11" i="42"/>
  <c r="AD15" i="42"/>
  <c r="AD13" i="42"/>
  <c r="AE14" i="42"/>
  <c r="K29" i="9"/>
  <c r="K31" i="9" s="1"/>
  <c r="K26" i="26"/>
  <c r="K23" i="26"/>
  <c r="J75" i="26"/>
  <c r="J78" i="26" s="1"/>
  <c r="J74" i="26"/>
  <c r="X16" i="30"/>
  <c r="X10" i="26"/>
  <c r="AE20" i="42"/>
  <c r="AD21" i="42"/>
  <c r="AD19" i="42"/>
  <c r="G60" i="7"/>
  <c r="F61" i="7"/>
  <c r="F62" i="7" s="1"/>
  <c r="F54" i="7" s="1"/>
  <c r="F65" i="7"/>
  <c r="F27" i="7"/>
  <c r="F23" i="7"/>
  <c r="E25" i="7" s="1"/>
  <c r="G6" i="30"/>
  <c r="G7" i="30" s="1"/>
  <c r="L33" i="42"/>
  <c r="L35" i="42" s="1"/>
  <c r="L34" i="42" s="1"/>
  <c r="L36" i="42" s="1"/>
  <c r="F61" i="30"/>
  <c r="F65" i="30" s="1"/>
  <c r="F62" i="30"/>
  <c r="F54" i="30" s="1"/>
  <c r="F47" i="7"/>
  <c r="G32" i="7"/>
  <c r="H6" i="7"/>
  <c r="H7" i="7" s="1"/>
  <c r="H31" i="7" s="1"/>
  <c r="H46" i="7" s="1"/>
  <c r="M32" i="42"/>
  <c r="M29" i="42" s="1"/>
  <c r="M28" i="42" s="1"/>
  <c r="M30" i="42" s="1"/>
  <c r="F27" i="30"/>
  <c r="F23" i="30"/>
  <c r="E25" i="30" s="1"/>
  <c r="AJY3" i="45"/>
  <c r="G86" i="46" s="1"/>
  <c r="K169" i="46" s="1"/>
  <c r="AJZ1" i="45"/>
  <c r="G67" i="7"/>
  <c r="G20" i="7"/>
  <c r="G44" i="7"/>
  <c r="G32" i="30" l="1"/>
  <c r="G31" i="30"/>
  <c r="AE9" i="42"/>
  <c r="AE11" i="42"/>
  <c r="AF10" i="42"/>
  <c r="AE19" i="42"/>
  <c r="AF20" i="42"/>
  <c r="AE21" i="42"/>
  <c r="AE24" i="42"/>
  <c r="AD25" i="42"/>
  <c r="AD23" i="42"/>
  <c r="K39" i="9"/>
  <c r="K30" i="9"/>
  <c r="K33" i="9" s="1"/>
  <c r="K24" i="9"/>
  <c r="L37" i="9" s="1"/>
  <c r="AE13" i="42"/>
  <c r="AE15" i="42"/>
  <c r="AF14" i="42"/>
  <c r="Y16" i="30"/>
  <c r="Y10" i="26"/>
  <c r="L28" i="9"/>
  <c r="L67" i="9" s="1"/>
  <c r="K47" i="9"/>
  <c r="K49" i="9" s="1"/>
  <c r="K22" i="26"/>
  <c r="K29" i="26"/>
  <c r="Z16" i="34"/>
  <c r="Z20" i="9"/>
  <c r="Z16" i="7"/>
  <c r="Z10" i="9"/>
  <c r="Z16" i="37"/>
  <c r="Z20" i="26"/>
  <c r="G47" i="7"/>
  <c r="H32" i="7"/>
  <c r="G60" i="30"/>
  <c r="G44" i="30"/>
  <c r="G67" i="30"/>
  <c r="G20" i="30"/>
  <c r="AJZ3" i="45"/>
  <c r="H86" i="46" s="1"/>
  <c r="L169" i="46" s="1"/>
  <c r="AKA1" i="45"/>
  <c r="G65" i="7"/>
  <c r="H60" i="7"/>
  <c r="G61" i="7"/>
  <c r="G62" i="7" s="1"/>
  <c r="G54" i="7" s="1"/>
  <c r="F35" i="30"/>
  <c r="F36" i="30" s="1"/>
  <c r="E47" i="30"/>
  <c r="F42" i="30"/>
  <c r="F43" i="30" s="1"/>
  <c r="E48" i="30"/>
  <c r="F29" i="30"/>
  <c r="F30" i="30" s="1"/>
  <c r="F28" i="30" s="1"/>
  <c r="F37" i="30" s="1"/>
  <c r="F39" i="30" s="1"/>
  <c r="E41" i="30"/>
  <c r="I6" i="7"/>
  <c r="I7" i="7" s="1"/>
  <c r="I31" i="7" s="1"/>
  <c r="I46" i="7" s="1"/>
  <c r="N32" i="42"/>
  <c r="N29" i="42" s="1"/>
  <c r="M33" i="42"/>
  <c r="M35" i="42" s="1"/>
  <c r="M34" i="42" s="1"/>
  <c r="M36" i="42" s="1"/>
  <c r="H6" i="30"/>
  <c r="H7" i="30" s="1"/>
  <c r="H20" i="7"/>
  <c r="H44" i="7"/>
  <c r="H67" i="7"/>
  <c r="F35" i="7"/>
  <c r="F36" i="7" s="1"/>
  <c r="E41" i="7"/>
  <c r="E48" i="7"/>
  <c r="F42" i="7"/>
  <c r="F43" i="7" s="1"/>
  <c r="F29" i="7"/>
  <c r="F30" i="7" s="1"/>
  <c r="F28" i="7" s="1"/>
  <c r="F37" i="7" s="1"/>
  <c r="F39" i="7" s="1"/>
  <c r="G22" i="30"/>
  <c r="F38" i="30"/>
  <c r="F40" i="30" s="1"/>
  <c r="G22" i="7"/>
  <c r="G23" i="7" s="1"/>
  <c r="F38" i="7"/>
  <c r="F40" i="7" s="1"/>
  <c r="K65" i="9" l="1"/>
  <c r="K34" i="9"/>
  <c r="K43" i="9"/>
  <c r="H32" i="30"/>
  <c r="H31" i="30"/>
  <c r="AA10" i="9"/>
  <c r="AA16" i="7"/>
  <c r="L25" i="9"/>
  <c r="L26" i="9" s="1"/>
  <c r="K46" i="9"/>
  <c r="K48" i="9" s="1"/>
  <c r="AF19" i="42"/>
  <c r="AF21" i="42"/>
  <c r="AG20" i="42"/>
  <c r="K38" i="9"/>
  <c r="K44" i="9" s="1"/>
  <c r="K45" i="9" s="1"/>
  <c r="K80" i="9"/>
  <c r="K32" i="9"/>
  <c r="K66" i="9" s="1"/>
  <c r="K73" i="9"/>
  <c r="K74" i="9" s="1"/>
  <c r="K75" i="9" s="1"/>
  <c r="K78" i="9" s="1"/>
  <c r="K31" i="26"/>
  <c r="K24" i="26"/>
  <c r="K39" i="26"/>
  <c r="K30" i="26"/>
  <c r="K33" i="26" s="1"/>
  <c r="Z10" i="26"/>
  <c r="Z16" i="30"/>
  <c r="AG10" i="42"/>
  <c r="AF9" i="42"/>
  <c r="AF11" i="42"/>
  <c r="AG14" i="42"/>
  <c r="AF13" i="42"/>
  <c r="AF15" i="42"/>
  <c r="AF24" i="42"/>
  <c r="AE25" i="42"/>
  <c r="AE23" i="42"/>
  <c r="AA20" i="9"/>
  <c r="AA16" i="34"/>
  <c r="AA20" i="26"/>
  <c r="AA16" i="37"/>
  <c r="K50" i="9"/>
  <c r="G23" i="30"/>
  <c r="F26" i="30"/>
  <c r="F24" i="30" s="1"/>
  <c r="F46" i="30" s="1"/>
  <c r="G27" i="7"/>
  <c r="H22" i="7" s="1"/>
  <c r="H23" i="7" s="1"/>
  <c r="I44" i="7"/>
  <c r="I20" i="7"/>
  <c r="I67" i="7"/>
  <c r="I60" i="7"/>
  <c r="H65" i="7"/>
  <c r="H61" i="7"/>
  <c r="H62" i="7" s="1"/>
  <c r="H54" i="7" s="1"/>
  <c r="AKA3" i="45"/>
  <c r="D86" i="46" s="1"/>
  <c r="M169" i="46" s="1"/>
  <c r="AKB1" i="45"/>
  <c r="G62" i="30"/>
  <c r="G54" i="30" s="1"/>
  <c r="G65" i="30"/>
  <c r="G61" i="30"/>
  <c r="H60" i="30"/>
  <c r="H47" i="7"/>
  <c r="I32" i="7"/>
  <c r="N33" i="42"/>
  <c r="N35" i="42" s="1"/>
  <c r="N34" i="42" s="1"/>
  <c r="N36" i="42" s="1"/>
  <c r="I6" i="30"/>
  <c r="I7" i="30" s="1"/>
  <c r="G27" i="30"/>
  <c r="F26" i="7"/>
  <c r="F24" i="7" s="1"/>
  <c r="F25" i="7" s="1"/>
  <c r="H67" i="30"/>
  <c r="H44" i="30"/>
  <c r="H20" i="30"/>
  <c r="N30" i="42"/>
  <c r="N28" i="42"/>
  <c r="I32" i="30" l="1"/>
  <c r="I31" i="30"/>
  <c r="K65" i="26"/>
  <c r="K34" i="26"/>
  <c r="K43" i="26"/>
  <c r="AH14" i="42"/>
  <c r="AG13" i="42"/>
  <c r="AG15" i="42"/>
  <c r="L25" i="26"/>
  <c r="K46" i="26"/>
  <c r="K48" i="26" s="1"/>
  <c r="K50" i="26"/>
  <c r="AB16" i="34"/>
  <c r="AB20" i="9"/>
  <c r="L37" i="26"/>
  <c r="L28" i="26"/>
  <c r="L67" i="26" s="1"/>
  <c r="K47" i="26"/>
  <c r="K49" i="26" s="1"/>
  <c r="L23" i="9"/>
  <c r="AF25" i="42"/>
  <c r="AG24" i="42"/>
  <c r="AF23" i="42"/>
  <c r="AG9" i="42"/>
  <c r="AG11" i="42"/>
  <c r="AH10" i="42"/>
  <c r="AA16" i="30"/>
  <c r="AA10" i="26"/>
  <c r="AB16" i="37"/>
  <c r="AB20" i="26"/>
  <c r="K38" i="26"/>
  <c r="K44" i="26" s="1"/>
  <c r="K45" i="26" s="1"/>
  <c r="K32" i="26"/>
  <c r="K66" i="26" s="1"/>
  <c r="K73" i="26"/>
  <c r="K74" i="26" s="1"/>
  <c r="K75" i="26" s="1"/>
  <c r="K78" i="26" s="1"/>
  <c r="K80" i="26"/>
  <c r="AG21" i="42"/>
  <c r="AG19" i="42"/>
  <c r="AH20" i="42"/>
  <c r="AB10" i="9"/>
  <c r="AB16" i="7"/>
  <c r="F25" i="30"/>
  <c r="F47" i="30" s="1"/>
  <c r="H27" i="7"/>
  <c r="I22" i="7" s="1"/>
  <c r="I27" i="7" s="1"/>
  <c r="G38" i="7"/>
  <c r="G40" i="7" s="1"/>
  <c r="I62" i="7"/>
  <c r="I54" i="7" s="1"/>
  <c r="I61" i="7"/>
  <c r="I65" i="7" s="1"/>
  <c r="O32" i="42"/>
  <c r="O29" i="42" s="1"/>
  <c r="O28" i="42" s="1"/>
  <c r="O30" i="42" s="1"/>
  <c r="J6" i="7"/>
  <c r="J7" i="7" s="1"/>
  <c r="J6" i="30"/>
  <c r="J7" i="30" s="1"/>
  <c r="J31" i="30" s="1"/>
  <c r="O33" i="42"/>
  <c r="O35" i="42" s="1"/>
  <c r="O34" i="42" s="1"/>
  <c r="O36" i="42" s="1"/>
  <c r="I47" i="7"/>
  <c r="AKC1" i="45"/>
  <c r="AKD1" i="45" s="1"/>
  <c r="AKE1" i="45" s="1"/>
  <c r="AKF1" i="45" s="1"/>
  <c r="AKB3" i="45"/>
  <c r="K86" i="46" s="1"/>
  <c r="F41" i="7"/>
  <c r="G29" i="7"/>
  <c r="G30" i="7" s="1"/>
  <c r="G28" i="7" s="1"/>
  <c r="G37" i="7" s="1"/>
  <c r="G39" i="7" s="1"/>
  <c r="F48" i="7"/>
  <c r="G35" i="7"/>
  <c r="G36" i="7" s="1"/>
  <c r="G42" i="7"/>
  <c r="G43" i="7" s="1"/>
  <c r="H22" i="30"/>
  <c r="H23" i="30" s="1"/>
  <c r="G38" i="30"/>
  <c r="G40" i="30" s="1"/>
  <c r="I60" i="30"/>
  <c r="H65" i="30"/>
  <c r="H61" i="30"/>
  <c r="H62" i="30" s="1"/>
  <c r="H54" i="30" s="1"/>
  <c r="I20" i="30"/>
  <c r="I44" i="30"/>
  <c r="I67" i="30"/>
  <c r="J32" i="7" l="1"/>
  <c r="J31" i="7"/>
  <c r="J46" i="7" s="1"/>
  <c r="G42" i="30"/>
  <c r="G43" i="30" s="1"/>
  <c r="L26" i="26"/>
  <c r="L23" i="26"/>
  <c r="H38" i="7"/>
  <c r="H40" i="7" s="1"/>
  <c r="F48" i="30"/>
  <c r="G29" i="30"/>
  <c r="G30" i="30" s="1"/>
  <c r="G28" i="30" s="1"/>
  <c r="G37" i="30" s="1"/>
  <c r="G39" i="30" s="1"/>
  <c r="AI20" i="42"/>
  <c r="AH19" i="42"/>
  <c r="AH21" i="42"/>
  <c r="AB16" i="30"/>
  <c r="AB10" i="26"/>
  <c r="AC20" i="9"/>
  <c r="AC16" i="34"/>
  <c r="AC16" i="37"/>
  <c r="AC20" i="26"/>
  <c r="AC16" i="7"/>
  <c r="AC10" i="9"/>
  <c r="L29" i="9"/>
  <c r="L22" i="9"/>
  <c r="G35" i="30"/>
  <c r="G36" i="30" s="1"/>
  <c r="AH24" i="42"/>
  <c r="AG23" i="42"/>
  <c r="AG25" i="42"/>
  <c r="AI10" i="42"/>
  <c r="AH9" i="42"/>
  <c r="AH11" i="42"/>
  <c r="F41" i="30"/>
  <c r="AI14" i="42"/>
  <c r="AH15" i="42"/>
  <c r="AH13" i="42"/>
  <c r="G26" i="7"/>
  <c r="G24" i="7" s="1"/>
  <c r="G25" i="7" s="1"/>
  <c r="H29" i="7" s="1"/>
  <c r="H30" i="7" s="1"/>
  <c r="H28" i="7" s="1"/>
  <c r="H37" i="7" s="1"/>
  <c r="H39" i="7" s="1"/>
  <c r="I23" i="7"/>
  <c r="I61" i="30"/>
  <c r="I65" i="30"/>
  <c r="J60" i="30"/>
  <c r="I62" i="30"/>
  <c r="I54" i="30" s="1"/>
  <c r="J44" i="30"/>
  <c r="J20" i="30"/>
  <c r="J67" i="30"/>
  <c r="AK14" i="42"/>
  <c r="AL14" i="42" s="1"/>
  <c r="J22" i="7"/>
  <c r="I38" i="7"/>
  <c r="I40" i="7" s="1"/>
  <c r="AKG1" i="45"/>
  <c r="AKF3" i="45"/>
  <c r="E87" i="46" s="1"/>
  <c r="AK20" i="42"/>
  <c r="AL20" i="42" s="1"/>
  <c r="H27" i="30"/>
  <c r="P33" i="42"/>
  <c r="P35" i="42" s="1"/>
  <c r="P34" i="42" s="1"/>
  <c r="P36" i="42" s="1"/>
  <c r="K6" i="30"/>
  <c r="K7" i="30" s="1"/>
  <c r="K31" i="30" s="1"/>
  <c r="AK10" i="42"/>
  <c r="AL10" i="42" s="1"/>
  <c r="J60" i="7"/>
  <c r="J67" i="7"/>
  <c r="J20" i="7"/>
  <c r="J44" i="7"/>
  <c r="P32" i="42"/>
  <c r="P29" i="42" s="1"/>
  <c r="P28" i="42" s="1"/>
  <c r="P30" i="42" s="1"/>
  <c r="K6" i="7"/>
  <c r="K7" i="7" s="1"/>
  <c r="K31" i="7" s="1"/>
  <c r="K46" i="7" s="1"/>
  <c r="J47" i="7"/>
  <c r="J32" i="30"/>
  <c r="G26" i="30" l="1"/>
  <c r="G24" i="30" s="1"/>
  <c r="G46" i="30" s="1"/>
  <c r="AD16" i="37"/>
  <c r="AD20" i="26"/>
  <c r="AI24" i="42"/>
  <c r="AH23" i="42"/>
  <c r="AH25" i="42"/>
  <c r="AI15" i="42"/>
  <c r="AI13" i="42"/>
  <c r="AJ14" i="42"/>
  <c r="AD16" i="7"/>
  <c r="AD10" i="9"/>
  <c r="AI9" i="42"/>
  <c r="AJ10" i="42"/>
  <c r="AI11" i="42"/>
  <c r="L31" i="9"/>
  <c r="L24" i="9"/>
  <c r="L30" i="9"/>
  <c r="L33" i="9" s="1"/>
  <c r="L39" i="9"/>
  <c r="AC10" i="26"/>
  <c r="AC16" i="30"/>
  <c r="AJ20" i="42"/>
  <c r="AI19" i="42"/>
  <c r="AI21" i="42"/>
  <c r="AD20" i="9"/>
  <c r="AD16" i="34"/>
  <c r="L22" i="26"/>
  <c r="L29" i="26"/>
  <c r="AL11" i="42"/>
  <c r="AM10" i="42"/>
  <c r="AL9" i="42"/>
  <c r="AL15" i="42"/>
  <c r="AM14" i="42"/>
  <c r="AL13" i="42"/>
  <c r="AL19" i="42"/>
  <c r="AM20" i="42"/>
  <c r="AL21" i="42"/>
  <c r="G48" i="7"/>
  <c r="J23" i="7"/>
  <c r="G41" i="7"/>
  <c r="H35" i="7"/>
  <c r="H36" i="7" s="1"/>
  <c r="H42" i="7"/>
  <c r="H43" i="7" s="1"/>
  <c r="H26" i="7"/>
  <c r="H24" i="7" s="1"/>
  <c r="H25" i="7" s="1"/>
  <c r="I29" i="7" s="1"/>
  <c r="I30" i="7" s="1"/>
  <c r="I28" i="7" s="1"/>
  <c r="I37" i="7" s="1"/>
  <c r="I39" i="7" s="1"/>
  <c r="J65" i="7"/>
  <c r="J61" i="7"/>
  <c r="J62" i="7" s="1"/>
  <c r="J54" i="7" s="1"/>
  <c r="K60" i="7"/>
  <c r="K20" i="7"/>
  <c r="K44" i="7"/>
  <c r="K67" i="7"/>
  <c r="L6" i="7"/>
  <c r="L7" i="7" s="1"/>
  <c r="L31" i="7" s="1"/>
  <c r="L46" i="7" s="1"/>
  <c r="Q32" i="42"/>
  <c r="Q29" i="42" s="1"/>
  <c r="Q28" i="42" s="1"/>
  <c r="Q30" i="42" s="1"/>
  <c r="Q33" i="42"/>
  <c r="Q35" i="42" s="1"/>
  <c r="Q34" i="42" s="1"/>
  <c r="Q36" i="42" s="1"/>
  <c r="L6" i="30"/>
  <c r="L7" i="30" s="1"/>
  <c r="L31" i="30" s="1"/>
  <c r="AK11" i="42"/>
  <c r="AK9" i="42"/>
  <c r="AK24" i="42"/>
  <c r="AL24" i="42" s="1"/>
  <c r="AKH1" i="45"/>
  <c r="AKG3" i="45"/>
  <c r="F87" i="46" s="1"/>
  <c r="I22" i="30"/>
  <c r="I23" i="30" s="1"/>
  <c r="H38" i="30"/>
  <c r="H40" i="30" s="1"/>
  <c r="J27" i="7"/>
  <c r="K60" i="30"/>
  <c r="K44" i="30"/>
  <c r="K20" i="30"/>
  <c r="K67" i="30"/>
  <c r="K32" i="30"/>
  <c r="K32" i="7"/>
  <c r="AK19" i="42"/>
  <c r="AK21" i="42"/>
  <c r="AK13" i="42"/>
  <c r="AK15" i="42"/>
  <c r="I161" i="46"/>
  <c r="C377" i="46"/>
  <c r="J61" i="30"/>
  <c r="J65" i="30"/>
  <c r="J62" i="30"/>
  <c r="J54" i="30" s="1"/>
  <c r="G25" i="30" l="1"/>
  <c r="G48" i="30" s="1"/>
  <c r="L65" i="9"/>
  <c r="L34" i="9"/>
  <c r="L43" i="9"/>
  <c r="M28" i="9"/>
  <c r="M67" i="9" s="1"/>
  <c r="L47" i="9"/>
  <c r="L49" i="9" s="1"/>
  <c r="M37" i="9"/>
  <c r="L30" i="26"/>
  <c r="L33" i="26" s="1"/>
  <c r="L39" i="26"/>
  <c r="L24" i="26"/>
  <c r="L31" i="26"/>
  <c r="AE16" i="37"/>
  <c r="AE20" i="26"/>
  <c r="AJ19" i="42"/>
  <c r="AJ21" i="42"/>
  <c r="AE16" i="34"/>
  <c r="AE20" i="9"/>
  <c r="AJ9" i="42"/>
  <c r="AJ11" i="42"/>
  <c r="AJ24" i="42"/>
  <c r="AI23" i="42"/>
  <c r="AI25" i="42"/>
  <c r="AJ15" i="42"/>
  <c r="AJ13" i="42"/>
  <c r="AE16" i="7"/>
  <c r="AE10" i="9"/>
  <c r="L32" i="9"/>
  <c r="L66" i="9" s="1"/>
  <c r="L73" i="9"/>
  <c r="L74" i="9" s="1"/>
  <c r="L75" i="9" s="1"/>
  <c r="L78" i="9" s="1"/>
  <c r="L38" i="9"/>
  <c r="L44" i="9" s="1"/>
  <c r="L45" i="9" s="1"/>
  <c r="L80" i="9"/>
  <c r="AD10" i="26"/>
  <c r="AD16" i="30"/>
  <c r="L50" i="9"/>
  <c r="L46" i="9"/>
  <c r="L48" i="9" s="1"/>
  <c r="M25" i="9"/>
  <c r="M26" i="9" s="1"/>
  <c r="AM19" i="42"/>
  <c r="AM21" i="42"/>
  <c r="AM13" i="42"/>
  <c r="AM15" i="42"/>
  <c r="AH20" i="26"/>
  <c r="AH16" i="37"/>
  <c r="AM24" i="42"/>
  <c r="AL23" i="42"/>
  <c r="AL25" i="42"/>
  <c r="AM11" i="42"/>
  <c r="AM9" i="42"/>
  <c r="AH16" i="7"/>
  <c r="AH10" i="9"/>
  <c r="AH20" i="9"/>
  <c r="AH16" i="34"/>
  <c r="I42" i="7"/>
  <c r="I43" i="7" s="1"/>
  <c r="H41" i="7"/>
  <c r="L32" i="30"/>
  <c r="H48" i="7"/>
  <c r="I35" i="7"/>
  <c r="I36" i="7" s="1"/>
  <c r="I26" i="7"/>
  <c r="I24" i="7" s="1"/>
  <c r="I25" i="7" s="1"/>
  <c r="K65" i="30"/>
  <c r="K61" i="30"/>
  <c r="K62" i="30" s="1"/>
  <c r="K54" i="30" s="1"/>
  <c r="AG16" i="34"/>
  <c r="AG20" i="9"/>
  <c r="AG20" i="26"/>
  <c r="AG16" i="37"/>
  <c r="M6" i="7"/>
  <c r="M7" i="7" s="1"/>
  <c r="M31" i="7" s="1"/>
  <c r="M46" i="7" s="1"/>
  <c r="R32" i="42"/>
  <c r="R29" i="42" s="1"/>
  <c r="R28" i="42" s="1"/>
  <c r="R30" i="42" s="1"/>
  <c r="J161" i="46"/>
  <c r="C376" i="46"/>
  <c r="I27" i="30"/>
  <c r="AK25" i="42"/>
  <c r="AK23" i="42"/>
  <c r="L67" i="7"/>
  <c r="L20" i="7"/>
  <c r="L44" i="7"/>
  <c r="AKH3" i="45"/>
  <c r="G87" i="46" s="1"/>
  <c r="AKI1" i="45"/>
  <c r="K22" i="7"/>
  <c r="K23" i="7" s="1"/>
  <c r="J38" i="7"/>
  <c r="J40" i="7" s="1"/>
  <c r="AG16" i="7"/>
  <c r="AG10" i="9"/>
  <c r="L60" i="30"/>
  <c r="L67" i="30"/>
  <c r="L20" i="30"/>
  <c r="L44" i="30"/>
  <c r="K62" i="7"/>
  <c r="K54" i="7" s="1"/>
  <c r="K61" i="7"/>
  <c r="L60" i="7"/>
  <c r="K65" i="7"/>
  <c r="K47" i="7"/>
  <c r="L32" i="7"/>
  <c r="M6" i="30"/>
  <c r="M7" i="30" s="1"/>
  <c r="M31" i="30" s="1"/>
  <c r="R33" i="42"/>
  <c r="R35" i="42" s="1"/>
  <c r="R34" i="42" s="1"/>
  <c r="R36" i="42" s="1"/>
  <c r="H35" i="30" l="1"/>
  <c r="H36" i="30" s="1"/>
  <c r="G47" i="30"/>
  <c r="G41" i="30"/>
  <c r="H42" i="30"/>
  <c r="H43" i="30" s="1"/>
  <c r="H29" i="30"/>
  <c r="H30" i="30" s="1"/>
  <c r="H28" i="30" s="1"/>
  <c r="H37" i="30" s="1"/>
  <c r="H39" i="30" s="1"/>
  <c r="L65" i="26"/>
  <c r="L34" i="26"/>
  <c r="L43" i="26"/>
  <c r="L47" i="26"/>
  <c r="L49" i="26" s="1"/>
  <c r="M37" i="26"/>
  <c r="M28" i="26"/>
  <c r="M67" i="26" s="1"/>
  <c r="AF10" i="9"/>
  <c r="AF16" i="7"/>
  <c r="L38" i="26"/>
  <c r="L44" i="26" s="1"/>
  <c r="L45" i="26" s="1"/>
  <c r="L80" i="26"/>
  <c r="L32" i="26"/>
  <c r="L66" i="26" s="1"/>
  <c r="L73" i="26"/>
  <c r="L74" i="26" s="1"/>
  <c r="L75" i="26" s="1"/>
  <c r="L78" i="26" s="1"/>
  <c r="AJ25" i="42"/>
  <c r="AJ23" i="42"/>
  <c r="AE10" i="26"/>
  <c r="AE16" i="30"/>
  <c r="M25" i="26"/>
  <c r="M26" i="26" s="1"/>
  <c r="L46" i="26"/>
  <c r="L48" i="26" s="1"/>
  <c r="AF20" i="9"/>
  <c r="AF16" i="34"/>
  <c r="AF16" i="37"/>
  <c r="AF20" i="26"/>
  <c r="M23" i="9"/>
  <c r="L50" i="26"/>
  <c r="AI16" i="37"/>
  <c r="AI20" i="26"/>
  <c r="AI16" i="34"/>
  <c r="AI20" i="9"/>
  <c r="AI16" i="7"/>
  <c r="AI10" i="9"/>
  <c r="AM23" i="42"/>
  <c r="AM25" i="42"/>
  <c r="AH16" i="30"/>
  <c r="AH10" i="26"/>
  <c r="K27" i="7"/>
  <c r="K38" i="7" s="1"/>
  <c r="K40" i="7" s="1"/>
  <c r="M44" i="7"/>
  <c r="M20" i="7"/>
  <c r="M67" i="7"/>
  <c r="N6" i="30"/>
  <c r="N7" i="30" s="1"/>
  <c r="N31" i="30" s="1"/>
  <c r="S33" i="42"/>
  <c r="S35" i="42" s="1"/>
  <c r="L61" i="7"/>
  <c r="L65" i="7" s="1"/>
  <c r="M60" i="7"/>
  <c r="L62" i="7"/>
  <c r="L54" i="7" s="1"/>
  <c r="I41" i="7"/>
  <c r="I48" i="7"/>
  <c r="J29" i="7"/>
  <c r="J30" i="7" s="1"/>
  <c r="J28" i="7" s="1"/>
  <c r="J37" i="7" s="1"/>
  <c r="J39" i="7" s="1"/>
  <c r="J42" i="7"/>
  <c r="J43" i="7" s="1"/>
  <c r="J35" i="7"/>
  <c r="J36" i="7" s="1"/>
  <c r="I38" i="30"/>
  <c r="I40" i="30" s="1"/>
  <c r="J22" i="30"/>
  <c r="AKI3" i="45"/>
  <c r="H87" i="46" s="1"/>
  <c r="AKJ1" i="45"/>
  <c r="AG16" i="30"/>
  <c r="AG10" i="26"/>
  <c r="L47" i="7"/>
  <c r="M32" i="7"/>
  <c r="K161" i="46"/>
  <c r="C375" i="46"/>
  <c r="M44" i="30"/>
  <c r="M67" i="30"/>
  <c r="M20" i="30"/>
  <c r="S32" i="42"/>
  <c r="S29" i="42" s="1"/>
  <c r="S28" i="42" s="1"/>
  <c r="S30" i="42" s="1"/>
  <c r="N6" i="7"/>
  <c r="N7" i="7" s="1"/>
  <c r="N31" i="7" s="1"/>
  <c r="N46" i="7" s="1"/>
  <c r="M32" i="30"/>
  <c r="L61" i="30"/>
  <c r="L62" i="30" s="1"/>
  <c r="L54" i="30" s="1"/>
  <c r="L65" i="30"/>
  <c r="M60" i="30"/>
  <c r="H26" i="30" l="1"/>
  <c r="H24" i="30" s="1"/>
  <c r="H25" i="30" s="1"/>
  <c r="H41" i="30" s="1"/>
  <c r="M23" i="26"/>
  <c r="M22" i="26" s="1"/>
  <c r="AF16" i="30"/>
  <c r="AF10" i="26"/>
  <c r="M29" i="9"/>
  <c r="M22" i="9"/>
  <c r="AI16" i="30"/>
  <c r="AI10" i="26"/>
  <c r="L22" i="7"/>
  <c r="L23" i="7" s="1"/>
  <c r="S36" i="42"/>
  <c r="S34" i="42"/>
  <c r="N32" i="30"/>
  <c r="AKK1" i="45"/>
  <c r="AKJ3" i="45"/>
  <c r="D87" i="46" s="1"/>
  <c r="N44" i="7"/>
  <c r="N20" i="7"/>
  <c r="N67" i="7"/>
  <c r="C374" i="46"/>
  <c r="L161" i="46"/>
  <c r="M61" i="7"/>
  <c r="M62" i="7" s="1"/>
  <c r="M54" i="7" s="1"/>
  <c r="M65" i="7"/>
  <c r="N60" i="7"/>
  <c r="N32" i="7"/>
  <c r="M47" i="7"/>
  <c r="N20" i="30"/>
  <c r="N44" i="30"/>
  <c r="N67" i="30"/>
  <c r="J27" i="30"/>
  <c r="J23" i="30"/>
  <c r="T32" i="42"/>
  <c r="T29" i="42" s="1"/>
  <c r="T28" i="42" s="1"/>
  <c r="T30" i="42" s="1"/>
  <c r="O6" i="7"/>
  <c r="O7" i="7" s="1"/>
  <c r="O31" i="7" s="1"/>
  <c r="O46" i="7" s="1"/>
  <c r="J26" i="7"/>
  <c r="J24" i="7" s="1"/>
  <c r="M61" i="30"/>
  <c r="M62" i="30" s="1"/>
  <c r="M54" i="30" s="1"/>
  <c r="M65" i="30"/>
  <c r="N60" i="30"/>
  <c r="H46" i="30" l="1"/>
  <c r="I35" i="30"/>
  <c r="I36" i="30" s="1"/>
  <c r="I29" i="30"/>
  <c r="I30" i="30" s="1"/>
  <c r="I28" i="30" s="1"/>
  <c r="I37" i="30" s="1"/>
  <c r="I39" i="30" s="1"/>
  <c r="H47" i="30"/>
  <c r="I42" i="30"/>
  <c r="I43" i="30" s="1"/>
  <c r="H48" i="30"/>
  <c r="I26" i="30"/>
  <c r="I24" i="30" s="1"/>
  <c r="I46" i="30" s="1"/>
  <c r="M29" i="26"/>
  <c r="M24" i="26" s="1"/>
  <c r="M30" i="9"/>
  <c r="M33" i="9" s="1"/>
  <c r="M39" i="9"/>
  <c r="M31" i="9"/>
  <c r="M24" i="9"/>
  <c r="L27" i="7"/>
  <c r="M22" i="7" s="1"/>
  <c r="M23" i="7" s="1"/>
  <c r="M161" i="46"/>
  <c r="C162" i="46"/>
  <c r="B167" i="46" s="1"/>
  <c r="C373" i="46"/>
  <c r="O20" i="7"/>
  <c r="O44" i="7"/>
  <c r="O67" i="7"/>
  <c r="O32" i="7"/>
  <c r="N47" i="7"/>
  <c r="AKL1" i="45"/>
  <c r="AKM1" i="45" s="1"/>
  <c r="AKK3" i="45"/>
  <c r="K87" i="46" s="1"/>
  <c r="P6" i="7"/>
  <c r="P7" i="7" s="1"/>
  <c r="P31" i="7" s="1"/>
  <c r="P46" i="7" s="1"/>
  <c r="U32" i="42"/>
  <c r="U29" i="42" s="1"/>
  <c r="U28" i="42" s="1"/>
  <c r="U30" i="42" s="1"/>
  <c r="N61" i="30"/>
  <c r="N65" i="30"/>
  <c r="N62" i="30"/>
  <c r="N54" i="30" s="1"/>
  <c r="O60" i="7"/>
  <c r="N61" i="7"/>
  <c r="N62" i="7"/>
  <c r="N54" i="7" s="1"/>
  <c r="N65" i="7"/>
  <c r="J25" i="7"/>
  <c r="K22" i="30"/>
  <c r="K23" i="30" s="1"/>
  <c r="J38" i="30"/>
  <c r="J40" i="30" s="1"/>
  <c r="O6" i="30"/>
  <c r="O7" i="30" s="1"/>
  <c r="O31" i="30" s="1"/>
  <c r="T33" i="42"/>
  <c r="T35" i="42" s="1"/>
  <c r="T34" i="42" s="1"/>
  <c r="T36" i="42" s="1"/>
  <c r="I25" i="30" l="1"/>
  <c r="I41" i="30" s="1"/>
  <c r="M65" i="9"/>
  <c r="M43" i="9"/>
  <c r="M34" i="9"/>
  <c r="M31" i="26"/>
  <c r="M47" i="26" s="1"/>
  <c r="M49" i="26" s="1"/>
  <c r="M39" i="26"/>
  <c r="M30" i="26"/>
  <c r="M38" i="26" s="1"/>
  <c r="M44" i="26" s="1"/>
  <c r="M45" i="26" s="1"/>
  <c r="M80" i="9"/>
  <c r="M32" i="9"/>
  <c r="M66" i="9" s="1"/>
  <c r="M38" i="9"/>
  <c r="M44" i="9" s="1"/>
  <c r="M45" i="9" s="1"/>
  <c r="M73" i="9"/>
  <c r="M50" i="26"/>
  <c r="N25" i="26"/>
  <c r="N26" i="26" s="1"/>
  <c r="M46" i="26"/>
  <c r="M48" i="26" s="1"/>
  <c r="M50" i="9"/>
  <c r="N25" i="9"/>
  <c r="N26" i="9" s="1"/>
  <c r="M46" i="9"/>
  <c r="M48" i="9" s="1"/>
  <c r="N37" i="9"/>
  <c r="M47" i="9"/>
  <c r="M49" i="9" s="1"/>
  <c r="N28" i="9"/>
  <c r="M27" i="7"/>
  <c r="L38" i="7"/>
  <c r="L40" i="7" s="1"/>
  <c r="U33" i="42"/>
  <c r="U35" i="42" s="1"/>
  <c r="U34" i="42" s="1"/>
  <c r="U36" i="42" s="1"/>
  <c r="P6" i="30"/>
  <c r="P7" i="30" s="1"/>
  <c r="P31" i="30" s="1"/>
  <c r="I47" i="30"/>
  <c r="J35" i="30"/>
  <c r="J36" i="30" s="1"/>
  <c r="J48" i="7"/>
  <c r="K29" i="7"/>
  <c r="J41" i="7"/>
  <c r="K42" i="7"/>
  <c r="K43" i="7" s="1"/>
  <c r="K35" i="7"/>
  <c r="K36" i="7" s="1"/>
  <c r="O61" i="7"/>
  <c r="O65" i="7" s="1"/>
  <c r="P60" i="7"/>
  <c r="O62" i="7"/>
  <c r="O54" i="7" s="1"/>
  <c r="O20" i="30"/>
  <c r="O44" i="30"/>
  <c r="O67" i="30"/>
  <c r="O32" i="30"/>
  <c r="O60" i="30"/>
  <c r="V32" i="42"/>
  <c r="V29" i="42" s="1"/>
  <c r="V28" i="42" s="1"/>
  <c r="V30" i="42" s="1"/>
  <c r="Q6" i="7"/>
  <c r="Q7" i="7" s="1"/>
  <c r="Q31" i="7" s="1"/>
  <c r="Q46" i="7" s="1"/>
  <c r="AKM3" i="45"/>
  <c r="D91" i="46" s="1"/>
  <c r="AKN1" i="45"/>
  <c r="O47" i="7"/>
  <c r="P32" i="7"/>
  <c r="K27" i="30"/>
  <c r="P44" i="7"/>
  <c r="P20" i="7"/>
  <c r="P67" i="7"/>
  <c r="J42" i="30" l="1"/>
  <c r="J43" i="30" s="1"/>
  <c r="I48" i="30"/>
  <c r="J29" i="30"/>
  <c r="J30" i="30" s="1"/>
  <c r="J28" i="30" s="1"/>
  <c r="J37" i="30" s="1"/>
  <c r="J39" i="30" s="1"/>
  <c r="N37" i="26"/>
  <c r="N28" i="26"/>
  <c r="N67" i="26" s="1"/>
  <c r="M80" i="26"/>
  <c r="M32" i="26"/>
  <c r="M66" i="26" s="1"/>
  <c r="M33" i="26"/>
  <c r="M73" i="26"/>
  <c r="M74" i="26" s="1"/>
  <c r="M75" i="26" s="1"/>
  <c r="M74" i="9"/>
  <c r="M75" i="9" s="1"/>
  <c r="M78" i="9"/>
  <c r="N67" i="9"/>
  <c r="N23" i="26"/>
  <c r="N23" i="9"/>
  <c r="M38" i="7"/>
  <c r="M40" i="7" s="1"/>
  <c r="N22" i="7"/>
  <c r="P32" i="30"/>
  <c r="R6" i="7"/>
  <c r="R7" i="7" s="1"/>
  <c r="R31" i="7" s="1"/>
  <c r="R46" i="7" s="1"/>
  <c r="W32" i="42"/>
  <c r="W29" i="42" s="1"/>
  <c r="W28" i="42" s="1"/>
  <c r="W30" i="42" s="1"/>
  <c r="O61" i="30"/>
  <c r="O65" i="30" s="1"/>
  <c r="O62" i="30"/>
  <c r="O54" i="30" s="1"/>
  <c r="AKO1" i="45"/>
  <c r="AKP1" i="45" s="1"/>
  <c r="AKN3" i="45"/>
  <c r="K89" i="46" s="1"/>
  <c r="P47" i="7"/>
  <c r="Q32" i="7"/>
  <c r="K30" i="7"/>
  <c r="K28" i="7" s="1"/>
  <c r="K37" i="7" s="1"/>
  <c r="K39" i="7" s="1"/>
  <c r="K26" i="7"/>
  <c r="K24" i="7" s="1"/>
  <c r="I171" i="46"/>
  <c r="C391" i="46"/>
  <c r="B393" i="46" s="1"/>
  <c r="I163" i="46"/>
  <c r="J26" i="30"/>
  <c r="J24" i="30" s="1"/>
  <c r="J25" i="30" s="1"/>
  <c r="P60" i="30"/>
  <c r="P67" i="30"/>
  <c r="P44" i="30"/>
  <c r="P20" i="30"/>
  <c r="Q20" i="7"/>
  <c r="Q67" i="7"/>
  <c r="Q44" i="7"/>
  <c r="V33" i="42"/>
  <c r="V35" i="42" s="1"/>
  <c r="V34" i="42" s="1"/>
  <c r="V36" i="42" s="1"/>
  <c r="Q6" i="30"/>
  <c r="Q7" i="30" s="1"/>
  <c r="Q31" i="30" s="1"/>
  <c r="L22" i="30"/>
  <c r="L23" i="30" s="1"/>
  <c r="K38" i="30"/>
  <c r="K40" i="30" s="1"/>
  <c r="P62" i="7"/>
  <c r="P54" i="7" s="1"/>
  <c r="P65" i="7"/>
  <c r="Q60" i="7"/>
  <c r="P61" i="7"/>
  <c r="M78" i="26" l="1"/>
  <c r="M65" i="26"/>
  <c r="M34" i="26"/>
  <c r="M43" i="26"/>
  <c r="N29" i="26"/>
  <c r="N22" i="26"/>
  <c r="N22" i="9"/>
  <c r="N29" i="9"/>
  <c r="N23" i="7"/>
  <c r="N27" i="7"/>
  <c r="W33" i="42"/>
  <c r="W35" i="42" s="1"/>
  <c r="W34" i="42" s="1"/>
  <c r="W36" i="42" s="1"/>
  <c r="R6" i="30"/>
  <c r="R7" i="30" s="1"/>
  <c r="R31" i="30" s="1"/>
  <c r="K25" i="7"/>
  <c r="J41" i="30"/>
  <c r="K35" i="30"/>
  <c r="K36" i="30" s="1"/>
  <c r="J47" i="30"/>
  <c r="J48" i="30"/>
  <c r="K29" i="30"/>
  <c r="K30" i="30" s="1"/>
  <c r="K28" i="30" s="1"/>
  <c r="K37" i="30" s="1"/>
  <c r="K39" i="30" s="1"/>
  <c r="K42" i="30"/>
  <c r="K43" i="30" s="1"/>
  <c r="P61" i="30"/>
  <c r="P62" i="30" s="1"/>
  <c r="P54" i="30" s="1"/>
  <c r="P65" i="30"/>
  <c r="Q47" i="7"/>
  <c r="R32" i="7"/>
  <c r="Q60" i="30"/>
  <c r="Q67" i="30"/>
  <c r="Q20" i="30"/>
  <c r="Q44" i="30"/>
  <c r="AKQ1" i="45"/>
  <c r="AKP3" i="45"/>
  <c r="D88" i="46" s="1"/>
  <c r="L27" i="30"/>
  <c r="X32" i="42"/>
  <c r="X29" i="42" s="1"/>
  <c r="X28" i="42" s="1"/>
  <c r="X30" i="42" s="1"/>
  <c r="S6" i="7"/>
  <c r="S7" i="7" s="1"/>
  <c r="S31" i="7" s="1"/>
  <c r="S46" i="7" s="1"/>
  <c r="R60" i="7"/>
  <c r="Q61" i="7"/>
  <c r="Q65" i="7" s="1"/>
  <c r="Q62" i="7"/>
  <c r="Q54" i="7" s="1"/>
  <c r="J46" i="30"/>
  <c r="Q32" i="30"/>
  <c r="R44" i="7"/>
  <c r="R20" i="7"/>
  <c r="R67" i="7"/>
  <c r="N24" i="9" l="1"/>
  <c r="N50" i="9" s="1"/>
  <c r="N30" i="9"/>
  <c r="N33" i="9" s="1"/>
  <c r="N39" i="9"/>
  <c r="N31" i="9"/>
  <c r="N39" i="26"/>
  <c r="N30" i="26"/>
  <c r="N33" i="26" s="1"/>
  <c r="N31" i="26"/>
  <c r="N24" i="26"/>
  <c r="R32" i="30"/>
  <c r="O22" i="7"/>
  <c r="O23" i="7" s="1"/>
  <c r="N38" i="7"/>
  <c r="N40" i="7" s="1"/>
  <c r="R62" i="7"/>
  <c r="R54" i="7" s="1"/>
  <c r="R65" i="7"/>
  <c r="R61" i="7"/>
  <c r="S60" i="7"/>
  <c r="S44" i="7"/>
  <c r="S20" i="7"/>
  <c r="S67" i="7"/>
  <c r="K26" i="30"/>
  <c r="K24" i="30" s="1"/>
  <c r="K25" i="30" s="1"/>
  <c r="L170" i="46"/>
  <c r="I170" i="46"/>
  <c r="C388" i="46"/>
  <c r="J170" i="46"/>
  <c r="K170" i="46"/>
  <c r="M170" i="46"/>
  <c r="AKR1" i="45"/>
  <c r="AKS1" i="45" s="1"/>
  <c r="AKQ3" i="45"/>
  <c r="K88" i="46" s="1"/>
  <c r="M22" i="30"/>
  <c r="M23" i="30" s="1"/>
  <c r="L38" i="30"/>
  <c r="L40" i="30" s="1"/>
  <c r="Q61" i="30"/>
  <c r="Q65" i="30" s="1"/>
  <c r="Q62" i="30"/>
  <c r="Q54" i="30" s="1"/>
  <c r="R60" i="30"/>
  <c r="R67" i="30"/>
  <c r="R44" i="30"/>
  <c r="R20" i="30"/>
  <c r="S32" i="7"/>
  <c r="R47" i="7"/>
  <c r="T6" i="7"/>
  <c r="T7" i="7" s="1"/>
  <c r="T31" i="7" s="1"/>
  <c r="T46" i="7" s="1"/>
  <c r="Y32" i="42"/>
  <c r="Y29" i="42" s="1"/>
  <c r="Y28" i="42" s="1"/>
  <c r="Y30" i="42" s="1"/>
  <c r="X33" i="42"/>
  <c r="X35" i="42" s="1"/>
  <c r="X34" i="42" s="1"/>
  <c r="X36" i="42" s="1"/>
  <c r="S6" i="30"/>
  <c r="S7" i="30" s="1"/>
  <c r="S31" i="30" s="1"/>
  <c r="L29" i="7"/>
  <c r="K41" i="7"/>
  <c r="K48" i="7"/>
  <c r="L35" i="7"/>
  <c r="L36" i="7" s="1"/>
  <c r="L42" i="7"/>
  <c r="L43" i="7" s="1"/>
  <c r="N65" i="26" l="1"/>
  <c r="N34" i="26"/>
  <c r="N43" i="26"/>
  <c r="N65" i="9"/>
  <c r="N43" i="9"/>
  <c r="N34" i="9"/>
  <c r="N32" i="9"/>
  <c r="N80" i="9"/>
  <c r="N38" i="9"/>
  <c r="N44" i="9" s="1"/>
  <c r="N45" i="9" s="1"/>
  <c r="N73" i="9"/>
  <c r="N32" i="26"/>
  <c r="N66" i="26" s="1"/>
  <c r="N38" i="26"/>
  <c r="N44" i="26" s="1"/>
  <c r="N45" i="26" s="1"/>
  <c r="N73" i="26"/>
  <c r="N74" i="26" s="1"/>
  <c r="N75" i="26" s="1"/>
  <c r="N78" i="26" s="1"/>
  <c r="N80" i="26"/>
  <c r="O37" i="9"/>
  <c r="N47" i="9"/>
  <c r="N49" i="9" s="1"/>
  <c r="O28" i="9"/>
  <c r="O67" i="9" s="1"/>
  <c r="N50" i="26"/>
  <c r="O25" i="26"/>
  <c r="N46" i="26"/>
  <c r="N48" i="26" s="1"/>
  <c r="O28" i="26"/>
  <c r="O67" i="26" s="1"/>
  <c r="N47" i="26"/>
  <c r="N49" i="26" s="1"/>
  <c r="O37" i="26"/>
  <c r="N46" i="9"/>
  <c r="N48" i="9" s="1"/>
  <c r="O25" i="9"/>
  <c r="O27" i="7"/>
  <c r="P22" i="7" s="1"/>
  <c r="L30" i="7"/>
  <c r="L28" i="7" s="1"/>
  <c r="L26" i="7"/>
  <c r="L24" i="7" s="1"/>
  <c r="AKS3" i="45"/>
  <c r="D89" i="46" s="1"/>
  <c r="AKT1" i="45"/>
  <c r="T60" i="7"/>
  <c r="S62" i="7"/>
  <c r="S54" i="7" s="1"/>
  <c r="S61" i="7"/>
  <c r="S65" i="7"/>
  <c r="U6" i="7"/>
  <c r="U7" i="7" s="1"/>
  <c r="U31" i="7" s="1"/>
  <c r="U46" i="7" s="1"/>
  <c r="Z32" i="42"/>
  <c r="Z29" i="42" s="1"/>
  <c r="Z28" i="42" s="1"/>
  <c r="Z30" i="42" s="1"/>
  <c r="K48" i="30"/>
  <c r="K41" i="30"/>
  <c r="L35" i="30"/>
  <c r="L36" i="30" s="1"/>
  <c r="K47" i="30"/>
  <c r="L29" i="30"/>
  <c r="L30" i="30" s="1"/>
  <c r="L28" i="30" s="1"/>
  <c r="L37" i="30" s="1"/>
  <c r="L39" i="30" s="1"/>
  <c r="L42" i="30"/>
  <c r="L43" i="30" s="1"/>
  <c r="S47" i="7"/>
  <c r="T32" i="7"/>
  <c r="S32" i="30"/>
  <c r="S44" i="30"/>
  <c r="S67" i="30"/>
  <c r="S20" i="30"/>
  <c r="T67" i="7"/>
  <c r="T20" i="7"/>
  <c r="T44" i="7"/>
  <c r="M27" i="30"/>
  <c r="K46" i="30"/>
  <c r="Y33" i="42"/>
  <c r="Y35" i="42" s="1"/>
  <c r="Y34" i="42" s="1"/>
  <c r="Y36" i="42" s="1"/>
  <c r="T6" i="30"/>
  <c r="T7" i="30" s="1"/>
  <c r="T31" i="30" s="1"/>
  <c r="S60" i="30"/>
  <c r="R62" i="30"/>
  <c r="R54" i="30" s="1"/>
  <c r="R65" i="30"/>
  <c r="R61" i="30"/>
  <c r="O26" i="26" l="1"/>
  <c r="O23" i="26"/>
  <c r="N74" i="9"/>
  <c r="N75" i="9" s="1"/>
  <c r="N78" i="9" s="1"/>
  <c r="O26" i="9"/>
  <c r="O23" i="9"/>
  <c r="N66" i="9"/>
  <c r="O38" i="7"/>
  <c r="O40" i="7" s="1"/>
  <c r="P23" i="7"/>
  <c r="P27" i="7"/>
  <c r="T65" i="7"/>
  <c r="U60" i="7"/>
  <c r="T61" i="7"/>
  <c r="T62" i="7" s="1"/>
  <c r="T54" i="7" s="1"/>
  <c r="L37" i="7"/>
  <c r="L39" i="7" s="1"/>
  <c r="L25" i="7"/>
  <c r="N22" i="30"/>
  <c r="N23" i="30" s="1"/>
  <c r="M38" i="30"/>
  <c r="M40" i="30" s="1"/>
  <c r="AKU1" i="45"/>
  <c r="AKY1" i="45" s="1"/>
  <c r="AKT3" i="45"/>
  <c r="K91" i="46" s="1"/>
  <c r="T60" i="30"/>
  <c r="S61" i="30"/>
  <c r="S62" i="30" s="1"/>
  <c r="S54" i="30" s="1"/>
  <c r="S65" i="30"/>
  <c r="T32" i="30"/>
  <c r="M162" i="46"/>
  <c r="C163" i="46"/>
  <c r="I162" i="46"/>
  <c r="C389" i="46"/>
  <c r="I17" i="1" s="1"/>
  <c r="J162" i="46"/>
  <c r="K162" i="46"/>
  <c r="L162" i="46"/>
  <c r="U20" i="7"/>
  <c r="U44" i="7"/>
  <c r="U67" i="7"/>
  <c r="T44" i="30"/>
  <c r="T20" i="30"/>
  <c r="T67" i="30"/>
  <c r="Z33" i="42"/>
  <c r="Z35" i="42" s="1"/>
  <c r="Z34" i="42" s="1"/>
  <c r="Z36" i="42" s="1"/>
  <c r="U6" i="30"/>
  <c r="U7" i="30" s="1"/>
  <c r="U31" i="30" s="1"/>
  <c r="L26" i="30"/>
  <c r="L24" i="30" s="1"/>
  <c r="L25" i="30" s="1"/>
  <c r="T47" i="7"/>
  <c r="U32" i="7"/>
  <c r="V6" i="7"/>
  <c r="V7" i="7" s="1"/>
  <c r="V31" i="7" s="1"/>
  <c r="V46" i="7" s="1"/>
  <c r="AA32" i="42"/>
  <c r="AA29" i="42" s="1"/>
  <c r="AA28" i="42" s="1"/>
  <c r="AA30" i="42" s="1"/>
  <c r="O22" i="9" l="1"/>
  <c r="O29" i="9"/>
  <c r="O24" i="9" s="1"/>
  <c r="O29" i="26"/>
  <c r="O22" i="26"/>
  <c r="V6" i="30"/>
  <c r="V7" i="30" s="1"/>
  <c r="AA33" i="42"/>
  <c r="AA35" i="42" s="1"/>
  <c r="N27" i="30"/>
  <c r="O22" i="30" s="1"/>
  <c r="O23" i="30" s="1"/>
  <c r="Q22" i="7"/>
  <c r="P38" i="7"/>
  <c r="P40" i="7" s="1"/>
  <c r="U44" i="30"/>
  <c r="U20" i="30"/>
  <c r="U67" i="30"/>
  <c r="I18" i="1"/>
  <c r="J18" i="1"/>
  <c r="T65" i="30"/>
  <c r="U60" i="30"/>
  <c r="T61" i="30"/>
  <c r="T62" i="30" s="1"/>
  <c r="T54" i="30" s="1"/>
  <c r="L48" i="30"/>
  <c r="L41" i="30"/>
  <c r="L47" i="30"/>
  <c r="M29" i="30"/>
  <c r="M30" i="30" s="1"/>
  <c r="M28" i="30" s="1"/>
  <c r="M37" i="30" s="1"/>
  <c r="M39" i="30" s="1"/>
  <c r="M35" i="30"/>
  <c r="M36" i="30" s="1"/>
  <c r="M42" i="30"/>
  <c r="M43" i="30" s="1"/>
  <c r="L41" i="7"/>
  <c r="M35" i="7"/>
  <c r="M36" i="7" s="1"/>
  <c r="M29" i="7"/>
  <c r="M42" i="7"/>
  <c r="M43" i="7" s="1"/>
  <c r="L48" i="7"/>
  <c r="U65" i="7"/>
  <c r="U61" i="7"/>
  <c r="V60" i="7"/>
  <c r="U62" i="7"/>
  <c r="U54" i="7" s="1"/>
  <c r="V67" i="7"/>
  <c r="V44" i="7"/>
  <c r="V20" i="7"/>
  <c r="V32" i="7"/>
  <c r="U47" i="7"/>
  <c r="AKY3" i="45"/>
  <c r="E92" i="46" s="1"/>
  <c r="AKZ1" i="45"/>
  <c r="W6" i="7"/>
  <c r="W7" i="7" s="1"/>
  <c r="W31" i="7" s="1"/>
  <c r="W46" i="7" s="1"/>
  <c r="AB32" i="42"/>
  <c r="AB29" i="42" s="1"/>
  <c r="AB28" i="42" s="1"/>
  <c r="AB30" i="42" s="1"/>
  <c r="L46" i="30"/>
  <c r="U32" i="30"/>
  <c r="V44" i="30" l="1"/>
  <c r="V31" i="30"/>
  <c r="E40" i="9"/>
  <c r="E47" i="34"/>
  <c r="E45" i="30"/>
  <c r="F45" i="30" s="1"/>
  <c r="G45" i="30" s="1"/>
  <c r="H45" i="30" s="1"/>
  <c r="I45" i="30" s="1"/>
  <c r="J45" i="30" s="1"/>
  <c r="K45" i="30" s="1"/>
  <c r="L45" i="30" s="1"/>
  <c r="M45" i="30" s="1"/>
  <c r="N45" i="30" s="1"/>
  <c r="O45" i="30" s="1"/>
  <c r="P45" i="30" s="1"/>
  <c r="Q45" i="30" s="1"/>
  <c r="R45" i="30" s="1"/>
  <c r="S45" i="30" s="1"/>
  <c r="T45" i="30" s="1"/>
  <c r="U45" i="30" s="1"/>
  <c r="V45" i="30" s="1"/>
  <c r="E45" i="7"/>
  <c r="F45" i="7" s="1"/>
  <c r="G45" i="7" s="1"/>
  <c r="H45" i="7" s="1"/>
  <c r="I45" i="7" s="1"/>
  <c r="J45" i="7" s="1"/>
  <c r="K45" i="7" s="1"/>
  <c r="L45" i="7" s="1"/>
  <c r="M45" i="7" s="1"/>
  <c r="N45" i="7" s="1"/>
  <c r="O45" i="7" s="1"/>
  <c r="P45" i="7" s="1"/>
  <c r="Q45" i="7" s="1"/>
  <c r="R45" i="7" s="1"/>
  <c r="S45" i="7" s="1"/>
  <c r="T45" i="7" s="1"/>
  <c r="U45" i="7" s="1"/>
  <c r="V45" i="7" s="1"/>
  <c r="W45" i="7" s="1"/>
  <c r="E47" i="37"/>
  <c r="E40" i="26"/>
  <c r="V32" i="30"/>
  <c r="V20" i="30"/>
  <c r="N38" i="30"/>
  <c r="N40" i="30" s="1"/>
  <c r="V67" i="30"/>
  <c r="O50" i="9"/>
  <c r="O46" i="9"/>
  <c r="O48" i="9" s="1"/>
  <c r="P25" i="9"/>
  <c r="P26" i="9" s="1"/>
  <c r="O30" i="26"/>
  <c r="O33" i="26" s="1"/>
  <c r="O24" i="26"/>
  <c r="O39" i="26"/>
  <c r="O31" i="26"/>
  <c r="O30" i="9"/>
  <c r="O33" i="9" s="1"/>
  <c r="O39" i="9"/>
  <c r="O31" i="9"/>
  <c r="AA36" i="42"/>
  <c r="AA34" i="42"/>
  <c r="O27" i="30"/>
  <c r="P22" i="30" s="1"/>
  <c r="P23" i="30" s="1"/>
  <c r="Q23" i="7"/>
  <c r="Q27" i="7"/>
  <c r="X6" i="7"/>
  <c r="X7" i="7" s="1"/>
  <c r="X31" i="7" s="1"/>
  <c r="X46" i="7" s="1"/>
  <c r="AC32" i="42"/>
  <c r="AC29" i="42" s="1"/>
  <c r="V60" i="30"/>
  <c r="U62" i="30"/>
  <c r="U54" i="30" s="1"/>
  <c r="U61" i="30"/>
  <c r="U65" i="30" s="1"/>
  <c r="AKZ3" i="45"/>
  <c r="F92" i="46" s="1"/>
  <c r="ALA1" i="45"/>
  <c r="M30" i="7"/>
  <c r="M28" i="7" s="1"/>
  <c r="M26" i="7"/>
  <c r="M24" i="7" s="1"/>
  <c r="W67" i="7"/>
  <c r="W20" i="7"/>
  <c r="W44" i="7"/>
  <c r="V47" i="7"/>
  <c r="W32" i="7"/>
  <c r="M26" i="30"/>
  <c r="M24" i="30" s="1"/>
  <c r="M25" i="30" s="1"/>
  <c r="V61" i="7"/>
  <c r="V62" i="7" s="1"/>
  <c r="V54" i="7" s="1"/>
  <c r="W60" i="7"/>
  <c r="V65" i="7"/>
  <c r="F47" i="34"/>
  <c r="O65" i="26" l="1"/>
  <c r="O34" i="26"/>
  <c r="O43" i="26"/>
  <c r="O65" i="9"/>
  <c r="O34" i="9"/>
  <c r="O43" i="9"/>
  <c r="P23" i="9"/>
  <c r="P22" i="9" s="1"/>
  <c r="O32" i="26"/>
  <c r="O66" i="26" s="1"/>
  <c r="O38" i="26"/>
  <c r="O44" i="26" s="1"/>
  <c r="O45" i="26" s="1"/>
  <c r="O73" i="26"/>
  <c r="O80" i="26"/>
  <c r="P37" i="26"/>
  <c r="P28" i="26"/>
  <c r="P67" i="26" s="1"/>
  <c r="O47" i="26"/>
  <c r="O49" i="26" s="1"/>
  <c r="O50" i="26"/>
  <c r="O46" i="26"/>
  <c r="O48" i="26" s="1"/>
  <c r="P25" i="26"/>
  <c r="P26" i="26" s="1"/>
  <c r="P28" i="9"/>
  <c r="P67" i="9" s="1"/>
  <c r="P37" i="9"/>
  <c r="O47" i="9"/>
  <c r="O49" i="9" s="1"/>
  <c r="O38" i="30"/>
  <c r="O40" i="30" s="1"/>
  <c r="O80" i="9"/>
  <c r="O38" i="9"/>
  <c r="O44" i="9" s="1"/>
  <c r="O45" i="9" s="1"/>
  <c r="O73" i="9"/>
  <c r="O32" i="9"/>
  <c r="W6" i="30"/>
  <c r="W7" i="30" s="1"/>
  <c r="AB33" i="42"/>
  <c r="AB35" i="42" s="1"/>
  <c r="AB34" i="42" s="1"/>
  <c r="AB36" i="42" s="1"/>
  <c r="X6" i="30" s="1"/>
  <c r="X7" i="30" s="1"/>
  <c r="X31" i="30" s="1"/>
  <c r="X45" i="7"/>
  <c r="Q38" i="7"/>
  <c r="Q40" i="7" s="1"/>
  <c r="R22" i="7"/>
  <c r="R23" i="7" s="1"/>
  <c r="E48" i="37"/>
  <c r="F47" i="37"/>
  <c r="F48" i="37" s="1"/>
  <c r="M46" i="30"/>
  <c r="X32" i="7"/>
  <c r="W47" i="7"/>
  <c r="M25" i="7"/>
  <c r="M37" i="7"/>
  <c r="M39" i="7" s="1"/>
  <c r="V61" i="30"/>
  <c r="V62" i="30"/>
  <c r="V54" i="30" s="1"/>
  <c r="V65" i="30"/>
  <c r="N29" i="30"/>
  <c r="N30" i="30" s="1"/>
  <c r="N28" i="30" s="1"/>
  <c r="M48" i="30"/>
  <c r="M47" i="30"/>
  <c r="N35" i="30"/>
  <c r="N36" i="30" s="1"/>
  <c r="N42" i="30"/>
  <c r="N43" i="30" s="1"/>
  <c r="M41" i="30"/>
  <c r="ALB1" i="45"/>
  <c r="ALA3" i="45"/>
  <c r="G92" i="46" s="1"/>
  <c r="C399" i="46" s="1"/>
  <c r="P27" i="30"/>
  <c r="AC28" i="42"/>
  <c r="AC30" i="42"/>
  <c r="X60" i="7"/>
  <c r="W61" i="7"/>
  <c r="W62" i="7" s="1"/>
  <c r="W54" i="7" s="1"/>
  <c r="W65" i="7"/>
  <c r="E41" i="26"/>
  <c r="F40" i="26"/>
  <c r="E62" i="26"/>
  <c r="E63" i="26" s="1"/>
  <c r="F40" i="9"/>
  <c r="E62" i="9"/>
  <c r="E63" i="9" s="1"/>
  <c r="X44" i="7"/>
  <c r="X20" i="7"/>
  <c r="X67" i="7"/>
  <c r="W60" i="30" l="1"/>
  <c r="W31" i="30"/>
  <c r="W45" i="30"/>
  <c r="O75" i="9"/>
  <c r="O78" i="9" s="1"/>
  <c r="O74" i="9"/>
  <c r="O66" i="9"/>
  <c r="O75" i="26"/>
  <c r="O78" i="26" s="1"/>
  <c r="O74" i="26"/>
  <c r="P29" i="9"/>
  <c r="P31" i="9" s="1"/>
  <c r="P23" i="26"/>
  <c r="X45" i="30"/>
  <c r="Y45" i="30" s="1"/>
  <c r="Z45" i="30" s="1"/>
  <c r="AA45" i="30" s="1"/>
  <c r="AB45" i="30" s="1"/>
  <c r="AC45" i="30" s="1"/>
  <c r="AD45" i="30" s="1"/>
  <c r="AE45" i="30" s="1"/>
  <c r="AF45" i="30" s="1"/>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BL45" i="30" s="1"/>
  <c r="BM45" i="30" s="1"/>
  <c r="BN45" i="30" s="1"/>
  <c r="BO45" i="30" s="1"/>
  <c r="BP45" i="30" s="1"/>
  <c r="BQ45" i="30" s="1"/>
  <c r="BR45" i="30" s="1"/>
  <c r="BS45" i="30" s="1"/>
  <c r="BT45" i="30" s="1"/>
  <c r="BU45" i="30" s="1"/>
  <c r="BV45" i="30" s="1"/>
  <c r="BW45" i="30" s="1"/>
  <c r="BX45" i="30" s="1"/>
  <c r="BY45" i="30" s="1"/>
  <c r="BZ45" i="30" s="1"/>
  <c r="CA45" i="30" s="1"/>
  <c r="CB45" i="30" s="1"/>
  <c r="CC45" i="30" s="1"/>
  <c r="CD45" i="30" s="1"/>
  <c r="CE45" i="30" s="1"/>
  <c r="X67" i="30"/>
  <c r="X20" i="30"/>
  <c r="X44" i="30"/>
  <c r="W44" i="30"/>
  <c r="W67" i="30"/>
  <c r="W20" i="30"/>
  <c r="W32" i="30"/>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BT32" i="30" s="1"/>
  <c r="BU32" i="30" s="1"/>
  <c r="BV32" i="30" s="1"/>
  <c r="BW32" i="30" s="1"/>
  <c r="BX32" i="30" s="1"/>
  <c r="BY32" i="30" s="1"/>
  <c r="BZ32" i="30" s="1"/>
  <c r="CA32" i="30" s="1"/>
  <c r="CB32" i="30" s="1"/>
  <c r="CC32" i="30" s="1"/>
  <c r="CD32" i="30" s="1"/>
  <c r="CE32" i="30" s="1"/>
  <c r="R27" i="7"/>
  <c r="S22" i="7" s="1"/>
  <c r="S23" i="7" s="1"/>
  <c r="G40" i="9"/>
  <c r="F62" i="9"/>
  <c r="F63" i="9" s="1"/>
  <c r="N29" i="7"/>
  <c r="N30" i="7" s="1"/>
  <c r="N28" i="7" s="1"/>
  <c r="M41" i="7"/>
  <c r="N42" i="7"/>
  <c r="N43" i="7" s="1"/>
  <c r="N35" i="7"/>
  <c r="N36" i="7" s="1"/>
  <c r="M48" i="7"/>
  <c r="N37" i="30"/>
  <c r="N39" i="30" s="1"/>
  <c r="X47" i="7"/>
  <c r="Y6" i="7"/>
  <c r="Y7" i="7" s="1"/>
  <c r="AD32" i="42"/>
  <c r="AD29" i="42" s="1"/>
  <c r="N26" i="30"/>
  <c r="N24" i="30" s="1"/>
  <c r="N46" i="30" s="1"/>
  <c r="Q22" i="30"/>
  <c r="Q23" i="30" s="1"/>
  <c r="P38" i="30"/>
  <c r="P40" i="30" s="1"/>
  <c r="F41" i="26"/>
  <c r="G40" i="26"/>
  <c r="F62" i="26"/>
  <c r="F63" i="26" s="1"/>
  <c r="ALC1" i="45"/>
  <c r="ALB3" i="45"/>
  <c r="H92" i="46" s="1"/>
  <c r="C398" i="46" s="1"/>
  <c r="X61" i="7"/>
  <c r="X62" i="7" s="1"/>
  <c r="X54" i="7" s="1"/>
  <c r="X65" i="7"/>
  <c r="W61" i="30"/>
  <c r="W65" i="30" s="1"/>
  <c r="X60" i="30"/>
  <c r="W62" i="30"/>
  <c r="W54" i="30" s="1"/>
  <c r="Y32" i="7" l="1"/>
  <c r="Y31" i="7"/>
  <c r="Y46" i="7" s="1"/>
  <c r="Q28" i="9"/>
  <c r="Q67" i="9" s="1"/>
  <c r="P47" i="9"/>
  <c r="P49" i="9" s="1"/>
  <c r="P29" i="26"/>
  <c r="P22" i="26"/>
  <c r="P39" i="9"/>
  <c r="P30" i="9"/>
  <c r="P33" i="9" s="1"/>
  <c r="P24" i="9"/>
  <c r="Q37" i="9" s="1"/>
  <c r="R38" i="7"/>
  <c r="R40" i="7" s="1"/>
  <c r="S27" i="7"/>
  <c r="T22" i="7" s="1"/>
  <c r="N26" i="7"/>
  <c r="N24" i="7" s="1"/>
  <c r="N25" i="7" s="1"/>
  <c r="Q27" i="30"/>
  <c r="Q38" i="30" s="1"/>
  <c r="Q40" i="30" s="1"/>
  <c r="N25" i="30"/>
  <c r="N47" i="30" s="1"/>
  <c r="Y60" i="30"/>
  <c r="X61" i="30"/>
  <c r="X62" i="30"/>
  <c r="X54" i="30" s="1"/>
  <c r="X65" i="30"/>
  <c r="G41" i="26"/>
  <c r="G62" i="26"/>
  <c r="G63" i="26" s="1"/>
  <c r="H40" i="26"/>
  <c r="Y67" i="7"/>
  <c r="Y44" i="7"/>
  <c r="Y20" i="7"/>
  <c r="Y45" i="7"/>
  <c r="N37" i="7"/>
  <c r="N39" i="7" s="1"/>
  <c r="ALC3" i="45"/>
  <c r="D92" i="46" s="1"/>
  <c r="C397" i="46" s="1"/>
  <c r="ALD1" i="45"/>
  <c r="Y47" i="7"/>
  <c r="AD30" i="42"/>
  <c r="AD28" i="42"/>
  <c r="Y60" i="7"/>
  <c r="H40" i="9"/>
  <c r="G62" i="9"/>
  <c r="G63" i="9" s="1"/>
  <c r="P65" i="9" l="1"/>
  <c r="P43" i="9"/>
  <c r="P34" i="9"/>
  <c r="S38" i="7"/>
  <c r="S40" i="7" s="1"/>
  <c r="P80" i="9"/>
  <c r="P38" i="9"/>
  <c r="P44" i="9" s="1"/>
  <c r="P45" i="9" s="1"/>
  <c r="P73" i="9"/>
  <c r="P32" i="9"/>
  <c r="P24" i="26"/>
  <c r="P31" i="26"/>
  <c r="P30" i="26"/>
  <c r="P33" i="26" s="1"/>
  <c r="P39" i="26"/>
  <c r="P50" i="9"/>
  <c r="Q25" i="9"/>
  <c r="Q26" i="9" s="1"/>
  <c r="P46" i="9"/>
  <c r="P48" i="9" s="1"/>
  <c r="T23" i="7"/>
  <c r="T27" i="7"/>
  <c r="T38" i="7" s="1"/>
  <c r="T40" i="7" s="1"/>
  <c r="R22" i="30"/>
  <c r="R23" i="30" s="1"/>
  <c r="N48" i="30"/>
  <c r="O29" i="30"/>
  <c r="O30" i="30" s="1"/>
  <c r="O28" i="30" s="1"/>
  <c r="O37" i="30" s="1"/>
  <c r="O39" i="30" s="1"/>
  <c r="O42" i="30"/>
  <c r="O43" i="30" s="1"/>
  <c r="N41" i="30"/>
  <c r="O35" i="30"/>
  <c r="O36" i="30" s="1"/>
  <c r="Y65" i="7"/>
  <c r="Y62" i="7"/>
  <c r="Y54" i="7" s="1"/>
  <c r="Y61" i="7"/>
  <c r="ALE1" i="45"/>
  <c r="ALF1" i="45" s="1"/>
  <c r="ALG1" i="45" s="1"/>
  <c r="ALH1" i="45" s="1"/>
  <c r="ALD3" i="45"/>
  <c r="K92" i="46" s="1"/>
  <c r="I40" i="26"/>
  <c r="H62" i="26"/>
  <c r="H63" i="26" s="1"/>
  <c r="H41" i="26"/>
  <c r="Z6" i="7"/>
  <c r="Z7" i="7" s="1"/>
  <c r="Z31" i="7" s="1"/>
  <c r="Z46" i="7" s="1"/>
  <c r="AE32" i="42"/>
  <c r="AE29" i="42" s="1"/>
  <c r="AE28" i="42" s="1"/>
  <c r="AE30" i="42" s="1"/>
  <c r="O35" i="7"/>
  <c r="O36" i="7" s="1"/>
  <c r="N48" i="7"/>
  <c r="N41" i="7"/>
  <c r="O42" i="7"/>
  <c r="O43" i="7" s="1"/>
  <c r="O29" i="7"/>
  <c r="I40" i="9"/>
  <c r="H62" i="9"/>
  <c r="H63" i="9" s="1"/>
  <c r="Y61" i="30"/>
  <c r="Y62" i="30"/>
  <c r="Y54" i="30" s="1"/>
  <c r="Z60" i="30"/>
  <c r="Y65" i="30"/>
  <c r="P65" i="26" l="1"/>
  <c r="P43" i="26"/>
  <c r="P34" i="26"/>
  <c r="Q23" i="9"/>
  <c r="Q22" i="9" s="1"/>
  <c r="Q28" i="26"/>
  <c r="Q67" i="26" s="1"/>
  <c r="P47" i="26"/>
  <c r="P49" i="26" s="1"/>
  <c r="Q37" i="26"/>
  <c r="P50" i="26"/>
  <c r="Q25" i="26"/>
  <c r="Q26" i="26" s="1"/>
  <c r="P46" i="26"/>
  <c r="P48" i="26" s="1"/>
  <c r="U22" i="7"/>
  <c r="U23" i="7" s="1"/>
  <c r="P74" i="9"/>
  <c r="P75" i="9" s="1"/>
  <c r="P78" i="9" s="1"/>
  <c r="P73" i="26"/>
  <c r="P32" i="26"/>
  <c r="P66" i="26" s="1"/>
  <c r="P80" i="26"/>
  <c r="P38" i="26"/>
  <c r="P44" i="26" s="1"/>
  <c r="P45" i="26" s="1"/>
  <c r="P66" i="9"/>
  <c r="R27" i="30"/>
  <c r="S22" i="30" s="1"/>
  <c r="S23" i="30" s="1"/>
  <c r="O26" i="30"/>
  <c r="O24" i="30" s="1"/>
  <c r="O46" i="30" s="1"/>
  <c r="ALI1" i="45"/>
  <c r="ALH3" i="45"/>
  <c r="E93" i="46" s="1"/>
  <c r="C406" i="46" s="1"/>
  <c r="AF32" i="42"/>
  <c r="AF29" i="42" s="1"/>
  <c r="AF28" i="42" s="1"/>
  <c r="AF30" i="42" s="1"/>
  <c r="AA6" i="7"/>
  <c r="AA7" i="7" s="1"/>
  <c r="AA31" i="7" s="1"/>
  <c r="AA46" i="7" s="1"/>
  <c r="Z44" i="7"/>
  <c r="Z20" i="7"/>
  <c r="Z67" i="7"/>
  <c r="Z32" i="7"/>
  <c r="J40" i="9"/>
  <c r="I62" i="9"/>
  <c r="I63" i="9" s="1"/>
  <c r="AA60" i="30"/>
  <c r="Z61" i="30"/>
  <c r="Z62" i="30" s="1"/>
  <c r="Z54" i="30" s="1"/>
  <c r="Z65" i="30"/>
  <c r="Z45" i="7"/>
  <c r="D398" i="46"/>
  <c r="D397" i="46"/>
  <c r="D399" i="46"/>
  <c r="D400" i="46"/>
  <c r="D401" i="46"/>
  <c r="O30" i="7"/>
  <c r="O28" i="7" s="1"/>
  <c r="O26" i="7"/>
  <c r="O24" i="7" s="1"/>
  <c r="I62" i="26"/>
  <c r="I63" i="26" s="1"/>
  <c r="J40" i="26"/>
  <c r="I41" i="26"/>
  <c r="Z60" i="7"/>
  <c r="Q29" i="9" l="1"/>
  <c r="Q24" i="9" s="1"/>
  <c r="Q50" i="9" s="1"/>
  <c r="S27" i="30"/>
  <c r="S38" i="30" s="1"/>
  <c r="S40" i="30" s="1"/>
  <c r="R38" i="30"/>
  <c r="R40" i="30" s="1"/>
  <c r="P78" i="26"/>
  <c r="P74" i="26"/>
  <c r="P75" i="26" s="1"/>
  <c r="U27" i="7"/>
  <c r="Q23" i="26"/>
  <c r="O25" i="30"/>
  <c r="P35" i="30" s="1"/>
  <c r="P36" i="30" s="1"/>
  <c r="O37" i="7"/>
  <c r="O39" i="7" s="1"/>
  <c r="O25" i="7"/>
  <c r="AB6" i="7"/>
  <c r="AB7" i="7" s="1"/>
  <c r="AB31" i="7" s="1"/>
  <c r="AB46" i="7" s="1"/>
  <c r="AG32" i="42"/>
  <c r="AG29" i="42" s="1"/>
  <c r="AG28" i="42" s="1"/>
  <c r="AG30" i="42" s="1"/>
  <c r="J62" i="9"/>
  <c r="J63" i="9" s="1"/>
  <c r="K40" i="9"/>
  <c r="ALJ1" i="45"/>
  <c r="ALI3" i="45"/>
  <c r="F93" i="46" s="1"/>
  <c r="C405" i="46" s="1"/>
  <c r="Z62" i="7"/>
  <c r="Z54" i="7" s="1"/>
  <c r="Z61" i="7"/>
  <c r="Z65" i="7" s="1"/>
  <c r="AA60" i="7"/>
  <c r="K40" i="26"/>
  <c r="J62" i="26"/>
  <c r="J63" i="26" s="1"/>
  <c r="J41" i="26"/>
  <c r="AA62" i="30"/>
  <c r="AA54" i="30" s="1"/>
  <c r="AA61" i="30"/>
  <c r="AB60" i="30"/>
  <c r="AA65" i="30"/>
  <c r="AA45" i="7"/>
  <c r="Z47" i="7"/>
  <c r="AA32" i="7"/>
  <c r="AA44" i="7"/>
  <c r="AA67" i="7"/>
  <c r="AA20" i="7"/>
  <c r="Q31" i="9" l="1"/>
  <c r="Q47" i="9" s="1"/>
  <c r="Q49" i="9" s="1"/>
  <c r="Q30" i="9"/>
  <c r="Q33" i="9" s="1"/>
  <c r="Q65" i="9" s="1"/>
  <c r="Q39" i="9"/>
  <c r="T22" i="30"/>
  <c r="T23" i="30" s="1"/>
  <c r="Q43" i="9"/>
  <c r="O48" i="30"/>
  <c r="Q80" i="9"/>
  <c r="Q38" i="9"/>
  <c r="Q44" i="9" s="1"/>
  <c r="Q45" i="9" s="1"/>
  <c r="Q73" i="9"/>
  <c r="Q32" i="9"/>
  <c r="Q22" i="26"/>
  <c r="Q29" i="26"/>
  <c r="R28" i="9"/>
  <c r="R67" i="9" s="1"/>
  <c r="R37" i="9"/>
  <c r="V22" i="7"/>
  <c r="U38" i="7"/>
  <c r="U40" i="7" s="1"/>
  <c r="R25" i="9"/>
  <c r="Q46" i="9"/>
  <c r="Q48" i="9" s="1"/>
  <c r="P29" i="30"/>
  <c r="P26" i="30" s="1"/>
  <c r="P24" i="30" s="1"/>
  <c r="P42" i="30"/>
  <c r="P43" i="30" s="1"/>
  <c r="O47" i="30"/>
  <c r="O41" i="30"/>
  <c r="T27" i="30"/>
  <c r="U22" i="30" s="1"/>
  <c r="U23" i="30" s="1"/>
  <c r="AA65" i="7"/>
  <c r="AA62" i="7"/>
  <c r="AA54" i="7" s="1"/>
  <c r="AA61" i="7"/>
  <c r="AB60" i="7"/>
  <c r="P35" i="7"/>
  <c r="P36" i="7" s="1"/>
  <c r="P42" i="7"/>
  <c r="P43" i="7" s="1"/>
  <c r="P29" i="7"/>
  <c r="O41" i="7"/>
  <c r="O48" i="7"/>
  <c r="AB32" i="7"/>
  <c r="AA47" i="7"/>
  <c r="K62" i="26"/>
  <c r="K63" i="26" s="1"/>
  <c r="K41" i="26"/>
  <c r="L40" i="26"/>
  <c r="AB65" i="30"/>
  <c r="AB62" i="30"/>
  <c r="AB54" i="30" s="1"/>
  <c r="AB61" i="30"/>
  <c r="AC60" i="30"/>
  <c r="AH32" i="42"/>
  <c r="AH29" i="42" s="1"/>
  <c r="AH28" i="42" s="1"/>
  <c r="AH30" i="42" s="1"/>
  <c r="AC6" i="7"/>
  <c r="AC7" i="7" s="1"/>
  <c r="AC31" i="7" s="1"/>
  <c r="AC46" i="7" s="1"/>
  <c r="ALK1" i="45"/>
  <c r="ALJ3" i="45"/>
  <c r="G93" i="46" s="1"/>
  <c r="C404" i="46" s="1"/>
  <c r="K62" i="9"/>
  <c r="K63" i="9" s="1"/>
  <c r="L40" i="9"/>
  <c r="AB45" i="7"/>
  <c r="AB20" i="7"/>
  <c r="AB44" i="7"/>
  <c r="AB67" i="7"/>
  <c r="Q34" i="9" l="1"/>
  <c r="P30" i="30"/>
  <c r="P28" i="30" s="1"/>
  <c r="P37" i="30" s="1"/>
  <c r="P39" i="30" s="1"/>
  <c r="Q24" i="26"/>
  <c r="Q50" i="26" s="1"/>
  <c r="Q31" i="26"/>
  <c r="Q30" i="26"/>
  <c r="Q33" i="26" s="1"/>
  <c r="Q39" i="26"/>
  <c r="R26" i="9"/>
  <c r="R23" i="9"/>
  <c r="V23" i="7"/>
  <c r="V27" i="7"/>
  <c r="Q74" i="9"/>
  <c r="Q75" i="9" s="1"/>
  <c r="Q78" i="9"/>
  <c r="Q66" i="9"/>
  <c r="T38" i="30"/>
  <c r="T40" i="30" s="1"/>
  <c r="AC45" i="7"/>
  <c r="AC60" i="7"/>
  <c r="AB65" i="7"/>
  <c r="AB62" i="7"/>
  <c r="AB54" i="7" s="1"/>
  <c r="AB61" i="7"/>
  <c r="AB47" i="7"/>
  <c r="AC32" i="7"/>
  <c r="ALK3" i="45"/>
  <c r="H93" i="46" s="1"/>
  <c r="C403" i="46" s="1"/>
  <c r="ALL1" i="45"/>
  <c r="M40" i="9"/>
  <c r="L62" i="9"/>
  <c r="L63" i="9" s="1"/>
  <c r="P46" i="30"/>
  <c r="AC61" i="30"/>
  <c r="AC65" i="30" s="1"/>
  <c r="AD60" i="30"/>
  <c r="AC62" i="30"/>
  <c r="AC54" i="30" s="1"/>
  <c r="AC44" i="7"/>
  <c r="AC20" i="7"/>
  <c r="AC67" i="7"/>
  <c r="P30" i="7"/>
  <c r="P28" i="7" s="1"/>
  <c r="P26" i="7"/>
  <c r="P24" i="7" s="1"/>
  <c r="AI32" i="42"/>
  <c r="AI29" i="42" s="1"/>
  <c r="AI28" i="42" s="1"/>
  <c r="AI30" i="42" s="1"/>
  <c r="AD6" i="7"/>
  <c r="AD7" i="7" s="1"/>
  <c r="AD31" i="7" s="1"/>
  <c r="AD46" i="7" s="1"/>
  <c r="M40" i="26"/>
  <c r="L41" i="26"/>
  <c r="L62" i="26"/>
  <c r="L63" i="26" s="1"/>
  <c r="U27" i="30"/>
  <c r="Q65" i="26" l="1"/>
  <c r="Q43" i="26"/>
  <c r="Q34" i="26"/>
  <c r="P25" i="30"/>
  <c r="P47" i="30" s="1"/>
  <c r="R28" i="26"/>
  <c r="R67" i="26" s="1"/>
  <c r="Q47" i="26"/>
  <c r="Q49" i="26" s="1"/>
  <c r="R37" i="26"/>
  <c r="Q32" i="26"/>
  <c r="Q66" i="26" s="1"/>
  <c r="Q73" i="26"/>
  <c r="Q74" i="26" s="1"/>
  <c r="Q75" i="26" s="1"/>
  <c r="Q78" i="26" s="1"/>
  <c r="Q38" i="26"/>
  <c r="Q44" i="26" s="1"/>
  <c r="Q45" i="26" s="1"/>
  <c r="Q80" i="26"/>
  <c r="Q46" i="26"/>
  <c r="Q48" i="26" s="1"/>
  <c r="R25" i="26"/>
  <c r="R26" i="26" s="1"/>
  <c r="R22" i="9"/>
  <c r="R29" i="9"/>
  <c r="V38" i="7"/>
  <c r="V40" i="7" s="1"/>
  <c r="W22" i="7"/>
  <c r="P37" i="7"/>
  <c r="P39" i="7" s="1"/>
  <c r="P25" i="7"/>
  <c r="AD20" i="7"/>
  <c r="AD44" i="7"/>
  <c r="AD67" i="7"/>
  <c r="ALM1" i="45"/>
  <c r="ALL3" i="45"/>
  <c r="D93" i="46" s="1"/>
  <c r="C402" i="46" s="1"/>
  <c r="B408" i="46" s="1"/>
  <c r="D42" i="42" s="1"/>
  <c r="AD65" i="30"/>
  <c r="AD61" i="30"/>
  <c r="AD62" i="30" s="1"/>
  <c r="AD54" i="30" s="1"/>
  <c r="AE60" i="30"/>
  <c r="AJ32" i="42"/>
  <c r="AJ29" i="42" s="1"/>
  <c r="AE6" i="7"/>
  <c r="AE7" i="7" s="1"/>
  <c r="AE31" i="7" s="1"/>
  <c r="AE46" i="7" s="1"/>
  <c r="AD45" i="7"/>
  <c r="V22" i="30"/>
  <c r="V23" i="30" s="1"/>
  <c r="U38" i="30"/>
  <c r="U40" i="30" s="1"/>
  <c r="M62" i="26"/>
  <c r="M63" i="26" s="1"/>
  <c r="M41" i="26"/>
  <c r="N40" i="26"/>
  <c r="N40" i="9"/>
  <c r="M62" i="9"/>
  <c r="M63" i="9" s="1"/>
  <c r="AD32" i="7"/>
  <c r="AC47" i="7"/>
  <c r="AD60" i="7"/>
  <c r="AC61" i="7"/>
  <c r="AC62" i="7" s="1"/>
  <c r="AC54" i="7" s="1"/>
  <c r="AC65" i="7"/>
  <c r="P48" i="30" l="1"/>
  <c r="Q42" i="30"/>
  <c r="Q43" i="30" s="1"/>
  <c r="P41" i="30"/>
  <c r="Q29" i="30"/>
  <c r="Q35" i="30"/>
  <c r="Q36" i="30" s="1"/>
  <c r="R23" i="26"/>
  <c r="R22" i="26" s="1"/>
  <c r="W23" i="7"/>
  <c r="W27" i="7"/>
  <c r="R39" i="9"/>
  <c r="R30" i="9"/>
  <c r="R33" i="9" s="1"/>
  <c r="R31" i="9"/>
  <c r="R24" i="9"/>
  <c r="R50" i="9" s="1"/>
  <c r="AE45" i="7"/>
  <c r="V27" i="30"/>
  <c r="W22" i="30" s="1"/>
  <c r="W23" i="30" s="1"/>
  <c r="AE65" i="30"/>
  <c r="AE62" i="30"/>
  <c r="AE54" i="30" s="1"/>
  <c r="AE61" i="30"/>
  <c r="AF60" i="30"/>
  <c r="D43" i="42"/>
  <c r="E43" i="42"/>
  <c r="AE44" i="7"/>
  <c r="AE20" i="7"/>
  <c r="AE67" i="7"/>
  <c r="ALM3" i="45"/>
  <c r="K93" i="46" s="1"/>
  <c r="ALN1" i="45"/>
  <c r="ALO1" i="45" s="1"/>
  <c r="ALP1" i="45" s="1"/>
  <c r="ALQ1" i="45" s="1"/>
  <c r="ALR1" i="45" s="1"/>
  <c r="ALS1" i="45" s="1"/>
  <c r="ALT1" i="45" s="1"/>
  <c r="ALU1" i="45" s="1"/>
  <c r="ALV1" i="45" s="1"/>
  <c r="ALW1" i="45" s="1"/>
  <c r="ALX1" i="45" s="1"/>
  <c r="ALY1" i="45" s="1"/>
  <c r="ALZ1" i="45" s="1"/>
  <c r="AMA1" i="45" s="1"/>
  <c r="AMB1" i="45" s="1"/>
  <c r="AMC1" i="45" s="1"/>
  <c r="AMD1" i="45" s="1"/>
  <c r="AME1" i="45" s="1"/>
  <c r="AMF1" i="45" s="1"/>
  <c r="AMG1" i="45" s="1"/>
  <c r="AMH1" i="45" s="1"/>
  <c r="AMI1" i="45" s="1"/>
  <c r="AMJ1" i="45" s="1"/>
  <c r="AMK1" i="45" s="1"/>
  <c r="AML1" i="45" s="1"/>
  <c r="AMM1" i="45" s="1"/>
  <c r="AMN1" i="45" s="1"/>
  <c r="AMO1" i="45" s="1"/>
  <c r="AMP1" i="45" s="1"/>
  <c r="AMQ1" i="45" s="1"/>
  <c r="AMR1" i="45" s="1"/>
  <c r="AMS1" i="45" s="1"/>
  <c r="AMT1" i="45" s="1"/>
  <c r="AMU1" i="45" s="1"/>
  <c r="AMV1" i="45" s="1"/>
  <c r="AMW1" i="45" s="1"/>
  <c r="AMX1" i="45" s="1"/>
  <c r="AMY1" i="45" s="1"/>
  <c r="AMZ1" i="45" s="1"/>
  <c r="ANA1" i="45" s="1"/>
  <c r="ANB1" i="45" s="1"/>
  <c r="ANC1" i="45" s="1"/>
  <c r="AND1" i="45" s="1"/>
  <c r="ANE1" i="45" s="1"/>
  <c r="ANF1" i="45" s="1"/>
  <c r="ANG1" i="45" s="1"/>
  <c r="ANH1" i="45" s="1"/>
  <c r="ANI1" i="45" s="1"/>
  <c r="ANJ1" i="45" s="1"/>
  <c r="ANK1" i="45" s="1"/>
  <c r="ANL1" i="45" s="1"/>
  <c r="ANM1" i="45" s="1"/>
  <c r="ANN1" i="45" s="1"/>
  <c r="ANO1" i="45" s="1"/>
  <c r="ANP1" i="45" s="1"/>
  <c r="ANQ1" i="45" s="1"/>
  <c r="ANR1" i="45" s="1"/>
  <c r="ANS1" i="45" s="1"/>
  <c r="ANT1" i="45" s="1"/>
  <c r="ANU1" i="45" s="1"/>
  <c r="ANV1" i="45" s="1"/>
  <c r="ANW1" i="45" s="1"/>
  <c r="ANX1" i="45" s="1"/>
  <c r="ANY1" i="45" s="1"/>
  <c r="ANZ1" i="45" s="1"/>
  <c r="AOA1" i="45" s="1"/>
  <c r="AOB1" i="45" s="1"/>
  <c r="AOC1" i="45" s="1"/>
  <c r="AOD1" i="45" s="1"/>
  <c r="AOE1" i="45" s="1"/>
  <c r="AOF1" i="45" s="1"/>
  <c r="AOG1" i="45" s="1"/>
  <c r="AOH1" i="45" s="1"/>
  <c r="AOI1" i="45" s="1"/>
  <c r="AOJ1" i="45" s="1"/>
  <c r="AOK1" i="45" s="1"/>
  <c r="AOL1" i="45" s="1"/>
  <c r="AOM1" i="45" s="1"/>
  <c r="AON1" i="45" s="1"/>
  <c r="AOO1" i="45" s="1"/>
  <c r="AOP1" i="45" s="1"/>
  <c r="AOQ1" i="45" s="1"/>
  <c r="AOR1" i="45" s="1"/>
  <c r="AOS1" i="45" s="1"/>
  <c r="AOT1" i="45" s="1"/>
  <c r="AOU1" i="45" s="1"/>
  <c r="AOV1" i="45" s="1"/>
  <c r="AOW1" i="45" s="1"/>
  <c r="AOX1" i="45" s="1"/>
  <c r="AOY1" i="45" s="1"/>
  <c r="AOZ1" i="45" s="1"/>
  <c r="APA1" i="45" s="1"/>
  <c r="APB1" i="45" s="1"/>
  <c r="APC1" i="45" s="1"/>
  <c r="APD1" i="45" s="1"/>
  <c r="APE1" i="45" s="1"/>
  <c r="APF1" i="45" s="1"/>
  <c r="APG1" i="45" s="1"/>
  <c r="APH1" i="45" s="1"/>
  <c r="API1" i="45" s="1"/>
  <c r="APJ1" i="45" s="1"/>
  <c r="APK1" i="45" s="1"/>
  <c r="APL1" i="45" s="1"/>
  <c r="APM1" i="45" s="1"/>
  <c r="APN1" i="45" s="1"/>
  <c r="APO1" i="45" s="1"/>
  <c r="APP1" i="45" s="1"/>
  <c r="APQ1" i="45" s="1"/>
  <c r="APR1" i="45" s="1"/>
  <c r="APS1" i="45" s="1"/>
  <c r="APT1" i="45" s="1"/>
  <c r="APU1" i="45" s="1"/>
  <c r="APV1" i="45" s="1"/>
  <c r="APW1" i="45" s="1"/>
  <c r="APX1" i="45" s="1"/>
  <c r="APY1" i="45" s="1"/>
  <c r="APZ1" i="45" s="1"/>
  <c r="AQA1" i="45" s="1"/>
  <c r="AQB1" i="45" s="1"/>
  <c r="AE60" i="7"/>
  <c r="AD62" i="7"/>
  <c r="AD54" i="7" s="1"/>
  <c r="AD61" i="7"/>
  <c r="AD65" i="7" s="1"/>
  <c r="Q30" i="30"/>
  <c r="Q28" i="30" s="1"/>
  <c r="Q26" i="30"/>
  <c r="Q24" i="30" s="1"/>
  <c r="O40" i="9"/>
  <c r="N62" i="9"/>
  <c r="N63" i="9" s="1"/>
  <c r="AJ28" i="42"/>
  <c r="AJ30" i="42"/>
  <c r="Q29" i="7"/>
  <c r="Q42" i="7"/>
  <c r="Q43" i="7" s="1"/>
  <c r="P48" i="7"/>
  <c r="P41" i="7"/>
  <c r="Q35" i="7"/>
  <c r="Q36" i="7" s="1"/>
  <c r="AD47" i="7"/>
  <c r="AE32" i="7"/>
  <c r="N62" i="26"/>
  <c r="N63" i="26" s="1"/>
  <c r="N41" i="26"/>
  <c r="O40" i="26"/>
  <c r="R65" i="9" l="1"/>
  <c r="R43" i="9"/>
  <c r="R34" i="9"/>
  <c r="R29" i="26"/>
  <c r="R31" i="26" s="1"/>
  <c r="S25" i="9"/>
  <c r="R46" i="9"/>
  <c r="R48" i="9" s="1"/>
  <c r="X22" i="7"/>
  <c r="X23" i="7" s="1"/>
  <c r="W38" i="7"/>
  <c r="W40" i="7" s="1"/>
  <c r="S37" i="9"/>
  <c r="S28" i="9"/>
  <c r="S67" i="9" s="1"/>
  <c r="R47" i="9"/>
  <c r="R49" i="9" s="1"/>
  <c r="R38" i="9"/>
  <c r="R44" i="9" s="1"/>
  <c r="R45" i="9" s="1"/>
  <c r="R80" i="9"/>
  <c r="R73" i="9"/>
  <c r="R74" i="9" s="1"/>
  <c r="R75" i="9" s="1"/>
  <c r="R78" i="9" s="1"/>
  <c r="R32" i="9"/>
  <c r="AF6" i="7"/>
  <c r="AF7" i="7" s="1"/>
  <c r="AK32" i="42"/>
  <c r="AK29" i="42" s="1"/>
  <c r="V38" i="30"/>
  <c r="V40" i="30" s="1"/>
  <c r="I46" i="42"/>
  <c r="E46" i="42"/>
  <c r="D46" i="42"/>
  <c r="I42" i="42"/>
  <c r="Q37" i="30"/>
  <c r="Q39" i="30" s="1"/>
  <c r="Q25" i="30"/>
  <c r="O62" i="26"/>
  <c r="O63" i="26" s="1"/>
  <c r="O41" i="26"/>
  <c r="P40" i="26"/>
  <c r="AF65" i="30"/>
  <c r="AG60" i="30"/>
  <c r="AF62" i="30"/>
  <c r="AF54" i="30" s="1"/>
  <c r="AF61" i="30"/>
  <c r="W27" i="30"/>
  <c r="P40" i="9"/>
  <c r="O62" i="9"/>
  <c r="O63" i="9" s="1"/>
  <c r="AE61" i="7"/>
  <c r="AE62" i="7" s="1"/>
  <c r="AE54" i="7" s="1"/>
  <c r="AE65" i="7"/>
  <c r="Q46" i="30"/>
  <c r="D405" i="46"/>
  <c r="D403" i="46"/>
  <c r="D404" i="46"/>
  <c r="D406" i="46"/>
  <c r="D408" i="46" s="1"/>
  <c r="D402" i="46"/>
  <c r="AE47" i="7"/>
  <c r="Q30" i="7"/>
  <c r="Q28" i="7" s="1"/>
  <c r="Q26" i="7"/>
  <c r="Q24" i="7" s="1"/>
  <c r="AF60" i="7" l="1"/>
  <c r="AF31" i="7"/>
  <c r="AF46" i="7" s="1"/>
  <c r="R24" i="26"/>
  <c r="R50" i="26" s="1"/>
  <c r="R30" i="26"/>
  <c r="R32" i="26" s="1"/>
  <c r="R66" i="26" s="1"/>
  <c r="R39" i="26"/>
  <c r="AF20" i="7"/>
  <c r="AF67" i="7"/>
  <c r="AF45" i="7"/>
  <c r="AF44" i="7"/>
  <c r="AF32" i="7"/>
  <c r="AF47" i="7" s="1"/>
  <c r="R66" i="9"/>
  <c r="S26" i="9"/>
  <c r="S23" i="9"/>
  <c r="X27" i="7"/>
  <c r="R47" i="26"/>
  <c r="R49" i="26" s="1"/>
  <c r="S28" i="26"/>
  <c r="S67" i="26" s="1"/>
  <c r="AK30" i="42"/>
  <c r="AK28" i="42"/>
  <c r="J42" i="42"/>
  <c r="I43" i="42"/>
  <c r="E6" i="34" s="1"/>
  <c r="E32" i="34" s="1"/>
  <c r="E43" i="34" s="1"/>
  <c r="I41" i="42"/>
  <c r="CH42" i="42"/>
  <c r="BD42" i="42"/>
  <c r="BB42" i="42"/>
  <c r="BH42" i="42"/>
  <c r="BC42" i="42"/>
  <c r="CD42" i="42"/>
  <c r="CF42" i="42"/>
  <c r="BE42" i="42"/>
  <c r="BY42" i="42"/>
  <c r="AZ42" i="42"/>
  <c r="CG42" i="42"/>
  <c r="AY42" i="42"/>
  <c r="BX42" i="42"/>
  <c r="CC42" i="42"/>
  <c r="CB42" i="42"/>
  <c r="BO42" i="42"/>
  <c r="BI42" i="42"/>
  <c r="BW42" i="42"/>
  <c r="BF42" i="42"/>
  <c r="AT42" i="42"/>
  <c r="BA42" i="42"/>
  <c r="AR42" i="42"/>
  <c r="AS42" i="42"/>
  <c r="BG42" i="42"/>
  <c r="AW42" i="42"/>
  <c r="CI42" i="42"/>
  <c r="BM42" i="42"/>
  <c r="AU42" i="42"/>
  <c r="AV42" i="42"/>
  <c r="BS42" i="42"/>
  <c r="CE42" i="42"/>
  <c r="AX42" i="42"/>
  <c r="AQ42" i="42"/>
  <c r="BR42" i="42"/>
  <c r="BJ42" i="42"/>
  <c r="BL42" i="42"/>
  <c r="AP42" i="42"/>
  <c r="AN42" i="42"/>
  <c r="BU42" i="42"/>
  <c r="BT42" i="42"/>
  <c r="AO42" i="42"/>
  <c r="BK42" i="42"/>
  <c r="BN42" i="42"/>
  <c r="CA42" i="42"/>
  <c r="BZ42" i="42"/>
  <c r="BQ42" i="42"/>
  <c r="BV42" i="42"/>
  <c r="BP42" i="42"/>
  <c r="P41" i="26"/>
  <c r="Q40" i="26"/>
  <c r="P62" i="26"/>
  <c r="P63" i="26" s="1"/>
  <c r="P62" i="9"/>
  <c r="P63" i="9" s="1"/>
  <c r="Q40" i="9"/>
  <c r="X22" i="30"/>
  <c r="X23" i="30" s="1"/>
  <c r="W38" i="30"/>
  <c r="W40" i="30" s="1"/>
  <c r="AF62" i="7"/>
  <c r="AF54" i="7" s="1"/>
  <c r="AF65" i="7"/>
  <c r="AF61" i="7"/>
  <c r="BW46" i="42"/>
  <c r="BN46" i="42"/>
  <c r="CE46" i="42"/>
  <c r="AR46" i="42"/>
  <c r="CH46" i="42"/>
  <c r="AE46" i="42"/>
  <c r="BM46" i="42"/>
  <c r="AW46" i="42"/>
  <c r="BG46" i="42"/>
  <c r="AX46" i="42"/>
  <c r="AK46" i="42"/>
  <c r="BX46" i="42"/>
  <c r="BL46" i="42"/>
  <c r="AQ46" i="42"/>
  <c r="AF46" i="42"/>
  <c r="CD46" i="42"/>
  <c r="AL46" i="42"/>
  <c r="AS46" i="42"/>
  <c r="BP46" i="42"/>
  <c r="BH46" i="42"/>
  <c r="BK46" i="42"/>
  <c r="AH46" i="42"/>
  <c r="CG46" i="42"/>
  <c r="CC46" i="42"/>
  <c r="BF46" i="42"/>
  <c r="AO46" i="42"/>
  <c r="BA46" i="42"/>
  <c r="AJ46" i="42"/>
  <c r="AG46" i="42"/>
  <c r="AV46" i="42"/>
  <c r="BJ46" i="42"/>
  <c r="CF46" i="42"/>
  <c r="BT46" i="42"/>
  <c r="BB46" i="42"/>
  <c r="AY46" i="42"/>
  <c r="CA46" i="42"/>
  <c r="BY46" i="42"/>
  <c r="BO46" i="42"/>
  <c r="BV46" i="42"/>
  <c r="BS46" i="42"/>
  <c r="CB46" i="42"/>
  <c r="AM46" i="42"/>
  <c r="BZ46" i="42"/>
  <c r="BR46" i="42"/>
  <c r="AU46" i="42"/>
  <c r="AD46" i="42"/>
  <c r="BU46" i="42"/>
  <c r="AT46" i="42"/>
  <c r="BQ46" i="42"/>
  <c r="AZ46" i="42"/>
  <c r="BI46" i="42"/>
  <c r="AI46" i="42"/>
  <c r="BC46" i="42"/>
  <c r="BE46" i="42"/>
  <c r="BD46" i="42"/>
  <c r="AP46" i="42"/>
  <c r="CI46" i="42"/>
  <c r="AN46" i="42"/>
  <c r="Q37" i="7"/>
  <c r="Q39" i="7" s="1"/>
  <c r="Q25" i="7"/>
  <c r="I45" i="42"/>
  <c r="I47" i="42"/>
  <c r="E6" i="37" s="1"/>
  <c r="J46" i="42"/>
  <c r="R42" i="30"/>
  <c r="R43" i="30" s="1"/>
  <c r="R29" i="30"/>
  <c r="Q48" i="30"/>
  <c r="Q47" i="30"/>
  <c r="Q41" i="30"/>
  <c r="R35" i="30"/>
  <c r="R36" i="30" s="1"/>
  <c r="AH60" i="30"/>
  <c r="AG61" i="30"/>
  <c r="AG62" i="30"/>
  <c r="AG54" i="30" s="1"/>
  <c r="AG65" i="30"/>
  <c r="R80" i="26" l="1"/>
  <c r="S37" i="26"/>
  <c r="R73" i="26"/>
  <c r="R74" i="26" s="1"/>
  <c r="R75" i="26" s="1"/>
  <c r="R46" i="26"/>
  <c r="R48" i="26" s="1"/>
  <c r="R38" i="26"/>
  <c r="R44" i="26" s="1"/>
  <c r="R45" i="26" s="1"/>
  <c r="R33" i="26"/>
  <c r="S25" i="26"/>
  <c r="S23" i="26" s="1"/>
  <c r="S22" i="9"/>
  <c r="S29" i="9"/>
  <c r="X38" i="7"/>
  <c r="X40" i="7" s="1"/>
  <c r="Y22" i="7"/>
  <c r="Y23" i="7" s="1"/>
  <c r="AG6" i="7"/>
  <c r="AG7" i="7" s="1"/>
  <c r="AG31" i="7" s="1"/>
  <c r="AG46" i="7" s="1"/>
  <c r="AL32" i="42"/>
  <c r="AL29" i="42" s="1"/>
  <c r="AL28" i="42" s="1"/>
  <c r="AL30" i="42" s="1"/>
  <c r="AH6" i="7" s="1"/>
  <c r="AH7" i="7" s="1"/>
  <c r="AH31" i="7" s="1"/>
  <c r="AH46" i="7" s="1"/>
  <c r="BS47" i="42"/>
  <c r="BO6" i="37" s="1"/>
  <c r="BS45" i="42"/>
  <c r="AL47" i="42"/>
  <c r="AH6" i="37" s="1"/>
  <c r="AL45" i="42"/>
  <c r="BV43" i="42"/>
  <c r="BR6" i="34" s="1"/>
  <c r="BV41" i="42"/>
  <c r="AD45" i="42"/>
  <c r="AD47" i="42"/>
  <c r="Z6" i="37" s="1"/>
  <c r="CD47" i="42"/>
  <c r="BZ6" i="37" s="1"/>
  <c r="CD45" i="42"/>
  <c r="BQ41" i="42"/>
  <c r="BQ43" i="42"/>
  <c r="BM6" i="34" s="1"/>
  <c r="BC45" i="42"/>
  <c r="BC47" i="42"/>
  <c r="AY6" i="37" s="1"/>
  <c r="BO45" i="42"/>
  <c r="BO47" i="42"/>
  <c r="BK6" i="37" s="1"/>
  <c r="AF45" i="42"/>
  <c r="AF47" i="42"/>
  <c r="AB6" i="37" s="1"/>
  <c r="BZ41" i="42"/>
  <c r="BZ43" i="42"/>
  <c r="BV6" i="34" s="1"/>
  <c r="AR41" i="42"/>
  <c r="AR43" i="42"/>
  <c r="AN6" i="34" s="1"/>
  <c r="CD43" i="42"/>
  <c r="BZ6" i="34" s="1"/>
  <c r="CD41" i="42"/>
  <c r="AI45" i="42"/>
  <c r="AI47" i="42"/>
  <c r="AE6" i="37" s="1"/>
  <c r="AV43" i="42"/>
  <c r="AR6" i="34" s="1"/>
  <c r="AV41" i="42"/>
  <c r="BI45" i="42"/>
  <c r="BI47" i="42"/>
  <c r="BE6" i="37" s="1"/>
  <c r="CA47" i="42"/>
  <c r="BW6" i="37" s="1"/>
  <c r="CA45" i="42"/>
  <c r="AJ47" i="42"/>
  <c r="AF6" i="37" s="1"/>
  <c r="AJ45" i="42"/>
  <c r="BK45" i="42"/>
  <c r="BK47" i="42"/>
  <c r="BG6" i="37" s="1"/>
  <c r="BL45" i="42"/>
  <c r="BL47" i="42"/>
  <c r="BH6" i="37" s="1"/>
  <c r="CH47" i="42"/>
  <c r="CD6" i="37" s="1"/>
  <c r="CH45" i="42"/>
  <c r="R40" i="26"/>
  <c r="Q41" i="26"/>
  <c r="Q62" i="26"/>
  <c r="Q63" i="26" s="1"/>
  <c r="BN43" i="42"/>
  <c r="BJ6" i="34" s="1"/>
  <c r="BN41" i="42"/>
  <c r="BL41" i="42"/>
  <c r="BL43" i="42"/>
  <c r="BH6" i="34" s="1"/>
  <c r="AU41" i="42"/>
  <c r="AU43" i="42"/>
  <c r="AQ6" i="34" s="1"/>
  <c r="AT43" i="42"/>
  <c r="AP6" i="34" s="1"/>
  <c r="AT41" i="42"/>
  <c r="AY41" i="42"/>
  <c r="AY43" i="42"/>
  <c r="AU6" i="34" s="1"/>
  <c r="BH41" i="42"/>
  <c r="BH43" i="42"/>
  <c r="BD6" i="34" s="1"/>
  <c r="BU45" i="42"/>
  <c r="BU47" i="42"/>
  <c r="BQ6" i="37" s="1"/>
  <c r="CC47" i="42"/>
  <c r="BY6" i="37" s="1"/>
  <c r="CC45" i="42"/>
  <c r="BW47" i="42"/>
  <c r="BS6" i="37" s="1"/>
  <c r="BW45" i="42"/>
  <c r="BE45" i="42"/>
  <c r="BE47" i="42"/>
  <c r="BA6" i="37" s="1"/>
  <c r="CG45" i="42"/>
  <c r="CG47" i="42"/>
  <c r="CC6" i="37" s="1"/>
  <c r="Q62" i="9"/>
  <c r="Q63" i="9" s="1"/>
  <c r="R40" i="9"/>
  <c r="AS43" i="42"/>
  <c r="AO6" i="34" s="1"/>
  <c r="AS41" i="42"/>
  <c r="CF43" i="42"/>
  <c r="CB6" i="34" s="1"/>
  <c r="CF41" i="42"/>
  <c r="AU47" i="42"/>
  <c r="AQ6" i="37" s="1"/>
  <c r="AU45" i="42"/>
  <c r="BR47" i="42"/>
  <c r="BN6" i="37" s="1"/>
  <c r="BR45" i="42"/>
  <c r="AH45" i="42"/>
  <c r="AH47" i="42"/>
  <c r="AD6" i="37" s="1"/>
  <c r="BA41" i="42"/>
  <c r="BA43" i="42"/>
  <c r="AW6" i="34" s="1"/>
  <c r="BX43" i="42"/>
  <c r="BT6" i="34" s="1"/>
  <c r="BX41" i="42"/>
  <c r="AH61" i="30"/>
  <c r="AH62" i="30"/>
  <c r="AH54" i="30" s="1"/>
  <c r="AI60" i="30"/>
  <c r="AH65" i="30"/>
  <c r="AN47" i="42"/>
  <c r="AJ6" i="37" s="1"/>
  <c r="AN45" i="42"/>
  <c r="AZ47" i="42"/>
  <c r="AV6" i="37" s="1"/>
  <c r="AZ45" i="42"/>
  <c r="BZ47" i="42"/>
  <c r="BV6" i="37" s="1"/>
  <c r="BZ45" i="42"/>
  <c r="AY45" i="42"/>
  <c r="AY47" i="42"/>
  <c r="AU6" i="37" s="1"/>
  <c r="AU21" i="37" s="1"/>
  <c r="AU32" i="37" s="1"/>
  <c r="AU43" i="37" s="1"/>
  <c r="BA45" i="42"/>
  <c r="BA47" i="42"/>
  <c r="AW6" i="37" s="1"/>
  <c r="BH45" i="42"/>
  <c r="BH47" i="42"/>
  <c r="BD6" i="37" s="1"/>
  <c r="BX45" i="42"/>
  <c r="BX47" i="42"/>
  <c r="BT6" i="37" s="1"/>
  <c r="AR47" i="42"/>
  <c r="AN6" i="37" s="1"/>
  <c r="AR45" i="42"/>
  <c r="BK41" i="42"/>
  <c r="BK43" i="42"/>
  <c r="BG6" i="34" s="1"/>
  <c r="BG21" i="34" s="1"/>
  <c r="BG32" i="34" s="1"/>
  <c r="BG43" i="34" s="1"/>
  <c r="BJ41" i="42"/>
  <c r="BJ43" i="42"/>
  <c r="BF6" i="34" s="1"/>
  <c r="BF21" i="34" s="1"/>
  <c r="BF32" i="34" s="1"/>
  <c r="BF43" i="34" s="1"/>
  <c r="BM43" i="42"/>
  <c r="BI6" i="34" s="1"/>
  <c r="BM41" i="42"/>
  <c r="BF41" i="42"/>
  <c r="BF43" i="42"/>
  <c r="BB6" i="34" s="1"/>
  <c r="CG43" i="42"/>
  <c r="CC6" i="34" s="1"/>
  <c r="CG41" i="42"/>
  <c r="BB43" i="42"/>
  <c r="AX6" i="34" s="1"/>
  <c r="BB41" i="42"/>
  <c r="AX43" i="42"/>
  <c r="AT6" i="34" s="1"/>
  <c r="AX41" i="42"/>
  <c r="BG41" i="42"/>
  <c r="BG43" i="42"/>
  <c r="BC6" i="34" s="1"/>
  <c r="BE43" i="42"/>
  <c r="BA6" i="34" s="1"/>
  <c r="BA21" i="34" s="1"/>
  <c r="BA32" i="34" s="1"/>
  <c r="BA43" i="34" s="1"/>
  <c r="BE41" i="42"/>
  <c r="BJ45" i="42"/>
  <c r="BJ47" i="42"/>
  <c r="BF6" i="37" s="1"/>
  <c r="AW45" i="42"/>
  <c r="AW47" i="42"/>
  <c r="AS6" i="37" s="1"/>
  <c r="CE41" i="42"/>
  <c r="CE43" i="42"/>
  <c r="CA6" i="34" s="1"/>
  <c r="AN43" i="42"/>
  <c r="AJ6" i="34" s="1"/>
  <c r="AN41" i="42"/>
  <c r="CC43" i="42"/>
  <c r="BY6" i="34" s="1"/>
  <c r="CC41" i="42"/>
  <c r="AG45" i="42"/>
  <c r="AG47" i="42"/>
  <c r="AC6" i="37" s="1"/>
  <c r="AE45" i="42"/>
  <c r="AE47" i="42"/>
  <c r="AA6" i="37" s="1"/>
  <c r="CA43" i="42"/>
  <c r="BW6" i="34" s="1"/>
  <c r="CA41" i="42"/>
  <c r="BC41" i="42"/>
  <c r="BC43" i="42"/>
  <c r="AY6" i="34" s="1"/>
  <c r="AY21" i="34" s="1"/>
  <c r="AY32" i="34" s="1"/>
  <c r="AY43" i="34" s="1"/>
  <c r="R30" i="30"/>
  <c r="R28" i="30" s="1"/>
  <c r="R26" i="30"/>
  <c r="R24" i="30" s="1"/>
  <c r="CI45" i="42"/>
  <c r="CI47" i="42"/>
  <c r="CE6" i="37" s="1"/>
  <c r="BQ45" i="42"/>
  <c r="BQ47" i="42"/>
  <c r="BM6" i="37" s="1"/>
  <c r="AM45" i="42"/>
  <c r="AM47" i="42"/>
  <c r="AI6" i="37" s="1"/>
  <c r="BB47" i="42"/>
  <c r="AX6" i="37" s="1"/>
  <c r="BB45" i="42"/>
  <c r="AO47" i="42"/>
  <c r="AK6" i="37" s="1"/>
  <c r="AO45" i="42"/>
  <c r="BP45" i="42"/>
  <c r="BP47" i="42"/>
  <c r="BL6" i="37" s="1"/>
  <c r="AK45" i="42"/>
  <c r="AK47" i="42"/>
  <c r="AG6" i="37" s="1"/>
  <c r="CE45" i="42"/>
  <c r="CE47" i="42"/>
  <c r="CA6" i="37" s="1"/>
  <c r="X27" i="30"/>
  <c r="AO41" i="42"/>
  <c r="AO43" i="42"/>
  <c r="AK6" i="34" s="1"/>
  <c r="BR43" i="42"/>
  <c r="BN6" i="34" s="1"/>
  <c r="BR41" i="42"/>
  <c r="CI43" i="42"/>
  <c r="CE6" i="34" s="1"/>
  <c r="CI41" i="42"/>
  <c r="BW41" i="42"/>
  <c r="BW43" i="42"/>
  <c r="BS6" i="34" s="1"/>
  <c r="AZ43" i="42"/>
  <c r="AV6" i="34" s="1"/>
  <c r="AV21" i="34" s="1"/>
  <c r="AV32" i="34" s="1"/>
  <c r="AV43" i="34" s="1"/>
  <c r="AZ41" i="42"/>
  <c r="BD41" i="42"/>
  <c r="BD43" i="42"/>
  <c r="AZ6" i="34" s="1"/>
  <c r="J41" i="42"/>
  <c r="K42" i="42"/>
  <c r="J43" i="42"/>
  <c r="F6" i="34" s="1"/>
  <c r="BD45" i="42"/>
  <c r="BD47" i="42"/>
  <c r="AZ6" i="37" s="1"/>
  <c r="CF47" i="42"/>
  <c r="CB6" i="37" s="1"/>
  <c r="CF45" i="42"/>
  <c r="BG47" i="42"/>
  <c r="BC6" i="37" s="1"/>
  <c r="BG45" i="42"/>
  <c r="BT43" i="42"/>
  <c r="BP6" i="34" s="1"/>
  <c r="BT41" i="42"/>
  <c r="BO43" i="42"/>
  <c r="BK6" i="34" s="1"/>
  <c r="BO41" i="42"/>
  <c r="K46" i="42"/>
  <c r="J47" i="42"/>
  <c r="F6" i="37" s="1"/>
  <c r="J45" i="42"/>
  <c r="BV45" i="42"/>
  <c r="BV47" i="42"/>
  <c r="BR6" i="37" s="1"/>
  <c r="BU41" i="42"/>
  <c r="BU43" i="42"/>
  <c r="BQ6" i="34" s="1"/>
  <c r="CB41" i="42"/>
  <c r="CB43" i="42"/>
  <c r="BX6" i="34" s="1"/>
  <c r="AV45" i="42"/>
  <c r="AV47" i="42"/>
  <c r="AR6" i="37" s="1"/>
  <c r="AR21" i="37" s="1"/>
  <c r="AR32" i="37" s="1"/>
  <c r="AR43" i="37" s="1"/>
  <c r="BM45" i="42"/>
  <c r="BM47" i="42"/>
  <c r="BI6" i="37" s="1"/>
  <c r="BS43" i="42"/>
  <c r="BO6" i="34" s="1"/>
  <c r="BO21" i="34" s="1"/>
  <c r="BO32" i="34" s="1"/>
  <c r="BO43" i="34" s="1"/>
  <c r="BS41" i="42"/>
  <c r="R29" i="7"/>
  <c r="Q41" i="7"/>
  <c r="R35" i="7"/>
  <c r="R36" i="7" s="1"/>
  <c r="Q48" i="7"/>
  <c r="R42" i="7"/>
  <c r="R43" i="7" s="1"/>
  <c r="BY47" i="42"/>
  <c r="BU6" i="37" s="1"/>
  <c r="BY45" i="42"/>
  <c r="AQ45" i="42"/>
  <c r="AQ47" i="42"/>
  <c r="AM6" i="37" s="1"/>
  <c r="AP43" i="42"/>
  <c r="AL6" i="34" s="1"/>
  <c r="AP41" i="42"/>
  <c r="AP45" i="42"/>
  <c r="AP47" i="42"/>
  <c r="AL6" i="37" s="1"/>
  <c r="AT47" i="42"/>
  <c r="AP6" i="37" s="1"/>
  <c r="AT45" i="42"/>
  <c r="CB45" i="42"/>
  <c r="CB47" i="42"/>
  <c r="BX6" i="37" s="1"/>
  <c r="BT47" i="42"/>
  <c r="BP6" i="37" s="1"/>
  <c r="BP21" i="37" s="1"/>
  <c r="BP32" i="37" s="1"/>
  <c r="BP43" i="37" s="1"/>
  <c r="BT45" i="42"/>
  <c r="BF45" i="42"/>
  <c r="BF47" i="42"/>
  <c r="BB6" i="37" s="1"/>
  <c r="AS45" i="42"/>
  <c r="AS47" i="42"/>
  <c r="AO6" i="37" s="1"/>
  <c r="AX45" i="42"/>
  <c r="AX47" i="42"/>
  <c r="AT6" i="37" s="1"/>
  <c r="BN45" i="42"/>
  <c r="BN47" i="42"/>
  <c r="BJ6" i="37" s="1"/>
  <c r="BP41" i="42"/>
  <c r="BP43" i="42"/>
  <c r="BL6" i="34" s="1"/>
  <c r="BL21" i="34" s="1"/>
  <c r="BL32" i="34" s="1"/>
  <c r="BL43" i="34" s="1"/>
  <c r="AQ41" i="42"/>
  <c r="AQ43" i="42"/>
  <c r="AM6" i="34" s="1"/>
  <c r="AW41" i="42"/>
  <c r="AW43" i="42"/>
  <c r="AS6" i="34" s="1"/>
  <c r="AS21" i="34" s="1"/>
  <c r="AS32" i="34" s="1"/>
  <c r="AS43" i="34" s="1"/>
  <c r="BI41" i="42"/>
  <c r="BI43" i="42"/>
  <c r="BE6" i="34" s="1"/>
  <c r="BY43" i="42"/>
  <c r="BU6" i="34" s="1"/>
  <c r="BY41" i="42"/>
  <c r="CH43" i="42"/>
  <c r="CD6" i="34" s="1"/>
  <c r="CH41" i="42"/>
  <c r="R78" i="26" l="1"/>
  <c r="S26" i="26"/>
  <c r="BR21" i="37"/>
  <c r="BR32" i="37" s="1"/>
  <c r="BR43" i="37" s="1"/>
  <c r="AX21" i="37"/>
  <c r="AX32" i="37" s="1"/>
  <c r="AX43" i="37" s="1"/>
  <c r="AP21" i="34"/>
  <c r="AP32" i="34" s="1"/>
  <c r="AP43" i="34" s="1"/>
  <c r="AB21" i="37"/>
  <c r="AB32" i="37" s="1"/>
  <c r="AB43" i="37" s="1"/>
  <c r="CE21" i="34"/>
  <c r="CE32" i="34" s="1"/>
  <c r="CE43" i="34" s="1"/>
  <c r="AI21" i="37"/>
  <c r="AI32" i="37" s="1"/>
  <c r="AI43" i="37" s="1"/>
  <c r="BD21" i="37"/>
  <c r="BD32" i="37" s="1"/>
  <c r="BD43" i="37" s="1"/>
  <c r="AQ21" i="34"/>
  <c r="AQ32" i="34" s="1"/>
  <c r="AQ43" i="34" s="1"/>
  <c r="BY21" i="34"/>
  <c r="BY32" i="34" s="1"/>
  <c r="BY43" i="34" s="1"/>
  <c r="AQ21" i="37"/>
  <c r="AQ32" i="37" s="1"/>
  <c r="AQ43" i="37" s="1"/>
  <c r="AM21" i="34"/>
  <c r="AM32" i="34" s="1"/>
  <c r="AM43" i="34" s="1"/>
  <c r="AO21" i="37"/>
  <c r="AO32" i="37" s="1"/>
  <c r="AO43" i="37" s="1"/>
  <c r="F21" i="34"/>
  <c r="F32" i="34" s="1"/>
  <c r="CA21" i="37"/>
  <c r="CA32" i="37" s="1"/>
  <c r="CA43" i="37" s="1"/>
  <c r="AC21" i="37"/>
  <c r="AC32" i="37" s="1"/>
  <c r="AC43" i="37" s="1"/>
  <c r="AS21" i="37"/>
  <c r="AS32" i="37" s="1"/>
  <c r="AS43" i="37" s="1"/>
  <c r="BT21" i="37"/>
  <c r="BT32" i="37" s="1"/>
  <c r="BT43" i="37" s="1"/>
  <c r="AR21" i="34"/>
  <c r="AR32" i="34" s="1"/>
  <c r="AR43" i="34" s="1"/>
  <c r="AH21" i="37"/>
  <c r="AH32" i="37" s="1"/>
  <c r="AH43" i="37" s="1"/>
  <c r="BI21" i="34"/>
  <c r="BI32" i="34" s="1"/>
  <c r="BI43" i="34" s="1"/>
  <c r="BF21" i="37"/>
  <c r="BF32" i="37" s="1"/>
  <c r="BF43" i="37" s="1"/>
  <c r="AZ21" i="34"/>
  <c r="AZ32" i="34" s="1"/>
  <c r="AZ43" i="34" s="1"/>
  <c r="BK21" i="37"/>
  <c r="BK32" i="37" s="1"/>
  <c r="BK43" i="37" s="1"/>
  <c r="Z21" i="37"/>
  <c r="Z32" i="37" s="1"/>
  <c r="Z43" i="37" s="1"/>
  <c r="BU21" i="37"/>
  <c r="BU32" i="37" s="1"/>
  <c r="BU43" i="37" s="1"/>
  <c r="BN21" i="37"/>
  <c r="BN32" i="37" s="1"/>
  <c r="BN43" i="37" s="1"/>
  <c r="BW21" i="37"/>
  <c r="BW32" i="37" s="1"/>
  <c r="BW43" i="37" s="1"/>
  <c r="BZ21" i="34"/>
  <c r="BZ32" i="34" s="1"/>
  <c r="BZ43" i="34" s="1"/>
  <c r="AP21" i="37"/>
  <c r="AP32" i="37" s="1"/>
  <c r="AP43" i="37" s="1"/>
  <c r="AF21" i="37"/>
  <c r="AF32" i="37" s="1"/>
  <c r="AF43" i="37" s="1"/>
  <c r="BT21" i="34"/>
  <c r="BT32" i="34" s="1"/>
  <c r="BT43" i="34" s="1"/>
  <c r="BJ21" i="37"/>
  <c r="BJ32" i="37" s="1"/>
  <c r="BJ43" i="37" s="1"/>
  <c r="BN21" i="34"/>
  <c r="BN32" i="34" s="1"/>
  <c r="BN43" i="34" s="1"/>
  <c r="BA21" i="37"/>
  <c r="BA32" i="37" s="1"/>
  <c r="BA43" i="37" s="1"/>
  <c r="BX21" i="34"/>
  <c r="BX32" i="34" s="1"/>
  <c r="BX43" i="34" s="1"/>
  <c r="CB21" i="37"/>
  <c r="CB32" i="37" s="1"/>
  <c r="CB43" i="37" s="1"/>
  <c r="AK21" i="34"/>
  <c r="AK32" i="34" s="1"/>
  <c r="AK43" i="34" s="1"/>
  <c r="BW21" i="34"/>
  <c r="BW32" i="34" s="1"/>
  <c r="BW43" i="34" s="1"/>
  <c r="AJ21" i="34"/>
  <c r="AJ32" i="34" s="1"/>
  <c r="AJ43" i="34" s="1"/>
  <c r="CC21" i="34"/>
  <c r="CC32" i="34" s="1"/>
  <c r="CC43" i="34" s="1"/>
  <c r="AJ21" i="37"/>
  <c r="AJ32" i="37" s="1"/>
  <c r="AJ43" i="37" s="1"/>
  <c r="CB21" i="34"/>
  <c r="CB32" i="34" s="1"/>
  <c r="CB43" i="34" s="1"/>
  <c r="BH21" i="37"/>
  <c r="BH32" i="37" s="1"/>
  <c r="BH43" i="37" s="1"/>
  <c r="BE21" i="37"/>
  <c r="BE32" i="37" s="1"/>
  <c r="BE43" i="37" s="1"/>
  <c r="AN21" i="34"/>
  <c r="AN32" i="34" s="1"/>
  <c r="AN43" i="34" s="1"/>
  <c r="AY21" i="37"/>
  <c r="AY32" i="37" s="1"/>
  <c r="AY43" i="37" s="1"/>
  <c r="BI21" i="37"/>
  <c r="BI32" i="37" s="1"/>
  <c r="BI43" i="37" s="1"/>
  <c r="AT21" i="34"/>
  <c r="AT32" i="34" s="1"/>
  <c r="AT43" i="34" s="1"/>
  <c r="AL21" i="37"/>
  <c r="AL32" i="37" s="1"/>
  <c r="AL43" i="37" s="1"/>
  <c r="AG21" i="37"/>
  <c r="AG32" i="37" s="1"/>
  <c r="AG43" i="37" s="1"/>
  <c r="CC21" i="37"/>
  <c r="CC32" i="37" s="1"/>
  <c r="CC43" i="37" s="1"/>
  <c r="BO21" i="37"/>
  <c r="BO32" i="37" s="1"/>
  <c r="BO43" i="37" s="1"/>
  <c r="BU21" i="34"/>
  <c r="BU32" i="34" s="1"/>
  <c r="BU43" i="34" s="1"/>
  <c r="AX21" i="34"/>
  <c r="AX32" i="34" s="1"/>
  <c r="AX43" i="34" s="1"/>
  <c r="BL21" i="37"/>
  <c r="BL32" i="37" s="1"/>
  <c r="BL43" i="37" s="1"/>
  <c r="AW21" i="37"/>
  <c r="AW32" i="37" s="1"/>
  <c r="AW43" i="37" s="1"/>
  <c r="BD21" i="34"/>
  <c r="BD32" i="34" s="1"/>
  <c r="BD43" i="34" s="1"/>
  <c r="CD21" i="37"/>
  <c r="CD32" i="37" s="1"/>
  <c r="CD43" i="37" s="1"/>
  <c r="AL21" i="34"/>
  <c r="AL32" i="34" s="1"/>
  <c r="AL43" i="34" s="1"/>
  <c r="AT21" i="37"/>
  <c r="AT32" i="37" s="1"/>
  <c r="AT43" i="37" s="1"/>
  <c r="AM21" i="37"/>
  <c r="AM32" i="37" s="1"/>
  <c r="AM43" i="37" s="1"/>
  <c r="AZ21" i="37"/>
  <c r="AZ32" i="37" s="1"/>
  <c r="AZ43" i="37" s="1"/>
  <c r="CE21" i="37"/>
  <c r="CE32" i="37" s="1"/>
  <c r="CE43" i="37" s="1"/>
  <c r="CA21" i="34"/>
  <c r="CA32" i="34" s="1"/>
  <c r="CA43" i="34" s="1"/>
  <c r="BC21" i="34"/>
  <c r="BC32" i="34" s="1"/>
  <c r="BC43" i="34" s="1"/>
  <c r="BB21" i="34"/>
  <c r="BB32" i="34" s="1"/>
  <c r="BB43" i="34" s="1"/>
  <c r="AD21" i="37"/>
  <c r="AD32" i="37" s="1"/>
  <c r="AD43" i="37" s="1"/>
  <c r="AU21" i="34"/>
  <c r="AU32" i="34" s="1"/>
  <c r="AU43" i="34" s="1"/>
  <c r="BR21" i="34"/>
  <c r="BR32" i="34" s="1"/>
  <c r="BR43" i="34" s="1"/>
  <c r="R65" i="26"/>
  <c r="R43" i="26"/>
  <c r="R34" i="26"/>
  <c r="CD21" i="34"/>
  <c r="CD32" i="34" s="1"/>
  <c r="CD43" i="34" s="1"/>
  <c r="BP21" i="34"/>
  <c r="BP32" i="34" s="1"/>
  <c r="BP43" i="34" s="1"/>
  <c r="BV21" i="37"/>
  <c r="BV32" i="37"/>
  <c r="BV43" i="37" s="1"/>
  <c r="BY21" i="37"/>
  <c r="BY32" i="37" s="1"/>
  <c r="BY43" i="37" s="1"/>
  <c r="AE21" i="37"/>
  <c r="AE32" i="37" s="1"/>
  <c r="AE43" i="37" s="1"/>
  <c r="BB21" i="37"/>
  <c r="BB32" i="37" s="1"/>
  <c r="BB43" i="37" s="1"/>
  <c r="BQ21" i="37"/>
  <c r="BQ32" i="37" s="1"/>
  <c r="BQ43" i="37" s="1"/>
  <c r="BZ21" i="37"/>
  <c r="BZ32" i="37" s="1"/>
  <c r="BZ43" i="37" s="1"/>
  <c r="BC21" i="37"/>
  <c r="BC32" i="37" s="1"/>
  <c r="BC43" i="37" s="1"/>
  <c r="AV21" i="37"/>
  <c r="AV32" i="37" s="1"/>
  <c r="AV43" i="37" s="1"/>
  <c r="BE21" i="34"/>
  <c r="BE32" i="34" s="1"/>
  <c r="BE43" i="34" s="1"/>
  <c r="F21" i="37"/>
  <c r="G28" i="37" s="1"/>
  <c r="BM21" i="37"/>
  <c r="BM32" i="37" s="1"/>
  <c r="BM43" i="37" s="1"/>
  <c r="AW21" i="34"/>
  <c r="AW32" i="34" s="1"/>
  <c r="AW43" i="34" s="1"/>
  <c r="BH21" i="34"/>
  <c r="BH32" i="34" s="1"/>
  <c r="BH43" i="34" s="1"/>
  <c r="BX21" i="37"/>
  <c r="BX32" i="37" s="1"/>
  <c r="BX43" i="37" s="1"/>
  <c r="AA21" i="37"/>
  <c r="AA32" i="37" s="1"/>
  <c r="AA43" i="37" s="1"/>
  <c r="BQ21" i="34"/>
  <c r="BQ32" i="34" s="1"/>
  <c r="BQ43" i="34" s="1"/>
  <c r="BK21" i="34"/>
  <c r="BK32" i="34" s="1"/>
  <c r="BK43" i="34" s="1"/>
  <c r="BS21" i="34"/>
  <c r="BS32" i="34" s="1"/>
  <c r="BS43" i="34" s="1"/>
  <c r="AK21" i="37"/>
  <c r="AK32" i="37"/>
  <c r="AK43" i="37" s="1"/>
  <c r="AN21" i="37"/>
  <c r="AN32" i="37" s="1"/>
  <c r="AN43" i="37" s="1"/>
  <c r="AO21" i="34"/>
  <c r="AO32" i="34" s="1"/>
  <c r="AO43" i="34" s="1"/>
  <c r="BS21" i="37"/>
  <c r="BS32" i="37" s="1"/>
  <c r="BS43" i="37" s="1"/>
  <c r="BJ21" i="34"/>
  <c r="BJ32" i="34" s="1"/>
  <c r="BJ43" i="34" s="1"/>
  <c r="BG21" i="37"/>
  <c r="BG32" i="37" s="1"/>
  <c r="BG43" i="37" s="1"/>
  <c r="BV21" i="34"/>
  <c r="BV32" i="34" s="1"/>
  <c r="BV43" i="34" s="1"/>
  <c r="BM21" i="34"/>
  <c r="BM32" i="34" s="1"/>
  <c r="BM43" i="34" s="1"/>
  <c r="Y27" i="7"/>
  <c r="Z22" i="7" s="1"/>
  <c r="Z23" i="7" s="1"/>
  <c r="S29" i="26"/>
  <c r="S24" i="26" s="1"/>
  <c r="S22" i="26"/>
  <c r="S31" i="9"/>
  <c r="S30" i="9"/>
  <c r="S33" i="9" s="1"/>
  <c r="S39" i="9"/>
  <c r="S24" i="9"/>
  <c r="AH67" i="7"/>
  <c r="AH20" i="7"/>
  <c r="AH44" i="7"/>
  <c r="AG67" i="7"/>
  <c r="AG20" i="7"/>
  <c r="AG44" i="7"/>
  <c r="AG45" i="7"/>
  <c r="AH45" i="7" s="1"/>
  <c r="AI45" i="7" s="1"/>
  <c r="AJ45" i="7" s="1"/>
  <c r="AK45" i="7" s="1"/>
  <c r="AL45" i="7" s="1"/>
  <c r="AM45" i="7" s="1"/>
  <c r="AN45" i="7" s="1"/>
  <c r="AO45" i="7" s="1"/>
  <c r="AP45" i="7" s="1"/>
  <c r="AQ45" i="7" s="1"/>
  <c r="AR45" i="7" s="1"/>
  <c r="AS45" i="7" s="1"/>
  <c r="AT45" i="7" s="1"/>
  <c r="AU45" i="7" s="1"/>
  <c r="AV45" i="7" s="1"/>
  <c r="AW45" i="7" s="1"/>
  <c r="AX45" i="7" s="1"/>
  <c r="AY45" i="7" s="1"/>
  <c r="AZ45" i="7" s="1"/>
  <c r="BA45" i="7" s="1"/>
  <c r="BB45" i="7" s="1"/>
  <c r="BC45" i="7" s="1"/>
  <c r="BD45" i="7" s="1"/>
  <c r="BE45" i="7" s="1"/>
  <c r="BF45" i="7" s="1"/>
  <c r="BG45" i="7" s="1"/>
  <c r="BH45" i="7" s="1"/>
  <c r="BI45" i="7" s="1"/>
  <c r="BJ45" i="7" s="1"/>
  <c r="BK45" i="7" s="1"/>
  <c r="BL45" i="7" s="1"/>
  <c r="BM45" i="7" s="1"/>
  <c r="BN45" i="7" s="1"/>
  <c r="BO45" i="7" s="1"/>
  <c r="BP45" i="7" s="1"/>
  <c r="BQ45" i="7" s="1"/>
  <c r="BR45" i="7" s="1"/>
  <c r="BS45" i="7" s="1"/>
  <c r="BT45" i="7" s="1"/>
  <c r="BU45" i="7" s="1"/>
  <c r="BV45" i="7" s="1"/>
  <c r="BW45" i="7" s="1"/>
  <c r="BX45" i="7" s="1"/>
  <c r="BY45" i="7" s="1"/>
  <c r="BZ45" i="7" s="1"/>
  <c r="CA45" i="7" s="1"/>
  <c r="CB45" i="7" s="1"/>
  <c r="CC45" i="7" s="1"/>
  <c r="CD45" i="7" s="1"/>
  <c r="CE45" i="7" s="1"/>
  <c r="AG60" i="7"/>
  <c r="AG32" i="7"/>
  <c r="L42" i="42"/>
  <c r="K41" i="42"/>
  <c r="K43" i="42"/>
  <c r="G6" i="34" s="1"/>
  <c r="R46" i="30"/>
  <c r="R37" i="30"/>
  <c r="R39" i="30" s="1"/>
  <c r="R25" i="30"/>
  <c r="R41" i="26"/>
  <c r="R62" i="26"/>
  <c r="R63" i="26" s="1"/>
  <c r="R62" i="9"/>
  <c r="R63" i="9" s="1"/>
  <c r="R30" i="7"/>
  <c r="R28" i="7" s="1"/>
  <c r="R26" i="7"/>
  <c r="R24" i="7" s="1"/>
  <c r="Y22" i="30"/>
  <c r="Y23" i="30" s="1"/>
  <c r="X38" i="30"/>
  <c r="X40" i="30" s="1"/>
  <c r="AJ60" i="30"/>
  <c r="AI65" i="30"/>
  <c r="AI61" i="30"/>
  <c r="AI62" i="30"/>
  <c r="AI54" i="30" s="1"/>
  <c r="K45" i="42"/>
  <c r="K47" i="42"/>
  <c r="G6" i="37" s="1"/>
  <c r="L46" i="42"/>
  <c r="F32" i="37" l="1"/>
  <c r="F43" i="37" s="1"/>
  <c r="G28" i="34"/>
  <c r="F36" i="34"/>
  <c r="F37" i="34" s="1"/>
  <c r="G46" i="34"/>
  <c r="G59" i="34" s="1"/>
  <c r="S40" i="9"/>
  <c r="S62" i="9" s="1"/>
  <c r="S63" i="9" s="1"/>
  <c r="G21" i="34"/>
  <c r="G32" i="34" s="1"/>
  <c r="G43" i="34" s="1"/>
  <c r="G21" i="37"/>
  <c r="G32" i="37" s="1"/>
  <c r="G43" i="37" s="1"/>
  <c r="F36" i="37"/>
  <c r="F37" i="37" s="1"/>
  <c r="G46" i="37"/>
  <c r="G52" i="37" s="1"/>
  <c r="F33" i="37"/>
  <c r="F44" i="37" s="1"/>
  <c r="Y38" i="7"/>
  <c r="Y40" i="7" s="1"/>
  <c r="S65" i="9"/>
  <c r="S43" i="9"/>
  <c r="S34" i="9"/>
  <c r="F43" i="34"/>
  <c r="F33" i="34"/>
  <c r="F44" i="34" s="1"/>
  <c r="Z27" i="7"/>
  <c r="AA22" i="7" s="1"/>
  <c r="AA23" i="7" s="1"/>
  <c r="S73" i="9"/>
  <c r="S38" i="9"/>
  <c r="S44" i="9" s="1"/>
  <c r="S45" i="9" s="1"/>
  <c r="S80" i="9"/>
  <c r="S32" i="9"/>
  <c r="S46" i="26"/>
  <c r="S48" i="26" s="1"/>
  <c r="T25" i="26"/>
  <c r="T37" i="9"/>
  <c r="T25" i="9"/>
  <c r="T26" i="9" s="1"/>
  <c r="S46" i="9"/>
  <c r="S48" i="9" s="1"/>
  <c r="T28" i="9"/>
  <c r="T67" i="9" s="1"/>
  <c r="S47" i="9"/>
  <c r="S49" i="9" s="1"/>
  <c r="S50" i="9"/>
  <c r="S50" i="26"/>
  <c r="S31" i="26"/>
  <c r="S39" i="26"/>
  <c r="S30" i="26"/>
  <c r="S33" i="26" s="1"/>
  <c r="AH60" i="7"/>
  <c r="AG61" i="7"/>
  <c r="AG65" i="7"/>
  <c r="AG62" i="7"/>
  <c r="AG54" i="7" s="1"/>
  <c r="AG47" i="7"/>
  <c r="AH32" i="7"/>
  <c r="Y27" i="30"/>
  <c r="Y38" i="30" s="1"/>
  <c r="Y40" i="30" s="1"/>
  <c r="L47" i="42"/>
  <c r="H6" i="37" s="1"/>
  <c r="L45" i="42"/>
  <c r="M46" i="42"/>
  <c r="R37" i="7"/>
  <c r="R39" i="7" s="1"/>
  <c r="R25" i="7"/>
  <c r="G29" i="37"/>
  <c r="G31" i="37" s="1"/>
  <c r="S29" i="30"/>
  <c r="S42" i="30"/>
  <c r="S43" i="30" s="1"/>
  <c r="R41" i="30"/>
  <c r="S35" i="30"/>
  <c r="S36" i="30" s="1"/>
  <c r="R48" i="30"/>
  <c r="R47" i="30"/>
  <c r="L41" i="42"/>
  <c r="M42" i="42"/>
  <c r="L43" i="42"/>
  <c r="H6" i="34" s="1"/>
  <c r="G29" i="34"/>
  <c r="AJ61" i="30"/>
  <c r="AJ65" i="30" s="1"/>
  <c r="AJ62" i="30"/>
  <c r="AJ54" i="30" s="1"/>
  <c r="AK60" i="30"/>
  <c r="G52" i="34" l="1"/>
  <c r="G59" i="37"/>
  <c r="Z38" i="7"/>
  <c r="Z40" i="7" s="1"/>
  <c r="H21" i="34"/>
  <c r="H32" i="34" s="1"/>
  <c r="H43" i="34" s="1"/>
  <c r="H21" i="37"/>
  <c r="H32" i="37" s="1"/>
  <c r="H43" i="37" s="1"/>
  <c r="S65" i="26"/>
  <c r="S43" i="26"/>
  <c r="S34" i="26"/>
  <c r="AA27" i="7"/>
  <c r="Z22" i="30"/>
  <c r="Z23" i="30" s="1"/>
  <c r="T23" i="26"/>
  <c r="T26" i="26"/>
  <c r="S74" i="9"/>
  <c r="S75" i="9"/>
  <c r="S78" i="9" s="1"/>
  <c r="S80" i="26"/>
  <c r="S73" i="26"/>
  <c r="S74" i="26" s="1"/>
  <c r="S75" i="26" s="1"/>
  <c r="S78" i="26" s="1"/>
  <c r="S38" i="26"/>
  <c r="S44" i="26" s="1"/>
  <c r="S45" i="26" s="1"/>
  <c r="S32" i="26"/>
  <c r="S66" i="26" s="1"/>
  <c r="S40" i="26"/>
  <c r="S66" i="9"/>
  <c r="S47" i="26"/>
  <c r="S49" i="26" s="1"/>
  <c r="T28" i="26"/>
  <c r="T67" i="26" s="1"/>
  <c r="T37" i="26"/>
  <c r="T23" i="9"/>
  <c r="AH47" i="7"/>
  <c r="AI32" i="7"/>
  <c r="AH61" i="7"/>
  <c r="AH62" i="7" s="1"/>
  <c r="AH54" i="7" s="1"/>
  <c r="AH65" i="7"/>
  <c r="AI60" i="7"/>
  <c r="G24" i="34"/>
  <c r="G30" i="34"/>
  <c r="N46" i="42"/>
  <c r="M45" i="42"/>
  <c r="M47" i="42"/>
  <c r="I6" i="37" s="1"/>
  <c r="G53" i="37"/>
  <c r="G54" i="37" s="1"/>
  <c r="G57" i="37"/>
  <c r="S35" i="7"/>
  <c r="S36" i="7" s="1"/>
  <c r="S29" i="7"/>
  <c r="S30" i="7" s="1"/>
  <c r="S28" i="7" s="1"/>
  <c r="R48" i="7"/>
  <c r="S42" i="7"/>
  <c r="S43" i="7" s="1"/>
  <c r="R41" i="7"/>
  <c r="M43" i="42"/>
  <c r="I6" i="34" s="1"/>
  <c r="N42" i="42"/>
  <c r="M41" i="42"/>
  <c r="G53" i="34"/>
  <c r="G54" i="34" s="1"/>
  <c r="G57" i="34" s="1"/>
  <c r="S30" i="30"/>
  <c r="S28" i="30" s="1"/>
  <c r="S26" i="30"/>
  <c r="S24" i="30" s="1"/>
  <c r="G24" i="37"/>
  <c r="G30" i="37"/>
  <c r="H28" i="37"/>
  <c r="G39" i="37"/>
  <c r="G41" i="37" s="1"/>
  <c r="AK61" i="30"/>
  <c r="AK62" i="30" s="1"/>
  <c r="AK54" i="30" s="1"/>
  <c r="AK65" i="30"/>
  <c r="AL60" i="30"/>
  <c r="G31" i="34"/>
  <c r="I21" i="37" l="1"/>
  <c r="I32" i="37" s="1"/>
  <c r="I43" i="37" s="1"/>
  <c r="I21" i="34"/>
  <c r="I32" i="34" s="1"/>
  <c r="I43" i="34" s="1"/>
  <c r="Z27" i="30"/>
  <c r="Z38" i="30" s="1"/>
  <c r="Z40" i="30" s="1"/>
  <c r="T29" i="9"/>
  <c r="T22" i="9"/>
  <c r="T22" i="26"/>
  <c r="T29" i="26"/>
  <c r="S62" i="26"/>
  <c r="S63" i="26" s="1"/>
  <c r="S41" i="26"/>
  <c r="AA38" i="7"/>
  <c r="AA40" i="7" s="1"/>
  <c r="AB22" i="7"/>
  <c r="AB23" i="7" s="1"/>
  <c r="AI65" i="7"/>
  <c r="AJ60" i="7"/>
  <c r="AI62" i="7"/>
  <c r="AI54" i="7" s="1"/>
  <c r="AI61" i="7"/>
  <c r="AI47" i="7"/>
  <c r="AJ32" i="7"/>
  <c r="G39" i="34"/>
  <c r="G41" i="34" s="1"/>
  <c r="H28" i="34"/>
  <c r="N45" i="42"/>
  <c r="N47" i="42"/>
  <c r="J6" i="37" s="1"/>
  <c r="O46" i="42"/>
  <c r="S46" i="30"/>
  <c r="S37" i="30"/>
  <c r="S39" i="30" s="1"/>
  <c r="S25" i="30"/>
  <c r="O42" i="42"/>
  <c r="N41" i="42"/>
  <c r="N43" i="42"/>
  <c r="J6" i="34" s="1"/>
  <c r="AL65" i="30"/>
  <c r="AL61" i="30"/>
  <c r="AL62" i="30" s="1"/>
  <c r="AL54" i="30" s="1"/>
  <c r="AM60" i="30"/>
  <c r="S37" i="7"/>
  <c r="S39" i="7" s="1"/>
  <c r="S26" i="7"/>
  <c r="S24" i="7" s="1"/>
  <c r="S25" i="7" s="1"/>
  <c r="G47" i="34"/>
  <c r="G33" i="34"/>
  <c r="G35" i="34"/>
  <c r="G45" i="34"/>
  <c r="G36" i="34" s="1"/>
  <c r="G37" i="34" s="1"/>
  <c r="G38" i="37"/>
  <c r="G40" i="37" s="1"/>
  <c r="G42" i="37"/>
  <c r="H25" i="37"/>
  <c r="H26" i="37" s="1"/>
  <c r="H46" i="37"/>
  <c r="G45" i="37"/>
  <c r="G36" i="37" s="1"/>
  <c r="G37" i="37" s="1"/>
  <c r="G47" i="37"/>
  <c r="G33" i="37"/>
  <c r="H46" i="34"/>
  <c r="G38" i="34"/>
  <c r="G40" i="34" s="1"/>
  <c r="H25" i="34"/>
  <c r="H26" i="34" s="1"/>
  <c r="G42" i="34"/>
  <c r="AA22" i="30" l="1"/>
  <c r="AA23" i="30" s="1"/>
  <c r="J21" i="37"/>
  <c r="J32" i="37" s="1"/>
  <c r="J43" i="37" s="1"/>
  <c r="J21" i="34"/>
  <c r="J32" i="34" s="1"/>
  <c r="J43" i="34" s="1"/>
  <c r="AB27" i="7"/>
  <c r="AC22" i="7" s="1"/>
  <c r="T39" i="9"/>
  <c r="T30" i="9"/>
  <c r="T33" i="9" s="1"/>
  <c r="T24" i="9"/>
  <c r="T31" i="9"/>
  <c r="T39" i="26"/>
  <c r="T31" i="26"/>
  <c r="T30" i="26"/>
  <c r="T33" i="26" s="1"/>
  <c r="T24" i="26"/>
  <c r="AJ62" i="7"/>
  <c r="AJ54" i="7" s="1"/>
  <c r="AJ65" i="7"/>
  <c r="AK60" i="7"/>
  <c r="AJ61" i="7"/>
  <c r="AK32" i="7"/>
  <c r="AJ47" i="7"/>
  <c r="H23" i="34"/>
  <c r="H22" i="34" s="1"/>
  <c r="H23" i="37"/>
  <c r="H29" i="37" s="1"/>
  <c r="T42" i="7"/>
  <c r="T43" i="7" s="1"/>
  <c r="T35" i="7"/>
  <c r="T36" i="7" s="1"/>
  <c r="T29" i="7"/>
  <c r="T30" i="7" s="1"/>
  <c r="T28" i="7" s="1"/>
  <c r="S41" i="7"/>
  <c r="S48" i="7"/>
  <c r="AM61" i="30"/>
  <c r="AM62" i="30" s="1"/>
  <c r="AM54" i="30" s="1"/>
  <c r="AN60" i="30"/>
  <c r="AM65" i="30"/>
  <c r="S41" i="30"/>
  <c r="T42" i="30"/>
  <c r="T43" i="30" s="1"/>
  <c r="T29" i="30"/>
  <c r="S47" i="30"/>
  <c r="S48" i="30"/>
  <c r="T35" i="30"/>
  <c r="T36" i="30" s="1"/>
  <c r="O47" i="42"/>
  <c r="K6" i="37" s="1"/>
  <c r="O45" i="42"/>
  <c r="P46" i="42"/>
  <c r="H59" i="37"/>
  <c r="H52" i="37"/>
  <c r="G48" i="37"/>
  <c r="H59" i="34"/>
  <c r="H52" i="34"/>
  <c r="G44" i="34"/>
  <c r="G44" i="37"/>
  <c r="O43" i="42"/>
  <c r="K6" i="34" s="1"/>
  <c r="P42" i="42"/>
  <c r="O41" i="42"/>
  <c r="AA27" i="30" l="1"/>
  <c r="AB22" i="30" s="1"/>
  <c r="AB23" i="30" s="1"/>
  <c r="K21" i="34"/>
  <c r="K32" i="34" s="1"/>
  <c r="K43" i="34" s="1"/>
  <c r="T65" i="9"/>
  <c r="T34" i="9"/>
  <c r="T43" i="9"/>
  <c r="K21" i="37"/>
  <c r="K32" i="37"/>
  <c r="K43" i="37" s="1"/>
  <c r="T65" i="26"/>
  <c r="T34" i="26"/>
  <c r="T43" i="26"/>
  <c r="AB38" i="7"/>
  <c r="AB40" i="7" s="1"/>
  <c r="AC23" i="7"/>
  <c r="AC27" i="7"/>
  <c r="AD22" i="7" s="1"/>
  <c r="AD23" i="7" s="1"/>
  <c r="T46" i="9"/>
  <c r="T48" i="9" s="1"/>
  <c r="U25" i="9"/>
  <c r="U26" i="9" s="1"/>
  <c r="T80" i="9"/>
  <c r="T38" i="9"/>
  <c r="T44" i="9" s="1"/>
  <c r="T45" i="9" s="1"/>
  <c r="T40" i="9"/>
  <c r="T32" i="9"/>
  <c r="T73" i="9"/>
  <c r="T47" i="26"/>
  <c r="T49" i="26" s="1"/>
  <c r="U37" i="26"/>
  <c r="U28" i="26"/>
  <c r="U67" i="26" s="1"/>
  <c r="T50" i="26"/>
  <c r="U25" i="26"/>
  <c r="U26" i="26" s="1"/>
  <c r="T46" i="26"/>
  <c r="T48" i="26" s="1"/>
  <c r="T38" i="26"/>
  <c r="T44" i="26" s="1"/>
  <c r="T45" i="26" s="1"/>
  <c r="T73" i="26"/>
  <c r="T74" i="26" s="1"/>
  <c r="T75" i="26" s="1"/>
  <c r="T78" i="26" s="1"/>
  <c r="T80" i="26"/>
  <c r="T32" i="26"/>
  <c r="T66" i="26" s="1"/>
  <c r="T40" i="26"/>
  <c r="U37" i="9"/>
  <c r="U28" i="9"/>
  <c r="U67" i="9" s="1"/>
  <c r="T47" i="9"/>
  <c r="T49" i="9" s="1"/>
  <c r="T50" i="9"/>
  <c r="AK47" i="7"/>
  <c r="AL32" i="7"/>
  <c r="AL60" i="7"/>
  <c r="AK65" i="7"/>
  <c r="AK62" i="7"/>
  <c r="AK54" i="7" s="1"/>
  <c r="AK61" i="7"/>
  <c r="H29" i="34"/>
  <c r="H31" i="34" s="1"/>
  <c r="H22" i="37"/>
  <c r="AA38" i="30"/>
  <c r="AA40" i="30" s="1"/>
  <c r="T26" i="7"/>
  <c r="T24" i="7" s="1"/>
  <c r="T25" i="7" s="1"/>
  <c r="P43" i="42"/>
  <c r="L6" i="34" s="1"/>
  <c r="Q42" i="42"/>
  <c r="P41" i="42"/>
  <c r="T37" i="7"/>
  <c r="T39" i="7" s="1"/>
  <c r="H30" i="37"/>
  <c r="H31" i="37"/>
  <c r="H24" i="37"/>
  <c r="AB27" i="30"/>
  <c r="H53" i="37"/>
  <c r="H54" i="37" s="1"/>
  <c r="H57" i="37" s="1"/>
  <c r="T30" i="30"/>
  <c r="T28" i="30" s="1"/>
  <c r="T26" i="30"/>
  <c r="T24" i="30" s="1"/>
  <c r="Q46" i="42"/>
  <c r="P47" i="42"/>
  <c r="L6" i="37" s="1"/>
  <c r="P45" i="42"/>
  <c r="H53" i="34"/>
  <c r="H54" i="34" s="1"/>
  <c r="H57" i="34"/>
  <c r="AO60" i="30"/>
  <c r="AN62" i="30"/>
  <c r="AN54" i="30" s="1"/>
  <c r="AN61" i="30"/>
  <c r="AN65" i="30"/>
  <c r="L21" i="37" l="1"/>
  <c r="L32" i="37" s="1"/>
  <c r="L43" i="37" s="1"/>
  <c r="L21" i="34"/>
  <c r="L32" i="34" s="1"/>
  <c r="L43" i="34" s="1"/>
  <c r="AC38" i="7"/>
  <c r="AC40" i="7" s="1"/>
  <c r="U23" i="26"/>
  <c r="T66" i="9"/>
  <c r="T41" i="26"/>
  <c r="T62" i="26"/>
  <c r="T63" i="26" s="1"/>
  <c r="T62" i="9"/>
  <c r="T63" i="9" s="1"/>
  <c r="H24" i="34"/>
  <c r="I46" i="34" s="1"/>
  <c r="U23" i="9"/>
  <c r="T74" i="9"/>
  <c r="T75" i="9" s="1"/>
  <c r="T78" i="9"/>
  <c r="AD27" i="7"/>
  <c r="AM60" i="7"/>
  <c r="AL65" i="7"/>
  <c r="AL61" i="7"/>
  <c r="AL62" i="7" s="1"/>
  <c r="AL54" i="7" s="1"/>
  <c r="AL47" i="7"/>
  <c r="AM32" i="7"/>
  <c r="H30" i="34"/>
  <c r="H45" i="34" s="1"/>
  <c r="H36" i="34" s="1"/>
  <c r="H37" i="34" s="1"/>
  <c r="T41" i="7"/>
  <c r="U35" i="7"/>
  <c r="U36" i="7" s="1"/>
  <c r="U42" i="7"/>
  <c r="U43" i="7" s="1"/>
  <c r="U29" i="7"/>
  <c r="U30" i="7" s="1"/>
  <c r="U28" i="7" s="1"/>
  <c r="T48" i="7"/>
  <c r="T25" i="30"/>
  <c r="T37" i="30"/>
  <c r="T39" i="30" s="1"/>
  <c r="H38" i="37"/>
  <c r="H40" i="37" s="1"/>
  <c r="I46" i="37"/>
  <c r="I25" i="37"/>
  <c r="I26" i="37" s="1"/>
  <c r="Q47" i="42"/>
  <c r="M6" i="37" s="1"/>
  <c r="R46" i="42"/>
  <c r="Q45" i="42"/>
  <c r="T46" i="30"/>
  <c r="AB38" i="30"/>
  <c r="AB40" i="30" s="1"/>
  <c r="AC22" i="30"/>
  <c r="AC23" i="30" s="1"/>
  <c r="H39" i="37"/>
  <c r="H41" i="37" s="1"/>
  <c r="I28" i="37"/>
  <c r="H42" i="37"/>
  <c r="AO65" i="30"/>
  <c r="AP60" i="30"/>
  <c r="AO62" i="30"/>
  <c r="AO54" i="30" s="1"/>
  <c r="AO61" i="30"/>
  <c r="H45" i="37"/>
  <c r="H36" i="37" s="1"/>
  <c r="H37" i="37" s="1"/>
  <c r="H33" i="37"/>
  <c r="H47" i="37"/>
  <c r="Q41" i="42"/>
  <c r="Q43" i="42"/>
  <c r="M6" i="34" s="1"/>
  <c r="R42" i="42"/>
  <c r="H39" i="34"/>
  <c r="H41" i="34" s="1"/>
  <c r="I28" i="34"/>
  <c r="M21" i="34" l="1"/>
  <c r="M32" i="34" s="1"/>
  <c r="M43" i="34" s="1"/>
  <c r="M21" i="37"/>
  <c r="M32" i="37" s="1"/>
  <c r="M43" i="37" s="1"/>
  <c r="AE22" i="7"/>
  <c r="AE23" i="7" s="1"/>
  <c r="AD38" i="7"/>
  <c r="AD40" i="7" s="1"/>
  <c r="I25" i="34"/>
  <c r="I26" i="34" s="1"/>
  <c r="H38" i="34"/>
  <c r="H40" i="34" s="1"/>
  <c r="H42" i="34"/>
  <c r="U29" i="9"/>
  <c r="U22" i="9"/>
  <c r="U22" i="26"/>
  <c r="U29" i="26"/>
  <c r="H35" i="34"/>
  <c r="AN32" i="7"/>
  <c r="AM47" i="7"/>
  <c r="H47" i="34"/>
  <c r="H48" i="37" s="1"/>
  <c r="H33" i="34"/>
  <c r="H44" i="34" s="1"/>
  <c r="AM65" i="7"/>
  <c r="AM61" i="7"/>
  <c r="AM62" i="7" s="1"/>
  <c r="AM54" i="7" s="1"/>
  <c r="AN60" i="7"/>
  <c r="I23" i="37"/>
  <c r="I22" i="37" s="1"/>
  <c r="U26" i="7"/>
  <c r="U24" i="7" s="1"/>
  <c r="U25" i="7" s="1"/>
  <c r="AC27" i="30"/>
  <c r="AC38" i="30" s="1"/>
  <c r="AC40" i="30" s="1"/>
  <c r="H44" i="37"/>
  <c r="U37" i="7"/>
  <c r="U39" i="7" s="1"/>
  <c r="I59" i="34"/>
  <c r="I52" i="34"/>
  <c r="S42" i="42"/>
  <c r="R41" i="42"/>
  <c r="R43" i="42"/>
  <c r="N6" i="34" s="1"/>
  <c r="AP65" i="30"/>
  <c r="AP61" i="30"/>
  <c r="AQ60" i="30"/>
  <c r="AP62" i="30"/>
  <c r="AP54" i="30" s="1"/>
  <c r="T48" i="30"/>
  <c r="U29" i="30"/>
  <c r="U42" i="30"/>
  <c r="U43" i="30" s="1"/>
  <c r="T47" i="30"/>
  <c r="U35" i="30"/>
  <c r="U36" i="30" s="1"/>
  <c r="T41" i="30"/>
  <c r="R45" i="42"/>
  <c r="R47" i="42"/>
  <c r="N6" i="37" s="1"/>
  <c r="S46" i="42"/>
  <c r="I59" i="37"/>
  <c r="I52" i="37"/>
  <c r="N21" i="34" l="1"/>
  <c r="N32" i="34" s="1"/>
  <c r="N43" i="34" s="1"/>
  <c r="N21" i="37"/>
  <c r="N32" i="37" s="1"/>
  <c r="N43" i="37" s="1"/>
  <c r="AE27" i="7"/>
  <c r="AF22" i="7" s="1"/>
  <c r="AF23" i="7" s="1"/>
  <c r="U30" i="9"/>
  <c r="U33" i="9" s="1"/>
  <c r="U39" i="9"/>
  <c r="U31" i="9"/>
  <c r="U24" i="9"/>
  <c r="I23" i="34"/>
  <c r="I29" i="34" s="1"/>
  <c r="U24" i="26"/>
  <c r="U30" i="26"/>
  <c r="U33" i="26" s="1"/>
  <c r="U39" i="26"/>
  <c r="U31" i="26"/>
  <c r="AN65" i="7"/>
  <c r="AN61" i="7"/>
  <c r="AO60" i="7"/>
  <c r="AN62" i="7"/>
  <c r="AN54" i="7" s="1"/>
  <c r="AO32" i="7"/>
  <c r="AN47" i="7"/>
  <c r="AD22" i="30"/>
  <c r="AD23" i="30" s="1"/>
  <c r="I29" i="37"/>
  <c r="I31" i="37" s="1"/>
  <c r="AQ65" i="30"/>
  <c r="AQ61" i="30"/>
  <c r="AQ62" i="30" s="1"/>
  <c r="AQ54" i="30" s="1"/>
  <c r="AR60" i="30"/>
  <c r="I53" i="34"/>
  <c r="I54" i="34" s="1"/>
  <c r="I57" i="34"/>
  <c r="I57" i="37"/>
  <c r="I53" i="37"/>
  <c r="I54" i="37" s="1"/>
  <c r="T42" i="42"/>
  <c r="S43" i="42"/>
  <c r="O6" i="34" s="1"/>
  <c r="S41" i="42"/>
  <c r="U30" i="30"/>
  <c r="U28" i="30" s="1"/>
  <c r="U26" i="30"/>
  <c r="U24" i="30" s="1"/>
  <c r="U48" i="7"/>
  <c r="V29" i="7"/>
  <c r="V30" i="7" s="1"/>
  <c r="V28" i="7" s="1"/>
  <c r="V35" i="7"/>
  <c r="V36" i="7" s="1"/>
  <c r="U41" i="7"/>
  <c r="V42" i="7"/>
  <c r="V43" i="7" s="1"/>
  <c r="S45" i="42"/>
  <c r="T46" i="42"/>
  <c r="S47" i="42"/>
  <c r="O6" i="37" s="1"/>
  <c r="U65" i="26" l="1"/>
  <c r="U34" i="26"/>
  <c r="U43" i="26"/>
  <c r="O21" i="34"/>
  <c r="O32" i="34" s="1"/>
  <c r="O43" i="34" s="1"/>
  <c r="U65" i="9"/>
  <c r="U34" i="9"/>
  <c r="U43" i="9"/>
  <c r="O21" i="37"/>
  <c r="O32" i="37" s="1"/>
  <c r="O43" i="37" s="1"/>
  <c r="AE38" i="7"/>
  <c r="AE40" i="7" s="1"/>
  <c r="I22" i="34"/>
  <c r="U47" i="26"/>
  <c r="U49" i="26" s="1"/>
  <c r="V28" i="26"/>
  <c r="V67" i="26" s="1"/>
  <c r="V37" i="26"/>
  <c r="U46" i="9"/>
  <c r="U48" i="9" s="1"/>
  <c r="V25" i="9"/>
  <c r="V26" i="9" s="1"/>
  <c r="U50" i="26"/>
  <c r="U46" i="26"/>
  <c r="U48" i="26" s="1"/>
  <c r="V25" i="26"/>
  <c r="U38" i="9"/>
  <c r="U44" i="9" s="1"/>
  <c r="U45" i="9" s="1"/>
  <c r="U80" i="9"/>
  <c r="U73" i="9"/>
  <c r="U40" i="9"/>
  <c r="U32" i="9"/>
  <c r="U73" i="26"/>
  <c r="U74" i="26" s="1"/>
  <c r="U75" i="26" s="1"/>
  <c r="U78" i="26" s="1"/>
  <c r="U80" i="26"/>
  <c r="U32" i="26"/>
  <c r="U66" i="26" s="1"/>
  <c r="U40" i="26"/>
  <c r="U38" i="26"/>
  <c r="U44" i="26" s="1"/>
  <c r="U45" i="26" s="1"/>
  <c r="V28" i="9"/>
  <c r="V67" i="9" s="1"/>
  <c r="V37" i="9"/>
  <c r="U47" i="9"/>
  <c r="U49" i="9" s="1"/>
  <c r="AF27" i="7"/>
  <c r="U50" i="9"/>
  <c r="AP32" i="7"/>
  <c r="AO47" i="7"/>
  <c r="AO61" i="7"/>
  <c r="AO65" i="7"/>
  <c r="AO62" i="7"/>
  <c r="AO54" i="7" s="1"/>
  <c r="AP60" i="7"/>
  <c r="AD27" i="30"/>
  <c r="AD38" i="30" s="1"/>
  <c r="AD40" i="30" s="1"/>
  <c r="I24" i="37"/>
  <c r="I42" i="37" s="1"/>
  <c r="I30" i="37"/>
  <c r="I33" i="37" s="1"/>
  <c r="U46" i="30"/>
  <c r="T43" i="42"/>
  <c r="P6" i="34" s="1"/>
  <c r="T41" i="42"/>
  <c r="U42" i="42"/>
  <c r="U37" i="30"/>
  <c r="U39" i="30" s="1"/>
  <c r="U25" i="30"/>
  <c r="I30" i="34"/>
  <c r="I31" i="34"/>
  <c r="I24" i="34"/>
  <c r="V37" i="7"/>
  <c r="V39" i="7" s="1"/>
  <c r="AR61" i="30"/>
  <c r="AR62" i="30"/>
  <c r="AR54" i="30" s="1"/>
  <c r="AS60" i="30"/>
  <c r="AR65" i="30"/>
  <c r="T47" i="42"/>
  <c r="P6" i="37" s="1"/>
  <c r="U46" i="42"/>
  <c r="T45" i="42"/>
  <c r="I39" i="37"/>
  <c r="I41" i="37" s="1"/>
  <c r="J28" i="37"/>
  <c r="V26" i="7"/>
  <c r="V24" i="7" s="1"/>
  <c r="V25" i="7" s="1"/>
  <c r="P21" i="34" l="1"/>
  <c r="P32" i="34" s="1"/>
  <c r="P43" i="34" s="1"/>
  <c r="P21" i="37"/>
  <c r="P32" i="37" s="1"/>
  <c r="P43" i="37" s="1"/>
  <c r="I47" i="37"/>
  <c r="I45" i="37"/>
  <c r="I36" i="37" s="1"/>
  <c r="I37" i="37" s="1"/>
  <c r="I38" i="37"/>
  <c r="I40" i="37" s="1"/>
  <c r="J46" i="37"/>
  <c r="J59" i="37" s="1"/>
  <c r="U62" i="9"/>
  <c r="U63" i="9" s="1"/>
  <c r="U74" i="9"/>
  <c r="U75" i="9" s="1"/>
  <c r="U78" i="9" s="1"/>
  <c r="V23" i="9"/>
  <c r="U62" i="26"/>
  <c r="U63" i="26" s="1"/>
  <c r="U41" i="26"/>
  <c r="U66" i="9"/>
  <c r="AG22" i="7"/>
  <c r="AG23" i="7" s="1"/>
  <c r="AF38" i="7"/>
  <c r="AF40" i="7" s="1"/>
  <c r="V23" i="26"/>
  <c r="V26" i="26"/>
  <c r="AP65" i="7"/>
  <c r="AP61" i="7"/>
  <c r="AP62" i="7"/>
  <c r="AP54" i="7" s="1"/>
  <c r="AQ60" i="7"/>
  <c r="AE22" i="30"/>
  <c r="AQ32" i="7"/>
  <c r="AP47" i="7"/>
  <c r="J25" i="37"/>
  <c r="J23" i="37" s="1"/>
  <c r="J25" i="34"/>
  <c r="J26" i="34" s="1"/>
  <c r="J46" i="34"/>
  <c r="I38" i="34"/>
  <c r="I40" i="34" s="1"/>
  <c r="AT60" i="30"/>
  <c r="AS61" i="30"/>
  <c r="AS65" i="30" s="1"/>
  <c r="AS62" i="30"/>
  <c r="AS54" i="30" s="1"/>
  <c r="I44" i="37"/>
  <c r="V29" i="30"/>
  <c r="V30" i="30" s="1"/>
  <c r="V28" i="30" s="1"/>
  <c r="U47" i="30"/>
  <c r="V42" i="30"/>
  <c r="V43" i="30" s="1"/>
  <c r="U48" i="30"/>
  <c r="U41" i="30"/>
  <c r="V35" i="30"/>
  <c r="V36" i="30" s="1"/>
  <c r="I45" i="34"/>
  <c r="I36" i="34" s="1"/>
  <c r="I37" i="34" s="1"/>
  <c r="I35" i="34"/>
  <c r="I33" i="34"/>
  <c r="I47" i="34"/>
  <c r="V46" i="42"/>
  <c r="U45" i="42"/>
  <c r="U47" i="42"/>
  <c r="Q6" i="37" s="1"/>
  <c r="V42" i="42"/>
  <c r="U43" i="42"/>
  <c r="Q6" i="34" s="1"/>
  <c r="U41" i="42"/>
  <c r="I42" i="34"/>
  <c r="I39" i="34"/>
  <c r="I41" i="34" s="1"/>
  <c r="J28" i="34"/>
  <c r="W42" i="7"/>
  <c r="W43" i="7" s="1"/>
  <c r="W29" i="7"/>
  <c r="W30" i="7" s="1"/>
  <c r="W28" i="7" s="1"/>
  <c r="W35" i="7"/>
  <c r="W36" i="7" s="1"/>
  <c r="V48" i="7"/>
  <c r="V41" i="7"/>
  <c r="Q21" i="34" l="1"/>
  <c r="Q32" i="34" s="1"/>
  <c r="Q43" i="34" s="1"/>
  <c r="Q21" i="37"/>
  <c r="Q32" i="37" s="1"/>
  <c r="Q43" i="37" s="1"/>
  <c r="J52" i="37"/>
  <c r="J57" i="37" s="1"/>
  <c r="I48" i="37"/>
  <c r="AG27" i="7"/>
  <c r="AG38" i="7" s="1"/>
  <c r="AG40" i="7" s="1"/>
  <c r="J26" i="37"/>
  <c r="J29" i="37" s="1"/>
  <c r="J24" i="37" s="1"/>
  <c r="V29" i="26"/>
  <c r="V22" i="26"/>
  <c r="V22" i="9"/>
  <c r="V29" i="9"/>
  <c r="AR32" i="7"/>
  <c r="AQ47" i="7"/>
  <c r="AE23" i="30"/>
  <c r="AE27" i="30"/>
  <c r="AQ62" i="7"/>
  <c r="AQ54" i="7" s="1"/>
  <c r="AR60" i="7"/>
  <c r="AQ61" i="7"/>
  <c r="AQ65" i="7" s="1"/>
  <c r="J23" i="34"/>
  <c r="J22" i="34" s="1"/>
  <c r="W37" i="7"/>
  <c r="W39" i="7" s="1"/>
  <c r="J22" i="37"/>
  <c r="V37" i="30"/>
  <c r="V39" i="30" s="1"/>
  <c r="AT62" i="30"/>
  <c r="AT54" i="30" s="1"/>
  <c r="AT65" i="30"/>
  <c r="AU60" i="30"/>
  <c r="AT61" i="30"/>
  <c r="I44" i="34"/>
  <c r="V47" i="42"/>
  <c r="R6" i="37" s="1"/>
  <c r="W46" i="42"/>
  <c r="V45" i="42"/>
  <c r="J59" i="34"/>
  <c r="J52" i="34"/>
  <c r="W42" i="42"/>
  <c r="V41" i="42"/>
  <c r="V43" i="42"/>
  <c r="R6" i="34" s="1"/>
  <c r="W26" i="7"/>
  <c r="W24" i="7" s="1"/>
  <c r="W25" i="7" s="1"/>
  <c r="V26" i="30"/>
  <c r="V24" i="30" s="1"/>
  <c r="R21" i="37" l="1"/>
  <c r="R32" i="37" s="1"/>
  <c r="R43" i="37" s="1"/>
  <c r="R21" i="34"/>
  <c r="R32" i="34" s="1"/>
  <c r="R43" i="34" s="1"/>
  <c r="AH22" i="7"/>
  <c r="AH23" i="7" s="1"/>
  <c r="J53" i="37"/>
  <c r="J54" i="37" s="1"/>
  <c r="AH27" i="7"/>
  <c r="AH38" i="7" s="1"/>
  <c r="AH40" i="7" s="1"/>
  <c r="V39" i="9"/>
  <c r="V30" i="9"/>
  <c r="V33" i="9" s="1"/>
  <c r="V24" i="9"/>
  <c r="V31" i="9"/>
  <c r="V24" i="26"/>
  <c r="V50" i="26" s="1"/>
  <c r="V31" i="26"/>
  <c r="V30" i="26"/>
  <c r="V33" i="26" s="1"/>
  <c r="V39" i="26"/>
  <c r="AR65" i="7"/>
  <c r="AR61" i="7"/>
  <c r="AR62" i="7" s="1"/>
  <c r="AR54" i="7" s="1"/>
  <c r="AS60" i="7"/>
  <c r="AF22" i="30"/>
  <c r="AF23" i="30" s="1"/>
  <c r="AE38" i="30"/>
  <c r="AE40" i="30" s="1"/>
  <c r="AR47" i="7"/>
  <c r="AS32" i="7"/>
  <c r="J29" i="34"/>
  <c r="J24" i="34" s="1"/>
  <c r="J42" i="34" s="1"/>
  <c r="X29" i="7"/>
  <c r="X30" i="7" s="1"/>
  <c r="X28" i="7" s="1"/>
  <c r="X37" i="7" s="1"/>
  <c r="X39" i="7" s="1"/>
  <c r="W48" i="7"/>
  <c r="W41" i="7"/>
  <c r="X42" i="7"/>
  <c r="X43" i="7" s="1"/>
  <c r="X35" i="7"/>
  <c r="X36" i="7" s="1"/>
  <c r="X42" i="42"/>
  <c r="W43" i="42"/>
  <c r="S6" i="34" s="1"/>
  <c r="W41" i="42"/>
  <c r="W47" i="42"/>
  <c r="S6" i="37" s="1"/>
  <c r="W45" i="42"/>
  <c r="X46" i="42"/>
  <c r="J53" i="34"/>
  <c r="J54" i="34" s="1"/>
  <c r="J57" i="34"/>
  <c r="J42" i="37"/>
  <c r="AV60" i="30"/>
  <c r="AU62" i="30"/>
  <c r="AU54" i="30" s="1"/>
  <c r="AU61" i="30"/>
  <c r="AU65" i="30"/>
  <c r="V46" i="30"/>
  <c r="V25" i="30"/>
  <c r="J30" i="37"/>
  <c r="J31" i="37"/>
  <c r="K46" i="37" s="1"/>
  <c r="K25" i="37"/>
  <c r="K26" i="37" s="1"/>
  <c r="J38" i="37"/>
  <c r="J40" i="37" s="1"/>
  <c r="S21" i="34" l="1"/>
  <c r="S32" i="34" s="1"/>
  <c r="S43" i="34" s="1"/>
  <c r="V65" i="26"/>
  <c r="V43" i="26"/>
  <c r="V34" i="26"/>
  <c r="AI22" i="7"/>
  <c r="AI27" i="7" s="1"/>
  <c r="S21" i="37"/>
  <c r="S32" i="37" s="1"/>
  <c r="S43" i="37" s="1"/>
  <c r="V65" i="9"/>
  <c r="V34" i="9"/>
  <c r="V43" i="9"/>
  <c r="V38" i="26"/>
  <c r="V44" i="26" s="1"/>
  <c r="V45" i="26" s="1"/>
  <c r="V32" i="26"/>
  <c r="V66" i="26" s="1"/>
  <c r="V80" i="26"/>
  <c r="V40" i="26"/>
  <c r="V73" i="26"/>
  <c r="V50" i="9"/>
  <c r="V46" i="9"/>
  <c r="V48" i="9" s="1"/>
  <c r="W25" i="9"/>
  <c r="V47" i="26"/>
  <c r="V49" i="26" s="1"/>
  <c r="W28" i="26"/>
  <c r="W67" i="26" s="1"/>
  <c r="W37" i="26"/>
  <c r="V80" i="9"/>
  <c r="V38" i="9"/>
  <c r="V44" i="9" s="1"/>
  <c r="V45" i="9" s="1"/>
  <c r="V32" i="9"/>
  <c r="V40" i="9"/>
  <c r="V73" i="9"/>
  <c r="W28" i="9"/>
  <c r="W67" i="9" s="1"/>
  <c r="W37" i="9"/>
  <c r="V47" i="9"/>
  <c r="V49" i="9" s="1"/>
  <c r="V46" i="26"/>
  <c r="V48" i="26" s="1"/>
  <c r="W25" i="26"/>
  <c r="W26" i="26" s="1"/>
  <c r="AF27" i="30"/>
  <c r="AG22" i="30" s="1"/>
  <c r="AG23" i="30" s="1"/>
  <c r="AS47" i="7"/>
  <c r="AT32" i="7"/>
  <c r="AS61" i="7"/>
  <c r="AS62" i="7" s="1"/>
  <c r="AS54" i="7" s="1"/>
  <c r="AT60" i="7"/>
  <c r="AS65" i="7"/>
  <c r="J31" i="34"/>
  <c r="K28" i="34" s="1"/>
  <c r="J30" i="34"/>
  <c r="J47" i="34" s="1"/>
  <c r="X26" i="7"/>
  <c r="X24" i="7" s="1"/>
  <c r="X25" i="7" s="1"/>
  <c r="V41" i="30"/>
  <c r="W29" i="30"/>
  <c r="W30" i="30" s="1"/>
  <c r="W28" i="30" s="1"/>
  <c r="W42" i="30"/>
  <c r="W43" i="30" s="1"/>
  <c r="W35" i="30"/>
  <c r="W36" i="30" s="1"/>
  <c r="V47" i="30"/>
  <c r="V48" i="30"/>
  <c r="J39" i="37"/>
  <c r="J41" i="37" s="1"/>
  <c r="K28" i="37"/>
  <c r="X47" i="42"/>
  <c r="T6" i="37" s="1"/>
  <c r="X45" i="42"/>
  <c r="Y46" i="42"/>
  <c r="X43" i="42"/>
  <c r="T6" i="34" s="1"/>
  <c r="X41" i="42"/>
  <c r="Y42" i="42"/>
  <c r="K23" i="37"/>
  <c r="J45" i="37"/>
  <c r="J36" i="37" s="1"/>
  <c r="J37" i="37" s="1"/>
  <c r="J33" i="37"/>
  <c r="J47" i="37"/>
  <c r="K25" i="34"/>
  <c r="K26" i="34" s="1"/>
  <c r="J38" i="34"/>
  <c r="J40" i="34" s="1"/>
  <c r="K59" i="37"/>
  <c r="K52" i="37"/>
  <c r="AV65" i="30"/>
  <c r="AW60" i="30"/>
  <c r="AV61" i="30"/>
  <c r="AV62" i="30" s="1"/>
  <c r="AV54" i="30" s="1"/>
  <c r="T21" i="37" l="1"/>
  <c r="T32" i="37" s="1"/>
  <c r="T43" i="37" s="1"/>
  <c r="T21" i="34"/>
  <c r="T32" i="34" s="1"/>
  <c r="T43" i="34" s="1"/>
  <c r="AI23" i="7"/>
  <c r="J39" i="34"/>
  <c r="J41" i="34" s="1"/>
  <c r="K46" i="34"/>
  <c r="K52" i="34" s="1"/>
  <c r="AF38" i="30"/>
  <c r="AF40" i="30" s="1"/>
  <c r="W23" i="26"/>
  <c r="W29" i="26" s="1"/>
  <c r="AG27" i="30"/>
  <c r="AG38" i="30" s="1"/>
  <c r="AG40" i="30" s="1"/>
  <c r="V62" i="9"/>
  <c r="V63" i="9" s="1"/>
  <c r="W26" i="9"/>
  <c r="W23" i="9"/>
  <c r="V78" i="26"/>
  <c r="V74" i="26"/>
  <c r="V75" i="26" s="1"/>
  <c r="V62" i="26"/>
  <c r="V63" i="26" s="1"/>
  <c r="V41" i="26"/>
  <c r="AI38" i="7"/>
  <c r="AI40" i="7" s="1"/>
  <c r="AJ22" i="7"/>
  <c r="AJ23" i="7" s="1"/>
  <c r="V66" i="9"/>
  <c r="V74" i="9"/>
  <c r="V75" i="9" s="1"/>
  <c r="V78" i="9"/>
  <c r="J45" i="34"/>
  <c r="J36" i="34" s="1"/>
  <c r="J37" i="34" s="1"/>
  <c r="AT61" i="7"/>
  <c r="AT62" i="7" s="1"/>
  <c r="AT54" i="7" s="1"/>
  <c r="AU60" i="7"/>
  <c r="AT65" i="7"/>
  <c r="AT47" i="7"/>
  <c r="AU32" i="7"/>
  <c r="J35" i="34"/>
  <c r="J33" i="34"/>
  <c r="J44" i="34" s="1"/>
  <c r="W26" i="30"/>
  <c r="W24" i="30" s="1"/>
  <c r="W46" i="30" s="1"/>
  <c r="Y35" i="7"/>
  <c r="Y36" i="7" s="1"/>
  <c r="Y42" i="7"/>
  <c r="Y43" i="7" s="1"/>
  <c r="Y29" i="7"/>
  <c r="X41" i="7"/>
  <c r="X48" i="7"/>
  <c r="AW65" i="30"/>
  <c r="AX60" i="30"/>
  <c r="AW61" i="30"/>
  <c r="AW62" i="30" s="1"/>
  <c r="AW54" i="30" s="1"/>
  <c r="Y47" i="42"/>
  <c r="U6" i="37" s="1"/>
  <c r="Y45" i="42"/>
  <c r="Z46" i="42"/>
  <c r="K23" i="34"/>
  <c r="W37" i="30"/>
  <c r="W39" i="30" s="1"/>
  <c r="J48" i="37"/>
  <c r="J44" i="37"/>
  <c r="K57" i="37"/>
  <c r="K53" i="37"/>
  <c r="K54" i="37" s="1"/>
  <c r="K29" i="37"/>
  <c r="K22" i="37"/>
  <c r="Y43" i="42"/>
  <c r="U6" i="34" s="1"/>
  <c r="Z42" i="42"/>
  <c r="Y41" i="42"/>
  <c r="K59" i="34" l="1"/>
  <c r="U21" i="34"/>
  <c r="U32" i="34" s="1"/>
  <c r="U43" i="34" s="1"/>
  <c r="U21" i="37"/>
  <c r="U32" i="37" s="1"/>
  <c r="U43" i="37" s="1"/>
  <c r="W22" i="26"/>
  <c r="AH22" i="30"/>
  <c r="AH23" i="30" s="1"/>
  <c r="AJ27" i="7"/>
  <c r="AK22" i="7" s="1"/>
  <c r="AK23" i="7" s="1"/>
  <c r="W29" i="9"/>
  <c r="W24" i="9" s="1"/>
  <c r="W22" i="9"/>
  <c r="W39" i="26"/>
  <c r="W24" i="26"/>
  <c r="W31" i="26"/>
  <c r="W30" i="26"/>
  <c r="W33" i="26" s="1"/>
  <c r="AV32" i="7"/>
  <c r="AU47" i="7"/>
  <c r="AU61" i="7"/>
  <c r="AU65" i="7"/>
  <c r="AV60" i="7"/>
  <c r="AU62" i="7"/>
  <c r="AU54" i="7" s="1"/>
  <c r="W25" i="30"/>
  <c r="X29" i="30" s="1"/>
  <c r="X30" i="30" s="1"/>
  <c r="X28" i="30" s="1"/>
  <c r="X37" i="30" s="1"/>
  <c r="X39" i="30" s="1"/>
  <c r="AA46" i="42"/>
  <c r="AB46" i="42" s="1"/>
  <c r="Z45" i="42"/>
  <c r="Z47" i="42"/>
  <c r="V6" i="37" s="1"/>
  <c r="K30" i="37"/>
  <c r="K24" i="37"/>
  <c r="K42" i="37" s="1"/>
  <c r="K31" i="37"/>
  <c r="AA42" i="42"/>
  <c r="Z41" i="42"/>
  <c r="Z43" i="42"/>
  <c r="V6" i="34" s="1"/>
  <c r="K53" i="34"/>
  <c r="K54" i="34" s="1"/>
  <c r="K57" i="34" s="1"/>
  <c r="Y30" i="7"/>
  <c r="Y28" i="7" s="1"/>
  <c r="Y26" i="7"/>
  <c r="Y24" i="7" s="1"/>
  <c r="K29" i="34"/>
  <c r="K22" i="34"/>
  <c r="AY60" i="30"/>
  <c r="AX61" i="30"/>
  <c r="AX62" i="30" s="1"/>
  <c r="AX54" i="30" s="1"/>
  <c r="AX65" i="30"/>
  <c r="AJ38" i="7" l="1"/>
  <c r="AJ40" i="7" s="1"/>
  <c r="AH27" i="30"/>
  <c r="W65" i="26"/>
  <c r="W34" i="26"/>
  <c r="W43" i="26"/>
  <c r="V21" i="37"/>
  <c r="V32" i="37" s="1"/>
  <c r="V43" i="37" s="1"/>
  <c r="V21" i="34"/>
  <c r="V32" i="34" s="1"/>
  <c r="V43" i="34" s="1"/>
  <c r="AK27" i="7"/>
  <c r="AK38" i="7" s="1"/>
  <c r="AK40" i="7" s="1"/>
  <c r="X25" i="26"/>
  <c r="X26" i="26" s="1"/>
  <c r="W50" i="26"/>
  <c r="W46" i="26"/>
  <c r="W48" i="26" s="1"/>
  <c r="W46" i="9"/>
  <c r="W48" i="9" s="1"/>
  <c r="X25" i="9"/>
  <c r="X26" i="9" s="1"/>
  <c r="W38" i="26"/>
  <c r="W44" i="26" s="1"/>
  <c r="W45" i="26" s="1"/>
  <c r="W32" i="26"/>
  <c r="W66" i="26" s="1"/>
  <c r="W73" i="26"/>
  <c r="W74" i="26" s="1"/>
  <c r="W75" i="26" s="1"/>
  <c r="W78" i="26" s="1"/>
  <c r="W80" i="26"/>
  <c r="W40" i="26"/>
  <c r="W50" i="9"/>
  <c r="W47" i="26"/>
  <c r="W49" i="26" s="1"/>
  <c r="X28" i="26"/>
  <c r="X67" i="26" s="1"/>
  <c r="X37" i="26"/>
  <c r="W30" i="9"/>
  <c r="W33" i="9" s="1"/>
  <c r="W39" i="9"/>
  <c r="W31" i="9"/>
  <c r="AV61" i="7"/>
  <c r="AV62" i="7"/>
  <c r="AV54" i="7" s="1"/>
  <c r="AW60" i="7"/>
  <c r="AV65" i="7"/>
  <c r="W48" i="30"/>
  <c r="X35" i="30"/>
  <c r="X36" i="30" s="1"/>
  <c r="AC46" i="42"/>
  <c r="AB45" i="42"/>
  <c r="AB47" i="42"/>
  <c r="X6" i="37" s="1"/>
  <c r="AI22" i="30"/>
  <c r="AI23" i="30" s="1"/>
  <c r="AH38" i="30"/>
  <c r="AH40" i="30" s="1"/>
  <c r="W41" i="30"/>
  <c r="X42" i="30"/>
  <c r="X43" i="30" s="1"/>
  <c r="W47" i="30"/>
  <c r="AV47" i="7"/>
  <c r="AW32" i="7"/>
  <c r="Y37" i="7"/>
  <c r="Y39" i="7" s="1"/>
  <c r="Y25" i="7"/>
  <c r="K39" i="37"/>
  <c r="K41" i="37" s="1"/>
  <c r="L28" i="37"/>
  <c r="K45" i="37"/>
  <c r="K36" i="37" s="1"/>
  <c r="K37" i="37" s="1"/>
  <c r="K47" i="37"/>
  <c r="K33" i="37"/>
  <c r="AY65" i="30"/>
  <c r="AY61" i="30"/>
  <c r="AY62" i="30" s="1"/>
  <c r="AY54" i="30" s="1"/>
  <c r="AZ60" i="30"/>
  <c r="X26" i="30"/>
  <c r="X24" i="30" s="1"/>
  <c r="AA43" i="42"/>
  <c r="W6" i="34" s="1"/>
  <c r="AB42" i="42"/>
  <c r="AA41" i="42"/>
  <c r="K38" i="37"/>
  <c r="K40" i="37" s="1"/>
  <c r="L46" i="37"/>
  <c r="L25" i="37"/>
  <c r="L26" i="37" s="1"/>
  <c r="K24" i="34"/>
  <c r="K42" i="34" s="1"/>
  <c r="K30" i="34"/>
  <c r="K31" i="34"/>
  <c r="AA47" i="42"/>
  <c r="W6" i="37" s="1"/>
  <c r="AA45" i="42"/>
  <c r="AL22" i="7" l="1"/>
  <c r="AL23" i="7" s="1"/>
  <c r="X21" i="37"/>
  <c r="X32" i="37" s="1"/>
  <c r="X43" i="37" s="1"/>
  <c r="W21" i="37"/>
  <c r="W32" i="37" s="1"/>
  <c r="W43" i="37" s="1"/>
  <c r="W21" i="34"/>
  <c r="W32" i="34" s="1"/>
  <c r="W43" i="34" s="1"/>
  <c r="W65" i="9"/>
  <c r="W34" i="9"/>
  <c r="W43" i="9"/>
  <c r="X23" i="26"/>
  <c r="X29" i="26" s="1"/>
  <c r="X23" i="9"/>
  <c r="X22" i="9" s="1"/>
  <c r="W62" i="26"/>
  <c r="W63" i="26" s="1"/>
  <c r="X28" i="9"/>
  <c r="X67" i="9" s="1"/>
  <c r="W47" i="9"/>
  <c r="W49" i="9" s="1"/>
  <c r="X37" i="9"/>
  <c r="AL27" i="7"/>
  <c r="W80" i="9"/>
  <c r="W38" i="9"/>
  <c r="W44" i="9" s="1"/>
  <c r="W45" i="9" s="1"/>
  <c r="W40" i="9"/>
  <c r="W73" i="9"/>
  <c r="W32" i="9"/>
  <c r="AI27" i="30"/>
  <c r="AI38" i="30" s="1"/>
  <c r="AI40" i="30" s="1"/>
  <c r="AW62" i="7"/>
  <c r="AW54" i="7" s="1"/>
  <c r="AW61" i="7"/>
  <c r="AX60" i="7"/>
  <c r="AW65" i="7"/>
  <c r="AC45" i="42"/>
  <c r="AC47" i="42"/>
  <c r="Y6" i="37" s="1"/>
  <c r="Y21" i="37" s="1"/>
  <c r="Y32" i="37" s="1"/>
  <c r="Y43" i="37" s="1"/>
  <c r="AX32" i="7"/>
  <c r="AW47" i="7"/>
  <c r="L25" i="34"/>
  <c r="K38" i="34"/>
  <c r="K40" i="34" s="1"/>
  <c r="L23" i="37"/>
  <c r="K44" i="37"/>
  <c r="K35" i="34"/>
  <c r="K45" i="34"/>
  <c r="K36" i="34" s="1"/>
  <c r="K37" i="34" s="1"/>
  <c r="K47" i="34"/>
  <c r="K48" i="37" s="1"/>
  <c r="K33" i="34"/>
  <c r="AB41" i="42"/>
  <c r="AB43" i="42"/>
  <c r="X6" i="34" s="1"/>
  <c r="AC42" i="42"/>
  <c r="X25" i="30"/>
  <c r="X46" i="30"/>
  <c r="AZ62" i="30"/>
  <c r="AZ54" i="30" s="1"/>
  <c r="BA60" i="30"/>
  <c r="AZ61" i="30"/>
  <c r="AZ65" i="30"/>
  <c r="L46" i="34"/>
  <c r="K39" i="34"/>
  <c r="K41" i="34" s="1"/>
  <c r="L28" i="34"/>
  <c r="L59" i="37"/>
  <c r="L52" i="37"/>
  <c r="Z35" i="7"/>
  <c r="Z36" i="7" s="1"/>
  <c r="Y41" i="7"/>
  <c r="Y48" i="7"/>
  <c r="Z42" i="7"/>
  <c r="Z43" i="7" s="1"/>
  <c r="Z29" i="7"/>
  <c r="X22" i="26" l="1"/>
  <c r="X21" i="34"/>
  <c r="X32" i="34" s="1"/>
  <c r="X43" i="34" s="1"/>
  <c r="W74" i="9"/>
  <c r="W75" i="9" s="1"/>
  <c r="W78" i="9"/>
  <c r="W62" i="9"/>
  <c r="W63" i="9" s="1"/>
  <c r="AL38" i="7"/>
  <c r="AL40" i="7" s="1"/>
  <c r="AM22" i="7"/>
  <c r="AM23" i="7" s="1"/>
  <c r="X30" i="26"/>
  <c r="X33" i="26" s="1"/>
  <c r="X39" i="26"/>
  <c r="X31" i="26"/>
  <c r="X24" i="26"/>
  <c r="AJ22" i="30"/>
  <c r="AJ23" i="30" s="1"/>
  <c r="X29" i="9"/>
  <c r="W66" i="9"/>
  <c r="W41" i="26"/>
  <c r="AY60" i="7"/>
  <c r="AX61" i="7"/>
  <c r="AX62" i="7" s="1"/>
  <c r="AX54" i="7" s="1"/>
  <c r="AX65" i="7"/>
  <c r="AY32" i="7"/>
  <c r="AX47" i="7"/>
  <c r="Z30" i="7"/>
  <c r="Z28" i="7" s="1"/>
  <c r="Z26" i="7"/>
  <c r="Z24" i="7" s="1"/>
  <c r="L22" i="37"/>
  <c r="L29" i="37"/>
  <c r="L59" i="34"/>
  <c r="L52" i="34"/>
  <c r="BA61" i="30"/>
  <c r="BA62" i="30" s="1"/>
  <c r="BA54" i="30" s="1"/>
  <c r="BA65" i="30"/>
  <c r="BB60" i="30"/>
  <c r="AD42" i="42"/>
  <c r="AC41" i="42"/>
  <c r="AC43" i="42"/>
  <c r="Y6" i="34" s="1"/>
  <c r="L57" i="37"/>
  <c r="L53" i="37"/>
  <c r="L54" i="37" s="1"/>
  <c r="K44" i="34"/>
  <c r="Y29" i="30"/>
  <c r="Y42" i="30"/>
  <c r="Y43" i="30" s="1"/>
  <c r="X41" i="30"/>
  <c r="X47" i="30"/>
  <c r="Y35" i="30"/>
  <c r="Y36" i="30" s="1"/>
  <c r="X48" i="30"/>
  <c r="L26" i="34"/>
  <c r="L23" i="34"/>
  <c r="X65" i="26" l="1"/>
  <c r="X43" i="26"/>
  <c r="X34" i="26"/>
  <c r="Y21" i="34"/>
  <c r="Y32" i="34" s="1"/>
  <c r="Y43" i="34" s="1"/>
  <c r="X46" i="26"/>
  <c r="X48" i="26" s="1"/>
  <c r="Y25" i="26"/>
  <c r="Y26" i="26" s="1"/>
  <c r="X31" i="9"/>
  <c r="X39" i="9"/>
  <c r="X30" i="9"/>
  <c r="X33" i="9" s="1"/>
  <c r="X24" i="9"/>
  <c r="Y28" i="26"/>
  <c r="Y67" i="26" s="1"/>
  <c r="Y37" i="26"/>
  <c r="X47" i="26"/>
  <c r="X49" i="26" s="1"/>
  <c r="X40" i="26"/>
  <c r="X73" i="26"/>
  <c r="X74" i="26" s="1"/>
  <c r="X75" i="26" s="1"/>
  <c r="X78" i="26" s="1"/>
  <c r="X38" i="26"/>
  <c r="X44" i="26" s="1"/>
  <c r="X45" i="26" s="1"/>
  <c r="X32" i="26"/>
  <c r="X66" i="26" s="1"/>
  <c r="X80" i="26"/>
  <c r="AJ27" i="30"/>
  <c r="AM27" i="7"/>
  <c r="X50" i="26"/>
  <c r="AY47" i="7"/>
  <c r="AZ32" i="7"/>
  <c r="AY65" i="7"/>
  <c r="AY62" i="7"/>
  <c r="AY54" i="7" s="1"/>
  <c r="AY61" i="7"/>
  <c r="AZ60" i="7"/>
  <c r="AD41" i="42"/>
  <c r="AD43" i="42"/>
  <c r="Z6" i="34" s="1"/>
  <c r="AE42" i="42"/>
  <c r="BB65" i="30"/>
  <c r="BB61" i="30"/>
  <c r="BB62" i="30" s="1"/>
  <c r="BB54" i="30" s="1"/>
  <c r="BC60" i="30"/>
  <c r="Z25" i="7"/>
  <c r="Z37" i="7"/>
  <c r="Z39" i="7" s="1"/>
  <c r="L29" i="34"/>
  <c r="L22" i="34"/>
  <c r="Y30" i="30"/>
  <c r="Y28" i="30" s="1"/>
  <c r="Y26" i="30"/>
  <c r="Y24" i="30" s="1"/>
  <c r="L31" i="37"/>
  <c r="L30" i="37"/>
  <c r="L24" i="37"/>
  <c r="L42" i="37" s="1"/>
  <c r="L53" i="34"/>
  <c r="L54" i="34" s="1"/>
  <c r="L57" i="34"/>
  <c r="X65" i="9" l="1"/>
  <c r="X34" i="9"/>
  <c r="X43" i="9"/>
  <c r="Z21" i="34"/>
  <c r="Z32" i="34"/>
  <c r="Z43" i="34" s="1"/>
  <c r="Y23" i="26"/>
  <c r="Y22" i="26" s="1"/>
  <c r="X46" i="9"/>
  <c r="X48" i="9" s="1"/>
  <c r="Y25" i="9"/>
  <c r="Y26" i="9" s="1"/>
  <c r="X50" i="9"/>
  <c r="X38" i="9"/>
  <c r="X44" i="9" s="1"/>
  <c r="X45" i="9" s="1"/>
  <c r="X80" i="9"/>
  <c r="X32" i="9"/>
  <c r="X73" i="9"/>
  <c r="X40" i="9"/>
  <c r="X41" i="26" s="1"/>
  <c r="AJ38" i="30"/>
  <c r="AJ40" i="30" s="1"/>
  <c r="AK22" i="30"/>
  <c r="AK23" i="30" s="1"/>
  <c r="X62" i="26"/>
  <c r="X63" i="26" s="1"/>
  <c r="Y28" i="9"/>
  <c r="Y67" i="9" s="1"/>
  <c r="Y37" i="9"/>
  <c r="X47" i="9"/>
  <c r="X49" i="9" s="1"/>
  <c r="AN22" i="7"/>
  <c r="AN23" i="7" s="1"/>
  <c r="AM38" i="7"/>
  <c r="AM40" i="7" s="1"/>
  <c r="AZ47" i="7"/>
  <c r="BA32" i="7"/>
  <c r="BA60" i="7"/>
  <c r="AZ61" i="7"/>
  <c r="AZ62" i="7" s="1"/>
  <c r="AZ54" i="7" s="1"/>
  <c r="AZ65" i="7"/>
  <c r="M25" i="37"/>
  <c r="M46" i="37"/>
  <c r="L38" i="37"/>
  <c r="L40" i="37" s="1"/>
  <c r="Y46" i="30"/>
  <c r="AA29" i="7"/>
  <c r="AA35" i="7"/>
  <c r="AA36" i="7" s="1"/>
  <c r="AA42" i="7"/>
  <c r="AA43" i="7" s="1"/>
  <c r="Z48" i="7"/>
  <c r="Z41" i="7"/>
  <c r="L45" i="37"/>
  <c r="L36" i="37" s="1"/>
  <c r="L37" i="37" s="1"/>
  <c r="L47" i="37"/>
  <c r="L33" i="37"/>
  <c r="Y37" i="30"/>
  <c r="Y39" i="30" s="1"/>
  <c r="Y25" i="30"/>
  <c r="AE41" i="42"/>
  <c r="AE43" i="42"/>
  <c r="AA6" i="34" s="1"/>
  <c r="AF42" i="42"/>
  <c r="BD60" i="30"/>
  <c r="BC61" i="30"/>
  <c r="BC65" i="30"/>
  <c r="BC62" i="30"/>
  <c r="BC54" i="30" s="1"/>
  <c r="M28" i="37"/>
  <c r="L39" i="37"/>
  <c r="L41" i="37" s="1"/>
  <c r="L30" i="34"/>
  <c r="L31" i="34"/>
  <c r="L24" i="34"/>
  <c r="AA21" i="34" l="1"/>
  <c r="AA32" i="34" s="1"/>
  <c r="AA43" i="34" s="1"/>
  <c r="AN27" i="7"/>
  <c r="AN38" i="7" s="1"/>
  <c r="AN40" i="7" s="1"/>
  <c r="Y23" i="9"/>
  <c r="Y22" i="9" s="1"/>
  <c r="AK27" i="30"/>
  <c r="AK38" i="30" s="1"/>
  <c r="AK40" i="30" s="1"/>
  <c r="Y29" i="26"/>
  <c r="X66" i="9"/>
  <c r="X62" i="9"/>
  <c r="X63" i="9" s="1"/>
  <c r="X74" i="9"/>
  <c r="X75" i="9" s="1"/>
  <c r="X78" i="9" s="1"/>
  <c r="BA47" i="7"/>
  <c r="BB32" i="7"/>
  <c r="BB60" i="7"/>
  <c r="BA62" i="7"/>
  <c r="BA54" i="7" s="1"/>
  <c r="BA61" i="7"/>
  <c r="BA65" i="7"/>
  <c r="L44" i="37"/>
  <c r="L38" i="34"/>
  <c r="L40" i="34" s="1"/>
  <c r="M46" i="34"/>
  <c r="M25" i="34"/>
  <c r="M26" i="34" s="1"/>
  <c r="M59" i="37"/>
  <c r="M52" i="37"/>
  <c r="M28" i="34"/>
  <c r="L39" i="34"/>
  <c r="L41" i="34" s="1"/>
  <c r="L42" i="34"/>
  <c r="BD61" i="30"/>
  <c r="BD62" i="30" s="1"/>
  <c r="BD54" i="30" s="1"/>
  <c r="BE60" i="30"/>
  <c r="BD65" i="30"/>
  <c r="AG42" i="42"/>
  <c r="AF41" i="42"/>
  <c r="AF43" i="42"/>
  <c r="AB6" i="34" s="1"/>
  <c r="M26" i="37"/>
  <c r="M23" i="37"/>
  <c r="AA30" i="7"/>
  <c r="AA28" i="7" s="1"/>
  <c r="AA26" i="7"/>
  <c r="AA24" i="7" s="1"/>
  <c r="L45" i="34"/>
  <c r="L36" i="34" s="1"/>
  <c r="L37" i="34" s="1"/>
  <c r="L35" i="34"/>
  <c r="L33" i="34"/>
  <c r="L47" i="34"/>
  <c r="L48" i="37" s="1"/>
  <c r="Z29" i="30"/>
  <c r="Z30" i="30" s="1"/>
  <c r="Z28" i="30" s="1"/>
  <c r="Y48" i="30"/>
  <c r="Y41" i="30"/>
  <c r="Z42" i="30"/>
  <c r="Z43" i="30" s="1"/>
  <c r="Z35" i="30"/>
  <c r="Z36" i="30" s="1"/>
  <c r="Y47" i="30"/>
  <c r="AL22" i="30" l="1"/>
  <c r="AL23" i="30" s="1"/>
  <c r="Y29" i="9"/>
  <c r="Y39" i="9" s="1"/>
  <c r="AB21" i="34"/>
  <c r="AB32" i="34" s="1"/>
  <c r="AB43" i="34" s="1"/>
  <c r="AO22" i="7"/>
  <c r="AO23" i="7" s="1"/>
  <c r="Y31" i="26"/>
  <c r="Y24" i="26"/>
  <c r="Y39" i="26"/>
  <c r="Y30" i="26"/>
  <c r="Y33" i="26" s="1"/>
  <c r="AL27" i="30"/>
  <c r="BB47" i="7"/>
  <c r="BC32" i="7"/>
  <c r="BB61" i="7"/>
  <c r="BB62" i="7"/>
  <c r="BB54" i="7" s="1"/>
  <c r="BC60" i="7"/>
  <c r="BB65" i="7"/>
  <c r="Z37" i="30"/>
  <c r="Z39" i="30" s="1"/>
  <c r="L44" i="34"/>
  <c r="AH42" i="42"/>
  <c r="AG43" i="42"/>
  <c r="AC6" i="34" s="1"/>
  <c r="AG41" i="42"/>
  <c r="M59" i="34"/>
  <c r="M52" i="34"/>
  <c r="M22" i="37"/>
  <c r="M29" i="37"/>
  <c r="M24" i="37" s="1"/>
  <c r="BE61" i="30"/>
  <c r="BE62" i="30" s="1"/>
  <c r="BE54" i="30" s="1"/>
  <c r="BF60" i="30"/>
  <c r="BE65" i="30"/>
  <c r="AA37" i="7"/>
  <c r="AA39" i="7" s="1"/>
  <c r="AA25" i="7"/>
  <c r="M57" i="37"/>
  <c r="M53" i="37"/>
  <c r="M54" i="37" s="1"/>
  <c r="M23" i="34"/>
  <c r="Z26" i="30"/>
  <c r="Z24" i="30" s="1"/>
  <c r="Y31" i="9" l="1"/>
  <c r="Y47" i="9" s="1"/>
  <c r="Y49" i="9" s="1"/>
  <c r="Y24" i="9"/>
  <c r="Y50" i="9" s="1"/>
  <c r="Y30" i="9"/>
  <c r="Y33" i="9" s="1"/>
  <c r="Y34" i="9" s="1"/>
  <c r="AO27" i="7"/>
  <c r="AP22" i="7" s="1"/>
  <c r="AP23" i="7" s="1"/>
  <c r="AC21" i="34"/>
  <c r="AC32" i="34" s="1"/>
  <c r="AC43" i="34" s="1"/>
  <c r="Y65" i="26"/>
  <c r="Y43" i="26"/>
  <c r="Y34" i="26"/>
  <c r="Y38" i="26"/>
  <c r="Y44" i="26" s="1"/>
  <c r="Y45" i="26" s="1"/>
  <c r="Y80" i="26"/>
  <c r="Y40" i="26"/>
  <c r="Y62" i="26" s="1"/>
  <c r="Y63" i="26" s="1"/>
  <c r="Y32" i="26"/>
  <c r="Y66" i="26" s="1"/>
  <c r="Y73" i="26"/>
  <c r="Y50" i="26"/>
  <c r="Y46" i="26"/>
  <c r="Y48" i="26" s="1"/>
  <c r="Z25" i="26"/>
  <c r="Z28" i="26"/>
  <c r="Z67" i="26" s="1"/>
  <c r="Z37" i="26"/>
  <c r="Y47" i="26"/>
  <c r="Y49" i="26" s="1"/>
  <c r="Y80" i="9"/>
  <c r="Y38" i="9"/>
  <c r="Y44" i="9" s="1"/>
  <c r="Y45" i="9" s="1"/>
  <c r="Y40" i="9"/>
  <c r="Y73" i="9"/>
  <c r="Z37" i="9"/>
  <c r="Z28" i="9"/>
  <c r="Z67" i="9" s="1"/>
  <c r="AM22" i="30"/>
  <c r="AM23" i="30" s="1"/>
  <c r="AL38" i="30"/>
  <c r="AL40" i="30" s="1"/>
  <c r="Y46" i="9"/>
  <c r="Y48" i="9" s="1"/>
  <c r="Z25" i="9"/>
  <c r="Z26" i="9" s="1"/>
  <c r="BC61" i="7"/>
  <c r="BC65" i="7" s="1"/>
  <c r="BD60" i="7"/>
  <c r="BC62" i="7"/>
  <c r="BC54" i="7" s="1"/>
  <c r="BD32" i="7"/>
  <c r="BC47" i="7"/>
  <c r="AH41" i="42"/>
  <c r="AI42" i="42"/>
  <c r="AH43" i="42"/>
  <c r="AD6" i="34" s="1"/>
  <c r="BG60" i="30"/>
  <c r="BF65" i="30"/>
  <c r="BF61" i="30"/>
  <c r="BF62" i="30" s="1"/>
  <c r="BF54" i="30" s="1"/>
  <c r="Z46" i="30"/>
  <c r="M53" i="34"/>
  <c r="M54" i="34" s="1"/>
  <c r="M57" i="34"/>
  <c r="M42" i="37"/>
  <c r="M29" i="34"/>
  <c r="M22" i="34"/>
  <c r="N25" i="37"/>
  <c r="N26" i="37" s="1"/>
  <c r="M38" i="37"/>
  <c r="M40" i="37" s="1"/>
  <c r="Z25" i="30"/>
  <c r="AB29" i="7"/>
  <c r="AB35" i="7"/>
  <c r="AB36" i="7" s="1"/>
  <c r="AB42" i="7"/>
  <c r="AB43" i="7" s="1"/>
  <c r="AA41" i="7"/>
  <c r="AA48" i="7"/>
  <c r="M30" i="37"/>
  <c r="M31" i="37"/>
  <c r="N46" i="37" s="1"/>
  <c r="Y43" i="9" l="1"/>
  <c r="Y65" i="9"/>
  <c r="AO38" i="7"/>
  <c r="AO40" i="7" s="1"/>
  <c r="Y32" i="9"/>
  <c r="Y66" i="9" s="1"/>
  <c r="AD21" i="34"/>
  <c r="AD32" i="34" s="1"/>
  <c r="AD43" i="34" s="1"/>
  <c r="Z23" i="26"/>
  <c r="Z26" i="26"/>
  <c r="Y74" i="26"/>
  <c r="Y75" i="26"/>
  <c r="Y78" i="26" s="1"/>
  <c r="AP27" i="7"/>
  <c r="AQ22" i="7" s="1"/>
  <c r="AQ23" i="7" s="1"/>
  <c r="Y74" i="9"/>
  <c r="Y75" i="9" s="1"/>
  <c r="Y78" i="9" s="1"/>
  <c r="AM27" i="30"/>
  <c r="Y62" i="9"/>
  <c r="Y63" i="9" s="1"/>
  <c r="Y41" i="26"/>
  <c r="Z23" i="9"/>
  <c r="BD47" i="7"/>
  <c r="BE32" i="7"/>
  <c r="BD61" i="7"/>
  <c r="BD65" i="7"/>
  <c r="BD62" i="7"/>
  <c r="BD54" i="7" s="1"/>
  <c r="BE60" i="7"/>
  <c r="N59" i="37"/>
  <c r="N52" i="37"/>
  <c r="M45" i="37"/>
  <c r="M36" i="37" s="1"/>
  <c r="M37" i="37" s="1"/>
  <c r="M47" i="37"/>
  <c r="M33" i="37"/>
  <c r="BG62" i="30"/>
  <c r="BG54" i="30" s="1"/>
  <c r="BH60" i="30"/>
  <c r="BG65" i="30"/>
  <c r="BG61" i="30"/>
  <c r="M30" i="34"/>
  <c r="M31" i="34"/>
  <c r="M24" i="34"/>
  <c r="N23" i="37"/>
  <c r="M39" i="37"/>
  <c r="M41" i="37" s="1"/>
  <c r="N28" i="37"/>
  <c r="AA42" i="30"/>
  <c r="AA43" i="30" s="1"/>
  <c r="AA29" i="30"/>
  <c r="AA30" i="30" s="1"/>
  <c r="AA28" i="30" s="1"/>
  <c r="AA35" i="30"/>
  <c r="AA36" i="30" s="1"/>
  <c r="Z47" i="30"/>
  <c r="Z41" i="30"/>
  <c r="Z48" i="30"/>
  <c r="AJ42" i="42"/>
  <c r="AI43" i="42"/>
  <c r="AE6" i="34" s="1"/>
  <c r="AI41" i="42"/>
  <c r="AB30" i="7"/>
  <c r="AB28" i="7" s="1"/>
  <c r="AB26" i="7"/>
  <c r="AB24" i="7" s="1"/>
  <c r="AE21" i="34" l="1"/>
  <c r="AE32" i="34" s="1"/>
  <c r="AE43" i="34" s="1"/>
  <c r="AP38" i="7"/>
  <c r="AP40" i="7" s="1"/>
  <c r="Z22" i="26"/>
  <c r="Z29" i="26"/>
  <c r="AQ27" i="7"/>
  <c r="Z29" i="9"/>
  <c r="Z22" i="9"/>
  <c r="AM38" i="30"/>
  <c r="AM40" i="30" s="1"/>
  <c r="AN22" i="30"/>
  <c r="AN23" i="30" s="1"/>
  <c r="BE47" i="7"/>
  <c r="BF32" i="7"/>
  <c r="BE62" i="7"/>
  <c r="BE54" i="7" s="1"/>
  <c r="BE61" i="7"/>
  <c r="BF60" i="7"/>
  <c r="BE65" i="7"/>
  <c r="M42" i="34"/>
  <c r="M38" i="34"/>
  <c r="M40" i="34" s="1"/>
  <c r="N46" i="34"/>
  <c r="N25" i="34"/>
  <c r="AB37" i="7"/>
  <c r="AB39" i="7" s="1"/>
  <c r="AB25" i="7"/>
  <c r="N29" i="37"/>
  <c r="N22" i="37"/>
  <c r="M39" i="34"/>
  <c r="M41" i="34" s="1"/>
  <c r="N28" i="34"/>
  <c r="BI60" i="30"/>
  <c r="BH62" i="30"/>
  <c r="BH54" i="30" s="1"/>
  <c r="BH61" i="30"/>
  <c r="BH65" i="30" s="1"/>
  <c r="N57" i="37"/>
  <c r="N53" i="37"/>
  <c r="N54" i="37" s="1"/>
  <c r="M45" i="34"/>
  <c r="M36" i="34" s="1"/>
  <c r="M37" i="34" s="1"/>
  <c r="M35" i="34"/>
  <c r="M47" i="34"/>
  <c r="M48" i="37" s="1"/>
  <c r="M33" i="34"/>
  <c r="M44" i="37"/>
  <c r="AA26" i="30"/>
  <c r="AA24" i="30" s="1"/>
  <c r="AA25" i="30" s="1"/>
  <c r="AK42" i="42"/>
  <c r="AL42" i="42" s="1"/>
  <c r="AJ43" i="42"/>
  <c r="AF6" i="34" s="1"/>
  <c r="AJ41" i="42"/>
  <c r="AA37" i="30"/>
  <c r="AA39" i="30" s="1"/>
  <c r="AF21" i="34" l="1"/>
  <c r="AF32" i="34" s="1"/>
  <c r="AF43" i="34" s="1"/>
  <c r="Z24" i="26"/>
  <c r="Z50" i="26" s="1"/>
  <c r="Z39" i="26"/>
  <c r="Z30" i="26"/>
  <c r="Z33" i="26" s="1"/>
  <c r="Z31" i="26"/>
  <c r="AN27" i="30"/>
  <c r="Z39" i="9"/>
  <c r="Z30" i="9"/>
  <c r="Z33" i="9" s="1"/>
  <c r="Z24" i="9"/>
  <c r="Z31" i="9"/>
  <c r="AR22" i="7"/>
  <c r="AR23" i="7" s="1"/>
  <c r="AQ38" i="7"/>
  <c r="AQ40" i="7" s="1"/>
  <c r="BF61" i="7"/>
  <c r="BF62" i="7" s="1"/>
  <c r="BF54" i="7" s="1"/>
  <c r="BG60" i="7"/>
  <c r="BF65" i="7"/>
  <c r="BG32" i="7"/>
  <c r="BF47" i="7"/>
  <c r="AM42" i="42"/>
  <c r="AL43" i="42"/>
  <c r="AH6" i="34" s="1"/>
  <c r="AL41" i="42"/>
  <c r="AA41" i="30"/>
  <c r="AB42" i="30"/>
  <c r="AB43" i="30" s="1"/>
  <c r="AB35" i="30"/>
  <c r="AB36" i="30" s="1"/>
  <c r="AA47" i="30"/>
  <c r="AA48" i="30"/>
  <c r="AB29" i="30"/>
  <c r="AB30" i="30" s="1"/>
  <c r="AB28" i="30" s="1"/>
  <c r="BI65" i="30"/>
  <c r="BJ60" i="30"/>
  <c r="BI61" i="30"/>
  <c r="BI62" i="30" s="1"/>
  <c r="BI54" i="30" s="1"/>
  <c r="AA46" i="30"/>
  <c r="M44" i="34"/>
  <c r="N26" i="34"/>
  <c r="N23" i="34"/>
  <c r="N59" i="34"/>
  <c r="N52" i="34"/>
  <c r="N30" i="37"/>
  <c r="N24" i="37"/>
  <c r="N31" i="37"/>
  <c r="AK43" i="42"/>
  <c r="AG6" i="34" s="1"/>
  <c r="AK41" i="42"/>
  <c r="AC42" i="7"/>
  <c r="AC43" i="7" s="1"/>
  <c r="AC29" i="7"/>
  <c r="AB48" i="7"/>
  <c r="AB41" i="7"/>
  <c r="AC35" i="7"/>
  <c r="AC36" i="7" s="1"/>
  <c r="AG21" i="34" l="1"/>
  <c r="AG32" i="34" s="1"/>
  <c r="AG43" i="34" s="1"/>
  <c r="Z65" i="26"/>
  <c r="Z43" i="26"/>
  <c r="Z34" i="26"/>
  <c r="AH21" i="34"/>
  <c r="AH32" i="34" s="1"/>
  <c r="AH43" i="34" s="1"/>
  <c r="Z65" i="9"/>
  <c r="Z43" i="9"/>
  <c r="Z34" i="9"/>
  <c r="AA37" i="26"/>
  <c r="Z47" i="26"/>
  <c r="Z49" i="26" s="1"/>
  <c r="AA28" i="26"/>
  <c r="AA67" i="26" s="1"/>
  <c r="Z73" i="26"/>
  <c r="Z74" i="26" s="1"/>
  <c r="Z75" i="26" s="1"/>
  <c r="Z78" i="26" s="1"/>
  <c r="Z38" i="26"/>
  <c r="Z44" i="26" s="1"/>
  <c r="Z45" i="26" s="1"/>
  <c r="Z32" i="26"/>
  <c r="Z66" i="26" s="1"/>
  <c r="Z40" i="26"/>
  <c r="Z62" i="26" s="1"/>
  <c r="Z63" i="26" s="1"/>
  <c r="Z80" i="26"/>
  <c r="AA25" i="26"/>
  <c r="AA26" i="26" s="1"/>
  <c r="Z46" i="26"/>
  <c r="Z48" i="26" s="1"/>
  <c r="AA28" i="9"/>
  <c r="AA67" i="9" s="1"/>
  <c r="AA37" i="9"/>
  <c r="Z47" i="9"/>
  <c r="Z49" i="9" s="1"/>
  <c r="Z80" i="9"/>
  <c r="Z38" i="9"/>
  <c r="Z44" i="9" s="1"/>
  <c r="Z45" i="9" s="1"/>
  <c r="Z32" i="9"/>
  <c r="Z40" i="9"/>
  <c r="Z73" i="9"/>
  <c r="AN38" i="30"/>
  <c r="AN40" i="30" s="1"/>
  <c r="AO22" i="30"/>
  <c r="AO23" i="30" s="1"/>
  <c r="AA25" i="9"/>
  <c r="AA26" i="9" s="1"/>
  <c r="Z46" i="9"/>
  <c r="Z48" i="9" s="1"/>
  <c r="AR27" i="7"/>
  <c r="Z50" i="9"/>
  <c r="AM41" i="42"/>
  <c r="AM43" i="42"/>
  <c r="AI6" i="34" s="1"/>
  <c r="BG47" i="7"/>
  <c r="BH32" i="7"/>
  <c r="BG61" i="7"/>
  <c r="BH60" i="7"/>
  <c r="BG65" i="7"/>
  <c r="BG62" i="7"/>
  <c r="BG54" i="7" s="1"/>
  <c r="AB26" i="30"/>
  <c r="AB24" i="30" s="1"/>
  <c r="AB25" i="30" s="1"/>
  <c r="AB37" i="30"/>
  <c r="AB39" i="30" s="1"/>
  <c r="BJ62" i="30"/>
  <c r="BJ54" i="30" s="1"/>
  <c r="BJ65" i="30"/>
  <c r="BK60" i="30"/>
  <c r="BJ61" i="30"/>
  <c r="N42" i="37"/>
  <c r="N53" i="34"/>
  <c r="N54" i="34" s="1"/>
  <c r="N57" i="34" s="1"/>
  <c r="N39" i="37"/>
  <c r="N41" i="37" s="1"/>
  <c r="O28" i="37"/>
  <c r="N38" i="37"/>
  <c r="N40" i="37" s="1"/>
  <c r="O25" i="37"/>
  <c r="O26" i="37" s="1"/>
  <c r="O46" i="37"/>
  <c r="N45" i="37"/>
  <c r="N36" i="37" s="1"/>
  <c r="N37" i="37" s="1"/>
  <c r="N33" i="37"/>
  <c r="N47" i="37"/>
  <c r="AC30" i="7"/>
  <c r="AC28" i="7" s="1"/>
  <c r="AC26" i="7"/>
  <c r="AC24" i="7" s="1"/>
  <c r="N29" i="34"/>
  <c r="N24" i="34" s="1"/>
  <c r="N22" i="34"/>
  <c r="AO27" i="30" l="1"/>
  <c r="AI21" i="34"/>
  <c r="AI32" i="34" s="1"/>
  <c r="AI43" i="34" s="1"/>
  <c r="AA23" i="26"/>
  <c r="AA22" i="26" s="1"/>
  <c r="AS22" i="7"/>
  <c r="AS23" i="7" s="1"/>
  <c r="AR38" i="7"/>
  <c r="AR40" i="7" s="1"/>
  <c r="Z62" i="9"/>
  <c r="Z63" i="9" s="1"/>
  <c r="Z41" i="26"/>
  <c r="Z66" i="9"/>
  <c r="AP22" i="30"/>
  <c r="AP23" i="30" s="1"/>
  <c r="AO38" i="30"/>
  <c r="AO40" i="30" s="1"/>
  <c r="AA23" i="9"/>
  <c r="Z74" i="9"/>
  <c r="Z75" i="9" s="1"/>
  <c r="Z78" i="9" s="1"/>
  <c r="BI32" i="7"/>
  <c r="BH47" i="7"/>
  <c r="BH62" i="7"/>
  <c r="BH54" i="7" s="1"/>
  <c r="BI60" i="7"/>
  <c r="BH61" i="7"/>
  <c r="BH65" i="7" s="1"/>
  <c r="AB46" i="30"/>
  <c r="O25" i="34"/>
  <c r="O26" i="34" s="1"/>
  <c r="N38" i="34"/>
  <c r="N40" i="34" s="1"/>
  <c r="N44" i="37"/>
  <c r="AB47" i="30"/>
  <c r="AC29" i="30"/>
  <c r="AC30" i="30" s="1"/>
  <c r="AC28" i="30" s="1"/>
  <c r="AB41" i="30"/>
  <c r="AC35" i="30"/>
  <c r="AC36" i="30" s="1"/>
  <c r="AB48" i="30"/>
  <c r="AC42" i="30"/>
  <c r="AC43" i="30" s="1"/>
  <c r="AC37" i="7"/>
  <c r="AC39" i="7" s="1"/>
  <c r="AC25" i="7"/>
  <c r="BL60" i="30"/>
  <c r="BK61" i="30"/>
  <c r="BK62" i="30" s="1"/>
  <c r="BK54" i="30" s="1"/>
  <c r="BK65" i="30"/>
  <c r="O59" i="37"/>
  <c r="O52" i="37"/>
  <c r="N42" i="34"/>
  <c r="N30" i="34"/>
  <c r="N31" i="34"/>
  <c r="O46" i="34" s="1"/>
  <c r="O23" i="37"/>
  <c r="O23" i="34" l="1"/>
  <c r="O22" i="34" s="1"/>
  <c r="AS27" i="7"/>
  <c r="AS38" i="7" s="1"/>
  <c r="AS40" i="7" s="1"/>
  <c r="AA29" i="26"/>
  <c r="AA31" i="26" s="1"/>
  <c r="AA29" i="9"/>
  <c r="AA22" i="9"/>
  <c r="AP27" i="30"/>
  <c r="BI61" i="7"/>
  <c r="BI65" i="7" s="1"/>
  <c r="BI62" i="7"/>
  <c r="BI54" i="7" s="1"/>
  <c r="BJ60" i="7"/>
  <c r="BI47" i="7"/>
  <c r="BJ32" i="7"/>
  <c r="O59" i="34"/>
  <c r="O52" i="34"/>
  <c r="O22" i="37"/>
  <c r="O29" i="37"/>
  <c r="O57" i="37"/>
  <c r="O53" i="37"/>
  <c r="O54" i="37" s="1"/>
  <c r="BL61" i="30"/>
  <c r="BM60" i="30"/>
  <c r="BL62" i="30"/>
  <c r="BL54" i="30" s="1"/>
  <c r="BL65" i="30"/>
  <c r="AC37" i="30"/>
  <c r="AC39" i="30" s="1"/>
  <c r="AC48" i="7"/>
  <c r="AD35" i="7"/>
  <c r="AD36" i="7" s="1"/>
  <c r="AC41" i="7"/>
  <c r="AD42" i="7"/>
  <c r="AD43" i="7" s="1"/>
  <c r="AD29" i="7"/>
  <c r="AD30" i="7" s="1"/>
  <c r="AD28" i="7" s="1"/>
  <c r="N39" i="34"/>
  <c r="N41" i="34" s="1"/>
  <c r="O28" i="34"/>
  <c r="N45" i="34"/>
  <c r="N36" i="34" s="1"/>
  <c r="N37" i="34" s="1"/>
  <c r="N35" i="34"/>
  <c r="N33" i="34"/>
  <c r="N47" i="34"/>
  <c r="AC26" i="30"/>
  <c r="AC24" i="30" s="1"/>
  <c r="AC25" i="30" s="1"/>
  <c r="O29" i="34" l="1"/>
  <c r="AT22" i="7"/>
  <c r="AT23" i="7" s="1"/>
  <c r="AA24" i="26"/>
  <c r="AB37" i="26" s="1"/>
  <c r="AA30" i="26"/>
  <c r="AA39" i="26"/>
  <c r="AA50" i="26"/>
  <c r="AB25" i="26"/>
  <c r="AA47" i="26"/>
  <c r="AA49" i="26" s="1"/>
  <c r="AB28" i="26"/>
  <c r="AB67" i="26" s="1"/>
  <c r="AT27" i="7"/>
  <c r="AT38" i="7" s="1"/>
  <c r="AT40" i="7" s="1"/>
  <c r="AA30" i="9"/>
  <c r="AA33" i="9" s="1"/>
  <c r="AA39" i="9"/>
  <c r="AA31" i="9"/>
  <c r="AA24" i="9"/>
  <c r="AQ22" i="30"/>
  <c r="AQ23" i="30" s="1"/>
  <c r="AP38" i="30"/>
  <c r="AP40" i="30" s="1"/>
  <c r="BJ61" i="7"/>
  <c r="BJ62" i="7" s="1"/>
  <c r="BJ54" i="7" s="1"/>
  <c r="BK60" i="7"/>
  <c r="BJ65" i="7"/>
  <c r="BK32" i="7"/>
  <c r="BJ47" i="7"/>
  <c r="O30" i="34"/>
  <c r="O47" i="34" s="1"/>
  <c r="O24" i="34"/>
  <c r="O42" i="34" s="1"/>
  <c r="O31" i="34"/>
  <c r="N48" i="37"/>
  <c r="AD26" i="7"/>
  <c r="AD24" i="7" s="1"/>
  <c r="AC48" i="30"/>
  <c r="AD42" i="30"/>
  <c r="AD43" i="30" s="1"/>
  <c r="AC41" i="30"/>
  <c r="AD29" i="30"/>
  <c r="AD30" i="30" s="1"/>
  <c r="AD28" i="30" s="1"/>
  <c r="AD35" i="30"/>
  <c r="AD36" i="30" s="1"/>
  <c r="AC47" i="30"/>
  <c r="AD37" i="7"/>
  <c r="AD39" i="7" s="1"/>
  <c r="N44" i="34"/>
  <c r="BM65" i="30"/>
  <c r="BM62" i="30"/>
  <c r="BM54" i="30" s="1"/>
  <c r="BM61" i="30"/>
  <c r="BN60" i="30"/>
  <c r="O53" i="34"/>
  <c r="O54" i="34" s="1"/>
  <c r="O57" i="34" s="1"/>
  <c r="O24" i="37"/>
  <c r="O30" i="37"/>
  <c r="O31" i="37"/>
  <c r="AC46" i="30"/>
  <c r="AA46" i="26" l="1"/>
  <c r="AA48" i="26" s="1"/>
  <c r="AA38" i="26"/>
  <c r="AA44" i="26" s="1"/>
  <c r="AA45" i="26" s="1"/>
  <c r="AA33" i="26"/>
  <c r="AA65" i="9"/>
  <c r="AA43" i="9"/>
  <c r="AA34" i="9"/>
  <c r="AU22" i="7"/>
  <c r="AU23" i="7" s="1"/>
  <c r="AA40" i="26"/>
  <c r="AA62" i="26" s="1"/>
  <c r="AA63" i="26" s="1"/>
  <c r="AA80" i="26"/>
  <c r="AA32" i="26"/>
  <c r="AA66" i="26" s="1"/>
  <c r="AA73" i="26"/>
  <c r="AA74" i="26" s="1"/>
  <c r="AA75" i="26" s="1"/>
  <c r="AA78" i="26" s="1"/>
  <c r="AB26" i="26"/>
  <c r="AB23" i="26"/>
  <c r="AQ27" i="30"/>
  <c r="AQ38" i="30" s="1"/>
  <c r="AQ40" i="30" s="1"/>
  <c r="AB28" i="9"/>
  <c r="AB67" i="9" s="1"/>
  <c r="AA47" i="9"/>
  <c r="AA49" i="9" s="1"/>
  <c r="AB37" i="9"/>
  <c r="AA38" i="9"/>
  <c r="AA44" i="9" s="1"/>
  <c r="AA45" i="9" s="1"/>
  <c r="AA80" i="9"/>
  <c r="AA40" i="9"/>
  <c r="AA73" i="9"/>
  <c r="AA32" i="9"/>
  <c r="AB25" i="9"/>
  <c r="AA46" i="9"/>
  <c r="AA48" i="9" s="1"/>
  <c r="AA50" i="9"/>
  <c r="BL32" i="7"/>
  <c r="BK47" i="7"/>
  <c r="BK65" i="7"/>
  <c r="BL60" i="7"/>
  <c r="BK61" i="7"/>
  <c r="BK62" i="7"/>
  <c r="BK54" i="7" s="1"/>
  <c r="O33" i="34"/>
  <c r="O44" i="34" s="1"/>
  <c r="AD26" i="30"/>
  <c r="AD24" i="30" s="1"/>
  <c r="AD46" i="30" s="1"/>
  <c r="P46" i="37"/>
  <c r="O39" i="37"/>
  <c r="O41" i="37" s="1"/>
  <c r="P28" i="37"/>
  <c r="P25" i="37"/>
  <c r="P26" i="37" s="1"/>
  <c r="O38" i="37"/>
  <c r="O40" i="37" s="1"/>
  <c r="AD37" i="30"/>
  <c r="AD39" i="30" s="1"/>
  <c r="BO60" i="30"/>
  <c r="BN62" i="30"/>
  <c r="BN54" i="30" s="1"/>
  <c r="BN61" i="30"/>
  <c r="BN65" i="30" s="1"/>
  <c r="O39" i="34"/>
  <c r="O41" i="34" s="1"/>
  <c r="P28" i="34"/>
  <c r="O45" i="37"/>
  <c r="O36" i="37" s="1"/>
  <c r="O37" i="37" s="1"/>
  <c r="O47" i="37"/>
  <c r="O33" i="37"/>
  <c r="O42" i="37"/>
  <c r="P46" i="34"/>
  <c r="O38" i="34"/>
  <c r="O40" i="34" s="1"/>
  <c r="P25" i="34"/>
  <c r="AD25" i="7"/>
  <c r="O45" i="34"/>
  <c r="O36" i="34" s="1"/>
  <c r="O37" i="34" s="1"/>
  <c r="O35" i="34"/>
  <c r="AA65" i="26" l="1"/>
  <c r="AA43" i="26"/>
  <c r="AA34" i="26"/>
  <c r="AU27" i="7"/>
  <c r="AV22" i="7" s="1"/>
  <c r="AV27" i="7" s="1"/>
  <c r="AR22" i="30"/>
  <c r="AR23" i="30" s="1"/>
  <c r="AB22" i="26"/>
  <c r="AB29" i="26"/>
  <c r="AB26" i="9"/>
  <c r="AB23" i="9"/>
  <c r="AA66" i="9"/>
  <c r="AA74" i="9"/>
  <c r="AA75" i="9" s="1"/>
  <c r="AA78" i="9" s="1"/>
  <c r="AA62" i="9"/>
  <c r="AA63" i="9" s="1"/>
  <c r="AA41" i="26"/>
  <c r="BL61" i="7"/>
  <c r="BL65" i="7" s="1"/>
  <c r="BL62" i="7"/>
  <c r="BL54" i="7" s="1"/>
  <c r="BM60" i="7"/>
  <c r="BL47" i="7"/>
  <c r="BM32" i="7"/>
  <c r="AD25" i="30"/>
  <c r="AE35" i="30" s="1"/>
  <c r="AE36" i="30" s="1"/>
  <c r="P23" i="37"/>
  <c r="P22" i="37" s="1"/>
  <c r="AD41" i="7"/>
  <c r="AE29" i="7"/>
  <c r="AE30" i="7" s="1"/>
  <c r="AE28" i="7" s="1"/>
  <c r="AE37" i="7" s="1"/>
  <c r="AE39" i="7" s="1"/>
  <c r="AD48" i="7"/>
  <c r="AE35" i="7"/>
  <c r="AE36" i="7" s="1"/>
  <c r="AE42" i="7"/>
  <c r="AE43" i="7" s="1"/>
  <c r="P59" i="34"/>
  <c r="P52" i="34"/>
  <c r="BO61" i="30"/>
  <c r="BO62" i="30"/>
  <c r="BO54" i="30" s="1"/>
  <c r="BO65" i="30"/>
  <c r="BP60" i="30"/>
  <c r="O44" i="37"/>
  <c r="O48" i="37"/>
  <c r="P26" i="34"/>
  <c r="P23" i="34"/>
  <c r="P59" i="37"/>
  <c r="P52" i="37"/>
  <c r="AR27" i="30" l="1"/>
  <c r="AR38" i="30" s="1"/>
  <c r="AR40" i="30" s="1"/>
  <c r="AV23" i="7"/>
  <c r="AU38" i="7"/>
  <c r="AU40" i="7" s="1"/>
  <c r="AS22" i="30"/>
  <c r="AS23" i="30" s="1"/>
  <c r="AB30" i="26"/>
  <c r="AB33" i="26" s="1"/>
  <c r="AB24" i="26"/>
  <c r="AB39" i="26"/>
  <c r="AB31" i="26"/>
  <c r="AB29" i="9"/>
  <c r="AB24" i="9" s="1"/>
  <c r="AB22" i="9"/>
  <c r="AW22" i="7"/>
  <c r="AW23" i="7" s="1"/>
  <c r="AV38" i="7"/>
  <c r="AV40" i="7" s="1"/>
  <c r="AE29" i="30"/>
  <c r="AE26" i="30" s="1"/>
  <c r="AE24" i="30" s="1"/>
  <c r="AD41" i="30"/>
  <c r="AE42" i="30"/>
  <c r="AE43" i="30" s="1"/>
  <c r="AD48" i="30"/>
  <c r="BM61" i="7"/>
  <c r="BM65" i="7" s="1"/>
  <c r="BN60" i="7"/>
  <c r="BM62" i="7"/>
  <c r="BM54" i="7" s="1"/>
  <c r="BM47" i="7"/>
  <c r="BN32" i="7"/>
  <c r="AD47" i="30"/>
  <c r="P29" i="37"/>
  <c r="P30" i="37" s="1"/>
  <c r="AE26" i="7"/>
  <c r="AE24" i="7" s="1"/>
  <c r="AE25" i="7" s="1"/>
  <c r="P22" i="34"/>
  <c r="P29" i="34"/>
  <c r="P57" i="37"/>
  <c r="P53" i="37"/>
  <c r="P54" i="37" s="1"/>
  <c r="P57" i="34"/>
  <c r="P53" i="34"/>
  <c r="P54" i="34" s="1"/>
  <c r="BP61" i="30"/>
  <c r="BP62" i="30" s="1"/>
  <c r="BP54" i="30" s="1"/>
  <c r="BP65" i="30"/>
  <c r="BQ60" i="30"/>
  <c r="AB65" i="26" l="1"/>
  <c r="AB34" i="26"/>
  <c r="AB43" i="26"/>
  <c r="AS27" i="30"/>
  <c r="AE30" i="30"/>
  <c r="AE28" i="30" s="1"/>
  <c r="AE37" i="30" s="1"/>
  <c r="AE39" i="30" s="1"/>
  <c r="AC37" i="26"/>
  <c r="AB47" i="26"/>
  <c r="AB49" i="26" s="1"/>
  <c r="AC28" i="26"/>
  <c r="AC67" i="26" s="1"/>
  <c r="AB50" i="26"/>
  <c r="AB46" i="26"/>
  <c r="AB48" i="26" s="1"/>
  <c r="AC25" i="26"/>
  <c r="AW27" i="7"/>
  <c r="AW38" i="7" s="1"/>
  <c r="AW40" i="7" s="1"/>
  <c r="AB80" i="26"/>
  <c r="AB32" i="26"/>
  <c r="AB66" i="26" s="1"/>
  <c r="AB40" i="26"/>
  <c r="AB62" i="26" s="1"/>
  <c r="AB63" i="26" s="1"/>
  <c r="AB38" i="26"/>
  <c r="AB44" i="26" s="1"/>
  <c r="AB45" i="26" s="1"/>
  <c r="AB73" i="26"/>
  <c r="AB74" i="26" s="1"/>
  <c r="AB75" i="26" s="1"/>
  <c r="AB78" i="26" s="1"/>
  <c r="AB50" i="9"/>
  <c r="AC25" i="9"/>
  <c r="AC26" i="9" s="1"/>
  <c r="AB46" i="9"/>
  <c r="AB48" i="9" s="1"/>
  <c r="AB39" i="9"/>
  <c r="AB30" i="9"/>
  <c r="AB33" i="9" s="1"/>
  <c r="AB31" i="9"/>
  <c r="P24" i="37"/>
  <c r="Q25" i="37" s="1"/>
  <c r="Q26" i="37" s="1"/>
  <c r="BN61" i="7"/>
  <c r="BN65" i="7" s="1"/>
  <c r="BO60" i="7"/>
  <c r="BN62" i="7"/>
  <c r="BN54" i="7" s="1"/>
  <c r="BN47" i="7"/>
  <c r="BO32" i="7"/>
  <c r="P31" i="37"/>
  <c r="Q28" i="37" s="1"/>
  <c r="AE46" i="30"/>
  <c r="BQ65" i="30"/>
  <c r="BR60" i="30"/>
  <c r="BQ62" i="30"/>
  <c r="BQ54" i="30" s="1"/>
  <c r="BQ61" i="30"/>
  <c r="P45" i="37"/>
  <c r="P36" i="37" s="1"/>
  <c r="P37" i="37" s="1"/>
  <c r="P47" i="37"/>
  <c r="P33" i="37"/>
  <c r="AF35" i="7"/>
  <c r="AF36" i="7" s="1"/>
  <c r="AF29" i="7"/>
  <c r="AE48" i="7"/>
  <c r="AE41" i="7"/>
  <c r="AF42" i="7"/>
  <c r="AF43" i="7" s="1"/>
  <c r="P30" i="34"/>
  <c r="P31" i="34"/>
  <c r="P24" i="34"/>
  <c r="AE25" i="30" l="1"/>
  <c r="AF42" i="30" s="1"/>
  <c r="AF43" i="30" s="1"/>
  <c r="AB65" i="9"/>
  <c r="AB34" i="9"/>
  <c r="AB43" i="9"/>
  <c r="AS38" i="30"/>
  <c r="AS40" i="30" s="1"/>
  <c r="AT22" i="30"/>
  <c r="AX22" i="7"/>
  <c r="AX23" i="7" s="1"/>
  <c r="AC26" i="26"/>
  <c r="AC23" i="26"/>
  <c r="P42" i="37"/>
  <c r="AC23" i="9"/>
  <c r="P38" i="37"/>
  <c r="P40" i="37" s="1"/>
  <c r="AC37" i="9"/>
  <c r="AB47" i="9"/>
  <c r="AB49" i="9" s="1"/>
  <c r="AC28" i="9"/>
  <c r="AC67" i="9" s="1"/>
  <c r="AB38" i="9"/>
  <c r="AB44" i="9" s="1"/>
  <c r="AB45" i="9" s="1"/>
  <c r="AB80" i="9"/>
  <c r="AB32" i="9"/>
  <c r="AB73" i="9"/>
  <c r="AB40" i="9"/>
  <c r="BP32" i="7"/>
  <c r="BO47" i="7"/>
  <c r="Q46" i="37"/>
  <c r="Q59" i="37" s="1"/>
  <c r="BO61" i="7"/>
  <c r="BO62" i="7" s="1"/>
  <c r="BO54" i="7" s="1"/>
  <c r="BP60" i="7"/>
  <c r="BO65" i="7"/>
  <c r="P39" i="37"/>
  <c r="P41" i="37" s="1"/>
  <c r="P35" i="34"/>
  <c r="P45" i="34"/>
  <c r="P36" i="34" s="1"/>
  <c r="P37" i="34" s="1"/>
  <c r="P33" i="34"/>
  <c r="P47" i="34"/>
  <c r="AF30" i="7"/>
  <c r="AF28" i="7" s="1"/>
  <c r="AF26" i="7"/>
  <c r="AF24" i="7" s="1"/>
  <c r="Q25" i="34"/>
  <c r="P38" i="34"/>
  <c r="P40" i="34" s="1"/>
  <c r="Q46" i="34"/>
  <c r="P39" i="34"/>
  <c r="P41" i="34" s="1"/>
  <c r="Q28" i="34"/>
  <c r="AE47" i="30"/>
  <c r="AE48" i="30"/>
  <c r="P44" i="37"/>
  <c r="BS60" i="30"/>
  <c r="BR61" i="30"/>
  <c r="BR62" i="30"/>
  <c r="BR54" i="30" s="1"/>
  <c r="BR65" i="30"/>
  <c r="P42" i="34"/>
  <c r="Q23" i="37"/>
  <c r="AF35" i="30" l="1"/>
  <c r="AF36" i="30" s="1"/>
  <c r="AE41" i="30"/>
  <c r="AF29" i="30"/>
  <c r="AF30" i="30" s="1"/>
  <c r="AF28" i="30" s="1"/>
  <c r="AT23" i="30"/>
  <c r="AT27" i="30"/>
  <c r="AX27" i="7"/>
  <c r="AC22" i="26"/>
  <c r="AC29" i="26"/>
  <c r="AB62" i="9"/>
  <c r="AB63" i="9" s="1"/>
  <c r="AB41" i="26"/>
  <c r="AB74" i="9"/>
  <c r="AB75" i="9" s="1"/>
  <c r="AB78" i="9" s="1"/>
  <c r="AC22" i="9"/>
  <c r="AC29" i="9"/>
  <c r="AB66" i="9"/>
  <c r="Q52" i="37"/>
  <c r="Q53" i="37" s="1"/>
  <c r="Q54" i="37" s="1"/>
  <c r="BP61" i="7"/>
  <c r="BP62" i="7" s="1"/>
  <c r="BP54" i="7" s="1"/>
  <c r="BP65" i="7"/>
  <c r="BQ60" i="7"/>
  <c r="BQ32" i="7"/>
  <c r="BP47" i="7"/>
  <c r="BS65" i="30"/>
  <c r="BS61" i="30"/>
  <c r="BT60" i="30"/>
  <c r="BS62" i="30"/>
  <c r="BS54" i="30" s="1"/>
  <c r="P44" i="34"/>
  <c r="Q26" i="34"/>
  <c r="Q23" i="34"/>
  <c r="AF37" i="7"/>
  <c r="AF39" i="7" s="1"/>
  <c r="AF25" i="7"/>
  <c r="Q59" i="34"/>
  <c r="Q52" i="34"/>
  <c r="Q22" i="37"/>
  <c r="Q29" i="37"/>
  <c r="P48" i="37"/>
  <c r="AF26" i="30" l="1"/>
  <c r="AF24" i="30" s="1"/>
  <c r="AU22" i="30"/>
  <c r="AT38" i="30"/>
  <c r="AT40" i="30" s="1"/>
  <c r="Q57" i="37"/>
  <c r="AX38" i="7"/>
  <c r="AX40" i="7" s="1"/>
  <c r="AY22" i="7"/>
  <c r="AC24" i="26"/>
  <c r="AC50" i="26" s="1"/>
  <c r="AC30" i="26"/>
  <c r="AC33" i="26" s="1"/>
  <c r="AC39" i="26"/>
  <c r="AC31" i="26"/>
  <c r="AC30" i="9"/>
  <c r="AC33" i="9" s="1"/>
  <c r="AC39" i="9"/>
  <c r="AC24" i="9"/>
  <c r="AC31" i="9"/>
  <c r="BQ47" i="7"/>
  <c r="BR32" i="7"/>
  <c r="BQ61" i="7"/>
  <c r="BQ65" i="7" s="1"/>
  <c r="BR60" i="7"/>
  <c r="BQ62" i="7"/>
  <c r="BQ54" i="7" s="1"/>
  <c r="AF25" i="30"/>
  <c r="AF37" i="30"/>
  <c r="AF39" i="30" s="1"/>
  <c r="Q53" i="34"/>
  <c r="Q54" i="34" s="1"/>
  <c r="Q57" i="34" s="1"/>
  <c r="AF46" i="30"/>
  <c r="BT62" i="30"/>
  <c r="BT54" i="30" s="1"/>
  <c r="BT65" i="30"/>
  <c r="BU60" i="30"/>
  <c r="BT61" i="30"/>
  <c r="AG29" i="7"/>
  <c r="AG30" i="7" s="1"/>
  <c r="AG28" i="7" s="1"/>
  <c r="AG37" i="7" s="1"/>
  <c r="AG39" i="7" s="1"/>
  <c r="AF48" i="7"/>
  <c r="AF41" i="7"/>
  <c r="AG42" i="7"/>
  <c r="AG43" i="7" s="1"/>
  <c r="AG35" i="7"/>
  <c r="AG36" i="7" s="1"/>
  <c r="Q22" i="34"/>
  <c r="Q29" i="34"/>
  <c r="Q24" i="34" s="1"/>
  <c r="Q30" i="37"/>
  <c r="Q31" i="37"/>
  <c r="Q24" i="37"/>
  <c r="Q42" i="37" s="1"/>
  <c r="AC65" i="26" l="1"/>
  <c r="AC34" i="26"/>
  <c r="AC43" i="26"/>
  <c r="AC65" i="9"/>
  <c r="AC34" i="9"/>
  <c r="AC43" i="9"/>
  <c r="AU23" i="30"/>
  <c r="AU27" i="30"/>
  <c r="AY23" i="7"/>
  <c r="AY27" i="7"/>
  <c r="AD28" i="26"/>
  <c r="AD67" i="26" s="1"/>
  <c r="AC47" i="26"/>
  <c r="AC49" i="26" s="1"/>
  <c r="AD37" i="26"/>
  <c r="AC73" i="26"/>
  <c r="AC74" i="26" s="1"/>
  <c r="AC75" i="26" s="1"/>
  <c r="AC78" i="26" s="1"/>
  <c r="AC80" i="26"/>
  <c r="AC40" i="26"/>
  <c r="AC62" i="26" s="1"/>
  <c r="AC63" i="26" s="1"/>
  <c r="AC32" i="26"/>
  <c r="AC66" i="26" s="1"/>
  <c r="AC38" i="26"/>
  <c r="AC44" i="26" s="1"/>
  <c r="AC45" i="26" s="1"/>
  <c r="AC46" i="26"/>
  <c r="AC48" i="26" s="1"/>
  <c r="AD25" i="26"/>
  <c r="AD26" i="26" s="1"/>
  <c r="AC38" i="9"/>
  <c r="AC44" i="9" s="1"/>
  <c r="AC45" i="9" s="1"/>
  <c r="AC80" i="9"/>
  <c r="AC32" i="9"/>
  <c r="AC40" i="9"/>
  <c r="AC73" i="9"/>
  <c r="AD28" i="9"/>
  <c r="AD67" i="9" s="1"/>
  <c r="AC47" i="9"/>
  <c r="AC49" i="9" s="1"/>
  <c r="AD37" i="9"/>
  <c r="AC46" i="9"/>
  <c r="AC48" i="9" s="1"/>
  <c r="AD25" i="9"/>
  <c r="AD26" i="9" s="1"/>
  <c r="AC50" i="9"/>
  <c r="BR62" i="7"/>
  <c r="BR54" i="7" s="1"/>
  <c r="BS60" i="7"/>
  <c r="BR61" i="7"/>
  <c r="BR65" i="7" s="1"/>
  <c r="BS32" i="7"/>
  <c r="BR47" i="7"/>
  <c r="Q38" i="34"/>
  <c r="Q40" i="34" s="1"/>
  <c r="R25" i="34"/>
  <c r="R26" i="34" s="1"/>
  <c r="Q39" i="37"/>
  <c r="Q41" i="37" s="1"/>
  <c r="R28" i="37"/>
  <c r="AF48" i="30"/>
  <c r="AF47" i="30"/>
  <c r="AG35" i="30"/>
  <c r="AG36" i="30" s="1"/>
  <c r="AG29" i="30"/>
  <c r="AG30" i="30" s="1"/>
  <c r="AG28" i="30" s="1"/>
  <c r="AF41" i="30"/>
  <c r="AG42" i="30"/>
  <c r="AG43" i="30" s="1"/>
  <c r="Q45" i="37"/>
  <c r="Q36" i="37" s="1"/>
  <c r="Q37" i="37" s="1"/>
  <c r="Q33" i="37"/>
  <c r="Q47" i="37"/>
  <c r="BU65" i="30"/>
  <c r="BU62" i="30"/>
  <c r="BU54" i="30" s="1"/>
  <c r="BU61" i="30"/>
  <c r="BV60" i="30"/>
  <c r="Q42" i="34"/>
  <c r="Q30" i="34"/>
  <c r="Q31" i="34"/>
  <c r="Q38" i="37"/>
  <c r="Q40" i="37" s="1"/>
  <c r="R25" i="37"/>
  <c r="R26" i="37" s="1"/>
  <c r="R46" i="37"/>
  <c r="AG26" i="7"/>
  <c r="AG24" i="7" s="1"/>
  <c r="AU38" i="30" l="1"/>
  <c r="AU40" i="30" s="1"/>
  <c r="AV22" i="30"/>
  <c r="AD23" i="9"/>
  <c r="AD22" i="9" s="1"/>
  <c r="R23" i="34"/>
  <c r="R22" i="34" s="1"/>
  <c r="AY38" i="7"/>
  <c r="AY40" i="7" s="1"/>
  <c r="AZ22" i="7"/>
  <c r="AD23" i="26"/>
  <c r="AC66" i="9"/>
  <c r="AC75" i="9"/>
  <c r="AC78" i="9" s="1"/>
  <c r="AC74" i="9"/>
  <c r="AC62" i="9"/>
  <c r="AC63" i="9" s="1"/>
  <c r="AC41" i="26"/>
  <c r="BT32" i="7"/>
  <c r="BS47" i="7"/>
  <c r="BS62" i="7"/>
  <c r="BS54" i="7" s="1"/>
  <c r="BS61" i="7"/>
  <c r="BT60" i="7"/>
  <c r="BS65" i="7"/>
  <c r="AG26" i="30"/>
  <c r="AG24" i="30" s="1"/>
  <c r="AG46" i="30" s="1"/>
  <c r="Q35" i="34"/>
  <c r="Q45" i="34"/>
  <c r="Q36" i="34" s="1"/>
  <c r="Q37" i="34" s="1"/>
  <c r="Q33" i="34"/>
  <c r="Q47" i="34"/>
  <c r="Q48" i="37" s="1"/>
  <c r="AG25" i="7"/>
  <c r="BW60" i="30"/>
  <c r="BV61" i="30"/>
  <c r="BV62" i="30"/>
  <c r="BV54" i="30" s="1"/>
  <c r="BV65" i="30"/>
  <c r="R59" i="37"/>
  <c r="R52" i="37"/>
  <c r="R23" i="37"/>
  <c r="AG37" i="30"/>
  <c r="AG39" i="30" s="1"/>
  <c r="Q44" i="37"/>
  <c r="R28" i="34"/>
  <c r="Q39" i="34"/>
  <c r="Q41" i="34" s="1"/>
  <c r="R46" i="34"/>
  <c r="R29" i="34" l="1"/>
  <c r="R24" i="34" s="1"/>
  <c r="R42" i="34" s="1"/>
  <c r="AD29" i="9"/>
  <c r="AD31" i="9" s="1"/>
  <c r="AD47" i="9" s="1"/>
  <c r="AD49" i="9" s="1"/>
  <c r="AV23" i="30"/>
  <c r="AV27" i="30"/>
  <c r="AZ23" i="7"/>
  <c r="AZ27" i="7"/>
  <c r="AD22" i="26"/>
  <c r="AD29" i="26"/>
  <c r="BT62" i="7"/>
  <c r="BT54" i="7" s="1"/>
  <c r="BT61" i="7"/>
  <c r="BU60" i="7"/>
  <c r="BT65" i="7"/>
  <c r="BU32" i="7"/>
  <c r="BT47" i="7"/>
  <c r="AG25" i="30"/>
  <c r="AG47" i="30" s="1"/>
  <c r="Q44" i="34"/>
  <c r="R57" i="37"/>
  <c r="R53" i="37"/>
  <c r="R54" i="37" s="1"/>
  <c r="BW62" i="30"/>
  <c r="BW54" i="30" s="1"/>
  <c r="BX60" i="30"/>
  <c r="BW61" i="30"/>
  <c r="BW65" i="30"/>
  <c r="AG48" i="7"/>
  <c r="AH42" i="7"/>
  <c r="AH43" i="7" s="1"/>
  <c r="AG41" i="7"/>
  <c r="AH29" i="7"/>
  <c r="AH35" i="7"/>
  <c r="AH36" i="7" s="1"/>
  <c r="R59" i="34"/>
  <c r="R52" i="34"/>
  <c r="R29" i="37"/>
  <c r="R22" i="37"/>
  <c r="R30" i="34" l="1"/>
  <c r="R47" i="34" s="1"/>
  <c r="R31" i="34"/>
  <c r="S28" i="34" s="1"/>
  <c r="AD24" i="9"/>
  <c r="AE37" i="9" s="1"/>
  <c r="AD30" i="9"/>
  <c r="AD33" i="9" s="1"/>
  <c r="AD34" i="9" s="1"/>
  <c r="AD39" i="9"/>
  <c r="AE28" i="9"/>
  <c r="AE67" i="9" s="1"/>
  <c r="AD43" i="9"/>
  <c r="AW22" i="30"/>
  <c r="AV38" i="30"/>
  <c r="AV40" i="30" s="1"/>
  <c r="BA22" i="7"/>
  <c r="AZ38" i="7"/>
  <c r="AZ40" i="7" s="1"/>
  <c r="AD30" i="26"/>
  <c r="AD33" i="26" s="1"/>
  <c r="AD39" i="26"/>
  <c r="AD31" i="26"/>
  <c r="AD24" i="26"/>
  <c r="AD38" i="9"/>
  <c r="AD44" i="9" s="1"/>
  <c r="AD45" i="9" s="1"/>
  <c r="AD32" i="9"/>
  <c r="BV32" i="7"/>
  <c r="BU47" i="7"/>
  <c r="BU61" i="7"/>
  <c r="BU62" i="7"/>
  <c r="BU54" i="7" s="1"/>
  <c r="BV60" i="7"/>
  <c r="BU65" i="7"/>
  <c r="AH42" i="30"/>
  <c r="AH43" i="30" s="1"/>
  <c r="AH29" i="30"/>
  <c r="AH30" i="30" s="1"/>
  <c r="AH28" i="30" s="1"/>
  <c r="AH37" i="30" s="1"/>
  <c r="AH39" i="30" s="1"/>
  <c r="AH35" i="30"/>
  <c r="AH36" i="30" s="1"/>
  <c r="AG41" i="30"/>
  <c r="AG48" i="30"/>
  <c r="R33" i="34"/>
  <c r="R44" i="34" s="1"/>
  <c r="BX65" i="30"/>
  <c r="BX61" i="30"/>
  <c r="BX62" i="30"/>
  <c r="BX54" i="30" s="1"/>
  <c r="BY60" i="30"/>
  <c r="R38" i="34"/>
  <c r="R40" i="34" s="1"/>
  <c r="S25" i="34"/>
  <c r="S46" i="34"/>
  <c r="S59" i="34" s="1"/>
  <c r="R53" i="34"/>
  <c r="R54" i="34" s="1"/>
  <c r="R57" i="34"/>
  <c r="R35" i="34"/>
  <c r="R45" i="34"/>
  <c r="R36" i="34" s="1"/>
  <c r="R37" i="34" s="1"/>
  <c r="R30" i="37"/>
  <c r="R31" i="37"/>
  <c r="R24" i="37"/>
  <c r="AH30" i="7"/>
  <c r="AH28" i="7" s="1"/>
  <c r="AH26" i="7"/>
  <c r="AH24" i="7" s="1"/>
  <c r="R39" i="34"/>
  <c r="R41" i="34" s="1"/>
  <c r="AD40" i="9" l="1"/>
  <c r="AD62" i="9" s="1"/>
  <c r="AD63" i="9" s="1"/>
  <c r="AD73" i="9"/>
  <c r="AD65" i="9"/>
  <c r="AE25" i="9"/>
  <c r="AE26" i="9" s="1"/>
  <c r="AD46" i="9"/>
  <c r="AD48" i="9" s="1"/>
  <c r="AD50" i="9"/>
  <c r="AD80" i="9"/>
  <c r="AD65" i="26"/>
  <c r="AD34" i="26"/>
  <c r="AD43" i="26"/>
  <c r="AW23" i="30"/>
  <c r="AW27" i="30"/>
  <c r="BA23" i="7"/>
  <c r="BA27" i="7"/>
  <c r="AD50" i="26"/>
  <c r="AE25" i="26"/>
  <c r="AE26" i="26" s="1"/>
  <c r="AD46" i="26"/>
  <c r="AD48" i="26" s="1"/>
  <c r="AE28" i="26"/>
  <c r="AE67" i="26" s="1"/>
  <c r="AD47" i="26"/>
  <c r="AD49" i="26" s="1"/>
  <c r="AE37" i="26"/>
  <c r="AD38" i="26"/>
  <c r="AD44" i="26" s="1"/>
  <c r="AD45" i="26" s="1"/>
  <c r="AD32" i="26"/>
  <c r="AD66" i="26" s="1"/>
  <c r="AD80" i="26"/>
  <c r="AD40" i="26"/>
  <c r="AD62" i="26" s="1"/>
  <c r="AD63" i="26" s="1"/>
  <c r="AD73" i="26"/>
  <c r="AH26" i="30"/>
  <c r="AH24" i="30" s="1"/>
  <c r="AH46" i="30" s="1"/>
  <c r="AD66" i="9"/>
  <c r="AD74" i="9"/>
  <c r="AD75" i="9" s="1"/>
  <c r="AD78" i="9" s="1"/>
  <c r="BV65" i="7"/>
  <c r="BW60" i="7"/>
  <c r="BV62" i="7"/>
  <c r="BV54" i="7" s="1"/>
  <c r="BV61" i="7"/>
  <c r="BW32" i="7"/>
  <c r="BV47" i="7"/>
  <c r="S26" i="34"/>
  <c r="S23" i="34"/>
  <c r="S52" i="34"/>
  <c r="S28" i="37"/>
  <c r="R39" i="37"/>
  <c r="R41" i="37" s="1"/>
  <c r="R45" i="37"/>
  <c r="R36" i="37" s="1"/>
  <c r="R37" i="37" s="1"/>
  <c r="R47" i="37"/>
  <c r="R33" i="37"/>
  <c r="BY61" i="30"/>
  <c r="BY62" i="30"/>
  <c r="BY54" i="30" s="1"/>
  <c r="BZ60" i="30"/>
  <c r="BY65" i="30"/>
  <c r="AH37" i="7"/>
  <c r="AH39" i="7" s="1"/>
  <c r="AH25" i="7"/>
  <c r="R42" i="37"/>
  <c r="R38" i="37"/>
  <c r="R40" i="37" s="1"/>
  <c r="S25" i="37"/>
  <c r="S26" i="37" s="1"/>
  <c r="S46" i="37"/>
  <c r="AE23" i="9" l="1"/>
  <c r="AE29" i="9" s="1"/>
  <c r="AE39" i="9" s="1"/>
  <c r="AW38" i="30"/>
  <c r="AW40" i="30" s="1"/>
  <c r="AX22" i="30"/>
  <c r="AX23" i="30" s="1"/>
  <c r="AH25" i="30"/>
  <c r="AI35" i="30" s="1"/>
  <c r="AI36" i="30" s="1"/>
  <c r="AE23" i="26"/>
  <c r="AE29" i="26" s="1"/>
  <c r="AE31" i="26" s="1"/>
  <c r="BA38" i="7"/>
  <c r="BA40" i="7" s="1"/>
  <c r="BB22" i="7"/>
  <c r="BB23" i="7" s="1"/>
  <c r="AD41" i="26"/>
  <c r="AD74" i="26"/>
  <c r="AD75" i="26" s="1"/>
  <c r="AD78" i="26"/>
  <c r="AE24" i="9"/>
  <c r="AE30" i="9"/>
  <c r="AE33" i="9" s="1"/>
  <c r="BW65" i="7"/>
  <c r="BX60" i="7"/>
  <c r="BW61" i="7"/>
  <c r="BW62" i="7"/>
  <c r="BW54" i="7" s="1"/>
  <c r="BW47" i="7"/>
  <c r="BX32" i="7"/>
  <c r="AH41" i="7"/>
  <c r="AH48" i="7"/>
  <c r="AI42" i="7"/>
  <c r="AI43" i="7" s="1"/>
  <c r="AI35" i="7"/>
  <c r="AI36" i="7" s="1"/>
  <c r="AI29" i="7"/>
  <c r="AI30" i="7" s="1"/>
  <c r="AI28" i="7" s="1"/>
  <c r="S53" i="34"/>
  <c r="S54" i="34" s="1"/>
  <c r="S57" i="34" s="1"/>
  <c r="S22" i="34"/>
  <c r="S29" i="34"/>
  <c r="S24" i="34" s="1"/>
  <c r="S23" i="37"/>
  <c r="R44" i="37"/>
  <c r="BZ65" i="30"/>
  <c r="CA60" i="30"/>
  <c r="BZ62" i="30"/>
  <c r="BZ54" i="30" s="1"/>
  <c r="BZ61" i="30"/>
  <c r="R48" i="37"/>
  <c r="S59" i="37"/>
  <c r="S52" i="37"/>
  <c r="AE31" i="9" l="1"/>
  <c r="AE47" i="9" s="1"/>
  <c r="AE49" i="9" s="1"/>
  <c r="AE22" i="9"/>
  <c r="AE50" i="9" s="1"/>
  <c r="AI29" i="30"/>
  <c r="AI30" i="30" s="1"/>
  <c r="AI28" i="30" s="1"/>
  <c r="AI37" i="30" s="1"/>
  <c r="AI39" i="30" s="1"/>
  <c r="AI42" i="30"/>
  <c r="AI43" i="30" s="1"/>
  <c r="AE65" i="9"/>
  <c r="AE34" i="9"/>
  <c r="AE43" i="9"/>
  <c r="AX27" i="30"/>
  <c r="AX38" i="30" s="1"/>
  <c r="AX40" i="30" s="1"/>
  <c r="AH48" i="30"/>
  <c r="AH41" i="30"/>
  <c r="AH47" i="30"/>
  <c r="BB27" i="7"/>
  <c r="BC22" i="7" s="1"/>
  <c r="BC23" i="7" s="1"/>
  <c r="AE22" i="26"/>
  <c r="AE47" i="26"/>
  <c r="AE49" i="26" s="1"/>
  <c r="AF28" i="26"/>
  <c r="AF67" i="26" s="1"/>
  <c r="AE39" i="26"/>
  <c r="AE30" i="26"/>
  <c r="AE33" i="26" s="1"/>
  <c r="AE24" i="26"/>
  <c r="AF28" i="9"/>
  <c r="AF67" i="9" s="1"/>
  <c r="AF37" i="9"/>
  <c r="AI26" i="30"/>
  <c r="AI24" i="30" s="1"/>
  <c r="AI25" i="30" s="1"/>
  <c r="AJ42" i="30" s="1"/>
  <c r="AJ43" i="30" s="1"/>
  <c r="AE38" i="9"/>
  <c r="AE44" i="9" s="1"/>
  <c r="AE45" i="9" s="1"/>
  <c r="AE80" i="9"/>
  <c r="AE73" i="9"/>
  <c r="AE32" i="9"/>
  <c r="AE40" i="9"/>
  <c r="AE46" i="9"/>
  <c r="AE48" i="9" s="1"/>
  <c r="AF25" i="9"/>
  <c r="BX62" i="7"/>
  <c r="BX54" i="7" s="1"/>
  <c r="BY60" i="7"/>
  <c r="BX61" i="7"/>
  <c r="BX65" i="7"/>
  <c r="BY32" i="7"/>
  <c r="BX47" i="7"/>
  <c r="AI26" i="7"/>
  <c r="AI24" i="7" s="1"/>
  <c r="AI25" i="7" s="1"/>
  <c r="S30" i="34"/>
  <c r="S31" i="34"/>
  <c r="T46" i="34" s="1"/>
  <c r="S38" i="34"/>
  <c r="S40" i="34" s="1"/>
  <c r="T25" i="34"/>
  <c r="T26" i="34" s="1"/>
  <c r="S53" i="37"/>
  <c r="S54" i="37" s="1"/>
  <c r="S57" i="37" s="1"/>
  <c r="CB60" i="30"/>
  <c r="CA61" i="30"/>
  <c r="CA65" i="30"/>
  <c r="CA62" i="30"/>
  <c r="CA54" i="30" s="1"/>
  <c r="S22" i="37"/>
  <c r="S29" i="37"/>
  <c r="S42" i="34"/>
  <c r="AI37" i="7"/>
  <c r="AI39" i="7" s="1"/>
  <c r="AY22" i="30" l="1"/>
  <c r="AY23" i="30" s="1"/>
  <c r="AE65" i="26"/>
  <c r="AE34" i="26"/>
  <c r="AE43" i="26"/>
  <c r="BB38" i="7"/>
  <c r="BB40" i="7" s="1"/>
  <c r="BC27" i="7"/>
  <c r="BC38" i="7" s="1"/>
  <c r="BC40" i="7" s="1"/>
  <c r="AY27" i="30"/>
  <c r="AI48" i="30"/>
  <c r="AE50" i="26"/>
  <c r="AF37" i="26"/>
  <c r="AF25" i="26"/>
  <c r="AE46" i="26"/>
  <c r="AE48" i="26" s="1"/>
  <c r="AE38" i="26"/>
  <c r="AE44" i="26" s="1"/>
  <c r="AE45" i="26" s="1"/>
  <c r="AE32" i="26"/>
  <c r="AE66" i="26" s="1"/>
  <c r="AE73" i="26"/>
  <c r="AE74" i="26" s="1"/>
  <c r="AE75" i="26" s="1"/>
  <c r="AE78" i="26" s="1"/>
  <c r="AE80" i="26"/>
  <c r="AE40" i="26"/>
  <c r="AI46" i="30"/>
  <c r="AI41" i="30"/>
  <c r="AE74" i="9"/>
  <c r="AE75" i="9"/>
  <c r="AE78" i="9" s="1"/>
  <c r="AI47" i="30"/>
  <c r="AJ29" i="30"/>
  <c r="AJ30" i="30" s="1"/>
  <c r="AJ28" i="30" s="1"/>
  <c r="AJ37" i="30" s="1"/>
  <c r="AJ39" i="30" s="1"/>
  <c r="AF26" i="9"/>
  <c r="AF23" i="9"/>
  <c r="AE62" i="9"/>
  <c r="AE63" i="9" s="1"/>
  <c r="AJ35" i="30"/>
  <c r="AJ36" i="30" s="1"/>
  <c r="AE66" i="9"/>
  <c r="BY47" i="7"/>
  <c r="BZ32" i="7"/>
  <c r="BY65" i="7"/>
  <c r="BY62" i="7"/>
  <c r="BY54" i="7" s="1"/>
  <c r="BY61" i="7"/>
  <c r="BZ60" i="7"/>
  <c r="T23" i="34"/>
  <c r="CB62" i="30"/>
  <c r="CB54" i="30" s="1"/>
  <c r="CC60" i="30"/>
  <c r="CB61" i="30"/>
  <c r="CB65" i="30"/>
  <c r="S30" i="37"/>
  <c r="S31" i="37"/>
  <c r="S24" i="37"/>
  <c r="S39" i="34"/>
  <c r="S41" i="34" s="1"/>
  <c r="T28" i="34"/>
  <c r="T59" i="34"/>
  <c r="T52" i="34"/>
  <c r="AJ29" i="7"/>
  <c r="AI41" i="7"/>
  <c r="AI48" i="7"/>
  <c r="AJ35" i="7"/>
  <c r="AJ36" i="7" s="1"/>
  <c r="AJ42" i="7"/>
  <c r="AJ43" i="7" s="1"/>
  <c r="S45" i="34"/>
  <c r="S36" i="34" s="1"/>
  <c r="S37" i="34" s="1"/>
  <c r="S35" i="34"/>
  <c r="S33" i="34"/>
  <c r="S47" i="34"/>
  <c r="BD22" i="7" l="1"/>
  <c r="AZ22" i="30"/>
  <c r="AZ23" i="30" s="1"/>
  <c r="AY38" i="30"/>
  <c r="AY40" i="30" s="1"/>
  <c r="AF26" i="26"/>
  <c r="AF23" i="26"/>
  <c r="AE41" i="26"/>
  <c r="AE62" i="26"/>
  <c r="AE63" i="26" s="1"/>
  <c r="AJ26" i="30"/>
  <c r="AJ24" i="30" s="1"/>
  <c r="AJ46" i="30" s="1"/>
  <c r="AF22" i="9"/>
  <c r="AF29" i="9"/>
  <c r="BZ61" i="7"/>
  <c r="BZ62" i="7"/>
  <c r="BZ54" i="7" s="1"/>
  <c r="CA60" i="7"/>
  <c r="BZ65" i="7"/>
  <c r="CA32" i="7"/>
  <c r="BZ47" i="7"/>
  <c r="S45" i="37"/>
  <c r="S36" i="37" s="1"/>
  <c r="S37" i="37" s="1"/>
  <c r="S47" i="37"/>
  <c r="S33" i="37"/>
  <c r="T53" i="34"/>
  <c r="T54" i="34" s="1"/>
  <c r="T57" i="34"/>
  <c r="CC61" i="30"/>
  <c r="CC62" i="30"/>
  <c r="CC54" i="30" s="1"/>
  <c r="CC65" i="30"/>
  <c r="CD60" i="30"/>
  <c r="T22" i="34"/>
  <c r="T29" i="34"/>
  <c r="S42" i="37"/>
  <c r="T25" i="37"/>
  <c r="T46" i="37"/>
  <c r="S38" i="37"/>
  <c r="S40" i="37" s="1"/>
  <c r="S44" i="34"/>
  <c r="AJ30" i="7"/>
  <c r="AJ28" i="7" s="1"/>
  <c r="AJ26" i="7"/>
  <c r="AJ24" i="7" s="1"/>
  <c r="T28" i="37"/>
  <c r="S39" i="37"/>
  <c r="S41" i="37" s="1"/>
  <c r="AZ27" i="30" l="1"/>
  <c r="AZ38" i="30" s="1"/>
  <c r="AZ40" i="30" s="1"/>
  <c r="BD23" i="7"/>
  <c r="BD27" i="7"/>
  <c r="AJ25" i="30"/>
  <c r="AJ47" i="30" s="1"/>
  <c r="AF22" i="26"/>
  <c r="AF29" i="26"/>
  <c r="AF39" i="9"/>
  <c r="AF30" i="9"/>
  <c r="AF33" i="9" s="1"/>
  <c r="AF31" i="9"/>
  <c r="AF24" i="9"/>
  <c r="AF50" i="9" s="1"/>
  <c r="CA62" i="7"/>
  <c r="CA54" i="7" s="1"/>
  <c r="CA61" i="7"/>
  <c r="CA65" i="7"/>
  <c r="CB60" i="7"/>
  <c r="CA47" i="7"/>
  <c r="CB32" i="7"/>
  <c r="S44" i="37"/>
  <c r="T30" i="34"/>
  <c r="T24" i="34"/>
  <c r="T42" i="34" s="1"/>
  <c r="T31" i="34"/>
  <c r="S48" i="37"/>
  <c r="T26" i="37"/>
  <c r="T23" i="37"/>
  <c r="AJ37" i="7"/>
  <c r="AJ39" i="7" s="1"/>
  <c r="AJ25" i="7"/>
  <c r="CD62" i="30"/>
  <c r="CD54" i="30" s="1"/>
  <c r="CE60" i="30"/>
  <c r="CD61" i="30"/>
  <c r="CD65" i="30"/>
  <c r="T59" i="37"/>
  <c r="T52" i="37"/>
  <c r="BA22" i="30" l="1"/>
  <c r="BA23" i="30" s="1"/>
  <c r="AF65" i="9"/>
  <c r="AF34" i="9"/>
  <c r="AF43" i="9"/>
  <c r="AK35" i="30"/>
  <c r="AK36" i="30" s="1"/>
  <c r="BD38" i="7"/>
  <c r="BD40" i="7" s="1"/>
  <c r="BE22" i="7"/>
  <c r="AJ48" i="30"/>
  <c r="AJ41" i="30"/>
  <c r="AK42" i="30"/>
  <c r="AK43" i="30" s="1"/>
  <c r="AK29" i="30"/>
  <c r="AK30" i="30" s="1"/>
  <c r="AK28" i="30" s="1"/>
  <c r="AK37" i="30" s="1"/>
  <c r="AK39" i="30" s="1"/>
  <c r="AF31" i="26"/>
  <c r="AF24" i="26"/>
  <c r="AF30" i="26"/>
  <c r="AF33" i="26" s="1"/>
  <c r="AF39" i="26"/>
  <c r="AG28" i="9"/>
  <c r="AG67" i="9" s="1"/>
  <c r="AF47" i="9"/>
  <c r="AF49" i="9" s="1"/>
  <c r="AG37" i="9"/>
  <c r="AF38" i="9"/>
  <c r="AF44" i="9" s="1"/>
  <c r="AF45" i="9" s="1"/>
  <c r="AF80" i="9"/>
  <c r="AF73" i="9"/>
  <c r="AF32" i="9"/>
  <c r="AF40" i="9"/>
  <c r="AG25" i="9"/>
  <c r="AG26" i="9" s="1"/>
  <c r="AF46" i="9"/>
  <c r="AF48" i="9" s="1"/>
  <c r="CC32" i="7"/>
  <c r="CB47" i="7"/>
  <c r="CB62" i="7"/>
  <c r="CB54" i="7" s="1"/>
  <c r="CB61" i="7"/>
  <c r="CB65" i="7"/>
  <c r="CC60" i="7"/>
  <c r="CE62" i="30"/>
  <c r="CE54" i="30" s="1"/>
  <c r="CE61" i="30"/>
  <c r="CE65" i="30"/>
  <c r="AJ48" i="7"/>
  <c r="AK42" i="7"/>
  <c r="AK43" i="7" s="1"/>
  <c r="AK35" i="7"/>
  <c r="AK36" i="7" s="1"/>
  <c r="AJ41" i="7"/>
  <c r="AK29" i="7"/>
  <c r="AK30" i="7" s="1"/>
  <c r="AK28" i="7" s="1"/>
  <c r="T29" i="37"/>
  <c r="T24" i="37" s="1"/>
  <c r="T22" i="37"/>
  <c r="U25" i="34"/>
  <c r="U26" i="34" s="1"/>
  <c r="U46" i="34"/>
  <c r="T38" i="34"/>
  <c r="T40" i="34" s="1"/>
  <c r="T45" i="34"/>
  <c r="T36" i="34" s="1"/>
  <c r="T37" i="34" s="1"/>
  <c r="T47" i="34"/>
  <c r="T33" i="34"/>
  <c r="T53" i="37"/>
  <c r="T54" i="37" s="1"/>
  <c r="T57" i="37"/>
  <c r="T39" i="34"/>
  <c r="T41" i="34" s="1"/>
  <c r="U28" i="34"/>
  <c r="BA27" i="30" l="1"/>
  <c r="BA38" i="30" s="1"/>
  <c r="BA40" i="30" s="1"/>
  <c r="AF65" i="26"/>
  <c r="AF43" i="26"/>
  <c r="AF34" i="26"/>
  <c r="BE23" i="7"/>
  <c r="BE27" i="7"/>
  <c r="AK26" i="30"/>
  <c r="AK24" i="30" s="1"/>
  <c r="AK46" i="30" s="1"/>
  <c r="AF38" i="26"/>
  <c r="AF44" i="26" s="1"/>
  <c r="AF45" i="26" s="1"/>
  <c r="AF80" i="26"/>
  <c r="AF73" i="26"/>
  <c r="AF74" i="26" s="1"/>
  <c r="AF75" i="26" s="1"/>
  <c r="AF78" i="26" s="1"/>
  <c r="AF40" i="26"/>
  <c r="AF62" i="26" s="1"/>
  <c r="AF63" i="26" s="1"/>
  <c r="AF32" i="26"/>
  <c r="AF66" i="26" s="1"/>
  <c r="AF50" i="26"/>
  <c r="AF46" i="26"/>
  <c r="AF48" i="26" s="1"/>
  <c r="AG25" i="26"/>
  <c r="AG28" i="26"/>
  <c r="AG67" i="26" s="1"/>
  <c r="AF47" i="26"/>
  <c r="AF49" i="26" s="1"/>
  <c r="AG37" i="26"/>
  <c r="AF74" i="9"/>
  <c r="AF75" i="9" s="1"/>
  <c r="AF78" i="9" s="1"/>
  <c r="AG23" i="9"/>
  <c r="AF62" i="9"/>
  <c r="AF63" i="9" s="1"/>
  <c r="AF66" i="9"/>
  <c r="CC65" i="7"/>
  <c r="CD60" i="7"/>
  <c r="CC62" i="7"/>
  <c r="CC54" i="7" s="1"/>
  <c r="CC61" i="7"/>
  <c r="CD32" i="7"/>
  <c r="CC47" i="7"/>
  <c r="U23" i="34"/>
  <c r="U22" i="34" s="1"/>
  <c r="T38" i="37"/>
  <c r="T40" i="37" s="1"/>
  <c r="U25" i="37"/>
  <c r="U26" i="37" s="1"/>
  <c r="AK26" i="7"/>
  <c r="AK24" i="7" s="1"/>
  <c r="T30" i="37"/>
  <c r="T31" i="37"/>
  <c r="T44" i="34"/>
  <c r="AK37" i="7"/>
  <c r="AK39" i="7" s="1"/>
  <c r="U59" i="34"/>
  <c r="U52" i="34"/>
  <c r="T42" i="37"/>
  <c r="BB22" i="30" l="1"/>
  <c r="AK25" i="30"/>
  <c r="AL29" i="30" s="1"/>
  <c r="BF22" i="7"/>
  <c r="BF23" i="7" s="1"/>
  <c r="BE38" i="7"/>
  <c r="BE40" i="7" s="1"/>
  <c r="AL42" i="30"/>
  <c r="AL43" i="30" s="1"/>
  <c r="AF41" i="26"/>
  <c r="AG23" i="26"/>
  <c r="AG22" i="26" s="1"/>
  <c r="AG26" i="26"/>
  <c r="AG22" i="9"/>
  <c r="AG29" i="9"/>
  <c r="CD47" i="7"/>
  <c r="CE32" i="7"/>
  <c r="CE47" i="7" s="1"/>
  <c r="CD61" i="7"/>
  <c r="CD62" i="7"/>
  <c r="CD54" i="7" s="1"/>
  <c r="CE60" i="7"/>
  <c r="CD65" i="7"/>
  <c r="U29" i="34"/>
  <c r="U31" i="34" s="1"/>
  <c r="V28" i="34" s="1"/>
  <c r="U23" i="37"/>
  <c r="U22" i="37" s="1"/>
  <c r="T45" i="37"/>
  <c r="T36" i="37" s="1"/>
  <c r="T37" i="37" s="1"/>
  <c r="T33" i="37"/>
  <c r="T47" i="37"/>
  <c r="U28" i="37"/>
  <c r="T39" i="37"/>
  <c r="T41" i="37" s="1"/>
  <c r="U53" i="34"/>
  <c r="U54" i="34" s="1"/>
  <c r="U57" i="34" s="1"/>
  <c r="U46" i="37"/>
  <c r="AK25" i="7"/>
  <c r="BB23" i="30" l="1"/>
  <c r="BB27" i="30"/>
  <c r="AK41" i="30"/>
  <c r="AL30" i="30"/>
  <c r="AL28" i="30" s="1"/>
  <c r="AL37" i="30" s="1"/>
  <c r="AL39" i="30" s="1"/>
  <c r="AL26" i="30"/>
  <c r="AL24" i="30" s="1"/>
  <c r="AL46" i="30" s="1"/>
  <c r="AK48" i="30"/>
  <c r="AK47" i="30"/>
  <c r="AL35" i="30"/>
  <c r="AL36" i="30" s="1"/>
  <c r="BF27" i="7"/>
  <c r="AG29" i="26"/>
  <c r="AG24" i="26" s="1"/>
  <c r="U39" i="34"/>
  <c r="U41" i="34" s="1"/>
  <c r="AG39" i="9"/>
  <c r="AG30" i="9"/>
  <c r="AG33" i="9" s="1"/>
  <c r="AG24" i="9"/>
  <c r="AG50" i="9" s="1"/>
  <c r="AG31" i="9"/>
  <c r="U30" i="34"/>
  <c r="U47" i="34" s="1"/>
  <c r="CE61" i="7"/>
  <c r="CE65" i="7"/>
  <c r="CE62" i="7"/>
  <c r="CE54" i="7" s="1"/>
  <c r="U24" i="34"/>
  <c r="U42" i="34" s="1"/>
  <c r="AL25" i="30"/>
  <c r="AM42" i="30" s="1"/>
  <c r="AM43" i="30" s="1"/>
  <c r="U29" i="37"/>
  <c r="U24" i="37" s="1"/>
  <c r="U42" i="37" s="1"/>
  <c r="T48" i="37"/>
  <c r="U59" i="37"/>
  <c r="U52" i="37"/>
  <c r="T44" i="37"/>
  <c r="AL35" i="7"/>
  <c r="AL36" i="7" s="1"/>
  <c r="AL42" i="7"/>
  <c r="AL43" i="7" s="1"/>
  <c r="AK48" i="7"/>
  <c r="AL29" i="7"/>
  <c r="AK41" i="7"/>
  <c r="BB38" i="30" l="1"/>
  <c r="BB40" i="30" s="1"/>
  <c r="BC22" i="30"/>
  <c r="AG65" i="9"/>
  <c r="AG34" i="9"/>
  <c r="AG43" i="9"/>
  <c r="BF38" i="7"/>
  <c r="BF40" i="7" s="1"/>
  <c r="BG22" i="7"/>
  <c r="BG23" i="7" s="1"/>
  <c r="AH25" i="26"/>
  <c r="AH26" i="26" s="1"/>
  <c r="AG46" i="26"/>
  <c r="AG48" i="26" s="1"/>
  <c r="AG50" i="26"/>
  <c r="AG30" i="26"/>
  <c r="AG33" i="26" s="1"/>
  <c r="AG39" i="26"/>
  <c r="AG31" i="26"/>
  <c r="AG47" i="9"/>
  <c r="AG49" i="9" s="1"/>
  <c r="AH37" i="9"/>
  <c r="AH28" i="9"/>
  <c r="AH67" i="9" s="1"/>
  <c r="U38" i="34"/>
  <c r="U40" i="34" s="1"/>
  <c r="U33" i="34"/>
  <c r="U44" i="34" s="1"/>
  <c r="AG46" i="9"/>
  <c r="AG48" i="9" s="1"/>
  <c r="AH25" i="9"/>
  <c r="U45" i="34"/>
  <c r="U36" i="34" s="1"/>
  <c r="U37" i="34" s="1"/>
  <c r="AG80" i="9"/>
  <c r="AG38" i="9"/>
  <c r="AG44" i="9" s="1"/>
  <c r="AG45" i="9" s="1"/>
  <c r="AG40" i="9"/>
  <c r="AG32" i="9"/>
  <c r="AG73" i="9"/>
  <c r="V25" i="34"/>
  <c r="V26" i="34" s="1"/>
  <c r="V46" i="34"/>
  <c r="V59" i="34" s="1"/>
  <c r="AL47" i="30"/>
  <c r="U31" i="37"/>
  <c r="U39" i="37" s="1"/>
  <c r="U41" i="37" s="1"/>
  <c r="AM29" i="30"/>
  <c r="AM30" i="30" s="1"/>
  <c r="AM28" i="30" s="1"/>
  <c r="AM37" i="30" s="1"/>
  <c r="AM39" i="30" s="1"/>
  <c r="U30" i="37"/>
  <c r="U45" i="37" s="1"/>
  <c r="U36" i="37" s="1"/>
  <c r="U37" i="37" s="1"/>
  <c r="AL48" i="30"/>
  <c r="AL41" i="30"/>
  <c r="AM35" i="30"/>
  <c r="AM36" i="30" s="1"/>
  <c r="AL30" i="7"/>
  <c r="AL28" i="7" s="1"/>
  <c r="AL26" i="7"/>
  <c r="AL24" i="7" s="1"/>
  <c r="V25" i="37"/>
  <c r="U38" i="37"/>
  <c r="U40" i="37" s="1"/>
  <c r="U57" i="37"/>
  <c r="U53" i="37"/>
  <c r="U54" i="37" s="1"/>
  <c r="BC23" i="30" l="1"/>
  <c r="BC27" i="30"/>
  <c r="AG65" i="26"/>
  <c r="AG43" i="26"/>
  <c r="AG34" i="26"/>
  <c r="BG27" i="7"/>
  <c r="BG38" i="7" s="1"/>
  <c r="BG40" i="7" s="1"/>
  <c r="AH23" i="26"/>
  <c r="AH22" i="26" s="1"/>
  <c r="V23" i="34"/>
  <c r="V22" i="34" s="1"/>
  <c r="AH37" i="26"/>
  <c r="AH28" i="26"/>
  <c r="AG47" i="26"/>
  <c r="AG49" i="26" s="1"/>
  <c r="AG80" i="26"/>
  <c r="AG38" i="26"/>
  <c r="AG44" i="26" s="1"/>
  <c r="AG45" i="26" s="1"/>
  <c r="AG32" i="26"/>
  <c r="AG66" i="26" s="1"/>
  <c r="AG73" i="26"/>
  <c r="AG40" i="26"/>
  <c r="AG62" i="26" s="1"/>
  <c r="AG63" i="26" s="1"/>
  <c r="AG62" i="9"/>
  <c r="AG63" i="9" s="1"/>
  <c r="AH26" i="9"/>
  <c r="AH23" i="9"/>
  <c r="AG74" i="9"/>
  <c r="AG75" i="9"/>
  <c r="AG78" i="9" s="1"/>
  <c r="V52" i="34"/>
  <c r="V53" i="34" s="1"/>
  <c r="V54" i="34" s="1"/>
  <c r="V57" i="34" s="1"/>
  <c r="AG66" i="9"/>
  <c r="V28" i="37"/>
  <c r="V46" i="37"/>
  <c r="V59" i="37" s="1"/>
  <c r="AM26" i="30"/>
  <c r="AM24" i="30" s="1"/>
  <c r="AM46" i="30" s="1"/>
  <c r="U33" i="37"/>
  <c r="U44" i="37" s="1"/>
  <c r="U47" i="37"/>
  <c r="U48" i="37" s="1"/>
  <c r="V26" i="37"/>
  <c r="V23" i="37"/>
  <c r="AL37" i="7"/>
  <c r="AL39" i="7" s="1"/>
  <c r="AL25" i="7"/>
  <c r="BD22" i="30" l="1"/>
  <c r="BC38" i="30"/>
  <c r="BC40" i="30" s="1"/>
  <c r="BH22" i="7"/>
  <c r="BH23" i="7" s="1"/>
  <c r="V29" i="34"/>
  <c r="V24" i="34" s="1"/>
  <c r="AG41" i="26"/>
  <c r="AH67" i="26"/>
  <c r="AH29" i="26"/>
  <c r="AG74" i="26"/>
  <c r="AG75" i="26" s="1"/>
  <c r="AG78" i="26"/>
  <c r="AH29" i="9"/>
  <c r="AH24" i="9" s="1"/>
  <c r="AH22" i="9"/>
  <c r="AM25" i="30"/>
  <c r="AN42" i="30" s="1"/>
  <c r="AN43" i="30" s="1"/>
  <c r="V52" i="37"/>
  <c r="AM29" i="7"/>
  <c r="AM30" i="7" s="1"/>
  <c r="AM28" i="7" s="1"/>
  <c r="AL41" i="7"/>
  <c r="AL48" i="7"/>
  <c r="AM42" i="7"/>
  <c r="AM43" i="7" s="1"/>
  <c r="AM35" i="7"/>
  <c r="AM36" i="7" s="1"/>
  <c r="V22" i="37"/>
  <c r="V29" i="37"/>
  <c r="V24" i="37" s="1"/>
  <c r="BD23" i="30" l="1"/>
  <c r="BD27" i="30"/>
  <c r="V31" i="34"/>
  <c r="V39" i="34" s="1"/>
  <c r="V41" i="34" s="1"/>
  <c r="V30" i="34"/>
  <c r="V45" i="34" s="1"/>
  <c r="V36" i="34" s="1"/>
  <c r="V37" i="34" s="1"/>
  <c r="BH27" i="7"/>
  <c r="AH31" i="26"/>
  <c r="AH39" i="26"/>
  <c r="AH24" i="26"/>
  <c r="AH30" i="26"/>
  <c r="AH33" i="26" s="1"/>
  <c r="AM41" i="30"/>
  <c r="AM47" i="30"/>
  <c r="AN35" i="30"/>
  <c r="AN36" i="30" s="1"/>
  <c r="AH50" i="9"/>
  <c r="AH46" i="9"/>
  <c r="AH48" i="9" s="1"/>
  <c r="AI25" i="9"/>
  <c r="AI26" i="9" s="1"/>
  <c r="AH30" i="9"/>
  <c r="AH33" i="9" s="1"/>
  <c r="AH39" i="9"/>
  <c r="AH31" i="9"/>
  <c r="AN29" i="30"/>
  <c r="AN30" i="30" s="1"/>
  <c r="AN28" i="30" s="1"/>
  <c r="AN37" i="30" s="1"/>
  <c r="AN39" i="30" s="1"/>
  <c r="AM48" i="30"/>
  <c r="V57" i="37"/>
  <c r="V53" i="37"/>
  <c r="V54" i="37" s="1"/>
  <c r="AM26" i="7"/>
  <c r="AM24" i="7" s="1"/>
  <c r="AM25" i="7" s="1"/>
  <c r="V38" i="34"/>
  <c r="V40" i="34" s="1"/>
  <c r="W25" i="34"/>
  <c r="W26" i="34" s="1"/>
  <c r="V42" i="34"/>
  <c r="V30" i="37"/>
  <c r="V31" i="37"/>
  <c r="W46" i="37" s="1"/>
  <c r="V42" i="37"/>
  <c r="W25" i="37"/>
  <c r="W26" i="37" s="1"/>
  <c r="V38" i="37"/>
  <c r="V40" i="37" s="1"/>
  <c r="AM37" i="7"/>
  <c r="AM39" i="7" s="1"/>
  <c r="BE22" i="30" l="1"/>
  <c r="BD38" i="30"/>
  <c r="BD40" i="30" s="1"/>
  <c r="W46" i="34"/>
  <c r="V33" i="34"/>
  <c r="V44" i="34" s="1"/>
  <c r="V47" i="34"/>
  <c r="W28" i="34"/>
  <c r="AH65" i="9"/>
  <c r="AH34" i="9"/>
  <c r="AH43" i="9"/>
  <c r="AH65" i="26"/>
  <c r="AH43" i="26"/>
  <c r="AH34" i="26"/>
  <c r="BH38" i="7"/>
  <c r="BH40" i="7" s="1"/>
  <c r="BI22" i="7"/>
  <c r="AH80" i="26"/>
  <c r="AH32" i="26"/>
  <c r="AH66" i="26" s="1"/>
  <c r="AH40" i="26"/>
  <c r="AH62" i="26" s="1"/>
  <c r="AH63" i="26" s="1"/>
  <c r="AH38" i="26"/>
  <c r="AH44" i="26" s="1"/>
  <c r="AH45" i="26" s="1"/>
  <c r="AH73" i="26"/>
  <c r="AH50" i="26"/>
  <c r="AH46" i="26"/>
  <c r="AH48" i="26" s="1"/>
  <c r="AI25" i="26"/>
  <c r="AI23" i="9"/>
  <c r="AI22" i="9" s="1"/>
  <c r="AI28" i="26"/>
  <c r="AI67" i="26" s="1"/>
  <c r="AI37" i="26"/>
  <c r="AH47" i="26"/>
  <c r="AH49" i="26" s="1"/>
  <c r="AH80" i="9"/>
  <c r="AH38" i="9"/>
  <c r="AH44" i="9" s="1"/>
  <c r="AH45" i="9" s="1"/>
  <c r="AH32" i="9"/>
  <c r="AH40" i="9"/>
  <c r="AH73" i="9"/>
  <c r="AI28" i="9"/>
  <c r="AI67" i="9" s="1"/>
  <c r="AH47" i="9"/>
  <c r="AH49" i="9" s="1"/>
  <c r="AI37" i="9"/>
  <c r="AN26" i="30"/>
  <c r="AN24" i="30" s="1"/>
  <c r="AN25" i="30" s="1"/>
  <c r="AN41" i="30" s="1"/>
  <c r="W59" i="37"/>
  <c r="W52" i="37"/>
  <c r="W28" i="37"/>
  <c r="V39" i="37"/>
  <c r="V41" i="37" s="1"/>
  <c r="W59" i="34"/>
  <c r="W52" i="34"/>
  <c r="V45" i="37"/>
  <c r="V36" i="37" s="1"/>
  <c r="V37" i="37" s="1"/>
  <c r="V47" i="37"/>
  <c r="V33" i="37"/>
  <c r="AM41" i="7"/>
  <c r="AN35" i="7"/>
  <c r="AN36" i="7" s="1"/>
  <c r="AM48" i="7"/>
  <c r="AN29" i="7"/>
  <c r="AN30" i="7" s="1"/>
  <c r="AN28" i="7" s="1"/>
  <c r="AN42" i="7"/>
  <c r="AN43" i="7" s="1"/>
  <c r="W23" i="37"/>
  <c r="W23" i="34"/>
  <c r="BE23" i="30" l="1"/>
  <c r="BE27" i="30"/>
  <c r="BI23" i="7"/>
  <c r="BI27" i="7"/>
  <c r="AH74" i="26"/>
  <c r="AH75" i="26"/>
  <c r="AH78" i="26" s="1"/>
  <c r="AI26" i="26"/>
  <c r="AI23" i="26"/>
  <c r="AO42" i="30"/>
  <c r="AO43" i="30" s="1"/>
  <c r="AO35" i="30"/>
  <c r="AO36" i="30" s="1"/>
  <c r="AN47" i="30"/>
  <c r="AO29" i="30"/>
  <c r="AO30" i="30" s="1"/>
  <c r="AO28" i="30" s="1"/>
  <c r="AO37" i="30" s="1"/>
  <c r="AO39" i="30" s="1"/>
  <c r="AN48" i="30"/>
  <c r="AN46" i="30"/>
  <c r="AH62" i="9"/>
  <c r="AH63" i="9" s="1"/>
  <c r="AH41" i="26"/>
  <c r="AI29" i="9"/>
  <c r="AH66" i="9"/>
  <c r="AH74" i="9"/>
  <c r="AH75" i="9" s="1"/>
  <c r="AH78" i="9" s="1"/>
  <c r="W57" i="37"/>
  <c r="W53" i="37"/>
  <c r="W54" i="37" s="1"/>
  <c r="V44" i="37"/>
  <c r="AN37" i="7"/>
  <c r="AN39" i="7" s="1"/>
  <c r="W53" i="34"/>
  <c r="W54" i="34" s="1"/>
  <c r="W57" i="34"/>
  <c r="W22" i="34"/>
  <c r="W29" i="34"/>
  <c r="W22" i="37"/>
  <c r="W29" i="37"/>
  <c r="AN26" i="7"/>
  <c r="AN24" i="7" s="1"/>
  <c r="V48" i="37"/>
  <c r="BE38" i="30" l="1"/>
  <c r="BE40" i="30" s="1"/>
  <c r="BF22" i="30"/>
  <c r="BF23" i="30" s="1"/>
  <c r="BF27" i="30"/>
  <c r="BJ22" i="7"/>
  <c r="BJ23" i="7" s="1"/>
  <c r="BI38" i="7"/>
  <c r="BI40" i="7" s="1"/>
  <c r="AI29" i="26"/>
  <c r="AI22" i="26"/>
  <c r="AO26" i="30"/>
  <c r="AO24" i="30" s="1"/>
  <c r="AO46" i="30" s="1"/>
  <c r="AI30" i="9"/>
  <c r="AI33" i="9" s="1"/>
  <c r="AI39" i="9"/>
  <c r="AI24" i="9"/>
  <c r="AI31" i="9"/>
  <c r="W24" i="37"/>
  <c r="W42" i="37" s="1"/>
  <c r="W30" i="37"/>
  <c r="W31" i="37"/>
  <c r="W24" i="34"/>
  <c r="W30" i="34"/>
  <c r="W31" i="34"/>
  <c r="AN25" i="7"/>
  <c r="BG22" i="30" l="1"/>
  <c r="BF38" i="30"/>
  <c r="BF40" i="30" s="1"/>
  <c r="AI65" i="9"/>
  <c r="AI43" i="9"/>
  <c r="AI34" i="9"/>
  <c r="BJ27" i="7"/>
  <c r="AI31" i="26"/>
  <c r="AI24" i="26"/>
  <c r="AI39" i="26"/>
  <c r="AI30" i="26"/>
  <c r="AI33" i="26" s="1"/>
  <c r="AO25" i="30"/>
  <c r="AI46" i="9"/>
  <c r="AI48" i="9" s="1"/>
  <c r="AJ25" i="9"/>
  <c r="AJ26" i="9" s="1"/>
  <c r="AI50" i="9"/>
  <c r="AJ28" i="9"/>
  <c r="AJ67" i="9" s="1"/>
  <c r="AJ37" i="9"/>
  <c r="AI47" i="9"/>
  <c r="AI49" i="9" s="1"/>
  <c r="AI38" i="9"/>
  <c r="AI44" i="9" s="1"/>
  <c r="AI45" i="9" s="1"/>
  <c r="AI80" i="9"/>
  <c r="AI73" i="9"/>
  <c r="AI40" i="9"/>
  <c r="AI32" i="9"/>
  <c r="W45" i="34"/>
  <c r="W36" i="34" s="1"/>
  <c r="W37" i="34" s="1"/>
  <c r="W47" i="34"/>
  <c r="W33" i="34"/>
  <c r="X28" i="37"/>
  <c r="W39" i="37"/>
  <c r="W41" i="37" s="1"/>
  <c r="W38" i="37"/>
  <c r="W40" i="37" s="1"/>
  <c r="X25" i="37"/>
  <c r="X46" i="37"/>
  <c r="X28" i="34"/>
  <c r="W39" i="34"/>
  <c r="W41" i="34" s="1"/>
  <c r="W38" i="34"/>
  <c r="W40" i="34" s="1"/>
  <c r="X25" i="34"/>
  <c r="X26" i="34" s="1"/>
  <c r="X46" i="34"/>
  <c r="W45" i="37"/>
  <c r="W36" i="37" s="1"/>
  <c r="W37" i="37" s="1"/>
  <c r="W33" i="37"/>
  <c r="W47" i="37"/>
  <c r="W42" i="34"/>
  <c r="AO29" i="7"/>
  <c r="AO30" i="7" s="1"/>
  <c r="AO28" i="7" s="1"/>
  <c r="AN48" i="7"/>
  <c r="AO42" i="7"/>
  <c r="AO43" i="7" s="1"/>
  <c r="AO35" i="7"/>
  <c r="AO36" i="7" s="1"/>
  <c r="AN41" i="7"/>
  <c r="BG23" i="30" l="1"/>
  <c r="BG27" i="30"/>
  <c r="AI65" i="26"/>
  <c r="AI43" i="26"/>
  <c r="AI34" i="26"/>
  <c r="BJ38" i="7"/>
  <c r="BJ40" i="7" s="1"/>
  <c r="BK22" i="7"/>
  <c r="BK23" i="7" s="1"/>
  <c r="AI38" i="26"/>
  <c r="AI44" i="26" s="1"/>
  <c r="AI45" i="26" s="1"/>
  <c r="AI40" i="26"/>
  <c r="AI62" i="26" s="1"/>
  <c r="AI63" i="26" s="1"/>
  <c r="AI32" i="26"/>
  <c r="AI66" i="26" s="1"/>
  <c r="AI73" i="26"/>
  <c r="AI74" i="26" s="1"/>
  <c r="AI75" i="26" s="1"/>
  <c r="AI78" i="26" s="1"/>
  <c r="AI80" i="26"/>
  <c r="AJ23" i="9"/>
  <c r="AJ29" i="9" s="1"/>
  <c r="AJ31" i="9" s="1"/>
  <c r="AJ25" i="26"/>
  <c r="AI50" i="26"/>
  <c r="AI46" i="26"/>
  <c r="AI48" i="26" s="1"/>
  <c r="AI47" i="26"/>
  <c r="AI49" i="26" s="1"/>
  <c r="AJ37" i="26"/>
  <c r="AJ28" i="26"/>
  <c r="AJ67" i="26" s="1"/>
  <c r="AP42" i="30"/>
  <c r="AP43" i="30" s="1"/>
  <c r="AP35" i="30"/>
  <c r="AP36" i="30" s="1"/>
  <c r="AP29" i="30"/>
  <c r="AO47" i="30"/>
  <c r="AO48" i="30"/>
  <c r="AO41" i="30"/>
  <c r="AI66" i="9"/>
  <c r="AI62" i="9"/>
  <c r="AI63" i="9" s="1"/>
  <c r="AI75" i="9"/>
  <c r="AI78" i="9" s="1"/>
  <c r="AI74" i="9"/>
  <c r="X23" i="34"/>
  <c r="X22" i="34" s="1"/>
  <c r="W44" i="37"/>
  <c r="W44" i="34"/>
  <c r="W48" i="37"/>
  <c r="X59" i="34"/>
  <c r="X52" i="34"/>
  <c r="X59" i="37"/>
  <c r="X52" i="37"/>
  <c r="AO37" i="7"/>
  <c r="AO39" i="7" s="1"/>
  <c r="X26" i="37"/>
  <c r="X23" i="37"/>
  <c r="AO26" i="7"/>
  <c r="AO24" i="7" s="1"/>
  <c r="AO25" i="7" s="1"/>
  <c r="BH22" i="30" l="1"/>
  <c r="BG38" i="30"/>
  <c r="BG40" i="30" s="1"/>
  <c r="BK27" i="7"/>
  <c r="AI41" i="26"/>
  <c r="BL22" i="7"/>
  <c r="BL23" i="7" s="1"/>
  <c r="BK38" i="7"/>
  <c r="BK40" i="7" s="1"/>
  <c r="BL27" i="7"/>
  <c r="AJ22" i="9"/>
  <c r="AJ26" i="26"/>
  <c r="AJ23" i="26"/>
  <c r="AP26" i="30"/>
  <c r="AP24" i="30" s="1"/>
  <c r="AP46" i="30" s="1"/>
  <c r="AP30" i="30"/>
  <c r="AP28" i="30" s="1"/>
  <c r="AJ47" i="9"/>
  <c r="AJ49" i="9" s="1"/>
  <c r="AK28" i="9"/>
  <c r="AK67" i="9" s="1"/>
  <c r="AJ39" i="9"/>
  <c r="AJ30" i="9"/>
  <c r="AJ33" i="9" s="1"/>
  <c r="AJ24" i="9"/>
  <c r="X29" i="34"/>
  <c r="X24" i="34" s="1"/>
  <c r="X42" i="34" s="1"/>
  <c r="AP42" i="7"/>
  <c r="AP43" i="7" s="1"/>
  <c r="AO48" i="7"/>
  <c r="AP35" i="7"/>
  <c r="AP36" i="7" s="1"/>
  <c r="AP29" i="7"/>
  <c r="AP30" i="7" s="1"/>
  <c r="AP28" i="7" s="1"/>
  <c r="AO41" i="7"/>
  <c r="X57" i="34"/>
  <c r="X53" i="34"/>
  <c r="X54" i="34" s="1"/>
  <c r="X22" i="37"/>
  <c r="X29" i="37"/>
  <c r="X24" i="37" s="1"/>
  <c r="X57" i="37"/>
  <c r="X53" i="37"/>
  <c r="X54" i="37" s="1"/>
  <c r="BH23" i="30" l="1"/>
  <c r="BH27" i="30"/>
  <c r="AJ65" i="9"/>
  <c r="AJ43" i="9"/>
  <c r="AJ34" i="9"/>
  <c r="BM22" i="7"/>
  <c r="BM23" i="7" s="1"/>
  <c r="BL38" i="7"/>
  <c r="BL40" i="7" s="1"/>
  <c r="AJ29" i="26"/>
  <c r="AJ22" i="26"/>
  <c r="AP37" i="30"/>
  <c r="AP39" i="30" s="1"/>
  <c r="AP25" i="30"/>
  <c r="AJ50" i="9"/>
  <c r="AJ46" i="9"/>
  <c r="AJ48" i="9" s="1"/>
  <c r="AK25" i="9"/>
  <c r="AK37" i="9"/>
  <c r="AJ80" i="9"/>
  <c r="AJ38" i="9"/>
  <c r="AJ44" i="9" s="1"/>
  <c r="AJ45" i="9" s="1"/>
  <c r="AJ32" i="9"/>
  <c r="AJ40" i="9"/>
  <c r="AJ73" i="9"/>
  <c r="X31" i="34"/>
  <c r="X39" i="34" s="1"/>
  <c r="X41" i="34" s="1"/>
  <c r="X30" i="34"/>
  <c r="X33" i="34" s="1"/>
  <c r="AP26" i="7"/>
  <c r="AP24" i="7" s="1"/>
  <c r="AP25" i="7" s="1"/>
  <c r="AP37" i="7"/>
  <c r="AP39" i="7" s="1"/>
  <c r="Y25" i="37"/>
  <c r="Y26" i="37" s="1"/>
  <c r="X38" i="37"/>
  <c r="X40" i="37" s="1"/>
  <c r="X30" i="37"/>
  <c r="X31" i="37"/>
  <c r="X38" i="34"/>
  <c r="X40" i="34" s="1"/>
  <c r="Y25" i="34"/>
  <c r="Y26" i="34" s="1"/>
  <c r="X42" i="37"/>
  <c r="BI22" i="30" l="1"/>
  <c r="BH38" i="30"/>
  <c r="BH40" i="30" s="1"/>
  <c r="BM27" i="7"/>
  <c r="AJ24" i="26"/>
  <c r="AJ39" i="26"/>
  <c r="AJ30" i="26"/>
  <c r="AJ33" i="26" s="1"/>
  <c r="AJ31" i="26"/>
  <c r="AP48" i="30"/>
  <c r="AQ29" i="30"/>
  <c r="AQ30" i="30" s="1"/>
  <c r="AQ28" i="30" s="1"/>
  <c r="AP47" i="30"/>
  <c r="AQ42" i="30"/>
  <c r="AQ43" i="30" s="1"/>
  <c r="AP41" i="30"/>
  <c r="AQ35" i="30"/>
  <c r="AQ36" i="30" s="1"/>
  <c r="AJ62" i="9"/>
  <c r="AJ63" i="9" s="1"/>
  <c r="AK26" i="9"/>
  <c r="AK23" i="9"/>
  <c r="AJ74" i="9"/>
  <c r="AJ75" i="9" s="1"/>
  <c r="AJ78" i="9" s="1"/>
  <c r="AJ66" i="9"/>
  <c r="X45" i="34"/>
  <c r="X36" i="34" s="1"/>
  <c r="X37" i="34" s="1"/>
  <c r="Y46" i="34"/>
  <c r="Y59" i="34" s="1"/>
  <c r="Y28" i="34"/>
  <c r="X47" i="34"/>
  <c r="Y23" i="37"/>
  <c r="Y22" i="37" s="1"/>
  <c r="Y28" i="37"/>
  <c r="X39" i="37"/>
  <c r="X41" i="37" s="1"/>
  <c r="Y46" i="37"/>
  <c r="AP48" i="7"/>
  <c r="AQ42" i="7"/>
  <c r="AQ43" i="7" s="1"/>
  <c r="AQ35" i="7"/>
  <c r="AQ36" i="7" s="1"/>
  <c r="AP41" i="7"/>
  <c r="AQ29" i="7"/>
  <c r="X44" i="34"/>
  <c r="X45" i="37"/>
  <c r="X36" i="37" s="1"/>
  <c r="X37" i="37" s="1"/>
  <c r="X33" i="37"/>
  <c r="X47" i="37"/>
  <c r="Y23" i="34"/>
  <c r="BI23" i="30" l="1"/>
  <c r="BI27" i="30"/>
  <c r="AJ65" i="26"/>
  <c r="AJ34" i="26"/>
  <c r="AJ43" i="26"/>
  <c r="BN22" i="7"/>
  <c r="BM38" i="7"/>
  <c r="BM40" i="7" s="1"/>
  <c r="AK28" i="26"/>
  <c r="AK67" i="26" s="1"/>
  <c r="AJ47" i="26"/>
  <c r="AJ49" i="26" s="1"/>
  <c r="AK37" i="26"/>
  <c r="AQ26" i="30"/>
  <c r="AQ24" i="30" s="1"/>
  <c r="AQ46" i="30" s="1"/>
  <c r="AJ32" i="26"/>
  <c r="AJ66" i="26" s="1"/>
  <c r="AJ40" i="26"/>
  <c r="AJ73" i="26"/>
  <c r="AJ74" i="26" s="1"/>
  <c r="AJ75" i="26" s="1"/>
  <c r="AJ78" i="26" s="1"/>
  <c r="AJ80" i="26"/>
  <c r="AJ38" i="26"/>
  <c r="AJ44" i="26" s="1"/>
  <c r="AJ45" i="26" s="1"/>
  <c r="AJ50" i="26"/>
  <c r="AK25" i="26"/>
  <c r="AJ46" i="26"/>
  <c r="AJ48" i="26" s="1"/>
  <c r="AQ37" i="30"/>
  <c r="AQ39" i="30" s="1"/>
  <c r="AK29" i="9"/>
  <c r="AK22" i="9"/>
  <c r="Y52" i="34"/>
  <c r="Y57" i="34" s="1"/>
  <c r="Y29" i="37"/>
  <c r="Y31" i="37" s="1"/>
  <c r="Z28" i="37" s="1"/>
  <c r="Y22" i="34"/>
  <c r="Y29" i="34"/>
  <c r="X48" i="37"/>
  <c r="AQ30" i="7"/>
  <c r="AQ28" i="7" s="1"/>
  <c r="AQ26" i="7"/>
  <c r="AQ24" i="7" s="1"/>
  <c r="X44" i="37"/>
  <c r="Y59" i="37"/>
  <c r="Y52" i="37"/>
  <c r="BI38" i="30" l="1"/>
  <c r="BI40" i="30" s="1"/>
  <c r="BJ22" i="30"/>
  <c r="BN23" i="7"/>
  <c r="BN27" i="7"/>
  <c r="Y53" i="34"/>
  <c r="Y54" i="34" s="1"/>
  <c r="AQ25" i="30"/>
  <c r="AQ48" i="30" s="1"/>
  <c r="AJ41" i="26"/>
  <c r="AJ62" i="26"/>
  <c r="AJ63" i="26" s="1"/>
  <c r="AK26" i="26"/>
  <c r="AK23" i="26"/>
  <c r="AK39" i="9"/>
  <c r="AK30" i="9"/>
  <c r="AK33" i="9" s="1"/>
  <c r="AK31" i="9"/>
  <c r="AK24" i="9"/>
  <c r="Y30" i="37"/>
  <c r="Y45" i="37" s="1"/>
  <c r="Y36" i="37" s="1"/>
  <c r="Y37" i="37" s="1"/>
  <c r="Y39" i="37"/>
  <c r="Y41" i="37" s="1"/>
  <c r="Y24" i="37"/>
  <c r="Y42" i="37" s="1"/>
  <c r="AQ25" i="7"/>
  <c r="AQ37" i="7"/>
  <c r="AQ39" i="7" s="1"/>
  <c r="Y30" i="34"/>
  <c r="Y24" i="34"/>
  <c r="Y42" i="34" s="1"/>
  <c r="Y31" i="34"/>
  <c r="Y53" i="37"/>
  <c r="Y54" i="37" s="1"/>
  <c r="Y57" i="37" s="1"/>
  <c r="BJ23" i="30" l="1"/>
  <c r="BJ27" i="30"/>
  <c r="AK65" i="9"/>
  <c r="AK34" i="9"/>
  <c r="AK43" i="9"/>
  <c r="BO22" i="7"/>
  <c r="BO23" i="7" s="1"/>
  <c r="BN38" i="7"/>
  <c r="BN40" i="7" s="1"/>
  <c r="AQ41" i="30"/>
  <c r="AR35" i="30"/>
  <c r="AR36" i="30" s="1"/>
  <c r="AQ47" i="30"/>
  <c r="AR29" i="30"/>
  <c r="AR30" i="30" s="1"/>
  <c r="AR28" i="30" s="1"/>
  <c r="AR42" i="30"/>
  <c r="AR43" i="30" s="1"/>
  <c r="AK22" i="26"/>
  <c r="AK29" i="26"/>
  <c r="AK50" i="9"/>
  <c r="AK46" i="9"/>
  <c r="AK48" i="9" s="1"/>
  <c r="AL25" i="9"/>
  <c r="AL37" i="9"/>
  <c r="AL28" i="9"/>
  <c r="AL67" i="9" s="1"/>
  <c r="AK47" i="9"/>
  <c r="AK49" i="9" s="1"/>
  <c r="AK80" i="9"/>
  <c r="AK38" i="9"/>
  <c r="AK44" i="9" s="1"/>
  <c r="AK45" i="9" s="1"/>
  <c r="AK73" i="9"/>
  <c r="AK32" i="9"/>
  <c r="AK40" i="9"/>
  <c r="Y38" i="37"/>
  <c r="Y40" i="37" s="1"/>
  <c r="Y33" i="37"/>
  <c r="Y44" i="37" s="1"/>
  <c r="Y47" i="37"/>
  <c r="Z25" i="37"/>
  <c r="Z26" i="37" s="1"/>
  <c r="Z46" i="37"/>
  <c r="Z59" i="37" s="1"/>
  <c r="Z28" i="34"/>
  <c r="Y39" i="34"/>
  <c r="Y41" i="34" s="1"/>
  <c r="AR35" i="7"/>
  <c r="AR36" i="7" s="1"/>
  <c r="AR42" i="7"/>
  <c r="AR43" i="7" s="1"/>
  <c r="AQ48" i="7"/>
  <c r="AQ41" i="7"/>
  <c r="AR29" i="7"/>
  <c r="Y38" i="34"/>
  <c r="Y40" i="34" s="1"/>
  <c r="Z46" i="34"/>
  <c r="Z25" i="34"/>
  <c r="Y45" i="34"/>
  <c r="Y36" i="34" s="1"/>
  <c r="Y37" i="34" s="1"/>
  <c r="Y47" i="34"/>
  <c r="Y33" i="34"/>
  <c r="BJ38" i="30" l="1"/>
  <c r="BJ40" i="30" s="1"/>
  <c r="BK22" i="30"/>
  <c r="BO27" i="7"/>
  <c r="BP22" i="7" s="1"/>
  <c r="AR26" i="30"/>
  <c r="AR24" i="30" s="1"/>
  <c r="AR46" i="30" s="1"/>
  <c r="AK39" i="26"/>
  <c r="AK31" i="26"/>
  <c r="AK24" i="26"/>
  <c r="AK30" i="26"/>
  <c r="AK33" i="26" s="1"/>
  <c r="AR37" i="30"/>
  <c r="AR39" i="30" s="1"/>
  <c r="AK66" i="9"/>
  <c r="AL26" i="9"/>
  <c r="AL23" i="9"/>
  <c r="AK62" i="9"/>
  <c r="AK63" i="9" s="1"/>
  <c r="AK74" i="9"/>
  <c r="AK75" i="9" s="1"/>
  <c r="AK78" i="9" s="1"/>
  <c r="Z23" i="37"/>
  <c r="Z29" i="37" s="1"/>
  <c r="Z24" i="37" s="1"/>
  <c r="Z52" i="37"/>
  <c r="Z53" i="37" s="1"/>
  <c r="Z54" i="37" s="1"/>
  <c r="Z57" i="37" s="1"/>
  <c r="Y48" i="37"/>
  <c r="Z26" i="34"/>
  <c r="Z23" i="34"/>
  <c r="Z59" i="34"/>
  <c r="Z52" i="34"/>
  <c r="AR26" i="7"/>
  <c r="AR24" i="7" s="1"/>
  <c r="AR30" i="7"/>
  <c r="AR28" i="7" s="1"/>
  <c r="Y44" i="34"/>
  <c r="BK23" i="30" l="1"/>
  <c r="BK27" i="30"/>
  <c r="BO38" i="7"/>
  <c r="BO40" i="7" s="1"/>
  <c r="AK65" i="26"/>
  <c r="AK43" i="26"/>
  <c r="AK34" i="26"/>
  <c r="AR25" i="30"/>
  <c r="AS35" i="30" s="1"/>
  <c r="AS36" i="30" s="1"/>
  <c r="BP23" i="7"/>
  <c r="BP27" i="7"/>
  <c r="AK73" i="26"/>
  <c r="AK38" i="26"/>
  <c r="AK44" i="26" s="1"/>
  <c r="AK45" i="26" s="1"/>
  <c r="AK40" i="26"/>
  <c r="AK80" i="26"/>
  <c r="AK32" i="26"/>
  <c r="AK66" i="26" s="1"/>
  <c r="AK50" i="26"/>
  <c r="AL25" i="26"/>
  <c r="AK46" i="26"/>
  <c r="AK48" i="26" s="1"/>
  <c r="AL28" i="26"/>
  <c r="AL67" i="26" s="1"/>
  <c r="AK47" i="26"/>
  <c r="AK49" i="26" s="1"/>
  <c r="AL37" i="26"/>
  <c r="AL29" i="9"/>
  <c r="AL22" i="9"/>
  <c r="Z22" i="37"/>
  <c r="Z42" i="37" s="1"/>
  <c r="AR37" i="7"/>
  <c r="AR39" i="7" s="1"/>
  <c r="AR25" i="7"/>
  <c r="AA25" i="37"/>
  <c r="AA26" i="37" s="1"/>
  <c r="Z38" i="37"/>
  <c r="Z40" i="37" s="1"/>
  <c r="Z53" i="34"/>
  <c r="Z54" i="34" s="1"/>
  <c r="Z57" i="34"/>
  <c r="Z22" i="34"/>
  <c r="Z29" i="34"/>
  <c r="Z31" i="37"/>
  <c r="Z30" i="37"/>
  <c r="BL22" i="30" l="1"/>
  <c r="BL23" i="30" s="1"/>
  <c r="BK38" i="30"/>
  <c r="BK40" i="30" s="1"/>
  <c r="BL27" i="30"/>
  <c r="AS42" i="30"/>
  <c r="AS43" i="30" s="1"/>
  <c r="AR41" i="30"/>
  <c r="AR48" i="30"/>
  <c r="AS29" i="30"/>
  <c r="AS26" i="30" s="1"/>
  <c r="AS24" i="30" s="1"/>
  <c r="AS46" i="30" s="1"/>
  <c r="AR47" i="30"/>
  <c r="BQ22" i="7"/>
  <c r="BP38" i="7"/>
  <c r="BP40" i="7" s="1"/>
  <c r="AL23" i="26"/>
  <c r="AL26" i="26"/>
  <c r="AK41" i="26"/>
  <c r="AK62" i="26"/>
  <c r="AK63" i="26" s="1"/>
  <c r="AK74" i="26"/>
  <c r="AK75" i="26"/>
  <c r="AK78" i="26" s="1"/>
  <c r="AA46" i="37"/>
  <c r="AA59" i="37" s="1"/>
  <c r="AL24" i="9"/>
  <c r="AL50" i="9" s="1"/>
  <c r="AL39" i="9"/>
  <c r="AL30" i="9"/>
  <c r="AL33" i="9" s="1"/>
  <c r="AL31" i="9"/>
  <c r="Z30" i="34"/>
  <c r="Z31" i="34"/>
  <c r="Z33" i="37"/>
  <c r="Z47" i="37"/>
  <c r="Z45" i="37"/>
  <c r="Z36" i="37" s="1"/>
  <c r="Z37" i="37" s="1"/>
  <c r="AA23" i="37"/>
  <c r="Z39" i="37"/>
  <c r="Z41" i="37" s="1"/>
  <c r="AA28" i="37"/>
  <c r="Z24" i="34"/>
  <c r="AR48" i="7"/>
  <c r="AR41" i="7"/>
  <c r="AS35" i="7"/>
  <c r="AS36" i="7" s="1"/>
  <c r="AS29" i="7"/>
  <c r="AS42" i="7"/>
  <c r="AS43" i="7" s="1"/>
  <c r="BM22" i="30" l="1"/>
  <c r="BL38" i="30"/>
  <c r="BL40" i="30" s="1"/>
  <c r="AS30" i="30"/>
  <c r="AS28" i="30" s="1"/>
  <c r="AS37" i="30" s="1"/>
  <c r="AS39" i="30" s="1"/>
  <c r="AL65" i="9"/>
  <c r="AL34" i="9"/>
  <c r="AL43" i="9"/>
  <c r="BQ23" i="7"/>
  <c r="BQ27" i="7"/>
  <c r="AL29" i="26"/>
  <c r="AL22" i="26"/>
  <c r="AA52" i="37"/>
  <c r="AA53" i="37" s="1"/>
  <c r="AA54" i="37" s="1"/>
  <c r="AM25" i="9"/>
  <c r="AL46" i="9"/>
  <c r="AL48" i="9" s="1"/>
  <c r="AM28" i="9"/>
  <c r="AM67" i="9" s="1"/>
  <c r="AL47" i="9"/>
  <c r="AL49" i="9" s="1"/>
  <c r="AM37" i="9"/>
  <c r="AL80" i="9"/>
  <c r="AL38" i="9"/>
  <c r="AL44" i="9" s="1"/>
  <c r="AL45" i="9" s="1"/>
  <c r="AL40" i="9"/>
  <c r="AL62" i="9" s="1"/>
  <c r="AL63" i="9" s="1"/>
  <c r="AL32" i="9"/>
  <c r="AL73" i="9"/>
  <c r="Z38" i="34"/>
  <c r="Z40" i="34" s="1"/>
  <c r="AA25" i="34"/>
  <c r="AA26" i="34" s="1"/>
  <c r="AA46" i="34"/>
  <c r="Z44" i="37"/>
  <c r="Z45" i="34"/>
  <c r="Z36" i="34" s="1"/>
  <c r="Z37" i="34" s="1"/>
  <c r="Z47" i="34"/>
  <c r="Z33" i="34"/>
  <c r="AA29" i="37"/>
  <c r="AA22" i="37"/>
  <c r="Z42" i="34"/>
  <c r="AS30" i="7"/>
  <c r="AS28" i="7" s="1"/>
  <c r="AS26" i="7"/>
  <c r="AS24" i="7" s="1"/>
  <c r="Z39" i="34"/>
  <c r="Z41" i="34" s="1"/>
  <c r="AA28" i="34"/>
  <c r="AS25" i="30" l="1"/>
  <c r="BM23" i="30"/>
  <c r="BM27" i="30"/>
  <c r="BR22" i="7"/>
  <c r="BR23" i="7" s="1"/>
  <c r="BQ38" i="7"/>
  <c r="BQ40" i="7" s="1"/>
  <c r="AA57" i="37"/>
  <c r="AL24" i="26"/>
  <c r="AL31" i="26"/>
  <c r="AL39" i="26"/>
  <c r="AL30" i="26"/>
  <c r="AL33" i="26" s="1"/>
  <c r="AT35" i="30"/>
  <c r="AT36" i="30" s="1"/>
  <c r="AS48" i="30"/>
  <c r="AS41" i="30"/>
  <c r="AS47" i="30"/>
  <c r="AT42" i="30"/>
  <c r="AT43" i="30" s="1"/>
  <c r="AT29" i="30"/>
  <c r="AL75" i="9"/>
  <c r="AL78" i="9" s="1"/>
  <c r="AL74" i="9"/>
  <c r="AL66" i="9"/>
  <c r="AM26" i="9"/>
  <c r="AM23" i="9"/>
  <c r="Z48" i="37"/>
  <c r="AA30" i="37"/>
  <c r="AA24" i="37"/>
  <c r="AA42" i="37" s="1"/>
  <c r="AA31" i="37"/>
  <c r="Z44" i="34"/>
  <c r="AS37" i="7"/>
  <c r="AS39" i="7" s="1"/>
  <c r="AS25" i="7"/>
  <c r="AA23" i="34"/>
  <c r="AA59" i="34"/>
  <c r="AA52" i="34"/>
  <c r="BN22" i="30" l="1"/>
  <c r="BN23" i="30" s="1"/>
  <c r="BM38" i="30"/>
  <c r="BM40" i="30" s="1"/>
  <c r="BN27" i="30"/>
  <c r="BR27" i="7"/>
  <c r="AL65" i="26"/>
  <c r="AL43" i="26"/>
  <c r="AL34" i="26"/>
  <c r="BS22" i="7"/>
  <c r="BS23" i="7" s="1"/>
  <c r="BR38" i="7"/>
  <c r="BR40" i="7" s="1"/>
  <c r="AL80" i="26"/>
  <c r="AL38" i="26"/>
  <c r="AL44" i="26" s="1"/>
  <c r="AL45" i="26" s="1"/>
  <c r="AL32" i="26"/>
  <c r="AL66" i="26" s="1"/>
  <c r="AL73" i="26"/>
  <c r="AL74" i="26" s="1"/>
  <c r="AL75" i="26" s="1"/>
  <c r="AL78" i="26" s="1"/>
  <c r="AL40" i="26"/>
  <c r="AM28" i="26"/>
  <c r="AM67" i="26" s="1"/>
  <c r="AL47" i="26"/>
  <c r="AL49" i="26" s="1"/>
  <c r="AM37" i="26"/>
  <c r="AM25" i="26"/>
  <c r="AM26" i="26" s="1"/>
  <c r="AL46" i="26"/>
  <c r="AL48" i="26" s="1"/>
  <c r="AL50" i="26"/>
  <c r="AT26" i="30"/>
  <c r="AT24" i="30" s="1"/>
  <c r="AT46" i="30" s="1"/>
  <c r="AT30" i="30"/>
  <c r="AT28" i="30" s="1"/>
  <c r="AM22" i="9"/>
  <c r="AM29" i="9"/>
  <c r="AM24" i="9" s="1"/>
  <c r="AA45" i="37"/>
  <c r="AA36" i="37" s="1"/>
  <c r="AA37" i="37" s="1"/>
  <c r="AA47" i="37"/>
  <c r="AA33" i="37"/>
  <c r="AA22" i="34"/>
  <c r="AA29" i="34"/>
  <c r="AS41" i="7"/>
  <c r="AS48" i="7"/>
  <c r="AT35" i="7"/>
  <c r="AT36" i="7" s="1"/>
  <c r="AT42" i="7"/>
  <c r="AT43" i="7" s="1"/>
  <c r="AT29" i="7"/>
  <c r="AT30" i="7" s="1"/>
  <c r="AT28" i="7" s="1"/>
  <c r="AT37" i="7" s="1"/>
  <c r="AT39" i="7" s="1"/>
  <c r="AB28" i="37"/>
  <c r="AA39" i="37"/>
  <c r="AA41" i="37" s="1"/>
  <c r="AA53" i="34"/>
  <c r="AA54" i="34" s="1"/>
  <c r="AA57" i="34" s="1"/>
  <c r="AA38" i="37"/>
  <c r="AA40" i="37" s="1"/>
  <c r="AB46" i="37"/>
  <c r="AB25" i="37"/>
  <c r="BN38" i="30" l="1"/>
  <c r="BN40" i="30" s="1"/>
  <c r="BO22" i="30"/>
  <c r="BS27" i="7"/>
  <c r="BS38" i="7"/>
  <c r="BS40" i="7" s="1"/>
  <c r="BT22" i="7"/>
  <c r="BT23" i="7" s="1"/>
  <c r="AM23" i="26"/>
  <c r="AM29" i="26" s="1"/>
  <c r="AL62" i="26"/>
  <c r="AL63" i="26" s="1"/>
  <c r="AL41" i="26"/>
  <c r="AT37" i="30"/>
  <c r="AT39" i="30" s="1"/>
  <c r="AT25" i="30"/>
  <c r="AM50" i="9"/>
  <c r="AM46" i="9"/>
  <c r="AM48" i="9" s="1"/>
  <c r="AN25" i="9"/>
  <c r="AN26" i="9" s="1"/>
  <c r="AM39" i="9"/>
  <c r="AM30" i="9"/>
  <c r="AM33" i="9" s="1"/>
  <c r="AM31" i="9"/>
  <c r="AB59" i="37"/>
  <c r="AB52" i="37"/>
  <c r="AB26" i="37"/>
  <c r="AB23" i="37"/>
  <c r="AT26" i="7"/>
  <c r="AT24" i="7" s="1"/>
  <c r="AT25" i="7" s="1"/>
  <c r="AA44" i="37"/>
  <c r="AA30" i="34"/>
  <c r="AA31" i="34"/>
  <c r="AA24" i="34"/>
  <c r="AA42" i="34" s="1"/>
  <c r="BO23" i="30" l="1"/>
  <c r="BO27" i="30"/>
  <c r="AM65" i="9"/>
  <c r="AM34" i="9"/>
  <c r="AM43" i="9"/>
  <c r="BT27" i="7"/>
  <c r="AM22" i="26"/>
  <c r="AM24" i="26"/>
  <c r="AM39" i="26"/>
  <c r="AM30" i="26"/>
  <c r="AM33" i="26" s="1"/>
  <c r="AM31" i="26"/>
  <c r="AT41" i="30"/>
  <c r="AU42" i="30"/>
  <c r="AU43" i="30" s="1"/>
  <c r="AT48" i="30"/>
  <c r="AT47" i="30"/>
  <c r="AU29" i="30"/>
  <c r="AU35" i="30"/>
  <c r="AU36" i="30" s="1"/>
  <c r="AM40" i="9"/>
  <c r="AM38" i="9"/>
  <c r="AM44" i="9" s="1"/>
  <c r="AM45" i="9" s="1"/>
  <c r="AM80" i="9"/>
  <c r="AM32" i="9"/>
  <c r="AM73" i="9"/>
  <c r="AN23" i="9"/>
  <c r="AN28" i="9"/>
  <c r="AN67" i="9" s="1"/>
  <c r="AM47" i="9"/>
  <c r="AM49" i="9" s="1"/>
  <c r="AN37" i="9"/>
  <c r="AT48" i="7"/>
  <c r="AU29" i="7"/>
  <c r="AU30" i="7" s="1"/>
  <c r="AU28" i="7" s="1"/>
  <c r="AU37" i="7" s="1"/>
  <c r="AU39" i="7" s="1"/>
  <c r="AT41" i="7"/>
  <c r="AU42" i="7"/>
  <c r="AU43" i="7" s="1"/>
  <c r="AU35" i="7"/>
  <c r="AU36" i="7" s="1"/>
  <c r="AA45" i="34"/>
  <c r="AA36" i="34" s="1"/>
  <c r="AA37" i="34" s="1"/>
  <c r="AA47" i="34"/>
  <c r="AA33" i="34"/>
  <c r="AB29" i="37"/>
  <c r="AB24" i="37" s="1"/>
  <c r="AB22" i="37"/>
  <c r="AB53" i="37"/>
  <c r="AB54" i="37" s="1"/>
  <c r="AB57" i="37" s="1"/>
  <c r="AA38" i="34"/>
  <c r="AA40" i="34" s="1"/>
  <c r="AB46" i="34"/>
  <c r="AB25" i="34"/>
  <c r="AB28" i="34"/>
  <c r="AA39" i="34"/>
  <c r="AA41" i="34" s="1"/>
  <c r="BP22" i="30" l="1"/>
  <c r="BP23" i="30" s="1"/>
  <c r="BO38" i="30"/>
  <c r="BO40" i="30" s="1"/>
  <c r="BP27" i="30"/>
  <c r="AM65" i="26"/>
  <c r="AM34" i="26"/>
  <c r="AM43" i="26"/>
  <c r="BT38" i="7"/>
  <c r="BT40" i="7" s="1"/>
  <c r="BU22" i="7"/>
  <c r="BU23" i="7" s="1"/>
  <c r="AM80" i="26"/>
  <c r="AM73" i="26"/>
  <c r="AM38" i="26"/>
  <c r="AM44" i="26" s="1"/>
  <c r="AM45" i="26" s="1"/>
  <c r="AM32" i="26"/>
  <c r="AM66" i="26" s="1"/>
  <c r="AM40" i="26"/>
  <c r="AM46" i="26"/>
  <c r="AM48" i="26" s="1"/>
  <c r="AN25" i="26"/>
  <c r="AN26" i="26" s="1"/>
  <c r="AM50" i="26"/>
  <c r="AM47" i="26"/>
  <c r="AM49" i="26" s="1"/>
  <c r="AN28" i="26"/>
  <c r="AN67" i="26" s="1"/>
  <c r="AN37" i="26"/>
  <c r="AU30" i="30"/>
  <c r="AU28" i="30" s="1"/>
  <c r="AU37" i="30" s="1"/>
  <c r="AU39" i="30" s="1"/>
  <c r="AU26" i="30"/>
  <c r="AU24" i="30" s="1"/>
  <c r="AN29" i="9"/>
  <c r="AN22" i="9"/>
  <c r="AM62" i="9"/>
  <c r="AM63" i="9" s="1"/>
  <c r="AM74" i="9"/>
  <c r="AM75" i="9" s="1"/>
  <c r="AM78" i="9"/>
  <c r="AM66" i="9"/>
  <c r="AU26" i="7"/>
  <c r="AU24" i="7" s="1"/>
  <c r="AU25" i="7" s="1"/>
  <c r="AV35" i="7" s="1"/>
  <c r="AV36" i="7" s="1"/>
  <c r="AC25" i="37"/>
  <c r="AC26" i="37" s="1"/>
  <c r="AB38" i="37"/>
  <c r="AB40" i="37" s="1"/>
  <c r="AA44" i="34"/>
  <c r="AB42" i="37"/>
  <c r="AB26" i="34"/>
  <c r="AB23" i="34"/>
  <c r="AB59" i="34"/>
  <c r="AB52" i="34"/>
  <c r="AA48" i="37"/>
  <c r="AB30" i="37"/>
  <c r="AB31" i="37"/>
  <c r="AC46" i="37" s="1"/>
  <c r="BQ22" i="30" l="1"/>
  <c r="BQ23" i="30" s="1"/>
  <c r="BP38" i="30"/>
  <c r="BP40" i="30" s="1"/>
  <c r="BQ27" i="30"/>
  <c r="BU27" i="7"/>
  <c r="BU38" i="7"/>
  <c r="BU40" i="7" s="1"/>
  <c r="BV22" i="7"/>
  <c r="BV23" i="7" s="1"/>
  <c r="AN23" i="26"/>
  <c r="AN29" i="26" s="1"/>
  <c r="AM78" i="26"/>
  <c r="AM74" i="26"/>
  <c r="AM75" i="26" s="1"/>
  <c r="AM62" i="26"/>
  <c r="AM63" i="26" s="1"/>
  <c r="AM41" i="26"/>
  <c r="AU25" i="30"/>
  <c r="AU46" i="30"/>
  <c r="AN30" i="9"/>
  <c r="AN33" i="9" s="1"/>
  <c r="AN39" i="9"/>
  <c r="AN24" i="9"/>
  <c r="AN31" i="9"/>
  <c r="AC23" i="37"/>
  <c r="AC22" i="37" s="1"/>
  <c r="AU48" i="7"/>
  <c r="AV42" i="7"/>
  <c r="AV43" i="7" s="1"/>
  <c r="AU41" i="7"/>
  <c r="AV29" i="7"/>
  <c r="AC59" i="37"/>
  <c r="AC52" i="37"/>
  <c r="AB29" i="34"/>
  <c r="AB24" i="34" s="1"/>
  <c r="AB22" i="34"/>
  <c r="AB45" i="37"/>
  <c r="AB36" i="37" s="1"/>
  <c r="AB37" i="37" s="1"/>
  <c r="AB47" i="37"/>
  <c r="AB33" i="37"/>
  <c r="AC28" i="37"/>
  <c r="AB39" i="37"/>
  <c r="AB41" i="37" s="1"/>
  <c r="AB57" i="34"/>
  <c r="AB53" i="34"/>
  <c r="AB54" i="34" s="1"/>
  <c r="BR22" i="30" l="1"/>
  <c r="BQ38" i="30"/>
  <c r="BQ40" i="30" s="1"/>
  <c r="AN65" i="9"/>
  <c r="AN43" i="9"/>
  <c r="AN34" i="9"/>
  <c r="BV27" i="7"/>
  <c r="AN22" i="26"/>
  <c r="AN39" i="26"/>
  <c r="AN24" i="26"/>
  <c r="AN31" i="26"/>
  <c r="AN47" i="26" s="1"/>
  <c r="AN49" i="26" s="1"/>
  <c r="AN30" i="26"/>
  <c r="AU48" i="30"/>
  <c r="AU47" i="30"/>
  <c r="AV42" i="30"/>
  <c r="AV43" i="30" s="1"/>
  <c r="AV29" i="30"/>
  <c r="AV30" i="30" s="1"/>
  <c r="AV28" i="30" s="1"/>
  <c r="AV35" i="30"/>
  <c r="AV36" i="30" s="1"/>
  <c r="AU41" i="30"/>
  <c r="AN47" i="9"/>
  <c r="AN49" i="9" s="1"/>
  <c r="AO28" i="9"/>
  <c r="AO67" i="9" s="1"/>
  <c r="AO37" i="9"/>
  <c r="AN46" i="9"/>
  <c r="AN48" i="9" s="1"/>
  <c r="AO25" i="9"/>
  <c r="AO26" i="9" s="1"/>
  <c r="AN80" i="9"/>
  <c r="AN38" i="9"/>
  <c r="AN44" i="9" s="1"/>
  <c r="AN45" i="9" s="1"/>
  <c r="AN32" i="9"/>
  <c r="AN73" i="9"/>
  <c r="AN40" i="9"/>
  <c r="AN50" i="9"/>
  <c r="AC29" i="37"/>
  <c r="AC31" i="37" s="1"/>
  <c r="AV30" i="7"/>
  <c r="AV28" i="7" s="1"/>
  <c r="AV26" i="7"/>
  <c r="AV24" i="7" s="1"/>
  <c r="AB44" i="37"/>
  <c r="AB30" i="34"/>
  <c r="AB31" i="34"/>
  <c r="AC46" i="34" s="1"/>
  <c r="AC53" i="37"/>
  <c r="AC54" i="37" s="1"/>
  <c r="AC57" i="37"/>
  <c r="AB42" i="34"/>
  <c r="AC25" i="34"/>
  <c r="AC26" i="34" s="1"/>
  <c r="AB38" i="34"/>
  <c r="AB40" i="34" s="1"/>
  <c r="BR23" i="30" l="1"/>
  <c r="BR27" i="30"/>
  <c r="AN38" i="26"/>
  <c r="AN44" i="26" s="1"/>
  <c r="AN45" i="26" s="1"/>
  <c r="AN33" i="26"/>
  <c r="AN50" i="26"/>
  <c r="AO28" i="26"/>
  <c r="AO67" i="26" s="1"/>
  <c r="AO37" i="26"/>
  <c r="BV38" i="7"/>
  <c r="BV40" i="7" s="1"/>
  <c r="BW22" i="7"/>
  <c r="BW23" i="7" s="1"/>
  <c r="AN73" i="26"/>
  <c r="AN74" i="26" s="1"/>
  <c r="AN75" i="26" s="1"/>
  <c r="AN78" i="26" s="1"/>
  <c r="AN40" i="26"/>
  <c r="AN62" i="26" s="1"/>
  <c r="AN63" i="26" s="1"/>
  <c r="AN80" i="26"/>
  <c r="AO25" i="26"/>
  <c r="AN46" i="26"/>
  <c r="AN48" i="26" s="1"/>
  <c r="AN32" i="26"/>
  <c r="AN66" i="26" s="1"/>
  <c r="AV26" i="30"/>
  <c r="AV24" i="30" s="1"/>
  <c r="AV46" i="30" s="1"/>
  <c r="AV37" i="30"/>
  <c r="AV39" i="30" s="1"/>
  <c r="AN62" i="9"/>
  <c r="AN63" i="9" s="1"/>
  <c r="AO23" i="9"/>
  <c r="AN66" i="9"/>
  <c r="AN78" i="9"/>
  <c r="AN74" i="9"/>
  <c r="AN75" i="9" s="1"/>
  <c r="AC24" i="37"/>
  <c r="AC42" i="37" s="1"/>
  <c r="AC30" i="37"/>
  <c r="AC45" i="37" s="1"/>
  <c r="AC36" i="37" s="1"/>
  <c r="AC37" i="37" s="1"/>
  <c r="AV37" i="7"/>
  <c r="AV39" i="7" s="1"/>
  <c r="AV25" i="7"/>
  <c r="AB45" i="34"/>
  <c r="AB36" i="34" s="1"/>
  <c r="AB37" i="34" s="1"/>
  <c r="AB47" i="34"/>
  <c r="AB33" i="34"/>
  <c r="AD28" i="37"/>
  <c r="AC39" i="37"/>
  <c r="AC41" i="37" s="1"/>
  <c r="AC59" i="34"/>
  <c r="AC52" i="34"/>
  <c r="AC23" i="34"/>
  <c r="AC28" i="34"/>
  <c r="AB39" i="34"/>
  <c r="AB41" i="34" s="1"/>
  <c r="BS22" i="30" l="1"/>
  <c r="BS23" i="30" s="1"/>
  <c r="BR38" i="30"/>
  <c r="BR40" i="30" s="1"/>
  <c r="BW27" i="7"/>
  <c r="BW38" i="7" s="1"/>
  <c r="BW40" i="7" s="1"/>
  <c r="AN65" i="26"/>
  <c r="AN34" i="26"/>
  <c r="AN43" i="26"/>
  <c r="AN41" i="26"/>
  <c r="AV25" i="30"/>
  <c r="AW35" i="30" s="1"/>
  <c r="AW36" i="30" s="1"/>
  <c r="AO26" i="26"/>
  <c r="AO23" i="26"/>
  <c r="AO29" i="9"/>
  <c r="AO22" i="9"/>
  <c r="AC38" i="37"/>
  <c r="AC40" i="37" s="1"/>
  <c r="AD25" i="37"/>
  <c r="AD26" i="37" s="1"/>
  <c r="AC47" i="37"/>
  <c r="AD46" i="37"/>
  <c r="AD52" i="37" s="1"/>
  <c r="AC33" i="37"/>
  <c r="AC44" i="37" s="1"/>
  <c r="AW35" i="7"/>
  <c r="AW36" i="7" s="1"/>
  <c r="AW29" i="7"/>
  <c r="AV41" i="7"/>
  <c r="AW42" i="7"/>
  <c r="AW43" i="7" s="1"/>
  <c r="AV48" i="7"/>
  <c r="AC57" i="34"/>
  <c r="AC53" i="34"/>
  <c r="AC54" i="34" s="1"/>
  <c r="AB44" i="34"/>
  <c r="AB48" i="37"/>
  <c r="AC22" i="34"/>
  <c r="AC29" i="34"/>
  <c r="BS27" i="30" l="1"/>
  <c r="BX22" i="7"/>
  <c r="BX23" i="7" s="1"/>
  <c r="AW42" i="30"/>
  <c r="AW43" i="30" s="1"/>
  <c r="AV47" i="30"/>
  <c r="AV48" i="30"/>
  <c r="AW29" i="30"/>
  <c r="AW26" i="30" s="1"/>
  <c r="AW24" i="30" s="1"/>
  <c r="AW46" i="30" s="1"/>
  <c r="AV41" i="30"/>
  <c r="AO29" i="26"/>
  <c r="AO22" i="26"/>
  <c r="AO39" i="9"/>
  <c r="AO30" i="9"/>
  <c r="AO33" i="9" s="1"/>
  <c r="AO31" i="9"/>
  <c r="AO24" i="9"/>
  <c r="AD23" i="37"/>
  <c r="AD22" i="37" s="1"/>
  <c r="AD59" i="37"/>
  <c r="AW30" i="7"/>
  <c r="AW28" i="7" s="1"/>
  <c r="AW37" i="7" s="1"/>
  <c r="AW39" i="7" s="1"/>
  <c r="AW26" i="7"/>
  <c r="AW24" i="7" s="1"/>
  <c r="AD57" i="37"/>
  <c r="AD53" i="37"/>
  <c r="AD54" i="37" s="1"/>
  <c r="AC24" i="34"/>
  <c r="AC42" i="34" s="1"/>
  <c r="AC30" i="34"/>
  <c r="AC31" i="34"/>
  <c r="BT22" i="30" l="1"/>
  <c r="BT23" i="30" s="1"/>
  <c r="BS38" i="30"/>
  <c r="BS40" i="30" s="1"/>
  <c r="BT27" i="30"/>
  <c r="BX27" i="7"/>
  <c r="AO65" i="9"/>
  <c r="AO34" i="9"/>
  <c r="AO43" i="9"/>
  <c r="AW30" i="30"/>
  <c r="AW28" i="30" s="1"/>
  <c r="AW37" i="30" s="1"/>
  <c r="AW39" i="30" s="1"/>
  <c r="AO39" i="26"/>
  <c r="AO24" i="26"/>
  <c r="AO30" i="26"/>
  <c r="AO33" i="26" s="1"/>
  <c r="AO31" i="26"/>
  <c r="AD29" i="37"/>
  <c r="AD30" i="37" s="1"/>
  <c r="AD45" i="37" s="1"/>
  <c r="AD36" i="37" s="1"/>
  <c r="AD37" i="37" s="1"/>
  <c r="AO50" i="9"/>
  <c r="AP25" i="9"/>
  <c r="AP26" i="9" s="1"/>
  <c r="AO46" i="9"/>
  <c r="AO48" i="9" s="1"/>
  <c r="AO47" i="9"/>
  <c r="AO49" i="9" s="1"/>
  <c r="AP28" i="9"/>
  <c r="AP67" i="9" s="1"/>
  <c r="AP37" i="9"/>
  <c r="AO80" i="9"/>
  <c r="AO38" i="9"/>
  <c r="AO44" i="9" s="1"/>
  <c r="AO45" i="9" s="1"/>
  <c r="AO32" i="9"/>
  <c r="AO40" i="9"/>
  <c r="AO73" i="9"/>
  <c r="AW25" i="7"/>
  <c r="AW48" i="7" s="1"/>
  <c r="AD28" i="34"/>
  <c r="AC39" i="34"/>
  <c r="AC41" i="34" s="1"/>
  <c r="AD25" i="34"/>
  <c r="AC38" i="34"/>
  <c r="AC40" i="34" s="1"/>
  <c r="AD46" i="34"/>
  <c r="AC45" i="34"/>
  <c r="AC36" i="34" s="1"/>
  <c r="AC37" i="34" s="1"/>
  <c r="AC47" i="34"/>
  <c r="AC33" i="34"/>
  <c r="BT38" i="30" l="1"/>
  <c r="BT40" i="30" s="1"/>
  <c r="BU22" i="30"/>
  <c r="BU23" i="30" s="1"/>
  <c r="BX38" i="7"/>
  <c r="BX40" i="7" s="1"/>
  <c r="BY22" i="7"/>
  <c r="AO65" i="26"/>
  <c r="AO34" i="26"/>
  <c r="AO43" i="26"/>
  <c r="AW25" i="30"/>
  <c r="AW48" i="30" s="1"/>
  <c r="AO47" i="26"/>
  <c r="AO49" i="26" s="1"/>
  <c r="AP28" i="26"/>
  <c r="AP67" i="26" s="1"/>
  <c r="AP37" i="26"/>
  <c r="AO38" i="26"/>
  <c r="AO44" i="26" s="1"/>
  <c r="AO45" i="26" s="1"/>
  <c r="AO40" i="26"/>
  <c r="AO62" i="26" s="1"/>
  <c r="AO63" i="26" s="1"/>
  <c r="AO80" i="26"/>
  <c r="AO73" i="26"/>
  <c r="AO32" i="26"/>
  <c r="AO66" i="26" s="1"/>
  <c r="AO50" i="26"/>
  <c r="AO46" i="26"/>
  <c r="AO48" i="26" s="1"/>
  <c r="AP25" i="26"/>
  <c r="AD47" i="37"/>
  <c r="AD33" i="37"/>
  <c r="AD44" i="37" s="1"/>
  <c r="AD24" i="37"/>
  <c r="AD38" i="37" s="1"/>
  <c r="AD40" i="37" s="1"/>
  <c r="AD31" i="37"/>
  <c r="AP23" i="9"/>
  <c r="AP29" i="9" s="1"/>
  <c r="AO74" i="9"/>
  <c r="AO75" i="9" s="1"/>
  <c r="AO78" i="9" s="1"/>
  <c r="AO62" i="9"/>
  <c r="AO63" i="9" s="1"/>
  <c r="AO66" i="9"/>
  <c r="AX42" i="7"/>
  <c r="AX43" i="7" s="1"/>
  <c r="AW41" i="7"/>
  <c r="AX29" i="7"/>
  <c r="AX26" i="7" s="1"/>
  <c r="AX24" i="7" s="1"/>
  <c r="AX35" i="7"/>
  <c r="AX36" i="7" s="1"/>
  <c r="AD59" i="34"/>
  <c r="AD52" i="34"/>
  <c r="AC44" i="34"/>
  <c r="AC48" i="37"/>
  <c r="AD26" i="34"/>
  <c r="AD23" i="34"/>
  <c r="AD22" i="34" s="1"/>
  <c r="BU27" i="30" l="1"/>
  <c r="BY23" i="7"/>
  <c r="BY27" i="7"/>
  <c r="AX42" i="30"/>
  <c r="AX43" i="30" s="1"/>
  <c r="AW41" i="30"/>
  <c r="AX29" i="30"/>
  <c r="AX30" i="30" s="1"/>
  <c r="AX28" i="30" s="1"/>
  <c r="AW47" i="30"/>
  <c r="AX35" i="30"/>
  <c r="AX36" i="30" s="1"/>
  <c r="AO41" i="26"/>
  <c r="AO78" i="26"/>
  <c r="AO74" i="26"/>
  <c r="AO75" i="26" s="1"/>
  <c r="AP26" i="26"/>
  <c r="AP23" i="26"/>
  <c r="AX30" i="7"/>
  <c r="AX28" i="7" s="1"/>
  <c r="AX25" i="7" s="1"/>
  <c r="AE46" i="37"/>
  <c r="AE59" i="37" s="1"/>
  <c r="AP22" i="9"/>
  <c r="AD42" i="37"/>
  <c r="AE25" i="37"/>
  <c r="AX26" i="30"/>
  <c r="AX24" i="30" s="1"/>
  <c r="AX46" i="30" s="1"/>
  <c r="AE28" i="37"/>
  <c r="AD39" i="37"/>
  <c r="AD41" i="37" s="1"/>
  <c r="AP39" i="9"/>
  <c r="AP30" i="9"/>
  <c r="AP33" i="9" s="1"/>
  <c r="AP24" i="9"/>
  <c r="AP31" i="9"/>
  <c r="AD29" i="34"/>
  <c r="AD31" i="34" s="1"/>
  <c r="AD53" i="34"/>
  <c r="AD54" i="34" s="1"/>
  <c r="AD57" i="34"/>
  <c r="BU38" i="30" l="1"/>
  <c r="BU40" i="30" s="1"/>
  <c r="BV22" i="30"/>
  <c r="BV23" i="30" s="1"/>
  <c r="BY38" i="7"/>
  <c r="BY40" i="7" s="1"/>
  <c r="BZ22" i="7"/>
  <c r="AP65" i="9"/>
  <c r="AP34" i="9"/>
  <c r="AP43" i="9"/>
  <c r="AX37" i="7"/>
  <c r="AX39" i="7" s="1"/>
  <c r="AP50" i="9"/>
  <c r="AP29" i="26"/>
  <c r="AP22" i="26"/>
  <c r="AE52" i="37"/>
  <c r="AE23" i="37"/>
  <c r="AE26" i="37"/>
  <c r="AX37" i="30"/>
  <c r="AX39" i="30" s="1"/>
  <c r="AX25" i="30"/>
  <c r="AQ28" i="9"/>
  <c r="AQ67" i="9" s="1"/>
  <c r="AQ37" i="9"/>
  <c r="AP47" i="9"/>
  <c r="AP49" i="9" s="1"/>
  <c r="AP46" i="9"/>
  <c r="AP48" i="9" s="1"/>
  <c r="AQ25" i="9"/>
  <c r="AP38" i="9"/>
  <c r="AP44" i="9" s="1"/>
  <c r="AP45" i="9" s="1"/>
  <c r="AP80" i="9"/>
  <c r="AP32" i="9"/>
  <c r="AP73" i="9"/>
  <c r="AP40" i="9"/>
  <c r="AD30" i="34"/>
  <c r="AD45" i="34" s="1"/>
  <c r="AD36" i="34" s="1"/>
  <c r="AD37" i="34" s="1"/>
  <c r="AD24" i="34"/>
  <c r="AD42" i="34" s="1"/>
  <c r="AY35" i="7"/>
  <c r="AY36" i="7" s="1"/>
  <c r="AY42" i="7"/>
  <c r="AY43" i="7" s="1"/>
  <c r="AX48" i="7"/>
  <c r="AX41" i="7"/>
  <c r="AY29" i="7"/>
  <c r="AY30" i="7" s="1"/>
  <c r="AY28" i="7" s="1"/>
  <c r="AD39" i="34"/>
  <c r="AD41" i="34" s="1"/>
  <c r="AE28" i="34"/>
  <c r="BV27" i="30" l="1"/>
  <c r="BZ23" i="7"/>
  <c r="BZ27" i="7"/>
  <c r="AP24" i="26"/>
  <c r="AP30" i="26"/>
  <c r="AP33" i="26" s="1"/>
  <c r="AP39" i="26"/>
  <c r="AP31" i="26"/>
  <c r="AD33" i="34"/>
  <c r="AD44" i="34" s="1"/>
  <c r="AD47" i="34"/>
  <c r="AD48" i="37" s="1"/>
  <c r="AE57" i="37"/>
  <c r="AE53" i="37"/>
  <c r="AE54" i="37" s="1"/>
  <c r="AE22" i="37"/>
  <c r="AE29" i="37"/>
  <c r="AY42" i="30"/>
  <c r="AY43" i="30" s="1"/>
  <c r="AX48" i="30"/>
  <c r="AY35" i="30"/>
  <c r="AY36" i="30" s="1"/>
  <c r="AX41" i="30"/>
  <c r="AX47" i="30"/>
  <c r="AY29" i="30"/>
  <c r="AQ26" i="9"/>
  <c r="AQ23" i="9"/>
  <c r="AP66" i="9"/>
  <c r="AP75" i="9"/>
  <c r="AP78" i="9" s="1"/>
  <c r="AP74" i="9"/>
  <c r="AP62" i="9"/>
  <c r="AP63" i="9" s="1"/>
  <c r="AE46" i="34"/>
  <c r="AE52" i="34" s="1"/>
  <c r="AD38" i="34"/>
  <c r="AD40" i="34" s="1"/>
  <c r="AE25" i="34"/>
  <c r="AE23" i="34" s="1"/>
  <c r="AY26" i="7"/>
  <c r="AY24" i="7" s="1"/>
  <c r="AY25" i="7" s="1"/>
  <c r="AY37" i="7"/>
  <c r="AY39" i="7" s="1"/>
  <c r="BW22" i="30" l="1"/>
  <c r="BW23" i="30" s="1"/>
  <c r="BV38" i="30"/>
  <c r="BV40" i="30" s="1"/>
  <c r="CA22" i="7"/>
  <c r="CA23" i="7" s="1"/>
  <c r="BZ38" i="7"/>
  <c r="BZ40" i="7" s="1"/>
  <c r="CA27" i="7"/>
  <c r="AP65" i="26"/>
  <c r="AP43" i="26"/>
  <c r="AP34" i="26"/>
  <c r="AQ37" i="26"/>
  <c r="AP47" i="26"/>
  <c r="AP49" i="26" s="1"/>
  <c r="AQ28" i="26"/>
  <c r="AQ67" i="26" s="1"/>
  <c r="AP80" i="26"/>
  <c r="AP38" i="26"/>
  <c r="AP44" i="26" s="1"/>
  <c r="AP45" i="26" s="1"/>
  <c r="AP32" i="26"/>
  <c r="AP66" i="26" s="1"/>
  <c r="AP40" i="26"/>
  <c r="AP73" i="26"/>
  <c r="AP74" i="26" s="1"/>
  <c r="AP75" i="26" s="1"/>
  <c r="AP78" i="26" s="1"/>
  <c r="AP46" i="26"/>
  <c r="AP48" i="26" s="1"/>
  <c r="AQ25" i="26"/>
  <c r="AQ26" i="26" s="1"/>
  <c r="AP50" i="26"/>
  <c r="AE26" i="34"/>
  <c r="AE29" i="34" s="1"/>
  <c r="AE24" i="34" s="1"/>
  <c r="AE59" i="34"/>
  <c r="AE24" i="37"/>
  <c r="AE31" i="37"/>
  <c r="AE30" i="37"/>
  <c r="AY30" i="30"/>
  <c r="AY28" i="30" s="1"/>
  <c r="AY37" i="30" s="1"/>
  <c r="AY39" i="30" s="1"/>
  <c r="AY26" i="30"/>
  <c r="AY24" i="30" s="1"/>
  <c r="AQ29" i="9"/>
  <c r="AQ24" i="9" s="1"/>
  <c r="AQ22" i="9"/>
  <c r="AZ42" i="7"/>
  <c r="AZ43" i="7" s="1"/>
  <c r="AY48" i="7"/>
  <c r="AZ29" i="7"/>
  <c r="AY41" i="7"/>
  <c r="AZ35" i="7"/>
  <c r="AZ36" i="7" s="1"/>
  <c r="AE53" i="34"/>
  <c r="AE54" i="34" s="1"/>
  <c r="AE57" i="34" s="1"/>
  <c r="AE22" i="34"/>
  <c r="BW27" i="30" l="1"/>
  <c r="CB22" i="7"/>
  <c r="CB23" i="7" s="1"/>
  <c r="CA38" i="7"/>
  <c r="CA40" i="7" s="1"/>
  <c r="CB27" i="7"/>
  <c r="AP41" i="26"/>
  <c r="AP62" i="26"/>
  <c r="AP63" i="26" s="1"/>
  <c r="AQ23" i="26"/>
  <c r="AE45" i="37"/>
  <c r="AE36" i="37" s="1"/>
  <c r="AE37" i="37" s="1"/>
  <c r="AE33" i="37"/>
  <c r="AE44" i="37" s="1"/>
  <c r="AE47" i="37"/>
  <c r="AF28" i="37"/>
  <c r="AE39" i="37"/>
  <c r="AE41" i="37" s="1"/>
  <c r="AE42" i="37"/>
  <c r="AF25" i="37"/>
  <c r="AE38" i="37"/>
  <c r="AE40" i="37" s="1"/>
  <c r="AF46" i="37"/>
  <c r="AY25" i="30"/>
  <c r="AY46" i="30"/>
  <c r="AQ50" i="9"/>
  <c r="AR25" i="9"/>
  <c r="AR26" i="9" s="1"/>
  <c r="AQ46" i="9"/>
  <c r="AQ48" i="9" s="1"/>
  <c r="AQ30" i="9"/>
  <c r="AQ33" i="9" s="1"/>
  <c r="AQ39" i="9"/>
  <c r="AQ31" i="9"/>
  <c r="AZ30" i="7"/>
  <c r="AZ28" i="7" s="1"/>
  <c r="AZ26" i="7"/>
  <c r="AZ24" i="7" s="1"/>
  <c r="AE30" i="34"/>
  <c r="AE31" i="34"/>
  <c r="AF46" i="34" s="1"/>
  <c r="AE42" i="34"/>
  <c r="AE38" i="34"/>
  <c r="AE40" i="34" s="1"/>
  <c r="AF25" i="34"/>
  <c r="AF26" i="34" s="1"/>
  <c r="BX22" i="30" l="1"/>
  <c r="BX23" i="30" s="1"/>
  <c r="BW38" i="30"/>
  <c r="BW40" i="30" s="1"/>
  <c r="BX27" i="30"/>
  <c r="CC22" i="7"/>
  <c r="CC23" i="7" s="1"/>
  <c r="CB38" i="7"/>
  <c r="CB40" i="7" s="1"/>
  <c r="AQ65" i="9"/>
  <c r="AQ43" i="9"/>
  <c r="AQ34" i="9"/>
  <c r="AQ22" i="26"/>
  <c r="AQ29" i="26"/>
  <c r="AF26" i="37"/>
  <c r="AF23" i="37"/>
  <c r="AF59" i="37"/>
  <c r="AF52" i="37"/>
  <c r="AY41" i="30"/>
  <c r="AZ42" i="30"/>
  <c r="AZ43" i="30" s="1"/>
  <c r="AZ29" i="30"/>
  <c r="AZ30" i="30" s="1"/>
  <c r="AZ28" i="30" s="1"/>
  <c r="AY48" i="30"/>
  <c r="AZ35" i="30"/>
  <c r="AZ36" i="30" s="1"/>
  <c r="AY47" i="30"/>
  <c r="AQ80" i="9"/>
  <c r="AQ38" i="9"/>
  <c r="AQ44" i="9" s="1"/>
  <c r="AQ45" i="9" s="1"/>
  <c r="AQ40" i="9"/>
  <c r="AQ32" i="9"/>
  <c r="AQ73" i="9"/>
  <c r="AQ47" i="9"/>
  <c r="AQ49" i="9" s="1"/>
  <c r="AR28" i="9"/>
  <c r="AR67" i="9" s="1"/>
  <c r="AR37" i="9"/>
  <c r="AR23" i="9"/>
  <c r="AZ37" i="7"/>
  <c r="AZ39" i="7" s="1"/>
  <c r="AZ25" i="7"/>
  <c r="AF28" i="34"/>
  <c r="AE39" i="34"/>
  <c r="AE41" i="34" s="1"/>
  <c r="AE45" i="34"/>
  <c r="AE36" i="34" s="1"/>
  <c r="AE37" i="34" s="1"/>
  <c r="AE33" i="34"/>
  <c r="AE47" i="34"/>
  <c r="AF59" i="34"/>
  <c r="AF52" i="34"/>
  <c r="AF23" i="34"/>
  <c r="BX38" i="30" l="1"/>
  <c r="BX40" i="30" s="1"/>
  <c r="BY22" i="30"/>
  <c r="BY23" i="30" s="1"/>
  <c r="CC27" i="7"/>
  <c r="AQ39" i="26"/>
  <c r="AQ31" i="26"/>
  <c r="AQ30" i="26"/>
  <c r="AQ33" i="26" s="1"/>
  <c r="AQ24" i="26"/>
  <c r="AQ50" i="26" s="1"/>
  <c r="AF57" i="37"/>
  <c r="AF53" i="37"/>
  <c r="AF54" i="37" s="1"/>
  <c r="AZ26" i="30"/>
  <c r="AZ24" i="30" s="1"/>
  <c r="AZ46" i="30" s="1"/>
  <c r="AF22" i="37"/>
  <c r="AF29" i="37"/>
  <c r="AZ37" i="30"/>
  <c r="AZ39" i="30" s="1"/>
  <c r="AQ62" i="9"/>
  <c r="AQ63" i="9" s="1"/>
  <c r="AQ78" i="9"/>
  <c r="AQ74" i="9"/>
  <c r="AQ75" i="9" s="1"/>
  <c r="AQ66" i="9"/>
  <c r="AR22" i="9"/>
  <c r="AR29" i="9"/>
  <c r="AZ41" i="7"/>
  <c r="BA29" i="7"/>
  <c r="BA30" i="7" s="1"/>
  <c r="BA28" i="7" s="1"/>
  <c r="BA37" i="7" s="1"/>
  <c r="BA39" i="7" s="1"/>
  <c r="BA35" i="7"/>
  <c r="BA36" i="7" s="1"/>
  <c r="AZ48" i="7"/>
  <c r="BA42" i="7"/>
  <c r="BA43" i="7" s="1"/>
  <c r="AE48" i="37"/>
  <c r="AF22" i="34"/>
  <c r="AF29" i="34"/>
  <c r="AE44" i="34"/>
  <c r="AF53" i="34"/>
  <c r="AF54" i="34" s="1"/>
  <c r="AF57" i="34"/>
  <c r="BY27" i="30" l="1"/>
  <c r="CD22" i="7"/>
  <c r="CD23" i="7" s="1"/>
  <c r="CC38" i="7"/>
  <c r="CC40" i="7" s="1"/>
  <c r="AQ65" i="26"/>
  <c r="AQ43" i="26"/>
  <c r="AQ34" i="26"/>
  <c r="AQ46" i="26"/>
  <c r="AQ48" i="26" s="1"/>
  <c r="AR25" i="26"/>
  <c r="AR26" i="26" s="1"/>
  <c r="AQ73" i="26"/>
  <c r="AQ80" i="26"/>
  <c r="AQ40" i="26"/>
  <c r="AQ32" i="26"/>
  <c r="AQ66" i="26" s="1"/>
  <c r="AQ38" i="26"/>
  <c r="AQ44" i="26" s="1"/>
  <c r="AQ45" i="26" s="1"/>
  <c r="AR28" i="26"/>
  <c r="AR67" i="26" s="1"/>
  <c r="AQ47" i="26"/>
  <c r="AQ49" i="26" s="1"/>
  <c r="AR37" i="26"/>
  <c r="AZ25" i="30"/>
  <c r="AZ48" i="30" s="1"/>
  <c r="AF30" i="37"/>
  <c r="AF24" i="37"/>
  <c r="AF31" i="37"/>
  <c r="AR31" i="9"/>
  <c r="AR30" i="9"/>
  <c r="AR33" i="9" s="1"/>
  <c r="AR39" i="9"/>
  <c r="AR24" i="9"/>
  <c r="BA26" i="7"/>
  <c r="BA24" i="7" s="1"/>
  <c r="BA25" i="7" s="1"/>
  <c r="BB35" i="7" s="1"/>
  <c r="BB36" i="7" s="1"/>
  <c r="AF30" i="34"/>
  <c r="AF24" i="34"/>
  <c r="AF42" i="34" s="1"/>
  <c r="AF31" i="34"/>
  <c r="BY38" i="30" l="1"/>
  <c r="BY40" i="30" s="1"/>
  <c r="BZ22" i="30"/>
  <c r="BZ23" i="30" s="1"/>
  <c r="CD27" i="7"/>
  <c r="AR65" i="9"/>
  <c r="AR43" i="9"/>
  <c r="AR34" i="9"/>
  <c r="BA42" i="30"/>
  <c r="BA43" i="30" s="1"/>
  <c r="AQ62" i="26"/>
  <c r="AQ63" i="26" s="1"/>
  <c r="AQ41" i="26"/>
  <c r="AZ47" i="30"/>
  <c r="AQ74" i="26"/>
  <c r="AQ75" i="26" s="1"/>
  <c r="AQ78" i="26"/>
  <c r="AZ41" i="30"/>
  <c r="BA35" i="30"/>
  <c r="BA36" i="30" s="1"/>
  <c r="AR23" i="26"/>
  <c r="BA29" i="30"/>
  <c r="BA30" i="30" s="1"/>
  <c r="BA28" i="30" s="1"/>
  <c r="AF39" i="37"/>
  <c r="AF41" i="37" s="1"/>
  <c r="AG28" i="37"/>
  <c r="AF42" i="37"/>
  <c r="AF38" i="37"/>
  <c r="AF40" i="37" s="1"/>
  <c r="AG46" i="37"/>
  <c r="AG25" i="37"/>
  <c r="AG26" i="37" s="1"/>
  <c r="AF33" i="37"/>
  <c r="AF44" i="37" s="1"/>
  <c r="AF47" i="37"/>
  <c r="AF45" i="37"/>
  <c r="AF36" i="37" s="1"/>
  <c r="AF37" i="37" s="1"/>
  <c r="AS25" i="9"/>
  <c r="AS26" i="9" s="1"/>
  <c r="AR46" i="9"/>
  <c r="AR48" i="9" s="1"/>
  <c r="AS28" i="9"/>
  <c r="AS67" i="9" s="1"/>
  <c r="AR47" i="9"/>
  <c r="AR49" i="9" s="1"/>
  <c r="AS37" i="9"/>
  <c r="AR80" i="9"/>
  <c r="AR38" i="9"/>
  <c r="AR44" i="9" s="1"/>
  <c r="AR45" i="9" s="1"/>
  <c r="AR73" i="9"/>
  <c r="AR40" i="9"/>
  <c r="AR32" i="9"/>
  <c r="AR50" i="9"/>
  <c r="BB29" i="7"/>
  <c r="BB26" i="7" s="1"/>
  <c r="BB24" i="7" s="1"/>
  <c r="BB42" i="7"/>
  <c r="BB43" i="7" s="1"/>
  <c r="BA41" i="7"/>
  <c r="BA48" i="7"/>
  <c r="AF39" i="34"/>
  <c r="AF41" i="34" s="1"/>
  <c r="AG28" i="34"/>
  <c r="AG25" i="34"/>
  <c r="AG46" i="34"/>
  <c r="AF38" i="34"/>
  <c r="AF40" i="34" s="1"/>
  <c r="AF45" i="34"/>
  <c r="AF36" i="34" s="1"/>
  <c r="AF37" i="34" s="1"/>
  <c r="AF47" i="34"/>
  <c r="AF33" i="34"/>
  <c r="BZ27" i="30" l="1"/>
  <c r="CD38" i="7"/>
  <c r="CD40" i="7" s="1"/>
  <c r="CE22" i="7"/>
  <c r="CE23" i="7" s="1"/>
  <c r="BA26" i="30"/>
  <c r="BA24" i="30" s="1"/>
  <c r="BA46" i="30" s="1"/>
  <c r="AR22" i="26"/>
  <c r="AR29" i="26"/>
  <c r="AG59" i="37"/>
  <c r="AG52" i="37"/>
  <c r="AG23" i="37"/>
  <c r="AS23" i="9"/>
  <c r="AS22" i="9" s="1"/>
  <c r="BA37" i="30"/>
  <c r="BA39" i="30" s="1"/>
  <c r="BB30" i="7"/>
  <c r="BB28" i="7" s="1"/>
  <c r="BB37" i="7" s="1"/>
  <c r="BB39" i="7" s="1"/>
  <c r="AR75" i="9"/>
  <c r="AR78" i="9" s="1"/>
  <c r="AR74" i="9"/>
  <c r="AR62" i="9"/>
  <c r="AR63" i="9" s="1"/>
  <c r="AR66" i="9"/>
  <c r="AG59" i="34"/>
  <c r="AG52" i="34"/>
  <c r="AG26" i="34"/>
  <c r="AG23" i="34"/>
  <c r="AF44" i="34"/>
  <c r="AF48" i="37"/>
  <c r="CA22" i="30" l="1"/>
  <c r="CA23" i="30" s="1"/>
  <c r="BZ38" i="30"/>
  <c r="BZ40" i="30" s="1"/>
  <c r="CA27" i="30"/>
  <c r="CE27" i="7"/>
  <c r="CE38" i="7" s="1"/>
  <c r="CE40" i="7" s="1"/>
  <c r="BA25" i="30"/>
  <c r="BA41" i="30" s="1"/>
  <c r="AR31" i="26"/>
  <c r="AR39" i="26"/>
  <c r="AR30" i="26"/>
  <c r="AR33" i="26" s="1"/>
  <c r="AR24" i="26"/>
  <c r="BB25" i="7"/>
  <c r="BB48" i="7" s="1"/>
  <c r="AG29" i="37"/>
  <c r="AG22" i="37"/>
  <c r="AG57" i="37"/>
  <c r="AG53" i="37"/>
  <c r="AG54" i="37" s="1"/>
  <c r="AS29" i="9"/>
  <c r="AS30" i="9" s="1"/>
  <c r="AS33" i="9" s="1"/>
  <c r="AG29" i="34"/>
  <c r="AG24" i="34" s="1"/>
  <c r="AG22" i="34"/>
  <c r="AG53" i="34"/>
  <c r="AG54" i="34" s="1"/>
  <c r="AG57" i="34"/>
  <c r="CB22" i="30" l="1"/>
  <c r="CB23" i="30" s="1"/>
  <c r="CB27" i="30"/>
  <c r="CA38" i="30"/>
  <c r="CA40" i="30" s="1"/>
  <c r="BC42" i="7"/>
  <c r="BC43" i="7" s="1"/>
  <c r="BB35" i="30"/>
  <c r="BB36" i="30" s="1"/>
  <c r="BB29" i="30"/>
  <c r="BB26" i="30" s="1"/>
  <c r="BB24" i="30" s="1"/>
  <c r="BB46" i="30" s="1"/>
  <c r="BB42" i="30"/>
  <c r="BB43" i="30" s="1"/>
  <c r="BA47" i="30"/>
  <c r="BA48" i="30"/>
  <c r="AS65" i="9"/>
  <c r="AS43" i="9"/>
  <c r="AS34" i="9"/>
  <c r="AR65" i="26"/>
  <c r="AR34" i="26"/>
  <c r="AR43" i="26"/>
  <c r="BC29" i="7"/>
  <c r="BC26" i="7" s="1"/>
  <c r="BC24" i="7" s="1"/>
  <c r="BC35" i="7"/>
  <c r="BC36" i="7" s="1"/>
  <c r="BB41" i="7"/>
  <c r="AR50" i="26"/>
  <c r="AS25" i="26"/>
  <c r="AR46" i="26"/>
  <c r="AR48" i="26" s="1"/>
  <c r="AR38" i="26"/>
  <c r="AR44" i="26" s="1"/>
  <c r="AR45" i="26" s="1"/>
  <c r="AR32" i="26"/>
  <c r="AR66" i="26" s="1"/>
  <c r="AR73" i="26"/>
  <c r="AR40" i="26"/>
  <c r="AR80" i="26"/>
  <c r="AS28" i="26"/>
  <c r="AR47" i="26"/>
  <c r="AR49" i="26" s="1"/>
  <c r="AS37" i="26"/>
  <c r="AS31" i="9"/>
  <c r="AS47" i="9" s="1"/>
  <c r="AS49" i="9" s="1"/>
  <c r="AS39" i="9"/>
  <c r="AS24" i="9"/>
  <c r="AS50" i="9" s="1"/>
  <c r="AG30" i="37"/>
  <c r="AG31" i="37"/>
  <c r="AG24" i="37"/>
  <c r="AG42" i="37" s="1"/>
  <c r="AS38" i="9"/>
  <c r="AS44" i="9" s="1"/>
  <c r="AS45" i="9" s="1"/>
  <c r="AS80" i="9"/>
  <c r="AS32" i="9"/>
  <c r="AS40" i="9"/>
  <c r="AS73" i="9"/>
  <c r="AG30" i="34"/>
  <c r="AG31" i="34"/>
  <c r="AH46" i="34" s="1"/>
  <c r="AG42" i="34"/>
  <c r="AH25" i="34"/>
  <c r="AH26" i="34" s="1"/>
  <c r="AG38" i="34"/>
  <c r="AG40" i="34" s="1"/>
  <c r="CC22" i="30" l="1"/>
  <c r="CC23" i="30" s="1"/>
  <c r="CB38" i="30"/>
  <c r="CB40" i="30" s="1"/>
  <c r="BB30" i="30"/>
  <c r="BB28" i="30" s="1"/>
  <c r="AT28" i="9"/>
  <c r="AT67" i="9" s="1"/>
  <c r="BC30" i="7"/>
  <c r="BC28" i="7" s="1"/>
  <c r="BC37" i="7" s="1"/>
  <c r="BC39" i="7" s="1"/>
  <c r="AS67" i="26"/>
  <c r="AR78" i="26"/>
  <c r="AR74" i="26"/>
  <c r="AR75" i="26" s="1"/>
  <c r="AS26" i="26"/>
  <c r="AS23" i="26"/>
  <c r="AR62" i="26"/>
  <c r="AR63" i="26" s="1"/>
  <c r="AR41" i="26"/>
  <c r="AT37" i="9"/>
  <c r="AT25" i="9"/>
  <c r="AT26" i="9" s="1"/>
  <c r="AS46" i="9"/>
  <c r="AS48" i="9" s="1"/>
  <c r="AG33" i="37"/>
  <c r="AG44" i="37" s="1"/>
  <c r="AG45" i="37"/>
  <c r="AG36" i="37" s="1"/>
  <c r="AG37" i="37" s="1"/>
  <c r="AG47" i="37"/>
  <c r="AH25" i="37"/>
  <c r="AH26" i="37" s="1"/>
  <c r="AH46" i="37"/>
  <c r="AG38" i="37"/>
  <c r="AG40" i="37" s="1"/>
  <c r="AG39" i="37"/>
  <c r="AG41" i="37" s="1"/>
  <c r="AH28" i="37"/>
  <c r="BB25" i="30"/>
  <c r="BB37" i="30"/>
  <c r="BB39" i="30" s="1"/>
  <c r="AS66" i="9"/>
  <c r="AS75" i="9"/>
  <c r="AS78" i="9" s="1"/>
  <c r="AS74" i="9"/>
  <c r="AS62" i="9"/>
  <c r="AS63" i="9" s="1"/>
  <c r="AH23" i="34"/>
  <c r="AH59" i="34"/>
  <c r="AH52" i="34"/>
  <c r="AH28" i="34"/>
  <c r="AG39" i="34"/>
  <c r="AG41" i="34" s="1"/>
  <c r="AG45" i="34"/>
  <c r="AG36" i="34" s="1"/>
  <c r="AG37" i="34" s="1"/>
  <c r="AG33" i="34"/>
  <c r="AG47" i="34"/>
  <c r="BC25" i="7" l="1"/>
  <c r="CC27" i="30"/>
  <c r="AT23" i="9"/>
  <c r="AT29" i="9" s="1"/>
  <c r="AS22" i="26"/>
  <c r="AS29" i="26"/>
  <c r="AS24" i="26" s="1"/>
  <c r="AH23" i="37"/>
  <c r="AH22" i="37" s="1"/>
  <c r="AH52" i="37"/>
  <c r="AH59" i="37"/>
  <c r="BC42" i="30"/>
  <c r="BC43" i="30" s="1"/>
  <c r="BB47" i="30"/>
  <c r="BC35" i="30"/>
  <c r="BC36" i="30" s="1"/>
  <c r="BB41" i="30"/>
  <c r="BC29" i="30"/>
  <c r="BB48" i="30"/>
  <c r="AH29" i="34"/>
  <c r="AH31" i="34" s="1"/>
  <c r="AI28" i="34" s="1"/>
  <c r="AH22" i="34"/>
  <c r="AG48" i="37"/>
  <c r="AG44" i="34"/>
  <c r="AH53" i="34"/>
  <c r="AH54" i="34" s="1"/>
  <c r="AH57" i="34"/>
  <c r="BD35" i="7"/>
  <c r="BD36" i="7" s="1"/>
  <c r="BD29" i="7"/>
  <c r="BC48" i="7"/>
  <c r="BC41" i="7"/>
  <c r="BD42" i="7"/>
  <c r="BD43" i="7" s="1"/>
  <c r="AT22" i="9" l="1"/>
  <c r="CD22" i="30"/>
  <c r="CD23" i="30" s="1"/>
  <c r="CD27" i="30"/>
  <c r="CC38" i="30"/>
  <c r="CC40" i="30" s="1"/>
  <c r="AT25" i="26"/>
  <c r="AT26" i="26" s="1"/>
  <c r="AS46" i="26"/>
  <c r="AS48" i="26" s="1"/>
  <c r="AS39" i="26"/>
  <c r="AS30" i="26"/>
  <c r="AS33" i="26" s="1"/>
  <c r="AS31" i="26"/>
  <c r="AS50" i="26"/>
  <c r="AT23" i="26"/>
  <c r="AH29" i="37"/>
  <c r="AH24" i="37" s="1"/>
  <c r="AH53" i="37"/>
  <c r="AH54" i="37" s="1"/>
  <c r="AH57" i="37"/>
  <c r="BC30" i="30"/>
  <c r="BC28" i="30" s="1"/>
  <c r="BC37" i="30" s="1"/>
  <c r="BC39" i="30" s="1"/>
  <c r="BC26" i="30"/>
  <c r="BC24" i="30" s="1"/>
  <c r="AH39" i="34"/>
  <c r="AH41" i="34" s="1"/>
  <c r="AT31" i="9"/>
  <c r="AT39" i="9"/>
  <c r="AT30" i="9"/>
  <c r="AT33" i="9" s="1"/>
  <c r="AH24" i="34"/>
  <c r="AI25" i="34" s="1"/>
  <c r="AI26" i="34" s="1"/>
  <c r="AH30" i="34"/>
  <c r="AH45" i="34" s="1"/>
  <c r="AH36" i="34" s="1"/>
  <c r="AH37" i="34" s="1"/>
  <c r="AT24" i="9"/>
  <c r="BD30" i="7"/>
  <c r="BD28" i="7" s="1"/>
  <c r="BD26" i="7"/>
  <c r="BD24" i="7" s="1"/>
  <c r="CD38" i="30" l="1"/>
  <c r="CD40" i="30" s="1"/>
  <c r="CE22" i="30"/>
  <c r="CE23" i="30" s="1"/>
  <c r="AT65" i="9"/>
  <c r="AT43" i="9"/>
  <c r="AT34" i="9"/>
  <c r="AS65" i="26"/>
  <c r="AS43" i="26"/>
  <c r="AS34" i="26"/>
  <c r="AS47" i="26"/>
  <c r="AS49" i="26" s="1"/>
  <c r="AT28" i="26"/>
  <c r="AT29" i="26" s="1"/>
  <c r="AT37" i="26"/>
  <c r="AS38" i="26"/>
  <c r="AS44" i="26" s="1"/>
  <c r="AS45" i="26" s="1"/>
  <c r="AS80" i="26"/>
  <c r="AS73" i="26"/>
  <c r="AS74" i="26" s="1"/>
  <c r="AS75" i="26" s="1"/>
  <c r="AS78" i="26" s="1"/>
  <c r="AS32" i="26"/>
  <c r="AS66" i="26" s="1"/>
  <c r="AS40" i="26"/>
  <c r="AT22" i="26"/>
  <c r="AH31" i="37"/>
  <c r="AI46" i="37" s="1"/>
  <c r="AH30" i="37"/>
  <c r="AH33" i="37" s="1"/>
  <c r="AH44" i="37" s="1"/>
  <c r="AH38" i="37"/>
  <c r="AH40" i="37" s="1"/>
  <c r="AH42" i="37"/>
  <c r="AI25" i="37"/>
  <c r="AH38" i="34"/>
  <c r="AH40" i="34" s="1"/>
  <c r="BC25" i="30"/>
  <c r="BC46" i="30"/>
  <c r="AT47" i="9"/>
  <c r="AT49" i="9" s="1"/>
  <c r="AU28" i="9"/>
  <c r="AU67" i="9" s="1"/>
  <c r="AU37" i="9"/>
  <c r="AH47" i="34"/>
  <c r="AT80" i="9"/>
  <c r="AT38" i="9"/>
  <c r="AT44" i="9" s="1"/>
  <c r="AT45" i="9" s="1"/>
  <c r="AT32" i="9"/>
  <c r="AT40" i="9"/>
  <c r="AT73" i="9"/>
  <c r="AH42" i="34"/>
  <c r="AH33" i="34"/>
  <c r="AH44" i="34" s="1"/>
  <c r="AI46" i="34"/>
  <c r="AI59" i="34" s="1"/>
  <c r="AT46" i="9"/>
  <c r="AT48" i="9" s="1"/>
  <c r="AU25" i="9"/>
  <c r="AT50" i="9"/>
  <c r="AI23" i="34"/>
  <c r="AI29" i="34" s="1"/>
  <c r="BD37" i="7"/>
  <c r="BD39" i="7" s="1"/>
  <c r="BD25" i="7"/>
  <c r="CE27" i="30" l="1"/>
  <c r="CE38" i="30" s="1"/>
  <c r="CE40" i="30" s="1"/>
  <c r="AS41" i="26"/>
  <c r="AS62" i="26"/>
  <c r="AS63" i="26" s="1"/>
  <c r="AH47" i="37"/>
  <c r="AH48" i="37" s="1"/>
  <c r="AH39" i="37"/>
  <c r="AH41" i="37" s="1"/>
  <c r="AI28" i="37"/>
  <c r="AH45" i="37"/>
  <c r="AH36" i="37" s="1"/>
  <c r="AH37" i="37" s="1"/>
  <c r="AT24" i="26"/>
  <c r="AT39" i="26"/>
  <c r="AT30" i="26"/>
  <c r="AT33" i="26" s="1"/>
  <c r="AT67" i="26"/>
  <c r="AT31" i="26"/>
  <c r="AI22" i="34"/>
  <c r="AI23" i="37"/>
  <c r="AI26" i="37"/>
  <c r="AI59" i="37"/>
  <c r="AI52" i="37"/>
  <c r="AI53" i="37" s="1"/>
  <c r="AI54" i="37" s="1"/>
  <c r="AI57" i="37" s="1"/>
  <c r="AI52" i="34"/>
  <c r="AI53" i="34" s="1"/>
  <c r="AI54" i="34" s="1"/>
  <c r="BC48" i="30"/>
  <c r="BD42" i="30"/>
  <c r="BD43" i="30" s="1"/>
  <c r="BD35" i="30"/>
  <c r="BD36" i="30" s="1"/>
  <c r="BD29" i="30"/>
  <c r="BD30" i="30" s="1"/>
  <c r="BD28" i="30" s="1"/>
  <c r="BD37" i="30" s="1"/>
  <c r="BD39" i="30" s="1"/>
  <c r="BC47" i="30"/>
  <c r="BC41" i="30"/>
  <c r="AT66" i="9"/>
  <c r="AU26" i="9"/>
  <c r="AU23" i="9"/>
  <c r="AT75" i="9"/>
  <c r="AT78" i="9" s="1"/>
  <c r="AT74" i="9"/>
  <c r="AT62" i="9"/>
  <c r="AT63" i="9" s="1"/>
  <c r="AI30" i="34"/>
  <c r="AI31" i="34"/>
  <c r="AI24" i="34"/>
  <c r="BE29" i="7"/>
  <c r="BD41" i="7"/>
  <c r="BE35" i="7"/>
  <c r="BE36" i="7" s="1"/>
  <c r="BE42" i="7"/>
  <c r="BE43" i="7" s="1"/>
  <c r="BD48" i="7"/>
  <c r="AT65" i="26" l="1"/>
  <c r="AT43" i="26"/>
  <c r="AT34" i="26"/>
  <c r="AU37" i="26"/>
  <c r="AT47" i="26"/>
  <c r="AT49" i="26" s="1"/>
  <c r="AU28" i="26"/>
  <c r="AU67" i="26" s="1"/>
  <c r="AT80" i="26"/>
  <c r="AT32" i="26"/>
  <c r="AT66" i="26" s="1"/>
  <c r="AT73" i="26"/>
  <c r="AT74" i="26" s="1"/>
  <c r="AT75" i="26" s="1"/>
  <c r="AT78" i="26" s="1"/>
  <c r="AT38" i="26"/>
  <c r="AT44" i="26" s="1"/>
  <c r="AT45" i="26" s="1"/>
  <c r="AT40" i="26"/>
  <c r="AT50" i="26"/>
  <c r="AU25" i="26"/>
  <c r="AT46" i="26"/>
  <c r="AT48" i="26" s="1"/>
  <c r="BD26" i="30"/>
  <c r="BD24" i="30" s="1"/>
  <c r="BD25" i="30" s="1"/>
  <c r="AI57" i="34"/>
  <c r="AI22" i="37"/>
  <c r="AI29" i="37"/>
  <c r="AU29" i="9"/>
  <c r="AU24" i="9" s="1"/>
  <c r="AU22" i="9"/>
  <c r="AI42" i="34"/>
  <c r="AJ25" i="34"/>
  <c r="AJ46" i="34"/>
  <c r="AI38" i="34"/>
  <c r="AI40" i="34" s="1"/>
  <c r="AI39" i="34"/>
  <c r="AI41" i="34" s="1"/>
  <c r="AJ28" i="34"/>
  <c r="AI45" i="34"/>
  <c r="AI36" i="34" s="1"/>
  <c r="AI37" i="34" s="1"/>
  <c r="AI47" i="34"/>
  <c r="AI33" i="34"/>
  <c r="BE30" i="7"/>
  <c r="BE28" i="7" s="1"/>
  <c r="BE26" i="7"/>
  <c r="BE24" i="7" s="1"/>
  <c r="AU26" i="26" l="1"/>
  <c r="AU23" i="26"/>
  <c r="AT62" i="26"/>
  <c r="AT63" i="26" s="1"/>
  <c r="AT41" i="26"/>
  <c r="BD46" i="30"/>
  <c r="AI30" i="37"/>
  <c r="AI31" i="37"/>
  <c r="AI24" i="37"/>
  <c r="AI42" i="37" s="1"/>
  <c r="BD41" i="30"/>
  <c r="BE35" i="30"/>
  <c r="BE36" i="30" s="1"/>
  <c r="BE42" i="30"/>
  <c r="BE43" i="30" s="1"/>
  <c r="BE29" i="30"/>
  <c r="BD48" i="30"/>
  <c r="BD47" i="30"/>
  <c r="AU46" i="9"/>
  <c r="AU48" i="9" s="1"/>
  <c r="AV25" i="9"/>
  <c r="AV26" i="9" s="1"/>
  <c r="AU50" i="9"/>
  <c r="AU30" i="9"/>
  <c r="AU33" i="9" s="1"/>
  <c r="AU39" i="9"/>
  <c r="AU31" i="9"/>
  <c r="AJ26" i="34"/>
  <c r="AJ23" i="34"/>
  <c r="AI44" i="34"/>
  <c r="AJ59" i="34"/>
  <c r="AJ52" i="34"/>
  <c r="BE37" i="7"/>
  <c r="BE39" i="7" s="1"/>
  <c r="BE25" i="7"/>
  <c r="AU65" i="9" l="1"/>
  <c r="AU43" i="9"/>
  <c r="AU34" i="9"/>
  <c r="AU29" i="26"/>
  <c r="AU22" i="26"/>
  <c r="AJ25" i="37"/>
  <c r="AJ26" i="37" s="1"/>
  <c r="AI38" i="37"/>
  <c r="AI40" i="37" s="1"/>
  <c r="AJ46" i="37"/>
  <c r="AJ28" i="37"/>
  <c r="AI39" i="37"/>
  <c r="AI41" i="37" s="1"/>
  <c r="AI45" i="37"/>
  <c r="AI36" i="37" s="1"/>
  <c r="AI37" i="37" s="1"/>
  <c r="AI47" i="37"/>
  <c r="AI48" i="37" s="1"/>
  <c r="AI33" i="37"/>
  <c r="AI44" i="37" s="1"/>
  <c r="BE30" i="30"/>
  <c r="BE28" i="30" s="1"/>
  <c r="BE37" i="30" s="1"/>
  <c r="BE39" i="30" s="1"/>
  <c r="BE26" i="30"/>
  <c r="BE24" i="30" s="1"/>
  <c r="AV23" i="9"/>
  <c r="AV22" i="9" s="1"/>
  <c r="AU47" i="9"/>
  <c r="AU49" i="9" s="1"/>
  <c r="AV28" i="9"/>
  <c r="AV67" i="9" s="1"/>
  <c r="AV37" i="9"/>
  <c r="AU38" i="9"/>
  <c r="AU44" i="9" s="1"/>
  <c r="AU45" i="9" s="1"/>
  <c r="AU80" i="9"/>
  <c r="AU40" i="9"/>
  <c r="AU32" i="9"/>
  <c r="AU73" i="9"/>
  <c r="AJ53" i="34"/>
  <c r="AJ54" i="34" s="1"/>
  <c r="AJ57" i="34" s="1"/>
  <c r="AJ29" i="34"/>
  <c r="AJ24" i="34" s="1"/>
  <c r="AJ22" i="34"/>
  <c r="BF35" i="7"/>
  <c r="BF36" i="7" s="1"/>
  <c r="BF29" i="7"/>
  <c r="BF42" i="7"/>
  <c r="BF43" i="7" s="1"/>
  <c r="BE41" i="7"/>
  <c r="BE48" i="7"/>
  <c r="AU39" i="26" l="1"/>
  <c r="AU30" i="26"/>
  <c r="AU33" i="26" s="1"/>
  <c r="AU31" i="26"/>
  <c r="AU24" i="26"/>
  <c r="AJ23" i="37"/>
  <c r="AJ22" i="37" s="1"/>
  <c r="AV29" i="9"/>
  <c r="AV24" i="9" s="1"/>
  <c r="AV50" i="9" s="1"/>
  <c r="AJ59" i="37"/>
  <c r="AJ52" i="37"/>
  <c r="BE25" i="30"/>
  <c r="BE46" i="30"/>
  <c r="AU74" i="9"/>
  <c r="AU75" i="9" s="1"/>
  <c r="AU78" i="9" s="1"/>
  <c r="AU66" i="9"/>
  <c r="AU62" i="9"/>
  <c r="AU63" i="9" s="1"/>
  <c r="AK25" i="34"/>
  <c r="AK26" i="34" s="1"/>
  <c r="AJ38" i="34"/>
  <c r="AJ40" i="34" s="1"/>
  <c r="AJ42" i="34"/>
  <c r="AJ30" i="34"/>
  <c r="AJ31" i="34"/>
  <c r="BF30" i="7"/>
  <c r="BF28" i="7" s="1"/>
  <c r="BF26" i="7"/>
  <c r="BF24" i="7" s="1"/>
  <c r="AJ29" i="37" l="1"/>
  <c r="AJ24" i="37" s="1"/>
  <c r="AU65" i="26"/>
  <c r="AU34" i="26"/>
  <c r="AU43" i="26"/>
  <c r="AU50" i="26"/>
  <c r="AU46" i="26"/>
  <c r="AU48" i="26" s="1"/>
  <c r="AV25" i="26"/>
  <c r="AV37" i="26"/>
  <c r="AU47" i="26"/>
  <c r="AU49" i="26" s="1"/>
  <c r="AV28" i="26"/>
  <c r="AV67" i="26" s="1"/>
  <c r="AV31" i="9"/>
  <c r="AW28" i="9" s="1"/>
  <c r="AW67" i="9" s="1"/>
  <c r="AU80" i="26"/>
  <c r="AU38" i="26"/>
  <c r="AU44" i="26" s="1"/>
  <c r="AU45" i="26" s="1"/>
  <c r="AU32" i="26"/>
  <c r="AU66" i="26" s="1"/>
  <c r="AU73" i="26"/>
  <c r="AU74" i="26" s="1"/>
  <c r="AU75" i="26" s="1"/>
  <c r="AU78" i="26" s="1"/>
  <c r="AU40" i="26"/>
  <c r="AV30" i="9"/>
  <c r="AV38" i="9" s="1"/>
  <c r="AV44" i="9" s="1"/>
  <c r="AV45" i="9" s="1"/>
  <c r="AV39" i="9"/>
  <c r="AJ57" i="37"/>
  <c r="AJ53" i="37"/>
  <c r="AJ54" i="37" s="1"/>
  <c r="AJ31" i="37"/>
  <c r="AJ30" i="37"/>
  <c r="BE48" i="30"/>
  <c r="BF29" i="30"/>
  <c r="BE47" i="30"/>
  <c r="BF35" i="30"/>
  <c r="BF36" i="30" s="1"/>
  <c r="BE41" i="30"/>
  <c r="BF42" i="30"/>
  <c r="BF43" i="30" s="1"/>
  <c r="AW25" i="9"/>
  <c r="AV46" i="9"/>
  <c r="AV48" i="9" s="1"/>
  <c r="AK23" i="34"/>
  <c r="AK22" i="34" s="1"/>
  <c r="AJ39" i="34"/>
  <c r="AJ41" i="34" s="1"/>
  <c r="AK28" i="34"/>
  <c r="AJ45" i="34"/>
  <c r="AJ36" i="34" s="1"/>
  <c r="AJ37" i="34" s="1"/>
  <c r="AJ33" i="34"/>
  <c r="AJ47" i="34"/>
  <c r="AK46" i="34"/>
  <c r="BF37" i="7"/>
  <c r="BF39" i="7" s="1"/>
  <c r="BF25" i="7"/>
  <c r="AV80" i="9" l="1"/>
  <c r="AV73" i="9"/>
  <c r="AV78" i="9" s="1"/>
  <c r="AV33" i="9"/>
  <c r="AV32" i="9"/>
  <c r="AV66" i="9" s="1"/>
  <c r="AW37" i="9"/>
  <c r="AV40" i="9"/>
  <c r="AV62" i="9" s="1"/>
  <c r="AV63" i="9" s="1"/>
  <c r="AV47" i="9"/>
  <c r="AV49" i="9" s="1"/>
  <c r="AU41" i="26"/>
  <c r="AU62" i="26"/>
  <c r="AU63" i="26" s="1"/>
  <c r="AV23" i="26"/>
  <c r="AV26" i="26"/>
  <c r="AJ45" i="37"/>
  <c r="AJ36" i="37" s="1"/>
  <c r="AJ37" i="37" s="1"/>
  <c r="AJ33" i="37"/>
  <c r="AJ44" i="37" s="1"/>
  <c r="AJ47" i="37"/>
  <c r="AJ48" i="37" s="1"/>
  <c r="AJ39" i="37"/>
  <c r="AJ41" i="37" s="1"/>
  <c r="AK28" i="37"/>
  <c r="AJ42" i="37"/>
  <c r="AK46" i="37"/>
  <c r="AJ38" i="37"/>
  <c r="AJ40" i="37" s="1"/>
  <c r="AK25" i="37"/>
  <c r="BF30" i="30"/>
  <c r="BF28" i="30" s="1"/>
  <c r="BF26" i="30"/>
  <c r="BF24" i="30" s="1"/>
  <c r="AW26" i="9"/>
  <c r="AW23" i="9"/>
  <c r="AK59" i="34"/>
  <c r="AK52" i="34"/>
  <c r="AJ44" i="34"/>
  <c r="AK29" i="34"/>
  <c r="BG29" i="7"/>
  <c r="BG30" i="7" s="1"/>
  <c r="BG28" i="7" s="1"/>
  <c r="BG35" i="7"/>
  <c r="BG36" i="7" s="1"/>
  <c r="BG42" i="7"/>
  <c r="BG43" i="7" s="1"/>
  <c r="BF41" i="7"/>
  <c r="BF48" i="7"/>
  <c r="AV74" i="9" l="1"/>
  <c r="AV75" i="9" s="1"/>
  <c r="AV65" i="9"/>
  <c r="AV43" i="9"/>
  <c r="AV34" i="9"/>
  <c r="AV29" i="26"/>
  <c r="AV22" i="26"/>
  <c r="AK52" i="37"/>
  <c r="AK59" i="37"/>
  <c r="AK23" i="37"/>
  <c r="AK26" i="37"/>
  <c r="BF46" i="30"/>
  <c r="BF37" i="30"/>
  <c r="BF39" i="30" s="1"/>
  <c r="BF25" i="30"/>
  <c r="AW22" i="9"/>
  <c r="AW29" i="9"/>
  <c r="AK57" i="34"/>
  <c r="AK53" i="34"/>
  <c r="AK54" i="34" s="1"/>
  <c r="AK30" i="34"/>
  <c r="AK24" i="34"/>
  <c r="AK31" i="34"/>
  <c r="BG26" i="7"/>
  <c r="BG24" i="7" s="1"/>
  <c r="BG25" i="7" s="1"/>
  <c r="BG37" i="7"/>
  <c r="BG39" i="7" s="1"/>
  <c r="AV24" i="26" l="1"/>
  <c r="AV39" i="26"/>
  <c r="AV30" i="26"/>
  <c r="AV33" i="26" s="1"/>
  <c r="AV31" i="26"/>
  <c r="AK29" i="37"/>
  <c r="AK22" i="37"/>
  <c r="AK57" i="37"/>
  <c r="AK53" i="37"/>
  <c r="AK54" i="37" s="1"/>
  <c r="BG35" i="30"/>
  <c r="BG36" i="30" s="1"/>
  <c r="BF48" i="30"/>
  <c r="BF41" i="30"/>
  <c r="BG29" i="30"/>
  <c r="BG30" i="30" s="1"/>
  <c r="BG28" i="30" s="1"/>
  <c r="BG37" i="30" s="1"/>
  <c r="BG39" i="30" s="1"/>
  <c r="BF47" i="30"/>
  <c r="BG42" i="30"/>
  <c r="BG43" i="30" s="1"/>
  <c r="AW24" i="9"/>
  <c r="AW50" i="9" s="1"/>
  <c r="AW30" i="9"/>
  <c r="AW33" i="9" s="1"/>
  <c r="AW39" i="9"/>
  <c r="AW31" i="9"/>
  <c r="AL25" i="34"/>
  <c r="AL26" i="34" s="1"/>
  <c r="AK38" i="34"/>
  <c r="AK40" i="34" s="1"/>
  <c r="AL46" i="34"/>
  <c r="AK42" i="34"/>
  <c r="AK45" i="34"/>
  <c r="AK36" i="34" s="1"/>
  <c r="AK37" i="34" s="1"/>
  <c r="AK47" i="34"/>
  <c r="AK33" i="34"/>
  <c r="AK39" i="34"/>
  <c r="AK41" i="34" s="1"/>
  <c r="AL28" i="34"/>
  <c r="BH29" i="7"/>
  <c r="BH30" i="7" s="1"/>
  <c r="BH28" i="7" s="1"/>
  <c r="BG41" i="7"/>
  <c r="BG48" i="7"/>
  <c r="BH35" i="7"/>
  <c r="BH36" i="7" s="1"/>
  <c r="BH42" i="7"/>
  <c r="BH43" i="7" s="1"/>
  <c r="AW65" i="9" l="1"/>
  <c r="AW34" i="9"/>
  <c r="AW43" i="9"/>
  <c r="AV65" i="26"/>
  <c r="AV43" i="26"/>
  <c r="AV34" i="26"/>
  <c r="AV47" i="26"/>
  <c r="AV49" i="26" s="1"/>
  <c r="AW37" i="26"/>
  <c r="AW28" i="26"/>
  <c r="AW67" i="26" s="1"/>
  <c r="AV32" i="26"/>
  <c r="AV66" i="26" s="1"/>
  <c r="AV40" i="26"/>
  <c r="AV73" i="26"/>
  <c r="AV38" i="26"/>
  <c r="AV44" i="26" s="1"/>
  <c r="AV45" i="26" s="1"/>
  <c r="AV80" i="26"/>
  <c r="AV50" i="26"/>
  <c r="AV46" i="26"/>
  <c r="AV48" i="26" s="1"/>
  <c r="AW25" i="26"/>
  <c r="BG26" i="30"/>
  <c r="BG24" i="30" s="1"/>
  <c r="BG25" i="30" s="1"/>
  <c r="AK30" i="37"/>
  <c r="AK31" i="37"/>
  <c r="AK24" i="37"/>
  <c r="AX37" i="9"/>
  <c r="AW47" i="9"/>
  <c r="AW49" i="9" s="1"/>
  <c r="AX28" i="9"/>
  <c r="AX67" i="9" s="1"/>
  <c r="AW38" i="9"/>
  <c r="AW44" i="9" s="1"/>
  <c r="AW45" i="9" s="1"/>
  <c r="AW73" i="9"/>
  <c r="AW80" i="9"/>
  <c r="AW40" i="9"/>
  <c r="AW32" i="9"/>
  <c r="AW46" i="9"/>
  <c r="AW48" i="9" s="1"/>
  <c r="AX25" i="9"/>
  <c r="AL23" i="34"/>
  <c r="AL22" i="34" s="1"/>
  <c r="AK44" i="34"/>
  <c r="BH26" i="7"/>
  <c r="BH24" i="7" s="1"/>
  <c r="BH25" i="7" s="1"/>
  <c r="AL59" i="34"/>
  <c r="AL52" i="34"/>
  <c r="BH37" i="7"/>
  <c r="BH39" i="7" s="1"/>
  <c r="AW26" i="26" l="1"/>
  <c r="AW23" i="26"/>
  <c r="AV75" i="26"/>
  <c r="AV78" i="26" s="1"/>
  <c r="AV74" i="26"/>
  <c r="BG46" i="30"/>
  <c r="AV41" i="26"/>
  <c r="AV62" i="26"/>
  <c r="AV63" i="26" s="1"/>
  <c r="AK42" i="37"/>
  <c r="AL46" i="37"/>
  <c r="AL25" i="37"/>
  <c r="AK38" i="37"/>
  <c r="AK40" i="37" s="1"/>
  <c r="AK39" i="37"/>
  <c r="AK41" i="37" s="1"/>
  <c r="AL28" i="37"/>
  <c r="AK45" i="37"/>
  <c r="AK36" i="37" s="1"/>
  <c r="AK37" i="37" s="1"/>
  <c r="AK33" i="37"/>
  <c r="AK44" i="37" s="1"/>
  <c r="AK47" i="37"/>
  <c r="AK48" i="37" s="1"/>
  <c r="BG47" i="30"/>
  <c r="BG48" i="30"/>
  <c r="BH35" i="30"/>
  <c r="BH36" i="30" s="1"/>
  <c r="BG41" i="30"/>
  <c r="BH42" i="30"/>
  <c r="BH43" i="30" s="1"/>
  <c r="BH29" i="30"/>
  <c r="AW62" i="9"/>
  <c r="AW63" i="9" s="1"/>
  <c r="AX26" i="9"/>
  <c r="AX23" i="9"/>
  <c r="AW78" i="9"/>
  <c r="AW74" i="9"/>
  <c r="AW75" i="9" s="1"/>
  <c r="AW66" i="9"/>
  <c r="AL29" i="34"/>
  <c r="AL24" i="34" s="1"/>
  <c r="AL53" i="34"/>
  <c r="AL54" i="34" s="1"/>
  <c r="AL57" i="34" s="1"/>
  <c r="BI35" i="7"/>
  <c r="BI36" i="7" s="1"/>
  <c r="BI29" i="7"/>
  <c r="BI30" i="7" s="1"/>
  <c r="BI28" i="7" s="1"/>
  <c r="BI37" i="7" s="1"/>
  <c r="BI39" i="7" s="1"/>
  <c r="BH48" i="7"/>
  <c r="BI42" i="7"/>
  <c r="BI43" i="7" s="1"/>
  <c r="BH41" i="7"/>
  <c r="AW29" i="26" l="1"/>
  <c r="AW22" i="26"/>
  <c r="AL26" i="37"/>
  <c r="AL23" i="37"/>
  <c r="AL59" i="37"/>
  <c r="AL52" i="37"/>
  <c r="BH30" i="30"/>
  <c r="BH28" i="30" s="1"/>
  <c r="BH26" i="30"/>
  <c r="BH24" i="30" s="1"/>
  <c r="AX22" i="9"/>
  <c r="AX29" i="9"/>
  <c r="AL31" i="34"/>
  <c r="AL39" i="34" s="1"/>
  <c r="AL41" i="34" s="1"/>
  <c r="AL30" i="34"/>
  <c r="AL45" i="34" s="1"/>
  <c r="AL36" i="34" s="1"/>
  <c r="AL37" i="34" s="1"/>
  <c r="AM25" i="34"/>
  <c r="AM26" i="34" s="1"/>
  <c r="AL38" i="34"/>
  <c r="AL40" i="34" s="1"/>
  <c r="AL42" i="34"/>
  <c r="BI26" i="7"/>
  <c r="BI24" i="7" s="1"/>
  <c r="AW39" i="26" l="1"/>
  <c r="AW31" i="26"/>
  <c r="AW24" i="26"/>
  <c r="AW30" i="26"/>
  <c r="AW33" i="26" s="1"/>
  <c r="AL53" i="37"/>
  <c r="AL54" i="37" s="1"/>
  <c r="AL57" i="37"/>
  <c r="AL22" i="37"/>
  <c r="AL29" i="37"/>
  <c r="AM46" i="34"/>
  <c r="AM59" i="34" s="1"/>
  <c r="BH46" i="30"/>
  <c r="BH37" i="30"/>
  <c r="BH39" i="30" s="1"/>
  <c r="BH25" i="30"/>
  <c r="AX39" i="9"/>
  <c r="AX30" i="9"/>
  <c r="AX33" i="9" s="1"/>
  <c r="AX31" i="9"/>
  <c r="AX24" i="9"/>
  <c r="AM28" i="34"/>
  <c r="AL47" i="34"/>
  <c r="AL33" i="34"/>
  <c r="AL44" i="34" s="1"/>
  <c r="AM23" i="34"/>
  <c r="BI25" i="7"/>
  <c r="AM29" i="34" l="1"/>
  <c r="AM24" i="34" s="1"/>
  <c r="AX65" i="9"/>
  <c r="AX34" i="9"/>
  <c r="AX43" i="9"/>
  <c r="AW65" i="26"/>
  <c r="AW34" i="26"/>
  <c r="AW43" i="26"/>
  <c r="AW73" i="26"/>
  <c r="AW74" i="26" s="1"/>
  <c r="AW75" i="26" s="1"/>
  <c r="AW78" i="26" s="1"/>
  <c r="AW80" i="26"/>
  <c r="AW38" i="26"/>
  <c r="AW44" i="26" s="1"/>
  <c r="AW45" i="26" s="1"/>
  <c r="AW32" i="26"/>
  <c r="AW66" i="26" s="1"/>
  <c r="AW40" i="26"/>
  <c r="AW50" i="26"/>
  <c r="AX25" i="26"/>
  <c r="AW46" i="26"/>
  <c r="AW48" i="26" s="1"/>
  <c r="AX37" i="26"/>
  <c r="AW47" i="26"/>
  <c r="AW49" i="26" s="1"/>
  <c r="AX28" i="26"/>
  <c r="AX67" i="26" s="1"/>
  <c r="AL30" i="37"/>
  <c r="AL24" i="37"/>
  <c r="AL31" i="37"/>
  <c r="AM52" i="34"/>
  <c r="AM53" i="34" s="1"/>
  <c r="AM54" i="34" s="1"/>
  <c r="AM22" i="34"/>
  <c r="BI35" i="30"/>
  <c r="BI36" i="30" s="1"/>
  <c r="BH47" i="30"/>
  <c r="BI42" i="30"/>
  <c r="BI43" i="30" s="1"/>
  <c r="BI29" i="30"/>
  <c r="BI30" i="30" s="1"/>
  <c r="BI28" i="30" s="1"/>
  <c r="BH48" i="30"/>
  <c r="BH41" i="30"/>
  <c r="AY28" i="9"/>
  <c r="AY67" i="9" s="1"/>
  <c r="AY37" i="9"/>
  <c r="AX47" i="9"/>
  <c r="AX49" i="9" s="1"/>
  <c r="AX38" i="9"/>
  <c r="AX44" i="9" s="1"/>
  <c r="AX45" i="9" s="1"/>
  <c r="AX80" i="9"/>
  <c r="AX32" i="9"/>
  <c r="AX40" i="9"/>
  <c r="AX73" i="9"/>
  <c r="AY25" i="9"/>
  <c r="AY26" i="9" s="1"/>
  <c r="AX46" i="9"/>
  <c r="AX48" i="9" s="1"/>
  <c r="AX50" i="9"/>
  <c r="AM30" i="34"/>
  <c r="AM31" i="34"/>
  <c r="BJ35" i="7"/>
  <c r="BJ36" i="7" s="1"/>
  <c r="BJ42" i="7"/>
  <c r="BJ43" i="7" s="1"/>
  <c r="BI41" i="7"/>
  <c r="BI48" i="7"/>
  <c r="BJ29" i="7"/>
  <c r="AM57" i="34" l="1"/>
  <c r="AX23" i="26"/>
  <c r="AX26" i="26"/>
  <c r="AW62" i="26"/>
  <c r="AW63" i="26" s="1"/>
  <c r="AW41" i="26"/>
  <c r="BI26" i="30"/>
  <c r="BI24" i="30" s="1"/>
  <c r="BI46" i="30" s="1"/>
  <c r="AM28" i="37"/>
  <c r="AL39" i="37"/>
  <c r="AL41" i="37" s="1"/>
  <c r="AM25" i="37"/>
  <c r="AM46" i="37"/>
  <c r="AL42" i="37"/>
  <c r="AL38" i="37"/>
  <c r="AL40" i="37" s="1"/>
  <c r="AL47" i="37"/>
  <c r="AL48" i="37" s="1"/>
  <c r="AL45" i="37"/>
  <c r="AL36" i="37" s="1"/>
  <c r="AL37" i="37" s="1"/>
  <c r="AL33" i="37"/>
  <c r="AL44" i="37" s="1"/>
  <c r="BI37" i="30"/>
  <c r="BI39" i="30" s="1"/>
  <c r="AX66" i="9"/>
  <c r="AX74" i="9"/>
  <c r="AX75" i="9" s="1"/>
  <c r="AX78" i="9" s="1"/>
  <c r="AX62" i="9"/>
  <c r="AX63" i="9" s="1"/>
  <c r="AY23" i="9"/>
  <c r="AM38" i="34"/>
  <c r="AM40" i="34" s="1"/>
  <c r="AN25" i="34"/>
  <c r="AN26" i="34" s="1"/>
  <c r="AN46" i="34"/>
  <c r="AM45" i="34"/>
  <c r="AM36" i="34" s="1"/>
  <c r="AM37" i="34" s="1"/>
  <c r="AM33" i="34"/>
  <c r="AM47" i="34"/>
  <c r="AN28" i="34"/>
  <c r="AM39" i="34"/>
  <c r="AM41" i="34" s="1"/>
  <c r="AM42" i="34"/>
  <c r="BJ30" i="7"/>
  <c r="BJ28" i="7" s="1"/>
  <c r="BJ37" i="7" s="1"/>
  <c r="BJ39" i="7" s="1"/>
  <c r="BJ26" i="7"/>
  <c r="BJ24" i="7" s="1"/>
  <c r="BI25" i="30" l="1"/>
  <c r="BJ29" i="30" s="1"/>
  <c r="BJ30" i="30" s="1"/>
  <c r="BJ28" i="30" s="1"/>
  <c r="AX22" i="26"/>
  <c r="AX29" i="26"/>
  <c r="AM52" i="37"/>
  <c r="AM53" i="37" s="1"/>
  <c r="AM54" i="37" s="1"/>
  <c r="AM57" i="37" s="1"/>
  <c r="AM59" i="37"/>
  <c r="AM26" i="37"/>
  <c r="AM23" i="37"/>
  <c r="AY29" i="9"/>
  <c r="AY22" i="9"/>
  <c r="AN23" i="34"/>
  <c r="AN29" i="34" s="1"/>
  <c r="AM44" i="34"/>
  <c r="AN59" i="34"/>
  <c r="AN52" i="34"/>
  <c r="BJ25" i="7"/>
  <c r="BI41" i="30" l="1"/>
  <c r="BI47" i="30"/>
  <c r="BJ42" i="30"/>
  <c r="BJ43" i="30" s="1"/>
  <c r="BI48" i="30"/>
  <c r="BJ35" i="30"/>
  <c r="BJ36" i="30" s="1"/>
  <c r="AX24" i="26"/>
  <c r="AX50" i="26" s="1"/>
  <c r="AX39" i="26"/>
  <c r="AX30" i="26"/>
  <c r="AX33" i="26" s="1"/>
  <c r="AX31" i="26"/>
  <c r="AM22" i="37"/>
  <c r="AM29" i="37"/>
  <c r="BJ26" i="30"/>
  <c r="BJ24" i="30" s="1"/>
  <c r="BJ46" i="30" s="1"/>
  <c r="BJ37" i="30"/>
  <c r="BJ39" i="30" s="1"/>
  <c r="AY39" i="9"/>
  <c r="AY30" i="9"/>
  <c r="AY33" i="9" s="1"/>
  <c r="AY31" i="9"/>
  <c r="AY24" i="9"/>
  <c r="AN22" i="34"/>
  <c r="AN53" i="34"/>
  <c r="AN54" i="34" s="1"/>
  <c r="AN57" i="34" s="1"/>
  <c r="AN30" i="34"/>
  <c r="AN31" i="34"/>
  <c r="AN24" i="34"/>
  <c r="BK29" i="7"/>
  <c r="BK42" i="7"/>
  <c r="BK43" i="7" s="1"/>
  <c r="BJ48" i="7"/>
  <c r="BJ41" i="7"/>
  <c r="BK35" i="7"/>
  <c r="BK36" i="7" s="1"/>
  <c r="AX65" i="26" l="1"/>
  <c r="AX43" i="26"/>
  <c r="AX34" i="26"/>
  <c r="AY65" i="9"/>
  <c r="AY43" i="9"/>
  <c r="AY34" i="9"/>
  <c r="BJ25" i="30"/>
  <c r="BJ47" i="30" s="1"/>
  <c r="AX47" i="26"/>
  <c r="AX49" i="26" s="1"/>
  <c r="AY28" i="26"/>
  <c r="AY67" i="26" s="1"/>
  <c r="AY37" i="26"/>
  <c r="AX80" i="26"/>
  <c r="AX38" i="26"/>
  <c r="AX44" i="26" s="1"/>
  <c r="AX45" i="26" s="1"/>
  <c r="AX32" i="26"/>
  <c r="AX66" i="26" s="1"/>
  <c r="AX40" i="26"/>
  <c r="AX73" i="26"/>
  <c r="AY25" i="26"/>
  <c r="AY26" i="26" s="1"/>
  <c r="AX46" i="26"/>
  <c r="AX48" i="26" s="1"/>
  <c r="AM24" i="37"/>
  <c r="AM42" i="37" s="1"/>
  <c r="AM31" i="37"/>
  <c r="AM30" i="37"/>
  <c r="AZ37" i="9"/>
  <c r="AZ28" i="9"/>
  <c r="AZ67" i="9" s="1"/>
  <c r="AY47" i="9"/>
  <c r="AY49" i="9" s="1"/>
  <c r="AY46" i="9"/>
  <c r="AY48" i="9" s="1"/>
  <c r="AZ25" i="9"/>
  <c r="AZ26" i="9" s="1"/>
  <c r="AY80" i="9"/>
  <c r="AY38" i="9"/>
  <c r="AY44" i="9" s="1"/>
  <c r="AY45" i="9" s="1"/>
  <c r="AY32" i="9"/>
  <c r="AY40" i="9"/>
  <c r="AY73" i="9"/>
  <c r="AY50" i="9"/>
  <c r="AN39" i="34"/>
  <c r="AN41" i="34" s="1"/>
  <c r="AO28" i="34"/>
  <c r="AN45" i="34"/>
  <c r="AN36" i="34" s="1"/>
  <c r="AN37" i="34" s="1"/>
  <c r="AN47" i="34"/>
  <c r="AN33" i="34"/>
  <c r="AN42" i="34"/>
  <c r="AN38" i="34"/>
  <c r="AN40" i="34" s="1"/>
  <c r="AO46" i="34"/>
  <c r="AO25" i="34"/>
  <c r="AO26" i="34" s="1"/>
  <c r="BK30" i="7"/>
  <c r="BK28" i="7" s="1"/>
  <c r="BK26" i="7"/>
  <c r="BK24" i="7" s="1"/>
  <c r="BK29" i="30" l="1"/>
  <c r="BK30" i="30" s="1"/>
  <c r="BK28" i="30" s="1"/>
  <c r="BJ48" i="30"/>
  <c r="BJ41" i="30"/>
  <c r="BK35" i="30"/>
  <c r="BK36" i="30" s="1"/>
  <c r="BK42" i="30"/>
  <c r="BK43" i="30" s="1"/>
  <c r="AY23" i="26"/>
  <c r="AX74" i="26"/>
  <c r="AX75" i="26"/>
  <c r="AX78" i="26" s="1"/>
  <c r="AX41" i="26"/>
  <c r="AX62" i="26"/>
  <c r="AX63" i="26" s="1"/>
  <c r="AM45" i="37"/>
  <c r="AM36" i="37" s="1"/>
  <c r="AM37" i="37" s="1"/>
  <c r="AM33" i="37"/>
  <c r="AM44" i="37" s="1"/>
  <c r="AM47" i="37"/>
  <c r="AM48" i="37" s="1"/>
  <c r="AN46" i="37"/>
  <c r="AM39" i="37"/>
  <c r="AM41" i="37" s="1"/>
  <c r="AN28" i="37"/>
  <c r="AM38" i="37"/>
  <c r="AM40" i="37" s="1"/>
  <c r="AN25" i="37"/>
  <c r="AN26" i="37" s="1"/>
  <c r="BK26" i="30"/>
  <c r="BK24" i="30" s="1"/>
  <c r="BK46" i="30" s="1"/>
  <c r="AY78" i="9"/>
  <c r="AY74" i="9"/>
  <c r="AY75" i="9" s="1"/>
  <c r="AY66" i="9"/>
  <c r="AY62" i="9"/>
  <c r="AY63" i="9" s="1"/>
  <c r="AZ23" i="9"/>
  <c r="AO59" i="34"/>
  <c r="AO52" i="34"/>
  <c r="AN44" i="34"/>
  <c r="AO23" i="34"/>
  <c r="BK37" i="7"/>
  <c r="BK39" i="7" s="1"/>
  <c r="BK25" i="7"/>
  <c r="AY22" i="26" l="1"/>
  <c r="AY29" i="26"/>
  <c r="AN59" i="37"/>
  <c r="AN52" i="37"/>
  <c r="AN23" i="37"/>
  <c r="BK37" i="30"/>
  <c r="BK39" i="30" s="1"/>
  <c r="BK25" i="30"/>
  <c r="AZ22" i="9"/>
  <c r="AZ29" i="9"/>
  <c r="AO53" i="34"/>
  <c r="AO54" i="34" s="1"/>
  <c r="AO57" i="34"/>
  <c r="AO22" i="34"/>
  <c r="AO29" i="34"/>
  <c r="BL35" i="7"/>
  <c r="BL36" i="7" s="1"/>
  <c r="BK41" i="7"/>
  <c r="BK48" i="7"/>
  <c r="BL29" i="7"/>
  <c r="BL42" i="7"/>
  <c r="BL43" i="7" s="1"/>
  <c r="AY39" i="26" l="1"/>
  <c r="AY30" i="26"/>
  <c r="AY33" i="26" s="1"/>
  <c r="AY31" i="26"/>
  <c r="AY24" i="26"/>
  <c r="AY50" i="26" s="1"/>
  <c r="AN57" i="37"/>
  <c r="AN53" i="37"/>
  <c r="AN54" i="37" s="1"/>
  <c r="AN29" i="37"/>
  <c r="AN22" i="37"/>
  <c r="BK41" i="30"/>
  <c r="BK47" i="30"/>
  <c r="BL35" i="30"/>
  <c r="BL36" i="30" s="1"/>
  <c r="BL29" i="30"/>
  <c r="BL30" i="30" s="1"/>
  <c r="BL28" i="30" s="1"/>
  <c r="BL37" i="30" s="1"/>
  <c r="BL39" i="30" s="1"/>
  <c r="BL42" i="30"/>
  <c r="BL43" i="30" s="1"/>
  <c r="BK48" i="30"/>
  <c r="AZ39" i="9"/>
  <c r="AZ30" i="9"/>
  <c r="AZ33" i="9" s="1"/>
  <c r="AZ31" i="9"/>
  <c r="AZ24" i="9"/>
  <c r="AZ50" i="9" s="1"/>
  <c r="AO24" i="34"/>
  <c r="AO42" i="34" s="1"/>
  <c r="AO30" i="34"/>
  <c r="AO31" i="34"/>
  <c r="BL30" i="7"/>
  <c r="BL28" i="7" s="1"/>
  <c r="BL26" i="7"/>
  <c r="BL24" i="7" s="1"/>
  <c r="AZ65" i="9" l="1"/>
  <c r="AZ43" i="9"/>
  <c r="AZ34" i="9"/>
  <c r="AY65" i="26"/>
  <c r="AY43" i="26"/>
  <c r="AY34" i="26"/>
  <c r="AY46" i="26"/>
  <c r="AY48" i="26" s="1"/>
  <c r="AZ25" i="26"/>
  <c r="AZ26" i="26" s="1"/>
  <c r="AZ28" i="26"/>
  <c r="AZ67" i="26" s="1"/>
  <c r="AY47" i="26"/>
  <c r="AY49" i="26" s="1"/>
  <c r="AZ37" i="26"/>
  <c r="AY38" i="26"/>
  <c r="AY44" i="26" s="1"/>
  <c r="AY45" i="26" s="1"/>
  <c r="AY32" i="26"/>
  <c r="AY66" i="26" s="1"/>
  <c r="AY40" i="26"/>
  <c r="AY80" i="26"/>
  <c r="AY73" i="26"/>
  <c r="AY74" i="26" s="1"/>
  <c r="AY75" i="26" s="1"/>
  <c r="AY78" i="26" s="1"/>
  <c r="BL26" i="30"/>
  <c r="BL24" i="30" s="1"/>
  <c r="BL25" i="30" s="1"/>
  <c r="AN30" i="37"/>
  <c r="AN31" i="37"/>
  <c r="AN24" i="37"/>
  <c r="AZ47" i="9"/>
  <c r="AZ49" i="9" s="1"/>
  <c r="BA28" i="9"/>
  <c r="BA67" i="9" s="1"/>
  <c r="BA37" i="9"/>
  <c r="AZ38" i="9"/>
  <c r="AZ44" i="9" s="1"/>
  <c r="AZ45" i="9" s="1"/>
  <c r="AZ80" i="9"/>
  <c r="AZ40" i="9"/>
  <c r="AZ73" i="9"/>
  <c r="AZ32" i="9"/>
  <c r="BA25" i="9"/>
  <c r="AZ46" i="9"/>
  <c r="AZ48" i="9" s="1"/>
  <c r="AO45" i="34"/>
  <c r="AO36" i="34" s="1"/>
  <c r="AO37" i="34" s="1"/>
  <c r="AO33" i="34"/>
  <c r="AO47" i="34"/>
  <c r="AO39" i="34"/>
  <c r="AO41" i="34" s="1"/>
  <c r="AP28" i="34"/>
  <c r="AO38" i="34"/>
  <c r="AO40" i="34" s="1"/>
  <c r="AP25" i="34"/>
  <c r="AP26" i="34" s="1"/>
  <c r="AP46" i="34"/>
  <c r="BL25" i="7"/>
  <c r="BL37" i="7"/>
  <c r="BL39" i="7" s="1"/>
  <c r="AZ23" i="26" l="1"/>
  <c r="AZ29" i="26" s="1"/>
  <c r="AY62" i="26"/>
  <c r="AY63" i="26" s="1"/>
  <c r="AY41" i="26"/>
  <c r="BL46" i="30"/>
  <c r="AN42" i="37"/>
  <c r="AO46" i="37"/>
  <c r="AN38" i="37"/>
  <c r="AN40" i="37" s="1"/>
  <c r="AO25" i="37"/>
  <c r="AO26" i="37" s="1"/>
  <c r="AO28" i="37"/>
  <c r="AN39" i="37"/>
  <c r="AN41" i="37" s="1"/>
  <c r="AN45" i="37"/>
  <c r="AN36" i="37" s="1"/>
  <c r="AN37" i="37" s="1"/>
  <c r="AN47" i="37"/>
  <c r="AN48" i="37" s="1"/>
  <c r="AN33" i="37"/>
  <c r="AN44" i="37" s="1"/>
  <c r="BL47" i="30"/>
  <c r="BL41" i="30"/>
  <c r="BM35" i="30"/>
  <c r="BM36" i="30" s="1"/>
  <c r="BL48" i="30"/>
  <c r="BM42" i="30"/>
  <c r="BM43" i="30" s="1"/>
  <c r="BM29" i="30"/>
  <c r="BM30" i="30" s="1"/>
  <c r="BM28" i="30" s="1"/>
  <c r="AZ62" i="9"/>
  <c r="AZ63" i="9" s="1"/>
  <c r="AZ74" i="9"/>
  <c r="AZ75" i="9" s="1"/>
  <c r="AZ78" i="9" s="1"/>
  <c r="BA26" i="9"/>
  <c r="BA23" i="9"/>
  <c r="AZ66" i="9"/>
  <c r="AP59" i="34"/>
  <c r="AP52" i="34"/>
  <c r="AP23" i="34"/>
  <c r="AO44" i="34"/>
  <c r="BL41" i="7"/>
  <c r="BM42" i="7"/>
  <c r="BM43" i="7" s="1"/>
  <c r="BL48" i="7"/>
  <c r="BM29" i="7"/>
  <c r="BM30" i="7" s="1"/>
  <c r="BM28" i="7" s="1"/>
  <c r="BM35" i="7"/>
  <c r="BM36" i="7" s="1"/>
  <c r="AZ22" i="26" l="1"/>
  <c r="AO23" i="37"/>
  <c r="AO22" i="37" s="1"/>
  <c r="AZ30" i="26"/>
  <c r="AZ33" i="26" s="1"/>
  <c r="AZ39" i="26"/>
  <c r="AZ24" i="26"/>
  <c r="AZ31" i="26"/>
  <c r="AO52" i="37"/>
  <c r="AO53" i="37" s="1"/>
  <c r="AO54" i="37" s="1"/>
  <c r="AO57" i="37" s="1"/>
  <c r="AO59" i="37"/>
  <c r="BM26" i="30"/>
  <c r="BM24" i="30" s="1"/>
  <c r="BM46" i="30" s="1"/>
  <c r="BM37" i="30"/>
  <c r="BM39" i="30" s="1"/>
  <c r="BA29" i="9"/>
  <c r="BA22" i="9"/>
  <c r="AP57" i="34"/>
  <c r="AP53" i="34"/>
  <c r="AP54" i="34" s="1"/>
  <c r="BM26" i="7"/>
  <c r="BM24" i="7" s="1"/>
  <c r="BM25" i="7" s="1"/>
  <c r="AP29" i="34"/>
  <c r="AP22" i="34"/>
  <c r="BM37" i="7"/>
  <c r="BM39" i="7" s="1"/>
  <c r="AO29" i="37" l="1"/>
  <c r="AO31" i="37" s="1"/>
  <c r="AZ65" i="26"/>
  <c r="AZ43" i="26"/>
  <c r="AZ34" i="26"/>
  <c r="AZ47" i="26"/>
  <c r="AZ49" i="26" s="1"/>
  <c r="BA28" i="26"/>
  <c r="BA67" i="26" s="1"/>
  <c r="BA37" i="26"/>
  <c r="AZ50" i="26"/>
  <c r="BA25" i="26"/>
  <c r="AZ46" i="26"/>
  <c r="AZ48" i="26" s="1"/>
  <c r="AZ80" i="26"/>
  <c r="AZ38" i="26"/>
  <c r="AZ44" i="26" s="1"/>
  <c r="AZ45" i="26" s="1"/>
  <c r="AZ73" i="26"/>
  <c r="AZ32" i="26"/>
  <c r="AZ66" i="26" s="1"/>
  <c r="AZ40" i="26"/>
  <c r="BM25" i="30"/>
  <c r="BM47" i="30" s="1"/>
  <c r="BA30" i="9"/>
  <c r="BA33" i="9" s="1"/>
  <c r="BA39" i="9"/>
  <c r="BA31" i="9"/>
  <c r="BA24" i="9"/>
  <c r="AP30" i="34"/>
  <c r="AP31" i="34"/>
  <c r="AP24" i="34"/>
  <c r="AP42" i="34" s="1"/>
  <c r="BM41" i="7"/>
  <c r="BM48" i="7"/>
  <c r="BN42" i="7"/>
  <c r="BN43" i="7" s="1"/>
  <c r="BN35" i="7"/>
  <c r="BN36" i="7" s="1"/>
  <c r="BN29" i="7"/>
  <c r="BN30" i="7" s="1"/>
  <c r="BN28" i="7" s="1"/>
  <c r="AO30" i="37" l="1"/>
  <c r="AO24" i="37"/>
  <c r="AP25" i="37" s="1"/>
  <c r="BA65" i="9"/>
  <c r="BA34" i="9"/>
  <c r="BA43" i="9"/>
  <c r="AZ74" i="26"/>
  <c r="AZ75" i="26" s="1"/>
  <c r="AZ78" i="26"/>
  <c r="BM48" i="30"/>
  <c r="BN29" i="30"/>
  <c r="BN26" i="30" s="1"/>
  <c r="BN24" i="30" s="1"/>
  <c r="BN46" i="30" s="1"/>
  <c r="BN35" i="30"/>
  <c r="BN36" i="30" s="1"/>
  <c r="BN42" i="30"/>
  <c r="BN43" i="30" s="1"/>
  <c r="BM41" i="30"/>
  <c r="BA26" i="26"/>
  <c r="BA23" i="26"/>
  <c r="AZ62" i="26"/>
  <c r="AZ63" i="26" s="1"/>
  <c r="AZ41" i="26"/>
  <c r="AO33" i="37"/>
  <c r="AO44" i="37" s="1"/>
  <c r="AO47" i="37"/>
  <c r="AO48" i="37" s="1"/>
  <c r="AO45" i="37"/>
  <c r="AO36" i="37" s="1"/>
  <c r="AO37" i="37" s="1"/>
  <c r="AO39" i="37"/>
  <c r="AO41" i="37" s="1"/>
  <c r="AP28" i="37"/>
  <c r="AO42" i="37"/>
  <c r="AO38" i="37"/>
  <c r="AO40" i="37" s="1"/>
  <c r="AP46" i="37"/>
  <c r="BA38" i="9"/>
  <c r="BA44" i="9" s="1"/>
  <c r="BA45" i="9" s="1"/>
  <c r="BA80" i="9"/>
  <c r="BA40" i="9"/>
  <c r="BA73" i="9"/>
  <c r="BA32" i="9"/>
  <c r="BB25" i="9"/>
  <c r="BB26" i="9" s="1"/>
  <c r="BA46" i="9"/>
  <c r="BA48" i="9" s="1"/>
  <c r="BB37" i="9"/>
  <c r="BA47" i="9"/>
  <c r="BA49" i="9" s="1"/>
  <c r="BB28" i="9"/>
  <c r="BB67" i="9" s="1"/>
  <c r="BA50" i="9"/>
  <c r="AP38" i="34"/>
  <c r="AP40" i="34" s="1"/>
  <c r="AQ25" i="34"/>
  <c r="AQ46" i="34"/>
  <c r="AP39" i="34"/>
  <c r="AP41" i="34" s="1"/>
  <c r="AQ28" i="34"/>
  <c r="AP45" i="34"/>
  <c r="AP36" i="34" s="1"/>
  <c r="AP37" i="34" s="1"/>
  <c r="AP33" i="34"/>
  <c r="AP47" i="34"/>
  <c r="BN26" i="7"/>
  <c r="BN24" i="7" s="1"/>
  <c r="BN25" i="7" s="1"/>
  <c r="BN37" i="7"/>
  <c r="BN39" i="7" s="1"/>
  <c r="BN30" i="30" l="1"/>
  <c r="BN28" i="30" s="1"/>
  <c r="BN37" i="30" s="1"/>
  <c r="BN39" i="30" s="1"/>
  <c r="BA22" i="26"/>
  <c r="BA29" i="26"/>
  <c r="AP59" i="37"/>
  <c r="AP52" i="37"/>
  <c r="AP26" i="37"/>
  <c r="AP23" i="37"/>
  <c r="BN25" i="30"/>
  <c r="BB23" i="9"/>
  <c r="BA78" i="9"/>
  <c r="BA74" i="9"/>
  <c r="BA75" i="9" s="1"/>
  <c r="BA62" i="9"/>
  <c r="BA63" i="9" s="1"/>
  <c r="BA66" i="9"/>
  <c r="AQ26" i="34"/>
  <c r="AQ23" i="34"/>
  <c r="AP44" i="34"/>
  <c r="AQ59" i="34"/>
  <c r="AQ52" i="34"/>
  <c r="BO35" i="7"/>
  <c r="BO36" i="7" s="1"/>
  <c r="BN41" i="7"/>
  <c r="BN48" i="7"/>
  <c r="BO42" i="7"/>
  <c r="BO43" i="7" s="1"/>
  <c r="BO29" i="7"/>
  <c r="BO30" i="7" s="1"/>
  <c r="BO28" i="7" s="1"/>
  <c r="BA39" i="26" l="1"/>
  <c r="BA24" i="26"/>
  <c r="BA30" i="26"/>
  <c r="BA33" i="26" s="1"/>
  <c r="BA31" i="26"/>
  <c r="AP22" i="37"/>
  <c r="AP29" i="37"/>
  <c r="AP53" i="37"/>
  <c r="AP54" i="37" s="1"/>
  <c r="AP57" i="37"/>
  <c r="BN48" i="30"/>
  <c r="BO35" i="30"/>
  <c r="BO36" i="30" s="1"/>
  <c r="BN41" i="30"/>
  <c r="BO29" i="30"/>
  <c r="BN47" i="30"/>
  <c r="BO42" i="30"/>
  <c r="BO43" i="30" s="1"/>
  <c r="BB22" i="9"/>
  <c r="BB29" i="9"/>
  <c r="AQ22" i="34"/>
  <c r="AQ29" i="34"/>
  <c r="AQ53" i="34"/>
  <c r="AQ54" i="34" s="1"/>
  <c r="AQ57" i="34" s="1"/>
  <c r="BO26" i="7"/>
  <c r="BO24" i="7" s="1"/>
  <c r="BO25" i="7" s="1"/>
  <c r="BO37" i="7"/>
  <c r="BO39" i="7" s="1"/>
  <c r="BA65" i="26" l="1"/>
  <c r="BA34" i="26"/>
  <c r="BA43" i="26"/>
  <c r="BA47" i="26"/>
  <c r="BA49" i="26" s="1"/>
  <c r="BB37" i="26"/>
  <c r="BB28" i="26"/>
  <c r="BB67" i="26" s="1"/>
  <c r="BA80" i="26"/>
  <c r="BA40" i="26"/>
  <c r="BA32" i="26"/>
  <c r="BA66" i="26" s="1"/>
  <c r="BA73" i="26"/>
  <c r="BA74" i="26" s="1"/>
  <c r="BA75" i="26" s="1"/>
  <c r="BA78" i="26" s="1"/>
  <c r="BA38" i="26"/>
  <c r="BA44" i="26" s="1"/>
  <c r="BA45" i="26" s="1"/>
  <c r="BA46" i="26"/>
  <c r="BA48" i="26" s="1"/>
  <c r="BB25" i="26"/>
  <c r="BB26" i="26" s="1"/>
  <c r="BA50" i="26"/>
  <c r="AP24" i="37"/>
  <c r="AP31" i="37"/>
  <c r="AP30" i="37"/>
  <c r="BO30" i="30"/>
  <c r="BO28" i="30" s="1"/>
  <c r="BO37" i="30" s="1"/>
  <c r="BO39" i="30" s="1"/>
  <c r="BO26" i="30"/>
  <c r="BO24" i="30" s="1"/>
  <c r="BB39" i="9"/>
  <c r="BB30" i="9"/>
  <c r="BB33" i="9" s="1"/>
  <c r="BB31" i="9"/>
  <c r="BB24" i="9"/>
  <c r="BB50" i="9" s="1"/>
  <c r="AQ24" i="34"/>
  <c r="AQ30" i="34"/>
  <c r="AQ31" i="34"/>
  <c r="BP42" i="7"/>
  <c r="BP43" i="7" s="1"/>
  <c r="BO48" i="7"/>
  <c r="BP35" i="7"/>
  <c r="BP36" i="7" s="1"/>
  <c r="BO41" i="7"/>
  <c r="BP29" i="7"/>
  <c r="BP30" i="7" s="1"/>
  <c r="BP28" i="7" s="1"/>
  <c r="BP37" i="7" s="1"/>
  <c r="BP39" i="7" s="1"/>
  <c r="BB65" i="9" l="1"/>
  <c r="BB43" i="9"/>
  <c r="BB34" i="9"/>
  <c r="BA41" i="26"/>
  <c r="BA62" i="26"/>
  <c r="BA63" i="26" s="1"/>
  <c r="BB23" i="26"/>
  <c r="AP45" i="37"/>
  <c r="AP36" i="37" s="1"/>
  <c r="AP37" i="37" s="1"/>
  <c r="AP47" i="37"/>
  <c r="AP48" i="37" s="1"/>
  <c r="AP33" i="37"/>
  <c r="AP44" i="37" s="1"/>
  <c r="AQ28" i="37"/>
  <c r="AP39" i="37"/>
  <c r="AP41" i="37" s="1"/>
  <c r="AP38" i="37"/>
  <c r="AP40" i="37" s="1"/>
  <c r="AQ25" i="37"/>
  <c r="AQ46" i="37"/>
  <c r="AP42" i="37"/>
  <c r="BO25" i="30"/>
  <c r="BO46" i="30"/>
  <c r="BB46" i="9"/>
  <c r="BB48" i="9" s="1"/>
  <c r="BC25" i="9"/>
  <c r="BC28" i="9"/>
  <c r="BC67" i="9" s="1"/>
  <c r="BC37" i="9"/>
  <c r="BB47" i="9"/>
  <c r="BB49" i="9" s="1"/>
  <c r="BB38" i="9"/>
  <c r="BB44" i="9" s="1"/>
  <c r="BB45" i="9" s="1"/>
  <c r="BB80" i="9"/>
  <c r="BB32" i="9"/>
  <c r="BB73" i="9"/>
  <c r="BB40" i="9"/>
  <c r="AR46" i="34"/>
  <c r="AQ39" i="34"/>
  <c r="AQ41" i="34" s="1"/>
  <c r="AR28" i="34"/>
  <c r="AQ45" i="34"/>
  <c r="AQ36" i="34" s="1"/>
  <c r="AQ37" i="34" s="1"/>
  <c r="AQ47" i="34"/>
  <c r="AQ33" i="34"/>
  <c r="AR25" i="34"/>
  <c r="AR26" i="34" s="1"/>
  <c r="AQ38" i="34"/>
  <c r="AQ40" i="34" s="1"/>
  <c r="AQ42" i="34"/>
  <c r="BP26" i="7"/>
  <c r="BP24" i="7" s="1"/>
  <c r="BP25" i="7" s="1"/>
  <c r="BB22" i="26" l="1"/>
  <c r="BB29" i="26"/>
  <c r="AQ52" i="37"/>
  <c r="AQ59" i="37"/>
  <c r="AQ23" i="37"/>
  <c r="AQ26" i="37"/>
  <c r="BO48" i="30"/>
  <c r="BP42" i="30"/>
  <c r="BP43" i="30" s="1"/>
  <c r="BP29" i="30"/>
  <c r="BP30" i="30" s="1"/>
  <c r="BP28" i="30" s="1"/>
  <c r="BP37" i="30" s="1"/>
  <c r="BP39" i="30" s="1"/>
  <c r="BO47" i="30"/>
  <c r="BO41" i="30"/>
  <c r="BP35" i="30"/>
  <c r="BP36" i="30" s="1"/>
  <c r="BB74" i="9"/>
  <c r="BB75" i="9" s="1"/>
  <c r="BB78" i="9" s="1"/>
  <c r="BC26" i="9"/>
  <c r="BC23" i="9"/>
  <c r="BB62" i="9"/>
  <c r="BB63" i="9" s="1"/>
  <c r="BB66" i="9"/>
  <c r="AQ44" i="34"/>
  <c r="AR59" i="34"/>
  <c r="AR52" i="34"/>
  <c r="AR23" i="34"/>
  <c r="BP48" i="7"/>
  <c r="BQ35" i="7"/>
  <c r="BQ36" i="7" s="1"/>
  <c r="BP41" i="7"/>
  <c r="BQ29" i="7"/>
  <c r="BQ42" i="7"/>
  <c r="BQ43" i="7" s="1"/>
  <c r="BB24" i="26" l="1"/>
  <c r="BB50" i="26" s="1"/>
  <c r="BB39" i="26"/>
  <c r="BB30" i="26"/>
  <c r="BB33" i="26" s="1"/>
  <c r="BB31" i="26"/>
  <c r="BP26" i="30"/>
  <c r="BP24" i="30" s="1"/>
  <c r="BP46" i="30" s="1"/>
  <c r="AQ29" i="37"/>
  <c r="AQ22" i="37"/>
  <c r="AQ57" i="37"/>
  <c r="AQ53" i="37"/>
  <c r="AQ54" i="37" s="1"/>
  <c r="BC29" i="9"/>
  <c r="BC22" i="9"/>
  <c r="AR53" i="34"/>
  <c r="AR54" i="34" s="1"/>
  <c r="AR57" i="34"/>
  <c r="AR22" i="34"/>
  <c r="AR29" i="34"/>
  <c r="BQ30" i="7"/>
  <c r="BQ28" i="7" s="1"/>
  <c r="BQ26" i="7"/>
  <c r="BQ24" i="7" s="1"/>
  <c r="BB65" i="26" l="1"/>
  <c r="BB34" i="26"/>
  <c r="BB43" i="26"/>
  <c r="BP25" i="30"/>
  <c r="BQ35" i="30" s="1"/>
  <c r="BQ36" i="30" s="1"/>
  <c r="BC37" i="26"/>
  <c r="BC28" i="26"/>
  <c r="BB47" i="26"/>
  <c r="BB49" i="26" s="1"/>
  <c r="BB40" i="26"/>
  <c r="BB73" i="26"/>
  <c r="BB74" i="26" s="1"/>
  <c r="BB75" i="26" s="1"/>
  <c r="BB78" i="26" s="1"/>
  <c r="BB38" i="26"/>
  <c r="BB44" i="26" s="1"/>
  <c r="BB45" i="26" s="1"/>
  <c r="BB80" i="26"/>
  <c r="BB32" i="26"/>
  <c r="BB66" i="26" s="1"/>
  <c r="BC25" i="26"/>
  <c r="BB46" i="26"/>
  <c r="BB48" i="26" s="1"/>
  <c r="AQ24" i="37"/>
  <c r="AQ31" i="37"/>
  <c r="AQ30" i="37"/>
  <c r="BC39" i="9"/>
  <c r="BC30" i="9"/>
  <c r="BC33" i="9" s="1"/>
  <c r="BC31" i="9"/>
  <c r="BC24" i="9"/>
  <c r="AR30" i="34"/>
  <c r="AR31" i="34"/>
  <c r="AR24" i="34"/>
  <c r="BQ37" i="7"/>
  <c r="BQ39" i="7" s="1"/>
  <c r="BQ25" i="7"/>
  <c r="BP41" i="30" l="1"/>
  <c r="BP48" i="30"/>
  <c r="BQ42" i="30"/>
  <c r="BQ43" i="30" s="1"/>
  <c r="BQ29" i="30"/>
  <c r="BQ26" i="30" s="1"/>
  <c r="BQ24" i="30" s="1"/>
  <c r="BQ46" i="30" s="1"/>
  <c r="BP47" i="30"/>
  <c r="BC65" i="9"/>
  <c r="BC34" i="9"/>
  <c r="BC43" i="9"/>
  <c r="BB62" i="26"/>
  <c r="BB63" i="26" s="1"/>
  <c r="BB41" i="26"/>
  <c r="BC26" i="26"/>
  <c r="BC23" i="26"/>
  <c r="BC67" i="26"/>
  <c r="AQ45" i="37"/>
  <c r="AQ36" i="37" s="1"/>
  <c r="AQ37" i="37" s="1"/>
  <c r="AQ33" i="37"/>
  <c r="AQ44" i="37" s="1"/>
  <c r="AQ47" i="37"/>
  <c r="AQ48" i="37" s="1"/>
  <c r="AQ39" i="37"/>
  <c r="AQ41" i="37" s="1"/>
  <c r="AR28" i="37"/>
  <c r="AQ42" i="37"/>
  <c r="AR25" i="37"/>
  <c r="AQ38" i="37"/>
  <c r="AQ40" i="37" s="1"/>
  <c r="AR46" i="37"/>
  <c r="BQ30" i="30"/>
  <c r="BQ28" i="30" s="1"/>
  <c r="BD37" i="9"/>
  <c r="BD28" i="9"/>
  <c r="BD67" i="9" s="1"/>
  <c r="BC47" i="9"/>
  <c r="BC49" i="9" s="1"/>
  <c r="BD25" i="9"/>
  <c r="BD26" i="9" s="1"/>
  <c r="BC46" i="9"/>
  <c r="BC48" i="9" s="1"/>
  <c r="BC38" i="9"/>
  <c r="BC44" i="9" s="1"/>
  <c r="BC45" i="9" s="1"/>
  <c r="BC80" i="9"/>
  <c r="BC73" i="9"/>
  <c r="BC40" i="9"/>
  <c r="BC32" i="9"/>
  <c r="BC50" i="9"/>
  <c r="AR39" i="34"/>
  <c r="AR41" i="34" s="1"/>
  <c r="AS28" i="34"/>
  <c r="AR42" i="34"/>
  <c r="AR38" i="34"/>
  <c r="AR40" i="34" s="1"/>
  <c r="AS25" i="34"/>
  <c r="AS26" i="34" s="1"/>
  <c r="AS46" i="34"/>
  <c r="AR45" i="34"/>
  <c r="AR36" i="34" s="1"/>
  <c r="AR37" i="34" s="1"/>
  <c r="AR47" i="34"/>
  <c r="AR33" i="34"/>
  <c r="BR29" i="7"/>
  <c r="BQ41" i="7"/>
  <c r="BR42" i="7"/>
  <c r="BR43" i="7" s="1"/>
  <c r="BR35" i="7"/>
  <c r="BR36" i="7" s="1"/>
  <c r="BQ48" i="7"/>
  <c r="BC22" i="26" l="1"/>
  <c r="BC29" i="26"/>
  <c r="BC24" i="26" s="1"/>
  <c r="AR26" i="37"/>
  <c r="AR23" i="37"/>
  <c r="AR59" i="37"/>
  <c r="AR52" i="37"/>
  <c r="AR53" i="37" s="1"/>
  <c r="AR54" i="37" s="1"/>
  <c r="AR57" i="37" s="1"/>
  <c r="BD23" i="9"/>
  <c r="BD29" i="9" s="1"/>
  <c r="BQ37" i="30"/>
  <c r="BQ39" i="30" s="1"/>
  <c r="BQ25" i="30"/>
  <c r="BC66" i="9"/>
  <c r="BC74" i="9"/>
  <c r="BC75" i="9" s="1"/>
  <c r="BC78" i="9" s="1"/>
  <c r="BC62" i="9"/>
  <c r="BC63" i="9" s="1"/>
  <c r="AS23" i="34"/>
  <c r="AS29" i="34" s="1"/>
  <c r="AS59" i="34"/>
  <c r="AS52" i="34"/>
  <c r="AR44" i="34"/>
  <c r="BR30" i="7"/>
  <c r="BR28" i="7" s="1"/>
  <c r="BR37" i="7" s="1"/>
  <c r="BR39" i="7" s="1"/>
  <c r="BR26" i="7"/>
  <c r="BR24" i="7" s="1"/>
  <c r="BC46" i="26" l="1"/>
  <c r="BC48" i="26" s="1"/>
  <c r="BD25" i="26"/>
  <c r="BD26" i="26" s="1"/>
  <c r="BC39" i="26"/>
  <c r="BC30" i="26"/>
  <c r="BC33" i="26" s="1"/>
  <c r="BC31" i="26"/>
  <c r="BC50" i="26"/>
  <c r="BD22" i="9"/>
  <c r="AR22" i="37"/>
  <c r="AR29" i="37"/>
  <c r="BR35" i="30"/>
  <c r="BR36" i="30" s="1"/>
  <c r="BR42" i="30"/>
  <c r="BR43" i="30" s="1"/>
  <c r="BQ48" i="30"/>
  <c r="BQ47" i="30"/>
  <c r="BR29" i="30"/>
  <c r="BR30" i="30" s="1"/>
  <c r="BR28" i="30" s="1"/>
  <c r="BQ41" i="30"/>
  <c r="BD39" i="9"/>
  <c r="BD30" i="9"/>
  <c r="BD33" i="9" s="1"/>
  <c r="BD31" i="9"/>
  <c r="BD24" i="9"/>
  <c r="AS22" i="34"/>
  <c r="AS57" i="34"/>
  <c r="AS53" i="34"/>
  <c r="AS54" i="34" s="1"/>
  <c r="AS30" i="34"/>
  <c r="AS31" i="34"/>
  <c r="AS24" i="34"/>
  <c r="BR25" i="7"/>
  <c r="BD23" i="26" l="1"/>
  <c r="BC65" i="26"/>
  <c r="BC43" i="26"/>
  <c r="BC34" i="26"/>
  <c r="BD65" i="9"/>
  <c r="BD34" i="9"/>
  <c r="BD43" i="9"/>
  <c r="BD22" i="26"/>
  <c r="BD28" i="26"/>
  <c r="BC47" i="26"/>
  <c r="BC49" i="26" s="1"/>
  <c r="BD37" i="26"/>
  <c r="BC32" i="26"/>
  <c r="BC66" i="26" s="1"/>
  <c r="BC38" i="26"/>
  <c r="BC44" i="26" s="1"/>
  <c r="BC45" i="26" s="1"/>
  <c r="BC80" i="26"/>
  <c r="BC40" i="26"/>
  <c r="BC73" i="26"/>
  <c r="AR30" i="37"/>
  <c r="AR24" i="37"/>
  <c r="AR42" i="37" s="1"/>
  <c r="AR31" i="37"/>
  <c r="BR26" i="30"/>
  <c r="BR24" i="30" s="1"/>
  <c r="BR46" i="30" s="1"/>
  <c r="BR37" i="30"/>
  <c r="BR39" i="30" s="1"/>
  <c r="BE37" i="9"/>
  <c r="BE28" i="9"/>
  <c r="BE67" i="9" s="1"/>
  <c r="BD47" i="9"/>
  <c r="BD49" i="9" s="1"/>
  <c r="BD38" i="9"/>
  <c r="BD44" i="9" s="1"/>
  <c r="BD45" i="9" s="1"/>
  <c r="BD80" i="9"/>
  <c r="BD40" i="9"/>
  <c r="BD32" i="9"/>
  <c r="BD73" i="9"/>
  <c r="BD46" i="9"/>
  <c r="BD48" i="9" s="1"/>
  <c r="BE25" i="9"/>
  <c r="BE26" i="9" s="1"/>
  <c r="BD50" i="9"/>
  <c r="AS42" i="34"/>
  <c r="AS39" i="34"/>
  <c r="AS41" i="34" s="1"/>
  <c r="AT28" i="34"/>
  <c r="AS45" i="34"/>
  <c r="AS36" i="34" s="1"/>
  <c r="AS37" i="34" s="1"/>
  <c r="AS47" i="34"/>
  <c r="AS33" i="34"/>
  <c r="AT25" i="34"/>
  <c r="AT26" i="34" s="1"/>
  <c r="AS38" i="34"/>
  <c r="AS40" i="34" s="1"/>
  <c r="AT46" i="34"/>
  <c r="BS42" i="7"/>
  <c r="BS43" i="7" s="1"/>
  <c r="BS29" i="7"/>
  <c r="BR41" i="7"/>
  <c r="BS35" i="7"/>
  <c r="BS36" i="7" s="1"/>
  <c r="BR48" i="7"/>
  <c r="BR25" i="30" l="1"/>
  <c r="BS42" i="30" s="1"/>
  <c r="BS43" i="30" s="1"/>
  <c r="BC62" i="26"/>
  <c r="BC63" i="26" s="1"/>
  <c r="BC41" i="26"/>
  <c r="BC74" i="26"/>
  <c r="BC75" i="26" s="1"/>
  <c r="BC78" i="26"/>
  <c r="BD67" i="26"/>
  <c r="BD29" i="26"/>
  <c r="AR39" i="37"/>
  <c r="AR41" i="37" s="1"/>
  <c r="AS28" i="37"/>
  <c r="AS25" i="37"/>
  <c r="AS26" i="37" s="1"/>
  <c r="AS46" i="37"/>
  <c r="AR38" i="37"/>
  <c r="AR40" i="37" s="1"/>
  <c r="AR47" i="37"/>
  <c r="AR48" i="37" s="1"/>
  <c r="AR45" i="37"/>
  <c r="AR36" i="37" s="1"/>
  <c r="AR37" i="37" s="1"/>
  <c r="AR33" i="37"/>
  <c r="AR44" i="37" s="1"/>
  <c r="BS29" i="30"/>
  <c r="BS35" i="30"/>
  <c r="BS36" i="30" s="1"/>
  <c r="BD62" i="9"/>
  <c r="BD63" i="9" s="1"/>
  <c r="BD74" i="9"/>
  <c r="BD75" i="9" s="1"/>
  <c r="BD78" i="9"/>
  <c r="BD66" i="9"/>
  <c r="BE23" i="9"/>
  <c r="AT59" i="34"/>
  <c r="AT52" i="34"/>
  <c r="AS44" i="34"/>
  <c r="AT23" i="34"/>
  <c r="BS30" i="7"/>
  <c r="BS28" i="7" s="1"/>
  <c r="BS37" i="7" s="1"/>
  <c r="BS39" i="7" s="1"/>
  <c r="BS26" i="7"/>
  <c r="BS24" i="7" s="1"/>
  <c r="BR41" i="30" l="1"/>
  <c r="BR47" i="30"/>
  <c r="BR48" i="30"/>
  <c r="BD30" i="26"/>
  <c r="BD33" i="26" s="1"/>
  <c r="BD24" i="26"/>
  <c r="BD39" i="26"/>
  <c r="BD31" i="26"/>
  <c r="AS23" i="37"/>
  <c r="AS22" i="37" s="1"/>
  <c r="AS59" i="37"/>
  <c r="AS52" i="37"/>
  <c r="AS53" i="37" s="1"/>
  <c r="AS54" i="37" s="1"/>
  <c r="AS57" i="37" s="1"/>
  <c r="BS30" i="30"/>
  <c r="BS28" i="30" s="1"/>
  <c r="BS26" i="30"/>
  <c r="BS24" i="30" s="1"/>
  <c r="BS46" i="30" s="1"/>
  <c r="BE22" i="9"/>
  <c r="BE29" i="9"/>
  <c r="AT53" i="34"/>
  <c r="AT54" i="34" s="1"/>
  <c r="AT57" i="34" s="1"/>
  <c r="AT22" i="34"/>
  <c r="AT29" i="34"/>
  <c r="BS25" i="7"/>
  <c r="AS29" i="37" l="1"/>
  <c r="AS30" i="37" s="1"/>
  <c r="BD65" i="26"/>
  <c r="BD43" i="26"/>
  <c r="BD34" i="26"/>
  <c r="BE28" i="26"/>
  <c r="BE67" i="26" s="1"/>
  <c r="BD47" i="26"/>
  <c r="BD49" i="26" s="1"/>
  <c r="BE37" i="26"/>
  <c r="BD50" i="26"/>
  <c r="BE25" i="26"/>
  <c r="BE26" i="26" s="1"/>
  <c r="BD46" i="26"/>
  <c r="BD48" i="26" s="1"/>
  <c r="BD38" i="26"/>
  <c r="BD44" i="26" s="1"/>
  <c r="BD45" i="26" s="1"/>
  <c r="BD80" i="26"/>
  <c r="BD32" i="26"/>
  <c r="BD66" i="26" s="1"/>
  <c r="BD73" i="26"/>
  <c r="BD40" i="26"/>
  <c r="BS37" i="30"/>
  <c r="BS39" i="30" s="1"/>
  <c r="BS25" i="30"/>
  <c r="BE30" i="9"/>
  <c r="BE33" i="9" s="1"/>
  <c r="BE39" i="9"/>
  <c r="BE31" i="9"/>
  <c r="BE24" i="9"/>
  <c r="BE50" i="9" s="1"/>
  <c r="AT30" i="34"/>
  <c r="AT24" i="34"/>
  <c r="AT31" i="34"/>
  <c r="BT29" i="7"/>
  <c r="BS41" i="7"/>
  <c r="BT35" i="7"/>
  <c r="BT36" i="7" s="1"/>
  <c r="BT42" i="7"/>
  <c r="BT43" i="7" s="1"/>
  <c r="BS48" i="7"/>
  <c r="AS31" i="37" l="1"/>
  <c r="BE23" i="26"/>
  <c r="AS24" i="37"/>
  <c r="AT46" i="37" s="1"/>
  <c r="BE65" i="9"/>
  <c r="BE43" i="9"/>
  <c r="BE34" i="9"/>
  <c r="BD75" i="26"/>
  <c r="BD78" i="26" s="1"/>
  <c r="BD74" i="26"/>
  <c r="BE29" i="26"/>
  <c r="BE22" i="26"/>
  <c r="BD62" i="26"/>
  <c r="BD63" i="26" s="1"/>
  <c r="BD41" i="26"/>
  <c r="AS33" i="37"/>
  <c r="AS44" i="37" s="1"/>
  <c r="AS45" i="37"/>
  <c r="AS36" i="37" s="1"/>
  <c r="AS37" i="37" s="1"/>
  <c r="AS47" i="37"/>
  <c r="AS48" i="37" s="1"/>
  <c r="AS39" i="37"/>
  <c r="AS41" i="37" s="1"/>
  <c r="AT28" i="37"/>
  <c r="BT35" i="30"/>
  <c r="BT36" i="30" s="1"/>
  <c r="BS48" i="30"/>
  <c r="BT29" i="30"/>
  <c r="BS41" i="30"/>
  <c r="BT42" i="30"/>
  <c r="BT43" i="30" s="1"/>
  <c r="BS47" i="30"/>
  <c r="BF37" i="9"/>
  <c r="BF28" i="9"/>
  <c r="BF67" i="9" s="1"/>
  <c r="BE47" i="9"/>
  <c r="BE49" i="9" s="1"/>
  <c r="BE46" i="9"/>
  <c r="BE48" i="9" s="1"/>
  <c r="BF25" i="9"/>
  <c r="BE38" i="9"/>
  <c r="BE44" i="9" s="1"/>
  <c r="BE45" i="9" s="1"/>
  <c r="BE80" i="9"/>
  <c r="BE32" i="9"/>
  <c r="BE40" i="9"/>
  <c r="BE73" i="9"/>
  <c r="AT39" i="34"/>
  <c r="AT41" i="34" s="1"/>
  <c r="AU28" i="34"/>
  <c r="AU25" i="34"/>
  <c r="AT38" i="34"/>
  <c r="AT40" i="34" s="1"/>
  <c r="AU46" i="34"/>
  <c r="AT42" i="34"/>
  <c r="AT45" i="34"/>
  <c r="AT36" i="34" s="1"/>
  <c r="AT37" i="34" s="1"/>
  <c r="AT47" i="34"/>
  <c r="AT33" i="34"/>
  <c r="BT30" i="7"/>
  <c r="BT28" i="7" s="1"/>
  <c r="BT37" i="7" s="1"/>
  <c r="BT39" i="7" s="1"/>
  <c r="BT26" i="7"/>
  <c r="BT24" i="7" s="1"/>
  <c r="AS42" i="37" l="1"/>
  <c r="AS38" i="37"/>
  <c r="AS40" i="37" s="1"/>
  <c r="AT25" i="37"/>
  <c r="BE30" i="26"/>
  <c r="BE33" i="26" s="1"/>
  <c r="BE31" i="26"/>
  <c r="BE39" i="26"/>
  <c r="BE24" i="26"/>
  <c r="AT52" i="37"/>
  <c r="AT59" i="37"/>
  <c r="AT26" i="37"/>
  <c r="AT23" i="37"/>
  <c r="BT30" i="30"/>
  <c r="BT28" i="30" s="1"/>
  <c r="BT26" i="30"/>
  <c r="BT24" i="30" s="1"/>
  <c r="BT46" i="30" s="1"/>
  <c r="BF26" i="9"/>
  <c r="BF23" i="9"/>
  <c r="BE74" i="9"/>
  <c r="BE75" i="9" s="1"/>
  <c r="BE78" i="9" s="1"/>
  <c r="BE62" i="9"/>
  <c r="BE63" i="9" s="1"/>
  <c r="BE66" i="9"/>
  <c r="AU26" i="34"/>
  <c r="AU23" i="34"/>
  <c r="AT44" i="34"/>
  <c r="AU59" i="34"/>
  <c r="AU52" i="34"/>
  <c r="BT25" i="7"/>
  <c r="BE65" i="26" l="1"/>
  <c r="BE34" i="26"/>
  <c r="BE43" i="26"/>
  <c r="BE50" i="26"/>
  <c r="BE46" i="26"/>
  <c r="BE48" i="26" s="1"/>
  <c r="BF25" i="26"/>
  <c r="BF28" i="26"/>
  <c r="BF67" i="26" s="1"/>
  <c r="BE47" i="26"/>
  <c r="BE49" i="26" s="1"/>
  <c r="BF37" i="26"/>
  <c r="BE40" i="26"/>
  <c r="BE80" i="26"/>
  <c r="BE32" i="26"/>
  <c r="BE66" i="26" s="1"/>
  <c r="BE38" i="26"/>
  <c r="BE44" i="26" s="1"/>
  <c r="BE45" i="26" s="1"/>
  <c r="BE73" i="26"/>
  <c r="BE74" i="26" s="1"/>
  <c r="BE75" i="26" s="1"/>
  <c r="BE78" i="26" s="1"/>
  <c r="AT29" i="37"/>
  <c r="AT24" i="37" s="1"/>
  <c r="AT22" i="37"/>
  <c r="AT57" i="37"/>
  <c r="AT53" i="37"/>
  <c r="AT54" i="37" s="1"/>
  <c r="BT37" i="30"/>
  <c r="BT39" i="30" s="1"/>
  <c r="BT25" i="30"/>
  <c r="BF22" i="9"/>
  <c r="BF29" i="9"/>
  <c r="BF24" i="9" s="1"/>
  <c r="AU53" i="34"/>
  <c r="AU54" i="34" s="1"/>
  <c r="AU57" i="34" s="1"/>
  <c r="AU29" i="34"/>
  <c r="AU22" i="34"/>
  <c r="BU42" i="7"/>
  <c r="BU43" i="7" s="1"/>
  <c r="BU29" i="7"/>
  <c r="BT41" i="7"/>
  <c r="BU35" i="7"/>
  <c r="BU36" i="7" s="1"/>
  <c r="BT48" i="7"/>
  <c r="BE62" i="26" l="1"/>
  <c r="BE63" i="26" s="1"/>
  <c r="BE41" i="26"/>
  <c r="BF23" i="26"/>
  <c r="BF26" i="26"/>
  <c r="AU25" i="37"/>
  <c r="AU26" i="37" s="1"/>
  <c r="AT38" i="37"/>
  <c r="AT40" i="37" s="1"/>
  <c r="AT42" i="37"/>
  <c r="AT31" i="37"/>
  <c r="AT30" i="37"/>
  <c r="BU29" i="30"/>
  <c r="BU35" i="30"/>
  <c r="BU36" i="30" s="1"/>
  <c r="BT47" i="30"/>
  <c r="BT48" i="30"/>
  <c r="BU42" i="30"/>
  <c r="BU43" i="30" s="1"/>
  <c r="BT41" i="30"/>
  <c r="BG25" i="9"/>
  <c r="BG26" i="9" s="1"/>
  <c r="BF46" i="9"/>
  <c r="BF48" i="9" s="1"/>
  <c r="BF31" i="9"/>
  <c r="BF39" i="9"/>
  <c r="BF30" i="9"/>
  <c r="BF33" i="9" s="1"/>
  <c r="BF50" i="9"/>
  <c r="AU30" i="34"/>
  <c r="AU31" i="34"/>
  <c r="AU24" i="34"/>
  <c r="BU30" i="7"/>
  <c r="BU28" i="7" s="1"/>
  <c r="BU26" i="7"/>
  <c r="BU24" i="7" s="1"/>
  <c r="AU23" i="37" l="1"/>
  <c r="AU22" i="37" s="1"/>
  <c r="BF65" i="9"/>
  <c r="BF34" i="9"/>
  <c r="BF43" i="9"/>
  <c r="BF22" i="26"/>
  <c r="BF29" i="26"/>
  <c r="AT33" i="37"/>
  <c r="AT44" i="37" s="1"/>
  <c r="AT45" i="37"/>
  <c r="AT36" i="37" s="1"/>
  <c r="AT37" i="37" s="1"/>
  <c r="AT47" i="37"/>
  <c r="AT48" i="37" s="1"/>
  <c r="AT39" i="37"/>
  <c r="AT41" i="37" s="1"/>
  <c r="AU28" i="37"/>
  <c r="AU29" i="37" s="1"/>
  <c r="AU24" i="37" s="1"/>
  <c r="AU46" i="37"/>
  <c r="BG23" i="9"/>
  <c r="BG22" i="9" s="1"/>
  <c r="BU26" i="30"/>
  <c r="BU24" i="30" s="1"/>
  <c r="BU46" i="30" s="1"/>
  <c r="BU30" i="30"/>
  <c r="BU28" i="30" s="1"/>
  <c r="BF80" i="9"/>
  <c r="BF38" i="9"/>
  <c r="BF44" i="9" s="1"/>
  <c r="BF45" i="9" s="1"/>
  <c r="BF40" i="9"/>
  <c r="BF73" i="9"/>
  <c r="BF32" i="9"/>
  <c r="BG28" i="9"/>
  <c r="BG67" i="9" s="1"/>
  <c r="BF47" i="9"/>
  <c r="BF49" i="9" s="1"/>
  <c r="BG37" i="9"/>
  <c r="AU42" i="34"/>
  <c r="AU38" i="34"/>
  <c r="AU40" i="34" s="1"/>
  <c r="AV25" i="34"/>
  <c r="AV26" i="34" s="1"/>
  <c r="AV46" i="34"/>
  <c r="AV28" i="34"/>
  <c r="AU39" i="34"/>
  <c r="AU41" i="34" s="1"/>
  <c r="AU45" i="34"/>
  <c r="AU36" i="34" s="1"/>
  <c r="AU37" i="34" s="1"/>
  <c r="AU47" i="34"/>
  <c r="AU33" i="34"/>
  <c r="BU37" i="7"/>
  <c r="BU39" i="7" s="1"/>
  <c r="BU25" i="7"/>
  <c r="AU30" i="37" l="1"/>
  <c r="AU45" i="37" s="1"/>
  <c r="AU36" i="37" s="1"/>
  <c r="AU37" i="37" s="1"/>
  <c r="BF24" i="26"/>
  <c r="BF50" i="26" s="1"/>
  <c r="BF39" i="26"/>
  <c r="BF31" i="26"/>
  <c r="BF30" i="26"/>
  <c r="BF33" i="26" s="1"/>
  <c r="AU59" i="37"/>
  <c r="AU52" i="37"/>
  <c r="AU31" i="37"/>
  <c r="AV28" i="37" s="1"/>
  <c r="BU37" i="30"/>
  <c r="BU39" i="30" s="1"/>
  <c r="BU25" i="30"/>
  <c r="BF66" i="9"/>
  <c r="BF75" i="9"/>
  <c r="BF78" i="9" s="1"/>
  <c r="BF74" i="9"/>
  <c r="BF62" i="9"/>
  <c r="BF63" i="9" s="1"/>
  <c r="BG29" i="9"/>
  <c r="AV25" i="37"/>
  <c r="AV26" i="37" s="1"/>
  <c r="AU42" i="37"/>
  <c r="AU38" i="37"/>
  <c r="AU40" i="37" s="1"/>
  <c r="AV59" i="34"/>
  <c r="AV52" i="34"/>
  <c r="AU44" i="34"/>
  <c r="AV23" i="34"/>
  <c r="BU41" i="7"/>
  <c r="BU48" i="7"/>
  <c r="BV42" i="7"/>
  <c r="BV43" i="7" s="1"/>
  <c r="BV35" i="7"/>
  <c r="BV36" i="7" s="1"/>
  <c r="BV29" i="7"/>
  <c r="BV30" i="7" s="1"/>
  <c r="BV28" i="7" s="1"/>
  <c r="AU47" i="37" l="1"/>
  <c r="AU48" i="37" s="1"/>
  <c r="AU33" i="37"/>
  <c r="AU44" i="37" s="1"/>
  <c r="BF65" i="26"/>
  <c r="BF34" i="26"/>
  <c r="BF43" i="26"/>
  <c r="AV46" i="37"/>
  <c r="AV52" i="37" s="1"/>
  <c r="AV53" i="37" s="1"/>
  <c r="BF73" i="26"/>
  <c r="BF74" i="26" s="1"/>
  <c r="BF75" i="26" s="1"/>
  <c r="BF78" i="26" s="1"/>
  <c r="BF38" i="26"/>
  <c r="BF44" i="26" s="1"/>
  <c r="BF45" i="26" s="1"/>
  <c r="BF32" i="26"/>
  <c r="BF66" i="26" s="1"/>
  <c r="BF80" i="26"/>
  <c r="BF40" i="26"/>
  <c r="BF47" i="26"/>
  <c r="BF49" i="26" s="1"/>
  <c r="BG28" i="26"/>
  <c r="BG67" i="26" s="1"/>
  <c r="BG37" i="26"/>
  <c r="BF46" i="26"/>
  <c r="BF48" i="26" s="1"/>
  <c r="BG25" i="26"/>
  <c r="BG26" i="26" s="1"/>
  <c r="AU39" i="37"/>
  <c r="AU41" i="37" s="1"/>
  <c r="AU57" i="37"/>
  <c r="AU53" i="37"/>
  <c r="AU54" i="37" s="1"/>
  <c r="BV35" i="30"/>
  <c r="BV36" i="30" s="1"/>
  <c r="BU41" i="30"/>
  <c r="BV29" i="30"/>
  <c r="BV42" i="30"/>
  <c r="BV43" i="30" s="1"/>
  <c r="BU47" i="30"/>
  <c r="BU48" i="30"/>
  <c r="BG30" i="9"/>
  <c r="BG33" i="9" s="1"/>
  <c r="BG39" i="9"/>
  <c r="BG24" i="9"/>
  <c r="BG31" i="9"/>
  <c r="AV57" i="34"/>
  <c r="AV53" i="34"/>
  <c r="AV54" i="34" s="1"/>
  <c r="AV23" i="37"/>
  <c r="AV22" i="34"/>
  <c r="AV29" i="34"/>
  <c r="BV26" i="7"/>
  <c r="BV24" i="7" s="1"/>
  <c r="BV25" i="7" s="1"/>
  <c r="BV37" i="7"/>
  <c r="BV39" i="7" s="1"/>
  <c r="AV59" i="37" l="1"/>
  <c r="BG65" i="9"/>
  <c r="BG43" i="9"/>
  <c r="BG34" i="9"/>
  <c r="AV54" i="37"/>
  <c r="AV57" i="37" s="1"/>
  <c r="BG23" i="26"/>
  <c r="BF41" i="26"/>
  <c r="BF62" i="26"/>
  <c r="BF63" i="26" s="1"/>
  <c r="BV30" i="30"/>
  <c r="BV28" i="30" s="1"/>
  <c r="BV26" i="30"/>
  <c r="BV24" i="30" s="1"/>
  <c r="BV46" i="30" s="1"/>
  <c r="BG46" i="9"/>
  <c r="BG48" i="9" s="1"/>
  <c r="BH25" i="9"/>
  <c r="BH26" i="9" s="1"/>
  <c r="BG50" i="9"/>
  <c r="BH37" i="9"/>
  <c r="BH28" i="9"/>
  <c r="BH67" i="9" s="1"/>
  <c r="BG47" i="9"/>
  <c r="BG49" i="9" s="1"/>
  <c r="BG80" i="9"/>
  <c r="BG38" i="9"/>
  <c r="BG44" i="9" s="1"/>
  <c r="BG45" i="9" s="1"/>
  <c r="BG32" i="9"/>
  <c r="BG40" i="9"/>
  <c r="BG73" i="9"/>
  <c r="AV29" i="37"/>
  <c r="AV22" i="37"/>
  <c r="AV30" i="34"/>
  <c r="AV24" i="34"/>
  <c r="AV31" i="34"/>
  <c r="BV48" i="7"/>
  <c r="BW29" i="7"/>
  <c r="BW30" i="7" s="1"/>
  <c r="BW28" i="7" s="1"/>
  <c r="BV41" i="7"/>
  <c r="BW35" i="7"/>
  <c r="BW36" i="7" s="1"/>
  <c r="BW42" i="7"/>
  <c r="BW43" i="7" s="1"/>
  <c r="BG22" i="26" l="1"/>
  <c r="BG29" i="26"/>
  <c r="BH23" i="9"/>
  <c r="BH29" i="9" s="1"/>
  <c r="BH31" i="9" s="1"/>
  <c r="BV37" i="30"/>
  <c r="BV39" i="30" s="1"/>
  <c r="BV25" i="30"/>
  <c r="BG62" i="9"/>
  <c r="BG63" i="9" s="1"/>
  <c r="BG74" i="9"/>
  <c r="BG75" i="9"/>
  <c r="BG78" i="9" s="1"/>
  <c r="BG66" i="9"/>
  <c r="AV42" i="34"/>
  <c r="AV38" i="34"/>
  <c r="AV40" i="34" s="1"/>
  <c r="AW46" i="34"/>
  <c r="AW25" i="34"/>
  <c r="AW26" i="34" s="1"/>
  <c r="AV45" i="34"/>
  <c r="AV36" i="34" s="1"/>
  <c r="AV37" i="34" s="1"/>
  <c r="AV33" i="34"/>
  <c r="AV47" i="34"/>
  <c r="AV31" i="37"/>
  <c r="AV30" i="37"/>
  <c r="AV24" i="37"/>
  <c r="AV42" i="37" s="1"/>
  <c r="BW26" i="7"/>
  <c r="BW24" i="7" s="1"/>
  <c r="BW25" i="7" s="1"/>
  <c r="AV39" i="34"/>
  <c r="AV41" i="34" s="1"/>
  <c r="AW28" i="34"/>
  <c r="BW37" i="7"/>
  <c r="BW39" i="7" s="1"/>
  <c r="BH22" i="9" l="1"/>
  <c r="BG31" i="26"/>
  <c r="BG39" i="26"/>
  <c r="BG30" i="26"/>
  <c r="BG33" i="26" s="1"/>
  <c r="BG24" i="26"/>
  <c r="BG50" i="26" s="1"/>
  <c r="BW29" i="30"/>
  <c r="BV48" i="30"/>
  <c r="BW35" i="30"/>
  <c r="BW36" i="30" s="1"/>
  <c r="BV47" i="30"/>
  <c r="BV41" i="30"/>
  <c r="BW42" i="30"/>
  <c r="BW43" i="30" s="1"/>
  <c r="BI28" i="9"/>
  <c r="BI67" i="9" s="1"/>
  <c r="BH47" i="9"/>
  <c r="BH49" i="9" s="1"/>
  <c r="BH39" i="9"/>
  <c r="BH30" i="9"/>
  <c r="BH33" i="9" s="1"/>
  <c r="BH24" i="9"/>
  <c r="AW23" i="34"/>
  <c r="AW29" i="34" s="1"/>
  <c r="AV44" i="34"/>
  <c r="AW46" i="37"/>
  <c r="AV38" i="37"/>
  <c r="AV40" i="37" s="1"/>
  <c r="AW25" i="37"/>
  <c r="AW26" i="37" s="1"/>
  <c r="AV39" i="37"/>
  <c r="AV41" i="37" s="1"/>
  <c r="AW28" i="37"/>
  <c r="AV47" i="37"/>
  <c r="AV48" i="37" s="1"/>
  <c r="AV45" i="37"/>
  <c r="AV36" i="37" s="1"/>
  <c r="AV37" i="37" s="1"/>
  <c r="AV33" i="37"/>
  <c r="AV44" i="37" s="1"/>
  <c r="AW59" i="34"/>
  <c r="AW52" i="34"/>
  <c r="BX42" i="7"/>
  <c r="BX43" i="7" s="1"/>
  <c r="BX29" i="7"/>
  <c r="BX30" i="7" s="1"/>
  <c r="BX28" i="7" s="1"/>
  <c r="BW48" i="7"/>
  <c r="BX35" i="7"/>
  <c r="BX36" i="7" s="1"/>
  <c r="BW41" i="7"/>
  <c r="BG65" i="26" l="1"/>
  <c r="BG34" i="26"/>
  <c r="BG43" i="26"/>
  <c r="BH65" i="9"/>
  <c r="BH43" i="9"/>
  <c r="BH34" i="9"/>
  <c r="BH37" i="26"/>
  <c r="BG46" i="26"/>
  <c r="BG48" i="26" s="1"/>
  <c r="BH25" i="26"/>
  <c r="BH26" i="26" s="1"/>
  <c r="BG80" i="26"/>
  <c r="BG73" i="26"/>
  <c r="BG74" i="26" s="1"/>
  <c r="BG75" i="26" s="1"/>
  <c r="BG78" i="26" s="1"/>
  <c r="BG40" i="26"/>
  <c r="BG38" i="26"/>
  <c r="BG44" i="26" s="1"/>
  <c r="BG45" i="26" s="1"/>
  <c r="BG32" i="26"/>
  <c r="BG66" i="26" s="1"/>
  <c r="BG47" i="26"/>
  <c r="BG49" i="26" s="1"/>
  <c r="BH28" i="26"/>
  <c r="BW30" i="30"/>
  <c r="BW28" i="30" s="1"/>
  <c r="BW26" i="30"/>
  <c r="BW24" i="30" s="1"/>
  <c r="BW46" i="30" s="1"/>
  <c r="BH46" i="9"/>
  <c r="BH48" i="9" s="1"/>
  <c r="BI25" i="9"/>
  <c r="BI26" i="9" s="1"/>
  <c r="BH38" i="9"/>
  <c r="BH44" i="9" s="1"/>
  <c r="BH45" i="9" s="1"/>
  <c r="BH80" i="9"/>
  <c r="BH32" i="9"/>
  <c r="BH66" i="9" s="1"/>
  <c r="BH40" i="9"/>
  <c r="BH62" i="9" s="1"/>
  <c r="BH63" i="9" s="1"/>
  <c r="BH73" i="9"/>
  <c r="BH74" i="9" s="1"/>
  <c r="BH75" i="9" s="1"/>
  <c r="BH78" i="9" s="1"/>
  <c r="BI37" i="9"/>
  <c r="BH50" i="9"/>
  <c r="AW22" i="34"/>
  <c r="AW23" i="37"/>
  <c r="AW22" i="37" s="1"/>
  <c r="AW52" i="37"/>
  <c r="AW59" i="37"/>
  <c r="AW30" i="34"/>
  <c r="AW31" i="34"/>
  <c r="AW24" i="34"/>
  <c r="AW53" i="34"/>
  <c r="AW54" i="34" s="1"/>
  <c r="AW57" i="34" s="1"/>
  <c r="BX37" i="7"/>
  <c r="BX39" i="7" s="1"/>
  <c r="BX26" i="7"/>
  <c r="BX24" i="7" s="1"/>
  <c r="BH23" i="26" l="1"/>
  <c r="BH67" i="26"/>
  <c r="BG62" i="26"/>
  <c r="BG63" i="26" s="1"/>
  <c r="BG41" i="26"/>
  <c r="BH29" i="26"/>
  <c r="BH24" i="26" s="1"/>
  <c r="BH22" i="26"/>
  <c r="BI23" i="9"/>
  <c r="BI22" i="9" s="1"/>
  <c r="BW37" i="30"/>
  <c r="BW39" i="30" s="1"/>
  <c r="BW25" i="30"/>
  <c r="AW42" i="34"/>
  <c r="AW29" i="37"/>
  <c r="AW30" i="37" s="1"/>
  <c r="AW45" i="37" s="1"/>
  <c r="AW36" i="37" s="1"/>
  <c r="AW37" i="37" s="1"/>
  <c r="AX28" i="34"/>
  <c r="AW39" i="34"/>
  <c r="AW41" i="34" s="1"/>
  <c r="AW45" i="34"/>
  <c r="AW36" i="34" s="1"/>
  <c r="AW37" i="34" s="1"/>
  <c r="AW33" i="34"/>
  <c r="AW47" i="34"/>
  <c r="AW53" i="37"/>
  <c r="AW54" i="37" s="1"/>
  <c r="AW57" i="37"/>
  <c r="AW38" i="34"/>
  <c r="AW40" i="34" s="1"/>
  <c r="AX25" i="34"/>
  <c r="AX46" i="34"/>
  <c r="BX25" i="7"/>
  <c r="BH46" i="26" l="1"/>
  <c r="BH48" i="26" s="1"/>
  <c r="BI25" i="26"/>
  <c r="BI26" i="26" s="1"/>
  <c r="BH50" i="26"/>
  <c r="BH39" i="26"/>
  <c r="BH30" i="26"/>
  <c r="BH33" i="26" s="1"/>
  <c r="BI29" i="9"/>
  <c r="BI39" i="9" s="1"/>
  <c r="BH31" i="26"/>
  <c r="BW48" i="30"/>
  <c r="BW41" i="30"/>
  <c r="BX42" i="30"/>
  <c r="BX43" i="30" s="1"/>
  <c r="BW47" i="30"/>
  <c r="BX35" i="30"/>
  <c r="BX36" i="30" s="1"/>
  <c r="BX29" i="30"/>
  <c r="AW31" i="37"/>
  <c r="AX28" i="37" s="1"/>
  <c r="AW33" i="37"/>
  <c r="AW44" i="37" s="1"/>
  <c r="AW24" i="37"/>
  <c r="AW42" i="37" s="1"/>
  <c r="AW47" i="37"/>
  <c r="AW48" i="37" s="1"/>
  <c r="AX59" i="34"/>
  <c r="AX52" i="34"/>
  <c r="AW44" i="34"/>
  <c r="AX26" i="34"/>
  <c r="AX23" i="34"/>
  <c r="BY42" i="7"/>
  <c r="BY43" i="7" s="1"/>
  <c r="BY29" i="7"/>
  <c r="BY30" i="7" s="1"/>
  <c r="BY28" i="7" s="1"/>
  <c r="BX41" i="7"/>
  <c r="BY35" i="7"/>
  <c r="BY36" i="7" s="1"/>
  <c r="BX48" i="7"/>
  <c r="BI23" i="26" l="1"/>
  <c r="BI22" i="26" s="1"/>
  <c r="BH65" i="26"/>
  <c r="BH34" i="26"/>
  <c r="BH43" i="26"/>
  <c r="BI30" i="9"/>
  <c r="BI40" i="9" s="1"/>
  <c r="BI62" i="9" s="1"/>
  <c r="BI63" i="9" s="1"/>
  <c r="BH80" i="26"/>
  <c r="BH73" i="26"/>
  <c r="BH74" i="26" s="1"/>
  <c r="BH75" i="26" s="1"/>
  <c r="BH78" i="26" s="1"/>
  <c r="BH38" i="26"/>
  <c r="BH44" i="26" s="1"/>
  <c r="BH45" i="26" s="1"/>
  <c r="BH40" i="26"/>
  <c r="BH32" i="26"/>
  <c r="BH66" i="26" s="1"/>
  <c r="BI37" i="26"/>
  <c r="BH47" i="26"/>
  <c r="BH49" i="26" s="1"/>
  <c r="BI28" i="26"/>
  <c r="BI24" i="9"/>
  <c r="BI50" i="9" s="1"/>
  <c r="BI31" i="9"/>
  <c r="BJ28" i="9" s="1"/>
  <c r="BX26" i="30"/>
  <c r="BX24" i="30" s="1"/>
  <c r="BX46" i="30" s="1"/>
  <c r="BX30" i="30"/>
  <c r="BX28" i="30" s="1"/>
  <c r="AW39" i="37"/>
  <c r="AW41" i="37" s="1"/>
  <c r="AW38" i="37"/>
  <c r="AW40" i="37" s="1"/>
  <c r="AX25" i="37"/>
  <c r="AX26" i="37" s="1"/>
  <c r="AX46" i="37"/>
  <c r="AX59" i="37" s="1"/>
  <c r="AX53" i="34"/>
  <c r="AX54" i="34" s="1"/>
  <c r="AX57" i="34" s="1"/>
  <c r="AX29" i="34"/>
  <c r="AX22" i="34"/>
  <c r="BY26" i="7"/>
  <c r="BY24" i="7" s="1"/>
  <c r="BY25" i="7" s="1"/>
  <c r="BY37" i="7"/>
  <c r="BY39" i="7" s="1"/>
  <c r="BI38" i="9" l="1"/>
  <c r="BI44" i="9" s="1"/>
  <c r="BI45" i="9" s="1"/>
  <c r="BI33" i="9"/>
  <c r="BI32" i="9"/>
  <c r="BI66" i="9" s="1"/>
  <c r="BI73" i="9"/>
  <c r="BI74" i="9" s="1"/>
  <c r="BI80" i="9"/>
  <c r="BJ25" i="9"/>
  <c r="BJ23" i="9" s="1"/>
  <c r="BI46" i="9"/>
  <c r="BI48" i="9" s="1"/>
  <c r="BI47" i="9"/>
  <c r="BI49" i="9" s="1"/>
  <c r="BI67" i="26"/>
  <c r="BI29" i="26"/>
  <c r="BJ37" i="9"/>
  <c r="BH41" i="26"/>
  <c r="BH62" i="26"/>
  <c r="BH63" i="26" s="1"/>
  <c r="BX37" i="30"/>
  <c r="BX39" i="30" s="1"/>
  <c r="BX25" i="30"/>
  <c r="BJ67" i="9"/>
  <c r="AX23" i="37"/>
  <c r="AX22" i="37" s="1"/>
  <c r="AX52" i="37"/>
  <c r="AX53" i="37" s="1"/>
  <c r="AX54" i="37" s="1"/>
  <c r="AX57" i="37" s="1"/>
  <c r="AX30" i="34"/>
  <c r="AX31" i="34"/>
  <c r="AX24" i="34"/>
  <c r="AX42" i="34" s="1"/>
  <c r="BY41" i="7"/>
  <c r="BY48" i="7"/>
  <c r="BZ29" i="7"/>
  <c r="BZ35" i="7"/>
  <c r="BZ36" i="7" s="1"/>
  <c r="BZ42" i="7"/>
  <c r="BZ43" i="7" s="1"/>
  <c r="BI75" i="9" l="1"/>
  <c r="BI78" i="9" s="1"/>
  <c r="BJ26" i="9"/>
  <c r="BI65" i="9"/>
  <c r="BI34" i="9"/>
  <c r="BI43" i="9"/>
  <c r="BI24" i="26"/>
  <c r="BI31" i="26"/>
  <c r="BI39" i="26"/>
  <c r="BI30" i="26"/>
  <c r="BI33" i="26" s="1"/>
  <c r="AX29" i="37"/>
  <c r="AX30" i="37" s="1"/>
  <c r="BY35" i="30"/>
  <c r="BY36" i="30" s="1"/>
  <c r="BY42" i="30"/>
  <c r="BY43" i="30" s="1"/>
  <c r="BX47" i="30"/>
  <c r="BX41" i="30"/>
  <c r="BY29" i="30"/>
  <c r="BY30" i="30" s="1"/>
  <c r="BY28" i="30" s="1"/>
  <c r="BY37" i="30" s="1"/>
  <c r="BY39" i="30" s="1"/>
  <c r="BX48" i="30"/>
  <c r="BJ22" i="9"/>
  <c r="BJ29" i="9"/>
  <c r="BJ24" i="9" s="1"/>
  <c r="AY28" i="34"/>
  <c r="AX39" i="34"/>
  <c r="AX41" i="34" s="1"/>
  <c r="AX45" i="34"/>
  <c r="AX36" i="34" s="1"/>
  <c r="AX37" i="34" s="1"/>
  <c r="AX47" i="34"/>
  <c r="AX33" i="34"/>
  <c r="AX38" i="34"/>
  <c r="AX40" i="34" s="1"/>
  <c r="AY25" i="34"/>
  <c r="AY46" i="34"/>
  <c r="BZ30" i="7"/>
  <c r="BZ28" i="7" s="1"/>
  <c r="BZ26" i="7"/>
  <c r="BZ24" i="7" s="1"/>
  <c r="BI65" i="26" l="1"/>
  <c r="BI43" i="26"/>
  <c r="BI34" i="26"/>
  <c r="AX31" i="37"/>
  <c r="AX39" i="37" s="1"/>
  <c r="AX41" i="37" s="1"/>
  <c r="AX24" i="37"/>
  <c r="AX38" i="37" s="1"/>
  <c r="AX40" i="37" s="1"/>
  <c r="BI73" i="26"/>
  <c r="BI74" i="26" s="1"/>
  <c r="BI75" i="26" s="1"/>
  <c r="BI78" i="26" s="1"/>
  <c r="BI80" i="26"/>
  <c r="BI32" i="26"/>
  <c r="BI66" i="26" s="1"/>
  <c r="BI38" i="26"/>
  <c r="BI44" i="26" s="1"/>
  <c r="BI45" i="26" s="1"/>
  <c r="BI40" i="26"/>
  <c r="BJ28" i="26"/>
  <c r="BJ67" i="26" s="1"/>
  <c r="BJ37" i="26"/>
  <c r="BI47" i="26"/>
  <c r="BI49" i="26" s="1"/>
  <c r="BI46" i="26"/>
  <c r="BI48" i="26" s="1"/>
  <c r="BJ25" i="26"/>
  <c r="BJ26" i="26" s="1"/>
  <c r="BI50" i="26"/>
  <c r="BY26" i="30"/>
  <c r="BY24" i="30" s="1"/>
  <c r="BY46" i="30" s="1"/>
  <c r="BJ50" i="9"/>
  <c r="BJ46" i="9"/>
  <c r="BJ48" i="9" s="1"/>
  <c r="BK25" i="9"/>
  <c r="BK26" i="9" s="1"/>
  <c r="BJ39" i="9"/>
  <c r="BJ30" i="9"/>
  <c r="BJ33" i="9" s="1"/>
  <c r="BJ31" i="9"/>
  <c r="AY59" i="34"/>
  <c r="AY52" i="34"/>
  <c r="AY26" i="34"/>
  <c r="AY23" i="34"/>
  <c r="AX44" i="34"/>
  <c r="AX45" i="37"/>
  <c r="AX36" i="37" s="1"/>
  <c r="AX37" i="37" s="1"/>
  <c r="AX47" i="37"/>
  <c r="AX48" i="37" s="1"/>
  <c r="AX33" i="37"/>
  <c r="AX44" i="37" s="1"/>
  <c r="BZ37" i="7"/>
  <c r="BZ39" i="7" s="1"/>
  <c r="BZ25" i="7"/>
  <c r="AY25" i="37" l="1"/>
  <c r="AY26" i="37" s="1"/>
  <c r="AY28" i="37"/>
  <c r="AX42" i="37"/>
  <c r="BJ65" i="9"/>
  <c r="BJ34" i="9"/>
  <c r="BJ43" i="9"/>
  <c r="AY46" i="37"/>
  <c r="AY59" i="37" s="1"/>
  <c r="BI62" i="26"/>
  <c r="BI63" i="26" s="1"/>
  <c r="BI41" i="26"/>
  <c r="BJ23" i="26"/>
  <c r="BY25" i="30"/>
  <c r="BK23" i="9"/>
  <c r="BK22" i="9" s="1"/>
  <c r="BK28" i="9"/>
  <c r="BK67" i="9" s="1"/>
  <c r="BK37" i="9"/>
  <c r="BJ47" i="9"/>
  <c r="BJ49" i="9" s="1"/>
  <c r="BJ38" i="9"/>
  <c r="BJ44" i="9" s="1"/>
  <c r="BJ45" i="9" s="1"/>
  <c r="BJ80" i="9"/>
  <c r="BJ40" i="9"/>
  <c r="BJ62" i="9" s="1"/>
  <c r="BJ63" i="9" s="1"/>
  <c r="BJ32" i="9"/>
  <c r="BJ66" i="9" s="1"/>
  <c r="BJ73" i="9"/>
  <c r="AY57" i="34"/>
  <c r="AY53" i="34"/>
  <c r="AY54" i="34" s="1"/>
  <c r="AY29" i="34"/>
  <c r="AY22" i="34"/>
  <c r="AY23" i="37"/>
  <c r="CA29" i="7"/>
  <c r="CA42" i="7"/>
  <c r="CA43" i="7" s="1"/>
  <c r="BZ41" i="7"/>
  <c r="BZ48" i="7"/>
  <c r="CA35" i="7"/>
  <c r="CA36" i="7" s="1"/>
  <c r="AY52" i="37" l="1"/>
  <c r="AY53" i="37" s="1"/>
  <c r="AY54" i="37" s="1"/>
  <c r="AY57" i="37" s="1"/>
  <c r="BJ22" i="26"/>
  <c r="BJ29" i="26"/>
  <c r="BZ35" i="30"/>
  <c r="BZ36" i="30" s="1"/>
  <c r="BZ29" i="30"/>
  <c r="BZ42" i="30"/>
  <c r="BZ43" i="30" s="1"/>
  <c r="BY47" i="30"/>
  <c r="BY41" i="30"/>
  <c r="BY48" i="30"/>
  <c r="BJ74" i="9"/>
  <c r="BJ75" i="9"/>
  <c r="BJ78" i="9" s="1"/>
  <c r="BK29" i="9"/>
  <c r="AY30" i="34"/>
  <c r="AY31" i="34"/>
  <c r="AY24" i="34"/>
  <c r="AY42" i="34" s="1"/>
  <c r="AY22" i="37"/>
  <c r="AY29" i="37"/>
  <c r="CA30" i="7"/>
  <c r="CA28" i="7" s="1"/>
  <c r="CA26" i="7"/>
  <c r="CA24" i="7" s="1"/>
  <c r="BJ31" i="26" l="1"/>
  <c r="BJ39" i="26"/>
  <c r="BJ30" i="26"/>
  <c r="BJ33" i="26" s="1"/>
  <c r="BJ24" i="26"/>
  <c r="BJ50" i="26" s="1"/>
  <c r="BZ30" i="30"/>
  <c r="BZ28" i="30" s="1"/>
  <c r="BZ26" i="30"/>
  <c r="BZ24" i="30" s="1"/>
  <c r="BZ46" i="30" s="1"/>
  <c r="BK24" i="9"/>
  <c r="BK30" i="9"/>
  <c r="BK33" i="9" s="1"/>
  <c r="BK39" i="9"/>
  <c r="BK31" i="9"/>
  <c r="AZ46" i="34"/>
  <c r="AZ25" i="34"/>
  <c r="AZ26" i="34" s="1"/>
  <c r="AY38" i="34"/>
  <c r="AY40" i="34" s="1"/>
  <c r="AY39" i="34"/>
  <c r="AY41" i="34" s="1"/>
  <c r="AZ28" i="34"/>
  <c r="AY30" i="37"/>
  <c r="AY31" i="37"/>
  <c r="AY24" i="37"/>
  <c r="AY42" i="37" s="1"/>
  <c r="AY45" i="34"/>
  <c r="AY36" i="34" s="1"/>
  <c r="AY37" i="34" s="1"/>
  <c r="AY47" i="34"/>
  <c r="AY33" i="34"/>
  <c r="CA37" i="7"/>
  <c r="CA39" i="7" s="1"/>
  <c r="CA25" i="7"/>
  <c r="BK65" i="9" l="1"/>
  <c r="BK43" i="9"/>
  <c r="BK34" i="9"/>
  <c r="BJ65" i="26"/>
  <c r="BJ34" i="26"/>
  <c r="BJ43" i="26"/>
  <c r="BK37" i="26"/>
  <c r="BK25" i="26"/>
  <c r="BK26" i="26" s="1"/>
  <c r="BJ46" i="26"/>
  <c r="BJ48" i="26" s="1"/>
  <c r="BJ73" i="26"/>
  <c r="BJ74" i="26" s="1"/>
  <c r="BJ75" i="26" s="1"/>
  <c r="BJ78" i="26" s="1"/>
  <c r="BJ40" i="26"/>
  <c r="BJ38" i="26"/>
  <c r="BJ44" i="26" s="1"/>
  <c r="BJ45" i="26" s="1"/>
  <c r="BJ80" i="26"/>
  <c r="BJ32" i="26"/>
  <c r="BJ66" i="26" s="1"/>
  <c r="BJ47" i="26"/>
  <c r="BJ49" i="26" s="1"/>
  <c r="BK28" i="26"/>
  <c r="BK67" i="26" s="1"/>
  <c r="BZ37" i="30"/>
  <c r="BZ39" i="30" s="1"/>
  <c r="BZ25" i="30"/>
  <c r="BK32" i="9"/>
  <c r="BK66" i="9" s="1"/>
  <c r="BK80" i="9"/>
  <c r="BK38" i="9"/>
  <c r="BK44" i="9" s="1"/>
  <c r="BK45" i="9" s="1"/>
  <c r="BK40" i="9"/>
  <c r="BK62" i="9" s="1"/>
  <c r="BK63" i="9" s="1"/>
  <c r="BK73" i="9"/>
  <c r="BL37" i="9"/>
  <c r="BK47" i="9"/>
  <c r="BK49" i="9" s="1"/>
  <c r="BL28" i="9"/>
  <c r="BL67" i="9" s="1"/>
  <c r="BK46" i="9"/>
  <c r="BK48" i="9" s="1"/>
  <c r="BL25" i="9"/>
  <c r="BL26" i="9" s="1"/>
  <c r="BK50" i="9"/>
  <c r="AZ23" i="34"/>
  <c r="AZ22" i="34" s="1"/>
  <c r="AZ28" i="37"/>
  <c r="AY39" i="37"/>
  <c r="AY41" i="37" s="1"/>
  <c r="AY44" i="34"/>
  <c r="AZ59" i="34"/>
  <c r="AZ52" i="34"/>
  <c r="AY38" i="37"/>
  <c r="AY40" i="37" s="1"/>
  <c r="AZ25" i="37"/>
  <c r="AZ26" i="37" s="1"/>
  <c r="AZ46" i="37"/>
  <c r="AY45" i="37"/>
  <c r="AY36" i="37" s="1"/>
  <c r="AY37" i="37" s="1"/>
  <c r="AY33" i="37"/>
  <c r="AY47" i="37"/>
  <c r="CA48" i="7"/>
  <c r="CA41" i="7"/>
  <c r="CB42" i="7"/>
  <c r="CB43" i="7" s="1"/>
  <c r="CB35" i="7"/>
  <c r="CB36" i="7" s="1"/>
  <c r="CB29" i="7"/>
  <c r="CB30" i="7" s="1"/>
  <c r="CB28" i="7" s="1"/>
  <c r="BJ62" i="26" l="1"/>
  <c r="BJ63" i="26" s="1"/>
  <c r="BJ41" i="26"/>
  <c r="BK23" i="26"/>
  <c r="BZ48" i="30"/>
  <c r="BZ41" i="30"/>
  <c r="CA29" i="30"/>
  <c r="CA35" i="30"/>
  <c r="CA36" i="30" s="1"/>
  <c r="CA42" i="30"/>
  <c r="CA43" i="30" s="1"/>
  <c r="BZ47" i="30"/>
  <c r="BL23" i="9"/>
  <c r="BL29" i="9" s="1"/>
  <c r="BK78" i="9"/>
  <c r="BK74" i="9"/>
  <c r="BK75" i="9" s="1"/>
  <c r="AZ29" i="34"/>
  <c r="AZ24" i="34" s="1"/>
  <c r="AZ23" i="37"/>
  <c r="AZ29" i="37" s="1"/>
  <c r="AZ30" i="37" s="1"/>
  <c r="AZ53" i="34"/>
  <c r="AZ54" i="34" s="1"/>
  <c r="AZ57" i="34"/>
  <c r="AY48" i="37"/>
  <c r="AY44" i="37"/>
  <c r="AZ59" i="37"/>
  <c r="AZ52" i="37"/>
  <c r="CB37" i="7"/>
  <c r="CB39" i="7" s="1"/>
  <c r="CB26" i="7"/>
  <c r="CB24" i="7" s="1"/>
  <c r="CB25" i="7" s="1"/>
  <c r="BK22" i="26" l="1"/>
  <c r="BK29" i="26"/>
  <c r="BL24" i="9"/>
  <c r="BM25" i="9" s="1"/>
  <c r="BL31" i="9"/>
  <c r="BL47" i="9" s="1"/>
  <c r="BL49" i="9" s="1"/>
  <c r="CA30" i="30"/>
  <c r="CA28" i="30" s="1"/>
  <c r="CA37" i="30" s="1"/>
  <c r="CA39" i="30" s="1"/>
  <c r="CA26" i="30"/>
  <c r="CA24" i="30" s="1"/>
  <c r="BL22" i="9"/>
  <c r="BL30" i="9"/>
  <c r="BL33" i="9" s="1"/>
  <c r="BL39" i="9"/>
  <c r="AZ31" i="34"/>
  <c r="BA28" i="34" s="1"/>
  <c r="AZ22" i="37"/>
  <c r="AZ30" i="34"/>
  <c r="AZ33" i="34" s="1"/>
  <c r="AZ45" i="37"/>
  <c r="AZ36" i="37" s="1"/>
  <c r="AZ37" i="37" s="1"/>
  <c r="AZ33" i="37"/>
  <c r="AZ44" i="37" s="1"/>
  <c r="AZ47" i="37"/>
  <c r="AZ42" i="34"/>
  <c r="BA25" i="34"/>
  <c r="AZ38" i="34"/>
  <c r="AZ40" i="34" s="1"/>
  <c r="AZ24" i="37"/>
  <c r="AZ57" i="37"/>
  <c r="AZ53" i="37"/>
  <c r="AZ54" i="37" s="1"/>
  <c r="AZ31" i="37"/>
  <c r="CC35" i="7"/>
  <c r="CC36" i="7" s="1"/>
  <c r="CB48" i="7"/>
  <c r="CC29" i="7"/>
  <c r="CC30" i="7" s="1"/>
  <c r="CC28" i="7" s="1"/>
  <c r="CB41" i="7"/>
  <c r="CC42" i="7"/>
  <c r="CC43" i="7" s="1"/>
  <c r="BM28" i="9" l="1"/>
  <c r="BM67" i="9" s="1"/>
  <c r="BL65" i="9"/>
  <c r="BL34" i="9"/>
  <c r="BL43" i="9"/>
  <c r="BL50" i="9"/>
  <c r="BK30" i="26"/>
  <c r="BK33" i="26" s="1"/>
  <c r="BK39" i="26"/>
  <c r="BK31" i="26"/>
  <c r="BK24" i="26"/>
  <c r="BK50" i="26" s="1"/>
  <c r="BL46" i="9"/>
  <c r="BL48" i="9" s="1"/>
  <c r="BM37" i="9"/>
  <c r="CA25" i="30"/>
  <c r="CA46" i="30"/>
  <c r="AZ45" i="34"/>
  <c r="AZ36" i="34" s="1"/>
  <c r="AZ37" i="34" s="1"/>
  <c r="BL32" i="9"/>
  <c r="BL66" i="9" s="1"/>
  <c r="BL38" i="9"/>
  <c r="BL44" i="9" s="1"/>
  <c r="BL45" i="9" s="1"/>
  <c r="BL80" i="9"/>
  <c r="BL40" i="9"/>
  <c r="BL62" i="9" s="1"/>
  <c r="BL63" i="9" s="1"/>
  <c r="BL73" i="9"/>
  <c r="BL74" i="9" s="1"/>
  <c r="BL75" i="9" s="1"/>
  <c r="BL78" i="9" s="1"/>
  <c r="BM23" i="9"/>
  <c r="BM26" i="9"/>
  <c r="AZ47" i="34"/>
  <c r="AZ48" i="37" s="1"/>
  <c r="BA46" i="34"/>
  <c r="BA59" i="34" s="1"/>
  <c r="AZ39" i="34"/>
  <c r="AZ41" i="34" s="1"/>
  <c r="AZ42" i="37"/>
  <c r="BA25" i="37"/>
  <c r="AZ38" i="37"/>
  <c r="AZ40" i="37" s="1"/>
  <c r="BA46" i="37"/>
  <c r="AZ39" i="37"/>
  <c r="AZ41" i="37" s="1"/>
  <c r="BA28" i="37"/>
  <c r="CC26" i="7"/>
  <c r="CC24" i="7" s="1"/>
  <c r="CC25" i="7" s="1"/>
  <c r="BA26" i="34"/>
  <c r="BA23" i="34"/>
  <c r="AZ44" i="34"/>
  <c r="CC37" i="7"/>
  <c r="CC39" i="7" s="1"/>
  <c r="BK65" i="26" l="1"/>
  <c r="BK34" i="26"/>
  <c r="BK43" i="26"/>
  <c r="BL37" i="26"/>
  <c r="BL25" i="26"/>
  <c r="BL26" i="26" s="1"/>
  <c r="BK46" i="26"/>
  <c r="BK48" i="26" s="1"/>
  <c r="BL28" i="26"/>
  <c r="BK47" i="26"/>
  <c r="BK49" i="26" s="1"/>
  <c r="BK80" i="26"/>
  <c r="BK73" i="26"/>
  <c r="BK74" i="26" s="1"/>
  <c r="BK75" i="26" s="1"/>
  <c r="BK78" i="26" s="1"/>
  <c r="BK38" i="26"/>
  <c r="BK44" i="26" s="1"/>
  <c r="BK45" i="26" s="1"/>
  <c r="BK32" i="26"/>
  <c r="BK66" i="26" s="1"/>
  <c r="BK40" i="26"/>
  <c r="CA41" i="30"/>
  <c r="CB35" i="30"/>
  <c r="CB36" i="30" s="1"/>
  <c r="CB42" i="30"/>
  <c r="CB43" i="30" s="1"/>
  <c r="CA47" i="30"/>
  <c r="CB29" i="30"/>
  <c r="CB30" i="30" s="1"/>
  <c r="CB28" i="30" s="1"/>
  <c r="CA48" i="30"/>
  <c r="BA52" i="34"/>
  <c r="BA57" i="34" s="1"/>
  <c r="BM22" i="9"/>
  <c r="BM29" i="9"/>
  <c r="BA59" i="37"/>
  <c r="BA52" i="37"/>
  <c r="BA22" i="34"/>
  <c r="BA29" i="34"/>
  <c r="BA26" i="37"/>
  <c r="BA23" i="37"/>
  <c r="CC41" i="7"/>
  <c r="CC48" i="7"/>
  <c r="CD35" i="7"/>
  <c r="CD36" i="7" s="1"/>
  <c r="CD29" i="7"/>
  <c r="CD30" i="7" s="1"/>
  <c r="CD28" i="7" s="1"/>
  <c r="CD42" i="7"/>
  <c r="CD43" i="7" s="1"/>
  <c r="BL23" i="26" l="1"/>
  <c r="BL29" i="26" s="1"/>
  <c r="BK62" i="26"/>
  <c r="BK63" i="26" s="1"/>
  <c r="BK41" i="26"/>
  <c r="BL67" i="26"/>
  <c r="CB26" i="30"/>
  <c r="CB24" i="30" s="1"/>
  <c r="CB46" i="30" s="1"/>
  <c r="BA53" i="34"/>
  <c r="BA54" i="34" s="1"/>
  <c r="CB37" i="30"/>
  <c r="CB39" i="30" s="1"/>
  <c r="BM31" i="9"/>
  <c r="BM30" i="9"/>
  <c r="BM33" i="9" s="1"/>
  <c r="BM39" i="9"/>
  <c r="BM24" i="9"/>
  <c r="BA30" i="34"/>
  <c r="BA31" i="34"/>
  <c r="BA24" i="34"/>
  <c r="BA53" i="37"/>
  <c r="BA54" i="37" s="1"/>
  <c r="BA57" i="37"/>
  <c r="BA22" i="37"/>
  <c r="BA29" i="37"/>
  <c r="CD37" i="7"/>
  <c r="CD39" i="7" s="1"/>
  <c r="CD26" i="7"/>
  <c r="CD24" i="7" s="1"/>
  <c r="CD25" i="7" s="1"/>
  <c r="BL22" i="26" l="1"/>
  <c r="BM65" i="9"/>
  <c r="BM43" i="9"/>
  <c r="BM34" i="9"/>
  <c r="BL39" i="26"/>
  <c r="BL30" i="26"/>
  <c r="BL33" i="26" s="1"/>
  <c r="BL31" i="26"/>
  <c r="BL24" i="26"/>
  <c r="CB25" i="30"/>
  <c r="CC42" i="30" s="1"/>
  <c r="CC43" i="30" s="1"/>
  <c r="BN25" i="9"/>
  <c r="BN26" i="9" s="1"/>
  <c r="BM50" i="9"/>
  <c r="BM46" i="9"/>
  <c r="BM48" i="9" s="1"/>
  <c r="BN37" i="9"/>
  <c r="BN28" i="9"/>
  <c r="BN67" i="9" s="1"/>
  <c r="BM47" i="9"/>
  <c r="BM49" i="9" s="1"/>
  <c r="BM73" i="9"/>
  <c r="BM74" i="9" s="1"/>
  <c r="BM75" i="9" s="1"/>
  <c r="BM78" i="9" s="1"/>
  <c r="BM32" i="9"/>
  <c r="BM66" i="9" s="1"/>
  <c r="BM40" i="9"/>
  <c r="BM62" i="9" s="1"/>
  <c r="BM63" i="9" s="1"/>
  <c r="BM80" i="9"/>
  <c r="BM38" i="9"/>
  <c r="BM44" i="9" s="1"/>
  <c r="BM45" i="9" s="1"/>
  <c r="BA24" i="37"/>
  <c r="BA42" i="37" s="1"/>
  <c r="BA30" i="37"/>
  <c r="BA31" i="37"/>
  <c r="BB46" i="34"/>
  <c r="BA38" i="34"/>
  <c r="BA40" i="34" s="1"/>
  <c r="BB25" i="34"/>
  <c r="BB26" i="34" s="1"/>
  <c r="BA39" i="34"/>
  <c r="BA41" i="34" s="1"/>
  <c r="BB28" i="34"/>
  <c r="BA42" i="34"/>
  <c r="BA45" i="34"/>
  <c r="BA36" i="34" s="1"/>
  <c r="BA37" i="34" s="1"/>
  <c r="BA47" i="34"/>
  <c r="BA33" i="34"/>
  <c r="CD48" i="7"/>
  <c r="CE29" i="7"/>
  <c r="CE30" i="7" s="1"/>
  <c r="CE28" i="7" s="1"/>
  <c r="CE42" i="7"/>
  <c r="CE43" i="7" s="1"/>
  <c r="CD41" i="7"/>
  <c r="CE35" i="7"/>
  <c r="CE36" i="7" s="1"/>
  <c r="BL65" i="26" l="1"/>
  <c r="BL43" i="26"/>
  <c r="BL34" i="26"/>
  <c r="CB47" i="30"/>
  <c r="CC29" i="30"/>
  <c r="CC30" i="30" s="1"/>
  <c r="CC28" i="30" s="1"/>
  <c r="BL50" i="26"/>
  <c r="BL46" i="26"/>
  <c r="BL48" i="26" s="1"/>
  <c r="BM25" i="26"/>
  <c r="BM26" i="26" s="1"/>
  <c r="BM37" i="26"/>
  <c r="BL47" i="26"/>
  <c r="BL49" i="26" s="1"/>
  <c r="BM28" i="26"/>
  <c r="BM67" i="26" s="1"/>
  <c r="BL38" i="26"/>
  <c r="BL44" i="26" s="1"/>
  <c r="BL45" i="26" s="1"/>
  <c r="BL80" i="26"/>
  <c r="BL73" i="26"/>
  <c r="BL74" i="26" s="1"/>
  <c r="BL75" i="26" s="1"/>
  <c r="BL78" i="26" s="1"/>
  <c r="BL40" i="26"/>
  <c r="BL32" i="26"/>
  <c r="BL66" i="26" s="1"/>
  <c r="CB48" i="30"/>
  <c r="CB41" i="30"/>
  <c r="CC35" i="30"/>
  <c r="CC36" i="30" s="1"/>
  <c r="BN23" i="9"/>
  <c r="BN22" i="9" s="1"/>
  <c r="BB23" i="34"/>
  <c r="BB29" i="34" s="1"/>
  <c r="BA47" i="37"/>
  <c r="BA45" i="37"/>
  <c r="BA36" i="37" s="1"/>
  <c r="BA37" i="37" s="1"/>
  <c r="BA33" i="37"/>
  <c r="BA44" i="34"/>
  <c r="BB59" i="34"/>
  <c r="BB52" i="34"/>
  <c r="BA38" i="37"/>
  <c r="BA40" i="37" s="1"/>
  <c r="BB25" i="37"/>
  <c r="BB26" i="37" s="1"/>
  <c r="BB46" i="37"/>
  <c r="BA39" i="37"/>
  <c r="BA41" i="37" s="1"/>
  <c r="BB28" i="37"/>
  <c r="CE26" i="7"/>
  <c r="CE24" i="7" s="1"/>
  <c r="CE25" i="7" s="1"/>
  <c r="CE37" i="7"/>
  <c r="CE39" i="7" s="1"/>
  <c r="CC26" i="30" l="1"/>
  <c r="CC24" i="30" s="1"/>
  <c r="CC46" i="30" s="1"/>
  <c r="BL62" i="26"/>
  <c r="BL63" i="26" s="1"/>
  <c r="BL41" i="26"/>
  <c r="BM23" i="26"/>
  <c r="BN29" i="9"/>
  <c r="BN24" i="9" s="1"/>
  <c r="BN50" i="9" s="1"/>
  <c r="CC37" i="30"/>
  <c r="CC39" i="30" s="1"/>
  <c r="BB22" i="34"/>
  <c r="BB53" i="34"/>
  <c r="BB54" i="34" s="1"/>
  <c r="BB57" i="34"/>
  <c r="BB59" i="37"/>
  <c r="BB52" i="37"/>
  <c r="BA44" i="37"/>
  <c r="BB24" i="34"/>
  <c r="BB30" i="34"/>
  <c r="BB31" i="34"/>
  <c r="BA48" i="37"/>
  <c r="BB23" i="37"/>
  <c r="CE48" i="7"/>
  <c r="CE41" i="7"/>
  <c r="CC25" i="30" l="1"/>
  <c r="CC48" i="30" s="1"/>
  <c r="BM22" i="26"/>
  <c r="BM29" i="26"/>
  <c r="BN31" i="9"/>
  <c r="BO37" i="9" s="1"/>
  <c r="BN30" i="9"/>
  <c r="BN39" i="9"/>
  <c r="CC47" i="30"/>
  <c r="CC41" i="30"/>
  <c r="CD35" i="30"/>
  <c r="CD36" i="30" s="1"/>
  <c r="CD42" i="30"/>
  <c r="CD43" i="30" s="1"/>
  <c r="CD29" i="30"/>
  <c r="BN46" i="9"/>
  <c r="BN48" i="9" s="1"/>
  <c r="BO25" i="9"/>
  <c r="BB42" i="34"/>
  <c r="BB22" i="37"/>
  <c r="BB29" i="37"/>
  <c r="BC46" i="34"/>
  <c r="BB39" i="34"/>
  <c r="BB41" i="34" s="1"/>
  <c r="BC28" i="34"/>
  <c r="BB45" i="34"/>
  <c r="BB36" i="34" s="1"/>
  <c r="BB37" i="34" s="1"/>
  <c r="BB33" i="34"/>
  <c r="BB47" i="34"/>
  <c r="BB53" i="37"/>
  <c r="BB54" i="37" s="1"/>
  <c r="BB57" i="37"/>
  <c r="BC25" i="34"/>
  <c r="BC26" i="34" s="1"/>
  <c r="BB38" i="34"/>
  <c r="BB40" i="34" s="1"/>
  <c r="BN38" i="9" l="1"/>
  <c r="BN44" i="9" s="1"/>
  <c r="BN45" i="9" s="1"/>
  <c r="BN33" i="9"/>
  <c r="BN32" i="9"/>
  <c r="BN66" i="9" s="1"/>
  <c r="BO28" i="9"/>
  <c r="BO67" i="9" s="1"/>
  <c r="BN47" i="9"/>
  <c r="BN49" i="9" s="1"/>
  <c r="BN40" i="9"/>
  <c r="BN62" i="9" s="1"/>
  <c r="BN63" i="9" s="1"/>
  <c r="BN80" i="9"/>
  <c r="BN73" i="9"/>
  <c r="BN78" i="9" s="1"/>
  <c r="BM30" i="26"/>
  <c r="BM33" i="26" s="1"/>
  <c r="BM39" i="26"/>
  <c r="BM24" i="26"/>
  <c r="BM31" i="26"/>
  <c r="CD30" i="30"/>
  <c r="CD28" i="30" s="1"/>
  <c r="CD26" i="30"/>
  <c r="CD24" i="30" s="1"/>
  <c r="CD46" i="30" s="1"/>
  <c r="BO26" i="9"/>
  <c r="BO23" i="9"/>
  <c r="BC23" i="34"/>
  <c r="BC59" i="34"/>
  <c r="BC52" i="34"/>
  <c r="BB31" i="37"/>
  <c r="BB30" i="37"/>
  <c r="BB24" i="37"/>
  <c r="BB42" i="37" s="1"/>
  <c r="BB44" i="34"/>
  <c r="BN65" i="9" l="1"/>
  <c r="BN43" i="9"/>
  <c r="BN34" i="9"/>
  <c r="BM65" i="26"/>
  <c r="BM43" i="26"/>
  <c r="BM34" i="26"/>
  <c r="BN74" i="9"/>
  <c r="BN75" i="9" s="1"/>
  <c r="BN28" i="26"/>
  <c r="BN37" i="26"/>
  <c r="BM47" i="26"/>
  <c r="BM49" i="26" s="1"/>
  <c r="BM50" i="26"/>
  <c r="BM46" i="26"/>
  <c r="BM48" i="26" s="1"/>
  <c r="BN25" i="26"/>
  <c r="BN26" i="26" s="1"/>
  <c r="BM80" i="26"/>
  <c r="BM38" i="26"/>
  <c r="BM44" i="26" s="1"/>
  <c r="BM45" i="26" s="1"/>
  <c r="BM40" i="26"/>
  <c r="BM32" i="26"/>
  <c r="BM66" i="26" s="1"/>
  <c r="BM73" i="26"/>
  <c r="CD37" i="30"/>
  <c r="CD39" i="30" s="1"/>
  <c r="CD25" i="30"/>
  <c r="BO29" i="9"/>
  <c r="BO22" i="9"/>
  <c r="BB39" i="37"/>
  <c r="BB41" i="37" s="1"/>
  <c r="BC28" i="37"/>
  <c r="BC53" i="34"/>
  <c r="BC54" i="34" s="1"/>
  <c r="BC57" i="34"/>
  <c r="BC29" i="34"/>
  <c r="BC22" i="34"/>
  <c r="BC46" i="37"/>
  <c r="BB38" i="37"/>
  <c r="BB40" i="37" s="1"/>
  <c r="BC25" i="37"/>
  <c r="BC26" i="37" s="1"/>
  <c r="BB45" i="37"/>
  <c r="BB36" i="37" s="1"/>
  <c r="BB37" i="37" s="1"/>
  <c r="BB33" i="37"/>
  <c r="BB47" i="37"/>
  <c r="BM74" i="26" l="1"/>
  <c r="BM75" i="26"/>
  <c r="BM78" i="26" s="1"/>
  <c r="BM41" i="26"/>
  <c r="BM62" i="26"/>
  <c r="BM63" i="26" s="1"/>
  <c r="BN23" i="26"/>
  <c r="BN67" i="26"/>
  <c r="CE35" i="30"/>
  <c r="CE36" i="30" s="1"/>
  <c r="CE29" i="30"/>
  <c r="CD41" i="30"/>
  <c r="CD48" i="30"/>
  <c r="CE42" i="30"/>
  <c r="CE43" i="30" s="1"/>
  <c r="CD47" i="30"/>
  <c r="BO31" i="9"/>
  <c r="BO24" i="9"/>
  <c r="BO39" i="9"/>
  <c r="BO30" i="9"/>
  <c r="BO33" i="9" s="1"/>
  <c r="BC30" i="34"/>
  <c r="BC31" i="34"/>
  <c r="BC24" i="34"/>
  <c r="BC59" i="37"/>
  <c r="BC52" i="37"/>
  <c r="BC23" i="37"/>
  <c r="BB48" i="37"/>
  <c r="BB44" i="37"/>
  <c r="BO65" i="9" l="1"/>
  <c r="BO34" i="9"/>
  <c r="BO43" i="9"/>
  <c r="BN29" i="26"/>
  <c r="BN22" i="26"/>
  <c r="CE30" i="30"/>
  <c r="CE28" i="30" s="1"/>
  <c r="CE26" i="30"/>
  <c r="CE24" i="30" s="1"/>
  <c r="CE46" i="30" s="1"/>
  <c r="BO38" i="9"/>
  <c r="BO44" i="9" s="1"/>
  <c r="BO45" i="9" s="1"/>
  <c r="BO32" i="9"/>
  <c r="BO66" i="9" s="1"/>
  <c r="BO40" i="9"/>
  <c r="BO62" i="9" s="1"/>
  <c r="BO63" i="9" s="1"/>
  <c r="BO80" i="9"/>
  <c r="BO73" i="9"/>
  <c r="BO74" i="9" s="1"/>
  <c r="BO75" i="9" s="1"/>
  <c r="BO78" i="9" s="1"/>
  <c r="BP25" i="9"/>
  <c r="BO46" i="9"/>
  <c r="BO48" i="9" s="1"/>
  <c r="BO50" i="9"/>
  <c r="BO47" i="9"/>
  <c r="BO49" i="9" s="1"/>
  <c r="BP37" i="9"/>
  <c r="BP28" i="9"/>
  <c r="BP67" i="9" s="1"/>
  <c r="BC38" i="34"/>
  <c r="BC40" i="34" s="1"/>
  <c r="BD25" i="34"/>
  <c r="BD26" i="34" s="1"/>
  <c r="BD46" i="34"/>
  <c r="BC42" i="34"/>
  <c r="BC45" i="34"/>
  <c r="BC36" i="34" s="1"/>
  <c r="BC37" i="34" s="1"/>
  <c r="BC33" i="34"/>
  <c r="BC47" i="34"/>
  <c r="BC53" i="37"/>
  <c r="BC54" i="37" s="1"/>
  <c r="BC57" i="37"/>
  <c r="BC22" i="37"/>
  <c r="BC29" i="37"/>
  <c r="BC39" i="34"/>
  <c r="BC41" i="34" s="1"/>
  <c r="BD28" i="34"/>
  <c r="BN30" i="26" l="1"/>
  <c r="BN33" i="26" s="1"/>
  <c r="BN39" i="26"/>
  <c r="BN24" i="26"/>
  <c r="BN31" i="26"/>
  <c r="CE37" i="30"/>
  <c r="CE39" i="30" s="1"/>
  <c r="CE25" i="30"/>
  <c r="BP26" i="9"/>
  <c r="BP23" i="9"/>
  <c r="BD23" i="34"/>
  <c r="BD22" i="34" s="1"/>
  <c r="BC44" i="34"/>
  <c r="BC24" i="37"/>
  <c r="BC42" i="37" s="1"/>
  <c r="BC30" i="37"/>
  <c r="BC31" i="37"/>
  <c r="BD59" i="34"/>
  <c r="BD52" i="34"/>
  <c r="BN65" i="26" l="1"/>
  <c r="BN43" i="26"/>
  <c r="BN34" i="26"/>
  <c r="BN47" i="26"/>
  <c r="BN49" i="26" s="1"/>
  <c r="BO28" i="26"/>
  <c r="BO67" i="26" s="1"/>
  <c r="BO37" i="26"/>
  <c r="BO25" i="26"/>
  <c r="BO26" i="26" s="1"/>
  <c r="BN46" i="26"/>
  <c r="BN48" i="26" s="1"/>
  <c r="BN80" i="26"/>
  <c r="BN38" i="26"/>
  <c r="BN44" i="26" s="1"/>
  <c r="BN45" i="26" s="1"/>
  <c r="BN40" i="26"/>
  <c r="BN73" i="26"/>
  <c r="BN74" i="26" s="1"/>
  <c r="BN75" i="26" s="1"/>
  <c r="BN78" i="26" s="1"/>
  <c r="BN32" i="26"/>
  <c r="BN66" i="26" s="1"/>
  <c r="BN50" i="26"/>
  <c r="BD29" i="34"/>
  <c r="BD24" i="34" s="1"/>
  <c r="BD42" i="34" s="1"/>
  <c r="CE48" i="30"/>
  <c r="CE47" i="30"/>
  <c r="CE41" i="30"/>
  <c r="BP22" i="9"/>
  <c r="BP29" i="9"/>
  <c r="BC45" i="37"/>
  <c r="BC36" i="37" s="1"/>
  <c r="BC37" i="37" s="1"/>
  <c r="BC47" i="37"/>
  <c r="BC33" i="37"/>
  <c r="BC38" i="37"/>
  <c r="BC40" i="37" s="1"/>
  <c r="BD25" i="37"/>
  <c r="BD57" i="34"/>
  <c r="BD53" i="34"/>
  <c r="BD54" i="34" s="1"/>
  <c r="BD46" i="37"/>
  <c r="BC39" i="37"/>
  <c r="BC41" i="37" s="1"/>
  <c r="BD28" i="37"/>
  <c r="BO23" i="26" l="1"/>
  <c r="BO22" i="26" s="1"/>
  <c r="BD31" i="34"/>
  <c r="BE46" i="34" s="1"/>
  <c r="BD30" i="34"/>
  <c r="BN62" i="26"/>
  <c r="BN63" i="26" s="1"/>
  <c r="BN41" i="26"/>
  <c r="BP24" i="9"/>
  <c r="BP39" i="9"/>
  <c r="BP30" i="9"/>
  <c r="BP33" i="9" s="1"/>
  <c r="BP31" i="9"/>
  <c r="BE25" i="34"/>
  <c r="BD38" i="34"/>
  <c r="BD40" i="34" s="1"/>
  <c r="BC48" i="37"/>
  <c r="BD26" i="37"/>
  <c r="BD23" i="37"/>
  <c r="BD22" i="37" s="1"/>
  <c r="BD39" i="34"/>
  <c r="BD41" i="34" s="1"/>
  <c r="BE28" i="34"/>
  <c r="BD45" i="34"/>
  <c r="BD36" i="34" s="1"/>
  <c r="BD37" i="34" s="1"/>
  <c r="BD33" i="34"/>
  <c r="BD44" i="34" s="1"/>
  <c r="BD47" i="34"/>
  <c r="BD59" i="37"/>
  <c r="BD52" i="37"/>
  <c r="BC44" i="37"/>
  <c r="BO29" i="26" l="1"/>
  <c r="BO24" i="26" s="1"/>
  <c r="BO50" i="26" s="1"/>
  <c r="BP65" i="9"/>
  <c r="BP34" i="9"/>
  <c r="BP43" i="9"/>
  <c r="BO30" i="26"/>
  <c r="BO33" i="26" s="1"/>
  <c r="BO31" i="26"/>
  <c r="BP73" i="9"/>
  <c r="BP74" i="9" s="1"/>
  <c r="BP75" i="9" s="1"/>
  <c r="BP78" i="9" s="1"/>
  <c r="BP38" i="9"/>
  <c r="BP44" i="9" s="1"/>
  <c r="BP45" i="9" s="1"/>
  <c r="BP80" i="9"/>
  <c r="BP40" i="9"/>
  <c r="BP62" i="9" s="1"/>
  <c r="BP63" i="9" s="1"/>
  <c r="BP32" i="9"/>
  <c r="BP66" i="9" s="1"/>
  <c r="BP47" i="9"/>
  <c r="BP49" i="9" s="1"/>
  <c r="BQ28" i="9"/>
  <c r="BQ67" i="9" s="1"/>
  <c r="BQ37" i="9"/>
  <c r="BP50" i="9"/>
  <c r="BP46" i="9"/>
  <c r="BP48" i="9" s="1"/>
  <c r="BQ25" i="9"/>
  <c r="BD53" i="37"/>
  <c r="BD54" i="37" s="1"/>
  <c r="BD57" i="37" s="1"/>
  <c r="BE59" i="34"/>
  <c r="BE52" i="34"/>
  <c r="BE53" i="34" s="1"/>
  <c r="BE54" i="34" s="1"/>
  <c r="BE57" i="34" s="1"/>
  <c r="BE26" i="34"/>
  <c r="BE23" i="34"/>
  <c r="BD29" i="37"/>
  <c r="BD24" i="37" s="1"/>
  <c r="BO39" i="26" l="1"/>
  <c r="BO65" i="26"/>
  <c r="BO34" i="26"/>
  <c r="BO43" i="26"/>
  <c r="BP37" i="26"/>
  <c r="BO47" i="26"/>
  <c r="BO49" i="26" s="1"/>
  <c r="BP28" i="26"/>
  <c r="BO38" i="26"/>
  <c r="BO44" i="26" s="1"/>
  <c r="BO45" i="26" s="1"/>
  <c r="BO80" i="26"/>
  <c r="BO40" i="26"/>
  <c r="BO32" i="26"/>
  <c r="BO73" i="26"/>
  <c r="BO46" i="26"/>
  <c r="BO48" i="26" s="1"/>
  <c r="BP25" i="26"/>
  <c r="BQ26" i="9"/>
  <c r="BQ23" i="9"/>
  <c r="BE29" i="34"/>
  <c r="BE24" i="34" s="1"/>
  <c r="BE22" i="34"/>
  <c r="BD38" i="37"/>
  <c r="BD40" i="37" s="1"/>
  <c r="BE25" i="37"/>
  <c r="BE26" i="37" s="1"/>
  <c r="BD42" i="37"/>
  <c r="BD30" i="37"/>
  <c r="BD31" i="37"/>
  <c r="BO66" i="26" l="1"/>
  <c r="BO41" i="26"/>
  <c r="BO62" i="26"/>
  <c r="BO63" i="26" s="1"/>
  <c r="BO74" i="26"/>
  <c r="BO75" i="26" s="1"/>
  <c r="BO78" i="26"/>
  <c r="BP67" i="26"/>
  <c r="BP26" i="26"/>
  <c r="BP23" i="26"/>
  <c r="BQ29" i="9"/>
  <c r="BQ22" i="9"/>
  <c r="BE23" i="37"/>
  <c r="BE22" i="37" s="1"/>
  <c r="BE28" i="37"/>
  <c r="BD39" i="37"/>
  <c r="BD41" i="37" s="1"/>
  <c r="BE30" i="34"/>
  <c r="BE31" i="34"/>
  <c r="BF46" i="34" s="1"/>
  <c r="BE42" i="34"/>
  <c r="BE46" i="37"/>
  <c r="BD45" i="37"/>
  <c r="BD36" i="37" s="1"/>
  <c r="BD37" i="37" s="1"/>
  <c r="BD33" i="37"/>
  <c r="BD47" i="37"/>
  <c r="BE38" i="34"/>
  <c r="BE40" i="34" s="1"/>
  <c r="BF25" i="34"/>
  <c r="BF26" i="34" s="1"/>
  <c r="BP22" i="26" l="1"/>
  <c r="BP29" i="26"/>
  <c r="BQ24" i="9"/>
  <c r="BQ30" i="9"/>
  <c r="BQ33" i="9" s="1"/>
  <c r="BQ31" i="9"/>
  <c r="BQ39" i="9"/>
  <c r="BE29" i="37"/>
  <c r="BE31" i="37" s="1"/>
  <c r="BF23" i="34"/>
  <c r="BF22" i="34" s="1"/>
  <c r="BF59" i="34"/>
  <c r="BF52" i="34"/>
  <c r="BF53" i="34" s="1"/>
  <c r="BF54" i="34" s="1"/>
  <c r="BF57" i="34" s="1"/>
  <c r="BD44" i="37"/>
  <c r="BE45" i="34"/>
  <c r="BE36" i="34" s="1"/>
  <c r="BE37" i="34" s="1"/>
  <c r="BE47" i="34"/>
  <c r="BE33" i="34"/>
  <c r="BE44" i="34" s="1"/>
  <c r="BD48" i="37"/>
  <c r="BE59" i="37"/>
  <c r="BE52" i="37"/>
  <c r="BE39" i="34"/>
  <c r="BE41" i="34" s="1"/>
  <c r="BF28" i="34"/>
  <c r="BQ65" i="9" l="1"/>
  <c r="BQ43" i="9"/>
  <c r="BQ34" i="9"/>
  <c r="BP30" i="26"/>
  <c r="BP33" i="26" s="1"/>
  <c r="BP39" i="26"/>
  <c r="BP31" i="26"/>
  <c r="BP24" i="26"/>
  <c r="BR28" i="9"/>
  <c r="BR67" i="9" s="1"/>
  <c r="BR37" i="9"/>
  <c r="BQ47" i="9"/>
  <c r="BQ49" i="9" s="1"/>
  <c r="BQ46" i="9"/>
  <c r="BQ48" i="9" s="1"/>
  <c r="BR25" i="9"/>
  <c r="BR26" i="9" s="1"/>
  <c r="BQ40" i="9"/>
  <c r="BQ62" i="9" s="1"/>
  <c r="BQ63" i="9" s="1"/>
  <c r="BQ38" i="9"/>
  <c r="BQ44" i="9" s="1"/>
  <c r="BQ45" i="9" s="1"/>
  <c r="BQ73" i="9"/>
  <c r="BQ74" i="9" s="1"/>
  <c r="BQ75" i="9" s="1"/>
  <c r="BQ78" i="9" s="1"/>
  <c r="BQ80" i="9"/>
  <c r="BQ32" i="9"/>
  <c r="BQ66" i="9" s="1"/>
  <c r="BQ50" i="9"/>
  <c r="BE24" i="37"/>
  <c r="BF46" i="37" s="1"/>
  <c r="BF59" i="37" s="1"/>
  <c r="BE30" i="37"/>
  <c r="BF29" i="34"/>
  <c r="BE39" i="37"/>
  <c r="BE41" i="37" s="1"/>
  <c r="BF28" i="37"/>
  <c r="BE57" i="37"/>
  <c r="BE53" i="37"/>
  <c r="BE54" i="37" s="1"/>
  <c r="BP65" i="26" l="1"/>
  <c r="BP34" i="26"/>
  <c r="BP43" i="26"/>
  <c r="BP50" i="26"/>
  <c r="BQ25" i="26"/>
  <c r="BQ26" i="26" s="1"/>
  <c r="BP46" i="26"/>
  <c r="BP48" i="26" s="1"/>
  <c r="BP47" i="26"/>
  <c r="BP49" i="26" s="1"/>
  <c r="BQ28" i="26"/>
  <c r="BQ67" i="26" s="1"/>
  <c r="BQ37" i="26"/>
  <c r="BP38" i="26"/>
  <c r="BP44" i="26" s="1"/>
  <c r="BP45" i="26" s="1"/>
  <c r="BP80" i="26"/>
  <c r="BP32" i="26"/>
  <c r="BP40" i="26"/>
  <c r="BP73" i="26"/>
  <c r="BR23" i="9"/>
  <c r="BR22" i="9" s="1"/>
  <c r="BE38" i="37"/>
  <c r="BE40" i="37" s="1"/>
  <c r="BE42" i="37"/>
  <c r="BF25" i="37"/>
  <c r="BF26" i="37" s="1"/>
  <c r="BE45" i="37"/>
  <c r="BE36" i="37" s="1"/>
  <c r="BE37" i="37" s="1"/>
  <c r="BE47" i="37"/>
  <c r="BE48" i="37" s="1"/>
  <c r="BE33" i="37"/>
  <c r="BE44" i="37" s="1"/>
  <c r="BF24" i="34"/>
  <c r="BF30" i="34"/>
  <c r="BF31" i="34"/>
  <c r="BF52" i="37"/>
  <c r="BQ23" i="26" l="1"/>
  <c r="BQ29" i="26" s="1"/>
  <c r="BP66" i="26"/>
  <c r="BR29" i="9"/>
  <c r="BR31" i="9" s="1"/>
  <c r="BQ22" i="26"/>
  <c r="BP74" i="26"/>
  <c r="BP75" i="26" s="1"/>
  <c r="BP78" i="26" s="1"/>
  <c r="BP41" i="26"/>
  <c r="BP62" i="26"/>
  <c r="BP63" i="26" s="1"/>
  <c r="BF23" i="37"/>
  <c r="BF22" i="37" s="1"/>
  <c r="BF53" i="37"/>
  <c r="BF54" i="37" s="1"/>
  <c r="BF57" i="37"/>
  <c r="BF39" i="34"/>
  <c r="BF41" i="34" s="1"/>
  <c r="BG28" i="34"/>
  <c r="BF33" i="34"/>
  <c r="BF44" i="34" s="1"/>
  <c r="BF45" i="34"/>
  <c r="BF36" i="34" s="1"/>
  <c r="BF37" i="34" s="1"/>
  <c r="BF47" i="34"/>
  <c r="BF38" i="34"/>
  <c r="BF40" i="34" s="1"/>
  <c r="BF42" i="34"/>
  <c r="BG46" i="34"/>
  <c r="BG25" i="34"/>
  <c r="BG26" i="34" s="1"/>
  <c r="BR30" i="9" l="1"/>
  <c r="BR33" i="9" s="1"/>
  <c r="BR65" i="9" s="1"/>
  <c r="BF29" i="37"/>
  <c r="BF30" i="37" s="1"/>
  <c r="BQ30" i="26"/>
  <c r="BQ33" i="26" s="1"/>
  <c r="BQ39" i="26"/>
  <c r="BQ31" i="26"/>
  <c r="BR24" i="9"/>
  <c r="BR50" i="9" s="1"/>
  <c r="BR39" i="9"/>
  <c r="BQ24" i="26"/>
  <c r="BS28" i="9"/>
  <c r="BS67" i="9" s="1"/>
  <c r="BR47" i="9"/>
  <c r="BR49" i="9" s="1"/>
  <c r="BG23" i="34"/>
  <c r="BG52" i="34"/>
  <c r="BG59" i="34"/>
  <c r="BR80" i="9" l="1"/>
  <c r="BR38" i="9"/>
  <c r="BR44" i="9" s="1"/>
  <c r="BR45" i="9" s="1"/>
  <c r="BR32" i="9"/>
  <c r="BR66" i="9" s="1"/>
  <c r="BR40" i="9"/>
  <c r="BR62" i="9" s="1"/>
  <c r="BR63" i="9" s="1"/>
  <c r="BR43" i="9"/>
  <c r="BR34" i="9"/>
  <c r="BR73" i="9"/>
  <c r="BR74" i="9" s="1"/>
  <c r="BR75" i="9" s="1"/>
  <c r="BQ65" i="26"/>
  <c r="BQ43" i="26"/>
  <c r="BQ34" i="26"/>
  <c r="BF31" i="37"/>
  <c r="BG28" i="37" s="1"/>
  <c r="BR46" i="9"/>
  <c r="BR48" i="9" s="1"/>
  <c r="BS37" i="9"/>
  <c r="BS25" i="9"/>
  <c r="BS26" i="9" s="1"/>
  <c r="BF24" i="37"/>
  <c r="BF42" i="37" s="1"/>
  <c r="BR25" i="26"/>
  <c r="BR26" i="26" s="1"/>
  <c r="BQ46" i="26"/>
  <c r="BQ48" i="26" s="1"/>
  <c r="BQ47" i="26"/>
  <c r="BQ49" i="26" s="1"/>
  <c r="BR28" i="26"/>
  <c r="BR67" i="26" s="1"/>
  <c r="BR37" i="26"/>
  <c r="BQ80" i="26"/>
  <c r="BQ38" i="26"/>
  <c r="BQ44" i="26" s="1"/>
  <c r="BQ45" i="26" s="1"/>
  <c r="BQ32" i="26"/>
  <c r="BQ40" i="26"/>
  <c r="BQ73" i="26"/>
  <c r="BQ50" i="26"/>
  <c r="BF45" i="37"/>
  <c r="BF36" i="37" s="1"/>
  <c r="BF37" i="37" s="1"/>
  <c r="BF47" i="37"/>
  <c r="BF33" i="37"/>
  <c r="BG29" i="34"/>
  <c r="BG22" i="34"/>
  <c r="BG57" i="34"/>
  <c r="BG53" i="34"/>
  <c r="BG54" i="34" s="1"/>
  <c r="BR78" i="9" l="1"/>
  <c r="BF39" i="37"/>
  <c r="BF41" i="37" s="1"/>
  <c r="BG25" i="37"/>
  <c r="BG26" i="37" s="1"/>
  <c r="BF38" i="37"/>
  <c r="BF40" i="37" s="1"/>
  <c r="BS23" i="9"/>
  <c r="BS22" i="9" s="1"/>
  <c r="BG46" i="37"/>
  <c r="BG59" i="37" s="1"/>
  <c r="BR23" i="26"/>
  <c r="BR22" i="26" s="1"/>
  <c r="BQ62" i="26"/>
  <c r="BQ63" i="26" s="1"/>
  <c r="BQ41" i="26"/>
  <c r="BQ66" i="26"/>
  <c r="BQ74" i="26"/>
  <c r="BQ75" i="26" s="1"/>
  <c r="BQ78" i="26" s="1"/>
  <c r="BG23" i="37"/>
  <c r="BF44" i="37"/>
  <c r="BF48" i="37"/>
  <c r="BG30" i="34"/>
  <c r="BG31" i="34"/>
  <c r="BG24" i="34"/>
  <c r="BG52" i="37" l="1"/>
  <c r="BG57" i="37" s="1"/>
  <c r="BS29" i="9"/>
  <c r="BS31" i="9" s="1"/>
  <c r="BS47" i="9" s="1"/>
  <c r="BS49" i="9" s="1"/>
  <c r="BR29" i="26"/>
  <c r="BR39" i="26" s="1"/>
  <c r="BG42" i="34"/>
  <c r="BH25" i="34"/>
  <c r="BH26" i="34" s="1"/>
  <c r="BG38" i="34"/>
  <c r="BG40" i="34" s="1"/>
  <c r="BH46" i="34"/>
  <c r="BG45" i="34"/>
  <c r="BG36" i="34" s="1"/>
  <c r="BG37" i="34" s="1"/>
  <c r="BG47" i="34"/>
  <c r="BG33" i="34"/>
  <c r="BG44" i="34" s="1"/>
  <c r="BH28" i="34"/>
  <c r="BG39" i="34"/>
  <c r="BG41" i="34" s="1"/>
  <c r="BG29" i="37"/>
  <c r="BG22" i="37"/>
  <c r="BT28" i="9" l="1"/>
  <c r="BT67" i="9" s="1"/>
  <c r="BS39" i="9"/>
  <c r="BS30" i="9"/>
  <c r="BS33" i="9" s="1"/>
  <c r="BS65" i="9" s="1"/>
  <c r="BS24" i="9"/>
  <c r="BS50" i="9" s="1"/>
  <c r="BG53" i="37"/>
  <c r="BG54" i="37" s="1"/>
  <c r="BS40" i="9"/>
  <c r="BS62" i="9" s="1"/>
  <c r="BS63" i="9" s="1"/>
  <c r="BS32" i="9"/>
  <c r="BS66" i="9" s="1"/>
  <c r="BR31" i="26"/>
  <c r="BS28" i="26" s="1"/>
  <c r="BS67" i="26" s="1"/>
  <c r="BR24" i="26"/>
  <c r="BR50" i="26" s="1"/>
  <c r="BR30" i="26"/>
  <c r="BR33" i="26" s="1"/>
  <c r="BR65" i="26" s="1"/>
  <c r="BS43" i="9"/>
  <c r="BH59" i="34"/>
  <c r="BH52" i="34"/>
  <c r="BG30" i="37"/>
  <c r="BG31" i="37"/>
  <c r="BG24" i="37"/>
  <c r="BH23" i="34"/>
  <c r="BS73" i="9" l="1"/>
  <c r="BS74" i="9" s="1"/>
  <c r="BS75" i="9" s="1"/>
  <c r="BS78" i="9" s="1"/>
  <c r="BS80" i="9"/>
  <c r="BS46" i="9"/>
  <c r="BS48" i="9" s="1"/>
  <c r="BS38" i="9"/>
  <c r="BS44" i="9" s="1"/>
  <c r="BS45" i="9" s="1"/>
  <c r="BS34" i="9"/>
  <c r="BT25" i="9"/>
  <c r="BT23" i="9" s="1"/>
  <c r="BT37" i="9"/>
  <c r="BR47" i="26"/>
  <c r="BR49" i="26" s="1"/>
  <c r="BS37" i="26"/>
  <c r="BR43" i="26"/>
  <c r="BR46" i="26"/>
  <c r="BR48" i="26" s="1"/>
  <c r="BR80" i="26"/>
  <c r="BR34" i="26"/>
  <c r="BS25" i="26"/>
  <c r="BS26" i="26" s="1"/>
  <c r="BR73" i="26"/>
  <c r="BR74" i="26" s="1"/>
  <c r="BR75" i="26" s="1"/>
  <c r="BR78" i="26" s="1"/>
  <c r="BR38" i="26"/>
  <c r="BR44" i="26" s="1"/>
  <c r="BR45" i="26" s="1"/>
  <c r="BR32" i="26"/>
  <c r="BR66" i="26" s="1"/>
  <c r="BR40" i="26"/>
  <c r="BR41" i="26" s="1"/>
  <c r="BG45" i="37"/>
  <c r="BG36" i="37" s="1"/>
  <c r="BG37" i="37" s="1"/>
  <c r="BG33" i="37"/>
  <c r="BG47" i="37"/>
  <c r="BH29" i="34"/>
  <c r="BH22" i="34"/>
  <c r="BG38" i="37"/>
  <c r="BG40" i="37" s="1"/>
  <c r="BH46" i="37"/>
  <c r="BH25" i="37"/>
  <c r="BH26" i="37" s="1"/>
  <c r="BG42" i="37"/>
  <c r="BH28" i="37"/>
  <c r="BG39" i="37"/>
  <c r="BG41" i="37" s="1"/>
  <c r="BH53" i="34"/>
  <c r="BH54" i="34" s="1"/>
  <c r="BH57" i="34" s="1"/>
  <c r="BT22" i="9" l="1"/>
  <c r="BT26" i="9"/>
  <c r="BT29" i="9" s="1"/>
  <c r="BR62" i="26"/>
  <c r="BR63" i="26" s="1"/>
  <c r="BS23" i="26"/>
  <c r="BS22" i="26" s="1"/>
  <c r="BH30" i="34"/>
  <c r="BH24" i="34"/>
  <c r="BH31" i="34"/>
  <c r="BG48" i="37"/>
  <c r="BG44" i="37"/>
  <c r="BH59" i="37"/>
  <c r="BH52" i="37"/>
  <c r="BH23" i="37"/>
  <c r="BT24" i="9" l="1"/>
  <c r="BU25" i="9" s="1"/>
  <c r="BU26" i="9" s="1"/>
  <c r="BT39" i="9"/>
  <c r="BT31" i="9"/>
  <c r="BT47" i="9" s="1"/>
  <c r="BT49" i="9" s="1"/>
  <c r="BT30" i="9"/>
  <c r="BT33" i="9" s="1"/>
  <c r="BT65" i="9" s="1"/>
  <c r="BS29" i="26"/>
  <c r="BT43" i="9"/>
  <c r="BT32" i="9"/>
  <c r="BT66" i="9" s="1"/>
  <c r="BT40" i="9"/>
  <c r="BT62" i="9" s="1"/>
  <c r="BT63" i="9" s="1"/>
  <c r="BT73" i="9"/>
  <c r="BT80" i="9"/>
  <c r="BU37" i="9"/>
  <c r="BU28" i="9"/>
  <c r="BU67" i="9" s="1"/>
  <c r="BT46" i="9"/>
  <c r="BT48" i="9" s="1"/>
  <c r="BT50" i="9"/>
  <c r="BI46" i="34"/>
  <c r="BH39" i="34"/>
  <c r="BH41" i="34" s="1"/>
  <c r="BI28" i="34"/>
  <c r="BH47" i="34"/>
  <c r="BH45" i="34"/>
  <c r="BH36" i="34" s="1"/>
  <c r="BH37" i="34" s="1"/>
  <c r="BH33" i="34"/>
  <c r="BH38" i="34"/>
  <c r="BH40" i="34" s="1"/>
  <c r="BI25" i="34"/>
  <c r="BI26" i="34" s="1"/>
  <c r="BH42" i="34"/>
  <c r="BH57" i="37"/>
  <c r="BH53" i="37"/>
  <c r="BH54" i="37" s="1"/>
  <c r="BH29" i="37"/>
  <c r="BH22" i="37"/>
  <c r="BT34" i="9" l="1"/>
  <c r="BT38" i="9"/>
  <c r="BT44" i="9" s="1"/>
  <c r="BT45" i="9" s="1"/>
  <c r="BS31" i="26"/>
  <c r="BS24" i="26"/>
  <c r="BS39" i="26"/>
  <c r="BS30" i="26"/>
  <c r="BU23" i="9"/>
  <c r="BU29" i="9" s="1"/>
  <c r="BT74" i="9"/>
  <c r="BT78" i="9"/>
  <c r="BT75" i="9"/>
  <c r="BI23" i="34"/>
  <c r="BI22" i="34" s="1"/>
  <c r="BH30" i="37"/>
  <c r="BH31" i="37"/>
  <c r="BH24" i="37"/>
  <c r="BH42" i="37" s="1"/>
  <c r="BH44" i="34"/>
  <c r="BI59" i="34"/>
  <c r="BI52" i="34"/>
  <c r="BS33" i="26" l="1"/>
  <c r="BS38" i="26"/>
  <c r="BS44" i="26" s="1"/>
  <c r="BS45" i="26" s="1"/>
  <c r="BS32" i="26"/>
  <c r="BS66" i="26" s="1"/>
  <c r="BS73" i="26"/>
  <c r="BS40" i="26"/>
  <c r="BS80" i="26"/>
  <c r="BT25" i="26"/>
  <c r="BS46" i="26"/>
  <c r="BS48" i="26" s="1"/>
  <c r="BS50" i="26"/>
  <c r="BT37" i="26"/>
  <c r="BT28" i="26"/>
  <c r="BT67" i="26" s="1"/>
  <c r="BS47" i="26"/>
  <c r="BS49" i="26" s="1"/>
  <c r="BU22" i="9"/>
  <c r="BU24" i="9"/>
  <c r="BU39" i="9"/>
  <c r="BU30" i="9"/>
  <c r="BU33" i="9" s="1"/>
  <c r="BU31" i="9"/>
  <c r="BI29" i="34"/>
  <c r="BI30" i="34" s="1"/>
  <c r="BI53" i="34"/>
  <c r="BI54" i="34" s="1"/>
  <c r="BI57" i="34"/>
  <c r="BI28" i="37"/>
  <c r="BH39" i="37"/>
  <c r="BH41" i="37" s="1"/>
  <c r="BH45" i="37"/>
  <c r="BH36" i="37" s="1"/>
  <c r="BH37" i="37" s="1"/>
  <c r="BH33" i="37"/>
  <c r="BH47" i="37"/>
  <c r="BH38" i="37"/>
  <c r="BH40" i="37" s="1"/>
  <c r="BI25" i="37"/>
  <c r="BI26" i="37" s="1"/>
  <c r="BI46" i="37"/>
  <c r="BS74" i="26" l="1"/>
  <c r="BS75" i="26"/>
  <c r="BS78" i="26" s="1"/>
  <c r="BT26" i="26"/>
  <c r="BT23" i="26"/>
  <c r="BS62" i="26"/>
  <c r="BS63" i="26" s="1"/>
  <c r="BS41" i="26"/>
  <c r="BS43" i="26"/>
  <c r="BS34" i="26"/>
  <c r="BS65" i="26"/>
  <c r="BU65" i="9"/>
  <c r="BU34" i="9"/>
  <c r="BU43" i="9"/>
  <c r="BU47" i="9"/>
  <c r="BU49" i="9" s="1"/>
  <c r="BV28" i="9"/>
  <c r="BV67" i="9" s="1"/>
  <c r="BV37" i="9"/>
  <c r="BV25" i="9"/>
  <c r="BU46" i="9"/>
  <c r="BU48" i="9" s="1"/>
  <c r="BU73" i="9"/>
  <c r="BU32" i="9"/>
  <c r="BU66" i="9" s="1"/>
  <c r="BU38" i="9"/>
  <c r="BU44" i="9" s="1"/>
  <c r="BU45" i="9" s="1"/>
  <c r="BU40" i="9"/>
  <c r="BU62" i="9" s="1"/>
  <c r="BU63" i="9" s="1"/>
  <c r="BU80" i="9"/>
  <c r="BU50" i="9"/>
  <c r="BI24" i="34"/>
  <c r="BI42" i="34" s="1"/>
  <c r="BI31" i="34"/>
  <c r="BI39" i="34" s="1"/>
  <c r="BI41" i="34" s="1"/>
  <c r="BI23" i="37"/>
  <c r="BI29" i="37" s="1"/>
  <c r="BH44" i="37"/>
  <c r="BI59" i="37"/>
  <c r="BI52" i="37"/>
  <c r="BH48" i="37"/>
  <c r="BI45" i="34"/>
  <c r="BI36" i="34" s="1"/>
  <c r="BI37" i="34" s="1"/>
  <c r="BI33" i="34"/>
  <c r="BI44" i="34" s="1"/>
  <c r="BI47" i="34"/>
  <c r="BT29" i="26" l="1"/>
  <c r="BT24" i="26" s="1"/>
  <c r="BT22" i="26"/>
  <c r="BI38" i="34"/>
  <c r="BI40" i="34" s="1"/>
  <c r="BJ25" i="34"/>
  <c r="BJ26" i="34" s="1"/>
  <c r="BJ46" i="34"/>
  <c r="BJ52" i="34" s="1"/>
  <c r="BU75" i="9"/>
  <c r="BU78" i="9"/>
  <c r="BU74" i="9"/>
  <c r="BV26" i="9"/>
  <c r="BV23" i="9"/>
  <c r="BJ28" i="34"/>
  <c r="BI22" i="37"/>
  <c r="BI53" i="37"/>
  <c r="BI54" i="37" s="1"/>
  <c r="BI57" i="37"/>
  <c r="BI30" i="37"/>
  <c r="BI31" i="37"/>
  <c r="BI24" i="37"/>
  <c r="BU25" i="26" l="1"/>
  <c r="BT46" i="26"/>
  <c r="BT48" i="26" s="1"/>
  <c r="BT50" i="26"/>
  <c r="BT30" i="26"/>
  <c r="BT39" i="26"/>
  <c r="BT31" i="26"/>
  <c r="BJ23" i="34"/>
  <c r="BJ22" i="34" s="1"/>
  <c r="BJ59" i="34"/>
  <c r="BV29" i="9"/>
  <c r="BV22" i="9"/>
  <c r="BI42" i="37"/>
  <c r="BI39" i="37"/>
  <c r="BI41" i="37" s="1"/>
  <c r="BJ28" i="37"/>
  <c r="BI45" i="37"/>
  <c r="BI36" i="37" s="1"/>
  <c r="BI37" i="37" s="1"/>
  <c r="BI47" i="37"/>
  <c r="BI33" i="37"/>
  <c r="BJ46" i="37"/>
  <c r="BJ25" i="37"/>
  <c r="BJ26" i="37" s="1"/>
  <c r="BI38" i="37"/>
  <c r="BI40" i="37" s="1"/>
  <c r="BJ53" i="34"/>
  <c r="BJ54" i="34" s="1"/>
  <c r="BJ57" i="34"/>
  <c r="BT33" i="26" l="1"/>
  <c r="BT32" i="26"/>
  <c r="BT66" i="26" s="1"/>
  <c r="BT38" i="26"/>
  <c r="BT44" i="26" s="1"/>
  <c r="BT45" i="26" s="1"/>
  <c r="BT80" i="26"/>
  <c r="BT40" i="26"/>
  <c r="BT73" i="26"/>
  <c r="BT47" i="26"/>
  <c r="BT49" i="26" s="1"/>
  <c r="BU37" i="26"/>
  <c r="BU28" i="26"/>
  <c r="BU67" i="26" s="1"/>
  <c r="BU26" i="26"/>
  <c r="BU23" i="26"/>
  <c r="BJ29" i="34"/>
  <c r="BJ30" i="34" s="1"/>
  <c r="BV24" i="9"/>
  <c r="BV30" i="9"/>
  <c r="BV33" i="9" s="1"/>
  <c r="BV39" i="9"/>
  <c r="BV31" i="9"/>
  <c r="BI44" i="37"/>
  <c r="BJ59" i="37"/>
  <c r="BJ52" i="37"/>
  <c r="BI48" i="37"/>
  <c r="BJ23" i="37"/>
  <c r="BU22" i="26" l="1"/>
  <c r="BU29" i="26"/>
  <c r="BT62" i="26"/>
  <c r="BT63" i="26" s="1"/>
  <c r="BT41" i="26"/>
  <c r="BT75" i="26"/>
  <c r="BT74" i="26"/>
  <c r="BT78" i="26"/>
  <c r="BT65" i="26"/>
  <c r="BT43" i="26"/>
  <c r="BT34" i="26"/>
  <c r="BJ31" i="34"/>
  <c r="BK28" i="34" s="1"/>
  <c r="BJ24" i="34"/>
  <c r="BJ42" i="34" s="1"/>
  <c r="BV65" i="9"/>
  <c r="BV34" i="9"/>
  <c r="BV43" i="9"/>
  <c r="BW28" i="9"/>
  <c r="BW67" i="9" s="1"/>
  <c r="BV47" i="9"/>
  <c r="BV49" i="9" s="1"/>
  <c r="BW37" i="9"/>
  <c r="BV46" i="9"/>
  <c r="BV48" i="9" s="1"/>
  <c r="BW25" i="9"/>
  <c r="BW26" i="9" s="1"/>
  <c r="BV38" i="9"/>
  <c r="BV44" i="9" s="1"/>
  <c r="BV45" i="9" s="1"/>
  <c r="BV40" i="9"/>
  <c r="BV62" i="9" s="1"/>
  <c r="BV63" i="9" s="1"/>
  <c r="BV73" i="9"/>
  <c r="BV32" i="9"/>
  <c r="BV66" i="9" s="1"/>
  <c r="BV80" i="9"/>
  <c r="BV50" i="9"/>
  <c r="BJ29" i="37"/>
  <c r="BJ22" i="37"/>
  <c r="BJ53" i="37"/>
  <c r="BJ54" i="37" s="1"/>
  <c r="BJ57" i="37"/>
  <c r="BJ45" i="34"/>
  <c r="BJ36" i="34" s="1"/>
  <c r="BJ37" i="34" s="1"/>
  <c r="BJ47" i="34"/>
  <c r="BJ33" i="34"/>
  <c r="BJ44" i="34" s="1"/>
  <c r="BJ39" i="34" l="1"/>
  <c r="BJ41" i="34" s="1"/>
  <c r="BJ38" i="34"/>
  <c r="BJ40" i="34" s="1"/>
  <c r="BK46" i="34"/>
  <c r="BK59" i="34" s="1"/>
  <c r="BK25" i="34"/>
  <c r="BK26" i="34" s="1"/>
  <c r="BU24" i="26"/>
  <c r="BU31" i="26"/>
  <c r="BU39" i="26"/>
  <c r="BU30" i="26"/>
  <c r="BV74" i="9"/>
  <c r="BV78" i="9"/>
  <c r="BV75" i="9"/>
  <c r="BW23" i="9"/>
  <c r="BJ30" i="37"/>
  <c r="BJ24" i="37"/>
  <c r="BJ31" i="37"/>
  <c r="BK23" i="34" l="1"/>
  <c r="BK52" i="34"/>
  <c r="BK57" i="34" s="1"/>
  <c r="BU33" i="26"/>
  <c r="BU38" i="26"/>
  <c r="BU44" i="26" s="1"/>
  <c r="BU45" i="26" s="1"/>
  <c r="BU40" i="26"/>
  <c r="BU32" i="26"/>
  <c r="BU66" i="26" s="1"/>
  <c r="BU73" i="26"/>
  <c r="BU80" i="26"/>
  <c r="BV37" i="26"/>
  <c r="BU47" i="26"/>
  <c r="BU49" i="26" s="1"/>
  <c r="BV28" i="26"/>
  <c r="BV67" i="26" s="1"/>
  <c r="BU50" i="26"/>
  <c r="BU46" i="26"/>
  <c r="BU48" i="26" s="1"/>
  <c r="BV25" i="26"/>
  <c r="BW22" i="9"/>
  <c r="BW29" i="9"/>
  <c r="BK46" i="37"/>
  <c r="BK25" i="37"/>
  <c r="BK26" i="37" s="1"/>
  <c r="BJ38" i="37"/>
  <c r="BJ40" i="37" s="1"/>
  <c r="BJ42" i="37"/>
  <c r="BK29" i="34"/>
  <c r="BK22" i="34"/>
  <c r="BJ45" i="37"/>
  <c r="BJ36" i="37" s="1"/>
  <c r="BJ37" i="37" s="1"/>
  <c r="BJ47" i="37"/>
  <c r="BJ33" i="37"/>
  <c r="BK28" i="37"/>
  <c r="BJ39" i="37"/>
  <c r="BJ41" i="37" s="1"/>
  <c r="BK53" i="34" l="1"/>
  <c r="BK54" i="34" s="1"/>
  <c r="BV26" i="26"/>
  <c r="BV23" i="26"/>
  <c r="BU74" i="26"/>
  <c r="BU75" i="26"/>
  <c r="BU78" i="26"/>
  <c r="BU62" i="26"/>
  <c r="BU63" i="26" s="1"/>
  <c r="BU41" i="26"/>
  <c r="BU43" i="26"/>
  <c r="BU34" i="26"/>
  <c r="BU65" i="26"/>
  <c r="BW31" i="9"/>
  <c r="BW30" i="9"/>
  <c r="BW33" i="9" s="1"/>
  <c r="BW39" i="9"/>
  <c r="BW24" i="9"/>
  <c r="BW50" i="9" s="1"/>
  <c r="BJ44" i="37"/>
  <c r="BK59" i="37"/>
  <c r="BK52" i="37"/>
  <c r="BJ48" i="37"/>
  <c r="BK30" i="34"/>
  <c r="BK24" i="34"/>
  <c r="BK42" i="34" s="1"/>
  <c r="BK31" i="34"/>
  <c r="BK23" i="37"/>
  <c r="BV22" i="26" l="1"/>
  <c r="BV29" i="26"/>
  <c r="BW65" i="9"/>
  <c r="BW34" i="9"/>
  <c r="BW43" i="9"/>
  <c r="BW46" i="9"/>
  <c r="BW48" i="9" s="1"/>
  <c r="BX25" i="9"/>
  <c r="BX26" i="9" s="1"/>
  <c r="BW38" i="9"/>
  <c r="BW44" i="9" s="1"/>
  <c r="BW45" i="9" s="1"/>
  <c r="BW40" i="9"/>
  <c r="BW62" i="9" s="1"/>
  <c r="BW63" i="9" s="1"/>
  <c r="BW73" i="9"/>
  <c r="BW80" i="9"/>
  <c r="BW32" i="9"/>
  <c r="BW66" i="9" s="1"/>
  <c r="BX28" i="9"/>
  <c r="BW47" i="9"/>
  <c r="BW49" i="9" s="1"/>
  <c r="BX37" i="9"/>
  <c r="BK47" i="34"/>
  <c r="BK45" i="34"/>
  <c r="BK36" i="34" s="1"/>
  <c r="BK37" i="34" s="1"/>
  <c r="BK33" i="34"/>
  <c r="BL28" i="34"/>
  <c r="BK39" i="34"/>
  <c r="BK41" i="34" s="1"/>
  <c r="BL46" i="34"/>
  <c r="BK38" i="34"/>
  <c r="BK40" i="34" s="1"/>
  <c r="BL25" i="34"/>
  <c r="BK29" i="37"/>
  <c r="BK22" i="37"/>
  <c r="BK57" i="37"/>
  <c r="BK53" i="37"/>
  <c r="BK54" i="37" s="1"/>
  <c r="BV24" i="26" l="1"/>
  <c r="BV50" i="26" s="1"/>
  <c r="BV39" i="26"/>
  <c r="BV30" i="26"/>
  <c r="BV31" i="26"/>
  <c r="BX23" i="9"/>
  <c r="BX22" i="9" s="1"/>
  <c r="BW75" i="9"/>
  <c r="BW74" i="9"/>
  <c r="BW78" i="9"/>
  <c r="BX67" i="9"/>
  <c r="BK30" i="37"/>
  <c r="BK31" i="37"/>
  <c r="BK24" i="37"/>
  <c r="BK42" i="37" s="1"/>
  <c r="BL26" i="34"/>
  <c r="BL23" i="34"/>
  <c r="BK44" i="34"/>
  <c r="BL52" i="34"/>
  <c r="BL59" i="34"/>
  <c r="BV47" i="26" l="1"/>
  <c r="BV49" i="26" s="1"/>
  <c r="BW28" i="26"/>
  <c r="BW67" i="26" s="1"/>
  <c r="BW37" i="26"/>
  <c r="BV33" i="26"/>
  <c r="BV32" i="26"/>
  <c r="BV66" i="26" s="1"/>
  <c r="BV73" i="26"/>
  <c r="BV40" i="26"/>
  <c r="BV80" i="26"/>
  <c r="BV38" i="26"/>
  <c r="BV44" i="26" s="1"/>
  <c r="BV45" i="26" s="1"/>
  <c r="BV46" i="26"/>
  <c r="BV48" i="26" s="1"/>
  <c r="BW25" i="26"/>
  <c r="BW26" i="26" s="1"/>
  <c r="BX29" i="9"/>
  <c r="BX24" i="9" s="1"/>
  <c r="BL22" i="34"/>
  <c r="BL29" i="34"/>
  <c r="BL24" i="34" s="1"/>
  <c r="BL46" i="37"/>
  <c r="BL25" i="37"/>
  <c r="BK38" i="37"/>
  <c r="BK40" i="37" s="1"/>
  <c r="BL28" i="37"/>
  <c r="BK39" i="37"/>
  <c r="BK41" i="37" s="1"/>
  <c r="BL57" i="34"/>
  <c r="BL53" i="34"/>
  <c r="BL54" i="34" s="1"/>
  <c r="BK45" i="37"/>
  <c r="BK36" i="37" s="1"/>
  <c r="BK37" i="37" s="1"/>
  <c r="BK33" i="37"/>
  <c r="BK47" i="37"/>
  <c r="BW23" i="26" l="1"/>
  <c r="BW22" i="26" s="1"/>
  <c r="BV65" i="26"/>
  <c r="BV43" i="26"/>
  <c r="BV34" i="26"/>
  <c r="BV78" i="26"/>
  <c r="BV75" i="26"/>
  <c r="BV74" i="26"/>
  <c r="BV62" i="26"/>
  <c r="BV63" i="26" s="1"/>
  <c r="BV41" i="26"/>
  <c r="BX30" i="9"/>
  <c r="BX80" i="9" s="1"/>
  <c r="BX31" i="9"/>
  <c r="BY37" i="9" s="1"/>
  <c r="BX39" i="9"/>
  <c r="BX50" i="9"/>
  <c r="BY25" i="9"/>
  <c r="BY26" i="9" s="1"/>
  <c r="BX46" i="9"/>
  <c r="BX48" i="9" s="1"/>
  <c r="BK48" i="37"/>
  <c r="BL26" i="37"/>
  <c r="BL23" i="37"/>
  <c r="BL38" i="34"/>
  <c r="BL40" i="34" s="1"/>
  <c r="BM25" i="34"/>
  <c r="BM26" i="34" s="1"/>
  <c r="BL59" i="37"/>
  <c r="BL52" i="37"/>
  <c r="BL42" i="34"/>
  <c r="BK44" i="37"/>
  <c r="BL30" i="34"/>
  <c r="BL31" i="34"/>
  <c r="BM46" i="34" s="1"/>
  <c r="BW29" i="26" l="1"/>
  <c r="BW31" i="26" s="1"/>
  <c r="BX38" i="9"/>
  <c r="BX44" i="9" s="1"/>
  <c r="BX45" i="9" s="1"/>
  <c r="BX40" i="9"/>
  <c r="BX62" i="9" s="1"/>
  <c r="BX63" i="9" s="1"/>
  <c r="BX33" i="9"/>
  <c r="BX32" i="9"/>
  <c r="BX66" i="9" s="1"/>
  <c r="BY23" i="9"/>
  <c r="BY22" i="9" s="1"/>
  <c r="BX73" i="9"/>
  <c r="BX75" i="9" s="1"/>
  <c r="BX47" i="9"/>
  <c r="BX49" i="9" s="1"/>
  <c r="BY28" i="9"/>
  <c r="BY67" i="9" s="1"/>
  <c r="BL53" i="37"/>
  <c r="BL54" i="37" s="1"/>
  <c r="BL57" i="37"/>
  <c r="BL45" i="34"/>
  <c r="BL36" i="34" s="1"/>
  <c r="BL37" i="34" s="1"/>
  <c r="BL47" i="34"/>
  <c r="BL33" i="34"/>
  <c r="BM59" i="34"/>
  <c r="BM52" i="34"/>
  <c r="BM23" i="34"/>
  <c r="BL39" i="34"/>
  <c r="BL41" i="34" s="1"/>
  <c r="BM28" i="34"/>
  <c r="BL22" i="37"/>
  <c r="BL29" i="37"/>
  <c r="BW24" i="26" l="1"/>
  <c r="BW50" i="26" s="1"/>
  <c r="BW30" i="26"/>
  <c r="BW39" i="26"/>
  <c r="BX37" i="26"/>
  <c r="BW46" i="26"/>
  <c r="BW48" i="26" s="1"/>
  <c r="BX25" i="26"/>
  <c r="BW33" i="26"/>
  <c r="BW32" i="26"/>
  <c r="BW66" i="26" s="1"/>
  <c r="BW80" i="26"/>
  <c r="BW73" i="26"/>
  <c r="BW38" i="26"/>
  <c r="BW44" i="26" s="1"/>
  <c r="BW45" i="26" s="1"/>
  <c r="BW40" i="26"/>
  <c r="BW47" i="26"/>
  <c r="BW49" i="26" s="1"/>
  <c r="BX28" i="26"/>
  <c r="BX67" i="26" s="1"/>
  <c r="BX78" i="9"/>
  <c r="BX74" i="9"/>
  <c r="BX65" i="9"/>
  <c r="BX34" i="9"/>
  <c r="BX43" i="9"/>
  <c r="BY29" i="9"/>
  <c r="BY24" i="9" s="1"/>
  <c r="BY46" i="9" s="1"/>
  <c r="BY48" i="9" s="1"/>
  <c r="BM53" i="34"/>
  <c r="BM54" i="34" s="1"/>
  <c r="BM57" i="34" s="1"/>
  <c r="BL44" i="34"/>
  <c r="BL30" i="37"/>
  <c r="BL31" i="37"/>
  <c r="BL24" i="37"/>
  <c r="BL42" i="37" s="1"/>
  <c r="BM29" i="34"/>
  <c r="BM22" i="34"/>
  <c r="BW74" i="26" l="1"/>
  <c r="BW78" i="26"/>
  <c r="BW75" i="26"/>
  <c r="BX26" i="26"/>
  <c r="BX23" i="26"/>
  <c r="BW43" i="26"/>
  <c r="BW65" i="26"/>
  <c r="BW34" i="26"/>
  <c r="BW41" i="26"/>
  <c r="BW62" i="26"/>
  <c r="BW63" i="26" s="1"/>
  <c r="BZ25" i="9"/>
  <c r="BZ26" i="9" s="1"/>
  <c r="BY31" i="9"/>
  <c r="BY47" i="9" s="1"/>
  <c r="BY49" i="9" s="1"/>
  <c r="BY39" i="9"/>
  <c r="BY30" i="9"/>
  <c r="BY33" i="9" s="1"/>
  <c r="BY50" i="9"/>
  <c r="BM25" i="37"/>
  <c r="BL38" i="37"/>
  <c r="BL40" i="37" s="1"/>
  <c r="BM46" i="37"/>
  <c r="BM30" i="34"/>
  <c r="BM24" i="34"/>
  <c r="BM31" i="34"/>
  <c r="BM28" i="37"/>
  <c r="BL39" i="37"/>
  <c r="BL41" i="37" s="1"/>
  <c r="BL45" i="37"/>
  <c r="BL36" i="37" s="1"/>
  <c r="BL37" i="37" s="1"/>
  <c r="BL47" i="37"/>
  <c r="BL33" i="37"/>
  <c r="BZ28" i="9" l="1"/>
  <c r="BZ67" i="9" s="1"/>
  <c r="BY32" i="9"/>
  <c r="BY66" i="9" s="1"/>
  <c r="BY80" i="9"/>
  <c r="BZ23" i="9"/>
  <c r="BZ22" i="9" s="1"/>
  <c r="BZ37" i="9"/>
  <c r="BX22" i="26"/>
  <c r="BX29" i="26"/>
  <c r="BY40" i="9"/>
  <c r="BY62" i="9" s="1"/>
  <c r="BY63" i="9" s="1"/>
  <c r="BY65" i="9"/>
  <c r="BY43" i="9"/>
  <c r="BY34" i="9"/>
  <c r="BY38" i="9"/>
  <c r="BY44" i="9" s="1"/>
  <c r="BY45" i="9" s="1"/>
  <c r="BY73" i="9"/>
  <c r="BY74" i="9" s="1"/>
  <c r="BM59" i="37"/>
  <c r="BM52" i="37"/>
  <c r="BL48" i="37"/>
  <c r="BN28" i="34"/>
  <c r="BM39" i="34"/>
  <c r="BM41" i="34" s="1"/>
  <c r="BM38" i="34"/>
  <c r="BM40" i="34" s="1"/>
  <c r="BN25" i="34"/>
  <c r="BN26" i="34" s="1"/>
  <c r="BN46" i="34"/>
  <c r="BL44" i="37"/>
  <c r="BM26" i="37"/>
  <c r="BM23" i="37"/>
  <c r="BM45" i="34"/>
  <c r="BM36" i="34" s="1"/>
  <c r="BM37" i="34" s="1"/>
  <c r="BM33" i="34"/>
  <c r="BM47" i="34"/>
  <c r="BM42" i="34"/>
  <c r="BZ29" i="9" l="1"/>
  <c r="BZ31" i="9" s="1"/>
  <c r="BZ47" i="9" s="1"/>
  <c r="BZ49" i="9" s="1"/>
  <c r="BX31" i="26"/>
  <c r="BX24" i="26"/>
  <c r="BX39" i="26"/>
  <c r="BX30" i="26"/>
  <c r="BY78" i="9"/>
  <c r="BY75" i="9"/>
  <c r="BN23" i="34"/>
  <c r="BN22" i="34" s="1"/>
  <c r="BM22" i="37"/>
  <c r="BM29" i="37"/>
  <c r="BM53" i="37"/>
  <c r="BM54" i="37" s="1"/>
  <c r="BM57" i="37" s="1"/>
  <c r="BM44" i="34"/>
  <c r="BN59" i="34"/>
  <c r="BN52" i="34"/>
  <c r="BZ24" i="9" l="1"/>
  <c r="BZ50" i="9" s="1"/>
  <c r="BZ30" i="9"/>
  <c r="BZ80" i="9" s="1"/>
  <c r="CA28" i="9"/>
  <c r="CA67" i="9" s="1"/>
  <c r="BZ39" i="9"/>
  <c r="BX33" i="26"/>
  <c r="BX32" i="26"/>
  <c r="BX66" i="26" s="1"/>
  <c r="BX40" i="26"/>
  <c r="BX73" i="26"/>
  <c r="BX38" i="26"/>
  <c r="BX44" i="26" s="1"/>
  <c r="BX45" i="26" s="1"/>
  <c r="BX80" i="26"/>
  <c r="BX50" i="26"/>
  <c r="BY25" i="26"/>
  <c r="BX46" i="26"/>
  <c r="BX48" i="26" s="1"/>
  <c r="BX47" i="26"/>
  <c r="BX49" i="26" s="1"/>
  <c r="BY37" i="26"/>
  <c r="BY28" i="26"/>
  <c r="BY67" i="26" s="1"/>
  <c r="BZ33" i="9"/>
  <c r="BZ46" i="9"/>
  <c r="BZ48" i="9" s="1"/>
  <c r="CA25" i="9"/>
  <c r="CA26" i="9" s="1"/>
  <c r="CA37" i="9"/>
  <c r="BZ40" i="9"/>
  <c r="BZ62" i="9" s="1"/>
  <c r="BZ63" i="9" s="1"/>
  <c r="BZ32" i="9"/>
  <c r="BZ66" i="9" s="1"/>
  <c r="BZ73" i="9"/>
  <c r="BZ74" i="9" s="1"/>
  <c r="BN29" i="34"/>
  <c r="BN30" i="34" s="1"/>
  <c r="BM30" i="37"/>
  <c r="BM31" i="37"/>
  <c r="BN57" i="34"/>
  <c r="BN53" i="34"/>
  <c r="BN54" i="34" s="1"/>
  <c r="BM24" i="37"/>
  <c r="BM42" i="37" s="1"/>
  <c r="BZ38" i="9" l="1"/>
  <c r="BZ44" i="9" s="1"/>
  <c r="BZ45" i="9" s="1"/>
  <c r="BX78" i="26"/>
  <c r="BX75" i="26"/>
  <c r="BX74" i="26"/>
  <c r="BY26" i="26"/>
  <c r="BY23" i="26"/>
  <c r="BX41" i="26"/>
  <c r="BX62" i="26"/>
  <c r="BX63" i="26" s="1"/>
  <c r="BX34" i="26"/>
  <c r="BX43" i="26"/>
  <c r="BX65" i="26"/>
  <c r="BZ65" i="9"/>
  <c r="BZ34" i="9"/>
  <c r="BZ43" i="9"/>
  <c r="BZ75" i="9"/>
  <c r="BZ78" i="9"/>
  <c r="CA23" i="9"/>
  <c r="CA29" i="9" s="1"/>
  <c r="BN24" i="34"/>
  <c r="BN42" i="34" s="1"/>
  <c r="BN31" i="34"/>
  <c r="BN39" i="34" s="1"/>
  <c r="BN41" i="34" s="1"/>
  <c r="BN45" i="34"/>
  <c r="BN36" i="34" s="1"/>
  <c r="BN37" i="34" s="1"/>
  <c r="BN33" i="34"/>
  <c r="BN47" i="34"/>
  <c r="BM39" i="37"/>
  <c r="BM41" i="37" s="1"/>
  <c r="BN28" i="37"/>
  <c r="BN46" i="37"/>
  <c r="BM38" i="37"/>
  <c r="BM40" i="37" s="1"/>
  <c r="BN25" i="37"/>
  <c r="BM45" i="37"/>
  <c r="BM36" i="37" s="1"/>
  <c r="BM37" i="37" s="1"/>
  <c r="BM33" i="37"/>
  <c r="BM47" i="37"/>
  <c r="BO25" i="34" l="1"/>
  <c r="BO26" i="34" s="1"/>
  <c r="BY29" i="26"/>
  <c r="BY22" i="26"/>
  <c r="CA22" i="9"/>
  <c r="BO46" i="34"/>
  <c r="BO59" i="34" s="1"/>
  <c r="BN38" i="34"/>
  <c r="BN40" i="34" s="1"/>
  <c r="BO28" i="34"/>
  <c r="BO23" i="34"/>
  <c r="CA24" i="9"/>
  <c r="CA30" i="9"/>
  <c r="CA33" i="9" s="1"/>
  <c r="CA39" i="9"/>
  <c r="CA31" i="9"/>
  <c r="BM48" i="37"/>
  <c r="BN59" i="37"/>
  <c r="BN52" i="37"/>
  <c r="BN26" i="37"/>
  <c r="BN23" i="37"/>
  <c r="BN44" i="34"/>
  <c r="BM44" i="37"/>
  <c r="BY30" i="26" l="1"/>
  <c r="BY39" i="26"/>
  <c r="BY31" i="26"/>
  <c r="BY24" i="26"/>
  <c r="BO52" i="34"/>
  <c r="BO53" i="34" s="1"/>
  <c r="BO54" i="34" s="1"/>
  <c r="CA65" i="9"/>
  <c r="CA43" i="9"/>
  <c r="CA34" i="9"/>
  <c r="BO29" i="34"/>
  <c r="BO24" i="34" s="1"/>
  <c r="BO22" i="34"/>
  <c r="CA46" i="9"/>
  <c r="CA48" i="9" s="1"/>
  <c r="CB25" i="9"/>
  <c r="CB26" i="9" s="1"/>
  <c r="CA38" i="9"/>
  <c r="CA44" i="9" s="1"/>
  <c r="CA45" i="9" s="1"/>
  <c r="CA80" i="9"/>
  <c r="CA32" i="9"/>
  <c r="CA40" i="9"/>
  <c r="CA73" i="9"/>
  <c r="CA47" i="9"/>
  <c r="CA49" i="9" s="1"/>
  <c r="CB37" i="9"/>
  <c r="CB28" i="9"/>
  <c r="CB67" i="9" s="1"/>
  <c r="CA50" i="9"/>
  <c r="BN53" i="37"/>
  <c r="BN54" i="37" s="1"/>
  <c r="BN57" i="37" s="1"/>
  <c r="BN22" i="37"/>
  <c r="BN29" i="37"/>
  <c r="BN24" i="37" s="1"/>
  <c r="BY46" i="26" l="1"/>
  <c r="BY48" i="26" s="1"/>
  <c r="BZ25" i="26"/>
  <c r="BZ26" i="26" s="1"/>
  <c r="BZ28" i="26"/>
  <c r="BZ67" i="26" s="1"/>
  <c r="BY47" i="26"/>
  <c r="BY49" i="26" s="1"/>
  <c r="BZ37" i="26"/>
  <c r="BO57" i="34"/>
  <c r="BY33" i="26"/>
  <c r="BY80" i="26"/>
  <c r="BY38" i="26"/>
  <c r="BY44" i="26" s="1"/>
  <c r="BY45" i="26" s="1"/>
  <c r="BY40" i="26"/>
  <c r="BY32" i="26"/>
  <c r="BY66" i="26" s="1"/>
  <c r="BY73" i="26"/>
  <c r="BY50" i="26"/>
  <c r="BO30" i="34"/>
  <c r="BO45" i="34" s="1"/>
  <c r="BO36" i="34" s="1"/>
  <c r="BO37" i="34" s="1"/>
  <c r="BO31" i="34"/>
  <c r="BP46" i="34" s="1"/>
  <c r="BO42" i="34"/>
  <c r="CA62" i="9"/>
  <c r="CA63" i="9" s="1"/>
  <c r="CA78" i="9"/>
  <c r="CA75" i="9"/>
  <c r="CA74" i="9"/>
  <c r="CA66" i="9"/>
  <c r="CB23" i="9"/>
  <c r="BN38" i="37"/>
  <c r="BN40" i="37" s="1"/>
  <c r="BO25" i="37"/>
  <c r="BO26" i="37" s="1"/>
  <c r="BO38" i="34"/>
  <c r="BO40" i="34" s="1"/>
  <c r="BP25" i="34"/>
  <c r="BN42" i="37"/>
  <c r="BN30" i="37"/>
  <c r="BN31" i="37"/>
  <c r="BO46" i="37" s="1"/>
  <c r="BZ23" i="26" l="1"/>
  <c r="BZ22" i="26" s="1"/>
  <c r="BO39" i="34"/>
  <c r="BO41" i="34" s="1"/>
  <c r="BP28" i="34"/>
  <c r="BZ29" i="26"/>
  <c r="BZ31" i="26" s="1"/>
  <c r="CA28" i="26" s="1"/>
  <c r="CA67" i="26" s="1"/>
  <c r="BO33" i="34"/>
  <c r="BO44" i="34" s="1"/>
  <c r="BY43" i="26"/>
  <c r="BY65" i="26"/>
  <c r="BY34" i="26"/>
  <c r="BY78" i="26"/>
  <c r="BY75" i="26"/>
  <c r="BY74" i="26"/>
  <c r="BZ39" i="26"/>
  <c r="BY62" i="26"/>
  <c r="BY63" i="26" s="1"/>
  <c r="BY41" i="26"/>
  <c r="BO47" i="34"/>
  <c r="CB22" i="9"/>
  <c r="CB29" i="9"/>
  <c r="BO23" i="37"/>
  <c r="BO22" i="37" s="1"/>
  <c r="BO59" i="37"/>
  <c r="BO52" i="37"/>
  <c r="BN45" i="37"/>
  <c r="BN36" i="37" s="1"/>
  <c r="BN37" i="37" s="1"/>
  <c r="BN33" i="37"/>
  <c r="BN47" i="37"/>
  <c r="BP59" i="34"/>
  <c r="BP52" i="34"/>
  <c r="BO28" i="37"/>
  <c r="BN39" i="37"/>
  <c r="BN41" i="37" s="1"/>
  <c r="BP26" i="34"/>
  <c r="BP23" i="34"/>
  <c r="BZ47" i="26" l="1"/>
  <c r="BZ49" i="26" s="1"/>
  <c r="BZ30" i="26"/>
  <c r="BZ33" i="26" s="1"/>
  <c r="BZ43" i="26" s="1"/>
  <c r="BZ24" i="26"/>
  <c r="CA37" i="26" s="1"/>
  <c r="BO29" i="37"/>
  <c r="BO31" i="37" s="1"/>
  <c r="BZ73" i="26"/>
  <c r="BZ74" i="26" s="1"/>
  <c r="CB39" i="9"/>
  <c r="CB30" i="9"/>
  <c r="CB33" i="9" s="1"/>
  <c r="CB31" i="9"/>
  <c r="CB24" i="9"/>
  <c r="CB50" i="9" s="1"/>
  <c r="BP57" i="34"/>
  <c r="BP53" i="34"/>
  <c r="BP54" i="34" s="1"/>
  <c r="BN48" i="37"/>
  <c r="BO57" i="37"/>
  <c r="BO53" i="37"/>
  <c r="BO54" i="37" s="1"/>
  <c r="BN44" i="37"/>
  <c r="BP22" i="34"/>
  <c r="BP29" i="34"/>
  <c r="BP24" i="34" s="1"/>
  <c r="BZ50" i="26" l="1"/>
  <c r="CA25" i="26"/>
  <c r="CA26" i="26" s="1"/>
  <c r="BZ46" i="26"/>
  <c r="BZ48" i="26" s="1"/>
  <c r="BZ38" i="26"/>
  <c r="BZ44" i="26" s="1"/>
  <c r="BZ45" i="26" s="1"/>
  <c r="BZ32" i="26"/>
  <c r="BZ66" i="26" s="1"/>
  <c r="BZ40" i="26"/>
  <c r="BZ62" i="26" s="1"/>
  <c r="BZ63" i="26" s="1"/>
  <c r="BZ80" i="26"/>
  <c r="BZ65" i="26"/>
  <c r="BZ34" i="26"/>
  <c r="BZ41" i="26"/>
  <c r="BZ75" i="26"/>
  <c r="CA23" i="26"/>
  <c r="CA22" i="26" s="1"/>
  <c r="BZ78" i="26"/>
  <c r="BO24" i="37"/>
  <c r="BO42" i="37" s="1"/>
  <c r="BO30" i="37"/>
  <c r="BO45" i="37" s="1"/>
  <c r="BO36" i="37" s="1"/>
  <c r="BO37" i="37" s="1"/>
  <c r="CB65" i="9"/>
  <c r="CB34" i="9"/>
  <c r="CB43" i="9"/>
  <c r="CB47" i="9"/>
  <c r="CB49" i="9" s="1"/>
  <c r="CC28" i="9"/>
  <c r="CC67" i="9" s="1"/>
  <c r="CC37" i="9"/>
  <c r="CB80" i="9"/>
  <c r="CB38" i="9"/>
  <c r="CB44" i="9" s="1"/>
  <c r="CB45" i="9" s="1"/>
  <c r="CB40" i="9"/>
  <c r="CB73" i="9"/>
  <c r="CB32" i="9"/>
  <c r="CC25" i="9"/>
  <c r="CB46" i="9"/>
  <c r="CB48" i="9" s="1"/>
  <c r="BQ25" i="34"/>
  <c r="BQ26" i="34" s="1"/>
  <c r="BP38" i="34"/>
  <c r="BP40" i="34" s="1"/>
  <c r="BP42" i="34"/>
  <c r="BP28" i="37"/>
  <c r="BO39" i="37"/>
  <c r="BO41" i="37" s="1"/>
  <c r="BP30" i="34"/>
  <c r="BP31" i="34"/>
  <c r="BQ46" i="34" s="1"/>
  <c r="CA29" i="26" l="1"/>
  <c r="CA39" i="26" s="1"/>
  <c r="BP25" i="37"/>
  <c r="BP26" i="37" s="1"/>
  <c r="BO38" i="37"/>
  <c r="BO40" i="37" s="1"/>
  <c r="BP46" i="37"/>
  <c r="BP52" i="37" s="1"/>
  <c r="BO47" i="37"/>
  <c r="BO48" i="37" s="1"/>
  <c r="BO33" i="37"/>
  <c r="BO44" i="37" s="1"/>
  <c r="CB62" i="9"/>
  <c r="CB63" i="9" s="1"/>
  <c r="CC26" i="9"/>
  <c r="CC23" i="9"/>
  <c r="CB66" i="9"/>
  <c r="CB75" i="9"/>
  <c r="CB78" i="9"/>
  <c r="CB74" i="9"/>
  <c r="BQ23" i="34"/>
  <c r="BQ22" i="34" s="1"/>
  <c r="BQ59" i="34"/>
  <c r="BQ52" i="34"/>
  <c r="BP39" i="34"/>
  <c r="BP41" i="34" s="1"/>
  <c r="BQ28" i="34"/>
  <c r="BP47" i="34"/>
  <c r="BP45" i="34"/>
  <c r="BP36" i="34" s="1"/>
  <c r="BP37" i="34" s="1"/>
  <c r="BP33" i="34"/>
  <c r="BP23" i="37" l="1"/>
  <c r="BP59" i="37"/>
  <c r="CA31" i="26"/>
  <c r="CB28" i="26" s="1"/>
  <c r="CB67" i="26" s="1"/>
  <c r="CA24" i="26"/>
  <c r="CA46" i="26" s="1"/>
  <c r="CA48" i="26" s="1"/>
  <c r="CA30" i="26"/>
  <c r="CA33" i="26" s="1"/>
  <c r="CA65" i="26" s="1"/>
  <c r="CA43" i="26"/>
  <c r="CA40" i="26"/>
  <c r="CA41" i="26" s="1"/>
  <c r="CA38" i="26"/>
  <c r="CA44" i="26" s="1"/>
  <c r="CA45" i="26" s="1"/>
  <c r="CA47" i="26"/>
  <c r="CA49" i="26" s="1"/>
  <c r="CA80" i="26"/>
  <c r="CA34" i="26"/>
  <c r="BQ29" i="34"/>
  <c r="BQ31" i="34" s="1"/>
  <c r="CC29" i="9"/>
  <c r="CC22" i="9"/>
  <c r="BP44" i="34"/>
  <c r="BQ53" i="34"/>
  <c r="BQ54" i="34" s="1"/>
  <c r="BQ57" i="34"/>
  <c r="BP29" i="37"/>
  <c r="BP22" i="37"/>
  <c r="BP57" i="37"/>
  <c r="BP53" i="37"/>
  <c r="BP54" i="37" s="1"/>
  <c r="CA73" i="26" l="1"/>
  <c r="CA78" i="26" s="1"/>
  <c r="CA32" i="26"/>
  <c r="CA66" i="26" s="1"/>
  <c r="CB37" i="26"/>
  <c r="CB25" i="26"/>
  <c r="CB26" i="26" s="1"/>
  <c r="CA50" i="26"/>
  <c r="CA75" i="26"/>
  <c r="CA62" i="26"/>
  <c r="CA63" i="26" s="1"/>
  <c r="BQ24" i="34"/>
  <c r="BQ42" i="34" s="1"/>
  <c r="BQ30" i="34"/>
  <c r="BQ45" i="34" s="1"/>
  <c r="BQ36" i="34" s="1"/>
  <c r="BQ37" i="34" s="1"/>
  <c r="CC39" i="9"/>
  <c r="CC30" i="9"/>
  <c r="CC33" i="9" s="1"/>
  <c r="CC31" i="9"/>
  <c r="CC24" i="9"/>
  <c r="BQ39" i="34"/>
  <c r="BQ41" i="34" s="1"/>
  <c r="BR28" i="34"/>
  <c r="BP30" i="37"/>
  <c r="BP31" i="37"/>
  <c r="BP24" i="37"/>
  <c r="BP42" i="37" s="1"/>
  <c r="CA74" i="26" l="1"/>
  <c r="CB23" i="26"/>
  <c r="CB22" i="26" s="1"/>
  <c r="BR46" i="34"/>
  <c r="BR59" i="34" s="1"/>
  <c r="CB29" i="26"/>
  <c r="CB39" i="26" s="1"/>
  <c r="CC65" i="9"/>
  <c r="CC34" i="9"/>
  <c r="CC43" i="9"/>
  <c r="BQ47" i="34"/>
  <c r="BQ33" i="34"/>
  <c r="BQ44" i="34" s="1"/>
  <c r="BQ38" i="34"/>
  <c r="BQ40" i="34" s="1"/>
  <c r="BR25" i="34"/>
  <c r="BR26" i="34" s="1"/>
  <c r="CC46" i="9"/>
  <c r="CC48" i="9" s="1"/>
  <c r="CD25" i="9"/>
  <c r="CD26" i="9" s="1"/>
  <c r="CC38" i="9"/>
  <c r="CC44" i="9" s="1"/>
  <c r="CC45" i="9" s="1"/>
  <c r="CC80" i="9"/>
  <c r="CC32" i="9"/>
  <c r="CC40" i="9"/>
  <c r="CC73" i="9"/>
  <c r="CC47" i="9"/>
  <c r="CC49" i="9" s="1"/>
  <c r="CD37" i="9"/>
  <c r="CD28" i="9"/>
  <c r="CD67" i="9" s="1"/>
  <c r="CC50" i="9"/>
  <c r="BP45" i="37"/>
  <c r="BP36" i="37" s="1"/>
  <c r="BP37" i="37" s="1"/>
  <c r="BP47" i="37"/>
  <c r="BP33" i="37"/>
  <c r="BQ25" i="37"/>
  <c r="BQ26" i="37" s="1"/>
  <c r="BP38" i="37"/>
  <c r="BP40" i="37" s="1"/>
  <c r="BQ46" i="37"/>
  <c r="BQ28" i="37"/>
  <c r="BP39" i="37"/>
  <c r="BP41" i="37" s="1"/>
  <c r="BR52" i="34" l="1"/>
  <c r="CB24" i="26"/>
  <c r="CB50" i="26" s="1"/>
  <c r="CB31" i="26"/>
  <c r="CC28" i="26" s="1"/>
  <c r="CC67" i="26" s="1"/>
  <c r="CB30" i="26"/>
  <c r="CB33" i="26" s="1"/>
  <c r="CB65" i="26" s="1"/>
  <c r="BR23" i="34"/>
  <c r="BR22" i="34" s="1"/>
  <c r="CB32" i="26"/>
  <c r="CB66" i="26" s="1"/>
  <c r="CD23" i="9"/>
  <c r="CD22" i="9" s="1"/>
  <c r="CC25" i="26"/>
  <c r="CC26" i="26" s="1"/>
  <c r="CB46" i="26"/>
  <c r="CB48" i="26" s="1"/>
  <c r="CC66" i="9"/>
  <c r="CC75" i="9"/>
  <c r="CC78" i="9"/>
  <c r="CC74" i="9"/>
  <c r="CC62" i="9"/>
  <c r="CC63" i="9" s="1"/>
  <c r="BQ23" i="37"/>
  <c r="BQ29" i="37" s="1"/>
  <c r="BQ59" i="37"/>
  <c r="BQ52" i="37"/>
  <c r="BP44" i="37"/>
  <c r="BP48" i="37"/>
  <c r="BR57" i="34"/>
  <c r="BR53" i="34"/>
  <c r="BR54" i="34" s="1"/>
  <c r="CB38" i="26" l="1"/>
  <c r="CB44" i="26" s="1"/>
  <c r="CB45" i="26" s="1"/>
  <c r="CC37" i="26"/>
  <c r="CB47" i="26"/>
  <c r="CB49" i="26" s="1"/>
  <c r="CB34" i="26"/>
  <c r="CB73" i="26"/>
  <c r="CB74" i="26" s="1"/>
  <c r="CB43" i="26"/>
  <c r="CB40" i="26"/>
  <c r="CB62" i="26" s="1"/>
  <c r="CB63" i="26" s="1"/>
  <c r="CB80" i="26"/>
  <c r="BR29" i="34"/>
  <c r="BR30" i="34" s="1"/>
  <c r="BR47" i="34" s="1"/>
  <c r="CD29" i="9"/>
  <c r="CD30" i="9" s="1"/>
  <c r="CD33" i="9" s="1"/>
  <c r="CC23" i="26"/>
  <c r="CC29" i="26" s="1"/>
  <c r="BQ22" i="37"/>
  <c r="BQ57" i="37"/>
  <c r="BQ53" i="37"/>
  <c r="BQ54" i="37" s="1"/>
  <c r="BQ30" i="37"/>
  <c r="BQ24" i="37"/>
  <c r="BQ31" i="37"/>
  <c r="CB41" i="26" l="1"/>
  <c r="CB78" i="26"/>
  <c r="CB75" i="26"/>
  <c r="BR45" i="34"/>
  <c r="BR36" i="34" s="1"/>
  <c r="BR37" i="34" s="1"/>
  <c r="BR33" i="34"/>
  <c r="BR44" i="34" s="1"/>
  <c r="BR24" i="34"/>
  <c r="BR31" i="34"/>
  <c r="CC22" i="26"/>
  <c r="CD65" i="9"/>
  <c r="CD43" i="9"/>
  <c r="CD34" i="9"/>
  <c r="CD24" i="9"/>
  <c r="CD46" i="9" s="1"/>
  <c r="CD48" i="9" s="1"/>
  <c r="CD39" i="9"/>
  <c r="CD31" i="9"/>
  <c r="CD47" i="9" s="1"/>
  <c r="CD49" i="9" s="1"/>
  <c r="CC31" i="26"/>
  <c r="CC30" i="26"/>
  <c r="CC33" i="26" s="1"/>
  <c r="CC39" i="26"/>
  <c r="CC24" i="26"/>
  <c r="CD80" i="9"/>
  <c r="CD38" i="9"/>
  <c r="CD44" i="9" s="1"/>
  <c r="CD45" i="9" s="1"/>
  <c r="CD40" i="9"/>
  <c r="CD32" i="9"/>
  <c r="CD73" i="9"/>
  <c r="BQ45" i="37"/>
  <c r="BQ36" i="37" s="1"/>
  <c r="BQ37" i="37" s="1"/>
  <c r="BQ47" i="37"/>
  <c r="BQ48" i="37" s="1"/>
  <c r="BQ33" i="37"/>
  <c r="BQ44" i="37" s="1"/>
  <c r="BQ42" i="37"/>
  <c r="BR46" i="37"/>
  <c r="BQ38" i="37"/>
  <c r="BQ40" i="37" s="1"/>
  <c r="BR25" i="37"/>
  <c r="BR26" i="37" s="1"/>
  <c r="BQ39" i="37"/>
  <c r="BQ41" i="37" s="1"/>
  <c r="BR28" i="37"/>
  <c r="BS46" i="34" l="1"/>
  <c r="BS52" i="34" s="1"/>
  <c r="BR39" i="34"/>
  <c r="BR41" i="34" s="1"/>
  <c r="BS28" i="34"/>
  <c r="BS25" i="34"/>
  <c r="BR38" i="34"/>
  <c r="BR40" i="34" s="1"/>
  <c r="BR42" i="34"/>
  <c r="CE28" i="9"/>
  <c r="CE67" i="9" s="1"/>
  <c r="CE25" i="9"/>
  <c r="CE26" i="9" s="1"/>
  <c r="CC65" i="26"/>
  <c r="CC34" i="26"/>
  <c r="CC43" i="26"/>
  <c r="CE37" i="9"/>
  <c r="CD50" i="9"/>
  <c r="CD37" i="26"/>
  <c r="CC46" i="26"/>
  <c r="CC48" i="26" s="1"/>
  <c r="CC50" i="26"/>
  <c r="CD25" i="26"/>
  <c r="CC38" i="26"/>
  <c r="CC44" i="26" s="1"/>
  <c r="CC45" i="26" s="1"/>
  <c r="CC40" i="26"/>
  <c r="CC73" i="26"/>
  <c r="CC32" i="26"/>
  <c r="CC66" i="26" s="1"/>
  <c r="CC80" i="26"/>
  <c r="CD28" i="26"/>
  <c r="CD67" i="26" s="1"/>
  <c r="CC47" i="26"/>
  <c r="CC49" i="26" s="1"/>
  <c r="CD78" i="9"/>
  <c r="CD75" i="9"/>
  <c r="CD74" i="9"/>
  <c r="CD66" i="9"/>
  <c r="CD62" i="9"/>
  <c r="CD63" i="9" s="1"/>
  <c r="BR23" i="37"/>
  <c r="BR22" i="37" s="1"/>
  <c r="BR59" i="37"/>
  <c r="BR52" i="37"/>
  <c r="BS57" i="34"/>
  <c r="BS53" i="34"/>
  <c r="BS54" i="34" s="1"/>
  <c r="BS59" i="34" l="1"/>
  <c r="BS26" i="34"/>
  <c r="BS23" i="34"/>
  <c r="CE23" i="9"/>
  <c r="CE22" i="9" s="1"/>
  <c r="CC78" i="26"/>
  <c r="CC75" i="26"/>
  <c r="CC74" i="26"/>
  <c r="CC41" i="26"/>
  <c r="CC62" i="26"/>
  <c r="CC63" i="26" s="1"/>
  <c r="CD23" i="26"/>
  <c r="CD26" i="26"/>
  <c r="CE29" i="9"/>
  <c r="BR29" i="37"/>
  <c r="BR24" i="37" s="1"/>
  <c r="BR57" i="37"/>
  <c r="BR53" i="37"/>
  <c r="BR54" i="37" s="1"/>
  <c r="BS22" i="34" l="1"/>
  <c r="BS29" i="34"/>
  <c r="CD29" i="26"/>
  <c r="CD22" i="26"/>
  <c r="CE39" i="9"/>
  <c r="CE30" i="9"/>
  <c r="CE33" i="9" s="1"/>
  <c r="CE31" i="9"/>
  <c r="CE47" i="9" s="1"/>
  <c r="CE49" i="9" s="1"/>
  <c r="CE24" i="9"/>
  <c r="CE46" i="9" s="1"/>
  <c r="CE48" i="9" s="1"/>
  <c r="BR30" i="37"/>
  <c r="BR31" i="37"/>
  <c r="BS46" i="37" s="1"/>
  <c r="BR38" i="37"/>
  <c r="BR40" i="37" s="1"/>
  <c r="BS25" i="37"/>
  <c r="BS26" i="37" s="1"/>
  <c r="BR42" i="37"/>
  <c r="BS30" i="34" l="1"/>
  <c r="BS24" i="34"/>
  <c r="BS31" i="34"/>
  <c r="CE65" i="9"/>
  <c r="CE34" i="9"/>
  <c r="CE43" i="9"/>
  <c r="CD24" i="26"/>
  <c r="CD30" i="26"/>
  <c r="CD33" i="26" s="1"/>
  <c r="CD39" i="26"/>
  <c r="CD31" i="26"/>
  <c r="CE50" i="9"/>
  <c r="CE80" i="9"/>
  <c r="CE38" i="9"/>
  <c r="CE44" i="9" s="1"/>
  <c r="CE45" i="9" s="1"/>
  <c r="CE40" i="9"/>
  <c r="CE62" i="9" s="1"/>
  <c r="CE63" i="9" s="1"/>
  <c r="CE73" i="9"/>
  <c r="CE32" i="9"/>
  <c r="CE66" i="9" s="1"/>
  <c r="BS28" i="37"/>
  <c r="BR39" i="37"/>
  <c r="BR41" i="37" s="1"/>
  <c r="BR45" i="37"/>
  <c r="BR36" i="37" s="1"/>
  <c r="BR37" i="37" s="1"/>
  <c r="BR47" i="37"/>
  <c r="BR48" i="37" s="1"/>
  <c r="BR33" i="37"/>
  <c r="BR44" i="37" s="1"/>
  <c r="BS59" i="37"/>
  <c r="BS52" i="37"/>
  <c r="BS23" i="37"/>
  <c r="BS39" i="34" l="1"/>
  <c r="BS41" i="34" s="1"/>
  <c r="BT28" i="34"/>
  <c r="BS42" i="34"/>
  <c r="BS38" i="34"/>
  <c r="BS40" i="34" s="1"/>
  <c r="BT25" i="34"/>
  <c r="BT46" i="34"/>
  <c r="BS45" i="34"/>
  <c r="BS36" i="34" s="1"/>
  <c r="BS37" i="34" s="1"/>
  <c r="BS47" i="34"/>
  <c r="BS33" i="34"/>
  <c r="BS44" i="34" s="1"/>
  <c r="CD65" i="26"/>
  <c r="CD34" i="26"/>
  <c r="CD43" i="26"/>
  <c r="CD47" i="26"/>
  <c r="CD49" i="26" s="1"/>
  <c r="CE28" i="26"/>
  <c r="CE37" i="26"/>
  <c r="CD73" i="26"/>
  <c r="CD40" i="26"/>
  <c r="CD38" i="26"/>
  <c r="CD44" i="26" s="1"/>
  <c r="CD45" i="26" s="1"/>
  <c r="CD32" i="26"/>
  <c r="CD66" i="26" s="1"/>
  <c r="CD80" i="26"/>
  <c r="CD46" i="26"/>
  <c r="CD48" i="26" s="1"/>
  <c r="CE25" i="26"/>
  <c r="CE26" i="26" s="1"/>
  <c r="CD50" i="26"/>
  <c r="CE78" i="9"/>
  <c r="CE75" i="9"/>
  <c r="CE74" i="9"/>
  <c r="BS29" i="37"/>
  <c r="BS22" i="37"/>
  <c r="BS57" i="37"/>
  <c r="BS53" i="37"/>
  <c r="BS54" i="37" s="1"/>
  <c r="BT26" i="34" l="1"/>
  <c r="BT23" i="34"/>
  <c r="BT52" i="34"/>
  <c r="BT59" i="34"/>
  <c r="CE23" i="26"/>
  <c r="CE29" i="26" s="1"/>
  <c r="CD41" i="26"/>
  <c r="CD62" i="26"/>
  <c r="CD63" i="26" s="1"/>
  <c r="CD75" i="26"/>
  <c r="CD78" i="26"/>
  <c r="CD74" i="26"/>
  <c r="CE67" i="26"/>
  <c r="BS30" i="37"/>
  <c r="BS31" i="37"/>
  <c r="BS24" i="37"/>
  <c r="BT53" i="34" l="1"/>
  <c r="BT54" i="34" s="1"/>
  <c r="BT57" i="34"/>
  <c r="BT29" i="34"/>
  <c r="BT22" i="34"/>
  <c r="CE24" i="26"/>
  <c r="CE46" i="26" s="1"/>
  <c r="CE48" i="26" s="1"/>
  <c r="CE31" i="26"/>
  <c r="CE47" i="26" s="1"/>
  <c r="CE49" i="26" s="1"/>
  <c r="CE22" i="26"/>
  <c r="CE30" i="26"/>
  <c r="CE33" i="26" s="1"/>
  <c r="CE39" i="26"/>
  <c r="BS38" i="37"/>
  <c r="BS40" i="37" s="1"/>
  <c r="BT46" i="37"/>
  <c r="BT25" i="37"/>
  <c r="BT26" i="37" s="1"/>
  <c r="BS33" i="37"/>
  <c r="BS44" i="37" s="1"/>
  <c r="BS47" i="37"/>
  <c r="BS48" i="37" s="1"/>
  <c r="BS45" i="37"/>
  <c r="BS36" i="37" s="1"/>
  <c r="BS37" i="37" s="1"/>
  <c r="BT28" i="37"/>
  <c r="BS39" i="37"/>
  <c r="BS41" i="37" s="1"/>
  <c r="BS42" i="37"/>
  <c r="BT24" i="34" l="1"/>
  <c r="BT30" i="34"/>
  <c r="BT31" i="34"/>
  <c r="CE65" i="26"/>
  <c r="CE34" i="26"/>
  <c r="CE43" i="26"/>
  <c r="CE50" i="26"/>
  <c r="BT23" i="37"/>
  <c r="BT22" i="37" s="1"/>
  <c r="CE40" i="26"/>
  <c r="CE32" i="26"/>
  <c r="CE66" i="26" s="1"/>
  <c r="CE80" i="26"/>
  <c r="CE73" i="26"/>
  <c r="CE38" i="26"/>
  <c r="CE44" i="26" s="1"/>
  <c r="CE45" i="26" s="1"/>
  <c r="BT52" i="37"/>
  <c r="BT59" i="37"/>
  <c r="BT39" i="34" l="1"/>
  <c r="BT41" i="34" s="1"/>
  <c r="BU28" i="34"/>
  <c r="BT45" i="34"/>
  <c r="BT36" i="34" s="1"/>
  <c r="BT37" i="34" s="1"/>
  <c r="BT33" i="34"/>
  <c r="BT44" i="34" s="1"/>
  <c r="BT47" i="34"/>
  <c r="BT42" i="34"/>
  <c r="BT38" i="34"/>
  <c r="BT40" i="34" s="1"/>
  <c r="BU25" i="34"/>
  <c r="BU46" i="34"/>
  <c r="BT29" i="37"/>
  <c r="BT24" i="37" s="1"/>
  <c r="CE75" i="26"/>
  <c r="CE78" i="26"/>
  <c r="CE74" i="26"/>
  <c r="CE62" i="26"/>
  <c r="CE63" i="26" s="1"/>
  <c r="CE41" i="26"/>
  <c r="BT53" i="37"/>
  <c r="BT54" i="37" s="1"/>
  <c r="BT57" i="37"/>
  <c r="BT31" i="37" l="1"/>
  <c r="BT39" i="37" s="1"/>
  <c r="BT41" i="37" s="1"/>
  <c r="BT30" i="37"/>
  <c r="BT45" i="37" s="1"/>
  <c r="BT36" i="37" s="1"/>
  <c r="BT37" i="37" s="1"/>
  <c r="BU23" i="34"/>
  <c r="BU26" i="34"/>
  <c r="BU59" i="34"/>
  <c r="BU52" i="34"/>
  <c r="BT38" i="37"/>
  <c r="BT40" i="37" s="1"/>
  <c r="BU25" i="37"/>
  <c r="BU46" i="37"/>
  <c r="BT42" i="37"/>
  <c r="BU28" i="37" l="1"/>
  <c r="BT47" i="37"/>
  <c r="BT33" i="37"/>
  <c r="BT44" i="37" s="1"/>
  <c r="BU57" i="34"/>
  <c r="BU53" i="34"/>
  <c r="BU54" i="34" s="1"/>
  <c r="BU22" i="34"/>
  <c r="BU29" i="34"/>
  <c r="BU52" i="37"/>
  <c r="BU59" i="37"/>
  <c r="BU26" i="37"/>
  <c r="BU23" i="37"/>
  <c r="BT48" i="37"/>
  <c r="BU30" i="34" l="1"/>
  <c r="BU24" i="34"/>
  <c r="BU31" i="34"/>
  <c r="BU29" i="37"/>
  <c r="BU24" i="37" s="1"/>
  <c r="BU22" i="37"/>
  <c r="BU57" i="37"/>
  <c r="BU53" i="37"/>
  <c r="BU54" i="37" s="1"/>
  <c r="BV46" i="34" l="1"/>
  <c r="BU38" i="34"/>
  <c r="BU40" i="34" s="1"/>
  <c r="BV25" i="34"/>
  <c r="BV28" i="34"/>
  <c r="BU39" i="34"/>
  <c r="BU41" i="34" s="1"/>
  <c r="BU45" i="34"/>
  <c r="BU36" i="34" s="1"/>
  <c r="BU37" i="34" s="1"/>
  <c r="BU47" i="34"/>
  <c r="BU33" i="34"/>
  <c r="BU44" i="34" s="1"/>
  <c r="BU42" i="34"/>
  <c r="BU42" i="37"/>
  <c r="BU38" i="37"/>
  <c r="BU40" i="37" s="1"/>
  <c r="BV25" i="37"/>
  <c r="BV26" i="37" s="1"/>
  <c r="BU31" i="37"/>
  <c r="BU30" i="37"/>
  <c r="BV26" i="34" l="1"/>
  <c r="BV23" i="34"/>
  <c r="BV52" i="34"/>
  <c r="BV59" i="34"/>
  <c r="BV23" i="37"/>
  <c r="BV22" i="37" s="1"/>
  <c r="BV28" i="37"/>
  <c r="BU39" i="37"/>
  <c r="BU41" i="37" s="1"/>
  <c r="BV46" i="37"/>
  <c r="BU45" i="37"/>
  <c r="BU36" i="37" s="1"/>
  <c r="BU37" i="37" s="1"/>
  <c r="BU33" i="37"/>
  <c r="BU47" i="37"/>
  <c r="BV53" i="34" l="1"/>
  <c r="BV54" i="34" s="1"/>
  <c r="BV57" i="34"/>
  <c r="BV22" i="34"/>
  <c r="BV29" i="34"/>
  <c r="BV29" i="37"/>
  <c r="BV30" i="37" s="1"/>
  <c r="BU44" i="37"/>
  <c r="BV59" i="37"/>
  <c r="BV52" i="37"/>
  <c r="BU48" i="37"/>
  <c r="BV30" i="34" l="1"/>
  <c r="BV31" i="34"/>
  <c r="BV24" i="34"/>
  <c r="BV31" i="37"/>
  <c r="BV39" i="37" s="1"/>
  <c r="BV41" i="37" s="1"/>
  <c r="BV45" i="37"/>
  <c r="BV36" i="37" s="1"/>
  <c r="BV37" i="37" s="1"/>
  <c r="BV33" i="37"/>
  <c r="BV44" i="37" s="1"/>
  <c r="BV24" i="37"/>
  <c r="BW25" i="37" s="1"/>
  <c r="BV57" i="37"/>
  <c r="BV53" i="37"/>
  <c r="BV54" i="37" s="1"/>
  <c r="BV47" i="37"/>
  <c r="BW28" i="37" l="1"/>
  <c r="BV42" i="34"/>
  <c r="BW25" i="34"/>
  <c r="BW26" i="34" s="1"/>
  <c r="BW46" i="34"/>
  <c r="BV38" i="34"/>
  <c r="BV40" i="34" s="1"/>
  <c r="BW28" i="34"/>
  <c r="BV39" i="34"/>
  <c r="BV41" i="34" s="1"/>
  <c r="BV45" i="34"/>
  <c r="BV36" i="34" s="1"/>
  <c r="BV37" i="34" s="1"/>
  <c r="BV47" i="34"/>
  <c r="BV48" i="37" s="1"/>
  <c r="BV33" i="34"/>
  <c r="BV44" i="34" s="1"/>
  <c r="BV42" i="37"/>
  <c r="BW46" i="37"/>
  <c r="BW59" i="37" s="1"/>
  <c r="BV38" i="37"/>
  <c r="BV40" i="37" s="1"/>
  <c r="BW26" i="37"/>
  <c r="BW23" i="37"/>
  <c r="BW23" i="34" l="1"/>
  <c r="BW22" i="34" s="1"/>
  <c r="BW29" i="34"/>
  <c r="BW59" i="34"/>
  <c r="BW52" i="34"/>
  <c r="BW52" i="37"/>
  <c r="BW57" i="37" s="1"/>
  <c r="BW29" i="37"/>
  <c r="BW24" i="37" s="1"/>
  <c r="BW22" i="37"/>
  <c r="BW57" i="34" l="1"/>
  <c r="BW53" i="34"/>
  <c r="BW54" i="34" s="1"/>
  <c r="BW24" i="34"/>
  <c r="BW31" i="34"/>
  <c r="BW30" i="34"/>
  <c r="BW53" i="37"/>
  <c r="BW54" i="37" s="1"/>
  <c r="BW38" i="37"/>
  <c r="BW40" i="37" s="1"/>
  <c r="BX25" i="37"/>
  <c r="BX26" i="37" s="1"/>
  <c r="BW42" i="37"/>
  <c r="BW30" i="37"/>
  <c r="BW31" i="37"/>
  <c r="BX46" i="37" s="1"/>
  <c r="BW45" i="34" l="1"/>
  <c r="BW36" i="34" s="1"/>
  <c r="BW37" i="34" s="1"/>
  <c r="BW47" i="34"/>
  <c r="BW33" i="34"/>
  <c r="BW44" i="34" s="1"/>
  <c r="BX28" i="34"/>
  <c r="BW39" i="34"/>
  <c r="BW41" i="34" s="1"/>
  <c r="BW42" i="34"/>
  <c r="BX46" i="34"/>
  <c r="BW38" i="34"/>
  <c r="BW40" i="34" s="1"/>
  <c r="BX25" i="34"/>
  <c r="BX28" i="37"/>
  <c r="BW39" i="37"/>
  <c r="BW41" i="37" s="1"/>
  <c r="BW47" i="37"/>
  <c r="BW33" i="37"/>
  <c r="BW45" i="37"/>
  <c r="BW36" i="37" s="1"/>
  <c r="BW37" i="37" s="1"/>
  <c r="BX59" i="37"/>
  <c r="BX52" i="37"/>
  <c r="BX23" i="37"/>
  <c r="BX59" i="34" l="1"/>
  <c r="BX52" i="34"/>
  <c r="BX26" i="34"/>
  <c r="BX23" i="34"/>
  <c r="BX29" i="37"/>
  <c r="BX22" i="37"/>
  <c r="BW44" i="37"/>
  <c r="BW48" i="37"/>
  <c r="BX53" i="37"/>
  <c r="BX54" i="37" s="1"/>
  <c r="BX57" i="37"/>
  <c r="BX53" i="34" l="1"/>
  <c r="BX54" i="34" s="1"/>
  <c r="BX57" i="34"/>
  <c r="BX22" i="34"/>
  <c r="BX29" i="34"/>
  <c r="BX30" i="37"/>
  <c r="BX24" i="37"/>
  <c r="BX42" i="37" s="1"/>
  <c r="BX31" i="37"/>
  <c r="BX31" i="34" l="1"/>
  <c r="BX30" i="34"/>
  <c r="BX24" i="34"/>
  <c r="BY46" i="37"/>
  <c r="BY25" i="37"/>
  <c r="BY26" i="37" s="1"/>
  <c r="BX38" i="37"/>
  <c r="BX40" i="37" s="1"/>
  <c r="BX45" i="37"/>
  <c r="BX36" i="37" s="1"/>
  <c r="BX37" i="37" s="1"/>
  <c r="BX33" i="37"/>
  <c r="BX44" i="37" s="1"/>
  <c r="BX47" i="37"/>
  <c r="BX39" i="37"/>
  <c r="BX41" i="37" s="1"/>
  <c r="BY28" i="37"/>
  <c r="BX42" i="34" l="1"/>
  <c r="BY46" i="34"/>
  <c r="BX38" i="34"/>
  <c r="BX40" i="34" s="1"/>
  <c r="BY25" i="34"/>
  <c r="BX47" i="34"/>
  <c r="BX48" i="37" s="1"/>
  <c r="BX33" i="34"/>
  <c r="BX44" i="34" s="1"/>
  <c r="BX45" i="34"/>
  <c r="BX36" i="34" s="1"/>
  <c r="BX37" i="34" s="1"/>
  <c r="BY28" i="34"/>
  <c r="BX39" i="34"/>
  <c r="BX41" i="34" s="1"/>
  <c r="BY23" i="37"/>
  <c r="BY29" i="37" s="1"/>
  <c r="BY59" i="37"/>
  <c r="BY52" i="37"/>
  <c r="BY22" i="37" l="1"/>
  <c r="BY59" i="34"/>
  <c r="BY52" i="34"/>
  <c r="BY26" i="34"/>
  <c r="BY23" i="34"/>
  <c r="BY53" i="37"/>
  <c r="BY54" i="37" s="1"/>
  <c r="BY57" i="37"/>
  <c r="BY24" i="37"/>
  <c r="BY30" i="37"/>
  <c r="BY31" i="37"/>
  <c r="BY22" i="34" l="1"/>
  <c r="BY29" i="34"/>
  <c r="BY53" i="34"/>
  <c r="BY54" i="34" s="1"/>
  <c r="BY57" i="34"/>
  <c r="BZ28" i="37"/>
  <c r="BY39" i="37"/>
  <c r="BY41" i="37" s="1"/>
  <c r="BY33" i="37"/>
  <c r="BY47" i="37"/>
  <c r="BY45" i="37"/>
  <c r="BY36" i="37" s="1"/>
  <c r="BY37" i="37" s="1"/>
  <c r="BY38" i="37"/>
  <c r="BY40" i="37" s="1"/>
  <c r="BZ25" i="37"/>
  <c r="BZ46" i="37"/>
  <c r="BY42" i="37"/>
  <c r="BY30" i="34" l="1"/>
  <c r="BY24" i="34"/>
  <c r="BY31" i="34"/>
  <c r="BY44" i="37"/>
  <c r="BZ59" i="37"/>
  <c r="BZ52" i="37"/>
  <c r="BZ26" i="37"/>
  <c r="BZ23" i="37"/>
  <c r="BZ28" i="34" l="1"/>
  <c r="BY39" i="34"/>
  <c r="BY41" i="34" s="1"/>
  <c r="BY42" i="34"/>
  <c r="BZ25" i="34"/>
  <c r="BZ46" i="34"/>
  <c r="BY38" i="34"/>
  <c r="BY40" i="34" s="1"/>
  <c r="BY33" i="34"/>
  <c r="BY44" i="34" s="1"/>
  <c r="BY45" i="34"/>
  <c r="BY36" i="34" s="1"/>
  <c r="BY37" i="34" s="1"/>
  <c r="BY47" i="34"/>
  <c r="BY48" i="37" s="1"/>
  <c r="BZ22" i="37"/>
  <c r="BZ29" i="37"/>
  <c r="BZ53" i="37"/>
  <c r="BZ54" i="37" s="1"/>
  <c r="BZ57" i="37"/>
  <c r="BZ59" i="34" l="1"/>
  <c r="BZ52" i="34"/>
  <c r="BZ26" i="34"/>
  <c r="BZ23" i="34"/>
  <c r="BZ31" i="37"/>
  <c r="BZ30" i="37"/>
  <c r="BZ24" i="37"/>
  <c r="BZ42" i="37" s="1"/>
  <c r="BZ53" i="34" l="1"/>
  <c r="BZ54" i="34" s="1"/>
  <c r="BZ57" i="34"/>
  <c r="BZ29" i="34"/>
  <c r="BZ22" i="34"/>
  <c r="CA25" i="37"/>
  <c r="BZ38" i="37"/>
  <c r="BZ40" i="37" s="1"/>
  <c r="CA46" i="37"/>
  <c r="BZ45" i="37"/>
  <c r="BZ36" i="37" s="1"/>
  <c r="BZ37" i="37" s="1"/>
  <c r="BZ47" i="37"/>
  <c r="BZ33" i="37"/>
  <c r="BZ39" i="37"/>
  <c r="BZ41" i="37" s="1"/>
  <c r="CA28" i="37"/>
  <c r="BZ30" i="34" l="1"/>
  <c r="BZ31" i="34"/>
  <c r="BZ24" i="34"/>
  <c r="BZ42" i="34" s="1"/>
  <c r="CA26" i="37"/>
  <c r="CA23" i="37"/>
  <c r="CA59" i="37"/>
  <c r="CA52" i="37"/>
  <c r="BZ44" i="37"/>
  <c r="CA25" i="34" l="1"/>
  <c r="CA26" i="34" s="1"/>
  <c r="BZ38" i="34"/>
  <c r="BZ40" i="34" s="1"/>
  <c r="BZ33" i="34"/>
  <c r="BZ44" i="34" s="1"/>
  <c r="BZ47" i="34"/>
  <c r="BZ48" i="37" s="1"/>
  <c r="BZ45" i="34"/>
  <c r="BZ36" i="34" s="1"/>
  <c r="BZ37" i="34" s="1"/>
  <c r="CA46" i="34"/>
  <c r="CA28" i="34"/>
  <c r="BZ39" i="34"/>
  <c r="BZ41" i="34" s="1"/>
  <c r="CA57" i="37"/>
  <c r="CA53" i="37"/>
  <c r="CA54" i="37" s="1"/>
  <c r="CA29" i="37"/>
  <c r="CA22" i="37"/>
  <c r="CA23" i="34" l="1"/>
  <c r="CA29" i="34" s="1"/>
  <c r="CA30" i="34" s="1"/>
  <c r="CA59" i="34"/>
  <c r="CA52" i="34"/>
  <c r="CA24" i="37"/>
  <c r="CA30" i="37"/>
  <c r="CA31" i="37"/>
  <c r="CA22" i="34" l="1"/>
  <c r="CA24" i="34"/>
  <c r="CA42" i="34" s="1"/>
  <c r="CA31" i="34"/>
  <c r="CB25" i="34"/>
  <c r="CA57" i="34"/>
  <c r="CA53" i="34"/>
  <c r="CA54" i="34" s="1"/>
  <c r="CA45" i="34"/>
  <c r="CA36" i="34" s="1"/>
  <c r="CA37" i="34" s="1"/>
  <c r="CA47" i="34"/>
  <c r="CA33" i="34"/>
  <c r="CA44" i="34" s="1"/>
  <c r="CB46" i="37"/>
  <c r="CB25" i="37"/>
  <c r="CB26" i="37" s="1"/>
  <c r="CA38" i="37"/>
  <c r="CA40" i="37" s="1"/>
  <c r="CA42" i="37"/>
  <c r="CA45" i="37"/>
  <c r="CA36" i="37" s="1"/>
  <c r="CA37" i="37" s="1"/>
  <c r="CA47" i="37"/>
  <c r="CA33" i="37"/>
  <c r="CB28" i="37"/>
  <c r="CA39" i="37"/>
  <c r="CA41" i="37" s="1"/>
  <c r="CB46" i="34" l="1"/>
  <c r="CB59" i="34" s="1"/>
  <c r="CA38" i="34"/>
  <c r="CA40" i="34" s="1"/>
  <c r="CB23" i="34"/>
  <c r="CB26" i="34"/>
  <c r="CA39" i="34"/>
  <c r="CA41" i="34" s="1"/>
  <c r="CB28" i="34"/>
  <c r="CA48" i="37"/>
  <c r="CB59" i="37"/>
  <c r="CB52" i="37"/>
  <c r="CA44" i="37"/>
  <c r="CB23" i="37"/>
  <c r="CB52" i="34" l="1"/>
  <c r="CB57" i="34" s="1"/>
  <c r="CB22" i="34"/>
  <c r="CB29" i="34"/>
  <c r="CB30" i="34" s="1"/>
  <c r="CB47" i="34" s="1"/>
  <c r="CB57" i="37"/>
  <c r="CB53" i="37"/>
  <c r="CB54" i="37" s="1"/>
  <c r="CB22" i="37"/>
  <c r="CB29" i="37"/>
  <c r="CB53" i="34" l="1"/>
  <c r="CB54" i="34" s="1"/>
  <c r="CB45" i="34"/>
  <c r="CB36" i="34" s="1"/>
  <c r="CB37" i="34" s="1"/>
  <c r="CB24" i="34"/>
  <c r="CB33" i="34"/>
  <c r="CB44" i="34" s="1"/>
  <c r="CB31" i="34"/>
  <c r="CB30" i="37"/>
  <c r="CB31" i="37"/>
  <c r="CB24" i="37"/>
  <c r="CB42" i="37" s="1"/>
  <c r="CB39" i="34" l="1"/>
  <c r="CB41" i="34" s="1"/>
  <c r="CC28" i="34"/>
  <c r="CB42" i="34"/>
  <c r="CB38" i="34"/>
  <c r="CB40" i="34" s="1"/>
  <c r="CC46" i="34"/>
  <c r="CC25" i="34"/>
  <c r="CB45" i="37"/>
  <c r="CB36" i="37" s="1"/>
  <c r="CB37" i="37" s="1"/>
  <c r="CB47" i="37"/>
  <c r="CB33" i="37"/>
  <c r="CC28" i="37"/>
  <c r="CB39" i="37"/>
  <c r="CB41" i="37" s="1"/>
  <c r="CC46" i="37"/>
  <c r="CB38" i="37"/>
  <c r="CB40" i="37" s="1"/>
  <c r="CC25" i="37"/>
  <c r="CC26" i="34" l="1"/>
  <c r="CC23" i="34"/>
  <c r="CC59" i="34"/>
  <c r="CC52" i="34"/>
  <c r="CB44" i="37"/>
  <c r="CB48" i="37"/>
  <c r="CC26" i="37"/>
  <c r="CC23" i="37"/>
  <c r="CC59" i="37"/>
  <c r="CC52" i="37"/>
  <c r="CC57" i="34" l="1"/>
  <c r="CC53" i="34"/>
  <c r="CC54" i="34" s="1"/>
  <c r="CC22" i="34"/>
  <c r="CC29" i="34"/>
  <c r="CC57" i="37"/>
  <c r="CC53" i="37"/>
  <c r="CC54" i="37" s="1"/>
  <c r="CC22" i="37"/>
  <c r="CC29" i="37"/>
  <c r="CC24" i="34" l="1"/>
  <c r="CC30" i="34"/>
  <c r="CC31" i="34"/>
  <c r="CC24" i="37"/>
  <c r="CC42" i="37" s="1"/>
  <c r="CC30" i="37"/>
  <c r="CC31" i="37"/>
  <c r="CC39" i="34" l="1"/>
  <c r="CC41" i="34" s="1"/>
  <c r="CD28" i="34"/>
  <c r="CC33" i="34"/>
  <c r="CC44" i="34" s="1"/>
  <c r="CC45" i="34"/>
  <c r="CC36" i="34" s="1"/>
  <c r="CC37" i="34" s="1"/>
  <c r="CC47" i="34"/>
  <c r="CC38" i="34"/>
  <c r="CC40" i="34" s="1"/>
  <c r="CD46" i="34"/>
  <c r="CC42" i="34"/>
  <c r="CD25" i="34"/>
  <c r="CC45" i="37"/>
  <c r="CC36" i="37" s="1"/>
  <c r="CC37" i="37" s="1"/>
  <c r="CC33" i="37"/>
  <c r="CC47" i="37"/>
  <c r="CD28" i="37"/>
  <c r="CC39" i="37"/>
  <c r="CC41" i="37" s="1"/>
  <c r="CD46" i="37"/>
  <c r="CD25" i="37"/>
  <c r="CD26" i="37" s="1"/>
  <c r="CC38" i="37"/>
  <c r="CC40" i="37" s="1"/>
  <c r="CD59" i="34" l="1"/>
  <c r="CD52" i="34"/>
  <c r="CD26" i="34"/>
  <c r="CD23" i="34"/>
  <c r="CC48" i="37"/>
  <c r="CC44" i="37"/>
  <c r="CD59" i="37"/>
  <c r="CD52" i="37"/>
  <c r="CD23" i="37"/>
  <c r="CD53" i="34" l="1"/>
  <c r="CD54" i="34" s="1"/>
  <c r="CD57" i="34"/>
  <c r="CD29" i="34"/>
  <c r="CD22" i="34"/>
  <c r="CD53" i="37"/>
  <c r="CD54" i="37" s="1"/>
  <c r="CD57" i="37"/>
  <c r="CD22" i="37"/>
  <c r="CD29" i="37"/>
  <c r="CD31" i="34" l="1"/>
  <c r="CD24" i="34"/>
  <c r="CD30" i="34"/>
  <c r="CD30" i="37"/>
  <c r="CD31" i="37"/>
  <c r="CD24" i="37"/>
  <c r="CD47" i="34" l="1"/>
  <c r="CD33" i="34"/>
  <c r="CD44" i="34" s="1"/>
  <c r="CD45" i="34"/>
  <c r="CD36" i="34" s="1"/>
  <c r="CD37" i="34" s="1"/>
  <c r="CD38" i="34"/>
  <c r="CD40" i="34" s="1"/>
  <c r="CD42" i="34"/>
  <c r="CE25" i="34"/>
  <c r="CE46" i="34"/>
  <c r="CE28" i="34"/>
  <c r="CD39" i="34"/>
  <c r="CD41" i="34" s="1"/>
  <c r="CD42" i="37"/>
  <c r="CE25" i="37"/>
  <c r="CE26" i="37" s="1"/>
  <c r="CD38" i="37"/>
  <c r="CD40" i="37" s="1"/>
  <c r="CE46" i="37"/>
  <c r="CE28" i="37"/>
  <c r="CD39" i="37"/>
  <c r="CD41" i="37" s="1"/>
  <c r="CD45" i="37"/>
  <c r="CD36" i="37" s="1"/>
  <c r="CD37" i="37" s="1"/>
  <c r="CD33" i="37"/>
  <c r="CD47" i="37"/>
  <c r="CE59" i="34" l="1"/>
  <c r="CE52" i="34"/>
  <c r="CE26" i="34"/>
  <c r="CE23" i="34"/>
  <c r="CE23" i="37"/>
  <c r="CE22" i="37" s="1"/>
  <c r="CE59" i="37"/>
  <c r="CE52" i="37"/>
  <c r="CD48" i="37"/>
  <c r="CD44" i="37"/>
  <c r="CE29" i="34" l="1"/>
  <c r="CE24" i="34" s="1"/>
  <c r="CE38" i="34" s="1"/>
  <c r="CE40" i="34" s="1"/>
  <c r="CE22" i="34"/>
  <c r="CE53" i="34"/>
  <c r="CE54" i="34" s="1"/>
  <c r="CE57" i="34"/>
  <c r="CE29" i="37"/>
  <c r="CE31" i="37" s="1"/>
  <c r="CE39" i="37" s="1"/>
  <c r="CE41" i="37" s="1"/>
  <c r="CE53" i="37"/>
  <c r="CE54" i="37" s="1"/>
  <c r="CE57" i="37"/>
  <c r="CE42" i="34" l="1"/>
  <c r="CE30" i="34"/>
  <c r="CE31" i="34"/>
  <c r="CE39" i="34" s="1"/>
  <c r="CE41" i="34" s="1"/>
  <c r="CE30" i="37"/>
  <c r="CE45" i="37" s="1"/>
  <c r="CE36" i="37" s="1"/>
  <c r="CE37" i="37" s="1"/>
  <c r="CE24" i="37"/>
  <c r="CE38" i="37" s="1"/>
  <c r="CE40" i="37" s="1"/>
  <c r="CE33" i="37"/>
  <c r="CE44" i="37" s="1"/>
  <c r="CE47" i="37" l="1"/>
  <c r="CE45" i="34"/>
  <c r="CE36" i="34" s="1"/>
  <c r="CE37" i="34" s="1"/>
  <c r="CE47" i="34"/>
  <c r="CE33" i="34"/>
  <c r="CE44" i="34" s="1"/>
  <c r="CE42" i="37"/>
  <c r="CE48"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Jorge Luis Guzman Correa</author>
    <author>Steven Michael Pennings</author>
    <author>Leonardo Garrido</author>
    <author>Steven</author>
  </authors>
  <commentList>
    <comment ref="H3" authorId="0" shapeId="0" xr:uid="{F76B2B07-0484-4F1D-B860-6AB36E310449}">
      <text>
        <r>
          <rPr>
            <b/>
            <sz val="9"/>
            <color indexed="81"/>
            <rFont val="Tahoma"/>
            <family val="2"/>
          </rPr>
          <t>Jorge Luis Guzman Correa:</t>
        </r>
        <r>
          <rPr>
            <sz val="9"/>
            <color indexed="81"/>
            <rFont val="Tahoma"/>
            <family val="2"/>
          </rPr>
          <t xml:space="preserve">
Interpolations are done using income group medians </t>
        </r>
      </text>
    </comment>
    <comment ref="G14" authorId="1" shapeId="0" xr:uid="{13A20A58-BCA2-4B8C-AD3C-99DFB4E42773}">
      <text>
        <r>
          <rPr>
            <b/>
            <sz val="9"/>
            <color indexed="81"/>
            <rFont val="Tahoma"/>
            <family val="2"/>
          </rPr>
          <t>Steven Michael Pennings:</t>
        </r>
        <r>
          <rPr>
            <sz val="9"/>
            <color indexed="81"/>
            <rFont val="Tahoma"/>
            <family val="2"/>
          </rPr>
          <t xml:space="preserve">
K/Y Perpetual Inventory Method (PIM) is calculated using GDP growth and Investment-to-output ratio data from WDI, the PWT10 depreciation rate, and an initial K/Y=3 (earliest year with data available).</t>
        </r>
      </text>
    </comment>
    <comment ref="B17" authorId="2" shapeId="0" xr:uid="{00000000-0006-0000-0100-000002000000}">
      <text>
        <r>
          <rPr>
            <b/>
            <sz val="9"/>
            <color rgb="FF000000"/>
            <rFont val="Calibri"/>
            <family val="2"/>
          </rPr>
          <t>Leonardo Garrido:</t>
        </r>
        <r>
          <rPr>
            <sz val="9"/>
            <color rgb="FF000000"/>
            <rFont val="Calibri"/>
            <family val="2"/>
          </rPr>
          <t xml:space="preserve">
</t>
        </r>
        <r>
          <rPr>
            <sz val="9"/>
            <color rgb="FF000000"/>
            <rFont val="Calibri"/>
            <family val="2"/>
          </rPr>
          <t xml:space="preserve">Based on labor shares data from PWT 8.1, 9.0, or 9.1 estimated for a single period on or around 2011, 2014 or 2017, which is assumed constant throughout thhe simulation.
</t>
        </r>
      </text>
    </comment>
    <comment ref="B55" authorId="2" shapeId="0" xr:uid="{00000000-0006-0000-0100-000007000000}">
      <text>
        <r>
          <rPr>
            <b/>
            <sz val="9"/>
            <color rgb="FF000000"/>
            <rFont val="Calibri"/>
            <family val="2"/>
          </rPr>
          <t>Leonardo Garrido:</t>
        </r>
        <r>
          <rPr>
            <sz val="9"/>
            <color rgb="FF000000"/>
            <rFont val="Calibri"/>
            <family val="2"/>
          </rPr>
          <t xml:space="preserve">
</t>
        </r>
        <r>
          <rPr>
            <sz val="9"/>
            <color rgb="FF000000"/>
            <rFont val="Calibri"/>
            <family val="2"/>
          </rPr>
          <t xml:space="preserve">Data available through 2018 from World Bank, WDI. </t>
        </r>
      </text>
    </comment>
    <comment ref="B64" authorId="2" shapeId="0" xr:uid="{00000000-0006-0000-0100-000008000000}">
      <text>
        <r>
          <rPr>
            <b/>
            <sz val="9"/>
            <color rgb="FF000000"/>
            <rFont val="Calibri"/>
            <family val="2"/>
          </rPr>
          <t>Leonardo Garrido:</t>
        </r>
        <r>
          <rPr>
            <sz val="9"/>
            <color rgb="FF000000"/>
            <rFont val="Calibri"/>
            <family val="2"/>
          </rPr>
          <t xml:space="preserve">
</t>
        </r>
        <r>
          <rPr>
            <sz val="9"/>
            <color rgb="FF000000"/>
            <rFont val="Calibri"/>
            <family val="2"/>
          </rPr>
          <t>Data available through 2018 from World Bank, WDI.</t>
        </r>
      </text>
    </comment>
    <comment ref="B77" authorId="2" shapeId="0" xr:uid="{00000000-0006-0000-0100-000009000000}">
      <text>
        <r>
          <rPr>
            <b/>
            <sz val="9"/>
            <color indexed="81"/>
            <rFont val="Calibri"/>
            <family val="2"/>
          </rPr>
          <t>Leonardo Garrido:</t>
        </r>
        <r>
          <rPr>
            <sz val="9"/>
            <color indexed="81"/>
            <rFont val="Calibri"/>
            <family val="2"/>
          </rPr>
          <t xml:space="preserve">
Data available through 2018 from World Bank, WDI.</t>
        </r>
      </text>
    </comment>
    <comment ref="B105" authorId="1" shapeId="0" xr:uid="{576BB465-FDDC-4CBC-A551-7FBA2A1DD9EE}">
      <text>
        <r>
          <rPr>
            <b/>
            <sz val="9"/>
            <color indexed="81"/>
            <rFont val="Tahoma"/>
            <family val="2"/>
          </rPr>
          <t>Steven Michael Pennings:</t>
        </r>
        <r>
          <rPr>
            <sz val="9"/>
            <color indexed="81"/>
            <rFont val="Tahoma"/>
            <family val="2"/>
          </rPr>
          <t xml:space="preserve">
Population projections to 2100 from the UN - Medium variant
https://population.un.org/wpp/
Growth rates calculated based on the mid-year population (1 July)
Note that this is slightly is different from annual population growth rates reported on the UN website, which are calculated for year YYYY as log(Pop(1 Jan YYYY+1))-log(Pop(1 Jan YYYY)).
</t>
        </r>
      </text>
    </comment>
    <comment ref="G125" authorId="3" shapeId="0" xr:uid="{00000000-0006-0000-0100-00000D000000}">
      <text>
        <r>
          <rPr>
            <b/>
            <sz val="9"/>
            <color rgb="FF000000"/>
            <rFont val="Tahoma"/>
            <family val="2"/>
          </rPr>
          <t>Steven:</t>
        </r>
        <r>
          <rPr>
            <sz val="9"/>
            <color rgb="FF000000"/>
            <rFont val="Tahoma"/>
            <family val="2"/>
          </rPr>
          <t xml:space="preserve">
</t>
        </r>
        <r>
          <rPr>
            <sz val="9"/>
            <color rgb="FF000000"/>
            <rFont val="Tahoma"/>
            <family val="2"/>
          </rPr>
          <t>Implied by WB HDN Forecast</t>
        </r>
      </text>
    </comment>
    <comment ref="G130" authorId="3" shapeId="0" xr:uid="{00000000-0006-0000-0100-00000E000000}">
      <text>
        <r>
          <rPr>
            <b/>
            <sz val="9"/>
            <color indexed="81"/>
            <rFont val="Tahoma"/>
            <family val="2"/>
          </rPr>
          <t>Steven:</t>
        </r>
        <r>
          <rPr>
            <sz val="9"/>
            <color indexed="81"/>
            <rFont val="Tahoma"/>
            <family val="2"/>
          </rPr>
          <t xml:space="preserve">
Implied by WB HDN Forecast</t>
        </r>
      </text>
    </comment>
    <comment ref="I161" authorId="3" shapeId="0" xr:uid="{00000000-0006-0000-0100-00000F000000}">
      <text>
        <r>
          <rPr>
            <b/>
            <sz val="9"/>
            <color indexed="81"/>
            <rFont val="Tahoma"/>
            <family val="2"/>
          </rPr>
          <t>Steven:</t>
        </r>
        <r>
          <rPr>
            <sz val="9"/>
            <color indexed="81"/>
            <rFont val="Tahoma"/>
            <family val="2"/>
          </rPr>
          <t xml:space="preserve">
Initial SD of underlying normal distribution always depends on the initial Gini coefficient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Luis Guzman Correa</author>
    <author>Leonardo Garrido</author>
    <author>Steven Michael Pennings</author>
  </authors>
  <commentList>
    <comment ref="B4" authorId="0" shapeId="0" xr:uid="{1608DB10-8A0B-4B78-AE1C-7ECFDB08A8C9}">
      <text>
        <r>
          <rPr>
            <b/>
            <sz val="9"/>
            <color indexed="81"/>
            <rFont val="Tahoma"/>
            <family val="2"/>
          </rPr>
          <t>Jorge Luis Guzman Correa:</t>
        </r>
        <r>
          <rPr>
            <sz val="9"/>
            <color indexed="81"/>
            <rFont val="Tahoma"/>
            <family val="2"/>
          </rPr>
          <t xml:space="preserve">
AKP=An, Kangur and Papageorgiou (2019 EER)</t>
        </r>
      </text>
    </comment>
    <comment ref="B29" authorId="1" shapeId="0" xr:uid="{00000000-0006-0000-0300-000001000000}">
      <text>
        <r>
          <rPr>
            <b/>
            <sz val="9"/>
            <color indexed="81"/>
            <rFont val="Calibri"/>
            <family val="2"/>
          </rPr>
          <t>Leonardo Garrido:</t>
        </r>
        <r>
          <rPr>
            <sz val="9"/>
            <color indexed="81"/>
            <rFont val="Calibri"/>
            <family val="2"/>
          </rPr>
          <t xml:space="preserve">
Based on output data from MFMod &amp; WDI available up to 2018. </t>
        </r>
      </text>
    </comment>
    <comment ref="B42" authorId="1" shapeId="0" xr:uid="{00000000-0006-0000-0300-000002000000}">
      <text>
        <r>
          <rPr>
            <b/>
            <sz val="9"/>
            <color rgb="FF000000"/>
            <rFont val="Calibri"/>
            <family val="2"/>
          </rPr>
          <t>Leonardo Garrido:</t>
        </r>
        <r>
          <rPr>
            <sz val="9"/>
            <color rgb="FF000000"/>
            <rFont val="Calibri"/>
            <family val="2"/>
          </rPr>
          <t xml:space="preserve">
</t>
        </r>
        <r>
          <rPr>
            <sz val="9"/>
            <color rgb="FF000000"/>
            <rFont val="Calibri"/>
            <family val="2"/>
          </rPr>
          <t>GNS is computed based on the Savings- Investment Identity, as the sum of the ratio of Current Account Balance to GDP plus the Investment Ratio to GDP.</t>
        </r>
      </text>
    </comment>
    <comment ref="G51" authorId="2" shapeId="0" xr:uid="{7C776986-883F-483B-BDBA-90C1C58F875F}">
      <text>
        <r>
          <rPr>
            <b/>
            <sz val="9"/>
            <color indexed="81"/>
            <rFont val="Tahoma"/>
            <family val="2"/>
          </rPr>
          <t>Steven Michael Pennings:</t>
        </r>
        <r>
          <rPr>
            <sz val="9"/>
            <color indexed="81"/>
            <rFont val="Tahoma"/>
            <family val="2"/>
          </rPr>
          <t xml:space="preserve">
Note: Population growth from UN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Steven Michael Pennings</author>
  </authors>
  <commentList>
    <comment ref="B35" authorId="0" shapeId="0" xr:uid="{E2EC4CAD-4C25-419C-BD1D-0BA73AF436FB}">
      <text>
        <r>
          <rPr>
            <b/>
            <sz val="9"/>
            <color indexed="81"/>
            <rFont val="Tahoma"/>
            <family val="2"/>
          </rPr>
          <t>Steven Michael Pennings:</t>
        </r>
        <r>
          <rPr>
            <sz val="9"/>
            <color indexed="81"/>
            <rFont val="Tahoma"/>
            <family val="2"/>
          </rPr>
          <t xml:space="preserve">
K/Y Perpetual Inventory Method (PIM) is calculated using GDP growth and Investment-to-output ratio data from WDI, the PWT10 depreciation rate, and an initial K/Y=3 (earliest year with data available).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Sharmila Devadas</author>
  </authors>
  <commentList>
    <comment ref="C14" authorId="0" shapeId="0" xr:uid="{00000000-0006-0000-0800-000002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E30" authorId="1" shapeId="0" xr:uid="{F680A5D0-7373-47EC-B097-C1D9C1F45499}">
      <text>
        <r>
          <rPr>
            <b/>
            <sz val="9"/>
            <color indexed="81"/>
            <rFont val="Tahoma"/>
            <family val="2"/>
          </rPr>
          <t xml:space="preserve">Steven Michael Pennings: 
</t>
        </r>
        <r>
          <rPr>
            <sz val="9"/>
            <color indexed="81"/>
            <rFont val="Tahoma"/>
            <family val="2"/>
          </rPr>
          <t>2023 GDPPC growth rate from the IMF WEO</t>
        </r>
      </text>
    </comment>
    <comment ref="D46" authorId="2" shapeId="0" xr:uid="{1B46FCF8-336E-4783-8398-0AB5F2946BA2}">
      <text>
        <r>
          <rPr>
            <b/>
            <sz val="9"/>
            <color indexed="81"/>
            <rFont val="Tahoma"/>
            <family val="2"/>
          </rPr>
          <t xml:space="preserve">Sharmila Devadas:
</t>
        </r>
        <r>
          <rPr>
            <sz val="9"/>
            <color indexed="81"/>
            <rFont val="Tahoma"/>
            <family val="2"/>
          </rPr>
          <t xml:space="preserve">Under the prudent assumption that efficiency of new investment is the same as past investment. 
</t>
        </r>
      </text>
    </comment>
    <comment ref="C67" authorId="0" shapeId="0" xr:uid="{00000000-0006-0000-0800-000003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73" authorId="0" shapeId="0" xr:uid="{00000000-0006-0000-0800-000004000000}">
      <text>
        <r>
          <rPr>
            <b/>
            <sz val="9"/>
            <color rgb="FF000000"/>
            <rFont val="Tahoma"/>
            <family val="2"/>
          </rPr>
          <t>Steven:</t>
        </r>
        <r>
          <rPr>
            <sz val="9"/>
            <color rgb="FF000000"/>
            <rFont val="Tahoma"/>
            <family val="2"/>
          </rPr>
          <t xml:space="preserve">
</t>
        </r>
        <r>
          <rPr>
            <sz val="9"/>
            <color rgb="FF000000"/>
            <rFont val="Tahoma"/>
            <family val="2"/>
          </rPr>
          <t xml:space="preserve">For 2nd year onwards
</t>
        </r>
        <r>
          <rPr>
            <sz val="9"/>
            <color rgb="FF000000"/>
            <rFont val="Tahoma"/>
            <family val="2"/>
          </rPr>
          <t xml:space="preserve">For starting year use Eq 21
</t>
        </r>
      </text>
    </comment>
    <comment ref="D74" authorId="0" shapeId="0" xr:uid="{00000000-0006-0000-0800-000005000000}">
      <text>
        <r>
          <rPr>
            <b/>
            <sz val="9"/>
            <color rgb="FF000000"/>
            <rFont val="Tahoma"/>
            <family val="2"/>
          </rPr>
          <t>Steven:</t>
        </r>
        <r>
          <rPr>
            <sz val="9"/>
            <color rgb="FF000000"/>
            <rFont val="Tahoma"/>
            <family val="2"/>
          </rPr>
          <t xml:space="preserve">
</t>
        </r>
        <r>
          <rPr>
            <sz val="9"/>
            <color rgb="FF000000"/>
            <rFont val="Tahoma"/>
            <family val="2"/>
          </rPr>
          <t xml:space="preserve">If on automatic mode calculates this value for the log-normal distribution, otherwise reads from user's input
</t>
        </r>
        <r>
          <rPr>
            <sz val="9"/>
            <color rgb="FF000000"/>
            <rFont val="Tahoma"/>
            <family val="2"/>
          </rPr>
          <t xml:space="preserve">
</t>
        </r>
      </text>
    </comment>
    <comment ref="C75" authorId="0" shapeId="0" xr:uid="{00000000-0006-0000-0800-000006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75" authorId="0" shapeId="0" xr:uid="{00000000-0006-0000-0800-000007000000}">
      <text>
        <r>
          <rPr>
            <b/>
            <sz val="9"/>
            <color rgb="FF000000"/>
            <rFont val="Tahoma"/>
            <family val="2"/>
          </rPr>
          <t>Steven:</t>
        </r>
        <r>
          <rPr>
            <sz val="9"/>
            <color rgb="FF000000"/>
            <rFont val="Tahoma"/>
            <family val="2"/>
          </rPr>
          <t xml:space="preserve">
</t>
        </r>
        <r>
          <rPr>
            <sz val="9"/>
            <color rgb="FF000000"/>
            <rFont val="Tahoma"/>
            <family val="2"/>
          </rPr>
          <t xml:space="preserve">For second year onwards. For first year this taken from data. 
</t>
        </r>
        <r>
          <rPr>
            <sz val="9"/>
            <color rgb="FF000000"/>
            <rFont val="Tahoma"/>
            <family val="2"/>
          </rPr>
          <t xml:space="preserve">
</t>
        </r>
        <r>
          <rPr>
            <sz val="9"/>
            <color rgb="FF000000"/>
            <rFont val="Tahoma"/>
            <family val="2"/>
          </rPr>
          <t>If on GEP on manual then calculate based on definition of GEP (Equation 27).</t>
        </r>
      </text>
    </comment>
    <comment ref="C78" authorId="0" shapeId="0" xr:uid="{00000000-0006-0000-0800-000008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78" authorId="0" shapeId="0" xr:uid="{00000000-0006-0000-0800-000009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80" authorId="0" shapeId="0" xr:uid="{00000000-0006-0000-0800-00000A000000}">
      <text>
        <r>
          <rPr>
            <b/>
            <sz val="9"/>
            <color indexed="81"/>
            <rFont val="Tahoma"/>
            <family val="2"/>
          </rPr>
          <t>Steven:</t>
        </r>
        <r>
          <rPr>
            <sz val="9"/>
            <color indexed="81"/>
            <rFont val="Tahoma"/>
            <family val="2"/>
          </rPr>
          <t xml:space="preserve">
These are log growth rates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Sharmila Devadas</author>
  </authors>
  <commentList>
    <comment ref="C11" authorId="0" shapeId="0" xr:uid="{00000000-0006-0000-0900-000002000000}">
      <text>
        <r>
          <rPr>
            <b/>
            <sz val="9"/>
            <color indexed="81"/>
            <rFont val="Tahoma"/>
            <family val="2"/>
          </rPr>
          <t>Steven:</t>
        </r>
        <r>
          <rPr>
            <sz val="9"/>
            <color indexed="81"/>
            <rFont val="Tahoma"/>
            <family val="2"/>
          </rPr>
          <t xml:space="preserve">
Implied by WB HDN Forecast</t>
        </r>
      </text>
    </comment>
    <comment ref="C14" authorId="0" shapeId="0" xr:uid="{00000000-0006-0000-0900-000003000000}">
      <text>
        <r>
          <rPr>
            <b/>
            <sz val="9"/>
            <color indexed="81"/>
            <rFont val="Tahoma"/>
            <family val="2"/>
          </rPr>
          <t>Steven:</t>
        </r>
        <r>
          <rPr>
            <sz val="9"/>
            <color indexed="81"/>
            <rFont val="Tahoma"/>
            <family val="2"/>
          </rPr>
          <t xml:space="preserve">
Calculated by weighting male and female participation rates by their shares of the working age population
</t>
        </r>
      </text>
    </comment>
    <comment ref="E30" authorId="1" shapeId="0" xr:uid="{92111BA9-AE04-497D-9690-C484936DFF26}">
      <text>
        <r>
          <rPr>
            <b/>
            <sz val="9"/>
            <color indexed="81"/>
            <rFont val="Tahoma"/>
            <family val="2"/>
          </rPr>
          <t xml:space="preserve">Steven Michael Pennings: 
</t>
        </r>
        <r>
          <rPr>
            <sz val="9"/>
            <color indexed="81"/>
            <rFont val="Tahoma"/>
            <family val="2"/>
          </rPr>
          <t>2023 GDPPC growth rate from the IMF WEO</t>
        </r>
      </text>
    </comment>
    <comment ref="D46" authorId="2" shapeId="0" xr:uid="{F21B3EA9-BE28-4B04-97C0-877012A94533}">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C67" authorId="0" shapeId="0" xr:uid="{00000000-0006-0000-0900-000004000000}">
      <text>
        <r>
          <rPr>
            <b/>
            <sz val="9"/>
            <color indexed="81"/>
            <rFont val="Tahoma"/>
            <family val="2"/>
          </rPr>
          <t>Steven:</t>
        </r>
        <r>
          <rPr>
            <sz val="9"/>
            <color indexed="81"/>
            <rFont val="Tahoma"/>
            <family val="2"/>
          </rPr>
          <t xml:space="preserve">
Includes effects of demographics and labor market varaibles that work though capital per worker growth
</t>
        </r>
      </text>
    </comment>
    <comment ref="D73" authorId="0" shapeId="0" xr:uid="{00000000-0006-0000-0900-000005000000}">
      <text>
        <r>
          <rPr>
            <b/>
            <sz val="9"/>
            <color indexed="81"/>
            <rFont val="Tahoma"/>
            <family val="2"/>
          </rPr>
          <t>Steven:</t>
        </r>
        <r>
          <rPr>
            <sz val="9"/>
            <color indexed="81"/>
            <rFont val="Tahoma"/>
            <family val="2"/>
          </rPr>
          <t xml:space="preserve">
For 2nd year onwards
For starting year use Eq 21
</t>
        </r>
      </text>
    </comment>
    <comment ref="D74" authorId="0" shapeId="0" xr:uid="{00000000-0006-0000-0900-000006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75" authorId="0" shapeId="0" xr:uid="{00000000-0006-0000-0900-000007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75" authorId="0" shapeId="0" xr:uid="{00000000-0006-0000-0900-000008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78" authorId="0" shapeId="0" xr:uid="{00000000-0006-0000-0900-000009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78" authorId="0" shapeId="0" xr:uid="{00000000-0006-0000-0900-00000A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80" authorId="0" shapeId="0" xr:uid="{00000000-0006-0000-0900-00000B000000}">
      <text>
        <r>
          <rPr>
            <b/>
            <sz val="9"/>
            <color indexed="81"/>
            <rFont val="Tahoma"/>
            <family val="2"/>
          </rPr>
          <t>Steven:</t>
        </r>
        <r>
          <rPr>
            <sz val="9"/>
            <color indexed="81"/>
            <rFont val="Tahoma"/>
            <family val="2"/>
          </rPr>
          <t xml:space="preserve">
These are log growth rates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Sharmila Devadas</author>
  </authors>
  <commentList>
    <comment ref="B1" authorId="0" shapeId="0" xr:uid="{00000000-0006-0000-0A00-000001000000}">
      <text>
        <r>
          <rPr>
            <b/>
            <sz val="9"/>
            <color indexed="81"/>
            <rFont val="Tahoma"/>
            <family val="2"/>
          </rPr>
          <t>Steven:</t>
        </r>
        <r>
          <rPr>
            <sz val="9"/>
            <color indexed="81"/>
            <rFont val="Tahoma"/>
            <family val="2"/>
          </rPr>
          <t xml:space="preserve">
Don't change this. It records the target for model 2</t>
        </r>
      </text>
    </comment>
    <comment ref="E7" authorId="1" shapeId="0" xr:uid="{E8AE4CDB-9337-4847-9603-8EE2DDBF0F92}">
      <text>
        <r>
          <rPr>
            <b/>
            <sz val="9"/>
            <color indexed="81"/>
            <rFont val="Tahoma"/>
            <family val="2"/>
          </rPr>
          <t xml:space="preserve">Steven Michael Pennings: 
</t>
        </r>
        <r>
          <rPr>
            <sz val="9"/>
            <color indexed="81"/>
            <rFont val="Tahoma"/>
            <family val="2"/>
          </rPr>
          <t>2023 GDPPC growth rate from the IMF WEO</t>
        </r>
      </text>
    </comment>
    <comment ref="D37" authorId="2" shapeId="0" xr:uid="{1F87D60F-9A18-4E1D-A8DB-519E2BEE4BB5}">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C43" authorId="0" shapeId="0" xr:uid="{00000000-0006-0000-0A00-000002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57" authorId="0" shapeId="0" xr:uid="{00000000-0006-0000-0A00-000003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58" authorId="0" shapeId="0" xr:uid="{00000000-0006-0000-0A00-000004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58" authorId="0" shapeId="0" xr:uid="{00000000-0006-0000-0A00-000005000000}">
      <text>
        <r>
          <rPr>
            <b/>
            <sz val="9"/>
            <color indexed="81"/>
            <rFont val="Tahoma"/>
            <family val="2"/>
          </rPr>
          <t>Steven:</t>
        </r>
        <r>
          <rPr>
            <sz val="9"/>
            <color indexed="81"/>
            <rFont val="Tahoma"/>
            <family val="2"/>
          </rPr>
          <t xml:space="preserve">
From data
</t>
        </r>
      </text>
    </comment>
    <comment ref="D60" authorId="0" shapeId="0" xr:uid="{00000000-0006-0000-0A00-000006000000}">
      <text>
        <r>
          <rPr>
            <b/>
            <sz val="9"/>
            <color indexed="81"/>
            <rFont val="Tahoma"/>
            <family val="2"/>
          </rPr>
          <t>Steven:</t>
        </r>
        <r>
          <rPr>
            <sz val="9"/>
            <color indexed="81"/>
            <rFont val="Tahoma"/>
            <family val="2"/>
          </rPr>
          <t xml:space="preserve">
For 2nd year onwards
For starting year use Eq 21
</t>
        </r>
      </text>
    </comment>
    <comment ref="D61" authorId="0" shapeId="0" xr:uid="{00000000-0006-0000-0A00-000007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2" authorId="0" shapeId="0" xr:uid="{00000000-0006-0000-0A00-000008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2" authorId="0" shapeId="0" xr:uid="{00000000-0006-0000-0A00-000009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63" authorId="1" shapeId="0" xr:uid="{00000000-0006-0000-0A00-00000A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5" authorId="0" shapeId="0" xr:uid="{00000000-0006-0000-0A00-00000B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5" authorId="0" shapeId="0" xr:uid="{00000000-0006-0000-0A00-00000C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67" authorId="0" shapeId="0" xr:uid="{00000000-0006-0000-0A00-00000D000000}">
      <text>
        <r>
          <rPr>
            <b/>
            <sz val="9"/>
            <color indexed="81"/>
            <rFont val="Tahoma"/>
            <family val="2"/>
          </rPr>
          <t>Steven:</t>
        </r>
        <r>
          <rPr>
            <sz val="9"/>
            <color indexed="81"/>
            <rFont val="Tahoma"/>
            <family val="2"/>
          </rPr>
          <t xml:space="preserve">
These are log growth rates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Steven</author>
    <author>Steven Michael Pennings</author>
    <author>Sharmila Devadas</author>
  </authors>
  <commentList>
    <comment ref="B1" authorId="0" shapeId="0" xr:uid="{00000000-0006-0000-0B00-000001000000}">
      <text>
        <r>
          <rPr>
            <b/>
            <sz val="9"/>
            <color indexed="81"/>
            <rFont val="Tahoma"/>
            <family val="2"/>
          </rPr>
          <t>Steven:</t>
        </r>
        <r>
          <rPr>
            <sz val="9"/>
            <color indexed="81"/>
            <rFont val="Tahoma"/>
            <family val="2"/>
          </rPr>
          <t xml:space="preserve">
Don't change this. It records the target for model 2</t>
        </r>
      </text>
    </comment>
    <comment ref="E7" authorId="1" shapeId="0" xr:uid="{9FFB8EF2-E3DA-47E3-9371-FACFE6DAB50E}">
      <text>
        <r>
          <rPr>
            <b/>
            <sz val="9"/>
            <color indexed="81"/>
            <rFont val="Tahoma"/>
            <family val="2"/>
          </rPr>
          <t xml:space="preserve">Steven Michael Pennings: 
</t>
        </r>
        <r>
          <rPr>
            <sz val="9"/>
            <color indexed="81"/>
            <rFont val="Tahoma"/>
            <family val="2"/>
          </rPr>
          <t>2023 GDPPC growth rate from the IMF WEO</t>
        </r>
      </text>
    </comment>
    <comment ref="C25" authorId="2" shapeId="0" xr:uid="{00000000-0006-0000-0B00-000002000000}">
      <text>
        <r>
          <rPr>
            <b/>
            <sz val="9"/>
            <color indexed="81"/>
            <rFont val="Tahoma"/>
            <family val="2"/>
          </rPr>
          <t>Sharmila Devadas:</t>
        </r>
        <r>
          <rPr>
            <sz val="9"/>
            <color indexed="81"/>
            <rFont val="Tahoma"/>
            <family val="2"/>
          </rPr>
          <t xml:space="preserve">
Includes adjustment for congestion. </t>
        </r>
      </text>
    </comment>
    <comment ref="D37" authorId="2" shapeId="0" xr:uid="{D09F654C-163D-454F-BE5F-2D3E81E5F34C}">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C43" authorId="0" shapeId="0" xr:uid="{00000000-0006-0000-0B00-000003000000}">
      <text>
        <r>
          <rPr>
            <b/>
            <sz val="9"/>
            <color indexed="81"/>
            <rFont val="Tahoma"/>
            <family val="2"/>
          </rPr>
          <t>Steven:</t>
        </r>
        <r>
          <rPr>
            <sz val="9"/>
            <color indexed="81"/>
            <rFont val="Tahoma"/>
            <family val="2"/>
          </rPr>
          <t xml:space="preserve">
Note: the small difference ihere is because of the use of the historical I/Y ratio for 2014, thoguh this doesn't affect the future growth profile. This will be updated in the next version of the model spreadsheets</t>
        </r>
      </text>
    </comment>
    <comment ref="D57" authorId="0" shapeId="0" xr:uid="{00000000-0006-0000-0B00-000004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D58" authorId="0" shapeId="0" xr:uid="{00000000-0006-0000-0B00-000005000000}">
      <text>
        <r>
          <rPr>
            <b/>
            <sz val="9"/>
            <color indexed="81"/>
            <rFont val="Tahoma"/>
            <family val="2"/>
          </rPr>
          <t>Steven:</t>
        </r>
        <r>
          <rPr>
            <sz val="9"/>
            <color indexed="81"/>
            <rFont val="Tahoma"/>
            <family val="2"/>
          </rPr>
          <t xml:space="preserve">
Equation 23 applies if using a log-normal distribution. If using the GEP, then use the definition of the GEP (Equation 28)</t>
        </r>
      </text>
    </comment>
    <comment ref="E58" authorId="0" shapeId="0" xr:uid="{00000000-0006-0000-0B00-000006000000}">
      <text>
        <r>
          <rPr>
            <b/>
            <sz val="9"/>
            <color indexed="81"/>
            <rFont val="Tahoma"/>
            <family val="2"/>
          </rPr>
          <t>Steven:</t>
        </r>
        <r>
          <rPr>
            <sz val="9"/>
            <color indexed="81"/>
            <rFont val="Tahoma"/>
            <family val="2"/>
          </rPr>
          <t xml:space="preserve">
From data
</t>
        </r>
      </text>
    </comment>
    <comment ref="D60" authorId="0" shapeId="0" xr:uid="{00000000-0006-0000-0B00-000007000000}">
      <text>
        <r>
          <rPr>
            <b/>
            <sz val="9"/>
            <color indexed="81"/>
            <rFont val="Tahoma"/>
            <family val="2"/>
          </rPr>
          <t>Steven:</t>
        </r>
        <r>
          <rPr>
            <sz val="9"/>
            <color indexed="81"/>
            <rFont val="Tahoma"/>
            <family val="2"/>
          </rPr>
          <t xml:space="preserve">
For 2nd year onwards
For starting year use Eq 21
</t>
        </r>
      </text>
    </comment>
    <comment ref="D61" authorId="0" shapeId="0" xr:uid="{00000000-0006-0000-0B00-000008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62" authorId="0" shapeId="0" xr:uid="{00000000-0006-0000-0B00-000009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62" authorId="0" shapeId="0" xr:uid="{00000000-0006-0000-0B00-00000A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t>
        </r>
      </text>
    </comment>
    <comment ref="C63" authorId="1" shapeId="0" xr:uid="{00000000-0006-0000-0B00-00000B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65" authorId="0" shapeId="0" xr:uid="{00000000-0006-0000-0B00-00000C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65" authorId="0" shapeId="0" xr:uid="{00000000-0006-0000-0B00-00000D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67" authorId="0" shapeId="0" xr:uid="{00000000-0006-0000-0B00-00000E000000}">
      <text>
        <r>
          <rPr>
            <b/>
            <sz val="9"/>
            <color indexed="81"/>
            <rFont val="Tahoma"/>
            <family val="2"/>
          </rPr>
          <t>Steven:</t>
        </r>
        <r>
          <rPr>
            <sz val="9"/>
            <color indexed="81"/>
            <rFont val="Tahoma"/>
            <family val="2"/>
          </rPr>
          <t xml:space="preserve">
These are log growth rates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Steven Michael Pennings</author>
    <author>Sharmila Devadas</author>
    <author>Steven</author>
  </authors>
  <commentList>
    <comment ref="E30" authorId="0" shapeId="0" xr:uid="{6FD75C1C-FA22-46E3-82CC-61FAABCEA547}">
      <text>
        <r>
          <rPr>
            <b/>
            <sz val="9"/>
            <color indexed="81"/>
            <rFont val="Tahoma"/>
            <family val="2"/>
          </rPr>
          <t xml:space="preserve">Steven Michael Pennings: 
</t>
        </r>
        <r>
          <rPr>
            <sz val="9"/>
            <color indexed="81"/>
            <rFont val="Tahoma"/>
            <family val="2"/>
          </rPr>
          <t>2023 GDPPC growth rate from the IMF WEO</t>
        </r>
      </text>
    </comment>
    <comment ref="D38" authorId="1" shapeId="0" xr:uid="{EA92E12E-1023-4DF1-973D-06DDBBCC2A9B}">
      <text>
        <r>
          <rPr>
            <b/>
            <sz val="9"/>
            <color indexed="81"/>
            <rFont val="Tahoma"/>
            <family val="2"/>
          </rPr>
          <t>Sharmila Devadas:</t>
        </r>
        <r>
          <rPr>
            <sz val="9"/>
            <color indexed="81"/>
            <rFont val="Tahoma"/>
            <family val="2"/>
          </rPr>
          <t xml:space="preserve">
Under the prudent assumption that efficiency of new investment is the same as past investment. </t>
        </r>
      </text>
    </comment>
    <comment ref="D52" authorId="2" shapeId="0" xr:uid="{00000000-0006-0000-0C00-000001000000}">
      <text>
        <r>
          <rPr>
            <b/>
            <sz val="9"/>
            <color indexed="81"/>
            <rFont val="Tahoma"/>
            <family val="2"/>
          </rPr>
          <t>Steven:</t>
        </r>
        <r>
          <rPr>
            <sz val="9"/>
            <color indexed="81"/>
            <rFont val="Tahoma"/>
            <family val="2"/>
          </rPr>
          <t xml:space="preserve">
For 2nd year onwards
For starting year use Eq 21
</t>
        </r>
      </text>
    </comment>
    <comment ref="D53" authorId="2" shapeId="0" xr:uid="{00000000-0006-0000-0C00-000002000000}">
      <text>
        <r>
          <rPr>
            <b/>
            <sz val="9"/>
            <color indexed="81"/>
            <rFont val="Tahoma"/>
            <family val="2"/>
          </rPr>
          <t>Steven:</t>
        </r>
        <r>
          <rPr>
            <sz val="9"/>
            <color indexed="81"/>
            <rFont val="Tahoma"/>
            <family val="2"/>
          </rPr>
          <t xml:space="preserve">
If on automatic mode calculates this value for the log-normal distribution, otherwise reads from user's input
</t>
        </r>
      </text>
    </comment>
    <comment ref="C54" authorId="2" shapeId="0" xr:uid="{00000000-0006-0000-0C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4" authorId="2" shapeId="0" xr:uid="{00000000-0006-0000-0C00-000004000000}">
      <text>
        <r>
          <rPr>
            <b/>
            <sz val="9"/>
            <color indexed="81"/>
            <rFont val="Tahoma"/>
            <family val="2"/>
          </rPr>
          <t>Steven:</t>
        </r>
        <r>
          <rPr>
            <sz val="9"/>
            <color indexed="81"/>
            <rFont val="Tahoma"/>
            <family val="2"/>
          </rPr>
          <t xml:space="preserve">
For second year onwards. For first year this taken from data. 
If on GEP on manual then calculate based on definition of GEP (Equation 27).</t>
        </r>
      </text>
    </comment>
    <comment ref="C55" authorId="0" shapeId="0" xr:uid="{00000000-0006-0000-0C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7" authorId="2" shapeId="0" xr:uid="{00000000-0006-0000-0C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7" authorId="2" shapeId="0" xr:uid="{00000000-0006-0000-0C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9" authorId="2" shapeId="0" xr:uid="{00000000-0006-0000-0C00-000008000000}">
      <text>
        <r>
          <rPr>
            <b/>
            <sz val="9"/>
            <color indexed="81"/>
            <rFont val="Tahoma"/>
            <family val="2"/>
          </rPr>
          <t>Steven:</t>
        </r>
        <r>
          <rPr>
            <sz val="9"/>
            <color indexed="81"/>
            <rFont val="Tahoma"/>
            <family val="2"/>
          </rPr>
          <t xml:space="preserve">
These are log growth rates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Steven Michael Pennings</author>
    <author>Sharmila Devadas</author>
    <author>Steven</author>
  </authors>
  <commentList>
    <comment ref="E30" authorId="0" shapeId="0" xr:uid="{19A45FC3-FD85-4936-A088-EE2C2AB01D5E}">
      <text>
        <r>
          <rPr>
            <b/>
            <sz val="9"/>
            <color indexed="81"/>
            <rFont val="Tahoma"/>
            <family val="2"/>
          </rPr>
          <t xml:space="preserve">Steven Michael Pennings: 
</t>
        </r>
        <r>
          <rPr>
            <sz val="9"/>
            <color indexed="81"/>
            <rFont val="Tahoma"/>
            <family val="2"/>
          </rPr>
          <t>2023 GDPPC growth rate from the IMF WEO</t>
        </r>
      </text>
    </comment>
    <comment ref="D38" authorId="1" shapeId="0" xr:uid="{B0EC186E-A8CF-47B6-8C53-ED6D84D83BE3}">
      <text>
        <r>
          <rPr>
            <b/>
            <sz val="9"/>
            <color indexed="81"/>
            <rFont val="Tahoma"/>
            <family val="2"/>
          </rPr>
          <t>Sharmila Devadas:</t>
        </r>
        <r>
          <rPr>
            <sz val="9"/>
            <color indexed="81"/>
            <rFont val="Tahoma"/>
            <family val="2"/>
          </rPr>
          <t xml:space="preserve">
Under the prudent assumption that efficiency of new investment is the same as past</t>
        </r>
      </text>
    </comment>
    <comment ref="D52" authorId="2" shapeId="0" xr:uid="{00000000-0006-0000-0D00-000001000000}">
      <text>
        <r>
          <rPr>
            <b/>
            <sz val="9"/>
            <color indexed="81"/>
            <rFont val="Tahoma"/>
            <family val="2"/>
          </rPr>
          <t>Steven:</t>
        </r>
        <r>
          <rPr>
            <sz val="9"/>
            <color indexed="81"/>
            <rFont val="Tahoma"/>
            <family val="2"/>
          </rPr>
          <t xml:space="preserve">
For 2nd year onwards
For starting year use Eq 21
</t>
        </r>
      </text>
    </comment>
    <comment ref="D53" authorId="2" shapeId="0" xr:uid="{00000000-0006-0000-0D00-000002000000}">
      <text>
        <r>
          <rPr>
            <b/>
            <sz val="9"/>
            <color rgb="FF000000"/>
            <rFont val="Tahoma"/>
            <family val="2"/>
          </rPr>
          <t>Steven:</t>
        </r>
        <r>
          <rPr>
            <sz val="9"/>
            <color rgb="FF000000"/>
            <rFont val="Tahoma"/>
            <family val="2"/>
          </rPr>
          <t xml:space="preserve">
</t>
        </r>
        <r>
          <rPr>
            <sz val="9"/>
            <color rgb="FF000000"/>
            <rFont val="Tahoma"/>
            <family val="2"/>
          </rPr>
          <t xml:space="preserve">If on automatic mode calculates this value for the log-normal distribution, otherwise reads from user's input
</t>
        </r>
        <r>
          <rPr>
            <sz val="9"/>
            <color rgb="FF000000"/>
            <rFont val="Tahoma"/>
            <family val="2"/>
          </rPr>
          <t xml:space="preserve">
</t>
        </r>
      </text>
    </comment>
    <comment ref="C54" authorId="2" shapeId="0" xr:uid="{00000000-0006-0000-0D00-000003000000}">
      <text>
        <r>
          <rPr>
            <b/>
            <sz val="9"/>
            <color indexed="81"/>
            <rFont val="Tahoma"/>
            <family val="2"/>
          </rPr>
          <t>Steven:</t>
        </r>
        <r>
          <rPr>
            <sz val="9"/>
            <color indexed="81"/>
            <rFont val="Tahoma"/>
            <family val="2"/>
          </rPr>
          <t xml:space="preserve">
Whether calculate via the growth elasticity of poverty or directly from lognormal distribution, results are almost identical. Any slight difference is due to the fact the elasticity only applies at a point (for an infinitesimal change) whereas the change based on the normal distirbution is valid for larger changes too. For infinitesimal changes the two are identical
</t>
        </r>
      </text>
    </comment>
    <comment ref="D54" authorId="2" shapeId="0" xr:uid="{00000000-0006-0000-0D00-000004000000}">
      <text>
        <r>
          <rPr>
            <b/>
            <sz val="9"/>
            <color rgb="FF000000"/>
            <rFont val="Tahoma"/>
            <family val="2"/>
          </rPr>
          <t>Steven:</t>
        </r>
        <r>
          <rPr>
            <sz val="9"/>
            <color rgb="FF000000"/>
            <rFont val="Tahoma"/>
            <family val="2"/>
          </rPr>
          <t xml:space="preserve">
</t>
        </r>
        <r>
          <rPr>
            <sz val="9"/>
            <color rgb="FF000000"/>
            <rFont val="Tahoma"/>
            <family val="2"/>
          </rPr>
          <t xml:space="preserve">For second year onwards. For first year this taken from data. 
</t>
        </r>
        <r>
          <rPr>
            <sz val="9"/>
            <color rgb="FF000000"/>
            <rFont val="Tahoma"/>
            <family val="2"/>
          </rPr>
          <t xml:space="preserve">
</t>
        </r>
        <r>
          <rPr>
            <sz val="9"/>
            <color rgb="FF000000"/>
            <rFont val="Tahoma"/>
            <family val="2"/>
          </rPr>
          <t>If on GEP on manual then calculate based on definition of GEP (Equation 27).</t>
        </r>
      </text>
    </comment>
    <comment ref="C55" authorId="0" shapeId="0" xr:uid="{00000000-0006-0000-0D00-000005000000}">
      <text>
        <r>
          <rPr>
            <b/>
            <sz val="9"/>
            <color indexed="81"/>
            <rFont val="Tahoma"/>
            <family val="2"/>
          </rPr>
          <t xml:space="preserve">Steven Michael Pennings:
</t>
        </r>
        <r>
          <rPr>
            <sz val="9"/>
            <color indexed="81"/>
            <rFont val="Tahoma"/>
            <family val="2"/>
          </rPr>
          <t xml:space="preserve">It is only the initial poverty rate, and not numerical value of the poverty line, that affects simulations. This is because the mean of the underlying normal distribution (mu) is scaled with the poverty line to deliver the initial poverty rate. </t>
        </r>
      </text>
    </comment>
    <comment ref="C57" authorId="2" shapeId="0" xr:uid="{00000000-0006-0000-0D00-000006000000}">
      <text>
        <r>
          <rPr>
            <b/>
            <sz val="9"/>
            <color indexed="81"/>
            <rFont val="Tahoma"/>
            <family val="2"/>
          </rPr>
          <t>Steven:</t>
        </r>
        <r>
          <rPr>
            <sz val="9"/>
            <color indexed="81"/>
            <rFont val="Tahoma"/>
            <family val="2"/>
          </rPr>
          <t xml:space="preserve">
The semi-elasticity of poverty is the percentage point (not percent) fall in poverty from 1% extra income per capita.
</t>
        </r>
      </text>
    </comment>
    <comment ref="D57" authorId="2" shapeId="0" xr:uid="{00000000-0006-0000-0D00-000007000000}">
      <text>
        <r>
          <rPr>
            <b/>
            <sz val="9"/>
            <color indexed="81"/>
            <rFont val="Tahoma"/>
            <family val="2"/>
          </rPr>
          <t>Steven:</t>
        </r>
        <r>
          <rPr>
            <sz val="9"/>
            <color indexed="81"/>
            <rFont val="Tahoma"/>
            <family val="2"/>
          </rPr>
          <t xml:space="preserve">
If on automatic mode calculates this value for the log-normal distribution using Equation 26, otherwise by multiplying the GEP by the poverty rate
</t>
        </r>
      </text>
    </comment>
    <comment ref="C59" authorId="2" shapeId="0" xr:uid="{00000000-0006-0000-0D00-000008000000}">
      <text>
        <r>
          <rPr>
            <b/>
            <sz val="9"/>
            <color indexed="81"/>
            <rFont val="Tahoma"/>
            <family val="2"/>
          </rPr>
          <t>Steven:</t>
        </r>
        <r>
          <rPr>
            <sz val="9"/>
            <color indexed="81"/>
            <rFont val="Tahoma"/>
            <family val="2"/>
          </rPr>
          <t xml:space="preserve">
These are log growth rates
</t>
        </r>
      </text>
    </comment>
  </commentList>
</comments>
</file>

<file path=xl/sharedStrings.xml><?xml version="1.0" encoding="utf-8"?>
<sst xmlns="http://schemas.openxmlformats.org/spreadsheetml/2006/main" count="48917" uniqueCount="2375">
  <si>
    <t>Labor share in output</t>
  </si>
  <si>
    <t>(YYYY)</t>
  </si>
  <si>
    <t>(e.g. 0.40)</t>
  </si>
  <si>
    <t>(e.g. 0.01)</t>
  </si>
  <si>
    <t>units</t>
  </si>
  <si>
    <t>(e.g. 0.07)</t>
  </si>
  <si>
    <t>Afghanistan</t>
  </si>
  <si>
    <t>Angola</t>
  </si>
  <si>
    <t>Albania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</si>
  <si>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</si>
  <si>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</si>
  <si>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</si>
  <si>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</si>
  <si>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</si>
  <si>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</si>
  <si>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</si>
  <si>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</si>
  <si>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</si>
  <si>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</si>
  <si>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</si>
  <si>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</si>
  <si>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</si>
  <si>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</si>
  <si>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</si>
  <si>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</si>
  <si>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</si>
  <si>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</si>
  <si>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</si>
  <si>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</si>
  <si>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</si>
  <si>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Botswana</t>
  </si>
  <si>
    <t>Central African Republic</t>
  </si>
  <si>
    <t>Canada</t>
  </si>
  <si>
    <t>Switzerland</t>
  </si>
  <si>
    <t>Chile</t>
  </si>
  <si>
    <t>China</t>
  </si>
  <si>
    <t>Cameroon</t>
  </si>
  <si>
    <t>Congo, Rep.</t>
  </si>
  <si>
    <t>Colombia</t>
  </si>
  <si>
    <t>Comoros</t>
  </si>
  <si>
    <t>Cabo Verde</t>
  </si>
  <si>
    <t>Costa Rica</t>
  </si>
  <si>
    <t>Cyprus</t>
  </si>
  <si>
    <t>Germany</t>
  </si>
  <si>
    <t>Dominica</t>
  </si>
  <si>
    <t>Denmark</t>
  </si>
  <si>
    <t>Dominican Republic</t>
  </si>
  <si>
    <t>Algeria</t>
  </si>
  <si>
    <t>Ecuador</t>
  </si>
  <si>
    <t>Egypt, Arab Rep.</t>
  </si>
  <si>
    <t>Eritrea</t>
  </si>
  <si>
    <t>Spain</t>
  </si>
  <si>
    <t>Estonia</t>
  </si>
  <si>
    <t>Ethiopia</t>
  </si>
  <si>
    <t>Finland</t>
  </si>
  <si>
    <t>France</t>
  </si>
  <si>
    <t>Gabon</t>
  </si>
  <si>
    <t>United Kingdom</t>
  </si>
  <si>
    <t>Georgia</t>
  </si>
  <si>
    <t>Ghana</t>
  </si>
  <si>
    <t>Guinea</t>
  </si>
  <si>
    <t>Gambia, The</t>
  </si>
  <si>
    <t>Guinea-Bissau</t>
  </si>
  <si>
    <t>Equatorial Guinea</t>
  </si>
  <si>
    <t>Greece</t>
  </si>
  <si>
    <t>Guatemala</t>
  </si>
  <si>
    <t>Guyana</t>
  </si>
  <si>
    <t>Hong Kong SAR, China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</si>
  <si>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</si>
  <si>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</si>
  <si>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</si>
  <si>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</si>
  <si>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</si>
  <si>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</si>
  <si>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</si>
  <si>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</si>
  <si>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</si>
  <si>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</si>
  <si>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</si>
  <si>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</si>
  <si>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</si>
  <si>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</si>
  <si>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</si>
  <si>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</si>
  <si>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</si>
  <si>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Kyrgyz Republic</t>
  </si>
  <si>
    <t>Cambodia</t>
  </si>
  <si>
    <t>Korea, Rep.</t>
  </si>
  <si>
    <t>Kosovo</t>
  </si>
  <si>
    <t>Kuwait</t>
  </si>
  <si>
    <t>Lao PDR</t>
  </si>
  <si>
    <t>Lebanon</t>
  </si>
  <si>
    <t>Liberia</t>
  </si>
  <si>
    <t>Libya</t>
  </si>
  <si>
    <t>St. Lucia</t>
  </si>
  <si>
    <t>Sri Lanka</t>
  </si>
  <si>
    <t>Lesotho</t>
  </si>
  <si>
    <t>Lithuania</t>
  </si>
  <si>
    <t>Luxembourg</t>
  </si>
  <si>
    <t>Latvia</t>
  </si>
  <si>
    <t>Macao SAR, China</t>
  </si>
  <si>
    <t>Morocco</t>
  </si>
  <si>
    <t>Moldova</t>
  </si>
  <si>
    <t>Madagascar</t>
  </si>
  <si>
    <t>Mexico</t>
  </si>
  <si>
    <t>Mali</t>
  </si>
  <si>
    <t>Malta</t>
  </si>
  <si>
    <t>Montenegro</t>
  </si>
  <si>
    <t>Mongolia</t>
  </si>
  <si>
    <t>Mozambique</t>
  </si>
  <si>
    <t>Mauritania</t>
  </si>
  <si>
    <t>Mauritius</t>
  </si>
  <si>
    <t>Malawi</t>
  </si>
  <si>
    <t>Malaysia</t>
  </si>
  <si>
    <t>Namibia</t>
  </si>
  <si>
    <t>Niger</t>
  </si>
  <si>
    <t>Nigeria</t>
  </si>
  <si>
    <t>Nicaragua</t>
  </si>
  <si>
    <t>Netherlands</t>
  </si>
  <si>
    <t>Norway</t>
  </si>
  <si>
    <t>Nepal</t>
  </si>
  <si>
    <t>New Zealand</t>
  </si>
  <si>
    <t>Oman</t>
  </si>
  <si>
    <t>Pakistan</t>
  </si>
  <si>
    <t>Panama</t>
  </si>
  <si>
    <t>Peru</t>
  </si>
  <si>
    <t>Philippines</t>
  </si>
  <si>
    <t>Papua New Guinea</t>
  </si>
  <si>
    <t>Poland</t>
  </si>
  <si>
    <t>Portugal</t>
  </si>
  <si>
    <t>Paraguay</t>
  </si>
  <si>
    <t>Romania</t>
  </si>
  <si>
    <t>Russian Federation</t>
  </si>
  <si>
    <t>Rwanda</t>
  </si>
  <si>
    <t>Saudi Arabia</t>
  </si>
  <si>
    <t>Sudan</t>
  </si>
  <si>
    <t>Senegal</t>
  </si>
  <si>
    <t>Singapore</t>
  </si>
  <si>
    <t>Solomon Islands</t>
  </si>
  <si>
    <t>Sierra Leone</t>
  </si>
  <si>
    <t>El Salvador</t>
  </si>
  <si>
    <t>Serbia</t>
  </si>
  <si>
    <t>Suriname</t>
  </si>
  <si>
    <t>Slovak Republic</t>
  </si>
  <si>
    <t>Slovenia</t>
  </si>
  <si>
    <t>Sweden</t>
  </si>
  <si>
    <t>Seychelles</t>
  </si>
  <si>
    <t>Syrian Arab Republic</t>
  </si>
  <si>
    <t>Chad</t>
  </si>
  <si>
    <t>Togo</t>
  </si>
  <si>
    <t>Thailand</t>
  </si>
  <si>
    <t>Tajikistan</t>
  </si>
  <si>
    <t>Trinidad and Tobago</t>
  </si>
  <si>
    <t>Tunisia</t>
  </si>
  <si>
    <t>Tanzania</t>
  </si>
  <si>
    <t>Uganda</t>
  </si>
  <si>
    <t>Ukraine</t>
  </si>
  <si>
    <t>Uruguay</t>
  </si>
  <si>
    <t>United States</t>
  </si>
  <si>
    <t>Uzbekistan</t>
  </si>
  <si>
    <t>St. Vincent and the Grenadines</t>
  </si>
  <si>
    <t>Venezuela, RB</t>
  </si>
  <si>
    <t>Vietnam</t>
  </si>
  <si>
    <t>Vanuatu</t>
  </si>
  <si>
    <t>West Bank and Gaza</t>
  </si>
  <si>
    <t>Yemen, Rep.</t>
  </si>
  <si>
    <t>South Africa</t>
  </si>
  <si>
    <t>Congo, Dem. Rep.</t>
  </si>
  <si>
    <t>Zambia</t>
  </si>
  <si>
    <t>Zimbabwe</t>
  </si>
  <si>
    <t>GDP Target</t>
  </si>
  <si>
    <t>Country Name</t>
  </si>
  <si>
    <t>American Samoa</t>
  </si>
  <si>
    <t>Andorra</t>
  </si>
  <si>
    <t>Aruba</t>
  </si>
  <si>
    <t>Bermuda</t>
  </si>
  <si>
    <t>Bhutan</t>
  </si>
  <si>
    <t>Brunei Darussalam</t>
  </si>
  <si>
    <t>Cayman Islands</t>
  </si>
  <si>
    <t>Channel Islands</t>
  </si>
  <si>
    <t>Cuba</t>
  </si>
  <si>
    <t>Djibouti</t>
  </si>
  <si>
    <t>Fiji</t>
  </si>
  <si>
    <t>French Polynesia</t>
  </si>
  <si>
    <t>Greenland</t>
  </si>
  <si>
    <t>Grenada</t>
  </si>
  <si>
    <t>Guam</t>
  </si>
  <si>
    <t>Isle of Man</t>
  </si>
  <si>
    <t>Kiribati</t>
  </si>
  <si>
    <t>Liechtenstein</t>
  </si>
  <si>
    <t>Maldives</t>
  </si>
  <si>
    <t>Marshall Islands</t>
  </si>
  <si>
    <t>Micronesia, Fed. Sts.</t>
  </si>
  <si>
    <t>Monaco</t>
  </si>
  <si>
    <t>Myanmar</t>
  </si>
  <si>
    <t>New Caledonia</t>
  </si>
  <si>
    <t>Northern Mariana Islands</t>
  </si>
  <si>
    <t>Palau</t>
  </si>
  <si>
    <t>Puerto Rico</t>
  </si>
  <si>
    <t>Qatar</t>
  </si>
  <si>
    <t>Samoa</t>
  </si>
  <si>
    <t>San Marino</t>
  </si>
  <si>
    <t>Sint Maarten (Dutch part)</t>
  </si>
  <si>
    <t>Somalia</t>
  </si>
  <si>
    <t>South Sudan</t>
  </si>
  <si>
    <t>St. Kitts and Nevis</t>
  </si>
  <si>
    <t>St. Martin (French part)</t>
  </si>
  <si>
    <t>Timor-Leste</t>
  </si>
  <si>
    <t>Tonga</t>
  </si>
  <si>
    <t>Turkmenistan</t>
  </si>
  <si>
    <t>Turks and Caicos Islands</t>
  </si>
  <si>
    <t>Tuvalu</t>
  </si>
  <si>
    <t>Virgin Islands (U.S.)</t>
  </si>
  <si>
    <t>AFG</t>
  </si>
  <si>
    <t>ALB</t>
  </si>
  <si>
    <t>DZA</t>
  </si>
  <si>
    <t>ASM</t>
  </si>
  <si>
    <t>AGO</t>
  </si>
  <si>
    <t>ATG</t>
  </si>
  <si>
    <t>ARG</t>
  </si>
  <si>
    <t>ARM</t>
  </si>
  <si>
    <t>ABW</t>
  </si>
  <si>
    <t>AUS</t>
  </si>
  <si>
    <t>AUT</t>
  </si>
  <si>
    <t>AZE</t>
  </si>
  <si>
    <t>BHS</t>
  </si>
  <si>
    <t>BHR</t>
  </si>
  <si>
    <t>BGD</t>
  </si>
  <si>
    <t>BRB</t>
  </si>
  <si>
    <t>BLR</t>
  </si>
  <si>
    <t>BEL</t>
  </si>
  <si>
    <t>BLZ</t>
  </si>
  <si>
    <t>BEN</t>
  </si>
  <si>
    <t>BMU</t>
  </si>
  <si>
    <t>BTN</t>
  </si>
  <si>
    <t>BOL</t>
  </si>
  <si>
    <t>BIH</t>
  </si>
  <si>
    <t>BWA</t>
  </si>
  <si>
    <t>BRA</t>
  </si>
  <si>
    <t>BRN</t>
  </si>
  <si>
    <t>BGR</t>
  </si>
  <si>
    <t>BFA</t>
  </si>
  <si>
    <t>BDI</t>
  </si>
  <si>
    <t>CPV</t>
  </si>
  <si>
    <t>KHM</t>
  </si>
  <si>
    <t>CMR</t>
  </si>
  <si>
    <t>CAN</t>
  </si>
  <si>
    <t>CYM</t>
  </si>
  <si>
    <t>CAF</t>
  </si>
  <si>
    <t>TCD</t>
  </si>
  <si>
    <t>CHI</t>
  </si>
  <si>
    <t>CHL</t>
  </si>
  <si>
    <t>CHN</t>
  </si>
  <si>
    <t>COL</t>
  </si>
  <si>
    <t>COM</t>
  </si>
  <si>
    <t>COG</t>
  </si>
  <si>
    <t>CRI</t>
  </si>
  <si>
    <t>CIV</t>
  </si>
  <si>
    <t>HRV</t>
  </si>
  <si>
    <t>CUB</t>
  </si>
  <si>
    <t>CUW</t>
  </si>
  <si>
    <t>CYP</t>
  </si>
  <si>
    <t>CZE</t>
  </si>
  <si>
    <t>DNK</t>
  </si>
  <si>
    <t>DJI</t>
  </si>
  <si>
    <t>DMA</t>
  </si>
  <si>
    <t>DOM</t>
  </si>
  <si>
    <t>ECU</t>
  </si>
  <si>
    <t>EGY</t>
  </si>
  <si>
    <t>SLV</t>
  </si>
  <si>
    <t>GNQ</t>
  </si>
  <si>
    <t>ERI</t>
  </si>
  <si>
    <t>EST</t>
  </si>
  <si>
    <t>ETH</t>
  </si>
  <si>
    <t>FRO</t>
  </si>
  <si>
    <t>FJI</t>
  </si>
  <si>
    <t>FIN</t>
  </si>
  <si>
    <t>FRA</t>
  </si>
  <si>
    <t>PYF</t>
  </si>
  <si>
    <t>GAB</t>
  </si>
  <si>
    <t>GMB</t>
  </si>
  <si>
    <t>GEO</t>
  </si>
  <si>
    <t>DEU</t>
  </si>
  <si>
    <t>GHA</t>
  </si>
  <si>
    <t>GRC</t>
  </si>
  <si>
    <t>GRL</t>
  </si>
  <si>
    <t>GRD</t>
  </si>
  <si>
    <t>GUM</t>
  </si>
  <si>
    <t>GTM</t>
  </si>
  <si>
    <t>GIN</t>
  </si>
  <si>
    <t>GNB</t>
  </si>
  <si>
    <t>GUY</t>
  </si>
  <si>
    <t>HTI</t>
  </si>
  <si>
    <t>HND</t>
  </si>
  <si>
    <t>HKG</t>
  </si>
  <si>
    <t>HUN</t>
  </si>
  <si>
    <t>ISL</t>
  </si>
  <si>
    <t>IND</t>
  </si>
  <si>
    <t>IDN</t>
  </si>
  <si>
    <t>IRN</t>
  </si>
  <si>
    <t>IRQ</t>
  </si>
  <si>
    <t>IRL</t>
  </si>
  <si>
    <t>ISR</t>
  </si>
  <si>
    <t>ITA</t>
  </si>
  <si>
    <t>JAM</t>
  </si>
  <si>
    <t>JPN</t>
  </si>
  <si>
    <t>JOR</t>
  </si>
  <si>
    <t>KAZ</t>
  </si>
  <si>
    <t>KEN</t>
  </si>
  <si>
    <t>KIR</t>
  </si>
  <si>
    <t>PRK</t>
  </si>
  <si>
    <t>KOR</t>
  </si>
  <si>
    <t>KWT</t>
  </si>
  <si>
    <t>KGZ</t>
  </si>
  <si>
    <t>LAO</t>
  </si>
  <si>
    <t>LVA</t>
  </si>
  <si>
    <t>LBN</t>
  </si>
  <si>
    <t>LSO</t>
  </si>
  <si>
    <t>LBR</t>
  </si>
  <si>
    <t>LBY</t>
  </si>
  <si>
    <t>LIE</t>
  </si>
  <si>
    <t>LTU</t>
  </si>
  <si>
    <t>LUX</t>
  </si>
  <si>
    <t>MAC</t>
  </si>
  <si>
    <t>MKD</t>
  </si>
  <si>
    <t>MDG</t>
  </si>
  <si>
    <t>MWI</t>
  </si>
  <si>
    <t>MYS</t>
  </si>
  <si>
    <t>MDV</t>
  </si>
  <si>
    <t>MLI</t>
  </si>
  <si>
    <t>MLT</t>
  </si>
  <si>
    <t>MHL</t>
  </si>
  <si>
    <t>MRT</t>
  </si>
  <si>
    <t>MUS</t>
  </si>
  <si>
    <t>MEX</t>
  </si>
  <si>
    <t>FSM</t>
  </si>
  <si>
    <t>MDA</t>
  </si>
  <si>
    <t>MCO</t>
  </si>
  <si>
    <t>MNG</t>
  </si>
  <si>
    <t>MNE</t>
  </si>
  <si>
    <t>MAR</t>
  </si>
  <si>
    <t>MOZ</t>
  </si>
  <si>
    <t>MMR</t>
  </si>
  <si>
    <t>NAM</t>
  </si>
  <si>
    <t>NPL</t>
  </si>
  <si>
    <t>NLD</t>
  </si>
  <si>
    <t>NCL</t>
  </si>
  <si>
    <t>NZL</t>
  </si>
  <si>
    <t>NIC</t>
  </si>
  <si>
    <t>NER</t>
  </si>
  <si>
    <t>NGA</t>
  </si>
  <si>
    <t>MNP</t>
  </si>
  <si>
    <t>NOR</t>
  </si>
  <si>
    <t>OMN</t>
  </si>
  <si>
    <t>PAK</t>
  </si>
  <si>
    <t>PLW</t>
  </si>
  <si>
    <t>PAN</t>
  </si>
  <si>
    <t>PNG</t>
  </si>
  <si>
    <t>PRY</t>
  </si>
  <si>
    <t>PER</t>
  </si>
  <si>
    <t>PHL</t>
  </si>
  <si>
    <t>POL</t>
  </si>
  <si>
    <t>PRT</t>
  </si>
  <si>
    <t>PRI</t>
  </si>
  <si>
    <t>QAT</t>
  </si>
  <si>
    <t>RUS</t>
  </si>
  <si>
    <t>RWA</t>
  </si>
  <si>
    <t>WSM</t>
  </si>
  <si>
    <t>SMR</t>
  </si>
  <si>
    <t>STP</t>
  </si>
  <si>
    <t>SAU</t>
  </si>
  <si>
    <t>SEN</t>
  </si>
  <si>
    <t>SRB</t>
  </si>
  <si>
    <t>SYC</t>
  </si>
  <si>
    <t>SLE</t>
  </si>
  <si>
    <t>SGP</t>
  </si>
  <si>
    <t>SXM</t>
  </si>
  <si>
    <t>SVK</t>
  </si>
  <si>
    <t>SVN</t>
  </si>
  <si>
    <t>SLB</t>
  </si>
  <si>
    <t>SOM</t>
  </si>
  <si>
    <t>ZAF</t>
  </si>
  <si>
    <t>SSD</t>
  </si>
  <si>
    <t>ESP</t>
  </si>
  <si>
    <t>LKA</t>
  </si>
  <si>
    <t>KNA</t>
  </si>
  <si>
    <t>LCA</t>
  </si>
  <si>
    <t>MAF</t>
  </si>
  <si>
    <t>VCT</t>
  </si>
  <si>
    <t>SDN</t>
  </si>
  <si>
    <t>SUR</t>
  </si>
  <si>
    <t>SWZ</t>
  </si>
  <si>
    <t>SWE</t>
  </si>
  <si>
    <t>CHE</t>
  </si>
  <si>
    <t>SYR</t>
  </si>
  <si>
    <t>TJK</t>
  </si>
  <si>
    <t>TZA</t>
  </si>
  <si>
    <t>THA</t>
  </si>
  <si>
    <t>TGO</t>
  </si>
  <si>
    <t>TON</t>
  </si>
  <si>
    <t>TTO</t>
  </si>
  <si>
    <t>TUN</t>
  </si>
  <si>
    <t>TUR</t>
  </si>
  <si>
    <t>TKM</t>
  </si>
  <si>
    <t>TCA</t>
  </si>
  <si>
    <t>TUV</t>
  </si>
  <si>
    <t>UGA</t>
  </si>
  <si>
    <t>UKR</t>
  </si>
  <si>
    <t>ARE</t>
  </si>
  <si>
    <t>GBR</t>
  </si>
  <si>
    <t>USA</t>
  </si>
  <si>
    <t>URY</t>
  </si>
  <si>
    <t>UZB</t>
  </si>
  <si>
    <t>VUT</t>
  </si>
  <si>
    <t>VEN</t>
  </si>
  <si>
    <t>VNM</t>
  </si>
  <si>
    <t>VIR</t>
  </si>
  <si>
    <t>YEM</t>
  </si>
  <si>
    <t>ZMB</t>
  </si>
  <si>
    <t>ZWE</t>
  </si>
  <si>
    <t>(US$ of 2010)</t>
  </si>
  <si>
    <t>Low income</t>
  </si>
  <si>
    <t>Upper middle income</t>
  </si>
  <si>
    <t>Lower middle income</t>
  </si>
  <si>
    <t>Curaçao</t>
  </si>
  <si>
    <t>Taiwan, China</t>
  </si>
  <si>
    <t>TWN</t>
  </si>
  <si>
    <t>Real Total GDP</t>
  </si>
  <si>
    <t>TFP</t>
  </si>
  <si>
    <t>Human Capital</t>
  </si>
  <si>
    <t>Labor force participation rate, total (% of total population ages 15-64) (modeled ILO estimate)</t>
  </si>
  <si>
    <t>Labor Force, Total</t>
  </si>
  <si>
    <t>PWT 8.1</t>
  </si>
  <si>
    <t>Real Total GDP growth rate</t>
  </si>
  <si>
    <t>Real GDP per capita growth</t>
  </si>
  <si>
    <t>Real Total GDP growth</t>
  </si>
  <si>
    <t>(e.g. 0.02)</t>
  </si>
  <si>
    <t>Human Capital Index Annual Growth Rate</t>
  </si>
  <si>
    <t>Total Factor Productivity Annual Growth Rate</t>
  </si>
  <si>
    <t>Total Population Annual Growth Rate</t>
  </si>
  <si>
    <t>Human Capital, TFP, I/Y, Demographics</t>
  </si>
  <si>
    <t>Initial real GDP per capita growth</t>
  </si>
  <si>
    <t>Initial total real GDP growth</t>
  </si>
  <si>
    <t>Lookup number</t>
  </si>
  <si>
    <t>Memorandum items</t>
  </si>
  <si>
    <t>Labor Force growth rate</t>
  </si>
  <si>
    <t>Real GDP per unit of Labor Force (US$ of 2010)</t>
  </si>
  <si>
    <t>Country (World Bank Name):</t>
  </si>
  <si>
    <t xml:space="preserve"> &lt;-- Select from list</t>
  </si>
  <si>
    <t>Real GDP annual growth rate</t>
  </si>
  <si>
    <t>Population 15-64</t>
  </si>
  <si>
    <t>Male Population 15-64</t>
  </si>
  <si>
    <t>Female Population 15-64</t>
  </si>
  <si>
    <t>Participation rate, male</t>
  </si>
  <si>
    <t>Labor force participation rate, male</t>
  </si>
  <si>
    <t>Labor force participation rate, female</t>
  </si>
  <si>
    <t>Labor participation rate, total</t>
  </si>
  <si>
    <t>(MM people)</t>
  </si>
  <si>
    <t>Growth in Labor participation rate, total</t>
  </si>
  <si>
    <t>Working age population ratio to total population</t>
  </si>
  <si>
    <t>(e.g. 45.00)</t>
  </si>
  <si>
    <t>wb_code</t>
  </si>
  <si>
    <t>country</t>
  </si>
  <si>
    <t>Source</t>
  </si>
  <si>
    <t>income_group</t>
  </si>
  <si>
    <t>Interpolated</t>
  </si>
  <si>
    <t>GTAP</t>
  </si>
  <si>
    <t>Age Dependency Ratio</t>
  </si>
  <si>
    <t>Current Account Balance</t>
  </si>
  <si>
    <t>Current Account Balance Ratio to GDP</t>
  </si>
  <si>
    <t>Gross National Savings Ratio to GDP</t>
  </si>
  <si>
    <t>Baseline</t>
  </si>
  <si>
    <t>Scenario</t>
  </si>
  <si>
    <t>NEW</t>
  </si>
  <si>
    <t>Growth Working age to total population ratio</t>
  </si>
  <si>
    <t>Growth rate of Participation Rate</t>
  </si>
  <si>
    <t>Labor force participation rate, Total</t>
  </si>
  <si>
    <t>(e.g. 0.5)</t>
  </si>
  <si>
    <t>(e.g. 0.7)</t>
  </si>
  <si>
    <t>GDP per Worker Growth</t>
  </si>
  <si>
    <t>GDP per Capita Growth rate</t>
  </si>
  <si>
    <t>Moved</t>
  </si>
  <si>
    <t>Modified</t>
  </si>
  <si>
    <t>Summary of Inputs based on User's choice (and intermediate calculations)</t>
  </si>
  <si>
    <t>New</t>
  </si>
  <si>
    <t>(Equation 10)</t>
  </si>
  <si>
    <t>GDP per Capita Growth (linear approximation)</t>
  </si>
  <si>
    <t>(Changes)</t>
  </si>
  <si>
    <t>Summary of Inputs based on User's choice of growth target</t>
  </si>
  <si>
    <t>Updated formula</t>
  </si>
  <si>
    <t>Real GDP per worker growth</t>
  </si>
  <si>
    <t>Memoradum items</t>
  </si>
  <si>
    <t>Modifed</t>
  </si>
  <si>
    <t>- difference</t>
  </si>
  <si>
    <t>Growth in working age pop. ratio to total pop.</t>
  </si>
  <si>
    <t>Population, Total</t>
  </si>
  <si>
    <t>(MM US$ of 2010)</t>
  </si>
  <si>
    <t>Endogenously Generated Variables (*)</t>
  </si>
  <si>
    <t>Endogenously Generated Variables(*)</t>
  </si>
  <si>
    <t>Key</t>
  </si>
  <si>
    <t>Comments and suggestions welcome, please email Steven Pennings (spennings@worldbank.org)</t>
  </si>
  <si>
    <t>Initial data/generated output, user is NOT able to edit</t>
  </si>
  <si>
    <t>There are two versions of each Model: a "baseline" version (the main one) and a "scenario" version (labelled "s")</t>
  </si>
  <si>
    <t>Based on the model by Hevia and Loayza (2012) "Savings and Growth in Egypt" Middle East Development Journal 4 (1)</t>
  </si>
  <si>
    <t xml:space="preserve">Thanks to Vinaya Swaroop for project overview and Diego Barrot for assistance with data </t>
  </si>
  <si>
    <t>Closeness</t>
  </si>
  <si>
    <t>Contribution of human capital accumulation</t>
  </si>
  <si>
    <t>Contribution of capital per worker accumulation</t>
  </si>
  <si>
    <t>Memorandum items II</t>
  </si>
  <si>
    <t>Inverse average ICOR</t>
  </si>
  <si>
    <t>Inverse Average ICOR</t>
  </si>
  <si>
    <t>Initial value</t>
  </si>
  <si>
    <t>High income</t>
  </si>
  <si>
    <t>External debt stocks, total (DOD, current US$) / GDP</t>
  </si>
  <si>
    <t>Current Account Balance / GDP</t>
  </si>
  <si>
    <t>Human Capital (HK) (applies to all models)</t>
  </si>
  <si>
    <t>Select from list --&gt;</t>
  </si>
  <si>
    <t>Choice for future growth rate of HK:</t>
  </si>
  <si>
    <t>Target Human Capital Index annual growth rate --&gt;</t>
  </si>
  <si>
    <t>Reach Target HK annual growth rate by year --&gt;</t>
  </si>
  <si>
    <t>Total Factor Productivity (TFP) (applies to all models)</t>
  </si>
  <si>
    <t>Choice for future growth rate of TFP:</t>
  </si>
  <si>
    <t>Target TFP annual growth rate --&gt;</t>
  </si>
  <si>
    <t>Reach target TFP annual growth rate by year --&gt;</t>
  </si>
  <si>
    <t>Initial TFP annual growth rate (user defined) --&gt;</t>
  </si>
  <si>
    <t>Initial participation rate, male (user defined) --&gt;</t>
  </si>
  <si>
    <t>Target participation rate, male --&gt;</t>
  </si>
  <si>
    <t>Reach target Participation Rate Male by year --&gt;</t>
  </si>
  <si>
    <t>Initial participation rate, female (user defined) --&gt;</t>
  </si>
  <si>
    <t>Initial CAB Ratio (CAB/Y) (user defined) --&gt;</t>
  </si>
  <si>
    <t>Target participation rate, female --&gt;</t>
  </si>
  <si>
    <t>Reach target Participation Rate Female by year --&gt;</t>
  </si>
  <si>
    <t>Initial participation rate --&gt;</t>
  </si>
  <si>
    <t>Choice for Future Labor Participation:</t>
  </si>
  <si>
    <t>Choice for future Current Account Balance:</t>
  </si>
  <si>
    <t>Target CAB Ratio (CAB/Y) --&gt;</t>
  </si>
  <si>
    <t>Reach target CAB/Y rate by year --&gt;</t>
  </si>
  <si>
    <t>Initial Value of user defined Output Target --&gt;</t>
  </si>
  <si>
    <t>Pre-loaded initial value of user-defined Output Target--&gt;</t>
  </si>
  <si>
    <t>Choice of future value of user defined Output Target:</t>
  </si>
  <si>
    <t>Target Value for user defined Output Variable --&gt;</t>
  </si>
  <si>
    <t>Reach Target by year --&gt;</t>
  </si>
  <si>
    <t>Initial External Debt to GDP ratio (user defined) --&gt;</t>
  </si>
  <si>
    <t>Average ICOR</t>
  </si>
  <si>
    <t>Assumptions</t>
  </si>
  <si>
    <t>Choice for future Ratio of External Debt to GDP:</t>
  </si>
  <si>
    <t>Speed of convergence Debt/GDP</t>
  </si>
  <si>
    <t>(e.g. 0.03)</t>
  </si>
  <si>
    <t>Gross National Savings</t>
  </si>
  <si>
    <t>Initial Gross National Savings Ratio (user defined) --&gt;</t>
  </si>
  <si>
    <t>Initial Gross National Savings Ratio, pre-loaded --&gt;</t>
  </si>
  <si>
    <t>Choice for future Gross National Savings Ratio to GDP:</t>
  </si>
  <si>
    <t>Target GNS / GDP --&gt;</t>
  </si>
  <si>
    <t>Reach target GNS/GDP by year --&gt;</t>
  </si>
  <si>
    <t>Choice for future FDI Ratio to GDP:</t>
  </si>
  <si>
    <t>Target FDI / GDP --&gt;</t>
  </si>
  <si>
    <t>Reach target FDI/GDP by year --&gt;</t>
  </si>
  <si>
    <t>Foreign Direct Investment Ratio to GDP</t>
  </si>
  <si>
    <t>Net Foreign Direct Investment Ratio to GDP</t>
  </si>
  <si>
    <t>External Balance (applies to all models)</t>
  </si>
  <si>
    <t>External Sector Constraint</t>
  </si>
  <si>
    <t>User Defines External Sector Constraint</t>
  </si>
  <si>
    <t>IF path for CAB / Y is chosen:</t>
  </si>
  <si>
    <t>IF external debt constraint is chosen:</t>
  </si>
  <si>
    <t>Initial Net FDI/GDP (Net Inflow) (user defined) --&gt;</t>
  </si>
  <si>
    <t>Initial year for estimation--&gt;</t>
  </si>
  <si>
    <t>Final year for estimation --&gt;</t>
  </si>
  <si>
    <t>Automated: Initial population annual growth rate --&gt;</t>
  </si>
  <si>
    <t>Working age population to total population ratio</t>
  </si>
  <si>
    <t>Share of male population in total population</t>
  </si>
  <si>
    <t>Demographics</t>
  </si>
  <si>
    <t>Debt to GDP ratio (end of period)</t>
  </si>
  <si>
    <t>Debt to GDP Ratio (end of period)</t>
  </si>
  <si>
    <t>Debt Ratio to GDP (end of period)</t>
  </si>
  <si>
    <t>(User should choose path for CAB/Y plus CAB/Y=0 for countries with closed capital accounts)</t>
  </si>
  <si>
    <t xml:space="preserve">Summary of Inputs based on User's choice </t>
  </si>
  <si>
    <t>Initial Human Capital Index annual growth rate (user defined) --&gt;</t>
  </si>
  <si>
    <t xml:space="preserve"> - to choose a different starting value, enter it it in the yellow cell next to "Initial value (user defined)"</t>
  </si>
  <si>
    <t>However, the user doesn't have to choose these starting values as the initial values for automatic paths</t>
  </si>
  <si>
    <t xml:space="preserve"> - a summary of the actual initial value used (user defined or historical average) indicated in red</t>
  </si>
  <si>
    <t>The user can choose two types of constraints on the external sector (via a dropdown menu): Current Account Balance /Y or External Debt/Y</t>
  </si>
  <si>
    <t>For the CAB/Y constraint, choose either manual or automatic via the drop down menu.</t>
  </si>
  <si>
    <t>For the external debt/Y constraint, choose either manual or automatic via the drop down menu.</t>
  </si>
  <si>
    <t xml:space="preserve"> - for the external debt/Y option, the user also needs to choose an FDI/Y path (manual or automatic) -- this is not required for a current account balance/Y constraint</t>
  </si>
  <si>
    <t>Real GDP per capita growth (Linear Aprox.)</t>
  </si>
  <si>
    <t>Parameters for logistic growth in debt ratio</t>
  </si>
  <si>
    <t>Speed</t>
  </si>
  <si>
    <t>Logistic Baseline</t>
  </si>
  <si>
    <t>Logistic Secenario</t>
  </si>
  <si>
    <t>From below</t>
  </si>
  <si>
    <t>From above</t>
  </si>
  <si>
    <t>v</t>
  </si>
  <si>
    <t>Debt</t>
  </si>
  <si>
    <t>CAB</t>
  </si>
  <si>
    <t>GDP Growth</t>
  </si>
  <si>
    <t>GDP PC Growth</t>
  </si>
  <si>
    <t>GDP PC Level</t>
  </si>
  <si>
    <t>Path for Current Account Balance</t>
  </si>
  <si>
    <t>Limit on External Debt Ratio to GDP</t>
  </si>
  <si>
    <t>Automatic</t>
  </si>
  <si>
    <t>Manual</t>
  </si>
  <si>
    <t>1) General Instructions</t>
  </si>
  <si>
    <t>5) External Balance Constraints</t>
  </si>
  <si>
    <t>6) Baseline vs Scenarios</t>
  </si>
  <si>
    <t>7) Instruction specfic for pre-Excel 2010 versions</t>
  </si>
  <si>
    <t xml:space="preserve">System Requirements: </t>
  </si>
  <si>
    <t>Automatic vs Manual (Inputdata: Various Cells)</t>
  </si>
  <si>
    <t>- if automatic, select a target value and the year it is achieved and the spreadsheet automatically generates a smooth path to get there</t>
  </si>
  <si>
    <t xml:space="preserve">External balance </t>
  </si>
  <si>
    <t>- Type "Automatic" or "Manual" (without quotes) to run that series in Automatic or Manual mode</t>
  </si>
  <si>
    <t>(with guidance from Norman Loayza and input from Rishabh Sinha)</t>
  </si>
  <si>
    <t>DECMG, World Bank</t>
  </si>
  <si>
    <t>Init. External Debt to GDP ratio, pre-loaded --&gt;</t>
  </si>
  <si>
    <t>Initial GDP per capita (user defined) --&gt;</t>
  </si>
  <si>
    <t>(Unit defined by user)</t>
  </si>
  <si>
    <t>4) Changing initial assumptions, simulation years and other parameters</t>
  </si>
  <si>
    <t>if using earlier versions of Excel, dropdown menus are not supported; but there is an easy fix - see instruction (7) below</t>
  </si>
  <si>
    <t xml:space="preserve"> - to use the historical average (from data) or most recent historical  data just keep the "Initial value (user defined)" BLANK</t>
  </si>
  <si>
    <t>There are no macros in this spreadsheet</t>
  </si>
  <si>
    <t>"Manual" [user defined year by year]</t>
  </si>
  <si>
    <t>"Automatic" [reach target by year]</t>
  </si>
  <si>
    <t>Participation rate, female</t>
  </si>
  <si>
    <t>Note: If choosing "manual" from the drop down menu for universal parameters (grey), please enter values for that series by hand in the yellow field "User defined, year by year" on right</t>
  </si>
  <si>
    <t>Initial and Final years</t>
  </si>
  <si>
    <t>Parameter</t>
  </si>
  <si>
    <t>Used in "baseline" simulation</t>
  </si>
  <si>
    <t>Used in "scenario" simulation</t>
  </si>
  <si>
    <t>Labor Market Participation</t>
  </si>
  <si>
    <t>General Assumptions and Parameters for all Sub-models</t>
  </si>
  <si>
    <t>Real GDP per capita level</t>
  </si>
  <si>
    <t>Current Account Balance to GDP</t>
  </si>
  <si>
    <t>Chart</t>
  </si>
  <si>
    <t>Back</t>
  </si>
  <si>
    <t>Fields in yellow are for the user to edit</t>
  </si>
  <si>
    <t>Field in grey are inactive (do not edit)</t>
  </si>
  <si>
    <t>A</t>
  </si>
  <si>
    <t>Share of male population in total population (usually 0.5)</t>
  </si>
  <si>
    <t>Main growth drivers (Human Capital and TFP)</t>
  </si>
  <si>
    <t>Labor force Participation Rate (by Gender)</t>
  </si>
  <si>
    <t>External balance variables (either CAB or debt&amp;FDI are active)</t>
  </si>
  <si>
    <t>Demographic variables</t>
  </si>
  <si>
    <t>headcountpoverty</t>
  </si>
  <si>
    <t>Input</t>
  </si>
  <si>
    <t>Output</t>
  </si>
  <si>
    <t>Diagnostic: Effectiveness of investment</t>
  </si>
  <si>
    <t>Poverty Rate (Headcount)</t>
  </si>
  <si>
    <t>Initial is: (if above cell -yellow- is blank uses pre-loaded)  --&gt;</t>
  </si>
  <si>
    <t>Initial Headcount Poverty Rate (Preloaded, from Povcalnet)</t>
  </si>
  <si>
    <t>Initial Headcount Poverty Rate  (user defined) --&gt;</t>
  </si>
  <si>
    <t>Initial Gini coefficient  (user defined) --&gt;</t>
  </si>
  <si>
    <t>Growth Elasticity of Poverty</t>
  </si>
  <si>
    <t>Growth Elasticity of Poverty (GEP)</t>
  </si>
  <si>
    <r>
      <rPr>
        <b/>
        <sz val="12"/>
        <color theme="1"/>
        <rFont val="Calibri"/>
        <family val="2"/>
      </rPr>
      <t>If "automatic":</t>
    </r>
    <r>
      <rPr>
        <sz val="12"/>
        <color theme="1"/>
        <rFont val="Calibri"/>
        <family val="2"/>
        <scheme val="minor"/>
      </rPr>
      <t xml:space="preserve"> calculate the GEP from log-normal income distn, as below</t>
    </r>
  </si>
  <si>
    <t>If manual: fill in Growth Elasticity of Poverty on right</t>
  </si>
  <si>
    <t>Growth elasticity of poverty (only if on Manual)</t>
  </si>
  <si>
    <t>Target for Gini Coefficient --&gt;</t>
  </si>
  <si>
    <t>Reach target Gini rate by year --&gt;</t>
  </si>
  <si>
    <t>Gini Coefficient  (If Growth Elasticity of Poverty on Automatic)</t>
  </si>
  <si>
    <t>Poverty-Related Calculations</t>
  </si>
  <si>
    <t>Gini Coeff. (automatic log-normal income distibution only)</t>
  </si>
  <si>
    <t>Sigma (log normal distribution only)</t>
  </si>
  <si>
    <t>Mu (log normal distribution only)</t>
  </si>
  <si>
    <t>Poverty Headcount Rate</t>
  </si>
  <si>
    <t>Poverty Line (income/period)   (user defined) --&gt;</t>
  </si>
  <si>
    <t>Poverty line is: (if above cell -yellow- is blank uses pre-loaded)  --&gt;</t>
  </si>
  <si>
    <t>Poverty line</t>
  </si>
  <si>
    <t>Poverty Headcount Rate (check)</t>
  </si>
  <si>
    <t>Implied required per capita growth rate</t>
  </si>
  <si>
    <t>(implied by above)</t>
  </si>
  <si>
    <t>Poverty and Income Distribution</t>
  </si>
  <si>
    <t>Initial Poverty Rate</t>
  </si>
  <si>
    <t>If poverty is a target</t>
  </si>
  <si>
    <t>Sigma (automatic log normal distribution only)</t>
  </si>
  <si>
    <t>If poverty is a not a target</t>
  </si>
  <si>
    <t>Poverty-Related Calculations (universal)</t>
  </si>
  <si>
    <t>Scenarios allows you to easily compare two outputs given different assumptions in the "GraphsA" and "GraphsB" worksheet</t>
  </si>
  <si>
    <t xml:space="preserve">In pre-2010 versions of Excel the dropdown menus don't work. But this is easy to fix by manually typing the values instead (making sure spelling is exact). Worksheet: InputDataA_ GeneralAssumptions </t>
  </si>
  <si>
    <t>Country Name InputDataA_ GeneralAssumptions B3)</t>
  </si>
  <si>
    <t>- edit InputDataA_ GeneralAssumptions&gt;B3, and paste the name of county text into the edit bar at the top of the screen</t>
  </si>
  <si>
    <t>- alternatively, just Type the Country name into InputDataA_ GeneralAssumptions&gt;B3, making sure that the Country name is spelt correctly</t>
  </si>
  <si>
    <t xml:space="preserve">Color coding: </t>
  </si>
  <si>
    <t>Yellow= can edit</t>
  </si>
  <si>
    <t>Grey=not active (don’t edit)</t>
  </si>
  <si>
    <t>Red = formulas/populated data (don't edit)</t>
  </si>
  <si>
    <t>2) Entering General Parameter Assumptions (use InputDataA_GeneralAssumptions)</t>
  </si>
  <si>
    <t>- if manual, you must type the values manually into the ""Manual" [user defined year by year]" yellow cells to the right in InputDataA and InputDataB (they become yellow when you select manual from the drop down menu)</t>
  </si>
  <si>
    <t>By default, initial values are calibrated as historical averages from various data sources (or taken from most recent year).</t>
  </si>
  <si>
    <t>The initial value of real GDP per capita does not affect the operation of the model (which is all in growth rates) but does affect memorandum items. It can be set at the top LHS of the "InputDataA_GeneralAssumptions".</t>
  </si>
  <si>
    <t xml:space="preserve"> - for countries with a closed capital account, simply choose a current account balance constraint, and then set it equal to zero. Then S=I for all periods.</t>
  </si>
  <si>
    <t xml:space="preserve"> - if manual, enter the paths for each year in the yellow cells on the RHS of InputDataA</t>
  </si>
  <si>
    <t xml:space="preserve">   - this means if you set a series to manual, you need to manually type in those values into "User defined, year by year" yellow cells in worksheet "InputDataA_ GeneralAssumptions" or "InputDataB_ModelSpecAssumptions" for both baseline and scenario</t>
  </si>
  <si>
    <t>These switch to yellow (user able to edit) when you chose manual from the dropdown menu.</t>
  </si>
  <si>
    <t>- lookup your country name in data&gt;Cells B3:B235 edit the cell and copy the text of the country name in the edit bar at the top of the screen (DO NOT copy the cell, just the text - you will need unhide the "data" worksheet)</t>
  </si>
  <si>
    <t>Initial is: (if cell I14:J14 is blank uses pre-loaded)  --&gt;</t>
  </si>
  <si>
    <t>Limit (External Debt)/GDP --&gt;</t>
  </si>
  <si>
    <t>Reach target External Debt/Y rate by year --&gt;</t>
  </si>
  <si>
    <t>Headline GDP Growth</t>
  </si>
  <si>
    <t>(Equation 22)</t>
  </si>
  <si>
    <t>(Equation 24)</t>
  </si>
  <si>
    <t>(Equation 23)</t>
  </si>
  <si>
    <t>(Equation 19)</t>
  </si>
  <si>
    <t>(summary only)</t>
  </si>
  <si>
    <t>(Equation 21)</t>
  </si>
  <si>
    <t>(Equation 25)</t>
  </si>
  <si>
    <t>Implied Growth Semi-elasticity of poverty</t>
  </si>
  <si>
    <t>(Equation 26)</t>
  </si>
  <si>
    <t>Poverty Memorandum item</t>
  </si>
  <si>
    <t>Poverty Extension</t>
  </si>
  <si>
    <t xml:space="preserve">           hence the user does not need to be concerned about the units of the poverty line (such as currency or time period)</t>
  </si>
  <si>
    <t>Public Investment</t>
  </si>
  <si>
    <t>Initial Public Investment Ratio, pre-loaded --&gt;</t>
  </si>
  <si>
    <t>Choice for future Public Capital Formation:</t>
  </si>
  <si>
    <t>Private Investment</t>
  </si>
  <si>
    <t>Initial Public Investment Ratio (Ig/Y) (User defined) --&gt;</t>
  </si>
  <si>
    <t>Initial Private Investment Ratio (Ip/Y) (User defined) --&gt;</t>
  </si>
  <si>
    <t>Initial Private Investment Ratio, pre-loaded --&gt;</t>
  </si>
  <si>
    <t>Public Investment to GDP Ratio</t>
  </si>
  <si>
    <t>Private Investment to GDP Ratio</t>
  </si>
  <si>
    <t>Initial Total K/Y ratio (user defined) --&gt;</t>
  </si>
  <si>
    <t>Initial Total K/Y ratio, (pre-loaded)  --&gt;</t>
  </si>
  <si>
    <t>Initial is --&gt;</t>
  </si>
  <si>
    <t>Initial Public  K/Y ratio (user defined) --&gt;</t>
  </si>
  <si>
    <t>Initial Public K/Y ratio, (pre-loaded)  --&gt;</t>
  </si>
  <si>
    <t>Initial Private K/Y ratio (user defined) --&gt;</t>
  </si>
  <si>
    <t>Initial Private K/Y ratio, (pre-loaded)  --&gt;</t>
  </si>
  <si>
    <t>Public K/Y</t>
  </si>
  <si>
    <t>Private Capital per Worker Growth</t>
  </si>
  <si>
    <t>Private Capital / Output Ratio</t>
  </si>
  <si>
    <t>Pure TFP Growth rate</t>
  </si>
  <si>
    <t>Public Capital / Output Ratio</t>
  </si>
  <si>
    <t>Private K/Y</t>
  </si>
  <si>
    <t>Private Capital Depreciation Rate</t>
  </si>
  <si>
    <t>Private  Depreciation rate</t>
  </si>
  <si>
    <t>Public δ</t>
  </si>
  <si>
    <t>ф=</t>
  </si>
  <si>
    <t>Public Capital Depreciation Rate                         (2% for Structures Default)</t>
  </si>
  <si>
    <t>Elasticity (ф) (user defined) --&gt;</t>
  </si>
  <si>
    <t>Preloaded ф pick from drop-down menu --&gt;</t>
  </si>
  <si>
    <t>Total K/Y</t>
  </si>
  <si>
    <t>Congestion</t>
  </si>
  <si>
    <t>Initial is: (if cells -yellow- is blank uses data)  --&gt;</t>
  </si>
  <si>
    <t>Efficiency of NEW Public Capital  (applies to all models)</t>
  </si>
  <si>
    <t>Initial efficiency of NEW public capital (user defined) --&gt;</t>
  </si>
  <si>
    <t>Choice for future effeciency:</t>
  </si>
  <si>
    <t>Target Efficiency of New Public Capital --&gt;</t>
  </si>
  <si>
    <t>Reach Target efficiency by year --&gt;</t>
  </si>
  <si>
    <t>Note: it is only *changes* in efficiency that affect the model, not the level. Changes only apply to new public investment, not to the existing stock of public capital.</t>
  </si>
  <si>
    <t>Efficiency of NEW Public Capital</t>
  </si>
  <si>
    <t>Average Efficiency of Public Capital</t>
  </si>
  <si>
    <t>Growth rate of Ave Efficiency Public Capital</t>
  </si>
  <si>
    <t>(Eq 7)</t>
  </si>
  <si>
    <t>(Eq 18)</t>
  </si>
  <si>
    <t>(Eq 19)</t>
  </si>
  <si>
    <t>Input 1</t>
  </si>
  <si>
    <t>Input 2</t>
  </si>
  <si>
    <t>Growth Target</t>
  </si>
  <si>
    <t>National Savings</t>
  </si>
  <si>
    <t>Private Investment as a Share of GDP</t>
  </si>
  <si>
    <t>Public Investment Ratio to reach target growth rate</t>
  </si>
  <si>
    <t>Pure TFP Annual Growth Rate</t>
  </si>
  <si>
    <t>Public Investment GDP share</t>
  </si>
  <si>
    <t>(Eq 14)</t>
  </si>
  <si>
    <t>(Eq 15)</t>
  </si>
  <si>
    <t>(Eq 16)</t>
  </si>
  <si>
    <t>Public Capital Per Worker Growth</t>
  </si>
  <si>
    <t>(Eq 11)</t>
  </si>
  <si>
    <t>State Variable: Kp/Y ratio</t>
  </si>
  <si>
    <t>On (default)</t>
  </si>
  <si>
    <t>Definition</t>
  </si>
  <si>
    <t>(Eq 12)</t>
  </si>
  <si>
    <t>Growth rate of number workers (Gamma)</t>
  </si>
  <si>
    <t>(Eq 6)</t>
  </si>
  <si>
    <t>(Eq 8)</t>
  </si>
  <si>
    <t>(Eq 9)</t>
  </si>
  <si>
    <t xml:space="preserve">Private Capital /Output Ratio </t>
  </si>
  <si>
    <t>(Eq 20)</t>
  </si>
  <si>
    <t>(Eq 21)</t>
  </si>
  <si>
    <t>(Eq 22)</t>
  </si>
  <si>
    <t>Required growth rate efficent public capital per worker</t>
  </si>
  <si>
    <t>Inverse Public marginal  ICOR (Public MPK)</t>
  </si>
  <si>
    <t>Inverse Private marginal ICOR (Private MPK)</t>
  </si>
  <si>
    <t>Public marginal ICOR</t>
  </si>
  <si>
    <t>Private  marginal ICOR</t>
  </si>
  <si>
    <t>(Eq 16A)</t>
  </si>
  <si>
    <t>(Eq 16B)</t>
  </si>
  <si>
    <t>Implied Private Investment Ratio to GDP</t>
  </si>
  <si>
    <t>Private marginal ICOR</t>
  </si>
  <si>
    <t>Choose your country from the drop down menu at the top left of "InputDataA_GeneralAssumptions" (select the cell first)</t>
  </si>
  <si>
    <t>Data from that country will automatically be populated, but you can specify most of the parameters yourself if you choose (see Worksheet "GraphsA" figures of general assumptions)</t>
  </si>
  <si>
    <t>(This last case also requires some assumptions on external balance, described below)</t>
  </si>
  <si>
    <t>See  Worksheet "GraphsB" for graphs of model-specific inputs and outputs</t>
  </si>
  <si>
    <t>The user is also able to specify alternative depreciation rates, initial K/Y or labor share in a similar way in the top LHS of the input sheet.</t>
  </si>
  <si>
    <t xml:space="preserve"> - if automatic paths the user can also choose choose the final target, date reached, and also an initial value</t>
  </si>
  <si>
    <t>Elasticity of output with respect to public capital (ф)</t>
  </si>
  <si>
    <t>Depreciation rate total , user defined --&gt;</t>
  </si>
  <si>
    <t>Labor shares, user defined --&gt;</t>
  </si>
  <si>
    <t>(Eq 23 or 24)</t>
  </si>
  <si>
    <r>
      <t>(*) See relevant PDF files (</t>
    </r>
    <r>
      <rPr>
        <b/>
        <sz val="12"/>
        <color rgb="FF00B050"/>
        <rFont val="Calibri"/>
        <family val="2"/>
        <scheme val="minor"/>
      </rPr>
      <t>working paper for LTGM-PC</t>
    </r>
    <r>
      <rPr>
        <b/>
        <sz val="12"/>
        <rFont val="Calibri"/>
        <family val="2"/>
        <scheme val="minor"/>
      </rPr>
      <t xml:space="preserve"> or </t>
    </r>
    <r>
      <rPr>
        <sz val="12"/>
        <color theme="3" tint="0.39997558519241921"/>
        <rFont val="Calibri"/>
        <family val="2"/>
        <scheme val="minor"/>
      </rPr>
      <t>model description for Standard LTGM</t>
    </r>
    <r>
      <rPr>
        <b/>
        <sz val="12"/>
        <rFont val="Calibri"/>
        <family val="2"/>
        <scheme val="minor"/>
      </rPr>
      <t>) when references are made to Equations</t>
    </r>
  </si>
  <si>
    <t>Variable Name</t>
  </si>
  <si>
    <t>Depreciation Rate</t>
  </si>
  <si>
    <t>Source of Labsh</t>
  </si>
  <si>
    <t>Labor Share</t>
  </si>
  <si>
    <t>HC Growth</t>
  </si>
  <si>
    <t>Years of Schooling</t>
  </si>
  <si>
    <t>TFP Growth</t>
  </si>
  <si>
    <t>CAB/Y</t>
  </si>
  <si>
    <t>Debt/Y</t>
  </si>
  <si>
    <t>FDI/Y</t>
  </si>
  <si>
    <t>Total Population</t>
  </si>
  <si>
    <t>Population Growth</t>
  </si>
  <si>
    <t>Share of Male Pop</t>
  </si>
  <si>
    <t>Growth Rate of Participation</t>
  </si>
  <si>
    <t>Data from</t>
  </si>
  <si>
    <t>Gini</t>
  </si>
  <si>
    <t>PH_190</t>
  </si>
  <si>
    <t>PH_320</t>
  </si>
  <si>
    <t>PH_550</t>
  </si>
  <si>
    <t>PH_NPL</t>
  </si>
  <si>
    <t>I/Y</t>
  </si>
  <si>
    <t>PWT 9</t>
  </si>
  <si>
    <t xml:space="preserve">PWT 8.1 </t>
  </si>
  <si>
    <t>Year / Years used to calculate number</t>
  </si>
  <si>
    <t>Last Year in dataset</t>
  </si>
  <si>
    <t>Comment</t>
  </si>
  <si>
    <t>LaborShare</t>
  </si>
  <si>
    <t>LaborShare1</t>
  </si>
  <si>
    <t>LaborShare2</t>
  </si>
  <si>
    <t>LaborShare3</t>
  </si>
  <si>
    <t>LaborShare4</t>
  </si>
  <si>
    <t>the values corresponding to future years are estimated by demographers</t>
  </si>
  <si>
    <t>MFMOD</t>
  </si>
  <si>
    <t>Povcalnet</t>
  </si>
  <si>
    <t>WDI</t>
  </si>
  <si>
    <t>1991-2010</t>
  </si>
  <si>
    <t>1996-2010</t>
  </si>
  <si>
    <t>2001-2010</t>
  </si>
  <si>
    <t>2006-2010</t>
  </si>
  <si>
    <t>1995-2014</t>
  </si>
  <si>
    <t>2000-2014</t>
  </si>
  <si>
    <t>2005-2014</t>
  </si>
  <si>
    <t>2010-2014</t>
  </si>
  <si>
    <t>S/Y</t>
  </si>
  <si>
    <t>K/Y</t>
  </si>
  <si>
    <t/>
  </si>
  <si>
    <t>AND</t>
  </si>
  <si>
    <t>COD</t>
  </si>
  <si>
    <t>Faroe Islands</t>
  </si>
  <si>
    <t>Gibraltar</t>
  </si>
  <si>
    <t>GIB</t>
  </si>
  <si>
    <t>IMN</t>
  </si>
  <si>
    <t>Nauru</t>
  </si>
  <si>
    <t>NRU</t>
  </si>
  <si>
    <t>Korea, Dem. People's Rep.</t>
  </si>
  <si>
    <t>PSE</t>
  </si>
  <si>
    <t>ROU</t>
  </si>
  <si>
    <t>TLS</t>
  </si>
  <si>
    <t>British Virgin Islands</t>
  </si>
  <si>
    <t>VGB</t>
  </si>
  <si>
    <t>XKX</t>
  </si>
  <si>
    <t>Flows</t>
  </si>
  <si>
    <t>Links to:</t>
  </si>
  <si>
    <t>Variables</t>
  </si>
  <si>
    <t>20 yr ave</t>
  </si>
  <si>
    <t>15yr ave</t>
  </si>
  <si>
    <t>10 yr ave</t>
  </si>
  <si>
    <t>5yr ave</t>
  </si>
  <si>
    <t>InputDataA</t>
  </si>
  <si>
    <t>Depreciation Rate PWT 8.1</t>
  </si>
  <si>
    <t>Depreciation Rate PWT 9</t>
  </si>
  <si>
    <t>Labor Share (default)</t>
  </si>
  <si>
    <t>WDI (ILO Estimate)</t>
  </si>
  <si>
    <t>Participation Rate, Male</t>
  </si>
  <si>
    <t>Participation Rate, Female</t>
  </si>
  <si>
    <t>External Debt / Y</t>
  </si>
  <si>
    <t>Initial Population annual growth rate</t>
  </si>
  <si>
    <t>Participation Rate Growth Rate</t>
  </si>
  <si>
    <t>Headcount Poverty Rate at the National Poverty Line</t>
  </si>
  <si>
    <t>Initial Gini</t>
  </si>
  <si>
    <t>InputDataB</t>
  </si>
  <si>
    <t>Investment/GDP Ratio</t>
  </si>
  <si>
    <t>InputDataB and InputDataA</t>
  </si>
  <si>
    <t>GDP PC Levels</t>
  </si>
  <si>
    <t>Simulations</t>
  </si>
  <si>
    <t>Labels</t>
  </si>
  <si>
    <t>Pop</t>
  </si>
  <si>
    <t>Pop Growth</t>
  </si>
  <si>
    <t>Share of Male</t>
  </si>
  <si>
    <t>N</t>
  </si>
  <si>
    <t>Values</t>
  </si>
  <si>
    <t>Lookup Number</t>
  </si>
  <si>
    <t xml:space="preserve">GDP Growth </t>
  </si>
  <si>
    <t>Real GDP per capital annual growth rate</t>
  </si>
  <si>
    <t>20yr avg</t>
  </si>
  <si>
    <t>15yr avg</t>
  </si>
  <si>
    <t>10yr avg</t>
  </si>
  <si>
    <t>5yr avg</t>
  </si>
  <si>
    <t>Growth average</t>
  </si>
  <si>
    <t>Value</t>
  </si>
  <si>
    <t>Depreciation Rates</t>
  </si>
  <si>
    <t>Source and Type of Labor Share</t>
  </si>
  <si>
    <t>Human Capital Growth Rate</t>
  </si>
  <si>
    <t>K/Y ratio</t>
  </si>
  <si>
    <t>TFP Growth Rate</t>
  </si>
  <si>
    <t>Foreign Direct Investment</t>
  </si>
  <si>
    <t>Poverty Line</t>
  </si>
  <si>
    <t>Poverty Headcount Ratio</t>
  </si>
  <si>
    <t>Most Recent Year</t>
  </si>
  <si>
    <t>WDI Ntl Pvrty Line</t>
  </si>
  <si>
    <t>National Poverty Line</t>
  </si>
  <si>
    <t>Poverty</t>
  </si>
  <si>
    <t>WDI Gini Cf.</t>
  </si>
  <si>
    <t>Gini Coefficient</t>
  </si>
  <si>
    <t>Bottom 40% Growth Premium</t>
  </si>
  <si>
    <t>Investment-to-GDP Ratio</t>
  </si>
  <si>
    <t>GDP (HL) Growth Rate</t>
  </si>
  <si>
    <t>GDP (PC) Growth Rate</t>
  </si>
  <si>
    <t>GDP (PC) level</t>
  </si>
  <si>
    <t>Year</t>
  </si>
  <si>
    <t>Savings-to-GDP ratio</t>
  </si>
  <si>
    <t>Preloaded</t>
  </si>
  <si>
    <t>Actual</t>
  </si>
  <si>
    <t>User Defined</t>
  </si>
  <si>
    <t>Calculating preloaded public &amp; private investment</t>
  </si>
  <si>
    <t>Growth rate of Labor Force</t>
  </si>
  <si>
    <t>FAD</t>
  </si>
  <si>
    <t>countrycode</t>
  </si>
  <si>
    <t>blank4</t>
  </si>
  <si>
    <t>blank5</t>
  </si>
  <si>
    <t>year_fad</t>
  </si>
  <si>
    <t>kg_kp_fad</t>
  </si>
  <si>
    <t>kg_k_fad</t>
  </si>
  <si>
    <t>blank14</t>
  </si>
  <si>
    <t>blank20</t>
  </si>
  <si>
    <t>blank22</t>
  </si>
  <si>
    <t>year_wdi</t>
  </si>
  <si>
    <t>ip_wdi</t>
  </si>
  <si>
    <t>iy_wdi</t>
  </si>
  <si>
    <t>ig_wdi</t>
  </si>
  <si>
    <t>Public Inv. Share of Total Inv</t>
  </si>
  <si>
    <t>iei_data</t>
  </si>
  <si>
    <t>efficiency_iei</t>
  </si>
  <si>
    <t>pimi_data</t>
  </si>
  <si>
    <t>efficiency_pimi</t>
  </si>
  <si>
    <t>Efficiency Index</t>
  </si>
  <si>
    <t>Full Efficiency</t>
  </si>
  <si>
    <t>April ‎13, 2015</t>
  </si>
  <si>
    <t>June ‎24, 2016</t>
  </si>
  <si>
    <t>April ‎13, ‎2015</t>
  </si>
  <si>
    <t>LS. 1 Mixed Inc.</t>
  </si>
  <si>
    <t>LS. 2 Part Mixed Inc.</t>
  </si>
  <si>
    <t>LS. 3 Avg Wage</t>
  </si>
  <si>
    <t>LS. 4 Agriculture</t>
  </si>
  <si>
    <t>GDP PC level</t>
  </si>
  <si>
    <t>Preloaded International Poverty line</t>
  </si>
  <si>
    <t>Most Recent Yr</t>
  </si>
  <si>
    <t>Initial Gini coefficient (Preloaded, from</t>
  </si>
  <si>
    <t>Choice for future Private Capital Formation:</t>
  </si>
  <si>
    <t>Off</t>
  </si>
  <si>
    <t>Elasticity</t>
  </si>
  <si>
    <t>*Only applies to growth rates, not GDP PC levels</t>
  </si>
  <si>
    <t>Poverty Line Index</t>
  </si>
  <si>
    <t>If growth premium of bottom 40% is chosen:</t>
  </si>
  <si>
    <t>Initial Pro-poor growth premium</t>
  </si>
  <si>
    <t>Path for pro-poor growth premium</t>
  </si>
  <si>
    <t>Target for pro-poor growth premium --&gt;</t>
  </si>
  <si>
    <t>Reach target pro-poor growth premium by year --&gt;</t>
  </si>
  <si>
    <t xml:space="preserve">Note: the pro-poor growth premium is the difference between the growth rate of per capita incomes of the bottom 40% and the per capita incomes of economy as a whole. A positive number indicates that the incomes of bottom 40% grow faster and hence inequality (and the Gini) falls. </t>
  </si>
  <si>
    <t>Growth Premium of bottom 40% (if GEP is on Automatic)</t>
  </si>
  <si>
    <t>Used in "baseline" (from Gini or Growth premium)</t>
  </si>
  <si>
    <t>Used in "scenario" (from Gini or Growth premium)</t>
  </si>
  <si>
    <t>Implied SD underlying normal distribution</t>
  </si>
  <si>
    <t>Implied income share of bottom 40% of the population (SB40)</t>
  </si>
  <si>
    <t xml:space="preserve"> </t>
  </si>
  <si>
    <t>Shared Properity Premium</t>
  </si>
  <si>
    <t>Growth rate of bottom 40% (per capita)</t>
  </si>
  <si>
    <t>Income Share of Bottom 40% of population</t>
  </si>
  <si>
    <t>Poverty line index</t>
  </si>
  <si>
    <t>Depreciation rate total, pre-loaded based on:</t>
  </si>
  <si>
    <t>Initial CAB/GDP,  pre-loaded based on</t>
  </si>
  <si>
    <t>Initial FDI ratio to GDP, pre-loaded based on:</t>
  </si>
  <si>
    <t>Initial is: (if cell D32:E32 -yellow- is blank uses pre-loaded)  --&gt;</t>
  </si>
  <si>
    <t>Initial is: (if cell D41:E41 -yellow- is blank uses pre-loaded)  --&gt;</t>
  </si>
  <si>
    <t>Initial is: (if cell D54:E54 -yellow- is blank uses pre-loaded)  --&gt;</t>
  </si>
  <si>
    <t>Depreciation rate is / are (if cells D13:E13 are blank, uses preloaded): --&gt;</t>
  </si>
  <si>
    <t>Labor share is / are (if cells D16:E16 are blank, uses preloaded): --&gt;</t>
  </si>
  <si>
    <t>Private Depreciation rate</t>
  </si>
  <si>
    <t xml:space="preserve">Note: it is only the initial poverty rate that affects simulations -- the corresponding poverty line is only included for completeness. </t>
  </si>
  <si>
    <t>Initial is: (if cell D63:E63 -yellow- is blank uses pre-loaded)  --&gt;</t>
  </si>
  <si>
    <t>Initial is: (if cell D76:E76 -yellow- is blank uses pre-loaded)  --&gt;</t>
  </si>
  <si>
    <t>Initial is (if cell D85:E85 is blank uses pre-loaded) --&gt;</t>
  </si>
  <si>
    <t>Initial FDI/Y is (if cell D95:E95 is blank uses pre-loaded) --&gt;</t>
  </si>
  <si>
    <t>Initial is (if cell D8:E8-yellow-is blank uses pre-loaded): --&gt;</t>
  </si>
  <si>
    <t>Initial is: (if cell D18:E18 -yellow- is blank uses pre-loaded)  --&gt;</t>
  </si>
  <si>
    <t>Initial is (if cell D27:E27 -yellow- is blank uses pre-loaded)--&gt;</t>
  </si>
  <si>
    <t>Initial GNS/Y is (if cell D40:E40 is blank uses pre-loaded) --&gt;</t>
  </si>
  <si>
    <t>PWT 8.1 &amp; GTAP</t>
  </si>
  <si>
    <t>Submodel 2: Assumed growth target  (generates public investment)</t>
  </si>
  <si>
    <t xml:space="preserve">Submodel 3: Defining path for Gross National Savings (Ratio to GDP) </t>
  </si>
  <si>
    <t>Submodel 1</t>
  </si>
  <si>
    <t>Submodel 2</t>
  </si>
  <si>
    <t>Submodel 3</t>
  </si>
  <si>
    <t>Assumptions Specific to Submodel 1, Submodel 2 or Submodel 3</t>
  </si>
  <si>
    <t>Submodel 1: Growth given Investment</t>
  </si>
  <si>
    <t>Submodel 2: Investment given growth</t>
  </si>
  <si>
    <t>Submodel 3: Growth Given Savings</t>
  </si>
  <si>
    <t>Corresponding numbered equations are highlighted in green in the "Submodel" sheets in this file (1, 1s, 2, 2s, 3, 3s)</t>
  </si>
  <si>
    <t>Worksheet "InputDataA_GeneralAssumptions" controls most simulation parameters and assumptions that affect all three submodels</t>
  </si>
  <si>
    <t>Worksheet "InputDataB_ModelSpecAssumptions" controls submodel-specific parameters</t>
  </si>
  <si>
    <t>If you want to calculate growth for a given investment-to-GDP profile, use Submodel 1</t>
  </si>
  <si>
    <t>Submodel 1, 2 and 3 uses the same general parameters as each other; Submodel 1s, 2s and 3s uses the same general parameters as each other("s" is for scenarios -  see below)</t>
  </si>
  <si>
    <t>For example, to calculate growth rates given the same investment profile but different TFP growth assumptions, use Submodel 1 for one (baseline) TFP assumption, and Submodel 1s (scenario) for the alternative TFP assumption.</t>
  </si>
  <si>
    <t>Submodel 1, 2, 3 apply to the "baseline". Submodel 1s, 2s, 3s apply to the "scenarios". Automatic and Manual (from the drop-down menu) apply to both Baseline and Scenario</t>
  </si>
  <si>
    <t>If you want to calculate required investment to achieve a target growth path, use Submodel 2</t>
  </si>
  <si>
    <t>Submodel 2 also allows the addition of given poverty target to calculate growth</t>
  </si>
  <si>
    <t>For Submodel 2, choose between the types of growth target: a GDP per capita growth target, a headline GDP growth target,  a GDP per capita levels target or a poverty target (does not affect Submodel 1 or 3)</t>
  </si>
  <si>
    <t xml:space="preserve">     - The model automatically interprets the "type" of these numbers, and converts them to an implied GDP per capita growth target in the Submodel 2 and Submodel 2s sheets</t>
  </si>
  <si>
    <t>Output Target (Submodel 2 and 2s Only)</t>
  </si>
  <si>
    <t xml:space="preserve">If you want to calculate growth for a given savings-to-GDP profile, use Submodel 3 </t>
  </si>
  <si>
    <t>The parameters which actually go into the calculations are listed in "Summary of Inputs based on User's choice"  in the  Submodel 1(s),  Submodel 2(s) and  Submodel 3(s) spreadsheets</t>
  </si>
  <si>
    <t>3) Entering Submodel 1-, Submodel 2- or Submodel 3-specific parameters - Use InputDataB sheet</t>
  </si>
  <si>
    <t>-- These govern the relationship beteen S/Y and I/Y, which are particularly important for Submodel 3</t>
  </si>
  <si>
    <t>Final Year</t>
  </si>
  <si>
    <t>Kg/Kp</t>
  </si>
  <si>
    <t>Kg/K</t>
  </si>
  <si>
    <t>IEI Data</t>
  </si>
  <si>
    <t>Efficiency</t>
  </si>
  <si>
    <t>PIMI</t>
  </si>
  <si>
    <t>Ip/Y</t>
  </si>
  <si>
    <t>Last Year</t>
  </si>
  <si>
    <t>Ig/Y</t>
  </si>
  <si>
    <t>Interpolated data</t>
  </si>
  <si>
    <t>IEI</t>
  </si>
  <si>
    <t>data_kg_k</t>
  </si>
  <si>
    <t>KgK Data</t>
  </si>
  <si>
    <t>Graphs of assumptions which affect all submodels</t>
  </si>
  <si>
    <t>In most cases you can choose  an "automatic"  or "manual" version of each series from a drop-down menu</t>
  </si>
  <si>
    <t>For Submodel 1, choose either "automatic" or "manual" values for a path of I/Y (as above), these will not affect Submodel 2 or 3</t>
  </si>
  <si>
    <t xml:space="preserve">  - Then choose between  "automatic" or "manual" values for a path of the growth target. If automatic, you also need to choose an end date as above and the model generates a smooth path</t>
  </si>
  <si>
    <t>For Submodel 3, choose either "automatic" or "manual" values for a path of S/Y (as above), these will not affect Submodel 1 or 2</t>
  </si>
  <si>
    <t xml:space="preserve">  - If choose "manual" then you need to enter the values corresponding to the type of growth target in InputDataB on the RHS row 27 and 33. Eg  5000  (for a GDP per capita levels target) or 0.06 (for a growth target)</t>
  </si>
  <si>
    <t xml:space="preserve">See the working paper "Assessing the effect of public capital on growth: An Extension of the World Bank Long-Term Growth Model (Devadas and Pennings 2018)" for model equations and explanation of the drivers of growth specific to the LTGM with public capital extension. </t>
  </si>
  <si>
    <t>Congestion (in terms of private capital)   (drop down menu)</t>
  </si>
  <si>
    <t>IMF FAD</t>
  </si>
  <si>
    <t>- Type "Debt" or "CAB" (without quotes) InputDataA_ GeneralAssumptions&gt;D72 to choose the type of external debt constraint</t>
  </si>
  <si>
    <t>- Type "GDP Growth" or "GDP PC Growth" or "GDP PC Level" (without quotes) InputDataB_ ModelSpecAssumptions&gt;D34 to choose the type of output target when using Submodel 2 or 2s</t>
  </si>
  <si>
    <t>Submodel 1 and 3: Assumed path for public investment share of GDP</t>
  </si>
  <si>
    <t>Submodel 1 and 2: Assumed path for private investment share of GDP</t>
  </si>
  <si>
    <t>Elasticity (ф) preloaded</t>
  </si>
  <si>
    <t>Memorandum Item</t>
  </si>
  <si>
    <t>Target Public Investment Ratio (Ig/Y) --&gt;</t>
  </si>
  <si>
    <t>Reach target Public  Ig/Y rate by year --&gt;</t>
  </si>
  <si>
    <t>Target Investment Ratio (Ip/Y) --&gt;</t>
  </si>
  <si>
    <t>Reach target Ip/Y rate by year --&gt;</t>
  </si>
  <si>
    <t>Ig/I</t>
  </si>
  <si>
    <t>(Diff vs. baseline)</t>
  </si>
  <si>
    <t>Public Investment / Total Investment Ratio</t>
  </si>
  <si>
    <t>Marginal product of public investment efficiency (MPe)</t>
  </si>
  <si>
    <t>(Eq 27)</t>
  </si>
  <si>
    <t>Inverse Public marginal ICOR (Public MPK)</t>
  </si>
  <si>
    <t>Long Term Growth Model (LTGM) - Public Capital Extension Spreadsheet</t>
  </si>
  <si>
    <t>PIMI. Note: Normalized scores (4=1)</t>
  </si>
  <si>
    <t>The spreadsheet is updated regularly, please check www.worldbank.org/LTGM for the last version.</t>
  </si>
  <si>
    <t>http://www.worldbank.org/LTGM</t>
  </si>
  <si>
    <t>Path for Gini Coefficient (if selected)</t>
  </si>
  <si>
    <t>Path for Future inequality</t>
  </si>
  <si>
    <t>Measured Public Capital Growth</t>
  </si>
  <si>
    <t>delta81</t>
  </si>
  <si>
    <t>delta9</t>
  </si>
  <si>
    <t>delta91</t>
  </si>
  <si>
    <t>lab_sh1_81</t>
  </si>
  <si>
    <t>lab_sh2_81</t>
  </si>
  <si>
    <t>lab_sh3_81</t>
  </si>
  <si>
    <t>lab_sh4_81</t>
  </si>
  <si>
    <t>blank11</t>
  </si>
  <si>
    <t>labsh_9</t>
  </si>
  <si>
    <t>lab_sh1_9</t>
  </si>
  <si>
    <t>lab_sh2_9</t>
  </si>
  <si>
    <t>lab_sh3_9</t>
  </si>
  <si>
    <t>lab_sh4_9</t>
  </si>
  <si>
    <t>blank17</t>
  </si>
  <si>
    <t>labsh_91</t>
  </si>
  <si>
    <t>lab_sh1_91</t>
  </si>
  <si>
    <t>lab_sh2_91</t>
  </si>
  <si>
    <t>lab_sh3_91</t>
  </si>
  <si>
    <t>lab_sh4_91</t>
  </si>
  <si>
    <t>blank18</t>
  </si>
  <si>
    <t>data_typeky8</t>
  </si>
  <si>
    <t>ky8</t>
  </si>
  <si>
    <t>data_typeky9</t>
  </si>
  <si>
    <t>ky9</t>
  </si>
  <si>
    <t>data_typeky91</t>
  </si>
  <si>
    <t>ky91</t>
  </si>
  <si>
    <t>data_typehc81</t>
  </si>
  <si>
    <t>avg_hc81_growth20</t>
  </si>
  <si>
    <t>avg_hc81_growth15</t>
  </si>
  <si>
    <t>avg_hc81_growth10</t>
  </si>
  <si>
    <t>avg_hc81_growth05</t>
  </si>
  <si>
    <t>avg_hc81_growth00</t>
  </si>
  <si>
    <t>blank27</t>
  </si>
  <si>
    <t>data_typehc9</t>
  </si>
  <si>
    <t>avg_hc9_growth20</t>
  </si>
  <si>
    <t>avg_hc9_growth15</t>
  </si>
  <si>
    <t>avg_hc9_growth10</t>
  </si>
  <si>
    <t>avg_hc9_growth05</t>
  </si>
  <si>
    <t>avg_hc9_growth00</t>
  </si>
  <si>
    <t>blank34</t>
  </si>
  <si>
    <t>data_typehc91</t>
  </si>
  <si>
    <t>avg_hc91_growth20</t>
  </si>
  <si>
    <t>avg_hc91_growth15</t>
  </si>
  <si>
    <t>avg_hc91_growth10</t>
  </si>
  <si>
    <t>avg_hc91_growth05</t>
  </si>
  <si>
    <t>avg_hc91_growth00</t>
  </si>
  <si>
    <t>blank35</t>
  </si>
  <si>
    <t>yr_sch1994</t>
  </si>
  <si>
    <t>yr_sch1999</t>
  </si>
  <si>
    <t>yr_sch2004</t>
  </si>
  <si>
    <t>yr_sch2009</t>
  </si>
  <si>
    <t>yr_sch2014</t>
  </si>
  <si>
    <t>blank36</t>
  </si>
  <si>
    <t>yr_sch1997</t>
  </si>
  <si>
    <t>yr_sch2002</t>
  </si>
  <si>
    <t>yr_sch2007</t>
  </si>
  <si>
    <t>yr_sch2012</t>
  </si>
  <si>
    <t>yr_sch2017</t>
  </si>
  <si>
    <t>blank40</t>
  </si>
  <si>
    <t>blank41</t>
  </si>
  <si>
    <t>blank43</t>
  </si>
  <si>
    <t>blank44</t>
  </si>
  <si>
    <t>data_typetfp81</t>
  </si>
  <si>
    <t>avg_tfp81_growth20</t>
  </si>
  <si>
    <t>avg_tfp81_growth15</t>
  </si>
  <si>
    <t>avg_tfp81_growth10</t>
  </si>
  <si>
    <t>avg_tfp81_growth05</t>
  </si>
  <si>
    <t>avg_tfp81_growth00</t>
  </si>
  <si>
    <t>blank48</t>
  </si>
  <si>
    <t>data_typetfp9</t>
  </si>
  <si>
    <t>avg_tfp9_growth20</t>
  </si>
  <si>
    <t>avg_tfp9_growth15</t>
  </si>
  <si>
    <t>avg_tfp9_growth10</t>
  </si>
  <si>
    <t>avg_tfp9_growth05</t>
  </si>
  <si>
    <t>avg_tfp9_growth00</t>
  </si>
  <si>
    <t>blank49</t>
  </si>
  <si>
    <t>data_typetfp91</t>
  </si>
  <si>
    <t>avg_tfp91_growth20</t>
  </si>
  <si>
    <t>avg_tfp91_growth15</t>
  </si>
  <si>
    <t>avg_tfp91_growth10</t>
  </si>
  <si>
    <t>avg_tfp91_growth05</t>
  </si>
  <si>
    <t>avg_tfp91_growth00</t>
  </si>
  <si>
    <t>blank55</t>
  </si>
  <si>
    <t>blank56</t>
  </si>
  <si>
    <t>blank57</t>
  </si>
  <si>
    <t>lab_market_part</t>
  </si>
  <si>
    <t>blank60</t>
  </si>
  <si>
    <t>blank61</t>
  </si>
  <si>
    <t>lab_market_part_male</t>
  </si>
  <si>
    <t>blank63</t>
  </si>
  <si>
    <t>blank64</t>
  </si>
  <si>
    <t>lab_market_part_female</t>
  </si>
  <si>
    <t>blank66</t>
  </si>
  <si>
    <t>avg_cab_growth20</t>
  </si>
  <si>
    <t>avg_cab_growth15</t>
  </si>
  <si>
    <t>avg_cab_growth10</t>
  </si>
  <si>
    <t>avg_cab_growth05</t>
  </si>
  <si>
    <t>avg_cab_growth00</t>
  </si>
  <si>
    <t>blank72</t>
  </si>
  <si>
    <t>avg_cabwdi_growth20</t>
  </si>
  <si>
    <t>avg_cabwdi_growth15</t>
  </si>
  <si>
    <t>avg_cabwdi_growth10</t>
  </si>
  <si>
    <t>avg_cabwdi_growth05</t>
  </si>
  <si>
    <t>avg_cabwdi_growth00</t>
  </si>
  <si>
    <t>blank78</t>
  </si>
  <si>
    <t>debt_y</t>
  </si>
  <si>
    <t>blank80</t>
  </si>
  <si>
    <t>avg_fdiwdi_growth20</t>
  </si>
  <si>
    <t>avg_fdiwdi_growth15</t>
  </si>
  <si>
    <t>avg_fdiwdi_growth10</t>
  </si>
  <si>
    <t>avg_fdiwdi_growth05</t>
  </si>
  <si>
    <t>avg_fdiwdi_growth00</t>
  </si>
  <si>
    <t>blank86</t>
  </si>
  <si>
    <t>blank87</t>
  </si>
  <si>
    <t>blank88</t>
  </si>
  <si>
    <t>blank89</t>
  </si>
  <si>
    <t>blank90</t>
  </si>
  <si>
    <t>blank91</t>
  </si>
  <si>
    <t>blank92</t>
  </si>
  <si>
    <t>blank93</t>
  </si>
  <si>
    <t>blank94</t>
  </si>
  <si>
    <t>blank95</t>
  </si>
  <si>
    <t>blank147</t>
  </si>
  <si>
    <t>blank148</t>
  </si>
  <si>
    <t>blank184</t>
  </si>
  <si>
    <t>blank185</t>
  </si>
  <si>
    <t>blank186</t>
  </si>
  <si>
    <t>blank224</t>
  </si>
  <si>
    <t>blank225</t>
  </si>
  <si>
    <t>blank263</t>
  </si>
  <si>
    <t>blank299</t>
  </si>
  <si>
    <t>blank300</t>
  </si>
  <si>
    <t>lab_market_part2003</t>
  </si>
  <si>
    <t>lab_market_part2004</t>
  </si>
  <si>
    <t>lab_market_part2005</t>
  </si>
  <si>
    <t>lab_market_part2006</t>
  </si>
  <si>
    <t>lab_market_part2007</t>
  </si>
  <si>
    <t>lab_market_part2008</t>
  </si>
  <si>
    <t>lab_market_part2009</t>
  </si>
  <si>
    <t>lab_market_part2010</t>
  </si>
  <si>
    <t>lab_market_part2011</t>
  </si>
  <si>
    <t>lab_market_part2012</t>
  </si>
  <si>
    <t>lab_market_part2013</t>
  </si>
  <si>
    <t>lab_market_part2014</t>
  </si>
  <si>
    <t>lab_market_part2015</t>
  </si>
  <si>
    <t>lab_market_part2016</t>
  </si>
  <si>
    <t>lab_market_part2017</t>
  </si>
  <si>
    <t>lab_market_part2018</t>
  </si>
  <si>
    <t>blank320</t>
  </si>
  <si>
    <t>blank321</t>
  </si>
  <si>
    <t>blank322</t>
  </si>
  <si>
    <t>lab_growth</t>
  </si>
  <si>
    <t>blank327</t>
  </si>
  <si>
    <t>blank328</t>
  </si>
  <si>
    <t>blank329</t>
  </si>
  <si>
    <t>blank330</t>
  </si>
  <si>
    <t>blank331</t>
  </si>
  <si>
    <t>blank332</t>
  </si>
  <si>
    <t>blank333</t>
  </si>
  <si>
    <t>blank334</t>
  </si>
  <si>
    <t>gini</t>
  </si>
  <si>
    <t>yeargini</t>
  </si>
  <si>
    <t>blank337</t>
  </si>
  <si>
    <t>blank340</t>
  </si>
  <si>
    <t>blank343</t>
  </si>
  <si>
    <t>blank346</t>
  </si>
  <si>
    <t>povertynl</t>
  </si>
  <si>
    <t>yearpnl</t>
  </si>
  <si>
    <t>blank349</t>
  </si>
  <si>
    <t>data_type_iy</t>
  </si>
  <si>
    <t>avg_iy_growth20</t>
  </si>
  <si>
    <t>avg_iy_growth15</t>
  </si>
  <si>
    <t>avg_iy_growth10</t>
  </si>
  <si>
    <t>avg_iy_growth05</t>
  </si>
  <si>
    <t>avg_iy_growth00</t>
  </si>
  <si>
    <t>blank356</t>
  </si>
  <si>
    <t>blank357</t>
  </si>
  <si>
    <t>avg_iywdi_growth20</t>
  </si>
  <si>
    <t>avg_iywdi_growth15</t>
  </si>
  <si>
    <t>avg_iywdi_growth10</t>
  </si>
  <si>
    <t>avg_iywdi_growth05</t>
  </si>
  <si>
    <t>avg_iywdi_growth00</t>
  </si>
  <si>
    <t>blank363</t>
  </si>
  <si>
    <t>blank364</t>
  </si>
  <si>
    <t>avg_gdp_growth20</t>
  </si>
  <si>
    <t>avg_gdp_growth15</t>
  </si>
  <si>
    <t>avg_gdp_growth10</t>
  </si>
  <si>
    <t>avg_gdp_growth05</t>
  </si>
  <si>
    <t>avg_gdp_growth00</t>
  </si>
  <si>
    <t>blank370</t>
  </si>
  <si>
    <t>blank371</t>
  </si>
  <si>
    <t>avg_gdpwdi_growth20</t>
  </si>
  <si>
    <t>avg_gdpwdi_growth15</t>
  </si>
  <si>
    <t>avg_gdpwdi_growth10</t>
  </si>
  <si>
    <t>avg_gdpwdi_growth05</t>
  </si>
  <si>
    <t>avg_gdpwdi_growth00</t>
  </si>
  <si>
    <t>blank377</t>
  </si>
  <si>
    <t>blank378</t>
  </si>
  <si>
    <t>avg_gdppc_growth20</t>
  </si>
  <si>
    <t>avg_gdppc_growth15</t>
  </si>
  <si>
    <t>avg_gdppc_growth10</t>
  </si>
  <si>
    <t>avg_gdppc_growth05</t>
  </si>
  <si>
    <t>avg_gdppc_growth00</t>
  </si>
  <si>
    <t>blank384</t>
  </si>
  <si>
    <t>blank385</t>
  </si>
  <si>
    <t>avg_gdppcwdi_growth20</t>
  </si>
  <si>
    <t>avg_gdppcwdi_growth15</t>
  </si>
  <si>
    <t>avg_gdppcwdi_growth10</t>
  </si>
  <si>
    <t>avg_gdppcwdi_growth05</t>
  </si>
  <si>
    <t>avg_gdppcwdi_growth00</t>
  </si>
  <si>
    <t>blank391</t>
  </si>
  <si>
    <t>blank393</t>
  </si>
  <si>
    <t>blank395</t>
  </si>
  <si>
    <t>gdp_pc_wdi18</t>
  </si>
  <si>
    <t>blank397</t>
  </si>
  <si>
    <t>blank398</t>
  </si>
  <si>
    <t>avg_sy_growth20</t>
  </si>
  <si>
    <t>avg_sy_growth15</t>
  </si>
  <si>
    <t>avg_sy_growth10</t>
  </si>
  <si>
    <t>avg_sy_growth05</t>
  </si>
  <si>
    <t>avg_sy_growth00</t>
  </si>
  <si>
    <t>blank404</t>
  </si>
  <si>
    <t>blank405</t>
  </si>
  <si>
    <t>avg_sywdi_growth20</t>
  </si>
  <si>
    <t>avg_sywdi_growth15</t>
  </si>
  <si>
    <t>avg_sywdi_growth10</t>
  </si>
  <si>
    <t>avg_sywdi_growth05</t>
  </si>
  <si>
    <t>avg_sywdi_growth00</t>
  </si>
  <si>
    <t>PWT 9.1</t>
  </si>
  <si>
    <t>Eswatini</t>
  </si>
  <si>
    <t>North Macedonia</t>
  </si>
  <si>
    <t>UN Avg years</t>
  </si>
  <si>
    <t>Depreciation Rate PWT 9.1</t>
  </si>
  <si>
    <t>Avg Years of Schooling</t>
  </si>
  <si>
    <t>UN</t>
  </si>
  <si>
    <t xml:space="preserve">TFP </t>
  </si>
  <si>
    <t>initial year</t>
  </si>
  <si>
    <t>gni_cpc_wdi18</t>
  </si>
  <si>
    <t>April 19, 2019</t>
  </si>
  <si>
    <t>Public Capital Share of Total Capital</t>
  </si>
  <si>
    <t>Public Capital / Private Capital Ratio</t>
  </si>
  <si>
    <t>GNI PC Level</t>
  </si>
  <si>
    <t>Current GNI per capita level</t>
  </si>
  <si>
    <t>GNI PC Levels</t>
  </si>
  <si>
    <t>PWT 9.1 2017</t>
  </si>
  <si>
    <t>PWT 8.1 2010</t>
  </si>
  <si>
    <t>PWT 9 2014</t>
  </si>
  <si>
    <t>lab_market_part2019</t>
  </si>
  <si>
    <t>Devadas and Pennings (2018)</t>
  </si>
  <si>
    <t>Initial real GDP per capita</t>
  </si>
  <si>
    <t>Graphs A</t>
  </si>
  <si>
    <t xml:space="preserve">: </t>
  </si>
  <si>
    <t>Human Capital Growth</t>
  </si>
  <si>
    <t>Total Factor Productivity Growth</t>
  </si>
  <si>
    <t xml:space="preserve">Labor force participation rate, Total </t>
  </si>
  <si>
    <t xml:space="preserve">Net Foreign Direct Invest. Ratio to GDP </t>
  </si>
  <si>
    <t xml:space="preserve">Total Population Annual Growth Rate </t>
  </si>
  <si>
    <t xml:space="preserve">Working age population to total pop. ratio </t>
  </si>
  <si>
    <t xml:space="preserve">Growth Working age to total pop. ratio </t>
  </si>
  <si>
    <t xml:space="preserve">Share of male population in total population </t>
  </si>
  <si>
    <t>Labor Force Growth</t>
  </si>
  <si>
    <t>Gini Coefficent of Income</t>
  </si>
  <si>
    <t>Shared Prosperity Premium</t>
  </si>
  <si>
    <t>Income share of Bottom 40% of Population</t>
  </si>
  <si>
    <t>Efficiency of New Public Capital</t>
  </si>
  <si>
    <t>Graphs B</t>
  </si>
  <si>
    <t>Model 1</t>
  </si>
  <si>
    <t>GDP Per Capita Growth Rate</t>
  </si>
  <si>
    <t>Real GDP Growth Rate</t>
  </si>
  <si>
    <t>Growth Rate of Bottom 40%</t>
  </si>
  <si>
    <t xml:space="preserve">Public Investment to GDP Ratio </t>
  </si>
  <si>
    <t xml:space="preserve">Private Investment to GDP Ratio </t>
  </si>
  <si>
    <t>[Marginal] Private ICOR</t>
  </si>
  <si>
    <t>[Marginal] Public ICOR</t>
  </si>
  <si>
    <t>Marginal Product of Public Investment Efficiency (MPe)</t>
  </si>
  <si>
    <t>Private Capital-to-Output Ratio (Kp/Y)</t>
  </si>
  <si>
    <t>Public Capital-to-Output Ratio (Kg/Y)</t>
  </si>
  <si>
    <t>Real GDP PC Level:  Scenario-Baseline</t>
  </si>
  <si>
    <t>Efficency of Existing Public Capital</t>
  </si>
  <si>
    <t>IMF Paper</t>
  </si>
  <si>
    <t>year_imf</t>
  </si>
  <si>
    <t>blank8</t>
  </si>
  <si>
    <t>blank9</t>
  </si>
  <si>
    <t>kg_k_imf</t>
  </si>
  <si>
    <t>data_kg_k_imf</t>
  </si>
  <si>
    <t>blank15</t>
  </si>
  <si>
    <t>avg_igfad_20</t>
  </si>
  <si>
    <t>avg_igfad_15</t>
  </si>
  <si>
    <t>avg_igfad_10</t>
  </si>
  <si>
    <t>avg_igfad_05</t>
  </si>
  <si>
    <t>avg_igfad_00</t>
  </si>
  <si>
    <t>blank26</t>
  </si>
  <si>
    <t>blank28</t>
  </si>
  <si>
    <t>blank29</t>
  </si>
  <si>
    <t>avg_igwdi_20_wdi</t>
  </si>
  <si>
    <t>avg_igwdi_15_wdi</t>
  </si>
  <si>
    <t>avg_igwdi_10_wdi</t>
  </si>
  <si>
    <t>avg_igwdi_05_wdi</t>
  </si>
  <si>
    <t>avg_igwdi_00_wdi</t>
  </si>
  <si>
    <t>Public Capital / Total Capital</t>
  </si>
  <si>
    <t>Model 2</t>
  </si>
  <si>
    <t>Model 3</t>
  </si>
  <si>
    <t>Real GDP Growth rate</t>
  </si>
  <si>
    <t>August 14, 2019</t>
  </si>
  <si>
    <t>July 1, 2019</t>
  </si>
  <si>
    <t>September 17, 2018</t>
  </si>
  <si>
    <t>Dabla-Norris et al. (2011)</t>
  </si>
  <si>
    <t>WATP 15-64</t>
  </si>
  <si>
    <t>WATP 15-59</t>
  </si>
  <si>
    <t>blank999</t>
  </si>
  <si>
    <t>blank900</t>
  </si>
  <si>
    <t>watp_2064</t>
  </si>
  <si>
    <t>Working Age to Total Population Ratio --&gt;</t>
  </si>
  <si>
    <t>(e.g. 15-64, 15-60, 20-64)</t>
  </si>
  <si>
    <t>WATP 15-64 growth</t>
  </si>
  <si>
    <t>WATP 15-59 growth</t>
  </si>
  <si>
    <t>WATP 20-64 growth</t>
  </si>
  <si>
    <t>Working Age to Total Population Ratio</t>
  </si>
  <si>
    <t>Working Age Population to Total Population Ratio 15-64</t>
  </si>
  <si>
    <t>Working Age Population to Total Population Ratio 15-59</t>
  </si>
  <si>
    <t>Working Age Population to Total Population Ratio 20-64</t>
  </si>
  <si>
    <t>New in v4.0 -  poverty extension. Now users can see the implications of growth fundamentals for poverty rates. See LTGM V4.3 model description - Section 5 for a description</t>
  </si>
  <si>
    <t xml:space="preserve">The user can change the first year of the simulation in the "Initial year for estimation" cell (top LHS of "input dataA"). </t>
  </si>
  <si>
    <t>WATP ratio 15-64</t>
  </si>
  <si>
    <t>WATP ratio 15-59</t>
  </si>
  <si>
    <t>WATP ratio 20-64</t>
  </si>
  <si>
    <t>WATP ratio 20-64 growth</t>
  </si>
  <si>
    <t>An, Kangur and Papageorgiou (2019 EER)</t>
  </si>
  <si>
    <t>*Growth rates are calculated in logs</t>
  </si>
  <si>
    <t>blank30</t>
  </si>
  <si>
    <t>blank31</t>
  </si>
  <si>
    <t>blank32</t>
  </si>
  <si>
    <t>blank33</t>
  </si>
  <si>
    <t>AKP Paper 2016</t>
  </si>
  <si>
    <t>2013-2017</t>
  </si>
  <si>
    <t>2008-2017</t>
  </si>
  <si>
    <t>2003-2017</t>
  </si>
  <si>
    <t>1998-2017</t>
  </si>
  <si>
    <t>2012-2016</t>
  </si>
  <si>
    <t>2007-2016</t>
  </si>
  <si>
    <t>2002-2016</t>
  </si>
  <si>
    <t>1997-2016</t>
  </si>
  <si>
    <t>data_delta81</t>
  </si>
  <si>
    <t>data_delta90</t>
  </si>
  <si>
    <t>data_delta91</t>
  </si>
  <si>
    <t>data_labsh81</t>
  </si>
  <si>
    <t>labsh81</t>
  </si>
  <si>
    <t>data_lab_sh1_81</t>
  </si>
  <si>
    <t>data_lab_sh2_81</t>
  </si>
  <si>
    <t>data_lab_sh3_81</t>
  </si>
  <si>
    <t>data_lab_sh4_81</t>
  </si>
  <si>
    <t>data_labsh90</t>
  </si>
  <si>
    <t>data_lab_sh1_9</t>
  </si>
  <si>
    <t>data_lab_sh2_9</t>
  </si>
  <si>
    <t>data_lab_sh3_9</t>
  </si>
  <si>
    <t>data_lab_sh4_9</t>
  </si>
  <si>
    <t>data_labsh91</t>
  </si>
  <si>
    <t>data_lab_sh1_91</t>
  </si>
  <si>
    <t>data_lab_sh2_91</t>
  </si>
  <si>
    <t>data_lab_sh3_91</t>
  </si>
  <si>
    <t>data_lab_sh4_91</t>
  </si>
  <si>
    <t>ky_mfmod19</t>
  </si>
  <si>
    <t>data_mfmod_ky</t>
  </si>
  <si>
    <t>data_pwt90_schooling</t>
  </si>
  <si>
    <t>data_pwt91_schooling</t>
  </si>
  <si>
    <t>data_un</t>
  </si>
  <si>
    <t>data_lab_market_participation</t>
  </si>
  <si>
    <t>data_lab_male_market_part</t>
  </si>
  <si>
    <t>data_lab_female_market_part</t>
  </si>
  <si>
    <t>data_cab_mfmod</t>
  </si>
  <si>
    <t>data_cab_wdi</t>
  </si>
  <si>
    <t>data_debt_wdi</t>
  </si>
  <si>
    <t>black81</t>
  </si>
  <si>
    <t>data_wdi_fdi</t>
  </si>
  <si>
    <t>blank149</t>
  </si>
  <si>
    <t>blank187</t>
  </si>
  <si>
    <t>blank323</t>
  </si>
  <si>
    <t>data_wdi_gini</t>
  </si>
  <si>
    <t>data_wdi_pnl</t>
  </si>
  <si>
    <t>data_wdi_iy</t>
  </si>
  <si>
    <t>data_gdpgrowth_mf</t>
  </si>
  <si>
    <t>data_wdi_gdpgr</t>
  </si>
  <si>
    <t>blank379</t>
  </si>
  <si>
    <t>data_mf_gdppcgr</t>
  </si>
  <si>
    <t>blank386</t>
  </si>
  <si>
    <t>data_wdi_gdppcgr</t>
  </si>
  <si>
    <t>data_wdi_cpc</t>
  </si>
  <si>
    <t>gdppclevel2019</t>
  </si>
  <si>
    <t>data_mf_pclevel</t>
  </si>
  <si>
    <t>data_wdi_pclevel</t>
  </si>
  <si>
    <t>data_mf_sav</t>
  </si>
  <si>
    <t>blank406</t>
  </si>
  <si>
    <t>data_wdi_sav</t>
  </si>
  <si>
    <t>No Data</t>
  </si>
  <si>
    <t>No data</t>
  </si>
  <si>
    <t>United Nations</t>
  </si>
  <si>
    <t>WDI &amp; ILO</t>
  </si>
  <si>
    <t>UN &amp; WDI</t>
  </si>
  <si>
    <t>PWT 9.0</t>
  </si>
  <si>
    <t>WATP 20-64</t>
  </si>
  <si>
    <t>2000-2019</t>
  </si>
  <si>
    <t>2005-2019</t>
  </si>
  <si>
    <t>2010-2019</t>
  </si>
  <si>
    <t>2015-2019</t>
  </si>
  <si>
    <t>S</t>
  </si>
  <si>
    <t xml:space="preserve">*Interpolations are done using income group medians </t>
  </si>
  <si>
    <t>data_kg_kp</t>
  </si>
  <si>
    <t>data_igfad_00</t>
  </si>
  <si>
    <t>kg_kp_imf</t>
  </si>
  <si>
    <t>data_kg_kp_imf</t>
  </si>
  <si>
    <t>avg_ig_imfpaper_20</t>
  </si>
  <si>
    <t>avg_ig_imfpaper_15</t>
  </si>
  <si>
    <t>avg_ig_imfpaper_10</t>
  </si>
  <si>
    <t>avg_ig_imfpaper_05</t>
  </si>
  <si>
    <t>avg_ig_imfpaper_00</t>
  </si>
  <si>
    <t>data_avg_ig_imfpaper</t>
  </si>
  <si>
    <t>data_avg_igwdi</t>
  </si>
  <si>
    <t>Data Source</t>
  </si>
  <si>
    <t>Data Source or Interpolated</t>
  </si>
  <si>
    <t>Vintage [date accessed]</t>
  </si>
  <si>
    <t>(Equation 12)</t>
  </si>
  <si>
    <t>PWT 10</t>
  </si>
  <si>
    <t>ky10</t>
  </si>
  <si>
    <t>delta10</t>
  </si>
  <si>
    <t>data_delta10</t>
  </si>
  <si>
    <t>data_labsh10</t>
  </si>
  <si>
    <t>labsh_10</t>
  </si>
  <si>
    <t>lab_sh1_10</t>
  </si>
  <si>
    <t>data_lab_sh1_10</t>
  </si>
  <si>
    <t>lab_sh2_10</t>
  </si>
  <si>
    <t>data_lab_sh2_10</t>
  </si>
  <si>
    <t>lab_sh3_10</t>
  </si>
  <si>
    <t>data_lab_sh3_10</t>
  </si>
  <si>
    <t>lab_sh4_10</t>
  </si>
  <si>
    <t>data_lab_sh4_10</t>
  </si>
  <si>
    <t>blank19</t>
  </si>
  <si>
    <t>data_typeky10</t>
  </si>
  <si>
    <t>data_typehc10</t>
  </si>
  <si>
    <t>avg_hc10_growth20</t>
  </si>
  <si>
    <t>avg_hc10_growth15</t>
  </si>
  <si>
    <t>avg_hc10_growth10</t>
  </si>
  <si>
    <t>avg_hc10_growth05</t>
  </si>
  <si>
    <t>avg_hc10_growth00</t>
  </si>
  <si>
    <t>blank37</t>
  </si>
  <si>
    <t>blank38</t>
  </si>
  <si>
    <t>yr_sch2019</t>
  </si>
  <si>
    <t>data_pwt10_schooling</t>
  </si>
  <si>
    <t>UNDP_edu_2019</t>
  </si>
  <si>
    <t>blank50</t>
  </si>
  <si>
    <t>data_typetfp10</t>
  </si>
  <si>
    <t>avg_tfp10_growth20</t>
  </si>
  <si>
    <t>avg_tfp10_growth15</t>
  </si>
  <si>
    <t>avg_tfp10_growth10</t>
  </si>
  <si>
    <t>avg_tfp10_growth05</t>
  </si>
  <si>
    <t>avg_tfp10_growth00</t>
  </si>
  <si>
    <t>PWT 10.0</t>
  </si>
  <si>
    <t>Depreciation Rate PWT 10</t>
  </si>
  <si>
    <t>September 24, 2021</t>
  </si>
  <si>
    <t>PWT 10 5yr avg (2015-19)</t>
  </si>
  <si>
    <t>PWT 10 10yr avg (2010-19)</t>
  </si>
  <si>
    <t>PWT 10 15yr avg (2005-19)</t>
  </si>
  <si>
    <t>PWT 10 20yr avg (2000-19)</t>
  </si>
  <si>
    <t>PWT 9.1 5yr avg (2013-17)</t>
  </si>
  <si>
    <t>PWT 9.1 10yr avg (2008-17)</t>
  </si>
  <si>
    <t>PWT 9.1 15yr avg (2003-17)</t>
  </si>
  <si>
    <t>PWT 9.1 20yr avg (1998-17)</t>
  </si>
  <si>
    <t>PWT 9 5yr avg (2010-14)</t>
  </si>
  <si>
    <t>PWT 9 10yr avg (2005-14)</t>
  </si>
  <si>
    <t>PWT 9 15yr avg (2000-14)</t>
  </si>
  <si>
    <t>PWT 9 20yr avg (1995-14)</t>
  </si>
  <si>
    <t>PWT 8.1 5yr avg (2006-10)</t>
  </si>
  <si>
    <t>PWT 8.1 10yr avg (2001-10)</t>
  </si>
  <si>
    <t>PWT 8.1 15yr avg (1996-10)</t>
  </si>
  <si>
    <t>PWT 8.1 20yr avg (1991-10)</t>
  </si>
  <si>
    <t>AKP Paper 5 yr ave (2012-16)</t>
  </si>
  <si>
    <t>AKP Paper 10 yr ave (2007-16)</t>
  </si>
  <si>
    <t>AKP Paper 15 yr ave (2002-16)</t>
  </si>
  <si>
    <t>AKP Paper 20 yr ave (1997-16)</t>
  </si>
  <si>
    <t>WDI 5yr avg (2015-19)</t>
  </si>
  <si>
    <t>WDI 10yr avg (2010-19)</t>
  </si>
  <si>
    <t>WDI 15yr avg (2005-19)</t>
  </si>
  <si>
    <t>WDI 20yr avg (2000-19)</t>
  </si>
  <si>
    <t>Developed by Steven Pennings, Sharmila Devadas, Leonardo Garrido, Jorge Luis Guzman and Federico Fiuratti</t>
  </si>
  <si>
    <t>ky_pim</t>
  </si>
  <si>
    <t>data_pim_ky</t>
  </si>
  <si>
    <t>blank23</t>
  </si>
  <si>
    <t>Interpolated.</t>
  </si>
  <si>
    <t>PIM with initial K/Y=3 in 1980</t>
  </si>
  <si>
    <t>PIM with initial K/Y=3 in 1969</t>
  </si>
  <si>
    <t>PIM with initial K/Y=3 in 2000</t>
  </si>
  <si>
    <t>PIM with initial K/Y=3 in 1993</t>
  </si>
  <si>
    <t>PIM with initial K/Y=3 in 1960</t>
  </si>
  <si>
    <t>PIM with initial K/Y=3 in 1990</t>
  </si>
  <si>
    <t>PIM with initial K/Y=3 in 1970</t>
  </si>
  <si>
    <t>PIM with initial K/Y=3 in 1977</t>
  </si>
  <si>
    <t>PIM with initial K/Y=3 in 1975</t>
  </si>
  <si>
    <t>PIM with initial K/Y=3 in 1982</t>
  </si>
  <si>
    <t>PIM with initial K/Y=3 in 1995</t>
  </si>
  <si>
    <t>PIM with initial K/Y=3 in 1965</t>
  </si>
  <si>
    <t>PIM with initial K/Y=3 in 1989</t>
  </si>
  <si>
    <t>PIM with initial K/Y=3 in 1979</t>
  </si>
  <si>
    <t>PIM with initial K/Y=3 in 1997</t>
  </si>
  <si>
    <t>PIM with initial K/Y=3 in 1994</t>
  </si>
  <si>
    <t>PIM with initial K/Y=3 in 1974</t>
  </si>
  <si>
    <t>PIM with initial K/Y=3 in 1966</t>
  </si>
  <si>
    <t>PIM with initial K/Y=3 in 1981</t>
  </si>
  <si>
    <t>PIM with initial K/Y=3 in 1967</t>
  </si>
  <si>
    <t>PIM with initial K/Y=3 in 1986</t>
  </si>
  <si>
    <t>PIM with initial K/Y=3 in 1961</t>
  </si>
  <si>
    <t>PIM with initial K/Y=3 in 1991</t>
  </si>
  <si>
    <t>PIM with initial K/Y=3 in 1976</t>
  </si>
  <si>
    <t>PIM with initial K/Y=3 in 1992</t>
  </si>
  <si>
    <t>PIM with initial K/Y=3 in 1964</t>
  </si>
  <si>
    <t>PIM with initial K/Y=3 in 1962</t>
  </si>
  <si>
    <t>PIM with initial K/Y=3 in 1968</t>
  </si>
  <si>
    <t>PIM with initial K/Y=3 in 1972</t>
  </si>
  <si>
    <t>PIM</t>
  </si>
  <si>
    <t>May 10, 2022</t>
  </si>
  <si>
    <t>labsh_ted</t>
  </si>
  <si>
    <t>data_type_labsh_ted</t>
  </si>
  <si>
    <t>blank21</t>
  </si>
  <si>
    <t>blank51</t>
  </si>
  <si>
    <t>avg_tfp_growth20_ted</t>
  </si>
  <si>
    <t>avg_tfp_growth15_ted</t>
  </si>
  <si>
    <t>avg_tfp_growth10_ted</t>
  </si>
  <si>
    <t>avg_tfp_growth05_ted</t>
  </si>
  <si>
    <t>avg_tfp_growth00_ted</t>
  </si>
  <si>
    <t>data_type_tfp_ted</t>
  </si>
  <si>
    <t>TED</t>
  </si>
  <si>
    <t>2001-2020</t>
  </si>
  <si>
    <t>2006-2020</t>
  </si>
  <si>
    <t>2011-2020</t>
  </si>
  <si>
    <t>2016-2020</t>
  </si>
  <si>
    <t>avg_iy_weo_20</t>
  </si>
  <si>
    <t>avg_iy_weo_15</t>
  </si>
  <si>
    <t>avg_iy_weo_10</t>
  </si>
  <si>
    <t>avg_iy_weo_05</t>
  </si>
  <si>
    <t>avg_iy_weo_00</t>
  </si>
  <si>
    <t>data_type_iy_weo</t>
  </si>
  <si>
    <t>blank365</t>
  </si>
  <si>
    <t>blank366</t>
  </si>
  <si>
    <t>WEO</t>
  </si>
  <si>
    <t>October 1, 2021</t>
  </si>
  <si>
    <t>ky_ameco</t>
  </si>
  <si>
    <t>Côte d’Ivoire</t>
  </si>
  <si>
    <t>São Tomé and Príncipe</t>
  </si>
  <si>
    <t>Türkiye</t>
  </si>
  <si>
    <t>AMECO</t>
  </si>
  <si>
    <t>May 16, 2022</t>
  </si>
  <si>
    <t>delta_ameco</t>
  </si>
  <si>
    <t>Depreciation Rate AMECO</t>
  </si>
  <si>
    <t>avg_gtfp_ameco_20</t>
  </si>
  <si>
    <t>avg_gtfp_ameco_15</t>
  </si>
  <si>
    <t>avg_gtfp_ameco_10</t>
  </si>
  <si>
    <t>avg_gtfp_ameco_05</t>
  </si>
  <si>
    <t>avg_gtfp_ameco_00</t>
  </si>
  <si>
    <t>2002-2021</t>
  </si>
  <si>
    <t>2007-2021</t>
  </si>
  <si>
    <t>2012-2021</t>
  </si>
  <si>
    <t>2017-2021</t>
  </si>
  <si>
    <t>TED 5yr avg (2017-21)</t>
  </si>
  <si>
    <t>TED 10yr avg (2012-21)</t>
  </si>
  <si>
    <t>TED 15yr avg (2007-21)</t>
  </si>
  <si>
    <t>TED 20yr avg (2002-21)</t>
  </si>
  <si>
    <t>AMECO 5yr avg (2017-21)</t>
  </si>
  <si>
    <t>AMECO 10yr avg (2012-21)</t>
  </si>
  <si>
    <t>AMECO 15yr avg (2007-21)</t>
  </si>
  <si>
    <t>AMECO 20yr avg (2002-21)</t>
  </si>
  <si>
    <t>avg_iy_ameco_20</t>
  </si>
  <si>
    <t>avg_iy_ameco_15</t>
  </si>
  <si>
    <t>avg_iy_ameco_10</t>
  </si>
  <si>
    <t>avg_iy_ameco_05</t>
  </si>
  <si>
    <t>avg_iy_ameco_00</t>
  </si>
  <si>
    <t>MFMOD 5yr avg (2015-19)</t>
  </si>
  <si>
    <t>MFMOD 10yr avg (2010-19)</t>
  </si>
  <si>
    <t>MFMOD 15yr avg (2005-19)</t>
  </si>
  <si>
    <t>MFMOD 20yr avg (2000-19)</t>
  </si>
  <si>
    <t>WEO 5yr avg (2015-19)</t>
  </si>
  <si>
    <t>WEO 10yr avg (2010-19)</t>
  </si>
  <si>
    <t>WEO 15yr avg (2005-19)</t>
  </si>
  <si>
    <t>WEO 20yr avg (2000-19)</t>
  </si>
  <si>
    <t>Default (PWT 8.1 / GTAP / Interpolated) 2010</t>
  </si>
  <si>
    <t>PWT 10 2019</t>
  </si>
  <si>
    <t>PIM 2019</t>
  </si>
  <si>
    <t>PWT 10 Labor Share 2019</t>
  </si>
  <si>
    <t>Most Recent Value</t>
  </si>
  <si>
    <t>Last year in Dataset</t>
  </si>
  <si>
    <t>8) Data for Calibration</t>
  </si>
  <si>
    <t xml:space="preserve">The "DataSummary" tab contains the different sources of data to calibrate the model parameters and assumptions. </t>
  </si>
  <si>
    <t>-“Vintage[date accessed]” is the date the data was downloaded.</t>
  </si>
  <si>
    <t>-“Data Source or Interpolated” indicates whether the data is available for the selected country for the data source (and period), or whether it is missing and so is interpolated based on the income-group median (for most data sources, except AMECO).</t>
  </si>
  <si>
    <t>if using Excel 2010 or later all features work as planned</t>
  </si>
  <si>
    <t>pop_tot_med2000</t>
  </si>
  <si>
    <t>pop_tot_med2001</t>
  </si>
  <si>
    <t>pop_tot_med2002</t>
  </si>
  <si>
    <t>pop_tot_med2003</t>
  </si>
  <si>
    <t>pop_tot_med2004</t>
  </si>
  <si>
    <t>pop_tot_med2005</t>
  </si>
  <si>
    <t>pop_tot_med2006</t>
  </si>
  <si>
    <t>pop_tot_med2007</t>
  </si>
  <si>
    <t>pop_tot_med2008</t>
  </si>
  <si>
    <t>pop_tot_med2009</t>
  </si>
  <si>
    <t>pop_tot_med2010</t>
  </si>
  <si>
    <t>pop_tot_med2011</t>
  </si>
  <si>
    <t>pop_tot_med2012</t>
  </si>
  <si>
    <t>pop_tot_med2013</t>
  </si>
  <si>
    <t>pop_tot_med2014</t>
  </si>
  <si>
    <t>pop_tot_med2015</t>
  </si>
  <si>
    <t>pop_tot_med2016</t>
  </si>
  <si>
    <t>pop_tot_med2017</t>
  </si>
  <si>
    <t>pop_tot_med2018</t>
  </si>
  <si>
    <t>pop_tot_med2019</t>
  </si>
  <si>
    <t>pop_tot_med2020</t>
  </si>
  <si>
    <t>pop_tot_med2021</t>
  </si>
  <si>
    <t>pop_tot_med2022</t>
  </si>
  <si>
    <t>pop_tot_med2023</t>
  </si>
  <si>
    <t>pop_tot_med2024</t>
  </si>
  <si>
    <t>pop_tot_med2025</t>
  </si>
  <si>
    <t>pop_tot_med2026</t>
  </si>
  <si>
    <t>pop_tot_med2027</t>
  </si>
  <si>
    <t>pop_tot_med2028</t>
  </si>
  <si>
    <t>pop_tot_med2029</t>
  </si>
  <si>
    <t>pop_tot_med2030</t>
  </si>
  <si>
    <t>pop_tot_med2031</t>
  </si>
  <si>
    <t>pop_tot_med2032</t>
  </si>
  <si>
    <t>pop_tot_med2033</t>
  </si>
  <si>
    <t>pop_tot_med2034</t>
  </si>
  <si>
    <t>pop_tot_med2035</t>
  </si>
  <si>
    <t>pop_tot_med2036</t>
  </si>
  <si>
    <t>pop_tot_med2037</t>
  </si>
  <si>
    <t>pop_tot_med2038</t>
  </si>
  <si>
    <t>pop_tot_med2039</t>
  </si>
  <si>
    <t>pop_tot_med2040</t>
  </si>
  <si>
    <t>pop_tot_med2041</t>
  </si>
  <si>
    <t>pop_tot_med2042</t>
  </si>
  <si>
    <t>pop_tot_med2043</t>
  </si>
  <si>
    <t>pop_tot_med2044</t>
  </si>
  <si>
    <t>pop_tot_med2045</t>
  </si>
  <si>
    <t>pop_tot_med2046</t>
  </si>
  <si>
    <t>pop_tot_med2047</t>
  </si>
  <si>
    <t>pop_tot_med2048</t>
  </si>
  <si>
    <t>pop_tot_med2049</t>
  </si>
  <si>
    <t>pop_tot_med2050</t>
  </si>
  <si>
    <t>pop_tot_med2051</t>
  </si>
  <si>
    <t>pop_tot_med2052</t>
  </si>
  <si>
    <t>pop_tot_med2053</t>
  </si>
  <si>
    <t>pop_tot_med2054</t>
  </si>
  <si>
    <t>pop_tot_med2055</t>
  </si>
  <si>
    <t>pop_tot_med2056</t>
  </si>
  <si>
    <t>pop_tot_med2057</t>
  </si>
  <si>
    <t>pop_tot_med2058</t>
  </si>
  <si>
    <t>pop_tot_med2059</t>
  </si>
  <si>
    <t>pop_tot_med2060</t>
  </si>
  <si>
    <t>pop_tot_med2061</t>
  </si>
  <si>
    <t>pop_tot_med2062</t>
  </si>
  <si>
    <t>pop_tot_med2063</t>
  </si>
  <si>
    <t>pop_tot_med2064</t>
  </si>
  <si>
    <t>pop_tot_med2065</t>
  </si>
  <si>
    <t>pop_tot_med2066</t>
  </si>
  <si>
    <t>pop_tot_med2067</t>
  </si>
  <si>
    <t>pop_tot_med2068</t>
  </si>
  <si>
    <t>pop_tot_med2069</t>
  </si>
  <si>
    <t>pop_tot_med2070</t>
  </si>
  <si>
    <t>pop_tot_med2071</t>
  </si>
  <si>
    <t>pop_tot_med2072</t>
  </si>
  <si>
    <t>pop_tot_med2073</t>
  </si>
  <si>
    <t>pop_tot_med2074</t>
  </si>
  <si>
    <t>pop_tot_med2075</t>
  </si>
  <si>
    <t>pop_tot_med2076</t>
  </si>
  <si>
    <t>pop_tot_med2077</t>
  </si>
  <si>
    <t>pop_tot_med2078</t>
  </si>
  <si>
    <t>pop_tot_med2079</t>
  </si>
  <si>
    <t>pop_tot_med2080</t>
  </si>
  <si>
    <t>pop_tot_med2081</t>
  </si>
  <si>
    <t>pop_tot_med2082</t>
  </si>
  <si>
    <t>pop_tot_med2083</t>
  </si>
  <si>
    <t>pop_tot_med2084</t>
  </si>
  <si>
    <t>pop_tot_med2085</t>
  </si>
  <si>
    <t>pop_tot_med2086</t>
  </si>
  <si>
    <t>pop_tot_med2087</t>
  </si>
  <si>
    <t>pop_tot_med2088</t>
  </si>
  <si>
    <t>pop_tot_med2089</t>
  </si>
  <si>
    <t>pop_tot_med2090</t>
  </si>
  <si>
    <t>pop_tot_med2091</t>
  </si>
  <si>
    <t>pop_tot_med2092</t>
  </si>
  <si>
    <t>pop_tot_med2093</t>
  </si>
  <si>
    <t>pop_tot_med2094</t>
  </si>
  <si>
    <t>pop_tot_med2095</t>
  </si>
  <si>
    <t>pop_tot_med2096</t>
  </si>
  <si>
    <t>pop_tot_med2097</t>
  </si>
  <si>
    <t>pop_tot_med2098</t>
  </si>
  <si>
    <t>pop_tot_med2099</t>
  </si>
  <si>
    <t>pop_tot_med2100</t>
  </si>
  <si>
    <t>gpop_med2000</t>
  </si>
  <si>
    <t>gpop_med2001</t>
  </si>
  <si>
    <t>gpop_med2002</t>
  </si>
  <si>
    <t>gpop_med2003</t>
  </si>
  <si>
    <t>gpop_med2004</t>
  </si>
  <si>
    <t>gpop_med2005</t>
  </si>
  <si>
    <t>gpop_med2006</t>
  </si>
  <si>
    <t>gpop_med2007</t>
  </si>
  <si>
    <t>gpop_med2008</t>
  </si>
  <si>
    <t>gpop_med2009</t>
  </si>
  <si>
    <t>gpop_med2010</t>
  </si>
  <si>
    <t>gpop_med2011</t>
  </si>
  <si>
    <t>gpop_med2012</t>
  </si>
  <si>
    <t>gpop_med2013</t>
  </si>
  <si>
    <t>gpop_med2014</t>
  </si>
  <si>
    <t>gpop_med2015</t>
  </si>
  <si>
    <t>gpop_med2016</t>
  </si>
  <si>
    <t>gpop_med2017</t>
  </si>
  <si>
    <t>gpop_med2018</t>
  </si>
  <si>
    <t>gpop_med2019</t>
  </si>
  <si>
    <t>gpop_med2020</t>
  </si>
  <si>
    <t>gpop_med2021</t>
  </si>
  <si>
    <t>gpop_med2022</t>
  </si>
  <si>
    <t>gpop_med2023</t>
  </si>
  <si>
    <t>gpop_med2024</t>
  </si>
  <si>
    <t>gpop_med2025</t>
  </si>
  <si>
    <t>gpop_med2026</t>
  </si>
  <si>
    <t>gpop_med2027</t>
  </si>
  <si>
    <t>gpop_med2028</t>
  </si>
  <si>
    <t>gpop_med2029</t>
  </si>
  <si>
    <t>gpop_med2030</t>
  </si>
  <si>
    <t>gpop_med2031</t>
  </si>
  <si>
    <t>gpop_med2032</t>
  </si>
  <si>
    <t>gpop_med2033</t>
  </si>
  <si>
    <t>gpop_med2034</t>
  </si>
  <si>
    <t>gpop_med2035</t>
  </si>
  <si>
    <t>gpop_med2036</t>
  </si>
  <si>
    <t>gpop_med2037</t>
  </si>
  <si>
    <t>gpop_med2038</t>
  </si>
  <si>
    <t>gpop_med2039</t>
  </si>
  <si>
    <t>gpop_med2040</t>
  </si>
  <si>
    <t>gpop_med2041</t>
  </si>
  <si>
    <t>gpop_med2042</t>
  </si>
  <si>
    <t>gpop_med2043</t>
  </si>
  <si>
    <t>gpop_med2044</t>
  </si>
  <si>
    <t>gpop_med2045</t>
  </si>
  <si>
    <t>gpop_med2046</t>
  </si>
  <si>
    <t>gpop_med2047</t>
  </si>
  <si>
    <t>gpop_med2048</t>
  </si>
  <si>
    <t>gpop_med2049</t>
  </si>
  <si>
    <t>gpop_med2050</t>
  </si>
  <si>
    <t>gpop_med2051</t>
  </si>
  <si>
    <t>gpop_med2052</t>
  </si>
  <si>
    <t>gpop_med2053</t>
  </si>
  <si>
    <t>gpop_med2054</t>
  </si>
  <si>
    <t>gpop_med2055</t>
  </si>
  <si>
    <t>gpop_med2056</t>
  </si>
  <si>
    <t>gpop_med2057</t>
  </si>
  <si>
    <t>gpop_med2058</t>
  </si>
  <si>
    <t>gpop_med2059</t>
  </si>
  <si>
    <t>gpop_med2060</t>
  </si>
  <si>
    <t>gpop_med2061</t>
  </si>
  <si>
    <t>gpop_med2062</t>
  </si>
  <si>
    <t>gpop_med2063</t>
  </si>
  <si>
    <t>gpop_med2064</t>
  </si>
  <si>
    <t>gpop_med2065</t>
  </si>
  <si>
    <t>gpop_med2066</t>
  </si>
  <si>
    <t>gpop_med2067</t>
  </si>
  <si>
    <t>gpop_med2068</t>
  </si>
  <si>
    <t>gpop_med2069</t>
  </si>
  <si>
    <t>gpop_med2070</t>
  </si>
  <si>
    <t>gpop_med2071</t>
  </si>
  <si>
    <t>gpop_med2072</t>
  </si>
  <si>
    <t>gpop_med2073</t>
  </si>
  <si>
    <t>gpop_med2074</t>
  </si>
  <si>
    <t>gpop_med2075</t>
  </si>
  <si>
    <t>gpop_med2076</t>
  </si>
  <si>
    <t>gpop_med2077</t>
  </si>
  <si>
    <t>gpop_med2078</t>
  </si>
  <si>
    <t>gpop_med2079</t>
  </si>
  <si>
    <t>gpop_med2080</t>
  </si>
  <si>
    <t>gpop_med2081</t>
  </si>
  <si>
    <t>gpop_med2082</t>
  </si>
  <si>
    <t>gpop_med2083</t>
  </si>
  <si>
    <t>gpop_med2084</t>
  </si>
  <si>
    <t>gpop_med2085</t>
  </si>
  <si>
    <t>gpop_med2086</t>
  </si>
  <si>
    <t>gpop_med2087</t>
  </si>
  <si>
    <t>gpop_med2088</t>
  </si>
  <si>
    <t>gpop_med2089</t>
  </si>
  <si>
    <t>gpop_med2090</t>
  </si>
  <si>
    <t>gpop_med2091</t>
  </si>
  <si>
    <t>gpop_med2092</t>
  </si>
  <si>
    <t>gpop_med2093</t>
  </si>
  <si>
    <t>gpop_med2094</t>
  </si>
  <si>
    <t>gpop_med2095</t>
  </si>
  <si>
    <t>gpop_med2096</t>
  </si>
  <si>
    <t>gpop_med2097</t>
  </si>
  <si>
    <t>gpop_med2098</t>
  </si>
  <si>
    <t>gpop_med2099</t>
  </si>
  <si>
    <t>gpop_med2100</t>
  </si>
  <si>
    <t>data_share</t>
  </si>
  <si>
    <t>pop_m_med2000</t>
  </si>
  <si>
    <t>pop_m_med2001</t>
  </si>
  <si>
    <t>pop_m_med2002</t>
  </si>
  <si>
    <t>pop_m_med2003</t>
  </si>
  <si>
    <t>pop_m_med2004</t>
  </si>
  <si>
    <t>pop_m_med2005</t>
  </si>
  <si>
    <t>pop_m_med2006</t>
  </si>
  <si>
    <t>pop_m_med2007</t>
  </si>
  <si>
    <t>pop_m_med2008</t>
  </si>
  <si>
    <t>pop_m_med2009</t>
  </si>
  <si>
    <t>pop_m_med2010</t>
  </si>
  <si>
    <t>pop_m_med2011</t>
  </si>
  <si>
    <t>pop_m_med2012</t>
  </si>
  <si>
    <t>pop_m_med2013</t>
  </si>
  <si>
    <t>pop_m_med2014</t>
  </si>
  <si>
    <t>pop_m_med2015</t>
  </si>
  <si>
    <t>pop_m_med2016</t>
  </si>
  <si>
    <t>pop_m_med2017</t>
  </si>
  <si>
    <t>pop_m_med2018</t>
  </si>
  <si>
    <t>pop_m_med2019</t>
  </si>
  <si>
    <t>pop_m_med2020</t>
  </si>
  <si>
    <t>pop_m_med2021</t>
  </si>
  <si>
    <t>pop_m_med2022</t>
  </si>
  <si>
    <t>pop_m_med2023</t>
  </si>
  <si>
    <t>pop_m_med2024</t>
  </si>
  <si>
    <t>pop_m_med2025</t>
  </si>
  <si>
    <t>pop_m_med2026</t>
  </si>
  <si>
    <t>pop_m_med2027</t>
  </si>
  <si>
    <t>pop_m_med2028</t>
  </si>
  <si>
    <t>pop_m_med2029</t>
  </si>
  <si>
    <t>pop_m_med2030</t>
  </si>
  <si>
    <t>pop_m_med2031</t>
  </si>
  <si>
    <t>pop_m_med2032</t>
  </si>
  <si>
    <t>pop_m_med2033</t>
  </si>
  <si>
    <t>pop_m_med2034</t>
  </si>
  <si>
    <t>pop_m_med2035</t>
  </si>
  <si>
    <t>pop_m_med2036</t>
  </si>
  <si>
    <t>pop_m_med2037</t>
  </si>
  <si>
    <t>pop_m_med2038</t>
  </si>
  <si>
    <t>pop_m_med2039</t>
  </si>
  <si>
    <t>pop_m_med2040</t>
  </si>
  <si>
    <t>pop_m_med2041</t>
  </si>
  <si>
    <t>pop_m_med2042</t>
  </si>
  <si>
    <t>pop_m_med2043</t>
  </si>
  <si>
    <t>pop_m_med2044</t>
  </si>
  <si>
    <t>pop_m_med2045</t>
  </si>
  <si>
    <t>pop_m_med2046</t>
  </si>
  <si>
    <t>pop_m_med2047</t>
  </si>
  <si>
    <t>pop_m_med2048</t>
  </si>
  <si>
    <t>pop_m_med2049</t>
  </si>
  <si>
    <t>pop_m_med2050</t>
  </si>
  <si>
    <t>pop_m_med2051</t>
  </si>
  <si>
    <t>pop_m_med2052</t>
  </si>
  <si>
    <t>pop_m_med2053</t>
  </si>
  <si>
    <t>pop_m_med2054</t>
  </si>
  <si>
    <t>pop_m_med2055</t>
  </si>
  <si>
    <t>pop_m_med2056</t>
  </si>
  <si>
    <t>pop_m_med2057</t>
  </si>
  <si>
    <t>pop_m_med2058</t>
  </si>
  <si>
    <t>pop_m_med2059</t>
  </si>
  <si>
    <t>pop_m_med2060</t>
  </si>
  <si>
    <t>pop_m_med2061</t>
  </si>
  <si>
    <t>pop_m_med2062</t>
  </si>
  <si>
    <t>pop_m_med2063</t>
  </si>
  <si>
    <t>pop_m_med2064</t>
  </si>
  <si>
    <t>pop_m_med2065</t>
  </si>
  <si>
    <t>pop_m_med2066</t>
  </si>
  <si>
    <t>pop_m_med2067</t>
  </si>
  <si>
    <t>pop_m_med2068</t>
  </si>
  <si>
    <t>pop_m_med2069</t>
  </si>
  <si>
    <t>pop_m_med2070</t>
  </si>
  <si>
    <t>pop_m_med2071</t>
  </si>
  <si>
    <t>pop_m_med2072</t>
  </si>
  <si>
    <t>pop_m_med2073</t>
  </si>
  <si>
    <t>pop_m_med2074</t>
  </si>
  <si>
    <t>pop_m_med2075</t>
  </si>
  <si>
    <t>pop_m_med2076</t>
  </si>
  <si>
    <t>pop_m_med2077</t>
  </si>
  <si>
    <t>pop_m_med2078</t>
  </si>
  <si>
    <t>pop_m_med2079</t>
  </si>
  <si>
    <t>pop_m_med2080</t>
  </si>
  <si>
    <t>pop_m_med2081</t>
  </si>
  <si>
    <t>pop_m_med2082</t>
  </si>
  <si>
    <t>pop_m_med2083</t>
  </si>
  <si>
    <t>pop_m_med2084</t>
  </si>
  <si>
    <t>pop_m_med2085</t>
  </si>
  <si>
    <t>pop_m_med2086</t>
  </si>
  <si>
    <t>pop_m_med2087</t>
  </si>
  <si>
    <t>pop_m_med2088</t>
  </si>
  <si>
    <t>pop_m_med2089</t>
  </si>
  <si>
    <t>pop_m_med2090</t>
  </si>
  <si>
    <t>pop_m_med2091</t>
  </si>
  <si>
    <t>pop_m_med2092</t>
  </si>
  <si>
    <t>pop_m_med2093</t>
  </si>
  <si>
    <t>pop_m_med2094</t>
  </si>
  <si>
    <t>pop_m_med2095</t>
  </si>
  <si>
    <t>pop_m_med2096</t>
  </si>
  <si>
    <t>pop_m_med2097</t>
  </si>
  <si>
    <t>pop_m_med2098</t>
  </si>
  <si>
    <t>pop_m_med2099</t>
  </si>
  <si>
    <t>pop_m_med2100</t>
  </si>
  <si>
    <t>data_watp_1564</t>
  </si>
  <si>
    <t>watp_1564_med2000</t>
  </si>
  <si>
    <t>watp_1564_med2001</t>
  </si>
  <si>
    <t>watp_1564_med2002</t>
  </si>
  <si>
    <t>watp_1564_med2003</t>
  </si>
  <si>
    <t>watp_1564_med2004</t>
  </si>
  <si>
    <t>watp_1564_med2005</t>
  </si>
  <si>
    <t>watp_1564_med2006</t>
  </si>
  <si>
    <t>watp_1564_med2007</t>
  </si>
  <si>
    <t>watp_1564_med2008</t>
  </si>
  <si>
    <t>watp_1564_med2009</t>
  </si>
  <si>
    <t>watp_1564_med2010</t>
  </si>
  <si>
    <t>watp_1564_med2011</t>
  </si>
  <si>
    <t>watp_1564_med2012</t>
  </si>
  <si>
    <t>watp_1564_med2013</t>
  </si>
  <si>
    <t>watp_1564_med2014</t>
  </si>
  <si>
    <t>watp_1564_med2015</t>
  </si>
  <si>
    <t>watp_1564_med2016</t>
  </si>
  <si>
    <t>watp_1564_med2017</t>
  </si>
  <si>
    <t>watp_1564_med2018</t>
  </si>
  <si>
    <t>watp_1564_med2019</t>
  </si>
  <si>
    <t>watp_1564_med2020</t>
  </si>
  <si>
    <t>watp_1564_med2021</t>
  </si>
  <si>
    <t>watp_1564_med2022</t>
  </si>
  <si>
    <t>watp_1564_med2023</t>
  </si>
  <si>
    <t>watp_1564_med2024</t>
  </si>
  <si>
    <t>watp_1564_med2025</t>
  </si>
  <si>
    <t>watp_1564_med2026</t>
  </si>
  <si>
    <t>watp_1564_med2027</t>
  </si>
  <si>
    <t>watp_1564_med2028</t>
  </si>
  <si>
    <t>watp_1564_med2029</t>
  </si>
  <si>
    <t>watp_1564_med2030</t>
  </si>
  <si>
    <t>watp_1564_med2031</t>
  </si>
  <si>
    <t>watp_1564_med2032</t>
  </si>
  <si>
    <t>watp_1564_med2033</t>
  </si>
  <si>
    <t>watp_1564_med2034</t>
  </si>
  <si>
    <t>watp_1564_med2035</t>
  </si>
  <si>
    <t>watp_1564_med2036</t>
  </si>
  <si>
    <t>watp_1564_med2037</t>
  </si>
  <si>
    <t>watp_1564_med2038</t>
  </si>
  <si>
    <t>watp_1564_med2039</t>
  </si>
  <si>
    <t>watp_1564_med2040</t>
  </si>
  <si>
    <t>watp_1564_med2041</t>
  </si>
  <si>
    <t>watp_1564_med2042</t>
  </si>
  <si>
    <t>watp_1564_med2043</t>
  </si>
  <si>
    <t>watp_1564_med2044</t>
  </si>
  <si>
    <t>watp_1564_med2045</t>
  </si>
  <si>
    <t>watp_1564_med2046</t>
  </si>
  <si>
    <t>watp_1564_med2047</t>
  </si>
  <si>
    <t>watp_1564_med2048</t>
  </si>
  <si>
    <t>watp_1564_med2049</t>
  </si>
  <si>
    <t>watp_1564_med2050</t>
  </si>
  <si>
    <t>watp_1564_med2051</t>
  </si>
  <si>
    <t>watp_1564_med2052</t>
  </si>
  <si>
    <t>watp_1564_med2053</t>
  </si>
  <si>
    <t>watp_1564_med2054</t>
  </si>
  <si>
    <t>watp_1564_med2055</t>
  </si>
  <si>
    <t>watp_1564_med2056</t>
  </si>
  <si>
    <t>watp_1564_med2057</t>
  </si>
  <si>
    <t>watp_1564_med2058</t>
  </si>
  <si>
    <t>watp_1564_med2059</t>
  </si>
  <si>
    <t>watp_1564_med2060</t>
  </si>
  <si>
    <t>watp_1564_med2061</t>
  </si>
  <si>
    <t>watp_1564_med2062</t>
  </si>
  <si>
    <t>watp_1564_med2063</t>
  </si>
  <si>
    <t>watp_1564_med2064</t>
  </si>
  <si>
    <t>watp_1564_med2065</t>
  </si>
  <si>
    <t>watp_1564_med2066</t>
  </si>
  <si>
    <t>watp_1564_med2067</t>
  </si>
  <si>
    <t>watp_1564_med2068</t>
  </si>
  <si>
    <t>watp_1564_med2069</t>
  </si>
  <si>
    <t>watp_1564_med2070</t>
  </si>
  <si>
    <t>watp_1564_med2071</t>
  </si>
  <si>
    <t>watp_1564_med2072</t>
  </si>
  <si>
    <t>watp_1564_med2073</t>
  </si>
  <si>
    <t>watp_1564_med2074</t>
  </si>
  <si>
    <t>watp_1564_med2075</t>
  </si>
  <si>
    <t>watp_1564_med2076</t>
  </si>
  <si>
    <t>watp_1564_med2077</t>
  </si>
  <si>
    <t>watp_1564_med2078</t>
  </si>
  <si>
    <t>watp_1564_med2079</t>
  </si>
  <si>
    <t>watp_1564_med2080</t>
  </si>
  <si>
    <t>watp_1564_med2081</t>
  </si>
  <si>
    <t>watp_1564_med2082</t>
  </si>
  <si>
    <t>watp_1564_med2083</t>
  </si>
  <si>
    <t>watp_1564_med2084</t>
  </si>
  <si>
    <t>watp_1564_med2085</t>
  </si>
  <si>
    <t>watp_1564_med2086</t>
  </si>
  <si>
    <t>watp_1564_med2087</t>
  </si>
  <si>
    <t>watp_1564_med2088</t>
  </si>
  <si>
    <t>watp_1564_med2089</t>
  </si>
  <si>
    <t>watp_1564_med2090</t>
  </si>
  <si>
    <t>watp_1564_med2091</t>
  </si>
  <si>
    <t>watp_1564_med2092</t>
  </si>
  <si>
    <t>watp_1564_med2093</t>
  </si>
  <si>
    <t>watp_1564_med2094</t>
  </si>
  <si>
    <t>watp_1564_med2095</t>
  </si>
  <si>
    <t>watp_1564_med2096</t>
  </si>
  <si>
    <t>watp_1564_med2097</t>
  </si>
  <si>
    <t>watp_1564_med2098</t>
  </si>
  <si>
    <t>watp_1564_med2099</t>
  </si>
  <si>
    <t>watp_1564_med2100</t>
  </si>
  <si>
    <t>data_watp_1559</t>
  </si>
  <si>
    <t>watp_1559_med2000</t>
  </si>
  <si>
    <t>watp_1559_med2001</t>
  </si>
  <si>
    <t>watp_1559_med2002</t>
  </si>
  <si>
    <t>watp_1559_med2003</t>
  </si>
  <si>
    <t>watp_1559_med2004</t>
  </si>
  <si>
    <t>watp_1559_med2005</t>
  </si>
  <si>
    <t>watp_1559_med2006</t>
  </si>
  <si>
    <t>watp_1559_med2007</t>
  </si>
  <si>
    <t>watp_1559_med2008</t>
  </si>
  <si>
    <t>watp_1559_med2009</t>
  </si>
  <si>
    <t>watp_1559_med2010</t>
  </si>
  <si>
    <t>watp_1559_med2011</t>
  </si>
  <si>
    <t>watp_1559_med2012</t>
  </si>
  <si>
    <t>watp_1559_med2013</t>
  </si>
  <si>
    <t>watp_1559_med2014</t>
  </si>
  <si>
    <t>watp_1559_med2015</t>
  </si>
  <si>
    <t>watp_1559_med2016</t>
  </si>
  <si>
    <t>watp_1559_med2017</t>
  </si>
  <si>
    <t>watp_1559_med2018</t>
  </si>
  <si>
    <t>watp_1559_med2019</t>
  </si>
  <si>
    <t>watp_1559_med2020</t>
  </si>
  <si>
    <t>watp_1559_med2021</t>
  </si>
  <si>
    <t>watp_1559_med2022</t>
  </si>
  <si>
    <t>watp_1559_med2023</t>
  </si>
  <si>
    <t>watp_1559_med2024</t>
  </si>
  <si>
    <t>watp_1559_med2025</t>
  </si>
  <si>
    <t>watp_1559_med2026</t>
  </si>
  <si>
    <t>watp_1559_med2027</t>
  </si>
  <si>
    <t>watp_1559_med2028</t>
  </si>
  <si>
    <t>watp_1559_med2029</t>
  </si>
  <si>
    <t>watp_1559_med2030</t>
  </si>
  <si>
    <t>watp_1559_med2031</t>
  </si>
  <si>
    <t>watp_1559_med2032</t>
  </si>
  <si>
    <t>watp_1559_med2033</t>
  </si>
  <si>
    <t>watp_1559_med2034</t>
  </si>
  <si>
    <t>watp_1559_med2035</t>
  </si>
  <si>
    <t>watp_1559_med2036</t>
  </si>
  <si>
    <t>watp_1559_med2037</t>
  </si>
  <si>
    <t>watp_1559_med2038</t>
  </si>
  <si>
    <t>watp_1559_med2039</t>
  </si>
  <si>
    <t>watp_1559_med2040</t>
  </si>
  <si>
    <t>watp_1559_med2041</t>
  </si>
  <si>
    <t>watp_1559_med2042</t>
  </si>
  <si>
    <t>watp_1559_med2043</t>
  </si>
  <si>
    <t>watp_1559_med2044</t>
  </si>
  <si>
    <t>watp_1559_med2045</t>
  </si>
  <si>
    <t>watp_1559_med2046</t>
  </si>
  <si>
    <t>watp_1559_med2047</t>
  </si>
  <si>
    <t>watp_1559_med2048</t>
  </si>
  <si>
    <t>watp_1559_med2049</t>
  </si>
  <si>
    <t>watp_1559_med2050</t>
  </si>
  <si>
    <t>watp_1559_med2051</t>
  </si>
  <si>
    <t>watp_1559_med2052</t>
  </si>
  <si>
    <t>watp_1559_med2053</t>
  </si>
  <si>
    <t>watp_1559_med2054</t>
  </si>
  <si>
    <t>watp_1559_med2055</t>
  </si>
  <si>
    <t>watp_1559_med2056</t>
  </si>
  <si>
    <t>watp_1559_med2057</t>
  </si>
  <si>
    <t>watp_1559_med2058</t>
  </si>
  <si>
    <t>watp_1559_med2059</t>
  </si>
  <si>
    <t>watp_1559_med2060</t>
  </si>
  <si>
    <t>watp_1559_med2061</t>
  </si>
  <si>
    <t>watp_1559_med2062</t>
  </si>
  <si>
    <t>watp_1559_med2063</t>
  </si>
  <si>
    <t>watp_1559_med2064</t>
  </si>
  <si>
    <t>watp_1559_med2065</t>
  </si>
  <si>
    <t>watp_1559_med2066</t>
  </si>
  <si>
    <t>watp_1559_med2067</t>
  </si>
  <si>
    <t>watp_1559_med2068</t>
  </si>
  <si>
    <t>watp_1559_med2069</t>
  </si>
  <si>
    <t>watp_1559_med2070</t>
  </si>
  <si>
    <t>watp_1559_med2071</t>
  </si>
  <si>
    <t>watp_1559_med2072</t>
  </si>
  <si>
    <t>watp_1559_med2073</t>
  </si>
  <si>
    <t>watp_1559_med2074</t>
  </si>
  <si>
    <t>watp_1559_med2075</t>
  </si>
  <si>
    <t>watp_1559_med2076</t>
  </si>
  <si>
    <t>watp_1559_med2077</t>
  </si>
  <si>
    <t>watp_1559_med2078</t>
  </si>
  <si>
    <t>watp_1559_med2079</t>
  </si>
  <si>
    <t>watp_1559_med2080</t>
  </si>
  <si>
    <t>watp_1559_med2081</t>
  </si>
  <si>
    <t>watp_1559_med2082</t>
  </si>
  <si>
    <t>watp_1559_med2083</t>
  </si>
  <si>
    <t>watp_1559_med2084</t>
  </si>
  <si>
    <t>watp_1559_med2085</t>
  </si>
  <si>
    <t>watp_1559_med2086</t>
  </si>
  <si>
    <t>watp_1559_med2087</t>
  </si>
  <si>
    <t>watp_1559_med2088</t>
  </si>
  <si>
    <t>watp_1559_med2089</t>
  </si>
  <si>
    <t>watp_1559_med2090</t>
  </si>
  <si>
    <t>watp_1559_med2091</t>
  </si>
  <si>
    <t>watp_1559_med2092</t>
  </si>
  <si>
    <t>watp_1559_med2093</t>
  </si>
  <si>
    <t>watp_1559_med2094</t>
  </si>
  <si>
    <t>watp_1559_med2095</t>
  </si>
  <si>
    <t>watp_1559_med2096</t>
  </si>
  <si>
    <t>watp_1559_med2097</t>
  </si>
  <si>
    <t>watp_1559_med2098</t>
  </si>
  <si>
    <t>watp_1559_med2099</t>
  </si>
  <si>
    <t>watp_1559_med2100</t>
  </si>
  <si>
    <t>data_watp_2064</t>
  </si>
  <si>
    <t>watp_2064_med2000</t>
  </si>
  <si>
    <t>watp_2064_med2001</t>
  </si>
  <si>
    <t>watp_2064_med2002</t>
  </si>
  <si>
    <t>watp_2064_med2003</t>
  </si>
  <si>
    <t>watp_2064_med2004</t>
  </si>
  <si>
    <t>watp_2064_med2005</t>
  </si>
  <si>
    <t>watp_2064_med2006</t>
  </si>
  <si>
    <t>watp_2064_med2007</t>
  </si>
  <si>
    <t>watp_2064_med2008</t>
  </si>
  <si>
    <t>watp_2064_med2009</t>
  </si>
  <si>
    <t>watp_2064_med2010</t>
  </si>
  <si>
    <t>watp_2064_med2011</t>
  </si>
  <si>
    <t>watp_2064_med2012</t>
  </si>
  <si>
    <t>watp_2064_med2013</t>
  </si>
  <si>
    <t>watp_2064_med2014</t>
  </si>
  <si>
    <t>watp_2064_med2015</t>
  </si>
  <si>
    <t>watp_2064_med2016</t>
  </si>
  <si>
    <t>watp_2064_med2017</t>
  </si>
  <si>
    <t>watp_2064_med2018</t>
  </si>
  <si>
    <t>watp_2064_med2019</t>
  </si>
  <si>
    <t>watp_2064_med2020</t>
  </si>
  <si>
    <t>watp_2064_med2021</t>
  </si>
  <si>
    <t>watp_2064_med2022</t>
  </si>
  <si>
    <t>watp_2064_med2023</t>
  </si>
  <si>
    <t>watp_2064_med2024</t>
  </si>
  <si>
    <t>watp_2064_med2025</t>
  </si>
  <si>
    <t>watp_2064_med2026</t>
  </si>
  <si>
    <t>watp_2064_med2027</t>
  </si>
  <si>
    <t>watp_2064_med2028</t>
  </si>
  <si>
    <t>watp_2064_med2029</t>
  </si>
  <si>
    <t>watp_2064_med2030</t>
  </si>
  <si>
    <t>watp_2064_med2031</t>
  </si>
  <si>
    <t>watp_2064_med2032</t>
  </si>
  <si>
    <t>watp_2064_med2033</t>
  </si>
  <si>
    <t>watp_2064_med2034</t>
  </si>
  <si>
    <t>watp_2064_med2035</t>
  </si>
  <si>
    <t>watp_2064_med2036</t>
  </si>
  <si>
    <t>watp_2064_med2037</t>
  </si>
  <si>
    <t>watp_2064_med2038</t>
  </si>
  <si>
    <t>watp_2064_med2039</t>
  </si>
  <si>
    <t>watp_2064_med2040</t>
  </si>
  <si>
    <t>watp_2064_med2041</t>
  </si>
  <si>
    <t>watp_2064_med2042</t>
  </si>
  <si>
    <t>watp_2064_med2043</t>
  </si>
  <si>
    <t>watp_2064_med2044</t>
  </si>
  <si>
    <t>watp_2064_med2045</t>
  </si>
  <si>
    <t>watp_2064_med2046</t>
  </si>
  <si>
    <t>watp_2064_med2047</t>
  </si>
  <si>
    <t>watp_2064_med2048</t>
  </si>
  <si>
    <t>watp_2064_med2049</t>
  </si>
  <si>
    <t>watp_2064_med2050</t>
  </si>
  <si>
    <t>watp_2064_med2051</t>
  </si>
  <si>
    <t>watp_2064_med2052</t>
  </si>
  <si>
    <t>watp_2064_med2053</t>
  </si>
  <si>
    <t>watp_2064_med2054</t>
  </si>
  <si>
    <t>watp_2064_med2055</t>
  </si>
  <si>
    <t>watp_2064_med2056</t>
  </si>
  <si>
    <t>watp_2064_med2057</t>
  </si>
  <si>
    <t>watp_2064_med2058</t>
  </si>
  <si>
    <t>watp_2064_med2059</t>
  </si>
  <si>
    <t>watp_2064_med2060</t>
  </si>
  <si>
    <t>watp_2064_med2061</t>
  </si>
  <si>
    <t>watp_2064_med2062</t>
  </si>
  <si>
    <t>watp_2064_med2063</t>
  </si>
  <si>
    <t>watp_2064_med2064</t>
  </si>
  <si>
    <t>watp_2064_med2065</t>
  </si>
  <si>
    <t>watp_2064_med2066</t>
  </si>
  <si>
    <t>watp_2064_med2067</t>
  </si>
  <si>
    <t>watp_2064_med2068</t>
  </si>
  <si>
    <t>watp_2064_med2069</t>
  </si>
  <si>
    <t>watp_2064_med2070</t>
  </si>
  <si>
    <t>watp_2064_med2071</t>
  </si>
  <si>
    <t>watp_2064_med2072</t>
  </si>
  <si>
    <t>watp_2064_med2073</t>
  </si>
  <si>
    <t>watp_2064_med2074</t>
  </si>
  <si>
    <t>watp_2064_med2075</t>
  </si>
  <si>
    <t>watp_2064_med2076</t>
  </si>
  <si>
    <t>watp_2064_med2077</t>
  </si>
  <si>
    <t>watp_2064_med2078</t>
  </si>
  <si>
    <t>watp_2064_med2079</t>
  </si>
  <si>
    <t>watp_2064_med2080</t>
  </si>
  <si>
    <t>watp_2064_med2081</t>
  </si>
  <si>
    <t>watp_2064_med2082</t>
  </si>
  <si>
    <t>watp_2064_med2083</t>
  </si>
  <si>
    <t>watp_2064_med2084</t>
  </si>
  <si>
    <t>watp_2064_med2085</t>
  </si>
  <si>
    <t>watp_2064_med2086</t>
  </si>
  <si>
    <t>watp_2064_med2087</t>
  </si>
  <si>
    <t>watp_2064_med2088</t>
  </si>
  <si>
    <t>watp_2064_med2089</t>
  </si>
  <si>
    <t>watp_2064_med2090</t>
  </si>
  <si>
    <t>watp_2064_med2091</t>
  </si>
  <si>
    <t>watp_2064_med2092</t>
  </si>
  <si>
    <t>watp_2064_med2093</t>
  </si>
  <si>
    <t>watp_2064_med2094</t>
  </si>
  <si>
    <t>watp_2064_med2095</t>
  </si>
  <si>
    <t>watp_2064_med2096</t>
  </si>
  <si>
    <t>watp_2064_med2097</t>
  </si>
  <si>
    <t>watp_2064_med2098</t>
  </si>
  <si>
    <t>watp_2064_med2099</t>
  </si>
  <si>
    <t>watp_2064_med2100</t>
  </si>
  <si>
    <t>Nov 14, 2022</t>
  </si>
  <si>
    <t>Data Release Notes:</t>
  </si>
  <si>
    <t>- Population, WATP ratios and share of male in total population data are from UN (2022 update) and using the medium variant.</t>
  </si>
  <si>
    <t>- World Bank income group classification used in this version are for 2022-23 fiscal year</t>
  </si>
  <si>
    <t>--This is slightly is different from annual population growth rates reported on the UN website, which are calculated for year YYYY as log(Pop(1 Jan YYYY+1))-log(Pop(1 Jan YYYY)).</t>
  </si>
  <si>
    <t xml:space="preserve">- For total population growth rates, we are using the mid-year (1 July) population. Population growth  is the growth rate since 1 July of the previous year. </t>
  </si>
  <si>
    <t>New in v5.3: all variables run to 2100, based on newly available UN population projections to 2100</t>
  </si>
  <si>
    <t>2019 MFMOD GDP PC</t>
  </si>
  <si>
    <t>WEO forecast</t>
  </si>
  <si>
    <t>2023-28</t>
  </si>
  <si>
    <t>avg_iy_weo_forecast</t>
  </si>
  <si>
    <t>Czechia</t>
  </si>
  <si>
    <t>WEO Forecast</t>
  </si>
  <si>
    <t>WEO forecast (2023-28 avg)</t>
  </si>
  <si>
    <t>weo_inv_2023</t>
  </si>
  <si>
    <t>weo_inv_2024</t>
  </si>
  <si>
    <t>weo_inv_2025</t>
  </si>
  <si>
    <t>weo_inv_2026</t>
  </si>
  <si>
    <t>weo_inv_2027</t>
  </si>
  <si>
    <t>weo_inv_2028</t>
  </si>
  <si>
    <t>weo_gdp_2023</t>
  </si>
  <si>
    <t>weo_gdp_2024</t>
  </si>
  <si>
    <t>weo_gdp_2025</t>
  </si>
  <si>
    <t>weo_gdp_2026</t>
  </si>
  <si>
    <t>weo_gdp_2027</t>
  </si>
  <si>
    <t>weo_gdp_2028</t>
  </si>
  <si>
    <t>blank367</t>
  </si>
  <si>
    <t>WEO Forecast Investment</t>
  </si>
  <si>
    <t>WEO Forecast GDP</t>
  </si>
  <si>
    <t>WEO Forecast GDP PC</t>
  </si>
  <si>
    <t>WEO Forecast Private Investment</t>
  </si>
  <si>
    <t>WEO Forecast Public Investment</t>
  </si>
  <si>
    <t>poverty215</t>
  </si>
  <si>
    <t>yearp215</t>
  </si>
  <si>
    <t>data_wdi_p215</t>
  </si>
  <si>
    <t>poverty365</t>
  </si>
  <si>
    <t>yearp365</t>
  </si>
  <si>
    <t>data_wdi_p365</t>
  </si>
  <si>
    <t>poverty685</t>
  </si>
  <si>
    <t>yearp685</t>
  </si>
  <si>
    <t>data_wdi_p685</t>
  </si>
  <si>
    <t>Headcount Poverty Rate at $2.15/day 2017 PPP</t>
  </si>
  <si>
    <t>Headcount Poverty Rate at $3.65/day 2017 PPP</t>
  </si>
  <si>
    <t>Headcount Poverty Rate at $6.85/day 2017 PPP</t>
  </si>
  <si>
    <t>WDI $2.15/day</t>
  </si>
  <si>
    <t>WDI $3.65/day</t>
  </si>
  <si>
    <t>WDI $6.85/day</t>
  </si>
  <si>
    <t>August 3, 2023</t>
  </si>
  <si>
    <t>IMF-FAD</t>
  </si>
  <si>
    <t>ky_fad</t>
  </si>
  <si>
    <t>data_ky_fad</t>
  </si>
  <si>
    <t>blank24</t>
  </si>
  <si>
    <t>avg_iyfad_20</t>
  </si>
  <si>
    <t>avg_iyfad_15</t>
  </si>
  <si>
    <t>avg_iyfad_10</t>
  </si>
  <si>
    <t>avg_iyfad_05</t>
  </si>
  <si>
    <t>avg_iyfad_00</t>
  </si>
  <si>
    <t>data_iyfad</t>
  </si>
  <si>
    <t>2003-2022</t>
  </si>
  <si>
    <t>2008-2022</t>
  </si>
  <si>
    <t>2013-2022</t>
  </si>
  <si>
    <t>2018-2022</t>
  </si>
  <si>
    <t>GDP PC level (constant prices)</t>
  </si>
  <si>
    <t>GDP PC level (current dollars)</t>
  </si>
  <si>
    <t>lab_market_part2020</t>
  </si>
  <si>
    <t>lab_market_part2021</t>
  </si>
  <si>
    <t>gdp_pc_wdicd</t>
  </si>
  <si>
    <t>data_wdi_pccdlevel</t>
  </si>
  <si>
    <t>GDP PC Level (constant 2015 prices)</t>
  </si>
  <si>
    <t>GDP PC Level (current dollars)</t>
  </si>
  <si>
    <t>GNI PC Level, Atlas Method</t>
  </si>
  <si>
    <t>2022 WDI GNI PC, Atlas Method (current USD)</t>
  </si>
  <si>
    <t>2022 WDI GDP PC (constant 2015 USD)</t>
  </si>
  <si>
    <t>2022 WDI GDP PC (current USD)</t>
  </si>
  <si>
    <t>WDI 5yr avg (2018-22)</t>
  </si>
  <si>
    <t>WDI 10yr avg (2013-22)</t>
  </si>
  <si>
    <t>WDI 15yr avg (2008-22)</t>
  </si>
  <si>
    <t>WDI 20yr avg (2003-22)</t>
  </si>
  <si>
    <t>WEO forecast (April 2023)</t>
  </si>
  <si>
    <t>IMF Inv and Cap Stock Data</t>
  </si>
  <si>
    <t>IMF Inv and Cap Stock Data 5yr avg (2015-19)</t>
  </si>
  <si>
    <t>IMF Inv and Cap Stock Data 10yr avg (2010-19)</t>
  </si>
  <si>
    <t>IMF Inv and Cap Stock Data 15yr avg (2005-19)</t>
  </si>
  <si>
    <t>IMF Inv and Cap Stock Data 20yr avg (2000-19)</t>
  </si>
  <si>
    <t>IMF Inv and Cap Stock Data 2019</t>
  </si>
  <si>
    <t>IMF Inv and Cap Stock Data 5yr ave (2015-19)</t>
  </si>
  <si>
    <t>IMF Inv and Cap Stock Data 10yr ave (2010-19)</t>
  </si>
  <si>
    <t>IMF Inv and Cap Stock Data 15yr ave (2005-19)</t>
  </si>
  <si>
    <t>IMF Inv and Cap Stock Data 20yr ave (2000-19)</t>
  </si>
  <si>
    <t xml:space="preserve"> V5.4 with Public Capital Extension</t>
  </si>
  <si>
    <t>- The most recent data in v5.4 is 2022 (if available) or 2019 (if not) to avoid the extraordinary effects of the pandemic. Series with 2021 as final year are: all AMECO  series, all TED data and GDP data from WDI (GDP growth, GDP PC growth, GDP PC levels and GNI PC Atlas Levels)</t>
  </si>
  <si>
    <t>-New in v5.4:</t>
  </si>
  <si>
    <t>- World Bank income group classification used in this version are for 2023-24 fiscal year</t>
  </si>
  <si>
    <t>- WEO Forecasts for Investment and GDP growth now available</t>
  </si>
  <si>
    <t>- IMF Inv and Cap Stock Data available for Capital-to-output ratio and Investment data</t>
  </si>
  <si>
    <t>- WDI Poverty Data now have 2.15, 3.65 and 6.85 as poverty line thresholds</t>
  </si>
  <si>
    <t>- WDI GDP PC in current dollars is now available</t>
  </si>
  <si>
    <t>-New in v5.3:</t>
  </si>
  <si>
    <t>New in v5.4: addition of IMF WEO forecasts (Inv, GDP), updated poverty lines, IMF inv &amp; cap stock dataset for K/Y</t>
  </si>
  <si>
    <t>The Long Term Growth Model: Fundamentals, Extensions, and Applications</t>
  </si>
  <si>
    <t>Also Chapter 2 in</t>
  </si>
  <si>
    <t>Inv/Y</t>
  </si>
  <si>
    <t>Real GDP or GNI per capita</t>
  </si>
  <si>
    <t>(Units vary)</t>
  </si>
  <si>
    <t>Real Income PC Level</t>
  </si>
  <si>
    <t>Essential Infrastructure (0.17)</t>
  </si>
  <si>
    <t>All Public Capital (0.10)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</si>
</sst>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00"/>
    <numFmt numFmtId="166" formatCode="#,##0.0000"/>
    <numFmt numFmtId="167" formatCode="dd\-mmmm\-yyyy"/>
    <numFmt numFmtId="168" formatCode="0.000%"/>
    <numFmt numFmtId="169" formatCode="0.0%"/>
    <numFmt numFmtId="170" formatCode="_(* #,##0_);_(* \(#,##0\);_(* &quot;-&quot;??_);_(@_)"/>
    <numFmt numFmtId="171" formatCode="_(* #,##0.000_);_(* \(#,##0.000\);_(* &quot;-&quot;??_);_(@_)"/>
    <numFmt numFmtId="172" formatCode="[$-F400]h:mm:ss\ AM/PM"/>
    <numFmt numFmtId="173" formatCode="0.0000"/>
    <numFmt numFmtId="174" formatCode="0.00_);\(0.00\)"/>
  </numFmts>
  <fonts count="7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color theme="3" tint="0.39997558519241921"/>
      <name val="Calibri"/>
      <family val="2"/>
      <scheme val="minor"/>
    </font>
    <font>
      <b/>
      <sz val="10"/>
      <color theme="3" tint="0.39997558519241921"/>
      <name val="Calibri"/>
      <family val="2"/>
      <scheme val="minor"/>
    </font>
    <font>
      <b/>
      <sz val="14"/>
      <color theme="1"/>
      <name val="Calibri"/>
      <family val="2"/>
      <scheme val="minor"/>
    </font>
    <font>
      <sz val="12"/>
      <color theme="3" tint="0.39997558519241921"/>
      <name val="Calibri"/>
      <family val="2"/>
      <scheme val="minor"/>
    </font>
    <font>
      <sz val="12"/>
      <color rgb="FF008000"/>
      <name val="Calibri"/>
      <family val="2"/>
      <scheme val="minor"/>
    </font>
    <font>
      <b/>
      <sz val="10"/>
      <name val="Calibri"/>
      <family val="2"/>
      <scheme val="minor"/>
    </font>
    <font>
      <i/>
      <sz val="11"/>
      <color rgb="FFFF0000"/>
      <name val="Calibri"/>
      <family val="2"/>
      <scheme val="minor"/>
    </font>
    <font>
      <b/>
      <i/>
      <sz val="11"/>
      <color theme="3" tint="0.39997558519241921"/>
      <name val="Calibri"/>
      <family val="2"/>
      <scheme val="minor"/>
    </font>
    <font>
      <b/>
      <sz val="10"/>
      <color theme="1"/>
      <name val="Calibri"/>
      <family val="2"/>
      <scheme val="minor"/>
    </font>
    <font>
      <sz val="11"/>
      <color theme="1"/>
      <name val="Calibri"/>
      <family val="2"/>
      <scheme val="minor"/>
    </font>
    <font>
      <sz val="10"/>
      <name val="Arial"/>
      <family val="2"/>
    </font>
    <font>
      <sz val="11"/>
      <color theme="1"/>
      <name val="Times New Roman"/>
      <family val="2"/>
    </font>
    <font>
      <sz val="11"/>
      <name val="Calibri"/>
      <family val="2"/>
    </font>
    <font>
      <sz val="12"/>
      <name val="Arial"/>
      <family val="2"/>
    </font>
    <font>
      <sz val="9"/>
      <color indexed="81"/>
      <name val="Tahoma"/>
      <family val="2"/>
    </font>
    <font>
      <b/>
      <sz val="9"/>
      <color indexed="81"/>
      <name val="Tahoma"/>
      <family val="2"/>
    </font>
    <font>
      <sz val="12"/>
      <color theme="0"/>
      <name val="Calibri"/>
      <family val="2"/>
      <scheme val="minor"/>
    </font>
    <font>
      <sz val="11"/>
      <color theme="3" tint="0.39997558519241921"/>
      <name val="Calibri"/>
      <family val="2"/>
      <scheme val="minor"/>
    </font>
    <font>
      <b/>
      <sz val="12"/>
      <name val="Calibri"/>
      <family val="2"/>
      <scheme val="minor"/>
    </font>
    <font>
      <sz val="12"/>
      <name val="Calibri"/>
      <family val="2"/>
      <scheme val="minor"/>
    </font>
    <font>
      <i/>
      <sz val="12"/>
      <color theme="1"/>
      <name val="Calibri"/>
      <family val="2"/>
      <scheme val="minor"/>
    </font>
    <font>
      <sz val="10"/>
      <color theme="1"/>
      <name val="Calibri"/>
      <family val="2"/>
      <scheme val="minor"/>
    </font>
    <font>
      <sz val="11"/>
      <color rgb="FFFF0000"/>
      <name val="Calibri"/>
      <family val="2"/>
      <scheme val="minor"/>
    </font>
    <font>
      <b/>
      <sz val="12"/>
      <color theme="1"/>
      <name val="Calibri"/>
      <family val="2"/>
    </font>
    <font>
      <sz val="12"/>
      <color theme="1"/>
      <name val="Calibri"/>
      <family val="2"/>
    </font>
    <font>
      <b/>
      <i/>
      <sz val="12"/>
      <color rgb="FFFF0000"/>
      <name val="Calibri"/>
      <family val="2"/>
      <scheme val="minor"/>
    </font>
    <font>
      <u/>
      <sz val="12"/>
      <color theme="1"/>
      <name val="Calibri"/>
      <family val="2"/>
      <scheme val="minor"/>
    </font>
    <font>
      <sz val="9"/>
      <color indexed="81"/>
      <name val="Calibri"/>
      <family val="2"/>
    </font>
    <font>
      <b/>
      <sz val="9"/>
      <color indexed="81"/>
      <name val="Calibri"/>
      <family val="2"/>
    </font>
    <font>
      <sz val="12"/>
      <color rgb="FF000000"/>
      <name val="Calibri"/>
      <family val="2"/>
      <charset val="134"/>
      <scheme val="minor"/>
    </font>
    <font>
      <sz val="11"/>
      <color rgb="FF538DD5"/>
      <name val="Calibri"/>
      <family val="2"/>
      <scheme val="minor"/>
    </font>
    <font>
      <sz val="10"/>
      <color rgb="FF538DD5"/>
      <name val="Calibri"/>
      <family val="2"/>
      <scheme val="minor"/>
    </font>
    <font>
      <b/>
      <sz val="12"/>
      <color rgb="FF000000"/>
      <name val="Calibri"/>
      <family val="2"/>
      <scheme val="minor"/>
    </font>
    <font>
      <sz val="12"/>
      <color rgb="FFFF0000"/>
      <name val="Calibri"/>
      <family val="2"/>
      <charset val="134"/>
      <scheme val="minor"/>
    </font>
    <font>
      <sz val="12"/>
      <color theme="1"/>
      <name val="Calibri"/>
      <family val="2"/>
      <scheme val="minor"/>
    </font>
    <font>
      <i/>
      <sz val="12"/>
      <color rgb="FFFF0000"/>
      <name val="Calibri"/>
      <family val="2"/>
      <scheme val="minor"/>
    </font>
    <font>
      <b/>
      <sz val="11"/>
      <color theme="1"/>
      <name val="Calibri"/>
      <family val="2"/>
      <scheme val="minor"/>
    </font>
    <font>
      <b/>
      <sz val="12"/>
      <color rgb="FF00B050"/>
      <name val="Calibri"/>
      <family val="2"/>
      <scheme val="minor"/>
    </font>
    <font>
      <b/>
      <sz val="11"/>
      <color rgb="FF00B050"/>
      <name val="Calibri"/>
      <family val="2"/>
      <scheme val="minor"/>
    </font>
    <font>
      <sz val="10"/>
      <color theme="1" tint="0.499984740745262"/>
      <name val="Calibri"/>
      <family val="2"/>
      <scheme val="minor"/>
    </font>
    <font>
      <sz val="11"/>
      <color theme="1" tint="0.499984740745262"/>
      <name val="Calibri"/>
      <family val="2"/>
      <scheme val="minor"/>
    </font>
    <font>
      <sz val="12"/>
      <color theme="1" tint="0.499984740745262"/>
      <name val="Calibri"/>
      <family val="2"/>
      <scheme val="minor"/>
    </font>
    <font>
      <sz val="12"/>
      <color rgb="FF00B050"/>
      <name val="Calibri"/>
      <family val="2"/>
      <scheme val="minor"/>
    </font>
    <font>
      <sz val="11"/>
      <color rgb="FF00B050"/>
      <name val="Calibri"/>
      <family val="2"/>
      <scheme val="minor"/>
    </font>
    <font>
      <b/>
      <sz val="11"/>
      <name val="Calibri"/>
      <family val="2"/>
      <scheme val="minor"/>
    </font>
    <font>
      <sz val="1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10"/>
      <color theme="0"/>
      <name val="Calibri"/>
      <family val="2"/>
      <scheme val="minor"/>
    </font>
    <font>
      <b/>
      <sz val="12"/>
      <color theme="0"/>
      <name val="Calibri"/>
      <family val="2"/>
      <scheme val="minor"/>
    </font>
    <font>
      <b/>
      <sz val="12"/>
      <color rgb="FF0070C0"/>
      <name val="Calibri"/>
      <family val="2"/>
      <scheme val="minor"/>
    </font>
    <font>
      <b/>
      <sz val="14"/>
      <color rgb="FF000000"/>
      <name val="Calibri"/>
      <family val="2"/>
      <scheme val="minor"/>
    </font>
    <font>
      <b/>
      <sz val="13"/>
      <color rgb="FF000000"/>
      <name val="Calibri"/>
      <family val="2"/>
      <scheme val="minor"/>
    </font>
    <font>
      <sz val="14"/>
      <color rgb="FF000000"/>
      <name val="Calibri"/>
      <family val="2"/>
      <scheme val="minor"/>
    </font>
    <font>
      <sz val="8"/>
      <name val="Calibri"/>
      <family val="2"/>
      <scheme val="minor"/>
    </font>
    <font>
      <b/>
      <sz val="9"/>
      <color rgb="FF000000"/>
      <name val="Calibri"/>
      <family val="2"/>
    </font>
    <font>
      <sz val="9"/>
      <color rgb="FF000000"/>
      <name val="Calibri"/>
      <family val="2"/>
    </font>
    <font>
      <b/>
      <sz val="9"/>
      <color rgb="FF000000"/>
      <name val="Tahoma"/>
      <family val="2"/>
    </font>
    <font>
      <sz val="9"/>
      <color rgb="FF000000"/>
      <name val="Tahoma"/>
      <family val="2"/>
    </font>
    <font>
      <sz val="12"/>
      <color rgb="FF000000"/>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rgb="FFFCD5B4"/>
        <bgColor rgb="FF000000"/>
      </patternFill>
    </fill>
    <fill>
      <patternFill patternType="solid">
        <fgColor theme="9" tint="0.59999389629810485"/>
        <bgColor rgb="FF000000"/>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rgb="FF000000"/>
      </patternFill>
    </fill>
    <fill>
      <patternFill patternType="solid">
        <fgColor rgb="FFFFFF00"/>
        <bgColor rgb="FF000000"/>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double">
        <color auto="1"/>
      </bottom>
      <diagonal/>
    </border>
    <border>
      <left style="thin">
        <color auto="1"/>
      </left>
      <right style="medium">
        <color auto="1"/>
      </right>
      <top/>
      <bottom/>
      <diagonal/>
    </border>
    <border>
      <left style="thin">
        <color auto="1"/>
      </left>
      <right/>
      <top/>
      <bottom style="mediumDashed">
        <color auto="1"/>
      </bottom>
      <diagonal/>
    </border>
    <border>
      <left/>
      <right/>
      <top/>
      <bottom style="mediumDashed">
        <color auto="1"/>
      </bottom>
      <diagonal/>
    </border>
    <border>
      <left/>
      <right style="thin">
        <color auto="1"/>
      </right>
      <top/>
      <bottom style="mediumDashed">
        <color auto="1"/>
      </bottom>
      <diagonal/>
    </border>
    <border>
      <left/>
      <right style="medium">
        <color rgb="FF000000"/>
      </right>
      <top/>
      <bottom/>
      <diagonal/>
    </border>
  </borders>
  <cellStyleXfs count="6488">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22" fillId="0" borderId="0"/>
    <xf numFmtId="0" fontId="23" fillId="0" borderId="0" applyNumberFormat="0" applyFill="0" applyBorder="0" applyAlignment="0" applyProtection="0"/>
    <xf numFmtId="0" fontId="23" fillId="0" borderId="0">
      <alignment vertical="center"/>
    </xf>
    <xf numFmtId="43" fontId="23" fillId="0" borderId="0" applyFont="0" applyFill="0" applyBorder="0" applyAlignment="0" applyProtection="0"/>
    <xf numFmtId="0" fontId="24" fillId="0" borderId="0"/>
    <xf numFmtId="0" fontId="25" fillId="0" borderId="0"/>
    <xf numFmtId="0" fontId="23" fillId="0" borderId="0"/>
    <xf numFmtId="0" fontId="26"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3" fontId="47" fillId="0" borderId="0" applyFont="0" applyFill="0" applyBorder="0" applyAlignment="0" applyProtection="0"/>
    <xf numFmtId="0" fontId="8" fillId="0" borderId="0"/>
    <xf numFmtId="0" fontId="7" fillId="0" borderId="0"/>
    <xf numFmtId="0" fontId="6" fillId="0" borderId="0"/>
    <xf numFmtId="0" fontId="25" fillId="0" borderId="0"/>
    <xf numFmtId="9" fontId="47"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23" fillId="0" borderId="0"/>
    <xf numFmtId="43" fontId="23"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cellStyleXfs>
  <cellXfs count="761">
    <xf numFmtId="0" fontId="0" fillId="0" borderId="0" xfId="0"/>
    <xf numFmtId="0" fontId="9" fillId="0" borderId="0" xfId="0" applyFont="1"/>
    <xf numFmtId="0" fontId="10" fillId="0" borderId="0" xfId="0" applyFont="1"/>
    <xf numFmtId="0" fontId="0" fillId="4" borderId="0" xfId="0" applyFill="1"/>
    <xf numFmtId="0" fontId="10" fillId="5" borderId="0" xfId="0" applyFont="1" applyFill="1"/>
    <xf numFmtId="0" fontId="0" fillId="5" borderId="0" xfId="0" applyFill="1"/>
    <xf numFmtId="2" fontId="0" fillId="0" borderId="0" xfId="0" applyNumberFormat="1"/>
    <xf numFmtId="164" fontId="0" fillId="0" borderId="0" xfId="0" applyNumberFormat="1"/>
    <xf numFmtId="0" fontId="0" fillId="0" borderId="0" xfId="0" applyAlignment="1">
      <alignment vertical="center" wrapText="1"/>
    </xf>
    <xf numFmtId="0" fontId="0" fillId="6" borderId="0" xfId="0" applyFill="1"/>
    <xf numFmtId="0" fontId="0" fillId="0" borderId="7" xfId="0" applyBorder="1" applyAlignment="1">
      <alignment horizontal="left"/>
    </xf>
    <xf numFmtId="164" fontId="9" fillId="4" borderId="0" xfId="0" applyNumberFormat="1" applyFont="1" applyFill="1"/>
    <xf numFmtId="164" fontId="9" fillId="4" borderId="8" xfId="0" applyNumberFormat="1" applyFont="1" applyFill="1" applyBorder="1"/>
    <xf numFmtId="0" fontId="0" fillId="0" borderId="0" xfId="0" applyAlignment="1">
      <alignment horizontal="left"/>
    </xf>
    <xf numFmtId="164" fontId="9" fillId="0" borderId="0" xfId="0" applyNumberFormat="1" applyFont="1"/>
    <xf numFmtId="0" fontId="0" fillId="0" borderId="2" xfId="0" applyBorder="1"/>
    <xf numFmtId="164" fontId="0" fillId="7" borderId="3" xfId="0" applyNumberFormat="1" applyFill="1" applyBorder="1"/>
    <xf numFmtId="0" fontId="15" fillId="5" borderId="0" xfId="0" applyFont="1" applyFill="1"/>
    <xf numFmtId="0" fontId="0" fillId="4" borderId="5" xfId="0" applyFill="1" applyBorder="1" applyAlignment="1">
      <alignment horizontal="left"/>
    </xf>
    <xf numFmtId="164" fontId="9" fillId="4" borderId="3" xfId="0" applyNumberFormat="1" applyFont="1" applyFill="1" applyBorder="1"/>
    <xf numFmtId="0" fontId="0" fillId="4" borderId="2" xfId="0" applyFill="1" applyBorder="1"/>
    <xf numFmtId="0" fontId="0" fillId="4" borderId="5" xfId="0" applyFill="1" applyBorder="1"/>
    <xf numFmtId="0" fontId="0" fillId="4" borderId="7" xfId="0" applyFill="1" applyBorder="1"/>
    <xf numFmtId="164" fontId="9" fillId="4" borderId="4" xfId="0" applyNumberFormat="1" applyFont="1" applyFill="1" applyBorder="1"/>
    <xf numFmtId="1" fontId="10" fillId="2" borderId="12" xfId="0" applyNumberFormat="1" applyFont="1" applyFill="1" applyBorder="1"/>
    <xf numFmtId="0" fontId="13" fillId="4" borderId="3" xfId="0" applyFont="1" applyFill="1" applyBorder="1" applyAlignment="1">
      <alignment horizontal="center"/>
    </xf>
    <xf numFmtId="0" fontId="13" fillId="4" borderId="0" xfId="0" applyFont="1" applyFill="1" applyAlignment="1">
      <alignment horizontal="center"/>
    </xf>
    <xf numFmtId="0" fontId="13" fillId="4" borderId="8" xfId="0" applyFont="1" applyFill="1" applyBorder="1" applyAlignment="1">
      <alignment horizontal="center"/>
    </xf>
    <xf numFmtId="1" fontId="10" fillId="4" borderId="12" xfId="0" applyNumberFormat="1" applyFont="1" applyFill="1" applyBorder="1"/>
    <xf numFmtId="1" fontId="10" fillId="4" borderId="11" xfId="0" applyNumberFormat="1" applyFont="1" applyFill="1" applyBorder="1"/>
    <xf numFmtId="0" fontId="9" fillId="4" borderId="10" xfId="0" applyFont="1" applyFill="1" applyBorder="1"/>
    <xf numFmtId="164" fontId="9" fillId="4" borderId="12" xfId="0" applyNumberFormat="1" applyFont="1" applyFill="1" applyBorder="1"/>
    <xf numFmtId="0" fontId="10" fillId="0" borderId="0" xfId="0" applyFont="1" applyAlignment="1">
      <alignment horizontal="left"/>
    </xf>
    <xf numFmtId="0" fontId="0" fillId="4" borderId="10" xfId="0" applyFill="1" applyBorder="1"/>
    <xf numFmtId="1" fontId="0" fillId="0" borderId="0" xfId="0" applyNumberFormat="1"/>
    <xf numFmtId="0" fontId="9" fillId="0" borderId="5" xfId="0" applyFont="1" applyBorder="1"/>
    <xf numFmtId="0" fontId="0" fillId="0" borderId="0" xfId="0" applyAlignment="1">
      <alignment vertical="center"/>
    </xf>
    <xf numFmtId="0" fontId="30" fillId="4" borderId="0" xfId="0" applyFont="1" applyFill="1" applyAlignment="1">
      <alignment horizontal="center"/>
    </xf>
    <xf numFmtId="0" fontId="30" fillId="4" borderId="3" xfId="0" applyFont="1" applyFill="1" applyBorder="1" applyAlignment="1">
      <alignment horizontal="center"/>
    </xf>
    <xf numFmtId="0" fontId="29" fillId="0" borderId="0" xfId="0" applyFont="1"/>
    <xf numFmtId="0" fontId="29" fillId="0" borderId="0" xfId="0" applyFont="1" applyAlignment="1">
      <alignment vertical="center" wrapText="1"/>
    </xf>
    <xf numFmtId="0" fontId="31" fillId="0" borderId="0" xfId="0" applyFont="1"/>
    <xf numFmtId="0" fontId="15" fillId="5" borderId="0" xfId="0" applyFont="1" applyFill="1" applyAlignment="1">
      <alignment vertical="center"/>
    </xf>
    <xf numFmtId="0" fontId="0" fillId="5" borderId="0" xfId="0" applyFill="1" applyAlignment="1">
      <alignment vertical="center"/>
    </xf>
    <xf numFmtId="0" fontId="32" fillId="4" borderId="2" xfId="0" applyFont="1" applyFill="1" applyBorder="1"/>
    <xf numFmtId="0" fontId="32" fillId="4" borderId="5" xfId="0" applyFont="1" applyFill="1" applyBorder="1"/>
    <xf numFmtId="164" fontId="30" fillId="4" borderId="3" xfId="0" applyNumberFormat="1" applyFont="1" applyFill="1" applyBorder="1" applyAlignment="1">
      <alignment horizontal="center"/>
    </xf>
    <xf numFmtId="2" fontId="30" fillId="4" borderId="0" xfId="0" applyNumberFormat="1" applyFont="1" applyFill="1" applyAlignment="1">
      <alignment horizontal="center"/>
    </xf>
    <xf numFmtId="0" fontId="31" fillId="0" borderId="5" xfId="0" applyFont="1" applyBorder="1"/>
    <xf numFmtId="0" fontId="32" fillId="4" borderId="5" xfId="0" quotePrefix="1" applyFont="1" applyFill="1" applyBorder="1"/>
    <xf numFmtId="0" fontId="29" fillId="0" borderId="0" xfId="0" applyFont="1" applyAlignment="1">
      <alignment vertical="center"/>
    </xf>
    <xf numFmtId="0" fontId="13"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vertical="center"/>
    </xf>
    <xf numFmtId="0" fontId="14" fillId="0" borderId="0" xfId="0" applyFont="1" applyAlignment="1">
      <alignment horizontal="center" vertical="center"/>
    </xf>
    <xf numFmtId="164" fontId="16" fillId="0" borderId="0" xfId="0" applyNumberFormat="1" applyFont="1" applyAlignment="1">
      <alignment horizontal="center" vertical="center"/>
    </xf>
    <xf numFmtId="0" fontId="10" fillId="5" borderId="13" xfId="0" applyFont="1" applyFill="1" applyBorder="1" applyAlignment="1">
      <alignment vertical="center"/>
    </xf>
    <xf numFmtId="0" fontId="10" fillId="5" borderId="14" xfId="0" applyFont="1" applyFill="1" applyBorder="1" applyAlignment="1">
      <alignment horizontal="right" vertical="center"/>
    </xf>
    <xf numFmtId="0" fontId="14" fillId="5" borderId="14" xfId="0" applyFont="1" applyFill="1" applyBorder="1" applyAlignment="1">
      <alignment horizontal="center" vertical="center"/>
    </xf>
    <xf numFmtId="0" fontId="13" fillId="5" borderId="14" xfId="0" applyFont="1" applyFill="1" applyBorder="1" applyAlignment="1">
      <alignment horizontal="center" vertical="center"/>
    </xf>
    <xf numFmtId="0" fontId="10" fillId="8" borderId="15" xfId="0" applyFont="1" applyFill="1" applyBorder="1" applyAlignment="1">
      <alignment horizontal="center" vertical="center"/>
    </xf>
    <xf numFmtId="0" fontId="10" fillId="5" borderId="16" xfId="0" applyFont="1" applyFill="1" applyBorder="1" applyAlignment="1">
      <alignment vertical="center"/>
    </xf>
    <xf numFmtId="0" fontId="0" fillId="5" borderId="16" xfId="0" applyFill="1" applyBorder="1" applyAlignment="1">
      <alignment vertical="center"/>
    </xf>
    <xf numFmtId="0" fontId="9" fillId="5" borderId="19" xfId="0" applyFont="1" applyFill="1" applyBorder="1" applyAlignment="1">
      <alignment vertical="center"/>
    </xf>
    <xf numFmtId="0" fontId="9" fillId="5" borderId="16" xfId="0" applyFont="1" applyFill="1" applyBorder="1" applyAlignment="1">
      <alignment vertical="center"/>
    </xf>
    <xf numFmtId="0" fontId="0" fillId="0" borderId="0" xfId="0" quotePrefix="1"/>
    <xf numFmtId="0" fontId="0" fillId="3" borderId="0" xfId="0" applyFill="1"/>
    <xf numFmtId="0" fontId="0" fillId="7" borderId="0" xfId="0" applyFill="1"/>
    <xf numFmtId="0" fontId="33" fillId="0" borderId="0" xfId="0" applyFont="1" applyAlignment="1">
      <alignment vertical="center" wrapText="1"/>
    </xf>
    <xf numFmtId="0" fontId="10" fillId="3" borderId="14" xfId="0" applyFont="1" applyFill="1" applyBorder="1" applyAlignment="1">
      <alignment horizontal="center" vertical="center"/>
    </xf>
    <xf numFmtId="0" fontId="10" fillId="5" borderId="25" xfId="0" applyFont="1" applyFill="1" applyBorder="1" applyAlignment="1">
      <alignment horizontal="center" vertical="center"/>
    </xf>
    <xf numFmtId="0" fontId="17" fillId="0" borderId="0" xfId="0" applyFont="1" applyAlignment="1">
      <alignment horizontal="left"/>
    </xf>
    <xf numFmtId="0" fontId="30" fillId="0" borderId="0" xfId="0" applyFont="1" applyAlignment="1">
      <alignment horizontal="center"/>
    </xf>
    <xf numFmtId="164" fontId="17" fillId="0" borderId="0" xfId="0" applyNumberFormat="1" applyFont="1"/>
    <xf numFmtId="164" fontId="30" fillId="4" borderId="0" xfId="0" applyNumberFormat="1" applyFont="1" applyFill="1" applyAlignment="1">
      <alignment horizontal="center"/>
    </xf>
    <xf numFmtId="0" fontId="10" fillId="3" borderId="15" xfId="0" applyFont="1" applyFill="1" applyBorder="1" applyAlignment="1">
      <alignment horizontal="center" vertical="center"/>
    </xf>
    <xf numFmtId="0" fontId="0" fillId="5" borderId="16" xfId="0" applyFill="1" applyBorder="1" applyAlignment="1">
      <alignment horizontal="right" vertical="center"/>
    </xf>
    <xf numFmtId="0" fontId="13" fillId="5" borderId="0" xfId="0" applyFont="1" applyFill="1" applyAlignment="1">
      <alignment horizontal="center" vertical="center"/>
    </xf>
    <xf numFmtId="0" fontId="19" fillId="5" borderId="0" xfId="0" applyFont="1" applyFill="1" applyAlignment="1">
      <alignment vertical="center"/>
    </xf>
    <xf numFmtId="0" fontId="13" fillId="5" borderId="20" xfId="0" applyFont="1" applyFill="1" applyBorder="1" applyAlignment="1">
      <alignment horizontal="center" vertical="center"/>
    </xf>
    <xf numFmtId="0" fontId="0" fillId="5" borderId="19" xfId="0" applyFill="1" applyBorder="1" applyAlignment="1">
      <alignment horizontal="right" vertical="center"/>
    </xf>
    <xf numFmtId="0" fontId="0" fillId="5" borderId="14" xfId="0" applyFill="1" applyBorder="1"/>
    <xf numFmtId="0" fontId="0" fillId="5" borderId="31" xfId="0" applyFill="1" applyBorder="1" applyAlignment="1">
      <alignment horizontal="right" vertical="center"/>
    </xf>
    <xf numFmtId="0" fontId="0" fillId="5" borderId="32" xfId="0" applyFill="1" applyBorder="1" applyAlignment="1">
      <alignment horizontal="right" vertical="center"/>
    </xf>
    <xf numFmtId="0" fontId="9" fillId="5" borderId="16" xfId="0" applyFont="1" applyFill="1" applyBorder="1" applyAlignment="1">
      <alignment horizontal="right" vertical="center"/>
    </xf>
    <xf numFmtId="0" fontId="10" fillId="5" borderId="16" xfId="0" applyFont="1" applyFill="1" applyBorder="1" applyAlignment="1">
      <alignment horizontal="right" vertical="center"/>
    </xf>
    <xf numFmtId="0" fontId="13" fillId="5" borderId="8" xfId="0" applyFont="1" applyFill="1" applyBorder="1" applyAlignment="1">
      <alignment horizontal="center" vertical="center"/>
    </xf>
    <xf numFmtId="0" fontId="13" fillId="5" borderId="3" xfId="0" applyFont="1" applyFill="1" applyBorder="1" applyAlignment="1">
      <alignment horizontal="center" vertical="center"/>
    </xf>
    <xf numFmtId="0" fontId="10" fillId="8" borderId="16" xfId="0" applyFont="1" applyFill="1" applyBorder="1" applyAlignment="1">
      <alignment horizontal="right" vertical="center"/>
    </xf>
    <xf numFmtId="0" fontId="13" fillId="8" borderId="0" xfId="0" applyFont="1" applyFill="1" applyAlignment="1">
      <alignment horizontal="center" vertical="center"/>
    </xf>
    <xf numFmtId="0" fontId="19" fillId="8" borderId="18" xfId="0" applyFont="1" applyFill="1" applyBorder="1" applyAlignment="1">
      <alignment vertical="center"/>
    </xf>
    <xf numFmtId="0" fontId="0" fillId="3" borderId="16" xfId="0" applyFill="1" applyBorder="1" applyAlignment="1">
      <alignment horizontal="right" vertical="center"/>
    </xf>
    <xf numFmtId="0" fontId="13" fillId="10" borderId="0" xfId="0" applyFont="1" applyFill="1" applyAlignment="1">
      <alignment horizontal="center" vertical="center"/>
    </xf>
    <xf numFmtId="0" fontId="19" fillId="10" borderId="29" xfId="0" applyFont="1" applyFill="1" applyBorder="1" applyAlignment="1">
      <alignment horizontal="left" vertical="center"/>
    </xf>
    <xf numFmtId="0" fontId="19" fillId="10" borderId="30" xfId="0" applyFont="1" applyFill="1" applyBorder="1" applyAlignment="1">
      <alignment horizontal="left" vertical="center"/>
    </xf>
    <xf numFmtId="0" fontId="0" fillId="10" borderId="16" xfId="0" applyFill="1" applyBorder="1" applyAlignment="1">
      <alignment horizontal="right" vertical="center"/>
    </xf>
    <xf numFmtId="0" fontId="0" fillId="3" borderId="31" xfId="0" applyFill="1" applyBorder="1" applyAlignment="1">
      <alignment horizontal="right" vertical="center"/>
    </xf>
    <xf numFmtId="0" fontId="0" fillId="3" borderId="32" xfId="0" applyFill="1" applyBorder="1" applyAlignment="1">
      <alignment horizontal="right" vertical="center"/>
    </xf>
    <xf numFmtId="0" fontId="15" fillId="7" borderId="1" xfId="0" applyFont="1" applyFill="1" applyBorder="1"/>
    <xf numFmtId="0" fontId="10" fillId="5" borderId="13" xfId="0" applyFont="1" applyFill="1" applyBorder="1" applyAlignment="1">
      <alignment horizontal="left" vertical="center" wrapText="1"/>
    </xf>
    <xf numFmtId="0" fontId="33" fillId="5" borderId="14" xfId="0" applyFont="1" applyFill="1" applyBorder="1" applyAlignment="1">
      <alignment horizontal="center" vertical="center"/>
    </xf>
    <xf numFmtId="0" fontId="33" fillId="5" borderId="15" xfId="0" applyFont="1" applyFill="1" applyBorder="1" applyAlignment="1">
      <alignment horizontal="center" vertical="center"/>
    </xf>
    <xf numFmtId="164" fontId="9" fillId="4" borderId="0" xfId="0" applyNumberFormat="1" applyFont="1" applyFill="1" applyAlignment="1">
      <alignment horizontal="right"/>
    </xf>
    <xf numFmtId="164" fontId="9" fillId="4" borderId="8" xfId="0" applyNumberFormat="1" applyFont="1" applyFill="1" applyBorder="1" applyAlignment="1">
      <alignment horizontal="right"/>
    </xf>
    <xf numFmtId="2" fontId="30" fillId="4" borderId="0" xfId="0" applyNumberFormat="1" applyFont="1" applyFill="1" applyAlignment="1">
      <alignment horizontal="center" vertical="center" wrapText="1"/>
    </xf>
    <xf numFmtId="165" fontId="9" fillId="4" borderId="0" xfId="0" applyNumberFormat="1" applyFont="1" applyFill="1" applyAlignment="1">
      <alignment horizontal="right"/>
    </xf>
    <xf numFmtId="0" fontId="0" fillId="5" borderId="13" xfId="0" applyFill="1" applyBorder="1" applyAlignment="1">
      <alignment horizontal="right" vertical="center"/>
    </xf>
    <xf numFmtId="0" fontId="13" fillId="0" borderId="0" xfId="0" applyFont="1" applyAlignment="1">
      <alignment horizontal="center"/>
    </xf>
    <xf numFmtId="164" fontId="9" fillId="4" borderId="3" xfId="0" applyNumberFormat="1" applyFont="1" applyFill="1" applyBorder="1" applyAlignment="1">
      <alignment horizontal="right"/>
    </xf>
    <xf numFmtId="0" fontId="0" fillId="11" borderId="31" xfId="0" applyFill="1" applyBorder="1" applyAlignment="1">
      <alignment horizontal="right" vertical="center"/>
    </xf>
    <xf numFmtId="0" fontId="13" fillId="11" borderId="3" xfId="0" applyFont="1" applyFill="1" applyBorder="1" applyAlignment="1">
      <alignment horizontal="center" vertical="center"/>
    </xf>
    <xf numFmtId="0" fontId="0" fillId="11" borderId="16" xfId="0" applyFill="1" applyBorder="1" applyAlignment="1">
      <alignment horizontal="right" vertical="center"/>
    </xf>
    <xf numFmtId="0" fontId="13" fillId="11" borderId="0" xfId="0" applyFont="1" applyFill="1" applyAlignment="1">
      <alignment horizontal="center" vertical="center"/>
    </xf>
    <xf numFmtId="0" fontId="10" fillId="11" borderId="16" xfId="0" applyFont="1" applyFill="1" applyBorder="1" applyAlignment="1">
      <alignment horizontal="right" vertical="center"/>
    </xf>
    <xf numFmtId="0" fontId="19" fillId="11" borderId="0" xfId="0" applyFont="1" applyFill="1" applyAlignment="1">
      <alignment vertical="center"/>
    </xf>
    <xf numFmtId="0" fontId="0" fillId="11" borderId="32" xfId="0" applyFill="1" applyBorder="1" applyAlignment="1">
      <alignment horizontal="right" vertical="center"/>
    </xf>
    <xf numFmtId="0" fontId="13" fillId="11" borderId="8" xfId="0" applyFont="1" applyFill="1" applyBorder="1" applyAlignment="1">
      <alignment horizontal="center" vertical="center"/>
    </xf>
    <xf numFmtId="0" fontId="10" fillId="8" borderId="14" xfId="0" applyFont="1" applyFill="1" applyBorder="1" applyAlignment="1">
      <alignment horizontal="center" vertical="center"/>
    </xf>
    <xf numFmtId="0" fontId="0" fillId="11" borderId="0" xfId="0" applyFill="1"/>
    <xf numFmtId="0" fontId="37" fillId="0" borderId="0" xfId="0" applyFont="1"/>
    <xf numFmtId="0" fontId="37" fillId="0" borderId="0" xfId="0" quotePrefix="1" applyFont="1"/>
    <xf numFmtId="0" fontId="10" fillId="3" borderId="0" xfId="0" applyFont="1" applyFill="1"/>
    <xf numFmtId="0" fontId="0" fillId="12" borderId="39" xfId="0" applyFill="1" applyBorder="1" applyAlignment="1">
      <alignment vertical="center"/>
    </xf>
    <xf numFmtId="0" fontId="0" fillId="12" borderId="40" xfId="0" applyFill="1" applyBorder="1"/>
    <xf numFmtId="0" fontId="0" fillId="12" borderId="5" xfId="0" applyFill="1" applyBorder="1"/>
    <xf numFmtId="0" fontId="0" fillId="12" borderId="41" xfId="0" applyFill="1" applyBorder="1" applyAlignment="1">
      <alignment vertical="center"/>
    </xf>
    <xf numFmtId="0" fontId="0" fillId="12" borderId="7" xfId="0" applyFill="1" applyBorder="1" applyAlignment="1">
      <alignment vertical="center"/>
    </xf>
    <xf numFmtId="0" fontId="38" fillId="0" borderId="0" xfId="0" applyFont="1" applyAlignment="1">
      <alignment horizontal="right"/>
    </xf>
    <xf numFmtId="0" fontId="39" fillId="0" borderId="0" xfId="0" quotePrefix="1" applyFont="1"/>
    <xf numFmtId="1" fontId="0" fillId="0" borderId="0" xfId="0" applyNumberFormat="1" applyAlignment="1">
      <alignment vertical="center"/>
    </xf>
    <xf numFmtId="0" fontId="33" fillId="0" borderId="0" xfId="0" applyFont="1" applyAlignment="1">
      <alignment vertical="center"/>
    </xf>
    <xf numFmtId="0" fontId="0" fillId="13" borderId="0" xfId="0" applyFill="1" applyAlignment="1">
      <alignment horizontal="left"/>
    </xf>
    <xf numFmtId="0" fontId="13" fillId="13" borderId="0" xfId="0" applyFont="1" applyFill="1" applyAlignment="1">
      <alignment horizontal="center"/>
    </xf>
    <xf numFmtId="164" fontId="9" fillId="13" borderId="0" xfId="0" applyNumberFormat="1" applyFont="1" applyFill="1"/>
    <xf numFmtId="0" fontId="0" fillId="7" borderId="0" xfId="0" applyFill="1" applyAlignment="1">
      <alignment horizontal="left" vertical="center"/>
    </xf>
    <xf numFmtId="2" fontId="9" fillId="4" borderId="0" xfId="0" applyNumberFormat="1" applyFont="1" applyFill="1" applyAlignment="1">
      <alignment vertical="center"/>
    </xf>
    <xf numFmtId="0" fontId="33" fillId="5" borderId="16" xfId="0" applyFont="1" applyFill="1" applyBorder="1" applyAlignment="1">
      <alignment horizontal="center" vertical="center"/>
    </xf>
    <xf numFmtId="0" fontId="33" fillId="5" borderId="0" xfId="0" applyFont="1" applyFill="1" applyAlignment="1">
      <alignment horizontal="center" vertical="center"/>
    </xf>
    <xf numFmtId="0" fontId="33" fillId="5" borderId="18" xfId="0" applyFont="1" applyFill="1" applyBorder="1" applyAlignment="1">
      <alignment horizontal="center" vertical="center"/>
    </xf>
    <xf numFmtId="0" fontId="0" fillId="5" borderId="0" xfId="0" applyFill="1" applyAlignment="1">
      <alignment horizontal="right" vertical="center"/>
    </xf>
    <xf numFmtId="0" fontId="10" fillId="0" borderId="0" xfId="0" applyFont="1" applyAlignment="1">
      <alignment vertical="center"/>
    </xf>
    <xf numFmtId="0" fontId="10" fillId="5" borderId="16" xfId="0" applyFont="1" applyFill="1" applyBorder="1" applyAlignment="1">
      <alignment horizontal="left" vertical="center"/>
    </xf>
    <xf numFmtId="164" fontId="9" fillId="5" borderId="10" xfId="0" applyNumberFormat="1" applyFont="1" applyFill="1" applyBorder="1" applyAlignment="1">
      <alignment horizontal="center" vertical="center"/>
    </xf>
    <xf numFmtId="164" fontId="9" fillId="5" borderId="26" xfId="0" applyNumberFormat="1" applyFont="1" applyFill="1" applyBorder="1" applyAlignment="1">
      <alignment horizontal="center" vertical="center"/>
    </xf>
    <xf numFmtId="1" fontId="10" fillId="0" borderId="12" xfId="0" applyNumberFormat="1" applyFont="1" applyBorder="1"/>
    <xf numFmtId="0" fontId="13" fillId="0" borderId="3" xfId="0" applyFont="1" applyBorder="1" applyAlignment="1">
      <alignment horizontal="center"/>
    </xf>
    <xf numFmtId="0" fontId="10" fillId="5" borderId="13" xfId="0" applyFont="1" applyFill="1" applyBorder="1" applyAlignment="1">
      <alignment horizontal="left" vertical="center"/>
    </xf>
    <xf numFmtId="0" fontId="0" fillId="5" borderId="16" xfId="0" applyFill="1" applyBorder="1"/>
    <xf numFmtId="0" fontId="0" fillId="5" borderId="19" xfId="0" applyFill="1" applyBorder="1" applyAlignment="1">
      <alignment vertical="center"/>
    </xf>
    <xf numFmtId="0" fontId="42" fillId="14" borderId="5" xfId="0" applyFont="1" applyFill="1" applyBorder="1"/>
    <xf numFmtId="0" fontId="42" fillId="14" borderId="7" xfId="0" applyFont="1" applyFill="1" applyBorder="1"/>
    <xf numFmtId="0" fontId="42" fillId="0" borderId="0" xfId="0" applyFont="1"/>
    <xf numFmtId="0" fontId="45" fillId="0" borderId="0" xfId="0" applyFont="1"/>
    <xf numFmtId="0" fontId="43" fillId="14" borderId="0" xfId="0" applyFont="1" applyFill="1" applyAlignment="1">
      <alignment horizontal="center"/>
    </xf>
    <xf numFmtId="0" fontId="32" fillId="14" borderId="5" xfId="0" applyFont="1" applyFill="1" applyBorder="1"/>
    <xf numFmtId="164" fontId="43" fillId="14" borderId="0" xfId="0" applyNumberFormat="1" applyFont="1" applyFill="1" applyAlignment="1">
      <alignment horizontal="center"/>
    </xf>
    <xf numFmtId="0" fontId="32" fillId="14" borderId="7" xfId="0" applyFont="1" applyFill="1" applyBorder="1"/>
    <xf numFmtId="0" fontId="42" fillId="15" borderId="2" xfId="0" applyFont="1" applyFill="1" applyBorder="1"/>
    <xf numFmtId="0" fontId="42" fillId="15" borderId="5" xfId="0" applyFont="1" applyFill="1" applyBorder="1"/>
    <xf numFmtId="0" fontId="42" fillId="15" borderId="7" xfId="0" applyFont="1" applyFill="1" applyBorder="1"/>
    <xf numFmtId="0" fontId="0" fillId="13" borderId="0" xfId="0" applyFill="1"/>
    <xf numFmtId="0" fontId="0" fillId="13" borderId="1" xfId="0" applyFill="1" applyBorder="1"/>
    <xf numFmtId="0" fontId="42" fillId="4" borderId="0" xfId="0" applyFont="1" applyFill="1"/>
    <xf numFmtId="0" fontId="0" fillId="0" borderId="1" xfId="0" applyBorder="1"/>
    <xf numFmtId="0" fontId="0" fillId="0" borderId="1" xfId="0" applyBorder="1" applyAlignment="1">
      <alignment horizontal="left"/>
    </xf>
    <xf numFmtId="0" fontId="0" fillId="13" borderId="1" xfId="0" applyFill="1" applyBorder="1" applyAlignment="1">
      <alignment horizontal="left"/>
    </xf>
    <xf numFmtId="0" fontId="10" fillId="13" borderId="1" xfId="0" applyFont="1" applyFill="1" applyBorder="1"/>
    <xf numFmtId="0" fontId="10" fillId="0" borderId="16" xfId="0" applyFont="1" applyBorder="1" applyAlignment="1">
      <alignment horizontal="right" vertical="center"/>
    </xf>
    <xf numFmtId="0" fontId="14" fillId="4" borderId="8" xfId="0" applyFont="1" applyFill="1" applyBorder="1" applyAlignment="1">
      <alignment horizontal="center"/>
    </xf>
    <xf numFmtId="164" fontId="9" fillId="4" borderId="0" xfId="0" applyNumberFormat="1" applyFont="1" applyFill="1" applyAlignment="1">
      <alignment vertical="center"/>
    </xf>
    <xf numFmtId="0" fontId="32" fillId="4" borderId="2" xfId="0" applyFont="1" applyFill="1" applyBorder="1" applyAlignment="1">
      <alignment horizontal="left"/>
    </xf>
    <xf numFmtId="0" fontId="32" fillId="4" borderId="5" xfId="0" applyFont="1" applyFill="1" applyBorder="1" applyAlignment="1">
      <alignment horizontal="left"/>
    </xf>
    <xf numFmtId="0" fontId="0" fillId="4" borderId="2" xfId="0" applyFill="1" applyBorder="1" applyAlignment="1">
      <alignment horizontal="left"/>
    </xf>
    <xf numFmtId="0" fontId="0" fillId="4" borderId="5" xfId="0" applyFill="1" applyBorder="1" applyAlignment="1">
      <alignment horizontal="left" vertical="center" wrapText="1"/>
    </xf>
    <xf numFmtId="0" fontId="32" fillId="14" borderId="2" xfId="0" applyFont="1" applyFill="1" applyBorder="1" applyAlignment="1">
      <alignment horizontal="left"/>
    </xf>
    <xf numFmtId="0" fontId="32" fillId="14" borderId="5" xfId="0" applyFont="1" applyFill="1" applyBorder="1" applyAlignment="1">
      <alignment horizontal="left"/>
    </xf>
    <xf numFmtId="0" fontId="32" fillId="14" borderId="7" xfId="0" applyFont="1" applyFill="1" applyBorder="1" applyAlignment="1">
      <alignment horizontal="left" vertical="center" wrapText="1"/>
    </xf>
    <xf numFmtId="0" fontId="32" fillId="14" borderId="5" xfId="0" applyFont="1" applyFill="1" applyBorder="1" applyAlignment="1">
      <alignment horizontal="left" vertical="center" wrapText="1"/>
    </xf>
    <xf numFmtId="1" fontId="10" fillId="0" borderId="0" xfId="0" applyNumberFormat="1" applyFont="1"/>
    <xf numFmtId="164" fontId="32" fillId="7" borderId="3" xfId="0" applyNumberFormat="1" applyFont="1" applyFill="1" applyBorder="1"/>
    <xf numFmtId="164" fontId="9" fillId="5" borderId="11" xfId="0" applyNumberFormat="1" applyFont="1" applyFill="1" applyBorder="1" applyAlignment="1">
      <alignment horizontal="center" vertical="center"/>
    </xf>
    <xf numFmtId="164" fontId="9" fillId="5" borderId="0" xfId="0" applyNumberFormat="1" applyFont="1" applyFill="1" applyAlignment="1">
      <alignment horizontal="center" vertical="center"/>
    </xf>
    <xf numFmtId="164" fontId="9" fillId="5" borderId="6"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5" borderId="29" xfId="0" applyNumberFormat="1" applyFont="1" applyFill="1" applyBorder="1" applyAlignment="1">
      <alignment horizontal="center" vertical="center"/>
    </xf>
    <xf numFmtId="0" fontId="18" fillId="5" borderId="10" xfId="0" applyFont="1" applyFill="1" applyBorder="1" applyAlignment="1">
      <alignment horizontal="center" vertical="center"/>
    </xf>
    <xf numFmtId="0" fontId="18" fillId="5" borderId="26" xfId="0" applyFont="1" applyFill="1" applyBorder="1" applyAlignment="1">
      <alignment horizontal="center" vertical="center"/>
    </xf>
    <xf numFmtId="166" fontId="9" fillId="5" borderId="10" xfId="0" applyNumberFormat="1" applyFont="1" applyFill="1" applyBorder="1" applyAlignment="1">
      <alignment horizontal="center" vertical="center"/>
    </xf>
    <xf numFmtId="166" fontId="9" fillId="5" borderId="26" xfId="0" applyNumberFormat="1" applyFont="1" applyFill="1" applyBorder="1" applyAlignment="1">
      <alignment horizontal="center" vertical="center"/>
    </xf>
    <xf numFmtId="0" fontId="10" fillId="0" borderId="42" xfId="0" applyFont="1" applyBorder="1" applyAlignment="1">
      <alignment vertical="center"/>
    </xf>
    <xf numFmtId="4" fontId="9" fillId="11" borderId="26" xfId="0" applyNumberFormat="1" applyFont="1" applyFill="1" applyBorder="1" applyAlignment="1">
      <alignment horizontal="center" vertical="center"/>
    </xf>
    <xf numFmtId="2" fontId="9" fillId="8" borderId="0" xfId="0" applyNumberFormat="1" applyFont="1" applyFill="1" applyAlignment="1">
      <alignment horizontal="center" vertical="center"/>
    </xf>
    <xf numFmtId="4" fontId="9" fillId="11" borderId="12" xfId="0" applyNumberFormat="1" applyFont="1" applyFill="1" applyBorder="1" applyAlignment="1">
      <alignment horizontal="center" vertical="center"/>
    </xf>
    <xf numFmtId="165" fontId="9" fillId="10" borderId="0" xfId="0" applyNumberFormat="1" applyFont="1" applyFill="1" applyAlignment="1">
      <alignment horizontal="center" vertical="center"/>
    </xf>
    <xf numFmtId="2" fontId="9" fillId="8" borderId="18" xfId="0" applyNumberFormat="1" applyFont="1" applyFill="1" applyBorder="1" applyAlignment="1">
      <alignment horizontal="center" vertical="center"/>
    </xf>
    <xf numFmtId="0" fontId="11" fillId="16" borderId="0" xfId="6211" applyFill="1" applyBorder="1" applyAlignment="1">
      <alignment horizontal="left"/>
    </xf>
    <xf numFmtId="0" fontId="11" fillId="16" borderId="0" xfId="6211" applyFill="1" applyBorder="1"/>
    <xf numFmtId="0" fontId="11" fillId="16" borderId="0" xfId="6211" applyFill="1"/>
    <xf numFmtId="0" fontId="11" fillId="0" borderId="0" xfId="6211" applyFill="1"/>
    <xf numFmtId="2" fontId="11" fillId="16" borderId="0" xfId="6211" applyNumberFormat="1" applyFill="1"/>
    <xf numFmtId="0" fontId="10" fillId="17" borderId="0" xfId="0" applyFont="1" applyFill="1"/>
    <xf numFmtId="0" fontId="0" fillId="17" borderId="0" xfId="0" applyFill="1"/>
    <xf numFmtId="0" fontId="11" fillId="17" borderId="0" xfId="6211" applyFill="1"/>
    <xf numFmtId="0" fontId="10" fillId="18" borderId="0" xfId="0" applyFont="1" applyFill="1"/>
    <xf numFmtId="0" fontId="0" fillId="18" borderId="0" xfId="0" applyFill="1"/>
    <xf numFmtId="0" fontId="11" fillId="18" borderId="0" xfId="6211" applyFill="1"/>
    <xf numFmtId="0" fontId="10" fillId="5" borderId="0" xfId="0" applyFont="1" applyFill="1" applyAlignment="1">
      <alignment horizontal="center"/>
    </xf>
    <xf numFmtId="0" fontId="15" fillId="19" borderId="0" xfId="0" applyFont="1" applyFill="1"/>
    <xf numFmtId="0" fontId="0" fillId="19" borderId="0" xfId="0" applyFill="1"/>
    <xf numFmtId="0" fontId="10" fillId="19" borderId="0" xfId="0" applyFont="1" applyFill="1" applyAlignment="1">
      <alignment horizontal="center"/>
    </xf>
    <xf numFmtId="0" fontId="11" fillId="19" borderId="0" xfId="6211" applyFill="1"/>
    <xf numFmtId="0" fontId="15" fillId="3" borderId="0" xfId="0" applyFont="1" applyFill="1"/>
    <xf numFmtId="0" fontId="11" fillId="3" borderId="0" xfId="6211" applyFill="1"/>
    <xf numFmtId="0" fontId="10" fillId="3" borderId="0" xfId="0" applyFont="1" applyFill="1" applyAlignment="1">
      <alignment horizontal="center"/>
    </xf>
    <xf numFmtId="0" fontId="15" fillId="17" borderId="0" xfId="0" applyFont="1" applyFill="1"/>
    <xf numFmtId="0" fontId="10" fillId="17" borderId="0" xfId="0" applyFont="1" applyFill="1" applyAlignment="1">
      <alignment horizontal="center"/>
    </xf>
    <xf numFmtId="164" fontId="9" fillId="5" borderId="18" xfId="0" applyNumberFormat="1" applyFont="1" applyFill="1" applyBorder="1" applyAlignment="1">
      <alignment horizontal="center" vertical="center"/>
    </xf>
    <xf numFmtId="0" fontId="0" fillId="5" borderId="14" xfId="0" applyFill="1" applyBorder="1" applyAlignment="1">
      <alignment horizontal="right" vertical="center"/>
    </xf>
    <xf numFmtId="0" fontId="10" fillId="5" borderId="47" xfId="0" applyFont="1" applyFill="1" applyBorder="1" applyAlignment="1">
      <alignment vertical="center"/>
    </xf>
    <xf numFmtId="0" fontId="13" fillId="5" borderId="48" xfId="0" applyFont="1" applyFill="1" applyBorder="1" applyAlignment="1">
      <alignment horizontal="center" vertical="center"/>
    </xf>
    <xf numFmtId="0" fontId="10" fillId="19" borderId="0" xfId="0" applyFont="1" applyFill="1" applyAlignment="1">
      <alignment horizontal="left"/>
    </xf>
    <xf numFmtId="0" fontId="0" fillId="20" borderId="0" xfId="0" applyFill="1"/>
    <xf numFmtId="164" fontId="9" fillId="5" borderId="12" xfId="0" applyNumberFormat="1" applyFont="1" applyFill="1" applyBorder="1" applyAlignment="1">
      <alignment horizontal="center" vertical="center"/>
    </xf>
    <xf numFmtId="0" fontId="0" fillId="5" borderId="16" xfId="0" applyFill="1" applyBorder="1" applyAlignment="1">
      <alignment horizontal="left" vertical="center"/>
    </xf>
    <xf numFmtId="164" fontId="9" fillId="5" borderId="2" xfId="0" applyNumberFormat="1" applyFont="1" applyFill="1" applyBorder="1" applyAlignment="1">
      <alignment horizontal="center" vertical="center"/>
    </xf>
    <xf numFmtId="0" fontId="0" fillId="5" borderId="13" xfId="0" applyFill="1" applyBorder="1" applyAlignment="1">
      <alignment horizontal="left" vertical="center"/>
    </xf>
    <xf numFmtId="164" fontId="9" fillId="5" borderId="34" xfId="0" applyNumberFormat="1" applyFont="1" applyFill="1" applyBorder="1" applyAlignment="1">
      <alignment horizontal="center" vertical="center"/>
    </xf>
    <xf numFmtId="164" fontId="9" fillId="5" borderId="33" xfId="0" applyNumberFormat="1" applyFont="1" applyFill="1" applyBorder="1" applyAlignment="1">
      <alignment horizontal="center" vertical="center"/>
    </xf>
    <xf numFmtId="164" fontId="9" fillId="5" borderId="7" xfId="0" applyNumberFormat="1" applyFont="1" applyFill="1" applyBorder="1" applyAlignment="1">
      <alignment horizontal="center" vertical="center"/>
    </xf>
    <xf numFmtId="164" fontId="9" fillId="5" borderId="30" xfId="0" applyNumberFormat="1" applyFont="1" applyFill="1" applyBorder="1" applyAlignment="1">
      <alignment horizontal="center" vertical="center"/>
    </xf>
    <xf numFmtId="0" fontId="9" fillId="4" borderId="0" xfId="0" applyFont="1" applyFill="1"/>
    <xf numFmtId="0" fontId="10" fillId="19" borderId="0" xfId="0" applyFont="1" applyFill="1"/>
    <xf numFmtId="0" fontId="32" fillId="4" borderId="0" xfId="0" applyFont="1" applyFill="1" applyAlignment="1">
      <alignment horizontal="left"/>
    </xf>
    <xf numFmtId="0" fontId="31" fillId="0" borderId="0" xfId="0" applyFont="1" applyAlignment="1">
      <alignment horizontal="left"/>
    </xf>
    <xf numFmtId="164" fontId="9" fillId="4" borderId="0" xfId="6465" applyNumberFormat="1" applyFont="1" applyFill="1"/>
    <xf numFmtId="0" fontId="0" fillId="0" borderId="16"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0" fillId="8" borderId="0" xfId="0" applyFill="1"/>
    <xf numFmtId="0" fontId="0" fillId="21" borderId="0" xfId="0" applyFill="1"/>
    <xf numFmtId="0" fontId="48" fillId="0" borderId="0" xfId="0" applyFont="1"/>
    <xf numFmtId="0" fontId="9" fillId="0" borderId="0" xfId="0" applyFont="1" applyAlignment="1">
      <alignment vertical="center"/>
    </xf>
    <xf numFmtId="0" fontId="0" fillId="5" borderId="20" xfId="0" applyFill="1" applyBorder="1" applyAlignment="1">
      <alignment horizontal="right" vertical="center"/>
    </xf>
    <xf numFmtId="0" fontId="0" fillId="8" borderId="16" xfId="0" applyFill="1" applyBorder="1" applyAlignment="1">
      <alignment horizontal="right" vertical="center"/>
    </xf>
    <xf numFmtId="0" fontId="0" fillId="0" borderId="0" xfId="0" applyAlignment="1">
      <alignment horizontal="center"/>
    </xf>
    <xf numFmtId="0" fontId="10" fillId="5" borderId="14" xfId="0" applyFont="1" applyFill="1" applyBorder="1"/>
    <xf numFmtId="0" fontId="9" fillId="5" borderId="0" xfId="0" applyFont="1" applyFill="1"/>
    <xf numFmtId="4" fontId="9" fillId="0" borderId="0" xfId="0" applyNumberFormat="1" applyFont="1"/>
    <xf numFmtId="0" fontId="0" fillId="2" borderId="10" xfId="0" applyFill="1" applyBorder="1" applyAlignment="1">
      <alignment horizontal="left" vertical="center" wrapText="1"/>
    </xf>
    <xf numFmtId="1" fontId="10" fillId="2" borderId="12" xfId="0" applyNumberFormat="1" applyFont="1" applyFill="1" applyBorder="1" applyAlignment="1">
      <alignment horizontal="center" vertical="center" wrapText="1"/>
    </xf>
    <xf numFmtId="0" fontId="10" fillId="8" borderId="13" xfId="0" applyFont="1" applyFill="1" applyBorder="1"/>
    <xf numFmtId="0" fontId="0" fillId="8" borderId="14" xfId="0" applyFill="1" applyBorder="1"/>
    <xf numFmtId="0" fontId="0" fillId="8" borderId="19" xfId="0" applyFill="1" applyBorder="1" applyAlignment="1">
      <alignment horizontal="right" vertical="center"/>
    </xf>
    <xf numFmtId="0" fontId="13" fillId="8" borderId="20" xfId="0" applyFont="1" applyFill="1" applyBorder="1" applyAlignment="1">
      <alignment horizontal="center" vertical="center"/>
    </xf>
    <xf numFmtId="0" fontId="33" fillId="0" borderId="0" xfId="0" applyFont="1"/>
    <xf numFmtId="0" fontId="49" fillId="10" borderId="0" xfId="0" applyFont="1" applyFill="1" applyAlignment="1">
      <alignment horizontal="center"/>
    </xf>
    <xf numFmtId="0" fontId="10" fillId="5" borderId="13" xfId="0" applyFont="1" applyFill="1" applyBorder="1"/>
    <xf numFmtId="0" fontId="10" fillId="0" borderId="0" xfId="0" applyFont="1" applyAlignment="1">
      <alignment horizontal="center" vertical="center"/>
    </xf>
    <xf numFmtId="0" fontId="44" fillId="15" borderId="0" xfId="0" applyFont="1" applyFill="1" applyAlignment="1">
      <alignment horizontal="center"/>
    </xf>
    <xf numFmtId="0" fontId="0" fillId="23" borderId="16" xfId="0" applyFill="1" applyBorder="1" applyAlignment="1">
      <alignment horizontal="right" vertical="center"/>
    </xf>
    <xf numFmtId="0" fontId="13" fillId="23" borderId="0" xfId="0" applyFont="1" applyFill="1" applyAlignment="1">
      <alignment horizontal="center" vertical="center"/>
    </xf>
    <xf numFmtId="0" fontId="10" fillId="23" borderId="16" xfId="0" applyFont="1" applyFill="1" applyBorder="1" applyAlignment="1">
      <alignment horizontal="right" vertical="center"/>
    </xf>
    <xf numFmtId="0" fontId="19" fillId="23" borderId="18" xfId="0" applyFont="1" applyFill="1" applyBorder="1" applyAlignment="1">
      <alignment vertical="center"/>
    </xf>
    <xf numFmtId="0" fontId="10" fillId="23" borderId="14" xfId="0" applyFont="1" applyFill="1" applyBorder="1" applyAlignment="1">
      <alignment horizontal="center" vertical="center"/>
    </xf>
    <xf numFmtId="0" fontId="10" fillId="23" borderId="15" xfId="0" applyFont="1" applyFill="1" applyBorder="1" applyAlignment="1">
      <alignment horizontal="center" vertical="center"/>
    </xf>
    <xf numFmtId="2" fontId="9" fillId="23" borderId="0" xfId="0" applyNumberFormat="1" applyFont="1" applyFill="1" applyAlignment="1">
      <alignment horizontal="center" vertical="center"/>
    </xf>
    <xf numFmtId="2" fontId="9" fillId="23" borderId="18" xfId="0" applyNumberFormat="1" applyFont="1" applyFill="1" applyBorder="1" applyAlignment="1">
      <alignment horizontal="center" vertical="center"/>
    </xf>
    <xf numFmtId="0" fontId="10" fillId="0" borderId="0" xfId="0" applyFont="1" applyAlignment="1">
      <alignment horizontal="center"/>
    </xf>
    <xf numFmtId="0" fontId="0" fillId="0" borderId="50" xfId="0" applyBorder="1" applyAlignment="1">
      <alignment horizontal="center"/>
    </xf>
    <xf numFmtId="0" fontId="10" fillId="0" borderId="50" xfId="0" applyFont="1" applyBorder="1" applyAlignment="1">
      <alignment horizontal="center"/>
    </xf>
    <xf numFmtId="0" fontId="0" fillId="11" borderId="47" xfId="0" applyFill="1" applyBorder="1"/>
    <xf numFmtId="164" fontId="9" fillId="11" borderId="49" xfId="0" applyNumberFormat="1" applyFont="1" applyFill="1" applyBorder="1"/>
    <xf numFmtId="0" fontId="33" fillId="5" borderId="0" xfId="0" applyFont="1" applyFill="1"/>
    <xf numFmtId="165" fontId="0" fillId="0" borderId="0" xfId="0" applyNumberFormat="1"/>
    <xf numFmtId="0" fontId="0" fillId="5" borderId="0" xfId="0" applyFill="1" applyAlignment="1">
      <alignment horizontal="center"/>
    </xf>
    <xf numFmtId="0" fontId="50" fillId="4" borderId="0" xfId="0" applyFont="1" applyFill="1" applyAlignment="1">
      <alignment horizontal="center" vertical="center"/>
    </xf>
    <xf numFmtId="0" fontId="51" fillId="4" borderId="0" xfId="0" applyFont="1" applyFill="1" applyAlignment="1">
      <alignment horizontal="center"/>
    </xf>
    <xf numFmtId="2" fontId="0" fillId="4" borderId="5" xfId="0" applyNumberFormat="1" applyFill="1" applyBorder="1" applyAlignment="1">
      <alignment horizontal="left" vertical="center" wrapText="1"/>
    </xf>
    <xf numFmtId="0" fontId="42" fillId="4" borderId="2" xfId="0" applyFont="1" applyFill="1" applyBorder="1"/>
    <xf numFmtId="0" fontId="42" fillId="4" borderId="5" xfId="0" applyFont="1" applyFill="1" applyBorder="1"/>
    <xf numFmtId="0" fontId="42" fillId="4" borderId="7" xfId="0" applyFont="1" applyFill="1" applyBorder="1"/>
    <xf numFmtId="10" fontId="0" fillId="0" borderId="0" xfId="6470" applyNumberFormat="1" applyFont="1"/>
    <xf numFmtId="0" fontId="0" fillId="0" borderId="0" xfId="0" applyAlignment="1">
      <alignment horizontal="right" vertical="center"/>
    </xf>
    <xf numFmtId="0" fontId="10" fillId="5" borderId="24" xfId="0" applyFont="1" applyFill="1" applyBorder="1" applyAlignment="1">
      <alignment horizontal="center" vertical="center"/>
    </xf>
    <xf numFmtId="165" fontId="9" fillId="10" borderId="29" xfId="0" applyNumberFormat="1" applyFont="1" applyFill="1" applyBorder="1" applyAlignment="1">
      <alignment horizontal="center" vertical="center"/>
    </xf>
    <xf numFmtId="0" fontId="52" fillId="4" borderId="3" xfId="0" applyFont="1" applyFill="1" applyBorder="1" applyAlignment="1">
      <alignment horizontal="center"/>
    </xf>
    <xf numFmtId="0" fontId="52" fillId="4" borderId="0" xfId="0" applyFont="1" applyFill="1" applyAlignment="1">
      <alignment horizontal="center"/>
    </xf>
    <xf numFmtId="0" fontId="52" fillId="4" borderId="8" xfId="0" applyFont="1" applyFill="1" applyBorder="1" applyAlignment="1">
      <alignment horizontal="center"/>
    </xf>
    <xf numFmtId="164" fontId="9" fillId="4" borderId="0" xfId="6470" applyNumberFormat="1" applyFont="1" applyFill="1"/>
    <xf numFmtId="164" fontId="9" fillId="5" borderId="0" xfId="0" applyNumberFormat="1" applyFont="1" applyFill="1"/>
    <xf numFmtId="0" fontId="53" fillId="4" borderId="8" xfId="0" applyFont="1" applyFill="1" applyBorder="1" applyAlignment="1">
      <alignment horizontal="center"/>
    </xf>
    <xf numFmtId="0" fontId="53" fillId="4" borderId="0" xfId="0" applyFont="1" applyFill="1" applyAlignment="1">
      <alignment horizontal="center"/>
    </xf>
    <xf numFmtId="0" fontId="53" fillId="14" borderId="0" xfId="0" applyFont="1" applyFill="1" applyAlignment="1">
      <alignment horizontal="center"/>
    </xf>
    <xf numFmtId="0" fontId="53" fillId="4" borderId="3" xfId="0" applyFont="1" applyFill="1" applyBorder="1" applyAlignment="1">
      <alignment horizontal="center"/>
    </xf>
    <xf numFmtId="2" fontId="53" fillId="4" borderId="0" xfId="0" applyNumberFormat="1" applyFont="1" applyFill="1" applyAlignment="1">
      <alignment horizontal="center"/>
    </xf>
    <xf numFmtId="164" fontId="9" fillId="4" borderId="11" xfId="0" applyNumberFormat="1" applyFont="1" applyFill="1" applyBorder="1"/>
    <xf numFmtId="165" fontId="9" fillId="4" borderId="3" xfId="0" applyNumberFormat="1" applyFont="1" applyFill="1" applyBorder="1" applyAlignment="1">
      <alignment horizontal="right"/>
    </xf>
    <xf numFmtId="165" fontId="9" fillId="4" borderId="12" xfId="0" applyNumberFormat="1" applyFont="1" applyFill="1" applyBorder="1" applyAlignment="1">
      <alignment horizontal="right"/>
    </xf>
    <xf numFmtId="165" fontId="9" fillId="4" borderId="8" xfId="0" applyNumberFormat="1" applyFont="1" applyFill="1" applyBorder="1" applyAlignment="1">
      <alignment horizontal="right"/>
    </xf>
    <xf numFmtId="165" fontId="0" fillId="0" borderId="0" xfId="0" applyNumberFormat="1" applyAlignment="1">
      <alignment horizontal="right"/>
    </xf>
    <xf numFmtId="165" fontId="9" fillId="4" borderId="0" xfId="6470" applyNumberFormat="1" applyFont="1" applyFill="1" applyAlignment="1">
      <alignment horizontal="right"/>
    </xf>
    <xf numFmtId="165" fontId="9" fillId="0" borderId="0" xfId="0" applyNumberFormat="1" applyFont="1" applyAlignment="1">
      <alignment horizontal="right"/>
    </xf>
    <xf numFmtId="164" fontId="53" fillId="4" borderId="3" xfId="0" applyNumberFormat="1" applyFont="1" applyFill="1" applyBorder="1" applyAlignment="1">
      <alignment horizontal="center"/>
    </xf>
    <xf numFmtId="164" fontId="53" fillId="4" borderId="0" xfId="0" applyNumberFormat="1" applyFont="1" applyFill="1" applyAlignment="1">
      <alignment horizontal="center"/>
    </xf>
    <xf numFmtId="164" fontId="9" fillId="15" borderId="0" xfId="0" applyNumberFormat="1" applyFont="1" applyFill="1" applyAlignment="1">
      <alignment horizontal="right"/>
    </xf>
    <xf numFmtId="164" fontId="31" fillId="0" borderId="0" xfId="0" applyNumberFormat="1" applyFont="1" applyAlignment="1">
      <alignment horizontal="right"/>
    </xf>
    <xf numFmtId="164" fontId="0" fillId="0" borderId="0" xfId="0" applyNumberFormat="1" applyAlignment="1">
      <alignment horizontal="right"/>
    </xf>
    <xf numFmtId="164" fontId="9" fillId="4" borderId="0" xfId="6470" applyNumberFormat="1" applyFont="1" applyFill="1" applyAlignment="1">
      <alignment horizontal="right"/>
    </xf>
    <xf numFmtId="164" fontId="42" fillId="0" borderId="0" xfId="0" applyNumberFormat="1" applyFont="1" applyAlignment="1">
      <alignment horizontal="right"/>
    </xf>
    <xf numFmtId="164" fontId="46" fillId="14" borderId="3" xfId="0" applyNumberFormat="1" applyFont="1" applyFill="1" applyBorder="1" applyAlignment="1">
      <alignment horizontal="right"/>
    </xf>
    <xf numFmtId="164" fontId="46" fillId="4" borderId="0" xfId="6470" applyNumberFormat="1" applyFont="1" applyFill="1" applyBorder="1" applyAlignment="1">
      <alignment horizontal="right"/>
    </xf>
    <xf numFmtId="164" fontId="46" fillId="4" borderId="0" xfId="0" applyNumberFormat="1" applyFont="1" applyFill="1" applyAlignment="1">
      <alignment horizontal="right"/>
    </xf>
    <xf numFmtId="164" fontId="46" fillId="4" borderId="8" xfId="0" applyNumberFormat="1" applyFont="1" applyFill="1" applyBorder="1" applyAlignment="1">
      <alignment horizontal="right"/>
    </xf>
    <xf numFmtId="164" fontId="17" fillId="0" borderId="0" xfId="0" applyNumberFormat="1" applyFont="1" applyAlignment="1">
      <alignment horizontal="right"/>
    </xf>
    <xf numFmtId="0" fontId="52" fillId="15" borderId="3" xfId="0" applyFont="1" applyFill="1" applyBorder="1" applyAlignment="1">
      <alignment horizontal="center"/>
    </xf>
    <xf numFmtId="0" fontId="54" fillId="4" borderId="0" xfId="0" applyFont="1" applyFill="1"/>
    <xf numFmtId="0" fontId="52" fillId="15" borderId="0" xfId="0" applyFont="1" applyFill="1" applyAlignment="1">
      <alignment horizontal="center"/>
    </xf>
    <xf numFmtId="0" fontId="52" fillId="15" borderId="8" xfId="0" applyFont="1" applyFill="1" applyBorder="1" applyAlignment="1">
      <alignment horizontal="center"/>
    </xf>
    <xf numFmtId="0" fontId="53" fillId="14" borderId="8" xfId="0" applyFont="1" applyFill="1" applyBorder="1" applyAlignment="1">
      <alignment horizontal="center"/>
    </xf>
    <xf numFmtId="0" fontId="53" fillId="14" borderId="3" xfId="0" applyFont="1" applyFill="1" applyBorder="1" applyAlignment="1">
      <alignment horizontal="center"/>
    </xf>
    <xf numFmtId="164" fontId="9" fillId="4" borderId="12" xfId="0" applyNumberFormat="1" applyFont="1" applyFill="1" applyBorder="1" applyAlignment="1">
      <alignment horizontal="right"/>
    </xf>
    <xf numFmtId="164" fontId="9" fillId="0" borderId="0" xfId="0" applyNumberFormat="1" applyFont="1" applyAlignment="1">
      <alignment horizontal="right"/>
    </xf>
    <xf numFmtId="164" fontId="9" fillId="4" borderId="0" xfId="6465" applyNumberFormat="1" applyFont="1" applyFill="1" applyAlignment="1">
      <alignment horizontal="right"/>
    </xf>
    <xf numFmtId="2" fontId="53" fillId="14" borderId="0" xfId="0" applyNumberFormat="1" applyFont="1" applyFill="1" applyAlignment="1">
      <alignment horizontal="center"/>
    </xf>
    <xf numFmtId="2" fontId="53" fillId="14" borderId="8" xfId="0" applyNumberFormat="1" applyFont="1" applyFill="1" applyBorder="1" applyAlignment="1">
      <alignment horizontal="center"/>
    </xf>
    <xf numFmtId="165" fontId="55" fillId="0" borderId="0" xfId="0" applyNumberFormat="1" applyFont="1" applyAlignment="1">
      <alignment horizontal="right"/>
    </xf>
    <xf numFmtId="164" fontId="0" fillId="4" borderId="12" xfId="0" applyNumberFormat="1" applyFill="1" applyBorder="1"/>
    <xf numFmtId="164" fontId="0" fillId="4" borderId="0" xfId="0" applyNumberFormat="1" applyFill="1"/>
    <xf numFmtId="0" fontId="0" fillId="4" borderId="10" xfId="0" applyFill="1" applyBorder="1" applyAlignment="1">
      <alignment horizontal="left"/>
    </xf>
    <xf numFmtId="164" fontId="0" fillId="4" borderId="12" xfId="0" applyNumberFormat="1" applyFill="1" applyBorder="1" applyAlignment="1">
      <alignment horizontal="left"/>
    </xf>
    <xf numFmtId="0" fontId="0" fillId="4" borderId="0" xfId="0" applyFill="1" applyAlignment="1">
      <alignment horizontal="left"/>
    </xf>
    <xf numFmtId="164" fontId="34" fillId="4" borderId="0" xfId="0" applyNumberFormat="1" applyFont="1" applyFill="1" applyAlignment="1">
      <alignment horizontal="left"/>
    </xf>
    <xf numFmtId="0" fontId="10" fillId="0" borderId="0" xfId="0" applyFont="1" applyAlignment="1">
      <alignment vertical="top" wrapText="1"/>
    </xf>
    <xf numFmtId="0" fontId="0" fillId="0" borderId="0" xfId="0" applyAlignment="1">
      <alignment vertical="top" wrapText="1"/>
    </xf>
    <xf numFmtId="0" fontId="50" fillId="0" borderId="0" xfId="0" applyFont="1" applyAlignment="1">
      <alignment vertical="top"/>
    </xf>
    <xf numFmtId="0" fontId="56" fillId="0" borderId="0" xfId="0" applyFont="1" applyAlignment="1">
      <alignment horizontal="center"/>
    </xf>
    <xf numFmtId="0" fontId="49" fillId="9" borderId="0" xfId="0" applyFont="1" applyFill="1" applyAlignment="1">
      <alignment horizontal="center"/>
    </xf>
    <xf numFmtId="0" fontId="49" fillId="0" borderId="0" xfId="0" applyFont="1" applyAlignment="1">
      <alignment horizontal="center"/>
    </xf>
    <xf numFmtId="1" fontId="49" fillId="10" borderId="0" xfId="0" applyNumberFormat="1" applyFont="1" applyFill="1" applyAlignment="1">
      <alignment horizontal="center"/>
    </xf>
    <xf numFmtId="2" fontId="49" fillId="10" borderId="0" xfId="0" applyNumberFormat="1" applyFont="1" applyFill="1" applyAlignment="1">
      <alignment horizontal="center"/>
    </xf>
    <xf numFmtId="1" fontId="0" fillId="0" borderId="0" xfId="0" applyNumberFormat="1" applyAlignment="1">
      <alignment horizontal="center"/>
    </xf>
    <xf numFmtId="0" fontId="47" fillId="0" borderId="0" xfId="6479" applyFont="1"/>
    <xf numFmtId="0" fontId="10" fillId="3" borderId="1" xfId="6479" applyFont="1" applyFill="1" applyBorder="1"/>
    <xf numFmtId="0" fontId="47" fillId="3" borderId="1" xfId="0" applyFont="1" applyFill="1" applyBorder="1"/>
    <xf numFmtId="0" fontId="10" fillId="0" borderId="1" xfId="6479" applyFont="1" applyBorder="1"/>
    <xf numFmtId="0" fontId="47" fillId="0" borderId="1" xfId="6479" applyFont="1" applyBorder="1"/>
    <xf numFmtId="0" fontId="10" fillId="3" borderId="0" xfId="6479" applyFont="1" applyFill="1"/>
    <xf numFmtId="2" fontId="47" fillId="0" borderId="0" xfId="6479" applyNumberFormat="1" applyFont="1"/>
    <xf numFmtId="0" fontId="10" fillId="3" borderId="1" xfId="0" applyFont="1" applyFill="1" applyBorder="1" applyAlignment="1">
      <alignment vertical="center"/>
    </xf>
    <xf numFmtId="0" fontId="47" fillId="3" borderId="1" xfId="0" applyFont="1" applyFill="1" applyBorder="1" applyAlignment="1">
      <alignment vertical="center"/>
    </xf>
    <xf numFmtId="0" fontId="47" fillId="0" borderId="1" xfId="0" applyFont="1" applyBorder="1" applyAlignment="1">
      <alignment vertical="center"/>
    </xf>
    <xf numFmtId="171" fontId="10" fillId="3" borderId="1" xfId="6479" applyNumberFormat="1" applyFont="1" applyFill="1" applyBorder="1"/>
    <xf numFmtId="169" fontId="47" fillId="0" borderId="1" xfId="6470" applyNumberFormat="1" applyFont="1" applyBorder="1"/>
    <xf numFmtId="171" fontId="47" fillId="0" borderId="1" xfId="6479" applyNumberFormat="1" applyFont="1" applyBorder="1"/>
    <xf numFmtId="10" fontId="47" fillId="0" borderId="1" xfId="6470" applyNumberFormat="1" applyFont="1" applyBorder="1"/>
    <xf numFmtId="2" fontId="47" fillId="0" borderId="1" xfId="6479" applyNumberFormat="1" applyFont="1" applyBorder="1"/>
    <xf numFmtId="10" fontId="47" fillId="0" borderId="1" xfId="6479" applyNumberFormat="1" applyFont="1" applyBorder="1"/>
    <xf numFmtId="43" fontId="47" fillId="0" borderId="1" xfId="6479" applyNumberFormat="1" applyFont="1" applyBorder="1"/>
    <xf numFmtId="2" fontId="47" fillId="13" borderId="1" xfId="6479" applyNumberFormat="1" applyFont="1" applyFill="1" applyBorder="1"/>
    <xf numFmtId="0" fontId="47" fillId="13" borderId="1" xfId="6479" applyFont="1" applyFill="1" applyBorder="1"/>
    <xf numFmtId="10" fontId="47" fillId="13" borderId="1" xfId="6470" applyNumberFormat="1" applyFont="1" applyFill="1" applyBorder="1"/>
    <xf numFmtId="10" fontId="47" fillId="0" borderId="0" xfId="6470" applyNumberFormat="1" applyFont="1" applyBorder="1"/>
    <xf numFmtId="10" fontId="10" fillId="3" borderId="1" xfId="6470" applyNumberFormat="1" applyFont="1" applyFill="1" applyBorder="1"/>
    <xf numFmtId="0" fontId="47" fillId="0" borderId="1" xfId="6470" applyNumberFormat="1" applyFont="1" applyBorder="1"/>
    <xf numFmtId="1" fontId="47" fillId="0" borderId="1" xfId="6479" applyNumberFormat="1" applyFont="1" applyBorder="1"/>
    <xf numFmtId="169" fontId="47" fillId="0" borderId="0" xfId="6470" applyNumberFormat="1" applyFont="1" applyBorder="1"/>
    <xf numFmtId="0" fontId="47" fillId="0" borderId="1" xfId="6465" applyNumberFormat="1" applyFont="1" applyBorder="1"/>
    <xf numFmtId="164" fontId="17" fillId="7" borderId="1" xfId="0" applyNumberFormat="1" applyFont="1" applyFill="1" applyBorder="1" applyAlignment="1">
      <alignment horizontal="center" vertical="center"/>
    </xf>
    <xf numFmtId="164" fontId="17" fillId="7" borderId="17" xfId="0" applyNumberFormat="1" applyFont="1" applyFill="1" applyBorder="1" applyAlignment="1">
      <alignment horizontal="center" vertical="center"/>
    </xf>
    <xf numFmtId="1" fontId="17" fillId="7" borderId="22" xfId="0" applyNumberFormat="1" applyFont="1" applyFill="1" applyBorder="1" applyAlignment="1">
      <alignment horizontal="center" vertical="center"/>
    </xf>
    <xf numFmtId="1" fontId="17" fillId="7" borderId="17" xfId="0" applyNumberFormat="1" applyFont="1" applyFill="1" applyBorder="1" applyAlignment="1">
      <alignment horizontal="center" vertical="center"/>
    </xf>
    <xf numFmtId="165" fontId="17" fillId="7" borderId="1" xfId="0" applyNumberFormat="1" applyFont="1" applyFill="1" applyBorder="1" applyAlignment="1">
      <alignment horizontal="center" vertical="center"/>
    </xf>
    <xf numFmtId="0" fontId="18" fillId="7" borderId="1" xfId="0" applyFont="1" applyFill="1" applyBorder="1" applyAlignment="1">
      <alignment horizontal="center" vertical="center"/>
    </xf>
    <xf numFmtId="1" fontId="18" fillId="7" borderId="1" xfId="0" applyNumberFormat="1" applyFont="1" applyFill="1" applyBorder="1" applyAlignment="1">
      <alignment horizontal="center" vertical="center"/>
    </xf>
    <xf numFmtId="1" fontId="9" fillId="0" borderId="5" xfId="0" applyNumberFormat="1" applyFont="1" applyBorder="1" applyAlignment="1">
      <alignment horizontal="center" vertical="center"/>
    </xf>
    <xf numFmtId="1" fontId="9" fillId="0" borderId="18" xfId="0" applyNumberFormat="1" applyFont="1" applyBorder="1" applyAlignment="1">
      <alignment horizontal="center" vertical="center"/>
    </xf>
    <xf numFmtId="0" fontId="0" fillId="5" borderId="19" xfId="0" applyFill="1" applyBorder="1" applyAlignment="1">
      <alignment horizontal="left" vertical="center"/>
    </xf>
    <xf numFmtId="171" fontId="10" fillId="0" borderId="0" xfId="6465" applyNumberFormat="1" applyFont="1" applyFill="1" applyBorder="1" applyAlignment="1">
      <alignment horizontal="center" vertical="center"/>
    </xf>
    <xf numFmtId="171" fontId="10" fillId="0" borderId="1" xfId="6465" applyNumberFormat="1" applyFont="1" applyBorder="1"/>
    <xf numFmtId="171" fontId="44" fillId="14" borderId="0" xfId="6465" applyNumberFormat="1" applyFont="1" applyFill="1" applyAlignment="1">
      <alignment horizontal="center"/>
    </xf>
    <xf numFmtId="171" fontId="10" fillId="0" borderId="1" xfId="6465" applyNumberFormat="1" applyFont="1" applyBorder="1" applyAlignment="1">
      <alignment vertical="center"/>
    </xf>
    <xf numFmtId="0" fontId="49" fillId="0" borderId="0" xfId="6480" applyFont="1" applyAlignment="1">
      <alignment horizontal="center"/>
    </xf>
    <xf numFmtId="0" fontId="2" fillId="0" borderId="0" xfId="6480"/>
    <xf numFmtId="4" fontId="9" fillId="4" borderId="21" xfId="0" applyNumberFormat="1" applyFont="1" applyFill="1" applyBorder="1" applyAlignment="1">
      <alignment horizontal="center" vertical="center"/>
    </xf>
    <xf numFmtId="164" fontId="9" fillId="4" borderId="10" xfId="0" applyNumberFormat="1" applyFont="1" applyFill="1" applyBorder="1" applyAlignment="1">
      <alignment horizontal="center" vertical="center"/>
    </xf>
    <xf numFmtId="164" fontId="9" fillId="4" borderId="26" xfId="0" applyNumberFormat="1" applyFont="1" applyFill="1" applyBorder="1" applyAlignment="1">
      <alignment horizontal="center" vertical="center"/>
    </xf>
    <xf numFmtId="165" fontId="9" fillId="4" borderId="35" xfId="0" applyNumberFormat="1" applyFont="1" applyFill="1" applyBorder="1" applyAlignment="1">
      <alignment horizontal="center" vertical="center"/>
    </xf>
    <xf numFmtId="164" fontId="17" fillId="7" borderId="26" xfId="0" applyNumberFormat="1" applyFont="1" applyFill="1" applyBorder="1" applyAlignment="1">
      <alignment horizontal="center" vertical="center"/>
    </xf>
    <xf numFmtId="4" fontId="9" fillId="4" borderId="35" xfId="0" applyNumberFormat="1" applyFont="1" applyFill="1" applyBorder="1" applyAlignment="1">
      <alignment horizontal="center" vertical="center"/>
    </xf>
    <xf numFmtId="2" fontId="17" fillId="7" borderId="1" xfId="0" applyNumberFormat="1" applyFont="1" applyFill="1" applyBorder="1" applyAlignment="1">
      <alignment horizontal="center" vertical="center"/>
    </xf>
    <xf numFmtId="164" fontId="9" fillId="4" borderId="1" xfId="0" applyNumberFormat="1" applyFont="1" applyFill="1" applyBorder="1" applyAlignment="1">
      <alignment horizontal="center" vertical="center"/>
    </xf>
    <xf numFmtId="165" fontId="9" fillId="4" borderId="1" xfId="0" applyNumberFormat="1" applyFont="1" applyFill="1" applyBorder="1" applyAlignment="1">
      <alignment horizontal="center" vertical="center"/>
    </xf>
    <xf numFmtId="0" fontId="47" fillId="0" borderId="0" xfId="6469" applyFont="1"/>
    <xf numFmtId="0" fontId="10" fillId="3" borderId="1" xfId="6469" applyFont="1" applyFill="1" applyBorder="1"/>
    <xf numFmtId="0" fontId="47" fillId="3" borderId="1" xfId="6469" applyFont="1" applyFill="1" applyBorder="1"/>
    <xf numFmtId="0" fontId="47" fillId="24" borderId="1" xfId="6469" applyFont="1" applyFill="1" applyBorder="1" applyAlignment="1">
      <alignment horizontal="center"/>
    </xf>
    <xf numFmtId="2" fontId="47" fillId="3" borderId="1" xfId="6469" applyNumberFormat="1" applyFont="1" applyFill="1" applyBorder="1"/>
    <xf numFmtId="0" fontId="47" fillId="22" borderId="1" xfId="6469" applyFont="1" applyFill="1" applyBorder="1" applyAlignment="1">
      <alignment horizontal="center" wrapText="1"/>
    </xf>
    <xf numFmtId="0" fontId="47" fillId="22" borderId="1" xfId="6469" applyFont="1" applyFill="1" applyBorder="1" applyAlignment="1">
      <alignment horizontal="center"/>
    </xf>
    <xf numFmtId="0" fontId="10" fillId="3" borderId="1" xfId="6469" applyFont="1" applyFill="1" applyBorder="1" applyAlignment="1">
      <alignment horizontal="center"/>
    </xf>
    <xf numFmtId="0" fontId="49" fillId="3" borderId="0" xfId="0" applyFont="1" applyFill="1" applyAlignment="1">
      <alignment horizontal="center"/>
    </xf>
    <xf numFmtId="0" fontId="57" fillId="3" borderId="0" xfId="0" applyFont="1" applyFill="1" applyAlignment="1">
      <alignment horizontal="center"/>
    </xf>
    <xf numFmtId="1" fontId="49" fillId="9" borderId="0" xfId="0" applyNumberFormat="1" applyFont="1" applyFill="1" applyAlignment="1">
      <alignment horizontal="center"/>
    </xf>
    <xf numFmtId="0" fontId="10" fillId="9" borderId="0" xfId="0" applyFont="1" applyFill="1"/>
    <xf numFmtId="0" fontId="10" fillId="10" borderId="0" xfId="0" applyFont="1" applyFill="1"/>
    <xf numFmtId="0" fontId="49" fillId="0" borderId="0" xfId="6470" applyNumberFormat="1" applyFont="1" applyFill="1" applyAlignment="1">
      <alignment horizontal="center"/>
    </xf>
    <xf numFmtId="0" fontId="49" fillId="9" borderId="0" xfId="6470" applyNumberFormat="1" applyFont="1" applyFill="1" applyAlignment="1">
      <alignment horizontal="center"/>
    </xf>
    <xf numFmtId="0" fontId="49" fillId="3" borderId="0" xfId="6470" applyNumberFormat="1" applyFont="1" applyFill="1" applyAlignment="1">
      <alignment horizontal="center"/>
    </xf>
    <xf numFmtId="0" fontId="49" fillId="0" borderId="0" xfId="6465" applyNumberFormat="1" applyFont="1" applyFill="1" applyAlignment="1">
      <alignment horizontal="center"/>
    </xf>
    <xf numFmtId="1" fontId="57" fillId="3" borderId="0" xfId="0" applyNumberFormat="1" applyFont="1" applyFill="1" applyAlignment="1">
      <alignment horizontal="center"/>
    </xf>
    <xf numFmtId="1" fontId="49" fillId="3" borderId="0" xfId="0" applyNumberFormat="1" applyFont="1" applyFill="1" applyAlignment="1">
      <alignment horizontal="center"/>
    </xf>
    <xf numFmtId="0" fontId="10" fillId="0" borderId="0" xfId="6469" applyFont="1"/>
    <xf numFmtId="0" fontId="31" fillId="3" borderId="1" xfId="6469" applyFont="1" applyFill="1" applyBorder="1" applyAlignment="1">
      <alignment horizontal="center"/>
    </xf>
    <xf numFmtId="0" fontId="47" fillId="0" borderId="1" xfId="6469" applyFont="1" applyBorder="1"/>
    <xf numFmtId="10" fontId="47" fillId="0" borderId="1" xfId="6469" applyNumberFormat="1" applyFont="1" applyBorder="1" applyAlignment="1">
      <alignment horizontal="center"/>
    </xf>
    <xf numFmtId="169" fontId="47" fillId="0" borderId="1" xfId="6469" applyNumberFormat="1" applyFont="1" applyBorder="1" applyAlignment="1">
      <alignment horizontal="center"/>
    </xf>
    <xf numFmtId="2" fontId="10" fillId="3" borderId="1" xfId="6469" applyNumberFormat="1" applyFont="1" applyFill="1" applyBorder="1"/>
    <xf numFmtId="171" fontId="47" fillId="0" borderId="1" xfId="6469" applyNumberFormat="1" applyFont="1" applyBorder="1" applyAlignment="1">
      <alignment horizontal="center"/>
    </xf>
    <xf numFmtId="0" fontId="32" fillId="0" borderId="1" xfId="6469" applyFont="1" applyBorder="1"/>
    <xf numFmtId="171" fontId="47" fillId="0" borderId="1" xfId="6469" applyNumberFormat="1" applyFont="1" applyBorder="1"/>
    <xf numFmtId="0" fontId="10" fillId="0" borderId="1" xfId="6469" applyFont="1" applyBorder="1"/>
    <xf numFmtId="0" fontId="10" fillId="5" borderId="40" xfId="0" applyFont="1" applyFill="1" applyBorder="1" applyAlignment="1">
      <alignment horizontal="center" vertical="center"/>
    </xf>
    <xf numFmtId="0" fontId="10" fillId="5" borderId="51" xfId="0" applyFont="1" applyFill="1" applyBorder="1" applyAlignment="1">
      <alignment horizontal="center" vertical="center"/>
    </xf>
    <xf numFmtId="165" fontId="10" fillId="5" borderId="40" xfId="0" applyNumberFormat="1" applyFont="1" applyFill="1" applyBorder="1" applyAlignment="1">
      <alignment horizontal="center" vertical="center"/>
    </xf>
    <xf numFmtId="165" fontId="10" fillId="5" borderId="51" xfId="0" applyNumberFormat="1" applyFont="1" applyFill="1" applyBorder="1" applyAlignment="1">
      <alignment horizontal="center" vertical="center"/>
    </xf>
    <xf numFmtId="4" fontId="9" fillId="4" borderId="1" xfId="0" applyNumberFormat="1" applyFont="1" applyFill="1" applyBorder="1" applyAlignment="1">
      <alignment horizontal="center" vertical="center"/>
    </xf>
    <xf numFmtId="0" fontId="10" fillId="5" borderId="1" xfId="0" applyFont="1" applyFill="1" applyBorder="1" applyAlignment="1">
      <alignment horizontal="center" vertical="center"/>
    </xf>
    <xf numFmtId="0" fontId="0" fillId="5" borderId="14" xfId="0" applyFill="1" applyBorder="1" applyAlignment="1">
      <alignment horizontal="center" vertical="center"/>
    </xf>
    <xf numFmtId="164" fontId="9" fillId="4" borderId="22" xfId="0" applyNumberFormat="1" applyFont="1" applyFill="1" applyBorder="1" applyAlignment="1">
      <alignment horizontal="center" vertical="center"/>
    </xf>
    <xf numFmtId="164" fontId="9" fillId="4" borderId="21" xfId="0" applyNumberFormat="1" applyFont="1" applyFill="1" applyBorder="1" applyAlignment="1">
      <alignment horizontal="center" vertical="center"/>
    </xf>
    <xf numFmtId="164" fontId="17" fillId="7" borderId="37" xfId="0" applyNumberFormat="1" applyFont="1" applyFill="1" applyBorder="1" applyAlignment="1">
      <alignment horizontal="center" vertical="center"/>
    </xf>
    <xf numFmtId="164" fontId="17" fillId="7" borderId="38" xfId="0" applyNumberFormat="1" applyFont="1" applyFill="1" applyBorder="1" applyAlignment="1">
      <alignment horizontal="center" vertical="center"/>
    </xf>
    <xf numFmtId="2" fontId="17" fillId="5" borderId="14" xfId="0" applyNumberFormat="1" applyFont="1" applyFill="1" applyBorder="1" applyAlignment="1">
      <alignment horizontal="center" vertical="center"/>
    </xf>
    <xf numFmtId="0" fontId="0" fillId="5" borderId="15" xfId="0" applyFill="1" applyBorder="1" applyAlignment="1">
      <alignment horizontal="center" vertical="center"/>
    </xf>
    <xf numFmtId="0" fontId="0" fillId="5" borderId="18" xfId="0" applyFill="1" applyBorder="1" applyAlignment="1">
      <alignment horizontal="center"/>
    </xf>
    <xf numFmtId="1" fontId="17" fillId="7" borderId="21" xfId="0" applyNumberFormat="1" applyFont="1" applyFill="1" applyBorder="1" applyAlignment="1">
      <alignment horizontal="center" vertical="center"/>
    </xf>
    <xf numFmtId="1" fontId="17" fillId="7" borderId="1" xfId="0" applyNumberFormat="1" applyFont="1" applyFill="1" applyBorder="1" applyAlignment="1">
      <alignment horizontal="center" vertical="center"/>
    </xf>
    <xf numFmtId="164" fontId="9" fillId="5" borderId="22" xfId="0" applyNumberFormat="1" applyFont="1" applyFill="1" applyBorder="1" applyAlignment="1">
      <alignment horizontal="center" vertical="center"/>
    </xf>
    <xf numFmtId="164" fontId="9" fillId="5" borderId="21" xfId="0" applyNumberFormat="1" applyFont="1" applyFill="1" applyBorder="1" applyAlignment="1">
      <alignment horizontal="center" vertical="center"/>
    </xf>
    <xf numFmtId="164" fontId="9" fillId="5" borderId="48" xfId="0" applyNumberFormat="1" applyFont="1" applyFill="1" applyBorder="1" applyAlignment="1">
      <alignment horizontal="center" vertical="center"/>
    </xf>
    <xf numFmtId="0" fontId="19" fillId="5" borderId="49" xfId="0" applyFont="1" applyFill="1" applyBorder="1" applyAlignment="1">
      <alignment horizontal="center" vertical="center"/>
    </xf>
    <xf numFmtId="1" fontId="17" fillId="5" borderId="0" xfId="0" applyNumberFormat="1" applyFont="1" applyFill="1" applyAlignment="1">
      <alignment horizontal="center" vertical="center"/>
    </xf>
    <xf numFmtId="1" fontId="17" fillId="5" borderId="18" xfId="0" applyNumberFormat="1" applyFont="1" applyFill="1" applyBorder="1" applyAlignment="1">
      <alignment horizontal="center" vertical="center"/>
    </xf>
    <xf numFmtId="2" fontId="9" fillId="5" borderId="14" xfId="0" applyNumberFormat="1" applyFont="1" applyFill="1" applyBorder="1" applyAlignment="1">
      <alignment horizontal="center" vertical="center"/>
    </xf>
    <xf numFmtId="2" fontId="9" fillId="5" borderId="15" xfId="0" applyNumberFormat="1" applyFont="1" applyFill="1" applyBorder="1" applyAlignment="1">
      <alignment horizontal="center" vertical="center"/>
    </xf>
    <xf numFmtId="0" fontId="0" fillId="5" borderId="0" xfId="0" applyFill="1" applyAlignment="1">
      <alignment horizontal="center" vertical="center"/>
    </xf>
    <xf numFmtId="0" fontId="0" fillId="5" borderId="18" xfId="0" applyFill="1" applyBorder="1" applyAlignment="1">
      <alignment horizontal="center" vertical="center"/>
    </xf>
    <xf numFmtId="0" fontId="0" fillId="5" borderId="6" xfId="0" applyFill="1" applyBorder="1" applyAlignment="1">
      <alignment horizontal="center" vertical="center"/>
    </xf>
    <xf numFmtId="164" fontId="35" fillId="5" borderId="6" xfId="0" applyNumberFormat="1" applyFont="1" applyFill="1" applyBorder="1" applyAlignment="1">
      <alignment horizontal="center" vertical="center"/>
    </xf>
    <xf numFmtId="0" fontId="19" fillId="5" borderId="6" xfId="0" applyFont="1" applyFill="1" applyBorder="1" applyAlignment="1">
      <alignment horizontal="center" vertical="center"/>
    </xf>
    <xf numFmtId="0" fontId="19" fillId="5" borderId="18" xfId="0" applyFont="1" applyFill="1" applyBorder="1" applyAlignment="1">
      <alignment horizontal="center" vertical="center"/>
    </xf>
    <xf numFmtId="0" fontId="0" fillId="5" borderId="20" xfId="0" applyFill="1" applyBorder="1" applyAlignment="1">
      <alignment horizontal="center" vertical="center"/>
    </xf>
    <xf numFmtId="0" fontId="0" fillId="5" borderId="23" xfId="0" applyFill="1" applyBorder="1" applyAlignment="1">
      <alignment horizontal="center" vertical="center"/>
    </xf>
    <xf numFmtId="4" fontId="9" fillId="0" borderId="0" xfId="0" applyNumberFormat="1" applyFont="1" applyAlignment="1">
      <alignment horizontal="center" vertical="center"/>
    </xf>
    <xf numFmtId="171" fontId="9" fillId="0" borderId="0" xfId="6465" applyNumberFormat="1" applyFont="1" applyFill="1" applyBorder="1" applyAlignment="1">
      <alignment horizontal="center" vertical="center"/>
    </xf>
    <xf numFmtId="171" fontId="0" fillId="0" borderId="0" xfId="6465" applyNumberFormat="1" applyFont="1" applyAlignment="1">
      <alignment horizontal="center"/>
    </xf>
    <xf numFmtId="0" fontId="57" fillId="7" borderId="1" xfId="0" applyFont="1" applyFill="1" applyBorder="1" applyAlignment="1">
      <alignment horizontal="center" vertical="center"/>
    </xf>
    <xf numFmtId="0" fontId="33" fillId="0" borderId="0" xfId="0" applyFont="1" applyAlignment="1">
      <alignment horizontal="center" vertical="center" wrapText="1"/>
    </xf>
    <xf numFmtId="0" fontId="31" fillId="7" borderId="10" xfId="0" applyFont="1" applyFill="1" applyBorder="1"/>
    <xf numFmtId="0" fontId="10" fillId="7" borderId="10" xfId="0" applyFont="1" applyFill="1" applyBorder="1"/>
    <xf numFmtId="0" fontId="10" fillId="0" borderId="1" xfId="0" applyFont="1" applyBorder="1" applyAlignment="1">
      <alignment horizontal="center"/>
    </xf>
    <xf numFmtId="0" fontId="21" fillId="7" borderId="1" xfId="0" applyFont="1" applyFill="1" applyBorder="1" applyAlignment="1">
      <alignment horizontal="center"/>
    </xf>
    <xf numFmtId="0" fontId="21" fillId="7" borderId="1" xfId="0" applyFont="1" applyFill="1" applyBorder="1" applyAlignment="1">
      <alignment horizontal="center" vertical="center"/>
    </xf>
    <xf numFmtId="9" fontId="47" fillId="0" borderId="1" xfId="6479" applyNumberFormat="1" applyFont="1" applyBorder="1"/>
    <xf numFmtId="0" fontId="10" fillId="0" borderId="1" xfId="0" applyFont="1" applyBorder="1"/>
    <xf numFmtId="0" fontId="10" fillId="0" borderId="0" xfId="0" applyFont="1" applyAlignment="1">
      <alignment horizontal="right" vertical="center"/>
    </xf>
    <xf numFmtId="165" fontId="9" fillId="4" borderId="0" xfId="0" applyNumberFormat="1" applyFont="1" applyFill="1" applyAlignment="1">
      <alignment horizontal="center" vertical="center"/>
    </xf>
    <xf numFmtId="0" fontId="58" fillId="10" borderId="0" xfId="0" applyFont="1" applyFill="1" applyAlignment="1">
      <alignment horizontal="center" vertical="center"/>
    </xf>
    <xf numFmtId="0" fontId="9" fillId="4" borderId="5" xfId="0" applyFont="1" applyFill="1" applyBorder="1" applyAlignment="1">
      <alignment horizontal="left"/>
    </xf>
    <xf numFmtId="164" fontId="9" fillId="4" borderId="12" xfId="0" applyNumberFormat="1" applyFont="1" applyFill="1" applyBorder="1" applyAlignment="1">
      <alignment horizontal="center" vertical="center"/>
    </xf>
    <xf numFmtId="0" fontId="0" fillId="5" borderId="5" xfId="0" applyFill="1" applyBorder="1" applyAlignment="1">
      <alignment vertical="center"/>
    </xf>
    <xf numFmtId="0" fontId="0" fillId="5" borderId="52" xfId="0" applyFill="1" applyBorder="1" applyAlignment="1">
      <alignment vertical="center"/>
    </xf>
    <xf numFmtId="0" fontId="13" fillId="5" borderId="53" xfId="0" applyFont="1" applyFill="1" applyBorder="1" applyAlignment="1">
      <alignment horizontal="center" vertical="center"/>
    </xf>
    <xf numFmtId="0" fontId="0" fillId="5" borderId="53" xfId="0" applyFill="1" applyBorder="1" applyAlignment="1">
      <alignment horizontal="center" vertical="center"/>
    </xf>
    <xf numFmtId="0" fontId="0" fillId="5" borderId="54" xfId="0" applyFill="1" applyBorder="1" applyAlignment="1">
      <alignment horizontal="center" vertical="center"/>
    </xf>
    <xf numFmtId="0" fontId="59" fillId="5" borderId="16" xfId="0" applyFont="1" applyFill="1" applyBorder="1" applyAlignment="1">
      <alignment vertical="center" wrapText="1"/>
    </xf>
    <xf numFmtId="0" fontId="59" fillId="5" borderId="0" xfId="0" applyFont="1" applyFill="1" applyAlignment="1">
      <alignment vertical="center" wrapText="1"/>
    </xf>
    <xf numFmtId="0" fontId="59" fillId="5" borderId="0" xfId="0" applyFont="1" applyFill="1" applyAlignment="1">
      <alignment horizontal="center" vertical="center" wrapText="1"/>
    </xf>
    <xf numFmtId="0" fontId="0" fillId="5" borderId="1" xfId="0" applyFill="1" applyBorder="1"/>
    <xf numFmtId="0" fontId="0" fillId="5" borderId="1" xfId="0" applyFill="1" applyBorder="1" applyAlignment="1">
      <alignment vertical="center"/>
    </xf>
    <xf numFmtId="10" fontId="0" fillId="5" borderId="1" xfId="6470" applyNumberFormat="1" applyFont="1" applyFill="1" applyBorder="1" applyAlignment="1">
      <alignment vertical="center"/>
    </xf>
    <xf numFmtId="0" fontId="0" fillId="5" borderId="20" xfId="0" applyFill="1" applyBorder="1"/>
    <xf numFmtId="0" fontId="0" fillId="5" borderId="44" xfId="0" applyFill="1" applyBorder="1"/>
    <xf numFmtId="0" fontId="0" fillId="5" borderId="18" xfId="0" applyFill="1" applyBorder="1"/>
    <xf numFmtId="0" fontId="0" fillId="5" borderId="46" xfId="0" applyFill="1" applyBorder="1"/>
    <xf numFmtId="0" fontId="0" fillId="5" borderId="45" xfId="0" applyFill="1" applyBorder="1"/>
    <xf numFmtId="0" fontId="10" fillId="0" borderId="16" xfId="0" applyFont="1" applyBorder="1" applyAlignment="1">
      <alignment vertical="center"/>
    </xf>
    <xf numFmtId="171" fontId="10" fillId="0" borderId="0" xfId="6465" applyNumberFormat="1" applyFont="1" applyAlignment="1"/>
    <xf numFmtId="0" fontId="10" fillId="0" borderId="53" xfId="0" applyFont="1" applyBorder="1"/>
    <xf numFmtId="0" fontId="59" fillId="4" borderId="0" xfId="0" applyFont="1" applyFill="1" applyAlignment="1">
      <alignment horizontal="left"/>
    </xf>
    <xf numFmtId="171" fontId="0" fillId="7" borderId="1" xfId="6465" applyNumberFormat="1" applyFont="1" applyFill="1" applyBorder="1" applyAlignment="1">
      <alignment horizontal="center"/>
    </xf>
    <xf numFmtId="0" fontId="60" fillId="5" borderId="14" xfId="0" applyFont="1" applyFill="1" applyBorder="1" applyAlignment="1">
      <alignment horizontal="center" vertical="center"/>
    </xf>
    <xf numFmtId="2" fontId="61" fillId="5" borderId="14" xfId="0" applyNumberFormat="1" applyFont="1" applyFill="1" applyBorder="1" applyAlignment="1">
      <alignment horizontal="center" vertical="center"/>
    </xf>
    <xf numFmtId="0" fontId="61" fillId="5" borderId="14" xfId="0" applyFont="1" applyFill="1" applyBorder="1" applyAlignment="1">
      <alignment horizontal="center"/>
    </xf>
    <xf numFmtId="0" fontId="61" fillId="5" borderId="1" xfId="0" applyFont="1" applyFill="1" applyBorder="1" applyAlignment="1">
      <alignment horizontal="center"/>
    </xf>
    <xf numFmtId="0" fontId="62" fillId="0" borderId="0" xfId="0" applyFont="1" applyAlignment="1">
      <alignment horizontal="center"/>
    </xf>
    <xf numFmtId="164" fontId="17" fillId="0" borderId="0" xfId="0" applyNumberFormat="1" applyFont="1" applyAlignment="1">
      <alignment horizontal="left" vertical="center"/>
    </xf>
    <xf numFmtId="2" fontId="49" fillId="0" borderId="0" xfId="6480" applyNumberFormat="1" applyFont="1" applyAlignment="1">
      <alignment horizontal="center"/>
    </xf>
    <xf numFmtId="0" fontId="2" fillId="0" borderId="0" xfId="6480" applyAlignment="1">
      <alignment horizontal="center"/>
    </xf>
    <xf numFmtId="164" fontId="63" fillId="25" borderId="0" xfId="0" applyNumberFormat="1" applyFont="1" applyFill="1" applyAlignment="1">
      <alignment horizontal="left" vertical="center"/>
    </xf>
    <xf numFmtId="2" fontId="60" fillId="5" borderId="14" xfId="0" applyNumberFormat="1" applyFont="1" applyFill="1" applyBorder="1" applyAlignment="1">
      <alignment horizontal="center" vertical="center"/>
    </xf>
    <xf numFmtId="0" fontId="2" fillId="26" borderId="0" xfId="6480" applyFill="1"/>
    <xf numFmtId="0" fontId="49" fillId="26" borderId="0" xfId="6480" applyFont="1" applyFill="1" applyAlignment="1">
      <alignment horizontal="center"/>
    </xf>
    <xf numFmtId="2" fontId="49" fillId="26" borderId="0" xfId="6480" applyNumberFormat="1" applyFont="1" applyFill="1" applyAlignment="1">
      <alignment horizontal="center"/>
    </xf>
    <xf numFmtId="0" fontId="57" fillId="26" borderId="0" xfId="6480" applyFont="1" applyFill="1" applyAlignment="1">
      <alignment horizontal="center"/>
    </xf>
    <xf numFmtId="0" fontId="49" fillId="8" borderId="0" xfId="6480" applyFont="1" applyFill="1" applyAlignment="1">
      <alignment horizontal="center"/>
    </xf>
    <xf numFmtId="2" fontId="49" fillId="8" borderId="0" xfId="6480" applyNumberFormat="1" applyFont="1" applyFill="1" applyAlignment="1">
      <alignment horizontal="center"/>
    </xf>
    <xf numFmtId="1" fontId="49" fillId="8" borderId="0" xfId="6480" applyNumberFormat="1" applyFont="1" applyFill="1" applyAlignment="1">
      <alignment horizontal="center"/>
    </xf>
    <xf numFmtId="10" fontId="49" fillId="8" borderId="0" xfId="6470" applyNumberFormat="1" applyFont="1" applyFill="1" applyAlignment="1">
      <alignment horizontal="center"/>
    </xf>
    <xf numFmtId="0" fontId="57" fillId="8" borderId="0" xfId="6480" applyFont="1" applyFill="1" applyAlignment="1">
      <alignment horizontal="center"/>
    </xf>
    <xf numFmtId="0" fontId="61" fillId="5" borderId="0" xfId="0" applyFont="1" applyFill="1" applyAlignment="1">
      <alignment horizontal="center"/>
    </xf>
    <xf numFmtId="3" fontId="9" fillId="4" borderId="1" xfId="0" applyNumberFormat="1" applyFont="1" applyFill="1" applyBorder="1" applyAlignment="1">
      <alignment horizontal="center" vertical="center"/>
    </xf>
    <xf numFmtId="2" fontId="9" fillId="4" borderId="8" xfId="6465" applyNumberFormat="1" applyFont="1" applyFill="1" applyBorder="1" applyAlignment="1">
      <alignment horizontal="right"/>
    </xf>
    <xf numFmtId="2" fontId="0" fillId="0" borderId="1" xfId="0" applyNumberFormat="1" applyBorder="1"/>
    <xf numFmtId="0" fontId="10" fillId="5" borderId="10" xfId="0" applyFont="1" applyFill="1" applyBorder="1" applyAlignment="1">
      <alignment horizontal="left" vertical="center"/>
    </xf>
    <xf numFmtId="0" fontId="53" fillId="27" borderId="8" xfId="0" applyFont="1" applyFill="1" applyBorder="1" applyAlignment="1">
      <alignment horizontal="center"/>
    </xf>
    <xf numFmtId="164" fontId="9" fillId="2" borderId="12" xfId="0" applyNumberFormat="1" applyFont="1" applyFill="1" applyBorder="1" applyAlignment="1">
      <alignment horizontal="right"/>
    </xf>
    <xf numFmtId="169" fontId="57" fillId="26" borderId="0" xfId="6482" applyNumberFormat="1" applyFont="1" applyFill="1" applyAlignment="1">
      <alignment horizontal="center"/>
    </xf>
    <xf numFmtId="169" fontId="57" fillId="8" borderId="0" xfId="6482" applyNumberFormat="1" applyFont="1" applyFill="1" applyAlignment="1">
      <alignment horizontal="center"/>
    </xf>
    <xf numFmtId="169" fontId="2" fillId="0" borderId="0" xfId="6480" applyNumberFormat="1"/>
    <xf numFmtId="0" fontId="49" fillId="26" borderId="0" xfId="6480" applyFont="1" applyFill="1" applyAlignment="1">
      <alignment horizontal="left"/>
    </xf>
    <xf numFmtId="0" fontId="10" fillId="26" borderId="1" xfId="6479" applyFont="1" applyFill="1" applyBorder="1"/>
    <xf numFmtId="0" fontId="47" fillId="26" borderId="1" xfId="6479" applyFont="1" applyFill="1" applyBorder="1" applyAlignment="1">
      <alignment horizontal="center"/>
    </xf>
    <xf numFmtId="0" fontId="0" fillId="26" borderId="1" xfId="6479" applyFont="1" applyFill="1" applyBorder="1"/>
    <xf numFmtId="0" fontId="47" fillId="26" borderId="1" xfId="6479" applyFont="1" applyFill="1" applyBorder="1"/>
    <xf numFmtId="0" fontId="0" fillId="26" borderId="1" xfId="6479" applyFont="1" applyFill="1" applyBorder="1" applyAlignment="1">
      <alignment horizontal="center"/>
    </xf>
    <xf numFmtId="0" fontId="18" fillId="5" borderId="6" xfId="0" applyFont="1" applyFill="1" applyBorder="1" applyAlignment="1">
      <alignment horizontal="center" vertical="center"/>
    </xf>
    <xf numFmtId="0" fontId="49" fillId="0" borderId="0" xfId="2123" applyFont="1" applyAlignment="1">
      <alignment horizontal="center"/>
    </xf>
    <xf numFmtId="10" fontId="47" fillId="0" borderId="1" xfId="6469" applyNumberFormat="1" applyFont="1" applyBorder="1"/>
    <xf numFmtId="0" fontId="47" fillId="0" borderId="1" xfId="6469" applyFont="1" applyBorder="1" applyAlignment="1">
      <alignment horizontal="center"/>
    </xf>
    <xf numFmtId="0" fontId="47" fillId="0" borderId="0" xfId="6479" applyFont="1" applyAlignment="1">
      <alignment horizontal="center"/>
    </xf>
    <xf numFmtId="10" fontId="47" fillId="0" borderId="0" xfId="6470" applyNumberFormat="1" applyFont="1" applyFill="1" applyBorder="1"/>
    <xf numFmtId="43" fontId="47" fillId="0" borderId="1" xfId="6465" applyFont="1" applyBorder="1"/>
    <xf numFmtId="0" fontId="1" fillId="0" borderId="0" xfId="2123" applyFont="1" applyAlignment="1">
      <alignment horizontal="center"/>
    </xf>
    <xf numFmtId="169" fontId="47" fillId="0" borderId="0" xfId="6479" applyNumberFormat="1" applyFont="1"/>
    <xf numFmtId="1" fontId="47" fillId="0" borderId="0" xfId="6479" applyNumberFormat="1" applyFont="1"/>
    <xf numFmtId="10" fontId="47" fillId="0" borderId="0" xfId="6479" applyNumberFormat="1" applyFont="1"/>
    <xf numFmtId="2" fontId="18" fillId="7" borderId="1" xfId="0" applyNumberFormat="1" applyFont="1" applyFill="1" applyBorder="1" applyAlignment="1">
      <alignment horizontal="center" vertical="center"/>
    </xf>
    <xf numFmtId="0" fontId="10" fillId="0" borderId="0" xfId="6479" applyFont="1"/>
    <xf numFmtId="0" fontId="47" fillId="0" borderId="1" xfId="6479" applyFont="1" applyBorder="1" applyAlignment="1">
      <alignment horizontal="left"/>
    </xf>
    <xf numFmtId="0" fontId="47" fillId="0" borderId="1" xfId="6469" applyFont="1" applyBorder="1" applyAlignment="1">
      <alignment horizontal="left"/>
    </xf>
    <xf numFmtId="0" fontId="65" fillId="0" borderId="1" xfId="0" applyFont="1" applyBorder="1" applyAlignment="1">
      <alignment horizontal="left" vertical="center" readingOrder="1"/>
    </xf>
    <xf numFmtId="0" fontId="10" fillId="0" borderId="1" xfId="6479" applyFont="1" applyBorder="1" applyAlignment="1">
      <alignment horizontal="left"/>
    </xf>
    <xf numFmtId="0" fontId="10" fillId="12" borderId="0" xfId="6469" applyFont="1" applyFill="1"/>
    <xf numFmtId="0" fontId="10" fillId="12" borderId="0" xfId="6479" applyFont="1" applyFill="1"/>
    <xf numFmtId="0" fontId="47" fillId="12" borderId="0" xfId="6479" applyFont="1" applyFill="1"/>
    <xf numFmtId="168" fontId="47" fillId="12" borderId="0" xfId="6470" applyNumberFormat="1" applyFont="1" applyFill="1"/>
    <xf numFmtId="0" fontId="10" fillId="10" borderId="0" xfId="6469" applyFont="1" applyFill="1"/>
    <xf numFmtId="0" fontId="10" fillId="10" borderId="0" xfId="6479" applyFont="1" applyFill="1"/>
    <xf numFmtId="0" fontId="47" fillId="10" borderId="0" xfId="6479" applyFont="1" applyFill="1"/>
    <xf numFmtId="168" fontId="47" fillId="10" borderId="0" xfId="6479" applyNumberFormat="1" applyFont="1" applyFill="1"/>
    <xf numFmtId="168" fontId="47" fillId="0" borderId="1" xfId="6479" applyNumberFormat="1" applyFont="1" applyBorder="1"/>
    <xf numFmtId="0" fontId="10" fillId="3" borderId="1" xfId="6469" applyFont="1" applyFill="1" applyBorder="1" applyAlignment="1">
      <alignment horizontal="right"/>
    </xf>
    <xf numFmtId="0" fontId="10" fillId="3" borderId="1" xfId="6479" applyFont="1" applyFill="1" applyBorder="1" applyAlignment="1">
      <alignment horizontal="right"/>
    </xf>
    <xf numFmtId="1" fontId="10" fillId="9" borderId="1" xfId="6479" applyNumberFormat="1" applyFont="1" applyFill="1" applyBorder="1"/>
    <xf numFmtId="169" fontId="47" fillId="0" borderId="1" xfId="6479" applyNumberFormat="1" applyFont="1" applyBorder="1"/>
    <xf numFmtId="0" fontId="0" fillId="8" borderId="40" xfId="6479" applyFont="1" applyFill="1" applyBorder="1"/>
    <xf numFmtId="170" fontId="57" fillId="8" borderId="0" xfId="6465" applyNumberFormat="1" applyFont="1" applyFill="1" applyBorder="1" applyAlignment="1">
      <alignment horizontal="center"/>
    </xf>
    <xf numFmtId="164" fontId="49" fillId="9" borderId="0" xfId="6470" applyNumberFormat="1" applyFont="1" applyFill="1" applyAlignment="1">
      <alignment horizontal="center"/>
    </xf>
    <xf numFmtId="173" fontId="49" fillId="10" borderId="0" xfId="6470" applyNumberFormat="1" applyFont="1" applyFill="1" applyAlignment="1">
      <alignment horizontal="center"/>
    </xf>
    <xf numFmtId="164" fontId="49" fillId="10" borderId="0" xfId="6470" applyNumberFormat="1" applyFont="1" applyFill="1" applyAlignment="1">
      <alignment horizontal="center"/>
    </xf>
    <xf numFmtId="2" fontId="49" fillId="10" borderId="0" xfId="6470" applyNumberFormat="1" applyFont="1" applyFill="1" applyAlignment="1">
      <alignment horizontal="center"/>
    </xf>
    <xf numFmtId="2" fontId="49" fillId="9" borderId="0" xfId="6470" applyNumberFormat="1" applyFont="1" applyFill="1" applyAlignment="1">
      <alignment horizontal="center"/>
    </xf>
    <xf numFmtId="173" fontId="49" fillId="10" borderId="0" xfId="0" applyNumberFormat="1" applyFont="1" applyFill="1" applyAlignment="1">
      <alignment horizontal="center"/>
    </xf>
    <xf numFmtId="173" fontId="49" fillId="9" borderId="0" xfId="0" applyNumberFormat="1" applyFont="1" applyFill="1" applyAlignment="1">
      <alignment horizontal="center"/>
    </xf>
    <xf numFmtId="164" fontId="49" fillId="3" borderId="0" xfId="0" applyNumberFormat="1" applyFont="1" applyFill="1" applyAlignment="1">
      <alignment horizontal="center"/>
    </xf>
    <xf numFmtId="164" fontId="49" fillId="3" borderId="0" xfId="6470" applyNumberFormat="1" applyFont="1" applyFill="1" applyAlignment="1">
      <alignment horizontal="center"/>
    </xf>
    <xf numFmtId="2" fontId="49" fillId="3" borderId="0" xfId="6470" applyNumberFormat="1" applyFont="1" applyFill="1" applyAlignment="1">
      <alignment horizontal="center"/>
    </xf>
    <xf numFmtId="2" fontId="49" fillId="9" borderId="0" xfId="0" applyNumberFormat="1" applyFont="1" applyFill="1" applyAlignment="1">
      <alignment horizontal="center"/>
    </xf>
    <xf numFmtId="2" fontId="49" fillId="3" borderId="0" xfId="0" applyNumberFormat="1" applyFont="1" applyFill="1" applyAlignment="1">
      <alignment horizontal="center"/>
    </xf>
    <xf numFmtId="0" fontId="61" fillId="5" borderId="14" xfId="0" applyFont="1" applyFill="1" applyBorder="1" applyAlignment="1">
      <alignment horizontal="center" vertical="center"/>
    </xf>
    <xf numFmtId="2" fontId="60" fillId="5" borderId="0" xfId="0" applyNumberFormat="1" applyFont="1" applyFill="1" applyAlignment="1">
      <alignment horizontal="center" vertical="center"/>
    </xf>
    <xf numFmtId="0" fontId="31" fillId="0" borderId="1" xfId="6469" applyFont="1" applyBorder="1"/>
    <xf numFmtId="0" fontId="49" fillId="10" borderId="0" xfId="6470" applyNumberFormat="1" applyFont="1" applyFill="1" applyAlignment="1">
      <alignment horizontal="center"/>
    </xf>
    <xf numFmtId="173" fontId="49" fillId="3" borderId="0" xfId="6470" applyNumberFormat="1" applyFont="1" applyFill="1" applyAlignment="1">
      <alignment horizontal="center"/>
    </xf>
    <xf numFmtId="2" fontId="30" fillId="4" borderId="8" xfId="0" applyNumberFormat="1" applyFont="1" applyFill="1" applyBorder="1" applyAlignment="1">
      <alignment horizontal="center" vertical="center" wrapText="1"/>
    </xf>
    <xf numFmtId="0" fontId="38" fillId="0" borderId="0" xfId="0" applyFont="1"/>
    <xf numFmtId="0" fontId="38" fillId="0" borderId="0" xfId="0" applyFont="1" applyAlignment="1">
      <alignment vertical="center"/>
    </xf>
    <xf numFmtId="3" fontId="17" fillId="7" borderId="1" xfId="0" applyNumberFormat="1" applyFont="1" applyFill="1" applyBorder="1" applyAlignment="1">
      <alignment horizontal="center" vertical="center"/>
    </xf>
    <xf numFmtId="167" fontId="10" fillId="0" borderId="16" xfId="0" applyNumberFormat="1" applyFont="1" applyBorder="1" applyAlignment="1">
      <alignment horizontal="center" vertical="center"/>
    </xf>
    <xf numFmtId="2" fontId="17" fillId="7" borderId="17" xfId="0" applyNumberFormat="1" applyFont="1" applyFill="1" applyBorder="1" applyAlignment="1">
      <alignment horizontal="center" vertical="center"/>
    </xf>
    <xf numFmtId="1" fontId="17" fillId="28" borderId="22" xfId="0" applyNumberFormat="1" applyFont="1" applyFill="1" applyBorder="1" applyAlignment="1">
      <alignment horizontal="center" vertical="center"/>
    </xf>
    <xf numFmtId="2" fontId="9" fillId="4" borderId="1" xfId="6465" applyNumberFormat="1" applyFont="1" applyFill="1" applyBorder="1" applyAlignment="1">
      <alignment horizontal="center" vertical="center"/>
    </xf>
    <xf numFmtId="2" fontId="9" fillId="4" borderId="1" xfId="0" applyNumberFormat="1" applyFont="1" applyFill="1" applyBorder="1" applyAlignment="1">
      <alignment horizontal="center" vertical="center"/>
    </xf>
    <xf numFmtId="0" fontId="47" fillId="0" borderId="0" xfId="6469" applyFont="1" applyAlignment="1">
      <alignment horizontal="center"/>
    </xf>
    <xf numFmtId="0" fontId="47" fillId="3" borderId="1" xfId="6469" applyFont="1" applyFill="1" applyBorder="1" applyAlignment="1">
      <alignment horizontal="center"/>
    </xf>
    <xf numFmtId="1" fontId="47" fillId="0" borderId="1" xfId="6469" applyNumberFormat="1" applyFont="1" applyBorder="1" applyAlignment="1">
      <alignment horizontal="center"/>
    </xf>
    <xf numFmtId="1" fontId="47" fillId="0" borderId="1" xfId="6470" applyNumberFormat="1" applyFont="1" applyFill="1" applyBorder="1" applyAlignment="1">
      <alignment horizontal="center"/>
    </xf>
    <xf numFmtId="1" fontId="47" fillId="26" borderId="1" xfId="6479" applyNumberFormat="1" applyFont="1" applyFill="1" applyBorder="1" applyAlignment="1">
      <alignment horizontal="center"/>
    </xf>
    <xf numFmtId="0" fontId="10" fillId="3" borderId="0" xfId="6479" applyFont="1" applyFill="1" applyAlignment="1">
      <alignment horizontal="center"/>
    </xf>
    <xf numFmtId="170" fontId="47" fillId="12" borderId="0" xfId="6465" applyNumberFormat="1" applyFont="1" applyFill="1" applyAlignment="1">
      <alignment horizontal="center"/>
    </xf>
    <xf numFmtId="168" fontId="47" fillId="12" borderId="0" xfId="6470" applyNumberFormat="1" applyFont="1" applyFill="1" applyAlignment="1">
      <alignment horizontal="center"/>
    </xf>
    <xf numFmtId="10" fontId="47" fillId="3" borderId="0" xfId="6470" applyNumberFormat="1" applyFont="1" applyFill="1" applyAlignment="1">
      <alignment horizontal="center"/>
    </xf>
    <xf numFmtId="10" fontId="47" fillId="12" borderId="0" xfId="6470" applyNumberFormat="1" applyFont="1" applyFill="1" applyAlignment="1">
      <alignment horizontal="center"/>
    </xf>
    <xf numFmtId="10" fontId="47" fillId="10" borderId="0" xfId="6470" applyNumberFormat="1" applyFont="1" applyFill="1" applyAlignment="1">
      <alignment horizontal="center"/>
    </xf>
    <xf numFmtId="168" fontId="47" fillId="10" borderId="0" xfId="6479" applyNumberFormat="1" applyFont="1" applyFill="1" applyAlignment="1">
      <alignment horizontal="center"/>
    </xf>
    <xf numFmtId="0" fontId="0" fillId="12" borderId="5" xfId="0" applyFill="1" applyBorder="1" applyAlignment="1">
      <alignment horizontal="center"/>
    </xf>
    <xf numFmtId="0" fontId="0" fillId="12" borderId="7" xfId="0" applyFill="1" applyBorder="1" applyAlignment="1">
      <alignment horizontal="center" vertical="center"/>
    </xf>
    <xf numFmtId="1" fontId="10" fillId="9" borderId="1" xfId="6479" applyNumberFormat="1" applyFont="1" applyFill="1" applyBorder="1" applyAlignment="1">
      <alignment horizontal="center"/>
    </xf>
    <xf numFmtId="168" fontId="47" fillId="0" borderId="1" xfId="6479" applyNumberFormat="1" applyFont="1" applyBorder="1" applyAlignment="1">
      <alignment horizontal="center"/>
    </xf>
    <xf numFmtId="0" fontId="47" fillId="0" borderId="1" xfId="6479" applyFont="1" applyBorder="1" applyAlignment="1">
      <alignment horizontal="center"/>
    </xf>
    <xf numFmtId="170" fontId="47" fillId="0" borderId="0" xfId="6469" applyNumberFormat="1" applyFont="1" applyAlignment="1">
      <alignment horizontal="center"/>
    </xf>
    <xf numFmtId="170" fontId="47" fillId="0" borderId="0" xfId="6479" applyNumberFormat="1" applyFont="1" applyAlignment="1">
      <alignment horizontal="center"/>
    </xf>
    <xf numFmtId="0" fontId="45" fillId="0" borderId="0" xfId="0" applyFont="1" applyAlignment="1">
      <alignment vertical="center"/>
    </xf>
    <xf numFmtId="0" fontId="73" fillId="0" borderId="0" xfId="0" applyFont="1" applyAlignment="1">
      <alignment vertical="center"/>
    </xf>
    <xf numFmtId="0" fontId="73" fillId="0" borderId="0" xfId="0" quotePrefix="1" applyFont="1" applyAlignment="1">
      <alignment vertical="center"/>
    </xf>
    <xf numFmtId="169" fontId="47" fillId="0" borderId="1" xfId="6470" applyNumberFormat="1" applyFont="1" applyBorder="1" applyAlignment="1">
      <alignment horizontal="center"/>
    </xf>
    <xf numFmtId="172" fontId="32" fillId="0" borderId="1" xfId="6469" applyNumberFormat="1" applyFont="1" applyBorder="1" applyAlignment="1">
      <alignment horizontal="center"/>
    </xf>
    <xf numFmtId="15" fontId="32" fillId="0" borderId="1" xfId="6469" applyNumberFormat="1" applyFont="1" applyBorder="1" applyAlignment="1">
      <alignment horizontal="center"/>
    </xf>
    <xf numFmtId="49" fontId="32" fillId="0" borderId="1" xfId="6469" applyNumberFormat="1" applyFont="1" applyBorder="1" applyAlignment="1">
      <alignment horizontal="center"/>
    </xf>
    <xf numFmtId="0" fontId="47" fillId="13" borderId="1" xfId="6469" applyFont="1" applyFill="1" applyBorder="1" applyAlignment="1">
      <alignment horizontal="center"/>
    </xf>
    <xf numFmtId="0" fontId="32" fillId="0" borderId="1" xfId="6469" applyFont="1" applyBorder="1" applyAlignment="1">
      <alignment horizontal="center"/>
    </xf>
    <xf numFmtId="2" fontId="47" fillId="0" borderId="1" xfId="6469" applyNumberFormat="1" applyFont="1" applyBorder="1" applyAlignment="1">
      <alignment horizontal="center"/>
    </xf>
    <xf numFmtId="2" fontId="47" fillId="13" borderId="1" xfId="6469" applyNumberFormat="1" applyFont="1" applyFill="1" applyBorder="1" applyAlignment="1">
      <alignment horizontal="center"/>
    </xf>
    <xf numFmtId="43" fontId="47" fillId="0" borderId="1" xfId="6465" applyFont="1" applyBorder="1" applyAlignment="1">
      <alignment horizontal="center"/>
    </xf>
    <xf numFmtId="10" fontId="47" fillId="0" borderId="1" xfId="6470" applyNumberFormat="1" applyFont="1" applyBorder="1" applyAlignment="1">
      <alignment horizontal="center"/>
    </xf>
    <xf numFmtId="168" fontId="47" fillId="0" borderId="1" xfId="6470" applyNumberFormat="1" applyFont="1" applyBorder="1" applyAlignment="1">
      <alignment horizontal="center"/>
    </xf>
    <xf numFmtId="168" fontId="47" fillId="0" borderId="1" xfId="6465" applyNumberFormat="1" applyFont="1" applyBorder="1" applyAlignment="1">
      <alignment horizontal="center"/>
    </xf>
    <xf numFmtId="170" fontId="47" fillId="0" borderId="1" xfId="6465" applyNumberFormat="1" applyFont="1" applyBorder="1" applyAlignment="1">
      <alignment horizontal="center"/>
    </xf>
    <xf numFmtId="169" fontId="47" fillId="0" borderId="1" xfId="6470" applyNumberFormat="1" applyFont="1" applyFill="1" applyBorder="1" applyAlignment="1">
      <alignment horizontal="center"/>
    </xf>
    <xf numFmtId="10" fontId="47" fillId="26" borderId="1" xfId="6470" applyNumberFormat="1" applyFont="1" applyFill="1" applyBorder="1" applyAlignment="1">
      <alignment horizontal="center"/>
    </xf>
    <xf numFmtId="49" fontId="47" fillId="26" borderId="1" xfId="6479" applyNumberFormat="1" applyFont="1" applyFill="1" applyBorder="1" applyAlignment="1">
      <alignment horizontal="center"/>
    </xf>
    <xf numFmtId="2" fontId="47" fillId="26" borderId="1" xfId="6479" applyNumberFormat="1" applyFont="1" applyFill="1" applyBorder="1" applyAlignment="1">
      <alignment horizontal="center"/>
    </xf>
    <xf numFmtId="9" fontId="47" fillId="26" borderId="1" xfId="6470" applyFont="1" applyFill="1" applyBorder="1" applyAlignment="1">
      <alignment horizontal="center"/>
    </xf>
    <xf numFmtId="49" fontId="32" fillId="26" borderId="1" xfId="6469" applyNumberFormat="1" applyFont="1" applyFill="1" applyBorder="1" applyAlignment="1">
      <alignment horizontal="center"/>
    </xf>
    <xf numFmtId="10" fontId="47" fillId="0" borderId="0" xfId="6470" applyNumberFormat="1" applyFont="1" applyFill="1" applyBorder="1" applyAlignment="1">
      <alignment horizontal="center"/>
    </xf>
    <xf numFmtId="2" fontId="47" fillId="0" borderId="0" xfId="6479" applyNumberFormat="1" applyFont="1" applyAlignment="1">
      <alignment horizontal="center"/>
    </xf>
    <xf numFmtId="1" fontId="10" fillId="3" borderId="0" xfId="6479" applyNumberFormat="1" applyFont="1" applyFill="1" applyAlignment="1">
      <alignment horizontal="center"/>
    </xf>
    <xf numFmtId="2" fontId="10" fillId="12" borderId="0" xfId="6479" applyNumberFormat="1" applyFont="1" applyFill="1" applyAlignment="1">
      <alignment horizontal="center"/>
    </xf>
    <xf numFmtId="0" fontId="10" fillId="12" borderId="0" xfId="6479" applyFont="1" applyFill="1" applyAlignment="1">
      <alignment horizontal="center"/>
    </xf>
    <xf numFmtId="0" fontId="47" fillId="12" borderId="0" xfId="6479" applyFont="1" applyFill="1" applyAlignment="1">
      <alignment horizontal="center"/>
    </xf>
    <xf numFmtId="2" fontId="47" fillId="12" borderId="0" xfId="6479" applyNumberFormat="1" applyFont="1" applyFill="1" applyAlignment="1">
      <alignment horizontal="center"/>
    </xf>
    <xf numFmtId="0" fontId="10" fillId="10" borderId="0" xfId="6479" applyFont="1" applyFill="1" applyAlignment="1">
      <alignment horizontal="center"/>
    </xf>
    <xf numFmtId="0" fontId="47" fillId="10" borderId="0" xfId="6479" applyFont="1" applyFill="1" applyAlignment="1">
      <alignment horizontal="center"/>
    </xf>
    <xf numFmtId="0" fontId="0" fillId="12" borderId="0" xfId="0" applyFill="1" applyAlignment="1">
      <alignment horizontal="center" vertical="center"/>
    </xf>
    <xf numFmtId="0" fontId="0" fillId="12" borderId="0" xfId="0" applyFill="1" applyAlignment="1">
      <alignment horizontal="center"/>
    </xf>
    <xf numFmtId="0" fontId="0" fillId="12" borderId="39" xfId="0" applyFill="1" applyBorder="1" applyAlignment="1">
      <alignment horizontal="center" vertical="center"/>
    </xf>
    <xf numFmtId="0" fontId="0" fillId="12" borderId="6" xfId="0" applyFill="1" applyBorder="1" applyAlignment="1">
      <alignment horizontal="center"/>
    </xf>
    <xf numFmtId="0" fontId="0" fillId="12" borderId="40" xfId="0" applyFill="1" applyBorder="1" applyAlignment="1">
      <alignment horizontal="center"/>
    </xf>
    <xf numFmtId="0" fontId="0" fillId="12" borderId="8" xfId="0" applyFill="1" applyBorder="1" applyAlignment="1">
      <alignment horizontal="center" vertical="center"/>
    </xf>
    <xf numFmtId="0" fontId="0" fillId="12" borderId="9" xfId="0" applyFill="1" applyBorder="1" applyAlignment="1">
      <alignment horizontal="center" vertical="center"/>
    </xf>
    <xf numFmtId="0" fontId="0" fillId="12" borderId="41" xfId="0" applyFill="1" applyBorder="1" applyAlignment="1">
      <alignment horizontal="center" vertical="center"/>
    </xf>
    <xf numFmtId="0" fontId="10" fillId="9" borderId="1" xfId="6469" applyFont="1" applyFill="1" applyBorder="1" applyAlignment="1">
      <alignment horizontal="center"/>
    </xf>
    <xf numFmtId="0" fontId="10" fillId="9" borderId="1" xfId="6479" applyFont="1" applyFill="1" applyBorder="1" applyAlignment="1">
      <alignment horizontal="center"/>
    </xf>
    <xf numFmtId="0" fontId="10" fillId="0" borderId="1" xfId="6469" applyFont="1" applyBorder="1" applyAlignment="1">
      <alignment horizontal="center"/>
    </xf>
    <xf numFmtId="0" fontId="10" fillId="3" borderId="1" xfId="6479" applyFont="1" applyFill="1" applyBorder="1" applyAlignment="1">
      <alignment horizontal="center"/>
    </xf>
    <xf numFmtId="0" fontId="10" fillId="0" borderId="0" xfId="6469" applyFont="1" applyAlignment="1">
      <alignment horizontal="center"/>
    </xf>
    <xf numFmtId="0" fontId="10" fillId="0" borderId="0" xfId="6479" applyFont="1" applyAlignment="1">
      <alignment horizontal="center"/>
    </xf>
    <xf numFmtId="10" fontId="47" fillId="0" borderId="0" xfId="6479" applyNumberFormat="1" applyFont="1" applyAlignment="1">
      <alignment horizontal="center"/>
    </xf>
    <xf numFmtId="0" fontId="31" fillId="3" borderId="1" xfId="6479" applyFont="1" applyFill="1" applyBorder="1" applyAlignment="1">
      <alignment horizontal="center"/>
    </xf>
    <xf numFmtId="2" fontId="47" fillId="0" borderId="1" xfId="6479" applyNumberFormat="1" applyFont="1" applyBorder="1" applyAlignment="1">
      <alignment horizontal="center"/>
    </xf>
    <xf numFmtId="1" fontId="47" fillId="0" borderId="1" xfId="6479" applyNumberFormat="1" applyFont="1" applyBorder="1" applyAlignment="1">
      <alignment horizontal="center"/>
    </xf>
    <xf numFmtId="0" fontId="10" fillId="0" borderId="1" xfId="6479" applyFont="1" applyBorder="1" applyAlignment="1">
      <alignment horizontal="center"/>
    </xf>
    <xf numFmtId="171" fontId="47" fillId="0" borderId="1" xfId="6479" applyNumberFormat="1" applyFont="1" applyBorder="1" applyAlignment="1">
      <alignment horizontal="center"/>
    </xf>
    <xf numFmtId="0" fontId="10" fillId="26" borderId="1" xfId="6479" applyFont="1" applyFill="1" applyBorder="1" applyAlignment="1">
      <alignment horizontal="center"/>
    </xf>
    <xf numFmtId="0" fontId="65" fillId="0" borderId="1" xfId="0" applyFont="1" applyBorder="1" applyAlignment="1">
      <alignment horizontal="center" vertical="center" readingOrder="1"/>
    </xf>
    <xf numFmtId="0" fontId="66" fillId="0" borderId="1" xfId="0" applyFont="1" applyBorder="1" applyAlignment="1">
      <alignment horizontal="center" vertical="center" readingOrder="1"/>
    </xf>
    <xf numFmtId="0" fontId="67" fillId="0" borderId="1" xfId="0" applyFont="1" applyBorder="1" applyAlignment="1">
      <alignment horizontal="center" vertical="center" readingOrder="1"/>
    </xf>
    <xf numFmtId="174" fontId="9" fillId="4" borderId="0" xfId="6465" applyNumberFormat="1" applyFont="1" applyFill="1" applyAlignment="1">
      <alignment vertical="center"/>
    </xf>
    <xf numFmtId="174" fontId="9" fillId="4" borderId="0" xfId="6465" applyNumberFormat="1" applyFont="1" applyFill="1" applyBorder="1"/>
    <xf numFmtId="0" fontId="48" fillId="0" borderId="0" xfId="0" quotePrefix="1" applyFont="1"/>
    <xf numFmtId="0" fontId="49" fillId="24" borderId="0" xfId="0" applyFont="1" applyFill="1" applyAlignment="1">
      <alignment horizontal="center"/>
    </xf>
    <xf numFmtId="0" fontId="49" fillId="24" borderId="0" xfId="6470" applyNumberFormat="1" applyFont="1" applyFill="1" applyAlignment="1">
      <alignment horizontal="center"/>
    </xf>
    <xf numFmtId="164" fontId="49" fillId="24" borderId="0" xfId="0" applyNumberFormat="1" applyFont="1" applyFill="1" applyAlignment="1">
      <alignment horizontal="center"/>
    </xf>
    <xf numFmtId="0" fontId="10" fillId="0" borderId="0" xfId="0" quotePrefix="1" applyFont="1"/>
    <xf numFmtId="0" fontId="33" fillId="0" borderId="0" xfId="0" quotePrefix="1" applyFont="1"/>
    <xf numFmtId="0" fontId="11" fillId="0" borderId="0" xfId="6211" applyAlignment="1">
      <alignment vertical="center"/>
    </xf>
    <xf numFmtId="0" fontId="0" fillId="0" borderId="0" xfId="0" applyAlignment="1">
      <alignment horizontal="left" vertical="center" wrapText="1"/>
    </xf>
    <xf numFmtId="0" fontId="0" fillId="0" borderId="16"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0" xfId="0" applyFont="1" applyAlignment="1">
      <alignment horizontal="center" vertical="center"/>
    </xf>
    <xf numFmtId="0" fontId="31" fillId="0" borderId="18" xfId="0" applyFont="1" applyBorder="1" applyAlignment="1">
      <alignment horizontal="center" vertical="center"/>
    </xf>
    <xf numFmtId="167" fontId="45" fillId="0" borderId="16" xfId="0" applyNumberFormat="1" applyFont="1" applyBorder="1" applyAlignment="1">
      <alignment horizontal="center" vertical="center"/>
    </xf>
    <xf numFmtId="167" fontId="45" fillId="0" borderId="0" xfId="0" applyNumberFormat="1" applyFont="1" applyAlignment="1">
      <alignment horizontal="center" vertical="center"/>
    </xf>
    <xf numFmtId="167" fontId="45" fillId="0" borderId="55" xfId="0" applyNumberFormat="1" applyFont="1" applyBorder="1" applyAlignment="1">
      <alignment horizontal="center" vertical="center"/>
    </xf>
    <xf numFmtId="0" fontId="64" fillId="0" borderId="16" xfId="0" applyFont="1" applyBorder="1" applyAlignment="1">
      <alignment horizontal="center" vertical="center"/>
    </xf>
    <xf numFmtId="0" fontId="64" fillId="0" borderId="0" xfId="0" applyFont="1" applyAlignment="1">
      <alignment horizontal="center" vertical="center"/>
    </xf>
    <xf numFmtId="0" fontId="64" fillId="0" borderId="18" xfId="0" applyFont="1" applyBorder="1" applyAlignment="1">
      <alignment horizontal="center" vertical="center"/>
    </xf>
    <xf numFmtId="0" fontId="0" fillId="0" borderId="0" xfId="0" applyAlignment="1">
      <alignment horizontal="left" vertical="center" wrapText="1"/>
    </xf>
    <xf numFmtId="0" fontId="11" fillId="0" borderId="16" xfId="6211" applyBorder="1" applyAlignment="1">
      <alignment horizontal="center" vertical="center"/>
    </xf>
    <xf numFmtId="0" fontId="11" fillId="0" borderId="0" xfId="6211" applyBorder="1" applyAlignment="1">
      <alignment horizontal="center" vertical="center"/>
    </xf>
    <xf numFmtId="0" fontId="11" fillId="0" borderId="18" xfId="6211" applyBorder="1" applyAlignment="1">
      <alignment horizontal="center" vertical="center"/>
    </xf>
    <xf numFmtId="0" fontId="34" fillId="0" borderId="0" xfId="0" applyFont="1" applyAlignment="1">
      <alignment horizontal="left"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10"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18" fillId="7" borderId="10" xfId="0" applyFont="1" applyFill="1" applyBorder="1" applyAlignment="1">
      <alignment horizontal="center" vertical="center"/>
    </xf>
    <xf numFmtId="0" fontId="18" fillId="7" borderId="26" xfId="0" applyFont="1" applyFill="1" applyBorder="1" applyAlignment="1">
      <alignment horizontal="center" vertical="center"/>
    </xf>
    <xf numFmtId="0" fontId="59" fillId="5" borderId="16" xfId="0" applyFont="1" applyFill="1" applyBorder="1" applyAlignment="1">
      <alignment horizontal="left" vertical="center" wrapText="1"/>
    </xf>
    <xf numFmtId="0" fontId="59" fillId="5" borderId="0" xfId="0" applyFont="1" applyFill="1" applyAlignment="1">
      <alignment horizontal="left" vertical="center" wrapText="1"/>
    </xf>
    <xf numFmtId="164" fontId="18" fillId="7" borderId="41" xfId="0" applyNumberFormat="1" applyFont="1" applyFill="1" applyBorder="1" applyAlignment="1">
      <alignment horizontal="center" vertical="center"/>
    </xf>
    <xf numFmtId="0" fontId="10" fillId="0" borderId="0" xfId="0" applyFont="1" applyAlignment="1">
      <alignment vertical="center"/>
    </xf>
    <xf numFmtId="0" fontId="10" fillId="0" borderId="5" xfId="0" applyFont="1" applyBorder="1" applyAlignment="1">
      <alignment vertical="center"/>
    </xf>
    <xf numFmtId="0" fontId="10" fillId="0" borderId="16" xfId="0" applyFont="1" applyBorder="1" applyAlignment="1">
      <alignment vertical="center"/>
    </xf>
    <xf numFmtId="164" fontId="9" fillId="4" borderId="10" xfId="0" applyNumberFormat="1" applyFont="1" applyFill="1" applyBorder="1" applyAlignment="1">
      <alignment horizontal="center" vertical="center"/>
    </xf>
    <xf numFmtId="164" fontId="9" fillId="4" borderId="26" xfId="0" applyNumberFormat="1" applyFont="1" applyFill="1" applyBorder="1" applyAlignment="1">
      <alignment horizontal="center" vertical="center"/>
    </xf>
    <xf numFmtId="0" fontId="18" fillId="7" borderId="7" xfId="0" applyFont="1" applyFill="1" applyBorder="1" applyAlignment="1">
      <alignment horizontal="center" vertical="center"/>
    </xf>
    <xf numFmtId="0" fontId="18" fillId="7" borderId="30" xfId="0" applyFont="1" applyFill="1" applyBorder="1" applyAlignment="1">
      <alignment horizontal="center" vertical="center"/>
    </xf>
    <xf numFmtId="0" fontId="33" fillId="5" borderId="19" xfId="0" applyFont="1" applyFill="1" applyBorder="1" applyAlignment="1">
      <alignment horizontal="center" vertical="center"/>
    </xf>
    <xf numFmtId="0" fontId="33" fillId="5" borderId="20" xfId="0" applyFont="1" applyFill="1" applyBorder="1" applyAlignment="1">
      <alignment horizontal="center" vertical="center"/>
    </xf>
    <xf numFmtId="0" fontId="33" fillId="5" borderId="23" xfId="0" applyFont="1" applyFill="1" applyBorder="1" applyAlignment="1">
      <alignment horizontal="center" vertical="center"/>
    </xf>
    <xf numFmtId="164" fontId="9" fillId="4" borderId="1" xfId="0" applyNumberFormat="1" applyFont="1" applyFill="1" applyBorder="1" applyAlignment="1">
      <alignment horizontal="center" vertical="center"/>
    </xf>
    <xf numFmtId="4" fontId="9" fillId="4" borderId="10" xfId="0" applyNumberFormat="1" applyFont="1" applyFill="1" applyBorder="1" applyAlignment="1">
      <alignment horizontal="center" vertical="center"/>
    </xf>
    <xf numFmtId="4" fontId="9" fillId="4" borderId="26" xfId="0" applyNumberFormat="1" applyFont="1" applyFill="1" applyBorder="1" applyAlignment="1">
      <alignment horizontal="center" vertical="center"/>
    </xf>
    <xf numFmtId="164" fontId="9" fillId="4" borderId="11" xfId="0" applyNumberFormat="1" applyFont="1" applyFill="1" applyBorder="1" applyAlignment="1">
      <alignment horizontal="center" vertical="center"/>
    </xf>
    <xf numFmtId="0" fontId="0" fillId="5" borderId="0" xfId="0" applyFill="1" applyAlignment="1">
      <alignment horizontal="left" vertical="center"/>
    </xf>
    <xf numFmtId="0" fontId="33" fillId="13" borderId="0" xfId="0" applyFont="1" applyFill="1" applyAlignment="1">
      <alignment horizontal="left" vertical="center" wrapText="1"/>
    </xf>
    <xf numFmtId="3" fontId="9" fillId="4" borderId="10" xfId="0" applyNumberFormat="1" applyFont="1" applyFill="1" applyBorder="1" applyAlignment="1">
      <alignment horizontal="center" vertical="center"/>
    </xf>
    <xf numFmtId="3" fontId="9" fillId="4" borderId="26" xfId="0" applyNumberFormat="1" applyFont="1" applyFill="1" applyBorder="1" applyAlignment="1">
      <alignment horizontal="center" vertical="center"/>
    </xf>
    <xf numFmtId="4" fontId="9" fillId="4" borderId="1" xfId="0" applyNumberFormat="1" applyFont="1" applyFill="1" applyBorder="1" applyAlignment="1">
      <alignment horizontal="center" vertical="center"/>
    </xf>
    <xf numFmtId="164" fontId="17" fillId="7" borderId="10" xfId="0" applyNumberFormat="1" applyFont="1" applyFill="1" applyBorder="1" applyAlignment="1">
      <alignment horizontal="center" vertical="center"/>
    </xf>
    <xf numFmtId="164" fontId="17" fillId="7" borderId="26" xfId="0" applyNumberFormat="1" applyFont="1" applyFill="1" applyBorder="1" applyAlignment="1">
      <alignment horizontal="center" vertical="center"/>
    </xf>
    <xf numFmtId="2" fontId="9" fillId="4" borderId="10" xfId="0" applyNumberFormat="1" applyFont="1" applyFill="1" applyBorder="1" applyAlignment="1">
      <alignment horizontal="center" vertical="center"/>
    </xf>
    <xf numFmtId="2" fontId="9" fillId="4" borderId="11" xfId="0" applyNumberFormat="1" applyFont="1" applyFill="1" applyBorder="1" applyAlignment="1">
      <alignment horizontal="center" vertical="center"/>
    </xf>
    <xf numFmtId="0" fontId="10" fillId="0" borderId="42" xfId="0" applyFont="1" applyBorder="1" applyAlignment="1">
      <alignment vertical="center"/>
    </xf>
    <xf numFmtId="0" fontId="21" fillId="7" borderId="1" xfId="0" applyFont="1" applyFill="1" applyBorder="1" applyAlignment="1">
      <alignment horizontal="center" vertical="center"/>
    </xf>
    <xf numFmtId="10" fontId="9" fillId="4" borderId="10" xfId="6470" applyNumberFormat="1" applyFont="1" applyFill="1" applyBorder="1" applyAlignment="1">
      <alignment horizontal="center" vertical="center"/>
    </xf>
    <xf numFmtId="10" fontId="9" fillId="4" borderId="26" xfId="6470" applyNumberFormat="1" applyFont="1" applyFill="1" applyBorder="1" applyAlignment="1">
      <alignment horizontal="center" vertical="center"/>
    </xf>
    <xf numFmtId="165" fontId="9" fillId="4" borderId="1" xfId="0" applyNumberFormat="1" applyFont="1" applyFill="1" applyBorder="1" applyAlignment="1">
      <alignment horizontal="center" vertical="center"/>
    </xf>
    <xf numFmtId="2" fontId="9" fillId="4" borderId="26" xfId="0" applyNumberFormat="1" applyFont="1" applyFill="1" applyBorder="1" applyAlignment="1">
      <alignment horizontal="center" vertical="center"/>
    </xf>
    <xf numFmtId="1" fontId="17" fillId="7" borderId="10" xfId="0" applyNumberFormat="1" applyFont="1" applyFill="1" applyBorder="1" applyAlignment="1">
      <alignment horizontal="center" vertical="center"/>
    </xf>
    <xf numFmtId="1" fontId="17" fillId="7" borderId="26" xfId="0" applyNumberFormat="1" applyFont="1" applyFill="1" applyBorder="1" applyAlignment="1">
      <alignment horizontal="center" vertical="center"/>
    </xf>
    <xf numFmtId="1" fontId="9" fillId="4" borderId="35" xfId="0" applyNumberFormat="1" applyFont="1" applyFill="1" applyBorder="1" applyAlignment="1">
      <alignment horizontal="center" vertical="center"/>
    </xf>
    <xf numFmtId="1" fontId="9" fillId="4" borderId="36" xfId="0" applyNumberFormat="1" applyFont="1" applyFill="1" applyBorder="1" applyAlignment="1">
      <alignment horizontal="center" vertical="center"/>
    </xf>
    <xf numFmtId="0" fontId="10" fillId="5" borderId="48" xfId="0" applyFont="1" applyFill="1" applyBorder="1" applyAlignment="1">
      <alignment horizontal="left" vertical="center"/>
    </xf>
    <xf numFmtId="164" fontId="9" fillId="4" borderId="1" xfId="0" applyNumberFormat="1" applyFont="1" applyFill="1" applyBorder="1" applyAlignment="1">
      <alignment horizontal="center"/>
    </xf>
    <xf numFmtId="165" fontId="9" fillId="4" borderId="10" xfId="0" applyNumberFormat="1" applyFont="1" applyFill="1" applyBorder="1" applyAlignment="1">
      <alignment horizontal="center" vertical="center"/>
    </xf>
    <xf numFmtId="165" fontId="9" fillId="4" borderId="12" xfId="0" applyNumberFormat="1" applyFont="1" applyFill="1" applyBorder="1" applyAlignment="1">
      <alignment horizontal="center" vertical="center"/>
    </xf>
    <xf numFmtId="0" fontId="11" fillId="5" borderId="0" xfId="6211" applyFill="1" applyAlignment="1">
      <alignment horizontal="center"/>
    </xf>
    <xf numFmtId="0" fontId="10" fillId="5" borderId="0" xfId="0" applyFont="1" applyFill="1" applyAlignment="1">
      <alignment horizontal="center" vertical="center"/>
    </xf>
    <xf numFmtId="0" fontId="10" fillId="0" borderId="0" xfId="0" applyFont="1" applyAlignment="1">
      <alignment horizontal="right" vertical="center"/>
    </xf>
    <xf numFmtId="0" fontId="10" fillId="0" borderId="16" xfId="0" applyFont="1" applyBorder="1" applyAlignment="1">
      <alignment horizontal="right" vertical="center"/>
    </xf>
    <xf numFmtId="0" fontId="10" fillId="23" borderId="13" xfId="0" applyFont="1" applyFill="1" applyBorder="1" applyAlignment="1">
      <alignment horizontal="left" vertical="center"/>
    </xf>
    <xf numFmtId="0" fontId="10" fillId="23" borderId="14" xfId="0" applyFont="1" applyFill="1" applyBorder="1" applyAlignment="1">
      <alignment horizontal="left" vertical="center"/>
    </xf>
    <xf numFmtId="0" fontId="18" fillId="7" borderId="43" xfId="0" applyFont="1" applyFill="1" applyBorder="1" applyAlignment="1">
      <alignment horizontal="center" vertical="center"/>
    </xf>
    <xf numFmtId="0" fontId="10" fillId="8" borderId="13" xfId="0" applyFont="1" applyFill="1" applyBorder="1" applyAlignment="1">
      <alignment horizontal="left" vertical="center"/>
    </xf>
    <xf numFmtId="0" fontId="10" fillId="8" borderId="15" xfId="0" applyFont="1" applyFill="1" applyBorder="1" applyAlignment="1">
      <alignment horizontal="left" vertical="center"/>
    </xf>
    <xf numFmtId="0" fontId="21" fillId="7" borderId="10" xfId="0" applyFont="1" applyFill="1" applyBorder="1" applyAlignment="1">
      <alignment horizontal="center" vertical="center"/>
    </xf>
    <xf numFmtId="0" fontId="21" fillId="7" borderId="26" xfId="0" applyFont="1" applyFill="1" applyBorder="1" applyAlignment="1">
      <alignment horizontal="center" vertical="center"/>
    </xf>
    <xf numFmtId="0" fontId="10" fillId="3" borderId="13" xfId="0" applyFont="1" applyFill="1" applyBorder="1" applyAlignment="1">
      <alignment horizontal="left" vertical="center"/>
    </xf>
    <xf numFmtId="0" fontId="10" fillId="3" borderId="14" xfId="0" applyFont="1" applyFill="1" applyBorder="1" applyAlignment="1">
      <alignment horizontal="left" vertical="center"/>
    </xf>
    <xf numFmtId="0" fontId="10" fillId="11" borderId="27" xfId="0" applyFont="1" applyFill="1" applyBorder="1" applyAlignment="1">
      <alignment horizontal="left" vertical="center"/>
    </xf>
    <xf numFmtId="0" fontId="10" fillId="11" borderId="28" xfId="0" applyFont="1" applyFill="1" applyBorder="1" applyAlignment="1">
      <alignment horizontal="left" vertical="center"/>
    </xf>
    <xf numFmtId="0" fontId="10" fillId="11" borderId="33" xfId="0" applyFont="1" applyFill="1" applyBorder="1" applyAlignment="1">
      <alignment horizontal="left" vertical="center"/>
    </xf>
    <xf numFmtId="0" fontId="34" fillId="3" borderId="10" xfId="0" applyFont="1" applyFill="1" applyBorder="1" applyAlignment="1">
      <alignment horizontal="center" vertical="center"/>
    </xf>
    <xf numFmtId="0" fontId="34" fillId="0" borderId="11" xfId="0" applyFont="1" applyBorder="1" applyAlignment="1">
      <alignment horizontal="center" vertical="center"/>
    </xf>
    <xf numFmtId="0" fontId="10" fillId="3" borderId="10" xfId="6469" applyFont="1" applyFill="1" applyBorder="1" applyAlignment="1">
      <alignment horizontal="center"/>
    </xf>
    <xf numFmtId="0" fontId="10" fillId="3" borderId="12" xfId="6469" applyFont="1" applyFill="1" applyBorder="1" applyAlignment="1">
      <alignment horizontal="center"/>
    </xf>
    <xf numFmtId="0" fontId="10" fillId="3" borderId="11" xfId="6469" applyFont="1" applyFill="1" applyBorder="1" applyAlignment="1">
      <alignment horizontal="center"/>
    </xf>
    <xf numFmtId="0" fontId="10" fillId="12" borderId="0" xfId="0" applyFont="1" applyFill="1" applyAlignment="1">
      <alignment horizontal="center"/>
    </xf>
    <xf numFmtId="0" fontId="0" fillId="12" borderId="2" xfId="0" applyFill="1" applyBorder="1" applyAlignment="1">
      <alignment horizontal="center" vertical="center"/>
    </xf>
    <xf numFmtId="0" fontId="0" fillId="12" borderId="3" xfId="0" applyFill="1" applyBorder="1" applyAlignment="1">
      <alignment horizontal="center" vertical="center"/>
    </xf>
    <xf numFmtId="0" fontId="0" fillId="12" borderId="4" xfId="0" applyFill="1" applyBorder="1" applyAlignment="1">
      <alignment horizontal="center" vertical="center"/>
    </xf>
  </cellXfs>
  <cellStyles count="6488">
    <cellStyle name="ANCLAS,REZONES Y SUS PARTES,DE FUNDICION,DE HIERRO O DE ACERO" xfId="2124" xr:uid="{00000000-0005-0000-0000-000000000000}"/>
    <cellStyle name="bstitutes]_x000d__x000a_; The following mappings take Word for MS-DOS names, PostScript names, and TrueType_x000d__x000a_; names into account" xfId="2125" xr:uid="{00000000-0005-0000-0000-000001000000}"/>
    <cellStyle name="Comma" xfId="6465" builtinId="3"/>
    <cellStyle name="Comma 2" xfId="6481" xr:uid="{00000000-0005-0000-0000-000003000000}"/>
    <cellStyle name="Comma 2 2" xfId="2126" xr:uid="{00000000-0005-0000-0000-00000400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6" builtinId="9" hidden="1"/>
    <cellStyle name="Followed Hyperlink" xfId="4418" builtinId="9" hidden="1"/>
    <cellStyle name="Followed Hyperlink" xfId="4420" builtinId="9" hidden="1"/>
    <cellStyle name="Followed Hyperlink" xfId="4422" builtinId="9" hidden="1"/>
    <cellStyle name="Followed Hyperlink" xfId="4424" builtinId="9" hidden="1"/>
    <cellStyle name="Followed Hyperlink" xfId="4426" builtinId="9" hidden="1"/>
    <cellStyle name="Followed Hyperlink" xfId="4428"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6"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0"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6" builtinId="9" hidden="1"/>
    <cellStyle name="Followed Hyperlink" xfId="4558" builtinId="9" hidden="1"/>
    <cellStyle name="Followed Hyperlink" xfId="4560" builtinId="9" hidden="1"/>
    <cellStyle name="Followed Hyperlink" xfId="4562" builtinId="9" hidden="1"/>
    <cellStyle name="Followed Hyperlink" xfId="4564" builtinId="9" hidden="1"/>
    <cellStyle name="Followed Hyperlink" xfId="4566" builtinId="9" hidden="1"/>
    <cellStyle name="Followed Hyperlink" xfId="4568" builtinId="9" hidden="1"/>
    <cellStyle name="Followed Hyperlink" xfId="4570" builtinId="9" hidden="1"/>
    <cellStyle name="Followed Hyperlink" xfId="4572" builtinId="9" hidden="1"/>
    <cellStyle name="Followed Hyperlink" xfId="4574" builtinId="9" hidden="1"/>
    <cellStyle name="Followed Hyperlink" xfId="4576" builtinId="9" hidden="1"/>
    <cellStyle name="Followed Hyperlink" xfId="4578" builtinId="9" hidden="1"/>
    <cellStyle name="Followed Hyperlink" xfId="4580" builtinId="9" hidden="1"/>
    <cellStyle name="Followed Hyperlink" xfId="4582" builtinId="9" hidden="1"/>
    <cellStyle name="Followed Hyperlink" xfId="4584" builtinId="9" hidden="1"/>
    <cellStyle name="Followed Hyperlink" xfId="4586" builtinId="9" hidden="1"/>
    <cellStyle name="Followed Hyperlink" xfId="4588" builtinId="9" hidden="1"/>
    <cellStyle name="Followed Hyperlink" xfId="4590" builtinId="9" hidden="1"/>
    <cellStyle name="Followed Hyperlink" xfId="4592" builtinId="9" hidden="1"/>
    <cellStyle name="Followed Hyperlink" xfId="4594" builtinId="9" hidden="1"/>
    <cellStyle name="Followed Hyperlink" xfId="4596" builtinId="9" hidden="1"/>
    <cellStyle name="Followed Hyperlink" xfId="4598" builtinId="9" hidden="1"/>
    <cellStyle name="Followed Hyperlink" xfId="4600" builtinId="9" hidden="1"/>
    <cellStyle name="Followed Hyperlink" xfId="4602" builtinId="9" hidden="1"/>
    <cellStyle name="Followed Hyperlink" xfId="4604" builtinId="9" hidden="1"/>
    <cellStyle name="Followed Hyperlink" xfId="4606" builtinId="9" hidden="1"/>
    <cellStyle name="Followed Hyperlink" xfId="4608" builtinId="9" hidden="1"/>
    <cellStyle name="Followed Hyperlink" xfId="4610" builtinId="9" hidden="1"/>
    <cellStyle name="Followed Hyperlink" xfId="4612" builtinId="9" hidden="1"/>
    <cellStyle name="Followed Hyperlink" xfId="4614" builtinId="9" hidden="1"/>
    <cellStyle name="Followed Hyperlink" xfId="4616" builtinId="9" hidden="1"/>
    <cellStyle name="Followed Hyperlink" xfId="4618" builtinId="9" hidden="1"/>
    <cellStyle name="Followed Hyperlink" xfId="4620" builtinId="9" hidden="1"/>
    <cellStyle name="Followed Hyperlink" xfId="4622" builtinId="9" hidden="1"/>
    <cellStyle name="Followed Hyperlink" xfId="4624" builtinId="9" hidden="1"/>
    <cellStyle name="Followed Hyperlink" xfId="4626" builtinId="9" hidden="1"/>
    <cellStyle name="Followed Hyperlink" xfId="4628" builtinId="9" hidden="1"/>
    <cellStyle name="Followed Hyperlink" xfId="4630" builtinId="9" hidden="1"/>
    <cellStyle name="Followed Hyperlink" xfId="4632" builtinId="9" hidden="1"/>
    <cellStyle name="Followed Hyperlink" xfId="4634" builtinId="9" hidden="1"/>
    <cellStyle name="Followed Hyperlink" xfId="4636" builtinId="9" hidden="1"/>
    <cellStyle name="Followed Hyperlink" xfId="4638" builtinId="9" hidden="1"/>
    <cellStyle name="Followed Hyperlink" xfId="4640" builtinId="9" hidden="1"/>
    <cellStyle name="Followed Hyperlink" xfId="4642" builtinId="9" hidden="1"/>
    <cellStyle name="Followed Hyperlink" xfId="4644" builtinId="9" hidden="1"/>
    <cellStyle name="Followed Hyperlink" xfId="4646" builtinId="9" hidden="1"/>
    <cellStyle name="Followed Hyperlink" xfId="4648" builtinId="9" hidden="1"/>
    <cellStyle name="Followed Hyperlink" xfId="4650" builtinId="9" hidden="1"/>
    <cellStyle name="Followed Hyperlink" xfId="4652" builtinId="9" hidden="1"/>
    <cellStyle name="Followed Hyperlink" xfId="4654" builtinId="9" hidden="1"/>
    <cellStyle name="Followed Hyperlink" xfId="4656" builtinId="9" hidden="1"/>
    <cellStyle name="Followed Hyperlink" xfId="4658" builtinId="9" hidden="1"/>
    <cellStyle name="Followed Hyperlink" xfId="4660" builtinId="9" hidden="1"/>
    <cellStyle name="Followed Hyperlink" xfId="4662" builtinId="9" hidden="1"/>
    <cellStyle name="Followed Hyperlink" xfId="4664" builtinId="9" hidden="1"/>
    <cellStyle name="Followed Hyperlink" xfId="4666" builtinId="9" hidden="1"/>
    <cellStyle name="Followed Hyperlink" xfId="4668" builtinId="9" hidden="1"/>
    <cellStyle name="Followed Hyperlink" xfId="4670" builtinId="9" hidden="1"/>
    <cellStyle name="Followed Hyperlink" xfId="4672" builtinId="9" hidden="1"/>
    <cellStyle name="Followed Hyperlink" xfId="4674" builtinId="9" hidden="1"/>
    <cellStyle name="Followed Hyperlink" xfId="4676" builtinId="9" hidden="1"/>
    <cellStyle name="Followed Hyperlink" xfId="4678"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698"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0"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2"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4"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6" builtinId="9" hidden="1"/>
    <cellStyle name="Followed Hyperlink" xfId="4808" builtinId="9" hidden="1"/>
    <cellStyle name="Followed Hyperlink" xfId="4810" builtinId="9" hidden="1"/>
    <cellStyle name="Followed Hyperlink" xfId="4812" builtinId="9" hidden="1"/>
    <cellStyle name="Followed Hyperlink" xfId="4814" builtinId="9" hidden="1"/>
    <cellStyle name="Followed Hyperlink" xfId="4816" builtinId="9" hidden="1"/>
    <cellStyle name="Followed Hyperlink" xfId="4818" builtinId="9" hidden="1"/>
    <cellStyle name="Followed Hyperlink" xfId="4820" builtinId="9" hidden="1"/>
    <cellStyle name="Followed Hyperlink" xfId="4822" builtinId="9" hidden="1"/>
    <cellStyle name="Followed Hyperlink" xfId="4824" builtinId="9" hidden="1"/>
    <cellStyle name="Followed Hyperlink" xfId="4826" builtinId="9" hidden="1"/>
    <cellStyle name="Followed Hyperlink" xfId="4828" builtinId="9" hidden="1"/>
    <cellStyle name="Followed Hyperlink" xfId="4830" builtinId="9" hidden="1"/>
    <cellStyle name="Followed Hyperlink" xfId="4832" builtinId="9" hidden="1"/>
    <cellStyle name="Followed Hyperlink" xfId="4834" builtinId="9" hidden="1"/>
    <cellStyle name="Followed Hyperlink" xfId="4836" builtinId="9" hidden="1"/>
    <cellStyle name="Followed Hyperlink" xfId="4838" builtinId="9" hidden="1"/>
    <cellStyle name="Followed Hyperlink" xfId="4840" builtinId="9" hidden="1"/>
    <cellStyle name="Followed Hyperlink" xfId="4842" builtinId="9" hidden="1"/>
    <cellStyle name="Followed Hyperlink" xfId="4844" builtinId="9" hidden="1"/>
    <cellStyle name="Followed Hyperlink" xfId="4846" builtinId="9" hidden="1"/>
    <cellStyle name="Followed Hyperlink" xfId="4848" builtinId="9" hidden="1"/>
    <cellStyle name="Followed Hyperlink" xfId="4850" builtinId="9" hidden="1"/>
    <cellStyle name="Followed Hyperlink" xfId="4852" builtinId="9" hidden="1"/>
    <cellStyle name="Followed Hyperlink" xfId="4854" builtinId="9" hidden="1"/>
    <cellStyle name="Followed Hyperlink" xfId="4856" builtinId="9" hidden="1"/>
    <cellStyle name="Followed Hyperlink" xfId="4858" builtinId="9" hidden="1"/>
    <cellStyle name="Followed Hyperlink" xfId="4860" builtinId="9" hidden="1"/>
    <cellStyle name="Followed Hyperlink" xfId="4862" builtinId="9" hidden="1"/>
    <cellStyle name="Followed Hyperlink" xfId="4864" builtinId="9" hidden="1"/>
    <cellStyle name="Followed Hyperlink" xfId="4866" builtinId="9" hidden="1"/>
    <cellStyle name="Followed Hyperlink" xfId="4868" builtinId="9" hidden="1"/>
    <cellStyle name="Followed Hyperlink" xfId="4870" builtinId="9" hidden="1"/>
    <cellStyle name="Followed Hyperlink" xfId="4872" builtinId="9" hidden="1"/>
    <cellStyle name="Followed Hyperlink" xfId="4874" builtinId="9" hidden="1"/>
    <cellStyle name="Followed Hyperlink" xfId="4876" builtinId="9" hidden="1"/>
    <cellStyle name="Followed Hyperlink" xfId="4878" builtinId="9" hidden="1"/>
    <cellStyle name="Followed Hyperlink" xfId="4880" builtinId="9" hidden="1"/>
    <cellStyle name="Followed Hyperlink" xfId="4882" builtinId="9" hidden="1"/>
    <cellStyle name="Followed Hyperlink" xfId="4884" builtinId="9" hidden="1"/>
    <cellStyle name="Followed Hyperlink" xfId="4886" builtinId="9" hidden="1"/>
    <cellStyle name="Followed Hyperlink" xfId="4888" builtinId="9" hidden="1"/>
    <cellStyle name="Followed Hyperlink" xfId="4890" builtinId="9" hidden="1"/>
    <cellStyle name="Followed Hyperlink" xfId="4892" builtinId="9" hidden="1"/>
    <cellStyle name="Followed Hyperlink" xfId="4894" builtinId="9" hidden="1"/>
    <cellStyle name="Followed Hyperlink" xfId="4896" builtinId="9" hidden="1"/>
    <cellStyle name="Followed Hyperlink" xfId="4898" builtinId="9" hidden="1"/>
    <cellStyle name="Followed Hyperlink" xfId="4900" builtinId="9" hidden="1"/>
    <cellStyle name="Followed Hyperlink" xfId="4902" builtinId="9" hidden="1"/>
    <cellStyle name="Followed Hyperlink" xfId="4904"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2" builtinId="9" hidden="1"/>
    <cellStyle name="Followed Hyperlink" xfId="5064" builtinId="9" hidden="1"/>
    <cellStyle name="Followed Hyperlink" xfId="5066" builtinId="9" hidden="1"/>
    <cellStyle name="Followed Hyperlink" xfId="5068" builtinId="9" hidden="1"/>
    <cellStyle name="Followed Hyperlink" xfId="5070" builtinId="9" hidden="1"/>
    <cellStyle name="Followed Hyperlink" xfId="5072" builtinId="9" hidden="1"/>
    <cellStyle name="Followed Hyperlink" xfId="5074" builtinId="9" hidden="1"/>
    <cellStyle name="Followed Hyperlink" xfId="5076" builtinId="9" hidden="1"/>
    <cellStyle name="Followed Hyperlink" xfId="5078" builtinId="9" hidden="1"/>
    <cellStyle name="Followed Hyperlink" xfId="5080" builtinId="9" hidden="1"/>
    <cellStyle name="Followed Hyperlink" xfId="5082" builtinId="9" hidden="1"/>
    <cellStyle name="Followed Hyperlink" xfId="5084" builtinId="9" hidden="1"/>
    <cellStyle name="Followed Hyperlink" xfId="5086" builtinId="9" hidden="1"/>
    <cellStyle name="Followed Hyperlink" xfId="5088" builtinId="9" hidden="1"/>
    <cellStyle name="Followed Hyperlink" xfId="5090" builtinId="9" hidden="1"/>
    <cellStyle name="Followed Hyperlink" xfId="5092" builtinId="9" hidden="1"/>
    <cellStyle name="Followed Hyperlink" xfId="5094" builtinId="9" hidden="1"/>
    <cellStyle name="Followed Hyperlink" xfId="5096" builtinId="9" hidden="1"/>
    <cellStyle name="Followed Hyperlink" xfId="5098" builtinId="9" hidden="1"/>
    <cellStyle name="Followed Hyperlink" xfId="5100" builtinId="9" hidden="1"/>
    <cellStyle name="Followed Hyperlink" xfId="5102" builtinId="9" hidden="1"/>
    <cellStyle name="Followed Hyperlink" xfId="5104" builtinId="9" hidden="1"/>
    <cellStyle name="Followed Hyperlink" xfId="5106" builtinId="9" hidden="1"/>
    <cellStyle name="Followed Hyperlink" xfId="5108" builtinId="9" hidden="1"/>
    <cellStyle name="Followed Hyperlink" xfId="5110" builtinId="9" hidden="1"/>
    <cellStyle name="Followed Hyperlink" xfId="5112" builtinId="9" hidden="1"/>
    <cellStyle name="Followed Hyperlink" xfId="5114" builtinId="9" hidden="1"/>
    <cellStyle name="Followed Hyperlink" xfId="5116" builtinId="9" hidden="1"/>
    <cellStyle name="Followed Hyperlink" xfId="5118" builtinId="9" hidden="1"/>
    <cellStyle name="Followed Hyperlink" xfId="5120" builtinId="9" hidden="1"/>
    <cellStyle name="Followed Hyperlink" xfId="5122" builtinId="9" hidden="1"/>
    <cellStyle name="Followed Hyperlink" xfId="5124" builtinId="9" hidden="1"/>
    <cellStyle name="Followed Hyperlink" xfId="5126" builtinId="9" hidden="1"/>
    <cellStyle name="Followed Hyperlink" xfId="5128" builtinId="9" hidden="1"/>
    <cellStyle name="Followed Hyperlink" xfId="5130" builtinId="9" hidden="1"/>
    <cellStyle name="Followed Hyperlink" xfId="5132" builtinId="9" hidden="1"/>
    <cellStyle name="Followed Hyperlink" xfId="5134" builtinId="9" hidden="1"/>
    <cellStyle name="Followed Hyperlink" xfId="5136" builtinId="9" hidden="1"/>
    <cellStyle name="Followed Hyperlink" xfId="5138" builtinId="9" hidden="1"/>
    <cellStyle name="Followed Hyperlink" xfId="5140" builtinId="9" hidden="1"/>
    <cellStyle name="Followed Hyperlink" xfId="5142" builtinId="9" hidden="1"/>
    <cellStyle name="Followed Hyperlink" xfId="5144" builtinId="9" hidden="1"/>
    <cellStyle name="Followed Hyperlink" xfId="5146" builtinId="9" hidden="1"/>
    <cellStyle name="Followed Hyperlink" xfId="5148" builtinId="9" hidden="1"/>
    <cellStyle name="Followed Hyperlink" xfId="5150" builtinId="9" hidden="1"/>
    <cellStyle name="Followed Hyperlink" xfId="5152" builtinId="9" hidden="1"/>
    <cellStyle name="Followed Hyperlink" xfId="5154" builtinId="9" hidden="1"/>
    <cellStyle name="Followed Hyperlink" xfId="5156" builtinId="9" hidden="1"/>
    <cellStyle name="Followed Hyperlink" xfId="5158" builtinId="9" hidden="1"/>
    <cellStyle name="Followed Hyperlink" xfId="5160" builtinId="9" hidden="1"/>
    <cellStyle name="Followed Hyperlink" xfId="5162" builtinId="9" hidden="1"/>
    <cellStyle name="Followed Hyperlink" xfId="5164" builtinId="9" hidden="1"/>
    <cellStyle name="Followed Hyperlink" xfId="5166" builtinId="9" hidden="1"/>
    <cellStyle name="Followed Hyperlink" xfId="5168" builtinId="9" hidden="1"/>
    <cellStyle name="Followed Hyperlink" xfId="5170" builtinId="9" hidden="1"/>
    <cellStyle name="Followed Hyperlink" xfId="5172" builtinId="9" hidden="1"/>
    <cellStyle name="Followed Hyperlink" xfId="5174" builtinId="9" hidden="1"/>
    <cellStyle name="Followed Hyperlink" xfId="5176" builtinId="9" hidden="1"/>
    <cellStyle name="Followed Hyperlink" xfId="5178"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0"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6"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2"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38"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4"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0"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6"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2" builtinId="9" hidden="1"/>
    <cellStyle name="Followed Hyperlink" xfId="5304" builtinId="9" hidden="1"/>
    <cellStyle name="Followed Hyperlink" xfId="5306" builtinId="9" hidden="1"/>
    <cellStyle name="Followed Hyperlink" xfId="5308" builtinId="9" hidden="1"/>
    <cellStyle name="Followed Hyperlink" xfId="5310" builtinId="9" hidden="1"/>
    <cellStyle name="Followed Hyperlink" xfId="5312" builtinId="9" hidden="1"/>
    <cellStyle name="Followed Hyperlink" xfId="5314" builtinId="9" hidden="1"/>
    <cellStyle name="Followed Hyperlink" xfId="5316" builtinId="9" hidden="1"/>
    <cellStyle name="Followed Hyperlink" xfId="5318" builtinId="9" hidden="1"/>
    <cellStyle name="Followed Hyperlink" xfId="5320" builtinId="9" hidden="1"/>
    <cellStyle name="Followed Hyperlink" xfId="5322" builtinId="9" hidden="1"/>
    <cellStyle name="Followed Hyperlink" xfId="5324" builtinId="9" hidden="1"/>
    <cellStyle name="Followed Hyperlink" xfId="5326" builtinId="9" hidden="1"/>
    <cellStyle name="Followed Hyperlink" xfId="5328" builtinId="9" hidden="1"/>
    <cellStyle name="Followed Hyperlink" xfId="5330" builtinId="9" hidden="1"/>
    <cellStyle name="Followed Hyperlink" xfId="5332" builtinId="9" hidden="1"/>
    <cellStyle name="Followed Hyperlink" xfId="5334" builtinId="9" hidden="1"/>
    <cellStyle name="Followed Hyperlink" xfId="5336" builtinId="9" hidden="1"/>
    <cellStyle name="Followed Hyperlink" xfId="5338" builtinId="9" hidden="1"/>
    <cellStyle name="Followed Hyperlink" xfId="5340" builtinId="9" hidden="1"/>
    <cellStyle name="Followed Hyperlink" xfId="5342" builtinId="9" hidden="1"/>
    <cellStyle name="Followed Hyperlink" xfId="5344" builtinId="9" hidden="1"/>
    <cellStyle name="Followed Hyperlink" xfId="5346" builtinId="9" hidden="1"/>
    <cellStyle name="Followed Hyperlink" xfId="5348" builtinId="9" hidden="1"/>
    <cellStyle name="Followed Hyperlink" xfId="5350" builtinId="9" hidden="1"/>
    <cellStyle name="Followed Hyperlink" xfId="5352" builtinId="9" hidden="1"/>
    <cellStyle name="Followed Hyperlink" xfId="5354" builtinId="9" hidden="1"/>
    <cellStyle name="Followed Hyperlink" xfId="5356" builtinId="9" hidden="1"/>
    <cellStyle name="Followed Hyperlink" xfId="5358" builtinId="9" hidden="1"/>
    <cellStyle name="Followed Hyperlink" xfId="5360" builtinId="9" hidden="1"/>
    <cellStyle name="Followed Hyperlink" xfId="5362" builtinId="9" hidden="1"/>
    <cellStyle name="Followed Hyperlink" xfId="5364" builtinId="9" hidden="1"/>
    <cellStyle name="Followed Hyperlink" xfId="5366" builtinId="9" hidden="1"/>
    <cellStyle name="Followed Hyperlink" xfId="5368" builtinId="9" hidden="1"/>
    <cellStyle name="Followed Hyperlink" xfId="5370" builtinId="9" hidden="1"/>
    <cellStyle name="Followed Hyperlink" xfId="5372" builtinId="9" hidden="1"/>
    <cellStyle name="Followed Hyperlink" xfId="5374" builtinId="9" hidden="1"/>
    <cellStyle name="Followed Hyperlink" xfId="5376" builtinId="9" hidden="1"/>
    <cellStyle name="Followed Hyperlink" xfId="5378" builtinId="9" hidden="1"/>
    <cellStyle name="Followed Hyperlink" xfId="5380" builtinId="9" hidden="1"/>
    <cellStyle name="Followed Hyperlink" xfId="5382" builtinId="9" hidden="1"/>
    <cellStyle name="Followed Hyperlink" xfId="5384" builtinId="9" hidden="1"/>
    <cellStyle name="Followed Hyperlink" xfId="5386" builtinId="9" hidden="1"/>
    <cellStyle name="Followed Hyperlink" xfId="5388" builtinId="9" hidden="1"/>
    <cellStyle name="Followed Hyperlink" xfId="5390" builtinId="9" hidden="1"/>
    <cellStyle name="Followed Hyperlink" xfId="5392" builtinId="9" hidden="1"/>
    <cellStyle name="Followed Hyperlink" xfId="5394" builtinId="9" hidden="1"/>
    <cellStyle name="Followed Hyperlink" xfId="5396" builtinId="9" hidden="1"/>
    <cellStyle name="Followed Hyperlink" xfId="5398" builtinId="9" hidden="1"/>
    <cellStyle name="Followed Hyperlink" xfId="5400" builtinId="9" hidden="1"/>
    <cellStyle name="Followed Hyperlink" xfId="5402" builtinId="9" hidden="1"/>
    <cellStyle name="Followed Hyperlink" xfId="5404" builtinId="9" hidden="1"/>
    <cellStyle name="Followed Hyperlink" xfId="5406" builtinId="9" hidden="1"/>
    <cellStyle name="Followed Hyperlink" xfId="5408" builtinId="9" hidden="1"/>
    <cellStyle name="Followed Hyperlink" xfId="5410" builtinId="9" hidden="1"/>
    <cellStyle name="Followed Hyperlink" xfId="5412" builtinId="9" hidden="1"/>
    <cellStyle name="Followed Hyperlink" xfId="5414" builtinId="9" hidden="1"/>
    <cellStyle name="Followed Hyperlink" xfId="5416" builtinId="9" hidden="1"/>
    <cellStyle name="Followed Hyperlink" xfId="5418" builtinId="9" hidden="1"/>
    <cellStyle name="Followed Hyperlink" xfId="5420" builtinId="9" hidden="1"/>
    <cellStyle name="Followed Hyperlink" xfId="5422" builtinId="9" hidden="1"/>
    <cellStyle name="Followed Hyperlink" xfId="5424" builtinId="9" hidden="1"/>
    <cellStyle name="Followed Hyperlink" xfId="5426" builtinId="9" hidden="1"/>
    <cellStyle name="Followed Hyperlink" xfId="5428" builtinId="9" hidden="1"/>
    <cellStyle name="Followed Hyperlink" xfId="5430" builtinId="9" hidden="1"/>
    <cellStyle name="Followed Hyperlink" xfId="5432" builtinId="9" hidden="1"/>
    <cellStyle name="Followed Hyperlink" xfId="5434" builtinId="9" hidden="1"/>
    <cellStyle name="Followed Hyperlink" xfId="5436" builtinId="9" hidden="1"/>
    <cellStyle name="Followed Hyperlink" xfId="5438" builtinId="9" hidden="1"/>
    <cellStyle name="Followed Hyperlink" xfId="5440" builtinId="9" hidden="1"/>
    <cellStyle name="Followed Hyperlink" xfId="5442" builtinId="9" hidden="1"/>
    <cellStyle name="Followed Hyperlink" xfId="5444" builtinId="9" hidden="1"/>
    <cellStyle name="Followed Hyperlink" xfId="5446" builtinId="9" hidden="1"/>
    <cellStyle name="Followed Hyperlink" xfId="5448" builtinId="9" hidden="1"/>
    <cellStyle name="Followed Hyperlink" xfId="5450" builtinId="9" hidden="1"/>
    <cellStyle name="Followed Hyperlink" xfId="5452" builtinId="9" hidden="1"/>
    <cellStyle name="Followed Hyperlink" xfId="5454" builtinId="9" hidden="1"/>
    <cellStyle name="Followed Hyperlink" xfId="5456" builtinId="9" hidden="1"/>
    <cellStyle name="Followed Hyperlink" xfId="5458" builtinId="9" hidden="1"/>
    <cellStyle name="Followed Hyperlink" xfId="5460" builtinId="9" hidden="1"/>
    <cellStyle name="Followed Hyperlink" xfId="5462" builtinId="9" hidden="1"/>
    <cellStyle name="Followed Hyperlink" xfId="5464" builtinId="9" hidden="1"/>
    <cellStyle name="Followed Hyperlink" xfId="5466" builtinId="9" hidden="1"/>
    <cellStyle name="Followed Hyperlink" xfId="5468" builtinId="9" hidden="1"/>
    <cellStyle name="Followed Hyperlink" xfId="5470" builtinId="9" hidden="1"/>
    <cellStyle name="Followed Hyperlink" xfId="5472" builtinId="9" hidden="1"/>
    <cellStyle name="Followed Hyperlink" xfId="5474" builtinId="9" hidden="1"/>
    <cellStyle name="Followed Hyperlink" xfId="5476" builtinId="9" hidden="1"/>
    <cellStyle name="Followed Hyperlink" xfId="5478" builtinId="9" hidden="1"/>
    <cellStyle name="Followed Hyperlink" xfId="5480" builtinId="9" hidden="1"/>
    <cellStyle name="Followed Hyperlink" xfId="5482" builtinId="9" hidden="1"/>
    <cellStyle name="Followed Hyperlink" xfId="5484" builtinId="9" hidden="1"/>
    <cellStyle name="Followed Hyperlink" xfId="5486" builtinId="9" hidden="1"/>
    <cellStyle name="Followed Hyperlink" xfId="5488" builtinId="9" hidden="1"/>
    <cellStyle name="Followed Hyperlink" xfId="5490" builtinId="9" hidden="1"/>
    <cellStyle name="Followed Hyperlink" xfId="5492" builtinId="9" hidden="1"/>
    <cellStyle name="Followed Hyperlink" xfId="5494" builtinId="9" hidden="1"/>
    <cellStyle name="Followed Hyperlink" xfId="5496" builtinId="9" hidden="1"/>
    <cellStyle name="Followed Hyperlink" xfId="5498" builtinId="9" hidden="1"/>
    <cellStyle name="Followed Hyperlink" xfId="5500" builtinId="9" hidden="1"/>
    <cellStyle name="Followed Hyperlink" xfId="5502" builtinId="9" hidden="1"/>
    <cellStyle name="Followed Hyperlink" xfId="5504" builtinId="9" hidden="1"/>
    <cellStyle name="Followed Hyperlink" xfId="5506" builtinId="9" hidden="1"/>
    <cellStyle name="Followed Hyperlink" xfId="5508" builtinId="9" hidden="1"/>
    <cellStyle name="Followed Hyperlink" xfId="5510" builtinId="9" hidden="1"/>
    <cellStyle name="Followed Hyperlink" xfId="5512" builtinId="9" hidden="1"/>
    <cellStyle name="Followed Hyperlink" xfId="5514" builtinId="9" hidden="1"/>
    <cellStyle name="Followed Hyperlink" xfId="5516" builtinId="9" hidden="1"/>
    <cellStyle name="Followed Hyperlink" xfId="5518" builtinId="9" hidden="1"/>
    <cellStyle name="Followed Hyperlink" xfId="5520" builtinId="9" hidden="1"/>
    <cellStyle name="Followed Hyperlink" xfId="5522" builtinId="9" hidden="1"/>
    <cellStyle name="Followed Hyperlink" xfId="5524" builtinId="9" hidden="1"/>
    <cellStyle name="Followed Hyperlink" xfId="5526" builtinId="9" hidden="1"/>
    <cellStyle name="Followed Hyperlink" xfId="5528" builtinId="9" hidden="1"/>
    <cellStyle name="Followed Hyperlink" xfId="5530" builtinId="9" hidden="1"/>
    <cellStyle name="Followed Hyperlink" xfId="5532" builtinId="9" hidden="1"/>
    <cellStyle name="Followed Hyperlink" xfId="5534" builtinId="9" hidden="1"/>
    <cellStyle name="Followed Hyperlink" xfId="5536" builtinId="9" hidden="1"/>
    <cellStyle name="Followed Hyperlink" xfId="5538" builtinId="9" hidden="1"/>
    <cellStyle name="Followed Hyperlink" xfId="5540" builtinId="9" hidden="1"/>
    <cellStyle name="Followed Hyperlink" xfId="5542" builtinId="9" hidden="1"/>
    <cellStyle name="Followed Hyperlink" xfId="5544" builtinId="9" hidden="1"/>
    <cellStyle name="Followed Hyperlink" xfId="5546" builtinId="9" hidden="1"/>
    <cellStyle name="Followed Hyperlink" xfId="5548" builtinId="9" hidden="1"/>
    <cellStyle name="Followed Hyperlink" xfId="5550" builtinId="9" hidden="1"/>
    <cellStyle name="Followed Hyperlink" xfId="5552" builtinId="9" hidden="1"/>
    <cellStyle name="Followed Hyperlink" xfId="5554" builtinId="9" hidden="1"/>
    <cellStyle name="Followed Hyperlink" xfId="5556" builtinId="9" hidden="1"/>
    <cellStyle name="Followed Hyperlink" xfId="5558" builtinId="9" hidden="1"/>
    <cellStyle name="Followed Hyperlink" xfId="5560" builtinId="9" hidden="1"/>
    <cellStyle name="Followed Hyperlink" xfId="5562" builtinId="9" hidden="1"/>
    <cellStyle name="Followed Hyperlink" xfId="5564" builtinId="9" hidden="1"/>
    <cellStyle name="Followed Hyperlink" xfId="5566" builtinId="9" hidden="1"/>
    <cellStyle name="Followed Hyperlink" xfId="5568" builtinId="9" hidden="1"/>
    <cellStyle name="Followed Hyperlink" xfId="5570" builtinId="9" hidden="1"/>
    <cellStyle name="Followed Hyperlink" xfId="5572" builtinId="9" hidden="1"/>
    <cellStyle name="Followed Hyperlink" xfId="5574" builtinId="9" hidden="1"/>
    <cellStyle name="Followed Hyperlink" xfId="5576" builtinId="9" hidden="1"/>
    <cellStyle name="Followed Hyperlink" xfId="5578" builtinId="9" hidden="1"/>
    <cellStyle name="Followed Hyperlink" xfId="5580" builtinId="9" hidden="1"/>
    <cellStyle name="Followed Hyperlink" xfId="5582" builtinId="9" hidden="1"/>
    <cellStyle name="Followed Hyperlink" xfId="5584" builtinId="9" hidden="1"/>
    <cellStyle name="Followed Hyperlink" xfId="5586" builtinId="9" hidden="1"/>
    <cellStyle name="Followed Hyperlink" xfId="5588" builtinId="9" hidden="1"/>
    <cellStyle name="Followed Hyperlink" xfId="5590" builtinId="9" hidden="1"/>
    <cellStyle name="Followed Hyperlink" xfId="5592" builtinId="9" hidden="1"/>
    <cellStyle name="Followed Hyperlink" xfId="5594" builtinId="9" hidden="1"/>
    <cellStyle name="Followed Hyperlink" xfId="5596" builtinId="9" hidden="1"/>
    <cellStyle name="Followed Hyperlink" xfId="5598" builtinId="9" hidden="1"/>
    <cellStyle name="Followed Hyperlink" xfId="5600" builtinId="9" hidden="1"/>
    <cellStyle name="Followed Hyperlink" xfId="5602" builtinId="9" hidden="1"/>
    <cellStyle name="Followed Hyperlink" xfId="5604" builtinId="9" hidden="1"/>
    <cellStyle name="Followed Hyperlink" xfId="5606" builtinId="9" hidden="1"/>
    <cellStyle name="Followed Hyperlink" xfId="5608" builtinId="9" hidden="1"/>
    <cellStyle name="Followed Hyperlink" xfId="5610" builtinId="9" hidden="1"/>
    <cellStyle name="Followed Hyperlink" xfId="5612" builtinId="9" hidden="1"/>
    <cellStyle name="Followed Hyperlink" xfId="5614" builtinId="9" hidden="1"/>
    <cellStyle name="Followed Hyperlink" xfId="5616" builtinId="9" hidden="1"/>
    <cellStyle name="Followed Hyperlink" xfId="5618" builtinId="9" hidden="1"/>
    <cellStyle name="Followed Hyperlink" xfId="5620" builtinId="9" hidden="1"/>
    <cellStyle name="Followed Hyperlink" xfId="5622" builtinId="9" hidden="1"/>
    <cellStyle name="Followed Hyperlink" xfId="5624" builtinId="9" hidden="1"/>
    <cellStyle name="Followed Hyperlink" xfId="5626" builtinId="9" hidden="1"/>
    <cellStyle name="Followed Hyperlink" xfId="5628" builtinId="9" hidden="1"/>
    <cellStyle name="Followed Hyperlink" xfId="5630" builtinId="9" hidden="1"/>
    <cellStyle name="Followed Hyperlink" xfId="5632" builtinId="9" hidden="1"/>
    <cellStyle name="Followed Hyperlink" xfId="5634" builtinId="9" hidden="1"/>
    <cellStyle name="Followed Hyperlink" xfId="5636" builtinId="9" hidden="1"/>
    <cellStyle name="Followed Hyperlink" xfId="5638" builtinId="9" hidden="1"/>
    <cellStyle name="Followed Hyperlink" xfId="5640" builtinId="9" hidden="1"/>
    <cellStyle name="Followed Hyperlink" xfId="5642" builtinId="9" hidden="1"/>
    <cellStyle name="Followed Hyperlink" xfId="5644" builtinId="9" hidden="1"/>
    <cellStyle name="Followed Hyperlink" xfId="5646" builtinId="9" hidden="1"/>
    <cellStyle name="Followed Hyperlink" xfId="5648" builtinId="9" hidden="1"/>
    <cellStyle name="Followed Hyperlink" xfId="5650" builtinId="9" hidden="1"/>
    <cellStyle name="Followed Hyperlink" xfId="5652" builtinId="9" hidden="1"/>
    <cellStyle name="Followed Hyperlink" xfId="5654" builtinId="9" hidden="1"/>
    <cellStyle name="Followed Hyperlink" xfId="5656" builtinId="9" hidden="1"/>
    <cellStyle name="Followed Hyperlink" xfId="5658" builtinId="9" hidden="1"/>
    <cellStyle name="Followed Hyperlink" xfId="5660" builtinId="9" hidden="1"/>
    <cellStyle name="Followed Hyperlink" xfId="5662" builtinId="9" hidden="1"/>
    <cellStyle name="Followed Hyperlink" xfId="5664" builtinId="9" hidden="1"/>
    <cellStyle name="Followed Hyperlink" xfId="5666" builtinId="9" hidden="1"/>
    <cellStyle name="Followed Hyperlink" xfId="5668" builtinId="9" hidden="1"/>
    <cellStyle name="Followed Hyperlink" xfId="5670" builtinId="9" hidden="1"/>
    <cellStyle name="Followed Hyperlink" xfId="5672" builtinId="9" hidden="1"/>
    <cellStyle name="Followed Hyperlink" xfId="5674" builtinId="9" hidden="1"/>
    <cellStyle name="Followed Hyperlink" xfId="5676" builtinId="9" hidden="1"/>
    <cellStyle name="Followed Hyperlink" xfId="5678" builtinId="9" hidden="1"/>
    <cellStyle name="Followed Hyperlink" xfId="5680" builtinId="9" hidden="1"/>
    <cellStyle name="Followed Hyperlink" xfId="5682" builtinId="9" hidden="1"/>
    <cellStyle name="Followed Hyperlink" xfId="5684" builtinId="9" hidden="1"/>
    <cellStyle name="Followed Hyperlink" xfId="5686" builtinId="9" hidden="1"/>
    <cellStyle name="Followed Hyperlink" xfId="5688" builtinId="9" hidden="1"/>
    <cellStyle name="Followed Hyperlink" xfId="5690" builtinId="9" hidden="1"/>
    <cellStyle name="Followed Hyperlink" xfId="5692" builtinId="9" hidden="1"/>
    <cellStyle name="Followed Hyperlink" xfId="5694" builtinId="9" hidden="1"/>
    <cellStyle name="Followed Hyperlink" xfId="5696" builtinId="9" hidden="1"/>
    <cellStyle name="Followed Hyperlink" xfId="5698" builtinId="9" hidden="1"/>
    <cellStyle name="Followed Hyperlink" xfId="5700" builtinId="9" hidden="1"/>
    <cellStyle name="Followed Hyperlink" xfId="5702" builtinId="9" hidden="1"/>
    <cellStyle name="Followed Hyperlink" xfId="5704" builtinId="9" hidden="1"/>
    <cellStyle name="Followed Hyperlink" xfId="5706" builtinId="9" hidden="1"/>
    <cellStyle name="Followed Hyperlink" xfId="5708" builtinId="9" hidden="1"/>
    <cellStyle name="Followed Hyperlink" xfId="5710" builtinId="9" hidden="1"/>
    <cellStyle name="Followed Hyperlink" xfId="5712" builtinId="9" hidden="1"/>
    <cellStyle name="Followed Hyperlink" xfId="5714" builtinId="9" hidden="1"/>
    <cellStyle name="Followed Hyperlink" xfId="5716" builtinId="9" hidden="1"/>
    <cellStyle name="Followed Hyperlink" xfId="5718" builtinId="9" hidden="1"/>
    <cellStyle name="Followed Hyperlink" xfId="5720" builtinId="9" hidden="1"/>
    <cellStyle name="Followed Hyperlink" xfId="5722" builtinId="9" hidden="1"/>
    <cellStyle name="Followed Hyperlink" xfId="5724" builtinId="9" hidden="1"/>
    <cellStyle name="Followed Hyperlink" xfId="5726" builtinId="9" hidden="1"/>
    <cellStyle name="Followed Hyperlink" xfId="5728" builtinId="9" hidden="1"/>
    <cellStyle name="Followed Hyperlink" xfId="5730" builtinId="9" hidden="1"/>
    <cellStyle name="Followed Hyperlink" xfId="5732" builtinId="9" hidden="1"/>
    <cellStyle name="Followed Hyperlink" xfId="5734" builtinId="9" hidden="1"/>
    <cellStyle name="Followed Hyperlink" xfId="5736" builtinId="9" hidden="1"/>
    <cellStyle name="Followed Hyperlink" xfId="5738" builtinId="9" hidden="1"/>
    <cellStyle name="Followed Hyperlink" xfId="5740" builtinId="9" hidden="1"/>
    <cellStyle name="Followed Hyperlink" xfId="5742" builtinId="9" hidden="1"/>
    <cellStyle name="Followed Hyperlink" xfId="5744" builtinId="9" hidden="1"/>
    <cellStyle name="Followed Hyperlink" xfId="5746" builtinId="9" hidden="1"/>
    <cellStyle name="Followed Hyperlink" xfId="5748" builtinId="9" hidden="1"/>
    <cellStyle name="Followed Hyperlink" xfId="5750" builtinId="9" hidden="1"/>
    <cellStyle name="Followed Hyperlink" xfId="5752" builtinId="9" hidden="1"/>
    <cellStyle name="Followed Hyperlink" xfId="5754" builtinId="9" hidden="1"/>
    <cellStyle name="Followed Hyperlink" xfId="5756" builtinId="9" hidden="1"/>
    <cellStyle name="Followed Hyperlink" xfId="5758" builtinId="9" hidden="1"/>
    <cellStyle name="Followed Hyperlink" xfId="5760" builtinId="9" hidden="1"/>
    <cellStyle name="Followed Hyperlink" xfId="5762" builtinId="9" hidden="1"/>
    <cellStyle name="Followed Hyperlink" xfId="5764" builtinId="9" hidden="1"/>
    <cellStyle name="Followed Hyperlink" xfId="5766" builtinId="9" hidden="1"/>
    <cellStyle name="Followed Hyperlink" xfId="5768" builtinId="9" hidden="1"/>
    <cellStyle name="Followed Hyperlink" xfId="5770" builtinId="9" hidden="1"/>
    <cellStyle name="Followed Hyperlink" xfId="5772" builtinId="9" hidden="1"/>
    <cellStyle name="Followed Hyperlink" xfId="5774" builtinId="9" hidden="1"/>
    <cellStyle name="Followed Hyperlink" xfId="5776" builtinId="9" hidden="1"/>
    <cellStyle name="Followed Hyperlink" xfId="5778" builtinId="9" hidden="1"/>
    <cellStyle name="Followed Hyperlink" xfId="5780" builtinId="9" hidden="1"/>
    <cellStyle name="Followed Hyperlink" xfId="5782" builtinId="9" hidden="1"/>
    <cellStyle name="Followed Hyperlink" xfId="5784" builtinId="9" hidden="1"/>
    <cellStyle name="Followed Hyperlink" xfId="5786" builtinId="9" hidden="1"/>
    <cellStyle name="Followed Hyperlink" xfId="5788" builtinId="9" hidden="1"/>
    <cellStyle name="Followed Hyperlink" xfId="5790" builtinId="9" hidden="1"/>
    <cellStyle name="Followed Hyperlink" xfId="5792" builtinId="9" hidden="1"/>
    <cellStyle name="Followed Hyperlink" xfId="5794" builtinId="9" hidden="1"/>
    <cellStyle name="Followed Hyperlink" xfId="5796" builtinId="9" hidden="1"/>
    <cellStyle name="Followed Hyperlink" xfId="5798" builtinId="9" hidden="1"/>
    <cellStyle name="Followed Hyperlink" xfId="5800" builtinId="9" hidden="1"/>
    <cellStyle name="Followed Hyperlink" xfId="5802" builtinId="9" hidden="1"/>
    <cellStyle name="Followed Hyperlink" xfId="5804" builtinId="9" hidden="1"/>
    <cellStyle name="Followed Hyperlink" xfId="5806" builtinId="9" hidden="1"/>
    <cellStyle name="Followed Hyperlink" xfId="5808" builtinId="9" hidden="1"/>
    <cellStyle name="Followed Hyperlink" xfId="5810" builtinId="9" hidden="1"/>
    <cellStyle name="Followed Hyperlink" xfId="5812" builtinId="9" hidden="1"/>
    <cellStyle name="Followed Hyperlink" xfId="5814" builtinId="9" hidden="1"/>
    <cellStyle name="Followed Hyperlink" xfId="5816" builtinId="9" hidden="1"/>
    <cellStyle name="Followed Hyperlink" xfId="5818" builtinId="9" hidden="1"/>
    <cellStyle name="Followed Hyperlink" xfId="5820" builtinId="9" hidden="1"/>
    <cellStyle name="Followed Hyperlink" xfId="5822" builtinId="9" hidden="1"/>
    <cellStyle name="Followed Hyperlink" xfId="5824"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0"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6"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2"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88"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4"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0"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6"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6" builtinId="9" hidden="1"/>
    <cellStyle name="Followed Hyperlink" xfId="5948" builtinId="9" hidden="1"/>
    <cellStyle name="Followed Hyperlink" xfId="5950" builtinId="9" hidden="1"/>
    <cellStyle name="Followed Hyperlink" xfId="5952" builtinId="9" hidden="1"/>
    <cellStyle name="Followed Hyperlink" xfId="5954" builtinId="9" hidden="1"/>
    <cellStyle name="Followed Hyperlink" xfId="5956" builtinId="9" hidden="1"/>
    <cellStyle name="Followed Hyperlink" xfId="5958" builtinId="9" hidden="1"/>
    <cellStyle name="Followed Hyperlink" xfId="5960" builtinId="9" hidden="1"/>
    <cellStyle name="Followed Hyperlink" xfId="5962" builtinId="9" hidden="1"/>
    <cellStyle name="Followed Hyperlink" xfId="5964" builtinId="9" hidden="1"/>
    <cellStyle name="Followed Hyperlink" xfId="5966" builtinId="9" hidden="1"/>
    <cellStyle name="Followed Hyperlink" xfId="5968" builtinId="9" hidden="1"/>
    <cellStyle name="Followed Hyperlink" xfId="5970" builtinId="9" hidden="1"/>
    <cellStyle name="Followed Hyperlink" xfId="5972" builtinId="9" hidden="1"/>
    <cellStyle name="Followed Hyperlink" xfId="5974" builtinId="9" hidden="1"/>
    <cellStyle name="Followed Hyperlink" xfId="5976" builtinId="9" hidden="1"/>
    <cellStyle name="Followed Hyperlink" xfId="5978" builtinId="9" hidden="1"/>
    <cellStyle name="Followed Hyperlink" xfId="5980" builtinId="9" hidden="1"/>
    <cellStyle name="Followed Hyperlink" xfId="5982" builtinId="9" hidden="1"/>
    <cellStyle name="Followed Hyperlink" xfId="5984" builtinId="9" hidden="1"/>
    <cellStyle name="Followed Hyperlink" xfId="5986" builtinId="9" hidden="1"/>
    <cellStyle name="Followed Hyperlink" xfId="5988" builtinId="9" hidden="1"/>
    <cellStyle name="Followed Hyperlink" xfId="5990" builtinId="9" hidden="1"/>
    <cellStyle name="Followed Hyperlink" xfId="5992" builtinId="9" hidden="1"/>
    <cellStyle name="Followed Hyperlink" xfId="5994" builtinId="9" hidden="1"/>
    <cellStyle name="Followed Hyperlink" xfId="5996" builtinId="9" hidden="1"/>
    <cellStyle name="Followed Hyperlink" xfId="5998" builtinId="9" hidden="1"/>
    <cellStyle name="Followed Hyperlink" xfId="6000" builtinId="9" hidden="1"/>
    <cellStyle name="Followed Hyperlink" xfId="6002" builtinId="9" hidden="1"/>
    <cellStyle name="Followed Hyperlink" xfId="6004" builtinId="9" hidden="1"/>
    <cellStyle name="Followed Hyperlink" xfId="6006" builtinId="9" hidden="1"/>
    <cellStyle name="Followed Hyperlink" xfId="6008" builtinId="9" hidden="1"/>
    <cellStyle name="Followed Hyperlink" xfId="6010" builtinId="9" hidden="1"/>
    <cellStyle name="Followed Hyperlink" xfId="6012" builtinId="9" hidden="1"/>
    <cellStyle name="Followed Hyperlink" xfId="6014" builtinId="9" hidden="1"/>
    <cellStyle name="Followed Hyperlink" xfId="6016" builtinId="9" hidden="1"/>
    <cellStyle name="Followed Hyperlink" xfId="6018" builtinId="9" hidden="1"/>
    <cellStyle name="Followed Hyperlink" xfId="6020" builtinId="9" hidden="1"/>
    <cellStyle name="Followed Hyperlink" xfId="6022" builtinId="9" hidden="1"/>
    <cellStyle name="Followed Hyperlink" xfId="6024" builtinId="9" hidden="1"/>
    <cellStyle name="Followed Hyperlink" xfId="6026" builtinId="9" hidden="1"/>
    <cellStyle name="Followed Hyperlink" xfId="6028" builtinId="9" hidden="1"/>
    <cellStyle name="Followed Hyperlink" xfId="6030" builtinId="9" hidden="1"/>
    <cellStyle name="Followed Hyperlink" xfId="6032" builtinId="9" hidden="1"/>
    <cellStyle name="Followed Hyperlink" xfId="6034" builtinId="9" hidden="1"/>
    <cellStyle name="Followed Hyperlink" xfId="6036" builtinId="9" hidden="1"/>
    <cellStyle name="Followed Hyperlink" xfId="6038"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12" builtinId="9" hidden="1"/>
    <cellStyle name="Followed Hyperlink" xfId="6313" builtinId="9" hidden="1"/>
    <cellStyle name="Followed Hyperlink" xfId="6314" builtinId="9" hidden="1"/>
    <cellStyle name="Followed Hyperlink" xfId="6315" builtinId="9" hidden="1"/>
    <cellStyle name="Followed Hyperlink" xfId="6316" builtinId="9" hidden="1"/>
    <cellStyle name="Followed Hyperlink" xfId="6317" builtinId="9" hidden="1"/>
    <cellStyle name="Followed Hyperlink" xfId="6318" builtinId="9" hidden="1"/>
    <cellStyle name="Followed Hyperlink" xfId="6319" builtinId="9" hidden="1"/>
    <cellStyle name="Followed Hyperlink" xfId="6320" builtinId="9" hidden="1"/>
    <cellStyle name="Followed Hyperlink" xfId="6321" builtinId="9" hidden="1"/>
    <cellStyle name="Followed Hyperlink" xfId="6322" builtinId="9" hidden="1"/>
    <cellStyle name="Followed Hyperlink" xfId="6323" builtinId="9" hidden="1"/>
    <cellStyle name="Followed Hyperlink" xfId="6324" builtinId="9" hidden="1"/>
    <cellStyle name="Followed Hyperlink" xfId="6325" builtinId="9" hidden="1"/>
    <cellStyle name="Followed Hyperlink" xfId="6326" builtinId="9" hidden="1"/>
    <cellStyle name="Followed Hyperlink" xfId="6327"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5" builtinId="8" hidden="1"/>
    <cellStyle name="Hyperlink" xfId="4417" builtinId="8" hidden="1"/>
    <cellStyle name="Hyperlink" xfId="4419" builtinId="8" hidden="1"/>
    <cellStyle name="Hyperlink" xfId="4421" builtinId="8" hidden="1"/>
    <cellStyle name="Hyperlink" xfId="4423" builtinId="8" hidden="1"/>
    <cellStyle name="Hyperlink" xfId="4425" builtinId="8" hidden="1"/>
    <cellStyle name="Hyperlink" xfId="4427" builtinId="8" hidden="1"/>
    <cellStyle name="Hyperlink" xfId="4429"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555" builtinId="8" hidden="1"/>
    <cellStyle name="Hyperlink" xfId="4557" builtinId="8" hidden="1"/>
    <cellStyle name="Hyperlink" xfId="4559" builtinId="8" hidden="1"/>
    <cellStyle name="Hyperlink" xfId="4561" builtinId="8" hidden="1"/>
    <cellStyle name="Hyperlink" xfId="4563" builtinId="8" hidden="1"/>
    <cellStyle name="Hyperlink" xfId="4565" builtinId="8" hidden="1"/>
    <cellStyle name="Hyperlink" xfId="4567" builtinId="8" hidden="1"/>
    <cellStyle name="Hyperlink" xfId="4569" builtinId="8" hidden="1"/>
    <cellStyle name="Hyperlink" xfId="4571" builtinId="8" hidden="1"/>
    <cellStyle name="Hyperlink" xfId="4573" builtinId="8" hidden="1"/>
    <cellStyle name="Hyperlink" xfId="4575" builtinId="8" hidden="1"/>
    <cellStyle name="Hyperlink" xfId="4577" builtinId="8" hidden="1"/>
    <cellStyle name="Hyperlink" xfId="4579" builtinId="8" hidden="1"/>
    <cellStyle name="Hyperlink" xfId="4581" builtinId="8" hidden="1"/>
    <cellStyle name="Hyperlink" xfId="4583" builtinId="8" hidden="1"/>
    <cellStyle name="Hyperlink" xfId="4585" builtinId="8" hidden="1"/>
    <cellStyle name="Hyperlink" xfId="4587" builtinId="8" hidden="1"/>
    <cellStyle name="Hyperlink" xfId="4589" builtinId="8" hidden="1"/>
    <cellStyle name="Hyperlink" xfId="4591" builtinId="8" hidden="1"/>
    <cellStyle name="Hyperlink" xfId="4593" builtinId="8" hidden="1"/>
    <cellStyle name="Hyperlink" xfId="4595" builtinId="8" hidden="1"/>
    <cellStyle name="Hyperlink" xfId="4597" builtinId="8" hidden="1"/>
    <cellStyle name="Hyperlink" xfId="4599" builtinId="8" hidden="1"/>
    <cellStyle name="Hyperlink" xfId="4601" builtinId="8" hidden="1"/>
    <cellStyle name="Hyperlink" xfId="4603" builtinId="8" hidden="1"/>
    <cellStyle name="Hyperlink" xfId="4605" builtinId="8" hidden="1"/>
    <cellStyle name="Hyperlink" xfId="4607" builtinId="8" hidden="1"/>
    <cellStyle name="Hyperlink" xfId="4609" builtinId="8" hidden="1"/>
    <cellStyle name="Hyperlink" xfId="4611" builtinId="8" hidden="1"/>
    <cellStyle name="Hyperlink" xfId="4613" builtinId="8" hidden="1"/>
    <cellStyle name="Hyperlink" xfId="4615" builtinId="8" hidden="1"/>
    <cellStyle name="Hyperlink" xfId="4617" builtinId="8" hidden="1"/>
    <cellStyle name="Hyperlink" xfId="4619" builtinId="8" hidden="1"/>
    <cellStyle name="Hyperlink" xfId="4621" builtinId="8" hidden="1"/>
    <cellStyle name="Hyperlink" xfId="4623" builtinId="8" hidden="1"/>
    <cellStyle name="Hyperlink" xfId="4625" builtinId="8" hidden="1"/>
    <cellStyle name="Hyperlink" xfId="4627" builtinId="8" hidden="1"/>
    <cellStyle name="Hyperlink" xfId="4629" builtinId="8" hidden="1"/>
    <cellStyle name="Hyperlink" xfId="4631" builtinId="8" hidden="1"/>
    <cellStyle name="Hyperlink" xfId="4633" builtinId="8" hidden="1"/>
    <cellStyle name="Hyperlink" xfId="4635" builtinId="8" hidden="1"/>
    <cellStyle name="Hyperlink" xfId="4637" builtinId="8" hidden="1"/>
    <cellStyle name="Hyperlink" xfId="4639" builtinId="8" hidden="1"/>
    <cellStyle name="Hyperlink" xfId="4641" builtinId="8" hidden="1"/>
    <cellStyle name="Hyperlink" xfId="4643" builtinId="8" hidden="1"/>
    <cellStyle name="Hyperlink" xfId="4645" builtinId="8" hidden="1"/>
    <cellStyle name="Hyperlink" xfId="4647" builtinId="8" hidden="1"/>
    <cellStyle name="Hyperlink" xfId="4649" builtinId="8" hidden="1"/>
    <cellStyle name="Hyperlink" xfId="4651" builtinId="8" hidden="1"/>
    <cellStyle name="Hyperlink" xfId="4653" builtinId="8" hidden="1"/>
    <cellStyle name="Hyperlink" xfId="4655" builtinId="8" hidden="1"/>
    <cellStyle name="Hyperlink" xfId="4657" builtinId="8" hidden="1"/>
    <cellStyle name="Hyperlink" xfId="4659" builtinId="8" hidden="1"/>
    <cellStyle name="Hyperlink" xfId="4661" builtinId="8" hidden="1"/>
    <cellStyle name="Hyperlink" xfId="4663" builtinId="8" hidden="1"/>
    <cellStyle name="Hyperlink" xfId="4665" builtinId="8" hidden="1"/>
    <cellStyle name="Hyperlink" xfId="4667" builtinId="8" hidden="1"/>
    <cellStyle name="Hyperlink" xfId="4669" builtinId="8" hidden="1"/>
    <cellStyle name="Hyperlink" xfId="4671" builtinId="8" hidden="1"/>
    <cellStyle name="Hyperlink" xfId="4673" builtinId="8" hidden="1"/>
    <cellStyle name="Hyperlink" xfId="4675" builtinId="8" hidden="1"/>
    <cellStyle name="Hyperlink" xfId="4677" builtinId="8" hidden="1"/>
    <cellStyle name="Hyperlink" xfId="4679"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805" builtinId="8" hidden="1"/>
    <cellStyle name="Hyperlink" xfId="4807" builtinId="8" hidden="1"/>
    <cellStyle name="Hyperlink" xfId="4809" builtinId="8" hidden="1"/>
    <cellStyle name="Hyperlink" xfId="4811" builtinId="8" hidden="1"/>
    <cellStyle name="Hyperlink" xfId="4813" builtinId="8" hidden="1"/>
    <cellStyle name="Hyperlink" xfId="4815" builtinId="8" hidden="1"/>
    <cellStyle name="Hyperlink" xfId="4817" builtinId="8" hidden="1"/>
    <cellStyle name="Hyperlink" xfId="4819" builtinId="8" hidden="1"/>
    <cellStyle name="Hyperlink" xfId="4821" builtinId="8" hidden="1"/>
    <cellStyle name="Hyperlink" xfId="4823" builtinId="8" hidden="1"/>
    <cellStyle name="Hyperlink" xfId="4825" builtinId="8" hidden="1"/>
    <cellStyle name="Hyperlink" xfId="4827" builtinId="8" hidden="1"/>
    <cellStyle name="Hyperlink" xfId="4829" builtinId="8" hidden="1"/>
    <cellStyle name="Hyperlink" xfId="4831" builtinId="8" hidden="1"/>
    <cellStyle name="Hyperlink" xfId="4833" builtinId="8" hidden="1"/>
    <cellStyle name="Hyperlink" xfId="4835" builtinId="8" hidden="1"/>
    <cellStyle name="Hyperlink" xfId="4837" builtinId="8" hidden="1"/>
    <cellStyle name="Hyperlink" xfId="4839" builtinId="8" hidden="1"/>
    <cellStyle name="Hyperlink" xfId="4841" builtinId="8" hidden="1"/>
    <cellStyle name="Hyperlink" xfId="4843" builtinId="8" hidden="1"/>
    <cellStyle name="Hyperlink" xfId="4845" builtinId="8" hidden="1"/>
    <cellStyle name="Hyperlink" xfId="4847" builtinId="8" hidden="1"/>
    <cellStyle name="Hyperlink" xfId="4849" builtinId="8" hidden="1"/>
    <cellStyle name="Hyperlink" xfId="4851" builtinId="8" hidden="1"/>
    <cellStyle name="Hyperlink" xfId="4853" builtinId="8" hidden="1"/>
    <cellStyle name="Hyperlink" xfId="4855" builtinId="8" hidden="1"/>
    <cellStyle name="Hyperlink" xfId="4857" builtinId="8" hidden="1"/>
    <cellStyle name="Hyperlink" xfId="4859" builtinId="8" hidden="1"/>
    <cellStyle name="Hyperlink" xfId="4861" builtinId="8" hidden="1"/>
    <cellStyle name="Hyperlink" xfId="4863" builtinId="8" hidden="1"/>
    <cellStyle name="Hyperlink" xfId="4865" builtinId="8" hidden="1"/>
    <cellStyle name="Hyperlink" xfId="4867" builtinId="8" hidden="1"/>
    <cellStyle name="Hyperlink" xfId="4869" builtinId="8" hidden="1"/>
    <cellStyle name="Hyperlink" xfId="4871" builtinId="8" hidden="1"/>
    <cellStyle name="Hyperlink" xfId="4873" builtinId="8" hidden="1"/>
    <cellStyle name="Hyperlink" xfId="4875" builtinId="8" hidden="1"/>
    <cellStyle name="Hyperlink" xfId="4877" builtinId="8" hidden="1"/>
    <cellStyle name="Hyperlink" xfId="4879" builtinId="8" hidden="1"/>
    <cellStyle name="Hyperlink" xfId="4881" builtinId="8" hidden="1"/>
    <cellStyle name="Hyperlink" xfId="4883" builtinId="8" hidden="1"/>
    <cellStyle name="Hyperlink" xfId="4885" builtinId="8" hidden="1"/>
    <cellStyle name="Hyperlink" xfId="4887" builtinId="8" hidden="1"/>
    <cellStyle name="Hyperlink" xfId="4889" builtinId="8" hidden="1"/>
    <cellStyle name="Hyperlink" xfId="4891" builtinId="8" hidden="1"/>
    <cellStyle name="Hyperlink" xfId="4893" builtinId="8" hidden="1"/>
    <cellStyle name="Hyperlink" xfId="4895" builtinId="8" hidden="1"/>
    <cellStyle name="Hyperlink" xfId="4897" builtinId="8" hidden="1"/>
    <cellStyle name="Hyperlink" xfId="4899" builtinId="8" hidden="1"/>
    <cellStyle name="Hyperlink" xfId="4901" builtinId="8" hidden="1"/>
    <cellStyle name="Hyperlink" xfId="4903"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1" builtinId="8" hidden="1"/>
    <cellStyle name="Hyperlink" xfId="5063" builtinId="8" hidden="1"/>
    <cellStyle name="Hyperlink" xfId="5065" builtinId="8" hidden="1"/>
    <cellStyle name="Hyperlink" xfId="5067" builtinId="8" hidden="1"/>
    <cellStyle name="Hyperlink" xfId="5069" builtinId="8" hidden="1"/>
    <cellStyle name="Hyperlink" xfId="5071" builtinId="8" hidden="1"/>
    <cellStyle name="Hyperlink" xfId="5073" builtinId="8" hidden="1"/>
    <cellStyle name="Hyperlink" xfId="5075" builtinId="8" hidden="1"/>
    <cellStyle name="Hyperlink" xfId="5077" builtinId="8" hidden="1"/>
    <cellStyle name="Hyperlink" xfId="5079" builtinId="8" hidden="1"/>
    <cellStyle name="Hyperlink" xfId="5081" builtinId="8" hidden="1"/>
    <cellStyle name="Hyperlink" xfId="5083" builtinId="8" hidden="1"/>
    <cellStyle name="Hyperlink" xfId="5085" builtinId="8" hidden="1"/>
    <cellStyle name="Hyperlink" xfId="5087" builtinId="8" hidden="1"/>
    <cellStyle name="Hyperlink" xfId="5089" builtinId="8" hidden="1"/>
    <cellStyle name="Hyperlink" xfId="5091" builtinId="8" hidden="1"/>
    <cellStyle name="Hyperlink" xfId="5093" builtinId="8" hidden="1"/>
    <cellStyle name="Hyperlink" xfId="5095" builtinId="8" hidden="1"/>
    <cellStyle name="Hyperlink" xfId="5097" builtinId="8" hidden="1"/>
    <cellStyle name="Hyperlink" xfId="5099" builtinId="8" hidden="1"/>
    <cellStyle name="Hyperlink" xfId="5101" builtinId="8" hidden="1"/>
    <cellStyle name="Hyperlink" xfId="5103" builtinId="8" hidden="1"/>
    <cellStyle name="Hyperlink" xfId="5105" builtinId="8" hidden="1"/>
    <cellStyle name="Hyperlink" xfId="5107" builtinId="8" hidden="1"/>
    <cellStyle name="Hyperlink" xfId="5109" builtinId="8" hidden="1"/>
    <cellStyle name="Hyperlink" xfId="5111" builtinId="8" hidden="1"/>
    <cellStyle name="Hyperlink" xfId="5113" builtinId="8" hidden="1"/>
    <cellStyle name="Hyperlink" xfId="5115" builtinId="8" hidden="1"/>
    <cellStyle name="Hyperlink" xfId="5117" builtinId="8" hidden="1"/>
    <cellStyle name="Hyperlink" xfId="5119" builtinId="8" hidden="1"/>
    <cellStyle name="Hyperlink" xfId="5121" builtinId="8" hidden="1"/>
    <cellStyle name="Hyperlink" x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idden="1"/>
    <cellStyle name="Hyperlink" xfId="5135" builtinId="8" hidden="1"/>
    <cellStyle name="Hyperlink" xfId="5137" builtinId="8" hidden="1"/>
    <cellStyle name="Hyperlink" xfId="5139" builtinId="8" hidden="1"/>
    <cellStyle name="Hyperlink" xfId="5141" builtinId="8" hidden="1"/>
    <cellStyle name="Hyperlink" xfId="5143" builtinId="8" hidden="1"/>
    <cellStyle name="Hyperlink" xfId="5145" builtinId="8" hidden="1"/>
    <cellStyle name="Hyperlink" xfId="5147" builtinId="8" hidden="1"/>
    <cellStyle name="Hyperlink" xfId="5149" builtinId="8" hidden="1"/>
    <cellStyle name="Hyperlink" xfId="5151" builtinId="8" hidden="1"/>
    <cellStyle name="Hyperlink" xfId="5153" builtinId="8" hidden="1"/>
    <cellStyle name="Hyperlink" xfId="5155" builtinId="8" hidden="1"/>
    <cellStyle name="Hyperlink" xfId="5157" builtinId="8" hidden="1"/>
    <cellStyle name="Hyperlink" xfId="5159" builtinId="8" hidden="1"/>
    <cellStyle name="Hyperlink" xfId="5161" builtinId="8" hidden="1"/>
    <cellStyle name="Hyperlink" xfId="5163" builtinId="8" hidden="1"/>
    <cellStyle name="Hyperlink" xfId="5165" builtinId="8" hidden="1"/>
    <cellStyle name="Hyperlink" xfId="5167" builtinId="8" hidden="1"/>
    <cellStyle name="Hyperlink" xfId="5169" builtinId="8" hidden="1"/>
    <cellStyle name="Hyperlink" xfId="5171" builtinId="8" hidden="1"/>
    <cellStyle name="Hyperlink" xfId="5173" builtinId="8" hidden="1"/>
    <cellStyle name="Hyperlink" xfId="5175" builtinId="8" hidden="1"/>
    <cellStyle name="Hyperlink" xfId="5177" builtinId="8" hidden="1"/>
    <cellStyle name="Hyperlink" xfId="5179"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7"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5305" builtinId="8" hidden="1"/>
    <cellStyle name="Hyperlink" xfId="5307" builtinId="8" hidden="1"/>
    <cellStyle name="Hyperlink" xfId="5309" builtinId="8" hidden="1"/>
    <cellStyle name="Hyperlink" xfId="5311" builtinId="8" hidden="1"/>
    <cellStyle name="Hyperlink" xfId="5313" builtinId="8" hidden="1"/>
    <cellStyle name="Hyperlink" xfId="5315" builtinId="8" hidden="1"/>
    <cellStyle name="Hyperlink" xfId="5317" builtinId="8" hidden="1"/>
    <cellStyle name="Hyperlink" xfId="5319" builtinId="8" hidden="1"/>
    <cellStyle name="Hyperlink" xfId="5321" builtinId="8" hidden="1"/>
    <cellStyle name="Hyperlink" xfId="5323" builtinId="8" hidden="1"/>
    <cellStyle name="Hyperlink" xfId="5325" builtinId="8" hidden="1"/>
    <cellStyle name="Hyperlink" xfId="5327" builtinId="8" hidden="1"/>
    <cellStyle name="Hyperlink" xfId="5329" builtinId="8" hidden="1"/>
    <cellStyle name="Hyperlink" xfId="5331" builtinId="8" hidden="1"/>
    <cellStyle name="Hyperlink" xfId="5333" builtinId="8" hidden="1"/>
    <cellStyle name="Hyperlink" xfId="5335" builtinId="8" hidden="1"/>
    <cellStyle name="Hyperlink" xfId="5337" builtinId="8" hidden="1"/>
    <cellStyle name="Hyperlink" xfId="5339" builtinId="8" hidden="1"/>
    <cellStyle name="Hyperlink" xfId="5341" builtinId="8" hidden="1"/>
    <cellStyle name="Hyperlink" xfId="5343" builtinId="8" hidden="1"/>
    <cellStyle name="Hyperlink" xfId="5345" builtinId="8" hidden="1"/>
    <cellStyle name="Hyperlink" xfId="5347" builtinId="8" hidden="1"/>
    <cellStyle name="Hyperlink" xfId="5349" builtinId="8" hidden="1"/>
    <cellStyle name="Hyperlink" xfId="5351" builtinId="8" hidden="1"/>
    <cellStyle name="Hyperlink" xfId="5353" builtinId="8" hidden="1"/>
    <cellStyle name="Hyperlink" xfId="5355" builtinId="8" hidden="1"/>
    <cellStyle name="Hyperlink" xfId="5357" builtinId="8" hidden="1"/>
    <cellStyle name="Hyperlink" xfId="5359" builtinId="8" hidden="1"/>
    <cellStyle name="Hyperlink" xfId="5361" builtinId="8" hidden="1"/>
    <cellStyle name="Hyperlink" xfId="5363" builtinId="8" hidden="1"/>
    <cellStyle name="Hyperlink" xfId="5365" builtinId="8" hidden="1"/>
    <cellStyle name="Hyperlink" xfId="5367" builtinId="8" hidden="1"/>
    <cellStyle name="Hyperlink" xfId="5369" builtinId="8" hidden="1"/>
    <cellStyle name="Hyperlink" xfId="5371" builtinId="8" hidden="1"/>
    <cellStyle name="Hyperlink" xfId="5373" builtinId="8" hidden="1"/>
    <cellStyle name="Hyperlink" xfId="5375" builtinId="8" hidden="1"/>
    <cellStyle name="Hyperlink" xfId="5377" builtinId="8" hidden="1"/>
    <cellStyle name="Hyperlink" xfId="5379" builtinId="8" hidden="1"/>
    <cellStyle name="Hyperlink" xfId="5381" builtinId="8" hidden="1"/>
    <cellStyle name="Hyperlink" xfId="5383" builtinId="8" hidden="1"/>
    <cellStyle name="Hyperlink" xfId="5385" builtinId="8" hidden="1"/>
    <cellStyle name="Hyperlink" xfId="5387" builtinId="8" hidden="1"/>
    <cellStyle name="Hyperlink" xfId="5389" builtinId="8" hidden="1"/>
    <cellStyle name="Hyperlink" xfId="5391" builtinId="8" hidden="1"/>
    <cellStyle name="Hyperlink" xfId="5393" builtinId="8" hidden="1"/>
    <cellStyle name="Hyperlink" xfId="5395" builtinId="8" hidden="1"/>
    <cellStyle name="Hyperlink" xfId="5397" builtinId="8" hidden="1"/>
    <cellStyle name="Hyperlink" xfId="5399" builtinId="8" hidden="1"/>
    <cellStyle name="Hyperlink" xfId="5401" builtinId="8" hidden="1"/>
    <cellStyle name="Hyperlink" xfId="5403" builtinId="8" hidden="1"/>
    <cellStyle name="Hyperlink" xfId="5405" builtinId="8" hidden="1"/>
    <cellStyle name="Hyperlink" xfId="5407" builtinId="8" hidden="1"/>
    <cellStyle name="Hyperlink" xfId="5409" builtinId="8" hidden="1"/>
    <cellStyle name="Hyperlink" xfId="5411" builtinId="8" hidden="1"/>
    <cellStyle name="Hyperlink" xfId="5413" builtinId="8" hidden="1"/>
    <cellStyle name="Hyperlink" xfId="5415" builtinId="8" hidden="1"/>
    <cellStyle name="Hyperlink" xfId="5417" builtinId="8" hidden="1"/>
    <cellStyle name="Hyperlink" xfId="5419" builtinId="8" hidden="1"/>
    <cellStyle name="Hyperlink" xfId="5421" builtinId="8" hidden="1"/>
    <cellStyle name="Hyperlink" xfId="5423" builtinId="8" hidden="1"/>
    <cellStyle name="Hyperlink" xfId="5425" builtinId="8" hidden="1"/>
    <cellStyle name="Hyperlink" xfId="5427" builtinId="8" hidden="1"/>
    <cellStyle name="Hyperlink" xfId="5429" builtinId="8" hidden="1"/>
    <cellStyle name="Hyperlink" xfId="5431" builtinId="8" hidden="1"/>
    <cellStyle name="Hyperlink" xfId="5433" builtinId="8" hidden="1"/>
    <cellStyle name="Hyperlink" xfId="5435" builtinId="8" hidden="1"/>
    <cellStyle name="Hyperlink" xfId="5437" builtinId="8" hidden="1"/>
    <cellStyle name="Hyperlink" xfId="5439" builtinId="8" hidden="1"/>
    <cellStyle name="Hyperlink" xfId="5441" builtinId="8" hidden="1"/>
    <cellStyle name="Hyperlink" xfId="5443" builtinId="8" hidden="1"/>
    <cellStyle name="Hyperlink" xfId="5445" builtinId="8" hidden="1"/>
    <cellStyle name="Hyperlink" xfId="5447" builtinId="8" hidden="1"/>
    <cellStyle name="Hyperlink" xfId="5449" builtinId="8" hidden="1"/>
    <cellStyle name="Hyperlink" xfId="5451" builtinId="8" hidden="1"/>
    <cellStyle name="Hyperlink" xfId="5453" builtinId="8" hidden="1"/>
    <cellStyle name="Hyperlink" xfId="5455" builtinId="8" hidden="1"/>
    <cellStyle name="Hyperlink" xfId="5457" builtinId="8" hidden="1"/>
    <cellStyle name="Hyperlink" xfId="5459" builtinId="8" hidden="1"/>
    <cellStyle name="Hyperlink" xfId="5461" builtinId="8" hidden="1"/>
    <cellStyle name="Hyperlink" xfId="5463" builtinId="8" hidden="1"/>
    <cellStyle name="Hyperlink" xfId="5465" builtinId="8" hidden="1"/>
    <cellStyle name="Hyperlink" xfId="5467" builtinId="8" hidden="1"/>
    <cellStyle name="Hyperlink" xfId="5469" builtinId="8" hidden="1"/>
    <cellStyle name="Hyperlink" xfId="5471" builtinId="8" hidden="1"/>
    <cellStyle name="Hyperlink" xfId="5473" builtinId="8" hidden="1"/>
    <cellStyle name="Hyperlink" xfId="5475" builtinId="8" hidden="1"/>
    <cellStyle name="Hyperlink" xfId="5477" builtinId="8" hidden="1"/>
    <cellStyle name="Hyperlink" xfId="5479" builtinId="8" hidden="1"/>
    <cellStyle name="Hyperlink" xfId="5481" builtinId="8" hidden="1"/>
    <cellStyle name="Hyperlink" xfId="5483" builtinId="8" hidden="1"/>
    <cellStyle name="Hyperlink" xfId="5485" builtinId="8" hidden="1"/>
    <cellStyle name="Hyperlink" xfId="5487" builtinId="8" hidden="1"/>
    <cellStyle name="Hyperlink" xfId="5489" builtinId="8" hidden="1"/>
    <cellStyle name="Hyperlink" xfId="5491" builtinId="8" hidden="1"/>
    <cellStyle name="Hyperlink" xfId="5493" builtinId="8" hidden="1"/>
    <cellStyle name="Hyperlink" xfId="5495" builtinId="8" hidden="1"/>
    <cellStyle name="Hyperlink" xfId="5497" builtinId="8" hidden="1"/>
    <cellStyle name="Hyperlink" xfId="5499" builtinId="8" hidden="1"/>
    <cellStyle name="Hyperlink" xfId="5501" builtinId="8" hidden="1"/>
    <cellStyle name="Hyperlink" xfId="5503" builtinId="8" hidden="1"/>
    <cellStyle name="Hyperlink" xfId="5505" builtinId="8" hidden="1"/>
    <cellStyle name="Hyperlink" xfId="5507" builtinId="8" hidden="1"/>
    <cellStyle name="Hyperlink" xfId="5509" builtinId="8" hidden="1"/>
    <cellStyle name="Hyperlink" xfId="5511" builtinId="8" hidden="1"/>
    <cellStyle name="Hyperlink" xfId="5513" builtinId="8" hidden="1"/>
    <cellStyle name="Hyperlink" xfId="5515" builtinId="8" hidden="1"/>
    <cellStyle name="Hyperlink" xfId="5517" builtinId="8" hidden="1"/>
    <cellStyle name="Hyperlink" xfId="5519" builtinId="8" hidden="1"/>
    <cellStyle name="Hyperlink" xfId="5521" builtinId="8" hidden="1"/>
    <cellStyle name="Hyperlink" xfId="5523" builtinId="8" hidden="1"/>
    <cellStyle name="Hyperlink" xfId="5525" builtinId="8" hidden="1"/>
    <cellStyle name="Hyperlink" xfId="5527" builtinId="8" hidden="1"/>
    <cellStyle name="Hyperlink" xfId="5529" builtinId="8" hidden="1"/>
    <cellStyle name="Hyperlink" xfId="5531" builtinId="8" hidden="1"/>
    <cellStyle name="Hyperlink" xfId="5533" builtinId="8" hidden="1"/>
    <cellStyle name="Hyperlink" xfId="5535" builtinId="8" hidden="1"/>
    <cellStyle name="Hyperlink" xfId="5537" builtinId="8" hidden="1"/>
    <cellStyle name="Hyperlink" xfId="5539" builtinId="8" hidden="1"/>
    <cellStyle name="Hyperlink" xfId="5541" builtinId="8" hidden="1"/>
    <cellStyle name="Hyperlink" xfId="5543" builtinId="8" hidden="1"/>
    <cellStyle name="Hyperlink" xfId="5545" builtinId="8" hidden="1"/>
    <cellStyle name="Hyperlink" xfId="5547" builtinId="8" hidden="1"/>
    <cellStyle name="Hyperlink" xfId="5549" builtinId="8" hidden="1"/>
    <cellStyle name="Hyperlink" xfId="5551" builtinId="8" hidden="1"/>
    <cellStyle name="Hyperlink" xfId="5553" builtinId="8" hidden="1"/>
    <cellStyle name="Hyperlink" xfId="5555" builtinId="8" hidden="1"/>
    <cellStyle name="Hyperlink" xfId="5557" builtinId="8" hidden="1"/>
    <cellStyle name="Hyperlink" xfId="5559" builtinId="8" hidden="1"/>
    <cellStyle name="Hyperlink" xfId="5561" builtinId="8" hidden="1"/>
    <cellStyle name="Hyperlink" xfId="5563" builtinId="8" hidden="1"/>
    <cellStyle name="Hyperlink" xfId="5565" builtinId="8" hidden="1"/>
    <cellStyle name="Hyperlink" xfId="5567" builtinId="8" hidden="1"/>
    <cellStyle name="Hyperlink" xfId="5569" builtinId="8" hidden="1"/>
    <cellStyle name="Hyperlink" xfId="5571" builtinId="8" hidden="1"/>
    <cellStyle name="Hyperlink" xfId="5573" builtinId="8" hidden="1"/>
    <cellStyle name="Hyperlink" xfId="5575" builtinId="8" hidden="1"/>
    <cellStyle name="Hyperlink" xfId="5577" builtinId="8" hidden="1"/>
    <cellStyle name="Hyperlink" xfId="5579" builtinId="8" hidden="1"/>
    <cellStyle name="Hyperlink" xfId="5581" builtinId="8" hidden="1"/>
    <cellStyle name="Hyperlink" xfId="5583" builtinId="8" hidden="1"/>
    <cellStyle name="Hyperlink" xfId="5585" builtinId="8" hidden="1"/>
    <cellStyle name="Hyperlink" xfId="5587" builtinId="8" hidden="1"/>
    <cellStyle name="Hyperlink" xfId="5589" builtinId="8" hidden="1"/>
    <cellStyle name="Hyperlink" xfId="5591" builtinId="8" hidden="1"/>
    <cellStyle name="Hyperlink" xfId="5593" builtinId="8" hidden="1"/>
    <cellStyle name="Hyperlink" xfId="5595" builtinId="8" hidden="1"/>
    <cellStyle name="Hyperlink" xfId="5597" builtinId="8" hidden="1"/>
    <cellStyle name="Hyperlink" xfId="5599" builtinId="8" hidden="1"/>
    <cellStyle name="Hyperlink" xfId="5601" builtinId="8" hidden="1"/>
    <cellStyle name="Hyperlink" xfId="5603" builtinId="8" hidden="1"/>
    <cellStyle name="Hyperlink" xfId="5605" builtinId="8" hidden="1"/>
    <cellStyle name="Hyperlink" xfId="5607" builtinId="8" hidden="1"/>
    <cellStyle name="Hyperlink" xfId="5609" builtinId="8" hidden="1"/>
    <cellStyle name="Hyperlink" xfId="5611" builtinId="8" hidden="1"/>
    <cellStyle name="Hyperlink" xfId="5613" builtinId="8" hidden="1"/>
    <cellStyle name="Hyperlink" xfId="5615" builtinId="8" hidden="1"/>
    <cellStyle name="Hyperlink" xfId="5617" builtinId="8" hidden="1"/>
    <cellStyle name="Hyperlink" xfId="5619" builtinId="8" hidden="1"/>
    <cellStyle name="Hyperlink" xfId="5621" builtinId="8" hidden="1"/>
    <cellStyle name="Hyperlink" xfId="5623" builtinId="8" hidden="1"/>
    <cellStyle name="Hyperlink" xfId="5625" builtinId="8" hidden="1"/>
    <cellStyle name="Hyperlink" xfId="5627" builtinId="8" hidden="1"/>
    <cellStyle name="Hyperlink" xfId="5629" builtinId="8" hidden="1"/>
    <cellStyle name="Hyperlink" xfId="5631" builtinId="8" hidden="1"/>
    <cellStyle name="Hyperlink" xfId="5633" builtinId="8" hidden="1"/>
    <cellStyle name="Hyperlink" xfId="5635" builtinId="8" hidden="1"/>
    <cellStyle name="Hyperlink" xfId="5637" builtinId="8" hidden="1"/>
    <cellStyle name="Hyperlink" xfId="5639" builtinId="8" hidden="1"/>
    <cellStyle name="Hyperlink" xfId="5641" builtinId="8" hidden="1"/>
    <cellStyle name="Hyperlink" xfId="5643" builtinId="8" hidden="1"/>
    <cellStyle name="Hyperlink" xfId="5645" builtinId="8" hidden="1"/>
    <cellStyle name="Hyperlink" xfId="5647" builtinId="8" hidden="1"/>
    <cellStyle name="Hyperlink" xfId="5649" builtinId="8" hidden="1"/>
    <cellStyle name="Hyperlink" xfId="5651" builtinId="8" hidden="1"/>
    <cellStyle name="Hyperlink" xfId="5653" builtinId="8" hidden="1"/>
    <cellStyle name="Hyperlink" xfId="5655" builtinId="8" hidden="1"/>
    <cellStyle name="Hyperlink" xfId="5657" builtinId="8" hidden="1"/>
    <cellStyle name="Hyperlink" xfId="5659" builtinId="8" hidden="1"/>
    <cellStyle name="Hyperlink" xfId="5661" builtinId="8" hidden="1"/>
    <cellStyle name="Hyperlink" xfId="5663" builtinId="8" hidden="1"/>
    <cellStyle name="Hyperlink" xfId="5665" builtinId="8" hidden="1"/>
    <cellStyle name="Hyperlink" xfId="5667" builtinId="8" hidden="1"/>
    <cellStyle name="Hyperlink" xfId="5669" builtinId="8" hidden="1"/>
    <cellStyle name="Hyperlink" xfId="5671" builtinId="8" hidden="1"/>
    <cellStyle name="Hyperlink" xfId="5673" builtinId="8" hidden="1"/>
    <cellStyle name="Hyperlink" xfId="5675" builtinId="8" hidden="1"/>
    <cellStyle name="Hyperlink" xfId="5677" builtinId="8" hidden="1"/>
    <cellStyle name="Hyperlink" xfId="5679" builtinId="8" hidden="1"/>
    <cellStyle name="Hyperlink" xfId="5681" builtinId="8" hidden="1"/>
    <cellStyle name="Hyperlink" xfId="5683" builtinId="8" hidden="1"/>
    <cellStyle name="Hyperlink" xfId="5685" builtinId="8" hidden="1"/>
    <cellStyle name="Hyperlink" xfId="5687" builtinId="8" hidden="1"/>
    <cellStyle name="Hyperlink" xfId="5689" builtinId="8" hidden="1"/>
    <cellStyle name="Hyperlink" xfId="5691" builtinId="8" hidden="1"/>
    <cellStyle name="Hyperlink" xfId="5693" builtinId="8" hidden="1"/>
    <cellStyle name="Hyperlink" xfId="5695" builtinId="8" hidden="1"/>
    <cellStyle name="Hyperlink" xfId="5697" builtinId="8" hidden="1"/>
    <cellStyle name="Hyperlink" xfId="5699" builtinId="8" hidden="1"/>
    <cellStyle name="Hyperlink" xfId="5701" builtinId="8" hidden="1"/>
    <cellStyle name="Hyperlink" xfId="5703" builtinId="8" hidden="1"/>
    <cellStyle name="Hyperlink" xfId="5705" builtinId="8" hidden="1"/>
    <cellStyle name="Hyperlink" xfId="5707" builtinId="8" hidden="1"/>
    <cellStyle name="Hyperlink" xfId="5709" builtinId="8" hidden="1"/>
    <cellStyle name="Hyperlink" xfId="5711" builtinId="8" hidden="1"/>
    <cellStyle name="Hyperlink" xfId="5713" builtinId="8" hidden="1"/>
    <cellStyle name="Hyperlink" xfId="5715" builtinId="8" hidden="1"/>
    <cellStyle name="Hyperlink" xfId="5717" builtinId="8" hidden="1"/>
    <cellStyle name="Hyperlink" xfId="5719" builtinId="8" hidden="1"/>
    <cellStyle name="Hyperlink" xfId="5721" builtinId="8" hidden="1"/>
    <cellStyle name="Hyperlink" xfId="5723" builtinId="8" hidden="1"/>
    <cellStyle name="Hyperlink" xfId="5725" builtinId="8" hidden="1"/>
    <cellStyle name="Hyperlink" xfId="5727" builtinId="8" hidden="1"/>
    <cellStyle name="Hyperlink" xfId="5729" builtinId="8" hidden="1"/>
    <cellStyle name="Hyperlink" xfId="5731" builtinId="8" hidden="1"/>
    <cellStyle name="Hyperlink" xfId="5733" builtinId="8" hidden="1"/>
    <cellStyle name="Hyperlink" xfId="5735" builtinId="8" hidden="1"/>
    <cellStyle name="Hyperlink" xfId="5737" builtinId="8" hidden="1"/>
    <cellStyle name="Hyperlink" xfId="5739" builtinId="8" hidden="1"/>
    <cellStyle name="Hyperlink" xfId="5741" builtinId="8" hidden="1"/>
    <cellStyle name="Hyperlink" xfId="5743" builtinId="8" hidden="1"/>
    <cellStyle name="Hyperlink" xfId="5745" builtinId="8" hidden="1"/>
    <cellStyle name="Hyperlink" xfId="5747" builtinId="8" hidden="1"/>
    <cellStyle name="Hyperlink" xfId="5749" builtinId="8" hidden="1"/>
    <cellStyle name="Hyperlink" xfId="5751" builtinId="8" hidden="1"/>
    <cellStyle name="Hyperlink" xfId="5753" builtinId="8" hidden="1"/>
    <cellStyle name="Hyperlink" xfId="5755" builtinId="8" hidden="1"/>
    <cellStyle name="Hyperlink" xfId="5757" builtinId="8" hidden="1"/>
    <cellStyle name="Hyperlink" xfId="5759" builtinId="8" hidden="1"/>
    <cellStyle name="Hyperlink" xfId="5761" builtinId="8" hidden="1"/>
    <cellStyle name="Hyperlink" xfId="5763" builtinId="8" hidden="1"/>
    <cellStyle name="Hyperlink" xfId="5765" builtinId="8" hidden="1"/>
    <cellStyle name="Hyperlink" xfId="5767" builtinId="8" hidden="1"/>
    <cellStyle name="Hyperlink" xfId="5769" builtinId="8" hidden="1"/>
    <cellStyle name="Hyperlink" xfId="5771" builtinId="8" hidden="1"/>
    <cellStyle name="Hyperlink" xfId="5773" builtinId="8" hidden="1"/>
    <cellStyle name="Hyperlink" xfId="5775" builtinId="8" hidden="1"/>
    <cellStyle name="Hyperlink" xfId="5777" builtinId="8" hidden="1"/>
    <cellStyle name="Hyperlink" xfId="5779" builtinId="8" hidden="1"/>
    <cellStyle name="Hyperlink" xfId="5781" builtinId="8" hidden="1"/>
    <cellStyle name="Hyperlink" xfId="5783" builtinId="8" hidden="1"/>
    <cellStyle name="Hyperlink" xfId="5785" builtinId="8" hidden="1"/>
    <cellStyle name="Hyperlink" xfId="5787" builtinId="8" hidden="1"/>
    <cellStyle name="Hyperlink" xfId="5789" builtinId="8" hidden="1"/>
    <cellStyle name="Hyperlink" xfId="5791" builtinId="8" hidden="1"/>
    <cellStyle name="Hyperlink" xfId="5793" builtinId="8" hidden="1"/>
    <cellStyle name="Hyperlink" xfId="5795" builtinId="8" hidden="1"/>
    <cellStyle name="Hyperlink" xfId="5797" builtinId="8" hidden="1"/>
    <cellStyle name="Hyperlink" xfId="5799" builtinId="8" hidden="1"/>
    <cellStyle name="Hyperlink" xfId="5801" builtinId="8" hidden="1"/>
    <cellStyle name="Hyperlink" xfId="5803" builtinId="8" hidden="1"/>
    <cellStyle name="Hyperlink" xfId="5805" builtinId="8" hidden="1"/>
    <cellStyle name="Hyperlink" xfId="5807" builtinId="8" hidden="1"/>
    <cellStyle name="Hyperlink" xfId="5809" builtinId="8" hidden="1"/>
    <cellStyle name="Hyperlink" xfId="5811" builtinId="8" hidden="1"/>
    <cellStyle name="Hyperlink" xfId="5813" builtinId="8" hidden="1"/>
    <cellStyle name="Hyperlink" xfId="5815" builtinId="8" hidden="1"/>
    <cellStyle name="Hyperlink" xfId="5817" builtinId="8" hidden="1"/>
    <cellStyle name="Hyperlink" xfId="5819"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7"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945" builtinId="8" hidden="1"/>
    <cellStyle name="Hyperlink" xfId="5947" builtinId="8" hidden="1"/>
    <cellStyle name="Hyperlink" xfId="5949" builtinId="8" hidden="1"/>
    <cellStyle name="Hyperlink" xfId="5951" builtinId="8" hidden="1"/>
    <cellStyle name="Hyperlink" xfId="5953" builtinId="8" hidden="1"/>
    <cellStyle name="Hyperlink" xfId="5955" builtinId="8" hidden="1"/>
    <cellStyle name="Hyperlink" xfId="5957" builtinId="8" hidden="1"/>
    <cellStyle name="Hyperlink" xfId="5959" builtinId="8" hidden="1"/>
    <cellStyle name="Hyperlink" xfId="5961" builtinId="8" hidden="1"/>
    <cellStyle name="Hyperlink" xfId="5963" builtinId="8" hidden="1"/>
    <cellStyle name="Hyperlink" xfId="5965" builtinId="8" hidden="1"/>
    <cellStyle name="Hyperlink" xfId="5967" builtinId="8" hidden="1"/>
    <cellStyle name="Hyperlink" xfId="5969" builtinId="8" hidden="1"/>
    <cellStyle name="Hyperlink" xfId="5971" builtinId="8" hidden="1"/>
    <cellStyle name="Hyperlink" xfId="5973" builtinId="8" hidden="1"/>
    <cellStyle name="Hyperlink" xfId="5975" builtinId="8" hidden="1"/>
    <cellStyle name="Hyperlink" xfId="5977" builtinId="8" hidden="1"/>
    <cellStyle name="Hyperlink" xfId="5979" builtinId="8" hidden="1"/>
    <cellStyle name="Hyperlink" xfId="5981" builtinId="8" hidden="1"/>
    <cellStyle name="Hyperlink" xfId="5983" builtinId="8" hidden="1"/>
    <cellStyle name="Hyperlink" xfId="5985" builtinId="8" hidden="1"/>
    <cellStyle name="Hyperlink" xfId="5987" builtinId="8" hidden="1"/>
    <cellStyle name="Hyperlink" xfId="5989" builtinId="8" hidden="1"/>
    <cellStyle name="Hyperlink" xfId="5991" builtinId="8" hidden="1"/>
    <cellStyle name="Hyperlink" xfId="5993" builtinId="8" hidden="1"/>
    <cellStyle name="Hyperlink" xfId="5995" builtinId="8" hidden="1"/>
    <cellStyle name="Hyperlink" xfId="5997" builtinId="8" hidden="1"/>
    <cellStyle name="Hyperlink" xfId="5999" builtinId="8" hidden="1"/>
    <cellStyle name="Hyperlink" xfId="6001" builtinId="8" hidden="1"/>
    <cellStyle name="Hyperlink" xfId="6003" builtinId="8" hidden="1"/>
    <cellStyle name="Hyperlink" xfId="6005" builtinId="8" hidden="1"/>
    <cellStyle name="Hyperlink" xfId="6007" builtinId="8" hidden="1"/>
    <cellStyle name="Hyperlink" xfId="6009" builtinId="8" hidden="1"/>
    <cellStyle name="Hyperlink" xfId="6011" builtinId="8" hidden="1"/>
    <cellStyle name="Hyperlink" xfId="6013" builtinId="8" hidden="1"/>
    <cellStyle name="Hyperlink" xfId="6015" builtinId="8" hidden="1"/>
    <cellStyle name="Hyperlink" xfId="6017" builtinId="8" hidden="1"/>
    <cellStyle name="Hyperlink" xfId="6019" builtinId="8" hidden="1"/>
    <cellStyle name="Hyperlink" xfId="6021" builtinId="8" hidden="1"/>
    <cellStyle name="Hyperlink" xfId="6023" builtinId="8" hidden="1"/>
    <cellStyle name="Hyperlink" xfId="6025" builtinId="8" hidden="1"/>
    <cellStyle name="Hyperlink" xfId="6027" builtinId="8" hidden="1"/>
    <cellStyle name="Hyperlink" xfId="6029" builtinId="8" hidden="1"/>
    <cellStyle name="Hyperlink" xfId="6031" builtinId="8" hidden="1"/>
    <cellStyle name="Hyperlink" xfId="6033" builtinId="8" hidden="1"/>
    <cellStyle name="Hyperlink" xfId="6035" builtinId="8" hidden="1"/>
    <cellStyle name="Hyperlink" xfId="6037" builtinId="8" hidden="1"/>
    <cellStyle name="Hyperlink" xfId="6039"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cellStyle name="Normal" xfId="0" builtinId="0"/>
    <cellStyle name="Normal 2" xfId="2123" xr:uid="{00000000-0005-0000-0000-000043190000}"/>
    <cellStyle name="Normal 2 2" xfId="6466" xr:uid="{00000000-0005-0000-0000-000044190000}"/>
    <cellStyle name="Normal 2 2 2" xfId="6472" xr:uid="{00000000-0005-0000-0000-000045190000}"/>
    <cellStyle name="Normal 2 3" xfId="6467" xr:uid="{00000000-0005-0000-0000-000046190000}"/>
    <cellStyle name="Normal 2 3 2" xfId="6473" xr:uid="{00000000-0005-0000-0000-000047190000}"/>
    <cellStyle name="Normal 2 4" xfId="6468" xr:uid="{00000000-0005-0000-0000-000048190000}"/>
    <cellStyle name="Normal 2 4 2" xfId="6474" xr:uid="{00000000-0005-0000-0000-000049190000}"/>
    <cellStyle name="Normal 2 5" xfId="6471" xr:uid="{00000000-0005-0000-0000-00004A190000}"/>
    <cellStyle name="Normal 2 6" xfId="6478" xr:uid="{00000000-0005-0000-0000-00004B190000}"/>
    <cellStyle name="Normal 3" xfId="2127" xr:uid="{00000000-0005-0000-0000-00004C190000}"/>
    <cellStyle name="Normal 4" xfId="2128" xr:uid="{00000000-0005-0000-0000-00004D190000}"/>
    <cellStyle name="Normal 4 2" xfId="6476" xr:uid="{00000000-0005-0000-0000-00004E190000}"/>
    <cellStyle name="Normal 5" xfId="6469" xr:uid="{00000000-0005-0000-0000-00004F190000}"/>
    <cellStyle name="Normal 5 2" xfId="6479" xr:uid="{00000000-0005-0000-0000-000050190000}"/>
    <cellStyle name="Normal 6" xfId="6475" xr:uid="{00000000-0005-0000-0000-000051190000}"/>
    <cellStyle name="Normal 7" xfId="6480" xr:uid="{00000000-0005-0000-0000-000052190000}"/>
    <cellStyle name="Percent" xfId="6470" builtinId="5"/>
    <cellStyle name="Percent 2" xfId="6482" xr:uid="{00000000-0005-0000-0000-000054190000}"/>
    <cellStyle name="Standaard_UCM-StatBull mrt 2006 2-6 2" xfId="2129" xr:uid="{00000000-0005-0000-0000-000055190000}"/>
    <cellStyle name="Standard_Tabellenteil in EURO" xfId="2130" xr:uid="{00000000-0005-0000-0000-000056190000}"/>
    <cellStyle name="Vírgula 3" xfId="6477" xr:uid="{00000000-0005-0000-0000-000057190000}"/>
  </cellStyles>
  <dxfs count="139">
    <dxf>
      <font>
        <color theme="3" tint="0.59996337778862885"/>
      </font>
      <fill>
        <patternFill>
          <bgColor theme="3" tint="0.59996337778862885"/>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3" tint="0.79998168889431442"/>
      </font>
      <fill>
        <patternFill>
          <bgColor theme="3" tint="0.7999816888943144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theme="0"/>
      </font>
      <fill>
        <patternFill>
          <bgColor rgb="FFFF0000"/>
        </patternFill>
      </fill>
    </dxf>
    <dxf>
      <font>
        <color theme="0" tint="-0.24994659260841701"/>
      </font>
      <fill>
        <patternFill>
          <bgColor theme="0" tint="-0.24994659260841701"/>
        </patternFill>
      </fill>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DataSummary!$D$476</c:f>
          <c:strCache>
            <c:ptCount val="1"/>
            <c:pt idx="0">
              <c:v>ARG: Human Capital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InputDataA_GeneralAssumptions!$I$31:$CI$31</c15:sqref>
                  </c15:fullRef>
                </c:ext>
              </c:extLst>
              <c:f>(InputDataA_GeneralAssumptions!$I$31:$AN$31,InputDataA_GeneralAssumptions!$AS$31:$CI$31)</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InputDataA_GeneralAssumptions!$I$34:$CI$34</c15:sqref>
                  </c15:fullRef>
                </c:ext>
              </c:extLst>
              <c:f>(InputDataA_GeneralAssumptions!$I$34:$AN$34,InputDataA_GeneralAssumptions!$AS$34:$CI$34)</c:f>
              <c:numCache>
                <c:formatCode>0.000</c:formatCode>
                <c:ptCount val="75"/>
                <c:pt idx="0">
                  <c:v>1.0007381439208984E-2</c:v>
                </c:pt>
                <c:pt idx="1">
                  <c:v>1.0007381439208984E-2</c:v>
                </c:pt>
                <c:pt idx="2">
                  <c:v>1.0007381439208984E-2</c:v>
                </c:pt>
                <c:pt idx="3">
                  <c:v>1.0007381439208984E-2</c:v>
                </c:pt>
                <c:pt idx="4">
                  <c:v>1.0007381439208984E-2</c:v>
                </c:pt>
                <c:pt idx="5">
                  <c:v>1.0007381439208984E-2</c:v>
                </c:pt>
                <c:pt idx="6">
                  <c:v>1.0007381439208984E-2</c:v>
                </c:pt>
                <c:pt idx="7">
                  <c:v>1.0007381439208984E-2</c:v>
                </c:pt>
                <c:pt idx="8">
                  <c:v>1.0007381439208984E-2</c:v>
                </c:pt>
                <c:pt idx="9">
                  <c:v>1.0007381439208984E-2</c:v>
                </c:pt>
                <c:pt idx="10">
                  <c:v>1.0007381439208984E-2</c:v>
                </c:pt>
                <c:pt idx="11">
                  <c:v>1.0007381439208984E-2</c:v>
                </c:pt>
                <c:pt idx="12">
                  <c:v>1.0007381439208984E-2</c:v>
                </c:pt>
                <c:pt idx="13">
                  <c:v>1.0007381439208984E-2</c:v>
                </c:pt>
                <c:pt idx="14">
                  <c:v>1.0007381439208984E-2</c:v>
                </c:pt>
                <c:pt idx="15">
                  <c:v>1.0007381439208984E-2</c:v>
                </c:pt>
                <c:pt idx="16">
                  <c:v>1.0007381439208984E-2</c:v>
                </c:pt>
                <c:pt idx="17">
                  <c:v>1.0007381439208984E-2</c:v>
                </c:pt>
                <c:pt idx="18">
                  <c:v>1.0007381439208984E-2</c:v>
                </c:pt>
                <c:pt idx="19">
                  <c:v>1.0007381439208984E-2</c:v>
                </c:pt>
                <c:pt idx="20">
                  <c:v>1.0007381439208984E-2</c:v>
                </c:pt>
                <c:pt idx="21">
                  <c:v>1.0007381439208984E-2</c:v>
                </c:pt>
                <c:pt idx="22">
                  <c:v>1.0007381439208984E-2</c:v>
                </c:pt>
                <c:pt idx="23">
                  <c:v>1.0007381439208984E-2</c:v>
                </c:pt>
                <c:pt idx="24">
                  <c:v>1.0007381439208984E-2</c:v>
                </c:pt>
                <c:pt idx="25">
                  <c:v>1.0007381439208984E-2</c:v>
                </c:pt>
                <c:pt idx="26">
                  <c:v>1.0007381439208984E-2</c:v>
                </c:pt>
                <c:pt idx="27">
                  <c:v>1.0007381439208984E-2</c:v>
                </c:pt>
                <c:pt idx="28">
                  <c:v>1.0007381439208984E-2</c:v>
                </c:pt>
                <c:pt idx="29">
                  <c:v>1.0007381439208984E-2</c:v>
                </c:pt>
                <c:pt idx="30">
                  <c:v>1.0007381439208984E-2</c:v>
                </c:pt>
                <c:pt idx="31">
                  <c:v>1.0007381439208984E-2</c:v>
                </c:pt>
                <c:pt idx="32">
                  <c:v>1.0007381439208984E-2</c:v>
                </c:pt>
                <c:pt idx="33">
                  <c:v>1.0007381439208984E-2</c:v>
                </c:pt>
                <c:pt idx="34">
                  <c:v>1.0007381439208984E-2</c:v>
                </c:pt>
                <c:pt idx="35">
                  <c:v>1.0007381439208984E-2</c:v>
                </c:pt>
                <c:pt idx="36">
                  <c:v>1.0007381439208984E-2</c:v>
                </c:pt>
                <c:pt idx="37">
                  <c:v>1.0007381439208984E-2</c:v>
                </c:pt>
                <c:pt idx="38">
                  <c:v>1.0007381439208984E-2</c:v>
                </c:pt>
                <c:pt idx="39">
                  <c:v>1.0007381439208984E-2</c:v>
                </c:pt>
                <c:pt idx="40">
                  <c:v>1.0007381439208984E-2</c:v>
                </c:pt>
                <c:pt idx="41">
                  <c:v>1.0007381439208984E-2</c:v>
                </c:pt>
                <c:pt idx="42">
                  <c:v>1.0007381439208984E-2</c:v>
                </c:pt>
                <c:pt idx="43">
                  <c:v>1.0007381439208984E-2</c:v>
                </c:pt>
                <c:pt idx="44">
                  <c:v>1.0007381439208984E-2</c:v>
                </c:pt>
                <c:pt idx="45">
                  <c:v>1.0007381439208984E-2</c:v>
                </c:pt>
                <c:pt idx="46">
                  <c:v>1.0007381439208984E-2</c:v>
                </c:pt>
                <c:pt idx="47">
                  <c:v>1.0007381439208984E-2</c:v>
                </c:pt>
                <c:pt idx="48">
                  <c:v>1.0007381439208984E-2</c:v>
                </c:pt>
                <c:pt idx="49">
                  <c:v>1.0007381439208984E-2</c:v>
                </c:pt>
                <c:pt idx="50">
                  <c:v>1.0007381439208984E-2</c:v>
                </c:pt>
                <c:pt idx="51">
                  <c:v>1.0007381439208984E-2</c:v>
                </c:pt>
                <c:pt idx="52">
                  <c:v>1.0007381439208984E-2</c:v>
                </c:pt>
                <c:pt idx="53">
                  <c:v>1.0007381439208984E-2</c:v>
                </c:pt>
                <c:pt idx="54">
                  <c:v>1.0007381439208984E-2</c:v>
                </c:pt>
                <c:pt idx="55">
                  <c:v>1.0007381439208984E-2</c:v>
                </c:pt>
                <c:pt idx="56">
                  <c:v>1.0007381439208984E-2</c:v>
                </c:pt>
                <c:pt idx="57">
                  <c:v>1.0007381439208984E-2</c:v>
                </c:pt>
                <c:pt idx="58">
                  <c:v>1.0007381439208984E-2</c:v>
                </c:pt>
                <c:pt idx="59">
                  <c:v>1.0007381439208984E-2</c:v>
                </c:pt>
                <c:pt idx="60">
                  <c:v>1.0007381439208984E-2</c:v>
                </c:pt>
                <c:pt idx="61">
                  <c:v>1.0007381439208984E-2</c:v>
                </c:pt>
                <c:pt idx="62">
                  <c:v>1.0007381439208984E-2</c:v>
                </c:pt>
                <c:pt idx="63">
                  <c:v>1.0007381439208984E-2</c:v>
                </c:pt>
                <c:pt idx="64">
                  <c:v>1.0007381439208984E-2</c:v>
                </c:pt>
                <c:pt idx="65">
                  <c:v>1.0007381439208984E-2</c:v>
                </c:pt>
                <c:pt idx="66">
                  <c:v>1.0007381439208984E-2</c:v>
                </c:pt>
                <c:pt idx="67">
                  <c:v>1.0007381439208984E-2</c:v>
                </c:pt>
                <c:pt idx="68">
                  <c:v>1.0007381439208984E-2</c:v>
                </c:pt>
                <c:pt idx="69">
                  <c:v>1.0007381439208984E-2</c:v>
                </c:pt>
                <c:pt idx="70">
                  <c:v>1.0007381439208984E-2</c:v>
                </c:pt>
                <c:pt idx="71">
                  <c:v>1.0007381439208984E-2</c:v>
                </c:pt>
                <c:pt idx="72">
                  <c:v>1.0007381439208984E-2</c:v>
                </c:pt>
                <c:pt idx="73">
                  <c:v>1.0007381439208984E-2</c:v>
                </c:pt>
                <c:pt idx="74">
                  <c:v>1.0007381439208984E-2</c:v>
                </c:pt>
              </c:numCache>
            </c:numRef>
          </c:val>
          <c:smooth val="0"/>
          <c:extLst>
            <c:ext xmlns:c16="http://schemas.microsoft.com/office/drawing/2014/chart" uri="{C3380CC4-5D6E-409C-BE32-E72D297353CC}">
              <c16:uniqueId val="{00000001-0F6E-480A-AD07-EAB8BA6C87AA}"/>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InputDataA_GeneralAssumptions!$I$31:$CI$31</c15:sqref>
                  </c15:fullRef>
                </c:ext>
              </c:extLst>
              <c:f>(InputDataA_GeneralAssumptions!$I$31:$AN$31,InputDataA_GeneralAssumptions!$AS$31:$CI$31)</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InputDataA_GeneralAssumptions!$I$38:$CI$38</c15:sqref>
                  </c15:fullRef>
                </c:ext>
              </c:extLst>
              <c:f>(InputDataA_GeneralAssumptions!$I$38:$AN$38,InputDataA_GeneralAssumptions!$AS$38:$CI$38)</c:f>
              <c:numCache>
                <c:formatCode>0.000</c:formatCode>
                <c:ptCount val="75"/>
                <c:pt idx="0">
                  <c:v>1.0007381439208984E-2</c:v>
                </c:pt>
                <c:pt idx="1">
                  <c:v>1.0007381439208984E-2</c:v>
                </c:pt>
                <c:pt idx="2">
                  <c:v>1.0007381439208984E-2</c:v>
                </c:pt>
                <c:pt idx="3">
                  <c:v>1.0007381439208984E-2</c:v>
                </c:pt>
                <c:pt idx="4">
                  <c:v>1.0007381439208984E-2</c:v>
                </c:pt>
                <c:pt idx="5">
                  <c:v>1.0007381439208984E-2</c:v>
                </c:pt>
                <c:pt idx="6">
                  <c:v>1.0007381439208984E-2</c:v>
                </c:pt>
                <c:pt idx="7">
                  <c:v>1.0007381439208984E-2</c:v>
                </c:pt>
                <c:pt idx="8">
                  <c:v>1.0007381439208984E-2</c:v>
                </c:pt>
                <c:pt idx="9">
                  <c:v>1.0007381439208984E-2</c:v>
                </c:pt>
                <c:pt idx="10">
                  <c:v>1.0007381439208984E-2</c:v>
                </c:pt>
                <c:pt idx="11">
                  <c:v>1.0007381439208984E-2</c:v>
                </c:pt>
                <c:pt idx="12">
                  <c:v>1.0007381439208984E-2</c:v>
                </c:pt>
                <c:pt idx="13">
                  <c:v>1.0007381439208984E-2</c:v>
                </c:pt>
                <c:pt idx="14">
                  <c:v>1.0007381439208984E-2</c:v>
                </c:pt>
                <c:pt idx="15">
                  <c:v>1.0007381439208984E-2</c:v>
                </c:pt>
                <c:pt idx="16">
                  <c:v>1.0007381439208984E-2</c:v>
                </c:pt>
                <c:pt idx="17">
                  <c:v>1.0007381439208984E-2</c:v>
                </c:pt>
                <c:pt idx="18">
                  <c:v>1.0007381439208984E-2</c:v>
                </c:pt>
                <c:pt idx="19">
                  <c:v>1.0007381439208984E-2</c:v>
                </c:pt>
                <c:pt idx="20">
                  <c:v>1.0007381439208984E-2</c:v>
                </c:pt>
                <c:pt idx="21">
                  <c:v>1.0007381439208984E-2</c:v>
                </c:pt>
                <c:pt idx="22">
                  <c:v>1.0007381439208984E-2</c:v>
                </c:pt>
                <c:pt idx="23">
                  <c:v>1.0007381439208984E-2</c:v>
                </c:pt>
                <c:pt idx="24">
                  <c:v>1.0007381439208984E-2</c:v>
                </c:pt>
                <c:pt idx="25">
                  <c:v>1.0007381439208984E-2</c:v>
                </c:pt>
                <c:pt idx="26">
                  <c:v>1.0007381439208984E-2</c:v>
                </c:pt>
                <c:pt idx="27">
                  <c:v>1.0007381439208984E-2</c:v>
                </c:pt>
                <c:pt idx="28">
                  <c:v>1.0007381439208984E-2</c:v>
                </c:pt>
                <c:pt idx="29">
                  <c:v>1.0007381439208984E-2</c:v>
                </c:pt>
                <c:pt idx="30">
                  <c:v>1.0007381439208984E-2</c:v>
                </c:pt>
                <c:pt idx="31">
                  <c:v>1.0007381439208984E-2</c:v>
                </c:pt>
                <c:pt idx="32">
                  <c:v>1.0007381439208984E-2</c:v>
                </c:pt>
                <c:pt idx="33">
                  <c:v>1.0007381439208984E-2</c:v>
                </c:pt>
                <c:pt idx="34">
                  <c:v>1.0007381439208984E-2</c:v>
                </c:pt>
                <c:pt idx="35">
                  <c:v>1.0007381439208984E-2</c:v>
                </c:pt>
                <c:pt idx="36">
                  <c:v>1.0007381439208984E-2</c:v>
                </c:pt>
                <c:pt idx="37">
                  <c:v>1.0007381439208984E-2</c:v>
                </c:pt>
                <c:pt idx="38">
                  <c:v>1.0007381439208984E-2</c:v>
                </c:pt>
                <c:pt idx="39">
                  <c:v>1.0007381439208984E-2</c:v>
                </c:pt>
                <c:pt idx="40">
                  <c:v>1.0007381439208984E-2</c:v>
                </c:pt>
                <c:pt idx="41">
                  <c:v>1.0007381439208984E-2</c:v>
                </c:pt>
                <c:pt idx="42">
                  <c:v>1.0007381439208984E-2</c:v>
                </c:pt>
                <c:pt idx="43">
                  <c:v>1.0007381439208984E-2</c:v>
                </c:pt>
                <c:pt idx="44">
                  <c:v>1.0007381439208984E-2</c:v>
                </c:pt>
                <c:pt idx="45">
                  <c:v>1.0007381439208984E-2</c:v>
                </c:pt>
                <c:pt idx="46">
                  <c:v>1.0007381439208984E-2</c:v>
                </c:pt>
                <c:pt idx="47">
                  <c:v>1.0007381439208984E-2</c:v>
                </c:pt>
                <c:pt idx="48">
                  <c:v>1.0007381439208984E-2</c:v>
                </c:pt>
                <c:pt idx="49">
                  <c:v>1.0007381439208984E-2</c:v>
                </c:pt>
                <c:pt idx="50">
                  <c:v>1.0007381439208984E-2</c:v>
                </c:pt>
                <c:pt idx="51">
                  <c:v>1.0007381439208984E-2</c:v>
                </c:pt>
                <c:pt idx="52">
                  <c:v>1.0007381439208984E-2</c:v>
                </c:pt>
                <c:pt idx="53">
                  <c:v>1.0007381439208984E-2</c:v>
                </c:pt>
                <c:pt idx="54">
                  <c:v>1.0007381439208984E-2</c:v>
                </c:pt>
                <c:pt idx="55">
                  <c:v>1.0007381439208984E-2</c:v>
                </c:pt>
                <c:pt idx="56">
                  <c:v>1.0007381439208984E-2</c:v>
                </c:pt>
                <c:pt idx="57">
                  <c:v>1.0007381439208984E-2</c:v>
                </c:pt>
                <c:pt idx="58">
                  <c:v>1.0007381439208984E-2</c:v>
                </c:pt>
                <c:pt idx="59">
                  <c:v>1.0007381439208984E-2</c:v>
                </c:pt>
                <c:pt idx="60">
                  <c:v>1.0007381439208984E-2</c:v>
                </c:pt>
                <c:pt idx="61">
                  <c:v>1.0007381439208984E-2</c:v>
                </c:pt>
                <c:pt idx="62">
                  <c:v>1.0007381439208984E-2</c:v>
                </c:pt>
                <c:pt idx="63">
                  <c:v>1.0007381439208984E-2</c:v>
                </c:pt>
                <c:pt idx="64">
                  <c:v>1.0007381439208984E-2</c:v>
                </c:pt>
                <c:pt idx="65">
                  <c:v>1.0007381439208984E-2</c:v>
                </c:pt>
                <c:pt idx="66">
                  <c:v>1.0007381439208984E-2</c:v>
                </c:pt>
                <c:pt idx="67">
                  <c:v>1.0007381439208984E-2</c:v>
                </c:pt>
                <c:pt idx="68">
                  <c:v>1.0007381439208984E-2</c:v>
                </c:pt>
                <c:pt idx="69">
                  <c:v>1.0007381439208984E-2</c:v>
                </c:pt>
                <c:pt idx="70">
                  <c:v>1.0007381439208984E-2</c:v>
                </c:pt>
                <c:pt idx="71">
                  <c:v>1.0007381439208984E-2</c:v>
                </c:pt>
                <c:pt idx="72">
                  <c:v>1.0007381439208984E-2</c:v>
                </c:pt>
                <c:pt idx="73">
                  <c:v>1.0007381439208984E-2</c:v>
                </c:pt>
                <c:pt idx="74">
                  <c:v>1.0007381439208984E-2</c:v>
                </c:pt>
              </c:numCache>
            </c:numRef>
          </c:val>
          <c:smooth val="0"/>
          <c:extLst>
            <c:ext xmlns:c16="http://schemas.microsoft.com/office/drawing/2014/chart" uri="{C3380CC4-5D6E-409C-BE32-E72D297353CC}">
              <c16:uniqueId val="{00000003-0F6E-480A-AD07-EAB8BA6C87AA}"/>
            </c:ext>
          </c:extLst>
        </c:ser>
        <c:dLbls>
          <c:showLegendKey val="0"/>
          <c:showVal val="0"/>
          <c:showCatName val="0"/>
          <c:showSerName val="0"/>
          <c:showPercent val="0"/>
          <c:showBubbleSize val="0"/>
        </c:dLbls>
        <c:smooth val="0"/>
        <c:axId val="-2121726664"/>
        <c:axId val="-2121723624"/>
      </c:lineChart>
      <c:dateAx>
        <c:axId val="-2121726664"/>
        <c:scaling>
          <c:orientation val="minMax"/>
        </c:scaling>
        <c:delete val="0"/>
        <c:axPos val="b"/>
        <c:numFmt formatCode="0" sourceLinked="1"/>
        <c:majorTickMark val="none"/>
        <c:minorTickMark val="none"/>
        <c:tickLblPos val="nextTo"/>
        <c:crossAx val="-2121723624"/>
        <c:crosses val="autoZero"/>
        <c:auto val="0"/>
        <c:lblOffset val="100"/>
        <c:baseTimeUnit val="days"/>
        <c:majorUnit val="4"/>
        <c:majorTimeUnit val="days"/>
      </c:dateAx>
      <c:valAx>
        <c:axId val="-2121723624"/>
        <c:scaling>
          <c:orientation val="minMax"/>
          <c:min val="0"/>
        </c:scaling>
        <c:delete val="0"/>
        <c:axPos val="l"/>
        <c:majorGridlines/>
        <c:numFmt formatCode="0.0%" sourceLinked="0"/>
        <c:majorTickMark val="none"/>
        <c:minorTickMark val="none"/>
        <c:tickLblPos val="nextTo"/>
        <c:spPr>
          <a:ln w="9525">
            <a:noFill/>
          </a:ln>
        </c:spPr>
        <c:crossAx val="-21217266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DataSummary!$D$486</c:f>
          <c:strCache>
            <c:ptCount val="1"/>
            <c:pt idx="0">
              <c:v>ARG: Growth Working age to total pop. ratio </c:v>
            </c:pt>
          </c:strCache>
        </c:strRef>
      </c:tx>
      <c:overlay val="0"/>
      <c:txPr>
        <a:bodyPr/>
        <a:lstStyle/>
        <a:p>
          <a:pPr>
            <a:defRPr sz="1300" b="1" i="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InputDataA_GeneralAssumptions!$I$121:$CI$121</c15:sqref>
                  </c15:fullRef>
                </c:ext>
              </c:extLst>
              <c:f>(InputDataA_GeneralAssumptions!$I$121:$AN$121,InputDataA_GeneralAssumptions!$AS$121:$CI$121)</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InputDataA_GeneralAssumptions!$I$125:$CH$125</c15:sqref>
                  </c15:fullRef>
                </c:ext>
              </c:extLst>
              <c:f>(InputDataA_GeneralAssumptions!$I$125:$AN$125,InputDataA_GeneralAssumptions!$AS$125:$CH$125)</c:f>
              <c:numCache>
                <c:formatCode>0.000</c:formatCode>
                <c:ptCount val="74"/>
                <c:pt idx="0">
                  <c:v>2.7368948574204577E-3</c:v>
                </c:pt>
                <c:pt idx="1">
                  <c:v>2.6068630156286243E-3</c:v>
                </c:pt>
                <c:pt idx="2">
                  <c:v>2.8608168765653641E-3</c:v>
                </c:pt>
                <c:pt idx="3">
                  <c:v>3.0041507164941805E-3</c:v>
                </c:pt>
                <c:pt idx="4">
                  <c:v>2.9642423785423144E-3</c:v>
                </c:pt>
                <c:pt idx="5">
                  <c:v>2.9139954809302981E-3</c:v>
                </c:pt>
                <c:pt idx="6">
                  <c:v>2.9458629025709282E-3</c:v>
                </c:pt>
                <c:pt idx="7">
                  <c:v>2.9540745642522293E-3</c:v>
                </c:pt>
                <c:pt idx="8">
                  <c:v>2.6741044388796098E-3</c:v>
                </c:pt>
                <c:pt idx="9">
                  <c:v>2.021367896860804E-3</c:v>
                </c:pt>
                <c:pt idx="10">
                  <c:v>9.8702951731199917E-4</c:v>
                </c:pt>
                <c:pt idx="11">
                  <c:v>2.204575478259585E-5</c:v>
                </c:pt>
                <c:pt idx="12">
                  <c:v>-8.166307989797561E-4</c:v>
                </c:pt>
                <c:pt idx="13">
                  <c:v>-1.6037667364550146E-3</c:v>
                </c:pt>
                <c:pt idx="14">
                  <c:v>-2.0563159372136708E-3</c:v>
                </c:pt>
                <c:pt idx="15">
                  <c:v>-2.4553046894592034E-3</c:v>
                </c:pt>
                <c:pt idx="16">
                  <c:v>-2.8665483375885925E-3</c:v>
                </c:pt>
                <c:pt idx="17">
                  <c:v>-3.1998515973284958E-3</c:v>
                </c:pt>
                <c:pt idx="18">
                  <c:v>-3.4682251992805835E-3</c:v>
                </c:pt>
                <c:pt idx="19">
                  <c:v>-3.6847260247003799E-3</c:v>
                </c:pt>
                <c:pt idx="20">
                  <c:v>-3.8375668605928892E-3</c:v>
                </c:pt>
                <c:pt idx="21">
                  <c:v>-3.8994631615303366E-3</c:v>
                </c:pt>
                <c:pt idx="22">
                  <c:v>-3.8296282051162311E-3</c:v>
                </c:pt>
                <c:pt idx="23">
                  <c:v>-3.7090095424328062E-3</c:v>
                </c:pt>
                <c:pt idx="24">
                  <c:v>-3.5445322736923357E-3</c:v>
                </c:pt>
                <c:pt idx="25">
                  <c:v>-3.3464936047592486E-3</c:v>
                </c:pt>
                <c:pt idx="26">
                  <c:v>-3.182116700054749E-3</c:v>
                </c:pt>
                <c:pt idx="27">
                  <c:v>-3.0923977216712473E-3</c:v>
                </c:pt>
                <c:pt idx="28">
                  <c:v>-3.0638520637533695E-3</c:v>
                </c:pt>
                <c:pt idx="29">
                  <c:v>-3.0643790537946414E-3</c:v>
                </c:pt>
                <c:pt idx="30">
                  <c:v>-3.1133746710254595E-3</c:v>
                </c:pt>
                <c:pt idx="31">
                  <c:v>-3.2225661133178374E-3</c:v>
                </c:pt>
                <c:pt idx="32">
                  <c:v>-3.963051152523156E-3</c:v>
                </c:pt>
                <c:pt idx="33">
                  <c:v>-3.9538956952634985E-3</c:v>
                </c:pt>
                <c:pt idx="34">
                  <c:v>-3.7480966343267363E-3</c:v>
                </c:pt>
                <c:pt idx="35">
                  <c:v>-3.4872649423529634E-3</c:v>
                </c:pt>
                <c:pt idx="36">
                  <c:v>-3.3963225590021295E-3</c:v>
                </c:pt>
                <c:pt idx="37">
                  <c:v>-3.544389447145857E-3</c:v>
                </c:pt>
                <c:pt idx="38">
                  <c:v>-3.6395164863659568E-3</c:v>
                </c:pt>
                <c:pt idx="39">
                  <c:v>-3.5376482728279868E-3</c:v>
                </c:pt>
                <c:pt idx="40">
                  <c:v>-3.4688946948480126E-3</c:v>
                </c:pt>
                <c:pt idx="41">
                  <c:v>-3.4626961568856585E-3</c:v>
                </c:pt>
                <c:pt idx="42">
                  <c:v>-3.4835174342399133E-3</c:v>
                </c:pt>
                <c:pt idx="43">
                  <c:v>-3.6894154225620701E-3</c:v>
                </c:pt>
                <c:pt idx="44">
                  <c:v>-3.8658819552304102E-3</c:v>
                </c:pt>
                <c:pt idx="45">
                  <c:v>-3.9028042387372341E-3</c:v>
                </c:pt>
                <c:pt idx="46">
                  <c:v>-3.9439178073659154E-3</c:v>
                </c:pt>
                <c:pt idx="47">
                  <c:v>-4.0969851461893914E-3</c:v>
                </c:pt>
                <c:pt idx="48">
                  <c:v>-4.3358027501443352E-3</c:v>
                </c:pt>
                <c:pt idx="49">
                  <c:v>-4.5399419945926223E-3</c:v>
                </c:pt>
                <c:pt idx="50">
                  <c:v>-4.7212808400871609E-3</c:v>
                </c:pt>
                <c:pt idx="51">
                  <c:v>-4.8306824255014424E-3</c:v>
                </c:pt>
                <c:pt idx="52">
                  <c:v>-4.908394424697593E-3</c:v>
                </c:pt>
                <c:pt idx="53">
                  <c:v>-4.9176312668287592E-3</c:v>
                </c:pt>
                <c:pt idx="54">
                  <c:v>-4.6743187535277508E-3</c:v>
                </c:pt>
                <c:pt idx="55">
                  <c:v>-4.1022287417742387E-3</c:v>
                </c:pt>
                <c:pt idx="56">
                  <c:v>-3.1382782141311516E-3</c:v>
                </c:pt>
                <c:pt idx="57">
                  <c:v>-2.3322307037908496E-3</c:v>
                </c:pt>
                <c:pt idx="58">
                  <c:v>-1.7291223224702446E-3</c:v>
                </c:pt>
                <c:pt idx="59">
                  <c:v>-1.2305241710095505E-3</c:v>
                </c:pt>
                <c:pt idx="60">
                  <c:v>-1.115601900489871E-3</c:v>
                </c:pt>
                <c:pt idx="61">
                  <c:v>-1.0612802514852193E-3</c:v>
                </c:pt>
                <c:pt idx="62">
                  <c:v>-1.0597039388950957E-3</c:v>
                </c:pt>
                <c:pt idx="63">
                  <c:v>-1.1444903481401258E-3</c:v>
                </c:pt>
                <c:pt idx="64">
                  <c:v>-1.1981366296526241E-3</c:v>
                </c:pt>
                <c:pt idx="65">
                  <c:v>-1.2186720393745354E-3</c:v>
                </c:pt>
                <c:pt idx="66">
                  <c:v>-1.2838113415698515E-3</c:v>
                </c:pt>
                <c:pt idx="67">
                  <c:v>-1.3168452997811553E-3</c:v>
                </c:pt>
                <c:pt idx="68">
                  <c:v>-1.3997318930766278E-3</c:v>
                </c:pt>
                <c:pt idx="69">
                  <c:v>-1.5088828544956856E-3</c:v>
                </c:pt>
                <c:pt idx="70">
                  <c:v>-1.6028062041626434E-3</c:v>
                </c:pt>
                <c:pt idx="71">
                  <c:v>-1.725669793130602E-3</c:v>
                </c:pt>
                <c:pt idx="72">
                  <c:v>-1.834233940280372E-3</c:v>
                </c:pt>
                <c:pt idx="73">
                  <c:v>-1.9574357808073151E-3</c:v>
                </c:pt>
              </c:numCache>
            </c:numRef>
          </c:val>
          <c:smooth val="0"/>
          <c:extLst>
            <c:ext xmlns:c16="http://schemas.microsoft.com/office/drawing/2014/chart" uri="{C3380CC4-5D6E-409C-BE32-E72D297353CC}">
              <c16:uniqueId val="{00000000-2B18-4C23-903B-CAC64F076298}"/>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InputDataA_GeneralAssumptions!$I$121:$CI$121</c15:sqref>
                  </c15:fullRef>
                </c:ext>
              </c:extLst>
              <c:f>(InputDataA_GeneralAssumptions!$I$121:$AN$121,InputDataA_GeneralAssumptions!$AS$121:$CI$121)</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InputDataA_GeneralAssumptions!$I$130:$CH$130</c15:sqref>
                  </c15:fullRef>
                </c:ext>
              </c:extLst>
              <c:f>(InputDataA_GeneralAssumptions!$I$130:$AN$130,InputDataA_GeneralAssumptions!$AS$130:$CH$130)</c:f>
              <c:numCache>
                <c:formatCode>0.000</c:formatCode>
                <c:ptCount val="74"/>
                <c:pt idx="0">
                  <c:v>2.7368948574204577E-3</c:v>
                </c:pt>
                <c:pt idx="1">
                  <c:v>2.6068630156286243E-3</c:v>
                </c:pt>
                <c:pt idx="2">
                  <c:v>2.8608168765653641E-3</c:v>
                </c:pt>
                <c:pt idx="3">
                  <c:v>3.0041507164941805E-3</c:v>
                </c:pt>
                <c:pt idx="4">
                  <c:v>2.9642423785423144E-3</c:v>
                </c:pt>
                <c:pt idx="5">
                  <c:v>2.9139954809302981E-3</c:v>
                </c:pt>
                <c:pt idx="6">
                  <c:v>2.9458629025709282E-3</c:v>
                </c:pt>
                <c:pt idx="7">
                  <c:v>2.9540745642522293E-3</c:v>
                </c:pt>
                <c:pt idx="8">
                  <c:v>2.6741044388796098E-3</c:v>
                </c:pt>
                <c:pt idx="9">
                  <c:v>2.021367896860804E-3</c:v>
                </c:pt>
                <c:pt idx="10">
                  <c:v>9.8702951731199917E-4</c:v>
                </c:pt>
                <c:pt idx="11">
                  <c:v>2.204575478259585E-5</c:v>
                </c:pt>
                <c:pt idx="12">
                  <c:v>-8.166307989797561E-4</c:v>
                </c:pt>
                <c:pt idx="13">
                  <c:v>-1.6037667364550146E-3</c:v>
                </c:pt>
                <c:pt idx="14">
                  <c:v>-2.0563159372136708E-3</c:v>
                </c:pt>
                <c:pt idx="15">
                  <c:v>-2.4553046894592034E-3</c:v>
                </c:pt>
                <c:pt idx="16">
                  <c:v>-2.8665483375885925E-3</c:v>
                </c:pt>
                <c:pt idx="17">
                  <c:v>-3.1998515973284958E-3</c:v>
                </c:pt>
                <c:pt idx="18">
                  <c:v>-3.4682251992805835E-3</c:v>
                </c:pt>
                <c:pt idx="19">
                  <c:v>-3.6847260247003799E-3</c:v>
                </c:pt>
                <c:pt idx="20">
                  <c:v>-3.8375668605928892E-3</c:v>
                </c:pt>
                <c:pt idx="21">
                  <c:v>-3.8994631615303366E-3</c:v>
                </c:pt>
                <c:pt idx="22">
                  <c:v>-3.8296282051162311E-3</c:v>
                </c:pt>
                <c:pt idx="23">
                  <c:v>-3.7090095424328062E-3</c:v>
                </c:pt>
                <c:pt idx="24">
                  <c:v>-3.5445322736923357E-3</c:v>
                </c:pt>
                <c:pt idx="25">
                  <c:v>-3.3464936047592486E-3</c:v>
                </c:pt>
                <c:pt idx="26">
                  <c:v>-3.182116700054749E-3</c:v>
                </c:pt>
                <c:pt idx="27">
                  <c:v>-3.0923977216712473E-3</c:v>
                </c:pt>
                <c:pt idx="28">
                  <c:v>-3.0638520637533695E-3</c:v>
                </c:pt>
                <c:pt idx="29">
                  <c:v>-3.0643790537946414E-3</c:v>
                </c:pt>
                <c:pt idx="30">
                  <c:v>-3.1133746710254595E-3</c:v>
                </c:pt>
                <c:pt idx="31">
                  <c:v>-3.2225661133178374E-3</c:v>
                </c:pt>
                <c:pt idx="32">
                  <c:v>-3.963051152523156E-3</c:v>
                </c:pt>
                <c:pt idx="33">
                  <c:v>-3.9538956952634985E-3</c:v>
                </c:pt>
                <c:pt idx="34">
                  <c:v>-3.7480966343267363E-3</c:v>
                </c:pt>
                <c:pt idx="35">
                  <c:v>-3.4872649423529634E-3</c:v>
                </c:pt>
                <c:pt idx="36">
                  <c:v>-3.3963225590021295E-3</c:v>
                </c:pt>
                <c:pt idx="37">
                  <c:v>-3.544389447145857E-3</c:v>
                </c:pt>
                <c:pt idx="38">
                  <c:v>-3.6395164863659568E-3</c:v>
                </c:pt>
                <c:pt idx="39">
                  <c:v>-3.5376482728279868E-3</c:v>
                </c:pt>
                <c:pt idx="40">
                  <c:v>-3.4688946948480126E-3</c:v>
                </c:pt>
                <c:pt idx="41">
                  <c:v>-3.4626961568856585E-3</c:v>
                </c:pt>
                <c:pt idx="42">
                  <c:v>-3.4835174342399133E-3</c:v>
                </c:pt>
                <c:pt idx="43">
                  <c:v>-3.6894154225620701E-3</c:v>
                </c:pt>
                <c:pt idx="44">
                  <c:v>-3.8658819552304102E-3</c:v>
                </c:pt>
                <c:pt idx="45">
                  <c:v>-3.9028042387372341E-3</c:v>
                </c:pt>
                <c:pt idx="46">
                  <c:v>-3.9439178073659154E-3</c:v>
                </c:pt>
                <c:pt idx="47">
                  <c:v>-4.0969851461893914E-3</c:v>
                </c:pt>
                <c:pt idx="48">
                  <c:v>-4.3358027501443352E-3</c:v>
                </c:pt>
                <c:pt idx="49">
                  <c:v>-4.5399419945926223E-3</c:v>
                </c:pt>
                <c:pt idx="50">
                  <c:v>-4.7212808400871609E-3</c:v>
                </c:pt>
                <c:pt idx="51">
                  <c:v>-4.8306824255014424E-3</c:v>
                </c:pt>
                <c:pt idx="52">
                  <c:v>-4.908394424697593E-3</c:v>
                </c:pt>
                <c:pt idx="53">
                  <c:v>-4.9176312668287592E-3</c:v>
                </c:pt>
                <c:pt idx="54">
                  <c:v>-4.6743187535277508E-3</c:v>
                </c:pt>
                <c:pt idx="55">
                  <c:v>-4.1022287417742387E-3</c:v>
                </c:pt>
                <c:pt idx="56">
                  <c:v>-3.1382782141311516E-3</c:v>
                </c:pt>
                <c:pt idx="57">
                  <c:v>-2.3322307037908496E-3</c:v>
                </c:pt>
                <c:pt idx="58">
                  <c:v>-1.7291223224702446E-3</c:v>
                </c:pt>
                <c:pt idx="59">
                  <c:v>-1.2305241710095505E-3</c:v>
                </c:pt>
                <c:pt idx="60">
                  <c:v>-1.115601900489871E-3</c:v>
                </c:pt>
                <c:pt idx="61">
                  <c:v>-1.0612802514852193E-3</c:v>
                </c:pt>
                <c:pt idx="62">
                  <c:v>-1.0597039388950957E-3</c:v>
                </c:pt>
                <c:pt idx="63">
                  <c:v>-1.1444903481401258E-3</c:v>
                </c:pt>
                <c:pt idx="64">
                  <c:v>-1.1981366296526241E-3</c:v>
                </c:pt>
                <c:pt idx="65">
                  <c:v>-1.2186720393745354E-3</c:v>
                </c:pt>
                <c:pt idx="66">
                  <c:v>-1.2838113415698515E-3</c:v>
                </c:pt>
                <c:pt idx="67">
                  <c:v>-1.3168452997811553E-3</c:v>
                </c:pt>
                <c:pt idx="68">
                  <c:v>-1.3997318930766278E-3</c:v>
                </c:pt>
                <c:pt idx="69">
                  <c:v>-1.5088828544956856E-3</c:v>
                </c:pt>
                <c:pt idx="70">
                  <c:v>-1.6028062041626434E-3</c:v>
                </c:pt>
                <c:pt idx="71">
                  <c:v>-1.725669793130602E-3</c:v>
                </c:pt>
                <c:pt idx="72">
                  <c:v>-1.834233940280372E-3</c:v>
                </c:pt>
                <c:pt idx="73">
                  <c:v>-1.9574357808073151E-3</c:v>
                </c:pt>
              </c:numCache>
            </c:numRef>
          </c:val>
          <c:smooth val="0"/>
          <c:extLst>
            <c:ext xmlns:c16="http://schemas.microsoft.com/office/drawing/2014/chart" uri="{C3380CC4-5D6E-409C-BE32-E72D297353CC}">
              <c16:uniqueId val="{00000001-2B18-4C23-903B-CAC64F076298}"/>
            </c:ext>
          </c:extLst>
        </c:ser>
        <c:dLbls>
          <c:showLegendKey val="0"/>
          <c:showVal val="0"/>
          <c:showCatName val="0"/>
          <c:showSerName val="0"/>
          <c:showPercent val="0"/>
          <c:showBubbleSize val="0"/>
        </c:dLbls>
        <c:smooth val="0"/>
        <c:axId val="-2121399064"/>
        <c:axId val="-2121396024"/>
      </c:lineChart>
      <c:dateAx>
        <c:axId val="-2121399064"/>
        <c:scaling>
          <c:orientation val="minMax"/>
        </c:scaling>
        <c:delete val="0"/>
        <c:axPos val="b"/>
        <c:numFmt formatCode="0" sourceLinked="1"/>
        <c:majorTickMark val="none"/>
        <c:minorTickMark val="none"/>
        <c:tickLblPos val="nextTo"/>
        <c:crossAx val="-2121396024"/>
        <c:crosses val="autoZero"/>
        <c:auto val="0"/>
        <c:lblOffset val="100"/>
        <c:baseTimeUnit val="days"/>
        <c:majorUnit val="4"/>
        <c:majorTimeUnit val="days"/>
      </c:dateAx>
      <c:valAx>
        <c:axId val="-2121396024"/>
        <c:scaling>
          <c:orientation val="minMax"/>
        </c:scaling>
        <c:delete val="0"/>
        <c:axPos val="l"/>
        <c:majorGridlines/>
        <c:numFmt formatCode="0.0%" sourceLinked="0"/>
        <c:majorTickMark val="none"/>
        <c:minorTickMark val="none"/>
        <c:tickLblPos val="nextTo"/>
        <c:spPr>
          <a:ln w="9525">
            <a:noFill/>
          </a:ln>
        </c:spPr>
        <c:crossAx val="-2121399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DataSummary!$D$485</c:f>
          <c:strCache>
            <c:ptCount val="1"/>
            <c:pt idx="0">
              <c:v>ARG: Working age population to total pop.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dPt>
            <c:idx val="1"/>
            <c:bubble3D val="0"/>
            <c:spPr>
              <a:ln>
                <a:prstDash val="sysDash"/>
              </a:ln>
            </c:spPr>
            <c:extLst>
              <c:ext xmlns:c16="http://schemas.microsoft.com/office/drawing/2014/chart" uri="{C3380CC4-5D6E-409C-BE32-E72D297353CC}">
                <c16:uniqueId val="{00000001-2B3F-4DBA-A595-AB43898AFFCD}"/>
              </c:ext>
            </c:extLst>
          </c:dPt>
          <c:cat>
            <c:numRef>
              <c:extLst>
                <c:ext xmlns:c15="http://schemas.microsoft.com/office/drawing/2012/chart" uri="{02D57815-91ED-43cb-92C2-25804820EDAC}">
                  <c15:fullRef>
                    <c15:sqref>InputDataA_GeneralAssumptions!$I$121:$CH$121</c15:sqref>
                  </c15:fullRef>
                </c:ext>
              </c:extLst>
              <c:f>(InputDataA_GeneralAssumptions!$I$121:$AN$121,InputDataA_GeneralAssumptions!$AS$121:$CH$121)</c:f>
              <c:numCache>
                <c:formatCode>0</c:formatCode>
                <c:ptCount val="7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InputDataA_GeneralAssumptions!$I$124:$CH$124</c15:sqref>
                  </c15:fullRef>
                </c:ext>
              </c:extLst>
              <c:f>(InputDataA_GeneralAssumptions!$I$124:$AN$124,InputDataA_GeneralAssumptions!$AS$124:$CH$124)</c:f>
              <c:numCache>
                <c:formatCode>0.000</c:formatCode>
                <c:ptCount val="74"/>
                <c:pt idx="0">
                  <c:v>0.65206316116849494</c:v>
                </c:pt>
                <c:pt idx="1">
                  <c:v>0.65376300050719904</c:v>
                </c:pt>
                <c:pt idx="2">
                  <c:v>0.65563329673232407</c:v>
                </c:pt>
                <c:pt idx="3">
                  <c:v>0.65760291797045989</c:v>
                </c:pt>
                <c:pt idx="4">
                  <c:v>0.65955221240816098</c:v>
                </c:pt>
                <c:pt idx="5">
                  <c:v>0.661474144574556</c:v>
                </c:pt>
                <c:pt idx="6">
                  <c:v>0.66342275671806805</c:v>
                </c:pt>
                <c:pt idx="7">
                  <c:v>0.66538255700903504</c:v>
                </c:pt>
                <c:pt idx="8">
                  <c:v>0.66716185945828599</c:v>
                </c:pt>
                <c:pt idx="9">
                  <c:v>0.668510439023005</c:v>
                </c:pt>
                <c:pt idx="10">
                  <c:v>0.66917027855895195</c:v>
                </c:pt>
                <c:pt idx="11">
                  <c:v>0.66918503092282089</c:v>
                </c:pt>
                <c:pt idx="12">
                  <c:v>0.66863855381635307</c:v>
                </c:pt>
                <c:pt idx="13">
                  <c:v>0.66756621354503098</c:v>
                </c:pt>
                <c:pt idx="14">
                  <c:v>0.66619348650097299</c:v>
                </c:pt>
                <c:pt idx="15">
                  <c:v>0.66455777850947995</c:v>
                </c:pt>
                <c:pt idx="16">
                  <c:v>0.66265279151426204</c:v>
                </c:pt>
                <c:pt idx="17">
                  <c:v>0.66053240092086096</c:v>
                </c:pt>
                <c:pt idx="18">
                  <c:v>0.65824152580304596</c:v>
                </c:pt>
                <c:pt idx="19">
                  <c:v>0.65581608612238096</c:v>
                </c:pt>
                <c:pt idx="20">
                  <c:v>0.65329934804363399</c:v>
                </c:pt>
                <c:pt idx="21">
                  <c:v>0.65075183130248604</c:v>
                </c:pt>
                <c:pt idx="22">
                  <c:v>0.64825969373479897</c:v>
                </c:pt>
                <c:pt idx="23">
                  <c:v>0.64585529234476202</c:v>
                </c:pt>
                <c:pt idx="24">
                  <c:v>0.64356603741691099</c:v>
                </c:pt>
                <c:pt idx="25">
                  <c:v>0.64141234778845502</c:v>
                </c:pt>
                <c:pt idx="26">
                  <c:v>0.63937129884493604</c:v>
                </c:pt>
                <c:pt idx="27">
                  <c:v>0.637394108497086</c:v>
                </c:pt>
                <c:pt idx="28">
                  <c:v>0.63544122724234298</c:v>
                </c:pt>
                <c:pt idx="29">
                  <c:v>0.63349399445566401</c:v>
                </c:pt>
                <c:pt idx="30">
                  <c:v>0.63152169029907901</c:v>
                </c:pt>
                <c:pt idx="31">
                  <c:v>0.62948656990009599</c:v>
                </c:pt>
                <c:pt idx="32">
                  <c:v>0.61786451755401794</c:v>
                </c:pt>
                <c:pt idx="33">
                  <c:v>0.61542154569780505</c:v>
                </c:pt>
                <c:pt idx="34">
                  <c:v>0.61311488627368294</c:v>
                </c:pt>
                <c:pt idx="35">
                  <c:v>0.610976792225146</c:v>
                </c:pt>
                <c:pt idx="36">
                  <c:v>0.608901717962685</c:v>
                </c:pt>
                <c:pt idx="37">
                  <c:v>0.60674353313918905</c:v>
                </c:pt>
                <c:pt idx="38">
                  <c:v>0.60453528004733303</c:v>
                </c:pt>
                <c:pt idx="39">
                  <c:v>0.60239664685800998</c:v>
                </c:pt>
                <c:pt idx="40">
                  <c:v>0.60030699632552997</c:v>
                </c:pt>
                <c:pt idx="41">
                  <c:v>0.59822831559640199</c:v>
                </c:pt>
                <c:pt idx="42">
                  <c:v>0.59614437682936594</c:v>
                </c:pt>
                <c:pt idx="43">
                  <c:v>0.59394495257141799</c:v>
                </c:pt>
                <c:pt idx="44">
                  <c:v>0.59164883149687197</c:v>
                </c:pt>
                <c:pt idx="45">
                  <c:v>0.58933974192946204</c:v>
                </c:pt>
                <c:pt idx="46">
                  <c:v>0.58701543442667803</c:v>
                </c:pt>
                <c:pt idx="47">
                  <c:v>0.58461044091124803</c:v>
                </c:pt>
                <c:pt idx="48">
                  <c:v>0.58207568535378196</c:v>
                </c:pt>
                <c:pt idx="49">
                  <c:v>0.57943309550581301</c:v>
                </c:pt>
                <c:pt idx="50">
                  <c:v>0.57669742913388899</c:v>
                </c:pt>
                <c:pt idx="51">
                  <c:v>0.57391158699814004</c:v>
                </c:pt>
                <c:pt idx="52">
                  <c:v>0.57109460256424904</c:v>
                </c:pt>
                <c:pt idx="53">
                  <c:v>0.56828616989036196</c:v>
                </c:pt>
                <c:pt idx="54">
                  <c:v>0.56562981918907296</c:v>
                </c:pt>
                <c:pt idx="55">
                  <c:v>0.56330947628759098</c:v>
                </c:pt>
                <c:pt idx="56">
                  <c:v>0.56154165443034398</c:v>
                </c:pt>
                <c:pt idx="57">
                  <c:v>0.56023200974242404</c:v>
                </c:pt>
                <c:pt idx="58">
                  <c:v>0.55926330006861602</c:v>
                </c:pt>
                <c:pt idx="59">
                  <c:v>0.55857511305992302</c:v>
                </c:pt>
                <c:pt idx="60">
                  <c:v>0.55795196560222704</c:v>
                </c:pt>
                <c:pt idx="61">
                  <c:v>0.55735982219985603</c:v>
                </c:pt>
                <c:pt idx="62">
                  <c:v>0.55676918580088897</c:v>
                </c:pt>
                <c:pt idx="63">
                  <c:v>0.55613196884159799</c:v>
                </c:pt>
                <c:pt idx="64">
                  <c:v>0.55546564675880805</c:v>
                </c:pt>
                <c:pt idx="65">
                  <c:v>0.55478871630627002</c:v>
                </c:pt>
                <c:pt idx="66">
                  <c:v>0.55407647226010104</c:v>
                </c:pt>
                <c:pt idx="67">
                  <c:v>0.55334683926188599</c:v>
                </c:pt>
                <c:pt idx="68">
                  <c:v>0.55257230204303798</c:v>
                </c:pt>
                <c:pt idx="69">
                  <c:v>0.551738535170616</c:v>
                </c:pt>
                <c:pt idx="70">
                  <c:v>0.55085420522336892</c:v>
                </c:pt>
                <c:pt idx="71">
                  <c:v>0.54990361276099597</c:v>
                </c:pt>
                <c:pt idx="72">
                  <c:v>0.54889496089058698</c:v>
                </c:pt>
                <c:pt idx="73">
                  <c:v>0.54782053425423494</c:v>
                </c:pt>
              </c:numCache>
            </c:numRef>
          </c:val>
          <c:smooth val="0"/>
          <c:extLst>
            <c:ext xmlns:c16="http://schemas.microsoft.com/office/drawing/2014/chart" uri="{C3380CC4-5D6E-409C-BE32-E72D297353CC}">
              <c16:uniqueId val="{00000002-2B3F-4DBA-A595-AB43898AFFC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InputDataA_GeneralAssumptions!$I$121:$CH$121</c15:sqref>
                  </c15:fullRef>
                </c:ext>
              </c:extLst>
              <c:f>(InputDataA_GeneralAssumptions!$I$121:$AN$121,InputDataA_GeneralAssumptions!$AS$121:$CH$121)</c:f>
              <c:numCache>
                <c:formatCode>0</c:formatCode>
                <c:ptCount val="7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InputDataA_GeneralAssumptions!$I$129:$CH$129</c15:sqref>
                  </c15:fullRef>
                </c:ext>
              </c:extLst>
              <c:f>(InputDataA_GeneralAssumptions!$I$129:$AN$129,InputDataA_GeneralAssumptions!$AS$129:$CH$129)</c:f>
              <c:numCache>
                <c:formatCode>0.000</c:formatCode>
                <c:ptCount val="74"/>
                <c:pt idx="0">
                  <c:v>0.65206316116849494</c:v>
                </c:pt>
                <c:pt idx="1">
                  <c:v>0.65376300050719904</c:v>
                </c:pt>
                <c:pt idx="2">
                  <c:v>0.65563329673232407</c:v>
                </c:pt>
                <c:pt idx="3">
                  <c:v>0.65760291797045989</c:v>
                </c:pt>
                <c:pt idx="4">
                  <c:v>0.65955221240816098</c:v>
                </c:pt>
                <c:pt idx="5">
                  <c:v>0.661474144574556</c:v>
                </c:pt>
                <c:pt idx="6">
                  <c:v>0.66342275671806805</c:v>
                </c:pt>
                <c:pt idx="7">
                  <c:v>0.66538255700903504</c:v>
                </c:pt>
                <c:pt idx="8">
                  <c:v>0.66716185945828599</c:v>
                </c:pt>
                <c:pt idx="9">
                  <c:v>0.668510439023005</c:v>
                </c:pt>
                <c:pt idx="10">
                  <c:v>0.66917027855895195</c:v>
                </c:pt>
                <c:pt idx="11">
                  <c:v>0.66918503092282089</c:v>
                </c:pt>
                <c:pt idx="12">
                  <c:v>0.66863855381635307</c:v>
                </c:pt>
                <c:pt idx="13">
                  <c:v>0.66756621354503098</c:v>
                </c:pt>
                <c:pt idx="14">
                  <c:v>0.66619348650097299</c:v>
                </c:pt>
                <c:pt idx="15">
                  <c:v>0.66455777850947995</c:v>
                </c:pt>
                <c:pt idx="16">
                  <c:v>0.66265279151426204</c:v>
                </c:pt>
                <c:pt idx="17">
                  <c:v>0.66053240092086096</c:v>
                </c:pt>
                <c:pt idx="18">
                  <c:v>0.65824152580304596</c:v>
                </c:pt>
                <c:pt idx="19">
                  <c:v>0.65581608612238096</c:v>
                </c:pt>
                <c:pt idx="20">
                  <c:v>0.65329934804363399</c:v>
                </c:pt>
                <c:pt idx="21">
                  <c:v>0.65075183130248604</c:v>
                </c:pt>
                <c:pt idx="22">
                  <c:v>0.64825969373479897</c:v>
                </c:pt>
                <c:pt idx="23">
                  <c:v>0.64585529234476202</c:v>
                </c:pt>
                <c:pt idx="24">
                  <c:v>0.64356603741691099</c:v>
                </c:pt>
                <c:pt idx="25">
                  <c:v>0.64141234778845502</c:v>
                </c:pt>
                <c:pt idx="26">
                  <c:v>0.63937129884493604</c:v>
                </c:pt>
                <c:pt idx="27">
                  <c:v>0.637394108497086</c:v>
                </c:pt>
                <c:pt idx="28">
                  <c:v>0.63544122724234298</c:v>
                </c:pt>
                <c:pt idx="29">
                  <c:v>0.63349399445566401</c:v>
                </c:pt>
                <c:pt idx="30">
                  <c:v>0.63152169029907901</c:v>
                </c:pt>
                <c:pt idx="31">
                  <c:v>0.62948656990009599</c:v>
                </c:pt>
                <c:pt idx="32">
                  <c:v>0.61786451755401794</c:v>
                </c:pt>
                <c:pt idx="33">
                  <c:v>0.61542154569780505</c:v>
                </c:pt>
                <c:pt idx="34">
                  <c:v>0.61311488627368294</c:v>
                </c:pt>
                <c:pt idx="35">
                  <c:v>0.610976792225146</c:v>
                </c:pt>
                <c:pt idx="36">
                  <c:v>0.608901717962685</c:v>
                </c:pt>
                <c:pt idx="37">
                  <c:v>0.60674353313918905</c:v>
                </c:pt>
                <c:pt idx="38">
                  <c:v>0.60453528004733303</c:v>
                </c:pt>
                <c:pt idx="39">
                  <c:v>0.60239664685800998</c:v>
                </c:pt>
                <c:pt idx="40">
                  <c:v>0.60030699632552997</c:v>
                </c:pt>
                <c:pt idx="41">
                  <c:v>0.59822831559640199</c:v>
                </c:pt>
                <c:pt idx="42">
                  <c:v>0.59614437682936594</c:v>
                </c:pt>
                <c:pt idx="43">
                  <c:v>0.59394495257141799</c:v>
                </c:pt>
                <c:pt idx="44">
                  <c:v>0.59164883149687197</c:v>
                </c:pt>
                <c:pt idx="45">
                  <c:v>0.58933974192946204</c:v>
                </c:pt>
                <c:pt idx="46">
                  <c:v>0.58701543442667803</c:v>
                </c:pt>
                <c:pt idx="47">
                  <c:v>0.58461044091124803</c:v>
                </c:pt>
                <c:pt idx="48">
                  <c:v>0.58207568535378196</c:v>
                </c:pt>
                <c:pt idx="49">
                  <c:v>0.57943309550581301</c:v>
                </c:pt>
                <c:pt idx="50">
                  <c:v>0.57669742913388899</c:v>
                </c:pt>
                <c:pt idx="51">
                  <c:v>0.57391158699814004</c:v>
                </c:pt>
                <c:pt idx="52">
                  <c:v>0.57109460256424904</c:v>
                </c:pt>
                <c:pt idx="53">
                  <c:v>0.56828616989036196</c:v>
                </c:pt>
                <c:pt idx="54">
                  <c:v>0.56562981918907296</c:v>
                </c:pt>
                <c:pt idx="55">
                  <c:v>0.56330947628759098</c:v>
                </c:pt>
                <c:pt idx="56">
                  <c:v>0.56154165443034398</c:v>
                </c:pt>
                <c:pt idx="57">
                  <c:v>0.56023200974242404</c:v>
                </c:pt>
                <c:pt idx="58">
                  <c:v>0.55926330006861602</c:v>
                </c:pt>
                <c:pt idx="59">
                  <c:v>0.55857511305992302</c:v>
                </c:pt>
                <c:pt idx="60">
                  <c:v>0.55795196560222704</c:v>
                </c:pt>
                <c:pt idx="61">
                  <c:v>0.55735982219985603</c:v>
                </c:pt>
                <c:pt idx="62">
                  <c:v>0.55676918580088897</c:v>
                </c:pt>
                <c:pt idx="63">
                  <c:v>0.55613196884159799</c:v>
                </c:pt>
                <c:pt idx="64">
                  <c:v>0.55546564675880805</c:v>
                </c:pt>
                <c:pt idx="65">
                  <c:v>0.55478871630627002</c:v>
                </c:pt>
                <c:pt idx="66">
                  <c:v>0.55407647226010104</c:v>
                </c:pt>
                <c:pt idx="67">
                  <c:v>0.55334683926188599</c:v>
                </c:pt>
                <c:pt idx="68">
                  <c:v>0.55257230204303798</c:v>
                </c:pt>
                <c:pt idx="69">
                  <c:v>0.551738535170616</c:v>
                </c:pt>
                <c:pt idx="70">
                  <c:v>0.55085420522336892</c:v>
                </c:pt>
                <c:pt idx="71">
                  <c:v>0.54990361276099597</c:v>
                </c:pt>
                <c:pt idx="72">
                  <c:v>0.54889496089058698</c:v>
                </c:pt>
                <c:pt idx="73">
                  <c:v>0.54782053425423494</c:v>
                </c:pt>
              </c:numCache>
            </c:numRef>
          </c:val>
          <c:smooth val="0"/>
          <c:extLst>
            <c:ext xmlns:c16="http://schemas.microsoft.com/office/drawing/2014/chart" uri="{C3380CC4-5D6E-409C-BE32-E72D297353CC}">
              <c16:uniqueId val="{00000003-2B3F-4DBA-A595-AB43898AFFCD}"/>
            </c:ext>
          </c:extLst>
        </c:ser>
        <c:dLbls>
          <c:showLegendKey val="0"/>
          <c:showVal val="0"/>
          <c:showCatName val="0"/>
          <c:showSerName val="0"/>
          <c:showPercent val="0"/>
          <c:showBubbleSize val="0"/>
        </c:dLbls>
        <c:smooth val="0"/>
        <c:axId val="-2121354712"/>
        <c:axId val="-2121351672"/>
      </c:lineChart>
      <c:dateAx>
        <c:axId val="-2121354712"/>
        <c:scaling>
          <c:orientation val="minMax"/>
        </c:scaling>
        <c:delete val="0"/>
        <c:axPos val="b"/>
        <c:numFmt formatCode="0" sourceLinked="1"/>
        <c:majorTickMark val="none"/>
        <c:minorTickMark val="none"/>
        <c:tickLblPos val="nextTo"/>
        <c:crossAx val="-2121351672"/>
        <c:crosses val="autoZero"/>
        <c:auto val="0"/>
        <c:lblOffset val="100"/>
        <c:baseTimeUnit val="days"/>
        <c:majorUnit val="4"/>
        <c:majorTimeUnit val="days"/>
      </c:dateAx>
      <c:valAx>
        <c:axId val="-2121351672"/>
        <c:scaling>
          <c:orientation val="minMax"/>
          <c:min val="0"/>
        </c:scaling>
        <c:delete val="0"/>
        <c:axPos val="l"/>
        <c:majorGridlines/>
        <c:numFmt formatCode="0%" sourceLinked="0"/>
        <c:majorTickMark val="none"/>
        <c:minorTickMark val="none"/>
        <c:tickLblPos val="nextTo"/>
        <c:spPr>
          <a:ln w="9525">
            <a:noFill/>
          </a:ln>
        </c:spPr>
        <c:crossAx val="-212135471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DataSummary!$D$487</c:f>
          <c:strCache>
            <c:ptCount val="1"/>
            <c:pt idx="0">
              <c:v>ARG: Share of male population in total population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InputDataA_GeneralAssumptions!$I$112:$CH$112</c15:sqref>
                  </c15:fullRef>
                </c:ext>
              </c:extLst>
              <c:f>(InputDataA_GeneralAssumptions!$I$112:$AN$112,InputDataA_GeneralAssumptions!$AS$112:$CH$112)</c:f>
              <c:numCache>
                <c:formatCode>0</c:formatCode>
                <c:ptCount val="7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InputDataA_GeneralAssumptions!$I$115:$CH$115</c15:sqref>
                  </c15:fullRef>
                </c:ext>
              </c:extLst>
              <c:f>(InputDataA_GeneralAssumptions!$I$115:$AN$115,InputDataA_GeneralAssumptions!$AS$115:$CH$115)</c:f>
              <c:numCache>
                <c:formatCode>0.000</c:formatCode>
                <c:ptCount val="74"/>
                <c:pt idx="0">
                  <c:v>0.4951108992099762</c:v>
                </c:pt>
                <c:pt idx="1">
                  <c:v>0.49517294764518738</c:v>
                </c:pt>
                <c:pt idx="2">
                  <c:v>0.49523186683654785</c:v>
                </c:pt>
                <c:pt idx="3">
                  <c:v>0.49528771638870239</c:v>
                </c:pt>
                <c:pt idx="4">
                  <c:v>0.49534058570861816</c:v>
                </c:pt>
                <c:pt idx="5">
                  <c:v>0.49539154767990112</c:v>
                </c:pt>
                <c:pt idx="6">
                  <c:v>0.49544087052345276</c:v>
                </c:pt>
                <c:pt idx="7">
                  <c:v>0.49548843502998352</c:v>
                </c:pt>
                <c:pt idx="8">
                  <c:v>0.49553465843200684</c:v>
                </c:pt>
                <c:pt idx="9">
                  <c:v>0.49558058381080627</c:v>
                </c:pt>
                <c:pt idx="10">
                  <c:v>0.49562650918960571</c:v>
                </c:pt>
                <c:pt idx="11">
                  <c:v>0.49567365646362305</c:v>
                </c:pt>
                <c:pt idx="12">
                  <c:v>0.4957222044467926</c:v>
                </c:pt>
                <c:pt idx="13">
                  <c:v>0.49577149748802185</c:v>
                </c:pt>
                <c:pt idx="14">
                  <c:v>0.49582219123840332</c:v>
                </c:pt>
                <c:pt idx="15">
                  <c:v>0.49587413668632507</c:v>
                </c:pt>
                <c:pt idx="16">
                  <c:v>0.49592790007591248</c:v>
                </c:pt>
                <c:pt idx="17">
                  <c:v>0.49598401784896851</c:v>
                </c:pt>
                <c:pt idx="18">
                  <c:v>0.49604219198226929</c:v>
                </c:pt>
                <c:pt idx="19">
                  <c:v>0.49610212445259094</c:v>
                </c:pt>
                <c:pt idx="20">
                  <c:v>0.49616393446922302</c:v>
                </c:pt>
                <c:pt idx="21">
                  <c:v>0.49622675776481628</c:v>
                </c:pt>
                <c:pt idx="22">
                  <c:v>0.49628967046737671</c:v>
                </c:pt>
                <c:pt idx="23">
                  <c:v>0.49635240435600281</c:v>
                </c:pt>
                <c:pt idx="24">
                  <c:v>0.49641600251197815</c:v>
                </c:pt>
                <c:pt idx="25">
                  <c:v>0.49647986888885498</c:v>
                </c:pt>
                <c:pt idx="26">
                  <c:v>0.49654263257980347</c:v>
                </c:pt>
                <c:pt idx="27">
                  <c:v>0.49660360813140869</c:v>
                </c:pt>
                <c:pt idx="28">
                  <c:v>0.49666166305541992</c:v>
                </c:pt>
                <c:pt idx="29">
                  <c:v>0.49671518802642822</c:v>
                </c:pt>
                <c:pt idx="30">
                  <c:v>0.49676498770713806</c:v>
                </c:pt>
                <c:pt idx="31">
                  <c:v>0.49681186676025391</c:v>
                </c:pt>
                <c:pt idx="32">
                  <c:v>0.49697420001029968</c:v>
                </c:pt>
                <c:pt idx="33">
                  <c:v>0.49699366092681885</c:v>
                </c:pt>
                <c:pt idx="34">
                  <c:v>0.49701005220413208</c:v>
                </c:pt>
                <c:pt idx="35">
                  <c:v>0.49702256917953491</c:v>
                </c:pt>
                <c:pt idx="36">
                  <c:v>0.49703329801559448</c:v>
                </c:pt>
                <c:pt idx="37">
                  <c:v>0.49704286456108093</c:v>
                </c:pt>
                <c:pt idx="38">
                  <c:v>0.49705126881599426</c:v>
                </c:pt>
                <c:pt idx="39">
                  <c:v>0.49705702066421509</c:v>
                </c:pt>
                <c:pt idx="40">
                  <c:v>0.49706107378005981</c:v>
                </c:pt>
                <c:pt idx="41">
                  <c:v>0.49706578254699707</c:v>
                </c:pt>
                <c:pt idx="42">
                  <c:v>0.49707081913948059</c:v>
                </c:pt>
                <c:pt idx="43">
                  <c:v>0.49707570672035217</c:v>
                </c:pt>
                <c:pt idx="44">
                  <c:v>0.49708038568496704</c:v>
                </c:pt>
                <c:pt idx="45">
                  <c:v>0.49708652496337891</c:v>
                </c:pt>
                <c:pt idx="46">
                  <c:v>0.49709430336952209</c:v>
                </c:pt>
                <c:pt idx="47">
                  <c:v>0.49710208177566528</c:v>
                </c:pt>
                <c:pt idx="48">
                  <c:v>0.49710750579833984</c:v>
                </c:pt>
                <c:pt idx="49">
                  <c:v>0.49711069464683533</c:v>
                </c:pt>
                <c:pt idx="50">
                  <c:v>0.49711146950721741</c:v>
                </c:pt>
                <c:pt idx="51">
                  <c:v>0.49710914492607117</c:v>
                </c:pt>
                <c:pt idx="52">
                  <c:v>0.49710536003112793</c:v>
                </c:pt>
                <c:pt idx="53">
                  <c:v>0.49709871411323547</c:v>
                </c:pt>
                <c:pt idx="54">
                  <c:v>0.49708878993988037</c:v>
                </c:pt>
                <c:pt idx="55">
                  <c:v>0.49707692861557007</c:v>
                </c:pt>
                <c:pt idx="56">
                  <c:v>0.49706429243087769</c:v>
                </c:pt>
                <c:pt idx="57">
                  <c:v>0.49704992771148682</c:v>
                </c:pt>
                <c:pt idx="58">
                  <c:v>0.4970346987247467</c:v>
                </c:pt>
                <c:pt idx="59">
                  <c:v>0.49702081084251404</c:v>
                </c:pt>
                <c:pt idx="60">
                  <c:v>0.49700623750686646</c:v>
                </c:pt>
                <c:pt idx="61">
                  <c:v>0.49699175357818604</c:v>
                </c:pt>
                <c:pt idx="62">
                  <c:v>0.496978759765625</c:v>
                </c:pt>
                <c:pt idx="63">
                  <c:v>0.49696585536003113</c:v>
                </c:pt>
                <c:pt idx="64">
                  <c:v>0.49695160984992981</c:v>
                </c:pt>
                <c:pt idx="65">
                  <c:v>0.49693784117698669</c:v>
                </c:pt>
                <c:pt idx="66">
                  <c:v>0.49692347645759583</c:v>
                </c:pt>
                <c:pt idx="67">
                  <c:v>0.49690675735473633</c:v>
                </c:pt>
                <c:pt idx="68">
                  <c:v>0.49688947200775146</c:v>
                </c:pt>
                <c:pt idx="69">
                  <c:v>0.49687319993972778</c:v>
                </c:pt>
                <c:pt idx="70">
                  <c:v>0.49685701727867126</c:v>
                </c:pt>
                <c:pt idx="71">
                  <c:v>0.49683919548988342</c:v>
                </c:pt>
                <c:pt idx="72">
                  <c:v>0.49682137370109558</c:v>
                </c:pt>
                <c:pt idx="73">
                  <c:v>0.49680608510971069</c:v>
                </c:pt>
              </c:numCache>
            </c:numRef>
          </c:val>
          <c:smooth val="0"/>
          <c:extLst>
            <c:ext xmlns:c16="http://schemas.microsoft.com/office/drawing/2014/chart" uri="{C3380CC4-5D6E-409C-BE32-E72D297353CC}">
              <c16:uniqueId val="{00000000-FF24-4DB4-883A-97D4F4ADFF6A}"/>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InputDataA_GeneralAssumptions!$I$112:$CH$112</c15:sqref>
                  </c15:fullRef>
                </c:ext>
              </c:extLst>
              <c:f>(InputDataA_GeneralAssumptions!$I$112:$AN$112,InputDataA_GeneralAssumptions!$AS$112:$CH$112)</c:f>
              <c:numCache>
                <c:formatCode>0</c:formatCode>
                <c:ptCount val="7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InputDataA_GeneralAssumptions!$I$119:$CH$119</c15:sqref>
                  </c15:fullRef>
                </c:ext>
              </c:extLst>
              <c:f>(InputDataA_GeneralAssumptions!$I$119:$AN$119,InputDataA_GeneralAssumptions!$AS$119:$CH$119)</c:f>
              <c:numCache>
                <c:formatCode>0.000</c:formatCode>
                <c:ptCount val="74"/>
                <c:pt idx="0">
                  <c:v>0.4951108992099762</c:v>
                </c:pt>
                <c:pt idx="1">
                  <c:v>0.49517294764518738</c:v>
                </c:pt>
                <c:pt idx="2">
                  <c:v>0.49523186683654785</c:v>
                </c:pt>
                <c:pt idx="3">
                  <c:v>0.49528771638870239</c:v>
                </c:pt>
                <c:pt idx="4">
                  <c:v>0.49534058570861816</c:v>
                </c:pt>
                <c:pt idx="5">
                  <c:v>0.49539154767990112</c:v>
                </c:pt>
                <c:pt idx="6">
                  <c:v>0.49544087052345276</c:v>
                </c:pt>
                <c:pt idx="7">
                  <c:v>0.49548843502998352</c:v>
                </c:pt>
                <c:pt idx="8">
                  <c:v>0.49553465843200684</c:v>
                </c:pt>
                <c:pt idx="9">
                  <c:v>0.49558058381080627</c:v>
                </c:pt>
                <c:pt idx="10">
                  <c:v>0.49562650918960571</c:v>
                </c:pt>
                <c:pt idx="11">
                  <c:v>0.49567365646362305</c:v>
                </c:pt>
                <c:pt idx="12">
                  <c:v>0.4957222044467926</c:v>
                </c:pt>
                <c:pt idx="13">
                  <c:v>0.49577149748802185</c:v>
                </c:pt>
                <c:pt idx="14">
                  <c:v>0.49582219123840332</c:v>
                </c:pt>
                <c:pt idx="15">
                  <c:v>0.49587413668632507</c:v>
                </c:pt>
                <c:pt idx="16">
                  <c:v>0.49592790007591248</c:v>
                </c:pt>
                <c:pt idx="17">
                  <c:v>0.49598401784896851</c:v>
                </c:pt>
                <c:pt idx="18">
                  <c:v>0.49604219198226929</c:v>
                </c:pt>
                <c:pt idx="19">
                  <c:v>0.49610212445259094</c:v>
                </c:pt>
                <c:pt idx="20">
                  <c:v>0.49616393446922302</c:v>
                </c:pt>
                <c:pt idx="21">
                  <c:v>0.49622675776481628</c:v>
                </c:pt>
                <c:pt idx="22">
                  <c:v>0.49628967046737671</c:v>
                </c:pt>
                <c:pt idx="23">
                  <c:v>0.49635240435600281</c:v>
                </c:pt>
                <c:pt idx="24">
                  <c:v>0.49641600251197815</c:v>
                </c:pt>
                <c:pt idx="25">
                  <c:v>0.49647986888885498</c:v>
                </c:pt>
                <c:pt idx="26">
                  <c:v>0.49654263257980347</c:v>
                </c:pt>
                <c:pt idx="27">
                  <c:v>0.49660360813140869</c:v>
                </c:pt>
                <c:pt idx="28">
                  <c:v>0.49666166305541992</c:v>
                </c:pt>
                <c:pt idx="29">
                  <c:v>0.49671518802642822</c:v>
                </c:pt>
                <c:pt idx="30">
                  <c:v>0.49676498770713806</c:v>
                </c:pt>
                <c:pt idx="31">
                  <c:v>0.49681186676025391</c:v>
                </c:pt>
                <c:pt idx="32">
                  <c:v>0.49697420001029968</c:v>
                </c:pt>
                <c:pt idx="33">
                  <c:v>0.49699366092681885</c:v>
                </c:pt>
                <c:pt idx="34">
                  <c:v>0.49701005220413208</c:v>
                </c:pt>
                <c:pt idx="35">
                  <c:v>0.49702256917953491</c:v>
                </c:pt>
                <c:pt idx="36">
                  <c:v>0.49703329801559448</c:v>
                </c:pt>
                <c:pt idx="37">
                  <c:v>0.49704286456108093</c:v>
                </c:pt>
                <c:pt idx="38">
                  <c:v>0.49705126881599426</c:v>
                </c:pt>
                <c:pt idx="39">
                  <c:v>0.49705702066421509</c:v>
                </c:pt>
                <c:pt idx="40">
                  <c:v>0.49706107378005981</c:v>
                </c:pt>
                <c:pt idx="41">
                  <c:v>0.49706578254699707</c:v>
                </c:pt>
                <c:pt idx="42">
                  <c:v>0.49707081913948059</c:v>
                </c:pt>
                <c:pt idx="43">
                  <c:v>0.49707570672035217</c:v>
                </c:pt>
                <c:pt idx="44">
                  <c:v>0.49708038568496704</c:v>
                </c:pt>
                <c:pt idx="45">
                  <c:v>0.49708652496337891</c:v>
                </c:pt>
                <c:pt idx="46">
                  <c:v>0.49709430336952209</c:v>
                </c:pt>
                <c:pt idx="47">
                  <c:v>0.49710208177566528</c:v>
                </c:pt>
                <c:pt idx="48">
                  <c:v>0.49710750579833984</c:v>
                </c:pt>
                <c:pt idx="49">
                  <c:v>0.49711069464683533</c:v>
                </c:pt>
                <c:pt idx="50">
                  <c:v>0.49711146950721741</c:v>
                </c:pt>
                <c:pt idx="51">
                  <c:v>0.49710914492607117</c:v>
                </c:pt>
                <c:pt idx="52">
                  <c:v>0.49710536003112793</c:v>
                </c:pt>
                <c:pt idx="53">
                  <c:v>0.49709871411323547</c:v>
                </c:pt>
                <c:pt idx="54">
                  <c:v>0.49708878993988037</c:v>
                </c:pt>
                <c:pt idx="55">
                  <c:v>0.49707692861557007</c:v>
                </c:pt>
                <c:pt idx="56">
                  <c:v>0.49706429243087769</c:v>
                </c:pt>
                <c:pt idx="57">
                  <c:v>0.49704992771148682</c:v>
                </c:pt>
                <c:pt idx="58">
                  <c:v>0.4970346987247467</c:v>
                </c:pt>
                <c:pt idx="59">
                  <c:v>0.49702081084251404</c:v>
                </c:pt>
                <c:pt idx="60">
                  <c:v>0.49700623750686646</c:v>
                </c:pt>
                <c:pt idx="61">
                  <c:v>0.49699175357818604</c:v>
                </c:pt>
                <c:pt idx="62">
                  <c:v>0.496978759765625</c:v>
                </c:pt>
                <c:pt idx="63">
                  <c:v>0.49696585536003113</c:v>
                </c:pt>
                <c:pt idx="64">
                  <c:v>0.49695160984992981</c:v>
                </c:pt>
                <c:pt idx="65">
                  <c:v>0.49693784117698669</c:v>
                </c:pt>
                <c:pt idx="66">
                  <c:v>0.49692347645759583</c:v>
                </c:pt>
                <c:pt idx="67">
                  <c:v>0.49690675735473633</c:v>
                </c:pt>
                <c:pt idx="68">
                  <c:v>0.49688947200775146</c:v>
                </c:pt>
                <c:pt idx="69">
                  <c:v>0.49687319993972778</c:v>
                </c:pt>
                <c:pt idx="70">
                  <c:v>0.49685701727867126</c:v>
                </c:pt>
                <c:pt idx="71">
                  <c:v>0.49683919548988342</c:v>
                </c:pt>
                <c:pt idx="72">
                  <c:v>0.49682137370109558</c:v>
                </c:pt>
                <c:pt idx="73">
                  <c:v>0.49680608510971069</c:v>
                </c:pt>
              </c:numCache>
            </c:numRef>
          </c:val>
          <c:smooth val="0"/>
          <c:extLst>
            <c:ext xmlns:c16="http://schemas.microsoft.com/office/drawing/2014/chart" uri="{C3380CC4-5D6E-409C-BE32-E72D297353CC}">
              <c16:uniqueId val="{00000001-FF24-4DB4-883A-97D4F4ADFF6A}"/>
            </c:ext>
          </c:extLst>
        </c:ser>
        <c:dLbls>
          <c:showLegendKey val="0"/>
          <c:showVal val="0"/>
          <c:showCatName val="0"/>
          <c:showSerName val="0"/>
          <c:showPercent val="0"/>
          <c:showBubbleSize val="0"/>
        </c:dLbls>
        <c:smooth val="0"/>
        <c:axId val="-2121312664"/>
        <c:axId val="-2121309624"/>
      </c:lineChart>
      <c:dateAx>
        <c:axId val="-2121312664"/>
        <c:scaling>
          <c:orientation val="minMax"/>
        </c:scaling>
        <c:delete val="0"/>
        <c:axPos val="b"/>
        <c:numFmt formatCode="0" sourceLinked="1"/>
        <c:majorTickMark val="none"/>
        <c:minorTickMark val="none"/>
        <c:tickLblPos val="nextTo"/>
        <c:crossAx val="-2121309624"/>
        <c:crosses val="autoZero"/>
        <c:auto val="0"/>
        <c:lblOffset val="100"/>
        <c:baseTimeUnit val="days"/>
        <c:majorUnit val="4"/>
        <c:majorTimeUnit val="days"/>
      </c:dateAx>
      <c:valAx>
        <c:axId val="-2121309624"/>
        <c:scaling>
          <c:orientation val="minMax"/>
          <c:min val="0"/>
        </c:scaling>
        <c:delete val="0"/>
        <c:axPos val="l"/>
        <c:majorGridlines/>
        <c:numFmt formatCode="0%" sourceLinked="0"/>
        <c:majorTickMark val="none"/>
        <c:minorTickMark val="none"/>
        <c:tickLblPos val="nextTo"/>
        <c:spPr>
          <a:ln w="9525">
            <a:noFill/>
          </a:ln>
        </c:spPr>
        <c:crossAx val="-21213126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DataSummary!$D$489</c:f>
          <c:strCache>
            <c:ptCount val="1"/>
            <c:pt idx="0">
              <c:v>ARG: Gini Coefficent of Income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InputDataA_GeneralAssumptions!$I$167:$CI$167</c15:sqref>
                  </c15:fullRef>
                </c:ext>
              </c:extLst>
              <c:f>(InputDataA_GeneralAssumptions!$I$167:$AN$167,InputDataA_GeneralAssumptions!$AT$167:$CI$167)</c:f>
              <c:numCache>
                <c:formatCode>0</c:formatCode>
                <c:ptCount val="7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pt idx="73">
                  <c:v>2101</c:v>
                </c:pt>
              </c:numCache>
            </c:numRef>
          </c:cat>
          <c:val>
            <c:numRef>
              <c:extLst>
                <c:ext xmlns:c15="http://schemas.microsoft.com/office/drawing/2012/chart" uri="{02D57815-91ED-43cb-92C2-25804820EDAC}">
                  <c15:fullRef>
                    <c15:sqref>InputDataA_GeneralAssumptions!$I$170:$CI$170</c15:sqref>
                  </c15:fullRef>
                </c:ext>
              </c:extLst>
              <c:f>(InputDataA_GeneralAssumptions!$I$170:$AN$170,InputDataA_GeneralAssumptions!$AT$170:$CI$170)</c:f>
              <c:numCache>
                <c:formatCode>0.000</c:formatCode>
                <c:ptCount val="74"/>
                <c:pt idx="0">
                  <c:v>0.42</c:v>
                </c:pt>
                <c:pt idx="1">
                  <c:v>0.42</c:v>
                </c:pt>
                <c:pt idx="2">
                  <c:v>0.42</c:v>
                </c:pt>
                <c:pt idx="3">
                  <c:v>0.42</c:v>
                </c:pt>
                <c:pt idx="4">
                  <c:v>0.42</c:v>
                </c:pt>
                <c:pt idx="5">
                  <c:v>0.42</c:v>
                </c:pt>
                <c:pt idx="6">
                  <c:v>0.42</c:v>
                </c:pt>
                <c:pt idx="7">
                  <c:v>0.42</c:v>
                </c:pt>
                <c:pt idx="8">
                  <c:v>0.42</c:v>
                </c:pt>
                <c:pt idx="9">
                  <c:v>0.42</c:v>
                </c:pt>
                <c:pt idx="10">
                  <c:v>0.42</c:v>
                </c:pt>
                <c:pt idx="11">
                  <c:v>0.42</c:v>
                </c:pt>
                <c:pt idx="12">
                  <c:v>0.42</c:v>
                </c:pt>
                <c:pt idx="13">
                  <c:v>0.42</c:v>
                </c:pt>
                <c:pt idx="14">
                  <c:v>0.42</c:v>
                </c:pt>
                <c:pt idx="15">
                  <c:v>0.42</c:v>
                </c:pt>
                <c:pt idx="16">
                  <c:v>0.42</c:v>
                </c:pt>
                <c:pt idx="17">
                  <c:v>0.42</c:v>
                </c:pt>
                <c:pt idx="18">
                  <c:v>0.42</c:v>
                </c:pt>
                <c:pt idx="19">
                  <c:v>0.42</c:v>
                </c:pt>
                <c:pt idx="20">
                  <c:v>0.42</c:v>
                </c:pt>
                <c:pt idx="21">
                  <c:v>0.42</c:v>
                </c:pt>
                <c:pt idx="22">
                  <c:v>0.42</c:v>
                </c:pt>
                <c:pt idx="23">
                  <c:v>0.42</c:v>
                </c:pt>
                <c:pt idx="24">
                  <c:v>0.42</c:v>
                </c:pt>
                <c:pt idx="25">
                  <c:v>0.42</c:v>
                </c:pt>
                <c:pt idx="26">
                  <c:v>0.42</c:v>
                </c:pt>
                <c:pt idx="27">
                  <c:v>0.42</c:v>
                </c:pt>
                <c:pt idx="28">
                  <c:v>0.42</c:v>
                </c:pt>
                <c:pt idx="29">
                  <c:v>0.42</c:v>
                </c:pt>
                <c:pt idx="30">
                  <c:v>0.42</c:v>
                </c:pt>
                <c:pt idx="31">
                  <c:v>0.42</c:v>
                </c:pt>
                <c:pt idx="32">
                  <c:v>0.42</c:v>
                </c:pt>
                <c:pt idx="33">
                  <c:v>0.42</c:v>
                </c:pt>
                <c:pt idx="34">
                  <c:v>0.42</c:v>
                </c:pt>
                <c:pt idx="35">
                  <c:v>0.42</c:v>
                </c:pt>
                <c:pt idx="36">
                  <c:v>0.42</c:v>
                </c:pt>
                <c:pt idx="37">
                  <c:v>0.42</c:v>
                </c:pt>
                <c:pt idx="38">
                  <c:v>0.42</c:v>
                </c:pt>
                <c:pt idx="39">
                  <c:v>0.42</c:v>
                </c:pt>
                <c:pt idx="40">
                  <c:v>0.42</c:v>
                </c:pt>
                <c:pt idx="41">
                  <c:v>0.42</c:v>
                </c:pt>
                <c:pt idx="42">
                  <c:v>0.42</c:v>
                </c:pt>
                <c:pt idx="43">
                  <c:v>0.42</c:v>
                </c:pt>
                <c:pt idx="44">
                  <c:v>0.42</c:v>
                </c:pt>
                <c:pt idx="45">
                  <c:v>0.42</c:v>
                </c:pt>
                <c:pt idx="46">
                  <c:v>0.42</c:v>
                </c:pt>
                <c:pt idx="47">
                  <c:v>0.42</c:v>
                </c:pt>
                <c:pt idx="48">
                  <c:v>0.42</c:v>
                </c:pt>
                <c:pt idx="49">
                  <c:v>0.42</c:v>
                </c:pt>
                <c:pt idx="50">
                  <c:v>0.42</c:v>
                </c:pt>
                <c:pt idx="51">
                  <c:v>0.42</c:v>
                </c:pt>
                <c:pt idx="52">
                  <c:v>0.42</c:v>
                </c:pt>
                <c:pt idx="53">
                  <c:v>0.42</c:v>
                </c:pt>
                <c:pt idx="54">
                  <c:v>0.42</c:v>
                </c:pt>
                <c:pt idx="55">
                  <c:v>0.42</c:v>
                </c:pt>
                <c:pt idx="56">
                  <c:v>0.42</c:v>
                </c:pt>
                <c:pt idx="57">
                  <c:v>0.42</c:v>
                </c:pt>
                <c:pt idx="58">
                  <c:v>0.42</c:v>
                </c:pt>
                <c:pt idx="59">
                  <c:v>0.42</c:v>
                </c:pt>
                <c:pt idx="60">
                  <c:v>0.42</c:v>
                </c:pt>
                <c:pt idx="61">
                  <c:v>0.42</c:v>
                </c:pt>
                <c:pt idx="62">
                  <c:v>0.42</c:v>
                </c:pt>
                <c:pt idx="63">
                  <c:v>0.42</c:v>
                </c:pt>
                <c:pt idx="64">
                  <c:v>0.42</c:v>
                </c:pt>
                <c:pt idx="65">
                  <c:v>0.42</c:v>
                </c:pt>
                <c:pt idx="66">
                  <c:v>0.42</c:v>
                </c:pt>
                <c:pt idx="67">
                  <c:v>0.42</c:v>
                </c:pt>
                <c:pt idx="68">
                  <c:v>0.42</c:v>
                </c:pt>
                <c:pt idx="69">
                  <c:v>0.42</c:v>
                </c:pt>
                <c:pt idx="70">
                  <c:v>0.42</c:v>
                </c:pt>
                <c:pt idx="71">
                  <c:v>0.42</c:v>
                </c:pt>
                <c:pt idx="72">
                  <c:v>0.42</c:v>
                </c:pt>
                <c:pt idx="73">
                  <c:v>0.42</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InputDataA_GeneralAssumptions!$I$167:$CI$167</c15:sqref>
                  </c15:fullRef>
                </c:ext>
              </c:extLst>
              <c:f>(InputDataA_GeneralAssumptions!$I$167:$AN$167,InputDataA_GeneralAssumptions!$AT$167:$CI$167)</c:f>
              <c:numCache>
                <c:formatCode>0</c:formatCode>
                <c:ptCount val="7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pt idx="73">
                  <c:v>2101</c:v>
                </c:pt>
              </c:numCache>
            </c:numRef>
          </c:cat>
          <c:val>
            <c:numRef>
              <c:extLst>
                <c:ext xmlns:c15="http://schemas.microsoft.com/office/drawing/2012/chart" uri="{02D57815-91ED-43cb-92C2-25804820EDAC}">
                  <c15:fullRef>
                    <c15:sqref>InputDataA_GeneralAssumptions!$I$174:$CI$174</c15:sqref>
                  </c15:fullRef>
                </c:ext>
              </c:extLst>
              <c:f>(InputDataA_GeneralAssumptions!$I$174:$AN$174,InputDataA_GeneralAssumptions!$AT$174:$CI$174)</c:f>
              <c:numCache>
                <c:formatCode>0.000</c:formatCode>
                <c:ptCount val="74"/>
                <c:pt idx="0">
                  <c:v>0.42</c:v>
                </c:pt>
                <c:pt idx="1">
                  <c:v>0.42</c:v>
                </c:pt>
                <c:pt idx="2">
                  <c:v>0.42</c:v>
                </c:pt>
                <c:pt idx="3">
                  <c:v>0.42</c:v>
                </c:pt>
                <c:pt idx="4">
                  <c:v>0.42</c:v>
                </c:pt>
                <c:pt idx="5">
                  <c:v>0.42</c:v>
                </c:pt>
                <c:pt idx="6">
                  <c:v>0.42</c:v>
                </c:pt>
                <c:pt idx="7">
                  <c:v>0.42</c:v>
                </c:pt>
                <c:pt idx="8">
                  <c:v>0.42</c:v>
                </c:pt>
                <c:pt idx="9">
                  <c:v>0.42</c:v>
                </c:pt>
                <c:pt idx="10">
                  <c:v>0.42</c:v>
                </c:pt>
                <c:pt idx="11">
                  <c:v>0.42</c:v>
                </c:pt>
                <c:pt idx="12">
                  <c:v>0.42</c:v>
                </c:pt>
                <c:pt idx="13">
                  <c:v>0.42</c:v>
                </c:pt>
                <c:pt idx="14">
                  <c:v>0.42</c:v>
                </c:pt>
                <c:pt idx="15">
                  <c:v>0.42</c:v>
                </c:pt>
                <c:pt idx="16">
                  <c:v>0.42</c:v>
                </c:pt>
                <c:pt idx="17">
                  <c:v>0.42</c:v>
                </c:pt>
                <c:pt idx="18">
                  <c:v>0.42</c:v>
                </c:pt>
                <c:pt idx="19">
                  <c:v>0.42</c:v>
                </c:pt>
                <c:pt idx="20">
                  <c:v>0.42</c:v>
                </c:pt>
                <c:pt idx="21">
                  <c:v>0.42</c:v>
                </c:pt>
                <c:pt idx="22">
                  <c:v>0.42</c:v>
                </c:pt>
                <c:pt idx="23">
                  <c:v>0.42</c:v>
                </c:pt>
                <c:pt idx="24">
                  <c:v>0.42</c:v>
                </c:pt>
                <c:pt idx="25">
                  <c:v>0.42</c:v>
                </c:pt>
                <c:pt idx="26">
                  <c:v>0.42</c:v>
                </c:pt>
                <c:pt idx="27">
                  <c:v>0.42</c:v>
                </c:pt>
                <c:pt idx="28">
                  <c:v>0.42</c:v>
                </c:pt>
                <c:pt idx="29">
                  <c:v>0.42</c:v>
                </c:pt>
                <c:pt idx="30">
                  <c:v>0.42</c:v>
                </c:pt>
                <c:pt idx="31">
                  <c:v>0.42</c:v>
                </c:pt>
                <c:pt idx="32">
                  <c:v>0.42</c:v>
                </c:pt>
                <c:pt idx="33">
                  <c:v>0.42</c:v>
                </c:pt>
                <c:pt idx="34">
                  <c:v>0.42</c:v>
                </c:pt>
                <c:pt idx="35">
                  <c:v>0.42</c:v>
                </c:pt>
                <c:pt idx="36">
                  <c:v>0.42</c:v>
                </c:pt>
                <c:pt idx="37">
                  <c:v>0.42</c:v>
                </c:pt>
                <c:pt idx="38">
                  <c:v>0.42</c:v>
                </c:pt>
                <c:pt idx="39">
                  <c:v>0.42</c:v>
                </c:pt>
                <c:pt idx="40">
                  <c:v>0.42</c:v>
                </c:pt>
                <c:pt idx="41">
                  <c:v>0.42</c:v>
                </c:pt>
                <c:pt idx="42">
                  <c:v>0.42</c:v>
                </c:pt>
                <c:pt idx="43">
                  <c:v>0.42</c:v>
                </c:pt>
                <c:pt idx="44">
                  <c:v>0.42</c:v>
                </c:pt>
                <c:pt idx="45">
                  <c:v>0.42</c:v>
                </c:pt>
                <c:pt idx="46">
                  <c:v>0.42</c:v>
                </c:pt>
                <c:pt idx="47">
                  <c:v>0.42</c:v>
                </c:pt>
                <c:pt idx="48">
                  <c:v>0.42</c:v>
                </c:pt>
                <c:pt idx="49">
                  <c:v>0.42</c:v>
                </c:pt>
                <c:pt idx="50">
                  <c:v>0.42</c:v>
                </c:pt>
                <c:pt idx="51">
                  <c:v>0.42</c:v>
                </c:pt>
                <c:pt idx="52">
                  <c:v>0.42</c:v>
                </c:pt>
                <c:pt idx="53">
                  <c:v>0.42</c:v>
                </c:pt>
                <c:pt idx="54">
                  <c:v>0.42</c:v>
                </c:pt>
                <c:pt idx="55">
                  <c:v>0.42</c:v>
                </c:pt>
                <c:pt idx="56">
                  <c:v>0.42</c:v>
                </c:pt>
                <c:pt idx="57">
                  <c:v>0.42</c:v>
                </c:pt>
                <c:pt idx="58">
                  <c:v>0.42</c:v>
                </c:pt>
                <c:pt idx="59">
                  <c:v>0.42</c:v>
                </c:pt>
                <c:pt idx="60">
                  <c:v>0.42</c:v>
                </c:pt>
                <c:pt idx="61">
                  <c:v>0.42</c:v>
                </c:pt>
                <c:pt idx="62">
                  <c:v>0.42</c:v>
                </c:pt>
                <c:pt idx="63">
                  <c:v>0.42</c:v>
                </c:pt>
                <c:pt idx="64">
                  <c:v>0.42</c:v>
                </c:pt>
                <c:pt idx="65">
                  <c:v>0.42</c:v>
                </c:pt>
                <c:pt idx="66">
                  <c:v>0.42</c:v>
                </c:pt>
                <c:pt idx="67">
                  <c:v>0.42</c:v>
                </c:pt>
                <c:pt idx="68">
                  <c:v>0.42</c:v>
                </c:pt>
                <c:pt idx="69">
                  <c:v>0.42</c:v>
                </c:pt>
                <c:pt idx="70">
                  <c:v>0.42</c:v>
                </c:pt>
                <c:pt idx="71">
                  <c:v>0.42</c:v>
                </c:pt>
                <c:pt idx="72">
                  <c:v>0.42</c:v>
                </c:pt>
                <c:pt idx="73">
                  <c:v>0.42</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122173464"/>
        <c:axId val="-2122176520"/>
      </c:lineChart>
      <c:dateAx>
        <c:axId val="-2122173464"/>
        <c:scaling>
          <c:orientation val="minMax"/>
        </c:scaling>
        <c:delete val="0"/>
        <c:axPos val="b"/>
        <c:numFmt formatCode="0" sourceLinked="1"/>
        <c:majorTickMark val="none"/>
        <c:minorTickMark val="none"/>
        <c:tickLblPos val="nextTo"/>
        <c:crossAx val="-2122176520"/>
        <c:crosses val="autoZero"/>
        <c:auto val="0"/>
        <c:lblOffset val="100"/>
        <c:baseTimeUnit val="days"/>
        <c:majorUnit val="4"/>
        <c:majorTimeUnit val="days"/>
      </c:dateAx>
      <c:valAx>
        <c:axId val="-2122176520"/>
        <c:scaling>
          <c:orientation val="minMax"/>
        </c:scaling>
        <c:delete val="0"/>
        <c:axPos val="l"/>
        <c:majorGridlines/>
        <c:numFmt formatCode="0.0%" sourceLinked="0"/>
        <c:majorTickMark val="none"/>
        <c:minorTickMark val="none"/>
        <c:tickLblPos val="nextTo"/>
        <c:spPr>
          <a:ln w="9525">
            <a:noFill/>
          </a:ln>
        </c:spPr>
        <c:crossAx val="-21221734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DataSummary!$D$484</c:f>
          <c:strCache>
            <c:ptCount val="1"/>
            <c:pt idx="0">
              <c:v>ARG: Total Population Annual Growth Rate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InputDataA_GeneralAssumptions!$I$103:$CH$103</c15:sqref>
                  </c15:fullRef>
                </c:ext>
              </c:extLst>
              <c:f>(InputDataA_GeneralAssumptions!$I$103:$AN$103,InputDataA_GeneralAssumptions!$AS$103:$CH$103)</c:f>
              <c:numCache>
                <c:formatCode>0</c:formatCode>
                <c:ptCount val="7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InputDataA_GeneralAssumptions!$I$106:$CH$106</c15:sqref>
                  </c15:fullRef>
                </c:ext>
              </c:extLst>
              <c:f>(InputDataA_GeneralAssumptions!$I$106:$AN$106,InputDataA_GeneralAssumptions!$AS$106:$CH$106)</c:f>
              <c:numCache>
                <c:formatCode>0.000</c:formatCode>
                <c:ptCount val="74"/>
                <c:pt idx="0">
                  <c:v>5.7913460415723872E-3</c:v>
                </c:pt>
                <c:pt idx="1">
                  <c:v>6.2040179941906803E-3</c:v>
                </c:pt>
                <c:pt idx="2">
                  <c:v>6.0717967263181905E-3</c:v>
                </c:pt>
                <c:pt idx="3">
                  <c:v>5.9557568035579767E-3</c:v>
                </c:pt>
                <c:pt idx="4">
                  <c:v>5.8451313294571872E-3</c:v>
                </c:pt>
                <c:pt idx="5">
                  <c:v>5.726426784889993E-3</c:v>
                </c:pt>
                <c:pt idx="6">
                  <c:v>5.6018683794949453E-3</c:v>
                </c:pt>
                <c:pt idx="7">
                  <c:v>5.4822581325104647E-3</c:v>
                </c:pt>
                <c:pt idx="8">
                  <c:v>5.3474769372230391E-3</c:v>
                </c:pt>
                <c:pt idx="9">
                  <c:v>5.2312869991604227E-3</c:v>
                </c:pt>
                <c:pt idx="10">
                  <c:v>5.1321308690881473E-3</c:v>
                </c:pt>
                <c:pt idx="11">
                  <c:v>5.0192269247892884E-3</c:v>
                </c:pt>
                <c:pt idx="12">
                  <c:v>4.8959159460639778E-3</c:v>
                </c:pt>
                <c:pt idx="13">
                  <c:v>4.7614580986903299E-3</c:v>
                </c:pt>
                <c:pt idx="14">
                  <c:v>4.6365863408013297E-3</c:v>
                </c:pt>
                <c:pt idx="15">
                  <c:v>4.485098187043679E-3</c:v>
                </c:pt>
                <c:pt idx="16">
                  <c:v>4.30259640202868E-3</c:v>
                </c:pt>
                <c:pt idx="17">
                  <c:v>4.1344501481050955E-3</c:v>
                </c:pt>
                <c:pt idx="18">
                  <c:v>3.9676502543093406E-3</c:v>
                </c:pt>
                <c:pt idx="19">
                  <c:v>3.7810580617594347E-3</c:v>
                </c:pt>
                <c:pt idx="20">
                  <c:v>3.6117050432151743E-3</c:v>
                </c:pt>
                <c:pt idx="21">
                  <c:v>3.4463496336558652E-3</c:v>
                </c:pt>
                <c:pt idx="22">
                  <c:v>3.2629972600020096E-3</c:v>
                </c:pt>
                <c:pt idx="23">
                  <c:v>3.0854719137067832E-3</c:v>
                </c:pt>
                <c:pt idx="24">
                  <c:v>2.9239311588833417E-3</c:v>
                </c:pt>
                <c:pt idx="25">
                  <c:v>2.7389910311423904E-3</c:v>
                </c:pt>
                <c:pt idx="26">
                  <c:v>2.5252281435834689E-3</c:v>
                </c:pt>
                <c:pt idx="27">
                  <c:v>2.3272024420499804E-3</c:v>
                </c:pt>
                <c:pt idx="28">
                  <c:v>2.1263560932116565E-3</c:v>
                </c:pt>
                <c:pt idx="29">
                  <c:v>1.9290196543886307E-3</c:v>
                </c:pt>
                <c:pt idx="30">
                  <c:v>1.7231669320498799E-3</c:v>
                </c:pt>
                <c:pt idx="31">
                  <c:v>1.5257498920022705E-3</c:v>
                </c:pt>
                <c:pt idx="32">
                  <c:v>5.6715078510083394E-4</c:v>
                </c:pt>
                <c:pt idx="33">
                  <c:v>3.9799020021158427E-4</c:v>
                </c:pt>
                <c:pt idx="34">
                  <c:v>2.2978698230158301E-4</c:v>
                </c:pt>
                <c:pt idx="35">
                  <c:v>6.2148741967193999E-5</c:v>
                </c:pt>
                <c:pt idx="36">
                  <c:v>-8.5786329836468056E-5</c:v>
                </c:pt>
                <c:pt idx="37">
                  <c:v>-2.3203510742819677E-4</c:v>
                </c:pt>
                <c:pt idx="38">
                  <c:v>-3.6483695740974209E-4</c:v>
                </c:pt>
                <c:pt idx="39">
                  <c:v>-5.192038629103779E-4</c:v>
                </c:pt>
                <c:pt idx="40">
                  <c:v>-6.7434280828415627E-4</c:v>
                </c:pt>
                <c:pt idx="41">
                  <c:v>-8.2496159910971922E-4</c:v>
                </c:pt>
                <c:pt idx="42">
                  <c:v>-9.9255876286574729E-4</c:v>
                </c:pt>
                <c:pt idx="43">
                  <c:v>-1.1510276965811528E-3</c:v>
                </c:pt>
                <c:pt idx="44">
                  <c:v>-1.3020226942351831E-3</c:v>
                </c:pt>
                <c:pt idx="45">
                  <c:v>-1.4477717965077908E-3</c:v>
                </c:pt>
                <c:pt idx="46">
                  <c:v>-1.5883879271416657E-3</c:v>
                </c:pt>
                <c:pt idx="47">
                  <c:v>-1.7350574377154038E-3</c:v>
                </c:pt>
                <c:pt idx="48">
                  <c:v>-1.896002389340512E-3</c:v>
                </c:pt>
                <c:pt idx="49">
                  <c:v>-2.02786141469391E-3</c:v>
                </c:pt>
                <c:pt idx="50">
                  <c:v>-2.1270891865722286E-3</c:v>
                </c:pt>
                <c:pt idx="51">
                  <c:v>-2.25062942683385E-3</c:v>
                </c:pt>
                <c:pt idx="52">
                  <c:v>-2.3668106930503363E-3</c:v>
                </c:pt>
                <c:pt idx="53">
                  <c:v>-2.4932341634784638E-3</c:v>
                </c:pt>
                <c:pt idx="54">
                  <c:v>-2.6344292000507474E-3</c:v>
                </c:pt>
                <c:pt idx="55">
                  <c:v>-2.752916545812667E-3</c:v>
                </c:pt>
                <c:pt idx="56">
                  <c:v>-2.8660487025566894E-3</c:v>
                </c:pt>
                <c:pt idx="57">
                  <c:v>-2.9747882879574972E-3</c:v>
                </c:pt>
                <c:pt idx="58">
                  <c:v>-3.0923126105223409E-3</c:v>
                </c:pt>
                <c:pt idx="59">
                  <c:v>-3.1915101691111225E-3</c:v>
                </c:pt>
                <c:pt idx="60">
                  <c:v>-3.2931363988034645E-3</c:v>
                </c:pt>
                <c:pt idx="61">
                  <c:v>-3.4014887492727075E-3</c:v>
                </c:pt>
                <c:pt idx="62">
                  <c:v>-3.4856487122223445E-3</c:v>
                </c:pt>
                <c:pt idx="63">
                  <c:v>-3.5576515333888281E-3</c:v>
                </c:pt>
                <c:pt idx="64">
                  <c:v>-3.6425281149021771E-3</c:v>
                </c:pt>
                <c:pt idx="65">
                  <c:v>-3.7137344522307769E-3</c:v>
                </c:pt>
                <c:pt idx="66">
                  <c:v>-3.7717322463381997E-3</c:v>
                </c:pt>
                <c:pt idx="67">
                  <c:v>-3.8446443219999349E-3</c:v>
                </c:pt>
                <c:pt idx="68">
                  <c:v>-3.9053915019634511E-3</c:v>
                </c:pt>
                <c:pt idx="69">
                  <c:v>-3.949671155016099E-3</c:v>
                </c:pt>
                <c:pt idx="70">
                  <c:v>-4.0026894200734242E-3</c:v>
                </c:pt>
                <c:pt idx="71">
                  <c:v>-4.0590233094576211E-3</c:v>
                </c:pt>
                <c:pt idx="72">
                  <c:v>-4.1027994035454096E-3</c:v>
                </c:pt>
                <c:pt idx="73">
                  <c:v>-4.1382112038825802E-3</c:v>
                </c:pt>
              </c:numCache>
            </c:numRef>
          </c:val>
          <c:smooth val="0"/>
          <c:extLst>
            <c:ext xmlns:c16="http://schemas.microsoft.com/office/drawing/2014/chart" uri="{C3380CC4-5D6E-409C-BE32-E72D297353CC}">
              <c16:uniqueId val="{00000000-7150-4F72-B2F9-03AD142F5AA1}"/>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InputDataA_GeneralAssumptions!$I$103:$CH$103</c15:sqref>
                  </c15:fullRef>
                </c:ext>
              </c:extLst>
              <c:f>(InputDataA_GeneralAssumptions!$I$103:$AN$103,InputDataA_GeneralAssumptions!$AS$103:$CH$103)</c:f>
              <c:numCache>
                <c:formatCode>0</c:formatCode>
                <c:ptCount val="7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InputDataA_GeneralAssumptions!$I$110:$CH$110</c15:sqref>
                  </c15:fullRef>
                </c:ext>
              </c:extLst>
              <c:f>(InputDataA_GeneralAssumptions!$I$110:$AN$110,InputDataA_GeneralAssumptions!$AS$110:$CH$110)</c:f>
              <c:numCache>
                <c:formatCode>0.000</c:formatCode>
                <c:ptCount val="74"/>
                <c:pt idx="0">
                  <c:v>5.7913460415723872E-3</c:v>
                </c:pt>
                <c:pt idx="1">
                  <c:v>6.2040179941906803E-3</c:v>
                </c:pt>
                <c:pt idx="2">
                  <c:v>6.0717967263181905E-3</c:v>
                </c:pt>
                <c:pt idx="3">
                  <c:v>5.9557568035579767E-3</c:v>
                </c:pt>
                <c:pt idx="4">
                  <c:v>5.8451313294571872E-3</c:v>
                </c:pt>
                <c:pt idx="5">
                  <c:v>5.726426784889993E-3</c:v>
                </c:pt>
                <c:pt idx="6">
                  <c:v>5.6018683794949453E-3</c:v>
                </c:pt>
                <c:pt idx="7">
                  <c:v>5.4822581325104647E-3</c:v>
                </c:pt>
                <c:pt idx="8">
                  <c:v>5.3474769372230391E-3</c:v>
                </c:pt>
                <c:pt idx="9">
                  <c:v>5.2312869991604227E-3</c:v>
                </c:pt>
                <c:pt idx="10">
                  <c:v>5.1321308690881473E-3</c:v>
                </c:pt>
                <c:pt idx="11">
                  <c:v>5.0192269247892884E-3</c:v>
                </c:pt>
                <c:pt idx="12">
                  <c:v>4.8959159460639778E-3</c:v>
                </c:pt>
                <c:pt idx="13">
                  <c:v>4.7614580986903299E-3</c:v>
                </c:pt>
                <c:pt idx="14">
                  <c:v>4.6365863408013297E-3</c:v>
                </c:pt>
                <c:pt idx="15">
                  <c:v>4.485098187043679E-3</c:v>
                </c:pt>
                <c:pt idx="16">
                  <c:v>4.30259640202868E-3</c:v>
                </c:pt>
                <c:pt idx="17">
                  <c:v>4.1344501481050955E-3</c:v>
                </c:pt>
                <c:pt idx="18">
                  <c:v>3.9676502543093406E-3</c:v>
                </c:pt>
                <c:pt idx="19">
                  <c:v>3.7810580617594347E-3</c:v>
                </c:pt>
                <c:pt idx="20">
                  <c:v>3.6117050432151743E-3</c:v>
                </c:pt>
                <c:pt idx="21">
                  <c:v>3.4463496336558652E-3</c:v>
                </c:pt>
                <c:pt idx="22">
                  <c:v>3.2629972600020096E-3</c:v>
                </c:pt>
                <c:pt idx="23">
                  <c:v>3.0854719137067832E-3</c:v>
                </c:pt>
                <c:pt idx="24">
                  <c:v>2.9239311588833417E-3</c:v>
                </c:pt>
                <c:pt idx="25">
                  <c:v>2.7389910311423904E-3</c:v>
                </c:pt>
                <c:pt idx="26">
                  <c:v>2.5252281435834689E-3</c:v>
                </c:pt>
                <c:pt idx="27">
                  <c:v>2.3272024420499804E-3</c:v>
                </c:pt>
                <c:pt idx="28">
                  <c:v>2.1263560932116565E-3</c:v>
                </c:pt>
                <c:pt idx="29">
                  <c:v>1.9290196543886307E-3</c:v>
                </c:pt>
                <c:pt idx="30">
                  <c:v>1.7231669320498799E-3</c:v>
                </c:pt>
                <c:pt idx="31">
                  <c:v>1.5257498920022705E-3</c:v>
                </c:pt>
                <c:pt idx="32">
                  <c:v>5.6715078510083394E-4</c:v>
                </c:pt>
                <c:pt idx="33">
                  <c:v>3.9799020021158427E-4</c:v>
                </c:pt>
                <c:pt idx="34">
                  <c:v>2.2978698230158301E-4</c:v>
                </c:pt>
                <c:pt idx="35">
                  <c:v>6.2148741967193999E-5</c:v>
                </c:pt>
                <c:pt idx="36">
                  <c:v>-8.5786329836468056E-5</c:v>
                </c:pt>
                <c:pt idx="37">
                  <c:v>-2.3203510742819677E-4</c:v>
                </c:pt>
                <c:pt idx="38">
                  <c:v>-3.6483695740974209E-4</c:v>
                </c:pt>
                <c:pt idx="39">
                  <c:v>-5.192038629103779E-4</c:v>
                </c:pt>
                <c:pt idx="40">
                  <c:v>-6.7434280828415627E-4</c:v>
                </c:pt>
                <c:pt idx="41">
                  <c:v>-8.2496159910971922E-4</c:v>
                </c:pt>
                <c:pt idx="42">
                  <c:v>-9.9255876286574729E-4</c:v>
                </c:pt>
                <c:pt idx="43">
                  <c:v>-1.1510276965811528E-3</c:v>
                </c:pt>
                <c:pt idx="44">
                  <c:v>-1.3020226942351831E-3</c:v>
                </c:pt>
                <c:pt idx="45">
                  <c:v>-1.4477717965077908E-3</c:v>
                </c:pt>
                <c:pt idx="46">
                  <c:v>-1.5883879271416657E-3</c:v>
                </c:pt>
                <c:pt idx="47">
                  <c:v>-1.7350574377154038E-3</c:v>
                </c:pt>
                <c:pt idx="48">
                  <c:v>-1.896002389340512E-3</c:v>
                </c:pt>
                <c:pt idx="49">
                  <c:v>-2.02786141469391E-3</c:v>
                </c:pt>
                <c:pt idx="50">
                  <c:v>-2.1270891865722286E-3</c:v>
                </c:pt>
                <c:pt idx="51">
                  <c:v>-2.25062942683385E-3</c:v>
                </c:pt>
                <c:pt idx="52">
                  <c:v>-2.3668106930503363E-3</c:v>
                </c:pt>
                <c:pt idx="53">
                  <c:v>-2.4932341634784638E-3</c:v>
                </c:pt>
                <c:pt idx="54">
                  <c:v>-2.6344292000507474E-3</c:v>
                </c:pt>
                <c:pt idx="55">
                  <c:v>-2.752916545812667E-3</c:v>
                </c:pt>
                <c:pt idx="56">
                  <c:v>-2.8660487025566894E-3</c:v>
                </c:pt>
                <c:pt idx="57">
                  <c:v>-2.9747882879574972E-3</c:v>
                </c:pt>
                <c:pt idx="58">
                  <c:v>-3.0923126105223409E-3</c:v>
                </c:pt>
                <c:pt idx="59">
                  <c:v>-3.1915101691111225E-3</c:v>
                </c:pt>
                <c:pt idx="60">
                  <c:v>-3.2931363988034645E-3</c:v>
                </c:pt>
                <c:pt idx="61">
                  <c:v>-3.4014887492727075E-3</c:v>
                </c:pt>
                <c:pt idx="62">
                  <c:v>-3.4856487122223445E-3</c:v>
                </c:pt>
                <c:pt idx="63">
                  <c:v>-3.5576515333888281E-3</c:v>
                </c:pt>
                <c:pt idx="64">
                  <c:v>-3.6425281149021771E-3</c:v>
                </c:pt>
                <c:pt idx="65">
                  <c:v>-3.7137344522307769E-3</c:v>
                </c:pt>
                <c:pt idx="66">
                  <c:v>-3.7717322463381997E-3</c:v>
                </c:pt>
                <c:pt idx="67">
                  <c:v>-3.8446443219999349E-3</c:v>
                </c:pt>
                <c:pt idx="68">
                  <c:v>-3.9053915019634511E-3</c:v>
                </c:pt>
                <c:pt idx="69">
                  <c:v>-3.949671155016099E-3</c:v>
                </c:pt>
                <c:pt idx="70">
                  <c:v>-4.0026894200734242E-3</c:v>
                </c:pt>
                <c:pt idx="71">
                  <c:v>-4.0590233094576211E-3</c:v>
                </c:pt>
                <c:pt idx="72">
                  <c:v>-4.1027994035454096E-3</c:v>
                </c:pt>
                <c:pt idx="73">
                  <c:v>-4.1382112038825802E-3</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2215864"/>
        <c:axId val="-2122218920"/>
      </c:lineChart>
      <c:dateAx>
        <c:axId val="-2122215864"/>
        <c:scaling>
          <c:orientation val="minMax"/>
        </c:scaling>
        <c:delete val="0"/>
        <c:axPos val="b"/>
        <c:numFmt formatCode="0" sourceLinked="1"/>
        <c:majorTickMark val="none"/>
        <c:minorTickMark val="none"/>
        <c:tickLblPos val="nextTo"/>
        <c:crossAx val="-2122218920"/>
        <c:crosses val="autoZero"/>
        <c:auto val="0"/>
        <c:lblOffset val="100"/>
        <c:baseTimeUnit val="days"/>
        <c:majorUnit val="4"/>
        <c:majorTimeUnit val="days"/>
      </c:dateAx>
      <c:valAx>
        <c:axId val="-2122218920"/>
        <c:scaling>
          <c:orientation val="minMax"/>
        </c:scaling>
        <c:delete val="0"/>
        <c:axPos val="l"/>
        <c:majorGridlines/>
        <c:numFmt formatCode="0.0%" sourceLinked="0"/>
        <c:majorTickMark val="none"/>
        <c:minorTickMark val="none"/>
        <c:tickLblPos val="nextTo"/>
        <c:spPr>
          <a:ln w="9525">
            <a:noFill/>
          </a:ln>
        </c:spPr>
        <c:crossAx val="-21222158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u="none" strike="noStrike" baseline="0">
                <a:effectLst/>
              </a:rPr>
              <a:t>Total Population Annual Growth Rate</a:t>
            </a:r>
            <a:r>
              <a:rPr lang="en-US" sz="1400" b="1" i="0" u="none" strike="noStrike" baseline="0"/>
              <a:t> </a:t>
            </a:r>
            <a:endParaRPr lang="en-US" sz="1400"/>
          </a:p>
        </c:rich>
      </c:tx>
      <c:overlay val="0"/>
    </c:title>
    <c:autoTitleDeleted val="0"/>
    <c:plotArea>
      <c:layout/>
      <c:lineChart>
        <c:grouping val="standard"/>
        <c:varyColors val="0"/>
        <c:ser>
          <c:idx val="0"/>
          <c:order val="0"/>
          <c:tx>
            <c:v>Baseline</c:v>
          </c:tx>
          <c:marker>
            <c:symbol val="none"/>
          </c:marker>
          <c:cat>
            <c:numRef>
              <c:f>InputDataA_GeneralAssumptions!$I$103:$AR$103</c:f>
              <c:numCache>
                <c:formatCode>0</c:formatCode>
                <c:ptCount val="3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numCache>
            </c:numRef>
          </c:cat>
          <c:val>
            <c:numRef>
              <c:f>InputDataA_GeneralAssumptions!$I$106:$AR$106</c:f>
              <c:numCache>
                <c:formatCode>0.000</c:formatCode>
                <c:ptCount val="36"/>
                <c:pt idx="0">
                  <c:v>5.7913460415723872E-3</c:v>
                </c:pt>
                <c:pt idx="1">
                  <c:v>6.2040179941906803E-3</c:v>
                </c:pt>
                <c:pt idx="2">
                  <c:v>6.0717967263181905E-3</c:v>
                </c:pt>
                <c:pt idx="3">
                  <c:v>5.9557568035579767E-3</c:v>
                </c:pt>
                <c:pt idx="4">
                  <c:v>5.8451313294571872E-3</c:v>
                </c:pt>
                <c:pt idx="5">
                  <c:v>5.726426784889993E-3</c:v>
                </c:pt>
                <c:pt idx="6">
                  <c:v>5.6018683794949453E-3</c:v>
                </c:pt>
                <c:pt idx="7">
                  <c:v>5.4822581325104647E-3</c:v>
                </c:pt>
                <c:pt idx="8">
                  <c:v>5.3474769372230391E-3</c:v>
                </c:pt>
                <c:pt idx="9">
                  <c:v>5.2312869991604227E-3</c:v>
                </c:pt>
                <c:pt idx="10">
                  <c:v>5.1321308690881473E-3</c:v>
                </c:pt>
                <c:pt idx="11">
                  <c:v>5.0192269247892884E-3</c:v>
                </c:pt>
                <c:pt idx="12">
                  <c:v>4.8959159460639778E-3</c:v>
                </c:pt>
                <c:pt idx="13">
                  <c:v>4.7614580986903299E-3</c:v>
                </c:pt>
                <c:pt idx="14">
                  <c:v>4.6365863408013297E-3</c:v>
                </c:pt>
                <c:pt idx="15">
                  <c:v>4.485098187043679E-3</c:v>
                </c:pt>
                <c:pt idx="16">
                  <c:v>4.30259640202868E-3</c:v>
                </c:pt>
                <c:pt idx="17">
                  <c:v>4.1344501481050955E-3</c:v>
                </c:pt>
                <c:pt idx="18">
                  <c:v>3.9676502543093406E-3</c:v>
                </c:pt>
                <c:pt idx="19">
                  <c:v>3.7810580617594347E-3</c:v>
                </c:pt>
                <c:pt idx="20">
                  <c:v>3.6117050432151743E-3</c:v>
                </c:pt>
                <c:pt idx="21">
                  <c:v>3.4463496336558652E-3</c:v>
                </c:pt>
                <c:pt idx="22">
                  <c:v>3.2629972600020096E-3</c:v>
                </c:pt>
                <c:pt idx="23">
                  <c:v>3.0854719137067832E-3</c:v>
                </c:pt>
                <c:pt idx="24">
                  <c:v>2.9239311588833417E-3</c:v>
                </c:pt>
                <c:pt idx="25">
                  <c:v>2.7389910311423904E-3</c:v>
                </c:pt>
                <c:pt idx="26">
                  <c:v>2.5252281435834689E-3</c:v>
                </c:pt>
                <c:pt idx="27">
                  <c:v>2.3272024420499804E-3</c:v>
                </c:pt>
                <c:pt idx="28">
                  <c:v>2.1263560932116565E-3</c:v>
                </c:pt>
                <c:pt idx="29">
                  <c:v>1.9290196543886307E-3</c:v>
                </c:pt>
                <c:pt idx="30">
                  <c:v>1.7231669320498799E-3</c:v>
                </c:pt>
                <c:pt idx="31">
                  <c:v>1.5257498920022705E-3</c:v>
                </c:pt>
                <c:pt idx="32">
                  <c:v>1.3226149756746519E-3</c:v>
                </c:pt>
                <c:pt idx="33">
                  <c:v>1.1260843625076067E-3</c:v>
                </c:pt>
                <c:pt idx="34">
                  <c:v>9.4807517718176193E-4</c:v>
                </c:pt>
                <c:pt idx="35">
                  <c:v>7.5327609843034438E-4</c:v>
                </c:pt>
              </c:numCache>
            </c:numRef>
          </c:val>
          <c:smooth val="0"/>
          <c:extLst>
            <c:ext xmlns:c16="http://schemas.microsoft.com/office/drawing/2014/chart" uri="{C3380CC4-5D6E-409C-BE32-E72D297353CC}">
              <c16:uniqueId val="{00000000-7150-4F72-B2F9-03AD142F5AA1}"/>
            </c:ext>
          </c:extLst>
        </c:ser>
        <c:ser>
          <c:idx val="1"/>
          <c:order val="1"/>
          <c:tx>
            <c:v>Scenario</c:v>
          </c:tx>
          <c:spPr>
            <a:ln>
              <a:prstDash val="sysDash"/>
            </a:ln>
          </c:spPr>
          <c:marker>
            <c:symbol val="none"/>
          </c:marker>
          <c:cat>
            <c:numRef>
              <c:f>InputDataA_GeneralAssumptions!$I$103:$AR$103</c:f>
              <c:numCache>
                <c:formatCode>0</c:formatCode>
                <c:ptCount val="3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numCache>
            </c:numRef>
          </c:cat>
          <c:val>
            <c:numRef>
              <c:f>InputDataA_GeneralAssumptions!$I$110:$AR$110</c:f>
              <c:numCache>
                <c:formatCode>0.000</c:formatCode>
                <c:ptCount val="36"/>
                <c:pt idx="0">
                  <c:v>5.7913460415723872E-3</c:v>
                </c:pt>
                <c:pt idx="1">
                  <c:v>6.2040179941906803E-3</c:v>
                </c:pt>
                <c:pt idx="2">
                  <c:v>6.0717967263181905E-3</c:v>
                </c:pt>
                <c:pt idx="3">
                  <c:v>5.9557568035579767E-3</c:v>
                </c:pt>
                <c:pt idx="4">
                  <c:v>5.8451313294571872E-3</c:v>
                </c:pt>
                <c:pt idx="5">
                  <c:v>5.726426784889993E-3</c:v>
                </c:pt>
                <c:pt idx="6">
                  <c:v>5.6018683794949453E-3</c:v>
                </c:pt>
                <c:pt idx="7">
                  <c:v>5.4822581325104647E-3</c:v>
                </c:pt>
                <c:pt idx="8">
                  <c:v>5.3474769372230391E-3</c:v>
                </c:pt>
                <c:pt idx="9">
                  <c:v>5.2312869991604227E-3</c:v>
                </c:pt>
                <c:pt idx="10">
                  <c:v>5.1321308690881473E-3</c:v>
                </c:pt>
                <c:pt idx="11">
                  <c:v>5.0192269247892884E-3</c:v>
                </c:pt>
                <c:pt idx="12">
                  <c:v>4.8959159460639778E-3</c:v>
                </c:pt>
                <c:pt idx="13">
                  <c:v>4.7614580986903299E-3</c:v>
                </c:pt>
                <c:pt idx="14">
                  <c:v>4.6365863408013297E-3</c:v>
                </c:pt>
                <c:pt idx="15">
                  <c:v>4.485098187043679E-3</c:v>
                </c:pt>
                <c:pt idx="16">
                  <c:v>4.30259640202868E-3</c:v>
                </c:pt>
                <c:pt idx="17">
                  <c:v>4.1344501481050955E-3</c:v>
                </c:pt>
                <c:pt idx="18">
                  <c:v>3.9676502543093406E-3</c:v>
                </c:pt>
                <c:pt idx="19">
                  <c:v>3.7810580617594347E-3</c:v>
                </c:pt>
                <c:pt idx="20">
                  <c:v>3.6117050432151743E-3</c:v>
                </c:pt>
                <c:pt idx="21">
                  <c:v>3.4463496336558652E-3</c:v>
                </c:pt>
                <c:pt idx="22">
                  <c:v>3.2629972600020096E-3</c:v>
                </c:pt>
                <c:pt idx="23">
                  <c:v>3.0854719137067832E-3</c:v>
                </c:pt>
                <c:pt idx="24">
                  <c:v>2.9239311588833417E-3</c:v>
                </c:pt>
                <c:pt idx="25">
                  <c:v>2.7389910311423904E-3</c:v>
                </c:pt>
                <c:pt idx="26">
                  <c:v>2.5252281435834689E-3</c:v>
                </c:pt>
                <c:pt idx="27">
                  <c:v>2.3272024420499804E-3</c:v>
                </c:pt>
                <c:pt idx="28">
                  <c:v>2.1263560932116565E-3</c:v>
                </c:pt>
                <c:pt idx="29">
                  <c:v>1.9290196543886307E-3</c:v>
                </c:pt>
                <c:pt idx="30">
                  <c:v>1.7231669320498799E-3</c:v>
                </c:pt>
                <c:pt idx="31">
                  <c:v>1.5257498920022705E-3</c:v>
                </c:pt>
                <c:pt idx="32">
                  <c:v>1.3226149756746519E-3</c:v>
                </c:pt>
                <c:pt idx="33">
                  <c:v>1.1260843625076067E-3</c:v>
                </c:pt>
                <c:pt idx="34">
                  <c:v>9.4807517718176193E-4</c:v>
                </c:pt>
                <c:pt idx="35">
                  <c:v>7.5327609843034438E-4</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2254552"/>
        <c:axId val="-2122257576"/>
      </c:lineChart>
      <c:catAx>
        <c:axId val="-2122254552"/>
        <c:scaling>
          <c:orientation val="minMax"/>
        </c:scaling>
        <c:delete val="0"/>
        <c:axPos val="b"/>
        <c:numFmt formatCode="0" sourceLinked="1"/>
        <c:majorTickMark val="none"/>
        <c:minorTickMark val="none"/>
        <c:tickLblPos val="nextTo"/>
        <c:crossAx val="-2122257576"/>
        <c:crosses val="autoZero"/>
        <c:auto val="1"/>
        <c:lblAlgn val="ctr"/>
        <c:lblOffset val="100"/>
        <c:noMultiLvlLbl val="0"/>
      </c:catAx>
      <c:valAx>
        <c:axId val="-2122257576"/>
        <c:scaling>
          <c:orientation val="minMax"/>
        </c:scaling>
        <c:delete val="0"/>
        <c:axPos val="l"/>
        <c:majorGridlines/>
        <c:numFmt formatCode="0.0%" sourceLinked="0"/>
        <c:majorTickMark val="none"/>
        <c:minorTickMark val="none"/>
        <c:tickLblPos val="nextTo"/>
        <c:spPr>
          <a:ln w="9525">
            <a:noFill/>
          </a:ln>
        </c:spPr>
        <c:crossAx val="-21222545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DataSummary!$D$492</c:f>
          <c:strCache>
            <c:ptCount val="1"/>
            <c:pt idx="0">
              <c:v>ARG: Efficiency of New Public Capital</c:v>
            </c:pt>
          </c:strCache>
        </c:strRef>
      </c:tx>
      <c:overlay val="0"/>
      <c:txPr>
        <a:bodyPr/>
        <a:lstStyle/>
        <a:p>
          <a:pPr>
            <a:defRPr sz="14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InputDataA_GeneralAssumptions!$I$138:$CI$138</c15:sqref>
                  </c15:fullRef>
                </c:ext>
              </c:extLst>
              <c:f>(InputDataA_GeneralAssumptions!$I$138:$AO$138,InputDataA_GeneralAssumptions!$AS$138:$CI$138)</c:f>
              <c:numCache>
                <c:formatCode>0</c:formatCode>
                <c:ptCount val="7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pt idx="75">
                  <c:v>2101</c:v>
                </c:pt>
              </c:numCache>
            </c:numRef>
          </c:cat>
          <c:val>
            <c:numRef>
              <c:extLst>
                <c:ext xmlns:c15="http://schemas.microsoft.com/office/drawing/2012/chart" uri="{02D57815-91ED-43cb-92C2-25804820EDAC}">
                  <c15:fullRef>
                    <c15:sqref>InputDataA_GeneralAssumptions!$I$141:$CI$141</c15:sqref>
                  </c15:fullRef>
                </c:ext>
              </c:extLst>
              <c:f>(InputDataA_GeneralAssumptions!$I$141:$AO$141,InputDataA_GeneralAssumptions!$AS$141:$CI$141)</c:f>
              <c:numCache>
                <c:formatCode>0.000</c:formatCode>
                <c:ptCount val="76"/>
                <c:pt idx="0">
                  <c:v>0.7212674617767334</c:v>
                </c:pt>
                <c:pt idx="1">
                  <c:v>0.7212674617767334</c:v>
                </c:pt>
                <c:pt idx="2">
                  <c:v>0.7212674617767334</c:v>
                </c:pt>
                <c:pt idx="3">
                  <c:v>0.7212674617767334</c:v>
                </c:pt>
                <c:pt idx="4">
                  <c:v>0.7212674617767334</c:v>
                </c:pt>
                <c:pt idx="5">
                  <c:v>0.7212674617767334</c:v>
                </c:pt>
                <c:pt idx="6">
                  <c:v>0.7212674617767334</c:v>
                </c:pt>
                <c:pt idx="7">
                  <c:v>0.7212674617767334</c:v>
                </c:pt>
                <c:pt idx="8">
                  <c:v>0.7212674617767334</c:v>
                </c:pt>
                <c:pt idx="9">
                  <c:v>0.7212674617767334</c:v>
                </c:pt>
                <c:pt idx="10">
                  <c:v>0.7212674617767334</c:v>
                </c:pt>
                <c:pt idx="11">
                  <c:v>0.7212674617767334</c:v>
                </c:pt>
                <c:pt idx="12">
                  <c:v>0.7212674617767334</c:v>
                </c:pt>
                <c:pt idx="13">
                  <c:v>0.7212674617767334</c:v>
                </c:pt>
                <c:pt idx="14">
                  <c:v>0.7212674617767334</c:v>
                </c:pt>
                <c:pt idx="15">
                  <c:v>0.7212674617767334</c:v>
                </c:pt>
                <c:pt idx="16">
                  <c:v>0.7212674617767334</c:v>
                </c:pt>
                <c:pt idx="17">
                  <c:v>0.7212674617767334</c:v>
                </c:pt>
                <c:pt idx="18">
                  <c:v>0.7212674617767334</c:v>
                </c:pt>
                <c:pt idx="19">
                  <c:v>0.7212674617767334</c:v>
                </c:pt>
                <c:pt idx="20">
                  <c:v>0.7212674617767334</c:v>
                </c:pt>
                <c:pt idx="21">
                  <c:v>0.7212674617767334</c:v>
                </c:pt>
                <c:pt idx="22">
                  <c:v>0.7212674617767334</c:v>
                </c:pt>
                <c:pt idx="23">
                  <c:v>0.7212674617767334</c:v>
                </c:pt>
                <c:pt idx="24">
                  <c:v>0.7212674617767334</c:v>
                </c:pt>
                <c:pt idx="25">
                  <c:v>0.7212674617767334</c:v>
                </c:pt>
                <c:pt idx="26">
                  <c:v>0.7212674617767334</c:v>
                </c:pt>
                <c:pt idx="27">
                  <c:v>0.7212674617767334</c:v>
                </c:pt>
                <c:pt idx="28">
                  <c:v>0.7212674617767334</c:v>
                </c:pt>
                <c:pt idx="29">
                  <c:v>0.7212674617767334</c:v>
                </c:pt>
                <c:pt idx="30">
                  <c:v>0.7212674617767334</c:v>
                </c:pt>
                <c:pt idx="31">
                  <c:v>0.7212674617767334</c:v>
                </c:pt>
                <c:pt idx="32">
                  <c:v>0.7212674617767334</c:v>
                </c:pt>
                <c:pt idx="33">
                  <c:v>0.7212674617767334</c:v>
                </c:pt>
                <c:pt idx="34">
                  <c:v>0.7212674617767334</c:v>
                </c:pt>
                <c:pt idx="35">
                  <c:v>0.7212674617767334</c:v>
                </c:pt>
                <c:pt idx="36">
                  <c:v>0.7212674617767334</c:v>
                </c:pt>
                <c:pt idx="37">
                  <c:v>0.7212674617767334</c:v>
                </c:pt>
                <c:pt idx="38">
                  <c:v>0.7212674617767334</c:v>
                </c:pt>
                <c:pt idx="39">
                  <c:v>0.7212674617767334</c:v>
                </c:pt>
                <c:pt idx="40">
                  <c:v>0.7212674617767334</c:v>
                </c:pt>
                <c:pt idx="41">
                  <c:v>0.7212674617767334</c:v>
                </c:pt>
                <c:pt idx="42">
                  <c:v>0.7212674617767334</c:v>
                </c:pt>
                <c:pt idx="43">
                  <c:v>0.7212674617767334</c:v>
                </c:pt>
                <c:pt idx="44">
                  <c:v>0.7212674617767334</c:v>
                </c:pt>
                <c:pt idx="45">
                  <c:v>0.7212674617767334</c:v>
                </c:pt>
                <c:pt idx="46">
                  <c:v>0.7212674617767334</c:v>
                </c:pt>
                <c:pt idx="47">
                  <c:v>0.7212674617767334</c:v>
                </c:pt>
                <c:pt idx="48">
                  <c:v>0.7212674617767334</c:v>
                </c:pt>
                <c:pt idx="49">
                  <c:v>0.7212674617767334</c:v>
                </c:pt>
                <c:pt idx="50">
                  <c:v>0.7212674617767334</c:v>
                </c:pt>
                <c:pt idx="51">
                  <c:v>0.7212674617767334</c:v>
                </c:pt>
                <c:pt idx="52">
                  <c:v>0.7212674617767334</c:v>
                </c:pt>
                <c:pt idx="53">
                  <c:v>0.7212674617767334</c:v>
                </c:pt>
                <c:pt idx="54">
                  <c:v>0.7212674617767334</c:v>
                </c:pt>
                <c:pt idx="55">
                  <c:v>0.7212674617767334</c:v>
                </c:pt>
                <c:pt idx="56">
                  <c:v>0.7212674617767334</c:v>
                </c:pt>
                <c:pt idx="57">
                  <c:v>0.7212674617767334</c:v>
                </c:pt>
                <c:pt idx="58">
                  <c:v>0.7212674617767334</c:v>
                </c:pt>
                <c:pt idx="59">
                  <c:v>0.7212674617767334</c:v>
                </c:pt>
                <c:pt idx="60">
                  <c:v>0.7212674617767334</c:v>
                </c:pt>
                <c:pt idx="61">
                  <c:v>0.7212674617767334</c:v>
                </c:pt>
                <c:pt idx="62">
                  <c:v>0.7212674617767334</c:v>
                </c:pt>
                <c:pt idx="63">
                  <c:v>0.7212674617767334</c:v>
                </c:pt>
                <c:pt idx="64">
                  <c:v>0.7212674617767334</c:v>
                </c:pt>
                <c:pt idx="65">
                  <c:v>0.7212674617767334</c:v>
                </c:pt>
                <c:pt idx="66">
                  <c:v>0.7212674617767334</c:v>
                </c:pt>
                <c:pt idx="67">
                  <c:v>0.7212674617767334</c:v>
                </c:pt>
                <c:pt idx="68">
                  <c:v>0.7212674617767334</c:v>
                </c:pt>
                <c:pt idx="69">
                  <c:v>0.7212674617767334</c:v>
                </c:pt>
                <c:pt idx="70">
                  <c:v>0.7212674617767334</c:v>
                </c:pt>
                <c:pt idx="71">
                  <c:v>0.7212674617767334</c:v>
                </c:pt>
                <c:pt idx="72">
                  <c:v>0.7212674617767334</c:v>
                </c:pt>
                <c:pt idx="73">
                  <c:v>0.7212674617767334</c:v>
                </c:pt>
                <c:pt idx="74">
                  <c:v>0.7212674617767334</c:v>
                </c:pt>
                <c:pt idx="75">
                  <c:v>0.7212674617767334</c:v>
                </c:pt>
              </c:numCache>
            </c:numRef>
          </c:val>
          <c:smooth val="0"/>
          <c:extLst>
            <c:ext xmlns:c16="http://schemas.microsoft.com/office/drawing/2014/chart" uri="{C3380CC4-5D6E-409C-BE32-E72D297353CC}">
              <c16:uniqueId val="{00000000-7150-4F72-B2F9-03AD142F5AA1}"/>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InputDataA_GeneralAssumptions!$I$138:$CI$138</c15:sqref>
                  </c15:fullRef>
                </c:ext>
              </c:extLst>
              <c:f>(InputDataA_GeneralAssumptions!$I$138:$AO$138,InputDataA_GeneralAssumptions!$AS$138:$CI$138)</c:f>
              <c:numCache>
                <c:formatCode>0</c:formatCode>
                <c:ptCount val="7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pt idx="75">
                  <c:v>2101</c:v>
                </c:pt>
              </c:numCache>
            </c:numRef>
          </c:cat>
          <c:val>
            <c:numRef>
              <c:extLst>
                <c:ext xmlns:c15="http://schemas.microsoft.com/office/drawing/2012/chart" uri="{02D57815-91ED-43cb-92C2-25804820EDAC}">
                  <c15:fullRef>
                    <c15:sqref>InputDataA_GeneralAssumptions!$I$145:$CI$145</c15:sqref>
                  </c15:fullRef>
                </c:ext>
              </c:extLst>
              <c:f>(InputDataA_GeneralAssumptions!$I$145:$AO$145,InputDataA_GeneralAssumptions!$AS$145:$CI$145)</c:f>
              <c:numCache>
                <c:formatCode>0.000</c:formatCode>
                <c:ptCount val="76"/>
                <c:pt idx="0">
                  <c:v>0.7212674617767334</c:v>
                </c:pt>
                <c:pt idx="1">
                  <c:v>0.7212674617767334</c:v>
                </c:pt>
                <c:pt idx="2">
                  <c:v>0.7212674617767334</c:v>
                </c:pt>
                <c:pt idx="3">
                  <c:v>0.7212674617767334</c:v>
                </c:pt>
                <c:pt idx="4">
                  <c:v>0.7212674617767334</c:v>
                </c:pt>
                <c:pt idx="5">
                  <c:v>0.7212674617767334</c:v>
                </c:pt>
                <c:pt idx="6">
                  <c:v>0.7212674617767334</c:v>
                </c:pt>
                <c:pt idx="7">
                  <c:v>0.7212674617767334</c:v>
                </c:pt>
                <c:pt idx="8">
                  <c:v>0.7212674617767334</c:v>
                </c:pt>
                <c:pt idx="9">
                  <c:v>0.7212674617767334</c:v>
                </c:pt>
                <c:pt idx="10">
                  <c:v>0.7212674617767334</c:v>
                </c:pt>
                <c:pt idx="11">
                  <c:v>0.7212674617767334</c:v>
                </c:pt>
                <c:pt idx="12">
                  <c:v>0.7212674617767334</c:v>
                </c:pt>
                <c:pt idx="13">
                  <c:v>0.7212674617767334</c:v>
                </c:pt>
                <c:pt idx="14">
                  <c:v>0.7212674617767334</c:v>
                </c:pt>
                <c:pt idx="15">
                  <c:v>0.7212674617767334</c:v>
                </c:pt>
                <c:pt idx="16">
                  <c:v>0.7212674617767334</c:v>
                </c:pt>
                <c:pt idx="17">
                  <c:v>0.7212674617767334</c:v>
                </c:pt>
                <c:pt idx="18">
                  <c:v>0.7212674617767334</c:v>
                </c:pt>
                <c:pt idx="19">
                  <c:v>0.7212674617767334</c:v>
                </c:pt>
                <c:pt idx="20">
                  <c:v>0.7212674617767334</c:v>
                </c:pt>
                <c:pt idx="21">
                  <c:v>0.7212674617767334</c:v>
                </c:pt>
                <c:pt idx="22">
                  <c:v>0.7212674617767334</c:v>
                </c:pt>
                <c:pt idx="23">
                  <c:v>0.7212674617767334</c:v>
                </c:pt>
                <c:pt idx="24">
                  <c:v>0.7212674617767334</c:v>
                </c:pt>
                <c:pt idx="25">
                  <c:v>0.7212674617767334</c:v>
                </c:pt>
                <c:pt idx="26">
                  <c:v>0.7212674617767334</c:v>
                </c:pt>
                <c:pt idx="27">
                  <c:v>0.7212674617767334</c:v>
                </c:pt>
                <c:pt idx="28">
                  <c:v>0.7212674617767334</c:v>
                </c:pt>
                <c:pt idx="29">
                  <c:v>0.7212674617767334</c:v>
                </c:pt>
                <c:pt idx="30">
                  <c:v>0.7212674617767334</c:v>
                </c:pt>
                <c:pt idx="31">
                  <c:v>0.7212674617767334</c:v>
                </c:pt>
                <c:pt idx="32">
                  <c:v>0.7212674617767334</c:v>
                </c:pt>
                <c:pt idx="33">
                  <c:v>0.7212674617767334</c:v>
                </c:pt>
                <c:pt idx="34">
                  <c:v>0.7212674617767334</c:v>
                </c:pt>
                <c:pt idx="35">
                  <c:v>0.7212674617767334</c:v>
                </c:pt>
                <c:pt idx="36">
                  <c:v>0.7212674617767334</c:v>
                </c:pt>
                <c:pt idx="37">
                  <c:v>0.7212674617767334</c:v>
                </c:pt>
                <c:pt idx="38">
                  <c:v>0.7212674617767334</c:v>
                </c:pt>
                <c:pt idx="39">
                  <c:v>0.7212674617767334</c:v>
                </c:pt>
                <c:pt idx="40">
                  <c:v>0.7212674617767334</c:v>
                </c:pt>
                <c:pt idx="41">
                  <c:v>0.7212674617767334</c:v>
                </c:pt>
                <c:pt idx="42">
                  <c:v>0.7212674617767334</c:v>
                </c:pt>
                <c:pt idx="43">
                  <c:v>0.7212674617767334</c:v>
                </c:pt>
                <c:pt idx="44">
                  <c:v>0.7212674617767334</c:v>
                </c:pt>
                <c:pt idx="45">
                  <c:v>0.7212674617767334</c:v>
                </c:pt>
                <c:pt idx="46">
                  <c:v>0.7212674617767334</c:v>
                </c:pt>
                <c:pt idx="47">
                  <c:v>0.7212674617767334</c:v>
                </c:pt>
                <c:pt idx="48">
                  <c:v>0.7212674617767334</c:v>
                </c:pt>
                <c:pt idx="49">
                  <c:v>0.7212674617767334</c:v>
                </c:pt>
                <c:pt idx="50">
                  <c:v>0.7212674617767334</c:v>
                </c:pt>
                <c:pt idx="51">
                  <c:v>0.7212674617767334</c:v>
                </c:pt>
                <c:pt idx="52">
                  <c:v>0.7212674617767334</c:v>
                </c:pt>
                <c:pt idx="53">
                  <c:v>0.7212674617767334</c:v>
                </c:pt>
                <c:pt idx="54">
                  <c:v>0.7212674617767334</c:v>
                </c:pt>
                <c:pt idx="55">
                  <c:v>0.7212674617767334</c:v>
                </c:pt>
                <c:pt idx="56">
                  <c:v>0.7212674617767334</c:v>
                </c:pt>
                <c:pt idx="57">
                  <c:v>0.7212674617767334</c:v>
                </c:pt>
                <c:pt idx="58">
                  <c:v>0.7212674617767334</c:v>
                </c:pt>
                <c:pt idx="59">
                  <c:v>0.7212674617767334</c:v>
                </c:pt>
                <c:pt idx="60">
                  <c:v>0.7212674617767334</c:v>
                </c:pt>
                <c:pt idx="61">
                  <c:v>0.7212674617767334</c:v>
                </c:pt>
                <c:pt idx="62">
                  <c:v>0.7212674617767334</c:v>
                </c:pt>
                <c:pt idx="63">
                  <c:v>0.7212674617767334</c:v>
                </c:pt>
                <c:pt idx="64">
                  <c:v>0.7212674617767334</c:v>
                </c:pt>
                <c:pt idx="65">
                  <c:v>0.7212674617767334</c:v>
                </c:pt>
                <c:pt idx="66">
                  <c:v>0.7212674617767334</c:v>
                </c:pt>
                <c:pt idx="67">
                  <c:v>0.7212674617767334</c:v>
                </c:pt>
                <c:pt idx="68">
                  <c:v>0.7212674617767334</c:v>
                </c:pt>
                <c:pt idx="69">
                  <c:v>0.7212674617767334</c:v>
                </c:pt>
                <c:pt idx="70">
                  <c:v>0.7212674617767334</c:v>
                </c:pt>
                <c:pt idx="71">
                  <c:v>0.7212674617767334</c:v>
                </c:pt>
                <c:pt idx="72">
                  <c:v>0.7212674617767334</c:v>
                </c:pt>
                <c:pt idx="73">
                  <c:v>0.7212674617767334</c:v>
                </c:pt>
                <c:pt idx="74">
                  <c:v>0.7212674617767334</c:v>
                </c:pt>
                <c:pt idx="75">
                  <c:v>0.7212674617767334</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2295960"/>
        <c:axId val="-2122299016"/>
      </c:lineChart>
      <c:dateAx>
        <c:axId val="-2122295960"/>
        <c:scaling>
          <c:orientation val="minMax"/>
        </c:scaling>
        <c:delete val="0"/>
        <c:axPos val="b"/>
        <c:numFmt formatCode="0" sourceLinked="1"/>
        <c:majorTickMark val="none"/>
        <c:minorTickMark val="none"/>
        <c:tickLblPos val="nextTo"/>
        <c:crossAx val="-2122299016"/>
        <c:crosses val="autoZero"/>
        <c:auto val="0"/>
        <c:lblOffset val="100"/>
        <c:baseTimeUnit val="days"/>
        <c:majorUnit val="4"/>
        <c:majorTimeUnit val="days"/>
      </c:dateAx>
      <c:valAx>
        <c:axId val="-2122299016"/>
        <c:scaling>
          <c:orientation val="minMax"/>
        </c:scaling>
        <c:delete val="0"/>
        <c:axPos val="l"/>
        <c:majorGridlines/>
        <c:numFmt formatCode="0.0%" sourceLinked="0"/>
        <c:majorTickMark val="none"/>
        <c:minorTickMark val="none"/>
        <c:tickLblPos val="nextTo"/>
        <c:spPr>
          <a:ln w="9525">
            <a:noFill/>
          </a:ln>
        </c:spPr>
        <c:crossAx val="-21222959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DataSummary!$D$488</c:f>
          <c:strCache>
            <c:ptCount val="1"/>
            <c:pt idx="0">
              <c:v>ARG: Labor Force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marker>
            <c:symbol val="none"/>
          </c:marker>
          <c:cat>
            <c:numRef>
              <c:extLst>
                <c:ext xmlns:c15="http://schemas.microsoft.com/office/drawing/2012/chart" uri="{02D57815-91ED-43cb-92C2-25804820EDAC}">
                  <c15:fullRef>
                    <c15:sqref>InputDataA_GeneralAssumptions!$I$103:$CH$103</c15:sqref>
                  </c15:fullRef>
                </c:ext>
              </c:extLst>
              <c:f>(InputDataA_GeneralAssumptions!$I$103:$AN$103,InputDataA_GeneralAssumptions!$AQ$103:$CH$103)</c:f>
              <c:numCache>
                <c:formatCode>0</c:formatCode>
                <c:ptCount val="7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Cache>
            </c:numRef>
          </c:cat>
          <c:val>
            <c:numRef>
              <c:extLst>
                <c:ext xmlns:c15="http://schemas.microsoft.com/office/drawing/2012/chart" uri="{02D57815-91ED-43cb-92C2-25804820EDAC}">
                  <c15:fullRef>
                    <c15:sqref>InputDataA_GeneralAssumptions!$I$135:$CH$135</c15:sqref>
                  </c15:fullRef>
                </c:ext>
              </c:extLst>
              <c:f>(InputDataA_GeneralAssumptions!$I$135:$AN$135,InputDataA_GeneralAssumptions!$AQ$135:$CH$135)</c:f>
              <c:numCache>
                <c:formatCode>0.00_);\(0.00\)</c:formatCode>
                <c:ptCount val="76"/>
                <c:pt idx="1">
                  <c:v>8.8442410853637465E-3</c:v>
                </c:pt>
                <c:pt idx="2">
                  <c:v>8.9663058804534401E-3</c:v>
                </c:pt>
                <c:pt idx="3">
                  <c:v>8.993271305318018E-3</c:v>
                </c:pt>
                <c:pt idx="4">
                  <c:v>8.8413438676231415E-3</c:v>
                </c:pt>
                <c:pt idx="5">
                  <c:v>8.6712219449667227E-3</c:v>
                </c:pt>
                <c:pt idx="6">
                  <c:v>8.5778911432954352E-3</c:v>
                </c:pt>
                <c:pt idx="7">
                  <c:v>8.4656966994012262E-3</c:v>
                </c:pt>
                <c:pt idx="8">
                  <c:v>8.0486733302931324E-3</c:v>
                </c:pt>
                <c:pt idx="9">
                  <c:v>7.2759291135087167E-3</c:v>
                </c:pt>
                <c:pt idx="10">
                  <c:v>6.1369112921241253E-3</c:v>
                </c:pt>
                <c:pt idx="11">
                  <c:v>5.0543920008652155E-3</c:v>
                </c:pt>
                <c:pt idx="12">
                  <c:v>4.0886690881962728E-3</c:v>
                </c:pt>
                <c:pt idx="13">
                  <c:v>3.1636298624053705E-3</c:v>
                </c:pt>
                <c:pt idx="14">
                  <c:v>2.5846883745814786E-3</c:v>
                </c:pt>
                <c:pt idx="15">
                  <c:v>2.0330699027568677E-3</c:v>
                </c:pt>
                <c:pt idx="16">
                  <c:v>1.4384942214218377E-3</c:v>
                </c:pt>
                <c:pt idx="17">
                  <c:v>9.3678794403651011E-4</c:v>
                </c:pt>
                <c:pt idx="18">
                  <c:v>5.0164117581719125E-4</c:v>
                </c:pt>
                <c:pt idx="19">
                  <c:v>9.8852708356078622E-5</c:v>
                </c:pt>
                <c:pt idx="20">
                  <c:v>-2.2275945766037086E-4</c:v>
                </c:pt>
                <c:pt idx="21">
                  <c:v>-4.4931605199671765E-4</c:v>
                </c:pt>
                <c:pt idx="22">
                  <c:v>-5.6186833383631285E-4</c:v>
                </c:pt>
                <c:pt idx="23">
                  <c:v>-6.1777330839973832E-4</c:v>
                </c:pt>
                <c:pt idx="24">
                  <c:v>-6.135198734852354E-4</c:v>
                </c:pt>
                <c:pt idx="25">
                  <c:v>-5.991498611127577E-4</c:v>
                </c:pt>
                <c:pt idx="26">
                  <c:v>-6.4770900159105693E-4</c:v>
                </c:pt>
                <c:pt idx="27">
                  <c:v>-7.5566933567183803E-4</c:v>
                </c:pt>
                <c:pt idx="28">
                  <c:v>-9.2809221629963634E-4</c:v>
                </c:pt>
                <c:pt idx="29">
                  <c:v>-1.1265972917086087E-3</c:v>
                </c:pt>
                <c:pt idx="30">
                  <c:v>-1.3819241767994983E-3</c:v>
                </c:pt>
                <c:pt idx="31">
                  <c:v>-1.6888891856579047E-3</c:v>
                </c:pt>
                <c:pt idx="32">
                  <c:v>-2.7989021723560104E-3</c:v>
                </c:pt>
                <c:pt idx="33">
                  <c:v>-3.1003815651291511E-3</c:v>
                </c:pt>
                <c:pt idx="34">
                  <c:v>-3.3919125676228346E-3</c:v>
                </c:pt>
                <c:pt idx="35">
                  <c:v>-3.5521574457529903E-3</c:v>
                </c:pt>
                <c:pt idx="36">
                  <c:v>-3.5146885108415793E-3</c:v>
                </c:pt>
                <c:pt idx="37">
                  <c:v>-3.4219096951250139E-3</c:v>
                </c:pt>
                <c:pt idx="38">
                  <c:v>-3.4788835062710133E-3</c:v>
                </c:pt>
                <c:pt idx="39">
                  <c:v>-3.7729867389010296E-3</c:v>
                </c:pt>
                <c:pt idx="40">
                  <c:v>-4.0007285093285327E-3</c:v>
                </c:pt>
                <c:pt idx="41">
                  <c:v>-4.0534433290947414E-3</c:v>
                </c:pt>
                <c:pt idx="42">
                  <c:v>-4.1397906132345508E-3</c:v>
                </c:pt>
                <c:pt idx="43">
                  <c:v>-4.2835145050942325E-3</c:v>
                </c:pt>
                <c:pt idx="44">
                  <c:v>-4.4712426256166005E-3</c:v>
                </c:pt>
                <c:pt idx="45">
                  <c:v>-4.8348617229144741E-3</c:v>
                </c:pt>
                <c:pt idx="46">
                  <c:v>-5.1615937998858996E-3</c:v>
                </c:pt>
                <c:pt idx="47">
                  <c:v>-5.3432499168254433E-3</c:v>
                </c:pt>
                <c:pt idx="48">
                  <c:v>-5.5239184961566323E-3</c:v>
                </c:pt>
                <c:pt idx="49">
                  <c:v>-5.8228119549695867E-3</c:v>
                </c:pt>
                <c:pt idx="50">
                  <c:v>-6.2221052480976313E-3</c:v>
                </c:pt>
                <c:pt idx="51">
                  <c:v>-6.5577276915690375E-3</c:v>
                </c:pt>
                <c:pt idx="52">
                  <c:v>-6.8381162583094346E-3</c:v>
                </c:pt>
                <c:pt idx="53">
                  <c:v>-7.0710731768997004E-3</c:v>
                </c:pt>
                <c:pt idx="54">
                  <c:v>-7.2646189834594255E-3</c:v>
                </c:pt>
                <c:pt idx="55">
                  <c:v>-7.4004149045924228E-3</c:v>
                </c:pt>
                <c:pt idx="56">
                  <c:v>-7.2991373190148812E-3</c:v>
                </c:pt>
                <c:pt idx="57">
                  <c:v>-6.8470849189434801E-3</c:v>
                </c:pt>
                <c:pt idx="58">
                  <c:v>-5.9987793198217343E-3</c:v>
                </c:pt>
                <c:pt idx="59">
                  <c:v>-5.3040022193983072E-3</c:v>
                </c:pt>
                <c:pt idx="60">
                  <c:v>-4.8202470235776396E-3</c:v>
                </c:pt>
                <c:pt idx="61">
                  <c:v>-4.4219014604373053E-3</c:v>
                </c:pt>
                <c:pt idx="62">
                  <c:v>-4.4090461629474609E-3</c:v>
                </c:pt>
                <c:pt idx="63">
                  <c:v>-4.463116134049816E-3</c:v>
                </c:pt>
                <c:pt idx="64">
                  <c:v>-4.5452085759324357E-3</c:v>
                </c:pt>
                <c:pt idx="65">
                  <c:v>-4.7015948984279188E-3</c:v>
                </c:pt>
                <c:pt idx="66">
                  <c:v>-4.8401909961639511E-3</c:v>
                </c:pt>
                <c:pt idx="67">
                  <c:v>-4.9316406080209818E-3</c:v>
                </c:pt>
                <c:pt idx="68">
                  <c:v>-5.054623634669464E-3</c:v>
                </c:pt>
                <c:pt idx="69">
                  <c:v>-5.160991448935226E-3</c:v>
                </c:pt>
                <c:pt idx="70">
                  <c:v>-5.3043754604472637E-3</c:v>
                </c:pt>
                <c:pt idx="71">
                  <c:v>-5.4570357173595596E-3</c:v>
                </c:pt>
                <c:pt idx="72">
                  <c:v>-5.6034963541554683E-3</c:v>
                </c:pt>
                <c:pt idx="73">
                  <c:v>-5.7825513017512042E-3</c:v>
                </c:pt>
                <c:pt idx="74">
                  <c:v>-5.9343698642204679E-3</c:v>
                </c:pt>
                <c:pt idx="75">
                  <c:v>-6.0917169846279595E-3</c:v>
                </c:pt>
              </c:numCache>
            </c:numRef>
          </c:val>
          <c:smooth val="0"/>
          <c:extLst>
            <c:ext xmlns:c16="http://schemas.microsoft.com/office/drawing/2014/chart" uri="{C3380CC4-5D6E-409C-BE32-E72D297353CC}">
              <c16:uniqueId val="{00000001-9C6C-4B18-BDEB-B9C4BA18080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InputDataA_GeneralAssumptions!$I$103:$CH$103</c15:sqref>
                  </c15:fullRef>
                </c:ext>
              </c:extLst>
              <c:f>(InputDataA_GeneralAssumptions!$I$103:$AN$103,InputDataA_GeneralAssumptions!$AQ$103:$CH$103)</c:f>
              <c:numCache>
                <c:formatCode>0</c:formatCode>
                <c:ptCount val="7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Cache>
            </c:numRef>
          </c:cat>
          <c:val>
            <c:numRef>
              <c:extLst>
                <c:ext xmlns:c15="http://schemas.microsoft.com/office/drawing/2012/chart" uri="{02D57815-91ED-43cb-92C2-25804820EDAC}">
                  <c15:fullRef>
                    <c15:sqref>InputDataA_GeneralAssumptions!$I$136:$CH$136</c15:sqref>
                  </c15:fullRef>
                </c:ext>
              </c:extLst>
              <c:f>(InputDataA_GeneralAssumptions!$I$136:$AN$136,InputDataA_GeneralAssumptions!$AQ$136:$CH$136)</c:f>
              <c:numCache>
                <c:formatCode>0.00_);\(0.00\)</c:formatCode>
                <c:ptCount val="76"/>
                <c:pt idx="1">
                  <c:v>8.8442410853637465E-3</c:v>
                </c:pt>
                <c:pt idx="2">
                  <c:v>8.9663058804534401E-3</c:v>
                </c:pt>
                <c:pt idx="3">
                  <c:v>8.993271305318018E-3</c:v>
                </c:pt>
                <c:pt idx="4">
                  <c:v>8.8413438676231415E-3</c:v>
                </c:pt>
                <c:pt idx="5">
                  <c:v>8.6712219449667227E-3</c:v>
                </c:pt>
                <c:pt idx="6">
                  <c:v>8.5778911432954352E-3</c:v>
                </c:pt>
                <c:pt idx="7">
                  <c:v>8.4656966994012262E-3</c:v>
                </c:pt>
                <c:pt idx="8">
                  <c:v>8.0486733302931324E-3</c:v>
                </c:pt>
                <c:pt idx="9">
                  <c:v>7.2759291135087167E-3</c:v>
                </c:pt>
                <c:pt idx="10">
                  <c:v>6.1369112921241253E-3</c:v>
                </c:pt>
                <c:pt idx="11">
                  <c:v>5.0543920008652155E-3</c:v>
                </c:pt>
                <c:pt idx="12">
                  <c:v>4.0886690881962728E-3</c:v>
                </c:pt>
                <c:pt idx="13">
                  <c:v>3.1636298624053705E-3</c:v>
                </c:pt>
                <c:pt idx="14">
                  <c:v>2.5846883745814786E-3</c:v>
                </c:pt>
                <c:pt idx="15">
                  <c:v>2.0330699027568677E-3</c:v>
                </c:pt>
                <c:pt idx="16">
                  <c:v>1.4384942214218377E-3</c:v>
                </c:pt>
                <c:pt idx="17">
                  <c:v>9.3678794403651011E-4</c:v>
                </c:pt>
                <c:pt idx="18">
                  <c:v>5.0164117581719125E-4</c:v>
                </c:pt>
                <c:pt idx="19">
                  <c:v>9.8852708356078622E-5</c:v>
                </c:pt>
                <c:pt idx="20">
                  <c:v>-2.2275945766037086E-4</c:v>
                </c:pt>
                <c:pt idx="21">
                  <c:v>-4.4931605199671765E-4</c:v>
                </c:pt>
                <c:pt idx="22">
                  <c:v>-5.6186833383631285E-4</c:v>
                </c:pt>
                <c:pt idx="23">
                  <c:v>-6.1777330839973832E-4</c:v>
                </c:pt>
                <c:pt idx="24">
                  <c:v>-6.135198734852354E-4</c:v>
                </c:pt>
                <c:pt idx="25">
                  <c:v>-5.991498611127577E-4</c:v>
                </c:pt>
                <c:pt idx="26">
                  <c:v>-6.4770900159105693E-4</c:v>
                </c:pt>
                <c:pt idx="27">
                  <c:v>-7.5566933567183803E-4</c:v>
                </c:pt>
                <c:pt idx="28">
                  <c:v>-9.2809221629963634E-4</c:v>
                </c:pt>
                <c:pt idx="29">
                  <c:v>-1.1265972917086087E-3</c:v>
                </c:pt>
                <c:pt idx="30">
                  <c:v>-1.3819241767994983E-3</c:v>
                </c:pt>
                <c:pt idx="31">
                  <c:v>-1.6888891856579047E-3</c:v>
                </c:pt>
                <c:pt idx="32">
                  <c:v>-2.7989021723560104E-3</c:v>
                </c:pt>
                <c:pt idx="33">
                  <c:v>-3.1003815651291511E-3</c:v>
                </c:pt>
                <c:pt idx="34">
                  <c:v>-3.3919125676228346E-3</c:v>
                </c:pt>
                <c:pt idx="35">
                  <c:v>-3.5521574457529903E-3</c:v>
                </c:pt>
                <c:pt idx="36">
                  <c:v>-3.5146885108415793E-3</c:v>
                </c:pt>
                <c:pt idx="37">
                  <c:v>-3.4219096951250139E-3</c:v>
                </c:pt>
                <c:pt idx="38">
                  <c:v>-3.4788835062710133E-3</c:v>
                </c:pt>
                <c:pt idx="39">
                  <c:v>-3.7729867389010296E-3</c:v>
                </c:pt>
                <c:pt idx="40">
                  <c:v>-4.0007285093285327E-3</c:v>
                </c:pt>
                <c:pt idx="41">
                  <c:v>-4.0534433290947414E-3</c:v>
                </c:pt>
                <c:pt idx="42">
                  <c:v>-4.1397906132345508E-3</c:v>
                </c:pt>
                <c:pt idx="43">
                  <c:v>-4.2835145050942325E-3</c:v>
                </c:pt>
                <c:pt idx="44">
                  <c:v>-4.4712426256166005E-3</c:v>
                </c:pt>
                <c:pt idx="45">
                  <c:v>-4.8348617229144741E-3</c:v>
                </c:pt>
                <c:pt idx="46">
                  <c:v>-5.1615937998858996E-3</c:v>
                </c:pt>
                <c:pt idx="47">
                  <c:v>-5.3432499168254433E-3</c:v>
                </c:pt>
                <c:pt idx="48">
                  <c:v>-5.5239184961566323E-3</c:v>
                </c:pt>
                <c:pt idx="49">
                  <c:v>-5.8228119549695867E-3</c:v>
                </c:pt>
                <c:pt idx="50">
                  <c:v>-6.2221052480976313E-3</c:v>
                </c:pt>
                <c:pt idx="51">
                  <c:v>-6.5577276915690375E-3</c:v>
                </c:pt>
                <c:pt idx="52">
                  <c:v>-6.8381162583094346E-3</c:v>
                </c:pt>
                <c:pt idx="53">
                  <c:v>-7.0710731768997004E-3</c:v>
                </c:pt>
                <c:pt idx="54">
                  <c:v>-7.2646189834594255E-3</c:v>
                </c:pt>
                <c:pt idx="55">
                  <c:v>-7.4004149045924228E-3</c:v>
                </c:pt>
                <c:pt idx="56">
                  <c:v>-7.2991373190148812E-3</c:v>
                </c:pt>
                <c:pt idx="57">
                  <c:v>-6.8470849189434801E-3</c:v>
                </c:pt>
                <c:pt idx="58">
                  <c:v>-5.9987793198217343E-3</c:v>
                </c:pt>
                <c:pt idx="59">
                  <c:v>-5.3040022193983072E-3</c:v>
                </c:pt>
                <c:pt idx="60">
                  <c:v>-4.8202470235776396E-3</c:v>
                </c:pt>
                <c:pt idx="61">
                  <c:v>-4.4219014604373053E-3</c:v>
                </c:pt>
                <c:pt idx="62">
                  <c:v>-4.4090461629474609E-3</c:v>
                </c:pt>
                <c:pt idx="63">
                  <c:v>-4.463116134049816E-3</c:v>
                </c:pt>
                <c:pt idx="64">
                  <c:v>-4.5452085759324357E-3</c:v>
                </c:pt>
                <c:pt idx="65">
                  <c:v>-4.7015948984279188E-3</c:v>
                </c:pt>
                <c:pt idx="66">
                  <c:v>-4.8401909961639511E-3</c:v>
                </c:pt>
                <c:pt idx="67">
                  <c:v>-4.9316406080209818E-3</c:v>
                </c:pt>
                <c:pt idx="68">
                  <c:v>-5.054623634669464E-3</c:v>
                </c:pt>
                <c:pt idx="69">
                  <c:v>-5.160991448935226E-3</c:v>
                </c:pt>
                <c:pt idx="70">
                  <c:v>-5.3043754604472637E-3</c:v>
                </c:pt>
                <c:pt idx="71">
                  <c:v>-5.4570357173595596E-3</c:v>
                </c:pt>
                <c:pt idx="72">
                  <c:v>-5.6034963541554683E-3</c:v>
                </c:pt>
                <c:pt idx="73">
                  <c:v>-5.7825513017512042E-3</c:v>
                </c:pt>
                <c:pt idx="74">
                  <c:v>-5.9343698642204679E-3</c:v>
                </c:pt>
                <c:pt idx="75">
                  <c:v>-6.0917169846279595E-3</c:v>
                </c:pt>
              </c:numCache>
            </c:numRef>
          </c:val>
          <c:smooth val="0"/>
          <c:extLst>
            <c:ext xmlns:c16="http://schemas.microsoft.com/office/drawing/2014/chart" uri="{C3380CC4-5D6E-409C-BE32-E72D297353CC}">
              <c16:uniqueId val="{00000003-9C6C-4B18-BDEB-B9C4BA18080B}"/>
            </c:ext>
          </c:extLst>
        </c:ser>
        <c:dLbls>
          <c:showLegendKey val="0"/>
          <c:showVal val="0"/>
          <c:showCatName val="0"/>
          <c:showSerName val="0"/>
          <c:showPercent val="0"/>
          <c:showBubbleSize val="0"/>
        </c:dLbls>
        <c:smooth val="0"/>
        <c:axId val="-2121091352"/>
        <c:axId val="-2121088312"/>
      </c:lineChart>
      <c:dateAx>
        <c:axId val="-2121091352"/>
        <c:scaling>
          <c:orientation val="minMax"/>
        </c:scaling>
        <c:delete val="0"/>
        <c:axPos val="b"/>
        <c:numFmt formatCode="0" sourceLinked="1"/>
        <c:majorTickMark val="none"/>
        <c:minorTickMark val="none"/>
        <c:tickLblPos val="nextTo"/>
        <c:crossAx val="-2121088312"/>
        <c:crosses val="autoZero"/>
        <c:auto val="0"/>
        <c:lblOffset val="100"/>
        <c:baseTimeUnit val="days"/>
        <c:majorUnit val="4"/>
        <c:majorTimeUnit val="days"/>
      </c:dateAx>
      <c:valAx>
        <c:axId val="-2121088312"/>
        <c:scaling>
          <c:orientation val="minMax"/>
        </c:scaling>
        <c:delete val="0"/>
        <c:axPos val="l"/>
        <c:majorGridlines/>
        <c:numFmt formatCode="0.0%" sourceLinked="0"/>
        <c:majorTickMark val="none"/>
        <c:minorTickMark val="none"/>
        <c:tickLblPos val="nextTo"/>
        <c:spPr>
          <a:ln w="9525">
            <a:noFill/>
          </a:ln>
        </c:spPr>
        <c:crossAx val="-2121091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DataSummary!$D$490</c:f>
          <c:strCache>
            <c:ptCount val="1"/>
            <c:pt idx="0">
              <c:v>ARG: Shared Prosperity Premium</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InputDataA_GeneralAssumptions!$J$176:$CI$176</c15:sqref>
                  </c15:fullRef>
                </c:ext>
              </c:extLst>
              <c:f>(InputDataA_GeneralAssumptions!$J$176:$AN$176,InputDataA_GeneralAssumptions!$AQ$176:$CI$176)</c:f>
              <c:numCache>
                <c:formatCode>0</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pt idx="75">
                  <c:v>2101</c:v>
                </c:pt>
              </c:numCache>
            </c:numRef>
          </c:cat>
          <c:val>
            <c:numRef>
              <c:extLst>
                <c:ext xmlns:c15="http://schemas.microsoft.com/office/drawing/2012/chart" uri="{02D57815-91ED-43cb-92C2-25804820EDAC}">
                  <c15:fullRef>
                    <c15:sqref>InputDataA_GeneralAssumptions!$J$179:$CI$179</c15:sqref>
                  </c15:fullRef>
                </c:ext>
              </c:extLst>
              <c:f>(InputDataA_GeneralAssumptions!$J$179:$AN$179,InputDataA_GeneralAssumptions!$AQ$179:$CI$179)</c:f>
              <c:numCache>
                <c:formatCode>0.000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InputDataA_GeneralAssumptions!$J$176:$CI$176</c15:sqref>
                  </c15:fullRef>
                </c:ext>
              </c:extLst>
              <c:f>(InputDataA_GeneralAssumptions!$J$176:$AN$176,InputDataA_GeneralAssumptions!$AQ$176:$CI$176)</c:f>
              <c:numCache>
                <c:formatCode>0</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pt idx="75">
                  <c:v>2101</c:v>
                </c:pt>
              </c:numCache>
            </c:numRef>
          </c:cat>
          <c:val>
            <c:numRef>
              <c:extLst>
                <c:ext xmlns:c15="http://schemas.microsoft.com/office/drawing/2012/chart" uri="{02D57815-91ED-43cb-92C2-25804820EDAC}">
                  <c15:fullRef>
                    <c15:sqref>InputDataA_GeneralAssumptions!$J$183:$CI$183</c15:sqref>
                  </c15:fullRef>
                </c:ext>
              </c:extLst>
              <c:f>(InputDataA_GeneralAssumptions!$J$183:$AN$183,InputDataA_GeneralAssumptions!$AQ$183:$CI$183)</c:f>
              <c:numCache>
                <c:formatCode>0.000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121052264"/>
        <c:axId val="-2121049224"/>
      </c:lineChart>
      <c:dateAx>
        <c:axId val="-2121052264"/>
        <c:scaling>
          <c:orientation val="minMax"/>
        </c:scaling>
        <c:delete val="0"/>
        <c:axPos val="b"/>
        <c:numFmt formatCode="0" sourceLinked="1"/>
        <c:majorTickMark val="none"/>
        <c:minorTickMark val="none"/>
        <c:tickLblPos val="nextTo"/>
        <c:crossAx val="-2121049224"/>
        <c:crosses val="autoZero"/>
        <c:auto val="0"/>
        <c:lblOffset val="100"/>
        <c:baseTimeUnit val="days"/>
        <c:majorUnit val="4"/>
        <c:majorTimeUnit val="days"/>
      </c:dateAx>
      <c:valAx>
        <c:axId val="-2121049224"/>
        <c:scaling>
          <c:orientation val="minMax"/>
        </c:scaling>
        <c:delete val="0"/>
        <c:axPos val="l"/>
        <c:majorGridlines/>
        <c:numFmt formatCode="0.0%" sourceLinked="0"/>
        <c:majorTickMark val="none"/>
        <c:minorTickMark val="none"/>
        <c:tickLblPos val="nextTo"/>
        <c:spPr>
          <a:ln w="9525">
            <a:noFill/>
          </a:ln>
        </c:spPr>
        <c:crossAx val="-21210522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DataSummary!$D$491</c:f>
          <c:strCache>
            <c:ptCount val="1"/>
            <c:pt idx="0">
              <c:v>ARG: Income share of Bottom 40% of Population</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InputDataA_GeneralAssumptions!$I$163:$CI$163</c15:sqref>
                  </c15:fullRef>
                </c:ext>
              </c:extLst>
              <c:f>(InputDataA_GeneralAssumptions!$I$163:$AN$163,InputDataA_GeneralAssumptions!$AQ$163:$CI$163)</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pt idx="76">
                  <c:v>2101</c:v>
                </c:pt>
              </c:numCache>
            </c:numRef>
          </c:cat>
          <c:val>
            <c:numRef>
              <c:extLst>
                <c:ext xmlns:c15="http://schemas.microsoft.com/office/drawing/2012/chart" uri="{02D57815-91ED-43cb-92C2-25804820EDAC}">
                  <c15:fullRef>
                    <c15:sqref>InputDataA_GeneralAssumptions!$I$164:$CI$164</c15:sqref>
                  </c15:fullRef>
                </c:ext>
              </c:extLst>
              <c:f>(InputDataA_GeneralAssumptions!$I$164:$AN$164,InputDataA_GeneralAssumptions!$AQ$164:$CI$164)</c:f>
              <c:numCache>
                <c:formatCode>0.00%</c:formatCode>
                <c:ptCount val="77"/>
                <c:pt idx="0">
                  <c:v>0.15011243643673092</c:v>
                </c:pt>
                <c:pt idx="1">
                  <c:v>0.15011243643673092</c:v>
                </c:pt>
                <c:pt idx="2">
                  <c:v>0.15011243643673092</c:v>
                </c:pt>
                <c:pt idx="3">
                  <c:v>0.15011243643673092</c:v>
                </c:pt>
                <c:pt idx="4">
                  <c:v>0.15011243643673092</c:v>
                </c:pt>
                <c:pt idx="5">
                  <c:v>0.15011243643673092</c:v>
                </c:pt>
                <c:pt idx="6">
                  <c:v>0.15011243643673092</c:v>
                </c:pt>
                <c:pt idx="7">
                  <c:v>0.15011243643673092</c:v>
                </c:pt>
                <c:pt idx="8">
                  <c:v>0.15011243643673092</c:v>
                </c:pt>
                <c:pt idx="9">
                  <c:v>0.15011243643673092</c:v>
                </c:pt>
                <c:pt idx="10">
                  <c:v>0.15011243643673092</c:v>
                </c:pt>
                <c:pt idx="11">
                  <c:v>0.15011243643673092</c:v>
                </c:pt>
                <c:pt idx="12">
                  <c:v>0.15011243643673092</c:v>
                </c:pt>
                <c:pt idx="13">
                  <c:v>0.15011243643673092</c:v>
                </c:pt>
                <c:pt idx="14">
                  <c:v>0.15011243643673092</c:v>
                </c:pt>
                <c:pt idx="15">
                  <c:v>0.15011243643673092</c:v>
                </c:pt>
                <c:pt idx="16">
                  <c:v>0.15011243643673092</c:v>
                </c:pt>
                <c:pt idx="17">
                  <c:v>0.15011243643673092</c:v>
                </c:pt>
                <c:pt idx="18">
                  <c:v>0.15011243643673092</c:v>
                </c:pt>
                <c:pt idx="19">
                  <c:v>0.15011243643673092</c:v>
                </c:pt>
                <c:pt idx="20">
                  <c:v>0.15011243643673092</c:v>
                </c:pt>
                <c:pt idx="21">
                  <c:v>0.15011243643673092</c:v>
                </c:pt>
                <c:pt idx="22">
                  <c:v>0.15011243643673092</c:v>
                </c:pt>
                <c:pt idx="23">
                  <c:v>0.15011243643673092</c:v>
                </c:pt>
                <c:pt idx="24">
                  <c:v>0.15011243643673092</c:v>
                </c:pt>
                <c:pt idx="25">
                  <c:v>0.15011243643673092</c:v>
                </c:pt>
                <c:pt idx="26">
                  <c:v>0.15011243643673092</c:v>
                </c:pt>
                <c:pt idx="27">
                  <c:v>0.15011243643673092</c:v>
                </c:pt>
                <c:pt idx="28">
                  <c:v>0.15011243643673092</c:v>
                </c:pt>
                <c:pt idx="29">
                  <c:v>0.15011243643673092</c:v>
                </c:pt>
                <c:pt idx="30">
                  <c:v>0.15011243643673092</c:v>
                </c:pt>
                <c:pt idx="31">
                  <c:v>0.15011243643673092</c:v>
                </c:pt>
                <c:pt idx="32">
                  <c:v>0.15011243643673092</c:v>
                </c:pt>
                <c:pt idx="33">
                  <c:v>0.15011243643673092</c:v>
                </c:pt>
                <c:pt idx="34">
                  <c:v>0.15011243643673092</c:v>
                </c:pt>
                <c:pt idx="35">
                  <c:v>0.15011243643673092</c:v>
                </c:pt>
                <c:pt idx="36">
                  <c:v>0.15011243643673092</c:v>
                </c:pt>
                <c:pt idx="37">
                  <c:v>0.15011243643673092</c:v>
                </c:pt>
                <c:pt idx="38">
                  <c:v>0.15011243643673092</c:v>
                </c:pt>
                <c:pt idx="39">
                  <c:v>0.15011243643673092</c:v>
                </c:pt>
                <c:pt idx="40">
                  <c:v>0.15011243643673092</c:v>
                </c:pt>
                <c:pt idx="41">
                  <c:v>0.15011243643673092</c:v>
                </c:pt>
                <c:pt idx="42">
                  <c:v>0.15011243643673092</c:v>
                </c:pt>
                <c:pt idx="43">
                  <c:v>0.15011243643673092</c:v>
                </c:pt>
                <c:pt idx="44">
                  <c:v>0.15011243643673092</c:v>
                </c:pt>
                <c:pt idx="45">
                  <c:v>0.15011243643673092</c:v>
                </c:pt>
                <c:pt idx="46">
                  <c:v>0.15011243643673092</c:v>
                </c:pt>
                <c:pt idx="47">
                  <c:v>0.15011243643673092</c:v>
                </c:pt>
                <c:pt idx="48">
                  <c:v>0.15011243643673092</c:v>
                </c:pt>
                <c:pt idx="49">
                  <c:v>0.15011243643673092</c:v>
                </c:pt>
                <c:pt idx="50">
                  <c:v>0.15011243643673092</c:v>
                </c:pt>
                <c:pt idx="51">
                  <c:v>0.15011243643673092</c:v>
                </c:pt>
                <c:pt idx="52">
                  <c:v>0.15011243643673092</c:v>
                </c:pt>
                <c:pt idx="53">
                  <c:v>0.15011243643673092</c:v>
                </c:pt>
                <c:pt idx="54">
                  <c:v>0.15011243643673092</c:v>
                </c:pt>
                <c:pt idx="55">
                  <c:v>0.15011243643673092</c:v>
                </c:pt>
                <c:pt idx="56">
                  <c:v>0.15011243643673092</c:v>
                </c:pt>
                <c:pt idx="57">
                  <c:v>0.15011243643673092</c:v>
                </c:pt>
                <c:pt idx="58">
                  <c:v>0.15011243643673092</c:v>
                </c:pt>
                <c:pt idx="59">
                  <c:v>0.15011243643673092</c:v>
                </c:pt>
                <c:pt idx="60">
                  <c:v>0.15011243643673092</c:v>
                </c:pt>
                <c:pt idx="61">
                  <c:v>0.15011243643673092</c:v>
                </c:pt>
                <c:pt idx="62">
                  <c:v>0.15011243643673092</c:v>
                </c:pt>
                <c:pt idx="63">
                  <c:v>0.15011243643673092</c:v>
                </c:pt>
                <c:pt idx="64">
                  <c:v>0.15011243643673092</c:v>
                </c:pt>
                <c:pt idx="65">
                  <c:v>0.15011243643673092</c:v>
                </c:pt>
                <c:pt idx="66">
                  <c:v>0.15011243643673092</c:v>
                </c:pt>
                <c:pt idx="67">
                  <c:v>0.15011243643673092</c:v>
                </c:pt>
                <c:pt idx="68">
                  <c:v>0.15011243643673092</c:v>
                </c:pt>
                <c:pt idx="69">
                  <c:v>0.15011243643673092</c:v>
                </c:pt>
                <c:pt idx="70">
                  <c:v>0.15011243643673092</c:v>
                </c:pt>
                <c:pt idx="71">
                  <c:v>0.15011243643673092</c:v>
                </c:pt>
                <c:pt idx="72">
                  <c:v>0.15011243643673092</c:v>
                </c:pt>
                <c:pt idx="73">
                  <c:v>0.15011243643673092</c:v>
                </c:pt>
                <c:pt idx="74">
                  <c:v>0.15011243643673092</c:v>
                </c:pt>
                <c:pt idx="75">
                  <c:v>0.15011243643673092</c:v>
                </c:pt>
                <c:pt idx="76">
                  <c:v>0.15011243643673092</c:v>
                </c:pt>
              </c:numCache>
            </c:numRef>
          </c:val>
          <c:smooth val="0"/>
          <c:extLst>
            <c:ext xmlns:c16="http://schemas.microsoft.com/office/drawing/2014/chart" uri="{C3380CC4-5D6E-409C-BE32-E72D297353CC}">
              <c16:uniqueId val="{00000000-A205-48C5-A0BE-7920E396F20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InputDataA_GeneralAssumptions!$I$163:$CI$163</c15:sqref>
                  </c15:fullRef>
                </c:ext>
              </c:extLst>
              <c:f>(InputDataA_GeneralAssumptions!$I$163:$AN$163,InputDataA_GeneralAssumptions!$AQ$163:$CI$163)</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pt idx="76">
                  <c:v>2101</c:v>
                </c:pt>
              </c:numCache>
            </c:numRef>
          </c:cat>
          <c:val>
            <c:numRef>
              <c:extLst>
                <c:ext xmlns:c15="http://schemas.microsoft.com/office/drawing/2012/chart" uri="{02D57815-91ED-43cb-92C2-25804820EDAC}">
                  <c15:fullRef>
                    <c15:sqref>InputDataA_GeneralAssumptions!$I$165:$CI$165</c15:sqref>
                  </c15:fullRef>
                </c:ext>
              </c:extLst>
              <c:f>(InputDataA_GeneralAssumptions!$I$165:$AN$165,InputDataA_GeneralAssumptions!$AQ$165:$CI$165)</c:f>
              <c:numCache>
                <c:formatCode>0.00%</c:formatCode>
                <c:ptCount val="77"/>
                <c:pt idx="0">
                  <c:v>0.15011243643673092</c:v>
                </c:pt>
                <c:pt idx="1">
                  <c:v>0.15011243643673092</c:v>
                </c:pt>
                <c:pt idx="2">
                  <c:v>0.15011243643673092</c:v>
                </c:pt>
                <c:pt idx="3">
                  <c:v>0.15011243643673092</c:v>
                </c:pt>
                <c:pt idx="4">
                  <c:v>0.15011243643673092</c:v>
                </c:pt>
                <c:pt idx="5">
                  <c:v>0.15011243643673092</c:v>
                </c:pt>
                <c:pt idx="6">
                  <c:v>0.15011243643673092</c:v>
                </c:pt>
                <c:pt idx="7">
                  <c:v>0.15011243643673092</c:v>
                </c:pt>
                <c:pt idx="8">
                  <c:v>0.15011243643673092</c:v>
                </c:pt>
                <c:pt idx="9">
                  <c:v>0.15011243643673092</c:v>
                </c:pt>
                <c:pt idx="10">
                  <c:v>0.15011243643673092</c:v>
                </c:pt>
                <c:pt idx="11">
                  <c:v>0.15011243643673092</c:v>
                </c:pt>
                <c:pt idx="12">
                  <c:v>0.15011243643673092</c:v>
                </c:pt>
                <c:pt idx="13">
                  <c:v>0.15011243643673092</c:v>
                </c:pt>
                <c:pt idx="14">
                  <c:v>0.15011243643673092</c:v>
                </c:pt>
                <c:pt idx="15">
                  <c:v>0.15011243643673092</c:v>
                </c:pt>
                <c:pt idx="16">
                  <c:v>0.15011243643673092</c:v>
                </c:pt>
                <c:pt idx="17">
                  <c:v>0.15011243643673092</c:v>
                </c:pt>
                <c:pt idx="18">
                  <c:v>0.15011243643673092</c:v>
                </c:pt>
                <c:pt idx="19">
                  <c:v>0.15011243643673092</c:v>
                </c:pt>
                <c:pt idx="20">
                  <c:v>0.15011243643673092</c:v>
                </c:pt>
                <c:pt idx="21">
                  <c:v>0.15011243643673092</c:v>
                </c:pt>
                <c:pt idx="22">
                  <c:v>0.15011243643673092</c:v>
                </c:pt>
                <c:pt idx="23">
                  <c:v>0.15011243643673092</c:v>
                </c:pt>
                <c:pt idx="24">
                  <c:v>0.15011243643673092</c:v>
                </c:pt>
                <c:pt idx="25">
                  <c:v>0.15011243643673092</c:v>
                </c:pt>
                <c:pt idx="26">
                  <c:v>0.15011243643673092</c:v>
                </c:pt>
                <c:pt idx="27">
                  <c:v>0.15011243643673092</c:v>
                </c:pt>
                <c:pt idx="28">
                  <c:v>0.15011243643673092</c:v>
                </c:pt>
                <c:pt idx="29">
                  <c:v>0.15011243643673092</c:v>
                </c:pt>
                <c:pt idx="30">
                  <c:v>0.15011243643673092</c:v>
                </c:pt>
                <c:pt idx="31">
                  <c:v>0.15011243643673092</c:v>
                </c:pt>
                <c:pt idx="32">
                  <c:v>0.15011243643673092</c:v>
                </c:pt>
                <c:pt idx="33">
                  <c:v>0.15011243643673092</c:v>
                </c:pt>
                <c:pt idx="34">
                  <c:v>0.15011243643673092</c:v>
                </c:pt>
                <c:pt idx="35">
                  <c:v>0.15011243643673092</c:v>
                </c:pt>
                <c:pt idx="36">
                  <c:v>0.15011243643673092</c:v>
                </c:pt>
                <c:pt idx="37">
                  <c:v>0.15011243643673092</c:v>
                </c:pt>
                <c:pt idx="38">
                  <c:v>0.15011243643673092</c:v>
                </c:pt>
                <c:pt idx="39">
                  <c:v>0.15011243643673092</c:v>
                </c:pt>
                <c:pt idx="40">
                  <c:v>0.15011243643673092</c:v>
                </c:pt>
                <c:pt idx="41">
                  <c:v>0.15011243643673092</c:v>
                </c:pt>
                <c:pt idx="42">
                  <c:v>0.15011243643673092</c:v>
                </c:pt>
                <c:pt idx="43">
                  <c:v>0.15011243643673092</c:v>
                </c:pt>
                <c:pt idx="44">
                  <c:v>0.15011243643673092</c:v>
                </c:pt>
                <c:pt idx="45">
                  <c:v>0.15011243643673092</c:v>
                </c:pt>
                <c:pt idx="46">
                  <c:v>0.15011243643673092</c:v>
                </c:pt>
                <c:pt idx="47">
                  <c:v>0.15011243643673092</c:v>
                </c:pt>
                <c:pt idx="48">
                  <c:v>0.15011243643673092</c:v>
                </c:pt>
                <c:pt idx="49">
                  <c:v>0.15011243643673092</c:v>
                </c:pt>
                <c:pt idx="50">
                  <c:v>0.15011243643673092</c:v>
                </c:pt>
                <c:pt idx="51">
                  <c:v>0.15011243643673092</c:v>
                </c:pt>
                <c:pt idx="52">
                  <c:v>0.15011243643673092</c:v>
                </c:pt>
                <c:pt idx="53">
                  <c:v>0.15011243643673092</c:v>
                </c:pt>
                <c:pt idx="54">
                  <c:v>0.15011243643673092</c:v>
                </c:pt>
                <c:pt idx="55">
                  <c:v>0.15011243643673092</c:v>
                </c:pt>
                <c:pt idx="56">
                  <c:v>0.15011243643673092</c:v>
                </c:pt>
                <c:pt idx="57">
                  <c:v>0.15011243643673092</c:v>
                </c:pt>
                <c:pt idx="58">
                  <c:v>0.15011243643673092</c:v>
                </c:pt>
                <c:pt idx="59">
                  <c:v>0.15011243643673092</c:v>
                </c:pt>
                <c:pt idx="60">
                  <c:v>0.15011243643673092</c:v>
                </c:pt>
                <c:pt idx="61">
                  <c:v>0.15011243643673092</c:v>
                </c:pt>
                <c:pt idx="62">
                  <c:v>0.15011243643673092</c:v>
                </c:pt>
                <c:pt idx="63">
                  <c:v>0.15011243643673092</c:v>
                </c:pt>
                <c:pt idx="64">
                  <c:v>0.15011243643673092</c:v>
                </c:pt>
                <c:pt idx="65">
                  <c:v>0.15011243643673092</c:v>
                </c:pt>
                <c:pt idx="66">
                  <c:v>0.15011243643673092</c:v>
                </c:pt>
                <c:pt idx="67">
                  <c:v>0.15011243643673092</c:v>
                </c:pt>
                <c:pt idx="68">
                  <c:v>0.15011243643673092</c:v>
                </c:pt>
                <c:pt idx="69">
                  <c:v>0.15011243643673092</c:v>
                </c:pt>
                <c:pt idx="70">
                  <c:v>0.15011243643673092</c:v>
                </c:pt>
                <c:pt idx="71">
                  <c:v>0.15011243643673092</c:v>
                </c:pt>
                <c:pt idx="72">
                  <c:v>0.15011243643673092</c:v>
                </c:pt>
                <c:pt idx="73">
                  <c:v>0.15011243643673092</c:v>
                </c:pt>
                <c:pt idx="74">
                  <c:v>0.15011243643673092</c:v>
                </c:pt>
                <c:pt idx="75">
                  <c:v>0.15011243643673092</c:v>
                </c:pt>
                <c:pt idx="76">
                  <c:v>0.15011243643673092</c:v>
                </c:pt>
              </c:numCache>
            </c:numRef>
          </c:val>
          <c:smooth val="0"/>
          <c:extLst>
            <c:ext xmlns:c16="http://schemas.microsoft.com/office/drawing/2014/chart" uri="{C3380CC4-5D6E-409C-BE32-E72D297353CC}">
              <c16:uniqueId val="{00000001-A205-48C5-A0BE-7920E396F20D}"/>
            </c:ext>
          </c:extLst>
        </c:ser>
        <c:dLbls>
          <c:showLegendKey val="0"/>
          <c:showVal val="0"/>
          <c:showCatName val="0"/>
          <c:showSerName val="0"/>
          <c:showPercent val="0"/>
          <c:showBubbleSize val="0"/>
        </c:dLbls>
        <c:smooth val="0"/>
        <c:axId val="-2121014728"/>
        <c:axId val="-2121011688"/>
      </c:lineChart>
      <c:dateAx>
        <c:axId val="-2121014728"/>
        <c:scaling>
          <c:orientation val="minMax"/>
        </c:scaling>
        <c:delete val="0"/>
        <c:axPos val="b"/>
        <c:numFmt formatCode="0" sourceLinked="1"/>
        <c:majorTickMark val="none"/>
        <c:minorTickMark val="none"/>
        <c:tickLblPos val="nextTo"/>
        <c:crossAx val="-2121011688"/>
        <c:crosses val="autoZero"/>
        <c:auto val="0"/>
        <c:lblOffset val="100"/>
        <c:baseTimeUnit val="days"/>
        <c:majorUnit val="4"/>
        <c:majorTimeUnit val="days"/>
      </c:dateAx>
      <c:valAx>
        <c:axId val="-2121011688"/>
        <c:scaling>
          <c:orientation val="minMax"/>
        </c:scaling>
        <c:delete val="0"/>
        <c:axPos val="l"/>
        <c:majorGridlines/>
        <c:numFmt formatCode="0.0%" sourceLinked="0"/>
        <c:majorTickMark val="none"/>
        <c:minorTickMark val="none"/>
        <c:tickLblPos val="nextTo"/>
        <c:spPr>
          <a:ln w="9525">
            <a:noFill/>
          </a:ln>
        </c:spPr>
        <c:crossAx val="-21210147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DataSummary!$D$477</c:f>
          <c:strCache>
            <c:ptCount val="1"/>
            <c:pt idx="0">
              <c:v>ARG: Total Factor Productivity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InputDataA_GeneralAssumptions!$I$31:$CI$31</c15:sqref>
                  </c15:fullRef>
                </c:ext>
              </c:extLst>
              <c:f>(InputDataA_GeneralAssumptions!$I$31:$AN$31,InputDataA_GeneralAssumptions!$AS$31:$CI$31)</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InputDataA_GeneralAssumptions!$I$43:$CI$43</c15:sqref>
                  </c15:fullRef>
                </c:ext>
              </c:extLst>
              <c:f>(InputDataA_GeneralAssumptions!$I$43:$AN$43,InputDataA_GeneralAssumptions!$AS$43:$CI$43)</c:f>
              <c:numCache>
                <c:formatCode>0.000</c:formatCode>
                <c:ptCount val="75"/>
                <c:pt idx="0">
                  <c:v>-3.4894829150289297E-3</c:v>
                </c:pt>
                <c:pt idx="1">
                  <c:v>-3.4894829150289297E-3</c:v>
                </c:pt>
                <c:pt idx="2">
                  <c:v>-3.4894829150289297E-3</c:v>
                </c:pt>
                <c:pt idx="3">
                  <c:v>-3.4894829150289297E-3</c:v>
                </c:pt>
                <c:pt idx="4">
                  <c:v>-3.4894829150289297E-3</c:v>
                </c:pt>
                <c:pt idx="5">
                  <c:v>-3.4894829150289297E-3</c:v>
                </c:pt>
                <c:pt idx="6">
                  <c:v>-3.4894829150289297E-3</c:v>
                </c:pt>
                <c:pt idx="7">
                  <c:v>-3.4894829150289297E-3</c:v>
                </c:pt>
                <c:pt idx="8">
                  <c:v>-3.4894829150289297E-3</c:v>
                </c:pt>
                <c:pt idx="9">
                  <c:v>-3.4894829150289297E-3</c:v>
                </c:pt>
                <c:pt idx="10">
                  <c:v>-3.4894829150289297E-3</c:v>
                </c:pt>
                <c:pt idx="11">
                  <c:v>-3.4894829150289297E-3</c:v>
                </c:pt>
                <c:pt idx="12">
                  <c:v>-3.4894829150289297E-3</c:v>
                </c:pt>
                <c:pt idx="13">
                  <c:v>-3.4894829150289297E-3</c:v>
                </c:pt>
                <c:pt idx="14">
                  <c:v>-3.4894829150289297E-3</c:v>
                </c:pt>
                <c:pt idx="15">
                  <c:v>-3.4894829150289297E-3</c:v>
                </c:pt>
                <c:pt idx="16">
                  <c:v>-3.4894829150289297E-3</c:v>
                </c:pt>
                <c:pt idx="17">
                  <c:v>-3.4894829150289297E-3</c:v>
                </c:pt>
                <c:pt idx="18">
                  <c:v>-3.4894829150289297E-3</c:v>
                </c:pt>
                <c:pt idx="19">
                  <c:v>-3.4894829150289297E-3</c:v>
                </c:pt>
                <c:pt idx="20">
                  <c:v>-3.4894829150289297E-3</c:v>
                </c:pt>
                <c:pt idx="21">
                  <c:v>-3.4894829150289297E-3</c:v>
                </c:pt>
                <c:pt idx="22">
                  <c:v>-3.4894829150289297E-3</c:v>
                </c:pt>
                <c:pt idx="23">
                  <c:v>-3.4894829150289297E-3</c:v>
                </c:pt>
                <c:pt idx="24">
                  <c:v>-3.4894829150289297E-3</c:v>
                </c:pt>
                <c:pt idx="25">
                  <c:v>-3.4894829150289297E-3</c:v>
                </c:pt>
                <c:pt idx="26">
                  <c:v>-3.4894829150289297E-3</c:v>
                </c:pt>
                <c:pt idx="27">
                  <c:v>-3.4894829150289297E-3</c:v>
                </c:pt>
                <c:pt idx="28">
                  <c:v>-3.4894829150289297E-3</c:v>
                </c:pt>
                <c:pt idx="29">
                  <c:v>-3.4894829150289297E-3</c:v>
                </c:pt>
                <c:pt idx="30">
                  <c:v>-3.4894829150289297E-3</c:v>
                </c:pt>
                <c:pt idx="31">
                  <c:v>-3.4894829150289297E-3</c:v>
                </c:pt>
                <c:pt idx="32">
                  <c:v>-3.4894829150289297E-3</c:v>
                </c:pt>
                <c:pt idx="33">
                  <c:v>-3.4894829150289297E-3</c:v>
                </c:pt>
                <c:pt idx="34">
                  <c:v>-3.4894829150289297E-3</c:v>
                </c:pt>
                <c:pt idx="35">
                  <c:v>-3.4894829150289297E-3</c:v>
                </c:pt>
                <c:pt idx="36">
                  <c:v>-3.4894829150289297E-3</c:v>
                </c:pt>
                <c:pt idx="37">
                  <c:v>-3.4894829150289297E-3</c:v>
                </c:pt>
                <c:pt idx="38">
                  <c:v>-3.4894829150289297E-3</c:v>
                </c:pt>
                <c:pt idx="39">
                  <c:v>-3.4894829150289297E-3</c:v>
                </c:pt>
                <c:pt idx="40">
                  <c:v>-3.4894829150289297E-3</c:v>
                </c:pt>
                <c:pt idx="41">
                  <c:v>-3.4894829150289297E-3</c:v>
                </c:pt>
                <c:pt idx="42">
                  <c:v>-3.4894829150289297E-3</c:v>
                </c:pt>
                <c:pt idx="43">
                  <c:v>-3.4894829150289297E-3</c:v>
                </c:pt>
                <c:pt idx="44">
                  <c:v>-3.4894829150289297E-3</c:v>
                </c:pt>
                <c:pt idx="45">
                  <c:v>-3.4894829150289297E-3</c:v>
                </c:pt>
                <c:pt idx="46">
                  <c:v>-3.4894829150289297E-3</c:v>
                </c:pt>
                <c:pt idx="47">
                  <c:v>-3.4894829150289297E-3</c:v>
                </c:pt>
                <c:pt idx="48">
                  <c:v>-3.4894829150289297E-3</c:v>
                </c:pt>
                <c:pt idx="49">
                  <c:v>-3.4894829150289297E-3</c:v>
                </c:pt>
                <c:pt idx="50">
                  <c:v>-3.4894829150289297E-3</c:v>
                </c:pt>
                <c:pt idx="51">
                  <c:v>-3.4894829150289297E-3</c:v>
                </c:pt>
                <c:pt idx="52">
                  <c:v>-3.4894829150289297E-3</c:v>
                </c:pt>
                <c:pt idx="53">
                  <c:v>-3.4894829150289297E-3</c:v>
                </c:pt>
                <c:pt idx="54">
                  <c:v>-3.4894829150289297E-3</c:v>
                </c:pt>
                <c:pt idx="55">
                  <c:v>-3.4894829150289297E-3</c:v>
                </c:pt>
                <c:pt idx="56">
                  <c:v>-3.4894829150289297E-3</c:v>
                </c:pt>
                <c:pt idx="57">
                  <c:v>-3.4894829150289297E-3</c:v>
                </c:pt>
                <c:pt idx="58">
                  <c:v>-3.4894829150289297E-3</c:v>
                </c:pt>
                <c:pt idx="59">
                  <c:v>-3.4894829150289297E-3</c:v>
                </c:pt>
                <c:pt idx="60">
                  <c:v>-3.4894829150289297E-3</c:v>
                </c:pt>
                <c:pt idx="61">
                  <c:v>-3.4894829150289297E-3</c:v>
                </c:pt>
                <c:pt idx="62">
                  <c:v>-3.4894829150289297E-3</c:v>
                </c:pt>
                <c:pt idx="63">
                  <c:v>-3.4894829150289297E-3</c:v>
                </c:pt>
                <c:pt idx="64">
                  <c:v>-3.4894829150289297E-3</c:v>
                </c:pt>
                <c:pt idx="65">
                  <c:v>-3.4894829150289297E-3</c:v>
                </c:pt>
                <c:pt idx="66">
                  <c:v>-3.4894829150289297E-3</c:v>
                </c:pt>
                <c:pt idx="67">
                  <c:v>-3.4894829150289297E-3</c:v>
                </c:pt>
                <c:pt idx="68">
                  <c:v>-3.4894829150289297E-3</c:v>
                </c:pt>
                <c:pt idx="69">
                  <c:v>-3.4894829150289297E-3</c:v>
                </c:pt>
                <c:pt idx="70">
                  <c:v>-3.4894829150289297E-3</c:v>
                </c:pt>
                <c:pt idx="71">
                  <c:v>-3.4894829150289297E-3</c:v>
                </c:pt>
                <c:pt idx="72">
                  <c:v>-3.4894829150289297E-3</c:v>
                </c:pt>
                <c:pt idx="73">
                  <c:v>-3.4894829150289297E-3</c:v>
                </c:pt>
                <c:pt idx="74">
                  <c:v>-3.4894829150289297E-3</c:v>
                </c:pt>
              </c:numCache>
            </c:numRef>
          </c:val>
          <c:smooth val="0"/>
          <c:extLst>
            <c:ext xmlns:c16="http://schemas.microsoft.com/office/drawing/2014/chart" uri="{C3380CC4-5D6E-409C-BE32-E72D297353CC}">
              <c16:uniqueId val="{00000000-7179-4D9F-9B8D-6890C02281B4}"/>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InputDataA_GeneralAssumptions!$I$31:$CI$31</c15:sqref>
                  </c15:fullRef>
                </c:ext>
              </c:extLst>
              <c:f>(InputDataA_GeneralAssumptions!$I$31:$AN$31,InputDataA_GeneralAssumptions!$AS$31:$CI$31)</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InputDataA_GeneralAssumptions!$I$47:$CI$47</c15:sqref>
                  </c15:fullRef>
                </c:ext>
              </c:extLst>
              <c:f>(InputDataA_GeneralAssumptions!$I$47:$AN$47,InputDataA_GeneralAssumptions!$AS$47:$CI$47)</c:f>
              <c:numCache>
                <c:formatCode>0.000</c:formatCode>
                <c:ptCount val="75"/>
                <c:pt idx="0">
                  <c:v>-3.4894829150289297E-3</c:v>
                </c:pt>
                <c:pt idx="1">
                  <c:v>-3.4894829150289297E-3</c:v>
                </c:pt>
                <c:pt idx="2">
                  <c:v>-3.4894829150289297E-3</c:v>
                </c:pt>
                <c:pt idx="3">
                  <c:v>-3.4894829150289297E-3</c:v>
                </c:pt>
                <c:pt idx="4">
                  <c:v>-3.4894829150289297E-3</c:v>
                </c:pt>
                <c:pt idx="5">
                  <c:v>-3.4894829150289297E-3</c:v>
                </c:pt>
                <c:pt idx="6">
                  <c:v>-3.4894829150289297E-3</c:v>
                </c:pt>
                <c:pt idx="7">
                  <c:v>-3.4894829150289297E-3</c:v>
                </c:pt>
                <c:pt idx="8">
                  <c:v>-3.4894829150289297E-3</c:v>
                </c:pt>
                <c:pt idx="9">
                  <c:v>-3.4894829150289297E-3</c:v>
                </c:pt>
                <c:pt idx="10">
                  <c:v>-3.4894829150289297E-3</c:v>
                </c:pt>
                <c:pt idx="11">
                  <c:v>-3.4894829150289297E-3</c:v>
                </c:pt>
                <c:pt idx="12">
                  <c:v>-3.4894829150289297E-3</c:v>
                </c:pt>
                <c:pt idx="13">
                  <c:v>-3.4894829150289297E-3</c:v>
                </c:pt>
                <c:pt idx="14">
                  <c:v>-3.4894829150289297E-3</c:v>
                </c:pt>
                <c:pt idx="15">
                  <c:v>-3.4894829150289297E-3</c:v>
                </c:pt>
                <c:pt idx="16">
                  <c:v>-3.4894829150289297E-3</c:v>
                </c:pt>
                <c:pt idx="17">
                  <c:v>-3.4894829150289297E-3</c:v>
                </c:pt>
                <c:pt idx="18">
                  <c:v>-3.4894829150289297E-3</c:v>
                </c:pt>
                <c:pt idx="19">
                  <c:v>-3.4894829150289297E-3</c:v>
                </c:pt>
                <c:pt idx="20">
                  <c:v>-3.4894829150289297E-3</c:v>
                </c:pt>
                <c:pt idx="21">
                  <c:v>-3.4894829150289297E-3</c:v>
                </c:pt>
                <c:pt idx="22">
                  <c:v>-3.4894829150289297E-3</c:v>
                </c:pt>
                <c:pt idx="23">
                  <c:v>-3.4894829150289297E-3</c:v>
                </c:pt>
                <c:pt idx="24">
                  <c:v>-3.4894829150289297E-3</c:v>
                </c:pt>
                <c:pt idx="25">
                  <c:v>-3.4894829150289297E-3</c:v>
                </c:pt>
                <c:pt idx="26">
                  <c:v>-3.4894829150289297E-3</c:v>
                </c:pt>
                <c:pt idx="27">
                  <c:v>-3.4894829150289297E-3</c:v>
                </c:pt>
                <c:pt idx="28">
                  <c:v>-3.4894829150289297E-3</c:v>
                </c:pt>
                <c:pt idx="29">
                  <c:v>-3.4894829150289297E-3</c:v>
                </c:pt>
                <c:pt idx="30">
                  <c:v>-3.4894829150289297E-3</c:v>
                </c:pt>
                <c:pt idx="31">
                  <c:v>-3.4894829150289297E-3</c:v>
                </c:pt>
                <c:pt idx="32">
                  <c:v>-3.4894829150289297E-3</c:v>
                </c:pt>
                <c:pt idx="33">
                  <c:v>-3.4894829150289297E-3</c:v>
                </c:pt>
                <c:pt idx="34">
                  <c:v>-3.4894829150289297E-3</c:v>
                </c:pt>
                <c:pt idx="35">
                  <c:v>-3.4894829150289297E-3</c:v>
                </c:pt>
                <c:pt idx="36">
                  <c:v>-3.4894829150289297E-3</c:v>
                </c:pt>
                <c:pt idx="37">
                  <c:v>-3.4894829150289297E-3</c:v>
                </c:pt>
                <c:pt idx="38">
                  <c:v>-3.4894829150289297E-3</c:v>
                </c:pt>
                <c:pt idx="39">
                  <c:v>-3.4894829150289297E-3</c:v>
                </c:pt>
                <c:pt idx="40">
                  <c:v>-3.4894829150289297E-3</c:v>
                </c:pt>
                <c:pt idx="41">
                  <c:v>-3.4894829150289297E-3</c:v>
                </c:pt>
                <c:pt idx="42">
                  <c:v>-3.4894829150289297E-3</c:v>
                </c:pt>
                <c:pt idx="43">
                  <c:v>-3.4894829150289297E-3</c:v>
                </c:pt>
                <c:pt idx="44">
                  <c:v>-3.4894829150289297E-3</c:v>
                </c:pt>
                <c:pt idx="45">
                  <c:v>-3.4894829150289297E-3</c:v>
                </c:pt>
                <c:pt idx="46">
                  <c:v>-3.4894829150289297E-3</c:v>
                </c:pt>
                <c:pt idx="47">
                  <c:v>-3.4894829150289297E-3</c:v>
                </c:pt>
                <c:pt idx="48">
                  <c:v>-3.4894829150289297E-3</c:v>
                </c:pt>
                <c:pt idx="49">
                  <c:v>-3.4894829150289297E-3</c:v>
                </c:pt>
                <c:pt idx="50">
                  <c:v>-3.4894829150289297E-3</c:v>
                </c:pt>
                <c:pt idx="51">
                  <c:v>-3.4894829150289297E-3</c:v>
                </c:pt>
                <c:pt idx="52">
                  <c:v>-3.4894829150289297E-3</c:v>
                </c:pt>
                <c:pt idx="53">
                  <c:v>-3.4894829150289297E-3</c:v>
                </c:pt>
                <c:pt idx="54">
                  <c:v>-3.4894829150289297E-3</c:v>
                </c:pt>
                <c:pt idx="55">
                  <c:v>-3.4894829150289297E-3</c:v>
                </c:pt>
                <c:pt idx="56">
                  <c:v>-3.4894829150289297E-3</c:v>
                </c:pt>
                <c:pt idx="57">
                  <c:v>-3.4894829150289297E-3</c:v>
                </c:pt>
                <c:pt idx="58">
                  <c:v>-3.4894829150289297E-3</c:v>
                </c:pt>
                <c:pt idx="59">
                  <c:v>-3.4894829150289297E-3</c:v>
                </c:pt>
                <c:pt idx="60">
                  <c:v>-3.4894829150289297E-3</c:v>
                </c:pt>
                <c:pt idx="61">
                  <c:v>-3.4894829150289297E-3</c:v>
                </c:pt>
                <c:pt idx="62">
                  <c:v>-3.4894829150289297E-3</c:v>
                </c:pt>
                <c:pt idx="63">
                  <c:v>-3.4894829150289297E-3</c:v>
                </c:pt>
                <c:pt idx="64">
                  <c:v>-3.4894829150289297E-3</c:v>
                </c:pt>
                <c:pt idx="65">
                  <c:v>-3.4894829150289297E-3</c:v>
                </c:pt>
                <c:pt idx="66">
                  <c:v>-3.4894829150289297E-3</c:v>
                </c:pt>
                <c:pt idx="67">
                  <c:v>-3.4894829150289297E-3</c:v>
                </c:pt>
                <c:pt idx="68">
                  <c:v>-3.4894829150289297E-3</c:v>
                </c:pt>
                <c:pt idx="69">
                  <c:v>-3.4894829150289297E-3</c:v>
                </c:pt>
                <c:pt idx="70">
                  <c:v>-3.4894829150289297E-3</c:v>
                </c:pt>
                <c:pt idx="71">
                  <c:v>-3.4894829150289297E-3</c:v>
                </c:pt>
                <c:pt idx="72">
                  <c:v>-3.4894829150289297E-3</c:v>
                </c:pt>
                <c:pt idx="73">
                  <c:v>-3.4894829150289297E-3</c:v>
                </c:pt>
                <c:pt idx="74">
                  <c:v>-3.4894829150289297E-3</c:v>
                </c:pt>
              </c:numCache>
            </c:numRef>
          </c:val>
          <c:smooth val="0"/>
          <c:extLst>
            <c:ext xmlns:c16="http://schemas.microsoft.com/office/drawing/2014/chart" uri="{C3380CC4-5D6E-409C-BE32-E72D297353CC}">
              <c16:uniqueId val="{00000001-7179-4D9F-9B8D-6890C02281B4}"/>
            </c:ext>
          </c:extLst>
        </c:ser>
        <c:dLbls>
          <c:showLegendKey val="0"/>
          <c:showVal val="0"/>
          <c:showCatName val="0"/>
          <c:showSerName val="0"/>
          <c:showPercent val="0"/>
          <c:showBubbleSize val="0"/>
        </c:dLbls>
        <c:smooth val="0"/>
        <c:axId val="-2121726664"/>
        <c:axId val="-2121723624"/>
      </c:lineChart>
      <c:dateAx>
        <c:axId val="-2121726664"/>
        <c:scaling>
          <c:orientation val="minMax"/>
        </c:scaling>
        <c:delete val="0"/>
        <c:axPos val="b"/>
        <c:numFmt formatCode="0" sourceLinked="1"/>
        <c:majorTickMark val="none"/>
        <c:minorTickMark val="none"/>
        <c:tickLblPos val="nextTo"/>
        <c:crossAx val="-2121723624"/>
        <c:crosses val="autoZero"/>
        <c:auto val="0"/>
        <c:lblOffset val="100"/>
        <c:baseTimeUnit val="days"/>
        <c:majorUnit val="4"/>
        <c:majorTimeUnit val="days"/>
      </c:dateAx>
      <c:valAx>
        <c:axId val="-2121723624"/>
        <c:scaling>
          <c:orientation val="minMax"/>
        </c:scaling>
        <c:delete val="0"/>
        <c:axPos val="l"/>
        <c:majorGridlines/>
        <c:numFmt formatCode="0.0%" sourceLinked="0"/>
        <c:majorTickMark val="none"/>
        <c:minorTickMark val="none"/>
        <c:tickLblPos val="nextTo"/>
        <c:spPr>
          <a:ln w="9525">
            <a:noFill/>
          </a:ln>
        </c:spPr>
        <c:crossAx val="-21217266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DataSummary!$K$475</c:f>
          <c:strCache>
            <c:ptCount val="1"/>
            <c:pt idx="0">
              <c:v>ARG: Public Investment to GDP Ratio </c:v>
            </c:pt>
          </c:strCache>
        </c:strRef>
      </c:tx>
      <c:overlay val="0"/>
      <c:txPr>
        <a:bodyPr/>
        <a:lstStyle/>
        <a:p>
          <a:pPr>
            <a:defRPr sz="1300" b="1"/>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InputDataB_ModelSpecAssumptions!$I$8:$CI$8</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InputDataB_ModelSpecAssumptions!$I$11:$CI$11</c:f>
              <c:numCache>
                <c:formatCode>0.000</c:formatCode>
                <c:ptCount val="79"/>
                <c:pt idx="0">
                  <c:v>3.7504806181565264E-2</c:v>
                </c:pt>
                <c:pt idx="1">
                  <c:v>3.7504806181565264E-2</c:v>
                </c:pt>
                <c:pt idx="2">
                  <c:v>3.7504806181565264E-2</c:v>
                </c:pt>
                <c:pt idx="3">
                  <c:v>3.7504806181565264E-2</c:v>
                </c:pt>
                <c:pt idx="4">
                  <c:v>3.7504806181565264E-2</c:v>
                </c:pt>
                <c:pt idx="5">
                  <c:v>3.7504806181565264E-2</c:v>
                </c:pt>
                <c:pt idx="6">
                  <c:v>3.7504806181565264E-2</c:v>
                </c:pt>
                <c:pt idx="7">
                  <c:v>3.7504806181565264E-2</c:v>
                </c:pt>
                <c:pt idx="8">
                  <c:v>3.7504806181565264E-2</c:v>
                </c:pt>
                <c:pt idx="9">
                  <c:v>3.7504806181565264E-2</c:v>
                </c:pt>
                <c:pt idx="10">
                  <c:v>3.7504806181565264E-2</c:v>
                </c:pt>
                <c:pt idx="11">
                  <c:v>3.7504806181565264E-2</c:v>
                </c:pt>
                <c:pt idx="12">
                  <c:v>3.7504806181565264E-2</c:v>
                </c:pt>
                <c:pt idx="13">
                  <c:v>3.7504806181565264E-2</c:v>
                </c:pt>
                <c:pt idx="14">
                  <c:v>3.7504806181565264E-2</c:v>
                </c:pt>
                <c:pt idx="15">
                  <c:v>3.7504806181565264E-2</c:v>
                </c:pt>
                <c:pt idx="16">
                  <c:v>3.7504806181565264E-2</c:v>
                </c:pt>
                <c:pt idx="17">
                  <c:v>3.7504806181565264E-2</c:v>
                </c:pt>
                <c:pt idx="18">
                  <c:v>3.7504806181565264E-2</c:v>
                </c:pt>
                <c:pt idx="19">
                  <c:v>3.7504806181565264E-2</c:v>
                </c:pt>
                <c:pt idx="20">
                  <c:v>3.7504806181565264E-2</c:v>
                </c:pt>
                <c:pt idx="21">
                  <c:v>3.7504806181565264E-2</c:v>
                </c:pt>
                <c:pt idx="22">
                  <c:v>3.7504806181565264E-2</c:v>
                </c:pt>
                <c:pt idx="23">
                  <c:v>3.7504806181565264E-2</c:v>
                </c:pt>
                <c:pt idx="24">
                  <c:v>3.7504806181565264E-2</c:v>
                </c:pt>
                <c:pt idx="25">
                  <c:v>3.7504806181565264E-2</c:v>
                </c:pt>
                <c:pt idx="26">
                  <c:v>3.7504806181565264E-2</c:v>
                </c:pt>
                <c:pt idx="27">
                  <c:v>3.7504806181565264E-2</c:v>
                </c:pt>
                <c:pt idx="28">
                  <c:v>3.7504806181565264E-2</c:v>
                </c:pt>
                <c:pt idx="29">
                  <c:v>3.7504806181565264E-2</c:v>
                </c:pt>
                <c:pt idx="30">
                  <c:v>3.7504806181565264E-2</c:v>
                </c:pt>
                <c:pt idx="31">
                  <c:v>3.7504806181565264E-2</c:v>
                </c:pt>
                <c:pt idx="32">
                  <c:v>3.7504806181565264E-2</c:v>
                </c:pt>
                <c:pt idx="33">
                  <c:v>3.7504806181565264E-2</c:v>
                </c:pt>
                <c:pt idx="34">
                  <c:v>3.7504806181565264E-2</c:v>
                </c:pt>
                <c:pt idx="35">
                  <c:v>3.7504806181565264E-2</c:v>
                </c:pt>
                <c:pt idx="36">
                  <c:v>3.7504806181565264E-2</c:v>
                </c:pt>
                <c:pt idx="37">
                  <c:v>3.7504806181565264E-2</c:v>
                </c:pt>
                <c:pt idx="38">
                  <c:v>3.7504806181565264E-2</c:v>
                </c:pt>
                <c:pt idx="39">
                  <c:v>3.7504806181565264E-2</c:v>
                </c:pt>
                <c:pt idx="40">
                  <c:v>3.7504806181565264E-2</c:v>
                </c:pt>
                <c:pt idx="41">
                  <c:v>3.7504806181565264E-2</c:v>
                </c:pt>
                <c:pt idx="42">
                  <c:v>3.7504806181565264E-2</c:v>
                </c:pt>
                <c:pt idx="43">
                  <c:v>3.7504806181565264E-2</c:v>
                </c:pt>
                <c:pt idx="44">
                  <c:v>3.7504806181565264E-2</c:v>
                </c:pt>
                <c:pt idx="45">
                  <c:v>3.7504806181565264E-2</c:v>
                </c:pt>
                <c:pt idx="46">
                  <c:v>3.7504806181565264E-2</c:v>
                </c:pt>
                <c:pt idx="47">
                  <c:v>3.7504806181565264E-2</c:v>
                </c:pt>
                <c:pt idx="48">
                  <c:v>3.7504806181565264E-2</c:v>
                </c:pt>
                <c:pt idx="49">
                  <c:v>3.7504806181565264E-2</c:v>
                </c:pt>
                <c:pt idx="50">
                  <c:v>3.7504806181565264E-2</c:v>
                </c:pt>
                <c:pt idx="51">
                  <c:v>3.7504806181565264E-2</c:v>
                </c:pt>
                <c:pt idx="52">
                  <c:v>3.7504806181565264E-2</c:v>
                </c:pt>
                <c:pt idx="53">
                  <c:v>3.7504806181565264E-2</c:v>
                </c:pt>
                <c:pt idx="54">
                  <c:v>3.7504806181565264E-2</c:v>
                </c:pt>
                <c:pt idx="55">
                  <c:v>3.7504806181565264E-2</c:v>
                </c:pt>
                <c:pt idx="56">
                  <c:v>3.7504806181565264E-2</c:v>
                </c:pt>
                <c:pt idx="57">
                  <c:v>3.7504806181565264E-2</c:v>
                </c:pt>
                <c:pt idx="58">
                  <c:v>3.7504806181565264E-2</c:v>
                </c:pt>
                <c:pt idx="59">
                  <c:v>3.7504806181565264E-2</c:v>
                </c:pt>
                <c:pt idx="60">
                  <c:v>3.7504806181565264E-2</c:v>
                </c:pt>
                <c:pt idx="61">
                  <c:v>3.7504806181565264E-2</c:v>
                </c:pt>
                <c:pt idx="62">
                  <c:v>3.7504806181565264E-2</c:v>
                </c:pt>
                <c:pt idx="63">
                  <c:v>3.7504806181565264E-2</c:v>
                </c:pt>
                <c:pt idx="64">
                  <c:v>3.7504806181565264E-2</c:v>
                </c:pt>
                <c:pt idx="65">
                  <c:v>3.7504806181565264E-2</c:v>
                </c:pt>
                <c:pt idx="66">
                  <c:v>3.7504806181565264E-2</c:v>
                </c:pt>
                <c:pt idx="67">
                  <c:v>3.7504806181565264E-2</c:v>
                </c:pt>
                <c:pt idx="68">
                  <c:v>3.7504806181565264E-2</c:v>
                </c:pt>
                <c:pt idx="69">
                  <c:v>3.7504806181565264E-2</c:v>
                </c:pt>
                <c:pt idx="70">
                  <c:v>3.7504806181565264E-2</c:v>
                </c:pt>
                <c:pt idx="71">
                  <c:v>3.7504806181565264E-2</c:v>
                </c:pt>
                <c:pt idx="72">
                  <c:v>3.7504806181565264E-2</c:v>
                </c:pt>
                <c:pt idx="73">
                  <c:v>3.7504806181565264E-2</c:v>
                </c:pt>
                <c:pt idx="74">
                  <c:v>3.7504806181565264E-2</c:v>
                </c:pt>
                <c:pt idx="75">
                  <c:v>3.7504806181565264E-2</c:v>
                </c:pt>
                <c:pt idx="76">
                  <c:v>3.7504806181565264E-2</c:v>
                </c:pt>
                <c:pt idx="77">
                  <c:v>3.7504806181565264E-2</c:v>
                </c:pt>
                <c:pt idx="78">
                  <c:v>3.7504806181565264E-2</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f>InputDataB_ModelSpecAssumptions!$I$8:$CI$8</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InputDataB_ModelSpecAssumptions!$I$15:$CI$15</c:f>
              <c:numCache>
                <c:formatCode>0.000</c:formatCode>
                <c:ptCount val="79"/>
                <c:pt idx="0">
                  <c:v>3.7504806181565264E-2</c:v>
                </c:pt>
                <c:pt idx="1">
                  <c:v>3.7504806181565264E-2</c:v>
                </c:pt>
                <c:pt idx="2">
                  <c:v>3.7504806181565264E-2</c:v>
                </c:pt>
                <c:pt idx="3">
                  <c:v>3.7504806181565264E-2</c:v>
                </c:pt>
                <c:pt idx="4">
                  <c:v>3.7504806181565264E-2</c:v>
                </c:pt>
                <c:pt idx="5">
                  <c:v>3.7504806181565264E-2</c:v>
                </c:pt>
                <c:pt idx="6">
                  <c:v>3.7504806181565264E-2</c:v>
                </c:pt>
                <c:pt idx="7">
                  <c:v>3.7504806181565264E-2</c:v>
                </c:pt>
                <c:pt idx="8">
                  <c:v>3.7504806181565264E-2</c:v>
                </c:pt>
                <c:pt idx="9">
                  <c:v>3.7504806181565264E-2</c:v>
                </c:pt>
                <c:pt idx="10">
                  <c:v>3.7504806181565264E-2</c:v>
                </c:pt>
                <c:pt idx="11">
                  <c:v>3.7504806181565264E-2</c:v>
                </c:pt>
                <c:pt idx="12">
                  <c:v>3.7504806181565264E-2</c:v>
                </c:pt>
                <c:pt idx="13">
                  <c:v>3.7504806181565264E-2</c:v>
                </c:pt>
                <c:pt idx="14">
                  <c:v>3.7504806181565264E-2</c:v>
                </c:pt>
                <c:pt idx="15">
                  <c:v>3.7504806181565264E-2</c:v>
                </c:pt>
                <c:pt idx="16">
                  <c:v>3.7504806181565264E-2</c:v>
                </c:pt>
                <c:pt idx="17">
                  <c:v>3.7504806181565264E-2</c:v>
                </c:pt>
                <c:pt idx="18">
                  <c:v>3.7504806181565264E-2</c:v>
                </c:pt>
                <c:pt idx="19">
                  <c:v>3.7504806181565264E-2</c:v>
                </c:pt>
                <c:pt idx="20">
                  <c:v>3.7504806181565264E-2</c:v>
                </c:pt>
                <c:pt idx="21">
                  <c:v>3.7504806181565264E-2</c:v>
                </c:pt>
                <c:pt idx="22">
                  <c:v>3.7504806181565264E-2</c:v>
                </c:pt>
                <c:pt idx="23">
                  <c:v>3.7504806181565264E-2</c:v>
                </c:pt>
                <c:pt idx="24">
                  <c:v>3.7504806181565264E-2</c:v>
                </c:pt>
                <c:pt idx="25">
                  <c:v>3.7504806181565264E-2</c:v>
                </c:pt>
                <c:pt idx="26">
                  <c:v>3.7504806181565264E-2</c:v>
                </c:pt>
                <c:pt idx="27">
                  <c:v>3.7504806181565264E-2</c:v>
                </c:pt>
                <c:pt idx="28">
                  <c:v>3.7504806181565264E-2</c:v>
                </c:pt>
                <c:pt idx="29">
                  <c:v>3.7504806181565264E-2</c:v>
                </c:pt>
                <c:pt idx="30">
                  <c:v>3.7504806181565264E-2</c:v>
                </c:pt>
                <c:pt idx="31">
                  <c:v>3.7504806181565264E-2</c:v>
                </c:pt>
                <c:pt idx="32">
                  <c:v>3.7504806181565264E-2</c:v>
                </c:pt>
                <c:pt idx="33">
                  <c:v>3.7504806181565264E-2</c:v>
                </c:pt>
                <c:pt idx="34">
                  <c:v>3.7504806181565264E-2</c:v>
                </c:pt>
                <c:pt idx="35">
                  <c:v>3.7504806181565264E-2</c:v>
                </c:pt>
                <c:pt idx="36">
                  <c:v>3.7504806181565264E-2</c:v>
                </c:pt>
                <c:pt idx="37">
                  <c:v>3.7504806181565264E-2</c:v>
                </c:pt>
                <c:pt idx="38">
                  <c:v>3.7504806181565264E-2</c:v>
                </c:pt>
                <c:pt idx="39">
                  <c:v>3.7504806181565264E-2</c:v>
                </c:pt>
                <c:pt idx="40">
                  <c:v>3.7504806181565264E-2</c:v>
                </c:pt>
                <c:pt idx="41">
                  <c:v>3.7504806181565264E-2</c:v>
                </c:pt>
                <c:pt idx="42">
                  <c:v>3.7504806181565264E-2</c:v>
                </c:pt>
                <c:pt idx="43">
                  <c:v>3.7504806181565264E-2</c:v>
                </c:pt>
                <c:pt idx="44">
                  <c:v>3.7504806181565264E-2</c:v>
                </c:pt>
                <c:pt idx="45">
                  <c:v>3.7504806181565264E-2</c:v>
                </c:pt>
                <c:pt idx="46">
                  <c:v>3.7504806181565264E-2</c:v>
                </c:pt>
                <c:pt idx="47">
                  <c:v>3.7504806181565264E-2</c:v>
                </c:pt>
                <c:pt idx="48">
                  <c:v>3.7504806181565264E-2</c:v>
                </c:pt>
                <c:pt idx="49">
                  <c:v>3.7504806181565264E-2</c:v>
                </c:pt>
                <c:pt idx="50">
                  <c:v>3.7504806181565264E-2</c:v>
                </c:pt>
                <c:pt idx="51">
                  <c:v>3.7504806181565264E-2</c:v>
                </c:pt>
                <c:pt idx="52">
                  <c:v>3.7504806181565264E-2</c:v>
                </c:pt>
                <c:pt idx="53">
                  <c:v>3.7504806181565264E-2</c:v>
                </c:pt>
                <c:pt idx="54">
                  <c:v>3.7504806181565264E-2</c:v>
                </c:pt>
                <c:pt idx="55">
                  <c:v>3.7504806181565264E-2</c:v>
                </c:pt>
                <c:pt idx="56">
                  <c:v>3.7504806181565264E-2</c:v>
                </c:pt>
                <c:pt idx="57">
                  <c:v>3.7504806181565264E-2</c:v>
                </c:pt>
                <c:pt idx="58">
                  <c:v>3.7504806181565264E-2</c:v>
                </c:pt>
                <c:pt idx="59">
                  <c:v>3.7504806181565264E-2</c:v>
                </c:pt>
                <c:pt idx="60">
                  <c:v>3.7504806181565264E-2</c:v>
                </c:pt>
                <c:pt idx="61">
                  <c:v>3.7504806181565264E-2</c:v>
                </c:pt>
                <c:pt idx="62">
                  <c:v>3.7504806181565264E-2</c:v>
                </c:pt>
                <c:pt idx="63">
                  <c:v>3.7504806181565264E-2</c:v>
                </c:pt>
                <c:pt idx="64">
                  <c:v>3.7504806181565264E-2</c:v>
                </c:pt>
                <c:pt idx="65">
                  <c:v>3.7504806181565264E-2</c:v>
                </c:pt>
                <c:pt idx="66">
                  <c:v>3.7504806181565264E-2</c:v>
                </c:pt>
                <c:pt idx="67">
                  <c:v>3.7504806181565264E-2</c:v>
                </c:pt>
                <c:pt idx="68">
                  <c:v>3.7504806181565264E-2</c:v>
                </c:pt>
                <c:pt idx="69">
                  <c:v>3.7504806181565264E-2</c:v>
                </c:pt>
                <c:pt idx="70">
                  <c:v>3.7504806181565264E-2</c:v>
                </c:pt>
                <c:pt idx="71">
                  <c:v>3.7504806181565264E-2</c:v>
                </c:pt>
                <c:pt idx="72">
                  <c:v>3.7504806181565264E-2</c:v>
                </c:pt>
                <c:pt idx="73">
                  <c:v>3.7504806181565264E-2</c:v>
                </c:pt>
                <c:pt idx="74">
                  <c:v>3.7504806181565264E-2</c:v>
                </c:pt>
                <c:pt idx="75">
                  <c:v>3.7504806181565264E-2</c:v>
                </c:pt>
                <c:pt idx="76">
                  <c:v>3.7504806181565264E-2</c:v>
                </c:pt>
                <c:pt idx="77">
                  <c:v>3.7504806181565264E-2</c:v>
                </c:pt>
                <c:pt idx="78">
                  <c:v>3.7504806181565264E-2</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33816472"/>
        <c:axId val="-2133819528"/>
      </c:lineChart>
      <c:dateAx>
        <c:axId val="-2133816472"/>
        <c:scaling>
          <c:orientation val="minMax"/>
        </c:scaling>
        <c:delete val="0"/>
        <c:axPos val="b"/>
        <c:numFmt formatCode="0" sourceLinked="1"/>
        <c:majorTickMark val="none"/>
        <c:minorTickMark val="none"/>
        <c:tickLblPos val="nextTo"/>
        <c:crossAx val="-2133819528"/>
        <c:crosses val="autoZero"/>
        <c:auto val="0"/>
        <c:lblOffset val="100"/>
        <c:baseTimeUnit val="days"/>
        <c:majorUnit val="4"/>
      </c:dateAx>
      <c:valAx>
        <c:axId val="-2133819528"/>
        <c:scaling>
          <c:orientation val="minMax"/>
          <c:min val="0"/>
        </c:scaling>
        <c:delete val="0"/>
        <c:axPos val="l"/>
        <c:majorGridlines/>
        <c:numFmt formatCode="0.0%" sourceLinked="0"/>
        <c:majorTickMark val="none"/>
        <c:minorTickMark val="none"/>
        <c:tickLblPos val="nextTo"/>
        <c:spPr>
          <a:ln w="9525">
            <a:noFill/>
          </a:ln>
        </c:spPr>
        <c:crossAx val="-21338164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DataSummary!$K$477</c:f>
          <c:strCache>
            <c:ptCount val="1"/>
            <c:pt idx="0">
              <c:v>ARG: GDP Per Capita Growth Rate</c:v>
            </c:pt>
          </c:strCache>
        </c:strRef>
      </c:tx>
      <c:overlay val="0"/>
      <c:txPr>
        <a:bodyPr/>
        <a:lstStyle/>
        <a:p>
          <a:pPr>
            <a:defRPr sz="1300"/>
          </a:pPr>
          <a:endParaRPr lang="en-US"/>
        </a:p>
      </c:txPr>
    </c:title>
    <c:autoTitleDeleted val="0"/>
    <c:plotArea>
      <c:layout>
        <c:manualLayout>
          <c:layoutTarget val="inner"/>
          <c:xMode val="edge"/>
          <c:yMode val="edge"/>
          <c:x val="0.10956849303446287"/>
          <c:y val="0.16890561160260886"/>
          <c:w val="0.8565673852389275"/>
          <c:h val="0.52021372604187188"/>
        </c:manualLayout>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Submodel1!$F$30:$CE$30</c:f>
              <c:numCache>
                <c:formatCode>0.000</c:formatCode>
                <c:ptCount val="78"/>
                <c:pt idx="0">
                  <c:v>9.5117034097800257E-3</c:v>
                </c:pt>
                <c:pt idx="1">
                  <c:v>9.6201312037651476E-3</c:v>
                </c:pt>
                <c:pt idx="2">
                  <c:v>9.6651803717238138E-3</c:v>
                </c:pt>
                <c:pt idx="3">
                  <c:v>9.610562267204692E-3</c:v>
                </c:pt>
                <c:pt idx="4">
                  <c:v>9.5547533621536118E-3</c:v>
                </c:pt>
                <c:pt idx="5">
                  <c:v>9.5469523014262148E-3</c:v>
                </c:pt>
                <c:pt idx="6">
                  <c:v>9.5252357634181273E-3</c:v>
                </c:pt>
                <c:pt idx="7">
                  <c:v>9.353759322585864E-3</c:v>
                </c:pt>
                <c:pt idx="8">
                  <c:v>8.9667259621866169E-3</c:v>
                </c:pt>
                <c:pt idx="9">
                  <c:v>8.3551884217483163E-3</c:v>
                </c:pt>
                <c:pt idx="10">
                  <c:v>7.7758342061606811E-3</c:v>
                </c:pt>
                <c:pt idx="11">
                  <c:v>7.2594784425694669E-3</c:v>
                </c:pt>
                <c:pt idx="12">
                  <c:v>6.7673662712286475E-3</c:v>
                </c:pt>
                <c:pt idx="13">
                  <c:v>6.4464348666746218E-3</c:v>
                </c:pt>
                <c:pt idx="14">
                  <c:v>6.1638159583798924E-3</c:v>
                </c:pt>
                <c:pt idx="15">
                  <c:v>5.8860188558713666E-3</c:v>
                </c:pt>
                <c:pt idx="16">
                  <c:v>5.6413887365354132E-3</c:v>
                </c:pt>
                <c:pt idx="17">
                  <c:v>5.42993892677468E-3</c:v>
                </c:pt>
                <c:pt idx="18">
                  <c:v>5.255093589219495E-3</c:v>
                </c:pt>
                <c:pt idx="19">
                  <c:v>5.106928437277114E-3</c:v>
                </c:pt>
                <c:pt idx="20">
                  <c:v>5.0073570534732159E-3</c:v>
                </c:pt>
                <c:pt idx="21">
                  <c:v>4.9899526316599108E-3</c:v>
                </c:pt>
                <c:pt idx="22">
                  <c:v>5.0008322189367682E-3</c:v>
                </c:pt>
                <c:pt idx="23">
                  <c:v>5.0323068309465757E-3</c:v>
                </c:pt>
                <c:pt idx="24">
                  <c:v>5.0970543285082659E-3</c:v>
                </c:pt>
                <c:pt idx="25">
                  <c:v>5.1605194031016932E-3</c:v>
                </c:pt>
                <c:pt idx="26">
                  <c:v>5.1790305517640522E-3</c:v>
                </c:pt>
                <c:pt idx="27">
                  <c:v>5.1675697797843867E-3</c:v>
                </c:pt>
                <c:pt idx="28">
                  <c:v>5.1399171827999357E-3</c:v>
                </c:pt>
                <c:pt idx="29">
                  <c:v>5.0909361993081159E-3</c:v>
                </c:pt>
                <c:pt idx="30">
                  <c:v>5.0057270704588763E-3</c:v>
                </c:pt>
                <c:pt idx="31">
                  <c:v>4.8774755823710603E-3</c:v>
                </c:pt>
                <c:pt idx="32">
                  <c:v>4.7415396000474175E-3</c:v>
                </c:pt>
                <c:pt idx="33">
                  <c:v>4.6281025269512277E-3</c:v>
                </c:pt>
                <c:pt idx="34">
                  <c:v>4.5407512065622768E-3</c:v>
                </c:pt>
                <c:pt idx="35">
                  <c:v>4.4502145225149281E-3</c:v>
                </c:pt>
                <c:pt idx="36">
                  <c:v>4.4148162530048829E-3</c:v>
                </c:pt>
                <c:pt idx="37">
                  <c:v>4.4885685770075234E-3</c:v>
                </c:pt>
                <c:pt idx="38">
                  <c:v>4.5959794735697113E-3</c:v>
                </c:pt>
                <c:pt idx="39">
                  <c:v>4.6058581734393922E-3</c:v>
                </c:pt>
                <c:pt idx="40">
                  <c:v>4.486516803770435E-3</c:v>
                </c:pt>
                <c:pt idx="41">
                  <c:v>4.3898092459151439E-3</c:v>
                </c:pt>
                <c:pt idx="42">
                  <c:v>4.4112924823267452E-3</c:v>
                </c:pt>
                <c:pt idx="43">
                  <c:v>4.4175567114173031E-3</c:v>
                </c:pt>
                <c:pt idx="44">
                  <c:v>4.3897914900359325E-3</c:v>
                </c:pt>
                <c:pt idx="45">
                  <c:v>4.3562363572937635E-3</c:v>
                </c:pt>
                <c:pt idx="46">
                  <c:v>4.2177286868800845E-3</c:v>
                </c:pt>
                <c:pt idx="47">
                  <c:v>4.0907488675774317E-3</c:v>
                </c:pt>
                <c:pt idx="48">
                  <c:v>4.0374012259920544E-3</c:v>
                </c:pt>
                <c:pt idx="49">
                  <c:v>3.980304808190116E-3</c:v>
                </c:pt>
                <c:pt idx="50">
                  <c:v>3.8652198214474964E-3</c:v>
                </c:pt>
                <c:pt idx="51">
                  <c:v>3.7088849085560316E-3</c:v>
                </c:pt>
                <c:pt idx="52">
                  <c:v>3.5567688948412446E-3</c:v>
                </c:pt>
                <c:pt idx="53">
                  <c:v>3.4014268737840858E-3</c:v>
                </c:pt>
                <c:pt idx="54">
                  <c:v>3.2964602547553845E-3</c:v>
                </c:pt>
                <c:pt idx="55">
                  <c:v>3.2061296009613383E-3</c:v>
                </c:pt>
                <c:pt idx="56">
                  <c:v>3.1586240775891561E-3</c:v>
                </c:pt>
                <c:pt idx="57">
                  <c:v>3.257662899627034E-3</c:v>
                </c:pt>
                <c:pt idx="58">
                  <c:v>3.5304302585579261E-3</c:v>
                </c:pt>
                <c:pt idx="59">
                  <c:v>4.0227159865293682E-3</c:v>
                </c:pt>
                <c:pt idx="60">
                  <c:v>4.4371133194489598E-3</c:v>
                </c:pt>
                <c:pt idx="61">
                  <c:v>4.7534602854555352E-3</c:v>
                </c:pt>
                <c:pt idx="62">
                  <c:v>5.0110300898440485E-3</c:v>
                </c:pt>
                <c:pt idx="63">
                  <c:v>5.0649216863440927E-3</c:v>
                </c:pt>
                <c:pt idx="64">
                  <c:v>5.0903356172105063E-3</c:v>
                </c:pt>
                <c:pt idx="65">
                  <c:v>5.0767297275369216E-3</c:v>
                </c:pt>
                <c:pt idx="66">
                  <c:v>5.0105192039815449E-3</c:v>
                </c:pt>
                <c:pt idx="67">
                  <c:v>4.9667643322466315E-3</c:v>
                </c:pt>
                <c:pt idx="68">
                  <c:v>4.9350094364393193E-3</c:v>
                </c:pt>
                <c:pt idx="69">
                  <c:v>4.8729758497336739E-3</c:v>
                </c:pt>
                <c:pt idx="70">
                  <c:v>4.8351573691756133E-3</c:v>
                </c:pt>
                <c:pt idx="71">
                  <c:v>4.7649400686986532E-3</c:v>
                </c:pt>
                <c:pt idx="72">
                  <c:v>4.6728526531150116E-3</c:v>
                </c:pt>
                <c:pt idx="73">
                  <c:v>4.5927391240441207E-3</c:v>
                </c:pt>
                <c:pt idx="74">
                  <c:v>4.497881437300455E-3</c:v>
                </c:pt>
                <c:pt idx="75">
                  <c:v>4.4048365600359851E-3</c:v>
                </c:pt>
                <c:pt idx="76">
                  <c:v>4.3001130810313981E-3</c:v>
                </c:pt>
                <c:pt idx="77">
                  <c:v>0</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Submodel1s!$F$30:$CD$30</c:f>
              <c:numCache>
                <c:formatCode>0.000</c:formatCode>
                <c:ptCount val="77"/>
                <c:pt idx="0">
                  <c:v>9.5117034097800257E-3</c:v>
                </c:pt>
                <c:pt idx="1">
                  <c:v>9.6201312037651476E-3</c:v>
                </c:pt>
                <c:pt idx="2">
                  <c:v>9.6651803717238138E-3</c:v>
                </c:pt>
                <c:pt idx="3">
                  <c:v>9.610562267204692E-3</c:v>
                </c:pt>
                <c:pt idx="4">
                  <c:v>9.5547533621536118E-3</c:v>
                </c:pt>
                <c:pt idx="5">
                  <c:v>9.5469523014262148E-3</c:v>
                </c:pt>
                <c:pt idx="6">
                  <c:v>9.5252357634181273E-3</c:v>
                </c:pt>
                <c:pt idx="7">
                  <c:v>9.353759322585864E-3</c:v>
                </c:pt>
                <c:pt idx="8">
                  <c:v>8.9667259621866169E-3</c:v>
                </c:pt>
                <c:pt idx="9">
                  <c:v>8.3551884217483163E-3</c:v>
                </c:pt>
                <c:pt idx="10">
                  <c:v>7.7758342061606811E-3</c:v>
                </c:pt>
                <c:pt idx="11">
                  <c:v>7.2594784425694669E-3</c:v>
                </c:pt>
                <c:pt idx="12">
                  <c:v>6.7673662712286475E-3</c:v>
                </c:pt>
                <c:pt idx="13">
                  <c:v>6.4464348666746218E-3</c:v>
                </c:pt>
                <c:pt idx="14">
                  <c:v>6.1638159583798924E-3</c:v>
                </c:pt>
                <c:pt idx="15">
                  <c:v>5.8860188558713666E-3</c:v>
                </c:pt>
                <c:pt idx="16">
                  <c:v>5.6413887365354132E-3</c:v>
                </c:pt>
                <c:pt idx="17">
                  <c:v>5.42993892677468E-3</c:v>
                </c:pt>
                <c:pt idx="18">
                  <c:v>5.255093589219495E-3</c:v>
                </c:pt>
                <c:pt idx="19">
                  <c:v>5.106928437277114E-3</c:v>
                </c:pt>
                <c:pt idx="20">
                  <c:v>5.0073570534732159E-3</c:v>
                </c:pt>
                <c:pt idx="21">
                  <c:v>4.9899526316599108E-3</c:v>
                </c:pt>
                <c:pt idx="22">
                  <c:v>5.0008322189367682E-3</c:v>
                </c:pt>
                <c:pt idx="23">
                  <c:v>5.0323068309465757E-3</c:v>
                </c:pt>
                <c:pt idx="24">
                  <c:v>5.0970543285082659E-3</c:v>
                </c:pt>
                <c:pt idx="25">
                  <c:v>5.1605194031016932E-3</c:v>
                </c:pt>
                <c:pt idx="26">
                  <c:v>5.1790305517640522E-3</c:v>
                </c:pt>
                <c:pt idx="27">
                  <c:v>5.1675697797843867E-3</c:v>
                </c:pt>
                <c:pt idx="28">
                  <c:v>5.1399171827999357E-3</c:v>
                </c:pt>
                <c:pt idx="29">
                  <c:v>5.0909361993081159E-3</c:v>
                </c:pt>
                <c:pt idx="30">
                  <c:v>5.0057270704588763E-3</c:v>
                </c:pt>
                <c:pt idx="31">
                  <c:v>4.8774755823710603E-3</c:v>
                </c:pt>
                <c:pt idx="32">
                  <c:v>4.7415396000474175E-3</c:v>
                </c:pt>
                <c:pt idx="33">
                  <c:v>4.6281025269512277E-3</c:v>
                </c:pt>
                <c:pt idx="34">
                  <c:v>4.5407512065622768E-3</c:v>
                </c:pt>
                <c:pt idx="35">
                  <c:v>4.4502145225149281E-3</c:v>
                </c:pt>
                <c:pt idx="36">
                  <c:v>4.4148162530048829E-3</c:v>
                </c:pt>
                <c:pt idx="37">
                  <c:v>4.4885685770075234E-3</c:v>
                </c:pt>
                <c:pt idx="38">
                  <c:v>4.5959794735697113E-3</c:v>
                </c:pt>
                <c:pt idx="39">
                  <c:v>4.6058581734393922E-3</c:v>
                </c:pt>
                <c:pt idx="40">
                  <c:v>4.486516803770435E-3</c:v>
                </c:pt>
                <c:pt idx="41">
                  <c:v>4.3898092459151439E-3</c:v>
                </c:pt>
                <c:pt idx="42">
                  <c:v>4.4112924823267452E-3</c:v>
                </c:pt>
                <c:pt idx="43">
                  <c:v>4.4175567114173031E-3</c:v>
                </c:pt>
                <c:pt idx="44">
                  <c:v>4.3897914900359325E-3</c:v>
                </c:pt>
                <c:pt idx="45">
                  <c:v>4.3562363572937635E-3</c:v>
                </c:pt>
                <c:pt idx="46">
                  <c:v>4.2177286868800845E-3</c:v>
                </c:pt>
                <c:pt idx="47">
                  <c:v>4.0907488675774317E-3</c:v>
                </c:pt>
                <c:pt idx="48">
                  <c:v>4.0374012259920544E-3</c:v>
                </c:pt>
                <c:pt idx="49">
                  <c:v>3.980304808190116E-3</c:v>
                </c:pt>
                <c:pt idx="50">
                  <c:v>3.8652198214474964E-3</c:v>
                </c:pt>
                <c:pt idx="51">
                  <c:v>3.7088849085560316E-3</c:v>
                </c:pt>
                <c:pt idx="52">
                  <c:v>3.5567688948412446E-3</c:v>
                </c:pt>
                <c:pt idx="53">
                  <c:v>3.4014268737840858E-3</c:v>
                </c:pt>
                <c:pt idx="54">
                  <c:v>3.2964602547553845E-3</c:v>
                </c:pt>
                <c:pt idx="55">
                  <c:v>3.2061296009613383E-3</c:v>
                </c:pt>
                <c:pt idx="56">
                  <c:v>3.1586240775891561E-3</c:v>
                </c:pt>
                <c:pt idx="57">
                  <c:v>3.257662899627034E-3</c:v>
                </c:pt>
                <c:pt idx="58">
                  <c:v>3.5304302585579261E-3</c:v>
                </c:pt>
                <c:pt idx="59">
                  <c:v>4.0227159865293682E-3</c:v>
                </c:pt>
                <c:pt idx="60">
                  <c:v>4.4371133194489598E-3</c:v>
                </c:pt>
                <c:pt idx="61">
                  <c:v>4.7534602854555352E-3</c:v>
                </c:pt>
                <c:pt idx="62">
                  <c:v>5.0110300898440485E-3</c:v>
                </c:pt>
                <c:pt idx="63">
                  <c:v>5.0649216863440927E-3</c:v>
                </c:pt>
                <c:pt idx="64">
                  <c:v>5.0903356172105063E-3</c:v>
                </c:pt>
                <c:pt idx="65">
                  <c:v>5.0767297275369216E-3</c:v>
                </c:pt>
                <c:pt idx="66">
                  <c:v>5.0105192039815449E-3</c:v>
                </c:pt>
                <c:pt idx="67">
                  <c:v>4.9667643322466315E-3</c:v>
                </c:pt>
                <c:pt idx="68">
                  <c:v>4.9350094364393193E-3</c:v>
                </c:pt>
                <c:pt idx="69">
                  <c:v>4.8729758497336739E-3</c:v>
                </c:pt>
                <c:pt idx="70">
                  <c:v>4.8351573691756133E-3</c:v>
                </c:pt>
                <c:pt idx="71">
                  <c:v>4.7649400686986532E-3</c:v>
                </c:pt>
                <c:pt idx="72">
                  <c:v>4.6728526531150116E-3</c:v>
                </c:pt>
                <c:pt idx="73">
                  <c:v>4.5927391240441207E-3</c:v>
                </c:pt>
                <c:pt idx="74">
                  <c:v>4.497881437300455E-3</c:v>
                </c:pt>
                <c:pt idx="75">
                  <c:v>4.4048365600359851E-3</c:v>
                </c:pt>
                <c:pt idx="76">
                  <c:v>4.3001130810313981E-3</c:v>
                </c:pt>
              </c:numCache>
            </c:numRef>
          </c:val>
          <c:smooth val="0"/>
          <c:extLst>
            <c:ext xmlns:c16="http://schemas.microsoft.com/office/drawing/2014/chart" uri="{C3380CC4-5D6E-409C-BE32-E72D297353CC}">
              <c16:uniqueId val="{00000001-E02F-4220-856C-6B3FCC895D39}"/>
            </c:ext>
          </c:extLst>
        </c:ser>
        <c:ser>
          <c:idx val="2"/>
          <c:order val="2"/>
          <c:tx>
            <c:v>WEO Forecast (April 2023)*</c:v>
          </c:tx>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InputDataB_ModelSpecAssumptions!$J$51:$N$51</c:f>
              <c:numCache>
                <c:formatCode>General</c:formatCode>
                <c:ptCount val="5"/>
                <c:pt idx="0">
                  <c:v>1.3710919216274764E-2</c:v>
                </c:pt>
                <c:pt idx="1">
                  <c:v>1.3844144442775486E-2</c:v>
                </c:pt>
                <c:pt idx="2">
                  <c:v>1.3961094313996281E-2</c:v>
                </c:pt>
                <c:pt idx="3">
                  <c:v>1.4072612402899365E-2</c:v>
                </c:pt>
                <c:pt idx="4">
                  <c:v>1.4192302036588389E-2</c:v>
                </c:pt>
              </c:numCache>
            </c:numRef>
          </c:val>
          <c:smooth val="0"/>
          <c:extLst>
            <c:ext xmlns:c16="http://schemas.microsoft.com/office/drawing/2014/chart" uri="{C3380CC4-5D6E-409C-BE32-E72D297353CC}">
              <c16:uniqueId val="{00000001-1C37-334B-94FF-53632A7CC56A}"/>
            </c:ext>
          </c:extLst>
        </c:ser>
        <c:dLbls>
          <c:showLegendKey val="0"/>
          <c:showVal val="0"/>
          <c:showCatName val="0"/>
          <c:showSerName val="0"/>
          <c:showPercent val="0"/>
          <c:showBubbleSize val="0"/>
        </c:dLbls>
        <c:smooth val="0"/>
        <c:axId val="-2120054264"/>
        <c:axId val="-2120051256"/>
      </c:lineChart>
      <c:dateAx>
        <c:axId val="-2120054264"/>
        <c:scaling>
          <c:orientation val="minMax"/>
        </c:scaling>
        <c:delete val="0"/>
        <c:axPos val="b"/>
        <c:numFmt formatCode="0" sourceLinked="1"/>
        <c:majorTickMark val="none"/>
        <c:minorTickMark val="none"/>
        <c:tickLblPos val="nextTo"/>
        <c:crossAx val="-2120051256"/>
        <c:crosses val="autoZero"/>
        <c:auto val="0"/>
        <c:lblOffset val="100"/>
        <c:baseTimeUnit val="days"/>
        <c:majorUnit val="4"/>
      </c:dateAx>
      <c:valAx>
        <c:axId val="-2120051256"/>
        <c:scaling>
          <c:orientation val="minMax"/>
        </c:scaling>
        <c:delete val="0"/>
        <c:axPos val="l"/>
        <c:majorGridlines/>
        <c:numFmt formatCode="0.0%" sourceLinked="0"/>
        <c:majorTickMark val="none"/>
        <c:minorTickMark val="none"/>
        <c:tickLblPos val="nextTo"/>
        <c:spPr>
          <a:ln w="9525">
            <a:noFill/>
          </a:ln>
        </c:spPr>
        <c:crossAx val="-2120054264"/>
        <c:crosses val="autoZero"/>
        <c:crossBetween val="between"/>
      </c:valAx>
    </c:plotArea>
    <c:legend>
      <c:legendPos val="b"/>
      <c:layout>
        <c:manualLayout>
          <c:xMode val="edge"/>
          <c:yMode val="edge"/>
          <c:x val="4.6921322276386498E-2"/>
          <c:y val="0.85874848554646588"/>
          <c:w val="0.9"/>
          <c:h val="8.4906633500581016E-2"/>
        </c:manualLayout>
      </c:layout>
      <c:overlay val="0"/>
    </c:legend>
    <c:plotVisOnly val="1"/>
    <c:dispBlanksAs val="gap"/>
    <c:showDLblsOverMax val="0"/>
  </c:chart>
  <c:printSettings>
    <c:headerFooter/>
    <c:pageMargins b="1" l="0.75" r="0.75"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DataSummary!$K$494</c:f>
          <c:strCache>
            <c:ptCount val="1"/>
            <c:pt idx="0">
              <c:v>ARG: Real GDP annual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InputDataB_ModelSpecAssumptions!$I$27:$CI$27</c15:sqref>
                  </c15:fullRef>
                </c:ext>
              </c:extLst>
              <c:f>(InputDataB_ModelSpecAssumptions!$I$27:$AN$27,InputDataB_ModelSpecAssumptions!$AQ$27:$CI$27)</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pt idx="76">
                  <c:v>2101</c:v>
                </c:pt>
              </c:numCache>
            </c:numRef>
          </c:cat>
          <c:val>
            <c:numRef>
              <c:extLst>
                <c:ext xmlns:c15="http://schemas.microsoft.com/office/drawing/2012/chart" uri="{02D57815-91ED-43cb-92C2-25804820EDAC}">
                  <c15:fullRef>
                    <c15:sqref>InputDataB_ModelSpecAssumptions!$I$30:$CI$30</c15:sqref>
                  </c15:fullRef>
                </c:ext>
              </c:extLst>
              <c:f>(InputDataB_ModelSpecAssumptions!$I$30:$AN$30,InputDataB_ModelSpecAssumptions!$AQ$30:$CI$30)</c:f>
              <c:numCache>
                <c:formatCode>0.000</c:formatCode>
                <c:ptCount val="77"/>
                <c:pt idx="0">
                  <c:v>2.866966649889946E-2</c:v>
                </c:pt>
                <c:pt idx="1">
                  <c:v>2.866966649889946E-2</c:v>
                </c:pt>
                <c:pt idx="2">
                  <c:v>2.866966649889946E-2</c:v>
                </c:pt>
                <c:pt idx="3">
                  <c:v>2.866966649889946E-2</c:v>
                </c:pt>
                <c:pt idx="4">
                  <c:v>2.866966649889946E-2</c:v>
                </c:pt>
                <c:pt idx="5">
                  <c:v>2.866966649889946E-2</c:v>
                </c:pt>
                <c:pt idx="6">
                  <c:v>2.866966649889946E-2</c:v>
                </c:pt>
                <c:pt idx="7">
                  <c:v>2.866966649889946E-2</c:v>
                </c:pt>
                <c:pt idx="8">
                  <c:v>2.866966649889946E-2</c:v>
                </c:pt>
                <c:pt idx="9">
                  <c:v>2.866966649889946E-2</c:v>
                </c:pt>
                <c:pt idx="10">
                  <c:v>2.866966649889946E-2</c:v>
                </c:pt>
                <c:pt idx="11">
                  <c:v>2.866966649889946E-2</c:v>
                </c:pt>
                <c:pt idx="12">
                  <c:v>2.866966649889946E-2</c:v>
                </c:pt>
                <c:pt idx="13">
                  <c:v>2.866966649889946E-2</c:v>
                </c:pt>
                <c:pt idx="14">
                  <c:v>2.866966649889946E-2</c:v>
                </c:pt>
                <c:pt idx="15">
                  <c:v>2.866966649889946E-2</c:v>
                </c:pt>
                <c:pt idx="16">
                  <c:v>2.866966649889946E-2</c:v>
                </c:pt>
                <c:pt idx="17">
                  <c:v>2.866966649889946E-2</c:v>
                </c:pt>
                <c:pt idx="18">
                  <c:v>2.866966649889946E-2</c:v>
                </c:pt>
                <c:pt idx="19">
                  <c:v>2.866966649889946E-2</c:v>
                </c:pt>
                <c:pt idx="20">
                  <c:v>2.866966649889946E-2</c:v>
                </c:pt>
                <c:pt idx="21">
                  <c:v>2.866966649889946E-2</c:v>
                </c:pt>
                <c:pt idx="22">
                  <c:v>2.866966649889946E-2</c:v>
                </c:pt>
                <c:pt idx="23">
                  <c:v>2.866966649889946E-2</c:v>
                </c:pt>
                <c:pt idx="24">
                  <c:v>2.866966649889946E-2</c:v>
                </c:pt>
                <c:pt idx="25">
                  <c:v>2.866966649889946E-2</c:v>
                </c:pt>
                <c:pt idx="26">
                  <c:v>2.866966649889946E-2</c:v>
                </c:pt>
                <c:pt idx="27">
                  <c:v>2.866966649889946E-2</c:v>
                </c:pt>
                <c:pt idx="28">
                  <c:v>2.866966649889946E-2</c:v>
                </c:pt>
                <c:pt idx="29">
                  <c:v>2.866966649889946E-2</c:v>
                </c:pt>
                <c:pt idx="30">
                  <c:v>2.866966649889946E-2</c:v>
                </c:pt>
                <c:pt idx="31">
                  <c:v>2.866966649889946E-2</c:v>
                </c:pt>
                <c:pt idx="32">
                  <c:v>2.866966649889946E-2</c:v>
                </c:pt>
                <c:pt idx="33">
                  <c:v>2.866966649889946E-2</c:v>
                </c:pt>
                <c:pt idx="34">
                  <c:v>2.866966649889946E-2</c:v>
                </c:pt>
                <c:pt idx="35">
                  <c:v>2.866966649889946E-2</c:v>
                </c:pt>
                <c:pt idx="36">
                  <c:v>2.866966649889946E-2</c:v>
                </c:pt>
                <c:pt idx="37">
                  <c:v>2.866966649889946E-2</c:v>
                </c:pt>
                <c:pt idx="38">
                  <c:v>2.866966649889946E-2</c:v>
                </c:pt>
                <c:pt idx="39">
                  <c:v>2.866966649889946E-2</c:v>
                </c:pt>
                <c:pt idx="40">
                  <c:v>2.866966649889946E-2</c:v>
                </c:pt>
                <c:pt idx="41">
                  <c:v>2.866966649889946E-2</c:v>
                </c:pt>
                <c:pt idx="42">
                  <c:v>2.866966649889946E-2</c:v>
                </c:pt>
                <c:pt idx="43">
                  <c:v>2.866966649889946E-2</c:v>
                </c:pt>
                <c:pt idx="44">
                  <c:v>2.866966649889946E-2</c:v>
                </c:pt>
                <c:pt idx="45">
                  <c:v>2.866966649889946E-2</c:v>
                </c:pt>
                <c:pt idx="46">
                  <c:v>2.866966649889946E-2</c:v>
                </c:pt>
                <c:pt idx="47">
                  <c:v>2.866966649889946E-2</c:v>
                </c:pt>
                <c:pt idx="48">
                  <c:v>2.866966649889946E-2</c:v>
                </c:pt>
                <c:pt idx="49">
                  <c:v>2.866966649889946E-2</c:v>
                </c:pt>
                <c:pt idx="50">
                  <c:v>2.866966649889946E-2</c:v>
                </c:pt>
                <c:pt idx="51">
                  <c:v>2.866966649889946E-2</c:v>
                </c:pt>
                <c:pt idx="52">
                  <c:v>2.866966649889946E-2</c:v>
                </c:pt>
                <c:pt idx="53">
                  <c:v>2.866966649889946E-2</c:v>
                </c:pt>
                <c:pt idx="54">
                  <c:v>2.866966649889946E-2</c:v>
                </c:pt>
                <c:pt idx="55">
                  <c:v>2.866966649889946E-2</c:v>
                </c:pt>
                <c:pt idx="56">
                  <c:v>2.866966649889946E-2</c:v>
                </c:pt>
                <c:pt idx="57">
                  <c:v>2.866966649889946E-2</c:v>
                </c:pt>
                <c:pt idx="58">
                  <c:v>2.866966649889946E-2</c:v>
                </c:pt>
                <c:pt idx="59">
                  <c:v>2.866966649889946E-2</c:v>
                </c:pt>
                <c:pt idx="60">
                  <c:v>2.866966649889946E-2</c:v>
                </c:pt>
                <c:pt idx="61">
                  <c:v>2.866966649889946E-2</c:v>
                </c:pt>
                <c:pt idx="62">
                  <c:v>2.866966649889946E-2</c:v>
                </c:pt>
                <c:pt idx="63">
                  <c:v>2.866966649889946E-2</c:v>
                </c:pt>
                <c:pt idx="64">
                  <c:v>2.866966649889946E-2</c:v>
                </c:pt>
                <c:pt idx="65">
                  <c:v>2.866966649889946E-2</c:v>
                </c:pt>
                <c:pt idx="66">
                  <c:v>2.866966649889946E-2</c:v>
                </c:pt>
                <c:pt idx="67">
                  <c:v>2.866966649889946E-2</c:v>
                </c:pt>
                <c:pt idx="68">
                  <c:v>2.866966649889946E-2</c:v>
                </c:pt>
                <c:pt idx="69">
                  <c:v>2.866966649889946E-2</c:v>
                </c:pt>
                <c:pt idx="70">
                  <c:v>2.866966649889946E-2</c:v>
                </c:pt>
                <c:pt idx="71">
                  <c:v>2.866966649889946E-2</c:v>
                </c:pt>
                <c:pt idx="72">
                  <c:v>2.866966649889946E-2</c:v>
                </c:pt>
                <c:pt idx="73">
                  <c:v>2.866966649889946E-2</c:v>
                </c:pt>
                <c:pt idx="74">
                  <c:v>2.866966649889946E-2</c:v>
                </c:pt>
                <c:pt idx="75">
                  <c:v>2.866966649889946E-2</c:v>
                </c:pt>
                <c:pt idx="76">
                  <c:v>2.866966649889946E-2</c:v>
                </c:pt>
              </c:numCache>
            </c:numRef>
          </c:val>
          <c:smooth val="0"/>
          <c:extLst>
            <c:ext xmlns:c16="http://schemas.microsoft.com/office/drawing/2014/chart" uri="{C3380CC4-5D6E-409C-BE32-E72D297353CC}">
              <c16:uniqueId val="{00000000-36E4-4C87-82FC-F18EB4E4FA1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InputDataB_ModelSpecAssumptions!$I$27:$CI$27</c15:sqref>
                  </c15:fullRef>
                </c:ext>
              </c:extLst>
              <c:f>(InputDataB_ModelSpecAssumptions!$I$27:$AN$27,InputDataB_ModelSpecAssumptions!$AQ$27:$CI$27)</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pt idx="76">
                  <c:v>2101</c:v>
                </c:pt>
              </c:numCache>
            </c:numRef>
          </c:cat>
          <c:val>
            <c:numRef>
              <c:extLst>
                <c:ext xmlns:c15="http://schemas.microsoft.com/office/drawing/2012/chart" uri="{02D57815-91ED-43cb-92C2-25804820EDAC}">
                  <c15:fullRef>
                    <c15:sqref>InputDataB_ModelSpecAssumptions!$I$36:$CI$36</c15:sqref>
                  </c15:fullRef>
                </c:ext>
              </c:extLst>
              <c:f>(InputDataB_ModelSpecAssumptions!$I$36:$AN$36,InputDataB_ModelSpecAssumptions!$AQ$36:$CI$36)</c:f>
              <c:numCache>
                <c:formatCode>0.000</c:formatCode>
                <c:ptCount val="77"/>
                <c:pt idx="0">
                  <c:v>2.866966649889946E-2</c:v>
                </c:pt>
                <c:pt idx="1">
                  <c:v>2.866966649889946E-2</c:v>
                </c:pt>
                <c:pt idx="2">
                  <c:v>2.866966649889946E-2</c:v>
                </c:pt>
                <c:pt idx="3">
                  <c:v>2.866966649889946E-2</c:v>
                </c:pt>
                <c:pt idx="4">
                  <c:v>2.866966649889946E-2</c:v>
                </c:pt>
                <c:pt idx="5">
                  <c:v>2.866966649889946E-2</c:v>
                </c:pt>
                <c:pt idx="6">
                  <c:v>2.866966649889946E-2</c:v>
                </c:pt>
                <c:pt idx="7">
                  <c:v>2.866966649889946E-2</c:v>
                </c:pt>
                <c:pt idx="8">
                  <c:v>2.866966649889946E-2</c:v>
                </c:pt>
                <c:pt idx="9">
                  <c:v>2.866966649889946E-2</c:v>
                </c:pt>
                <c:pt idx="10">
                  <c:v>2.866966649889946E-2</c:v>
                </c:pt>
                <c:pt idx="11">
                  <c:v>2.866966649889946E-2</c:v>
                </c:pt>
                <c:pt idx="12">
                  <c:v>2.866966649889946E-2</c:v>
                </c:pt>
                <c:pt idx="13">
                  <c:v>2.866966649889946E-2</c:v>
                </c:pt>
                <c:pt idx="14">
                  <c:v>2.866966649889946E-2</c:v>
                </c:pt>
                <c:pt idx="15">
                  <c:v>2.866966649889946E-2</c:v>
                </c:pt>
                <c:pt idx="16">
                  <c:v>2.866966649889946E-2</c:v>
                </c:pt>
                <c:pt idx="17">
                  <c:v>2.866966649889946E-2</c:v>
                </c:pt>
                <c:pt idx="18">
                  <c:v>2.866966649889946E-2</c:v>
                </c:pt>
                <c:pt idx="19">
                  <c:v>2.866966649889946E-2</c:v>
                </c:pt>
                <c:pt idx="20">
                  <c:v>2.866966649889946E-2</c:v>
                </c:pt>
                <c:pt idx="21">
                  <c:v>2.866966649889946E-2</c:v>
                </c:pt>
                <c:pt idx="22">
                  <c:v>2.866966649889946E-2</c:v>
                </c:pt>
                <c:pt idx="23">
                  <c:v>2.866966649889946E-2</c:v>
                </c:pt>
                <c:pt idx="24">
                  <c:v>2.866966649889946E-2</c:v>
                </c:pt>
                <c:pt idx="25">
                  <c:v>2.866966649889946E-2</c:v>
                </c:pt>
                <c:pt idx="26">
                  <c:v>2.866966649889946E-2</c:v>
                </c:pt>
                <c:pt idx="27">
                  <c:v>2.866966649889946E-2</c:v>
                </c:pt>
                <c:pt idx="28">
                  <c:v>2.866966649889946E-2</c:v>
                </c:pt>
                <c:pt idx="29">
                  <c:v>2.866966649889946E-2</c:v>
                </c:pt>
                <c:pt idx="30">
                  <c:v>2.866966649889946E-2</c:v>
                </c:pt>
                <c:pt idx="31">
                  <c:v>2.866966649889946E-2</c:v>
                </c:pt>
                <c:pt idx="32">
                  <c:v>2.866966649889946E-2</c:v>
                </c:pt>
                <c:pt idx="33">
                  <c:v>2.866966649889946E-2</c:v>
                </c:pt>
                <c:pt idx="34">
                  <c:v>2.866966649889946E-2</c:v>
                </c:pt>
                <c:pt idx="35">
                  <c:v>2.866966649889946E-2</c:v>
                </c:pt>
                <c:pt idx="36">
                  <c:v>2.866966649889946E-2</c:v>
                </c:pt>
                <c:pt idx="37">
                  <c:v>2.866966649889946E-2</c:v>
                </c:pt>
                <c:pt idx="38">
                  <c:v>2.866966649889946E-2</c:v>
                </c:pt>
                <c:pt idx="39">
                  <c:v>2.866966649889946E-2</c:v>
                </c:pt>
                <c:pt idx="40">
                  <c:v>2.866966649889946E-2</c:v>
                </c:pt>
                <c:pt idx="41">
                  <c:v>2.866966649889946E-2</c:v>
                </c:pt>
                <c:pt idx="42">
                  <c:v>2.866966649889946E-2</c:v>
                </c:pt>
                <c:pt idx="43">
                  <c:v>2.866966649889946E-2</c:v>
                </c:pt>
                <c:pt idx="44">
                  <c:v>2.866966649889946E-2</c:v>
                </c:pt>
                <c:pt idx="45">
                  <c:v>2.866966649889946E-2</c:v>
                </c:pt>
                <c:pt idx="46">
                  <c:v>2.866966649889946E-2</c:v>
                </c:pt>
                <c:pt idx="47">
                  <c:v>2.866966649889946E-2</c:v>
                </c:pt>
                <c:pt idx="48">
                  <c:v>2.866966649889946E-2</c:v>
                </c:pt>
                <c:pt idx="49">
                  <c:v>2.866966649889946E-2</c:v>
                </c:pt>
                <c:pt idx="50">
                  <c:v>2.866966649889946E-2</c:v>
                </c:pt>
                <c:pt idx="51">
                  <c:v>2.866966649889946E-2</c:v>
                </c:pt>
                <c:pt idx="52">
                  <c:v>2.866966649889946E-2</c:v>
                </c:pt>
                <c:pt idx="53">
                  <c:v>2.866966649889946E-2</c:v>
                </c:pt>
                <c:pt idx="54">
                  <c:v>2.866966649889946E-2</c:v>
                </c:pt>
                <c:pt idx="55">
                  <c:v>2.866966649889946E-2</c:v>
                </c:pt>
                <c:pt idx="56">
                  <c:v>2.866966649889946E-2</c:v>
                </c:pt>
                <c:pt idx="57">
                  <c:v>2.866966649889946E-2</c:v>
                </c:pt>
                <c:pt idx="58">
                  <c:v>2.866966649889946E-2</c:v>
                </c:pt>
                <c:pt idx="59">
                  <c:v>2.866966649889946E-2</c:v>
                </c:pt>
                <c:pt idx="60">
                  <c:v>2.866966649889946E-2</c:v>
                </c:pt>
                <c:pt idx="61">
                  <c:v>2.866966649889946E-2</c:v>
                </c:pt>
                <c:pt idx="62">
                  <c:v>2.866966649889946E-2</c:v>
                </c:pt>
                <c:pt idx="63">
                  <c:v>2.866966649889946E-2</c:v>
                </c:pt>
                <c:pt idx="64">
                  <c:v>2.866966649889946E-2</c:v>
                </c:pt>
                <c:pt idx="65">
                  <c:v>2.866966649889946E-2</c:v>
                </c:pt>
                <c:pt idx="66">
                  <c:v>2.866966649889946E-2</c:v>
                </c:pt>
                <c:pt idx="67">
                  <c:v>2.866966649889946E-2</c:v>
                </c:pt>
                <c:pt idx="68">
                  <c:v>2.866966649889946E-2</c:v>
                </c:pt>
                <c:pt idx="69">
                  <c:v>2.866966649889946E-2</c:v>
                </c:pt>
                <c:pt idx="70">
                  <c:v>2.866966649889946E-2</c:v>
                </c:pt>
                <c:pt idx="71">
                  <c:v>2.866966649889946E-2</c:v>
                </c:pt>
                <c:pt idx="72">
                  <c:v>2.866966649889946E-2</c:v>
                </c:pt>
                <c:pt idx="73">
                  <c:v>2.866966649889946E-2</c:v>
                </c:pt>
                <c:pt idx="74">
                  <c:v>2.866966649889946E-2</c:v>
                </c:pt>
                <c:pt idx="75">
                  <c:v>2.866966649889946E-2</c:v>
                </c:pt>
                <c:pt idx="76">
                  <c:v>2.866966649889946E-2</c:v>
                </c:pt>
              </c:numCache>
            </c:numRef>
          </c:val>
          <c:smooth val="0"/>
          <c:extLst>
            <c:ext xmlns:c16="http://schemas.microsoft.com/office/drawing/2014/chart" uri="{C3380CC4-5D6E-409C-BE32-E72D297353CC}">
              <c16:uniqueId val="{00000001-36E4-4C87-82FC-F18EB4E4FA1D}"/>
            </c:ext>
          </c:extLst>
        </c:ser>
        <c:dLbls>
          <c:showLegendKey val="0"/>
          <c:showVal val="0"/>
          <c:showCatName val="0"/>
          <c:showSerName val="0"/>
          <c:showPercent val="0"/>
          <c:showBubbleSize val="0"/>
        </c:dLbls>
        <c:smooth val="0"/>
        <c:axId val="-2120002040"/>
        <c:axId val="-2119999000"/>
      </c:lineChart>
      <c:dateAx>
        <c:axId val="-2120002040"/>
        <c:scaling>
          <c:orientation val="minMax"/>
        </c:scaling>
        <c:delete val="0"/>
        <c:axPos val="b"/>
        <c:numFmt formatCode="0" sourceLinked="1"/>
        <c:majorTickMark val="none"/>
        <c:minorTickMark val="none"/>
        <c:tickLblPos val="nextTo"/>
        <c:txPr>
          <a:bodyPr rot="-5400000" vert="horz"/>
          <a:lstStyle/>
          <a:p>
            <a:pPr>
              <a:defRPr/>
            </a:pPr>
            <a:endParaRPr lang="en-US"/>
          </a:p>
        </c:txPr>
        <c:crossAx val="-2119999000"/>
        <c:crosses val="autoZero"/>
        <c:auto val="0"/>
        <c:lblOffset val="100"/>
        <c:baseTimeUnit val="days"/>
        <c:majorUnit val="4"/>
        <c:majorTimeUnit val="days"/>
      </c:dateAx>
      <c:valAx>
        <c:axId val="-2119999000"/>
        <c:scaling>
          <c:orientation val="minMax"/>
          <c:min val="0"/>
        </c:scaling>
        <c:delete val="0"/>
        <c:axPos val="l"/>
        <c:majorGridlines/>
        <c:numFmt formatCode="0.0%" sourceLinked="0"/>
        <c:majorTickMark val="none"/>
        <c:minorTickMark val="none"/>
        <c:tickLblPos val="nextTo"/>
        <c:spPr>
          <a:ln w="9525">
            <a:noFill/>
          </a:ln>
        </c:spPr>
        <c:crossAx val="-21200020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DataSummary!$K$496</c:f>
          <c:strCache>
            <c:ptCount val="1"/>
            <c:pt idx="0">
              <c:v>ARG: Public Investment Ratio to reach target growth rate</c:v>
            </c:pt>
          </c:strCache>
        </c:strRef>
      </c:tx>
      <c:layout>
        <c:manualLayout>
          <c:xMode val="edge"/>
          <c:yMode val="edge"/>
          <c:x val="0.11797251502653507"/>
          <c:y val="2.2489153129450386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6546593373346997E-2"/>
          <c:y val="0.23537218934111401"/>
          <c:w val="0.87964250996403204"/>
          <c:h val="0.49512941090696999"/>
        </c:manualLayout>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Submodel2!$E$4:$CC$4</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numCache>
            </c:numRef>
          </c:cat>
          <c:val>
            <c:numRef>
              <c:f>Submodel2!$E$25:$CD$25</c:f>
              <c:numCache>
                <c:formatCode>0.000</c:formatCode>
                <c:ptCount val="78"/>
                <c:pt idx="0">
                  <c:v>0.14559075963859927</c:v>
                </c:pt>
                <c:pt idx="1">
                  <c:v>0.16209478133989608</c:v>
                </c:pt>
                <c:pt idx="2">
                  <c:v>0.1806207679360767</c:v>
                </c:pt>
                <c:pt idx="3">
                  <c:v>0.20217309107722001</c:v>
                </c:pt>
                <c:pt idx="4">
                  <c:v>0.22630991850334575</c:v>
                </c:pt>
                <c:pt idx="5">
                  <c:v>0.25254389083157014</c:v>
                </c:pt>
                <c:pt idx="6">
                  <c:v>0.28179753356207854</c:v>
                </c:pt>
                <c:pt idx="7">
                  <c:v>0.3176999020646622</c:v>
                </c:pt>
                <c:pt idx="8">
                  <c:v>0.36311889303732237</c:v>
                </c:pt>
                <c:pt idx="9">
                  <c:v>0.42152296414779905</c:v>
                </c:pt>
                <c:pt idx="10">
                  <c:v>0.49059770636843852</c:v>
                </c:pt>
                <c:pt idx="11">
                  <c:v>0.57128680722634873</c:v>
                </c:pt>
                <c:pt idx="12">
                  <c:v>0.66698796832530283</c:v>
                </c:pt>
                <c:pt idx="13">
                  <c:v>0.77314160090917172</c:v>
                </c:pt>
                <c:pt idx="14">
                  <c:v>0.89745167750715849</c:v>
                </c:pt>
                <c:pt idx="15">
                  <c:v>1.0454270786074678</c:v>
                </c:pt>
                <c:pt idx="16">
                  <c:v>1.2172450134155759</c:v>
                </c:pt>
                <c:pt idx="17">
                  <c:v>1.4172401460927284</c:v>
                </c:pt>
                <c:pt idx="18">
                  <c:v>1.651283887675141</c:v>
                </c:pt>
                <c:pt idx="19">
                  <c:v>1.9222559473719485</c:v>
                </c:pt>
                <c:pt idx="20">
                  <c:v>2.2339005018819376</c:v>
                </c:pt>
                <c:pt idx="21">
                  <c:v>2.5889608366057564</c:v>
                </c:pt>
                <c:pt idx="22">
                  <c:v>2.9957134662932239</c:v>
                </c:pt>
                <c:pt idx="23">
                  <c:v>3.4595301351616601</c:v>
                </c:pt>
                <c:pt idx="24">
                  <c:v>3.9921644703879036</c:v>
                </c:pt>
                <c:pt idx="25">
                  <c:v>4.6135909527343237</c:v>
                </c:pt>
                <c:pt idx="26">
                  <c:v>5.3410308236548314</c:v>
                </c:pt>
                <c:pt idx="27">
                  <c:v>6.197031551878994</c:v>
                </c:pt>
                <c:pt idx="28">
                  <c:v>7.2004661139707862</c:v>
                </c:pt>
                <c:pt idx="29">
                  <c:v>8.3874594180626545</c:v>
                </c:pt>
                <c:pt idx="30">
                  <c:v>9.7961908372822624</c:v>
                </c:pt>
                <c:pt idx="31">
                  <c:v>11.488033123173764</c:v>
                </c:pt>
                <c:pt idx="32">
                  <c:v>13.496813259982929</c:v>
                </c:pt>
                <c:pt idx="33">
                  <c:v>15.850026536024503</c:v>
                </c:pt>
                <c:pt idx="34">
                  <c:v>18.631692813571249</c:v>
                </c:pt>
                <c:pt idx="35">
                  <c:v>21.925953009283358</c:v>
                </c:pt>
                <c:pt idx="36">
                  <c:v>25.738915177196461</c:v>
                </c:pt>
                <c:pt idx="37">
                  <c:v>30.061299108433605</c:v>
                </c:pt>
                <c:pt idx="38">
                  <c:v>35.039446363495713</c:v>
                </c:pt>
                <c:pt idx="39">
                  <c:v>40.995305370640828</c:v>
                </c:pt>
                <c:pt idx="40">
                  <c:v>48.306713115810332</c:v>
                </c:pt>
                <c:pt idx="41">
                  <c:v>56.893475180923083</c:v>
                </c:pt>
                <c:pt idx="42">
                  <c:v>66.739548215295358</c:v>
                </c:pt>
                <c:pt idx="43">
                  <c:v>78.379777200707721</c:v>
                </c:pt>
                <c:pt idx="44">
                  <c:v>92.237070685507135</c:v>
                </c:pt>
                <c:pt idx="45">
                  <c:v>108.75600732151517</c:v>
                </c:pt>
                <c:pt idx="46">
                  <c:v>129.00147484497617</c:v>
                </c:pt>
                <c:pt idx="47">
                  <c:v>153.13426634681434</c:v>
                </c:pt>
                <c:pt idx="48">
                  <c:v>181.33334633677853</c:v>
                </c:pt>
                <c:pt idx="49">
                  <c:v>214.91246777794797</c:v>
                </c:pt>
                <c:pt idx="50">
                  <c:v>255.78954132352627</c:v>
                </c:pt>
                <c:pt idx="51">
                  <c:v>305.76088957468488</c:v>
                </c:pt>
                <c:pt idx="52">
                  <c:v>365.59360608088741</c:v>
                </c:pt>
                <c:pt idx="53">
                  <c:v>437.22038718798791</c:v>
                </c:pt>
                <c:pt idx="54">
                  <c:v>522.95234897719661</c:v>
                </c:pt>
                <c:pt idx="55">
                  <c:v>625.56964417626489</c:v>
                </c:pt>
                <c:pt idx="56">
                  <c:v>747.88879178053639</c:v>
                </c:pt>
                <c:pt idx="57">
                  <c:v>888.97800912848186</c:v>
                </c:pt>
                <c:pt idx="58">
                  <c:v>1045.9086538300558</c:v>
                </c:pt>
                <c:pt idx="59">
                  <c:v>1213.7607987593981</c:v>
                </c:pt>
                <c:pt idx="60">
                  <c:v>1407.5099972019664</c:v>
                </c:pt>
                <c:pt idx="61">
                  <c:v>1635.384466067597</c:v>
                </c:pt>
                <c:pt idx="62">
                  <c:v>1899.4998853785175</c:v>
                </c:pt>
                <c:pt idx="63">
                  <c:v>2226.1420065513357</c:v>
                </c:pt>
                <c:pt idx="64">
                  <c:v>2613.7897422419569</c:v>
                </c:pt>
                <c:pt idx="65">
                  <c:v>3072.2658509848948</c:v>
                </c:pt>
                <c:pt idx="66">
                  <c:v>3620.470183994179</c:v>
                </c:pt>
                <c:pt idx="67">
                  <c:v>4267.7917888149032</c:v>
                </c:pt>
                <c:pt idx="68">
                  <c:v>5027.6692270042204</c:v>
                </c:pt>
                <c:pt idx="69">
                  <c:v>5931.0354688229327</c:v>
                </c:pt>
                <c:pt idx="70">
                  <c:v>6997.8989592436519</c:v>
                </c:pt>
                <c:pt idx="71">
                  <c:v>8270.0273854096922</c:v>
                </c:pt>
                <c:pt idx="72">
                  <c:v>9783.3893872777426</c:v>
                </c:pt>
                <c:pt idx="73">
                  <c:v>11580.981422534011</c:v>
                </c:pt>
                <c:pt idx="74">
                  <c:v>13732.148581697833</c:v>
                </c:pt>
                <c:pt idx="75">
                  <c:v>16285.817499825533</c:v>
                </c:pt>
                <c:pt idx="76">
                  <c:v>19332.933143103681</c:v>
                </c:pt>
                <c:pt idx="77">
                  <c:v>0</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Submodel2!$E$4:$CC$4</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numCache>
            </c:numRef>
          </c:cat>
          <c:val>
            <c:numRef>
              <c:f>Submodel2s!$E$25:$CC$25</c:f>
              <c:numCache>
                <c:formatCode>0.000</c:formatCode>
                <c:ptCount val="77"/>
                <c:pt idx="0">
                  <c:v>0.14559075963859927</c:v>
                </c:pt>
                <c:pt idx="1">
                  <c:v>0.16209478133989608</c:v>
                </c:pt>
                <c:pt idx="2">
                  <c:v>0.1806207679360767</c:v>
                </c:pt>
                <c:pt idx="3">
                  <c:v>0.20217309107722001</c:v>
                </c:pt>
                <c:pt idx="4">
                  <c:v>0.22630991850334575</c:v>
                </c:pt>
                <c:pt idx="5">
                  <c:v>0.25254389083157014</c:v>
                </c:pt>
                <c:pt idx="6">
                  <c:v>0.28179753356207854</c:v>
                </c:pt>
                <c:pt idx="7">
                  <c:v>0.3176999020646622</c:v>
                </c:pt>
                <c:pt idx="8">
                  <c:v>0.36311889303732237</c:v>
                </c:pt>
                <c:pt idx="9">
                  <c:v>0.42152296414779905</c:v>
                </c:pt>
                <c:pt idx="10">
                  <c:v>0.49059770636843852</c:v>
                </c:pt>
                <c:pt idx="11">
                  <c:v>0.57128680722634873</c:v>
                </c:pt>
                <c:pt idx="12">
                  <c:v>0.66698796832530283</c:v>
                </c:pt>
                <c:pt idx="13">
                  <c:v>0.77314160090917172</c:v>
                </c:pt>
                <c:pt idx="14">
                  <c:v>0.89745167750715849</c:v>
                </c:pt>
                <c:pt idx="15">
                  <c:v>1.0454270786074678</c:v>
                </c:pt>
                <c:pt idx="16">
                  <c:v>1.2172450134155759</c:v>
                </c:pt>
                <c:pt idx="17">
                  <c:v>1.4172401460927284</c:v>
                </c:pt>
                <c:pt idx="18">
                  <c:v>1.651283887675141</c:v>
                </c:pt>
                <c:pt idx="19">
                  <c:v>1.9222559473719485</c:v>
                </c:pt>
                <c:pt idx="20">
                  <c:v>2.2339005018819376</c:v>
                </c:pt>
                <c:pt idx="21">
                  <c:v>2.5889608366057564</c:v>
                </c:pt>
                <c:pt idx="22">
                  <c:v>2.9957134662932239</c:v>
                </c:pt>
                <c:pt idx="23">
                  <c:v>3.4595301351616601</c:v>
                </c:pt>
                <c:pt idx="24">
                  <c:v>3.9921644703879036</c:v>
                </c:pt>
                <c:pt idx="25">
                  <c:v>4.6135909527343237</c:v>
                </c:pt>
                <c:pt idx="26">
                  <c:v>5.3410308236548314</c:v>
                </c:pt>
                <c:pt idx="27">
                  <c:v>6.197031551878994</c:v>
                </c:pt>
                <c:pt idx="28">
                  <c:v>7.2004661139707862</c:v>
                </c:pt>
                <c:pt idx="29">
                  <c:v>8.3874594180626545</c:v>
                </c:pt>
                <c:pt idx="30">
                  <c:v>9.7961908372822624</c:v>
                </c:pt>
                <c:pt idx="31">
                  <c:v>11.488033123173764</c:v>
                </c:pt>
                <c:pt idx="32">
                  <c:v>13.496813259982929</c:v>
                </c:pt>
                <c:pt idx="33">
                  <c:v>15.850026536024503</c:v>
                </c:pt>
                <c:pt idx="34">
                  <c:v>18.631692813571249</c:v>
                </c:pt>
                <c:pt idx="35">
                  <c:v>21.925953009283358</c:v>
                </c:pt>
                <c:pt idx="36">
                  <c:v>25.738915177196461</c:v>
                </c:pt>
                <c:pt idx="37">
                  <c:v>30.061299108433605</c:v>
                </c:pt>
                <c:pt idx="38">
                  <c:v>35.039446363495713</c:v>
                </c:pt>
                <c:pt idx="39">
                  <c:v>40.995305370640828</c:v>
                </c:pt>
                <c:pt idx="40">
                  <c:v>48.306713115810332</c:v>
                </c:pt>
                <c:pt idx="41">
                  <c:v>56.893475180923083</c:v>
                </c:pt>
                <c:pt idx="42">
                  <c:v>66.739548215295358</c:v>
                </c:pt>
                <c:pt idx="43">
                  <c:v>78.379777200707721</c:v>
                </c:pt>
                <c:pt idx="44">
                  <c:v>92.237070685507135</c:v>
                </c:pt>
                <c:pt idx="45">
                  <c:v>108.75600732151517</c:v>
                </c:pt>
                <c:pt idx="46">
                  <c:v>129.00147484497617</c:v>
                </c:pt>
                <c:pt idx="47">
                  <c:v>153.13426634681434</c:v>
                </c:pt>
                <c:pt idx="48">
                  <c:v>181.33334633677853</c:v>
                </c:pt>
                <c:pt idx="49">
                  <c:v>214.91246777794797</c:v>
                </c:pt>
                <c:pt idx="50">
                  <c:v>255.78954132352627</c:v>
                </c:pt>
                <c:pt idx="51">
                  <c:v>305.76088957468488</c:v>
                </c:pt>
                <c:pt idx="52">
                  <c:v>365.59360608088741</c:v>
                </c:pt>
                <c:pt idx="53">
                  <c:v>437.22038718798791</c:v>
                </c:pt>
                <c:pt idx="54">
                  <c:v>522.95234897719661</c:v>
                </c:pt>
                <c:pt idx="55">
                  <c:v>625.56964417626489</c:v>
                </c:pt>
                <c:pt idx="56">
                  <c:v>747.88879178053639</c:v>
                </c:pt>
                <c:pt idx="57">
                  <c:v>888.97800912848186</c:v>
                </c:pt>
                <c:pt idx="58">
                  <c:v>1045.9086538300558</c:v>
                </c:pt>
                <c:pt idx="59">
                  <c:v>1213.7607987593981</c:v>
                </c:pt>
                <c:pt idx="60">
                  <c:v>1407.5099972019664</c:v>
                </c:pt>
                <c:pt idx="61">
                  <c:v>1635.384466067597</c:v>
                </c:pt>
                <c:pt idx="62">
                  <c:v>1899.4998853785175</c:v>
                </c:pt>
                <c:pt idx="63">
                  <c:v>2226.1420065513357</c:v>
                </c:pt>
                <c:pt idx="64">
                  <c:v>2613.7897422419569</c:v>
                </c:pt>
                <c:pt idx="65">
                  <c:v>3072.2658509848948</c:v>
                </c:pt>
                <c:pt idx="66">
                  <c:v>3620.470183994179</c:v>
                </c:pt>
                <c:pt idx="67">
                  <c:v>4267.7917888149032</c:v>
                </c:pt>
                <c:pt idx="68">
                  <c:v>5027.6692270042204</c:v>
                </c:pt>
                <c:pt idx="69">
                  <c:v>5931.0354688229327</c:v>
                </c:pt>
                <c:pt idx="70">
                  <c:v>6997.8989592436519</c:v>
                </c:pt>
                <c:pt idx="71">
                  <c:v>8270.0273854096922</c:v>
                </c:pt>
                <c:pt idx="72">
                  <c:v>9783.3893872777426</c:v>
                </c:pt>
                <c:pt idx="73">
                  <c:v>11580.981422534011</c:v>
                </c:pt>
                <c:pt idx="74">
                  <c:v>13732.148581697833</c:v>
                </c:pt>
                <c:pt idx="75">
                  <c:v>16285.817499825533</c:v>
                </c:pt>
                <c:pt idx="76">
                  <c:v>19332.933143103681</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19956616"/>
        <c:axId val="-2119953048"/>
      </c:lineChart>
      <c:dateAx>
        <c:axId val="-21199566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953048"/>
        <c:crosses val="autoZero"/>
        <c:auto val="0"/>
        <c:lblOffset val="100"/>
        <c:baseTimeUnit val="days"/>
        <c:majorUnit val="4"/>
        <c:majorTimeUnit val="days"/>
      </c:dateAx>
      <c:valAx>
        <c:axId val="-21199530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956616"/>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DataSummary!$K$508</c:f>
          <c:strCache>
            <c:ptCount val="1"/>
            <c:pt idx="0">
              <c:v>ARG: Gross National Savings Ratio to GDP</c:v>
            </c:pt>
          </c:strCache>
        </c:strRef>
      </c:tx>
      <c:layout>
        <c:manualLayout>
          <c:xMode val="edge"/>
          <c:yMode val="edge"/>
          <c:x val="0.12929012345679"/>
          <c:y val="2.7777777777777801E-2"/>
        </c:manualLayout>
      </c:layout>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InputDataB_ModelSpecAssumptions!$I$40:$CI$40</c15:sqref>
                  </c15:fullRef>
                </c:ext>
              </c:extLst>
              <c:f>(InputDataB_ModelSpecAssumptions!$I$40:$AN$40,InputDataB_ModelSpecAssumptions!$AQ$40:$CI$40)</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pt idx="76">
                  <c:v>2101</c:v>
                </c:pt>
              </c:numCache>
            </c:numRef>
          </c:cat>
          <c:val>
            <c:numRef>
              <c:extLst>
                <c:ext xmlns:c15="http://schemas.microsoft.com/office/drawing/2012/chart" uri="{02D57815-91ED-43cb-92C2-25804820EDAC}">
                  <c15:fullRef>
                    <c15:sqref>InputDataB_ModelSpecAssumptions!$I$43:$CI$43</c15:sqref>
                  </c15:fullRef>
                </c:ext>
              </c:extLst>
              <c:f>(InputDataB_ModelSpecAssumptions!$I$43:$AN$43,InputDataB_ModelSpecAssumptions!$AQ$43:$CI$43)</c:f>
              <c:numCache>
                <c:formatCode>0.000</c:formatCode>
                <c:ptCount val="77"/>
                <c:pt idx="0">
                  <c:v>0.16061407327651978</c:v>
                </c:pt>
                <c:pt idx="1">
                  <c:v>0.16061407327651978</c:v>
                </c:pt>
                <c:pt idx="2">
                  <c:v>0.16061407327651978</c:v>
                </c:pt>
                <c:pt idx="3">
                  <c:v>0.16061407327651978</c:v>
                </c:pt>
                <c:pt idx="4">
                  <c:v>0.16061407327651978</c:v>
                </c:pt>
                <c:pt idx="5">
                  <c:v>0.16061407327651978</c:v>
                </c:pt>
                <c:pt idx="6">
                  <c:v>0.16061407327651978</c:v>
                </c:pt>
                <c:pt idx="7">
                  <c:v>0.16061407327651978</c:v>
                </c:pt>
                <c:pt idx="8">
                  <c:v>0.16061407327651978</c:v>
                </c:pt>
                <c:pt idx="9">
                  <c:v>0.16061407327651978</c:v>
                </c:pt>
                <c:pt idx="10">
                  <c:v>0.16061407327651978</c:v>
                </c:pt>
                <c:pt idx="11">
                  <c:v>0.16061407327651978</c:v>
                </c:pt>
                <c:pt idx="12">
                  <c:v>0.16061407327651978</c:v>
                </c:pt>
                <c:pt idx="13">
                  <c:v>0.16061407327651978</c:v>
                </c:pt>
                <c:pt idx="14">
                  <c:v>0.16061407327651978</c:v>
                </c:pt>
                <c:pt idx="15">
                  <c:v>0.16061407327651978</c:v>
                </c:pt>
                <c:pt idx="16">
                  <c:v>0.16061407327651978</c:v>
                </c:pt>
                <c:pt idx="17">
                  <c:v>0.16061407327651978</c:v>
                </c:pt>
                <c:pt idx="18">
                  <c:v>0.16061407327651978</c:v>
                </c:pt>
                <c:pt idx="19">
                  <c:v>0.16061407327651978</c:v>
                </c:pt>
                <c:pt idx="20">
                  <c:v>0.16061407327651978</c:v>
                </c:pt>
                <c:pt idx="21">
                  <c:v>0.16061407327651978</c:v>
                </c:pt>
                <c:pt idx="22">
                  <c:v>0.16061407327651978</c:v>
                </c:pt>
                <c:pt idx="23">
                  <c:v>0.16061407327651978</c:v>
                </c:pt>
                <c:pt idx="24">
                  <c:v>0.16061407327651978</c:v>
                </c:pt>
                <c:pt idx="25">
                  <c:v>0.16061407327651978</c:v>
                </c:pt>
                <c:pt idx="26">
                  <c:v>0.16061407327651978</c:v>
                </c:pt>
                <c:pt idx="27">
                  <c:v>0.16061407327651978</c:v>
                </c:pt>
                <c:pt idx="28">
                  <c:v>0.16061407327651978</c:v>
                </c:pt>
                <c:pt idx="29">
                  <c:v>0.16061407327651978</c:v>
                </c:pt>
                <c:pt idx="30">
                  <c:v>0.16061407327651978</c:v>
                </c:pt>
                <c:pt idx="31">
                  <c:v>0.16061407327651978</c:v>
                </c:pt>
                <c:pt idx="32">
                  <c:v>0.16061407327651978</c:v>
                </c:pt>
                <c:pt idx="33">
                  <c:v>0.16061407327651978</c:v>
                </c:pt>
                <c:pt idx="34">
                  <c:v>0.16061407327651978</c:v>
                </c:pt>
                <c:pt idx="35">
                  <c:v>0.16061407327651978</c:v>
                </c:pt>
                <c:pt idx="36">
                  <c:v>0.16061407327651978</c:v>
                </c:pt>
                <c:pt idx="37">
                  <c:v>0.16061407327651978</c:v>
                </c:pt>
                <c:pt idx="38">
                  <c:v>0.16061407327651978</c:v>
                </c:pt>
                <c:pt idx="39">
                  <c:v>0.16061407327651978</c:v>
                </c:pt>
                <c:pt idx="40">
                  <c:v>0.16061407327651978</c:v>
                </c:pt>
                <c:pt idx="41">
                  <c:v>0.16061407327651978</c:v>
                </c:pt>
                <c:pt idx="42">
                  <c:v>0.16061407327651978</c:v>
                </c:pt>
                <c:pt idx="43">
                  <c:v>0.16061407327651978</c:v>
                </c:pt>
                <c:pt idx="44">
                  <c:v>0.16061407327651978</c:v>
                </c:pt>
                <c:pt idx="45">
                  <c:v>0.16061407327651978</c:v>
                </c:pt>
                <c:pt idx="46">
                  <c:v>0.16061407327651978</c:v>
                </c:pt>
                <c:pt idx="47">
                  <c:v>0.16061407327651978</c:v>
                </c:pt>
                <c:pt idx="48">
                  <c:v>0.16061407327651978</c:v>
                </c:pt>
                <c:pt idx="49">
                  <c:v>0.16061407327651978</c:v>
                </c:pt>
                <c:pt idx="50">
                  <c:v>0.16061407327651978</c:v>
                </c:pt>
                <c:pt idx="51">
                  <c:v>0.16061407327651978</c:v>
                </c:pt>
                <c:pt idx="52">
                  <c:v>0.16061407327651978</c:v>
                </c:pt>
                <c:pt idx="53">
                  <c:v>0.16061407327651978</c:v>
                </c:pt>
                <c:pt idx="54">
                  <c:v>0.16061407327651978</c:v>
                </c:pt>
                <c:pt idx="55">
                  <c:v>0.16061407327651978</c:v>
                </c:pt>
                <c:pt idx="56">
                  <c:v>0.16061407327651978</c:v>
                </c:pt>
                <c:pt idx="57">
                  <c:v>0.16061407327651978</c:v>
                </c:pt>
                <c:pt idx="58">
                  <c:v>0.16061407327651978</c:v>
                </c:pt>
                <c:pt idx="59">
                  <c:v>0.16061407327651978</c:v>
                </c:pt>
                <c:pt idx="60">
                  <c:v>0.16061407327651978</c:v>
                </c:pt>
                <c:pt idx="61">
                  <c:v>0.16061407327651978</c:v>
                </c:pt>
                <c:pt idx="62">
                  <c:v>0.16061407327651978</c:v>
                </c:pt>
                <c:pt idx="63">
                  <c:v>0.16061407327651978</c:v>
                </c:pt>
                <c:pt idx="64">
                  <c:v>0.16061407327651978</c:v>
                </c:pt>
                <c:pt idx="65">
                  <c:v>0.16061407327651978</c:v>
                </c:pt>
                <c:pt idx="66">
                  <c:v>0.16061407327651978</c:v>
                </c:pt>
                <c:pt idx="67">
                  <c:v>0.16061407327651978</c:v>
                </c:pt>
                <c:pt idx="68">
                  <c:v>0.16061407327651978</c:v>
                </c:pt>
                <c:pt idx="69">
                  <c:v>0.16061407327651978</c:v>
                </c:pt>
                <c:pt idx="70">
                  <c:v>0.16061407327651978</c:v>
                </c:pt>
                <c:pt idx="71">
                  <c:v>0.16061407327651978</c:v>
                </c:pt>
                <c:pt idx="72">
                  <c:v>0.16061407327651978</c:v>
                </c:pt>
                <c:pt idx="73">
                  <c:v>0.16061407327651978</c:v>
                </c:pt>
                <c:pt idx="74">
                  <c:v>0.16061407327651978</c:v>
                </c:pt>
                <c:pt idx="75">
                  <c:v>0.16061407327651978</c:v>
                </c:pt>
                <c:pt idx="76">
                  <c:v>0.16061407327651978</c:v>
                </c:pt>
              </c:numCache>
            </c:numRef>
          </c:val>
          <c:smooth val="0"/>
          <c:extLst>
            <c:ext xmlns:c16="http://schemas.microsoft.com/office/drawing/2014/chart" uri="{C3380CC4-5D6E-409C-BE32-E72D297353CC}">
              <c16:uniqueId val="{00000000-C0E0-4E79-9F25-DDF1722BAF4D}"/>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InputDataB_ModelSpecAssumptions!$I$40:$CI$40</c15:sqref>
                  </c15:fullRef>
                </c:ext>
              </c:extLst>
              <c:f>(InputDataB_ModelSpecAssumptions!$I$40:$AN$40,InputDataB_ModelSpecAssumptions!$AQ$40:$CI$40)</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pt idx="76">
                  <c:v>2101</c:v>
                </c:pt>
              </c:numCache>
            </c:numRef>
          </c:cat>
          <c:val>
            <c:numRef>
              <c:extLst>
                <c:ext xmlns:c15="http://schemas.microsoft.com/office/drawing/2012/chart" uri="{02D57815-91ED-43cb-92C2-25804820EDAC}">
                  <c15:fullRef>
                    <c15:sqref>InputDataB_ModelSpecAssumptions!$I$47:$CI$47</c15:sqref>
                  </c15:fullRef>
                </c:ext>
              </c:extLst>
              <c:f>(InputDataB_ModelSpecAssumptions!$I$47:$AN$47,InputDataB_ModelSpecAssumptions!$AQ$47:$CI$47)</c:f>
              <c:numCache>
                <c:formatCode>0.000</c:formatCode>
                <c:ptCount val="77"/>
                <c:pt idx="0">
                  <c:v>0.16061407327651978</c:v>
                </c:pt>
                <c:pt idx="1">
                  <c:v>0.16061407327651978</c:v>
                </c:pt>
                <c:pt idx="2">
                  <c:v>0.16061407327651978</c:v>
                </c:pt>
                <c:pt idx="3">
                  <c:v>0.16061407327651978</c:v>
                </c:pt>
                <c:pt idx="4">
                  <c:v>0.16061407327651978</c:v>
                </c:pt>
                <c:pt idx="5">
                  <c:v>0.16061407327651978</c:v>
                </c:pt>
                <c:pt idx="6">
                  <c:v>0.16061407327651978</c:v>
                </c:pt>
                <c:pt idx="7">
                  <c:v>0.16061407327651978</c:v>
                </c:pt>
                <c:pt idx="8">
                  <c:v>0.16061407327651978</c:v>
                </c:pt>
                <c:pt idx="9">
                  <c:v>0.16061407327651978</c:v>
                </c:pt>
                <c:pt idx="10">
                  <c:v>0.16061407327651978</c:v>
                </c:pt>
                <c:pt idx="11">
                  <c:v>0.16061407327651978</c:v>
                </c:pt>
                <c:pt idx="12">
                  <c:v>0.16061407327651978</c:v>
                </c:pt>
                <c:pt idx="13">
                  <c:v>0.16061407327651978</c:v>
                </c:pt>
                <c:pt idx="14">
                  <c:v>0.16061407327651978</c:v>
                </c:pt>
                <c:pt idx="15">
                  <c:v>0.16061407327651978</c:v>
                </c:pt>
                <c:pt idx="16">
                  <c:v>0.16061407327651978</c:v>
                </c:pt>
                <c:pt idx="17">
                  <c:v>0.16061407327651978</c:v>
                </c:pt>
                <c:pt idx="18">
                  <c:v>0.16061407327651978</c:v>
                </c:pt>
                <c:pt idx="19">
                  <c:v>0.16061407327651978</c:v>
                </c:pt>
                <c:pt idx="20">
                  <c:v>0.16061407327651978</c:v>
                </c:pt>
                <c:pt idx="21">
                  <c:v>0.16061407327651978</c:v>
                </c:pt>
                <c:pt idx="22">
                  <c:v>0.16061407327651978</c:v>
                </c:pt>
                <c:pt idx="23">
                  <c:v>0.16061407327651978</c:v>
                </c:pt>
                <c:pt idx="24">
                  <c:v>0.16061407327651978</c:v>
                </c:pt>
                <c:pt idx="25">
                  <c:v>0.16061407327651978</c:v>
                </c:pt>
                <c:pt idx="26">
                  <c:v>0.16061407327651978</c:v>
                </c:pt>
                <c:pt idx="27">
                  <c:v>0.16061407327651978</c:v>
                </c:pt>
                <c:pt idx="28">
                  <c:v>0.16061407327651978</c:v>
                </c:pt>
                <c:pt idx="29">
                  <c:v>0.16061407327651978</c:v>
                </c:pt>
                <c:pt idx="30">
                  <c:v>0.16061407327651978</c:v>
                </c:pt>
                <c:pt idx="31">
                  <c:v>0.16061407327651978</c:v>
                </c:pt>
                <c:pt idx="32">
                  <c:v>0.16061407327651978</c:v>
                </c:pt>
                <c:pt idx="33">
                  <c:v>0.16061407327651978</c:v>
                </c:pt>
                <c:pt idx="34">
                  <c:v>0.16061407327651978</c:v>
                </c:pt>
                <c:pt idx="35">
                  <c:v>0.16061407327651978</c:v>
                </c:pt>
                <c:pt idx="36">
                  <c:v>0.16061407327651978</c:v>
                </c:pt>
                <c:pt idx="37">
                  <c:v>0.16061407327651978</c:v>
                </c:pt>
                <c:pt idx="38">
                  <c:v>0.16061407327651978</c:v>
                </c:pt>
                <c:pt idx="39">
                  <c:v>0.16061407327651978</c:v>
                </c:pt>
                <c:pt idx="40">
                  <c:v>0.16061407327651978</c:v>
                </c:pt>
                <c:pt idx="41">
                  <c:v>0.16061407327651978</c:v>
                </c:pt>
                <c:pt idx="42">
                  <c:v>0.16061407327651978</c:v>
                </c:pt>
                <c:pt idx="43">
                  <c:v>0.16061407327651978</c:v>
                </c:pt>
                <c:pt idx="44">
                  <c:v>0.16061407327651978</c:v>
                </c:pt>
                <c:pt idx="45">
                  <c:v>0.16061407327651978</c:v>
                </c:pt>
                <c:pt idx="46">
                  <c:v>0.16061407327651978</c:v>
                </c:pt>
                <c:pt idx="47">
                  <c:v>0.16061407327651978</c:v>
                </c:pt>
                <c:pt idx="48">
                  <c:v>0.16061407327651978</c:v>
                </c:pt>
                <c:pt idx="49">
                  <c:v>0.16061407327651978</c:v>
                </c:pt>
                <c:pt idx="50">
                  <c:v>0.16061407327651978</c:v>
                </c:pt>
                <c:pt idx="51">
                  <c:v>0.16061407327651978</c:v>
                </c:pt>
                <c:pt idx="52">
                  <c:v>0.16061407327651978</c:v>
                </c:pt>
                <c:pt idx="53">
                  <c:v>0.16061407327651978</c:v>
                </c:pt>
                <c:pt idx="54">
                  <c:v>0.16061407327651978</c:v>
                </c:pt>
                <c:pt idx="55">
                  <c:v>0.16061407327651978</c:v>
                </c:pt>
                <c:pt idx="56">
                  <c:v>0.16061407327651978</c:v>
                </c:pt>
                <c:pt idx="57">
                  <c:v>0.16061407327651978</c:v>
                </c:pt>
                <c:pt idx="58">
                  <c:v>0.16061407327651978</c:v>
                </c:pt>
                <c:pt idx="59">
                  <c:v>0.16061407327651978</c:v>
                </c:pt>
                <c:pt idx="60">
                  <c:v>0.16061407327651978</c:v>
                </c:pt>
                <c:pt idx="61">
                  <c:v>0.16061407327651978</c:v>
                </c:pt>
                <c:pt idx="62">
                  <c:v>0.16061407327651978</c:v>
                </c:pt>
                <c:pt idx="63">
                  <c:v>0.16061407327651978</c:v>
                </c:pt>
                <c:pt idx="64">
                  <c:v>0.16061407327651978</c:v>
                </c:pt>
                <c:pt idx="65">
                  <c:v>0.16061407327651978</c:v>
                </c:pt>
                <c:pt idx="66">
                  <c:v>0.16061407327651978</c:v>
                </c:pt>
                <c:pt idx="67">
                  <c:v>0.16061407327651978</c:v>
                </c:pt>
                <c:pt idx="68">
                  <c:v>0.16061407327651978</c:v>
                </c:pt>
                <c:pt idx="69">
                  <c:v>0.16061407327651978</c:v>
                </c:pt>
                <c:pt idx="70">
                  <c:v>0.16061407327651978</c:v>
                </c:pt>
                <c:pt idx="71">
                  <c:v>0.16061407327651978</c:v>
                </c:pt>
                <c:pt idx="72">
                  <c:v>0.16061407327651978</c:v>
                </c:pt>
                <c:pt idx="73">
                  <c:v>0.16061407327651978</c:v>
                </c:pt>
                <c:pt idx="74">
                  <c:v>0.16061407327651978</c:v>
                </c:pt>
                <c:pt idx="75">
                  <c:v>0.16061407327651978</c:v>
                </c:pt>
                <c:pt idx="76">
                  <c:v>0.16061407327651978</c:v>
                </c:pt>
              </c:numCache>
            </c:numRef>
          </c:val>
          <c:smooth val="0"/>
          <c:extLst>
            <c:ext xmlns:c16="http://schemas.microsoft.com/office/drawing/2014/chart" uri="{C3380CC4-5D6E-409C-BE32-E72D297353CC}">
              <c16:uniqueId val="{00000001-C0E0-4E79-9F25-DDF1722BAF4D}"/>
            </c:ext>
          </c:extLst>
        </c:ser>
        <c:dLbls>
          <c:showLegendKey val="0"/>
          <c:showVal val="0"/>
          <c:showCatName val="0"/>
          <c:showSerName val="0"/>
          <c:showPercent val="0"/>
          <c:showBubbleSize val="0"/>
        </c:dLbls>
        <c:smooth val="0"/>
        <c:axId val="-2119906168"/>
        <c:axId val="-2119903128"/>
      </c:lineChart>
      <c:dateAx>
        <c:axId val="-2119906168"/>
        <c:scaling>
          <c:orientation val="minMax"/>
        </c:scaling>
        <c:delete val="0"/>
        <c:axPos val="b"/>
        <c:numFmt formatCode="0" sourceLinked="1"/>
        <c:majorTickMark val="none"/>
        <c:minorTickMark val="none"/>
        <c:tickLblPos val="nextTo"/>
        <c:txPr>
          <a:bodyPr rot="-5400000" vert="horz"/>
          <a:lstStyle/>
          <a:p>
            <a:pPr>
              <a:defRPr/>
            </a:pPr>
            <a:endParaRPr lang="en-US"/>
          </a:p>
        </c:txPr>
        <c:crossAx val="-2119903128"/>
        <c:crosses val="autoZero"/>
        <c:auto val="0"/>
        <c:lblOffset val="100"/>
        <c:baseTimeUnit val="days"/>
        <c:majorUnit val="4"/>
        <c:majorTimeUnit val="days"/>
      </c:dateAx>
      <c:valAx>
        <c:axId val="-2119903128"/>
        <c:scaling>
          <c:orientation val="minMax"/>
          <c:min val="0"/>
        </c:scaling>
        <c:delete val="0"/>
        <c:axPos val="l"/>
        <c:majorGridlines/>
        <c:numFmt formatCode="0%" sourceLinked="0"/>
        <c:majorTickMark val="none"/>
        <c:minorTickMark val="none"/>
        <c:tickLblPos val="nextTo"/>
        <c:spPr>
          <a:ln w="9525">
            <a:noFill/>
          </a:ln>
        </c:spPr>
        <c:crossAx val="-2119906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DataSummary!$K$510</c:f>
          <c:strCache>
            <c:ptCount val="1"/>
            <c:pt idx="0">
              <c:v>ARG: Real GDP per capita growth</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Submodel3!$F$30:$CD$30</c15:sqref>
                  </c15:fullRef>
                </c:ext>
              </c:extLst>
              <c:f>(Submodel3!$F$30:$AJ$30,Submodel3!$AN$30:$CD$30)</c:f>
              <c:numCache>
                <c:formatCode>#,##0.000</c:formatCode>
                <c:ptCount val="74"/>
                <c:pt idx="0">
                  <c:v>9.5117034097802478E-3</c:v>
                </c:pt>
                <c:pt idx="1">
                  <c:v>5.3821122234125607E-3</c:v>
                </c:pt>
                <c:pt idx="2">
                  <c:v>5.5377414222514965E-3</c:v>
                </c:pt>
                <c:pt idx="3">
                  <c:v>5.5922325141597451E-3</c:v>
                </c:pt>
                <c:pt idx="4">
                  <c:v>5.6439051651397953E-3</c:v>
                </c:pt>
                <c:pt idx="5">
                  <c:v>5.7416797582601209E-3</c:v>
                </c:pt>
                <c:pt idx="6">
                  <c:v>5.8236189779778957E-3</c:v>
                </c:pt>
                <c:pt idx="7">
                  <c:v>5.7543222424281115E-3</c:v>
                </c:pt>
                <c:pt idx="8">
                  <c:v>5.4686614047330107E-3</c:v>
                </c:pt>
                <c:pt idx="9">
                  <c:v>4.9581533166556113E-3</c:v>
                </c:pt>
                <c:pt idx="10">
                  <c:v>4.4790098193681072E-3</c:v>
                </c:pt>
                <c:pt idx="11">
                  <c:v>4.0616117043035249E-3</c:v>
                </c:pt>
                <c:pt idx="12">
                  <c:v>3.6669447464050542E-3</c:v>
                </c:pt>
                <c:pt idx="13">
                  <c:v>3.4412938039880547E-3</c:v>
                </c:pt>
                <c:pt idx="14">
                  <c:v>3.251577748952128E-3</c:v>
                </c:pt>
                <c:pt idx="15">
                  <c:v>3.0643397142564588E-3</c:v>
                </c:pt>
                <c:pt idx="16">
                  <c:v>2.9078958370014618E-3</c:v>
                </c:pt>
                <c:pt idx="17">
                  <c:v>2.7821278947670613E-3</c:v>
                </c:pt>
                <c:pt idx="18">
                  <c:v>2.6903860965250548E-3</c:v>
                </c:pt>
                <c:pt idx="19">
                  <c:v>2.6227718461251381E-3</c:v>
                </c:pt>
                <c:pt idx="20">
                  <c:v>2.6010956342912284E-3</c:v>
                </c:pt>
                <c:pt idx="21">
                  <c:v>2.6588109634246848E-3</c:v>
                </c:pt>
                <c:pt idx="22">
                  <c:v>2.7421198898081034E-3</c:v>
                </c:pt>
                <c:pt idx="23">
                  <c:v>2.8433889657071276E-3</c:v>
                </c:pt>
                <c:pt idx="24">
                  <c:v>2.9753102823069089E-3</c:v>
                </c:pt>
                <c:pt idx="25">
                  <c:v>3.1035030204908942E-3</c:v>
                </c:pt>
                <c:pt idx="26">
                  <c:v>3.1845514387573992E-3</c:v>
                </c:pt>
                <c:pt idx="27">
                  <c:v>3.2335502501052993E-3</c:v>
                </c:pt>
                <c:pt idx="28">
                  <c:v>3.2643894423771691E-3</c:v>
                </c:pt>
                <c:pt idx="29">
                  <c:v>3.2720303168443099E-3</c:v>
                </c:pt>
                <c:pt idx="30">
                  <c:v>3.2417092507450729E-3</c:v>
                </c:pt>
                <c:pt idx="31">
                  <c:v>2.9802621609484881E-3</c:v>
                </c:pt>
                <c:pt idx="32">
                  <c:v>2.9366720629557808E-3</c:v>
                </c:pt>
                <c:pt idx="33">
                  <c:v>2.9466359603849135E-3</c:v>
                </c:pt>
                <c:pt idx="34">
                  <c:v>3.0640455171890846E-3</c:v>
                </c:pt>
                <c:pt idx="35">
                  <c:v>3.2134425508889564E-3</c:v>
                </c:pt>
                <c:pt idx="36">
                  <c:v>3.2638522234267331E-3</c:v>
                </c:pt>
                <c:pt idx="37">
                  <c:v>3.1837941728822816E-3</c:v>
                </c:pt>
                <c:pt idx="38">
                  <c:v>3.1251310743818372E-3</c:v>
                </c:pt>
                <c:pt idx="39">
                  <c:v>3.1832979339752043E-3</c:v>
                </c:pt>
                <c:pt idx="40">
                  <c:v>3.2249869459297642E-3</c:v>
                </c:pt>
                <c:pt idx="41">
                  <c:v>3.2314810896252322E-3</c:v>
                </c:pt>
                <c:pt idx="42">
                  <c:v>3.2310663194794476E-3</c:v>
                </c:pt>
                <c:pt idx="43">
                  <c:v>3.1247536806544574E-3</c:v>
                </c:pt>
                <c:pt idx="44">
                  <c:v>3.0290244580133407E-3</c:v>
                </c:pt>
                <c:pt idx="45">
                  <c:v>3.00592273573419E-3</c:v>
                </c:pt>
                <c:pt idx="46">
                  <c:v>2.9781002065392137E-3</c:v>
                </c:pt>
                <c:pt idx="47">
                  <c:v>2.8914033534830352E-3</c:v>
                </c:pt>
                <c:pt idx="48">
                  <c:v>2.7626421171360604E-3</c:v>
                </c:pt>
                <c:pt idx="49">
                  <c:v>2.6373132730179716E-3</c:v>
                </c:pt>
                <c:pt idx="50">
                  <c:v>2.5079669241572233E-3</c:v>
                </c:pt>
                <c:pt idx="51">
                  <c:v>2.4281545096767054E-3</c:v>
                </c:pt>
                <c:pt idx="52">
                  <c:v>2.3621740535695324E-3</c:v>
                </c:pt>
                <c:pt idx="53">
                  <c:v>2.3382023948808062E-3</c:v>
                </c:pt>
                <c:pt idx="54">
                  <c:v>2.4598829069686357E-3</c:v>
                </c:pt>
                <c:pt idx="55">
                  <c:v>2.7543216009717764E-3</c:v>
                </c:pt>
                <c:pt idx="56">
                  <c:v>3.2671860658828322E-3</c:v>
                </c:pt>
                <c:pt idx="57">
                  <c:v>3.7012024702371971E-3</c:v>
                </c:pt>
                <c:pt idx="58">
                  <c:v>4.0363456128893471E-3</c:v>
                </c:pt>
                <c:pt idx="59">
                  <c:v>4.3119901333079635E-3</c:v>
                </c:pt>
                <c:pt idx="60">
                  <c:v>4.3834041369665844E-3</c:v>
                </c:pt>
                <c:pt idx="61">
                  <c:v>4.4258332218911622E-3</c:v>
                </c:pt>
                <c:pt idx="62">
                  <c:v>4.4287824083795169E-3</c:v>
                </c:pt>
                <c:pt idx="63">
                  <c:v>4.3786984229563508E-3</c:v>
                </c:pt>
                <c:pt idx="64">
                  <c:v>4.3506310720959895E-3</c:v>
                </c:pt>
                <c:pt idx="65">
                  <c:v>4.3341371428393671E-3</c:v>
                </c:pt>
                <c:pt idx="66">
                  <c:v>4.2869598888528593E-3</c:v>
                </c:pt>
                <c:pt idx="67">
                  <c:v>4.2635829183390594E-3</c:v>
                </c:pt>
                <c:pt idx="68">
                  <c:v>4.2074310628039679E-3</c:v>
                </c:pt>
                <c:pt idx="69">
                  <c:v>4.1290480145497188E-3</c:v>
                </c:pt>
                <c:pt idx="70">
                  <c:v>4.0622715352984784E-3</c:v>
                </c:pt>
                <c:pt idx="71">
                  <c:v>3.9804055364109914E-3</c:v>
                </c:pt>
                <c:pt idx="72">
                  <c:v>3.9000161512490195E-3</c:v>
                </c:pt>
                <c:pt idx="73">
                  <c:v>3.8076197997467531E-3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Submodel3s!$F$30:$CD$30</c15:sqref>
                  </c15:fullRef>
                </c:ext>
              </c:extLst>
              <c:f>(Submodel3s!$F$30:$AJ$30,Submodel3s!$AN$30:$CD$30)</c:f>
              <c:numCache>
                <c:formatCode>#,##0.000</c:formatCode>
                <c:ptCount val="74"/>
                <c:pt idx="0">
                  <c:v>9.5117034097802478E-3</c:v>
                </c:pt>
                <c:pt idx="1">
                  <c:v>5.3821122234125607E-3</c:v>
                </c:pt>
                <c:pt idx="2">
                  <c:v>5.5377414222514965E-3</c:v>
                </c:pt>
                <c:pt idx="3">
                  <c:v>5.5922325141597451E-3</c:v>
                </c:pt>
                <c:pt idx="4">
                  <c:v>5.6439051651397953E-3</c:v>
                </c:pt>
                <c:pt idx="5">
                  <c:v>5.7416797582601209E-3</c:v>
                </c:pt>
                <c:pt idx="6">
                  <c:v>5.8236189779778957E-3</c:v>
                </c:pt>
                <c:pt idx="7">
                  <c:v>5.7543222424281115E-3</c:v>
                </c:pt>
                <c:pt idx="8">
                  <c:v>5.4686614047330107E-3</c:v>
                </c:pt>
                <c:pt idx="9">
                  <c:v>4.9581533166556113E-3</c:v>
                </c:pt>
                <c:pt idx="10">
                  <c:v>4.4790098193681072E-3</c:v>
                </c:pt>
                <c:pt idx="11">
                  <c:v>4.0616117043035249E-3</c:v>
                </c:pt>
                <c:pt idx="12">
                  <c:v>3.6669447464050542E-3</c:v>
                </c:pt>
                <c:pt idx="13">
                  <c:v>3.4412938039880547E-3</c:v>
                </c:pt>
                <c:pt idx="14">
                  <c:v>3.251577748952128E-3</c:v>
                </c:pt>
                <c:pt idx="15">
                  <c:v>3.0643397142564588E-3</c:v>
                </c:pt>
                <c:pt idx="16">
                  <c:v>2.9078958370014618E-3</c:v>
                </c:pt>
                <c:pt idx="17">
                  <c:v>2.7821278947670613E-3</c:v>
                </c:pt>
                <c:pt idx="18">
                  <c:v>2.6903860965250548E-3</c:v>
                </c:pt>
                <c:pt idx="19">
                  <c:v>2.6227718461251381E-3</c:v>
                </c:pt>
                <c:pt idx="20">
                  <c:v>2.6010956342912284E-3</c:v>
                </c:pt>
                <c:pt idx="21">
                  <c:v>2.6588109634246848E-3</c:v>
                </c:pt>
                <c:pt idx="22">
                  <c:v>2.7421198898081034E-3</c:v>
                </c:pt>
                <c:pt idx="23">
                  <c:v>2.8433889657071276E-3</c:v>
                </c:pt>
                <c:pt idx="24">
                  <c:v>2.9753102823069089E-3</c:v>
                </c:pt>
                <c:pt idx="25">
                  <c:v>3.1035030204908942E-3</c:v>
                </c:pt>
                <c:pt idx="26">
                  <c:v>3.1845514387573992E-3</c:v>
                </c:pt>
                <c:pt idx="27">
                  <c:v>3.2335502501052993E-3</c:v>
                </c:pt>
                <c:pt idx="28">
                  <c:v>3.2643894423771691E-3</c:v>
                </c:pt>
                <c:pt idx="29">
                  <c:v>3.2720303168443099E-3</c:v>
                </c:pt>
                <c:pt idx="30">
                  <c:v>3.2417092507450729E-3</c:v>
                </c:pt>
                <c:pt idx="31">
                  <c:v>2.9802621609484881E-3</c:v>
                </c:pt>
                <c:pt idx="32">
                  <c:v>2.9366720629557808E-3</c:v>
                </c:pt>
                <c:pt idx="33">
                  <c:v>2.9466359603849135E-3</c:v>
                </c:pt>
                <c:pt idx="34">
                  <c:v>3.0640455171890846E-3</c:v>
                </c:pt>
                <c:pt idx="35">
                  <c:v>3.2134425508889564E-3</c:v>
                </c:pt>
                <c:pt idx="36">
                  <c:v>3.2638522234267331E-3</c:v>
                </c:pt>
                <c:pt idx="37">
                  <c:v>3.1837941728822816E-3</c:v>
                </c:pt>
                <c:pt idx="38">
                  <c:v>3.1251310743818372E-3</c:v>
                </c:pt>
                <c:pt idx="39">
                  <c:v>3.1832979339752043E-3</c:v>
                </c:pt>
                <c:pt idx="40">
                  <c:v>3.2249869459297642E-3</c:v>
                </c:pt>
                <c:pt idx="41">
                  <c:v>3.2314810896252322E-3</c:v>
                </c:pt>
                <c:pt idx="42">
                  <c:v>3.2310663194794476E-3</c:v>
                </c:pt>
                <c:pt idx="43">
                  <c:v>3.1247536806544574E-3</c:v>
                </c:pt>
                <c:pt idx="44">
                  <c:v>3.0290244580133407E-3</c:v>
                </c:pt>
                <c:pt idx="45">
                  <c:v>3.00592273573419E-3</c:v>
                </c:pt>
                <c:pt idx="46">
                  <c:v>2.9781002065392137E-3</c:v>
                </c:pt>
                <c:pt idx="47">
                  <c:v>2.8914033534830352E-3</c:v>
                </c:pt>
                <c:pt idx="48">
                  <c:v>2.7626421171360604E-3</c:v>
                </c:pt>
                <c:pt idx="49">
                  <c:v>2.6373132730179716E-3</c:v>
                </c:pt>
                <c:pt idx="50">
                  <c:v>2.5079669241572233E-3</c:v>
                </c:pt>
                <c:pt idx="51">
                  <c:v>2.4281545096767054E-3</c:v>
                </c:pt>
                <c:pt idx="52">
                  <c:v>2.3621740535695324E-3</c:v>
                </c:pt>
                <c:pt idx="53">
                  <c:v>2.3382023948808062E-3</c:v>
                </c:pt>
                <c:pt idx="54">
                  <c:v>2.4598829069686357E-3</c:v>
                </c:pt>
                <c:pt idx="55">
                  <c:v>2.7543216009717764E-3</c:v>
                </c:pt>
                <c:pt idx="56">
                  <c:v>3.2671860658828322E-3</c:v>
                </c:pt>
                <c:pt idx="57">
                  <c:v>3.7012024702371971E-3</c:v>
                </c:pt>
                <c:pt idx="58">
                  <c:v>4.0363456128893471E-3</c:v>
                </c:pt>
                <c:pt idx="59">
                  <c:v>4.3119901333079635E-3</c:v>
                </c:pt>
                <c:pt idx="60">
                  <c:v>4.3834041369665844E-3</c:v>
                </c:pt>
                <c:pt idx="61">
                  <c:v>4.4258332218911622E-3</c:v>
                </c:pt>
                <c:pt idx="62">
                  <c:v>4.4287824083795169E-3</c:v>
                </c:pt>
                <c:pt idx="63">
                  <c:v>4.3786984229563508E-3</c:v>
                </c:pt>
                <c:pt idx="64">
                  <c:v>4.3506310720959895E-3</c:v>
                </c:pt>
                <c:pt idx="65">
                  <c:v>4.3341371428393671E-3</c:v>
                </c:pt>
                <c:pt idx="66">
                  <c:v>4.2869598888528593E-3</c:v>
                </c:pt>
                <c:pt idx="67">
                  <c:v>4.2635829183390594E-3</c:v>
                </c:pt>
                <c:pt idx="68">
                  <c:v>4.2074310628039679E-3</c:v>
                </c:pt>
                <c:pt idx="69">
                  <c:v>4.1290480145497188E-3</c:v>
                </c:pt>
                <c:pt idx="70">
                  <c:v>4.0622715352984784E-3</c:v>
                </c:pt>
                <c:pt idx="71">
                  <c:v>3.9804055364109914E-3</c:v>
                </c:pt>
                <c:pt idx="72">
                  <c:v>3.9000161512490195E-3</c:v>
                </c:pt>
                <c:pt idx="73">
                  <c:v>3.8076197997467531E-3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868520"/>
        <c:axId val="-2119865512"/>
      </c:lineChart>
      <c:dateAx>
        <c:axId val="-2119868520"/>
        <c:scaling>
          <c:orientation val="minMax"/>
        </c:scaling>
        <c:delete val="0"/>
        <c:axPos val="b"/>
        <c:numFmt formatCode="0" sourceLinked="1"/>
        <c:majorTickMark val="none"/>
        <c:minorTickMark val="none"/>
        <c:tickLblPos val="nextTo"/>
        <c:crossAx val="-2119865512"/>
        <c:crosses val="autoZero"/>
        <c:auto val="0"/>
        <c:lblOffset val="100"/>
        <c:baseTimeUnit val="days"/>
        <c:majorUnit val="4"/>
        <c:majorTimeUnit val="days"/>
      </c:dateAx>
      <c:valAx>
        <c:axId val="-2119865512"/>
        <c:scaling>
          <c:orientation val="minMax"/>
        </c:scaling>
        <c:delete val="0"/>
        <c:axPos val="l"/>
        <c:majorGridlines/>
        <c:numFmt formatCode="0.0%" sourceLinked="0"/>
        <c:majorTickMark val="none"/>
        <c:minorTickMark val="none"/>
        <c:tickLblPos val="nextTo"/>
        <c:spPr>
          <a:ln w="9525">
            <a:noFill/>
          </a:ln>
        </c:spPr>
        <c:crossAx val="-211986852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DataSummary!$K$478</c:f>
          <c:strCache>
            <c:ptCount val="1"/>
            <c:pt idx="0">
              <c:v>ARG: [Marginal] Private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Submodel1!$F$4:$CD$4</c15:sqref>
                  </c15:fullRef>
                </c:ext>
              </c:extLst>
              <c:f>(Submodel1!$F$4:$AJ$4,Submodel1!$AN$4:$CD$4)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Submodel1!$F$49:$CD$49</c15:sqref>
                  </c15:fullRef>
                </c:ext>
              </c:extLst>
              <c:f>(Submodel1!$F$49:$AJ$49,Submodel1!$AN$49:$CD$49)</c:f>
              <c:numCache>
                <c:formatCode>0.000</c:formatCode>
                <c:ptCount val="74"/>
                <c:pt idx="0">
                  <c:v>7.5526409451329108</c:v>
                </c:pt>
                <c:pt idx="1">
                  <c:v>7.5650612178865568</c:v>
                </c:pt>
                <c:pt idx="2">
                  <c:v>7.5773356380774635</c:v>
                </c:pt>
                <c:pt idx="3">
                  <c:v>7.5901823704294875</c:v>
                </c:pt>
                <c:pt idx="4">
                  <c:v>7.6036443910096132</c:v>
                </c:pt>
                <c:pt idx="5">
                  <c:v>7.617374923902327</c:v>
                </c:pt>
                <c:pt idx="6">
                  <c:v>7.6314306364710731</c:v>
                </c:pt>
                <c:pt idx="7">
                  <c:v>7.647047658925282</c:v>
                </c:pt>
                <c:pt idx="8">
                  <c:v>7.6656469436702883</c:v>
                </c:pt>
                <c:pt idx="9">
                  <c:v>7.6886694659777506</c:v>
                </c:pt>
                <c:pt idx="10">
                  <c:v>7.7157752497877494</c:v>
                </c:pt>
                <c:pt idx="11">
                  <c:v>7.7463859232839818</c:v>
                </c:pt>
                <c:pt idx="12">
                  <c:v>7.7802597657898245</c:v>
                </c:pt>
                <c:pt idx="13">
                  <c:v>7.8158693758463791</c:v>
                </c:pt>
                <c:pt idx="14">
                  <c:v>7.8530677375668212</c:v>
                </c:pt>
                <c:pt idx="15">
                  <c:v>7.8920131718990358</c:v>
                </c:pt>
                <c:pt idx="16">
                  <c:v>7.9322794485551897</c:v>
                </c:pt>
                <c:pt idx="17">
                  <c:v>7.9735605428230194</c:v>
                </c:pt>
                <c:pt idx="18">
                  <c:v>8.0157038312397155</c:v>
                </c:pt>
                <c:pt idx="19">
                  <c:v>8.0583451722540111</c:v>
                </c:pt>
                <c:pt idx="20">
                  <c:v>8.1010632259394555</c:v>
                </c:pt>
                <c:pt idx="21">
                  <c:v>8.1433568501628582</c:v>
                </c:pt>
                <c:pt idx="22">
                  <c:v>8.184985252790888</c:v>
                </c:pt>
                <c:pt idx="23">
                  <c:v>8.2256942707015366</c:v>
                </c:pt>
                <c:pt idx="24">
                  <c:v>8.2654574484744003</c:v>
                </c:pt>
                <c:pt idx="25">
                  <c:v>8.3045786766552041</c:v>
                </c:pt>
                <c:pt idx="26">
                  <c:v>8.3433423460829204</c:v>
                </c:pt>
                <c:pt idx="27">
                  <c:v>8.382052732606045</c:v>
                </c:pt>
                <c:pt idx="28">
                  <c:v>8.4208348427434458</c:v>
                </c:pt>
                <c:pt idx="29">
                  <c:v>8.4599541025676555</c:v>
                </c:pt>
                <c:pt idx="30">
                  <c:v>8.4996494317198046</c:v>
                </c:pt>
                <c:pt idx="31">
                  <c:v>8.6670440678820402</c:v>
                </c:pt>
                <c:pt idx="32">
                  <c:v>8.7103101551463684</c:v>
                </c:pt>
                <c:pt idx="33">
                  <c:v>8.7534262491754902</c:v>
                </c:pt>
                <c:pt idx="34">
                  <c:v>8.7954522684238086</c:v>
                </c:pt>
                <c:pt idx="35">
                  <c:v>8.8361437659646551</c:v>
                </c:pt>
                <c:pt idx="36">
                  <c:v>8.8762520257683768</c:v>
                </c:pt>
                <c:pt idx="37">
                  <c:v>8.9169458450215089</c:v>
                </c:pt>
                <c:pt idx="38">
                  <c:v>8.9578984624959759</c:v>
                </c:pt>
                <c:pt idx="39">
                  <c:v>8.9982523314786409</c:v>
                </c:pt>
                <c:pt idx="40">
                  <c:v>9.0381882832300136</c:v>
                </c:pt>
                <c:pt idx="41">
                  <c:v>9.078002884899151</c:v>
                </c:pt>
                <c:pt idx="42">
                  <c:v>9.1179230359195031</c:v>
                </c:pt>
                <c:pt idx="43">
                  <c:v>9.1588335708573378</c:v>
                </c:pt>
                <c:pt idx="44">
                  <c:v>9.2005416341361936</c:v>
                </c:pt>
                <c:pt idx="45">
                  <c:v>9.2423098200343876</c:v>
                </c:pt>
                <c:pt idx="46">
                  <c:v>9.2841390124903427</c:v>
                </c:pt>
                <c:pt idx="47">
                  <c:v>9.3266383147990997</c:v>
                </c:pt>
                <c:pt idx="48">
                  <c:v>9.3703207414293352</c:v>
                </c:pt>
                <c:pt idx="49">
                  <c:v>9.4148505219920349</c:v>
                </c:pt>
                <c:pt idx="50">
                  <c:v>9.4599387066237686</c:v>
                </c:pt>
                <c:pt idx="51">
                  <c:v>9.5053393959556942</c:v>
                </c:pt>
                <c:pt idx="52">
                  <c:v>9.5508505526916085</c:v>
                </c:pt>
                <c:pt idx="53">
                  <c:v>9.5961751447576109</c:v>
                </c:pt>
                <c:pt idx="54">
                  <c:v>9.6400708687163803</c:v>
                </c:pt>
                <c:pt idx="55">
                  <c:v>9.6807030374486711</c:v>
                </c:pt>
                <c:pt idx="56">
                  <c:v>9.716016330518439</c:v>
                </c:pt>
                <c:pt idx="57">
                  <c:v>9.7469185865037868</c:v>
                </c:pt>
                <c:pt idx="58">
                  <c:v>9.7746157059217182</c:v>
                </c:pt>
                <c:pt idx="59">
                  <c:v>9.7996243152073159</c:v>
                </c:pt>
                <c:pt idx="60">
                  <c:v>9.8240640723242088</c:v>
                </c:pt>
                <c:pt idx="61">
                  <c:v>9.8483066282265703</c:v>
                </c:pt>
                <c:pt idx="62">
                  <c:v>9.8725078633622072</c:v>
                </c:pt>
                <c:pt idx="63">
                  <c:v>9.8970714743581549</c:v>
                </c:pt>
                <c:pt idx="64">
                  <c:v>9.9218957008407855</c:v>
                </c:pt>
                <c:pt idx="65">
                  <c:v>9.9467208808013634</c:v>
                </c:pt>
                <c:pt idx="66">
                  <c:v>9.9717202972704353</c:v>
                </c:pt>
                <c:pt idx="67">
                  <c:v>9.9968015027606363</c:v>
                </c:pt>
                <c:pt idx="68">
                  <c:v>10.022167424723389</c:v>
                </c:pt>
                <c:pt idx="69">
                  <c:v>10.04786563625399</c:v>
                </c:pt>
                <c:pt idx="70">
                  <c:v>10.073857890097765</c:v>
                </c:pt>
                <c:pt idx="71">
                  <c:v>10.100321004018554</c:v>
                </c:pt>
                <c:pt idx="72">
                  <c:v>10.127097926617392</c:v>
                </c:pt>
                <c:pt idx="73">
                  <c:v>10.154216085629686</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Submodel1!$F$4:$CD$4</c15:sqref>
                  </c15:fullRef>
                </c:ext>
              </c:extLst>
              <c:f>(Submodel1!$F$4:$AJ$4,Submodel1!$AN$4:$CD$4)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Submodel1s!$F$49:$CD$49</c15:sqref>
                  </c15:fullRef>
                </c:ext>
              </c:extLst>
              <c:f>(Submodel1s!$F$49:$AJ$49,Submodel1s!$AN$49:$CD$49)</c:f>
              <c:numCache>
                <c:formatCode>0.000</c:formatCode>
                <c:ptCount val="74"/>
                <c:pt idx="0">
                  <c:v>7.5526409451329108</c:v>
                </c:pt>
                <c:pt idx="1">
                  <c:v>7.5650612178865568</c:v>
                </c:pt>
                <c:pt idx="2">
                  <c:v>7.5773356380774635</c:v>
                </c:pt>
                <c:pt idx="3">
                  <c:v>7.5901823704294875</c:v>
                </c:pt>
                <c:pt idx="4">
                  <c:v>7.6036443910096132</c:v>
                </c:pt>
                <c:pt idx="5">
                  <c:v>7.617374923902327</c:v>
                </c:pt>
                <c:pt idx="6">
                  <c:v>7.6314306364710731</c:v>
                </c:pt>
                <c:pt idx="7">
                  <c:v>7.647047658925282</c:v>
                </c:pt>
                <c:pt idx="8">
                  <c:v>7.6656469436702883</c:v>
                </c:pt>
                <c:pt idx="9">
                  <c:v>7.6886694659777506</c:v>
                </c:pt>
                <c:pt idx="10">
                  <c:v>7.7157752497877494</c:v>
                </c:pt>
                <c:pt idx="11">
                  <c:v>7.7463859232839818</c:v>
                </c:pt>
                <c:pt idx="12">
                  <c:v>7.7802597657898245</c:v>
                </c:pt>
                <c:pt idx="13">
                  <c:v>7.8158693758463791</c:v>
                </c:pt>
                <c:pt idx="14">
                  <c:v>7.8530677375668212</c:v>
                </c:pt>
                <c:pt idx="15">
                  <c:v>7.8920131718990358</c:v>
                </c:pt>
                <c:pt idx="16">
                  <c:v>7.9322794485551897</c:v>
                </c:pt>
                <c:pt idx="17">
                  <c:v>7.9735605428230194</c:v>
                </c:pt>
                <c:pt idx="18">
                  <c:v>8.0157038312397155</c:v>
                </c:pt>
                <c:pt idx="19">
                  <c:v>8.0583451722540111</c:v>
                </c:pt>
                <c:pt idx="20">
                  <c:v>8.1010632259394555</c:v>
                </c:pt>
                <c:pt idx="21">
                  <c:v>8.1433568501628582</c:v>
                </c:pt>
                <c:pt idx="22">
                  <c:v>8.184985252790888</c:v>
                </c:pt>
                <c:pt idx="23">
                  <c:v>8.2256942707015366</c:v>
                </c:pt>
                <c:pt idx="24">
                  <c:v>8.2654574484744003</c:v>
                </c:pt>
                <c:pt idx="25">
                  <c:v>8.3045786766552041</c:v>
                </c:pt>
                <c:pt idx="26">
                  <c:v>8.3433423460829204</c:v>
                </c:pt>
                <c:pt idx="27">
                  <c:v>8.382052732606045</c:v>
                </c:pt>
                <c:pt idx="28">
                  <c:v>8.4208348427434458</c:v>
                </c:pt>
                <c:pt idx="29">
                  <c:v>8.4599541025676555</c:v>
                </c:pt>
                <c:pt idx="30">
                  <c:v>8.4996494317198046</c:v>
                </c:pt>
                <c:pt idx="31">
                  <c:v>8.6670440678820402</c:v>
                </c:pt>
                <c:pt idx="32">
                  <c:v>8.7103101551463684</c:v>
                </c:pt>
                <c:pt idx="33">
                  <c:v>8.7534262491754902</c:v>
                </c:pt>
                <c:pt idx="34">
                  <c:v>8.7954522684238086</c:v>
                </c:pt>
                <c:pt idx="35">
                  <c:v>8.8361437659646551</c:v>
                </c:pt>
                <c:pt idx="36">
                  <c:v>8.8762520257683768</c:v>
                </c:pt>
                <c:pt idx="37">
                  <c:v>8.9169458450215089</c:v>
                </c:pt>
                <c:pt idx="38">
                  <c:v>8.9578984624959759</c:v>
                </c:pt>
                <c:pt idx="39">
                  <c:v>8.9982523314786409</c:v>
                </c:pt>
                <c:pt idx="40">
                  <c:v>9.0381882832300136</c:v>
                </c:pt>
                <c:pt idx="41">
                  <c:v>9.078002884899151</c:v>
                </c:pt>
                <c:pt idx="42">
                  <c:v>9.1179230359195031</c:v>
                </c:pt>
                <c:pt idx="43">
                  <c:v>9.1588335708573378</c:v>
                </c:pt>
                <c:pt idx="44">
                  <c:v>9.2005416341361936</c:v>
                </c:pt>
                <c:pt idx="45">
                  <c:v>9.2423098200343876</c:v>
                </c:pt>
                <c:pt idx="46">
                  <c:v>9.2841390124903427</c:v>
                </c:pt>
                <c:pt idx="47">
                  <c:v>9.3266383147990997</c:v>
                </c:pt>
                <c:pt idx="48">
                  <c:v>9.3703207414293352</c:v>
                </c:pt>
                <c:pt idx="49">
                  <c:v>9.4148505219920349</c:v>
                </c:pt>
                <c:pt idx="50">
                  <c:v>9.4599387066237686</c:v>
                </c:pt>
                <c:pt idx="51">
                  <c:v>9.5053393959556942</c:v>
                </c:pt>
                <c:pt idx="52">
                  <c:v>9.5508505526916085</c:v>
                </c:pt>
                <c:pt idx="53">
                  <c:v>9.5961751447576109</c:v>
                </c:pt>
                <c:pt idx="54">
                  <c:v>9.6400708687163803</c:v>
                </c:pt>
                <c:pt idx="55">
                  <c:v>9.6807030374486711</c:v>
                </c:pt>
                <c:pt idx="56">
                  <c:v>9.716016330518439</c:v>
                </c:pt>
                <c:pt idx="57">
                  <c:v>9.7469185865037868</c:v>
                </c:pt>
                <c:pt idx="58">
                  <c:v>9.7746157059217182</c:v>
                </c:pt>
                <c:pt idx="59">
                  <c:v>9.7996243152073159</c:v>
                </c:pt>
                <c:pt idx="60">
                  <c:v>9.8240640723242088</c:v>
                </c:pt>
                <c:pt idx="61">
                  <c:v>9.8483066282265703</c:v>
                </c:pt>
                <c:pt idx="62">
                  <c:v>9.8725078633622072</c:v>
                </c:pt>
                <c:pt idx="63">
                  <c:v>9.8970714743581549</c:v>
                </c:pt>
                <c:pt idx="64">
                  <c:v>9.9218957008407855</c:v>
                </c:pt>
                <c:pt idx="65">
                  <c:v>9.9467208808013634</c:v>
                </c:pt>
                <c:pt idx="66">
                  <c:v>9.9717202972704353</c:v>
                </c:pt>
                <c:pt idx="67">
                  <c:v>9.9968015027606363</c:v>
                </c:pt>
                <c:pt idx="68">
                  <c:v>10.022167424723389</c:v>
                </c:pt>
                <c:pt idx="69">
                  <c:v>10.04786563625399</c:v>
                </c:pt>
                <c:pt idx="70">
                  <c:v>10.073857890097765</c:v>
                </c:pt>
                <c:pt idx="71">
                  <c:v>10.100321004018554</c:v>
                </c:pt>
                <c:pt idx="72">
                  <c:v>10.127097926617392</c:v>
                </c:pt>
                <c:pt idx="73">
                  <c:v>10.154216085629686</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19815432"/>
        <c:axId val="-2119812424"/>
      </c:lineChart>
      <c:dateAx>
        <c:axId val="-2119815432"/>
        <c:scaling>
          <c:orientation val="minMax"/>
        </c:scaling>
        <c:delete val="0"/>
        <c:axPos val="b"/>
        <c:numFmt formatCode="0" sourceLinked="1"/>
        <c:majorTickMark val="none"/>
        <c:minorTickMark val="none"/>
        <c:tickLblPos val="nextTo"/>
        <c:crossAx val="-2119812424"/>
        <c:crosses val="autoZero"/>
        <c:auto val="0"/>
        <c:lblOffset val="100"/>
        <c:baseTimeUnit val="days"/>
        <c:majorUnit val="4"/>
        <c:majorTimeUnit val="days"/>
      </c:dateAx>
      <c:valAx>
        <c:axId val="-2119812424"/>
        <c:scaling>
          <c:orientation val="minMax"/>
        </c:scaling>
        <c:delete val="0"/>
        <c:axPos val="l"/>
        <c:majorGridlines/>
        <c:numFmt formatCode="#,##0.0" sourceLinked="0"/>
        <c:majorTickMark val="none"/>
        <c:minorTickMark val="none"/>
        <c:tickLblPos val="nextTo"/>
        <c:spPr>
          <a:ln w="9525">
            <a:noFill/>
          </a:ln>
        </c:spPr>
        <c:crossAx val="-21198154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DataSummary!$K$481</c:f>
          <c:strCache>
            <c:ptCount val="1"/>
            <c:pt idx="0">
              <c:v>ARG: Private Capital-to-Output Ratio (Kp/Y)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Submodel1!$E$4:$CD$4</c15:sqref>
                  </c15:fullRef>
                </c:ext>
              </c:extLst>
              <c:f>(Submodel1!$E$4:$AJ$4,Submodel1!$AN$4:$CD$4)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Submodel1!$E$31:$CD$31</c15:sqref>
                  </c15:fullRef>
                </c:ext>
              </c:extLst>
              <c:f>(Submodel1!$E$31:$AJ$31,Submodel1!$AN$31:$CD$31)</c:f>
              <c:numCache>
                <c:formatCode>0.000</c:formatCode>
                <c:ptCount val="75"/>
                <c:pt idx="0">
                  <c:v>2.6847509250044794</c:v>
                </c:pt>
                <c:pt idx="1">
                  <c:v>2.6893620915500254</c:v>
                </c:pt>
                <c:pt idx="2">
                  <c:v>2.6937847313859482</c:v>
                </c:pt>
                <c:pt idx="3">
                  <c:v>2.6981554356994444</c:v>
                </c:pt>
                <c:pt idx="4">
                  <c:v>2.7027299302688026</c:v>
                </c:pt>
                <c:pt idx="5">
                  <c:v>2.7075235181126924</c:v>
                </c:pt>
                <c:pt idx="6">
                  <c:v>2.7124127184502571</c:v>
                </c:pt>
                <c:pt idx="7">
                  <c:v>2.7174177095291019</c:v>
                </c:pt>
                <c:pt idx="8">
                  <c:v>2.722978655491759</c:v>
                </c:pt>
                <c:pt idx="9">
                  <c:v>2.7296015324015106</c:v>
                </c:pt>
                <c:pt idx="10">
                  <c:v>2.7377994461108139</c:v>
                </c:pt>
                <c:pt idx="11">
                  <c:v>2.7474513371473317</c:v>
                </c:pt>
                <c:pt idx="12">
                  <c:v>2.7583512575189775</c:v>
                </c:pt>
                <c:pt idx="13">
                  <c:v>2.7704131347606138</c:v>
                </c:pt>
                <c:pt idx="14">
                  <c:v>2.7830930881804425</c:v>
                </c:pt>
                <c:pt idx="15">
                  <c:v>2.7963387680168696</c:v>
                </c:pt>
                <c:pt idx="16">
                  <c:v>2.810206549564132</c:v>
                </c:pt>
                <c:pt idx="17">
                  <c:v>2.8245446597422292</c:v>
                </c:pt>
                <c:pt idx="18">
                  <c:v>2.8392441285542804</c:v>
                </c:pt>
                <c:pt idx="19">
                  <c:v>2.8542506094798914</c:v>
                </c:pt>
                <c:pt idx="20">
                  <c:v>2.8694344381419175</c:v>
                </c:pt>
                <c:pt idx="21">
                  <c:v>2.8846455828317055</c:v>
                </c:pt>
                <c:pt idx="22">
                  <c:v>2.8997055956837632</c:v>
                </c:pt>
                <c:pt idx="23">
                  <c:v>2.9145287348708253</c:v>
                </c:pt>
                <c:pt idx="24">
                  <c:v>2.9290244973926329</c:v>
                </c:pt>
                <c:pt idx="25">
                  <c:v>2.9431834629410769</c:v>
                </c:pt>
                <c:pt idx="26">
                  <c:v>2.957113841574015</c:v>
                </c:pt>
                <c:pt idx="27">
                  <c:v>2.970916899848016</c:v>
                </c:pt>
                <c:pt idx="28">
                  <c:v>2.984700985020452</c:v>
                </c:pt>
                <c:pt idx="29">
                  <c:v>2.9985106097055838</c:v>
                </c:pt>
                <c:pt idx="30">
                  <c:v>3.0124402874414917</c:v>
                </c:pt>
                <c:pt idx="31">
                  <c:v>3.026575093294031</c:v>
                </c:pt>
                <c:pt idx="32">
                  <c:v>3.0861813677209433</c:v>
                </c:pt>
                <c:pt idx="33">
                  <c:v>3.1015876574921211</c:v>
                </c:pt>
                <c:pt idx="34">
                  <c:v>3.1169405373205139</c:v>
                </c:pt>
                <c:pt idx="35">
                  <c:v>3.1319052607657629</c:v>
                </c:pt>
                <c:pt idx="36">
                  <c:v>3.1463947845932232</c:v>
                </c:pt>
                <c:pt idx="37">
                  <c:v>3.1606766277601062</c:v>
                </c:pt>
                <c:pt idx="38">
                  <c:v>3.1751669783083192</c:v>
                </c:pt>
                <c:pt idx="39">
                  <c:v>3.1897494823338226</c:v>
                </c:pt>
                <c:pt idx="40">
                  <c:v>3.204118782592865</c:v>
                </c:pt>
                <c:pt idx="41">
                  <c:v>3.2183392699045688</c:v>
                </c:pt>
                <c:pt idx="42">
                  <c:v>3.232516546594538</c:v>
                </c:pt>
                <c:pt idx="43">
                  <c:v>3.2467314075449019</c:v>
                </c:pt>
                <c:pt idx="44">
                  <c:v>3.2612989267221169</c:v>
                </c:pt>
                <c:pt idx="45">
                  <c:v>3.2761504316604535</c:v>
                </c:pt>
                <c:pt idx="46">
                  <c:v>3.291023345202015</c:v>
                </c:pt>
                <c:pt idx="47">
                  <c:v>3.3059179821016662</c:v>
                </c:pt>
                <c:pt idx="48">
                  <c:v>3.3210512332884781</c:v>
                </c:pt>
                <c:pt idx="49">
                  <c:v>3.3366057741569906</c:v>
                </c:pt>
                <c:pt idx="50">
                  <c:v>3.3524620428000191</c:v>
                </c:pt>
                <c:pt idx="51">
                  <c:v>3.3685171492728792</c:v>
                </c:pt>
                <c:pt idx="52">
                  <c:v>3.3846835331519127</c:v>
                </c:pt>
                <c:pt idx="53">
                  <c:v>3.4008892525230996</c:v>
                </c:pt>
                <c:pt idx="54">
                  <c:v>3.4170285395093059</c:v>
                </c:pt>
                <c:pt idx="55">
                  <c:v>3.4326590317905437</c:v>
                </c:pt>
                <c:pt idx="56">
                  <c:v>3.4471274296767827</c:v>
                </c:pt>
                <c:pt idx="57">
                  <c:v>3.4597018698493733</c:v>
                </c:pt>
                <c:pt idx="58">
                  <c:v>3.4707056175972291</c:v>
                </c:pt>
                <c:pt idx="59">
                  <c:v>3.4805680728031421</c:v>
                </c:pt>
                <c:pt idx="60">
                  <c:v>3.4894731970191182</c:v>
                </c:pt>
                <c:pt idx="61">
                  <c:v>3.4981757630214401</c:v>
                </c:pt>
                <c:pt idx="62">
                  <c:v>3.5068081091530416</c:v>
                </c:pt>
                <c:pt idx="63">
                  <c:v>3.5154257416891697</c:v>
                </c:pt>
                <c:pt idx="64">
                  <c:v>3.5241724098710665</c:v>
                </c:pt>
                <c:pt idx="65">
                  <c:v>3.5330118786263585</c:v>
                </c:pt>
                <c:pt idx="66">
                  <c:v>3.5418516868983123</c:v>
                </c:pt>
                <c:pt idx="67">
                  <c:v>3.5507535377146313</c:v>
                </c:pt>
                <c:pt idx="68">
                  <c:v>3.5596845121573111</c:v>
                </c:pt>
                <c:pt idx="69">
                  <c:v>3.568716869108929</c:v>
                </c:pt>
                <c:pt idx="70">
                  <c:v>3.5778675485087712</c:v>
                </c:pt>
                <c:pt idx="71">
                  <c:v>3.5871229311847399</c:v>
                </c:pt>
                <c:pt idx="72">
                  <c:v>3.5965459788206533</c:v>
                </c:pt>
                <c:pt idx="73">
                  <c:v>3.6060807681862315</c:v>
                </c:pt>
                <c:pt idx="74">
                  <c:v>3.6157370658137906</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Submodel1!$E$4:$CD$4</c15:sqref>
                  </c15:fullRef>
                </c:ext>
              </c:extLst>
              <c:f>(Submodel1!$E$4:$AJ$4,Submodel1!$AN$4:$CD$4)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Submodel1s!$E$31:$CD$31</c15:sqref>
                  </c15:fullRef>
                </c:ext>
              </c:extLst>
              <c:f>(Submodel1s!$E$31:$AJ$31,Submodel1s!$AN$31:$CD$31)</c:f>
              <c:numCache>
                <c:formatCode>0.000</c:formatCode>
                <c:ptCount val="75"/>
                <c:pt idx="0">
                  <c:v>2.6847509250044794</c:v>
                </c:pt>
                <c:pt idx="1">
                  <c:v>2.6893620915500254</c:v>
                </c:pt>
                <c:pt idx="2">
                  <c:v>2.6937847313859482</c:v>
                </c:pt>
                <c:pt idx="3">
                  <c:v>2.6981554356994444</c:v>
                </c:pt>
                <c:pt idx="4">
                  <c:v>2.7027299302688026</c:v>
                </c:pt>
                <c:pt idx="5">
                  <c:v>2.7075235181126924</c:v>
                </c:pt>
                <c:pt idx="6">
                  <c:v>2.7124127184502571</c:v>
                </c:pt>
                <c:pt idx="7">
                  <c:v>2.7174177095291019</c:v>
                </c:pt>
                <c:pt idx="8">
                  <c:v>2.722978655491759</c:v>
                </c:pt>
                <c:pt idx="9">
                  <c:v>2.7296015324015106</c:v>
                </c:pt>
                <c:pt idx="10">
                  <c:v>2.7377994461108139</c:v>
                </c:pt>
                <c:pt idx="11">
                  <c:v>2.7474513371473317</c:v>
                </c:pt>
                <c:pt idx="12">
                  <c:v>2.7583512575189775</c:v>
                </c:pt>
                <c:pt idx="13">
                  <c:v>2.7704131347606138</c:v>
                </c:pt>
                <c:pt idx="14">
                  <c:v>2.7830930881804425</c:v>
                </c:pt>
                <c:pt idx="15">
                  <c:v>2.7963387680168696</c:v>
                </c:pt>
                <c:pt idx="16">
                  <c:v>2.810206549564132</c:v>
                </c:pt>
                <c:pt idx="17">
                  <c:v>2.8245446597422292</c:v>
                </c:pt>
                <c:pt idx="18">
                  <c:v>2.8392441285542804</c:v>
                </c:pt>
                <c:pt idx="19">
                  <c:v>2.8542506094798914</c:v>
                </c:pt>
                <c:pt idx="20">
                  <c:v>2.8694344381419175</c:v>
                </c:pt>
                <c:pt idx="21">
                  <c:v>2.8846455828317055</c:v>
                </c:pt>
                <c:pt idx="22">
                  <c:v>2.8997055956837632</c:v>
                </c:pt>
                <c:pt idx="23">
                  <c:v>2.9145287348708253</c:v>
                </c:pt>
                <c:pt idx="24">
                  <c:v>2.9290244973926329</c:v>
                </c:pt>
                <c:pt idx="25">
                  <c:v>2.9431834629410769</c:v>
                </c:pt>
                <c:pt idx="26">
                  <c:v>2.957113841574015</c:v>
                </c:pt>
                <c:pt idx="27">
                  <c:v>2.970916899848016</c:v>
                </c:pt>
                <c:pt idx="28">
                  <c:v>2.984700985020452</c:v>
                </c:pt>
                <c:pt idx="29">
                  <c:v>2.9985106097055838</c:v>
                </c:pt>
                <c:pt idx="30">
                  <c:v>3.0124402874414917</c:v>
                </c:pt>
                <c:pt idx="31">
                  <c:v>3.026575093294031</c:v>
                </c:pt>
                <c:pt idx="32">
                  <c:v>3.0861813677209433</c:v>
                </c:pt>
                <c:pt idx="33">
                  <c:v>3.1015876574921211</c:v>
                </c:pt>
                <c:pt idx="34">
                  <c:v>3.1169405373205139</c:v>
                </c:pt>
                <c:pt idx="35">
                  <c:v>3.1319052607657629</c:v>
                </c:pt>
                <c:pt idx="36">
                  <c:v>3.1463947845932232</c:v>
                </c:pt>
                <c:pt idx="37">
                  <c:v>3.1606766277601062</c:v>
                </c:pt>
                <c:pt idx="38">
                  <c:v>3.1751669783083192</c:v>
                </c:pt>
                <c:pt idx="39">
                  <c:v>3.1897494823338226</c:v>
                </c:pt>
                <c:pt idx="40">
                  <c:v>3.204118782592865</c:v>
                </c:pt>
                <c:pt idx="41">
                  <c:v>3.2183392699045688</c:v>
                </c:pt>
                <c:pt idx="42">
                  <c:v>3.232516546594538</c:v>
                </c:pt>
                <c:pt idx="43">
                  <c:v>3.2467314075449019</c:v>
                </c:pt>
                <c:pt idx="44">
                  <c:v>3.2612989267221169</c:v>
                </c:pt>
                <c:pt idx="45">
                  <c:v>3.2761504316604535</c:v>
                </c:pt>
                <c:pt idx="46">
                  <c:v>3.291023345202015</c:v>
                </c:pt>
                <c:pt idx="47">
                  <c:v>3.3059179821016662</c:v>
                </c:pt>
                <c:pt idx="48">
                  <c:v>3.3210512332884781</c:v>
                </c:pt>
                <c:pt idx="49">
                  <c:v>3.3366057741569906</c:v>
                </c:pt>
                <c:pt idx="50">
                  <c:v>3.3524620428000191</c:v>
                </c:pt>
                <c:pt idx="51">
                  <c:v>3.3685171492728792</c:v>
                </c:pt>
                <c:pt idx="52">
                  <c:v>3.3846835331519127</c:v>
                </c:pt>
                <c:pt idx="53">
                  <c:v>3.4008892525230996</c:v>
                </c:pt>
                <c:pt idx="54">
                  <c:v>3.4170285395093059</c:v>
                </c:pt>
                <c:pt idx="55">
                  <c:v>3.4326590317905437</c:v>
                </c:pt>
                <c:pt idx="56">
                  <c:v>3.4471274296767827</c:v>
                </c:pt>
                <c:pt idx="57">
                  <c:v>3.4597018698493733</c:v>
                </c:pt>
                <c:pt idx="58">
                  <c:v>3.4707056175972291</c:v>
                </c:pt>
                <c:pt idx="59">
                  <c:v>3.4805680728031421</c:v>
                </c:pt>
                <c:pt idx="60">
                  <c:v>3.4894731970191182</c:v>
                </c:pt>
                <c:pt idx="61">
                  <c:v>3.4981757630214401</c:v>
                </c:pt>
                <c:pt idx="62">
                  <c:v>3.5068081091530416</c:v>
                </c:pt>
                <c:pt idx="63">
                  <c:v>3.5154257416891697</c:v>
                </c:pt>
                <c:pt idx="64">
                  <c:v>3.5241724098710665</c:v>
                </c:pt>
                <c:pt idx="65">
                  <c:v>3.5330118786263585</c:v>
                </c:pt>
                <c:pt idx="66">
                  <c:v>3.5418516868983123</c:v>
                </c:pt>
                <c:pt idx="67">
                  <c:v>3.5507535377146313</c:v>
                </c:pt>
                <c:pt idx="68">
                  <c:v>3.5596845121573111</c:v>
                </c:pt>
                <c:pt idx="69">
                  <c:v>3.568716869108929</c:v>
                </c:pt>
                <c:pt idx="70">
                  <c:v>3.5778675485087712</c:v>
                </c:pt>
                <c:pt idx="71">
                  <c:v>3.5871229311847399</c:v>
                </c:pt>
                <c:pt idx="72">
                  <c:v>3.5965459788206533</c:v>
                </c:pt>
                <c:pt idx="73">
                  <c:v>3.6060807681862315</c:v>
                </c:pt>
                <c:pt idx="74">
                  <c:v>3.6157370658137906</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19772696"/>
        <c:axId val="-2119769688"/>
      </c:lineChart>
      <c:dateAx>
        <c:axId val="-2119772696"/>
        <c:scaling>
          <c:orientation val="minMax"/>
        </c:scaling>
        <c:delete val="0"/>
        <c:axPos val="b"/>
        <c:numFmt formatCode="0" sourceLinked="1"/>
        <c:majorTickMark val="none"/>
        <c:minorTickMark val="none"/>
        <c:tickLblPos val="nextTo"/>
        <c:crossAx val="-2119769688"/>
        <c:crosses val="autoZero"/>
        <c:auto val="0"/>
        <c:lblOffset val="100"/>
        <c:baseTimeUnit val="days"/>
        <c:majorUnit val="4"/>
        <c:majorTimeUnit val="days"/>
      </c:dateAx>
      <c:valAx>
        <c:axId val="-2119769688"/>
        <c:scaling>
          <c:orientation val="minMax"/>
          <c:min val="0"/>
        </c:scaling>
        <c:delete val="0"/>
        <c:axPos val="l"/>
        <c:majorGridlines/>
        <c:numFmt formatCode="#,##0.0" sourceLinked="0"/>
        <c:majorTickMark val="none"/>
        <c:minorTickMark val="none"/>
        <c:tickLblPos val="nextTo"/>
        <c:spPr>
          <a:ln w="9525">
            <a:noFill/>
          </a:ln>
        </c:spPr>
        <c:crossAx val="-21197726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DataSummary!$K$497</c:f>
          <c:strCache>
            <c:ptCount val="1"/>
            <c:pt idx="0">
              <c:v>ARG: [Marginal] Private ICOR</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Submodel2!$F$4:$CD$4</c15:sqref>
                  </c15:fullRef>
                </c:ext>
              </c:extLst>
              <c:f>(Submodel2!$F$4:$AJ$4,Submodel2!$AM$4:$CD$4)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Submodel2!$F$40:$CD$40</c15:sqref>
                  </c15:fullRef>
                </c:ext>
              </c:extLst>
              <c:f>(Submodel2!$F$40:$AJ$40,Submodel2!$AM$40:$CD$40)</c:f>
              <c:numCache>
                <c:formatCode>0.000</c:formatCode>
                <c:ptCount val="75"/>
                <c:pt idx="0">
                  <c:v>7.4579644789453479</c:v>
                </c:pt>
                <c:pt idx="1">
                  <c:v>7.3816938624822113</c:v>
                </c:pt>
                <c:pt idx="2">
                  <c:v>7.3105151213030997</c:v>
                </c:pt>
                <c:pt idx="3">
                  <c:v>7.2440883185475204</c:v>
                </c:pt>
                <c:pt idx="4">
                  <c:v>7.1820962117578668</c:v>
                </c:pt>
                <c:pt idx="5">
                  <c:v>7.1242427377865187</c:v>
                </c:pt>
                <c:pt idx="6">
                  <c:v>7.0702515988515184</c:v>
                </c:pt>
                <c:pt idx="7">
                  <c:v>7.0198649429880859</c:v>
                </c:pt>
                <c:pt idx="8">
                  <c:v>6.9728421325940246</c:v>
                </c:pt>
                <c:pt idx="9">
                  <c:v>6.9289585951878312</c:v>
                </c:pt>
                <c:pt idx="10">
                  <c:v>6.8880047508909357</c:v>
                </c:pt>
                <c:pt idx="11">
                  <c:v>6.8497850115119139</c:v>
                </c:pt>
                <c:pt idx="12">
                  <c:v>6.8141168464524702</c:v>
                </c:pt>
                <c:pt idx="13">
                  <c:v>6.780829910974151</c:v>
                </c:pt>
                <c:pt idx="14">
                  <c:v>6.749765232662523</c:v>
                </c:pt>
                <c:pt idx="15">
                  <c:v>6.7207744522035142</c:v>
                </c:pt>
                <c:pt idx="16">
                  <c:v>6.6937191148460453</c:v>
                </c:pt>
                <c:pt idx="17">
                  <c:v>6.6684700091670361</c:v>
                </c:pt>
                <c:pt idx="18">
                  <c:v>6.6449065499809024</c:v>
                </c:pt>
                <c:pt idx="19">
                  <c:v>6.6229162024464099</c:v>
                </c:pt>
                <c:pt idx="20">
                  <c:v>6.6023939446205162</c:v>
                </c:pt>
                <c:pt idx="21">
                  <c:v>6.5832417658924678</c:v>
                </c:pt>
                <c:pt idx="22">
                  <c:v>6.5653681989027621</c:v>
                </c:pt>
                <c:pt idx="23">
                  <c:v>6.5486878827114978</c:v>
                </c:pt>
                <c:pt idx="24">
                  <c:v>6.53312115512988</c:v>
                </c:pt>
                <c:pt idx="25">
                  <c:v>6.5185936722679383</c:v>
                </c:pt>
                <c:pt idx="26">
                  <c:v>6.505036053481497</c:v>
                </c:pt>
                <c:pt idx="27">
                  <c:v>6.4923835500226925</c:v>
                </c:pt>
                <c:pt idx="28">
                  <c:v>6.4805757358115974</c:v>
                </c:pt>
                <c:pt idx="29">
                  <c:v>6.4695562188521585</c:v>
                </c:pt>
                <c:pt idx="30">
                  <c:v>6.4592723719141443</c:v>
                </c:pt>
                <c:pt idx="31">
                  <c:v>6.4323598886483477</c:v>
                </c:pt>
                <c:pt idx="32">
                  <c:v>6.4245592925768422</c:v>
                </c:pt>
                <c:pt idx="33">
                  <c:v>6.4172794693032902</c:v>
                </c:pt>
                <c:pt idx="34">
                  <c:v>6.410485651701614</c:v>
                </c:pt>
                <c:pt idx="35">
                  <c:v>6.4041453937213797</c:v>
                </c:pt>
                <c:pt idx="36">
                  <c:v>6.3982284154312925</c:v>
                </c:pt>
                <c:pt idx="37">
                  <c:v>6.392706458407698</c:v>
                </c:pt>
                <c:pt idx="38">
                  <c:v>6.3875531507774328</c:v>
                </c:pt>
                <c:pt idx="39">
                  <c:v>6.3827438812705015</c:v>
                </c:pt>
                <c:pt idx="40">
                  <c:v>6.3782556816810825</c:v>
                </c:pt>
                <c:pt idx="41">
                  <c:v>6.374067117175513</c:v>
                </c:pt>
                <c:pt idx="42">
                  <c:v>6.3701581839233716</c:v>
                </c:pt>
                <c:pt idx="43">
                  <c:v>6.3665102135627949</c:v>
                </c:pt>
                <c:pt idx="44">
                  <c:v>6.363105784043726</c:v>
                </c:pt>
                <c:pt idx="45">
                  <c:v>6.3599286364233505</c:v>
                </c:pt>
                <c:pt idx="46">
                  <c:v>6.3569635972163088</c:v>
                </c:pt>
                <c:pt idx="47">
                  <c:v>6.3541965059288534</c:v>
                </c:pt>
                <c:pt idx="48">
                  <c:v>6.3516141474308876</c:v>
                </c:pt>
                <c:pt idx="49">
                  <c:v>6.3492041888428732</c:v>
                </c:pt>
                <c:pt idx="50">
                  <c:v>6.3469551206362294</c:v>
                </c:pt>
                <c:pt idx="51">
                  <c:v>6.3448562016658743</c:v>
                </c:pt>
                <c:pt idx="52">
                  <c:v>6.3428974078724742</c:v>
                </c:pt>
                <c:pt idx="53">
                  <c:v>6.3410693844093222</c:v>
                </c:pt>
                <c:pt idx="54">
                  <c:v>6.3393634009652784</c:v>
                </c:pt>
                <c:pt idx="55">
                  <c:v>6.3377713100703765</c:v>
                </c:pt>
                <c:pt idx="56">
                  <c:v>6.3362855081849752</c:v>
                </c:pt>
                <c:pt idx="57">
                  <c:v>6.3348988993866104</c:v>
                </c:pt>
                <c:pt idx="58">
                  <c:v>6.3336048614811586</c:v>
                </c:pt>
                <c:pt idx="59">
                  <c:v>6.3323972143764227</c:v>
                </c:pt>
                <c:pt idx="60">
                  <c:v>6.3312701905671265</c:v>
                </c:pt>
                <c:pt idx="61">
                  <c:v>6.3302184075903458</c:v>
                </c:pt>
                <c:pt idx="62">
                  <c:v>6.3292368423198297</c:v>
                </c:pt>
                <c:pt idx="63">
                  <c:v>6.3283208069764658</c:v>
                </c:pt>
                <c:pt idx="64">
                  <c:v>6.3274659267402766</c:v>
                </c:pt>
                <c:pt idx="65">
                  <c:v>6.3266681188570786</c:v>
                </c:pt>
                <c:pt idx="66">
                  <c:v>6.325923573139967</c:v>
                </c:pt>
                <c:pt idx="67">
                  <c:v>6.325228733772569</c:v>
                </c:pt>
                <c:pt idx="68">
                  <c:v>6.3245802823270916</c:v>
                </c:pt>
                <c:pt idx="69">
                  <c:v>6.3239751219161091</c:v>
                </c:pt>
                <c:pt idx="70">
                  <c:v>6.3234103624023845</c:v>
                </c:pt>
                <c:pt idx="71">
                  <c:v>6.3228833065960979</c:v>
                </c:pt>
                <c:pt idx="72">
                  <c:v>6.322391437373553</c:v>
                </c:pt>
                <c:pt idx="73">
                  <c:v>6.3219324056558506</c:v>
                </c:pt>
                <c:pt idx="74">
                  <c:v>6.3215040191900975</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Submodel2!$F$4:$CD$4</c15:sqref>
                  </c15:fullRef>
                </c:ext>
              </c:extLst>
              <c:f>(Submodel2!$F$4:$AJ$4,Submodel2!$AM$4:$CD$4)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Submodel2s!$F$40:$CD$40</c15:sqref>
                  </c15:fullRef>
                </c:ext>
              </c:extLst>
              <c:f>(Submodel2s!$F$40:$AJ$40,Submodel2s!$AM$40:$CD$40)</c:f>
              <c:numCache>
                <c:formatCode>0.000</c:formatCode>
                <c:ptCount val="75"/>
                <c:pt idx="0">
                  <c:v>7.4579644789453479</c:v>
                </c:pt>
                <c:pt idx="1">
                  <c:v>7.3816938624822113</c:v>
                </c:pt>
                <c:pt idx="2">
                  <c:v>7.3105151213030997</c:v>
                </c:pt>
                <c:pt idx="3">
                  <c:v>7.2440883185475204</c:v>
                </c:pt>
                <c:pt idx="4">
                  <c:v>7.1820962117578668</c:v>
                </c:pt>
                <c:pt idx="5">
                  <c:v>7.1242427377865187</c:v>
                </c:pt>
                <c:pt idx="6">
                  <c:v>7.0702515988515184</c:v>
                </c:pt>
                <c:pt idx="7">
                  <c:v>7.0198649429880859</c:v>
                </c:pt>
                <c:pt idx="8">
                  <c:v>6.9728421325940246</c:v>
                </c:pt>
                <c:pt idx="9">
                  <c:v>6.9289585951878312</c:v>
                </c:pt>
                <c:pt idx="10">
                  <c:v>6.8880047508909357</c:v>
                </c:pt>
                <c:pt idx="11">
                  <c:v>6.8497850115119139</c:v>
                </c:pt>
                <c:pt idx="12">
                  <c:v>6.8141168464524702</c:v>
                </c:pt>
                <c:pt idx="13">
                  <c:v>6.780829910974151</c:v>
                </c:pt>
                <c:pt idx="14">
                  <c:v>6.749765232662523</c:v>
                </c:pt>
                <c:pt idx="15">
                  <c:v>6.7207744522035142</c:v>
                </c:pt>
                <c:pt idx="16">
                  <c:v>6.6937191148460453</c:v>
                </c:pt>
                <c:pt idx="17">
                  <c:v>6.6684700091670361</c:v>
                </c:pt>
                <c:pt idx="18">
                  <c:v>6.6449065499809024</c:v>
                </c:pt>
                <c:pt idx="19">
                  <c:v>6.6229162024464099</c:v>
                </c:pt>
                <c:pt idx="20">
                  <c:v>6.6023939446205162</c:v>
                </c:pt>
                <c:pt idx="21">
                  <c:v>6.5832417658924678</c:v>
                </c:pt>
                <c:pt idx="22">
                  <c:v>6.5653681989027621</c:v>
                </c:pt>
                <c:pt idx="23">
                  <c:v>6.5486878827114978</c:v>
                </c:pt>
                <c:pt idx="24">
                  <c:v>6.53312115512988</c:v>
                </c:pt>
                <c:pt idx="25">
                  <c:v>6.5185936722679383</c:v>
                </c:pt>
                <c:pt idx="26">
                  <c:v>6.505036053481497</c:v>
                </c:pt>
                <c:pt idx="27">
                  <c:v>6.4923835500226925</c:v>
                </c:pt>
                <c:pt idx="28">
                  <c:v>6.4805757358115974</c:v>
                </c:pt>
                <c:pt idx="29">
                  <c:v>6.4695562188521585</c:v>
                </c:pt>
                <c:pt idx="30">
                  <c:v>6.4592723719141443</c:v>
                </c:pt>
                <c:pt idx="31">
                  <c:v>6.4323598886483477</c:v>
                </c:pt>
                <c:pt idx="32">
                  <c:v>6.4245592925768422</c:v>
                </c:pt>
                <c:pt idx="33">
                  <c:v>6.4172794693032902</c:v>
                </c:pt>
                <c:pt idx="34">
                  <c:v>6.410485651701614</c:v>
                </c:pt>
                <c:pt idx="35">
                  <c:v>6.4041453937213797</c:v>
                </c:pt>
                <c:pt idx="36">
                  <c:v>6.3982284154312925</c:v>
                </c:pt>
                <c:pt idx="37">
                  <c:v>6.392706458407698</c:v>
                </c:pt>
                <c:pt idx="38">
                  <c:v>6.3875531507774328</c:v>
                </c:pt>
                <c:pt idx="39">
                  <c:v>6.3827438812705015</c:v>
                </c:pt>
                <c:pt idx="40">
                  <c:v>6.3782556816810825</c:v>
                </c:pt>
                <c:pt idx="41">
                  <c:v>6.374067117175513</c:v>
                </c:pt>
                <c:pt idx="42">
                  <c:v>6.3701581839233716</c:v>
                </c:pt>
                <c:pt idx="43">
                  <c:v>6.3665102135627949</c:v>
                </c:pt>
                <c:pt idx="44">
                  <c:v>6.363105784043726</c:v>
                </c:pt>
                <c:pt idx="45">
                  <c:v>6.3599286364233505</c:v>
                </c:pt>
                <c:pt idx="46">
                  <c:v>6.3569635972163088</c:v>
                </c:pt>
                <c:pt idx="47">
                  <c:v>6.3541965059288534</c:v>
                </c:pt>
                <c:pt idx="48">
                  <c:v>6.3516141474308876</c:v>
                </c:pt>
                <c:pt idx="49">
                  <c:v>6.3492041888428732</c:v>
                </c:pt>
                <c:pt idx="50">
                  <c:v>6.3469551206362294</c:v>
                </c:pt>
                <c:pt idx="51">
                  <c:v>6.3448562016658743</c:v>
                </c:pt>
                <c:pt idx="52">
                  <c:v>6.3428974078724742</c:v>
                </c:pt>
                <c:pt idx="53">
                  <c:v>6.3410693844093222</c:v>
                </c:pt>
                <c:pt idx="54">
                  <c:v>6.3393634009652784</c:v>
                </c:pt>
                <c:pt idx="55">
                  <c:v>6.3377713100703765</c:v>
                </c:pt>
                <c:pt idx="56">
                  <c:v>6.3362855081849752</c:v>
                </c:pt>
                <c:pt idx="57">
                  <c:v>6.3348988993866104</c:v>
                </c:pt>
                <c:pt idx="58">
                  <c:v>6.3336048614811586</c:v>
                </c:pt>
                <c:pt idx="59">
                  <c:v>6.3323972143764227</c:v>
                </c:pt>
                <c:pt idx="60">
                  <c:v>6.3312701905671265</c:v>
                </c:pt>
                <c:pt idx="61">
                  <c:v>6.3302184075903458</c:v>
                </c:pt>
                <c:pt idx="62">
                  <c:v>6.3292368423198297</c:v>
                </c:pt>
                <c:pt idx="63">
                  <c:v>6.3283208069764658</c:v>
                </c:pt>
                <c:pt idx="64">
                  <c:v>6.3274659267402766</c:v>
                </c:pt>
                <c:pt idx="65">
                  <c:v>6.3266681188570786</c:v>
                </c:pt>
                <c:pt idx="66">
                  <c:v>6.325923573139967</c:v>
                </c:pt>
                <c:pt idx="67">
                  <c:v>6.325228733772569</c:v>
                </c:pt>
                <c:pt idx="68">
                  <c:v>6.3245802823270916</c:v>
                </c:pt>
                <c:pt idx="69">
                  <c:v>6.3239751219161091</c:v>
                </c:pt>
                <c:pt idx="70">
                  <c:v>6.3234103624023845</c:v>
                </c:pt>
                <c:pt idx="71">
                  <c:v>6.3228833065960979</c:v>
                </c:pt>
                <c:pt idx="72">
                  <c:v>6.322391437373553</c:v>
                </c:pt>
                <c:pt idx="73">
                  <c:v>6.3219324056558506</c:v>
                </c:pt>
                <c:pt idx="74">
                  <c:v>6.3215040191900975</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19725560"/>
        <c:axId val="-2119722104"/>
      </c:lineChart>
      <c:dateAx>
        <c:axId val="-21197255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722104"/>
        <c:crosses val="autoZero"/>
        <c:auto val="0"/>
        <c:lblOffset val="100"/>
        <c:baseTimeUnit val="days"/>
        <c:majorUnit val="4"/>
        <c:majorTimeUnit val="days"/>
      </c:dateAx>
      <c:valAx>
        <c:axId val="-2119722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72556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DataSummary!$K$500</c:f>
          <c:strCache>
            <c:ptCount val="1"/>
            <c:pt idx="0">
              <c:v>ARG: Private Capital-to-Output Ratio (Kp/Y)</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Submodel2!$F$4:$CD$4</c15:sqref>
                  </c15:fullRef>
                </c:ext>
              </c:extLst>
              <c:f>(Submodel2!$F$4:$AJ$4,Submodel2!$AM$4:$CD$4)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Submodel2!$F$27:$CD$27</c15:sqref>
                  </c15:fullRef>
                </c:ext>
              </c:extLst>
              <c:f>(Submodel2!$F$27:$AJ$27,Submodel2!$AM$27:$CD$27)</c:f>
              <c:numCache>
                <c:formatCode>0.000</c:formatCode>
                <c:ptCount val="75"/>
                <c:pt idx="0">
                  <c:v>2.6556494735430971</c:v>
                </c:pt>
                <c:pt idx="1">
                  <c:v>2.6284908536503706</c:v>
                </c:pt>
                <c:pt idx="2">
                  <c:v>2.6031453606444157</c:v>
                </c:pt>
                <c:pt idx="3">
                  <c:v>2.5794919490111181</c:v>
                </c:pt>
                <c:pt idx="4">
                  <c:v>2.5574176543125393</c:v>
                </c:pt>
                <c:pt idx="5">
                  <c:v>2.5368170536890866</c:v>
                </c:pt>
                <c:pt idx="6">
                  <c:v>2.5175917623789035</c:v>
                </c:pt>
                <c:pt idx="7">
                  <c:v>2.4996499638499508</c:v>
                </c:pt>
                <c:pt idx="8">
                  <c:v>2.4829059713007715</c:v>
                </c:pt>
                <c:pt idx="9">
                  <c:v>2.467279818435741</c:v>
                </c:pt>
                <c:pt idx="10">
                  <c:v>2.4526968775604319</c:v>
                </c:pt>
                <c:pt idx="11">
                  <c:v>2.4390875031731718</c:v>
                </c:pt>
                <c:pt idx="12">
                  <c:v>2.4263866993506582</c:v>
                </c:pt>
                <c:pt idx="13">
                  <c:v>2.4145338093391251</c:v>
                </c:pt>
                <c:pt idx="14">
                  <c:v>2.4034722258686001</c:v>
                </c:pt>
                <c:pt idx="15">
                  <c:v>2.3931491208067674</c:v>
                </c:pt>
                <c:pt idx="16">
                  <c:v>2.3835151928613163</c:v>
                </c:pt>
                <c:pt idx="17">
                  <c:v>2.3745244321258379</c:v>
                </c:pt>
                <c:pt idx="18">
                  <c:v>2.3661339003447908</c:v>
                </c:pt>
                <c:pt idx="19">
                  <c:v>2.3583035258481209</c:v>
                </c:pt>
                <c:pt idx="20">
                  <c:v>2.3509959121761721</c:v>
                </c:pt>
                <c:pt idx="21">
                  <c:v>2.3441761594809245</c:v>
                </c:pt>
                <c:pt idx="22">
                  <c:v>2.3378116978506034</c:v>
                </c:pt>
                <c:pt idx="23">
                  <c:v>2.3318721317616364</c:v>
                </c:pt>
                <c:pt idx="24">
                  <c:v>2.3263290949151054</c:v>
                </c:pt>
                <c:pt idx="25">
                  <c:v>2.321156114764404</c:v>
                </c:pt>
                <c:pt idx="26">
                  <c:v>2.3163284860871216</c:v>
                </c:pt>
                <c:pt idx="27">
                  <c:v>2.3118231529973441</c:v>
                </c:pt>
                <c:pt idx="28">
                  <c:v>2.3076185988348894</c:v>
                </c:pt>
                <c:pt idx="29">
                  <c:v>2.3036947434056163</c:v>
                </c:pt>
                <c:pt idx="30">
                  <c:v>2.3000328470820239</c:v>
                </c:pt>
                <c:pt idx="31">
                  <c:v>2.2904497869563931</c:v>
                </c:pt>
                <c:pt idx="32">
                  <c:v>2.287672132422224</c:v>
                </c:pt>
                <c:pt idx="33">
                  <c:v>2.2850799158866701</c:v>
                </c:pt>
                <c:pt idx="34">
                  <c:v>2.2826607573899822</c:v>
                </c:pt>
                <c:pt idx="35">
                  <c:v>2.2804031034664658</c:v>
                </c:pt>
                <c:pt idx="36">
                  <c:v>2.2782961719672077</c:v>
                </c:pt>
                <c:pt idx="37">
                  <c:v>2.2763299005664743</c:v>
                </c:pt>
                <c:pt idx="38">
                  <c:v>2.2744948987058522</c:v>
                </c:pt>
                <c:pt idx="39">
                  <c:v>2.272782402746631</c:v>
                </c:pt>
                <c:pt idx="40">
                  <c:v>2.2711842341162432</c:v>
                </c:pt>
                <c:pt idx="41">
                  <c:v>2.2696927602488737</c:v>
                </c:pt>
                <c:pt idx="42">
                  <c:v>2.2683008581336961</c:v>
                </c:pt>
                <c:pt idx="43">
                  <c:v>2.2670018802966578</c:v>
                </c:pt>
                <c:pt idx="44">
                  <c:v>2.2657896230533372</c:v>
                </c:pt>
                <c:pt idx="45">
                  <c:v>2.2646582968812647</c:v>
                </c:pt>
                <c:pt idx="46">
                  <c:v>2.2636024987702057</c:v>
                </c:pt>
                <c:pt idx="47">
                  <c:v>2.2626171864183537</c:v>
                </c:pt>
                <c:pt idx="48">
                  <c:v>2.2616976541512073</c:v>
                </c:pt>
                <c:pt idx="49">
                  <c:v>2.2608395104481116</c:v>
                </c:pt>
                <c:pt idx="50">
                  <c:v>2.2600386569691495</c:v>
                </c:pt>
                <c:pt idx="51">
                  <c:v>2.2592912689822038</c:v>
                </c:pt>
                <c:pt idx="52">
                  <c:v>2.258593777096729</c:v>
                </c:pt>
                <c:pt idx="53">
                  <c:v>2.257942850216982</c:v>
                </c:pt>
                <c:pt idx="54">
                  <c:v>2.2573353796333078</c:v>
                </c:pt>
                <c:pt idx="55">
                  <c:v>2.2567684641755021</c:v>
                </c:pt>
                <c:pt idx="56">
                  <c:v>2.2562393963573468</c:v>
                </c:pt>
                <c:pt idx="57">
                  <c:v>2.2557456494461374</c:v>
                </c:pt>
                <c:pt idx="58">
                  <c:v>2.2552848653954682</c:v>
                </c:pt>
                <c:pt idx="59">
                  <c:v>2.2548548435836224</c:v>
                </c:pt>
                <c:pt idx="60">
                  <c:v>2.254453530303802</c:v>
                </c:pt>
                <c:pt idx="61">
                  <c:v>2.2540790089559923</c:v>
                </c:pt>
                <c:pt idx="62">
                  <c:v>2.2537294908936243</c:v>
                </c:pt>
                <c:pt idx="63">
                  <c:v>2.2534033068813217</c:v>
                </c:pt>
                <c:pt idx="64">
                  <c:v>2.253098899122933</c:v>
                </c:pt>
                <c:pt idx="65">
                  <c:v>2.2528148138217778</c:v>
                </c:pt>
                <c:pt idx="66">
                  <c:v>2.2525496942375729</c:v>
                </c:pt>
                <c:pt idx="67">
                  <c:v>2.2523022742068881</c:v>
                </c:pt>
                <c:pt idx="68">
                  <c:v>2.2520713720961765</c:v>
                </c:pt>
                <c:pt idx="69">
                  <c:v>2.2518558851585042</c:v>
                </c:pt>
                <c:pt idx="70">
                  <c:v>2.2516547842670298</c:v>
                </c:pt>
                <c:pt idx="71">
                  <c:v>2.2514671090000795</c:v>
                </c:pt>
                <c:pt idx="72">
                  <c:v>2.2512919630543471</c:v>
                </c:pt>
                <c:pt idx="73">
                  <c:v>2.2511285099643117</c:v>
                </c:pt>
                <c:pt idx="74">
                  <c:v>2.2509759691074249</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Submodel2!$F$4:$CD$4</c15:sqref>
                  </c15:fullRef>
                </c:ext>
              </c:extLst>
              <c:f>(Submodel2!$F$4:$AJ$4,Submodel2!$AM$4:$CD$4)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Submodel2s!$F$27:$CD$27</c15:sqref>
                  </c15:fullRef>
                </c:ext>
              </c:extLst>
              <c:f>(Submodel2s!$F$27:$AJ$27,Submodel2s!$AM$27:$CD$27)</c:f>
              <c:numCache>
                <c:formatCode>0.000</c:formatCode>
                <c:ptCount val="75"/>
                <c:pt idx="0">
                  <c:v>2.6556494735430971</c:v>
                </c:pt>
                <c:pt idx="1">
                  <c:v>2.6284908536503706</c:v>
                </c:pt>
                <c:pt idx="2">
                  <c:v>2.6031453606444157</c:v>
                </c:pt>
                <c:pt idx="3">
                  <c:v>2.5794919490111181</c:v>
                </c:pt>
                <c:pt idx="4">
                  <c:v>2.5574176543125393</c:v>
                </c:pt>
                <c:pt idx="5">
                  <c:v>2.5368170536890866</c:v>
                </c:pt>
                <c:pt idx="6">
                  <c:v>2.5175917623789035</c:v>
                </c:pt>
                <c:pt idx="7">
                  <c:v>2.4996499638499508</c:v>
                </c:pt>
                <c:pt idx="8">
                  <c:v>2.4829059713007715</c:v>
                </c:pt>
                <c:pt idx="9">
                  <c:v>2.467279818435741</c:v>
                </c:pt>
                <c:pt idx="10">
                  <c:v>2.4526968775604319</c:v>
                </c:pt>
                <c:pt idx="11">
                  <c:v>2.4390875031731718</c:v>
                </c:pt>
                <c:pt idx="12">
                  <c:v>2.4263866993506582</c:v>
                </c:pt>
                <c:pt idx="13">
                  <c:v>2.4145338093391251</c:v>
                </c:pt>
                <c:pt idx="14">
                  <c:v>2.4034722258686001</c:v>
                </c:pt>
                <c:pt idx="15">
                  <c:v>2.3931491208067674</c:v>
                </c:pt>
                <c:pt idx="16">
                  <c:v>2.3835151928613163</c:v>
                </c:pt>
                <c:pt idx="17">
                  <c:v>2.3745244321258379</c:v>
                </c:pt>
                <c:pt idx="18">
                  <c:v>2.3661339003447908</c:v>
                </c:pt>
                <c:pt idx="19">
                  <c:v>2.3583035258481209</c:v>
                </c:pt>
                <c:pt idx="20">
                  <c:v>2.3509959121761721</c:v>
                </c:pt>
                <c:pt idx="21">
                  <c:v>2.3441761594809245</c:v>
                </c:pt>
                <c:pt idx="22">
                  <c:v>2.3378116978506034</c:v>
                </c:pt>
                <c:pt idx="23">
                  <c:v>2.3318721317616364</c:v>
                </c:pt>
                <c:pt idx="24">
                  <c:v>2.3263290949151054</c:v>
                </c:pt>
                <c:pt idx="25">
                  <c:v>2.321156114764404</c:v>
                </c:pt>
                <c:pt idx="26">
                  <c:v>2.3163284860871216</c:v>
                </c:pt>
                <c:pt idx="27">
                  <c:v>2.3118231529973441</c:v>
                </c:pt>
                <c:pt idx="28">
                  <c:v>2.3076185988348894</c:v>
                </c:pt>
                <c:pt idx="29">
                  <c:v>2.3036947434056163</c:v>
                </c:pt>
                <c:pt idx="30">
                  <c:v>2.3000328470820239</c:v>
                </c:pt>
                <c:pt idx="31">
                  <c:v>2.2904497869563931</c:v>
                </c:pt>
                <c:pt idx="32">
                  <c:v>2.287672132422224</c:v>
                </c:pt>
                <c:pt idx="33">
                  <c:v>2.2850799158866701</c:v>
                </c:pt>
                <c:pt idx="34">
                  <c:v>2.2826607573899822</c:v>
                </c:pt>
                <c:pt idx="35">
                  <c:v>2.2804031034664658</c:v>
                </c:pt>
                <c:pt idx="36">
                  <c:v>2.2782961719672077</c:v>
                </c:pt>
                <c:pt idx="37">
                  <c:v>2.2763299005664743</c:v>
                </c:pt>
                <c:pt idx="38">
                  <c:v>2.2744948987058522</c:v>
                </c:pt>
                <c:pt idx="39">
                  <c:v>2.272782402746631</c:v>
                </c:pt>
                <c:pt idx="40">
                  <c:v>2.2711842341162432</c:v>
                </c:pt>
                <c:pt idx="41">
                  <c:v>2.2696927602488737</c:v>
                </c:pt>
                <c:pt idx="42">
                  <c:v>2.2683008581336961</c:v>
                </c:pt>
                <c:pt idx="43">
                  <c:v>2.2670018802966578</c:v>
                </c:pt>
                <c:pt idx="44">
                  <c:v>2.2657896230533372</c:v>
                </c:pt>
                <c:pt idx="45">
                  <c:v>2.2646582968812647</c:v>
                </c:pt>
                <c:pt idx="46">
                  <c:v>2.2636024987702057</c:v>
                </c:pt>
                <c:pt idx="47">
                  <c:v>2.2626171864183537</c:v>
                </c:pt>
                <c:pt idx="48">
                  <c:v>2.2616976541512073</c:v>
                </c:pt>
                <c:pt idx="49">
                  <c:v>2.2608395104481116</c:v>
                </c:pt>
                <c:pt idx="50">
                  <c:v>2.2600386569691495</c:v>
                </c:pt>
                <c:pt idx="51">
                  <c:v>2.2592912689822038</c:v>
                </c:pt>
                <c:pt idx="52">
                  <c:v>2.258593777096729</c:v>
                </c:pt>
                <c:pt idx="53">
                  <c:v>2.257942850216982</c:v>
                </c:pt>
                <c:pt idx="54">
                  <c:v>2.2573353796333078</c:v>
                </c:pt>
                <c:pt idx="55">
                  <c:v>2.2567684641755021</c:v>
                </c:pt>
                <c:pt idx="56">
                  <c:v>2.2562393963573468</c:v>
                </c:pt>
                <c:pt idx="57">
                  <c:v>2.2557456494461374</c:v>
                </c:pt>
                <c:pt idx="58">
                  <c:v>2.2552848653954682</c:v>
                </c:pt>
                <c:pt idx="59">
                  <c:v>2.2548548435836224</c:v>
                </c:pt>
                <c:pt idx="60">
                  <c:v>2.254453530303802</c:v>
                </c:pt>
                <c:pt idx="61">
                  <c:v>2.2540790089559923</c:v>
                </c:pt>
                <c:pt idx="62">
                  <c:v>2.2537294908936243</c:v>
                </c:pt>
                <c:pt idx="63">
                  <c:v>2.2534033068813217</c:v>
                </c:pt>
                <c:pt idx="64">
                  <c:v>2.253098899122933</c:v>
                </c:pt>
                <c:pt idx="65">
                  <c:v>2.2528148138217778</c:v>
                </c:pt>
                <c:pt idx="66">
                  <c:v>2.2525496942375729</c:v>
                </c:pt>
                <c:pt idx="67">
                  <c:v>2.2523022742068881</c:v>
                </c:pt>
                <c:pt idx="68">
                  <c:v>2.2520713720961765</c:v>
                </c:pt>
                <c:pt idx="69">
                  <c:v>2.2518558851585042</c:v>
                </c:pt>
                <c:pt idx="70">
                  <c:v>2.2516547842670298</c:v>
                </c:pt>
                <c:pt idx="71">
                  <c:v>2.2514671090000795</c:v>
                </c:pt>
                <c:pt idx="72">
                  <c:v>2.2512919630543471</c:v>
                </c:pt>
                <c:pt idx="73">
                  <c:v>2.2511285099643117</c:v>
                </c:pt>
                <c:pt idx="74">
                  <c:v>2.2509759691074249</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19680984"/>
        <c:axId val="-2119677448"/>
      </c:lineChart>
      <c:dateAx>
        <c:axId val="-21196809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677448"/>
        <c:crosses val="autoZero"/>
        <c:auto val="0"/>
        <c:lblOffset val="100"/>
        <c:baseTimeUnit val="days"/>
        <c:majorUnit val="4"/>
        <c:majorTimeUnit val="days"/>
      </c:dateAx>
      <c:valAx>
        <c:axId val="-2119677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680984"/>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DataSummary!$D$478</c:f>
          <c:strCache>
            <c:ptCount val="1"/>
            <c:pt idx="0">
              <c:v>ARG: Participation rate, 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InputDataA_GeneralAssumptions!$I$50:$CI$50</c15:sqref>
                  </c15:fullRef>
                </c:ext>
              </c:extLst>
              <c:f>(InputDataA_GeneralAssumptions!$I$50:$AN$50,InputDataA_GeneralAssumptions!$AS$50:$CI$50)</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InputDataA_GeneralAssumptions!$I$53:$CI$53</c15:sqref>
                  </c15:fullRef>
                </c:ext>
              </c:extLst>
              <c:f>(InputDataA_GeneralAssumptions!$I$53:$AN$53,InputDataA_GeneralAssumptions!$AS$53:$CI$53)</c:f>
              <c:numCache>
                <c:formatCode>0.000</c:formatCode>
                <c:ptCount val="75"/>
                <c:pt idx="0">
                  <c:v>0.78032999999999997</c:v>
                </c:pt>
                <c:pt idx="1">
                  <c:v>0.78032999999999997</c:v>
                </c:pt>
                <c:pt idx="2">
                  <c:v>0.78032999999999997</c:v>
                </c:pt>
                <c:pt idx="3">
                  <c:v>0.78032999999999997</c:v>
                </c:pt>
                <c:pt idx="4">
                  <c:v>0.78032999999999997</c:v>
                </c:pt>
                <c:pt idx="5">
                  <c:v>0.78032999999999997</c:v>
                </c:pt>
                <c:pt idx="6">
                  <c:v>0.78032999999999997</c:v>
                </c:pt>
                <c:pt idx="7">
                  <c:v>0.78032999999999997</c:v>
                </c:pt>
                <c:pt idx="8">
                  <c:v>0.78032999999999997</c:v>
                </c:pt>
                <c:pt idx="9">
                  <c:v>0.78032999999999997</c:v>
                </c:pt>
                <c:pt idx="10">
                  <c:v>0.78032999999999997</c:v>
                </c:pt>
                <c:pt idx="11">
                  <c:v>0.78032999999999997</c:v>
                </c:pt>
                <c:pt idx="12">
                  <c:v>0.78032999999999997</c:v>
                </c:pt>
                <c:pt idx="13">
                  <c:v>0.78032999999999997</c:v>
                </c:pt>
                <c:pt idx="14">
                  <c:v>0.78032999999999997</c:v>
                </c:pt>
                <c:pt idx="15">
                  <c:v>0.78032999999999997</c:v>
                </c:pt>
                <c:pt idx="16">
                  <c:v>0.78032999999999997</c:v>
                </c:pt>
                <c:pt idx="17">
                  <c:v>0.78032999999999997</c:v>
                </c:pt>
                <c:pt idx="18">
                  <c:v>0.78032999999999997</c:v>
                </c:pt>
                <c:pt idx="19">
                  <c:v>0.78032999999999997</c:v>
                </c:pt>
                <c:pt idx="20">
                  <c:v>0.78032999999999997</c:v>
                </c:pt>
                <c:pt idx="21">
                  <c:v>0.78032999999999997</c:v>
                </c:pt>
                <c:pt idx="22">
                  <c:v>0.78032999999999997</c:v>
                </c:pt>
                <c:pt idx="23">
                  <c:v>0.78032999999999997</c:v>
                </c:pt>
                <c:pt idx="24">
                  <c:v>0.78032999999999997</c:v>
                </c:pt>
                <c:pt idx="25">
                  <c:v>0.78032999999999997</c:v>
                </c:pt>
                <c:pt idx="26">
                  <c:v>0.78032999999999997</c:v>
                </c:pt>
                <c:pt idx="27">
                  <c:v>0.78032999999999997</c:v>
                </c:pt>
                <c:pt idx="28">
                  <c:v>0.78032999999999997</c:v>
                </c:pt>
                <c:pt idx="29">
                  <c:v>0.78032999999999997</c:v>
                </c:pt>
                <c:pt idx="30">
                  <c:v>0.78032999999999997</c:v>
                </c:pt>
                <c:pt idx="31">
                  <c:v>0.78032999999999997</c:v>
                </c:pt>
                <c:pt idx="32">
                  <c:v>0.78032999999999997</c:v>
                </c:pt>
                <c:pt idx="33">
                  <c:v>0.78032999999999997</c:v>
                </c:pt>
                <c:pt idx="34">
                  <c:v>0.78032999999999997</c:v>
                </c:pt>
                <c:pt idx="35">
                  <c:v>0.78032999999999997</c:v>
                </c:pt>
                <c:pt idx="36">
                  <c:v>0.78032999999999997</c:v>
                </c:pt>
                <c:pt idx="37">
                  <c:v>0.78032999999999997</c:v>
                </c:pt>
                <c:pt idx="38">
                  <c:v>0.78032999999999997</c:v>
                </c:pt>
                <c:pt idx="39">
                  <c:v>0.78032999999999997</c:v>
                </c:pt>
                <c:pt idx="40">
                  <c:v>0.78032999999999997</c:v>
                </c:pt>
                <c:pt idx="41">
                  <c:v>0.78032999999999997</c:v>
                </c:pt>
                <c:pt idx="42">
                  <c:v>0.78032999999999997</c:v>
                </c:pt>
                <c:pt idx="43">
                  <c:v>0.78032999999999997</c:v>
                </c:pt>
                <c:pt idx="44">
                  <c:v>0.78032999999999997</c:v>
                </c:pt>
                <c:pt idx="45">
                  <c:v>0.78032999999999997</c:v>
                </c:pt>
                <c:pt idx="46">
                  <c:v>0.78032999999999997</c:v>
                </c:pt>
                <c:pt idx="47">
                  <c:v>0.78032999999999997</c:v>
                </c:pt>
                <c:pt idx="48">
                  <c:v>0.78032999999999997</c:v>
                </c:pt>
                <c:pt idx="49">
                  <c:v>0.78032999999999997</c:v>
                </c:pt>
                <c:pt idx="50">
                  <c:v>0.78032999999999997</c:v>
                </c:pt>
                <c:pt idx="51">
                  <c:v>0.78032999999999997</c:v>
                </c:pt>
                <c:pt idx="52">
                  <c:v>0.78032999999999997</c:v>
                </c:pt>
                <c:pt idx="53">
                  <c:v>0.78032999999999997</c:v>
                </c:pt>
                <c:pt idx="54">
                  <c:v>0.78032999999999997</c:v>
                </c:pt>
                <c:pt idx="55">
                  <c:v>0.78032999999999997</c:v>
                </c:pt>
                <c:pt idx="56">
                  <c:v>0.78032999999999997</c:v>
                </c:pt>
                <c:pt idx="57">
                  <c:v>0.78032999999999997</c:v>
                </c:pt>
                <c:pt idx="58">
                  <c:v>0.78032999999999997</c:v>
                </c:pt>
                <c:pt idx="59">
                  <c:v>0.78032999999999997</c:v>
                </c:pt>
                <c:pt idx="60">
                  <c:v>0.78032999999999997</c:v>
                </c:pt>
                <c:pt idx="61">
                  <c:v>0.78032999999999997</c:v>
                </c:pt>
                <c:pt idx="62">
                  <c:v>0.78032999999999997</c:v>
                </c:pt>
                <c:pt idx="63">
                  <c:v>0.78032999999999997</c:v>
                </c:pt>
                <c:pt idx="64">
                  <c:v>0.78032999999999997</c:v>
                </c:pt>
                <c:pt idx="65">
                  <c:v>0.78032999999999997</c:v>
                </c:pt>
                <c:pt idx="66">
                  <c:v>0.78032999999999997</c:v>
                </c:pt>
                <c:pt idx="67">
                  <c:v>0.78032999999999997</c:v>
                </c:pt>
                <c:pt idx="68">
                  <c:v>0.78032999999999997</c:v>
                </c:pt>
                <c:pt idx="69">
                  <c:v>0.78032999999999997</c:v>
                </c:pt>
                <c:pt idx="70">
                  <c:v>0.78032999999999997</c:v>
                </c:pt>
                <c:pt idx="71">
                  <c:v>0.78032999999999997</c:v>
                </c:pt>
                <c:pt idx="72">
                  <c:v>0.78032999999999997</c:v>
                </c:pt>
                <c:pt idx="73">
                  <c:v>0.78032999999999997</c:v>
                </c:pt>
                <c:pt idx="74">
                  <c:v>0.78032999999999997</c:v>
                </c:pt>
              </c:numCache>
            </c:numRef>
          </c:val>
          <c:smooth val="0"/>
          <c:extLst>
            <c:ext xmlns:c16="http://schemas.microsoft.com/office/drawing/2014/chart" uri="{C3380CC4-5D6E-409C-BE32-E72D297353CC}">
              <c16:uniqueId val="{00000000-285B-44CF-AE22-483D1635D2CE}"/>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InputDataA_GeneralAssumptions!$I$50:$CI$50</c15:sqref>
                  </c15:fullRef>
                </c:ext>
              </c:extLst>
              <c:f>(InputDataA_GeneralAssumptions!$I$50:$AN$50,InputDataA_GeneralAssumptions!$AS$50:$CI$50)</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InputDataA_GeneralAssumptions!$I$57:$CI$57</c15:sqref>
                  </c15:fullRef>
                </c:ext>
              </c:extLst>
              <c:f>(InputDataA_GeneralAssumptions!$I$57:$AN$57,InputDataA_GeneralAssumptions!$AS$57:$CI$57)</c:f>
              <c:numCache>
                <c:formatCode>0.000</c:formatCode>
                <c:ptCount val="75"/>
                <c:pt idx="0">
                  <c:v>0.78032999999999997</c:v>
                </c:pt>
                <c:pt idx="1">
                  <c:v>0.78032999999999997</c:v>
                </c:pt>
                <c:pt idx="2">
                  <c:v>0.78032999999999997</c:v>
                </c:pt>
                <c:pt idx="3">
                  <c:v>0.78032999999999997</c:v>
                </c:pt>
                <c:pt idx="4">
                  <c:v>0.78032999999999997</c:v>
                </c:pt>
                <c:pt idx="5">
                  <c:v>0.78032999999999997</c:v>
                </c:pt>
                <c:pt idx="6">
                  <c:v>0.78032999999999997</c:v>
                </c:pt>
                <c:pt idx="7">
                  <c:v>0.78032999999999997</c:v>
                </c:pt>
                <c:pt idx="8">
                  <c:v>0.78032999999999997</c:v>
                </c:pt>
                <c:pt idx="9">
                  <c:v>0.78032999999999997</c:v>
                </c:pt>
                <c:pt idx="10">
                  <c:v>0.78032999999999997</c:v>
                </c:pt>
                <c:pt idx="11">
                  <c:v>0.78032999999999997</c:v>
                </c:pt>
                <c:pt idx="12">
                  <c:v>0.78032999999999997</c:v>
                </c:pt>
                <c:pt idx="13">
                  <c:v>0.78032999999999997</c:v>
                </c:pt>
                <c:pt idx="14">
                  <c:v>0.78032999999999997</c:v>
                </c:pt>
                <c:pt idx="15">
                  <c:v>0.78032999999999997</c:v>
                </c:pt>
                <c:pt idx="16">
                  <c:v>0.78032999999999997</c:v>
                </c:pt>
                <c:pt idx="17">
                  <c:v>0.78032999999999997</c:v>
                </c:pt>
                <c:pt idx="18">
                  <c:v>0.78032999999999997</c:v>
                </c:pt>
                <c:pt idx="19">
                  <c:v>0.78032999999999997</c:v>
                </c:pt>
                <c:pt idx="20">
                  <c:v>0.78032999999999997</c:v>
                </c:pt>
                <c:pt idx="21">
                  <c:v>0.78032999999999997</c:v>
                </c:pt>
                <c:pt idx="22">
                  <c:v>0.78032999999999997</c:v>
                </c:pt>
                <c:pt idx="23">
                  <c:v>0.78032999999999997</c:v>
                </c:pt>
                <c:pt idx="24">
                  <c:v>0.78032999999999997</c:v>
                </c:pt>
                <c:pt idx="25">
                  <c:v>0.78032999999999997</c:v>
                </c:pt>
                <c:pt idx="26">
                  <c:v>0.78032999999999997</c:v>
                </c:pt>
                <c:pt idx="27">
                  <c:v>0.78032999999999997</c:v>
                </c:pt>
                <c:pt idx="28">
                  <c:v>0.78032999999999997</c:v>
                </c:pt>
                <c:pt idx="29">
                  <c:v>0.78032999999999997</c:v>
                </c:pt>
                <c:pt idx="30">
                  <c:v>0.78032999999999997</c:v>
                </c:pt>
                <c:pt idx="31">
                  <c:v>0.78032999999999997</c:v>
                </c:pt>
                <c:pt idx="32">
                  <c:v>0.78032999999999997</c:v>
                </c:pt>
                <c:pt idx="33">
                  <c:v>0.78032999999999997</c:v>
                </c:pt>
                <c:pt idx="34">
                  <c:v>0.78032999999999997</c:v>
                </c:pt>
                <c:pt idx="35">
                  <c:v>0.78032999999999997</c:v>
                </c:pt>
                <c:pt idx="36">
                  <c:v>0.78032999999999997</c:v>
                </c:pt>
                <c:pt idx="37">
                  <c:v>0.78032999999999997</c:v>
                </c:pt>
                <c:pt idx="38">
                  <c:v>0.78032999999999997</c:v>
                </c:pt>
                <c:pt idx="39">
                  <c:v>0.78032999999999997</c:v>
                </c:pt>
                <c:pt idx="40">
                  <c:v>0.78032999999999997</c:v>
                </c:pt>
                <c:pt idx="41">
                  <c:v>0.78032999999999997</c:v>
                </c:pt>
                <c:pt idx="42">
                  <c:v>0.78032999999999997</c:v>
                </c:pt>
                <c:pt idx="43">
                  <c:v>0.78032999999999997</c:v>
                </c:pt>
                <c:pt idx="44">
                  <c:v>0.78032999999999997</c:v>
                </c:pt>
                <c:pt idx="45">
                  <c:v>0.78032999999999997</c:v>
                </c:pt>
                <c:pt idx="46">
                  <c:v>0.78032999999999997</c:v>
                </c:pt>
                <c:pt idx="47">
                  <c:v>0.78032999999999997</c:v>
                </c:pt>
                <c:pt idx="48">
                  <c:v>0.78032999999999997</c:v>
                </c:pt>
                <c:pt idx="49">
                  <c:v>0.78032999999999997</c:v>
                </c:pt>
                <c:pt idx="50">
                  <c:v>0.78032999999999997</c:v>
                </c:pt>
                <c:pt idx="51">
                  <c:v>0.78032999999999997</c:v>
                </c:pt>
                <c:pt idx="52">
                  <c:v>0.78032999999999997</c:v>
                </c:pt>
                <c:pt idx="53">
                  <c:v>0.78032999999999997</c:v>
                </c:pt>
                <c:pt idx="54">
                  <c:v>0.78032999999999997</c:v>
                </c:pt>
                <c:pt idx="55">
                  <c:v>0.78032999999999997</c:v>
                </c:pt>
                <c:pt idx="56">
                  <c:v>0.78032999999999997</c:v>
                </c:pt>
                <c:pt idx="57">
                  <c:v>0.78032999999999997</c:v>
                </c:pt>
                <c:pt idx="58">
                  <c:v>0.78032999999999997</c:v>
                </c:pt>
                <c:pt idx="59">
                  <c:v>0.78032999999999997</c:v>
                </c:pt>
                <c:pt idx="60">
                  <c:v>0.78032999999999997</c:v>
                </c:pt>
                <c:pt idx="61">
                  <c:v>0.78032999999999997</c:v>
                </c:pt>
                <c:pt idx="62">
                  <c:v>0.78032999999999997</c:v>
                </c:pt>
                <c:pt idx="63">
                  <c:v>0.78032999999999997</c:v>
                </c:pt>
                <c:pt idx="64">
                  <c:v>0.78032999999999997</c:v>
                </c:pt>
                <c:pt idx="65">
                  <c:v>0.78032999999999997</c:v>
                </c:pt>
                <c:pt idx="66">
                  <c:v>0.78032999999999997</c:v>
                </c:pt>
                <c:pt idx="67">
                  <c:v>0.78032999999999997</c:v>
                </c:pt>
                <c:pt idx="68">
                  <c:v>0.78032999999999997</c:v>
                </c:pt>
                <c:pt idx="69">
                  <c:v>0.78032999999999997</c:v>
                </c:pt>
                <c:pt idx="70">
                  <c:v>0.78032999999999997</c:v>
                </c:pt>
                <c:pt idx="71">
                  <c:v>0.78032999999999997</c:v>
                </c:pt>
                <c:pt idx="72">
                  <c:v>0.78032999999999997</c:v>
                </c:pt>
                <c:pt idx="73">
                  <c:v>0.78032999999999997</c:v>
                </c:pt>
                <c:pt idx="74">
                  <c:v>0.78032999999999997</c:v>
                </c:pt>
              </c:numCache>
            </c:numRef>
          </c:val>
          <c:smooth val="0"/>
          <c:extLst>
            <c:ext xmlns:c16="http://schemas.microsoft.com/office/drawing/2014/chart" uri="{C3380CC4-5D6E-409C-BE32-E72D297353CC}">
              <c16:uniqueId val="{00000001-285B-44CF-AE22-483D1635D2CE}"/>
            </c:ext>
          </c:extLst>
        </c:ser>
        <c:dLbls>
          <c:showLegendKey val="0"/>
          <c:showVal val="0"/>
          <c:showCatName val="0"/>
          <c:showSerName val="0"/>
          <c:showPercent val="0"/>
          <c:showBubbleSize val="0"/>
        </c:dLbls>
        <c:smooth val="0"/>
        <c:axId val="-2121685240"/>
        <c:axId val="-2121682232"/>
      </c:lineChart>
      <c:dateAx>
        <c:axId val="-2121685240"/>
        <c:scaling>
          <c:orientation val="minMax"/>
        </c:scaling>
        <c:delete val="0"/>
        <c:axPos val="b"/>
        <c:numFmt formatCode="0" sourceLinked="1"/>
        <c:majorTickMark val="none"/>
        <c:minorTickMark val="none"/>
        <c:tickLblPos val="nextTo"/>
        <c:crossAx val="-2121682232"/>
        <c:crosses val="autoZero"/>
        <c:auto val="0"/>
        <c:lblOffset val="100"/>
        <c:baseTimeUnit val="days"/>
        <c:majorUnit val="4"/>
        <c:majorTimeUnit val="days"/>
      </c:dateAx>
      <c:valAx>
        <c:axId val="-2121682232"/>
        <c:scaling>
          <c:orientation val="minMax"/>
        </c:scaling>
        <c:delete val="0"/>
        <c:axPos val="l"/>
        <c:majorGridlines/>
        <c:numFmt formatCode="0%" sourceLinked="0"/>
        <c:majorTickMark val="none"/>
        <c:minorTickMark val="none"/>
        <c:tickLblPos val="nextTo"/>
        <c:spPr>
          <a:ln w="9525">
            <a:noFill/>
          </a:ln>
        </c:spPr>
        <c:crossAx val="-21216852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DataSummary!$K$511</c:f>
          <c:strCache>
            <c:ptCount val="1"/>
            <c:pt idx="0">
              <c:v>ARG: [Marginal] Private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Submodel3!$F$41:$CD$41</c15:sqref>
                  </c15:fullRef>
                </c:ext>
              </c:extLst>
              <c:f>(Submodel3!$F$41:$AJ$41,Submodel3!$AN$41:$CD$41)</c:f>
              <c:numCache>
                <c:formatCode>#,##0.000</c:formatCode>
                <c:ptCount val="74"/>
                <c:pt idx="0">
                  <c:v>7.5526409451329091</c:v>
                </c:pt>
                <c:pt idx="1">
                  <c:v>7.5077341662321535</c:v>
                </c:pt>
                <c:pt idx="2">
                  <c:v>7.4648190466694251</c:v>
                </c:pt>
                <c:pt idx="3">
                  <c:v>7.4245043853162596</c:v>
                </c:pt>
                <c:pt idx="4">
                  <c:v>7.3867336084379902</c:v>
                </c:pt>
                <c:pt idx="5">
                  <c:v>7.3510784454856584</c:v>
                </c:pt>
                <c:pt idx="6">
                  <c:v>7.3175089400277633</c:v>
                </c:pt>
                <c:pt idx="7">
                  <c:v>7.2871224589095132</c:v>
                </c:pt>
                <c:pt idx="8">
                  <c:v>7.2611740747053704</c:v>
                </c:pt>
                <c:pt idx="9">
                  <c:v>7.240918494712119</c:v>
                </c:pt>
                <c:pt idx="10">
                  <c:v>7.2259244276826005</c:v>
                </c:pt>
                <c:pt idx="11">
                  <c:v>7.2155492210413081</c:v>
                </c:pt>
                <c:pt idx="12">
                  <c:v>7.2094757956452318</c:v>
                </c:pt>
                <c:pt idx="13">
                  <c:v>7.2062097017825062</c:v>
                </c:pt>
                <c:pt idx="14">
                  <c:v>7.2055480739054367</c:v>
                </c:pt>
                <c:pt idx="15">
                  <c:v>7.2075722346999642</c:v>
                </c:pt>
                <c:pt idx="16">
                  <c:v>7.2118332427570229</c:v>
                </c:pt>
                <c:pt idx="17">
                  <c:v>7.217999149880387</c:v>
                </c:pt>
                <c:pt idx="18">
                  <c:v>7.2258825581083359</c:v>
                </c:pt>
                <c:pt idx="19">
                  <c:v>7.2351103275466038</c:v>
                </c:pt>
                <c:pt idx="20">
                  <c:v>7.245264316233035</c:v>
                </c:pt>
                <c:pt idx="21">
                  <c:v>7.2558616122296531</c:v>
                </c:pt>
                <c:pt idx="22">
                  <c:v>7.2666571413502101</c:v>
                </c:pt>
                <c:pt idx="23">
                  <c:v>7.2773978022239678</c:v>
                </c:pt>
                <c:pt idx="24">
                  <c:v>7.2880349489199867</c:v>
                </c:pt>
                <c:pt idx="25">
                  <c:v>7.298811726982934</c:v>
                </c:pt>
                <c:pt idx="26">
                  <c:v>7.309952795007761</c:v>
                </c:pt>
                <c:pt idx="27">
                  <c:v>7.3216990375033895</c:v>
                </c:pt>
                <c:pt idx="28">
                  <c:v>7.3341339928076401</c:v>
                </c:pt>
                <c:pt idx="29">
                  <c:v>7.3474633740295348</c:v>
                </c:pt>
                <c:pt idx="30">
                  <c:v>7.3618691468648443</c:v>
                </c:pt>
                <c:pt idx="31">
                  <c:v>7.4322265529833764</c:v>
                </c:pt>
                <c:pt idx="32">
                  <c:v>7.4522514181831285</c:v>
                </c:pt>
                <c:pt idx="33">
                  <c:v>7.4725971625117245</c:v>
                </c:pt>
                <c:pt idx="34">
                  <c:v>7.49244664353093</c:v>
                </c:pt>
                <c:pt idx="35">
                  <c:v>7.5115798203689836</c:v>
                </c:pt>
                <c:pt idx="36">
                  <c:v>7.5306232321241735</c:v>
                </c:pt>
                <c:pt idx="37">
                  <c:v>7.5505536835913434</c:v>
                </c:pt>
                <c:pt idx="38">
                  <c:v>7.5710788828042475</c:v>
                </c:pt>
                <c:pt idx="39">
                  <c:v>7.5914609250371035</c:v>
                </c:pt>
                <c:pt idx="40">
                  <c:v>7.611840859653741</c:v>
                </c:pt>
                <c:pt idx="41">
                  <c:v>7.6324567299127342</c:v>
                </c:pt>
                <c:pt idx="42">
                  <c:v>7.6534873272949477</c:v>
                </c:pt>
                <c:pt idx="43">
                  <c:v>7.6756623929238934</c:v>
                </c:pt>
                <c:pt idx="44">
                  <c:v>7.6988069028173109</c:v>
                </c:pt>
                <c:pt idx="45">
                  <c:v>7.7222921169937626</c:v>
                </c:pt>
                <c:pt idx="46">
                  <c:v>7.7461084757446992</c:v>
                </c:pt>
                <c:pt idx="47">
                  <c:v>7.7707535863368529</c:v>
                </c:pt>
                <c:pt idx="48">
                  <c:v>7.7966434226991215</c:v>
                </c:pt>
                <c:pt idx="49">
                  <c:v>7.8234873808841359</c:v>
                </c:pt>
                <c:pt idx="50">
                  <c:v>7.8510352432696875</c:v>
                </c:pt>
                <c:pt idx="51">
                  <c:v>7.8790737807616926</c:v>
                </c:pt>
                <c:pt idx="52">
                  <c:v>7.907427185058614</c:v>
                </c:pt>
                <c:pt idx="53">
                  <c:v>7.9358420101821183</c:v>
                </c:pt>
                <c:pt idx="54">
                  <c:v>7.9632850967615445</c:v>
                </c:pt>
                <c:pt idx="55">
                  <c:v>7.9882381023765303</c:v>
                </c:pt>
                <c:pt idx="56">
                  <c:v>8.0090058014256105</c:v>
                </c:pt>
                <c:pt idx="57">
                  <c:v>8.0263383312550527</c:v>
                </c:pt>
                <c:pt idx="58">
                  <c:v>8.0412287296634624</c:v>
                </c:pt>
                <c:pt idx="59">
                  <c:v>8.054100635745689</c:v>
                </c:pt>
                <c:pt idx="60">
                  <c:v>8.0666928102447937</c:v>
                </c:pt>
                <c:pt idx="61">
                  <c:v>8.0793052836335395</c:v>
                </c:pt>
                <c:pt idx="62">
                  <c:v>8.0920605812994104</c:v>
                </c:pt>
                <c:pt idx="63">
                  <c:v>8.1052840248749156</c:v>
                </c:pt>
                <c:pt idx="64">
                  <c:v>8.1188866746571069</c:v>
                </c:pt>
                <c:pt idx="65">
                  <c:v>8.132650879279975</c:v>
                </c:pt>
                <c:pt idx="66">
                  <c:v>8.1467133782908387</c:v>
                </c:pt>
                <c:pt idx="67">
                  <c:v>8.1609938122575461</c:v>
                </c:pt>
                <c:pt idx="68">
                  <c:v>8.1756531072766876</c:v>
                </c:pt>
                <c:pt idx="69">
                  <c:v>8.1907253394512498</c:v>
                </c:pt>
                <c:pt idx="70">
                  <c:v>8.2061747476309197</c:v>
                </c:pt>
                <c:pt idx="71">
                  <c:v>8.2221408592019962</c:v>
                </c:pt>
                <c:pt idx="72">
                  <c:v>8.2384914509465759</c:v>
                </c:pt>
                <c:pt idx="73">
                  <c:v>8.255244674160247</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Submodel3s!$F$41:$CD$41</c15:sqref>
                  </c15:fullRef>
                </c:ext>
              </c:extLst>
              <c:f>(Submodel3s!$F$41:$AJ$41,Submodel3s!$AN$41:$CD$41)</c:f>
              <c:numCache>
                <c:formatCode>#,##0.000</c:formatCode>
                <c:ptCount val="74"/>
                <c:pt idx="0">
                  <c:v>7.5526409451329091</c:v>
                </c:pt>
                <c:pt idx="1">
                  <c:v>7.5077341662321535</c:v>
                </c:pt>
                <c:pt idx="2">
                  <c:v>7.4648190466694251</c:v>
                </c:pt>
                <c:pt idx="3">
                  <c:v>7.4245043853162596</c:v>
                </c:pt>
                <c:pt idx="4">
                  <c:v>7.3867336084379902</c:v>
                </c:pt>
                <c:pt idx="5">
                  <c:v>7.3510784454856584</c:v>
                </c:pt>
                <c:pt idx="6">
                  <c:v>7.3175089400277633</c:v>
                </c:pt>
                <c:pt idx="7">
                  <c:v>7.2871224589095132</c:v>
                </c:pt>
                <c:pt idx="8">
                  <c:v>7.2611740747053704</c:v>
                </c:pt>
                <c:pt idx="9">
                  <c:v>7.240918494712119</c:v>
                </c:pt>
                <c:pt idx="10">
                  <c:v>7.2259244276826005</c:v>
                </c:pt>
                <c:pt idx="11">
                  <c:v>7.2155492210413081</c:v>
                </c:pt>
                <c:pt idx="12">
                  <c:v>7.2094757956452318</c:v>
                </c:pt>
                <c:pt idx="13">
                  <c:v>7.2062097017825062</c:v>
                </c:pt>
                <c:pt idx="14">
                  <c:v>7.2055480739054367</c:v>
                </c:pt>
                <c:pt idx="15">
                  <c:v>7.2075722346999642</c:v>
                </c:pt>
                <c:pt idx="16">
                  <c:v>7.2118332427570229</c:v>
                </c:pt>
                <c:pt idx="17">
                  <c:v>7.217999149880387</c:v>
                </c:pt>
                <c:pt idx="18">
                  <c:v>7.2258825581083359</c:v>
                </c:pt>
                <c:pt idx="19">
                  <c:v>7.2351103275466038</c:v>
                </c:pt>
                <c:pt idx="20">
                  <c:v>7.245264316233035</c:v>
                </c:pt>
                <c:pt idx="21">
                  <c:v>7.2558616122296531</c:v>
                </c:pt>
                <c:pt idx="22">
                  <c:v>7.2666571413502101</c:v>
                </c:pt>
                <c:pt idx="23">
                  <c:v>7.2773978022239678</c:v>
                </c:pt>
                <c:pt idx="24">
                  <c:v>7.2880349489199867</c:v>
                </c:pt>
                <c:pt idx="25">
                  <c:v>7.298811726982934</c:v>
                </c:pt>
                <c:pt idx="26">
                  <c:v>7.309952795007761</c:v>
                </c:pt>
                <c:pt idx="27">
                  <c:v>7.3216990375033895</c:v>
                </c:pt>
                <c:pt idx="28">
                  <c:v>7.3341339928076401</c:v>
                </c:pt>
                <c:pt idx="29">
                  <c:v>7.3474633740295348</c:v>
                </c:pt>
                <c:pt idx="30">
                  <c:v>7.3618691468648443</c:v>
                </c:pt>
                <c:pt idx="31">
                  <c:v>7.4322265529833764</c:v>
                </c:pt>
                <c:pt idx="32">
                  <c:v>7.4522514181831285</c:v>
                </c:pt>
                <c:pt idx="33">
                  <c:v>7.4725971625117245</c:v>
                </c:pt>
                <c:pt idx="34">
                  <c:v>7.49244664353093</c:v>
                </c:pt>
                <c:pt idx="35">
                  <c:v>7.5115798203689836</c:v>
                </c:pt>
                <c:pt idx="36">
                  <c:v>7.5306232321241735</c:v>
                </c:pt>
                <c:pt idx="37">
                  <c:v>7.5505536835913434</c:v>
                </c:pt>
                <c:pt idx="38">
                  <c:v>7.5710788828042475</c:v>
                </c:pt>
                <c:pt idx="39">
                  <c:v>7.5914609250371035</c:v>
                </c:pt>
                <c:pt idx="40">
                  <c:v>7.611840859653741</c:v>
                </c:pt>
                <c:pt idx="41">
                  <c:v>7.6324567299127342</c:v>
                </c:pt>
                <c:pt idx="42">
                  <c:v>7.6534873272949477</c:v>
                </c:pt>
                <c:pt idx="43">
                  <c:v>7.6756623929238934</c:v>
                </c:pt>
                <c:pt idx="44">
                  <c:v>7.6988069028173109</c:v>
                </c:pt>
                <c:pt idx="45">
                  <c:v>7.7222921169937626</c:v>
                </c:pt>
                <c:pt idx="46">
                  <c:v>7.7461084757446992</c:v>
                </c:pt>
                <c:pt idx="47">
                  <c:v>7.7707535863368529</c:v>
                </c:pt>
                <c:pt idx="48">
                  <c:v>7.7966434226991215</c:v>
                </c:pt>
                <c:pt idx="49">
                  <c:v>7.8234873808841359</c:v>
                </c:pt>
                <c:pt idx="50">
                  <c:v>7.8510352432696875</c:v>
                </c:pt>
                <c:pt idx="51">
                  <c:v>7.8790737807616926</c:v>
                </c:pt>
                <c:pt idx="52">
                  <c:v>7.907427185058614</c:v>
                </c:pt>
                <c:pt idx="53">
                  <c:v>7.9358420101821183</c:v>
                </c:pt>
                <c:pt idx="54">
                  <c:v>7.9632850967615445</c:v>
                </c:pt>
                <c:pt idx="55">
                  <c:v>7.9882381023765303</c:v>
                </c:pt>
                <c:pt idx="56">
                  <c:v>8.0090058014256105</c:v>
                </c:pt>
                <c:pt idx="57">
                  <c:v>8.0263383312550527</c:v>
                </c:pt>
                <c:pt idx="58">
                  <c:v>8.0412287296634624</c:v>
                </c:pt>
                <c:pt idx="59">
                  <c:v>8.054100635745689</c:v>
                </c:pt>
                <c:pt idx="60">
                  <c:v>8.0666928102447937</c:v>
                </c:pt>
                <c:pt idx="61">
                  <c:v>8.0793052836335395</c:v>
                </c:pt>
                <c:pt idx="62">
                  <c:v>8.0920605812994104</c:v>
                </c:pt>
                <c:pt idx="63">
                  <c:v>8.1052840248749156</c:v>
                </c:pt>
                <c:pt idx="64">
                  <c:v>8.1188866746571069</c:v>
                </c:pt>
                <c:pt idx="65">
                  <c:v>8.132650879279975</c:v>
                </c:pt>
                <c:pt idx="66">
                  <c:v>8.1467133782908387</c:v>
                </c:pt>
                <c:pt idx="67">
                  <c:v>8.1609938122575461</c:v>
                </c:pt>
                <c:pt idx="68">
                  <c:v>8.1756531072766876</c:v>
                </c:pt>
                <c:pt idx="69">
                  <c:v>8.1907253394512498</c:v>
                </c:pt>
                <c:pt idx="70">
                  <c:v>8.2061747476309197</c:v>
                </c:pt>
                <c:pt idx="71">
                  <c:v>8.2221408592019962</c:v>
                </c:pt>
                <c:pt idx="72">
                  <c:v>8.2384914509465759</c:v>
                </c:pt>
                <c:pt idx="73">
                  <c:v>8.255244674160247</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643832"/>
        <c:axId val="-2119640824"/>
      </c:lineChart>
      <c:dateAx>
        <c:axId val="-2119643832"/>
        <c:scaling>
          <c:orientation val="minMax"/>
        </c:scaling>
        <c:delete val="0"/>
        <c:axPos val="b"/>
        <c:numFmt formatCode="0" sourceLinked="1"/>
        <c:majorTickMark val="none"/>
        <c:minorTickMark val="none"/>
        <c:tickLblPos val="nextTo"/>
        <c:crossAx val="-2119640824"/>
        <c:crosses val="autoZero"/>
        <c:auto val="0"/>
        <c:lblOffset val="100"/>
        <c:baseTimeUnit val="days"/>
        <c:majorUnit val="4"/>
        <c:majorTimeUnit val="days"/>
      </c:dateAx>
      <c:valAx>
        <c:axId val="-2119640824"/>
        <c:scaling>
          <c:orientation val="minMax"/>
        </c:scaling>
        <c:delete val="0"/>
        <c:axPos val="l"/>
        <c:majorGridlines/>
        <c:numFmt formatCode="#,##0.0" sourceLinked="0"/>
        <c:majorTickMark val="none"/>
        <c:minorTickMark val="none"/>
        <c:tickLblPos val="nextTo"/>
        <c:spPr>
          <a:ln w="9525">
            <a:noFill/>
          </a:ln>
        </c:spPr>
        <c:crossAx val="-21196438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DataSummary!$K$514</c:f>
          <c:strCache>
            <c:ptCount val="1"/>
            <c:pt idx="0">
              <c:v>ARG: Private Capital-to-Output Ratio (Kp/Y)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Submodel3!$F$31:$CD$31</c15:sqref>
                  </c15:fullRef>
                </c:ext>
              </c:extLst>
              <c:f>(Submodel3!$F$31:$AJ$31,Submodel3!$AN$31:$CD$31)</c:f>
              <c:numCache>
                <c:formatCode>#,##0.000</c:formatCode>
                <c:ptCount val="74"/>
                <c:pt idx="0">
                  <c:v>2.6893620915500249</c:v>
                </c:pt>
                <c:pt idx="1">
                  <c:v>2.6733715804550759</c:v>
                </c:pt>
                <c:pt idx="2">
                  <c:v>2.6580902640857715</c:v>
                </c:pt>
                <c:pt idx="3">
                  <c:v>2.6437349249713455</c:v>
                </c:pt>
                <c:pt idx="4">
                  <c:v>2.6302854182037465</c:v>
                </c:pt>
                <c:pt idx="5">
                  <c:v>2.6175892442020108</c:v>
                </c:pt>
                <c:pt idx="6">
                  <c:v>2.6056357360097908</c:v>
                </c:pt>
                <c:pt idx="7">
                  <c:v>2.5948156465856163</c:v>
                </c:pt>
                <c:pt idx="8">
                  <c:v>2.5855758851137605</c:v>
                </c:pt>
                <c:pt idx="9">
                  <c:v>2.5783632307095665</c:v>
                </c:pt>
                <c:pt idx="10">
                  <c:v>2.5730241081747751</c:v>
                </c:pt>
                <c:pt idx="11">
                  <c:v>2.5693296802738868</c:v>
                </c:pt>
                <c:pt idx="12">
                  <c:v>2.5671670407224076</c:v>
                </c:pt>
                <c:pt idx="13">
                  <c:v>2.5660040423638644</c:v>
                </c:pt>
                <c:pt idx="14">
                  <c:v>2.5657684483585053</c:v>
                </c:pt>
                <c:pt idx="15">
                  <c:v>2.5664892162789652</c:v>
                </c:pt>
                <c:pt idx="16">
                  <c:v>2.5680064860159604</c:v>
                </c:pt>
                <c:pt idx="17">
                  <c:v>2.5702020566776747</c:v>
                </c:pt>
                <c:pt idx="18">
                  <c:v>2.5730091991586264</c:v>
                </c:pt>
                <c:pt idx="19">
                  <c:v>2.5762950449306055</c:v>
                </c:pt>
                <c:pt idx="20">
                  <c:v>2.5799107010235796</c:v>
                </c:pt>
                <c:pt idx="21">
                  <c:v>2.5836842110227018</c:v>
                </c:pt>
                <c:pt idx="22">
                  <c:v>2.5875283083372658</c:v>
                </c:pt>
                <c:pt idx="23">
                  <c:v>2.591352868037895</c:v>
                </c:pt>
                <c:pt idx="24">
                  <c:v>2.5951405681674724</c:v>
                </c:pt>
                <c:pt idx="25">
                  <c:v>2.5989779885614888</c:v>
                </c:pt>
                <c:pt idx="26">
                  <c:v>2.6029451261790477</c:v>
                </c:pt>
                <c:pt idx="27">
                  <c:v>2.6071277557407311</c:v>
                </c:pt>
                <c:pt idx="28">
                  <c:v>2.6115556237736901</c:v>
                </c:pt>
                <c:pt idx="29">
                  <c:v>2.6163019810839878</c:v>
                </c:pt>
                <c:pt idx="30">
                  <c:v>2.6214316224431111</c:v>
                </c:pt>
                <c:pt idx="31">
                  <c:v>2.64648465253544</c:v>
                </c:pt>
                <c:pt idx="32">
                  <c:v>2.6536151534751564</c:v>
                </c:pt>
                <c:pt idx="33">
                  <c:v>2.6608599138072306</c:v>
                </c:pt>
                <c:pt idx="34">
                  <c:v>2.6679279635368278</c:v>
                </c:pt>
                <c:pt idx="35">
                  <c:v>2.6747409499945438</c:v>
                </c:pt>
                <c:pt idx="36">
                  <c:v>2.6815219726911401</c:v>
                </c:pt>
                <c:pt idx="37">
                  <c:v>2.6886188545676477</c:v>
                </c:pt>
                <c:pt idx="38">
                  <c:v>2.695927515615578</c:v>
                </c:pt>
                <c:pt idx="39">
                  <c:v>2.7031852009904851</c:v>
                </c:pt>
                <c:pt idx="40">
                  <c:v>2.7104421358804687</c:v>
                </c:pt>
                <c:pt idx="41">
                  <c:v>2.7177830832870282</c:v>
                </c:pt>
                <c:pt idx="42">
                  <c:v>2.7252717076997675</c:v>
                </c:pt>
                <c:pt idx="43">
                  <c:v>2.7331678570485001</c:v>
                </c:pt>
                <c:pt idx="44">
                  <c:v>2.7414092083833559</c:v>
                </c:pt>
                <c:pt idx="45">
                  <c:v>2.749771878497945</c:v>
                </c:pt>
                <c:pt idx="46">
                  <c:v>2.7582524633488377</c:v>
                </c:pt>
                <c:pt idx="47">
                  <c:v>2.7670281520979905</c:v>
                </c:pt>
                <c:pt idx="48">
                  <c:v>2.7762470657170724</c:v>
                </c:pt>
                <c:pt idx="49">
                  <c:v>2.7858057252713113</c:v>
                </c:pt>
                <c:pt idx="50">
                  <c:v>2.7956150326832678</c:v>
                </c:pt>
                <c:pt idx="51">
                  <c:v>2.8055990608373</c:v>
                </c:pt>
                <c:pt idx="52">
                  <c:v>2.8156952075012915</c:v>
                </c:pt>
                <c:pt idx="53">
                  <c:v>2.8258132250371872</c:v>
                </c:pt>
                <c:pt idx="54">
                  <c:v>2.8355852236344981</c:v>
                </c:pt>
                <c:pt idx="55">
                  <c:v>2.8444705483651043</c:v>
                </c:pt>
                <c:pt idx="56">
                  <c:v>2.8518655593231332</c:v>
                </c:pt>
                <c:pt idx="57">
                  <c:v>2.8580373671732073</c:v>
                </c:pt>
                <c:pt idx="58">
                  <c:v>2.8633395751423896</c:v>
                </c:pt>
                <c:pt idx="59">
                  <c:v>2.8679230336326067</c:v>
                </c:pt>
                <c:pt idx="60">
                  <c:v>2.8724068846449993</c:v>
                </c:pt>
                <c:pt idx="61">
                  <c:v>2.8768979637335974</c:v>
                </c:pt>
                <c:pt idx="62">
                  <c:v>2.8814399000255828</c:v>
                </c:pt>
                <c:pt idx="63">
                  <c:v>2.8861485348104297</c:v>
                </c:pt>
                <c:pt idx="64">
                  <c:v>2.8909921982302342</c:v>
                </c:pt>
                <c:pt idx="65">
                  <c:v>2.8958933884764</c:v>
                </c:pt>
                <c:pt idx="66">
                  <c:v>2.9009007960874622</c:v>
                </c:pt>
                <c:pt idx="67">
                  <c:v>2.9059858064884527</c:v>
                </c:pt>
                <c:pt idx="68">
                  <c:v>2.9112057226210646</c:v>
                </c:pt>
                <c:pt idx="69">
                  <c:v>2.9165726783839263</c:v>
                </c:pt>
                <c:pt idx="70">
                  <c:v>2.9220739398628082</c:v>
                </c:pt>
                <c:pt idx="71">
                  <c:v>2.9277591902964839</c:v>
                </c:pt>
                <c:pt idx="72">
                  <c:v>2.9335813473315833</c:v>
                </c:pt>
                <c:pt idx="73">
                  <c:v>2.9395468743239865</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Submodel3s!$F$31:$CD$31</c15:sqref>
                  </c15:fullRef>
                </c:ext>
              </c:extLst>
              <c:f>(Submodel3s!$F$31:$AJ$31,Submodel3s!$AN$31:$CD$31)</c:f>
              <c:numCache>
                <c:formatCode>#,##0.000</c:formatCode>
                <c:ptCount val="74"/>
                <c:pt idx="0">
                  <c:v>2.6893620915500249</c:v>
                </c:pt>
                <c:pt idx="1">
                  <c:v>2.6733715804550759</c:v>
                </c:pt>
                <c:pt idx="2">
                  <c:v>2.6580902640857715</c:v>
                </c:pt>
                <c:pt idx="3">
                  <c:v>2.6437349249713455</c:v>
                </c:pt>
                <c:pt idx="4">
                  <c:v>2.6302854182037465</c:v>
                </c:pt>
                <c:pt idx="5">
                  <c:v>2.6175892442020108</c:v>
                </c:pt>
                <c:pt idx="6">
                  <c:v>2.6056357360097908</c:v>
                </c:pt>
                <c:pt idx="7">
                  <c:v>2.5948156465856163</c:v>
                </c:pt>
                <c:pt idx="8">
                  <c:v>2.5855758851137605</c:v>
                </c:pt>
                <c:pt idx="9">
                  <c:v>2.5783632307095665</c:v>
                </c:pt>
                <c:pt idx="10">
                  <c:v>2.5730241081747751</c:v>
                </c:pt>
                <c:pt idx="11">
                  <c:v>2.5693296802738868</c:v>
                </c:pt>
                <c:pt idx="12">
                  <c:v>2.5671670407224076</c:v>
                </c:pt>
                <c:pt idx="13">
                  <c:v>2.5660040423638644</c:v>
                </c:pt>
                <c:pt idx="14">
                  <c:v>2.5657684483585053</c:v>
                </c:pt>
                <c:pt idx="15">
                  <c:v>2.5664892162789652</c:v>
                </c:pt>
                <c:pt idx="16">
                  <c:v>2.5680064860159604</c:v>
                </c:pt>
                <c:pt idx="17">
                  <c:v>2.5702020566776747</c:v>
                </c:pt>
                <c:pt idx="18">
                  <c:v>2.5730091991586264</c:v>
                </c:pt>
                <c:pt idx="19">
                  <c:v>2.5762950449306055</c:v>
                </c:pt>
                <c:pt idx="20">
                  <c:v>2.5799107010235796</c:v>
                </c:pt>
                <c:pt idx="21">
                  <c:v>2.5836842110227018</c:v>
                </c:pt>
                <c:pt idx="22">
                  <c:v>2.5875283083372658</c:v>
                </c:pt>
                <c:pt idx="23">
                  <c:v>2.591352868037895</c:v>
                </c:pt>
                <c:pt idx="24">
                  <c:v>2.5951405681674724</c:v>
                </c:pt>
                <c:pt idx="25">
                  <c:v>2.5989779885614888</c:v>
                </c:pt>
                <c:pt idx="26">
                  <c:v>2.6029451261790477</c:v>
                </c:pt>
                <c:pt idx="27">
                  <c:v>2.6071277557407311</c:v>
                </c:pt>
                <c:pt idx="28">
                  <c:v>2.6115556237736901</c:v>
                </c:pt>
                <c:pt idx="29">
                  <c:v>2.6163019810839878</c:v>
                </c:pt>
                <c:pt idx="30">
                  <c:v>2.6214316224431111</c:v>
                </c:pt>
                <c:pt idx="31">
                  <c:v>2.64648465253544</c:v>
                </c:pt>
                <c:pt idx="32">
                  <c:v>2.6536151534751564</c:v>
                </c:pt>
                <c:pt idx="33">
                  <c:v>2.6608599138072306</c:v>
                </c:pt>
                <c:pt idx="34">
                  <c:v>2.6679279635368278</c:v>
                </c:pt>
                <c:pt idx="35">
                  <c:v>2.6747409499945438</c:v>
                </c:pt>
                <c:pt idx="36">
                  <c:v>2.6815219726911401</c:v>
                </c:pt>
                <c:pt idx="37">
                  <c:v>2.6886188545676477</c:v>
                </c:pt>
                <c:pt idx="38">
                  <c:v>2.695927515615578</c:v>
                </c:pt>
                <c:pt idx="39">
                  <c:v>2.7031852009904851</c:v>
                </c:pt>
                <c:pt idx="40">
                  <c:v>2.7104421358804687</c:v>
                </c:pt>
                <c:pt idx="41">
                  <c:v>2.7177830832870282</c:v>
                </c:pt>
                <c:pt idx="42">
                  <c:v>2.7252717076997675</c:v>
                </c:pt>
                <c:pt idx="43">
                  <c:v>2.7331678570485001</c:v>
                </c:pt>
                <c:pt idx="44">
                  <c:v>2.7414092083833559</c:v>
                </c:pt>
                <c:pt idx="45">
                  <c:v>2.749771878497945</c:v>
                </c:pt>
                <c:pt idx="46">
                  <c:v>2.7582524633488377</c:v>
                </c:pt>
                <c:pt idx="47">
                  <c:v>2.7670281520979905</c:v>
                </c:pt>
                <c:pt idx="48">
                  <c:v>2.7762470657170724</c:v>
                </c:pt>
                <c:pt idx="49">
                  <c:v>2.7858057252713113</c:v>
                </c:pt>
                <c:pt idx="50">
                  <c:v>2.7956150326832678</c:v>
                </c:pt>
                <c:pt idx="51">
                  <c:v>2.8055990608373</c:v>
                </c:pt>
                <c:pt idx="52">
                  <c:v>2.8156952075012915</c:v>
                </c:pt>
                <c:pt idx="53">
                  <c:v>2.8258132250371872</c:v>
                </c:pt>
                <c:pt idx="54">
                  <c:v>2.8355852236344981</c:v>
                </c:pt>
                <c:pt idx="55">
                  <c:v>2.8444705483651043</c:v>
                </c:pt>
                <c:pt idx="56">
                  <c:v>2.8518655593231332</c:v>
                </c:pt>
                <c:pt idx="57">
                  <c:v>2.8580373671732073</c:v>
                </c:pt>
                <c:pt idx="58">
                  <c:v>2.8633395751423896</c:v>
                </c:pt>
                <c:pt idx="59">
                  <c:v>2.8679230336326067</c:v>
                </c:pt>
                <c:pt idx="60">
                  <c:v>2.8724068846449993</c:v>
                </c:pt>
                <c:pt idx="61">
                  <c:v>2.8768979637335974</c:v>
                </c:pt>
                <c:pt idx="62">
                  <c:v>2.8814399000255828</c:v>
                </c:pt>
                <c:pt idx="63">
                  <c:v>2.8861485348104297</c:v>
                </c:pt>
                <c:pt idx="64">
                  <c:v>2.8909921982302342</c:v>
                </c:pt>
                <c:pt idx="65">
                  <c:v>2.8958933884764</c:v>
                </c:pt>
                <c:pt idx="66">
                  <c:v>2.9009007960874622</c:v>
                </c:pt>
                <c:pt idx="67">
                  <c:v>2.9059858064884527</c:v>
                </c:pt>
                <c:pt idx="68">
                  <c:v>2.9112057226210646</c:v>
                </c:pt>
                <c:pt idx="69">
                  <c:v>2.9165726783839263</c:v>
                </c:pt>
                <c:pt idx="70">
                  <c:v>2.9220739398628082</c:v>
                </c:pt>
                <c:pt idx="71">
                  <c:v>2.9277591902964839</c:v>
                </c:pt>
                <c:pt idx="72">
                  <c:v>2.9335813473315833</c:v>
                </c:pt>
                <c:pt idx="73">
                  <c:v>2.9395468743239865</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606248"/>
        <c:axId val="-2119603240"/>
      </c:lineChart>
      <c:dateAx>
        <c:axId val="-2119606248"/>
        <c:scaling>
          <c:orientation val="minMax"/>
        </c:scaling>
        <c:delete val="0"/>
        <c:axPos val="b"/>
        <c:numFmt formatCode="0" sourceLinked="1"/>
        <c:majorTickMark val="none"/>
        <c:minorTickMark val="none"/>
        <c:tickLblPos val="nextTo"/>
        <c:crossAx val="-2119603240"/>
        <c:crosses val="autoZero"/>
        <c:auto val="0"/>
        <c:lblOffset val="100"/>
        <c:baseTimeUnit val="days"/>
        <c:majorUnit val="4"/>
        <c:majorTimeUnit val="days"/>
      </c:dateAx>
      <c:valAx>
        <c:axId val="-2119603240"/>
        <c:scaling>
          <c:orientation val="minMax"/>
          <c:min val="0"/>
        </c:scaling>
        <c:delete val="0"/>
        <c:axPos val="l"/>
        <c:majorGridlines/>
        <c:numFmt formatCode="#,##0.0" sourceLinked="0"/>
        <c:majorTickMark val="none"/>
        <c:minorTickMark val="none"/>
        <c:tickLblPos val="nextTo"/>
        <c:spPr>
          <a:ln w="9525">
            <a:noFill/>
          </a:ln>
        </c:spPr>
        <c:crossAx val="-211960624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DataSummary!$K$483</c:f>
          <c:strCache>
            <c:ptCount val="1"/>
            <c:pt idx="0">
              <c:v>ARG: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Submodel1!$E$4:$CD$4</c15:sqref>
                  </c15:fullRef>
                </c:ext>
              </c:extLst>
              <c:f>(Submodel1!$E$4:$AJ$4,Submodel1!$AN$4:$CD$4)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Submodel1!$E$75:$CD$75</c15:sqref>
                  </c15:fullRef>
                </c:ext>
              </c:extLst>
              <c:f>(Submodel1!$E$75:$AJ$75,Submodel1!$AN$75:$CD$75)</c:f>
              <c:numCache>
                <c:formatCode>0.000</c:formatCode>
                <c:ptCount val="75"/>
                <c:pt idx="0">
                  <c:v>0.01</c:v>
                </c:pt>
                <c:pt idx="1">
                  <c:v>9.6821046924737628E-3</c:v>
                </c:pt>
                <c:pt idx="2">
                  <c:v>9.3696197106577592E-3</c:v>
                </c:pt>
                <c:pt idx="3">
                  <c:v>9.0645983335466574E-3</c:v>
                </c:pt>
                <c:pt idx="4">
                  <c:v>8.7699503893967079E-3</c:v>
                </c:pt>
                <c:pt idx="5">
                  <c:v>8.4853629774890148E-3</c:v>
                </c:pt>
                <c:pt idx="6">
                  <c:v>8.2091337217782001E-3</c:v>
                </c:pt>
                <c:pt idx="7">
                  <c:v>7.9414340881846304E-3</c:v>
                </c:pt>
                <c:pt idx="8">
                  <c:v>7.6860335950276401E-3</c:v>
                </c:pt>
                <c:pt idx="9">
                  <c:v>7.4479720392462839E-3</c:v>
                </c:pt>
                <c:pt idx="10">
                  <c:v>7.2319536842006572E-3</c:v>
                </c:pt>
                <c:pt idx="11">
                  <c:v>7.0358417199932154E-3</c:v>
                </c:pt>
                <c:pt idx="12">
                  <c:v>6.8569590218065714E-3</c:v>
                </c:pt>
                <c:pt idx="13">
                  <c:v>6.6937930756635969E-3</c:v>
                </c:pt>
                <c:pt idx="14">
                  <c:v>6.5415420199335349E-3</c:v>
                </c:pt>
                <c:pt idx="15">
                  <c:v>6.3988183800735617E-3</c:v>
                </c:pt>
                <c:pt idx="16">
                  <c:v>6.2650881044114086E-3</c:v>
                </c:pt>
                <c:pt idx="17">
                  <c:v>6.1392292878921749E-3</c:v>
                </c:pt>
                <c:pt idx="18">
                  <c:v>6.0201963585735331E-3</c:v>
                </c:pt>
                <c:pt idx="19">
                  <c:v>5.9069391662526921E-3</c:v>
                </c:pt>
                <c:pt idx="20">
                  <c:v>5.7986818685160134E-3</c:v>
                </c:pt>
                <c:pt idx="21">
                  <c:v>5.6942431510916807E-3</c:v>
                </c:pt>
                <c:pt idx="22">
                  <c:v>5.5918310922981251E-3</c:v>
                </c:pt>
                <c:pt idx="23">
                  <c:v>5.4908408214435758E-3</c:v>
                </c:pt>
                <c:pt idx="24">
                  <c:v>5.3908557543817376E-3</c:v>
                </c:pt>
                <c:pt idx="25">
                  <c:v>5.2912406127212592E-3</c:v>
                </c:pt>
                <c:pt idx="26">
                  <c:v>5.192059456574658E-3</c:v>
                </c:pt>
                <c:pt idx="27">
                  <c:v>5.0941900618112152E-3</c:v>
                </c:pt>
                <c:pt idx="28">
                  <c:v>4.9981770646958202E-3</c:v>
                </c:pt>
                <c:pt idx="29">
                  <c:v>4.9042788170792027E-3</c:v>
                </c:pt>
                <c:pt idx="30">
                  <c:v>4.8128259661880781E-3</c:v>
                </c:pt>
                <c:pt idx="31">
                  <c:v>4.7243856408411156E-3</c:v>
                </c:pt>
                <c:pt idx="32">
                  <c:v>4.4051878152388674E-3</c:v>
                </c:pt>
                <c:pt idx="33">
                  <c:v>4.3324533361460164E-3</c:v>
                </c:pt>
                <c:pt idx="34">
                  <c:v>4.2613586613673383E-3</c:v>
                </c:pt>
                <c:pt idx="35">
                  <c:v>4.1901501117120104E-3</c:v>
                </c:pt>
                <c:pt idx="36">
                  <c:v>4.1183460669475492E-3</c:v>
                </c:pt>
                <c:pt idx="37">
                  <c:v>4.0474946351523149E-3</c:v>
                </c:pt>
                <c:pt idx="38">
                  <c:v>3.9795261536528454E-3</c:v>
                </c:pt>
                <c:pt idx="39">
                  <c:v>3.9140107810198242E-3</c:v>
                </c:pt>
                <c:pt idx="40">
                  <c:v>3.8491505114991156E-3</c:v>
                </c:pt>
                <c:pt idx="41">
                  <c:v>3.7851653153455926E-3</c:v>
                </c:pt>
                <c:pt idx="42">
                  <c:v>3.7225277063050685E-3</c:v>
                </c:pt>
                <c:pt idx="43">
                  <c:v>3.6612884992700536E-3</c:v>
                </c:pt>
                <c:pt idx="44">
                  <c:v>3.6028552189466528E-3</c:v>
                </c:pt>
                <c:pt idx="45">
                  <c:v>3.5469786385304001E-3</c:v>
                </c:pt>
                <c:pt idx="46">
                  <c:v>3.4925934586616638E-3</c:v>
                </c:pt>
                <c:pt idx="47">
                  <c:v>3.4397102008733725E-3</c:v>
                </c:pt>
                <c:pt idx="48">
                  <c:v>3.389042741649194E-3</c:v>
                </c:pt>
                <c:pt idx="49">
                  <c:v>3.3410525303153261E-3</c:v>
                </c:pt>
                <c:pt idx="50">
                  <c:v>3.2956019139682275E-3</c:v>
                </c:pt>
                <c:pt idx="51">
                  <c:v>3.2526539464392316E-3</c:v>
                </c:pt>
                <c:pt idx="52">
                  <c:v>3.2115102498587941E-3</c:v>
                </c:pt>
                <c:pt idx="53">
                  <c:v>3.171942007051154E-3</c:v>
                </c:pt>
                <c:pt idx="54">
                  <c:v>3.1333887302514344E-3</c:v>
                </c:pt>
                <c:pt idx="55">
                  <c:v>3.0940709079980365E-3</c:v>
                </c:pt>
                <c:pt idx="56">
                  <c:v>3.051968731458373E-3</c:v>
                </c:pt>
                <c:pt idx="57">
                  <c:v>3.0046368108672052E-3</c:v>
                </c:pt>
                <c:pt idx="58">
                  <c:v>2.9532074809764082E-3</c:v>
                </c:pt>
                <c:pt idx="59">
                  <c:v>2.8990014017409266E-3</c:v>
                </c:pt>
                <c:pt idx="60">
                  <c:v>2.8428380642152155E-3</c:v>
                </c:pt>
                <c:pt idx="61">
                  <c:v>2.7870713356697723E-3</c:v>
                </c:pt>
                <c:pt idx="62">
                  <c:v>2.7320219057669188E-3</c:v>
                </c:pt>
                <c:pt idx="63">
                  <c:v>2.6780987215850637E-3</c:v>
                </c:pt>
                <c:pt idx="64">
                  <c:v>2.6258213471841213E-3</c:v>
                </c:pt>
                <c:pt idx="65">
                  <c:v>2.5749109813946779E-3</c:v>
                </c:pt>
                <c:pt idx="66">
                  <c:v>2.5252105067401424E-3</c:v>
                </c:pt>
                <c:pt idx="67">
                  <c:v>2.4769859133555341E-3</c:v>
                </c:pt>
                <c:pt idx="68">
                  <c:v>2.4299594739496887E-3</c:v>
                </c:pt>
                <c:pt idx="69">
                  <c:v>2.3844061032348603E-3</c:v>
                </c:pt>
                <c:pt idx="70">
                  <c:v>2.3404831213416693E-3</c:v>
                </c:pt>
                <c:pt idx="71">
                  <c:v>2.2980265884961341E-3</c:v>
                </c:pt>
                <c:pt idx="72">
                  <c:v>2.2571222956923151E-3</c:v>
                </c:pt>
                <c:pt idx="73">
                  <c:v>2.2177027698529195E-3</c:v>
                </c:pt>
                <c:pt idx="74">
                  <c:v>2.1798213440847305E-3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Submodel1!$E$4:$CD$4</c15:sqref>
                  </c15:fullRef>
                </c:ext>
              </c:extLst>
              <c:f>(Submodel1!$E$4:$AJ$4,Submodel1!$AN$4:$CD$4)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Submodel1s!$E$75:$CD$75</c15:sqref>
                  </c15:fullRef>
                </c:ext>
              </c:extLst>
              <c:f>(Submodel1s!$E$75:$AJ$75,Submodel1s!$AN$75:$CD$75)</c:f>
              <c:numCache>
                <c:formatCode>0.000</c:formatCode>
                <c:ptCount val="75"/>
                <c:pt idx="0">
                  <c:v>0.01</c:v>
                </c:pt>
                <c:pt idx="1">
                  <c:v>9.6821046924737628E-3</c:v>
                </c:pt>
                <c:pt idx="2">
                  <c:v>9.3696197106577592E-3</c:v>
                </c:pt>
                <c:pt idx="3">
                  <c:v>9.0645983335466574E-3</c:v>
                </c:pt>
                <c:pt idx="4">
                  <c:v>8.7699503893967079E-3</c:v>
                </c:pt>
                <c:pt idx="5">
                  <c:v>8.4853629774890148E-3</c:v>
                </c:pt>
                <c:pt idx="6">
                  <c:v>8.2091337217782001E-3</c:v>
                </c:pt>
                <c:pt idx="7">
                  <c:v>7.9414340881846304E-3</c:v>
                </c:pt>
                <c:pt idx="8">
                  <c:v>7.6860335950276401E-3</c:v>
                </c:pt>
                <c:pt idx="9">
                  <c:v>7.4479720392462839E-3</c:v>
                </c:pt>
                <c:pt idx="10">
                  <c:v>7.2319536842006572E-3</c:v>
                </c:pt>
                <c:pt idx="11">
                  <c:v>7.0358417199932154E-3</c:v>
                </c:pt>
                <c:pt idx="12">
                  <c:v>6.8569590218065714E-3</c:v>
                </c:pt>
                <c:pt idx="13">
                  <c:v>6.6937930756635969E-3</c:v>
                </c:pt>
                <c:pt idx="14">
                  <c:v>6.5415420199335349E-3</c:v>
                </c:pt>
                <c:pt idx="15">
                  <c:v>6.3988183800735617E-3</c:v>
                </c:pt>
                <c:pt idx="16">
                  <c:v>6.2650881044114086E-3</c:v>
                </c:pt>
                <c:pt idx="17">
                  <c:v>6.1392292878921749E-3</c:v>
                </c:pt>
                <c:pt idx="18">
                  <c:v>6.0201963585735331E-3</c:v>
                </c:pt>
                <c:pt idx="19">
                  <c:v>5.9069391662526921E-3</c:v>
                </c:pt>
                <c:pt idx="20">
                  <c:v>5.7986818685160134E-3</c:v>
                </c:pt>
                <c:pt idx="21">
                  <c:v>5.6942431510916807E-3</c:v>
                </c:pt>
                <c:pt idx="22">
                  <c:v>5.5918310922981251E-3</c:v>
                </c:pt>
                <c:pt idx="23">
                  <c:v>5.4908408214435758E-3</c:v>
                </c:pt>
                <c:pt idx="24">
                  <c:v>5.3908557543817376E-3</c:v>
                </c:pt>
                <c:pt idx="25">
                  <c:v>5.2912406127212592E-3</c:v>
                </c:pt>
                <c:pt idx="26">
                  <c:v>5.192059456574658E-3</c:v>
                </c:pt>
                <c:pt idx="27">
                  <c:v>5.0941900618112152E-3</c:v>
                </c:pt>
                <c:pt idx="28">
                  <c:v>4.9981770646958202E-3</c:v>
                </c:pt>
                <c:pt idx="29">
                  <c:v>4.9042788170792027E-3</c:v>
                </c:pt>
                <c:pt idx="30">
                  <c:v>4.8128259661880781E-3</c:v>
                </c:pt>
                <c:pt idx="31">
                  <c:v>4.7243856408411156E-3</c:v>
                </c:pt>
                <c:pt idx="32">
                  <c:v>4.4051878152388674E-3</c:v>
                </c:pt>
                <c:pt idx="33">
                  <c:v>4.3324533361460164E-3</c:v>
                </c:pt>
                <c:pt idx="34">
                  <c:v>4.2613586613673383E-3</c:v>
                </c:pt>
                <c:pt idx="35">
                  <c:v>4.1901501117120104E-3</c:v>
                </c:pt>
                <c:pt idx="36">
                  <c:v>4.1183460669475492E-3</c:v>
                </c:pt>
                <c:pt idx="37">
                  <c:v>4.0474946351523149E-3</c:v>
                </c:pt>
                <c:pt idx="38">
                  <c:v>3.9795261536528454E-3</c:v>
                </c:pt>
                <c:pt idx="39">
                  <c:v>3.9140107810198242E-3</c:v>
                </c:pt>
                <c:pt idx="40">
                  <c:v>3.8491505114991156E-3</c:v>
                </c:pt>
                <c:pt idx="41">
                  <c:v>3.7851653153455926E-3</c:v>
                </c:pt>
                <c:pt idx="42">
                  <c:v>3.7225277063050685E-3</c:v>
                </c:pt>
                <c:pt idx="43">
                  <c:v>3.6612884992700536E-3</c:v>
                </c:pt>
                <c:pt idx="44">
                  <c:v>3.6028552189466528E-3</c:v>
                </c:pt>
                <c:pt idx="45">
                  <c:v>3.5469786385304001E-3</c:v>
                </c:pt>
                <c:pt idx="46">
                  <c:v>3.4925934586616638E-3</c:v>
                </c:pt>
                <c:pt idx="47">
                  <c:v>3.4397102008733725E-3</c:v>
                </c:pt>
                <c:pt idx="48">
                  <c:v>3.389042741649194E-3</c:v>
                </c:pt>
                <c:pt idx="49">
                  <c:v>3.3410525303153261E-3</c:v>
                </c:pt>
                <c:pt idx="50">
                  <c:v>3.2956019139682275E-3</c:v>
                </c:pt>
                <c:pt idx="51">
                  <c:v>3.2526539464392316E-3</c:v>
                </c:pt>
                <c:pt idx="52">
                  <c:v>3.2115102498587941E-3</c:v>
                </c:pt>
                <c:pt idx="53">
                  <c:v>3.171942007051154E-3</c:v>
                </c:pt>
                <c:pt idx="54">
                  <c:v>3.1333887302514344E-3</c:v>
                </c:pt>
                <c:pt idx="55">
                  <c:v>3.0940709079980365E-3</c:v>
                </c:pt>
                <c:pt idx="56">
                  <c:v>3.051968731458373E-3</c:v>
                </c:pt>
                <c:pt idx="57">
                  <c:v>3.0046368108672052E-3</c:v>
                </c:pt>
                <c:pt idx="58">
                  <c:v>2.9532074809764082E-3</c:v>
                </c:pt>
                <c:pt idx="59">
                  <c:v>2.8990014017409266E-3</c:v>
                </c:pt>
                <c:pt idx="60">
                  <c:v>2.8428380642152155E-3</c:v>
                </c:pt>
                <c:pt idx="61">
                  <c:v>2.7870713356697723E-3</c:v>
                </c:pt>
                <c:pt idx="62">
                  <c:v>2.7320219057669188E-3</c:v>
                </c:pt>
                <c:pt idx="63">
                  <c:v>2.6780987215850637E-3</c:v>
                </c:pt>
                <c:pt idx="64">
                  <c:v>2.6258213471841213E-3</c:v>
                </c:pt>
                <c:pt idx="65">
                  <c:v>2.5749109813946779E-3</c:v>
                </c:pt>
                <c:pt idx="66">
                  <c:v>2.5252105067401424E-3</c:v>
                </c:pt>
                <c:pt idx="67">
                  <c:v>2.4769859133555341E-3</c:v>
                </c:pt>
                <c:pt idx="68">
                  <c:v>2.4299594739496887E-3</c:v>
                </c:pt>
                <c:pt idx="69">
                  <c:v>2.3844061032348603E-3</c:v>
                </c:pt>
                <c:pt idx="70">
                  <c:v>2.3404831213416693E-3</c:v>
                </c:pt>
                <c:pt idx="71">
                  <c:v>2.2980265884961341E-3</c:v>
                </c:pt>
                <c:pt idx="72">
                  <c:v>2.2571222956923151E-3</c:v>
                </c:pt>
                <c:pt idx="73">
                  <c:v>2.2177027698529195E-3</c:v>
                </c:pt>
                <c:pt idx="74">
                  <c:v>2.1798213440847305E-3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19566440"/>
        <c:axId val="-2119563432"/>
      </c:lineChart>
      <c:dateAx>
        <c:axId val="-2119566440"/>
        <c:scaling>
          <c:orientation val="minMax"/>
        </c:scaling>
        <c:delete val="0"/>
        <c:axPos val="b"/>
        <c:numFmt formatCode="0" sourceLinked="1"/>
        <c:majorTickMark val="none"/>
        <c:minorTickMark val="none"/>
        <c:tickLblPos val="nextTo"/>
        <c:crossAx val="-2119563432"/>
        <c:crosses val="autoZero"/>
        <c:auto val="0"/>
        <c:lblOffset val="100"/>
        <c:baseTimeUnit val="days"/>
        <c:majorUnit val="4"/>
        <c:majorTimeUnit val="days"/>
      </c:dateAx>
      <c:valAx>
        <c:axId val="-2119563432"/>
        <c:scaling>
          <c:orientation val="minMax"/>
          <c:min val="0"/>
        </c:scaling>
        <c:delete val="0"/>
        <c:axPos val="l"/>
        <c:majorGridlines/>
        <c:numFmt formatCode="0%" sourceLinked="0"/>
        <c:majorTickMark val="none"/>
        <c:minorTickMark val="none"/>
        <c:tickLblPos val="nextTo"/>
        <c:spPr>
          <a:ln w="9525">
            <a:noFill/>
          </a:ln>
        </c:spPr>
        <c:crossAx val="-21195664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DataSummary!$K$516</c:f>
          <c:strCache>
            <c:ptCount val="1"/>
            <c:pt idx="0">
              <c:v>ARG: Poverty Headcount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Submodel3!$F$54:$CD$54</c15:sqref>
                  </c15:fullRef>
                </c:ext>
              </c:extLst>
              <c:f>(Submodel3!$F$54:$AJ$54,Submodel3!$AN$54:$CD$54)</c:f>
              <c:numCache>
                <c:formatCode>#,##0.000</c:formatCode>
                <c:ptCount val="74"/>
                <c:pt idx="0">
                  <c:v>9.6722136545672813E-3</c:v>
                </c:pt>
                <c:pt idx="1">
                  <c:v>9.4919666991082011E-3</c:v>
                </c:pt>
                <c:pt idx="2">
                  <c:v>9.3096335317611502E-3</c:v>
                </c:pt>
                <c:pt idx="3">
                  <c:v>9.1286642171727918E-3</c:v>
                </c:pt>
                <c:pt idx="4">
                  <c:v>8.9491878151372519E-3</c:v>
                </c:pt>
                <c:pt idx="5">
                  <c:v>8.7698122455722571E-3</c:v>
                </c:pt>
                <c:pt idx="6">
                  <c:v>8.5911299374423593E-3</c:v>
                </c:pt>
                <c:pt idx="7">
                  <c:v>8.4177411162024464E-3</c:v>
                </c:pt>
                <c:pt idx="8">
                  <c:v>8.2558282333853542E-3</c:v>
                </c:pt>
                <c:pt idx="9">
                  <c:v>8.1113805616820894E-3</c:v>
                </c:pt>
                <c:pt idx="10">
                  <c:v>7.9827516964781249E-3</c:v>
                </c:pt>
                <c:pt idx="11">
                  <c:v>7.8675875459266326E-3</c:v>
                </c:pt>
                <c:pt idx="12">
                  <c:v>7.7647719089592206E-3</c:v>
                </c:pt>
                <c:pt idx="13">
                  <c:v>7.6692968217136788E-3</c:v>
                </c:pt>
                <c:pt idx="14">
                  <c:v>7.579975213532735E-3</c:v>
                </c:pt>
                <c:pt idx="15">
                  <c:v>7.4965667154019274E-3</c:v>
                </c:pt>
                <c:pt idx="16">
                  <c:v>7.4181037979006298E-3</c:v>
                </c:pt>
                <c:pt idx="17">
                  <c:v>7.3436621054749256E-3</c:v>
                </c:pt>
                <c:pt idx="18">
                  <c:v>7.272265049817042E-3</c:v>
                </c:pt>
                <c:pt idx="19">
                  <c:v>7.2032285298824711E-3</c:v>
                </c:pt>
                <c:pt idx="20">
                  <c:v>7.1353364676579713E-3</c:v>
                </c:pt>
                <c:pt idx="21">
                  <c:v>7.0665679189959012E-3</c:v>
                </c:pt>
                <c:pt idx="22">
                  <c:v>6.9963157780149185E-3</c:v>
                </c:pt>
                <c:pt idx="23">
                  <c:v>6.9241852474490285E-3</c:v>
                </c:pt>
                <c:pt idx="24">
                  <c:v>6.8494838550638955E-3</c:v>
                </c:pt>
                <c:pt idx="25">
                  <c:v>6.7723854607119145E-3</c:v>
                </c:pt>
                <c:pt idx="26">
                  <c:v>6.6941119069104365E-3</c:v>
                </c:pt>
                <c:pt idx="27">
                  <c:v>6.6154796144286413E-3</c:v>
                </c:pt>
                <c:pt idx="28">
                  <c:v>6.5369464211844173E-3</c:v>
                </c:pt>
                <c:pt idx="29">
                  <c:v>6.4590690015122283E-3</c:v>
                </c:pt>
                <c:pt idx="30">
                  <c:v>6.3827228254282626E-3</c:v>
                </c:pt>
                <c:pt idx="31">
                  <c:v>6.1012715772503501E-3</c:v>
                </c:pt>
                <c:pt idx="32">
                  <c:v>6.035430846812866E-3</c:v>
                </c:pt>
                <c:pt idx="33">
                  <c:v>5.9700163073427084E-3</c:v>
                </c:pt>
                <c:pt idx="34">
                  <c:v>5.9027162485109407E-3</c:v>
                </c:pt>
                <c:pt idx="35">
                  <c:v>5.8329174988949271E-3</c:v>
                </c:pt>
                <c:pt idx="36">
                  <c:v>5.7628000883378086E-3</c:v>
                </c:pt>
                <c:pt idx="37">
                  <c:v>5.6951129625398651E-3</c:v>
                </c:pt>
                <c:pt idx="38">
                  <c:v>5.6293549816137899E-3</c:v>
                </c:pt>
                <c:pt idx="39">
                  <c:v>5.5630943233925248E-3</c:v>
                </c:pt>
                <c:pt idx="40">
                  <c:v>5.4966947160911628E-3</c:v>
                </c:pt>
                <c:pt idx="41">
                  <c:v>5.4308804240601784E-3</c:v>
                </c:pt>
                <c:pt idx="42">
                  <c:v>5.365785228842874E-3</c:v>
                </c:pt>
                <c:pt idx="43">
                  <c:v>5.3034758315722965E-3</c:v>
                </c:pt>
                <c:pt idx="44">
                  <c:v>5.2436754061454555E-3</c:v>
                </c:pt>
                <c:pt idx="45">
                  <c:v>5.1849289094053124E-3</c:v>
                </c:pt>
                <c:pt idx="46">
                  <c:v>5.1273072701891178E-3</c:v>
                </c:pt>
                <c:pt idx="47">
                  <c:v>5.0718957875486581E-3</c:v>
                </c:pt>
                <c:pt idx="48">
                  <c:v>5.0194242356665216E-3</c:v>
                </c:pt>
                <c:pt idx="49">
                  <c:v>4.9697577868453007E-3</c:v>
                </c:pt>
                <c:pt idx="50">
                  <c:v>4.9229040954980145E-3</c:v>
                </c:pt>
                <c:pt idx="51">
                  <c:v>4.8779009597179415E-3</c:v>
                </c:pt>
                <c:pt idx="52">
                  <c:v>4.8344610275653311E-3</c:v>
                </c:pt>
                <c:pt idx="53">
                  <c:v>4.791803982622452E-3</c:v>
                </c:pt>
                <c:pt idx="54">
                  <c:v>4.7473412048406848E-3</c:v>
                </c:pt>
                <c:pt idx="55">
                  <c:v>4.6980912182206019E-3</c:v>
                </c:pt>
                <c:pt idx="56">
                  <c:v>4.6403863979298521E-3</c:v>
                </c:pt>
                <c:pt idx="57">
                  <c:v>4.5758505746204487E-3</c:v>
                </c:pt>
                <c:pt idx="58">
                  <c:v>4.5064221884572294E-3</c:v>
                </c:pt>
                <c:pt idx="59">
                  <c:v>4.4333138968227007E-3</c:v>
                </c:pt>
                <c:pt idx="60">
                  <c:v>4.3600902452607011E-3</c:v>
                </c:pt>
                <c:pt idx="61">
                  <c:v>4.287262601888271E-3</c:v>
                </c:pt>
                <c:pt idx="62">
                  <c:v>4.2154816601772767E-3</c:v>
                </c:pt>
                <c:pt idx="63">
                  <c:v>4.1455741171968217E-3</c:v>
                </c:pt>
                <c:pt idx="64">
                  <c:v>4.0771475205707069E-3</c:v>
                </c:pt>
                <c:pt idx="65">
                  <c:v>4.0099910016814328E-3</c:v>
                </c:pt>
                <c:pt idx="66">
                  <c:v>3.9445440700729955E-3</c:v>
                </c:pt>
                <c:pt idx="67">
                  <c:v>3.8804079887403316E-3</c:v>
                </c:pt>
                <c:pt idx="68">
                  <c:v>3.8180362443071816E-3</c:v>
                </c:pt>
                <c:pt idx="69">
                  <c:v>3.7577023910959685E-3</c:v>
                </c:pt>
                <c:pt idx="70">
                  <c:v>3.6991809345004595E-3</c:v>
                </c:pt>
                <c:pt idx="71">
                  <c:v>3.6426331993444044E-3</c:v>
                </c:pt>
                <c:pt idx="72">
                  <c:v>3.5879805780388483E-3</c:v>
                </c:pt>
                <c:pt idx="73">
                  <c:v>3.5353322987866456E-3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Submodel3s!$F$54:$CD$54</c15:sqref>
                  </c15:fullRef>
                </c:ext>
              </c:extLst>
              <c:f>(Submodel3s!$F$54:$AJ$54,Submodel3s!$AN$54:$CD$54)</c:f>
              <c:numCache>
                <c:formatCode>#,##0.000</c:formatCode>
                <c:ptCount val="74"/>
                <c:pt idx="0">
                  <c:v>9.6722136545672813E-3</c:v>
                </c:pt>
                <c:pt idx="1">
                  <c:v>9.4919666991082011E-3</c:v>
                </c:pt>
                <c:pt idx="2">
                  <c:v>9.3096335317611502E-3</c:v>
                </c:pt>
                <c:pt idx="3">
                  <c:v>9.1286642171727918E-3</c:v>
                </c:pt>
                <c:pt idx="4">
                  <c:v>8.9491878151372519E-3</c:v>
                </c:pt>
                <c:pt idx="5">
                  <c:v>8.7698122455722571E-3</c:v>
                </c:pt>
                <c:pt idx="6">
                  <c:v>8.5911299374423593E-3</c:v>
                </c:pt>
                <c:pt idx="7">
                  <c:v>8.4177411162024464E-3</c:v>
                </c:pt>
                <c:pt idx="8">
                  <c:v>8.2558282333853542E-3</c:v>
                </c:pt>
                <c:pt idx="9">
                  <c:v>8.1113805616820894E-3</c:v>
                </c:pt>
                <c:pt idx="10">
                  <c:v>7.9827516964781249E-3</c:v>
                </c:pt>
                <c:pt idx="11">
                  <c:v>7.8675875459266326E-3</c:v>
                </c:pt>
                <c:pt idx="12">
                  <c:v>7.7647719089592206E-3</c:v>
                </c:pt>
                <c:pt idx="13">
                  <c:v>7.6692968217136788E-3</c:v>
                </c:pt>
                <c:pt idx="14">
                  <c:v>7.579975213532735E-3</c:v>
                </c:pt>
                <c:pt idx="15">
                  <c:v>7.4965667154019274E-3</c:v>
                </c:pt>
                <c:pt idx="16">
                  <c:v>7.4181037979006298E-3</c:v>
                </c:pt>
                <c:pt idx="17">
                  <c:v>7.3436621054749256E-3</c:v>
                </c:pt>
                <c:pt idx="18">
                  <c:v>7.272265049817042E-3</c:v>
                </c:pt>
                <c:pt idx="19">
                  <c:v>7.2032285298824711E-3</c:v>
                </c:pt>
                <c:pt idx="20">
                  <c:v>7.1353364676579713E-3</c:v>
                </c:pt>
                <c:pt idx="21">
                  <c:v>7.0665679189959012E-3</c:v>
                </c:pt>
                <c:pt idx="22">
                  <c:v>6.9963157780149185E-3</c:v>
                </c:pt>
                <c:pt idx="23">
                  <c:v>6.9241852474490285E-3</c:v>
                </c:pt>
                <c:pt idx="24">
                  <c:v>6.8494838550638955E-3</c:v>
                </c:pt>
                <c:pt idx="25">
                  <c:v>6.7723854607119145E-3</c:v>
                </c:pt>
                <c:pt idx="26">
                  <c:v>6.6941119069104365E-3</c:v>
                </c:pt>
                <c:pt idx="27">
                  <c:v>6.6154796144286413E-3</c:v>
                </c:pt>
                <c:pt idx="28">
                  <c:v>6.5369464211844173E-3</c:v>
                </c:pt>
                <c:pt idx="29">
                  <c:v>6.4590690015122283E-3</c:v>
                </c:pt>
                <c:pt idx="30">
                  <c:v>6.3827228254282626E-3</c:v>
                </c:pt>
                <c:pt idx="31">
                  <c:v>6.1012715772503501E-3</c:v>
                </c:pt>
                <c:pt idx="32">
                  <c:v>6.035430846812866E-3</c:v>
                </c:pt>
                <c:pt idx="33">
                  <c:v>5.9700163073427084E-3</c:v>
                </c:pt>
                <c:pt idx="34">
                  <c:v>5.9027162485109407E-3</c:v>
                </c:pt>
                <c:pt idx="35">
                  <c:v>5.8329174988949271E-3</c:v>
                </c:pt>
                <c:pt idx="36">
                  <c:v>5.7628000883378086E-3</c:v>
                </c:pt>
                <c:pt idx="37">
                  <c:v>5.6951129625398651E-3</c:v>
                </c:pt>
                <c:pt idx="38">
                  <c:v>5.6293549816137899E-3</c:v>
                </c:pt>
                <c:pt idx="39">
                  <c:v>5.5630943233925248E-3</c:v>
                </c:pt>
                <c:pt idx="40">
                  <c:v>5.4966947160911628E-3</c:v>
                </c:pt>
                <c:pt idx="41">
                  <c:v>5.4308804240601784E-3</c:v>
                </c:pt>
                <c:pt idx="42">
                  <c:v>5.365785228842874E-3</c:v>
                </c:pt>
                <c:pt idx="43">
                  <c:v>5.3034758315722965E-3</c:v>
                </c:pt>
                <c:pt idx="44">
                  <c:v>5.2436754061454555E-3</c:v>
                </c:pt>
                <c:pt idx="45">
                  <c:v>5.1849289094053124E-3</c:v>
                </c:pt>
                <c:pt idx="46">
                  <c:v>5.1273072701891178E-3</c:v>
                </c:pt>
                <c:pt idx="47">
                  <c:v>5.0718957875486581E-3</c:v>
                </c:pt>
                <c:pt idx="48">
                  <c:v>5.0194242356665216E-3</c:v>
                </c:pt>
                <c:pt idx="49">
                  <c:v>4.9697577868453007E-3</c:v>
                </c:pt>
                <c:pt idx="50">
                  <c:v>4.9229040954980145E-3</c:v>
                </c:pt>
                <c:pt idx="51">
                  <c:v>4.8779009597179415E-3</c:v>
                </c:pt>
                <c:pt idx="52">
                  <c:v>4.8344610275653311E-3</c:v>
                </c:pt>
                <c:pt idx="53">
                  <c:v>4.791803982622452E-3</c:v>
                </c:pt>
                <c:pt idx="54">
                  <c:v>4.7473412048406848E-3</c:v>
                </c:pt>
                <c:pt idx="55">
                  <c:v>4.6980912182206019E-3</c:v>
                </c:pt>
                <c:pt idx="56">
                  <c:v>4.6403863979298521E-3</c:v>
                </c:pt>
                <c:pt idx="57">
                  <c:v>4.5758505746204487E-3</c:v>
                </c:pt>
                <c:pt idx="58">
                  <c:v>4.5064221884572294E-3</c:v>
                </c:pt>
                <c:pt idx="59">
                  <c:v>4.4333138968227007E-3</c:v>
                </c:pt>
                <c:pt idx="60">
                  <c:v>4.3600902452607011E-3</c:v>
                </c:pt>
                <c:pt idx="61">
                  <c:v>4.287262601888271E-3</c:v>
                </c:pt>
                <c:pt idx="62">
                  <c:v>4.2154816601772767E-3</c:v>
                </c:pt>
                <c:pt idx="63">
                  <c:v>4.1455741171968217E-3</c:v>
                </c:pt>
                <c:pt idx="64">
                  <c:v>4.0771475205707069E-3</c:v>
                </c:pt>
                <c:pt idx="65">
                  <c:v>4.0099910016814328E-3</c:v>
                </c:pt>
                <c:pt idx="66">
                  <c:v>3.9445440700729955E-3</c:v>
                </c:pt>
                <c:pt idx="67">
                  <c:v>3.8804079887403316E-3</c:v>
                </c:pt>
                <c:pt idx="68">
                  <c:v>3.8180362443071816E-3</c:v>
                </c:pt>
                <c:pt idx="69">
                  <c:v>3.7577023910959685E-3</c:v>
                </c:pt>
                <c:pt idx="70">
                  <c:v>3.6991809345004595E-3</c:v>
                </c:pt>
                <c:pt idx="71">
                  <c:v>3.6426331993444044E-3</c:v>
                </c:pt>
                <c:pt idx="72">
                  <c:v>3.5879805780388483E-3</c:v>
                </c:pt>
                <c:pt idx="73">
                  <c:v>3.5353322987866456E-3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19526920"/>
        <c:axId val="-2119523912"/>
      </c:lineChart>
      <c:dateAx>
        <c:axId val="-2119526920"/>
        <c:scaling>
          <c:orientation val="minMax"/>
        </c:scaling>
        <c:delete val="0"/>
        <c:axPos val="b"/>
        <c:numFmt formatCode="0" sourceLinked="1"/>
        <c:majorTickMark val="none"/>
        <c:minorTickMark val="none"/>
        <c:tickLblPos val="nextTo"/>
        <c:crossAx val="-2119523912"/>
        <c:crosses val="autoZero"/>
        <c:auto val="0"/>
        <c:lblOffset val="100"/>
        <c:baseTimeUnit val="days"/>
        <c:majorUnit val="4"/>
        <c:majorTimeUnit val="days"/>
      </c:dateAx>
      <c:valAx>
        <c:axId val="-2119523912"/>
        <c:scaling>
          <c:orientation val="minMax"/>
          <c:min val="0"/>
        </c:scaling>
        <c:delete val="0"/>
        <c:axPos val="l"/>
        <c:majorGridlines/>
        <c:numFmt formatCode="0%" sourceLinked="0"/>
        <c:majorTickMark val="none"/>
        <c:minorTickMark val="none"/>
        <c:tickLblPos val="nextTo"/>
        <c:spPr>
          <a:ln w="9525">
            <a:noFill/>
          </a:ln>
        </c:spPr>
        <c:crossAx val="-211952692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DataSummary!$K$502</c:f>
          <c:strCache>
            <c:ptCount val="1"/>
            <c:pt idx="0">
              <c:v>ARG: Poverty Headcount Rate target</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Submodel2!$F$4:$CD$4</c15:sqref>
                  </c15:fullRef>
                </c:ext>
              </c:extLst>
              <c:f>(Submodel2!$F$4:$AJ$4,Submodel2!$AM$4:$CD$4)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Submodel2!$F$54:$CE$54</c15:sqref>
                  </c15:fullRef>
                </c:ext>
              </c:extLst>
              <c:f>(Submodel2!$F$54:$AJ$54,Submodel2!$AM$54:$CE$54)</c:f>
              <c:numCache>
                <c:formatCode>0.000</c:formatCode>
                <c:ptCount val="76"/>
                <c:pt idx="0">
                  <c:v>9.2722418575468674E-3</c:v>
                </c:pt>
                <c:pt idx="1">
                  <c:v>8.5873405336546315E-3</c:v>
                </c:pt>
                <c:pt idx="2">
                  <c:v>7.9440171127955397E-3</c:v>
                </c:pt>
                <c:pt idx="3">
                  <c:v>7.3406079433830538E-3</c:v>
                </c:pt>
                <c:pt idx="4">
                  <c:v>6.7751132442505982E-3</c:v>
                </c:pt>
                <c:pt idx="5">
                  <c:v>6.2456697704404542E-3</c:v>
                </c:pt>
                <c:pt idx="6">
                  <c:v>5.7507072682200077E-3</c:v>
                </c:pt>
                <c:pt idx="7">
                  <c:v>5.2882683053631502E-3</c:v>
                </c:pt>
                <c:pt idx="8">
                  <c:v>4.8571218570425071E-3</c:v>
                </c:pt>
                <c:pt idx="9">
                  <c:v>4.4559437184415454E-3</c:v>
                </c:pt>
                <c:pt idx="10">
                  <c:v>4.0828951357249855E-3</c:v>
                </c:pt>
                <c:pt idx="11">
                  <c:v>3.7363011976481925E-3</c:v>
                </c:pt>
                <c:pt idx="12">
                  <c:v>3.4145702268072371E-3</c:v>
                </c:pt>
                <c:pt idx="13">
                  <c:v>3.1164502292168397E-3</c:v>
                </c:pt>
                <c:pt idx="14">
                  <c:v>2.8402921220952808E-3</c:v>
                </c:pt>
                <c:pt idx="15">
                  <c:v>2.584544103673465E-3</c:v>
                </c:pt>
                <c:pt idx="16">
                  <c:v>2.3482197495222901E-3</c:v>
                </c:pt>
                <c:pt idx="17">
                  <c:v>2.1302044339375271E-3</c:v>
                </c:pt>
                <c:pt idx="18">
                  <c:v>1.9292492998870838E-3</c:v>
                </c:pt>
                <c:pt idx="19">
                  <c:v>1.7444601750687362E-3</c:v>
                </c:pt>
                <c:pt idx="20">
                  <c:v>1.5748451788966421E-3</c:v>
                </c:pt>
                <c:pt idx="21">
                  <c:v>1.4193112869205185E-3</c:v>
                </c:pt>
                <c:pt idx="22">
                  <c:v>1.2769724430622771E-3</c:v>
                </c:pt>
                <c:pt idx="23">
                  <c:v>1.1470162997108482E-3</c:v>
                </c:pt>
                <c:pt idx="24">
                  <c:v>1.0284655854323011E-3</c:v>
                </c:pt>
                <c:pt idx="25">
                  <c:v>9.2040318817995011E-4</c:v>
                </c:pt>
                <c:pt idx="26">
                  <c:v>8.2215369864302576E-4</c:v>
                </c:pt>
                <c:pt idx="27">
                  <c:v>7.3299052820988641E-4</c:v>
                </c:pt>
                <c:pt idx="28">
                  <c:v>6.5224382655064785E-4</c:v>
                </c:pt>
                <c:pt idx="29">
                  <c:v>5.7924249301011526E-4</c:v>
                </c:pt>
                <c:pt idx="30">
                  <c:v>5.1339879273931579E-4</c:v>
                </c:pt>
                <c:pt idx="31">
                  <c:v>3.5318256917994992E-4</c:v>
                </c:pt>
                <c:pt idx="32">
                  <c:v>3.1052271798842726E-4</c:v>
                </c:pt>
                <c:pt idx="33">
                  <c:v>2.7245777515622771E-4</c:v>
                </c:pt>
                <c:pt idx="34">
                  <c:v>2.3858389562254293E-4</c:v>
                </c:pt>
                <c:pt idx="35">
                  <c:v>2.0850245377805802E-4</c:v>
                </c:pt>
                <c:pt idx="36">
                  <c:v>1.8184465880669755E-4</c:v>
                </c:pt>
                <c:pt idx="37">
                  <c:v>1.5828556491039427E-4</c:v>
                </c:pt>
                <c:pt idx="38">
                  <c:v>1.3750805694156201E-4</c:v>
                </c:pt>
                <c:pt idx="39">
                  <c:v>1.1922886057833245E-4</c:v>
                </c:pt>
                <c:pt idx="40">
                  <c:v>1.0316813834092196E-4</c:v>
                </c:pt>
                <c:pt idx="41">
                  <c:v>8.9086022559808683E-5</c:v>
                </c:pt>
                <c:pt idx="42">
                  <c:v>7.6766872326749019E-5</c:v>
                </c:pt>
                <c:pt idx="43">
                  <c:v>6.6007124062163991E-5</c:v>
                </c:pt>
                <c:pt idx="44">
                  <c:v>5.6633159022516887E-5</c:v>
                </c:pt>
                <c:pt idx="45">
                  <c:v>4.8486516197061986E-5</c:v>
                </c:pt>
                <c:pt idx="46">
                  <c:v>4.1423232717574615E-5</c:v>
                </c:pt>
                <c:pt idx="47">
                  <c:v>3.531364299024972E-5</c:v>
                </c:pt>
                <c:pt idx="48">
                  <c:v>3.0039542501499129E-5</c:v>
                </c:pt>
                <c:pt idx="49">
                  <c:v>2.5494882365895651E-5</c:v>
                </c:pt>
                <c:pt idx="50">
                  <c:v>2.1591408732977816E-5</c:v>
                </c:pt>
                <c:pt idx="51">
                  <c:v>1.8249355026646971E-5</c:v>
                </c:pt>
                <c:pt idx="52">
                  <c:v>1.5391705291770091E-5</c:v>
                </c:pt>
                <c:pt idx="53">
                  <c:v>1.2954140270086457E-5</c:v>
                </c:pt>
                <c:pt idx="54">
                  <c:v>1.0878774073767536E-5</c:v>
                </c:pt>
                <c:pt idx="55">
                  <c:v>9.1149744824281747E-6</c:v>
                </c:pt>
                <c:pt idx="56">
                  <c:v>7.6204924910015603E-6</c:v>
                </c:pt>
                <c:pt idx="57">
                  <c:v>6.3572366231593568E-6</c:v>
                </c:pt>
                <c:pt idx="58">
                  <c:v>5.2919422926544971E-6</c:v>
                </c:pt>
                <c:pt idx="59">
                  <c:v>4.3953460418862554E-6</c:v>
                </c:pt>
                <c:pt idx="60">
                  <c:v>3.6428572975733921E-6</c:v>
                </c:pt>
                <c:pt idx="61">
                  <c:v>3.0126532215187772E-6</c:v>
                </c:pt>
                <c:pt idx="62">
                  <c:v>2.4859315772823257E-6</c:v>
                </c:pt>
                <c:pt idx="63">
                  <c:v>2.0470079699002157E-6</c:v>
                </c:pt>
                <c:pt idx="64">
                  <c:v>1.6821594070667204E-6</c:v>
                </c:pt>
                <c:pt idx="65">
                  <c:v>1.3794052807355867E-6</c:v>
                </c:pt>
                <c:pt idx="66">
                  <c:v>1.1288215023980525E-6</c:v>
                </c:pt>
                <c:pt idx="67">
                  <c:v>9.2193174693622454E-7</c:v>
                </c:pt>
                <c:pt idx="68">
                  <c:v>7.5139205948658042E-7</c:v>
                </c:pt>
                <c:pt idx="69">
                  <c:v>6.1116397620013488E-7</c:v>
                </c:pt>
                <c:pt idx="70">
                  <c:v>4.9615166395241888E-7</c:v>
                </c:pt>
                <c:pt idx="71">
                  <c:v>4.019837281804254E-7</c:v>
                </c:pt>
                <c:pt idx="72">
                  <c:v>3.2503220217673235E-7</c:v>
                </c:pt>
                <c:pt idx="73">
                  <c:v>2.6230133508183994E-7</c:v>
                </c:pt>
                <c:pt idx="74">
                  <c:v>2.1127688079425113E-7</c:v>
                </c:pt>
                <c:pt idx="75">
                  <c:v>0</c:v>
                </c:pt>
              </c:numCache>
            </c:numRef>
          </c:val>
          <c:smooth val="0"/>
          <c:extLst>
            <c:ext xmlns:c16="http://schemas.microsoft.com/office/drawing/2014/chart" uri="{C3380CC4-5D6E-409C-BE32-E72D297353CC}">
              <c16:uniqueId val="{00000000-1844-47E5-BAC8-5AC001F8D3EF}"/>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Submodel2!$F$4:$CD$4</c15:sqref>
                  </c15:fullRef>
                </c:ext>
              </c:extLst>
              <c:f>(Submodel2!$F$4:$AJ$4,Submodel2!$AM$4:$CD$4)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Submodel2s!$F$54:$CD$54</c15:sqref>
                  </c15:fullRef>
                </c:ext>
              </c:extLst>
              <c:f>(Submodel2s!$F$54:$AJ$54,Submodel2s!$AM$54:$CD$54)</c:f>
              <c:numCache>
                <c:formatCode>0.000</c:formatCode>
                <c:ptCount val="75"/>
                <c:pt idx="0">
                  <c:v>9.2722418575468674E-3</c:v>
                </c:pt>
                <c:pt idx="1">
                  <c:v>8.5873405336546315E-3</c:v>
                </c:pt>
                <c:pt idx="2">
                  <c:v>7.9440171127955397E-3</c:v>
                </c:pt>
                <c:pt idx="3">
                  <c:v>7.3406079433830538E-3</c:v>
                </c:pt>
                <c:pt idx="4">
                  <c:v>6.7751132442505982E-3</c:v>
                </c:pt>
                <c:pt idx="5">
                  <c:v>6.2456697704404542E-3</c:v>
                </c:pt>
                <c:pt idx="6">
                  <c:v>5.7507072682200077E-3</c:v>
                </c:pt>
                <c:pt idx="7">
                  <c:v>5.2882683053631502E-3</c:v>
                </c:pt>
                <c:pt idx="8">
                  <c:v>4.8571218570425071E-3</c:v>
                </c:pt>
                <c:pt idx="9">
                  <c:v>4.4559437184415454E-3</c:v>
                </c:pt>
                <c:pt idx="10">
                  <c:v>4.0828951357249855E-3</c:v>
                </c:pt>
                <c:pt idx="11">
                  <c:v>3.7363011976481925E-3</c:v>
                </c:pt>
                <c:pt idx="12">
                  <c:v>3.4145702268072371E-3</c:v>
                </c:pt>
                <c:pt idx="13">
                  <c:v>3.1164502292168397E-3</c:v>
                </c:pt>
                <c:pt idx="14">
                  <c:v>2.8402921220952808E-3</c:v>
                </c:pt>
                <c:pt idx="15">
                  <c:v>2.584544103673465E-3</c:v>
                </c:pt>
                <c:pt idx="16">
                  <c:v>2.3482197495222901E-3</c:v>
                </c:pt>
                <c:pt idx="17">
                  <c:v>2.1302044339375271E-3</c:v>
                </c:pt>
                <c:pt idx="18">
                  <c:v>1.9292492998870838E-3</c:v>
                </c:pt>
                <c:pt idx="19">
                  <c:v>1.7444601750687362E-3</c:v>
                </c:pt>
                <c:pt idx="20">
                  <c:v>1.5748451788966421E-3</c:v>
                </c:pt>
                <c:pt idx="21">
                  <c:v>1.4193112869205185E-3</c:v>
                </c:pt>
                <c:pt idx="22">
                  <c:v>1.2769724430622771E-3</c:v>
                </c:pt>
                <c:pt idx="23">
                  <c:v>1.1470162997108482E-3</c:v>
                </c:pt>
                <c:pt idx="24">
                  <c:v>1.0284655854323011E-3</c:v>
                </c:pt>
                <c:pt idx="25">
                  <c:v>9.2040318817995011E-4</c:v>
                </c:pt>
                <c:pt idx="26">
                  <c:v>8.2215369864302576E-4</c:v>
                </c:pt>
                <c:pt idx="27">
                  <c:v>7.3299052820988641E-4</c:v>
                </c:pt>
                <c:pt idx="28">
                  <c:v>6.5224382655064785E-4</c:v>
                </c:pt>
                <c:pt idx="29">
                  <c:v>5.7924249301011526E-4</c:v>
                </c:pt>
                <c:pt idx="30">
                  <c:v>5.1339879273931579E-4</c:v>
                </c:pt>
                <c:pt idx="31">
                  <c:v>3.5318256917994992E-4</c:v>
                </c:pt>
                <c:pt idx="32">
                  <c:v>3.1052271798842726E-4</c:v>
                </c:pt>
                <c:pt idx="33">
                  <c:v>2.7245777515622771E-4</c:v>
                </c:pt>
                <c:pt idx="34">
                  <c:v>2.3858389562254293E-4</c:v>
                </c:pt>
                <c:pt idx="35">
                  <c:v>2.0850245377805802E-4</c:v>
                </c:pt>
                <c:pt idx="36">
                  <c:v>1.8184465880669755E-4</c:v>
                </c:pt>
                <c:pt idx="37">
                  <c:v>1.5828556491039427E-4</c:v>
                </c:pt>
                <c:pt idx="38">
                  <c:v>1.3750805694156201E-4</c:v>
                </c:pt>
                <c:pt idx="39">
                  <c:v>1.1922886057833245E-4</c:v>
                </c:pt>
                <c:pt idx="40">
                  <c:v>1.0316813834092196E-4</c:v>
                </c:pt>
                <c:pt idx="41">
                  <c:v>8.9086022559808683E-5</c:v>
                </c:pt>
                <c:pt idx="42">
                  <c:v>7.6766872326749019E-5</c:v>
                </c:pt>
                <c:pt idx="43">
                  <c:v>6.6007124062163991E-5</c:v>
                </c:pt>
                <c:pt idx="44">
                  <c:v>5.6633159022516887E-5</c:v>
                </c:pt>
                <c:pt idx="45">
                  <c:v>4.8486516197061986E-5</c:v>
                </c:pt>
                <c:pt idx="46">
                  <c:v>4.1423232717574615E-5</c:v>
                </c:pt>
                <c:pt idx="47">
                  <c:v>3.531364299024972E-5</c:v>
                </c:pt>
                <c:pt idx="48">
                  <c:v>3.0039542501499129E-5</c:v>
                </c:pt>
                <c:pt idx="49">
                  <c:v>2.5494882365895651E-5</c:v>
                </c:pt>
                <c:pt idx="50">
                  <c:v>2.1591408732977816E-5</c:v>
                </c:pt>
                <c:pt idx="51">
                  <c:v>1.8249355026646971E-5</c:v>
                </c:pt>
                <c:pt idx="52">
                  <c:v>1.5391705291770091E-5</c:v>
                </c:pt>
                <c:pt idx="53">
                  <c:v>1.2954140270086457E-5</c:v>
                </c:pt>
                <c:pt idx="54">
                  <c:v>1.0878774073767536E-5</c:v>
                </c:pt>
                <c:pt idx="55">
                  <c:v>9.1149744824281747E-6</c:v>
                </c:pt>
                <c:pt idx="56">
                  <c:v>7.6204924910015603E-6</c:v>
                </c:pt>
                <c:pt idx="57">
                  <c:v>6.3572366231593568E-6</c:v>
                </c:pt>
                <c:pt idx="58">
                  <c:v>5.2919422926544971E-6</c:v>
                </c:pt>
                <c:pt idx="59">
                  <c:v>4.3953460418862554E-6</c:v>
                </c:pt>
                <c:pt idx="60">
                  <c:v>3.6428572975733921E-6</c:v>
                </c:pt>
                <c:pt idx="61">
                  <c:v>3.0126532215187772E-6</c:v>
                </c:pt>
                <c:pt idx="62">
                  <c:v>2.4859315772823257E-6</c:v>
                </c:pt>
                <c:pt idx="63">
                  <c:v>2.0470079699002157E-6</c:v>
                </c:pt>
                <c:pt idx="64">
                  <c:v>1.6821594070667204E-6</c:v>
                </c:pt>
                <c:pt idx="65">
                  <c:v>1.3794052807355867E-6</c:v>
                </c:pt>
                <c:pt idx="66">
                  <c:v>1.1288215023980525E-6</c:v>
                </c:pt>
                <c:pt idx="67">
                  <c:v>9.2193174693622454E-7</c:v>
                </c:pt>
                <c:pt idx="68">
                  <c:v>7.5139205948658042E-7</c:v>
                </c:pt>
                <c:pt idx="69">
                  <c:v>6.1116397620013488E-7</c:v>
                </c:pt>
                <c:pt idx="70">
                  <c:v>4.9615166395241888E-7</c:v>
                </c:pt>
                <c:pt idx="71">
                  <c:v>4.019837281804254E-7</c:v>
                </c:pt>
                <c:pt idx="72">
                  <c:v>3.2503220217673235E-7</c:v>
                </c:pt>
                <c:pt idx="73">
                  <c:v>2.6230133508183994E-7</c:v>
                </c:pt>
                <c:pt idx="74">
                  <c:v>2.1127688079425113E-7</c:v>
                </c:pt>
              </c:numCache>
            </c:numRef>
          </c:val>
          <c:smooth val="0"/>
          <c:extLst>
            <c:ext xmlns:c16="http://schemas.microsoft.com/office/drawing/2014/chart" uri="{C3380CC4-5D6E-409C-BE32-E72D297353CC}">
              <c16:uniqueId val="{00000001-1844-47E5-BAC8-5AC001F8D3EF}"/>
            </c:ext>
          </c:extLst>
        </c:ser>
        <c:dLbls>
          <c:showLegendKey val="0"/>
          <c:showVal val="0"/>
          <c:showCatName val="0"/>
          <c:showSerName val="0"/>
          <c:showPercent val="0"/>
          <c:showBubbleSize val="0"/>
        </c:dLbls>
        <c:smooth val="0"/>
        <c:axId val="-2120933400"/>
        <c:axId val="-2120929832"/>
      </c:lineChart>
      <c:dateAx>
        <c:axId val="-21209334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929832"/>
        <c:crosses val="autoZero"/>
        <c:auto val="0"/>
        <c:lblOffset val="100"/>
        <c:baseTimeUnit val="days"/>
        <c:majorUnit val="4"/>
        <c:majorTimeUnit val="days"/>
      </c:dateAx>
      <c:valAx>
        <c:axId val="-2120929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93340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DataSummary!$K$484</c:f>
          <c:strCache>
            <c:ptCount val="1"/>
            <c:pt idx="0">
              <c:v>ARG: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Submodel1!$F$38:$CE$38</c:f>
              <c:numCache>
                <c:formatCode>0.000</c:formatCode>
                <c:ptCount val="78"/>
                <c:pt idx="0">
                  <c:v>1.5774732183080342E-2</c:v>
                </c:pt>
                <c:pt idx="1">
                  <c:v>1.575033941123305E-2</c:v>
                </c:pt>
                <c:pt idx="2">
                  <c:v>1.5678500639038306E-2</c:v>
                </c:pt>
                <c:pt idx="3">
                  <c:v>1.5511868595263545E-2</c:v>
                </c:pt>
                <c:pt idx="4">
                  <c:v>1.5335894742619649E-2</c:v>
                </c:pt>
                <c:pt idx="5">
                  <c:v>1.52023014511391E-2</c:v>
                </c:pt>
                <c:pt idx="6">
                  <c:v>1.505971369715664E-2</c:v>
                </c:pt>
                <c:pt idx="7">
                  <c:v>1.475125527206278E-2</c:v>
                </c:pt>
                <c:pt idx="8">
                  <c:v>1.4244920478297951E-2</c:v>
                </c:pt>
                <c:pt idx="9">
                  <c:v>1.3530199211252869E-2</c:v>
                </c:pt>
                <c:pt idx="10">
                  <c:v>1.2834089807360227E-2</c:v>
                </c:pt>
                <c:pt idx="11">
                  <c:v>1.2190936184900636E-2</c:v>
                </c:pt>
                <c:pt idx="12">
                  <c:v>1.1561046900858019E-2</c:v>
                </c:pt>
                <c:pt idx="13">
                  <c:v>1.1112910659325737E-2</c:v>
                </c:pt>
                <c:pt idx="14">
                  <c:v>1.067655946520385E-2</c:v>
                </c:pt>
                <c:pt idx="15">
                  <c:v>1.0213940421451628E-2</c:v>
                </c:pt>
                <c:pt idx="16">
                  <c:v>9.7991629251377166E-3</c:v>
                </c:pt>
                <c:pt idx="17">
                  <c:v>9.4191332796478289E-3</c:v>
                </c:pt>
                <c:pt idx="18">
                  <c:v>9.0560214649597626E-3</c:v>
                </c:pt>
                <c:pt idx="19">
                  <c:v>8.7370781996845004E-3</c:v>
                </c:pt>
                <c:pt idx="20">
                  <c:v>8.4709637902760093E-3</c:v>
                </c:pt>
                <c:pt idx="21">
                  <c:v>8.2692320934265595E-3</c:v>
                </c:pt>
                <c:pt idx="22">
                  <c:v>8.1017340600002541E-3</c:v>
                </c:pt>
                <c:pt idx="23">
                  <c:v>7.9709521085740143E-3</c:v>
                </c:pt>
                <c:pt idx="24">
                  <c:v>7.8500061457416059E-3</c:v>
                </c:pt>
                <c:pt idx="25">
                  <c:v>7.6987790355174113E-3</c:v>
                </c:pt>
                <c:pt idx="26">
                  <c:v>7.5182856463615888E-3</c:v>
                </c:pt>
                <c:pt idx="27">
                  <c:v>7.304913966484472E-3</c:v>
                </c:pt>
                <c:pt idx="28">
                  <c:v>7.078851838456135E-3</c:v>
                </c:pt>
                <c:pt idx="29">
                  <c:v>6.8228756642698674E-3</c:v>
                </c:pt>
                <c:pt idx="30">
                  <c:v>6.5391144499982179E-3</c:v>
                </c:pt>
                <c:pt idx="31">
                  <c:v>6.2065415802945445E-3</c:v>
                </c:pt>
                <c:pt idx="32">
                  <c:v>5.8729633361529476E-3</c:v>
                </c:pt>
                <c:pt idx="33">
                  <c:v>5.5805654932561399E-3</c:v>
                </c:pt>
                <c:pt idx="34">
                  <c:v>5.2974477443454848E-3</c:v>
                </c:pt>
                <c:pt idx="35">
                  <c:v>5.0198892502759662E-3</c:v>
                </c:pt>
                <c:pt idx="36">
                  <c:v>4.814563506820857E-3</c:v>
                </c:pt>
                <c:pt idx="37">
                  <c:v>4.7193869739372563E-3</c:v>
                </c:pt>
                <c:pt idx="38">
                  <c:v>4.658413849879306E-3</c:v>
                </c:pt>
                <c:pt idx="39">
                  <c:v>4.5196767239343849E-3</c:v>
                </c:pt>
                <c:pt idx="40">
                  <c:v>4.2534406669336722E-3</c:v>
                </c:pt>
                <c:pt idx="41">
                  <c:v>4.0233707238566119E-3</c:v>
                </c:pt>
                <c:pt idx="42">
                  <c:v>3.8897982593191216E-3</c:v>
                </c:pt>
                <c:pt idx="43">
                  <c:v>3.7402349555346603E-3</c:v>
                </c:pt>
                <c:pt idx="44">
                  <c:v>3.5612084815188627E-3</c:v>
                </c:pt>
                <c:pt idx="45">
                  <c:v>3.3593537738585422E-3</c:v>
                </c:pt>
                <c:pt idx="46">
                  <c:v>3.0618462677636238E-3</c:v>
                </c:pt>
                <c:pt idx="47">
                  <c:v>2.7833999254802677E-3</c:v>
                </c:pt>
                <c:pt idx="48">
                  <c:v>2.5837841938580741E-3</c:v>
                </c:pt>
                <c:pt idx="49">
                  <c:v>2.3855946129447414E-3</c:v>
                </c:pt>
                <c:pt idx="50">
                  <c:v>2.1234560053324802E-3</c:v>
                </c:pt>
                <c:pt idx="51">
                  <c:v>1.8058504645670492E-3</c:v>
                </c:pt>
                <c:pt idx="52">
                  <c:v>1.5216948457446033E-3</c:v>
                </c:pt>
                <c:pt idx="53">
                  <c:v>1.2671025488897314E-3</c:v>
                </c:pt>
                <c:pt idx="54">
                  <c:v>1.0384117174677687E-3</c:v>
                </c:pt>
                <c:pt idx="55">
                  <c:v>8.3173060608809912E-4</c:v>
                </c:pt>
                <c:pt idx="56">
                  <c:v>6.5751472465080951E-4</c:v>
                </c:pt>
                <c:pt idx="57">
                  <c:v>6.1465161730955842E-4</c:v>
                </c:pt>
                <c:pt idx="58">
                  <c:v>7.6779473287258426E-4</c:v>
                </c:pt>
                <c:pt idx="59">
                  <c:v>1.1451379840388132E-3</c:v>
                </c:pt>
                <c:pt idx="60">
                  <c:v>1.4491255587565366E-3</c:v>
                </c:pt>
                <c:pt idx="61">
                  <c:v>1.6464484897489307E-3</c:v>
                </c:pt>
                <c:pt idx="62">
                  <c:v>1.8035271672434128E-3</c:v>
                </c:pt>
                <c:pt idx="63">
                  <c:v>1.7551058095781613E-3</c:v>
                </c:pt>
                <c:pt idx="64">
                  <c:v>1.6715321486058254E-3</c:v>
                </c:pt>
                <c:pt idx="65">
                  <c:v>1.5733853188775182E-3</c:v>
                </c:pt>
                <c:pt idx="66">
                  <c:v>1.4350419892636967E-3</c:v>
                </c:pt>
                <c:pt idx="67">
                  <c:v>1.3061446386242181E-3</c:v>
                </c:pt>
                <c:pt idx="68">
                  <c:v>1.2029476696424624E-3</c:v>
                </c:pt>
                <c:pt idx="69">
                  <c:v>1.0828640432474224E-3</c:v>
                </c:pt>
                <c:pt idx="70">
                  <c:v>9.7192358685038727E-4</c:v>
                </c:pt>
                <c:pt idx="71">
                  <c:v>8.4093961028353093E-4</c:v>
                </c:pt>
                <c:pt idx="72">
                  <c:v>7.0472526676335079E-4</c:v>
                </c:pt>
                <c:pt idx="73">
                  <c:v>5.716663956696344E-4</c:v>
                </c:pt>
                <c:pt idx="74">
                  <c:v>4.2060112224562296E-4</c:v>
                </c:pt>
                <c:pt idx="75">
                  <c:v>2.839649956793977E-4</c:v>
                </c:pt>
                <c:pt idx="76">
                  <c:v>1.4410710101886437E-4</c:v>
                </c:pt>
                <c:pt idx="77">
                  <c:v>0</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Submodel1s!$F$38:$CD$38</c:f>
              <c:numCache>
                <c:formatCode>0.000</c:formatCode>
                <c:ptCount val="77"/>
                <c:pt idx="0">
                  <c:v>1.5774732183080342E-2</c:v>
                </c:pt>
                <c:pt idx="1">
                  <c:v>1.575033941123305E-2</c:v>
                </c:pt>
                <c:pt idx="2">
                  <c:v>1.5678500639038306E-2</c:v>
                </c:pt>
                <c:pt idx="3">
                  <c:v>1.5511868595263545E-2</c:v>
                </c:pt>
                <c:pt idx="4">
                  <c:v>1.5335894742619649E-2</c:v>
                </c:pt>
                <c:pt idx="5">
                  <c:v>1.52023014511391E-2</c:v>
                </c:pt>
                <c:pt idx="6">
                  <c:v>1.505971369715664E-2</c:v>
                </c:pt>
                <c:pt idx="7">
                  <c:v>1.475125527206278E-2</c:v>
                </c:pt>
                <c:pt idx="8">
                  <c:v>1.4244920478297951E-2</c:v>
                </c:pt>
                <c:pt idx="9">
                  <c:v>1.3530199211252869E-2</c:v>
                </c:pt>
                <c:pt idx="10">
                  <c:v>1.2834089807360227E-2</c:v>
                </c:pt>
                <c:pt idx="11">
                  <c:v>1.2190936184900636E-2</c:v>
                </c:pt>
                <c:pt idx="12">
                  <c:v>1.1561046900858019E-2</c:v>
                </c:pt>
                <c:pt idx="13">
                  <c:v>1.1112910659325737E-2</c:v>
                </c:pt>
                <c:pt idx="14">
                  <c:v>1.067655946520385E-2</c:v>
                </c:pt>
                <c:pt idx="15">
                  <c:v>1.0213940421451628E-2</c:v>
                </c:pt>
                <c:pt idx="16">
                  <c:v>9.7991629251377166E-3</c:v>
                </c:pt>
                <c:pt idx="17">
                  <c:v>9.4191332796478289E-3</c:v>
                </c:pt>
                <c:pt idx="18">
                  <c:v>9.0560214649597626E-3</c:v>
                </c:pt>
                <c:pt idx="19">
                  <c:v>8.7370781996845004E-3</c:v>
                </c:pt>
                <c:pt idx="20">
                  <c:v>8.4709637902760093E-3</c:v>
                </c:pt>
                <c:pt idx="21">
                  <c:v>8.2692320934265595E-3</c:v>
                </c:pt>
                <c:pt idx="22">
                  <c:v>8.1017340600002541E-3</c:v>
                </c:pt>
                <c:pt idx="23">
                  <c:v>7.9709521085740143E-3</c:v>
                </c:pt>
                <c:pt idx="24">
                  <c:v>7.8500061457416059E-3</c:v>
                </c:pt>
                <c:pt idx="25">
                  <c:v>7.6987790355174113E-3</c:v>
                </c:pt>
                <c:pt idx="26">
                  <c:v>7.5182856463615888E-3</c:v>
                </c:pt>
                <c:pt idx="27">
                  <c:v>7.304913966484472E-3</c:v>
                </c:pt>
                <c:pt idx="28">
                  <c:v>7.078851838456135E-3</c:v>
                </c:pt>
                <c:pt idx="29">
                  <c:v>6.8228756642698674E-3</c:v>
                </c:pt>
                <c:pt idx="30">
                  <c:v>6.5391144499982179E-3</c:v>
                </c:pt>
                <c:pt idx="31">
                  <c:v>6.2065415802945445E-3</c:v>
                </c:pt>
                <c:pt idx="32">
                  <c:v>5.8729633361529476E-3</c:v>
                </c:pt>
                <c:pt idx="33">
                  <c:v>5.5805654932561399E-3</c:v>
                </c:pt>
                <c:pt idx="34">
                  <c:v>5.2974477443454848E-3</c:v>
                </c:pt>
                <c:pt idx="35">
                  <c:v>5.0198892502759662E-3</c:v>
                </c:pt>
                <c:pt idx="36">
                  <c:v>4.814563506820857E-3</c:v>
                </c:pt>
                <c:pt idx="37">
                  <c:v>4.7193869739372563E-3</c:v>
                </c:pt>
                <c:pt idx="38">
                  <c:v>4.658413849879306E-3</c:v>
                </c:pt>
                <c:pt idx="39">
                  <c:v>4.5196767239343849E-3</c:v>
                </c:pt>
                <c:pt idx="40">
                  <c:v>4.2534406669336722E-3</c:v>
                </c:pt>
                <c:pt idx="41">
                  <c:v>4.0233707238566119E-3</c:v>
                </c:pt>
                <c:pt idx="42">
                  <c:v>3.8897982593191216E-3</c:v>
                </c:pt>
                <c:pt idx="43">
                  <c:v>3.7402349555346603E-3</c:v>
                </c:pt>
                <c:pt idx="44">
                  <c:v>3.5612084815188627E-3</c:v>
                </c:pt>
                <c:pt idx="45">
                  <c:v>3.3593537738585422E-3</c:v>
                </c:pt>
                <c:pt idx="46">
                  <c:v>3.0618462677636238E-3</c:v>
                </c:pt>
                <c:pt idx="47">
                  <c:v>2.7833999254802677E-3</c:v>
                </c:pt>
                <c:pt idx="48">
                  <c:v>2.5837841938580741E-3</c:v>
                </c:pt>
                <c:pt idx="49">
                  <c:v>2.3855946129447414E-3</c:v>
                </c:pt>
                <c:pt idx="50">
                  <c:v>2.1234560053324802E-3</c:v>
                </c:pt>
                <c:pt idx="51">
                  <c:v>1.8058504645670492E-3</c:v>
                </c:pt>
                <c:pt idx="52">
                  <c:v>1.5216948457446033E-3</c:v>
                </c:pt>
                <c:pt idx="53">
                  <c:v>1.2671025488897314E-3</c:v>
                </c:pt>
                <c:pt idx="54">
                  <c:v>1.0384117174677687E-3</c:v>
                </c:pt>
                <c:pt idx="55">
                  <c:v>8.3173060608809912E-4</c:v>
                </c:pt>
                <c:pt idx="56">
                  <c:v>6.5751472465080951E-4</c:v>
                </c:pt>
                <c:pt idx="57">
                  <c:v>6.1465161730955842E-4</c:v>
                </c:pt>
                <c:pt idx="58">
                  <c:v>7.6779473287258426E-4</c:v>
                </c:pt>
                <c:pt idx="59">
                  <c:v>1.1451379840388132E-3</c:v>
                </c:pt>
                <c:pt idx="60">
                  <c:v>1.4491255587565366E-3</c:v>
                </c:pt>
                <c:pt idx="61">
                  <c:v>1.6464484897489307E-3</c:v>
                </c:pt>
                <c:pt idx="62">
                  <c:v>1.8035271672434128E-3</c:v>
                </c:pt>
                <c:pt idx="63">
                  <c:v>1.7551058095781613E-3</c:v>
                </c:pt>
                <c:pt idx="64">
                  <c:v>1.6715321486058254E-3</c:v>
                </c:pt>
                <c:pt idx="65">
                  <c:v>1.5733853188775182E-3</c:v>
                </c:pt>
                <c:pt idx="66">
                  <c:v>1.4350419892636967E-3</c:v>
                </c:pt>
                <c:pt idx="67">
                  <c:v>1.3061446386242181E-3</c:v>
                </c:pt>
                <c:pt idx="68">
                  <c:v>1.2029476696424624E-3</c:v>
                </c:pt>
                <c:pt idx="69">
                  <c:v>1.0828640432474224E-3</c:v>
                </c:pt>
                <c:pt idx="70">
                  <c:v>9.7192358685038727E-4</c:v>
                </c:pt>
                <c:pt idx="71">
                  <c:v>8.4093961028353093E-4</c:v>
                </c:pt>
                <c:pt idx="72">
                  <c:v>7.0472526676335079E-4</c:v>
                </c:pt>
                <c:pt idx="73">
                  <c:v>5.716663956696344E-4</c:v>
                </c:pt>
                <c:pt idx="74">
                  <c:v>4.2060112224562296E-4</c:v>
                </c:pt>
                <c:pt idx="75">
                  <c:v>2.839649956793977E-4</c:v>
                </c:pt>
                <c:pt idx="76">
                  <c:v>1.4410710101886437E-4</c:v>
                </c:pt>
              </c:numCache>
            </c:numRef>
          </c:val>
          <c:smooth val="0"/>
          <c:extLst>
            <c:ext xmlns:c16="http://schemas.microsoft.com/office/drawing/2014/chart" uri="{C3380CC4-5D6E-409C-BE32-E72D297353CC}">
              <c16:uniqueId val="{00000001-E02F-4220-856C-6B3FCC895D39}"/>
            </c:ext>
          </c:extLst>
        </c:ser>
        <c:ser>
          <c:idx val="2"/>
          <c:order val="2"/>
          <c:tx>
            <c:v>WEO Forecast (April 2023)</c:v>
          </c:tx>
          <c:marker>
            <c:symbol val="none"/>
          </c:marker>
          <c:cat>
            <c:numRef>
              <c:f>Submodel1!$F$4:$CD$4</c:f>
              <c:numCache>
                <c:formatCode>0</c:formatCode>
                <c:ptCount val="7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pt idx="76">
                  <c:v>2100</c:v>
                </c:pt>
              </c:numCache>
            </c:numRef>
          </c:cat>
          <c:val>
            <c:numRef>
              <c:f>InputDataB_ModelSpecAssumptions!$J$6:$N$6</c:f>
              <c:numCache>
                <c:formatCode>General</c:formatCode>
                <c:ptCount val="5"/>
                <c:pt idx="0">
                  <c:v>0.02</c:v>
                </c:pt>
                <c:pt idx="1">
                  <c:v>0.02</c:v>
                </c:pt>
                <c:pt idx="2">
                  <c:v>0.02</c:v>
                </c:pt>
                <c:pt idx="3">
                  <c:v>0.02</c:v>
                </c:pt>
                <c:pt idx="4">
                  <c:v>0.02</c:v>
                </c:pt>
              </c:numCache>
            </c:numRef>
          </c:val>
          <c:smooth val="0"/>
          <c:extLst>
            <c:ext xmlns:c16="http://schemas.microsoft.com/office/drawing/2014/chart" uri="{C3380CC4-5D6E-409C-BE32-E72D297353CC}">
              <c16:uniqueId val="{00000000-15ED-6C49-B294-9BE98ECB4D3B}"/>
            </c:ext>
          </c:extLst>
        </c:ser>
        <c:dLbls>
          <c:showLegendKey val="0"/>
          <c:showVal val="0"/>
          <c:showCatName val="0"/>
          <c:showSerName val="0"/>
          <c:showPercent val="0"/>
          <c:showBubbleSize val="0"/>
        </c:dLbls>
        <c:smooth val="0"/>
        <c:axId val="-2120886200"/>
        <c:axId val="-2120883192"/>
      </c:lineChart>
      <c:dateAx>
        <c:axId val="-2120886200"/>
        <c:scaling>
          <c:orientation val="minMax"/>
        </c:scaling>
        <c:delete val="0"/>
        <c:axPos val="b"/>
        <c:numFmt formatCode="0" sourceLinked="1"/>
        <c:majorTickMark val="none"/>
        <c:minorTickMark val="none"/>
        <c:tickLblPos val="nextTo"/>
        <c:crossAx val="-2120883192"/>
        <c:crosses val="autoZero"/>
        <c:auto val="0"/>
        <c:lblOffset val="100"/>
        <c:baseTimeUnit val="days"/>
        <c:majorUnit val="4"/>
        <c:majorTimeUnit val="days"/>
      </c:dateAx>
      <c:valAx>
        <c:axId val="-2120883192"/>
        <c:scaling>
          <c:orientation val="minMax"/>
        </c:scaling>
        <c:delete val="0"/>
        <c:axPos val="l"/>
        <c:majorGridlines/>
        <c:numFmt formatCode="0.0%" sourceLinked="0"/>
        <c:majorTickMark val="none"/>
        <c:minorTickMark val="none"/>
        <c:tickLblPos val="nextTo"/>
        <c:spPr>
          <a:ln w="9525">
            <a:noFill/>
          </a:ln>
        </c:spPr>
        <c:crossAx val="-21208862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DataSummary!$K$517</c:f>
          <c:strCache>
            <c:ptCount val="1"/>
            <c:pt idx="0">
              <c:v>ARG: Real GDP Growth rate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Submodel3!$F$45:$CD$45</c15:sqref>
                  </c15:fullRef>
                </c:ext>
              </c:extLst>
              <c:f>(Submodel3!$F$45:$AJ$45,Submodel3!$AN$45:$CD$45)</c:f>
              <c:numCache>
                <c:formatCode>#,##0.000</c:formatCode>
                <c:ptCount val="74"/>
                <c:pt idx="0">
                  <c:v>1.5774732183080564E-2</c:v>
                </c:pt>
                <c:pt idx="1">
                  <c:v>1.1486588041109469E-2</c:v>
                </c:pt>
                <c:pt idx="2">
                  <c:v>1.1526479666961409E-2</c:v>
                </c:pt>
                <c:pt idx="3">
                  <c:v>1.1470051177087104E-2</c:v>
                </c:pt>
                <c:pt idx="4">
                  <c:v>1.1402651359738725E-2</c:v>
                </c:pt>
                <c:pt idx="5">
                  <c:v>1.1375712272038152E-2</c:v>
                </c:pt>
                <c:pt idx="6">
                  <c:v>1.1337803692990978E-2</c:v>
                </c:pt>
                <c:pt idx="7">
                  <c:v>1.1132570285131926E-2</c:v>
                </c:pt>
                <c:pt idx="8">
                  <c:v>1.0728556541202749E-2</c:v>
                </c:pt>
                <c:pt idx="9">
                  <c:v>1.0115730077433938E-2</c:v>
                </c:pt>
                <c:pt idx="10">
                  <c:v>9.5207179108391937E-3</c:v>
                </c:pt>
                <c:pt idx="11">
                  <c:v>8.9774129598774177E-3</c:v>
                </c:pt>
                <c:pt idx="12">
                  <c:v>8.4458628488555121E-3</c:v>
                </c:pt>
                <c:pt idx="13">
                  <c:v>8.0938360006357346E-3</c:v>
                </c:pt>
                <c:pt idx="14">
                  <c:v>7.7512595814626106E-3</c:v>
                </c:pt>
                <c:pt idx="15">
                  <c:v>7.3801207333143992E-3</c:v>
                </c:pt>
                <c:pt idx="16">
                  <c:v>7.0543685354804708E-3</c:v>
                </c:pt>
                <c:pt idx="17">
                  <c:v>6.7608166595256591E-3</c:v>
                </c:pt>
                <c:pt idx="18">
                  <c:v>6.4816166643240081E-3</c:v>
                </c:pt>
                <c:pt idx="19">
                  <c:v>6.2439495676440693E-3</c:v>
                </c:pt>
                <c:pt idx="20">
                  <c:v>6.0564095529334061E-3</c:v>
                </c:pt>
                <c:pt idx="21">
                  <c:v>5.9304839163152323E-3</c:v>
                </c:pt>
                <c:pt idx="22">
                  <c:v>5.8360525374188121E-3</c:v>
                </c:pt>
                <c:pt idx="23">
                  <c:v>5.7756339981840377E-3</c:v>
                </c:pt>
                <c:pt idx="24">
                  <c:v>5.7224506616273541E-3</c:v>
                </c:pt>
                <c:pt idx="25">
                  <c:v>5.6365682172454523E-3</c:v>
                </c:pt>
                <c:pt idx="26">
                  <c:v>5.519164976692581E-3</c:v>
                </c:pt>
                <c:pt idx="27">
                  <c:v>5.3667820225939966E-3</c:v>
                </c:pt>
                <c:pt idx="28">
                  <c:v>5.199706168159679E-3</c:v>
                </c:pt>
                <c:pt idx="29">
                  <c:v>5.0008355033368534E-3</c:v>
                </c:pt>
                <c:pt idx="30">
                  <c:v>4.7724051802866541E-3</c:v>
                </c:pt>
                <c:pt idx="31">
                  <c:v>3.7357832196316387E-3</c:v>
                </c:pt>
                <c:pt idx="32">
                  <c:v>3.505488383922728E-3</c:v>
                </c:pt>
                <c:pt idx="33">
                  <c:v>3.3457988928322635E-3</c:v>
                </c:pt>
                <c:pt idx="34">
                  <c:v>3.2945365772636404E-3</c:v>
                </c:pt>
                <c:pt idx="35">
                  <c:v>3.2757910042680027E-3</c:v>
                </c:pt>
                <c:pt idx="36">
                  <c:v>3.1777858996868691E-3</c:v>
                </c:pt>
                <c:pt idx="37">
                  <c:v>2.9510203134310853E-3</c:v>
                </c:pt>
                <c:pt idx="38">
                  <c:v>2.7591539536593324E-3</c:v>
                </c:pt>
                <c:pt idx="39">
                  <c:v>2.6624412904807659E-3</c:v>
                </c:pt>
                <c:pt idx="40">
                  <c:v>2.5484693908917055E-3</c:v>
                </c:pt>
                <c:pt idx="41">
                  <c:v>2.4038536427082313E-3</c:v>
                </c:pt>
                <c:pt idx="42">
                  <c:v>2.2353005334248E-3</c:v>
                </c:pt>
                <c:pt idx="43">
                  <c:v>1.9701293060419012E-3</c:v>
                </c:pt>
                <c:pt idx="44">
                  <c:v>1.7230579051923378E-3</c:v>
                </c:pt>
                <c:pt idx="45">
                  <c:v>1.5537990490670506E-3</c:v>
                </c:pt>
                <c:pt idx="46">
                  <c:v>1.3849819009836839E-3</c:v>
                </c:pt>
                <c:pt idx="47">
                  <c:v>1.1513291648737045E-3</c:v>
                </c:pt>
                <c:pt idx="48">
                  <c:v>8.6140175174054257E-4</c:v>
                </c:pt>
                <c:pt idx="49">
                  <c:v>6.0410375249930759E-4</c:v>
                </c:pt>
                <c:pt idx="50">
                  <c:v>3.7554306826037553E-4</c:v>
                </c:pt>
                <c:pt idx="51">
                  <c:v>1.7206020685045509E-4</c:v>
                </c:pt>
                <c:pt idx="52">
                  <c:v>-1.0227458289602254E-5</c:v>
                </c:pt>
                <c:pt idx="53">
                  <c:v>-1.6086145468974244E-4</c:v>
                </c:pt>
                <c:pt idx="54">
                  <c:v>-1.8102668044095438E-4</c:v>
                </c:pt>
                <c:pt idx="55">
                  <c:v>-6.1773623486471863E-6</c:v>
                </c:pt>
                <c:pt idx="56">
                  <c:v>3.9177344894092414E-4</c:v>
                </c:pt>
                <c:pt idx="57">
                  <c:v>7.1540388851998316E-4</c:v>
                </c:pt>
                <c:pt idx="58">
                  <c:v>9.3155135992795124E-4</c:v>
                </c:pt>
                <c:pt idx="59">
                  <c:v>1.1067182038373424E-3</c:v>
                </c:pt>
                <c:pt idx="60">
                  <c:v>1.0758325904489663E-3</c:v>
                </c:pt>
                <c:pt idx="61">
                  <c:v>1.0092900507079339E-3</c:v>
                </c:pt>
                <c:pt idx="62">
                  <c:v>9.2769651645863149E-4</c:v>
                </c:pt>
                <c:pt idx="63">
                  <c:v>8.0546900640876551E-4</c:v>
                </c:pt>
                <c:pt idx="64">
                  <c:v>6.9225566119612836E-4</c:v>
                </c:pt>
                <c:pt idx="65">
                  <c:v>6.0430685618051427E-4</c:v>
                </c:pt>
                <c:pt idx="66">
                  <c:v>4.9905837766317518E-4</c:v>
                </c:pt>
                <c:pt idx="67">
                  <c:v>4.0254663648076061E-4</c:v>
                </c:pt>
                <c:pt idx="68">
                  <c:v>2.8560789532283692E-4</c:v>
                </c:pt>
                <c:pt idx="69">
                  <c:v>1.6306847769298471E-4</c:v>
                </c:pt>
                <c:pt idx="70">
                  <c:v>4.3322103929321898E-5</c:v>
                </c:pt>
                <c:pt idx="71">
                  <c:v>-9.4774331899971642E-5</c:v>
                </c:pt>
                <c:pt idx="72">
                  <c:v>-2.1878423623555854E-4</c:v>
                </c:pt>
                <c:pt idx="73">
                  <c:v>-3.4634813905121131E-4</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Submodel3s!$F$45:$CD$45</c15:sqref>
                  </c15:fullRef>
                </c:ext>
              </c:extLst>
              <c:f>(Submodel3s!$F$45:$AJ$45,Submodel3s!$AN$45:$CD$45)</c:f>
              <c:numCache>
                <c:formatCode>#,##0.000</c:formatCode>
                <c:ptCount val="74"/>
                <c:pt idx="0">
                  <c:v>1.5774732183080564E-2</c:v>
                </c:pt>
                <c:pt idx="1">
                  <c:v>1.1486588041109469E-2</c:v>
                </c:pt>
                <c:pt idx="2">
                  <c:v>1.1526479666961409E-2</c:v>
                </c:pt>
                <c:pt idx="3">
                  <c:v>1.1470051177087104E-2</c:v>
                </c:pt>
                <c:pt idx="4">
                  <c:v>1.1402651359738725E-2</c:v>
                </c:pt>
                <c:pt idx="5">
                  <c:v>1.1375712272038152E-2</c:v>
                </c:pt>
                <c:pt idx="6">
                  <c:v>1.1337803692990978E-2</c:v>
                </c:pt>
                <c:pt idx="7">
                  <c:v>1.1132570285131926E-2</c:v>
                </c:pt>
                <c:pt idx="8">
                  <c:v>1.0728556541202749E-2</c:v>
                </c:pt>
                <c:pt idx="9">
                  <c:v>1.0115730077433938E-2</c:v>
                </c:pt>
                <c:pt idx="10">
                  <c:v>9.5207179108391937E-3</c:v>
                </c:pt>
                <c:pt idx="11">
                  <c:v>8.9774129598774177E-3</c:v>
                </c:pt>
                <c:pt idx="12">
                  <c:v>8.4458628488555121E-3</c:v>
                </c:pt>
                <c:pt idx="13">
                  <c:v>8.0938360006357346E-3</c:v>
                </c:pt>
                <c:pt idx="14">
                  <c:v>7.7512595814626106E-3</c:v>
                </c:pt>
                <c:pt idx="15">
                  <c:v>7.3801207333143992E-3</c:v>
                </c:pt>
                <c:pt idx="16">
                  <c:v>7.0543685354804708E-3</c:v>
                </c:pt>
                <c:pt idx="17">
                  <c:v>6.7608166595256591E-3</c:v>
                </c:pt>
                <c:pt idx="18">
                  <c:v>6.4816166643240081E-3</c:v>
                </c:pt>
                <c:pt idx="19">
                  <c:v>6.2439495676440693E-3</c:v>
                </c:pt>
                <c:pt idx="20">
                  <c:v>6.0564095529334061E-3</c:v>
                </c:pt>
                <c:pt idx="21">
                  <c:v>5.9304839163152323E-3</c:v>
                </c:pt>
                <c:pt idx="22">
                  <c:v>5.8360525374188121E-3</c:v>
                </c:pt>
                <c:pt idx="23">
                  <c:v>5.7756339981840377E-3</c:v>
                </c:pt>
                <c:pt idx="24">
                  <c:v>5.7224506616273541E-3</c:v>
                </c:pt>
                <c:pt idx="25">
                  <c:v>5.6365682172454523E-3</c:v>
                </c:pt>
                <c:pt idx="26">
                  <c:v>5.519164976692581E-3</c:v>
                </c:pt>
                <c:pt idx="27">
                  <c:v>5.3667820225939966E-3</c:v>
                </c:pt>
                <c:pt idx="28">
                  <c:v>5.199706168159679E-3</c:v>
                </c:pt>
                <c:pt idx="29">
                  <c:v>5.0008355033368534E-3</c:v>
                </c:pt>
                <c:pt idx="30">
                  <c:v>4.7724051802866541E-3</c:v>
                </c:pt>
                <c:pt idx="31">
                  <c:v>3.7357832196316387E-3</c:v>
                </c:pt>
                <c:pt idx="32">
                  <c:v>3.505488383922728E-3</c:v>
                </c:pt>
                <c:pt idx="33">
                  <c:v>3.3457988928322635E-3</c:v>
                </c:pt>
                <c:pt idx="34">
                  <c:v>3.2945365772636404E-3</c:v>
                </c:pt>
                <c:pt idx="35">
                  <c:v>3.2757910042680027E-3</c:v>
                </c:pt>
                <c:pt idx="36">
                  <c:v>3.1777858996868691E-3</c:v>
                </c:pt>
                <c:pt idx="37">
                  <c:v>2.9510203134310853E-3</c:v>
                </c:pt>
                <c:pt idx="38">
                  <c:v>2.7591539536593324E-3</c:v>
                </c:pt>
                <c:pt idx="39">
                  <c:v>2.6624412904807659E-3</c:v>
                </c:pt>
                <c:pt idx="40">
                  <c:v>2.5484693908917055E-3</c:v>
                </c:pt>
                <c:pt idx="41">
                  <c:v>2.4038536427082313E-3</c:v>
                </c:pt>
                <c:pt idx="42">
                  <c:v>2.2353005334248E-3</c:v>
                </c:pt>
                <c:pt idx="43">
                  <c:v>1.9701293060419012E-3</c:v>
                </c:pt>
                <c:pt idx="44">
                  <c:v>1.7230579051923378E-3</c:v>
                </c:pt>
                <c:pt idx="45">
                  <c:v>1.5537990490670506E-3</c:v>
                </c:pt>
                <c:pt idx="46">
                  <c:v>1.3849819009836839E-3</c:v>
                </c:pt>
                <c:pt idx="47">
                  <c:v>1.1513291648737045E-3</c:v>
                </c:pt>
                <c:pt idx="48">
                  <c:v>8.6140175174054257E-4</c:v>
                </c:pt>
                <c:pt idx="49">
                  <c:v>6.0410375249930759E-4</c:v>
                </c:pt>
                <c:pt idx="50">
                  <c:v>3.7554306826037553E-4</c:v>
                </c:pt>
                <c:pt idx="51">
                  <c:v>1.7206020685045509E-4</c:v>
                </c:pt>
                <c:pt idx="52">
                  <c:v>-1.0227458289602254E-5</c:v>
                </c:pt>
                <c:pt idx="53">
                  <c:v>-1.6086145468974244E-4</c:v>
                </c:pt>
                <c:pt idx="54">
                  <c:v>-1.8102668044095438E-4</c:v>
                </c:pt>
                <c:pt idx="55">
                  <c:v>-6.1773623486471863E-6</c:v>
                </c:pt>
                <c:pt idx="56">
                  <c:v>3.9177344894092414E-4</c:v>
                </c:pt>
                <c:pt idx="57">
                  <c:v>7.1540388851998316E-4</c:v>
                </c:pt>
                <c:pt idx="58">
                  <c:v>9.3155135992795124E-4</c:v>
                </c:pt>
                <c:pt idx="59">
                  <c:v>1.1067182038373424E-3</c:v>
                </c:pt>
                <c:pt idx="60">
                  <c:v>1.0758325904489663E-3</c:v>
                </c:pt>
                <c:pt idx="61">
                  <c:v>1.0092900507079339E-3</c:v>
                </c:pt>
                <c:pt idx="62">
                  <c:v>9.2769651645863149E-4</c:v>
                </c:pt>
                <c:pt idx="63">
                  <c:v>8.0546900640876551E-4</c:v>
                </c:pt>
                <c:pt idx="64">
                  <c:v>6.9225566119612836E-4</c:v>
                </c:pt>
                <c:pt idx="65">
                  <c:v>6.0430685618051427E-4</c:v>
                </c:pt>
                <c:pt idx="66">
                  <c:v>4.9905837766317518E-4</c:v>
                </c:pt>
                <c:pt idx="67">
                  <c:v>4.0254663648076061E-4</c:v>
                </c:pt>
                <c:pt idx="68">
                  <c:v>2.8560789532283692E-4</c:v>
                </c:pt>
                <c:pt idx="69">
                  <c:v>1.6306847769298471E-4</c:v>
                </c:pt>
                <c:pt idx="70">
                  <c:v>4.3322103929321898E-5</c:v>
                </c:pt>
                <c:pt idx="71">
                  <c:v>-9.4774331899971642E-5</c:v>
                </c:pt>
                <c:pt idx="72">
                  <c:v>-2.1878423623555854E-4</c:v>
                </c:pt>
                <c:pt idx="73">
                  <c:v>-3.4634813905121131E-4</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2120846696"/>
        <c:axId val="-2120843688"/>
      </c:lineChart>
      <c:dateAx>
        <c:axId val="-2120846696"/>
        <c:scaling>
          <c:orientation val="minMax"/>
        </c:scaling>
        <c:delete val="0"/>
        <c:axPos val="b"/>
        <c:numFmt formatCode="0" sourceLinked="1"/>
        <c:majorTickMark val="none"/>
        <c:minorTickMark val="none"/>
        <c:tickLblPos val="nextTo"/>
        <c:crossAx val="-2120843688"/>
        <c:crosses val="autoZero"/>
        <c:auto val="0"/>
        <c:lblOffset val="100"/>
        <c:baseTimeUnit val="days"/>
        <c:majorUnit val="4"/>
        <c:majorTimeUnit val="days"/>
      </c:dateAx>
      <c:valAx>
        <c:axId val="-2120843688"/>
        <c:scaling>
          <c:orientation val="minMax"/>
        </c:scaling>
        <c:delete val="0"/>
        <c:axPos val="l"/>
        <c:majorGridlines/>
        <c:numFmt formatCode="0.0%" sourceLinked="0"/>
        <c:majorTickMark val="none"/>
        <c:minorTickMark val="none"/>
        <c:tickLblPos val="nextTo"/>
        <c:spPr>
          <a:ln w="9525">
            <a:noFill/>
          </a:ln>
        </c:spPr>
        <c:crossAx val="-21208466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DataSummary!$K$476</c:f>
          <c:strCache>
            <c:ptCount val="1"/>
            <c:pt idx="0">
              <c:v>ARG: Private Investment to GDP Ratio </c:v>
            </c:pt>
          </c:strCache>
        </c:strRef>
      </c:tx>
      <c:overlay val="0"/>
      <c:txPr>
        <a:bodyPr/>
        <a:lstStyle/>
        <a:p>
          <a:pPr>
            <a:defRPr sz="1300" b="1"/>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InputDataB_ModelSpecAssumptions!$I$18:$CI$18</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InputDataB_ModelSpecAssumptions!$I$21:$CI$21</c:f>
              <c:numCache>
                <c:formatCode>0.000</c:formatCode>
                <c:ptCount val="79"/>
                <c:pt idx="0">
                  <c:v>0.15443854127250578</c:v>
                </c:pt>
                <c:pt idx="1">
                  <c:v>0.15443854127250578</c:v>
                </c:pt>
                <c:pt idx="2">
                  <c:v>0.15443854127250578</c:v>
                </c:pt>
                <c:pt idx="3">
                  <c:v>0.15443854127250578</c:v>
                </c:pt>
                <c:pt idx="4">
                  <c:v>0.15443854127250578</c:v>
                </c:pt>
                <c:pt idx="5">
                  <c:v>0.15443854127250578</c:v>
                </c:pt>
                <c:pt idx="6">
                  <c:v>0.15443854127250578</c:v>
                </c:pt>
                <c:pt idx="7">
                  <c:v>0.15443854127250578</c:v>
                </c:pt>
                <c:pt idx="8">
                  <c:v>0.15443854127250578</c:v>
                </c:pt>
                <c:pt idx="9">
                  <c:v>0.15443854127250578</c:v>
                </c:pt>
                <c:pt idx="10">
                  <c:v>0.15443854127250578</c:v>
                </c:pt>
                <c:pt idx="11">
                  <c:v>0.15443854127250578</c:v>
                </c:pt>
                <c:pt idx="12">
                  <c:v>0.15443854127250578</c:v>
                </c:pt>
                <c:pt idx="13">
                  <c:v>0.15443854127250578</c:v>
                </c:pt>
                <c:pt idx="14">
                  <c:v>0.15443854127250578</c:v>
                </c:pt>
                <c:pt idx="15">
                  <c:v>0.15443854127250578</c:v>
                </c:pt>
                <c:pt idx="16">
                  <c:v>0.15443854127250578</c:v>
                </c:pt>
                <c:pt idx="17">
                  <c:v>0.15443854127250578</c:v>
                </c:pt>
                <c:pt idx="18">
                  <c:v>0.15443854127250578</c:v>
                </c:pt>
                <c:pt idx="19">
                  <c:v>0.15443854127250578</c:v>
                </c:pt>
                <c:pt idx="20">
                  <c:v>0.15443854127250578</c:v>
                </c:pt>
                <c:pt idx="21">
                  <c:v>0.15443854127250578</c:v>
                </c:pt>
                <c:pt idx="22">
                  <c:v>0.15443854127250578</c:v>
                </c:pt>
                <c:pt idx="23">
                  <c:v>0.15443854127250578</c:v>
                </c:pt>
                <c:pt idx="24">
                  <c:v>0.15443854127250578</c:v>
                </c:pt>
                <c:pt idx="25">
                  <c:v>0.15443854127250578</c:v>
                </c:pt>
                <c:pt idx="26">
                  <c:v>0.15443854127250578</c:v>
                </c:pt>
                <c:pt idx="27">
                  <c:v>0.15443854127250578</c:v>
                </c:pt>
                <c:pt idx="28">
                  <c:v>0.15443854127250578</c:v>
                </c:pt>
                <c:pt idx="29">
                  <c:v>0.15443854127250578</c:v>
                </c:pt>
                <c:pt idx="30">
                  <c:v>0.15443854127250578</c:v>
                </c:pt>
                <c:pt idx="31">
                  <c:v>0.15443854127250578</c:v>
                </c:pt>
                <c:pt idx="32">
                  <c:v>0.15443854127250578</c:v>
                </c:pt>
                <c:pt idx="33">
                  <c:v>0.15443854127250578</c:v>
                </c:pt>
                <c:pt idx="34">
                  <c:v>0.15443854127250578</c:v>
                </c:pt>
                <c:pt idx="35">
                  <c:v>0.15443854127250578</c:v>
                </c:pt>
                <c:pt idx="36">
                  <c:v>0.15443854127250578</c:v>
                </c:pt>
                <c:pt idx="37">
                  <c:v>0.15443854127250578</c:v>
                </c:pt>
                <c:pt idx="38">
                  <c:v>0.15443854127250578</c:v>
                </c:pt>
                <c:pt idx="39">
                  <c:v>0.15443854127250578</c:v>
                </c:pt>
                <c:pt idx="40">
                  <c:v>0.15443854127250578</c:v>
                </c:pt>
                <c:pt idx="41">
                  <c:v>0.15443854127250578</c:v>
                </c:pt>
                <c:pt idx="42">
                  <c:v>0.15443854127250578</c:v>
                </c:pt>
                <c:pt idx="43">
                  <c:v>0.15443854127250578</c:v>
                </c:pt>
                <c:pt idx="44">
                  <c:v>0.15443854127250578</c:v>
                </c:pt>
                <c:pt idx="45">
                  <c:v>0.15443854127250578</c:v>
                </c:pt>
                <c:pt idx="46">
                  <c:v>0.15443854127250578</c:v>
                </c:pt>
                <c:pt idx="47">
                  <c:v>0.15443854127250578</c:v>
                </c:pt>
                <c:pt idx="48">
                  <c:v>0.15443854127250578</c:v>
                </c:pt>
                <c:pt idx="49">
                  <c:v>0.15443854127250578</c:v>
                </c:pt>
                <c:pt idx="50">
                  <c:v>0.15443854127250578</c:v>
                </c:pt>
                <c:pt idx="51">
                  <c:v>0.15443854127250578</c:v>
                </c:pt>
                <c:pt idx="52">
                  <c:v>0.15443854127250578</c:v>
                </c:pt>
                <c:pt idx="53">
                  <c:v>0.15443854127250578</c:v>
                </c:pt>
                <c:pt idx="54">
                  <c:v>0.15443854127250578</c:v>
                </c:pt>
                <c:pt idx="55">
                  <c:v>0.15443854127250578</c:v>
                </c:pt>
                <c:pt idx="56">
                  <c:v>0.15443854127250578</c:v>
                </c:pt>
                <c:pt idx="57">
                  <c:v>0.15443854127250578</c:v>
                </c:pt>
                <c:pt idx="58">
                  <c:v>0.15443854127250578</c:v>
                </c:pt>
                <c:pt idx="59">
                  <c:v>0.15443854127250578</c:v>
                </c:pt>
                <c:pt idx="60">
                  <c:v>0.15443854127250578</c:v>
                </c:pt>
                <c:pt idx="61">
                  <c:v>0.15443854127250578</c:v>
                </c:pt>
                <c:pt idx="62">
                  <c:v>0.15443854127250578</c:v>
                </c:pt>
                <c:pt idx="63">
                  <c:v>0.15443854127250578</c:v>
                </c:pt>
                <c:pt idx="64">
                  <c:v>0.15443854127250578</c:v>
                </c:pt>
                <c:pt idx="65">
                  <c:v>0.15443854127250578</c:v>
                </c:pt>
                <c:pt idx="66">
                  <c:v>0.15443854127250578</c:v>
                </c:pt>
                <c:pt idx="67">
                  <c:v>0.15443854127250578</c:v>
                </c:pt>
                <c:pt idx="68">
                  <c:v>0.15443854127250578</c:v>
                </c:pt>
                <c:pt idx="69">
                  <c:v>0.15443854127250578</c:v>
                </c:pt>
                <c:pt idx="70">
                  <c:v>0.15443854127250578</c:v>
                </c:pt>
                <c:pt idx="71">
                  <c:v>0.15443854127250578</c:v>
                </c:pt>
                <c:pt idx="72">
                  <c:v>0.15443854127250578</c:v>
                </c:pt>
                <c:pt idx="73">
                  <c:v>0.15443854127250578</c:v>
                </c:pt>
                <c:pt idx="74">
                  <c:v>0.15443854127250578</c:v>
                </c:pt>
                <c:pt idx="75">
                  <c:v>0.15443854127250578</c:v>
                </c:pt>
                <c:pt idx="76">
                  <c:v>0.15443854127250578</c:v>
                </c:pt>
                <c:pt idx="77">
                  <c:v>0.15443854127250578</c:v>
                </c:pt>
                <c:pt idx="78">
                  <c:v>0.15443854127250578</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f>InputDataB_ModelSpecAssumptions!$I$18:$CI$18</c:f>
              <c:numCache>
                <c:formatCode>0</c:formatCode>
                <c:ptCount val="79"/>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numCache>
            </c:numRef>
          </c:cat>
          <c:val>
            <c:numRef>
              <c:f>InputDataB_ModelSpecAssumptions!$I$25:$CI$25</c:f>
              <c:numCache>
                <c:formatCode>0.000</c:formatCode>
                <c:ptCount val="79"/>
                <c:pt idx="0">
                  <c:v>0.15443854127250578</c:v>
                </c:pt>
                <c:pt idx="1">
                  <c:v>0.15443854127250578</c:v>
                </c:pt>
                <c:pt idx="2">
                  <c:v>0.15443854127250578</c:v>
                </c:pt>
                <c:pt idx="3">
                  <c:v>0.15443854127250578</c:v>
                </c:pt>
                <c:pt idx="4">
                  <c:v>0.15443854127250578</c:v>
                </c:pt>
                <c:pt idx="5">
                  <c:v>0.15443854127250578</c:v>
                </c:pt>
                <c:pt idx="6">
                  <c:v>0.15443854127250578</c:v>
                </c:pt>
                <c:pt idx="7">
                  <c:v>0.15443854127250578</c:v>
                </c:pt>
                <c:pt idx="8">
                  <c:v>0.15443854127250578</c:v>
                </c:pt>
                <c:pt idx="9">
                  <c:v>0.15443854127250578</c:v>
                </c:pt>
                <c:pt idx="10">
                  <c:v>0.15443854127250578</c:v>
                </c:pt>
                <c:pt idx="11">
                  <c:v>0.15443854127250578</c:v>
                </c:pt>
                <c:pt idx="12">
                  <c:v>0.15443854127250578</c:v>
                </c:pt>
                <c:pt idx="13">
                  <c:v>0.15443854127250578</c:v>
                </c:pt>
                <c:pt idx="14">
                  <c:v>0.15443854127250578</c:v>
                </c:pt>
                <c:pt idx="15">
                  <c:v>0.15443854127250578</c:v>
                </c:pt>
                <c:pt idx="16">
                  <c:v>0.15443854127250578</c:v>
                </c:pt>
                <c:pt idx="17">
                  <c:v>0.15443854127250578</c:v>
                </c:pt>
                <c:pt idx="18">
                  <c:v>0.15443854127250578</c:v>
                </c:pt>
                <c:pt idx="19">
                  <c:v>0.15443854127250578</c:v>
                </c:pt>
                <c:pt idx="20">
                  <c:v>0.15443854127250578</c:v>
                </c:pt>
                <c:pt idx="21">
                  <c:v>0.15443854127250578</c:v>
                </c:pt>
                <c:pt idx="22">
                  <c:v>0.15443854127250578</c:v>
                </c:pt>
                <c:pt idx="23">
                  <c:v>0.15443854127250578</c:v>
                </c:pt>
                <c:pt idx="24">
                  <c:v>0.15443854127250578</c:v>
                </c:pt>
                <c:pt idx="25">
                  <c:v>0.15443854127250578</c:v>
                </c:pt>
                <c:pt idx="26">
                  <c:v>0.15443854127250578</c:v>
                </c:pt>
                <c:pt idx="27">
                  <c:v>0.15443854127250578</c:v>
                </c:pt>
                <c:pt idx="28">
                  <c:v>0.15443854127250578</c:v>
                </c:pt>
                <c:pt idx="29">
                  <c:v>0.15443854127250578</c:v>
                </c:pt>
                <c:pt idx="30">
                  <c:v>0.15443854127250578</c:v>
                </c:pt>
                <c:pt idx="31">
                  <c:v>0.15443854127250578</c:v>
                </c:pt>
                <c:pt idx="32">
                  <c:v>0.15443854127250578</c:v>
                </c:pt>
                <c:pt idx="33">
                  <c:v>0.15443854127250578</c:v>
                </c:pt>
                <c:pt idx="34">
                  <c:v>0.15443854127250578</c:v>
                </c:pt>
                <c:pt idx="35">
                  <c:v>0.15443854127250578</c:v>
                </c:pt>
                <c:pt idx="36">
                  <c:v>0.15443854127250578</c:v>
                </c:pt>
                <c:pt idx="37">
                  <c:v>0.15443854127250578</c:v>
                </c:pt>
                <c:pt idx="38">
                  <c:v>0.15443854127250578</c:v>
                </c:pt>
                <c:pt idx="39">
                  <c:v>0.15443854127250578</c:v>
                </c:pt>
                <c:pt idx="40">
                  <c:v>0.15443854127250578</c:v>
                </c:pt>
                <c:pt idx="41">
                  <c:v>0.15443854127250578</c:v>
                </c:pt>
                <c:pt idx="42">
                  <c:v>0.15443854127250578</c:v>
                </c:pt>
                <c:pt idx="43">
                  <c:v>0.15443854127250578</c:v>
                </c:pt>
                <c:pt idx="44">
                  <c:v>0.15443854127250578</c:v>
                </c:pt>
                <c:pt idx="45">
                  <c:v>0.15443854127250578</c:v>
                </c:pt>
                <c:pt idx="46">
                  <c:v>0.15443854127250578</c:v>
                </c:pt>
                <c:pt idx="47">
                  <c:v>0.15443854127250578</c:v>
                </c:pt>
                <c:pt idx="48">
                  <c:v>0.15443854127250578</c:v>
                </c:pt>
                <c:pt idx="49">
                  <c:v>0.15443854127250578</c:v>
                </c:pt>
                <c:pt idx="50">
                  <c:v>0.15443854127250578</c:v>
                </c:pt>
                <c:pt idx="51">
                  <c:v>0.15443854127250578</c:v>
                </c:pt>
                <c:pt idx="52">
                  <c:v>0.15443854127250578</c:v>
                </c:pt>
                <c:pt idx="53">
                  <c:v>0.15443854127250578</c:v>
                </c:pt>
                <c:pt idx="54">
                  <c:v>0.15443854127250578</c:v>
                </c:pt>
                <c:pt idx="55">
                  <c:v>0.15443854127250578</c:v>
                </c:pt>
                <c:pt idx="56">
                  <c:v>0.15443854127250578</c:v>
                </c:pt>
                <c:pt idx="57">
                  <c:v>0.15443854127250578</c:v>
                </c:pt>
                <c:pt idx="58">
                  <c:v>0.15443854127250578</c:v>
                </c:pt>
                <c:pt idx="59">
                  <c:v>0.15443854127250578</c:v>
                </c:pt>
                <c:pt idx="60">
                  <c:v>0.15443854127250578</c:v>
                </c:pt>
                <c:pt idx="61">
                  <c:v>0.15443854127250578</c:v>
                </c:pt>
                <c:pt idx="62">
                  <c:v>0.15443854127250578</c:v>
                </c:pt>
                <c:pt idx="63">
                  <c:v>0.15443854127250578</c:v>
                </c:pt>
                <c:pt idx="64">
                  <c:v>0.15443854127250578</c:v>
                </c:pt>
                <c:pt idx="65">
                  <c:v>0.15443854127250578</c:v>
                </c:pt>
                <c:pt idx="66">
                  <c:v>0.15443854127250578</c:v>
                </c:pt>
                <c:pt idx="67">
                  <c:v>0.15443854127250578</c:v>
                </c:pt>
                <c:pt idx="68">
                  <c:v>0.15443854127250578</c:v>
                </c:pt>
                <c:pt idx="69">
                  <c:v>0.15443854127250578</c:v>
                </c:pt>
                <c:pt idx="70">
                  <c:v>0.15443854127250578</c:v>
                </c:pt>
                <c:pt idx="71">
                  <c:v>0.15443854127250578</c:v>
                </c:pt>
                <c:pt idx="72">
                  <c:v>0.15443854127250578</c:v>
                </c:pt>
                <c:pt idx="73">
                  <c:v>0.15443854127250578</c:v>
                </c:pt>
                <c:pt idx="74">
                  <c:v>0.15443854127250578</c:v>
                </c:pt>
                <c:pt idx="75">
                  <c:v>0.15443854127250578</c:v>
                </c:pt>
                <c:pt idx="76">
                  <c:v>0.15443854127250578</c:v>
                </c:pt>
                <c:pt idx="77">
                  <c:v>0.15443854127250578</c:v>
                </c:pt>
                <c:pt idx="78">
                  <c:v>0.15443854127250578</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19502408"/>
        <c:axId val="-2119499368"/>
      </c:lineChart>
      <c:dateAx>
        <c:axId val="-2119502408"/>
        <c:scaling>
          <c:orientation val="minMax"/>
        </c:scaling>
        <c:delete val="0"/>
        <c:axPos val="b"/>
        <c:numFmt formatCode="0" sourceLinked="1"/>
        <c:majorTickMark val="none"/>
        <c:minorTickMark val="none"/>
        <c:tickLblPos val="nextTo"/>
        <c:crossAx val="-2119499368"/>
        <c:crosses val="autoZero"/>
        <c:auto val="0"/>
        <c:lblOffset val="100"/>
        <c:baseTimeUnit val="days"/>
        <c:majorUnit val="4"/>
        <c:majorTimeUnit val="days"/>
      </c:dateAx>
      <c:valAx>
        <c:axId val="-2119499368"/>
        <c:scaling>
          <c:orientation val="minMax"/>
          <c:min val="0"/>
        </c:scaling>
        <c:delete val="0"/>
        <c:axPos val="l"/>
        <c:majorGridlines/>
        <c:numFmt formatCode="0%" sourceLinked="0"/>
        <c:majorTickMark val="none"/>
        <c:minorTickMark val="none"/>
        <c:tickLblPos val="nextTo"/>
        <c:spPr>
          <a:ln w="9525">
            <a:noFill/>
          </a:ln>
        </c:spPr>
        <c:crossAx val="-21195024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DataSummary!$K$495</c:f>
          <c:strCache>
            <c:ptCount val="1"/>
            <c:pt idx="0">
              <c:v>ARG: Private Investment to GDP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f>InputDataB_ModelSpecAssumptions!$I$18:$CH$18</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InputDataB_ModelSpecAssumptions!$I$21:$CI$21</c:f>
              <c:numCache>
                <c:formatCode>0.000</c:formatCode>
                <c:ptCount val="79"/>
                <c:pt idx="0">
                  <c:v>0.15443854127250578</c:v>
                </c:pt>
                <c:pt idx="1">
                  <c:v>0.15443854127250578</c:v>
                </c:pt>
                <c:pt idx="2">
                  <c:v>0.15443854127250578</c:v>
                </c:pt>
                <c:pt idx="3">
                  <c:v>0.15443854127250578</c:v>
                </c:pt>
                <c:pt idx="4">
                  <c:v>0.15443854127250578</c:v>
                </c:pt>
                <c:pt idx="5">
                  <c:v>0.15443854127250578</c:v>
                </c:pt>
                <c:pt idx="6">
                  <c:v>0.15443854127250578</c:v>
                </c:pt>
                <c:pt idx="7">
                  <c:v>0.15443854127250578</c:v>
                </c:pt>
                <c:pt idx="8">
                  <c:v>0.15443854127250578</c:v>
                </c:pt>
                <c:pt idx="9">
                  <c:v>0.15443854127250578</c:v>
                </c:pt>
                <c:pt idx="10">
                  <c:v>0.15443854127250578</c:v>
                </c:pt>
                <c:pt idx="11">
                  <c:v>0.15443854127250578</c:v>
                </c:pt>
                <c:pt idx="12">
                  <c:v>0.15443854127250578</c:v>
                </c:pt>
                <c:pt idx="13">
                  <c:v>0.15443854127250578</c:v>
                </c:pt>
                <c:pt idx="14">
                  <c:v>0.15443854127250578</c:v>
                </c:pt>
                <c:pt idx="15">
                  <c:v>0.15443854127250578</c:v>
                </c:pt>
                <c:pt idx="16">
                  <c:v>0.15443854127250578</c:v>
                </c:pt>
                <c:pt idx="17">
                  <c:v>0.15443854127250578</c:v>
                </c:pt>
                <c:pt idx="18">
                  <c:v>0.15443854127250578</c:v>
                </c:pt>
                <c:pt idx="19">
                  <c:v>0.15443854127250578</c:v>
                </c:pt>
                <c:pt idx="20">
                  <c:v>0.15443854127250578</c:v>
                </c:pt>
                <c:pt idx="21">
                  <c:v>0.15443854127250578</c:v>
                </c:pt>
                <c:pt idx="22">
                  <c:v>0.15443854127250578</c:v>
                </c:pt>
                <c:pt idx="23">
                  <c:v>0.15443854127250578</c:v>
                </c:pt>
                <c:pt idx="24">
                  <c:v>0.15443854127250578</c:v>
                </c:pt>
                <c:pt idx="25">
                  <c:v>0.15443854127250578</c:v>
                </c:pt>
                <c:pt idx="26">
                  <c:v>0.15443854127250578</c:v>
                </c:pt>
                <c:pt idx="27">
                  <c:v>0.15443854127250578</c:v>
                </c:pt>
                <c:pt idx="28">
                  <c:v>0.15443854127250578</c:v>
                </c:pt>
                <c:pt idx="29">
                  <c:v>0.15443854127250578</c:v>
                </c:pt>
                <c:pt idx="30">
                  <c:v>0.15443854127250578</c:v>
                </c:pt>
                <c:pt idx="31">
                  <c:v>0.15443854127250578</c:v>
                </c:pt>
                <c:pt idx="32">
                  <c:v>0.15443854127250578</c:v>
                </c:pt>
                <c:pt idx="33">
                  <c:v>0.15443854127250578</c:v>
                </c:pt>
                <c:pt idx="34">
                  <c:v>0.15443854127250578</c:v>
                </c:pt>
                <c:pt idx="35">
                  <c:v>0.15443854127250578</c:v>
                </c:pt>
                <c:pt idx="36">
                  <c:v>0.15443854127250578</c:v>
                </c:pt>
                <c:pt idx="37">
                  <c:v>0.15443854127250578</c:v>
                </c:pt>
                <c:pt idx="38">
                  <c:v>0.15443854127250578</c:v>
                </c:pt>
                <c:pt idx="39">
                  <c:v>0.15443854127250578</c:v>
                </c:pt>
                <c:pt idx="40">
                  <c:v>0.15443854127250578</c:v>
                </c:pt>
                <c:pt idx="41">
                  <c:v>0.15443854127250578</c:v>
                </c:pt>
                <c:pt idx="42">
                  <c:v>0.15443854127250578</c:v>
                </c:pt>
                <c:pt idx="43">
                  <c:v>0.15443854127250578</c:v>
                </c:pt>
                <c:pt idx="44">
                  <c:v>0.15443854127250578</c:v>
                </c:pt>
                <c:pt idx="45">
                  <c:v>0.15443854127250578</c:v>
                </c:pt>
                <c:pt idx="46">
                  <c:v>0.15443854127250578</c:v>
                </c:pt>
                <c:pt idx="47">
                  <c:v>0.15443854127250578</c:v>
                </c:pt>
                <c:pt idx="48">
                  <c:v>0.15443854127250578</c:v>
                </c:pt>
                <c:pt idx="49">
                  <c:v>0.15443854127250578</c:v>
                </c:pt>
                <c:pt idx="50">
                  <c:v>0.15443854127250578</c:v>
                </c:pt>
                <c:pt idx="51">
                  <c:v>0.15443854127250578</c:v>
                </c:pt>
                <c:pt idx="52">
                  <c:v>0.15443854127250578</c:v>
                </c:pt>
                <c:pt idx="53">
                  <c:v>0.15443854127250578</c:v>
                </c:pt>
                <c:pt idx="54">
                  <c:v>0.15443854127250578</c:v>
                </c:pt>
                <c:pt idx="55">
                  <c:v>0.15443854127250578</c:v>
                </c:pt>
                <c:pt idx="56">
                  <c:v>0.15443854127250578</c:v>
                </c:pt>
                <c:pt idx="57">
                  <c:v>0.15443854127250578</c:v>
                </c:pt>
                <c:pt idx="58">
                  <c:v>0.15443854127250578</c:v>
                </c:pt>
                <c:pt idx="59">
                  <c:v>0.15443854127250578</c:v>
                </c:pt>
                <c:pt idx="60">
                  <c:v>0.15443854127250578</c:v>
                </c:pt>
                <c:pt idx="61">
                  <c:v>0.15443854127250578</c:v>
                </c:pt>
                <c:pt idx="62">
                  <c:v>0.15443854127250578</c:v>
                </c:pt>
                <c:pt idx="63">
                  <c:v>0.15443854127250578</c:v>
                </c:pt>
                <c:pt idx="64">
                  <c:v>0.15443854127250578</c:v>
                </c:pt>
                <c:pt idx="65">
                  <c:v>0.15443854127250578</c:v>
                </c:pt>
                <c:pt idx="66">
                  <c:v>0.15443854127250578</c:v>
                </c:pt>
                <c:pt idx="67">
                  <c:v>0.15443854127250578</c:v>
                </c:pt>
                <c:pt idx="68">
                  <c:v>0.15443854127250578</c:v>
                </c:pt>
                <c:pt idx="69">
                  <c:v>0.15443854127250578</c:v>
                </c:pt>
                <c:pt idx="70">
                  <c:v>0.15443854127250578</c:v>
                </c:pt>
                <c:pt idx="71">
                  <c:v>0.15443854127250578</c:v>
                </c:pt>
                <c:pt idx="72">
                  <c:v>0.15443854127250578</c:v>
                </c:pt>
                <c:pt idx="73">
                  <c:v>0.15443854127250578</c:v>
                </c:pt>
                <c:pt idx="74">
                  <c:v>0.15443854127250578</c:v>
                </c:pt>
                <c:pt idx="75">
                  <c:v>0.15443854127250578</c:v>
                </c:pt>
                <c:pt idx="76">
                  <c:v>0.15443854127250578</c:v>
                </c:pt>
                <c:pt idx="77">
                  <c:v>0.15443854127250578</c:v>
                </c:pt>
                <c:pt idx="78">
                  <c:v>0.15443854127250578</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f>InputDataB_ModelSpecAssumptions!$I$18:$CH$18</c:f>
              <c:numCache>
                <c:formatCode>0</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InputDataB_ModelSpecAssumptions!$I$25:$CH$25</c:f>
              <c:numCache>
                <c:formatCode>0.000</c:formatCode>
                <c:ptCount val="78"/>
                <c:pt idx="0">
                  <c:v>0.15443854127250578</c:v>
                </c:pt>
                <c:pt idx="1">
                  <c:v>0.15443854127250578</c:v>
                </c:pt>
                <c:pt idx="2">
                  <c:v>0.15443854127250578</c:v>
                </c:pt>
                <c:pt idx="3">
                  <c:v>0.15443854127250578</c:v>
                </c:pt>
                <c:pt idx="4">
                  <c:v>0.15443854127250578</c:v>
                </c:pt>
                <c:pt idx="5">
                  <c:v>0.15443854127250578</c:v>
                </c:pt>
                <c:pt idx="6">
                  <c:v>0.15443854127250578</c:v>
                </c:pt>
                <c:pt idx="7">
                  <c:v>0.15443854127250578</c:v>
                </c:pt>
                <c:pt idx="8">
                  <c:v>0.15443854127250578</c:v>
                </c:pt>
                <c:pt idx="9">
                  <c:v>0.15443854127250578</c:v>
                </c:pt>
                <c:pt idx="10">
                  <c:v>0.15443854127250578</c:v>
                </c:pt>
                <c:pt idx="11">
                  <c:v>0.15443854127250578</c:v>
                </c:pt>
                <c:pt idx="12">
                  <c:v>0.15443854127250578</c:v>
                </c:pt>
                <c:pt idx="13">
                  <c:v>0.15443854127250578</c:v>
                </c:pt>
                <c:pt idx="14">
                  <c:v>0.15443854127250578</c:v>
                </c:pt>
                <c:pt idx="15">
                  <c:v>0.15443854127250578</c:v>
                </c:pt>
                <c:pt idx="16">
                  <c:v>0.15443854127250578</c:v>
                </c:pt>
                <c:pt idx="17">
                  <c:v>0.15443854127250578</c:v>
                </c:pt>
                <c:pt idx="18">
                  <c:v>0.15443854127250578</c:v>
                </c:pt>
                <c:pt idx="19">
                  <c:v>0.15443854127250578</c:v>
                </c:pt>
                <c:pt idx="20">
                  <c:v>0.15443854127250578</c:v>
                </c:pt>
                <c:pt idx="21">
                  <c:v>0.15443854127250578</c:v>
                </c:pt>
                <c:pt idx="22">
                  <c:v>0.15443854127250578</c:v>
                </c:pt>
                <c:pt idx="23">
                  <c:v>0.15443854127250578</c:v>
                </c:pt>
                <c:pt idx="24">
                  <c:v>0.15443854127250578</c:v>
                </c:pt>
                <c:pt idx="25">
                  <c:v>0.15443854127250578</c:v>
                </c:pt>
                <c:pt idx="26">
                  <c:v>0.15443854127250578</c:v>
                </c:pt>
                <c:pt idx="27">
                  <c:v>0.15443854127250578</c:v>
                </c:pt>
                <c:pt idx="28">
                  <c:v>0.15443854127250578</c:v>
                </c:pt>
                <c:pt idx="29">
                  <c:v>0.15443854127250578</c:v>
                </c:pt>
                <c:pt idx="30">
                  <c:v>0.15443854127250578</c:v>
                </c:pt>
                <c:pt idx="31">
                  <c:v>0.15443854127250578</c:v>
                </c:pt>
                <c:pt idx="32">
                  <c:v>0.15443854127250578</c:v>
                </c:pt>
                <c:pt idx="33">
                  <c:v>0.15443854127250578</c:v>
                </c:pt>
                <c:pt idx="34">
                  <c:v>0.15443854127250578</c:v>
                </c:pt>
                <c:pt idx="35">
                  <c:v>0.15443854127250578</c:v>
                </c:pt>
                <c:pt idx="36">
                  <c:v>0.15443854127250578</c:v>
                </c:pt>
                <c:pt idx="37">
                  <c:v>0.15443854127250578</c:v>
                </c:pt>
                <c:pt idx="38">
                  <c:v>0.15443854127250578</c:v>
                </c:pt>
                <c:pt idx="39">
                  <c:v>0.15443854127250578</c:v>
                </c:pt>
                <c:pt idx="40">
                  <c:v>0.15443854127250578</c:v>
                </c:pt>
                <c:pt idx="41">
                  <c:v>0.15443854127250578</c:v>
                </c:pt>
                <c:pt idx="42">
                  <c:v>0.15443854127250578</c:v>
                </c:pt>
                <c:pt idx="43">
                  <c:v>0.15443854127250578</c:v>
                </c:pt>
                <c:pt idx="44">
                  <c:v>0.15443854127250578</c:v>
                </c:pt>
                <c:pt idx="45">
                  <c:v>0.15443854127250578</c:v>
                </c:pt>
                <c:pt idx="46">
                  <c:v>0.15443854127250578</c:v>
                </c:pt>
                <c:pt idx="47">
                  <c:v>0.15443854127250578</c:v>
                </c:pt>
                <c:pt idx="48">
                  <c:v>0.15443854127250578</c:v>
                </c:pt>
                <c:pt idx="49">
                  <c:v>0.15443854127250578</c:v>
                </c:pt>
                <c:pt idx="50">
                  <c:v>0.15443854127250578</c:v>
                </c:pt>
                <c:pt idx="51">
                  <c:v>0.15443854127250578</c:v>
                </c:pt>
                <c:pt idx="52">
                  <c:v>0.15443854127250578</c:v>
                </c:pt>
                <c:pt idx="53">
                  <c:v>0.15443854127250578</c:v>
                </c:pt>
                <c:pt idx="54">
                  <c:v>0.15443854127250578</c:v>
                </c:pt>
                <c:pt idx="55">
                  <c:v>0.15443854127250578</c:v>
                </c:pt>
                <c:pt idx="56">
                  <c:v>0.15443854127250578</c:v>
                </c:pt>
                <c:pt idx="57">
                  <c:v>0.15443854127250578</c:v>
                </c:pt>
                <c:pt idx="58">
                  <c:v>0.15443854127250578</c:v>
                </c:pt>
                <c:pt idx="59">
                  <c:v>0.15443854127250578</c:v>
                </c:pt>
                <c:pt idx="60">
                  <c:v>0.15443854127250578</c:v>
                </c:pt>
                <c:pt idx="61">
                  <c:v>0.15443854127250578</c:v>
                </c:pt>
                <c:pt idx="62">
                  <c:v>0.15443854127250578</c:v>
                </c:pt>
                <c:pt idx="63">
                  <c:v>0.15443854127250578</c:v>
                </c:pt>
                <c:pt idx="64">
                  <c:v>0.15443854127250578</c:v>
                </c:pt>
                <c:pt idx="65">
                  <c:v>0.15443854127250578</c:v>
                </c:pt>
                <c:pt idx="66">
                  <c:v>0.15443854127250578</c:v>
                </c:pt>
                <c:pt idx="67">
                  <c:v>0.15443854127250578</c:v>
                </c:pt>
                <c:pt idx="68">
                  <c:v>0.15443854127250578</c:v>
                </c:pt>
                <c:pt idx="69">
                  <c:v>0.15443854127250578</c:v>
                </c:pt>
                <c:pt idx="70">
                  <c:v>0.15443854127250578</c:v>
                </c:pt>
                <c:pt idx="71">
                  <c:v>0.15443854127250578</c:v>
                </c:pt>
                <c:pt idx="72">
                  <c:v>0.15443854127250578</c:v>
                </c:pt>
                <c:pt idx="73">
                  <c:v>0.15443854127250578</c:v>
                </c:pt>
                <c:pt idx="74">
                  <c:v>0.15443854127250578</c:v>
                </c:pt>
                <c:pt idx="75">
                  <c:v>0.15443854127250578</c:v>
                </c:pt>
                <c:pt idx="76">
                  <c:v>0.15443854127250578</c:v>
                </c:pt>
                <c:pt idx="77">
                  <c:v>0.15443854127250578</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19451688"/>
        <c:axId val="-2119448648"/>
      </c:lineChart>
      <c:dateAx>
        <c:axId val="-2119451688"/>
        <c:scaling>
          <c:orientation val="minMax"/>
        </c:scaling>
        <c:delete val="0"/>
        <c:axPos val="b"/>
        <c:numFmt formatCode="0" sourceLinked="1"/>
        <c:majorTickMark val="none"/>
        <c:minorTickMark val="none"/>
        <c:tickLblPos val="nextTo"/>
        <c:txPr>
          <a:bodyPr rot="-5400000" vert="horz"/>
          <a:lstStyle/>
          <a:p>
            <a:pPr>
              <a:defRPr/>
            </a:pPr>
            <a:endParaRPr lang="en-US"/>
          </a:p>
        </c:txPr>
        <c:crossAx val="-2119448648"/>
        <c:crosses val="autoZero"/>
        <c:auto val="0"/>
        <c:lblOffset val="100"/>
        <c:baseTimeUnit val="days"/>
        <c:majorUnit val="4"/>
        <c:majorTimeUnit val="days"/>
      </c:dateAx>
      <c:valAx>
        <c:axId val="-2119448648"/>
        <c:scaling>
          <c:orientation val="minMax"/>
          <c:min val="0"/>
        </c:scaling>
        <c:delete val="0"/>
        <c:axPos val="l"/>
        <c:majorGridlines/>
        <c:numFmt formatCode="0%" sourceLinked="0"/>
        <c:majorTickMark val="none"/>
        <c:minorTickMark val="none"/>
        <c:tickLblPos val="nextTo"/>
        <c:spPr>
          <a:ln w="9525">
            <a:noFill/>
          </a:ln>
        </c:spPr>
        <c:crossAx val="-21194516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DataSummary!$K$509</c:f>
          <c:strCache>
            <c:ptCount val="1"/>
            <c:pt idx="0">
              <c:v>ARG: Public Investment to GDP Ratio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InputDataB_ModelSpecAssumptions!$I$8:$CI$8</c15:sqref>
                  </c15:fullRef>
                </c:ext>
              </c:extLst>
              <c:f>(InputDataB_ModelSpecAssumptions!$I$8:$AN$8,InputDataB_ModelSpecAssumptions!$AQ$8:$CI$8)</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pt idx="76">
                  <c:v>2101</c:v>
                </c:pt>
              </c:numCache>
            </c:numRef>
          </c:cat>
          <c:val>
            <c:numRef>
              <c:extLst>
                <c:ext xmlns:c15="http://schemas.microsoft.com/office/drawing/2012/chart" uri="{02D57815-91ED-43cb-92C2-25804820EDAC}">
                  <c15:fullRef>
                    <c15:sqref>InputDataB_ModelSpecAssumptions!$I$11:$CI$11</c15:sqref>
                  </c15:fullRef>
                </c:ext>
              </c:extLst>
              <c:f>(InputDataB_ModelSpecAssumptions!$I$11:$AN$11,InputDataB_ModelSpecAssumptions!$AQ$11:$CI$11)</c:f>
              <c:numCache>
                <c:formatCode>0.000</c:formatCode>
                <c:ptCount val="77"/>
                <c:pt idx="0">
                  <c:v>3.7504806181565264E-2</c:v>
                </c:pt>
                <c:pt idx="1">
                  <c:v>3.7504806181565264E-2</c:v>
                </c:pt>
                <c:pt idx="2">
                  <c:v>3.7504806181565264E-2</c:v>
                </c:pt>
                <c:pt idx="3">
                  <c:v>3.7504806181565264E-2</c:v>
                </c:pt>
                <c:pt idx="4">
                  <c:v>3.7504806181565264E-2</c:v>
                </c:pt>
                <c:pt idx="5">
                  <c:v>3.7504806181565264E-2</c:v>
                </c:pt>
                <c:pt idx="6">
                  <c:v>3.7504806181565264E-2</c:v>
                </c:pt>
                <c:pt idx="7">
                  <c:v>3.7504806181565264E-2</c:v>
                </c:pt>
                <c:pt idx="8">
                  <c:v>3.7504806181565264E-2</c:v>
                </c:pt>
                <c:pt idx="9">
                  <c:v>3.7504806181565264E-2</c:v>
                </c:pt>
                <c:pt idx="10">
                  <c:v>3.7504806181565264E-2</c:v>
                </c:pt>
                <c:pt idx="11">
                  <c:v>3.7504806181565264E-2</c:v>
                </c:pt>
                <c:pt idx="12">
                  <c:v>3.7504806181565264E-2</c:v>
                </c:pt>
                <c:pt idx="13">
                  <c:v>3.7504806181565264E-2</c:v>
                </c:pt>
                <c:pt idx="14">
                  <c:v>3.7504806181565264E-2</c:v>
                </c:pt>
                <c:pt idx="15">
                  <c:v>3.7504806181565264E-2</c:v>
                </c:pt>
                <c:pt idx="16">
                  <c:v>3.7504806181565264E-2</c:v>
                </c:pt>
                <c:pt idx="17">
                  <c:v>3.7504806181565264E-2</c:v>
                </c:pt>
                <c:pt idx="18">
                  <c:v>3.7504806181565264E-2</c:v>
                </c:pt>
                <c:pt idx="19">
                  <c:v>3.7504806181565264E-2</c:v>
                </c:pt>
                <c:pt idx="20">
                  <c:v>3.7504806181565264E-2</c:v>
                </c:pt>
                <c:pt idx="21">
                  <c:v>3.7504806181565264E-2</c:v>
                </c:pt>
                <c:pt idx="22">
                  <c:v>3.7504806181565264E-2</c:v>
                </c:pt>
                <c:pt idx="23">
                  <c:v>3.7504806181565264E-2</c:v>
                </c:pt>
                <c:pt idx="24">
                  <c:v>3.7504806181565264E-2</c:v>
                </c:pt>
                <c:pt idx="25">
                  <c:v>3.7504806181565264E-2</c:v>
                </c:pt>
                <c:pt idx="26">
                  <c:v>3.7504806181565264E-2</c:v>
                </c:pt>
                <c:pt idx="27">
                  <c:v>3.7504806181565264E-2</c:v>
                </c:pt>
                <c:pt idx="28">
                  <c:v>3.7504806181565264E-2</c:v>
                </c:pt>
                <c:pt idx="29">
                  <c:v>3.7504806181565264E-2</c:v>
                </c:pt>
                <c:pt idx="30">
                  <c:v>3.7504806181565264E-2</c:v>
                </c:pt>
                <c:pt idx="31">
                  <c:v>3.7504806181565264E-2</c:v>
                </c:pt>
                <c:pt idx="32">
                  <c:v>3.7504806181565264E-2</c:v>
                </c:pt>
                <c:pt idx="33">
                  <c:v>3.7504806181565264E-2</c:v>
                </c:pt>
                <c:pt idx="34">
                  <c:v>3.7504806181565264E-2</c:v>
                </c:pt>
                <c:pt idx="35">
                  <c:v>3.7504806181565264E-2</c:v>
                </c:pt>
                <c:pt idx="36">
                  <c:v>3.7504806181565264E-2</c:v>
                </c:pt>
                <c:pt idx="37">
                  <c:v>3.7504806181565264E-2</c:v>
                </c:pt>
                <c:pt idx="38">
                  <c:v>3.7504806181565264E-2</c:v>
                </c:pt>
                <c:pt idx="39">
                  <c:v>3.7504806181565264E-2</c:v>
                </c:pt>
                <c:pt idx="40">
                  <c:v>3.7504806181565264E-2</c:v>
                </c:pt>
                <c:pt idx="41">
                  <c:v>3.7504806181565264E-2</c:v>
                </c:pt>
                <c:pt idx="42">
                  <c:v>3.7504806181565264E-2</c:v>
                </c:pt>
                <c:pt idx="43">
                  <c:v>3.7504806181565264E-2</c:v>
                </c:pt>
                <c:pt idx="44">
                  <c:v>3.7504806181565264E-2</c:v>
                </c:pt>
                <c:pt idx="45">
                  <c:v>3.7504806181565264E-2</c:v>
                </c:pt>
                <c:pt idx="46">
                  <c:v>3.7504806181565264E-2</c:v>
                </c:pt>
                <c:pt idx="47">
                  <c:v>3.7504806181565264E-2</c:v>
                </c:pt>
                <c:pt idx="48">
                  <c:v>3.7504806181565264E-2</c:v>
                </c:pt>
                <c:pt idx="49">
                  <c:v>3.7504806181565264E-2</c:v>
                </c:pt>
                <c:pt idx="50">
                  <c:v>3.7504806181565264E-2</c:v>
                </c:pt>
                <c:pt idx="51">
                  <c:v>3.7504806181565264E-2</c:v>
                </c:pt>
                <c:pt idx="52">
                  <c:v>3.7504806181565264E-2</c:v>
                </c:pt>
                <c:pt idx="53">
                  <c:v>3.7504806181565264E-2</c:v>
                </c:pt>
                <c:pt idx="54">
                  <c:v>3.7504806181565264E-2</c:v>
                </c:pt>
                <c:pt idx="55">
                  <c:v>3.7504806181565264E-2</c:v>
                </c:pt>
                <c:pt idx="56">
                  <c:v>3.7504806181565264E-2</c:v>
                </c:pt>
                <c:pt idx="57">
                  <c:v>3.7504806181565264E-2</c:v>
                </c:pt>
                <c:pt idx="58">
                  <c:v>3.7504806181565264E-2</c:v>
                </c:pt>
                <c:pt idx="59">
                  <c:v>3.7504806181565264E-2</c:v>
                </c:pt>
                <c:pt idx="60">
                  <c:v>3.7504806181565264E-2</c:v>
                </c:pt>
                <c:pt idx="61">
                  <c:v>3.7504806181565264E-2</c:v>
                </c:pt>
                <c:pt idx="62">
                  <c:v>3.7504806181565264E-2</c:v>
                </c:pt>
                <c:pt idx="63">
                  <c:v>3.7504806181565264E-2</c:v>
                </c:pt>
                <c:pt idx="64">
                  <c:v>3.7504806181565264E-2</c:v>
                </c:pt>
                <c:pt idx="65">
                  <c:v>3.7504806181565264E-2</c:v>
                </c:pt>
                <c:pt idx="66">
                  <c:v>3.7504806181565264E-2</c:v>
                </c:pt>
                <c:pt idx="67">
                  <c:v>3.7504806181565264E-2</c:v>
                </c:pt>
                <c:pt idx="68">
                  <c:v>3.7504806181565264E-2</c:v>
                </c:pt>
                <c:pt idx="69">
                  <c:v>3.7504806181565264E-2</c:v>
                </c:pt>
                <c:pt idx="70">
                  <c:v>3.7504806181565264E-2</c:v>
                </c:pt>
                <c:pt idx="71">
                  <c:v>3.7504806181565264E-2</c:v>
                </c:pt>
                <c:pt idx="72">
                  <c:v>3.7504806181565264E-2</c:v>
                </c:pt>
                <c:pt idx="73">
                  <c:v>3.7504806181565264E-2</c:v>
                </c:pt>
                <c:pt idx="74">
                  <c:v>3.7504806181565264E-2</c:v>
                </c:pt>
                <c:pt idx="75">
                  <c:v>3.7504806181565264E-2</c:v>
                </c:pt>
                <c:pt idx="76">
                  <c:v>3.7504806181565264E-2</c:v>
                </c:pt>
              </c:numCache>
            </c:numRef>
          </c:val>
          <c:smooth val="0"/>
          <c:extLst>
            <c:ext xmlns:c16="http://schemas.microsoft.com/office/drawing/2014/chart" uri="{C3380CC4-5D6E-409C-BE32-E72D297353CC}">
              <c16:uniqueId val="{00000000-F51C-4827-BC26-79446A9E9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InputDataB_ModelSpecAssumptions!$I$8:$CI$8</c15:sqref>
                  </c15:fullRef>
                </c:ext>
              </c:extLst>
              <c:f>(InputDataB_ModelSpecAssumptions!$I$8:$AN$8,InputDataB_ModelSpecAssumptions!$AQ$8:$CI$8)</c:f>
              <c:numCache>
                <c:formatCode>0</c:formatCode>
                <c:ptCount val="77"/>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pt idx="76">
                  <c:v>2101</c:v>
                </c:pt>
              </c:numCache>
            </c:numRef>
          </c:cat>
          <c:val>
            <c:numRef>
              <c:extLst>
                <c:ext xmlns:c15="http://schemas.microsoft.com/office/drawing/2012/chart" uri="{02D57815-91ED-43cb-92C2-25804820EDAC}">
                  <c15:fullRef>
                    <c15:sqref>InputDataB_ModelSpecAssumptions!$I$15:$CI$15</c15:sqref>
                  </c15:fullRef>
                </c:ext>
              </c:extLst>
              <c:f>(InputDataB_ModelSpecAssumptions!$I$15:$AN$15,InputDataB_ModelSpecAssumptions!$AQ$15:$CI$15)</c:f>
              <c:numCache>
                <c:formatCode>0.000</c:formatCode>
                <c:ptCount val="77"/>
                <c:pt idx="0">
                  <c:v>3.7504806181565264E-2</c:v>
                </c:pt>
                <c:pt idx="1">
                  <c:v>3.7504806181565264E-2</c:v>
                </c:pt>
                <c:pt idx="2">
                  <c:v>3.7504806181565264E-2</c:v>
                </c:pt>
                <c:pt idx="3">
                  <c:v>3.7504806181565264E-2</c:v>
                </c:pt>
                <c:pt idx="4">
                  <c:v>3.7504806181565264E-2</c:v>
                </c:pt>
                <c:pt idx="5">
                  <c:v>3.7504806181565264E-2</c:v>
                </c:pt>
                <c:pt idx="6">
                  <c:v>3.7504806181565264E-2</c:v>
                </c:pt>
                <c:pt idx="7">
                  <c:v>3.7504806181565264E-2</c:v>
                </c:pt>
                <c:pt idx="8">
                  <c:v>3.7504806181565264E-2</c:v>
                </c:pt>
                <c:pt idx="9">
                  <c:v>3.7504806181565264E-2</c:v>
                </c:pt>
                <c:pt idx="10">
                  <c:v>3.7504806181565264E-2</c:v>
                </c:pt>
                <c:pt idx="11">
                  <c:v>3.7504806181565264E-2</c:v>
                </c:pt>
                <c:pt idx="12">
                  <c:v>3.7504806181565264E-2</c:v>
                </c:pt>
                <c:pt idx="13">
                  <c:v>3.7504806181565264E-2</c:v>
                </c:pt>
                <c:pt idx="14">
                  <c:v>3.7504806181565264E-2</c:v>
                </c:pt>
                <c:pt idx="15">
                  <c:v>3.7504806181565264E-2</c:v>
                </c:pt>
                <c:pt idx="16">
                  <c:v>3.7504806181565264E-2</c:v>
                </c:pt>
                <c:pt idx="17">
                  <c:v>3.7504806181565264E-2</c:v>
                </c:pt>
                <c:pt idx="18">
                  <c:v>3.7504806181565264E-2</c:v>
                </c:pt>
                <c:pt idx="19">
                  <c:v>3.7504806181565264E-2</c:v>
                </c:pt>
                <c:pt idx="20">
                  <c:v>3.7504806181565264E-2</c:v>
                </c:pt>
                <c:pt idx="21">
                  <c:v>3.7504806181565264E-2</c:v>
                </c:pt>
                <c:pt idx="22">
                  <c:v>3.7504806181565264E-2</c:v>
                </c:pt>
                <c:pt idx="23">
                  <c:v>3.7504806181565264E-2</c:v>
                </c:pt>
                <c:pt idx="24">
                  <c:v>3.7504806181565264E-2</c:v>
                </c:pt>
                <c:pt idx="25">
                  <c:v>3.7504806181565264E-2</c:v>
                </c:pt>
                <c:pt idx="26">
                  <c:v>3.7504806181565264E-2</c:v>
                </c:pt>
                <c:pt idx="27">
                  <c:v>3.7504806181565264E-2</c:v>
                </c:pt>
                <c:pt idx="28">
                  <c:v>3.7504806181565264E-2</c:v>
                </c:pt>
                <c:pt idx="29">
                  <c:v>3.7504806181565264E-2</c:v>
                </c:pt>
                <c:pt idx="30">
                  <c:v>3.7504806181565264E-2</c:v>
                </c:pt>
                <c:pt idx="31">
                  <c:v>3.7504806181565264E-2</c:v>
                </c:pt>
                <c:pt idx="32">
                  <c:v>3.7504806181565264E-2</c:v>
                </c:pt>
                <c:pt idx="33">
                  <c:v>3.7504806181565264E-2</c:v>
                </c:pt>
                <c:pt idx="34">
                  <c:v>3.7504806181565264E-2</c:v>
                </c:pt>
                <c:pt idx="35">
                  <c:v>3.7504806181565264E-2</c:v>
                </c:pt>
                <c:pt idx="36">
                  <c:v>3.7504806181565264E-2</c:v>
                </c:pt>
                <c:pt idx="37">
                  <c:v>3.7504806181565264E-2</c:v>
                </c:pt>
                <c:pt idx="38">
                  <c:v>3.7504806181565264E-2</c:v>
                </c:pt>
                <c:pt idx="39">
                  <c:v>3.7504806181565264E-2</c:v>
                </c:pt>
                <c:pt idx="40">
                  <c:v>3.7504806181565264E-2</c:v>
                </c:pt>
                <c:pt idx="41">
                  <c:v>3.7504806181565264E-2</c:v>
                </c:pt>
                <c:pt idx="42">
                  <c:v>3.7504806181565264E-2</c:v>
                </c:pt>
                <c:pt idx="43">
                  <c:v>3.7504806181565264E-2</c:v>
                </c:pt>
                <c:pt idx="44">
                  <c:v>3.7504806181565264E-2</c:v>
                </c:pt>
                <c:pt idx="45">
                  <c:v>3.7504806181565264E-2</c:v>
                </c:pt>
                <c:pt idx="46">
                  <c:v>3.7504806181565264E-2</c:v>
                </c:pt>
                <c:pt idx="47">
                  <c:v>3.7504806181565264E-2</c:v>
                </c:pt>
                <c:pt idx="48">
                  <c:v>3.7504806181565264E-2</c:v>
                </c:pt>
                <c:pt idx="49">
                  <c:v>3.7504806181565264E-2</c:v>
                </c:pt>
                <c:pt idx="50">
                  <c:v>3.7504806181565264E-2</c:v>
                </c:pt>
                <c:pt idx="51">
                  <c:v>3.7504806181565264E-2</c:v>
                </c:pt>
                <c:pt idx="52">
                  <c:v>3.7504806181565264E-2</c:v>
                </c:pt>
                <c:pt idx="53">
                  <c:v>3.7504806181565264E-2</c:v>
                </c:pt>
                <c:pt idx="54">
                  <c:v>3.7504806181565264E-2</c:v>
                </c:pt>
                <c:pt idx="55">
                  <c:v>3.7504806181565264E-2</c:v>
                </c:pt>
                <c:pt idx="56">
                  <c:v>3.7504806181565264E-2</c:v>
                </c:pt>
                <c:pt idx="57">
                  <c:v>3.7504806181565264E-2</c:v>
                </c:pt>
                <c:pt idx="58">
                  <c:v>3.7504806181565264E-2</c:v>
                </c:pt>
                <c:pt idx="59">
                  <c:v>3.7504806181565264E-2</c:v>
                </c:pt>
                <c:pt idx="60">
                  <c:v>3.7504806181565264E-2</c:v>
                </c:pt>
                <c:pt idx="61">
                  <c:v>3.7504806181565264E-2</c:v>
                </c:pt>
                <c:pt idx="62">
                  <c:v>3.7504806181565264E-2</c:v>
                </c:pt>
                <c:pt idx="63">
                  <c:v>3.7504806181565264E-2</c:v>
                </c:pt>
                <c:pt idx="64">
                  <c:v>3.7504806181565264E-2</c:v>
                </c:pt>
                <c:pt idx="65">
                  <c:v>3.7504806181565264E-2</c:v>
                </c:pt>
                <c:pt idx="66">
                  <c:v>3.7504806181565264E-2</c:v>
                </c:pt>
                <c:pt idx="67">
                  <c:v>3.7504806181565264E-2</c:v>
                </c:pt>
                <c:pt idx="68">
                  <c:v>3.7504806181565264E-2</c:v>
                </c:pt>
                <c:pt idx="69">
                  <c:v>3.7504806181565264E-2</c:v>
                </c:pt>
                <c:pt idx="70">
                  <c:v>3.7504806181565264E-2</c:v>
                </c:pt>
                <c:pt idx="71">
                  <c:v>3.7504806181565264E-2</c:v>
                </c:pt>
                <c:pt idx="72">
                  <c:v>3.7504806181565264E-2</c:v>
                </c:pt>
                <c:pt idx="73">
                  <c:v>3.7504806181565264E-2</c:v>
                </c:pt>
                <c:pt idx="74">
                  <c:v>3.7504806181565264E-2</c:v>
                </c:pt>
                <c:pt idx="75">
                  <c:v>3.7504806181565264E-2</c:v>
                </c:pt>
                <c:pt idx="76">
                  <c:v>3.7504806181565264E-2</c:v>
                </c:pt>
              </c:numCache>
            </c:numRef>
          </c:val>
          <c:smooth val="0"/>
          <c:extLst>
            <c:ext xmlns:c16="http://schemas.microsoft.com/office/drawing/2014/chart" uri="{C3380CC4-5D6E-409C-BE32-E72D297353CC}">
              <c16:uniqueId val="{00000001-F51C-4827-BC26-79446A9E971C}"/>
            </c:ext>
          </c:extLst>
        </c:ser>
        <c:dLbls>
          <c:showLegendKey val="0"/>
          <c:showVal val="0"/>
          <c:showCatName val="0"/>
          <c:showSerName val="0"/>
          <c:showPercent val="0"/>
          <c:showBubbleSize val="0"/>
        </c:dLbls>
        <c:smooth val="0"/>
        <c:axId val="-2119413544"/>
        <c:axId val="-2119410504"/>
      </c:lineChart>
      <c:dateAx>
        <c:axId val="-2119413544"/>
        <c:scaling>
          <c:orientation val="minMax"/>
        </c:scaling>
        <c:delete val="0"/>
        <c:axPos val="b"/>
        <c:numFmt formatCode="0" sourceLinked="1"/>
        <c:majorTickMark val="none"/>
        <c:minorTickMark val="none"/>
        <c:tickLblPos val="nextTo"/>
        <c:crossAx val="-2119410504"/>
        <c:crosses val="autoZero"/>
        <c:auto val="0"/>
        <c:lblOffset val="100"/>
        <c:baseTimeUnit val="days"/>
        <c:majorUnit val="4"/>
        <c:majorTimeUnit val="days"/>
      </c:dateAx>
      <c:valAx>
        <c:axId val="-2119410504"/>
        <c:scaling>
          <c:orientation val="minMax"/>
          <c:min val="0"/>
        </c:scaling>
        <c:delete val="0"/>
        <c:axPos val="l"/>
        <c:majorGridlines/>
        <c:numFmt formatCode="0%" sourceLinked="0"/>
        <c:majorTickMark val="none"/>
        <c:minorTickMark val="none"/>
        <c:tickLblPos val="nextTo"/>
        <c:spPr>
          <a:ln w="9525">
            <a:noFill/>
          </a:ln>
        </c:spPr>
        <c:crossAx val="-21194135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DataSummary!$D$479</c:f>
          <c:strCache>
            <c:ptCount val="1"/>
            <c:pt idx="0">
              <c:v>ARG: Participation rate, female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InputDataA_GeneralAssumptions!$I$59:$CI$59</c15:sqref>
                  </c15:fullRef>
                </c:ext>
              </c:extLst>
              <c:f>(InputDataA_GeneralAssumptions!$I$59:$AN$59,InputDataA_GeneralAssumptions!$AS$59:$CI$59)</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InputDataA_GeneralAssumptions!$I$62:$CI$62</c15:sqref>
                  </c15:fullRef>
                </c:ext>
              </c:extLst>
              <c:f>(InputDataA_GeneralAssumptions!$I$62:$AN$62,InputDataA_GeneralAssumptions!$AS$62:$CI$62)</c:f>
              <c:numCache>
                <c:formatCode>0.000</c:formatCode>
                <c:ptCount val="75"/>
                <c:pt idx="0">
                  <c:v>0.59216000000000002</c:v>
                </c:pt>
                <c:pt idx="1">
                  <c:v>0.59216000000000002</c:v>
                </c:pt>
                <c:pt idx="2">
                  <c:v>0.59216000000000002</c:v>
                </c:pt>
                <c:pt idx="3">
                  <c:v>0.59216000000000002</c:v>
                </c:pt>
                <c:pt idx="4">
                  <c:v>0.59216000000000002</c:v>
                </c:pt>
                <c:pt idx="5">
                  <c:v>0.59216000000000002</c:v>
                </c:pt>
                <c:pt idx="6">
                  <c:v>0.59216000000000002</c:v>
                </c:pt>
                <c:pt idx="7">
                  <c:v>0.59216000000000002</c:v>
                </c:pt>
                <c:pt idx="8">
                  <c:v>0.59216000000000002</c:v>
                </c:pt>
                <c:pt idx="9">
                  <c:v>0.59216000000000002</c:v>
                </c:pt>
                <c:pt idx="10">
                  <c:v>0.59216000000000002</c:v>
                </c:pt>
                <c:pt idx="11">
                  <c:v>0.59216000000000002</c:v>
                </c:pt>
                <c:pt idx="12">
                  <c:v>0.59216000000000002</c:v>
                </c:pt>
                <c:pt idx="13">
                  <c:v>0.59216000000000002</c:v>
                </c:pt>
                <c:pt idx="14">
                  <c:v>0.59216000000000002</c:v>
                </c:pt>
                <c:pt idx="15">
                  <c:v>0.59216000000000002</c:v>
                </c:pt>
                <c:pt idx="16">
                  <c:v>0.59216000000000002</c:v>
                </c:pt>
                <c:pt idx="17">
                  <c:v>0.59216000000000002</c:v>
                </c:pt>
                <c:pt idx="18">
                  <c:v>0.59216000000000002</c:v>
                </c:pt>
                <c:pt idx="19">
                  <c:v>0.59216000000000002</c:v>
                </c:pt>
                <c:pt idx="20">
                  <c:v>0.59216000000000002</c:v>
                </c:pt>
                <c:pt idx="21">
                  <c:v>0.59216000000000002</c:v>
                </c:pt>
                <c:pt idx="22">
                  <c:v>0.59216000000000002</c:v>
                </c:pt>
                <c:pt idx="23">
                  <c:v>0.59216000000000002</c:v>
                </c:pt>
                <c:pt idx="24">
                  <c:v>0.59216000000000002</c:v>
                </c:pt>
                <c:pt idx="25">
                  <c:v>0.59216000000000002</c:v>
                </c:pt>
                <c:pt idx="26">
                  <c:v>0.59216000000000002</c:v>
                </c:pt>
                <c:pt idx="27">
                  <c:v>0.59216000000000002</c:v>
                </c:pt>
                <c:pt idx="28">
                  <c:v>0.59216000000000002</c:v>
                </c:pt>
                <c:pt idx="29">
                  <c:v>0.59216000000000002</c:v>
                </c:pt>
                <c:pt idx="30">
                  <c:v>0.59216000000000002</c:v>
                </c:pt>
                <c:pt idx="31">
                  <c:v>0.59216000000000002</c:v>
                </c:pt>
                <c:pt idx="32">
                  <c:v>0.59216000000000002</c:v>
                </c:pt>
                <c:pt idx="33">
                  <c:v>0.59216000000000002</c:v>
                </c:pt>
                <c:pt idx="34">
                  <c:v>0.59216000000000002</c:v>
                </c:pt>
                <c:pt idx="35">
                  <c:v>0.59216000000000002</c:v>
                </c:pt>
                <c:pt idx="36">
                  <c:v>0.59216000000000002</c:v>
                </c:pt>
                <c:pt idx="37">
                  <c:v>0.59216000000000002</c:v>
                </c:pt>
                <c:pt idx="38">
                  <c:v>0.59216000000000002</c:v>
                </c:pt>
                <c:pt idx="39">
                  <c:v>0.59216000000000002</c:v>
                </c:pt>
                <c:pt idx="40">
                  <c:v>0.59216000000000002</c:v>
                </c:pt>
                <c:pt idx="41">
                  <c:v>0.59216000000000002</c:v>
                </c:pt>
                <c:pt idx="42">
                  <c:v>0.59216000000000002</c:v>
                </c:pt>
                <c:pt idx="43">
                  <c:v>0.59216000000000002</c:v>
                </c:pt>
                <c:pt idx="44">
                  <c:v>0.59216000000000002</c:v>
                </c:pt>
                <c:pt idx="45">
                  <c:v>0.59216000000000002</c:v>
                </c:pt>
                <c:pt idx="46">
                  <c:v>0.59216000000000002</c:v>
                </c:pt>
                <c:pt idx="47">
                  <c:v>0.59216000000000002</c:v>
                </c:pt>
                <c:pt idx="48">
                  <c:v>0.59216000000000002</c:v>
                </c:pt>
                <c:pt idx="49">
                  <c:v>0.59216000000000002</c:v>
                </c:pt>
                <c:pt idx="50">
                  <c:v>0.59216000000000002</c:v>
                </c:pt>
                <c:pt idx="51">
                  <c:v>0.59216000000000002</c:v>
                </c:pt>
                <c:pt idx="52">
                  <c:v>0.59216000000000002</c:v>
                </c:pt>
                <c:pt idx="53">
                  <c:v>0.59216000000000002</c:v>
                </c:pt>
                <c:pt idx="54">
                  <c:v>0.59216000000000002</c:v>
                </c:pt>
                <c:pt idx="55">
                  <c:v>0.59216000000000002</c:v>
                </c:pt>
                <c:pt idx="56">
                  <c:v>0.59216000000000002</c:v>
                </c:pt>
                <c:pt idx="57">
                  <c:v>0.59216000000000002</c:v>
                </c:pt>
                <c:pt idx="58">
                  <c:v>0.59216000000000002</c:v>
                </c:pt>
                <c:pt idx="59">
                  <c:v>0.59216000000000002</c:v>
                </c:pt>
                <c:pt idx="60">
                  <c:v>0.59216000000000002</c:v>
                </c:pt>
                <c:pt idx="61">
                  <c:v>0.59216000000000002</c:v>
                </c:pt>
                <c:pt idx="62">
                  <c:v>0.59216000000000002</c:v>
                </c:pt>
                <c:pt idx="63">
                  <c:v>0.59216000000000002</c:v>
                </c:pt>
                <c:pt idx="64">
                  <c:v>0.59216000000000002</c:v>
                </c:pt>
                <c:pt idx="65">
                  <c:v>0.59216000000000002</c:v>
                </c:pt>
                <c:pt idx="66">
                  <c:v>0.59216000000000002</c:v>
                </c:pt>
                <c:pt idx="67">
                  <c:v>0.59216000000000002</c:v>
                </c:pt>
                <c:pt idx="68">
                  <c:v>0.59216000000000002</c:v>
                </c:pt>
                <c:pt idx="69">
                  <c:v>0.59216000000000002</c:v>
                </c:pt>
                <c:pt idx="70">
                  <c:v>0.59216000000000002</c:v>
                </c:pt>
                <c:pt idx="71">
                  <c:v>0.59216000000000002</c:v>
                </c:pt>
                <c:pt idx="72">
                  <c:v>0.59216000000000002</c:v>
                </c:pt>
                <c:pt idx="73">
                  <c:v>0.59216000000000002</c:v>
                </c:pt>
                <c:pt idx="74">
                  <c:v>0.59216000000000002</c:v>
                </c:pt>
              </c:numCache>
            </c:numRef>
          </c:val>
          <c:smooth val="0"/>
          <c:extLst>
            <c:ext xmlns:c16="http://schemas.microsoft.com/office/drawing/2014/chart" uri="{C3380CC4-5D6E-409C-BE32-E72D297353CC}">
              <c16:uniqueId val="{00000000-FB19-4849-8705-DD79FE31E71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InputDataA_GeneralAssumptions!$I$59:$CI$59</c15:sqref>
                  </c15:fullRef>
                </c:ext>
              </c:extLst>
              <c:f>(InputDataA_GeneralAssumptions!$I$59:$AN$59,InputDataA_GeneralAssumptions!$AS$59:$CI$59)</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InputDataA_GeneralAssumptions!$I$66:$CI$66</c15:sqref>
                  </c15:fullRef>
                </c:ext>
              </c:extLst>
              <c:f>(InputDataA_GeneralAssumptions!$I$66:$AN$66,InputDataA_GeneralAssumptions!$AS$66:$CI$66)</c:f>
              <c:numCache>
                <c:formatCode>0.000</c:formatCode>
                <c:ptCount val="75"/>
                <c:pt idx="0">
                  <c:v>0.59216000000000002</c:v>
                </c:pt>
                <c:pt idx="1">
                  <c:v>0.59216000000000002</c:v>
                </c:pt>
                <c:pt idx="2">
                  <c:v>0.59216000000000002</c:v>
                </c:pt>
                <c:pt idx="3">
                  <c:v>0.59216000000000002</c:v>
                </c:pt>
                <c:pt idx="4">
                  <c:v>0.59216000000000002</c:v>
                </c:pt>
                <c:pt idx="5">
                  <c:v>0.59216000000000002</c:v>
                </c:pt>
                <c:pt idx="6">
                  <c:v>0.59216000000000002</c:v>
                </c:pt>
                <c:pt idx="7">
                  <c:v>0.59216000000000002</c:v>
                </c:pt>
                <c:pt idx="8">
                  <c:v>0.59216000000000002</c:v>
                </c:pt>
                <c:pt idx="9">
                  <c:v>0.59216000000000002</c:v>
                </c:pt>
                <c:pt idx="10">
                  <c:v>0.59216000000000002</c:v>
                </c:pt>
                <c:pt idx="11">
                  <c:v>0.59216000000000002</c:v>
                </c:pt>
                <c:pt idx="12">
                  <c:v>0.59216000000000002</c:v>
                </c:pt>
                <c:pt idx="13">
                  <c:v>0.59216000000000002</c:v>
                </c:pt>
                <c:pt idx="14">
                  <c:v>0.59216000000000002</c:v>
                </c:pt>
                <c:pt idx="15">
                  <c:v>0.59216000000000002</c:v>
                </c:pt>
                <c:pt idx="16">
                  <c:v>0.59216000000000002</c:v>
                </c:pt>
                <c:pt idx="17">
                  <c:v>0.59216000000000002</c:v>
                </c:pt>
                <c:pt idx="18">
                  <c:v>0.59216000000000002</c:v>
                </c:pt>
                <c:pt idx="19">
                  <c:v>0.59216000000000002</c:v>
                </c:pt>
                <c:pt idx="20">
                  <c:v>0.59216000000000002</c:v>
                </c:pt>
                <c:pt idx="21">
                  <c:v>0.59216000000000002</c:v>
                </c:pt>
                <c:pt idx="22">
                  <c:v>0.59216000000000002</c:v>
                </c:pt>
                <c:pt idx="23">
                  <c:v>0.59216000000000002</c:v>
                </c:pt>
                <c:pt idx="24">
                  <c:v>0.59216000000000002</c:v>
                </c:pt>
                <c:pt idx="25">
                  <c:v>0.59216000000000002</c:v>
                </c:pt>
                <c:pt idx="26">
                  <c:v>0.59216000000000002</c:v>
                </c:pt>
                <c:pt idx="27">
                  <c:v>0.59216000000000002</c:v>
                </c:pt>
                <c:pt idx="28">
                  <c:v>0.59216000000000002</c:v>
                </c:pt>
                <c:pt idx="29">
                  <c:v>0.59216000000000002</c:v>
                </c:pt>
                <c:pt idx="30">
                  <c:v>0.59216000000000002</c:v>
                </c:pt>
                <c:pt idx="31">
                  <c:v>0.59216000000000002</c:v>
                </c:pt>
                <c:pt idx="32">
                  <c:v>0.59216000000000002</c:v>
                </c:pt>
                <c:pt idx="33">
                  <c:v>0.59216000000000002</c:v>
                </c:pt>
                <c:pt idx="34">
                  <c:v>0.59216000000000002</c:v>
                </c:pt>
                <c:pt idx="35">
                  <c:v>0.59216000000000002</c:v>
                </c:pt>
                <c:pt idx="36">
                  <c:v>0.59216000000000002</c:v>
                </c:pt>
                <c:pt idx="37">
                  <c:v>0.59216000000000002</c:v>
                </c:pt>
                <c:pt idx="38">
                  <c:v>0.59216000000000002</c:v>
                </c:pt>
                <c:pt idx="39">
                  <c:v>0.59216000000000002</c:v>
                </c:pt>
                <c:pt idx="40">
                  <c:v>0.59216000000000002</c:v>
                </c:pt>
                <c:pt idx="41">
                  <c:v>0.59216000000000002</c:v>
                </c:pt>
                <c:pt idx="42">
                  <c:v>0.59216000000000002</c:v>
                </c:pt>
                <c:pt idx="43">
                  <c:v>0.59216000000000002</c:v>
                </c:pt>
                <c:pt idx="44">
                  <c:v>0.59216000000000002</c:v>
                </c:pt>
                <c:pt idx="45">
                  <c:v>0.59216000000000002</c:v>
                </c:pt>
                <c:pt idx="46">
                  <c:v>0.59216000000000002</c:v>
                </c:pt>
                <c:pt idx="47">
                  <c:v>0.59216000000000002</c:v>
                </c:pt>
                <c:pt idx="48">
                  <c:v>0.59216000000000002</c:v>
                </c:pt>
                <c:pt idx="49">
                  <c:v>0.59216000000000002</c:v>
                </c:pt>
                <c:pt idx="50">
                  <c:v>0.59216000000000002</c:v>
                </c:pt>
                <c:pt idx="51">
                  <c:v>0.59216000000000002</c:v>
                </c:pt>
                <c:pt idx="52">
                  <c:v>0.59216000000000002</c:v>
                </c:pt>
                <c:pt idx="53">
                  <c:v>0.59216000000000002</c:v>
                </c:pt>
                <c:pt idx="54">
                  <c:v>0.59216000000000002</c:v>
                </c:pt>
                <c:pt idx="55">
                  <c:v>0.59216000000000002</c:v>
                </c:pt>
                <c:pt idx="56">
                  <c:v>0.59216000000000002</c:v>
                </c:pt>
                <c:pt idx="57">
                  <c:v>0.59216000000000002</c:v>
                </c:pt>
                <c:pt idx="58">
                  <c:v>0.59216000000000002</c:v>
                </c:pt>
                <c:pt idx="59">
                  <c:v>0.59216000000000002</c:v>
                </c:pt>
                <c:pt idx="60">
                  <c:v>0.59216000000000002</c:v>
                </c:pt>
                <c:pt idx="61">
                  <c:v>0.59216000000000002</c:v>
                </c:pt>
                <c:pt idx="62">
                  <c:v>0.59216000000000002</c:v>
                </c:pt>
                <c:pt idx="63">
                  <c:v>0.59216000000000002</c:v>
                </c:pt>
                <c:pt idx="64">
                  <c:v>0.59216000000000002</c:v>
                </c:pt>
                <c:pt idx="65">
                  <c:v>0.59216000000000002</c:v>
                </c:pt>
                <c:pt idx="66">
                  <c:v>0.59216000000000002</c:v>
                </c:pt>
                <c:pt idx="67">
                  <c:v>0.59216000000000002</c:v>
                </c:pt>
                <c:pt idx="68">
                  <c:v>0.59216000000000002</c:v>
                </c:pt>
                <c:pt idx="69">
                  <c:v>0.59216000000000002</c:v>
                </c:pt>
                <c:pt idx="70">
                  <c:v>0.59216000000000002</c:v>
                </c:pt>
                <c:pt idx="71">
                  <c:v>0.59216000000000002</c:v>
                </c:pt>
                <c:pt idx="72">
                  <c:v>0.59216000000000002</c:v>
                </c:pt>
                <c:pt idx="73">
                  <c:v>0.59216000000000002</c:v>
                </c:pt>
                <c:pt idx="74">
                  <c:v>0.59216000000000002</c:v>
                </c:pt>
              </c:numCache>
            </c:numRef>
          </c:val>
          <c:smooth val="0"/>
          <c:extLst>
            <c:ext xmlns:c16="http://schemas.microsoft.com/office/drawing/2014/chart" uri="{C3380CC4-5D6E-409C-BE32-E72D297353CC}">
              <c16:uniqueId val="{00000001-FB19-4849-8705-DD79FE31E71C}"/>
            </c:ext>
          </c:extLst>
        </c:ser>
        <c:dLbls>
          <c:showLegendKey val="0"/>
          <c:showVal val="0"/>
          <c:showCatName val="0"/>
          <c:showSerName val="0"/>
          <c:showPercent val="0"/>
          <c:showBubbleSize val="0"/>
        </c:dLbls>
        <c:smooth val="0"/>
        <c:axId val="-2121638600"/>
        <c:axId val="-2121635560"/>
      </c:lineChart>
      <c:dateAx>
        <c:axId val="-2121638600"/>
        <c:scaling>
          <c:orientation val="minMax"/>
        </c:scaling>
        <c:delete val="0"/>
        <c:axPos val="b"/>
        <c:numFmt formatCode="0" sourceLinked="1"/>
        <c:majorTickMark val="none"/>
        <c:minorTickMark val="none"/>
        <c:tickLblPos val="nextTo"/>
        <c:crossAx val="-2121635560"/>
        <c:crosses val="autoZero"/>
        <c:auto val="0"/>
        <c:lblOffset val="100"/>
        <c:baseTimeUnit val="days"/>
        <c:majorUnit val="4"/>
        <c:majorTimeUnit val="days"/>
      </c:dateAx>
      <c:valAx>
        <c:axId val="-2121635560"/>
        <c:scaling>
          <c:orientation val="minMax"/>
        </c:scaling>
        <c:delete val="0"/>
        <c:axPos val="l"/>
        <c:majorGridlines/>
        <c:numFmt formatCode="0%" sourceLinked="0"/>
        <c:majorTickMark val="none"/>
        <c:minorTickMark val="none"/>
        <c:tickLblPos val="nextTo"/>
        <c:spPr>
          <a:ln w="9525">
            <a:noFill/>
          </a:ln>
        </c:spPr>
        <c:crossAx val="-21216386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DataSummary!$K$485</c:f>
          <c:strCache>
            <c:ptCount val="1"/>
            <c:pt idx="0">
              <c:v>ARG: Real GDP PC Level:  Scenario-Baseline</c:v>
            </c:pt>
          </c:strCache>
        </c:strRef>
      </c:tx>
      <c:layout>
        <c:manualLayout>
          <c:xMode val="edge"/>
          <c:yMode val="edge"/>
          <c:x val="0.154338086675647"/>
          <c:y val="3.2509707777541898E-2"/>
        </c:manualLayout>
      </c:layout>
      <c:overlay val="0"/>
      <c:txPr>
        <a:bodyPr/>
        <a:lstStyle/>
        <a:p>
          <a:pPr>
            <a:defRPr sz="1300"/>
          </a:pPr>
          <a:endParaRPr lang="en-US"/>
        </a:p>
      </c:txPr>
    </c:title>
    <c:autoTitleDeleted val="0"/>
    <c:plotArea>
      <c:layout/>
      <c:lineChart>
        <c:grouping val="standard"/>
        <c:varyColors val="0"/>
        <c:ser>
          <c:idx val="0"/>
          <c:order val="0"/>
          <c:tx>
            <c:v>Deviation from Baseline</c:v>
          </c:tx>
          <c:spPr>
            <a:ln>
              <a:prstDash val="solid"/>
            </a:ln>
          </c:spPr>
          <c:marker>
            <c:symbol val="none"/>
          </c:marker>
          <c:cat>
            <c:numRef>
              <c:extLst>
                <c:ext xmlns:c15="http://schemas.microsoft.com/office/drawing/2012/chart" uri="{02D57815-91ED-43cb-92C2-25804820EDAC}">
                  <c15:fullRef>
                    <c15:sqref>Submodel1s!$F$4:$CD$4</c15:sqref>
                  </c15:fullRef>
                </c:ext>
              </c:extLst>
              <c:f>(Submodel1s!$F$4:$AJ$4,Submodel1s!$AN$4:$CD$4)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Submodel1s!$F$41:$CD$41</c15:sqref>
                  </c15:fullRef>
                </c:ext>
              </c:extLst>
              <c:f>(Submodel1s!$F$41:$AJ$41,Submodel1s!$AN$41:$CD$41)</c:f>
              <c:numCache>
                <c:formatCode>0.000</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val>
          <c:smooth val="0"/>
          <c:extLst>
            <c:ext xmlns:c16="http://schemas.microsoft.com/office/drawing/2014/chart" uri="{C3380CC4-5D6E-409C-BE32-E72D297353CC}">
              <c16:uniqueId val="{00000000-E02F-4220-856C-6B3FCC895D39}"/>
            </c:ext>
          </c:extLst>
        </c:ser>
        <c:dLbls>
          <c:showLegendKey val="0"/>
          <c:showVal val="0"/>
          <c:showCatName val="0"/>
          <c:showSerName val="0"/>
          <c:showPercent val="0"/>
          <c:showBubbleSize val="0"/>
        </c:dLbls>
        <c:smooth val="0"/>
        <c:axId val="-2119379672"/>
        <c:axId val="-2119376600"/>
      </c:lineChart>
      <c:dateAx>
        <c:axId val="-2119379672"/>
        <c:scaling>
          <c:orientation val="minMax"/>
        </c:scaling>
        <c:delete val="0"/>
        <c:axPos val="b"/>
        <c:numFmt formatCode="0" sourceLinked="1"/>
        <c:majorTickMark val="none"/>
        <c:minorTickMark val="none"/>
        <c:tickLblPos val="low"/>
        <c:crossAx val="-2119376600"/>
        <c:crosses val="autoZero"/>
        <c:auto val="0"/>
        <c:lblOffset val="100"/>
        <c:baseTimeUnit val="days"/>
        <c:majorUnit val="4"/>
        <c:majorTimeUnit val="days"/>
      </c:dateAx>
      <c:valAx>
        <c:axId val="-2119376600"/>
        <c:scaling>
          <c:orientation val="minMax"/>
        </c:scaling>
        <c:delete val="0"/>
        <c:axPos val="l"/>
        <c:majorGridlines/>
        <c:numFmt formatCode="0.0%" sourceLinked="0"/>
        <c:majorTickMark val="none"/>
        <c:minorTickMark val="none"/>
        <c:tickLblPos val="nextTo"/>
        <c:spPr>
          <a:ln w="9525">
            <a:noFill/>
          </a:ln>
        </c:spPr>
        <c:crossAx val="-21193796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DataSummary!$K$486</c:f>
          <c:strCache>
            <c:ptCount val="1"/>
            <c:pt idx="0">
              <c:v>ARG: Efficency of Existing Public Capital</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Submodel1!$F$4:$CD$4</c15:sqref>
                  </c15:fullRef>
                </c:ext>
              </c:extLst>
              <c:f>(Submodel1!$F$4:$AJ$4,Submodel1!$AN$4:$CD$4)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Submodel1!$F$22:$CE$22</c15:sqref>
                  </c15:fullRef>
                </c:ext>
              </c:extLst>
              <c:f>(Submodel1!$F$22:$AJ$22,Submodel1!$AN$22:$CE$22)</c:f>
              <c:numCache>
                <c:formatCode>0.000</c:formatCode>
                <c:ptCount val="75"/>
                <c:pt idx="0">
                  <c:v>0.7212674617767334</c:v>
                </c:pt>
                <c:pt idx="1">
                  <c:v>0.7212674617767334</c:v>
                </c:pt>
                <c:pt idx="2">
                  <c:v>0.7212674617767334</c:v>
                </c:pt>
                <c:pt idx="3">
                  <c:v>0.7212674617767334</c:v>
                </c:pt>
                <c:pt idx="4">
                  <c:v>0.7212674617767334</c:v>
                </c:pt>
                <c:pt idx="5">
                  <c:v>0.7212674617767334</c:v>
                </c:pt>
                <c:pt idx="6">
                  <c:v>0.7212674617767334</c:v>
                </c:pt>
                <c:pt idx="7">
                  <c:v>0.7212674617767334</c:v>
                </c:pt>
                <c:pt idx="8">
                  <c:v>0.7212674617767334</c:v>
                </c:pt>
                <c:pt idx="9">
                  <c:v>0.7212674617767334</c:v>
                </c:pt>
                <c:pt idx="10">
                  <c:v>0.7212674617767334</c:v>
                </c:pt>
                <c:pt idx="11">
                  <c:v>0.7212674617767334</c:v>
                </c:pt>
                <c:pt idx="12">
                  <c:v>0.7212674617767334</c:v>
                </c:pt>
                <c:pt idx="13">
                  <c:v>0.7212674617767334</c:v>
                </c:pt>
                <c:pt idx="14">
                  <c:v>0.7212674617767334</c:v>
                </c:pt>
                <c:pt idx="15">
                  <c:v>0.7212674617767334</c:v>
                </c:pt>
                <c:pt idx="16">
                  <c:v>0.7212674617767334</c:v>
                </c:pt>
                <c:pt idx="17">
                  <c:v>0.7212674617767334</c:v>
                </c:pt>
                <c:pt idx="18">
                  <c:v>0.7212674617767334</c:v>
                </c:pt>
                <c:pt idx="19">
                  <c:v>0.7212674617767334</c:v>
                </c:pt>
                <c:pt idx="20">
                  <c:v>0.7212674617767334</c:v>
                </c:pt>
                <c:pt idx="21">
                  <c:v>0.7212674617767334</c:v>
                </c:pt>
                <c:pt idx="22">
                  <c:v>0.7212674617767334</c:v>
                </c:pt>
                <c:pt idx="23">
                  <c:v>0.7212674617767334</c:v>
                </c:pt>
                <c:pt idx="24">
                  <c:v>0.7212674617767334</c:v>
                </c:pt>
                <c:pt idx="25">
                  <c:v>0.7212674617767334</c:v>
                </c:pt>
                <c:pt idx="26">
                  <c:v>0.7212674617767334</c:v>
                </c:pt>
                <c:pt idx="27">
                  <c:v>0.7212674617767334</c:v>
                </c:pt>
                <c:pt idx="28">
                  <c:v>0.7212674617767334</c:v>
                </c:pt>
                <c:pt idx="29">
                  <c:v>0.7212674617767334</c:v>
                </c:pt>
                <c:pt idx="30">
                  <c:v>0.7212674617767334</c:v>
                </c:pt>
                <c:pt idx="31">
                  <c:v>0.7212674617767334</c:v>
                </c:pt>
                <c:pt idx="32">
                  <c:v>0.7212674617767334</c:v>
                </c:pt>
                <c:pt idx="33">
                  <c:v>0.7212674617767334</c:v>
                </c:pt>
                <c:pt idx="34">
                  <c:v>0.7212674617767334</c:v>
                </c:pt>
                <c:pt idx="35">
                  <c:v>0.7212674617767334</c:v>
                </c:pt>
                <c:pt idx="36">
                  <c:v>0.7212674617767334</c:v>
                </c:pt>
                <c:pt idx="37">
                  <c:v>0.7212674617767334</c:v>
                </c:pt>
                <c:pt idx="38">
                  <c:v>0.7212674617767334</c:v>
                </c:pt>
                <c:pt idx="39">
                  <c:v>0.7212674617767334</c:v>
                </c:pt>
                <c:pt idx="40">
                  <c:v>0.7212674617767334</c:v>
                </c:pt>
                <c:pt idx="41">
                  <c:v>0.7212674617767334</c:v>
                </c:pt>
                <c:pt idx="42">
                  <c:v>0.7212674617767334</c:v>
                </c:pt>
                <c:pt idx="43">
                  <c:v>0.7212674617767334</c:v>
                </c:pt>
                <c:pt idx="44">
                  <c:v>0.7212674617767334</c:v>
                </c:pt>
                <c:pt idx="45">
                  <c:v>0.7212674617767334</c:v>
                </c:pt>
                <c:pt idx="46">
                  <c:v>0.7212674617767334</c:v>
                </c:pt>
                <c:pt idx="47">
                  <c:v>0.7212674617767334</c:v>
                </c:pt>
                <c:pt idx="48">
                  <c:v>0.7212674617767334</c:v>
                </c:pt>
                <c:pt idx="49">
                  <c:v>0.7212674617767334</c:v>
                </c:pt>
                <c:pt idx="50">
                  <c:v>0.7212674617767334</c:v>
                </c:pt>
                <c:pt idx="51">
                  <c:v>0.7212674617767334</c:v>
                </c:pt>
                <c:pt idx="52">
                  <c:v>0.7212674617767334</c:v>
                </c:pt>
                <c:pt idx="53">
                  <c:v>0.7212674617767334</c:v>
                </c:pt>
                <c:pt idx="54">
                  <c:v>0.7212674617767334</c:v>
                </c:pt>
                <c:pt idx="55">
                  <c:v>0.7212674617767334</c:v>
                </c:pt>
                <c:pt idx="56">
                  <c:v>0.7212674617767334</c:v>
                </c:pt>
                <c:pt idx="57">
                  <c:v>0.7212674617767334</c:v>
                </c:pt>
                <c:pt idx="58">
                  <c:v>0.7212674617767334</c:v>
                </c:pt>
                <c:pt idx="59">
                  <c:v>0.7212674617767334</c:v>
                </c:pt>
                <c:pt idx="60">
                  <c:v>0.7212674617767334</c:v>
                </c:pt>
                <c:pt idx="61">
                  <c:v>0.7212674617767334</c:v>
                </c:pt>
                <c:pt idx="62">
                  <c:v>0.7212674617767334</c:v>
                </c:pt>
                <c:pt idx="63">
                  <c:v>0.7212674617767334</c:v>
                </c:pt>
                <c:pt idx="64">
                  <c:v>0.7212674617767334</c:v>
                </c:pt>
                <c:pt idx="65">
                  <c:v>0.7212674617767334</c:v>
                </c:pt>
                <c:pt idx="66">
                  <c:v>0.7212674617767334</c:v>
                </c:pt>
                <c:pt idx="67">
                  <c:v>0.7212674617767334</c:v>
                </c:pt>
                <c:pt idx="68">
                  <c:v>0.7212674617767334</c:v>
                </c:pt>
                <c:pt idx="69">
                  <c:v>0.7212674617767334</c:v>
                </c:pt>
                <c:pt idx="70">
                  <c:v>0.7212674617767334</c:v>
                </c:pt>
                <c:pt idx="71">
                  <c:v>0.7212674617767334</c:v>
                </c:pt>
                <c:pt idx="72">
                  <c:v>0.7212674617767334</c:v>
                </c:pt>
                <c:pt idx="73">
                  <c:v>0.7212674617767334</c:v>
                </c:pt>
                <c:pt idx="74">
                  <c:v>0.7212674617767334</c:v>
                </c:pt>
              </c:numCache>
            </c:numRef>
          </c:val>
          <c:smooth val="0"/>
          <c:extLst>
            <c:ext xmlns:c16="http://schemas.microsoft.com/office/drawing/2014/chart" uri="{C3380CC4-5D6E-409C-BE32-E72D297353CC}">
              <c16:uniqueId val="{00000000-91A9-4623-BE97-879E0090D790}"/>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Submodel1!$F$4:$CD$4</c15:sqref>
                  </c15:fullRef>
                </c:ext>
              </c:extLst>
              <c:f>(Submodel1!$F$4:$AJ$4,Submodel1!$AN$4:$CD$4)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Submodel1s!$F$22:$CD$22</c15:sqref>
                  </c15:fullRef>
                </c:ext>
              </c:extLst>
              <c:f>(Submodel1s!$F$22:$AJ$22,Submodel1s!$AN$22:$CD$22)</c:f>
              <c:numCache>
                <c:formatCode>0.000</c:formatCode>
                <c:ptCount val="74"/>
                <c:pt idx="0">
                  <c:v>0.7212674617767334</c:v>
                </c:pt>
                <c:pt idx="1">
                  <c:v>0.7212674617767334</c:v>
                </c:pt>
                <c:pt idx="2">
                  <c:v>0.7212674617767334</c:v>
                </c:pt>
                <c:pt idx="3">
                  <c:v>0.7212674617767334</c:v>
                </c:pt>
                <c:pt idx="4">
                  <c:v>0.7212674617767334</c:v>
                </c:pt>
                <c:pt idx="5">
                  <c:v>0.7212674617767334</c:v>
                </c:pt>
                <c:pt idx="6">
                  <c:v>0.7212674617767334</c:v>
                </c:pt>
                <c:pt idx="7">
                  <c:v>0.7212674617767334</c:v>
                </c:pt>
                <c:pt idx="8">
                  <c:v>0.7212674617767334</c:v>
                </c:pt>
                <c:pt idx="9">
                  <c:v>0.7212674617767334</c:v>
                </c:pt>
                <c:pt idx="10">
                  <c:v>0.7212674617767334</c:v>
                </c:pt>
                <c:pt idx="11">
                  <c:v>0.7212674617767334</c:v>
                </c:pt>
                <c:pt idx="12">
                  <c:v>0.7212674617767334</c:v>
                </c:pt>
                <c:pt idx="13">
                  <c:v>0.7212674617767334</c:v>
                </c:pt>
                <c:pt idx="14">
                  <c:v>0.7212674617767334</c:v>
                </c:pt>
                <c:pt idx="15">
                  <c:v>0.7212674617767334</c:v>
                </c:pt>
                <c:pt idx="16">
                  <c:v>0.7212674617767334</c:v>
                </c:pt>
                <c:pt idx="17">
                  <c:v>0.7212674617767334</c:v>
                </c:pt>
                <c:pt idx="18">
                  <c:v>0.7212674617767334</c:v>
                </c:pt>
                <c:pt idx="19">
                  <c:v>0.7212674617767334</c:v>
                </c:pt>
                <c:pt idx="20">
                  <c:v>0.7212674617767334</c:v>
                </c:pt>
                <c:pt idx="21">
                  <c:v>0.7212674617767334</c:v>
                </c:pt>
                <c:pt idx="22">
                  <c:v>0.7212674617767334</c:v>
                </c:pt>
                <c:pt idx="23">
                  <c:v>0.7212674617767334</c:v>
                </c:pt>
                <c:pt idx="24">
                  <c:v>0.7212674617767334</c:v>
                </c:pt>
                <c:pt idx="25">
                  <c:v>0.7212674617767334</c:v>
                </c:pt>
                <c:pt idx="26">
                  <c:v>0.7212674617767334</c:v>
                </c:pt>
                <c:pt idx="27">
                  <c:v>0.7212674617767334</c:v>
                </c:pt>
                <c:pt idx="28">
                  <c:v>0.7212674617767334</c:v>
                </c:pt>
                <c:pt idx="29">
                  <c:v>0.7212674617767334</c:v>
                </c:pt>
                <c:pt idx="30">
                  <c:v>0.7212674617767334</c:v>
                </c:pt>
                <c:pt idx="31">
                  <c:v>0.7212674617767334</c:v>
                </c:pt>
                <c:pt idx="32">
                  <c:v>0.7212674617767334</c:v>
                </c:pt>
                <c:pt idx="33">
                  <c:v>0.7212674617767334</c:v>
                </c:pt>
                <c:pt idx="34">
                  <c:v>0.7212674617767334</c:v>
                </c:pt>
                <c:pt idx="35">
                  <c:v>0.7212674617767334</c:v>
                </c:pt>
                <c:pt idx="36">
                  <c:v>0.7212674617767334</c:v>
                </c:pt>
                <c:pt idx="37">
                  <c:v>0.7212674617767334</c:v>
                </c:pt>
                <c:pt idx="38">
                  <c:v>0.7212674617767334</c:v>
                </c:pt>
                <c:pt idx="39">
                  <c:v>0.7212674617767334</c:v>
                </c:pt>
                <c:pt idx="40">
                  <c:v>0.7212674617767334</c:v>
                </c:pt>
                <c:pt idx="41">
                  <c:v>0.7212674617767334</c:v>
                </c:pt>
                <c:pt idx="42">
                  <c:v>0.7212674617767334</c:v>
                </c:pt>
                <c:pt idx="43">
                  <c:v>0.7212674617767334</c:v>
                </c:pt>
                <c:pt idx="44">
                  <c:v>0.7212674617767334</c:v>
                </c:pt>
                <c:pt idx="45">
                  <c:v>0.7212674617767334</c:v>
                </c:pt>
                <c:pt idx="46">
                  <c:v>0.7212674617767334</c:v>
                </c:pt>
                <c:pt idx="47">
                  <c:v>0.7212674617767334</c:v>
                </c:pt>
                <c:pt idx="48">
                  <c:v>0.7212674617767334</c:v>
                </c:pt>
                <c:pt idx="49">
                  <c:v>0.7212674617767334</c:v>
                </c:pt>
                <c:pt idx="50">
                  <c:v>0.7212674617767334</c:v>
                </c:pt>
                <c:pt idx="51">
                  <c:v>0.7212674617767334</c:v>
                </c:pt>
                <c:pt idx="52">
                  <c:v>0.7212674617767334</c:v>
                </c:pt>
                <c:pt idx="53">
                  <c:v>0.7212674617767334</c:v>
                </c:pt>
                <c:pt idx="54">
                  <c:v>0.7212674617767334</c:v>
                </c:pt>
                <c:pt idx="55">
                  <c:v>0.7212674617767334</c:v>
                </c:pt>
                <c:pt idx="56">
                  <c:v>0.7212674617767334</c:v>
                </c:pt>
                <c:pt idx="57">
                  <c:v>0.7212674617767334</c:v>
                </c:pt>
                <c:pt idx="58">
                  <c:v>0.7212674617767334</c:v>
                </c:pt>
                <c:pt idx="59">
                  <c:v>0.7212674617767334</c:v>
                </c:pt>
                <c:pt idx="60">
                  <c:v>0.7212674617767334</c:v>
                </c:pt>
                <c:pt idx="61">
                  <c:v>0.7212674617767334</c:v>
                </c:pt>
                <c:pt idx="62">
                  <c:v>0.7212674617767334</c:v>
                </c:pt>
                <c:pt idx="63">
                  <c:v>0.7212674617767334</c:v>
                </c:pt>
                <c:pt idx="64">
                  <c:v>0.7212674617767334</c:v>
                </c:pt>
                <c:pt idx="65">
                  <c:v>0.7212674617767334</c:v>
                </c:pt>
                <c:pt idx="66">
                  <c:v>0.7212674617767334</c:v>
                </c:pt>
                <c:pt idx="67">
                  <c:v>0.7212674617767334</c:v>
                </c:pt>
                <c:pt idx="68">
                  <c:v>0.7212674617767334</c:v>
                </c:pt>
                <c:pt idx="69">
                  <c:v>0.7212674617767334</c:v>
                </c:pt>
                <c:pt idx="70">
                  <c:v>0.7212674617767334</c:v>
                </c:pt>
                <c:pt idx="71">
                  <c:v>0.7212674617767334</c:v>
                </c:pt>
                <c:pt idx="72">
                  <c:v>0.7212674617767334</c:v>
                </c:pt>
                <c:pt idx="73">
                  <c:v>0.7212674617767334</c:v>
                </c:pt>
              </c:numCache>
            </c:numRef>
          </c:val>
          <c:smooth val="0"/>
          <c:extLst>
            <c:ext xmlns:c16="http://schemas.microsoft.com/office/drawing/2014/chart" uri="{C3380CC4-5D6E-409C-BE32-E72D297353CC}">
              <c16:uniqueId val="{00000001-91A9-4623-BE97-879E0090D790}"/>
            </c:ext>
          </c:extLst>
        </c:ser>
        <c:dLbls>
          <c:showLegendKey val="0"/>
          <c:showVal val="0"/>
          <c:showCatName val="0"/>
          <c:showSerName val="0"/>
          <c:showPercent val="0"/>
          <c:showBubbleSize val="0"/>
        </c:dLbls>
        <c:smooth val="0"/>
        <c:axId val="-2119337000"/>
        <c:axId val="-2119333992"/>
      </c:lineChart>
      <c:dateAx>
        <c:axId val="-2119337000"/>
        <c:scaling>
          <c:orientation val="minMax"/>
        </c:scaling>
        <c:delete val="0"/>
        <c:axPos val="b"/>
        <c:numFmt formatCode="0" sourceLinked="1"/>
        <c:majorTickMark val="none"/>
        <c:minorTickMark val="none"/>
        <c:tickLblPos val="nextTo"/>
        <c:crossAx val="-2119333992"/>
        <c:crosses val="autoZero"/>
        <c:auto val="0"/>
        <c:lblOffset val="100"/>
        <c:baseTimeUnit val="days"/>
        <c:majorUnit val="4"/>
        <c:majorTimeUnit val="days"/>
      </c:dateAx>
      <c:valAx>
        <c:axId val="-2119333992"/>
        <c:scaling>
          <c:orientation val="minMax"/>
          <c:min val="0.5"/>
        </c:scaling>
        <c:delete val="0"/>
        <c:axPos val="l"/>
        <c:majorGridlines/>
        <c:numFmt formatCode="0.0%" sourceLinked="0"/>
        <c:majorTickMark val="none"/>
        <c:minorTickMark val="none"/>
        <c:tickLblPos val="nextTo"/>
        <c:spPr>
          <a:ln w="9525">
            <a:noFill/>
          </a:ln>
        </c:spPr>
        <c:crossAx val="-2119337000"/>
        <c:crosses val="autoZero"/>
        <c:crossBetween val="between"/>
        <c:majorUnit val="0.1"/>
        <c:minorUnit val="0.01"/>
      </c:valAx>
    </c:plotArea>
    <c:legend>
      <c:legendPos val="b"/>
      <c:overlay val="0"/>
    </c:legend>
    <c:plotVisOnly val="1"/>
    <c:dispBlanksAs val="gap"/>
    <c:showDLblsOverMax val="0"/>
  </c:chart>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DataSummary!$K$518</c:f>
          <c:strCache>
            <c:ptCount val="1"/>
            <c:pt idx="0">
              <c:v>ARG: Real GDP PC Level:  Scenario-Baseline</c:v>
            </c:pt>
          </c:strCache>
        </c:strRef>
      </c:tx>
      <c:layout>
        <c:manualLayout>
          <c:xMode val="edge"/>
          <c:yMode val="edge"/>
          <c:x val="0.16043368687838372"/>
          <c:y val="3.7212467602115946E-2"/>
        </c:manualLayout>
      </c:layout>
      <c:overlay val="0"/>
      <c:txPr>
        <a:bodyPr/>
        <a:lstStyle/>
        <a:p>
          <a:pPr>
            <a:defRPr sz="1300"/>
          </a:pPr>
          <a:endParaRPr lang="en-US"/>
        </a:p>
      </c:txPr>
    </c:title>
    <c:autoTitleDeleted val="0"/>
    <c:plotArea>
      <c:layout/>
      <c:lineChart>
        <c:grouping val="standard"/>
        <c:varyColors val="0"/>
        <c:ser>
          <c:idx val="0"/>
          <c:order val="0"/>
          <c:tx>
            <c:v>Deviation from Baseline</c:v>
          </c:tx>
          <c:spPr>
            <a:ln>
              <a:prstDash val="solid"/>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Submodel3s!$F$48:$CD$48</c15:sqref>
                  </c15:fullRef>
                </c:ext>
              </c:extLst>
              <c:f>(Submodel3s!$F$48:$AJ$48,Submodel3s!$AN$48:$CD$48)</c:f>
              <c:numCache>
                <c:formatCode>0.000</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val>
          <c:smooth val="0"/>
          <c:extLst>
            <c:ext xmlns:c16="http://schemas.microsoft.com/office/drawing/2014/chart" uri="{C3380CC4-5D6E-409C-BE32-E72D297353CC}">
              <c16:uniqueId val="{00000000-913E-4A2C-972D-71AE4F3D3B69}"/>
            </c:ext>
          </c:extLst>
        </c:ser>
        <c:dLbls>
          <c:showLegendKey val="0"/>
          <c:showVal val="0"/>
          <c:showCatName val="0"/>
          <c:showSerName val="0"/>
          <c:showPercent val="0"/>
          <c:showBubbleSize val="0"/>
        </c:dLbls>
        <c:smooth val="0"/>
        <c:axId val="-2119303432"/>
        <c:axId val="-2119300360"/>
      </c:lineChart>
      <c:dateAx>
        <c:axId val="-2119303432"/>
        <c:scaling>
          <c:orientation val="minMax"/>
        </c:scaling>
        <c:delete val="0"/>
        <c:axPos val="b"/>
        <c:numFmt formatCode="0" sourceLinked="1"/>
        <c:majorTickMark val="none"/>
        <c:minorTickMark val="none"/>
        <c:tickLblPos val="low"/>
        <c:crossAx val="-2119300360"/>
        <c:crosses val="autoZero"/>
        <c:auto val="0"/>
        <c:lblOffset val="100"/>
        <c:baseTimeUnit val="days"/>
        <c:majorUnit val="4"/>
        <c:majorTimeUnit val="days"/>
      </c:dateAx>
      <c:valAx>
        <c:axId val="-2119300360"/>
        <c:scaling>
          <c:orientation val="minMax"/>
        </c:scaling>
        <c:delete val="0"/>
        <c:axPos val="l"/>
        <c:majorGridlines/>
        <c:numFmt formatCode="0.0%" sourceLinked="0"/>
        <c:majorTickMark val="none"/>
        <c:minorTickMark val="none"/>
        <c:tickLblPos val="nextTo"/>
        <c:spPr>
          <a:ln w="9525">
            <a:noFill/>
          </a:ln>
        </c:spPr>
        <c:crossAx val="-211930343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DataSummary!$K$479</c:f>
          <c:strCache>
            <c:ptCount val="1"/>
            <c:pt idx="0">
              <c:v>ARG: [Marginal] Public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Submodel1!$F$4:$CD$4</c15:sqref>
                  </c15:fullRef>
                </c:ext>
              </c:extLst>
              <c:f>(Submodel1!$F$4:$AJ$4,Submodel1!$AN$4:$CD$4)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Submodel1!$F$48:$CD$48</c15:sqref>
                  </c15:fullRef>
                </c:ext>
              </c:extLst>
              <c:f>(Submodel1!$F$48:$AJ$48,Submodel1!$AN$48:$CD$48)</c:f>
              <c:numCache>
                <c:formatCode>0.000</c:formatCode>
                <c:ptCount val="74"/>
                <c:pt idx="0">
                  <c:v>7.9142853509687976</c:v>
                </c:pt>
                <c:pt idx="1">
                  <c:v>8.0049667622834697</c:v>
                </c:pt>
                <c:pt idx="2">
                  <c:v>8.0930289296088258</c:v>
                </c:pt>
                <c:pt idx="3">
                  <c:v>8.1793395721924096</c:v>
                </c:pt>
                <c:pt idx="4">
                  <c:v>8.2640640265074286</c:v>
                </c:pt>
                <c:pt idx="5">
                  <c:v>8.3469381380246723</c:v>
                </c:pt>
                <c:pt idx="6">
                  <c:v>8.428122327818274</c:v>
                </c:pt>
                <c:pt idx="7">
                  <c:v>8.509088210748315</c:v>
                </c:pt>
                <c:pt idx="8">
                  <c:v>8.5915683011157409</c:v>
                </c:pt>
                <c:pt idx="9">
                  <c:v>8.677378339346312</c:v>
                </c:pt>
                <c:pt idx="10">
                  <c:v>8.7663704487511769</c:v>
                </c:pt>
                <c:pt idx="11">
                  <c:v>8.8581025388217238</c:v>
                </c:pt>
                <c:pt idx="12">
                  <c:v>8.952488411456704</c:v>
                </c:pt>
                <c:pt idx="13">
                  <c:v>9.0479377808336796</c:v>
                </c:pt>
                <c:pt idx="14">
                  <c:v>9.1443963951464831</c:v>
                </c:pt>
                <c:pt idx="15">
                  <c:v>9.2421576811383979</c:v>
                </c:pt>
                <c:pt idx="16">
                  <c:v>9.3408302716433891</c:v>
                </c:pt>
                <c:pt idx="17">
                  <c:v>9.4401437558111549</c:v>
                </c:pt>
                <c:pt idx="18">
                  <c:v>9.539994547116299</c:v>
                </c:pt>
                <c:pt idx="19">
                  <c:v>9.6400171344397307</c:v>
                </c:pt>
                <c:pt idx="20">
                  <c:v>9.739759701806598</c:v>
                </c:pt>
                <c:pt idx="21">
                  <c:v>9.8386544524319319</c:v>
                </c:pt>
                <c:pt idx="22">
                  <c:v>9.9364271350442497</c:v>
                </c:pt>
                <c:pt idx="23">
                  <c:v>10.032775878118473</c:v>
                </c:pt>
                <c:pt idx="24">
                  <c:v>10.127666180611932</c:v>
                </c:pt>
                <c:pt idx="25">
                  <c:v>10.221468094536913</c:v>
                </c:pt>
                <c:pt idx="26">
                  <c:v>10.314539142875116</c:v>
                </c:pt>
                <c:pt idx="27">
                  <c:v>10.407272193831542</c:v>
                </c:pt>
                <c:pt idx="28">
                  <c:v>10.499847943849733</c:v>
                </c:pt>
                <c:pt idx="29">
                  <c:v>10.592626870691657</c:v>
                </c:pt>
                <c:pt idx="30">
                  <c:v>10.685945772679446</c:v>
                </c:pt>
                <c:pt idx="31">
                  <c:v>11.069196015055075</c:v>
                </c:pt>
                <c:pt idx="32">
                  <c:v>11.16680403702423</c:v>
                </c:pt>
                <c:pt idx="33">
                  <c:v>11.264283410261866</c:v>
                </c:pt>
                <c:pt idx="34">
                  <c:v>11.360431531285228</c:v>
                </c:pt>
                <c:pt idx="35">
                  <c:v>11.454909254554646</c:v>
                </c:pt>
                <c:pt idx="36">
                  <c:v>11.548662908339814</c:v>
                </c:pt>
                <c:pt idx="37">
                  <c:v>11.643213992100858</c:v>
                </c:pt>
                <c:pt idx="38">
                  <c:v>11.738170761481122</c:v>
                </c:pt>
                <c:pt idx="39">
                  <c:v>11.832429643835045</c:v>
                </c:pt>
                <c:pt idx="40">
                  <c:v>11.926222239466471</c:v>
                </c:pt>
                <c:pt idx="41">
                  <c:v>12.019940342995964</c:v>
                </c:pt>
                <c:pt idx="42">
                  <c:v>12.11389473994095</c:v>
                </c:pt>
                <c:pt idx="43">
                  <c:v>12.209281962548676</c:v>
                </c:pt>
                <c:pt idx="44">
                  <c:v>12.305892165776163</c:v>
                </c:pt>
                <c:pt idx="45">
                  <c:v>12.402776286946125</c:v>
                </c:pt>
                <c:pt idx="46">
                  <c:v>12.499949011997751</c:v>
                </c:pt>
                <c:pt idx="47">
                  <c:v>12.598246271870783</c:v>
                </c:pt>
                <c:pt idx="48">
                  <c:v>12.698398000320884</c:v>
                </c:pt>
                <c:pt idx="49">
                  <c:v>12.80000040748452</c:v>
                </c:pt>
                <c:pt idx="50">
                  <c:v>12.902699417830592</c:v>
                </c:pt>
                <c:pt idx="51">
                  <c:v>13.006187713568282</c:v>
                </c:pt>
                <c:pt idx="52">
                  <c:v>13.110207859983243</c:v>
                </c:pt>
                <c:pt idx="53">
                  <c:v>13.214363126266827</c:v>
                </c:pt>
                <c:pt idx="54">
                  <c:v>13.316938647679736</c:v>
                </c:pt>
                <c:pt idx="55">
                  <c:v>13.415347703235593</c:v>
                </c:pt>
                <c:pt idx="56">
                  <c:v>13.506621865252582</c:v>
                </c:pt>
                <c:pt idx="57">
                  <c:v>13.59184120528205</c:v>
                </c:pt>
                <c:pt idx="58">
                  <c:v>13.672541308004469</c:v>
                </c:pt>
                <c:pt idx="59">
                  <c:v>13.749341233214226</c:v>
                </c:pt>
                <c:pt idx="60">
                  <c:v>13.825137890535695</c:v>
                </c:pt>
                <c:pt idx="61">
                  <c:v>13.900448148580249</c:v>
                </c:pt>
                <c:pt idx="62">
                  <c:v>13.975498403412372</c:v>
                </c:pt>
                <c:pt idx="63">
                  <c:v>14.050872904555932</c:v>
                </c:pt>
                <c:pt idx="64">
                  <c:v>14.126452318322112</c:v>
                </c:pt>
                <c:pt idx="65">
                  <c:v>14.201887206651557</c:v>
                </c:pt>
                <c:pt idx="66">
                  <c:v>14.277437001175878</c:v>
                </c:pt>
                <c:pt idx="67">
                  <c:v>14.352986317024758</c:v>
                </c:pt>
                <c:pt idx="68">
                  <c:v>14.428840868682968</c:v>
                </c:pt>
                <c:pt idx="69">
                  <c:v>14.505090009698455</c:v>
                </c:pt>
                <c:pt idx="70">
                  <c:v>14.581700403207895</c:v>
                </c:pt>
                <c:pt idx="71">
                  <c:v>14.658948886606742</c:v>
                </c:pt>
                <c:pt idx="72">
                  <c:v>14.736633282683812</c:v>
                </c:pt>
                <c:pt idx="73">
                  <c:v>14.814813758982845</c:v>
                </c:pt>
              </c:numCache>
            </c:numRef>
          </c:val>
          <c:smooth val="0"/>
          <c:extLst>
            <c:ext xmlns:c16="http://schemas.microsoft.com/office/drawing/2014/chart" uri="{C3380CC4-5D6E-409C-BE32-E72D297353CC}">
              <c16:uniqueId val="{00000000-7E02-480C-BBAB-1340B4D5BFCF}"/>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Submodel1!$F$4:$CD$4</c15:sqref>
                  </c15:fullRef>
                </c:ext>
              </c:extLst>
              <c:f>(Submodel1!$F$4:$AJ$4,Submodel1!$AN$4:$CD$4)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Submodel1s!$F$48:$CD$48</c15:sqref>
                  </c15:fullRef>
                </c:ext>
              </c:extLst>
              <c:f>(Submodel1s!$F$48:$AJ$48,Submodel1s!$AN$48:$CD$48)</c:f>
              <c:numCache>
                <c:formatCode>0.000</c:formatCode>
                <c:ptCount val="74"/>
                <c:pt idx="0">
                  <c:v>7.9142853509687976</c:v>
                </c:pt>
                <c:pt idx="1">
                  <c:v>8.0049667622834697</c:v>
                </c:pt>
                <c:pt idx="2">
                  <c:v>8.0930289296088258</c:v>
                </c:pt>
                <c:pt idx="3">
                  <c:v>8.1793395721924096</c:v>
                </c:pt>
                <c:pt idx="4">
                  <c:v>8.2640640265074286</c:v>
                </c:pt>
                <c:pt idx="5">
                  <c:v>8.3469381380246723</c:v>
                </c:pt>
                <c:pt idx="6">
                  <c:v>8.428122327818274</c:v>
                </c:pt>
                <c:pt idx="7">
                  <c:v>8.509088210748315</c:v>
                </c:pt>
                <c:pt idx="8">
                  <c:v>8.5915683011157409</c:v>
                </c:pt>
                <c:pt idx="9">
                  <c:v>8.677378339346312</c:v>
                </c:pt>
                <c:pt idx="10">
                  <c:v>8.7663704487511769</c:v>
                </c:pt>
                <c:pt idx="11">
                  <c:v>8.8581025388217238</c:v>
                </c:pt>
                <c:pt idx="12">
                  <c:v>8.952488411456704</c:v>
                </c:pt>
                <c:pt idx="13">
                  <c:v>9.0479377808336796</c:v>
                </c:pt>
                <c:pt idx="14">
                  <c:v>9.1443963951464831</c:v>
                </c:pt>
                <c:pt idx="15">
                  <c:v>9.2421576811383979</c:v>
                </c:pt>
                <c:pt idx="16">
                  <c:v>9.3408302716433891</c:v>
                </c:pt>
                <c:pt idx="17">
                  <c:v>9.4401437558111549</c:v>
                </c:pt>
                <c:pt idx="18">
                  <c:v>9.539994547116299</c:v>
                </c:pt>
                <c:pt idx="19">
                  <c:v>9.6400171344397307</c:v>
                </c:pt>
                <c:pt idx="20">
                  <c:v>9.739759701806598</c:v>
                </c:pt>
                <c:pt idx="21">
                  <c:v>9.8386544524319319</c:v>
                </c:pt>
                <c:pt idx="22">
                  <c:v>9.9364271350442497</c:v>
                </c:pt>
                <c:pt idx="23">
                  <c:v>10.032775878118473</c:v>
                </c:pt>
                <c:pt idx="24">
                  <c:v>10.127666180611932</c:v>
                </c:pt>
                <c:pt idx="25">
                  <c:v>10.221468094536913</c:v>
                </c:pt>
                <c:pt idx="26">
                  <c:v>10.314539142875116</c:v>
                </c:pt>
                <c:pt idx="27">
                  <c:v>10.407272193831542</c:v>
                </c:pt>
                <c:pt idx="28">
                  <c:v>10.499847943849733</c:v>
                </c:pt>
                <c:pt idx="29">
                  <c:v>10.592626870691657</c:v>
                </c:pt>
                <c:pt idx="30">
                  <c:v>10.685945772679446</c:v>
                </c:pt>
                <c:pt idx="31">
                  <c:v>11.069196015055075</c:v>
                </c:pt>
                <c:pt idx="32">
                  <c:v>11.16680403702423</c:v>
                </c:pt>
                <c:pt idx="33">
                  <c:v>11.264283410261866</c:v>
                </c:pt>
                <c:pt idx="34">
                  <c:v>11.360431531285228</c:v>
                </c:pt>
                <c:pt idx="35">
                  <c:v>11.454909254554646</c:v>
                </c:pt>
                <c:pt idx="36">
                  <c:v>11.548662908339814</c:v>
                </c:pt>
                <c:pt idx="37">
                  <c:v>11.643213992100858</c:v>
                </c:pt>
                <c:pt idx="38">
                  <c:v>11.738170761481122</c:v>
                </c:pt>
                <c:pt idx="39">
                  <c:v>11.832429643835045</c:v>
                </c:pt>
                <c:pt idx="40">
                  <c:v>11.926222239466471</c:v>
                </c:pt>
                <c:pt idx="41">
                  <c:v>12.019940342995964</c:v>
                </c:pt>
                <c:pt idx="42">
                  <c:v>12.11389473994095</c:v>
                </c:pt>
                <c:pt idx="43">
                  <c:v>12.209281962548676</c:v>
                </c:pt>
                <c:pt idx="44">
                  <c:v>12.305892165776163</c:v>
                </c:pt>
                <c:pt idx="45">
                  <c:v>12.402776286946125</c:v>
                </c:pt>
                <c:pt idx="46">
                  <c:v>12.499949011997751</c:v>
                </c:pt>
                <c:pt idx="47">
                  <c:v>12.598246271870783</c:v>
                </c:pt>
                <c:pt idx="48">
                  <c:v>12.698398000320884</c:v>
                </c:pt>
                <c:pt idx="49">
                  <c:v>12.80000040748452</c:v>
                </c:pt>
                <c:pt idx="50">
                  <c:v>12.902699417830592</c:v>
                </c:pt>
                <c:pt idx="51">
                  <c:v>13.006187713568282</c:v>
                </c:pt>
                <c:pt idx="52">
                  <c:v>13.110207859983243</c:v>
                </c:pt>
                <c:pt idx="53">
                  <c:v>13.214363126266827</c:v>
                </c:pt>
                <c:pt idx="54">
                  <c:v>13.316938647679736</c:v>
                </c:pt>
                <c:pt idx="55">
                  <c:v>13.415347703235593</c:v>
                </c:pt>
                <c:pt idx="56">
                  <c:v>13.506621865252582</c:v>
                </c:pt>
                <c:pt idx="57">
                  <c:v>13.59184120528205</c:v>
                </c:pt>
                <c:pt idx="58">
                  <c:v>13.672541308004469</c:v>
                </c:pt>
                <c:pt idx="59">
                  <c:v>13.749341233214226</c:v>
                </c:pt>
                <c:pt idx="60">
                  <c:v>13.825137890535695</c:v>
                </c:pt>
                <c:pt idx="61">
                  <c:v>13.900448148580249</c:v>
                </c:pt>
                <c:pt idx="62">
                  <c:v>13.975498403412372</c:v>
                </c:pt>
                <c:pt idx="63">
                  <c:v>14.050872904555932</c:v>
                </c:pt>
                <c:pt idx="64">
                  <c:v>14.126452318322112</c:v>
                </c:pt>
                <c:pt idx="65">
                  <c:v>14.201887206651557</c:v>
                </c:pt>
                <c:pt idx="66">
                  <c:v>14.277437001175878</c:v>
                </c:pt>
                <c:pt idx="67">
                  <c:v>14.352986317024758</c:v>
                </c:pt>
                <c:pt idx="68">
                  <c:v>14.428840868682968</c:v>
                </c:pt>
                <c:pt idx="69">
                  <c:v>14.505090009698455</c:v>
                </c:pt>
                <c:pt idx="70">
                  <c:v>14.581700403207895</c:v>
                </c:pt>
                <c:pt idx="71">
                  <c:v>14.658948886606742</c:v>
                </c:pt>
                <c:pt idx="72">
                  <c:v>14.736633282683812</c:v>
                </c:pt>
                <c:pt idx="73">
                  <c:v>14.814813758982845</c:v>
                </c:pt>
              </c:numCache>
            </c:numRef>
          </c:val>
          <c:smooth val="0"/>
          <c:extLst>
            <c:ext xmlns:c16="http://schemas.microsoft.com/office/drawing/2014/chart" uri="{C3380CC4-5D6E-409C-BE32-E72D297353CC}">
              <c16:uniqueId val="{00000001-7E02-480C-BBAB-1340B4D5BFCF}"/>
            </c:ext>
          </c:extLst>
        </c:ser>
        <c:dLbls>
          <c:showLegendKey val="0"/>
          <c:showVal val="0"/>
          <c:showCatName val="0"/>
          <c:showSerName val="0"/>
          <c:showPercent val="0"/>
          <c:showBubbleSize val="0"/>
        </c:dLbls>
        <c:smooth val="0"/>
        <c:axId val="-2119261944"/>
        <c:axId val="-2119258936"/>
      </c:lineChart>
      <c:dateAx>
        <c:axId val="-2119261944"/>
        <c:scaling>
          <c:orientation val="minMax"/>
        </c:scaling>
        <c:delete val="0"/>
        <c:axPos val="b"/>
        <c:numFmt formatCode="0" sourceLinked="1"/>
        <c:majorTickMark val="none"/>
        <c:minorTickMark val="none"/>
        <c:tickLblPos val="nextTo"/>
        <c:crossAx val="-2119258936"/>
        <c:crosses val="autoZero"/>
        <c:auto val="0"/>
        <c:lblOffset val="100"/>
        <c:baseTimeUnit val="days"/>
        <c:majorUnit val="4"/>
        <c:majorTimeUnit val="days"/>
      </c:dateAx>
      <c:valAx>
        <c:axId val="-2119258936"/>
        <c:scaling>
          <c:orientation val="minMax"/>
          <c:min val="0"/>
        </c:scaling>
        <c:delete val="0"/>
        <c:axPos val="l"/>
        <c:majorGridlines/>
        <c:numFmt formatCode="#,##0.0" sourceLinked="0"/>
        <c:majorTickMark val="none"/>
        <c:minorTickMark val="none"/>
        <c:tickLblPos val="nextTo"/>
        <c:spPr>
          <a:ln w="9525">
            <a:noFill/>
          </a:ln>
        </c:spPr>
        <c:crossAx val="-21192619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DataSummary!$K$498</c:f>
          <c:strCache>
            <c:ptCount val="1"/>
            <c:pt idx="0">
              <c:v>ARG: [Marginal] Public ICOR</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Submodel2!$F$4:$CD$4</c15:sqref>
                  </c15:fullRef>
                </c:ext>
              </c:extLst>
              <c:f>(Submodel2!$F$4:$AJ$4,Submodel2!$AN$4:$CD$4)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Submodel2!$F$39:$CD$39</c15:sqref>
                  </c15:fullRef>
                </c:ext>
              </c:extLst>
              <c:f>(Submodel2!$F$39:$AJ$39,Submodel2!$AN$39:$CD$39)</c:f>
              <c:numCache>
                <c:formatCode>0.000</c:formatCode>
                <c:ptCount val="74"/>
                <c:pt idx="0">
                  <c:v>8.8658107790922234</c:v>
                </c:pt>
                <c:pt idx="1">
                  <c:v>10.022111774713604</c:v>
                </c:pt>
                <c:pt idx="2">
                  <c:v>11.303801013357225</c:v>
                </c:pt>
                <c:pt idx="3">
                  <c:v>12.734365880979633</c:v>
                </c:pt>
                <c:pt idx="4">
                  <c:v>14.331887318667494</c:v>
                </c:pt>
                <c:pt idx="5">
                  <c:v>16.108853036377134</c:v>
                </c:pt>
                <c:pt idx="6">
                  <c:v>18.086128051769744</c:v>
                </c:pt>
                <c:pt idx="7">
                  <c:v>20.318869304778254</c:v>
                </c:pt>
                <c:pt idx="8">
                  <c:v>22.887503749563617</c:v>
                </c:pt>
                <c:pt idx="9">
                  <c:v>25.902370978564129</c:v>
                </c:pt>
                <c:pt idx="10">
                  <c:v>29.446091013620492</c:v>
                </c:pt>
                <c:pt idx="11">
                  <c:v>33.606548721584723</c:v>
                </c:pt>
                <c:pt idx="12">
                  <c:v>38.500500909295965</c:v>
                </c:pt>
                <c:pt idx="13">
                  <c:v>44.194855142304718</c:v>
                </c:pt>
                <c:pt idx="14">
                  <c:v>50.828245954296492</c:v>
                </c:pt>
                <c:pt idx="15">
                  <c:v>58.586302079268833</c:v>
                </c:pt>
                <c:pt idx="16">
                  <c:v>67.647592262227633</c:v>
                </c:pt>
                <c:pt idx="17">
                  <c:v>78.224375130824825</c:v>
                </c:pt>
                <c:pt idx="18">
                  <c:v>90.575944386573795</c:v>
                </c:pt>
                <c:pt idx="19">
                  <c:v>104.9773202121318</c:v>
                </c:pt>
                <c:pt idx="20">
                  <c:v>121.72690894336051</c:v>
                </c:pt>
                <c:pt idx="21">
                  <c:v>141.13566663696909</c:v>
                </c:pt>
                <c:pt idx="22">
                  <c:v>163.58029545079614</c:v>
                </c:pt>
                <c:pt idx="23">
                  <c:v>189.471894856934</c:v>
                </c:pt>
                <c:pt idx="24">
                  <c:v>219.31637435321974</c:v>
                </c:pt>
                <c:pt idx="25">
                  <c:v>253.78988502892523</c:v>
                </c:pt>
                <c:pt idx="26">
                  <c:v>293.70399984008685</c:v>
                </c:pt>
                <c:pt idx="27">
                  <c:v>340.05108418587679</c:v>
                </c:pt>
                <c:pt idx="28">
                  <c:v>393.96002121960174</c:v>
                </c:pt>
                <c:pt idx="29">
                  <c:v>456.85746384973157</c:v>
                </c:pt>
                <c:pt idx="30">
                  <c:v>530.47371835392153</c:v>
                </c:pt>
                <c:pt idx="31">
                  <c:v>980.5493623230202</c:v>
                </c:pt>
                <c:pt idx="32">
                  <c:v>1147.3050519572755</c:v>
                </c:pt>
                <c:pt idx="33">
                  <c:v>1343.2379195090934</c:v>
                </c:pt>
                <c:pt idx="34">
                  <c:v>1571.9197375642427</c:v>
                </c:pt>
                <c:pt idx="35">
                  <c:v>1838.1759159707249</c:v>
                </c:pt>
                <c:pt idx="36">
                  <c:v>2149.733314178643</c:v>
                </c:pt>
                <c:pt idx="37">
                  <c:v>2517.6262734252059</c:v>
                </c:pt>
                <c:pt idx="38">
                  <c:v>2951.5874713208341</c:v>
                </c:pt>
                <c:pt idx="39">
                  <c:v>3460.7331391074713</c:v>
                </c:pt>
                <c:pt idx="40">
                  <c:v>4058.9475750200577</c:v>
                </c:pt>
                <c:pt idx="41">
                  <c:v>4763.5693847690318</c:v>
                </c:pt>
                <c:pt idx="42">
                  <c:v>5595.4387085982571</c:v>
                </c:pt>
                <c:pt idx="43">
                  <c:v>6584.7617592632705</c:v>
                </c:pt>
                <c:pt idx="44">
                  <c:v>7761.8787134272798</c:v>
                </c:pt>
                <c:pt idx="45">
                  <c:v>9157.434023098609</c:v>
                </c:pt>
                <c:pt idx="46">
                  <c:v>10813.393631285828</c:v>
                </c:pt>
                <c:pt idx="47">
                  <c:v>12788.382510265699</c:v>
                </c:pt>
                <c:pt idx="48">
                  <c:v>15155.714476221425</c:v>
                </c:pt>
                <c:pt idx="49">
                  <c:v>17992.691774901941</c:v>
                </c:pt>
                <c:pt idx="50">
                  <c:v>21391.747543386249</c:v>
                </c:pt>
                <c:pt idx="51">
                  <c:v>25463.408648415232</c:v>
                </c:pt>
                <c:pt idx="52">
                  <c:v>30339.999256936357</c:v>
                </c:pt>
                <c:pt idx="53">
                  <c:v>36174.963062977426</c:v>
                </c:pt>
                <c:pt idx="54">
                  <c:v>43105.425713503464</c:v>
                </c:pt>
                <c:pt idx="55">
                  <c:v>51233.554807645669</c:v>
                </c:pt>
                <c:pt idx="56">
                  <c:v>60608.856010389063</c:v>
                </c:pt>
                <c:pt idx="57">
                  <c:v>71424.074467232829</c:v>
                </c:pt>
                <c:pt idx="58">
                  <c:v>83942.82484527459</c:v>
                </c:pt>
                <c:pt idx="59">
                  <c:v>98436.816501833338</c:v>
                </c:pt>
                <c:pt idx="60">
                  <c:v>115420.43486264019</c:v>
                </c:pt>
                <c:pt idx="61">
                  <c:v>135368.94118959221</c:v>
                </c:pt>
                <c:pt idx="62">
                  <c:v>158830.60052867237</c:v>
                </c:pt>
                <c:pt idx="63">
                  <c:v>186511.46875073714</c:v>
                </c:pt>
                <c:pt idx="64">
                  <c:v>219175.46964442611</c:v>
                </c:pt>
                <c:pt idx="65">
                  <c:v>257681.02351432882</c:v>
                </c:pt>
                <c:pt idx="66">
                  <c:v>303146.64453324303</c:v>
                </c:pt>
                <c:pt idx="67">
                  <c:v>356832.43434631539</c:v>
                </c:pt>
                <c:pt idx="68">
                  <c:v>420344.91109780251</c:v>
                </c:pt>
                <c:pt idx="69">
                  <c:v>495564.24511247053</c:v>
                </c:pt>
                <c:pt idx="70">
                  <c:v>584699.63101240608</c:v>
                </c:pt>
                <c:pt idx="71">
                  <c:v>690529.86332021479</c:v>
                </c:pt>
                <c:pt idx="72">
                  <c:v>816177.89305442118</c:v>
                </c:pt>
                <c:pt idx="73">
                  <c:v>965503.01711986191</c:v>
                </c:pt>
              </c:numCache>
            </c:numRef>
          </c:val>
          <c:smooth val="0"/>
          <c:extLst>
            <c:ext xmlns:c16="http://schemas.microsoft.com/office/drawing/2014/chart" uri="{C3380CC4-5D6E-409C-BE32-E72D297353CC}">
              <c16:uniqueId val="{00000000-8429-447F-AF31-A8ED5548E3B8}"/>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Submodel2!$F$4:$CD$4</c15:sqref>
                  </c15:fullRef>
                </c:ext>
              </c:extLst>
              <c:f>(Submodel2!$F$4:$AJ$4,Submodel2!$AN$4:$CD$4)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Submodel2s!$F$39:$CD$39</c15:sqref>
                  </c15:fullRef>
                </c:ext>
              </c:extLst>
              <c:f>(Submodel2s!$F$39:$AJ$39,Submodel2s!$AN$39:$CD$39)</c:f>
              <c:numCache>
                <c:formatCode>0.000</c:formatCode>
                <c:ptCount val="74"/>
                <c:pt idx="0">
                  <c:v>8.8658107790922234</c:v>
                </c:pt>
                <c:pt idx="1">
                  <c:v>10.022111774713604</c:v>
                </c:pt>
                <c:pt idx="2">
                  <c:v>11.303801013357225</c:v>
                </c:pt>
                <c:pt idx="3">
                  <c:v>12.734365880979633</c:v>
                </c:pt>
                <c:pt idx="4">
                  <c:v>14.331887318667494</c:v>
                </c:pt>
                <c:pt idx="5">
                  <c:v>16.108853036377134</c:v>
                </c:pt>
                <c:pt idx="6">
                  <c:v>18.086128051769744</c:v>
                </c:pt>
                <c:pt idx="7">
                  <c:v>20.318869304778254</c:v>
                </c:pt>
                <c:pt idx="8">
                  <c:v>22.887503749563617</c:v>
                </c:pt>
                <c:pt idx="9">
                  <c:v>25.902370978564129</c:v>
                </c:pt>
                <c:pt idx="10">
                  <c:v>29.446091013620492</c:v>
                </c:pt>
                <c:pt idx="11">
                  <c:v>33.606548721584723</c:v>
                </c:pt>
                <c:pt idx="12">
                  <c:v>38.500500909295965</c:v>
                </c:pt>
                <c:pt idx="13">
                  <c:v>44.194855142304718</c:v>
                </c:pt>
                <c:pt idx="14">
                  <c:v>50.828245954296492</c:v>
                </c:pt>
                <c:pt idx="15">
                  <c:v>58.586302079268833</c:v>
                </c:pt>
                <c:pt idx="16">
                  <c:v>67.647592262227633</c:v>
                </c:pt>
                <c:pt idx="17">
                  <c:v>78.224375130824825</c:v>
                </c:pt>
                <c:pt idx="18">
                  <c:v>90.575944386573795</c:v>
                </c:pt>
                <c:pt idx="19">
                  <c:v>104.9773202121318</c:v>
                </c:pt>
                <c:pt idx="20">
                  <c:v>121.72690894336051</c:v>
                </c:pt>
                <c:pt idx="21">
                  <c:v>141.13566663696909</c:v>
                </c:pt>
                <c:pt idx="22">
                  <c:v>163.58029545079614</c:v>
                </c:pt>
                <c:pt idx="23">
                  <c:v>189.471894856934</c:v>
                </c:pt>
                <c:pt idx="24">
                  <c:v>219.31637435321974</c:v>
                </c:pt>
                <c:pt idx="25">
                  <c:v>253.78988502892523</c:v>
                </c:pt>
                <c:pt idx="26">
                  <c:v>293.70399984008685</c:v>
                </c:pt>
                <c:pt idx="27">
                  <c:v>340.05108418587679</c:v>
                </c:pt>
                <c:pt idx="28">
                  <c:v>393.96002121960174</c:v>
                </c:pt>
                <c:pt idx="29">
                  <c:v>456.85746384973157</c:v>
                </c:pt>
                <c:pt idx="30">
                  <c:v>530.47371835392153</c:v>
                </c:pt>
                <c:pt idx="31">
                  <c:v>980.5493623230202</c:v>
                </c:pt>
                <c:pt idx="32">
                  <c:v>1147.3050519572755</c:v>
                </c:pt>
                <c:pt idx="33">
                  <c:v>1343.2379195090934</c:v>
                </c:pt>
                <c:pt idx="34">
                  <c:v>1571.9197375642427</c:v>
                </c:pt>
                <c:pt idx="35">
                  <c:v>1838.1759159707249</c:v>
                </c:pt>
                <c:pt idx="36">
                  <c:v>2149.733314178643</c:v>
                </c:pt>
                <c:pt idx="37">
                  <c:v>2517.6262734252059</c:v>
                </c:pt>
                <c:pt idx="38">
                  <c:v>2951.5874713208341</c:v>
                </c:pt>
                <c:pt idx="39">
                  <c:v>3460.7331391074713</c:v>
                </c:pt>
                <c:pt idx="40">
                  <c:v>4058.9475750200577</c:v>
                </c:pt>
                <c:pt idx="41">
                  <c:v>4763.5693847690318</c:v>
                </c:pt>
                <c:pt idx="42">
                  <c:v>5595.4387085982571</c:v>
                </c:pt>
                <c:pt idx="43">
                  <c:v>6584.7617592632705</c:v>
                </c:pt>
                <c:pt idx="44">
                  <c:v>7761.8787134272798</c:v>
                </c:pt>
                <c:pt idx="45">
                  <c:v>9157.434023098609</c:v>
                </c:pt>
                <c:pt idx="46">
                  <c:v>10813.393631285828</c:v>
                </c:pt>
                <c:pt idx="47">
                  <c:v>12788.382510265699</c:v>
                </c:pt>
                <c:pt idx="48">
                  <c:v>15155.714476221425</c:v>
                </c:pt>
                <c:pt idx="49">
                  <c:v>17992.691774901941</c:v>
                </c:pt>
                <c:pt idx="50">
                  <c:v>21391.747543386249</c:v>
                </c:pt>
                <c:pt idx="51">
                  <c:v>25463.408648415232</c:v>
                </c:pt>
                <c:pt idx="52">
                  <c:v>30339.999256936357</c:v>
                </c:pt>
                <c:pt idx="53">
                  <c:v>36174.963062977426</c:v>
                </c:pt>
                <c:pt idx="54">
                  <c:v>43105.425713503464</c:v>
                </c:pt>
                <c:pt idx="55">
                  <c:v>51233.554807645669</c:v>
                </c:pt>
                <c:pt idx="56">
                  <c:v>60608.856010389063</c:v>
                </c:pt>
                <c:pt idx="57">
                  <c:v>71424.074467232829</c:v>
                </c:pt>
                <c:pt idx="58">
                  <c:v>83942.82484527459</c:v>
                </c:pt>
                <c:pt idx="59">
                  <c:v>98436.816501833338</c:v>
                </c:pt>
                <c:pt idx="60">
                  <c:v>115420.43486264019</c:v>
                </c:pt>
                <c:pt idx="61">
                  <c:v>135368.94118959221</c:v>
                </c:pt>
                <c:pt idx="62">
                  <c:v>158830.60052867237</c:v>
                </c:pt>
                <c:pt idx="63">
                  <c:v>186511.46875073714</c:v>
                </c:pt>
                <c:pt idx="64">
                  <c:v>219175.46964442611</c:v>
                </c:pt>
                <c:pt idx="65">
                  <c:v>257681.02351432882</c:v>
                </c:pt>
                <c:pt idx="66">
                  <c:v>303146.64453324303</c:v>
                </c:pt>
                <c:pt idx="67">
                  <c:v>356832.43434631539</c:v>
                </c:pt>
                <c:pt idx="68">
                  <c:v>420344.91109780251</c:v>
                </c:pt>
                <c:pt idx="69">
                  <c:v>495564.24511247053</c:v>
                </c:pt>
                <c:pt idx="70">
                  <c:v>584699.63101240608</c:v>
                </c:pt>
                <c:pt idx="71">
                  <c:v>690529.86332021479</c:v>
                </c:pt>
                <c:pt idx="72">
                  <c:v>816177.89305442118</c:v>
                </c:pt>
                <c:pt idx="73">
                  <c:v>965503.01711986191</c:v>
                </c:pt>
              </c:numCache>
            </c:numRef>
          </c:val>
          <c:smooth val="0"/>
          <c:extLst>
            <c:ext xmlns:c16="http://schemas.microsoft.com/office/drawing/2014/chart" uri="{C3380CC4-5D6E-409C-BE32-E72D297353CC}">
              <c16:uniqueId val="{00000001-8429-447F-AF31-A8ED5548E3B8}"/>
            </c:ext>
          </c:extLst>
        </c:ser>
        <c:dLbls>
          <c:showLegendKey val="0"/>
          <c:showVal val="0"/>
          <c:showCatName val="0"/>
          <c:showSerName val="0"/>
          <c:showPercent val="0"/>
          <c:showBubbleSize val="0"/>
        </c:dLbls>
        <c:smooth val="0"/>
        <c:axId val="-2119214648"/>
        <c:axId val="-2119211112"/>
      </c:lineChart>
      <c:dateAx>
        <c:axId val="-2119214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1112"/>
        <c:crosses val="autoZero"/>
        <c:auto val="0"/>
        <c:lblOffset val="100"/>
        <c:baseTimeUnit val="days"/>
        <c:majorUnit val="4"/>
        <c:majorTimeUnit val="days"/>
      </c:dateAx>
      <c:valAx>
        <c:axId val="-21192111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464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DataSummary!$K$512</c:f>
          <c:strCache>
            <c:ptCount val="1"/>
            <c:pt idx="0">
              <c:v>ARG: [Marginal] Public ICOR</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Submodel3!$F$40:$CD$40</c15:sqref>
                  </c15:fullRef>
                </c:ext>
              </c:extLst>
              <c:f>(Submodel3!$F$40:$AJ$40,Submodel3!$AN$40:$CD$40)</c:f>
              <c:numCache>
                <c:formatCode>#,##0.000</c:formatCode>
                <c:ptCount val="74"/>
                <c:pt idx="0">
                  <c:v>7.914285350968794</c:v>
                </c:pt>
                <c:pt idx="1">
                  <c:v>8.0387103515747302</c:v>
                </c:pt>
                <c:pt idx="2">
                  <c:v>8.1589403463527024</c:v>
                </c:pt>
                <c:pt idx="3">
                  <c:v>8.2758847792871997</c:v>
                </c:pt>
                <c:pt idx="4">
                  <c:v>8.3897497540759254</c:v>
                </c:pt>
                <c:pt idx="5">
                  <c:v>8.5003057879420894</c:v>
                </c:pt>
                <c:pt idx="6">
                  <c:v>8.6077547009619728</c:v>
                </c:pt>
                <c:pt idx="7">
                  <c:v>8.7136424319452477</c:v>
                </c:pt>
                <c:pt idx="8">
                  <c:v>8.8197939866544104</c:v>
                </c:pt>
                <c:pt idx="9">
                  <c:v>8.9281315993818229</c:v>
                </c:pt>
                <c:pt idx="10">
                  <c:v>9.0385634166011499</c:v>
                </c:pt>
                <c:pt idx="11">
                  <c:v>9.1506906809735788</c:v>
                </c:pt>
                <c:pt idx="12">
                  <c:v>9.2644784151095596</c:v>
                </c:pt>
                <c:pt idx="13">
                  <c:v>9.3783302416870047</c:v>
                </c:pt>
                <c:pt idx="14">
                  <c:v>9.4922349217819626</c:v>
                </c:pt>
                <c:pt idx="15">
                  <c:v>9.6065408538311861</c:v>
                </c:pt>
                <c:pt idx="16">
                  <c:v>9.7208834045441233</c:v>
                </c:pt>
                <c:pt idx="17">
                  <c:v>9.8350210242811489</c:v>
                </c:pt>
                <c:pt idx="18">
                  <c:v>9.9488838144877665</c:v>
                </c:pt>
                <c:pt idx="19">
                  <c:v>10.062126787807351</c:v>
                </c:pt>
                <c:pt idx="20">
                  <c:v>10.174312510384436</c:v>
                </c:pt>
                <c:pt idx="21">
                  <c:v>10.284880006532426</c:v>
                </c:pt>
                <c:pt idx="22">
                  <c:v>10.393573029963065</c:v>
                </c:pt>
                <c:pt idx="23">
                  <c:v>10.500104868516356</c:v>
                </c:pt>
                <c:pt idx="24">
                  <c:v>10.604467292089852</c:v>
                </c:pt>
                <c:pt idx="25">
                  <c:v>10.707074850263048</c:v>
                </c:pt>
                <c:pt idx="26">
                  <c:v>10.808328467141004</c:v>
                </c:pt>
                <c:pt idx="27">
                  <c:v>10.908665529559306</c:v>
                </c:pt>
                <c:pt idx="28">
                  <c:v>11.008300353534544</c:v>
                </c:pt>
                <c:pt idx="29">
                  <c:v>11.107634953048198</c:v>
                </c:pt>
                <c:pt idx="30">
                  <c:v>11.207045752597478</c:v>
                </c:pt>
                <c:pt idx="31">
                  <c:v>11.610683453283253</c:v>
                </c:pt>
                <c:pt idx="32">
                  <c:v>11.712459953718321</c:v>
                </c:pt>
                <c:pt idx="33">
                  <c:v>11.813732443529826</c:v>
                </c:pt>
                <c:pt idx="34">
                  <c:v>11.913257194891957</c:v>
                </c:pt>
                <c:pt idx="35">
                  <c:v>12.010695584259851</c:v>
                </c:pt>
                <c:pt idx="36">
                  <c:v>12.10705610222195</c:v>
                </c:pt>
                <c:pt idx="37">
                  <c:v>12.203948940764892</c:v>
                </c:pt>
                <c:pt idx="38">
                  <c:v>12.300977732420959</c:v>
                </c:pt>
                <c:pt idx="39">
                  <c:v>12.396999955029834</c:v>
                </c:pt>
                <c:pt idx="40">
                  <c:v>12.492271845324384</c:v>
                </c:pt>
                <c:pt idx="41">
                  <c:v>12.587216643653145</c:v>
                </c:pt>
                <c:pt idx="42">
                  <c:v>12.682171906967099</c:v>
                </c:pt>
                <c:pt idx="43">
                  <c:v>12.778401427506713</c:v>
                </c:pt>
                <c:pt idx="44">
                  <c:v>12.875695891182072</c:v>
                </c:pt>
                <c:pt idx="45">
                  <c:v>12.973072487479554</c:v>
                </c:pt>
                <c:pt idx="46">
                  <c:v>13.070556615197786</c:v>
                </c:pt>
                <c:pt idx="47">
                  <c:v>13.169031654492516</c:v>
                </c:pt>
                <c:pt idx="48">
                  <c:v>13.269268911733436</c:v>
                </c:pt>
                <c:pt idx="49">
                  <c:v>13.370854212110766</c:v>
                </c:pt>
                <c:pt idx="50">
                  <c:v>13.473425338192719</c:v>
                </c:pt>
                <c:pt idx="51">
                  <c:v>13.576668888787168</c:v>
                </c:pt>
                <c:pt idx="52">
                  <c:v>13.680323487764936</c:v>
                </c:pt>
                <c:pt idx="53">
                  <c:v>13.783982391284175</c:v>
                </c:pt>
                <c:pt idx="54">
                  <c:v>13.885864517232752</c:v>
                </c:pt>
                <c:pt idx="55">
                  <c:v>13.983281668501442</c:v>
                </c:pt>
                <c:pt idx="56">
                  <c:v>14.073150610195047</c:v>
                </c:pt>
                <c:pt idx="57">
                  <c:v>14.156607967418653</c:v>
                </c:pt>
                <c:pt idx="58">
                  <c:v>14.235262991287467</c:v>
                </c:pt>
                <c:pt idx="59">
                  <c:v>14.309768911530277</c:v>
                </c:pt>
                <c:pt idx="60">
                  <c:v>14.383147736027665</c:v>
                </c:pt>
                <c:pt idx="61">
                  <c:v>14.455942604078864</c:v>
                </c:pt>
                <c:pt idx="62">
                  <c:v>14.528393873426822</c:v>
                </c:pt>
                <c:pt idx="63">
                  <c:v>14.601113313540818</c:v>
                </c:pt>
                <c:pt idx="64">
                  <c:v>14.673980962691944</c:v>
                </c:pt>
                <c:pt idx="65">
                  <c:v>14.746637910858615</c:v>
                </c:pt>
                <c:pt idx="66">
                  <c:v>14.819357489950152</c:v>
                </c:pt>
                <c:pt idx="67">
                  <c:v>14.892023667928884</c:v>
                </c:pt>
                <c:pt idx="68">
                  <c:v>14.964957146471759</c:v>
                </c:pt>
                <c:pt idx="69">
                  <c:v>15.038253800203618</c:v>
                </c:pt>
                <c:pt idx="70">
                  <c:v>15.111882107487975</c:v>
                </c:pt>
                <c:pt idx="71">
                  <c:v>15.186131782647712</c:v>
                </c:pt>
                <c:pt idx="72">
                  <c:v>15.260796030414266</c:v>
                </c:pt>
                <c:pt idx="73">
                  <c:v>15.335939745813201</c:v>
                </c:pt>
              </c:numCache>
            </c:numRef>
          </c:val>
          <c:smooth val="0"/>
          <c:extLst>
            <c:ext xmlns:c16="http://schemas.microsoft.com/office/drawing/2014/chart" uri="{C3380CC4-5D6E-409C-BE32-E72D297353CC}">
              <c16:uniqueId val="{00000000-B671-4847-8E58-DFF55D0782BF}"/>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Submodel3s!$F$40:$CD$40</c15:sqref>
                  </c15:fullRef>
                </c:ext>
              </c:extLst>
              <c:f>(Submodel3s!$F$40:$AJ$40,Submodel3s!$AN$40:$CD$40)</c:f>
              <c:numCache>
                <c:formatCode>#,##0.000</c:formatCode>
                <c:ptCount val="74"/>
                <c:pt idx="0">
                  <c:v>7.914285350968794</c:v>
                </c:pt>
                <c:pt idx="1">
                  <c:v>8.0387103515747302</c:v>
                </c:pt>
                <c:pt idx="2">
                  <c:v>8.1589403463527024</c:v>
                </c:pt>
                <c:pt idx="3">
                  <c:v>8.2758847792871997</c:v>
                </c:pt>
                <c:pt idx="4">
                  <c:v>8.3897497540759254</c:v>
                </c:pt>
                <c:pt idx="5">
                  <c:v>8.5003057879420894</c:v>
                </c:pt>
                <c:pt idx="6">
                  <c:v>8.6077547009619728</c:v>
                </c:pt>
                <c:pt idx="7">
                  <c:v>8.7136424319452477</c:v>
                </c:pt>
                <c:pt idx="8">
                  <c:v>8.8197939866544104</c:v>
                </c:pt>
                <c:pt idx="9">
                  <c:v>8.9281315993818229</c:v>
                </c:pt>
                <c:pt idx="10">
                  <c:v>9.0385634166011499</c:v>
                </c:pt>
                <c:pt idx="11">
                  <c:v>9.1506906809735788</c:v>
                </c:pt>
                <c:pt idx="12">
                  <c:v>9.2644784151095596</c:v>
                </c:pt>
                <c:pt idx="13">
                  <c:v>9.3783302416870047</c:v>
                </c:pt>
                <c:pt idx="14">
                  <c:v>9.4922349217819626</c:v>
                </c:pt>
                <c:pt idx="15">
                  <c:v>9.6065408538311861</c:v>
                </c:pt>
                <c:pt idx="16">
                  <c:v>9.7208834045441233</c:v>
                </c:pt>
                <c:pt idx="17">
                  <c:v>9.8350210242811489</c:v>
                </c:pt>
                <c:pt idx="18">
                  <c:v>9.9488838144877665</c:v>
                </c:pt>
                <c:pt idx="19">
                  <c:v>10.062126787807351</c:v>
                </c:pt>
                <c:pt idx="20">
                  <c:v>10.174312510384436</c:v>
                </c:pt>
                <c:pt idx="21">
                  <c:v>10.284880006532426</c:v>
                </c:pt>
                <c:pt idx="22">
                  <c:v>10.393573029963065</c:v>
                </c:pt>
                <c:pt idx="23">
                  <c:v>10.500104868516356</c:v>
                </c:pt>
                <c:pt idx="24">
                  <c:v>10.604467292089852</c:v>
                </c:pt>
                <c:pt idx="25">
                  <c:v>10.707074850263048</c:v>
                </c:pt>
                <c:pt idx="26">
                  <c:v>10.808328467141004</c:v>
                </c:pt>
                <c:pt idx="27">
                  <c:v>10.908665529559306</c:v>
                </c:pt>
                <c:pt idx="28">
                  <c:v>11.008300353534544</c:v>
                </c:pt>
                <c:pt idx="29">
                  <c:v>11.107634953048198</c:v>
                </c:pt>
                <c:pt idx="30">
                  <c:v>11.207045752597478</c:v>
                </c:pt>
                <c:pt idx="31">
                  <c:v>11.610683453283253</c:v>
                </c:pt>
                <c:pt idx="32">
                  <c:v>11.712459953718321</c:v>
                </c:pt>
                <c:pt idx="33">
                  <c:v>11.813732443529826</c:v>
                </c:pt>
                <c:pt idx="34">
                  <c:v>11.913257194891957</c:v>
                </c:pt>
                <c:pt idx="35">
                  <c:v>12.010695584259851</c:v>
                </c:pt>
                <c:pt idx="36">
                  <c:v>12.10705610222195</c:v>
                </c:pt>
                <c:pt idx="37">
                  <c:v>12.203948940764892</c:v>
                </c:pt>
                <c:pt idx="38">
                  <c:v>12.300977732420959</c:v>
                </c:pt>
                <c:pt idx="39">
                  <c:v>12.396999955029834</c:v>
                </c:pt>
                <c:pt idx="40">
                  <c:v>12.492271845324384</c:v>
                </c:pt>
                <c:pt idx="41">
                  <c:v>12.587216643653145</c:v>
                </c:pt>
                <c:pt idx="42">
                  <c:v>12.682171906967099</c:v>
                </c:pt>
                <c:pt idx="43">
                  <c:v>12.778401427506713</c:v>
                </c:pt>
                <c:pt idx="44">
                  <c:v>12.875695891182072</c:v>
                </c:pt>
                <c:pt idx="45">
                  <c:v>12.973072487479554</c:v>
                </c:pt>
                <c:pt idx="46">
                  <c:v>13.070556615197786</c:v>
                </c:pt>
                <c:pt idx="47">
                  <c:v>13.169031654492516</c:v>
                </c:pt>
                <c:pt idx="48">
                  <c:v>13.269268911733436</c:v>
                </c:pt>
                <c:pt idx="49">
                  <c:v>13.370854212110766</c:v>
                </c:pt>
                <c:pt idx="50">
                  <c:v>13.473425338192719</c:v>
                </c:pt>
                <c:pt idx="51">
                  <c:v>13.576668888787168</c:v>
                </c:pt>
                <c:pt idx="52">
                  <c:v>13.680323487764936</c:v>
                </c:pt>
                <c:pt idx="53">
                  <c:v>13.783982391284175</c:v>
                </c:pt>
                <c:pt idx="54">
                  <c:v>13.885864517232752</c:v>
                </c:pt>
                <c:pt idx="55">
                  <c:v>13.983281668501442</c:v>
                </c:pt>
                <c:pt idx="56">
                  <c:v>14.073150610195047</c:v>
                </c:pt>
                <c:pt idx="57">
                  <c:v>14.156607967418653</c:v>
                </c:pt>
                <c:pt idx="58">
                  <c:v>14.235262991287467</c:v>
                </c:pt>
                <c:pt idx="59">
                  <c:v>14.309768911530277</c:v>
                </c:pt>
                <c:pt idx="60">
                  <c:v>14.383147736027665</c:v>
                </c:pt>
                <c:pt idx="61">
                  <c:v>14.455942604078864</c:v>
                </c:pt>
                <c:pt idx="62">
                  <c:v>14.528393873426822</c:v>
                </c:pt>
                <c:pt idx="63">
                  <c:v>14.601113313540818</c:v>
                </c:pt>
                <c:pt idx="64">
                  <c:v>14.673980962691944</c:v>
                </c:pt>
                <c:pt idx="65">
                  <c:v>14.746637910858615</c:v>
                </c:pt>
                <c:pt idx="66">
                  <c:v>14.819357489950152</c:v>
                </c:pt>
                <c:pt idx="67">
                  <c:v>14.892023667928884</c:v>
                </c:pt>
                <c:pt idx="68">
                  <c:v>14.964957146471759</c:v>
                </c:pt>
                <c:pt idx="69">
                  <c:v>15.038253800203618</c:v>
                </c:pt>
                <c:pt idx="70">
                  <c:v>15.111882107487975</c:v>
                </c:pt>
                <c:pt idx="71">
                  <c:v>15.186131782647712</c:v>
                </c:pt>
                <c:pt idx="72">
                  <c:v>15.260796030414266</c:v>
                </c:pt>
                <c:pt idx="73">
                  <c:v>15.335939745813201</c:v>
                </c:pt>
              </c:numCache>
            </c:numRef>
          </c:val>
          <c:smooth val="0"/>
          <c:extLst>
            <c:ext xmlns:c16="http://schemas.microsoft.com/office/drawing/2014/chart" uri="{C3380CC4-5D6E-409C-BE32-E72D297353CC}">
              <c16:uniqueId val="{00000001-B671-4847-8E58-DFF55D0782BF}"/>
            </c:ext>
          </c:extLst>
        </c:ser>
        <c:dLbls>
          <c:showLegendKey val="0"/>
          <c:showVal val="0"/>
          <c:showCatName val="0"/>
          <c:showSerName val="0"/>
          <c:showPercent val="0"/>
          <c:showBubbleSize val="0"/>
        </c:dLbls>
        <c:smooth val="0"/>
        <c:axId val="-2120071288"/>
        <c:axId val="-2120074312"/>
      </c:lineChart>
      <c:dateAx>
        <c:axId val="-2120071288"/>
        <c:scaling>
          <c:orientation val="minMax"/>
        </c:scaling>
        <c:delete val="0"/>
        <c:axPos val="b"/>
        <c:numFmt formatCode="0" sourceLinked="1"/>
        <c:majorTickMark val="none"/>
        <c:minorTickMark val="none"/>
        <c:tickLblPos val="nextTo"/>
        <c:crossAx val="-2120074312"/>
        <c:crosses val="autoZero"/>
        <c:auto val="0"/>
        <c:lblOffset val="100"/>
        <c:baseTimeUnit val="days"/>
        <c:majorUnit val="4"/>
        <c:majorTimeUnit val="days"/>
      </c:dateAx>
      <c:valAx>
        <c:axId val="-2120074312"/>
        <c:scaling>
          <c:orientation val="minMax"/>
          <c:min val="0"/>
        </c:scaling>
        <c:delete val="0"/>
        <c:axPos val="l"/>
        <c:majorGridlines/>
        <c:numFmt formatCode="#,##0.0" sourceLinked="0"/>
        <c:majorTickMark val="none"/>
        <c:minorTickMark val="none"/>
        <c:tickLblPos val="nextTo"/>
        <c:spPr>
          <a:ln w="9525">
            <a:noFill/>
          </a:ln>
        </c:spPr>
        <c:crossAx val="-21200712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DataSummary!$K$482</c:f>
          <c:strCache>
            <c:ptCount val="1"/>
            <c:pt idx="0">
              <c:v>ARG: Public Capital-to-Output Ratio (Kg/Y)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Submodel1!$E$4:$CD$4</c15:sqref>
                  </c15:fullRef>
                </c:ext>
              </c:extLst>
              <c:f>(Submodel1!$E$4:$AJ$4,Submodel1!$AN$4:$CD$4)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Submodel1!$E$24:$CD$24</c15:sqref>
                  </c15:fullRef>
                </c:ext>
              </c:extLst>
              <c:f>(Submodel1!$E$24:$AJ$24,Submodel1!$AN$24:$CD$24)</c:f>
              <c:numCache>
                <c:formatCode>0.000</c:formatCode>
                <c:ptCount val="75"/>
                <c:pt idx="0">
                  <c:v>0.78204928785562799</c:v>
                </c:pt>
                <c:pt idx="1">
                  <c:v>0.79142853509687972</c:v>
                </c:pt>
                <c:pt idx="2">
                  <c:v>0.80049667622834697</c:v>
                </c:pt>
                <c:pt idx="3">
                  <c:v>0.80930289296088254</c:v>
                </c:pt>
                <c:pt idx="4">
                  <c:v>0.81793395721924111</c:v>
                </c:pt>
                <c:pt idx="5">
                  <c:v>0.82640640265074294</c:v>
                </c:pt>
                <c:pt idx="6">
                  <c:v>0.83469381380246732</c:v>
                </c:pt>
                <c:pt idx="7">
                  <c:v>0.84281223278182749</c:v>
                </c:pt>
                <c:pt idx="8">
                  <c:v>0.85090882107483157</c:v>
                </c:pt>
                <c:pt idx="9">
                  <c:v>0.85915683011157407</c:v>
                </c:pt>
                <c:pt idx="10">
                  <c:v>0.86773783393463122</c:v>
                </c:pt>
                <c:pt idx="11">
                  <c:v>0.87663704487511773</c:v>
                </c:pt>
                <c:pt idx="12">
                  <c:v>0.88581025388217249</c:v>
                </c:pt>
                <c:pt idx="13">
                  <c:v>0.89524884114567049</c:v>
                </c:pt>
                <c:pt idx="14">
                  <c:v>0.90479377808336803</c:v>
                </c:pt>
                <c:pt idx="15">
                  <c:v>0.91443963951464835</c:v>
                </c:pt>
                <c:pt idx="16">
                  <c:v>0.92421576811383976</c:v>
                </c:pt>
                <c:pt idx="17">
                  <c:v>0.934083027164339</c:v>
                </c:pt>
                <c:pt idx="18">
                  <c:v>0.94401437558111556</c:v>
                </c:pt>
                <c:pt idx="19">
                  <c:v>0.95399945471163006</c:v>
                </c:pt>
                <c:pt idx="20">
                  <c:v>0.96400171344397312</c:v>
                </c:pt>
                <c:pt idx="21">
                  <c:v>0.97397597018065984</c:v>
                </c:pt>
                <c:pt idx="22">
                  <c:v>0.9838654452431933</c:v>
                </c:pt>
                <c:pt idx="23">
                  <c:v>0.9936427135044249</c:v>
                </c:pt>
                <c:pt idx="24">
                  <c:v>1.0032775878118474</c:v>
                </c:pt>
                <c:pt idx="25">
                  <c:v>1.0127666180611932</c:v>
                </c:pt>
                <c:pt idx="26">
                  <c:v>1.0221468094536914</c:v>
                </c:pt>
                <c:pt idx="27">
                  <c:v>1.0314539142875117</c:v>
                </c:pt>
                <c:pt idx="28">
                  <c:v>1.0407272193831543</c:v>
                </c:pt>
                <c:pt idx="29">
                  <c:v>1.0499847943849734</c:v>
                </c:pt>
                <c:pt idx="30">
                  <c:v>1.0592626870691657</c:v>
                </c:pt>
                <c:pt idx="31">
                  <c:v>1.0685945772679448</c:v>
                </c:pt>
                <c:pt idx="32">
                  <c:v>1.1069196015055076</c:v>
                </c:pt>
                <c:pt idx="33">
                  <c:v>1.1166804037024232</c:v>
                </c:pt>
                <c:pt idx="34">
                  <c:v>1.1264283410261866</c:v>
                </c:pt>
                <c:pt idx="35">
                  <c:v>1.1360431531285229</c:v>
                </c:pt>
                <c:pt idx="36">
                  <c:v>1.1454909254554646</c:v>
                </c:pt>
                <c:pt idx="37">
                  <c:v>1.1548662908339815</c:v>
                </c:pt>
                <c:pt idx="38">
                  <c:v>1.1643213992100858</c:v>
                </c:pt>
                <c:pt idx="39">
                  <c:v>1.1738170761481121</c:v>
                </c:pt>
                <c:pt idx="40">
                  <c:v>1.1832429643835045</c:v>
                </c:pt>
                <c:pt idx="41">
                  <c:v>1.1926222239466471</c:v>
                </c:pt>
                <c:pt idx="42">
                  <c:v>1.2019940342995965</c:v>
                </c:pt>
                <c:pt idx="43">
                  <c:v>1.2113894739940951</c:v>
                </c:pt>
                <c:pt idx="44">
                  <c:v>1.2209281962548677</c:v>
                </c:pt>
                <c:pt idx="45">
                  <c:v>1.2305892165776162</c:v>
                </c:pt>
                <c:pt idx="46">
                  <c:v>1.2402776286946127</c:v>
                </c:pt>
                <c:pt idx="47">
                  <c:v>1.2499949011997751</c:v>
                </c:pt>
                <c:pt idx="48">
                  <c:v>1.2598246271870783</c:v>
                </c:pt>
                <c:pt idx="49">
                  <c:v>1.2698398000320883</c:v>
                </c:pt>
                <c:pt idx="50">
                  <c:v>1.280000040748452</c:v>
                </c:pt>
                <c:pt idx="51">
                  <c:v>1.2902699417830592</c:v>
                </c:pt>
                <c:pt idx="52">
                  <c:v>1.3006187713568282</c:v>
                </c:pt>
                <c:pt idx="53">
                  <c:v>1.3110207859983243</c:v>
                </c:pt>
                <c:pt idx="54">
                  <c:v>1.3214363126266828</c:v>
                </c:pt>
                <c:pt idx="55">
                  <c:v>1.3316938647679737</c:v>
                </c:pt>
                <c:pt idx="56">
                  <c:v>1.3415347703235594</c:v>
                </c:pt>
                <c:pt idx="57">
                  <c:v>1.3506621865252582</c:v>
                </c:pt>
                <c:pt idx="58">
                  <c:v>1.3591841205282049</c:v>
                </c:pt>
                <c:pt idx="59">
                  <c:v>1.3672541308004471</c:v>
                </c:pt>
                <c:pt idx="60">
                  <c:v>1.3749341233214227</c:v>
                </c:pt>
                <c:pt idx="61">
                  <c:v>1.3825137890535695</c:v>
                </c:pt>
                <c:pt idx="62">
                  <c:v>1.3900448148580251</c:v>
                </c:pt>
                <c:pt idx="63">
                  <c:v>1.3975498403412372</c:v>
                </c:pt>
                <c:pt idx="64">
                  <c:v>1.4050872904555933</c:v>
                </c:pt>
                <c:pt idx="65">
                  <c:v>1.4126452318322111</c:v>
                </c:pt>
                <c:pt idx="66">
                  <c:v>1.4201887206651558</c:v>
                </c:pt>
                <c:pt idx="67">
                  <c:v>1.4277437001175879</c:v>
                </c:pt>
                <c:pt idx="68">
                  <c:v>1.4352986317024758</c:v>
                </c:pt>
                <c:pt idx="69">
                  <c:v>1.4428840868682968</c:v>
                </c:pt>
                <c:pt idx="70">
                  <c:v>1.4505090009698454</c:v>
                </c:pt>
                <c:pt idx="71">
                  <c:v>1.4581700403207896</c:v>
                </c:pt>
                <c:pt idx="72">
                  <c:v>1.4658948886606742</c:v>
                </c:pt>
                <c:pt idx="73">
                  <c:v>1.4736633282683813</c:v>
                </c:pt>
                <c:pt idx="74">
                  <c:v>1.4814813758982845</c:v>
                </c:pt>
              </c:numCache>
            </c:numRef>
          </c:val>
          <c:smooth val="0"/>
          <c:extLst>
            <c:ext xmlns:c16="http://schemas.microsoft.com/office/drawing/2014/chart" uri="{C3380CC4-5D6E-409C-BE32-E72D297353CC}">
              <c16:uniqueId val="{00000000-4DAC-4FBA-9967-C73D9AFEACE4}"/>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Submodel1!$E$4:$CD$4</c15:sqref>
                  </c15:fullRef>
                </c:ext>
              </c:extLst>
              <c:f>(Submodel1!$E$4:$AJ$4,Submodel1!$AN$4:$CD$4)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Submodel1s!$E$24:$CD$24</c15:sqref>
                  </c15:fullRef>
                </c:ext>
              </c:extLst>
              <c:f>(Submodel1s!$E$24:$AJ$24,Submodel1s!$AN$24:$CD$24)</c:f>
              <c:numCache>
                <c:formatCode>0.000</c:formatCode>
                <c:ptCount val="75"/>
                <c:pt idx="0">
                  <c:v>0.78204928785562799</c:v>
                </c:pt>
                <c:pt idx="1">
                  <c:v>0.79142853509687972</c:v>
                </c:pt>
                <c:pt idx="2">
                  <c:v>0.80049667622834697</c:v>
                </c:pt>
                <c:pt idx="3">
                  <c:v>0.80930289296088254</c:v>
                </c:pt>
                <c:pt idx="4">
                  <c:v>0.81793395721924111</c:v>
                </c:pt>
                <c:pt idx="5">
                  <c:v>0.82640640265074294</c:v>
                </c:pt>
                <c:pt idx="6">
                  <c:v>0.83469381380246732</c:v>
                </c:pt>
                <c:pt idx="7">
                  <c:v>0.84281223278182749</c:v>
                </c:pt>
                <c:pt idx="8">
                  <c:v>0.85090882107483157</c:v>
                </c:pt>
                <c:pt idx="9">
                  <c:v>0.85915683011157407</c:v>
                </c:pt>
                <c:pt idx="10">
                  <c:v>0.86773783393463122</c:v>
                </c:pt>
                <c:pt idx="11">
                  <c:v>0.87663704487511773</c:v>
                </c:pt>
                <c:pt idx="12">
                  <c:v>0.88581025388217249</c:v>
                </c:pt>
                <c:pt idx="13">
                  <c:v>0.89524884114567049</c:v>
                </c:pt>
                <c:pt idx="14">
                  <c:v>0.90479377808336803</c:v>
                </c:pt>
                <c:pt idx="15">
                  <c:v>0.91443963951464835</c:v>
                </c:pt>
                <c:pt idx="16">
                  <c:v>0.92421576811383976</c:v>
                </c:pt>
                <c:pt idx="17">
                  <c:v>0.934083027164339</c:v>
                </c:pt>
                <c:pt idx="18">
                  <c:v>0.94401437558111556</c:v>
                </c:pt>
                <c:pt idx="19">
                  <c:v>0.95399945471163006</c:v>
                </c:pt>
                <c:pt idx="20">
                  <c:v>0.96400171344397312</c:v>
                </c:pt>
                <c:pt idx="21">
                  <c:v>0.97397597018065984</c:v>
                </c:pt>
                <c:pt idx="22">
                  <c:v>0.9838654452431933</c:v>
                </c:pt>
                <c:pt idx="23">
                  <c:v>0.9936427135044249</c:v>
                </c:pt>
                <c:pt idx="24">
                  <c:v>1.0032775878118474</c:v>
                </c:pt>
                <c:pt idx="25">
                  <c:v>1.0127666180611932</c:v>
                </c:pt>
                <c:pt idx="26">
                  <c:v>1.0221468094536914</c:v>
                </c:pt>
                <c:pt idx="27">
                  <c:v>1.0314539142875117</c:v>
                </c:pt>
                <c:pt idx="28">
                  <c:v>1.0407272193831543</c:v>
                </c:pt>
                <c:pt idx="29">
                  <c:v>1.0499847943849734</c:v>
                </c:pt>
                <c:pt idx="30">
                  <c:v>1.0592626870691657</c:v>
                </c:pt>
                <c:pt idx="31">
                  <c:v>1.0685945772679448</c:v>
                </c:pt>
                <c:pt idx="32">
                  <c:v>1.1069196015055076</c:v>
                </c:pt>
                <c:pt idx="33">
                  <c:v>1.1166804037024232</c:v>
                </c:pt>
                <c:pt idx="34">
                  <c:v>1.1264283410261866</c:v>
                </c:pt>
                <c:pt idx="35">
                  <c:v>1.1360431531285229</c:v>
                </c:pt>
                <c:pt idx="36">
                  <c:v>1.1454909254554646</c:v>
                </c:pt>
                <c:pt idx="37">
                  <c:v>1.1548662908339815</c:v>
                </c:pt>
                <c:pt idx="38">
                  <c:v>1.1643213992100858</c:v>
                </c:pt>
                <c:pt idx="39">
                  <c:v>1.1738170761481121</c:v>
                </c:pt>
                <c:pt idx="40">
                  <c:v>1.1832429643835045</c:v>
                </c:pt>
                <c:pt idx="41">
                  <c:v>1.1926222239466471</c:v>
                </c:pt>
                <c:pt idx="42">
                  <c:v>1.2019940342995965</c:v>
                </c:pt>
                <c:pt idx="43">
                  <c:v>1.2113894739940951</c:v>
                </c:pt>
                <c:pt idx="44">
                  <c:v>1.2209281962548677</c:v>
                </c:pt>
                <c:pt idx="45">
                  <c:v>1.2305892165776162</c:v>
                </c:pt>
                <c:pt idx="46">
                  <c:v>1.2402776286946127</c:v>
                </c:pt>
                <c:pt idx="47">
                  <c:v>1.2499949011997751</c:v>
                </c:pt>
                <c:pt idx="48">
                  <c:v>1.2598246271870783</c:v>
                </c:pt>
                <c:pt idx="49">
                  <c:v>1.2698398000320883</c:v>
                </c:pt>
                <c:pt idx="50">
                  <c:v>1.280000040748452</c:v>
                </c:pt>
                <c:pt idx="51">
                  <c:v>1.2902699417830592</c:v>
                </c:pt>
                <c:pt idx="52">
                  <c:v>1.3006187713568282</c:v>
                </c:pt>
                <c:pt idx="53">
                  <c:v>1.3110207859983243</c:v>
                </c:pt>
                <c:pt idx="54">
                  <c:v>1.3214363126266828</c:v>
                </c:pt>
                <c:pt idx="55">
                  <c:v>1.3316938647679737</c:v>
                </c:pt>
                <c:pt idx="56">
                  <c:v>1.3415347703235594</c:v>
                </c:pt>
                <c:pt idx="57">
                  <c:v>1.3506621865252582</c:v>
                </c:pt>
                <c:pt idx="58">
                  <c:v>1.3591841205282049</c:v>
                </c:pt>
                <c:pt idx="59">
                  <c:v>1.3672541308004471</c:v>
                </c:pt>
                <c:pt idx="60">
                  <c:v>1.3749341233214227</c:v>
                </c:pt>
                <c:pt idx="61">
                  <c:v>1.3825137890535695</c:v>
                </c:pt>
                <c:pt idx="62">
                  <c:v>1.3900448148580251</c:v>
                </c:pt>
                <c:pt idx="63">
                  <c:v>1.3975498403412372</c:v>
                </c:pt>
                <c:pt idx="64">
                  <c:v>1.4050872904555933</c:v>
                </c:pt>
                <c:pt idx="65">
                  <c:v>1.4126452318322111</c:v>
                </c:pt>
                <c:pt idx="66">
                  <c:v>1.4201887206651558</c:v>
                </c:pt>
                <c:pt idx="67">
                  <c:v>1.4277437001175879</c:v>
                </c:pt>
                <c:pt idx="68">
                  <c:v>1.4352986317024758</c:v>
                </c:pt>
                <c:pt idx="69">
                  <c:v>1.4428840868682968</c:v>
                </c:pt>
                <c:pt idx="70">
                  <c:v>1.4505090009698454</c:v>
                </c:pt>
                <c:pt idx="71">
                  <c:v>1.4581700403207896</c:v>
                </c:pt>
                <c:pt idx="72">
                  <c:v>1.4658948886606742</c:v>
                </c:pt>
                <c:pt idx="73">
                  <c:v>1.4736633282683813</c:v>
                </c:pt>
                <c:pt idx="74">
                  <c:v>1.4814813758982845</c:v>
                </c:pt>
              </c:numCache>
            </c:numRef>
          </c:val>
          <c:smooth val="0"/>
          <c:extLst>
            <c:ext xmlns:c16="http://schemas.microsoft.com/office/drawing/2014/chart" uri="{C3380CC4-5D6E-409C-BE32-E72D297353CC}">
              <c16:uniqueId val="{00000001-4DAC-4FBA-9967-C73D9AFEACE4}"/>
            </c:ext>
          </c:extLst>
        </c:ser>
        <c:dLbls>
          <c:showLegendKey val="0"/>
          <c:showVal val="0"/>
          <c:showCatName val="0"/>
          <c:showSerName val="0"/>
          <c:showPercent val="0"/>
          <c:showBubbleSize val="0"/>
        </c:dLbls>
        <c:smooth val="0"/>
        <c:axId val="-2120112424"/>
        <c:axId val="-2120115448"/>
      </c:lineChart>
      <c:dateAx>
        <c:axId val="-2120112424"/>
        <c:scaling>
          <c:orientation val="minMax"/>
        </c:scaling>
        <c:delete val="0"/>
        <c:axPos val="b"/>
        <c:numFmt formatCode="0" sourceLinked="1"/>
        <c:majorTickMark val="none"/>
        <c:minorTickMark val="none"/>
        <c:tickLblPos val="nextTo"/>
        <c:crossAx val="-2120115448"/>
        <c:crosses val="autoZero"/>
        <c:auto val="0"/>
        <c:lblOffset val="100"/>
        <c:baseTimeUnit val="days"/>
        <c:majorUnit val="4"/>
        <c:majorTimeUnit val="days"/>
      </c:dateAx>
      <c:valAx>
        <c:axId val="-2120115448"/>
        <c:scaling>
          <c:orientation val="minMax"/>
          <c:min val="0"/>
        </c:scaling>
        <c:delete val="0"/>
        <c:axPos val="l"/>
        <c:majorGridlines/>
        <c:numFmt formatCode="#,##0.0" sourceLinked="0"/>
        <c:majorTickMark val="none"/>
        <c:minorTickMark val="none"/>
        <c:tickLblPos val="nextTo"/>
        <c:spPr>
          <a:ln w="9525">
            <a:noFill/>
          </a:ln>
        </c:spPr>
        <c:crossAx val="-21201124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DataSummary!$K$501</c:f>
          <c:strCache>
            <c:ptCount val="1"/>
            <c:pt idx="0">
              <c:v>ARG: Public Capital-to-Output Ratio (Kg/Y)</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extLst>
                <c:ext xmlns:c15="http://schemas.microsoft.com/office/drawing/2012/chart" uri="{02D57815-91ED-43cb-92C2-25804820EDAC}">
                  <c15:fullRef>
                    <c15:sqref>Submodel2!$F$4:$CD$4</c15:sqref>
                  </c15:fullRef>
                </c:ext>
              </c:extLst>
              <c:f>(Submodel2!$F$4:$AJ$4,Submodel2!$AN$4:$CD$4)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Submodel2!$F$28:$CD$28</c15:sqref>
                  </c15:fullRef>
                </c:ext>
              </c:extLst>
              <c:f>(Submodel2!$F$28:$AJ$28,Submodel2!$AN$28:$CD$28)</c:f>
              <c:numCache>
                <c:formatCode>0.000</c:formatCode>
                <c:ptCount val="74"/>
                <c:pt idx="0">
                  <c:v>0.88658107790922236</c:v>
                </c:pt>
                <c:pt idx="1">
                  <c:v>1.0022111774713605</c:v>
                </c:pt>
                <c:pt idx="2">
                  <c:v>1.1303801013357224</c:v>
                </c:pt>
                <c:pt idx="3">
                  <c:v>1.2734365880979632</c:v>
                </c:pt>
                <c:pt idx="4">
                  <c:v>1.4331887318667496</c:v>
                </c:pt>
                <c:pt idx="5">
                  <c:v>1.6108853036377133</c:v>
                </c:pt>
                <c:pt idx="6">
                  <c:v>1.8086128051769745</c:v>
                </c:pt>
                <c:pt idx="7">
                  <c:v>2.0318869304778255</c:v>
                </c:pt>
                <c:pt idx="8">
                  <c:v>2.2887503749563618</c:v>
                </c:pt>
                <c:pt idx="9">
                  <c:v>2.5902370978564129</c:v>
                </c:pt>
                <c:pt idx="10">
                  <c:v>2.9446091013620497</c:v>
                </c:pt>
                <c:pt idx="11">
                  <c:v>3.3606548721584724</c:v>
                </c:pt>
                <c:pt idx="12">
                  <c:v>3.8500500909295967</c:v>
                </c:pt>
                <c:pt idx="13">
                  <c:v>4.4194855142304723</c:v>
                </c:pt>
                <c:pt idx="14">
                  <c:v>5.08282459542965</c:v>
                </c:pt>
                <c:pt idx="15">
                  <c:v>5.8586302079268844</c:v>
                </c:pt>
                <c:pt idx="16">
                  <c:v>6.7647592262227638</c:v>
                </c:pt>
                <c:pt idx="17">
                  <c:v>7.822437513082483</c:v>
                </c:pt>
                <c:pt idx="18">
                  <c:v>9.0575944386573806</c:v>
                </c:pt>
                <c:pt idx="19">
                  <c:v>10.497732021213181</c:v>
                </c:pt>
                <c:pt idx="20">
                  <c:v>12.172690894336052</c:v>
                </c:pt>
                <c:pt idx="21">
                  <c:v>14.113566663696911</c:v>
                </c:pt>
                <c:pt idx="22">
                  <c:v>16.358029545079617</c:v>
                </c:pt>
                <c:pt idx="23">
                  <c:v>18.9471894856934</c:v>
                </c:pt>
                <c:pt idx="24">
                  <c:v>21.931637435321974</c:v>
                </c:pt>
                <c:pt idx="25">
                  <c:v>25.378988502892526</c:v>
                </c:pt>
                <c:pt idx="26">
                  <c:v>29.370399984008685</c:v>
                </c:pt>
                <c:pt idx="27">
                  <c:v>34.005108418587682</c:v>
                </c:pt>
                <c:pt idx="28">
                  <c:v>39.39600212196018</c:v>
                </c:pt>
                <c:pt idx="29">
                  <c:v>45.685746384973157</c:v>
                </c:pt>
                <c:pt idx="30">
                  <c:v>53.047371835392156</c:v>
                </c:pt>
                <c:pt idx="31">
                  <c:v>98.054936232302026</c:v>
                </c:pt>
                <c:pt idx="32">
                  <c:v>114.73050519572756</c:v>
                </c:pt>
                <c:pt idx="33">
                  <c:v>134.32379195090934</c:v>
                </c:pt>
                <c:pt idx="34">
                  <c:v>157.19197375642429</c:v>
                </c:pt>
                <c:pt idx="35">
                  <c:v>183.81759159707252</c:v>
                </c:pt>
                <c:pt idx="36">
                  <c:v>214.97333141786433</c:v>
                </c:pt>
                <c:pt idx="37">
                  <c:v>251.76262734252063</c:v>
                </c:pt>
                <c:pt idx="38">
                  <c:v>295.15874713208342</c:v>
                </c:pt>
                <c:pt idx="39">
                  <c:v>346.07331391074712</c:v>
                </c:pt>
                <c:pt idx="40">
                  <c:v>405.89475750200575</c:v>
                </c:pt>
                <c:pt idx="41">
                  <c:v>476.35693847690322</c:v>
                </c:pt>
                <c:pt idx="42">
                  <c:v>559.5438708598258</c:v>
                </c:pt>
                <c:pt idx="43">
                  <c:v>658.47617592632707</c:v>
                </c:pt>
                <c:pt idx="44">
                  <c:v>776.18787134272804</c:v>
                </c:pt>
                <c:pt idx="45">
                  <c:v>915.74340230986093</c:v>
                </c:pt>
                <c:pt idx="46">
                  <c:v>1081.3393631285828</c:v>
                </c:pt>
                <c:pt idx="47">
                  <c:v>1278.8382510265699</c:v>
                </c:pt>
                <c:pt idx="48">
                  <c:v>1515.5714476221426</c:v>
                </c:pt>
                <c:pt idx="49">
                  <c:v>1799.2691774901944</c:v>
                </c:pt>
                <c:pt idx="50">
                  <c:v>2139.174754338625</c:v>
                </c:pt>
                <c:pt idx="51">
                  <c:v>2546.3408648415234</c:v>
                </c:pt>
                <c:pt idx="52">
                  <c:v>3033.9999256936358</c:v>
                </c:pt>
                <c:pt idx="53">
                  <c:v>3617.4963062977431</c:v>
                </c:pt>
                <c:pt idx="54">
                  <c:v>4310.5425713503464</c:v>
                </c:pt>
                <c:pt idx="55">
                  <c:v>5123.3554807645669</c:v>
                </c:pt>
                <c:pt idx="56">
                  <c:v>6060.8856010389063</c:v>
                </c:pt>
                <c:pt idx="57">
                  <c:v>7142.4074467232831</c:v>
                </c:pt>
                <c:pt idx="58">
                  <c:v>8394.282484527459</c:v>
                </c:pt>
                <c:pt idx="59">
                  <c:v>9843.6816501833346</c:v>
                </c:pt>
                <c:pt idx="60">
                  <c:v>11542.043486264021</c:v>
                </c:pt>
                <c:pt idx="61">
                  <c:v>13536.894118959222</c:v>
                </c:pt>
                <c:pt idx="62">
                  <c:v>15883.060052867237</c:v>
                </c:pt>
                <c:pt idx="63">
                  <c:v>18651.146875073715</c:v>
                </c:pt>
                <c:pt idx="64">
                  <c:v>21917.546964442608</c:v>
                </c:pt>
                <c:pt idx="65">
                  <c:v>25768.102351432884</c:v>
                </c:pt>
                <c:pt idx="66">
                  <c:v>30314.664453324309</c:v>
                </c:pt>
                <c:pt idx="67">
                  <c:v>35683.243434631542</c:v>
                </c:pt>
                <c:pt idx="68">
                  <c:v>42034.491109780254</c:v>
                </c:pt>
                <c:pt idx="69">
                  <c:v>49556.42451124706</c:v>
                </c:pt>
                <c:pt idx="70">
                  <c:v>58469.963101240603</c:v>
                </c:pt>
                <c:pt idx="71">
                  <c:v>69052.986332021479</c:v>
                </c:pt>
                <c:pt idx="72">
                  <c:v>81617.789305442115</c:v>
                </c:pt>
                <c:pt idx="73">
                  <c:v>96550.301711986191</c:v>
                </c:pt>
              </c:numCache>
            </c:numRef>
          </c:val>
          <c:smooth val="0"/>
          <c:extLst>
            <c:ext xmlns:c16="http://schemas.microsoft.com/office/drawing/2014/chart" uri="{C3380CC4-5D6E-409C-BE32-E72D297353CC}">
              <c16:uniqueId val="{00000000-7FBE-4005-98B5-B60E7A66F709}"/>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extLst>
                <c:ext xmlns:c15="http://schemas.microsoft.com/office/drawing/2012/chart" uri="{02D57815-91ED-43cb-92C2-25804820EDAC}">
                  <c15:fullRef>
                    <c15:sqref>Submodel2!$F$4:$CD$4</c15:sqref>
                  </c15:fullRef>
                </c:ext>
              </c:extLst>
              <c:f>(Submodel2!$F$4:$AJ$4,Submodel2!$AN$4:$CD$4)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Submodel2s!$F$28:$CD$28</c15:sqref>
                  </c15:fullRef>
                </c:ext>
              </c:extLst>
              <c:f>(Submodel2s!$F$28:$AJ$28,Submodel2s!$AN$28:$CD$28)</c:f>
              <c:numCache>
                <c:formatCode>0.000</c:formatCode>
                <c:ptCount val="74"/>
                <c:pt idx="0">
                  <c:v>0.88658107790922236</c:v>
                </c:pt>
                <c:pt idx="1">
                  <c:v>1.0022111774713605</c:v>
                </c:pt>
                <c:pt idx="2">
                  <c:v>1.1303801013357224</c:v>
                </c:pt>
                <c:pt idx="3">
                  <c:v>1.2734365880979632</c:v>
                </c:pt>
                <c:pt idx="4">
                  <c:v>1.4331887318667496</c:v>
                </c:pt>
                <c:pt idx="5">
                  <c:v>1.6108853036377133</c:v>
                </c:pt>
                <c:pt idx="6">
                  <c:v>1.8086128051769745</c:v>
                </c:pt>
                <c:pt idx="7">
                  <c:v>2.0318869304778255</c:v>
                </c:pt>
                <c:pt idx="8">
                  <c:v>2.2887503749563618</c:v>
                </c:pt>
                <c:pt idx="9">
                  <c:v>2.5902370978564129</c:v>
                </c:pt>
                <c:pt idx="10">
                  <c:v>2.9446091013620497</c:v>
                </c:pt>
                <c:pt idx="11">
                  <c:v>3.3606548721584724</c:v>
                </c:pt>
                <c:pt idx="12">
                  <c:v>3.8500500909295967</c:v>
                </c:pt>
                <c:pt idx="13">
                  <c:v>4.4194855142304723</c:v>
                </c:pt>
                <c:pt idx="14">
                  <c:v>5.08282459542965</c:v>
                </c:pt>
                <c:pt idx="15">
                  <c:v>5.8586302079268844</c:v>
                </c:pt>
                <c:pt idx="16">
                  <c:v>6.7647592262227638</c:v>
                </c:pt>
                <c:pt idx="17">
                  <c:v>7.822437513082483</c:v>
                </c:pt>
                <c:pt idx="18">
                  <c:v>9.0575944386573806</c:v>
                </c:pt>
                <c:pt idx="19">
                  <c:v>10.497732021213181</c:v>
                </c:pt>
                <c:pt idx="20">
                  <c:v>12.172690894336052</c:v>
                </c:pt>
                <c:pt idx="21">
                  <c:v>14.113566663696911</c:v>
                </c:pt>
                <c:pt idx="22">
                  <c:v>16.358029545079617</c:v>
                </c:pt>
                <c:pt idx="23">
                  <c:v>18.9471894856934</c:v>
                </c:pt>
                <c:pt idx="24">
                  <c:v>21.931637435321974</c:v>
                </c:pt>
                <c:pt idx="25">
                  <c:v>25.378988502892526</c:v>
                </c:pt>
                <c:pt idx="26">
                  <c:v>29.370399984008685</c:v>
                </c:pt>
                <c:pt idx="27">
                  <c:v>34.005108418587682</c:v>
                </c:pt>
                <c:pt idx="28">
                  <c:v>39.39600212196018</c:v>
                </c:pt>
                <c:pt idx="29">
                  <c:v>45.685746384973157</c:v>
                </c:pt>
                <c:pt idx="30">
                  <c:v>53.047371835392156</c:v>
                </c:pt>
                <c:pt idx="31">
                  <c:v>98.054936232302026</c:v>
                </c:pt>
                <c:pt idx="32">
                  <c:v>114.73050519572756</c:v>
                </c:pt>
                <c:pt idx="33">
                  <c:v>134.32379195090934</c:v>
                </c:pt>
                <c:pt idx="34">
                  <c:v>157.19197375642429</c:v>
                </c:pt>
                <c:pt idx="35">
                  <c:v>183.81759159707252</c:v>
                </c:pt>
                <c:pt idx="36">
                  <c:v>214.97333141786433</c:v>
                </c:pt>
                <c:pt idx="37">
                  <c:v>251.76262734252063</c:v>
                </c:pt>
                <c:pt idx="38">
                  <c:v>295.15874713208342</c:v>
                </c:pt>
                <c:pt idx="39">
                  <c:v>346.07331391074712</c:v>
                </c:pt>
                <c:pt idx="40">
                  <c:v>405.89475750200575</c:v>
                </c:pt>
                <c:pt idx="41">
                  <c:v>476.35693847690322</c:v>
                </c:pt>
                <c:pt idx="42">
                  <c:v>559.5438708598258</c:v>
                </c:pt>
                <c:pt idx="43">
                  <c:v>658.47617592632707</c:v>
                </c:pt>
                <c:pt idx="44">
                  <c:v>776.18787134272804</c:v>
                </c:pt>
                <c:pt idx="45">
                  <c:v>915.74340230986093</c:v>
                </c:pt>
                <c:pt idx="46">
                  <c:v>1081.3393631285828</c:v>
                </c:pt>
                <c:pt idx="47">
                  <c:v>1278.8382510265699</c:v>
                </c:pt>
                <c:pt idx="48">
                  <c:v>1515.5714476221426</c:v>
                </c:pt>
                <c:pt idx="49">
                  <c:v>1799.2691774901944</c:v>
                </c:pt>
                <c:pt idx="50">
                  <c:v>2139.174754338625</c:v>
                </c:pt>
                <c:pt idx="51">
                  <c:v>2546.3408648415234</c:v>
                </c:pt>
                <c:pt idx="52">
                  <c:v>3033.9999256936358</c:v>
                </c:pt>
                <c:pt idx="53">
                  <c:v>3617.4963062977431</c:v>
                </c:pt>
                <c:pt idx="54">
                  <c:v>4310.5425713503464</c:v>
                </c:pt>
                <c:pt idx="55">
                  <c:v>5123.3554807645669</c:v>
                </c:pt>
                <c:pt idx="56">
                  <c:v>6060.8856010389063</c:v>
                </c:pt>
                <c:pt idx="57">
                  <c:v>7142.4074467232831</c:v>
                </c:pt>
                <c:pt idx="58">
                  <c:v>8394.282484527459</c:v>
                </c:pt>
                <c:pt idx="59">
                  <c:v>9843.6816501833346</c:v>
                </c:pt>
                <c:pt idx="60">
                  <c:v>11542.043486264021</c:v>
                </c:pt>
                <c:pt idx="61">
                  <c:v>13536.894118959222</c:v>
                </c:pt>
                <c:pt idx="62">
                  <c:v>15883.060052867237</c:v>
                </c:pt>
                <c:pt idx="63">
                  <c:v>18651.146875073715</c:v>
                </c:pt>
                <c:pt idx="64">
                  <c:v>21917.546964442608</c:v>
                </c:pt>
                <c:pt idx="65">
                  <c:v>25768.102351432884</c:v>
                </c:pt>
                <c:pt idx="66">
                  <c:v>30314.664453324309</c:v>
                </c:pt>
                <c:pt idx="67">
                  <c:v>35683.243434631542</c:v>
                </c:pt>
                <c:pt idx="68">
                  <c:v>42034.491109780254</c:v>
                </c:pt>
                <c:pt idx="69">
                  <c:v>49556.42451124706</c:v>
                </c:pt>
                <c:pt idx="70">
                  <c:v>58469.963101240603</c:v>
                </c:pt>
                <c:pt idx="71">
                  <c:v>69052.986332021479</c:v>
                </c:pt>
                <c:pt idx="72">
                  <c:v>81617.789305442115</c:v>
                </c:pt>
                <c:pt idx="73">
                  <c:v>96550.301711986191</c:v>
                </c:pt>
              </c:numCache>
            </c:numRef>
          </c:val>
          <c:smooth val="0"/>
          <c:extLst>
            <c:ext xmlns:c16="http://schemas.microsoft.com/office/drawing/2014/chart" uri="{C3380CC4-5D6E-409C-BE32-E72D297353CC}">
              <c16:uniqueId val="{00000001-7FBE-4005-98B5-B60E7A66F709}"/>
            </c:ext>
          </c:extLst>
        </c:ser>
        <c:dLbls>
          <c:showLegendKey val="0"/>
          <c:showVal val="0"/>
          <c:showCatName val="0"/>
          <c:showSerName val="0"/>
          <c:showPercent val="0"/>
          <c:showBubbleSize val="0"/>
        </c:dLbls>
        <c:smooth val="0"/>
        <c:axId val="-2120815080"/>
        <c:axId val="-2120811560"/>
      </c:lineChart>
      <c:dateAx>
        <c:axId val="-21208150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811560"/>
        <c:crosses val="autoZero"/>
        <c:auto val="0"/>
        <c:lblOffset val="100"/>
        <c:baseTimeUnit val="days"/>
        <c:majorUnit val="4"/>
        <c:majorTimeUnit val="days"/>
      </c:dateAx>
      <c:valAx>
        <c:axId val="-21208115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20815080"/>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DataSummary!$K$515</c:f>
          <c:strCache>
            <c:ptCount val="1"/>
            <c:pt idx="0">
              <c:v>ARG: Public Capital-to-Output Ratio (Kg/Y)</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Submodel3s!$F$4:$CD$4</c15:sqref>
                  </c15:fullRef>
                </c:ext>
              </c:extLst>
              <c:f>(Submodel3s!$F$4:$AJ$4,Submodel3s!$AM$4:$CD$4)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Submodel3!$F$24:$CD$24</c15:sqref>
                  </c15:fullRef>
                </c:ext>
              </c:extLst>
              <c:f>(Submodel3!$F$24:$AJ$24,Submodel3!$AM$24:$CD$24)</c:f>
              <c:numCache>
                <c:formatCode>#,##0.000</c:formatCode>
                <c:ptCount val="75"/>
                <c:pt idx="0">
                  <c:v>0.79142853509687949</c:v>
                </c:pt>
                <c:pt idx="1">
                  <c:v>0.80387103515747305</c:v>
                </c:pt>
                <c:pt idx="2">
                  <c:v>0.81589403463527022</c:v>
                </c:pt>
                <c:pt idx="3">
                  <c:v>0.82758847792872003</c:v>
                </c:pt>
                <c:pt idx="4">
                  <c:v>0.83897497540759258</c:v>
                </c:pt>
                <c:pt idx="5">
                  <c:v>0.85003057879420907</c:v>
                </c:pt>
                <c:pt idx="6">
                  <c:v>0.86077547009619737</c:v>
                </c:pt>
                <c:pt idx="7">
                  <c:v>0.87136424319452477</c:v>
                </c:pt>
                <c:pt idx="8">
                  <c:v>0.88197939866544117</c:v>
                </c:pt>
                <c:pt idx="9">
                  <c:v>0.89281315993818233</c:v>
                </c:pt>
                <c:pt idx="10">
                  <c:v>0.90385634166011508</c:v>
                </c:pt>
                <c:pt idx="11">
                  <c:v>0.91506906809735788</c:v>
                </c:pt>
                <c:pt idx="12">
                  <c:v>0.92644784151095594</c:v>
                </c:pt>
                <c:pt idx="13">
                  <c:v>0.93783302416870051</c:v>
                </c:pt>
                <c:pt idx="14">
                  <c:v>0.94922349217819624</c:v>
                </c:pt>
                <c:pt idx="15">
                  <c:v>0.96065408538311858</c:v>
                </c:pt>
                <c:pt idx="16">
                  <c:v>0.97208834045441239</c:v>
                </c:pt>
                <c:pt idx="17">
                  <c:v>0.98350210242811487</c:v>
                </c:pt>
                <c:pt idx="18">
                  <c:v>0.99488838144877678</c:v>
                </c:pt>
                <c:pt idx="19">
                  <c:v>1.0062126787807353</c:v>
                </c:pt>
                <c:pt idx="20">
                  <c:v>1.0174312510384436</c:v>
                </c:pt>
                <c:pt idx="21">
                  <c:v>1.0284880006532426</c:v>
                </c:pt>
                <c:pt idx="22">
                  <c:v>1.0393573029963066</c:v>
                </c:pt>
                <c:pt idx="23">
                  <c:v>1.0500104868516356</c:v>
                </c:pt>
                <c:pt idx="24">
                  <c:v>1.0604467292089854</c:v>
                </c:pt>
                <c:pt idx="25">
                  <c:v>1.0707074850263048</c:v>
                </c:pt>
                <c:pt idx="26">
                  <c:v>1.0808328467141004</c:v>
                </c:pt>
                <c:pt idx="27">
                  <c:v>1.0908665529559307</c:v>
                </c:pt>
                <c:pt idx="28">
                  <c:v>1.1008300353534546</c:v>
                </c:pt>
                <c:pt idx="29">
                  <c:v>1.1107634953048198</c:v>
                </c:pt>
                <c:pt idx="30">
                  <c:v>1.120704575259748</c:v>
                </c:pt>
                <c:pt idx="31">
                  <c:v>1.1509194273347787</c:v>
                </c:pt>
                <c:pt idx="32">
                  <c:v>1.1610683453283253</c:v>
                </c:pt>
                <c:pt idx="33">
                  <c:v>1.1712459953718322</c:v>
                </c:pt>
                <c:pt idx="34">
                  <c:v>1.1813732443529827</c:v>
                </c:pt>
                <c:pt idx="35">
                  <c:v>1.1913257194891957</c:v>
                </c:pt>
                <c:pt idx="36">
                  <c:v>1.2010695584259852</c:v>
                </c:pt>
                <c:pt idx="37">
                  <c:v>1.2107056102221951</c:v>
                </c:pt>
                <c:pt idx="38">
                  <c:v>1.2203948940764893</c:v>
                </c:pt>
                <c:pt idx="39">
                  <c:v>1.2300977732420961</c:v>
                </c:pt>
                <c:pt idx="40">
                  <c:v>1.2396999955029835</c:v>
                </c:pt>
                <c:pt idx="41">
                  <c:v>1.2492271845324385</c:v>
                </c:pt>
                <c:pt idx="42">
                  <c:v>1.2587216643653145</c:v>
                </c:pt>
                <c:pt idx="43">
                  <c:v>1.2682171906967101</c:v>
                </c:pt>
                <c:pt idx="44">
                  <c:v>1.2778401427506714</c:v>
                </c:pt>
                <c:pt idx="45">
                  <c:v>1.2875695891182073</c:v>
                </c:pt>
                <c:pt idx="46">
                  <c:v>1.2973072487479556</c:v>
                </c:pt>
                <c:pt idx="47">
                  <c:v>1.3070556615197786</c:v>
                </c:pt>
                <c:pt idx="48">
                  <c:v>1.3169031654492518</c:v>
                </c:pt>
                <c:pt idx="49">
                  <c:v>1.3269268911733436</c:v>
                </c:pt>
                <c:pt idx="50">
                  <c:v>1.3370854212110765</c:v>
                </c:pt>
                <c:pt idx="51">
                  <c:v>1.3473425338192719</c:v>
                </c:pt>
                <c:pt idx="52">
                  <c:v>1.3576668888787169</c:v>
                </c:pt>
                <c:pt idx="53">
                  <c:v>1.3680323487764938</c:v>
                </c:pt>
                <c:pt idx="54">
                  <c:v>1.3783982391284177</c:v>
                </c:pt>
                <c:pt idx="55">
                  <c:v>1.3885864517232753</c:v>
                </c:pt>
                <c:pt idx="56">
                  <c:v>1.3983281668501444</c:v>
                </c:pt>
                <c:pt idx="57">
                  <c:v>1.4073150610195047</c:v>
                </c:pt>
                <c:pt idx="58">
                  <c:v>1.4156607967418655</c:v>
                </c:pt>
                <c:pt idx="59">
                  <c:v>1.423526299128747</c:v>
                </c:pt>
                <c:pt idx="60">
                  <c:v>1.4309768911530278</c:v>
                </c:pt>
                <c:pt idx="61">
                  <c:v>1.4383147736027666</c:v>
                </c:pt>
                <c:pt idx="62">
                  <c:v>1.4455942604078864</c:v>
                </c:pt>
                <c:pt idx="63">
                  <c:v>1.4528393873426824</c:v>
                </c:pt>
                <c:pt idx="64">
                  <c:v>1.4601113313540819</c:v>
                </c:pt>
                <c:pt idx="65">
                  <c:v>1.4673980962691946</c:v>
                </c:pt>
                <c:pt idx="66">
                  <c:v>1.4746637910858615</c:v>
                </c:pt>
                <c:pt idx="67">
                  <c:v>1.4819357489950151</c:v>
                </c:pt>
                <c:pt idx="68">
                  <c:v>1.4892023667928884</c:v>
                </c:pt>
                <c:pt idx="69">
                  <c:v>1.496495714647176</c:v>
                </c:pt>
                <c:pt idx="70">
                  <c:v>1.5038253800203618</c:v>
                </c:pt>
                <c:pt idx="71">
                  <c:v>1.5111882107487977</c:v>
                </c:pt>
                <c:pt idx="72">
                  <c:v>1.5186131782647714</c:v>
                </c:pt>
                <c:pt idx="73">
                  <c:v>1.5260796030414268</c:v>
                </c:pt>
                <c:pt idx="74">
                  <c:v>1.5335939745813201</c:v>
                </c:pt>
              </c:numCache>
            </c:numRef>
          </c:val>
          <c:smooth val="0"/>
          <c:extLst>
            <c:ext xmlns:c16="http://schemas.microsoft.com/office/drawing/2014/chart" uri="{C3380CC4-5D6E-409C-BE32-E72D297353CC}">
              <c16:uniqueId val="{00000000-244A-4217-9283-491C77FAE8EE}"/>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Submodel3s!$F$4:$CD$4</c15:sqref>
                  </c15:fullRef>
                </c:ext>
              </c:extLst>
              <c:f>(Submodel3s!$F$4:$AJ$4,Submodel3s!$AM$4:$CD$4)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Submodel3s!$F$24:$CD$24</c15:sqref>
                  </c15:fullRef>
                </c:ext>
              </c:extLst>
              <c:f>(Submodel3s!$F$24:$AJ$24,Submodel3s!$AM$24:$CD$24)</c:f>
              <c:numCache>
                <c:formatCode>#,##0.000</c:formatCode>
                <c:ptCount val="75"/>
                <c:pt idx="0">
                  <c:v>0.79142853509687949</c:v>
                </c:pt>
                <c:pt idx="1">
                  <c:v>0.80387103515747305</c:v>
                </c:pt>
                <c:pt idx="2">
                  <c:v>0.81589403463527022</c:v>
                </c:pt>
                <c:pt idx="3">
                  <c:v>0.82758847792872003</c:v>
                </c:pt>
                <c:pt idx="4">
                  <c:v>0.83897497540759258</c:v>
                </c:pt>
                <c:pt idx="5">
                  <c:v>0.85003057879420907</c:v>
                </c:pt>
                <c:pt idx="6">
                  <c:v>0.86077547009619737</c:v>
                </c:pt>
                <c:pt idx="7">
                  <c:v>0.87136424319452477</c:v>
                </c:pt>
                <c:pt idx="8">
                  <c:v>0.88197939866544117</c:v>
                </c:pt>
                <c:pt idx="9">
                  <c:v>0.89281315993818233</c:v>
                </c:pt>
                <c:pt idx="10">
                  <c:v>0.90385634166011508</c:v>
                </c:pt>
                <c:pt idx="11">
                  <c:v>0.91506906809735788</c:v>
                </c:pt>
                <c:pt idx="12">
                  <c:v>0.92644784151095594</c:v>
                </c:pt>
                <c:pt idx="13">
                  <c:v>0.93783302416870051</c:v>
                </c:pt>
                <c:pt idx="14">
                  <c:v>0.94922349217819624</c:v>
                </c:pt>
                <c:pt idx="15">
                  <c:v>0.96065408538311858</c:v>
                </c:pt>
                <c:pt idx="16">
                  <c:v>0.97208834045441239</c:v>
                </c:pt>
                <c:pt idx="17">
                  <c:v>0.98350210242811487</c:v>
                </c:pt>
                <c:pt idx="18">
                  <c:v>0.99488838144877678</c:v>
                </c:pt>
                <c:pt idx="19">
                  <c:v>1.0062126787807353</c:v>
                </c:pt>
                <c:pt idx="20">
                  <c:v>1.0174312510384436</c:v>
                </c:pt>
                <c:pt idx="21">
                  <c:v>1.0284880006532426</c:v>
                </c:pt>
                <c:pt idx="22">
                  <c:v>1.0393573029963066</c:v>
                </c:pt>
                <c:pt idx="23">
                  <c:v>1.0500104868516356</c:v>
                </c:pt>
                <c:pt idx="24">
                  <c:v>1.0604467292089854</c:v>
                </c:pt>
                <c:pt idx="25">
                  <c:v>1.0707074850263048</c:v>
                </c:pt>
                <c:pt idx="26">
                  <c:v>1.0808328467141004</c:v>
                </c:pt>
                <c:pt idx="27">
                  <c:v>1.0908665529559307</c:v>
                </c:pt>
                <c:pt idx="28">
                  <c:v>1.1008300353534546</c:v>
                </c:pt>
                <c:pt idx="29">
                  <c:v>1.1107634953048198</c:v>
                </c:pt>
                <c:pt idx="30">
                  <c:v>1.120704575259748</c:v>
                </c:pt>
                <c:pt idx="31">
                  <c:v>1.1509194273347787</c:v>
                </c:pt>
                <c:pt idx="32">
                  <c:v>1.1610683453283253</c:v>
                </c:pt>
                <c:pt idx="33">
                  <c:v>1.1712459953718322</c:v>
                </c:pt>
                <c:pt idx="34">
                  <c:v>1.1813732443529827</c:v>
                </c:pt>
                <c:pt idx="35">
                  <c:v>1.1913257194891957</c:v>
                </c:pt>
                <c:pt idx="36">
                  <c:v>1.2010695584259852</c:v>
                </c:pt>
                <c:pt idx="37">
                  <c:v>1.2107056102221951</c:v>
                </c:pt>
                <c:pt idx="38">
                  <c:v>1.2203948940764893</c:v>
                </c:pt>
                <c:pt idx="39">
                  <c:v>1.2300977732420961</c:v>
                </c:pt>
                <c:pt idx="40">
                  <c:v>1.2396999955029835</c:v>
                </c:pt>
                <c:pt idx="41">
                  <c:v>1.2492271845324385</c:v>
                </c:pt>
                <c:pt idx="42">
                  <c:v>1.2587216643653145</c:v>
                </c:pt>
                <c:pt idx="43">
                  <c:v>1.2682171906967101</c:v>
                </c:pt>
                <c:pt idx="44">
                  <c:v>1.2778401427506714</c:v>
                </c:pt>
                <c:pt idx="45">
                  <c:v>1.2875695891182073</c:v>
                </c:pt>
                <c:pt idx="46">
                  <c:v>1.2973072487479556</c:v>
                </c:pt>
                <c:pt idx="47">
                  <c:v>1.3070556615197786</c:v>
                </c:pt>
                <c:pt idx="48">
                  <c:v>1.3169031654492518</c:v>
                </c:pt>
                <c:pt idx="49">
                  <c:v>1.3269268911733436</c:v>
                </c:pt>
                <c:pt idx="50">
                  <c:v>1.3370854212110765</c:v>
                </c:pt>
                <c:pt idx="51">
                  <c:v>1.3473425338192719</c:v>
                </c:pt>
                <c:pt idx="52">
                  <c:v>1.3576668888787169</c:v>
                </c:pt>
                <c:pt idx="53">
                  <c:v>1.3680323487764938</c:v>
                </c:pt>
                <c:pt idx="54">
                  <c:v>1.3783982391284177</c:v>
                </c:pt>
                <c:pt idx="55">
                  <c:v>1.3885864517232753</c:v>
                </c:pt>
                <c:pt idx="56">
                  <c:v>1.3983281668501444</c:v>
                </c:pt>
                <c:pt idx="57">
                  <c:v>1.4073150610195047</c:v>
                </c:pt>
                <c:pt idx="58">
                  <c:v>1.4156607967418655</c:v>
                </c:pt>
                <c:pt idx="59">
                  <c:v>1.423526299128747</c:v>
                </c:pt>
                <c:pt idx="60">
                  <c:v>1.4309768911530278</c:v>
                </c:pt>
                <c:pt idx="61">
                  <c:v>1.4383147736027666</c:v>
                </c:pt>
                <c:pt idx="62">
                  <c:v>1.4455942604078864</c:v>
                </c:pt>
                <c:pt idx="63">
                  <c:v>1.4528393873426824</c:v>
                </c:pt>
                <c:pt idx="64">
                  <c:v>1.4601113313540819</c:v>
                </c:pt>
                <c:pt idx="65">
                  <c:v>1.4673980962691946</c:v>
                </c:pt>
                <c:pt idx="66">
                  <c:v>1.4746637910858615</c:v>
                </c:pt>
                <c:pt idx="67">
                  <c:v>1.4819357489950151</c:v>
                </c:pt>
                <c:pt idx="68">
                  <c:v>1.4892023667928884</c:v>
                </c:pt>
                <c:pt idx="69">
                  <c:v>1.496495714647176</c:v>
                </c:pt>
                <c:pt idx="70">
                  <c:v>1.5038253800203618</c:v>
                </c:pt>
                <c:pt idx="71">
                  <c:v>1.5111882107487977</c:v>
                </c:pt>
                <c:pt idx="72">
                  <c:v>1.5186131782647714</c:v>
                </c:pt>
                <c:pt idx="73">
                  <c:v>1.5260796030414268</c:v>
                </c:pt>
                <c:pt idx="74">
                  <c:v>1.5335939745813201</c:v>
                </c:pt>
              </c:numCache>
            </c:numRef>
          </c:val>
          <c:smooth val="0"/>
          <c:extLst>
            <c:ext xmlns:c16="http://schemas.microsoft.com/office/drawing/2014/chart" uri="{C3380CC4-5D6E-409C-BE32-E72D297353CC}">
              <c16:uniqueId val="{00000001-244A-4217-9283-491C77FAE8EE}"/>
            </c:ext>
          </c:extLst>
        </c:ser>
        <c:dLbls>
          <c:showLegendKey val="0"/>
          <c:showVal val="0"/>
          <c:showCatName val="0"/>
          <c:showSerName val="0"/>
          <c:showPercent val="0"/>
          <c:showBubbleSize val="0"/>
        </c:dLbls>
        <c:smooth val="0"/>
        <c:axId val="-2120764968"/>
        <c:axId val="-2120761960"/>
      </c:lineChart>
      <c:dateAx>
        <c:axId val="-2120764968"/>
        <c:scaling>
          <c:orientation val="minMax"/>
        </c:scaling>
        <c:delete val="0"/>
        <c:axPos val="b"/>
        <c:numFmt formatCode="0" sourceLinked="1"/>
        <c:majorTickMark val="none"/>
        <c:minorTickMark val="none"/>
        <c:tickLblPos val="nextTo"/>
        <c:crossAx val="-2120761960"/>
        <c:crosses val="autoZero"/>
        <c:auto val="0"/>
        <c:lblOffset val="100"/>
        <c:baseTimeUnit val="days"/>
        <c:majorUnit val="4"/>
        <c:majorTimeUnit val="days"/>
      </c:dateAx>
      <c:valAx>
        <c:axId val="-2120761960"/>
        <c:scaling>
          <c:orientation val="minMax"/>
          <c:min val="0"/>
        </c:scaling>
        <c:delete val="0"/>
        <c:axPos val="l"/>
        <c:majorGridlines/>
        <c:numFmt formatCode="#,##0.0" sourceLinked="0"/>
        <c:majorTickMark val="none"/>
        <c:minorTickMark val="none"/>
        <c:tickLblPos val="nextTo"/>
        <c:spPr>
          <a:ln w="9525">
            <a:noFill/>
          </a:ln>
        </c:spPr>
        <c:crossAx val="-21207649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DataSummary!$K$487</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Submodel1!$F$4:$CD$4</c15:sqref>
                  </c15:fullRef>
                </c:ext>
              </c:extLst>
              <c:f>(Submodel1!$F$4:$AJ$4,Submodel1!$AM$4:$CD$4)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Submodel1!$F$80:$CD$80</c15:sqref>
                  </c15:fullRef>
                </c:ext>
              </c:extLst>
              <c:f>(Submodel1!$F$80:$AJ$80,Submodel1!$AM$80:$CD$80)</c:f>
              <c:numCache>
                <c:formatCode>0.000</c:formatCode>
                <c:ptCount val="75"/>
                <c:pt idx="0">
                  <c:v>9.5117034097800257E-3</c:v>
                </c:pt>
                <c:pt idx="1">
                  <c:v>9.6201312037651476E-3</c:v>
                </c:pt>
                <c:pt idx="2">
                  <c:v>9.6651803717238138E-3</c:v>
                </c:pt>
                <c:pt idx="3">
                  <c:v>9.610562267204692E-3</c:v>
                </c:pt>
                <c:pt idx="4">
                  <c:v>9.5547533621536118E-3</c:v>
                </c:pt>
                <c:pt idx="5">
                  <c:v>9.5469523014262148E-3</c:v>
                </c:pt>
                <c:pt idx="6">
                  <c:v>9.5252357634181273E-3</c:v>
                </c:pt>
                <c:pt idx="7">
                  <c:v>9.353759322585864E-3</c:v>
                </c:pt>
                <c:pt idx="8">
                  <c:v>8.9667259621866169E-3</c:v>
                </c:pt>
                <c:pt idx="9">
                  <c:v>8.3551884217483163E-3</c:v>
                </c:pt>
                <c:pt idx="10">
                  <c:v>7.7758342061606811E-3</c:v>
                </c:pt>
                <c:pt idx="11">
                  <c:v>7.2594784425694669E-3</c:v>
                </c:pt>
                <c:pt idx="12">
                  <c:v>6.7673662712286475E-3</c:v>
                </c:pt>
                <c:pt idx="13">
                  <c:v>6.4464348666746218E-3</c:v>
                </c:pt>
                <c:pt idx="14">
                  <c:v>6.1638159583798924E-3</c:v>
                </c:pt>
                <c:pt idx="15">
                  <c:v>5.8860188558713666E-3</c:v>
                </c:pt>
                <c:pt idx="16">
                  <c:v>5.6413887365354132E-3</c:v>
                </c:pt>
                <c:pt idx="17">
                  <c:v>5.42993892677468E-3</c:v>
                </c:pt>
                <c:pt idx="18">
                  <c:v>5.255093589219495E-3</c:v>
                </c:pt>
                <c:pt idx="19">
                  <c:v>5.106928437277114E-3</c:v>
                </c:pt>
                <c:pt idx="20">
                  <c:v>5.0073570534732159E-3</c:v>
                </c:pt>
                <c:pt idx="21">
                  <c:v>4.9899526316599108E-3</c:v>
                </c:pt>
                <c:pt idx="22">
                  <c:v>5.0008322189367682E-3</c:v>
                </c:pt>
                <c:pt idx="23">
                  <c:v>5.0323068309465757E-3</c:v>
                </c:pt>
                <c:pt idx="24">
                  <c:v>5.0970543285082659E-3</c:v>
                </c:pt>
                <c:pt idx="25">
                  <c:v>5.1605194031016932E-3</c:v>
                </c:pt>
                <c:pt idx="26">
                  <c:v>5.1790305517640522E-3</c:v>
                </c:pt>
                <c:pt idx="27">
                  <c:v>5.1675697797843867E-3</c:v>
                </c:pt>
                <c:pt idx="28">
                  <c:v>5.1399171827999357E-3</c:v>
                </c:pt>
                <c:pt idx="29">
                  <c:v>5.0909361993081159E-3</c:v>
                </c:pt>
                <c:pt idx="30">
                  <c:v>5.0057270704588763E-3</c:v>
                </c:pt>
                <c:pt idx="31">
                  <c:v>4.6281025269512277E-3</c:v>
                </c:pt>
                <c:pt idx="32">
                  <c:v>4.5407512065622768E-3</c:v>
                </c:pt>
                <c:pt idx="33">
                  <c:v>4.4502145225149281E-3</c:v>
                </c:pt>
                <c:pt idx="34">
                  <c:v>4.4148162530048829E-3</c:v>
                </c:pt>
                <c:pt idx="35">
                  <c:v>4.4885685770075234E-3</c:v>
                </c:pt>
                <c:pt idx="36">
                  <c:v>4.5959794735697113E-3</c:v>
                </c:pt>
                <c:pt idx="37">
                  <c:v>4.6058581734393922E-3</c:v>
                </c:pt>
                <c:pt idx="38">
                  <c:v>4.486516803770435E-3</c:v>
                </c:pt>
                <c:pt idx="39">
                  <c:v>4.3898092459151439E-3</c:v>
                </c:pt>
                <c:pt idx="40">
                  <c:v>4.4112924823267452E-3</c:v>
                </c:pt>
                <c:pt idx="41">
                  <c:v>4.4175567114173031E-3</c:v>
                </c:pt>
                <c:pt idx="42">
                  <c:v>4.3897914900359325E-3</c:v>
                </c:pt>
                <c:pt idx="43">
                  <c:v>4.3562363572937635E-3</c:v>
                </c:pt>
                <c:pt idx="44">
                  <c:v>4.2177286868800845E-3</c:v>
                </c:pt>
                <c:pt idx="45">
                  <c:v>4.0907488675774317E-3</c:v>
                </c:pt>
                <c:pt idx="46">
                  <c:v>4.0374012259920544E-3</c:v>
                </c:pt>
                <c:pt idx="47">
                  <c:v>3.980304808190116E-3</c:v>
                </c:pt>
                <c:pt idx="48">
                  <c:v>3.8652198214474964E-3</c:v>
                </c:pt>
                <c:pt idx="49">
                  <c:v>3.7088849085560316E-3</c:v>
                </c:pt>
                <c:pt idx="50">
                  <c:v>3.5567688948412446E-3</c:v>
                </c:pt>
                <c:pt idx="51">
                  <c:v>3.4014268737840858E-3</c:v>
                </c:pt>
                <c:pt idx="52">
                  <c:v>3.2964602547553845E-3</c:v>
                </c:pt>
                <c:pt idx="53">
                  <c:v>3.2061296009613383E-3</c:v>
                </c:pt>
                <c:pt idx="54">
                  <c:v>3.1586240775891561E-3</c:v>
                </c:pt>
                <c:pt idx="55">
                  <c:v>3.257662899627034E-3</c:v>
                </c:pt>
                <c:pt idx="56">
                  <c:v>3.5304302585579261E-3</c:v>
                </c:pt>
                <c:pt idx="57">
                  <c:v>4.0227159865293682E-3</c:v>
                </c:pt>
                <c:pt idx="58">
                  <c:v>4.4371133194489598E-3</c:v>
                </c:pt>
                <c:pt idx="59">
                  <c:v>4.7534602854555352E-3</c:v>
                </c:pt>
                <c:pt idx="60">
                  <c:v>5.0110300898440485E-3</c:v>
                </c:pt>
                <c:pt idx="61">
                  <c:v>5.0649216863440927E-3</c:v>
                </c:pt>
                <c:pt idx="62">
                  <c:v>5.0903356172105063E-3</c:v>
                </c:pt>
                <c:pt idx="63">
                  <c:v>5.0767297275369216E-3</c:v>
                </c:pt>
                <c:pt idx="64">
                  <c:v>5.0105192039815449E-3</c:v>
                </c:pt>
                <c:pt idx="65">
                  <c:v>4.9667643322466315E-3</c:v>
                </c:pt>
                <c:pt idx="66">
                  <c:v>4.9350094364393193E-3</c:v>
                </c:pt>
                <c:pt idx="67">
                  <c:v>4.8729758497336739E-3</c:v>
                </c:pt>
                <c:pt idx="68">
                  <c:v>4.8351573691756133E-3</c:v>
                </c:pt>
                <c:pt idx="69">
                  <c:v>4.7649400686986532E-3</c:v>
                </c:pt>
                <c:pt idx="70">
                  <c:v>4.6728526531150116E-3</c:v>
                </c:pt>
                <c:pt idx="71">
                  <c:v>4.5927391240441207E-3</c:v>
                </c:pt>
                <c:pt idx="72">
                  <c:v>4.497881437300455E-3</c:v>
                </c:pt>
                <c:pt idx="73">
                  <c:v>4.4048365600359851E-3</c:v>
                </c:pt>
                <c:pt idx="74">
                  <c:v>4.3001130810313981E-3</c:v>
                </c:pt>
              </c:numCache>
            </c:numRef>
          </c:val>
          <c:smooth val="0"/>
          <c:extLst>
            <c:ext xmlns:c16="http://schemas.microsoft.com/office/drawing/2014/chart" uri="{C3380CC4-5D6E-409C-BE32-E72D297353CC}">
              <c16:uniqueId val="{00000000-E02F-4220-856C-6B3FCC895D3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Submodel1!$F$4:$CD$4</c15:sqref>
                  </c15:fullRef>
                </c:ext>
              </c:extLst>
              <c:f>(Submodel1!$F$4:$AJ$4,Submodel1!$AM$4:$CD$4)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Submodel1s!$F$80:$CD$80</c15:sqref>
                  </c15:fullRef>
                </c:ext>
              </c:extLst>
              <c:f>(Submodel1s!$F$80:$AJ$80,Submodel1s!$AM$80:$CD$80)</c:f>
              <c:numCache>
                <c:formatCode>0.000</c:formatCode>
                <c:ptCount val="75"/>
                <c:pt idx="0">
                  <c:v>9.5117034097800257E-3</c:v>
                </c:pt>
                <c:pt idx="1">
                  <c:v>9.6201312037651476E-3</c:v>
                </c:pt>
                <c:pt idx="2">
                  <c:v>9.6651803717238138E-3</c:v>
                </c:pt>
                <c:pt idx="3">
                  <c:v>9.610562267204692E-3</c:v>
                </c:pt>
                <c:pt idx="4">
                  <c:v>9.5547533621536118E-3</c:v>
                </c:pt>
                <c:pt idx="5">
                  <c:v>9.5469523014262148E-3</c:v>
                </c:pt>
                <c:pt idx="6">
                  <c:v>9.5252357634181273E-3</c:v>
                </c:pt>
                <c:pt idx="7">
                  <c:v>9.353759322585864E-3</c:v>
                </c:pt>
                <c:pt idx="8">
                  <c:v>8.9667259621866169E-3</c:v>
                </c:pt>
                <c:pt idx="9">
                  <c:v>8.3551884217483163E-3</c:v>
                </c:pt>
                <c:pt idx="10">
                  <c:v>7.7758342061606811E-3</c:v>
                </c:pt>
                <c:pt idx="11">
                  <c:v>7.2594784425694669E-3</c:v>
                </c:pt>
                <c:pt idx="12">
                  <c:v>6.7673662712286475E-3</c:v>
                </c:pt>
                <c:pt idx="13">
                  <c:v>6.4464348666746218E-3</c:v>
                </c:pt>
                <c:pt idx="14">
                  <c:v>6.1638159583798924E-3</c:v>
                </c:pt>
                <c:pt idx="15">
                  <c:v>5.8860188558713666E-3</c:v>
                </c:pt>
                <c:pt idx="16">
                  <c:v>5.6413887365354132E-3</c:v>
                </c:pt>
                <c:pt idx="17">
                  <c:v>5.42993892677468E-3</c:v>
                </c:pt>
                <c:pt idx="18">
                  <c:v>5.255093589219495E-3</c:v>
                </c:pt>
                <c:pt idx="19">
                  <c:v>5.106928437277114E-3</c:v>
                </c:pt>
                <c:pt idx="20">
                  <c:v>5.0073570534732159E-3</c:v>
                </c:pt>
                <c:pt idx="21">
                  <c:v>4.9899526316599108E-3</c:v>
                </c:pt>
                <c:pt idx="22">
                  <c:v>5.0008322189367682E-3</c:v>
                </c:pt>
                <c:pt idx="23">
                  <c:v>5.0323068309465757E-3</c:v>
                </c:pt>
                <c:pt idx="24">
                  <c:v>5.0970543285082659E-3</c:v>
                </c:pt>
                <c:pt idx="25">
                  <c:v>5.1605194031016932E-3</c:v>
                </c:pt>
                <c:pt idx="26">
                  <c:v>5.1790305517640522E-3</c:v>
                </c:pt>
                <c:pt idx="27">
                  <c:v>5.1675697797843867E-3</c:v>
                </c:pt>
                <c:pt idx="28">
                  <c:v>5.1399171827999357E-3</c:v>
                </c:pt>
                <c:pt idx="29">
                  <c:v>5.0909361993081159E-3</c:v>
                </c:pt>
                <c:pt idx="30">
                  <c:v>5.0057270704588763E-3</c:v>
                </c:pt>
                <c:pt idx="31">
                  <c:v>4.6281025269512277E-3</c:v>
                </c:pt>
                <c:pt idx="32">
                  <c:v>4.5407512065622768E-3</c:v>
                </c:pt>
                <c:pt idx="33">
                  <c:v>4.4502145225149281E-3</c:v>
                </c:pt>
                <c:pt idx="34">
                  <c:v>4.4148162530048829E-3</c:v>
                </c:pt>
                <c:pt idx="35">
                  <c:v>4.4885685770075234E-3</c:v>
                </c:pt>
                <c:pt idx="36">
                  <c:v>4.5959794735697113E-3</c:v>
                </c:pt>
                <c:pt idx="37">
                  <c:v>4.6058581734393922E-3</c:v>
                </c:pt>
                <c:pt idx="38">
                  <c:v>4.486516803770435E-3</c:v>
                </c:pt>
                <c:pt idx="39">
                  <c:v>4.3898092459151439E-3</c:v>
                </c:pt>
                <c:pt idx="40">
                  <c:v>4.4112924823267452E-3</c:v>
                </c:pt>
                <c:pt idx="41">
                  <c:v>4.4175567114173031E-3</c:v>
                </c:pt>
                <c:pt idx="42">
                  <c:v>4.3897914900359325E-3</c:v>
                </c:pt>
                <c:pt idx="43">
                  <c:v>4.3562363572937635E-3</c:v>
                </c:pt>
                <c:pt idx="44">
                  <c:v>4.2177286868800845E-3</c:v>
                </c:pt>
                <c:pt idx="45">
                  <c:v>4.0907488675774317E-3</c:v>
                </c:pt>
                <c:pt idx="46">
                  <c:v>4.0374012259920544E-3</c:v>
                </c:pt>
                <c:pt idx="47">
                  <c:v>3.980304808190116E-3</c:v>
                </c:pt>
                <c:pt idx="48">
                  <c:v>3.8652198214474964E-3</c:v>
                </c:pt>
                <c:pt idx="49">
                  <c:v>3.7088849085560316E-3</c:v>
                </c:pt>
                <c:pt idx="50">
                  <c:v>3.5567688948412446E-3</c:v>
                </c:pt>
                <c:pt idx="51">
                  <c:v>3.4014268737840858E-3</c:v>
                </c:pt>
                <c:pt idx="52">
                  <c:v>3.2964602547553845E-3</c:v>
                </c:pt>
                <c:pt idx="53">
                  <c:v>3.2061296009613383E-3</c:v>
                </c:pt>
                <c:pt idx="54">
                  <c:v>3.1586240775891561E-3</c:v>
                </c:pt>
                <c:pt idx="55">
                  <c:v>3.257662899627034E-3</c:v>
                </c:pt>
                <c:pt idx="56">
                  <c:v>3.5304302585579261E-3</c:v>
                </c:pt>
                <c:pt idx="57">
                  <c:v>4.0227159865293682E-3</c:v>
                </c:pt>
                <c:pt idx="58">
                  <c:v>4.4371133194489598E-3</c:v>
                </c:pt>
                <c:pt idx="59">
                  <c:v>4.7534602854555352E-3</c:v>
                </c:pt>
                <c:pt idx="60">
                  <c:v>5.0110300898440485E-3</c:v>
                </c:pt>
                <c:pt idx="61">
                  <c:v>5.0649216863440927E-3</c:v>
                </c:pt>
                <c:pt idx="62">
                  <c:v>5.0903356172105063E-3</c:v>
                </c:pt>
                <c:pt idx="63">
                  <c:v>5.0767297275369216E-3</c:v>
                </c:pt>
                <c:pt idx="64">
                  <c:v>5.0105192039815449E-3</c:v>
                </c:pt>
                <c:pt idx="65">
                  <c:v>4.9667643322466315E-3</c:v>
                </c:pt>
                <c:pt idx="66">
                  <c:v>4.9350094364393193E-3</c:v>
                </c:pt>
                <c:pt idx="67">
                  <c:v>4.8729758497336739E-3</c:v>
                </c:pt>
                <c:pt idx="68">
                  <c:v>4.8351573691756133E-3</c:v>
                </c:pt>
                <c:pt idx="69">
                  <c:v>4.7649400686986532E-3</c:v>
                </c:pt>
                <c:pt idx="70">
                  <c:v>4.6728526531150116E-3</c:v>
                </c:pt>
                <c:pt idx="71">
                  <c:v>4.5927391240441207E-3</c:v>
                </c:pt>
                <c:pt idx="72">
                  <c:v>4.497881437300455E-3</c:v>
                </c:pt>
                <c:pt idx="73">
                  <c:v>4.4048365600359851E-3</c:v>
                </c:pt>
                <c:pt idx="74">
                  <c:v>4.3001130810313981E-3</c:v>
                </c:pt>
              </c:numCache>
            </c:numRef>
          </c:val>
          <c:smooth val="0"/>
          <c:extLst>
            <c:ext xmlns:c16="http://schemas.microsoft.com/office/drawing/2014/chart" uri="{C3380CC4-5D6E-409C-BE32-E72D297353CC}">
              <c16:uniqueId val="{00000001-E02F-4220-856C-6B3FCC895D39}"/>
            </c:ext>
          </c:extLst>
        </c:ser>
        <c:dLbls>
          <c:showLegendKey val="0"/>
          <c:showVal val="0"/>
          <c:showCatName val="0"/>
          <c:showSerName val="0"/>
          <c:showPercent val="0"/>
          <c:showBubbleSize val="0"/>
        </c:dLbls>
        <c:smooth val="0"/>
        <c:axId val="-2120726504"/>
        <c:axId val="-2120723496"/>
      </c:lineChart>
      <c:dateAx>
        <c:axId val="-2120726504"/>
        <c:scaling>
          <c:orientation val="minMax"/>
        </c:scaling>
        <c:delete val="0"/>
        <c:axPos val="b"/>
        <c:numFmt formatCode="0" sourceLinked="1"/>
        <c:majorTickMark val="none"/>
        <c:minorTickMark val="none"/>
        <c:tickLblPos val="nextTo"/>
        <c:crossAx val="-2120723496"/>
        <c:crosses val="autoZero"/>
        <c:auto val="0"/>
        <c:lblOffset val="100"/>
        <c:baseTimeUnit val="days"/>
        <c:majorUnit val="4"/>
        <c:majorTimeUnit val="days"/>
      </c:dateAx>
      <c:valAx>
        <c:axId val="-2120723496"/>
        <c:scaling>
          <c:orientation val="minMax"/>
          <c:min val="0"/>
        </c:scaling>
        <c:delete val="0"/>
        <c:axPos val="l"/>
        <c:majorGridlines/>
        <c:numFmt formatCode="0.0%" sourceLinked="0"/>
        <c:majorTickMark val="none"/>
        <c:minorTickMark val="none"/>
        <c:tickLblPos val="nextTo"/>
        <c:spPr>
          <a:ln w="9525">
            <a:noFill/>
          </a:ln>
        </c:spPr>
        <c:crossAx val="-212072650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DataSummary!$D$481</c:f>
          <c:strCache>
            <c:ptCount val="1"/>
            <c:pt idx="0">
              <c:v>ARG: Current Account Balance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InputDataA_GeneralAssumptions!$I$74:$CI$74</c15:sqref>
                  </c15:fullRef>
                </c:ext>
              </c:extLst>
              <c:f>(InputDataA_GeneralAssumptions!$I$74:$AN$74,InputDataA_GeneralAssumptions!$AS$74:$CI$74)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InputDataA_GeneralAssumptions!$I$78:$CI$78</c15:sqref>
                  </c15:fullRef>
                </c:ext>
              </c:extLst>
              <c:f>(InputDataA_GeneralAssumptions!$I$78:$AN$78,InputDataA_GeneralAssumptions!$AS$78:$CI$78)</c:f>
              <c:numCache>
                <c:formatCode>0.000</c:formatCode>
                <c:ptCount val="75"/>
                <c:pt idx="0">
                  <c:v>8.0398254794999957E-4</c:v>
                </c:pt>
                <c:pt idx="1">
                  <c:v>8.0398254794999957E-4</c:v>
                </c:pt>
                <c:pt idx="2">
                  <c:v>8.0398254794999957E-4</c:v>
                </c:pt>
                <c:pt idx="3">
                  <c:v>8.0398254794999957E-4</c:v>
                </c:pt>
                <c:pt idx="4">
                  <c:v>8.0398254794999957E-4</c:v>
                </c:pt>
                <c:pt idx="5">
                  <c:v>8.0398254794999957E-4</c:v>
                </c:pt>
                <c:pt idx="6">
                  <c:v>8.0398254794999957E-4</c:v>
                </c:pt>
                <c:pt idx="7">
                  <c:v>8.0398254794999957E-4</c:v>
                </c:pt>
                <c:pt idx="8">
                  <c:v>8.0398254794999957E-4</c:v>
                </c:pt>
                <c:pt idx="9">
                  <c:v>8.0398254794999957E-4</c:v>
                </c:pt>
                <c:pt idx="10">
                  <c:v>8.0398254794999957E-4</c:v>
                </c:pt>
                <c:pt idx="11">
                  <c:v>8.0398254794999957E-4</c:v>
                </c:pt>
                <c:pt idx="12">
                  <c:v>8.0398254794999957E-4</c:v>
                </c:pt>
                <c:pt idx="13">
                  <c:v>8.0398254794999957E-4</c:v>
                </c:pt>
                <c:pt idx="14">
                  <c:v>8.0398254794999957E-4</c:v>
                </c:pt>
                <c:pt idx="15">
                  <c:v>8.0398254794999957E-4</c:v>
                </c:pt>
                <c:pt idx="16">
                  <c:v>8.0398254794999957E-4</c:v>
                </c:pt>
                <c:pt idx="17">
                  <c:v>8.0398254794999957E-4</c:v>
                </c:pt>
                <c:pt idx="18">
                  <c:v>8.0398254794999957E-4</c:v>
                </c:pt>
                <c:pt idx="19">
                  <c:v>8.0398254794999957E-4</c:v>
                </c:pt>
                <c:pt idx="20">
                  <c:v>8.0398254794999957E-4</c:v>
                </c:pt>
                <c:pt idx="21">
                  <c:v>8.0398254794999957E-4</c:v>
                </c:pt>
                <c:pt idx="22">
                  <c:v>8.0398254794999957E-4</c:v>
                </c:pt>
                <c:pt idx="23">
                  <c:v>8.0398254794999957E-4</c:v>
                </c:pt>
                <c:pt idx="24">
                  <c:v>8.0398254794999957E-4</c:v>
                </c:pt>
                <c:pt idx="25">
                  <c:v>8.0398254794999957E-4</c:v>
                </c:pt>
                <c:pt idx="26">
                  <c:v>8.0398254794999957E-4</c:v>
                </c:pt>
                <c:pt idx="27">
                  <c:v>8.0398254794999957E-4</c:v>
                </c:pt>
                <c:pt idx="28">
                  <c:v>8.0398254794999957E-4</c:v>
                </c:pt>
                <c:pt idx="29">
                  <c:v>8.0398254794999957E-4</c:v>
                </c:pt>
                <c:pt idx="30">
                  <c:v>8.0398254794999957E-4</c:v>
                </c:pt>
                <c:pt idx="31">
                  <c:v>8.0398254794999957E-4</c:v>
                </c:pt>
                <c:pt idx="32">
                  <c:v>8.0398254794999957E-4</c:v>
                </c:pt>
                <c:pt idx="33">
                  <c:v>8.0398254794999957E-4</c:v>
                </c:pt>
                <c:pt idx="34">
                  <c:v>8.0398254794999957E-4</c:v>
                </c:pt>
                <c:pt idx="35">
                  <c:v>8.0398254794999957E-4</c:v>
                </c:pt>
                <c:pt idx="36">
                  <c:v>8.0398254794999957E-4</c:v>
                </c:pt>
                <c:pt idx="37">
                  <c:v>8.0398254794999957E-4</c:v>
                </c:pt>
                <c:pt idx="38">
                  <c:v>8.0398254794999957E-4</c:v>
                </c:pt>
                <c:pt idx="39">
                  <c:v>8.0398254794999957E-4</c:v>
                </c:pt>
                <c:pt idx="40">
                  <c:v>8.0398254794999957E-4</c:v>
                </c:pt>
                <c:pt idx="41">
                  <c:v>8.0398254794999957E-4</c:v>
                </c:pt>
                <c:pt idx="42">
                  <c:v>8.0398254794999957E-4</c:v>
                </c:pt>
                <c:pt idx="43">
                  <c:v>8.0398254794999957E-4</c:v>
                </c:pt>
                <c:pt idx="44">
                  <c:v>8.0398254794999957E-4</c:v>
                </c:pt>
                <c:pt idx="45">
                  <c:v>8.0398254794999957E-4</c:v>
                </c:pt>
                <c:pt idx="46">
                  <c:v>8.0398254794999957E-4</c:v>
                </c:pt>
                <c:pt idx="47">
                  <c:v>8.0398254794999957E-4</c:v>
                </c:pt>
                <c:pt idx="48">
                  <c:v>8.0398254794999957E-4</c:v>
                </c:pt>
                <c:pt idx="49">
                  <c:v>8.0398254794999957E-4</c:v>
                </c:pt>
                <c:pt idx="50">
                  <c:v>8.0398254794999957E-4</c:v>
                </c:pt>
                <c:pt idx="51">
                  <c:v>8.0398254794999957E-4</c:v>
                </c:pt>
                <c:pt idx="52">
                  <c:v>8.0398254794999957E-4</c:v>
                </c:pt>
                <c:pt idx="53">
                  <c:v>8.0398254794999957E-4</c:v>
                </c:pt>
                <c:pt idx="54">
                  <c:v>8.0398254794999957E-4</c:v>
                </c:pt>
                <c:pt idx="55">
                  <c:v>8.0398254794999957E-4</c:v>
                </c:pt>
                <c:pt idx="56">
                  <c:v>8.0398254794999957E-4</c:v>
                </c:pt>
                <c:pt idx="57">
                  <c:v>8.0398254794999957E-4</c:v>
                </c:pt>
                <c:pt idx="58">
                  <c:v>8.0398254794999957E-4</c:v>
                </c:pt>
                <c:pt idx="59">
                  <c:v>8.0398254794999957E-4</c:v>
                </c:pt>
                <c:pt idx="60">
                  <c:v>8.0398254794999957E-4</c:v>
                </c:pt>
                <c:pt idx="61">
                  <c:v>8.0398254794999957E-4</c:v>
                </c:pt>
                <c:pt idx="62">
                  <c:v>8.0398254794999957E-4</c:v>
                </c:pt>
                <c:pt idx="63">
                  <c:v>8.0398254794999957E-4</c:v>
                </c:pt>
                <c:pt idx="64">
                  <c:v>8.0398254794999957E-4</c:v>
                </c:pt>
                <c:pt idx="65">
                  <c:v>8.0398254794999957E-4</c:v>
                </c:pt>
                <c:pt idx="66">
                  <c:v>8.0398254794999957E-4</c:v>
                </c:pt>
                <c:pt idx="67">
                  <c:v>8.0398254794999957E-4</c:v>
                </c:pt>
                <c:pt idx="68">
                  <c:v>8.0398254794999957E-4</c:v>
                </c:pt>
                <c:pt idx="69">
                  <c:v>8.0398254794999957E-4</c:v>
                </c:pt>
                <c:pt idx="70">
                  <c:v>8.0398254794999957E-4</c:v>
                </c:pt>
                <c:pt idx="71">
                  <c:v>8.0398254794999957E-4</c:v>
                </c:pt>
                <c:pt idx="72">
                  <c:v>8.0398254794999957E-4</c:v>
                </c:pt>
                <c:pt idx="73">
                  <c:v>8.0398254794999957E-4</c:v>
                </c:pt>
                <c:pt idx="74">
                  <c:v>8.0398254794999957E-4</c:v>
                </c:pt>
              </c:numCache>
            </c:numRef>
          </c:val>
          <c:smooth val="0"/>
          <c:extLst>
            <c:ext xmlns:c16="http://schemas.microsoft.com/office/drawing/2014/chart" uri="{C3380CC4-5D6E-409C-BE32-E72D297353CC}">
              <c16:uniqueId val="{00000000-73E9-48BC-85E0-4365C30DC98B}"/>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InputDataA_GeneralAssumptions!$I$74:$CI$74</c15:sqref>
                  </c15:fullRef>
                </c:ext>
              </c:extLst>
              <c:f>(InputDataA_GeneralAssumptions!$I$74:$AN$74,InputDataA_GeneralAssumptions!$AS$74:$CI$74)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InputDataA_GeneralAssumptions!$I$82:$CI$82</c15:sqref>
                  </c15:fullRef>
                </c:ext>
              </c:extLst>
              <c:f>(InputDataA_GeneralAssumptions!$I$82:$AN$82,InputDataA_GeneralAssumptions!$AS$82:$CI$82)</c:f>
              <c:numCache>
                <c:formatCode>0.000</c:formatCode>
                <c:ptCount val="75"/>
                <c:pt idx="0">
                  <c:v>8.0398254794999957E-4</c:v>
                </c:pt>
                <c:pt idx="1">
                  <c:v>8.0398254794999957E-4</c:v>
                </c:pt>
                <c:pt idx="2">
                  <c:v>8.0398254794999957E-4</c:v>
                </c:pt>
                <c:pt idx="3">
                  <c:v>8.0398254794999957E-4</c:v>
                </c:pt>
                <c:pt idx="4">
                  <c:v>8.0398254794999957E-4</c:v>
                </c:pt>
                <c:pt idx="5">
                  <c:v>8.0398254794999957E-4</c:v>
                </c:pt>
                <c:pt idx="6">
                  <c:v>8.0398254794999957E-4</c:v>
                </c:pt>
                <c:pt idx="7">
                  <c:v>8.0398254794999957E-4</c:v>
                </c:pt>
                <c:pt idx="8">
                  <c:v>8.0398254794999957E-4</c:v>
                </c:pt>
                <c:pt idx="9">
                  <c:v>8.0398254794999957E-4</c:v>
                </c:pt>
                <c:pt idx="10">
                  <c:v>8.0398254794999957E-4</c:v>
                </c:pt>
                <c:pt idx="11">
                  <c:v>8.0398254794999957E-4</c:v>
                </c:pt>
                <c:pt idx="12">
                  <c:v>8.0398254794999957E-4</c:v>
                </c:pt>
                <c:pt idx="13">
                  <c:v>8.0398254794999957E-4</c:v>
                </c:pt>
                <c:pt idx="14">
                  <c:v>8.0398254794999957E-4</c:v>
                </c:pt>
                <c:pt idx="15">
                  <c:v>8.0398254794999957E-4</c:v>
                </c:pt>
                <c:pt idx="16">
                  <c:v>8.0398254794999957E-4</c:v>
                </c:pt>
                <c:pt idx="17">
                  <c:v>8.0398254794999957E-4</c:v>
                </c:pt>
                <c:pt idx="18">
                  <c:v>8.0398254794999957E-4</c:v>
                </c:pt>
                <c:pt idx="19">
                  <c:v>8.0398254794999957E-4</c:v>
                </c:pt>
                <c:pt idx="20">
                  <c:v>8.0398254794999957E-4</c:v>
                </c:pt>
                <c:pt idx="21">
                  <c:v>8.0398254794999957E-4</c:v>
                </c:pt>
                <c:pt idx="22">
                  <c:v>8.0398254794999957E-4</c:v>
                </c:pt>
                <c:pt idx="23">
                  <c:v>8.0398254794999957E-4</c:v>
                </c:pt>
                <c:pt idx="24">
                  <c:v>8.0398254794999957E-4</c:v>
                </c:pt>
                <c:pt idx="25">
                  <c:v>8.0398254794999957E-4</c:v>
                </c:pt>
                <c:pt idx="26">
                  <c:v>8.0398254794999957E-4</c:v>
                </c:pt>
                <c:pt idx="27">
                  <c:v>8.0398254794999957E-4</c:v>
                </c:pt>
                <c:pt idx="28">
                  <c:v>8.0398254794999957E-4</c:v>
                </c:pt>
                <c:pt idx="29">
                  <c:v>8.0398254794999957E-4</c:v>
                </c:pt>
                <c:pt idx="30">
                  <c:v>8.0398254794999957E-4</c:v>
                </c:pt>
                <c:pt idx="31">
                  <c:v>8.0398254794999957E-4</c:v>
                </c:pt>
                <c:pt idx="32">
                  <c:v>8.0398254794999957E-4</c:v>
                </c:pt>
                <c:pt idx="33">
                  <c:v>8.0398254794999957E-4</c:v>
                </c:pt>
                <c:pt idx="34">
                  <c:v>8.0398254794999957E-4</c:v>
                </c:pt>
                <c:pt idx="35">
                  <c:v>8.0398254794999957E-4</c:v>
                </c:pt>
                <c:pt idx="36">
                  <c:v>8.0398254794999957E-4</c:v>
                </c:pt>
                <c:pt idx="37">
                  <c:v>8.0398254794999957E-4</c:v>
                </c:pt>
                <c:pt idx="38">
                  <c:v>8.0398254794999957E-4</c:v>
                </c:pt>
                <c:pt idx="39">
                  <c:v>8.0398254794999957E-4</c:v>
                </c:pt>
                <c:pt idx="40">
                  <c:v>8.0398254794999957E-4</c:v>
                </c:pt>
                <c:pt idx="41">
                  <c:v>8.0398254794999957E-4</c:v>
                </c:pt>
                <c:pt idx="42">
                  <c:v>8.0398254794999957E-4</c:v>
                </c:pt>
                <c:pt idx="43">
                  <c:v>8.0398254794999957E-4</c:v>
                </c:pt>
                <c:pt idx="44">
                  <c:v>8.0398254794999957E-4</c:v>
                </c:pt>
                <c:pt idx="45">
                  <c:v>8.0398254794999957E-4</c:v>
                </c:pt>
                <c:pt idx="46">
                  <c:v>8.0398254794999957E-4</c:v>
                </c:pt>
                <c:pt idx="47">
                  <c:v>8.0398254794999957E-4</c:v>
                </c:pt>
                <c:pt idx="48">
                  <c:v>8.0398254794999957E-4</c:v>
                </c:pt>
                <c:pt idx="49">
                  <c:v>8.0398254794999957E-4</c:v>
                </c:pt>
                <c:pt idx="50">
                  <c:v>8.0398254794999957E-4</c:v>
                </c:pt>
                <c:pt idx="51">
                  <c:v>8.0398254794999957E-4</c:v>
                </c:pt>
                <c:pt idx="52">
                  <c:v>8.0398254794999957E-4</c:v>
                </c:pt>
                <c:pt idx="53">
                  <c:v>8.0398254794999957E-4</c:v>
                </c:pt>
                <c:pt idx="54">
                  <c:v>8.0398254794999957E-4</c:v>
                </c:pt>
                <c:pt idx="55">
                  <c:v>8.0398254794999957E-4</c:v>
                </c:pt>
                <c:pt idx="56">
                  <c:v>8.0398254794999957E-4</c:v>
                </c:pt>
                <c:pt idx="57">
                  <c:v>8.0398254794999957E-4</c:v>
                </c:pt>
                <c:pt idx="58">
                  <c:v>8.0398254794999957E-4</c:v>
                </c:pt>
                <c:pt idx="59">
                  <c:v>8.0398254794999957E-4</c:v>
                </c:pt>
                <c:pt idx="60">
                  <c:v>8.0398254794999957E-4</c:v>
                </c:pt>
                <c:pt idx="61">
                  <c:v>8.0398254794999957E-4</c:v>
                </c:pt>
                <c:pt idx="62">
                  <c:v>8.0398254794999957E-4</c:v>
                </c:pt>
                <c:pt idx="63">
                  <c:v>8.0398254794999957E-4</c:v>
                </c:pt>
                <c:pt idx="64">
                  <c:v>8.0398254794999957E-4</c:v>
                </c:pt>
                <c:pt idx="65">
                  <c:v>8.0398254794999957E-4</c:v>
                </c:pt>
                <c:pt idx="66">
                  <c:v>8.0398254794999957E-4</c:v>
                </c:pt>
                <c:pt idx="67">
                  <c:v>8.0398254794999957E-4</c:v>
                </c:pt>
                <c:pt idx="68">
                  <c:v>8.0398254794999957E-4</c:v>
                </c:pt>
                <c:pt idx="69">
                  <c:v>8.0398254794999957E-4</c:v>
                </c:pt>
                <c:pt idx="70">
                  <c:v>8.0398254794999957E-4</c:v>
                </c:pt>
                <c:pt idx="71">
                  <c:v>8.0398254794999957E-4</c:v>
                </c:pt>
                <c:pt idx="72">
                  <c:v>8.0398254794999957E-4</c:v>
                </c:pt>
                <c:pt idx="73">
                  <c:v>8.0398254794999957E-4</c:v>
                </c:pt>
                <c:pt idx="74">
                  <c:v>8.0398254794999957E-4</c:v>
                </c:pt>
              </c:numCache>
            </c:numRef>
          </c:val>
          <c:smooth val="0"/>
          <c:extLst>
            <c:ext xmlns:c16="http://schemas.microsoft.com/office/drawing/2014/chart" uri="{C3380CC4-5D6E-409C-BE32-E72D297353CC}">
              <c16:uniqueId val="{00000001-73E9-48BC-85E0-4365C30DC98B}"/>
            </c:ext>
          </c:extLst>
        </c:ser>
        <c:dLbls>
          <c:showLegendKey val="0"/>
          <c:showVal val="0"/>
          <c:showCatName val="0"/>
          <c:showSerName val="0"/>
          <c:showPercent val="0"/>
          <c:showBubbleSize val="0"/>
        </c:dLbls>
        <c:smooth val="0"/>
        <c:axId val="-2121595768"/>
        <c:axId val="-2121592728"/>
      </c:lineChart>
      <c:dateAx>
        <c:axId val="-2121595768"/>
        <c:scaling>
          <c:orientation val="minMax"/>
        </c:scaling>
        <c:delete val="0"/>
        <c:axPos val="b"/>
        <c:numFmt formatCode="0" sourceLinked="1"/>
        <c:majorTickMark val="none"/>
        <c:minorTickMark val="none"/>
        <c:tickLblPos val="nextTo"/>
        <c:crossAx val="-2121592728"/>
        <c:crosses val="autoZero"/>
        <c:auto val="0"/>
        <c:lblOffset val="100"/>
        <c:baseTimeUnit val="days"/>
        <c:majorUnit val="4"/>
        <c:majorTimeUnit val="days"/>
      </c:dateAx>
      <c:valAx>
        <c:axId val="-2121592728"/>
        <c:scaling>
          <c:orientation val="minMax"/>
        </c:scaling>
        <c:delete val="0"/>
        <c:axPos val="l"/>
        <c:majorGridlines/>
        <c:numFmt formatCode="0.0%" sourceLinked="0"/>
        <c:majorTickMark val="none"/>
        <c:minorTickMark val="none"/>
        <c:tickLblPos val="nextTo"/>
        <c:spPr>
          <a:ln w="9525">
            <a:noFill/>
          </a:ln>
        </c:spPr>
        <c:crossAx val="-21215957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DataSummary!$K$503</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Submodel2!$F$4:$CD$4</c15:sqref>
                  </c15:fullRef>
                </c:ext>
              </c:extLst>
              <c:f>(Submodel2!$F$4:$AJ$4,Submodel2!$AM$4:$CD$4)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Submodel2!$F$67:$CD$67</c15:sqref>
                  </c15:fullRef>
                </c:ext>
              </c:extLst>
              <c:f>(Submodel2!$F$67:$AJ$67,Submodel2!$AM$67:$CD$67)</c:f>
              <c:numCache>
                <c:formatCode>0.000</c:formatCode>
                <c:ptCount val="75"/>
                <c:pt idx="0">
                  <c:v>2.2327130584802068E-2</c:v>
                </c:pt>
                <c:pt idx="1">
                  <c:v>2.2461488182168532E-2</c:v>
                </c:pt>
                <c:pt idx="2">
                  <c:v>2.2579432089056661E-2</c:v>
                </c:pt>
                <c:pt idx="3">
                  <c:v>2.2691898045253067E-2</c:v>
                </c:pt>
                <c:pt idx="4">
                  <c:v>2.2812605001694575E-2</c:v>
                </c:pt>
                <c:pt idx="5">
                  <c:v>2.2939295206936938E-2</c:v>
                </c:pt>
                <c:pt idx="6">
                  <c:v>2.3060982109674555E-2</c:v>
                </c:pt>
                <c:pt idx="7">
                  <c:v>2.3198138053449169E-2</c:v>
                </c:pt>
                <c:pt idx="8">
                  <c:v>2.3316404694990966E-2</c:v>
                </c:pt>
                <c:pt idx="9">
                  <c:v>2.3417354700878468E-2</c:v>
                </c:pt>
                <c:pt idx="10">
                  <c:v>2.3532325492395811E-2</c:v>
                </c:pt>
                <c:pt idx="11">
                  <c:v>2.3657923348662013E-2</c:v>
                </c:pt>
                <c:pt idx="12">
                  <c:v>2.3794909933598118E-2</c:v>
                </c:pt>
                <c:pt idx="13">
                  <c:v>2.3922162983964324E-2</c:v>
                </c:pt>
                <c:pt idx="14">
                  <c:v>2.4076582475444974E-2</c:v>
                </c:pt>
                <c:pt idx="15">
                  <c:v>2.426267758757894E-2</c:v>
                </c:pt>
                <c:pt idx="16">
                  <c:v>2.4434194392170872E-2</c:v>
                </c:pt>
                <c:pt idx="17">
                  <c:v>2.460439461205044E-2</c:v>
                </c:pt>
                <c:pt idx="18">
                  <c:v>2.4794857640767276E-2</c:v>
                </c:pt>
                <c:pt idx="19">
                  <c:v>2.4967785180031621E-2</c:v>
                </c:pt>
                <c:pt idx="20">
                  <c:v>2.5136687053026963E-2</c:v>
                </c:pt>
                <c:pt idx="21">
                  <c:v>2.532403697563379E-2</c:v>
                </c:pt>
                <c:pt idx="22">
                  <c:v>2.5505498087199596E-2</c:v>
                </c:pt>
                <c:pt idx="23">
                  <c:v>2.5670676050442598E-2</c:v>
                </c:pt>
                <c:pt idx="24">
                  <c:v>2.585984558263954E-2</c:v>
                </c:pt>
                <c:pt idx="25">
                  <c:v>2.6078583981102188E-2</c:v>
                </c:pt>
                <c:pt idx="26">
                  <c:v>2.6281302146314411E-2</c:v>
                </c:pt>
                <c:pt idx="27">
                  <c:v>2.6486989633888847E-2</c:v>
                </c:pt>
                <c:pt idx="28">
                  <c:v>2.668916292466994E-2</c:v>
                </c:pt>
                <c:pt idx="29">
                  <c:v>2.690014612458036E-2</c:v>
                </c:pt>
                <c:pt idx="30">
                  <c:v>2.7102564871471557E-2</c:v>
                </c:pt>
                <c:pt idx="31">
                  <c:v>2.7695334062968868E-2</c:v>
                </c:pt>
                <c:pt idx="32">
                  <c:v>2.7895377479357331E-2</c:v>
                </c:pt>
                <c:pt idx="33">
                  <c:v>2.8086586384280077E-2</c:v>
                </c:pt>
                <c:pt idx="34">
                  <c:v>2.8260428924921976E-2</c:v>
                </c:pt>
                <c:pt idx="35">
                  <c:v>2.8433345903845941E-2</c:v>
                </c:pt>
                <c:pt idx="36">
                  <c:v>2.8605739946181652E-2</c:v>
                </c:pt>
                <c:pt idx="37">
                  <c:v>2.8757919865134873E-2</c:v>
                </c:pt>
                <c:pt idx="38">
                  <c:v>2.8908409372201849E-2</c:v>
                </c:pt>
                <c:pt idx="39">
                  <c:v>2.9045100182287342E-2</c:v>
                </c:pt>
                <c:pt idx="40">
                  <c:v>2.9204033208664271E-2</c:v>
                </c:pt>
                <c:pt idx="41">
                  <c:v>2.9363810581673144E-2</c:v>
                </c:pt>
                <c:pt idx="42">
                  <c:v>2.9518980123055538E-2</c:v>
                </c:pt>
                <c:pt idx="43">
                  <c:v>2.9691696014829017E-2</c:v>
                </c:pt>
                <c:pt idx="44">
                  <c:v>2.9855058194345307E-2</c:v>
                </c:pt>
                <c:pt idx="45">
                  <c:v>3.0010763888789205E-2</c:v>
                </c:pt>
                <c:pt idx="46">
                  <c:v>3.0161104692131957E-2</c:v>
                </c:pt>
                <c:pt idx="47">
                  <c:v>3.0306192416192701E-2</c:v>
                </c:pt>
                <c:pt idx="48">
                  <c:v>3.0457569569230625E-2</c:v>
                </c:pt>
                <c:pt idx="49">
                  <c:v>3.0623731556441491E-2</c:v>
                </c:pt>
                <c:pt idx="50">
                  <c:v>3.0759904737530208E-2</c:v>
                </c:pt>
                <c:pt idx="51">
                  <c:v>3.0862402768672581E-2</c:v>
                </c:pt>
                <c:pt idx="52">
                  <c:v>3.099004302851216E-2</c:v>
                </c:pt>
                <c:pt idx="53">
                  <c:v>3.1110108930428204E-2</c:v>
                </c:pt>
                <c:pt idx="54">
                  <c:v>3.1240791270467527E-2</c:v>
                </c:pt>
                <c:pt idx="55">
                  <c:v>3.1386781953824938E-2</c:v>
                </c:pt>
                <c:pt idx="56">
                  <c:v>3.150932558847197E-2</c:v>
                </c:pt>
                <c:pt idx="57">
                  <c:v>3.1626357883434597E-2</c:v>
                </c:pt>
                <c:pt idx="58">
                  <c:v>3.1738871209203046E-2</c:v>
                </c:pt>
                <c:pt idx="59">
                  <c:v>3.1860501740732294E-2</c:v>
                </c:pt>
                <c:pt idx="60">
                  <c:v>3.1963187505973156E-2</c:v>
                </c:pt>
                <c:pt idx="61">
                  <c:v>3.2068408541121363E-2</c:v>
                </c:pt>
                <c:pt idx="62">
                  <c:v>3.2180617255712196E-2</c:v>
                </c:pt>
                <c:pt idx="63">
                  <c:v>3.2267789389654133E-2</c:v>
                </c:pt>
                <c:pt idx="64">
                  <c:v>3.2342380953480854E-2</c:v>
                </c:pt>
                <c:pt idx="65">
                  <c:v>3.2430322977020865E-2</c:v>
                </c:pt>
                <c:pt idx="66">
                  <c:v>3.2504112593909396E-2</c:v>
                </c:pt>
                <c:pt idx="67">
                  <c:v>3.2564222272459586E-2</c:v>
                </c:pt>
                <c:pt idx="68">
                  <c:v>3.2639799239717604E-2</c:v>
                </c:pt>
                <c:pt idx="69">
                  <c:v>3.2702775140989182E-2</c:v>
                </c:pt>
                <c:pt idx="70">
                  <c:v>3.2748684187214439E-2</c:v>
                </c:pt>
                <c:pt idx="71">
                  <c:v>3.2803658776898947E-2</c:v>
                </c:pt>
                <c:pt idx="72">
                  <c:v>3.2862077747933149E-2</c:v>
                </c:pt>
                <c:pt idx="73">
                  <c:v>3.290747868637145E-2</c:v>
                </c:pt>
                <c:pt idx="74">
                  <c:v>3.2944207792572344E-2</c:v>
                </c:pt>
              </c:numCache>
            </c:numRef>
          </c:val>
          <c:smooth val="0"/>
          <c:extLst>
            <c:ext xmlns:c16="http://schemas.microsoft.com/office/drawing/2014/chart" uri="{C3380CC4-5D6E-409C-BE32-E72D297353CC}">
              <c16:uniqueId val="{00000000-B801-491D-997B-C491A8976B90}"/>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Submodel2!$F$4:$CD$4</c15:sqref>
                  </c15:fullRef>
                </c:ext>
              </c:extLst>
              <c:f>(Submodel2!$F$4:$AJ$4,Submodel2!$AM$4:$CD$4)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Submodel2s!$F$67:$CD$67</c15:sqref>
                  </c15:fullRef>
                </c:ext>
              </c:extLst>
              <c:f>(Submodel2s!$F$67:$AJ$67,Submodel2s!$AM$67:$CD$67)</c:f>
              <c:numCache>
                <c:formatCode>0.000</c:formatCode>
                <c:ptCount val="75"/>
                <c:pt idx="0">
                  <c:v>2.2327130584802068E-2</c:v>
                </c:pt>
                <c:pt idx="1">
                  <c:v>2.2461488182168532E-2</c:v>
                </c:pt>
                <c:pt idx="2">
                  <c:v>2.2579432089056661E-2</c:v>
                </c:pt>
                <c:pt idx="3">
                  <c:v>2.2691898045253067E-2</c:v>
                </c:pt>
                <c:pt idx="4">
                  <c:v>2.2812605001694575E-2</c:v>
                </c:pt>
                <c:pt idx="5">
                  <c:v>2.2939295206936938E-2</c:v>
                </c:pt>
                <c:pt idx="6">
                  <c:v>2.3060982109674555E-2</c:v>
                </c:pt>
                <c:pt idx="7">
                  <c:v>2.3198138053449169E-2</c:v>
                </c:pt>
                <c:pt idx="8">
                  <c:v>2.3316404694990966E-2</c:v>
                </c:pt>
                <c:pt idx="9">
                  <c:v>2.3417354700878468E-2</c:v>
                </c:pt>
                <c:pt idx="10">
                  <c:v>2.3532325492395811E-2</c:v>
                </c:pt>
                <c:pt idx="11">
                  <c:v>2.3657923348662013E-2</c:v>
                </c:pt>
                <c:pt idx="12">
                  <c:v>2.3794909933598118E-2</c:v>
                </c:pt>
                <c:pt idx="13">
                  <c:v>2.3922162983964324E-2</c:v>
                </c:pt>
                <c:pt idx="14">
                  <c:v>2.4076582475444974E-2</c:v>
                </c:pt>
                <c:pt idx="15">
                  <c:v>2.426267758757894E-2</c:v>
                </c:pt>
                <c:pt idx="16">
                  <c:v>2.4434194392170872E-2</c:v>
                </c:pt>
                <c:pt idx="17">
                  <c:v>2.460439461205044E-2</c:v>
                </c:pt>
                <c:pt idx="18">
                  <c:v>2.4794857640767276E-2</c:v>
                </c:pt>
                <c:pt idx="19">
                  <c:v>2.4967785180031621E-2</c:v>
                </c:pt>
                <c:pt idx="20">
                  <c:v>2.5136687053026963E-2</c:v>
                </c:pt>
                <c:pt idx="21">
                  <c:v>2.532403697563379E-2</c:v>
                </c:pt>
                <c:pt idx="22">
                  <c:v>2.5505498087199596E-2</c:v>
                </c:pt>
                <c:pt idx="23">
                  <c:v>2.5670676050442598E-2</c:v>
                </c:pt>
                <c:pt idx="24">
                  <c:v>2.585984558263954E-2</c:v>
                </c:pt>
                <c:pt idx="25">
                  <c:v>2.6078583981102188E-2</c:v>
                </c:pt>
                <c:pt idx="26">
                  <c:v>2.6281302146314411E-2</c:v>
                </c:pt>
                <c:pt idx="27">
                  <c:v>2.6486989633888847E-2</c:v>
                </c:pt>
                <c:pt idx="28">
                  <c:v>2.668916292466994E-2</c:v>
                </c:pt>
                <c:pt idx="29">
                  <c:v>2.690014612458036E-2</c:v>
                </c:pt>
                <c:pt idx="30">
                  <c:v>2.7102564871471557E-2</c:v>
                </c:pt>
                <c:pt idx="31">
                  <c:v>2.7695334062968868E-2</c:v>
                </c:pt>
                <c:pt idx="32">
                  <c:v>2.7895377479357331E-2</c:v>
                </c:pt>
                <c:pt idx="33">
                  <c:v>2.8086586384280077E-2</c:v>
                </c:pt>
                <c:pt idx="34">
                  <c:v>2.8260428924921976E-2</c:v>
                </c:pt>
                <c:pt idx="35">
                  <c:v>2.8433345903845941E-2</c:v>
                </c:pt>
                <c:pt idx="36">
                  <c:v>2.8605739946181652E-2</c:v>
                </c:pt>
                <c:pt idx="37">
                  <c:v>2.8757919865134873E-2</c:v>
                </c:pt>
                <c:pt idx="38">
                  <c:v>2.8908409372201849E-2</c:v>
                </c:pt>
                <c:pt idx="39">
                  <c:v>2.9045100182287342E-2</c:v>
                </c:pt>
                <c:pt idx="40">
                  <c:v>2.9204033208664271E-2</c:v>
                </c:pt>
                <c:pt idx="41">
                  <c:v>2.9363810581673144E-2</c:v>
                </c:pt>
                <c:pt idx="42">
                  <c:v>2.9518980123055538E-2</c:v>
                </c:pt>
                <c:pt idx="43">
                  <c:v>2.9691696014829017E-2</c:v>
                </c:pt>
                <c:pt idx="44">
                  <c:v>2.9855058194345307E-2</c:v>
                </c:pt>
                <c:pt idx="45">
                  <c:v>3.0010763888789205E-2</c:v>
                </c:pt>
                <c:pt idx="46">
                  <c:v>3.0161104692131957E-2</c:v>
                </c:pt>
                <c:pt idx="47">
                  <c:v>3.0306192416192701E-2</c:v>
                </c:pt>
                <c:pt idx="48">
                  <c:v>3.0457569569230625E-2</c:v>
                </c:pt>
                <c:pt idx="49">
                  <c:v>3.0623731556441491E-2</c:v>
                </c:pt>
                <c:pt idx="50">
                  <c:v>3.0759904737530208E-2</c:v>
                </c:pt>
                <c:pt idx="51">
                  <c:v>3.0862402768672581E-2</c:v>
                </c:pt>
                <c:pt idx="52">
                  <c:v>3.099004302851216E-2</c:v>
                </c:pt>
                <c:pt idx="53">
                  <c:v>3.1110108930428204E-2</c:v>
                </c:pt>
                <c:pt idx="54">
                  <c:v>3.1240791270467527E-2</c:v>
                </c:pt>
                <c:pt idx="55">
                  <c:v>3.1386781953824938E-2</c:v>
                </c:pt>
                <c:pt idx="56">
                  <c:v>3.150932558847197E-2</c:v>
                </c:pt>
                <c:pt idx="57">
                  <c:v>3.1626357883434597E-2</c:v>
                </c:pt>
                <c:pt idx="58">
                  <c:v>3.1738871209203046E-2</c:v>
                </c:pt>
                <c:pt idx="59">
                  <c:v>3.1860501740732294E-2</c:v>
                </c:pt>
                <c:pt idx="60">
                  <c:v>3.1963187505973156E-2</c:v>
                </c:pt>
                <c:pt idx="61">
                  <c:v>3.2068408541121363E-2</c:v>
                </c:pt>
                <c:pt idx="62">
                  <c:v>3.2180617255712196E-2</c:v>
                </c:pt>
                <c:pt idx="63">
                  <c:v>3.2267789389654133E-2</c:v>
                </c:pt>
                <c:pt idx="64">
                  <c:v>3.2342380953480854E-2</c:v>
                </c:pt>
                <c:pt idx="65">
                  <c:v>3.2430322977020865E-2</c:v>
                </c:pt>
                <c:pt idx="66">
                  <c:v>3.2504112593909396E-2</c:v>
                </c:pt>
                <c:pt idx="67">
                  <c:v>3.2564222272459586E-2</c:v>
                </c:pt>
                <c:pt idx="68">
                  <c:v>3.2639799239717604E-2</c:v>
                </c:pt>
                <c:pt idx="69">
                  <c:v>3.2702775140989182E-2</c:v>
                </c:pt>
                <c:pt idx="70">
                  <c:v>3.2748684187214439E-2</c:v>
                </c:pt>
                <c:pt idx="71">
                  <c:v>3.2803658776898947E-2</c:v>
                </c:pt>
                <c:pt idx="72">
                  <c:v>3.2862077747933149E-2</c:v>
                </c:pt>
                <c:pt idx="73">
                  <c:v>3.290747868637145E-2</c:v>
                </c:pt>
                <c:pt idx="74">
                  <c:v>3.2944207792572344E-2</c:v>
                </c:pt>
              </c:numCache>
            </c:numRef>
          </c:val>
          <c:smooth val="0"/>
          <c:extLst>
            <c:ext xmlns:c16="http://schemas.microsoft.com/office/drawing/2014/chart" uri="{C3380CC4-5D6E-409C-BE32-E72D297353CC}">
              <c16:uniqueId val="{00000001-B801-491D-997B-C491A8976B90}"/>
            </c:ext>
          </c:extLst>
        </c:ser>
        <c:dLbls>
          <c:showLegendKey val="0"/>
          <c:showVal val="0"/>
          <c:showCatName val="0"/>
          <c:showSerName val="0"/>
          <c:showPercent val="0"/>
          <c:showBubbleSize val="0"/>
        </c:dLbls>
        <c:smooth val="0"/>
        <c:axId val="-2120687624"/>
        <c:axId val="-2120684616"/>
      </c:lineChart>
      <c:dateAx>
        <c:axId val="-2120687624"/>
        <c:scaling>
          <c:orientation val="minMax"/>
        </c:scaling>
        <c:delete val="0"/>
        <c:axPos val="b"/>
        <c:numFmt formatCode="0" sourceLinked="1"/>
        <c:majorTickMark val="none"/>
        <c:minorTickMark val="none"/>
        <c:tickLblPos val="nextTo"/>
        <c:crossAx val="-2120684616"/>
        <c:crosses val="autoZero"/>
        <c:auto val="0"/>
        <c:lblOffset val="100"/>
        <c:baseTimeUnit val="days"/>
        <c:majorUnit val="4"/>
        <c:majorTimeUnit val="days"/>
      </c:dateAx>
      <c:valAx>
        <c:axId val="-2120684616"/>
        <c:scaling>
          <c:orientation val="minMax"/>
          <c:min val="0"/>
        </c:scaling>
        <c:delete val="0"/>
        <c:axPos val="l"/>
        <c:majorGridlines/>
        <c:numFmt formatCode="0.0%" sourceLinked="0"/>
        <c:majorTickMark val="none"/>
        <c:minorTickMark val="none"/>
        <c:tickLblPos val="nextTo"/>
        <c:spPr>
          <a:ln w="9525">
            <a:noFill/>
          </a:ln>
        </c:spPr>
        <c:crossAx val="-21206876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DataSummary!$K$520</c:f>
          <c:strCache>
            <c:ptCount val="1"/>
            <c:pt idx="0">
              <c:v>ARG: Growth Rate of Bottom 40%</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Submodel3!$F$4:$CD$4</c15:sqref>
                  </c15:fullRef>
                </c:ext>
              </c:extLst>
              <c:f>(Submodel3!$F$4:$AJ$4,Submodel3!$AM$4:$CD$4)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Submodel3!$F$59:$CD$59</c15:sqref>
                  </c15:fullRef>
                </c:ext>
              </c:extLst>
              <c:f>(Submodel3!$F$59:$AJ$59,Submodel3!$AM$59:$CD$59)</c:f>
              <c:numCache>
                <c:formatCode>0.000</c:formatCode>
                <c:ptCount val="75"/>
                <c:pt idx="0">
                  <c:v>9.5853963986568327E-3</c:v>
                </c:pt>
                <c:pt idx="1">
                  <c:v>5.4368355687333218E-3</c:v>
                </c:pt>
                <c:pt idx="2">
                  <c:v>5.5907742901184177E-3</c:v>
                </c:pt>
                <c:pt idx="3">
                  <c:v>5.643979712225666E-3</c:v>
                </c:pt>
                <c:pt idx="4">
                  <c:v>5.6945132568113378E-3</c:v>
                </c:pt>
                <c:pt idx="5">
                  <c:v>5.7911378628219259E-3</c:v>
                </c:pt>
                <c:pt idx="6">
                  <c:v>5.8720613231764366E-3</c:v>
                </c:pt>
                <c:pt idx="7">
                  <c:v>5.8023019124417326E-3</c:v>
                </c:pt>
                <c:pt idx="8">
                  <c:v>5.5169631284299886E-3</c:v>
                </c:pt>
                <c:pt idx="9">
                  <c:v>5.0077665609252423E-3</c:v>
                </c:pt>
                <c:pt idx="10">
                  <c:v>4.5300892987675343E-3</c:v>
                </c:pt>
                <c:pt idx="11">
                  <c:v>4.1140924185561652E-3</c:v>
                </c:pt>
                <c:pt idx="12">
                  <c:v>3.7208833649829383E-3</c:v>
                </c:pt>
                <c:pt idx="13">
                  <c:v>3.4958346417485386E-3</c:v>
                </c:pt>
                <c:pt idx="14">
                  <c:v>3.3066392385946346E-3</c:v>
                </c:pt>
                <c:pt idx="15">
                  <c:v>3.1200339483827507E-3</c:v>
                </c:pt>
                <c:pt idx="16">
                  <c:v>2.9640042534003269E-3</c:v>
                </c:pt>
                <c:pt idx="17">
                  <c:v>2.8384644810953777E-3</c:v>
                </c:pt>
                <c:pt idx="18">
                  <c:v>2.7468077048129307E-3</c:v>
                </c:pt>
                <c:pt idx="19">
                  <c:v>2.6790641568012305E-3</c:v>
                </c:pt>
                <c:pt idx="20">
                  <c:v>2.6569506075667729E-3</c:v>
                </c:pt>
                <c:pt idx="21">
                  <c:v>2.7137822399139716E-3</c:v>
                </c:pt>
                <c:pt idx="22">
                  <c:v>2.796044904103913E-3</c:v>
                </c:pt>
                <c:pt idx="23">
                  <c:v>2.8961348858476633E-3</c:v>
                </c:pt>
                <c:pt idx="24">
                  <c:v>3.0267879425417889E-3</c:v>
                </c:pt>
                <c:pt idx="25">
                  <c:v>3.1538430310937534E-3</c:v>
                </c:pt>
                <c:pt idx="26">
                  <c:v>3.2340206547544072E-3</c:v>
                </c:pt>
                <c:pt idx="27">
                  <c:v>3.2823597064760967E-3</c:v>
                </c:pt>
                <c:pt idx="28">
                  <c:v>3.3126394733340178E-3</c:v>
                </c:pt>
                <c:pt idx="29">
                  <c:v>3.3198795421281973E-3</c:v>
                </c:pt>
                <c:pt idx="30">
                  <c:v>3.2893695836876766E-3</c:v>
                </c:pt>
                <c:pt idx="31">
                  <c:v>3.0669514655201923E-3</c:v>
                </c:pt>
                <c:pt idx="32">
                  <c:v>3.0278745738736334E-3</c:v>
                </c:pt>
                <c:pt idx="33">
                  <c:v>2.9840774590209939E-3</c:v>
                </c:pt>
                <c:pt idx="34">
                  <c:v>2.9934221261434567E-3</c:v>
                </c:pt>
                <c:pt idx="35">
                  <c:v>3.1094813339013704E-3</c:v>
                </c:pt>
                <c:pt idx="36">
                  <c:v>3.2573481997689065E-3</c:v>
                </c:pt>
                <c:pt idx="37">
                  <c:v>3.3068978601574518E-3</c:v>
                </c:pt>
                <c:pt idx="38">
                  <c:v>3.2268621803373436E-3</c:v>
                </c:pt>
                <c:pt idx="39">
                  <c:v>3.1680514794300897E-3</c:v>
                </c:pt>
                <c:pt idx="40">
                  <c:v>3.2253133787932403E-3</c:v>
                </c:pt>
                <c:pt idx="41">
                  <c:v>3.2662244146219018E-3</c:v>
                </c:pt>
                <c:pt idx="42">
                  <c:v>3.2721805836151679E-3</c:v>
                </c:pt>
                <c:pt idx="43">
                  <c:v>3.271296487275744E-3</c:v>
                </c:pt>
                <c:pt idx="44">
                  <c:v>3.165215969679851E-3</c:v>
                </c:pt>
                <c:pt idx="45">
                  <c:v>3.069630124561267E-3</c:v>
                </c:pt>
                <c:pt idx="46">
                  <c:v>3.0461586970230744E-3</c:v>
                </c:pt>
                <c:pt idx="47">
                  <c:v>3.0179959009468986E-3</c:v>
                </c:pt>
                <c:pt idx="48">
                  <c:v>2.9313757800775503E-3</c:v>
                </c:pt>
                <c:pt idx="49">
                  <c:v>2.8029986266404983E-3</c:v>
                </c:pt>
                <c:pt idx="50">
                  <c:v>2.6779907963842692E-3</c:v>
                </c:pt>
                <c:pt idx="51">
                  <c:v>2.5489542191262462E-3</c:v>
                </c:pt>
                <c:pt idx="52">
                  <c:v>2.4691231883909198E-3</c:v>
                </c:pt>
                <c:pt idx="53">
                  <c:v>2.4030197318130322E-3</c:v>
                </c:pt>
                <c:pt idx="54">
                  <c:v>2.3786377187831548E-3</c:v>
                </c:pt>
                <c:pt idx="55">
                  <c:v>2.4988889220190508E-3</c:v>
                </c:pt>
                <c:pt idx="56">
                  <c:v>2.7907340604091972E-3</c:v>
                </c:pt>
                <c:pt idx="57">
                  <c:v>3.2997330364993322E-3</c:v>
                </c:pt>
                <c:pt idx="58">
                  <c:v>3.7306638827626333E-3</c:v>
                </c:pt>
                <c:pt idx="59">
                  <c:v>4.0634890402884523E-3</c:v>
                </c:pt>
                <c:pt idx="60">
                  <c:v>4.337272515657702E-3</c:v>
                </c:pt>
                <c:pt idx="61">
                  <c:v>4.4080027624033248E-3</c:v>
                </c:pt>
                <c:pt idx="62">
                  <c:v>4.4499043335081518E-3</c:v>
                </c:pt>
                <c:pt idx="63">
                  <c:v>4.4525685394079858E-3</c:v>
                </c:pt>
                <c:pt idx="64">
                  <c:v>4.4025044450081352E-3</c:v>
                </c:pt>
                <c:pt idx="65">
                  <c:v>4.3743207160729216E-3</c:v>
                </c:pt>
                <c:pt idx="66">
                  <c:v>4.3576614824783321E-3</c:v>
                </c:pt>
                <c:pt idx="67">
                  <c:v>4.3105052869757896E-3</c:v>
                </c:pt>
                <c:pt idx="68">
                  <c:v>4.2870006498261105E-3</c:v>
                </c:pt>
                <c:pt idx="69">
                  <c:v>4.2309191610725759E-3</c:v>
                </c:pt>
                <c:pt idx="70">
                  <c:v>4.1527509207439873E-3</c:v>
                </c:pt>
                <c:pt idx="71">
                  <c:v>4.0861150392375633E-3</c:v>
                </c:pt>
                <c:pt idx="72">
                  <c:v>4.0044723218350883E-3</c:v>
                </c:pt>
                <c:pt idx="73">
                  <c:v>3.9243121822106842E-3</c:v>
                </c:pt>
                <c:pt idx="74">
                  <c:v>3.8322243143428872E-3</c:v>
                </c:pt>
              </c:numCache>
            </c:numRef>
          </c:val>
          <c:smooth val="0"/>
          <c:extLst>
            <c:ext xmlns:c16="http://schemas.microsoft.com/office/drawing/2014/chart" uri="{C3380CC4-5D6E-409C-BE32-E72D297353CC}">
              <c16:uniqueId val="{00000000-24D0-40BF-8A9F-645CBAD026E2}"/>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Submodel3!$F$4:$CD$4</c15:sqref>
                  </c15:fullRef>
                </c:ext>
              </c:extLst>
              <c:f>(Submodel3!$F$4:$AJ$4,Submodel3!$AM$4:$CD$4)</c:f>
              <c:numCache>
                <c:formatCode>0</c:formatCode>
                <c:ptCount val="75"/>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2057</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Submodel3s!$F$59:$CD$59</c15:sqref>
                  </c15:fullRef>
                </c:ext>
              </c:extLst>
              <c:f>(Submodel3s!$F$59:$AJ$59,Submodel3s!$AM$59:$CD$59)</c:f>
              <c:numCache>
                <c:formatCode>0.000</c:formatCode>
                <c:ptCount val="75"/>
                <c:pt idx="0">
                  <c:v>9.5853963986568327E-3</c:v>
                </c:pt>
                <c:pt idx="1">
                  <c:v>5.4368355687333218E-3</c:v>
                </c:pt>
                <c:pt idx="2">
                  <c:v>5.5907742901184177E-3</c:v>
                </c:pt>
                <c:pt idx="3">
                  <c:v>5.643979712225666E-3</c:v>
                </c:pt>
                <c:pt idx="4">
                  <c:v>5.6945132568113378E-3</c:v>
                </c:pt>
                <c:pt idx="5">
                  <c:v>5.7911378628219259E-3</c:v>
                </c:pt>
                <c:pt idx="6">
                  <c:v>5.8720613231764366E-3</c:v>
                </c:pt>
                <c:pt idx="7">
                  <c:v>5.8023019124417326E-3</c:v>
                </c:pt>
                <c:pt idx="8">
                  <c:v>5.5169631284299886E-3</c:v>
                </c:pt>
                <c:pt idx="9">
                  <c:v>5.0077665609252423E-3</c:v>
                </c:pt>
                <c:pt idx="10">
                  <c:v>4.5300892987675343E-3</c:v>
                </c:pt>
                <c:pt idx="11">
                  <c:v>4.1140924185561652E-3</c:v>
                </c:pt>
                <c:pt idx="12">
                  <c:v>3.7208833649829383E-3</c:v>
                </c:pt>
                <c:pt idx="13">
                  <c:v>3.4958346417485386E-3</c:v>
                </c:pt>
                <c:pt idx="14">
                  <c:v>3.3066392385946346E-3</c:v>
                </c:pt>
                <c:pt idx="15">
                  <c:v>3.1200339483827507E-3</c:v>
                </c:pt>
                <c:pt idx="16">
                  <c:v>2.9640042534003269E-3</c:v>
                </c:pt>
                <c:pt idx="17">
                  <c:v>2.8384644810953777E-3</c:v>
                </c:pt>
                <c:pt idx="18">
                  <c:v>2.7468077048129307E-3</c:v>
                </c:pt>
                <c:pt idx="19">
                  <c:v>2.6790641568012305E-3</c:v>
                </c:pt>
                <c:pt idx="20">
                  <c:v>2.6569506075667729E-3</c:v>
                </c:pt>
                <c:pt idx="21">
                  <c:v>2.7137822399139716E-3</c:v>
                </c:pt>
                <c:pt idx="22">
                  <c:v>2.796044904103913E-3</c:v>
                </c:pt>
                <c:pt idx="23">
                  <c:v>2.8961348858476633E-3</c:v>
                </c:pt>
                <c:pt idx="24">
                  <c:v>3.0267879425417889E-3</c:v>
                </c:pt>
                <c:pt idx="25">
                  <c:v>3.1538430310937534E-3</c:v>
                </c:pt>
                <c:pt idx="26">
                  <c:v>3.2340206547544072E-3</c:v>
                </c:pt>
                <c:pt idx="27">
                  <c:v>3.2823597064760967E-3</c:v>
                </c:pt>
                <c:pt idx="28">
                  <c:v>3.3126394733340178E-3</c:v>
                </c:pt>
                <c:pt idx="29">
                  <c:v>3.3198795421281973E-3</c:v>
                </c:pt>
                <c:pt idx="30">
                  <c:v>3.2893695836876766E-3</c:v>
                </c:pt>
                <c:pt idx="31">
                  <c:v>3.0669514655201923E-3</c:v>
                </c:pt>
                <c:pt idx="32">
                  <c:v>3.0278745738736334E-3</c:v>
                </c:pt>
                <c:pt idx="33">
                  <c:v>2.9840774590209939E-3</c:v>
                </c:pt>
                <c:pt idx="34">
                  <c:v>2.9934221261434567E-3</c:v>
                </c:pt>
                <c:pt idx="35">
                  <c:v>3.1094813339013704E-3</c:v>
                </c:pt>
                <c:pt idx="36">
                  <c:v>3.2573481997689065E-3</c:v>
                </c:pt>
                <c:pt idx="37">
                  <c:v>3.3068978601574518E-3</c:v>
                </c:pt>
                <c:pt idx="38">
                  <c:v>3.2268621803373436E-3</c:v>
                </c:pt>
                <c:pt idx="39">
                  <c:v>3.1680514794300897E-3</c:v>
                </c:pt>
                <c:pt idx="40">
                  <c:v>3.2253133787932403E-3</c:v>
                </c:pt>
                <c:pt idx="41">
                  <c:v>3.2662244146219018E-3</c:v>
                </c:pt>
                <c:pt idx="42">
                  <c:v>3.2721805836151679E-3</c:v>
                </c:pt>
                <c:pt idx="43">
                  <c:v>3.271296487275744E-3</c:v>
                </c:pt>
                <c:pt idx="44">
                  <c:v>3.165215969679851E-3</c:v>
                </c:pt>
                <c:pt idx="45">
                  <c:v>3.069630124561267E-3</c:v>
                </c:pt>
                <c:pt idx="46">
                  <c:v>3.0461586970230744E-3</c:v>
                </c:pt>
                <c:pt idx="47">
                  <c:v>3.0179959009468986E-3</c:v>
                </c:pt>
                <c:pt idx="48">
                  <c:v>2.9313757800775503E-3</c:v>
                </c:pt>
                <c:pt idx="49">
                  <c:v>2.8029986266404983E-3</c:v>
                </c:pt>
                <c:pt idx="50">
                  <c:v>2.6779907963842692E-3</c:v>
                </c:pt>
                <c:pt idx="51">
                  <c:v>2.5489542191262462E-3</c:v>
                </c:pt>
                <c:pt idx="52">
                  <c:v>2.4691231883909198E-3</c:v>
                </c:pt>
                <c:pt idx="53">
                  <c:v>2.4030197318130322E-3</c:v>
                </c:pt>
                <c:pt idx="54">
                  <c:v>2.3786377187831548E-3</c:v>
                </c:pt>
                <c:pt idx="55">
                  <c:v>2.4988889220190508E-3</c:v>
                </c:pt>
                <c:pt idx="56">
                  <c:v>2.7907340604091972E-3</c:v>
                </c:pt>
                <c:pt idx="57">
                  <c:v>3.2997330364993322E-3</c:v>
                </c:pt>
                <c:pt idx="58">
                  <c:v>3.7306638827626333E-3</c:v>
                </c:pt>
                <c:pt idx="59">
                  <c:v>4.0634890402884523E-3</c:v>
                </c:pt>
                <c:pt idx="60">
                  <c:v>4.337272515657702E-3</c:v>
                </c:pt>
                <c:pt idx="61">
                  <c:v>4.4080027624033248E-3</c:v>
                </c:pt>
                <c:pt idx="62">
                  <c:v>4.4499043335081518E-3</c:v>
                </c:pt>
                <c:pt idx="63">
                  <c:v>4.4525685394079858E-3</c:v>
                </c:pt>
                <c:pt idx="64">
                  <c:v>4.4025044450081352E-3</c:v>
                </c:pt>
                <c:pt idx="65">
                  <c:v>4.3743207160729216E-3</c:v>
                </c:pt>
                <c:pt idx="66">
                  <c:v>4.3576614824783321E-3</c:v>
                </c:pt>
                <c:pt idx="67">
                  <c:v>4.3105052869757896E-3</c:v>
                </c:pt>
                <c:pt idx="68">
                  <c:v>4.2870006498261105E-3</c:v>
                </c:pt>
                <c:pt idx="69">
                  <c:v>4.2309191610725759E-3</c:v>
                </c:pt>
                <c:pt idx="70">
                  <c:v>4.1527509207439873E-3</c:v>
                </c:pt>
                <c:pt idx="71">
                  <c:v>4.0861150392375633E-3</c:v>
                </c:pt>
                <c:pt idx="72">
                  <c:v>4.0044723218350883E-3</c:v>
                </c:pt>
                <c:pt idx="73">
                  <c:v>3.9243121822106842E-3</c:v>
                </c:pt>
                <c:pt idx="74">
                  <c:v>3.8322243143428872E-3</c:v>
                </c:pt>
              </c:numCache>
            </c:numRef>
          </c:val>
          <c:smooth val="0"/>
          <c:extLst>
            <c:ext xmlns:c16="http://schemas.microsoft.com/office/drawing/2014/chart" uri="{C3380CC4-5D6E-409C-BE32-E72D297353CC}">
              <c16:uniqueId val="{00000001-24D0-40BF-8A9F-645CBAD026E2}"/>
            </c:ext>
          </c:extLst>
        </c:ser>
        <c:dLbls>
          <c:showLegendKey val="0"/>
          <c:showVal val="0"/>
          <c:showCatName val="0"/>
          <c:showSerName val="0"/>
          <c:showPercent val="0"/>
          <c:showBubbleSize val="0"/>
        </c:dLbls>
        <c:smooth val="0"/>
        <c:axId val="1807269560"/>
        <c:axId val="1805891960"/>
      </c:lineChart>
      <c:dateAx>
        <c:axId val="1807269560"/>
        <c:scaling>
          <c:orientation val="minMax"/>
        </c:scaling>
        <c:delete val="0"/>
        <c:axPos val="b"/>
        <c:numFmt formatCode="0" sourceLinked="1"/>
        <c:majorTickMark val="none"/>
        <c:minorTickMark val="none"/>
        <c:tickLblPos val="nextTo"/>
        <c:crossAx val="1805891960"/>
        <c:crosses val="autoZero"/>
        <c:auto val="0"/>
        <c:lblOffset val="100"/>
        <c:baseTimeUnit val="days"/>
        <c:majorUnit val="4"/>
        <c:majorTimeUnit val="days"/>
      </c:dateAx>
      <c:valAx>
        <c:axId val="1805891960"/>
        <c:scaling>
          <c:orientation val="minMax"/>
          <c:min val="0"/>
        </c:scaling>
        <c:delete val="0"/>
        <c:axPos val="l"/>
        <c:majorGridlines/>
        <c:numFmt formatCode="0.0%" sourceLinked="0"/>
        <c:majorTickMark val="none"/>
        <c:minorTickMark val="none"/>
        <c:tickLblPos val="nextTo"/>
        <c:spPr>
          <a:ln w="9525">
            <a:noFill/>
          </a:ln>
        </c:spPr>
        <c:crossAx val="180726956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DataSummary!$K$519</c:f>
          <c:strCache>
            <c:ptCount val="1"/>
            <c:pt idx="0">
              <c:v>ARG: Real Income PC Level</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Submodel3!$E$4:$CD$4</c15:sqref>
                  </c15:fullRef>
                </c:ext>
              </c:extLst>
              <c:f>(Submodel3!$E$4:$AJ$4,Submodel3!$AM$4:$CD$4)</c:f>
              <c:numCache>
                <c:formatCode>0</c:formatCode>
                <c:ptCount val="7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Cache>
            </c:numRef>
          </c:cat>
          <c:val>
            <c:numRef>
              <c:extLst>
                <c:ext xmlns:c15="http://schemas.microsoft.com/office/drawing/2012/chart" uri="{02D57815-91ED-43cb-92C2-25804820EDAC}">
                  <c15:fullRef>
                    <c15:sqref>Submodel3!$E$47:$CD$47</c15:sqref>
                  </c15:fullRef>
                </c:ext>
              </c:extLst>
              <c:f>(Submodel3!$E$47:$AJ$47,Submodel3!$AM$47:$CD$47)</c:f>
              <c:numCache>
                <c:formatCode>#,##0.000</c:formatCode>
                <c:ptCount val="76"/>
                <c:pt idx="0">
                  <c:v>11576.198230203057</c:v>
                </c:pt>
                <c:pt idx="1">
                  <c:v>11686.307594381571</c:v>
                </c:pt>
                <c:pt idx="2">
                  <c:v>11749.204613331851</c:v>
                </c:pt>
                <c:pt idx="3">
                  <c:v>11814.268670397607</c:v>
                </c:pt>
                <c:pt idx="4">
                  <c:v>11880.336807787224</c:v>
                </c:pt>
                <c:pt idx="5">
                  <c:v>11947.388302060295</c:v>
                </c:pt>
                <c:pt idx="6">
                  <c:v>12015.986379638309</c:v>
                </c:pt>
                <c:pt idx="7">
                  <c:v>12085.962905957895</c:v>
                </c:pt>
                <c:pt idx="8">
                  <c:v>12155.509431128809</c:v>
                </c:pt>
                <c:pt idx="9">
                  <c:v>12221.983796409691</c:v>
                </c:pt>
                <c:pt idx="10">
                  <c:v>12282.58226590597</c:v>
                </c:pt>
                <c:pt idx="11">
                  <c:v>12337.59607248216</c:v>
                </c:pt>
                <c:pt idx="12">
                  <c:v>12387.706597093122</c:v>
                </c:pt>
                <c:pt idx="13">
                  <c:v>12433.13163271934</c:v>
                </c:pt>
                <c:pt idx="14">
                  <c:v>12475.917691571185</c:v>
                </c:pt>
                <c:pt idx="15">
                  <c:v>12516.484107934855</c:v>
                </c:pt>
                <c:pt idx="16">
                  <c:v>12554.83886726966</c:v>
                </c:pt>
                <c:pt idx="17">
                  <c:v>12591.347030946017</c:v>
                </c:pt>
                <c:pt idx="18">
                  <c:v>12626.377768753504</c:v>
                </c:pt>
                <c:pt idx="19">
                  <c:v>12660.347599952031</c:v>
                </c:pt>
                <c:pt idx="20">
                  <c:v>12693.552803199344</c:v>
                </c:pt>
                <c:pt idx="21">
                  <c:v>12726.569947979391</c:v>
                </c:pt>
                <c:pt idx="22">
                  <c:v>12760.407491683869</c:v>
                </c:pt>
                <c:pt idx="23">
                  <c:v>12795.398058868872</c:v>
                </c:pt>
                <c:pt idx="24">
                  <c:v>12831.780352521289</c:v>
                </c:pt>
                <c:pt idx="25">
                  <c:v>12869.958880544449</c:v>
                </c:pt>
                <c:pt idx="26">
                  <c:v>12909.900836803812</c:v>
                </c:pt>
                <c:pt idx="27">
                  <c:v>12951.013080087871</c:v>
                </c:pt>
                <c:pt idx="28">
                  <c:v>12992.890831672106</c:v>
                </c:pt>
                <c:pt idx="29">
                  <c:v>13035.304687328975</c:v>
                </c:pt>
                <c:pt idx="30">
                  <c:v>13077.956599455218</c:v>
                </c:pt>
                <c:pt idx="31">
                  <c:v>13120.351532344514</c:v>
                </c:pt>
                <c:pt idx="32">
                  <c:v>13242.331064517772</c:v>
                </c:pt>
                <c:pt idx="33">
                  <c:v>13281.796682712107</c:v>
                </c:pt>
                <c:pt idx="34">
                  <c:v>13320.800963976086</c:v>
                </c:pt>
                <c:pt idx="35">
                  <c:v>13360.052515117668</c:v>
                </c:pt>
                <c:pt idx="36">
                  <c:v>13400.988324136026</c:v>
                </c:pt>
                <c:pt idx="37">
                  <c:v>13444.05163024077</c:v>
                </c:pt>
                <c:pt idx="38">
                  <c:v>13487.931028045996</c:v>
                </c:pt>
                <c:pt idx="39">
                  <c:v>13530.873824257327</c:v>
                </c:pt>
                <c:pt idx="40">
                  <c:v>13573.159578509054</c:v>
                </c:pt>
                <c:pt idx="41">
                  <c:v>13616.366989352837</c:v>
                </c:pt>
                <c:pt idx="42">
                  <c:v>13660.279595144488</c:v>
                </c:pt>
                <c:pt idx="43">
                  <c:v>13704.42253033519</c:v>
                </c:pt>
                <c:pt idx="44">
                  <c:v>13748.702428400871</c:v>
                </c:pt>
                <c:pt idx="45">
                  <c:v>13791.663736918239</c:v>
                </c:pt>
                <c:pt idx="46">
                  <c:v>13833.43902369406</c:v>
                </c:pt>
                <c:pt idx="47">
                  <c:v>13875.021272568774</c:v>
                </c:pt>
                <c:pt idx="48">
                  <c:v>13916.342476286347</c:v>
                </c:pt>
                <c:pt idx="49">
                  <c:v>13956.5802355905</c:v>
                </c:pt>
                <c:pt idx="50">
                  <c:v>13995.137271960532</c:v>
                </c:pt>
                <c:pt idx="51">
                  <c:v>14032.046833245582</c:v>
                </c:pt>
                <c:pt idx="52">
                  <c:v>14067.238742581587</c:v>
                </c:pt>
                <c:pt idx="53">
                  <c:v>14101.396171773085</c:v>
                </c:pt>
                <c:pt idx="54">
                  <c:v>14134.706123929152</c:v>
                </c:pt>
                <c:pt idx="55">
                  <c:v>14167.75592763906</c:v>
                </c:pt>
                <c:pt idx="56">
                  <c:v>14202.606948275563</c:v>
                </c:pt>
                <c:pt idx="57">
                  <c:v>14241.725495383311</c:v>
                </c:pt>
                <c:pt idx="58">
                  <c:v>14288.255862475955</c:v>
                </c:pt>
                <c:pt idx="59">
                  <c:v>14341.139590369532</c:v>
                </c:pt>
                <c:pt idx="60">
                  <c:v>14399.025386238955</c:v>
                </c:pt>
                <c:pt idx="61">
                  <c:v>14461.113841633667</c:v>
                </c:pt>
                <c:pt idx="62">
                  <c:v>14524.50274787223</c:v>
                </c:pt>
                <c:pt idx="63">
                  <c:v>14588.785774665212</c:v>
                </c:pt>
                <c:pt idx="64">
                  <c:v>14653.396332463666</c:v>
                </c:pt>
                <c:pt idx="65">
                  <c:v>14717.559135875579</c:v>
                </c:pt>
                <c:pt idx="66">
                  <c:v>14781.58980595753</c:v>
                </c:pt>
                <c:pt idx="67">
                  <c:v>14845.655243365747</c:v>
                </c:pt>
                <c:pt idx="68">
                  <c:v>14909.297971917795</c:v>
                </c:pt>
                <c:pt idx="69">
                  <c:v>14972.865000075291</c:v>
                </c:pt>
                <c:pt idx="70">
                  <c:v>15035.862297375779</c:v>
                </c:pt>
                <c:pt idx="71">
                  <c:v>15097.946094741801</c:v>
                </c:pt>
                <c:pt idx="72">
                  <c:v>15159.278051403942</c:v>
                </c:pt>
                <c:pt idx="73">
                  <c:v>15219.618125687744</c:v>
                </c:pt>
                <c:pt idx="74">
                  <c:v>15278.974882193768</c:v>
                </c:pt>
                <c:pt idx="75">
                  <c:v>15337.151409475042</c:v>
                </c:pt>
              </c:numCache>
            </c:numRef>
          </c:val>
          <c:smooth val="0"/>
          <c:extLst>
            <c:ext xmlns:c16="http://schemas.microsoft.com/office/drawing/2014/chart" uri="{C3380CC4-5D6E-409C-BE32-E72D297353CC}">
              <c16:uniqueId val="{00000000-89FA-4D3A-83FE-F7DCA562C5B8}"/>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Submodel3!$E$4:$CD$4</c15:sqref>
                  </c15:fullRef>
                </c:ext>
              </c:extLst>
              <c:f>(Submodel3!$E$4:$AJ$4,Submodel3!$AM$4:$CD$4)</c:f>
              <c:numCache>
                <c:formatCode>0</c:formatCode>
                <c:ptCount val="7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Cache>
            </c:numRef>
          </c:cat>
          <c:val>
            <c:numRef>
              <c:extLst>
                <c:ext xmlns:c15="http://schemas.microsoft.com/office/drawing/2012/chart" uri="{02D57815-91ED-43cb-92C2-25804820EDAC}">
                  <c15:fullRef>
                    <c15:sqref>Submodel3s!$E$47:$CD$47</c15:sqref>
                  </c15:fullRef>
                </c:ext>
              </c:extLst>
              <c:f>(Submodel3s!$E$47:$AJ$47,Submodel3s!$AM$47:$CD$47)</c:f>
              <c:numCache>
                <c:formatCode>#,##0.000</c:formatCode>
                <c:ptCount val="76"/>
                <c:pt idx="0">
                  <c:v>11576.198230203057</c:v>
                </c:pt>
                <c:pt idx="1">
                  <c:v>11686.307594381571</c:v>
                </c:pt>
                <c:pt idx="2">
                  <c:v>11749.204613331851</c:v>
                </c:pt>
                <c:pt idx="3">
                  <c:v>11814.268670397607</c:v>
                </c:pt>
                <c:pt idx="4">
                  <c:v>11880.336807787224</c:v>
                </c:pt>
                <c:pt idx="5">
                  <c:v>11947.388302060295</c:v>
                </c:pt>
                <c:pt idx="6">
                  <c:v>12015.986379638309</c:v>
                </c:pt>
                <c:pt idx="7">
                  <c:v>12085.962905957895</c:v>
                </c:pt>
                <c:pt idx="8">
                  <c:v>12155.509431128809</c:v>
                </c:pt>
                <c:pt idx="9">
                  <c:v>12221.983796409691</c:v>
                </c:pt>
                <c:pt idx="10">
                  <c:v>12282.58226590597</c:v>
                </c:pt>
                <c:pt idx="11">
                  <c:v>12337.59607248216</c:v>
                </c:pt>
                <c:pt idx="12">
                  <c:v>12387.706597093122</c:v>
                </c:pt>
                <c:pt idx="13">
                  <c:v>12433.13163271934</c:v>
                </c:pt>
                <c:pt idx="14">
                  <c:v>12475.917691571185</c:v>
                </c:pt>
                <c:pt idx="15">
                  <c:v>12516.484107934855</c:v>
                </c:pt>
                <c:pt idx="16">
                  <c:v>12554.83886726966</c:v>
                </c:pt>
                <c:pt idx="17">
                  <c:v>12591.347030946017</c:v>
                </c:pt>
                <c:pt idx="18">
                  <c:v>12626.377768753504</c:v>
                </c:pt>
                <c:pt idx="19">
                  <c:v>12660.347599952031</c:v>
                </c:pt>
                <c:pt idx="20">
                  <c:v>12693.552803199344</c:v>
                </c:pt>
                <c:pt idx="21">
                  <c:v>12726.569947979391</c:v>
                </c:pt>
                <c:pt idx="22">
                  <c:v>12760.407491683869</c:v>
                </c:pt>
                <c:pt idx="23">
                  <c:v>12795.398058868872</c:v>
                </c:pt>
                <c:pt idx="24">
                  <c:v>12831.780352521289</c:v>
                </c:pt>
                <c:pt idx="25">
                  <c:v>12869.958880544449</c:v>
                </c:pt>
                <c:pt idx="26">
                  <c:v>12909.900836803812</c:v>
                </c:pt>
                <c:pt idx="27">
                  <c:v>12951.013080087871</c:v>
                </c:pt>
                <c:pt idx="28">
                  <c:v>12992.890831672106</c:v>
                </c:pt>
                <c:pt idx="29">
                  <c:v>13035.304687328975</c:v>
                </c:pt>
                <c:pt idx="30">
                  <c:v>13077.956599455218</c:v>
                </c:pt>
                <c:pt idx="31">
                  <c:v>13120.351532344514</c:v>
                </c:pt>
                <c:pt idx="32">
                  <c:v>13242.331064517772</c:v>
                </c:pt>
                <c:pt idx="33">
                  <c:v>13281.796682712107</c:v>
                </c:pt>
                <c:pt idx="34">
                  <c:v>13320.800963976086</c:v>
                </c:pt>
                <c:pt idx="35">
                  <c:v>13360.052515117668</c:v>
                </c:pt>
                <c:pt idx="36">
                  <c:v>13400.988324136026</c:v>
                </c:pt>
                <c:pt idx="37">
                  <c:v>13444.05163024077</c:v>
                </c:pt>
                <c:pt idx="38">
                  <c:v>13487.931028045996</c:v>
                </c:pt>
                <c:pt idx="39">
                  <c:v>13530.873824257327</c:v>
                </c:pt>
                <c:pt idx="40">
                  <c:v>13573.159578509054</c:v>
                </c:pt>
                <c:pt idx="41">
                  <c:v>13616.366989352837</c:v>
                </c:pt>
                <c:pt idx="42">
                  <c:v>13660.279595144488</c:v>
                </c:pt>
                <c:pt idx="43">
                  <c:v>13704.42253033519</c:v>
                </c:pt>
                <c:pt idx="44">
                  <c:v>13748.702428400871</c:v>
                </c:pt>
                <c:pt idx="45">
                  <c:v>13791.663736918239</c:v>
                </c:pt>
                <c:pt idx="46">
                  <c:v>13833.43902369406</c:v>
                </c:pt>
                <c:pt idx="47">
                  <c:v>13875.021272568774</c:v>
                </c:pt>
                <c:pt idx="48">
                  <c:v>13916.342476286347</c:v>
                </c:pt>
                <c:pt idx="49">
                  <c:v>13956.5802355905</c:v>
                </c:pt>
                <c:pt idx="50">
                  <c:v>13995.137271960532</c:v>
                </c:pt>
                <c:pt idx="51">
                  <c:v>14032.046833245582</c:v>
                </c:pt>
                <c:pt idx="52">
                  <c:v>14067.238742581587</c:v>
                </c:pt>
                <c:pt idx="53">
                  <c:v>14101.396171773085</c:v>
                </c:pt>
                <c:pt idx="54">
                  <c:v>14134.706123929152</c:v>
                </c:pt>
                <c:pt idx="55">
                  <c:v>14167.75592763906</c:v>
                </c:pt>
                <c:pt idx="56">
                  <c:v>14202.606948275563</c:v>
                </c:pt>
                <c:pt idx="57">
                  <c:v>14241.725495383311</c:v>
                </c:pt>
                <c:pt idx="58">
                  <c:v>14288.255862475955</c:v>
                </c:pt>
                <c:pt idx="59">
                  <c:v>14341.139590369532</c:v>
                </c:pt>
                <c:pt idx="60">
                  <c:v>14399.025386238955</c:v>
                </c:pt>
                <c:pt idx="61">
                  <c:v>14461.113841633667</c:v>
                </c:pt>
                <c:pt idx="62">
                  <c:v>14524.50274787223</c:v>
                </c:pt>
                <c:pt idx="63">
                  <c:v>14588.785774665212</c:v>
                </c:pt>
                <c:pt idx="64">
                  <c:v>14653.396332463666</c:v>
                </c:pt>
                <c:pt idx="65">
                  <c:v>14717.559135875579</c:v>
                </c:pt>
                <c:pt idx="66">
                  <c:v>14781.58980595753</c:v>
                </c:pt>
                <c:pt idx="67">
                  <c:v>14845.655243365747</c:v>
                </c:pt>
                <c:pt idx="68">
                  <c:v>14909.297971917795</c:v>
                </c:pt>
                <c:pt idx="69">
                  <c:v>14972.865000075291</c:v>
                </c:pt>
                <c:pt idx="70">
                  <c:v>15035.862297375779</c:v>
                </c:pt>
                <c:pt idx="71">
                  <c:v>15097.946094741801</c:v>
                </c:pt>
                <c:pt idx="72">
                  <c:v>15159.278051403942</c:v>
                </c:pt>
                <c:pt idx="73">
                  <c:v>15219.618125687744</c:v>
                </c:pt>
                <c:pt idx="74">
                  <c:v>15278.974882193768</c:v>
                </c:pt>
                <c:pt idx="75">
                  <c:v>15337.151409475042</c:v>
                </c:pt>
              </c:numCache>
            </c:numRef>
          </c:val>
          <c:smooth val="0"/>
          <c:extLst>
            <c:ext xmlns:c16="http://schemas.microsoft.com/office/drawing/2014/chart" uri="{C3380CC4-5D6E-409C-BE32-E72D297353CC}">
              <c16:uniqueId val="{00000001-89FA-4D3A-83FE-F7DCA562C5B8}"/>
            </c:ext>
          </c:extLst>
        </c:ser>
        <c:dLbls>
          <c:showLegendKey val="0"/>
          <c:showVal val="0"/>
          <c:showCatName val="0"/>
          <c:showSerName val="0"/>
          <c:showPercent val="0"/>
          <c:showBubbleSize val="0"/>
        </c:dLbls>
        <c:smooth val="0"/>
        <c:axId val="-2114323256"/>
        <c:axId val="-2090830200"/>
      </c:lineChart>
      <c:dateAx>
        <c:axId val="-2114323256"/>
        <c:scaling>
          <c:orientation val="minMax"/>
        </c:scaling>
        <c:delete val="0"/>
        <c:axPos val="b"/>
        <c:numFmt formatCode="0" sourceLinked="1"/>
        <c:majorTickMark val="none"/>
        <c:minorTickMark val="none"/>
        <c:tickLblPos val="nextTo"/>
        <c:crossAx val="-2090830200"/>
        <c:crosses val="autoZero"/>
        <c:auto val="0"/>
        <c:lblOffset val="100"/>
        <c:baseTimeUnit val="days"/>
        <c:majorUnit val="4"/>
        <c:majorTimeUnit val="days"/>
      </c:dateAx>
      <c:valAx>
        <c:axId val="-2090830200"/>
        <c:scaling>
          <c:orientation val="minMax"/>
          <c:min val="0"/>
        </c:scaling>
        <c:delete val="0"/>
        <c:axPos val="l"/>
        <c:majorGridlines/>
        <c:numFmt formatCode="General" sourceLinked="0"/>
        <c:majorTickMark val="none"/>
        <c:minorTickMark val="none"/>
        <c:tickLblPos val="nextTo"/>
        <c:spPr>
          <a:ln w="9525">
            <a:noFill/>
          </a:ln>
        </c:spPr>
        <c:crossAx val="-211432325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DataSummary!$K$488</c:f>
          <c:strCache>
            <c:ptCount val="1"/>
            <c:pt idx="0">
              <c:v>ARG: Real Income PC Level</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Submodel1!$E$4:$CD$4</c15:sqref>
                  </c15:fullRef>
                </c:ext>
              </c:extLst>
              <c:f>(Submodel1!$E$4:$AJ$4,Submodel1!$AM$4:$CD$4)</c:f>
              <c:numCache>
                <c:formatCode>0</c:formatCode>
                <c:ptCount val="7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Cache>
            </c:numRef>
          </c:cat>
          <c:val>
            <c:numRef>
              <c:extLst>
                <c:ext xmlns:c15="http://schemas.microsoft.com/office/drawing/2012/chart" uri="{02D57815-91ED-43cb-92C2-25804820EDAC}">
                  <c15:fullRef>
                    <c15:sqref>Submodel1!$E$40:$CD$40</c15:sqref>
                  </c15:fullRef>
                </c:ext>
              </c:extLst>
              <c:f>(Submodel1!$E$40:$AJ$40,Submodel1!$AM$40:$CD$40)</c:f>
              <c:numCache>
                <c:formatCode>0.000</c:formatCode>
                <c:ptCount val="76"/>
                <c:pt idx="0">
                  <c:v>11576.198230203057</c:v>
                </c:pt>
                <c:pt idx="1">
                  <c:v>11686.307594381569</c:v>
                </c:pt>
                <c:pt idx="2">
                  <c:v>11798.731406727076</c:v>
                </c:pt>
                <c:pt idx="3">
                  <c:v>11912.768273930616</c:v>
                </c:pt>
                <c:pt idx="4">
                  <c:v>12027.256675202007</c:v>
                </c:pt>
                <c:pt idx="5">
                  <c:v>12142.174146356878</c:v>
                </c:pt>
                <c:pt idx="6">
                  <c:v>12258.094903767758</c:v>
                </c:pt>
                <c:pt idx="7">
                  <c:v>12374.8561477365</c:v>
                </c:pt>
                <c:pt idx="8">
                  <c:v>12490.60757379405</c:v>
                </c:pt>
                <c:pt idx="9">
                  <c:v>12602.607429009475</c:v>
                </c:pt>
                <c:pt idx="10">
                  <c:v>12707.904588684174</c:v>
                </c:pt>
                <c:pt idx="11">
                  <c:v>12806.719147873491</c:v>
                </c:pt>
                <c:pt idx="12">
                  <c:v>12899.68924944752</c:v>
                </c:pt>
                <c:pt idx="13">
                  <c:v>12986.986171383562</c:v>
                </c:pt>
                <c:pt idx="14">
                  <c:v>13070.70593185179</c:v>
                </c:pt>
                <c:pt idx="15">
                  <c:v>13151.271357661828</c:v>
                </c:pt>
                <c:pt idx="16">
                  <c:v>13228.679988851707</c:v>
                </c:pt>
                <c:pt idx="17">
                  <c:v>13303.308115140046</c:v>
                </c:pt>
                <c:pt idx="18">
                  <c:v>13375.544265729322</c:v>
                </c:pt>
                <c:pt idx="19">
                  <c:v>13445.834002652478</c:v>
                </c:pt>
                <c:pt idx="20">
                  <c:v>13514.500914683533</c:v>
                </c:pt>
                <c:pt idx="21">
                  <c:v>13582.172846162843</c:v>
                </c:pt>
                <c:pt idx="22">
                  <c:v>13649.947245300213</c:v>
                </c:pt>
                <c:pt idx="23">
                  <c:v>13718.208341271296</c:v>
                </c:pt>
                <c:pt idx="24">
                  <c:v>13787.242574815424</c:v>
                </c:pt>
                <c:pt idx="25">
                  <c:v>13857.516899259581</c:v>
                </c:pt>
                <c:pt idx="26">
                  <c:v>13929.028884097019</c:v>
                </c:pt>
                <c:pt idx="27">
                  <c:v>14001.167750244162</c:v>
                </c:pt>
                <c:pt idx="28">
                  <c:v>14073.519761592015</c:v>
                </c:pt>
                <c:pt idx="29">
                  <c:v>14145.856487637097</c:v>
                </c:pt>
                <c:pt idx="30">
                  <c:v>14217.872140500225</c:v>
                </c:pt>
                <c:pt idx="31">
                  <c:v>14289.042927958249</c:v>
                </c:pt>
                <c:pt idx="32">
                  <c:v>14493.588709528332</c:v>
                </c:pt>
                <c:pt idx="33">
                  <c:v>14559.400489948541</c:v>
                </c:pt>
                <c:pt idx="34">
                  <c:v>14624.192945448021</c:v>
                </c:pt>
                <c:pt idx="35">
                  <c:v>14688.756070150665</c:v>
                </c:pt>
                <c:pt idx="36">
                  <c:v>14754.687559082471</c:v>
                </c:pt>
                <c:pt idx="37">
                  <c:v>14822.499800242949</c:v>
                </c:pt>
                <c:pt idx="38">
                  <c:v>14890.770132098702</c:v>
                </c:pt>
                <c:pt idx="39">
                  <c:v>14957.577822517445</c:v>
                </c:pt>
                <c:pt idx="40">
                  <c:v>15023.238735939227</c:v>
                </c:pt>
                <c:pt idx="41">
                  <c:v>15089.510636035275</c:v>
                </c:pt>
                <c:pt idx="42">
                  <c:v>15156.169405017496</c:v>
                </c:pt>
                <c:pt idx="43">
                  <c:v>15222.701828493184</c:v>
                </c:pt>
                <c:pt idx="44">
                  <c:v>15289.015515654708</c:v>
                </c:pt>
                <c:pt idx="45">
                  <c:v>15353.500434989239</c:v>
                </c:pt>
                <c:pt idx="46">
                  <c:v>15416.307749507021</c:v>
                </c:pt>
                <c:pt idx="47">
                  <c:v>15478.549569315152</c:v>
                </c:pt>
                <c:pt idx="48">
                  <c:v>15540.158914589705</c:v>
                </c:pt>
                <c:pt idx="49">
                  <c:v>15600.225044854822</c:v>
                </c:pt>
                <c:pt idx="50">
                  <c:v>15658.084484093763</c:v>
                </c:pt>
                <c:pt idx="51">
                  <c:v>15713.776671939584</c:v>
                </c:pt>
                <c:pt idx="52">
                  <c:v>15767.225934200162</c:v>
                </c:pt>
                <c:pt idx="53">
                  <c:v>15819.201967820001</c:v>
                </c:pt>
                <c:pt idx="54">
                  <c:v>15869.920379512614</c:v>
                </c:pt>
                <c:pt idx="55">
                  <c:v>15920.047492132766</c:v>
                </c:pt>
                <c:pt idx="56">
                  <c:v>15971.909640208187</c:v>
                </c:pt>
                <c:pt idx="57">
                  <c:v>16028.29735328893</c:v>
                </c:pt>
                <c:pt idx="58">
                  <c:v>16092.774641288852</c:v>
                </c:pt>
                <c:pt idx="59">
                  <c:v>16164.180105996606</c:v>
                </c:pt>
                <c:pt idx="60">
                  <c:v>16241.015894177412</c:v>
                </c:pt>
                <c:pt idx="61">
                  <c:v>16322.400113512769</c:v>
                </c:pt>
                <c:pt idx="62">
                  <c:v>16405.071791820887</c:v>
                </c:pt>
                <c:pt idx="63">
                  <c:v>16488.579113065687</c:v>
                </c:pt>
                <c:pt idx="64">
                  <c:v>16572.287172813831</c:v>
                </c:pt>
                <c:pt idx="65">
                  <c:v>16655.322935947112</c:v>
                </c:pt>
                <c:pt idx="66">
                  <c:v>16738.045999847422</c:v>
                </c:pt>
                <c:pt idx="67">
                  <c:v>16820.648414804225</c:v>
                </c:pt>
                <c:pt idx="68">
                  <c:v>16902.615028306427</c:v>
                </c:pt>
                <c:pt idx="69">
                  <c:v>16984.341831918882</c:v>
                </c:pt>
                <c:pt idx="70">
                  <c:v>17065.271202854266</c:v>
                </c:pt>
                <c:pt idx="71">
                  <c:v>17145.01470067065</c:v>
                </c:pt>
                <c:pt idx="72">
                  <c:v>17223.757280468733</c:v>
                </c:pt>
                <c:pt idx="73">
                  <c:v>17301.227698621122</c:v>
                </c:pt>
                <c:pt idx="74">
                  <c:v>17377.436778921514</c:v>
                </c:pt>
                <c:pt idx="75">
                  <c:v>17452.161722129349</c:v>
                </c:pt>
              </c:numCache>
            </c:numRef>
          </c:val>
          <c:smooth val="0"/>
          <c:extLst>
            <c:ext xmlns:c16="http://schemas.microsoft.com/office/drawing/2014/chart" uri="{C3380CC4-5D6E-409C-BE32-E72D297353CC}">
              <c16:uniqueId val="{00000000-1663-4F51-9E0D-405E14119AA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Submodel1!$E$4:$CD$4</c15:sqref>
                  </c15:fullRef>
                </c:ext>
              </c:extLst>
              <c:f>(Submodel1!$E$4:$AJ$4,Submodel1!$AM$4:$CD$4)</c:f>
              <c:numCache>
                <c:formatCode>0</c:formatCode>
                <c:ptCount val="7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Cache>
            </c:numRef>
          </c:cat>
          <c:val>
            <c:numRef>
              <c:extLst>
                <c:ext xmlns:c15="http://schemas.microsoft.com/office/drawing/2012/chart" uri="{02D57815-91ED-43cb-92C2-25804820EDAC}">
                  <c15:fullRef>
                    <c15:sqref>Submodel1s!$E$40:$CD$40</c15:sqref>
                  </c15:fullRef>
                </c:ext>
              </c:extLst>
              <c:f>(Submodel1s!$E$40:$AJ$40,Submodel1s!$AM$40:$CD$40)</c:f>
              <c:numCache>
                <c:formatCode>0.000</c:formatCode>
                <c:ptCount val="76"/>
                <c:pt idx="0">
                  <c:v>11576.198230203057</c:v>
                </c:pt>
                <c:pt idx="1">
                  <c:v>11686.307594381569</c:v>
                </c:pt>
                <c:pt idx="2">
                  <c:v>11798.731406727076</c:v>
                </c:pt>
                <c:pt idx="3">
                  <c:v>11912.768273930616</c:v>
                </c:pt>
                <c:pt idx="4">
                  <c:v>12027.256675202007</c:v>
                </c:pt>
                <c:pt idx="5">
                  <c:v>12142.174146356878</c:v>
                </c:pt>
                <c:pt idx="6">
                  <c:v>12258.094903767758</c:v>
                </c:pt>
                <c:pt idx="7">
                  <c:v>12374.8561477365</c:v>
                </c:pt>
                <c:pt idx="8">
                  <c:v>12490.60757379405</c:v>
                </c:pt>
                <c:pt idx="9">
                  <c:v>12602.607429009475</c:v>
                </c:pt>
                <c:pt idx="10">
                  <c:v>12707.904588684174</c:v>
                </c:pt>
                <c:pt idx="11">
                  <c:v>12806.719147873491</c:v>
                </c:pt>
                <c:pt idx="12">
                  <c:v>12899.68924944752</c:v>
                </c:pt>
                <c:pt idx="13">
                  <c:v>12986.986171383562</c:v>
                </c:pt>
                <c:pt idx="14">
                  <c:v>13070.70593185179</c:v>
                </c:pt>
                <c:pt idx="15">
                  <c:v>13151.271357661828</c:v>
                </c:pt>
                <c:pt idx="16">
                  <c:v>13228.679988851707</c:v>
                </c:pt>
                <c:pt idx="17">
                  <c:v>13303.308115140046</c:v>
                </c:pt>
                <c:pt idx="18">
                  <c:v>13375.544265729322</c:v>
                </c:pt>
                <c:pt idx="19">
                  <c:v>13445.834002652478</c:v>
                </c:pt>
                <c:pt idx="20">
                  <c:v>13514.500914683533</c:v>
                </c:pt>
                <c:pt idx="21">
                  <c:v>13582.172846162843</c:v>
                </c:pt>
                <c:pt idx="22">
                  <c:v>13649.947245300213</c:v>
                </c:pt>
                <c:pt idx="23">
                  <c:v>13718.208341271296</c:v>
                </c:pt>
                <c:pt idx="24">
                  <c:v>13787.242574815424</c:v>
                </c:pt>
                <c:pt idx="25">
                  <c:v>13857.516899259581</c:v>
                </c:pt>
                <c:pt idx="26">
                  <c:v>13929.028884097019</c:v>
                </c:pt>
                <c:pt idx="27">
                  <c:v>14001.167750244162</c:v>
                </c:pt>
                <c:pt idx="28">
                  <c:v>14073.519761592015</c:v>
                </c:pt>
                <c:pt idx="29">
                  <c:v>14145.856487637097</c:v>
                </c:pt>
                <c:pt idx="30">
                  <c:v>14217.872140500225</c:v>
                </c:pt>
                <c:pt idx="31">
                  <c:v>14289.042927958249</c:v>
                </c:pt>
                <c:pt idx="32">
                  <c:v>14493.588709528332</c:v>
                </c:pt>
                <c:pt idx="33">
                  <c:v>14559.400489948541</c:v>
                </c:pt>
                <c:pt idx="34">
                  <c:v>14624.192945448021</c:v>
                </c:pt>
                <c:pt idx="35">
                  <c:v>14688.756070150665</c:v>
                </c:pt>
                <c:pt idx="36">
                  <c:v>14754.687559082471</c:v>
                </c:pt>
                <c:pt idx="37">
                  <c:v>14822.499800242949</c:v>
                </c:pt>
                <c:pt idx="38">
                  <c:v>14890.770132098702</c:v>
                </c:pt>
                <c:pt idx="39">
                  <c:v>14957.577822517445</c:v>
                </c:pt>
                <c:pt idx="40">
                  <c:v>15023.238735939227</c:v>
                </c:pt>
                <c:pt idx="41">
                  <c:v>15089.510636035275</c:v>
                </c:pt>
                <c:pt idx="42">
                  <c:v>15156.169405017496</c:v>
                </c:pt>
                <c:pt idx="43">
                  <c:v>15222.701828493184</c:v>
                </c:pt>
                <c:pt idx="44">
                  <c:v>15289.015515654708</c:v>
                </c:pt>
                <c:pt idx="45">
                  <c:v>15353.500434989239</c:v>
                </c:pt>
                <c:pt idx="46">
                  <c:v>15416.307749507021</c:v>
                </c:pt>
                <c:pt idx="47">
                  <c:v>15478.549569315152</c:v>
                </c:pt>
                <c:pt idx="48">
                  <c:v>15540.158914589705</c:v>
                </c:pt>
                <c:pt idx="49">
                  <c:v>15600.225044854822</c:v>
                </c:pt>
                <c:pt idx="50">
                  <c:v>15658.084484093763</c:v>
                </c:pt>
                <c:pt idx="51">
                  <c:v>15713.776671939584</c:v>
                </c:pt>
                <c:pt idx="52">
                  <c:v>15767.225934200162</c:v>
                </c:pt>
                <c:pt idx="53">
                  <c:v>15819.201967820001</c:v>
                </c:pt>
                <c:pt idx="54">
                  <c:v>15869.920379512614</c:v>
                </c:pt>
                <c:pt idx="55">
                  <c:v>15920.047492132766</c:v>
                </c:pt>
                <c:pt idx="56">
                  <c:v>15971.909640208187</c:v>
                </c:pt>
                <c:pt idx="57">
                  <c:v>16028.29735328893</c:v>
                </c:pt>
                <c:pt idx="58">
                  <c:v>16092.774641288852</c:v>
                </c:pt>
                <c:pt idx="59">
                  <c:v>16164.180105996606</c:v>
                </c:pt>
                <c:pt idx="60">
                  <c:v>16241.015894177412</c:v>
                </c:pt>
                <c:pt idx="61">
                  <c:v>16322.400113512769</c:v>
                </c:pt>
                <c:pt idx="62">
                  <c:v>16405.071791820887</c:v>
                </c:pt>
                <c:pt idx="63">
                  <c:v>16488.579113065687</c:v>
                </c:pt>
                <c:pt idx="64">
                  <c:v>16572.287172813831</c:v>
                </c:pt>
                <c:pt idx="65">
                  <c:v>16655.322935947112</c:v>
                </c:pt>
                <c:pt idx="66">
                  <c:v>16738.045999847422</c:v>
                </c:pt>
                <c:pt idx="67">
                  <c:v>16820.648414804225</c:v>
                </c:pt>
                <c:pt idx="68">
                  <c:v>16902.615028306427</c:v>
                </c:pt>
                <c:pt idx="69">
                  <c:v>16984.341831918882</c:v>
                </c:pt>
                <c:pt idx="70">
                  <c:v>17065.271202854266</c:v>
                </c:pt>
                <c:pt idx="71">
                  <c:v>17145.01470067065</c:v>
                </c:pt>
                <c:pt idx="72">
                  <c:v>17223.757280468733</c:v>
                </c:pt>
                <c:pt idx="73">
                  <c:v>17301.227698621122</c:v>
                </c:pt>
                <c:pt idx="74">
                  <c:v>17377.436778921514</c:v>
                </c:pt>
                <c:pt idx="75">
                  <c:v>17452.161722129349</c:v>
                </c:pt>
              </c:numCache>
            </c:numRef>
          </c:val>
          <c:smooth val="0"/>
          <c:extLst>
            <c:ext xmlns:c16="http://schemas.microsoft.com/office/drawing/2014/chart" uri="{C3380CC4-5D6E-409C-BE32-E72D297353CC}">
              <c16:uniqueId val="{00000001-1663-4F51-9E0D-405E14119AAC}"/>
            </c:ext>
          </c:extLst>
        </c:ser>
        <c:dLbls>
          <c:showLegendKey val="0"/>
          <c:showVal val="0"/>
          <c:showCatName val="0"/>
          <c:showSerName val="0"/>
          <c:showPercent val="0"/>
          <c:showBubbleSize val="0"/>
        </c:dLbls>
        <c:smooth val="0"/>
        <c:axId val="1814003784"/>
        <c:axId val="1814006168"/>
      </c:lineChart>
      <c:dateAx>
        <c:axId val="1814003784"/>
        <c:scaling>
          <c:orientation val="minMax"/>
        </c:scaling>
        <c:delete val="0"/>
        <c:axPos val="b"/>
        <c:numFmt formatCode="0" sourceLinked="1"/>
        <c:majorTickMark val="none"/>
        <c:minorTickMark val="none"/>
        <c:tickLblPos val="nextTo"/>
        <c:crossAx val="1814006168"/>
        <c:crosses val="autoZero"/>
        <c:auto val="0"/>
        <c:lblOffset val="100"/>
        <c:baseTimeUnit val="days"/>
        <c:majorUnit val="4"/>
        <c:majorTimeUnit val="days"/>
      </c:dateAx>
      <c:valAx>
        <c:axId val="1814006168"/>
        <c:scaling>
          <c:orientation val="minMax"/>
          <c:min val="0"/>
        </c:scaling>
        <c:delete val="0"/>
        <c:axPos val="l"/>
        <c:majorGridlines/>
        <c:numFmt formatCode="General" sourceLinked="0"/>
        <c:majorTickMark val="none"/>
        <c:minorTickMark val="none"/>
        <c:tickLblPos val="nextTo"/>
        <c:spPr>
          <a:ln w="9525">
            <a:noFill/>
          </a:ln>
        </c:spPr>
        <c:crossAx val="181400378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DataSummary!$K$480</c:f>
          <c:strCache>
            <c:ptCount val="1"/>
            <c:pt idx="0">
              <c:v>ARG: Marginal Product of Public Investment Efficiency (MPe)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Submodel1!$E$4:$CD$4</c15:sqref>
                  </c15:fullRef>
                </c:ext>
              </c:extLst>
              <c:f>(Submodel1!$E$4:$AJ$4,Submodel1!$AN$4:$CD$4)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Submodel1!$E$50:$CD$50</c15:sqref>
                  </c15:fullRef>
                </c:ext>
              </c:extLst>
              <c:f>(Submodel1!$E$50:$AJ$50,Submodel1!$AN$50:$CD$50)</c:f>
              <c:numCache>
                <c:formatCode>0.000</c:formatCode>
                <c:ptCount val="75"/>
                <c:pt idx="0">
                  <c:v>6.6490019460507315E-3</c:v>
                </c:pt>
                <c:pt idx="1">
                  <c:v>6.5702043915097643E-3</c:v>
                </c:pt>
                <c:pt idx="2">
                  <c:v>6.4957761740616756E-3</c:v>
                </c:pt>
                <c:pt idx="3">
                  <c:v>6.4250940928132719E-3</c:v>
                </c:pt>
                <c:pt idx="4">
                  <c:v>6.357294731395873E-3</c:v>
                </c:pt>
                <c:pt idx="5">
                  <c:v>6.2921187689021635E-3</c:v>
                </c:pt>
                <c:pt idx="6">
                  <c:v>6.2296463096708863E-3</c:v>
                </c:pt>
                <c:pt idx="7">
                  <c:v>6.1696390187607831E-3</c:v>
                </c:pt>
                <c:pt idx="8">
                  <c:v>6.1109335196354343E-3</c:v>
                </c:pt>
                <c:pt idx="9">
                  <c:v>6.0522678219113767E-3</c:v>
                </c:pt>
                <c:pt idx="10">
                  <c:v>5.9924173333340859E-3</c:v>
                </c:pt>
                <c:pt idx="11">
                  <c:v>5.9315851038446686E-3</c:v>
                </c:pt>
                <c:pt idx="12">
                  <c:v>5.8701592288762615E-3</c:v>
                </c:pt>
                <c:pt idx="13">
                  <c:v>5.8082702795853886E-3</c:v>
                </c:pt>
                <c:pt idx="14">
                  <c:v>5.746997120022794E-3</c:v>
                </c:pt>
                <c:pt idx="15">
                  <c:v>5.6863755814648967E-3</c:v>
                </c:pt>
                <c:pt idx="16">
                  <c:v>5.6262264898072701E-3</c:v>
                </c:pt>
                <c:pt idx="17">
                  <c:v>5.566793406625959E-3</c:v>
                </c:pt>
                <c:pt idx="18">
                  <c:v>5.5082288695643446E-3</c:v>
                </c:pt>
                <c:pt idx="19">
                  <c:v>5.4505767389892703E-3</c:v>
                </c:pt>
                <c:pt idx="20">
                  <c:v>5.3940228158752841E-3</c:v>
                </c:pt>
                <c:pt idx="21">
                  <c:v>5.3387839084933011E-3</c:v>
                </c:pt>
                <c:pt idx="22">
                  <c:v>5.2851202997319952E-3</c:v>
                </c:pt>
                <c:pt idx="23">
                  <c:v>5.2331156523259736E-3</c:v>
                </c:pt>
                <c:pt idx="24">
                  <c:v>5.1828599582300523E-3</c:v>
                </c:pt>
                <c:pt idx="25">
                  <c:v>5.1342995949195816E-3</c:v>
                </c:pt>
                <c:pt idx="26">
                  <c:v>5.0871823780762283E-3</c:v>
                </c:pt>
                <c:pt idx="27">
                  <c:v>5.0412792707772228E-3</c:v>
                </c:pt>
                <c:pt idx="28">
                  <c:v>4.9963594110103531E-3</c:v>
                </c:pt>
                <c:pt idx="29">
                  <c:v>4.9523071807010873E-3</c:v>
                </c:pt>
                <c:pt idx="30">
                  <c:v>4.9089308066225974E-3</c:v>
                </c:pt>
                <c:pt idx="31">
                  <c:v>4.8660617857092334E-3</c:v>
                </c:pt>
                <c:pt idx="32">
                  <c:v>4.6975834828359812E-3</c:v>
                </c:pt>
                <c:pt idx="33">
                  <c:v>4.6565223313843806E-3</c:v>
                </c:pt>
                <c:pt idx="34">
                  <c:v>4.6162255045203758E-3</c:v>
                </c:pt>
                <c:pt idx="35">
                  <c:v>4.5771564421121852E-3</c:v>
                </c:pt>
                <c:pt idx="36">
                  <c:v>4.5394050020886199E-3</c:v>
                </c:pt>
                <c:pt idx="37">
                  <c:v>4.5025534801129332E-3</c:v>
                </c:pt>
                <c:pt idx="38">
                  <c:v>4.4659895801858552E-3</c:v>
                </c:pt>
                <c:pt idx="39">
                  <c:v>4.4298616390238497E-3</c:v>
                </c:pt>
                <c:pt idx="40">
                  <c:v>4.3945727068564425E-3</c:v>
                </c:pt>
                <c:pt idx="41">
                  <c:v>4.3600120243040838E-3</c:v>
                </c:pt>
                <c:pt idx="42">
                  <c:v>4.3260175079734208E-3</c:v>
                </c:pt>
                <c:pt idx="43">
                  <c:v>4.2924652628152232E-3</c:v>
                </c:pt>
                <c:pt idx="44">
                  <c:v>4.2589296019290186E-3</c:v>
                </c:pt>
                <c:pt idx="45">
                  <c:v>4.225493907155241E-3</c:v>
                </c:pt>
                <c:pt idx="46">
                  <c:v>4.1924865179842653E-3</c:v>
                </c:pt>
                <c:pt idx="47">
                  <c:v>4.1598947578655888E-3</c:v>
                </c:pt>
                <c:pt idx="48">
                  <c:v>4.1274373628255043E-3</c:v>
                </c:pt>
                <c:pt idx="49">
                  <c:v>4.0948844387522429E-3</c:v>
                </c:pt>
                <c:pt idx="50">
                  <c:v>4.0623805244718288E-3</c:v>
                </c:pt>
                <c:pt idx="51">
                  <c:v>4.0300460147694736E-3</c:v>
                </c:pt>
                <c:pt idx="52">
                  <c:v>3.997979539719458E-3</c:v>
                </c:pt>
                <c:pt idx="53">
                  <c:v>3.9662584242705556E-3</c:v>
                </c:pt>
                <c:pt idx="54">
                  <c:v>3.9349964785844807E-3</c:v>
                </c:pt>
                <c:pt idx="55">
                  <c:v>3.9046866358925882E-3</c:v>
                </c:pt>
                <c:pt idx="56">
                  <c:v>3.8760435822364327E-3</c:v>
                </c:pt>
                <c:pt idx="57">
                  <c:v>3.8498503095262442E-3</c:v>
                </c:pt>
                <c:pt idx="58">
                  <c:v>3.8257121741820371E-3</c:v>
                </c:pt>
                <c:pt idx="59">
                  <c:v>3.8031314879373988E-3</c:v>
                </c:pt>
                <c:pt idx="60">
                  <c:v>3.7818882727984151E-3</c:v>
                </c:pt>
                <c:pt idx="61">
                  <c:v>3.7611539776535099E-3</c:v>
                </c:pt>
                <c:pt idx="62">
                  <c:v>3.740776686678807E-3</c:v>
                </c:pt>
                <c:pt idx="63">
                  <c:v>3.720688226467846E-3</c:v>
                </c:pt>
                <c:pt idx="64">
                  <c:v>3.7007289669338849E-3</c:v>
                </c:pt>
                <c:pt idx="65">
                  <c:v>3.6809293088508987E-3</c:v>
                </c:pt>
                <c:pt idx="66">
                  <c:v>3.6613776473483554E-3</c:v>
                </c:pt>
                <c:pt idx="67">
                  <c:v>3.6420032786216479E-3</c:v>
                </c:pt>
                <c:pt idx="68">
                  <c:v>3.6228329923870075E-3</c:v>
                </c:pt>
                <c:pt idx="69">
                  <c:v>3.603787223231251E-3</c:v>
                </c:pt>
                <c:pt idx="70">
                  <c:v>3.5848431367078147E-3</c:v>
                </c:pt>
                <c:pt idx="71">
                  <c:v>3.5660088282404427E-3</c:v>
                </c:pt>
                <c:pt idx="72">
                  <c:v>3.5472169778902347E-3</c:v>
                </c:pt>
                <c:pt idx="73">
                  <c:v>3.5285177673313657E-3</c:v>
                </c:pt>
                <c:pt idx="74">
                  <c:v>3.509897135025928E-3</c:v>
                </c:pt>
              </c:numCache>
            </c:numRef>
          </c:val>
          <c:smooth val="0"/>
          <c:extLst>
            <c:ext xmlns:c16="http://schemas.microsoft.com/office/drawing/2014/chart" uri="{C3380CC4-5D6E-409C-BE32-E72D297353CC}">
              <c16:uniqueId val="{00000000-3684-4AF3-9728-87FE031ADF53}"/>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Submodel1!$E$4:$CD$4</c15:sqref>
                  </c15:fullRef>
                </c:ext>
              </c:extLst>
              <c:f>(Submodel1!$E$4:$AJ$4,Submodel1!$AN$4:$CD$4)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2058</c:v>
                </c:pt>
                <c:pt idx="33">
                  <c:v>2059</c:v>
                </c:pt>
                <c:pt idx="34">
                  <c:v>2060</c:v>
                </c:pt>
                <c:pt idx="35">
                  <c:v>2061</c:v>
                </c:pt>
                <c:pt idx="36">
                  <c:v>2062</c:v>
                </c:pt>
                <c:pt idx="37">
                  <c:v>2063</c:v>
                </c:pt>
                <c:pt idx="38">
                  <c:v>2064</c:v>
                </c:pt>
                <c:pt idx="39">
                  <c:v>2065</c:v>
                </c:pt>
                <c:pt idx="40">
                  <c:v>2066</c:v>
                </c:pt>
                <c:pt idx="41">
                  <c:v>2067</c:v>
                </c:pt>
                <c:pt idx="42">
                  <c:v>2068</c:v>
                </c:pt>
                <c:pt idx="43">
                  <c:v>2069</c:v>
                </c:pt>
                <c:pt idx="44">
                  <c:v>2070</c:v>
                </c:pt>
                <c:pt idx="45">
                  <c:v>2071</c:v>
                </c:pt>
                <c:pt idx="46">
                  <c:v>2072</c:v>
                </c:pt>
                <c:pt idx="47">
                  <c:v>2073</c:v>
                </c:pt>
                <c:pt idx="48">
                  <c:v>2074</c:v>
                </c:pt>
                <c:pt idx="49">
                  <c:v>2075</c:v>
                </c:pt>
                <c:pt idx="50">
                  <c:v>2076</c:v>
                </c:pt>
                <c:pt idx="51">
                  <c:v>2077</c:v>
                </c:pt>
                <c:pt idx="52">
                  <c:v>2078</c:v>
                </c:pt>
                <c:pt idx="53">
                  <c:v>2079</c:v>
                </c:pt>
                <c:pt idx="54">
                  <c:v>2080</c:v>
                </c:pt>
                <c:pt idx="55">
                  <c:v>2081</c:v>
                </c:pt>
                <c:pt idx="56">
                  <c:v>2082</c:v>
                </c:pt>
                <c:pt idx="57">
                  <c:v>2083</c:v>
                </c:pt>
                <c:pt idx="58">
                  <c:v>2084</c:v>
                </c:pt>
                <c:pt idx="59">
                  <c:v>2085</c:v>
                </c:pt>
                <c:pt idx="60">
                  <c:v>2086</c:v>
                </c:pt>
                <c:pt idx="61">
                  <c:v>2087</c:v>
                </c:pt>
                <c:pt idx="62">
                  <c:v>2088</c:v>
                </c:pt>
                <c:pt idx="63">
                  <c:v>2089</c:v>
                </c:pt>
                <c:pt idx="64">
                  <c:v>2090</c:v>
                </c:pt>
                <c:pt idx="65">
                  <c:v>2091</c:v>
                </c:pt>
                <c:pt idx="66">
                  <c:v>2092</c:v>
                </c:pt>
                <c:pt idx="67">
                  <c:v>2093</c:v>
                </c:pt>
                <c:pt idx="68">
                  <c:v>2094</c:v>
                </c:pt>
                <c:pt idx="69">
                  <c:v>2095</c:v>
                </c:pt>
                <c:pt idx="70">
                  <c:v>2096</c:v>
                </c:pt>
                <c:pt idx="71">
                  <c:v>2097</c:v>
                </c:pt>
                <c:pt idx="72">
                  <c:v>2098</c:v>
                </c:pt>
                <c:pt idx="73">
                  <c:v>2099</c:v>
                </c:pt>
                <c:pt idx="74">
                  <c:v>2100</c:v>
                </c:pt>
              </c:numCache>
            </c:numRef>
          </c:cat>
          <c:val>
            <c:numRef>
              <c:extLst>
                <c:ext xmlns:c15="http://schemas.microsoft.com/office/drawing/2012/chart" uri="{02D57815-91ED-43cb-92C2-25804820EDAC}">
                  <c15:fullRef>
                    <c15:sqref>Submodel1s!$E$50:$CD$50</c15:sqref>
                  </c15:fullRef>
                </c:ext>
              </c:extLst>
              <c:f>(Submodel1s!$E$50:$AJ$50,Submodel1s!$AN$50:$CD$50)</c:f>
              <c:numCache>
                <c:formatCode>0.000</c:formatCode>
                <c:ptCount val="75"/>
                <c:pt idx="0">
                  <c:v>6.6490019460507315E-3</c:v>
                </c:pt>
                <c:pt idx="1">
                  <c:v>6.5702043915097643E-3</c:v>
                </c:pt>
                <c:pt idx="2">
                  <c:v>6.4957761740616756E-3</c:v>
                </c:pt>
                <c:pt idx="3">
                  <c:v>6.4250940928132719E-3</c:v>
                </c:pt>
                <c:pt idx="4">
                  <c:v>6.357294731395873E-3</c:v>
                </c:pt>
                <c:pt idx="5">
                  <c:v>6.2921187689021635E-3</c:v>
                </c:pt>
                <c:pt idx="6">
                  <c:v>6.2296463096708863E-3</c:v>
                </c:pt>
                <c:pt idx="7">
                  <c:v>6.1696390187607831E-3</c:v>
                </c:pt>
                <c:pt idx="8">
                  <c:v>6.1109335196354343E-3</c:v>
                </c:pt>
                <c:pt idx="9">
                  <c:v>6.0522678219113767E-3</c:v>
                </c:pt>
                <c:pt idx="10">
                  <c:v>5.9924173333340859E-3</c:v>
                </c:pt>
                <c:pt idx="11">
                  <c:v>5.9315851038446686E-3</c:v>
                </c:pt>
                <c:pt idx="12">
                  <c:v>5.8701592288762615E-3</c:v>
                </c:pt>
                <c:pt idx="13">
                  <c:v>5.8082702795853886E-3</c:v>
                </c:pt>
                <c:pt idx="14">
                  <c:v>5.746997120022794E-3</c:v>
                </c:pt>
                <c:pt idx="15">
                  <c:v>5.6863755814648967E-3</c:v>
                </c:pt>
                <c:pt idx="16">
                  <c:v>5.6262264898072701E-3</c:v>
                </c:pt>
                <c:pt idx="17">
                  <c:v>5.566793406625959E-3</c:v>
                </c:pt>
                <c:pt idx="18">
                  <c:v>5.5082288695643446E-3</c:v>
                </c:pt>
                <c:pt idx="19">
                  <c:v>5.4505767389892703E-3</c:v>
                </c:pt>
                <c:pt idx="20">
                  <c:v>5.3940228158752841E-3</c:v>
                </c:pt>
                <c:pt idx="21">
                  <c:v>5.3387839084933011E-3</c:v>
                </c:pt>
                <c:pt idx="22">
                  <c:v>5.2851202997319952E-3</c:v>
                </c:pt>
                <c:pt idx="23">
                  <c:v>5.2331156523259736E-3</c:v>
                </c:pt>
                <c:pt idx="24">
                  <c:v>5.1828599582300523E-3</c:v>
                </c:pt>
                <c:pt idx="25">
                  <c:v>5.1342995949195816E-3</c:v>
                </c:pt>
                <c:pt idx="26">
                  <c:v>5.0871823780762283E-3</c:v>
                </c:pt>
                <c:pt idx="27">
                  <c:v>5.0412792707772228E-3</c:v>
                </c:pt>
                <c:pt idx="28">
                  <c:v>4.9963594110103531E-3</c:v>
                </c:pt>
                <c:pt idx="29">
                  <c:v>4.9523071807010873E-3</c:v>
                </c:pt>
                <c:pt idx="30">
                  <c:v>4.9089308066225974E-3</c:v>
                </c:pt>
                <c:pt idx="31">
                  <c:v>4.8660617857092334E-3</c:v>
                </c:pt>
                <c:pt idx="32">
                  <c:v>4.6975834828359812E-3</c:v>
                </c:pt>
                <c:pt idx="33">
                  <c:v>4.6565223313843806E-3</c:v>
                </c:pt>
                <c:pt idx="34">
                  <c:v>4.6162255045203758E-3</c:v>
                </c:pt>
                <c:pt idx="35">
                  <c:v>4.5771564421121852E-3</c:v>
                </c:pt>
                <c:pt idx="36">
                  <c:v>4.5394050020886199E-3</c:v>
                </c:pt>
                <c:pt idx="37">
                  <c:v>4.5025534801129332E-3</c:v>
                </c:pt>
                <c:pt idx="38">
                  <c:v>4.4659895801858552E-3</c:v>
                </c:pt>
                <c:pt idx="39">
                  <c:v>4.4298616390238497E-3</c:v>
                </c:pt>
                <c:pt idx="40">
                  <c:v>4.3945727068564425E-3</c:v>
                </c:pt>
                <c:pt idx="41">
                  <c:v>4.3600120243040838E-3</c:v>
                </c:pt>
                <c:pt idx="42">
                  <c:v>4.3260175079734208E-3</c:v>
                </c:pt>
                <c:pt idx="43">
                  <c:v>4.2924652628152232E-3</c:v>
                </c:pt>
                <c:pt idx="44">
                  <c:v>4.2589296019290186E-3</c:v>
                </c:pt>
                <c:pt idx="45">
                  <c:v>4.225493907155241E-3</c:v>
                </c:pt>
                <c:pt idx="46">
                  <c:v>4.1924865179842653E-3</c:v>
                </c:pt>
                <c:pt idx="47">
                  <c:v>4.1598947578655888E-3</c:v>
                </c:pt>
                <c:pt idx="48">
                  <c:v>4.1274373628255043E-3</c:v>
                </c:pt>
                <c:pt idx="49">
                  <c:v>4.0948844387522429E-3</c:v>
                </c:pt>
                <c:pt idx="50">
                  <c:v>4.0623805244718288E-3</c:v>
                </c:pt>
                <c:pt idx="51">
                  <c:v>4.0300460147694736E-3</c:v>
                </c:pt>
                <c:pt idx="52">
                  <c:v>3.997979539719458E-3</c:v>
                </c:pt>
                <c:pt idx="53">
                  <c:v>3.9662584242705556E-3</c:v>
                </c:pt>
                <c:pt idx="54">
                  <c:v>3.9349964785844807E-3</c:v>
                </c:pt>
                <c:pt idx="55">
                  <c:v>3.9046866358925882E-3</c:v>
                </c:pt>
                <c:pt idx="56">
                  <c:v>3.8760435822364327E-3</c:v>
                </c:pt>
                <c:pt idx="57">
                  <c:v>3.8498503095262442E-3</c:v>
                </c:pt>
                <c:pt idx="58">
                  <c:v>3.8257121741820371E-3</c:v>
                </c:pt>
                <c:pt idx="59">
                  <c:v>3.8031314879373988E-3</c:v>
                </c:pt>
                <c:pt idx="60">
                  <c:v>3.7818882727984151E-3</c:v>
                </c:pt>
                <c:pt idx="61">
                  <c:v>3.7611539776535099E-3</c:v>
                </c:pt>
                <c:pt idx="62">
                  <c:v>3.740776686678807E-3</c:v>
                </c:pt>
                <c:pt idx="63">
                  <c:v>3.720688226467846E-3</c:v>
                </c:pt>
                <c:pt idx="64">
                  <c:v>3.7007289669338849E-3</c:v>
                </c:pt>
                <c:pt idx="65">
                  <c:v>3.6809293088508987E-3</c:v>
                </c:pt>
                <c:pt idx="66">
                  <c:v>3.6613776473483554E-3</c:v>
                </c:pt>
                <c:pt idx="67">
                  <c:v>3.6420032786216479E-3</c:v>
                </c:pt>
                <c:pt idx="68">
                  <c:v>3.6228329923870075E-3</c:v>
                </c:pt>
                <c:pt idx="69">
                  <c:v>3.603787223231251E-3</c:v>
                </c:pt>
                <c:pt idx="70">
                  <c:v>3.5848431367078147E-3</c:v>
                </c:pt>
                <c:pt idx="71">
                  <c:v>3.5660088282404427E-3</c:v>
                </c:pt>
                <c:pt idx="72">
                  <c:v>3.5472169778902347E-3</c:v>
                </c:pt>
                <c:pt idx="73">
                  <c:v>3.5285177673313657E-3</c:v>
                </c:pt>
                <c:pt idx="74">
                  <c:v>3.509897135025928E-3</c:v>
                </c:pt>
              </c:numCache>
            </c:numRef>
          </c:val>
          <c:smooth val="0"/>
          <c:extLst>
            <c:ext xmlns:c16="http://schemas.microsoft.com/office/drawing/2014/chart" uri="{C3380CC4-5D6E-409C-BE32-E72D297353CC}">
              <c16:uniqueId val="{00000001-3684-4AF3-9728-87FE031ADF53}"/>
            </c:ext>
          </c:extLst>
        </c:ser>
        <c:dLbls>
          <c:showLegendKey val="0"/>
          <c:showVal val="0"/>
          <c:showCatName val="0"/>
          <c:showSerName val="0"/>
          <c:showPercent val="0"/>
          <c:showBubbleSize val="0"/>
        </c:dLbls>
        <c:smooth val="0"/>
        <c:axId val="-2120112424"/>
        <c:axId val="-2120115448"/>
      </c:lineChart>
      <c:dateAx>
        <c:axId val="-2120112424"/>
        <c:scaling>
          <c:orientation val="minMax"/>
        </c:scaling>
        <c:delete val="0"/>
        <c:axPos val="b"/>
        <c:numFmt formatCode="0" sourceLinked="1"/>
        <c:majorTickMark val="none"/>
        <c:minorTickMark val="none"/>
        <c:tickLblPos val="nextTo"/>
        <c:crossAx val="-2120115448"/>
        <c:crosses val="autoZero"/>
        <c:auto val="0"/>
        <c:lblOffset val="100"/>
        <c:baseTimeUnit val="days"/>
        <c:majorUnit val="4"/>
        <c:majorTimeUnit val="days"/>
      </c:dateAx>
      <c:valAx>
        <c:axId val="-2120115448"/>
        <c:scaling>
          <c:orientation val="minMax"/>
        </c:scaling>
        <c:delete val="0"/>
        <c:axPos val="l"/>
        <c:majorGridlines/>
        <c:numFmt formatCode="#,##0.000" sourceLinked="0"/>
        <c:majorTickMark val="none"/>
        <c:minorTickMark val="none"/>
        <c:tickLblPos val="nextTo"/>
        <c:spPr>
          <a:ln w="9525">
            <a:noFill/>
          </a:ln>
        </c:spPr>
        <c:crossAx val="-21201124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DataSummary!$K$499</c:f>
          <c:strCache>
            <c:ptCount val="1"/>
            <c:pt idx="0">
              <c:v>ARG: Marginal Product of Public Investment Efficiency (MPe)</c:v>
            </c:pt>
          </c:strCache>
        </c:strRef>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DataSummary!$N$4</c:f>
              <c:strCache>
                <c:ptCount val="1"/>
                <c:pt idx="0">
                  <c:v>Baseline</c:v>
                </c:pt>
              </c:strCache>
            </c:strRef>
          </c:tx>
          <c:spPr>
            <a:ln w="47625" cap="rnd">
              <a:solidFill>
                <a:schemeClr val="accent1"/>
              </a:solidFill>
              <a:prstDash val="solid"/>
              <a:round/>
            </a:ln>
            <a:effectLst/>
          </c:spPr>
          <c:marker>
            <c:symbol val="none"/>
          </c:marker>
          <c:cat>
            <c:numRef>
              <c:f>Submodel2!$F$4:$CC$4</c:f>
              <c:numCache>
                <c:formatCode>0</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Submodel2!$F$41:$CD$41</c:f>
              <c:numCache>
                <c:formatCode>0.000</c:formatCode>
                <c:ptCount val="77"/>
                <c:pt idx="0">
                  <c:v>2.5348614947770062E-2</c:v>
                </c:pt>
                <c:pt idx="1">
                  <c:v>2.4986884072237411E-2</c:v>
                </c:pt>
                <c:pt idx="2">
                  <c:v>2.4797192125141268E-2</c:v>
                </c:pt>
                <c:pt idx="3">
                  <c:v>2.4639388424253165E-2</c:v>
                </c:pt>
                <c:pt idx="4">
                  <c:v>2.4430769245397596E-2</c:v>
                </c:pt>
                <c:pt idx="5">
                  <c:v>2.4253600949043289E-2</c:v>
                </c:pt>
                <c:pt idx="6">
                  <c:v>2.435427126832658E-2</c:v>
                </c:pt>
                <c:pt idx="7">
                  <c:v>2.4777242332031695E-2</c:v>
                </c:pt>
                <c:pt idx="8">
                  <c:v>2.5534447811925584E-2</c:v>
                </c:pt>
                <c:pt idx="9">
                  <c:v>2.6259693566243848E-2</c:v>
                </c:pt>
                <c:pt idx="10">
                  <c:v>2.6898632681381835E-2</c:v>
                </c:pt>
                <c:pt idx="11">
                  <c:v>2.7516788460464733E-2</c:v>
                </c:pt>
                <c:pt idx="12">
                  <c:v>2.7841736688436942E-2</c:v>
                </c:pt>
                <c:pt idx="13">
                  <c:v>2.8154188787094105E-2</c:v>
                </c:pt>
                <c:pt idx="14">
                  <c:v>2.8516241347609928E-2</c:v>
                </c:pt>
                <c:pt idx="15">
                  <c:v>2.8806173826049865E-2</c:v>
                </c:pt>
                <c:pt idx="16">
                  <c:v>2.9046563738661959E-2</c:v>
                </c:pt>
                <c:pt idx="17">
                  <c:v>2.9267343193547346E-2</c:v>
                </c:pt>
                <c:pt idx="18">
                  <c:v>2.9424019647289135E-2</c:v>
                </c:pt>
                <c:pt idx="19">
                  <c:v>2.9503395626552451E-2</c:v>
                </c:pt>
                <c:pt idx="20">
                  <c:v>2.9487811823297114E-2</c:v>
                </c:pt>
                <c:pt idx="21">
                  <c:v>2.9428433999741661E-2</c:v>
                </c:pt>
                <c:pt idx="22">
                  <c:v>2.9321743427324094E-2</c:v>
                </c:pt>
                <c:pt idx="23">
                  <c:v>2.9212403198971584E-2</c:v>
                </c:pt>
                <c:pt idx="24">
                  <c:v>2.916565193317161E-2</c:v>
                </c:pt>
                <c:pt idx="25">
                  <c:v>2.9177927097275354E-2</c:v>
                </c:pt>
                <c:pt idx="26">
                  <c:v>2.9253477881344449E-2</c:v>
                </c:pt>
                <c:pt idx="27">
                  <c:v>2.9357570099647963E-2</c:v>
                </c:pt>
                <c:pt idx="28">
                  <c:v>2.9517660898545319E-2</c:v>
                </c:pt>
                <c:pt idx="29">
                  <c:v>2.9728991161803543E-2</c:v>
                </c:pt>
                <c:pt idx="30">
                  <c:v>3.002516940354652E-2</c:v>
                </c:pt>
                <c:pt idx="31">
                  <c:v>3.0325769816375154E-2</c:v>
                </c:pt>
                <c:pt idx="32">
                  <c:v>3.0560832492329149E-2</c:v>
                </c:pt>
                <c:pt idx="33">
                  <c:v>3.0784228984841618E-2</c:v>
                </c:pt>
                <c:pt idx="34">
                  <c:v>3.1002211656493042E-2</c:v>
                </c:pt>
                <c:pt idx="35">
                  <c:v>3.1103910403597758E-2</c:v>
                </c:pt>
                <c:pt idx="36">
                  <c:v>3.1028334230839644E-2</c:v>
                </c:pt>
                <c:pt idx="37">
                  <c:v>3.0905126665835239E-2</c:v>
                </c:pt>
                <c:pt idx="38">
                  <c:v>3.0920799428340813E-2</c:v>
                </c:pt>
                <c:pt idx="39">
                  <c:v>3.1154914305098081E-2</c:v>
                </c:pt>
                <c:pt idx="40">
                  <c:v>3.1331043503964415E-2</c:v>
                </c:pt>
                <c:pt idx="41">
                  <c:v>3.1349546570325029E-2</c:v>
                </c:pt>
                <c:pt idx="42">
                  <c:v>3.1400717554028373E-2</c:v>
                </c:pt>
                <c:pt idx="43">
                  <c:v>3.1506177789655747E-2</c:v>
                </c:pt>
                <c:pt idx="44">
                  <c:v>3.1653695436388761E-2</c:v>
                </c:pt>
                <c:pt idx="45">
                  <c:v>3.1964225960304779E-2</c:v>
                </c:pt>
                <c:pt idx="46">
                  <c:v>3.2243039489669348E-2</c:v>
                </c:pt>
                <c:pt idx="47">
                  <c:v>3.2390263674883527E-2</c:v>
                </c:pt>
                <c:pt idx="48">
                  <c:v>3.2538046255569601E-2</c:v>
                </c:pt>
                <c:pt idx="49">
                  <c:v>3.2796268259975475E-2</c:v>
                </c:pt>
                <c:pt idx="50">
                  <c:v>3.314896513464087E-2</c:v>
                </c:pt>
                <c:pt idx="51">
                  <c:v>3.3444586925035512E-2</c:v>
                </c:pt>
                <c:pt idx="52">
                  <c:v>3.369053625241672E-2</c:v>
                </c:pt>
                <c:pt idx="53">
                  <c:v>3.3893741511027413E-2</c:v>
                </c:pt>
                <c:pt idx="54">
                  <c:v>3.4061422866939084E-2</c:v>
                </c:pt>
                <c:pt idx="55">
                  <c:v>3.417630591353113E-2</c:v>
                </c:pt>
                <c:pt idx="56">
                  <c:v>3.4071133407204988E-2</c:v>
                </c:pt>
                <c:pt idx="57">
                  <c:v>3.3640735105231682E-2</c:v>
                </c:pt>
                <c:pt idx="58">
                  <c:v>3.284598393719431E-2</c:v>
                </c:pt>
                <c:pt idx="59">
                  <c:v>3.2197270846236851E-2</c:v>
                </c:pt>
                <c:pt idx="60">
                  <c:v>3.1745261313187424E-2</c:v>
                </c:pt>
                <c:pt idx="61">
                  <c:v>3.1373238511445023E-2</c:v>
                </c:pt>
                <c:pt idx="62">
                  <c:v>3.135443391560605E-2</c:v>
                </c:pt>
                <c:pt idx="63">
                  <c:v>3.1397249382096475E-2</c:v>
                </c:pt>
                <c:pt idx="64">
                  <c:v>3.146613641145616E-2</c:v>
                </c:pt>
                <c:pt idx="65">
                  <c:v>3.160344721393387E-2</c:v>
                </c:pt>
                <c:pt idx="66">
                  <c:v>3.1724978825530679E-2</c:v>
                </c:pt>
                <c:pt idx="67">
                  <c:v>3.180375587573793E-2</c:v>
                </c:pt>
                <c:pt idx="68">
                  <c:v>3.1911832507972533E-2</c:v>
                </c:pt>
                <c:pt idx="69">
                  <c:v>3.2005053798507009E-2</c:v>
                </c:pt>
                <c:pt idx="70">
                  <c:v>3.213263082555106E-2</c:v>
                </c:pt>
                <c:pt idx="71">
                  <c:v>3.226912613689472E-2</c:v>
                </c:pt>
                <c:pt idx="72">
                  <c:v>3.240030212377517E-2</c:v>
                </c:pt>
                <c:pt idx="73">
                  <c:v>3.2561869661846855E-2</c:v>
                </c:pt>
                <c:pt idx="74">
                  <c:v>3.2698720420905152E-2</c:v>
                </c:pt>
                <c:pt idx="75">
                  <c:v>3.2841015763023861E-2</c:v>
                </c:pt>
                <c:pt idx="76">
                  <c:v>0</c:v>
                </c:pt>
              </c:numCache>
            </c:numRef>
          </c:val>
          <c:smooth val="0"/>
          <c:extLst>
            <c:ext xmlns:c16="http://schemas.microsoft.com/office/drawing/2014/chart" uri="{C3380CC4-5D6E-409C-BE32-E72D297353CC}">
              <c16:uniqueId val="{00000000-2FCA-451D-B556-2CEB75124F68}"/>
            </c:ext>
          </c:extLst>
        </c:ser>
        <c:ser>
          <c:idx val="1"/>
          <c:order val="1"/>
          <c:tx>
            <c:strRef>
              <c:f>DataSummary!$N$5</c:f>
              <c:strCache>
                <c:ptCount val="1"/>
                <c:pt idx="0">
                  <c:v>Scenario</c:v>
                </c:pt>
              </c:strCache>
            </c:strRef>
          </c:tx>
          <c:spPr>
            <a:ln w="47625" cap="rnd">
              <a:solidFill>
                <a:schemeClr val="accent2"/>
              </a:solidFill>
              <a:prstDash val="sysDash"/>
              <a:round/>
            </a:ln>
            <a:effectLst/>
          </c:spPr>
          <c:marker>
            <c:symbol val="none"/>
          </c:marker>
          <c:cat>
            <c:numRef>
              <c:f>Submodel2!$F$4:$CC$4</c:f>
              <c:numCache>
                <c:formatCode>0</c:formatCode>
                <c:ptCount val="76"/>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pt idx="43">
                  <c:v>2067</c:v>
                </c:pt>
                <c:pt idx="44">
                  <c:v>2068</c:v>
                </c:pt>
                <c:pt idx="45">
                  <c:v>2069</c:v>
                </c:pt>
                <c:pt idx="46">
                  <c:v>2070</c:v>
                </c:pt>
                <c:pt idx="47">
                  <c:v>2071</c:v>
                </c:pt>
                <c:pt idx="48">
                  <c:v>2072</c:v>
                </c:pt>
                <c:pt idx="49">
                  <c:v>2073</c:v>
                </c:pt>
                <c:pt idx="50">
                  <c:v>2074</c:v>
                </c:pt>
                <c:pt idx="51">
                  <c:v>2075</c:v>
                </c:pt>
                <c:pt idx="52">
                  <c:v>2076</c:v>
                </c:pt>
                <c:pt idx="53">
                  <c:v>2077</c:v>
                </c:pt>
                <c:pt idx="54">
                  <c:v>2078</c:v>
                </c:pt>
                <c:pt idx="55">
                  <c:v>2079</c:v>
                </c:pt>
                <c:pt idx="56">
                  <c:v>2080</c:v>
                </c:pt>
                <c:pt idx="57">
                  <c:v>2081</c:v>
                </c:pt>
                <c:pt idx="58">
                  <c:v>2082</c:v>
                </c:pt>
                <c:pt idx="59">
                  <c:v>2083</c:v>
                </c:pt>
                <c:pt idx="60">
                  <c:v>2084</c:v>
                </c:pt>
                <c:pt idx="61">
                  <c:v>2085</c:v>
                </c:pt>
                <c:pt idx="62">
                  <c:v>2086</c:v>
                </c:pt>
                <c:pt idx="63">
                  <c:v>2087</c:v>
                </c:pt>
                <c:pt idx="64">
                  <c:v>2088</c:v>
                </c:pt>
                <c:pt idx="65">
                  <c:v>2089</c:v>
                </c:pt>
                <c:pt idx="66">
                  <c:v>2090</c:v>
                </c:pt>
                <c:pt idx="67">
                  <c:v>2091</c:v>
                </c:pt>
                <c:pt idx="68">
                  <c:v>2092</c:v>
                </c:pt>
                <c:pt idx="69">
                  <c:v>2093</c:v>
                </c:pt>
                <c:pt idx="70">
                  <c:v>2094</c:v>
                </c:pt>
                <c:pt idx="71">
                  <c:v>2095</c:v>
                </c:pt>
                <c:pt idx="72">
                  <c:v>2096</c:v>
                </c:pt>
                <c:pt idx="73">
                  <c:v>2097</c:v>
                </c:pt>
                <c:pt idx="74">
                  <c:v>2098</c:v>
                </c:pt>
                <c:pt idx="75">
                  <c:v>2099</c:v>
                </c:pt>
              </c:numCache>
            </c:numRef>
          </c:cat>
          <c:val>
            <c:numRef>
              <c:f>Submodel2s!$F$41:$CC$41</c:f>
              <c:numCache>
                <c:formatCode>0.000</c:formatCode>
                <c:ptCount val="76"/>
                <c:pt idx="0">
                  <c:v>2.5348614947770062E-2</c:v>
                </c:pt>
                <c:pt idx="1">
                  <c:v>2.4986884072237411E-2</c:v>
                </c:pt>
                <c:pt idx="2">
                  <c:v>2.4797192125141268E-2</c:v>
                </c:pt>
                <c:pt idx="3">
                  <c:v>2.4639388424253165E-2</c:v>
                </c:pt>
                <c:pt idx="4">
                  <c:v>2.4430769245397596E-2</c:v>
                </c:pt>
                <c:pt idx="5">
                  <c:v>2.4253600949043289E-2</c:v>
                </c:pt>
                <c:pt idx="6">
                  <c:v>2.435427126832658E-2</c:v>
                </c:pt>
                <c:pt idx="7">
                  <c:v>2.4777242332031695E-2</c:v>
                </c:pt>
                <c:pt idx="8">
                  <c:v>2.5534447811925584E-2</c:v>
                </c:pt>
                <c:pt idx="9">
                  <c:v>2.6259693566243848E-2</c:v>
                </c:pt>
                <c:pt idx="10">
                  <c:v>2.6898632681381835E-2</c:v>
                </c:pt>
                <c:pt idx="11">
                  <c:v>2.7516788460464733E-2</c:v>
                </c:pt>
                <c:pt idx="12">
                  <c:v>2.7841736688436942E-2</c:v>
                </c:pt>
                <c:pt idx="13">
                  <c:v>2.8154188787094105E-2</c:v>
                </c:pt>
                <c:pt idx="14">
                  <c:v>2.8516241347609928E-2</c:v>
                </c:pt>
                <c:pt idx="15">
                  <c:v>2.8806173826049865E-2</c:v>
                </c:pt>
                <c:pt idx="16">
                  <c:v>2.9046563738661959E-2</c:v>
                </c:pt>
                <c:pt idx="17">
                  <c:v>2.9267343193547346E-2</c:v>
                </c:pt>
                <c:pt idx="18">
                  <c:v>2.9424019647289135E-2</c:v>
                </c:pt>
                <c:pt idx="19">
                  <c:v>2.9503395626552451E-2</c:v>
                </c:pt>
                <c:pt idx="20">
                  <c:v>2.9487811823297114E-2</c:v>
                </c:pt>
                <c:pt idx="21">
                  <c:v>2.9428433999741661E-2</c:v>
                </c:pt>
                <c:pt idx="22">
                  <c:v>2.9321743427324094E-2</c:v>
                </c:pt>
                <c:pt idx="23">
                  <c:v>2.9212403198971584E-2</c:v>
                </c:pt>
                <c:pt idx="24">
                  <c:v>2.916565193317161E-2</c:v>
                </c:pt>
                <c:pt idx="25">
                  <c:v>2.9177927097275354E-2</c:v>
                </c:pt>
                <c:pt idx="26">
                  <c:v>2.9253477881344449E-2</c:v>
                </c:pt>
                <c:pt idx="27">
                  <c:v>2.9357570099647963E-2</c:v>
                </c:pt>
                <c:pt idx="28">
                  <c:v>2.9517660898545319E-2</c:v>
                </c:pt>
                <c:pt idx="29">
                  <c:v>2.9728991161803543E-2</c:v>
                </c:pt>
                <c:pt idx="30">
                  <c:v>3.002516940354652E-2</c:v>
                </c:pt>
                <c:pt idx="31">
                  <c:v>3.0325769816375154E-2</c:v>
                </c:pt>
                <c:pt idx="32">
                  <c:v>3.0560832492329149E-2</c:v>
                </c:pt>
                <c:pt idx="33">
                  <c:v>3.0784228984841618E-2</c:v>
                </c:pt>
                <c:pt idx="34">
                  <c:v>3.1002211656493042E-2</c:v>
                </c:pt>
                <c:pt idx="35">
                  <c:v>3.1103910403597758E-2</c:v>
                </c:pt>
                <c:pt idx="36">
                  <c:v>3.1028334230839644E-2</c:v>
                </c:pt>
                <c:pt idx="37">
                  <c:v>3.0905126665835239E-2</c:v>
                </c:pt>
                <c:pt idx="38">
                  <c:v>3.0920799428340813E-2</c:v>
                </c:pt>
                <c:pt idx="39">
                  <c:v>3.1154914305098081E-2</c:v>
                </c:pt>
                <c:pt idx="40">
                  <c:v>3.1331043503964415E-2</c:v>
                </c:pt>
                <c:pt idx="41">
                  <c:v>3.1349546570325029E-2</c:v>
                </c:pt>
                <c:pt idx="42">
                  <c:v>3.1400717554028373E-2</c:v>
                </c:pt>
                <c:pt idx="43">
                  <c:v>3.1506177789655747E-2</c:v>
                </c:pt>
                <c:pt idx="44">
                  <c:v>3.1653695436388761E-2</c:v>
                </c:pt>
                <c:pt idx="45">
                  <c:v>3.1964225960304779E-2</c:v>
                </c:pt>
                <c:pt idx="46">
                  <c:v>3.2243039489669348E-2</c:v>
                </c:pt>
                <c:pt idx="47">
                  <c:v>3.2390263674883527E-2</c:v>
                </c:pt>
                <c:pt idx="48">
                  <c:v>3.2538046255569601E-2</c:v>
                </c:pt>
                <c:pt idx="49">
                  <c:v>3.2796268259975475E-2</c:v>
                </c:pt>
                <c:pt idx="50">
                  <c:v>3.314896513464087E-2</c:v>
                </c:pt>
                <c:pt idx="51">
                  <c:v>3.3444586925035512E-2</c:v>
                </c:pt>
                <c:pt idx="52">
                  <c:v>3.369053625241672E-2</c:v>
                </c:pt>
                <c:pt idx="53">
                  <c:v>3.3893741511027413E-2</c:v>
                </c:pt>
                <c:pt idx="54">
                  <c:v>3.4061422866939084E-2</c:v>
                </c:pt>
                <c:pt idx="55">
                  <c:v>3.417630591353113E-2</c:v>
                </c:pt>
                <c:pt idx="56">
                  <c:v>3.4071133407204988E-2</c:v>
                </c:pt>
                <c:pt idx="57">
                  <c:v>3.3640735105231682E-2</c:v>
                </c:pt>
                <c:pt idx="58">
                  <c:v>3.284598393719431E-2</c:v>
                </c:pt>
                <c:pt idx="59">
                  <c:v>3.2197270846236851E-2</c:v>
                </c:pt>
                <c:pt idx="60">
                  <c:v>3.1745261313187424E-2</c:v>
                </c:pt>
                <c:pt idx="61">
                  <c:v>3.1373238511445023E-2</c:v>
                </c:pt>
                <c:pt idx="62">
                  <c:v>3.135443391560605E-2</c:v>
                </c:pt>
                <c:pt idx="63">
                  <c:v>3.1397249382096475E-2</c:v>
                </c:pt>
                <c:pt idx="64">
                  <c:v>3.146613641145616E-2</c:v>
                </c:pt>
                <c:pt idx="65">
                  <c:v>3.160344721393387E-2</c:v>
                </c:pt>
                <c:pt idx="66">
                  <c:v>3.1724978825530679E-2</c:v>
                </c:pt>
                <c:pt idx="67">
                  <c:v>3.180375587573793E-2</c:v>
                </c:pt>
                <c:pt idx="68">
                  <c:v>3.1911832507972533E-2</c:v>
                </c:pt>
                <c:pt idx="69">
                  <c:v>3.2005053798507009E-2</c:v>
                </c:pt>
                <c:pt idx="70">
                  <c:v>3.213263082555106E-2</c:v>
                </c:pt>
                <c:pt idx="71">
                  <c:v>3.226912613689472E-2</c:v>
                </c:pt>
                <c:pt idx="72">
                  <c:v>3.240030212377517E-2</c:v>
                </c:pt>
                <c:pt idx="73">
                  <c:v>3.2561869661846855E-2</c:v>
                </c:pt>
                <c:pt idx="74">
                  <c:v>3.2698720420905152E-2</c:v>
                </c:pt>
                <c:pt idx="75">
                  <c:v>3.2841015763023861E-2</c:v>
                </c:pt>
              </c:numCache>
            </c:numRef>
          </c:val>
          <c:smooth val="0"/>
          <c:extLst>
            <c:ext xmlns:c16="http://schemas.microsoft.com/office/drawing/2014/chart" uri="{C3380CC4-5D6E-409C-BE32-E72D297353CC}">
              <c16:uniqueId val="{00000001-2FCA-451D-B556-2CEB75124F68}"/>
            </c:ext>
          </c:extLst>
        </c:ser>
        <c:dLbls>
          <c:showLegendKey val="0"/>
          <c:showVal val="0"/>
          <c:showCatName val="0"/>
          <c:showSerName val="0"/>
          <c:showPercent val="0"/>
          <c:showBubbleSize val="0"/>
        </c:dLbls>
        <c:smooth val="0"/>
        <c:axId val="-2119214648"/>
        <c:axId val="-2119211112"/>
      </c:lineChart>
      <c:dateAx>
        <c:axId val="-2119214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1112"/>
        <c:crosses val="autoZero"/>
        <c:auto val="0"/>
        <c:lblOffset val="100"/>
        <c:baseTimeUnit val="days"/>
        <c:majorUnit val="4"/>
        <c:majorTimeUnit val="days"/>
      </c:dateAx>
      <c:valAx>
        <c:axId val="-211921111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2119214648"/>
        <c:crosses val="autoZero"/>
        <c:crossBetween val="between"/>
      </c:valAx>
      <c:spPr>
        <a:noFill/>
        <a:ln>
          <a:noFill/>
        </a:ln>
        <a:effectLst/>
      </c:spPr>
    </c:plotArea>
    <c:legend>
      <c:legendPos val="b"/>
      <c:overlay val="0"/>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DataSummary!$K$513</c:f>
          <c:strCache>
            <c:ptCount val="1"/>
            <c:pt idx="0">
              <c:v>ARG: Marginal Product of Public Investment Efficiency (MPe)</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Submodel3!$F$42:$CD$42</c15:sqref>
                  </c15:fullRef>
                </c:ext>
              </c:extLst>
              <c:f>(Submodel3!$F$42:$AJ$42,Submodel3!$AN$42:$CD$42)</c:f>
              <c:numCache>
                <c:formatCode>#,##0.000</c:formatCode>
                <c:ptCount val="74"/>
                <c:pt idx="0">
                  <c:v>6.5702043915097669E-3</c:v>
                </c:pt>
                <c:pt idx="1">
                  <c:v>6.4685092626095703E-3</c:v>
                </c:pt>
                <c:pt idx="2">
                  <c:v>6.3731894291691338E-3</c:v>
                </c:pt>
                <c:pt idx="3">
                  <c:v>6.2831315025962944E-3</c:v>
                </c:pt>
                <c:pt idx="4">
                  <c:v>6.1978573727225397E-3</c:v>
                </c:pt>
                <c:pt idx="5">
                  <c:v>6.1172472691932806E-3</c:v>
                </c:pt>
                <c:pt idx="6">
                  <c:v>6.040886871786136E-3</c:v>
                </c:pt>
                <c:pt idx="7">
                  <c:v>5.9674783277730119E-3</c:v>
                </c:pt>
                <c:pt idx="8">
                  <c:v>5.8956561170564279E-3</c:v>
                </c:pt>
                <c:pt idx="9">
                  <c:v>5.8241158062899657E-3</c:v>
                </c:pt>
                <c:pt idx="10">
                  <c:v>5.7529576296484093E-3</c:v>
                </c:pt>
                <c:pt idx="11">
                  <c:v>5.6824642184347407E-3</c:v>
                </c:pt>
                <c:pt idx="12">
                  <c:v>5.6126713279175643E-3</c:v>
                </c:pt>
                <c:pt idx="13">
                  <c:v>5.544534157846304E-3</c:v>
                </c:pt>
                <c:pt idx="14">
                  <c:v>5.4780009973494203E-3</c:v>
                </c:pt>
                <c:pt idx="15">
                  <c:v>5.4128195736407106E-3</c:v>
                </c:pt>
                <c:pt idx="16">
                  <c:v>5.3491509160874598E-3</c:v>
                </c:pt>
                <c:pt idx="17">
                  <c:v>5.2870728227443937E-3</c:v>
                </c:pt>
                <c:pt idx="18">
                  <c:v>5.226563435475581E-3</c:v>
                </c:pt>
                <c:pt idx="19">
                  <c:v>5.1677417175467356E-3</c:v>
                </c:pt>
                <c:pt idx="20">
                  <c:v>5.1107602912259902E-3</c:v>
                </c:pt>
                <c:pt idx="21">
                  <c:v>5.0558171155686629E-3</c:v>
                </c:pt>
                <c:pt idx="22">
                  <c:v>5.0029448216405486E-3</c:v>
                </c:pt>
                <c:pt idx="23">
                  <c:v>4.9521860038283481E-3</c:v>
                </c:pt>
                <c:pt idx="24">
                  <c:v>4.9034497383365584E-3</c:v>
                </c:pt>
                <c:pt idx="25">
                  <c:v>4.8564592193281533E-3</c:v>
                </c:pt>
                <c:pt idx="26">
                  <c:v>4.8109633720588721E-3</c:v>
                </c:pt>
                <c:pt idx="27">
                  <c:v>4.766712502798429E-3</c:v>
                </c:pt>
                <c:pt idx="28">
                  <c:v>4.7235695519427679E-3</c:v>
                </c:pt>
                <c:pt idx="29">
                  <c:v>4.6813270861342966E-3</c:v>
                </c:pt>
                <c:pt idx="30">
                  <c:v>4.6398019171595504E-3</c:v>
                </c:pt>
                <c:pt idx="31">
                  <c:v>4.4785022843674659E-3</c:v>
                </c:pt>
                <c:pt idx="32">
                  <c:v>4.4395859259342679E-3</c:v>
                </c:pt>
                <c:pt idx="33">
                  <c:v>4.4015278505037782E-3</c:v>
                </c:pt>
                <c:pt idx="34">
                  <c:v>4.3647569693107905E-3</c:v>
                </c:pt>
                <c:pt idx="35">
                  <c:v>4.3293472891562717E-3</c:v>
                </c:pt>
                <c:pt idx="36">
                  <c:v>4.2948898501472665E-3</c:v>
                </c:pt>
                <c:pt idx="37">
                  <c:v>4.2607907179049156E-3</c:v>
                </c:pt>
                <c:pt idx="38">
                  <c:v>4.2271820581828452E-3</c:v>
                </c:pt>
                <c:pt idx="39">
                  <c:v>4.1944399900960914E-3</c:v>
                </c:pt>
                <c:pt idx="40">
                  <c:v>4.1624512348455347E-3</c:v>
                </c:pt>
                <c:pt idx="41">
                  <c:v>4.1310540559271131E-3</c:v>
                </c:pt>
                <c:pt idx="42">
                  <c:v>4.1001236026481083E-3</c:v>
                </c:pt>
                <c:pt idx="43">
                  <c:v>4.0692470543823248E-3</c:v>
                </c:pt>
                <c:pt idx="44">
                  <c:v>4.0384980204609964E-3</c:v>
                </c:pt>
                <c:pt idx="45">
                  <c:v>4.0081848319880155E-3</c:v>
                </c:pt>
                <c:pt idx="46">
                  <c:v>3.978290588492259E-3</c:v>
                </c:pt>
                <c:pt idx="47">
                  <c:v>3.9485418315368462E-3</c:v>
                </c:pt>
                <c:pt idx="48">
                  <c:v>3.9187141894921279E-3</c:v>
                </c:pt>
                <c:pt idx="49">
                  <c:v>3.8889416894171596E-3</c:v>
                </c:pt>
                <c:pt idx="50">
                  <c:v>3.8593357712235253E-3</c:v>
                </c:pt>
                <c:pt idx="51">
                  <c:v>3.8299875171546381E-3</c:v>
                </c:pt>
                <c:pt idx="52">
                  <c:v>3.800968041077513E-3</c:v>
                </c:pt>
                <c:pt idx="53">
                  <c:v>3.7723838360005459E-3</c:v>
                </c:pt>
                <c:pt idx="54">
                  <c:v>3.7447054379700301E-3</c:v>
                </c:pt>
                <c:pt idx="55">
                  <c:v>3.7186172460308554E-3</c:v>
                </c:pt>
                <c:pt idx="56">
                  <c:v>3.6948707371132097E-3</c:v>
                </c:pt>
                <c:pt idx="57">
                  <c:v>3.6730883901193523E-3</c:v>
                </c:pt>
                <c:pt idx="58">
                  <c:v>3.6527932360941734E-3</c:v>
                </c:pt>
                <c:pt idx="59">
                  <c:v>3.6337744299069817E-3</c:v>
                </c:pt>
                <c:pt idx="60">
                  <c:v>3.6152359221304576E-3</c:v>
                </c:pt>
                <c:pt idx="61">
                  <c:v>3.5970309092071789E-3</c:v>
                </c:pt>
                <c:pt idx="62">
                  <c:v>3.5790929693683797E-3</c:v>
                </c:pt>
                <c:pt idx="63">
                  <c:v>3.561267641171862E-3</c:v>
                </c:pt>
                <c:pt idx="64">
                  <c:v>3.5435831967344637E-3</c:v>
                </c:pt>
                <c:pt idx="65">
                  <c:v>3.5261238990826355E-3</c:v>
                </c:pt>
                <c:pt idx="66">
                  <c:v>3.5088209730995226E-3</c:v>
                </c:pt>
                <c:pt idx="67">
                  <c:v>3.4916995519272027E-3</c:v>
                </c:pt>
                <c:pt idx="68">
                  <c:v>3.4746823435345487E-3</c:v>
                </c:pt>
                <c:pt idx="69">
                  <c:v>3.4577466944927162E-3</c:v>
                </c:pt>
                <c:pt idx="70">
                  <c:v>3.4408998163657726E-3</c:v>
                </c:pt>
                <c:pt idx="71">
                  <c:v>3.4240761974693341E-3</c:v>
                </c:pt>
                <c:pt idx="72">
                  <c:v>3.4073237244613801E-3</c:v>
                </c:pt>
                <c:pt idx="73">
                  <c:v>3.3906283690761417E-3</c:v>
                </c:pt>
              </c:numCache>
            </c:numRef>
          </c:val>
          <c:smooth val="0"/>
          <c:extLst>
            <c:ext xmlns:c16="http://schemas.microsoft.com/office/drawing/2014/chart" uri="{C3380CC4-5D6E-409C-BE32-E72D297353CC}">
              <c16:uniqueId val="{00000000-C535-421C-8963-4247B1C39599}"/>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Submodel3s!$F$4:$CD$4</c15:sqref>
                  </c15:fullRef>
                </c:ext>
              </c:extLst>
              <c:f>(Submodel3s!$F$4:$AJ$4,Submodel3s!$AN$4:$CD$4)</c:f>
              <c:numCache>
                <c:formatCode>0</c:formatCode>
                <c:ptCount val="74"/>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2058</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numCache>
            </c:numRef>
          </c:cat>
          <c:val>
            <c:numRef>
              <c:extLst>
                <c:ext xmlns:c15="http://schemas.microsoft.com/office/drawing/2012/chart" uri="{02D57815-91ED-43cb-92C2-25804820EDAC}">
                  <c15:fullRef>
                    <c15:sqref>Submodel3s!$F$42:$CD$42</c15:sqref>
                  </c15:fullRef>
                </c:ext>
              </c:extLst>
              <c:f>(Submodel3s!$F$42:$AJ$42,Submodel3s!$AN$42:$CD$42)</c:f>
              <c:numCache>
                <c:formatCode>#,##0.000</c:formatCode>
                <c:ptCount val="74"/>
                <c:pt idx="0">
                  <c:v>6.5702043915097669E-3</c:v>
                </c:pt>
                <c:pt idx="1">
                  <c:v>6.4685092626095703E-3</c:v>
                </c:pt>
                <c:pt idx="2">
                  <c:v>6.3731894291691338E-3</c:v>
                </c:pt>
                <c:pt idx="3">
                  <c:v>6.2831315025962944E-3</c:v>
                </c:pt>
                <c:pt idx="4">
                  <c:v>6.1978573727225397E-3</c:v>
                </c:pt>
                <c:pt idx="5">
                  <c:v>6.1172472691932806E-3</c:v>
                </c:pt>
                <c:pt idx="6">
                  <c:v>6.040886871786136E-3</c:v>
                </c:pt>
                <c:pt idx="7">
                  <c:v>5.9674783277730119E-3</c:v>
                </c:pt>
                <c:pt idx="8">
                  <c:v>5.8956561170564279E-3</c:v>
                </c:pt>
                <c:pt idx="9">
                  <c:v>5.8241158062899657E-3</c:v>
                </c:pt>
                <c:pt idx="10">
                  <c:v>5.7529576296484093E-3</c:v>
                </c:pt>
                <c:pt idx="11">
                  <c:v>5.6824642184347407E-3</c:v>
                </c:pt>
                <c:pt idx="12">
                  <c:v>5.6126713279175643E-3</c:v>
                </c:pt>
                <c:pt idx="13">
                  <c:v>5.544534157846304E-3</c:v>
                </c:pt>
                <c:pt idx="14">
                  <c:v>5.4780009973494203E-3</c:v>
                </c:pt>
                <c:pt idx="15">
                  <c:v>5.4128195736407106E-3</c:v>
                </c:pt>
                <c:pt idx="16">
                  <c:v>5.3491509160874598E-3</c:v>
                </c:pt>
                <c:pt idx="17">
                  <c:v>5.2870728227443937E-3</c:v>
                </c:pt>
                <c:pt idx="18">
                  <c:v>5.226563435475581E-3</c:v>
                </c:pt>
                <c:pt idx="19">
                  <c:v>5.1677417175467356E-3</c:v>
                </c:pt>
                <c:pt idx="20">
                  <c:v>5.1107602912259902E-3</c:v>
                </c:pt>
                <c:pt idx="21">
                  <c:v>5.0558171155686629E-3</c:v>
                </c:pt>
                <c:pt idx="22">
                  <c:v>5.0029448216405486E-3</c:v>
                </c:pt>
                <c:pt idx="23">
                  <c:v>4.9521860038283481E-3</c:v>
                </c:pt>
                <c:pt idx="24">
                  <c:v>4.9034497383365584E-3</c:v>
                </c:pt>
                <c:pt idx="25">
                  <c:v>4.8564592193281533E-3</c:v>
                </c:pt>
                <c:pt idx="26">
                  <c:v>4.8109633720588721E-3</c:v>
                </c:pt>
                <c:pt idx="27">
                  <c:v>4.766712502798429E-3</c:v>
                </c:pt>
                <c:pt idx="28">
                  <c:v>4.7235695519427679E-3</c:v>
                </c:pt>
                <c:pt idx="29">
                  <c:v>4.6813270861342966E-3</c:v>
                </c:pt>
                <c:pt idx="30">
                  <c:v>4.6398019171595504E-3</c:v>
                </c:pt>
                <c:pt idx="31">
                  <c:v>4.4785022843674659E-3</c:v>
                </c:pt>
                <c:pt idx="32">
                  <c:v>4.4395859259342679E-3</c:v>
                </c:pt>
                <c:pt idx="33">
                  <c:v>4.4015278505037782E-3</c:v>
                </c:pt>
                <c:pt idx="34">
                  <c:v>4.3647569693107905E-3</c:v>
                </c:pt>
                <c:pt idx="35">
                  <c:v>4.3293472891562717E-3</c:v>
                </c:pt>
                <c:pt idx="36">
                  <c:v>4.2948898501472665E-3</c:v>
                </c:pt>
                <c:pt idx="37">
                  <c:v>4.2607907179049156E-3</c:v>
                </c:pt>
                <c:pt idx="38">
                  <c:v>4.2271820581828452E-3</c:v>
                </c:pt>
                <c:pt idx="39">
                  <c:v>4.1944399900960914E-3</c:v>
                </c:pt>
                <c:pt idx="40">
                  <c:v>4.1624512348455347E-3</c:v>
                </c:pt>
                <c:pt idx="41">
                  <c:v>4.1310540559271131E-3</c:v>
                </c:pt>
                <c:pt idx="42">
                  <c:v>4.1001236026481083E-3</c:v>
                </c:pt>
                <c:pt idx="43">
                  <c:v>4.0692470543823248E-3</c:v>
                </c:pt>
                <c:pt idx="44">
                  <c:v>4.0384980204609964E-3</c:v>
                </c:pt>
                <c:pt idx="45">
                  <c:v>4.0081848319880155E-3</c:v>
                </c:pt>
                <c:pt idx="46">
                  <c:v>3.978290588492259E-3</c:v>
                </c:pt>
                <c:pt idx="47">
                  <c:v>3.9485418315368462E-3</c:v>
                </c:pt>
                <c:pt idx="48">
                  <c:v>3.9187141894921279E-3</c:v>
                </c:pt>
                <c:pt idx="49">
                  <c:v>3.8889416894171596E-3</c:v>
                </c:pt>
                <c:pt idx="50">
                  <c:v>3.8593357712235253E-3</c:v>
                </c:pt>
                <c:pt idx="51">
                  <c:v>3.8299875171546381E-3</c:v>
                </c:pt>
                <c:pt idx="52">
                  <c:v>3.800968041077513E-3</c:v>
                </c:pt>
                <c:pt idx="53">
                  <c:v>3.7723838360005459E-3</c:v>
                </c:pt>
                <c:pt idx="54">
                  <c:v>3.7447054379700301E-3</c:v>
                </c:pt>
                <c:pt idx="55">
                  <c:v>3.7186172460308554E-3</c:v>
                </c:pt>
                <c:pt idx="56">
                  <c:v>3.6948707371132097E-3</c:v>
                </c:pt>
                <c:pt idx="57">
                  <c:v>3.6730883901193523E-3</c:v>
                </c:pt>
                <c:pt idx="58">
                  <c:v>3.6527932360941734E-3</c:v>
                </c:pt>
                <c:pt idx="59">
                  <c:v>3.6337744299069817E-3</c:v>
                </c:pt>
                <c:pt idx="60">
                  <c:v>3.6152359221304576E-3</c:v>
                </c:pt>
                <c:pt idx="61">
                  <c:v>3.5970309092071789E-3</c:v>
                </c:pt>
                <c:pt idx="62">
                  <c:v>3.5790929693683797E-3</c:v>
                </c:pt>
                <c:pt idx="63">
                  <c:v>3.561267641171862E-3</c:v>
                </c:pt>
                <c:pt idx="64">
                  <c:v>3.5435831967344637E-3</c:v>
                </c:pt>
                <c:pt idx="65">
                  <c:v>3.5261238990826355E-3</c:v>
                </c:pt>
                <c:pt idx="66">
                  <c:v>3.5088209730995226E-3</c:v>
                </c:pt>
                <c:pt idx="67">
                  <c:v>3.4916995519272027E-3</c:v>
                </c:pt>
                <c:pt idx="68">
                  <c:v>3.4746823435345487E-3</c:v>
                </c:pt>
                <c:pt idx="69">
                  <c:v>3.4577466944927162E-3</c:v>
                </c:pt>
                <c:pt idx="70">
                  <c:v>3.4408998163657726E-3</c:v>
                </c:pt>
                <c:pt idx="71">
                  <c:v>3.4240761974693341E-3</c:v>
                </c:pt>
                <c:pt idx="72">
                  <c:v>3.4073237244613801E-3</c:v>
                </c:pt>
                <c:pt idx="73">
                  <c:v>3.3906283690761417E-3</c:v>
                </c:pt>
              </c:numCache>
            </c:numRef>
          </c:val>
          <c:smooth val="0"/>
          <c:extLst>
            <c:ext xmlns:c16="http://schemas.microsoft.com/office/drawing/2014/chart" uri="{C3380CC4-5D6E-409C-BE32-E72D297353CC}">
              <c16:uniqueId val="{00000001-C535-421C-8963-4247B1C39599}"/>
            </c:ext>
          </c:extLst>
        </c:ser>
        <c:dLbls>
          <c:showLegendKey val="0"/>
          <c:showVal val="0"/>
          <c:showCatName val="0"/>
          <c:showSerName val="0"/>
          <c:showPercent val="0"/>
          <c:showBubbleSize val="0"/>
        </c:dLbls>
        <c:smooth val="0"/>
        <c:axId val="-2120071288"/>
        <c:axId val="-2120074312"/>
      </c:lineChart>
      <c:dateAx>
        <c:axId val="-2120071288"/>
        <c:scaling>
          <c:orientation val="minMax"/>
        </c:scaling>
        <c:delete val="0"/>
        <c:axPos val="b"/>
        <c:numFmt formatCode="0" sourceLinked="1"/>
        <c:majorTickMark val="none"/>
        <c:minorTickMark val="none"/>
        <c:tickLblPos val="nextTo"/>
        <c:crossAx val="-2120074312"/>
        <c:crosses val="autoZero"/>
        <c:auto val="0"/>
        <c:lblOffset val="100"/>
        <c:baseTimeUnit val="days"/>
        <c:majorUnit val="4"/>
        <c:majorTimeUnit val="days"/>
      </c:dateAx>
      <c:valAx>
        <c:axId val="-2120074312"/>
        <c:scaling>
          <c:orientation val="minMax"/>
        </c:scaling>
        <c:delete val="0"/>
        <c:axPos val="l"/>
        <c:majorGridlines/>
        <c:numFmt formatCode="#,##0.000" sourceLinked="0"/>
        <c:majorTickMark val="none"/>
        <c:minorTickMark val="none"/>
        <c:tickLblPos val="nextTo"/>
        <c:spPr>
          <a:ln w="9525">
            <a:noFill/>
          </a:ln>
        </c:spPr>
        <c:crossAx val="-2120071288"/>
        <c:crosses val="autoZero"/>
        <c:crossBetween val="between"/>
        <c:majorUnit val="4.000000000000001E-3"/>
      </c:valAx>
    </c:plotArea>
    <c:legend>
      <c:legendPos val="b"/>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DataSummary!$D$482</c:f>
          <c:strCache>
            <c:ptCount val="1"/>
            <c:pt idx="0">
              <c:v>ARG: Debt Ratio to GDP (end of period)</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InputDataA_GeneralAssumptions!$I$84:$CI$84</c15:sqref>
                  </c15:fullRef>
                </c:ext>
              </c:extLst>
              <c:f>(InputDataA_GeneralAssumptions!$I$84:$AN$84,InputDataA_GeneralAssumptions!$AS$84:$CI$84)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InputDataA_GeneralAssumptions!$I$88:$CI$88</c15:sqref>
                  </c15:fullRef>
                </c:ext>
              </c:extLst>
              <c:f>(InputDataA_GeneralAssumptions!$I$88:$AN$88,InputDataA_GeneralAssumptions!$AS$88:$CI$88)</c:f>
              <c:numCache>
                <c:formatCode>0.000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numCache>
            </c:numRef>
          </c:val>
          <c:smooth val="0"/>
          <c:extLst>
            <c:ext xmlns:c16="http://schemas.microsoft.com/office/drawing/2014/chart" uri="{C3380CC4-5D6E-409C-BE32-E72D297353CC}">
              <c16:uniqueId val="{00000000-3B5E-43A0-AC72-78B11D505E61}"/>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InputDataA_GeneralAssumptions!$I$84:$CI$84</c15:sqref>
                  </c15:fullRef>
                </c:ext>
              </c:extLst>
              <c:f>(InputDataA_GeneralAssumptions!$I$84:$AN$84,InputDataA_GeneralAssumptions!$AS$84:$CI$84)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InputDataA_GeneralAssumptions!$I$92:$CI$92</c15:sqref>
                  </c15:fullRef>
                </c:ext>
              </c:extLst>
              <c:f>(InputDataA_GeneralAssumptions!$I$92:$AN$92,InputDataA_GeneralAssumptions!$AS$92:$CI$92)</c:f>
              <c:numCache>
                <c:formatCode>0.000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numCache>
            </c:numRef>
          </c:val>
          <c:smooth val="0"/>
          <c:extLst>
            <c:ext xmlns:c16="http://schemas.microsoft.com/office/drawing/2014/chart" uri="{C3380CC4-5D6E-409C-BE32-E72D297353CC}">
              <c16:uniqueId val="{00000001-3B5E-43A0-AC72-78B11D505E61}"/>
            </c:ext>
          </c:extLst>
        </c:ser>
        <c:dLbls>
          <c:showLegendKey val="0"/>
          <c:showVal val="0"/>
          <c:showCatName val="0"/>
          <c:showSerName val="0"/>
          <c:showPercent val="0"/>
          <c:showBubbleSize val="0"/>
        </c:dLbls>
        <c:smooth val="0"/>
        <c:axId val="-2121552872"/>
        <c:axId val="-2121549832"/>
      </c:lineChart>
      <c:dateAx>
        <c:axId val="-2121552872"/>
        <c:scaling>
          <c:orientation val="minMax"/>
        </c:scaling>
        <c:delete val="0"/>
        <c:axPos val="b"/>
        <c:numFmt formatCode="0" sourceLinked="1"/>
        <c:majorTickMark val="none"/>
        <c:minorTickMark val="none"/>
        <c:tickLblPos val="nextTo"/>
        <c:crossAx val="-2121549832"/>
        <c:crosses val="autoZero"/>
        <c:auto val="0"/>
        <c:lblOffset val="100"/>
        <c:baseTimeUnit val="days"/>
        <c:majorUnit val="4"/>
        <c:majorTimeUnit val="days"/>
      </c:dateAx>
      <c:valAx>
        <c:axId val="-2121549832"/>
        <c:scaling>
          <c:orientation val="minMax"/>
        </c:scaling>
        <c:delete val="0"/>
        <c:axPos val="l"/>
        <c:majorGridlines/>
        <c:numFmt formatCode="0%" sourceLinked="0"/>
        <c:majorTickMark val="none"/>
        <c:minorTickMark val="none"/>
        <c:tickLblPos val="nextTo"/>
        <c:spPr>
          <a:ln w="9525">
            <a:noFill/>
          </a:ln>
        </c:spPr>
        <c:crossAx val="-212155287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DataSummary!$D$483</c:f>
          <c:strCache>
            <c:ptCount val="1"/>
            <c:pt idx="0">
              <c:v>ARG: Net Foreign Direct Invest. Ratio to GDP </c:v>
            </c:pt>
          </c:strCache>
        </c:strRef>
      </c:tx>
      <c:overlay val="0"/>
      <c:txPr>
        <a:bodyPr/>
        <a:lstStyle/>
        <a:p>
          <a:pPr>
            <a:defRPr sz="1300"/>
          </a:pPr>
          <a:endParaRPr lang="en-US"/>
        </a:p>
      </c:txPr>
    </c:title>
    <c:autoTitleDeleted val="0"/>
    <c:plotArea>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InputDataA_GeneralAssumptions!$I$94:$CI$94</c15:sqref>
                  </c15:fullRef>
                </c:ext>
              </c:extLst>
              <c:f>(InputDataA_GeneralAssumptions!$I$94:$AN$94,InputDataA_GeneralAssumptions!$AS$94:$CI$94)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InputDataA_GeneralAssumptions!$I$97:$CI$97</c15:sqref>
                  </c15:fullRef>
                </c:ext>
              </c:extLst>
              <c:f>(InputDataA_GeneralAssumptions!$I$97:$AN$97,InputDataA_GeneralAssumptions!$AS$97:$CI$97)</c:f>
              <c:numCache>
                <c:formatCode>0.000</c:formatCode>
                <c:ptCount val="75"/>
                <c:pt idx="0">
                  <c:v>1.9992845132946968E-2</c:v>
                </c:pt>
                <c:pt idx="1">
                  <c:v>1.9992845132946968E-2</c:v>
                </c:pt>
                <c:pt idx="2">
                  <c:v>1.9992845132946968E-2</c:v>
                </c:pt>
                <c:pt idx="3">
                  <c:v>1.9992845132946968E-2</c:v>
                </c:pt>
                <c:pt idx="4">
                  <c:v>1.9992845132946968E-2</c:v>
                </c:pt>
                <c:pt idx="5">
                  <c:v>1.9992845132946968E-2</c:v>
                </c:pt>
                <c:pt idx="6">
                  <c:v>1.9992845132946968E-2</c:v>
                </c:pt>
                <c:pt idx="7">
                  <c:v>1.9992845132946968E-2</c:v>
                </c:pt>
                <c:pt idx="8">
                  <c:v>1.9992845132946968E-2</c:v>
                </c:pt>
                <c:pt idx="9">
                  <c:v>1.9992845132946968E-2</c:v>
                </c:pt>
                <c:pt idx="10">
                  <c:v>1.9992845132946968E-2</c:v>
                </c:pt>
                <c:pt idx="11">
                  <c:v>1.9992845132946968E-2</c:v>
                </c:pt>
                <c:pt idx="12">
                  <c:v>1.9992845132946968E-2</c:v>
                </c:pt>
                <c:pt idx="13">
                  <c:v>1.9992845132946968E-2</c:v>
                </c:pt>
                <c:pt idx="14">
                  <c:v>1.9992845132946968E-2</c:v>
                </c:pt>
                <c:pt idx="15">
                  <c:v>1.9992845132946968E-2</c:v>
                </c:pt>
                <c:pt idx="16">
                  <c:v>1.9992845132946968E-2</c:v>
                </c:pt>
                <c:pt idx="17">
                  <c:v>1.9992845132946968E-2</c:v>
                </c:pt>
                <c:pt idx="18">
                  <c:v>1.9992845132946968E-2</c:v>
                </c:pt>
                <c:pt idx="19">
                  <c:v>1.9992845132946968E-2</c:v>
                </c:pt>
                <c:pt idx="20">
                  <c:v>1.9992845132946968E-2</c:v>
                </c:pt>
                <c:pt idx="21">
                  <c:v>1.9992845132946968E-2</c:v>
                </c:pt>
                <c:pt idx="22">
                  <c:v>1.9992845132946968E-2</c:v>
                </c:pt>
                <c:pt idx="23">
                  <c:v>1.9992845132946968E-2</c:v>
                </c:pt>
                <c:pt idx="24">
                  <c:v>1.9992845132946968E-2</c:v>
                </c:pt>
                <c:pt idx="25">
                  <c:v>1.9992845132946968E-2</c:v>
                </c:pt>
                <c:pt idx="26">
                  <c:v>1.9992845132946968E-2</c:v>
                </c:pt>
                <c:pt idx="27">
                  <c:v>1.9992845132946968E-2</c:v>
                </c:pt>
                <c:pt idx="28">
                  <c:v>1.9992845132946968E-2</c:v>
                </c:pt>
                <c:pt idx="29">
                  <c:v>1.9992845132946968E-2</c:v>
                </c:pt>
                <c:pt idx="30">
                  <c:v>1.9992845132946968E-2</c:v>
                </c:pt>
                <c:pt idx="31">
                  <c:v>1.9992845132946968E-2</c:v>
                </c:pt>
                <c:pt idx="32">
                  <c:v>1.9992845132946968E-2</c:v>
                </c:pt>
                <c:pt idx="33">
                  <c:v>1.9992845132946968E-2</c:v>
                </c:pt>
                <c:pt idx="34">
                  <c:v>1.9992845132946968E-2</c:v>
                </c:pt>
                <c:pt idx="35">
                  <c:v>1.9992845132946968E-2</c:v>
                </c:pt>
                <c:pt idx="36">
                  <c:v>1.9992845132946968E-2</c:v>
                </c:pt>
                <c:pt idx="37">
                  <c:v>1.9992845132946968E-2</c:v>
                </c:pt>
                <c:pt idx="38">
                  <c:v>1.9992845132946968E-2</c:v>
                </c:pt>
                <c:pt idx="39">
                  <c:v>1.9992845132946968E-2</c:v>
                </c:pt>
                <c:pt idx="40">
                  <c:v>1.9992845132946968E-2</c:v>
                </c:pt>
                <c:pt idx="41">
                  <c:v>1.9992845132946968E-2</c:v>
                </c:pt>
                <c:pt idx="42">
                  <c:v>1.9992845132946968E-2</c:v>
                </c:pt>
                <c:pt idx="43">
                  <c:v>1.9992845132946968E-2</c:v>
                </c:pt>
                <c:pt idx="44">
                  <c:v>1.9992845132946968E-2</c:v>
                </c:pt>
                <c:pt idx="45">
                  <c:v>1.9992845132946968E-2</c:v>
                </c:pt>
                <c:pt idx="46">
                  <c:v>1.9992845132946968E-2</c:v>
                </c:pt>
                <c:pt idx="47">
                  <c:v>1.9992845132946968E-2</c:v>
                </c:pt>
                <c:pt idx="48">
                  <c:v>1.9992845132946968E-2</c:v>
                </c:pt>
                <c:pt idx="49">
                  <c:v>1.9992845132946968E-2</c:v>
                </c:pt>
                <c:pt idx="50">
                  <c:v>1.9992845132946968E-2</c:v>
                </c:pt>
                <c:pt idx="51">
                  <c:v>1.9992845132946968E-2</c:v>
                </c:pt>
                <c:pt idx="52">
                  <c:v>1.9992845132946968E-2</c:v>
                </c:pt>
                <c:pt idx="53">
                  <c:v>1.9992845132946968E-2</c:v>
                </c:pt>
                <c:pt idx="54">
                  <c:v>1.9992845132946968E-2</c:v>
                </c:pt>
                <c:pt idx="55">
                  <c:v>1.9992845132946968E-2</c:v>
                </c:pt>
                <c:pt idx="56">
                  <c:v>1.9992845132946968E-2</c:v>
                </c:pt>
                <c:pt idx="57">
                  <c:v>1.9992845132946968E-2</c:v>
                </c:pt>
                <c:pt idx="58">
                  <c:v>1.9992845132946968E-2</c:v>
                </c:pt>
                <c:pt idx="59">
                  <c:v>1.9992845132946968E-2</c:v>
                </c:pt>
                <c:pt idx="60">
                  <c:v>1.9992845132946968E-2</c:v>
                </c:pt>
                <c:pt idx="61">
                  <c:v>1.9992845132946968E-2</c:v>
                </c:pt>
                <c:pt idx="62">
                  <c:v>1.9992845132946968E-2</c:v>
                </c:pt>
                <c:pt idx="63">
                  <c:v>1.9992845132946968E-2</c:v>
                </c:pt>
                <c:pt idx="64">
                  <c:v>1.9992845132946968E-2</c:v>
                </c:pt>
                <c:pt idx="65">
                  <c:v>1.9992845132946968E-2</c:v>
                </c:pt>
                <c:pt idx="66">
                  <c:v>1.9992845132946968E-2</c:v>
                </c:pt>
                <c:pt idx="67">
                  <c:v>1.9992845132946968E-2</c:v>
                </c:pt>
                <c:pt idx="68">
                  <c:v>1.9992845132946968E-2</c:v>
                </c:pt>
                <c:pt idx="69">
                  <c:v>1.9992845132946968E-2</c:v>
                </c:pt>
                <c:pt idx="70">
                  <c:v>1.9992845132946968E-2</c:v>
                </c:pt>
                <c:pt idx="71">
                  <c:v>1.9992845132946968E-2</c:v>
                </c:pt>
                <c:pt idx="72">
                  <c:v>1.9992845132946968E-2</c:v>
                </c:pt>
                <c:pt idx="73">
                  <c:v>1.9992845132946968E-2</c:v>
                </c:pt>
                <c:pt idx="74">
                  <c:v>1.9992845132946968E-2</c:v>
                </c:pt>
              </c:numCache>
            </c:numRef>
          </c:val>
          <c:smooth val="0"/>
          <c:extLst>
            <c:ext xmlns:c16="http://schemas.microsoft.com/office/drawing/2014/chart" uri="{C3380CC4-5D6E-409C-BE32-E72D297353CC}">
              <c16:uniqueId val="{00000000-015C-4B01-8FDD-0460FD97ABCC}"/>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InputDataA_GeneralAssumptions!$I$94:$CI$94</c15:sqref>
                  </c15:fullRef>
                </c:ext>
              </c:extLst>
              <c:f>(InputDataA_GeneralAssumptions!$I$94:$AN$94,InputDataA_GeneralAssumptions!$AS$94:$CI$94)</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InputDataA_GeneralAssumptions!$I$101:$CI$101</c15:sqref>
                  </c15:fullRef>
                </c:ext>
              </c:extLst>
              <c:f>(InputDataA_GeneralAssumptions!$I$101:$AN$101,InputDataA_GeneralAssumptions!$AS$101:$CI$101)</c:f>
              <c:numCache>
                <c:formatCode>0.000</c:formatCode>
                <c:ptCount val="75"/>
                <c:pt idx="0">
                  <c:v>1.9992845132946968E-2</c:v>
                </c:pt>
                <c:pt idx="1">
                  <c:v>1.9992845132946968E-2</c:v>
                </c:pt>
                <c:pt idx="2">
                  <c:v>1.9992845132946968E-2</c:v>
                </c:pt>
                <c:pt idx="3">
                  <c:v>1.9992845132946968E-2</c:v>
                </c:pt>
                <c:pt idx="4">
                  <c:v>1.9992845132946968E-2</c:v>
                </c:pt>
                <c:pt idx="5">
                  <c:v>1.9992845132946968E-2</c:v>
                </c:pt>
                <c:pt idx="6">
                  <c:v>1.9992845132946968E-2</c:v>
                </c:pt>
                <c:pt idx="7">
                  <c:v>1.9992845132946968E-2</c:v>
                </c:pt>
                <c:pt idx="8">
                  <c:v>1.9992845132946968E-2</c:v>
                </c:pt>
                <c:pt idx="9">
                  <c:v>1.9992845132946968E-2</c:v>
                </c:pt>
                <c:pt idx="10">
                  <c:v>1.9992845132946968E-2</c:v>
                </c:pt>
                <c:pt idx="11">
                  <c:v>1.9992845132946968E-2</c:v>
                </c:pt>
                <c:pt idx="12">
                  <c:v>1.9992845132946968E-2</c:v>
                </c:pt>
                <c:pt idx="13">
                  <c:v>1.9992845132946968E-2</c:v>
                </c:pt>
                <c:pt idx="14">
                  <c:v>1.9992845132946968E-2</c:v>
                </c:pt>
                <c:pt idx="15">
                  <c:v>1.9992845132946968E-2</c:v>
                </c:pt>
                <c:pt idx="16">
                  <c:v>1.9992845132946968E-2</c:v>
                </c:pt>
                <c:pt idx="17">
                  <c:v>1.9992845132946968E-2</c:v>
                </c:pt>
                <c:pt idx="18">
                  <c:v>1.9992845132946968E-2</c:v>
                </c:pt>
                <c:pt idx="19">
                  <c:v>1.9992845132946968E-2</c:v>
                </c:pt>
                <c:pt idx="20">
                  <c:v>1.9992845132946968E-2</c:v>
                </c:pt>
                <c:pt idx="21">
                  <c:v>1.9992845132946968E-2</c:v>
                </c:pt>
                <c:pt idx="22">
                  <c:v>1.9992845132946968E-2</c:v>
                </c:pt>
                <c:pt idx="23">
                  <c:v>1.9992845132946968E-2</c:v>
                </c:pt>
                <c:pt idx="24">
                  <c:v>1.9992845132946968E-2</c:v>
                </c:pt>
                <c:pt idx="25">
                  <c:v>1.9992845132946968E-2</c:v>
                </c:pt>
                <c:pt idx="26">
                  <c:v>1.9992845132946968E-2</c:v>
                </c:pt>
                <c:pt idx="27">
                  <c:v>1.9992845132946968E-2</c:v>
                </c:pt>
                <c:pt idx="28">
                  <c:v>1.9992845132946968E-2</c:v>
                </c:pt>
                <c:pt idx="29">
                  <c:v>1.9992845132946968E-2</c:v>
                </c:pt>
                <c:pt idx="30">
                  <c:v>1.9992845132946968E-2</c:v>
                </c:pt>
                <c:pt idx="31">
                  <c:v>1.9992845132946968E-2</c:v>
                </c:pt>
                <c:pt idx="32">
                  <c:v>1.9992845132946968E-2</c:v>
                </c:pt>
                <c:pt idx="33">
                  <c:v>1.9992845132946968E-2</c:v>
                </c:pt>
                <c:pt idx="34">
                  <c:v>1.9992845132946968E-2</c:v>
                </c:pt>
                <c:pt idx="35">
                  <c:v>1.9992845132946968E-2</c:v>
                </c:pt>
                <c:pt idx="36">
                  <c:v>1.9992845132946968E-2</c:v>
                </c:pt>
                <c:pt idx="37">
                  <c:v>1.9992845132946968E-2</c:v>
                </c:pt>
                <c:pt idx="38">
                  <c:v>1.9992845132946968E-2</c:v>
                </c:pt>
                <c:pt idx="39">
                  <c:v>1.9992845132946968E-2</c:v>
                </c:pt>
                <c:pt idx="40">
                  <c:v>1.9992845132946968E-2</c:v>
                </c:pt>
                <c:pt idx="41">
                  <c:v>1.9992845132946968E-2</c:v>
                </c:pt>
                <c:pt idx="42">
                  <c:v>1.9992845132946968E-2</c:v>
                </c:pt>
                <c:pt idx="43">
                  <c:v>1.9992845132946968E-2</c:v>
                </c:pt>
                <c:pt idx="44">
                  <c:v>1.9992845132946968E-2</c:v>
                </c:pt>
                <c:pt idx="45">
                  <c:v>1.9992845132946968E-2</c:v>
                </c:pt>
                <c:pt idx="46">
                  <c:v>1.9992845132946968E-2</c:v>
                </c:pt>
                <c:pt idx="47">
                  <c:v>1.9992845132946968E-2</c:v>
                </c:pt>
                <c:pt idx="48">
                  <c:v>1.9992845132946968E-2</c:v>
                </c:pt>
                <c:pt idx="49">
                  <c:v>1.9992845132946968E-2</c:v>
                </c:pt>
                <c:pt idx="50">
                  <c:v>1.9992845132946968E-2</c:v>
                </c:pt>
                <c:pt idx="51">
                  <c:v>1.9992845132946968E-2</c:v>
                </c:pt>
                <c:pt idx="52">
                  <c:v>1.9992845132946968E-2</c:v>
                </c:pt>
                <c:pt idx="53">
                  <c:v>1.9992845132946968E-2</c:v>
                </c:pt>
                <c:pt idx="54">
                  <c:v>1.9992845132946968E-2</c:v>
                </c:pt>
                <c:pt idx="55">
                  <c:v>1.9992845132946968E-2</c:v>
                </c:pt>
                <c:pt idx="56">
                  <c:v>1.9992845132946968E-2</c:v>
                </c:pt>
                <c:pt idx="57">
                  <c:v>1.9992845132946968E-2</c:v>
                </c:pt>
                <c:pt idx="58">
                  <c:v>1.9992845132946968E-2</c:v>
                </c:pt>
                <c:pt idx="59">
                  <c:v>1.9992845132946968E-2</c:v>
                </c:pt>
                <c:pt idx="60">
                  <c:v>1.9992845132946968E-2</c:v>
                </c:pt>
                <c:pt idx="61">
                  <c:v>1.9992845132946968E-2</c:v>
                </c:pt>
                <c:pt idx="62">
                  <c:v>1.9992845132946968E-2</c:v>
                </c:pt>
                <c:pt idx="63">
                  <c:v>1.9992845132946968E-2</c:v>
                </c:pt>
                <c:pt idx="64">
                  <c:v>1.9992845132946968E-2</c:v>
                </c:pt>
                <c:pt idx="65">
                  <c:v>1.9992845132946968E-2</c:v>
                </c:pt>
                <c:pt idx="66">
                  <c:v>1.9992845132946968E-2</c:v>
                </c:pt>
                <c:pt idx="67">
                  <c:v>1.9992845132946968E-2</c:v>
                </c:pt>
                <c:pt idx="68">
                  <c:v>1.9992845132946968E-2</c:v>
                </c:pt>
                <c:pt idx="69">
                  <c:v>1.9992845132946968E-2</c:v>
                </c:pt>
                <c:pt idx="70">
                  <c:v>1.9992845132946968E-2</c:v>
                </c:pt>
                <c:pt idx="71">
                  <c:v>1.9992845132946968E-2</c:v>
                </c:pt>
                <c:pt idx="72">
                  <c:v>1.9992845132946968E-2</c:v>
                </c:pt>
                <c:pt idx="73">
                  <c:v>1.9992845132946968E-2</c:v>
                </c:pt>
                <c:pt idx="74">
                  <c:v>1.9992845132946968E-2</c:v>
                </c:pt>
              </c:numCache>
            </c:numRef>
          </c:val>
          <c:smooth val="0"/>
          <c:extLst>
            <c:ext xmlns:c16="http://schemas.microsoft.com/office/drawing/2014/chart" uri="{C3380CC4-5D6E-409C-BE32-E72D297353CC}">
              <c16:uniqueId val="{00000001-015C-4B01-8FDD-0460FD97ABCC}"/>
            </c:ext>
          </c:extLst>
        </c:ser>
        <c:dLbls>
          <c:showLegendKey val="0"/>
          <c:showVal val="0"/>
          <c:showCatName val="0"/>
          <c:showSerName val="0"/>
          <c:showPercent val="0"/>
          <c:showBubbleSize val="0"/>
        </c:dLbls>
        <c:smooth val="0"/>
        <c:axId val="-2121509944"/>
        <c:axId val="-2121506904"/>
      </c:lineChart>
      <c:dateAx>
        <c:axId val="-2121509944"/>
        <c:scaling>
          <c:orientation val="minMax"/>
        </c:scaling>
        <c:delete val="0"/>
        <c:axPos val="b"/>
        <c:numFmt formatCode="0" sourceLinked="1"/>
        <c:majorTickMark val="none"/>
        <c:minorTickMark val="none"/>
        <c:tickLblPos val="nextTo"/>
        <c:crossAx val="-2121506904"/>
        <c:crosses val="autoZero"/>
        <c:auto val="0"/>
        <c:lblOffset val="100"/>
        <c:baseTimeUnit val="days"/>
        <c:majorUnit val="4"/>
        <c:majorTimeUnit val="days"/>
      </c:dateAx>
      <c:valAx>
        <c:axId val="-2121506904"/>
        <c:scaling>
          <c:orientation val="minMax"/>
        </c:scaling>
        <c:delete val="0"/>
        <c:axPos val="l"/>
        <c:majorGridlines/>
        <c:numFmt formatCode="0.0%" sourceLinked="0"/>
        <c:majorTickMark val="none"/>
        <c:minorTickMark val="none"/>
        <c:tickLblPos val="nextTo"/>
        <c:spPr>
          <a:ln w="9525">
            <a:noFill/>
          </a:ln>
        </c:spPr>
        <c:crossAx val="-21215099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b="1" i="0" u="none" strike="noStrike" baseline="0">
                <a:effectLst/>
              </a:rPr>
              <a:t>Total Population Annual Growth Rate</a:t>
            </a:r>
            <a:r>
              <a:rPr lang="en-US" sz="1400" b="1" i="0" u="none" strike="noStrike" baseline="0"/>
              <a:t> </a:t>
            </a:r>
            <a:endParaRPr lang="en-US" sz="1400"/>
          </a:p>
        </c:rich>
      </c:tx>
      <c:overlay val="0"/>
    </c:title>
    <c:autoTitleDeleted val="0"/>
    <c:plotArea>
      <c:layout/>
      <c:lineChart>
        <c:grouping val="standard"/>
        <c:varyColors val="0"/>
        <c:ser>
          <c:idx val="0"/>
          <c:order val="0"/>
          <c:tx>
            <c:v>Baseline</c:v>
          </c:tx>
          <c:marker>
            <c:symbol val="none"/>
          </c:marker>
          <c:cat>
            <c:numRef>
              <c:f>InputDataA_GeneralAssumptions!$I$103:$AR$103</c:f>
              <c:numCache>
                <c:formatCode>0</c:formatCode>
                <c:ptCount val="3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numCache>
            </c:numRef>
          </c:cat>
          <c:val>
            <c:numRef>
              <c:f>InputDataA_GeneralAssumptions!$I$106:$AR$106</c:f>
              <c:numCache>
                <c:formatCode>0.000</c:formatCode>
                <c:ptCount val="36"/>
                <c:pt idx="0">
                  <c:v>5.7913460415723872E-3</c:v>
                </c:pt>
                <c:pt idx="1">
                  <c:v>6.2040179941906803E-3</c:v>
                </c:pt>
                <c:pt idx="2">
                  <c:v>6.0717967263181905E-3</c:v>
                </c:pt>
                <c:pt idx="3">
                  <c:v>5.9557568035579767E-3</c:v>
                </c:pt>
                <c:pt idx="4">
                  <c:v>5.8451313294571872E-3</c:v>
                </c:pt>
                <c:pt idx="5">
                  <c:v>5.726426784889993E-3</c:v>
                </c:pt>
                <c:pt idx="6">
                  <c:v>5.6018683794949453E-3</c:v>
                </c:pt>
                <c:pt idx="7">
                  <c:v>5.4822581325104647E-3</c:v>
                </c:pt>
                <c:pt idx="8">
                  <c:v>5.3474769372230391E-3</c:v>
                </c:pt>
                <c:pt idx="9">
                  <c:v>5.2312869991604227E-3</c:v>
                </c:pt>
                <c:pt idx="10">
                  <c:v>5.1321308690881473E-3</c:v>
                </c:pt>
                <c:pt idx="11">
                  <c:v>5.0192269247892884E-3</c:v>
                </c:pt>
                <c:pt idx="12">
                  <c:v>4.8959159460639778E-3</c:v>
                </c:pt>
                <c:pt idx="13">
                  <c:v>4.7614580986903299E-3</c:v>
                </c:pt>
                <c:pt idx="14">
                  <c:v>4.6365863408013297E-3</c:v>
                </c:pt>
                <c:pt idx="15">
                  <c:v>4.485098187043679E-3</c:v>
                </c:pt>
                <c:pt idx="16">
                  <c:v>4.30259640202868E-3</c:v>
                </c:pt>
                <c:pt idx="17">
                  <c:v>4.1344501481050955E-3</c:v>
                </c:pt>
                <c:pt idx="18">
                  <c:v>3.9676502543093406E-3</c:v>
                </c:pt>
                <c:pt idx="19">
                  <c:v>3.7810580617594347E-3</c:v>
                </c:pt>
                <c:pt idx="20">
                  <c:v>3.6117050432151743E-3</c:v>
                </c:pt>
                <c:pt idx="21">
                  <c:v>3.4463496336558652E-3</c:v>
                </c:pt>
                <c:pt idx="22">
                  <c:v>3.2629972600020096E-3</c:v>
                </c:pt>
                <c:pt idx="23">
                  <c:v>3.0854719137067832E-3</c:v>
                </c:pt>
                <c:pt idx="24">
                  <c:v>2.9239311588833417E-3</c:v>
                </c:pt>
                <c:pt idx="25">
                  <c:v>2.7389910311423904E-3</c:v>
                </c:pt>
                <c:pt idx="26">
                  <c:v>2.5252281435834689E-3</c:v>
                </c:pt>
                <c:pt idx="27">
                  <c:v>2.3272024420499804E-3</c:v>
                </c:pt>
                <c:pt idx="28">
                  <c:v>2.1263560932116565E-3</c:v>
                </c:pt>
                <c:pt idx="29">
                  <c:v>1.9290196543886307E-3</c:v>
                </c:pt>
                <c:pt idx="30">
                  <c:v>1.7231669320498799E-3</c:v>
                </c:pt>
                <c:pt idx="31">
                  <c:v>1.5257498920022705E-3</c:v>
                </c:pt>
                <c:pt idx="32">
                  <c:v>1.3226149756746519E-3</c:v>
                </c:pt>
                <c:pt idx="33">
                  <c:v>1.1260843625076067E-3</c:v>
                </c:pt>
                <c:pt idx="34">
                  <c:v>9.4807517718176193E-4</c:v>
                </c:pt>
                <c:pt idx="35">
                  <c:v>7.5327609843034438E-4</c:v>
                </c:pt>
              </c:numCache>
            </c:numRef>
          </c:val>
          <c:smooth val="0"/>
          <c:extLst>
            <c:ext xmlns:c16="http://schemas.microsoft.com/office/drawing/2014/chart" uri="{C3380CC4-5D6E-409C-BE32-E72D297353CC}">
              <c16:uniqueId val="{00000000-7150-4F72-B2F9-03AD142F5AA1}"/>
            </c:ext>
          </c:extLst>
        </c:ser>
        <c:ser>
          <c:idx val="1"/>
          <c:order val="1"/>
          <c:tx>
            <c:v>Scenario</c:v>
          </c:tx>
          <c:spPr>
            <a:ln>
              <a:prstDash val="sysDash"/>
            </a:ln>
          </c:spPr>
          <c:marker>
            <c:symbol val="none"/>
          </c:marker>
          <c:cat>
            <c:numRef>
              <c:f>InputDataA_GeneralAssumptions!$I$103:$AR$103</c:f>
              <c:numCache>
                <c:formatCode>0</c:formatCode>
                <c:ptCount val="3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numCache>
            </c:numRef>
          </c:cat>
          <c:val>
            <c:numRef>
              <c:f>InputDataA_GeneralAssumptions!$I$110:$AR$110</c:f>
              <c:numCache>
                <c:formatCode>0.000</c:formatCode>
                <c:ptCount val="36"/>
                <c:pt idx="0">
                  <c:v>5.7913460415723872E-3</c:v>
                </c:pt>
                <c:pt idx="1">
                  <c:v>6.2040179941906803E-3</c:v>
                </c:pt>
                <c:pt idx="2">
                  <c:v>6.0717967263181905E-3</c:v>
                </c:pt>
                <c:pt idx="3">
                  <c:v>5.9557568035579767E-3</c:v>
                </c:pt>
                <c:pt idx="4">
                  <c:v>5.8451313294571872E-3</c:v>
                </c:pt>
                <c:pt idx="5">
                  <c:v>5.726426784889993E-3</c:v>
                </c:pt>
                <c:pt idx="6">
                  <c:v>5.6018683794949453E-3</c:v>
                </c:pt>
                <c:pt idx="7">
                  <c:v>5.4822581325104647E-3</c:v>
                </c:pt>
                <c:pt idx="8">
                  <c:v>5.3474769372230391E-3</c:v>
                </c:pt>
                <c:pt idx="9">
                  <c:v>5.2312869991604227E-3</c:v>
                </c:pt>
                <c:pt idx="10">
                  <c:v>5.1321308690881473E-3</c:v>
                </c:pt>
                <c:pt idx="11">
                  <c:v>5.0192269247892884E-3</c:v>
                </c:pt>
                <c:pt idx="12">
                  <c:v>4.8959159460639778E-3</c:v>
                </c:pt>
                <c:pt idx="13">
                  <c:v>4.7614580986903299E-3</c:v>
                </c:pt>
                <c:pt idx="14">
                  <c:v>4.6365863408013297E-3</c:v>
                </c:pt>
                <c:pt idx="15">
                  <c:v>4.485098187043679E-3</c:v>
                </c:pt>
                <c:pt idx="16">
                  <c:v>4.30259640202868E-3</c:v>
                </c:pt>
                <c:pt idx="17">
                  <c:v>4.1344501481050955E-3</c:v>
                </c:pt>
                <c:pt idx="18">
                  <c:v>3.9676502543093406E-3</c:v>
                </c:pt>
                <c:pt idx="19">
                  <c:v>3.7810580617594347E-3</c:v>
                </c:pt>
                <c:pt idx="20">
                  <c:v>3.6117050432151743E-3</c:v>
                </c:pt>
                <c:pt idx="21">
                  <c:v>3.4463496336558652E-3</c:v>
                </c:pt>
                <c:pt idx="22">
                  <c:v>3.2629972600020096E-3</c:v>
                </c:pt>
                <c:pt idx="23">
                  <c:v>3.0854719137067832E-3</c:v>
                </c:pt>
                <c:pt idx="24">
                  <c:v>2.9239311588833417E-3</c:v>
                </c:pt>
                <c:pt idx="25">
                  <c:v>2.7389910311423904E-3</c:v>
                </c:pt>
                <c:pt idx="26">
                  <c:v>2.5252281435834689E-3</c:v>
                </c:pt>
                <c:pt idx="27">
                  <c:v>2.3272024420499804E-3</c:v>
                </c:pt>
                <c:pt idx="28">
                  <c:v>2.1263560932116565E-3</c:v>
                </c:pt>
                <c:pt idx="29">
                  <c:v>1.9290196543886307E-3</c:v>
                </c:pt>
                <c:pt idx="30">
                  <c:v>1.7231669320498799E-3</c:v>
                </c:pt>
                <c:pt idx="31">
                  <c:v>1.5257498920022705E-3</c:v>
                </c:pt>
                <c:pt idx="32">
                  <c:v>1.3226149756746519E-3</c:v>
                </c:pt>
                <c:pt idx="33">
                  <c:v>1.1260843625076067E-3</c:v>
                </c:pt>
                <c:pt idx="34">
                  <c:v>9.4807517718176193E-4</c:v>
                </c:pt>
                <c:pt idx="35">
                  <c:v>7.5327609843034438E-4</c:v>
                </c:pt>
              </c:numCache>
            </c:numRef>
          </c:val>
          <c:smooth val="0"/>
          <c:extLst>
            <c:ext xmlns:c16="http://schemas.microsoft.com/office/drawing/2014/chart" uri="{C3380CC4-5D6E-409C-BE32-E72D297353CC}">
              <c16:uniqueId val="{00000001-7150-4F72-B2F9-03AD142F5AA1}"/>
            </c:ext>
          </c:extLst>
        </c:ser>
        <c:dLbls>
          <c:showLegendKey val="0"/>
          <c:showVal val="0"/>
          <c:showCatName val="0"/>
          <c:showSerName val="0"/>
          <c:showPercent val="0"/>
          <c:showBubbleSize val="0"/>
        </c:dLbls>
        <c:smooth val="0"/>
        <c:axId val="-2121470696"/>
        <c:axId val="-2121467688"/>
      </c:lineChart>
      <c:catAx>
        <c:axId val="-2121470696"/>
        <c:scaling>
          <c:orientation val="minMax"/>
        </c:scaling>
        <c:delete val="0"/>
        <c:axPos val="b"/>
        <c:numFmt formatCode="0" sourceLinked="1"/>
        <c:majorTickMark val="none"/>
        <c:minorTickMark val="none"/>
        <c:tickLblPos val="nextTo"/>
        <c:crossAx val="-2121467688"/>
        <c:crosses val="autoZero"/>
        <c:auto val="1"/>
        <c:lblAlgn val="ctr"/>
        <c:lblOffset val="100"/>
        <c:noMultiLvlLbl val="0"/>
      </c:catAx>
      <c:valAx>
        <c:axId val="-2121467688"/>
        <c:scaling>
          <c:orientation val="minMax"/>
        </c:scaling>
        <c:delete val="0"/>
        <c:axPos val="l"/>
        <c:majorGridlines/>
        <c:numFmt formatCode="0.0%" sourceLinked="0"/>
        <c:majorTickMark val="none"/>
        <c:minorTickMark val="none"/>
        <c:tickLblPos val="nextTo"/>
        <c:spPr>
          <a:ln w="9525">
            <a:noFill/>
          </a:ln>
        </c:spPr>
        <c:crossAx val="-212147069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strRef>
          <c:f>DataSummary!$D$480</c:f>
          <c:strCache>
            <c:ptCount val="1"/>
            <c:pt idx="0">
              <c:v>ARG: Labor force participation rate, Total </c:v>
            </c:pt>
          </c:strCache>
        </c:strRef>
      </c:tx>
      <c:layout>
        <c:manualLayout>
          <c:xMode val="edge"/>
          <c:yMode val="edge"/>
          <c:x val="0.12605630241000715"/>
          <c:y val="1.9122359006480523E-2"/>
        </c:manualLayout>
      </c:layout>
      <c:overlay val="0"/>
      <c:txPr>
        <a:bodyPr/>
        <a:lstStyle/>
        <a:p>
          <a:pPr>
            <a:defRPr sz="1300"/>
          </a:pPr>
          <a:endParaRPr lang="en-US"/>
        </a:p>
      </c:txPr>
    </c:title>
    <c:autoTitleDeleted val="0"/>
    <c:plotArea>
      <c:layout>
        <c:manualLayout>
          <c:layoutTarget val="inner"/>
          <c:xMode val="edge"/>
          <c:yMode val="edge"/>
          <c:x val="0.123838696204571"/>
          <c:y val="0.16481530267053501"/>
          <c:w val="0.82743450383620798"/>
          <c:h val="0.58166582632711095"/>
        </c:manualLayout>
      </c:layout>
      <c:lineChart>
        <c:grouping val="standard"/>
        <c:varyColors val="0"/>
        <c:ser>
          <c:idx val="0"/>
          <c:order val="0"/>
          <c:tx>
            <c:strRef>
              <c:f>DataSummary!$N$4</c:f>
              <c:strCache>
                <c:ptCount val="1"/>
                <c:pt idx="0">
                  <c:v>Baseline</c:v>
                </c:pt>
              </c:strCache>
            </c:strRef>
          </c:tx>
          <c:spPr>
            <a:ln>
              <a:prstDash val="solid"/>
            </a:ln>
          </c:spPr>
          <c:marker>
            <c:symbol val="none"/>
          </c:marker>
          <c:cat>
            <c:numRef>
              <c:extLst>
                <c:ext xmlns:c15="http://schemas.microsoft.com/office/drawing/2012/chart" uri="{02D57815-91ED-43cb-92C2-25804820EDAC}">
                  <c15:fullRef>
                    <c15:sqref>InputDataA_GeneralAssumptions!$I$132:$CI$132</c15:sqref>
                  </c15:fullRef>
                </c:ext>
              </c:extLst>
              <c:f>(InputDataA_GeneralAssumptions!$I$132:$AN$132,InputDataA_GeneralAssumptions!$AS$132:$CI$132)</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InputDataA_GeneralAssumptions!$I$68:$CH$68</c15:sqref>
                  </c15:fullRef>
                </c:ext>
              </c:extLst>
              <c:f>(InputDataA_GeneralAssumptions!$I$68:$AN$68,InputDataA_GeneralAssumptions!$AS$68:$CH$68)</c:f>
              <c:numCache>
                <c:formatCode>0.000</c:formatCode>
                <c:ptCount val="74"/>
                <c:pt idx="0">
                  <c:v>0.6853250179043413</c:v>
                </c:pt>
                <c:pt idx="1">
                  <c:v>0.68533669355839488</c:v>
                </c:pt>
                <c:pt idx="2">
                  <c:v>0.68534778038263311</c:v>
                </c:pt>
                <c:pt idx="3">
                  <c:v>0.68535828959286216</c:v>
                </c:pt>
                <c:pt idx="4">
                  <c:v>0.68536823801279056</c:v>
                </c:pt>
                <c:pt idx="5">
                  <c:v>0.685377827526927</c:v>
                </c:pt>
                <c:pt idx="6">
                  <c:v>0.68538710860639807</c:v>
                </c:pt>
                <c:pt idx="7">
                  <c:v>0.68539605881959198</c:v>
                </c:pt>
                <c:pt idx="8">
                  <c:v>0.68540475667715073</c:v>
                </c:pt>
                <c:pt idx="9">
                  <c:v>0.68541339845567939</c:v>
                </c:pt>
                <c:pt idx="10">
                  <c:v>0.68542204023420816</c:v>
                </c:pt>
                <c:pt idx="11">
                  <c:v>0.68543091193675987</c:v>
                </c:pt>
                <c:pt idx="12">
                  <c:v>0.68544004721075291</c:v>
                </c:pt>
                <c:pt idx="13">
                  <c:v>0.68544932268232106</c:v>
                </c:pt>
                <c:pt idx="14">
                  <c:v>0.68545886172533033</c:v>
                </c:pt>
                <c:pt idx="15">
                  <c:v>0.68546863630026578</c:v>
                </c:pt>
                <c:pt idx="16">
                  <c:v>0.68547875295728444</c:v>
                </c:pt>
                <c:pt idx="17">
                  <c:v>0.68548931263864044</c:v>
                </c:pt>
                <c:pt idx="18">
                  <c:v>0.68550025926530367</c:v>
                </c:pt>
                <c:pt idx="19">
                  <c:v>0.68551153675824406</c:v>
                </c:pt>
                <c:pt idx="20">
                  <c:v>0.68552316754907372</c:v>
                </c:pt>
                <c:pt idx="21">
                  <c:v>0.68553498900860554</c:v>
                </c:pt>
                <c:pt idx="22">
                  <c:v>0.68554682729184635</c:v>
                </c:pt>
                <c:pt idx="23">
                  <c:v>0.68555863192766897</c:v>
                </c:pt>
                <c:pt idx="24">
                  <c:v>0.68557059919267893</c:v>
                </c:pt>
                <c:pt idx="25">
                  <c:v>0.68558261692881584</c:v>
                </c:pt>
                <c:pt idx="26">
                  <c:v>0.6855944271725416</c:v>
                </c:pt>
                <c:pt idx="27">
                  <c:v>0.68560590094208718</c:v>
                </c:pt>
                <c:pt idx="28">
                  <c:v>0.6856168251371384</c:v>
                </c:pt>
                <c:pt idx="29">
                  <c:v>0.68562689693093293</c:v>
                </c:pt>
                <c:pt idx="30">
                  <c:v>0.68563626773685216</c:v>
                </c:pt>
                <c:pt idx="31">
                  <c:v>0.68564508896827703</c:v>
                </c:pt>
                <c:pt idx="32">
                  <c:v>0.68567563521593811</c:v>
                </c:pt>
                <c:pt idx="33">
                  <c:v>0.68567929717659948</c:v>
                </c:pt>
                <c:pt idx="34">
                  <c:v>0.68568238152325156</c:v>
                </c:pt>
                <c:pt idx="35">
                  <c:v>0.68568473684251319</c:v>
                </c:pt>
                <c:pt idx="36">
                  <c:v>0.68568675568759441</c:v>
                </c:pt>
                <c:pt idx="37">
                  <c:v>0.68568855582445853</c:v>
                </c:pt>
                <c:pt idx="38">
                  <c:v>0.68569013725310568</c:v>
                </c:pt>
                <c:pt idx="39">
                  <c:v>0.6856912195783853</c:v>
                </c:pt>
                <c:pt idx="40">
                  <c:v>0.68569198225319394</c:v>
                </c:pt>
                <c:pt idx="41">
                  <c:v>0.68569286830186837</c:v>
                </c:pt>
                <c:pt idx="42">
                  <c:v>0.68569381603747614</c:v>
                </c:pt>
                <c:pt idx="43">
                  <c:v>0.68569473573356865</c:v>
                </c:pt>
                <c:pt idx="44">
                  <c:v>0.68569561617434027</c:v>
                </c:pt>
                <c:pt idx="45">
                  <c:v>0.68569677140235896</c:v>
                </c:pt>
                <c:pt idx="46">
                  <c:v>0.6856982350650429</c:v>
                </c:pt>
                <c:pt idx="47">
                  <c:v>0.68569969872772696</c:v>
                </c:pt>
                <c:pt idx="48">
                  <c:v>0.68570071936607357</c:v>
                </c:pt>
                <c:pt idx="49">
                  <c:v>0.68570131941169499</c:v>
                </c:pt>
                <c:pt idx="50">
                  <c:v>0.68570146521717312</c:v>
                </c:pt>
                <c:pt idx="51">
                  <c:v>0.68570102780073872</c:v>
                </c:pt>
                <c:pt idx="52">
                  <c:v>0.68570031559705735</c:v>
                </c:pt>
                <c:pt idx="53">
                  <c:v>0.68569906503468747</c:v>
                </c:pt>
                <c:pt idx="54">
                  <c:v>0.68569719760298731</c:v>
                </c:pt>
                <c:pt idx="55">
                  <c:v>0.68569496565759191</c:v>
                </c:pt>
                <c:pt idx="56">
                  <c:v>0.68569258790671828</c:v>
                </c:pt>
                <c:pt idx="57">
                  <c:v>0.6856898848974704</c:v>
                </c:pt>
                <c:pt idx="58">
                  <c:v>0.68568701925903563</c:v>
                </c:pt>
                <c:pt idx="59">
                  <c:v>0.68568440597623592</c:v>
                </c:pt>
                <c:pt idx="60">
                  <c:v>0.68568166371166706</c:v>
                </c:pt>
                <c:pt idx="61">
                  <c:v>0.68567893827080728</c:v>
                </c:pt>
                <c:pt idx="62">
                  <c:v>0.68567649322509761</c:v>
                </c:pt>
                <c:pt idx="63">
                  <c:v>0.68567406500309702</c:v>
                </c:pt>
                <c:pt idx="64">
                  <c:v>0.68567138442546138</c:v>
                </c:pt>
                <c:pt idx="65">
                  <c:v>0.68566879357427357</c:v>
                </c:pt>
                <c:pt idx="66">
                  <c:v>0.68566609056502581</c:v>
                </c:pt>
                <c:pt idx="67">
                  <c:v>0.68566294453144072</c:v>
                </c:pt>
                <c:pt idx="68">
                  <c:v>0.6856596919476986</c:v>
                </c:pt>
                <c:pt idx="69">
                  <c:v>0.68565663003265853</c:v>
                </c:pt>
                <c:pt idx="70">
                  <c:v>0.68565358494132755</c:v>
                </c:pt>
                <c:pt idx="71">
                  <c:v>0.68565023141533132</c:v>
                </c:pt>
                <c:pt idx="72">
                  <c:v>0.6856468778893352</c:v>
                </c:pt>
                <c:pt idx="73">
                  <c:v>0.68564400103509426</c:v>
                </c:pt>
              </c:numCache>
            </c:numRef>
          </c:val>
          <c:smooth val="0"/>
          <c:extLst>
            <c:ext xmlns:c16="http://schemas.microsoft.com/office/drawing/2014/chart" uri="{C3380CC4-5D6E-409C-BE32-E72D297353CC}">
              <c16:uniqueId val="{00000000-3D4B-4D63-9384-FFAE9969C4B8}"/>
            </c:ext>
          </c:extLst>
        </c:ser>
        <c:ser>
          <c:idx val="1"/>
          <c:order val="1"/>
          <c:tx>
            <c:strRef>
              <c:f>DataSummary!$N$5</c:f>
              <c:strCache>
                <c:ptCount val="1"/>
                <c:pt idx="0">
                  <c:v>Scenario</c:v>
                </c:pt>
              </c:strCache>
            </c:strRef>
          </c:tx>
          <c:spPr>
            <a:ln>
              <a:prstDash val="sysDash"/>
            </a:ln>
          </c:spPr>
          <c:marker>
            <c:symbol val="none"/>
          </c:marker>
          <c:cat>
            <c:numRef>
              <c:extLst>
                <c:ext xmlns:c15="http://schemas.microsoft.com/office/drawing/2012/chart" uri="{02D57815-91ED-43cb-92C2-25804820EDAC}">
                  <c15:fullRef>
                    <c15:sqref>InputDataA_GeneralAssumptions!$I$132:$CI$132</c15:sqref>
                  </c15:fullRef>
                </c:ext>
              </c:extLst>
              <c:f>(InputDataA_GeneralAssumptions!$I$132:$AN$132,InputDataA_GeneralAssumptions!$AS$132:$CI$132)</c:f>
              <c:numCache>
                <c:formatCode>0</c:formatCode>
                <c:ptCount val="7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2059</c:v>
                </c:pt>
                <c:pt idx="33">
                  <c:v>2060</c:v>
                </c:pt>
                <c:pt idx="34">
                  <c:v>2061</c:v>
                </c:pt>
                <c:pt idx="35">
                  <c:v>2062</c:v>
                </c:pt>
                <c:pt idx="36">
                  <c:v>2063</c:v>
                </c:pt>
                <c:pt idx="37">
                  <c:v>2064</c:v>
                </c:pt>
                <c:pt idx="38">
                  <c:v>2065</c:v>
                </c:pt>
                <c:pt idx="39">
                  <c:v>2066</c:v>
                </c:pt>
                <c:pt idx="40">
                  <c:v>2067</c:v>
                </c:pt>
                <c:pt idx="41">
                  <c:v>2068</c:v>
                </c:pt>
                <c:pt idx="42">
                  <c:v>2069</c:v>
                </c:pt>
                <c:pt idx="43">
                  <c:v>2070</c:v>
                </c:pt>
                <c:pt idx="44">
                  <c:v>2071</c:v>
                </c:pt>
                <c:pt idx="45">
                  <c:v>2072</c:v>
                </c:pt>
                <c:pt idx="46">
                  <c:v>2073</c:v>
                </c:pt>
                <c:pt idx="47">
                  <c:v>2074</c:v>
                </c:pt>
                <c:pt idx="48">
                  <c:v>2075</c:v>
                </c:pt>
                <c:pt idx="49">
                  <c:v>2076</c:v>
                </c:pt>
                <c:pt idx="50">
                  <c:v>2077</c:v>
                </c:pt>
                <c:pt idx="51">
                  <c:v>2078</c:v>
                </c:pt>
                <c:pt idx="52">
                  <c:v>2079</c:v>
                </c:pt>
                <c:pt idx="53">
                  <c:v>2080</c:v>
                </c:pt>
                <c:pt idx="54">
                  <c:v>2081</c:v>
                </c:pt>
                <c:pt idx="55">
                  <c:v>2082</c:v>
                </c:pt>
                <c:pt idx="56">
                  <c:v>2083</c:v>
                </c:pt>
                <c:pt idx="57">
                  <c:v>2084</c:v>
                </c:pt>
                <c:pt idx="58">
                  <c:v>2085</c:v>
                </c:pt>
                <c:pt idx="59">
                  <c:v>2086</c:v>
                </c:pt>
                <c:pt idx="60">
                  <c:v>2087</c:v>
                </c:pt>
                <c:pt idx="61">
                  <c:v>2088</c:v>
                </c:pt>
                <c:pt idx="62">
                  <c:v>2089</c:v>
                </c:pt>
                <c:pt idx="63">
                  <c:v>2090</c:v>
                </c:pt>
                <c:pt idx="64">
                  <c:v>2091</c:v>
                </c:pt>
                <c:pt idx="65">
                  <c:v>2092</c:v>
                </c:pt>
                <c:pt idx="66">
                  <c:v>2093</c:v>
                </c:pt>
                <c:pt idx="67">
                  <c:v>2094</c:v>
                </c:pt>
                <c:pt idx="68">
                  <c:v>2095</c:v>
                </c:pt>
                <c:pt idx="69">
                  <c:v>2096</c:v>
                </c:pt>
                <c:pt idx="70">
                  <c:v>2097</c:v>
                </c:pt>
                <c:pt idx="71">
                  <c:v>2098</c:v>
                </c:pt>
                <c:pt idx="72">
                  <c:v>2099</c:v>
                </c:pt>
                <c:pt idx="73">
                  <c:v>2100</c:v>
                </c:pt>
                <c:pt idx="74">
                  <c:v>2101</c:v>
                </c:pt>
              </c:numCache>
            </c:numRef>
          </c:cat>
          <c:val>
            <c:numRef>
              <c:extLst>
                <c:ext xmlns:c15="http://schemas.microsoft.com/office/drawing/2012/chart" uri="{02D57815-91ED-43cb-92C2-25804820EDAC}">
                  <c15:fullRef>
                    <c15:sqref>InputDataA_GeneralAssumptions!$I$69:$CH$69</c15:sqref>
                  </c15:fullRef>
                </c:ext>
              </c:extLst>
              <c:f>(InputDataA_GeneralAssumptions!$I$69:$AN$69,InputDataA_GeneralAssumptions!$AS$69:$CH$69)</c:f>
              <c:numCache>
                <c:formatCode>0.000</c:formatCode>
                <c:ptCount val="74"/>
                <c:pt idx="0">
                  <c:v>0.6853250179043413</c:v>
                </c:pt>
                <c:pt idx="1">
                  <c:v>0.68533669355839488</c:v>
                </c:pt>
                <c:pt idx="2">
                  <c:v>0.68534778038263311</c:v>
                </c:pt>
                <c:pt idx="3">
                  <c:v>0.68535828959286216</c:v>
                </c:pt>
                <c:pt idx="4">
                  <c:v>0.68536823801279056</c:v>
                </c:pt>
                <c:pt idx="5">
                  <c:v>0.685377827526927</c:v>
                </c:pt>
                <c:pt idx="6">
                  <c:v>0.68538710860639807</c:v>
                </c:pt>
                <c:pt idx="7">
                  <c:v>0.68539605881959198</c:v>
                </c:pt>
                <c:pt idx="8">
                  <c:v>0.68540475667715073</c:v>
                </c:pt>
                <c:pt idx="9">
                  <c:v>0.68541339845567939</c:v>
                </c:pt>
                <c:pt idx="10">
                  <c:v>0.68542204023420816</c:v>
                </c:pt>
                <c:pt idx="11">
                  <c:v>0.68543091193675987</c:v>
                </c:pt>
                <c:pt idx="12">
                  <c:v>0.68544004721075291</c:v>
                </c:pt>
                <c:pt idx="13">
                  <c:v>0.68544932268232106</c:v>
                </c:pt>
                <c:pt idx="14">
                  <c:v>0.68545886172533033</c:v>
                </c:pt>
                <c:pt idx="15">
                  <c:v>0.68546863630026578</c:v>
                </c:pt>
                <c:pt idx="16">
                  <c:v>0.68547875295728444</c:v>
                </c:pt>
                <c:pt idx="17">
                  <c:v>0.68548931263864044</c:v>
                </c:pt>
                <c:pt idx="18">
                  <c:v>0.68550025926530367</c:v>
                </c:pt>
                <c:pt idx="19">
                  <c:v>0.68551153675824406</c:v>
                </c:pt>
                <c:pt idx="20">
                  <c:v>0.68552316754907372</c:v>
                </c:pt>
                <c:pt idx="21">
                  <c:v>0.68553498900860554</c:v>
                </c:pt>
                <c:pt idx="22">
                  <c:v>0.68554682729184635</c:v>
                </c:pt>
                <c:pt idx="23">
                  <c:v>0.68555863192766897</c:v>
                </c:pt>
                <c:pt idx="24">
                  <c:v>0.68557059919267893</c:v>
                </c:pt>
                <c:pt idx="25">
                  <c:v>0.68558261692881584</c:v>
                </c:pt>
                <c:pt idx="26">
                  <c:v>0.6855944271725416</c:v>
                </c:pt>
                <c:pt idx="27">
                  <c:v>0.68560590094208718</c:v>
                </c:pt>
                <c:pt idx="28">
                  <c:v>0.6856168251371384</c:v>
                </c:pt>
                <c:pt idx="29">
                  <c:v>0.68562689693093293</c:v>
                </c:pt>
                <c:pt idx="30">
                  <c:v>0.68563626773685216</c:v>
                </c:pt>
                <c:pt idx="31">
                  <c:v>0.68564508896827703</c:v>
                </c:pt>
                <c:pt idx="32">
                  <c:v>0.68567563521593811</c:v>
                </c:pt>
                <c:pt idx="33">
                  <c:v>0.68567929717659948</c:v>
                </c:pt>
                <c:pt idx="34">
                  <c:v>0.68568238152325156</c:v>
                </c:pt>
                <c:pt idx="35">
                  <c:v>0.68568473684251319</c:v>
                </c:pt>
                <c:pt idx="36">
                  <c:v>0.68568675568759441</c:v>
                </c:pt>
                <c:pt idx="37">
                  <c:v>0.68568855582445853</c:v>
                </c:pt>
                <c:pt idx="38">
                  <c:v>0.68569013725310568</c:v>
                </c:pt>
                <c:pt idx="39">
                  <c:v>0.6856912195783853</c:v>
                </c:pt>
                <c:pt idx="40">
                  <c:v>0.68569198225319394</c:v>
                </c:pt>
                <c:pt idx="41">
                  <c:v>0.68569286830186837</c:v>
                </c:pt>
                <c:pt idx="42">
                  <c:v>0.68569381603747614</c:v>
                </c:pt>
                <c:pt idx="43">
                  <c:v>0.68569473573356865</c:v>
                </c:pt>
                <c:pt idx="44">
                  <c:v>0.68569561617434027</c:v>
                </c:pt>
                <c:pt idx="45">
                  <c:v>0.68569677140235896</c:v>
                </c:pt>
                <c:pt idx="46">
                  <c:v>0.6856982350650429</c:v>
                </c:pt>
                <c:pt idx="47">
                  <c:v>0.68569969872772696</c:v>
                </c:pt>
                <c:pt idx="48">
                  <c:v>0.68570071936607357</c:v>
                </c:pt>
                <c:pt idx="49">
                  <c:v>0.68570131941169499</c:v>
                </c:pt>
                <c:pt idx="50">
                  <c:v>0.68570146521717312</c:v>
                </c:pt>
                <c:pt idx="51">
                  <c:v>0.68570102780073872</c:v>
                </c:pt>
                <c:pt idx="52">
                  <c:v>0.68570031559705735</c:v>
                </c:pt>
                <c:pt idx="53">
                  <c:v>0.68569906503468747</c:v>
                </c:pt>
                <c:pt idx="54">
                  <c:v>0.68569719760298731</c:v>
                </c:pt>
                <c:pt idx="55">
                  <c:v>0.68569496565759191</c:v>
                </c:pt>
                <c:pt idx="56">
                  <c:v>0.68569258790671828</c:v>
                </c:pt>
                <c:pt idx="57">
                  <c:v>0.6856898848974704</c:v>
                </c:pt>
                <c:pt idx="58">
                  <c:v>0.68568701925903563</c:v>
                </c:pt>
                <c:pt idx="59">
                  <c:v>0.68568440597623592</c:v>
                </c:pt>
                <c:pt idx="60">
                  <c:v>0.68568166371166706</c:v>
                </c:pt>
                <c:pt idx="61">
                  <c:v>0.68567893827080728</c:v>
                </c:pt>
                <c:pt idx="62">
                  <c:v>0.68567649322509761</c:v>
                </c:pt>
                <c:pt idx="63">
                  <c:v>0.68567406500309702</c:v>
                </c:pt>
                <c:pt idx="64">
                  <c:v>0.68567138442546138</c:v>
                </c:pt>
                <c:pt idx="65">
                  <c:v>0.68566879357427357</c:v>
                </c:pt>
                <c:pt idx="66">
                  <c:v>0.68566609056502581</c:v>
                </c:pt>
                <c:pt idx="67">
                  <c:v>0.68566294453144072</c:v>
                </c:pt>
                <c:pt idx="68">
                  <c:v>0.6856596919476986</c:v>
                </c:pt>
                <c:pt idx="69">
                  <c:v>0.68565663003265853</c:v>
                </c:pt>
                <c:pt idx="70">
                  <c:v>0.68565358494132755</c:v>
                </c:pt>
                <c:pt idx="71">
                  <c:v>0.68565023141533132</c:v>
                </c:pt>
                <c:pt idx="72">
                  <c:v>0.6856468778893352</c:v>
                </c:pt>
                <c:pt idx="73">
                  <c:v>0.68564400103509426</c:v>
                </c:pt>
              </c:numCache>
            </c:numRef>
          </c:val>
          <c:smooth val="0"/>
          <c:extLst>
            <c:ext xmlns:c16="http://schemas.microsoft.com/office/drawing/2014/chart" uri="{C3380CC4-5D6E-409C-BE32-E72D297353CC}">
              <c16:uniqueId val="{00000001-3D4B-4D63-9384-FFAE9969C4B8}"/>
            </c:ext>
          </c:extLst>
        </c:ser>
        <c:dLbls>
          <c:showLegendKey val="0"/>
          <c:showVal val="0"/>
          <c:showCatName val="0"/>
          <c:showSerName val="0"/>
          <c:showPercent val="0"/>
          <c:showBubbleSize val="0"/>
        </c:dLbls>
        <c:smooth val="0"/>
        <c:axId val="-2121428440"/>
        <c:axId val="-2121425400"/>
      </c:lineChart>
      <c:dateAx>
        <c:axId val="-2121428440"/>
        <c:scaling>
          <c:orientation val="minMax"/>
        </c:scaling>
        <c:delete val="0"/>
        <c:axPos val="b"/>
        <c:numFmt formatCode="0" sourceLinked="1"/>
        <c:majorTickMark val="none"/>
        <c:minorTickMark val="none"/>
        <c:tickLblPos val="nextTo"/>
        <c:crossAx val="-2121425400"/>
        <c:crosses val="autoZero"/>
        <c:auto val="0"/>
        <c:lblOffset val="100"/>
        <c:baseTimeUnit val="days"/>
        <c:majorUnit val="4"/>
        <c:majorTimeUnit val="days"/>
      </c:dateAx>
      <c:valAx>
        <c:axId val="-2121425400"/>
        <c:scaling>
          <c:orientation val="minMax"/>
          <c:min val="0"/>
        </c:scaling>
        <c:delete val="0"/>
        <c:axPos val="l"/>
        <c:majorGridlines/>
        <c:numFmt formatCode="0%" sourceLinked="0"/>
        <c:majorTickMark val="none"/>
        <c:minorTickMark val="none"/>
        <c:tickLblPos val="nextTo"/>
        <c:spPr>
          <a:ln w="9525">
            <a:noFill/>
          </a:ln>
        </c:spPr>
        <c:crossAx val="-21214284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21" Type="http://schemas.openxmlformats.org/officeDocument/2006/relationships/chart" Target="../charts/chart40.xml"/><Relationship Id="rId34" Type="http://schemas.openxmlformats.org/officeDocument/2006/relationships/chart" Target="../charts/chart53.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33" Type="http://schemas.openxmlformats.org/officeDocument/2006/relationships/chart" Target="../charts/chart52.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29" Type="http://schemas.openxmlformats.org/officeDocument/2006/relationships/chart" Target="../charts/chart48.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32" Type="http://schemas.openxmlformats.org/officeDocument/2006/relationships/chart" Target="../charts/chart51.xml"/><Relationship Id="rId37" Type="http://schemas.openxmlformats.org/officeDocument/2006/relationships/chart" Target="../charts/chart56.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28" Type="http://schemas.openxmlformats.org/officeDocument/2006/relationships/chart" Target="../charts/chart47.xml"/><Relationship Id="rId36" Type="http://schemas.openxmlformats.org/officeDocument/2006/relationships/chart" Target="../charts/chart55.xml"/><Relationship Id="rId10" Type="http://schemas.openxmlformats.org/officeDocument/2006/relationships/chart" Target="../charts/chart29.xml"/><Relationship Id="rId19" Type="http://schemas.openxmlformats.org/officeDocument/2006/relationships/chart" Target="../charts/chart38.xml"/><Relationship Id="rId31" Type="http://schemas.openxmlformats.org/officeDocument/2006/relationships/chart" Target="../charts/chart50.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 Id="rId27" Type="http://schemas.openxmlformats.org/officeDocument/2006/relationships/chart" Target="../charts/chart46.xml"/><Relationship Id="rId30" Type="http://schemas.openxmlformats.org/officeDocument/2006/relationships/chart" Target="../charts/chart49.xml"/><Relationship Id="rId35" Type="http://schemas.openxmlformats.org/officeDocument/2006/relationships/chart" Target="../charts/chart54.xml"/><Relationship Id="rId8" Type="http://schemas.openxmlformats.org/officeDocument/2006/relationships/chart" Target="../charts/chart27.xml"/><Relationship Id="rId3"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76200</xdr:rowOff>
    </xdr:from>
    <xdr:to>
      <xdr:col>7</xdr:col>
      <xdr:colOff>85725</xdr:colOff>
      <xdr:row>17</xdr:row>
      <xdr:rowOff>19050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1681</xdr:colOff>
      <xdr:row>3</xdr:row>
      <xdr:rowOff>68915</xdr:rowOff>
    </xdr:from>
    <xdr:to>
      <xdr:col>15</xdr:col>
      <xdr:colOff>87406</xdr:colOff>
      <xdr:row>17</xdr:row>
      <xdr:rowOff>11765</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101600</xdr:rowOff>
    </xdr:from>
    <xdr:to>
      <xdr:col>7</xdr:col>
      <xdr:colOff>85725</xdr:colOff>
      <xdr:row>33</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74611</xdr:colOff>
      <xdr:row>19</xdr:row>
      <xdr:rowOff>92075</xdr:rowOff>
    </xdr:from>
    <xdr:to>
      <xdr:col>15</xdr:col>
      <xdr:colOff>84136</xdr:colOff>
      <xdr:row>33</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xdr:row>
      <xdr:rowOff>101600</xdr:rowOff>
    </xdr:from>
    <xdr:to>
      <xdr:col>7</xdr:col>
      <xdr:colOff>127000</xdr:colOff>
      <xdr:row>49</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74612</xdr:colOff>
      <xdr:row>35</xdr:row>
      <xdr:rowOff>76200</xdr:rowOff>
    </xdr:from>
    <xdr:to>
      <xdr:col>15</xdr:col>
      <xdr:colOff>84137</xdr:colOff>
      <xdr:row>49</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17742</xdr:colOff>
      <xdr:row>35</xdr:row>
      <xdr:rowOff>96931</xdr:rowOff>
    </xdr:from>
    <xdr:to>
      <xdr:col>24</xdr:col>
      <xdr:colOff>65367</xdr:colOff>
      <xdr:row>49</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51</xdr:row>
      <xdr:rowOff>104587</xdr:rowOff>
    </xdr:from>
    <xdr:to>
      <xdr:col>7</xdr:col>
      <xdr:colOff>9525</xdr:colOff>
      <xdr:row>65</xdr:row>
      <xdr:rowOff>0</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33618</xdr:colOff>
      <xdr:row>19</xdr:row>
      <xdr:rowOff>134470</xdr:rowOff>
    </xdr:from>
    <xdr:to>
      <xdr:col>24</xdr:col>
      <xdr:colOff>119343</xdr:colOff>
      <xdr:row>33</xdr:row>
      <xdr:rowOff>0</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xdr:colOff>
      <xdr:row>51</xdr:row>
      <xdr:rowOff>119529</xdr:rowOff>
    </xdr:from>
    <xdr:to>
      <xdr:col>24</xdr:col>
      <xdr:colOff>85726</xdr:colOff>
      <xdr:row>65</xdr:row>
      <xdr:rowOff>0</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184149</xdr:colOff>
      <xdr:row>51</xdr:row>
      <xdr:rowOff>114300</xdr:rowOff>
    </xdr:from>
    <xdr:to>
      <xdr:col>15</xdr:col>
      <xdr:colOff>3174</xdr:colOff>
      <xdr:row>65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396875</xdr:colOff>
      <xdr:row>51</xdr:row>
      <xdr:rowOff>114300</xdr:rowOff>
    </xdr:from>
    <xdr:to>
      <xdr:col>30</xdr:col>
      <xdr:colOff>482600</xdr:colOff>
      <xdr:row>65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66</xdr:row>
      <xdr:rowOff>196850</xdr:rowOff>
    </xdr:from>
    <xdr:to>
      <xdr:col>7</xdr:col>
      <xdr:colOff>19050</xdr:colOff>
      <xdr:row>80</xdr:row>
      <xdr:rowOff>139700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51</xdr:row>
      <xdr:rowOff>104587</xdr:rowOff>
    </xdr:from>
    <xdr:to>
      <xdr:col>7</xdr:col>
      <xdr:colOff>9525</xdr:colOff>
      <xdr:row>65</xdr:row>
      <xdr:rowOff>0</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82</xdr:row>
      <xdr:rowOff>104587</xdr:rowOff>
    </xdr:from>
    <xdr:to>
      <xdr:col>7</xdr:col>
      <xdr:colOff>9525</xdr:colOff>
      <xdr:row>96</xdr:row>
      <xdr:rowOff>0</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82</xdr:row>
      <xdr:rowOff>104587</xdr:rowOff>
    </xdr:from>
    <xdr:to>
      <xdr:col>7</xdr:col>
      <xdr:colOff>9525</xdr:colOff>
      <xdr:row>96</xdr:row>
      <xdr:rowOff>0</xdr:rowOff>
    </xdr:to>
    <xdr:graphicFrame macro="">
      <xdr:nvGraphicFramePr>
        <xdr:cNvPr id="18" name="Chart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88605</xdr:colOff>
      <xdr:row>51</xdr:row>
      <xdr:rowOff>88604</xdr:rowOff>
    </xdr:from>
    <xdr:to>
      <xdr:col>37</xdr:col>
      <xdr:colOff>174330</xdr:colOff>
      <xdr:row>64</xdr:row>
      <xdr:rowOff>184042</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29535</xdr:colOff>
      <xdr:row>66</xdr:row>
      <xdr:rowOff>147675</xdr:rowOff>
    </xdr:from>
    <xdr:to>
      <xdr:col>15</xdr:col>
      <xdr:colOff>30211</xdr:colOff>
      <xdr:row>80</xdr:row>
      <xdr:rowOff>142875</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22152</xdr:colOff>
      <xdr:row>66</xdr:row>
      <xdr:rowOff>143982</xdr:rowOff>
    </xdr:from>
    <xdr:to>
      <xdr:col>23</xdr:col>
      <xdr:colOff>654137</xdr:colOff>
      <xdr:row>80</xdr:row>
      <xdr:rowOff>139182</xdr:rowOff>
    </xdr:to>
    <xdr:graphicFrame macro="">
      <xdr:nvGraphicFramePr>
        <xdr:cNvPr id="23" name="Chart 22">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81189</xdr:colOff>
      <xdr:row>2</xdr:row>
      <xdr:rowOff>9979</xdr:rowOff>
    </xdr:from>
    <xdr:to>
      <xdr:col>5</xdr:col>
      <xdr:colOff>4989</xdr:colOff>
      <xdr:row>15</xdr:row>
      <xdr:rowOff>152854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15420</xdr:colOff>
      <xdr:row>2</xdr:row>
      <xdr:rowOff>26306</xdr:rowOff>
    </xdr:from>
    <xdr:to>
      <xdr:col>16</xdr:col>
      <xdr:colOff>777420</xdr:colOff>
      <xdr:row>15</xdr:row>
      <xdr:rowOff>169181</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99106</xdr:colOff>
      <xdr:row>18</xdr:row>
      <xdr:rowOff>7710</xdr:rowOff>
    </xdr:from>
    <xdr:to>
      <xdr:col>5</xdr:col>
      <xdr:colOff>22906</xdr:colOff>
      <xdr:row>31</xdr:row>
      <xdr:rowOff>150585</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187323</xdr:colOff>
      <xdr:row>18</xdr:row>
      <xdr:rowOff>42182</xdr:rowOff>
    </xdr:from>
    <xdr:to>
      <xdr:col>16</xdr:col>
      <xdr:colOff>758823</xdr:colOff>
      <xdr:row>31</xdr:row>
      <xdr:rowOff>185057</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52162</xdr:colOff>
      <xdr:row>34</xdr:row>
      <xdr:rowOff>15875</xdr:rowOff>
    </xdr:from>
    <xdr:to>
      <xdr:col>4</xdr:col>
      <xdr:colOff>814162</xdr:colOff>
      <xdr:row>47</xdr:row>
      <xdr:rowOff>158750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109084</xdr:colOff>
      <xdr:row>34</xdr:row>
      <xdr:rowOff>12925</xdr:rowOff>
    </xdr:from>
    <xdr:to>
      <xdr:col>17</xdr:col>
      <xdr:colOff>0</xdr:colOff>
      <xdr:row>47</xdr:row>
      <xdr:rowOff>155800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66675</xdr:colOff>
      <xdr:row>2</xdr:row>
      <xdr:rowOff>19050</xdr:rowOff>
    </xdr:from>
    <xdr:to>
      <xdr:col>22</xdr:col>
      <xdr:colOff>828675</xdr:colOff>
      <xdr:row>15</xdr:row>
      <xdr:rowOff>161925</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0</xdr:colOff>
      <xdr:row>2</xdr:row>
      <xdr:rowOff>0</xdr:rowOff>
    </xdr:from>
    <xdr:to>
      <xdr:col>37</xdr:col>
      <xdr:colOff>762000</xdr:colOff>
      <xdr:row>15</xdr:row>
      <xdr:rowOff>142875</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47625</xdr:colOff>
      <xdr:row>18</xdr:row>
      <xdr:rowOff>38100</xdr:rowOff>
    </xdr:from>
    <xdr:to>
      <xdr:col>22</xdr:col>
      <xdr:colOff>809625</xdr:colOff>
      <xdr:row>31</xdr:row>
      <xdr:rowOff>180975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9525</xdr:colOff>
      <xdr:row>18</xdr:row>
      <xdr:rowOff>28575</xdr:rowOff>
    </xdr:from>
    <xdr:to>
      <xdr:col>37</xdr:col>
      <xdr:colOff>771525</xdr:colOff>
      <xdr:row>31</xdr:row>
      <xdr:rowOff>171450</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34</xdr:row>
      <xdr:rowOff>28575</xdr:rowOff>
    </xdr:from>
    <xdr:to>
      <xdr:col>22</xdr:col>
      <xdr:colOff>738641</xdr:colOff>
      <xdr:row>47</xdr:row>
      <xdr:rowOff>171450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28575</xdr:colOff>
      <xdr:row>34</xdr:row>
      <xdr:rowOff>38100</xdr:rowOff>
    </xdr:from>
    <xdr:to>
      <xdr:col>37</xdr:col>
      <xdr:colOff>738641</xdr:colOff>
      <xdr:row>47</xdr:row>
      <xdr:rowOff>180975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43</xdr:col>
      <xdr:colOff>0</xdr:colOff>
      <xdr:row>2</xdr:row>
      <xdr:rowOff>0</xdr:rowOff>
    </xdr:from>
    <xdr:to>
      <xdr:col>47</xdr:col>
      <xdr:colOff>762000</xdr:colOff>
      <xdr:row>15</xdr:row>
      <xdr:rowOff>142875</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0</xdr:colOff>
      <xdr:row>34</xdr:row>
      <xdr:rowOff>0</xdr:rowOff>
    </xdr:from>
    <xdr:to>
      <xdr:col>47</xdr:col>
      <xdr:colOff>710066</xdr:colOff>
      <xdr:row>47</xdr:row>
      <xdr:rowOff>142875</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0</xdr:colOff>
      <xdr:row>18</xdr:row>
      <xdr:rowOff>0</xdr:rowOff>
    </xdr:from>
    <xdr:to>
      <xdr:col>47</xdr:col>
      <xdr:colOff>762000</xdr:colOff>
      <xdr:row>31</xdr:row>
      <xdr:rowOff>142875</xdr:rowOff>
    </xdr:to>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48</xdr:col>
      <xdr:colOff>0</xdr:colOff>
      <xdr:row>2</xdr:row>
      <xdr:rowOff>0</xdr:rowOff>
    </xdr:from>
    <xdr:to>
      <xdr:col>52</xdr:col>
      <xdr:colOff>762000</xdr:colOff>
      <xdr:row>15</xdr:row>
      <xdr:rowOff>142875</xdr:rowOff>
    </xdr:to>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48</xdr:col>
      <xdr:colOff>0</xdr:colOff>
      <xdr:row>34</xdr:row>
      <xdr:rowOff>0</xdr:rowOff>
    </xdr:from>
    <xdr:to>
      <xdr:col>52</xdr:col>
      <xdr:colOff>710066</xdr:colOff>
      <xdr:row>47</xdr:row>
      <xdr:rowOff>142875</xdr:rowOff>
    </xdr:to>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81189</xdr:colOff>
      <xdr:row>2</xdr:row>
      <xdr:rowOff>9979</xdr:rowOff>
    </xdr:from>
    <xdr:to>
      <xdr:col>11</xdr:col>
      <xdr:colOff>0</xdr:colOff>
      <xdr:row>15</xdr:row>
      <xdr:rowOff>152854</xdr:rowOff>
    </xdr:to>
    <xdr:graphicFrame macro="">
      <xdr:nvGraphicFramePr>
        <xdr:cNvPr id="20" name="Chart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81189</xdr:colOff>
      <xdr:row>18</xdr:row>
      <xdr:rowOff>9979</xdr:rowOff>
    </xdr:from>
    <xdr:to>
      <xdr:col>11</xdr:col>
      <xdr:colOff>0</xdr:colOff>
      <xdr:row>31</xdr:row>
      <xdr:rowOff>152854</xdr:rowOff>
    </xdr:to>
    <xdr:graphicFrame macro="">
      <xdr:nvGraphicFramePr>
        <xdr:cNvPr id="21" name="Chart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81189</xdr:colOff>
      <xdr:row>34</xdr:row>
      <xdr:rowOff>9979</xdr:rowOff>
    </xdr:from>
    <xdr:to>
      <xdr:col>11</xdr:col>
      <xdr:colOff>4989</xdr:colOff>
      <xdr:row>47</xdr:row>
      <xdr:rowOff>152854</xdr:rowOff>
    </xdr:to>
    <xdr:graphicFrame macro="">
      <xdr:nvGraphicFramePr>
        <xdr:cNvPr id="22" name="Chart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53</xdr:col>
      <xdr:colOff>0</xdr:colOff>
      <xdr:row>2</xdr:row>
      <xdr:rowOff>0</xdr:rowOff>
    </xdr:from>
    <xdr:to>
      <xdr:col>57</xdr:col>
      <xdr:colOff>762000</xdr:colOff>
      <xdr:row>15</xdr:row>
      <xdr:rowOff>142875</xdr:rowOff>
    </xdr:to>
    <xdr:graphicFrame macro="">
      <xdr:nvGraphicFramePr>
        <xdr:cNvPr id="23" name="Chart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58</xdr:col>
      <xdr:colOff>0</xdr:colOff>
      <xdr:row>2</xdr:row>
      <xdr:rowOff>0</xdr:rowOff>
    </xdr:from>
    <xdr:to>
      <xdr:col>62</xdr:col>
      <xdr:colOff>762000</xdr:colOff>
      <xdr:row>15</xdr:row>
      <xdr:rowOff>142875</xdr:rowOff>
    </xdr:to>
    <xdr:graphicFrame macro="">
      <xdr:nvGraphicFramePr>
        <xdr:cNvPr id="24" name="Chart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53</xdr:col>
      <xdr:colOff>0</xdr:colOff>
      <xdr:row>34</xdr:row>
      <xdr:rowOff>0</xdr:rowOff>
    </xdr:from>
    <xdr:to>
      <xdr:col>57</xdr:col>
      <xdr:colOff>762000</xdr:colOff>
      <xdr:row>47</xdr:row>
      <xdr:rowOff>142875</xdr:rowOff>
    </xdr:to>
    <xdr:graphicFrame macro="">
      <xdr:nvGraphicFramePr>
        <xdr:cNvPr id="25" name="Chart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22</xdr:col>
      <xdr:colOff>939800</xdr:colOff>
      <xdr:row>2</xdr:row>
      <xdr:rowOff>25400</xdr:rowOff>
    </xdr:from>
    <xdr:to>
      <xdr:col>27</xdr:col>
      <xdr:colOff>107950</xdr:colOff>
      <xdr:row>15</xdr:row>
      <xdr:rowOff>168275</xdr:rowOff>
    </xdr:to>
    <xdr:graphicFrame macro="">
      <xdr:nvGraphicFramePr>
        <xdr:cNvPr id="26" name="Chart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22</xdr:col>
      <xdr:colOff>927100</xdr:colOff>
      <xdr:row>18</xdr:row>
      <xdr:rowOff>12700</xdr:rowOff>
    </xdr:from>
    <xdr:to>
      <xdr:col>27</xdr:col>
      <xdr:colOff>95250</xdr:colOff>
      <xdr:row>31</xdr:row>
      <xdr:rowOff>155575</xdr:rowOff>
    </xdr:to>
    <xdr:graphicFrame macro="">
      <xdr:nvGraphicFramePr>
        <xdr:cNvPr id="27" name="Chart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22</xdr:col>
      <xdr:colOff>889000</xdr:colOff>
      <xdr:row>33</xdr:row>
      <xdr:rowOff>190500</xdr:rowOff>
    </xdr:from>
    <xdr:to>
      <xdr:col>27</xdr:col>
      <xdr:colOff>5216</xdr:colOff>
      <xdr:row>47</xdr:row>
      <xdr:rowOff>136525</xdr:rowOff>
    </xdr:to>
    <xdr:graphicFrame macro="">
      <xdr:nvGraphicFramePr>
        <xdr:cNvPr id="28" name="Chart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2</xdr:row>
      <xdr:rowOff>0</xdr:rowOff>
    </xdr:from>
    <xdr:to>
      <xdr:col>42</xdr:col>
      <xdr:colOff>762000</xdr:colOff>
      <xdr:row>15</xdr:row>
      <xdr:rowOff>142875</xdr:rowOff>
    </xdr:to>
    <xdr:graphicFrame macro="">
      <xdr:nvGraphicFramePr>
        <xdr:cNvPr id="29" name="Chart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18</xdr:row>
      <xdr:rowOff>0</xdr:rowOff>
    </xdr:from>
    <xdr:to>
      <xdr:col>42</xdr:col>
      <xdr:colOff>762000</xdr:colOff>
      <xdr:row>31</xdr:row>
      <xdr:rowOff>142875</xdr:rowOff>
    </xdr:to>
    <xdr:graphicFrame macro="">
      <xdr:nvGraphicFramePr>
        <xdr:cNvPr id="30" name="Chart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38</xdr:col>
      <xdr:colOff>0</xdr:colOff>
      <xdr:row>34</xdr:row>
      <xdr:rowOff>0</xdr:rowOff>
    </xdr:from>
    <xdr:to>
      <xdr:col>42</xdr:col>
      <xdr:colOff>710066</xdr:colOff>
      <xdr:row>47</xdr:row>
      <xdr:rowOff>142875</xdr:rowOff>
    </xdr:to>
    <xdr:graphicFrame macro="">
      <xdr:nvGraphicFramePr>
        <xdr:cNvPr id="31" name="Chart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63</xdr:col>
      <xdr:colOff>0</xdr:colOff>
      <xdr:row>2</xdr:row>
      <xdr:rowOff>0</xdr:rowOff>
    </xdr:from>
    <xdr:to>
      <xdr:col>67</xdr:col>
      <xdr:colOff>753036</xdr:colOff>
      <xdr:row>16</xdr:row>
      <xdr:rowOff>4669</xdr:rowOff>
    </xdr:to>
    <xdr:graphicFrame macro="">
      <xdr:nvGraphicFramePr>
        <xdr:cNvPr id="32" name="Chart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48</xdr:col>
      <xdr:colOff>0</xdr:colOff>
      <xdr:row>18</xdr:row>
      <xdr:rowOff>0</xdr:rowOff>
    </xdr:from>
    <xdr:to>
      <xdr:col>52</xdr:col>
      <xdr:colOff>753035</xdr:colOff>
      <xdr:row>32</xdr:row>
      <xdr:rowOff>4670</xdr:rowOff>
    </xdr:to>
    <xdr:graphicFrame macro="">
      <xdr:nvGraphicFramePr>
        <xdr:cNvPr id="33" name="Chart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63</xdr:col>
      <xdr:colOff>186765</xdr:colOff>
      <xdr:row>33</xdr:row>
      <xdr:rowOff>189752</xdr:rowOff>
    </xdr:from>
    <xdr:to>
      <xdr:col>68</xdr:col>
      <xdr:colOff>47426</xdr:colOff>
      <xdr:row>47</xdr:row>
      <xdr:rowOff>194421</xdr:rowOff>
    </xdr:to>
    <xdr:graphicFrame macro="">
      <xdr:nvGraphicFramePr>
        <xdr:cNvPr id="34" name="Chart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58</xdr:col>
      <xdr:colOff>0</xdr:colOff>
      <xdr:row>34</xdr:row>
      <xdr:rowOff>0</xdr:rowOff>
    </xdr:from>
    <xdr:to>
      <xdr:col>62</xdr:col>
      <xdr:colOff>753036</xdr:colOff>
      <xdr:row>48</xdr:row>
      <xdr:rowOff>4669</xdr:rowOff>
    </xdr:to>
    <xdr:graphicFrame macro="">
      <xdr:nvGraphicFramePr>
        <xdr:cNvPr id="35" name="Chart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68</xdr:col>
      <xdr:colOff>0</xdr:colOff>
      <xdr:row>2</xdr:row>
      <xdr:rowOff>0</xdr:rowOff>
    </xdr:from>
    <xdr:to>
      <xdr:col>72</xdr:col>
      <xdr:colOff>753035</xdr:colOff>
      <xdr:row>16</xdr:row>
      <xdr:rowOff>4669</xdr:rowOff>
    </xdr:to>
    <xdr:graphicFrame macro="">
      <xdr:nvGraphicFramePr>
        <xdr:cNvPr id="36" name="Chart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215900</xdr:colOff>
      <xdr:row>2</xdr:row>
      <xdr:rowOff>6350</xdr:rowOff>
    </xdr:from>
    <xdr:to>
      <xdr:col>32</xdr:col>
      <xdr:colOff>812800</xdr:colOff>
      <xdr:row>15</xdr:row>
      <xdr:rowOff>149225</xdr:rowOff>
    </xdr:to>
    <xdr:graphicFrame macro="">
      <xdr:nvGraphicFramePr>
        <xdr:cNvPr id="38" name="Chart 37">
          <a:extLst>
            <a:ext uri="{FF2B5EF4-FFF2-40B4-BE49-F238E27FC236}">
              <a16:creationId xmlns:a16="http://schemas.microsoft.com/office/drawing/2014/main" id="{E7618363-5DC8-4644-9F60-AFC8B56B6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27</xdr:col>
      <xdr:colOff>209550</xdr:colOff>
      <xdr:row>18</xdr:row>
      <xdr:rowOff>6350</xdr:rowOff>
    </xdr:from>
    <xdr:to>
      <xdr:col>32</xdr:col>
      <xdr:colOff>812800</xdr:colOff>
      <xdr:row>31</xdr:row>
      <xdr:rowOff>149225</xdr:rowOff>
    </xdr:to>
    <xdr:graphicFrame macro="">
      <xdr:nvGraphicFramePr>
        <xdr:cNvPr id="39" name="Chart 38">
          <a:extLst>
            <a:ext uri="{FF2B5EF4-FFF2-40B4-BE49-F238E27FC236}">
              <a16:creationId xmlns:a16="http://schemas.microsoft.com/office/drawing/2014/main" id="{BF2458AB-279D-4D5C-9D3F-FF312B5B5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27</xdr:col>
      <xdr:colOff>171450</xdr:colOff>
      <xdr:row>34</xdr:row>
      <xdr:rowOff>0</xdr:rowOff>
    </xdr:from>
    <xdr:to>
      <xdr:col>32</xdr:col>
      <xdr:colOff>722766</xdr:colOff>
      <xdr:row>47</xdr:row>
      <xdr:rowOff>142875</xdr:rowOff>
    </xdr:to>
    <xdr:graphicFrame macro="">
      <xdr:nvGraphicFramePr>
        <xdr:cNvPr id="40" name="Chart 39">
          <a:extLst>
            <a:ext uri="{FF2B5EF4-FFF2-40B4-BE49-F238E27FC236}">
              <a16:creationId xmlns:a16="http://schemas.microsoft.com/office/drawing/2014/main" id="{25AEC524-A906-47E7-9A72-9D577B4FF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0.93196</cdr:y>
    </cdr:from>
    <cdr:to>
      <cdr:x>0.90181</cdr:x>
      <cdr:y>0.99351</cdr:y>
    </cdr:to>
    <cdr:sp macro="" textlink="">
      <cdr:nvSpPr>
        <cdr:cNvPr id="2" name="TextBox 1">
          <a:extLst xmlns:a="http://schemas.openxmlformats.org/drawingml/2006/main">
            <a:ext uri="{FF2B5EF4-FFF2-40B4-BE49-F238E27FC236}">
              <a16:creationId xmlns:a16="http://schemas.microsoft.com/office/drawing/2014/main" id="{9FF36698-D9AF-4342-D1DA-F2A2112D4676}"/>
            </a:ext>
          </a:extLst>
        </cdr:cNvPr>
        <cdr:cNvSpPr txBox="1"/>
      </cdr:nvSpPr>
      <cdr:spPr>
        <a:xfrm xmlns:a="http://schemas.openxmlformats.org/drawingml/2006/main">
          <a:off x="0" y="2520731"/>
          <a:ext cx="3720229" cy="1664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*WEO</a:t>
          </a:r>
          <a:r>
            <a:rPr lang="en-US" sz="800" baseline="0"/>
            <a:t> GDP forecast and UN Population Forecast</a:t>
          </a:r>
        </a:p>
      </cdr:txBody>
    </cdr:sp>
  </cdr:relSizeAnchor>
</c:userShapes>
</file>

<file path=xl/drawings/drawing4.xml><?xml version="1.0" encoding="utf-8"?>
<xdr:wsDr xmlns:xdr="http://schemas.openxmlformats.org/drawingml/2006/spreadsheetDrawing" xmlns:a="http://schemas.openxmlformats.org/drawingml/2006/main">
  <xdr:oneCellAnchor>
    <xdr:from>
      <xdr:col>26</xdr:col>
      <xdr:colOff>728663</xdr:colOff>
      <xdr:row>46</xdr:row>
      <xdr:rowOff>190500</xdr:rowOff>
    </xdr:from>
    <xdr:ext cx="184731" cy="26456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24522113"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26</xdr:col>
      <xdr:colOff>728663</xdr:colOff>
      <xdr:row>4</xdr:row>
      <xdr:rowOff>0</xdr:rowOff>
    </xdr:from>
    <xdr:ext cx="184731" cy="264560"/>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24515763"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26</xdr:col>
      <xdr:colOff>0</xdr:colOff>
      <xdr:row>48</xdr:row>
      <xdr:rowOff>0</xdr:rowOff>
    </xdr:from>
    <xdr:to>
      <xdr:col>26</xdr:col>
      <xdr:colOff>129540</xdr:colOff>
      <xdr:row>49</xdr:row>
      <xdr:rowOff>60961</xdr:rowOff>
    </xdr:to>
    <xdr:pic>
      <xdr:nvPicPr>
        <xdr:cNvPr id="103445" name="Picture 21" descr="clip_image001.png">
          <a:extLst>
            <a:ext uri="{FF2B5EF4-FFF2-40B4-BE49-F238E27FC236}">
              <a16:creationId xmlns:a16="http://schemas.microsoft.com/office/drawing/2014/main" id="{00000000-0008-0000-0D00-0000159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98100" y="9540240"/>
          <a:ext cx="129540" cy="259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ocuments1.worldbank.org/curated/en/099627211072228496/pdf/IDU052ad90a40e67f040f80ab3b0cfbec815be8d.pdf"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12"/>
  <sheetViews>
    <sheetView tabSelected="1" zoomScaleNormal="100" workbookViewId="0">
      <selection activeCell="B14" sqref="B14"/>
    </sheetView>
  </sheetViews>
  <sheetFormatPr defaultColWidth="8.6640625" defaultRowHeight="15.5"/>
  <cols>
    <col min="1" max="1" width="14.83203125" customWidth="1"/>
    <col min="8" max="8" width="13.6640625" customWidth="1"/>
    <col min="11" max="11" width="12.1640625" customWidth="1"/>
    <col min="15" max="15" width="7.6640625" customWidth="1"/>
    <col min="16" max="16" width="2.33203125" customWidth="1"/>
    <col min="17" max="17" width="4.1640625" customWidth="1"/>
    <col min="18" max="18" width="21.1640625" customWidth="1"/>
  </cols>
  <sheetData>
    <row r="1" spans="1:16">
      <c r="A1" s="671" t="s">
        <v>1059</v>
      </c>
      <c r="B1" s="672"/>
      <c r="C1" s="672"/>
      <c r="D1" s="672"/>
      <c r="E1" s="672"/>
      <c r="F1" s="672"/>
      <c r="G1" s="672"/>
      <c r="H1" s="672"/>
      <c r="I1" s="672"/>
      <c r="J1" s="672"/>
      <c r="K1" s="672"/>
      <c r="L1" s="673"/>
    </row>
    <row r="2" spans="1:16">
      <c r="A2" s="674" t="s">
        <v>2357</v>
      </c>
      <c r="B2" s="675"/>
      <c r="C2" s="675"/>
      <c r="D2" s="675"/>
      <c r="E2" s="675"/>
      <c r="F2" s="675"/>
      <c r="G2" s="675"/>
      <c r="H2" s="675"/>
      <c r="I2" s="675"/>
      <c r="J2" s="675"/>
      <c r="K2" s="675"/>
      <c r="L2" s="676"/>
    </row>
    <row r="3" spans="1:16">
      <c r="A3" s="677">
        <v>45152</v>
      </c>
      <c r="B3" s="678"/>
      <c r="C3" s="678"/>
      <c r="D3" s="678"/>
      <c r="E3" s="678"/>
      <c r="F3" s="678"/>
      <c r="G3" s="678"/>
      <c r="H3" s="678"/>
      <c r="I3" s="678"/>
      <c r="J3" s="678"/>
      <c r="K3" s="678"/>
      <c r="L3" s="679"/>
    </row>
    <row r="4" spans="1:16">
      <c r="A4" s="579"/>
      <c r="B4" s="236"/>
      <c r="C4" s="236"/>
      <c r="D4" s="236"/>
      <c r="E4" s="236"/>
      <c r="F4" s="236" t="s">
        <v>1548</v>
      </c>
      <c r="G4" s="236"/>
      <c r="H4" s="236"/>
      <c r="I4" s="236"/>
      <c r="J4" s="236"/>
      <c r="K4" s="236"/>
      <c r="L4" s="237"/>
    </row>
    <row r="5" spans="1:16">
      <c r="A5" s="235"/>
      <c r="B5" s="236"/>
      <c r="C5" s="236"/>
      <c r="D5" s="236"/>
      <c r="E5" s="236"/>
      <c r="F5" s="236" t="s">
        <v>610</v>
      </c>
      <c r="G5" s="236"/>
      <c r="H5" s="236"/>
      <c r="I5" s="236"/>
      <c r="J5" s="236"/>
      <c r="K5" s="236"/>
      <c r="L5" s="237"/>
    </row>
    <row r="6" spans="1:16">
      <c r="A6" s="668" t="s">
        <v>611</v>
      </c>
      <c r="B6" s="669"/>
      <c r="C6" s="669"/>
      <c r="D6" s="669"/>
      <c r="E6" s="669"/>
      <c r="F6" s="669"/>
      <c r="G6" s="669"/>
      <c r="H6" s="669"/>
      <c r="I6" s="669"/>
      <c r="J6" s="669"/>
      <c r="K6" s="669"/>
      <c r="L6" s="670"/>
    </row>
    <row r="7" spans="1:16">
      <c r="A7" s="680" t="s">
        <v>1062</v>
      </c>
      <c r="B7" s="681"/>
      <c r="C7" s="681"/>
      <c r="D7" s="681"/>
      <c r="E7" s="681"/>
      <c r="F7" s="681"/>
      <c r="G7" s="681"/>
      <c r="H7" s="681"/>
      <c r="I7" s="681"/>
      <c r="J7" s="681"/>
      <c r="K7" s="681"/>
      <c r="L7" s="682"/>
    </row>
    <row r="8" spans="1:16">
      <c r="A8" s="668" t="s">
        <v>500</v>
      </c>
      <c r="B8" s="669"/>
      <c r="C8" s="669"/>
      <c r="D8" s="669"/>
      <c r="E8" s="669"/>
      <c r="F8" s="669"/>
      <c r="G8" s="669"/>
      <c r="H8" s="669"/>
      <c r="I8" s="669"/>
      <c r="J8" s="669"/>
      <c r="K8" s="669"/>
      <c r="L8" s="670"/>
    </row>
    <row r="9" spans="1:16">
      <c r="A9" s="668" t="s">
        <v>1061</v>
      </c>
      <c r="B9" s="669"/>
      <c r="C9" s="669"/>
      <c r="D9" s="669"/>
      <c r="E9" s="669"/>
      <c r="F9" s="669"/>
      <c r="G9" s="669"/>
      <c r="H9" s="669"/>
      <c r="I9" s="669"/>
      <c r="J9" s="669"/>
      <c r="K9" s="669"/>
      <c r="L9" s="670"/>
    </row>
    <row r="10" spans="1:16">
      <c r="A10" s="684"/>
      <c r="B10" s="685"/>
      <c r="C10" s="685"/>
      <c r="D10" s="685"/>
      <c r="E10" s="685"/>
      <c r="F10" s="685"/>
      <c r="G10" s="685"/>
      <c r="H10" s="685"/>
      <c r="I10" s="685"/>
      <c r="J10" s="685"/>
      <c r="K10" s="685"/>
      <c r="L10" s="686"/>
    </row>
    <row r="11" spans="1:16">
      <c r="A11" s="668" t="s">
        <v>503</v>
      </c>
      <c r="B11" s="669"/>
      <c r="C11" s="669"/>
      <c r="D11" s="669"/>
      <c r="E11" s="669"/>
      <c r="F11" s="669"/>
      <c r="G11" s="669"/>
      <c r="H11" s="669"/>
      <c r="I11" s="669"/>
      <c r="J11" s="669"/>
      <c r="K11" s="669"/>
      <c r="L11" s="670"/>
    </row>
    <row r="12" spans="1:16" ht="16" thickBot="1">
      <c r="A12" s="688" t="s">
        <v>504</v>
      </c>
      <c r="B12" s="689"/>
      <c r="C12" s="689"/>
      <c r="D12" s="689"/>
      <c r="E12" s="689"/>
      <c r="F12" s="689"/>
      <c r="G12" s="689"/>
      <c r="H12" s="689"/>
      <c r="I12" s="689"/>
      <c r="J12" s="689"/>
      <c r="K12" s="689"/>
      <c r="L12" s="690"/>
    </row>
    <row r="13" spans="1:16" ht="33.75" customHeight="1">
      <c r="A13" s="691" t="s">
        <v>1040</v>
      </c>
      <c r="B13" s="692"/>
      <c r="C13" s="692"/>
      <c r="D13" s="692"/>
      <c r="E13" s="692"/>
      <c r="F13" s="692"/>
      <c r="G13" s="692"/>
      <c r="H13" s="692"/>
      <c r="I13" s="692"/>
      <c r="J13" s="692"/>
      <c r="K13" s="692"/>
      <c r="L13" s="692"/>
      <c r="M13" s="692"/>
      <c r="N13" s="692"/>
      <c r="O13" s="692"/>
      <c r="P13" s="693"/>
    </row>
    <row r="14" spans="1:16" ht="16.5" customHeight="1">
      <c r="A14" t="s">
        <v>2368</v>
      </c>
      <c r="B14" s="666" t="s">
        <v>2367</v>
      </c>
    </row>
    <row r="15" spans="1:16" ht="17" customHeight="1">
      <c r="A15" s="332"/>
      <c r="B15" s="334" t="s">
        <v>1005</v>
      </c>
      <c r="C15" s="333"/>
      <c r="D15" s="333"/>
      <c r="E15" s="333"/>
      <c r="F15" s="333"/>
      <c r="G15" s="333"/>
      <c r="H15" s="333"/>
      <c r="I15" s="333"/>
      <c r="J15" s="333"/>
      <c r="K15" s="333"/>
      <c r="L15" s="333"/>
      <c r="M15" s="333"/>
      <c r="N15" s="333"/>
      <c r="O15" s="333"/>
    </row>
    <row r="16" spans="1:16">
      <c r="A16" s="140"/>
      <c r="B16" s="36"/>
      <c r="C16" s="36"/>
      <c r="D16" s="36"/>
      <c r="E16" s="36"/>
      <c r="F16" s="36"/>
      <c r="G16" s="36"/>
      <c r="H16" s="36"/>
      <c r="I16" s="36"/>
      <c r="J16" s="36"/>
      <c r="K16" s="36"/>
      <c r="L16" s="36"/>
    </row>
    <row r="17" spans="1:12" ht="15" customHeight="1">
      <c r="A17" s="683" t="s">
        <v>605</v>
      </c>
      <c r="B17" s="36"/>
      <c r="C17" s="36" t="s">
        <v>1657</v>
      </c>
      <c r="D17" s="36"/>
      <c r="E17" s="36"/>
      <c r="F17" s="36"/>
      <c r="G17" s="36"/>
      <c r="H17" s="36"/>
      <c r="I17" s="36"/>
      <c r="J17" s="36"/>
      <c r="K17" s="36"/>
      <c r="L17" s="36"/>
    </row>
    <row r="18" spans="1:12">
      <c r="A18" s="683"/>
      <c r="C18" s="36" t="s">
        <v>616</v>
      </c>
      <c r="D18" s="36"/>
      <c r="E18" s="36"/>
      <c r="F18" s="36"/>
      <c r="G18" s="36"/>
      <c r="H18" s="36"/>
      <c r="I18" s="36"/>
      <c r="J18" s="36"/>
      <c r="K18" s="36"/>
      <c r="L18" s="36"/>
    </row>
    <row r="19" spans="1:12">
      <c r="A19" s="36"/>
      <c r="B19" s="36"/>
      <c r="C19" s="130" t="s">
        <v>618</v>
      </c>
      <c r="D19" s="36"/>
      <c r="E19" s="36"/>
      <c r="F19" s="36"/>
      <c r="G19" s="36"/>
      <c r="H19" s="36"/>
      <c r="I19" s="36"/>
      <c r="J19" s="36"/>
      <c r="K19" s="36"/>
      <c r="L19" s="36"/>
    </row>
    <row r="20" spans="1:12">
      <c r="A20" s="254" t="s">
        <v>1387</v>
      </c>
      <c r="B20" s="36"/>
      <c r="C20" s="36"/>
      <c r="D20" s="36"/>
      <c r="E20" s="36"/>
      <c r="F20" s="36"/>
      <c r="G20" s="36"/>
      <c r="H20" s="36"/>
      <c r="I20" s="36"/>
      <c r="J20" s="36"/>
      <c r="K20" s="36"/>
      <c r="L20" s="36"/>
    </row>
    <row r="21" spans="1:12">
      <c r="A21" s="665" t="s">
        <v>2274</v>
      </c>
      <c r="B21" s="36"/>
      <c r="C21" s="36"/>
      <c r="D21" s="36"/>
      <c r="E21" s="36"/>
      <c r="F21" s="36"/>
      <c r="G21" s="36"/>
      <c r="H21" s="36"/>
      <c r="I21" s="36"/>
      <c r="J21" s="36"/>
      <c r="K21" s="36"/>
      <c r="L21" s="36"/>
    </row>
    <row r="22" spans="1:12">
      <c r="A22" s="660" t="s">
        <v>2366</v>
      </c>
      <c r="B22" s="36"/>
      <c r="C22" s="36"/>
      <c r="D22" s="36"/>
      <c r="E22" s="36"/>
      <c r="F22" s="36"/>
      <c r="G22" s="36"/>
      <c r="H22" s="36"/>
      <c r="I22" s="36"/>
      <c r="J22" s="36"/>
      <c r="K22" s="36"/>
      <c r="L22" s="36"/>
    </row>
    <row r="23" spans="1:12">
      <c r="A23" s="660"/>
      <c r="B23" s="36"/>
      <c r="C23" s="36"/>
      <c r="D23" s="36"/>
      <c r="E23" s="36"/>
      <c r="F23" s="36"/>
      <c r="G23" s="36"/>
      <c r="H23" s="36"/>
      <c r="I23" s="36"/>
      <c r="J23" s="36"/>
      <c r="K23" s="36"/>
      <c r="L23" s="36"/>
    </row>
    <row r="24" spans="1:12">
      <c r="A24" s="2" t="s">
        <v>601</v>
      </c>
    </row>
    <row r="25" spans="1:12">
      <c r="A25" t="s">
        <v>1006</v>
      </c>
    </row>
    <row r="26" spans="1:12">
      <c r="A26" s="65" t="s">
        <v>787</v>
      </c>
    </row>
    <row r="27" spans="1:12">
      <c r="A27" s="65" t="s">
        <v>788</v>
      </c>
    </row>
    <row r="28" spans="1:12">
      <c r="A28" s="65" t="s">
        <v>1007</v>
      </c>
      <c r="I28" s="5"/>
    </row>
    <row r="29" spans="1:12">
      <c r="A29" t="s">
        <v>1008</v>
      </c>
      <c r="I29" s="238"/>
      <c r="J29" s="282"/>
    </row>
    <row r="30" spans="1:12">
      <c r="A30" t="s">
        <v>1012</v>
      </c>
      <c r="I30" s="239"/>
      <c r="J30" s="240" t="s">
        <v>1013</v>
      </c>
    </row>
    <row r="31" spans="1:12">
      <c r="A31" t="s">
        <v>1017</v>
      </c>
      <c r="I31" s="118"/>
    </row>
    <row r="32" spans="1:12">
      <c r="A32" s="65" t="s">
        <v>789</v>
      </c>
    </row>
    <row r="33" spans="1:19">
      <c r="A33" t="s">
        <v>790</v>
      </c>
    </row>
    <row r="34" spans="1:19">
      <c r="A34" t="s">
        <v>680</v>
      </c>
      <c r="B34" s="67" t="s">
        <v>681</v>
      </c>
      <c r="C34" s="67"/>
      <c r="D34" s="5" t="s">
        <v>682</v>
      </c>
      <c r="E34" s="5"/>
      <c r="F34" s="5"/>
      <c r="G34" s="12" t="s">
        <v>683</v>
      </c>
      <c r="H34" s="12"/>
      <c r="I34" s="12"/>
      <c r="J34" s="12"/>
    </row>
    <row r="36" spans="1:19">
      <c r="A36" s="2" t="s">
        <v>684</v>
      </c>
      <c r="L36" s="5"/>
    </row>
    <row r="37" spans="1:19">
      <c r="A37" t="s">
        <v>1035</v>
      </c>
      <c r="L37" s="67"/>
    </row>
    <row r="38" spans="1:19">
      <c r="A38" s="65" t="s">
        <v>607</v>
      </c>
    </row>
    <row r="39" spans="1:19">
      <c r="A39" s="65" t="s">
        <v>685</v>
      </c>
    </row>
    <row r="40" spans="1:19">
      <c r="A40" t="s">
        <v>1009</v>
      </c>
    </row>
    <row r="41" spans="1:19">
      <c r="A41" t="s">
        <v>1018</v>
      </c>
    </row>
    <row r="43" spans="1:19">
      <c r="A43" s="2" t="s">
        <v>1019</v>
      </c>
      <c r="S43" s="67"/>
    </row>
    <row r="44" spans="1:19">
      <c r="A44" t="s">
        <v>1036</v>
      </c>
      <c r="N44" s="9"/>
    </row>
    <row r="45" spans="1:19">
      <c r="A45" s="65" t="s">
        <v>1014</v>
      </c>
      <c r="S45" s="66"/>
    </row>
    <row r="46" spans="1:19">
      <c r="A46" s="65" t="s">
        <v>1037</v>
      </c>
    </row>
    <row r="47" spans="1:19">
      <c r="A47" t="s">
        <v>1039</v>
      </c>
    </row>
    <row r="48" spans="1:19">
      <c r="A48" t="s">
        <v>1015</v>
      </c>
    </row>
    <row r="49" spans="1:14">
      <c r="A49" t="s">
        <v>1038</v>
      </c>
      <c r="N49" s="118"/>
    </row>
    <row r="51" spans="1:14">
      <c r="A51" s="2" t="s">
        <v>615</v>
      </c>
    </row>
    <row r="52" spans="1:14">
      <c r="A52" s="119" t="s">
        <v>686</v>
      </c>
    </row>
    <row r="53" spans="1:14">
      <c r="A53" s="119" t="s">
        <v>1388</v>
      </c>
    </row>
    <row r="54" spans="1:14">
      <c r="A54" s="119" t="s">
        <v>578</v>
      </c>
    </row>
    <row r="55" spans="1:14">
      <c r="A55" s="120" t="s">
        <v>577</v>
      </c>
    </row>
    <row r="56" spans="1:14">
      <c r="A56" s="120" t="s">
        <v>617</v>
      </c>
    </row>
    <row r="57" spans="1:14">
      <c r="A57" s="120" t="s">
        <v>579</v>
      </c>
    </row>
    <row r="58" spans="1:14">
      <c r="A58" s="120" t="s">
        <v>791</v>
      </c>
    </row>
    <row r="59" spans="1:14">
      <c r="A59" s="120" t="s">
        <v>687</v>
      </c>
    </row>
    <row r="60" spans="1:14">
      <c r="A60" s="2"/>
    </row>
    <row r="61" spans="1:14">
      <c r="A61" s="2" t="s">
        <v>602</v>
      </c>
    </row>
    <row r="62" spans="1:14">
      <c r="A62" s="119" t="s">
        <v>580</v>
      </c>
    </row>
    <row r="63" spans="1:14">
      <c r="A63" s="65" t="s">
        <v>1020</v>
      </c>
    </row>
    <row r="64" spans="1:14">
      <c r="A64" s="119" t="s">
        <v>581</v>
      </c>
    </row>
    <row r="65" spans="1:11">
      <c r="A65" s="120" t="s">
        <v>688</v>
      </c>
    </row>
    <row r="66" spans="1:11">
      <c r="A66" s="119" t="s">
        <v>582</v>
      </c>
    </row>
    <row r="67" spans="1:11">
      <c r="A67" s="120" t="s">
        <v>583</v>
      </c>
    </row>
    <row r="68" spans="1:11">
      <c r="A68" s="65" t="s">
        <v>792</v>
      </c>
    </row>
    <row r="69" spans="1:11">
      <c r="A69" s="65" t="s">
        <v>689</v>
      </c>
    </row>
    <row r="70" spans="1:11">
      <c r="A70" s="2"/>
    </row>
    <row r="71" spans="1:11">
      <c r="A71" s="2" t="s">
        <v>603</v>
      </c>
    </row>
    <row r="72" spans="1:11">
      <c r="A72" t="s">
        <v>502</v>
      </c>
    </row>
    <row r="73" spans="1:11" ht="15" customHeight="1">
      <c r="A73" t="s">
        <v>675</v>
      </c>
    </row>
    <row r="74" spans="1:11">
      <c r="B74" s="687" t="s">
        <v>1010</v>
      </c>
      <c r="C74" s="687"/>
      <c r="D74" s="687"/>
      <c r="E74" s="687"/>
      <c r="F74" s="687"/>
      <c r="G74" s="687"/>
      <c r="H74" s="687"/>
      <c r="I74" s="687"/>
      <c r="J74" s="687"/>
      <c r="K74" s="687"/>
    </row>
    <row r="75" spans="1:11">
      <c r="B75" s="687"/>
      <c r="C75" s="687"/>
      <c r="D75" s="687"/>
      <c r="E75" s="687"/>
      <c r="F75" s="687"/>
      <c r="G75" s="687"/>
      <c r="H75" s="687"/>
      <c r="I75" s="687"/>
      <c r="J75" s="687"/>
      <c r="K75" s="687"/>
    </row>
    <row r="76" spans="1:11">
      <c r="A76" t="s">
        <v>1011</v>
      </c>
    </row>
    <row r="77" spans="1:11">
      <c r="A77" t="s">
        <v>690</v>
      </c>
    </row>
    <row r="78" spans="1:11">
      <c r="A78" t="s">
        <v>691</v>
      </c>
    </row>
    <row r="80" spans="1:11">
      <c r="A80" s="2" t="s">
        <v>604</v>
      </c>
    </row>
    <row r="81" spans="1:1">
      <c r="A81" t="s">
        <v>676</v>
      </c>
    </row>
    <row r="82" spans="1:1">
      <c r="A82" s="128" t="s">
        <v>677</v>
      </c>
    </row>
    <row r="83" spans="1:1">
      <c r="A83" s="65" t="s">
        <v>692</v>
      </c>
    </row>
    <row r="84" spans="1:1">
      <c r="A84" s="65" t="s">
        <v>678</v>
      </c>
    </row>
    <row r="85" spans="1:1">
      <c r="A85" s="65" t="s">
        <v>679</v>
      </c>
    </row>
    <row r="86" spans="1:1">
      <c r="A86" s="128" t="s">
        <v>606</v>
      </c>
    </row>
    <row r="87" spans="1:1">
      <c r="A87" s="65" t="s">
        <v>609</v>
      </c>
    </row>
    <row r="88" spans="1:1">
      <c r="A88" s="128" t="s">
        <v>608</v>
      </c>
    </row>
    <row r="89" spans="1:1">
      <c r="A89" s="65" t="s">
        <v>1043</v>
      </c>
    </row>
    <row r="90" spans="1:1">
      <c r="A90" s="128" t="s">
        <v>1016</v>
      </c>
    </row>
    <row r="91" spans="1:1">
      <c r="A91" s="65" t="s">
        <v>1044</v>
      </c>
    </row>
    <row r="93" spans="1:1">
      <c r="A93" s="603" t="s">
        <v>1653</v>
      </c>
    </row>
    <row r="94" spans="1:1">
      <c r="A94" s="604" t="s">
        <v>1654</v>
      </c>
    </row>
    <row r="95" spans="1:1">
      <c r="A95" s="605" t="s">
        <v>1655</v>
      </c>
    </row>
    <row r="96" spans="1:1">
      <c r="A96" s="605" t="s">
        <v>1656</v>
      </c>
    </row>
    <row r="97" spans="1:1">
      <c r="A97" s="605"/>
    </row>
    <row r="98" spans="1:1">
      <c r="A98" s="2" t="s">
        <v>2269</v>
      </c>
    </row>
    <row r="99" spans="1:1">
      <c r="A99" s="2"/>
    </row>
    <row r="100" spans="1:1">
      <c r="A100" s="664" t="s">
        <v>2365</v>
      </c>
    </row>
    <row r="101" spans="1:1">
      <c r="A101" s="65" t="s">
        <v>2271</v>
      </c>
    </row>
    <row r="102" spans="1:1">
      <c r="A102" s="65" t="s">
        <v>2358</v>
      </c>
    </row>
    <row r="103" spans="1:1">
      <c r="A103" s="65" t="s">
        <v>2270</v>
      </c>
    </row>
    <row r="104" spans="1:1">
      <c r="A104" s="65" t="s">
        <v>2273</v>
      </c>
    </row>
    <row r="105" spans="1:1">
      <c r="A105" s="65" t="s">
        <v>2272</v>
      </c>
    </row>
    <row r="107" spans="1:1">
      <c r="A107" s="664" t="s">
        <v>2359</v>
      </c>
    </row>
    <row r="108" spans="1:1">
      <c r="A108" s="65" t="s">
        <v>2360</v>
      </c>
    </row>
    <row r="109" spans="1:1">
      <c r="A109" s="65" t="s">
        <v>2361</v>
      </c>
    </row>
    <row r="110" spans="1:1">
      <c r="A110" s="65" t="s">
        <v>2362</v>
      </c>
    </row>
    <row r="111" spans="1:1">
      <c r="A111" s="65" t="s">
        <v>2363</v>
      </c>
    </row>
    <row r="112" spans="1:1">
      <c r="A112" s="65" t="s">
        <v>2364</v>
      </c>
    </row>
  </sheetData>
  <mergeCells count="13">
    <mergeCell ref="A17:A18"/>
    <mergeCell ref="A10:L10"/>
    <mergeCell ref="B74:K75"/>
    <mergeCell ref="A11:L11"/>
    <mergeCell ref="A12:L12"/>
    <mergeCell ref="A13:P13"/>
    <mergeCell ref="A9:L9"/>
    <mergeCell ref="A6:L6"/>
    <mergeCell ref="A1:L1"/>
    <mergeCell ref="A2:L2"/>
    <mergeCell ref="A3:L3"/>
    <mergeCell ref="A8:L8"/>
    <mergeCell ref="A7:L7"/>
  </mergeCells>
  <conditionalFormatting sqref="G34:J34">
    <cfRule type="expression" dxfId="138" priority="1">
      <formula>$D$29="Manual"</formula>
    </cfRule>
  </conditionalFormatting>
  <hyperlinks>
    <hyperlink ref="B14" r:id="rId1" xr:uid="{4D8E75E5-EA12-465C-9A29-A0543F09D50E}"/>
  </hyperlink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E81"/>
  <sheetViews>
    <sheetView zoomScaleNormal="100" workbookViewId="0">
      <pane xSplit="5" ySplit="4" topLeftCell="F5" activePane="bottomRight" state="frozen"/>
      <selection activeCell="E50" sqref="E50"/>
      <selection pane="topRight" activeCell="E50" sqref="E50"/>
      <selection pane="bottomLeft" activeCell="E50" sqref="E50"/>
      <selection pane="bottomRight" activeCell="D40" sqref="C40:D40"/>
    </sheetView>
  </sheetViews>
  <sheetFormatPr defaultColWidth="11" defaultRowHeight="15.5"/>
  <cols>
    <col min="1" max="1" width="4.1640625" style="39" customWidth="1"/>
    <col min="2" max="2" width="6.33203125" customWidth="1"/>
    <col min="3" max="3" width="47.83203125" customWidth="1"/>
    <col min="4" max="4" width="14.1640625" customWidth="1"/>
    <col min="5" max="5" width="11.1640625" bestFit="1" customWidth="1"/>
    <col min="6" max="6" width="12.1640625" bestFit="1" customWidth="1"/>
    <col min="7" max="7" width="12.6640625" bestFit="1" customWidth="1"/>
    <col min="8" max="33" width="11.1640625" bestFit="1" customWidth="1"/>
    <col min="34" max="39" width="11.1640625" customWidth="1"/>
    <col min="40" max="40" width="11.6640625" customWidth="1"/>
    <col min="41" max="72" width="11" customWidth="1"/>
  </cols>
  <sheetData>
    <row r="1" spans="1:83" ht="18.5">
      <c r="A1" s="1" t="s">
        <v>734</v>
      </c>
      <c r="B1" s="247">
        <f>InputDataA_GeneralAssumptions!J9</f>
        <v>0.1</v>
      </c>
      <c r="C1" s="17" t="s">
        <v>998</v>
      </c>
      <c r="D1" s="246" t="s">
        <v>733</v>
      </c>
      <c r="E1" s="289">
        <f>InputDataA_GeneralAssumptions!E28</f>
        <v>0.02</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83">
      <c r="A2"/>
      <c r="C2" s="33" t="s">
        <v>0</v>
      </c>
      <c r="D2" s="295">
        <f>InputDataA_GeneralAssumptions!E18</f>
        <v>0.54391765594482422</v>
      </c>
      <c r="F2" s="281"/>
      <c r="G2" s="281"/>
      <c r="H2" s="281"/>
      <c r="I2" s="281"/>
      <c r="J2" s="281"/>
      <c r="K2" s="281"/>
      <c r="L2" s="281"/>
      <c r="M2" s="281"/>
      <c r="N2" s="281"/>
      <c r="O2" s="281"/>
      <c r="P2" s="281"/>
      <c r="Q2" s="281"/>
      <c r="R2" s="281"/>
      <c r="S2" s="281"/>
      <c r="T2" s="281"/>
      <c r="U2" s="281"/>
      <c r="V2" s="281"/>
      <c r="W2" s="281"/>
      <c r="X2" s="281"/>
      <c r="Y2" s="281"/>
      <c r="Z2" s="281"/>
      <c r="AA2" s="281"/>
      <c r="AB2" s="281"/>
      <c r="AG2" s="576"/>
      <c r="AH2" s="576"/>
      <c r="AL2" s="127"/>
      <c r="AM2" s="1"/>
    </row>
    <row r="3" spans="1:83">
      <c r="A3"/>
      <c r="C3" s="20" t="s">
        <v>985</v>
      </c>
      <c r="D3" s="23">
        <f>InputDataA_GeneralAssumptions!J28</f>
        <v>4.0004980346267892E-2</v>
      </c>
      <c r="F3" s="281"/>
      <c r="G3" s="281"/>
      <c r="H3" s="281"/>
      <c r="I3" s="281"/>
      <c r="J3" s="281"/>
      <c r="K3" s="281"/>
      <c r="L3" s="281"/>
      <c r="M3" s="281"/>
      <c r="N3" s="281"/>
      <c r="O3" s="281"/>
      <c r="P3" s="281"/>
      <c r="Q3" s="281"/>
      <c r="R3" s="281"/>
      <c r="S3" s="281"/>
      <c r="T3" s="281"/>
      <c r="U3" s="281"/>
      <c r="V3" s="281"/>
      <c r="W3" s="281"/>
      <c r="X3" s="281"/>
      <c r="Y3" s="281"/>
      <c r="Z3" s="281"/>
      <c r="AA3" s="281"/>
      <c r="AB3" s="281"/>
    </row>
    <row r="4" spans="1:83">
      <c r="A4"/>
      <c r="C4" s="248" t="s">
        <v>739</v>
      </c>
      <c r="D4" s="249">
        <f>VLOOKUP(InputDataA_GeneralAssumptions!$J$11,DataSummary!A448:B449,2,FALSE)</f>
        <v>1</v>
      </c>
      <c r="E4" s="24">
        <f>InputDataA_GeneralAssumptions!D7</f>
        <v>2023</v>
      </c>
      <c r="F4" s="24">
        <f>E4+1</f>
        <v>2024</v>
      </c>
      <c r="G4" s="24">
        <f t="shared" ref="G4:AM4" si="0">F4+1</f>
        <v>2025</v>
      </c>
      <c r="H4" s="24">
        <f t="shared" si="0"/>
        <v>2026</v>
      </c>
      <c r="I4" s="24">
        <f t="shared" si="0"/>
        <v>2027</v>
      </c>
      <c r="J4" s="24">
        <f t="shared" si="0"/>
        <v>2028</v>
      </c>
      <c r="K4" s="24">
        <f t="shared" si="0"/>
        <v>2029</v>
      </c>
      <c r="L4" s="24">
        <f t="shared" si="0"/>
        <v>2030</v>
      </c>
      <c r="M4" s="24">
        <f t="shared" si="0"/>
        <v>2031</v>
      </c>
      <c r="N4" s="24">
        <f t="shared" si="0"/>
        <v>2032</v>
      </c>
      <c r="O4" s="24">
        <f t="shared" si="0"/>
        <v>2033</v>
      </c>
      <c r="P4" s="24">
        <f t="shared" si="0"/>
        <v>2034</v>
      </c>
      <c r="Q4" s="24">
        <f t="shared" si="0"/>
        <v>2035</v>
      </c>
      <c r="R4" s="24">
        <f t="shared" si="0"/>
        <v>2036</v>
      </c>
      <c r="S4" s="24">
        <f t="shared" si="0"/>
        <v>2037</v>
      </c>
      <c r="T4" s="24">
        <f t="shared" si="0"/>
        <v>2038</v>
      </c>
      <c r="U4" s="24">
        <f t="shared" si="0"/>
        <v>2039</v>
      </c>
      <c r="V4" s="24">
        <f t="shared" si="0"/>
        <v>2040</v>
      </c>
      <c r="W4" s="24">
        <f t="shared" si="0"/>
        <v>2041</v>
      </c>
      <c r="X4" s="24">
        <f t="shared" si="0"/>
        <v>2042</v>
      </c>
      <c r="Y4" s="24">
        <f t="shared" si="0"/>
        <v>2043</v>
      </c>
      <c r="Z4" s="24">
        <f t="shared" si="0"/>
        <v>2044</v>
      </c>
      <c r="AA4" s="24">
        <f t="shared" si="0"/>
        <v>2045</v>
      </c>
      <c r="AB4" s="24">
        <f t="shared" si="0"/>
        <v>2046</v>
      </c>
      <c r="AC4" s="24">
        <f t="shared" si="0"/>
        <v>2047</v>
      </c>
      <c r="AD4" s="24">
        <f t="shared" si="0"/>
        <v>2048</v>
      </c>
      <c r="AE4" s="24">
        <f t="shared" si="0"/>
        <v>2049</v>
      </c>
      <c r="AF4" s="24">
        <f t="shared" si="0"/>
        <v>2050</v>
      </c>
      <c r="AG4" s="24">
        <f t="shared" si="0"/>
        <v>2051</v>
      </c>
      <c r="AH4" s="24">
        <f t="shared" si="0"/>
        <v>2052</v>
      </c>
      <c r="AI4" s="24">
        <f t="shared" si="0"/>
        <v>2053</v>
      </c>
      <c r="AJ4" s="24">
        <f t="shared" si="0"/>
        <v>2054</v>
      </c>
      <c r="AK4" s="24">
        <f t="shared" si="0"/>
        <v>2055</v>
      </c>
      <c r="AL4" s="24">
        <f t="shared" si="0"/>
        <v>2056</v>
      </c>
      <c r="AM4" s="24">
        <f t="shared" si="0"/>
        <v>2057</v>
      </c>
      <c r="AN4" s="24">
        <f t="shared" ref="AN4" si="1">AM4+1</f>
        <v>2058</v>
      </c>
      <c r="AO4" s="24">
        <f t="shared" ref="AO4" si="2">AN4+1</f>
        <v>2059</v>
      </c>
      <c r="AP4" s="24">
        <f t="shared" ref="AP4" si="3">AO4+1</f>
        <v>2060</v>
      </c>
      <c r="AQ4" s="24">
        <f t="shared" ref="AQ4" si="4">AP4+1</f>
        <v>2061</v>
      </c>
      <c r="AR4" s="24">
        <f t="shared" ref="AR4" si="5">AQ4+1</f>
        <v>2062</v>
      </c>
      <c r="AS4" s="24">
        <f t="shared" ref="AS4" si="6">AR4+1</f>
        <v>2063</v>
      </c>
      <c r="AT4" s="24">
        <f t="shared" ref="AT4" si="7">AS4+1</f>
        <v>2064</v>
      </c>
      <c r="AU4" s="24">
        <f t="shared" ref="AU4" si="8">AT4+1</f>
        <v>2065</v>
      </c>
      <c r="AV4" s="24">
        <f t="shared" ref="AV4" si="9">AU4+1</f>
        <v>2066</v>
      </c>
      <c r="AW4" s="24">
        <f t="shared" ref="AW4" si="10">AV4+1</f>
        <v>2067</v>
      </c>
      <c r="AX4" s="24">
        <f t="shared" ref="AX4" si="11">AW4+1</f>
        <v>2068</v>
      </c>
      <c r="AY4" s="24">
        <f t="shared" ref="AY4" si="12">AX4+1</f>
        <v>2069</v>
      </c>
      <c r="AZ4" s="24">
        <f t="shared" ref="AZ4" si="13">AY4+1</f>
        <v>2070</v>
      </c>
      <c r="BA4" s="24">
        <f t="shared" ref="BA4" si="14">AZ4+1</f>
        <v>2071</v>
      </c>
      <c r="BB4" s="24">
        <f t="shared" ref="BB4" si="15">BA4+1</f>
        <v>2072</v>
      </c>
      <c r="BC4" s="24">
        <f t="shared" ref="BC4" si="16">BB4+1</f>
        <v>2073</v>
      </c>
      <c r="BD4" s="24">
        <f t="shared" ref="BD4" si="17">BC4+1</f>
        <v>2074</v>
      </c>
      <c r="BE4" s="24">
        <f t="shared" ref="BE4" si="18">BD4+1</f>
        <v>2075</v>
      </c>
      <c r="BF4" s="24">
        <f t="shared" ref="BF4" si="19">BE4+1</f>
        <v>2076</v>
      </c>
      <c r="BG4" s="24">
        <f t="shared" ref="BG4" si="20">BF4+1</f>
        <v>2077</v>
      </c>
      <c r="BH4" s="24">
        <f t="shared" ref="BH4" si="21">BG4+1</f>
        <v>2078</v>
      </c>
      <c r="BI4" s="24">
        <f t="shared" ref="BI4" si="22">BH4+1</f>
        <v>2079</v>
      </c>
      <c r="BJ4" s="24">
        <f t="shared" ref="BJ4" si="23">BI4+1</f>
        <v>2080</v>
      </c>
      <c r="BK4" s="24">
        <f t="shared" ref="BK4" si="24">BJ4+1</f>
        <v>2081</v>
      </c>
      <c r="BL4" s="24">
        <f t="shared" ref="BL4" si="25">BK4+1</f>
        <v>2082</v>
      </c>
      <c r="BM4" s="24">
        <f t="shared" ref="BM4" si="26">BL4+1</f>
        <v>2083</v>
      </c>
      <c r="BN4" s="24">
        <f t="shared" ref="BN4" si="27">BM4+1</f>
        <v>2084</v>
      </c>
      <c r="BO4" s="24">
        <f t="shared" ref="BO4" si="28">BN4+1</f>
        <v>2085</v>
      </c>
      <c r="BP4" s="24">
        <f t="shared" ref="BP4" si="29">BO4+1</f>
        <v>2086</v>
      </c>
      <c r="BQ4" s="24">
        <f t="shared" ref="BQ4" si="30">BP4+1</f>
        <v>2087</v>
      </c>
      <c r="BR4" s="24">
        <f t="shared" ref="BR4:BS4" si="31">BQ4+1</f>
        <v>2088</v>
      </c>
      <c r="BS4" s="24">
        <f t="shared" si="31"/>
        <v>2089</v>
      </c>
      <c r="BT4" s="24">
        <f t="shared" ref="BT4" si="32">BS4+1</f>
        <v>2090</v>
      </c>
      <c r="BU4" s="24">
        <f t="shared" ref="BU4" si="33">BT4+1</f>
        <v>2091</v>
      </c>
      <c r="BV4" s="24">
        <f t="shared" ref="BV4" si="34">BU4+1</f>
        <v>2092</v>
      </c>
      <c r="BW4" s="24">
        <f t="shared" ref="BW4" si="35">BV4+1</f>
        <v>2093</v>
      </c>
      <c r="BX4" s="24">
        <f t="shared" ref="BX4" si="36">BW4+1</f>
        <v>2094</v>
      </c>
      <c r="BY4" s="24">
        <f t="shared" ref="BY4" si="37">BX4+1</f>
        <v>2095</v>
      </c>
      <c r="BZ4" s="24">
        <f t="shared" ref="BZ4" si="38">BY4+1</f>
        <v>2096</v>
      </c>
      <c r="CA4" s="24">
        <f t="shared" ref="CA4" si="39">BZ4+1</f>
        <v>2097</v>
      </c>
      <c r="CB4" s="24">
        <f t="shared" ref="CB4" si="40">CA4+1</f>
        <v>2098</v>
      </c>
      <c r="CC4" s="24">
        <f t="shared" ref="CC4" si="41">CB4+1</f>
        <v>2099</v>
      </c>
      <c r="CD4" s="24">
        <f t="shared" ref="CD4" si="42">CC4+1</f>
        <v>2100</v>
      </c>
      <c r="CE4" s="24">
        <f t="shared" ref="CE4" si="43">CD4+1</f>
        <v>2101</v>
      </c>
    </row>
    <row r="5" spans="1:83">
      <c r="C5" s="2" t="s">
        <v>483</v>
      </c>
    </row>
    <row r="6" spans="1:83">
      <c r="B6" s="1" t="str">
        <f>LEFT(InputDataA_GeneralAssumptions!D36,1)</f>
        <v>A</v>
      </c>
      <c r="C6" s="157" t="s">
        <v>437</v>
      </c>
      <c r="D6" s="314" t="s">
        <v>436</v>
      </c>
      <c r="E6" s="108">
        <f>InputDataA_GeneralAssumptions!I38</f>
        <v>1.0007381439208984E-2</v>
      </c>
      <c r="F6" s="108">
        <f>InputDataA_GeneralAssumptions!J38</f>
        <v>1.0007381439208984E-2</v>
      </c>
      <c r="G6" s="108">
        <f>InputDataA_GeneralAssumptions!K38</f>
        <v>1.0007381439208984E-2</v>
      </c>
      <c r="H6" s="108">
        <f>InputDataA_GeneralAssumptions!L38</f>
        <v>1.0007381439208984E-2</v>
      </c>
      <c r="I6" s="108">
        <f>InputDataA_GeneralAssumptions!M38</f>
        <v>1.0007381439208984E-2</v>
      </c>
      <c r="J6" s="108">
        <f>InputDataA_GeneralAssumptions!N38</f>
        <v>1.0007381439208984E-2</v>
      </c>
      <c r="K6" s="108">
        <f>InputDataA_GeneralAssumptions!O38</f>
        <v>1.0007381439208984E-2</v>
      </c>
      <c r="L6" s="108">
        <f>InputDataA_GeneralAssumptions!P38</f>
        <v>1.0007381439208984E-2</v>
      </c>
      <c r="M6" s="108">
        <f>InputDataA_GeneralAssumptions!Q38</f>
        <v>1.0007381439208984E-2</v>
      </c>
      <c r="N6" s="108">
        <f>InputDataA_GeneralAssumptions!R38</f>
        <v>1.0007381439208984E-2</v>
      </c>
      <c r="O6" s="108">
        <f>InputDataA_GeneralAssumptions!S38</f>
        <v>1.0007381439208984E-2</v>
      </c>
      <c r="P6" s="108">
        <f>InputDataA_GeneralAssumptions!T38</f>
        <v>1.0007381439208984E-2</v>
      </c>
      <c r="Q6" s="108">
        <f>InputDataA_GeneralAssumptions!U38</f>
        <v>1.0007381439208984E-2</v>
      </c>
      <c r="R6" s="108">
        <f>InputDataA_GeneralAssumptions!V38</f>
        <v>1.0007381439208984E-2</v>
      </c>
      <c r="S6" s="108">
        <f>InputDataA_GeneralAssumptions!W38</f>
        <v>1.0007381439208984E-2</v>
      </c>
      <c r="T6" s="108">
        <f>InputDataA_GeneralAssumptions!X38</f>
        <v>1.0007381439208984E-2</v>
      </c>
      <c r="U6" s="108">
        <f>InputDataA_GeneralAssumptions!Y38</f>
        <v>1.0007381439208984E-2</v>
      </c>
      <c r="V6" s="108">
        <f>InputDataA_GeneralAssumptions!Z38</f>
        <v>1.0007381439208984E-2</v>
      </c>
      <c r="W6" s="108">
        <f>InputDataA_GeneralAssumptions!AA38</f>
        <v>1.0007381439208984E-2</v>
      </c>
      <c r="X6" s="108">
        <f>InputDataA_GeneralAssumptions!AB38</f>
        <v>1.0007381439208984E-2</v>
      </c>
      <c r="Y6" s="108">
        <f>InputDataA_GeneralAssumptions!AC38</f>
        <v>1.0007381439208984E-2</v>
      </c>
      <c r="Z6" s="108">
        <f>InputDataA_GeneralAssumptions!AD38</f>
        <v>1.0007381439208984E-2</v>
      </c>
      <c r="AA6" s="108">
        <f>InputDataA_GeneralAssumptions!AE38</f>
        <v>1.0007381439208984E-2</v>
      </c>
      <c r="AB6" s="108">
        <f>InputDataA_GeneralAssumptions!AF38</f>
        <v>1.0007381439208984E-2</v>
      </c>
      <c r="AC6" s="108">
        <f>InputDataA_GeneralAssumptions!AG38</f>
        <v>1.0007381439208984E-2</v>
      </c>
      <c r="AD6" s="108">
        <f>InputDataA_GeneralAssumptions!AH38</f>
        <v>1.0007381439208984E-2</v>
      </c>
      <c r="AE6" s="108">
        <f>InputDataA_GeneralAssumptions!AI38</f>
        <v>1.0007381439208984E-2</v>
      </c>
      <c r="AF6" s="108">
        <f>InputDataA_GeneralAssumptions!AJ38</f>
        <v>1.0007381439208984E-2</v>
      </c>
      <c r="AG6" s="108">
        <f>InputDataA_GeneralAssumptions!AK38</f>
        <v>1.0007381439208984E-2</v>
      </c>
      <c r="AH6" s="108">
        <f>InputDataA_GeneralAssumptions!AL38</f>
        <v>1.0007381439208984E-2</v>
      </c>
      <c r="AI6" s="108">
        <f>InputDataA_GeneralAssumptions!AM38</f>
        <v>1.0007381439208984E-2</v>
      </c>
      <c r="AJ6" s="108">
        <f>InputDataA_GeneralAssumptions!AN38</f>
        <v>1.0007381439208984E-2</v>
      </c>
      <c r="AK6" s="108">
        <f>InputDataA_GeneralAssumptions!AO38</f>
        <v>1.0007381439208984E-2</v>
      </c>
      <c r="AL6" s="108">
        <f>InputDataA_GeneralAssumptions!AP38</f>
        <v>1.0007381439208984E-2</v>
      </c>
      <c r="AM6" s="108">
        <f>InputDataA_GeneralAssumptions!AQ38</f>
        <v>1.0007381439208984E-2</v>
      </c>
      <c r="AN6" s="108">
        <f>InputDataA_GeneralAssumptions!AR38</f>
        <v>1.0007381439208984E-2</v>
      </c>
      <c r="AO6" s="108">
        <f>InputDataA_GeneralAssumptions!AS38</f>
        <v>1.0007381439208984E-2</v>
      </c>
      <c r="AP6" s="108">
        <f>InputDataA_GeneralAssumptions!AT38</f>
        <v>1.0007381439208984E-2</v>
      </c>
      <c r="AQ6" s="108">
        <f>InputDataA_GeneralAssumptions!AU38</f>
        <v>1.0007381439208984E-2</v>
      </c>
      <c r="AR6" s="108">
        <f>InputDataA_GeneralAssumptions!AV38</f>
        <v>1.0007381439208984E-2</v>
      </c>
      <c r="AS6" s="108">
        <f>InputDataA_GeneralAssumptions!AW38</f>
        <v>1.0007381439208984E-2</v>
      </c>
      <c r="AT6" s="108">
        <f>InputDataA_GeneralAssumptions!AX38</f>
        <v>1.0007381439208984E-2</v>
      </c>
      <c r="AU6" s="108">
        <f>InputDataA_GeneralAssumptions!AY38</f>
        <v>1.0007381439208984E-2</v>
      </c>
      <c r="AV6" s="108">
        <f>InputDataA_GeneralAssumptions!AZ38</f>
        <v>1.0007381439208984E-2</v>
      </c>
      <c r="AW6" s="108">
        <f>InputDataA_GeneralAssumptions!BA38</f>
        <v>1.0007381439208984E-2</v>
      </c>
      <c r="AX6" s="108">
        <f>InputDataA_GeneralAssumptions!BB38</f>
        <v>1.0007381439208984E-2</v>
      </c>
      <c r="AY6" s="108">
        <f>InputDataA_GeneralAssumptions!BC38</f>
        <v>1.0007381439208984E-2</v>
      </c>
      <c r="AZ6" s="108">
        <f>InputDataA_GeneralAssumptions!BD38</f>
        <v>1.0007381439208984E-2</v>
      </c>
      <c r="BA6" s="108">
        <f>InputDataA_GeneralAssumptions!BE38</f>
        <v>1.0007381439208984E-2</v>
      </c>
      <c r="BB6" s="108">
        <f>InputDataA_GeneralAssumptions!BF38</f>
        <v>1.0007381439208984E-2</v>
      </c>
      <c r="BC6" s="108">
        <f>InputDataA_GeneralAssumptions!BG38</f>
        <v>1.0007381439208984E-2</v>
      </c>
      <c r="BD6" s="108">
        <f>InputDataA_GeneralAssumptions!BH38</f>
        <v>1.0007381439208984E-2</v>
      </c>
      <c r="BE6" s="108">
        <f>InputDataA_GeneralAssumptions!BI38</f>
        <v>1.0007381439208984E-2</v>
      </c>
      <c r="BF6" s="108">
        <f>InputDataA_GeneralAssumptions!BJ38</f>
        <v>1.0007381439208984E-2</v>
      </c>
      <c r="BG6" s="108">
        <f>InputDataA_GeneralAssumptions!BK38</f>
        <v>1.0007381439208984E-2</v>
      </c>
      <c r="BH6" s="108">
        <f>InputDataA_GeneralAssumptions!BL38</f>
        <v>1.0007381439208984E-2</v>
      </c>
      <c r="BI6" s="108">
        <f>InputDataA_GeneralAssumptions!BM38</f>
        <v>1.0007381439208984E-2</v>
      </c>
      <c r="BJ6" s="108">
        <f>InputDataA_GeneralAssumptions!BN38</f>
        <v>1.0007381439208984E-2</v>
      </c>
      <c r="BK6" s="108">
        <f>InputDataA_GeneralAssumptions!BO38</f>
        <v>1.0007381439208984E-2</v>
      </c>
      <c r="BL6" s="108">
        <f>InputDataA_GeneralAssumptions!BP38</f>
        <v>1.0007381439208984E-2</v>
      </c>
      <c r="BM6" s="108">
        <f>InputDataA_GeneralAssumptions!BQ38</f>
        <v>1.0007381439208984E-2</v>
      </c>
      <c r="BN6" s="108">
        <f>InputDataA_GeneralAssumptions!BR38</f>
        <v>1.0007381439208984E-2</v>
      </c>
      <c r="BO6" s="108">
        <f>InputDataA_GeneralAssumptions!BS38</f>
        <v>1.0007381439208984E-2</v>
      </c>
      <c r="BP6" s="108">
        <f>InputDataA_GeneralAssumptions!BT38</f>
        <v>1.0007381439208984E-2</v>
      </c>
      <c r="BQ6" s="108">
        <f>InputDataA_GeneralAssumptions!BU38</f>
        <v>1.0007381439208984E-2</v>
      </c>
      <c r="BR6" s="108">
        <f>InputDataA_GeneralAssumptions!BV38</f>
        <v>1.0007381439208984E-2</v>
      </c>
      <c r="BS6" s="108">
        <f>InputDataA_GeneralAssumptions!BW38</f>
        <v>1.0007381439208984E-2</v>
      </c>
      <c r="BT6" s="108">
        <f>InputDataA_GeneralAssumptions!BX38</f>
        <v>1.0007381439208984E-2</v>
      </c>
      <c r="BU6" s="108">
        <f>InputDataA_GeneralAssumptions!BY38</f>
        <v>1.0007381439208984E-2</v>
      </c>
      <c r="BV6" s="108">
        <f>InputDataA_GeneralAssumptions!BZ38</f>
        <v>1.0007381439208984E-2</v>
      </c>
      <c r="BW6" s="108">
        <f>InputDataA_GeneralAssumptions!CA38</f>
        <v>1.0007381439208984E-2</v>
      </c>
      <c r="BX6" s="108">
        <f>InputDataA_GeneralAssumptions!CB38</f>
        <v>1.0007381439208984E-2</v>
      </c>
      <c r="BY6" s="108">
        <f>InputDataA_GeneralAssumptions!CC38</f>
        <v>1.0007381439208984E-2</v>
      </c>
      <c r="BZ6" s="108">
        <f>InputDataA_GeneralAssumptions!CD38</f>
        <v>1.0007381439208984E-2</v>
      </c>
      <c r="CA6" s="108">
        <f>InputDataA_GeneralAssumptions!CE38</f>
        <v>1.0007381439208984E-2</v>
      </c>
      <c r="CB6" s="108">
        <f>InputDataA_GeneralAssumptions!CF38</f>
        <v>1.0007381439208984E-2</v>
      </c>
      <c r="CC6" s="108">
        <f>InputDataA_GeneralAssumptions!CG38</f>
        <v>1.0007381439208984E-2</v>
      </c>
      <c r="CD6" s="108">
        <f>InputDataA_GeneralAssumptions!CH38</f>
        <v>1.0007381439208984E-2</v>
      </c>
      <c r="CE6" s="108">
        <f>InputDataA_GeneralAssumptions!CI38</f>
        <v>1.0007381439208984E-2</v>
      </c>
    </row>
    <row r="7" spans="1:83">
      <c r="B7" s="1" t="str">
        <f>LEFT(InputDataA_GeneralAssumptions!D45,1)</f>
        <v>A</v>
      </c>
      <c r="C7" s="3" t="s">
        <v>728</v>
      </c>
      <c r="D7" s="315"/>
      <c r="E7" s="102">
        <f>InputDataA_GeneralAssumptions!I47</f>
        <v>-3.4894829150289297E-3</v>
      </c>
      <c r="F7" s="102">
        <f>InputDataA_GeneralAssumptions!J47</f>
        <v>-3.4894829150289297E-3</v>
      </c>
      <c r="G7" s="102">
        <f>InputDataA_GeneralAssumptions!K47</f>
        <v>-3.4894829150289297E-3</v>
      </c>
      <c r="H7" s="102">
        <f>InputDataA_GeneralAssumptions!L47</f>
        <v>-3.4894829150289297E-3</v>
      </c>
      <c r="I7" s="102">
        <f>InputDataA_GeneralAssumptions!M47</f>
        <v>-3.4894829150289297E-3</v>
      </c>
      <c r="J7" s="102">
        <f>InputDataA_GeneralAssumptions!N47</f>
        <v>-3.4894829150289297E-3</v>
      </c>
      <c r="K7" s="102">
        <f>InputDataA_GeneralAssumptions!O47</f>
        <v>-3.4894829150289297E-3</v>
      </c>
      <c r="L7" s="102">
        <f>InputDataA_GeneralAssumptions!P47</f>
        <v>-3.4894829150289297E-3</v>
      </c>
      <c r="M7" s="102">
        <f>InputDataA_GeneralAssumptions!Q47</f>
        <v>-3.4894829150289297E-3</v>
      </c>
      <c r="N7" s="102">
        <f>InputDataA_GeneralAssumptions!R47</f>
        <v>-3.4894829150289297E-3</v>
      </c>
      <c r="O7" s="102">
        <f>InputDataA_GeneralAssumptions!S47</f>
        <v>-3.4894829150289297E-3</v>
      </c>
      <c r="P7" s="102">
        <f>InputDataA_GeneralAssumptions!T47</f>
        <v>-3.4894829150289297E-3</v>
      </c>
      <c r="Q7" s="102">
        <f>InputDataA_GeneralAssumptions!U47</f>
        <v>-3.4894829150289297E-3</v>
      </c>
      <c r="R7" s="102">
        <f>InputDataA_GeneralAssumptions!V47</f>
        <v>-3.4894829150289297E-3</v>
      </c>
      <c r="S7" s="102">
        <f>InputDataA_GeneralAssumptions!W47</f>
        <v>-3.4894829150289297E-3</v>
      </c>
      <c r="T7" s="102">
        <f>InputDataA_GeneralAssumptions!X47</f>
        <v>-3.4894829150289297E-3</v>
      </c>
      <c r="U7" s="102">
        <f>InputDataA_GeneralAssumptions!Y47</f>
        <v>-3.4894829150289297E-3</v>
      </c>
      <c r="V7" s="102">
        <f>InputDataA_GeneralAssumptions!Z47</f>
        <v>-3.4894829150289297E-3</v>
      </c>
      <c r="W7" s="102">
        <f>InputDataA_GeneralAssumptions!AA47</f>
        <v>-3.4894829150289297E-3</v>
      </c>
      <c r="X7" s="102">
        <f>InputDataA_GeneralAssumptions!AB47</f>
        <v>-3.4894829150289297E-3</v>
      </c>
      <c r="Y7" s="102">
        <f>InputDataA_GeneralAssumptions!AC47</f>
        <v>-3.4894829150289297E-3</v>
      </c>
      <c r="Z7" s="102">
        <f>InputDataA_GeneralAssumptions!AD47</f>
        <v>-3.4894829150289297E-3</v>
      </c>
      <c r="AA7" s="102">
        <f>InputDataA_GeneralAssumptions!AE47</f>
        <v>-3.4894829150289297E-3</v>
      </c>
      <c r="AB7" s="102">
        <f>InputDataA_GeneralAssumptions!AF47</f>
        <v>-3.4894829150289297E-3</v>
      </c>
      <c r="AC7" s="102">
        <f>InputDataA_GeneralAssumptions!AG47</f>
        <v>-3.4894829150289297E-3</v>
      </c>
      <c r="AD7" s="102">
        <f>InputDataA_GeneralAssumptions!AH47</f>
        <v>-3.4894829150289297E-3</v>
      </c>
      <c r="AE7" s="102">
        <f>InputDataA_GeneralAssumptions!AI47</f>
        <v>-3.4894829150289297E-3</v>
      </c>
      <c r="AF7" s="102">
        <f>InputDataA_GeneralAssumptions!AJ47</f>
        <v>-3.4894829150289297E-3</v>
      </c>
      <c r="AG7" s="102">
        <f>InputDataA_GeneralAssumptions!AK47</f>
        <v>-3.4894829150289297E-3</v>
      </c>
      <c r="AH7" s="102">
        <f>InputDataA_GeneralAssumptions!AL47</f>
        <v>-3.4894829150289297E-3</v>
      </c>
      <c r="AI7" s="102">
        <f>InputDataA_GeneralAssumptions!AM47</f>
        <v>-3.4894829150289297E-3</v>
      </c>
      <c r="AJ7" s="102">
        <f>InputDataA_GeneralAssumptions!AN47</f>
        <v>-3.4894829150289297E-3</v>
      </c>
      <c r="AK7" s="102">
        <f>InputDataA_GeneralAssumptions!AO47</f>
        <v>-3.4894829150289297E-3</v>
      </c>
      <c r="AL7" s="102">
        <f>InputDataA_GeneralAssumptions!AP47</f>
        <v>-3.4894829150289297E-3</v>
      </c>
      <c r="AM7" s="102">
        <f>InputDataA_GeneralAssumptions!AQ47</f>
        <v>-3.4894829150289297E-3</v>
      </c>
      <c r="AN7" s="102">
        <f>InputDataA_GeneralAssumptions!AR47</f>
        <v>-3.4894829150289297E-3</v>
      </c>
      <c r="AO7" s="102">
        <f>InputDataA_GeneralAssumptions!AS47</f>
        <v>-3.4894829150289297E-3</v>
      </c>
      <c r="AP7" s="102">
        <f>InputDataA_GeneralAssumptions!AT47</f>
        <v>-3.4894829150289297E-3</v>
      </c>
      <c r="AQ7" s="102">
        <f>InputDataA_GeneralAssumptions!AU47</f>
        <v>-3.4894829150289297E-3</v>
      </c>
      <c r="AR7" s="102">
        <f>InputDataA_GeneralAssumptions!AV47</f>
        <v>-3.4894829150289297E-3</v>
      </c>
      <c r="AS7" s="102">
        <f>InputDataA_GeneralAssumptions!AW47</f>
        <v>-3.4894829150289297E-3</v>
      </c>
      <c r="AT7" s="102">
        <f>InputDataA_GeneralAssumptions!AX47</f>
        <v>-3.4894829150289297E-3</v>
      </c>
      <c r="AU7" s="102">
        <f>InputDataA_GeneralAssumptions!AY47</f>
        <v>-3.4894829150289297E-3</v>
      </c>
      <c r="AV7" s="102">
        <f>InputDataA_GeneralAssumptions!AZ47</f>
        <v>-3.4894829150289297E-3</v>
      </c>
      <c r="AW7" s="102">
        <f>InputDataA_GeneralAssumptions!BA47</f>
        <v>-3.4894829150289297E-3</v>
      </c>
      <c r="AX7" s="102">
        <f>InputDataA_GeneralAssumptions!BB47</f>
        <v>-3.4894829150289297E-3</v>
      </c>
      <c r="AY7" s="102">
        <f>InputDataA_GeneralAssumptions!BC47</f>
        <v>-3.4894829150289297E-3</v>
      </c>
      <c r="AZ7" s="102">
        <f>InputDataA_GeneralAssumptions!BD47</f>
        <v>-3.4894829150289297E-3</v>
      </c>
      <c r="BA7" s="102">
        <f>InputDataA_GeneralAssumptions!BE47</f>
        <v>-3.4894829150289297E-3</v>
      </c>
      <c r="BB7" s="102">
        <f>InputDataA_GeneralAssumptions!BF47</f>
        <v>-3.4894829150289297E-3</v>
      </c>
      <c r="BC7" s="102">
        <f>InputDataA_GeneralAssumptions!BG47</f>
        <v>-3.4894829150289297E-3</v>
      </c>
      <c r="BD7" s="102">
        <f>InputDataA_GeneralAssumptions!BH47</f>
        <v>-3.4894829150289297E-3</v>
      </c>
      <c r="BE7" s="102">
        <f>InputDataA_GeneralAssumptions!BI47</f>
        <v>-3.4894829150289297E-3</v>
      </c>
      <c r="BF7" s="102">
        <f>InputDataA_GeneralAssumptions!BJ47</f>
        <v>-3.4894829150289297E-3</v>
      </c>
      <c r="BG7" s="102">
        <f>InputDataA_GeneralAssumptions!BK47</f>
        <v>-3.4894829150289297E-3</v>
      </c>
      <c r="BH7" s="102">
        <f>InputDataA_GeneralAssumptions!BL47</f>
        <v>-3.4894829150289297E-3</v>
      </c>
      <c r="BI7" s="102">
        <f>InputDataA_GeneralAssumptions!BM47</f>
        <v>-3.4894829150289297E-3</v>
      </c>
      <c r="BJ7" s="102">
        <f>InputDataA_GeneralAssumptions!BN47</f>
        <v>-3.4894829150289297E-3</v>
      </c>
      <c r="BK7" s="102">
        <f>InputDataA_GeneralAssumptions!BO47</f>
        <v>-3.4894829150289297E-3</v>
      </c>
      <c r="BL7" s="102">
        <f>InputDataA_GeneralAssumptions!BP47</f>
        <v>-3.4894829150289297E-3</v>
      </c>
      <c r="BM7" s="102">
        <f>InputDataA_GeneralAssumptions!BQ47</f>
        <v>-3.4894829150289297E-3</v>
      </c>
      <c r="BN7" s="102">
        <f>InputDataA_GeneralAssumptions!BR47</f>
        <v>-3.4894829150289297E-3</v>
      </c>
      <c r="BO7" s="102">
        <f>InputDataA_GeneralAssumptions!BS47</f>
        <v>-3.4894829150289297E-3</v>
      </c>
      <c r="BP7" s="102">
        <f>InputDataA_GeneralAssumptions!BT47</f>
        <v>-3.4894829150289297E-3</v>
      </c>
      <c r="BQ7" s="102">
        <f>InputDataA_GeneralAssumptions!BU47</f>
        <v>-3.4894829150289297E-3</v>
      </c>
      <c r="BR7" s="102">
        <f>InputDataA_GeneralAssumptions!BV47</f>
        <v>-3.4894829150289297E-3</v>
      </c>
      <c r="BS7" s="102">
        <f>InputDataA_GeneralAssumptions!BW47</f>
        <v>-3.4894829150289297E-3</v>
      </c>
      <c r="BT7" s="102">
        <f>InputDataA_GeneralAssumptions!BX47</f>
        <v>-3.4894829150289297E-3</v>
      </c>
      <c r="BU7" s="102">
        <f>InputDataA_GeneralAssumptions!BY47</f>
        <v>-3.4894829150289297E-3</v>
      </c>
      <c r="BV7" s="102">
        <f>InputDataA_GeneralAssumptions!BZ47</f>
        <v>-3.4894829150289297E-3</v>
      </c>
      <c r="BW7" s="102">
        <f>InputDataA_GeneralAssumptions!CA47</f>
        <v>-3.4894829150289297E-3</v>
      </c>
      <c r="BX7" s="102">
        <f>InputDataA_GeneralAssumptions!CB47</f>
        <v>-3.4894829150289297E-3</v>
      </c>
      <c r="BY7" s="102">
        <f>InputDataA_GeneralAssumptions!CC47</f>
        <v>-3.4894829150289297E-3</v>
      </c>
      <c r="BZ7" s="102">
        <f>InputDataA_GeneralAssumptions!CD47</f>
        <v>-3.4894829150289297E-3</v>
      </c>
      <c r="CA7" s="102">
        <f>InputDataA_GeneralAssumptions!CE47</f>
        <v>-3.4894829150289297E-3</v>
      </c>
      <c r="CB7" s="102">
        <f>InputDataA_GeneralAssumptions!CF47</f>
        <v>-3.4894829150289297E-3</v>
      </c>
      <c r="CC7" s="102">
        <f>InputDataA_GeneralAssumptions!CG47</f>
        <v>-3.4894829150289297E-3</v>
      </c>
      <c r="CD7" s="102">
        <f>InputDataA_GeneralAssumptions!CH47</f>
        <v>-3.4894829150289297E-3</v>
      </c>
      <c r="CE7" s="102">
        <f>InputDataA_GeneralAssumptions!CI47</f>
        <v>-3.4894829150289297E-3</v>
      </c>
    </row>
    <row r="8" spans="1:83">
      <c r="B8" s="1" t="str">
        <f>LEFT(InputDataA_GeneralAssumptions!D104,1)</f>
        <v>A</v>
      </c>
      <c r="C8" s="158" t="s">
        <v>439</v>
      </c>
      <c r="D8" s="316" t="s">
        <v>436</v>
      </c>
      <c r="E8" s="102">
        <f>InputDataA_GeneralAssumptions!I110</f>
        <v>5.7913460415723872E-3</v>
      </c>
      <c r="F8" s="102">
        <f>InputDataA_GeneralAssumptions!J110</f>
        <v>6.2040179941906803E-3</v>
      </c>
      <c r="G8" s="102">
        <f>InputDataA_GeneralAssumptions!K110</f>
        <v>6.0717967263181905E-3</v>
      </c>
      <c r="H8" s="102">
        <f>InputDataA_GeneralAssumptions!L110</f>
        <v>5.9557568035579767E-3</v>
      </c>
      <c r="I8" s="102">
        <f>InputDataA_GeneralAssumptions!M110</f>
        <v>5.8451313294571872E-3</v>
      </c>
      <c r="J8" s="102">
        <f>InputDataA_GeneralAssumptions!N110</f>
        <v>5.726426784889993E-3</v>
      </c>
      <c r="K8" s="102">
        <f>InputDataA_GeneralAssumptions!O110</f>
        <v>5.6018683794949453E-3</v>
      </c>
      <c r="L8" s="102">
        <f>InputDataA_GeneralAssumptions!P110</f>
        <v>5.4822581325104647E-3</v>
      </c>
      <c r="M8" s="102">
        <f>InputDataA_GeneralAssumptions!Q110</f>
        <v>5.3474769372230391E-3</v>
      </c>
      <c r="N8" s="102">
        <f>InputDataA_GeneralAssumptions!R110</f>
        <v>5.2312869991604227E-3</v>
      </c>
      <c r="O8" s="102">
        <f>InputDataA_GeneralAssumptions!S110</f>
        <v>5.1321308690881473E-3</v>
      </c>
      <c r="P8" s="102">
        <f>InputDataA_GeneralAssumptions!T110</f>
        <v>5.0192269247892884E-3</v>
      </c>
      <c r="Q8" s="102">
        <f>InputDataA_GeneralAssumptions!U110</f>
        <v>4.8959159460639778E-3</v>
      </c>
      <c r="R8" s="102">
        <f>InputDataA_GeneralAssumptions!V110</f>
        <v>4.7614580986903299E-3</v>
      </c>
      <c r="S8" s="102">
        <f>InputDataA_GeneralAssumptions!W110</f>
        <v>4.6365863408013297E-3</v>
      </c>
      <c r="T8" s="102">
        <f>InputDataA_GeneralAssumptions!X110</f>
        <v>4.485098187043679E-3</v>
      </c>
      <c r="U8" s="102">
        <f>InputDataA_GeneralAssumptions!Y110</f>
        <v>4.30259640202868E-3</v>
      </c>
      <c r="V8" s="102">
        <f>InputDataA_GeneralAssumptions!Z110</f>
        <v>4.1344501481050955E-3</v>
      </c>
      <c r="W8" s="102">
        <f>InputDataA_GeneralAssumptions!AA110</f>
        <v>3.9676502543093406E-3</v>
      </c>
      <c r="X8" s="102">
        <f>InputDataA_GeneralAssumptions!AB110</f>
        <v>3.7810580617594347E-3</v>
      </c>
      <c r="Y8" s="102">
        <f>InputDataA_GeneralAssumptions!AC110</f>
        <v>3.6117050432151743E-3</v>
      </c>
      <c r="Z8" s="102">
        <f>InputDataA_GeneralAssumptions!AD110</f>
        <v>3.4463496336558652E-3</v>
      </c>
      <c r="AA8" s="102">
        <f>InputDataA_GeneralAssumptions!AE110</f>
        <v>3.2629972600020096E-3</v>
      </c>
      <c r="AB8" s="102">
        <f>InputDataA_GeneralAssumptions!AF110</f>
        <v>3.0854719137067832E-3</v>
      </c>
      <c r="AC8" s="102">
        <f>InputDataA_GeneralAssumptions!AG110</f>
        <v>2.9239311588833417E-3</v>
      </c>
      <c r="AD8" s="102">
        <f>InputDataA_GeneralAssumptions!AH110</f>
        <v>2.7389910311423904E-3</v>
      </c>
      <c r="AE8" s="102">
        <f>InputDataA_GeneralAssumptions!AI110</f>
        <v>2.5252281435834689E-3</v>
      </c>
      <c r="AF8" s="102">
        <f>InputDataA_GeneralAssumptions!AJ110</f>
        <v>2.3272024420499804E-3</v>
      </c>
      <c r="AG8" s="102">
        <f>InputDataA_GeneralAssumptions!AK110</f>
        <v>2.1263560932116565E-3</v>
      </c>
      <c r="AH8" s="102">
        <f>InputDataA_GeneralAssumptions!AL110</f>
        <v>1.9290196543886307E-3</v>
      </c>
      <c r="AI8" s="102">
        <f>InputDataA_GeneralAssumptions!AM110</f>
        <v>1.7231669320498799E-3</v>
      </c>
      <c r="AJ8" s="102">
        <f>InputDataA_GeneralAssumptions!AN110</f>
        <v>1.5257498920022705E-3</v>
      </c>
      <c r="AK8" s="102">
        <f>InputDataA_GeneralAssumptions!AO110</f>
        <v>1.3226149756746519E-3</v>
      </c>
      <c r="AL8" s="102">
        <f>InputDataA_GeneralAssumptions!AP110</f>
        <v>1.1260843625076067E-3</v>
      </c>
      <c r="AM8" s="102">
        <f>InputDataA_GeneralAssumptions!AQ110</f>
        <v>9.4807517718176193E-4</v>
      </c>
      <c r="AN8" s="102">
        <f>InputDataA_GeneralAssumptions!AR110</f>
        <v>7.5327609843034438E-4</v>
      </c>
      <c r="AO8" s="102">
        <f>InputDataA_GeneralAssumptions!AS110</f>
        <v>5.6715078510083394E-4</v>
      </c>
      <c r="AP8" s="102">
        <f>InputDataA_GeneralAssumptions!AT110</f>
        <v>3.9799020021158427E-4</v>
      </c>
      <c r="AQ8" s="102">
        <f>InputDataA_GeneralAssumptions!AU110</f>
        <v>2.2978698230158301E-4</v>
      </c>
      <c r="AR8" s="102">
        <f>InputDataA_GeneralAssumptions!AV110</f>
        <v>6.2148741967193999E-5</v>
      </c>
      <c r="AS8" s="102">
        <f>InputDataA_GeneralAssumptions!AW110</f>
        <v>-8.5786329836468056E-5</v>
      </c>
      <c r="AT8" s="102">
        <f>InputDataA_GeneralAssumptions!AX110</f>
        <v>-2.3203510742819677E-4</v>
      </c>
      <c r="AU8" s="102">
        <f>InputDataA_GeneralAssumptions!AY110</f>
        <v>-3.6483695740974209E-4</v>
      </c>
      <c r="AV8" s="102">
        <f>InputDataA_GeneralAssumptions!AZ110</f>
        <v>-5.192038629103779E-4</v>
      </c>
      <c r="AW8" s="102">
        <f>InputDataA_GeneralAssumptions!BA110</f>
        <v>-6.7434280828415627E-4</v>
      </c>
      <c r="AX8" s="102">
        <f>InputDataA_GeneralAssumptions!BB110</f>
        <v>-8.2496159910971922E-4</v>
      </c>
      <c r="AY8" s="102">
        <f>InputDataA_GeneralAssumptions!BC110</f>
        <v>-9.9255876286574729E-4</v>
      </c>
      <c r="AZ8" s="102">
        <f>InputDataA_GeneralAssumptions!BD110</f>
        <v>-1.1510276965811528E-3</v>
      </c>
      <c r="BA8" s="102">
        <f>InputDataA_GeneralAssumptions!BE110</f>
        <v>-1.3020226942351831E-3</v>
      </c>
      <c r="BB8" s="102">
        <f>InputDataA_GeneralAssumptions!BF110</f>
        <v>-1.4477717965077908E-3</v>
      </c>
      <c r="BC8" s="102">
        <f>InputDataA_GeneralAssumptions!BG110</f>
        <v>-1.5883879271416657E-3</v>
      </c>
      <c r="BD8" s="102">
        <f>InputDataA_GeneralAssumptions!BH110</f>
        <v>-1.7350574377154038E-3</v>
      </c>
      <c r="BE8" s="102">
        <f>InputDataA_GeneralAssumptions!BI110</f>
        <v>-1.896002389340512E-3</v>
      </c>
      <c r="BF8" s="102">
        <f>InputDataA_GeneralAssumptions!BJ110</f>
        <v>-2.02786141469391E-3</v>
      </c>
      <c r="BG8" s="102">
        <f>InputDataA_GeneralAssumptions!BK110</f>
        <v>-2.1270891865722286E-3</v>
      </c>
      <c r="BH8" s="102">
        <f>InputDataA_GeneralAssumptions!BL110</f>
        <v>-2.25062942683385E-3</v>
      </c>
      <c r="BI8" s="102">
        <f>InputDataA_GeneralAssumptions!BM110</f>
        <v>-2.3668106930503363E-3</v>
      </c>
      <c r="BJ8" s="102">
        <f>InputDataA_GeneralAssumptions!BN110</f>
        <v>-2.4932341634784638E-3</v>
      </c>
      <c r="BK8" s="102">
        <f>InputDataA_GeneralAssumptions!BO110</f>
        <v>-2.6344292000507474E-3</v>
      </c>
      <c r="BL8" s="102">
        <f>InputDataA_GeneralAssumptions!BP110</f>
        <v>-2.752916545812667E-3</v>
      </c>
      <c r="BM8" s="102">
        <f>InputDataA_GeneralAssumptions!BQ110</f>
        <v>-2.8660487025566894E-3</v>
      </c>
      <c r="BN8" s="102">
        <f>InputDataA_GeneralAssumptions!BR110</f>
        <v>-2.9747882879574972E-3</v>
      </c>
      <c r="BO8" s="102">
        <f>InputDataA_GeneralAssumptions!BS110</f>
        <v>-3.0923126105223409E-3</v>
      </c>
      <c r="BP8" s="102">
        <f>InputDataA_GeneralAssumptions!BT110</f>
        <v>-3.1915101691111225E-3</v>
      </c>
      <c r="BQ8" s="102">
        <f>InputDataA_GeneralAssumptions!BU110</f>
        <v>-3.2931363988034645E-3</v>
      </c>
      <c r="BR8" s="102">
        <f>InputDataA_GeneralAssumptions!BV110</f>
        <v>-3.4014887492727075E-3</v>
      </c>
      <c r="BS8" s="102">
        <f>InputDataA_GeneralAssumptions!BW110</f>
        <v>-3.4856487122223445E-3</v>
      </c>
      <c r="BT8" s="102">
        <f>InputDataA_GeneralAssumptions!BX110</f>
        <v>-3.5576515333888281E-3</v>
      </c>
      <c r="BU8" s="102">
        <f>InputDataA_GeneralAssumptions!BY110</f>
        <v>-3.6425281149021771E-3</v>
      </c>
      <c r="BV8" s="102">
        <f>InputDataA_GeneralAssumptions!BZ110</f>
        <v>-3.7137344522307769E-3</v>
      </c>
      <c r="BW8" s="102">
        <f>InputDataA_GeneralAssumptions!CA110</f>
        <v>-3.7717322463381997E-3</v>
      </c>
      <c r="BX8" s="102">
        <f>InputDataA_GeneralAssumptions!CB110</f>
        <v>-3.8446443219999349E-3</v>
      </c>
      <c r="BY8" s="102">
        <f>InputDataA_GeneralAssumptions!CC110</f>
        <v>-3.9053915019634511E-3</v>
      </c>
      <c r="BZ8" s="102">
        <f>InputDataA_GeneralAssumptions!CD110</f>
        <v>-3.949671155016099E-3</v>
      </c>
      <c r="CA8" s="102">
        <f>InputDataA_GeneralAssumptions!CE110</f>
        <v>-4.0026894200734242E-3</v>
      </c>
      <c r="CB8" s="102">
        <f>InputDataA_GeneralAssumptions!CF110</f>
        <v>-4.0590233094576211E-3</v>
      </c>
      <c r="CC8" s="102">
        <f>InputDataA_GeneralAssumptions!CG110</f>
        <v>-4.1027994035454096E-3</v>
      </c>
      <c r="CD8" s="102">
        <f>InputDataA_GeneralAssumptions!CH110</f>
        <v>-4.1382112038825802E-3</v>
      </c>
      <c r="CE8" s="102" t="str">
        <f>InputDataA_GeneralAssumptions!CI110</f>
        <v>#N/A</v>
      </c>
    </row>
    <row r="9" spans="1:83">
      <c r="A9" s="39" t="s">
        <v>473</v>
      </c>
      <c r="B9" s="1" t="str">
        <f>LEFT(InputDataA_GeneralAssumptions!D104,1)</f>
        <v>A</v>
      </c>
      <c r="C9" s="158" t="s">
        <v>474</v>
      </c>
      <c r="D9" s="316" t="s">
        <v>436</v>
      </c>
      <c r="E9" s="102">
        <f>InputDataA_GeneralAssumptions!I130</f>
        <v>2.7368948574204577E-3</v>
      </c>
      <c r="F9" s="102">
        <f>InputDataA_GeneralAssumptions!J130</f>
        <v>2.6068630156286243E-3</v>
      </c>
      <c r="G9" s="102">
        <f>InputDataA_GeneralAssumptions!K130</f>
        <v>2.8608168765653641E-3</v>
      </c>
      <c r="H9" s="102">
        <f>InputDataA_GeneralAssumptions!L130</f>
        <v>3.0041507164941805E-3</v>
      </c>
      <c r="I9" s="102">
        <f>InputDataA_GeneralAssumptions!M130</f>
        <v>2.9642423785423144E-3</v>
      </c>
      <c r="J9" s="102">
        <f>InputDataA_GeneralAssumptions!N130</f>
        <v>2.9139954809302981E-3</v>
      </c>
      <c r="K9" s="102">
        <f>InputDataA_GeneralAssumptions!O130</f>
        <v>2.9458629025709282E-3</v>
      </c>
      <c r="L9" s="102">
        <f>InputDataA_GeneralAssumptions!P130</f>
        <v>2.9540745642522293E-3</v>
      </c>
      <c r="M9" s="102">
        <f>InputDataA_GeneralAssumptions!Q130</f>
        <v>2.6741044388796098E-3</v>
      </c>
      <c r="N9" s="102">
        <f>InputDataA_GeneralAssumptions!R130</f>
        <v>2.021367896860804E-3</v>
      </c>
      <c r="O9" s="102">
        <f>InputDataA_GeneralAssumptions!S130</f>
        <v>9.8702951731199917E-4</v>
      </c>
      <c r="P9" s="102">
        <f>InputDataA_GeneralAssumptions!T130</f>
        <v>2.204575478259585E-5</v>
      </c>
      <c r="Q9" s="102">
        <f>InputDataA_GeneralAssumptions!U130</f>
        <v>-8.166307989797561E-4</v>
      </c>
      <c r="R9" s="102">
        <f>InputDataA_GeneralAssumptions!V130</f>
        <v>-1.6037667364550146E-3</v>
      </c>
      <c r="S9" s="102">
        <f>InputDataA_GeneralAssumptions!W130</f>
        <v>-2.0563159372136708E-3</v>
      </c>
      <c r="T9" s="102">
        <f>InputDataA_GeneralAssumptions!X130</f>
        <v>-2.4553046894592034E-3</v>
      </c>
      <c r="U9" s="102">
        <f>InputDataA_GeneralAssumptions!Y130</f>
        <v>-2.8665483375885925E-3</v>
      </c>
      <c r="V9" s="102">
        <f>InputDataA_GeneralAssumptions!Z130</f>
        <v>-3.1998515973284958E-3</v>
      </c>
      <c r="W9" s="102">
        <f>InputDataA_GeneralAssumptions!AA130</f>
        <v>-3.4682251992805835E-3</v>
      </c>
      <c r="X9" s="102">
        <f>InputDataA_GeneralAssumptions!AB130</f>
        <v>-3.6847260247003799E-3</v>
      </c>
      <c r="Y9" s="102">
        <f>InputDataA_GeneralAssumptions!AC130</f>
        <v>-3.8375668605928892E-3</v>
      </c>
      <c r="Z9" s="102">
        <f>InputDataA_GeneralAssumptions!AD130</f>
        <v>-3.8994631615303366E-3</v>
      </c>
      <c r="AA9" s="102">
        <f>InputDataA_GeneralAssumptions!AE130</f>
        <v>-3.8296282051162311E-3</v>
      </c>
      <c r="AB9" s="102">
        <f>InputDataA_GeneralAssumptions!AF130</f>
        <v>-3.7090095424328062E-3</v>
      </c>
      <c r="AC9" s="102">
        <f>InputDataA_GeneralAssumptions!AG130</f>
        <v>-3.5445322736923357E-3</v>
      </c>
      <c r="AD9" s="102">
        <f>InputDataA_GeneralAssumptions!AH130</f>
        <v>-3.3464936047592486E-3</v>
      </c>
      <c r="AE9" s="102">
        <f>InputDataA_GeneralAssumptions!AI130</f>
        <v>-3.182116700054749E-3</v>
      </c>
      <c r="AF9" s="102">
        <f>InputDataA_GeneralAssumptions!AJ130</f>
        <v>-3.0923977216712473E-3</v>
      </c>
      <c r="AG9" s="102">
        <f>InputDataA_GeneralAssumptions!AK130</f>
        <v>-3.0638520637533695E-3</v>
      </c>
      <c r="AH9" s="102">
        <f>InputDataA_GeneralAssumptions!AL130</f>
        <v>-3.0643790537946414E-3</v>
      </c>
      <c r="AI9" s="102">
        <f>InputDataA_GeneralAssumptions!AM130</f>
        <v>-3.1133746710254595E-3</v>
      </c>
      <c r="AJ9" s="102">
        <f>InputDataA_GeneralAssumptions!AN130</f>
        <v>-3.2225661133178374E-3</v>
      </c>
      <c r="AK9" s="102">
        <f>InputDataA_GeneralAssumptions!AO130</f>
        <v>-3.4141998412755559E-3</v>
      </c>
      <c r="AL9" s="102">
        <f>InputDataA_GeneralAssumptions!AP130</f>
        <v>-3.6123557846411414E-3</v>
      </c>
      <c r="AM9" s="102">
        <f>InputDataA_GeneralAssumptions!AQ130</f>
        <v>-3.7524645972109028E-3</v>
      </c>
      <c r="AN9" s="102">
        <f>InputDataA_GeneralAssumptions!AR130</f>
        <v>-3.8584642408759917E-3</v>
      </c>
      <c r="AO9" s="102">
        <f>InputDataA_GeneralAssumptions!AS130</f>
        <v>-3.963051152523156E-3</v>
      </c>
      <c r="AP9" s="102">
        <f>InputDataA_GeneralAssumptions!AT130</f>
        <v>-3.9538956952634985E-3</v>
      </c>
      <c r="AQ9" s="102">
        <f>InputDataA_GeneralAssumptions!AU130</f>
        <v>-3.7480966343267363E-3</v>
      </c>
      <c r="AR9" s="102">
        <f>InputDataA_GeneralAssumptions!AV130</f>
        <v>-3.4872649423529634E-3</v>
      </c>
      <c r="AS9" s="102">
        <f>InputDataA_GeneralAssumptions!AW130</f>
        <v>-3.3963225590021295E-3</v>
      </c>
      <c r="AT9" s="102">
        <f>InputDataA_GeneralAssumptions!AX130</f>
        <v>-3.544389447145857E-3</v>
      </c>
      <c r="AU9" s="102">
        <f>InputDataA_GeneralAssumptions!AY130</f>
        <v>-3.6395164863659568E-3</v>
      </c>
      <c r="AV9" s="102">
        <f>InputDataA_GeneralAssumptions!AZ130</f>
        <v>-3.5376482728279868E-3</v>
      </c>
      <c r="AW9" s="102">
        <f>InputDataA_GeneralAssumptions!BA130</f>
        <v>-3.4688946948480126E-3</v>
      </c>
      <c r="AX9" s="102">
        <f>InputDataA_GeneralAssumptions!BB130</f>
        <v>-3.4626961568856585E-3</v>
      </c>
      <c r="AY9" s="102">
        <f>InputDataA_GeneralAssumptions!BC130</f>
        <v>-3.4835174342399133E-3</v>
      </c>
      <c r="AZ9" s="102">
        <f>InputDataA_GeneralAssumptions!BD130</f>
        <v>-3.6894154225620701E-3</v>
      </c>
      <c r="BA9" s="102">
        <f>InputDataA_GeneralAssumptions!BE130</f>
        <v>-3.8658819552304102E-3</v>
      </c>
      <c r="BB9" s="102">
        <f>InputDataA_GeneralAssumptions!BF130</f>
        <v>-3.9028042387372341E-3</v>
      </c>
      <c r="BC9" s="102">
        <f>InputDataA_GeneralAssumptions!BG130</f>
        <v>-3.9439178073659154E-3</v>
      </c>
      <c r="BD9" s="102">
        <f>InputDataA_GeneralAssumptions!BH130</f>
        <v>-4.0969851461893914E-3</v>
      </c>
      <c r="BE9" s="102">
        <f>InputDataA_GeneralAssumptions!BI130</f>
        <v>-4.3358027501443352E-3</v>
      </c>
      <c r="BF9" s="102">
        <f>InputDataA_GeneralAssumptions!BJ130</f>
        <v>-4.5399419945926223E-3</v>
      </c>
      <c r="BG9" s="102">
        <f>InputDataA_GeneralAssumptions!BK130</f>
        <v>-4.7212808400871609E-3</v>
      </c>
      <c r="BH9" s="102">
        <f>InputDataA_GeneralAssumptions!BL130</f>
        <v>-4.8306824255014424E-3</v>
      </c>
      <c r="BI9" s="102">
        <f>InputDataA_GeneralAssumptions!BM130</f>
        <v>-4.908394424697593E-3</v>
      </c>
      <c r="BJ9" s="102">
        <f>InputDataA_GeneralAssumptions!BN130</f>
        <v>-4.9176312668287592E-3</v>
      </c>
      <c r="BK9" s="102">
        <f>InputDataA_GeneralAssumptions!BO130</f>
        <v>-4.6743187535277508E-3</v>
      </c>
      <c r="BL9" s="102">
        <f>InputDataA_GeneralAssumptions!BP130</f>
        <v>-4.1022287417742387E-3</v>
      </c>
      <c r="BM9" s="102">
        <f>InputDataA_GeneralAssumptions!BQ130</f>
        <v>-3.1382782141311516E-3</v>
      </c>
      <c r="BN9" s="102">
        <f>InputDataA_GeneralAssumptions!BR130</f>
        <v>-2.3322307037908496E-3</v>
      </c>
      <c r="BO9" s="102">
        <f>InputDataA_GeneralAssumptions!BS130</f>
        <v>-1.7291223224702446E-3</v>
      </c>
      <c r="BP9" s="102">
        <f>InputDataA_GeneralAssumptions!BT130</f>
        <v>-1.2305241710095505E-3</v>
      </c>
      <c r="BQ9" s="102">
        <f>InputDataA_GeneralAssumptions!BU130</f>
        <v>-1.115601900489871E-3</v>
      </c>
      <c r="BR9" s="102">
        <f>InputDataA_GeneralAssumptions!BV130</f>
        <v>-1.0612802514852193E-3</v>
      </c>
      <c r="BS9" s="102">
        <f>InputDataA_GeneralAssumptions!BW130</f>
        <v>-1.0597039388950957E-3</v>
      </c>
      <c r="BT9" s="102">
        <f>InputDataA_GeneralAssumptions!BX130</f>
        <v>-1.1444903481401258E-3</v>
      </c>
      <c r="BU9" s="102">
        <f>InputDataA_GeneralAssumptions!BY130</f>
        <v>-1.1981366296526241E-3</v>
      </c>
      <c r="BV9" s="102">
        <f>InputDataA_GeneralAssumptions!BZ130</f>
        <v>-1.2186720393745354E-3</v>
      </c>
      <c r="BW9" s="102">
        <f>InputDataA_GeneralAssumptions!CA130</f>
        <v>-1.2838113415698515E-3</v>
      </c>
      <c r="BX9" s="102">
        <f>InputDataA_GeneralAssumptions!CB130</f>
        <v>-1.3168452997811553E-3</v>
      </c>
      <c r="BY9" s="102">
        <f>InputDataA_GeneralAssumptions!CC130</f>
        <v>-1.3997318930766278E-3</v>
      </c>
      <c r="BZ9" s="102">
        <f>InputDataA_GeneralAssumptions!CD130</f>
        <v>-1.5088828544956856E-3</v>
      </c>
      <c r="CA9" s="102">
        <f>InputDataA_GeneralAssumptions!CE130</f>
        <v>-1.6028062041626434E-3</v>
      </c>
      <c r="CB9" s="102">
        <f>InputDataA_GeneralAssumptions!CF130</f>
        <v>-1.725669793130602E-3</v>
      </c>
      <c r="CC9" s="102">
        <f>InputDataA_GeneralAssumptions!CG130</f>
        <v>-1.834233940280372E-3</v>
      </c>
      <c r="CD9" s="102">
        <f>InputDataA_GeneralAssumptions!CH130</f>
        <v>-1.9574357808073151E-3</v>
      </c>
      <c r="CE9" s="102" t="e">
        <f>InputDataA_GeneralAssumptions!CI130</f>
        <v>#VALUE!</v>
      </c>
    </row>
    <row r="10" spans="1:83">
      <c r="B10" s="1" t="str">
        <f>LEFT(InputDataB_ModelSpecAssumptions!D13,1)</f>
        <v>A</v>
      </c>
      <c r="C10" s="158" t="s">
        <v>717</v>
      </c>
      <c r="D10" s="316" t="s">
        <v>2</v>
      </c>
      <c r="E10" s="102">
        <f>InputDataB_ModelSpecAssumptions!I25</f>
        <v>0.15443854127250578</v>
      </c>
      <c r="F10" s="102">
        <f>InputDataB_ModelSpecAssumptions!J25</f>
        <v>0.15443854127250578</v>
      </c>
      <c r="G10" s="102">
        <f>InputDataB_ModelSpecAssumptions!K25</f>
        <v>0.15443854127250578</v>
      </c>
      <c r="H10" s="102">
        <f>InputDataB_ModelSpecAssumptions!L25</f>
        <v>0.15443854127250578</v>
      </c>
      <c r="I10" s="102">
        <f>InputDataB_ModelSpecAssumptions!M25</f>
        <v>0.15443854127250578</v>
      </c>
      <c r="J10" s="102">
        <f>InputDataB_ModelSpecAssumptions!N25</f>
        <v>0.15443854127250578</v>
      </c>
      <c r="K10" s="102">
        <f>InputDataB_ModelSpecAssumptions!O25</f>
        <v>0.15443854127250578</v>
      </c>
      <c r="L10" s="102">
        <f>InputDataB_ModelSpecAssumptions!P25</f>
        <v>0.15443854127250578</v>
      </c>
      <c r="M10" s="102">
        <f>InputDataB_ModelSpecAssumptions!Q25</f>
        <v>0.15443854127250578</v>
      </c>
      <c r="N10" s="102">
        <f>InputDataB_ModelSpecAssumptions!R25</f>
        <v>0.15443854127250578</v>
      </c>
      <c r="O10" s="102">
        <f>InputDataB_ModelSpecAssumptions!S25</f>
        <v>0.15443854127250578</v>
      </c>
      <c r="P10" s="102">
        <f>InputDataB_ModelSpecAssumptions!T25</f>
        <v>0.15443854127250578</v>
      </c>
      <c r="Q10" s="102">
        <f>InputDataB_ModelSpecAssumptions!U25</f>
        <v>0.15443854127250578</v>
      </c>
      <c r="R10" s="102">
        <f>InputDataB_ModelSpecAssumptions!V25</f>
        <v>0.15443854127250578</v>
      </c>
      <c r="S10" s="102">
        <f>InputDataB_ModelSpecAssumptions!W25</f>
        <v>0.15443854127250578</v>
      </c>
      <c r="T10" s="102">
        <f>InputDataB_ModelSpecAssumptions!X25</f>
        <v>0.15443854127250578</v>
      </c>
      <c r="U10" s="102">
        <f>InputDataB_ModelSpecAssumptions!Y25</f>
        <v>0.15443854127250578</v>
      </c>
      <c r="V10" s="102">
        <f>InputDataB_ModelSpecAssumptions!Z25</f>
        <v>0.15443854127250578</v>
      </c>
      <c r="W10" s="102">
        <f>InputDataB_ModelSpecAssumptions!AA25</f>
        <v>0.15443854127250578</v>
      </c>
      <c r="X10" s="102">
        <f>InputDataB_ModelSpecAssumptions!AB25</f>
        <v>0.15443854127250578</v>
      </c>
      <c r="Y10" s="102">
        <f>InputDataB_ModelSpecAssumptions!AC25</f>
        <v>0.15443854127250578</v>
      </c>
      <c r="Z10" s="102">
        <f>InputDataB_ModelSpecAssumptions!AD25</f>
        <v>0.15443854127250578</v>
      </c>
      <c r="AA10" s="102">
        <f>InputDataB_ModelSpecAssumptions!AE25</f>
        <v>0.15443854127250578</v>
      </c>
      <c r="AB10" s="102">
        <f>InputDataB_ModelSpecAssumptions!AF25</f>
        <v>0.15443854127250578</v>
      </c>
      <c r="AC10" s="102">
        <f>InputDataB_ModelSpecAssumptions!AG25</f>
        <v>0.15443854127250578</v>
      </c>
      <c r="AD10" s="102">
        <f>InputDataB_ModelSpecAssumptions!AH25</f>
        <v>0.15443854127250578</v>
      </c>
      <c r="AE10" s="102">
        <f>InputDataB_ModelSpecAssumptions!AI25</f>
        <v>0.15443854127250578</v>
      </c>
      <c r="AF10" s="102">
        <f>InputDataB_ModelSpecAssumptions!AJ25</f>
        <v>0.15443854127250578</v>
      </c>
      <c r="AG10" s="102">
        <f>InputDataB_ModelSpecAssumptions!AK25</f>
        <v>0.15443854127250578</v>
      </c>
      <c r="AH10" s="102">
        <f>InputDataB_ModelSpecAssumptions!AL25</f>
        <v>0.15443854127250578</v>
      </c>
      <c r="AI10" s="102">
        <f>InputDataB_ModelSpecAssumptions!AM25</f>
        <v>0.15443854127250578</v>
      </c>
      <c r="AJ10" s="102">
        <f>InputDataB_ModelSpecAssumptions!AN25</f>
        <v>0.15443854127250578</v>
      </c>
      <c r="AK10" s="102">
        <f>InputDataB_ModelSpecAssumptions!AO25</f>
        <v>0.15443854127250578</v>
      </c>
      <c r="AL10" s="102">
        <f>InputDataB_ModelSpecAssumptions!AP25</f>
        <v>0.15443854127250578</v>
      </c>
      <c r="AM10" s="102">
        <f>InputDataB_ModelSpecAssumptions!AQ25</f>
        <v>0.15443854127250578</v>
      </c>
      <c r="AN10" s="102">
        <f>InputDataB_ModelSpecAssumptions!AR25</f>
        <v>0.15443854127250578</v>
      </c>
      <c r="AO10" s="102">
        <f>InputDataB_ModelSpecAssumptions!AS25</f>
        <v>0.15443854127250578</v>
      </c>
      <c r="AP10" s="102">
        <f>InputDataB_ModelSpecAssumptions!AT25</f>
        <v>0.15443854127250578</v>
      </c>
      <c r="AQ10" s="102">
        <f>InputDataB_ModelSpecAssumptions!AU25</f>
        <v>0.15443854127250578</v>
      </c>
      <c r="AR10" s="102">
        <f>InputDataB_ModelSpecAssumptions!AV25</f>
        <v>0.15443854127250578</v>
      </c>
      <c r="AS10" s="102">
        <f>InputDataB_ModelSpecAssumptions!AW25</f>
        <v>0.15443854127250578</v>
      </c>
      <c r="AT10" s="102">
        <f>InputDataB_ModelSpecAssumptions!AX25</f>
        <v>0.15443854127250578</v>
      </c>
      <c r="AU10" s="102">
        <f>InputDataB_ModelSpecAssumptions!AY25</f>
        <v>0.15443854127250578</v>
      </c>
      <c r="AV10" s="102">
        <f>InputDataB_ModelSpecAssumptions!AZ25</f>
        <v>0.15443854127250578</v>
      </c>
      <c r="AW10" s="102">
        <f>InputDataB_ModelSpecAssumptions!BA25</f>
        <v>0.15443854127250578</v>
      </c>
      <c r="AX10" s="102">
        <f>InputDataB_ModelSpecAssumptions!BB25</f>
        <v>0.15443854127250578</v>
      </c>
      <c r="AY10" s="102">
        <f>InputDataB_ModelSpecAssumptions!BC25</f>
        <v>0.15443854127250578</v>
      </c>
      <c r="AZ10" s="102">
        <f>InputDataB_ModelSpecAssumptions!BD25</f>
        <v>0.15443854127250578</v>
      </c>
      <c r="BA10" s="102">
        <f>InputDataB_ModelSpecAssumptions!BE25</f>
        <v>0.15443854127250578</v>
      </c>
      <c r="BB10" s="102">
        <f>InputDataB_ModelSpecAssumptions!BF25</f>
        <v>0.15443854127250578</v>
      </c>
      <c r="BC10" s="102">
        <f>InputDataB_ModelSpecAssumptions!BG25</f>
        <v>0.15443854127250578</v>
      </c>
      <c r="BD10" s="102">
        <f>InputDataB_ModelSpecAssumptions!BH25</f>
        <v>0.15443854127250578</v>
      </c>
      <c r="BE10" s="102">
        <f>InputDataB_ModelSpecAssumptions!BI25</f>
        <v>0.15443854127250578</v>
      </c>
      <c r="BF10" s="102">
        <f>InputDataB_ModelSpecAssumptions!BJ25</f>
        <v>0.15443854127250578</v>
      </c>
      <c r="BG10" s="102">
        <f>InputDataB_ModelSpecAssumptions!BK25</f>
        <v>0.15443854127250578</v>
      </c>
      <c r="BH10" s="102">
        <f>InputDataB_ModelSpecAssumptions!BL25</f>
        <v>0.15443854127250578</v>
      </c>
      <c r="BI10" s="102">
        <f>InputDataB_ModelSpecAssumptions!BM25</f>
        <v>0.15443854127250578</v>
      </c>
      <c r="BJ10" s="102">
        <f>InputDataB_ModelSpecAssumptions!BN25</f>
        <v>0.15443854127250578</v>
      </c>
      <c r="BK10" s="102">
        <f>InputDataB_ModelSpecAssumptions!BO25</f>
        <v>0.15443854127250578</v>
      </c>
      <c r="BL10" s="102">
        <f>InputDataB_ModelSpecAssumptions!BP25</f>
        <v>0.15443854127250578</v>
      </c>
      <c r="BM10" s="102">
        <f>InputDataB_ModelSpecAssumptions!BQ25</f>
        <v>0.15443854127250578</v>
      </c>
      <c r="BN10" s="102">
        <f>InputDataB_ModelSpecAssumptions!BR25</f>
        <v>0.15443854127250578</v>
      </c>
      <c r="BO10" s="102">
        <f>InputDataB_ModelSpecAssumptions!BS25</f>
        <v>0.15443854127250578</v>
      </c>
      <c r="BP10" s="102">
        <f>InputDataB_ModelSpecAssumptions!BT25</f>
        <v>0.15443854127250578</v>
      </c>
      <c r="BQ10" s="102">
        <f>InputDataB_ModelSpecAssumptions!BU25</f>
        <v>0.15443854127250578</v>
      </c>
      <c r="BR10" s="102">
        <f>InputDataB_ModelSpecAssumptions!BV25</f>
        <v>0.15443854127250578</v>
      </c>
      <c r="BS10" s="102">
        <f>InputDataB_ModelSpecAssumptions!BW25</f>
        <v>0.15443854127250578</v>
      </c>
      <c r="BT10" s="102">
        <f>InputDataB_ModelSpecAssumptions!BX25</f>
        <v>0.15443854127250578</v>
      </c>
      <c r="BU10" s="102">
        <f>InputDataB_ModelSpecAssumptions!BY25</f>
        <v>0.15443854127250578</v>
      </c>
      <c r="BV10" s="102">
        <f>InputDataB_ModelSpecAssumptions!BZ25</f>
        <v>0.15443854127250578</v>
      </c>
      <c r="BW10" s="102">
        <f>InputDataB_ModelSpecAssumptions!CA25</f>
        <v>0.15443854127250578</v>
      </c>
      <c r="BX10" s="102">
        <f>InputDataB_ModelSpecAssumptions!CB25</f>
        <v>0.15443854127250578</v>
      </c>
      <c r="BY10" s="102">
        <f>InputDataB_ModelSpecAssumptions!CC25</f>
        <v>0.15443854127250578</v>
      </c>
      <c r="BZ10" s="102">
        <f>InputDataB_ModelSpecAssumptions!CD25</f>
        <v>0.15443854127250578</v>
      </c>
      <c r="CA10" s="102">
        <f>InputDataB_ModelSpecAssumptions!CE25</f>
        <v>0.15443854127250578</v>
      </c>
      <c r="CB10" s="102">
        <f>InputDataB_ModelSpecAssumptions!CF25</f>
        <v>0.15443854127250578</v>
      </c>
      <c r="CC10" s="102">
        <f>InputDataB_ModelSpecAssumptions!CG25</f>
        <v>0.15443854127250578</v>
      </c>
      <c r="CD10" s="102">
        <f>InputDataB_ModelSpecAssumptions!CH25</f>
        <v>0.15443854127250578</v>
      </c>
      <c r="CE10" s="102">
        <f>InputDataB_ModelSpecAssumptions!CI25</f>
        <v>0.15443854127250578</v>
      </c>
    </row>
    <row r="11" spans="1:83">
      <c r="A11" s="39" t="s">
        <v>473</v>
      </c>
      <c r="B11" s="1" t="str">
        <f>LEFT(InputDataA_GeneralAssumptions!D104,1)</f>
        <v>A</v>
      </c>
      <c r="C11" s="162" t="s">
        <v>569</v>
      </c>
      <c r="D11" s="316" t="s">
        <v>477</v>
      </c>
      <c r="E11" s="102">
        <f>InputDataA_GeneralAssumptions!I119</f>
        <v>0.4951108992099762</v>
      </c>
      <c r="F11" s="102">
        <f>InputDataA_GeneralAssumptions!J119</f>
        <v>0.49517294764518738</v>
      </c>
      <c r="G11" s="102">
        <f>InputDataA_GeneralAssumptions!K119</f>
        <v>0.49523186683654785</v>
      </c>
      <c r="H11" s="102">
        <f>InputDataA_GeneralAssumptions!L119</f>
        <v>0.49528771638870239</v>
      </c>
      <c r="I11" s="102">
        <f>InputDataA_GeneralAssumptions!M119</f>
        <v>0.49534058570861816</v>
      </c>
      <c r="J11" s="102">
        <f>InputDataA_GeneralAssumptions!N119</f>
        <v>0.49539154767990112</v>
      </c>
      <c r="K11" s="102">
        <f>InputDataA_GeneralAssumptions!O119</f>
        <v>0.49544087052345276</v>
      </c>
      <c r="L11" s="102">
        <f>InputDataA_GeneralAssumptions!P119</f>
        <v>0.49548843502998352</v>
      </c>
      <c r="M11" s="102">
        <f>InputDataA_GeneralAssumptions!Q119</f>
        <v>0.49553465843200684</v>
      </c>
      <c r="N11" s="102">
        <f>InputDataA_GeneralAssumptions!R119</f>
        <v>0.49558058381080627</v>
      </c>
      <c r="O11" s="102">
        <f>InputDataA_GeneralAssumptions!S119</f>
        <v>0.49562650918960571</v>
      </c>
      <c r="P11" s="102">
        <f>InputDataA_GeneralAssumptions!T119</f>
        <v>0.49567365646362305</v>
      </c>
      <c r="Q11" s="102">
        <f>InputDataA_GeneralAssumptions!U119</f>
        <v>0.4957222044467926</v>
      </c>
      <c r="R11" s="102">
        <f>InputDataA_GeneralAssumptions!V119</f>
        <v>0.49577149748802185</v>
      </c>
      <c r="S11" s="102">
        <f>InputDataA_GeneralAssumptions!W119</f>
        <v>0.49582219123840332</v>
      </c>
      <c r="T11" s="102">
        <f>InputDataA_GeneralAssumptions!X119</f>
        <v>0.49587413668632507</v>
      </c>
      <c r="U11" s="102">
        <f>InputDataA_GeneralAssumptions!Y119</f>
        <v>0.49592790007591248</v>
      </c>
      <c r="V11" s="102">
        <f>InputDataA_GeneralAssumptions!Z119</f>
        <v>0.49598401784896851</v>
      </c>
      <c r="W11" s="102">
        <f>InputDataA_GeneralAssumptions!AA119</f>
        <v>0.49604219198226929</v>
      </c>
      <c r="X11" s="102">
        <f>InputDataA_GeneralAssumptions!AB119</f>
        <v>0.49610212445259094</v>
      </c>
      <c r="Y11" s="102">
        <f>InputDataA_GeneralAssumptions!AC119</f>
        <v>0.49616393446922302</v>
      </c>
      <c r="Z11" s="102">
        <f>InputDataA_GeneralAssumptions!AD119</f>
        <v>0.49622675776481628</v>
      </c>
      <c r="AA11" s="102">
        <f>InputDataA_GeneralAssumptions!AE119</f>
        <v>0.49628967046737671</v>
      </c>
      <c r="AB11" s="102">
        <f>InputDataA_GeneralAssumptions!AF119</f>
        <v>0.49635240435600281</v>
      </c>
      <c r="AC11" s="102">
        <f>InputDataA_GeneralAssumptions!AG119</f>
        <v>0.49641600251197815</v>
      </c>
      <c r="AD11" s="102">
        <f>InputDataA_GeneralAssumptions!AH119</f>
        <v>0.49647986888885498</v>
      </c>
      <c r="AE11" s="102">
        <f>InputDataA_GeneralAssumptions!AI119</f>
        <v>0.49654263257980347</v>
      </c>
      <c r="AF11" s="102">
        <f>InputDataA_GeneralAssumptions!AJ119</f>
        <v>0.49660360813140869</v>
      </c>
      <c r="AG11" s="102">
        <f>InputDataA_GeneralAssumptions!AK119</f>
        <v>0.49666166305541992</v>
      </c>
      <c r="AH11" s="102">
        <f>InputDataA_GeneralAssumptions!AL119</f>
        <v>0.49671518802642822</v>
      </c>
      <c r="AI11" s="102">
        <f>InputDataA_GeneralAssumptions!AM119</f>
        <v>0.49676498770713806</v>
      </c>
      <c r="AJ11" s="102">
        <f>InputDataA_GeneralAssumptions!AN119</f>
        <v>0.49681186676025391</v>
      </c>
      <c r="AK11" s="102">
        <f>InputDataA_GeneralAssumptions!AO119</f>
        <v>0.49685350060462952</v>
      </c>
      <c r="AL11" s="102">
        <f>InputDataA_GeneralAssumptions!AP119</f>
        <v>0.49689015746116638</v>
      </c>
      <c r="AM11" s="102">
        <f>InputDataA_GeneralAssumptions!AQ119</f>
        <v>0.49692320823669434</v>
      </c>
      <c r="AN11" s="102">
        <f>InputDataA_GeneralAssumptions!AR119</f>
        <v>0.4969514012336731</v>
      </c>
      <c r="AO11" s="102">
        <f>InputDataA_GeneralAssumptions!AS119</f>
        <v>0.49697420001029968</v>
      </c>
      <c r="AP11" s="102">
        <f>InputDataA_GeneralAssumptions!AT119</f>
        <v>0.49699366092681885</v>
      </c>
      <c r="AQ11" s="102">
        <f>InputDataA_GeneralAssumptions!AU119</f>
        <v>0.49701005220413208</v>
      </c>
      <c r="AR11" s="102">
        <f>InputDataA_GeneralAssumptions!AV119</f>
        <v>0.49702256917953491</v>
      </c>
      <c r="AS11" s="102">
        <f>InputDataA_GeneralAssumptions!AW119</f>
        <v>0.49703329801559448</v>
      </c>
      <c r="AT11" s="102">
        <f>InputDataA_GeneralAssumptions!AX119</f>
        <v>0.49704286456108093</v>
      </c>
      <c r="AU11" s="102">
        <f>InputDataA_GeneralAssumptions!AY119</f>
        <v>0.49705126881599426</v>
      </c>
      <c r="AV11" s="102">
        <f>InputDataA_GeneralAssumptions!AZ119</f>
        <v>0.49705702066421509</v>
      </c>
      <c r="AW11" s="102">
        <f>InputDataA_GeneralAssumptions!BA119</f>
        <v>0.49706107378005981</v>
      </c>
      <c r="AX11" s="102">
        <f>InputDataA_GeneralAssumptions!BB119</f>
        <v>0.49706578254699707</v>
      </c>
      <c r="AY11" s="102">
        <f>InputDataA_GeneralAssumptions!BC119</f>
        <v>0.49707081913948059</v>
      </c>
      <c r="AZ11" s="102">
        <f>InputDataA_GeneralAssumptions!BD119</f>
        <v>0.49707570672035217</v>
      </c>
      <c r="BA11" s="102">
        <f>InputDataA_GeneralAssumptions!BE119</f>
        <v>0.49708038568496704</v>
      </c>
      <c r="BB11" s="102">
        <f>InputDataA_GeneralAssumptions!BF119</f>
        <v>0.49708652496337891</v>
      </c>
      <c r="BC11" s="102">
        <f>InputDataA_GeneralAssumptions!BG119</f>
        <v>0.49709430336952209</v>
      </c>
      <c r="BD11" s="102">
        <f>InputDataA_GeneralAssumptions!BH119</f>
        <v>0.49710208177566528</v>
      </c>
      <c r="BE11" s="102">
        <f>InputDataA_GeneralAssumptions!BI119</f>
        <v>0.49710750579833984</v>
      </c>
      <c r="BF11" s="102">
        <f>InputDataA_GeneralAssumptions!BJ119</f>
        <v>0.49711069464683533</v>
      </c>
      <c r="BG11" s="102">
        <f>InputDataA_GeneralAssumptions!BK119</f>
        <v>0.49711146950721741</v>
      </c>
      <c r="BH11" s="102">
        <f>InputDataA_GeneralAssumptions!BL119</f>
        <v>0.49710914492607117</v>
      </c>
      <c r="BI11" s="102">
        <f>InputDataA_GeneralAssumptions!BM119</f>
        <v>0.49710536003112793</v>
      </c>
      <c r="BJ11" s="102">
        <f>InputDataA_GeneralAssumptions!BN119</f>
        <v>0.49709871411323547</v>
      </c>
      <c r="BK11" s="102">
        <f>InputDataA_GeneralAssumptions!BO119</f>
        <v>0.49708878993988037</v>
      </c>
      <c r="BL11" s="102">
        <f>InputDataA_GeneralAssumptions!BP119</f>
        <v>0.49707692861557007</v>
      </c>
      <c r="BM11" s="102">
        <f>InputDataA_GeneralAssumptions!BQ119</f>
        <v>0.49706429243087769</v>
      </c>
      <c r="BN11" s="102">
        <f>InputDataA_GeneralAssumptions!BR119</f>
        <v>0.49704992771148682</v>
      </c>
      <c r="BO11" s="102">
        <f>InputDataA_GeneralAssumptions!BS119</f>
        <v>0.4970346987247467</v>
      </c>
      <c r="BP11" s="102">
        <f>InputDataA_GeneralAssumptions!BT119</f>
        <v>0.49702081084251404</v>
      </c>
      <c r="BQ11" s="102">
        <f>InputDataA_GeneralAssumptions!BU119</f>
        <v>0.49700623750686646</v>
      </c>
      <c r="BR11" s="102">
        <f>InputDataA_GeneralAssumptions!BV119</f>
        <v>0.49699175357818604</v>
      </c>
      <c r="BS11" s="102">
        <f>InputDataA_GeneralAssumptions!BW119</f>
        <v>0.496978759765625</v>
      </c>
      <c r="BT11" s="102">
        <f>InputDataA_GeneralAssumptions!BX119</f>
        <v>0.49696585536003113</v>
      </c>
      <c r="BU11" s="102">
        <f>InputDataA_GeneralAssumptions!BY119</f>
        <v>0.49695160984992981</v>
      </c>
      <c r="BV11" s="102">
        <f>InputDataA_GeneralAssumptions!BZ119</f>
        <v>0.49693784117698669</v>
      </c>
      <c r="BW11" s="102">
        <f>InputDataA_GeneralAssumptions!CA119</f>
        <v>0.49692347645759583</v>
      </c>
      <c r="BX11" s="102">
        <f>InputDataA_GeneralAssumptions!CB119</f>
        <v>0.49690675735473633</v>
      </c>
      <c r="BY11" s="102">
        <f>InputDataA_GeneralAssumptions!CC119</f>
        <v>0.49688947200775146</v>
      </c>
      <c r="BZ11" s="102">
        <f>InputDataA_GeneralAssumptions!CD119</f>
        <v>0.49687319993972778</v>
      </c>
      <c r="CA11" s="102">
        <f>InputDataA_GeneralAssumptions!CE119</f>
        <v>0.49685701727867126</v>
      </c>
      <c r="CB11" s="102">
        <f>InputDataA_GeneralAssumptions!CF119</f>
        <v>0.49683919548988342</v>
      </c>
      <c r="CC11" s="102">
        <f>InputDataA_GeneralAssumptions!CG119</f>
        <v>0.49682137370109558</v>
      </c>
      <c r="CD11" s="102">
        <f>InputDataA_GeneralAssumptions!CH119</f>
        <v>0.49680608510971069</v>
      </c>
      <c r="CE11" s="102" t="str">
        <f>InputDataA_GeneralAssumptions!CI119</f>
        <v>#N/A</v>
      </c>
    </row>
    <row r="12" spans="1:83">
      <c r="B12" s="1" t="str">
        <f>LEFT(InputDataA_GeneralAssumptions!D51,1)</f>
        <v>A</v>
      </c>
      <c r="C12" s="158" t="s">
        <v>454</v>
      </c>
      <c r="D12" s="316" t="s">
        <v>2</v>
      </c>
      <c r="E12" s="102">
        <f>InputDataA_GeneralAssumptions!I57</f>
        <v>0.78032999999999997</v>
      </c>
      <c r="F12" s="102">
        <f>InputDataA_GeneralAssumptions!J57</f>
        <v>0.78032999999999997</v>
      </c>
      <c r="G12" s="102">
        <f>InputDataA_GeneralAssumptions!K57</f>
        <v>0.78032999999999997</v>
      </c>
      <c r="H12" s="102">
        <f>InputDataA_GeneralAssumptions!L57</f>
        <v>0.78032999999999997</v>
      </c>
      <c r="I12" s="102">
        <f>InputDataA_GeneralAssumptions!M57</f>
        <v>0.78032999999999997</v>
      </c>
      <c r="J12" s="102">
        <f>InputDataA_GeneralAssumptions!N57</f>
        <v>0.78032999999999997</v>
      </c>
      <c r="K12" s="102">
        <f>InputDataA_GeneralAssumptions!O57</f>
        <v>0.78032999999999997</v>
      </c>
      <c r="L12" s="102">
        <f>InputDataA_GeneralAssumptions!P57</f>
        <v>0.78032999999999997</v>
      </c>
      <c r="M12" s="102">
        <f>InputDataA_GeneralAssumptions!Q57</f>
        <v>0.78032999999999997</v>
      </c>
      <c r="N12" s="102">
        <f>InputDataA_GeneralAssumptions!R57</f>
        <v>0.78032999999999997</v>
      </c>
      <c r="O12" s="102">
        <f>InputDataA_GeneralAssumptions!S57</f>
        <v>0.78032999999999997</v>
      </c>
      <c r="P12" s="102">
        <f>InputDataA_GeneralAssumptions!T57</f>
        <v>0.78032999999999997</v>
      </c>
      <c r="Q12" s="102">
        <f>InputDataA_GeneralAssumptions!U57</f>
        <v>0.78032999999999997</v>
      </c>
      <c r="R12" s="102">
        <f>InputDataA_GeneralAssumptions!V57</f>
        <v>0.78032999999999997</v>
      </c>
      <c r="S12" s="102">
        <f>InputDataA_GeneralAssumptions!W57</f>
        <v>0.78032999999999997</v>
      </c>
      <c r="T12" s="102">
        <f>InputDataA_GeneralAssumptions!X57</f>
        <v>0.78032999999999997</v>
      </c>
      <c r="U12" s="102">
        <f>InputDataA_GeneralAssumptions!Y57</f>
        <v>0.78032999999999997</v>
      </c>
      <c r="V12" s="102">
        <f>InputDataA_GeneralAssumptions!Z57</f>
        <v>0.78032999999999997</v>
      </c>
      <c r="W12" s="102">
        <f>InputDataA_GeneralAssumptions!AA57</f>
        <v>0.78032999999999997</v>
      </c>
      <c r="X12" s="102">
        <f>InputDataA_GeneralAssumptions!AB57</f>
        <v>0.78032999999999997</v>
      </c>
      <c r="Y12" s="102">
        <f>InputDataA_GeneralAssumptions!AC57</f>
        <v>0.78032999999999997</v>
      </c>
      <c r="Z12" s="102">
        <f>InputDataA_GeneralAssumptions!AD57</f>
        <v>0.78032999999999997</v>
      </c>
      <c r="AA12" s="102">
        <f>InputDataA_GeneralAssumptions!AE57</f>
        <v>0.78032999999999997</v>
      </c>
      <c r="AB12" s="102">
        <f>InputDataA_GeneralAssumptions!AF57</f>
        <v>0.78032999999999997</v>
      </c>
      <c r="AC12" s="102">
        <f>InputDataA_GeneralAssumptions!AG57</f>
        <v>0.78032999999999997</v>
      </c>
      <c r="AD12" s="102">
        <f>InputDataA_GeneralAssumptions!AH57</f>
        <v>0.78032999999999997</v>
      </c>
      <c r="AE12" s="102">
        <f>InputDataA_GeneralAssumptions!AI57</f>
        <v>0.78032999999999997</v>
      </c>
      <c r="AF12" s="102">
        <f>InputDataA_GeneralAssumptions!AJ57</f>
        <v>0.78032999999999997</v>
      </c>
      <c r="AG12" s="102">
        <f>InputDataA_GeneralAssumptions!AK57</f>
        <v>0.78032999999999997</v>
      </c>
      <c r="AH12" s="102">
        <f>InputDataA_GeneralAssumptions!AL57</f>
        <v>0.78032999999999997</v>
      </c>
      <c r="AI12" s="102">
        <f>InputDataA_GeneralAssumptions!AM57</f>
        <v>0.78032999999999997</v>
      </c>
      <c r="AJ12" s="102">
        <f>InputDataA_GeneralAssumptions!AN57</f>
        <v>0.78032999999999997</v>
      </c>
      <c r="AK12" s="102">
        <f>InputDataA_GeneralAssumptions!AO57</f>
        <v>0.78032999999999997</v>
      </c>
      <c r="AL12" s="102">
        <f>InputDataA_GeneralAssumptions!AP57</f>
        <v>0.78032999999999997</v>
      </c>
      <c r="AM12" s="102">
        <f>InputDataA_GeneralAssumptions!AQ57</f>
        <v>0.78032999999999997</v>
      </c>
      <c r="AN12" s="102">
        <f>InputDataA_GeneralAssumptions!AR57</f>
        <v>0.78032999999999997</v>
      </c>
      <c r="AO12" s="102">
        <f>InputDataA_GeneralAssumptions!AS57</f>
        <v>0.78032999999999997</v>
      </c>
      <c r="AP12" s="102">
        <f>InputDataA_GeneralAssumptions!AT57</f>
        <v>0.78032999999999997</v>
      </c>
      <c r="AQ12" s="102">
        <f>InputDataA_GeneralAssumptions!AU57</f>
        <v>0.78032999999999997</v>
      </c>
      <c r="AR12" s="102">
        <f>InputDataA_GeneralAssumptions!AV57</f>
        <v>0.78032999999999997</v>
      </c>
      <c r="AS12" s="102">
        <f>InputDataA_GeneralAssumptions!AW57</f>
        <v>0.78032999999999997</v>
      </c>
      <c r="AT12" s="102">
        <f>InputDataA_GeneralAssumptions!AX57</f>
        <v>0.78032999999999997</v>
      </c>
      <c r="AU12" s="102">
        <f>InputDataA_GeneralAssumptions!AY57</f>
        <v>0.78032999999999997</v>
      </c>
      <c r="AV12" s="102">
        <f>InputDataA_GeneralAssumptions!AZ57</f>
        <v>0.78032999999999997</v>
      </c>
      <c r="AW12" s="102">
        <f>InputDataA_GeneralAssumptions!BA57</f>
        <v>0.78032999999999997</v>
      </c>
      <c r="AX12" s="102">
        <f>InputDataA_GeneralAssumptions!BB57</f>
        <v>0.78032999999999997</v>
      </c>
      <c r="AY12" s="102">
        <f>InputDataA_GeneralAssumptions!BC57</f>
        <v>0.78032999999999997</v>
      </c>
      <c r="AZ12" s="102">
        <f>InputDataA_GeneralAssumptions!BD57</f>
        <v>0.78032999999999997</v>
      </c>
      <c r="BA12" s="102">
        <f>InputDataA_GeneralAssumptions!BE57</f>
        <v>0.78032999999999997</v>
      </c>
      <c r="BB12" s="102">
        <f>InputDataA_GeneralAssumptions!BF57</f>
        <v>0.78032999999999997</v>
      </c>
      <c r="BC12" s="102">
        <f>InputDataA_GeneralAssumptions!BG57</f>
        <v>0.78032999999999997</v>
      </c>
      <c r="BD12" s="102">
        <f>InputDataA_GeneralAssumptions!BH57</f>
        <v>0.78032999999999997</v>
      </c>
      <c r="BE12" s="102">
        <f>InputDataA_GeneralAssumptions!BI57</f>
        <v>0.78032999999999997</v>
      </c>
      <c r="BF12" s="102">
        <f>InputDataA_GeneralAssumptions!BJ57</f>
        <v>0.78032999999999997</v>
      </c>
      <c r="BG12" s="102">
        <f>InputDataA_GeneralAssumptions!BK57</f>
        <v>0.78032999999999997</v>
      </c>
      <c r="BH12" s="102">
        <f>InputDataA_GeneralAssumptions!BL57</f>
        <v>0.78032999999999997</v>
      </c>
      <c r="BI12" s="102">
        <f>InputDataA_GeneralAssumptions!BM57</f>
        <v>0.78032999999999997</v>
      </c>
      <c r="BJ12" s="102">
        <f>InputDataA_GeneralAssumptions!BN57</f>
        <v>0.78032999999999997</v>
      </c>
      <c r="BK12" s="102">
        <f>InputDataA_GeneralAssumptions!BO57</f>
        <v>0.78032999999999997</v>
      </c>
      <c r="BL12" s="102">
        <f>InputDataA_GeneralAssumptions!BP57</f>
        <v>0.78032999999999997</v>
      </c>
      <c r="BM12" s="102">
        <f>InputDataA_GeneralAssumptions!BQ57</f>
        <v>0.78032999999999997</v>
      </c>
      <c r="BN12" s="102">
        <f>InputDataA_GeneralAssumptions!BR57</f>
        <v>0.78032999999999997</v>
      </c>
      <c r="BO12" s="102">
        <f>InputDataA_GeneralAssumptions!BS57</f>
        <v>0.78032999999999997</v>
      </c>
      <c r="BP12" s="102">
        <f>InputDataA_GeneralAssumptions!BT57</f>
        <v>0.78032999999999997</v>
      </c>
      <c r="BQ12" s="102">
        <f>InputDataA_GeneralAssumptions!BU57</f>
        <v>0.78032999999999997</v>
      </c>
      <c r="BR12" s="102">
        <f>InputDataA_GeneralAssumptions!BV57</f>
        <v>0.78032999999999997</v>
      </c>
      <c r="BS12" s="102">
        <f>InputDataA_GeneralAssumptions!BW57</f>
        <v>0.78032999999999997</v>
      </c>
      <c r="BT12" s="102">
        <f>InputDataA_GeneralAssumptions!BX57</f>
        <v>0.78032999999999997</v>
      </c>
      <c r="BU12" s="102">
        <f>InputDataA_GeneralAssumptions!BY57</f>
        <v>0.78032999999999997</v>
      </c>
      <c r="BV12" s="102">
        <f>InputDataA_GeneralAssumptions!BZ57</f>
        <v>0.78032999999999997</v>
      </c>
      <c r="BW12" s="102">
        <f>InputDataA_GeneralAssumptions!CA57</f>
        <v>0.78032999999999997</v>
      </c>
      <c r="BX12" s="102">
        <f>InputDataA_GeneralAssumptions!CB57</f>
        <v>0.78032999999999997</v>
      </c>
      <c r="BY12" s="102">
        <f>InputDataA_GeneralAssumptions!CC57</f>
        <v>0.78032999999999997</v>
      </c>
      <c r="BZ12" s="102">
        <f>InputDataA_GeneralAssumptions!CD57</f>
        <v>0.78032999999999997</v>
      </c>
      <c r="CA12" s="102">
        <f>InputDataA_GeneralAssumptions!CE57</f>
        <v>0.78032999999999997</v>
      </c>
      <c r="CB12" s="102">
        <f>InputDataA_GeneralAssumptions!CF57</f>
        <v>0.78032999999999997</v>
      </c>
      <c r="CC12" s="102">
        <f>InputDataA_GeneralAssumptions!CG57</f>
        <v>0.78032999999999997</v>
      </c>
      <c r="CD12" s="102">
        <f>InputDataA_GeneralAssumptions!CH57</f>
        <v>0.78032999999999997</v>
      </c>
      <c r="CE12" s="102">
        <f>InputDataA_GeneralAssumptions!CI57</f>
        <v>0.78032999999999997</v>
      </c>
    </row>
    <row r="13" spans="1:83">
      <c r="B13" s="1" t="str">
        <f>LEFT(InputDataA_GeneralAssumptions!D51,1)</f>
        <v>A</v>
      </c>
      <c r="C13" s="158" t="s">
        <v>455</v>
      </c>
      <c r="D13" s="316" t="s">
        <v>2</v>
      </c>
      <c r="E13" s="102">
        <f>InputDataA_GeneralAssumptions!I66</f>
        <v>0.59216000000000002</v>
      </c>
      <c r="F13" s="102">
        <f>InputDataA_GeneralAssumptions!J66</f>
        <v>0.59216000000000002</v>
      </c>
      <c r="G13" s="102">
        <f>InputDataA_GeneralAssumptions!K66</f>
        <v>0.59216000000000002</v>
      </c>
      <c r="H13" s="102">
        <f>InputDataA_GeneralAssumptions!L66</f>
        <v>0.59216000000000002</v>
      </c>
      <c r="I13" s="102">
        <f>InputDataA_GeneralAssumptions!M66</f>
        <v>0.59216000000000002</v>
      </c>
      <c r="J13" s="102">
        <f>InputDataA_GeneralAssumptions!N66</f>
        <v>0.59216000000000002</v>
      </c>
      <c r="K13" s="102">
        <f>InputDataA_GeneralAssumptions!O66</f>
        <v>0.59216000000000002</v>
      </c>
      <c r="L13" s="102">
        <f>InputDataA_GeneralAssumptions!P66</f>
        <v>0.59216000000000002</v>
      </c>
      <c r="M13" s="102">
        <f>InputDataA_GeneralAssumptions!Q66</f>
        <v>0.59216000000000002</v>
      </c>
      <c r="N13" s="102">
        <f>InputDataA_GeneralAssumptions!R66</f>
        <v>0.59216000000000002</v>
      </c>
      <c r="O13" s="102">
        <f>InputDataA_GeneralAssumptions!S66</f>
        <v>0.59216000000000002</v>
      </c>
      <c r="P13" s="102">
        <f>InputDataA_GeneralAssumptions!T66</f>
        <v>0.59216000000000002</v>
      </c>
      <c r="Q13" s="102">
        <f>InputDataA_GeneralAssumptions!U66</f>
        <v>0.59216000000000002</v>
      </c>
      <c r="R13" s="102">
        <f>InputDataA_GeneralAssumptions!V66</f>
        <v>0.59216000000000002</v>
      </c>
      <c r="S13" s="102">
        <f>InputDataA_GeneralAssumptions!W66</f>
        <v>0.59216000000000002</v>
      </c>
      <c r="T13" s="102">
        <f>InputDataA_GeneralAssumptions!X66</f>
        <v>0.59216000000000002</v>
      </c>
      <c r="U13" s="102">
        <f>InputDataA_GeneralAssumptions!Y66</f>
        <v>0.59216000000000002</v>
      </c>
      <c r="V13" s="102">
        <f>InputDataA_GeneralAssumptions!Z66</f>
        <v>0.59216000000000002</v>
      </c>
      <c r="W13" s="102">
        <f>InputDataA_GeneralAssumptions!AA66</f>
        <v>0.59216000000000002</v>
      </c>
      <c r="X13" s="102">
        <f>InputDataA_GeneralAssumptions!AB66</f>
        <v>0.59216000000000002</v>
      </c>
      <c r="Y13" s="102">
        <f>InputDataA_GeneralAssumptions!AC66</f>
        <v>0.59216000000000002</v>
      </c>
      <c r="Z13" s="102">
        <f>InputDataA_GeneralAssumptions!AD66</f>
        <v>0.59216000000000002</v>
      </c>
      <c r="AA13" s="102">
        <f>InputDataA_GeneralAssumptions!AE66</f>
        <v>0.59216000000000002</v>
      </c>
      <c r="AB13" s="102">
        <f>InputDataA_GeneralAssumptions!AF66</f>
        <v>0.59216000000000002</v>
      </c>
      <c r="AC13" s="102">
        <f>InputDataA_GeneralAssumptions!AG66</f>
        <v>0.59216000000000002</v>
      </c>
      <c r="AD13" s="102">
        <f>InputDataA_GeneralAssumptions!AH66</f>
        <v>0.59216000000000002</v>
      </c>
      <c r="AE13" s="102">
        <f>InputDataA_GeneralAssumptions!AI66</f>
        <v>0.59216000000000002</v>
      </c>
      <c r="AF13" s="102">
        <f>InputDataA_GeneralAssumptions!AJ66</f>
        <v>0.59216000000000002</v>
      </c>
      <c r="AG13" s="102">
        <f>InputDataA_GeneralAssumptions!AK66</f>
        <v>0.59216000000000002</v>
      </c>
      <c r="AH13" s="102">
        <f>InputDataA_GeneralAssumptions!AL66</f>
        <v>0.59216000000000002</v>
      </c>
      <c r="AI13" s="102">
        <f>InputDataA_GeneralAssumptions!AM66</f>
        <v>0.59216000000000002</v>
      </c>
      <c r="AJ13" s="102">
        <f>InputDataA_GeneralAssumptions!AN66</f>
        <v>0.59216000000000002</v>
      </c>
      <c r="AK13" s="102">
        <f>InputDataA_GeneralAssumptions!AO66</f>
        <v>0.59216000000000002</v>
      </c>
      <c r="AL13" s="102">
        <f>InputDataA_GeneralAssumptions!AP66</f>
        <v>0.59216000000000002</v>
      </c>
      <c r="AM13" s="102">
        <f>InputDataA_GeneralAssumptions!AQ66</f>
        <v>0.59216000000000002</v>
      </c>
      <c r="AN13" s="102">
        <f>InputDataA_GeneralAssumptions!AR66</f>
        <v>0.59216000000000002</v>
      </c>
      <c r="AO13" s="102">
        <f>InputDataA_GeneralAssumptions!AS66</f>
        <v>0.59216000000000002</v>
      </c>
      <c r="AP13" s="102">
        <f>InputDataA_GeneralAssumptions!AT66</f>
        <v>0.59216000000000002</v>
      </c>
      <c r="AQ13" s="102">
        <f>InputDataA_GeneralAssumptions!AU66</f>
        <v>0.59216000000000002</v>
      </c>
      <c r="AR13" s="102">
        <f>InputDataA_GeneralAssumptions!AV66</f>
        <v>0.59216000000000002</v>
      </c>
      <c r="AS13" s="102">
        <f>InputDataA_GeneralAssumptions!AW66</f>
        <v>0.59216000000000002</v>
      </c>
      <c r="AT13" s="102">
        <f>InputDataA_GeneralAssumptions!AX66</f>
        <v>0.59216000000000002</v>
      </c>
      <c r="AU13" s="102">
        <f>InputDataA_GeneralAssumptions!AY66</f>
        <v>0.59216000000000002</v>
      </c>
      <c r="AV13" s="102">
        <f>InputDataA_GeneralAssumptions!AZ66</f>
        <v>0.59216000000000002</v>
      </c>
      <c r="AW13" s="102">
        <f>InputDataA_GeneralAssumptions!BA66</f>
        <v>0.59216000000000002</v>
      </c>
      <c r="AX13" s="102">
        <f>InputDataA_GeneralAssumptions!BB66</f>
        <v>0.59216000000000002</v>
      </c>
      <c r="AY13" s="102">
        <f>InputDataA_GeneralAssumptions!BC66</f>
        <v>0.59216000000000002</v>
      </c>
      <c r="AZ13" s="102">
        <f>InputDataA_GeneralAssumptions!BD66</f>
        <v>0.59216000000000002</v>
      </c>
      <c r="BA13" s="102">
        <f>InputDataA_GeneralAssumptions!BE66</f>
        <v>0.59216000000000002</v>
      </c>
      <c r="BB13" s="102">
        <f>InputDataA_GeneralAssumptions!BF66</f>
        <v>0.59216000000000002</v>
      </c>
      <c r="BC13" s="102">
        <f>InputDataA_GeneralAssumptions!BG66</f>
        <v>0.59216000000000002</v>
      </c>
      <c r="BD13" s="102">
        <f>InputDataA_GeneralAssumptions!BH66</f>
        <v>0.59216000000000002</v>
      </c>
      <c r="BE13" s="102">
        <f>InputDataA_GeneralAssumptions!BI66</f>
        <v>0.59216000000000002</v>
      </c>
      <c r="BF13" s="102">
        <f>InputDataA_GeneralAssumptions!BJ66</f>
        <v>0.59216000000000002</v>
      </c>
      <c r="BG13" s="102">
        <f>InputDataA_GeneralAssumptions!BK66</f>
        <v>0.59216000000000002</v>
      </c>
      <c r="BH13" s="102">
        <f>InputDataA_GeneralAssumptions!BL66</f>
        <v>0.59216000000000002</v>
      </c>
      <c r="BI13" s="102">
        <f>InputDataA_GeneralAssumptions!BM66</f>
        <v>0.59216000000000002</v>
      </c>
      <c r="BJ13" s="102">
        <f>InputDataA_GeneralAssumptions!BN66</f>
        <v>0.59216000000000002</v>
      </c>
      <c r="BK13" s="102">
        <f>InputDataA_GeneralAssumptions!BO66</f>
        <v>0.59216000000000002</v>
      </c>
      <c r="BL13" s="102">
        <f>InputDataA_GeneralAssumptions!BP66</f>
        <v>0.59216000000000002</v>
      </c>
      <c r="BM13" s="102">
        <f>InputDataA_GeneralAssumptions!BQ66</f>
        <v>0.59216000000000002</v>
      </c>
      <c r="BN13" s="102">
        <f>InputDataA_GeneralAssumptions!BR66</f>
        <v>0.59216000000000002</v>
      </c>
      <c r="BO13" s="102">
        <f>InputDataA_GeneralAssumptions!BS66</f>
        <v>0.59216000000000002</v>
      </c>
      <c r="BP13" s="102">
        <f>InputDataA_GeneralAssumptions!BT66</f>
        <v>0.59216000000000002</v>
      </c>
      <c r="BQ13" s="102">
        <f>InputDataA_GeneralAssumptions!BU66</f>
        <v>0.59216000000000002</v>
      </c>
      <c r="BR13" s="102">
        <f>InputDataA_GeneralAssumptions!BV66</f>
        <v>0.59216000000000002</v>
      </c>
      <c r="BS13" s="102">
        <f>InputDataA_GeneralAssumptions!BW66</f>
        <v>0.59216000000000002</v>
      </c>
      <c r="BT13" s="102">
        <f>InputDataA_GeneralAssumptions!BX66</f>
        <v>0.59216000000000002</v>
      </c>
      <c r="BU13" s="102">
        <f>InputDataA_GeneralAssumptions!BY66</f>
        <v>0.59216000000000002</v>
      </c>
      <c r="BV13" s="102">
        <f>InputDataA_GeneralAssumptions!BZ66</f>
        <v>0.59216000000000002</v>
      </c>
      <c r="BW13" s="102">
        <f>InputDataA_GeneralAssumptions!CA66</f>
        <v>0.59216000000000002</v>
      </c>
      <c r="BX13" s="102">
        <f>InputDataA_GeneralAssumptions!CB66</f>
        <v>0.59216000000000002</v>
      </c>
      <c r="BY13" s="102">
        <f>InputDataA_GeneralAssumptions!CC66</f>
        <v>0.59216000000000002</v>
      </c>
      <c r="BZ13" s="102">
        <f>InputDataA_GeneralAssumptions!CD66</f>
        <v>0.59216000000000002</v>
      </c>
      <c r="CA13" s="102">
        <f>InputDataA_GeneralAssumptions!CE66</f>
        <v>0.59216000000000002</v>
      </c>
      <c r="CB13" s="102">
        <f>InputDataA_GeneralAssumptions!CF66</f>
        <v>0.59216000000000002</v>
      </c>
      <c r="CC13" s="102">
        <f>InputDataA_GeneralAssumptions!CG66</f>
        <v>0.59216000000000002</v>
      </c>
      <c r="CD13" s="102">
        <f>InputDataA_GeneralAssumptions!CH66</f>
        <v>0.59216000000000002</v>
      </c>
      <c r="CE13" s="102">
        <f>InputDataA_GeneralAssumptions!CI66</f>
        <v>0.59216000000000002</v>
      </c>
    </row>
    <row r="14" spans="1:83">
      <c r="A14" s="39" t="s">
        <v>473</v>
      </c>
      <c r="B14" s="1" t="str">
        <f>LEFT(InputDataA_GeneralAssumptions!D51,1)</f>
        <v>A</v>
      </c>
      <c r="C14" s="158" t="s">
        <v>476</v>
      </c>
      <c r="D14" s="316" t="s">
        <v>478</v>
      </c>
      <c r="E14" s="102">
        <f>InputDataA_GeneralAssumptions!I69</f>
        <v>0.6853250179043413</v>
      </c>
      <c r="F14" s="102">
        <f>InputDataA_GeneralAssumptions!J69</f>
        <v>0.68533669355839488</v>
      </c>
      <c r="G14" s="102">
        <f>InputDataA_GeneralAssumptions!K69</f>
        <v>0.68534778038263311</v>
      </c>
      <c r="H14" s="102">
        <f>InputDataA_GeneralAssumptions!L69</f>
        <v>0.68535828959286216</v>
      </c>
      <c r="I14" s="102">
        <f>InputDataA_GeneralAssumptions!M69</f>
        <v>0.68536823801279056</v>
      </c>
      <c r="J14" s="102">
        <f>InputDataA_GeneralAssumptions!N69</f>
        <v>0.685377827526927</v>
      </c>
      <c r="K14" s="102">
        <f>InputDataA_GeneralAssumptions!O69</f>
        <v>0.68538710860639807</v>
      </c>
      <c r="L14" s="102">
        <f>InputDataA_GeneralAssumptions!P69</f>
        <v>0.68539605881959198</v>
      </c>
      <c r="M14" s="102">
        <f>InputDataA_GeneralAssumptions!Q69</f>
        <v>0.68540475667715073</v>
      </c>
      <c r="N14" s="102">
        <f>InputDataA_GeneralAssumptions!R69</f>
        <v>0.68541339845567939</v>
      </c>
      <c r="O14" s="102">
        <f>InputDataA_GeneralAssumptions!S69</f>
        <v>0.68542204023420816</v>
      </c>
      <c r="P14" s="102">
        <f>InputDataA_GeneralAssumptions!T69</f>
        <v>0.68543091193675987</v>
      </c>
      <c r="Q14" s="102">
        <f>InputDataA_GeneralAssumptions!U69</f>
        <v>0.68544004721075291</v>
      </c>
      <c r="R14" s="102">
        <f>InputDataA_GeneralAssumptions!V69</f>
        <v>0.68544932268232106</v>
      </c>
      <c r="S14" s="102">
        <f>InputDataA_GeneralAssumptions!W69</f>
        <v>0.68545886172533033</v>
      </c>
      <c r="T14" s="102">
        <f>InputDataA_GeneralAssumptions!X69</f>
        <v>0.68546863630026578</v>
      </c>
      <c r="U14" s="102">
        <f>InputDataA_GeneralAssumptions!Y69</f>
        <v>0.68547875295728444</v>
      </c>
      <c r="V14" s="102">
        <f>InputDataA_GeneralAssumptions!Z69</f>
        <v>0.68548931263864044</v>
      </c>
      <c r="W14" s="102">
        <f>InputDataA_GeneralAssumptions!AA69</f>
        <v>0.68550025926530367</v>
      </c>
      <c r="X14" s="102">
        <f>InputDataA_GeneralAssumptions!AB69</f>
        <v>0.68551153675824406</v>
      </c>
      <c r="Y14" s="102">
        <f>InputDataA_GeneralAssumptions!AC69</f>
        <v>0.68552316754907372</v>
      </c>
      <c r="Z14" s="102">
        <f>InputDataA_GeneralAssumptions!AD69</f>
        <v>0.68553498900860554</v>
      </c>
      <c r="AA14" s="102">
        <f>InputDataA_GeneralAssumptions!AE69</f>
        <v>0.68554682729184635</v>
      </c>
      <c r="AB14" s="102">
        <f>InputDataA_GeneralAssumptions!AF69</f>
        <v>0.68555863192766897</v>
      </c>
      <c r="AC14" s="102">
        <f>InputDataA_GeneralAssumptions!AG69</f>
        <v>0.68557059919267893</v>
      </c>
      <c r="AD14" s="102">
        <f>InputDataA_GeneralAssumptions!AH69</f>
        <v>0.68558261692881584</v>
      </c>
      <c r="AE14" s="102">
        <f>InputDataA_GeneralAssumptions!AI69</f>
        <v>0.6855944271725416</v>
      </c>
      <c r="AF14" s="102">
        <f>InputDataA_GeneralAssumptions!AJ69</f>
        <v>0.68560590094208718</v>
      </c>
      <c r="AG14" s="102">
        <f>InputDataA_GeneralAssumptions!AK69</f>
        <v>0.6856168251371384</v>
      </c>
      <c r="AH14" s="102">
        <f>InputDataA_GeneralAssumptions!AL69</f>
        <v>0.68562689693093293</v>
      </c>
      <c r="AI14" s="102">
        <f>InputDataA_GeneralAssumptions!AM69</f>
        <v>0.68563626773685216</v>
      </c>
      <c r="AJ14" s="102">
        <f>InputDataA_GeneralAssumptions!AN69</f>
        <v>0.68564508896827703</v>
      </c>
      <c r="AK14" s="102">
        <f>InputDataA_GeneralAssumptions!AO69</f>
        <v>0.68565292320877314</v>
      </c>
      <c r="AL14" s="102">
        <f>InputDataA_GeneralAssumptions!AP69</f>
        <v>0.68565982092946776</v>
      </c>
      <c r="AM14" s="102">
        <f>InputDataA_GeneralAssumptions!AQ69</f>
        <v>0.68566604009389875</v>
      </c>
      <c r="AN14" s="102">
        <f>InputDataA_GeneralAssumptions!AR69</f>
        <v>0.68567134517014017</v>
      </c>
      <c r="AO14" s="102">
        <f>InputDataA_GeneralAssumptions!AS69</f>
        <v>0.68567563521593811</v>
      </c>
      <c r="AP14" s="102">
        <f>InputDataA_GeneralAssumptions!AT69</f>
        <v>0.68567929717659948</v>
      </c>
      <c r="AQ14" s="102">
        <f>InputDataA_GeneralAssumptions!AU69</f>
        <v>0.68568238152325156</v>
      </c>
      <c r="AR14" s="102">
        <f>InputDataA_GeneralAssumptions!AV69</f>
        <v>0.68568473684251319</v>
      </c>
      <c r="AS14" s="102">
        <f>InputDataA_GeneralAssumptions!AW69</f>
        <v>0.68568675568759441</v>
      </c>
      <c r="AT14" s="102">
        <f>InputDataA_GeneralAssumptions!AX69</f>
        <v>0.68568855582445853</v>
      </c>
      <c r="AU14" s="102">
        <f>InputDataA_GeneralAssumptions!AY69</f>
        <v>0.68569013725310568</v>
      </c>
      <c r="AV14" s="102">
        <f>InputDataA_GeneralAssumptions!AZ69</f>
        <v>0.6856912195783853</v>
      </c>
      <c r="AW14" s="102">
        <f>InputDataA_GeneralAssumptions!BA69</f>
        <v>0.68569198225319394</v>
      </c>
      <c r="AX14" s="102">
        <f>InputDataA_GeneralAssumptions!BB69</f>
        <v>0.68569286830186837</v>
      </c>
      <c r="AY14" s="102">
        <f>InputDataA_GeneralAssumptions!BC69</f>
        <v>0.68569381603747614</v>
      </c>
      <c r="AZ14" s="102">
        <f>InputDataA_GeneralAssumptions!BD69</f>
        <v>0.68569473573356865</v>
      </c>
      <c r="BA14" s="102">
        <f>InputDataA_GeneralAssumptions!BE69</f>
        <v>0.68569561617434027</v>
      </c>
      <c r="BB14" s="102">
        <f>InputDataA_GeneralAssumptions!BF69</f>
        <v>0.68569677140235896</v>
      </c>
      <c r="BC14" s="102">
        <f>InputDataA_GeneralAssumptions!BG69</f>
        <v>0.6856982350650429</v>
      </c>
      <c r="BD14" s="102">
        <f>InputDataA_GeneralAssumptions!BH69</f>
        <v>0.68569969872772696</v>
      </c>
      <c r="BE14" s="102">
        <f>InputDataA_GeneralAssumptions!BI69</f>
        <v>0.68570071936607357</v>
      </c>
      <c r="BF14" s="102">
        <f>InputDataA_GeneralAssumptions!BJ69</f>
        <v>0.68570131941169499</v>
      </c>
      <c r="BG14" s="102">
        <f>InputDataA_GeneralAssumptions!BK69</f>
        <v>0.68570146521717312</v>
      </c>
      <c r="BH14" s="102">
        <f>InputDataA_GeneralAssumptions!BL69</f>
        <v>0.68570102780073872</v>
      </c>
      <c r="BI14" s="102">
        <f>InputDataA_GeneralAssumptions!BM69</f>
        <v>0.68570031559705735</v>
      </c>
      <c r="BJ14" s="102">
        <f>InputDataA_GeneralAssumptions!BN69</f>
        <v>0.68569906503468747</v>
      </c>
      <c r="BK14" s="102">
        <f>InputDataA_GeneralAssumptions!BO69</f>
        <v>0.68569719760298731</v>
      </c>
      <c r="BL14" s="102">
        <f>InputDataA_GeneralAssumptions!BP69</f>
        <v>0.68569496565759191</v>
      </c>
      <c r="BM14" s="102">
        <f>InputDataA_GeneralAssumptions!BQ69</f>
        <v>0.68569258790671828</v>
      </c>
      <c r="BN14" s="102">
        <f>InputDataA_GeneralAssumptions!BR69</f>
        <v>0.6856898848974704</v>
      </c>
      <c r="BO14" s="102">
        <f>InputDataA_GeneralAssumptions!BS69</f>
        <v>0.68568701925903563</v>
      </c>
      <c r="BP14" s="102">
        <f>InputDataA_GeneralAssumptions!BT69</f>
        <v>0.68568440597623592</v>
      </c>
      <c r="BQ14" s="102">
        <f>InputDataA_GeneralAssumptions!BU69</f>
        <v>0.68568166371166706</v>
      </c>
      <c r="BR14" s="102">
        <f>InputDataA_GeneralAssumptions!BV69</f>
        <v>0.68567893827080728</v>
      </c>
      <c r="BS14" s="102">
        <f>InputDataA_GeneralAssumptions!BW69</f>
        <v>0.68567649322509761</v>
      </c>
      <c r="BT14" s="102">
        <f>InputDataA_GeneralAssumptions!BX69</f>
        <v>0.68567406500309702</v>
      </c>
      <c r="BU14" s="102">
        <f>InputDataA_GeneralAssumptions!BY69</f>
        <v>0.68567138442546138</v>
      </c>
      <c r="BV14" s="102">
        <f>InputDataA_GeneralAssumptions!BZ69</f>
        <v>0.68566879357427357</v>
      </c>
      <c r="BW14" s="102">
        <f>InputDataA_GeneralAssumptions!CA69</f>
        <v>0.68566609056502581</v>
      </c>
      <c r="BX14" s="102">
        <f>InputDataA_GeneralAssumptions!CB69</f>
        <v>0.68566294453144072</v>
      </c>
      <c r="BY14" s="102">
        <f>InputDataA_GeneralAssumptions!CC69</f>
        <v>0.6856596919476986</v>
      </c>
      <c r="BZ14" s="102">
        <f>InputDataA_GeneralAssumptions!CD69</f>
        <v>0.68565663003265853</v>
      </c>
      <c r="CA14" s="102">
        <f>InputDataA_GeneralAssumptions!CE69</f>
        <v>0.68565358494132755</v>
      </c>
      <c r="CB14" s="102">
        <f>InputDataA_GeneralAssumptions!CF69</f>
        <v>0.68565023141533132</v>
      </c>
      <c r="CC14" s="102">
        <f>InputDataA_GeneralAssumptions!CG69</f>
        <v>0.6856468778893352</v>
      </c>
      <c r="CD14" s="102">
        <f>InputDataA_GeneralAssumptions!CH69</f>
        <v>0.68564400103509426</v>
      </c>
      <c r="CE14" s="102" t="e">
        <f>InputDataA_GeneralAssumptions!CI69</f>
        <v>#VALUE!</v>
      </c>
    </row>
    <row r="15" spans="1:83">
      <c r="A15" s="39" t="s">
        <v>473</v>
      </c>
      <c r="B15" s="1" t="str">
        <f>LEFT(InputDataA_GeneralAssumptions!D51,1)</f>
        <v>A</v>
      </c>
      <c r="C15" s="158" t="s">
        <v>475</v>
      </c>
      <c r="D15" s="316" t="s">
        <v>436</v>
      </c>
      <c r="E15" s="304">
        <f>InputDataA_GeneralAssumptions!I134</f>
        <v>0</v>
      </c>
      <c r="F15" s="304">
        <f>InputDataA_GeneralAssumptions!J134</f>
        <v>1.7036666907666032E-5</v>
      </c>
      <c r="G15" s="304">
        <f>InputDataA_GeneralAssumptions!K134</f>
        <v>1.6177193403521528E-5</v>
      </c>
      <c r="H15" s="304">
        <f>InputDataA_GeneralAssumptions!L134</f>
        <v>1.5334127474897485E-5</v>
      </c>
      <c r="I15" s="304">
        <f>InputDataA_GeneralAssumptions!M134</f>
        <v>1.4515648354196387E-5</v>
      </c>
      <c r="J15" s="304">
        <f>InputDataA_GeneralAssumptions!N134</f>
        <v>1.3991769102439378E-5</v>
      </c>
      <c r="K15" s="304">
        <f>InputDataA_GeneralAssumptions!O134</f>
        <v>1.3541551970863708E-5</v>
      </c>
      <c r="L15" s="304">
        <f>InputDataA_GeneralAssumptions!P134</f>
        <v>1.3058624945605501E-5</v>
      </c>
      <c r="M15" s="304">
        <f>InputDataA_GeneralAssumptions!Q134</f>
        <v>1.2690264916015437E-5</v>
      </c>
      <c r="N15" s="304">
        <f>InputDataA_GeneralAssumptions!R134</f>
        <v>1.2608285023585353E-5</v>
      </c>
      <c r="O15" s="304">
        <f>InputDataA_GeneralAssumptions!S134</f>
        <v>1.2608126056745661E-5</v>
      </c>
      <c r="P15" s="304">
        <f>InputDataA_GeneralAssumptions!T134</f>
        <v>1.2943415926169877E-5</v>
      </c>
      <c r="Q15" s="304">
        <f>InputDataA_GeneralAssumptions!U134</f>
        <v>1.3327782324878967E-5</v>
      </c>
      <c r="R15" s="304">
        <f>InputDataA_GeneralAssumptions!V134</f>
        <v>1.3532141295069522E-5</v>
      </c>
      <c r="S15" s="304">
        <f>InputDataA_GeneralAssumptions!W134</f>
        <v>1.3916481778508683E-5</v>
      </c>
      <c r="T15" s="304">
        <f>InputDataA_GeneralAssumptions!X134</f>
        <v>1.4259900165125572E-5</v>
      </c>
      <c r="U15" s="304">
        <f>InputDataA_GeneralAssumptions!Y134</f>
        <v>1.4758745306320264E-5</v>
      </c>
      <c r="V15" s="304">
        <f>InputDataA_GeneralAssumptions!Z134</f>
        <v>1.5404826641862712E-5</v>
      </c>
      <c r="W15" s="304">
        <f>InputDataA_GeneralAssumptions!AA134</f>
        <v>1.5969069774524058E-5</v>
      </c>
      <c r="X15" s="304">
        <f>InputDataA_GeneralAssumptions!AB134</f>
        <v>1.6451478738188641E-5</v>
      </c>
      <c r="Y15" s="304">
        <f>InputDataA_GeneralAssumptions!AC134</f>
        <v>1.6966586565025921E-5</v>
      </c>
      <c r="Z15" s="304">
        <f>InputDataA_GeneralAssumptions!AD134</f>
        <v>1.7244434749041915E-5</v>
      </c>
      <c r="AA15" s="304">
        <f>InputDataA_GeneralAssumptions!AE134</f>
        <v>1.7268678376147761E-5</v>
      </c>
      <c r="AB15" s="304">
        <f>InputDataA_GeneralAssumptions!AF134</f>
        <v>1.72192990364195E-5</v>
      </c>
      <c r="AC15" s="304">
        <f>InputDataA_GeneralAssumptions!AG134</f>
        <v>1.745622395032953E-5</v>
      </c>
      <c r="AD15" s="304">
        <f>InputDataA_GeneralAssumptions!AH134</f>
        <v>1.7529538389071675E-5</v>
      </c>
      <c r="AE15" s="304">
        <f>InputDataA_GeneralAssumptions!AI134</f>
        <v>1.7226579895890382E-5</v>
      </c>
      <c r="AF15" s="304">
        <f>InputDataA_GeneralAssumptions!AJ134</f>
        <v>1.6735505848464172E-5</v>
      </c>
      <c r="AG15" s="304">
        <f>InputDataA_GeneralAssumptions!AK134</f>
        <v>1.593363627150346E-5</v>
      </c>
      <c r="AH15" s="304">
        <f>InputDataA_GeneralAssumptions!AL134</f>
        <v>1.4690120524019079E-5</v>
      </c>
      <c r="AI15" s="304">
        <f>InputDataA_GeneralAssumptions!AM134</f>
        <v>1.3667500445402325E-5</v>
      </c>
      <c r="AJ15" s="304">
        <f>InputDataA_GeneralAssumptions!AN134</f>
        <v>1.2865759645430686E-5</v>
      </c>
      <c r="AK15" s="304">
        <f>InputDataA_GeneralAssumptions!AO134</f>
        <v>1.1426087085153469E-5</v>
      </c>
      <c r="AL15" s="304">
        <f>InputDataA_GeneralAssumptions!AP134</f>
        <v>1.0060076258922024E-5</v>
      </c>
      <c r="AM15" s="304">
        <f>InputDataA_GeneralAssumptions!AQ134</f>
        <v>9.0703352320087305E-6</v>
      </c>
      <c r="AN15" s="304">
        <f>InputDataA_GeneralAssumptions!AR134</f>
        <v>7.7371138880177881E-6</v>
      </c>
      <c r="AO15" s="304">
        <f>InputDataA_GeneralAssumptions!AS134</f>
        <v>6.2567085938880496E-6</v>
      </c>
      <c r="AP15" s="304">
        <f>InputDataA_GeneralAssumptions!AT134</f>
        <v>5.3406603257588614E-6</v>
      </c>
      <c r="AQ15" s="304">
        <f>InputDataA_GeneralAssumptions!AU134</f>
        <v>4.4982350564382045E-6</v>
      </c>
      <c r="AR15" s="304">
        <f>InputDataA_GeneralAssumptions!AV134</f>
        <v>3.4350004098904208E-6</v>
      </c>
      <c r="AS15" s="304">
        <f>InputDataA_GeneralAssumptions!AW134</f>
        <v>2.9442759519326955E-6</v>
      </c>
      <c r="AT15" s="304">
        <f>InputDataA_GeneralAssumptions!AX134</f>
        <v>2.6253049940638817E-6</v>
      </c>
      <c r="AU15" s="304">
        <f>InputDataA_GeneralAssumptions!AY134</f>
        <v>2.3063366505482463E-6</v>
      </c>
      <c r="AV15" s="304">
        <f>InputDataA_GeneralAssumptions!AZ134</f>
        <v>1.5784466200763347E-6</v>
      </c>
      <c r="AW15" s="304">
        <f>InputDataA_GeneralAssumptions!BA134</f>
        <v>1.1122715106726133E-6</v>
      </c>
      <c r="AX15" s="304">
        <f>InputDataA_GeneralAssumptions!BB134</f>
        <v>1.2921963468137676E-6</v>
      </c>
      <c r="AY15" s="304">
        <f>InputDataA_GeneralAssumptions!BC134</f>
        <v>1.3821575979289236E-6</v>
      </c>
      <c r="AZ15" s="304">
        <f>InputDataA_GeneralAssumptions!BD134</f>
        <v>1.3412635071485823E-6</v>
      </c>
      <c r="BA15" s="304">
        <f>InputDataA_GeneralAssumptions!BE134</f>
        <v>1.28401273302714E-6</v>
      </c>
      <c r="BB15" s="304">
        <f>InputDataA_GeneralAssumptions!BF134</f>
        <v>1.6847533970132389E-6</v>
      </c>
      <c r="BC15" s="304">
        <f>InputDataA_GeneralAssumptions!BG134</f>
        <v>2.1345626011193275E-6</v>
      </c>
      <c r="BD15" s="304">
        <f>InputDataA_GeneralAssumptions!BH134</f>
        <v>2.134558044986079E-6</v>
      </c>
      <c r="BE15" s="304">
        <f>InputDataA_GeneralAssumptions!BI134</f>
        <v>1.4884625858524458E-6</v>
      </c>
      <c r="BF15" s="304">
        <f>InputDataA_GeneralAssumptions!BJ134</f>
        <v>8.7508384405410311E-7</v>
      </c>
      <c r="BG15" s="304">
        <f>InputDataA_GeneralAssumptions!BK134</f>
        <v>2.1263700977769417E-7</v>
      </c>
      <c r="BH15" s="304">
        <f>InputDataA_GeneralAssumptions!BL134</f>
        <v>-6.3791089355280661E-7</v>
      </c>
      <c r="BI15" s="304">
        <f>InputDataA_GeneralAssumptions!BM134</f>
        <v>-1.0386504504245053E-6</v>
      </c>
      <c r="BJ15" s="304">
        <f>InputDataA_GeneralAssumptions!BN134</f>
        <v>-1.8237739453086377E-6</v>
      </c>
      <c r="BK15" s="304">
        <f>InputDataA_GeneralAssumptions!BO134</f>
        <v>-2.7233983468377687E-6</v>
      </c>
      <c r="BL15" s="304">
        <f>InputDataA_GeneralAssumptions!BP134</f>
        <v>-3.2550014834598073E-6</v>
      </c>
      <c r="BM15" s="304">
        <f>InputDataA_GeneralAssumptions!BQ134</f>
        <v>-3.4676510587416942E-6</v>
      </c>
      <c r="BN15" s="304">
        <f>InputDataA_GeneralAssumptions!BR134</f>
        <v>-3.9420132221801296E-6</v>
      </c>
      <c r="BO15" s="304">
        <f>InputDataA_GeneralAssumptions!BS134</f>
        <v>-4.1792047656974418E-6</v>
      </c>
      <c r="BP15" s="304">
        <f>InputDataA_GeneralAssumptions!BT134</f>
        <v>-3.8111889627545636E-6</v>
      </c>
      <c r="BQ15" s="304">
        <f>InputDataA_GeneralAssumptions!BU134</f>
        <v>-3.9993100979796026E-6</v>
      </c>
      <c r="BR15" s="304">
        <f>InputDataA_GeneralAssumptions!BV134</f>
        <v>-3.9747903495257475E-6</v>
      </c>
      <c r="BS15" s="304">
        <f>InputDataA_GeneralAssumptions!BW134</f>
        <v>-3.5658754750089727E-6</v>
      </c>
      <c r="BT15" s="304">
        <f>InputDataA_GeneralAssumptions!BX134</f>
        <v>-3.5413522624372362E-6</v>
      </c>
      <c r="BU15" s="304">
        <f>InputDataA_GeneralAssumptions!BY134</f>
        <v>-3.9094050255927826E-6</v>
      </c>
      <c r="BV15" s="304">
        <f>InputDataA_GeneralAssumptions!BZ134</f>
        <v>-3.7785610522700352E-6</v>
      </c>
      <c r="BW15" s="304">
        <f>InputDataA_GeneralAssumptions!CA134</f>
        <v>-3.9421500191982872E-6</v>
      </c>
      <c r="BX15" s="304">
        <f>InputDataA_GeneralAssumptions!CB134</f>
        <v>-4.5882881308800805E-6</v>
      </c>
      <c r="BY15" s="304">
        <f>InputDataA_GeneralAssumptions!CC134</f>
        <v>-4.743706464083175E-6</v>
      </c>
      <c r="BZ15" s="304">
        <f>InputDataA_GeneralAssumptions!CD134</f>
        <v>-4.4656483034755112E-6</v>
      </c>
      <c r="CA15" s="304">
        <f>InputDataA_GeneralAssumptions!CE134</f>
        <v>-4.4411316066916839E-6</v>
      </c>
      <c r="CB15" s="304">
        <f>InputDataA_GeneralAssumptions!CF134</f>
        <v>-4.8909917046424667E-6</v>
      </c>
      <c r="CC15" s="304">
        <f>InputDataA_GeneralAssumptions!CG134</f>
        <v>-4.8910156263959337E-6</v>
      </c>
      <c r="CD15" s="304">
        <f>InputDataA_GeneralAssumptions!CH134</f>
        <v>-4.1958248971907253E-6</v>
      </c>
      <c r="CE15" s="304" t="e">
        <f>InputDataA_GeneralAssumptions!CI134</f>
        <v>#VALUE!</v>
      </c>
    </row>
    <row r="16" spans="1:83">
      <c r="B16" s="1" t="str">
        <f>LEFT(InputDataA_GeneralAssumptions!D99,1)</f>
        <v>A</v>
      </c>
      <c r="C16" s="158" t="s">
        <v>558</v>
      </c>
      <c r="D16" s="316" t="s">
        <v>2</v>
      </c>
      <c r="E16" s="102">
        <f>InputDataA_GeneralAssumptions!I101</f>
        <v>1.9992845132946968E-2</v>
      </c>
      <c r="F16" s="102">
        <f>InputDataA_GeneralAssumptions!J101</f>
        <v>1.9992845132946968E-2</v>
      </c>
      <c r="G16" s="102">
        <f>InputDataA_GeneralAssumptions!K101</f>
        <v>1.9992845132946968E-2</v>
      </c>
      <c r="H16" s="102">
        <f>InputDataA_GeneralAssumptions!L101</f>
        <v>1.9992845132946968E-2</v>
      </c>
      <c r="I16" s="102">
        <f>InputDataA_GeneralAssumptions!M101</f>
        <v>1.9992845132946968E-2</v>
      </c>
      <c r="J16" s="102">
        <f>InputDataA_GeneralAssumptions!N101</f>
        <v>1.9992845132946968E-2</v>
      </c>
      <c r="K16" s="102">
        <f>InputDataA_GeneralAssumptions!O101</f>
        <v>1.9992845132946968E-2</v>
      </c>
      <c r="L16" s="102">
        <f>InputDataA_GeneralAssumptions!P101</f>
        <v>1.9992845132946968E-2</v>
      </c>
      <c r="M16" s="102">
        <f>InputDataA_GeneralAssumptions!Q101</f>
        <v>1.9992845132946968E-2</v>
      </c>
      <c r="N16" s="102">
        <f>InputDataA_GeneralAssumptions!R101</f>
        <v>1.9992845132946968E-2</v>
      </c>
      <c r="O16" s="102">
        <f>InputDataA_GeneralAssumptions!S101</f>
        <v>1.9992845132946968E-2</v>
      </c>
      <c r="P16" s="102">
        <f>InputDataA_GeneralAssumptions!T101</f>
        <v>1.9992845132946968E-2</v>
      </c>
      <c r="Q16" s="102">
        <f>InputDataA_GeneralAssumptions!U101</f>
        <v>1.9992845132946968E-2</v>
      </c>
      <c r="R16" s="102">
        <f>InputDataA_GeneralAssumptions!V101</f>
        <v>1.9992845132946968E-2</v>
      </c>
      <c r="S16" s="102">
        <f>InputDataA_GeneralAssumptions!W101</f>
        <v>1.9992845132946968E-2</v>
      </c>
      <c r="T16" s="102">
        <f>InputDataA_GeneralAssumptions!X101</f>
        <v>1.9992845132946968E-2</v>
      </c>
      <c r="U16" s="102">
        <f>InputDataA_GeneralAssumptions!Y101</f>
        <v>1.9992845132946968E-2</v>
      </c>
      <c r="V16" s="102">
        <f>InputDataA_GeneralAssumptions!Z101</f>
        <v>1.9992845132946968E-2</v>
      </c>
      <c r="W16" s="102">
        <f>InputDataA_GeneralAssumptions!AA101</f>
        <v>1.9992845132946968E-2</v>
      </c>
      <c r="X16" s="102">
        <f>InputDataA_GeneralAssumptions!AB101</f>
        <v>1.9992845132946968E-2</v>
      </c>
      <c r="Y16" s="102">
        <f>InputDataA_GeneralAssumptions!AC101</f>
        <v>1.9992845132946968E-2</v>
      </c>
      <c r="Z16" s="102">
        <f>InputDataA_GeneralAssumptions!AD101</f>
        <v>1.9992845132946968E-2</v>
      </c>
      <c r="AA16" s="102">
        <f>InputDataA_GeneralAssumptions!AE101</f>
        <v>1.9992845132946968E-2</v>
      </c>
      <c r="AB16" s="102">
        <f>InputDataA_GeneralAssumptions!AF101</f>
        <v>1.9992845132946968E-2</v>
      </c>
      <c r="AC16" s="102">
        <f>InputDataA_GeneralAssumptions!AG101</f>
        <v>1.9992845132946968E-2</v>
      </c>
      <c r="AD16" s="102">
        <f>InputDataA_GeneralAssumptions!AH101</f>
        <v>1.9992845132946968E-2</v>
      </c>
      <c r="AE16" s="102">
        <f>InputDataA_GeneralAssumptions!AI101</f>
        <v>1.9992845132946968E-2</v>
      </c>
      <c r="AF16" s="102">
        <f>InputDataA_GeneralAssumptions!AJ101</f>
        <v>1.9992845132946968E-2</v>
      </c>
      <c r="AG16" s="102">
        <f>InputDataA_GeneralAssumptions!AK101</f>
        <v>1.9992845132946968E-2</v>
      </c>
      <c r="AH16" s="102">
        <f>InputDataA_GeneralAssumptions!AL101</f>
        <v>1.9992845132946968E-2</v>
      </c>
      <c r="AI16" s="102">
        <f>InputDataA_GeneralAssumptions!AM101</f>
        <v>1.9992845132946968E-2</v>
      </c>
      <c r="AJ16" s="102">
        <f>InputDataA_GeneralAssumptions!AN101</f>
        <v>1.9992845132946968E-2</v>
      </c>
      <c r="AK16" s="102">
        <f>InputDataA_GeneralAssumptions!AO101</f>
        <v>1.9992845132946968E-2</v>
      </c>
      <c r="AL16" s="102">
        <f>InputDataA_GeneralAssumptions!AP101</f>
        <v>1.9992845132946968E-2</v>
      </c>
      <c r="AM16" s="102">
        <f>InputDataA_GeneralAssumptions!AQ101</f>
        <v>1.9992845132946968E-2</v>
      </c>
      <c r="AN16" s="102">
        <f>InputDataA_GeneralAssumptions!AR101</f>
        <v>1.9992845132946968E-2</v>
      </c>
      <c r="AO16" s="102">
        <f>InputDataA_GeneralAssumptions!AS101</f>
        <v>1.9992845132946968E-2</v>
      </c>
      <c r="AP16" s="102">
        <f>InputDataA_GeneralAssumptions!AT101</f>
        <v>1.9992845132946968E-2</v>
      </c>
      <c r="AQ16" s="102">
        <f>InputDataA_GeneralAssumptions!AU101</f>
        <v>1.9992845132946968E-2</v>
      </c>
      <c r="AR16" s="102">
        <f>InputDataA_GeneralAssumptions!AV101</f>
        <v>1.9992845132946968E-2</v>
      </c>
      <c r="AS16" s="102">
        <f>InputDataA_GeneralAssumptions!AW101</f>
        <v>1.9992845132946968E-2</v>
      </c>
      <c r="AT16" s="102">
        <f>InputDataA_GeneralAssumptions!AX101</f>
        <v>1.9992845132946968E-2</v>
      </c>
      <c r="AU16" s="102">
        <f>InputDataA_GeneralAssumptions!AY101</f>
        <v>1.9992845132946968E-2</v>
      </c>
      <c r="AV16" s="102">
        <f>InputDataA_GeneralAssumptions!AZ101</f>
        <v>1.9992845132946968E-2</v>
      </c>
      <c r="AW16" s="102">
        <f>InputDataA_GeneralAssumptions!BA101</f>
        <v>1.9992845132946968E-2</v>
      </c>
      <c r="AX16" s="102">
        <f>InputDataA_GeneralAssumptions!BB101</f>
        <v>1.9992845132946968E-2</v>
      </c>
      <c r="AY16" s="102">
        <f>InputDataA_GeneralAssumptions!BC101</f>
        <v>1.9992845132946968E-2</v>
      </c>
      <c r="AZ16" s="102">
        <f>InputDataA_GeneralAssumptions!BD101</f>
        <v>1.9992845132946968E-2</v>
      </c>
      <c r="BA16" s="102">
        <f>InputDataA_GeneralAssumptions!BE101</f>
        <v>1.9992845132946968E-2</v>
      </c>
      <c r="BB16" s="102">
        <f>InputDataA_GeneralAssumptions!BF101</f>
        <v>1.9992845132946968E-2</v>
      </c>
      <c r="BC16" s="102">
        <f>InputDataA_GeneralAssumptions!BG101</f>
        <v>1.9992845132946968E-2</v>
      </c>
      <c r="BD16" s="102">
        <f>InputDataA_GeneralAssumptions!BH101</f>
        <v>1.9992845132946968E-2</v>
      </c>
      <c r="BE16" s="102">
        <f>InputDataA_GeneralAssumptions!BI101</f>
        <v>1.9992845132946968E-2</v>
      </c>
      <c r="BF16" s="102">
        <f>InputDataA_GeneralAssumptions!BJ101</f>
        <v>1.9992845132946968E-2</v>
      </c>
      <c r="BG16" s="102">
        <f>InputDataA_GeneralAssumptions!BK101</f>
        <v>1.9992845132946968E-2</v>
      </c>
      <c r="BH16" s="102">
        <f>InputDataA_GeneralAssumptions!BL101</f>
        <v>1.9992845132946968E-2</v>
      </c>
      <c r="BI16" s="102">
        <f>InputDataA_GeneralAssumptions!BM101</f>
        <v>1.9992845132946968E-2</v>
      </c>
      <c r="BJ16" s="102">
        <f>InputDataA_GeneralAssumptions!BN101</f>
        <v>1.9992845132946968E-2</v>
      </c>
      <c r="BK16" s="102">
        <f>InputDataA_GeneralAssumptions!BO101</f>
        <v>1.9992845132946968E-2</v>
      </c>
      <c r="BL16" s="102">
        <f>InputDataA_GeneralAssumptions!BP101</f>
        <v>1.9992845132946968E-2</v>
      </c>
      <c r="BM16" s="102">
        <f>InputDataA_GeneralAssumptions!BQ101</f>
        <v>1.9992845132946968E-2</v>
      </c>
      <c r="BN16" s="102">
        <f>InputDataA_GeneralAssumptions!BR101</f>
        <v>1.9992845132946968E-2</v>
      </c>
      <c r="BO16" s="102">
        <f>InputDataA_GeneralAssumptions!BS101</f>
        <v>1.9992845132946968E-2</v>
      </c>
      <c r="BP16" s="102">
        <f>InputDataA_GeneralAssumptions!BT101</f>
        <v>1.9992845132946968E-2</v>
      </c>
      <c r="BQ16" s="102">
        <f>InputDataA_GeneralAssumptions!BU101</f>
        <v>1.9992845132946968E-2</v>
      </c>
      <c r="BR16" s="102">
        <f>InputDataA_GeneralAssumptions!BV101</f>
        <v>1.9992845132946968E-2</v>
      </c>
      <c r="BS16" s="102">
        <f>InputDataA_GeneralAssumptions!BW101</f>
        <v>1.9992845132946968E-2</v>
      </c>
      <c r="BT16" s="102">
        <f>InputDataA_GeneralAssumptions!BX101</f>
        <v>1.9992845132946968E-2</v>
      </c>
      <c r="BU16" s="102">
        <f>InputDataA_GeneralAssumptions!BY101</f>
        <v>1.9992845132946968E-2</v>
      </c>
      <c r="BV16" s="102">
        <f>InputDataA_GeneralAssumptions!BZ101</f>
        <v>1.9992845132946968E-2</v>
      </c>
      <c r="BW16" s="102">
        <f>InputDataA_GeneralAssumptions!CA101</f>
        <v>1.9992845132946968E-2</v>
      </c>
      <c r="BX16" s="102">
        <f>InputDataA_GeneralAssumptions!CB101</f>
        <v>1.9992845132946968E-2</v>
      </c>
      <c r="BY16" s="102">
        <f>InputDataA_GeneralAssumptions!CC101</f>
        <v>1.9992845132946968E-2</v>
      </c>
      <c r="BZ16" s="102">
        <f>InputDataA_GeneralAssumptions!CD101</f>
        <v>1.9992845132946968E-2</v>
      </c>
      <c r="CA16" s="102">
        <f>InputDataA_GeneralAssumptions!CE101</f>
        <v>1.9992845132946968E-2</v>
      </c>
      <c r="CB16" s="102">
        <f>InputDataA_GeneralAssumptions!CF101</f>
        <v>1.9992845132946968E-2</v>
      </c>
      <c r="CC16" s="102">
        <f>InputDataA_GeneralAssumptions!CG101</f>
        <v>1.9992845132946968E-2</v>
      </c>
      <c r="CD16" s="102">
        <f>InputDataA_GeneralAssumptions!CH101</f>
        <v>1.9992845132946968E-2</v>
      </c>
      <c r="CE16" s="102">
        <f>InputDataA_GeneralAssumptions!CI101</f>
        <v>1.9992845132946968E-2</v>
      </c>
    </row>
    <row r="17" spans="1:83">
      <c r="B17" s="1" t="str">
        <f>LEFT(InputDataA_GeneralAssumptions!D80,1)</f>
        <v>A</v>
      </c>
      <c r="C17" s="158" t="s">
        <v>571</v>
      </c>
      <c r="D17" s="316" t="s">
        <v>2</v>
      </c>
      <c r="E17" s="102" t="str">
        <f>InputDataA_GeneralAssumptions!I92</f>
        <v>Not an input</v>
      </c>
      <c r="F17" s="102" t="str">
        <f>InputDataA_GeneralAssumptions!J92</f>
        <v>Not an input</v>
      </c>
      <c r="G17" s="102" t="str">
        <f>InputDataA_GeneralAssumptions!K92</f>
        <v>Not an input</v>
      </c>
      <c r="H17" s="102" t="str">
        <f>InputDataA_GeneralAssumptions!L92</f>
        <v>Not an input</v>
      </c>
      <c r="I17" s="102" t="str">
        <f>InputDataA_GeneralAssumptions!M92</f>
        <v>Not an input</v>
      </c>
      <c r="J17" s="102" t="str">
        <f>InputDataA_GeneralAssumptions!N92</f>
        <v>Not an input</v>
      </c>
      <c r="K17" s="102" t="str">
        <f>InputDataA_GeneralAssumptions!O92</f>
        <v>Not an input</v>
      </c>
      <c r="L17" s="102" t="str">
        <f>InputDataA_GeneralAssumptions!P92</f>
        <v>Not an input</v>
      </c>
      <c r="M17" s="102" t="str">
        <f>InputDataA_GeneralAssumptions!Q92</f>
        <v>Not an input</v>
      </c>
      <c r="N17" s="102" t="str">
        <f>InputDataA_GeneralAssumptions!R92</f>
        <v>Not an input</v>
      </c>
      <c r="O17" s="102" t="str">
        <f>InputDataA_GeneralAssumptions!S92</f>
        <v>Not an input</v>
      </c>
      <c r="P17" s="102" t="str">
        <f>InputDataA_GeneralAssumptions!T92</f>
        <v>Not an input</v>
      </c>
      <c r="Q17" s="102" t="str">
        <f>InputDataA_GeneralAssumptions!U92</f>
        <v>Not an input</v>
      </c>
      <c r="R17" s="102" t="str">
        <f>InputDataA_GeneralAssumptions!V92</f>
        <v>Not an input</v>
      </c>
      <c r="S17" s="102" t="str">
        <f>InputDataA_GeneralAssumptions!W92</f>
        <v>Not an input</v>
      </c>
      <c r="T17" s="102" t="str">
        <f>InputDataA_GeneralAssumptions!X92</f>
        <v>Not an input</v>
      </c>
      <c r="U17" s="102" t="str">
        <f>InputDataA_GeneralAssumptions!Y92</f>
        <v>Not an input</v>
      </c>
      <c r="V17" s="102" t="str">
        <f>InputDataA_GeneralAssumptions!Z92</f>
        <v>Not an input</v>
      </c>
      <c r="W17" s="102" t="str">
        <f>InputDataA_GeneralAssumptions!AA92</f>
        <v>Not an input</v>
      </c>
      <c r="X17" s="102" t="str">
        <f>InputDataA_GeneralAssumptions!AB92</f>
        <v>Not an input</v>
      </c>
      <c r="Y17" s="102" t="str">
        <f>InputDataA_GeneralAssumptions!AC92</f>
        <v>Not an input</v>
      </c>
      <c r="Z17" s="102" t="str">
        <f>InputDataA_GeneralAssumptions!AD92</f>
        <v>Not an input</v>
      </c>
      <c r="AA17" s="102" t="str">
        <f>InputDataA_GeneralAssumptions!AE92</f>
        <v>Not an input</v>
      </c>
      <c r="AB17" s="102" t="str">
        <f>InputDataA_GeneralAssumptions!AF92</f>
        <v>Not an input</v>
      </c>
      <c r="AC17" s="102" t="str">
        <f>InputDataA_GeneralAssumptions!AG92</f>
        <v>Not an input</v>
      </c>
      <c r="AD17" s="102" t="str">
        <f>InputDataA_GeneralAssumptions!AH92</f>
        <v>Not an input</v>
      </c>
      <c r="AE17" s="102" t="str">
        <f>InputDataA_GeneralAssumptions!AI92</f>
        <v>Not an input</v>
      </c>
      <c r="AF17" s="102" t="str">
        <f>InputDataA_GeneralAssumptions!AJ92</f>
        <v>Not an input</v>
      </c>
      <c r="AG17" s="102" t="str">
        <f>InputDataA_GeneralAssumptions!AK92</f>
        <v>Not an input</v>
      </c>
      <c r="AH17" s="102" t="str">
        <f>InputDataA_GeneralAssumptions!AL92</f>
        <v>Not an input</v>
      </c>
      <c r="AI17" s="102" t="str">
        <f>InputDataA_GeneralAssumptions!AM92</f>
        <v>Not an input</v>
      </c>
      <c r="AJ17" s="102" t="str">
        <f>InputDataA_GeneralAssumptions!AN92</f>
        <v>Not an input</v>
      </c>
      <c r="AK17" s="102" t="str">
        <f>InputDataA_GeneralAssumptions!AO92</f>
        <v>Not an input</v>
      </c>
      <c r="AL17" s="102" t="str">
        <f>InputDataA_GeneralAssumptions!AP92</f>
        <v>Not an input</v>
      </c>
      <c r="AM17" s="102" t="str">
        <f>InputDataA_GeneralAssumptions!AQ92</f>
        <v>Not an input</v>
      </c>
      <c r="AN17" s="102" t="str">
        <f>InputDataA_GeneralAssumptions!AR92</f>
        <v>Not an input</v>
      </c>
      <c r="AO17" s="102" t="str">
        <f>InputDataA_GeneralAssumptions!AS92</f>
        <v>Not an input</v>
      </c>
      <c r="AP17" s="102" t="str">
        <f>InputDataA_GeneralAssumptions!AT92</f>
        <v>Not an input</v>
      </c>
      <c r="AQ17" s="102" t="str">
        <f>InputDataA_GeneralAssumptions!AU92</f>
        <v>Not an input</v>
      </c>
      <c r="AR17" s="102" t="str">
        <f>InputDataA_GeneralAssumptions!AV92</f>
        <v>Not an input</v>
      </c>
      <c r="AS17" s="102" t="str">
        <f>InputDataA_GeneralAssumptions!AW92</f>
        <v>Not an input</v>
      </c>
      <c r="AT17" s="102" t="str">
        <f>InputDataA_GeneralAssumptions!AX92</f>
        <v>Not an input</v>
      </c>
      <c r="AU17" s="102" t="str">
        <f>InputDataA_GeneralAssumptions!AY92</f>
        <v>Not an input</v>
      </c>
      <c r="AV17" s="102" t="str">
        <f>InputDataA_GeneralAssumptions!AZ92</f>
        <v>Not an input</v>
      </c>
      <c r="AW17" s="102" t="str">
        <f>InputDataA_GeneralAssumptions!BA92</f>
        <v>Not an input</v>
      </c>
      <c r="AX17" s="102" t="str">
        <f>InputDataA_GeneralAssumptions!BB92</f>
        <v>Not an input</v>
      </c>
      <c r="AY17" s="102" t="str">
        <f>InputDataA_GeneralAssumptions!BC92</f>
        <v>Not an input</v>
      </c>
      <c r="AZ17" s="102" t="str">
        <f>InputDataA_GeneralAssumptions!BD92</f>
        <v>Not an input</v>
      </c>
      <c r="BA17" s="102" t="str">
        <f>InputDataA_GeneralAssumptions!BE92</f>
        <v>Not an input</v>
      </c>
      <c r="BB17" s="102" t="str">
        <f>InputDataA_GeneralAssumptions!BF92</f>
        <v>Not an input</v>
      </c>
      <c r="BC17" s="102" t="str">
        <f>InputDataA_GeneralAssumptions!BG92</f>
        <v>Not an input</v>
      </c>
      <c r="BD17" s="102" t="str">
        <f>InputDataA_GeneralAssumptions!BH92</f>
        <v>Not an input</v>
      </c>
      <c r="BE17" s="102" t="str">
        <f>InputDataA_GeneralAssumptions!BI92</f>
        <v>Not an input</v>
      </c>
      <c r="BF17" s="102" t="str">
        <f>InputDataA_GeneralAssumptions!BJ92</f>
        <v>Not an input</v>
      </c>
      <c r="BG17" s="102" t="str">
        <f>InputDataA_GeneralAssumptions!BK92</f>
        <v>Not an input</v>
      </c>
      <c r="BH17" s="102" t="str">
        <f>InputDataA_GeneralAssumptions!BL92</f>
        <v>Not an input</v>
      </c>
      <c r="BI17" s="102" t="str">
        <f>InputDataA_GeneralAssumptions!BM92</f>
        <v>Not an input</v>
      </c>
      <c r="BJ17" s="102" t="str">
        <f>InputDataA_GeneralAssumptions!BN92</f>
        <v>Not an input</v>
      </c>
      <c r="BK17" s="102" t="str">
        <f>InputDataA_GeneralAssumptions!BO92</f>
        <v>Not an input</v>
      </c>
      <c r="BL17" s="102" t="str">
        <f>InputDataA_GeneralAssumptions!BP92</f>
        <v>Not an input</v>
      </c>
      <c r="BM17" s="102" t="str">
        <f>InputDataA_GeneralAssumptions!BQ92</f>
        <v>Not an input</v>
      </c>
      <c r="BN17" s="102" t="str">
        <f>InputDataA_GeneralAssumptions!BR92</f>
        <v>Not an input</v>
      </c>
      <c r="BO17" s="102" t="str">
        <f>InputDataA_GeneralAssumptions!BS92</f>
        <v>Not an input</v>
      </c>
      <c r="BP17" s="102" t="str">
        <f>InputDataA_GeneralAssumptions!BT92</f>
        <v>Not an input</v>
      </c>
      <c r="BQ17" s="102" t="str">
        <f>InputDataA_GeneralAssumptions!BU92</f>
        <v>Not an input</v>
      </c>
      <c r="BR17" s="102" t="str">
        <f>InputDataA_GeneralAssumptions!BV92</f>
        <v>Not an input</v>
      </c>
      <c r="BS17" s="102" t="str">
        <f>InputDataA_GeneralAssumptions!BW92</f>
        <v>Not an input</v>
      </c>
      <c r="BT17" s="102" t="str">
        <f>InputDataA_GeneralAssumptions!BX92</f>
        <v>Not an input</v>
      </c>
      <c r="BU17" s="102" t="str">
        <f>InputDataA_GeneralAssumptions!BY92</f>
        <v>Not an input</v>
      </c>
      <c r="BV17" s="102" t="str">
        <f>InputDataA_GeneralAssumptions!BZ92</f>
        <v>Not an input</v>
      </c>
      <c r="BW17" s="102" t="str">
        <f>InputDataA_GeneralAssumptions!CA92</f>
        <v>Not an input</v>
      </c>
      <c r="BX17" s="102" t="str">
        <f>InputDataA_GeneralAssumptions!CB92</f>
        <v>Not an input</v>
      </c>
      <c r="BY17" s="102" t="str">
        <f>InputDataA_GeneralAssumptions!CC92</f>
        <v>Not an input</v>
      </c>
      <c r="BZ17" s="102" t="str">
        <f>InputDataA_GeneralAssumptions!CD92</f>
        <v>Not an input</v>
      </c>
      <c r="CA17" s="102" t="str">
        <f>InputDataA_GeneralAssumptions!CE92</f>
        <v>Not an input</v>
      </c>
      <c r="CB17" s="102" t="str">
        <f>InputDataA_GeneralAssumptions!CF92</f>
        <v>Not an input</v>
      </c>
      <c r="CC17" s="102" t="str">
        <f>InputDataA_GeneralAssumptions!CG92</f>
        <v>Not an input</v>
      </c>
      <c r="CD17" s="102" t="str">
        <f>InputDataA_GeneralAssumptions!CH92</f>
        <v>Not an input</v>
      </c>
      <c r="CE17" s="102" t="str">
        <f>InputDataA_GeneralAssumptions!CI92</f>
        <v>Not an input</v>
      </c>
    </row>
    <row r="18" spans="1:83">
      <c r="B18" s="1" t="str">
        <f>LEFT(InputDataA_GeneralAssumptions!D80,1)</f>
        <v>A</v>
      </c>
      <c r="C18" s="159" t="s">
        <v>469</v>
      </c>
      <c r="D18" s="317" t="s">
        <v>2</v>
      </c>
      <c r="E18" s="103">
        <f>InputDataA_GeneralAssumptions!I82</f>
        <v>8.0398254794999957E-4</v>
      </c>
      <c r="F18" s="103">
        <f>InputDataA_GeneralAssumptions!J82</f>
        <v>8.0398254794999957E-4</v>
      </c>
      <c r="G18" s="103">
        <f>InputDataA_GeneralAssumptions!K82</f>
        <v>8.0398254794999957E-4</v>
      </c>
      <c r="H18" s="103">
        <f>InputDataA_GeneralAssumptions!L82</f>
        <v>8.0398254794999957E-4</v>
      </c>
      <c r="I18" s="103">
        <f>InputDataA_GeneralAssumptions!M82</f>
        <v>8.0398254794999957E-4</v>
      </c>
      <c r="J18" s="103">
        <f>InputDataA_GeneralAssumptions!N82</f>
        <v>8.0398254794999957E-4</v>
      </c>
      <c r="K18" s="103">
        <f>InputDataA_GeneralAssumptions!O82</f>
        <v>8.0398254794999957E-4</v>
      </c>
      <c r="L18" s="103">
        <f>InputDataA_GeneralAssumptions!P82</f>
        <v>8.0398254794999957E-4</v>
      </c>
      <c r="M18" s="103">
        <f>InputDataA_GeneralAssumptions!Q82</f>
        <v>8.0398254794999957E-4</v>
      </c>
      <c r="N18" s="103">
        <f>InputDataA_GeneralAssumptions!R82</f>
        <v>8.0398254794999957E-4</v>
      </c>
      <c r="O18" s="103">
        <f>InputDataA_GeneralAssumptions!S82</f>
        <v>8.0398254794999957E-4</v>
      </c>
      <c r="P18" s="103">
        <f>InputDataA_GeneralAssumptions!T82</f>
        <v>8.0398254794999957E-4</v>
      </c>
      <c r="Q18" s="103">
        <f>InputDataA_GeneralAssumptions!U82</f>
        <v>8.0398254794999957E-4</v>
      </c>
      <c r="R18" s="103">
        <f>InputDataA_GeneralAssumptions!V82</f>
        <v>8.0398254794999957E-4</v>
      </c>
      <c r="S18" s="103">
        <f>InputDataA_GeneralAssumptions!W82</f>
        <v>8.0398254794999957E-4</v>
      </c>
      <c r="T18" s="103">
        <f>InputDataA_GeneralAssumptions!X82</f>
        <v>8.0398254794999957E-4</v>
      </c>
      <c r="U18" s="103">
        <f>InputDataA_GeneralAssumptions!Y82</f>
        <v>8.0398254794999957E-4</v>
      </c>
      <c r="V18" s="103">
        <f>InputDataA_GeneralAssumptions!Z82</f>
        <v>8.0398254794999957E-4</v>
      </c>
      <c r="W18" s="103">
        <f>InputDataA_GeneralAssumptions!AA82</f>
        <v>8.0398254794999957E-4</v>
      </c>
      <c r="X18" s="103">
        <f>InputDataA_GeneralAssumptions!AB82</f>
        <v>8.0398254794999957E-4</v>
      </c>
      <c r="Y18" s="103">
        <f>InputDataA_GeneralAssumptions!AC82</f>
        <v>8.0398254794999957E-4</v>
      </c>
      <c r="Z18" s="103">
        <f>InputDataA_GeneralAssumptions!AD82</f>
        <v>8.0398254794999957E-4</v>
      </c>
      <c r="AA18" s="103">
        <f>InputDataA_GeneralAssumptions!AE82</f>
        <v>8.0398254794999957E-4</v>
      </c>
      <c r="AB18" s="103">
        <f>InputDataA_GeneralAssumptions!AF82</f>
        <v>8.0398254794999957E-4</v>
      </c>
      <c r="AC18" s="103">
        <f>InputDataA_GeneralAssumptions!AG82</f>
        <v>8.0398254794999957E-4</v>
      </c>
      <c r="AD18" s="103">
        <f>InputDataA_GeneralAssumptions!AH82</f>
        <v>8.0398254794999957E-4</v>
      </c>
      <c r="AE18" s="103">
        <f>InputDataA_GeneralAssumptions!AI82</f>
        <v>8.0398254794999957E-4</v>
      </c>
      <c r="AF18" s="103">
        <f>InputDataA_GeneralAssumptions!AJ82</f>
        <v>8.0398254794999957E-4</v>
      </c>
      <c r="AG18" s="103">
        <f>InputDataA_GeneralAssumptions!AK82</f>
        <v>8.0398254794999957E-4</v>
      </c>
      <c r="AH18" s="103">
        <f>InputDataA_GeneralAssumptions!AL82</f>
        <v>8.0398254794999957E-4</v>
      </c>
      <c r="AI18" s="103">
        <f>InputDataA_GeneralAssumptions!AM82</f>
        <v>8.0398254794999957E-4</v>
      </c>
      <c r="AJ18" s="103">
        <f>InputDataA_GeneralAssumptions!AN82</f>
        <v>8.0398254794999957E-4</v>
      </c>
      <c r="AK18" s="103">
        <f>InputDataA_GeneralAssumptions!AO82</f>
        <v>8.0398254794999957E-4</v>
      </c>
      <c r="AL18" s="103">
        <f>InputDataA_GeneralAssumptions!AP82</f>
        <v>8.0398254794999957E-4</v>
      </c>
      <c r="AM18" s="103">
        <f>InputDataA_GeneralAssumptions!AQ82</f>
        <v>8.0398254794999957E-4</v>
      </c>
      <c r="AN18" s="103">
        <f>InputDataA_GeneralAssumptions!AR82</f>
        <v>8.0398254794999957E-4</v>
      </c>
      <c r="AO18" s="103">
        <f>InputDataA_GeneralAssumptions!AS82</f>
        <v>8.0398254794999957E-4</v>
      </c>
      <c r="AP18" s="103">
        <f>InputDataA_GeneralAssumptions!AT82</f>
        <v>8.0398254794999957E-4</v>
      </c>
      <c r="AQ18" s="103">
        <f>InputDataA_GeneralAssumptions!AU82</f>
        <v>8.0398254794999957E-4</v>
      </c>
      <c r="AR18" s="103">
        <f>InputDataA_GeneralAssumptions!AV82</f>
        <v>8.0398254794999957E-4</v>
      </c>
      <c r="AS18" s="103">
        <f>InputDataA_GeneralAssumptions!AW82</f>
        <v>8.0398254794999957E-4</v>
      </c>
      <c r="AT18" s="103">
        <f>InputDataA_GeneralAssumptions!AX82</f>
        <v>8.0398254794999957E-4</v>
      </c>
      <c r="AU18" s="103">
        <f>InputDataA_GeneralAssumptions!AY82</f>
        <v>8.0398254794999957E-4</v>
      </c>
      <c r="AV18" s="103">
        <f>InputDataA_GeneralAssumptions!AZ82</f>
        <v>8.0398254794999957E-4</v>
      </c>
      <c r="AW18" s="103">
        <f>InputDataA_GeneralAssumptions!BA82</f>
        <v>8.0398254794999957E-4</v>
      </c>
      <c r="AX18" s="103">
        <f>InputDataA_GeneralAssumptions!BB82</f>
        <v>8.0398254794999957E-4</v>
      </c>
      <c r="AY18" s="103">
        <f>InputDataA_GeneralAssumptions!BC82</f>
        <v>8.0398254794999957E-4</v>
      </c>
      <c r="AZ18" s="103">
        <f>InputDataA_GeneralAssumptions!BD82</f>
        <v>8.0398254794999957E-4</v>
      </c>
      <c r="BA18" s="103">
        <f>InputDataA_GeneralAssumptions!BE82</f>
        <v>8.0398254794999957E-4</v>
      </c>
      <c r="BB18" s="103">
        <f>InputDataA_GeneralAssumptions!BF82</f>
        <v>8.0398254794999957E-4</v>
      </c>
      <c r="BC18" s="103">
        <f>InputDataA_GeneralAssumptions!BG82</f>
        <v>8.0398254794999957E-4</v>
      </c>
      <c r="BD18" s="103">
        <f>InputDataA_GeneralAssumptions!BH82</f>
        <v>8.0398254794999957E-4</v>
      </c>
      <c r="BE18" s="103">
        <f>InputDataA_GeneralAssumptions!BI82</f>
        <v>8.0398254794999957E-4</v>
      </c>
      <c r="BF18" s="103">
        <f>InputDataA_GeneralAssumptions!BJ82</f>
        <v>8.0398254794999957E-4</v>
      </c>
      <c r="BG18" s="103">
        <f>InputDataA_GeneralAssumptions!BK82</f>
        <v>8.0398254794999957E-4</v>
      </c>
      <c r="BH18" s="103">
        <f>InputDataA_GeneralAssumptions!BL82</f>
        <v>8.0398254794999957E-4</v>
      </c>
      <c r="BI18" s="103">
        <f>InputDataA_GeneralAssumptions!BM82</f>
        <v>8.0398254794999957E-4</v>
      </c>
      <c r="BJ18" s="103">
        <f>InputDataA_GeneralAssumptions!BN82</f>
        <v>8.0398254794999957E-4</v>
      </c>
      <c r="BK18" s="103">
        <f>InputDataA_GeneralAssumptions!BO82</f>
        <v>8.0398254794999957E-4</v>
      </c>
      <c r="BL18" s="103">
        <f>InputDataA_GeneralAssumptions!BP82</f>
        <v>8.0398254794999957E-4</v>
      </c>
      <c r="BM18" s="103">
        <f>InputDataA_GeneralAssumptions!BQ82</f>
        <v>8.0398254794999957E-4</v>
      </c>
      <c r="BN18" s="103">
        <f>InputDataA_GeneralAssumptions!BR82</f>
        <v>8.0398254794999957E-4</v>
      </c>
      <c r="BO18" s="103">
        <f>InputDataA_GeneralAssumptions!BS82</f>
        <v>8.0398254794999957E-4</v>
      </c>
      <c r="BP18" s="103">
        <f>InputDataA_GeneralAssumptions!BT82</f>
        <v>8.0398254794999957E-4</v>
      </c>
      <c r="BQ18" s="103">
        <f>InputDataA_GeneralAssumptions!BU82</f>
        <v>8.0398254794999957E-4</v>
      </c>
      <c r="BR18" s="103">
        <f>InputDataA_GeneralAssumptions!BV82</f>
        <v>8.0398254794999957E-4</v>
      </c>
      <c r="BS18" s="103">
        <f>InputDataA_GeneralAssumptions!BW82</f>
        <v>8.0398254794999957E-4</v>
      </c>
      <c r="BT18" s="103">
        <f>InputDataA_GeneralAssumptions!BX82</f>
        <v>8.0398254794999957E-4</v>
      </c>
      <c r="BU18" s="103">
        <f>InputDataA_GeneralAssumptions!BY82</f>
        <v>8.0398254794999957E-4</v>
      </c>
      <c r="BV18" s="103">
        <f>InputDataA_GeneralAssumptions!BZ82</f>
        <v>8.0398254794999957E-4</v>
      </c>
      <c r="BW18" s="103">
        <f>InputDataA_GeneralAssumptions!CA82</f>
        <v>8.0398254794999957E-4</v>
      </c>
      <c r="BX18" s="103">
        <f>InputDataA_GeneralAssumptions!CB82</f>
        <v>8.0398254794999957E-4</v>
      </c>
      <c r="BY18" s="103">
        <f>InputDataA_GeneralAssumptions!CC82</f>
        <v>8.0398254794999957E-4</v>
      </c>
      <c r="BZ18" s="103">
        <f>InputDataA_GeneralAssumptions!CD82</f>
        <v>8.0398254794999957E-4</v>
      </c>
      <c r="CA18" s="103">
        <f>InputDataA_GeneralAssumptions!CE82</f>
        <v>8.0398254794999957E-4</v>
      </c>
      <c r="CB18" s="103">
        <f>InputDataA_GeneralAssumptions!CF82</f>
        <v>8.0398254794999957E-4</v>
      </c>
      <c r="CC18" s="103">
        <f>InputDataA_GeneralAssumptions!CG82</f>
        <v>8.0398254794999957E-4</v>
      </c>
      <c r="CD18" s="103">
        <f>InputDataA_GeneralAssumptions!CH82</f>
        <v>8.0398254794999957E-4</v>
      </c>
      <c r="CE18" s="103">
        <f>InputDataA_GeneralAssumptions!CI82</f>
        <v>8.0398254794999957E-4</v>
      </c>
    </row>
    <row r="19" spans="1:83">
      <c r="B19" s="1" t="str">
        <f>LEFT(InputDataA_GeneralAssumptions!D143,1)</f>
        <v>A</v>
      </c>
      <c r="C19" s="21" t="s">
        <v>747</v>
      </c>
      <c r="D19" s="316"/>
      <c r="E19" s="102">
        <f>InputDataA_GeneralAssumptions!I145</f>
        <v>0.7212674617767334</v>
      </c>
      <c r="F19" s="102">
        <f>InputDataA_GeneralAssumptions!J145</f>
        <v>0.7212674617767334</v>
      </c>
      <c r="G19" s="102">
        <f>InputDataA_GeneralAssumptions!K145</f>
        <v>0.7212674617767334</v>
      </c>
      <c r="H19" s="102">
        <f>InputDataA_GeneralAssumptions!L145</f>
        <v>0.7212674617767334</v>
      </c>
      <c r="I19" s="102">
        <f>InputDataA_GeneralAssumptions!M145</f>
        <v>0.7212674617767334</v>
      </c>
      <c r="J19" s="102">
        <f>InputDataA_GeneralAssumptions!N145</f>
        <v>0.7212674617767334</v>
      </c>
      <c r="K19" s="102">
        <f>InputDataA_GeneralAssumptions!O145</f>
        <v>0.7212674617767334</v>
      </c>
      <c r="L19" s="102">
        <f>InputDataA_GeneralAssumptions!P145</f>
        <v>0.7212674617767334</v>
      </c>
      <c r="M19" s="102">
        <f>InputDataA_GeneralAssumptions!Q145</f>
        <v>0.7212674617767334</v>
      </c>
      <c r="N19" s="102">
        <f>InputDataA_GeneralAssumptions!R145</f>
        <v>0.7212674617767334</v>
      </c>
      <c r="O19" s="102">
        <f>InputDataA_GeneralAssumptions!S145</f>
        <v>0.7212674617767334</v>
      </c>
      <c r="P19" s="102">
        <f>InputDataA_GeneralAssumptions!T145</f>
        <v>0.7212674617767334</v>
      </c>
      <c r="Q19" s="102">
        <f>InputDataA_GeneralAssumptions!U145</f>
        <v>0.7212674617767334</v>
      </c>
      <c r="R19" s="102">
        <f>InputDataA_GeneralAssumptions!V145</f>
        <v>0.7212674617767334</v>
      </c>
      <c r="S19" s="102">
        <f>InputDataA_GeneralAssumptions!W145</f>
        <v>0.7212674617767334</v>
      </c>
      <c r="T19" s="102">
        <f>InputDataA_GeneralAssumptions!X145</f>
        <v>0.7212674617767334</v>
      </c>
      <c r="U19" s="102">
        <f>InputDataA_GeneralAssumptions!Y145</f>
        <v>0.7212674617767334</v>
      </c>
      <c r="V19" s="102">
        <f>InputDataA_GeneralAssumptions!Z145</f>
        <v>0.7212674617767334</v>
      </c>
      <c r="W19" s="102">
        <f>InputDataA_GeneralAssumptions!AA145</f>
        <v>0.7212674617767334</v>
      </c>
      <c r="X19" s="102">
        <f>InputDataA_GeneralAssumptions!AB145</f>
        <v>0.7212674617767334</v>
      </c>
      <c r="Y19" s="102">
        <f>InputDataA_GeneralAssumptions!AC145</f>
        <v>0.7212674617767334</v>
      </c>
      <c r="Z19" s="102">
        <f>InputDataA_GeneralAssumptions!AD145</f>
        <v>0.7212674617767334</v>
      </c>
      <c r="AA19" s="102">
        <f>InputDataA_GeneralAssumptions!AE145</f>
        <v>0.7212674617767334</v>
      </c>
      <c r="AB19" s="102">
        <f>InputDataA_GeneralAssumptions!AF145</f>
        <v>0.7212674617767334</v>
      </c>
      <c r="AC19" s="102">
        <f>InputDataA_GeneralAssumptions!AG145</f>
        <v>0.7212674617767334</v>
      </c>
      <c r="AD19" s="102">
        <f>InputDataA_GeneralAssumptions!AH145</f>
        <v>0.7212674617767334</v>
      </c>
      <c r="AE19" s="102">
        <f>InputDataA_GeneralAssumptions!AI145</f>
        <v>0.7212674617767334</v>
      </c>
      <c r="AF19" s="102">
        <f>InputDataA_GeneralAssumptions!AJ145</f>
        <v>0.7212674617767334</v>
      </c>
      <c r="AG19" s="102">
        <f>InputDataA_GeneralAssumptions!AK145</f>
        <v>0.7212674617767334</v>
      </c>
      <c r="AH19" s="102">
        <f>InputDataA_GeneralAssumptions!AL145</f>
        <v>0.7212674617767334</v>
      </c>
      <c r="AI19" s="102">
        <f>InputDataA_GeneralAssumptions!AM145</f>
        <v>0.7212674617767334</v>
      </c>
      <c r="AJ19" s="102">
        <f>InputDataA_GeneralAssumptions!AN145</f>
        <v>0.7212674617767334</v>
      </c>
      <c r="AK19" s="102">
        <f>InputDataA_GeneralAssumptions!AO145</f>
        <v>0.7212674617767334</v>
      </c>
      <c r="AL19" s="102">
        <f>InputDataA_GeneralAssumptions!AP145</f>
        <v>0.7212674617767334</v>
      </c>
      <c r="AM19" s="102">
        <f>InputDataA_GeneralAssumptions!AQ145</f>
        <v>0.7212674617767334</v>
      </c>
      <c r="AN19" s="102">
        <f>InputDataA_GeneralAssumptions!AR145</f>
        <v>0.7212674617767334</v>
      </c>
      <c r="AO19" s="102">
        <f>InputDataA_GeneralAssumptions!AS145</f>
        <v>0.7212674617767334</v>
      </c>
      <c r="AP19" s="102">
        <f>InputDataA_GeneralAssumptions!AT145</f>
        <v>0.7212674617767334</v>
      </c>
      <c r="AQ19" s="102">
        <f>InputDataA_GeneralAssumptions!AU145</f>
        <v>0.7212674617767334</v>
      </c>
      <c r="AR19" s="102">
        <f>InputDataA_GeneralAssumptions!AV145</f>
        <v>0.7212674617767334</v>
      </c>
      <c r="AS19" s="102">
        <f>InputDataA_GeneralAssumptions!AW145</f>
        <v>0.7212674617767334</v>
      </c>
      <c r="AT19" s="102">
        <f>InputDataA_GeneralAssumptions!AX145</f>
        <v>0.7212674617767334</v>
      </c>
      <c r="AU19" s="102">
        <f>InputDataA_GeneralAssumptions!AY145</f>
        <v>0.7212674617767334</v>
      </c>
      <c r="AV19" s="102">
        <f>InputDataA_GeneralAssumptions!AZ145</f>
        <v>0.7212674617767334</v>
      </c>
      <c r="AW19" s="102">
        <f>InputDataA_GeneralAssumptions!BA145</f>
        <v>0.7212674617767334</v>
      </c>
      <c r="AX19" s="102">
        <f>InputDataA_GeneralAssumptions!BB145</f>
        <v>0.7212674617767334</v>
      </c>
      <c r="AY19" s="102">
        <f>InputDataA_GeneralAssumptions!BC145</f>
        <v>0.7212674617767334</v>
      </c>
      <c r="AZ19" s="102">
        <f>InputDataA_GeneralAssumptions!BD145</f>
        <v>0.7212674617767334</v>
      </c>
      <c r="BA19" s="102">
        <f>InputDataA_GeneralAssumptions!BE145</f>
        <v>0.7212674617767334</v>
      </c>
      <c r="BB19" s="102">
        <f>InputDataA_GeneralAssumptions!BF145</f>
        <v>0.7212674617767334</v>
      </c>
      <c r="BC19" s="102">
        <f>InputDataA_GeneralAssumptions!BG145</f>
        <v>0.7212674617767334</v>
      </c>
      <c r="BD19" s="102">
        <f>InputDataA_GeneralAssumptions!BH145</f>
        <v>0.7212674617767334</v>
      </c>
      <c r="BE19" s="102">
        <f>InputDataA_GeneralAssumptions!BI145</f>
        <v>0.7212674617767334</v>
      </c>
      <c r="BF19" s="102">
        <f>InputDataA_GeneralAssumptions!BJ145</f>
        <v>0.7212674617767334</v>
      </c>
      <c r="BG19" s="102">
        <f>InputDataA_GeneralAssumptions!BK145</f>
        <v>0.7212674617767334</v>
      </c>
      <c r="BH19" s="102">
        <f>InputDataA_GeneralAssumptions!BL145</f>
        <v>0.7212674617767334</v>
      </c>
      <c r="BI19" s="102">
        <f>InputDataA_GeneralAssumptions!BM145</f>
        <v>0.7212674617767334</v>
      </c>
      <c r="BJ19" s="102">
        <f>InputDataA_GeneralAssumptions!BN145</f>
        <v>0.7212674617767334</v>
      </c>
      <c r="BK19" s="102">
        <f>InputDataA_GeneralAssumptions!BO145</f>
        <v>0.7212674617767334</v>
      </c>
      <c r="BL19" s="102">
        <f>InputDataA_GeneralAssumptions!BP145</f>
        <v>0.7212674617767334</v>
      </c>
      <c r="BM19" s="102">
        <f>InputDataA_GeneralAssumptions!BQ145</f>
        <v>0.7212674617767334</v>
      </c>
      <c r="BN19" s="102">
        <f>InputDataA_GeneralAssumptions!BR145</f>
        <v>0.7212674617767334</v>
      </c>
      <c r="BO19" s="102">
        <f>InputDataA_GeneralAssumptions!BS145</f>
        <v>0.7212674617767334</v>
      </c>
      <c r="BP19" s="102">
        <f>InputDataA_GeneralAssumptions!BT145</f>
        <v>0.7212674617767334</v>
      </c>
      <c r="BQ19" s="102">
        <f>InputDataA_GeneralAssumptions!BU145</f>
        <v>0.7212674617767334</v>
      </c>
      <c r="BR19" s="102">
        <f>InputDataA_GeneralAssumptions!BV145</f>
        <v>0.7212674617767334</v>
      </c>
      <c r="BS19" s="102">
        <f>InputDataA_GeneralAssumptions!BW145</f>
        <v>0.7212674617767334</v>
      </c>
      <c r="BT19" s="102">
        <f>InputDataA_GeneralAssumptions!BX145</f>
        <v>0.7212674617767334</v>
      </c>
      <c r="BU19" s="102">
        <f>InputDataA_GeneralAssumptions!BY145</f>
        <v>0.7212674617767334</v>
      </c>
      <c r="BV19" s="102">
        <f>InputDataA_GeneralAssumptions!BZ145</f>
        <v>0.7212674617767334</v>
      </c>
      <c r="BW19" s="102">
        <f>InputDataA_GeneralAssumptions!CA145</f>
        <v>0.7212674617767334</v>
      </c>
      <c r="BX19" s="102">
        <f>InputDataA_GeneralAssumptions!CB145</f>
        <v>0.7212674617767334</v>
      </c>
      <c r="BY19" s="102">
        <f>InputDataA_GeneralAssumptions!CC145</f>
        <v>0.7212674617767334</v>
      </c>
      <c r="BZ19" s="102">
        <f>InputDataA_GeneralAssumptions!CD145</f>
        <v>0.7212674617767334</v>
      </c>
      <c r="CA19" s="102">
        <f>InputDataA_GeneralAssumptions!CE145</f>
        <v>0.7212674617767334</v>
      </c>
      <c r="CB19" s="102">
        <f>InputDataA_GeneralAssumptions!CF145</f>
        <v>0.7212674617767334</v>
      </c>
      <c r="CC19" s="102">
        <f>InputDataA_GeneralAssumptions!CG145</f>
        <v>0.7212674617767334</v>
      </c>
      <c r="CD19" s="102">
        <f>InputDataA_GeneralAssumptions!CH145</f>
        <v>0.7212674617767334</v>
      </c>
      <c r="CE19" s="102">
        <f>InputDataA_GeneralAssumptions!CI145</f>
        <v>0.7212674617767334</v>
      </c>
    </row>
    <row r="20" spans="1:83">
      <c r="B20" s="1" t="str">
        <f>LEFT(InputDataB_ModelSpecAssumptions!D23,1)</f>
        <v>A</v>
      </c>
      <c r="C20" s="21" t="s">
        <v>716</v>
      </c>
      <c r="D20" s="286" t="s">
        <v>2</v>
      </c>
      <c r="E20" s="102">
        <f>InputDataB_ModelSpecAssumptions!I15</f>
        <v>3.7504806181565264E-2</v>
      </c>
      <c r="F20" s="102">
        <f>InputDataB_ModelSpecAssumptions!J15</f>
        <v>3.7504806181565264E-2</v>
      </c>
      <c r="G20" s="102">
        <f>InputDataB_ModelSpecAssumptions!K15</f>
        <v>3.7504806181565264E-2</v>
      </c>
      <c r="H20" s="102">
        <f>InputDataB_ModelSpecAssumptions!L15</f>
        <v>3.7504806181565264E-2</v>
      </c>
      <c r="I20" s="102">
        <f>InputDataB_ModelSpecAssumptions!M15</f>
        <v>3.7504806181565264E-2</v>
      </c>
      <c r="J20" s="102">
        <f>InputDataB_ModelSpecAssumptions!N15</f>
        <v>3.7504806181565264E-2</v>
      </c>
      <c r="K20" s="102">
        <f>InputDataB_ModelSpecAssumptions!O15</f>
        <v>3.7504806181565264E-2</v>
      </c>
      <c r="L20" s="102">
        <f>InputDataB_ModelSpecAssumptions!P15</f>
        <v>3.7504806181565264E-2</v>
      </c>
      <c r="M20" s="102">
        <f>InputDataB_ModelSpecAssumptions!Q15</f>
        <v>3.7504806181565264E-2</v>
      </c>
      <c r="N20" s="102">
        <f>InputDataB_ModelSpecAssumptions!R15</f>
        <v>3.7504806181565264E-2</v>
      </c>
      <c r="O20" s="102">
        <f>InputDataB_ModelSpecAssumptions!S15</f>
        <v>3.7504806181565264E-2</v>
      </c>
      <c r="P20" s="102">
        <f>InputDataB_ModelSpecAssumptions!T15</f>
        <v>3.7504806181565264E-2</v>
      </c>
      <c r="Q20" s="102">
        <f>InputDataB_ModelSpecAssumptions!U15</f>
        <v>3.7504806181565264E-2</v>
      </c>
      <c r="R20" s="102">
        <f>InputDataB_ModelSpecAssumptions!V15</f>
        <v>3.7504806181565264E-2</v>
      </c>
      <c r="S20" s="102">
        <f>InputDataB_ModelSpecAssumptions!W15</f>
        <v>3.7504806181565264E-2</v>
      </c>
      <c r="T20" s="102">
        <f>InputDataB_ModelSpecAssumptions!X15</f>
        <v>3.7504806181565264E-2</v>
      </c>
      <c r="U20" s="102">
        <f>InputDataB_ModelSpecAssumptions!Y15</f>
        <v>3.7504806181565264E-2</v>
      </c>
      <c r="V20" s="102">
        <f>InputDataB_ModelSpecAssumptions!Z15</f>
        <v>3.7504806181565264E-2</v>
      </c>
      <c r="W20" s="102">
        <f>InputDataB_ModelSpecAssumptions!AA15</f>
        <v>3.7504806181565264E-2</v>
      </c>
      <c r="X20" s="102">
        <f>InputDataB_ModelSpecAssumptions!AB15</f>
        <v>3.7504806181565264E-2</v>
      </c>
      <c r="Y20" s="102">
        <f>InputDataB_ModelSpecAssumptions!AC15</f>
        <v>3.7504806181565264E-2</v>
      </c>
      <c r="Z20" s="102">
        <f>InputDataB_ModelSpecAssumptions!AD15</f>
        <v>3.7504806181565264E-2</v>
      </c>
      <c r="AA20" s="102">
        <f>InputDataB_ModelSpecAssumptions!AE15</f>
        <v>3.7504806181565264E-2</v>
      </c>
      <c r="AB20" s="102">
        <f>InputDataB_ModelSpecAssumptions!AF15</f>
        <v>3.7504806181565264E-2</v>
      </c>
      <c r="AC20" s="102">
        <f>InputDataB_ModelSpecAssumptions!AG15</f>
        <v>3.7504806181565264E-2</v>
      </c>
      <c r="AD20" s="102">
        <f>InputDataB_ModelSpecAssumptions!AH15</f>
        <v>3.7504806181565264E-2</v>
      </c>
      <c r="AE20" s="102">
        <f>InputDataB_ModelSpecAssumptions!AI15</f>
        <v>3.7504806181565264E-2</v>
      </c>
      <c r="AF20" s="102">
        <f>InputDataB_ModelSpecAssumptions!AJ15</f>
        <v>3.7504806181565264E-2</v>
      </c>
      <c r="AG20" s="102">
        <f>InputDataB_ModelSpecAssumptions!AK15</f>
        <v>3.7504806181565264E-2</v>
      </c>
      <c r="AH20" s="102">
        <f>InputDataB_ModelSpecAssumptions!AL15</f>
        <v>3.7504806181565264E-2</v>
      </c>
      <c r="AI20" s="102">
        <f>InputDataB_ModelSpecAssumptions!AM15</f>
        <v>3.7504806181565264E-2</v>
      </c>
      <c r="AJ20" s="102">
        <f>InputDataB_ModelSpecAssumptions!AN15</f>
        <v>3.7504806181565264E-2</v>
      </c>
      <c r="AK20" s="102">
        <f>InputDataB_ModelSpecAssumptions!AO15</f>
        <v>3.7504806181565264E-2</v>
      </c>
      <c r="AL20" s="102">
        <f>InputDataB_ModelSpecAssumptions!AP15</f>
        <v>3.7504806181565264E-2</v>
      </c>
      <c r="AM20" s="102">
        <f>InputDataB_ModelSpecAssumptions!AQ15</f>
        <v>3.7504806181565264E-2</v>
      </c>
      <c r="AN20" s="102">
        <f>InputDataB_ModelSpecAssumptions!AR15</f>
        <v>3.7504806181565264E-2</v>
      </c>
      <c r="AO20" s="102">
        <f>InputDataB_ModelSpecAssumptions!AS15</f>
        <v>3.7504806181565264E-2</v>
      </c>
      <c r="AP20" s="102">
        <f>InputDataB_ModelSpecAssumptions!AT15</f>
        <v>3.7504806181565264E-2</v>
      </c>
      <c r="AQ20" s="102">
        <f>InputDataB_ModelSpecAssumptions!AU15</f>
        <v>3.7504806181565264E-2</v>
      </c>
      <c r="AR20" s="102">
        <f>InputDataB_ModelSpecAssumptions!AV15</f>
        <v>3.7504806181565264E-2</v>
      </c>
      <c r="AS20" s="102">
        <f>InputDataB_ModelSpecAssumptions!AW15</f>
        <v>3.7504806181565264E-2</v>
      </c>
      <c r="AT20" s="102">
        <f>InputDataB_ModelSpecAssumptions!AX15</f>
        <v>3.7504806181565264E-2</v>
      </c>
      <c r="AU20" s="102">
        <f>InputDataB_ModelSpecAssumptions!AY15</f>
        <v>3.7504806181565264E-2</v>
      </c>
      <c r="AV20" s="102">
        <f>InputDataB_ModelSpecAssumptions!AZ15</f>
        <v>3.7504806181565264E-2</v>
      </c>
      <c r="AW20" s="102">
        <f>InputDataB_ModelSpecAssumptions!BA15</f>
        <v>3.7504806181565264E-2</v>
      </c>
      <c r="AX20" s="102">
        <f>InputDataB_ModelSpecAssumptions!BB15</f>
        <v>3.7504806181565264E-2</v>
      </c>
      <c r="AY20" s="102">
        <f>InputDataB_ModelSpecAssumptions!BC15</f>
        <v>3.7504806181565264E-2</v>
      </c>
      <c r="AZ20" s="102">
        <f>InputDataB_ModelSpecAssumptions!BD15</f>
        <v>3.7504806181565264E-2</v>
      </c>
      <c r="BA20" s="102">
        <f>InputDataB_ModelSpecAssumptions!BE15</f>
        <v>3.7504806181565264E-2</v>
      </c>
      <c r="BB20" s="102">
        <f>InputDataB_ModelSpecAssumptions!BF15</f>
        <v>3.7504806181565264E-2</v>
      </c>
      <c r="BC20" s="102">
        <f>InputDataB_ModelSpecAssumptions!BG15</f>
        <v>3.7504806181565264E-2</v>
      </c>
      <c r="BD20" s="102">
        <f>InputDataB_ModelSpecAssumptions!BH15</f>
        <v>3.7504806181565264E-2</v>
      </c>
      <c r="BE20" s="102">
        <f>InputDataB_ModelSpecAssumptions!BI15</f>
        <v>3.7504806181565264E-2</v>
      </c>
      <c r="BF20" s="102">
        <f>InputDataB_ModelSpecAssumptions!BJ15</f>
        <v>3.7504806181565264E-2</v>
      </c>
      <c r="BG20" s="102">
        <f>InputDataB_ModelSpecAssumptions!BK15</f>
        <v>3.7504806181565264E-2</v>
      </c>
      <c r="BH20" s="102">
        <f>InputDataB_ModelSpecAssumptions!BL15</f>
        <v>3.7504806181565264E-2</v>
      </c>
      <c r="BI20" s="102">
        <f>InputDataB_ModelSpecAssumptions!BM15</f>
        <v>3.7504806181565264E-2</v>
      </c>
      <c r="BJ20" s="102">
        <f>InputDataB_ModelSpecAssumptions!BN15</f>
        <v>3.7504806181565264E-2</v>
      </c>
      <c r="BK20" s="102">
        <f>InputDataB_ModelSpecAssumptions!BO15</f>
        <v>3.7504806181565264E-2</v>
      </c>
      <c r="BL20" s="102">
        <f>InputDataB_ModelSpecAssumptions!BP15</f>
        <v>3.7504806181565264E-2</v>
      </c>
      <c r="BM20" s="102">
        <f>InputDataB_ModelSpecAssumptions!BQ15</f>
        <v>3.7504806181565264E-2</v>
      </c>
      <c r="BN20" s="102">
        <f>InputDataB_ModelSpecAssumptions!BR15</f>
        <v>3.7504806181565264E-2</v>
      </c>
      <c r="BO20" s="102">
        <f>InputDataB_ModelSpecAssumptions!BS15</f>
        <v>3.7504806181565264E-2</v>
      </c>
      <c r="BP20" s="102">
        <f>InputDataB_ModelSpecAssumptions!BT15</f>
        <v>3.7504806181565264E-2</v>
      </c>
      <c r="BQ20" s="102">
        <f>InputDataB_ModelSpecAssumptions!BU15</f>
        <v>3.7504806181565264E-2</v>
      </c>
      <c r="BR20" s="102">
        <f>InputDataB_ModelSpecAssumptions!BV15</f>
        <v>3.7504806181565264E-2</v>
      </c>
      <c r="BS20" s="102">
        <f>InputDataB_ModelSpecAssumptions!BW15</f>
        <v>3.7504806181565264E-2</v>
      </c>
      <c r="BT20" s="102">
        <f>InputDataB_ModelSpecAssumptions!BX15</f>
        <v>3.7504806181565264E-2</v>
      </c>
      <c r="BU20" s="102">
        <f>InputDataB_ModelSpecAssumptions!BY15</f>
        <v>3.7504806181565264E-2</v>
      </c>
      <c r="BV20" s="102">
        <f>InputDataB_ModelSpecAssumptions!BZ15</f>
        <v>3.7504806181565264E-2</v>
      </c>
      <c r="BW20" s="102">
        <f>InputDataB_ModelSpecAssumptions!CA15</f>
        <v>3.7504806181565264E-2</v>
      </c>
      <c r="BX20" s="102">
        <f>InputDataB_ModelSpecAssumptions!CB15</f>
        <v>3.7504806181565264E-2</v>
      </c>
      <c r="BY20" s="102">
        <f>InputDataB_ModelSpecAssumptions!CC15</f>
        <v>3.7504806181565264E-2</v>
      </c>
      <c r="BZ20" s="102">
        <f>InputDataB_ModelSpecAssumptions!CD15</f>
        <v>3.7504806181565264E-2</v>
      </c>
      <c r="CA20" s="102">
        <f>InputDataB_ModelSpecAssumptions!CE15</f>
        <v>3.7504806181565264E-2</v>
      </c>
      <c r="CB20" s="102">
        <f>InputDataB_ModelSpecAssumptions!CF15</f>
        <v>3.7504806181565264E-2</v>
      </c>
      <c r="CC20" s="102">
        <f>InputDataB_ModelSpecAssumptions!CG15</f>
        <v>3.7504806181565264E-2</v>
      </c>
      <c r="CD20" s="102">
        <f>InputDataB_ModelSpecAssumptions!CH15</f>
        <v>3.7504806181565264E-2</v>
      </c>
      <c r="CE20" s="102">
        <f>InputDataB_ModelSpecAssumptions!CI15</f>
        <v>3.7504806181565264E-2</v>
      </c>
    </row>
    <row r="21" spans="1:83">
      <c r="C21" s="152" t="s">
        <v>497</v>
      </c>
      <c r="D21" s="41" t="s">
        <v>797</v>
      </c>
      <c r="E21" s="305"/>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6"/>
      <c r="BD21" s="306"/>
      <c r="BE21" s="306"/>
      <c r="BF21" s="306"/>
      <c r="BG21" s="306"/>
      <c r="BH21" s="306"/>
      <c r="BI21" s="306"/>
      <c r="BJ21" s="306"/>
      <c r="BK21" s="306"/>
      <c r="BL21" s="306"/>
      <c r="BM21" s="306"/>
      <c r="BN21" s="306"/>
      <c r="BO21" s="306"/>
      <c r="BP21" s="306"/>
      <c r="BQ21" s="306"/>
      <c r="BR21" s="306"/>
      <c r="BS21" s="306"/>
      <c r="BT21" s="306"/>
      <c r="BU21" s="306"/>
      <c r="BV21" s="306"/>
      <c r="BW21" s="306"/>
      <c r="BX21" s="306"/>
      <c r="BY21" s="306"/>
      <c r="BZ21" s="306"/>
      <c r="CA21" s="306"/>
      <c r="CB21" s="306"/>
      <c r="CC21" s="306"/>
      <c r="CD21" s="306"/>
      <c r="CE21" s="306"/>
    </row>
    <row r="22" spans="1:83">
      <c r="C22" s="277" t="s">
        <v>748</v>
      </c>
      <c r="D22" s="275" t="s">
        <v>768</v>
      </c>
      <c r="E22" s="102">
        <f>E19</f>
        <v>0.7212674617767334</v>
      </c>
      <c r="F22" s="102">
        <f>(1+F23)*E22</f>
        <v>0.7212674617767334</v>
      </c>
      <c r="G22" s="102">
        <f t="shared" ref="G22:AL22" si="44">(1+G23)*F22</f>
        <v>0.7212674617767334</v>
      </c>
      <c r="H22" s="102">
        <f t="shared" si="44"/>
        <v>0.7212674617767334</v>
      </c>
      <c r="I22" s="102">
        <f t="shared" si="44"/>
        <v>0.7212674617767334</v>
      </c>
      <c r="J22" s="102">
        <f t="shared" si="44"/>
        <v>0.7212674617767334</v>
      </c>
      <c r="K22" s="102">
        <f t="shared" si="44"/>
        <v>0.7212674617767334</v>
      </c>
      <c r="L22" s="102">
        <f t="shared" si="44"/>
        <v>0.7212674617767334</v>
      </c>
      <c r="M22" s="102">
        <f t="shared" si="44"/>
        <v>0.7212674617767334</v>
      </c>
      <c r="N22" s="102">
        <f t="shared" si="44"/>
        <v>0.7212674617767334</v>
      </c>
      <c r="O22" s="102">
        <f t="shared" si="44"/>
        <v>0.7212674617767334</v>
      </c>
      <c r="P22" s="102">
        <f t="shared" si="44"/>
        <v>0.7212674617767334</v>
      </c>
      <c r="Q22" s="102">
        <f t="shared" si="44"/>
        <v>0.7212674617767334</v>
      </c>
      <c r="R22" s="102">
        <f t="shared" si="44"/>
        <v>0.7212674617767334</v>
      </c>
      <c r="S22" s="102">
        <f t="shared" si="44"/>
        <v>0.7212674617767334</v>
      </c>
      <c r="T22" s="102">
        <f t="shared" si="44"/>
        <v>0.7212674617767334</v>
      </c>
      <c r="U22" s="102">
        <f t="shared" si="44"/>
        <v>0.7212674617767334</v>
      </c>
      <c r="V22" s="102">
        <f t="shared" si="44"/>
        <v>0.7212674617767334</v>
      </c>
      <c r="W22" s="102">
        <f t="shared" si="44"/>
        <v>0.7212674617767334</v>
      </c>
      <c r="X22" s="102">
        <f t="shared" si="44"/>
        <v>0.7212674617767334</v>
      </c>
      <c r="Y22" s="102">
        <f t="shared" si="44"/>
        <v>0.7212674617767334</v>
      </c>
      <c r="Z22" s="102">
        <f t="shared" si="44"/>
        <v>0.7212674617767334</v>
      </c>
      <c r="AA22" s="102">
        <f t="shared" si="44"/>
        <v>0.7212674617767334</v>
      </c>
      <c r="AB22" s="102">
        <f t="shared" si="44"/>
        <v>0.7212674617767334</v>
      </c>
      <c r="AC22" s="102">
        <f t="shared" si="44"/>
        <v>0.7212674617767334</v>
      </c>
      <c r="AD22" s="102">
        <f t="shared" si="44"/>
        <v>0.7212674617767334</v>
      </c>
      <c r="AE22" s="102">
        <f t="shared" si="44"/>
        <v>0.7212674617767334</v>
      </c>
      <c r="AF22" s="102">
        <f t="shared" si="44"/>
        <v>0.7212674617767334</v>
      </c>
      <c r="AG22" s="102">
        <f t="shared" si="44"/>
        <v>0.7212674617767334</v>
      </c>
      <c r="AH22" s="102">
        <f t="shared" si="44"/>
        <v>0.7212674617767334</v>
      </c>
      <c r="AI22" s="102">
        <f t="shared" si="44"/>
        <v>0.7212674617767334</v>
      </c>
      <c r="AJ22" s="102">
        <f t="shared" si="44"/>
        <v>0.7212674617767334</v>
      </c>
      <c r="AK22" s="102">
        <f t="shared" si="44"/>
        <v>0.7212674617767334</v>
      </c>
      <c r="AL22" s="102">
        <f t="shared" si="44"/>
        <v>0.7212674617767334</v>
      </c>
      <c r="AM22" s="102">
        <f t="shared" ref="AM22" si="45">(1+AM23)*AL22</f>
        <v>0.7212674617767334</v>
      </c>
      <c r="AN22" s="102">
        <f t="shared" ref="AN22" si="46">(1+AN23)*AM22</f>
        <v>0.7212674617767334</v>
      </c>
      <c r="AO22" s="102">
        <f t="shared" ref="AO22" si="47">(1+AO23)*AN22</f>
        <v>0.7212674617767334</v>
      </c>
      <c r="AP22" s="102">
        <f t="shared" ref="AP22" si="48">(1+AP23)*AO22</f>
        <v>0.7212674617767334</v>
      </c>
      <c r="AQ22" s="102">
        <f t="shared" ref="AQ22" si="49">(1+AQ23)*AP22</f>
        <v>0.7212674617767334</v>
      </c>
      <c r="AR22" s="102">
        <f t="shared" ref="AR22" si="50">(1+AR23)*AQ22</f>
        <v>0.7212674617767334</v>
      </c>
      <c r="AS22" s="102">
        <f t="shared" ref="AS22" si="51">(1+AS23)*AR22</f>
        <v>0.7212674617767334</v>
      </c>
      <c r="AT22" s="102">
        <f t="shared" ref="AT22" si="52">(1+AT23)*AS22</f>
        <v>0.7212674617767334</v>
      </c>
      <c r="AU22" s="102">
        <f t="shared" ref="AU22" si="53">(1+AU23)*AT22</f>
        <v>0.7212674617767334</v>
      </c>
      <c r="AV22" s="102">
        <f t="shared" ref="AV22" si="54">(1+AV23)*AU22</f>
        <v>0.7212674617767334</v>
      </c>
      <c r="AW22" s="102">
        <f t="shared" ref="AW22" si="55">(1+AW23)*AV22</f>
        <v>0.7212674617767334</v>
      </c>
      <c r="AX22" s="102">
        <f t="shared" ref="AX22" si="56">(1+AX23)*AW22</f>
        <v>0.7212674617767334</v>
      </c>
      <c r="AY22" s="102">
        <f t="shared" ref="AY22" si="57">(1+AY23)*AX22</f>
        <v>0.7212674617767334</v>
      </c>
      <c r="AZ22" s="102">
        <f t="shared" ref="AZ22" si="58">(1+AZ23)*AY22</f>
        <v>0.7212674617767334</v>
      </c>
      <c r="BA22" s="102">
        <f t="shared" ref="BA22" si="59">(1+BA23)*AZ22</f>
        <v>0.7212674617767334</v>
      </c>
      <c r="BB22" s="102">
        <f t="shared" ref="BB22" si="60">(1+BB23)*BA22</f>
        <v>0.7212674617767334</v>
      </c>
      <c r="BC22" s="102">
        <f t="shared" ref="BC22" si="61">(1+BC23)*BB22</f>
        <v>0.7212674617767334</v>
      </c>
      <c r="BD22" s="102">
        <f t="shared" ref="BD22" si="62">(1+BD23)*BC22</f>
        <v>0.7212674617767334</v>
      </c>
      <c r="BE22" s="102">
        <f t="shared" ref="BE22" si="63">(1+BE23)*BD22</f>
        <v>0.7212674617767334</v>
      </c>
      <c r="BF22" s="102">
        <f t="shared" ref="BF22" si="64">(1+BF23)*BE22</f>
        <v>0.7212674617767334</v>
      </c>
      <c r="BG22" s="102">
        <f t="shared" ref="BG22" si="65">(1+BG23)*BF22</f>
        <v>0.7212674617767334</v>
      </c>
      <c r="BH22" s="102">
        <f t="shared" ref="BH22" si="66">(1+BH23)*BG22</f>
        <v>0.7212674617767334</v>
      </c>
      <c r="BI22" s="102">
        <f t="shared" ref="BI22" si="67">(1+BI23)*BH22</f>
        <v>0.7212674617767334</v>
      </c>
      <c r="BJ22" s="102">
        <f t="shared" ref="BJ22" si="68">(1+BJ23)*BI22</f>
        <v>0.7212674617767334</v>
      </c>
      <c r="BK22" s="102">
        <f t="shared" ref="BK22" si="69">(1+BK23)*BJ22</f>
        <v>0.7212674617767334</v>
      </c>
      <c r="BL22" s="102">
        <f t="shared" ref="BL22" si="70">(1+BL23)*BK22</f>
        <v>0.7212674617767334</v>
      </c>
      <c r="BM22" s="102">
        <f t="shared" ref="BM22" si="71">(1+BM23)*BL22</f>
        <v>0.7212674617767334</v>
      </c>
      <c r="BN22" s="102">
        <f t="shared" ref="BN22" si="72">(1+BN23)*BM22</f>
        <v>0.7212674617767334</v>
      </c>
      <c r="BO22" s="102">
        <f t="shared" ref="BO22" si="73">(1+BO23)*BN22</f>
        <v>0.7212674617767334</v>
      </c>
      <c r="BP22" s="102">
        <f t="shared" ref="BP22" si="74">(1+BP23)*BO22</f>
        <v>0.7212674617767334</v>
      </c>
      <c r="BQ22" s="102">
        <f t="shared" ref="BQ22" si="75">(1+BQ23)*BP22</f>
        <v>0.7212674617767334</v>
      </c>
      <c r="BR22" s="102">
        <f t="shared" ref="BR22" si="76">(1+BR23)*BQ22</f>
        <v>0.7212674617767334</v>
      </c>
      <c r="BS22" s="102">
        <f t="shared" ref="BS22" si="77">(1+BS23)*BR22</f>
        <v>0.7212674617767334</v>
      </c>
      <c r="BT22" s="102">
        <f t="shared" ref="BT22" si="78">(1+BT23)*BS22</f>
        <v>0.7212674617767334</v>
      </c>
      <c r="BU22" s="102">
        <f t="shared" ref="BU22" si="79">(1+BU23)*BT22</f>
        <v>0.7212674617767334</v>
      </c>
      <c r="BV22" s="102">
        <f t="shared" ref="BV22" si="80">(1+BV23)*BU22</f>
        <v>0.7212674617767334</v>
      </c>
      <c r="BW22" s="102">
        <f t="shared" ref="BW22" si="81">(1+BW23)*BV22</f>
        <v>0.7212674617767334</v>
      </c>
      <c r="BX22" s="102">
        <f t="shared" ref="BX22" si="82">(1+BX23)*BW22</f>
        <v>0.7212674617767334</v>
      </c>
      <c r="BY22" s="102">
        <f t="shared" ref="BY22" si="83">(1+BY23)*BX22</f>
        <v>0.7212674617767334</v>
      </c>
      <c r="BZ22" s="102">
        <f t="shared" ref="BZ22" si="84">(1+BZ23)*BY22</f>
        <v>0.7212674617767334</v>
      </c>
      <c r="CA22" s="102">
        <f t="shared" ref="CA22" si="85">(1+CA23)*BZ22</f>
        <v>0.7212674617767334</v>
      </c>
      <c r="CB22" s="102">
        <f t="shared" ref="CB22" si="86">(1+CB23)*CA22</f>
        <v>0.7212674617767334</v>
      </c>
      <c r="CC22" s="102">
        <f t="shared" ref="CC22" si="87">(1+CC23)*CB22</f>
        <v>0.7212674617767334</v>
      </c>
      <c r="CD22" s="102">
        <f t="shared" ref="CD22" si="88">(1+CD23)*CC22</f>
        <v>0.7212674617767334</v>
      </c>
      <c r="CE22" s="102">
        <f t="shared" ref="CE22" si="89">(1+CE23)*CD22</f>
        <v>0.7212674617767334</v>
      </c>
    </row>
    <row r="23" spans="1:83">
      <c r="C23" s="277" t="s">
        <v>749</v>
      </c>
      <c r="D23" s="276" t="s">
        <v>761</v>
      </c>
      <c r="E23" s="102"/>
      <c r="F23" s="102">
        <f>((1-$E$1)+(E19/E22)*E20/E24)/(1+F25)-1</f>
        <v>0</v>
      </c>
      <c r="G23" s="102">
        <f t="shared" ref="G23:AL23" si="90">((1-$E$1)+(F19/F22)*F20/F24)/(1+G25)-1</f>
        <v>0</v>
      </c>
      <c r="H23" s="102">
        <f t="shared" si="90"/>
        <v>0</v>
      </c>
      <c r="I23" s="102">
        <f t="shared" si="90"/>
        <v>0</v>
      </c>
      <c r="J23" s="102">
        <f t="shared" si="90"/>
        <v>0</v>
      </c>
      <c r="K23" s="102">
        <f t="shared" si="90"/>
        <v>0</v>
      </c>
      <c r="L23" s="102">
        <f t="shared" si="90"/>
        <v>0</v>
      </c>
      <c r="M23" s="102">
        <f t="shared" si="90"/>
        <v>0</v>
      </c>
      <c r="N23" s="102">
        <f t="shared" si="90"/>
        <v>0</v>
      </c>
      <c r="O23" s="102">
        <f t="shared" si="90"/>
        <v>0</v>
      </c>
      <c r="P23" s="102">
        <f t="shared" si="90"/>
        <v>0</v>
      </c>
      <c r="Q23" s="102">
        <f t="shared" si="90"/>
        <v>0</v>
      </c>
      <c r="R23" s="102">
        <f t="shared" si="90"/>
        <v>0</v>
      </c>
      <c r="S23" s="102">
        <f t="shared" si="90"/>
        <v>0</v>
      </c>
      <c r="T23" s="102">
        <f t="shared" si="90"/>
        <v>0</v>
      </c>
      <c r="U23" s="102">
        <f t="shared" si="90"/>
        <v>0</v>
      </c>
      <c r="V23" s="102">
        <f t="shared" si="90"/>
        <v>0</v>
      </c>
      <c r="W23" s="102">
        <f t="shared" si="90"/>
        <v>0</v>
      </c>
      <c r="X23" s="102">
        <f t="shared" si="90"/>
        <v>0</v>
      </c>
      <c r="Y23" s="102">
        <f t="shared" si="90"/>
        <v>0</v>
      </c>
      <c r="Z23" s="102">
        <f t="shared" si="90"/>
        <v>0</v>
      </c>
      <c r="AA23" s="102">
        <f t="shared" si="90"/>
        <v>0</v>
      </c>
      <c r="AB23" s="102">
        <f t="shared" si="90"/>
        <v>0</v>
      </c>
      <c r="AC23" s="102">
        <f t="shared" si="90"/>
        <v>0</v>
      </c>
      <c r="AD23" s="102">
        <f t="shared" si="90"/>
        <v>0</v>
      </c>
      <c r="AE23" s="102">
        <f t="shared" si="90"/>
        <v>0</v>
      </c>
      <c r="AF23" s="102">
        <f t="shared" si="90"/>
        <v>0</v>
      </c>
      <c r="AG23" s="102">
        <f t="shared" si="90"/>
        <v>0</v>
      </c>
      <c r="AH23" s="102">
        <f t="shared" si="90"/>
        <v>0</v>
      </c>
      <c r="AI23" s="102">
        <f t="shared" si="90"/>
        <v>0</v>
      </c>
      <c r="AJ23" s="102">
        <f t="shared" si="90"/>
        <v>0</v>
      </c>
      <c r="AK23" s="102">
        <f t="shared" si="90"/>
        <v>0</v>
      </c>
      <c r="AL23" s="102">
        <f t="shared" si="90"/>
        <v>0</v>
      </c>
      <c r="AM23" s="102">
        <f t="shared" ref="AM23" si="91">((1-$E$1)+(AL19/AL22)*AL20/AL24)/(1+AM25)-1</f>
        <v>0</v>
      </c>
      <c r="AN23" s="102">
        <f t="shared" ref="AN23" si="92">((1-$E$1)+(AM19/AM22)*AM20/AM24)/(1+AN25)-1</f>
        <v>0</v>
      </c>
      <c r="AO23" s="102">
        <f t="shared" ref="AO23" si="93">((1-$E$1)+(AN19/AN22)*AN20/AN24)/(1+AO25)-1</f>
        <v>0</v>
      </c>
      <c r="AP23" s="102">
        <f t="shared" ref="AP23" si="94">((1-$E$1)+(AO19/AO22)*AO20/AO24)/(1+AP25)-1</f>
        <v>0</v>
      </c>
      <c r="AQ23" s="102">
        <f t="shared" ref="AQ23" si="95">((1-$E$1)+(AP19/AP22)*AP20/AP24)/(1+AQ25)-1</f>
        <v>0</v>
      </c>
      <c r="AR23" s="102">
        <f t="shared" ref="AR23" si="96">((1-$E$1)+(AQ19/AQ22)*AQ20/AQ24)/(1+AR25)-1</f>
        <v>0</v>
      </c>
      <c r="AS23" s="102">
        <f t="shared" ref="AS23" si="97">((1-$E$1)+(AR19/AR22)*AR20/AR24)/(1+AS25)-1</f>
        <v>0</v>
      </c>
      <c r="AT23" s="102">
        <f t="shared" ref="AT23" si="98">((1-$E$1)+(AS19/AS22)*AS20/AS24)/(1+AT25)-1</f>
        <v>0</v>
      </c>
      <c r="AU23" s="102">
        <f t="shared" ref="AU23" si="99">((1-$E$1)+(AT19/AT22)*AT20/AT24)/(1+AU25)-1</f>
        <v>0</v>
      </c>
      <c r="AV23" s="102">
        <f t="shared" ref="AV23" si="100">((1-$E$1)+(AU19/AU22)*AU20/AU24)/(1+AV25)-1</f>
        <v>0</v>
      </c>
      <c r="AW23" s="102">
        <f t="shared" ref="AW23" si="101">((1-$E$1)+(AV19/AV22)*AV20/AV24)/(1+AW25)-1</f>
        <v>0</v>
      </c>
      <c r="AX23" s="102">
        <f t="shared" ref="AX23" si="102">((1-$E$1)+(AW19/AW22)*AW20/AW24)/(1+AX25)-1</f>
        <v>0</v>
      </c>
      <c r="AY23" s="102">
        <f t="shared" ref="AY23" si="103">((1-$E$1)+(AX19/AX22)*AX20/AX24)/(1+AY25)-1</f>
        <v>0</v>
      </c>
      <c r="AZ23" s="102">
        <f t="shared" ref="AZ23" si="104">((1-$E$1)+(AY19/AY22)*AY20/AY24)/(1+AZ25)-1</f>
        <v>0</v>
      </c>
      <c r="BA23" s="102">
        <f t="shared" ref="BA23" si="105">((1-$E$1)+(AZ19/AZ22)*AZ20/AZ24)/(1+BA25)-1</f>
        <v>0</v>
      </c>
      <c r="BB23" s="102">
        <f t="shared" ref="BB23" si="106">((1-$E$1)+(BA19/BA22)*BA20/BA24)/(1+BB25)-1</f>
        <v>0</v>
      </c>
      <c r="BC23" s="102">
        <f t="shared" ref="BC23" si="107">((1-$E$1)+(BB19/BB22)*BB20/BB24)/(1+BC25)-1</f>
        <v>0</v>
      </c>
      <c r="BD23" s="102">
        <f t="shared" ref="BD23" si="108">((1-$E$1)+(BC19/BC22)*BC20/BC24)/(1+BD25)-1</f>
        <v>0</v>
      </c>
      <c r="BE23" s="102">
        <f t="shared" ref="BE23" si="109">((1-$E$1)+(BD19/BD22)*BD20/BD24)/(1+BE25)-1</f>
        <v>0</v>
      </c>
      <c r="BF23" s="102">
        <f t="shared" ref="BF23" si="110">((1-$E$1)+(BE19/BE22)*BE20/BE24)/(1+BF25)-1</f>
        <v>0</v>
      </c>
      <c r="BG23" s="102">
        <f t="shared" ref="BG23" si="111">((1-$E$1)+(BF19/BF22)*BF20/BF24)/(1+BG25)-1</f>
        <v>0</v>
      </c>
      <c r="BH23" s="102">
        <f t="shared" ref="BH23" si="112">((1-$E$1)+(BG19/BG22)*BG20/BG24)/(1+BH25)-1</f>
        <v>0</v>
      </c>
      <c r="BI23" s="102">
        <f t="shared" ref="BI23" si="113">((1-$E$1)+(BH19/BH22)*BH20/BH24)/(1+BI25)-1</f>
        <v>0</v>
      </c>
      <c r="BJ23" s="102">
        <f t="shared" ref="BJ23" si="114">((1-$E$1)+(BI19/BI22)*BI20/BI24)/(1+BJ25)-1</f>
        <v>0</v>
      </c>
      <c r="BK23" s="102">
        <f t="shared" ref="BK23" si="115">((1-$E$1)+(BJ19/BJ22)*BJ20/BJ24)/(1+BK25)-1</f>
        <v>0</v>
      </c>
      <c r="BL23" s="102">
        <f t="shared" ref="BL23" si="116">((1-$E$1)+(BK19/BK22)*BK20/BK24)/(1+BL25)-1</f>
        <v>0</v>
      </c>
      <c r="BM23" s="102">
        <f t="shared" ref="BM23" si="117">((1-$E$1)+(BL19/BL22)*BL20/BL24)/(1+BM25)-1</f>
        <v>0</v>
      </c>
      <c r="BN23" s="102">
        <f t="shared" ref="BN23" si="118">((1-$E$1)+(BM19/BM22)*BM20/BM24)/(1+BN25)-1</f>
        <v>0</v>
      </c>
      <c r="BO23" s="102">
        <f t="shared" ref="BO23" si="119">((1-$E$1)+(BN19/BN22)*BN20/BN24)/(1+BO25)-1</f>
        <v>0</v>
      </c>
      <c r="BP23" s="102">
        <f t="shared" ref="BP23" si="120">((1-$E$1)+(BO19/BO22)*BO20/BO24)/(1+BP25)-1</f>
        <v>0</v>
      </c>
      <c r="BQ23" s="102">
        <f t="shared" ref="BQ23" si="121">((1-$E$1)+(BP19/BP22)*BP20/BP24)/(1+BQ25)-1</f>
        <v>0</v>
      </c>
      <c r="BR23" s="102">
        <f t="shared" ref="BR23" si="122">((1-$E$1)+(BQ19/BQ22)*BQ20/BQ24)/(1+BR25)-1</f>
        <v>0</v>
      </c>
      <c r="BS23" s="102">
        <f t="shared" ref="BS23" si="123">((1-$E$1)+(BR19/BR22)*BR20/BR24)/(1+BS25)-1</f>
        <v>0</v>
      </c>
      <c r="BT23" s="102">
        <f t="shared" ref="BT23" si="124">((1-$E$1)+(BS19/BS22)*BS20/BS24)/(1+BT25)-1</f>
        <v>0</v>
      </c>
      <c r="BU23" s="102">
        <f t="shared" ref="BU23" si="125">((1-$E$1)+(BT19/BT22)*BT20/BT24)/(1+BU25)-1</f>
        <v>0</v>
      </c>
      <c r="BV23" s="102">
        <f t="shared" ref="BV23" si="126">((1-$E$1)+(BU19/BU22)*BU20/BU24)/(1+BV25)-1</f>
        <v>0</v>
      </c>
      <c r="BW23" s="102">
        <f t="shared" ref="BW23" si="127">((1-$E$1)+(BV19/BV22)*BV20/BV24)/(1+BW25)-1</f>
        <v>0</v>
      </c>
      <c r="BX23" s="102">
        <f t="shared" ref="BX23" si="128">((1-$E$1)+(BW19/BW22)*BW20/BW24)/(1+BX25)-1</f>
        <v>0</v>
      </c>
      <c r="BY23" s="102">
        <f t="shared" ref="BY23" si="129">((1-$E$1)+(BX19/BX22)*BX20/BX24)/(1+BY25)-1</f>
        <v>0</v>
      </c>
      <c r="BZ23" s="102">
        <f t="shared" ref="BZ23" si="130">((1-$E$1)+(BY19/BY22)*BY20/BY24)/(1+BZ25)-1</f>
        <v>0</v>
      </c>
      <c r="CA23" s="102">
        <f t="shared" ref="CA23" si="131">((1-$E$1)+(BZ19/BZ22)*BZ20/BZ24)/(1+CA25)-1</f>
        <v>0</v>
      </c>
      <c r="CB23" s="102">
        <f t="shared" ref="CB23" si="132">((1-$E$1)+(CA19/CA22)*CA20/CA24)/(1+CB25)-1</f>
        <v>0</v>
      </c>
      <c r="CC23" s="102">
        <f t="shared" ref="CC23" si="133">((1-$E$1)+(CB19/CB22)*CB20/CB24)/(1+CC25)-1</f>
        <v>0</v>
      </c>
      <c r="CD23" s="102">
        <f t="shared" ref="CD23" si="134">((1-$E$1)+(CC19/CC22)*CC20/CC24)/(1+CD25)-1</f>
        <v>0</v>
      </c>
      <c r="CE23" s="102">
        <f t="shared" ref="CE23" si="135">((1-$E$1)+(CD19/CD22)*CD20/CD24)/(1+CE25)-1</f>
        <v>0</v>
      </c>
    </row>
    <row r="24" spans="1:83">
      <c r="C24" s="277" t="s">
        <v>729</v>
      </c>
      <c r="D24" s="276" t="s">
        <v>751</v>
      </c>
      <c r="E24" s="102">
        <f>InputDataA_GeneralAssumptions!E24</f>
        <v>0.78204928785562799</v>
      </c>
      <c r="F24" s="102">
        <f>E24*((1+F26)/(1+F29))</f>
        <v>0.79142853509687972</v>
      </c>
      <c r="G24" s="102">
        <f t="shared" ref="G24:AL24" si="136">F24*((1+G26)/(1+G29))</f>
        <v>0.80049667622834697</v>
      </c>
      <c r="H24" s="102">
        <f t="shared" si="136"/>
        <v>0.80930289296088254</v>
      </c>
      <c r="I24" s="102">
        <f t="shared" si="136"/>
        <v>0.81793395721924111</v>
      </c>
      <c r="J24" s="102">
        <f t="shared" si="136"/>
        <v>0.82640640265074294</v>
      </c>
      <c r="K24" s="102">
        <f t="shared" si="136"/>
        <v>0.83469381380246732</v>
      </c>
      <c r="L24" s="102">
        <f t="shared" si="136"/>
        <v>0.84281223278182749</v>
      </c>
      <c r="M24" s="102">
        <f t="shared" si="136"/>
        <v>0.85090882107483157</v>
      </c>
      <c r="N24" s="102">
        <f t="shared" si="136"/>
        <v>0.85915683011157407</v>
      </c>
      <c r="O24" s="102">
        <f t="shared" si="136"/>
        <v>0.86773783393463122</v>
      </c>
      <c r="P24" s="102">
        <f t="shared" si="136"/>
        <v>0.87663704487511773</v>
      </c>
      <c r="Q24" s="102">
        <f t="shared" si="136"/>
        <v>0.88581025388217249</v>
      </c>
      <c r="R24" s="102">
        <f t="shared" si="136"/>
        <v>0.89524884114567049</v>
      </c>
      <c r="S24" s="102">
        <f t="shared" si="136"/>
        <v>0.90479377808336803</v>
      </c>
      <c r="T24" s="102">
        <f t="shared" si="136"/>
        <v>0.91443963951464835</v>
      </c>
      <c r="U24" s="102">
        <f t="shared" si="136"/>
        <v>0.92421576811383976</v>
      </c>
      <c r="V24" s="102">
        <f t="shared" si="136"/>
        <v>0.934083027164339</v>
      </c>
      <c r="W24" s="102">
        <f t="shared" si="136"/>
        <v>0.94401437558111556</v>
      </c>
      <c r="X24" s="102">
        <f t="shared" si="136"/>
        <v>0.95399945471163006</v>
      </c>
      <c r="Y24" s="102">
        <f t="shared" si="136"/>
        <v>0.96400171344397312</v>
      </c>
      <c r="Z24" s="102">
        <f t="shared" si="136"/>
        <v>0.97397597018065984</v>
      </c>
      <c r="AA24" s="102">
        <f t="shared" si="136"/>
        <v>0.9838654452431933</v>
      </c>
      <c r="AB24" s="102">
        <f t="shared" si="136"/>
        <v>0.9936427135044249</v>
      </c>
      <c r="AC24" s="102">
        <f t="shared" si="136"/>
        <v>1.0032775878118474</v>
      </c>
      <c r="AD24" s="102">
        <f t="shared" si="136"/>
        <v>1.0127666180611932</v>
      </c>
      <c r="AE24" s="102">
        <f t="shared" si="136"/>
        <v>1.0221468094536914</v>
      </c>
      <c r="AF24" s="102">
        <f t="shared" si="136"/>
        <v>1.0314539142875117</v>
      </c>
      <c r="AG24" s="102">
        <f t="shared" si="136"/>
        <v>1.0407272193831543</v>
      </c>
      <c r="AH24" s="102">
        <f t="shared" si="136"/>
        <v>1.0499847943849734</v>
      </c>
      <c r="AI24" s="102">
        <f t="shared" si="136"/>
        <v>1.0592626870691657</v>
      </c>
      <c r="AJ24" s="102">
        <f t="shared" si="136"/>
        <v>1.0685945772679448</v>
      </c>
      <c r="AK24" s="102">
        <f t="shared" si="136"/>
        <v>1.0780366128414707</v>
      </c>
      <c r="AL24" s="102">
        <f t="shared" si="136"/>
        <v>1.0875932912420958</v>
      </c>
      <c r="AM24" s="102">
        <f t="shared" ref="AM24" si="137">AL24*((1+AM26)/(1+AM29))</f>
        <v>1.0972231061939892</v>
      </c>
      <c r="AN24" s="102">
        <f t="shared" ref="AN24" si="138">AM24*((1+AN26)/(1+AN29))</f>
        <v>1.1069196015055076</v>
      </c>
      <c r="AO24" s="102">
        <f t="shared" ref="AO24" si="139">AN24*((1+AO26)/(1+AO29))</f>
        <v>1.1166804037024232</v>
      </c>
      <c r="AP24" s="102">
        <f t="shared" ref="AP24" si="140">AO24*((1+AP26)/(1+AP29))</f>
        <v>1.1264283410261866</v>
      </c>
      <c r="AQ24" s="102">
        <f t="shared" ref="AQ24" si="141">AP24*((1+AQ26)/(1+AQ29))</f>
        <v>1.1360431531285229</v>
      </c>
      <c r="AR24" s="102">
        <f t="shared" ref="AR24" si="142">AQ24*((1+AR26)/(1+AR29))</f>
        <v>1.1454909254554646</v>
      </c>
      <c r="AS24" s="102">
        <f t="shared" ref="AS24" si="143">AR24*((1+AS26)/(1+AS29))</f>
        <v>1.1548662908339815</v>
      </c>
      <c r="AT24" s="102">
        <f t="shared" ref="AT24" si="144">AS24*((1+AT26)/(1+AT29))</f>
        <v>1.1643213992100858</v>
      </c>
      <c r="AU24" s="102">
        <f t="shared" ref="AU24" si="145">AT24*((1+AU26)/(1+AU29))</f>
        <v>1.1738170761481121</v>
      </c>
      <c r="AV24" s="102">
        <f t="shared" ref="AV24" si="146">AU24*((1+AV26)/(1+AV29))</f>
        <v>1.1832429643835045</v>
      </c>
      <c r="AW24" s="102">
        <f t="shared" ref="AW24" si="147">AV24*((1+AW26)/(1+AW29))</f>
        <v>1.1926222239466471</v>
      </c>
      <c r="AX24" s="102">
        <f t="shared" ref="AX24" si="148">AW24*((1+AX26)/(1+AX29))</f>
        <v>1.2019940342995965</v>
      </c>
      <c r="AY24" s="102">
        <f t="shared" ref="AY24" si="149">AX24*((1+AY26)/(1+AY29))</f>
        <v>1.2113894739940951</v>
      </c>
      <c r="AZ24" s="102">
        <f t="shared" ref="AZ24" si="150">AY24*((1+AZ26)/(1+AZ29))</f>
        <v>1.2209281962548677</v>
      </c>
      <c r="BA24" s="102">
        <f t="shared" ref="BA24" si="151">AZ24*((1+BA26)/(1+BA29))</f>
        <v>1.2305892165776162</v>
      </c>
      <c r="BB24" s="102">
        <f t="shared" ref="BB24" si="152">BA24*((1+BB26)/(1+BB29))</f>
        <v>1.2402776286946127</v>
      </c>
      <c r="BC24" s="102">
        <f t="shared" ref="BC24" si="153">BB24*((1+BC26)/(1+BC29))</f>
        <v>1.2499949011997751</v>
      </c>
      <c r="BD24" s="102">
        <f t="shared" ref="BD24" si="154">BC24*((1+BD26)/(1+BD29))</f>
        <v>1.2598246271870783</v>
      </c>
      <c r="BE24" s="102">
        <f t="shared" ref="BE24" si="155">BD24*((1+BE26)/(1+BE29))</f>
        <v>1.2698398000320883</v>
      </c>
      <c r="BF24" s="102">
        <f t="shared" ref="BF24" si="156">BE24*((1+BF26)/(1+BF29))</f>
        <v>1.280000040748452</v>
      </c>
      <c r="BG24" s="102">
        <f t="shared" ref="BG24" si="157">BF24*((1+BG26)/(1+BG29))</f>
        <v>1.2902699417830592</v>
      </c>
      <c r="BH24" s="102">
        <f t="shared" ref="BH24" si="158">BG24*((1+BH26)/(1+BH29))</f>
        <v>1.3006187713568282</v>
      </c>
      <c r="BI24" s="102">
        <f t="shared" ref="BI24" si="159">BH24*((1+BI26)/(1+BI29))</f>
        <v>1.3110207859983243</v>
      </c>
      <c r="BJ24" s="102">
        <f t="shared" ref="BJ24" si="160">BI24*((1+BJ26)/(1+BJ29))</f>
        <v>1.3214363126266828</v>
      </c>
      <c r="BK24" s="102">
        <f t="shared" ref="BK24" si="161">BJ24*((1+BK26)/(1+BK29))</f>
        <v>1.3316938647679737</v>
      </c>
      <c r="BL24" s="102">
        <f t="shared" ref="BL24" si="162">BK24*((1+BL26)/(1+BL29))</f>
        <v>1.3415347703235594</v>
      </c>
      <c r="BM24" s="102">
        <f t="shared" ref="BM24" si="163">BL24*((1+BM26)/(1+BM29))</f>
        <v>1.3506621865252582</v>
      </c>
      <c r="BN24" s="102">
        <f t="shared" ref="BN24" si="164">BM24*((1+BN26)/(1+BN29))</f>
        <v>1.3591841205282049</v>
      </c>
      <c r="BO24" s="102">
        <f t="shared" ref="BO24" si="165">BN24*((1+BO26)/(1+BO29))</f>
        <v>1.3672541308004471</v>
      </c>
      <c r="BP24" s="102">
        <f t="shared" ref="BP24" si="166">BO24*((1+BP26)/(1+BP29))</f>
        <v>1.3749341233214227</v>
      </c>
      <c r="BQ24" s="102">
        <f t="shared" ref="BQ24" si="167">BP24*((1+BQ26)/(1+BQ29))</f>
        <v>1.3825137890535695</v>
      </c>
      <c r="BR24" s="102">
        <f t="shared" ref="BR24" si="168">BQ24*((1+BR26)/(1+BR29))</f>
        <v>1.3900448148580251</v>
      </c>
      <c r="BS24" s="102">
        <f t="shared" ref="BS24" si="169">BR24*((1+BS26)/(1+BS29))</f>
        <v>1.3975498403412372</v>
      </c>
      <c r="BT24" s="102">
        <f t="shared" ref="BT24" si="170">BS24*((1+BT26)/(1+BT29))</f>
        <v>1.4050872904555933</v>
      </c>
      <c r="BU24" s="102">
        <f t="shared" ref="BU24" si="171">BT24*((1+BU26)/(1+BU29))</f>
        <v>1.4126452318322111</v>
      </c>
      <c r="BV24" s="102">
        <f t="shared" ref="BV24" si="172">BU24*((1+BV26)/(1+BV29))</f>
        <v>1.4201887206651558</v>
      </c>
      <c r="BW24" s="102">
        <f t="shared" ref="BW24" si="173">BV24*((1+BW26)/(1+BW29))</f>
        <v>1.4277437001175879</v>
      </c>
      <c r="BX24" s="102">
        <f t="shared" ref="BX24" si="174">BW24*((1+BX26)/(1+BX29))</f>
        <v>1.4352986317024758</v>
      </c>
      <c r="BY24" s="102">
        <f t="shared" ref="BY24" si="175">BX24*((1+BY26)/(1+BY29))</f>
        <v>1.4428840868682968</v>
      </c>
      <c r="BZ24" s="102">
        <f t="shared" ref="BZ24" si="176">BY24*((1+BZ26)/(1+BZ29))</f>
        <v>1.4505090009698454</v>
      </c>
      <c r="CA24" s="102">
        <f t="shared" ref="CA24" si="177">BZ24*((1+CA26)/(1+CA29))</f>
        <v>1.4581700403207896</v>
      </c>
      <c r="CB24" s="102">
        <f t="shared" ref="CB24" si="178">CA24*((1+CB26)/(1+CB29))</f>
        <v>1.4658948886606742</v>
      </c>
      <c r="CC24" s="102">
        <f t="shared" ref="CC24" si="179">CB24*((1+CC26)/(1+CC29))</f>
        <v>1.4736633282683813</v>
      </c>
      <c r="CD24" s="102">
        <f t="shared" ref="CD24" si="180">CC24*((1+CD26)/(1+CD29))</f>
        <v>1.4814813758982845</v>
      </c>
      <c r="CE24" s="102" t="e">
        <f t="shared" ref="CE24" si="181">CD24*((1+CE26)/(1+CE29))</f>
        <v>#VALUE!</v>
      </c>
    </row>
    <row r="25" spans="1:83">
      <c r="C25" s="3" t="s">
        <v>1065</v>
      </c>
      <c r="D25" s="276" t="s">
        <v>765</v>
      </c>
      <c r="E25" s="102"/>
      <c r="F25" s="307">
        <f>(1-$E$1)+E20/E24-1</f>
        <v>2.7957087569765671E-2</v>
      </c>
      <c r="G25" s="307">
        <f t="shared" ref="G25:AL25" si="182">(1-$E$1)+F20/F24-1</f>
        <v>2.7388746448185897E-2</v>
      </c>
      <c r="H25" s="307">
        <f t="shared" si="182"/>
        <v>2.6851919933352342E-2</v>
      </c>
      <c r="I25" s="307">
        <f t="shared" si="182"/>
        <v>2.6342113080001006E-2</v>
      </c>
      <c r="J25" s="307">
        <f t="shared" si="182"/>
        <v>2.5853098346805048E-2</v>
      </c>
      <c r="K25" s="307">
        <f t="shared" si="182"/>
        <v>2.5383005336438114E-2</v>
      </c>
      <c r="L25" s="307">
        <f t="shared" si="182"/>
        <v>2.4932411815431044E-2</v>
      </c>
      <c r="M25" s="307">
        <f t="shared" si="182"/>
        <v>2.4499598751402729E-2</v>
      </c>
      <c r="N25" s="307">
        <f t="shared" si="182"/>
        <v>2.4076175087938134E-2</v>
      </c>
      <c r="O25" s="307">
        <f t="shared" si="182"/>
        <v>2.365303849903011E-2</v>
      </c>
      <c r="P25" s="307">
        <f t="shared" si="182"/>
        <v>2.322135639920786E-2</v>
      </c>
      <c r="Q25" s="307">
        <f t="shared" si="182"/>
        <v>2.2782593321627242E-2</v>
      </c>
      <c r="R25" s="307">
        <f t="shared" si="182"/>
        <v>2.233954847236852E-2</v>
      </c>
      <c r="S25" s="307">
        <f t="shared" si="182"/>
        <v>2.1893163618697864E-2</v>
      </c>
      <c r="T25" s="307">
        <f t="shared" si="182"/>
        <v>2.1451220255970238E-2</v>
      </c>
      <c r="U25" s="307">
        <f t="shared" si="182"/>
        <v>2.1013976823523794E-2</v>
      </c>
      <c r="V25" s="307">
        <f t="shared" si="182"/>
        <v>2.0580140996843133E-2</v>
      </c>
      <c r="W25" s="307">
        <f t="shared" si="182"/>
        <v>2.0151469506325626E-2</v>
      </c>
      <c r="X25" s="307">
        <f t="shared" si="182"/>
        <v>1.9729062556359978E-2</v>
      </c>
      <c r="Y25" s="307">
        <f t="shared" si="182"/>
        <v>1.9313236497501052E-2</v>
      </c>
      <c r="Z25" s="307">
        <f t="shared" si="182"/>
        <v>1.8905331451721574E-2</v>
      </c>
      <c r="AA25" s="307">
        <f t="shared" si="182"/>
        <v>1.8506911186534358E-2</v>
      </c>
      <c r="AB25" s="307">
        <f t="shared" si="182"/>
        <v>1.8119853037723788E-2</v>
      </c>
      <c r="AC25" s="307">
        <f t="shared" si="182"/>
        <v>1.7744760437372387E-2</v>
      </c>
      <c r="AD25" s="307">
        <f t="shared" si="182"/>
        <v>1.7382282468168642E-2</v>
      </c>
      <c r="AE25" s="307">
        <f t="shared" si="182"/>
        <v>1.703203236828954E-2</v>
      </c>
      <c r="AF25" s="307">
        <f t="shared" si="182"/>
        <v>1.6692191214303653E-2</v>
      </c>
      <c r="AG25" s="307">
        <f t="shared" si="182"/>
        <v>1.6361107037411449E-2</v>
      </c>
      <c r="AH25" s="307">
        <f t="shared" si="182"/>
        <v>1.6037114705037325E-2</v>
      </c>
      <c r="AI25" s="307">
        <f t="shared" si="182"/>
        <v>1.571938030162956E-2</v>
      </c>
      <c r="AJ25" s="307">
        <f t="shared" si="182"/>
        <v>1.5406520629302811E-2</v>
      </c>
      <c r="AK25" s="307">
        <f t="shared" si="182"/>
        <v>1.5097320330272446E-2</v>
      </c>
      <c r="AL25" s="307">
        <f t="shared" si="182"/>
        <v>1.4789918760468312E-2</v>
      </c>
      <c r="AM25" s="307">
        <f t="shared" ref="AM25" si="183">(1-$E$1)+AL20/AL24-1</f>
        <v>1.4484219867458403E-2</v>
      </c>
      <c r="AN25" s="307">
        <f t="shared" ref="AN25" si="184">(1-$E$1)+AM20/AM24-1</f>
        <v>1.4181567969034692E-2</v>
      </c>
      <c r="AO25" s="307">
        <f t="shared" ref="AO25" si="185">(1-$E$1)+AN20/AN24-1</f>
        <v>1.3882141151494221E-2</v>
      </c>
      <c r="AP25" s="307">
        <f t="shared" ref="AP25" si="186">(1-$E$1)+AO20/AO24-1</f>
        <v>1.3585980426642941E-2</v>
      </c>
      <c r="AQ25" s="307">
        <f t="shared" ref="AQ25" si="187">(1-$E$1)+AP20/AP24-1</f>
        <v>1.3295332526344295E-2</v>
      </c>
      <c r="AR25" s="307">
        <f t="shared" ref="AR25" si="188">(1-$E$1)+AQ20/AQ24-1</f>
        <v>1.3013540091572739E-2</v>
      </c>
      <c r="AS25" s="307">
        <f t="shared" ref="AS25" si="189">(1-$E$1)+AR20/AR24-1</f>
        <v>1.2741251238330698E-2</v>
      </c>
      <c r="AT25" s="307">
        <f t="shared" ref="AT25" si="190">(1-$E$1)+AS20/AS24-1</f>
        <v>1.2475453201150621E-2</v>
      </c>
      <c r="AU25" s="307">
        <f t="shared" ref="AU25" si="191">(1-$E$1)+AT20/AT24-1</f>
        <v>1.2211729688219819E-2</v>
      </c>
      <c r="AV25" s="307">
        <f t="shared" ref="AV25" si="192">(1-$E$1)+AU20/AU24-1</f>
        <v>1.195115060400842E-2</v>
      </c>
      <c r="AW25" s="307">
        <f t="shared" ref="AW25" si="193">(1-$E$1)+AV20/AV24-1</f>
        <v>1.1696623018676577E-2</v>
      </c>
      <c r="AX25" s="307">
        <f t="shared" ref="AX25" si="194">(1-$E$1)+AW20/AW24-1</f>
        <v>1.1447348060858342E-2</v>
      </c>
      <c r="AY25" s="307">
        <f t="shared" ref="AY25" si="195">(1-$E$1)+AX20/AX24-1</f>
        <v>1.1202156675776953E-2</v>
      </c>
      <c r="AZ25" s="307">
        <f t="shared" ref="AZ25" si="196">(1-$E$1)+AY20/AY24-1</f>
        <v>1.0960155248755266E-2</v>
      </c>
      <c r="BA25" s="307">
        <f t="shared" ref="BA25" si="197">(1-$E$1)+AZ20/AZ24-1</f>
        <v>1.071827343869125E-2</v>
      </c>
      <c r="BB25" s="307">
        <f t="shared" ref="BB25" si="198">(1-$E$1)+BA20/BA24-1</f>
        <v>1.0477112651669174E-2</v>
      </c>
      <c r="BC25" s="307">
        <f t="shared" ref="BC25" si="199">(1-$E$1)+BB20/BB24-1</f>
        <v>1.0239041093596857E-2</v>
      </c>
      <c r="BD25" s="307">
        <f t="shared" ref="BD25" si="200">(1-$E$1)+BC20/BC24-1</f>
        <v>1.0003967332640418E-2</v>
      </c>
      <c r="BE25" s="307">
        <f t="shared" ref="BE25" si="201">(1-$E$1)+BD20/BD24-1</f>
        <v>9.7698627032760665E-3</v>
      </c>
      <c r="BF25" s="307">
        <f t="shared" ref="BF25" si="202">(1-$E$1)+BE20/BE24-1</f>
        <v>9.5350690540787486E-3</v>
      </c>
      <c r="BG25" s="307">
        <f t="shared" ref="BG25" si="203">(1-$E$1)+BF20/BF24-1</f>
        <v>9.3006288965702399E-3</v>
      </c>
      <c r="BH25" s="307">
        <f t="shared" ref="BH25" si="204">(1-$E$1)+BG20/BG24-1</f>
        <v>9.0674105991621623E-3</v>
      </c>
      <c r="BI25" s="307">
        <f t="shared" ref="BI25" si="205">(1-$E$1)+BH20/BH24-1</f>
        <v>8.8361255484876722E-3</v>
      </c>
      <c r="BJ25" s="307">
        <f t="shared" ref="BJ25" si="206">(1-$E$1)+BI20/BI24-1</f>
        <v>8.6073314642420851E-3</v>
      </c>
      <c r="BK25" s="307">
        <f t="shared" ref="BK25" si="207">(1-$E$1)+BJ20/BJ24-1</f>
        <v>8.3818492220901764E-3</v>
      </c>
      <c r="BL25" s="307">
        <f t="shared" ref="BL25" si="208">(1-$E$1)+BK20/BK24-1</f>
        <v>8.1632341890378601E-3</v>
      </c>
      <c r="BM25" s="307">
        <f t="shared" ref="BM25" si="209">(1-$E$1)+BL20/BL24-1</f>
        <v>7.9566411629565792E-3</v>
      </c>
      <c r="BN25" s="307">
        <f t="shared" ref="BN25" si="210">(1-$E$1)+BM20/BM24-1</f>
        <v>7.7677176097237233E-3</v>
      </c>
      <c r="BO25" s="307">
        <f t="shared" ref="BO25" si="211">(1-$E$1)+BN20/BN24-1</f>
        <v>7.5936170936061753E-3</v>
      </c>
      <c r="BP25" s="307">
        <f t="shared" ref="BP25" si="212">(1-$E$1)+BO20/BO24-1</f>
        <v>7.4307499510777308E-3</v>
      </c>
      <c r="BQ25" s="307">
        <f t="shared" ref="BQ25" si="213">(1-$E$1)+BP20/BP24-1</f>
        <v>7.2775295524449835E-3</v>
      </c>
      <c r="BR25" s="307">
        <f t="shared" ref="BR25" si="214">(1-$E$1)+BQ20/BQ24-1</f>
        <v>7.1279798281360662E-3</v>
      </c>
      <c r="BS25" s="307">
        <f t="shared" ref="BS25" si="215">(1-$E$1)+BR20/BR24-1</f>
        <v>6.9810050587439942E-3</v>
      </c>
      <c r="BT25" s="307">
        <f t="shared" ref="BT25" si="216">(1-$E$1)+BS20/BS24-1</f>
        <v>6.8361135316703514E-3</v>
      </c>
      <c r="BU25" s="307">
        <f t="shared" ref="BU25" si="217">(1-$E$1)+BT20/BT24-1</f>
        <v>6.6921538870403641E-3</v>
      </c>
      <c r="BV25" s="307">
        <f t="shared" ref="BV25" si="218">(1-$E$1)+BU20/BU24-1</f>
        <v>6.54934539574481E-3</v>
      </c>
      <c r="BW25" s="307">
        <f t="shared" ref="BW25" si="219">(1-$E$1)+BV20/BV24-1</f>
        <v>6.4083256230902386E-3</v>
      </c>
      <c r="BX25" s="307">
        <f t="shared" ref="BX25" si="220">(1-$E$1)+BW20/BW24-1</f>
        <v>6.2685846055396954E-3</v>
      </c>
      <c r="BY25" s="307">
        <f t="shared" ref="BY25" si="221">(1-$E$1)+BX20/BX24-1</f>
        <v>6.1303155685998867E-3</v>
      </c>
      <c r="BZ25" s="307">
        <f t="shared" ref="BZ25" si="222">(1-$E$1)+BY20/BY24-1</f>
        <v>5.992944632834174E-3</v>
      </c>
      <c r="CA25" s="307">
        <f t="shared" ref="CA25" si="223">(1-$E$1)+BZ20/BZ24-1</f>
        <v>5.8563071008097545E-3</v>
      </c>
      <c r="CB25" s="307">
        <f t="shared" ref="CB25" si="224">(1-$E$1)+CA20/CA24-1</f>
        <v>5.7204613621839595E-3</v>
      </c>
      <c r="CC25" s="307">
        <f t="shared" ref="CC25" si="225">(1-$E$1)+CB20/CB24-1</f>
        <v>5.5849218601422557E-3</v>
      </c>
      <c r="CD25" s="307">
        <f t="shared" ref="CD25" si="226">(1-$E$1)+CC20/CC24-1</f>
        <v>5.4500505387720111E-3</v>
      </c>
      <c r="CE25" s="307">
        <f t="shared" ref="CE25" si="227">(1-$E$1)+CD20/CD24-1</f>
        <v>5.3157459767758652E-3</v>
      </c>
    </row>
    <row r="26" spans="1:83">
      <c r="C26" s="3" t="s">
        <v>764</v>
      </c>
      <c r="D26" s="276" t="s">
        <v>769</v>
      </c>
      <c r="E26" s="102"/>
      <c r="F26" s="102">
        <f>(1+F25)/(1+F27)-1</f>
        <v>1.8945289774206842E-2</v>
      </c>
      <c r="G26" s="102">
        <f t="shared" ref="G26:AL26" si="228">(1+G25)/(1+G27)-1</f>
        <v>1.8258727234361505E-2</v>
      </c>
      <c r="H26" s="102">
        <f t="shared" si="228"/>
        <v>1.769947247014958E-2</v>
      </c>
      <c r="I26" s="102">
        <f t="shared" si="228"/>
        <v>1.7347394928606263E-2</v>
      </c>
      <c r="J26" s="102">
        <f t="shared" si="228"/>
        <v>1.7034169338853156E-2</v>
      </c>
      <c r="K26" s="102">
        <f t="shared" si="228"/>
        <v>1.6662187760325242E-2</v>
      </c>
      <c r="L26" s="102">
        <f t="shared" si="228"/>
        <v>1.6328483130287452E-2</v>
      </c>
      <c r="M26" s="102">
        <f t="shared" si="228"/>
        <v>1.6319574497093203E-2</v>
      </c>
      <c r="N26" s="102">
        <f t="shared" si="228"/>
        <v>1.6678891541878738E-2</v>
      </c>
      <c r="O26" s="102">
        <f t="shared" si="228"/>
        <v>1.7409287951090979E-2</v>
      </c>
      <c r="P26" s="102">
        <f t="shared" si="228"/>
        <v>1.8075603214046554E-2</v>
      </c>
      <c r="Q26" s="102">
        <f t="shared" si="228"/>
        <v>1.8617802201081224E-2</v>
      </c>
      <c r="R26" s="102">
        <f t="shared" si="228"/>
        <v>1.9115444419165462E-2</v>
      </c>
      <c r="S26" s="102">
        <f t="shared" si="228"/>
        <v>1.9258697512545941E-2</v>
      </c>
      <c r="T26" s="102">
        <f t="shared" si="228"/>
        <v>1.9378751995777765E-2</v>
      </c>
      <c r="U26" s="102">
        <f t="shared" si="228"/>
        <v>1.9547363832185027E-2</v>
      </c>
      <c r="V26" s="102">
        <f t="shared" si="228"/>
        <v>1.9624968618802363E-2</v>
      </c>
      <c r="W26" s="102">
        <f t="shared" si="228"/>
        <v>1.9639976109799617E-2</v>
      </c>
      <c r="X26" s="102">
        <f t="shared" si="228"/>
        <v>1.9628269540399534E-2</v>
      </c>
      <c r="Y26" s="102">
        <f t="shared" si="228"/>
        <v>1.9540348752652204E-2</v>
      </c>
      <c r="Z26" s="102">
        <f t="shared" si="228"/>
        <v>1.9363347766690353E-2</v>
      </c>
      <c r="AA26" s="102">
        <f t="shared" si="228"/>
        <v>1.9079499687070234E-2</v>
      </c>
      <c r="AB26" s="102">
        <f t="shared" si="228"/>
        <v>1.8749209107063569E-2</v>
      </c>
      <c r="AC26" s="102">
        <f t="shared" si="228"/>
        <v>1.8369550395091805E-2</v>
      </c>
      <c r="AD26" s="102">
        <f t="shared" si="228"/>
        <v>1.7992212360818272E-2</v>
      </c>
      <c r="AE26" s="102">
        <f t="shared" si="228"/>
        <v>1.7691200119446915E-2</v>
      </c>
      <c r="AF26" s="102">
        <f t="shared" si="228"/>
        <v>1.7461055334059949E-2</v>
      </c>
      <c r="AG26" s="102">
        <f t="shared" si="228"/>
        <v>1.7305260130939581E-2</v>
      </c>
      <c r="AH26" s="102">
        <f t="shared" si="228"/>
        <v>1.7183070397318811E-2</v>
      </c>
      <c r="AI26" s="102">
        <f t="shared" si="228"/>
        <v>1.7124969888344665E-2</v>
      </c>
      <c r="AJ26" s="102">
        <f t="shared" si="228"/>
        <v>1.7124330912249963E-2</v>
      </c>
      <c r="AK26" s="102">
        <f t="shared" si="228"/>
        <v>1.7217912886311026E-2</v>
      </c>
      <c r="AL26" s="102">
        <f t="shared" si="228"/>
        <v>1.7313164892585942E-2</v>
      </c>
      <c r="AM26" s="102">
        <f t="shared" ref="AM26:BS26" si="229">(1+AM25)/(1+AM27)-1</f>
        <v>1.7331631581097184E-2</v>
      </c>
      <c r="AN26" s="102">
        <f t="shared" si="229"/>
        <v>1.7335696808968848E-2</v>
      </c>
      <c r="AO26" s="102">
        <f t="shared" si="229"/>
        <v>1.7332845214633297E-2</v>
      </c>
      <c r="AP26" s="102">
        <f t="shared" si="229"/>
        <v>1.7199232253305885E-2</v>
      </c>
      <c r="AQ26" s="102">
        <f t="shared" si="229"/>
        <v>1.6869311412192278E-2</v>
      </c>
      <c r="AR26" s="102">
        <f t="shared" si="229"/>
        <v>1.6491883522815165E-2</v>
      </c>
      <c r="AS26" s="102">
        <f t="shared" si="229"/>
        <v>1.6276759695441623E-2</v>
      </c>
      <c r="AT26" s="102">
        <f t="shared" si="229"/>
        <v>1.6309977267995546E-2</v>
      </c>
      <c r="AU26" s="102">
        <f t="shared" si="229"/>
        <v>1.6277580377427103E-2</v>
      </c>
      <c r="AV26" s="102">
        <f t="shared" si="229"/>
        <v>1.6069731679780874E-2</v>
      </c>
      <c r="AW26" s="102">
        <f t="shared" si="229"/>
        <v>1.5902245598971021E-2</v>
      </c>
      <c r="AX26" s="102">
        <f t="shared" si="229"/>
        <v>1.5798535823311033E-2</v>
      </c>
      <c r="AY26" s="102">
        <f t="shared" si="229"/>
        <v>1.5743793622527313E-2</v>
      </c>
      <c r="AZ26" s="102">
        <f t="shared" si="229"/>
        <v>1.5871754710997221E-2</v>
      </c>
      <c r="BA26" s="102">
        <f t="shared" si="229"/>
        <v>1.5962257930141499E-2</v>
      </c>
      <c r="BB26" s="102">
        <f t="shared" si="229"/>
        <v>1.5905348822266463E-2</v>
      </c>
      <c r="BC26" s="102">
        <f t="shared" si="229"/>
        <v>1.5850516551304761E-2</v>
      </c>
      <c r="BD26" s="102">
        <f t="shared" si="229"/>
        <v>1.5919475399281735E-2</v>
      </c>
      <c r="BE26" s="102">
        <f t="shared" si="229"/>
        <v>1.6092094657998102E-2</v>
      </c>
      <c r="BF26" s="102">
        <f t="shared" si="229"/>
        <v>1.6199025544034296E-2</v>
      </c>
      <c r="BG26" s="102">
        <f t="shared" si="229"/>
        <v>1.6249863611436322E-2</v>
      </c>
      <c r="BH26" s="102">
        <f t="shared" si="229"/>
        <v>1.6253412847682336E-2</v>
      </c>
      <c r="BI26" s="102">
        <f t="shared" si="229"/>
        <v>1.621856623611051E-2</v>
      </c>
      <c r="BJ26" s="102">
        <f t="shared" si="229"/>
        <v>1.6127093552326999E-2</v>
      </c>
      <c r="BK26" s="102">
        <f t="shared" si="229"/>
        <v>1.5796285800291798E-2</v>
      </c>
      <c r="BL26" s="102">
        <f t="shared" si="229"/>
        <v>1.5113804611605275E-2</v>
      </c>
      <c r="BM26" s="102">
        <f t="shared" si="229"/>
        <v>1.4039641192018726E-2</v>
      </c>
      <c r="BN26" s="102">
        <f t="shared" si="229"/>
        <v>1.3141421960365829E-2</v>
      </c>
      <c r="BO26" s="102">
        <f t="shared" si="229"/>
        <v>1.2473991839219156E-2</v>
      </c>
      <c r="BP26" s="102">
        <f t="shared" si="229"/>
        <v>1.1905295454873732E-2</v>
      </c>
      <c r="BQ26" s="102">
        <f t="shared" si="229"/>
        <v>1.1738330556692933E-2</v>
      </c>
      <c r="BR26" s="102">
        <f t="shared" si="229"/>
        <v>1.1643060292426677E-2</v>
      </c>
      <c r="BS26" s="102">
        <f t="shared" si="229"/>
        <v>1.1578841886116464E-2</v>
      </c>
      <c r="BT26" s="102">
        <f t="shared" ref="BT26:CE26" si="230">(1+BT25)/(1+BT27)-1</f>
        <v>1.1592210306938799E-2</v>
      </c>
      <c r="BU26" s="102">
        <f t="shared" si="230"/>
        <v>1.1588435122543927E-2</v>
      </c>
      <c r="BV26" s="102">
        <f t="shared" si="230"/>
        <v>1.1537886714417578E-2</v>
      </c>
      <c r="BW26" s="102">
        <f t="shared" si="230"/>
        <v>1.1521184509279747E-2</v>
      </c>
      <c r="BX26" s="102">
        <f t="shared" si="230"/>
        <v>1.148887001437715E-2</v>
      </c>
      <c r="BY26" s="102">
        <f t="shared" si="230"/>
        <v>1.1495668370251844E-2</v>
      </c>
      <c r="BZ26" s="102">
        <f t="shared" si="230"/>
        <v>1.151280614453154E-2</v>
      </c>
      <c r="CA26" s="102">
        <f t="shared" si="230"/>
        <v>1.1524380277835755E-2</v>
      </c>
      <c r="CB26" s="102">
        <f t="shared" si="230"/>
        <v>1.1569916298488359E-2</v>
      </c>
      <c r="CC26" s="102">
        <f t="shared" si="230"/>
        <v>1.1588059555775354E-2</v>
      </c>
      <c r="CD26" s="102">
        <f t="shared" si="230"/>
        <v>1.1612507633384395E-2</v>
      </c>
      <c r="CE26" s="102" t="e">
        <f t="shared" si="230"/>
        <v>#VALUE!</v>
      </c>
    </row>
    <row r="27" spans="1:83">
      <c r="C27" s="21" t="s">
        <v>770</v>
      </c>
      <c r="D27" s="276" t="s">
        <v>750</v>
      </c>
      <c r="E27" s="102"/>
      <c r="F27" s="102">
        <f>(1+F8)*(1+F15)*(1+F9)-1</f>
        <v>8.8442410853637465E-3</v>
      </c>
      <c r="G27" s="102">
        <f t="shared" ref="G27:AL27" si="231">(1+G8)*(1+G15)*(1+G9)-1</f>
        <v>8.9663058804534401E-3</v>
      </c>
      <c r="H27" s="102">
        <f t="shared" si="231"/>
        <v>8.9932713053177959E-3</v>
      </c>
      <c r="I27" s="102">
        <f t="shared" si="231"/>
        <v>8.8413438676233636E-3</v>
      </c>
      <c r="J27" s="102">
        <f t="shared" si="231"/>
        <v>8.6712219449665007E-3</v>
      </c>
      <c r="K27" s="102">
        <f t="shared" si="231"/>
        <v>8.5778911432956573E-3</v>
      </c>
      <c r="L27" s="102">
        <f t="shared" si="231"/>
        <v>8.4656966994012262E-3</v>
      </c>
      <c r="M27" s="102">
        <f t="shared" si="231"/>
        <v>8.0486733302931324E-3</v>
      </c>
      <c r="N27" s="102">
        <f t="shared" si="231"/>
        <v>7.2759291135087167E-3</v>
      </c>
      <c r="O27" s="102">
        <f t="shared" si="231"/>
        <v>6.1369112921243474E-3</v>
      </c>
      <c r="P27" s="102">
        <f t="shared" si="231"/>
        <v>5.0543920008654375E-3</v>
      </c>
      <c r="Q27" s="102">
        <f t="shared" si="231"/>
        <v>4.0886690881962728E-3</v>
      </c>
      <c r="R27" s="102">
        <f t="shared" si="231"/>
        <v>3.1636298624053705E-3</v>
      </c>
      <c r="S27" s="102">
        <f t="shared" si="231"/>
        <v>2.5846883745817006E-3</v>
      </c>
      <c r="T27" s="102">
        <f t="shared" si="231"/>
        <v>2.0330699027568677E-3</v>
      </c>
      <c r="U27" s="102">
        <f t="shared" si="231"/>
        <v>1.4384942214220597E-3</v>
      </c>
      <c r="V27" s="102">
        <f t="shared" si="231"/>
        <v>9.3678794403651011E-4</v>
      </c>
      <c r="W27" s="102">
        <f t="shared" si="231"/>
        <v>5.0164117581719125E-4</v>
      </c>
      <c r="X27" s="102">
        <f t="shared" si="231"/>
        <v>9.8852708356078622E-5</v>
      </c>
      <c r="Y27" s="102">
        <f t="shared" si="231"/>
        <v>-2.2275945766048189E-4</v>
      </c>
      <c r="Z27" s="102">
        <f t="shared" si="231"/>
        <v>-4.4931605199682867E-4</v>
      </c>
      <c r="AA27" s="102">
        <f t="shared" si="231"/>
        <v>-5.6186833383620183E-4</v>
      </c>
      <c r="AB27" s="102">
        <f t="shared" si="231"/>
        <v>-6.1777330839973832E-4</v>
      </c>
      <c r="AC27" s="102">
        <f t="shared" si="231"/>
        <v>-6.1351987348512438E-4</v>
      </c>
      <c r="AD27" s="102">
        <f t="shared" si="231"/>
        <v>-5.9914986111264668E-4</v>
      </c>
      <c r="AE27" s="102">
        <f t="shared" si="231"/>
        <v>-6.4770900159116795E-4</v>
      </c>
      <c r="AF27" s="102">
        <f t="shared" si="231"/>
        <v>-7.5566933567183803E-4</v>
      </c>
      <c r="AG27" s="102">
        <f t="shared" si="231"/>
        <v>-9.2809221629963634E-4</v>
      </c>
      <c r="AH27" s="102">
        <f t="shared" si="231"/>
        <v>-1.1265972917086087E-3</v>
      </c>
      <c r="AI27" s="102">
        <f t="shared" si="231"/>
        <v>-1.3819241767994983E-3</v>
      </c>
      <c r="AJ27" s="102">
        <f t="shared" si="231"/>
        <v>-1.6888891856579047E-3</v>
      </c>
      <c r="AK27" s="102">
        <f t="shared" si="231"/>
        <v>-2.0846984005831182E-3</v>
      </c>
      <c r="AL27" s="102">
        <f t="shared" si="231"/>
        <v>-2.4803042162381272E-3</v>
      </c>
      <c r="AM27" s="102">
        <f t="shared" ref="AM27:BS27" si="232">(1+AM8)*(1+AM15)*(1+AM9)-1</f>
        <v>-2.7989021723560104E-3</v>
      </c>
      <c r="AN27" s="102">
        <f t="shared" si="232"/>
        <v>-3.100381565128929E-3</v>
      </c>
      <c r="AO27" s="102">
        <f t="shared" si="232"/>
        <v>-3.3919125676228346E-3</v>
      </c>
      <c r="AP27" s="102">
        <f t="shared" si="232"/>
        <v>-3.5521574457531013E-3</v>
      </c>
      <c r="AQ27" s="102">
        <f t="shared" si="232"/>
        <v>-3.5146885108416903E-3</v>
      </c>
      <c r="AR27" s="102">
        <f t="shared" si="232"/>
        <v>-3.4219096951249028E-3</v>
      </c>
      <c r="AS27" s="102">
        <f t="shared" si="232"/>
        <v>-3.4788835062710133E-3</v>
      </c>
      <c r="AT27" s="102">
        <f t="shared" si="232"/>
        <v>-3.7729867389010296E-3</v>
      </c>
      <c r="AU27" s="102">
        <f t="shared" si="232"/>
        <v>-4.0007285093284217E-3</v>
      </c>
      <c r="AV27" s="102">
        <f t="shared" si="232"/>
        <v>-4.0534433290947414E-3</v>
      </c>
      <c r="AW27" s="102">
        <f t="shared" si="232"/>
        <v>-4.1397906132344398E-3</v>
      </c>
      <c r="AX27" s="102">
        <f t="shared" si="232"/>
        <v>-4.2835145050942325E-3</v>
      </c>
      <c r="AY27" s="102">
        <f t="shared" si="232"/>
        <v>-4.4712426256164894E-3</v>
      </c>
      <c r="AZ27" s="102">
        <f t="shared" si="232"/>
        <v>-4.8348617229143631E-3</v>
      </c>
      <c r="BA27" s="102">
        <f t="shared" si="232"/>
        <v>-5.1615937998858996E-3</v>
      </c>
      <c r="BB27" s="102">
        <f t="shared" si="232"/>
        <v>-5.3432499168255543E-3</v>
      </c>
      <c r="BC27" s="102">
        <f t="shared" si="232"/>
        <v>-5.5239184961565213E-3</v>
      </c>
      <c r="BD27" s="102">
        <f t="shared" si="232"/>
        <v>-5.8228119549695867E-3</v>
      </c>
      <c r="BE27" s="102">
        <f t="shared" si="232"/>
        <v>-6.2221052480976313E-3</v>
      </c>
      <c r="BF27" s="102">
        <f t="shared" si="232"/>
        <v>-6.5577276915689264E-3</v>
      </c>
      <c r="BG27" s="102">
        <f t="shared" si="232"/>
        <v>-6.8381162583093236E-3</v>
      </c>
      <c r="BH27" s="102">
        <f t="shared" si="232"/>
        <v>-7.0710731768998114E-3</v>
      </c>
      <c r="BI27" s="102">
        <f t="shared" si="232"/>
        <v>-7.2646189834594255E-3</v>
      </c>
      <c r="BJ27" s="102">
        <f t="shared" si="232"/>
        <v>-7.4004149045924228E-3</v>
      </c>
      <c r="BK27" s="102">
        <f t="shared" si="232"/>
        <v>-7.2991373190149922E-3</v>
      </c>
      <c r="BL27" s="102">
        <f t="shared" si="232"/>
        <v>-6.8470849189433691E-3</v>
      </c>
      <c r="BM27" s="102">
        <f t="shared" si="232"/>
        <v>-5.9987793198217343E-3</v>
      </c>
      <c r="BN27" s="102">
        <f t="shared" si="232"/>
        <v>-5.3040022193983072E-3</v>
      </c>
      <c r="BO27" s="102">
        <f t="shared" si="232"/>
        <v>-4.8202470235777506E-3</v>
      </c>
      <c r="BP27" s="102">
        <f t="shared" si="232"/>
        <v>-4.4219014604371942E-3</v>
      </c>
      <c r="BQ27" s="102">
        <f t="shared" si="232"/>
        <v>-4.4090461629474609E-3</v>
      </c>
      <c r="BR27" s="102">
        <f t="shared" si="232"/>
        <v>-4.463116134049816E-3</v>
      </c>
      <c r="BS27" s="102">
        <f t="shared" si="232"/>
        <v>-4.5452085759324357E-3</v>
      </c>
      <c r="BT27" s="102">
        <f t="shared" ref="BT27:CE27" si="233">(1+BT8)*(1+BT15)*(1+BT9)-1</f>
        <v>-4.7015948984279188E-3</v>
      </c>
      <c r="BU27" s="102">
        <f t="shared" si="233"/>
        <v>-4.8401909961638401E-3</v>
      </c>
      <c r="BV27" s="102">
        <f t="shared" si="233"/>
        <v>-4.9316406080210928E-3</v>
      </c>
      <c r="BW27" s="102">
        <f t="shared" si="233"/>
        <v>-5.054623634669464E-3</v>
      </c>
      <c r="BX27" s="102">
        <f t="shared" si="233"/>
        <v>-5.160991448935337E-3</v>
      </c>
      <c r="BY27" s="102">
        <f t="shared" si="233"/>
        <v>-5.3043754604472637E-3</v>
      </c>
      <c r="BZ27" s="102">
        <f t="shared" si="233"/>
        <v>-5.4570357173595596E-3</v>
      </c>
      <c r="CA27" s="102">
        <f t="shared" si="233"/>
        <v>-5.6034963541553573E-3</v>
      </c>
      <c r="CB27" s="102">
        <f t="shared" si="233"/>
        <v>-5.7825513017513153E-3</v>
      </c>
      <c r="CC27" s="102">
        <f t="shared" si="233"/>
        <v>-5.9343698642204679E-3</v>
      </c>
      <c r="CD27" s="102">
        <f t="shared" si="233"/>
        <v>-6.0917169846279595E-3</v>
      </c>
      <c r="CE27" s="102" t="e">
        <f t="shared" si="233"/>
        <v>#VALUE!</v>
      </c>
    </row>
    <row r="28" spans="1:83">
      <c r="A28" s="39" t="s">
        <v>482</v>
      </c>
      <c r="C28" s="172" t="s">
        <v>726</v>
      </c>
      <c r="D28" s="276" t="s">
        <v>762</v>
      </c>
      <c r="E28" s="108"/>
      <c r="F28" s="108">
        <f>((1-$D$3)+E10/E31)/(1+F27)-1</f>
        <v>8.5990723510576128E-3</v>
      </c>
      <c r="G28" s="108">
        <f t="shared" ref="G28:AL28" si="234">((1-$D$3)+F10/F31)/(1+G27)-1</f>
        <v>8.3792975294638694E-3</v>
      </c>
      <c r="H28" s="108">
        <f t="shared" si="234"/>
        <v>8.2589076527750382E-3</v>
      </c>
      <c r="I28" s="108">
        <f t="shared" si="234"/>
        <v>8.3186908917676217E-3</v>
      </c>
      <c r="J28" s="108">
        <f t="shared" si="234"/>
        <v>8.3927072951890391E-3</v>
      </c>
      <c r="K28" s="108">
        <f t="shared" si="234"/>
        <v>8.3857137741054633E-3</v>
      </c>
      <c r="L28" s="108">
        <f t="shared" si="234"/>
        <v>8.3959452927477862E-3</v>
      </c>
      <c r="M28" s="108">
        <f t="shared" si="234"/>
        <v>8.7090807153533678E-3</v>
      </c>
      <c r="N28" s="108">
        <f t="shared" si="234"/>
        <v>9.3676971224021521E-3</v>
      </c>
      <c r="O28" s="108">
        <f t="shared" si="234"/>
        <v>1.0373598970700337E-2</v>
      </c>
      <c r="P28" s="108">
        <f t="shared" si="234"/>
        <v>1.1293281991215931E-2</v>
      </c>
      <c r="Q28" s="108">
        <f t="shared" si="234"/>
        <v>1.2068571842297482E-2</v>
      </c>
      <c r="R28" s="108">
        <f t="shared" si="234"/>
        <v>1.2780396997958743E-2</v>
      </c>
      <c r="S28" s="108">
        <f t="shared" si="234"/>
        <v>1.3122086542751932E-2</v>
      </c>
      <c r="T28" s="108">
        <f t="shared" si="234"/>
        <v>1.3426343911167038E-2</v>
      </c>
      <c r="U28" s="108">
        <f t="shared" si="234"/>
        <v>1.3765561915748625E-2</v>
      </c>
      <c r="V28" s="108">
        <f t="shared" si="234"/>
        <v>1.4001410756772525E-2</v>
      </c>
      <c r="W28" s="108">
        <f t="shared" si="234"/>
        <v>1.4163596641349363E-2</v>
      </c>
      <c r="X28" s="108">
        <f t="shared" si="234"/>
        <v>1.4288999625420296E-2</v>
      </c>
      <c r="Y28" s="108">
        <f t="shared" si="234"/>
        <v>1.4329233602611735E-2</v>
      </c>
      <c r="Z28" s="108">
        <f t="shared" si="234"/>
        <v>1.4272693224360422E-2</v>
      </c>
      <c r="AA28" s="108">
        <f t="shared" si="234"/>
        <v>1.4102945818575296E-2</v>
      </c>
      <c r="AB28" s="108">
        <f t="shared" si="234"/>
        <v>1.3881444847845037E-2</v>
      </c>
      <c r="AC28" s="108">
        <f t="shared" si="234"/>
        <v>1.3606085496049802E-2</v>
      </c>
      <c r="AD28" s="108">
        <f t="shared" si="234"/>
        <v>1.3329110104621789E-2</v>
      </c>
      <c r="AE28" s="108">
        <f t="shared" si="234"/>
        <v>1.3124526969960248E-2</v>
      </c>
      <c r="AF28" s="108">
        <f t="shared" si="234"/>
        <v>1.2986608682411971E-2</v>
      </c>
      <c r="AG28" s="108">
        <f t="shared" si="234"/>
        <v>1.2918561973541021E-2</v>
      </c>
      <c r="AH28" s="108">
        <f t="shared" si="234"/>
        <v>1.2879515019290411E-2</v>
      </c>
      <c r="AI28" s="108">
        <f t="shared" si="234"/>
        <v>1.2899854599796701E-2</v>
      </c>
      <c r="AJ28" s="108">
        <f t="shared" si="234"/>
        <v>1.2972740369132874E-2</v>
      </c>
      <c r="AK28" s="108">
        <f t="shared" si="234"/>
        <v>1.3134593343021361E-2</v>
      </c>
      <c r="AL28" s="108">
        <f t="shared" si="234"/>
        <v>1.3292719734191438E-2</v>
      </c>
      <c r="AM28" s="108">
        <f t="shared" ref="AM28" si="235">((1-$D$3)+AL10/AL31)/(1+AM27)-1</f>
        <v>1.336925134817557E-2</v>
      </c>
      <c r="AN28" s="108">
        <f t="shared" ref="AN28" si="236">((1-$D$3)+AM10/AM31)/(1+AN27)-1</f>
        <v>1.3427267743889804E-2</v>
      </c>
      <c r="AO28" s="108">
        <f t="shared" ref="AO28" si="237">((1-$D$3)+AN10/AN31)/(1+AO27)-1</f>
        <v>1.3474589305652929E-2</v>
      </c>
      <c r="AP28" s="108">
        <f t="shared" ref="AP28" si="238">((1-$D$3)+AO10/AO31)/(1+AP27)-1</f>
        <v>1.3388116518347815E-2</v>
      </c>
      <c r="AQ28" s="108">
        <f t="shared" ref="AQ28" si="239">((1-$D$3)+AP10/AP31)/(1+AQ27)-1</f>
        <v>1.3103883429915753E-2</v>
      </c>
      <c r="AR28" s="108">
        <f t="shared" ref="AR28" si="240">((1-$D$3)+AQ10/AQ31)/(1+AR27)-1</f>
        <v>1.2772004683249349E-2</v>
      </c>
      <c r="AS28" s="108">
        <f t="shared" ref="AS28" si="241">((1-$D$3)+AR10/AR31)/(1+AS27)-1</f>
        <v>1.2602030089990945E-2</v>
      </c>
      <c r="AT28" s="108">
        <f t="shared" ref="AT28" si="242">((1-$D$3)+AS10/AS31)/(1+AT27)-1</f>
        <v>1.2678335112299655E-2</v>
      </c>
      <c r="AU28" s="108">
        <f t="shared" ref="AU28" si="243">((1-$D$3)+AT10/AT31)/(1+AU27)-1</f>
        <v>1.2686003633864296E-2</v>
      </c>
      <c r="AV28" s="108">
        <f t="shared" ref="AV28" si="244">((1-$D$3)+AU10/AU31)/(1+AV27)-1</f>
        <v>1.2516335364605613E-2</v>
      </c>
      <c r="AW28" s="108">
        <f t="shared" ref="AW28" si="245">((1-$D$3)+AV10/AV31)/(1+AW27)-1</f>
        <v>1.238609106895372E-2</v>
      </c>
      <c r="AX28" s="108">
        <f t="shared" ref="AX28" si="246">((1-$D$3)+AW10/AW31)/(1+AX27)-1</f>
        <v>1.2318329334899403E-2</v>
      </c>
      <c r="AY28" s="108">
        <f t="shared" ref="AY28" si="247">((1-$D$3)+AX10/AX31)/(1+AY27)-1</f>
        <v>1.2297815146694369E-2</v>
      </c>
      <c r="AZ28" s="108">
        <f t="shared" ref="AZ28" si="248">((1-$D$3)+AY10/AY31)/(1+AZ27)-1</f>
        <v>1.2457502350776917E-2</v>
      </c>
      <c r="BA28" s="108">
        <f t="shared" ref="BA28" si="249">((1-$D$3)+AZ10/AZ31)/(1+BA27)-1</f>
        <v>1.2576445350096277E-2</v>
      </c>
      <c r="BB28" s="108">
        <f t="shared" ref="BB28" si="250">((1-$D$3)+BA10/BA31)/(1+BB27)-1</f>
        <v>1.2545550802043115E-2</v>
      </c>
      <c r="BC28" s="108">
        <f t="shared" ref="BC28" si="251">((1-$D$3)+BB10/BB31)/(1+BC27)-1</f>
        <v>1.251528082319231E-2</v>
      </c>
      <c r="BD28" s="108">
        <f t="shared" ref="BD28" si="252">((1-$D$3)+BC10/BC31)/(1+BD27)-1</f>
        <v>1.2607021169319443E-2</v>
      </c>
      <c r="BE28" s="108">
        <f t="shared" ref="BE28" si="253">((1-$D$3)+BD10/BD31)/(1+BE27)-1</f>
        <v>1.2799674215673296E-2</v>
      </c>
      <c r="BF28" s="108">
        <f t="shared" ref="BF28" si="254">((1-$D$3)+BE10/BE31)/(1+BF27)-1</f>
        <v>1.2923618721047747E-2</v>
      </c>
      <c r="BG28" s="108">
        <f t="shared" ref="BG28" si="255">((1-$D$3)+BF10/BF31)/(1+BG27)-1</f>
        <v>1.2989157836579945E-2</v>
      </c>
      <c r="BH28" s="108">
        <f t="shared" ref="BH28" si="256">((1-$D$3)+BG10/BG31)/(1+BH27)-1</f>
        <v>1.3005690990663954E-2</v>
      </c>
      <c r="BI28" s="108">
        <f t="shared" ref="BI28" si="257">((1-$D$3)+BH10/BH31)/(1+BI27)-1</f>
        <v>1.2982602587218173E-2</v>
      </c>
      <c r="BJ28" s="108">
        <f t="shared" ref="BJ28" si="258">((1-$D$3)+BI10/BI31)/(1+BJ27)-1</f>
        <v>1.2902139042634264E-2</v>
      </c>
      <c r="BK28" s="108">
        <f t="shared" ref="BK28" si="259">((1-$D$3)+BJ10/BJ31)/(1+BK27)-1</f>
        <v>1.2582737408462163E-2</v>
      </c>
      <c r="BL28" s="108">
        <f t="shared" ref="BL28" si="260">((1-$D$3)+BK10/BK31)/(1+BL27)-1</f>
        <v>1.1914620543672427E-2</v>
      </c>
      <c r="BM28" s="108">
        <f t="shared" ref="BM28" si="261">((1-$D$3)+BL10/BL31)/(1+BM27)-1</f>
        <v>1.0861050117821236E-2</v>
      </c>
      <c r="BN28" s="108">
        <f t="shared" ref="BN28" si="262">((1-$D$3)+BM10/BM31)/(1+BN27)-1</f>
        <v>9.9912785217501909E-3</v>
      </c>
      <c r="BO28" s="108">
        <f t="shared" ref="BO28" si="263">((1-$D$3)+BN10/BN31)/(1+BO27)-1</f>
        <v>9.3581107853200063E-3</v>
      </c>
      <c r="BP28" s="108">
        <f t="shared" ref="BP28" si="264">((1-$D$3)+BO10/BO31)/(1+BP27)-1</f>
        <v>8.8276038816721414E-3</v>
      </c>
      <c r="BQ28" s="108">
        <f t="shared" ref="BQ28" si="265">((1-$D$3)+BP10/BP31)/(1+BQ27)-1</f>
        <v>8.7008398935479736E-3</v>
      </c>
      <c r="BR28" s="108">
        <f t="shared" ref="BR28" si="266">((1-$D$3)+BQ10/BQ31)/(1+BR27)-1</f>
        <v>8.6450276210738863E-3</v>
      </c>
      <c r="BS28" s="108">
        <f t="shared" ref="BS28" si="267">((1-$D$3)+BR10/BR31)/(1+BS27)-1</f>
        <v>8.619036303284755E-3</v>
      </c>
      <c r="BT28" s="108">
        <f t="shared" ref="BT28" si="268">((1-$D$3)+BS10/BS31)/(1+BT27)-1</f>
        <v>8.6690479327049541E-3</v>
      </c>
      <c r="BU28" s="108">
        <f t="shared" ref="BU28" si="269">((1-$D$3)+BT10/BT31)/(1+BU27)-1</f>
        <v>8.6999608190458932E-3</v>
      </c>
      <c r="BV28" s="108">
        <f t="shared" ref="BV28" si="270">((1-$D$3)+BU10/BU31)/(1+BV27)-1</f>
        <v>8.6824771435587422E-3</v>
      </c>
      <c r="BW28" s="108">
        <f t="shared" ref="BW28" si="271">((1-$D$3)+BV10/BV31)/(1+BW27)-1</f>
        <v>8.6975043471875235E-3</v>
      </c>
      <c r="BX28" s="108">
        <f t="shared" ref="BX28" si="272">((1-$D$3)+BW10/BW31)/(1+BX27)-1</f>
        <v>8.6954704540036509E-3</v>
      </c>
      <c r="BY28" s="108">
        <f t="shared" ref="BY28" si="273">((1-$D$3)+BX10/BX31)/(1+BY27)-1</f>
        <v>8.7311660411450998E-3</v>
      </c>
      <c r="BZ28" s="108">
        <f t="shared" ref="BZ28" si="274">((1-$D$3)+BY10/BY31)/(1+BZ27)-1</f>
        <v>8.7755938468010442E-3</v>
      </c>
      <c r="CA28" s="108">
        <f t="shared" ref="CA28" si="275">((1-$D$3)+BZ10/BZ31)/(1+CA27)-1</f>
        <v>8.8128677277494738E-3</v>
      </c>
      <c r="CB28" s="108">
        <f t="shared" ref="CB28" si="276">((1-$D$3)+CA10/CA31)/(1+CB27)-1</f>
        <v>8.8825305860062986E-3</v>
      </c>
      <c r="CC28" s="108">
        <f t="shared" ref="CC28" si="277">((1-$D$3)+CB10/CB31)/(1+CC27)-1</f>
        <v>8.9231370708113822E-3</v>
      </c>
      <c r="CD28" s="108">
        <f t="shared" ref="CD28" si="278">((1-$D$3)+CC10/CC31)/(1+CD27)-1</f>
        <v>8.9686261544339452E-3</v>
      </c>
      <c r="CE28" s="108" t="e">
        <f t="shared" ref="CE28" si="279">((1-$D$3)+CD10/CD31)/(1+CE27)-1</f>
        <v>#VALUE!</v>
      </c>
    </row>
    <row r="29" spans="1:83">
      <c r="A29" s="39" t="s">
        <v>482</v>
      </c>
      <c r="C29" s="18" t="s">
        <v>479</v>
      </c>
      <c r="D29" s="276" t="s">
        <v>771</v>
      </c>
      <c r="E29" s="102"/>
      <c r="F29" s="102">
        <f t="shared" ref="F29" si="280">(1+F27)^($B$1*(1-$D$4))*(1+F7)*(1+F23)^$B$1*(1+F26)^$B$1*(1+F28)^(1-$D$2-$D$4*$B$1)*(1+F6)^$D$2-1</f>
        <v>6.8697335182887898E-3</v>
      </c>
      <c r="G29" s="102">
        <f t="shared" ref="G29" si="281">(1+G27)^($B$1*(1-$D$4))*(1+G7)*(1+G23)^$B$1*(1+G26)^$B$1*(1+G28)^(1-$D$2-$D$4*$B$1)*(1+G6)^$D$2-1</f>
        <v>6.723746364215577E-3</v>
      </c>
      <c r="H29" s="102">
        <f t="shared" ref="H29" si="282">(1+H27)^($B$1*(1-$D$4))*(1+H7)*(1+H23)^$B$1*(1+H26)^$B$1*(1+H28)^(1-$D$2-$D$4*$B$1)*(1+H6)^$D$2-1</f>
        <v>6.6256431275026895E-3</v>
      </c>
      <c r="I29" s="102">
        <f t="shared" ref="I29" si="283">(1+I27)^($B$1*(1-$D$4))*(1+I7)*(1+I23)^$B$1*(1+I26)^$B$1*(1+I28)^(1-$D$2-$D$4*$B$1)*(1+I6)^$D$2-1</f>
        <v>6.6120651856587109E-3</v>
      </c>
      <c r="J29" s="102">
        <f t="shared" ref="J29" si="284">(1+J27)^($B$1*(1-$D$4))*(1+J7)*(1+J23)^$B$1*(1+J26)^$B$1*(1+J28)^(1-$D$2-$D$4*$B$1)*(1+J6)^$D$2-1</f>
        <v>6.6073787500369185E-3</v>
      </c>
      <c r="K29" s="102">
        <f t="shared" ref="K29" si="285">(1+K27)^($B$1*(1-$D$4))*(1+K7)*(1+K23)^$B$1*(1+K26)^$B$1*(1+K28)^(1-$D$2-$D$4*$B$1)*(1+K6)^$D$2-1</f>
        <v>6.5680701173551626E-3</v>
      </c>
      <c r="L29" s="102">
        <f t="shared" ref="L29" si="286">(1+L27)^($B$1*(1-$D$4))*(1+L7)*(1+L23)^$B$1*(1+L26)^$B$1*(1+L28)^(1-$D$2-$D$4*$B$1)*(1+L6)^$D$2-1</f>
        <v>6.5386626628320954E-3</v>
      </c>
      <c r="M29" s="102">
        <f t="shared" ref="M29" si="287">(1+M27)^($B$1*(1-$D$4))*(1+M7)*(1+M23)^$B$1*(1+M26)^$B$1*(1+M28)^(1-$D$2-$D$4*$B$1)*(1+M6)^$D$2-1</f>
        <v>6.6490657833278011E-3</v>
      </c>
      <c r="N29" s="102">
        <f t="shared" ref="N29" si="288">(1+N27)^($B$1*(1-$D$4))*(1+N7)*(1+N23)^$B$1*(1+N26)^$B$1*(1+N28)^(1-$D$2-$D$4*$B$1)*(1+N6)^$D$2-1</f>
        <v>6.9186517451307328E-3</v>
      </c>
      <c r="O29" s="102">
        <f t="shared" ref="O29" si="289">(1+O27)^($B$1*(1-$D$4))*(1+O7)*(1+O23)^$B$1*(1+O26)^$B$1*(1+O28)^(1-$D$2-$D$4*$B$1)*(1+O6)^$D$2-1</f>
        <v>7.3481927122958091E-3</v>
      </c>
      <c r="P29" s="102">
        <f t="shared" ref="P29" si="290">(1+P27)^($B$1*(1-$D$4))*(1+P7)*(1+P23)^$B$1*(1+P26)^$B$1*(1+P28)^(1-$D$2-$D$4*$B$1)*(1+P6)^$D$2-1</f>
        <v>7.7405739116338523E-3</v>
      </c>
      <c r="Q29" s="102">
        <f t="shared" ref="Q29" si="291">(1+Q27)^($B$1*(1-$D$4))*(1+Q7)*(1+Q23)^$B$1*(1+Q26)^$B$1*(1+Q28)^(1-$D$2-$D$4*$B$1)*(1+Q6)^$D$2-1</f>
        <v>8.0692745034776081E-3</v>
      </c>
      <c r="R29" s="102">
        <f t="shared" ref="R29" si="292">(1+R27)^($B$1*(1-$D$4))*(1+R7)*(1+R23)^$B$1*(1+R26)^$B$1*(1+R28)^(1-$D$2-$D$4*$B$1)*(1+R6)^$D$2-1</f>
        <v>8.3709345000917423E-3</v>
      </c>
      <c r="S29" s="102">
        <f t="shared" ref="S29" si="293">(1+S27)^($B$1*(1-$D$4))*(1+S7)*(1+S23)^$B$1*(1+S26)^$B$1*(1+S28)^(1-$D$2-$D$4*$B$1)*(1+S6)^$D$2-1</f>
        <v>8.5062363146302111E-3</v>
      </c>
      <c r="T29" s="102">
        <f t="shared" ref="T29" si="294">(1+T27)^($B$1*(1-$D$4))*(1+T7)*(1+T23)^$B$1*(1+T26)^$B$1*(1+T28)^(1-$D$2-$D$4*$B$1)*(1+T6)^$D$2-1</f>
        <v>8.625952398243264E-3</v>
      </c>
      <c r="U29" s="102">
        <f t="shared" ref="U29" si="295">(1+U27)^($B$1*(1-$D$4))*(1+U7)*(1+U23)^$B$1*(1+U26)^$B$1*(1+U28)^(1-$D$2-$D$4*$B$1)*(1+U6)^$D$2-1</f>
        <v>8.7628409040259037E-3</v>
      </c>
      <c r="V29" s="102">
        <f t="shared" ref="V29" si="296">(1+V27)^($B$1*(1-$D$4))*(1+V7)*(1+V23)^$B$1*(1+V26)^$B$1*(1+V28)^(1-$D$2-$D$4*$B$1)*(1+V6)^$D$2-1</f>
        <v>8.8540805851535787E-3</v>
      </c>
      <c r="W29" s="102">
        <f t="shared" ref="W29" si="297">(1+W27)^($B$1*(1-$D$4))*(1+W7)*(1+W23)^$B$1*(1+W26)^$B$1*(1+W28)^(1-$D$2-$D$4*$B$1)*(1+W6)^$D$2-1</f>
        <v>8.9130209655132742E-3</v>
      </c>
      <c r="X29" s="102">
        <f t="shared" ref="X29" si="298">(1+X27)^($B$1*(1-$D$4))*(1+X7)*(1+X23)^$B$1*(1+X26)^$B$1*(1+X28)^(1-$D$2-$D$4*$B$1)*(1+X6)^$D$2-1</f>
        <v>8.9562834037324457E-3</v>
      </c>
      <c r="Y29" s="102">
        <f t="shared" ref="Y29" si="299">(1+Y27)^($B$1*(1-$D$4))*(1+Y7)*(1+Y23)^$B$1*(1+Y26)^$B$1*(1+Y28)^(1-$D$2-$D$4*$B$1)*(1+Y6)^$D$2-1</f>
        <v>8.9618339906243349E-3</v>
      </c>
      <c r="Z29" s="102">
        <f t="shared" ref="Z29" si="300">(1+Z27)^($B$1*(1-$D$4))*(1+Z7)*(1+Z23)^$B$1*(1+Z26)^$B$1*(1+Z28)^(1-$D$2-$D$4*$B$1)*(1+Z6)^$D$2-1</f>
        <v>8.9242896688734863E-3</v>
      </c>
      <c r="AA29" s="102">
        <f t="shared" ref="AA29" si="301">(1+AA27)^($B$1*(1-$D$4))*(1+AA7)*(1+AA23)^$B$1*(1+AA26)^$B$1*(1+AA28)^(1-$D$2-$D$4*$B$1)*(1+AA6)^$D$2-1</f>
        <v>8.8360651324566053E-3</v>
      </c>
      <c r="AB29" s="102">
        <f t="shared" ref="AB29" si="302">(1+AB27)^($B$1*(1-$D$4))*(1+AB7)*(1+AB23)^$B$1*(1+AB26)^$B$1*(1+AB28)^(1-$D$2-$D$4*$B$1)*(1+AB6)^$D$2-1</f>
        <v>8.7248973771181237E-3</v>
      </c>
      <c r="AC29" s="102">
        <f t="shared" ref="AC29" si="303">(1+AC27)^($B$1*(1-$D$4))*(1+AC7)*(1+AC23)^$B$1*(1+AC26)^$B$1*(1+AC28)^(1-$D$2-$D$4*$B$1)*(1+AC6)^$D$2-1</f>
        <v>8.5897419594596069E-3</v>
      </c>
      <c r="AD29" s="102">
        <f t="shared" ref="AD29" si="304">(1+AD27)^($B$1*(1-$D$4))*(1+AD7)*(1+AD23)^$B$1*(1+AD26)^$B$1*(1+AD28)^(1-$D$2-$D$4*$B$1)*(1+AD6)^$D$2-1</f>
        <v>8.4542213524034793E-3</v>
      </c>
      <c r="AE29" s="102">
        <f t="shared" ref="AE29" si="305">(1+AE27)^($B$1*(1-$D$4))*(1+AE7)*(1+AE23)^$B$1*(1+AE26)^$B$1*(1+AE28)^(1-$D$2-$D$4*$B$1)*(1+AE6)^$D$2-1</f>
        <v>8.3518976363881059E-3</v>
      </c>
      <c r="AF29" s="102">
        <f t="shared" ref="AF29" si="306">(1+AF27)^($B$1*(1-$D$4))*(1+AF7)*(1+AF23)^$B$1*(1+AF26)^$B$1*(1+AF28)^(1-$D$2-$D$4*$B$1)*(1+AF6)^$D$2-1</f>
        <v>8.2802120843983307E-3</v>
      </c>
      <c r="AG29" s="102">
        <f t="shared" ref="AG29" si="307">(1+AG27)^($B$1*(1-$D$4))*(1+AG7)*(1+AG23)^$B$1*(1+AG26)^$B$1*(1+AG28)^(1-$D$2-$D$4*$B$1)*(1+AG6)^$D$2-1</f>
        <v>8.2406542698689744E-3</v>
      </c>
      <c r="AH29" s="102">
        <f t="shared" ref="AH29" si="308">(1+AH27)^($B$1*(1-$D$4))*(1+AH7)*(1+AH23)^$B$1*(1+AH26)^$B$1*(1+AH28)^(1-$D$2-$D$4*$B$1)*(1+AH6)^$D$2-1</f>
        <v>8.2147037932103206E-3</v>
      </c>
      <c r="AI29" s="102">
        <f t="shared" ref="AI29" si="309">(1+AI27)^($B$1*(1-$D$4))*(1+AI7)*(1+AI23)^$B$1*(1+AI26)^$B$1*(1+AI28)^(1-$D$2-$D$4*$B$1)*(1+AI6)^$D$2-1</f>
        <v>8.2161539428431407E-3</v>
      </c>
      <c r="AJ29" s="102">
        <f t="shared" ref="AJ29" si="310">(1+AJ27)^($B$1*(1-$D$4))*(1+AJ7)*(1+AJ23)^$B$1*(1+AJ26)^$B$1*(1+AJ28)^(1-$D$2-$D$4*$B$1)*(1+AJ6)^$D$2-1</f>
        <v>8.2419233308386186E-3</v>
      </c>
      <c r="AK29" s="102">
        <f t="shared" ref="AK29" si="311">(1+AK27)^($B$1*(1-$D$4))*(1+AK7)*(1+AK23)^$B$1*(1+AK26)^$B$1*(1+AK28)^(1-$D$2-$D$4*$B$1)*(1+AK6)^$D$2-1</f>
        <v>8.3085608243391729E-3</v>
      </c>
      <c r="AL29" s="102">
        <f t="shared" ref="AL29" si="312">(1+AL27)^($B$1*(1-$D$4))*(1+AL7)*(1+AL23)^$B$1*(1+AL26)^$B$1*(1+AL28)^(1-$D$2-$D$4*$B$1)*(1+AL6)^$D$2-1</f>
        <v>8.3740377134386978E-3</v>
      </c>
      <c r="AM29" s="102">
        <f t="shared" ref="AM29:BS29" si="313">(1+AM27)^($B$1*(1-$D$4))*(1+AM7)*(1+AM23)^$B$1*(1+AM26)^$B$1*(1+AM28)^(1-$D$2-$D$4*$B$1)*(1+AM6)^$D$2-1</f>
        <v>8.4029868036312738E-3</v>
      </c>
      <c r="AN29" s="102">
        <f t="shared" si="313"/>
        <v>8.4239467587108319E-3</v>
      </c>
      <c r="AO29" s="102">
        <f t="shared" si="313"/>
        <v>8.4404310219585721E-3</v>
      </c>
      <c r="AP29" s="102">
        <f t="shared" si="313"/>
        <v>8.3965468088396111E-3</v>
      </c>
      <c r="AQ29" s="102">
        <f t="shared" si="313"/>
        <v>8.2631177698684333E-3</v>
      </c>
      <c r="AR29" s="102">
        <f t="shared" si="313"/>
        <v>8.1080686236363331E-3</v>
      </c>
      <c r="AS29" s="102">
        <f t="shared" si="313"/>
        <v>8.0264834310270761E-3</v>
      </c>
      <c r="AT29" s="102">
        <f t="shared" si="313"/>
        <v>8.0568257023674317E-3</v>
      </c>
      <c r="AU29" s="102">
        <f t="shared" si="313"/>
        <v>8.0563304239928968E-3</v>
      </c>
      <c r="AV29" s="102">
        <f t="shared" si="313"/>
        <v>7.9755701098713772E-3</v>
      </c>
      <c r="AW29" s="102">
        <f t="shared" si="313"/>
        <v>7.9127828328651173E-3</v>
      </c>
      <c r="AX29" s="102">
        <f t="shared" si="313"/>
        <v>7.8784705294037138E-3</v>
      </c>
      <c r="AY29" s="102">
        <f t="shared" si="313"/>
        <v>7.8657661483607644E-3</v>
      </c>
      <c r="AZ29" s="102">
        <f t="shared" si="313"/>
        <v>7.9350729712555079E-3</v>
      </c>
      <c r="BA29" s="102">
        <f t="shared" si="313"/>
        <v>7.9862153248717593E-3</v>
      </c>
      <c r="BB29" s="102">
        <f t="shared" si="313"/>
        <v>7.9696177701711335E-3</v>
      </c>
      <c r="BC29" s="102">
        <f t="shared" si="313"/>
        <v>7.9534473037707887E-3</v>
      </c>
      <c r="BD29" s="102">
        <f t="shared" si="313"/>
        <v>7.9928085816651784E-3</v>
      </c>
      <c r="BE29" s="102">
        <f t="shared" si="313"/>
        <v>8.078219243011997E-3</v>
      </c>
      <c r="BF29" s="102">
        <f t="shared" si="313"/>
        <v>8.132754929523589E-3</v>
      </c>
      <c r="BG29" s="102">
        <f t="shared" si="313"/>
        <v>8.1610248438683808E-3</v>
      </c>
      <c r="BH29" s="102">
        <f t="shared" si="313"/>
        <v>8.1672360179030346E-3</v>
      </c>
      <c r="BI29" s="102">
        <f t="shared" si="313"/>
        <v>8.1555968935620449E-3</v>
      </c>
      <c r="BJ29" s="102">
        <f t="shared" si="313"/>
        <v>8.1180062436443379E-3</v>
      </c>
      <c r="BK29" s="102">
        <f t="shared" si="313"/>
        <v>7.9719774947628608E-3</v>
      </c>
      <c r="BL29" s="102">
        <f t="shared" si="313"/>
        <v>7.6673788458796466E-3</v>
      </c>
      <c r="BM29" s="102">
        <f t="shared" si="313"/>
        <v>7.1870307150851964E-3</v>
      </c>
      <c r="BN29" s="102">
        <f t="shared" si="313"/>
        <v>6.7891373778747877E-3</v>
      </c>
      <c r="BO29" s="102">
        <f t="shared" si="313"/>
        <v>6.4980175631443871E-3</v>
      </c>
      <c r="BP29" s="102">
        <f t="shared" si="313"/>
        <v>6.253079127406469E-3</v>
      </c>
      <c r="BQ29" s="102">
        <f t="shared" si="313"/>
        <v>6.191450362991846E-3</v>
      </c>
      <c r="BR29" s="102">
        <f t="shared" si="313"/>
        <v>6.1621506767615131E-3</v>
      </c>
      <c r="BS29" s="102">
        <f t="shared" si="313"/>
        <v>6.1465311609549822E-3</v>
      </c>
      <c r="BT29" s="102">
        <f t="shared" ref="BT29:CE29" si="314">(1+BT27)^($B$1*(1-$D$4))*(1+BT7)*(1+BT23)^$B$1*(1+BT26)^$B$1*(1+BT28)^(1-$D$2-$D$4*$B$1)*(1+BT6)^$D$2-1</f>
        <v>6.1656251594870426E-3</v>
      </c>
      <c r="BU29" s="102">
        <f t="shared" si="314"/>
        <v>6.1762297664940125E-3</v>
      </c>
      <c r="BV29" s="102">
        <f t="shared" si="314"/>
        <v>6.1649918015802552E-3</v>
      </c>
      <c r="BW29" s="102">
        <f t="shared" si="314"/>
        <v>6.1686679728467642E-3</v>
      </c>
      <c r="BX29" s="102">
        <f t="shared" si="314"/>
        <v>6.1647311605903532E-3</v>
      </c>
      <c r="BY29" s="102">
        <f t="shared" si="314"/>
        <v>6.1780859582802883E-3</v>
      </c>
      <c r="BZ29" s="102">
        <f t="shared" si="314"/>
        <v>6.1955704332665729E-3</v>
      </c>
      <c r="CA29" s="102">
        <f t="shared" si="314"/>
        <v>6.2099602393859143E-3</v>
      </c>
      <c r="CB29" s="102">
        <f t="shared" si="314"/>
        <v>6.23923109790403E-3</v>
      </c>
      <c r="CC29" s="102">
        <f t="shared" si="314"/>
        <v>6.2554570557384892E-3</v>
      </c>
      <c r="CD29" s="102">
        <f t="shared" si="314"/>
        <v>6.2740437847328412E-3</v>
      </c>
      <c r="CE29" s="102" t="e">
        <f t="shared" si="314"/>
        <v>#VALUE!</v>
      </c>
    </row>
    <row r="30" spans="1:83">
      <c r="A30" s="39" t="s">
        <v>482</v>
      </c>
      <c r="C30" s="18" t="s">
        <v>480</v>
      </c>
      <c r="D30" s="276" t="s">
        <v>772</v>
      </c>
      <c r="E30" s="11">
        <f>InputDataB_ModelSpecAssumptions!$I$51</f>
        <v>-3.7695154730588154E-3</v>
      </c>
      <c r="F30" s="102">
        <f>(1+F29)*(1+F9)*(1+F15)-1</f>
        <v>9.5117034097800257E-3</v>
      </c>
      <c r="G30" s="102">
        <f t="shared" ref="G30:AL30" si="315">(1+G29)*(1+G9)*(1+G15)-1</f>
        <v>9.6201312037651476E-3</v>
      </c>
      <c r="H30" s="102">
        <f t="shared" si="315"/>
        <v>9.6651803717238138E-3</v>
      </c>
      <c r="I30" s="102">
        <f t="shared" si="315"/>
        <v>9.610562267204692E-3</v>
      </c>
      <c r="J30" s="102">
        <f t="shared" si="315"/>
        <v>9.5547533621536118E-3</v>
      </c>
      <c r="K30" s="102">
        <f t="shared" si="315"/>
        <v>9.5469523014262148E-3</v>
      </c>
      <c r="L30" s="102">
        <f t="shared" si="315"/>
        <v>9.5252357634181273E-3</v>
      </c>
      <c r="M30" s="102">
        <f t="shared" si="315"/>
        <v>9.353759322585864E-3</v>
      </c>
      <c r="N30" s="102">
        <f t="shared" si="315"/>
        <v>8.9667259621866169E-3</v>
      </c>
      <c r="O30" s="102">
        <f t="shared" si="315"/>
        <v>8.3551884217483163E-3</v>
      </c>
      <c r="P30" s="102">
        <f t="shared" si="315"/>
        <v>7.7758342061606811E-3</v>
      </c>
      <c r="Q30" s="102">
        <f t="shared" si="315"/>
        <v>7.2594784425694669E-3</v>
      </c>
      <c r="R30" s="102">
        <f t="shared" si="315"/>
        <v>6.7673662712286475E-3</v>
      </c>
      <c r="S30" s="102">
        <f t="shared" si="315"/>
        <v>6.4464348666746218E-3</v>
      </c>
      <c r="T30" s="102">
        <f t="shared" si="315"/>
        <v>6.1638159583798924E-3</v>
      </c>
      <c r="U30" s="102">
        <f t="shared" si="315"/>
        <v>5.8860188558713666E-3</v>
      </c>
      <c r="V30" s="102">
        <f t="shared" si="315"/>
        <v>5.6413887365354132E-3</v>
      </c>
      <c r="W30" s="102">
        <f t="shared" si="315"/>
        <v>5.42993892677468E-3</v>
      </c>
      <c r="X30" s="102">
        <f t="shared" si="315"/>
        <v>5.255093589219495E-3</v>
      </c>
      <c r="Y30" s="102">
        <f t="shared" si="315"/>
        <v>5.106928437277114E-3</v>
      </c>
      <c r="Z30" s="102">
        <f t="shared" si="315"/>
        <v>5.0073570534732159E-3</v>
      </c>
      <c r="AA30" s="102">
        <f t="shared" si="315"/>
        <v>4.9899526316599108E-3</v>
      </c>
      <c r="AB30" s="102">
        <f t="shared" si="315"/>
        <v>5.0008322189367682E-3</v>
      </c>
      <c r="AC30" s="102">
        <f t="shared" si="315"/>
        <v>5.0323068309465757E-3</v>
      </c>
      <c r="AD30" s="102">
        <f t="shared" si="315"/>
        <v>5.0970543285082659E-3</v>
      </c>
      <c r="AE30" s="102">
        <f t="shared" si="315"/>
        <v>5.1605194031016932E-3</v>
      </c>
      <c r="AF30" s="102">
        <f t="shared" si="315"/>
        <v>5.1790305517640522E-3</v>
      </c>
      <c r="AG30" s="102">
        <f t="shared" si="315"/>
        <v>5.1675697797843867E-3</v>
      </c>
      <c r="AH30" s="102">
        <f t="shared" si="315"/>
        <v>5.1399171827999357E-3</v>
      </c>
      <c r="AI30" s="102">
        <f t="shared" si="315"/>
        <v>5.0909361993081159E-3</v>
      </c>
      <c r="AJ30" s="102">
        <f t="shared" si="315"/>
        <v>5.0057270704588763E-3</v>
      </c>
      <c r="AK30" s="102">
        <f t="shared" si="315"/>
        <v>4.8774755823710603E-3</v>
      </c>
      <c r="AL30" s="102">
        <f t="shared" si="315"/>
        <v>4.7415396000474175E-3</v>
      </c>
      <c r="AM30" s="102">
        <f t="shared" ref="AM30:BS30" si="316">(1+AM29)*(1+AM9)*(1+AM15)-1</f>
        <v>4.6281025269512277E-3</v>
      </c>
      <c r="AN30" s="102">
        <f t="shared" si="316"/>
        <v>4.5407512065622768E-3</v>
      </c>
      <c r="AO30" s="102">
        <f t="shared" si="316"/>
        <v>4.4502145225149281E-3</v>
      </c>
      <c r="AP30" s="102">
        <f t="shared" si="316"/>
        <v>4.4148162530048829E-3</v>
      </c>
      <c r="AQ30" s="102">
        <f t="shared" si="316"/>
        <v>4.4885685770075234E-3</v>
      </c>
      <c r="AR30" s="102">
        <f t="shared" si="316"/>
        <v>4.5959794735697113E-3</v>
      </c>
      <c r="AS30" s="102">
        <f t="shared" si="316"/>
        <v>4.6058581734393922E-3</v>
      </c>
      <c r="AT30" s="102">
        <f t="shared" si="316"/>
        <v>4.486516803770435E-3</v>
      </c>
      <c r="AU30" s="102">
        <f t="shared" si="316"/>
        <v>4.3898092459151439E-3</v>
      </c>
      <c r="AV30" s="102">
        <f t="shared" si="316"/>
        <v>4.4112924823267452E-3</v>
      </c>
      <c r="AW30" s="102">
        <f t="shared" si="316"/>
        <v>4.4175567114173031E-3</v>
      </c>
      <c r="AX30" s="102">
        <f t="shared" si="316"/>
        <v>4.3897914900359325E-3</v>
      </c>
      <c r="AY30" s="102">
        <f t="shared" si="316"/>
        <v>4.3562363572937635E-3</v>
      </c>
      <c r="AZ30" s="102">
        <f t="shared" si="316"/>
        <v>4.2177286868800845E-3</v>
      </c>
      <c r="BA30" s="102">
        <f t="shared" si="316"/>
        <v>4.0907488675774317E-3</v>
      </c>
      <c r="BB30" s="102">
        <f t="shared" si="316"/>
        <v>4.0374012259920544E-3</v>
      </c>
      <c r="BC30" s="102">
        <f t="shared" si="316"/>
        <v>3.980304808190116E-3</v>
      </c>
      <c r="BD30" s="102">
        <f t="shared" si="316"/>
        <v>3.8652198214474964E-3</v>
      </c>
      <c r="BE30" s="102">
        <f t="shared" si="316"/>
        <v>3.7088849085560316E-3</v>
      </c>
      <c r="BF30" s="102">
        <f t="shared" si="316"/>
        <v>3.5567688948412446E-3</v>
      </c>
      <c r="BG30" s="102">
        <f t="shared" si="316"/>
        <v>3.4014268737840858E-3</v>
      </c>
      <c r="BH30" s="102">
        <f t="shared" si="316"/>
        <v>3.2964602547553845E-3</v>
      </c>
      <c r="BI30" s="102">
        <f t="shared" si="316"/>
        <v>3.2061296009613383E-3</v>
      </c>
      <c r="BJ30" s="102">
        <f t="shared" si="316"/>
        <v>3.1586240775891561E-3</v>
      </c>
      <c r="BK30" s="102">
        <f t="shared" si="316"/>
        <v>3.257662899627034E-3</v>
      </c>
      <c r="BL30" s="102">
        <f t="shared" si="316"/>
        <v>3.5304302585579261E-3</v>
      </c>
      <c r="BM30" s="102">
        <f t="shared" si="316"/>
        <v>4.0227159865293682E-3</v>
      </c>
      <c r="BN30" s="102">
        <f t="shared" si="316"/>
        <v>4.4371133194489598E-3</v>
      </c>
      <c r="BO30" s="102">
        <f t="shared" si="316"/>
        <v>4.7534602854555352E-3</v>
      </c>
      <c r="BP30" s="102">
        <f t="shared" si="316"/>
        <v>5.0110300898440485E-3</v>
      </c>
      <c r="BQ30" s="102">
        <f t="shared" si="316"/>
        <v>5.0649216863440927E-3</v>
      </c>
      <c r="BR30" s="102">
        <f t="shared" si="316"/>
        <v>5.0903356172105063E-3</v>
      </c>
      <c r="BS30" s="102">
        <f t="shared" si="316"/>
        <v>5.0767297275369216E-3</v>
      </c>
      <c r="BT30" s="102">
        <f t="shared" ref="BT30:CE30" si="317">(1+BT29)*(1+BT9)*(1+BT15)-1</f>
        <v>5.0105192039815449E-3</v>
      </c>
      <c r="BU30" s="102">
        <f t="shared" si="317"/>
        <v>4.9667643322466315E-3</v>
      </c>
      <c r="BV30" s="102">
        <f t="shared" si="317"/>
        <v>4.9350094364393193E-3</v>
      </c>
      <c r="BW30" s="102">
        <f t="shared" si="317"/>
        <v>4.8729758497336739E-3</v>
      </c>
      <c r="BX30" s="102">
        <f t="shared" si="317"/>
        <v>4.8351573691756133E-3</v>
      </c>
      <c r="BY30" s="102">
        <f t="shared" si="317"/>
        <v>4.7649400686986532E-3</v>
      </c>
      <c r="BZ30" s="102">
        <f t="shared" si="317"/>
        <v>4.6728526531150116E-3</v>
      </c>
      <c r="CA30" s="102">
        <f t="shared" si="317"/>
        <v>4.5927391240441207E-3</v>
      </c>
      <c r="CB30" s="102">
        <f t="shared" si="317"/>
        <v>4.497881437300455E-3</v>
      </c>
      <c r="CC30" s="102">
        <f t="shared" si="317"/>
        <v>4.4048365600359851E-3</v>
      </c>
      <c r="CD30" s="102">
        <f t="shared" si="317"/>
        <v>4.3001130810313981E-3</v>
      </c>
      <c r="CE30" s="102" t="e">
        <f t="shared" si="317"/>
        <v>#VALUE!</v>
      </c>
    </row>
    <row r="31" spans="1:83">
      <c r="A31" s="39" t="s">
        <v>482</v>
      </c>
      <c r="C31" s="277" t="s">
        <v>727</v>
      </c>
      <c r="D31" s="276" t="s">
        <v>752</v>
      </c>
      <c r="E31" s="102">
        <f>InputDataA_GeneralAssumptions!J24</f>
        <v>2.6847509250044794</v>
      </c>
      <c r="F31" s="102">
        <f>E31*((1+F28)/(1+F29))</f>
        <v>2.6893620915500254</v>
      </c>
      <c r="G31" s="102">
        <f t="shared" ref="G31:AL31" si="318">F31*((1+G28)/(1+G29))</f>
        <v>2.6937847313859482</v>
      </c>
      <c r="H31" s="102">
        <f t="shared" si="318"/>
        <v>2.6981554356994444</v>
      </c>
      <c r="I31" s="102">
        <f t="shared" si="318"/>
        <v>2.7027299302688026</v>
      </c>
      <c r="J31" s="102">
        <f t="shared" si="318"/>
        <v>2.7075235181126924</v>
      </c>
      <c r="K31" s="102">
        <f t="shared" si="318"/>
        <v>2.7124127184502571</v>
      </c>
      <c r="L31" s="102">
        <f t="shared" si="318"/>
        <v>2.7174177095291019</v>
      </c>
      <c r="M31" s="102">
        <f t="shared" si="318"/>
        <v>2.722978655491759</v>
      </c>
      <c r="N31" s="102">
        <f t="shared" si="318"/>
        <v>2.7296015324015106</v>
      </c>
      <c r="O31" s="102">
        <f t="shared" si="318"/>
        <v>2.7377994461108139</v>
      </c>
      <c r="P31" s="102">
        <f t="shared" si="318"/>
        <v>2.7474513371473317</v>
      </c>
      <c r="Q31" s="102">
        <f t="shared" si="318"/>
        <v>2.7583512575189775</v>
      </c>
      <c r="R31" s="102">
        <f t="shared" si="318"/>
        <v>2.7704131347606138</v>
      </c>
      <c r="S31" s="102">
        <f t="shared" si="318"/>
        <v>2.7830930881804425</v>
      </c>
      <c r="T31" s="102">
        <f t="shared" si="318"/>
        <v>2.7963387680168696</v>
      </c>
      <c r="U31" s="102">
        <f t="shared" si="318"/>
        <v>2.810206549564132</v>
      </c>
      <c r="V31" s="102">
        <f t="shared" si="318"/>
        <v>2.8245446597422292</v>
      </c>
      <c r="W31" s="102">
        <f t="shared" si="318"/>
        <v>2.8392441285542804</v>
      </c>
      <c r="X31" s="102">
        <f t="shared" si="318"/>
        <v>2.8542506094798914</v>
      </c>
      <c r="Y31" s="102">
        <f t="shared" si="318"/>
        <v>2.8694344381419175</v>
      </c>
      <c r="Z31" s="102">
        <f t="shared" si="318"/>
        <v>2.8846455828317055</v>
      </c>
      <c r="AA31" s="102">
        <f t="shared" si="318"/>
        <v>2.8997055956837632</v>
      </c>
      <c r="AB31" s="102">
        <f t="shared" si="318"/>
        <v>2.9145287348708253</v>
      </c>
      <c r="AC31" s="102">
        <f t="shared" si="318"/>
        <v>2.9290244973926329</v>
      </c>
      <c r="AD31" s="102">
        <f t="shared" si="318"/>
        <v>2.9431834629410769</v>
      </c>
      <c r="AE31" s="102">
        <f t="shared" si="318"/>
        <v>2.957113841574015</v>
      </c>
      <c r="AF31" s="102">
        <f t="shared" si="318"/>
        <v>2.970916899848016</v>
      </c>
      <c r="AG31" s="102">
        <f t="shared" si="318"/>
        <v>2.984700985020452</v>
      </c>
      <c r="AH31" s="102">
        <f t="shared" si="318"/>
        <v>2.9985106097055838</v>
      </c>
      <c r="AI31" s="102">
        <f t="shared" si="318"/>
        <v>3.0124402874414917</v>
      </c>
      <c r="AJ31" s="102">
        <f t="shared" si="318"/>
        <v>3.026575093294031</v>
      </c>
      <c r="AK31" s="102">
        <f t="shared" si="318"/>
        <v>3.041061085368252</v>
      </c>
      <c r="AL31" s="102">
        <f t="shared" si="318"/>
        <v>3.0558948791046818</v>
      </c>
      <c r="AM31" s="102">
        <f t="shared" ref="AM31" si="319">AL31*((1+AM28)/(1+AM29))</f>
        <v>3.0709447972312209</v>
      </c>
      <c r="AN31" s="102">
        <f t="shared" ref="AN31" si="320">AM31*((1+AN28)/(1+AN29))</f>
        <v>3.0861813677209433</v>
      </c>
      <c r="AO31" s="102">
        <f t="shared" ref="AO31" si="321">AN31*((1+AO28)/(1+AO29))</f>
        <v>3.1015876574921211</v>
      </c>
      <c r="AP31" s="102">
        <f t="shared" ref="AP31" si="322">AO31*((1+AP28)/(1+AP29))</f>
        <v>3.1169405373205139</v>
      </c>
      <c r="AQ31" s="102">
        <f t="shared" ref="AQ31" si="323">AP31*((1+AQ28)/(1+AQ29))</f>
        <v>3.1319052607657629</v>
      </c>
      <c r="AR31" s="102">
        <f t="shared" ref="AR31" si="324">AQ31*((1+AR28)/(1+AR29))</f>
        <v>3.1463947845932232</v>
      </c>
      <c r="AS31" s="102">
        <f t="shared" ref="AS31" si="325">AR31*((1+AS28)/(1+AS29))</f>
        <v>3.1606766277601062</v>
      </c>
      <c r="AT31" s="102">
        <f t="shared" ref="AT31" si="326">AS31*((1+AT28)/(1+AT29))</f>
        <v>3.1751669783083192</v>
      </c>
      <c r="AU31" s="102">
        <f t="shared" ref="AU31" si="327">AT31*((1+AU28)/(1+AU29))</f>
        <v>3.1897494823338226</v>
      </c>
      <c r="AV31" s="102">
        <f t="shared" ref="AV31" si="328">AU31*((1+AV28)/(1+AV29))</f>
        <v>3.204118782592865</v>
      </c>
      <c r="AW31" s="102">
        <f t="shared" ref="AW31" si="329">AV31*((1+AW28)/(1+AW29))</f>
        <v>3.2183392699045688</v>
      </c>
      <c r="AX31" s="102">
        <f t="shared" ref="AX31" si="330">AW31*((1+AX28)/(1+AX29))</f>
        <v>3.232516546594538</v>
      </c>
      <c r="AY31" s="102">
        <f t="shared" ref="AY31" si="331">AX31*((1+AY28)/(1+AY29))</f>
        <v>3.2467314075449019</v>
      </c>
      <c r="AZ31" s="102">
        <f t="shared" ref="AZ31" si="332">AY31*((1+AZ28)/(1+AZ29))</f>
        <v>3.2612989267221169</v>
      </c>
      <c r="BA31" s="102">
        <f t="shared" ref="BA31" si="333">AZ31*((1+BA28)/(1+BA29))</f>
        <v>3.2761504316604535</v>
      </c>
      <c r="BB31" s="102">
        <f t="shared" ref="BB31" si="334">BA31*((1+BB28)/(1+BB29))</f>
        <v>3.291023345202015</v>
      </c>
      <c r="BC31" s="102">
        <f t="shared" ref="BC31" si="335">BB31*((1+BC28)/(1+BC29))</f>
        <v>3.3059179821016662</v>
      </c>
      <c r="BD31" s="102">
        <f t="shared" ref="BD31" si="336">BC31*((1+BD28)/(1+BD29))</f>
        <v>3.3210512332884781</v>
      </c>
      <c r="BE31" s="102">
        <f t="shared" ref="BE31" si="337">BD31*((1+BE28)/(1+BE29))</f>
        <v>3.3366057741569906</v>
      </c>
      <c r="BF31" s="102">
        <f t="shared" ref="BF31" si="338">BE31*((1+BF28)/(1+BF29))</f>
        <v>3.3524620428000191</v>
      </c>
      <c r="BG31" s="102">
        <f t="shared" ref="BG31" si="339">BF31*((1+BG28)/(1+BG29))</f>
        <v>3.3685171492728792</v>
      </c>
      <c r="BH31" s="102">
        <f t="shared" ref="BH31" si="340">BG31*((1+BH28)/(1+BH29))</f>
        <v>3.3846835331519127</v>
      </c>
      <c r="BI31" s="102">
        <f t="shared" ref="BI31" si="341">BH31*((1+BI28)/(1+BI29))</f>
        <v>3.4008892525230996</v>
      </c>
      <c r="BJ31" s="102">
        <f t="shared" ref="BJ31" si="342">BI31*((1+BJ28)/(1+BJ29))</f>
        <v>3.4170285395093059</v>
      </c>
      <c r="BK31" s="102">
        <f t="shared" ref="BK31" si="343">BJ31*((1+BK28)/(1+BK29))</f>
        <v>3.4326590317905437</v>
      </c>
      <c r="BL31" s="102">
        <f t="shared" ref="BL31" si="344">BK31*((1+BL28)/(1+BL29))</f>
        <v>3.4471274296767827</v>
      </c>
      <c r="BM31" s="102">
        <f t="shared" ref="BM31" si="345">BL31*((1+BM28)/(1+BM29))</f>
        <v>3.4597018698493733</v>
      </c>
      <c r="BN31" s="102">
        <f t="shared" ref="BN31" si="346">BM31*((1+BN28)/(1+BN29))</f>
        <v>3.4707056175972291</v>
      </c>
      <c r="BO31" s="102">
        <f t="shared" ref="BO31" si="347">BN31*((1+BO28)/(1+BO29))</f>
        <v>3.4805680728031421</v>
      </c>
      <c r="BP31" s="102">
        <f t="shared" ref="BP31" si="348">BO31*((1+BP28)/(1+BP29))</f>
        <v>3.4894731970191182</v>
      </c>
      <c r="BQ31" s="102">
        <f t="shared" ref="BQ31" si="349">BP31*((1+BQ28)/(1+BQ29))</f>
        <v>3.4981757630214401</v>
      </c>
      <c r="BR31" s="102">
        <f t="shared" ref="BR31" si="350">BQ31*((1+BR28)/(1+BR29))</f>
        <v>3.5068081091530416</v>
      </c>
      <c r="BS31" s="102">
        <f t="shared" ref="BS31" si="351">BR31*((1+BS28)/(1+BS29))</f>
        <v>3.5154257416891697</v>
      </c>
      <c r="BT31" s="102">
        <f t="shared" ref="BT31" si="352">BS31*((1+BT28)/(1+BT29))</f>
        <v>3.5241724098710665</v>
      </c>
      <c r="BU31" s="102">
        <f t="shared" ref="BU31" si="353">BT31*((1+BU28)/(1+BU29))</f>
        <v>3.5330118786263585</v>
      </c>
      <c r="BV31" s="102">
        <f t="shared" ref="BV31" si="354">BU31*((1+BV28)/(1+BV29))</f>
        <v>3.5418516868983123</v>
      </c>
      <c r="BW31" s="102">
        <f t="shared" ref="BW31" si="355">BV31*((1+BW28)/(1+BW29))</f>
        <v>3.5507535377146313</v>
      </c>
      <c r="BX31" s="102">
        <f t="shared" ref="BX31" si="356">BW31*((1+BX28)/(1+BX29))</f>
        <v>3.5596845121573111</v>
      </c>
      <c r="BY31" s="102">
        <f t="shared" ref="BY31" si="357">BX31*((1+BY28)/(1+BY29))</f>
        <v>3.568716869108929</v>
      </c>
      <c r="BZ31" s="102">
        <f t="shared" ref="BZ31" si="358">BY31*((1+BZ28)/(1+BZ29))</f>
        <v>3.5778675485087712</v>
      </c>
      <c r="CA31" s="102">
        <f t="shared" ref="CA31" si="359">BZ31*((1+CA28)/(1+CA29))</f>
        <v>3.5871229311847399</v>
      </c>
      <c r="CB31" s="102">
        <f t="shared" ref="CB31" si="360">CA31*((1+CB28)/(1+CB29))</f>
        <v>3.5965459788206533</v>
      </c>
      <c r="CC31" s="102">
        <f t="shared" ref="CC31" si="361">CB31*((1+CC28)/(1+CC29))</f>
        <v>3.6060807681862315</v>
      </c>
      <c r="CD31" s="102">
        <f t="shared" ref="CD31" si="362">CC31*((1+CD28)/(1+CD29))</f>
        <v>3.6157370658137906</v>
      </c>
      <c r="CE31" s="102" t="e">
        <f t="shared" ref="CE31" si="363">CD31*((1+CE28)/(1+CE29))</f>
        <v>#VALUE!</v>
      </c>
    </row>
    <row r="32" spans="1:83">
      <c r="C32" s="149" t="s">
        <v>571</v>
      </c>
      <c r="D32" s="104" t="str">
        <f>D33</f>
        <v>(Equation 10)</v>
      </c>
      <c r="E32" s="102">
        <f>InputDataA_GeneralAssumptions!E87</f>
        <v>0.62687176465988159</v>
      </c>
      <c r="F32" s="102">
        <f t="shared" ref="F32" si="364">IF(ISNUMBER(F17)=TRUE,"not an output",(E32)/((1+F8)*(1+F30))-F18-F16)</f>
        <v>0.59633977239245084</v>
      </c>
      <c r="G32" s="102">
        <f t="shared" ref="G32" si="365">IF(ISNUMBER(G17)=TRUE,"not an output",(F32)/((1+G8)*(1+G30))-G18-G16)</f>
        <v>0.56629603289162489</v>
      </c>
      <c r="H32" s="102">
        <f t="shared" ref="H32" si="366">IF(ISNUMBER(H17)=TRUE,"not an output",(G32)/((1+H8)*(1+H30))-H18-H16)</f>
        <v>0.53675758794897632</v>
      </c>
      <c r="I32" s="102">
        <f t="shared" ref="I32" si="367">IF(ISNUMBER(I17)=TRUE,"not an output",(H32)/((1+I8)*(1+I30))-I18-I16)</f>
        <v>0.50776182785846358</v>
      </c>
      <c r="J32" s="102">
        <f t="shared" ref="J32" si="368">IF(ISNUMBER(J17)=TRUE,"not an output",(I32)/((1+J8)*(1+J30))-J18-J16)</f>
        <v>0.47929563481121018</v>
      </c>
      <c r="K32" s="102">
        <f t="shared" ref="K32" si="369">IF(ISNUMBER(K17)=TRUE,"not an output",(J32)/((1+K8)*(1+K30))-K18-K16)</f>
        <v>0.45132152166297351</v>
      </c>
      <c r="L32" s="102">
        <f t="shared" ref="L32" si="370">IF(ISNUMBER(L17)=TRUE,"not an output",(K32)/((1+L8)*(1+L30))-L18-L16)</f>
        <v>0.42382875993022306</v>
      </c>
      <c r="M32" s="102">
        <f t="shared" ref="M32" si="371">IF(ISNUMBER(M17)=TRUE,"not an output",(L32)/((1+M8)*(1+M30))-M18-M16)</f>
        <v>0.39687081030255272</v>
      </c>
      <c r="N32" s="102">
        <f t="shared" ref="N32" si="372">IF(ISNUMBER(N17)=TRUE,"not an output",(M32)/((1+N8)*(1+N30))-N18-N16)</f>
        <v>0.37049999056236943</v>
      </c>
      <c r="O32" s="102">
        <f t="shared" ref="O32" si="373">IF(ISNUMBER(O17)=TRUE,"not an output",(N32)/((1+O8)*(1+O30))-O18-O16)</f>
        <v>0.34475714481118969</v>
      </c>
      <c r="P32" s="102">
        <f t="shared" ref="P32" si="374">IF(ISNUMBER(P17)=TRUE,"not an output",(O32)/((1+P8)*(1+P30))-P18-P16)</f>
        <v>0.31959173968729071</v>
      </c>
      <c r="Q32" s="102">
        <f t="shared" ref="Q32" si="375">IF(ISNUMBER(Q17)=TRUE,"not an output",(P32)/((1+Q8)*(1+Q30))-Q18-Q16)</f>
        <v>0.29494571481990817</v>
      </c>
      <c r="R32" s="102">
        <f t="shared" ref="R32" si="376">IF(ISNUMBER(R17)=TRUE,"not an output",(Q32)/((1+R8)*(1+R30))-R18-R16)</f>
        <v>0.27077797714530694</v>
      </c>
      <c r="S32" s="102">
        <f t="shared" ref="S32" si="377">IF(ISNUMBER(S17)=TRUE,"not an output",(R32)/((1+S8)*(1+S30))-S18-S16)</f>
        <v>0.24700509067136522</v>
      </c>
      <c r="T32" s="102">
        <f t="shared" ref="T32" si="378">IF(ISNUMBER(T17)=TRUE,"not an output",(S32)/((1+T8)*(1+T30))-T18-T16)</f>
        <v>0.22359895686373238</v>
      </c>
      <c r="U32" s="102">
        <f t="shared" ref="U32" si="379">IF(ISNUMBER(U17)=TRUE,"not an output",(T32)/((1+U8)*(1+U30))-U18-U16)</f>
        <v>0.20054139377588576</v>
      </c>
      <c r="V32" s="102">
        <f t="shared" ref="V32" si="380">IF(ISNUMBER(V17)=TRUE,"not an output",(U32)/((1+V8)*(1+V30))-V18-V16)</f>
        <v>0.17779849814108833</v>
      </c>
      <c r="W32" s="102">
        <f t="shared" ref="W32" si="381">IF(ISNUMBER(W17)=TRUE,"not an output",(V32)/((1+W8)*(1+W30))-W18-W16)</f>
        <v>0.15534258981103533</v>
      </c>
      <c r="X32" s="102">
        <f t="shared" ref="X32" si="382">IF(ISNUMBER(X17)=TRUE,"not an output",(W32)/((1+X8)*(1+X30))-X18-X16)</f>
        <v>0.13315160184782937</v>
      </c>
      <c r="Y32" s="102">
        <f t="shared" ref="Y32" si="383">IF(ISNUMBER(Y17)=TRUE,"not an output",(X32)/((1+Y8)*(1+Y30))-Y18-Y16)</f>
        <v>0.11120149450377775</v>
      </c>
      <c r="Z32" s="102">
        <f t="shared" ref="Z32" si="384">IF(ISNUMBER(Z17)=TRUE,"not an output",(Y32)/((1+Z8)*(1+Z30))-Z18-Z16)</f>
        <v>8.9470595474087866E-2</v>
      </c>
      <c r="AA32" s="102">
        <f t="shared" ref="AA32" si="385">IF(ISNUMBER(AA17)=TRUE,"not an output",(Z32)/((1+AA8)*(1+AA30))-AA18-AA16)</f>
        <v>6.7939982514455197E-2</v>
      </c>
      <c r="AB32" s="102">
        <f t="shared" ref="AB32" si="386">IF(ISNUMBER(AB17)=TRUE,"not an output",(AA32)/((1+AB8)*(1+AB30))-AB18-AB16)</f>
        <v>4.6597146775267925E-2</v>
      </c>
      <c r="AC32" s="102">
        <f t="shared" ref="AC32" si="387">IF(ISNUMBER(AC17)=TRUE,"not an output",(AB32)/((1+AC8)*(1+AC30))-AC18-AC16)</f>
        <v>2.543183265677583E-2</v>
      </c>
      <c r="AD32" s="102">
        <f t="shared" ref="AD32" si="388">IF(ISNUMBER(AD17)=TRUE,"not an output",(AC32)/((1+AD8)*(1+AD30))-AD18-AD16)</f>
        <v>4.4369199022709013E-3</v>
      </c>
      <c r="AE32" s="102">
        <f t="shared" ref="AE32" si="389">IF(ISNUMBER(AE17)=TRUE,"not an output",(AD32)/((1+AE8)*(1+AE30))-AE18-AE16)</f>
        <v>-1.6393805672159853E-2</v>
      </c>
      <c r="AF32" s="102">
        <f t="shared" ref="AF32" si="390">IF(ISNUMBER(AF17)=TRUE,"not an output",(AE32)/((1+AF8)*(1+AF30))-AF18-AF16)</f>
        <v>-3.7068299777944416E-2</v>
      </c>
      <c r="AG32" s="102">
        <f t="shared" ref="AG32" si="391">IF(ISNUMBER(AG17)=TRUE,"not an output",(AF32)/((1+AG8)*(1+AG30))-AG18-AG16)</f>
        <v>-5.7596310403541337E-2</v>
      </c>
      <c r="AH32" s="102">
        <f t="shared" ref="AH32" si="392">IF(ISNUMBER(AH17)=TRUE,"not an output",(AG32)/((1+AH8)*(1+AH30))-AH18-AH16)</f>
        <v>-7.7988288208935413E-2</v>
      </c>
      <c r="AI32" s="102">
        <f t="shared" ref="AI32" si="393">IF(ISNUMBER(AI17)=TRUE,"not an output",(AH32)/((1+AI8)*(1+AI30))-AI18-AI16)</f>
        <v>-9.8256617375763813E-2</v>
      </c>
      <c r="AJ32" s="102">
        <f t="shared" ref="AJ32" si="394">IF(ISNUMBER(AJ17)=TRUE,"not an output",(AI32)/((1+AJ8)*(1+AJ30))-AJ18-AJ16)</f>
        <v>-0.11841510794957191</v>
      </c>
      <c r="AK32" s="102">
        <f t="shared" ref="AK32" si="395">IF(ISNUMBER(AK17)=TRUE,"not an output",(AJ32)/((1+AK8)*(1+AK30))-AK18-AK16)</f>
        <v>-0.13848152068994402</v>
      </c>
      <c r="AL32" s="102">
        <f t="shared" ref="AL32" si="396">IF(ISNUMBER(AL17)=TRUE,"not an output",(AK32)/((1+AL8)*(1+AL30))-AL18-AL16)</f>
        <v>-0.15846980005172789</v>
      </c>
      <c r="AM32" s="102">
        <f t="shared" ref="AM32" si="397">IF(ISNUMBER(AM17)=TRUE,"not an output",(AL32)/((1+AM8)*(1+AM30))-AM18-AM16)</f>
        <v>-0.17838718442570486</v>
      </c>
      <c r="AN32" s="102">
        <f t="shared" ref="AN32" si="398">IF(ISNUMBER(AN17)=TRUE,"not an output",(AM32)/((1+AN8)*(1+AN30))-AN18-AN16)</f>
        <v>-0.19824399501029222</v>
      </c>
      <c r="AO32" s="102">
        <f t="shared" ref="AO32" si="399">IF(ISNUMBER(AO17)=TRUE,"not an output",(AN32)/((1+AO8)*(1+AO30))-AO18-AO16)</f>
        <v>-0.21805063044710704</v>
      </c>
      <c r="AP32" s="102">
        <f t="shared" ref="AP32" si="400">IF(ISNUMBER(AP17)=TRUE,"not an output",(AO32)/((1+AP8)*(1+AP30))-AP18-AP16)</f>
        <v>-0.23780266972015487</v>
      </c>
      <c r="AQ32" s="102">
        <f t="shared" ref="AQ32" si="401">IF(ISNUMBER(AQ17)=TRUE,"not an output",(AP32)/((1+AQ8)*(1+AQ30))-AQ18-AQ16)</f>
        <v>-0.25748248618737857</v>
      </c>
      <c r="AR32" s="102">
        <f t="shared" ref="AR32" si="402">IF(ISNUMBER(AR17)=TRUE,"not an output",(AQ32)/((1+AR8)*(1+AR30))-AR18-AR16)</f>
        <v>-0.27708541556092919</v>
      </c>
      <c r="AS32" s="102">
        <f t="shared" ref="AS32" si="403">IF(ISNUMBER(AS17)=TRUE,"not an output",(AR32)/((1+AS8)*(1+AS30))-AS18-AS16)</f>
        <v>-0.29663554142774451</v>
      </c>
      <c r="AT32" s="102">
        <f t="shared" ref="AT32" si="404">IF(ISNUMBER(AT17)=TRUE,"not an output",(AS32)/((1+AT8)*(1+AT30))-AT18-AT16)</f>
        <v>-0.31617599136167679</v>
      </c>
      <c r="AU32" s="102">
        <f t="shared" ref="AU32" si="405">IF(ISNUMBER(AU17)=TRUE,"not an output",(AT32)/((1+AU8)*(1+AU30))-AU18-AU16)</f>
        <v>-0.33570582340848432</v>
      </c>
      <c r="AV32" s="102">
        <f t="shared" ref="AV32" si="406">IF(ISNUMBER(AV17)=TRUE,"not an output",(AU32)/((1+AV8)*(1+AV30))-AV18-AV16)</f>
        <v>-0.35520188288773025</v>
      </c>
      <c r="AW32" s="102">
        <f t="shared" ref="AW32" si="407">IF(ISNUMBER(AW17)=TRUE,"not an output",(AV32)/((1+AW8)*(1+AW30))-AW18-AW16)</f>
        <v>-0.37467512259996588</v>
      </c>
      <c r="AX32" s="102">
        <f t="shared" ref="AX32" si="408">IF(ISNUMBER(AX17)=TRUE,"not an output",(AW32)/((1+AX8)*(1+AX30))-AX18-AX16)</f>
        <v>-0.39414238890170589</v>
      </c>
      <c r="AY32" s="102">
        <f t="shared" ref="AY32" si="409">IF(ISNUMBER(AY17)=TRUE,"not an output",(AX32)/((1+AY8)*(1+AY30))-AY18-AY16)</f>
        <v>-0.41361958596709658</v>
      </c>
      <c r="AZ32" s="102">
        <f t="shared" ref="AZ32" si="410">IF(ISNUMBER(AZ17)=TRUE,"not an output",(AY32)/((1+AZ8)*(1+AZ30))-AZ18-AZ16)</f>
        <v>-0.4331538398692385</v>
      </c>
      <c r="BA32" s="102">
        <f t="shared" ref="BA32" si="411">IF(ISNUMBER(BA17)=TRUE,"not an output",(AZ32)/((1+BA8)*(1+BA30))-BA18-BA16)</f>
        <v>-0.452748373649276</v>
      </c>
      <c r="BB32" s="102">
        <f t="shared" ref="BB32" si="412">IF(ISNUMBER(BB17)=TRUE,"not an output",(BA32)/((1+BB8)*(1+BB30))-BB18-BB16)</f>
        <v>-0.47237841197044822</v>
      </c>
      <c r="BC32" s="102">
        <f t="shared" ref="BC32" si="413">IF(ISNUMBER(BC17)=TRUE,"not an output",(BB32)/((1+BC8)*(1+BC30))-BC18-BC16)</f>
        <v>-0.49205101819313157</v>
      </c>
      <c r="BD32" s="102">
        <f t="shared" ref="BD32" si="414">IF(ISNUMBER(BD17)=TRUE,"not an output",(BC32)/((1+BD8)*(1+BD30))-BD18-BD16)</f>
        <v>-0.51180521117343269</v>
      </c>
      <c r="BE32" s="102">
        <f t="shared" ref="BE32" si="415">IF(ISNUMBER(BE17)=TRUE,"not an output",(BD32)/((1+BE8)*(1+BE30))-BE18-BE16)</f>
        <v>-0.53167946121322607</v>
      </c>
      <c r="BF32" s="102">
        <f t="shared" ref="BF32" si="416">IF(ISNUMBER(BF17)=TRUE,"not an output",(BE32)/((1+BF8)*(1+BF30))-BF18-BF16)</f>
        <v>-0.55166846426098715</v>
      </c>
      <c r="BG32" s="102">
        <f t="shared" ref="BG32" si="417">IF(ISNUMBER(BG17)=TRUE,"not an output",(BF32)/((1+BG8)*(1+BG30))-BG18-BG16)</f>
        <v>-0.57176715603446471</v>
      </c>
      <c r="BH32" s="102">
        <f t="shared" ref="BH32" si="418">IF(ISNUMBER(BH17)=TRUE,"not an output",(BG32)/((1+BH8)*(1+BH30))-BH18-BH16)</f>
        <v>-0.59197086989721082</v>
      </c>
      <c r="BI32" s="102">
        <f t="shared" ref="BI32" si="419">IF(ISNUMBER(BI17)=TRUE,"not an output",(BH32)/((1+BI8)*(1+BI30))-BI18-BI16)</f>
        <v>-0.61227574645850458</v>
      </c>
      <c r="BJ32" s="102">
        <f t="shared" ref="BJ32" si="420">IF(ISNUMBER(BJ17)=TRUE,"not an output",(BI32)/((1+BJ8)*(1+BJ30))-BJ18-BJ16)</f>
        <v>-0.63267025834911461</v>
      </c>
      <c r="BK32" s="102">
        <f t="shared" ref="BK32" si="421">IF(ISNUMBER(BK17)=TRUE,"not an output",(BJ32)/((1+BK8)*(1+BK30))-BK18-BK16)</f>
        <v>-0.65307845310634871</v>
      </c>
      <c r="BL32" s="102">
        <f t="shared" ref="BL32" si="422">IF(ISNUMBER(BL17)=TRUE,"not an output",(BK32)/((1+BL8)*(1+BL30))-BL18-BL16)</f>
        <v>-0.67337423529089113</v>
      </c>
      <c r="BM32" s="102">
        <f t="shared" ref="BM32" si="423">IF(ISNUMBER(BM17)=TRUE,"not an output",(BL32)/((1+BM8)*(1+BM30))-BM18-BM16)</f>
        <v>-0.69340083857070134</v>
      </c>
      <c r="BN32" s="102">
        <f t="shared" ref="BN32" si="424">IF(ISNUMBER(BN17)=TRUE,"not an output",(BM32)/((1+BN8)*(1+BN30))-BN18-BN16)</f>
        <v>-0.71319429538433099</v>
      </c>
      <c r="BO32" s="102">
        <f t="shared" ref="BO32" si="425">IF(ISNUMBER(BO17)=TRUE,"not an output",(BN32)/((1+BO8)*(1+BO30))-BO18-BO16)</f>
        <v>-0.73281881553865158</v>
      </c>
      <c r="BP32" s="102">
        <f t="shared" ref="BP32" si="426">IF(ISNUMBER(BP17)=TRUE,"not an output",(BO32)/((1+BP8)*(1+BP30))-BP18-BP16)</f>
        <v>-0.75229636393309174</v>
      </c>
      <c r="BQ32" s="102">
        <f t="shared" ref="BQ32" si="427">IF(ISNUMBER(BQ17)=TRUE,"not an output",(BP32)/((1+BQ8)*(1+BQ30))-BQ18-BQ16)</f>
        <v>-0.77177514520603308</v>
      </c>
      <c r="BR32" s="102">
        <f t="shared" ref="BR32" si="428">IF(ISNUMBER(BR17)=TRUE,"not an output",(BQ32)/((1+BR8)*(1+BR30))-BR18-BR16)</f>
        <v>-0.79128407867679951</v>
      </c>
      <c r="BS32" s="102">
        <f t="shared" ref="BS32" si="429">IF(ISNUMBER(BS17)=TRUE,"not an output",(BR32)/((1+BS8)*(1+BS30))-BS18-BS16)</f>
        <v>-0.81083786738451602</v>
      </c>
      <c r="BT32" s="102">
        <f t="shared" ref="BT32" si="430">IF(ISNUMBER(BT17)=TRUE,"not an output",(BS32)/((1+BT8)*(1+BT30))-BT18-BT16)</f>
        <v>-0.83047277608176084</v>
      </c>
      <c r="BU32" s="102">
        <f t="shared" ref="BU32" si="431">IF(ISNUMBER(BU17)=TRUE,"not an output",(BT32)/((1+BU8)*(1+BU30))-BU18-BU16)</f>
        <v>-0.85018630114855664</v>
      </c>
      <c r="BV32" s="102">
        <f t="shared" ref="BV32" si="432">IF(ISNUMBER(BV17)=TRUE,"not an output",(BU32)/((1+BV8)*(1+BV30))-BV18-BV16)</f>
        <v>-0.86996162801175325</v>
      </c>
      <c r="BW32" s="102">
        <f t="shared" ref="BW32" si="433">IF(ISNUMBER(BW17)=TRUE,"not an output",(BV32)/((1+BW8)*(1+BW30))-BW18-BW16)</f>
        <v>-0.88981742453547497</v>
      </c>
      <c r="BX32" s="102">
        <f t="shared" ref="BX32" si="434">IF(ISNUMBER(BX17)=TRUE,"not an output",(BW32)/((1+BX8)*(1+BX30))-BX18-BX16)</f>
        <v>-0.90975025741040627</v>
      </c>
      <c r="BY32" s="102">
        <f t="shared" ref="BY32" si="435">IF(ISNUMBER(BY17)=TRUE,"not an output",(BX32)/((1+BY8)*(1+BY30))-BY18-BY16)</f>
        <v>-0.92978268288047849</v>
      </c>
      <c r="BZ32" s="102">
        <f t="shared" ref="BZ32" si="436">IF(ISNUMBER(BZ17)=TRUE,"not an output",(BY32)/((1+BZ8)*(1+BZ30))-BZ18-BZ16)</f>
        <v>-0.94992473065209682</v>
      </c>
      <c r="CA32" s="102">
        <f t="shared" ref="CA32" si="437">IF(ISNUMBER(CA17)=TRUE,"not an output",(BZ32)/((1+CA8)*(1+CA30))-CA18-CA16)</f>
        <v>-0.97017882854644533</v>
      </c>
      <c r="CB32" s="102">
        <f t="shared" ref="CB32" si="438">IF(ISNUMBER(CB17)=TRUE,"not an output",(CA32)/((1+CB8)*(1+CB30))-CB18-CB16)</f>
        <v>-0.99056776948089997</v>
      </c>
      <c r="CC32" s="102">
        <f t="shared" ref="CC32" si="439">IF(ISNUMBER(CC17)=TRUE,"not an output",(CB32)/((1+CC8)*(1+CC30))-CC18-CC16)</f>
        <v>-1.0110833904422809</v>
      </c>
      <c r="CD32" s="102">
        <f t="shared" ref="CD32" si="440">IF(ISNUMBER(CD17)=TRUE,"not an output",(CC32)/((1+CD8)*(1+CD30))-CD18-CD16)</f>
        <v>-1.0317345348208913</v>
      </c>
      <c r="CE32" s="102" t="e">
        <f t="shared" ref="CE32" si="441">IF(ISNUMBER(CE17)=TRUE,"not an output",(CD32)/((1+CE8)*(1+CE30))-CE18-CE16)</f>
        <v>#VALUE!</v>
      </c>
    </row>
    <row r="33" spans="1:83">
      <c r="C33" s="149" t="s">
        <v>469</v>
      </c>
      <c r="D33" s="104" t="s">
        <v>485</v>
      </c>
      <c r="E33" s="102">
        <f>E18</f>
        <v>8.0398254794999957E-4</v>
      </c>
      <c r="F33" s="102" t="str">
        <f>IF(ISNUMBER(F18)=TRUE,"not an output",E17/((1+F30)*(1+F8))-F17-F16)</f>
        <v>not an output</v>
      </c>
      <c r="G33" s="102" t="str">
        <f t="shared" ref="G33:AL33" si="442">IF(ISNUMBER(G18)=TRUE,"not an output",F17/((1+G30)*(1+G8))-G17-G16)</f>
        <v>not an output</v>
      </c>
      <c r="H33" s="102" t="str">
        <f t="shared" si="442"/>
        <v>not an output</v>
      </c>
      <c r="I33" s="102" t="str">
        <f t="shared" si="442"/>
        <v>not an output</v>
      </c>
      <c r="J33" s="102" t="str">
        <f t="shared" si="442"/>
        <v>not an output</v>
      </c>
      <c r="K33" s="102" t="str">
        <f t="shared" si="442"/>
        <v>not an output</v>
      </c>
      <c r="L33" s="102" t="str">
        <f t="shared" si="442"/>
        <v>not an output</v>
      </c>
      <c r="M33" s="102" t="str">
        <f t="shared" si="442"/>
        <v>not an output</v>
      </c>
      <c r="N33" s="102" t="str">
        <f t="shared" si="442"/>
        <v>not an output</v>
      </c>
      <c r="O33" s="102" t="str">
        <f t="shared" si="442"/>
        <v>not an output</v>
      </c>
      <c r="P33" s="102" t="str">
        <f t="shared" si="442"/>
        <v>not an output</v>
      </c>
      <c r="Q33" s="102" t="str">
        <f t="shared" si="442"/>
        <v>not an output</v>
      </c>
      <c r="R33" s="102" t="str">
        <f t="shared" si="442"/>
        <v>not an output</v>
      </c>
      <c r="S33" s="102" t="str">
        <f t="shared" si="442"/>
        <v>not an output</v>
      </c>
      <c r="T33" s="102" t="str">
        <f t="shared" si="442"/>
        <v>not an output</v>
      </c>
      <c r="U33" s="102" t="str">
        <f t="shared" si="442"/>
        <v>not an output</v>
      </c>
      <c r="V33" s="102" t="str">
        <f t="shared" si="442"/>
        <v>not an output</v>
      </c>
      <c r="W33" s="102" t="str">
        <f t="shared" si="442"/>
        <v>not an output</v>
      </c>
      <c r="X33" s="102" t="str">
        <f t="shared" si="442"/>
        <v>not an output</v>
      </c>
      <c r="Y33" s="102" t="str">
        <f t="shared" si="442"/>
        <v>not an output</v>
      </c>
      <c r="Z33" s="102" t="str">
        <f t="shared" si="442"/>
        <v>not an output</v>
      </c>
      <c r="AA33" s="102" t="str">
        <f t="shared" si="442"/>
        <v>not an output</v>
      </c>
      <c r="AB33" s="102" t="str">
        <f t="shared" si="442"/>
        <v>not an output</v>
      </c>
      <c r="AC33" s="102" t="str">
        <f t="shared" si="442"/>
        <v>not an output</v>
      </c>
      <c r="AD33" s="102" t="str">
        <f t="shared" si="442"/>
        <v>not an output</v>
      </c>
      <c r="AE33" s="102" t="str">
        <f t="shared" si="442"/>
        <v>not an output</v>
      </c>
      <c r="AF33" s="102" t="str">
        <f t="shared" si="442"/>
        <v>not an output</v>
      </c>
      <c r="AG33" s="102" t="str">
        <f t="shared" si="442"/>
        <v>not an output</v>
      </c>
      <c r="AH33" s="102" t="str">
        <f t="shared" si="442"/>
        <v>not an output</v>
      </c>
      <c r="AI33" s="102" t="str">
        <f t="shared" si="442"/>
        <v>not an output</v>
      </c>
      <c r="AJ33" s="102" t="str">
        <f t="shared" si="442"/>
        <v>not an output</v>
      </c>
      <c r="AK33" s="102" t="str">
        <f t="shared" si="442"/>
        <v>not an output</v>
      </c>
      <c r="AL33" s="102" t="str">
        <f t="shared" si="442"/>
        <v>not an output</v>
      </c>
      <c r="AM33" s="102" t="str">
        <f t="shared" ref="AM33" si="443">IF(ISNUMBER(AM18)=TRUE,"not an output",AL17/((1+AM30)*(1+AM8))-AM17-AM16)</f>
        <v>not an output</v>
      </c>
      <c r="AN33" s="102" t="str">
        <f t="shared" ref="AN33" si="444">IF(ISNUMBER(AN18)=TRUE,"not an output",AM17/((1+AN30)*(1+AN8))-AN17-AN16)</f>
        <v>not an output</v>
      </c>
      <c r="AO33" s="102" t="str">
        <f t="shared" ref="AO33" si="445">IF(ISNUMBER(AO18)=TRUE,"not an output",AN17/((1+AO30)*(1+AO8))-AO17-AO16)</f>
        <v>not an output</v>
      </c>
      <c r="AP33" s="102" t="str">
        <f t="shared" ref="AP33" si="446">IF(ISNUMBER(AP18)=TRUE,"not an output",AO17/((1+AP30)*(1+AP8))-AP17-AP16)</f>
        <v>not an output</v>
      </c>
      <c r="AQ33" s="102" t="str">
        <f t="shared" ref="AQ33" si="447">IF(ISNUMBER(AQ18)=TRUE,"not an output",AP17/((1+AQ30)*(1+AQ8))-AQ17-AQ16)</f>
        <v>not an output</v>
      </c>
      <c r="AR33" s="102" t="str">
        <f t="shared" ref="AR33" si="448">IF(ISNUMBER(AR18)=TRUE,"not an output",AQ17/((1+AR30)*(1+AR8))-AR17-AR16)</f>
        <v>not an output</v>
      </c>
      <c r="AS33" s="102" t="str">
        <f t="shared" ref="AS33" si="449">IF(ISNUMBER(AS18)=TRUE,"not an output",AR17/((1+AS30)*(1+AS8))-AS17-AS16)</f>
        <v>not an output</v>
      </c>
      <c r="AT33" s="102" t="str">
        <f t="shared" ref="AT33" si="450">IF(ISNUMBER(AT18)=TRUE,"not an output",AS17/((1+AT30)*(1+AT8))-AT17-AT16)</f>
        <v>not an output</v>
      </c>
      <c r="AU33" s="102" t="str">
        <f t="shared" ref="AU33" si="451">IF(ISNUMBER(AU18)=TRUE,"not an output",AT17/((1+AU30)*(1+AU8))-AU17-AU16)</f>
        <v>not an output</v>
      </c>
      <c r="AV33" s="102" t="str">
        <f t="shared" ref="AV33" si="452">IF(ISNUMBER(AV18)=TRUE,"not an output",AU17/((1+AV30)*(1+AV8))-AV17-AV16)</f>
        <v>not an output</v>
      </c>
      <c r="AW33" s="102" t="str">
        <f t="shared" ref="AW33" si="453">IF(ISNUMBER(AW18)=TRUE,"not an output",AV17/((1+AW30)*(1+AW8))-AW17-AW16)</f>
        <v>not an output</v>
      </c>
      <c r="AX33" s="102" t="str">
        <f t="shared" ref="AX33" si="454">IF(ISNUMBER(AX18)=TRUE,"not an output",AW17/((1+AX30)*(1+AX8))-AX17-AX16)</f>
        <v>not an output</v>
      </c>
      <c r="AY33" s="102" t="str">
        <f t="shared" ref="AY33" si="455">IF(ISNUMBER(AY18)=TRUE,"not an output",AX17/((1+AY30)*(1+AY8))-AY17-AY16)</f>
        <v>not an output</v>
      </c>
      <c r="AZ33" s="102" t="str">
        <f t="shared" ref="AZ33" si="456">IF(ISNUMBER(AZ18)=TRUE,"not an output",AY17/((1+AZ30)*(1+AZ8))-AZ17-AZ16)</f>
        <v>not an output</v>
      </c>
      <c r="BA33" s="102" t="str">
        <f t="shared" ref="BA33" si="457">IF(ISNUMBER(BA18)=TRUE,"not an output",AZ17/((1+BA30)*(1+BA8))-BA17-BA16)</f>
        <v>not an output</v>
      </c>
      <c r="BB33" s="102" t="str">
        <f t="shared" ref="BB33" si="458">IF(ISNUMBER(BB18)=TRUE,"not an output",BA17/((1+BB30)*(1+BB8))-BB17-BB16)</f>
        <v>not an output</v>
      </c>
      <c r="BC33" s="102" t="str">
        <f t="shared" ref="BC33" si="459">IF(ISNUMBER(BC18)=TRUE,"not an output",BB17/((1+BC30)*(1+BC8))-BC17-BC16)</f>
        <v>not an output</v>
      </c>
      <c r="BD33" s="102" t="str">
        <f t="shared" ref="BD33" si="460">IF(ISNUMBER(BD18)=TRUE,"not an output",BC17/((1+BD30)*(1+BD8))-BD17-BD16)</f>
        <v>not an output</v>
      </c>
      <c r="BE33" s="102" t="str">
        <f t="shared" ref="BE33" si="461">IF(ISNUMBER(BE18)=TRUE,"not an output",BD17/((1+BE30)*(1+BE8))-BE17-BE16)</f>
        <v>not an output</v>
      </c>
      <c r="BF33" s="102" t="str">
        <f t="shared" ref="BF33" si="462">IF(ISNUMBER(BF18)=TRUE,"not an output",BE17/((1+BF30)*(1+BF8))-BF17-BF16)</f>
        <v>not an output</v>
      </c>
      <c r="BG33" s="102" t="str">
        <f t="shared" ref="BG33" si="463">IF(ISNUMBER(BG18)=TRUE,"not an output",BF17/((1+BG30)*(1+BG8))-BG17-BG16)</f>
        <v>not an output</v>
      </c>
      <c r="BH33" s="102" t="str">
        <f t="shared" ref="BH33" si="464">IF(ISNUMBER(BH18)=TRUE,"not an output",BG17/((1+BH30)*(1+BH8))-BH17-BH16)</f>
        <v>not an output</v>
      </c>
      <c r="BI33" s="102" t="str">
        <f t="shared" ref="BI33" si="465">IF(ISNUMBER(BI18)=TRUE,"not an output",BH17/((1+BI30)*(1+BI8))-BI17-BI16)</f>
        <v>not an output</v>
      </c>
      <c r="BJ33" s="102" t="str">
        <f t="shared" ref="BJ33" si="466">IF(ISNUMBER(BJ18)=TRUE,"not an output",BI17/((1+BJ30)*(1+BJ8))-BJ17-BJ16)</f>
        <v>not an output</v>
      </c>
      <c r="BK33" s="102" t="str">
        <f t="shared" ref="BK33" si="467">IF(ISNUMBER(BK18)=TRUE,"not an output",BJ17/((1+BK30)*(1+BK8))-BK17-BK16)</f>
        <v>not an output</v>
      </c>
      <c r="BL33" s="102" t="str">
        <f t="shared" ref="BL33" si="468">IF(ISNUMBER(BL18)=TRUE,"not an output",BK17/((1+BL30)*(1+BL8))-BL17-BL16)</f>
        <v>not an output</v>
      </c>
      <c r="BM33" s="102" t="str">
        <f t="shared" ref="BM33" si="469">IF(ISNUMBER(BM18)=TRUE,"not an output",BL17/((1+BM30)*(1+BM8))-BM17-BM16)</f>
        <v>not an output</v>
      </c>
      <c r="BN33" s="102" t="str">
        <f t="shared" ref="BN33" si="470">IF(ISNUMBER(BN18)=TRUE,"not an output",BM17/((1+BN30)*(1+BN8))-BN17-BN16)</f>
        <v>not an output</v>
      </c>
      <c r="BO33" s="102" t="str">
        <f t="shared" ref="BO33" si="471">IF(ISNUMBER(BO18)=TRUE,"not an output",BN17/((1+BO30)*(1+BO8))-BO17-BO16)</f>
        <v>not an output</v>
      </c>
      <c r="BP33" s="102" t="str">
        <f t="shared" ref="BP33" si="472">IF(ISNUMBER(BP18)=TRUE,"not an output",BO17/((1+BP30)*(1+BP8))-BP17-BP16)</f>
        <v>not an output</v>
      </c>
      <c r="BQ33" s="102" t="str">
        <f t="shared" ref="BQ33" si="473">IF(ISNUMBER(BQ18)=TRUE,"not an output",BP17/((1+BQ30)*(1+BQ8))-BQ17-BQ16)</f>
        <v>not an output</v>
      </c>
      <c r="BR33" s="102" t="str">
        <f t="shared" ref="BR33" si="474">IF(ISNUMBER(BR18)=TRUE,"not an output",BQ17/((1+BR30)*(1+BR8))-BR17-BR16)</f>
        <v>not an output</v>
      </c>
      <c r="BS33" s="102" t="str">
        <f t="shared" ref="BS33" si="475">IF(ISNUMBER(BS18)=TRUE,"not an output",BR17/((1+BS30)*(1+BS8))-BS17-BS16)</f>
        <v>not an output</v>
      </c>
      <c r="BT33" s="102" t="str">
        <f t="shared" ref="BT33" si="476">IF(ISNUMBER(BT18)=TRUE,"not an output",BS17/((1+BT30)*(1+BT8))-BT17-BT16)</f>
        <v>not an output</v>
      </c>
      <c r="BU33" s="102" t="str">
        <f t="shared" ref="BU33" si="477">IF(ISNUMBER(BU18)=TRUE,"not an output",BT17/((1+BU30)*(1+BU8))-BU17-BU16)</f>
        <v>not an output</v>
      </c>
      <c r="BV33" s="102" t="str">
        <f t="shared" ref="BV33" si="478">IF(ISNUMBER(BV18)=TRUE,"not an output",BU17/((1+BV30)*(1+BV8))-BV17-BV16)</f>
        <v>not an output</v>
      </c>
      <c r="BW33" s="102" t="str">
        <f t="shared" ref="BW33" si="479">IF(ISNUMBER(BW18)=TRUE,"not an output",BV17/((1+BW30)*(1+BW8))-BW17-BW16)</f>
        <v>not an output</v>
      </c>
      <c r="BX33" s="102" t="str">
        <f t="shared" ref="BX33" si="480">IF(ISNUMBER(BX18)=TRUE,"not an output",BW17/((1+BX30)*(1+BX8))-BX17-BX16)</f>
        <v>not an output</v>
      </c>
      <c r="BY33" s="102" t="str">
        <f t="shared" ref="BY33" si="481">IF(ISNUMBER(BY18)=TRUE,"not an output",BX17/((1+BY30)*(1+BY8))-BY17-BY16)</f>
        <v>not an output</v>
      </c>
      <c r="BZ33" s="102" t="str">
        <f t="shared" ref="BZ33" si="482">IF(ISNUMBER(BZ18)=TRUE,"not an output",BY17/((1+BZ30)*(1+BZ8))-BZ17-BZ16)</f>
        <v>not an output</v>
      </c>
      <c r="CA33" s="102" t="str">
        <f t="shared" ref="CA33" si="483">IF(ISNUMBER(CA18)=TRUE,"not an output",BZ17/((1+CA30)*(1+CA8))-CA17-CA16)</f>
        <v>not an output</v>
      </c>
      <c r="CB33" s="102" t="str">
        <f t="shared" ref="CB33" si="484">IF(ISNUMBER(CB18)=TRUE,"not an output",CA17/((1+CB30)*(1+CB8))-CB17-CB16)</f>
        <v>not an output</v>
      </c>
      <c r="CC33" s="102" t="str">
        <f t="shared" ref="CC33" si="485">IF(ISNUMBER(CC18)=TRUE,"not an output",CB17/((1+CC30)*(1+CC8))-CC17-CC16)</f>
        <v>not an output</v>
      </c>
      <c r="CD33" s="102" t="str">
        <f t="shared" ref="CD33" si="486">IF(ISNUMBER(CD18)=TRUE,"not an output",CC17/((1+CD30)*(1+CD8))-CD17-CD16)</f>
        <v>not an output</v>
      </c>
      <c r="CE33" s="102" t="str">
        <f t="shared" ref="CE33" si="487">IF(ISNUMBER(CE18)=TRUE,"not an output",CD17/((1+CE30)*(1+CE8))-CE17-CE16)</f>
        <v>not an output</v>
      </c>
    </row>
    <row r="34" spans="1:83">
      <c r="C34" s="150" t="s">
        <v>470</v>
      </c>
      <c r="D34" s="575" t="s">
        <v>1486</v>
      </c>
      <c r="E34" s="103">
        <f>IF(ISNUMBER(E33)=TRUE,E33+E10+E20,E18+E10+E20)</f>
        <v>0.19274733000202104</v>
      </c>
      <c r="F34" s="103">
        <f t="shared" ref="F34:AL34" si="488">IF(ISNUMBER(F33)=TRUE,F33+F10+F20,F18+F10+F20)</f>
        <v>0.19274733000202104</v>
      </c>
      <c r="G34" s="103">
        <f t="shared" si="488"/>
        <v>0.19274733000202104</v>
      </c>
      <c r="H34" s="103">
        <f t="shared" si="488"/>
        <v>0.19274733000202104</v>
      </c>
      <c r="I34" s="103">
        <f t="shared" si="488"/>
        <v>0.19274733000202104</v>
      </c>
      <c r="J34" s="103">
        <f t="shared" si="488"/>
        <v>0.19274733000202104</v>
      </c>
      <c r="K34" s="103">
        <f t="shared" si="488"/>
        <v>0.19274733000202104</v>
      </c>
      <c r="L34" s="103">
        <f t="shared" si="488"/>
        <v>0.19274733000202104</v>
      </c>
      <c r="M34" s="103">
        <f t="shared" si="488"/>
        <v>0.19274733000202104</v>
      </c>
      <c r="N34" s="103">
        <f t="shared" si="488"/>
        <v>0.19274733000202104</v>
      </c>
      <c r="O34" s="103">
        <f t="shared" si="488"/>
        <v>0.19274733000202104</v>
      </c>
      <c r="P34" s="103">
        <f>IF(ISNUMBER(P33)=TRUE,P33+P10+P20,P18+P10+P20)</f>
        <v>0.19274733000202104</v>
      </c>
      <c r="Q34" s="103">
        <f t="shared" si="488"/>
        <v>0.19274733000202104</v>
      </c>
      <c r="R34" s="103">
        <f t="shared" si="488"/>
        <v>0.19274733000202104</v>
      </c>
      <c r="S34" s="103">
        <f t="shared" si="488"/>
        <v>0.19274733000202104</v>
      </c>
      <c r="T34" s="103">
        <f t="shared" si="488"/>
        <v>0.19274733000202104</v>
      </c>
      <c r="U34" s="103">
        <f t="shared" si="488"/>
        <v>0.19274733000202104</v>
      </c>
      <c r="V34" s="103">
        <f t="shared" si="488"/>
        <v>0.19274733000202104</v>
      </c>
      <c r="W34" s="103">
        <f t="shared" si="488"/>
        <v>0.19274733000202104</v>
      </c>
      <c r="X34" s="103">
        <f t="shared" si="488"/>
        <v>0.19274733000202104</v>
      </c>
      <c r="Y34" s="103">
        <f t="shared" si="488"/>
        <v>0.19274733000202104</v>
      </c>
      <c r="Z34" s="103">
        <f t="shared" si="488"/>
        <v>0.19274733000202104</v>
      </c>
      <c r="AA34" s="103">
        <f t="shared" si="488"/>
        <v>0.19274733000202104</v>
      </c>
      <c r="AB34" s="103">
        <f t="shared" si="488"/>
        <v>0.19274733000202104</v>
      </c>
      <c r="AC34" s="103">
        <f t="shared" si="488"/>
        <v>0.19274733000202104</v>
      </c>
      <c r="AD34" s="103">
        <f t="shared" si="488"/>
        <v>0.19274733000202104</v>
      </c>
      <c r="AE34" s="103">
        <f t="shared" si="488"/>
        <v>0.19274733000202104</v>
      </c>
      <c r="AF34" s="103">
        <f t="shared" si="488"/>
        <v>0.19274733000202104</v>
      </c>
      <c r="AG34" s="103">
        <f t="shared" si="488"/>
        <v>0.19274733000202104</v>
      </c>
      <c r="AH34" s="103">
        <f t="shared" si="488"/>
        <v>0.19274733000202104</v>
      </c>
      <c r="AI34" s="103">
        <f t="shared" si="488"/>
        <v>0.19274733000202104</v>
      </c>
      <c r="AJ34" s="103">
        <f t="shared" si="488"/>
        <v>0.19274733000202104</v>
      </c>
      <c r="AK34" s="103">
        <f t="shared" si="488"/>
        <v>0.19274733000202104</v>
      </c>
      <c r="AL34" s="103">
        <f t="shared" si="488"/>
        <v>0.19274733000202104</v>
      </c>
      <c r="AM34" s="103">
        <f t="shared" ref="AM34:BS34" si="489">IF(ISNUMBER(AM33)=TRUE,AM33+AM10,AM18+AM10)</f>
        <v>0.15524252382045578</v>
      </c>
      <c r="AN34" s="103">
        <f t="shared" si="489"/>
        <v>0.15524252382045578</v>
      </c>
      <c r="AO34" s="103">
        <f t="shared" si="489"/>
        <v>0.15524252382045578</v>
      </c>
      <c r="AP34" s="103">
        <f t="shared" si="489"/>
        <v>0.15524252382045578</v>
      </c>
      <c r="AQ34" s="103">
        <f t="shared" si="489"/>
        <v>0.15524252382045578</v>
      </c>
      <c r="AR34" s="103">
        <f t="shared" si="489"/>
        <v>0.15524252382045578</v>
      </c>
      <c r="AS34" s="103">
        <f t="shared" si="489"/>
        <v>0.15524252382045578</v>
      </c>
      <c r="AT34" s="103">
        <f t="shared" si="489"/>
        <v>0.15524252382045578</v>
      </c>
      <c r="AU34" s="103">
        <f t="shared" si="489"/>
        <v>0.15524252382045578</v>
      </c>
      <c r="AV34" s="103">
        <f t="shared" si="489"/>
        <v>0.15524252382045578</v>
      </c>
      <c r="AW34" s="103">
        <f t="shared" si="489"/>
        <v>0.15524252382045578</v>
      </c>
      <c r="AX34" s="103">
        <f t="shared" si="489"/>
        <v>0.15524252382045578</v>
      </c>
      <c r="AY34" s="103">
        <f t="shared" si="489"/>
        <v>0.15524252382045578</v>
      </c>
      <c r="AZ34" s="103">
        <f t="shared" si="489"/>
        <v>0.15524252382045578</v>
      </c>
      <c r="BA34" s="103">
        <f t="shared" si="489"/>
        <v>0.15524252382045578</v>
      </c>
      <c r="BB34" s="103">
        <f t="shared" si="489"/>
        <v>0.15524252382045578</v>
      </c>
      <c r="BC34" s="103">
        <f t="shared" si="489"/>
        <v>0.15524252382045578</v>
      </c>
      <c r="BD34" s="103">
        <f t="shared" si="489"/>
        <v>0.15524252382045578</v>
      </c>
      <c r="BE34" s="103">
        <f t="shared" si="489"/>
        <v>0.15524252382045578</v>
      </c>
      <c r="BF34" s="103">
        <f t="shared" si="489"/>
        <v>0.15524252382045578</v>
      </c>
      <c r="BG34" s="103">
        <f t="shared" si="489"/>
        <v>0.15524252382045578</v>
      </c>
      <c r="BH34" s="103">
        <f t="shared" si="489"/>
        <v>0.15524252382045578</v>
      </c>
      <c r="BI34" s="103">
        <f t="shared" si="489"/>
        <v>0.15524252382045578</v>
      </c>
      <c r="BJ34" s="103">
        <f t="shared" si="489"/>
        <v>0.15524252382045578</v>
      </c>
      <c r="BK34" s="103">
        <f t="shared" si="489"/>
        <v>0.15524252382045578</v>
      </c>
      <c r="BL34" s="103">
        <f t="shared" si="489"/>
        <v>0.15524252382045578</v>
      </c>
      <c r="BM34" s="103">
        <f t="shared" si="489"/>
        <v>0.15524252382045578</v>
      </c>
      <c r="BN34" s="103">
        <f t="shared" si="489"/>
        <v>0.15524252382045578</v>
      </c>
      <c r="BO34" s="103">
        <f t="shared" si="489"/>
        <v>0.15524252382045578</v>
      </c>
      <c r="BP34" s="103">
        <f t="shared" si="489"/>
        <v>0.15524252382045578</v>
      </c>
      <c r="BQ34" s="103">
        <f t="shared" si="489"/>
        <v>0.15524252382045578</v>
      </c>
      <c r="BR34" s="103">
        <f t="shared" si="489"/>
        <v>0.15524252382045578</v>
      </c>
      <c r="BS34" s="103">
        <f t="shared" si="489"/>
        <v>0.15524252382045578</v>
      </c>
      <c r="BT34" s="103">
        <f t="shared" ref="BT34:CE34" si="490">IF(ISNUMBER(BT33)=TRUE,BT33+BT10,BT18+BT10)</f>
        <v>0.15524252382045578</v>
      </c>
      <c r="BU34" s="103">
        <f t="shared" si="490"/>
        <v>0.15524252382045578</v>
      </c>
      <c r="BV34" s="103">
        <f t="shared" si="490"/>
        <v>0.15524252382045578</v>
      </c>
      <c r="BW34" s="103">
        <f t="shared" si="490"/>
        <v>0.15524252382045578</v>
      </c>
      <c r="BX34" s="103">
        <f t="shared" si="490"/>
        <v>0.15524252382045578</v>
      </c>
      <c r="BY34" s="103">
        <f t="shared" si="490"/>
        <v>0.15524252382045578</v>
      </c>
      <c r="BZ34" s="103">
        <f t="shared" si="490"/>
        <v>0.15524252382045578</v>
      </c>
      <c r="CA34" s="103">
        <f t="shared" si="490"/>
        <v>0.15524252382045578</v>
      </c>
      <c r="CB34" s="103">
        <f t="shared" si="490"/>
        <v>0.15524252382045578</v>
      </c>
      <c r="CC34" s="103">
        <f t="shared" si="490"/>
        <v>0.15524252382045578</v>
      </c>
      <c r="CD34" s="103">
        <f t="shared" si="490"/>
        <v>0.15524252382045578</v>
      </c>
      <c r="CE34" s="103">
        <f t="shared" si="490"/>
        <v>0.15524252382045578</v>
      </c>
    </row>
    <row r="35" spans="1:83">
      <c r="C35" s="151"/>
      <c r="D35" s="151"/>
      <c r="E35" s="308"/>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c r="BN35" s="306"/>
      <c r="BO35" s="306"/>
      <c r="BP35" s="306"/>
      <c r="BQ35" s="306"/>
      <c r="BR35" s="306"/>
      <c r="BS35" s="306"/>
      <c r="BT35" s="306"/>
      <c r="BU35" s="306"/>
      <c r="BV35" s="306"/>
      <c r="BW35" s="306"/>
      <c r="BX35" s="306"/>
      <c r="BY35" s="306"/>
      <c r="BZ35" s="306"/>
      <c r="CA35" s="306"/>
      <c r="CB35" s="306"/>
      <c r="CC35" s="306"/>
      <c r="CD35" s="306"/>
      <c r="CE35" s="306"/>
    </row>
    <row r="36" spans="1:83">
      <c r="C36" s="152" t="s">
        <v>444</v>
      </c>
      <c r="D36" s="151"/>
      <c r="E36" s="308"/>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6"/>
      <c r="BV36" s="306"/>
      <c r="BW36" s="306"/>
      <c r="BX36" s="306"/>
      <c r="BY36" s="306"/>
      <c r="BZ36" s="306"/>
      <c r="CA36" s="306"/>
      <c r="CB36" s="306"/>
      <c r="CC36" s="306"/>
      <c r="CD36" s="306"/>
      <c r="CE36" s="306"/>
    </row>
    <row r="37" spans="1:83">
      <c r="A37" s="39" t="s">
        <v>473</v>
      </c>
      <c r="C37" s="174" t="s">
        <v>486</v>
      </c>
      <c r="D37" s="276" t="s">
        <v>763</v>
      </c>
      <c r="E37" s="309"/>
      <c r="F37" s="108">
        <f>F7+$D$2*(F9+F15+F6)-(1-$D$2)*F8+(1-$D$2-$D$4*$B$1)*(E10/E31-$D$3)+$B$1*(E19/E22*E20/E24-$E$1)</f>
        <v>9.5853963986568327E-3</v>
      </c>
      <c r="G37" s="108">
        <f t="shared" ref="G37:AL37" si="491">G7+$D$2*(G9+G15+G6)-(1-$D$2)*G8+(1-$D$2-$D$4*$B$1)*(F10/F31-$D$3)+$B$1*(F19/F22*F20/F24-$E$1)</f>
        <v>9.6914078380808573E-3</v>
      </c>
      <c r="H37" s="108">
        <f t="shared" si="491"/>
        <v>9.7345803239041965E-3</v>
      </c>
      <c r="I37" s="108">
        <f t="shared" si="491"/>
        <v>9.6788324233510678E-3</v>
      </c>
      <c r="J37" s="108">
        <f t="shared" si="491"/>
        <v>9.6219580098426752E-3</v>
      </c>
      <c r="K37" s="108">
        <f t="shared" si="491"/>
        <v>9.612821970647948E-3</v>
      </c>
      <c r="L37" s="108">
        <f t="shared" si="491"/>
        <v>9.5899071678052089E-3</v>
      </c>
      <c r="M37" s="108">
        <f t="shared" si="491"/>
        <v>9.4182741596270225E-3</v>
      </c>
      <c r="N37" s="108">
        <f t="shared" si="491"/>
        <v>9.032515521824068E-3</v>
      </c>
      <c r="O37" s="108">
        <f t="shared" si="491"/>
        <v>8.4238287355192683E-3</v>
      </c>
      <c r="P37" s="108">
        <f t="shared" si="491"/>
        <v>7.8471381211700809E-3</v>
      </c>
      <c r="Q37" s="108">
        <f t="shared" si="491"/>
        <v>7.3329752492963442E-3</v>
      </c>
      <c r="R37" s="108">
        <f t="shared" si="491"/>
        <v>6.8428734807160739E-3</v>
      </c>
      <c r="S37" s="108">
        <f t="shared" si="491"/>
        <v>6.5224449089199988E-3</v>
      </c>
      <c r="T37" s="108">
        <f t="shared" si="491"/>
        <v>6.2400732907890539E-3</v>
      </c>
      <c r="U37" s="108">
        <f t="shared" si="491"/>
        <v>5.962576236594388E-3</v>
      </c>
      <c r="V37" s="108">
        <f t="shared" si="491"/>
        <v>5.7178954122910266E-3</v>
      </c>
      <c r="W37" s="108">
        <f t="shared" si="491"/>
        <v>5.5060994386319072E-3</v>
      </c>
      <c r="X37" s="108">
        <f t="shared" si="491"/>
        <v>5.3306648324392024E-3</v>
      </c>
      <c r="Y37" s="108">
        <f t="shared" si="491"/>
        <v>5.1816351166916828E-3</v>
      </c>
      <c r="Z37" s="108">
        <f t="shared" si="491"/>
        <v>5.0807921635809012E-3</v>
      </c>
      <c r="AA37" s="108">
        <f t="shared" si="491"/>
        <v>5.0615115775723037E-3</v>
      </c>
      <c r="AB37" s="108">
        <f t="shared" si="491"/>
        <v>5.070340322695998E-3</v>
      </c>
      <c r="AC37" s="108">
        <f t="shared" si="491"/>
        <v>5.0996430569809582E-3</v>
      </c>
      <c r="AD37" s="108">
        <f t="shared" si="491"/>
        <v>5.1621193665707032E-3</v>
      </c>
      <c r="AE37" s="108">
        <f t="shared" si="491"/>
        <v>5.2235077671745041E-3</v>
      </c>
      <c r="AF37" s="108">
        <f t="shared" si="491"/>
        <v>5.2403518425097606E-3</v>
      </c>
      <c r="AG37" s="108">
        <f t="shared" si="491"/>
        <v>5.2275344120194618E-3</v>
      </c>
      <c r="AH37" s="108">
        <f t="shared" si="491"/>
        <v>5.1986882779789089E-3</v>
      </c>
      <c r="AI37" s="108">
        <f t="shared" si="491"/>
        <v>5.1487390165006752E-3</v>
      </c>
      <c r="AJ37" s="108">
        <f t="shared" si="491"/>
        <v>5.0628589084365941E-3</v>
      </c>
      <c r="AK37" s="108">
        <f t="shared" si="491"/>
        <v>4.934312875028578E-3</v>
      </c>
      <c r="AL37" s="108">
        <f t="shared" si="491"/>
        <v>4.7981312138337699E-3</v>
      </c>
      <c r="AM37" s="108">
        <f t="shared" ref="AM37" si="492">AM7+$D$2*(AM9+AM15+AM6)-(1-$D$2)*AM8+(1-$D$2-$D$4*$B$1)*(AL10/AL31-$D$3)+$B$1*(AL19/AL22*AL20/AL24-$E$1)</f>
        <v>4.6842223309471343E-3</v>
      </c>
      <c r="AN37" s="108">
        <f t="shared" ref="AN37" si="493">AN7+$D$2*(AN9+AN15+AN6)-(1-$D$2)*AN8+(1-$D$2-$D$4*$B$1)*(AM10/AM31-$D$3)+$B$1*(AM19/AM22*AM20/AM24-$E$1)</f>
        <v>4.5962291879128305E-3</v>
      </c>
      <c r="AO37" s="108">
        <f t="shared" ref="AO37" si="494">AO7+$D$2*(AO9+AO15+AO6)-(1-$D$2)*AO8+(1-$D$2-$D$4*$B$1)*(AN10/AN31-$D$3)+$B$1*(AN19/AN22*AN20/AN24-$E$1)</f>
        <v>4.5050733920494234E-3</v>
      </c>
      <c r="AP37" s="108">
        <f t="shared" ref="AP37" si="495">AP7+$D$2*(AP9+AP15+AP6)-(1-$D$2)*AP8+(1-$D$2-$D$4*$B$1)*(AO10/AO31-$D$3)+$B$1*(AO19/AO22*AO20/AO24-$E$1)</f>
        <v>4.4685787419806357E-3</v>
      </c>
      <c r="AQ37" s="108">
        <f t="shared" ref="AQ37" si="496">AQ7+$D$2*(AQ9+AQ15+AQ6)-(1-$D$2)*AQ8+(1-$D$2-$D$4*$B$1)*(AP10/AP31-$D$3)+$B$1*(AP19/AP22*AP20/AP24-$E$1)</f>
        <v>4.5403739920571867E-3</v>
      </c>
      <c r="AR37" s="108">
        <f t="shared" ref="AR37" si="497">AR7+$D$2*(AR9+AR15+AR6)-(1-$D$2)*AR8+(1-$D$2-$D$4*$B$1)*(AQ10/AQ31-$D$3)+$B$1*(AQ19/AQ22*AQ20/AQ24-$E$1)</f>
        <v>4.6456422765241848E-3</v>
      </c>
      <c r="AS37" s="108">
        <f t="shared" ref="AS37" si="498">AS7+$D$2*(AS9+AS15+AS6)-(1-$D$2)*AS8+(1-$D$2-$D$4*$B$1)*(AR10/AR31-$D$3)+$B$1*(AR19/AR22*AR20/AR24-$E$1)</f>
        <v>4.6542213488713216E-3</v>
      </c>
      <c r="AT37" s="108">
        <f t="shared" ref="AT37" si="499">AT7+$D$2*(AT9+AT15+AT6)-(1-$D$2)*AT8+(1-$D$2-$D$4*$B$1)*(AS10/AS31-$D$3)+$B$1*(AS19/AS22*AS20/AS24-$E$1)</f>
        <v>4.5346569819918643E-3</v>
      </c>
      <c r="AU37" s="108">
        <f t="shared" ref="AU37" si="500">AU7+$D$2*(AU9+AU15+AU6)-(1-$D$2)*AU8+(1-$D$2-$D$4*$B$1)*(AT10/AT31-$D$3)+$B$1*(AT19/AT22*AT20/AT24-$E$1)</f>
        <v>4.4375351708736896E-3</v>
      </c>
      <c r="AV37" s="108">
        <f t="shared" ref="AV37" si="501">AV7+$D$2*(AV9+AV15+AV6)-(1-$D$2)*AV8+(1-$D$2-$D$4*$B$1)*(AU10/AU31-$D$3)+$B$1*(AU19/AU22*AU20/AU24-$E$1)</f>
        <v>4.4577133643013628E-3</v>
      </c>
      <c r="AW37" s="108">
        <f t="shared" ref="AW37" si="502">AW7+$D$2*(AW9+AW15+AW6)-(1-$D$2)*AW8+(1-$D$2-$D$4*$B$1)*(AV10/AV31-$D$3)+$B$1*(AV19/AV22*AV20/AV24-$E$1)</f>
        <v>4.4628421836852891E-3</v>
      </c>
      <c r="AX37" s="108">
        <f t="shared" ref="AX37" si="503">AX7+$D$2*(AX9+AX15+AX6)-(1-$D$2)*AX8+(1-$D$2-$D$4*$B$1)*(AW10/AW31-$D$3)+$B$1*(AW19/AW22*AW20/AW24-$E$1)</f>
        <v>4.434241786412425E-3</v>
      </c>
      <c r="AY37" s="108">
        <f t="shared" ref="AY37" si="504">AY7+$D$2*(AY9+AY15+AY6)-(1-$D$2)*AY8+(1-$D$2-$D$4*$B$1)*(AX10/AX31-$D$3)+$B$1*(AX19/AX22*AX20/AX24-$E$1)</f>
        <v>4.3999424389043387E-3</v>
      </c>
      <c r="AZ37" s="108">
        <f t="shared" ref="AZ37" si="505">AZ7+$D$2*(AZ9+AZ15+AZ6)-(1-$D$2)*AZ8+(1-$D$2-$D$4*$B$1)*(AY10/AY31-$D$3)+$B$1*(AY19/AY22*AY20/AY24-$E$1)</f>
        <v>4.2615196185892303E-3</v>
      </c>
      <c r="BA37" s="108">
        <f t="shared" ref="BA37" si="506">BA7+$D$2*(BA9+BA15+BA6)-(1-$D$2)*BA8+(1-$D$2-$D$4*$B$1)*(AZ10/AZ31-$D$3)+$B$1*(AZ19/AZ22*AZ20/AZ24-$E$1)</f>
        <v>4.1345252044103177E-3</v>
      </c>
      <c r="BB37" s="108">
        <f t="shared" ref="BB37" si="507">BB7+$D$2*(BB9+BB15+BB6)-(1-$D$2)*BB8+(1-$D$2-$D$4*$B$1)*(BA10/BA31-$D$3)+$B$1*(BA19/BA22*BA20/BA24-$E$1)</f>
        <v>4.0805777464985194E-3</v>
      </c>
      <c r="BC37" s="108">
        <f t="shared" ref="BC37" si="508">BC7+$D$2*(BC9+BC15+BC6)-(1-$D$2)*BC8+(1-$D$2-$D$4*$B$1)*(BB10/BB31-$D$3)+$B$1*(BB19/BB22*BB20/BB24-$E$1)</f>
        <v>4.0229263407862296E-3</v>
      </c>
      <c r="BD37" s="108">
        <f t="shared" ref="BD37" si="509">BD7+$D$2*(BD9+BD15+BD6)-(1-$D$2)*BD8+(1-$D$2-$D$4*$B$1)*(BC10/BC31-$D$3)+$B$1*(BC19/BC22*BC20/BC24-$E$1)</f>
        <v>3.9077705179445072E-3</v>
      </c>
      <c r="BE37" s="108">
        <f t="shared" ref="BE37" si="510">BE7+$D$2*(BE9+BE15+BE6)-(1-$D$2)*BE8+(1-$D$2-$D$4*$B$1)*(BD10/BD31-$D$3)+$B$1*(BD19/BD22*BD20/BD24-$E$1)</f>
        <v>3.7517154071496301E-3</v>
      </c>
      <c r="BF37" s="108">
        <f t="shared" ref="BF37" si="511">BF7+$D$2*(BF9+BF15+BF6)-(1-$D$2)*BF8+(1-$D$2-$D$4*$B$1)*(BE10/BE31-$D$3)+$B$1*(BE19/BE22*BE20/BE24-$E$1)</f>
        <v>3.5998121714929509E-3</v>
      </c>
      <c r="BG37" s="108">
        <f t="shared" ref="BG37" si="512">BG7+$D$2*(BG9+BG15+BG6)-(1-$D$2)*BG8+(1-$D$2-$D$4*$B$1)*(BF10/BF31-$D$3)+$B$1*(BF19/BF22*BF20/BF24-$E$1)</f>
        <v>3.4446764822879377E-3</v>
      </c>
      <c r="BH37" s="108">
        <f t="shared" ref="BH37" si="513">BH7+$D$2*(BH9+BH15+BH6)-(1-$D$2)*BH8+(1-$D$2-$D$4*$B$1)*(BG10/BG31-$D$3)+$B$1*(BG19/BG22*BG20/BG24-$E$1)</f>
        <v>3.3395473084339641E-3</v>
      </c>
      <c r="BI37" s="108">
        <f t="shared" ref="BI37" si="514">BI7+$D$2*(BI9+BI15+BI6)-(1-$D$2)*BI8+(1-$D$2-$D$4*$B$1)*(BH10/BH31-$D$3)+$B$1*(BH19/BH22*BH20/BH24-$E$1)</f>
        <v>3.2489439082843624E-3</v>
      </c>
      <c r="BJ37" s="108">
        <f t="shared" ref="BJ37" si="515">BJ7+$D$2*(BJ9+BJ15+BJ6)-(1-$D$2)*BJ8+(1-$D$2-$D$4*$B$1)*(BI10/BI31-$D$3)+$B$1*(BI19/BI22*BI20/BI24-$E$1)</f>
        <v>3.2008509775029058E-3</v>
      </c>
      <c r="BK37" s="108">
        <f t="shared" ref="BK37" si="516">BK7+$D$2*(BK9+BK15+BK6)-(1-$D$2)*BK8+(1-$D$2-$D$4*$B$1)*(BJ10/BJ31-$D$3)+$B$1*(BJ19/BJ22*BJ20/BJ24-$E$1)</f>
        <v>3.2981772910721037E-3</v>
      </c>
      <c r="BL37" s="108">
        <f t="shared" ref="BL37" si="517">BL7+$D$2*(BL9+BL15+BL6)-(1-$D$2)*BL8+(1-$D$2-$D$4*$B$1)*(BK10/BK31-$D$3)+$B$1*(BK19/BK22*BK20/BK24-$E$1)</f>
        <v>3.5679541126237969E-3</v>
      </c>
      <c r="BM37" s="108">
        <f t="shared" ref="BM37" si="518">BM7+$D$2*(BM9+BM15+BM6)-(1-$D$2)*BM8+(1-$D$2-$D$4*$B$1)*(BL10/BL31-$D$3)+$B$1*(BL19/BL22*BL20/BL24-$E$1)</f>
        <v>4.055844754663398E-3</v>
      </c>
      <c r="BN37" s="108">
        <f t="shared" ref="BN37" si="519">BN7+$D$2*(BN9+BN15+BN6)-(1-$D$2)*BN8+(1-$D$2-$D$4*$B$1)*(BM10/BM31-$D$3)+$B$1*(BM19/BM22*BM20/BM24-$E$1)</f>
        <v>4.4667293172880188E-3</v>
      </c>
      <c r="BO37" s="108">
        <f t="shared" ref="BO37" si="520">BO7+$D$2*(BO9+BO15+BO6)-(1-$D$2)*BO8+(1-$D$2-$D$4*$B$1)*(BN10/BN31-$D$3)+$B$1*(BN19/BN22*BN20/BN24-$E$1)</f>
        <v>4.7804369875710951E-3</v>
      </c>
      <c r="BP37" s="108">
        <f t="shared" ref="BP37" si="521">BP7+$D$2*(BP9+BP15+BP6)-(1-$D$2)*BP8+(1-$D$2-$D$4*$B$1)*(BO10/BO31-$D$3)+$B$1*(BO19/BO22*BO20/BO24-$E$1)</f>
        <v>5.0358914222361703E-3</v>
      </c>
      <c r="BQ37" s="108">
        <f t="shared" ref="BQ37" si="522">BQ7+$D$2*(BQ9+BQ15+BQ6)-(1-$D$2)*BQ8+(1-$D$2-$D$4*$B$1)*(BP10/BP31-$D$3)+$B$1*(BP19/BP22*BP20/BP24-$E$1)</f>
        <v>5.0890037935672813E-3</v>
      </c>
      <c r="BR37" s="108">
        <f t="shared" ref="BR37" si="523">BR7+$D$2*(BR9+BR15+BR6)-(1-$D$2)*BR8+(1-$D$2-$D$4*$B$1)*(BQ10/BQ31-$D$3)+$B$1*(BQ19/BQ22*BQ20/BQ24-$E$1)</f>
        <v>5.1138203074770332E-3</v>
      </c>
      <c r="BS37" s="108">
        <f t="shared" ref="BS37" si="524">BS7+$D$2*(BS9+BS15+BS6)-(1-$D$2)*BS8+(1-$D$2-$D$4*$B$1)*(BR10/BR31-$D$3)+$B$1*(BR19/BR22*BR20/BR24-$E$1)</f>
        <v>5.0998891430289878E-3</v>
      </c>
      <c r="BT37" s="108">
        <f t="shared" ref="BT37" si="525">BT7+$D$2*(BT9+BT15+BT6)-(1-$D$2)*BT8+(1-$D$2-$D$4*$B$1)*(BS10/BS31-$D$3)+$B$1*(BS19/BS22*BS20/BS24-$E$1)</f>
        <v>5.0336938789644348E-3</v>
      </c>
      <c r="BU37" s="108">
        <f t="shared" ref="BU37" si="526">BU7+$D$2*(BU9+BU15+BU6)-(1-$D$2)*BU8+(1-$D$2-$D$4*$B$1)*(BT10/BT31-$D$3)+$B$1*(BT19/BT22*BT20/BT24-$E$1)</f>
        <v>4.9898040741871152E-3</v>
      </c>
      <c r="BV37" s="108">
        <f t="shared" ref="BV37" si="527">BV7+$D$2*(BV9+BV15+BV6)-(1-$D$2)*BV8+(1-$D$2-$D$4*$B$1)*(BU10/BU31-$D$3)+$B$1*(BU19/BU22*BU20/BU24-$E$1)</f>
        <v>4.9578589550070577E-3</v>
      </c>
      <c r="BW37" s="108">
        <f t="shared" ref="BW37" si="528">BW7+$D$2*(BW9+BW15+BW6)-(1-$D$2)*BW8+(1-$D$2-$D$4*$B$1)*(BV10/BV31-$D$3)+$B$1*(BV19/BV22*BV20/BV24-$E$1)</f>
        <v>4.8958409189572474E-3</v>
      </c>
      <c r="BX37" s="108">
        <f t="shared" ref="BX37" si="529">BX7+$D$2*(BX9+BX15+BX6)-(1-$D$2)*BX8+(1-$D$2-$D$4*$B$1)*(BW10/BW31-$D$3)+$B$1*(BW19/BW22*BW20/BW24-$E$1)</f>
        <v>4.8578759081394293E-3</v>
      </c>
      <c r="BY37" s="108">
        <f t="shared" ref="BY37" si="530">BY7+$D$2*(BY9+BY15+BY6)-(1-$D$2)*BY8+(1-$D$2-$D$4*$B$1)*(BX10/BX31-$D$3)+$B$1*(BX19/BX22*BX20/BX24-$E$1)</f>
        <v>4.7877293757466882E-3</v>
      </c>
      <c r="BZ37" s="108">
        <f t="shared" ref="BZ37" si="531">BZ7+$D$2*(BZ9+BZ15+BZ6)-(1-$D$2)*BZ8+(1-$D$2-$D$4*$B$1)*(BY10/BY31-$D$3)+$B$1*(BY19/BY22*BY20/BY24-$E$1)</f>
        <v>4.6958689378877533E-3</v>
      </c>
      <c r="CA37" s="108">
        <f t="shared" ref="CA37" si="532">CA7+$D$2*(CA9+CA15+CA6)-(1-$D$2)*CA8+(1-$D$2-$D$4*$B$1)*(BZ10/BZ31-$D$3)+$B$1*(BZ19/BZ22*BZ20/BZ24-$E$1)</f>
        <v>4.6159011322192411E-3</v>
      </c>
      <c r="CB37" s="108">
        <f t="shared" ref="CB37" si="533">CB7+$D$2*(CB9+CB15+CB6)-(1-$D$2)*CB8+(1-$D$2-$D$4*$B$1)*(CA10/CA31-$D$3)+$B$1*(CA19/CA22*CA20/CA24-$E$1)</f>
        <v>4.5212791630959009E-3</v>
      </c>
      <c r="CC37" s="108">
        <f t="shared" ref="CC37" si="534">CC7+$D$2*(CC9+CC15+CC6)-(1-$D$2)*CC8+(1-$D$2-$D$4*$B$1)*(CB10/CB31-$D$3)+$B$1*(CB19/CB22*CB20/CB24-$E$1)</f>
        <v>4.4284740943946466E-3</v>
      </c>
      <c r="CD37" s="108">
        <f t="shared" ref="CD37" si="535">CD7+$D$2*(CD9+CD15+CD6)-(1-$D$2)*CD8+(1-$D$2-$D$4*$B$1)*(CC10/CC31-$D$3)+$B$1*(CC19/CC22*CC20/CC24-$E$1)</f>
        <v>4.3240748343850686E-3</v>
      </c>
      <c r="CE37" s="108" t="e">
        <f t="shared" ref="CE37" si="536">CE7+$D$2*(CE9+CE15+CE6)-(1-$D$2)*CE8+(1-$D$2-$D$4*$B$1)*(CD10/CD31-$D$3)+$B$1*(CD19/CD22*CD20/CD24-$E$1)</f>
        <v>#VALUE!</v>
      </c>
    </row>
    <row r="38" spans="1:83">
      <c r="A38" s="39" t="s">
        <v>482</v>
      </c>
      <c r="C38" s="175" t="s">
        <v>433</v>
      </c>
      <c r="D38" s="276" t="s">
        <v>773</v>
      </c>
      <c r="E38" s="102"/>
      <c r="F38" s="310">
        <f t="shared" ref="F38:AL38" si="537">(1+F30)*(1+F8)-1</f>
        <v>1.5774732183080342E-2</v>
      </c>
      <c r="G38" s="311">
        <f t="shared" si="537"/>
        <v>1.575033941123305E-2</v>
      </c>
      <c r="H38" s="311">
        <f t="shared" si="537"/>
        <v>1.5678500639038306E-2</v>
      </c>
      <c r="I38" s="311">
        <f t="shared" si="537"/>
        <v>1.5511868595263545E-2</v>
      </c>
      <c r="J38" s="311">
        <f t="shared" si="537"/>
        <v>1.5335894742619649E-2</v>
      </c>
      <c r="K38" s="311">
        <f t="shared" si="537"/>
        <v>1.52023014511391E-2</v>
      </c>
      <c r="L38" s="311">
        <f t="shared" si="537"/>
        <v>1.505971369715664E-2</v>
      </c>
      <c r="M38" s="311">
        <f t="shared" si="537"/>
        <v>1.475125527206278E-2</v>
      </c>
      <c r="N38" s="311">
        <f t="shared" si="537"/>
        <v>1.4244920478297951E-2</v>
      </c>
      <c r="O38" s="311">
        <f t="shared" si="537"/>
        <v>1.3530199211252869E-2</v>
      </c>
      <c r="P38" s="311">
        <f t="shared" si="537"/>
        <v>1.2834089807360227E-2</v>
      </c>
      <c r="Q38" s="311">
        <f t="shared" si="537"/>
        <v>1.2190936184900636E-2</v>
      </c>
      <c r="R38" s="311">
        <f t="shared" si="537"/>
        <v>1.1561046900858019E-2</v>
      </c>
      <c r="S38" s="311">
        <f t="shared" si="537"/>
        <v>1.1112910659325737E-2</v>
      </c>
      <c r="T38" s="311">
        <f t="shared" si="537"/>
        <v>1.067655946520385E-2</v>
      </c>
      <c r="U38" s="311">
        <f t="shared" si="537"/>
        <v>1.0213940421451628E-2</v>
      </c>
      <c r="V38" s="311">
        <f t="shared" si="537"/>
        <v>9.7991629251377166E-3</v>
      </c>
      <c r="W38" s="311">
        <f t="shared" si="537"/>
        <v>9.4191332796478289E-3</v>
      </c>
      <c r="X38" s="311">
        <f t="shared" si="537"/>
        <v>9.0560214649597626E-3</v>
      </c>
      <c r="Y38" s="311">
        <f t="shared" si="537"/>
        <v>8.7370781996845004E-3</v>
      </c>
      <c r="Z38" s="311">
        <f t="shared" si="537"/>
        <v>8.4709637902760093E-3</v>
      </c>
      <c r="AA38" s="311">
        <f t="shared" si="537"/>
        <v>8.2692320934265595E-3</v>
      </c>
      <c r="AB38" s="311">
        <f t="shared" si="537"/>
        <v>8.1017340600002541E-3</v>
      </c>
      <c r="AC38" s="311">
        <f t="shared" si="537"/>
        <v>7.9709521085740143E-3</v>
      </c>
      <c r="AD38" s="311">
        <f t="shared" si="537"/>
        <v>7.8500061457416059E-3</v>
      </c>
      <c r="AE38" s="311">
        <f t="shared" si="537"/>
        <v>7.6987790355174113E-3</v>
      </c>
      <c r="AF38" s="311">
        <f t="shared" si="537"/>
        <v>7.5182856463615888E-3</v>
      </c>
      <c r="AG38" s="311">
        <f t="shared" si="537"/>
        <v>7.304913966484472E-3</v>
      </c>
      <c r="AH38" s="311">
        <f t="shared" si="537"/>
        <v>7.078851838456135E-3</v>
      </c>
      <c r="AI38" s="311">
        <f t="shared" si="537"/>
        <v>6.8228756642698674E-3</v>
      </c>
      <c r="AJ38" s="311">
        <f t="shared" si="537"/>
        <v>6.5391144499982179E-3</v>
      </c>
      <c r="AK38" s="311">
        <f t="shared" si="537"/>
        <v>6.2065415802945445E-3</v>
      </c>
      <c r="AL38" s="311">
        <f t="shared" si="537"/>
        <v>5.8729633361529476E-3</v>
      </c>
      <c r="AM38" s="311">
        <f t="shared" ref="AM38:BS38" si="538">(1+AM30)*(1+AM8)-1</f>
        <v>5.5805654932561399E-3</v>
      </c>
      <c r="AN38" s="311">
        <f t="shared" si="538"/>
        <v>5.2974477443454848E-3</v>
      </c>
      <c r="AO38" s="311">
        <f t="shared" si="538"/>
        <v>5.0198892502759662E-3</v>
      </c>
      <c r="AP38" s="311">
        <f t="shared" si="538"/>
        <v>4.814563506820857E-3</v>
      </c>
      <c r="AQ38" s="311">
        <f t="shared" si="538"/>
        <v>4.7193869739372563E-3</v>
      </c>
      <c r="AR38" s="311">
        <f t="shared" si="538"/>
        <v>4.658413849879306E-3</v>
      </c>
      <c r="AS38" s="311">
        <f t="shared" si="538"/>
        <v>4.5196767239343849E-3</v>
      </c>
      <c r="AT38" s="311">
        <f t="shared" si="538"/>
        <v>4.2534406669336722E-3</v>
      </c>
      <c r="AU38" s="311">
        <f t="shared" si="538"/>
        <v>4.0233707238566119E-3</v>
      </c>
      <c r="AV38" s="311">
        <f t="shared" si="538"/>
        <v>3.8897982593191216E-3</v>
      </c>
      <c r="AW38" s="311">
        <f t="shared" si="538"/>
        <v>3.7402349555346603E-3</v>
      </c>
      <c r="AX38" s="311">
        <f t="shared" si="538"/>
        <v>3.5612084815188627E-3</v>
      </c>
      <c r="AY38" s="311">
        <f t="shared" si="538"/>
        <v>3.3593537738585422E-3</v>
      </c>
      <c r="AZ38" s="311">
        <f t="shared" si="538"/>
        <v>3.0618462677636238E-3</v>
      </c>
      <c r="BA38" s="311">
        <f t="shared" si="538"/>
        <v>2.7833999254802677E-3</v>
      </c>
      <c r="BB38" s="311">
        <f t="shared" si="538"/>
        <v>2.5837841938580741E-3</v>
      </c>
      <c r="BC38" s="311">
        <f t="shared" si="538"/>
        <v>2.3855946129447414E-3</v>
      </c>
      <c r="BD38" s="311">
        <f t="shared" si="538"/>
        <v>2.1234560053324802E-3</v>
      </c>
      <c r="BE38" s="311">
        <f t="shared" si="538"/>
        <v>1.8058504645670492E-3</v>
      </c>
      <c r="BF38" s="311">
        <f t="shared" si="538"/>
        <v>1.5216948457446033E-3</v>
      </c>
      <c r="BG38" s="311">
        <f t="shared" si="538"/>
        <v>1.2671025488897314E-3</v>
      </c>
      <c r="BH38" s="311">
        <f t="shared" si="538"/>
        <v>1.0384117174677687E-3</v>
      </c>
      <c r="BI38" s="311">
        <f t="shared" si="538"/>
        <v>8.3173060608809912E-4</v>
      </c>
      <c r="BJ38" s="311">
        <f t="shared" si="538"/>
        <v>6.5751472465080951E-4</v>
      </c>
      <c r="BK38" s="311">
        <f t="shared" si="538"/>
        <v>6.1465161730955842E-4</v>
      </c>
      <c r="BL38" s="311">
        <f t="shared" si="538"/>
        <v>7.6779473287258426E-4</v>
      </c>
      <c r="BM38" s="311">
        <f t="shared" si="538"/>
        <v>1.1451379840388132E-3</v>
      </c>
      <c r="BN38" s="311">
        <f t="shared" si="538"/>
        <v>1.4491255587565366E-3</v>
      </c>
      <c r="BO38" s="311">
        <f t="shared" si="538"/>
        <v>1.6464484897489307E-3</v>
      </c>
      <c r="BP38" s="311">
        <f t="shared" si="538"/>
        <v>1.8035271672434128E-3</v>
      </c>
      <c r="BQ38" s="311">
        <f t="shared" si="538"/>
        <v>1.7551058095781613E-3</v>
      </c>
      <c r="BR38" s="311">
        <f t="shared" si="538"/>
        <v>1.6715321486058254E-3</v>
      </c>
      <c r="BS38" s="311">
        <f t="shared" si="538"/>
        <v>1.5733853188775182E-3</v>
      </c>
      <c r="BT38" s="311">
        <f t="shared" ref="BT38:CE38" si="539">(1+BT30)*(1+BT8)-1</f>
        <v>1.4350419892636967E-3</v>
      </c>
      <c r="BU38" s="311">
        <f t="shared" si="539"/>
        <v>1.3061446386242181E-3</v>
      </c>
      <c r="BV38" s="311">
        <f t="shared" si="539"/>
        <v>1.2029476696424624E-3</v>
      </c>
      <c r="BW38" s="311">
        <f t="shared" si="539"/>
        <v>1.0828640432474224E-3</v>
      </c>
      <c r="BX38" s="311">
        <f t="shared" si="539"/>
        <v>9.7192358685038727E-4</v>
      </c>
      <c r="BY38" s="311">
        <f t="shared" si="539"/>
        <v>8.4093961028353093E-4</v>
      </c>
      <c r="BZ38" s="311">
        <f t="shared" si="539"/>
        <v>7.0472526676335079E-4</v>
      </c>
      <c r="CA38" s="311">
        <f t="shared" si="539"/>
        <v>5.716663956696344E-4</v>
      </c>
      <c r="CB38" s="311">
        <f t="shared" si="539"/>
        <v>4.2060112224562296E-4</v>
      </c>
      <c r="CC38" s="311">
        <f t="shared" si="539"/>
        <v>2.839649956793977E-4</v>
      </c>
      <c r="CD38" s="311">
        <f t="shared" si="539"/>
        <v>1.4410710101886437E-4</v>
      </c>
      <c r="CE38" s="311" t="e">
        <f t="shared" si="539"/>
        <v>#VALUE!</v>
      </c>
    </row>
    <row r="39" spans="1:83">
      <c r="C39" s="175" t="s">
        <v>479</v>
      </c>
      <c r="D39" s="153"/>
      <c r="E39" s="102"/>
      <c r="F39" s="311">
        <f>F29</f>
        <v>6.8697335182887898E-3</v>
      </c>
      <c r="G39" s="311">
        <f t="shared" ref="G39:AL39" si="540">G29</f>
        <v>6.723746364215577E-3</v>
      </c>
      <c r="H39" s="311">
        <f t="shared" si="540"/>
        <v>6.6256431275026895E-3</v>
      </c>
      <c r="I39" s="311">
        <f t="shared" si="540"/>
        <v>6.6120651856587109E-3</v>
      </c>
      <c r="J39" s="311">
        <f t="shared" si="540"/>
        <v>6.6073787500369185E-3</v>
      </c>
      <c r="K39" s="311">
        <f t="shared" si="540"/>
        <v>6.5680701173551626E-3</v>
      </c>
      <c r="L39" s="311">
        <f t="shared" si="540"/>
        <v>6.5386626628320954E-3</v>
      </c>
      <c r="M39" s="311">
        <f t="shared" si="540"/>
        <v>6.6490657833278011E-3</v>
      </c>
      <c r="N39" s="311">
        <f t="shared" si="540"/>
        <v>6.9186517451307328E-3</v>
      </c>
      <c r="O39" s="311">
        <f t="shared" si="540"/>
        <v>7.3481927122958091E-3</v>
      </c>
      <c r="P39" s="311">
        <f t="shared" si="540"/>
        <v>7.7405739116338523E-3</v>
      </c>
      <c r="Q39" s="311">
        <f t="shared" si="540"/>
        <v>8.0692745034776081E-3</v>
      </c>
      <c r="R39" s="311">
        <f t="shared" si="540"/>
        <v>8.3709345000917423E-3</v>
      </c>
      <c r="S39" s="311">
        <f t="shared" si="540"/>
        <v>8.5062363146302111E-3</v>
      </c>
      <c r="T39" s="311">
        <f t="shared" si="540"/>
        <v>8.625952398243264E-3</v>
      </c>
      <c r="U39" s="311">
        <f t="shared" si="540"/>
        <v>8.7628409040259037E-3</v>
      </c>
      <c r="V39" s="311">
        <f t="shared" si="540"/>
        <v>8.8540805851535787E-3</v>
      </c>
      <c r="W39" s="311">
        <f t="shared" si="540"/>
        <v>8.9130209655132742E-3</v>
      </c>
      <c r="X39" s="311">
        <f t="shared" si="540"/>
        <v>8.9562834037324457E-3</v>
      </c>
      <c r="Y39" s="311">
        <f t="shared" si="540"/>
        <v>8.9618339906243349E-3</v>
      </c>
      <c r="Z39" s="311">
        <f t="shared" si="540"/>
        <v>8.9242896688734863E-3</v>
      </c>
      <c r="AA39" s="311">
        <f t="shared" si="540"/>
        <v>8.8360651324566053E-3</v>
      </c>
      <c r="AB39" s="311">
        <f t="shared" si="540"/>
        <v>8.7248973771181237E-3</v>
      </c>
      <c r="AC39" s="311">
        <f t="shared" si="540"/>
        <v>8.5897419594596069E-3</v>
      </c>
      <c r="AD39" s="311">
        <f t="shared" si="540"/>
        <v>8.4542213524034793E-3</v>
      </c>
      <c r="AE39" s="311">
        <f t="shared" si="540"/>
        <v>8.3518976363881059E-3</v>
      </c>
      <c r="AF39" s="311">
        <f t="shared" si="540"/>
        <v>8.2802120843983307E-3</v>
      </c>
      <c r="AG39" s="311">
        <f t="shared" si="540"/>
        <v>8.2406542698689744E-3</v>
      </c>
      <c r="AH39" s="311">
        <f t="shared" si="540"/>
        <v>8.2147037932103206E-3</v>
      </c>
      <c r="AI39" s="311">
        <f t="shared" si="540"/>
        <v>8.2161539428431407E-3</v>
      </c>
      <c r="AJ39" s="311">
        <f t="shared" si="540"/>
        <v>8.2419233308386186E-3</v>
      </c>
      <c r="AK39" s="311">
        <f t="shared" si="540"/>
        <v>8.3085608243391729E-3</v>
      </c>
      <c r="AL39" s="311">
        <f t="shared" si="540"/>
        <v>8.3740377134386978E-3</v>
      </c>
      <c r="AM39" s="311">
        <f t="shared" ref="AM39:BS39" si="541">AM29</f>
        <v>8.4029868036312738E-3</v>
      </c>
      <c r="AN39" s="311">
        <f t="shared" si="541"/>
        <v>8.4239467587108319E-3</v>
      </c>
      <c r="AO39" s="311">
        <f t="shared" si="541"/>
        <v>8.4404310219585721E-3</v>
      </c>
      <c r="AP39" s="311">
        <f t="shared" si="541"/>
        <v>8.3965468088396111E-3</v>
      </c>
      <c r="AQ39" s="311">
        <f t="shared" si="541"/>
        <v>8.2631177698684333E-3</v>
      </c>
      <c r="AR39" s="311">
        <f t="shared" si="541"/>
        <v>8.1080686236363331E-3</v>
      </c>
      <c r="AS39" s="311">
        <f t="shared" si="541"/>
        <v>8.0264834310270761E-3</v>
      </c>
      <c r="AT39" s="311">
        <f t="shared" si="541"/>
        <v>8.0568257023674317E-3</v>
      </c>
      <c r="AU39" s="311">
        <f t="shared" si="541"/>
        <v>8.0563304239928968E-3</v>
      </c>
      <c r="AV39" s="311">
        <f t="shared" si="541"/>
        <v>7.9755701098713772E-3</v>
      </c>
      <c r="AW39" s="311">
        <f t="shared" si="541"/>
        <v>7.9127828328651173E-3</v>
      </c>
      <c r="AX39" s="311">
        <f t="shared" si="541"/>
        <v>7.8784705294037138E-3</v>
      </c>
      <c r="AY39" s="311">
        <f t="shared" si="541"/>
        <v>7.8657661483607644E-3</v>
      </c>
      <c r="AZ39" s="311">
        <f t="shared" si="541"/>
        <v>7.9350729712555079E-3</v>
      </c>
      <c r="BA39" s="311">
        <f t="shared" si="541"/>
        <v>7.9862153248717593E-3</v>
      </c>
      <c r="BB39" s="311">
        <f t="shared" si="541"/>
        <v>7.9696177701711335E-3</v>
      </c>
      <c r="BC39" s="311">
        <f t="shared" si="541"/>
        <v>7.9534473037707887E-3</v>
      </c>
      <c r="BD39" s="311">
        <f t="shared" si="541"/>
        <v>7.9928085816651784E-3</v>
      </c>
      <c r="BE39" s="311">
        <f t="shared" si="541"/>
        <v>8.078219243011997E-3</v>
      </c>
      <c r="BF39" s="311">
        <f t="shared" si="541"/>
        <v>8.132754929523589E-3</v>
      </c>
      <c r="BG39" s="311">
        <f t="shared" si="541"/>
        <v>8.1610248438683808E-3</v>
      </c>
      <c r="BH39" s="311">
        <f t="shared" si="541"/>
        <v>8.1672360179030346E-3</v>
      </c>
      <c r="BI39" s="311">
        <f t="shared" si="541"/>
        <v>8.1555968935620449E-3</v>
      </c>
      <c r="BJ39" s="311">
        <f t="shared" si="541"/>
        <v>8.1180062436443379E-3</v>
      </c>
      <c r="BK39" s="311">
        <f t="shared" si="541"/>
        <v>7.9719774947628608E-3</v>
      </c>
      <c r="BL39" s="311">
        <f t="shared" si="541"/>
        <v>7.6673788458796466E-3</v>
      </c>
      <c r="BM39" s="311">
        <f t="shared" si="541"/>
        <v>7.1870307150851964E-3</v>
      </c>
      <c r="BN39" s="311">
        <f t="shared" si="541"/>
        <v>6.7891373778747877E-3</v>
      </c>
      <c r="BO39" s="311">
        <f t="shared" si="541"/>
        <v>6.4980175631443871E-3</v>
      </c>
      <c r="BP39" s="311">
        <f t="shared" si="541"/>
        <v>6.253079127406469E-3</v>
      </c>
      <c r="BQ39" s="311">
        <f t="shared" si="541"/>
        <v>6.191450362991846E-3</v>
      </c>
      <c r="BR39" s="311">
        <f t="shared" si="541"/>
        <v>6.1621506767615131E-3</v>
      </c>
      <c r="BS39" s="311">
        <f t="shared" si="541"/>
        <v>6.1465311609549822E-3</v>
      </c>
      <c r="BT39" s="311">
        <f t="shared" ref="BT39:CE39" si="542">BT29</f>
        <v>6.1656251594870426E-3</v>
      </c>
      <c r="BU39" s="311">
        <f t="shared" si="542"/>
        <v>6.1762297664940125E-3</v>
      </c>
      <c r="BV39" s="311">
        <f t="shared" si="542"/>
        <v>6.1649918015802552E-3</v>
      </c>
      <c r="BW39" s="311">
        <f t="shared" si="542"/>
        <v>6.1686679728467642E-3</v>
      </c>
      <c r="BX39" s="311">
        <f t="shared" si="542"/>
        <v>6.1647311605903532E-3</v>
      </c>
      <c r="BY39" s="311">
        <f t="shared" si="542"/>
        <v>6.1780859582802883E-3</v>
      </c>
      <c r="BZ39" s="311">
        <f t="shared" si="542"/>
        <v>6.1955704332665729E-3</v>
      </c>
      <c r="CA39" s="311">
        <f t="shared" si="542"/>
        <v>6.2099602393859143E-3</v>
      </c>
      <c r="CB39" s="311">
        <f t="shared" si="542"/>
        <v>6.23923109790403E-3</v>
      </c>
      <c r="CC39" s="311">
        <f t="shared" si="542"/>
        <v>6.2554570557384892E-3</v>
      </c>
      <c r="CD39" s="311">
        <f t="shared" si="542"/>
        <v>6.2740437847328412E-3</v>
      </c>
      <c r="CE39" s="311" t="e">
        <f t="shared" si="542"/>
        <v>#VALUE!</v>
      </c>
    </row>
    <row r="40" spans="1:83" s="8" customFormat="1">
      <c r="A40" s="40"/>
      <c r="B40"/>
      <c r="C40" s="176" t="s">
        <v>2370</v>
      </c>
      <c r="D40" s="318" t="s">
        <v>2371</v>
      </c>
      <c r="E40" s="12">
        <f>InputDataA_GeneralAssumptions!I18*(1+E30)</f>
        <v>11576.198230203057</v>
      </c>
      <c r="F40" s="312">
        <f>E40*(1+F30)</f>
        <v>11686.307594381569</v>
      </c>
      <c r="G40" s="312">
        <f t="shared" ref="G40:AL40" si="543">F40*(1+G30)</f>
        <v>11798.731406727076</v>
      </c>
      <c r="H40" s="312">
        <f t="shared" si="543"/>
        <v>11912.768273930616</v>
      </c>
      <c r="I40" s="312">
        <f t="shared" si="543"/>
        <v>12027.256675202007</v>
      </c>
      <c r="J40" s="312">
        <f t="shared" si="543"/>
        <v>12142.174146356878</v>
      </c>
      <c r="K40" s="312">
        <f t="shared" si="543"/>
        <v>12258.094903767758</v>
      </c>
      <c r="L40" s="312">
        <f t="shared" si="543"/>
        <v>12374.8561477365</v>
      </c>
      <c r="M40" s="312">
        <f t="shared" si="543"/>
        <v>12490.60757379405</v>
      </c>
      <c r="N40" s="312">
        <f t="shared" si="543"/>
        <v>12602.607429009475</v>
      </c>
      <c r="O40" s="312">
        <f t="shared" si="543"/>
        <v>12707.904588684174</v>
      </c>
      <c r="P40" s="312">
        <f t="shared" si="543"/>
        <v>12806.719147873491</v>
      </c>
      <c r="Q40" s="312">
        <f t="shared" si="543"/>
        <v>12899.68924944752</v>
      </c>
      <c r="R40" s="312">
        <f t="shared" si="543"/>
        <v>12986.986171383562</v>
      </c>
      <c r="S40" s="312">
        <f t="shared" si="543"/>
        <v>13070.70593185179</v>
      </c>
      <c r="T40" s="312">
        <f t="shared" si="543"/>
        <v>13151.271357661828</v>
      </c>
      <c r="U40" s="312">
        <f t="shared" si="543"/>
        <v>13228.679988851707</v>
      </c>
      <c r="V40" s="312">
        <f t="shared" si="543"/>
        <v>13303.308115140046</v>
      </c>
      <c r="W40" s="312">
        <f t="shared" si="543"/>
        <v>13375.544265729322</v>
      </c>
      <c r="X40" s="312">
        <f t="shared" si="543"/>
        <v>13445.834002652478</v>
      </c>
      <c r="Y40" s="312">
        <f t="shared" si="543"/>
        <v>13514.500914683533</v>
      </c>
      <c r="Z40" s="312">
        <f t="shared" si="543"/>
        <v>13582.172846162843</v>
      </c>
      <c r="AA40" s="312">
        <f t="shared" si="543"/>
        <v>13649.947245300213</v>
      </c>
      <c r="AB40" s="312">
        <f t="shared" si="543"/>
        <v>13718.208341271296</v>
      </c>
      <c r="AC40" s="312">
        <f t="shared" si="543"/>
        <v>13787.242574815424</v>
      </c>
      <c r="AD40" s="312">
        <f t="shared" si="543"/>
        <v>13857.516899259581</v>
      </c>
      <c r="AE40" s="312">
        <f t="shared" si="543"/>
        <v>13929.028884097019</v>
      </c>
      <c r="AF40" s="312">
        <f t="shared" si="543"/>
        <v>14001.167750244162</v>
      </c>
      <c r="AG40" s="312">
        <f t="shared" si="543"/>
        <v>14073.519761592015</v>
      </c>
      <c r="AH40" s="312">
        <f t="shared" si="543"/>
        <v>14145.856487637097</v>
      </c>
      <c r="AI40" s="312">
        <f t="shared" si="543"/>
        <v>14217.872140500225</v>
      </c>
      <c r="AJ40" s="312">
        <f t="shared" si="543"/>
        <v>14289.042927958249</v>
      </c>
      <c r="AK40" s="312">
        <f t="shared" si="543"/>
        <v>14358.737385934817</v>
      </c>
      <c r="AL40" s="312">
        <f t="shared" si="543"/>
        <v>14426.819907856909</v>
      </c>
      <c r="AM40" s="312">
        <f t="shared" ref="AM40" si="544">AL40*(1+AM30)</f>
        <v>14493.588709528332</v>
      </c>
      <c r="AN40" s="312">
        <f t="shared" ref="AN40" si="545">AM40*(1+AN30)</f>
        <v>14559.400489948541</v>
      </c>
      <c r="AO40" s="312">
        <f t="shared" ref="AO40" si="546">AN40*(1+AO30)</f>
        <v>14624.192945448021</v>
      </c>
      <c r="AP40" s="312">
        <f t="shared" ref="AP40" si="547">AO40*(1+AP30)</f>
        <v>14688.756070150665</v>
      </c>
      <c r="AQ40" s="312">
        <f t="shared" ref="AQ40" si="548">AP40*(1+AQ30)</f>
        <v>14754.687559082471</v>
      </c>
      <c r="AR40" s="312">
        <f t="shared" ref="AR40" si="549">AQ40*(1+AR30)</f>
        <v>14822.499800242949</v>
      </c>
      <c r="AS40" s="312">
        <f t="shared" ref="AS40" si="550">AR40*(1+AS30)</f>
        <v>14890.770132098702</v>
      </c>
      <c r="AT40" s="312">
        <f t="shared" ref="AT40" si="551">AS40*(1+AT30)</f>
        <v>14957.577822517445</v>
      </c>
      <c r="AU40" s="312">
        <f t="shared" ref="AU40" si="552">AT40*(1+AU30)</f>
        <v>15023.238735939227</v>
      </c>
      <c r="AV40" s="312">
        <f t="shared" ref="AV40" si="553">AU40*(1+AV30)</f>
        <v>15089.510636035275</v>
      </c>
      <c r="AW40" s="312">
        <f t="shared" ref="AW40" si="554">AV40*(1+AW30)</f>
        <v>15156.169405017496</v>
      </c>
      <c r="AX40" s="312">
        <f t="shared" ref="AX40" si="555">AW40*(1+AX30)</f>
        <v>15222.701828493184</v>
      </c>
      <c r="AY40" s="312">
        <f t="shared" ref="AY40" si="556">AX40*(1+AY30)</f>
        <v>15289.015515654708</v>
      </c>
      <c r="AZ40" s="312">
        <f t="shared" ref="AZ40" si="557">AY40*(1+AZ30)</f>
        <v>15353.500434989239</v>
      </c>
      <c r="BA40" s="312">
        <f t="shared" ref="BA40" si="558">AZ40*(1+BA30)</f>
        <v>15416.307749507021</v>
      </c>
      <c r="BB40" s="312">
        <f t="shared" ref="BB40" si="559">BA40*(1+BB30)</f>
        <v>15478.549569315152</v>
      </c>
      <c r="BC40" s="312">
        <f t="shared" ref="BC40" si="560">BB40*(1+BC30)</f>
        <v>15540.158914589705</v>
      </c>
      <c r="BD40" s="312">
        <f t="shared" ref="BD40" si="561">BC40*(1+BD30)</f>
        <v>15600.225044854822</v>
      </c>
      <c r="BE40" s="312">
        <f t="shared" ref="BE40" si="562">BD40*(1+BE30)</f>
        <v>15658.084484093763</v>
      </c>
      <c r="BF40" s="312">
        <f t="shared" ref="BF40" si="563">BE40*(1+BF30)</f>
        <v>15713.776671939584</v>
      </c>
      <c r="BG40" s="312">
        <f t="shared" ref="BG40" si="564">BF40*(1+BG30)</f>
        <v>15767.225934200162</v>
      </c>
      <c r="BH40" s="312">
        <f t="shared" ref="BH40" si="565">BG40*(1+BH30)</f>
        <v>15819.201967820001</v>
      </c>
      <c r="BI40" s="312">
        <f t="shared" ref="BI40" si="566">BH40*(1+BI30)</f>
        <v>15869.920379512614</v>
      </c>
      <c r="BJ40" s="312">
        <f t="shared" ref="BJ40" si="567">BI40*(1+BJ30)</f>
        <v>15920.047492132766</v>
      </c>
      <c r="BK40" s="312">
        <f t="shared" ref="BK40" si="568">BJ40*(1+BK30)</f>
        <v>15971.909640208187</v>
      </c>
      <c r="BL40" s="312">
        <f t="shared" ref="BL40" si="569">BK40*(1+BL30)</f>
        <v>16028.29735328893</v>
      </c>
      <c r="BM40" s="312">
        <f t="shared" ref="BM40" si="570">BL40*(1+BM30)</f>
        <v>16092.774641288852</v>
      </c>
      <c r="BN40" s="312">
        <f t="shared" ref="BN40" si="571">BM40*(1+BN30)</f>
        <v>16164.180105996606</v>
      </c>
      <c r="BO40" s="312">
        <f t="shared" ref="BO40" si="572">BN40*(1+BO30)</f>
        <v>16241.015894177412</v>
      </c>
      <c r="BP40" s="312">
        <f t="shared" ref="BP40" si="573">BO40*(1+BP30)</f>
        <v>16322.400113512769</v>
      </c>
      <c r="BQ40" s="312">
        <f t="shared" ref="BQ40" si="574">BP40*(1+BQ30)</f>
        <v>16405.071791820887</v>
      </c>
      <c r="BR40" s="312">
        <f t="shared" ref="BR40" si="575">BQ40*(1+BR30)</f>
        <v>16488.579113065687</v>
      </c>
      <c r="BS40" s="312">
        <f t="shared" ref="BS40" si="576">BR40*(1+BS30)</f>
        <v>16572.287172813831</v>
      </c>
      <c r="BT40" s="312">
        <f t="shared" ref="BT40" si="577">BS40*(1+BT30)</f>
        <v>16655.322935947112</v>
      </c>
      <c r="BU40" s="312">
        <f t="shared" ref="BU40" si="578">BT40*(1+BU30)</f>
        <v>16738.045999847422</v>
      </c>
      <c r="BV40" s="312">
        <f t="shared" ref="BV40" si="579">BU40*(1+BV30)</f>
        <v>16820.648414804225</v>
      </c>
      <c r="BW40" s="312">
        <f t="shared" ref="BW40" si="580">BV40*(1+BW30)</f>
        <v>16902.615028306427</v>
      </c>
      <c r="BX40" s="312">
        <f t="shared" ref="BX40" si="581">BW40*(1+BX30)</f>
        <v>16984.341831918882</v>
      </c>
      <c r="BY40" s="312">
        <f t="shared" ref="BY40" si="582">BX40*(1+BY30)</f>
        <v>17065.271202854266</v>
      </c>
      <c r="BZ40" s="312">
        <f t="shared" ref="BZ40" si="583">BY40*(1+BZ30)</f>
        <v>17145.01470067065</v>
      </c>
      <c r="CA40" s="312">
        <f t="shared" ref="CA40" si="584">BZ40*(1+CA30)</f>
        <v>17223.757280468733</v>
      </c>
      <c r="CB40" s="312">
        <f t="shared" ref="CB40" si="585">CA40*(1+CB30)</f>
        <v>17301.227698621122</v>
      </c>
      <c r="CC40" s="312">
        <f t="shared" ref="CC40" si="586">CB40*(1+CC30)</f>
        <v>17377.436778921514</v>
      </c>
      <c r="CD40" s="312">
        <f t="shared" ref="CD40" si="587">CC40*(1+CD30)</f>
        <v>17452.161722129349</v>
      </c>
      <c r="CE40" s="312" t="e">
        <f t="shared" ref="CE40" si="588">CD40*(1+CE30)</f>
        <v>#VALUE!</v>
      </c>
    </row>
    <row r="41" spans="1:83">
      <c r="C41" s="71"/>
      <c r="D41" s="515" t="s">
        <v>1054</v>
      </c>
      <c r="E41" s="516">
        <f>E40/Submodel1!E40-1</f>
        <v>0</v>
      </c>
      <c r="F41" s="516">
        <f>F40/Submodel1!F40-1</f>
        <v>0</v>
      </c>
      <c r="G41" s="516">
        <f>G40/Submodel1!G40-1</f>
        <v>0</v>
      </c>
      <c r="H41" s="516">
        <f>H40/Submodel1!H40-1</f>
        <v>0</v>
      </c>
      <c r="I41" s="516">
        <f>I40/Submodel1!I40-1</f>
        <v>0</v>
      </c>
      <c r="J41" s="516">
        <f>J40/Submodel1!J40-1</f>
        <v>0</v>
      </c>
      <c r="K41" s="516">
        <f>K40/Submodel1!K40-1</f>
        <v>0</v>
      </c>
      <c r="L41" s="516">
        <f>L40/Submodel1!L40-1</f>
        <v>0</v>
      </c>
      <c r="M41" s="516">
        <f>M40/Submodel1!M40-1</f>
        <v>0</v>
      </c>
      <c r="N41" s="516">
        <f>N40/Submodel1!N40-1</f>
        <v>0</v>
      </c>
      <c r="O41" s="516">
        <f>O40/Submodel1!O40-1</f>
        <v>0</v>
      </c>
      <c r="P41" s="516">
        <f>P40/Submodel1!P40-1</f>
        <v>0</v>
      </c>
      <c r="Q41" s="516">
        <f>Q40/Submodel1!Q40-1</f>
        <v>0</v>
      </c>
      <c r="R41" s="516">
        <f>R40/Submodel1!R40-1</f>
        <v>0</v>
      </c>
      <c r="S41" s="516">
        <f>S40/Submodel1!S40-1</f>
        <v>0</v>
      </c>
      <c r="T41" s="516">
        <f>T40/Submodel1!T40-1</f>
        <v>0</v>
      </c>
      <c r="U41" s="516">
        <f>U40/Submodel1!U40-1</f>
        <v>0</v>
      </c>
      <c r="V41" s="516">
        <f>V40/Submodel1!V40-1</f>
        <v>0</v>
      </c>
      <c r="W41" s="516">
        <f>W40/Submodel1!W40-1</f>
        <v>0</v>
      </c>
      <c r="X41" s="516">
        <f>X40/Submodel1!X40-1</f>
        <v>0</v>
      </c>
      <c r="Y41" s="516">
        <f>Y40/Submodel1!Y40-1</f>
        <v>0</v>
      </c>
      <c r="Z41" s="516">
        <f>Z40/Submodel1!Z40-1</f>
        <v>0</v>
      </c>
      <c r="AA41" s="516">
        <f>AA40/Submodel1!AA40-1</f>
        <v>0</v>
      </c>
      <c r="AB41" s="516">
        <f>AB40/Submodel1!AB40-1</f>
        <v>0</v>
      </c>
      <c r="AC41" s="516">
        <f>AC40/Submodel1!AC40-1</f>
        <v>0</v>
      </c>
      <c r="AD41" s="516">
        <f>AD40/Submodel1!AD40-1</f>
        <v>0</v>
      </c>
      <c r="AE41" s="516">
        <f>AE40/Submodel1!AE40-1</f>
        <v>0</v>
      </c>
      <c r="AF41" s="516">
        <f>AF40/Submodel1!AF40-1</f>
        <v>0</v>
      </c>
      <c r="AG41" s="516">
        <f>AG40/Submodel1!AG40-1</f>
        <v>0</v>
      </c>
      <c r="AH41" s="516">
        <f>AH40/Submodel1!AH40-1</f>
        <v>0</v>
      </c>
      <c r="AI41" s="516">
        <f>AI40/Submodel1!AI40-1</f>
        <v>0</v>
      </c>
      <c r="AJ41" s="516">
        <f>AJ40/Submodel1!AJ40-1</f>
        <v>0</v>
      </c>
      <c r="AK41" s="516">
        <f>AK40/Submodel1!AK40-1</f>
        <v>0</v>
      </c>
      <c r="AL41" s="516">
        <f>AL40/Submodel1!AL40-1</f>
        <v>0</v>
      </c>
      <c r="AM41" s="516">
        <f>AM40/Submodel1!AM40-1</f>
        <v>0</v>
      </c>
      <c r="AN41" s="516">
        <f>AN40/Submodel1!AN40-1</f>
        <v>0</v>
      </c>
      <c r="AO41" s="516">
        <f>AO40/Submodel1!AO40-1</f>
        <v>0</v>
      </c>
      <c r="AP41" s="516">
        <f>AP40/Submodel1!AP40-1</f>
        <v>0</v>
      </c>
      <c r="AQ41" s="516">
        <f>AQ40/Submodel1!AQ40-1</f>
        <v>0</v>
      </c>
      <c r="AR41" s="516">
        <f>AR40/Submodel1!AR40-1</f>
        <v>0</v>
      </c>
      <c r="AS41" s="516">
        <f>AS40/Submodel1!AS40-1</f>
        <v>0</v>
      </c>
      <c r="AT41" s="516">
        <f>AT40/Submodel1!AT40-1</f>
        <v>0</v>
      </c>
      <c r="AU41" s="516">
        <f>AU40/Submodel1!AU40-1</f>
        <v>0</v>
      </c>
      <c r="AV41" s="516">
        <f>AV40/Submodel1!AV40-1</f>
        <v>0</v>
      </c>
      <c r="AW41" s="516">
        <f>AW40/Submodel1!AW40-1</f>
        <v>0</v>
      </c>
      <c r="AX41" s="516">
        <f>AX40/Submodel1!AX40-1</f>
        <v>0</v>
      </c>
      <c r="AY41" s="516">
        <f>AY40/Submodel1!AY40-1</f>
        <v>0</v>
      </c>
      <c r="AZ41" s="516">
        <f>AZ40/Submodel1!AZ40-1</f>
        <v>0</v>
      </c>
      <c r="BA41" s="516">
        <f>BA40/Submodel1!BA40-1</f>
        <v>0</v>
      </c>
      <c r="BB41" s="516">
        <f>BB40/Submodel1!BB40-1</f>
        <v>0</v>
      </c>
      <c r="BC41" s="516">
        <f>BC40/Submodel1!BC40-1</f>
        <v>0</v>
      </c>
      <c r="BD41" s="516">
        <f>BD40/Submodel1!BD40-1</f>
        <v>0</v>
      </c>
      <c r="BE41" s="516">
        <f>BE40/Submodel1!BE40-1</f>
        <v>0</v>
      </c>
      <c r="BF41" s="516">
        <f>BF40/Submodel1!BF40-1</f>
        <v>0</v>
      </c>
      <c r="BG41" s="516">
        <f>BG40/Submodel1!BG40-1</f>
        <v>0</v>
      </c>
      <c r="BH41" s="516">
        <f>BH40/Submodel1!BH40-1</f>
        <v>0</v>
      </c>
      <c r="BI41" s="516">
        <f>BI40/Submodel1!BI40-1</f>
        <v>0</v>
      </c>
      <c r="BJ41" s="516">
        <f>BJ40/Submodel1!BJ40-1</f>
        <v>0</v>
      </c>
      <c r="BK41" s="516">
        <f>BK40/Submodel1!BK40-1</f>
        <v>0</v>
      </c>
      <c r="BL41" s="516">
        <f>BL40/Submodel1!BL40-1</f>
        <v>0</v>
      </c>
      <c r="BM41" s="516">
        <f>BM40/Submodel1!BM40-1</f>
        <v>0</v>
      </c>
      <c r="BN41" s="516">
        <f>BN40/Submodel1!BN40-1</f>
        <v>0</v>
      </c>
      <c r="BO41" s="516">
        <f>BO40/Submodel1!BO40-1</f>
        <v>0</v>
      </c>
      <c r="BP41" s="516">
        <f>BP40/Submodel1!BP40-1</f>
        <v>0</v>
      </c>
      <c r="BQ41" s="516">
        <f>BQ40/Submodel1!BQ40-1</f>
        <v>0</v>
      </c>
      <c r="BR41" s="516">
        <f>BR40/Submodel1!BR40-1</f>
        <v>0</v>
      </c>
      <c r="BS41" s="516">
        <f>BS40/Submodel1!BS40-1</f>
        <v>0</v>
      </c>
      <c r="BT41" s="516">
        <f>BT40/Submodel1!BT40-1</f>
        <v>0</v>
      </c>
      <c r="BU41" s="516">
        <f>BU40/Submodel1!BU40-1</f>
        <v>0</v>
      </c>
      <c r="BV41" s="516">
        <f>BV40/Submodel1!BV40-1</f>
        <v>0</v>
      </c>
      <c r="BW41" s="516">
        <f>BW40/Submodel1!BW40-1</f>
        <v>0</v>
      </c>
      <c r="BX41" s="516">
        <f>BX40/Submodel1!BX40-1</f>
        <v>0</v>
      </c>
      <c r="BY41" s="516">
        <f>BY40/Submodel1!BY40-1</f>
        <v>0</v>
      </c>
      <c r="BZ41" s="516">
        <f>BZ40/Submodel1!BZ40-1</f>
        <v>0</v>
      </c>
      <c r="CA41" s="516">
        <f>CA40/Submodel1!CA40-1</f>
        <v>0</v>
      </c>
      <c r="CB41" s="516">
        <f>CB40/Submodel1!CB40-1</f>
        <v>0</v>
      </c>
      <c r="CC41" s="516">
        <f>CC40/Submodel1!CC40-1</f>
        <v>0</v>
      </c>
      <c r="CD41" s="516">
        <f>CD40/Submodel1!CD40-1</f>
        <v>0</v>
      </c>
      <c r="CE41" s="516" t="e">
        <f>CE40/Submodel1!CE40-1</f>
        <v>#VALUE!</v>
      </c>
    </row>
    <row r="42" spans="1:83">
      <c r="C42" s="152" t="s">
        <v>508</v>
      </c>
      <c r="D42" s="335"/>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c r="AH42" s="313"/>
      <c r="AI42" s="313"/>
      <c r="AJ42" s="313"/>
      <c r="AK42" s="313"/>
      <c r="AL42" s="313"/>
      <c r="AM42" s="313"/>
      <c r="AN42" s="313"/>
      <c r="AO42" s="313"/>
      <c r="AP42" s="313"/>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13"/>
      <c r="BM42" s="313"/>
      <c r="BN42" s="313"/>
      <c r="BO42" s="313"/>
      <c r="BP42" s="313"/>
      <c r="BQ42" s="313"/>
      <c r="BR42" s="313"/>
      <c r="BS42" s="313"/>
      <c r="BT42" s="313"/>
      <c r="BU42" s="313"/>
      <c r="BV42" s="313"/>
      <c r="BW42" s="313"/>
      <c r="BX42" s="313"/>
      <c r="BY42" s="313"/>
      <c r="BZ42" s="313"/>
      <c r="CA42" s="313"/>
      <c r="CB42" s="313"/>
      <c r="CC42" s="313"/>
      <c r="CD42" s="313"/>
      <c r="CE42" s="313"/>
    </row>
    <row r="43" spans="1:83">
      <c r="A43" s="39" t="s">
        <v>481</v>
      </c>
      <c r="C43" s="174" t="s">
        <v>470</v>
      </c>
      <c r="D43" s="319" t="s">
        <v>2</v>
      </c>
      <c r="E43" s="108">
        <f>E18+E10</f>
        <v>0.15524252382045578</v>
      </c>
      <c r="F43" s="108">
        <f>IF(ISNUMBER(F18)=TRUE,F18+F10,F10+F33)</f>
        <v>0.15524252382045578</v>
      </c>
      <c r="G43" s="108">
        <f t="shared" ref="G43:AL43" si="589">IF(ISNUMBER(G18)=TRUE,G18+G10,G10+G33)</f>
        <v>0.15524252382045578</v>
      </c>
      <c r="H43" s="108">
        <f t="shared" si="589"/>
        <v>0.15524252382045578</v>
      </c>
      <c r="I43" s="108">
        <f t="shared" si="589"/>
        <v>0.15524252382045578</v>
      </c>
      <c r="J43" s="108">
        <f t="shared" si="589"/>
        <v>0.15524252382045578</v>
      </c>
      <c r="K43" s="108">
        <f t="shared" si="589"/>
        <v>0.15524252382045578</v>
      </c>
      <c r="L43" s="108">
        <f t="shared" si="589"/>
        <v>0.15524252382045578</v>
      </c>
      <c r="M43" s="108">
        <f t="shared" si="589"/>
        <v>0.15524252382045578</v>
      </c>
      <c r="N43" s="108">
        <f t="shared" si="589"/>
        <v>0.15524252382045578</v>
      </c>
      <c r="O43" s="108">
        <f t="shared" si="589"/>
        <v>0.15524252382045578</v>
      </c>
      <c r="P43" s="108">
        <f t="shared" si="589"/>
        <v>0.15524252382045578</v>
      </c>
      <c r="Q43" s="108">
        <f t="shared" si="589"/>
        <v>0.15524252382045578</v>
      </c>
      <c r="R43" s="108">
        <f t="shared" si="589"/>
        <v>0.15524252382045578</v>
      </c>
      <c r="S43" s="108">
        <f t="shared" si="589"/>
        <v>0.15524252382045578</v>
      </c>
      <c r="T43" s="108">
        <f t="shared" si="589"/>
        <v>0.15524252382045578</v>
      </c>
      <c r="U43" s="108">
        <f t="shared" si="589"/>
        <v>0.15524252382045578</v>
      </c>
      <c r="V43" s="108">
        <f t="shared" si="589"/>
        <v>0.15524252382045578</v>
      </c>
      <c r="W43" s="108">
        <f t="shared" si="589"/>
        <v>0.15524252382045578</v>
      </c>
      <c r="X43" s="108">
        <f t="shared" si="589"/>
        <v>0.15524252382045578</v>
      </c>
      <c r="Y43" s="108">
        <f t="shared" si="589"/>
        <v>0.15524252382045578</v>
      </c>
      <c r="Z43" s="108">
        <f t="shared" si="589"/>
        <v>0.15524252382045578</v>
      </c>
      <c r="AA43" s="108">
        <f t="shared" si="589"/>
        <v>0.15524252382045578</v>
      </c>
      <c r="AB43" s="108">
        <f t="shared" si="589"/>
        <v>0.15524252382045578</v>
      </c>
      <c r="AC43" s="108">
        <f t="shared" si="589"/>
        <v>0.15524252382045578</v>
      </c>
      <c r="AD43" s="108">
        <f t="shared" si="589"/>
        <v>0.15524252382045578</v>
      </c>
      <c r="AE43" s="108">
        <f t="shared" si="589"/>
        <v>0.15524252382045578</v>
      </c>
      <c r="AF43" s="108">
        <f t="shared" si="589"/>
        <v>0.15524252382045578</v>
      </c>
      <c r="AG43" s="108">
        <f t="shared" si="589"/>
        <v>0.15524252382045578</v>
      </c>
      <c r="AH43" s="108">
        <f t="shared" si="589"/>
        <v>0.15524252382045578</v>
      </c>
      <c r="AI43" s="108">
        <f t="shared" si="589"/>
        <v>0.15524252382045578</v>
      </c>
      <c r="AJ43" s="108">
        <f t="shared" si="589"/>
        <v>0.15524252382045578</v>
      </c>
      <c r="AK43" s="108">
        <f t="shared" si="589"/>
        <v>0.15524252382045578</v>
      </c>
      <c r="AL43" s="108">
        <f t="shared" si="589"/>
        <v>0.15524252382045578</v>
      </c>
      <c r="AM43" s="108">
        <f t="shared" ref="AM43:BS43" si="590">IF(ISNUMBER(AM18)=TRUE,AM18+AM10,AM10+AM33)</f>
        <v>0.15524252382045578</v>
      </c>
      <c r="AN43" s="108">
        <f t="shared" si="590"/>
        <v>0.15524252382045578</v>
      </c>
      <c r="AO43" s="108">
        <f t="shared" si="590"/>
        <v>0.15524252382045578</v>
      </c>
      <c r="AP43" s="108">
        <f t="shared" si="590"/>
        <v>0.15524252382045578</v>
      </c>
      <c r="AQ43" s="108">
        <f t="shared" si="590"/>
        <v>0.15524252382045578</v>
      </c>
      <c r="AR43" s="108">
        <f t="shared" si="590"/>
        <v>0.15524252382045578</v>
      </c>
      <c r="AS43" s="108">
        <f t="shared" si="590"/>
        <v>0.15524252382045578</v>
      </c>
      <c r="AT43" s="108">
        <f t="shared" si="590"/>
        <v>0.15524252382045578</v>
      </c>
      <c r="AU43" s="108">
        <f t="shared" si="590"/>
        <v>0.15524252382045578</v>
      </c>
      <c r="AV43" s="108">
        <f t="shared" si="590"/>
        <v>0.15524252382045578</v>
      </c>
      <c r="AW43" s="108">
        <f t="shared" si="590"/>
        <v>0.15524252382045578</v>
      </c>
      <c r="AX43" s="108">
        <f t="shared" si="590"/>
        <v>0.15524252382045578</v>
      </c>
      <c r="AY43" s="108">
        <f t="shared" si="590"/>
        <v>0.15524252382045578</v>
      </c>
      <c r="AZ43" s="108">
        <f t="shared" si="590"/>
        <v>0.15524252382045578</v>
      </c>
      <c r="BA43" s="108">
        <f t="shared" si="590"/>
        <v>0.15524252382045578</v>
      </c>
      <c r="BB43" s="108">
        <f t="shared" si="590"/>
        <v>0.15524252382045578</v>
      </c>
      <c r="BC43" s="108">
        <f t="shared" si="590"/>
        <v>0.15524252382045578</v>
      </c>
      <c r="BD43" s="108">
        <f t="shared" si="590"/>
        <v>0.15524252382045578</v>
      </c>
      <c r="BE43" s="108">
        <f t="shared" si="590"/>
        <v>0.15524252382045578</v>
      </c>
      <c r="BF43" s="108">
        <f t="shared" si="590"/>
        <v>0.15524252382045578</v>
      </c>
      <c r="BG43" s="108">
        <f t="shared" si="590"/>
        <v>0.15524252382045578</v>
      </c>
      <c r="BH43" s="108">
        <f t="shared" si="590"/>
        <v>0.15524252382045578</v>
      </c>
      <c r="BI43" s="108">
        <f t="shared" si="590"/>
        <v>0.15524252382045578</v>
      </c>
      <c r="BJ43" s="108">
        <f t="shared" si="590"/>
        <v>0.15524252382045578</v>
      </c>
      <c r="BK43" s="108">
        <f t="shared" si="590"/>
        <v>0.15524252382045578</v>
      </c>
      <c r="BL43" s="108">
        <f t="shared" si="590"/>
        <v>0.15524252382045578</v>
      </c>
      <c r="BM43" s="108">
        <f t="shared" si="590"/>
        <v>0.15524252382045578</v>
      </c>
      <c r="BN43" s="108">
        <f t="shared" si="590"/>
        <v>0.15524252382045578</v>
      </c>
      <c r="BO43" s="108">
        <f t="shared" si="590"/>
        <v>0.15524252382045578</v>
      </c>
      <c r="BP43" s="108">
        <f t="shared" si="590"/>
        <v>0.15524252382045578</v>
      </c>
      <c r="BQ43" s="108">
        <f t="shared" si="590"/>
        <v>0.15524252382045578</v>
      </c>
      <c r="BR43" s="108">
        <f t="shared" si="590"/>
        <v>0.15524252382045578</v>
      </c>
      <c r="BS43" s="108">
        <f t="shared" si="590"/>
        <v>0.15524252382045578</v>
      </c>
      <c r="BT43" s="108">
        <f t="shared" ref="BT43:CE43" si="591">IF(ISNUMBER(BT18)=TRUE,BT18+BT10,BT10+BT33)</f>
        <v>0.15524252382045578</v>
      </c>
      <c r="BU43" s="108">
        <f t="shared" si="591"/>
        <v>0.15524252382045578</v>
      </c>
      <c r="BV43" s="108">
        <f t="shared" si="591"/>
        <v>0.15524252382045578</v>
      </c>
      <c r="BW43" s="108">
        <f t="shared" si="591"/>
        <v>0.15524252382045578</v>
      </c>
      <c r="BX43" s="108">
        <f t="shared" si="591"/>
        <v>0.15524252382045578</v>
      </c>
      <c r="BY43" s="108">
        <f t="shared" si="591"/>
        <v>0.15524252382045578</v>
      </c>
      <c r="BZ43" s="108">
        <f t="shared" si="591"/>
        <v>0.15524252382045578</v>
      </c>
      <c r="CA43" s="108">
        <f t="shared" si="591"/>
        <v>0.15524252382045578</v>
      </c>
      <c r="CB43" s="108">
        <f t="shared" si="591"/>
        <v>0.15524252382045578</v>
      </c>
      <c r="CC43" s="108">
        <f t="shared" si="591"/>
        <v>0.15524252382045578</v>
      </c>
      <c r="CD43" s="108">
        <f t="shared" si="591"/>
        <v>0.15524252382045578</v>
      </c>
      <c r="CE43" s="108">
        <f t="shared" si="591"/>
        <v>0.15524252382045578</v>
      </c>
    </row>
    <row r="44" spans="1:83">
      <c r="C44" s="18" t="s">
        <v>509</v>
      </c>
      <c r="D44" s="37"/>
      <c r="E44" s="102"/>
      <c r="F44" s="102">
        <f>F38/(E10+E20)</f>
        <v>8.2184313196137115E-2</v>
      </c>
      <c r="G44" s="102">
        <f t="shared" ref="G44:AL44" si="592">G38/(F10+F20)</f>
        <v>8.2057230011588975E-2</v>
      </c>
      <c r="H44" s="102">
        <f t="shared" si="592"/>
        <v>8.1682959305426933E-2</v>
      </c>
      <c r="I44" s="102">
        <f t="shared" si="592"/>
        <v>8.0814827921948607E-2</v>
      </c>
      <c r="J44" s="102">
        <f t="shared" si="592"/>
        <v>7.9898026923226825E-2</v>
      </c>
      <c r="K44" s="102">
        <f t="shared" si="592"/>
        <v>7.9202023163510604E-2</v>
      </c>
      <c r="L44" s="102">
        <f t="shared" si="592"/>
        <v>7.8459159418172525E-2</v>
      </c>
      <c r="M44" s="102">
        <f t="shared" si="592"/>
        <v>7.6852130942399649E-2</v>
      </c>
      <c r="N44" s="102">
        <f t="shared" si="592"/>
        <v>7.4214192193905196E-2</v>
      </c>
      <c r="O44" s="102">
        <f t="shared" si="592"/>
        <v>7.0490586887833814E-2</v>
      </c>
      <c r="P44" s="102">
        <f t="shared" si="592"/>
        <v>6.686394698014328E-2</v>
      </c>
      <c r="Q44" s="102">
        <f t="shared" si="592"/>
        <v>6.3513199840477569E-2</v>
      </c>
      <c r="R44" s="102">
        <f t="shared" si="592"/>
        <v>6.0231558187367716E-2</v>
      </c>
      <c r="S44" s="102">
        <f t="shared" si="592"/>
        <v>5.7896826364273332E-2</v>
      </c>
      <c r="T44" s="102">
        <f t="shared" si="592"/>
        <v>5.5623493113032108E-2</v>
      </c>
      <c r="U44" s="102">
        <f t="shared" si="592"/>
        <v>5.3213307764655195E-2</v>
      </c>
      <c r="V44" s="102">
        <f t="shared" si="592"/>
        <v>5.1052370687046073E-2</v>
      </c>
      <c r="W44" s="102">
        <f t="shared" si="592"/>
        <v>4.907246541535739E-2</v>
      </c>
      <c r="X44" s="102">
        <f t="shared" si="592"/>
        <v>4.7180699852735049E-2</v>
      </c>
      <c r="Y44" s="102">
        <f t="shared" si="592"/>
        <v>4.5519046716506507E-2</v>
      </c>
      <c r="Z44" s="102">
        <f t="shared" si="592"/>
        <v>4.4132625082528451E-2</v>
      </c>
      <c r="AA44" s="102">
        <f t="shared" si="592"/>
        <v>4.3081629048932021E-2</v>
      </c>
      <c r="AB44" s="102">
        <f t="shared" si="592"/>
        <v>4.220898597144071E-2</v>
      </c>
      <c r="AC44" s="102">
        <f t="shared" si="592"/>
        <v>4.1527628929579521E-2</v>
      </c>
      <c r="AD44" s="102">
        <f t="shared" si="592"/>
        <v>4.0897516115373504E-2</v>
      </c>
      <c r="AE44" s="102">
        <f t="shared" si="592"/>
        <v>4.0109642442073205E-2</v>
      </c>
      <c r="AF44" s="102">
        <f t="shared" si="592"/>
        <v>3.9169295243017439E-2</v>
      </c>
      <c r="AG44" s="102">
        <f t="shared" si="592"/>
        <v>3.8057656404228445E-2</v>
      </c>
      <c r="AH44" s="102">
        <f t="shared" si="592"/>
        <v>3.6879901972898491E-2</v>
      </c>
      <c r="AI44" s="102">
        <f t="shared" si="592"/>
        <v>3.5546299232394454E-2</v>
      </c>
      <c r="AJ44" s="102">
        <f t="shared" si="592"/>
        <v>3.4067940028830242E-2</v>
      </c>
      <c r="AK44" s="102">
        <f t="shared" si="592"/>
        <v>3.2335278417396938E-2</v>
      </c>
      <c r="AL44" s="102">
        <f t="shared" si="592"/>
        <v>3.0597378935251992E-2</v>
      </c>
      <c r="AM44" s="102">
        <f t="shared" ref="AM44" si="593">AM38/(AL10+AL20)</f>
        <v>2.9074024014254931E-2</v>
      </c>
      <c r="AN44" s="102">
        <f t="shared" ref="AN44" si="594">AN38/(AM10+AM20)</f>
        <v>2.7599017181947808E-2</v>
      </c>
      <c r="AO44" s="102">
        <f t="shared" ref="AO44" si="595">AO38/(AN10+AN20)</f>
        <v>2.61529733479153E-2</v>
      </c>
      <c r="AP44" s="102">
        <f t="shared" ref="AP44" si="596">AP38/(AO10+AO20)</f>
        <v>2.5083252796624819E-2</v>
      </c>
      <c r="AQ44" s="102">
        <f t="shared" ref="AQ44" si="597">AQ38/(AP10+AP20)</f>
        <v>2.4587395377516429E-2</v>
      </c>
      <c r="AR44" s="102">
        <f t="shared" ref="AR44" si="598">AR38/(AQ10+AQ20)</f>
        <v>2.4269733291975588E-2</v>
      </c>
      <c r="AS44" s="102">
        <f t="shared" ref="AS44" si="599">AS38/(AR10+AR20)</f>
        <v>2.3546930820386315E-2</v>
      </c>
      <c r="AT44" s="102">
        <f t="shared" ref="AT44" si="600">AT38/(AS10+AS20)</f>
        <v>2.2159875418195737E-2</v>
      </c>
      <c r="AU44" s="102">
        <f t="shared" ref="AU44" si="601">AU38/(AT10+AT20)</f>
        <v>2.0961240789130968E-2</v>
      </c>
      <c r="AV44" s="102">
        <f t="shared" ref="AV44" si="602">AV38/(AU10+AU20)</f>
        <v>2.0265345535092783E-2</v>
      </c>
      <c r="AW44" s="102">
        <f t="shared" ref="AW44" si="603">AW38/(AV10+AV20)</f>
        <v>1.9486140078022962E-2</v>
      </c>
      <c r="AX44" s="102">
        <f t="shared" ref="AX44" si="604">AX38/(AW10+AW20)</f>
        <v>1.8553435317006768E-2</v>
      </c>
      <c r="AY44" s="102">
        <f t="shared" ref="AY44" si="605">AY38/(AX10+AX20)</f>
        <v>1.7501798413005074E-2</v>
      </c>
      <c r="AZ44" s="102">
        <f t="shared" ref="AZ44" si="606">AZ38/(AY10+AY20)</f>
        <v>1.5951822808009924E-2</v>
      </c>
      <c r="BA44" s="102">
        <f t="shared" ref="BA44" si="607">BA38/(AZ10+AZ20)</f>
        <v>1.4501153399683678E-2</v>
      </c>
      <c r="BB44" s="102">
        <f t="shared" ref="BB44" si="608">BB38/(BA10+BA20)</f>
        <v>1.3461181271084855E-2</v>
      </c>
      <c r="BC44" s="102">
        <f t="shared" ref="BC44" si="609">BC38/(BB10+BB20)</f>
        <v>1.242863920311474E-2</v>
      </c>
      <c r="BD44" s="102">
        <f t="shared" ref="BD44" si="610">BD38/(BC10+BC20)</f>
        <v>1.1062930981968986E-2</v>
      </c>
      <c r="BE44" s="102">
        <f t="shared" ref="BE44" si="611">BE38/(BD10+BD20)</f>
        <v>9.4082472173158283E-3</v>
      </c>
      <c r="BF44" s="102">
        <f t="shared" ref="BF44" si="612">BF38/(BE10+BE20)</f>
        <v>7.9278332170835998E-3</v>
      </c>
      <c r="BG44" s="102">
        <f t="shared" ref="BG44" si="613">BG38/(BF10+BF20)</f>
        <v>6.6014402983824621E-3</v>
      </c>
      <c r="BH44" s="102">
        <f t="shared" ref="BH44" si="614">BH38/(BG10+BG20)</f>
        <v>5.4099906625638275E-3</v>
      </c>
      <c r="BI44" s="102">
        <f t="shared" ref="BI44" si="615">BI38/(BH10+BH20)</f>
        <v>4.3332088197905313E-3</v>
      </c>
      <c r="BJ44" s="102">
        <f t="shared" ref="BJ44" si="616">BJ38/(BI10+BI20)</f>
        <v>3.4255666235483476E-3</v>
      </c>
      <c r="BK44" s="102">
        <f t="shared" ref="BK44" si="617">BK38/(BJ10+BJ20)</f>
        <v>3.2022553814043211E-3</v>
      </c>
      <c r="BL44" s="102">
        <f t="shared" ref="BL44" si="618">BL38/(BK10+BK20)</f>
        <v>4.0001111945612245E-3</v>
      </c>
      <c r="BM44" s="102">
        <f t="shared" ref="BM44" si="619">BM38/(BL10+BL20)</f>
        <v>5.96602069948179E-3</v>
      </c>
      <c r="BN44" s="102">
        <f t="shared" ref="BN44" si="620">BN38/(BM10+BM20)</f>
        <v>7.5497566233874765E-3</v>
      </c>
      <c r="BO44" s="102">
        <f t="shared" ref="BO44" si="621">BO38/(BN10+BN20)</f>
        <v>8.5777835574264924E-3</v>
      </c>
      <c r="BP44" s="102">
        <f t="shared" ref="BP44" si="622">BP38/(BO10+BO20)</f>
        <v>9.3961431389278441E-3</v>
      </c>
      <c r="BQ44" s="102">
        <f t="shared" ref="BQ44" si="623">BQ38/(BP10+BP20)</f>
        <v>9.1438741319134799E-3</v>
      </c>
      <c r="BR44" s="102">
        <f t="shared" ref="BR44" si="624">BR38/(BQ10+BQ20)</f>
        <v>8.7084661738839175E-3</v>
      </c>
      <c r="BS44" s="102">
        <f t="shared" ref="BS44" si="625">BS38/(BR10+BR20)</f>
        <v>8.1971338926138289E-3</v>
      </c>
      <c r="BT44" s="102">
        <f t="shared" ref="BT44" si="626">BT38/(BS10+BS20)</f>
        <v>7.4763830489466649E-3</v>
      </c>
      <c r="BU44" s="102">
        <f t="shared" ref="BU44" si="627">BU38/(BT10+BT20)</f>
        <v>6.804844533289999E-3</v>
      </c>
      <c r="BV44" s="102">
        <f t="shared" ref="BV44" si="628">BV38/(BU10+BU20)</f>
        <v>6.2672016800702527E-3</v>
      </c>
      <c r="BW44" s="102">
        <f t="shared" ref="BW44" si="629">BW38/(BV10+BV20)</f>
        <v>5.6415815271041595E-3</v>
      </c>
      <c r="BX44" s="102">
        <f t="shared" ref="BX44" si="630">BX38/(BW10+BW20)</f>
        <v>5.0635961065696898E-3</v>
      </c>
      <c r="BY44" s="102">
        <f t="shared" ref="BY44" si="631">BY38/(BX10+BX20)</f>
        <v>4.3811865398708559E-3</v>
      </c>
      <c r="BZ44" s="102">
        <f t="shared" ref="BZ44" si="632">BZ38/(BY10+BY20)</f>
        <v>3.6715274382300759E-3</v>
      </c>
      <c r="CA44" s="102">
        <f t="shared" ref="CA44" si="633">CA38/(BZ10+BZ20)</f>
        <v>2.9783079395675591E-3</v>
      </c>
      <c r="CB44" s="102">
        <f t="shared" ref="CB44" si="634">CB38/(CA10+CA20)</f>
        <v>2.1912774150521994E-3</v>
      </c>
      <c r="CC44" s="102">
        <f t="shared" ref="CC44" si="635">CC38/(CB10+CB20)</f>
        <v>1.4794208783263298E-3</v>
      </c>
      <c r="CD44" s="102">
        <f t="shared" ref="CD44" si="636">CD38/(CC10+CC20)</f>
        <v>7.5077934677234318E-4</v>
      </c>
      <c r="CE44" s="102" t="e">
        <f t="shared" ref="CE44" si="637">CE38/(CD10+CD20)</f>
        <v>#VALUE!</v>
      </c>
    </row>
    <row r="45" spans="1:83">
      <c r="C45" s="18" t="s">
        <v>543</v>
      </c>
      <c r="D45" s="37"/>
      <c r="E45" s="102"/>
      <c r="F45" s="102">
        <f t="shared" ref="F45:AL45" si="638">1/F44</f>
        <v>12.16777218315919</v>
      </c>
      <c r="G45" s="102">
        <f t="shared" si="638"/>
        <v>12.18661658282603</v>
      </c>
      <c r="H45" s="102">
        <f t="shared" si="638"/>
        <v>12.242455568496537</v>
      </c>
      <c r="I45" s="102">
        <f t="shared" si="638"/>
        <v>12.3739668290305</v>
      </c>
      <c r="J45" s="102">
        <f t="shared" si="638"/>
        <v>12.515953628753429</v>
      </c>
      <c r="K45" s="102">
        <f t="shared" si="638"/>
        <v>12.625940096700875</v>
      </c>
      <c r="L45" s="102">
        <f t="shared" si="638"/>
        <v>12.745484496847444</v>
      </c>
      <c r="M45" s="102">
        <f t="shared" si="638"/>
        <v>13.012000939173642</v>
      </c>
      <c r="N45" s="102">
        <f t="shared" si="638"/>
        <v>13.474511686217943</v>
      </c>
      <c r="O45" s="102">
        <f t="shared" si="638"/>
        <v>14.186291307110581</v>
      </c>
      <c r="P45" s="102">
        <f t="shared" si="638"/>
        <v>14.955742895300094</v>
      </c>
      <c r="Q45" s="102">
        <f t="shared" si="638"/>
        <v>15.744758609417289</v>
      </c>
      <c r="R45" s="102">
        <f t="shared" si="638"/>
        <v>16.60259223062452</v>
      </c>
      <c r="S45" s="102">
        <f t="shared" si="638"/>
        <v>17.272103892331391</v>
      </c>
      <c r="T45" s="102">
        <f t="shared" si="638"/>
        <v>17.97801511616516</v>
      </c>
      <c r="U45" s="102">
        <f t="shared" si="638"/>
        <v>18.79229166551097</v>
      </c>
      <c r="V45" s="102">
        <f t="shared" si="638"/>
        <v>19.587728964244516</v>
      </c>
      <c r="W45" s="102">
        <f t="shared" si="638"/>
        <v>20.378026486662858</v>
      </c>
      <c r="X45" s="102">
        <f t="shared" si="638"/>
        <v>21.195107387582134</v>
      </c>
      <c r="Y45" s="102">
        <f t="shared" si="638"/>
        <v>21.968825626512327</v>
      </c>
      <c r="Z45" s="102">
        <f t="shared" si="638"/>
        <v>22.658973902639826</v>
      </c>
      <c r="AA45" s="102">
        <f t="shared" si="638"/>
        <v>23.211749928587942</v>
      </c>
      <c r="AB45" s="102">
        <f t="shared" si="638"/>
        <v>23.691637621349546</v>
      </c>
      <c r="AC45" s="102">
        <f t="shared" si="638"/>
        <v>24.080353869847713</v>
      </c>
      <c r="AD45" s="102">
        <f t="shared" si="638"/>
        <v>24.451362698383946</v>
      </c>
      <c r="AE45" s="102">
        <f t="shared" si="638"/>
        <v>24.931660795635644</v>
      </c>
      <c r="AF45" s="102">
        <f t="shared" si="638"/>
        <v>25.530201495730669</v>
      </c>
      <c r="AG45" s="102">
        <f t="shared" si="638"/>
        <v>26.275921706227127</v>
      </c>
      <c r="AH45" s="102">
        <f t="shared" si="638"/>
        <v>27.115039533859349</v>
      </c>
      <c r="AI45" s="102">
        <f t="shared" si="638"/>
        <v>28.132323802886031</v>
      </c>
      <c r="AJ45" s="102">
        <f t="shared" si="638"/>
        <v>29.353110260078619</v>
      </c>
      <c r="AK45" s="102">
        <f t="shared" si="638"/>
        <v>30.925974630296757</v>
      </c>
      <c r="AL45" s="102">
        <f t="shared" si="638"/>
        <v>32.682538008112694</v>
      </c>
      <c r="AM45" s="102">
        <f t="shared" ref="AM45:BS45" si="639">1/AM44</f>
        <v>34.394963679939941</v>
      </c>
      <c r="AN45" s="102">
        <f t="shared" si="639"/>
        <v>36.233174297745947</v>
      </c>
      <c r="AO45" s="102">
        <f t="shared" si="639"/>
        <v>38.236570148140032</v>
      </c>
      <c r="AP45" s="102">
        <f t="shared" si="639"/>
        <v>39.867237638914169</v>
      </c>
      <c r="AQ45" s="102">
        <f t="shared" si="639"/>
        <v>40.671245760111496</v>
      </c>
      <c r="AR45" s="102">
        <f t="shared" si="639"/>
        <v>41.203584232655516</v>
      </c>
      <c r="AS45" s="102">
        <f t="shared" si="639"/>
        <v>42.468379748847191</v>
      </c>
      <c r="AT45" s="102">
        <f t="shared" si="639"/>
        <v>45.126607488907098</v>
      </c>
      <c r="AU45" s="102">
        <f t="shared" si="639"/>
        <v>47.707099501405949</v>
      </c>
      <c r="AV45" s="102">
        <f t="shared" si="639"/>
        <v>49.345321957049059</v>
      </c>
      <c r="AW45" s="102">
        <f t="shared" si="639"/>
        <v>51.318526706468113</v>
      </c>
      <c r="AX45" s="102">
        <f t="shared" si="639"/>
        <v>53.898374231717767</v>
      </c>
      <c r="AY45" s="102">
        <f t="shared" si="639"/>
        <v>57.136985377281533</v>
      </c>
      <c r="AZ45" s="102">
        <f t="shared" si="639"/>
        <v>62.688760528224257</v>
      </c>
      <c r="BA45" s="102">
        <f t="shared" si="639"/>
        <v>68.960031829041512</v>
      </c>
      <c r="BB45" s="102">
        <f t="shared" si="639"/>
        <v>74.287685446153162</v>
      </c>
      <c r="BC45" s="102">
        <f t="shared" si="639"/>
        <v>80.459331360217618</v>
      </c>
      <c r="BD45" s="102">
        <f t="shared" si="639"/>
        <v>90.391958661755979</v>
      </c>
      <c r="BE45" s="102">
        <f t="shared" si="639"/>
        <v>106.28972399444451</v>
      </c>
      <c r="BF45" s="102">
        <f t="shared" si="639"/>
        <v>126.13787054010055</v>
      </c>
      <c r="BG45" s="102">
        <f t="shared" si="639"/>
        <v>151.48209402803022</v>
      </c>
      <c r="BH45" s="102">
        <f t="shared" si="639"/>
        <v>184.84320258070352</v>
      </c>
      <c r="BI45" s="102">
        <f t="shared" si="639"/>
        <v>230.77586185849688</v>
      </c>
      <c r="BJ45" s="102">
        <f t="shared" si="639"/>
        <v>291.92250798034615</v>
      </c>
      <c r="BK45" s="102">
        <f t="shared" si="639"/>
        <v>312.27990303554702</v>
      </c>
      <c r="BL45" s="102">
        <f t="shared" si="639"/>
        <v>249.9930505331092</v>
      </c>
      <c r="BM45" s="102">
        <f t="shared" si="639"/>
        <v>167.61591190705394</v>
      </c>
      <c r="BN45" s="102">
        <f t="shared" si="639"/>
        <v>132.45460084133325</v>
      </c>
      <c r="BO45" s="102">
        <f t="shared" si="639"/>
        <v>116.5802323298561</v>
      </c>
      <c r="BP45" s="102">
        <f t="shared" si="639"/>
        <v>106.42664604129328</v>
      </c>
      <c r="BQ45" s="102">
        <f t="shared" si="639"/>
        <v>109.36283522427888</v>
      </c>
      <c r="BR45" s="102">
        <f t="shared" si="639"/>
        <v>114.83078420846718</v>
      </c>
      <c r="BS45" s="102">
        <f t="shared" si="639"/>
        <v>121.99385945141967</v>
      </c>
      <c r="BT45" s="102">
        <f t="shared" ref="BT45:CE45" si="640">1/BT44</f>
        <v>133.75451651596268</v>
      </c>
      <c r="BU45" s="102">
        <f t="shared" si="640"/>
        <v>146.95412879866649</v>
      </c>
      <c r="BV45" s="102">
        <f t="shared" si="640"/>
        <v>159.5608456609921</v>
      </c>
      <c r="BW45" s="102">
        <f t="shared" si="640"/>
        <v>177.25525992944446</v>
      </c>
      <c r="BX45" s="102">
        <f t="shared" si="640"/>
        <v>197.48810508455927</v>
      </c>
      <c r="BY45" s="102">
        <f t="shared" si="640"/>
        <v>228.24866982940128</v>
      </c>
      <c r="BZ45" s="102">
        <f t="shared" si="640"/>
        <v>272.36620638795159</v>
      </c>
      <c r="CA45" s="102">
        <f t="shared" si="640"/>
        <v>335.76111681225171</v>
      </c>
      <c r="CB45" s="102">
        <f t="shared" si="640"/>
        <v>456.35481529214712</v>
      </c>
      <c r="CC45" s="102">
        <f t="shared" si="640"/>
        <v>675.94017000172448</v>
      </c>
      <c r="CD45" s="102">
        <f t="shared" si="640"/>
        <v>1331.9492661846323</v>
      </c>
      <c r="CE45" s="102" t="e">
        <f t="shared" si="640"/>
        <v>#VALUE!</v>
      </c>
    </row>
    <row r="46" spans="1:83">
      <c r="C46" s="18" t="s">
        <v>779</v>
      </c>
      <c r="D46" s="276" t="s">
        <v>783</v>
      </c>
      <c r="E46" s="102">
        <f>$B$1/E24</f>
        <v>0.12786917851968013</v>
      </c>
      <c r="F46" s="102">
        <f t="shared" ref="F46:AL46" si="641">$B$1/F24</f>
        <v>0.12635379641417513</v>
      </c>
      <c r="G46" s="102">
        <f t="shared" si="641"/>
        <v>0.1249224424905349</v>
      </c>
      <c r="H46" s="102">
        <f t="shared" si="641"/>
        <v>0.12356313176410884</v>
      </c>
      <c r="I46" s="102">
        <f t="shared" si="641"/>
        <v>0.12225925958615722</v>
      </c>
      <c r="J46" s="102">
        <f t="shared" si="641"/>
        <v>0.1210058388696465</v>
      </c>
      <c r="K46" s="102">
        <f t="shared" si="641"/>
        <v>0.11980441012788588</v>
      </c>
      <c r="L46" s="102">
        <f t="shared" si="641"/>
        <v>0.11865038986196853</v>
      </c>
      <c r="M46" s="102">
        <f t="shared" si="641"/>
        <v>0.11752140478892238</v>
      </c>
      <c r="N46" s="102">
        <f t="shared" si="641"/>
        <v>0.11639318514992605</v>
      </c>
      <c r="O46" s="102">
        <f t="shared" si="641"/>
        <v>0.11524218040207435</v>
      </c>
      <c r="P46" s="102">
        <f t="shared" si="641"/>
        <v>0.11407229546664391</v>
      </c>
      <c r="Q46" s="102">
        <f t="shared" si="641"/>
        <v>0.1128909939366108</v>
      </c>
      <c r="R46" s="102">
        <f t="shared" si="641"/>
        <v>0.11170078686952302</v>
      </c>
      <c r="S46" s="102">
        <f t="shared" si="641"/>
        <v>0.11052242226049655</v>
      </c>
      <c r="T46" s="102">
        <f t="shared" si="641"/>
        <v>0.10935658919278303</v>
      </c>
      <c r="U46" s="102">
        <f t="shared" si="641"/>
        <v>0.10819984190930029</v>
      </c>
      <c r="V46" s="102">
        <f t="shared" si="641"/>
        <v>0.10705686442411547</v>
      </c>
      <c r="W46" s="102">
        <f t="shared" si="641"/>
        <v>0.10593059023962648</v>
      </c>
      <c r="X46" s="102">
        <f t="shared" si="641"/>
        <v>0.10482186284920622</v>
      </c>
      <c r="Y46" s="102">
        <f t="shared" si="641"/>
        <v>0.10373425545349087</v>
      </c>
      <c r="Z46" s="102">
        <f t="shared" si="641"/>
        <v>0.10267193756479567</v>
      </c>
      <c r="AA46" s="102">
        <f t="shared" si="641"/>
        <v>0.10163991477033921</v>
      </c>
      <c r="AB46" s="102">
        <f t="shared" si="641"/>
        <v>0.10063979601613078</v>
      </c>
      <c r="AC46" s="102">
        <f t="shared" si="641"/>
        <v>9.9673311967528766E-2</v>
      </c>
      <c r="AD46" s="102">
        <f t="shared" si="641"/>
        <v>9.8739431391840979E-2</v>
      </c>
      <c r="AE46" s="102">
        <f t="shared" si="641"/>
        <v>9.7833304448161587E-2</v>
      </c>
      <c r="AF46" s="102">
        <f t="shared" si="641"/>
        <v>9.6950526450884741E-2</v>
      </c>
      <c r="AG46" s="102">
        <f t="shared" si="641"/>
        <v>9.6086657615499532E-2</v>
      </c>
      <c r="AH46" s="102">
        <f t="shared" si="641"/>
        <v>9.5239474452175107E-2</v>
      </c>
      <c r="AI46" s="102">
        <f t="shared" si="641"/>
        <v>9.4405288905895723E-2</v>
      </c>
      <c r="AJ46" s="102">
        <f t="shared" si="641"/>
        <v>9.3580860437892252E-2</v>
      </c>
      <c r="AK46" s="102">
        <f t="shared" si="641"/>
        <v>9.276122796648037E-2</v>
      </c>
      <c r="AL46" s="102">
        <f t="shared" si="641"/>
        <v>9.1946135384665797E-2</v>
      </c>
      <c r="AM46" s="102">
        <f t="shared" ref="AM46:BS46" si="642">$B$1/AM24</f>
        <v>9.1139167080500752E-2</v>
      </c>
      <c r="AN46" s="102">
        <f t="shared" si="642"/>
        <v>9.0340797889920138E-2</v>
      </c>
      <c r="AO46" s="102">
        <f t="shared" si="642"/>
        <v>8.9551137163725453E-2</v>
      </c>
      <c r="AP46" s="102">
        <f t="shared" si="642"/>
        <v>8.8776175419111952E-2</v>
      </c>
      <c r="AQ46" s="102">
        <f t="shared" si="642"/>
        <v>8.8024825223066858E-2</v>
      </c>
      <c r="AR46" s="102">
        <f t="shared" si="642"/>
        <v>8.7298814663449631E-2</v>
      </c>
      <c r="AS46" s="102">
        <f t="shared" si="642"/>
        <v>8.659011072856361E-2</v>
      </c>
      <c r="AT46" s="102">
        <f t="shared" si="642"/>
        <v>8.5886938149417599E-2</v>
      </c>
      <c r="AU46" s="102">
        <f t="shared" si="642"/>
        <v>8.5192149638980044E-2</v>
      </c>
      <c r="AV46" s="102">
        <f t="shared" si="642"/>
        <v>8.4513496390914267E-2</v>
      </c>
      <c r="AW46" s="102">
        <f t="shared" si="642"/>
        <v>8.3848848354576344E-2</v>
      </c>
      <c r="AX46" s="102">
        <f t="shared" si="642"/>
        <v>8.3195088450060517E-2</v>
      </c>
      <c r="AY46" s="102">
        <f t="shared" si="642"/>
        <v>8.2549834010269316E-2</v>
      </c>
      <c r="AZ46" s="102">
        <f t="shared" si="642"/>
        <v>8.1904898508155258E-2</v>
      </c>
      <c r="BA46" s="102">
        <f t="shared" si="642"/>
        <v>8.1261885487757937E-2</v>
      </c>
      <c r="BB46" s="102">
        <f t="shared" si="642"/>
        <v>8.0627109355547774E-2</v>
      </c>
      <c r="BC46" s="102">
        <f t="shared" si="642"/>
        <v>8.0000326324545484E-2</v>
      </c>
      <c r="BD46" s="102">
        <f t="shared" si="642"/>
        <v>7.9376127313274411E-2</v>
      </c>
      <c r="BE46" s="102">
        <f t="shared" si="642"/>
        <v>7.8750091151240528E-2</v>
      </c>
      <c r="BF46" s="102">
        <f t="shared" si="642"/>
        <v>7.8124997512911951E-2</v>
      </c>
      <c r="BG46" s="102">
        <f t="shared" si="642"/>
        <v>7.7503161750638996E-2</v>
      </c>
      <c r="BH46" s="102">
        <f t="shared" si="642"/>
        <v>7.6886480652342312E-2</v>
      </c>
      <c r="BI46" s="102">
        <f t="shared" si="642"/>
        <v>7.6276441279953755E-2</v>
      </c>
      <c r="BJ46" s="102">
        <f t="shared" si="642"/>
        <v>7.5675232354728603E-2</v>
      </c>
      <c r="BK46" s="102">
        <f t="shared" si="642"/>
        <v>7.5092333640377179E-2</v>
      </c>
      <c r="BL46" s="102">
        <f t="shared" si="642"/>
        <v>7.4541489503012592E-2</v>
      </c>
      <c r="BM46" s="102">
        <f t="shared" si="642"/>
        <v>7.4037757921736225E-2</v>
      </c>
      <c r="BN46" s="102">
        <f t="shared" si="642"/>
        <v>7.3573549373971564E-2</v>
      </c>
      <c r="BO46" s="102">
        <f t="shared" si="642"/>
        <v>7.3139292650339902E-2</v>
      </c>
      <c r="BP46" s="102">
        <f t="shared" si="642"/>
        <v>7.2730757280523681E-2</v>
      </c>
      <c r="BQ46" s="102">
        <f t="shared" si="642"/>
        <v>7.2332009121194529E-2</v>
      </c>
      <c r="BR46" s="102">
        <f t="shared" si="642"/>
        <v>7.1940126628373277E-2</v>
      </c>
      <c r="BS46" s="102">
        <f t="shared" si="642"/>
        <v>7.1553798736496713E-2</v>
      </c>
      <c r="BT46" s="102">
        <f t="shared" ref="BT46:CE46" si="643">$B$1/BT24</f>
        <v>7.116995554601839E-2</v>
      </c>
      <c r="BU46" s="102">
        <f t="shared" si="643"/>
        <v>7.0789181704382545E-2</v>
      </c>
      <c r="BV46" s="102">
        <f t="shared" si="643"/>
        <v>7.0413177167865604E-2</v>
      </c>
      <c r="BW46" s="102">
        <f t="shared" si="643"/>
        <v>7.0040582207971977E-2</v>
      </c>
      <c r="BX46" s="102">
        <f t="shared" si="643"/>
        <v>6.9671912026687613E-2</v>
      </c>
      <c r="BY46" s="102">
        <f t="shared" si="643"/>
        <v>6.9305636474960838E-2</v>
      </c>
      <c r="BZ46" s="102">
        <f t="shared" si="643"/>
        <v>6.8941316415918538E-2</v>
      </c>
      <c r="CA46" s="102">
        <f t="shared" si="643"/>
        <v>6.8579107535360243E-2</v>
      </c>
      <c r="CB46" s="102">
        <f t="shared" si="643"/>
        <v>6.8217715181042582E-2</v>
      </c>
      <c r="CC46" s="102">
        <f t="shared" si="643"/>
        <v>6.7858104413512393E-2</v>
      </c>
      <c r="CD46" s="102">
        <f t="shared" si="643"/>
        <v>6.7500004810634756E-2</v>
      </c>
      <c r="CE46" s="102" t="e">
        <f t="shared" si="643"/>
        <v>#VALUE!</v>
      </c>
    </row>
    <row r="47" spans="1:83">
      <c r="C47" s="18" t="s">
        <v>780</v>
      </c>
      <c r="D47" s="276" t="s">
        <v>784</v>
      </c>
      <c r="E47" s="102">
        <f>(1-$D$2-$D$4*$B$1)/E31</f>
        <v>0.13263142615532639</v>
      </c>
      <c r="F47" s="102">
        <f t="shared" ref="F47:AL47" si="644">(1-$D$2-$D$4*$B$1)/F31</f>
        <v>0.13240401698751775</v>
      </c>
      <c r="G47" s="102">
        <f t="shared" si="644"/>
        <v>0.13218663685571191</v>
      </c>
      <c r="H47" s="102">
        <f t="shared" si="644"/>
        <v>0.13197250956851134</v>
      </c>
      <c r="I47" s="102">
        <f t="shared" si="644"/>
        <v>0.13174914003330007</v>
      </c>
      <c r="J47" s="102">
        <f t="shared" si="644"/>
        <v>0.13151588219753921</v>
      </c>
      <c r="K47" s="102">
        <f t="shared" si="644"/>
        <v>0.13127882111488706</v>
      </c>
      <c r="L47" s="102">
        <f t="shared" si="644"/>
        <v>0.13103702931150799</v>
      </c>
      <c r="M47" s="102">
        <f t="shared" si="644"/>
        <v>0.1307694216908464</v>
      </c>
      <c r="N47" s="102">
        <f t="shared" si="644"/>
        <v>0.13045213370095585</v>
      </c>
      <c r="O47" s="102">
        <f t="shared" si="644"/>
        <v>0.1300615151197467</v>
      </c>
      <c r="P47" s="102">
        <f t="shared" si="644"/>
        <v>0.12960460454411352</v>
      </c>
      <c r="Q47" s="102">
        <f t="shared" si="644"/>
        <v>0.12909245807057115</v>
      </c>
      <c r="R47" s="102">
        <f t="shared" si="644"/>
        <v>0.12853041287863523</v>
      </c>
      <c r="S47" s="102">
        <f t="shared" si="644"/>
        <v>0.12794481994419338</v>
      </c>
      <c r="T47" s="102">
        <f t="shared" si="644"/>
        <v>0.12733877172818556</v>
      </c>
      <c r="U47" s="102">
        <f t="shared" si="644"/>
        <v>0.12671038152352354</v>
      </c>
      <c r="V47" s="102">
        <f t="shared" si="644"/>
        <v>0.12606716726074788</v>
      </c>
      <c r="W47" s="102">
        <f t="shared" si="644"/>
        <v>0.12541448636771152</v>
      </c>
      <c r="X47" s="102">
        <f t="shared" si="644"/>
        <v>0.12475510835401452</v>
      </c>
      <c r="Y47" s="102">
        <f t="shared" si="644"/>
        <v>0.12409495729261355</v>
      </c>
      <c r="Z47" s="102">
        <f t="shared" si="644"/>
        <v>0.1234405870081372</v>
      </c>
      <c r="AA47" s="102">
        <f t="shared" si="644"/>
        <v>0.12279948163882824</v>
      </c>
      <c r="AB47" s="102">
        <f t="shared" si="644"/>
        <v>0.12217492996203302</v>
      </c>
      <c r="AC47" s="102">
        <f t="shared" si="644"/>
        <v>0.12157028538755964</v>
      </c>
      <c r="AD47" s="102">
        <f t="shared" si="644"/>
        <v>0.12098543924929107</v>
      </c>
      <c r="AE47" s="102">
        <f t="shared" si="644"/>
        <v>0.12041550076599013</v>
      </c>
      <c r="AF47" s="102">
        <f t="shared" si="644"/>
        <v>0.11985604312035521</v>
      </c>
      <c r="AG47" s="102">
        <f t="shared" si="644"/>
        <v>0.11930251835687179</v>
      </c>
      <c r="AH47" s="102">
        <f t="shared" si="644"/>
        <v>0.1187530712423054</v>
      </c>
      <c r="AI47" s="102">
        <f t="shared" si="644"/>
        <v>0.11820395097610435</v>
      </c>
      <c r="AJ47" s="102">
        <f t="shared" si="644"/>
        <v>0.11765191117978401</v>
      </c>
      <c r="AK47" s="102">
        <f t="shared" si="644"/>
        <v>0.11709148026273751</v>
      </c>
      <c r="AL47" s="102">
        <f t="shared" si="644"/>
        <v>0.11652309982583597</v>
      </c>
      <c r="AM47" s="102">
        <f t="shared" ref="AM47:BS47" si="645">(1-$D$2-$D$4*$B$1)/AM31</f>
        <v>0.1159520497979063</v>
      </c>
      <c r="AN47" s="102">
        <f t="shared" si="645"/>
        <v>0.11537959103101333</v>
      </c>
      <c r="AO47" s="102">
        <f t="shared" si="645"/>
        <v>0.11480647441803936</v>
      </c>
      <c r="AP47" s="102">
        <f t="shared" si="645"/>
        <v>0.11424098079242889</v>
      </c>
      <c r="AQ47" s="102">
        <f t="shared" si="645"/>
        <v>0.1136951198734895</v>
      </c>
      <c r="AR47" s="102">
        <f t="shared" si="645"/>
        <v>0.11317154026531714</v>
      </c>
      <c r="AS47" s="102">
        <f t="shared" si="645"/>
        <v>0.11266016299412528</v>
      </c>
      <c r="AT47" s="102">
        <f t="shared" si="645"/>
        <v>0.11214602144952109</v>
      </c>
      <c r="AU47" s="102">
        <f t="shared" si="645"/>
        <v>0.11163332607382177</v>
      </c>
      <c r="AV47" s="102">
        <f t="shared" si="645"/>
        <v>0.11113269145628357</v>
      </c>
      <c r="AW47" s="102">
        <f t="shared" si="645"/>
        <v>0.11064164284511076</v>
      </c>
      <c r="AX47" s="102">
        <f t="shared" si="645"/>
        <v>0.11015638711279273</v>
      </c>
      <c r="AY47" s="102">
        <f t="shared" si="645"/>
        <v>0.1096740996892122</v>
      </c>
      <c r="AZ47" s="102">
        <f t="shared" si="645"/>
        <v>0.10918420913138094</v>
      </c>
      <c r="BA47" s="102">
        <f t="shared" si="645"/>
        <v>0.10868925328154189</v>
      </c>
      <c r="BB47" s="102">
        <f t="shared" si="645"/>
        <v>0.10819806081725566</v>
      </c>
      <c r="BC47" s="102">
        <f t="shared" si="645"/>
        <v>0.10771058023308978</v>
      </c>
      <c r="BD47" s="102">
        <f t="shared" si="645"/>
        <v>0.10721976839321022</v>
      </c>
      <c r="BE47" s="102">
        <f t="shared" si="645"/>
        <v>0.10671993281709816</v>
      </c>
      <c r="BF47" s="102">
        <f t="shared" si="645"/>
        <v>0.10621517544692953</v>
      </c>
      <c r="BG47" s="102">
        <f t="shared" si="645"/>
        <v>0.10570893015404091</v>
      </c>
      <c r="BH47" s="102">
        <f t="shared" si="645"/>
        <v>0.10520402884566933</v>
      </c>
      <c r="BI47" s="102">
        <f t="shared" si="645"/>
        <v>0.10470271673533633</v>
      </c>
      <c r="BJ47" s="102">
        <f t="shared" si="645"/>
        <v>0.10420818554424779</v>
      </c>
      <c r="BK47" s="102">
        <f t="shared" si="645"/>
        <v>0.10373367723313787</v>
      </c>
      <c r="BL47" s="102">
        <f t="shared" si="645"/>
        <v>0.10329828279326581</v>
      </c>
      <c r="BM47" s="102">
        <f t="shared" si="645"/>
        <v>0.10292284059455063</v>
      </c>
      <c r="BN47" s="102">
        <f t="shared" si="645"/>
        <v>0.1025965274178718</v>
      </c>
      <c r="BO47" s="102">
        <f t="shared" si="645"/>
        <v>0.10230581232919202</v>
      </c>
      <c r="BP47" s="102">
        <f t="shared" si="645"/>
        <v>0.10204472822985403</v>
      </c>
      <c r="BQ47" s="102">
        <f t="shared" si="645"/>
        <v>0.10179086706255742</v>
      </c>
      <c r="BR47" s="102">
        <f t="shared" si="645"/>
        <v>0.10154029903312166</v>
      </c>
      <c r="BS47" s="102">
        <f t="shared" si="645"/>
        <v>0.10129138551624688</v>
      </c>
      <c r="BT47" s="102">
        <f t="shared" ref="BT47:CE47" si="646">(1-$D$2-$D$4*$B$1)/BT31</f>
        <v>0.10103998971724634</v>
      </c>
      <c r="BU47" s="102">
        <f t="shared" si="646"/>
        <v>0.10078719129402454</v>
      </c>
      <c r="BV47" s="102">
        <f t="shared" si="646"/>
        <v>0.10053564506169539</v>
      </c>
      <c r="BW47" s="102">
        <f t="shared" si="646"/>
        <v>0.10028359903694155</v>
      </c>
      <c r="BX47" s="102">
        <f t="shared" si="646"/>
        <v>0.10003199520605147</v>
      </c>
      <c r="BY47" s="102">
        <f t="shared" si="646"/>
        <v>9.9778816060598782E-2</v>
      </c>
      <c r="BZ47" s="102">
        <f t="shared" si="646"/>
        <v>9.9523623842248804E-2</v>
      </c>
      <c r="CA47" s="102">
        <f t="shared" si="646"/>
        <v>9.9266836092949409E-2</v>
      </c>
      <c r="CB47" s="102">
        <f t="shared" si="646"/>
        <v>9.9006754300396599E-2</v>
      </c>
      <c r="CC47" s="102">
        <f t="shared" si="646"/>
        <v>9.8744971881003188E-2</v>
      </c>
      <c r="CD47" s="102">
        <f t="shared" si="646"/>
        <v>9.8481260549025201E-2</v>
      </c>
      <c r="CE47" s="102" t="e">
        <f t="shared" si="646"/>
        <v>#VALUE!</v>
      </c>
    </row>
    <row r="48" spans="1:83">
      <c r="C48" s="18" t="s">
        <v>781</v>
      </c>
      <c r="D48" s="37"/>
      <c r="E48" s="102">
        <f>1/E46</f>
        <v>7.8204928785562791</v>
      </c>
      <c r="F48" s="102">
        <f t="shared" ref="F48:AL49" si="647">1/F46</f>
        <v>7.9142853509687976</v>
      </c>
      <c r="G48" s="102">
        <f t="shared" si="647"/>
        <v>8.0049667622834697</v>
      </c>
      <c r="H48" s="102">
        <f t="shared" si="647"/>
        <v>8.0930289296088258</v>
      </c>
      <c r="I48" s="102">
        <f t="shared" si="647"/>
        <v>8.1793395721924096</v>
      </c>
      <c r="J48" s="102">
        <f t="shared" si="647"/>
        <v>8.2640640265074286</v>
      </c>
      <c r="K48" s="102">
        <f t="shared" si="647"/>
        <v>8.3469381380246723</v>
      </c>
      <c r="L48" s="102">
        <f t="shared" si="647"/>
        <v>8.428122327818274</v>
      </c>
      <c r="M48" s="102">
        <f t="shared" si="647"/>
        <v>8.509088210748315</v>
      </c>
      <c r="N48" s="102">
        <f t="shared" si="647"/>
        <v>8.5915683011157409</v>
      </c>
      <c r="O48" s="102">
        <f t="shared" si="647"/>
        <v>8.677378339346312</v>
      </c>
      <c r="P48" s="102">
        <f t="shared" si="647"/>
        <v>8.7663704487511769</v>
      </c>
      <c r="Q48" s="102">
        <f t="shared" si="647"/>
        <v>8.8581025388217238</v>
      </c>
      <c r="R48" s="102">
        <f t="shared" si="647"/>
        <v>8.952488411456704</v>
      </c>
      <c r="S48" s="102">
        <f t="shared" si="647"/>
        <v>9.0479377808336796</v>
      </c>
      <c r="T48" s="102">
        <f t="shared" si="647"/>
        <v>9.1443963951464831</v>
      </c>
      <c r="U48" s="102">
        <f t="shared" si="647"/>
        <v>9.2421576811383979</v>
      </c>
      <c r="V48" s="102">
        <f t="shared" si="647"/>
        <v>9.3408302716433891</v>
      </c>
      <c r="W48" s="102">
        <f t="shared" si="647"/>
        <v>9.4401437558111549</v>
      </c>
      <c r="X48" s="102">
        <f t="shared" si="647"/>
        <v>9.539994547116299</v>
      </c>
      <c r="Y48" s="102">
        <f t="shared" si="647"/>
        <v>9.6400171344397307</v>
      </c>
      <c r="Z48" s="102">
        <f t="shared" si="647"/>
        <v>9.739759701806598</v>
      </c>
      <c r="AA48" s="102">
        <f t="shared" si="647"/>
        <v>9.8386544524319319</v>
      </c>
      <c r="AB48" s="102">
        <f t="shared" si="647"/>
        <v>9.9364271350442497</v>
      </c>
      <c r="AC48" s="102">
        <f t="shared" si="647"/>
        <v>10.032775878118473</v>
      </c>
      <c r="AD48" s="102">
        <f t="shared" si="647"/>
        <v>10.127666180611932</v>
      </c>
      <c r="AE48" s="102">
        <f t="shared" si="647"/>
        <v>10.221468094536913</v>
      </c>
      <c r="AF48" s="102">
        <f t="shared" si="647"/>
        <v>10.314539142875116</v>
      </c>
      <c r="AG48" s="102">
        <f t="shared" si="647"/>
        <v>10.407272193831542</v>
      </c>
      <c r="AH48" s="102">
        <f t="shared" si="647"/>
        <v>10.499847943849733</v>
      </c>
      <c r="AI48" s="102">
        <f t="shared" si="647"/>
        <v>10.592626870691657</v>
      </c>
      <c r="AJ48" s="102">
        <f t="shared" si="647"/>
        <v>10.685945772679446</v>
      </c>
      <c r="AK48" s="102">
        <f t="shared" si="647"/>
        <v>10.780366128414707</v>
      </c>
      <c r="AL48" s="102">
        <f t="shared" si="647"/>
        <v>10.875932912420959</v>
      </c>
      <c r="AM48" s="102">
        <f t="shared" ref="AM48:BS48" si="648">1/AM46</f>
        <v>10.972231061939892</v>
      </c>
      <c r="AN48" s="102">
        <f t="shared" si="648"/>
        <v>11.069196015055075</v>
      </c>
      <c r="AO48" s="102">
        <f t="shared" si="648"/>
        <v>11.16680403702423</v>
      </c>
      <c r="AP48" s="102">
        <f t="shared" si="648"/>
        <v>11.264283410261866</v>
      </c>
      <c r="AQ48" s="102">
        <f t="shared" si="648"/>
        <v>11.360431531285228</v>
      </c>
      <c r="AR48" s="102">
        <f t="shared" si="648"/>
        <v>11.454909254554646</v>
      </c>
      <c r="AS48" s="102">
        <f t="shared" si="648"/>
        <v>11.548662908339814</v>
      </c>
      <c r="AT48" s="102">
        <f t="shared" si="648"/>
        <v>11.643213992100858</v>
      </c>
      <c r="AU48" s="102">
        <f t="shared" si="648"/>
        <v>11.738170761481122</v>
      </c>
      <c r="AV48" s="102">
        <f t="shared" si="648"/>
        <v>11.832429643835045</v>
      </c>
      <c r="AW48" s="102">
        <f t="shared" si="648"/>
        <v>11.926222239466471</v>
      </c>
      <c r="AX48" s="102">
        <f t="shared" si="648"/>
        <v>12.019940342995964</v>
      </c>
      <c r="AY48" s="102">
        <f t="shared" si="648"/>
        <v>12.11389473994095</v>
      </c>
      <c r="AZ48" s="102">
        <f t="shared" si="648"/>
        <v>12.209281962548676</v>
      </c>
      <c r="BA48" s="102">
        <f t="shared" si="648"/>
        <v>12.305892165776163</v>
      </c>
      <c r="BB48" s="102">
        <f t="shared" si="648"/>
        <v>12.402776286946125</v>
      </c>
      <c r="BC48" s="102">
        <f t="shared" si="648"/>
        <v>12.499949011997751</v>
      </c>
      <c r="BD48" s="102">
        <f t="shared" si="648"/>
        <v>12.598246271870783</v>
      </c>
      <c r="BE48" s="102">
        <f t="shared" si="648"/>
        <v>12.698398000320884</v>
      </c>
      <c r="BF48" s="102">
        <f t="shared" si="648"/>
        <v>12.80000040748452</v>
      </c>
      <c r="BG48" s="102">
        <f t="shared" si="648"/>
        <v>12.902699417830592</v>
      </c>
      <c r="BH48" s="102">
        <f t="shared" si="648"/>
        <v>13.006187713568282</v>
      </c>
      <c r="BI48" s="102">
        <f t="shared" si="648"/>
        <v>13.110207859983243</v>
      </c>
      <c r="BJ48" s="102">
        <f t="shared" si="648"/>
        <v>13.214363126266827</v>
      </c>
      <c r="BK48" s="102">
        <f t="shared" si="648"/>
        <v>13.316938647679736</v>
      </c>
      <c r="BL48" s="102">
        <f t="shared" si="648"/>
        <v>13.415347703235593</v>
      </c>
      <c r="BM48" s="102">
        <f t="shared" si="648"/>
        <v>13.506621865252582</v>
      </c>
      <c r="BN48" s="102">
        <f t="shared" si="648"/>
        <v>13.59184120528205</v>
      </c>
      <c r="BO48" s="102">
        <f t="shared" si="648"/>
        <v>13.672541308004469</v>
      </c>
      <c r="BP48" s="102">
        <f t="shared" si="648"/>
        <v>13.749341233214226</v>
      </c>
      <c r="BQ48" s="102">
        <f t="shared" si="648"/>
        <v>13.825137890535695</v>
      </c>
      <c r="BR48" s="102">
        <f t="shared" si="648"/>
        <v>13.900448148580249</v>
      </c>
      <c r="BS48" s="102">
        <f t="shared" si="648"/>
        <v>13.975498403412372</v>
      </c>
      <c r="BT48" s="102">
        <f t="shared" ref="BT48:CE48" si="649">1/BT46</f>
        <v>14.050872904555932</v>
      </c>
      <c r="BU48" s="102">
        <f t="shared" si="649"/>
        <v>14.126452318322112</v>
      </c>
      <c r="BV48" s="102">
        <f t="shared" si="649"/>
        <v>14.201887206651557</v>
      </c>
      <c r="BW48" s="102">
        <f t="shared" si="649"/>
        <v>14.277437001175878</v>
      </c>
      <c r="BX48" s="102">
        <f t="shared" si="649"/>
        <v>14.352986317024758</v>
      </c>
      <c r="BY48" s="102">
        <f t="shared" si="649"/>
        <v>14.428840868682968</v>
      </c>
      <c r="BZ48" s="102">
        <f t="shared" si="649"/>
        <v>14.505090009698455</v>
      </c>
      <c r="CA48" s="102">
        <f t="shared" si="649"/>
        <v>14.581700403207895</v>
      </c>
      <c r="CB48" s="102">
        <f t="shared" si="649"/>
        <v>14.658948886606742</v>
      </c>
      <c r="CC48" s="102">
        <f t="shared" si="649"/>
        <v>14.736633282683812</v>
      </c>
      <c r="CD48" s="102">
        <f t="shared" si="649"/>
        <v>14.814813758982845</v>
      </c>
      <c r="CE48" s="102" t="e">
        <f t="shared" si="649"/>
        <v>#VALUE!</v>
      </c>
    </row>
    <row r="49" spans="1:83">
      <c r="C49" s="18" t="s">
        <v>782</v>
      </c>
      <c r="D49" s="37"/>
      <c r="E49" s="102">
        <f>1/E47</f>
        <v>7.5396912254331561</v>
      </c>
      <c r="F49" s="102">
        <f t="shared" si="647"/>
        <v>7.5526409451329108</v>
      </c>
      <c r="G49" s="102">
        <f t="shared" si="647"/>
        <v>7.5650612178865568</v>
      </c>
      <c r="H49" s="102">
        <f t="shared" si="647"/>
        <v>7.5773356380774635</v>
      </c>
      <c r="I49" s="102">
        <f t="shared" si="647"/>
        <v>7.5901823704294875</v>
      </c>
      <c r="J49" s="102">
        <f t="shared" si="647"/>
        <v>7.6036443910096132</v>
      </c>
      <c r="K49" s="102">
        <f t="shared" si="647"/>
        <v>7.617374923902327</v>
      </c>
      <c r="L49" s="102">
        <f t="shared" si="647"/>
        <v>7.6314306364710731</v>
      </c>
      <c r="M49" s="102">
        <f t="shared" si="647"/>
        <v>7.647047658925282</v>
      </c>
      <c r="N49" s="102">
        <f t="shared" si="647"/>
        <v>7.6656469436702883</v>
      </c>
      <c r="O49" s="102">
        <f t="shared" si="647"/>
        <v>7.6886694659777506</v>
      </c>
      <c r="P49" s="102">
        <f t="shared" si="647"/>
        <v>7.7157752497877494</v>
      </c>
      <c r="Q49" s="102">
        <f t="shared" si="647"/>
        <v>7.7463859232839818</v>
      </c>
      <c r="R49" s="102">
        <f t="shared" si="647"/>
        <v>7.7802597657898245</v>
      </c>
      <c r="S49" s="102">
        <f t="shared" si="647"/>
        <v>7.8158693758463791</v>
      </c>
      <c r="T49" s="102">
        <f t="shared" si="647"/>
        <v>7.8530677375668212</v>
      </c>
      <c r="U49" s="102">
        <f t="shared" si="647"/>
        <v>7.8920131718990358</v>
      </c>
      <c r="V49" s="102">
        <f t="shared" si="647"/>
        <v>7.9322794485551897</v>
      </c>
      <c r="W49" s="102">
        <f t="shared" si="647"/>
        <v>7.9735605428230194</v>
      </c>
      <c r="X49" s="102">
        <f t="shared" si="647"/>
        <v>8.0157038312397155</v>
      </c>
      <c r="Y49" s="102">
        <f t="shared" si="647"/>
        <v>8.0583451722540111</v>
      </c>
      <c r="Z49" s="102">
        <f t="shared" si="647"/>
        <v>8.1010632259394555</v>
      </c>
      <c r="AA49" s="102">
        <f t="shared" si="647"/>
        <v>8.1433568501628582</v>
      </c>
      <c r="AB49" s="102">
        <f t="shared" si="647"/>
        <v>8.184985252790888</v>
      </c>
      <c r="AC49" s="102">
        <f t="shared" si="647"/>
        <v>8.2256942707015366</v>
      </c>
      <c r="AD49" s="102">
        <f t="shared" si="647"/>
        <v>8.2654574484744003</v>
      </c>
      <c r="AE49" s="102">
        <f t="shared" si="647"/>
        <v>8.3045786766552041</v>
      </c>
      <c r="AF49" s="102">
        <f t="shared" si="647"/>
        <v>8.3433423460829204</v>
      </c>
      <c r="AG49" s="102">
        <f t="shared" si="647"/>
        <v>8.382052732606045</v>
      </c>
      <c r="AH49" s="102">
        <f t="shared" si="647"/>
        <v>8.4208348427434458</v>
      </c>
      <c r="AI49" s="102">
        <f t="shared" si="647"/>
        <v>8.4599541025676555</v>
      </c>
      <c r="AJ49" s="102">
        <f t="shared" si="647"/>
        <v>8.4996494317198046</v>
      </c>
      <c r="AK49" s="102">
        <f t="shared" si="647"/>
        <v>8.5403310108996369</v>
      </c>
      <c r="AL49" s="102">
        <f t="shared" si="647"/>
        <v>8.5819893351161607</v>
      </c>
      <c r="AM49" s="102">
        <f t="shared" ref="AM49:BS49" si="650">1/AM47</f>
        <v>8.6242546099263233</v>
      </c>
      <c r="AN49" s="102">
        <f t="shared" si="650"/>
        <v>8.6670440678820402</v>
      </c>
      <c r="AO49" s="102">
        <f t="shared" si="650"/>
        <v>8.7103101551463684</v>
      </c>
      <c r="AP49" s="102">
        <f t="shared" si="650"/>
        <v>8.7534262491754902</v>
      </c>
      <c r="AQ49" s="102">
        <f t="shared" si="650"/>
        <v>8.7954522684238086</v>
      </c>
      <c r="AR49" s="102">
        <f t="shared" si="650"/>
        <v>8.8361437659646551</v>
      </c>
      <c r="AS49" s="102">
        <f t="shared" si="650"/>
        <v>8.8762520257683768</v>
      </c>
      <c r="AT49" s="102">
        <f t="shared" si="650"/>
        <v>8.9169458450215089</v>
      </c>
      <c r="AU49" s="102">
        <f t="shared" si="650"/>
        <v>8.9578984624959759</v>
      </c>
      <c r="AV49" s="102">
        <f t="shared" si="650"/>
        <v>8.9982523314786409</v>
      </c>
      <c r="AW49" s="102">
        <f t="shared" si="650"/>
        <v>9.0381882832300136</v>
      </c>
      <c r="AX49" s="102">
        <f t="shared" si="650"/>
        <v>9.078002884899151</v>
      </c>
      <c r="AY49" s="102">
        <f t="shared" si="650"/>
        <v>9.1179230359195031</v>
      </c>
      <c r="AZ49" s="102">
        <f t="shared" si="650"/>
        <v>9.1588335708573378</v>
      </c>
      <c r="BA49" s="102">
        <f t="shared" si="650"/>
        <v>9.2005416341361936</v>
      </c>
      <c r="BB49" s="102">
        <f t="shared" si="650"/>
        <v>9.2423098200343876</v>
      </c>
      <c r="BC49" s="102">
        <f t="shared" si="650"/>
        <v>9.2841390124903427</v>
      </c>
      <c r="BD49" s="102">
        <f t="shared" si="650"/>
        <v>9.3266383147990997</v>
      </c>
      <c r="BE49" s="102">
        <f t="shared" si="650"/>
        <v>9.3703207414293352</v>
      </c>
      <c r="BF49" s="102">
        <f t="shared" si="650"/>
        <v>9.4148505219920349</v>
      </c>
      <c r="BG49" s="102">
        <f t="shared" si="650"/>
        <v>9.4599387066237686</v>
      </c>
      <c r="BH49" s="102">
        <f t="shared" si="650"/>
        <v>9.5053393959556942</v>
      </c>
      <c r="BI49" s="102">
        <f t="shared" si="650"/>
        <v>9.5508505526916085</v>
      </c>
      <c r="BJ49" s="102">
        <f t="shared" si="650"/>
        <v>9.5961751447576109</v>
      </c>
      <c r="BK49" s="102">
        <f t="shared" si="650"/>
        <v>9.6400708687163803</v>
      </c>
      <c r="BL49" s="102">
        <f t="shared" si="650"/>
        <v>9.6807030374486711</v>
      </c>
      <c r="BM49" s="102">
        <f t="shared" si="650"/>
        <v>9.716016330518439</v>
      </c>
      <c r="BN49" s="102">
        <f t="shared" si="650"/>
        <v>9.7469185865037868</v>
      </c>
      <c r="BO49" s="102">
        <f t="shared" si="650"/>
        <v>9.7746157059217182</v>
      </c>
      <c r="BP49" s="102">
        <f t="shared" si="650"/>
        <v>9.7996243152073159</v>
      </c>
      <c r="BQ49" s="102">
        <f t="shared" si="650"/>
        <v>9.8240640723242088</v>
      </c>
      <c r="BR49" s="102">
        <f t="shared" si="650"/>
        <v>9.8483066282265703</v>
      </c>
      <c r="BS49" s="102">
        <f t="shared" si="650"/>
        <v>9.8725078633622072</v>
      </c>
      <c r="BT49" s="102">
        <f t="shared" ref="BT49:CE49" si="651">1/BT47</f>
        <v>9.8970714743581549</v>
      </c>
      <c r="BU49" s="102">
        <f t="shared" si="651"/>
        <v>9.9218957008407855</v>
      </c>
      <c r="BV49" s="102">
        <f t="shared" si="651"/>
        <v>9.9467208808013634</v>
      </c>
      <c r="BW49" s="102">
        <f t="shared" si="651"/>
        <v>9.9717202972704353</v>
      </c>
      <c r="BX49" s="102">
        <f t="shared" si="651"/>
        <v>9.9968015027606363</v>
      </c>
      <c r="BY49" s="102">
        <f t="shared" si="651"/>
        <v>10.022167424723389</v>
      </c>
      <c r="BZ49" s="102">
        <f t="shared" si="651"/>
        <v>10.04786563625399</v>
      </c>
      <c r="CA49" s="102">
        <f t="shared" si="651"/>
        <v>10.073857890097765</v>
      </c>
      <c r="CB49" s="102">
        <f t="shared" si="651"/>
        <v>10.100321004018554</v>
      </c>
      <c r="CC49" s="102">
        <f t="shared" si="651"/>
        <v>10.127097926617392</v>
      </c>
      <c r="CD49" s="102">
        <f t="shared" si="651"/>
        <v>10.154216085629686</v>
      </c>
      <c r="CE49" s="102" t="e">
        <f t="shared" si="651"/>
        <v>#VALUE!</v>
      </c>
    </row>
    <row r="50" spans="1:83">
      <c r="C50" s="18" t="s">
        <v>1056</v>
      </c>
      <c r="D50" s="276" t="s">
        <v>1057</v>
      </c>
      <c r="E50" s="102">
        <f>$B$1*(E$20/(E$22*E$24))</f>
        <v>6.6490019460507315E-3</v>
      </c>
      <c r="F50" s="102">
        <f t="shared" ref="F50:BQ50" si="652">$B$1*(F$20/(F$22*F$24))</f>
        <v>6.5702043915097643E-3</v>
      </c>
      <c r="G50" s="102">
        <f t="shared" si="652"/>
        <v>6.4957761740616756E-3</v>
      </c>
      <c r="H50" s="102">
        <f t="shared" si="652"/>
        <v>6.4250940928132719E-3</v>
      </c>
      <c r="I50" s="102">
        <f t="shared" si="652"/>
        <v>6.357294731395873E-3</v>
      </c>
      <c r="J50" s="102">
        <f t="shared" si="652"/>
        <v>6.2921187689021635E-3</v>
      </c>
      <c r="K50" s="102">
        <f t="shared" si="652"/>
        <v>6.2296463096708863E-3</v>
      </c>
      <c r="L50" s="102">
        <f t="shared" si="652"/>
        <v>6.1696390187607831E-3</v>
      </c>
      <c r="M50" s="102">
        <f t="shared" si="652"/>
        <v>6.1109335196354343E-3</v>
      </c>
      <c r="N50" s="102">
        <f t="shared" si="652"/>
        <v>6.0522678219113767E-3</v>
      </c>
      <c r="O50" s="102">
        <f t="shared" si="652"/>
        <v>5.9924173333340859E-3</v>
      </c>
      <c r="P50" s="102">
        <f t="shared" si="652"/>
        <v>5.9315851038446686E-3</v>
      </c>
      <c r="Q50" s="102">
        <f t="shared" si="652"/>
        <v>5.8701592288762615E-3</v>
      </c>
      <c r="R50" s="102">
        <f t="shared" si="652"/>
        <v>5.8082702795853886E-3</v>
      </c>
      <c r="S50" s="102">
        <f t="shared" si="652"/>
        <v>5.746997120022794E-3</v>
      </c>
      <c r="T50" s="102">
        <f t="shared" si="652"/>
        <v>5.6863755814648967E-3</v>
      </c>
      <c r="U50" s="102">
        <f t="shared" si="652"/>
        <v>5.6262264898072701E-3</v>
      </c>
      <c r="V50" s="102">
        <f t="shared" si="652"/>
        <v>5.566793406625959E-3</v>
      </c>
      <c r="W50" s="102">
        <f t="shared" si="652"/>
        <v>5.5082288695643446E-3</v>
      </c>
      <c r="X50" s="102">
        <f t="shared" si="652"/>
        <v>5.4505767389892703E-3</v>
      </c>
      <c r="Y50" s="102">
        <f t="shared" si="652"/>
        <v>5.3940228158752841E-3</v>
      </c>
      <c r="Z50" s="102">
        <f t="shared" si="652"/>
        <v>5.3387839084933011E-3</v>
      </c>
      <c r="AA50" s="102">
        <f t="shared" si="652"/>
        <v>5.2851202997319952E-3</v>
      </c>
      <c r="AB50" s="102">
        <f t="shared" si="652"/>
        <v>5.2331156523259736E-3</v>
      </c>
      <c r="AC50" s="102">
        <f t="shared" si="652"/>
        <v>5.1828599582300523E-3</v>
      </c>
      <c r="AD50" s="102">
        <f t="shared" si="652"/>
        <v>5.1342995949195816E-3</v>
      </c>
      <c r="AE50" s="102">
        <f t="shared" si="652"/>
        <v>5.0871823780762283E-3</v>
      </c>
      <c r="AF50" s="102">
        <f t="shared" si="652"/>
        <v>5.0412792707772228E-3</v>
      </c>
      <c r="AG50" s="102">
        <f t="shared" si="652"/>
        <v>4.9963594110103531E-3</v>
      </c>
      <c r="AH50" s="102">
        <f t="shared" si="652"/>
        <v>4.9523071807010873E-3</v>
      </c>
      <c r="AI50" s="102">
        <f t="shared" si="652"/>
        <v>4.9089308066225974E-3</v>
      </c>
      <c r="AJ50" s="102">
        <f t="shared" si="652"/>
        <v>4.8660617857092334E-3</v>
      </c>
      <c r="AK50" s="102">
        <f t="shared" si="652"/>
        <v>4.8234421492921184E-3</v>
      </c>
      <c r="AL50" s="102">
        <f t="shared" si="652"/>
        <v>4.7810585801987861E-3</v>
      </c>
      <c r="AM50" s="102">
        <f t="shared" si="652"/>
        <v>4.7390974611323262E-3</v>
      </c>
      <c r="AN50" s="102">
        <f t="shared" si="652"/>
        <v>4.6975834828359812E-3</v>
      </c>
      <c r="AO50" s="102">
        <f t="shared" si="652"/>
        <v>4.6565223313843806E-3</v>
      </c>
      <c r="AP50" s="102">
        <f t="shared" si="652"/>
        <v>4.6162255045203758E-3</v>
      </c>
      <c r="AQ50" s="102">
        <f t="shared" si="652"/>
        <v>4.5771564421121852E-3</v>
      </c>
      <c r="AR50" s="102">
        <f t="shared" si="652"/>
        <v>4.5394050020886199E-3</v>
      </c>
      <c r="AS50" s="102">
        <f t="shared" si="652"/>
        <v>4.5025534801129332E-3</v>
      </c>
      <c r="AT50" s="102">
        <f t="shared" si="652"/>
        <v>4.4659895801858552E-3</v>
      </c>
      <c r="AU50" s="102">
        <f t="shared" si="652"/>
        <v>4.4298616390238497E-3</v>
      </c>
      <c r="AV50" s="102">
        <f t="shared" si="652"/>
        <v>4.3945727068564425E-3</v>
      </c>
      <c r="AW50" s="102">
        <f t="shared" si="652"/>
        <v>4.3600120243040838E-3</v>
      </c>
      <c r="AX50" s="102">
        <f t="shared" si="652"/>
        <v>4.3260175079734208E-3</v>
      </c>
      <c r="AY50" s="102">
        <f t="shared" si="652"/>
        <v>4.2924652628152232E-3</v>
      </c>
      <c r="AZ50" s="102">
        <f t="shared" si="652"/>
        <v>4.2589296019290186E-3</v>
      </c>
      <c r="BA50" s="102">
        <f t="shared" si="652"/>
        <v>4.225493907155241E-3</v>
      </c>
      <c r="BB50" s="102">
        <f t="shared" si="652"/>
        <v>4.1924865179842653E-3</v>
      </c>
      <c r="BC50" s="102">
        <f t="shared" si="652"/>
        <v>4.1598947578655888E-3</v>
      </c>
      <c r="BD50" s="102">
        <f t="shared" si="652"/>
        <v>4.1274373628255043E-3</v>
      </c>
      <c r="BE50" s="102">
        <f t="shared" si="652"/>
        <v>4.0948844387522429E-3</v>
      </c>
      <c r="BF50" s="102">
        <f t="shared" si="652"/>
        <v>4.0623805244718288E-3</v>
      </c>
      <c r="BG50" s="102">
        <f t="shared" si="652"/>
        <v>4.0300460147694736E-3</v>
      </c>
      <c r="BH50" s="102">
        <f t="shared" si="652"/>
        <v>3.997979539719458E-3</v>
      </c>
      <c r="BI50" s="102">
        <f t="shared" si="652"/>
        <v>3.9662584242705556E-3</v>
      </c>
      <c r="BJ50" s="102">
        <f t="shared" si="652"/>
        <v>3.9349964785844807E-3</v>
      </c>
      <c r="BK50" s="102">
        <f t="shared" si="652"/>
        <v>3.9046866358925882E-3</v>
      </c>
      <c r="BL50" s="102">
        <f t="shared" si="652"/>
        <v>3.8760435822364327E-3</v>
      </c>
      <c r="BM50" s="102">
        <f t="shared" si="652"/>
        <v>3.8498503095262442E-3</v>
      </c>
      <c r="BN50" s="102">
        <f t="shared" si="652"/>
        <v>3.8257121741820371E-3</v>
      </c>
      <c r="BO50" s="102">
        <f t="shared" si="652"/>
        <v>3.8031314879373988E-3</v>
      </c>
      <c r="BP50" s="102">
        <f t="shared" si="652"/>
        <v>3.7818882727984151E-3</v>
      </c>
      <c r="BQ50" s="102">
        <f t="shared" si="652"/>
        <v>3.7611539776535099E-3</v>
      </c>
      <c r="BR50" s="102">
        <f t="shared" ref="BR50:CE50" si="653">$B$1*(BR$20/(BR$22*BR$24))</f>
        <v>3.740776686678807E-3</v>
      </c>
      <c r="BS50" s="102">
        <f t="shared" si="653"/>
        <v>3.720688226467846E-3</v>
      </c>
      <c r="BT50" s="102">
        <f t="shared" si="653"/>
        <v>3.7007289669338849E-3</v>
      </c>
      <c r="BU50" s="102">
        <f t="shared" si="653"/>
        <v>3.6809293088508987E-3</v>
      </c>
      <c r="BV50" s="102">
        <f t="shared" si="653"/>
        <v>3.6613776473483554E-3</v>
      </c>
      <c r="BW50" s="102">
        <f t="shared" si="653"/>
        <v>3.6420032786216479E-3</v>
      </c>
      <c r="BX50" s="102">
        <f t="shared" si="653"/>
        <v>3.6228329923870075E-3</v>
      </c>
      <c r="BY50" s="102">
        <f t="shared" si="653"/>
        <v>3.603787223231251E-3</v>
      </c>
      <c r="BZ50" s="102">
        <f t="shared" si="653"/>
        <v>3.5848431367078147E-3</v>
      </c>
      <c r="CA50" s="102">
        <f t="shared" si="653"/>
        <v>3.5660088282404427E-3</v>
      </c>
      <c r="CB50" s="102">
        <f t="shared" si="653"/>
        <v>3.5472169778902347E-3</v>
      </c>
      <c r="CC50" s="102">
        <f t="shared" si="653"/>
        <v>3.5285177673313657E-3</v>
      </c>
      <c r="CD50" s="102">
        <f t="shared" si="653"/>
        <v>3.509897135025928E-3</v>
      </c>
      <c r="CE50" s="102" t="e">
        <f t="shared" si="653"/>
        <v>#VALUE!</v>
      </c>
    </row>
    <row r="51" spans="1:83">
      <c r="C51" s="154" t="s">
        <v>495</v>
      </c>
      <c r="D51" s="292" t="s">
        <v>457</v>
      </c>
      <c r="E51" s="304">
        <f>DataSummary!F108*10^(-6)</f>
        <v>45.773883999999995</v>
      </c>
      <c r="F51" s="102">
        <f>E51*(1+F8)</f>
        <v>46.05786599999999</v>
      </c>
      <c r="G51" s="102">
        <f>F51*(1+G8)</f>
        <v>46.337519999999991</v>
      </c>
      <c r="H51" s="102">
        <f t="shared" ref="H51:AL51" si="654">G51*(1+H8)</f>
        <v>46.613494999999993</v>
      </c>
      <c r="I51" s="102">
        <f t="shared" si="654"/>
        <v>46.885956999999991</v>
      </c>
      <c r="J51" s="102">
        <f t="shared" si="654"/>
        <v>47.154445999999993</v>
      </c>
      <c r="K51" s="102">
        <f t="shared" si="654"/>
        <v>47.418598999999993</v>
      </c>
      <c r="L51" s="102">
        <f t="shared" si="654"/>
        <v>47.678559999999997</v>
      </c>
      <c r="M51" s="102">
        <f t="shared" si="654"/>
        <v>47.933520000000001</v>
      </c>
      <c r="N51" s="102">
        <f t="shared" si="654"/>
        <v>48.184273999999995</v>
      </c>
      <c r="O51" s="102">
        <f t="shared" si="654"/>
        <v>48.431562</v>
      </c>
      <c r="P51" s="102">
        <f t="shared" si="654"/>
        <v>48.674651000000004</v>
      </c>
      <c r="Q51" s="102">
        <f t="shared" si="654"/>
        <v>48.912958000000003</v>
      </c>
      <c r="R51" s="102">
        <f t="shared" si="654"/>
        <v>49.145855000000005</v>
      </c>
      <c r="S51" s="102">
        <f t="shared" si="654"/>
        <v>49.37372400000001</v>
      </c>
      <c r="T51" s="102">
        <f t="shared" si="654"/>
        <v>49.595170000000003</v>
      </c>
      <c r="U51" s="102">
        <f t="shared" si="654"/>
        <v>49.808558000000005</v>
      </c>
      <c r="V51" s="102">
        <f>U51*(1+V8)</f>
        <v>50.014489000000005</v>
      </c>
      <c r="W51" s="102">
        <f t="shared" si="654"/>
        <v>50.21292900000001</v>
      </c>
      <c r="X51" s="102">
        <f t="shared" si="654"/>
        <v>50.402787000000011</v>
      </c>
      <c r="Y51" s="102">
        <f t="shared" si="654"/>
        <v>50.584827000000011</v>
      </c>
      <c r="Z51" s="102">
        <f t="shared" si="654"/>
        <v>50.759160000000008</v>
      </c>
      <c r="AA51" s="102">
        <f t="shared" si="654"/>
        <v>50.924787000000009</v>
      </c>
      <c r="AB51" s="102">
        <f t="shared" si="654"/>
        <v>51.081914000000012</v>
      </c>
      <c r="AC51" s="102">
        <f t="shared" si="654"/>
        <v>51.231274000000013</v>
      </c>
      <c r="AD51" s="102">
        <f t="shared" si="654"/>
        <v>51.371596000000011</v>
      </c>
      <c r="AE51" s="102">
        <f t="shared" si="654"/>
        <v>51.501321000000011</v>
      </c>
      <c r="AF51" s="102">
        <f t="shared" si="654"/>
        <v>51.621175000000008</v>
      </c>
      <c r="AG51" s="102">
        <f t="shared" si="654"/>
        <v>51.730940000000004</v>
      </c>
      <c r="AH51" s="102">
        <f t="shared" si="654"/>
        <v>51.830730000000003</v>
      </c>
      <c r="AI51" s="102">
        <f t="shared" si="654"/>
        <v>51.920043000000007</v>
      </c>
      <c r="AJ51" s="102">
        <f t="shared" si="654"/>
        <v>51.999260000000007</v>
      </c>
      <c r="AK51" s="102">
        <f t="shared" si="654"/>
        <v>52.068035000000009</v>
      </c>
      <c r="AL51" s="102">
        <f t="shared" si="654"/>
        <v>52.126668000000009</v>
      </c>
      <c r="AM51" s="102">
        <f t="shared" ref="AM51" si="655">AL51*(1+AM8)</f>
        <v>52.176088000000007</v>
      </c>
      <c r="AN51" s="102">
        <f t="shared" ref="AN51" si="656">AM51*(1+AN8)</f>
        <v>52.215391000000004</v>
      </c>
      <c r="AO51" s="102">
        <f t="shared" ref="AO51" si="657">AN51*(1+AO8)</f>
        <v>52.245004999999999</v>
      </c>
      <c r="AP51" s="102">
        <f t="shared" ref="AP51" si="658">AO51*(1+AP8)</f>
        <v>52.265798000000004</v>
      </c>
      <c r="AQ51" s="102">
        <f t="shared" ref="AQ51" si="659">AP51*(1+AQ8)</f>
        <v>52.277808000000007</v>
      </c>
      <c r="AR51" s="102">
        <f t="shared" ref="AR51" si="660">AQ51*(1+AR8)</f>
        <v>52.281057000000011</v>
      </c>
      <c r="AS51" s="102">
        <f t="shared" ref="AS51" si="661">AR51*(1+AS8)</f>
        <v>52.276572000000009</v>
      </c>
      <c r="AT51" s="102">
        <f t="shared" ref="AT51" si="662">AS51*(1+AT8)</f>
        <v>52.26444200000001</v>
      </c>
      <c r="AU51" s="102">
        <f t="shared" ref="AU51" si="663">AT51*(1+AU8)</f>
        <v>52.245374000000012</v>
      </c>
      <c r="AV51" s="102">
        <f t="shared" ref="AV51" si="664">AU51*(1+AV8)</f>
        <v>52.218248000000017</v>
      </c>
      <c r="AW51" s="102">
        <f t="shared" ref="AW51" si="665">AV51*(1+AW8)</f>
        <v>52.183035000000018</v>
      </c>
      <c r="AX51" s="102">
        <f t="shared" ref="AX51" si="666">AW51*(1+AX8)</f>
        <v>52.139986000000022</v>
      </c>
      <c r="AY51" s="102">
        <f t="shared" ref="AY51" si="667">AX51*(1+AY8)</f>
        <v>52.088234000000021</v>
      </c>
      <c r="AZ51" s="102">
        <f t="shared" ref="AZ51" si="668">AY51*(1+AZ8)</f>
        <v>52.028279000000019</v>
      </c>
      <c r="BA51" s="102">
        <f t="shared" ref="BA51" si="669">AZ51*(1+BA8)</f>
        <v>51.960537000000016</v>
      </c>
      <c r="BB51" s="102">
        <f t="shared" ref="BB51" si="670">BA51*(1+BB8)</f>
        <v>51.885310000000018</v>
      </c>
      <c r="BC51" s="102">
        <f t="shared" ref="BC51" si="671">BB51*(1+BC8)</f>
        <v>51.802896000000018</v>
      </c>
      <c r="BD51" s="102">
        <f t="shared" ref="BD51" si="672">BC51*(1+BD8)</f>
        <v>51.71301500000002</v>
      </c>
      <c r="BE51" s="102">
        <f t="shared" ref="BE51" si="673">BD51*(1+BE8)</f>
        <v>51.614967000000021</v>
      </c>
      <c r="BF51" s="102">
        <f t="shared" ref="BF51" si="674">BE51*(1+BF8)</f>
        <v>51.510299000000025</v>
      </c>
      <c r="BG51" s="102">
        <f t="shared" ref="BG51" si="675">BF51*(1+BG8)</f>
        <v>51.400732000000019</v>
      </c>
      <c r="BH51" s="102">
        <f t="shared" ref="BH51" si="676">BG51*(1+BH8)</f>
        <v>51.285048000000018</v>
      </c>
      <c r="BI51" s="102">
        <f t="shared" ref="BI51" si="677">BH51*(1+BI8)</f>
        <v>51.163666000000021</v>
      </c>
      <c r="BJ51" s="102">
        <f t="shared" ref="BJ51" si="678">BI51*(1+BJ8)</f>
        <v>51.036103000000018</v>
      </c>
      <c r="BK51" s="102">
        <f t="shared" ref="BK51" si="679">BJ51*(1+BK8)</f>
        <v>50.90165200000002</v>
      </c>
      <c r="BL51" s="102">
        <f t="shared" ref="BL51" si="680">BK51*(1+BL8)</f>
        <v>50.761524000000023</v>
      </c>
      <c r="BM51" s="102">
        <f t="shared" ref="BM51" si="681">BL51*(1+BM8)</f>
        <v>50.616039000000022</v>
      </c>
      <c r="BN51" s="102">
        <f t="shared" ref="BN51" si="682">BM51*(1+BN8)</f>
        <v>50.465467000000025</v>
      </c>
      <c r="BO51" s="102">
        <f t="shared" ref="BO51" si="683">BN51*(1+BO8)</f>
        <v>50.309412000000023</v>
      </c>
      <c r="BP51" s="102">
        <f t="shared" ref="BP51" si="684">BO51*(1+BP8)</f>
        <v>50.14884900000002</v>
      </c>
      <c r="BQ51" s="102">
        <f t="shared" ref="BQ51" si="685">BP51*(1+BQ8)</f>
        <v>49.983702000000022</v>
      </c>
      <c r="BR51" s="102">
        <f t="shared" ref="BR51" si="686">BQ51*(1+BR8)</f>
        <v>49.813683000000026</v>
      </c>
      <c r="BS51" s="102">
        <f t="shared" ref="BS51" si="687">BR51*(1+BS8)</f>
        <v>49.640050000000024</v>
      </c>
      <c r="BT51" s="102">
        <f t="shared" ref="BT51" si="688">BS51*(1+BT8)</f>
        <v>49.463448000000028</v>
      </c>
      <c r="BU51" s="102">
        <f t="shared" ref="BU51" si="689">BT51*(1+BU8)</f>
        <v>49.283276000000029</v>
      </c>
      <c r="BV51" s="102">
        <f t="shared" ref="BV51" si="690">BU51*(1+BV8)</f>
        <v>49.100251000000029</v>
      </c>
      <c r="BW51" s="102">
        <f t="shared" ref="BW51" si="691">BV51*(1+BW8)</f>
        <v>48.91505800000003</v>
      </c>
      <c r="BX51" s="102">
        <f t="shared" ref="BX51" si="692">BW51*(1+BX8)</f>
        <v>48.726997000000033</v>
      </c>
      <c r="BY51" s="102">
        <f t="shared" ref="BY51" si="693">BX51*(1+BY8)</f>
        <v>48.536699000000034</v>
      </c>
      <c r="BZ51" s="102">
        <f t="shared" ref="BZ51" si="694">BY51*(1+BZ8)</f>
        <v>48.344995000000033</v>
      </c>
      <c r="CA51" s="102">
        <f t="shared" ref="CA51" si="695">BZ51*(1+CA8)</f>
        <v>48.151485000000029</v>
      </c>
      <c r="CB51" s="102">
        <f t="shared" ref="CB51" si="696">CA51*(1+CB8)</f>
        <v>47.95603700000003</v>
      </c>
      <c r="CC51" s="102">
        <f t="shared" ref="CC51" si="697">CB51*(1+CC8)</f>
        <v>47.759283000000032</v>
      </c>
      <c r="CD51" s="102">
        <f t="shared" ref="CD51" si="698">CC51*(1+CD8)</f>
        <v>47.561645000000034</v>
      </c>
      <c r="CE51" s="102" t="e">
        <f t="shared" ref="CE51" si="699">CD51*(1+CE8)</f>
        <v>#VALUE!</v>
      </c>
    </row>
    <row r="52" spans="1:83">
      <c r="C52" s="154" t="s">
        <v>450</v>
      </c>
      <c r="D52" s="292" t="s">
        <v>457</v>
      </c>
      <c r="E52" s="102">
        <f>E51*InputDataA_GeneralAssumptions!I129</f>
        <v>29.847463499999989</v>
      </c>
      <c r="F52" s="102">
        <f>F51*InputDataA_GeneralAssumptions!J129</f>
        <v>30.110928673118497</v>
      </c>
      <c r="G52" s="102">
        <f>G51*InputDataA_GeneralAssumptions!K129</f>
        <v>30.380420999999995</v>
      </c>
      <c r="H52" s="102">
        <f>H51*InputDataA_GeneralAssumptions!L129</f>
        <v>30.653170328801437</v>
      </c>
      <c r="I52" s="102">
        <f>I51*InputDataA_GeneralAssumptions!M129</f>
        <v>30.923736670223896</v>
      </c>
      <c r="J52" s="102">
        <f>J51*InputDataA_GeneralAssumptions!N129</f>
        <v>31.191446830737089</v>
      </c>
      <c r="K52" s="102">
        <f>K51*InputDataA_GeneralAssumptions!O129</f>
        <v>31.458577668288619</v>
      </c>
      <c r="L52" s="102">
        <f>L51*InputDataA_GeneralAssumptions!P129</f>
        <v>31.724482167308697</v>
      </c>
      <c r="M52" s="102">
        <f>M51*InputDataA_GeneralAssumptions!Q129</f>
        <v>31.979416333580943</v>
      </c>
      <c r="N52" s="102">
        <f>N51*InputDataA_GeneralAssumptions!R129</f>
        <v>32.211690165744763</v>
      </c>
      <c r="O52" s="102">
        <f>O51*InputDataA_GeneralAssumptions!S129</f>
        <v>32.408961834585149</v>
      </c>
      <c r="P52" s="102">
        <f>P51*InputDataA_GeneralAssumptions!T129</f>
        <v>32.57234783459252</v>
      </c>
      <c r="Q52" s="102">
        <f>Q51*InputDataA_GeneralAssumptions!U129</f>
        <v>32.705089500000021</v>
      </c>
      <c r="R52" s="102">
        <f>R51*InputDataA_GeneralAssumptions!V129</f>
        <v>32.808112333783129</v>
      </c>
      <c r="S52" s="102">
        <f>S51*InputDataA_GeneralAssumptions!W129</f>
        <v>32.892453333096775</v>
      </c>
      <c r="T52" s="102">
        <f>T51*InputDataA_GeneralAssumptions!X129</f>
        <v>32.958856000000004</v>
      </c>
      <c r="U52" s="102">
        <f>U51*InputDataA_GeneralAssumptions!Y129</f>
        <v>33.00578000000003</v>
      </c>
      <c r="V52" s="102">
        <f>V51*InputDataA_GeneralAssumptions!Z129</f>
        <v>33.036190499999996</v>
      </c>
      <c r="W52" s="102">
        <f>W51*InputDataA_GeneralAssumptions!AA129</f>
        <v>33.052235000000024</v>
      </c>
      <c r="X52" s="102">
        <f>X51*InputDataA_GeneralAssumptions!AB129</f>
        <v>33.054958500000033</v>
      </c>
      <c r="Y52" s="102">
        <f>Y51*InputDataA_GeneralAssumptions!AC129</f>
        <v>33.047034500000024</v>
      </c>
      <c r="Z52" s="102">
        <f>Z51*InputDataA_GeneralAssumptions!AD129</f>
        <v>33.0316163253759</v>
      </c>
      <c r="AA52" s="102">
        <f>AA51*InputDataA_GeneralAssumptions!AE129</f>
        <v>33.01248682412988</v>
      </c>
      <c r="AB52" s="102">
        <f>AB51*InputDataA_GeneralAssumptions!AF129</f>
        <v>32.991524499999997</v>
      </c>
      <c r="AC52" s="102">
        <f>AC51*InputDataA_GeneralAssumptions!AG129</f>
        <v>32.97070800000003</v>
      </c>
      <c r="AD52" s="102">
        <f>AD51*InputDataA_GeneralAssumptions!AH129</f>
        <v>32.950376000000013</v>
      </c>
      <c r="AE52" s="102">
        <f>AE51*InputDataA_GeneralAssumptions!AI129</f>
        <v>32.928466499999985</v>
      </c>
      <c r="AF52" s="102">
        <f>AF51*InputDataA_GeneralAssumptions!AJ129</f>
        <v>32.903032818697071</v>
      </c>
      <c r="AG52" s="102">
        <f>AG51*InputDataA_GeneralAssumptions!AK129</f>
        <v>32.871972000000014</v>
      </c>
      <c r="AH52" s="102">
        <f>AH51*InputDataA_GeneralAssumptions!AL129</f>
        <v>32.834456183253018</v>
      </c>
      <c r="AI52" s="102">
        <f>AI51*InputDataA_GeneralAssumptions!AM129</f>
        <v>32.788633315760869</v>
      </c>
      <c r="AJ52" s="102">
        <f>AJ51*InputDataA_GeneralAssumptions!AN129</f>
        <v>32.732835814743268</v>
      </c>
      <c r="AK52" s="102">
        <f>AK51*InputDataA_GeneralAssumptions!AO129</f>
        <v>32.664224500000024</v>
      </c>
      <c r="AL52" s="102">
        <f>AL51*InputDataA_GeneralAssumptions!AP129</f>
        <v>32.582879500000018</v>
      </c>
      <c r="AM52" s="102">
        <f>AM51*InputDataA_GeneralAssumptions!AQ129</f>
        <v>32.491388500000014</v>
      </c>
      <c r="AN52" s="102">
        <f>AN51*InputDataA_GeneralAssumptions!AR129</f>
        <v>32.390402189838539</v>
      </c>
      <c r="AO52" s="102">
        <f>AO51*InputDataA_GeneralAssumptions!AS129</f>
        <v>32.280334808932253</v>
      </c>
      <c r="AP52" s="102">
        <f>AP51*InputDataA_GeneralAssumptions!AT129</f>
        <v>32.165498192289249</v>
      </c>
      <c r="AQ52" s="102">
        <f>AQ51*InputDataA_GeneralAssumptions!AU129</f>
        <v>32.052302306557436</v>
      </c>
      <c r="AR52" s="102">
        <f>AR51*InputDataA_GeneralAssumptions!AV129</f>
        <v>31.942512500000021</v>
      </c>
      <c r="AS52" s="102">
        <f>AS51*InputDataA_GeneralAssumptions!AW129</f>
        <v>31.831294500000002</v>
      </c>
      <c r="AT52" s="102">
        <f>AT51*InputDataA_GeneralAssumptions!AX129</f>
        <v>31.711112196628228</v>
      </c>
      <c r="AU52" s="102">
        <f>AU51*InputDataA_GeneralAssumptions!AY129</f>
        <v>31.584171802267658</v>
      </c>
      <c r="AV52" s="102">
        <f>AV51*InputDataA_GeneralAssumptions!AZ129</f>
        <v>31.456097499999995</v>
      </c>
      <c r="AW52" s="102">
        <f>AW51*InputDataA_GeneralAssumptions!BA129</f>
        <v>31.325841000000011</v>
      </c>
      <c r="AX52" s="102">
        <f>AX51*InputDataA_GeneralAssumptions!BB129</f>
        <v>31.191615999999996</v>
      </c>
      <c r="AY52" s="102">
        <f>AY51*InputDataA_GeneralAssumptions!BC129</f>
        <v>31.052107798072203</v>
      </c>
      <c r="AZ52" s="102">
        <f>AZ51*InputDataA_GeneralAssumptions!BD129</f>
        <v>30.901933703027513</v>
      </c>
      <c r="BA52" s="102">
        <f>BA51*InputDataA_GeneralAssumptions!BE129</f>
        <v>30.742390999999991</v>
      </c>
      <c r="BB52" s="102">
        <f>BB51*InputDataA_GeneralAssumptions!BF129</f>
        <v>30.578075205330148</v>
      </c>
      <c r="BC52" s="102">
        <f>BC51*InputDataA_GeneralAssumptions!BG129</f>
        <v>30.409099500000032</v>
      </c>
      <c r="BD52" s="102">
        <f>BD51*InputDataA_GeneralAssumptions!BH129</f>
        <v>30.231968499999994</v>
      </c>
      <c r="BE52" s="102">
        <f>BE51*InputDataA_GeneralAssumptions!BI129</f>
        <v>30.04381729103785</v>
      </c>
      <c r="BF52" s="102">
        <f>BF51*InputDataA_GeneralAssumptions!BJ129</f>
        <v>29.846771999999998</v>
      </c>
      <c r="BG52" s="102">
        <f>BG51*InputDataA_GeneralAssumptions!BK129</f>
        <v>29.642670000000031</v>
      </c>
      <c r="BH52" s="102">
        <f>BH51*InputDataA_GeneralAssumptions!BL129</f>
        <v>29.433083286955799</v>
      </c>
      <c r="BI52" s="102">
        <f>BI51*InputDataA_GeneralAssumptions!BM129</f>
        <v>29.219293499999992</v>
      </c>
      <c r="BJ52" s="102">
        <f>BJ51*InputDataA_GeneralAssumptions!BN129</f>
        <v>29.003111500000021</v>
      </c>
      <c r="BK52" s="102">
        <f>BK51*InputDataA_GeneralAssumptions!BO129</f>
        <v>28.791492217185127</v>
      </c>
      <c r="BL52" s="102">
        <f>BL51*InputDataA_GeneralAssumptions!BP129</f>
        <v>28.594447499999994</v>
      </c>
      <c r="BM52" s="102">
        <f>BM51*InputDataA_GeneralAssumptions!BQ129</f>
        <v>28.423014280770825</v>
      </c>
      <c r="BN52" s="102">
        <f>BN51*InputDataA_GeneralAssumptions!BR129</f>
        <v>28.272369999999992</v>
      </c>
      <c r="BO52" s="102">
        <f>BO51*InputDataA_GeneralAssumptions!BS129</f>
        <v>28.136207779631643</v>
      </c>
      <c r="BP52" s="102">
        <f>BP51*InputDataA_GeneralAssumptions!BT129</f>
        <v>28.011899000000017</v>
      </c>
      <c r="BQ52" s="102">
        <f>BQ51*InputDataA_GeneralAssumptions!BU129</f>
        <v>27.888504778975978</v>
      </c>
      <c r="BR52" s="102">
        <f>BR51*InputDataA_GeneralAssumptions!BV129</f>
        <v>27.764145500000005</v>
      </c>
      <c r="BS52" s="102">
        <f>BS51*InputDataA_GeneralAssumptions!BW129</f>
        <v>27.63805022161543</v>
      </c>
      <c r="BT52" s="102">
        <f>BT51*InputDataA_GeneralAssumptions!BX129</f>
        <v>27.508204721934018</v>
      </c>
      <c r="BU52" s="102">
        <f>BU51*InputDataA_GeneralAssumptions!BY129</f>
        <v>27.375166777732858</v>
      </c>
      <c r="BV52" s="102">
        <f>BV51*InputDataA_GeneralAssumptions!BZ129</f>
        <v>27.240265222605668</v>
      </c>
      <c r="BW52" s="102">
        <f>BW51*InputDataA_GeneralAssumptions!CA129</f>
        <v>27.10268277703825</v>
      </c>
      <c r="BX52" s="102">
        <f>BX51*InputDataA_GeneralAssumptions!CB129</f>
        <v>26.96292977667342</v>
      </c>
      <c r="BY52" s="102">
        <f>BY51*InputDataA_GeneralAssumptions!CC129</f>
        <v>26.820035500000039</v>
      </c>
      <c r="BZ52" s="102">
        <f>BZ51*InputDataA_GeneralAssumptions!CD129</f>
        <v>26.673796724130774</v>
      </c>
      <c r="CA52" s="102">
        <f>CA51*InputDataA_GeneralAssumptions!CE129</f>
        <v>26.524447999999985</v>
      </c>
      <c r="CB52" s="102">
        <f>CB51*InputDataA_GeneralAssumptions!CF129</f>
        <v>26.37119800000001</v>
      </c>
      <c r="CC52" s="102">
        <f>CC51*InputDataA_GeneralAssumptions!CG129</f>
        <v>26.214829774447495</v>
      </c>
      <c r="CD52" s="102">
        <f>CD51*InputDataA_GeneralAssumptions!CH129</f>
        <v>26.055245773910279</v>
      </c>
      <c r="CE52" s="102" t="e">
        <f>CE51*InputDataA_GeneralAssumptions!CI129</f>
        <v>#VALUE!</v>
      </c>
    </row>
    <row r="53" spans="1:83">
      <c r="C53" s="154" t="s">
        <v>451</v>
      </c>
      <c r="D53" s="292" t="s">
        <v>457</v>
      </c>
      <c r="E53" s="102">
        <f t="shared" ref="E53:AL53" si="700">E52-E54</f>
        <v>14.777804492621938</v>
      </c>
      <c r="F53" s="102">
        <f t="shared" si="700"/>
        <v>14.910117307402077</v>
      </c>
      <c r="G53" s="102">
        <f t="shared" si="700"/>
        <v>15.04535260711026</v>
      </c>
      <c r="H53" s="102">
        <f t="shared" si="700"/>
        <v>15.182138732225994</v>
      </c>
      <c r="I53" s="102">
        <f t="shared" si="700"/>
        <v>15.317781834527779</v>
      </c>
      <c r="J53" s="102">
        <f t="shared" si="700"/>
        <v>15.451979119854194</v>
      </c>
      <c r="K53" s="102">
        <f t="shared" si="700"/>
        <v>15.585865105406564</v>
      </c>
      <c r="L53" s="102">
        <f t="shared" si="700"/>
        <v>15.719114021216406</v>
      </c>
      <c r="M53" s="102">
        <f t="shared" si="700"/>
        <v>15.846909149715973</v>
      </c>
      <c r="N53" s="102">
        <f t="shared" si="700"/>
        <v>15.963488217872598</v>
      </c>
      <c r="O53" s="102">
        <f t="shared" si="700"/>
        <v>16.062740620534598</v>
      </c>
      <c r="P53" s="102">
        <f t="shared" si="700"/>
        <v>16.14525475077745</v>
      </c>
      <c r="Q53" s="102">
        <f t="shared" si="700"/>
        <v>16.212639063569661</v>
      </c>
      <c r="R53" s="102">
        <f t="shared" si="700"/>
        <v>16.2653269814749</v>
      </c>
      <c r="S53" s="102">
        <f t="shared" si="700"/>
        <v>16.308808286822966</v>
      </c>
      <c r="T53" s="102">
        <f t="shared" si="700"/>
        <v>16.343444265168909</v>
      </c>
      <c r="U53" s="102">
        <f t="shared" si="700"/>
        <v>16.368487165767565</v>
      </c>
      <c r="V53" s="102">
        <f t="shared" si="700"/>
        <v>16.385422498613924</v>
      </c>
      <c r="W53" s="102">
        <f t="shared" si="700"/>
        <v>16.395303099313093</v>
      </c>
      <c r="X53" s="102">
        <f t="shared" si="700"/>
        <v>16.398635135542246</v>
      </c>
      <c r="Y53" s="102">
        <f t="shared" si="700"/>
        <v>16.396746660060163</v>
      </c>
      <c r="Z53" s="102">
        <f t="shared" si="700"/>
        <v>16.391171872872658</v>
      </c>
      <c r="AA53" s="102">
        <f t="shared" si="700"/>
        <v>16.383756207256035</v>
      </c>
      <c r="AB53" s="102">
        <f t="shared" si="700"/>
        <v>16.375422508944972</v>
      </c>
      <c r="AC53" s="102">
        <f t="shared" si="700"/>
        <v>16.367187065349714</v>
      </c>
      <c r="AD53" s="102">
        <f t="shared" si="700"/>
        <v>16.35919835631848</v>
      </c>
      <c r="AE53" s="102">
        <f t="shared" si="700"/>
        <v>16.350387442725861</v>
      </c>
      <c r="AF53" s="102">
        <f t="shared" si="700"/>
        <v>16.339764816231121</v>
      </c>
      <c r="AG53" s="102">
        <f t="shared" si="700"/>
        <v>16.326248281431205</v>
      </c>
      <c r="AH53" s="102">
        <f t="shared" si="700"/>
        <v>16.30937307681004</v>
      </c>
      <c r="AI53" s="102">
        <f t="shared" si="700"/>
        <v>16.288245026037806</v>
      </c>
      <c r="AJ53" s="102">
        <f t="shared" si="700"/>
        <v>16.262061265479499</v>
      </c>
      <c r="AK53" s="102">
        <f t="shared" si="700"/>
        <v>16.229334287360516</v>
      </c>
      <c r="AL53" s="102">
        <f t="shared" si="700"/>
        <v>16.190112125293219</v>
      </c>
      <c r="AM53" s="102">
        <f t="shared" ref="AM53:BS53" si="701">AM52-AM54</f>
        <v>16.145725013484842</v>
      </c>
      <c r="AN53" s="102">
        <f t="shared" si="701"/>
        <v>16.096455754762495</v>
      </c>
      <c r="AO53" s="102">
        <f t="shared" si="701"/>
        <v>16.042493567733736</v>
      </c>
      <c r="AP53" s="102">
        <f t="shared" si="701"/>
        <v>15.986048702120808</v>
      </c>
      <c r="AQ53" s="102">
        <f t="shared" si="701"/>
        <v>15.930316442644735</v>
      </c>
      <c r="AR53" s="102">
        <f t="shared" si="701"/>
        <v>15.876149628799418</v>
      </c>
      <c r="AS53" s="102">
        <f t="shared" si="701"/>
        <v>15.821213285440656</v>
      </c>
      <c r="AT53" s="102">
        <f t="shared" si="701"/>
        <v>15.761782044629927</v>
      </c>
      <c r="AU53" s="102">
        <f t="shared" si="701"/>
        <v>15.698952668819487</v>
      </c>
      <c r="AV53" s="102">
        <f t="shared" si="701"/>
        <v>15.635474105073062</v>
      </c>
      <c r="AW53" s="102">
        <f t="shared" si="701"/>
        <v>15.570856164523429</v>
      </c>
      <c r="AX53" s="102">
        <f t="shared" si="701"/>
        <v>15.504285015945433</v>
      </c>
      <c r="AY53" s="102">
        <f t="shared" si="701"/>
        <v>15.435096659195203</v>
      </c>
      <c r="AZ53" s="102">
        <f t="shared" si="701"/>
        <v>15.36060053445787</v>
      </c>
      <c r="BA53" s="102">
        <f t="shared" si="701"/>
        <v>15.281439575158055</v>
      </c>
      <c r="BB53" s="102">
        <f t="shared" si="701"/>
        <v>15.199949143886421</v>
      </c>
      <c r="BC53" s="102">
        <f t="shared" si="701"/>
        <v>15.116190132046999</v>
      </c>
      <c r="BD53" s="102">
        <f t="shared" si="701"/>
        <v>15.028374477526334</v>
      </c>
      <c r="BE53" s="102">
        <f t="shared" si="701"/>
        <v>14.93500707820886</v>
      </c>
      <c r="BF53" s="102">
        <f t="shared" si="701"/>
        <v>14.837149561885713</v>
      </c>
      <c r="BG53" s="102">
        <f t="shared" si="701"/>
        <v>14.735711243817523</v>
      </c>
      <c r="BH53" s="102">
        <f t="shared" si="701"/>
        <v>14.631454865316433</v>
      </c>
      <c r="BI53" s="102">
        <f t="shared" si="701"/>
        <v>14.525067415172693</v>
      </c>
      <c r="BJ53" s="102">
        <f t="shared" si="701"/>
        <v>14.417409431932802</v>
      </c>
      <c r="BK53" s="102">
        <f t="shared" si="701"/>
        <v>14.311928026804038</v>
      </c>
      <c r="BL53" s="102">
        <f t="shared" si="701"/>
        <v>14.213640138759162</v>
      </c>
      <c r="BM53" s="102">
        <f t="shared" si="701"/>
        <v>14.128065482224082</v>
      </c>
      <c r="BN53" s="102">
        <f t="shared" si="701"/>
        <v>14.052779464732405</v>
      </c>
      <c r="BO53" s="102">
        <f t="shared" si="701"/>
        <v>13.984671557006088</v>
      </c>
      <c r="BP53" s="102">
        <f t="shared" si="701"/>
        <v>13.922496754218617</v>
      </c>
      <c r="BQ53" s="102">
        <f t="shared" si="701"/>
        <v>13.860760829891115</v>
      </c>
      <c r="BR53" s="102">
        <f t="shared" si="701"/>
        <v>13.798551358644906</v>
      </c>
      <c r="BS53" s="102">
        <f t="shared" si="701"/>
        <v>13.735523921478494</v>
      </c>
      <c r="BT53" s="102">
        <f t="shared" ref="BT53:CE53" si="702">BT52-BT54</f>
        <v>13.670638489054786</v>
      </c>
      <c r="BU53" s="102">
        <f t="shared" si="702"/>
        <v>13.604133200104659</v>
      </c>
      <c r="BV53" s="102">
        <f t="shared" si="702"/>
        <v>13.53671859281021</v>
      </c>
      <c r="BW53" s="102">
        <f t="shared" si="702"/>
        <v>13.467959346893254</v>
      </c>
      <c r="BX53" s="102">
        <f t="shared" si="702"/>
        <v>13.398062004110255</v>
      </c>
      <c r="BY53" s="102">
        <f t="shared" si="702"/>
        <v>13.32659327882417</v>
      </c>
      <c r="BZ53" s="102">
        <f t="shared" si="702"/>
        <v>13.253494732860686</v>
      </c>
      <c r="CA53" s="102">
        <f t="shared" si="702"/>
        <v>13.178858118243211</v>
      </c>
      <c r="CB53" s="102">
        <f t="shared" si="702"/>
        <v>13.102244798424428</v>
      </c>
      <c r="CC53" s="102">
        <f t="shared" si="702"/>
        <v>13.024087739881386</v>
      </c>
      <c r="CD53" s="102">
        <f t="shared" si="702"/>
        <v>12.9444046495077</v>
      </c>
      <c r="CE53" s="102" t="e">
        <f t="shared" si="702"/>
        <v>#VALUE!</v>
      </c>
    </row>
    <row r="54" spans="1:83">
      <c r="C54" s="154" t="s">
        <v>452</v>
      </c>
      <c r="D54" s="292" t="s">
        <v>457</v>
      </c>
      <c r="E54" s="102">
        <f>E52*(1-E11)</f>
        <v>15.069659007378052</v>
      </c>
      <c r="F54" s="102">
        <f t="shared" ref="F54:AL54" si="703">F52*(1-F11)</f>
        <v>15.200811365716421</v>
      </c>
      <c r="G54" s="102">
        <f t="shared" si="703"/>
        <v>15.335068392889735</v>
      </c>
      <c r="H54" s="102">
        <f t="shared" si="703"/>
        <v>15.471031596575443</v>
      </c>
      <c r="I54" s="102">
        <f t="shared" si="703"/>
        <v>15.605954835696117</v>
      </c>
      <c r="J54" s="102">
        <f t="shared" si="703"/>
        <v>15.739467710882895</v>
      </c>
      <c r="K54" s="102">
        <f t="shared" si="703"/>
        <v>15.872712562882056</v>
      </c>
      <c r="L54" s="102">
        <f t="shared" si="703"/>
        <v>16.005368146092291</v>
      </c>
      <c r="M54" s="102">
        <f t="shared" si="703"/>
        <v>16.13250718386497</v>
      </c>
      <c r="N54" s="102">
        <f t="shared" si="703"/>
        <v>16.248201947872165</v>
      </c>
      <c r="O54" s="102">
        <f t="shared" si="703"/>
        <v>16.346221214050551</v>
      </c>
      <c r="P54" s="102">
        <f t="shared" si="703"/>
        <v>16.42709308381507</v>
      </c>
      <c r="Q54" s="102">
        <f t="shared" si="703"/>
        <v>16.49245043643036</v>
      </c>
      <c r="R54" s="102">
        <f t="shared" si="703"/>
        <v>16.542785352308229</v>
      </c>
      <c r="S54" s="102">
        <f t="shared" si="703"/>
        <v>16.583645046273809</v>
      </c>
      <c r="T54" s="102">
        <f t="shared" si="703"/>
        <v>16.615411734831095</v>
      </c>
      <c r="U54" s="102">
        <f t="shared" si="703"/>
        <v>16.637292834232465</v>
      </c>
      <c r="V54" s="102">
        <f t="shared" si="703"/>
        <v>16.650768001386073</v>
      </c>
      <c r="W54" s="102">
        <f t="shared" si="703"/>
        <v>16.656931900686931</v>
      </c>
      <c r="X54" s="102">
        <f t="shared" si="703"/>
        <v>16.656323364457787</v>
      </c>
      <c r="Y54" s="102">
        <f t="shared" si="703"/>
        <v>16.65028783993986</v>
      </c>
      <c r="Z54" s="102">
        <f t="shared" si="703"/>
        <v>16.640444452503242</v>
      </c>
      <c r="AA54" s="102">
        <f t="shared" si="703"/>
        <v>16.628730616873845</v>
      </c>
      <c r="AB54" s="102">
        <f t="shared" si="703"/>
        <v>16.616101991055025</v>
      </c>
      <c r="AC54" s="102">
        <f t="shared" si="703"/>
        <v>16.603520934650316</v>
      </c>
      <c r="AD54" s="102">
        <f t="shared" si="703"/>
        <v>16.591177643681533</v>
      </c>
      <c r="AE54" s="102">
        <f t="shared" si="703"/>
        <v>16.578079057274124</v>
      </c>
      <c r="AF54" s="102">
        <f t="shared" si="703"/>
        <v>16.56326800246595</v>
      </c>
      <c r="AG54" s="102">
        <f t="shared" si="703"/>
        <v>16.545723718568809</v>
      </c>
      <c r="AH54" s="102">
        <f t="shared" si="703"/>
        <v>16.525083106442978</v>
      </c>
      <c r="AI54" s="102">
        <f t="shared" si="703"/>
        <v>16.500388289723062</v>
      </c>
      <c r="AJ54" s="102">
        <f t="shared" si="703"/>
        <v>16.470774549263769</v>
      </c>
      <c r="AK54" s="102">
        <f t="shared" si="703"/>
        <v>16.434890212639509</v>
      </c>
      <c r="AL54" s="102">
        <f t="shared" si="703"/>
        <v>16.3927673747068</v>
      </c>
      <c r="AM54" s="102">
        <f t="shared" ref="AM54:BS54" si="704">AM52*(1-AM11)</f>
        <v>16.345663486515171</v>
      </c>
      <c r="AN54" s="102">
        <f t="shared" si="704"/>
        <v>16.293946435076045</v>
      </c>
      <c r="AO54" s="102">
        <f t="shared" si="704"/>
        <v>16.237841241198517</v>
      </c>
      <c r="AP54" s="102">
        <f t="shared" si="704"/>
        <v>16.179449490168441</v>
      </c>
      <c r="AQ54" s="102">
        <f t="shared" si="704"/>
        <v>16.121985863912702</v>
      </c>
      <c r="AR54" s="102">
        <f t="shared" si="704"/>
        <v>16.066362871200603</v>
      </c>
      <c r="AS54" s="102">
        <f t="shared" si="704"/>
        <v>16.010081214559346</v>
      </c>
      <c r="AT54" s="102">
        <f t="shared" si="704"/>
        <v>15.949330151998302</v>
      </c>
      <c r="AU54" s="102">
        <f t="shared" si="704"/>
        <v>15.885219133448171</v>
      </c>
      <c r="AV54" s="102">
        <f t="shared" si="704"/>
        <v>15.820623394926933</v>
      </c>
      <c r="AW54" s="102">
        <f t="shared" si="704"/>
        <v>15.754984835476582</v>
      </c>
      <c r="AX54" s="102">
        <f t="shared" si="704"/>
        <v>15.687330984054563</v>
      </c>
      <c r="AY54" s="102">
        <f t="shared" si="704"/>
        <v>15.617011138877</v>
      </c>
      <c r="AZ54" s="102">
        <f t="shared" si="704"/>
        <v>15.541333168569643</v>
      </c>
      <c r="BA54" s="102">
        <f t="shared" si="704"/>
        <v>15.460951424841936</v>
      </c>
      <c r="BB54" s="102">
        <f t="shared" si="704"/>
        <v>15.378126061443727</v>
      </c>
      <c r="BC54" s="102">
        <f t="shared" si="704"/>
        <v>15.292909367953033</v>
      </c>
      <c r="BD54" s="102">
        <f t="shared" si="704"/>
        <v>15.203594022473659</v>
      </c>
      <c r="BE54" s="102">
        <f t="shared" si="704"/>
        <v>15.10881021282899</v>
      </c>
      <c r="BF54" s="102">
        <f t="shared" si="704"/>
        <v>15.009622438114285</v>
      </c>
      <c r="BG54" s="102">
        <f t="shared" si="704"/>
        <v>14.906958756182508</v>
      </c>
      <c r="BH54" s="102">
        <f t="shared" si="704"/>
        <v>14.801628421639366</v>
      </c>
      <c r="BI54" s="102">
        <f t="shared" si="704"/>
        <v>14.694226084827299</v>
      </c>
      <c r="BJ54" s="102">
        <f t="shared" si="704"/>
        <v>14.585702068067219</v>
      </c>
      <c r="BK54" s="102">
        <f t="shared" si="704"/>
        <v>14.479564190381089</v>
      </c>
      <c r="BL54" s="102">
        <f t="shared" si="704"/>
        <v>14.380807361240832</v>
      </c>
      <c r="BM54" s="102">
        <f t="shared" si="704"/>
        <v>14.294948798546743</v>
      </c>
      <c r="BN54" s="102">
        <f t="shared" si="704"/>
        <v>14.219590535267587</v>
      </c>
      <c r="BO54" s="102">
        <f t="shared" si="704"/>
        <v>14.151536222625555</v>
      </c>
      <c r="BP54" s="102">
        <f t="shared" si="704"/>
        <v>14.0894022457814</v>
      </c>
      <c r="BQ54" s="102">
        <f t="shared" si="704"/>
        <v>14.027743949084863</v>
      </c>
      <c r="BR54" s="102">
        <f t="shared" si="704"/>
        <v>13.965594141355099</v>
      </c>
      <c r="BS54" s="102">
        <f t="shared" si="704"/>
        <v>13.902526300136936</v>
      </c>
      <c r="BT54" s="102">
        <f t="shared" ref="BT54:CE54" si="705">BT52*(1-BT11)</f>
        <v>13.837566232879231</v>
      </c>
      <c r="BU54" s="102">
        <f t="shared" si="705"/>
        <v>13.771033577628199</v>
      </c>
      <c r="BV54" s="102">
        <f t="shared" si="705"/>
        <v>13.703546629795458</v>
      </c>
      <c r="BW54" s="102">
        <f t="shared" si="705"/>
        <v>13.634723430144996</v>
      </c>
      <c r="BX54" s="102">
        <f t="shared" si="705"/>
        <v>13.564867772563165</v>
      </c>
      <c r="BY54" s="102">
        <f t="shared" si="705"/>
        <v>13.493442221175869</v>
      </c>
      <c r="BZ54" s="102">
        <f t="shared" si="705"/>
        <v>13.420301991270088</v>
      </c>
      <c r="CA54" s="102">
        <f t="shared" si="705"/>
        <v>13.345589881756775</v>
      </c>
      <c r="CB54" s="102">
        <f t="shared" si="705"/>
        <v>13.268953201575583</v>
      </c>
      <c r="CC54" s="102">
        <f t="shared" si="705"/>
        <v>13.190742034566108</v>
      </c>
      <c r="CD54" s="102">
        <f t="shared" si="705"/>
        <v>13.11084112440258</v>
      </c>
      <c r="CE54" s="102" t="e">
        <f t="shared" si="705"/>
        <v>#VALUE!</v>
      </c>
    </row>
    <row r="55" spans="1:83">
      <c r="C55" s="175" t="s">
        <v>459</v>
      </c>
      <c r="D55" s="292" t="s">
        <v>460</v>
      </c>
      <c r="E55" s="102">
        <f>E52/E51*100</f>
        <v>65.206316116849493</v>
      </c>
      <c r="F55" s="102">
        <f>F52/F51*100</f>
        <v>65.376300050719905</v>
      </c>
      <c r="G55" s="102">
        <f t="shared" ref="G55:AL55" si="706">G52/G51*100</f>
        <v>65.563329673232403</v>
      </c>
      <c r="H55" s="102">
        <f t="shared" si="706"/>
        <v>65.760291797045994</v>
      </c>
      <c r="I55" s="102">
        <f t="shared" si="706"/>
        <v>65.955221240816101</v>
      </c>
      <c r="J55" s="102">
        <f t="shared" si="706"/>
        <v>66.147414457455596</v>
      </c>
      <c r="K55" s="102">
        <f t="shared" si="706"/>
        <v>66.342275671806803</v>
      </c>
      <c r="L55" s="102">
        <f t="shared" si="706"/>
        <v>66.538255700903505</v>
      </c>
      <c r="M55" s="102">
        <f t="shared" si="706"/>
        <v>66.716185945828599</v>
      </c>
      <c r="N55" s="102">
        <f t="shared" si="706"/>
        <v>66.851043902300503</v>
      </c>
      <c r="O55" s="102">
        <f t="shared" si="706"/>
        <v>66.917027855895199</v>
      </c>
      <c r="P55" s="102">
        <f t="shared" si="706"/>
        <v>66.918503092282094</v>
      </c>
      <c r="Q55" s="102">
        <f t="shared" si="706"/>
        <v>66.863855381635304</v>
      </c>
      <c r="R55" s="102">
        <f t="shared" si="706"/>
        <v>66.756621354503082</v>
      </c>
      <c r="S55" s="102">
        <f t="shared" si="706"/>
        <v>66.619348650097294</v>
      </c>
      <c r="T55" s="102">
        <f t="shared" si="706"/>
        <v>66.455777850947996</v>
      </c>
      <c r="U55" s="102">
        <f t="shared" si="706"/>
        <v>66.265279151426199</v>
      </c>
      <c r="V55" s="102">
        <f t="shared" si="706"/>
        <v>66.053240092086114</v>
      </c>
      <c r="W55" s="102">
        <f t="shared" si="706"/>
        <v>65.824152580304613</v>
      </c>
      <c r="X55" s="102">
        <f t="shared" si="706"/>
        <v>65.581608612238114</v>
      </c>
      <c r="Y55" s="102">
        <f t="shared" si="706"/>
        <v>65.329934804363404</v>
      </c>
      <c r="Z55" s="102">
        <f t="shared" si="706"/>
        <v>65.075183130248604</v>
      </c>
      <c r="AA55" s="102">
        <f t="shared" si="706"/>
        <v>64.825969373479893</v>
      </c>
      <c r="AB55" s="102">
        <f t="shared" si="706"/>
        <v>64.585529234476198</v>
      </c>
      <c r="AC55" s="102">
        <f t="shared" si="706"/>
        <v>64.356603741691103</v>
      </c>
      <c r="AD55" s="102">
        <f t="shared" si="706"/>
        <v>64.141234778845501</v>
      </c>
      <c r="AE55" s="102">
        <f t="shared" si="706"/>
        <v>63.937129884493594</v>
      </c>
      <c r="AF55" s="102">
        <f t="shared" si="706"/>
        <v>63.739410849708598</v>
      </c>
      <c r="AG55" s="102">
        <f t="shared" si="706"/>
        <v>63.544122724234299</v>
      </c>
      <c r="AH55" s="102">
        <f t="shared" si="706"/>
        <v>63.349399445566398</v>
      </c>
      <c r="AI55" s="102">
        <f t="shared" si="706"/>
        <v>63.152169029907903</v>
      </c>
      <c r="AJ55" s="102">
        <f t="shared" si="706"/>
        <v>62.948656990009596</v>
      </c>
      <c r="AK55" s="102">
        <f t="shared" si="706"/>
        <v>62.733737695305805</v>
      </c>
      <c r="AL55" s="102">
        <f t="shared" si="706"/>
        <v>62.507121115050005</v>
      </c>
      <c r="AM55" s="102">
        <f t="shared" ref="AM55:BS55" si="707">AM52/AM51*100</f>
        <v>62.272565355992214</v>
      </c>
      <c r="AN55" s="102">
        <f t="shared" si="707"/>
        <v>62.032288889378492</v>
      </c>
      <c r="AO55" s="102">
        <f t="shared" si="707"/>
        <v>61.786451755401792</v>
      </c>
      <c r="AP55" s="102">
        <f t="shared" si="707"/>
        <v>61.542154569780507</v>
      </c>
      <c r="AQ55" s="102">
        <f t="shared" si="707"/>
        <v>61.311488627368291</v>
      </c>
      <c r="AR55" s="102">
        <f t="shared" si="707"/>
        <v>61.0976792225146</v>
      </c>
      <c r="AS55" s="102">
        <f t="shared" si="707"/>
        <v>60.890171796268497</v>
      </c>
      <c r="AT55" s="102">
        <f t="shared" si="707"/>
        <v>60.674353313918907</v>
      </c>
      <c r="AU55" s="102">
        <f t="shared" si="707"/>
        <v>60.4535280047333</v>
      </c>
      <c r="AV55" s="102">
        <f t="shared" si="707"/>
        <v>60.239664685800996</v>
      </c>
      <c r="AW55" s="102">
        <f t="shared" si="707"/>
        <v>60.030699632552995</v>
      </c>
      <c r="AX55" s="102">
        <f t="shared" si="707"/>
        <v>59.8228315596402</v>
      </c>
      <c r="AY55" s="102">
        <f t="shared" si="707"/>
        <v>59.614437682936597</v>
      </c>
      <c r="AZ55" s="102">
        <f t="shared" si="707"/>
        <v>59.394495257141799</v>
      </c>
      <c r="BA55" s="102">
        <f t="shared" si="707"/>
        <v>59.164883149687199</v>
      </c>
      <c r="BB55" s="102">
        <f t="shared" si="707"/>
        <v>58.933974192946202</v>
      </c>
      <c r="BC55" s="102">
        <f t="shared" si="707"/>
        <v>58.701543442667806</v>
      </c>
      <c r="BD55" s="102">
        <f t="shared" si="707"/>
        <v>58.461044091124805</v>
      </c>
      <c r="BE55" s="102">
        <f t="shared" si="707"/>
        <v>58.207568535378194</v>
      </c>
      <c r="BF55" s="102">
        <f t="shared" si="707"/>
        <v>57.943309550581304</v>
      </c>
      <c r="BG55" s="102">
        <f t="shared" si="707"/>
        <v>57.669742913388902</v>
      </c>
      <c r="BH55" s="102">
        <f t="shared" si="707"/>
        <v>57.391158699814007</v>
      </c>
      <c r="BI55" s="102">
        <f t="shared" si="707"/>
        <v>57.109460256424903</v>
      </c>
      <c r="BJ55" s="102">
        <f t="shared" si="707"/>
        <v>56.828616989036199</v>
      </c>
      <c r="BK55" s="102">
        <f t="shared" si="707"/>
        <v>56.562981918907298</v>
      </c>
      <c r="BL55" s="102">
        <f t="shared" si="707"/>
        <v>56.330947628759098</v>
      </c>
      <c r="BM55" s="102">
        <f t="shared" si="707"/>
        <v>56.154165443034401</v>
      </c>
      <c r="BN55" s="102">
        <f t="shared" si="707"/>
        <v>56.023200974242407</v>
      </c>
      <c r="BO55" s="102">
        <f t="shared" si="707"/>
        <v>55.926330006861605</v>
      </c>
      <c r="BP55" s="102">
        <f t="shared" si="707"/>
        <v>55.857511305992304</v>
      </c>
      <c r="BQ55" s="102">
        <f t="shared" si="707"/>
        <v>55.795196560222706</v>
      </c>
      <c r="BR55" s="102">
        <f t="shared" si="707"/>
        <v>55.735982219985601</v>
      </c>
      <c r="BS55" s="102">
        <f t="shared" si="707"/>
        <v>55.676918580088895</v>
      </c>
      <c r="BT55" s="102">
        <f t="shared" ref="BT55:CE55" si="708">BT52/BT51*100</f>
        <v>55.613196884159798</v>
      </c>
      <c r="BU55" s="102">
        <f t="shared" si="708"/>
        <v>55.546564675880802</v>
      </c>
      <c r="BV55" s="102">
        <f t="shared" si="708"/>
        <v>55.478871630627005</v>
      </c>
      <c r="BW55" s="102">
        <f t="shared" si="708"/>
        <v>55.407647226010106</v>
      </c>
      <c r="BX55" s="102">
        <f t="shared" si="708"/>
        <v>55.334683926188596</v>
      </c>
      <c r="BY55" s="102">
        <f t="shared" si="708"/>
        <v>55.257230204303795</v>
      </c>
      <c r="BZ55" s="102">
        <f t="shared" si="708"/>
        <v>55.173853517061602</v>
      </c>
      <c r="CA55" s="102">
        <f t="shared" si="708"/>
        <v>55.085420522336889</v>
      </c>
      <c r="CB55" s="102">
        <f t="shared" si="708"/>
        <v>54.990361276099598</v>
      </c>
      <c r="CC55" s="102">
        <f t="shared" si="708"/>
        <v>54.889496089058696</v>
      </c>
      <c r="CD55" s="102">
        <f t="shared" si="708"/>
        <v>54.782053425423491</v>
      </c>
      <c r="CE55" s="102" t="e">
        <f t="shared" si="708"/>
        <v>#VALUE!</v>
      </c>
    </row>
    <row r="56" spans="1:83">
      <c r="C56" s="175" t="s">
        <v>467</v>
      </c>
      <c r="D56" s="292" t="s">
        <v>2</v>
      </c>
      <c r="E56" s="102">
        <f>(E51-E52)/E52</f>
        <v>0.5335937675239979</v>
      </c>
      <c r="F56" s="102">
        <f>(F51-F52)/F52</f>
        <v>0.52960629344913246</v>
      </c>
      <c r="G56" s="102">
        <f t="shared" ref="G56:AL56" si="709">(G51-G52)/G52</f>
        <v>0.52524285295453932</v>
      </c>
      <c r="H56" s="102">
        <f>(H51-H52)/H52</f>
        <v>0.52067451751319771</v>
      </c>
      <c r="I56" s="102">
        <f t="shared" si="709"/>
        <v>0.51618019193475828</v>
      </c>
      <c r="J56" s="102">
        <f t="shared" si="709"/>
        <v>0.51177488674659466</v>
      </c>
      <c r="K56" s="102">
        <f t="shared" si="709"/>
        <v>0.50733448600251407</v>
      </c>
      <c r="L56" s="102">
        <f t="shared" si="709"/>
        <v>0.50289482263422369</v>
      </c>
      <c r="M56" s="102">
        <f t="shared" si="709"/>
        <v>0.49888664320824311</v>
      </c>
      <c r="N56" s="102">
        <f t="shared" si="709"/>
        <v>0.49586295385521667</v>
      </c>
      <c r="O56" s="102">
        <f t="shared" si="709"/>
        <v>0.49438794883939691</v>
      </c>
      <c r="P56" s="102">
        <f t="shared" si="709"/>
        <v>0.49435500465540588</v>
      </c>
      <c r="Q56" s="102">
        <f t="shared" si="709"/>
        <v>0.49557633835553244</v>
      </c>
      <c r="R56" s="102">
        <f t="shared" si="709"/>
        <v>0.4979787468416339</v>
      </c>
      <c r="S56" s="102">
        <f t="shared" si="709"/>
        <v>0.50106541157024564</v>
      </c>
      <c r="T56" s="102">
        <f t="shared" si="709"/>
        <v>0.50476005599223461</v>
      </c>
      <c r="U56" s="102">
        <f t="shared" si="709"/>
        <v>0.5090859237382046</v>
      </c>
      <c r="V56" s="102">
        <f t="shared" si="709"/>
        <v>0.51393027594994678</v>
      </c>
      <c r="W56" s="102">
        <f t="shared" si="709"/>
        <v>0.51919920090123928</v>
      </c>
      <c r="X56" s="102">
        <f t="shared" si="709"/>
        <v>0.52481773649783769</v>
      </c>
      <c r="Y56" s="102">
        <f t="shared" si="709"/>
        <v>0.53069186888765996</v>
      </c>
      <c r="Z56" s="102">
        <f t="shared" si="709"/>
        <v>0.53668411197320876</v>
      </c>
      <c r="AA56" s="102">
        <f t="shared" si="709"/>
        <v>0.54259166452063401</v>
      </c>
      <c r="AB56" s="102">
        <f t="shared" si="709"/>
        <v>0.54833445177715312</v>
      </c>
      <c r="AC56" s="102">
        <f t="shared" si="709"/>
        <v>0.55384209523192418</v>
      </c>
      <c r="AD56" s="102">
        <f t="shared" si="709"/>
        <v>0.55905947780383425</v>
      </c>
      <c r="AE56" s="102">
        <f t="shared" si="709"/>
        <v>0.56403642422886702</v>
      </c>
      <c r="AF56" s="102">
        <f t="shared" si="709"/>
        <v>0.56888805006043086</v>
      </c>
      <c r="AG56" s="102">
        <f t="shared" si="709"/>
        <v>0.57370966366118781</v>
      </c>
      <c r="AH56" s="102">
        <f t="shared" si="709"/>
        <v>0.57854692980832434</v>
      </c>
      <c r="AI56" s="102">
        <f t="shared" si="709"/>
        <v>0.58347688663934139</v>
      </c>
      <c r="AJ56" s="102">
        <f t="shared" si="709"/>
        <v>0.5885962430599706</v>
      </c>
      <c r="AK56" s="102">
        <f t="shared" si="709"/>
        <v>0.59403860942726405</v>
      </c>
      <c r="AL56" s="102">
        <f t="shared" si="709"/>
        <v>0.59981772022328417</v>
      </c>
      <c r="AM56" s="102">
        <f t="shared" ref="AM56:BS56" si="710">(AM51-AM52)/AM52</f>
        <v>0.6058435914488538</v>
      </c>
      <c r="AN56" s="102">
        <f t="shared" si="710"/>
        <v>0.61206368151800616</v>
      </c>
      <c r="AO56" s="102">
        <f t="shared" si="710"/>
        <v>0.61847779179611684</v>
      </c>
      <c r="AP56" s="102">
        <f t="shared" si="710"/>
        <v>0.62490248674367566</v>
      </c>
      <c r="AQ56" s="102">
        <f t="shared" si="710"/>
        <v>0.63101569116626999</v>
      </c>
      <c r="AR56" s="102">
        <f t="shared" si="710"/>
        <v>0.63672337922697775</v>
      </c>
      <c r="AS56" s="102">
        <f t="shared" si="710"/>
        <v>0.6423011637179884</v>
      </c>
      <c r="AT56" s="102">
        <f t="shared" si="710"/>
        <v>0.64814282374987686</v>
      </c>
      <c r="AU56" s="102">
        <f t="shared" si="710"/>
        <v>0.65416317790700895</v>
      </c>
      <c r="AV56" s="102">
        <f t="shared" si="710"/>
        <v>0.66003580069015322</v>
      </c>
      <c r="AW56" s="102">
        <f t="shared" si="710"/>
        <v>0.66581433520013078</v>
      </c>
      <c r="AX56" s="102">
        <f t="shared" si="710"/>
        <v>0.67160258705416309</v>
      </c>
      <c r="AY56" s="102">
        <f t="shared" si="710"/>
        <v>0.67744599943820227</v>
      </c>
      <c r="AZ56" s="102">
        <f t="shared" si="710"/>
        <v>0.68365771216778981</v>
      </c>
      <c r="BA56" s="102">
        <f t="shared" si="710"/>
        <v>0.6901917941255783</v>
      </c>
      <c r="BB56" s="102">
        <f t="shared" si="710"/>
        <v>0.69681412749471383</v>
      </c>
      <c r="BC56" s="102">
        <f t="shared" si="710"/>
        <v>0.7035327205266293</v>
      </c>
      <c r="BD56" s="102">
        <f t="shared" si="710"/>
        <v>0.71054078069709659</v>
      </c>
      <c r="BE56" s="102">
        <f t="shared" si="710"/>
        <v>0.71798964492427875</v>
      </c>
      <c r="BF56" s="102">
        <f t="shared" si="710"/>
        <v>0.72582478936080685</v>
      </c>
      <c r="BG56" s="102">
        <f t="shared" si="710"/>
        <v>0.73401154484396869</v>
      </c>
      <c r="BH56" s="102">
        <f t="shared" si="710"/>
        <v>0.74242866437063382</v>
      </c>
      <c r="BI56" s="102">
        <f t="shared" si="710"/>
        <v>0.7510233777555243</v>
      </c>
      <c r="BJ56" s="102">
        <f t="shared" si="710"/>
        <v>0.75967681950262411</v>
      </c>
      <c r="BK56" s="102">
        <f t="shared" si="710"/>
        <v>0.76794073804961505</v>
      </c>
      <c r="BL56" s="102">
        <f t="shared" si="710"/>
        <v>0.77522310931169536</v>
      </c>
      <c r="BM56" s="102">
        <f t="shared" si="710"/>
        <v>0.78081179216250696</v>
      </c>
      <c r="BN56" s="102">
        <f t="shared" si="710"/>
        <v>0.78497476511520048</v>
      </c>
      <c r="BO56" s="102">
        <f t="shared" si="710"/>
        <v>0.78806655090242828</v>
      </c>
      <c r="BP56" s="102">
        <f t="shared" si="710"/>
        <v>0.79026952082041957</v>
      </c>
      <c r="BQ56" s="102">
        <f t="shared" si="710"/>
        <v>0.79226897950013886</v>
      </c>
      <c r="BR56" s="102">
        <f t="shared" si="710"/>
        <v>0.79417309997889241</v>
      </c>
      <c r="BS56" s="102">
        <f t="shared" si="710"/>
        <v>0.79607640922430412</v>
      </c>
      <c r="BT56" s="102">
        <f t="shared" ref="BT56:CE56" si="711">(BT51-BT52)/BT52</f>
        <v>0.79813435664013788</v>
      </c>
      <c r="BU56" s="102">
        <f t="shared" si="711"/>
        <v>0.80029135165259968</v>
      </c>
      <c r="BV56" s="102">
        <f t="shared" si="711"/>
        <v>0.80248799337142951</v>
      </c>
      <c r="BW56" s="102">
        <f t="shared" si="711"/>
        <v>0.80480502252867425</v>
      </c>
      <c r="BX56" s="102">
        <f t="shared" si="711"/>
        <v>0.80718480534542925</v>
      </c>
      <c r="BY56" s="102">
        <f t="shared" si="711"/>
        <v>0.80971792524286423</v>
      </c>
      <c r="BZ56" s="102">
        <f t="shared" si="711"/>
        <v>0.81245270405259351</v>
      </c>
      <c r="CA56" s="102">
        <f t="shared" si="711"/>
        <v>0.81536237813507206</v>
      </c>
      <c r="CB56" s="102">
        <f t="shared" si="711"/>
        <v>0.81850050953316611</v>
      </c>
      <c r="CC56" s="102">
        <f t="shared" si="711"/>
        <v>0.82184219431982219</v>
      </c>
      <c r="CD56" s="102">
        <f t="shared" si="711"/>
        <v>0.82541532759689451</v>
      </c>
      <c r="CE56" s="102" t="e">
        <f t="shared" si="711"/>
        <v>#VALUE!</v>
      </c>
    </row>
    <row r="57" spans="1:83">
      <c r="C57" s="175" t="s">
        <v>431</v>
      </c>
      <c r="D57" s="292" t="s">
        <v>457</v>
      </c>
      <c r="E57" s="102">
        <f>E53*E12+E54*E13</f>
        <v>20.455213457536665</v>
      </c>
      <c r="F57" s="102">
        <f>F53*F12+F54*F13</f>
        <v>20.636124296807697</v>
      </c>
      <c r="G57" s="102">
        <f t="shared" ref="G57:AL57" si="712">G53*G12+G54*G13</f>
        <v>20.821154099439934</v>
      </c>
      <c r="H57" s="102">
        <f t="shared" si="712"/>
        <v>21.008404387146022</v>
      </c>
      <c r="I57" s="102">
        <f t="shared" si="712"/>
        <v>21.194146914442875</v>
      </c>
      <c r="J57" s="102">
        <f t="shared" si="712"/>
        <v>21.377926066272238</v>
      </c>
      <c r="K57" s="102">
        <f t="shared" si="712"/>
        <v>21.561303588938141</v>
      </c>
      <c r="L57" s="102">
        <f t="shared" si="712"/>
        <v>21.74383504556581</v>
      </c>
      <c r="M57" s="102">
        <f t="shared" si="712"/>
        <v>21.918844070795345</v>
      </c>
      <c r="N57" s="102">
        <f t="shared" si="712"/>
        <v>22.078324026504504</v>
      </c>
      <c r="O57" s="102">
        <f t="shared" si="712"/>
        <v>22.213816742533936</v>
      </c>
      <c r="P57" s="102">
        <f t="shared" si="712"/>
        <v>22.326094080186099</v>
      </c>
      <c r="Q57" s="102">
        <f t="shared" si="712"/>
        <v>22.417378090911917</v>
      </c>
      <c r="R57" s="102">
        <f t="shared" si="712"/>
        <v>22.488298377677147</v>
      </c>
      <c r="S57" s="102">
        <f t="shared" si="712"/>
        <v>22.546423621058064</v>
      </c>
      <c r="T57" s="102">
        <f t="shared" si="712"/>
        <v>22.592262076336837</v>
      </c>
      <c r="U57" s="102">
        <f t="shared" si="712"/>
        <v>22.624760914782499</v>
      </c>
      <c r="V57" s="102">
        <f t="shared" si="712"/>
        <v>22.645955518044179</v>
      </c>
      <c r="W57" s="102">
        <f t="shared" si="712"/>
        <v>22.65731566179776</v>
      </c>
      <c r="X57" s="102">
        <f t="shared" si="712"/>
        <v>22.659555398815005</v>
      </c>
      <c r="Y57" s="102">
        <f t="shared" si="712"/>
        <v>22.654507768543535</v>
      </c>
      <c r="Z57" s="102">
        <f t="shared" si="712"/>
        <v>22.644328734553042</v>
      </c>
      <c r="AA57" s="102">
        <f t="shared" si="712"/>
        <v>22.631605603296116</v>
      </c>
      <c r="AB57" s="102">
        <f t="shared" si="712"/>
        <v>22.617624401428174</v>
      </c>
      <c r="AC57" s="102">
        <f t="shared" si="712"/>
        <v>22.603748039366874</v>
      </c>
      <c r="AD57" s="102">
        <f t="shared" si="712"/>
        <v>22.590205006868455</v>
      </c>
      <c r="AE57" s="102">
        <f t="shared" si="712"/>
        <v>22.575573127737719</v>
      </c>
      <c r="AF57" s="102">
        <f t="shared" si="712"/>
        <v>22.558513459389864</v>
      </c>
      <c r="AG57" s="102">
        <f t="shared" si="712"/>
        <v>22.537577078636918</v>
      </c>
      <c r="AH57" s="102">
        <f t="shared" si="712"/>
        <v>22.512186305338453</v>
      </c>
      <c r="AI57" s="102">
        <f t="shared" si="712"/>
        <v>22.481076170810489</v>
      </c>
      <c r="AJ57" s="102">
        <f t="shared" si="712"/>
        <v>22.443108124383649</v>
      </c>
      <c r="AK57" s="102">
        <f t="shared" si="712"/>
        <v>22.396321012772642</v>
      </c>
      <c r="AL57" s="102">
        <f t="shared" si="712"/>
        <v>22.340771323336433</v>
      </c>
      <c r="AM57" s="102">
        <f t="shared" ref="AM57:BS57" si="713">AM53*AM12+AM54*AM13</f>
        <v>22.27824168994745</v>
      </c>
      <c r="AN57" s="102">
        <f t="shared" si="713"/>
        <v>22.209170640108447</v>
      </c>
      <c r="AO57" s="102">
        <f t="shared" si="713"/>
        <v>22.133839075097782</v>
      </c>
      <c r="AP57" s="102">
        <f t="shared" si="713"/>
        <v>22.055216193824073</v>
      </c>
      <c r="AQ57" s="102">
        <f t="shared" si="713"/>
        <v>21.977698978863511</v>
      </c>
      <c r="AR57" s="102">
        <f t="shared" si="713"/>
        <v>21.902493277651196</v>
      </c>
      <c r="AS57" s="102">
        <f t="shared" si="713"/>
        <v>21.826297055041369</v>
      </c>
      <c r="AT57" s="102">
        <f t="shared" si="713"/>
        <v>21.743946725693384</v>
      </c>
      <c r="AU57" s="102">
        <f t="shared" si="713"/>
        <v>21.65695509812258</v>
      </c>
      <c r="AV57" s="102">
        <f t="shared" si="713"/>
        <v>21.569169857951593</v>
      </c>
      <c r="AW57" s="102">
        <f t="shared" si="713"/>
        <v>21.47987801103838</v>
      </c>
      <c r="AX57" s="102">
        <f t="shared" si="713"/>
        <v>21.387868642010453</v>
      </c>
      <c r="AY57" s="102">
        <f t="shared" si="713"/>
        <v>21.292238292067196</v>
      </c>
      <c r="AZ57" s="102">
        <f t="shared" si="713"/>
        <v>21.189293264153712</v>
      </c>
      <c r="BA57" s="102">
        <f t="shared" si="713"/>
        <v>21.079922739417484</v>
      </c>
      <c r="BB57" s="102">
        <f t="shared" si="713"/>
        <v>20.967287443993406</v>
      </c>
      <c r="BC57" s="102">
        <f t="shared" si="713"/>
        <v>20.851465857067303</v>
      </c>
      <c r="BD57" s="102">
        <f t="shared" si="713"/>
        <v>20.730051692396124</v>
      </c>
      <c r="BE57" s="102">
        <f t="shared" si="713"/>
        <v>20.601067128967536</v>
      </c>
      <c r="BF57" s="102">
        <f t="shared" si="713"/>
        <v>20.465970940580036</v>
      </c>
      <c r="BG57" s="102">
        <f t="shared" si="713"/>
        <v>20.326022251949162</v>
      </c>
      <c r="BH57" s="102">
        <f t="shared" si="713"/>
        <v>20.182295461210337</v>
      </c>
      <c r="BI57" s="102">
        <f t="shared" si="713"/>
        <v>20.035678774473041</v>
      </c>
      <c r="BJ57" s="102">
        <f t="shared" si="713"/>
        <v>19.887406438646806</v>
      </c>
      <c r="BK57" s="102">
        <f t="shared" si="713"/>
        <v>19.742245528132059</v>
      </c>
      <c r="BL57" s="102">
        <f t="shared" si="713"/>
        <v>19.607068696510311</v>
      </c>
      <c r="BM57" s="102">
        <f t="shared" si="713"/>
        <v>19.489450218291356</v>
      </c>
      <c r="BN57" s="102">
        <f t="shared" si="713"/>
        <v>19.38607813107869</v>
      </c>
      <c r="BO57" s="102">
        <f t="shared" si="713"/>
        <v>19.292632445668509</v>
      </c>
      <c r="BP57" s="102">
        <f t="shared" si="713"/>
        <v>19.207322326081325</v>
      </c>
      <c r="BQ57" s="102">
        <f t="shared" si="713"/>
        <v>19.122636355279027</v>
      </c>
      <c r="BR57" s="102">
        <f t="shared" si="713"/>
        <v>19.037289808436213</v>
      </c>
      <c r="BS57" s="102">
        <f t="shared" si="713"/>
        <v>18.9507613555364</v>
      </c>
      <c r="BT57" s="102">
        <f t="shared" ref="BT57:CE57" si="714">BT53*BT12+BT54*BT13</f>
        <v>18.861662552625887</v>
      </c>
      <c r="BU57" s="102">
        <f t="shared" si="714"/>
        <v>18.77036850336598</v>
      </c>
      <c r="BV57" s="102">
        <f t="shared" si="714"/>
        <v>18.677799791827269</v>
      </c>
      <c r="BW57" s="102">
        <f t="shared" si="714"/>
        <v>18.583390543555872</v>
      </c>
      <c r="BX57" s="102">
        <f t="shared" si="714"/>
        <v>18.487481823868357</v>
      </c>
      <c r="BY57" s="102">
        <f t="shared" si="714"/>
        <v>18.389417278956365</v>
      </c>
      <c r="BZ57" s="102">
        <f t="shared" si="714"/>
        <v>18.289065572043675</v>
      </c>
      <c r="CA57" s="102">
        <f t="shared" si="714"/>
        <v>18.186582859789816</v>
      </c>
      <c r="CB57" s="102">
        <f t="shared" si="714"/>
        <v>18.081418011399531</v>
      </c>
      <c r="CC57" s="102">
        <f t="shared" si="714"/>
        <v>17.97411618925031</v>
      </c>
      <c r="CD57" s="102">
        <f t="shared" si="714"/>
        <v>17.864622960376575</v>
      </c>
      <c r="CE57" s="102" t="e">
        <f t="shared" si="714"/>
        <v>#VALUE!</v>
      </c>
    </row>
    <row r="58" spans="1:83">
      <c r="C58" s="175" t="s">
        <v>458</v>
      </c>
      <c r="D58" s="292" t="s">
        <v>436</v>
      </c>
      <c r="E58" s="304"/>
      <c r="F58" s="102">
        <f t="shared" ref="F58:AL58" si="715">F60/E60-1</f>
        <v>1.7036666907888076E-5</v>
      </c>
      <c r="G58" s="102">
        <f t="shared" si="715"/>
        <v>1.6177193403743573E-5</v>
      </c>
      <c r="H58" s="102">
        <f t="shared" si="715"/>
        <v>1.5334127474675441E-5</v>
      </c>
      <c r="I58" s="102">
        <f t="shared" si="715"/>
        <v>1.4515648354418431E-5</v>
      </c>
      <c r="J58" s="102">
        <f t="shared" si="715"/>
        <v>1.3991769102439378E-5</v>
      </c>
      <c r="K58" s="102">
        <f t="shared" si="715"/>
        <v>1.3541551970863708E-5</v>
      </c>
      <c r="L58" s="102">
        <f t="shared" si="715"/>
        <v>1.3058624945605501E-5</v>
      </c>
      <c r="M58" s="102">
        <f t="shared" si="715"/>
        <v>1.2690264916015437E-5</v>
      </c>
      <c r="N58" s="102">
        <f t="shared" si="715"/>
        <v>1.2608285023585353E-5</v>
      </c>
      <c r="O58" s="102">
        <f t="shared" si="715"/>
        <v>1.2608126056745661E-5</v>
      </c>
      <c r="P58" s="102">
        <f t="shared" si="715"/>
        <v>1.2943415926391921E-5</v>
      </c>
      <c r="Q58" s="102">
        <f t="shared" si="715"/>
        <v>1.3327782324656923E-5</v>
      </c>
      <c r="R58" s="102">
        <f t="shared" si="715"/>
        <v>1.3532141295069522E-5</v>
      </c>
      <c r="S58" s="102">
        <f t="shared" si="715"/>
        <v>1.3916481778508683E-5</v>
      </c>
      <c r="T58" s="102">
        <f t="shared" si="715"/>
        <v>1.4259900165125572E-5</v>
      </c>
      <c r="U58" s="102">
        <f t="shared" si="715"/>
        <v>1.4758745306320264E-5</v>
      </c>
      <c r="V58" s="102">
        <f>V60/U60-1</f>
        <v>1.5404826641862712E-5</v>
      </c>
      <c r="W58" s="102">
        <f t="shared" si="715"/>
        <v>1.5969069774746103E-5</v>
      </c>
      <c r="X58" s="102">
        <f t="shared" si="715"/>
        <v>1.6451478738188641E-5</v>
      </c>
      <c r="Y58" s="102">
        <f t="shared" si="715"/>
        <v>1.6966586564803876E-5</v>
      </c>
      <c r="Z58" s="102">
        <f t="shared" si="715"/>
        <v>1.7244434749263959E-5</v>
      </c>
      <c r="AA58" s="102">
        <f t="shared" si="715"/>
        <v>1.7268678376147761E-5</v>
      </c>
      <c r="AB58" s="102">
        <f t="shared" si="715"/>
        <v>1.72192990364195E-5</v>
      </c>
      <c r="AC58" s="102">
        <f t="shared" si="715"/>
        <v>1.745622395032953E-5</v>
      </c>
      <c r="AD58" s="102">
        <f t="shared" si="715"/>
        <v>1.7529538389071675E-5</v>
      </c>
      <c r="AE58" s="102">
        <f t="shared" si="715"/>
        <v>1.7226579895890382E-5</v>
      </c>
      <c r="AF58" s="102">
        <f t="shared" si="715"/>
        <v>1.6735505848464172E-5</v>
      </c>
      <c r="AG58" s="102">
        <f t="shared" si="715"/>
        <v>1.593363627150346E-5</v>
      </c>
      <c r="AH58" s="102">
        <f t="shared" si="715"/>
        <v>1.4690120524019079E-5</v>
      </c>
      <c r="AI58" s="102">
        <f t="shared" si="715"/>
        <v>1.3667500445402325E-5</v>
      </c>
      <c r="AJ58" s="102">
        <f t="shared" si="715"/>
        <v>1.2865759645430686E-5</v>
      </c>
      <c r="AK58" s="102">
        <f t="shared" si="715"/>
        <v>1.1426087085153469E-5</v>
      </c>
      <c r="AL58" s="102">
        <f t="shared" si="715"/>
        <v>1.0060076258699979E-5</v>
      </c>
      <c r="AM58" s="102">
        <f t="shared" ref="AM58" si="716">AM60/AL60-1</f>
        <v>9.0703352322307751E-6</v>
      </c>
      <c r="AN58" s="102">
        <f t="shared" ref="AN58" si="717">AN60/AM60-1</f>
        <v>7.7371138880177881E-6</v>
      </c>
      <c r="AO58" s="102">
        <f t="shared" ref="AO58" si="718">AO60/AN60-1</f>
        <v>6.2567085938880496E-6</v>
      </c>
      <c r="AP58" s="102">
        <f t="shared" ref="AP58" si="719">AP60/AO60-1</f>
        <v>5.3406603257588614E-6</v>
      </c>
      <c r="AQ58" s="102">
        <f t="shared" ref="AQ58" si="720">AQ60/AP60-1</f>
        <v>4.4982350564382045E-6</v>
      </c>
      <c r="AR58" s="102">
        <f t="shared" ref="AR58" si="721">AR60/AQ60-1</f>
        <v>3.4350004098904208E-6</v>
      </c>
      <c r="AS58" s="102">
        <f t="shared" ref="AS58" si="722">AS60/AR60-1</f>
        <v>2.9442759519326955E-6</v>
      </c>
      <c r="AT58" s="102">
        <f t="shared" ref="AT58" si="723">AT60/AS60-1</f>
        <v>2.6253049940638817E-6</v>
      </c>
      <c r="AU58" s="102">
        <f t="shared" ref="AU58" si="724">AU60/AT60-1</f>
        <v>2.3063366505482463E-6</v>
      </c>
      <c r="AV58" s="102">
        <f t="shared" ref="AV58" si="725">AV60/AU60-1</f>
        <v>1.5784466200763347E-6</v>
      </c>
      <c r="AW58" s="102">
        <f t="shared" ref="AW58" si="726">AW60/AV60-1</f>
        <v>1.1122715104505687E-6</v>
      </c>
      <c r="AX58" s="102">
        <f t="shared" ref="AX58" si="727">AX60/AW60-1</f>
        <v>1.2921963470358122E-6</v>
      </c>
      <c r="AY58" s="102">
        <f t="shared" ref="AY58" si="728">AY60/AX60-1</f>
        <v>1.382157597706879E-6</v>
      </c>
      <c r="AZ58" s="102">
        <f t="shared" ref="AZ58" si="729">AZ60/AY60-1</f>
        <v>1.3412635073706269E-6</v>
      </c>
      <c r="BA58" s="102">
        <f t="shared" ref="BA58" si="730">BA60/AZ60-1</f>
        <v>1.2840127328050954E-6</v>
      </c>
      <c r="BB58" s="102">
        <f t="shared" ref="BB58" si="731">BB60/BA60-1</f>
        <v>1.6847533970132389E-6</v>
      </c>
      <c r="BC58" s="102">
        <f t="shared" ref="BC58" si="732">BC60/BB60-1</f>
        <v>2.1345626011193275E-6</v>
      </c>
      <c r="BD58" s="102">
        <f t="shared" ref="BD58" si="733">BD60/BC60-1</f>
        <v>2.134558044986079E-6</v>
      </c>
      <c r="BE58" s="102">
        <f t="shared" ref="BE58" si="734">BE60/BD60-1</f>
        <v>1.4884625858524458E-6</v>
      </c>
      <c r="BF58" s="102">
        <f t="shared" ref="BF58" si="735">BF60/BE60-1</f>
        <v>8.7508384405410311E-7</v>
      </c>
      <c r="BG58" s="102">
        <f t="shared" ref="BG58" si="736">BG60/BF60-1</f>
        <v>2.1263700977769417E-7</v>
      </c>
      <c r="BH58" s="102">
        <f t="shared" ref="BH58" si="737">BH60/BG60-1</f>
        <v>-6.3791089355280661E-7</v>
      </c>
      <c r="BI58" s="102">
        <f t="shared" ref="BI58" si="738">BI60/BH60-1</f>
        <v>-1.0386504504245053E-6</v>
      </c>
      <c r="BJ58" s="102">
        <f t="shared" ref="BJ58" si="739">BJ60/BI60-1</f>
        <v>-1.8237739453086377E-6</v>
      </c>
      <c r="BK58" s="102">
        <f t="shared" ref="BK58" si="740">BK60/BJ60-1</f>
        <v>-2.7233983468377687E-6</v>
      </c>
      <c r="BL58" s="102">
        <f t="shared" ref="BL58" si="741">BL60/BK60-1</f>
        <v>-3.2550014835708296E-6</v>
      </c>
      <c r="BM58" s="102">
        <f t="shared" ref="BM58" si="742">BM60/BL60-1</f>
        <v>-3.4676510587416942E-6</v>
      </c>
      <c r="BN58" s="102">
        <f t="shared" ref="BN58" si="743">BN60/BM60-1</f>
        <v>-3.942013221958085E-6</v>
      </c>
      <c r="BO58" s="102">
        <f t="shared" ref="BO58" si="744">BO60/BN60-1</f>
        <v>-4.1792047656974418E-6</v>
      </c>
      <c r="BP58" s="102">
        <f t="shared" ref="BP58" si="745">BP60/BO60-1</f>
        <v>-3.8111889627545636E-6</v>
      </c>
      <c r="BQ58" s="102">
        <f t="shared" ref="BQ58" si="746">BQ60/BP60-1</f>
        <v>-3.9993100979796026E-6</v>
      </c>
      <c r="BR58" s="102">
        <f t="shared" ref="BR58" si="747">BR60/BQ60-1</f>
        <v>-3.9747903495257475E-6</v>
      </c>
      <c r="BS58" s="102">
        <f t="shared" ref="BS58" si="748">BS60/BR60-1</f>
        <v>-3.5658754747869281E-6</v>
      </c>
      <c r="BT58" s="102">
        <f t="shared" ref="BT58" si="749">BT60/BS60-1</f>
        <v>-3.5413522625482585E-6</v>
      </c>
      <c r="BU58" s="102">
        <f t="shared" ref="BU58" si="750">BU60/BT60-1</f>
        <v>-3.9094050259258495E-6</v>
      </c>
      <c r="BV58" s="102">
        <f t="shared" ref="BV58" si="751">BV60/BU60-1</f>
        <v>-3.7785610519369683E-6</v>
      </c>
      <c r="BW58" s="102">
        <f t="shared" ref="BW58" si="752">BW60/BV60-1</f>
        <v>-3.9421500191982872E-6</v>
      </c>
      <c r="BX58" s="102">
        <f t="shared" ref="BX58" si="753">BX60/BW60-1</f>
        <v>-4.5882881307690582E-6</v>
      </c>
      <c r="BY58" s="102">
        <f t="shared" ref="BY58" si="754">BY60/BX60-1</f>
        <v>-4.7437064641941973E-6</v>
      </c>
      <c r="BZ58" s="102">
        <f t="shared" ref="BZ58" si="755">BZ60/BY60-1</f>
        <v>-4.4656483034755112E-6</v>
      </c>
      <c r="CA58" s="102">
        <f t="shared" ref="CA58" si="756">CA60/BZ60-1</f>
        <v>-4.4411316066916839E-6</v>
      </c>
      <c r="CB58" s="102">
        <f t="shared" ref="CB58" si="757">CB60/CA60-1</f>
        <v>-4.8909917045314444E-6</v>
      </c>
      <c r="CC58" s="102">
        <f t="shared" ref="CC58" si="758">CC60/CB60-1</f>
        <v>-4.8910156266179783E-6</v>
      </c>
      <c r="CD58" s="102">
        <f t="shared" ref="CD58" si="759">CD60/CC60-1</f>
        <v>-4.1958248971907253E-6</v>
      </c>
      <c r="CE58" s="102" t="e">
        <f t="shared" ref="CE58" si="760">CE60/CD60-1</f>
        <v>#VALUE!</v>
      </c>
    </row>
    <row r="59" spans="1:83">
      <c r="C59" s="175" t="s">
        <v>494</v>
      </c>
      <c r="D59" s="292" t="s">
        <v>436</v>
      </c>
      <c r="E59" s="304"/>
      <c r="F59" s="102">
        <f>F55/E55-1</f>
        <v>2.6068630156288464E-3</v>
      </c>
      <c r="G59" s="102">
        <f t="shared" ref="G59:AL59" si="761">G55/F55-1</f>
        <v>2.8608168765653641E-3</v>
      </c>
      <c r="H59" s="102">
        <f t="shared" si="761"/>
        <v>3.0041507164941805E-3</v>
      </c>
      <c r="I59" s="102">
        <f t="shared" si="761"/>
        <v>2.9642423785423144E-3</v>
      </c>
      <c r="J59" s="102">
        <f t="shared" si="761"/>
        <v>2.9139954809302981E-3</v>
      </c>
      <c r="K59" s="102">
        <f t="shared" si="761"/>
        <v>2.9458629025709282E-3</v>
      </c>
      <c r="L59" s="102">
        <f t="shared" si="761"/>
        <v>2.9540745642524513E-3</v>
      </c>
      <c r="M59" s="102">
        <f t="shared" si="761"/>
        <v>2.6741044388796098E-3</v>
      </c>
      <c r="N59" s="102">
        <f t="shared" si="761"/>
        <v>2.021367896861026E-3</v>
      </c>
      <c r="O59" s="102">
        <f t="shared" si="761"/>
        <v>9.8702951731199917E-4</v>
      </c>
      <c r="P59" s="102">
        <f t="shared" si="761"/>
        <v>2.204575478259585E-5</v>
      </c>
      <c r="Q59" s="102">
        <f t="shared" si="761"/>
        <v>-8.1663079897986712E-4</v>
      </c>
      <c r="R59" s="102">
        <f t="shared" si="761"/>
        <v>-1.6037667364552366E-3</v>
      </c>
      <c r="S59" s="102">
        <f t="shared" si="761"/>
        <v>-2.0563159372134487E-3</v>
      </c>
      <c r="T59" s="102">
        <f t="shared" si="761"/>
        <v>-2.4553046894590924E-3</v>
      </c>
      <c r="U59" s="102">
        <f t="shared" si="761"/>
        <v>-2.8665483375887035E-3</v>
      </c>
      <c r="V59" s="102">
        <f>V55/U55-1</f>
        <v>-3.1998515973281627E-3</v>
      </c>
      <c r="W59" s="102">
        <f t="shared" si="761"/>
        <v>-3.4682251992805835E-3</v>
      </c>
      <c r="X59" s="102">
        <f t="shared" si="761"/>
        <v>-3.6847260247003799E-3</v>
      </c>
      <c r="Y59" s="102">
        <f t="shared" si="761"/>
        <v>-3.8375668605931113E-3</v>
      </c>
      <c r="Z59" s="102">
        <f t="shared" si="761"/>
        <v>-3.8994631615304476E-3</v>
      </c>
      <c r="AA59" s="102">
        <f t="shared" si="761"/>
        <v>-3.8296282051163422E-3</v>
      </c>
      <c r="AB59" s="102">
        <f t="shared" si="761"/>
        <v>-3.7090095424328062E-3</v>
      </c>
      <c r="AC59" s="102">
        <f t="shared" si="761"/>
        <v>-3.5445322736922247E-3</v>
      </c>
      <c r="AD59" s="102">
        <f t="shared" si="761"/>
        <v>-3.3464936047593596E-3</v>
      </c>
      <c r="AE59" s="102">
        <f t="shared" si="761"/>
        <v>-3.18211670005486E-3</v>
      </c>
      <c r="AF59" s="102">
        <f t="shared" si="761"/>
        <v>-3.0923977216710252E-3</v>
      </c>
      <c r="AG59" s="102">
        <f t="shared" si="761"/>
        <v>-3.0638520637532585E-3</v>
      </c>
      <c r="AH59" s="102">
        <f t="shared" si="761"/>
        <v>-3.0643790537946414E-3</v>
      </c>
      <c r="AI59" s="102">
        <f t="shared" si="761"/>
        <v>-3.1133746710253485E-3</v>
      </c>
      <c r="AJ59" s="102">
        <f t="shared" si="761"/>
        <v>-3.2225661133179484E-3</v>
      </c>
      <c r="AK59" s="102">
        <f t="shared" si="761"/>
        <v>-3.4141998412754448E-3</v>
      </c>
      <c r="AL59" s="102">
        <f t="shared" si="761"/>
        <v>-3.6123557846411414E-3</v>
      </c>
      <c r="AM59" s="102">
        <f t="shared" ref="AM59" si="762">AM55/AL55-1</f>
        <v>-3.7524645972107917E-3</v>
      </c>
      <c r="AN59" s="102">
        <f t="shared" ref="AN59" si="763">AN55/AM55-1</f>
        <v>-3.8584642408762138E-3</v>
      </c>
      <c r="AO59" s="102">
        <f t="shared" ref="AO59" si="764">AO55/AN55-1</f>
        <v>-3.963051152523156E-3</v>
      </c>
      <c r="AP59" s="102">
        <f t="shared" ref="AP59" si="765">AP55/AO55-1</f>
        <v>-3.9538956952633875E-3</v>
      </c>
      <c r="AQ59" s="102">
        <f t="shared" ref="AQ59" si="766">AQ55/AP55-1</f>
        <v>-3.7480966343268474E-3</v>
      </c>
      <c r="AR59" s="102">
        <f t="shared" ref="AR59" si="767">AR55/AQ55-1</f>
        <v>-3.4872649423529634E-3</v>
      </c>
      <c r="AS59" s="102">
        <f t="shared" ref="AS59" si="768">AS55/AR55-1</f>
        <v>-3.3963225590021295E-3</v>
      </c>
      <c r="AT59" s="102">
        <f t="shared" ref="AT59" si="769">AT55/AS55-1</f>
        <v>-3.544389447145857E-3</v>
      </c>
      <c r="AU59" s="102">
        <f t="shared" ref="AU59" si="770">AU55/AT55-1</f>
        <v>-3.6395164863660678E-3</v>
      </c>
      <c r="AV59" s="102">
        <f t="shared" ref="AV59" si="771">AV55/AU55-1</f>
        <v>-3.5376482728279868E-3</v>
      </c>
      <c r="AW59" s="102">
        <f t="shared" ref="AW59" si="772">AW55/AV55-1</f>
        <v>-3.4688946948480126E-3</v>
      </c>
      <c r="AX59" s="102">
        <f t="shared" ref="AX59" si="773">AX55/AW55-1</f>
        <v>-3.4626961568856585E-3</v>
      </c>
      <c r="AY59" s="102">
        <f t="shared" ref="AY59" si="774">AY55/AX55-1</f>
        <v>-3.4835174342399133E-3</v>
      </c>
      <c r="AZ59" s="102">
        <f t="shared" ref="AZ59" si="775">AZ55/AY55-1</f>
        <v>-3.6894154225621811E-3</v>
      </c>
      <c r="BA59" s="102">
        <f t="shared" ref="BA59" si="776">BA55/AZ55-1</f>
        <v>-3.8658819552304102E-3</v>
      </c>
      <c r="BB59" s="102">
        <f t="shared" ref="BB59" si="777">BB55/BA55-1</f>
        <v>-3.9028042387373452E-3</v>
      </c>
      <c r="BC59" s="102">
        <f t="shared" ref="BC59" si="778">BC55/BB55-1</f>
        <v>-3.9439178073658043E-3</v>
      </c>
      <c r="BD59" s="102">
        <f t="shared" ref="BD59" si="779">BD55/BC55-1</f>
        <v>-4.0969851461893914E-3</v>
      </c>
      <c r="BE59" s="102">
        <f t="shared" ref="BE59" si="780">BE55/BD55-1</f>
        <v>-4.3358027501443352E-3</v>
      </c>
      <c r="BF59" s="102">
        <f t="shared" ref="BF59" si="781">BF55/BE55-1</f>
        <v>-4.5399419945926223E-3</v>
      </c>
      <c r="BG59" s="102">
        <f t="shared" ref="BG59" si="782">BG55/BF55-1</f>
        <v>-4.7212808400872719E-3</v>
      </c>
      <c r="BH59" s="102">
        <f t="shared" ref="BH59" si="783">BH55/BG55-1</f>
        <v>-4.8306824255014424E-3</v>
      </c>
      <c r="BI59" s="102">
        <f t="shared" ref="BI59" si="784">BI55/BH55-1</f>
        <v>-4.908394424697593E-3</v>
      </c>
      <c r="BJ59" s="102">
        <f t="shared" ref="BJ59" si="785">BJ55/BI55-1</f>
        <v>-4.9176312668286482E-3</v>
      </c>
      <c r="BK59" s="102">
        <f t="shared" ref="BK59" si="786">BK55/BJ55-1</f>
        <v>-4.6743187535278619E-3</v>
      </c>
      <c r="BL59" s="102">
        <f t="shared" ref="BL59" si="787">BL55/BK55-1</f>
        <v>-4.1022287417742387E-3</v>
      </c>
      <c r="BM59" s="102">
        <f t="shared" ref="BM59" si="788">BM55/BL55-1</f>
        <v>-3.1382782141311516E-3</v>
      </c>
      <c r="BN59" s="102">
        <f t="shared" ref="BN59" si="789">BN55/BM55-1</f>
        <v>-2.3322307037908496E-3</v>
      </c>
      <c r="BO59" s="102">
        <f t="shared" ref="BO59" si="790">BO55/BN55-1</f>
        <v>-1.7291223224702446E-3</v>
      </c>
      <c r="BP59" s="102">
        <f t="shared" ref="BP59" si="791">BP55/BO55-1</f>
        <v>-1.2305241710095505E-3</v>
      </c>
      <c r="BQ59" s="102">
        <f t="shared" ref="BQ59" si="792">BQ55/BP55-1</f>
        <v>-1.115601900489871E-3</v>
      </c>
      <c r="BR59" s="102">
        <f t="shared" ref="BR59" si="793">BR55/BQ55-1</f>
        <v>-1.0612802514853303E-3</v>
      </c>
      <c r="BS59" s="102">
        <f t="shared" ref="BS59" si="794">BS55/BR55-1</f>
        <v>-1.0597039388950957E-3</v>
      </c>
      <c r="BT59" s="102">
        <f t="shared" ref="BT59" si="795">BT55/BS55-1</f>
        <v>-1.1444903481401258E-3</v>
      </c>
      <c r="BU59" s="102">
        <f t="shared" ref="BU59" si="796">BU55/BT55-1</f>
        <v>-1.1981366296526241E-3</v>
      </c>
      <c r="BV59" s="102">
        <f t="shared" ref="BV59" si="797">BV55/BU55-1</f>
        <v>-1.2186720393744244E-3</v>
      </c>
      <c r="BW59" s="102">
        <f t="shared" ref="BW59" si="798">BW55/BV55-1</f>
        <v>-1.2838113415698515E-3</v>
      </c>
      <c r="BX59" s="102">
        <f t="shared" ref="BX59" si="799">BX55/BW55-1</f>
        <v>-1.3168452997812663E-3</v>
      </c>
      <c r="BY59" s="102">
        <f t="shared" ref="BY59" si="800">BY55/BX55-1</f>
        <v>-1.3997318930766278E-3</v>
      </c>
      <c r="BZ59" s="102">
        <f t="shared" ref="BZ59" si="801">BZ55/BY55-1</f>
        <v>-1.5088828544956856E-3</v>
      </c>
      <c r="CA59" s="102">
        <f t="shared" ref="CA59" si="802">CA55/BZ55-1</f>
        <v>-1.6028062041627544E-3</v>
      </c>
      <c r="CB59" s="102">
        <f t="shared" ref="CB59" si="803">CB55/CA55-1</f>
        <v>-1.725669793130602E-3</v>
      </c>
      <c r="CC59" s="102">
        <f t="shared" ref="CC59" si="804">CC55/CB55-1</f>
        <v>-1.834233940280372E-3</v>
      </c>
      <c r="CD59" s="102">
        <f t="shared" ref="CD59" si="805">CD55/CC55-1</f>
        <v>-1.9574357808073151E-3</v>
      </c>
      <c r="CE59" s="102" t="e">
        <f t="shared" ref="CE59" si="806">CE55/CD55-1</f>
        <v>#VALUE!</v>
      </c>
    </row>
    <row r="60" spans="1:83">
      <c r="A60" s="39" t="s">
        <v>481</v>
      </c>
      <c r="C60" s="175" t="s">
        <v>456</v>
      </c>
      <c r="D60" s="292" t="s">
        <v>2</v>
      </c>
      <c r="E60" s="102">
        <f>E12*E53/E52+E13*E54/E52</f>
        <v>0.68532501790434119</v>
      </c>
      <c r="F60" s="102">
        <f>F12*F53/F52+F13*F54/F52</f>
        <v>0.68533669355839488</v>
      </c>
      <c r="G60" s="102">
        <f t="shared" ref="G60:AL60" si="807">G12*G53/G52+G13*G54/G52</f>
        <v>0.68534778038263322</v>
      </c>
      <c r="H60" s="102">
        <f t="shared" si="807"/>
        <v>0.68535828959286205</v>
      </c>
      <c r="I60" s="102">
        <f t="shared" si="807"/>
        <v>0.68536823801279056</v>
      </c>
      <c r="J60" s="102">
        <f t="shared" si="807"/>
        <v>0.685377827526927</v>
      </c>
      <c r="K60" s="102">
        <f t="shared" si="807"/>
        <v>0.68538710860639807</v>
      </c>
      <c r="L60" s="102">
        <f t="shared" si="807"/>
        <v>0.68539605881959198</v>
      </c>
      <c r="M60" s="102">
        <f t="shared" si="807"/>
        <v>0.68540475667715073</v>
      </c>
      <c r="N60" s="102">
        <f t="shared" si="807"/>
        <v>0.68541339845567939</v>
      </c>
      <c r="O60" s="102">
        <f t="shared" si="807"/>
        <v>0.68542204023420816</v>
      </c>
      <c r="P60" s="102">
        <f t="shared" si="807"/>
        <v>0.68543091193675998</v>
      </c>
      <c r="Q60" s="102">
        <f t="shared" si="807"/>
        <v>0.68544004721075291</v>
      </c>
      <c r="R60" s="102">
        <f t="shared" si="807"/>
        <v>0.68544932268232106</v>
      </c>
      <c r="S60" s="102">
        <f t="shared" si="807"/>
        <v>0.68545886172533033</v>
      </c>
      <c r="T60" s="102">
        <f t="shared" si="807"/>
        <v>0.68546863630026578</v>
      </c>
      <c r="U60" s="102">
        <f t="shared" si="807"/>
        <v>0.68547875295728433</v>
      </c>
      <c r="V60" s="102">
        <f t="shared" si="807"/>
        <v>0.68548931263864032</v>
      </c>
      <c r="W60" s="102">
        <f t="shared" si="807"/>
        <v>0.68550025926530367</v>
      </c>
      <c r="X60" s="102">
        <f t="shared" si="807"/>
        <v>0.68551153675824406</v>
      </c>
      <c r="Y60" s="102">
        <f t="shared" si="807"/>
        <v>0.68552316754907361</v>
      </c>
      <c r="Z60" s="102">
        <f t="shared" si="807"/>
        <v>0.68553498900860554</v>
      </c>
      <c r="AA60" s="102">
        <f t="shared" si="807"/>
        <v>0.68554682729184635</v>
      </c>
      <c r="AB60" s="102">
        <f t="shared" si="807"/>
        <v>0.68555863192766897</v>
      </c>
      <c r="AC60" s="102">
        <f t="shared" si="807"/>
        <v>0.68557059919267893</v>
      </c>
      <c r="AD60" s="102">
        <f t="shared" si="807"/>
        <v>0.68558261692881584</v>
      </c>
      <c r="AE60" s="102">
        <f t="shared" si="807"/>
        <v>0.6855944271725416</v>
      </c>
      <c r="AF60" s="102">
        <f t="shared" si="807"/>
        <v>0.68560590094208718</v>
      </c>
      <c r="AG60" s="102">
        <f t="shared" si="807"/>
        <v>0.6856168251371384</v>
      </c>
      <c r="AH60" s="102">
        <f t="shared" si="807"/>
        <v>0.68562689693093293</v>
      </c>
      <c r="AI60" s="102">
        <f t="shared" si="807"/>
        <v>0.68563626773685216</v>
      </c>
      <c r="AJ60" s="102">
        <f t="shared" si="807"/>
        <v>0.68564508896827703</v>
      </c>
      <c r="AK60" s="102">
        <f t="shared" si="807"/>
        <v>0.68565292320877314</v>
      </c>
      <c r="AL60" s="102">
        <f t="shared" si="807"/>
        <v>0.68565982092946764</v>
      </c>
      <c r="AM60" s="102">
        <f t="shared" ref="AM60:BS60" si="808">AM12*AM53/AM52+AM13*AM54/AM52</f>
        <v>0.68566604009389875</v>
      </c>
      <c r="AN60" s="102">
        <f t="shared" si="808"/>
        <v>0.68567134517014017</v>
      </c>
      <c r="AO60" s="102">
        <f t="shared" si="808"/>
        <v>0.68567563521593811</v>
      </c>
      <c r="AP60" s="102">
        <f t="shared" si="808"/>
        <v>0.68567929717659948</v>
      </c>
      <c r="AQ60" s="102">
        <f t="shared" si="808"/>
        <v>0.68568238152325156</v>
      </c>
      <c r="AR60" s="102">
        <f t="shared" si="808"/>
        <v>0.68568473684251308</v>
      </c>
      <c r="AS60" s="102">
        <f t="shared" si="808"/>
        <v>0.68568675568759441</v>
      </c>
      <c r="AT60" s="102">
        <f t="shared" si="808"/>
        <v>0.68568855582445853</v>
      </c>
      <c r="AU60" s="102">
        <f t="shared" si="808"/>
        <v>0.68569013725310568</v>
      </c>
      <c r="AV60" s="102">
        <f t="shared" si="808"/>
        <v>0.6856912195783853</v>
      </c>
      <c r="AW60" s="102">
        <f t="shared" si="808"/>
        <v>0.68569198225319383</v>
      </c>
      <c r="AX60" s="102">
        <f t="shared" si="808"/>
        <v>0.68569286830186849</v>
      </c>
      <c r="AY60" s="102">
        <f t="shared" si="808"/>
        <v>0.68569381603747603</v>
      </c>
      <c r="AZ60" s="102">
        <f t="shared" si="808"/>
        <v>0.68569473573356876</v>
      </c>
      <c r="BA60" s="102">
        <f t="shared" si="808"/>
        <v>0.68569561617434027</v>
      </c>
      <c r="BB60" s="102">
        <f t="shared" si="808"/>
        <v>0.68569677140235896</v>
      </c>
      <c r="BC60" s="102">
        <f t="shared" si="808"/>
        <v>0.6856982350650429</v>
      </c>
      <c r="BD60" s="102">
        <f t="shared" si="808"/>
        <v>0.68569969872772696</v>
      </c>
      <c r="BE60" s="102">
        <f t="shared" si="808"/>
        <v>0.68570071936607357</v>
      </c>
      <c r="BF60" s="102">
        <f t="shared" si="808"/>
        <v>0.68570131941169499</v>
      </c>
      <c r="BG60" s="102">
        <f t="shared" si="808"/>
        <v>0.68570146521717312</v>
      </c>
      <c r="BH60" s="102">
        <f t="shared" si="808"/>
        <v>0.68570102780073872</v>
      </c>
      <c r="BI60" s="102">
        <f t="shared" si="808"/>
        <v>0.68570031559705735</v>
      </c>
      <c r="BJ60" s="102">
        <f t="shared" si="808"/>
        <v>0.68569906503468747</v>
      </c>
      <c r="BK60" s="102">
        <f t="shared" si="808"/>
        <v>0.68569719760298731</v>
      </c>
      <c r="BL60" s="102">
        <f t="shared" si="808"/>
        <v>0.6856949656575918</v>
      </c>
      <c r="BM60" s="102">
        <f t="shared" si="808"/>
        <v>0.68569258790671817</v>
      </c>
      <c r="BN60" s="102">
        <f t="shared" si="808"/>
        <v>0.6856898848974704</v>
      </c>
      <c r="BO60" s="102">
        <f t="shared" si="808"/>
        <v>0.68568701925903563</v>
      </c>
      <c r="BP60" s="102">
        <f t="shared" si="808"/>
        <v>0.68568440597623592</v>
      </c>
      <c r="BQ60" s="102">
        <f t="shared" si="808"/>
        <v>0.68568166371166706</v>
      </c>
      <c r="BR60" s="102">
        <f t="shared" si="808"/>
        <v>0.68567893827080728</v>
      </c>
      <c r="BS60" s="102">
        <f t="shared" si="808"/>
        <v>0.68567649322509772</v>
      </c>
      <c r="BT60" s="102">
        <f t="shared" ref="BT60:CE60" si="809">BT12*BT53/BT52+BT13*BT54/BT52</f>
        <v>0.68567406500309702</v>
      </c>
      <c r="BU60" s="102">
        <f t="shared" si="809"/>
        <v>0.68567138442546116</v>
      </c>
      <c r="BV60" s="102">
        <f t="shared" si="809"/>
        <v>0.68566879357427357</v>
      </c>
      <c r="BW60" s="102">
        <f t="shared" si="809"/>
        <v>0.68566609056502581</v>
      </c>
      <c r="BX60" s="102">
        <f t="shared" si="809"/>
        <v>0.68566294453144083</v>
      </c>
      <c r="BY60" s="102">
        <f t="shared" si="809"/>
        <v>0.6856596919476986</v>
      </c>
      <c r="BZ60" s="102">
        <f t="shared" si="809"/>
        <v>0.68565663003265853</v>
      </c>
      <c r="CA60" s="102">
        <f t="shared" si="809"/>
        <v>0.68565358494132755</v>
      </c>
      <c r="CB60" s="102">
        <f t="shared" si="809"/>
        <v>0.68565023141533143</v>
      </c>
      <c r="CC60" s="102">
        <f t="shared" si="809"/>
        <v>0.6856468778893352</v>
      </c>
      <c r="CD60" s="102">
        <f t="shared" si="809"/>
        <v>0.68564400103509426</v>
      </c>
      <c r="CE60" s="102" t="e">
        <f t="shared" si="809"/>
        <v>#VALUE!</v>
      </c>
    </row>
    <row r="61" spans="1:83">
      <c r="A61" s="39" t="s">
        <v>481</v>
      </c>
      <c r="C61" s="175" t="s">
        <v>445</v>
      </c>
      <c r="D61" s="292" t="s">
        <v>436</v>
      </c>
      <c r="E61" s="304"/>
      <c r="F61" s="102">
        <f t="shared" ref="F61:AL61" si="810">F57/E57-1</f>
        <v>8.8442410853637465E-3</v>
      </c>
      <c r="G61" s="102">
        <f t="shared" si="810"/>
        <v>8.9663058804534401E-3</v>
      </c>
      <c r="H61" s="102">
        <f t="shared" si="810"/>
        <v>8.9932713053175739E-3</v>
      </c>
      <c r="I61" s="102">
        <f t="shared" si="810"/>
        <v>8.8413438676238076E-3</v>
      </c>
      <c r="J61" s="102">
        <f t="shared" si="810"/>
        <v>8.6712219449665007E-3</v>
      </c>
      <c r="K61" s="102">
        <f t="shared" si="810"/>
        <v>8.5778911432954352E-3</v>
      </c>
      <c r="L61" s="102">
        <f t="shared" si="810"/>
        <v>8.4656966994014482E-3</v>
      </c>
      <c r="M61" s="102">
        <f t="shared" si="810"/>
        <v>8.0486733302929103E-3</v>
      </c>
      <c r="N61" s="102">
        <f t="shared" si="810"/>
        <v>7.2759291135087167E-3</v>
      </c>
      <c r="O61" s="102">
        <f t="shared" si="810"/>
        <v>6.1369112921241253E-3</v>
      </c>
      <c r="P61" s="102">
        <f t="shared" si="810"/>
        <v>5.0543920008658816E-3</v>
      </c>
      <c r="Q61" s="102">
        <f t="shared" si="810"/>
        <v>4.0886690881962728E-3</v>
      </c>
      <c r="R61" s="102">
        <f t="shared" si="810"/>
        <v>3.1636298624049264E-3</v>
      </c>
      <c r="S61" s="102">
        <f t="shared" si="810"/>
        <v>2.5846883745821447E-3</v>
      </c>
      <c r="T61" s="102">
        <f t="shared" si="810"/>
        <v>2.0330699027566457E-3</v>
      </c>
      <c r="U61" s="102">
        <f t="shared" si="810"/>
        <v>1.4384942214220597E-3</v>
      </c>
      <c r="V61" s="102">
        <f>V57/U57-1</f>
        <v>9.3678794403673216E-4</v>
      </c>
      <c r="W61" s="102">
        <f t="shared" si="810"/>
        <v>5.016411758174133E-4</v>
      </c>
      <c r="X61" s="102">
        <f t="shared" si="810"/>
        <v>9.8852708356078622E-5</v>
      </c>
      <c r="Y61" s="102">
        <f t="shared" si="810"/>
        <v>-2.2275945766059291E-4</v>
      </c>
      <c r="Z61" s="102">
        <f t="shared" si="810"/>
        <v>-4.4931605199682867E-4</v>
      </c>
      <c r="AA61" s="102">
        <f t="shared" si="810"/>
        <v>-5.6186833383642387E-4</v>
      </c>
      <c r="AB61" s="102">
        <f t="shared" si="810"/>
        <v>-6.1777330839951627E-4</v>
      </c>
      <c r="AC61" s="102">
        <f t="shared" si="810"/>
        <v>-6.135198734852354E-4</v>
      </c>
      <c r="AD61" s="102">
        <f t="shared" si="810"/>
        <v>-5.9914986111297974E-4</v>
      </c>
      <c r="AE61" s="102">
        <f t="shared" si="810"/>
        <v>-6.4770900159105693E-4</v>
      </c>
      <c r="AF61" s="102">
        <f t="shared" si="810"/>
        <v>-7.5566933567217109E-4</v>
      </c>
      <c r="AG61" s="102">
        <f t="shared" si="810"/>
        <v>-9.280922162994143E-4</v>
      </c>
      <c r="AH61" s="102">
        <f t="shared" si="810"/>
        <v>-1.1265972917084977E-3</v>
      </c>
      <c r="AI61" s="102">
        <f t="shared" si="810"/>
        <v>-1.3819241767996093E-3</v>
      </c>
      <c r="AJ61" s="102">
        <f t="shared" si="810"/>
        <v>-1.6888891856582378E-3</v>
      </c>
      <c r="AK61" s="102">
        <f t="shared" si="810"/>
        <v>-2.0846984005826741E-3</v>
      </c>
      <c r="AL61" s="102">
        <f t="shared" si="810"/>
        <v>-2.4803042162383493E-3</v>
      </c>
      <c r="AM61" s="102">
        <f t="shared" ref="AM61" si="811">AM57/AL57-1</f>
        <v>-2.7989021723554552E-3</v>
      </c>
      <c r="AN61" s="102">
        <f t="shared" ref="AN61" si="812">AN57/AM57-1</f>
        <v>-3.1003815651290401E-3</v>
      </c>
      <c r="AO61" s="102">
        <f t="shared" ref="AO61" si="813">AO57/AN57-1</f>
        <v>-3.3919125676228346E-3</v>
      </c>
      <c r="AP61" s="102">
        <f t="shared" ref="AP61" si="814">AP57/AO57-1</f>
        <v>-3.5521574457531013E-3</v>
      </c>
      <c r="AQ61" s="102">
        <f t="shared" ref="AQ61" si="815">AQ57/AP57-1</f>
        <v>-3.5146885108415793E-3</v>
      </c>
      <c r="AR61" s="102">
        <f t="shared" ref="AR61" si="816">AR57/AQ57-1</f>
        <v>-3.4219096951251249E-3</v>
      </c>
      <c r="AS61" s="102">
        <f t="shared" ref="AS61" si="817">AS57/AR57-1</f>
        <v>-3.4788835062707912E-3</v>
      </c>
      <c r="AT61" s="102">
        <f t="shared" ref="AT61" si="818">AT57/AS57-1</f>
        <v>-3.7729867389010296E-3</v>
      </c>
      <c r="AU61" s="102">
        <f t="shared" ref="AU61" si="819">AU57/AT57-1</f>
        <v>-4.0007285093286438E-3</v>
      </c>
      <c r="AV61" s="102">
        <f t="shared" ref="AV61" si="820">AV57/AU57-1</f>
        <v>-4.0534433290946303E-3</v>
      </c>
      <c r="AW61" s="102">
        <f t="shared" ref="AW61" si="821">AW57/AV57-1</f>
        <v>-4.1397906132346618E-3</v>
      </c>
      <c r="AX61" s="102">
        <f t="shared" ref="AX61" si="822">AX57/AW57-1</f>
        <v>-4.2835145050937884E-3</v>
      </c>
      <c r="AY61" s="102">
        <f t="shared" ref="AY61" si="823">AY57/AX57-1</f>
        <v>-4.4712426256171556E-3</v>
      </c>
      <c r="AZ61" s="102">
        <f t="shared" ref="AZ61" si="824">AZ57/AY57-1</f>
        <v>-4.8348617229142521E-3</v>
      </c>
      <c r="BA61" s="102">
        <f t="shared" ref="BA61" si="825">BA57/AZ57-1</f>
        <v>-5.1615937998862327E-3</v>
      </c>
      <c r="BB61" s="102">
        <f t="shared" ref="BB61" si="826">BB57/BA57-1</f>
        <v>-5.3432499168253322E-3</v>
      </c>
      <c r="BC61" s="102">
        <f t="shared" ref="BC61" si="827">BC57/BB57-1</f>
        <v>-5.5239184961564103E-3</v>
      </c>
      <c r="BD61" s="102">
        <f t="shared" ref="BD61" si="828">BD57/BC57-1</f>
        <v>-5.8228119549699198E-3</v>
      </c>
      <c r="BE61" s="102">
        <f t="shared" ref="BE61" si="829">BE57/BD57-1</f>
        <v>-6.2221052480974093E-3</v>
      </c>
      <c r="BF61" s="102">
        <f t="shared" ref="BF61" si="830">BF57/BE57-1</f>
        <v>-6.5577276915689264E-3</v>
      </c>
      <c r="BG61" s="102">
        <f t="shared" ref="BG61" si="831">BG57/BF57-1</f>
        <v>-6.8381162583096566E-3</v>
      </c>
      <c r="BH61" s="102">
        <f t="shared" ref="BH61" si="832">BH57/BG57-1</f>
        <v>-7.0710731768997004E-3</v>
      </c>
      <c r="BI61" s="102">
        <f t="shared" ref="BI61" si="833">BI57/BH57-1</f>
        <v>-7.2646189834594255E-3</v>
      </c>
      <c r="BJ61" s="102">
        <f t="shared" ref="BJ61" si="834">BJ57/BI57-1</f>
        <v>-7.4004149045923118E-3</v>
      </c>
      <c r="BK61" s="102">
        <f t="shared" ref="BK61" si="835">BK57/BJ57-1</f>
        <v>-7.2991373190149922E-3</v>
      </c>
      <c r="BL61" s="102">
        <f t="shared" ref="BL61" si="836">BL57/BK57-1</f>
        <v>-6.8470849189432581E-3</v>
      </c>
      <c r="BM61" s="102">
        <f t="shared" ref="BM61" si="837">BM57/BL57-1</f>
        <v>-5.9987793198219563E-3</v>
      </c>
      <c r="BN61" s="102">
        <f t="shared" ref="BN61" si="838">BN57/BM57-1</f>
        <v>-5.3040022193980851E-3</v>
      </c>
      <c r="BO61" s="102">
        <f t="shared" ref="BO61" si="839">BO57/BN57-1</f>
        <v>-4.8202470235779726E-3</v>
      </c>
      <c r="BP61" s="102">
        <f t="shared" ref="BP61" si="840">BP57/BO57-1</f>
        <v>-4.4219014604374163E-3</v>
      </c>
      <c r="BQ61" s="102">
        <f t="shared" ref="BQ61" si="841">BQ57/BP57-1</f>
        <v>-4.4090461629471278E-3</v>
      </c>
      <c r="BR61" s="102">
        <f t="shared" ref="BR61" si="842">BR57/BQ57-1</f>
        <v>-4.463116134049816E-3</v>
      </c>
      <c r="BS61" s="102">
        <f t="shared" ref="BS61" si="843">BS57/BR57-1</f>
        <v>-4.5452085759323246E-3</v>
      </c>
      <c r="BT61" s="102">
        <f t="shared" ref="BT61" si="844">BT57/BS57-1</f>
        <v>-4.7015948984278078E-3</v>
      </c>
      <c r="BU61" s="102">
        <f t="shared" ref="BU61" si="845">BU57/BT57-1</f>
        <v>-4.8401909961641731E-3</v>
      </c>
      <c r="BV61" s="102">
        <f t="shared" ref="BV61" si="846">BV57/BU57-1</f>
        <v>-4.9316406080206487E-3</v>
      </c>
      <c r="BW61" s="102">
        <f t="shared" ref="BW61" si="847">BW57/BV57-1</f>
        <v>-5.054623634669575E-3</v>
      </c>
      <c r="BX61" s="102">
        <f t="shared" ref="BX61" si="848">BX57/BW57-1</f>
        <v>-5.160991448935226E-3</v>
      </c>
      <c r="BY61" s="102">
        <f t="shared" ref="BY61" si="849">BY57/BX57-1</f>
        <v>-5.3043754604472637E-3</v>
      </c>
      <c r="BZ61" s="102">
        <f t="shared" ref="BZ61" si="850">BZ57/BY57-1</f>
        <v>-5.4570357173593376E-3</v>
      </c>
      <c r="CA61" s="102">
        <f t="shared" ref="CA61" si="851">CA57/BZ57-1</f>
        <v>-5.6034963541555793E-3</v>
      </c>
      <c r="CB61" s="102">
        <f t="shared" ref="CB61" si="852">CB57/CA57-1</f>
        <v>-5.7825513017512042E-3</v>
      </c>
      <c r="CC61" s="102">
        <f t="shared" ref="CC61" si="853">CC57/CB57-1</f>
        <v>-5.9343698642203568E-3</v>
      </c>
      <c r="CD61" s="102">
        <f t="shared" ref="CD61" si="854">CD57/CC57-1</f>
        <v>-6.0917169846280705E-3</v>
      </c>
      <c r="CE61" s="102" t="e">
        <f t="shared" ref="CE61" si="855">CE57/CD57-1</f>
        <v>#VALUE!</v>
      </c>
    </row>
    <row r="62" spans="1:83" s="8" customFormat="1">
      <c r="A62" s="40"/>
      <c r="B62"/>
      <c r="C62" s="177" t="s">
        <v>427</v>
      </c>
      <c r="D62" s="292" t="s">
        <v>496</v>
      </c>
      <c r="E62" s="102">
        <f t="shared" ref="E62:AJ62" si="856">E40*E51</f>
        <v>529887.55495032005</v>
      </c>
      <c r="F62" s="102">
        <f t="shared" si="856"/>
        <v>538246.3892168086</v>
      </c>
      <c r="G62" s="102">
        <f t="shared" si="856"/>
        <v>546723.95253384393</v>
      </c>
      <c r="H62" s="102">
        <f t="shared" si="856"/>
        <v>555295.7643730233</v>
      </c>
      <c r="I62" s="102">
        <f t="shared" si="856"/>
        <v>563909.43930148415</v>
      </c>
      <c r="J62" s="102">
        <f t="shared" si="856"/>
        <v>572557.49510698137</v>
      </c>
      <c r="K62" s="102">
        <f t="shared" si="856"/>
        <v>581261.68674570683</v>
      </c>
      <c r="L62" s="102">
        <f t="shared" si="856"/>
        <v>590015.32133122359</v>
      </c>
      <c r="M62" s="102">
        <f t="shared" si="856"/>
        <v>598718.78795060865</v>
      </c>
      <c r="N62" s="102">
        <f t="shared" si="856"/>
        <v>607247.489473828</v>
      </c>
      <c r="O62" s="102">
        <f t="shared" si="856"/>
        <v>615463.66897694208</v>
      </c>
      <c r="P62" s="102">
        <f t="shared" si="856"/>
        <v>623362.58497775963</v>
      </c>
      <c r="Q62" s="102">
        <f t="shared" si="856"/>
        <v>630961.95847127808</v>
      </c>
      <c r="R62" s="102">
        <f t="shared" si="856"/>
        <v>638256.53926582169</v>
      </c>
      <c r="S62" s="102">
        <f t="shared" si="856"/>
        <v>645349.42716441315</v>
      </c>
      <c r="T62" s="102">
        <f t="shared" si="856"/>
        <v>652239.53869936918</v>
      </c>
      <c r="U62" s="102">
        <f t="shared" si="856"/>
        <v>658901.47448815964</v>
      </c>
      <c r="V62" s="102">
        <f t="shared" si="856"/>
        <v>665358.15738828259</v>
      </c>
      <c r="W62" s="102">
        <f t="shared" si="856"/>
        <v>671625.25455142371</v>
      </c>
      <c r="X62" s="102">
        <f t="shared" si="856"/>
        <v>677707.50727305049</v>
      </c>
      <c r="Y62" s="102">
        <f t="shared" si="856"/>
        <v>683628.69076060841</v>
      </c>
      <c r="Z62" s="102">
        <f t="shared" si="856"/>
        <v>689419.6846460352</v>
      </c>
      <c r="AA62" s="102">
        <f t="shared" si="856"/>
        <v>695120.65602815023</v>
      </c>
      <c r="AB62" s="102">
        <f t="shared" si="856"/>
        <v>700752.33872290317</v>
      </c>
      <c r="AC62" s="102">
        <f t="shared" si="856"/>
        <v>706338.00205483462</v>
      </c>
      <c r="AD62" s="102">
        <f t="shared" si="856"/>
        <v>711882.759711936</v>
      </c>
      <c r="AE62" s="102">
        <f t="shared" si="856"/>
        <v>717363.38777815248</v>
      </c>
      <c r="AF62" s="102">
        <f t="shared" si="856"/>
        <v>722756.73063971032</v>
      </c>
      <c r="AG62" s="102">
        <f t="shared" si="856"/>
        <v>728036.40637573088</v>
      </c>
      <c r="AH62" s="102">
        <f t="shared" si="856"/>
        <v>733190.06822946668</v>
      </c>
      <c r="AI62" s="102">
        <f t="shared" si="856"/>
        <v>738192.53290327382</v>
      </c>
      <c r="AJ62" s="102">
        <f t="shared" si="856"/>
        <v>743019.65836206242</v>
      </c>
      <c r="AK62" s="102">
        <f t="shared" ref="AK62:AL62" si="857">AK40*AK51</f>
        <v>747631.24076666276</v>
      </c>
      <c r="AL62" s="102">
        <f t="shared" si="857"/>
        <v>752022.05163264775</v>
      </c>
      <c r="AM62" s="102">
        <f t="shared" ref="AM62:BS62" si="858">AM40*AM51</f>
        <v>756218.75994415686</v>
      </c>
      <c r="AN62" s="102">
        <f t="shared" si="858"/>
        <v>760224.78930825472</v>
      </c>
      <c r="AO62" s="102">
        <f t="shared" si="858"/>
        <v>764041.0335558966</v>
      </c>
      <c r="AP62" s="102">
        <f t="shared" si="858"/>
        <v>767719.55763376853</v>
      </c>
      <c r="AQ62" s="102">
        <f t="shared" si="858"/>
        <v>771342.72331370215</v>
      </c>
      <c r="AR62" s="102">
        <f t="shared" si="858"/>
        <v>774935.95693899039</v>
      </c>
      <c r="AS62" s="102">
        <f t="shared" si="858"/>
        <v>778438.41694610741</v>
      </c>
      <c r="AT62" s="102">
        <f t="shared" si="858"/>
        <v>781749.45856544946</v>
      </c>
      <c r="AU62" s="102">
        <f t="shared" si="858"/>
        <v>784894.72645043232</v>
      </c>
      <c r="AV62" s="102">
        <f t="shared" si="858"/>
        <v>787947.80859112798</v>
      </c>
      <c r="AW62" s="102">
        <f t="shared" si="858"/>
        <v>790894.9185279574</v>
      </c>
      <c r="AX62" s="102">
        <f t="shared" si="858"/>
        <v>793711.46021980932</v>
      </c>
      <c r="AY62" s="102">
        <f t="shared" si="858"/>
        <v>796377.81780905346</v>
      </c>
      <c r="AZ62" s="102">
        <f t="shared" si="858"/>
        <v>798816.20425824181</v>
      </c>
      <c r="BA62" s="102">
        <f t="shared" si="858"/>
        <v>801039.62922164658</v>
      </c>
      <c r="BB62" s="102">
        <f t="shared" si="858"/>
        <v>803109.34275428345</v>
      </c>
      <c r="BC62" s="102">
        <f t="shared" si="858"/>
        <v>805025.23607596371</v>
      </c>
      <c r="BD62" s="102">
        <f t="shared" si="858"/>
        <v>806734.6717479534</v>
      </c>
      <c r="BE62" s="102">
        <f t="shared" si="858"/>
        <v>808191.51392971189</v>
      </c>
      <c r="BF62" s="102">
        <f t="shared" si="858"/>
        <v>809421.33479083329</v>
      </c>
      <c r="BG62" s="102">
        <f t="shared" si="858"/>
        <v>810446.95462727244</v>
      </c>
      <c r="BH62" s="102">
        <f t="shared" si="858"/>
        <v>811288.53224134352</v>
      </c>
      <c r="BI62" s="102">
        <f t="shared" si="858"/>
        <v>811963.30574397696</v>
      </c>
      <c r="BJ62" s="102">
        <f t="shared" si="858"/>
        <v>812497.18357337988</v>
      </c>
      <c r="BK62" s="102">
        <f t="shared" si="858"/>
        <v>812996.58628132264</v>
      </c>
      <c r="BL62" s="102">
        <f t="shared" si="858"/>
        <v>813620.80077811284</v>
      </c>
      <c r="BM62" s="102">
        <f t="shared" si="858"/>
        <v>814552.50886168785</v>
      </c>
      <c r="BN62" s="102">
        <f t="shared" si="858"/>
        <v>815732.89772122866</v>
      </c>
      <c r="BO62" s="102">
        <f t="shared" si="858"/>
        <v>817075.95991872018</v>
      </c>
      <c r="BP62" s="102">
        <f t="shared" si="858"/>
        <v>818549.57861013501</v>
      </c>
      <c r="BQ62" s="102">
        <f t="shared" si="858"/>
        <v>819986.21973098163</v>
      </c>
      <c r="BR62" s="102">
        <f t="shared" si="858"/>
        <v>821356.85305867577</v>
      </c>
      <c r="BS62" s="102">
        <f t="shared" si="858"/>
        <v>822649.16387283755</v>
      </c>
      <c r="BT62" s="102">
        <f t="shared" ref="BT62:CE62" si="859">BT40*BT51</f>
        <v>823829.69996542775</v>
      </c>
      <c r="BU62" s="102">
        <f t="shared" si="859"/>
        <v>824905.74071117688</v>
      </c>
      <c r="BV62" s="102">
        <f t="shared" si="859"/>
        <v>825898.05914964003</v>
      </c>
      <c r="BW62" s="102">
        <f t="shared" si="859"/>
        <v>826792.39446128102</v>
      </c>
      <c r="BX62" s="102">
        <f t="shared" si="859"/>
        <v>827595.97349088639</v>
      </c>
      <c r="BY62" s="102">
        <f t="shared" si="859"/>
        <v>828291.93172630609</v>
      </c>
      <c r="BZ62" s="102">
        <f t="shared" si="859"/>
        <v>828875.64997884969</v>
      </c>
      <c r="CA62" s="102">
        <f t="shared" si="859"/>
        <v>829349.49033413152</v>
      </c>
      <c r="CB62" s="102">
        <f t="shared" si="859"/>
        <v>829698.31566049985</v>
      </c>
      <c r="CC62" s="102">
        <f t="shared" si="859"/>
        <v>829933.92093912163</v>
      </c>
      <c r="CD62" s="102">
        <f t="shared" si="859"/>
        <v>830053.52031050529</v>
      </c>
      <c r="CE62" s="102" t="e">
        <f t="shared" si="859"/>
        <v>#VALUE!</v>
      </c>
    </row>
    <row r="63" spans="1:83" s="8" customFormat="1">
      <c r="A63" s="40"/>
      <c r="B63"/>
      <c r="C63" s="177" t="s">
        <v>446</v>
      </c>
      <c r="D63" s="292" t="s">
        <v>420</v>
      </c>
      <c r="E63" s="102">
        <f t="shared" ref="E63:AL63" si="860">E62/E57</f>
        <v>25904.767801632715</v>
      </c>
      <c r="F63" s="102">
        <f t="shared" si="860"/>
        <v>26082.726653283076</v>
      </c>
      <c r="G63" s="102">
        <f t="shared" si="860"/>
        <v>26258.100291786908</v>
      </c>
      <c r="H63" s="102">
        <f t="shared" si="860"/>
        <v>26432.077093526466</v>
      </c>
      <c r="I63" s="102">
        <f t="shared" si="860"/>
        <v>26606.847710261212</v>
      </c>
      <c r="J63" s="102">
        <f t="shared" si="860"/>
        <v>26782.649230427465</v>
      </c>
      <c r="K63" s="102">
        <f t="shared" si="860"/>
        <v>26958.559548501446</v>
      </c>
      <c r="L63" s="102">
        <f t="shared" si="860"/>
        <v>27134.832475264964</v>
      </c>
      <c r="M63" s="102">
        <f t="shared" si="860"/>
        <v>27315.253761412594</v>
      </c>
      <c r="N63" s="102">
        <f t="shared" si="860"/>
        <v>27504.238489517673</v>
      </c>
      <c r="O63" s="102">
        <f t="shared" si="860"/>
        <v>27706.344934343597</v>
      </c>
      <c r="P63" s="102">
        <f t="shared" si="860"/>
        <v>27920.807945129094</v>
      </c>
      <c r="Q63" s="102">
        <f t="shared" si="860"/>
        <v>28146.108608797218</v>
      </c>
      <c r="R63" s="102">
        <f t="shared" si="860"/>
        <v>28381.717840393943</v>
      </c>
      <c r="S63" s="102">
        <f t="shared" si="860"/>
        <v>28623.139439359475</v>
      </c>
      <c r="T63" s="102">
        <f t="shared" si="860"/>
        <v>28870.041277651682</v>
      </c>
      <c r="U63" s="102">
        <f t="shared" si="860"/>
        <v>29123.024856260407</v>
      </c>
      <c r="V63" s="102">
        <f t="shared" si="860"/>
        <v>29380.882465221159</v>
      </c>
      <c r="W63" s="102">
        <f t="shared" si="860"/>
        <v>29642.754886618954</v>
      </c>
      <c r="X63" s="102">
        <f t="shared" si="860"/>
        <v>29908.24380025089</v>
      </c>
      <c r="Y63" s="102">
        <f t="shared" si="860"/>
        <v>30176.276516139864</v>
      </c>
      <c r="Z63" s="102">
        <f t="shared" si="860"/>
        <v>30445.578348897921</v>
      </c>
      <c r="AA63" s="102">
        <f t="shared" si="860"/>
        <v>30714.597462184094</v>
      </c>
      <c r="AB63" s="102">
        <f t="shared" si="860"/>
        <v>30982.579173021135</v>
      </c>
      <c r="AC63" s="102">
        <f t="shared" si="860"/>
        <v>31248.711533355909</v>
      </c>
      <c r="AD63" s="102">
        <f t="shared" si="860"/>
        <v>31512.895057636313</v>
      </c>
      <c r="AE63" s="102">
        <f t="shared" si="860"/>
        <v>31776.087531383921</v>
      </c>
      <c r="AF63" s="102">
        <f t="shared" si="860"/>
        <v>32039.200275356201</v>
      </c>
      <c r="AG63" s="102">
        <f t="shared" si="860"/>
        <v>32303.2242479085</v>
      </c>
      <c r="AH63" s="102">
        <f t="shared" si="860"/>
        <v>32568.585666670715</v>
      </c>
      <c r="AI63" s="102">
        <f t="shared" si="860"/>
        <v>32836.174180208764</v>
      </c>
      <c r="AJ63" s="102">
        <f t="shared" si="860"/>
        <v>33106.807410280111</v>
      </c>
      <c r="AK63" s="102">
        <f t="shared" si="860"/>
        <v>33381.8773333481</v>
      </c>
      <c r="AL63" s="102">
        <f t="shared" si="860"/>
        <v>33661.418433082938</v>
      </c>
      <c r="AM63" s="102">
        <f t="shared" ref="AM63:BS63" si="861">AM62/AM57</f>
        <v>33944.274887967636</v>
      </c>
      <c r="AN63" s="102">
        <f t="shared" si="861"/>
        <v>34230.219652386921</v>
      </c>
      <c r="AO63" s="102">
        <f t="shared" si="861"/>
        <v>34519.13746022938</v>
      </c>
      <c r="AP63" s="102">
        <f t="shared" si="861"/>
        <v>34808.979013714961</v>
      </c>
      <c r="AQ63" s="102">
        <f t="shared" si="861"/>
        <v>35096.609706754163</v>
      </c>
      <c r="AR63" s="102">
        <f t="shared" si="861"/>
        <v>35381.175426713511</v>
      </c>
      <c r="AS63" s="102">
        <f t="shared" si="861"/>
        <v>35665.161845046277</v>
      </c>
      <c r="AT63" s="102">
        <f t="shared" si="861"/>
        <v>35952.509837678539</v>
      </c>
      <c r="AU63" s="102">
        <f t="shared" si="861"/>
        <v>36242.155136502734</v>
      </c>
      <c r="AV63" s="102">
        <f t="shared" si="861"/>
        <v>36531.206985726742</v>
      </c>
      <c r="AW63" s="102">
        <f t="shared" si="861"/>
        <v>36820.270493227254</v>
      </c>
      <c r="AX63" s="102">
        <f t="shared" si="861"/>
        <v>37110.357909192804</v>
      </c>
      <c r="AY63" s="102">
        <f t="shared" si="861"/>
        <v>37402.259306188498</v>
      </c>
      <c r="AZ63" s="102">
        <f t="shared" si="861"/>
        <v>37699.048963072913</v>
      </c>
      <c r="BA63" s="102">
        <f t="shared" si="861"/>
        <v>38000.121685634898</v>
      </c>
      <c r="BB63" s="102">
        <f t="shared" si="861"/>
        <v>38302.968130689398</v>
      </c>
      <c r="BC63" s="102">
        <f t="shared" si="861"/>
        <v>38607.608769294849</v>
      </c>
      <c r="BD63" s="102">
        <f t="shared" si="861"/>
        <v>38916.191995983652</v>
      </c>
      <c r="BE63" s="102">
        <f t="shared" si="861"/>
        <v>39230.565527030347</v>
      </c>
      <c r="BF63" s="102">
        <f t="shared" si="861"/>
        <v>39549.618102208304</v>
      </c>
      <c r="BG63" s="102">
        <f t="shared" si="861"/>
        <v>39872.383518105948</v>
      </c>
      <c r="BH63" s="102">
        <f t="shared" si="861"/>
        <v>40198.030684894671</v>
      </c>
      <c r="BI63" s="102">
        <f t="shared" si="861"/>
        <v>40525.869619075704</v>
      </c>
      <c r="BJ63" s="102">
        <f t="shared" si="861"/>
        <v>40854.85888167248</v>
      </c>
      <c r="BK63" s="102">
        <f t="shared" si="861"/>
        <v>41180.552897228881</v>
      </c>
      <c r="BL63" s="102">
        <f t="shared" si="861"/>
        <v>41496.299797374711</v>
      </c>
      <c r="BM63" s="102">
        <f t="shared" si="861"/>
        <v>41794.534978580828</v>
      </c>
      <c r="BN63" s="102">
        <f t="shared" si="861"/>
        <v>42078.283818194803</v>
      </c>
      <c r="BO63" s="102">
        <f t="shared" si="861"/>
        <v>42351.709245472419</v>
      </c>
      <c r="BP63" s="102">
        <f t="shared" si="861"/>
        <v>42616.537834565272</v>
      </c>
      <c r="BQ63" s="102">
        <f t="shared" si="861"/>
        <v>42880.396013210535</v>
      </c>
      <c r="BR63" s="102">
        <f t="shared" si="861"/>
        <v>43144.631474523143</v>
      </c>
      <c r="BS63" s="102">
        <f t="shared" si="861"/>
        <v>43409.821296309208</v>
      </c>
      <c r="BT63" s="102">
        <f t="shared" ref="BT63:CE63" si="862">BT62/BT57</f>
        <v>43677.469982662566</v>
      </c>
      <c r="BU63" s="102">
        <f t="shared" si="862"/>
        <v>43947.232072894651</v>
      </c>
      <c r="BV63" s="102">
        <f t="shared" si="862"/>
        <v>44218.166398326168</v>
      </c>
      <c r="BW63" s="102">
        <f t="shared" si="862"/>
        <v>44490.933585205545</v>
      </c>
      <c r="BX63" s="102">
        <f t="shared" si="862"/>
        <v>44765.208229842014</v>
      </c>
      <c r="BY63" s="102">
        <f t="shared" si="862"/>
        <v>45041.771534226304</v>
      </c>
      <c r="BZ63" s="102">
        <f t="shared" si="862"/>
        <v>45320.831002205683</v>
      </c>
      <c r="CA63" s="102">
        <f t="shared" si="862"/>
        <v>45602.271560745328</v>
      </c>
      <c r="CB63" s="102">
        <f t="shared" si="862"/>
        <v>45886.794671602191</v>
      </c>
      <c r="CC63" s="102">
        <f t="shared" si="862"/>
        <v>46173.837545095877</v>
      </c>
      <c r="CD63" s="102">
        <f t="shared" si="862"/>
        <v>46463.534223562943</v>
      </c>
      <c r="CE63" s="102" t="e">
        <f t="shared" si="862"/>
        <v>#VALUE!</v>
      </c>
    </row>
    <row r="64" spans="1:83" s="8" customFormat="1">
      <c r="A64" s="40"/>
      <c r="B64"/>
      <c r="C64" s="154"/>
      <c r="D64" s="292"/>
      <c r="E64" s="304"/>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row>
    <row r="65" spans="1:83" s="8" customFormat="1">
      <c r="A65" s="40"/>
      <c r="B65"/>
      <c r="C65" s="154" t="s">
        <v>469</v>
      </c>
      <c r="D65" s="292" t="s">
        <v>436</v>
      </c>
      <c r="E65" s="102">
        <f>IF(ISNUMBER(E33)=TRUE,E33,E18)</f>
        <v>8.0398254794999957E-4</v>
      </c>
      <c r="F65" s="102">
        <f t="shared" ref="F65:AJ65" si="863">IF(ISNUMBER(F33)=TRUE,F33,F18)</f>
        <v>8.0398254794999957E-4</v>
      </c>
      <c r="G65" s="102">
        <f t="shared" si="863"/>
        <v>8.0398254794999957E-4</v>
      </c>
      <c r="H65" s="102">
        <f t="shared" si="863"/>
        <v>8.0398254794999957E-4</v>
      </c>
      <c r="I65" s="102">
        <f t="shared" si="863"/>
        <v>8.0398254794999957E-4</v>
      </c>
      <c r="J65" s="102">
        <f t="shared" si="863"/>
        <v>8.0398254794999957E-4</v>
      </c>
      <c r="K65" s="102">
        <f t="shared" si="863"/>
        <v>8.0398254794999957E-4</v>
      </c>
      <c r="L65" s="102">
        <f t="shared" si="863"/>
        <v>8.0398254794999957E-4</v>
      </c>
      <c r="M65" s="102">
        <f t="shared" si="863"/>
        <v>8.0398254794999957E-4</v>
      </c>
      <c r="N65" s="102">
        <f t="shared" si="863"/>
        <v>8.0398254794999957E-4</v>
      </c>
      <c r="O65" s="102">
        <f t="shared" si="863"/>
        <v>8.0398254794999957E-4</v>
      </c>
      <c r="P65" s="102">
        <f t="shared" si="863"/>
        <v>8.0398254794999957E-4</v>
      </c>
      <c r="Q65" s="102">
        <f t="shared" si="863"/>
        <v>8.0398254794999957E-4</v>
      </c>
      <c r="R65" s="102">
        <f t="shared" si="863"/>
        <v>8.0398254794999957E-4</v>
      </c>
      <c r="S65" s="102">
        <f t="shared" si="863"/>
        <v>8.0398254794999957E-4</v>
      </c>
      <c r="T65" s="102">
        <f t="shared" si="863"/>
        <v>8.0398254794999957E-4</v>
      </c>
      <c r="U65" s="102">
        <f t="shared" si="863"/>
        <v>8.0398254794999957E-4</v>
      </c>
      <c r="V65" s="102">
        <f t="shared" si="863"/>
        <v>8.0398254794999957E-4</v>
      </c>
      <c r="W65" s="102">
        <f t="shared" si="863"/>
        <v>8.0398254794999957E-4</v>
      </c>
      <c r="X65" s="102">
        <f t="shared" si="863"/>
        <v>8.0398254794999957E-4</v>
      </c>
      <c r="Y65" s="102">
        <f t="shared" si="863"/>
        <v>8.0398254794999957E-4</v>
      </c>
      <c r="Z65" s="102">
        <f t="shared" si="863"/>
        <v>8.0398254794999957E-4</v>
      </c>
      <c r="AA65" s="102">
        <f t="shared" si="863"/>
        <v>8.0398254794999957E-4</v>
      </c>
      <c r="AB65" s="102">
        <f t="shared" si="863"/>
        <v>8.0398254794999957E-4</v>
      </c>
      <c r="AC65" s="102">
        <f t="shared" si="863"/>
        <v>8.0398254794999957E-4</v>
      </c>
      <c r="AD65" s="102">
        <f t="shared" si="863"/>
        <v>8.0398254794999957E-4</v>
      </c>
      <c r="AE65" s="102">
        <f t="shared" si="863"/>
        <v>8.0398254794999957E-4</v>
      </c>
      <c r="AF65" s="102">
        <f t="shared" si="863"/>
        <v>8.0398254794999957E-4</v>
      </c>
      <c r="AG65" s="102">
        <f t="shared" si="863"/>
        <v>8.0398254794999957E-4</v>
      </c>
      <c r="AH65" s="102">
        <f t="shared" si="863"/>
        <v>8.0398254794999957E-4</v>
      </c>
      <c r="AI65" s="102">
        <f t="shared" si="863"/>
        <v>8.0398254794999957E-4</v>
      </c>
      <c r="AJ65" s="102">
        <f t="shared" si="863"/>
        <v>8.0398254794999957E-4</v>
      </c>
      <c r="AK65" s="102">
        <f t="shared" ref="AK65:AL65" si="864">IF(ISNUMBER(AK33)=TRUE,AK33,AK18)</f>
        <v>8.0398254794999957E-4</v>
      </c>
      <c r="AL65" s="102">
        <f t="shared" si="864"/>
        <v>8.0398254794999957E-4</v>
      </c>
      <c r="AM65" s="102">
        <f t="shared" ref="AM65:BS65" si="865">IF(ISNUMBER(AM33)=TRUE,AM33,AM18)</f>
        <v>8.0398254794999957E-4</v>
      </c>
      <c r="AN65" s="102">
        <f t="shared" si="865"/>
        <v>8.0398254794999957E-4</v>
      </c>
      <c r="AO65" s="102">
        <f t="shared" si="865"/>
        <v>8.0398254794999957E-4</v>
      </c>
      <c r="AP65" s="102">
        <f t="shared" si="865"/>
        <v>8.0398254794999957E-4</v>
      </c>
      <c r="AQ65" s="102">
        <f t="shared" si="865"/>
        <v>8.0398254794999957E-4</v>
      </c>
      <c r="AR65" s="102">
        <f t="shared" si="865"/>
        <v>8.0398254794999957E-4</v>
      </c>
      <c r="AS65" s="102">
        <f t="shared" si="865"/>
        <v>8.0398254794999957E-4</v>
      </c>
      <c r="AT65" s="102">
        <f t="shared" si="865"/>
        <v>8.0398254794999957E-4</v>
      </c>
      <c r="AU65" s="102">
        <f t="shared" si="865"/>
        <v>8.0398254794999957E-4</v>
      </c>
      <c r="AV65" s="102">
        <f t="shared" si="865"/>
        <v>8.0398254794999957E-4</v>
      </c>
      <c r="AW65" s="102">
        <f t="shared" si="865"/>
        <v>8.0398254794999957E-4</v>
      </c>
      <c r="AX65" s="102">
        <f t="shared" si="865"/>
        <v>8.0398254794999957E-4</v>
      </c>
      <c r="AY65" s="102">
        <f t="shared" si="865"/>
        <v>8.0398254794999957E-4</v>
      </c>
      <c r="AZ65" s="102">
        <f t="shared" si="865"/>
        <v>8.0398254794999957E-4</v>
      </c>
      <c r="BA65" s="102">
        <f t="shared" si="865"/>
        <v>8.0398254794999957E-4</v>
      </c>
      <c r="BB65" s="102">
        <f t="shared" si="865"/>
        <v>8.0398254794999957E-4</v>
      </c>
      <c r="BC65" s="102">
        <f t="shared" si="865"/>
        <v>8.0398254794999957E-4</v>
      </c>
      <c r="BD65" s="102">
        <f t="shared" si="865"/>
        <v>8.0398254794999957E-4</v>
      </c>
      <c r="BE65" s="102">
        <f t="shared" si="865"/>
        <v>8.0398254794999957E-4</v>
      </c>
      <c r="BF65" s="102">
        <f t="shared" si="865"/>
        <v>8.0398254794999957E-4</v>
      </c>
      <c r="BG65" s="102">
        <f t="shared" si="865"/>
        <v>8.0398254794999957E-4</v>
      </c>
      <c r="BH65" s="102">
        <f t="shared" si="865"/>
        <v>8.0398254794999957E-4</v>
      </c>
      <c r="BI65" s="102">
        <f t="shared" si="865"/>
        <v>8.0398254794999957E-4</v>
      </c>
      <c r="BJ65" s="102">
        <f t="shared" si="865"/>
        <v>8.0398254794999957E-4</v>
      </c>
      <c r="BK65" s="102">
        <f t="shared" si="865"/>
        <v>8.0398254794999957E-4</v>
      </c>
      <c r="BL65" s="102">
        <f t="shared" si="865"/>
        <v>8.0398254794999957E-4</v>
      </c>
      <c r="BM65" s="102">
        <f t="shared" si="865"/>
        <v>8.0398254794999957E-4</v>
      </c>
      <c r="BN65" s="102">
        <f t="shared" si="865"/>
        <v>8.0398254794999957E-4</v>
      </c>
      <c r="BO65" s="102">
        <f t="shared" si="865"/>
        <v>8.0398254794999957E-4</v>
      </c>
      <c r="BP65" s="102">
        <f t="shared" si="865"/>
        <v>8.0398254794999957E-4</v>
      </c>
      <c r="BQ65" s="102">
        <f t="shared" si="865"/>
        <v>8.0398254794999957E-4</v>
      </c>
      <c r="BR65" s="102">
        <f t="shared" si="865"/>
        <v>8.0398254794999957E-4</v>
      </c>
      <c r="BS65" s="102">
        <f t="shared" si="865"/>
        <v>8.0398254794999957E-4</v>
      </c>
      <c r="BT65" s="102">
        <f t="shared" ref="BT65:CE65" si="866">IF(ISNUMBER(BT33)=TRUE,BT33,BT18)</f>
        <v>8.0398254794999957E-4</v>
      </c>
      <c r="BU65" s="102">
        <f t="shared" si="866"/>
        <v>8.0398254794999957E-4</v>
      </c>
      <c r="BV65" s="102">
        <f t="shared" si="866"/>
        <v>8.0398254794999957E-4</v>
      </c>
      <c r="BW65" s="102">
        <f t="shared" si="866"/>
        <v>8.0398254794999957E-4</v>
      </c>
      <c r="BX65" s="102">
        <f t="shared" si="866"/>
        <v>8.0398254794999957E-4</v>
      </c>
      <c r="BY65" s="102">
        <f t="shared" si="866"/>
        <v>8.0398254794999957E-4</v>
      </c>
      <c r="BZ65" s="102">
        <f t="shared" si="866"/>
        <v>8.0398254794999957E-4</v>
      </c>
      <c r="CA65" s="102">
        <f t="shared" si="866"/>
        <v>8.0398254794999957E-4</v>
      </c>
      <c r="CB65" s="102">
        <f t="shared" si="866"/>
        <v>8.0398254794999957E-4</v>
      </c>
      <c r="CC65" s="102">
        <f t="shared" si="866"/>
        <v>8.0398254794999957E-4</v>
      </c>
      <c r="CD65" s="102">
        <f t="shared" si="866"/>
        <v>8.0398254794999957E-4</v>
      </c>
      <c r="CE65" s="102">
        <f t="shared" si="866"/>
        <v>8.0398254794999957E-4</v>
      </c>
    </row>
    <row r="66" spans="1:83" s="8" customFormat="1">
      <c r="A66" s="40"/>
      <c r="B66"/>
      <c r="C66" s="154" t="s">
        <v>571</v>
      </c>
      <c r="D66" s="292"/>
      <c r="E66" s="102">
        <f>IF(ISNUMBER(E32)=TRUE,E32,E17)</f>
        <v>0.62687176465988159</v>
      </c>
      <c r="F66" s="102">
        <f t="shared" ref="F66:AJ66" si="867">IF(ISNUMBER(F32)=TRUE,F32,F17)</f>
        <v>0.59633977239245084</v>
      </c>
      <c r="G66" s="102">
        <f t="shared" si="867"/>
        <v>0.56629603289162489</v>
      </c>
      <c r="H66" s="102">
        <f t="shared" si="867"/>
        <v>0.53675758794897632</v>
      </c>
      <c r="I66" s="102">
        <f t="shared" si="867"/>
        <v>0.50776182785846358</v>
      </c>
      <c r="J66" s="102">
        <f t="shared" si="867"/>
        <v>0.47929563481121018</v>
      </c>
      <c r="K66" s="102">
        <f t="shared" si="867"/>
        <v>0.45132152166297351</v>
      </c>
      <c r="L66" s="102">
        <f t="shared" si="867"/>
        <v>0.42382875993022306</v>
      </c>
      <c r="M66" s="102">
        <f t="shared" si="867"/>
        <v>0.39687081030255272</v>
      </c>
      <c r="N66" s="102">
        <f t="shared" si="867"/>
        <v>0.37049999056236943</v>
      </c>
      <c r="O66" s="102">
        <f t="shared" si="867"/>
        <v>0.34475714481118969</v>
      </c>
      <c r="P66" s="102">
        <f t="shared" si="867"/>
        <v>0.31959173968729071</v>
      </c>
      <c r="Q66" s="102">
        <f t="shared" si="867"/>
        <v>0.29494571481990817</v>
      </c>
      <c r="R66" s="102">
        <f t="shared" si="867"/>
        <v>0.27077797714530694</v>
      </c>
      <c r="S66" s="102">
        <f t="shared" si="867"/>
        <v>0.24700509067136522</v>
      </c>
      <c r="T66" s="102">
        <f t="shared" si="867"/>
        <v>0.22359895686373238</v>
      </c>
      <c r="U66" s="102">
        <f t="shared" si="867"/>
        <v>0.20054139377588576</v>
      </c>
      <c r="V66" s="102">
        <f t="shared" si="867"/>
        <v>0.17779849814108833</v>
      </c>
      <c r="W66" s="102">
        <f t="shared" si="867"/>
        <v>0.15534258981103533</v>
      </c>
      <c r="X66" s="102">
        <f t="shared" si="867"/>
        <v>0.13315160184782937</v>
      </c>
      <c r="Y66" s="102">
        <f t="shared" si="867"/>
        <v>0.11120149450377775</v>
      </c>
      <c r="Z66" s="102">
        <f t="shared" si="867"/>
        <v>8.9470595474087866E-2</v>
      </c>
      <c r="AA66" s="102">
        <f t="shared" si="867"/>
        <v>6.7939982514455197E-2</v>
      </c>
      <c r="AB66" s="102">
        <f t="shared" si="867"/>
        <v>4.6597146775267925E-2</v>
      </c>
      <c r="AC66" s="102">
        <f t="shared" si="867"/>
        <v>2.543183265677583E-2</v>
      </c>
      <c r="AD66" s="102">
        <f t="shared" si="867"/>
        <v>4.4369199022709013E-3</v>
      </c>
      <c r="AE66" s="102">
        <f t="shared" si="867"/>
        <v>-1.6393805672159853E-2</v>
      </c>
      <c r="AF66" s="102">
        <f t="shared" si="867"/>
        <v>-3.7068299777944416E-2</v>
      </c>
      <c r="AG66" s="102">
        <f t="shared" si="867"/>
        <v>-5.7596310403541337E-2</v>
      </c>
      <c r="AH66" s="102">
        <f t="shared" si="867"/>
        <v>-7.7988288208935413E-2</v>
      </c>
      <c r="AI66" s="102">
        <f t="shared" si="867"/>
        <v>-9.8256617375763813E-2</v>
      </c>
      <c r="AJ66" s="102">
        <f t="shared" si="867"/>
        <v>-0.11841510794957191</v>
      </c>
      <c r="AK66" s="102">
        <f t="shared" ref="AK66:AL66" si="868">IF(ISNUMBER(AK32)=TRUE,AK32,AK17)</f>
        <v>-0.13848152068994402</v>
      </c>
      <c r="AL66" s="102">
        <f t="shared" si="868"/>
        <v>-0.15846980005172789</v>
      </c>
      <c r="AM66" s="102">
        <f t="shared" ref="AM66:BS66" si="869">IF(ISNUMBER(AM32)=TRUE,AM32,AM17)</f>
        <v>-0.17838718442570486</v>
      </c>
      <c r="AN66" s="102">
        <f t="shared" si="869"/>
        <v>-0.19824399501029222</v>
      </c>
      <c r="AO66" s="102">
        <f t="shared" si="869"/>
        <v>-0.21805063044710704</v>
      </c>
      <c r="AP66" s="102">
        <f t="shared" si="869"/>
        <v>-0.23780266972015487</v>
      </c>
      <c r="AQ66" s="102">
        <f t="shared" si="869"/>
        <v>-0.25748248618737857</v>
      </c>
      <c r="AR66" s="102">
        <f t="shared" si="869"/>
        <v>-0.27708541556092919</v>
      </c>
      <c r="AS66" s="102">
        <f t="shared" si="869"/>
        <v>-0.29663554142774451</v>
      </c>
      <c r="AT66" s="102">
        <f t="shared" si="869"/>
        <v>-0.31617599136167679</v>
      </c>
      <c r="AU66" s="102">
        <f t="shared" si="869"/>
        <v>-0.33570582340848432</v>
      </c>
      <c r="AV66" s="102">
        <f t="shared" si="869"/>
        <v>-0.35520188288773025</v>
      </c>
      <c r="AW66" s="102">
        <f t="shared" si="869"/>
        <v>-0.37467512259996588</v>
      </c>
      <c r="AX66" s="102">
        <f t="shared" si="869"/>
        <v>-0.39414238890170589</v>
      </c>
      <c r="AY66" s="102">
        <f t="shared" si="869"/>
        <v>-0.41361958596709658</v>
      </c>
      <c r="AZ66" s="102">
        <f t="shared" si="869"/>
        <v>-0.4331538398692385</v>
      </c>
      <c r="BA66" s="102">
        <f t="shared" si="869"/>
        <v>-0.452748373649276</v>
      </c>
      <c r="BB66" s="102">
        <f t="shared" si="869"/>
        <v>-0.47237841197044822</v>
      </c>
      <c r="BC66" s="102">
        <f t="shared" si="869"/>
        <v>-0.49205101819313157</v>
      </c>
      <c r="BD66" s="102">
        <f t="shared" si="869"/>
        <v>-0.51180521117343269</v>
      </c>
      <c r="BE66" s="102">
        <f t="shared" si="869"/>
        <v>-0.53167946121322607</v>
      </c>
      <c r="BF66" s="102">
        <f t="shared" si="869"/>
        <v>-0.55166846426098715</v>
      </c>
      <c r="BG66" s="102">
        <f t="shared" si="869"/>
        <v>-0.57176715603446471</v>
      </c>
      <c r="BH66" s="102">
        <f t="shared" si="869"/>
        <v>-0.59197086989721082</v>
      </c>
      <c r="BI66" s="102">
        <f t="shared" si="869"/>
        <v>-0.61227574645850458</v>
      </c>
      <c r="BJ66" s="102">
        <f t="shared" si="869"/>
        <v>-0.63267025834911461</v>
      </c>
      <c r="BK66" s="102">
        <f t="shared" si="869"/>
        <v>-0.65307845310634871</v>
      </c>
      <c r="BL66" s="102">
        <f t="shared" si="869"/>
        <v>-0.67337423529089113</v>
      </c>
      <c r="BM66" s="102">
        <f t="shared" si="869"/>
        <v>-0.69340083857070134</v>
      </c>
      <c r="BN66" s="102">
        <f t="shared" si="869"/>
        <v>-0.71319429538433099</v>
      </c>
      <c r="BO66" s="102">
        <f t="shared" si="869"/>
        <v>-0.73281881553865158</v>
      </c>
      <c r="BP66" s="102">
        <f t="shared" si="869"/>
        <v>-0.75229636393309174</v>
      </c>
      <c r="BQ66" s="102">
        <f t="shared" si="869"/>
        <v>-0.77177514520603308</v>
      </c>
      <c r="BR66" s="102">
        <f t="shared" si="869"/>
        <v>-0.79128407867679951</v>
      </c>
      <c r="BS66" s="102">
        <f t="shared" si="869"/>
        <v>-0.81083786738451602</v>
      </c>
      <c r="BT66" s="102">
        <f t="shared" ref="BT66:CE66" si="870">IF(ISNUMBER(BT32)=TRUE,BT32,BT17)</f>
        <v>-0.83047277608176084</v>
      </c>
      <c r="BU66" s="102">
        <f t="shared" si="870"/>
        <v>-0.85018630114855664</v>
      </c>
      <c r="BV66" s="102">
        <f t="shared" si="870"/>
        <v>-0.86996162801175325</v>
      </c>
      <c r="BW66" s="102">
        <f t="shared" si="870"/>
        <v>-0.88981742453547497</v>
      </c>
      <c r="BX66" s="102">
        <f t="shared" si="870"/>
        <v>-0.90975025741040627</v>
      </c>
      <c r="BY66" s="102">
        <f t="shared" si="870"/>
        <v>-0.92978268288047849</v>
      </c>
      <c r="BZ66" s="102">
        <f t="shared" si="870"/>
        <v>-0.94992473065209682</v>
      </c>
      <c r="CA66" s="102">
        <f t="shared" si="870"/>
        <v>-0.97017882854644533</v>
      </c>
      <c r="CB66" s="102">
        <f t="shared" si="870"/>
        <v>-0.99056776948089997</v>
      </c>
      <c r="CC66" s="102">
        <f t="shared" si="870"/>
        <v>-1.0110833904422809</v>
      </c>
      <c r="CD66" s="102">
        <f t="shared" si="870"/>
        <v>-1.0317345348208913</v>
      </c>
      <c r="CE66" s="102" t="str">
        <f t="shared" si="870"/>
        <v>Not an input</v>
      </c>
    </row>
    <row r="67" spans="1:83">
      <c r="C67" s="154" t="s">
        <v>507</v>
      </c>
      <c r="D67" s="292"/>
      <c r="E67" s="102"/>
      <c r="F67" s="102">
        <f t="shared" ref="F67:AJ67" si="871">F28*(1-$D$2)</f>
        <v>3.9218850745704071E-3</v>
      </c>
      <c r="G67" s="102">
        <f t="shared" si="871"/>
        <v>3.8216496587736249E-3</v>
      </c>
      <c r="H67" s="102">
        <f t="shared" si="871"/>
        <v>3.7667419616128693E-3</v>
      </c>
      <c r="I67" s="102">
        <f t="shared" si="871"/>
        <v>3.7940080413878174E-3</v>
      </c>
      <c r="J67" s="102">
        <f t="shared" si="871"/>
        <v>3.827765616158791E-3</v>
      </c>
      <c r="K67" s="102">
        <f t="shared" si="871"/>
        <v>3.8245759946697946E-3</v>
      </c>
      <c r="L67" s="102">
        <f t="shared" si="871"/>
        <v>3.8292424096754295E-3</v>
      </c>
      <c r="M67" s="102">
        <f t="shared" si="871"/>
        <v>3.972057947224091E-3</v>
      </c>
      <c r="N67" s="102">
        <f t="shared" si="871"/>
        <v>4.2724412619840986E-3</v>
      </c>
      <c r="O67" s="102">
        <f t="shared" si="871"/>
        <v>4.7312153348453689E-3</v>
      </c>
      <c r="P67" s="102">
        <f t="shared" si="871"/>
        <v>5.1506665226298647E-3</v>
      </c>
      <c r="Q67" s="102">
        <f t="shared" si="871"/>
        <v>5.5042625352333266E-3</v>
      </c>
      <c r="R67" s="102">
        <f t="shared" si="871"/>
        <v>5.8289134207847549E-3</v>
      </c>
      <c r="S67" s="102">
        <f t="shared" si="871"/>
        <v>5.9847519893131782E-3</v>
      </c>
      <c r="T67" s="102">
        <f t="shared" si="871"/>
        <v>6.1235184030959998E-3</v>
      </c>
      <c r="U67" s="102">
        <f t="shared" si="871"/>
        <v>6.2782297457712891E-3</v>
      </c>
      <c r="V67" s="102">
        <f t="shared" si="871"/>
        <v>6.3857962380281658E-3</v>
      </c>
      <c r="W67" s="102">
        <f t="shared" si="871"/>
        <v>6.4597663564386325E-3</v>
      </c>
      <c r="X67" s="102">
        <f t="shared" si="871"/>
        <v>6.5169604433652174E-3</v>
      </c>
      <c r="Y67" s="102">
        <f t="shared" si="871"/>
        <v>6.5353104499933515E-3</v>
      </c>
      <c r="Z67" s="102">
        <f t="shared" si="871"/>
        <v>6.5095233817467259E-3</v>
      </c>
      <c r="AA67" s="102">
        <f t="shared" si="871"/>
        <v>6.4321045870189613E-3</v>
      </c>
      <c r="AB67" s="102">
        <f t="shared" si="871"/>
        <v>6.3310819050778075E-3</v>
      </c>
      <c r="AC67" s="102">
        <f t="shared" si="871"/>
        <v>6.205495366453523E-3</v>
      </c>
      <c r="AD67" s="102">
        <f t="shared" si="871"/>
        <v>6.0791717806854342E-3</v>
      </c>
      <c r="AE67" s="102">
        <f t="shared" si="871"/>
        <v>5.985865025074844E-3</v>
      </c>
      <c r="AF67" s="102">
        <f t="shared" si="871"/>
        <v>5.9229629292017498E-3</v>
      </c>
      <c r="AG67" s="102">
        <f t="shared" si="871"/>
        <v>5.8919280267146464E-3</v>
      </c>
      <c r="AH67" s="102">
        <f t="shared" si="871"/>
        <v>5.8741194002918133E-3</v>
      </c>
      <c r="AI67" s="102">
        <f t="shared" si="871"/>
        <v>5.8833959238462205E-3</v>
      </c>
      <c r="AJ67" s="102">
        <f t="shared" si="871"/>
        <v>5.9166378363733271E-3</v>
      </c>
      <c r="AK67" s="102">
        <f t="shared" ref="AK67:AL67" si="872">AK28*(1-$D$2)</f>
        <v>5.9904561200966903E-3</v>
      </c>
      <c r="AL67" s="102">
        <f t="shared" si="872"/>
        <v>6.0625747752385247E-3</v>
      </c>
      <c r="AM67" s="102">
        <f t="shared" ref="AM67:BS67" si="873">AM28*(1-$D$2)</f>
        <v>6.0974794931387332E-3</v>
      </c>
      <c r="AN67" s="102">
        <f t="shared" si="873"/>
        <v>6.1239397468897134E-3</v>
      </c>
      <c r="AO67" s="102">
        <f t="shared" si="873"/>
        <v>6.1455222757029913E-3</v>
      </c>
      <c r="AP67" s="102">
        <f t="shared" si="873"/>
        <v>6.1060835641718898E-3</v>
      </c>
      <c r="AQ67" s="102">
        <f t="shared" si="873"/>
        <v>5.9764498709417527E-3</v>
      </c>
      <c r="AR67" s="102">
        <f t="shared" si="873"/>
        <v>5.8250858342200462E-3</v>
      </c>
      <c r="AS67" s="102">
        <f t="shared" si="873"/>
        <v>5.7475634232969286E-3</v>
      </c>
      <c r="AT67" s="102">
        <f t="shared" si="873"/>
        <v>5.7823647967346669E-3</v>
      </c>
      <c r="AU67" s="102">
        <f t="shared" si="873"/>
        <v>5.785862274025306E-3</v>
      </c>
      <c r="AV67" s="102">
        <f t="shared" si="873"/>
        <v>5.7084795720700214E-3</v>
      </c>
      <c r="AW67" s="102">
        <f t="shared" si="873"/>
        <v>5.6490774484092903E-3</v>
      </c>
      <c r="AX67" s="102">
        <f t="shared" si="873"/>
        <v>5.6181725179045537E-3</v>
      </c>
      <c r="AY67" s="102">
        <f t="shared" si="873"/>
        <v>5.6088163588616131E-3</v>
      </c>
      <c r="AZ67" s="102">
        <f t="shared" si="873"/>
        <v>5.6816468732151992E-3</v>
      </c>
      <c r="BA67" s="102">
        <f t="shared" si="873"/>
        <v>5.7358946751537255E-3</v>
      </c>
      <c r="BB67" s="102">
        <f t="shared" si="873"/>
        <v>5.7218042172591148E-3</v>
      </c>
      <c r="BC67" s="102">
        <f t="shared" si="873"/>
        <v>5.7079986143503385E-3</v>
      </c>
      <c r="BD67" s="102">
        <f t="shared" si="873"/>
        <v>5.7498397664564353E-3</v>
      </c>
      <c r="BE67" s="102">
        <f t="shared" si="873"/>
        <v>5.8377054194268703E-3</v>
      </c>
      <c r="BF67" s="102">
        <f t="shared" si="873"/>
        <v>5.8942343199708093E-3</v>
      </c>
      <c r="BG67" s="102">
        <f t="shared" si="873"/>
        <v>5.9241255534100371E-3</v>
      </c>
      <c r="BH67" s="102">
        <f t="shared" si="873"/>
        <v>5.9316660330792975E-3</v>
      </c>
      <c r="BI67" s="102">
        <f t="shared" si="873"/>
        <v>5.9211358199152539E-3</v>
      </c>
      <c r="BJ67" s="102">
        <f t="shared" si="873"/>
        <v>5.884437817890437E-3</v>
      </c>
      <c r="BK67" s="102">
        <f t="shared" si="873"/>
        <v>5.7387643718821713E-3</v>
      </c>
      <c r="BL67" s="102">
        <f t="shared" si="873"/>
        <v>5.4340480660860736E-3</v>
      </c>
      <c r="BM67" s="102">
        <f t="shared" si="873"/>
        <v>4.9535331966366527E-3</v>
      </c>
      <c r="BN67" s="102">
        <f t="shared" si="873"/>
        <v>4.5568457283079586E-3</v>
      </c>
      <c r="BO67" s="102">
        <f t="shared" si="873"/>
        <v>4.2680691028967703E-3</v>
      </c>
      <c r="BP67" s="102">
        <f t="shared" si="873"/>
        <v>4.0261142707435985E-3</v>
      </c>
      <c r="BQ67" s="102">
        <f t="shared" si="873"/>
        <v>3.9682994538981463E-3</v>
      </c>
      <c r="BR67" s="102">
        <f t="shared" si="873"/>
        <v>3.9428444618411183E-3</v>
      </c>
      <c r="BS67" s="102">
        <f t="shared" si="873"/>
        <v>3.9309902806987677E-3</v>
      </c>
      <c r="BT67" s="102">
        <f t="shared" ref="BT67:CE67" si="874">BT28*(1-$D$2)</f>
        <v>3.9537997018747511E-3</v>
      </c>
      <c r="BU67" s="102">
        <f t="shared" si="874"/>
        <v>3.9678985235386379E-3</v>
      </c>
      <c r="BV67" s="102">
        <f t="shared" si="874"/>
        <v>3.9599245278397581E-3</v>
      </c>
      <c r="BW67" s="102">
        <f t="shared" si="874"/>
        <v>3.9667781700953673E-3</v>
      </c>
      <c r="BX67" s="102">
        <f t="shared" si="874"/>
        <v>3.9658505473245086E-3</v>
      </c>
      <c r="BY67" s="102">
        <f t="shared" si="874"/>
        <v>3.9821306743804061E-3</v>
      </c>
      <c r="BZ67" s="102">
        <f t="shared" si="874"/>
        <v>4.0023934121251976E-3</v>
      </c>
      <c r="CA67" s="102">
        <f t="shared" si="874"/>
        <v>4.0193933711201906E-3</v>
      </c>
      <c r="CB67" s="102">
        <f t="shared" si="874"/>
        <v>4.0511653708075468E-3</v>
      </c>
      <c r="CC67" s="102">
        <f t="shared" si="874"/>
        <v>4.0696852715812904E-3</v>
      </c>
      <c r="CD67" s="102">
        <f t="shared" si="874"/>
        <v>4.0904320394687908E-3</v>
      </c>
      <c r="CE67" s="102" t="e">
        <f t="shared" si="874"/>
        <v>#VALUE!</v>
      </c>
    </row>
    <row r="68" spans="1:83">
      <c r="C68" s="156" t="s">
        <v>506</v>
      </c>
      <c r="D68" s="318"/>
      <c r="E68" s="103"/>
      <c r="F68" s="103">
        <f t="shared" ref="F68:AL68" si="875">F6*$D$2</f>
        <v>5.4431914545602922E-3</v>
      </c>
      <c r="G68" s="103">
        <f t="shared" si="875"/>
        <v>5.4431914545602922E-3</v>
      </c>
      <c r="H68" s="103">
        <f t="shared" si="875"/>
        <v>5.4431914545602922E-3</v>
      </c>
      <c r="I68" s="103">
        <f t="shared" si="875"/>
        <v>5.4431914545602922E-3</v>
      </c>
      <c r="J68" s="103">
        <f t="shared" si="875"/>
        <v>5.4431914545602922E-3</v>
      </c>
      <c r="K68" s="103">
        <f t="shared" si="875"/>
        <v>5.4431914545602922E-3</v>
      </c>
      <c r="L68" s="103">
        <f t="shared" si="875"/>
        <v>5.4431914545602922E-3</v>
      </c>
      <c r="M68" s="103">
        <f t="shared" si="875"/>
        <v>5.4431914545602922E-3</v>
      </c>
      <c r="N68" s="103">
        <f t="shared" si="875"/>
        <v>5.4431914545602922E-3</v>
      </c>
      <c r="O68" s="103">
        <f t="shared" si="875"/>
        <v>5.4431914545602922E-3</v>
      </c>
      <c r="P68" s="103">
        <f t="shared" si="875"/>
        <v>5.4431914545602922E-3</v>
      </c>
      <c r="Q68" s="103">
        <f t="shared" si="875"/>
        <v>5.4431914545602922E-3</v>
      </c>
      <c r="R68" s="103">
        <f t="shared" si="875"/>
        <v>5.4431914545602922E-3</v>
      </c>
      <c r="S68" s="103">
        <f t="shared" si="875"/>
        <v>5.4431914545602922E-3</v>
      </c>
      <c r="T68" s="103">
        <f t="shared" si="875"/>
        <v>5.4431914545602922E-3</v>
      </c>
      <c r="U68" s="103">
        <f t="shared" si="875"/>
        <v>5.4431914545602922E-3</v>
      </c>
      <c r="V68" s="103">
        <f t="shared" si="875"/>
        <v>5.4431914545602922E-3</v>
      </c>
      <c r="W68" s="103">
        <f t="shared" si="875"/>
        <v>5.4431914545602922E-3</v>
      </c>
      <c r="X68" s="103">
        <f t="shared" si="875"/>
        <v>5.4431914545602922E-3</v>
      </c>
      <c r="Y68" s="103">
        <f t="shared" si="875"/>
        <v>5.4431914545602922E-3</v>
      </c>
      <c r="Z68" s="103">
        <f t="shared" si="875"/>
        <v>5.4431914545602922E-3</v>
      </c>
      <c r="AA68" s="103">
        <f t="shared" si="875"/>
        <v>5.4431914545602922E-3</v>
      </c>
      <c r="AB68" s="103">
        <f t="shared" si="875"/>
        <v>5.4431914545602922E-3</v>
      </c>
      <c r="AC68" s="103">
        <f t="shared" si="875"/>
        <v>5.4431914545602922E-3</v>
      </c>
      <c r="AD68" s="103">
        <f t="shared" si="875"/>
        <v>5.4431914545602922E-3</v>
      </c>
      <c r="AE68" s="103">
        <f t="shared" si="875"/>
        <v>5.4431914545602922E-3</v>
      </c>
      <c r="AF68" s="103">
        <f t="shared" si="875"/>
        <v>5.4431914545602922E-3</v>
      </c>
      <c r="AG68" s="103">
        <f t="shared" si="875"/>
        <v>5.4431914545602922E-3</v>
      </c>
      <c r="AH68" s="103">
        <f t="shared" si="875"/>
        <v>5.4431914545602922E-3</v>
      </c>
      <c r="AI68" s="103">
        <f t="shared" si="875"/>
        <v>5.4431914545602922E-3</v>
      </c>
      <c r="AJ68" s="103">
        <f t="shared" si="875"/>
        <v>5.4431914545602922E-3</v>
      </c>
      <c r="AK68" s="103">
        <f t="shared" si="875"/>
        <v>5.4431914545602922E-3</v>
      </c>
      <c r="AL68" s="103">
        <f t="shared" si="875"/>
        <v>5.4431914545602922E-3</v>
      </c>
      <c r="AM68" s="103">
        <f t="shared" ref="AM68:BS68" si="876">AM6*$D$2</f>
        <v>5.4431914545602922E-3</v>
      </c>
      <c r="AN68" s="103">
        <f t="shared" si="876"/>
        <v>5.4431914545602922E-3</v>
      </c>
      <c r="AO68" s="103">
        <f t="shared" si="876"/>
        <v>5.4431914545602922E-3</v>
      </c>
      <c r="AP68" s="103">
        <f t="shared" si="876"/>
        <v>5.4431914545602922E-3</v>
      </c>
      <c r="AQ68" s="103">
        <f t="shared" si="876"/>
        <v>5.4431914545602922E-3</v>
      </c>
      <c r="AR68" s="103">
        <f t="shared" si="876"/>
        <v>5.4431914545602922E-3</v>
      </c>
      <c r="AS68" s="103">
        <f t="shared" si="876"/>
        <v>5.4431914545602922E-3</v>
      </c>
      <c r="AT68" s="103">
        <f t="shared" si="876"/>
        <v>5.4431914545602922E-3</v>
      </c>
      <c r="AU68" s="103">
        <f t="shared" si="876"/>
        <v>5.4431914545602922E-3</v>
      </c>
      <c r="AV68" s="103">
        <f t="shared" si="876"/>
        <v>5.4431914545602922E-3</v>
      </c>
      <c r="AW68" s="103">
        <f t="shared" si="876"/>
        <v>5.4431914545602922E-3</v>
      </c>
      <c r="AX68" s="103">
        <f t="shared" si="876"/>
        <v>5.4431914545602922E-3</v>
      </c>
      <c r="AY68" s="103">
        <f t="shared" si="876"/>
        <v>5.4431914545602922E-3</v>
      </c>
      <c r="AZ68" s="103">
        <f t="shared" si="876"/>
        <v>5.4431914545602922E-3</v>
      </c>
      <c r="BA68" s="103">
        <f t="shared" si="876"/>
        <v>5.4431914545602922E-3</v>
      </c>
      <c r="BB68" s="103">
        <f t="shared" si="876"/>
        <v>5.4431914545602922E-3</v>
      </c>
      <c r="BC68" s="103">
        <f t="shared" si="876"/>
        <v>5.4431914545602922E-3</v>
      </c>
      <c r="BD68" s="103">
        <f t="shared" si="876"/>
        <v>5.4431914545602922E-3</v>
      </c>
      <c r="BE68" s="103">
        <f t="shared" si="876"/>
        <v>5.4431914545602922E-3</v>
      </c>
      <c r="BF68" s="103">
        <f t="shared" si="876"/>
        <v>5.4431914545602922E-3</v>
      </c>
      <c r="BG68" s="103">
        <f t="shared" si="876"/>
        <v>5.4431914545602922E-3</v>
      </c>
      <c r="BH68" s="103">
        <f t="shared" si="876"/>
        <v>5.4431914545602922E-3</v>
      </c>
      <c r="BI68" s="103">
        <f t="shared" si="876"/>
        <v>5.4431914545602922E-3</v>
      </c>
      <c r="BJ68" s="103">
        <f t="shared" si="876"/>
        <v>5.4431914545602922E-3</v>
      </c>
      <c r="BK68" s="103">
        <f t="shared" si="876"/>
        <v>5.4431914545602922E-3</v>
      </c>
      <c r="BL68" s="103">
        <f t="shared" si="876"/>
        <v>5.4431914545602922E-3</v>
      </c>
      <c r="BM68" s="103">
        <f t="shared" si="876"/>
        <v>5.4431914545602922E-3</v>
      </c>
      <c r="BN68" s="103">
        <f t="shared" si="876"/>
        <v>5.4431914545602922E-3</v>
      </c>
      <c r="BO68" s="103">
        <f t="shared" si="876"/>
        <v>5.4431914545602922E-3</v>
      </c>
      <c r="BP68" s="103">
        <f t="shared" si="876"/>
        <v>5.4431914545602922E-3</v>
      </c>
      <c r="BQ68" s="103">
        <f t="shared" si="876"/>
        <v>5.4431914545602922E-3</v>
      </c>
      <c r="BR68" s="103">
        <f t="shared" si="876"/>
        <v>5.4431914545602922E-3</v>
      </c>
      <c r="BS68" s="103">
        <f t="shared" si="876"/>
        <v>5.4431914545602922E-3</v>
      </c>
      <c r="BT68" s="103">
        <f t="shared" ref="BT68:CE68" si="877">BT6*$D$2</f>
        <v>5.4431914545602922E-3</v>
      </c>
      <c r="BU68" s="103">
        <f t="shared" si="877"/>
        <v>5.4431914545602922E-3</v>
      </c>
      <c r="BV68" s="103">
        <f t="shared" si="877"/>
        <v>5.4431914545602922E-3</v>
      </c>
      <c r="BW68" s="103">
        <f t="shared" si="877"/>
        <v>5.4431914545602922E-3</v>
      </c>
      <c r="BX68" s="103">
        <f t="shared" si="877"/>
        <v>5.4431914545602922E-3</v>
      </c>
      <c r="BY68" s="103">
        <f t="shared" si="877"/>
        <v>5.4431914545602922E-3</v>
      </c>
      <c r="BZ68" s="103">
        <f t="shared" si="877"/>
        <v>5.4431914545602922E-3</v>
      </c>
      <c r="CA68" s="103">
        <f t="shared" si="877"/>
        <v>5.4431914545602922E-3</v>
      </c>
      <c r="CB68" s="103">
        <f t="shared" si="877"/>
        <v>5.4431914545602922E-3</v>
      </c>
      <c r="CC68" s="103">
        <f t="shared" si="877"/>
        <v>5.4431914545602922E-3</v>
      </c>
      <c r="CD68" s="103">
        <f t="shared" si="877"/>
        <v>5.4431914545602922E-3</v>
      </c>
      <c r="CE68" s="103">
        <f t="shared" si="877"/>
        <v>5.4431914545602922E-3</v>
      </c>
    </row>
    <row r="69" spans="1:83">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c r="AZ69" s="306"/>
      <c r="BA69" s="306"/>
      <c r="BB69" s="306"/>
      <c r="BC69" s="306"/>
      <c r="BD69" s="306"/>
      <c r="BE69" s="306"/>
      <c r="BF69" s="306"/>
      <c r="BG69" s="306"/>
      <c r="BH69" s="306"/>
      <c r="BI69" s="306"/>
      <c r="BJ69" s="306"/>
      <c r="BK69" s="306"/>
      <c r="BL69" s="306"/>
      <c r="BM69" s="306"/>
      <c r="BN69" s="306"/>
      <c r="BO69" s="306"/>
      <c r="BP69" s="306"/>
      <c r="BQ69" s="306"/>
      <c r="BR69" s="306"/>
      <c r="BS69" s="306"/>
      <c r="BT69" s="306"/>
      <c r="BU69" s="306"/>
      <c r="BV69" s="306"/>
      <c r="BW69" s="306"/>
      <c r="BX69" s="306"/>
      <c r="BY69" s="306"/>
      <c r="BZ69" s="306"/>
      <c r="CA69" s="306"/>
      <c r="CB69" s="306"/>
      <c r="CC69" s="306"/>
      <c r="CD69" s="306"/>
      <c r="CE69" s="306"/>
    </row>
    <row r="70" spans="1:83">
      <c r="C70" s="2" t="s">
        <v>658</v>
      </c>
      <c r="D70" s="230" t="s">
        <v>665</v>
      </c>
      <c r="E70" s="11">
        <f>InputDataA_GeneralAssumptions!$D$155</f>
        <v>2.15</v>
      </c>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row>
    <row r="71" spans="1:83">
      <c r="C71" s="170" t="s">
        <v>659</v>
      </c>
      <c r="D71" s="38"/>
      <c r="E71" s="19">
        <f>IF(InputDataA_GeneralAssumptions!$F$157="Automatic",InputDataA_GeneralAssumptions!I174,"Not an input")</f>
        <v>0.42</v>
      </c>
      <c r="F71" s="19">
        <f>IF(InputDataA_GeneralAssumptions!$F$157="Automatic",InputDataA_GeneralAssumptions!J174,"Not an input")</f>
        <v>0.42</v>
      </c>
      <c r="G71" s="19">
        <f>IF(InputDataA_GeneralAssumptions!$F$157="Automatic",InputDataA_GeneralAssumptions!K174,"Not an input")</f>
        <v>0.42</v>
      </c>
      <c r="H71" s="19">
        <f>IF(InputDataA_GeneralAssumptions!$F$157="Automatic",InputDataA_GeneralAssumptions!L174,"Not an input")</f>
        <v>0.42</v>
      </c>
      <c r="I71" s="19">
        <f>IF(InputDataA_GeneralAssumptions!$F$157="Automatic",InputDataA_GeneralAssumptions!M174,"Not an input")</f>
        <v>0.42</v>
      </c>
      <c r="J71" s="19">
        <f>IF(InputDataA_GeneralAssumptions!$F$157="Automatic",InputDataA_GeneralAssumptions!N174,"Not an input")</f>
        <v>0.42</v>
      </c>
      <c r="K71" s="19">
        <f>IF(InputDataA_GeneralAssumptions!$F$157="Automatic",InputDataA_GeneralAssumptions!O174,"Not an input")</f>
        <v>0.42</v>
      </c>
      <c r="L71" s="19">
        <f>IF(InputDataA_GeneralAssumptions!$F$157="Automatic",InputDataA_GeneralAssumptions!P174,"Not an input")</f>
        <v>0.42</v>
      </c>
      <c r="M71" s="19">
        <f>IF(InputDataA_GeneralAssumptions!$F$157="Automatic",InputDataA_GeneralAssumptions!Q174,"Not an input")</f>
        <v>0.42</v>
      </c>
      <c r="N71" s="19">
        <f>IF(InputDataA_GeneralAssumptions!$F$157="Automatic",InputDataA_GeneralAssumptions!R174,"Not an input")</f>
        <v>0.42</v>
      </c>
      <c r="O71" s="19">
        <f>IF(InputDataA_GeneralAssumptions!$F$157="Automatic",InputDataA_GeneralAssumptions!S174,"Not an input")</f>
        <v>0.42</v>
      </c>
      <c r="P71" s="19">
        <f>IF(InputDataA_GeneralAssumptions!$F$157="Automatic",InputDataA_GeneralAssumptions!T174,"Not an input")</f>
        <v>0.42</v>
      </c>
      <c r="Q71" s="19">
        <f>IF(InputDataA_GeneralAssumptions!$F$157="Automatic",InputDataA_GeneralAssumptions!U174,"Not an input")</f>
        <v>0.42</v>
      </c>
      <c r="R71" s="19">
        <f>IF(InputDataA_GeneralAssumptions!$F$157="Automatic",InputDataA_GeneralAssumptions!V174,"Not an input")</f>
        <v>0.42</v>
      </c>
      <c r="S71" s="19">
        <f>IF(InputDataA_GeneralAssumptions!$F$157="Automatic",InputDataA_GeneralAssumptions!W174,"Not an input")</f>
        <v>0.42</v>
      </c>
      <c r="T71" s="19">
        <f>IF(InputDataA_GeneralAssumptions!$F$157="Automatic",InputDataA_GeneralAssumptions!X174,"Not an input")</f>
        <v>0.42</v>
      </c>
      <c r="U71" s="19">
        <f>IF(InputDataA_GeneralAssumptions!$F$157="Automatic",InputDataA_GeneralAssumptions!Y174,"Not an input")</f>
        <v>0.42</v>
      </c>
      <c r="V71" s="19">
        <f>IF(InputDataA_GeneralAssumptions!$F$157="Automatic",InputDataA_GeneralAssumptions!Z174,"Not an input")</f>
        <v>0.42</v>
      </c>
      <c r="W71" s="19">
        <f>IF(InputDataA_GeneralAssumptions!$F$157="Automatic",InputDataA_GeneralAssumptions!AA174,"Not an input")</f>
        <v>0.42</v>
      </c>
      <c r="X71" s="19">
        <f>IF(InputDataA_GeneralAssumptions!$F$157="Automatic",InputDataA_GeneralAssumptions!AB174,"Not an input")</f>
        <v>0.42</v>
      </c>
      <c r="Y71" s="19">
        <f>IF(InputDataA_GeneralAssumptions!$F$157="Automatic",InputDataA_GeneralAssumptions!AC174,"Not an input")</f>
        <v>0.42</v>
      </c>
      <c r="Z71" s="19">
        <f>IF(InputDataA_GeneralAssumptions!$F$157="Automatic",InputDataA_GeneralAssumptions!AD174,"Not an input")</f>
        <v>0.42</v>
      </c>
      <c r="AA71" s="19">
        <f>IF(InputDataA_GeneralAssumptions!$F$157="Automatic",InputDataA_GeneralAssumptions!AE174,"Not an input")</f>
        <v>0.42</v>
      </c>
      <c r="AB71" s="19">
        <f>IF(InputDataA_GeneralAssumptions!$F$157="Automatic",InputDataA_GeneralAssumptions!AF174,"Not an input")</f>
        <v>0.42</v>
      </c>
      <c r="AC71" s="19">
        <f>IF(InputDataA_GeneralAssumptions!$F$157="Automatic",InputDataA_GeneralAssumptions!AG174,"Not an input")</f>
        <v>0.42</v>
      </c>
      <c r="AD71" s="19">
        <f>IF(InputDataA_GeneralAssumptions!$F$157="Automatic",InputDataA_GeneralAssumptions!AH174,"Not an input")</f>
        <v>0.42</v>
      </c>
      <c r="AE71" s="19">
        <f>IF(InputDataA_GeneralAssumptions!$F$157="Automatic",InputDataA_GeneralAssumptions!AI174,"Not an input")</f>
        <v>0.42</v>
      </c>
      <c r="AF71" s="19">
        <f>IF(InputDataA_GeneralAssumptions!$F$157="Automatic",InputDataA_GeneralAssumptions!AJ174,"Not an input")</f>
        <v>0.42</v>
      </c>
      <c r="AG71" s="19">
        <f>IF(InputDataA_GeneralAssumptions!$F$157="Automatic",InputDataA_GeneralAssumptions!AK174,"Not an input")</f>
        <v>0.42</v>
      </c>
      <c r="AH71" s="19">
        <f>IF(InputDataA_GeneralAssumptions!$F$157="Automatic",InputDataA_GeneralAssumptions!AL174,"Not an input")</f>
        <v>0.42</v>
      </c>
      <c r="AI71" s="19">
        <f>IF(InputDataA_GeneralAssumptions!$F$157="Automatic",InputDataA_GeneralAssumptions!AM174,"Not an input")</f>
        <v>0.42</v>
      </c>
      <c r="AJ71" s="19">
        <f>IF(InputDataA_GeneralAssumptions!$F$157="Automatic",InputDataA_GeneralAssumptions!AN174,"Not an input")</f>
        <v>0.42</v>
      </c>
      <c r="AK71" s="19">
        <f>IF(InputDataA_GeneralAssumptions!$F$157="Automatic",InputDataA_GeneralAssumptions!AO174,"Not an input")</f>
        <v>0.42</v>
      </c>
      <c r="AL71" s="19">
        <f>IF(InputDataA_GeneralAssumptions!$F$157="Automatic",InputDataA_GeneralAssumptions!AP174,"Not an input")</f>
        <v>0.42</v>
      </c>
      <c r="AM71" s="19">
        <f>IF(InputDataA_GeneralAssumptions!$F$157="Automatic",InputDataA_GeneralAssumptions!AQ174,"Not an input")</f>
        <v>0.42</v>
      </c>
      <c r="AN71" s="19">
        <f>IF(InputDataA_GeneralAssumptions!$F$157="Automatic",InputDataA_GeneralAssumptions!AR174,"Not an input")</f>
        <v>0.42</v>
      </c>
      <c r="AO71" s="19">
        <f>IF(InputDataA_GeneralAssumptions!$F$157="Automatic",InputDataA_GeneralAssumptions!AS174,"Not an input")</f>
        <v>0.42</v>
      </c>
      <c r="AP71" s="19">
        <f>IF(InputDataA_GeneralAssumptions!$F$157="Automatic",InputDataA_GeneralAssumptions!AT174,"Not an input")</f>
        <v>0.42</v>
      </c>
      <c r="AQ71" s="19">
        <f>IF(InputDataA_GeneralAssumptions!$F$157="Automatic",InputDataA_GeneralAssumptions!AU174,"Not an input")</f>
        <v>0.42</v>
      </c>
      <c r="AR71" s="19">
        <f>IF(InputDataA_GeneralAssumptions!$F$157="Automatic",InputDataA_GeneralAssumptions!AV174,"Not an input")</f>
        <v>0.42</v>
      </c>
      <c r="AS71" s="19">
        <f>IF(InputDataA_GeneralAssumptions!$F$157="Automatic",InputDataA_GeneralAssumptions!AW174,"Not an input")</f>
        <v>0.42</v>
      </c>
      <c r="AT71" s="19">
        <f>IF(InputDataA_GeneralAssumptions!$F$157="Automatic",InputDataA_GeneralAssumptions!AX174,"Not an input")</f>
        <v>0.42</v>
      </c>
      <c r="AU71" s="19">
        <f>IF(InputDataA_GeneralAssumptions!$F$157="Automatic",InputDataA_GeneralAssumptions!AY174,"Not an input")</f>
        <v>0.42</v>
      </c>
      <c r="AV71" s="19">
        <f>IF(InputDataA_GeneralAssumptions!$F$157="Automatic",InputDataA_GeneralAssumptions!AZ174,"Not an input")</f>
        <v>0.42</v>
      </c>
      <c r="AW71" s="19">
        <f>IF(InputDataA_GeneralAssumptions!$F$157="Automatic",InputDataA_GeneralAssumptions!BA174,"Not an input")</f>
        <v>0.42</v>
      </c>
      <c r="AX71" s="19">
        <f>IF(InputDataA_GeneralAssumptions!$F$157="Automatic",InputDataA_GeneralAssumptions!BB174,"Not an input")</f>
        <v>0.42</v>
      </c>
      <c r="AY71" s="19">
        <f>IF(InputDataA_GeneralAssumptions!$F$157="Automatic",InputDataA_GeneralAssumptions!BC174,"Not an input")</f>
        <v>0.42</v>
      </c>
      <c r="AZ71" s="19">
        <f>IF(InputDataA_GeneralAssumptions!$F$157="Automatic",InputDataA_GeneralAssumptions!BD174,"Not an input")</f>
        <v>0.42</v>
      </c>
      <c r="BA71" s="19">
        <f>IF(InputDataA_GeneralAssumptions!$F$157="Automatic",InputDataA_GeneralAssumptions!BE174,"Not an input")</f>
        <v>0.42</v>
      </c>
      <c r="BB71" s="19">
        <f>IF(InputDataA_GeneralAssumptions!$F$157="Automatic",InputDataA_GeneralAssumptions!BF174,"Not an input")</f>
        <v>0.42</v>
      </c>
      <c r="BC71" s="19">
        <f>IF(InputDataA_GeneralAssumptions!$F$157="Automatic",InputDataA_GeneralAssumptions!BG174,"Not an input")</f>
        <v>0.42</v>
      </c>
      <c r="BD71" s="19">
        <f>IF(InputDataA_GeneralAssumptions!$F$157="Automatic",InputDataA_GeneralAssumptions!BH174,"Not an input")</f>
        <v>0.42</v>
      </c>
      <c r="BE71" s="19">
        <f>IF(InputDataA_GeneralAssumptions!$F$157="Automatic",InputDataA_GeneralAssumptions!BI174,"Not an input")</f>
        <v>0.42</v>
      </c>
      <c r="BF71" s="19">
        <f>IF(InputDataA_GeneralAssumptions!$F$157="Automatic",InputDataA_GeneralAssumptions!BJ174,"Not an input")</f>
        <v>0.42</v>
      </c>
      <c r="BG71" s="19">
        <f>IF(InputDataA_GeneralAssumptions!$F$157="Automatic",InputDataA_GeneralAssumptions!BK174,"Not an input")</f>
        <v>0.42</v>
      </c>
      <c r="BH71" s="19">
        <f>IF(InputDataA_GeneralAssumptions!$F$157="Automatic",InputDataA_GeneralAssumptions!BL174,"Not an input")</f>
        <v>0.42</v>
      </c>
      <c r="BI71" s="19">
        <f>IF(InputDataA_GeneralAssumptions!$F$157="Automatic",InputDataA_GeneralAssumptions!BM174,"Not an input")</f>
        <v>0.42</v>
      </c>
      <c r="BJ71" s="19">
        <f>IF(InputDataA_GeneralAssumptions!$F$157="Automatic",InputDataA_GeneralAssumptions!BN174,"Not an input")</f>
        <v>0.42</v>
      </c>
      <c r="BK71" s="19">
        <f>IF(InputDataA_GeneralAssumptions!$F$157="Automatic",InputDataA_GeneralAssumptions!BO174,"Not an input")</f>
        <v>0.42</v>
      </c>
      <c r="BL71" s="19">
        <f>IF(InputDataA_GeneralAssumptions!$F$157="Automatic",InputDataA_GeneralAssumptions!BP174,"Not an input")</f>
        <v>0.42</v>
      </c>
      <c r="BM71" s="19">
        <f>IF(InputDataA_GeneralAssumptions!$F$157="Automatic",InputDataA_GeneralAssumptions!BQ174,"Not an input")</f>
        <v>0.42</v>
      </c>
      <c r="BN71" s="19">
        <f>IF(InputDataA_GeneralAssumptions!$F$157="Automatic",InputDataA_GeneralAssumptions!BR174,"Not an input")</f>
        <v>0.42</v>
      </c>
      <c r="BO71" s="19">
        <f>IF(InputDataA_GeneralAssumptions!$F$157="Automatic",InputDataA_GeneralAssumptions!BS174,"Not an input")</f>
        <v>0.42</v>
      </c>
      <c r="BP71" s="19">
        <f>IF(InputDataA_GeneralAssumptions!$F$157="Automatic",InputDataA_GeneralAssumptions!BT174,"Not an input")</f>
        <v>0.42</v>
      </c>
      <c r="BQ71" s="19">
        <f>IF(InputDataA_GeneralAssumptions!$F$157="Automatic",InputDataA_GeneralAssumptions!BU174,"Not an input")</f>
        <v>0.42</v>
      </c>
      <c r="BR71" s="19">
        <f>IF(InputDataA_GeneralAssumptions!$F$157="Automatic",InputDataA_GeneralAssumptions!BV174,"Not an input")</f>
        <v>0.42</v>
      </c>
      <c r="BS71" s="19">
        <f>IF(InputDataA_GeneralAssumptions!$F$157="Automatic",InputDataA_GeneralAssumptions!BW174,"Not an input")</f>
        <v>0.42</v>
      </c>
      <c r="BT71" s="19">
        <f>IF(InputDataA_GeneralAssumptions!$F$157="Automatic",InputDataA_GeneralAssumptions!BX174,"Not an input")</f>
        <v>0.42</v>
      </c>
      <c r="BU71" s="19">
        <f>IF(InputDataA_GeneralAssumptions!$F$157="Automatic",InputDataA_GeneralAssumptions!BY174,"Not an input")</f>
        <v>0.42</v>
      </c>
      <c r="BV71" s="19">
        <f>IF(InputDataA_GeneralAssumptions!$F$157="Automatic",InputDataA_GeneralAssumptions!BZ174,"Not an input")</f>
        <v>0.42</v>
      </c>
      <c r="BW71" s="19">
        <f>IF(InputDataA_GeneralAssumptions!$F$157="Automatic",InputDataA_GeneralAssumptions!CA174,"Not an input")</f>
        <v>0.42</v>
      </c>
      <c r="BX71" s="19">
        <f>IF(InputDataA_GeneralAssumptions!$F$157="Automatic",InputDataA_GeneralAssumptions!CB174,"Not an input")</f>
        <v>0.42</v>
      </c>
      <c r="BY71" s="19">
        <f>IF(InputDataA_GeneralAssumptions!$F$157="Automatic",InputDataA_GeneralAssumptions!CC174,"Not an input")</f>
        <v>0.42</v>
      </c>
      <c r="BZ71" s="19">
        <f>IF(InputDataA_GeneralAssumptions!$F$157="Automatic",InputDataA_GeneralAssumptions!CD174,"Not an input")</f>
        <v>0.42</v>
      </c>
      <c r="CA71" s="19">
        <f>IF(InputDataA_GeneralAssumptions!$F$157="Automatic",InputDataA_GeneralAssumptions!CE174,"Not an input")</f>
        <v>0.42</v>
      </c>
      <c r="CB71" s="19">
        <f>IF(InputDataA_GeneralAssumptions!$F$157="Automatic",InputDataA_GeneralAssumptions!CF174,"Not an input")</f>
        <v>0.42</v>
      </c>
      <c r="CC71" s="19">
        <f>IF(InputDataA_GeneralAssumptions!$F$157="Automatic",InputDataA_GeneralAssumptions!CG174,"Not an input")</f>
        <v>0.42</v>
      </c>
      <c r="CD71" s="19">
        <f>IF(InputDataA_GeneralAssumptions!$F$157="Automatic",InputDataA_GeneralAssumptions!CH174,"Not an input")</f>
        <v>0.42</v>
      </c>
      <c r="CE71" s="19">
        <f>IF(InputDataA_GeneralAssumptions!$F$157="Automatic",InputDataA_GeneralAssumptions!CI174,"Not an input")</f>
        <v>0.42</v>
      </c>
    </row>
    <row r="72" spans="1:83">
      <c r="C72" s="170" t="s">
        <v>660</v>
      </c>
      <c r="D72" s="38" t="s">
        <v>697</v>
      </c>
      <c r="E72" s="19">
        <f>IF(InputDataA_GeneralAssumptions!$F$157="Automatic",SQRT(2)*NORMSINV(0.5*(E71+1)),"Not an input")</f>
        <v>0.78260417560566409</v>
      </c>
      <c r="F72" s="19">
        <f>IF(InputDataA_GeneralAssumptions!$F$157="Automatic",SQRT(2)*NORMSINV(0.5*(F71+1)),"Not an input")</f>
        <v>0.78260417560566409</v>
      </c>
      <c r="G72" s="19">
        <f>IF(InputDataA_GeneralAssumptions!$F$157="Automatic",SQRT(2)*NORMSINV(0.5*(G71+1)),"Not an input")</f>
        <v>0.78260417560566409</v>
      </c>
      <c r="H72" s="19">
        <f>IF(InputDataA_GeneralAssumptions!$F$157="Automatic",SQRT(2)*NORMSINV(0.5*(H71+1)),"Not an input")</f>
        <v>0.78260417560566409</v>
      </c>
      <c r="I72" s="19">
        <f>IF(InputDataA_GeneralAssumptions!$F$157="Automatic",SQRT(2)*NORMSINV(0.5*(I71+1)),"Not an input")</f>
        <v>0.78260417560566409</v>
      </c>
      <c r="J72" s="19">
        <f>IF(InputDataA_GeneralAssumptions!$F$157="Automatic",SQRT(2)*NORMSINV(0.5*(J71+1)),"Not an input")</f>
        <v>0.78260417560566409</v>
      </c>
      <c r="K72" s="19">
        <f>IF(InputDataA_GeneralAssumptions!$F$157="Automatic",SQRT(2)*NORMSINV(0.5*(K71+1)),"Not an input")</f>
        <v>0.78260417560566409</v>
      </c>
      <c r="L72" s="19">
        <f>IF(InputDataA_GeneralAssumptions!$F$157="Automatic",SQRT(2)*NORMSINV(0.5*(L71+1)),"Not an input")</f>
        <v>0.78260417560566409</v>
      </c>
      <c r="M72" s="19">
        <f>IF(InputDataA_GeneralAssumptions!$F$157="Automatic",SQRT(2)*NORMSINV(0.5*(M71+1)),"Not an input")</f>
        <v>0.78260417560566409</v>
      </c>
      <c r="N72" s="19">
        <f>IF(InputDataA_GeneralAssumptions!$F$157="Automatic",SQRT(2)*NORMSINV(0.5*(N71+1)),"Not an input")</f>
        <v>0.78260417560566409</v>
      </c>
      <c r="O72" s="19">
        <f>IF(InputDataA_GeneralAssumptions!$F$157="Automatic",SQRT(2)*NORMSINV(0.5*(O71+1)),"Not an input")</f>
        <v>0.78260417560566409</v>
      </c>
      <c r="P72" s="19">
        <f>IF(InputDataA_GeneralAssumptions!$F$157="Automatic",SQRT(2)*NORMSINV(0.5*(P71+1)),"Not an input")</f>
        <v>0.78260417560566409</v>
      </c>
      <c r="Q72" s="19">
        <f>IF(InputDataA_GeneralAssumptions!$F$157="Automatic",SQRT(2)*NORMSINV(0.5*(Q71+1)),"Not an input")</f>
        <v>0.78260417560566409</v>
      </c>
      <c r="R72" s="19">
        <f>IF(InputDataA_GeneralAssumptions!$F$157="Automatic",SQRT(2)*NORMSINV(0.5*(R71+1)),"Not an input")</f>
        <v>0.78260417560566409</v>
      </c>
      <c r="S72" s="19">
        <f>IF(InputDataA_GeneralAssumptions!$F$157="Automatic",SQRT(2)*NORMSINV(0.5*(S71+1)),"Not an input")</f>
        <v>0.78260417560566409</v>
      </c>
      <c r="T72" s="19">
        <f>IF(InputDataA_GeneralAssumptions!$F$157="Automatic",SQRT(2)*NORMSINV(0.5*(T71+1)),"Not an input")</f>
        <v>0.78260417560566409</v>
      </c>
      <c r="U72" s="19">
        <f>IF(InputDataA_GeneralAssumptions!$F$157="Automatic",SQRT(2)*NORMSINV(0.5*(U71+1)),"Not an input")</f>
        <v>0.78260417560566409</v>
      </c>
      <c r="V72" s="19">
        <f>IF(InputDataA_GeneralAssumptions!$F$157="Automatic",SQRT(2)*NORMSINV(0.5*(V71+1)),"Not an input")</f>
        <v>0.78260417560566409</v>
      </c>
      <c r="W72" s="19">
        <f>IF(InputDataA_GeneralAssumptions!$F$157="Automatic",SQRT(2)*NORMSINV(0.5*(W71+1)),"Not an input")</f>
        <v>0.78260417560566409</v>
      </c>
      <c r="X72" s="19">
        <f>IF(InputDataA_GeneralAssumptions!$F$157="Automatic",SQRT(2)*NORMSINV(0.5*(X71+1)),"Not an input")</f>
        <v>0.78260417560566409</v>
      </c>
      <c r="Y72" s="19">
        <f>IF(InputDataA_GeneralAssumptions!$F$157="Automatic",SQRT(2)*NORMSINV(0.5*(Y71+1)),"Not an input")</f>
        <v>0.78260417560566409</v>
      </c>
      <c r="Z72" s="19">
        <f>IF(InputDataA_GeneralAssumptions!$F$157="Automatic",SQRT(2)*NORMSINV(0.5*(Z71+1)),"Not an input")</f>
        <v>0.78260417560566409</v>
      </c>
      <c r="AA72" s="19">
        <f>IF(InputDataA_GeneralAssumptions!$F$157="Automatic",SQRT(2)*NORMSINV(0.5*(AA71+1)),"Not an input")</f>
        <v>0.78260417560566409</v>
      </c>
      <c r="AB72" s="19">
        <f>IF(InputDataA_GeneralAssumptions!$F$157="Automatic",SQRT(2)*NORMSINV(0.5*(AB71+1)),"Not an input")</f>
        <v>0.78260417560566409</v>
      </c>
      <c r="AC72" s="19">
        <f>IF(InputDataA_GeneralAssumptions!$F$157="Automatic",SQRT(2)*NORMSINV(0.5*(AC71+1)),"Not an input")</f>
        <v>0.78260417560566409</v>
      </c>
      <c r="AD72" s="19">
        <f>IF(InputDataA_GeneralAssumptions!$F$157="Automatic",SQRT(2)*NORMSINV(0.5*(AD71+1)),"Not an input")</f>
        <v>0.78260417560566409</v>
      </c>
      <c r="AE72" s="19">
        <f>IF(InputDataA_GeneralAssumptions!$F$157="Automatic",SQRT(2)*NORMSINV(0.5*(AE71+1)),"Not an input")</f>
        <v>0.78260417560566409</v>
      </c>
      <c r="AF72" s="19">
        <f>IF(InputDataA_GeneralAssumptions!$F$157="Automatic",SQRT(2)*NORMSINV(0.5*(AF71+1)),"Not an input")</f>
        <v>0.78260417560566409</v>
      </c>
      <c r="AG72" s="19">
        <f>IF(InputDataA_GeneralAssumptions!$F$157="Automatic",SQRT(2)*NORMSINV(0.5*(AG71+1)),"Not an input")</f>
        <v>0.78260417560566409</v>
      </c>
      <c r="AH72" s="19">
        <f>IF(InputDataA_GeneralAssumptions!$F$157="Automatic",SQRT(2)*NORMSINV(0.5*(AH71+1)),"Not an input")</f>
        <v>0.78260417560566409</v>
      </c>
      <c r="AI72" s="19">
        <f>IF(InputDataA_GeneralAssumptions!$F$157="Automatic",SQRT(2)*NORMSINV(0.5*(AI71+1)),"Not an input")</f>
        <v>0.78260417560566409</v>
      </c>
      <c r="AJ72" s="19">
        <f>IF(InputDataA_GeneralAssumptions!$F$157="Automatic",SQRT(2)*NORMSINV(0.5*(AJ71+1)),"Not an input")</f>
        <v>0.78260417560566409</v>
      </c>
      <c r="AK72" s="19">
        <f>IF(InputDataA_GeneralAssumptions!$F$157="Automatic",SQRT(2)*NORMSINV(0.5*(AK71+1)),"Not an input")</f>
        <v>0.78260417560566409</v>
      </c>
      <c r="AL72" s="19">
        <f>IF(InputDataA_GeneralAssumptions!$F$157="Automatic",SQRT(2)*NORMSINV(0.5*(AL71+1)),"Not an input")</f>
        <v>0.78260417560566409</v>
      </c>
      <c r="AM72" s="19">
        <f>IF(InputDataA_GeneralAssumptions!$F$157="Automatic",SQRT(2)*NORMSINV(0.5*(AM71+1)),"Not an input")</f>
        <v>0.78260417560566409</v>
      </c>
      <c r="AN72" s="19">
        <f>IF(InputDataA_GeneralAssumptions!$F$157="Automatic",SQRT(2)*NORMSINV(0.5*(AN71+1)),"Not an input")</f>
        <v>0.78260417560566409</v>
      </c>
      <c r="AO72" s="19">
        <f>IF(InputDataA_GeneralAssumptions!$F$157="Automatic",SQRT(2)*NORMSINV(0.5*(AO71+1)),"Not an input")</f>
        <v>0.78260417560566409</v>
      </c>
      <c r="AP72" s="19">
        <f>IF(InputDataA_GeneralAssumptions!$F$157="Automatic",SQRT(2)*NORMSINV(0.5*(AP71+1)),"Not an input")</f>
        <v>0.78260417560566409</v>
      </c>
      <c r="AQ72" s="19">
        <f>IF(InputDataA_GeneralAssumptions!$F$157="Automatic",SQRT(2)*NORMSINV(0.5*(AQ71+1)),"Not an input")</f>
        <v>0.78260417560566409</v>
      </c>
      <c r="AR72" s="19">
        <f>IF(InputDataA_GeneralAssumptions!$F$157="Automatic",SQRT(2)*NORMSINV(0.5*(AR71+1)),"Not an input")</f>
        <v>0.78260417560566409</v>
      </c>
      <c r="AS72" s="19">
        <f>IF(InputDataA_GeneralAssumptions!$F$157="Automatic",SQRT(2)*NORMSINV(0.5*(AS71+1)),"Not an input")</f>
        <v>0.78260417560566409</v>
      </c>
      <c r="AT72" s="19">
        <f>IF(InputDataA_GeneralAssumptions!$F$157="Automatic",SQRT(2)*NORMSINV(0.5*(AT71+1)),"Not an input")</f>
        <v>0.78260417560566409</v>
      </c>
      <c r="AU72" s="19">
        <f>IF(InputDataA_GeneralAssumptions!$F$157="Automatic",SQRT(2)*NORMSINV(0.5*(AU71+1)),"Not an input")</f>
        <v>0.78260417560566409</v>
      </c>
      <c r="AV72" s="19">
        <f>IF(InputDataA_GeneralAssumptions!$F$157="Automatic",SQRT(2)*NORMSINV(0.5*(AV71+1)),"Not an input")</f>
        <v>0.78260417560566409</v>
      </c>
      <c r="AW72" s="19">
        <f>IF(InputDataA_GeneralAssumptions!$F$157="Automatic",SQRT(2)*NORMSINV(0.5*(AW71+1)),"Not an input")</f>
        <v>0.78260417560566409</v>
      </c>
      <c r="AX72" s="19">
        <f>IF(InputDataA_GeneralAssumptions!$F$157="Automatic",SQRT(2)*NORMSINV(0.5*(AX71+1)),"Not an input")</f>
        <v>0.78260417560566409</v>
      </c>
      <c r="AY72" s="19">
        <f>IF(InputDataA_GeneralAssumptions!$F$157="Automatic",SQRT(2)*NORMSINV(0.5*(AY71+1)),"Not an input")</f>
        <v>0.78260417560566409</v>
      </c>
      <c r="AZ72" s="19">
        <f>IF(InputDataA_GeneralAssumptions!$F$157="Automatic",SQRT(2)*NORMSINV(0.5*(AZ71+1)),"Not an input")</f>
        <v>0.78260417560566409</v>
      </c>
      <c r="BA72" s="19">
        <f>IF(InputDataA_GeneralAssumptions!$F$157="Automatic",SQRT(2)*NORMSINV(0.5*(BA71+1)),"Not an input")</f>
        <v>0.78260417560566409</v>
      </c>
      <c r="BB72" s="19">
        <f>IF(InputDataA_GeneralAssumptions!$F$157="Automatic",SQRT(2)*NORMSINV(0.5*(BB71+1)),"Not an input")</f>
        <v>0.78260417560566409</v>
      </c>
      <c r="BC72" s="19">
        <f>IF(InputDataA_GeneralAssumptions!$F$157="Automatic",SQRT(2)*NORMSINV(0.5*(BC71+1)),"Not an input")</f>
        <v>0.78260417560566409</v>
      </c>
      <c r="BD72" s="19">
        <f>IF(InputDataA_GeneralAssumptions!$F$157="Automatic",SQRT(2)*NORMSINV(0.5*(BD71+1)),"Not an input")</f>
        <v>0.78260417560566409</v>
      </c>
      <c r="BE72" s="19">
        <f>IF(InputDataA_GeneralAssumptions!$F$157="Automatic",SQRT(2)*NORMSINV(0.5*(BE71+1)),"Not an input")</f>
        <v>0.78260417560566409</v>
      </c>
      <c r="BF72" s="19">
        <f>IF(InputDataA_GeneralAssumptions!$F$157="Automatic",SQRT(2)*NORMSINV(0.5*(BF71+1)),"Not an input")</f>
        <v>0.78260417560566409</v>
      </c>
      <c r="BG72" s="19">
        <f>IF(InputDataA_GeneralAssumptions!$F$157="Automatic",SQRT(2)*NORMSINV(0.5*(BG71+1)),"Not an input")</f>
        <v>0.78260417560566409</v>
      </c>
      <c r="BH72" s="19">
        <f>IF(InputDataA_GeneralAssumptions!$F$157="Automatic",SQRT(2)*NORMSINV(0.5*(BH71+1)),"Not an input")</f>
        <v>0.78260417560566409</v>
      </c>
      <c r="BI72" s="19">
        <f>IF(InputDataA_GeneralAssumptions!$F$157="Automatic",SQRT(2)*NORMSINV(0.5*(BI71+1)),"Not an input")</f>
        <v>0.78260417560566409</v>
      </c>
      <c r="BJ72" s="19">
        <f>IF(InputDataA_GeneralAssumptions!$F$157="Automatic",SQRT(2)*NORMSINV(0.5*(BJ71+1)),"Not an input")</f>
        <v>0.78260417560566409</v>
      </c>
      <c r="BK72" s="19">
        <f>IF(InputDataA_GeneralAssumptions!$F$157="Automatic",SQRT(2)*NORMSINV(0.5*(BK71+1)),"Not an input")</f>
        <v>0.78260417560566409</v>
      </c>
      <c r="BL72" s="19">
        <f>IF(InputDataA_GeneralAssumptions!$F$157="Automatic",SQRT(2)*NORMSINV(0.5*(BL71+1)),"Not an input")</f>
        <v>0.78260417560566409</v>
      </c>
      <c r="BM72" s="19">
        <f>IF(InputDataA_GeneralAssumptions!$F$157="Automatic",SQRT(2)*NORMSINV(0.5*(BM71+1)),"Not an input")</f>
        <v>0.78260417560566409</v>
      </c>
      <c r="BN72" s="19">
        <f>IF(InputDataA_GeneralAssumptions!$F$157="Automatic",SQRT(2)*NORMSINV(0.5*(BN71+1)),"Not an input")</f>
        <v>0.78260417560566409</v>
      </c>
      <c r="BO72" s="19">
        <f>IF(InputDataA_GeneralAssumptions!$F$157="Automatic",SQRT(2)*NORMSINV(0.5*(BO71+1)),"Not an input")</f>
        <v>0.78260417560566409</v>
      </c>
      <c r="BP72" s="19">
        <f>IF(InputDataA_GeneralAssumptions!$F$157="Automatic",SQRT(2)*NORMSINV(0.5*(BP71+1)),"Not an input")</f>
        <v>0.78260417560566409</v>
      </c>
      <c r="BQ72" s="19">
        <f>IF(InputDataA_GeneralAssumptions!$F$157="Automatic",SQRT(2)*NORMSINV(0.5*(BQ71+1)),"Not an input")</f>
        <v>0.78260417560566409</v>
      </c>
      <c r="BR72" s="19">
        <f>IF(InputDataA_GeneralAssumptions!$F$157="Automatic",SQRT(2)*NORMSINV(0.5*(BR71+1)),"Not an input")</f>
        <v>0.78260417560566409</v>
      </c>
      <c r="BS72" s="19">
        <f>IF(InputDataA_GeneralAssumptions!$F$157="Automatic",SQRT(2)*NORMSINV(0.5*(BS71+1)),"Not an input")</f>
        <v>0.78260417560566409</v>
      </c>
      <c r="BT72" s="19">
        <f>IF(InputDataA_GeneralAssumptions!$F$157="Automatic",SQRT(2)*NORMSINV(0.5*(BT71+1)),"Not an input")</f>
        <v>0.78260417560566409</v>
      </c>
      <c r="BU72" s="19">
        <f>IF(InputDataA_GeneralAssumptions!$F$157="Automatic",SQRT(2)*NORMSINV(0.5*(BU71+1)),"Not an input")</f>
        <v>0.78260417560566409</v>
      </c>
      <c r="BV72" s="19">
        <f>IF(InputDataA_GeneralAssumptions!$F$157="Automatic",SQRT(2)*NORMSINV(0.5*(BV71+1)),"Not an input")</f>
        <v>0.78260417560566409</v>
      </c>
      <c r="BW72" s="19">
        <f>IF(InputDataA_GeneralAssumptions!$F$157="Automatic",SQRT(2)*NORMSINV(0.5*(BW71+1)),"Not an input")</f>
        <v>0.78260417560566409</v>
      </c>
      <c r="BX72" s="19">
        <f>IF(InputDataA_GeneralAssumptions!$F$157="Automatic",SQRT(2)*NORMSINV(0.5*(BX71+1)),"Not an input")</f>
        <v>0.78260417560566409</v>
      </c>
      <c r="BY72" s="19">
        <f>IF(InputDataA_GeneralAssumptions!$F$157="Automatic",SQRT(2)*NORMSINV(0.5*(BY71+1)),"Not an input")</f>
        <v>0.78260417560566409</v>
      </c>
      <c r="BZ72" s="19">
        <f>IF(InputDataA_GeneralAssumptions!$F$157="Automatic",SQRT(2)*NORMSINV(0.5*(BZ71+1)),"Not an input")</f>
        <v>0.78260417560566409</v>
      </c>
      <c r="CA72" s="19">
        <f>IF(InputDataA_GeneralAssumptions!$F$157="Automatic",SQRT(2)*NORMSINV(0.5*(CA71+1)),"Not an input")</f>
        <v>0.78260417560566409</v>
      </c>
      <c r="CB72" s="19">
        <f>IF(InputDataA_GeneralAssumptions!$F$157="Automatic",SQRT(2)*NORMSINV(0.5*(CB71+1)),"Not an input")</f>
        <v>0.78260417560566409</v>
      </c>
      <c r="CC72" s="19">
        <f>IF(InputDataA_GeneralAssumptions!$F$157="Automatic",SQRT(2)*NORMSINV(0.5*(CC71+1)),"Not an input")</f>
        <v>0.78260417560566409</v>
      </c>
      <c r="CD72" s="19">
        <f>IF(InputDataA_GeneralAssumptions!$F$157="Automatic",SQRT(2)*NORMSINV(0.5*(CD71+1)),"Not an input")</f>
        <v>0.78260417560566409</v>
      </c>
      <c r="CE72" s="19">
        <f>IF(InputDataA_GeneralAssumptions!$F$157="Automatic",SQRT(2)*NORMSINV(0.5*(CE71+1)),"Not an input")</f>
        <v>0.78260417560566409</v>
      </c>
    </row>
    <row r="73" spans="1:83">
      <c r="C73" s="170" t="s">
        <v>661</v>
      </c>
      <c r="D73" s="38" t="s">
        <v>698</v>
      </c>
      <c r="E73" s="19">
        <f>IF(InputDataA_GeneralAssumptions!$F$157="Automatic",LN($D$76)-E72*NORMSINV(E75),"Not an input")</f>
        <v>1.8206095601357215</v>
      </c>
      <c r="F73" s="19">
        <f>IF(InputDataA_GeneralAssumptions!$F$157="Automatic",E73+LN(1+F30)-0.5*(F72^2-E72^2),"Not an input")</f>
        <v>1.8300763121129553</v>
      </c>
      <c r="G73" s="19">
        <f>IF(InputDataA_GeneralAssumptions!$F$157="Automatic",F73+LN(1+G30)-0.5*(G72^2-F72^2),"Not an input")</f>
        <v>1.8396504645008314</v>
      </c>
      <c r="H73" s="19">
        <f>IF(InputDataA_GeneralAssumptions!$F$157="Automatic",G73+LN(1+H30)-0.5*(H72^2-G72^2),"Not an input")</f>
        <v>1.8492692358117571</v>
      </c>
      <c r="I73" s="19">
        <f>IF(InputDataA_GeneralAssumptions!$F$157="Automatic",H73+LN(1+I30)-0.5*(I72^2-H72^2),"Not an input")</f>
        <v>1.8588339103954463</v>
      </c>
      <c r="J73" s="19">
        <f>IF(InputDataA_GeneralAssumptions!$F$157="Automatic",I73+LN(1+J30)-0.5*(J72^2-I72^2),"Not an input")</f>
        <v>1.8683433057955705</v>
      </c>
      <c r="K73" s="19">
        <f>IF(InputDataA_GeneralAssumptions!$F$157="Automatic",J73+LN(1+K30)-0.5*(K72^2-J72^2),"Not an input")</f>
        <v>1.877844973936879</v>
      </c>
      <c r="L73" s="19">
        <f>IF(InputDataA_GeneralAssumptions!$F$157="Automatic",K73+LN(1+L30)-0.5*(L72^2-K72^2),"Not an input")</f>
        <v>1.8873251306749428</v>
      </c>
      <c r="M73" s="19">
        <f>IF(InputDataA_GeneralAssumptions!$F$157="Automatic",L73+LN(1+M30)-0.5*(M72^2-L72^2),"Not an input")</f>
        <v>1.8966354144868312</v>
      </c>
      <c r="N73" s="19">
        <f>IF(InputDataA_GeneralAssumptions!$F$157="Automatic",M73+LN(1+N30)-0.5*(N72^2-M72^2),"Not an input")</f>
        <v>1.9055621780719121</v>
      </c>
      <c r="O73" s="19">
        <f>IF(InputDataA_GeneralAssumptions!$F$157="Automatic",N73+LN(1+O30)-0.5*(O72^2-N72^2),"Not an input")</f>
        <v>1.9138826551195689</v>
      </c>
      <c r="P73" s="19">
        <f>IF(InputDataA_GeneralAssumptions!$F$157="Automatic",O73+LN(1+P30)-0.5*(P72^2-O72^2),"Not an input")</f>
        <v>1.9216284133369195</v>
      </c>
      <c r="Q73" s="19">
        <f>IF(InputDataA_GeneralAssumptions!$F$157="Automatic",P73+LN(1+Q30)-0.5*(Q72^2-P72^2),"Not an input")</f>
        <v>1.9288616686004487</v>
      </c>
      <c r="R73" s="19">
        <f>IF(InputDataA_GeneralAssumptions!$F$157="Automatic",Q73+LN(1+R30)-0.5*(R72^2-Q72^2),"Not an input")</f>
        <v>1.9356062390359421</v>
      </c>
      <c r="S73" s="19">
        <f>IF(InputDataA_GeneralAssumptions!$F$157="Automatic",R73+LN(1+S30)-0.5*(S72^2-R72^2),"Not an input")</f>
        <v>1.9420319845089886</v>
      </c>
      <c r="T73" s="19">
        <f>IF(InputDataA_GeneralAssumptions!$F$157="Automatic",S73+LN(1+T30)-0.5*(T72^2-S72^2),"Not an input")</f>
        <v>1.9481768818545484</v>
      </c>
      <c r="U73" s="19">
        <f>IF(InputDataA_GeneralAssumptions!$F$157="Automatic",T73+LN(1+U30)-0.5*(U72^2-T72^2),"Not an input")</f>
        <v>1.9540456457769027</v>
      </c>
      <c r="V73" s="19">
        <f>IF(InputDataA_GeneralAssumptions!$F$157="Automatic",U73+LN(1+V30)-0.5*(V72^2-U72^2),"Not an input")</f>
        <v>1.9596711814741592</v>
      </c>
      <c r="W73" s="19">
        <f>IF(InputDataA_GeneralAssumptions!$F$157="Automatic",V73+LN(1+W30)-0.5*(W72^2-V72^2),"Not an input")</f>
        <v>1.9650864314320378</v>
      </c>
      <c r="X73" s="19">
        <f>IF(InputDataA_GeneralAssumptions!$F$157="Automatic",W73+LN(1+X30)-0.5*(X72^2-W72^2),"Not an input")</f>
        <v>1.9703277652019819</v>
      </c>
      <c r="Y73" s="19">
        <f>IF(InputDataA_GeneralAssumptions!$F$157="Automatic",X73+LN(1+Y30)-0.5*(Y72^2-X72^2),"Not an input")</f>
        <v>1.9754216975083216</v>
      </c>
      <c r="Z73" s="19">
        <f>IF(InputDataA_GeneralAssumptions!$F$157="Automatic",Y73+LN(1+Z30)-0.5*(Z72^2-Y72^2),"Not an input")</f>
        <v>1.9804165594437835</v>
      </c>
      <c r="AA73" s="19">
        <f>IF(InputDataA_GeneralAssumptions!$F$157="Automatic",Z73+LN(1+AA30)-0.5*(AA72^2-Z72^2),"Not an input")</f>
        <v>1.9853941035234155</v>
      </c>
      <c r="AB73" s="19">
        <f>IF(InputDataA_GeneralAssumptions!$F$157="Automatic",AA73+LN(1+AB30)-0.5*(AB72^2-AA72^2),"Not an input")</f>
        <v>1.9903824731126558</v>
      </c>
      <c r="AC73" s="19">
        <f>IF(InputDataA_GeneralAssumptions!$F$157="Automatic",AB73+LN(1+AC30)-0.5*(AC72^2-AB72^2),"Not an input")</f>
        <v>1.9954021602074645</v>
      </c>
      <c r="AD73" s="19">
        <f>IF(InputDataA_GeneralAssumptions!$F$157="Automatic",AC73+LN(1+AD30)-0.5*(AD72^2-AC72^2),"Not an input")</f>
        <v>2.0004862685269318</v>
      </c>
      <c r="AE73" s="19">
        <f>IF(InputDataA_GeneralAssumptions!$F$157="Automatic",AD73+LN(1+AE30)-0.5*(AE72^2-AD72^2),"Not an input")</f>
        <v>2.0056335180830684</v>
      </c>
      <c r="AF73" s="19">
        <f>IF(InputDataA_GeneralAssumptions!$F$157="Automatic",AE73+LN(1+AF30)-0.5*(AF72^2-AE72^2),"Not an input")</f>
        <v>2.0107991835815895</v>
      </c>
      <c r="AG73" s="19">
        <f>IF(InputDataA_GeneralAssumptions!$F$157="Automatic",AF73+LN(1+AG30)-0.5*(AG72^2-AF72^2),"Not an input")</f>
        <v>2.0159534472929979</v>
      </c>
      <c r="AH73" s="19">
        <f>IF(InputDataA_GeneralAssumptions!$F$157="Automatic",AG73+LN(1+AH30)-0.5*(AH72^2-AG72^2),"Not an input")</f>
        <v>2.0210802001910948</v>
      </c>
      <c r="AI73" s="19">
        <f>IF(InputDataA_GeneralAssumptions!$F$157="Automatic",AH73+LN(1+AI30)-0.5*(AI72^2-AH72^2),"Not an input")</f>
        <v>2.0261582213891298</v>
      </c>
      <c r="AJ73" s="19">
        <f>IF(InputDataA_GeneralAssumptions!$F$157="Automatic",AI73+LN(1+AJ30)-0.5*(AJ72^2-AI72^2),"Not an input")</f>
        <v>2.0311514614615032</v>
      </c>
      <c r="AK73" s="19">
        <f>IF(InputDataA_GeneralAssumptions!$F$157="Automatic",AJ73+LN(1+AK30)-0.5*(AK72^2-AJ72^2),"Not an input")</f>
        <v>2.0360170806969116</v>
      </c>
      <c r="AL73" s="19">
        <f>IF(InputDataA_GeneralAssumptions!$F$157="Automatic",AK73+LN(1+AL30)-0.5*(AL72^2-AK72^2),"Not an input")</f>
        <v>2.0407474146055953</v>
      </c>
      <c r="AM73" s="19">
        <f>IF(InputDataA_GeneralAssumptions!$F$157="Automatic",AL73+LN(1+AM30)-0.5*(AM72^2-AL72^2),"Not an input")</f>
        <v>2.0453648403953957</v>
      </c>
      <c r="AN73" s="19">
        <f>IF(InputDataA_GeneralAssumptions!$F$157="Automatic",AM73+LN(1+AN30)-0.5*(AN72^2-AM72^2),"Not an input")</f>
        <v>2.0498953134930105</v>
      </c>
      <c r="AO73" s="19">
        <f>IF(InputDataA_GeneralAssumptions!$F$157="Automatic",AN73+LN(1+AO30)-0.5*(AO72^2-AN72^2),"Not an input")</f>
        <v>2.054335655091128</v>
      </c>
      <c r="AP73" s="19">
        <f>IF(InputDataA_GeneralAssumptions!$F$157="Automatic",AO73+LN(1+AP30)-0.5*(AP72^2-AO72^2),"Not an input")</f>
        <v>2.0587407546306986</v>
      </c>
      <c r="AQ73" s="19">
        <f>IF(InputDataA_GeneralAssumptions!$F$157="Automatic",AP73+LN(1+AQ30)-0.5*(AQ72^2-AP72^2),"Not an input")</f>
        <v>2.0632192796267574</v>
      </c>
      <c r="AR73" s="19">
        <f>IF(InputDataA_GeneralAssumptions!$F$157="Automatic",AQ73+LN(1+AR30)-0.5*(AR72^2-AQ72^2),"Not an input")</f>
        <v>2.0678047298358626</v>
      </c>
      <c r="AS73" s="19">
        <f>IF(InputDataA_GeneralAssumptions!$F$157="Automatic",AR73+LN(1+AS30)-0.5*(AS72^2-AR72^2),"Not an input")</f>
        <v>2.0724000135019005</v>
      </c>
      <c r="AT73" s="19">
        <f>IF(InputDataA_GeneralAssumptions!$F$157="Automatic",AS73+LN(1+AT30)-0.5*(AT72^2-AS72^2),"Not an input")</f>
        <v>2.0768764958910078</v>
      </c>
      <c r="AU73" s="19">
        <f>IF(InputDataA_GeneralAssumptions!$F$157="Automatic",AT73+LN(1+AU30)-0.5*(AU72^2-AT72^2),"Not an input")</f>
        <v>2.081256698029633</v>
      </c>
      <c r="AV73" s="19">
        <f>IF(InputDataA_GeneralAssumptions!$F$157="Automatic",AU73+LN(1+AV30)-0.5*(AV72^2-AU72^2),"Not an input")</f>
        <v>2.0856582892807931</v>
      </c>
      <c r="AW73" s="19">
        <f>IF(InputDataA_GeneralAssumptions!$F$157="Automatic",AV73+LN(1+AW30)-0.5*(AW72^2-AV72^2),"Not an input")</f>
        <v>2.090066117229612</v>
      </c>
      <c r="AX73" s="19">
        <f>IF(InputDataA_GeneralAssumptions!$F$157="Automatic",AW73+LN(1+AX30)-0.5*(AX72^2-AW72^2),"Not an input")</f>
        <v>2.0944463016899619</v>
      </c>
      <c r="AY73" s="19">
        <f>IF(InputDataA_GeneralAssumptions!$F$157="Automatic",AX73+LN(1+AY30)-0.5*(AY72^2-AX72^2),"Not an input")</f>
        <v>2.0987930771157401</v>
      </c>
      <c r="AZ73" s="19">
        <f>IF(InputDataA_GeneralAssumptions!$F$157="Automatic",AY73+LN(1+AZ30)-0.5*(AZ72^2-AY72^2),"Not an input")</f>
        <v>2.1030019361161898</v>
      </c>
      <c r="BA73" s="19">
        <f>IF(InputDataA_GeneralAssumptions!$F$157="Automatic",AZ73+LN(1+BA30)-0.5*(BA72^2-AZ72^2),"Not an input")</f>
        <v>2.1070843406193438</v>
      </c>
      <c r="BB73" s="19">
        <f>IF(InputDataA_GeneralAssumptions!$F$157="Automatic",BA73+LN(1+BB30)-0.5*(BB72^2-BA72^2),"Not an input")</f>
        <v>2.1111136134121584</v>
      </c>
      <c r="BC73" s="19">
        <f>IF(InputDataA_GeneralAssumptions!$F$157="Automatic",BB73+LN(1+BC30)-0.5*(BC72^2-BB72^2),"Not an input")</f>
        <v>2.1150860177643751</v>
      </c>
      <c r="BD73" s="19">
        <f>IF(InputDataA_GeneralAssumptions!$F$157="Automatic",BC73+LN(1+BD30)-0.5*(BD72^2-BC72^2),"Not an input")</f>
        <v>2.1189437868167573</v>
      </c>
      <c r="BE73" s="19">
        <f>IF(InputDataA_GeneralAssumptions!$F$157="Automatic",BD73+LN(1+BE30)-0.5*(BE72^2-BD72^2),"Not an input")</f>
        <v>2.1226458107707753</v>
      </c>
      <c r="BF73" s="19">
        <f>IF(InputDataA_GeneralAssumptions!$F$157="Automatic",BE73+LN(1+BF30)-0.5*(BF72^2-BE72^2),"Not an input")</f>
        <v>2.1261962693216612</v>
      </c>
      <c r="BG73" s="19">
        <f>IF(InputDataA_GeneralAssumptions!$F$157="Automatic",BF73+LN(1+BG30)-0.5*(BG72^2-BF72^2),"Not an input")</f>
        <v>2.1295919244275177</v>
      </c>
      <c r="BH73" s="19">
        <f>IF(InputDataA_GeneralAssumptions!$F$157="Automatic",BG73+LN(1+BH30)-0.5*(BH72^2-BG72^2),"Not an input")</f>
        <v>2.1328829632682176</v>
      </c>
      <c r="BI73" s="19">
        <f>IF(InputDataA_GeneralAssumptions!$F$157="Automatic",BH73+LN(1+BI30)-0.5*(BI72^2-BH72^2),"Not an input")</f>
        <v>2.1360839641948757</v>
      </c>
      <c r="BJ73" s="19">
        <f>IF(InputDataA_GeneralAssumptions!$F$157="Automatic",BI73+LN(1+BJ30)-0.5*(BJ72^2-BI72^2),"Not an input")</f>
        <v>2.1392376102990429</v>
      </c>
      <c r="BK73" s="19">
        <f>IF(InputDataA_GeneralAssumptions!$F$157="Automatic",BJ73+LN(1+BK30)-0.5*(BK72^2-BJ72^2),"Not an input")</f>
        <v>2.1424899785106426</v>
      </c>
      <c r="BL73" s="19">
        <f>IF(InputDataA_GeneralAssumptions!$F$157="Automatic",BK73+LN(1+BL30)-0.5*(BL72^2-BK72^2),"Not an input")</f>
        <v>2.1460141914292548</v>
      </c>
      <c r="BM73" s="19">
        <f>IF(InputDataA_GeneralAssumptions!$F$157="Automatic",BL73+LN(1+BM30)-0.5*(BM72^2-BL72^2),"Not an input")</f>
        <v>2.1500288379274308</v>
      </c>
      <c r="BN73" s="19">
        <f>IF(InputDataA_GeneralAssumptions!$F$157="Automatic",BM73+LN(1+BN30)-0.5*(BN72^2-BM72^2),"Not an input")</f>
        <v>2.1544561362822718</v>
      </c>
      <c r="BO73" s="19">
        <f>IF(InputDataA_GeneralAssumptions!$F$157="Automatic",BN73+LN(1+BO30)-0.5*(BO72^2-BN72^2),"Not an input")</f>
        <v>2.1591983345503181</v>
      </c>
      <c r="BP73" s="19">
        <f>IF(InputDataA_GeneralAssumptions!$F$157="Automatic",BO73+LN(1+BP30)-0.5*(BP72^2-BO72^2),"Not an input")</f>
        <v>2.1641968512149052</v>
      </c>
      <c r="BQ73" s="19">
        <f>IF(InputDataA_GeneralAssumptions!$F$157="Automatic",BP73+LN(1+BQ30)-0.5*(BQ72^2-BP72^2),"Not an input")</f>
        <v>2.1692489893324183</v>
      </c>
      <c r="BR73" s="19">
        <f>IF(InputDataA_GeneralAssumptions!$F$157="Automatic",BQ73+LN(1+BR30)-0.5*(BR72^2-BQ72^2),"Not an input")</f>
        <v>2.1743264129902151</v>
      </c>
      <c r="BS73" s="19">
        <f>IF(InputDataA_GeneralAssumptions!$F$157="Automatic",BR73+LN(1+BS30)-0.5*(BS72^2-BR72^2),"Not an input")</f>
        <v>2.1793902995744938</v>
      </c>
      <c r="BT73" s="19">
        <f>IF(InputDataA_GeneralAssumptions!$F$157="Automatic",BS73+LN(1+BT30)-0.5*(BT72^2-BS72^2),"Not an input")</f>
        <v>2.184388307900389</v>
      </c>
      <c r="BU73" s="19">
        <f>IF(InputDataA_GeneralAssumptions!$F$157="Automatic",BT73+LN(1+BU30)-0.5*(BU72^2-BT72^2),"Not an input")</f>
        <v>2.1893427785484207</v>
      </c>
      <c r="BV73" s="19">
        <f>IF(InputDataA_GeneralAssumptions!$F$157="Automatic",BU73+LN(1+BV30)-0.5*(BV72^2-BU72^2),"Not an input")</f>
        <v>2.1942656507410208</v>
      </c>
      <c r="BW73" s="19">
        <f>IF(InputDataA_GeneralAssumptions!$F$157="Automatic",BV73+LN(1+BW30)-0.5*(BW72^2-BV72^2),"Not an input")</f>
        <v>2.1991267920745741</v>
      </c>
      <c r="BX73" s="19">
        <f>IF(InputDataA_GeneralAssumptions!$F$157="Automatic",BW73+LN(1+BX30)-0.5*(BX72^2-BW72^2),"Not an input")</f>
        <v>2.2039502976142158</v>
      </c>
      <c r="BY73" s="19">
        <f>IF(InputDataA_GeneralAssumptions!$F$157="Automatic",BX73+LN(1+BY30)-0.5*(BY72^2-BX72^2),"Not an input")</f>
        <v>2.2087039212897044</v>
      </c>
      <c r="BZ73" s="19">
        <f>IF(InputDataA_GeneralAssumptions!$F$157="Automatic",BY73+LN(1+BZ30)-0.5*(BZ72^2-BY72^2),"Not an input")</f>
        <v>2.2133658900595456</v>
      </c>
      <c r="CA73" s="19">
        <f>IF(InputDataA_GeneralAssumptions!$F$157="Automatic",BZ73+LN(1+CA30)-0.5*(CA72^2-BZ72^2),"Not an input")</f>
        <v>2.2179481147383706</v>
      </c>
      <c r="CB73" s="19">
        <f>IF(InputDataA_GeneralAssumptions!$F$157="Automatic",CA73+LN(1+CB30)-0.5*(CB72^2-CA72^2),"Not an input")</f>
        <v>2.2224359109371226</v>
      </c>
      <c r="CC73" s="19">
        <f>IF(InputDataA_GeneralAssumptions!$F$157="Automatic",CB73+LN(1+CC30)-0.5*(CC72^2-CB72^2),"Not an input")</f>
        <v>2.226831074599219</v>
      </c>
      <c r="CD73" s="19">
        <f>IF(InputDataA_GeneralAssumptions!$F$157="Automatic",CC73+LN(1+CD30)-0.5*(CD72^2-CC72^2),"Not an input")</f>
        <v>2.231121968613234</v>
      </c>
      <c r="CE73" s="19" t="e">
        <f>IF(InputDataA_GeneralAssumptions!$F$157="Automatic",CD73+LN(1+CE30)-0.5*(CE72^2-CD72^2),"Not an input")</f>
        <v>#VALUE!</v>
      </c>
    </row>
    <row r="74" spans="1:83">
      <c r="C74" s="170" t="s">
        <v>650</v>
      </c>
      <c r="D74" s="38" t="s">
        <v>703</v>
      </c>
      <c r="E74" s="19">
        <f>IF(InputDataA_GeneralAssumptions!$F$157="Automatic",(1/E72)*NORMDIST((LN($D$76)-(E73))/E72,0,1,FALSE)/NORMSDIST((LN($D$76)-(E73))/E72),InputDataA_GeneralAssumptions!I159)</f>
        <v>3.4055711730430982</v>
      </c>
      <c r="F74" s="19">
        <f>IF(InputDataA_GeneralAssumptions!$F$157="Automatic",(1/F72)*NORMDIST((LN($D$76)-(F73))/F72,0,1,FALSE)/NORMSDIST((LN($D$76)-(F73))/F72),InputDataA_GeneralAssumptions!J159)</f>
        <v>3.4195353788349383</v>
      </c>
      <c r="G74" s="19">
        <f>IF(InputDataA_GeneralAssumptions!$F$157="Automatic",(1/G72)*NORMDIST((LN($D$76)-(G73))/G72,0,1,FALSE)/NORMSDIST((LN($D$76)-(G73))/G72),InputDataA_GeneralAssumptions!K159)</f>
        <v>3.4336670513188103</v>
      </c>
      <c r="H74" s="19">
        <f>IF(InputDataA_GeneralAssumptions!$F$157="Automatic",(1/H72)*NORMDIST((LN($D$76)-(H73))/H72,0,1,FALSE)/NORMSDIST((LN($D$76)-(H73))/H72),InputDataA_GeneralAssumptions!L159)</f>
        <v>3.4478736678446062</v>
      </c>
      <c r="I74" s="19">
        <f>IF(InputDataA_GeneralAssumptions!$F$157="Automatic",(1/I72)*NORMDIST((LN($D$76)-(I73))/I72,0,1,FALSE)/NORMSDIST((LN($D$76)-(I73))/I72),InputDataA_GeneralAssumptions!M159)</f>
        <v>3.462009344171106</v>
      </c>
      <c r="J74" s="19">
        <f>IF(InputDataA_GeneralAssumptions!$F$157="Automatic",(1/J72)*NORMDIST((LN($D$76)-(J73))/J72,0,1,FALSE)/NORMSDIST((LN($D$76)-(J73))/J72),InputDataA_GeneralAssumptions!N159)</f>
        <v>3.4760721101269572</v>
      </c>
      <c r="K74" s="19">
        <f>IF(InputDataA_GeneralAssumptions!$F$157="Automatic",(1/K72)*NORMDIST((LN($D$76)-(K73))/K72,0,1,FALSE)/NORMSDIST((LN($D$76)-(K73))/K72),InputDataA_GeneralAssumptions!O159)</f>
        <v>3.4901321314418317</v>
      </c>
      <c r="L74" s="19">
        <f>IF(InputDataA_GeneralAssumptions!$F$157="Automatic",(1/L72)*NORMDIST((LN($D$76)-(L73))/L72,0,1,FALSE)/NORMSDIST((LN($D$76)-(L73))/L72),InputDataA_GeneralAssumptions!P159)</f>
        <v>3.5041689039613191</v>
      </c>
      <c r="M74" s="19">
        <f>IF(InputDataA_GeneralAssumptions!$F$157="Automatic",(1/M72)*NORMDIST((LN($D$76)-(M73))/M72,0,1,FALSE)/NORMSDIST((LN($D$76)-(M73))/M72),InputDataA_GeneralAssumptions!Q159)</f>
        <v>3.517962434057186</v>
      </c>
      <c r="N74" s="19">
        <f>IF(InputDataA_GeneralAssumptions!$F$157="Automatic",(1/N72)*NORMDIST((LN($D$76)-(N73))/N72,0,1,FALSE)/NORMSDIST((LN($D$76)-(N73))/N72),InputDataA_GeneralAssumptions!R159)</f>
        <v>3.5311954113796107</v>
      </c>
      <c r="O74" s="19">
        <f>IF(InputDataA_GeneralAssumptions!$F$157="Automatic",(1/O72)*NORMDIST((LN($D$76)-(O73))/O72,0,1,FALSE)/NORMSDIST((LN($D$76)-(O73))/O72),InputDataA_GeneralAssumptions!S159)</f>
        <v>3.5435363252663774</v>
      </c>
      <c r="P74" s="19">
        <f>IF(InputDataA_GeneralAssumptions!$F$157="Automatic",(1/P72)*NORMDIST((LN($D$76)-(P73))/P72,0,1,FALSE)/NORMSDIST((LN($D$76)-(P73))/P72),InputDataA_GeneralAssumptions!T159)</f>
        <v>3.5550305811090945</v>
      </c>
      <c r="Q74" s="19">
        <f>IF(InputDataA_GeneralAssumptions!$F$157="Automatic",(1/Q72)*NORMDIST((LN($D$76)-(Q73))/Q72,0,1,FALSE)/NORMSDIST((LN($D$76)-(Q73))/Q72),InputDataA_GeneralAssumptions!U159)</f>
        <v>3.5657692987179774</v>
      </c>
      <c r="R74" s="19">
        <f>IF(InputDataA_GeneralAssumptions!$F$157="Automatic",(1/R72)*NORMDIST((LN($D$76)-(R73))/R72,0,1,FALSE)/NORMSDIST((LN($D$76)-(R73))/R72),InputDataA_GeneralAssumptions!V159)</f>
        <v>3.5757868127313359</v>
      </c>
      <c r="S74" s="19">
        <f>IF(InputDataA_GeneralAssumptions!$F$157="Automatic",(1/S72)*NORMDIST((LN($D$76)-(S73))/S72,0,1,FALSE)/NORMSDIST((LN($D$76)-(S73))/S72),InputDataA_GeneralAssumptions!W159)</f>
        <v>3.5853346358629912</v>
      </c>
      <c r="T74" s="19">
        <f>IF(InputDataA_GeneralAssumptions!$F$157="Automatic",(1/T72)*NORMDIST((LN($D$76)-(T73))/T72,0,1,FALSE)/NORMSDIST((LN($D$76)-(T73))/T72),InputDataA_GeneralAssumptions!X159)</f>
        <v>3.5944686513853092</v>
      </c>
      <c r="U74" s="19">
        <f>IF(InputDataA_GeneralAssumptions!$F$157="Automatic",(1/U72)*NORMDIST((LN($D$76)-(U73))/U72,0,1,FALSE)/NORMSDIST((LN($D$76)-(U73))/U72),InputDataA_GeneralAssumptions!Y159)</f>
        <v>3.6031953866591668</v>
      </c>
      <c r="V74" s="19">
        <f>IF(InputDataA_GeneralAssumptions!$F$157="Automatic",(1/V72)*NORMDIST((LN($D$76)-(V73))/V72,0,1,FALSE)/NORMSDIST((LN($D$76)-(V73))/V72),InputDataA_GeneralAssumptions!Z159)</f>
        <v>3.6115633446052215</v>
      </c>
      <c r="W74" s="19">
        <f>IF(InputDataA_GeneralAssumptions!$F$157="Automatic",(1/W72)*NORMDIST((LN($D$76)-(W73))/W72,0,1,FALSE)/NORMSDIST((LN($D$76)-(W73))/W72),InputDataA_GeneralAssumptions!AA159)</f>
        <v>3.6196211710620485</v>
      </c>
      <c r="X74" s="19">
        <f>IF(InputDataA_GeneralAssumptions!$F$157="Automatic",(1/X72)*NORMDIST((LN($D$76)-(X73))/X72,0,1,FALSE)/NORMSDIST((LN($D$76)-(X73))/X72),InputDataA_GeneralAssumptions!AB159)</f>
        <v>3.6274226934308165</v>
      </c>
      <c r="Y74" s="19">
        <f>IF(InputDataA_GeneralAssumptions!$F$157="Automatic",(1/Y72)*NORMDIST((LN($D$76)-(Y73))/Y72,0,1,FALSE)/NORMSDIST((LN($D$76)-(Y73))/Y72),InputDataA_GeneralAssumptions!AC159)</f>
        <v>3.6350071431114901</v>
      </c>
      <c r="Z74" s="19">
        <f>IF(InputDataA_GeneralAssumptions!$F$157="Automatic",(1/Z72)*NORMDIST((LN($D$76)-(Z73))/Z72,0,1,FALSE)/NORMSDIST((LN($D$76)-(Z73))/Z72),InputDataA_GeneralAssumptions!AD159)</f>
        <v>3.642446304823276</v>
      </c>
      <c r="AA74" s="19">
        <f>IF(InputDataA_GeneralAssumptions!$F$157="Automatic",(1/AA72)*NORMDIST((LN($D$76)-(AA73))/AA72,0,1,FALSE)/NORMSDIST((LN($D$76)-(AA73))/AA72),InputDataA_GeneralAssumptions!AE159)</f>
        <v>3.6498618516099075</v>
      </c>
      <c r="AB74" s="19">
        <f>IF(InputDataA_GeneralAssumptions!$F$157="Automatic",(1/AB72)*NORMDIST((LN($D$76)-(AB73))/AB72,0,1,FALSE)/NORMSDIST((LN($D$76)-(AB73))/AB72),InputDataA_GeneralAssumptions!AF159)</f>
        <v>3.6572956984240852</v>
      </c>
      <c r="AC74" s="19">
        <f>IF(InputDataA_GeneralAssumptions!$F$157="Automatic",(1/AC72)*NORMDIST((LN($D$76)-(AC73))/AC72,0,1,FALSE)/NORMSDIST((LN($D$76)-(AC73))/AC72),InputDataA_GeneralAssumptions!AG159)</f>
        <v>3.6647784019189045</v>
      </c>
      <c r="AD74" s="19">
        <f>IF(InputDataA_GeneralAssumptions!$F$157="Automatic",(1/AD72)*NORMDIST((LN($D$76)-(AD73))/AD72,0,1,FALSE)/NORMSDIST((LN($D$76)-(AD73))/AD72),InputDataA_GeneralAssumptions!AH159)</f>
        <v>3.67235936266992</v>
      </c>
      <c r="AE74" s="19">
        <f>IF(InputDataA_GeneralAssumptions!$F$157="Automatic",(1/AE72)*NORMDIST((LN($D$76)-(AE73))/AE72,0,1,FALSE)/NORMSDIST((LN($D$76)-(AE73))/AE72),InputDataA_GeneralAssumptions!AI159)</f>
        <v>3.6800367470446154</v>
      </c>
      <c r="AF74" s="19">
        <f>IF(InputDataA_GeneralAssumptions!$F$157="Automatic",(1/AF72)*NORMDIST((LN($D$76)-(AF73))/AF72,0,1,FALSE)/NORMSDIST((LN($D$76)-(AF73))/AF72),InputDataA_GeneralAssumptions!AJ159)</f>
        <v>3.6877438896928294</v>
      </c>
      <c r="AG74" s="19">
        <f>IF(InputDataA_GeneralAssumptions!$F$157="Automatic",(1/AG72)*NORMDIST((LN($D$76)-(AG73))/AG72,0,1,FALSE)/NORMSDIST((LN($D$76)-(AG73))/AG72),InputDataA_GeneralAssumptions!AK159)</f>
        <v>3.6954362979151498</v>
      </c>
      <c r="AH74" s="19">
        <f>IF(InputDataA_GeneralAssumptions!$F$157="Automatic",(1/AH72)*NORMDIST((LN($D$76)-(AH73))/AH72,0,1,FALSE)/NORMSDIST((LN($D$76)-(AH73))/AH72),InputDataA_GeneralAssumptions!AL159)</f>
        <v>3.7030898949511681</v>
      </c>
      <c r="AI74" s="19">
        <f>IF(InputDataA_GeneralAssumptions!$F$157="Automatic",(1/AI72)*NORMDIST((LN($D$76)-(AI73))/AI72,0,1,FALSE)/NORMSDIST((LN($D$76)-(AI73))/AI72),InputDataA_GeneralAssumptions!AM159)</f>
        <v>3.7106729416790789</v>
      </c>
      <c r="AJ74" s="19">
        <f>IF(InputDataA_GeneralAssumptions!$F$157="Automatic",(1/AJ72)*NORMDIST((LN($D$76)-(AJ73))/AJ72,0,1,FALSE)/NORMSDIST((LN($D$76)-(AJ73))/AJ72),InputDataA_GeneralAssumptions!AN159)</f>
        <v>3.7181315103934649</v>
      </c>
      <c r="AK74" s="19">
        <f>IF(InputDataA_GeneralAssumptions!$F$157="Automatic",(1/AK72)*NORMDIST((LN($D$76)-(AK73))/AK72,0,1,FALSE)/NORMSDIST((LN($D$76)-(AK73))/AK72),InputDataA_GeneralAssumptions!AO159)</f>
        <v>3.7254014677451659</v>
      </c>
      <c r="AL74" s="19">
        <f>IF(InputDataA_GeneralAssumptions!$F$157="Automatic",(1/AL72)*NORMDIST((LN($D$76)-(AL73))/AL72,0,1,FALSE)/NORMSDIST((LN($D$76)-(AL73))/AL72),InputDataA_GeneralAssumptions!AP159)</f>
        <v>3.7324711928658805</v>
      </c>
      <c r="AM74" s="19">
        <f>IF(InputDataA_GeneralAssumptions!$F$157="Automatic",(1/AM72)*NORMDIST((LN($D$76)-(AM73))/AM72,0,1,FALSE)/NORMSDIST((LN($D$76)-(AM73))/AM72),InputDataA_GeneralAssumptions!AQ159)</f>
        <v>3.7393739747769943</v>
      </c>
      <c r="AN74" s="19">
        <f>IF(InputDataA_GeneralAssumptions!$F$157="Automatic",(1/AN72)*NORMDIST((LN($D$76)-(AN73))/AN72,0,1,FALSE)/NORMSDIST((LN($D$76)-(AN73))/AN72),InputDataA_GeneralAssumptions!AR159)</f>
        <v>3.7461484929961126</v>
      </c>
      <c r="AO74" s="19">
        <f>IF(InputDataA_GeneralAssumptions!$F$157="Automatic",(1/AO72)*NORMDIST((LN($D$76)-(AO73))/AO72,0,1,FALSE)/NORMSDIST((LN($D$76)-(AO73))/AO72),InputDataA_GeneralAssumptions!AS159)</f>
        <v>3.7527898879840751</v>
      </c>
      <c r="AP74" s="19">
        <f>IF(InputDataA_GeneralAssumptions!$F$157="Automatic",(1/AP72)*NORMDIST((LN($D$76)-(AP73))/AP72,0,1,FALSE)/NORMSDIST((LN($D$76)-(AP73))/AP72),InputDataA_GeneralAssumptions!AT159)</f>
        <v>3.7593801822481026</v>
      </c>
      <c r="AQ74" s="19">
        <f>IF(InputDataA_GeneralAssumptions!$F$157="Automatic",(1/AQ72)*NORMDIST((LN($D$76)-(AQ73))/AQ72,0,1,FALSE)/NORMSDIST((LN($D$76)-(AQ73))/AQ72),InputDataA_GeneralAssumptions!AU159)</f>
        <v>3.7660819641252901</v>
      </c>
      <c r="AR74" s="19">
        <f>IF(InputDataA_GeneralAssumptions!$F$157="Automatic",(1/AR72)*NORMDIST((LN($D$76)-(AR73))/AR72,0,1,FALSE)/NORMSDIST((LN($D$76)-(AR73))/AR72),InputDataA_GeneralAssumptions!AV159)</f>
        <v>3.7729454574381105</v>
      </c>
      <c r="AS74" s="19">
        <f>IF(InputDataA_GeneralAssumptions!$F$157="Automatic",(1/AS72)*NORMDIST((LN($D$76)-(AS73))/AS72,0,1,FALSE)/NORMSDIST((LN($D$76)-(AS73))/AS72),InputDataA_GeneralAssumptions!AW159)</f>
        <v>3.7798253945843947</v>
      </c>
      <c r="AT74" s="19">
        <f>IF(InputDataA_GeneralAssumptions!$F$157="Automatic",(1/AT72)*NORMDIST((LN($D$76)-(AT73))/AT72,0,1,FALSE)/NORMSDIST((LN($D$76)-(AT73))/AT72),InputDataA_GeneralAssumptions!AX159)</f>
        <v>3.7865291201547455</v>
      </c>
      <c r="AU74" s="19">
        <f>IF(InputDataA_GeneralAssumptions!$F$157="Automatic",(1/AU72)*NORMDIST((LN($D$76)-(AU73))/AU72,0,1,FALSE)/NORMSDIST((LN($D$76)-(AU73))/AU72),InputDataA_GeneralAssumptions!AY159)</f>
        <v>3.7930902368242481</v>
      </c>
      <c r="AV74" s="19">
        <f>IF(InputDataA_GeneralAssumptions!$F$157="Automatic",(1/AV72)*NORMDIST((LN($D$76)-(AV73))/AV72,0,1,FALSE)/NORMSDIST((LN($D$76)-(AV73))/AV72),InputDataA_GeneralAssumptions!AZ159)</f>
        <v>3.799684956011983</v>
      </c>
      <c r="AW74" s="19">
        <f>IF(InputDataA_GeneralAssumptions!$F$157="Automatic",(1/AW72)*NORMDIST((LN($D$76)-(AW73))/AW72,0,1,FALSE)/NORMSDIST((LN($D$76)-(AW73))/AW72),InputDataA_GeneralAssumptions!BA159)</f>
        <v>3.8062905847292021</v>
      </c>
      <c r="AX74" s="19">
        <f>IF(InputDataA_GeneralAssumptions!$F$157="Automatic",(1/AX72)*NORMDIST((LN($D$76)-(AX73))/AX72,0,1,FALSE)/NORMSDIST((LN($D$76)-(AX73))/AX72),InputDataA_GeneralAssumptions!BB159)</f>
        <v>3.8128563328703446</v>
      </c>
      <c r="AY74" s="19">
        <f>IF(InputDataA_GeneralAssumptions!$F$157="Automatic",(1/AY72)*NORMDIST((LN($D$76)-(AY73))/AY72,0,1,FALSE)/NORMSDIST((LN($D$76)-(AY73))/AY72),InputDataA_GeneralAssumptions!BC159)</f>
        <v>3.819373520553579</v>
      </c>
      <c r="AZ74" s="19">
        <f>IF(InputDataA_GeneralAssumptions!$F$157="Automatic",(1/AZ72)*NORMDIST((LN($D$76)-(AZ73))/AZ72,0,1,FALSE)/NORMSDIST((LN($D$76)-(AZ73))/AZ72),InputDataA_GeneralAssumptions!BD159)</f>
        <v>3.8256853645675104</v>
      </c>
      <c r="BA74" s="19">
        <f>IF(InputDataA_GeneralAssumptions!$F$157="Automatic",(1/BA72)*NORMDIST((LN($D$76)-(BA73))/BA72,0,1,FALSE)/NORMSDIST((LN($D$76)-(BA73))/BA72),InputDataA_GeneralAssumptions!BE159)</f>
        <v>3.8318089160571613</v>
      </c>
      <c r="BB74" s="19">
        <f>IF(InputDataA_GeneralAssumptions!$F$157="Automatic",(1/BB72)*NORMDIST((LN($D$76)-(BB73))/BB72,0,1,FALSE)/NORMSDIST((LN($D$76)-(BB73))/BB72),InputDataA_GeneralAssumptions!BF159)</f>
        <v>3.8378540659961153</v>
      </c>
      <c r="BC74" s="19">
        <f>IF(InputDataA_GeneralAssumptions!$F$157="Automatic",(1/BC72)*NORMDIST((LN($D$76)-(BC73))/BC72,0,1,FALSE)/NORMSDIST((LN($D$76)-(BC73))/BC72),InputDataA_GeneralAssumptions!BG159)</f>
        <v>3.8438151514298302</v>
      </c>
      <c r="BD74" s="19">
        <f>IF(InputDataA_GeneralAssumptions!$F$157="Automatic",(1/BD72)*NORMDIST((LN($D$76)-(BD73))/BD72,0,1,FALSE)/NORMSDIST((LN($D$76)-(BD73))/BD72),InputDataA_GeneralAssumptions!BH159)</f>
        <v>3.8496054019284487</v>
      </c>
      <c r="BE74" s="19">
        <f>IF(InputDataA_GeneralAssumptions!$F$157="Automatic",(1/BE72)*NORMDIST((LN($D$76)-(BE73))/BE72,0,1,FALSE)/NORMSDIST((LN($D$76)-(BE73))/BE72),InputDataA_GeneralAssumptions!BI159)</f>
        <v>3.8551629883132725</v>
      </c>
      <c r="BF74" s="19">
        <f>IF(InputDataA_GeneralAssumptions!$F$157="Automatic",(1/BF72)*NORMDIST((LN($D$76)-(BF73))/BF72,0,1,FALSE)/NORMSDIST((LN($D$76)-(BF73))/BF72),InputDataA_GeneralAssumptions!BJ159)</f>
        <v>3.8604940482511738</v>
      </c>
      <c r="BG74" s="19">
        <f>IF(InputDataA_GeneralAssumptions!$F$157="Automatic",(1/BG72)*NORMDIST((LN($D$76)-(BG73))/BG72,0,1,FALSE)/NORMSDIST((LN($D$76)-(BG73))/BG72),InputDataA_GeneralAssumptions!BK159)</f>
        <v>3.8655935894827667</v>
      </c>
      <c r="BH74" s="19">
        <f>IF(InputDataA_GeneralAssumptions!$F$157="Automatic",(1/BH72)*NORMDIST((LN($D$76)-(BH73))/BH72,0,1,FALSE)/NORMSDIST((LN($D$76)-(BH73))/BH72),InputDataA_GeneralAssumptions!BL159)</f>
        <v>3.8705368763356458</v>
      </c>
      <c r="BI74" s="19">
        <f>IF(InputDataA_GeneralAssumptions!$F$157="Automatic",(1/BI72)*NORMDIST((LN($D$76)-(BI73))/BI72,0,1,FALSE)/NORMSDIST((LN($D$76)-(BI73))/BI72),InputDataA_GeneralAssumptions!BM159)</f>
        <v>3.8753457291049056</v>
      </c>
      <c r="BJ74" s="19">
        <f>IF(InputDataA_GeneralAssumptions!$F$157="Automatic",(1/BJ72)*NORMDIST((LN($D$76)-(BJ73))/BJ72,0,1,FALSE)/NORMSDIST((LN($D$76)-(BJ73))/BJ72),InputDataA_GeneralAssumptions!BN159)</f>
        <v>3.8800842170171546</v>
      </c>
      <c r="BK74" s="19">
        <f>IF(InputDataA_GeneralAssumptions!$F$157="Automatic",(1/BK72)*NORMDIST((LN($D$76)-(BK73))/BK72,0,1,FALSE)/NORMSDIST((LN($D$76)-(BK73))/BK72),InputDataA_GeneralAssumptions!BO159)</f>
        <v>3.884971843963664</v>
      </c>
      <c r="BL74" s="19">
        <f>IF(InputDataA_GeneralAssumptions!$F$157="Automatic",(1/BL72)*NORMDIST((LN($D$76)-(BL73))/BL72,0,1,FALSE)/NORMSDIST((LN($D$76)-(BL73))/BL72),InputDataA_GeneralAssumptions!BP159)</f>
        <v>3.8902689166212419</v>
      </c>
      <c r="BM74" s="19">
        <f>IF(InputDataA_GeneralAssumptions!$F$157="Automatic",(1/BM72)*NORMDIST((LN($D$76)-(BM73))/BM72,0,1,FALSE)/NORMSDIST((LN($D$76)-(BM73))/BM72),InputDataA_GeneralAssumptions!BQ159)</f>
        <v>3.8963042988930474</v>
      </c>
      <c r="BN74" s="19">
        <f>IF(InputDataA_GeneralAssumptions!$F$157="Automatic",(1/BN72)*NORMDIST((LN($D$76)-(BN73))/BN72,0,1,FALSE)/NORMSDIST((LN($D$76)-(BN73))/BN72),InputDataA_GeneralAssumptions!BR159)</f>
        <v>3.9029614689918803</v>
      </c>
      <c r="BO74" s="19">
        <f>IF(InputDataA_GeneralAssumptions!$F$157="Automatic",(1/BO72)*NORMDIST((LN($D$76)-(BO73))/BO72,0,1,FALSE)/NORMSDIST((LN($D$76)-(BO73))/BO72),InputDataA_GeneralAssumptions!BS159)</f>
        <v>3.9100938024094321</v>
      </c>
      <c r="BP74" s="19">
        <f>IF(InputDataA_GeneralAssumptions!$F$157="Automatic",(1/BP72)*NORMDIST((LN($D$76)-(BP73))/BP72,0,1,FALSE)/NORMSDIST((LN($D$76)-(BP73))/BP72),InputDataA_GeneralAssumptions!BT159)</f>
        <v>3.9176134936710816</v>
      </c>
      <c r="BQ74" s="19">
        <f>IF(InputDataA_GeneralAssumptions!$F$157="Automatic",(1/BQ72)*NORMDIST((LN($D$76)-(BQ73))/BQ72,0,1,FALSE)/NORMSDIST((LN($D$76)-(BQ73))/BQ72),InputDataA_GeneralAssumptions!BU159)</f>
        <v>3.92521577545845</v>
      </c>
      <c r="BR74" s="19">
        <f>IF(InputDataA_GeneralAssumptions!$F$157="Automatic",(1/BR72)*NORMDIST((LN($D$76)-(BR73))/BR72,0,1,FALSE)/NORMSDIST((LN($D$76)-(BR73))/BR72),InputDataA_GeneralAssumptions!BV159)</f>
        <v>3.9328580463530907</v>
      </c>
      <c r="BS74" s="19">
        <f>IF(InputDataA_GeneralAssumptions!$F$157="Automatic",(1/BS72)*NORMDIST((LN($D$76)-(BS73))/BS72,0,1,FALSE)/NORMSDIST((LN($D$76)-(BS73))/BS72),InputDataA_GeneralAssumptions!BW159)</f>
        <v>3.940481871613088</v>
      </c>
      <c r="BT74" s="19">
        <f>IF(InputDataA_GeneralAssumptions!$F$157="Automatic",(1/BT72)*NORMDIST((LN($D$76)-(BT73))/BT72,0,1,FALSE)/NORMSDIST((LN($D$76)-(BT73))/BT72),InputDataA_GeneralAssumptions!BX159)</f>
        <v>3.9480083974213009</v>
      </c>
      <c r="BU74" s="19">
        <f>IF(InputDataA_GeneralAssumptions!$F$157="Automatic",(1/BU72)*NORMDIST((LN($D$76)-(BU73))/BU72,0,1,FALSE)/NORMSDIST((LN($D$76)-(BU73))/BU72),InputDataA_GeneralAssumptions!BY159)</f>
        <v>3.9554711978191937</v>
      </c>
      <c r="BV74" s="19">
        <f>IF(InputDataA_GeneralAssumptions!$F$157="Automatic",(1/BV72)*NORMDIST((LN($D$76)-(BV73))/BV72,0,1,FALSE)/NORMSDIST((LN($D$76)-(BV73))/BV72),InputDataA_GeneralAssumptions!BZ159)</f>
        <v>3.9628882078477736</v>
      </c>
      <c r="BW74" s="19">
        <f>IF(InputDataA_GeneralAssumptions!$F$157="Automatic",(1/BW72)*NORMDIST((LN($D$76)-(BW73))/BW72,0,1,FALSE)/NORMSDIST((LN($D$76)-(BW73))/BW72),InputDataA_GeneralAssumptions!CA159)</f>
        <v>3.9702139708501245</v>
      </c>
      <c r="BX74" s="19">
        <f>IF(InputDataA_GeneralAssumptions!$F$157="Automatic",(1/BX72)*NORMDIST((LN($D$76)-(BX73))/BX72,0,1,FALSE)/NORMSDIST((LN($D$76)-(BX73))/BX72),InputDataA_GeneralAssumptions!CB159)</f>
        <v>3.9774847379136187</v>
      </c>
      <c r="BY74" s="19">
        <f>IF(InputDataA_GeneralAssumptions!$F$157="Automatic",(1/BY72)*NORMDIST((LN($D$76)-(BY73))/BY72,0,1,FALSE)/NORMSDIST((LN($D$76)-(BY73))/BY72),InputDataA_GeneralAssumptions!CC159)</f>
        <v>3.9846518390189489</v>
      </c>
      <c r="BZ74" s="19">
        <f>IF(InputDataA_GeneralAssumptions!$F$157="Automatic",(1/BZ72)*NORMDIST((LN($D$76)-(BZ73))/BZ72,0,1,FALSE)/NORMSDIST((LN($D$76)-(BZ73))/BZ72),InputDataA_GeneralAssumptions!CD159)</f>
        <v>3.9916823562354993</v>
      </c>
      <c r="CA74" s="19">
        <f>IF(InputDataA_GeneralAssumptions!$F$157="Automatic",(1/CA72)*NORMDIST((LN($D$76)-(CA73))/CA72,0,1,FALSE)/NORMSDIST((LN($D$76)-(CA73))/CA72),InputDataA_GeneralAssumptions!CE159)</f>
        <v>3.9985941583510916</v>
      </c>
      <c r="CB74" s="19">
        <f>IF(InputDataA_GeneralAssumptions!$F$157="Automatic",(1/CB72)*NORMDIST((LN($D$76)-(CB73))/CB72,0,1,FALSE)/NORMSDIST((LN($D$76)-(CB73))/CB72),InputDataA_GeneralAssumptions!CF159)</f>
        <v>4.005365003048988</v>
      </c>
      <c r="CC74" s="19">
        <f>IF(InputDataA_GeneralAssumptions!$F$157="Automatic",(1/CC72)*NORMDIST((LN($D$76)-(CC73))/CC72,0,1,FALSE)/NORMSDIST((LN($D$76)-(CC73))/CC72),InputDataA_GeneralAssumptions!CG159)</f>
        <v>4.0119975034801092</v>
      </c>
      <c r="CD74" s="19">
        <f>IF(InputDataA_GeneralAssumptions!$F$157="Automatic",(1/CD72)*NORMDIST((LN($D$76)-(CD73))/CD72,0,1,FALSE)/NORMSDIST((LN($D$76)-(CD73))/CD72),InputDataA_GeneralAssumptions!CH159)</f>
        <v>4.0184740002354564</v>
      </c>
      <c r="CE74" s="19" t="e">
        <f>IF(InputDataA_GeneralAssumptions!$F$157="Automatic",(1/CE72)*NORMDIST((LN($D$76)-(CE73))/CE72,0,1,FALSE)/NORMSDIST((LN($D$76)-(CE73))/CE72),InputDataA_GeneralAssumptions!CI159)</f>
        <v>#VALUE!</v>
      </c>
    </row>
    <row r="75" spans="1:83">
      <c r="C75" s="170" t="s">
        <v>662</v>
      </c>
      <c r="D75" s="38" t="s">
        <v>700</v>
      </c>
      <c r="E75" s="19">
        <f>InputDataA_GeneralAssumptions!E151</f>
        <v>0.01</v>
      </c>
      <c r="F75" s="19">
        <f>IF(InputDataA_GeneralAssumptions!$F$157="Automatic",NORMSDIST((LN($D$76)-F73)/F72),(1-F74*F30)*E75)</f>
        <v>9.6821046924737628E-3</v>
      </c>
      <c r="G75" s="19">
        <f>IF(InputDataA_GeneralAssumptions!$F$157="Automatic",NORMSDIST((LN($D$76)-G73)/G72),(1-G74*G30)*F75)</f>
        <v>9.3696197106577592E-3</v>
      </c>
      <c r="H75" s="19">
        <f>IF(InputDataA_GeneralAssumptions!$F$157="Automatic",NORMSDIST((LN($D$76)-H73)/H72),(1-H74*H30)*G75)</f>
        <v>9.0645983335466574E-3</v>
      </c>
      <c r="I75" s="19">
        <f>IF(InputDataA_GeneralAssumptions!$F$157="Automatic",NORMSDIST((LN($D$76)-I73)/I72),(1-I74*I30)*H75)</f>
        <v>8.7699503893967079E-3</v>
      </c>
      <c r="J75" s="19">
        <f>IF(InputDataA_GeneralAssumptions!$F$157="Automatic",NORMSDIST((LN($D$76)-J73)/J72),(1-J74*J30)*I75)</f>
        <v>8.4853629774890148E-3</v>
      </c>
      <c r="K75" s="19">
        <f>IF(InputDataA_GeneralAssumptions!$F$157="Automatic",NORMSDIST((LN($D$76)-K73)/K72),(1-K74*K30)*J75)</f>
        <v>8.2091337217782001E-3</v>
      </c>
      <c r="L75" s="19">
        <f>IF(InputDataA_GeneralAssumptions!$F$157="Automatic",NORMSDIST((LN($D$76)-L73)/L72),(1-L74*L30)*K75)</f>
        <v>7.9414340881846304E-3</v>
      </c>
      <c r="M75" s="19">
        <f>IF(InputDataA_GeneralAssumptions!$F$157="Automatic",NORMSDIST((LN($D$76)-M73)/M72),(1-M74*M30)*L75)</f>
        <v>7.6860335950276401E-3</v>
      </c>
      <c r="N75" s="19">
        <f>IF(InputDataA_GeneralAssumptions!$F$157="Automatic",NORMSDIST((LN($D$76)-N73)/N72),(1-N74*N30)*M75)</f>
        <v>7.4479720392462839E-3</v>
      </c>
      <c r="O75" s="19">
        <f>IF(InputDataA_GeneralAssumptions!$F$157="Automatic",NORMSDIST((LN($D$76)-O73)/O72),(1-O74*O30)*N75)</f>
        <v>7.2319536842006572E-3</v>
      </c>
      <c r="P75" s="19">
        <f>IF(InputDataA_GeneralAssumptions!$F$157="Automatic",NORMSDIST((LN($D$76)-P73)/P72),(1-P74*P30)*O75)</f>
        <v>7.0358417199932154E-3</v>
      </c>
      <c r="Q75" s="19">
        <f>IF(InputDataA_GeneralAssumptions!$F$157="Automatic",NORMSDIST((LN($D$76)-Q73)/Q72),(1-Q74*Q30)*P75)</f>
        <v>6.8569590218065714E-3</v>
      </c>
      <c r="R75" s="19">
        <f>IF(InputDataA_GeneralAssumptions!$F$157="Automatic",NORMSDIST((LN($D$76)-R73)/R72),(1-R74*R30)*Q75)</f>
        <v>6.6937930756635969E-3</v>
      </c>
      <c r="S75" s="19">
        <f>IF(InputDataA_GeneralAssumptions!$F$157="Automatic",NORMSDIST((LN($D$76)-S73)/S72),(1-S74*S30)*R75)</f>
        <v>6.5415420199335349E-3</v>
      </c>
      <c r="T75" s="19">
        <f>IF(InputDataA_GeneralAssumptions!$F$157="Automatic",NORMSDIST((LN($D$76)-T73)/T72),(1-T74*T30)*S75)</f>
        <v>6.3988183800735617E-3</v>
      </c>
      <c r="U75" s="19">
        <f>IF(InputDataA_GeneralAssumptions!$F$157="Automatic",NORMSDIST((LN($D$76)-U73)/U72),(1-U74*U30)*T75)</f>
        <v>6.2650881044114086E-3</v>
      </c>
      <c r="V75" s="19">
        <f>IF(InputDataA_GeneralAssumptions!$F$157="Automatic",NORMSDIST((LN($D$76)-V73)/V72),(1-V74*V30)*U75)</f>
        <v>6.1392292878921749E-3</v>
      </c>
      <c r="W75" s="19">
        <f>IF(InputDataA_GeneralAssumptions!$F$157="Automatic",NORMSDIST((LN($D$76)-W73)/W72),(1-W74*W30)*V75)</f>
        <v>6.0201963585735331E-3</v>
      </c>
      <c r="X75" s="19">
        <f>IF(InputDataA_GeneralAssumptions!$F$157="Automatic",NORMSDIST((LN($D$76)-X73)/X72),(1-X74*X30)*W75)</f>
        <v>5.9069391662526921E-3</v>
      </c>
      <c r="Y75" s="19">
        <f>IF(InputDataA_GeneralAssumptions!$F$157="Automatic",NORMSDIST((LN($D$76)-Y73)/Y72),(1-Y74*Y30)*X75)</f>
        <v>5.7986818685160134E-3</v>
      </c>
      <c r="Z75" s="19">
        <f>IF(InputDataA_GeneralAssumptions!$F$157="Automatic",NORMSDIST((LN($D$76)-Z73)/Z72),(1-Z74*Z30)*Y75)</f>
        <v>5.6942431510916807E-3</v>
      </c>
      <c r="AA75" s="19">
        <f>IF(InputDataA_GeneralAssumptions!$F$157="Automatic",NORMSDIST((LN($D$76)-AA73)/AA72),(1-AA74*AA30)*Z75)</f>
        <v>5.5918310922981251E-3</v>
      </c>
      <c r="AB75" s="19">
        <f>IF(InputDataA_GeneralAssumptions!$F$157="Automatic",NORMSDIST((LN($D$76)-AB73)/AB72),(1-AB74*AB30)*AA75)</f>
        <v>5.4908408214435758E-3</v>
      </c>
      <c r="AC75" s="19">
        <f>IF(InputDataA_GeneralAssumptions!$F$157="Automatic",NORMSDIST((LN($D$76)-AC73)/AC72),(1-AC74*AC30)*AB75)</f>
        <v>5.3908557543817376E-3</v>
      </c>
      <c r="AD75" s="19">
        <f>IF(InputDataA_GeneralAssumptions!$F$157="Automatic",NORMSDIST((LN($D$76)-AD73)/AD72),(1-AD74*AD30)*AC75)</f>
        <v>5.2912406127212592E-3</v>
      </c>
      <c r="AE75" s="19">
        <f>IF(InputDataA_GeneralAssumptions!$F$157="Automatic",NORMSDIST((LN($D$76)-AE73)/AE72),(1-AE74*AE30)*AD75)</f>
        <v>5.192059456574658E-3</v>
      </c>
      <c r="AF75" s="19">
        <f>IF(InputDataA_GeneralAssumptions!$F$157="Automatic",NORMSDIST((LN($D$76)-AF73)/AF72),(1-AF74*AF30)*AE75)</f>
        <v>5.0941900618112152E-3</v>
      </c>
      <c r="AG75" s="19">
        <f>IF(InputDataA_GeneralAssumptions!$F$157="Automatic",NORMSDIST((LN($D$76)-AG73)/AG72),(1-AG74*AG30)*AF75)</f>
        <v>4.9981770646958202E-3</v>
      </c>
      <c r="AH75" s="19">
        <f>IF(InputDataA_GeneralAssumptions!$F$157="Automatic",NORMSDIST((LN($D$76)-AH73)/AH72),(1-AH74*AH30)*AG75)</f>
        <v>4.9042788170792027E-3</v>
      </c>
      <c r="AI75" s="19">
        <f>IF(InputDataA_GeneralAssumptions!$F$157="Automatic",NORMSDIST((LN($D$76)-AI73)/AI72),(1-AI74*AI30)*AH75)</f>
        <v>4.8128259661880781E-3</v>
      </c>
      <c r="AJ75" s="19">
        <f>IF(InputDataA_GeneralAssumptions!$F$157="Automatic",NORMSDIST((LN($D$76)-AJ73)/AJ72),(1-AJ74*AJ30)*AI75)</f>
        <v>4.7243856408411156E-3</v>
      </c>
      <c r="AK75" s="19">
        <f>IF(InputDataA_GeneralAssumptions!$F$157="Automatic",NORMSDIST((LN($D$76)-AK73)/AK72),(1-AK74*AK30)*AJ75)</f>
        <v>4.6396031361477189E-3</v>
      </c>
      <c r="AL75" s="19">
        <f>IF(InputDataA_GeneralAssumptions!$F$157="Automatic",NORMSDIST((LN($D$76)-AL73)/AL72),(1-AL74*AL30)*AK75)</f>
        <v>4.5584822050489552E-3</v>
      </c>
      <c r="AM75" s="19">
        <f>IF(InputDataA_GeneralAssumptions!$F$157="Automatic",NORMSDIST((LN($D$76)-AM73)/AM72),(1-AM74*AM30)*AL75)</f>
        <v>4.4805211767056305E-3</v>
      </c>
      <c r="AN75" s="19">
        <f>IF(InputDataA_GeneralAssumptions!$F$157="Automatic",NORMSDIST((LN($D$76)-AN73)/AN72),(1-AN74*AN30)*AM75)</f>
        <v>4.4051878152388674E-3</v>
      </c>
      <c r="AO75" s="19">
        <f>IF(InputDataA_GeneralAssumptions!$F$157="Automatic",NORMSDIST((LN($D$76)-AO73)/AO72),(1-AO74*AO30)*AN75)</f>
        <v>4.3324533361460164E-3</v>
      </c>
      <c r="AP75" s="19">
        <f>IF(InputDataA_GeneralAssumptions!$F$157="Automatic",NORMSDIST((LN($D$76)-AP73)/AP72),(1-AP74*AP30)*AO75)</f>
        <v>4.2613586613673383E-3</v>
      </c>
      <c r="AQ75" s="19">
        <f>IF(InputDataA_GeneralAssumptions!$F$157="Automatic",NORMSDIST((LN($D$76)-AQ73)/AQ72),(1-AQ74*AQ30)*AP75)</f>
        <v>4.1901501117120104E-3</v>
      </c>
      <c r="AR75" s="19">
        <f>IF(InputDataA_GeneralAssumptions!$F$157="Automatic",NORMSDIST((LN($D$76)-AR73)/AR72),(1-AR74*AR30)*AQ75)</f>
        <v>4.1183460669475492E-3</v>
      </c>
      <c r="AS75" s="19">
        <f>IF(InputDataA_GeneralAssumptions!$F$157="Automatic",NORMSDIST((LN($D$76)-AS73)/AS72),(1-AS74*AS30)*AR75)</f>
        <v>4.0474946351523149E-3</v>
      </c>
      <c r="AT75" s="19">
        <f>IF(InputDataA_GeneralAssumptions!$F$157="Automatic",NORMSDIST((LN($D$76)-AT73)/AT72),(1-AT74*AT30)*AS75)</f>
        <v>3.9795261536528454E-3</v>
      </c>
      <c r="AU75" s="19">
        <f>IF(InputDataA_GeneralAssumptions!$F$157="Automatic",NORMSDIST((LN($D$76)-AU73)/AU72),(1-AU74*AU30)*AT75)</f>
        <v>3.9140107810198242E-3</v>
      </c>
      <c r="AV75" s="19">
        <f>IF(InputDataA_GeneralAssumptions!$F$157="Automatic",NORMSDIST((LN($D$76)-AV73)/AV72),(1-AV74*AV30)*AU75)</f>
        <v>3.8491505114991156E-3</v>
      </c>
      <c r="AW75" s="19">
        <f>IF(InputDataA_GeneralAssumptions!$F$157="Automatic",NORMSDIST((LN($D$76)-AW73)/AW72),(1-AW74*AW30)*AV75)</f>
        <v>3.7851653153455926E-3</v>
      </c>
      <c r="AX75" s="19">
        <f>IF(InputDataA_GeneralAssumptions!$F$157="Automatic",NORMSDIST((LN($D$76)-AX73)/AX72),(1-AX74*AX30)*AW75)</f>
        <v>3.7225277063050685E-3</v>
      </c>
      <c r="AY75" s="19">
        <f>IF(InputDataA_GeneralAssumptions!$F$157="Automatic",NORMSDIST((LN($D$76)-AY73)/AY72),(1-AY74*AY30)*AX75)</f>
        <v>3.6612884992700536E-3</v>
      </c>
      <c r="AZ75" s="19">
        <f>IF(InputDataA_GeneralAssumptions!$F$157="Automatic",NORMSDIST((LN($D$76)-AZ73)/AZ72),(1-AZ74*AZ30)*AY75)</f>
        <v>3.6028552189466528E-3</v>
      </c>
      <c r="BA75" s="19">
        <f>IF(InputDataA_GeneralAssumptions!$F$157="Automatic",NORMSDIST((LN($D$76)-BA73)/BA72),(1-BA74*BA30)*AZ75)</f>
        <v>3.5469786385304001E-3</v>
      </c>
      <c r="BB75" s="19">
        <f>IF(InputDataA_GeneralAssumptions!$F$157="Automatic",NORMSDIST((LN($D$76)-BB73)/BB72),(1-BB74*BB30)*BA75)</f>
        <v>3.4925934586616638E-3</v>
      </c>
      <c r="BC75" s="19">
        <f>IF(InputDataA_GeneralAssumptions!$F$157="Automatic",NORMSDIST((LN($D$76)-BC73)/BC72),(1-BC74*BC30)*BB75)</f>
        <v>3.4397102008733725E-3</v>
      </c>
      <c r="BD75" s="19">
        <f>IF(InputDataA_GeneralAssumptions!$F$157="Automatic",NORMSDIST((LN($D$76)-BD73)/BD72),(1-BD74*BD30)*BC75)</f>
        <v>3.389042741649194E-3</v>
      </c>
      <c r="BE75" s="19">
        <f>IF(InputDataA_GeneralAssumptions!$F$157="Automatic",NORMSDIST((LN($D$76)-BE73)/BE72),(1-BE74*BE30)*BD75)</f>
        <v>3.3410525303153261E-3</v>
      </c>
      <c r="BF75" s="19">
        <f>IF(InputDataA_GeneralAssumptions!$F$157="Automatic",NORMSDIST((LN($D$76)-BF73)/BF72),(1-BF74*BF30)*BE75)</f>
        <v>3.2956019139682275E-3</v>
      </c>
      <c r="BG75" s="19">
        <f>IF(InputDataA_GeneralAssumptions!$F$157="Automatic",NORMSDIST((LN($D$76)-BG73)/BG72),(1-BG74*BG30)*BF75)</f>
        <v>3.2526539464392316E-3</v>
      </c>
      <c r="BH75" s="19">
        <f>IF(InputDataA_GeneralAssumptions!$F$157="Automatic",NORMSDIST((LN($D$76)-BH73)/BH72),(1-BH74*BH30)*BG75)</f>
        <v>3.2115102498587941E-3</v>
      </c>
      <c r="BI75" s="19">
        <f>IF(InputDataA_GeneralAssumptions!$F$157="Automatic",NORMSDIST((LN($D$76)-BI73)/BI72),(1-BI74*BI30)*BH75)</f>
        <v>3.171942007051154E-3</v>
      </c>
      <c r="BJ75" s="19">
        <f>IF(InputDataA_GeneralAssumptions!$F$157="Automatic",NORMSDIST((LN($D$76)-BJ73)/BJ72),(1-BJ74*BJ30)*BI75)</f>
        <v>3.1333887302514344E-3</v>
      </c>
      <c r="BK75" s="19">
        <f>IF(InputDataA_GeneralAssumptions!$F$157="Automatic",NORMSDIST((LN($D$76)-BK73)/BK72),(1-BK74*BK30)*BJ75)</f>
        <v>3.0940709079980365E-3</v>
      </c>
      <c r="BL75" s="19">
        <f>IF(InputDataA_GeneralAssumptions!$F$157="Automatic",NORMSDIST((LN($D$76)-BL73)/BL72),(1-BL74*BL30)*BK75)</f>
        <v>3.051968731458373E-3</v>
      </c>
      <c r="BM75" s="19">
        <f>IF(InputDataA_GeneralAssumptions!$F$157="Automatic",NORMSDIST((LN($D$76)-BM73)/BM72),(1-BM74*BM30)*BL75)</f>
        <v>3.0046368108672052E-3</v>
      </c>
      <c r="BN75" s="19">
        <f>IF(InputDataA_GeneralAssumptions!$F$157="Automatic",NORMSDIST((LN($D$76)-BN73)/BN72),(1-BN74*BN30)*BM75)</f>
        <v>2.9532074809764082E-3</v>
      </c>
      <c r="BO75" s="19">
        <f>IF(InputDataA_GeneralAssumptions!$F$157="Automatic",NORMSDIST((LN($D$76)-BO73)/BO72),(1-BO74*BO30)*BN75)</f>
        <v>2.8990014017409266E-3</v>
      </c>
      <c r="BP75" s="19">
        <f>IF(InputDataA_GeneralAssumptions!$F$157="Automatic",NORMSDIST((LN($D$76)-BP73)/BP72),(1-BP74*BP30)*BO75)</f>
        <v>2.8428380642152155E-3</v>
      </c>
      <c r="BQ75" s="19">
        <f>IF(InputDataA_GeneralAssumptions!$F$157="Automatic",NORMSDIST((LN($D$76)-BQ73)/BQ72),(1-BQ74*BQ30)*BP75)</f>
        <v>2.7870713356697723E-3</v>
      </c>
      <c r="BR75" s="19">
        <f>IF(InputDataA_GeneralAssumptions!$F$157="Automatic",NORMSDIST((LN($D$76)-BR73)/BR72),(1-BR74*BR30)*BQ75)</f>
        <v>2.7320219057669188E-3</v>
      </c>
      <c r="BS75" s="19">
        <f>IF(InputDataA_GeneralAssumptions!$F$157="Automatic",NORMSDIST((LN($D$76)-BS73)/BS72),(1-BS74*BS30)*BR75)</f>
        <v>2.6780987215850637E-3</v>
      </c>
      <c r="BT75" s="19">
        <f>IF(InputDataA_GeneralAssumptions!$F$157="Automatic",NORMSDIST((LN($D$76)-BT73)/BT72),(1-BT74*BT30)*BS75)</f>
        <v>2.6258213471841213E-3</v>
      </c>
      <c r="BU75" s="19">
        <f>IF(InputDataA_GeneralAssumptions!$F$157="Automatic",NORMSDIST((LN($D$76)-BU73)/BU72),(1-BU74*BU30)*BT75)</f>
        <v>2.5749109813946779E-3</v>
      </c>
      <c r="BV75" s="19">
        <f>IF(InputDataA_GeneralAssumptions!$F$157="Automatic",NORMSDIST((LN($D$76)-BV73)/BV72),(1-BV74*BV30)*BU75)</f>
        <v>2.5252105067401424E-3</v>
      </c>
      <c r="BW75" s="19">
        <f>IF(InputDataA_GeneralAssumptions!$F$157="Automatic",NORMSDIST((LN($D$76)-BW73)/BW72),(1-BW74*BW30)*BV75)</f>
        <v>2.4769859133555341E-3</v>
      </c>
      <c r="BX75" s="19">
        <f>IF(InputDataA_GeneralAssumptions!$F$157="Automatic",NORMSDIST((LN($D$76)-BX73)/BX72),(1-BX74*BX30)*BW75)</f>
        <v>2.4299594739496887E-3</v>
      </c>
      <c r="BY75" s="19">
        <f>IF(InputDataA_GeneralAssumptions!$F$157="Automatic",NORMSDIST((LN($D$76)-BY73)/BY72),(1-BY74*BY30)*BX75)</f>
        <v>2.3844061032348603E-3</v>
      </c>
      <c r="BZ75" s="19">
        <f>IF(InputDataA_GeneralAssumptions!$F$157="Automatic",NORMSDIST((LN($D$76)-BZ73)/BZ72),(1-BZ74*BZ30)*BY75)</f>
        <v>2.3404831213416693E-3</v>
      </c>
      <c r="CA75" s="19">
        <f>IF(InputDataA_GeneralAssumptions!$F$157="Automatic",NORMSDIST((LN($D$76)-CA73)/CA72),(1-CA74*CA30)*BZ75)</f>
        <v>2.2980265884961341E-3</v>
      </c>
      <c r="CB75" s="19">
        <f>IF(InputDataA_GeneralAssumptions!$F$157="Automatic",NORMSDIST((LN($D$76)-CB73)/CB72),(1-CB74*CB30)*CA75)</f>
        <v>2.2571222956923151E-3</v>
      </c>
      <c r="CC75" s="19">
        <f>IF(InputDataA_GeneralAssumptions!$F$157="Automatic",NORMSDIST((LN($D$76)-CC73)/CC72),(1-CC74*CC30)*CB75)</f>
        <v>2.2177027698529195E-3</v>
      </c>
      <c r="CD75" s="19">
        <f>IF(InputDataA_GeneralAssumptions!$F$157="Automatic",NORMSDIST((LN($D$76)-CD73)/CD72),(1-CD74*CD30)*CC75)</f>
        <v>2.1798213440847305E-3</v>
      </c>
      <c r="CE75" s="19" t="e">
        <f>IF(InputDataA_GeneralAssumptions!$F$157="Automatic",NORMSDIST((LN($D$76)-CE73)/CE72),(1-CE74*CE30)*CD75)</f>
        <v>#VALUE!</v>
      </c>
    </row>
    <row r="76" spans="1:83">
      <c r="C76" s="468" t="s">
        <v>960</v>
      </c>
      <c r="D76" s="468">
        <v>1</v>
      </c>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row>
    <row r="77" spans="1:83">
      <c r="C77" s="233" t="s">
        <v>706</v>
      </c>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row>
    <row r="78" spans="1:83">
      <c r="C78" s="170" t="s">
        <v>704</v>
      </c>
      <c r="D78" s="38" t="s">
        <v>705</v>
      </c>
      <c r="E78" s="19">
        <f>IF(InputDataA_GeneralAssumptions!$F$157="Automatic",(1/E72)*NORMDIST((LN($D$76)-E73)/E72,0,1,FALSE),E74*E75)</f>
        <v>3.4055711730430975E-2</v>
      </c>
      <c r="F78" s="19">
        <f>IF(InputDataA_GeneralAssumptions!$F$157="Automatic",(1/F72)*NORMDIST((LN($D$76)-F73)/F72,0,1,FALSE),F74*F75)</f>
        <v>3.3108299537497804E-2</v>
      </c>
      <c r="G78" s="19">
        <f>IF(InputDataA_GeneralAssumptions!$F$157="Automatic",(1/G72)*NORMDIST((LN($D$76)-G73)/G72,0,1,FALSE),G74*G75)</f>
        <v>3.2172154483872832E-2</v>
      </c>
      <c r="H78" s="19">
        <f>IF(InputDataA_GeneralAssumptions!$F$157="Automatic",(1/H72)*NORMDIST((LN($D$76)-H73)/H72,0,1,FALSE),H74*H75)</f>
        <v>3.1253589903823618E-2</v>
      </c>
      <c r="I78" s="19">
        <f>IF(InputDataA_GeneralAssumptions!$F$157="Automatic",(1/I72)*NORMDIST((LN($D$76)-I73)/I72,0,1,FALSE),I74*I75)</f>
        <v>3.0361650196008432E-2</v>
      </c>
      <c r="J78" s="19">
        <f>IF(InputDataA_GeneralAssumptions!$F$157="Automatic",(1/J72)*NORMDIST((LN($D$76)-J73)/J72,0,1,FALSE),J74*J75)</f>
        <v>2.9495733590353401E-2</v>
      </c>
      <c r="K78" s="19">
        <f>IF(InputDataA_GeneralAssumptions!$F$157="Automatic",(1/K72)*NORMDIST((LN($D$76)-K73)/K72,0,1,FALSE),K74*K75)</f>
        <v>2.8650961373680766E-2</v>
      </c>
      <c r="L78" s="19">
        <f>IF(InputDataA_GeneralAssumptions!$F$157="Automatic",(1/L72)*NORMDIST((LN($D$76)-L73)/L72,0,1,FALSE),L74*L75)</f>
        <v>2.7828126384674995E-2</v>
      </c>
      <c r="M78" s="19">
        <f>IF(InputDataA_GeneralAssumptions!$F$157="Automatic",(1/M72)*NORMDIST((LN($D$76)-M73)/M72,0,1,FALSE),M74*M75)</f>
        <v>2.7039177454208741E-2</v>
      </c>
      <c r="N78" s="19">
        <f>IF(InputDataA_GeneralAssumptions!$F$157="Automatic",(1/N72)*NORMDIST((LN($D$76)-N73)/N72,0,1,FALSE),N74*N75)</f>
        <v>2.6300244689070121E-2</v>
      </c>
      <c r="O78" s="19">
        <f>IF(InputDataA_GeneralAssumptions!$F$157="Automatic",(1/O72)*NORMDIST((LN($D$76)-O73)/O72,0,1,FALSE),O74*O75)</f>
        <v>2.5626690582609038E-2</v>
      </c>
      <c r="P78" s="19">
        <f>IF(InputDataA_GeneralAssumptions!$F$157="Automatic",(1/P72)*NORMDIST((LN($D$76)-P73)/P72,0,1,FALSE),P74*P75)</f>
        <v>2.5012632478419092E-2</v>
      </c>
      <c r="Q78" s="19">
        <f>IF(InputDataA_GeneralAssumptions!$F$157="Automatic",(1/Q72)*NORMDIST((LN($D$76)-Q73)/Q72,0,1,FALSE),Q74*Q75)</f>
        <v>2.4450333962525127E-2</v>
      </c>
      <c r="R78" s="19">
        <f>IF(InputDataA_GeneralAssumptions!$F$157="Automatic",(1/R72)*NORMDIST((LN($D$76)-R73)/R72,0,1,FALSE),R74*R75)</f>
        <v>2.3935577007110218E-2</v>
      </c>
      <c r="S78" s="19">
        <f>IF(InputDataA_GeneralAssumptions!$F$157="Automatic",(1/S72)*NORMDIST((LN($D$76)-S73)/S72,0,1,FALSE),S74*S75)</f>
        <v>2.3453617176020857E-2</v>
      </c>
      <c r="T78" s="19">
        <f>IF(InputDataA_GeneralAssumptions!$F$157="Automatic",(1/T72)*NORMDIST((LN($D$76)-T73)/T72,0,1,FALSE),T74*T75)</f>
        <v>2.3000352073082545E-2</v>
      </c>
      <c r="U78" s="19">
        <f>IF(InputDataA_GeneralAssumptions!$F$157="Automatic",(1/U72)*NORMDIST((LN($D$76)-U73)/U72,0,1,FALSE),U74*U75)</f>
        <v>2.2574336554828413E-2</v>
      </c>
      <c r="V78" s="19">
        <f>IF(InputDataA_GeneralAssumptions!$F$157="Automatic",(1/V72)*NORMDIST((LN($D$76)-V73)/V72,0,1,FALSE),V74*V75)</f>
        <v>2.2172215460278196E-2</v>
      </c>
      <c r="W78" s="19">
        <f>IF(InputDataA_GeneralAssumptions!$F$157="Automatic",(1/W72)*NORMDIST((LN($D$76)-W73)/W72,0,1,FALSE),W74*W75)</f>
        <v>2.1790830193443411E-2</v>
      </c>
      <c r="X78" s="19">
        <f>IF(InputDataA_GeneralAssumptions!$F$157="Automatic",(1/X72)*NORMDIST((LN($D$76)-X73)/X72,0,1,FALSE),X74*X75)</f>
        <v>2.1426965180380321E-2</v>
      </c>
      <c r="Y78" s="19">
        <f>IF(InputDataA_GeneralAssumptions!$F$157="Automatic",(1/Y72)*NORMDIST((LN($D$76)-Y73)/Y72,0,1,FALSE),Y74*Y75)</f>
        <v>2.1078250012686792E-2</v>
      </c>
      <c r="Z78" s="19">
        <f>IF(InputDataA_GeneralAssumptions!$F$157="Automatic",(1/Z72)*NORMDIST((LN($D$76)-Z73)/Z72,0,1,FALSE),Z74*Z75)</f>
        <v>2.074097492445914E-2</v>
      </c>
      <c r="AA78" s="19">
        <f>IF(InputDataA_GeneralAssumptions!$F$157="Automatic",(1/AA72)*NORMDIST((LN($D$76)-AA73)/AA72,0,1,FALSE),AA74*AA75)</f>
        <v>2.0409410984425086E-2</v>
      </c>
      <c r="AB78" s="19">
        <f>IF(InputDataA_GeneralAssumptions!$F$157="Automatic",(1/AB72)*NORMDIST((LN($D$76)-AB73)/AB72,0,1,FALSE),AB74*AB75)</f>
        <v>2.008162851699696E-2</v>
      </c>
      <c r="AC78" s="19">
        <f>IF(InputDataA_GeneralAssumptions!$F$157="Automatic",(1/AC72)*NORMDIST((LN($D$76)-AC73)/AC72,0,1,FALSE),AC74*AC75)</f>
        <v>1.9756291736518435E-2</v>
      </c>
      <c r="AD78" s="19">
        <f>IF(InputDataA_GeneralAssumptions!$F$157="Automatic",(1/AD72)*NORMDIST((LN($D$76)-AD73)/AD72,0,1,FALSE),AD74*AD75)</f>
        <v>1.943133700426624E-2</v>
      </c>
      <c r="AE78" s="19">
        <f>IF(InputDataA_GeneralAssumptions!$F$157="Automatic",(1/AE72)*NORMDIST((LN($D$76)-AE73)/AE72,0,1,FALSE),AE74*AE75)</f>
        <v>1.9106969593035237E-2</v>
      </c>
      <c r="AF78" s="19">
        <f>IF(InputDataA_GeneralAssumptions!$F$157="Automatic",(1/AF72)*NORMDIST((LN($D$76)-AF73)/AF72,0,1,FALSE),AF74*AF75)</f>
        <v>1.8786068273378247E-2</v>
      </c>
      <c r="AG78" s="19">
        <f>IF(InputDataA_GeneralAssumptions!$F$157="Automatic",(1/AG72)*NORMDIST((LN($D$76)-AG73)/AG72,0,1,FALSE),AG74*AG75)</f>
        <v>1.8470444948283933E-2</v>
      </c>
      <c r="AH78" s="19">
        <f>IF(InputDataA_GeneralAssumptions!$F$157="Automatic",(1/AH72)*NORMDIST((LN($D$76)-AH73)/AH72,0,1,FALSE),AH74*AH75)</f>
        <v>1.8160985329549063E-2</v>
      </c>
      <c r="AI78" s="19">
        <f>IF(InputDataA_GeneralAssumptions!$F$157="Automatic",(1/AI72)*NORMDIST((LN($D$76)-AI73)/AI72,0,1,FALSE),AI74*AI75)</f>
        <v>1.7858823085744571E-2</v>
      </c>
      <c r="AJ78" s="19">
        <f>IF(InputDataA_GeneralAssumptions!$F$157="Automatic",(1/AJ72)*NORMDIST((LN($D$76)-AJ73)/AJ72,0,1,FALSE),AJ74*AJ75)</f>
        <v>1.7565887118461774E-2</v>
      </c>
      <c r="AK78" s="19">
        <f>IF(InputDataA_GeneralAssumptions!$F$157="Automatic",(1/AK72)*NORMDIST((LN($D$76)-AK73)/AK72,0,1,FALSE),AK74*AK75)</f>
        <v>1.7284384333159788E-2</v>
      </c>
      <c r="AL78" s="19">
        <f>IF(InputDataA_GeneralAssumptions!$F$157="Automatic",(1/AL72)*NORMDIST((LN($D$76)-AL73)/AL72,0,1,FALSE),AL74*AL75)</f>
        <v>1.7014403513536964E-2</v>
      </c>
      <c r="AM78" s="19">
        <f>IF(InputDataA_GeneralAssumptions!$F$157="Automatic",(1/AM72)*NORMDIST((LN($D$76)-AM73)/AM72,0,1,FALSE),AM74*AM75)</f>
        <v>1.6754344281610229E-2</v>
      </c>
      <c r="AN78" s="19">
        <f>IF(InputDataA_GeneralAssumptions!$F$157="Automatic",(1/AN72)*NORMDIST((LN($D$76)-AN73)/AN72,0,1,FALSE),AN74*AN75)</f>
        <v>1.6502487695421921E-2</v>
      </c>
      <c r="AO78" s="19">
        <f>IF(InputDataA_GeneralAssumptions!$F$157="Automatic",(1/AO72)*NORMDIST((LN($D$76)-AO73)/AO72,0,1,FALSE),AO74*AO75)</f>
        <v>1.6258787070051642E-2</v>
      </c>
      <c r="AP78" s="19">
        <f>IF(InputDataA_GeneralAssumptions!$F$157="Automatic",(1/AP72)*NORMDIST((LN($D$76)-AP73)/AP72,0,1,FALSE),AP74*AP75)</f>
        <v>1.6020067300995675E-2</v>
      </c>
      <c r="AQ78" s="19">
        <f>IF(InputDataA_GeneralAssumptions!$F$157="Automatic",(1/AQ72)*NORMDIST((LN($D$76)-AQ73)/AQ72,0,1,FALSE),AQ74*AQ75)</f>
        <v>1.5780448762696173E-2</v>
      </c>
      <c r="AR78" s="19">
        <f>IF(InputDataA_GeneralAssumptions!$F$157="Automatic",(1/AR72)*NORMDIST((LN($D$76)-AR73)/AR72,0,1,FALSE),AR74*AR75)</f>
        <v>1.5538295085447865E-2</v>
      </c>
      <c r="AS78" s="19">
        <f>IF(InputDataA_GeneralAssumptions!$F$157="Automatic",(1/AS72)*NORMDIST((LN($D$76)-AS73)/AS72,0,1,FALSE),AS74*AS75)</f>
        <v>1.529882300639282E-2</v>
      </c>
      <c r="AT78" s="19">
        <f>IF(InputDataA_GeneralAssumptions!$F$157="Automatic",(1/AT72)*NORMDIST((LN($D$76)-AT73)/AT72,0,1,FALSE),AT74*AT75)</f>
        <v>1.5068591665223906E-2</v>
      </c>
      <c r="AU78" s="19">
        <f>IF(InputDataA_GeneralAssumptions!$F$157="Automatic",(1/AU72)*NORMDIST((LN($D$76)-AU73)/AU72,0,1,FALSE),AU74*AU75)</f>
        <v>1.4846196080311146E-2</v>
      </c>
      <c r="AV78" s="19">
        <f>IF(InputDataA_GeneralAssumptions!$F$157="Automatic",(1/AV72)*NORMDIST((LN($D$76)-AV73)/AV72,0,1,FALSE),AV74*AV75)</f>
        <v>1.4625559291969018E-2</v>
      </c>
      <c r="AW78" s="19">
        <f>IF(InputDataA_GeneralAssumptions!$F$157="Automatic",(1/AW72)*NORMDIST((LN($D$76)-AW73)/AW72,0,1,FALSE),AW74*AW75)</f>
        <v>1.4407439101443471E-2</v>
      </c>
      <c r="AX78" s="19">
        <f>IF(InputDataA_GeneralAssumptions!$F$157="Automatic",(1/AX72)*NORMDIST((LN($D$76)-AX73)/AX72,0,1,FALSE),AX74*AX75)</f>
        <v>1.4193463339270599E-2</v>
      </c>
      <c r="AY78" s="19">
        <f>IF(InputDataA_GeneralAssumptions!$F$157="Automatic",(1/AY72)*NORMDIST((LN($D$76)-AY73)/AY72,0,1,FALSE),AY74*AY75)</f>
        <v>1.3983828345219395E-2</v>
      </c>
      <c r="AZ78" s="19">
        <f>IF(InputDataA_GeneralAssumptions!$F$157="Automatic",(1/AZ72)*NORMDIST((LN($D$76)-AZ73)/AZ72,0,1,FALSE),AZ74*AZ75)</f>
        <v>1.3783390481779883E-2</v>
      </c>
      <c r="BA78" s="19">
        <f>IF(InputDataA_GeneralAssumptions!$F$157="Automatic",(1/BA72)*NORMDIST((LN($D$76)-BA73)/BA72,0,1,FALSE),BA74*BA75)</f>
        <v>1.3591344372185078E-2</v>
      </c>
      <c r="BB78" s="19">
        <f>IF(InputDataA_GeneralAssumptions!$F$157="Automatic",(1/BB72)*NORMDIST((LN($D$76)-BB73)/BB72,0,1,FALSE),BB74*BB75)</f>
        <v>1.3404064006196101E-2</v>
      </c>
      <c r="BC78" s="19">
        <f>IF(InputDataA_GeneralAssumptions!$F$157="Automatic",(1/BC72)*NORMDIST((LN($D$76)-BC73)/BC72,0,1,FALSE),BC74*BC75)</f>
        <v>1.3221610186644814E-2</v>
      </c>
      <c r="BD78" s="19">
        <f>IF(InputDataA_GeneralAssumptions!$F$157="Automatic",(1/BD72)*NORMDIST((LN($D$76)-BD73)/BD72,0,1,FALSE),BD74*BD75)</f>
        <v>1.3046477245619137E-2</v>
      </c>
      <c r="BE78" s="19">
        <f>IF(InputDataA_GeneralAssumptions!$F$157="Automatic",(1/BE72)*NORMDIST((LN($D$76)-BE73)/BE72,0,1,FALSE),BE74*BE75)</f>
        <v>1.2880302056882053E-2</v>
      </c>
      <c r="BF78" s="19">
        <f>IF(InputDataA_GeneralAssumptions!$F$157="Automatic",(1/BF72)*NORMDIST((LN($D$76)-BF73)/BF72,0,1,FALSE),BF74*BF75)</f>
        <v>1.272265157427952E-2</v>
      </c>
      <c r="BG78" s="19">
        <f>IF(InputDataA_GeneralAssumptions!$F$157="Automatic",(1/BG72)*NORMDIST((LN($D$76)-BG73)/BG72,0,1,FALSE),BG74*BG75)</f>
        <v>1.2573438244161315E-2</v>
      </c>
      <c r="BH78" s="19">
        <f>IF(InputDataA_GeneralAssumptions!$F$157="Automatic",(1/BH72)*NORMDIST((LN($D$76)-BH73)/BH72,0,1,FALSE),BH74*BH75)</f>
        <v>1.2430268850808366E-2</v>
      </c>
      <c r="BI78" s="19">
        <f>IF(InputDataA_GeneralAssumptions!$F$157="Automatic",(1/BI72)*NORMDIST((LN($D$76)-BI73)/BI72,0,1,FALSE),BI74*BI75)</f>
        <v>1.2292371909994132E-2</v>
      </c>
      <c r="BJ78" s="19">
        <f>IF(InputDataA_GeneralAssumptions!$F$157="Automatic",(1/BJ72)*NORMDIST((LN($D$76)-BJ73)/BJ72,0,1,FALSE),BJ74*BJ75)</f>
        <v>1.2157812158028013E-2</v>
      </c>
      <c r="BK78" s="19">
        <f>IF(InputDataA_GeneralAssumptions!$F$157="Automatic",(1/BK72)*NORMDIST((LN($D$76)-BK73)/BK72,0,1,FALSE),BK74*BK75)</f>
        <v>1.202037836079946E-2</v>
      </c>
      <c r="BL78" s="19">
        <f>IF(InputDataA_GeneralAssumptions!$F$157="Automatic",(1/BL72)*NORMDIST((LN($D$76)-BL73)/BL72,0,1,FALSE),BL74*BL75)</f>
        <v>1.187297909049247E-2</v>
      </c>
      <c r="BM78" s="19">
        <f>IF(InputDataA_GeneralAssumptions!$F$157="Automatic",(1/BM72)*NORMDIST((LN($D$76)-BM73)/BM72,0,1,FALSE),BM74*BM75)</f>
        <v>1.1706979322794188E-2</v>
      </c>
      <c r="BN78" s="19">
        <f>IF(InputDataA_GeneralAssumptions!$F$157="Automatic",(1/BN72)*NORMDIST((LN($D$76)-BN73)/BN72,0,1,FALSE),BN74*BN75)</f>
        <v>1.1526255008189493E-2</v>
      </c>
      <c r="BO78" s="19">
        <f>IF(InputDataA_GeneralAssumptions!$F$157="Automatic",(1/BO72)*NORMDIST((LN($D$76)-BO73)/BO72,0,1,FALSE),BO74*BO75)</f>
        <v>1.1335367414123453E-2</v>
      </c>
      <c r="BP78" s="19">
        <f>IF(InputDataA_GeneralAssumptions!$F$157="Automatic",(1/BP72)*NORMDIST((LN($D$76)-BP73)/BP72,0,1,FALSE),BP74*BP75)</f>
        <v>1.1137140760691305E-2</v>
      </c>
      <c r="BQ78" s="19">
        <f>IF(InputDataA_GeneralAssumptions!$F$157="Automatic",(1/BQ72)*NORMDIST((LN($D$76)-BQ73)/BQ72,0,1,FALSE),BQ74*BQ75)</f>
        <v>1.0939856374099043E-2</v>
      </c>
      <c r="BR78" s="19">
        <f>IF(InputDataA_GeneralAssumptions!$F$157="Automatic",(1/BR72)*NORMDIST((LN($D$76)-BR73)/BR72,0,1,FALSE),BR74*BR75)</f>
        <v>1.0744654334908331E-2</v>
      </c>
      <c r="BS78" s="19">
        <f>IF(InputDataA_GeneralAssumptions!$F$157="Automatic",(1/BS72)*NORMDIST((LN($D$76)-BS73)/BS72,0,1,FALSE),BS74*BS75)</f>
        <v>1.055299946279613E-2</v>
      </c>
      <c r="BT78" s="19">
        <f>IF(InputDataA_GeneralAssumptions!$F$157="Automatic",(1/BT72)*NORMDIST((LN($D$76)-BT73)/BT72,0,1,FALSE),BT74*BT75)</f>
        <v>1.0366764728811024E-2</v>
      </c>
      <c r="BU78" s="19">
        <f>IF(InputDataA_GeneralAssumptions!$F$157="Automatic",(1/BU72)*NORMDIST((LN($D$76)-BU73)/BU72,0,1,FALSE),BU74*BU75)</f>
        <v>1.0184986223855002E-2</v>
      </c>
      <c r="BV78" s="19">
        <f>IF(InputDataA_GeneralAssumptions!$F$157="Automatic",(1/BV72)*NORMDIST((LN($D$76)-BV73)/BV72,0,1,FALSE),BV74*BV75)</f>
        <v>1.0007126939493811E-2</v>
      </c>
      <c r="BW78" s="19">
        <f>IF(InputDataA_GeneralAssumptions!$F$157="Automatic",(1/BW72)*NORMDIST((LN($D$76)-BW73)/BW72,0,1,FALSE),BW74*BW75)</f>
        <v>9.8341640788030971E-3</v>
      </c>
      <c r="BX78" s="19">
        <f>IF(InputDataA_GeneralAssumptions!$F$157="Automatic",(1/BX72)*NORMDIST((LN($D$76)-BX73)/BX72,0,1,FALSE),BX74*BX75)</f>
        <v>9.6651267213834925E-3</v>
      </c>
      <c r="BY78" s="19">
        <f>IF(InputDataA_GeneralAssumptions!$F$157="Automatic",(1/BY72)*NORMDIST((LN($D$76)-BY73)/BY72,0,1,FALSE),BY74*BY75)</f>
        <v>9.5010281642227915E-3</v>
      </c>
      <c r="BZ78" s="19">
        <f>IF(InputDataA_GeneralAssumptions!$F$157="Automatic",(1/BZ72)*NORMDIST((LN($D$76)-BZ73)/BZ72,0,1,FALSE),BZ74*BZ75)</f>
        <v>9.3424651805265307E-3</v>
      </c>
      <c r="CA78" s="19">
        <f>IF(InputDataA_GeneralAssumptions!$F$157="Automatic",(1/CA72)*NORMDIST((LN($D$76)-CA73)/CA72,0,1,FALSE),CA74*CA75)</f>
        <v>9.188875692496129E-3</v>
      </c>
      <c r="CB78" s="19">
        <f>IF(InputDataA_GeneralAssumptions!$F$157="Automatic",(1/CB72)*NORMDIST((LN($D$76)-CB73)/CB72,0,1,FALSE),CB74*CB75)</f>
        <v>9.0405986507675878E-3</v>
      </c>
      <c r="CC78" s="19">
        <f>IF(InputDataA_GeneralAssumptions!$F$157="Automatic",(1/CC72)*NORMDIST((LN($D$76)-CC73)/CC72,0,1,FALSE),CC74*CC75)</f>
        <v>8.8974179761108357E-3</v>
      </c>
      <c r="CD78" s="19">
        <f>IF(InputDataA_GeneralAssumptions!$F$157="Automatic",(1/CD72)*NORMDIST((LN($D$76)-CD73)/CD72,0,1,FALSE),CD74*CD75)</f>
        <v>8.7595553963627955E-3</v>
      </c>
      <c r="CE78" s="19" t="e">
        <f>IF(InputDataA_GeneralAssumptions!$F$157="Automatic",(1/CE72)*NORMDIST((LN($D$76)-CE73)/CE72,0,1,FALSE),CE74*CE75)</f>
        <v>#VALUE!</v>
      </c>
    </row>
    <row r="79" spans="1:83">
      <c r="C79" s="170" t="s">
        <v>973</v>
      </c>
      <c r="D79" s="3"/>
      <c r="E79" s="11"/>
      <c r="F79" s="11">
        <f>InputDataA_GeneralAssumptions!J183</f>
        <v>0</v>
      </c>
      <c r="G79" s="11">
        <f>InputDataA_GeneralAssumptions!K183</f>
        <v>0</v>
      </c>
      <c r="H79" s="11">
        <f>InputDataA_GeneralAssumptions!L183</f>
        <v>0</v>
      </c>
      <c r="I79" s="11">
        <f>InputDataA_GeneralAssumptions!M183</f>
        <v>0</v>
      </c>
      <c r="J79" s="11">
        <f>InputDataA_GeneralAssumptions!N183</f>
        <v>0</v>
      </c>
      <c r="K79" s="11">
        <f>InputDataA_GeneralAssumptions!O183</f>
        <v>0</v>
      </c>
      <c r="L79" s="11">
        <f>InputDataA_GeneralAssumptions!P183</f>
        <v>0</v>
      </c>
      <c r="M79" s="11">
        <f>InputDataA_GeneralAssumptions!Q183</f>
        <v>0</v>
      </c>
      <c r="N79" s="11">
        <f>InputDataA_GeneralAssumptions!R183</f>
        <v>0</v>
      </c>
      <c r="O79" s="11">
        <f>InputDataA_GeneralAssumptions!S183</f>
        <v>0</v>
      </c>
      <c r="P79" s="11">
        <f>InputDataA_GeneralAssumptions!T183</f>
        <v>0</v>
      </c>
      <c r="Q79" s="11">
        <f>InputDataA_GeneralAssumptions!U183</f>
        <v>0</v>
      </c>
      <c r="R79" s="11">
        <f>InputDataA_GeneralAssumptions!V183</f>
        <v>0</v>
      </c>
      <c r="S79" s="11">
        <f>InputDataA_GeneralAssumptions!W183</f>
        <v>0</v>
      </c>
      <c r="T79" s="11">
        <f>InputDataA_GeneralAssumptions!X183</f>
        <v>0</v>
      </c>
      <c r="U79" s="11">
        <f>InputDataA_GeneralAssumptions!Y183</f>
        <v>0</v>
      </c>
      <c r="V79" s="11">
        <f>InputDataA_GeneralAssumptions!Z183</f>
        <v>0</v>
      </c>
      <c r="W79" s="11">
        <f>InputDataA_GeneralAssumptions!AA183</f>
        <v>0</v>
      </c>
      <c r="X79" s="11">
        <f>InputDataA_GeneralAssumptions!AB183</f>
        <v>0</v>
      </c>
      <c r="Y79" s="11">
        <f>InputDataA_GeneralAssumptions!AC183</f>
        <v>0</v>
      </c>
      <c r="Z79" s="11">
        <f>InputDataA_GeneralAssumptions!AD183</f>
        <v>0</v>
      </c>
      <c r="AA79" s="11">
        <f>InputDataA_GeneralAssumptions!AE183</f>
        <v>0</v>
      </c>
      <c r="AB79" s="11">
        <f>InputDataA_GeneralAssumptions!AF183</f>
        <v>0</v>
      </c>
      <c r="AC79" s="11">
        <f>InputDataA_GeneralAssumptions!AG183</f>
        <v>0</v>
      </c>
      <c r="AD79" s="11">
        <f>InputDataA_GeneralAssumptions!AH183</f>
        <v>0</v>
      </c>
      <c r="AE79" s="11">
        <f>InputDataA_GeneralAssumptions!AI183</f>
        <v>0</v>
      </c>
      <c r="AF79" s="11">
        <f>InputDataA_GeneralAssumptions!AJ183</f>
        <v>0</v>
      </c>
      <c r="AG79" s="11">
        <f>InputDataA_GeneralAssumptions!AK183</f>
        <v>0</v>
      </c>
      <c r="AH79" s="11">
        <f>InputDataA_GeneralAssumptions!AL183</f>
        <v>0</v>
      </c>
      <c r="AI79" s="11">
        <f>InputDataA_GeneralAssumptions!AM183</f>
        <v>0</v>
      </c>
      <c r="AJ79" s="11">
        <f>InputDataA_GeneralAssumptions!AN183</f>
        <v>0</v>
      </c>
      <c r="AK79" s="11">
        <f>InputDataA_GeneralAssumptions!AO183</f>
        <v>0</v>
      </c>
      <c r="AL79" s="11">
        <f>InputDataA_GeneralAssumptions!AP183</f>
        <v>0</v>
      </c>
      <c r="AM79" s="11">
        <f>InputDataA_GeneralAssumptions!AQ183</f>
        <v>0</v>
      </c>
      <c r="AN79" s="11">
        <f>InputDataA_GeneralAssumptions!AR183</f>
        <v>0</v>
      </c>
      <c r="AO79" s="11">
        <f>InputDataA_GeneralAssumptions!AS183</f>
        <v>0</v>
      </c>
      <c r="AP79" s="11">
        <f>InputDataA_GeneralAssumptions!AT183</f>
        <v>0</v>
      </c>
      <c r="AQ79" s="11">
        <f>InputDataA_GeneralAssumptions!AU183</f>
        <v>0</v>
      </c>
      <c r="AR79" s="11">
        <f>InputDataA_GeneralAssumptions!AV183</f>
        <v>0</v>
      </c>
      <c r="AS79" s="11">
        <f>InputDataA_GeneralAssumptions!AW183</f>
        <v>0</v>
      </c>
      <c r="AT79" s="11">
        <f>InputDataA_GeneralAssumptions!AX183</f>
        <v>0</v>
      </c>
      <c r="AU79" s="11">
        <f>InputDataA_GeneralAssumptions!AY183</f>
        <v>0</v>
      </c>
      <c r="AV79" s="11">
        <f>InputDataA_GeneralAssumptions!AZ183</f>
        <v>0</v>
      </c>
      <c r="AW79" s="11">
        <f>InputDataA_GeneralAssumptions!BA183</f>
        <v>0</v>
      </c>
      <c r="AX79" s="11">
        <f>InputDataA_GeneralAssumptions!BB183</f>
        <v>0</v>
      </c>
      <c r="AY79" s="11">
        <f>InputDataA_GeneralAssumptions!BC183</f>
        <v>0</v>
      </c>
      <c r="AZ79" s="11">
        <f>InputDataA_GeneralAssumptions!BD183</f>
        <v>0</v>
      </c>
      <c r="BA79" s="11">
        <f>InputDataA_GeneralAssumptions!BE183</f>
        <v>0</v>
      </c>
      <c r="BB79" s="11">
        <f>InputDataA_GeneralAssumptions!BF183</f>
        <v>0</v>
      </c>
      <c r="BC79" s="11">
        <f>InputDataA_GeneralAssumptions!BG183</f>
        <v>0</v>
      </c>
      <c r="BD79" s="11">
        <f>InputDataA_GeneralAssumptions!BH183</f>
        <v>0</v>
      </c>
      <c r="BE79" s="11">
        <f>InputDataA_GeneralAssumptions!BI183</f>
        <v>0</v>
      </c>
      <c r="BF79" s="11">
        <f>InputDataA_GeneralAssumptions!BJ183</f>
        <v>0</v>
      </c>
      <c r="BG79" s="11">
        <f>InputDataA_GeneralAssumptions!BK183</f>
        <v>0</v>
      </c>
      <c r="BH79" s="11">
        <f>InputDataA_GeneralAssumptions!BL183</f>
        <v>0</v>
      </c>
      <c r="BI79" s="11">
        <f>InputDataA_GeneralAssumptions!BM183</f>
        <v>0</v>
      </c>
      <c r="BJ79" s="11">
        <f>InputDataA_GeneralAssumptions!BN183</f>
        <v>0</v>
      </c>
      <c r="BK79" s="11">
        <f>InputDataA_GeneralAssumptions!BO183</f>
        <v>0</v>
      </c>
      <c r="BL79" s="11">
        <f>InputDataA_GeneralAssumptions!BP183</f>
        <v>0</v>
      </c>
      <c r="BM79" s="11">
        <f>InputDataA_GeneralAssumptions!BQ183</f>
        <v>0</v>
      </c>
      <c r="BN79" s="11">
        <f>InputDataA_GeneralAssumptions!BR183</f>
        <v>0</v>
      </c>
      <c r="BO79" s="11">
        <f>InputDataA_GeneralAssumptions!BS183</f>
        <v>0</v>
      </c>
      <c r="BP79" s="11">
        <f>InputDataA_GeneralAssumptions!BT183</f>
        <v>0</v>
      </c>
      <c r="BQ79" s="11">
        <f>InputDataA_GeneralAssumptions!BU183</f>
        <v>0</v>
      </c>
      <c r="BR79" s="11">
        <f>InputDataA_GeneralAssumptions!BV183</f>
        <v>0</v>
      </c>
      <c r="BS79" s="11">
        <f>InputDataA_GeneralAssumptions!BW183</f>
        <v>0</v>
      </c>
      <c r="BT79" s="11">
        <f>InputDataA_GeneralAssumptions!BX183</f>
        <v>0</v>
      </c>
      <c r="BU79" s="11">
        <f>InputDataA_GeneralAssumptions!BY183</f>
        <v>0</v>
      </c>
      <c r="BV79" s="11">
        <f>InputDataA_GeneralAssumptions!BZ183</f>
        <v>0</v>
      </c>
      <c r="BW79" s="11">
        <f>InputDataA_GeneralAssumptions!CA183</f>
        <v>0</v>
      </c>
      <c r="BX79" s="11">
        <f>InputDataA_GeneralAssumptions!CB183</f>
        <v>0</v>
      </c>
      <c r="BY79" s="11">
        <f>InputDataA_GeneralAssumptions!CC183</f>
        <v>0</v>
      </c>
      <c r="BZ79" s="11">
        <f>InputDataA_GeneralAssumptions!CD183</f>
        <v>0</v>
      </c>
      <c r="CA79" s="11">
        <f>InputDataA_GeneralAssumptions!CE183</f>
        <v>0</v>
      </c>
      <c r="CB79" s="11">
        <f>InputDataA_GeneralAssumptions!CF183</f>
        <v>0</v>
      </c>
      <c r="CC79" s="11">
        <f>InputDataA_GeneralAssumptions!CG183</f>
        <v>0</v>
      </c>
      <c r="CD79" s="11">
        <f>InputDataA_GeneralAssumptions!CH183</f>
        <v>0</v>
      </c>
      <c r="CE79" s="11">
        <f>InputDataA_GeneralAssumptions!CI183</f>
        <v>0</v>
      </c>
    </row>
    <row r="80" spans="1:83">
      <c r="C80" s="170" t="s">
        <v>974</v>
      </c>
      <c r="D80" s="3"/>
      <c r="E80" s="11"/>
      <c r="F80" s="11">
        <f>F30+F79</f>
        <v>9.5117034097800257E-3</v>
      </c>
      <c r="G80" s="11">
        <f t="shared" ref="G80:AL80" si="878">G30+G79</f>
        <v>9.6201312037651476E-3</v>
      </c>
      <c r="H80" s="11">
        <f t="shared" si="878"/>
        <v>9.6651803717238138E-3</v>
      </c>
      <c r="I80" s="11">
        <f t="shared" si="878"/>
        <v>9.610562267204692E-3</v>
      </c>
      <c r="J80" s="11">
        <f t="shared" si="878"/>
        <v>9.5547533621536118E-3</v>
      </c>
      <c r="K80" s="11">
        <f t="shared" si="878"/>
        <v>9.5469523014262148E-3</v>
      </c>
      <c r="L80" s="11">
        <f t="shared" si="878"/>
        <v>9.5252357634181273E-3</v>
      </c>
      <c r="M80" s="11">
        <f t="shared" si="878"/>
        <v>9.353759322585864E-3</v>
      </c>
      <c r="N80" s="11">
        <f t="shared" si="878"/>
        <v>8.9667259621866169E-3</v>
      </c>
      <c r="O80" s="11">
        <f t="shared" si="878"/>
        <v>8.3551884217483163E-3</v>
      </c>
      <c r="P80" s="11">
        <f t="shared" si="878"/>
        <v>7.7758342061606811E-3</v>
      </c>
      <c r="Q80" s="11">
        <f t="shared" si="878"/>
        <v>7.2594784425694669E-3</v>
      </c>
      <c r="R80" s="11">
        <f t="shared" si="878"/>
        <v>6.7673662712286475E-3</v>
      </c>
      <c r="S80" s="11">
        <f t="shared" si="878"/>
        <v>6.4464348666746218E-3</v>
      </c>
      <c r="T80" s="11">
        <f t="shared" si="878"/>
        <v>6.1638159583798924E-3</v>
      </c>
      <c r="U80" s="11">
        <f t="shared" si="878"/>
        <v>5.8860188558713666E-3</v>
      </c>
      <c r="V80" s="11">
        <f t="shared" si="878"/>
        <v>5.6413887365354132E-3</v>
      </c>
      <c r="W80" s="11">
        <f t="shared" si="878"/>
        <v>5.42993892677468E-3</v>
      </c>
      <c r="X80" s="11">
        <f t="shared" si="878"/>
        <v>5.255093589219495E-3</v>
      </c>
      <c r="Y80" s="11">
        <f t="shared" si="878"/>
        <v>5.106928437277114E-3</v>
      </c>
      <c r="Z80" s="11">
        <f t="shared" si="878"/>
        <v>5.0073570534732159E-3</v>
      </c>
      <c r="AA80" s="11">
        <f t="shared" si="878"/>
        <v>4.9899526316599108E-3</v>
      </c>
      <c r="AB80" s="11">
        <f t="shared" si="878"/>
        <v>5.0008322189367682E-3</v>
      </c>
      <c r="AC80" s="11">
        <f t="shared" si="878"/>
        <v>5.0323068309465757E-3</v>
      </c>
      <c r="AD80" s="11">
        <f t="shared" si="878"/>
        <v>5.0970543285082659E-3</v>
      </c>
      <c r="AE80" s="11">
        <f t="shared" si="878"/>
        <v>5.1605194031016932E-3</v>
      </c>
      <c r="AF80" s="11">
        <f t="shared" si="878"/>
        <v>5.1790305517640522E-3</v>
      </c>
      <c r="AG80" s="11">
        <f t="shared" si="878"/>
        <v>5.1675697797843867E-3</v>
      </c>
      <c r="AH80" s="11">
        <f t="shared" si="878"/>
        <v>5.1399171827999357E-3</v>
      </c>
      <c r="AI80" s="11">
        <f t="shared" si="878"/>
        <v>5.0909361993081159E-3</v>
      </c>
      <c r="AJ80" s="11">
        <f t="shared" si="878"/>
        <v>5.0057270704588763E-3</v>
      </c>
      <c r="AK80" s="11">
        <f t="shared" si="878"/>
        <v>4.8774755823710603E-3</v>
      </c>
      <c r="AL80" s="11">
        <f t="shared" si="878"/>
        <v>4.7415396000474175E-3</v>
      </c>
      <c r="AM80" s="11">
        <f t="shared" ref="AM80:BS80" si="879">AM30+AM79</f>
        <v>4.6281025269512277E-3</v>
      </c>
      <c r="AN80" s="11">
        <f t="shared" si="879"/>
        <v>4.5407512065622768E-3</v>
      </c>
      <c r="AO80" s="11">
        <f t="shared" si="879"/>
        <v>4.4502145225149281E-3</v>
      </c>
      <c r="AP80" s="11">
        <f t="shared" si="879"/>
        <v>4.4148162530048829E-3</v>
      </c>
      <c r="AQ80" s="11">
        <f t="shared" si="879"/>
        <v>4.4885685770075234E-3</v>
      </c>
      <c r="AR80" s="11">
        <f t="shared" si="879"/>
        <v>4.5959794735697113E-3</v>
      </c>
      <c r="AS80" s="11">
        <f t="shared" si="879"/>
        <v>4.6058581734393922E-3</v>
      </c>
      <c r="AT80" s="11">
        <f t="shared" si="879"/>
        <v>4.486516803770435E-3</v>
      </c>
      <c r="AU80" s="11">
        <f t="shared" si="879"/>
        <v>4.3898092459151439E-3</v>
      </c>
      <c r="AV80" s="11">
        <f t="shared" si="879"/>
        <v>4.4112924823267452E-3</v>
      </c>
      <c r="AW80" s="11">
        <f t="shared" si="879"/>
        <v>4.4175567114173031E-3</v>
      </c>
      <c r="AX80" s="11">
        <f t="shared" si="879"/>
        <v>4.3897914900359325E-3</v>
      </c>
      <c r="AY80" s="11">
        <f t="shared" si="879"/>
        <v>4.3562363572937635E-3</v>
      </c>
      <c r="AZ80" s="11">
        <f t="shared" si="879"/>
        <v>4.2177286868800845E-3</v>
      </c>
      <c r="BA80" s="11">
        <f t="shared" si="879"/>
        <v>4.0907488675774317E-3</v>
      </c>
      <c r="BB80" s="11">
        <f t="shared" si="879"/>
        <v>4.0374012259920544E-3</v>
      </c>
      <c r="BC80" s="11">
        <f t="shared" si="879"/>
        <v>3.980304808190116E-3</v>
      </c>
      <c r="BD80" s="11">
        <f t="shared" si="879"/>
        <v>3.8652198214474964E-3</v>
      </c>
      <c r="BE80" s="11">
        <f t="shared" si="879"/>
        <v>3.7088849085560316E-3</v>
      </c>
      <c r="BF80" s="11">
        <f t="shared" si="879"/>
        <v>3.5567688948412446E-3</v>
      </c>
      <c r="BG80" s="11">
        <f t="shared" si="879"/>
        <v>3.4014268737840858E-3</v>
      </c>
      <c r="BH80" s="11">
        <f t="shared" si="879"/>
        <v>3.2964602547553845E-3</v>
      </c>
      <c r="BI80" s="11">
        <f t="shared" si="879"/>
        <v>3.2061296009613383E-3</v>
      </c>
      <c r="BJ80" s="11">
        <f t="shared" si="879"/>
        <v>3.1586240775891561E-3</v>
      </c>
      <c r="BK80" s="11">
        <f t="shared" si="879"/>
        <v>3.257662899627034E-3</v>
      </c>
      <c r="BL80" s="11">
        <f t="shared" si="879"/>
        <v>3.5304302585579261E-3</v>
      </c>
      <c r="BM80" s="11">
        <f t="shared" si="879"/>
        <v>4.0227159865293682E-3</v>
      </c>
      <c r="BN80" s="11">
        <f t="shared" si="879"/>
        <v>4.4371133194489598E-3</v>
      </c>
      <c r="BO80" s="11">
        <f t="shared" si="879"/>
        <v>4.7534602854555352E-3</v>
      </c>
      <c r="BP80" s="11">
        <f t="shared" si="879"/>
        <v>5.0110300898440485E-3</v>
      </c>
      <c r="BQ80" s="11">
        <f t="shared" si="879"/>
        <v>5.0649216863440927E-3</v>
      </c>
      <c r="BR80" s="11">
        <f t="shared" si="879"/>
        <v>5.0903356172105063E-3</v>
      </c>
      <c r="BS80" s="11">
        <f t="shared" si="879"/>
        <v>5.0767297275369216E-3</v>
      </c>
      <c r="BT80" s="11">
        <f t="shared" ref="BT80:CE80" si="880">BT30+BT79</f>
        <v>5.0105192039815449E-3</v>
      </c>
      <c r="BU80" s="11">
        <f t="shared" si="880"/>
        <v>4.9667643322466315E-3</v>
      </c>
      <c r="BV80" s="11">
        <f t="shared" si="880"/>
        <v>4.9350094364393193E-3</v>
      </c>
      <c r="BW80" s="11">
        <f t="shared" si="880"/>
        <v>4.8729758497336739E-3</v>
      </c>
      <c r="BX80" s="11">
        <f t="shared" si="880"/>
        <v>4.8351573691756133E-3</v>
      </c>
      <c r="BY80" s="11">
        <f t="shared" si="880"/>
        <v>4.7649400686986532E-3</v>
      </c>
      <c r="BZ80" s="11">
        <f t="shared" si="880"/>
        <v>4.6728526531150116E-3</v>
      </c>
      <c r="CA80" s="11">
        <f t="shared" si="880"/>
        <v>4.5927391240441207E-3</v>
      </c>
      <c r="CB80" s="11">
        <f t="shared" si="880"/>
        <v>4.497881437300455E-3</v>
      </c>
      <c r="CC80" s="11">
        <f t="shared" si="880"/>
        <v>4.4048365600359851E-3</v>
      </c>
      <c r="CD80" s="11">
        <f t="shared" si="880"/>
        <v>4.3001130810313981E-3</v>
      </c>
      <c r="CE80" s="11" t="e">
        <f t="shared" si="880"/>
        <v>#VALUE!</v>
      </c>
    </row>
    <row r="81" spans="3:83">
      <c r="C81" s="170" t="s">
        <v>975</v>
      </c>
      <c r="D81" s="3"/>
      <c r="E81" s="11">
        <f>NORMSDIST(NORMSINV(0.4)-E72)</f>
        <v>0.15011243643673092</v>
      </c>
      <c r="F81" s="11">
        <f t="shared" ref="F81:AL81" si="881">NORMSDIST(NORMSINV(0.4)-F72)</f>
        <v>0.15011243643673092</v>
      </c>
      <c r="G81" s="11">
        <f t="shared" si="881"/>
        <v>0.15011243643673092</v>
      </c>
      <c r="H81" s="11">
        <f t="shared" si="881"/>
        <v>0.15011243643673092</v>
      </c>
      <c r="I81" s="11">
        <f t="shared" si="881"/>
        <v>0.15011243643673092</v>
      </c>
      <c r="J81" s="11">
        <f t="shared" si="881"/>
        <v>0.15011243643673092</v>
      </c>
      <c r="K81" s="11">
        <f t="shared" si="881"/>
        <v>0.15011243643673092</v>
      </c>
      <c r="L81" s="11">
        <f t="shared" si="881"/>
        <v>0.15011243643673092</v>
      </c>
      <c r="M81" s="11">
        <f t="shared" si="881"/>
        <v>0.15011243643673092</v>
      </c>
      <c r="N81" s="11">
        <f t="shared" si="881"/>
        <v>0.15011243643673092</v>
      </c>
      <c r="O81" s="11">
        <f t="shared" si="881"/>
        <v>0.15011243643673092</v>
      </c>
      <c r="P81" s="11">
        <f t="shared" si="881"/>
        <v>0.15011243643673092</v>
      </c>
      <c r="Q81" s="11">
        <f t="shared" si="881"/>
        <v>0.15011243643673092</v>
      </c>
      <c r="R81" s="11">
        <f t="shared" si="881"/>
        <v>0.15011243643673092</v>
      </c>
      <c r="S81" s="11">
        <f t="shared" si="881"/>
        <v>0.15011243643673092</v>
      </c>
      <c r="T81" s="11">
        <f t="shared" si="881"/>
        <v>0.15011243643673092</v>
      </c>
      <c r="U81" s="11">
        <f t="shared" si="881"/>
        <v>0.15011243643673092</v>
      </c>
      <c r="V81" s="11">
        <f t="shared" si="881"/>
        <v>0.15011243643673092</v>
      </c>
      <c r="W81" s="11">
        <f t="shared" si="881"/>
        <v>0.15011243643673092</v>
      </c>
      <c r="X81" s="11">
        <f t="shared" si="881"/>
        <v>0.15011243643673092</v>
      </c>
      <c r="Y81" s="11">
        <f t="shared" si="881"/>
        <v>0.15011243643673092</v>
      </c>
      <c r="Z81" s="11">
        <f t="shared" si="881"/>
        <v>0.15011243643673092</v>
      </c>
      <c r="AA81" s="11">
        <f t="shared" si="881"/>
        <v>0.15011243643673092</v>
      </c>
      <c r="AB81" s="11">
        <f t="shared" si="881"/>
        <v>0.15011243643673092</v>
      </c>
      <c r="AC81" s="11">
        <f t="shared" si="881"/>
        <v>0.15011243643673092</v>
      </c>
      <c r="AD81" s="11">
        <f t="shared" si="881"/>
        <v>0.15011243643673092</v>
      </c>
      <c r="AE81" s="11">
        <f t="shared" si="881"/>
        <v>0.15011243643673092</v>
      </c>
      <c r="AF81" s="11">
        <f t="shared" si="881"/>
        <v>0.15011243643673092</v>
      </c>
      <c r="AG81" s="11">
        <f t="shared" si="881"/>
        <v>0.15011243643673092</v>
      </c>
      <c r="AH81" s="11">
        <f t="shared" si="881"/>
        <v>0.15011243643673092</v>
      </c>
      <c r="AI81" s="11">
        <f t="shared" si="881"/>
        <v>0.15011243643673092</v>
      </c>
      <c r="AJ81" s="11">
        <f t="shared" si="881"/>
        <v>0.15011243643673092</v>
      </c>
      <c r="AK81" s="11">
        <f t="shared" si="881"/>
        <v>0.15011243643673092</v>
      </c>
      <c r="AL81" s="11">
        <f t="shared" si="881"/>
        <v>0.15011243643673092</v>
      </c>
      <c r="AM81" s="11">
        <f t="shared" ref="AM81:BS81" si="882">NORMSDIST(NORMSINV(0.4)-AM72)</f>
        <v>0.15011243643673092</v>
      </c>
      <c r="AN81" s="11">
        <f t="shared" si="882"/>
        <v>0.15011243643673092</v>
      </c>
      <c r="AO81" s="11">
        <f t="shared" si="882"/>
        <v>0.15011243643673092</v>
      </c>
      <c r="AP81" s="11">
        <f t="shared" si="882"/>
        <v>0.15011243643673092</v>
      </c>
      <c r="AQ81" s="11">
        <f t="shared" si="882"/>
        <v>0.15011243643673092</v>
      </c>
      <c r="AR81" s="11">
        <f t="shared" si="882"/>
        <v>0.15011243643673092</v>
      </c>
      <c r="AS81" s="11">
        <f t="shared" si="882"/>
        <v>0.15011243643673092</v>
      </c>
      <c r="AT81" s="11">
        <f t="shared" si="882"/>
        <v>0.15011243643673092</v>
      </c>
      <c r="AU81" s="11">
        <f t="shared" si="882"/>
        <v>0.15011243643673092</v>
      </c>
      <c r="AV81" s="11">
        <f t="shared" si="882"/>
        <v>0.15011243643673092</v>
      </c>
      <c r="AW81" s="11">
        <f t="shared" si="882"/>
        <v>0.15011243643673092</v>
      </c>
      <c r="AX81" s="11">
        <f t="shared" si="882"/>
        <v>0.15011243643673092</v>
      </c>
      <c r="AY81" s="11">
        <f t="shared" si="882"/>
        <v>0.15011243643673092</v>
      </c>
      <c r="AZ81" s="11">
        <f t="shared" si="882"/>
        <v>0.15011243643673092</v>
      </c>
      <c r="BA81" s="11">
        <f t="shared" si="882"/>
        <v>0.15011243643673092</v>
      </c>
      <c r="BB81" s="11">
        <f t="shared" si="882"/>
        <v>0.15011243643673092</v>
      </c>
      <c r="BC81" s="11">
        <f t="shared" si="882"/>
        <v>0.15011243643673092</v>
      </c>
      <c r="BD81" s="11">
        <f t="shared" si="882"/>
        <v>0.15011243643673092</v>
      </c>
      <c r="BE81" s="11">
        <f t="shared" si="882"/>
        <v>0.15011243643673092</v>
      </c>
      <c r="BF81" s="11">
        <f t="shared" si="882"/>
        <v>0.15011243643673092</v>
      </c>
      <c r="BG81" s="11">
        <f t="shared" si="882"/>
        <v>0.15011243643673092</v>
      </c>
      <c r="BH81" s="11">
        <f t="shared" si="882"/>
        <v>0.15011243643673092</v>
      </c>
      <c r="BI81" s="11">
        <f t="shared" si="882"/>
        <v>0.15011243643673092</v>
      </c>
      <c r="BJ81" s="11">
        <f t="shared" si="882"/>
        <v>0.15011243643673092</v>
      </c>
      <c r="BK81" s="11">
        <f t="shared" si="882"/>
        <v>0.15011243643673092</v>
      </c>
      <c r="BL81" s="11">
        <f t="shared" si="882"/>
        <v>0.15011243643673092</v>
      </c>
      <c r="BM81" s="11">
        <f t="shared" si="882"/>
        <v>0.15011243643673092</v>
      </c>
      <c r="BN81" s="11">
        <f t="shared" si="882"/>
        <v>0.15011243643673092</v>
      </c>
      <c r="BO81" s="11">
        <f t="shared" si="882"/>
        <v>0.15011243643673092</v>
      </c>
      <c r="BP81" s="11">
        <f t="shared" si="882"/>
        <v>0.15011243643673092</v>
      </c>
      <c r="BQ81" s="11">
        <f t="shared" si="882"/>
        <v>0.15011243643673092</v>
      </c>
      <c r="BR81" s="11">
        <f t="shared" si="882"/>
        <v>0.15011243643673092</v>
      </c>
      <c r="BS81" s="11">
        <f t="shared" si="882"/>
        <v>0.15011243643673092</v>
      </c>
      <c r="BT81" s="11">
        <f t="shared" ref="BT81:CE81" si="883">NORMSDIST(NORMSINV(0.4)-BT72)</f>
        <v>0.15011243643673092</v>
      </c>
      <c r="BU81" s="11">
        <f t="shared" si="883"/>
        <v>0.15011243643673092</v>
      </c>
      <c r="BV81" s="11">
        <f t="shared" si="883"/>
        <v>0.15011243643673092</v>
      </c>
      <c r="BW81" s="11">
        <f t="shared" si="883"/>
        <v>0.15011243643673092</v>
      </c>
      <c r="BX81" s="11">
        <f t="shared" si="883"/>
        <v>0.15011243643673092</v>
      </c>
      <c r="BY81" s="11">
        <f t="shared" si="883"/>
        <v>0.15011243643673092</v>
      </c>
      <c r="BZ81" s="11">
        <f t="shared" si="883"/>
        <v>0.15011243643673092</v>
      </c>
      <c r="CA81" s="11">
        <f t="shared" si="883"/>
        <v>0.15011243643673092</v>
      </c>
      <c r="CB81" s="11">
        <f t="shared" si="883"/>
        <v>0.15011243643673092</v>
      </c>
      <c r="CC81" s="11">
        <f t="shared" si="883"/>
        <v>0.15011243643673092</v>
      </c>
      <c r="CD81" s="11">
        <f t="shared" si="883"/>
        <v>0.15011243643673092</v>
      </c>
      <c r="CE81" s="11">
        <f t="shared" si="883"/>
        <v>0.15011243643673092</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CE68"/>
  <sheetViews>
    <sheetView zoomScaleNormal="100" workbookViewId="0">
      <pane xSplit="5" ySplit="4" topLeftCell="F5" activePane="bottomRight" state="frozen"/>
      <selection activeCell="F65" sqref="F65"/>
      <selection pane="topRight" activeCell="F65" sqref="F65"/>
      <selection pane="bottomLeft" activeCell="F65" sqref="F65"/>
      <selection pane="bottomRight" activeCell="E45" sqref="E45"/>
    </sheetView>
  </sheetViews>
  <sheetFormatPr defaultColWidth="11" defaultRowHeight="15.5"/>
  <cols>
    <col min="1" max="1" width="2.6640625" style="39" customWidth="1"/>
    <col min="2" max="2" width="5.1640625" style="1" customWidth="1"/>
    <col min="3" max="3" width="46.6640625" customWidth="1"/>
    <col min="4" max="4" width="17" customWidth="1"/>
    <col min="5" max="5" width="20.1640625" bestFit="1" customWidth="1"/>
    <col min="6" max="6" width="12.6640625" customWidth="1"/>
    <col min="7" max="7" width="11.1640625" customWidth="1"/>
    <col min="8" max="33" width="19" bestFit="1" customWidth="1"/>
    <col min="34" max="37" width="19" customWidth="1"/>
    <col min="38" max="38" width="11.1640625" customWidth="1"/>
    <col min="39" max="72" width="11" customWidth="1"/>
  </cols>
  <sheetData>
    <row r="1" spans="1:83" s="36" customFormat="1" ht="18.5">
      <c r="A1" s="50"/>
      <c r="B1" s="30">
        <f>DataSummary!B166</f>
        <v>1</v>
      </c>
      <c r="C1" s="42" t="s">
        <v>999</v>
      </c>
      <c r="D1" s="246" t="s">
        <v>733</v>
      </c>
      <c r="E1" s="289">
        <f>InputDataA_GeneralAssumptions!D28</f>
        <v>0.02</v>
      </c>
      <c r="F1" s="272"/>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row>
    <row r="2" spans="1:83">
      <c r="A2" s="1" t="s">
        <v>734</v>
      </c>
      <c r="B2" s="247">
        <f>InputDataA_GeneralAssumptions!I9*1</f>
        <v>0.1</v>
      </c>
      <c r="C2" s="33" t="s">
        <v>0</v>
      </c>
      <c r="D2" s="295">
        <f>InputDataA_GeneralAssumptions!D18</f>
        <v>0.54391765594482422</v>
      </c>
      <c r="AG2" s="576"/>
      <c r="AH2" s="576"/>
      <c r="AL2" s="127"/>
      <c r="AM2" s="1"/>
    </row>
    <row r="3" spans="1:83">
      <c r="C3" s="20" t="s">
        <v>732</v>
      </c>
      <c r="D3" s="23">
        <f>InputDataA_GeneralAssumptions!I28</f>
        <v>4.0004980346267892E-2</v>
      </c>
    </row>
    <row r="4" spans="1:83">
      <c r="C4" s="248" t="s">
        <v>739</v>
      </c>
      <c r="D4" s="249">
        <f>VLOOKUP(InputDataA_GeneralAssumptions!$I$11,DataSummary!A448:B449,2,FALSE)</f>
        <v>1</v>
      </c>
      <c r="E4" s="28">
        <f>InputDataA_GeneralAssumptions!D7</f>
        <v>2023</v>
      </c>
      <c r="F4" s="28">
        <f>E4+1</f>
        <v>2024</v>
      </c>
      <c r="G4" s="28">
        <f t="shared" ref="G4:AM4" si="0">F4+1</f>
        <v>2025</v>
      </c>
      <c r="H4" s="28">
        <f t="shared" si="0"/>
        <v>2026</v>
      </c>
      <c r="I4" s="28">
        <f t="shared" si="0"/>
        <v>2027</v>
      </c>
      <c r="J4" s="28">
        <f t="shared" si="0"/>
        <v>2028</v>
      </c>
      <c r="K4" s="28">
        <f t="shared" si="0"/>
        <v>2029</v>
      </c>
      <c r="L4" s="28">
        <f t="shared" si="0"/>
        <v>2030</v>
      </c>
      <c r="M4" s="28">
        <f t="shared" si="0"/>
        <v>2031</v>
      </c>
      <c r="N4" s="28">
        <f t="shared" si="0"/>
        <v>2032</v>
      </c>
      <c r="O4" s="28">
        <f t="shared" si="0"/>
        <v>2033</v>
      </c>
      <c r="P4" s="28">
        <f t="shared" si="0"/>
        <v>2034</v>
      </c>
      <c r="Q4" s="28">
        <f t="shared" si="0"/>
        <v>2035</v>
      </c>
      <c r="R4" s="28">
        <f t="shared" si="0"/>
        <v>2036</v>
      </c>
      <c r="S4" s="28">
        <f t="shared" si="0"/>
        <v>2037</v>
      </c>
      <c r="T4" s="28">
        <f t="shared" si="0"/>
        <v>2038</v>
      </c>
      <c r="U4" s="28">
        <f t="shared" si="0"/>
        <v>2039</v>
      </c>
      <c r="V4" s="28">
        <f t="shared" si="0"/>
        <v>2040</v>
      </c>
      <c r="W4" s="28">
        <f t="shared" si="0"/>
        <v>2041</v>
      </c>
      <c r="X4" s="28">
        <f t="shared" si="0"/>
        <v>2042</v>
      </c>
      <c r="Y4" s="28">
        <f t="shared" si="0"/>
        <v>2043</v>
      </c>
      <c r="Z4" s="28">
        <f t="shared" si="0"/>
        <v>2044</v>
      </c>
      <c r="AA4" s="28">
        <f t="shared" si="0"/>
        <v>2045</v>
      </c>
      <c r="AB4" s="28">
        <f t="shared" si="0"/>
        <v>2046</v>
      </c>
      <c r="AC4" s="28">
        <f t="shared" si="0"/>
        <v>2047</v>
      </c>
      <c r="AD4" s="28">
        <f t="shared" si="0"/>
        <v>2048</v>
      </c>
      <c r="AE4" s="28">
        <f t="shared" si="0"/>
        <v>2049</v>
      </c>
      <c r="AF4" s="28">
        <f t="shared" si="0"/>
        <v>2050</v>
      </c>
      <c r="AG4" s="28">
        <f t="shared" si="0"/>
        <v>2051</v>
      </c>
      <c r="AH4" s="28">
        <f t="shared" si="0"/>
        <v>2052</v>
      </c>
      <c r="AI4" s="28">
        <f t="shared" si="0"/>
        <v>2053</v>
      </c>
      <c r="AJ4" s="28">
        <f t="shared" si="0"/>
        <v>2054</v>
      </c>
      <c r="AK4" s="28">
        <f t="shared" si="0"/>
        <v>2055</v>
      </c>
      <c r="AL4" s="28">
        <f t="shared" si="0"/>
        <v>2056</v>
      </c>
      <c r="AM4" s="28">
        <f t="shared" si="0"/>
        <v>2057</v>
      </c>
      <c r="AN4" s="28">
        <f t="shared" ref="AN4" si="1">AM4+1</f>
        <v>2058</v>
      </c>
      <c r="AO4" s="28">
        <f t="shared" ref="AO4" si="2">AN4+1</f>
        <v>2059</v>
      </c>
      <c r="AP4" s="28">
        <f t="shared" ref="AP4" si="3">AO4+1</f>
        <v>2060</v>
      </c>
      <c r="AQ4" s="28">
        <f t="shared" ref="AQ4" si="4">AP4+1</f>
        <v>2061</v>
      </c>
      <c r="AR4" s="28">
        <f t="shared" ref="AR4" si="5">AQ4+1</f>
        <v>2062</v>
      </c>
      <c r="AS4" s="28">
        <f t="shared" ref="AS4" si="6">AR4+1</f>
        <v>2063</v>
      </c>
      <c r="AT4" s="28">
        <f t="shared" ref="AT4" si="7">AS4+1</f>
        <v>2064</v>
      </c>
      <c r="AU4" s="28">
        <f t="shared" ref="AU4" si="8">AT4+1</f>
        <v>2065</v>
      </c>
      <c r="AV4" s="28">
        <f t="shared" ref="AV4" si="9">AU4+1</f>
        <v>2066</v>
      </c>
      <c r="AW4" s="28">
        <f t="shared" ref="AW4" si="10">AV4+1</f>
        <v>2067</v>
      </c>
      <c r="AX4" s="28">
        <f t="shared" ref="AX4" si="11">AW4+1</f>
        <v>2068</v>
      </c>
      <c r="AY4" s="28">
        <f t="shared" ref="AY4" si="12">AX4+1</f>
        <v>2069</v>
      </c>
      <c r="AZ4" s="28">
        <f t="shared" ref="AZ4" si="13">AY4+1</f>
        <v>2070</v>
      </c>
      <c r="BA4" s="28">
        <f t="shared" ref="BA4" si="14">AZ4+1</f>
        <v>2071</v>
      </c>
      <c r="BB4" s="28">
        <f t="shared" ref="BB4" si="15">BA4+1</f>
        <v>2072</v>
      </c>
      <c r="BC4" s="28">
        <f t="shared" ref="BC4" si="16">BB4+1</f>
        <v>2073</v>
      </c>
      <c r="BD4" s="28">
        <f t="shared" ref="BD4" si="17">BC4+1</f>
        <v>2074</v>
      </c>
      <c r="BE4" s="28">
        <f t="shared" ref="BE4" si="18">BD4+1</f>
        <v>2075</v>
      </c>
      <c r="BF4" s="28">
        <f t="shared" ref="BF4" si="19">BE4+1</f>
        <v>2076</v>
      </c>
      <c r="BG4" s="28">
        <f t="shared" ref="BG4" si="20">BF4+1</f>
        <v>2077</v>
      </c>
      <c r="BH4" s="28">
        <f t="shared" ref="BH4" si="21">BG4+1</f>
        <v>2078</v>
      </c>
      <c r="BI4" s="28">
        <f t="shared" ref="BI4" si="22">BH4+1</f>
        <v>2079</v>
      </c>
      <c r="BJ4" s="28">
        <f t="shared" ref="BJ4" si="23">BI4+1</f>
        <v>2080</v>
      </c>
      <c r="BK4" s="28">
        <f t="shared" ref="BK4" si="24">BJ4+1</f>
        <v>2081</v>
      </c>
      <c r="BL4" s="28">
        <f t="shared" ref="BL4" si="25">BK4+1</f>
        <v>2082</v>
      </c>
      <c r="BM4" s="28">
        <f t="shared" ref="BM4" si="26">BL4+1</f>
        <v>2083</v>
      </c>
      <c r="BN4" s="28">
        <f t="shared" ref="BN4" si="27">BM4+1</f>
        <v>2084</v>
      </c>
      <c r="BO4" s="28">
        <f t="shared" ref="BO4" si="28">BN4+1</f>
        <v>2085</v>
      </c>
      <c r="BP4" s="28">
        <f t="shared" ref="BP4" si="29">BO4+1</f>
        <v>2086</v>
      </c>
      <c r="BQ4" s="28">
        <f t="shared" ref="BQ4" si="30">BP4+1</f>
        <v>2087</v>
      </c>
      <c r="BR4" s="28">
        <f t="shared" ref="BR4" si="31">BQ4+1</f>
        <v>2088</v>
      </c>
      <c r="BS4" s="28">
        <f>BR4+1</f>
        <v>2089</v>
      </c>
      <c r="BT4" s="28">
        <f t="shared" ref="BT4:CE4" si="32">BS4+1</f>
        <v>2090</v>
      </c>
      <c r="BU4" s="28">
        <f t="shared" si="32"/>
        <v>2091</v>
      </c>
      <c r="BV4" s="28">
        <f t="shared" si="32"/>
        <v>2092</v>
      </c>
      <c r="BW4" s="28">
        <f t="shared" si="32"/>
        <v>2093</v>
      </c>
      <c r="BX4" s="28">
        <f t="shared" si="32"/>
        <v>2094</v>
      </c>
      <c r="BY4" s="28">
        <f t="shared" si="32"/>
        <v>2095</v>
      </c>
      <c r="BZ4" s="28">
        <f t="shared" si="32"/>
        <v>2096</v>
      </c>
      <c r="CA4" s="28">
        <f t="shared" si="32"/>
        <v>2097</v>
      </c>
      <c r="CB4" s="28">
        <f t="shared" si="32"/>
        <v>2098</v>
      </c>
      <c r="CC4" s="28">
        <f t="shared" si="32"/>
        <v>2099</v>
      </c>
      <c r="CD4" s="28">
        <f t="shared" si="32"/>
        <v>2100</v>
      </c>
      <c r="CE4" s="28">
        <f t="shared" si="32"/>
        <v>2101</v>
      </c>
    </row>
    <row r="5" spans="1:83">
      <c r="C5" s="2" t="s">
        <v>488</v>
      </c>
      <c r="D5" s="6"/>
      <c r="E5" s="6"/>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row>
    <row r="6" spans="1:83">
      <c r="B6"/>
      <c r="C6" s="328" t="str">
        <f>VLOOKUP(InputDataB_ModelSpecAssumptions!D35,DataSummary!$A$155:$C$158,3,FALSE)</f>
        <v>Real GDP annual growth rate</v>
      </c>
      <c r="D6" s="329" t="s">
        <v>487</v>
      </c>
      <c r="E6" s="31">
        <f>InputDataB_ModelSpecAssumptions!I30</f>
        <v>2.866966649889946E-2</v>
      </c>
      <c r="F6" s="31">
        <f>InputDataB_ModelSpecAssumptions!J30</f>
        <v>2.866966649889946E-2</v>
      </c>
      <c r="G6" s="31">
        <f>InputDataB_ModelSpecAssumptions!K30</f>
        <v>2.866966649889946E-2</v>
      </c>
      <c r="H6" s="31">
        <f>InputDataB_ModelSpecAssumptions!L30</f>
        <v>2.866966649889946E-2</v>
      </c>
      <c r="I6" s="31">
        <f>InputDataB_ModelSpecAssumptions!M30</f>
        <v>2.866966649889946E-2</v>
      </c>
      <c r="J6" s="31">
        <f>InputDataB_ModelSpecAssumptions!N30</f>
        <v>2.866966649889946E-2</v>
      </c>
      <c r="K6" s="31">
        <f>InputDataB_ModelSpecAssumptions!O30</f>
        <v>2.866966649889946E-2</v>
      </c>
      <c r="L6" s="31">
        <f>InputDataB_ModelSpecAssumptions!P30</f>
        <v>2.866966649889946E-2</v>
      </c>
      <c r="M6" s="31">
        <f>InputDataB_ModelSpecAssumptions!Q30</f>
        <v>2.866966649889946E-2</v>
      </c>
      <c r="N6" s="31">
        <f>InputDataB_ModelSpecAssumptions!R30</f>
        <v>2.866966649889946E-2</v>
      </c>
      <c r="O6" s="31">
        <f>InputDataB_ModelSpecAssumptions!S30</f>
        <v>2.866966649889946E-2</v>
      </c>
      <c r="P6" s="31">
        <f>InputDataB_ModelSpecAssumptions!T30</f>
        <v>2.866966649889946E-2</v>
      </c>
      <c r="Q6" s="31">
        <f>InputDataB_ModelSpecAssumptions!U30</f>
        <v>2.866966649889946E-2</v>
      </c>
      <c r="R6" s="31">
        <f>InputDataB_ModelSpecAssumptions!V30</f>
        <v>2.866966649889946E-2</v>
      </c>
      <c r="S6" s="31">
        <f>InputDataB_ModelSpecAssumptions!W30</f>
        <v>2.866966649889946E-2</v>
      </c>
      <c r="T6" s="31">
        <f>InputDataB_ModelSpecAssumptions!X30</f>
        <v>2.866966649889946E-2</v>
      </c>
      <c r="U6" s="31">
        <f>InputDataB_ModelSpecAssumptions!Y30</f>
        <v>2.866966649889946E-2</v>
      </c>
      <c r="V6" s="31">
        <f>InputDataB_ModelSpecAssumptions!Z30</f>
        <v>2.866966649889946E-2</v>
      </c>
      <c r="W6" s="31">
        <f>InputDataB_ModelSpecAssumptions!AA30</f>
        <v>2.866966649889946E-2</v>
      </c>
      <c r="X6" s="31">
        <f>InputDataB_ModelSpecAssumptions!AB30</f>
        <v>2.866966649889946E-2</v>
      </c>
      <c r="Y6" s="31">
        <f>InputDataB_ModelSpecAssumptions!AC30</f>
        <v>2.866966649889946E-2</v>
      </c>
      <c r="Z6" s="31">
        <f>InputDataB_ModelSpecAssumptions!AD30</f>
        <v>2.866966649889946E-2</v>
      </c>
      <c r="AA6" s="31">
        <f>InputDataB_ModelSpecAssumptions!AE30</f>
        <v>2.866966649889946E-2</v>
      </c>
      <c r="AB6" s="31">
        <f>InputDataB_ModelSpecAssumptions!AF30</f>
        <v>2.866966649889946E-2</v>
      </c>
      <c r="AC6" s="31">
        <f>InputDataB_ModelSpecAssumptions!AG30</f>
        <v>2.866966649889946E-2</v>
      </c>
      <c r="AD6" s="31">
        <f>InputDataB_ModelSpecAssumptions!AH30</f>
        <v>2.866966649889946E-2</v>
      </c>
      <c r="AE6" s="31">
        <f>InputDataB_ModelSpecAssumptions!AI30</f>
        <v>2.866966649889946E-2</v>
      </c>
      <c r="AF6" s="31">
        <f>InputDataB_ModelSpecAssumptions!AJ30</f>
        <v>2.866966649889946E-2</v>
      </c>
      <c r="AG6" s="31">
        <f>InputDataB_ModelSpecAssumptions!AK30</f>
        <v>2.866966649889946E-2</v>
      </c>
      <c r="AH6" s="31">
        <f>InputDataB_ModelSpecAssumptions!AL30</f>
        <v>2.866966649889946E-2</v>
      </c>
      <c r="AI6" s="31">
        <f>InputDataB_ModelSpecAssumptions!AM30</f>
        <v>2.866966649889946E-2</v>
      </c>
      <c r="AJ6" s="31">
        <f>InputDataB_ModelSpecAssumptions!AN30</f>
        <v>2.866966649889946E-2</v>
      </c>
      <c r="AK6" s="31">
        <f>InputDataB_ModelSpecAssumptions!AO30</f>
        <v>2.866966649889946E-2</v>
      </c>
      <c r="AL6" s="31">
        <f>InputDataB_ModelSpecAssumptions!AP30</f>
        <v>2.866966649889946E-2</v>
      </c>
      <c r="AM6" s="31">
        <f>InputDataB_ModelSpecAssumptions!AQ30</f>
        <v>2.866966649889946E-2</v>
      </c>
      <c r="AN6" s="31">
        <f>InputDataB_ModelSpecAssumptions!AR30</f>
        <v>2.866966649889946E-2</v>
      </c>
      <c r="AO6" s="31">
        <f>InputDataB_ModelSpecAssumptions!AS30</f>
        <v>2.866966649889946E-2</v>
      </c>
      <c r="AP6" s="31">
        <f>InputDataB_ModelSpecAssumptions!AT30</f>
        <v>2.866966649889946E-2</v>
      </c>
      <c r="AQ6" s="31">
        <f>InputDataB_ModelSpecAssumptions!AU30</f>
        <v>2.866966649889946E-2</v>
      </c>
      <c r="AR6" s="31">
        <f>InputDataB_ModelSpecAssumptions!AV30</f>
        <v>2.866966649889946E-2</v>
      </c>
      <c r="AS6" s="31">
        <f>InputDataB_ModelSpecAssumptions!AW30</f>
        <v>2.866966649889946E-2</v>
      </c>
      <c r="AT6" s="31">
        <f>InputDataB_ModelSpecAssumptions!AX30</f>
        <v>2.866966649889946E-2</v>
      </c>
      <c r="AU6" s="31">
        <f>InputDataB_ModelSpecAssumptions!AY30</f>
        <v>2.866966649889946E-2</v>
      </c>
      <c r="AV6" s="31">
        <f>InputDataB_ModelSpecAssumptions!AZ30</f>
        <v>2.866966649889946E-2</v>
      </c>
      <c r="AW6" s="31">
        <f>InputDataB_ModelSpecAssumptions!BA30</f>
        <v>2.866966649889946E-2</v>
      </c>
      <c r="AX6" s="31">
        <f>InputDataB_ModelSpecAssumptions!BB30</f>
        <v>2.866966649889946E-2</v>
      </c>
      <c r="AY6" s="31">
        <f>InputDataB_ModelSpecAssumptions!BC30</f>
        <v>2.866966649889946E-2</v>
      </c>
      <c r="AZ6" s="31">
        <f>InputDataB_ModelSpecAssumptions!BD30</f>
        <v>2.866966649889946E-2</v>
      </c>
      <c r="BA6" s="31">
        <f>InputDataB_ModelSpecAssumptions!BE30</f>
        <v>2.866966649889946E-2</v>
      </c>
      <c r="BB6" s="31">
        <f>InputDataB_ModelSpecAssumptions!BF30</f>
        <v>2.866966649889946E-2</v>
      </c>
      <c r="BC6" s="31">
        <f>InputDataB_ModelSpecAssumptions!BG30</f>
        <v>2.866966649889946E-2</v>
      </c>
      <c r="BD6" s="31">
        <f>InputDataB_ModelSpecAssumptions!BH30</f>
        <v>2.866966649889946E-2</v>
      </c>
      <c r="BE6" s="31">
        <f>InputDataB_ModelSpecAssumptions!BI30</f>
        <v>2.866966649889946E-2</v>
      </c>
      <c r="BF6" s="31">
        <f>InputDataB_ModelSpecAssumptions!BJ30</f>
        <v>2.866966649889946E-2</v>
      </c>
      <c r="BG6" s="31">
        <f>InputDataB_ModelSpecAssumptions!BK30</f>
        <v>2.866966649889946E-2</v>
      </c>
      <c r="BH6" s="31">
        <f>InputDataB_ModelSpecAssumptions!BL30</f>
        <v>2.866966649889946E-2</v>
      </c>
      <c r="BI6" s="31">
        <f>InputDataB_ModelSpecAssumptions!BM30</f>
        <v>2.866966649889946E-2</v>
      </c>
      <c r="BJ6" s="31">
        <f>InputDataB_ModelSpecAssumptions!BN30</f>
        <v>2.866966649889946E-2</v>
      </c>
      <c r="BK6" s="31">
        <f>InputDataB_ModelSpecAssumptions!BO30</f>
        <v>2.866966649889946E-2</v>
      </c>
      <c r="BL6" s="31">
        <f>InputDataB_ModelSpecAssumptions!BP30</f>
        <v>2.866966649889946E-2</v>
      </c>
      <c r="BM6" s="31">
        <f>InputDataB_ModelSpecAssumptions!BQ30</f>
        <v>2.866966649889946E-2</v>
      </c>
      <c r="BN6" s="31">
        <f>InputDataB_ModelSpecAssumptions!BR30</f>
        <v>2.866966649889946E-2</v>
      </c>
      <c r="BO6" s="31">
        <f>InputDataB_ModelSpecAssumptions!BS30</f>
        <v>2.866966649889946E-2</v>
      </c>
      <c r="BP6" s="31">
        <f>InputDataB_ModelSpecAssumptions!BT30</f>
        <v>2.866966649889946E-2</v>
      </c>
      <c r="BQ6" s="31">
        <f>InputDataB_ModelSpecAssumptions!BU30</f>
        <v>2.866966649889946E-2</v>
      </c>
      <c r="BR6" s="31">
        <f>InputDataB_ModelSpecAssumptions!BV30</f>
        <v>2.866966649889946E-2</v>
      </c>
      <c r="BS6" s="31">
        <f>InputDataB_ModelSpecAssumptions!BW30</f>
        <v>2.866966649889946E-2</v>
      </c>
      <c r="BT6" s="31">
        <f>InputDataB_ModelSpecAssumptions!BX30</f>
        <v>2.866966649889946E-2</v>
      </c>
      <c r="BU6" s="31">
        <f>InputDataB_ModelSpecAssumptions!BY30</f>
        <v>2.866966649889946E-2</v>
      </c>
      <c r="BV6" s="31">
        <f>InputDataB_ModelSpecAssumptions!BZ30</f>
        <v>2.866966649889946E-2</v>
      </c>
      <c r="BW6" s="31">
        <f>InputDataB_ModelSpecAssumptions!CA30</f>
        <v>2.866966649889946E-2</v>
      </c>
      <c r="BX6" s="31">
        <f>InputDataB_ModelSpecAssumptions!CB30</f>
        <v>2.866966649889946E-2</v>
      </c>
      <c r="BY6" s="31">
        <f>InputDataB_ModelSpecAssumptions!CC30</f>
        <v>2.866966649889946E-2</v>
      </c>
      <c r="BZ6" s="31">
        <f>InputDataB_ModelSpecAssumptions!CD30</f>
        <v>2.866966649889946E-2</v>
      </c>
      <c r="CA6" s="31">
        <f>InputDataB_ModelSpecAssumptions!CE30</f>
        <v>2.866966649889946E-2</v>
      </c>
      <c r="CB6" s="31">
        <f>InputDataB_ModelSpecAssumptions!CF30</f>
        <v>2.866966649889946E-2</v>
      </c>
      <c r="CC6" s="31">
        <f>InputDataB_ModelSpecAssumptions!CG30</f>
        <v>2.866966649889946E-2</v>
      </c>
      <c r="CD6" s="31">
        <f>InputDataB_ModelSpecAssumptions!CH30</f>
        <v>2.866966649889946E-2</v>
      </c>
      <c r="CE6" s="31">
        <f>InputDataB_ModelSpecAssumptions!CI30</f>
        <v>2.866966649889946E-2</v>
      </c>
    </row>
    <row r="7" spans="1:83">
      <c r="C7" s="330" t="s">
        <v>434</v>
      </c>
      <c r="D7" s="331" t="s">
        <v>668</v>
      </c>
      <c r="E7" s="11">
        <f>InputDataB_ModelSpecAssumptions!$I$51</f>
        <v>-3.7695154730588154E-3</v>
      </c>
      <c r="F7" s="11">
        <f>IF(VLOOKUP(InputDataB_ModelSpecAssumptions!$D$35,DataSummary!$A$155:$B$158,2,FALSE)=1,(1+Submodel2!F6)/(1+F10)-1,IF(VLOOKUP(InputDataB_ModelSpecAssumptions!$D$35,DataSummary!$A$155:$B$158,2,FALSE)=3,Submodel2!F6/Submodel2!E6-1,IF(VLOOKUP(InputDataB_ModelSpecAssumptions!$D$35,DataSummary!$A$155:$B$158,2,FALSE)=4,F58,Submodel2!F6)))</f>
        <v>2.2327130584802068E-2</v>
      </c>
      <c r="G7" s="11">
        <f>IF(VLOOKUP(InputDataB_ModelSpecAssumptions!$D$35,DataSummary!$A$155:$B$158,2,FALSE)=1,(1+Submodel2!G6)/(1+G10)-1,IF(VLOOKUP(InputDataB_ModelSpecAssumptions!$D$35,DataSummary!$A$155:$B$158,2,FALSE)=3,Submodel2!G6/Submodel2!F6-1,IF(VLOOKUP(InputDataB_ModelSpecAssumptions!$D$35,DataSummary!$A$155:$B$158,2,FALSE)=4,G58,Submodel2!G6)))</f>
        <v>2.2461488182168532E-2</v>
      </c>
      <c r="H7" s="11">
        <f>IF(VLOOKUP(InputDataB_ModelSpecAssumptions!$D$35,DataSummary!$A$155:$B$158,2,FALSE)=1,(1+Submodel2!H6)/(1+H10)-1,IF(VLOOKUP(InputDataB_ModelSpecAssumptions!$D$35,DataSummary!$A$155:$B$158,2,FALSE)=3,Submodel2!H6/Submodel2!G6-1,IF(VLOOKUP(InputDataB_ModelSpecAssumptions!$D$35,DataSummary!$A$155:$B$158,2,FALSE)=4,H58,Submodel2!H6)))</f>
        <v>2.2579432089056661E-2</v>
      </c>
      <c r="I7" s="11">
        <f>IF(VLOOKUP(InputDataB_ModelSpecAssumptions!$D$35,DataSummary!$A$155:$B$158,2,FALSE)=1,(1+Submodel2!I6)/(1+I10)-1,IF(VLOOKUP(InputDataB_ModelSpecAssumptions!$D$35,DataSummary!$A$155:$B$158,2,FALSE)=3,Submodel2!I6/Submodel2!H6-1,IF(VLOOKUP(InputDataB_ModelSpecAssumptions!$D$35,DataSummary!$A$155:$B$158,2,FALSE)=4,I58,Submodel2!I6)))</f>
        <v>2.2691898045253067E-2</v>
      </c>
      <c r="J7" s="11">
        <f>IF(VLOOKUP(InputDataB_ModelSpecAssumptions!$D$35,DataSummary!$A$155:$B$158,2,FALSE)=1,(1+Submodel2!J6)/(1+J10)-1,IF(VLOOKUP(InputDataB_ModelSpecAssumptions!$D$35,DataSummary!$A$155:$B$158,2,FALSE)=3,Submodel2!J6/Submodel2!I6-1,IF(VLOOKUP(InputDataB_ModelSpecAssumptions!$D$35,DataSummary!$A$155:$B$158,2,FALSE)=4,J58,Submodel2!J6)))</f>
        <v>2.2812605001694575E-2</v>
      </c>
      <c r="K7" s="11">
        <f>IF(VLOOKUP(InputDataB_ModelSpecAssumptions!$D$35,DataSummary!$A$155:$B$158,2,FALSE)=1,(1+Submodel2!K6)/(1+K10)-1,IF(VLOOKUP(InputDataB_ModelSpecAssumptions!$D$35,DataSummary!$A$155:$B$158,2,FALSE)=3,Submodel2!K6/Submodel2!J6-1,IF(VLOOKUP(InputDataB_ModelSpecAssumptions!$D$35,DataSummary!$A$155:$B$158,2,FALSE)=4,K58,Submodel2!K6)))</f>
        <v>2.2939295206936938E-2</v>
      </c>
      <c r="L7" s="11">
        <f>IF(VLOOKUP(InputDataB_ModelSpecAssumptions!$D$35,DataSummary!$A$155:$B$158,2,FALSE)=1,(1+Submodel2!L6)/(1+L10)-1,IF(VLOOKUP(InputDataB_ModelSpecAssumptions!$D$35,DataSummary!$A$155:$B$158,2,FALSE)=3,Submodel2!L6/Submodel2!K6-1,IF(VLOOKUP(InputDataB_ModelSpecAssumptions!$D$35,DataSummary!$A$155:$B$158,2,FALSE)=4,L58,Submodel2!L6)))</f>
        <v>2.3060982109674555E-2</v>
      </c>
      <c r="M7" s="11">
        <f>IF(VLOOKUP(InputDataB_ModelSpecAssumptions!$D$35,DataSummary!$A$155:$B$158,2,FALSE)=1,(1+Submodel2!M6)/(1+M10)-1,IF(VLOOKUP(InputDataB_ModelSpecAssumptions!$D$35,DataSummary!$A$155:$B$158,2,FALSE)=3,Submodel2!M6/Submodel2!L6-1,IF(VLOOKUP(InputDataB_ModelSpecAssumptions!$D$35,DataSummary!$A$155:$B$158,2,FALSE)=4,M58,Submodel2!M6)))</f>
        <v>2.3198138053449169E-2</v>
      </c>
      <c r="N7" s="11">
        <f>IF(VLOOKUP(InputDataB_ModelSpecAssumptions!$D$35,DataSummary!$A$155:$B$158,2,FALSE)=1,(1+Submodel2!N6)/(1+N10)-1,IF(VLOOKUP(InputDataB_ModelSpecAssumptions!$D$35,DataSummary!$A$155:$B$158,2,FALSE)=3,Submodel2!N6/Submodel2!M6-1,IF(VLOOKUP(InputDataB_ModelSpecAssumptions!$D$35,DataSummary!$A$155:$B$158,2,FALSE)=4,N58,Submodel2!N6)))</f>
        <v>2.3316404694990966E-2</v>
      </c>
      <c r="O7" s="11">
        <f>IF(VLOOKUP(InputDataB_ModelSpecAssumptions!$D$35,DataSummary!$A$155:$B$158,2,FALSE)=1,(1+Submodel2!O6)/(1+O10)-1,IF(VLOOKUP(InputDataB_ModelSpecAssumptions!$D$35,DataSummary!$A$155:$B$158,2,FALSE)=3,Submodel2!O6/Submodel2!N6-1,IF(VLOOKUP(InputDataB_ModelSpecAssumptions!$D$35,DataSummary!$A$155:$B$158,2,FALSE)=4,O58,Submodel2!O6)))</f>
        <v>2.3417354700878468E-2</v>
      </c>
      <c r="P7" s="11">
        <f>IF(VLOOKUP(InputDataB_ModelSpecAssumptions!$D$35,DataSummary!$A$155:$B$158,2,FALSE)=1,(1+Submodel2!P6)/(1+P10)-1,IF(VLOOKUP(InputDataB_ModelSpecAssumptions!$D$35,DataSummary!$A$155:$B$158,2,FALSE)=3,Submodel2!P6/Submodel2!O6-1,IF(VLOOKUP(InputDataB_ModelSpecAssumptions!$D$35,DataSummary!$A$155:$B$158,2,FALSE)=4,P58,Submodel2!P6)))</f>
        <v>2.3532325492395811E-2</v>
      </c>
      <c r="Q7" s="11">
        <f>IF(VLOOKUP(InputDataB_ModelSpecAssumptions!$D$35,DataSummary!$A$155:$B$158,2,FALSE)=1,(1+Submodel2!Q6)/(1+Q10)-1,IF(VLOOKUP(InputDataB_ModelSpecAssumptions!$D$35,DataSummary!$A$155:$B$158,2,FALSE)=3,Submodel2!Q6/Submodel2!P6-1,IF(VLOOKUP(InputDataB_ModelSpecAssumptions!$D$35,DataSummary!$A$155:$B$158,2,FALSE)=4,Q58,Submodel2!Q6)))</f>
        <v>2.3657923348662013E-2</v>
      </c>
      <c r="R7" s="11">
        <f>IF(VLOOKUP(InputDataB_ModelSpecAssumptions!$D$35,DataSummary!$A$155:$B$158,2,FALSE)=1,(1+Submodel2!R6)/(1+R10)-1,IF(VLOOKUP(InputDataB_ModelSpecAssumptions!$D$35,DataSummary!$A$155:$B$158,2,FALSE)=3,Submodel2!R6/Submodel2!Q6-1,IF(VLOOKUP(InputDataB_ModelSpecAssumptions!$D$35,DataSummary!$A$155:$B$158,2,FALSE)=4,R58,Submodel2!R6)))</f>
        <v>2.3794909933598118E-2</v>
      </c>
      <c r="S7" s="11">
        <f>IF(VLOOKUP(InputDataB_ModelSpecAssumptions!$D$35,DataSummary!$A$155:$B$158,2,FALSE)=1,(1+Submodel2!S6)/(1+S10)-1,IF(VLOOKUP(InputDataB_ModelSpecAssumptions!$D$35,DataSummary!$A$155:$B$158,2,FALSE)=3,Submodel2!S6/Submodel2!R6-1,IF(VLOOKUP(InputDataB_ModelSpecAssumptions!$D$35,DataSummary!$A$155:$B$158,2,FALSE)=4,S58,Submodel2!S6)))</f>
        <v>2.3922162983964324E-2</v>
      </c>
      <c r="T7" s="11">
        <f>IF(VLOOKUP(InputDataB_ModelSpecAssumptions!$D$35,DataSummary!$A$155:$B$158,2,FALSE)=1,(1+Submodel2!T6)/(1+T10)-1,IF(VLOOKUP(InputDataB_ModelSpecAssumptions!$D$35,DataSummary!$A$155:$B$158,2,FALSE)=3,Submodel2!T6/Submodel2!S6-1,IF(VLOOKUP(InputDataB_ModelSpecAssumptions!$D$35,DataSummary!$A$155:$B$158,2,FALSE)=4,T58,Submodel2!T6)))</f>
        <v>2.4076582475444974E-2</v>
      </c>
      <c r="U7" s="11">
        <f>IF(VLOOKUP(InputDataB_ModelSpecAssumptions!$D$35,DataSummary!$A$155:$B$158,2,FALSE)=1,(1+Submodel2!U6)/(1+U10)-1,IF(VLOOKUP(InputDataB_ModelSpecAssumptions!$D$35,DataSummary!$A$155:$B$158,2,FALSE)=3,Submodel2!U6/Submodel2!T6-1,IF(VLOOKUP(InputDataB_ModelSpecAssumptions!$D$35,DataSummary!$A$155:$B$158,2,FALSE)=4,U58,Submodel2!U6)))</f>
        <v>2.426267758757894E-2</v>
      </c>
      <c r="V7" s="11">
        <f>IF(VLOOKUP(InputDataB_ModelSpecAssumptions!$D$35,DataSummary!$A$155:$B$158,2,FALSE)=1,(1+Submodel2!V6)/(1+V10)-1,IF(VLOOKUP(InputDataB_ModelSpecAssumptions!$D$35,DataSummary!$A$155:$B$158,2,FALSE)=3,Submodel2!V6/Submodel2!U6-1,IF(VLOOKUP(InputDataB_ModelSpecAssumptions!$D$35,DataSummary!$A$155:$B$158,2,FALSE)=4,V58,Submodel2!V6)))</f>
        <v>2.4434194392170872E-2</v>
      </c>
      <c r="W7" s="11">
        <f>IF(VLOOKUP(InputDataB_ModelSpecAssumptions!$D$35,DataSummary!$A$155:$B$158,2,FALSE)=1,(1+Submodel2!W6)/(1+W10)-1,IF(VLOOKUP(InputDataB_ModelSpecAssumptions!$D$35,DataSummary!$A$155:$B$158,2,FALSE)=3,Submodel2!W6/Submodel2!V6-1,IF(VLOOKUP(InputDataB_ModelSpecAssumptions!$D$35,DataSummary!$A$155:$B$158,2,FALSE)=4,W58,Submodel2!W6)))</f>
        <v>2.460439461205044E-2</v>
      </c>
      <c r="X7" s="11">
        <f>IF(VLOOKUP(InputDataB_ModelSpecAssumptions!$D$35,DataSummary!$A$155:$B$158,2,FALSE)=1,(1+Submodel2!X6)/(1+X10)-1,IF(VLOOKUP(InputDataB_ModelSpecAssumptions!$D$35,DataSummary!$A$155:$B$158,2,FALSE)=3,Submodel2!X6/Submodel2!W6-1,IF(VLOOKUP(InputDataB_ModelSpecAssumptions!$D$35,DataSummary!$A$155:$B$158,2,FALSE)=4,X58,Submodel2!X6)))</f>
        <v>2.4794857640767276E-2</v>
      </c>
      <c r="Y7" s="11">
        <f>IF(VLOOKUP(InputDataB_ModelSpecAssumptions!$D$35,DataSummary!$A$155:$B$158,2,FALSE)=1,(1+Submodel2!Y6)/(1+Y10)-1,IF(VLOOKUP(InputDataB_ModelSpecAssumptions!$D$35,DataSummary!$A$155:$B$158,2,FALSE)=3,Submodel2!Y6/Submodel2!X6-1,IF(VLOOKUP(InputDataB_ModelSpecAssumptions!$D$35,DataSummary!$A$155:$B$158,2,FALSE)=4,Y58,Submodel2!Y6)))</f>
        <v>2.4967785180031621E-2</v>
      </c>
      <c r="Z7" s="11">
        <f>IF(VLOOKUP(InputDataB_ModelSpecAssumptions!$D$35,DataSummary!$A$155:$B$158,2,FALSE)=1,(1+Submodel2!Z6)/(1+Z10)-1,IF(VLOOKUP(InputDataB_ModelSpecAssumptions!$D$35,DataSummary!$A$155:$B$158,2,FALSE)=3,Submodel2!Z6/Submodel2!Y6-1,IF(VLOOKUP(InputDataB_ModelSpecAssumptions!$D$35,DataSummary!$A$155:$B$158,2,FALSE)=4,Z58,Submodel2!Z6)))</f>
        <v>2.5136687053026963E-2</v>
      </c>
      <c r="AA7" s="11">
        <f>IF(VLOOKUP(InputDataB_ModelSpecAssumptions!$D$35,DataSummary!$A$155:$B$158,2,FALSE)=1,(1+Submodel2!AA6)/(1+AA10)-1,IF(VLOOKUP(InputDataB_ModelSpecAssumptions!$D$35,DataSummary!$A$155:$B$158,2,FALSE)=3,Submodel2!AA6/Submodel2!Z6-1,IF(VLOOKUP(InputDataB_ModelSpecAssumptions!$D$35,DataSummary!$A$155:$B$158,2,FALSE)=4,AA58,Submodel2!AA6)))</f>
        <v>2.532403697563379E-2</v>
      </c>
      <c r="AB7" s="11">
        <f>IF(VLOOKUP(InputDataB_ModelSpecAssumptions!$D$35,DataSummary!$A$155:$B$158,2,FALSE)=1,(1+Submodel2!AB6)/(1+AB10)-1,IF(VLOOKUP(InputDataB_ModelSpecAssumptions!$D$35,DataSummary!$A$155:$B$158,2,FALSE)=3,Submodel2!AB6/Submodel2!AA6-1,IF(VLOOKUP(InputDataB_ModelSpecAssumptions!$D$35,DataSummary!$A$155:$B$158,2,FALSE)=4,AB58,Submodel2!AB6)))</f>
        <v>2.5505498087199596E-2</v>
      </c>
      <c r="AC7" s="11">
        <f>IF(VLOOKUP(InputDataB_ModelSpecAssumptions!$D$35,DataSummary!$A$155:$B$158,2,FALSE)=1,(1+Submodel2!AC6)/(1+AC10)-1,IF(VLOOKUP(InputDataB_ModelSpecAssumptions!$D$35,DataSummary!$A$155:$B$158,2,FALSE)=3,Submodel2!AC6/Submodel2!AB6-1,IF(VLOOKUP(InputDataB_ModelSpecAssumptions!$D$35,DataSummary!$A$155:$B$158,2,FALSE)=4,AC58,Submodel2!AC6)))</f>
        <v>2.5670676050442598E-2</v>
      </c>
      <c r="AD7" s="11">
        <f>IF(VLOOKUP(InputDataB_ModelSpecAssumptions!$D$35,DataSummary!$A$155:$B$158,2,FALSE)=1,(1+Submodel2!AD6)/(1+AD10)-1,IF(VLOOKUP(InputDataB_ModelSpecAssumptions!$D$35,DataSummary!$A$155:$B$158,2,FALSE)=3,Submodel2!AD6/Submodel2!AC6-1,IF(VLOOKUP(InputDataB_ModelSpecAssumptions!$D$35,DataSummary!$A$155:$B$158,2,FALSE)=4,AD58,Submodel2!AD6)))</f>
        <v>2.585984558263954E-2</v>
      </c>
      <c r="AE7" s="11">
        <f>IF(VLOOKUP(InputDataB_ModelSpecAssumptions!$D$35,DataSummary!$A$155:$B$158,2,FALSE)=1,(1+Submodel2!AE6)/(1+AE10)-1,IF(VLOOKUP(InputDataB_ModelSpecAssumptions!$D$35,DataSummary!$A$155:$B$158,2,FALSE)=3,Submodel2!AE6/Submodel2!AD6-1,IF(VLOOKUP(InputDataB_ModelSpecAssumptions!$D$35,DataSummary!$A$155:$B$158,2,FALSE)=4,AE58,Submodel2!AE6)))</f>
        <v>2.6078583981102188E-2</v>
      </c>
      <c r="AF7" s="11">
        <f>IF(VLOOKUP(InputDataB_ModelSpecAssumptions!$D$35,DataSummary!$A$155:$B$158,2,FALSE)=1,(1+Submodel2!AF6)/(1+AF10)-1,IF(VLOOKUP(InputDataB_ModelSpecAssumptions!$D$35,DataSummary!$A$155:$B$158,2,FALSE)=3,Submodel2!AF6/Submodel2!AE6-1,IF(VLOOKUP(InputDataB_ModelSpecAssumptions!$D$35,DataSummary!$A$155:$B$158,2,FALSE)=4,AF58,Submodel2!AF6)))</f>
        <v>2.6281302146314411E-2</v>
      </c>
      <c r="AG7" s="11">
        <f>IF(VLOOKUP(InputDataB_ModelSpecAssumptions!$D$35,DataSummary!$A$155:$B$158,2,FALSE)=1,(1+Submodel2!AG6)/(1+AG10)-1,IF(VLOOKUP(InputDataB_ModelSpecAssumptions!$D$35,DataSummary!$A$155:$B$158,2,FALSE)=3,Submodel2!AG6/Submodel2!AF6-1,IF(VLOOKUP(InputDataB_ModelSpecAssumptions!$D$35,DataSummary!$A$155:$B$158,2,FALSE)=4,AG58,Submodel2!AG6)))</f>
        <v>2.6486989633888847E-2</v>
      </c>
      <c r="AH7" s="11">
        <f>IF(VLOOKUP(InputDataB_ModelSpecAssumptions!$D$35,DataSummary!$A$155:$B$158,2,FALSE)=1,(1+Submodel2!AH6)/(1+AH10)-1,IF(VLOOKUP(InputDataB_ModelSpecAssumptions!$D$35,DataSummary!$A$155:$B$158,2,FALSE)=3,Submodel2!AH6/Submodel2!AG6-1,IF(VLOOKUP(InputDataB_ModelSpecAssumptions!$D$35,DataSummary!$A$155:$B$158,2,FALSE)=4,AH58,Submodel2!AH6)))</f>
        <v>2.668916292466994E-2</v>
      </c>
      <c r="AI7" s="11">
        <f>IF(VLOOKUP(InputDataB_ModelSpecAssumptions!$D$35,DataSummary!$A$155:$B$158,2,FALSE)=1,(1+Submodel2!AI6)/(1+AI10)-1,IF(VLOOKUP(InputDataB_ModelSpecAssumptions!$D$35,DataSummary!$A$155:$B$158,2,FALSE)=3,Submodel2!AI6/Submodel2!AH6-1,IF(VLOOKUP(InputDataB_ModelSpecAssumptions!$D$35,DataSummary!$A$155:$B$158,2,FALSE)=4,AI58,Submodel2!AI6)))</f>
        <v>2.690014612458036E-2</v>
      </c>
      <c r="AJ7" s="11">
        <f>IF(VLOOKUP(InputDataB_ModelSpecAssumptions!$D$35,DataSummary!$A$155:$B$158,2,FALSE)=1,(1+Submodel2!AJ6)/(1+AJ10)-1,IF(VLOOKUP(InputDataB_ModelSpecAssumptions!$D$35,DataSummary!$A$155:$B$158,2,FALSE)=3,Submodel2!AJ6/Submodel2!AI6-1,IF(VLOOKUP(InputDataB_ModelSpecAssumptions!$D$35,DataSummary!$A$155:$B$158,2,FALSE)=4,AJ58,Submodel2!AJ6)))</f>
        <v>2.7102564871471557E-2</v>
      </c>
      <c r="AK7" s="11">
        <f>IF(VLOOKUP(InputDataB_ModelSpecAssumptions!$D$35,DataSummary!$A$155:$B$158,2,FALSE)=1,(1+Submodel2!AK6)/(1+AK10)-1,IF(VLOOKUP(InputDataB_ModelSpecAssumptions!$D$35,DataSummary!$A$155:$B$158,2,FALSE)=3,Submodel2!AK6/Submodel2!AJ6-1,IF(VLOOKUP(InputDataB_ModelSpecAssumptions!$D$35,DataSummary!$A$155:$B$158,2,FALSE)=4,AK58,Submodel2!AK6)))</f>
        <v>2.7310929678632245E-2</v>
      </c>
      <c r="AL7" s="11">
        <f>IF(VLOOKUP(InputDataB_ModelSpecAssumptions!$D$35,DataSummary!$A$155:$B$158,2,FALSE)=1,(1+Submodel2!AL6)/(1+AL10)-1,IF(VLOOKUP(InputDataB_ModelSpecAssumptions!$D$35,DataSummary!$A$155:$B$158,2,FALSE)=3,Submodel2!AL6/Submodel2!AK6-1,IF(VLOOKUP(InputDataB_ModelSpecAssumptions!$D$35,DataSummary!$A$155:$B$158,2,FALSE)=4,AL58,Submodel2!AL6)))</f>
        <v>2.7512600627053851E-2</v>
      </c>
      <c r="AM7" s="11">
        <f>IF(VLOOKUP(InputDataB_ModelSpecAssumptions!$D$35,DataSummary!$A$155:$B$158,2,FALSE)=1,(1+Submodel2!AM6)/(1+AM10)-1,IF(VLOOKUP(InputDataB_ModelSpecAssumptions!$D$35,DataSummary!$A$155:$B$158,2,FALSE)=3,Submodel2!AM6/Submodel2!AL6-1,IF(VLOOKUP(InputDataB_ModelSpecAssumptions!$D$35,DataSummary!$A$155:$B$158,2,FALSE)=4,AM58,Submodel2!AM6)))</f>
        <v>2.7695334062968868E-2</v>
      </c>
      <c r="AN7" s="11">
        <f>IF(VLOOKUP(InputDataB_ModelSpecAssumptions!$D$35,DataSummary!$A$155:$B$158,2,FALSE)=1,(1+Submodel2!AN6)/(1+AN10)-1,IF(VLOOKUP(InputDataB_ModelSpecAssumptions!$D$35,DataSummary!$A$155:$B$158,2,FALSE)=3,Submodel2!AN6/Submodel2!AM6-1,IF(VLOOKUP(InputDataB_ModelSpecAssumptions!$D$35,DataSummary!$A$155:$B$158,2,FALSE)=4,AN58,Submodel2!AN6)))</f>
        <v>2.7895377479357331E-2</v>
      </c>
      <c r="AO7" s="11">
        <f>IF(VLOOKUP(InputDataB_ModelSpecAssumptions!$D$35,DataSummary!$A$155:$B$158,2,FALSE)=1,(1+Submodel2!AO6)/(1+AO10)-1,IF(VLOOKUP(InputDataB_ModelSpecAssumptions!$D$35,DataSummary!$A$155:$B$158,2,FALSE)=3,Submodel2!AO6/Submodel2!AN6-1,IF(VLOOKUP(InputDataB_ModelSpecAssumptions!$D$35,DataSummary!$A$155:$B$158,2,FALSE)=4,AO58,Submodel2!AO6)))</f>
        <v>2.8086586384280077E-2</v>
      </c>
      <c r="AP7" s="11">
        <f>IF(VLOOKUP(InputDataB_ModelSpecAssumptions!$D$35,DataSummary!$A$155:$B$158,2,FALSE)=1,(1+Submodel2!AP6)/(1+AP10)-1,IF(VLOOKUP(InputDataB_ModelSpecAssumptions!$D$35,DataSummary!$A$155:$B$158,2,FALSE)=3,Submodel2!AP6/Submodel2!AO6-1,IF(VLOOKUP(InputDataB_ModelSpecAssumptions!$D$35,DataSummary!$A$155:$B$158,2,FALSE)=4,AP58,Submodel2!AP6)))</f>
        <v>2.8260428924921976E-2</v>
      </c>
      <c r="AQ7" s="11">
        <f>IF(VLOOKUP(InputDataB_ModelSpecAssumptions!$D$35,DataSummary!$A$155:$B$158,2,FALSE)=1,(1+Submodel2!AQ6)/(1+AQ10)-1,IF(VLOOKUP(InputDataB_ModelSpecAssumptions!$D$35,DataSummary!$A$155:$B$158,2,FALSE)=3,Submodel2!AQ6/Submodel2!AP6-1,IF(VLOOKUP(InputDataB_ModelSpecAssumptions!$D$35,DataSummary!$A$155:$B$158,2,FALSE)=4,AQ58,Submodel2!AQ6)))</f>
        <v>2.8433345903845941E-2</v>
      </c>
      <c r="AR7" s="11">
        <f>IF(VLOOKUP(InputDataB_ModelSpecAssumptions!$D$35,DataSummary!$A$155:$B$158,2,FALSE)=1,(1+Submodel2!AR6)/(1+AR10)-1,IF(VLOOKUP(InputDataB_ModelSpecAssumptions!$D$35,DataSummary!$A$155:$B$158,2,FALSE)=3,Submodel2!AR6/Submodel2!AQ6-1,IF(VLOOKUP(InputDataB_ModelSpecAssumptions!$D$35,DataSummary!$A$155:$B$158,2,FALSE)=4,AR58,Submodel2!AR6)))</f>
        <v>2.8605739946181652E-2</v>
      </c>
      <c r="AS7" s="11">
        <f>IF(VLOOKUP(InputDataB_ModelSpecAssumptions!$D$35,DataSummary!$A$155:$B$158,2,FALSE)=1,(1+Submodel2!AS6)/(1+AS10)-1,IF(VLOOKUP(InputDataB_ModelSpecAssumptions!$D$35,DataSummary!$A$155:$B$158,2,FALSE)=3,Submodel2!AS6/Submodel2!AR6-1,IF(VLOOKUP(InputDataB_ModelSpecAssumptions!$D$35,DataSummary!$A$155:$B$158,2,FALSE)=4,AS58,Submodel2!AS6)))</f>
        <v>2.8757919865134873E-2</v>
      </c>
      <c r="AT7" s="11">
        <f>IF(VLOOKUP(InputDataB_ModelSpecAssumptions!$D$35,DataSummary!$A$155:$B$158,2,FALSE)=1,(1+Submodel2!AT6)/(1+AT10)-1,IF(VLOOKUP(InputDataB_ModelSpecAssumptions!$D$35,DataSummary!$A$155:$B$158,2,FALSE)=3,Submodel2!AT6/Submodel2!AS6-1,IF(VLOOKUP(InputDataB_ModelSpecAssumptions!$D$35,DataSummary!$A$155:$B$158,2,FALSE)=4,AT58,Submodel2!AT6)))</f>
        <v>2.8908409372201849E-2</v>
      </c>
      <c r="AU7" s="11">
        <f>IF(VLOOKUP(InputDataB_ModelSpecAssumptions!$D$35,DataSummary!$A$155:$B$158,2,FALSE)=1,(1+Submodel2!AU6)/(1+AU10)-1,IF(VLOOKUP(InputDataB_ModelSpecAssumptions!$D$35,DataSummary!$A$155:$B$158,2,FALSE)=3,Submodel2!AU6/Submodel2!AT6-1,IF(VLOOKUP(InputDataB_ModelSpecAssumptions!$D$35,DataSummary!$A$155:$B$158,2,FALSE)=4,AU58,Submodel2!AU6)))</f>
        <v>2.9045100182287342E-2</v>
      </c>
      <c r="AV7" s="11">
        <f>IF(VLOOKUP(InputDataB_ModelSpecAssumptions!$D$35,DataSummary!$A$155:$B$158,2,FALSE)=1,(1+Submodel2!AV6)/(1+AV10)-1,IF(VLOOKUP(InputDataB_ModelSpecAssumptions!$D$35,DataSummary!$A$155:$B$158,2,FALSE)=3,Submodel2!AV6/Submodel2!AU6-1,IF(VLOOKUP(InputDataB_ModelSpecAssumptions!$D$35,DataSummary!$A$155:$B$158,2,FALSE)=4,AV58,Submodel2!AV6)))</f>
        <v>2.9204033208664271E-2</v>
      </c>
      <c r="AW7" s="11">
        <f>IF(VLOOKUP(InputDataB_ModelSpecAssumptions!$D$35,DataSummary!$A$155:$B$158,2,FALSE)=1,(1+Submodel2!AW6)/(1+AW10)-1,IF(VLOOKUP(InputDataB_ModelSpecAssumptions!$D$35,DataSummary!$A$155:$B$158,2,FALSE)=3,Submodel2!AW6/Submodel2!AV6-1,IF(VLOOKUP(InputDataB_ModelSpecAssumptions!$D$35,DataSummary!$A$155:$B$158,2,FALSE)=4,AW58,Submodel2!AW6)))</f>
        <v>2.9363810581673144E-2</v>
      </c>
      <c r="AX7" s="11">
        <f>IF(VLOOKUP(InputDataB_ModelSpecAssumptions!$D$35,DataSummary!$A$155:$B$158,2,FALSE)=1,(1+Submodel2!AX6)/(1+AX10)-1,IF(VLOOKUP(InputDataB_ModelSpecAssumptions!$D$35,DataSummary!$A$155:$B$158,2,FALSE)=3,Submodel2!AX6/Submodel2!AW6-1,IF(VLOOKUP(InputDataB_ModelSpecAssumptions!$D$35,DataSummary!$A$155:$B$158,2,FALSE)=4,AX58,Submodel2!AX6)))</f>
        <v>2.9518980123055538E-2</v>
      </c>
      <c r="AY7" s="11">
        <f>IF(VLOOKUP(InputDataB_ModelSpecAssumptions!$D$35,DataSummary!$A$155:$B$158,2,FALSE)=1,(1+Submodel2!AY6)/(1+AY10)-1,IF(VLOOKUP(InputDataB_ModelSpecAssumptions!$D$35,DataSummary!$A$155:$B$158,2,FALSE)=3,Submodel2!AY6/Submodel2!AX6-1,IF(VLOOKUP(InputDataB_ModelSpecAssumptions!$D$35,DataSummary!$A$155:$B$158,2,FALSE)=4,AY58,Submodel2!AY6)))</f>
        <v>2.9691696014829017E-2</v>
      </c>
      <c r="AZ7" s="11">
        <f>IF(VLOOKUP(InputDataB_ModelSpecAssumptions!$D$35,DataSummary!$A$155:$B$158,2,FALSE)=1,(1+Submodel2!AZ6)/(1+AZ10)-1,IF(VLOOKUP(InputDataB_ModelSpecAssumptions!$D$35,DataSummary!$A$155:$B$158,2,FALSE)=3,Submodel2!AZ6/Submodel2!AY6-1,IF(VLOOKUP(InputDataB_ModelSpecAssumptions!$D$35,DataSummary!$A$155:$B$158,2,FALSE)=4,AZ58,Submodel2!AZ6)))</f>
        <v>2.9855058194345307E-2</v>
      </c>
      <c r="BA7" s="11">
        <f>IF(VLOOKUP(InputDataB_ModelSpecAssumptions!$D$35,DataSummary!$A$155:$B$158,2,FALSE)=1,(1+Submodel2!BA6)/(1+BA10)-1,IF(VLOOKUP(InputDataB_ModelSpecAssumptions!$D$35,DataSummary!$A$155:$B$158,2,FALSE)=3,Submodel2!BA6/Submodel2!AZ6-1,IF(VLOOKUP(InputDataB_ModelSpecAssumptions!$D$35,DataSummary!$A$155:$B$158,2,FALSE)=4,BA58,Submodel2!BA6)))</f>
        <v>3.0010763888789205E-2</v>
      </c>
      <c r="BB7" s="11">
        <f>IF(VLOOKUP(InputDataB_ModelSpecAssumptions!$D$35,DataSummary!$A$155:$B$158,2,FALSE)=1,(1+Submodel2!BB6)/(1+BB10)-1,IF(VLOOKUP(InputDataB_ModelSpecAssumptions!$D$35,DataSummary!$A$155:$B$158,2,FALSE)=3,Submodel2!BB6/Submodel2!BA6-1,IF(VLOOKUP(InputDataB_ModelSpecAssumptions!$D$35,DataSummary!$A$155:$B$158,2,FALSE)=4,BB58,Submodel2!BB6)))</f>
        <v>3.0161104692131957E-2</v>
      </c>
      <c r="BC7" s="11">
        <f>IF(VLOOKUP(InputDataB_ModelSpecAssumptions!$D$35,DataSummary!$A$155:$B$158,2,FALSE)=1,(1+Submodel2!BC6)/(1+BC10)-1,IF(VLOOKUP(InputDataB_ModelSpecAssumptions!$D$35,DataSummary!$A$155:$B$158,2,FALSE)=3,Submodel2!BC6/Submodel2!BB6-1,IF(VLOOKUP(InputDataB_ModelSpecAssumptions!$D$35,DataSummary!$A$155:$B$158,2,FALSE)=4,BC58,Submodel2!BC6)))</f>
        <v>3.0306192416192701E-2</v>
      </c>
      <c r="BD7" s="11">
        <f>IF(VLOOKUP(InputDataB_ModelSpecAssumptions!$D$35,DataSummary!$A$155:$B$158,2,FALSE)=1,(1+Submodel2!BD6)/(1+BD10)-1,IF(VLOOKUP(InputDataB_ModelSpecAssumptions!$D$35,DataSummary!$A$155:$B$158,2,FALSE)=3,Submodel2!BD6/Submodel2!BC6-1,IF(VLOOKUP(InputDataB_ModelSpecAssumptions!$D$35,DataSummary!$A$155:$B$158,2,FALSE)=4,BD58,Submodel2!BD6)))</f>
        <v>3.0457569569230625E-2</v>
      </c>
      <c r="BE7" s="11">
        <f>IF(VLOOKUP(InputDataB_ModelSpecAssumptions!$D$35,DataSummary!$A$155:$B$158,2,FALSE)=1,(1+Submodel2!BE6)/(1+BE10)-1,IF(VLOOKUP(InputDataB_ModelSpecAssumptions!$D$35,DataSummary!$A$155:$B$158,2,FALSE)=3,Submodel2!BE6/Submodel2!BD6-1,IF(VLOOKUP(InputDataB_ModelSpecAssumptions!$D$35,DataSummary!$A$155:$B$158,2,FALSE)=4,BE58,Submodel2!BE6)))</f>
        <v>3.0623731556441491E-2</v>
      </c>
      <c r="BF7" s="11">
        <f>IF(VLOOKUP(InputDataB_ModelSpecAssumptions!$D$35,DataSummary!$A$155:$B$158,2,FALSE)=1,(1+Submodel2!BF6)/(1+BF10)-1,IF(VLOOKUP(InputDataB_ModelSpecAssumptions!$D$35,DataSummary!$A$155:$B$158,2,FALSE)=3,Submodel2!BF6/Submodel2!BE6-1,IF(VLOOKUP(InputDataB_ModelSpecAssumptions!$D$35,DataSummary!$A$155:$B$158,2,FALSE)=4,BF58,Submodel2!BF6)))</f>
        <v>3.0759904737530208E-2</v>
      </c>
      <c r="BG7" s="11">
        <f>IF(VLOOKUP(InputDataB_ModelSpecAssumptions!$D$35,DataSummary!$A$155:$B$158,2,FALSE)=1,(1+Submodel2!BG6)/(1+BG10)-1,IF(VLOOKUP(InputDataB_ModelSpecAssumptions!$D$35,DataSummary!$A$155:$B$158,2,FALSE)=3,Submodel2!BG6/Submodel2!BF6-1,IF(VLOOKUP(InputDataB_ModelSpecAssumptions!$D$35,DataSummary!$A$155:$B$158,2,FALSE)=4,BG58,Submodel2!BG6)))</f>
        <v>3.0862402768672581E-2</v>
      </c>
      <c r="BH7" s="11">
        <f>IF(VLOOKUP(InputDataB_ModelSpecAssumptions!$D$35,DataSummary!$A$155:$B$158,2,FALSE)=1,(1+Submodel2!BH6)/(1+BH10)-1,IF(VLOOKUP(InputDataB_ModelSpecAssumptions!$D$35,DataSummary!$A$155:$B$158,2,FALSE)=3,Submodel2!BH6/Submodel2!BG6-1,IF(VLOOKUP(InputDataB_ModelSpecAssumptions!$D$35,DataSummary!$A$155:$B$158,2,FALSE)=4,BH58,Submodel2!BH6)))</f>
        <v>3.099004302851216E-2</v>
      </c>
      <c r="BI7" s="11">
        <f>IF(VLOOKUP(InputDataB_ModelSpecAssumptions!$D$35,DataSummary!$A$155:$B$158,2,FALSE)=1,(1+Submodel2!BI6)/(1+BI10)-1,IF(VLOOKUP(InputDataB_ModelSpecAssumptions!$D$35,DataSummary!$A$155:$B$158,2,FALSE)=3,Submodel2!BI6/Submodel2!BH6-1,IF(VLOOKUP(InputDataB_ModelSpecAssumptions!$D$35,DataSummary!$A$155:$B$158,2,FALSE)=4,BI58,Submodel2!BI6)))</f>
        <v>3.1110108930428204E-2</v>
      </c>
      <c r="BJ7" s="11">
        <f>IF(VLOOKUP(InputDataB_ModelSpecAssumptions!$D$35,DataSummary!$A$155:$B$158,2,FALSE)=1,(1+Submodel2!BJ6)/(1+BJ10)-1,IF(VLOOKUP(InputDataB_ModelSpecAssumptions!$D$35,DataSummary!$A$155:$B$158,2,FALSE)=3,Submodel2!BJ6/Submodel2!BI6-1,IF(VLOOKUP(InputDataB_ModelSpecAssumptions!$D$35,DataSummary!$A$155:$B$158,2,FALSE)=4,BJ58,Submodel2!BJ6)))</f>
        <v>3.1240791270467527E-2</v>
      </c>
      <c r="BK7" s="11">
        <f>IF(VLOOKUP(InputDataB_ModelSpecAssumptions!$D$35,DataSummary!$A$155:$B$158,2,FALSE)=1,(1+Submodel2!BK6)/(1+BK10)-1,IF(VLOOKUP(InputDataB_ModelSpecAssumptions!$D$35,DataSummary!$A$155:$B$158,2,FALSE)=3,Submodel2!BK6/Submodel2!BJ6-1,IF(VLOOKUP(InputDataB_ModelSpecAssumptions!$D$35,DataSummary!$A$155:$B$158,2,FALSE)=4,BK58,Submodel2!BK6)))</f>
        <v>3.1386781953824938E-2</v>
      </c>
      <c r="BL7" s="11">
        <f>IF(VLOOKUP(InputDataB_ModelSpecAssumptions!$D$35,DataSummary!$A$155:$B$158,2,FALSE)=1,(1+Submodel2!BL6)/(1+BL10)-1,IF(VLOOKUP(InputDataB_ModelSpecAssumptions!$D$35,DataSummary!$A$155:$B$158,2,FALSE)=3,Submodel2!BL6/Submodel2!BK6-1,IF(VLOOKUP(InputDataB_ModelSpecAssumptions!$D$35,DataSummary!$A$155:$B$158,2,FALSE)=4,BL58,Submodel2!BL6)))</f>
        <v>3.150932558847197E-2</v>
      </c>
      <c r="BM7" s="11">
        <f>IF(VLOOKUP(InputDataB_ModelSpecAssumptions!$D$35,DataSummary!$A$155:$B$158,2,FALSE)=1,(1+Submodel2!BM6)/(1+BM10)-1,IF(VLOOKUP(InputDataB_ModelSpecAssumptions!$D$35,DataSummary!$A$155:$B$158,2,FALSE)=3,Submodel2!BM6/Submodel2!BL6-1,IF(VLOOKUP(InputDataB_ModelSpecAssumptions!$D$35,DataSummary!$A$155:$B$158,2,FALSE)=4,BM58,Submodel2!BM6)))</f>
        <v>3.1626357883434597E-2</v>
      </c>
      <c r="BN7" s="11">
        <f>IF(VLOOKUP(InputDataB_ModelSpecAssumptions!$D$35,DataSummary!$A$155:$B$158,2,FALSE)=1,(1+Submodel2!BN6)/(1+BN10)-1,IF(VLOOKUP(InputDataB_ModelSpecAssumptions!$D$35,DataSummary!$A$155:$B$158,2,FALSE)=3,Submodel2!BN6/Submodel2!BM6-1,IF(VLOOKUP(InputDataB_ModelSpecAssumptions!$D$35,DataSummary!$A$155:$B$158,2,FALSE)=4,BN58,Submodel2!BN6)))</f>
        <v>3.1738871209203046E-2</v>
      </c>
      <c r="BO7" s="11">
        <f>IF(VLOOKUP(InputDataB_ModelSpecAssumptions!$D$35,DataSummary!$A$155:$B$158,2,FALSE)=1,(1+Submodel2!BO6)/(1+BO10)-1,IF(VLOOKUP(InputDataB_ModelSpecAssumptions!$D$35,DataSummary!$A$155:$B$158,2,FALSE)=3,Submodel2!BO6/Submodel2!BN6-1,IF(VLOOKUP(InputDataB_ModelSpecAssumptions!$D$35,DataSummary!$A$155:$B$158,2,FALSE)=4,BO58,Submodel2!BO6)))</f>
        <v>3.1860501740732294E-2</v>
      </c>
      <c r="BP7" s="11">
        <f>IF(VLOOKUP(InputDataB_ModelSpecAssumptions!$D$35,DataSummary!$A$155:$B$158,2,FALSE)=1,(1+Submodel2!BP6)/(1+BP10)-1,IF(VLOOKUP(InputDataB_ModelSpecAssumptions!$D$35,DataSummary!$A$155:$B$158,2,FALSE)=3,Submodel2!BP6/Submodel2!BO6-1,IF(VLOOKUP(InputDataB_ModelSpecAssumptions!$D$35,DataSummary!$A$155:$B$158,2,FALSE)=4,BP58,Submodel2!BP6)))</f>
        <v>3.1963187505973156E-2</v>
      </c>
      <c r="BQ7" s="11">
        <f>IF(VLOOKUP(InputDataB_ModelSpecAssumptions!$D$35,DataSummary!$A$155:$B$158,2,FALSE)=1,(1+Submodel2!BQ6)/(1+BQ10)-1,IF(VLOOKUP(InputDataB_ModelSpecAssumptions!$D$35,DataSummary!$A$155:$B$158,2,FALSE)=3,Submodel2!BQ6/Submodel2!BP6-1,IF(VLOOKUP(InputDataB_ModelSpecAssumptions!$D$35,DataSummary!$A$155:$B$158,2,FALSE)=4,BQ58,Submodel2!BQ6)))</f>
        <v>3.2068408541121363E-2</v>
      </c>
      <c r="BR7" s="11">
        <f>IF(VLOOKUP(InputDataB_ModelSpecAssumptions!$D$35,DataSummary!$A$155:$B$158,2,FALSE)=1,(1+Submodel2!BR6)/(1+BR10)-1,IF(VLOOKUP(InputDataB_ModelSpecAssumptions!$D$35,DataSummary!$A$155:$B$158,2,FALSE)=3,Submodel2!BR6/Submodel2!BQ6-1,IF(VLOOKUP(InputDataB_ModelSpecAssumptions!$D$35,DataSummary!$A$155:$B$158,2,FALSE)=4,BR58,Submodel2!BR6)))</f>
        <v>3.2180617255712196E-2</v>
      </c>
      <c r="BS7" s="11">
        <f>IF(VLOOKUP(InputDataB_ModelSpecAssumptions!$D$35,DataSummary!$A$155:$B$158,2,FALSE)=1,(1+Submodel2!BS6)/(1+BS10)-1,IF(VLOOKUP(InputDataB_ModelSpecAssumptions!$D$35,DataSummary!$A$155:$B$158,2,FALSE)=3,Submodel2!BS6/Submodel2!BR6-1,IF(VLOOKUP(InputDataB_ModelSpecAssumptions!$D$35,DataSummary!$A$155:$B$158,2,FALSE)=4,BS58,Submodel2!BS6)))</f>
        <v>3.2267789389654133E-2</v>
      </c>
      <c r="BT7" s="11">
        <f>IF(VLOOKUP(InputDataB_ModelSpecAssumptions!$D$35,DataSummary!$A$155:$B$158,2,FALSE)=1,(1+Submodel2!BT6)/(1+BT10)-1,IF(VLOOKUP(InputDataB_ModelSpecAssumptions!$D$35,DataSummary!$A$155:$B$158,2,FALSE)=3,Submodel2!BT6/Submodel2!BS6-1,IF(VLOOKUP(InputDataB_ModelSpecAssumptions!$D$35,DataSummary!$A$155:$B$158,2,FALSE)=4,BT58,Submodel2!BT6)))</f>
        <v>3.2342380953480854E-2</v>
      </c>
      <c r="BU7" s="11">
        <f>IF(VLOOKUP(InputDataB_ModelSpecAssumptions!$D$35,DataSummary!$A$155:$B$158,2,FALSE)=1,(1+Submodel2!BU6)/(1+BU10)-1,IF(VLOOKUP(InputDataB_ModelSpecAssumptions!$D$35,DataSummary!$A$155:$B$158,2,FALSE)=3,Submodel2!BU6/Submodel2!BT6-1,IF(VLOOKUP(InputDataB_ModelSpecAssumptions!$D$35,DataSummary!$A$155:$B$158,2,FALSE)=4,BU58,Submodel2!BU6)))</f>
        <v>3.2430322977020865E-2</v>
      </c>
      <c r="BV7" s="11">
        <f>IF(VLOOKUP(InputDataB_ModelSpecAssumptions!$D$35,DataSummary!$A$155:$B$158,2,FALSE)=1,(1+Submodel2!BV6)/(1+BV10)-1,IF(VLOOKUP(InputDataB_ModelSpecAssumptions!$D$35,DataSummary!$A$155:$B$158,2,FALSE)=3,Submodel2!BV6/Submodel2!BU6-1,IF(VLOOKUP(InputDataB_ModelSpecAssumptions!$D$35,DataSummary!$A$155:$B$158,2,FALSE)=4,BV58,Submodel2!BV6)))</f>
        <v>3.2504112593909396E-2</v>
      </c>
      <c r="BW7" s="11">
        <f>IF(VLOOKUP(InputDataB_ModelSpecAssumptions!$D$35,DataSummary!$A$155:$B$158,2,FALSE)=1,(1+Submodel2!BW6)/(1+BW10)-1,IF(VLOOKUP(InputDataB_ModelSpecAssumptions!$D$35,DataSummary!$A$155:$B$158,2,FALSE)=3,Submodel2!BW6/Submodel2!BV6-1,IF(VLOOKUP(InputDataB_ModelSpecAssumptions!$D$35,DataSummary!$A$155:$B$158,2,FALSE)=4,BW58,Submodel2!BW6)))</f>
        <v>3.2564222272459586E-2</v>
      </c>
      <c r="BX7" s="11">
        <f>IF(VLOOKUP(InputDataB_ModelSpecAssumptions!$D$35,DataSummary!$A$155:$B$158,2,FALSE)=1,(1+Submodel2!BX6)/(1+BX10)-1,IF(VLOOKUP(InputDataB_ModelSpecAssumptions!$D$35,DataSummary!$A$155:$B$158,2,FALSE)=3,Submodel2!BX6/Submodel2!BW6-1,IF(VLOOKUP(InputDataB_ModelSpecAssumptions!$D$35,DataSummary!$A$155:$B$158,2,FALSE)=4,BX58,Submodel2!BX6)))</f>
        <v>3.2639799239717604E-2</v>
      </c>
      <c r="BY7" s="11">
        <f>IF(VLOOKUP(InputDataB_ModelSpecAssumptions!$D$35,DataSummary!$A$155:$B$158,2,FALSE)=1,(1+Submodel2!BY6)/(1+BY10)-1,IF(VLOOKUP(InputDataB_ModelSpecAssumptions!$D$35,DataSummary!$A$155:$B$158,2,FALSE)=3,Submodel2!BY6/Submodel2!BX6-1,IF(VLOOKUP(InputDataB_ModelSpecAssumptions!$D$35,DataSummary!$A$155:$B$158,2,FALSE)=4,BY58,Submodel2!BY6)))</f>
        <v>3.2702775140989182E-2</v>
      </c>
      <c r="BZ7" s="11">
        <f>IF(VLOOKUP(InputDataB_ModelSpecAssumptions!$D$35,DataSummary!$A$155:$B$158,2,FALSE)=1,(1+Submodel2!BZ6)/(1+BZ10)-1,IF(VLOOKUP(InputDataB_ModelSpecAssumptions!$D$35,DataSummary!$A$155:$B$158,2,FALSE)=3,Submodel2!BZ6/Submodel2!BY6-1,IF(VLOOKUP(InputDataB_ModelSpecAssumptions!$D$35,DataSummary!$A$155:$B$158,2,FALSE)=4,BZ58,Submodel2!BZ6)))</f>
        <v>3.2748684187214439E-2</v>
      </c>
      <c r="CA7" s="11">
        <f>IF(VLOOKUP(InputDataB_ModelSpecAssumptions!$D$35,DataSummary!$A$155:$B$158,2,FALSE)=1,(1+Submodel2!CA6)/(1+CA10)-1,IF(VLOOKUP(InputDataB_ModelSpecAssumptions!$D$35,DataSummary!$A$155:$B$158,2,FALSE)=3,Submodel2!CA6/Submodel2!BZ6-1,IF(VLOOKUP(InputDataB_ModelSpecAssumptions!$D$35,DataSummary!$A$155:$B$158,2,FALSE)=4,CA58,Submodel2!CA6)))</f>
        <v>3.2803658776898947E-2</v>
      </c>
      <c r="CB7" s="11">
        <f>IF(VLOOKUP(InputDataB_ModelSpecAssumptions!$D$35,DataSummary!$A$155:$B$158,2,FALSE)=1,(1+Submodel2!CB6)/(1+CB10)-1,IF(VLOOKUP(InputDataB_ModelSpecAssumptions!$D$35,DataSummary!$A$155:$B$158,2,FALSE)=3,Submodel2!CB6/Submodel2!CA6-1,IF(VLOOKUP(InputDataB_ModelSpecAssumptions!$D$35,DataSummary!$A$155:$B$158,2,FALSE)=4,CB58,Submodel2!CB6)))</f>
        <v>3.2862077747933149E-2</v>
      </c>
      <c r="CC7" s="11">
        <f>IF(VLOOKUP(InputDataB_ModelSpecAssumptions!$D$35,DataSummary!$A$155:$B$158,2,FALSE)=1,(1+Submodel2!CC6)/(1+CC10)-1,IF(VLOOKUP(InputDataB_ModelSpecAssumptions!$D$35,DataSummary!$A$155:$B$158,2,FALSE)=3,Submodel2!CC6/Submodel2!CB6-1,IF(VLOOKUP(InputDataB_ModelSpecAssumptions!$D$35,DataSummary!$A$155:$B$158,2,FALSE)=4,CC58,Submodel2!CC6)))</f>
        <v>3.290747868637145E-2</v>
      </c>
      <c r="CD7" s="11">
        <f>IF(VLOOKUP(InputDataB_ModelSpecAssumptions!$D$35,DataSummary!$A$155:$B$158,2,FALSE)=1,(1+Submodel2!CD6)/(1+CD10)-1,IF(VLOOKUP(InputDataB_ModelSpecAssumptions!$D$35,DataSummary!$A$155:$B$158,2,FALSE)=3,Submodel2!CD6/Submodel2!CC6-1,IF(VLOOKUP(InputDataB_ModelSpecAssumptions!$D$35,DataSummary!$A$155:$B$158,2,FALSE)=4,CD58,Submodel2!CD6)))</f>
        <v>3.2944207792572344E-2</v>
      </c>
      <c r="CE7" s="11" t="e">
        <f>IF(VLOOKUP(InputDataB_ModelSpecAssumptions!$D$35,DataSummary!$A$155:$B$158,2,FALSE)=1,(1+Submodel2!CE6)/(1+CE10)-1,IF(VLOOKUP(InputDataB_ModelSpecAssumptions!$D$35,DataSummary!$A$155:$B$158,2,FALSE)=3,Submodel2!CE6/Submodel2!CD6-1,IF(VLOOKUP(InputDataB_ModelSpecAssumptions!$D$35,DataSummary!$A$155:$B$158,2,FALSE)=4,CE58,Submodel2!CE6)))</f>
        <v>#VALUE!</v>
      </c>
    </row>
    <row r="8" spans="1:83">
      <c r="B8" s="1" t="str">
        <f>LEFT(InputDataA_GeneralAssumptions!D36,1)</f>
        <v>A</v>
      </c>
      <c r="C8" s="20" t="s">
        <v>437</v>
      </c>
      <c r="D8" s="285" t="s">
        <v>436</v>
      </c>
      <c r="E8" s="19">
        <f>InputDataA_GeneralAssumptions!I34</f>
        <v>1.0007381439208984E-2</v>
      </c>
      <c r="F8" s="19">
        <f>InputDataA_GeneralAssumptions!J34</f>
        <v>1.0007381439208984E-2</v>
      </c>
      <c r="G8" s="19">
        <f>InputDataA_GeneralAssumptions!K34</f>
        <v>1.0007381439208984E-2</v>
      </c>
      <c r="H8" s="19">
        <f>InputDataA_GeneralAssumptions!L34</f>
        <v>1.0007381439208984E-2</v>
      </c>
      <c r="I8" s="19">
        <f>InputDataA_GeneralAssumptions!M34</f>
        <v>1.0007381439208984E-2</v>
      </c>
      <c r="J8" s="19">
        <f>InputDataA_GeneralAssumptions!N34</f>
        <v>1.0007381439208984E-2</v>
      </c>
      <c r="K8" s="19">
        <f>InputDataA_GeneralAssumptions!O34</f>
        <v>1.0007381439208984E-2</v>
      </c>
      <c r="L8" s="19">
        <f>InputDataA_GeneralAssumptions!P34</f>
        <v>1.0007381439208984E-2</v>
      </c>
      <c r="M8" s="19">
        <f>InputDataA_GeneralAssumptions!Q34</f>
        <v>1.0007381439208984E-2</v>
      </c>
      <c r="N8" s="19">
        <f>InputDataA_GeneralAssumptions!R34</f>
        <v>1.0007381439208984E-2</v>
      </c>
      <c r="O8" s="19">
        <f>InputDataA_GeneralAssumptions!S34</f>
        <v>1.0007381439208984E-2</v>
      </c>
      <c r="P8" s="19">
        <f>InputDataA_GeneralAssumptions!T34</f>
        <v>1.0007381439208984E-2</v>
      </c>
      <c r="Q8" s="19">
        <f>InputDataA_GeneralAssumptions!U34</f>
        <v>1.0007381439208984E-2</v>
      </c>
      <c r="R8" s="19">
        <f>InputDataA_GeneralAssumptions!V34</f>
        <v>1.0007381439208984E-2</v>
      </c>
      <c r="S8" s="19">
        <f>InputDataA_GeneralAssumptions!W34</f>
        <v>1.0007381439208984E-2</v>
      </c>
      <c r="T8" s="19">
        <f>InputDataA_GeneralAssumptions!X34</f>
        <v>1.0007381439208984E-2</v>
      </c>
      <c r="U8" s="19">
        <f>InputDataA_GeneralAssumptions!Y34</f>
        <v>1.0007381439208984E-2</v>
      </c>
      <c r="V8" s="19">
        <f>InputDataA_GeneralAssumptions!Z34</f>
        <v>1.0007381439208984E-2</v>
      </c>
      <c r="W8" s="19">
        <f>InputDataA_GeneralAssumptions!AA34</f>
        <v>1.0007381439208984E-2</v>
      </c>
      <c r="X8" s="19">
        <f>InputDataA_GeneralAssumptions!AB34</f>
        <v>1.0007381439208984E-2</v>
      </c>
      <c r="Y8" s="19">
        <f>InputDataA_GeneralAssumptions!AC34</f>
        <v>1.0007381439208984E-2</v>
      </c>
      <c r="Z8" s="19">
        <f>InputDataA_GeneralAssumptions!AD34</f>
        <v>1.0007381439208984E-2</v>
      </c>
      <c r="AA8" s="19">
        <f>InputDataA_GeneralAssumptions!AE34</f>
        <v>1.0007381439208984E-2</v>
      </c>
      <c r="AB8" s="19">
        <f>InputDataA_GeneralAssumptions!AF34</f>
        <v>1.0007381439208984E-2</v>
      </c>
      <c r="AC8" s="19">
        <f>InputDataA_GeneralAssumptions!AG34</f>
        <v>1.0007381439208984E-2</v>
      </c>
      <c r="AD8" s="19">
        <f>InputDataA_GeneralAssumptions!AH34</f>
        <v>1.0007381439208984E-2</v>
      </c>
      <c r="AE8" s="19">
        <f>InputDataA_GeneralAssumptions!AI34</f>
        <v>1.0007381439208984E-2</v>
      </c>
      <c r="AF8" s="19">
        <f>InputDataA_GeneralAssumptions!AJ34</f>
        <v>1.0007381439208984E-2</v>
      </c>
      <c r="AG8" s="19">
        <f>InputDataA_GeneralAssumptions!AK34</f>
        <v>1.0007381439208984E-2</v>
      </c>
      <c r="AH8" s="19">
        <f>InputDataA_GeneralAssumptions!AL34</f>
        <v>1.0007381439208984E-2</v>
      </c>
      <c r="AI8" s="19">
        <f>InputDataA_GeneralAssumptions!AM34</f>
        <v>1.0007381439208984E-2</v>
      </c>
      <c r="AJ8" s="19">
        <f>InputDataA_GeneralAssumptions!AN34</f>
        <v>1.0007381439208984E-2</v>
      </c>
      <c r="AK8" s="19">
        <f>InputDataA_GeneralAssumptions!AO34</f>
        <v>1.0007381439208984E-2</v>
      </c>
      <c r="AL8" s="19">
        <f>InputDataA_GeneralAssumptions!AP34</f>
        <v>1.0007381439208984E-2</v>
      </c>
      <c r="AM8" s="19">
        <f>InputDataA_GeneralAssumptions!AQ34</f>
        <v>1.0007381439208984E-2</v>
      </c>
      <c r="AN8" s="19">
        <f>InputDataA_GeneralAssumptions!AR34</f>
        <v>1.0007381439208984E-2</v>
      </c>
      <c r="AO8" s="19">
        <f>InputDataA_GeneralAssumptions!AS34</f>
        <v>1.0007381439208984E-2</v>
      </c>
      <c r="AP8" s="19">
        <f>InputDataA_GeneralAssumptions!AT34</f>
        <v>1.0007381439208984E-2</v>
      </c>
      <c r="AQ8" s="19">
        <f>InputDataA_GeneralAssumptions!AU34</f>
        <v>1.0007381439208984E-2</v>
      </c>
      <c r="AR8" s="19">
        <f>InputDataA_GeneralAssumptions!AV34</f>
        <v>1.0007381439208984E-2</v>
      </c>
      <c r="AS8" s="19">
        <f>InputDataA_GeneralAssumptions!AW34</f>
        <v>1.0007381439208984E-2</v>
      </c>
      <c r="AT8" s="19">
        <f>InputDataA_GeneralAssumptions!AX34</f>
        <v>1.0007381439208984E-2</v>
      </c>
      <c r="AU8" s="19">
        <f>InputDataA_GeneralAssumptions!AY34</f>
        <v>1.0007381439208984E-2</v>
      </c>
      <c r="AV8" s="19">
        <f>InputDataA_GeneralAssumptions!AZ34</f>
        <v>1.0007381439208984E-2</v>
      </c>
      <c r="AW8" s="19">
        <f>InputDataA_GeneralAssumptions!BA34</f>
        <v>1.0007381439208984E-2</v>
      </c>
      <c r="AX8" s="19">
        <f>InputDataA_GeneralAssumptions!BB34</f>
        <v>1.0007381439208984E-2</v>
      </c>
      <c r="AY8" s="19">
        <f>InputDataA_GeneralAssumptions!BC34</f>
        <v>1.0007381439208984E-2</v>
      </c>
      <c r="AZ8" s="19">
        <f>InputDataA_GeneralAssumptions!BD34</f>
        <v>1.0007381439208984E-2</v>
      </c>
      <c r="BA8" s="19">
        <f>InputDataA_GeneralAssumptions!BE34</f>
        <v>1.0007381439208984E-2</v>
      </c>
      <c r="BB8" s="19">
        <f>InputDataA_GeneralAssumptions!BF34</f>
        <v>1.0007381439208984E-2</v>
      </c>
      <c r="BC8" s="19">
        <f>InputDataA_GeneralAssumptions!BG34</f>
        <v>1.0007381439208984E-2</v>
      </c>
      <c r="BD8" s="19">
        <f>InputDataA_GeneralAssumptions!BH34</f>
        <v>1.0007381439208984E-2</v>
      </c>
      <c r="BE8" s="19">
        <f>InputDataA_GeneralAssumptions!BI34</f>
        <v>1.0007381439208984E-2</v>
      </c>
      <c r="BF8" s="19">
        <f>InputDataA_GeneralAssumptions!BJ34</f>
        <v>1.0007381439208984E-2</v>
      </c>
      <c r="BG8" s="19">
        <f>InputDataA_GeneralAssumptions!BK34</f>
        <v>1.0007381439208984E-2</v>
      </c>
      <c r="BH8" s="19">
        <f>InputDataA_GeneralAssumptions!BL34</f>
        <v>1.0007381439208984E-2</v>
      </c>
      <c r="BI8" s="19">
        <f>InputDataA_GeneralAssumptions!BM34</f>
        <v>1.0007381439208984E-2</v>
      </c>
      <c r="BJ8" s="19">
        <f>InputDataA_GeneralAssumptions!BN34</f>
        <v>1.0007381439208984E-2</v>
      </c>
      <c r="BK8" s="19">
        <f>InputDataA_GeneralAssumptions!BO34</f>
        <v>1.0007381439208984E-2</v>
      </c>
      <c r="BL8" s="19">
        <f>InputDataA_GeneralAssumptions!BP34</f>
        <v>1.0007381439208984E-2</v>
      </c>
      <c r="BM8" s="19">
        <f>InputDataA_GeneralAssumptions!BQ34</f>
        <v>1.0007381439208984E-2</v>
      </c>
      <c r="BN8" s="19">
        <f>InputDataA_GeneralAssumptions!BR34</f>
        <v>1.0007381439208984E-2</v>
      </c>
      <c r="BO8" s="19">
        <f>InputDataA_GeneralAssumptions!BS34</f>
        <v>1.0007381439208984E-2</v>
      </c>
      <c r="BP8" s="19">
        <f>InputDataA_GeneralAssumptions!BT34</f>
        <v>1.0007381439208984E-2</v>
      </c>
      <c r="BQ8" s="19">
        <f>InputDataA_GeneralAssumptions!BU34</f>
        <v>1.0007381439208984E-2</v>
      </c>
      <c r="BR8" s="19">
        <f>InputDataA_GeneralAssumptions!BV34</f>
        <v>1.0007381439208984E-2</v>
      </c>
      <c r="BS8" s="19">
        <f>InputDataA_GeneralAssumptions!BW34</f>
        <v>1.0007381439208984E-2</v>
      </c>
      <c r="BT8" s="19">
        <f>InputDataA_GeneralAssumptions!BX34</f>
        <v>1.0007381439208984E-2</v>
      </c>
      <c r="BU8" s="19">
        <f>InputDataA_GeneralAssumptions!BY34</f>
        <v>1.0007381439208984E-2</v>
      </c>
      <c r="BV8" s="19">
        <f>InputDataA_GeneralAssumptions!BZ34</f>
        <v>1.0007381439208984E-2</v>
      </c>
      <c r="BW8" s="19">
        <f>InputDataA_GeneralAssumptions!CA34</f>
        <v>1.0007381439208984E-2</v>
      </c>
      <c r="BX8" s="19">
        <f>InputDataA_GeneralAssumptions!CB34</f>
        <v>1.0007381439208984E-2</v>
      </c>
      <c r="BY8" s="19">
        <f>InputDataA_GeneralAssumptions!CC34</f>
        <v>1.0007381439208984E-2</v>
      </c>
      <c r="BZ8" s="19">
        <f>InputDataA_GeneralAssumptions!CD34</f>
        <v>1.0007381439208984E-2</v>
      </c>
      <c r="CA8" s="19">
        <f>InputDataA_GeneralAssumptions!CE34</f>
        <v>1.0007381439208984E-2</v>
      </c>
      <c r="CB8" s="19">
        <f>InputDataA_GeneralAssumptions!CF34</f>
        <v>1.0007381439208984E-2</v>
      </c>
      <c r="CC8" s="19">
        <f>InputDataA_GeneralAssumptions!CG34</f>
        <v>1.0007381439208984E-2</v>
      </c>
      <c r="CD8" s="19">
        <f>InputDataA_GeneralAssumptions!CH34</f>
        <v>1.0007381439208984E-2</v>
      </c>
      <c r="CE8" s="19">
        <f>InputDataA_GeneralAssumptions!CI34</f>
        <v>1.0007381439208984E-2</v>
      </c>
    </row>
    <row r="9" spans="1:83">
      <c r="B9" s="1" t="str">
        <f>LEFT(InputDataA_GeneralAssumptions!D45,1)</f>
        <v>A</v>
      </c>
      <c r="C9" s="21" t="s">
        <v>759</v>
      </c>
      <c r="D9" s="286" t="s">
        <v>436</v>
      </c>
      <c r="E9" s="11">
        <f>InputDataA_GeneralAssumptions!I43</f>
        <v>-3.4894829150289297E-3</v>
      </c>
      <c r="F9" s="11">
        <f>InputDataA_GeneralAssumptions!J43</f>
        <v>-3.4894829150289297E-3</v>
      </c>
      <c r="G9" s="11">
        <f>InputDataA_GeneralAssumptions!K43</f>
        <v>-3.4894829150289297E-3</v>
      </c>
      <c r="H9" s="11">
        <f>InputDataA_GeneralAssumptions!L43</f>
        <v>-3.4894829150289297E-3</v>
      </c>
      <c r="I9" s="11">
        <f>InputDataA_GeneralAssumptions!M43</f>
        <v>-3.4894829150289297E-3</v>
      </c>
      <c r="J9" s="11">
        <f>InputDataA_GeneralAssumptions!N43</f>
        <v>-3.4894829150289297E-3</v>
      </c>
      <c r="K9" s="11">
        <f>InputDataA_GeneralAssumptions!O43</f>
        <v>-3.4894829150289297E-3</v>
      </c>
      <c r="L9" s="11">
        <f>InputDataA_GeneralAssumptions!P43</f>
        <v>-3.4894829150289297E-3</v>
      </c>
      <c r="M9" s="11">
        <f>InputDataA_GeneralAssumptions!Q43</f>
        <v>-3.4894829150289297E-3</v>
      </c>
      <c r="N9" s="11">
        <f>InputDataA_GeneralAssumptions!R43</f>
        <v>-3.4894829150289297E-3</v>
      </c>
      <c r="O9" s="11">
        <f>InputDataA_GeneralAssumptions!S43</f>
        <v>-3.4894829150289297E-3</v>
      </c>
      <c r="P9" s="11">
        <f>InputDataA_GeneralAssumptions!T43</f>
        <v>-3.4894829150289297E-3</v>
      </c>
      <c r="Q9" s="11">
        <f>InputDataA_GeneralAssumptions!U43</f>
        <v>-3.4894829150289297E-3</v>
      </c>
      <c r="R9" s="11">
        <f>InputDataA_GeneralAssumptions!V43</f>
        <v>-3.4894829150289297E-3</v>
      </c>
      <c r="S9" s="11">
        <f>InputDataA_GeneralAssumptions!W43</f>
        <v>-3.4894829150289297E-3</v>
      </c>
      <c r="T9" s="11">
        <f>InputDataA_GeneralAssumptions!X43</f>
        <v>-3.4894829150289297E-3</v>
      </c>
      <c r="U9" s="11">
        <f>InputDataA_GeneralAssumptions!Y43</f>
        <v>-3.4894829150289297E-3</v>
      </c>
      <c r="V9" s="11">
        <f>InputDataA_GeneralAssumptions!Z43</f>
        <v>-3.4894829150289297E-3</v>
      </c>
      <c r="W9" s="11">
        <f>InputDataA_GeneralAssumptions!AA43</f>
        <v>-3.4894829150289297E-3</v>
      </c>
      <c r="X9" s="11">
        <f>InputDataA_GeneralAssumptions!AB43</f>
        <v>-3.4894829150289297E-3</v>
      </c>
      <c r="Y9" s="11">
        <f>InputDataA_GeneralAssumptions!AC43</f>
        <v>-3.4894829150289297E-3</v>
      </c>
      <c r="Z9" s="11">
        <f>InputDataA_GeneralAssumptions!AD43</f>
        <v>-3.4894829150289297E-3</v>
      </c>
      <c r="AA9" s="11">
        <f>InputDataA_GeneralAssumptions!AE43</f>
        <v>-3.4894829150289297E-3</v>
      </c>
      <c r="AB9" s="11">
        <f>InputDataA_GeneralAssumptions!AF43</f>
        <v>-3.4894829150289297E-3</v>
      </c>
      <c r="AC9" s="11">
        <f>InputDataA_GeneralAssumptions!AG43</f>
        <v>-3.4894829150289297E-3</v>
      </c>
      <c r="AD9" s="11">
        <f>InputDataA_GeneralAssumptions!AH43</f>
        <v>-3.4894829150289297E-3</v>
      </c>
      <c r="AE9" s="11">
        <f>InputDataA_GeneralAssumptions!AI43</f>
        <v>-3.4894829150289297E-3</v>
      </c>
      <c r="AF9" s="11">
        <f>InputDataA_GeneralAssumptions!AJ43</f>
        <v>-3.4894829150289297E-3</v>
      </c>
      <c r="AG9" s="11">
        <f>InputDataA_GeneralAssumptions!AK43</f>
        <v>-3.4894829150289297E-3</v>
      </c>
      <c r="AH9" s="11">
        <f>InputDataA_GeneralAssumptions!AL43</f>
        <v>-3.4894829150289297E-3</v>
      </c>
      <c r="AI9" s="11">
        <f>InputDataA_GeneralAssumptions!AM43</f>
        <v>-3.4894829150289297E-3</v>
      </c>
      <c r="AJ9" s="11">
        <f>InputDataA_GeneralAssumptions!AN43</f>
        <v>-3.4894829150289297E-3</v>
      </c>
      <c r="AK9" s="11">
        <f>InputDataA_GeneralAssumptions!AO43</f>
        <v>-3.4894829150289297E-3</v>
      </c>
      <c r="AL9" s="11">
        <f>InputDataA_GeneralAssumptions!AP43</f>
        <v>-3.4894829150289297E-3</v>
      </c>
      <c r="AM9" s="11">
        <f>InputDataA_GeneralAssumptions!AQ43</f>
        <v>-3.4894829150289297E-3</v>
      </c>
      <c r="AN9" s="11">
        <f>InputDataA_GeneralAssumptions!AR43</f>
        <v>-3.4894829150289297E-3</v>
      </c>
      <c r="AO9" s="11">
        <f>InputDataA_GeneralAssumptions!AS43</f>
        <v>-3.4894829150289297E-3</v>
      </c>
      <c r="AP9" s="11">
        <f>InputDataA_GeneralAssumptions!AT43</f>
        <v>-3.4894829150289297E-3</v>
      </c>
      <c r="AQ9" s="11">
        <f>InputDataA_GeneralAssumptions!AU43</f>
        <v>-3.4894829150289297E-3</v>
      </c>
      <c r="AR9" s="11">
        <f>InputDataA_GeneralAssumptions!AV43</f>
        <v>-3.4894829150289297E-3</v>
      </c>
      <c r="AS9" s="11">
        <f>InputDataA_GeneralAssumptions!AW43</f>
        <v>-3.4894829150289297E-3</v>
      </c>
      <c r="AT9" s="11">
        <f>InputDataA_GeneralAssumptions!AX43</f>
        <v>-3.4894829150289297E-3</v>
      </c>
      <c r="AU9" s="11">
        <f>InputDataA_GeneralAssumptions!AY43</f>
        <v>-3.4894829150289297E-3</v>
      </c>
      <c r="AV9" s="11">
        <f>InputDataA_GeneralAssumptions!AZ43</f>
        <v>-3.4894829150289297E-3</v>
      </c>
      <c r="AW9" s="11">
        <f>InputDataA_GeneralAssumptions!BA43</f>
        <v>-3.4894829150289297E-3</v>
      </c>
      <c r="AX9" s="11">
        <f>InputDataA_GeneralAssumptions!BB43</f>
        <v>-3.4894829150289297E-3</v>
      </c>
      <c r="AY9" s="11">
        <f>InputDataA_GeneralAssumptions!BC43</f>
        <v>-3.4894829150289297E-3</v>
      </c>
      <c r="AZ9" s="11">
        <f>InputDataA_GeneralAssumptions!BD43</f>
        <v>-3.4894829150289297E-3</v>
      </c>
      <c r="BA9" s="11">
        <f>InputDataA_GeneralAssumptions!BE43</f>
        <v>-3.4894829150289297E-3</v>
      </c>
      <c r="BB9" s="11">
        <f>InputDataA_GeneralAssumptions!BF43</f>
        <v>-3.4894829150289297E-3</v>
      </c>
      <c r="BC9" s="11">
        <f>InputDataA_GeneralAssumptions!BG43</f>
        <v>-3.4894829150289297E-3</v>
      </c>
      <c r="BD9" s="11">
        <f>InputDataA_GeneralAssumptions!BH43</f>
        <v>-3.4894829150289297E-3</v>
      </c>
      <c r="BE9" s="11">
        <f>InputDataA_GeneralAssumptions!BI43</f>
        <v>-3.4894829150289297E-3</v>
      </c>
      <c r="BF9" s="11">
        <f>InputDataA_GeneralAssumptions!BJ43</f>
        <v>-3.4894829150289297E-3</v>
      </c>
      <c r="BG9" s="11">
        <f>InputDataA_GeneralAssumptions!BK43</f>
        <v>-3.4894829150289297E-3</v>
      </c>
      <c r="BH9" s="11">
        <f>InputDataA_GeneralAssumptions!BL43</f>
        <v>-3.4894829150289297E-3</v>
      </c>
      <c r="BI9" s="11">
        <f>InputDataA_GeneralAssumptions!BM43</f>
        <v>-3.4894829150289297E-3</v>
      </c>
      <c r="BJ9" s="11">
        <f>InputDataA_GeneralAssumptions!BN43</f>
        <v>-3.4894829150289297E-3</v>
      </c>
      <c r="BK9" s="11">
        <f>InputDataA_GeneralAssumptions!BO43</f>
        <v>-3.4894829150289297E-3</v>
      </c>
      <c r="BL9" s="11">
        <f>InputDataA_GeneralAssumptions!BP43</f>
        <v>-3.4894829150289297E-3</v>
      </c>
      <c r="BM9" s="11">
        <f>InputDataA_GeneralAssumptions!BQ43</f>
        <v>-3.4894829150289297E-3</v>
      </c>
      <c r="BN9" s="11">
        <f>InputDataA_GeneralAssumptions!BR43</f>
        <v>-3.4894829150289297E-3</v>
      </c>
      <c r="BO9" s="11">
        <f>InputDataA_GeneralAssumptions!BS43</f>
        <v>-3.4894829150289297E-3</v>
      </c>
      <c r="BP9" s="11">
        <f>InputDataA_GeneralAssumptions!BT43</f>
        <v>-3.4894829150289297E-3</v>
      </c>
      <c r="BQ9" s="11">
        <f>InputDataA_GeneralAssumptions!BU43</f>
        <v>-3.4894829150289297E-3</v>
      </c>
      <c r="BR9" s="11">
        <f>InputDataA_GeneralAssumptions!BV43</f>
        <v>-3.4894829150289297E-3</v>
      </c>
      <c r="BS9" s="11">
        <f>InputDataA_GeneralAssumptions!BW43</f>
        <v>-3.4894829150289297E-3</v>
      </c>
      <c r="BT9" s="11">
        <f>InputDataA_GeneralAssumptions!BX43</f>
        <v>-3.4894829150289297E-3</v>
      </c>
      <c r="BU9" s="11">
        <f>InputDataA_GeneralAssumptions!BY43</f>
        <v>-3.4894829150289297E-3</v>
      </c>
      <c r="BV9" s="11">
        <f>InputDataA_GeneralAssumptions!BZ43</f>
        <v>-3.4894829150289297E-3</v>
      </c>
      <c r="BW9" s="11">
        <f>InputDataA_GeneralAssumptions!CA43</f>
        <v>-3.4894829150289297E-3</v>
      </c>
      <c r="BX9" s="11">
        <f>InputDataA_GeneralAssumptions!CB43</f>
        <v>-3.4894829150289297E-3</v>
      </c>
      <c r="BY9" s="11">
        <f>InputDataA_GeneralAssumptions!CC43</f>
        <v>-3.4894829150289297E-3</v>
      </c>
      <c r="BZ9" s="11">
        <f>InputDataA_GeneralAssumptions!CD43</f>
        <v>-3.4894829150289297E-3</v>
      </c>
      <c r="CA9" s="11">
        <f>InputDataA_GeneralAssumptions!CE43</f>
        <v>-3.4894829150289297E-3</v>
      </c>
      <c r="CB9" s="11">
        <f>InputDataA_GeneralAssumptions!CF43</f>
        <v>-3.4894829150289297E-3</v>
      </c>
      <c r="CC9" s="11">
        <f>InputDataA_GeneralAssumptions!CG43</f>
        <v>-3.4894829150289297E-3</v>
      </c>
      <c r="CD9" s="11">
        <f>InputDataA_GeneralAssumptions!CH43</f>
        <v>-3.4894829150289297E-3</v>
      </c>
      <c r="CE9" s="11">
        <f>InputDataA_GeneralAssumptions!CI43</f>
        <v>-3.4894829150289297E-3</v>
      </c>
    </row>
    <row r="10" spans="1:83">
      <c r="B10" s="1" t="str">
        <f>LEFT(InputDataA_GeneralAssumptions!D104,1)</f>
        <v>A</v>
      </c>
      <c r="C10" s="21" t="s">
        <v>439</v>
      </c>
      <c r="D10" s="286" t="s">
        <v>436</v>
      </c>
      <c r="E10" s="11">
        <f>InputDataA_GeneralAssumptions!I106</f>
        <v>5.7913460415723872E-3</v>
      </c>
      <c r="F10" s="11">
        <f>InputDataA_GeneralAssumptions!J106</f>
        <v>6.2040179941906803E-3</v>
      </c>
      <c r="G10" s="11">
        <f>InputDataA_GeneralAssumptions!K106</f>
        <v>6.0717967263181905E-3</v>
      </c>
      <c r="H10" s="11">
        <f>InputDataA_GeneralAssumptions!L106</f>
        <v>5.9557568035579767E-3</v>
      </c>
      <c r="I10" s="11">
        <f>InputDataA_GeneralAssumptions!M106</f>
        <v>5.8451313294571872E-3</v>
      </c>
      <c r="J10" s="11">
        <f>InputDataA_GeneralAssumptions!N106</f>
        <v>5.726426784889993E-3</v>
      </c>
      <c r="K10" s="11">
        <f>InputDataA_GeneralAssumptions!O106</f>
        <v>5.6018683794949453E-3</v>
      </c>
      <c r="L10" s="11">
        <f>InputDataA_GeneralAssumptions!P106</f>
        <v>5.4822581325104647E-3</v>
      </c>
      <c r="M10" s="11">
        <f>InputDataA_GeneralAssumptions!Q106</f>
        <v>5.3474769372230391E-3</v>
      </c>
      <c r="N10" s="11">
        <f>InputDataA_GeneralAssumptions!R106</f>
        <v>5.2312869991604227E-3</v>
      </c>
      <c r="O10" s="11">
        <f>InputDataA_GeneralAssumptions!S106</f>
        <v>5.1321308690881473E-3</v>
      </c>
      <c r="P10" s="11">
        <f>InputDataA_GeneralAssumptions!T106</f>
        <v>5.0192269247892884E-3</v>
      </c>
      <c r="Q10" s="11">
        <f>InputDataA_GeneralAssumptions!U106</f>
        <v>4.8959159460639778E-3</v>
      </c>
      <c r="R10" s="11">
        <f>InputDataA_GeneralAssumptions!V106</f>
        <v>4.7614580986903299E-3</v>
      </c>
      <c r="S10" s="11">
        <f>InputDataA_GeneralAssumptions!W106</f>
        <v>4.6365863408013297E-3</v>
      </c>
      <c r="T10" s="11">
        <f>InputDataA_GeneralAssumptions!X106</f>
        <v>4.485098187043679E-3</v>
      </c>
      <c r="U10" s="11">
        <f>InputDataA_GeneralAssumptions!Y106</f>
        <v>4.30259640202868E-3</v>
      </c>
      <c r="V10" s="11">
        <f>InputDataA_GeneralAssumptions!Z106</f>
        <v>4.1344501481050955E-3</v>
      </c>
      <c r="W10" s="11">
        <f>InputDataA_GeneralAssumptions!AA106</f>
        <v>3.9676502543093406E-3</v>
      </c>
      <c r="X10" s="11">
        <f>InputDataA_GeneralAssumptions!AB106</f>
        <v>3.7810580617594347E-3</v>
      </c>
      <c r="Y10" s="11">
        <f>InputDataA_GeneralAssumptions!AC106</f>
        <v>3.6117050432151743E-3</v>
      </c>
      <c r="Z10" s="11">
        <f>InputDataA_GeneralAssumptions!AD106</f>
        <v>3.4463496336558652E-3</v>
      </c>
      <c r="AA10" s="11">
        <f>InputDataA_GeneralAssumptions!AE106</f>
        <v>3.2629972600020096E-3</v>
      </c>
      <c r="AB10" s="11">
        <f>InputDataA_GeneralAssumptions!AF106</f>
        <v>3.0854719137067832E-3</v>
      </c>
      <c r="AC10" s="11">
        <f>InputDataA_GeneralAssumptions!AG106</f>
        <v>2.9239311588833417E-3</v>
      </c>
      <c r="AD10" s="11">
        <f>InputDataA_GeneralAssumptions!AH106</f>
        <v>2.7389910311423904E-3</v>
      </c>
      <c r="AE10" s="11">
        <f>InputDataA_GeneralAssumptions!AI106</f>
        <v>2.5252281435834689E-3</v>
      </c>
      <c r="AF10" s="11">
        <f>InputDataA_GeneralAssumptions!AJ106</f>
        <v>2.3272024420499804E-3</v>
      </c>
      <c r="AG10" s="11">
        <f>InputDataA_GeneralAssumptions!AK106</f>
        <v>2.1263560932116565E-3</v>
      </c>
      <c r="AH10" s="11">
        <f>InputDataA_GeneralAssumptions!AL106</f>
        <v>1.9290196543886307E-3</v>
      </c>
      <c r="AI10" s="11">
        <f>InputDataA_GeneralAssumptions!AM106</f>
        <v>1.7231669320498799E-3</v>
      </c>
      <c r="AJ10" s="11">
        <f>InputDataA_GeneralAssumptions!AN106</f>
        <v>1.5257498920022705E-3</v>
      </c>
      <c r="AK10" s="11">
        <f>InputDataA_GeneralAssumptions!AO106</f>
        <v>1.3226149756746519E-3</v>
      </c>
      <c r="AL10" s="11">
        <f>InputDataA_GeneralAssumptions!AP106</f>
        <v>1.1260843625076067E-3</v>
      </c>
      <c r="AM10" s="11">
        <f>InputDataA_GeneralAssumptions!AQ106</f>
        <v>9.4807517718176193E-4</v>
      </c>
      <c r="AN10" s="11">
        <f>InputDataA_GeneralAssumptions!AR106</f>
        <v>7.5327609843034438E-4</v>
      </c>
      <c r="AO10" s="11">
        <f>InputDataA_GeneralAssumptions!AS106</f>
        <v>5.6715078510083394E-4</v>
      </c>
      <c r="AP10" s="11">
        <f>InputDataA_GeneralAssumptions!AT106</f>
        <v>3.9799020021158427E-4</v>
      </c>
      <c r="AQ10" s="11">
        <f>InputDataA_GeneralAssumptions!AU106</f>
        <v>2.2978698230158301E-4</v>
      </c>
      <c r="AR10" s="11">
        <f>InputDataA_GeneralAssumptions!AV106</f>
        <v>6.2148741967193999E-5</v>
      </c>
      <c r="AS10" s="11">
        <f>InputDataA_GeneralAssumptions!AW106</f>
        <v>-8.5786329836468056E-5</v>
      </c>
      <c r="AT10" s="11">
        <f>InputDataA_GeneralAssumptions!AX106</f>
        <v>-2.3203510742819677E-4</v>
      </c>
      <c r="AU10" s="11">
        <f>InputDataA_GeneralAssumptions!AY106</f>
        <v>-3.6483695740974209E-4</v>
      </c>
      <c r="AV10" s="11">
        <f>InputDataA_GeneralAssumptions!AZ106</f>
        <v>-5.192038629103779E-4</v>
      </c>
      <c r="AW10" s="11">
        <f>InputDataA_GeneralAssumptions!BA106</f>
        <v>-6.7434280828415627E-4</v>
      </c>
      <c r="AX10" s="11">
        <f>InputDataA_GeneralAssumptions!BB106</f>
        <v>-8.2496159910971922E-4</v>
      </c>
      <c r="AY10" s="11">
        <f>InputDataA_GeneralAssumptions!BC106</f>
        <v>-9.9255876286574729E-4</v>
      </c>
      <c r="AZ10" s="11">
        <f>InputDataA_GeneralAssumptions!BD106</f>
        <v>-1.1510276965811528E-3</v>
      </c>
      <c r="BA10" s="11">
        <f>InputDataA_GeneralAssumptions!BE106</f>
        <v>-1.3020226942351831E-3</v>
      </c>
      <c r="BB10" s="11">
        <f>InputDataA_GeneralAssumptions!BF106</f>
        <v>-1.4477717965077908E-3</v>
      </c>
      <c r="BC10" s="11">
        <f>InputDataA_GeneralAssumptions!BG106</f>
        <v>-1.5883879271416657E-3</v>
      </c>
      <c r="BD10" s="11">
        <f>InputDataA_GeneralAssumptions!BH106</f>
        <v>-1.7350574377154038E-3</v>
      </c>
      <c r="BE10" s="11">
        <f>InputDataA_GeneralAssumptions!BI106</f>
        <v>-1.896002389340512E-3</v>
      </c>
      <c r="BF10" s="11">
        <f>InputDataA_GeneralAssumptions!BJ106</f>
        <v>-2.02786141469391E-3</v>
      </c>
      <c r="BG10" s="11">
        <f>InputDataA_GeneralAssumptions!BK106</f>
        <v>-2.1270891865722286E-3</v>
      </c>
      <c r="BH10" s="11">
        <f>InputDataA_GeneralAssumptions!BL106</f>
        <v>-2.25062942683385E-3</v>
      </c>
      <c r="BI10" s="11">
        <f>InputDataA_GeneralAssumptions!BM106</f>
        <v>-2.3668106930503363E-3</v>
      </c>
      <c r="BJ10" s="11">
        <f>InputDataA_GeneralAssumptions!BN106</f>
        <v>-2.4932341634784638E-3</v>
      </c>
      <c r="BK10" s="11">
        <f>InputDataA_GeneralAssumptions!BO106</f>
        <v>-2.6344292000507474E-3</v>
      </c>
      <c r="BL10" s="11">
        <f>InputDataA_GeneralAssumptions!BP106</f>
        <v>-2.752916545812667E-3</v>
      </c>
      <c r="BM10" s="11">
        <f>InputDataA_GeneralAssumptions!BQ106</f>
        <v>-2.8660487025566894E-3</v>
      </c>
      <c r="BN10" s="11">
        <f>InputDataA_GeneralAssumptions!BR106</f>
        <v>-2.9747882879574972E-3</v>
      </c>
      <c r="BO10" s="11">
        <f>InputDataA_GeneralAssumptions!BS106</f>
        <v>-3.0923126105223409E-3</v>
      </c>
      <c r="BP10" s="11">
        <f>InputDataA_GeneralAssumptions!BT106</f>
        <v>-3.1915101691111225E-3</v>
      </c>
      <c r="BQ10" s="11">
        <f>InputDataA_GeneralAssumptions!BU106</f>
        <v>-3.2931363988034645E-3</v>
      </c>
      <c r="BR10" s="11">
        <f>InputDataA_GeneralAssumptions!BV106</f>
        <v>-3.4014887492727075E-3</v>
      </c>
      <c r="BS10" s="11">
        <f>InputDataA_GeneralAssumptions!BW106</f>
        <v>-3.4856487122223445E-3</v>
      </c>
      <c r="BT10" s="11">
        <f>InputDataA_GeneralAssumptions!BX106</f>
        <v>-3.5576515333888281E-3</v>
      </c>
      <c r="BU10" s="11">
        <f>InputDataA_GeneralAssumptions!BY106</f>
        <v>-3.6425281149021771E-3</v>
      </c>
      <c r="BV10" s="11">
        <f>InputDataA_GeneralAssumptions!BZ106</f>
        <v>-3.7137344522307769E-3</v>
      </c>
      <c r="BW10" s="11">
        <f>InputDataA_GeneralAssumptions!CA106</f>
        <v>-3.7717322463381997E-3</v>
      </c>
      <c r="BX10" s="11">
        <f>InputDataA_GeneralAssumptions!CB106</f>
        <v>-3.8446443219999349E-3</v>
      </c>
      <c r="BY10" s="11">
        <f>InputDataA_GeneralAssumptions!CC106</f>
        <v>-3.9053915019634511E-3</v>
      </c>
      <c r="BZ10" s="11">
        <f>InputDataA_GeneralAssumptions!CD106</f>
        <v>-3.949671155016099E-3</v>
      </c>
      <c r="CA10" s="11">
        <f>InputDataA_GeneralAssumptions!CE106</f>
        <v>-4.0026894200734242E-3</v>
      </c>
      <c r="CB10" s="11">
        <f>InputDataA_GeneralAssumptions!CF106</f>
        <v>-4.0590233094576211E-3</v>
      </c>
      <c r="CC10" s="11">
        <f>InputDataA_GeneralAssumptions!CG106</f>
        <v>-4.1027994035454096E-3</v>
      </c>
      <c r="CD10" s="11">
        <f>InputDataA_GeneralAssumptions!CH106</f>
        <v>-4.1382112038825802E-3</v>
      </c>
      <c r="CE10" s="11" t="str">
        <f>InputDataA_GeneralAssumptions!CI106</f>
        <v>#N/A</v>
      </c>
    </row>
    <row r="11" spans="1:83">
      <c r="B11" s="1" t="str">
        <f>LEFT(InputDataA_GeneralAssumptions!D104,1)</f>
        <v>A</v>
      </c>
      <c r="C11" s="21" t="s">
        <v>474</v>
      </c>
      <c r="D11" s="286" t="s">
        <v>436</v>
      </c>
      <c r="E11" s="11">
        <f>InputDataA_GeneralAssumptions!I125</f>
        <v>2.7368948574204577E-3</v>
      </c>
      <c r="F11" s="11">
        <f>InputDataA_GeneralAssumptions!J125</f>
        <v>2.6068630156286243E-3</v>
      </c>
      <c r="G11" s="11">
        <f>InputDataA_GeneralAssumptions!K125</f>
        <v>2.8608168765653641E-3</v>
      </c>
      <c r="H11" s="11">
        <f>InputDataA_GeneralAssumptions!L125</f>
        <v>3.0041507164941805E-3</v>
      </c>
      <c r="I11" s="11">
        <f>InputDataA_GeneralAssumptions!M125</f>
        <v>2.9642423785423144E-3</v>
      </c>
      <c r="J11" s="11">
        <f>InputDataA_GeneralAssumptions!N125</f>
        <v>2.9139954809302981E-3</v>
      </c>
      <c r="K11" s="11">
        <f>InputDataA_GeneralAssumptions!O125</f>
        <v>2.9458629025709282E-3</v>
      </c>
      <c r="L11" s="11">
        <f>InputDataA_GeneralAssumptions!P125</f>
        <v>2.9540745642522293E-3</v>
      </c>
      <c r="M11" s="11">
        <f>InputDataA_GeneralAssumptions!Q125</f>
        <v>2.6741044388796098E-3</v>
      </c>
      <c r="N11" s="11">
        <f>InputDataA_GeneralAssumptions!R125</f>
        <v>2.021367896860804E-3</v>
      </c>
      <c r="O11" s="11">
        <f>InputDataA_GeneralAssumptions!S125</f>
        <v>9.8702951731199917E-4</v>
      </c>
      <c r="P11" s="11">
        <f>InputDataA_GeneralAssumptions!T125</f>
        <v>2.204575478259585E-5</v>
      </c>
      <c r="Q11" s="11">
        <f>InputDataA_GeneralAssumptions!U125</f>
        <v>-8.166307989797561E-4</v>
      </c>
      <c r="R11" s="11">
        <f>InputDataA_GeneralAssumptions!V125</f>
        <v>-1.6037667364550146E-3</v>
      </c>
      <c r="S11" s="11">
        <f>InputDataA_GeneralAssumptions!W125</f>
        <v>-2.0563159372136708E-3</v>
      </c>
      <c r="T11" s="11">
        <f>InputDataA_GeneralAssumptions!X125</f>
        <v>-2.4553046894592034E-3</v>
      </c>
      <c r="U11" s="11">
        <f>InputDataA_GeneralAssumptions!Y125</f>
        <v>-2.8665483375885925E-3</v>
      </c>
      <c r="V11" s="11">
        <f>InputDataA_GeneralAssumptions!Z125</f>
        <v>-3.1998515973284958E-3</v>
      </c>
      <c r="W11" s="11">
        <f>InputDataA_GeneralAssumptions!AA125</f>
        <v>-3.4682251992805835E-3</v>
      </c>
      <c r="X11" s="11">
        <f>InputDataA_GeneralAssumptions!AB125</f>
        <v>-3.6847260247003799E-3</v>
      </c>
      <c r="Y11" s="11">
        <f>InputDataA_GeneralAssumptions!AC125</f>
        <v>-3.8375668605928892E-3</v>
      </c>
      <c r="Z11" s="11">
        <f>InputDataA_GeneralAssumptions!AD125</f>
        <v>-3.8994631615303366E-3</v>
      </c>
      <c r="AA11" s="11">
        <f>InputDataA_GeneralAssumptions!AE125</f>
        <v>-3.8296282051162311E-3</v>
      </c>
      <c r="AB11" s="11">
        <f>InputDataA_GeneralAssumptions!AF125</f>
        <v>-3.7090095424328062E-3</v>
      </c>
      <c r="AC11" s="11">
        <f>InputDataA_GeneralAssumptions!AG125</f>
        <v>-3.5445322736923357E-3</v>
      </c>
      <c r="AD11" s="11">
        <f>InputDataA_GeneralAssumptions!AH125</f>
        <v>-3.3464936047592486E-3</v>
      </c>
      <c r="AE11" s="11">
        <f>InputDataA_GeneralAssumptions!AI125</f>
        <v>-3.182116700054749E-3</v>
      </c>
      <c r="AF11" s="11">
        <f>InputDataA_GeneralAssumptions!AJ125</f>
        <v>-3.0923977216712473E-3</v>
      </c>
      <c r="AG11" s="11">
        <f>InputDataA_GeneralAssumptions!AK125</f>
        <v>-3.0638520637533695E-3</v>
      </c>
      <c r="AH11" s="11">
        <f>InputDataA_GeneralAssumptions!AL125</f>
        <v>-3.0643790537946414E-3</v>
      </c>
      <c r="AI11" s="11">
        <f>InputDataA_GeneralAssumptions!AM125</f>
        <v>-3.1133746710254595E-3</v>
      </c>
      <c r="AJ11" s="11">
        <f>InputDataA_GeneralAssumptions!AN125</f>
        <v>-3.2225661133178374E-3</v>
      </c>
      <c r="AK11" s="11">
        <f>InputDataA_GeneralAssumptions!AO125</f>
        <v>-3.4141998412755559E-3</v>
      </c>
      <c r="AL11" s="11">
        <f>InputDataA_GeneralAssumptions!AP125</f>
        <v>-3.6123557846411414E-3</v>
      </c>
      <c r="AM11" s="11">
        <f>InputDataA_GeneralAssumptions!AQ125</f>
        <v>-3.7524645972109028E-3</v>
      </c>
      <c r="AN11" s="11">
        <f>InputDataA_GeneralAssumptions!AR125</f>
        <v>-3.8584642408759917E-3</v>
      </c>
      <c r="AO11" s="11">
        <f>InputDataA_GeneralAssumptions!AS125</f>
        <v>-3.963051152523156E-3</v>
      </c>
      <c r="AP11" s="11">
        <f>InputDataA_GeneralAssumptions!AT125</f>
        <v>-3.9538956952634985E-3</v>
      </c>
      <c r="AQ11" s="11">
        <f>InputDataA_GeneralAssumptions!AU125</f>
        <v>-3.7480966343267363E-3</v>
      </c>
      <c r="AR11" s="11">
        <f>InputDataA_GeneralAssumptions!AV125</f>
        <v>-3.4872649423529634E-3</v>
      </c>
      <c r="AS11" s="11">
        <f>InputDataA_GeneralAssumptions!AW125</f>
        <v>-3.3963225590021295E-3</v>
      </c>
      <c r="AT11" s="11">
        <f>InputDataA_GeneralAssumptions!AX125</f>
        <v>-3.544389447145857E-3</v>
      </c>
      <c r="AU11" s="11">
        <f>InputDataA_GeneralAssumptions!AY125</f>
        <v>-3.6395164863659568E-3</v>
      </c>
      <c r="AV11" s="11">
        <f>InputDataA_GeneralAssumptions!AZ125</f>
        <v>-3.5376482728279868E-3</v>
      </c>
      <c r="AW11" s="11">
        <f>InputDataA_GeneralAssumptions!BA125</f>
        <v>-3.4688946948480126E-3</v>
      </c>
      <c r="AX11" s="11">
        <f>InputDataA_GeneralAssumptions!BB125</f>
        <v>-3.4626961568856585E-3</v>
      </c>
      <c r="AY11" s="11">
        <f>InputDataA_GeneralAssumptions!BC125</f>
        <v>-3.4835174342399133E-3</v>
      </c>
      <c r="AZ11" s="11">
        <f>InputDataA_GeneralAssumptions!BD125</f>
        <v>-3.6894154225620701E-3</v>
      </c>
      <c r="BA11" s="11">
        <f>InputDataA_GeneralAssumptions!BE125</f>
        <v>-3.8658819552304102E-3</v>
      </c>
      <c r="BB11" s="11">
        <f>InputDataA_GeneralAssumptions!BF125</f>
        <v>-3.9028042387372341E-3</v>
      </c>
      <c r="BC11" s="11">
        <f>InputDataA_GeneralAssumptions!BG125</f>
        <v>-3.9439178073659154E-3</v>
      </c>
      <c r="BD11" s="11">
        <f>InputDataA_GeneralAssumptions!BH125</f>
        <v>-4.0969851461893914E-3</v>
      </c>
      <c r="BE11" s="11">
        <f>InputDataA_GeneralAssumptions!BI125</f>
        <v>-4.3358027501443352E-3</v>
      </c>
      <c r="BF11" s="11">
        <f>InputDataA_GeneralAssumptions!BJ125</f>
        <v>-4.5399419945926223E-3</v>
      </c>
      <c r="BG11" s="11">
        <f>InputDataA_GeneralAssumptions!BK125</f>
        <v>-4.7212808400871609E-3</v>
      </c>
      <c r="BH11" s="11">
        <f>InputDataA_GeneralAssumptions!BL125</f>
        <v>-4.8306824255014424E-3</v>
      </c>
      <c r="BI11" s="11">
        <f>InputDataA_GeneralAssumptions!BM125</f>
        <v>-4.908394424697593E-3</v>
      </c>
      <c r="BJ11" s="11">
        <f>InputDataA_GeneralAssumptions!BN125</f>
        <v>-4.9176312668287592E-3</v>
      </c>
      <c r="BK11" s="11">
        <f>InputDataA_GeneralAssumptions!BO125</f>
        <v>-4.6743187535277508E-3</v>
      </c>
      <c r="BL11" s="11">
        <f>InputDataA_GeneralAssumptions!BP125</f>
        <v>-4.1022287417742387E-3</v>
      </c>
      <c r="BM11" s="11">
        <f>InputDataA_GeneralAssumptions!BQ125</f>
        <v>-3.1382782141311516E-3</v>
      </c>
      <c r="BN11" s="11">
        <f>InputDataA_GeneralAssumptions!BR125</f>
        <v>-2.3322307037908496E-3</v>
      </c>
      <c r="BO11" s="11">
        <f>InputDataA_GeneralAssumptions!BS125</f>
        <v>-1.7291223224702446E-3</v>
      </c>
      <c r="BP11" s="11">
        <f>InputDataA_GeneralAssumptions!BT125</f>
        <v>-1.2305241710095505E-3</v>
      </c>
      <c r="BQ11" s="11">
        <f>InputDataA_GeneralAssumptions!BU125</f>
        <v>-1.115601900489871E-3</v>
      </c>
      <c r="BR11" s="11">
        <f>InputDataA_GeneralAssumptions!BV125</f>
        <v>-1.0612802514852193E-3</v>
      </c>
      <c r="BS11" s="11">
        <f>InputDataA_GeneralAssumptions!BW125</f>
        <v>-1.0597039388950957E-3</v>
      </c>
      <c r="BT11" s="11">
        <f>InputDataA_GeneralAssumptions!BX125</f>
        <v>-1.1444903481401258E-3</v>
      </c>
      <c r="BU11" s="11">
        <f>InputDataA_GeneralAssumptions!BY125</f>
        <v>-1.1981366296526241E-3</v>
      </c>
      <c r="BV11" s="11">
        <f>InputDataA_GeneralAssumptions!BZ125</f>
        <v>-1.2186720393745354E-3</v>
      </c>
      <c r="BW11" s="11">
        <f>InputDataA_GeneralAssumptions!CA125</f>
        <v>-1.2838113415698515E-3</v>
      </c>
      <c r="BX11" s="11">
        <f>InputDataA_GeneralAssumptions!CB125</f>
        <v>-1.3168452997811553E-3</v>
      </c>
      <c r="BY11" s="11">
        <f>InputDataA_GeneralAssumptions!CC125</f>
        <v>-1.3997318930766278E-3</v>
      </c>
      <c r="BZ11" s="11">
        <f>InputDataA_GeneralAssumptions!CD125</f>
        <v>-1.5088828544956856E-3</v>
      </c>
      <c r="CA11" s="11">
        <f>InputDataA_GeneralAssumptions!CE125</f>
        <v>-1.6028062041626434E-3</v>
      </c>
      <c r="CB11" s="11">
        <f>InputDataA_GeneralAssumptions!CF125</f>
        <v>-1.725669793130602E-3</v>
      </c>
      <c r="CC11" s="11">
        <f>InputDataA_GeneralAssumptions!CG125</f>
        <v>-1.834233940280372E-3</v>
      </c>
      <c r="CD11" s="11">
        <f>InputDataA_GeneralAssumptions!CH125</f>
        <v>-1.9574357808073151E-3</v>
      </c>
      <c r="CE11" s="11" t="e">
        <f>InputDataA_GeneralAssumptions!CI125</f>
        <v>#VALUE!</v>
      </c>
    </row>
    <row r="12" spans="1:83">
      <c r="B12" s="1" t="str">
        <f>LEFT(InputDataA_GeneralAssumptions!D51,1)</f>
        <v>A</v>
      </c>
      <c r="C12" s="21" t="s">
        <v>475</v>
      </c>
      <c r="D12" s="286" t="s">
        <v>436</v>
      </c>
      <c r="E12" s="11">
        <f>InputDataA_GeneralAssumptions!I133</f>
        <v>0</v>
      </c>
      <c r="F12" s="11">
        <f>InputDataA_GeneralAssumptions!J133</f>
        <v>1.7036666907666032E-5</v>
      </c>
      <c r="G12" s="11">
        <f>InputDataA_GeneralAssumptions!K133</f>
        <v>1.6177193403521528E-5</v>
      </c>
      <c r="H12" s="11">
        <f>InputDataA_GeneralAssumptions!L133</f>
        <v>1.5334127474897485E-5</v>
      </c>
      <c r="I12" s="11">
        <f>InputDataA_GeneralAssumptions!M133</f>
        <v>1.4515648354196387E-5</v>
      </c>
      <c r="J12" s="11">
        <f>InputDataA_GeneralAssumptions!N133</f>
        <v>1.3991769102439378E-5</v>
      </c>
      <c r="K12" s="11">
        <f>InputDataA_GeneralAssumptions!O133</f>
        <v>1.3541551970863708E-5</v>
      </c>
      <c r="L12" s="11">
        <f>InputDataA_GeneralAssumptions!P133</f>
        <v>1.3058624945605501E-5</v>
      </c>
      <c r="M12" s="11">
        <f>InputDataA_GeneralAssumptions!Q133</f>
        <v>1.2690264916015437E-5</v>
      </c>
      <c r="N12" s="11">
        <f>InputDataA_GeneralAssumptions!R133</f>
        <v>1.2608285023585353E-5</v>
      </c>
      <c r="O12" s="11">
        <f>InputDataA_GeneralAssumptions!S133</f>
        <v>1.2608126056745661E-5</v>
      </c>
      <c r="P12" s="11">
        <f>InputDataA_GeneralAssumptions!T133</f>
        <v>1.2943415926169877E-5</v>
      </c>
      <c r="Q12" s="11">
        <f>InputDataA_GeneralAssumptions!U133</f>
        <v>1.3327782324878967E-5</v>
      </c>
      <c r="R12" s="11">
        <f>InputDataA_GeneralAssumptions!V133</f>
        <v>1.3532141295069522E-5</v>
      </c>
      <c r="S12" s="11">
        <f>InputDataA_GeneralAssumptions!W133</f>
        <v>1.3916481778508683E-5</v>
      </c>
      <c r="T12" s="11">
        <f>InputDataA_GeneralAssumptions!X133</f>
        <v>1.4259900165125572E-5</v>
      </c>
      <c r="U12" s="11">
        <f>InputDataA_GeneralAssumptions!Y133</f>
        <v>1.4758745306320264E-5</v>
      </c>
      <c r="V12" s="11">
        <f>InputDataA_GeneralAssumptions!Z133</f>
        <v>1.5404826641862712E-5</v>
      </c>
      <c r="W12" s="11">
        <f>InputDataA_GeneralAssumptions!AA133</f>
        <v>1.5969069774524058E-5</v>
      </c>
      <c r="X12" s="11">
        <f>InputDataA_GeneralAssumptions!AB133</f>
        <v>1.6451478738188641E-5</v>
      </c>
      <c r="Y12" s="11">
        <f>InputDataA_GeneralAssumptions!AC133</f>
        <v>1.6966586565025921E-5</v>
      </c>
      <c r="Z12" s="11">
        <f>InputDataA_GeneralAssumptions!AD133</f>
        <v>1.7244434749041915E-5</v>
      </c>
      <c r="AA12" s="11">
        <f>InputDataA_GeneralAssumptions!AE133</f>
        <v>1.7268678376147761E-5</v>
      </c>
      <c r="AB12" s="11">
        <f>InputDataA_GeneralAssumptions!AF133</f>
        <v>1.72192990364195E-5</v>
      </c>
      <c r="AC12" s="11">
        <f>InputDataA_GeneralAssumptions!AG133</f>
        <v>1.745622395032953E-5</v>
      </c>
      <c r="AD12" s="11">
        <f>InputDataA_GeneralAssumptions!AH133</f>
        <v>1.7529538389071675E-5</v>
      </c>
      <c r="AE12" s="11">
        <f>InputDataA_GeneralAssumptions!AI133</f>
        <v>1.7226579895890382E-5</v>
      </c>
      <c r="AF12" s="11">
        <f>InputDataA_GeneralAssumptions!AJ133</f>
        <v>1.6735505848464172E-5</v>
      </c>
      <c r="AG12" s="11">
        <f>InputDataA_GeneralAssumptions!AK133</f>
        <v>1.593363627150346E-5</v>
      </c>
      <c r="AH12" s="11">
        <f>InputDataA_GeneralAssumptions!AL133</f>
        <v>1.4690120524019079E-5</v>
      </c>
      <c r="AI12" s="11">
        <f>InputDataA_GeneralAssumptions!AM133</f>
        <v>1.3667500445402325E-5</v>
      </c>
      <c r="AJ12" s="11">
        <f>InputDataA_GeneralAssumptions!AN133</f>
        <v>1.2865759645430686E-5</v>
      </c>
      <c r="AK12" s="11">
        <f>InputDataA_GeneralAssumptions!AO133</f>
        <v>1.1426087085153469E-5</v>
      </c>
      <c r="AL12" s="11">
        <f>InputDataA_GeneralAssumptions!AP133</f>
        <v>1.0060076258922024E-5</v>
      </c>
      <c r="AM12" s="11">
        <f>InputDataA_GeneralAssumptions!AQ133</f>
        <v>9.0703352320087305E-6</v>
      </c>
      <c r="AN12" s="11">
        <f>InputDataA_GeneralAssumptions!AR133</f>
        <v>7.7371138880177881E-6</v>
      </c>
      <c r="AO12" s="11">
        <f>InputDataA_GeneralAssumptions!AS133</f>
        <v>6.2567085938880496E-6</v>
      </c>
      <c r="AP12" s="11">
        <f>InputDataA_GeneralAssumptions!AT133</f>
        <v>5.3406603257588614E-6</v>
      </c>
      <c r="AQ12" s="11">
        <f>InputDataA_GeneralAssumptions!AU133</f>
        <v>4.4982350564382045E-6</v>
      </c>
      <c r="AR12" s="11">
        <f>InputDataA_GeneralAssumptions!AV133</f>
        <v>3.4350004098904208E-6</v>
      </c>
      <c r="AS12" s="11">
        <f>InputDataA_GeneralAssumptions!AW133</f>
        <v>2.9442759519326955E-6</v>
      </c>
      <c r="AT12" s="11">
        <f>InputDataA_GeneralAssumptions!AX133</f>
        <v>2.6253049940638817E-6</v>
      </c>
      <c r="AU12" s="11">
        <f>InputDataA_GeneralAssumptions!AY133</f>
        <v>2.3063366505482463E-6</v>
      </c>
      <c r="AV12" s="11">
        <f>InputDataA_GeneralAssumptions!AZ133</f>
        <v>1.5784466200763347E-6</v>
      </c>
      <c r="AW12" s="11">
        <f>InputDataA_GeneralAssumptions!BA133</f>
        <v>1.1122715106726133E-6</v>
      </c>
      <c r="AX12" s="11">
        <f>InputDataA_GeneralAssumptions!BB133</f>
        <v>1.2921963468137676E-6</v>
      </c>
      <c r="AY12" s="11">
        <f>InputDataA_GeneralAssumptions!BC133</f>
        <v>1.3821575979289236E-6</v>
      </c>
      <c r="AZ12" s="11">
        <f>InputDataA_GeneralAssumptions!BD133</f>
        <v>1.3412635071485823E-6</v>
      </c>
      <c r="BA12" s="11">
        <f>InputDataA_GeneralAssumptions!BE133</f>
        <v>1.28401273302714E-6</v>
      </c>
      <c r="BB12" s="11">
        <f>InputDataA_GeneralAssumptions!BF133</f>
        <v>1.6847533970132389E-6</v>
      </c>
      <c r="BC12" s="11">
        <f>InputDataA_GeneralAssumptions!BG133</f>
        <v>2.1345626011193275E-6</v>
      </c>
      <c r="BD12" s="11">
        <f>InputDataA_GeneralAssumptions!BH133</f>
        <v>2.134558044986079E-6</v>
      </c>
      <c r="BE12" s="11">
        <f>InputDataA_GeneralAssumptions!BI133</f>
        <v>1.4884625858524458E-6</v>
      </c>
      <c r="BF12" s="11">
        <f>InputDataA_GeneralAssumptions!BJ133</f>
        <v>8.7508384405410311E-7</v>
      </c>
      <c r="BG12" s="11">
        <f>InputDataA_GeneralAssumptions!BK133</f>
        <v>2.1263700977769417E-7</v>
      </c>
      <c r="BH12" s="11">
        <f>InputDataA_GeneralAssumptions!BL133</f>
        <v>-6.3791089355280661E-7</v>
      </c>
      <c r="BI12" s="11">
        <f>InputDataA_GeneralAssumptions!BM133</f>
        <v>-1.0386504504245053E-6</v>
      </c>
      <c r="BJ12" s="11">
        <f>InputDataA_GeneralAssumptions!BN133</f>
        <v>-1.8237739453086377E-6</v>
      </c>
      <c r="BK12" s="11">
        <f>InputDataA_GeneralAssumptions!BO133</f>
        <v>-2.7233983468377687E-6</v>
      </c>
      <c r="BL12" s="11">
        <f>InputDataA_GeneralAssumptions!BP133</f>
        <v>-3.2550014834598073E-6</v>
      </c>
      <c r="BM12" s="11">
        <f>InputDataA_GeneralAssumptions!BQ133</f>
        <v>-3.4676510587416942E-6</v>
      </c>
      <c r="BN12" s="11">
        <f>InputDataA_GeneralAssumptions!BR133</f>
        <v>-3.9420132221801296E-6</v>
      </c>
      <c r="BO12" s="11">
        <f>InputDataA_GeneralAssumptions!BS133</f>
        <v>-4.1792047656974418E-6</v>
      </c>
      <c r="BP12" s="11">
        <f>InputDataA_GeneralAssumptions!BT133</f>
        <v>-3.8111889627545636E-6</v>
      </c>
      <c r="BQ12" s="11">
        <f>InputDataA_GeneralAssumptions!BU133</f>
        <v>-3.9993100979796026E-6</v>
      </c>
      <c r="BR12" s="11">
        <f>InputDataA_GeneralAssumptions!BV133</f>
        <v>-3.9747903495257475E-6</v>
      </c>
      <c r="BS12" s="11">
        <f>InputDataA_GeneralAssumptions!BW133</f>
        <v>-3.5658754750089727E-6</v>
      </c>
      <c r="BT12" s="11">
        <f>InputDataA_GeneralAssumptions!BX133</f>
        <v>-3.5413522624372362E-6</v>
      </c>
      <c r="BU12" s="11">
        <f>InputDataA_GeneralAssumptions!BY133</f>
        <v>-3.9094050255927826E-6</v>
      </c>
      <c r="BV12" s="11">
        <f>InputDataA_GeneralAssumptions!BZ133</f>
        <v>-3.7785610522700352E-6</v>
      </c>
      <c r="BW12" s="11">
        <f>InputDataA_GeneralAssumptions!CA133</f>
        <v>-3.9421500191982872E-6</v>
      </c>
      <c r="BX12" s="11">
        <f>InputDataA_GeneralAssumptions!CB133</f>
        <v>-4.5882881308800805E-6</v>
      </c>
      <c r="BY12" s="11">
        <f>InputDataA_GeneralAssumptions!CC133</f>
        <v>-4.743706464083175E-6</v>
      </c>
      <c r="BZ12" s="11">
        <f>InputDataA_GeneralAssumptions!CD133</f>
        <v>-4.4656483034755112E-6</v>
      </c>
      <c r="CA12" s="11">
        <f>InputDataA_GeneralAssumptions!CE133</f>
        <v>-4.4411316066916839E-6</v>
      </c>
      <c r="CB12" s="11">
        <f>InputDataA_GeneralAssumptions!CF133</f>
        <v>-4.8909917046424667E-6</v>
      </c>
      <c r="CC12" s="11">
        <f>InputDataA_GeneralAssumptions!CG133</f>
        <v>-4.8910156263959337E-6</v>
      </c>
      <c r="CD12" s="11">
        <f>InputDataA_GeneralAssumptions!CH133</f>
        <v>-4.1958248971907253E-6</v>
      </c>
      <c r="CE12" s="11" t="e">
        <f>InputDataA_GeneralAssumptions!CI133</f>
        <v>#VALUE!</v>
      </c>
    </row>
    <row r="13" spans="1:83">
      <c r="B13" s="1" t="str">
        <f>LEFT(InputDataA_GeneralAssumptions!D99,1)</f>
        <v>A</v>
      </c>
      <c r="C13" s="21" t="s">
        <v>558</v>
      </c>
      <c r="D13" s="286" t="s">
        <v>2</v>
      </c>
      <c r="E13" s="11">
        <f>InputDataA_GeneralAssumptions!I97</f>
        <v>1.9992845132946968E-2</v>
      </c>
      <c r="F13" s="11">
        <f>InputDataA_GeneralAssumptions!J97</f>
        <v>1.9992845132946968E-2</v>
      </c>
      <c r="G13" s="11">
        <f>InputDataA_GeneralAssumptions!K97</f>
        <v>1.9992845132946968E-2</v>
      </c>
      <c r="H13" s="11">
        <f>InputDataA_GeneralAssumptions!L97</f>
        <v>1.9992845132946968E-2</v>
      </c>
      <c r="I13" s="11">
        <f>InputDataA_GeneralAssumptions!M97</f>
        <v>1.9992845132946968E-2</v>
      </c>
      <c r="J13" s="11">
        <f>InputDataA_GeneralAssumptions!N97</f>
        <v>1.9992845132946968E-2</v>
      </c>
      <c r="K13" s="11">
        <f>InputDataA_GeneralAssumptions!O97</f>
        <v>1.9992845132946968E-2</v>
      </c>
      <c r="L13" s="11">
        <f>InputDataA_GeneralAssumptions!P97</f>
        <v>1.9992845132946968E-2</v>
      </c>
      <c r="M13" s="11">
        <f>InputDataA_GeneralAssumptions!Q97</f>
        <v>1.9992845132946968E-2</v>
      </c>
      <c r="N13" s="11">
        <f>InputDataA_GeneralAssumptions!R97</f>
        <v>1.9992845132946968E-2</v>
      </c>
      <c r="O13" s="11">
        <f>InputDataA_GeneralAssumptions!S97</f>
        <v>1.9992845132946968E-2</v>
      </c>
      <c r="P13" s="11">
        <f>InputDataA_GeneralAssumptions!T97</f>
        <v>1.9992845132946968E-2</v>
      </c>
      <c r="Q13" s="11">
        <f>InputDataA_GeneralAssumptions!U97</f>
        <v>1.9992845132946968E-2</v>
      </c>
      <c r="R13" s="11">
        <f>InputDataA_GeneralAssumptions!V97</f>
        <v>1.9992845132946968E-2</v>
      </c>
      <c r="S13" s="11">
        <f>InputDataA_GeneralAssumptions!W97</f>
        <v>1.9992845132946968E-2</v>
      </c>
      <c r="T13" s="11">
        <f>InputDataA_GeneralAssumptions!X97</f>
        <v>1.9992845132946968E-2</v>
      </c>
      <c r="U13" s="11">
        <f>InputDataA_GeneralAssumptions!Y97</f>
        <v>1.9992845132946968E-2</v>
      </c>
      <c r="V13" s="11">
        <f>InputDataA_GeneralAssumptions!Z97</f>
        <v>1.9992845132946968E-2</v>
      </c>
      <c r="W13" s="11">
        <f>InputDataA_GeneralAssumptions!AA97</f>
        <v>1.9992845132946968E-2</v>
      </c>
      <c r="X13" s="11">
        <f>InputDataA_GeneralAssumptions!AB97</f>
        <v>1.9992845132946968E-2</v>
      </c>
      <c r="Y13" s="11">
        <f>InputDataA_GeneralAssumptions!AC97</f>
        <v>1.9992845132946968E-2</v>
      </c>
      <c r="Z13" s="11">
        <f>InputDataA_GeneralAssumptions!AD97</f>
        <v>1.9992845132946968E-2</v>
      </c>
      <c r="AA13" s="11">
        <f>InputDataA_GeneralAssumptions!AE97</f>
        <v>1.9992845132946968E-2</v>
      </c>
      <c r="AB13" s="11">
        <f>InputDataA_GeneralAssumptions!AF97</f>
        <v>1.9992845132946968E-2</v>
      </c>
      <c r="AC13" s="11">
        <f>InputDataA_GeneralAssumptions!AG97</f>
        <v>1.9992845132946968E-2</v>
      </c>
      <c r="AD13" s="11">
        <f>InputDataA_GeneralAssumptions!AH97</f>
        <v>1.9992845132946968E-2</v>
      </c>
      <c r="AE13" s="11">
        <f>InputDataA_GeneralAssumptions!AI97</f>
        <v>1.9992845132946968E-2</v>
      </c>
      <c r="AF13" s="11">
        <f>InputDataA_GeneralAssumptions!AJ97</f>
        <v>1.9992845132946968E-2</v>
      </c>
      <c r="AG13" s="11">
        <f>InputDataA_GeneralAssumptions!AK97</f>
        <v>1.9992845132946968E-2</v>
      </c>
      <c r="AH13" s="11">
        <f>InputDataA_GeneralAssumptions!AL97</f>
        <v>1.9992845132946968E-2</v>
      </c>
      <c r="AI13" s="11">
        <f>InputDataA_GeneralAssumptions!AM97</f>
        <v>1.9992845132946968E-2</v>
      </c>
      <c r="AJ13" s="11">
        <f>InputDataA_GeneralAssumptions!AN97</f>
        <v>1.9992845132946968E-2</v>
      </c>
      <c r="AK13" s="11">
        <f>InputDataA_GeneralAssumptions!AO97</f>
        <v>1.9992845132946968E-2</v>
      </c>
      <c r="AL13" s="11">
        <f>InputDataA_GeneralAssumptions!AP97</f>
        <v>1.9992845132946968E-2</v>
      </c>
      <c r="AM13" s="11">
        <f>InputDataA_GeneralAssumptions!AQ97</f>
        <v>1.9992845132946968E-2</v>
      </c>
      <c r="AN13" s="11">
        <f>InputDataA_GeneralAssumptions!AR97</f>
        <v>1.9992845132946968E-2</v>
      </c>
      <c r="AO13" s="11">
        <f>InputDataA_GeneralAssumptions!AS97</f>
        <v>1.9992845132946968E-2</v>
      </c>
      <c r="AP13" s="11">
        <f>InputDataA_GeneralAssumptions!AT97</f>
        <v>1.9992845132946968E-2</v>
      </c>
      <c r="AQ13" s="11">
        <f>InputDataA_GeneralAssumptions!AU97</f>
        <v>1.9992845132946968E-2</v>
      </c>
      <c r="AR13" s="11">
        <f>InputDataA_GeneralAssumptions!AV97</f>
        <v>1.9992845132946968E-2</v>
      </c>
      <c r="AS13" s="11">
        <f>InputDataA_GeneralAssumptions!AW97</f>
        <v>1.9992845132946968E-2</v>
      </c>
      <c r="AT13" s="11">
        <f>InputDataA_GeneralAssumptions!AX97</f>
        <v>1.9992845132946968E-2</v>
      </c>
      <c r="AU13" s="11">
        <f>InputDataA_GeneralAssumptions!AY97</f>
        <v>1.9992845132946968E-2</v>
      </c>
      <c r="AV13" s="11">
        <f>InputDataA_GeneralAssumptions!AZ97</f>
        <v>1.9992845132946968E-2</v>
      </c>
      <c r="AW13" s="11">
        <f>InputDataA_GeneralAssumptions!BA97</f>
        <v>1.9992845132946968E-2</v>
      </c>
      <c r="AX13" s="11">
        <f>InputDataA_GeneralAssumptions!BB97</f>
        <v>1.9992845132946968E-2</v>
      </c>
      <c r="AY13" s="11">
        <f>InputDataA_GeneralAssumptions!BC97</f>
        <v>1.9992845132946968E-2</v>
      </c>
      <c r="AZ13" s="11">
        <f>InputDataA_GeneralAssumptions!BD97</f>
        <v>1.9992845132946968E-2</v>
      </c>
      <c r="BA13" s="11">
        <f>InputDataA_GeneralAssumptions!BE97</f>
        <v>1.9992845132946968E-2</v>
      </c>
      <c r="BB13" s="11">
        <f>InputDataA_GeneralAssumptions!BF97</f>
        <v>1.9992845132946968E-2</v>
      </c>
      <c r="BC13" s="11">
        <f>InputDataA_GeneralAssumptions!BG97</f>
        <v>1.9992845132946968E-2</v>
      </c>
      <c r="BD13" s="11">
        <f>InputDataA_GeneralAssumptions!BH97</f>
        <v>1.9992845132946968E-2</v>
      </c>
      <c r="BE13" s="11">
        <f>InputDataA_GeneralAssumptions!BI97</f>
        <v>1.9992845132946968E-2</v>
      </c>
      <c r="BF13" s="11">
        <f>InputDataA_GeneralAssumptions!BJ97</f>
        <v>1.9992845132946968E-2</v>
      </c>
      <c r="BG13" s="11">
        <f>InputDataA_GeneralAssumptions!BK97</f>
        <v>1.9992845132946968E-2</v>
      </c>
      <c r="BH13" s="11">
        <f>InputDataA_GeneralAssumptions!BL97</f>
        <v>1.9992845132946968E-2</v>
      </c>
      <c r="BI13" s="11">
        <f>InputDataA_GeneralAssumptions!BM97</f>
        <v>1.9992845132946968E-2</v>
      </c>
      <c r="BJ13" s="11">
        <f>InputDataA_GeneralAssumptions!BN97</f>
        <v>1.9992845132946968E-2</v>
      </c>
      <c r="BK13" s="11">
        <f>InputDataA_GeneralAssumptions!BO97</f>
        <v>1.9992845132946968E-2</v>
      </c>
      <c r="BL13" s="11">
        <f>InputDataA_GeneralAssumptions!BP97</f>
        <v>1.9992845132946968E-2</v>
      </c>
      <c r="BM13" s="11">
        <f>InputDataA_GeneralAssumptions!BQ97</f>
        <v>1.9992845132946968E-2</v>
      </c>
      <c r="BN13" s="11">
        <f>InputDataA_GeneralAssumptions!BR97</f>
        <v>1.9992845132946968E-2</v>
      </c>
      <c r="BO13" s="11">
        <f>InputDataA_GeneralAssumptions!BS97</f>
        <v>1.9992845132946968E-2</v>
      </c>
      <c r="BP13" s="11">
        <f>InputDataA_GeneralAssumptions!BT97</f>
        <v>1.9992845132946968E-2</v>
      </c>
      <c r="BQ13" s="11">
        <f>InputDataA_GeneralAssumptions!BU97</f>
        <v>1.9992845132946968E-2</v>
      </c>
      <c r="BR13" s="11">
        <f>InputDataA_GeneralAssumptions!BV97</f>
        <v>1.9992845132946968E-2</v>
      </c>
      <c r="BS13" s="11">
        <f>InputDataA_GeneralAssumptions!BW97</f>
        <v>1.9992845132946968E-2</v>
      </c>
      <c r="BT13" s="11">
        <f>InputDataA_GeneralAssumptions!BX97</f>
        <v>1.9992845132946968E-2</v>
      </c>
      <c r="BU13" s="11">
        <f>InputDataA_GeneralAssumptions!BY97</f>
        <v>1.9992845132946968E-2</v>
      </c>
      <c r="BV13" s="11">
        <f>InputDataA_GeneralAssumptions!BZ97</f>
        <v>1.9992845132946968E-2</v>
      </c>
      <c r="BW13" s="11">
        <f>InputDataA_GeneralAssumptions!CA97</f>
        <v>1.9992845132946968E-2</v>
      </c>
      <c r="BX13" s="11">
        <f>InputDataA_GeneralAssumptions!CB97</f>
        <v>1.9992845132946968E-2</v>
      </c>
      <c r="BY13" s="11">
        <f>InputDataA_GeneralAssumptions!CC97</f>
        <v>1.9992845132946968E-2</v>
      </c>
      <c r="BZ13" s="11">
        <f>InputDataA_GeneralAssumptions!CD97</f>
        <v>1.9992845132946968E-2</v>
      </c>
      <c r="CA13" s="11">
        <f>InputDataA_GeneralAssumptions!CE97</f>
        <v>1.9992845132946968E-2</v>
      </c>
      <c r="CB13" s="11">
        <f>InputDataA_GeneralAssumptions!CF97</f>
        <v>1.9992845132946968E-2</v>
      </c>
      <c r="CC13" s="11">
        <f>InputDataA_GeneralAssumptions!CG97</f>
        <v>1.9992845132946968E-2</v>
      </c>
      <c r="CD13" s="11">
        <f>InputDataA_GeneralAssumptions!CH97</f>
        <v>1.9992845132946968E-2</v>
      </c>
      <c r="CE13" s="11">
        <f>InputDataA_GeneralAssumptions!CI97</f>
        <v>1.9992845132946968E-2</v>
      </c>
    </row>
    <row r="14" spans="1:83">
      <c r="B14" s="1" t="str">
        <f>LEFT(InputDataA_GeneralAssumptions!D80,1)</f>
        <v>A</v>
      </c>
      <c r="C14" s="21" t="s">
        <v>571</v>
      </c>
      <c r="D14" s="286" t="s">
        <v>436</v>
      </c>
      <c r="E14" s="102" t="str">
        <f>InputDataA_GeneralAssumptions!I88</f>
        <v>Not an input</v>
      </c>
      <c r="F14" s="102" t="str">
        <f>InputDataA_GeneralAssumptions!J88</f>
        <v>Not an input</v>
      </c>
      <c r="G14" s="102" t="str">
        <f>InputDataA_GeneralAssumptions!K88</f>
        <v>Not an input</v>
      </c>
      <c r="H14" s="102" t="str">
        <f>InputDataA_GeneralAssumptions!L88</f>
        <v>Not an input</v>
      </c>
      <c r="I14" s="102" t="str">
        <f>InputDataA_GeneralAssumptions!M88</f>
        <v>Not an input</v>
      </c>
      <c r="J14" s="102" t="str">
        <f>InputDataA_GeneralAssumptions!N88</f>
        <v>Not an input</v>
      </c>
      <c r="K14" s="102" t="str">
        <f>InputDataA_GeneralAssumptions!O88</f>
        <v>Not an input</v>
      </c>
      <c r="L14" s="102" t="str">
        <f>InputDataA_GeneralAssumptions!P88</f>
        <v>Not an input</v>
      </c>
      <c r="M14" s="102" t="str">
        <f>InputDataA_GeneralAssumptions!Q88</f>
        <v>Not an input</v>
      </c>
      <c r="N14" s="102" t="str">
        <f>InputDataA_GeneralAssumptions!R88</f>
        <v>Not an input</v>
      </c>
      <c r="O14" s="102" t="str">
        <f>InputDataA_GeneralAssumptions!S88</f>
        <v>Not an input</v>
      </c>
      <c r="P14" s="102" t="str">
        <f>InputDataA_GeneralAssumptions!T88</f>
        <v>Not an input</v>
      </c>
      <c r="Q14" s="102" t="str">
        <f>InputDataA_GeneralAssumptions!U88</f>
        <v>Not an input</v>
      </c>
      <c r="R14" s="102" t="str">
        <f>InputDataA_GeneralAssumptions!V88</f>
        <v>Not an input</v>
      </c>
      <c r="S14" s="102" t="str">
        <f>InputDataA_GeneralAssumptions!W88</f>
        <v>Not an input</v>
      </c>
      <c r="T14" s="102" t="str">
        <f>InputDataA_GeneralAssumptions!X88</f>
        <v>Not an input</v>
      </c>
      <c r="U14" s="102" t="str">
        <f>InputDataA_GeneralAssumptions!Y88</f>
        <v>Not an input</v>
      </c>
      <c r="V14" s="102" t="str">
        <f>InputDataA_GeneralAssumptions!Z88</f>
        <v>Not an input</v>
      </c>
      <c r="W14" s="102" t="str">
        <f>InputDataA_GeneralAssumptions!AA88</f>
        <v>Not an input</v>
      </c>
      <c r="X14" s="102" t="str">
        <f>InputDataA_GeneralAssumptions!AB88</f>
        <v>Not an input</v>
      </c>
      <c r="Y14" s="102" t="str">
        <f>InputDataA_GeneralAssumptions!AC88</f>
        <v>Not an input</v>
      </c>
      <c r="Z14" s="102" t="str">
        <f>InputDataA_GeneralAssumptions!AD88</f>
        <v>Not an input</v>
      </c>
      <c r="AA14" s="102" t="str">
        <f>InputDataA_GeneralAssumptions!AE88</f>
        <v>Not an input</v>
      </c>
      <c r="AB14" s="102" t="str">
        <f>InputDataA_GeneralAssumptions!AF88</f>
        <v>Not an input</v>
      </c>
      <c r="AC14" s="102" t="str">
        <f>InputDataA_GeneralAssumptions!AG88</f>
        <v>Not an input</v>
      </c>
      <c r="AD14" s="102" t="str">
        <f>InputDataA_GeneralAssumptions!AH88</f>
        <v>Not an input</v>
      </c>
      <c r="AE14" s="102" t="str">
        <f>InputDataA_GeneralAssumptions!AI88</f>
        <v>Not an input</v>
      </c>
      <c r="AF14" s="102" t="str">
        <f>InputDataA_GeneralAssumptions!AJ88</f>
        <v>Not an input</v>
      </c>
      <c r="AG14" s="102" t="str">
        <f>InputDataA_GeneralAssumptions!AK88</f>
        <v>Not an input</v>
      </c>
      <c r="AH14" s="102" t="str">
        <f>InputDataA_GeneralAssumptions!AL88</f>
        <v>Not an input</v>
      </c>
      <c r="AI14" s="102" t="str">
        <f>InputDataA_GeneralAssumptions!AM88</f>
        <v>Not an input</v>
      </c>
      <c r="AJ14" s="102" t="str">
        <f>InputDataA_GeneralAssumptions!AN88</f>
        <v>Not an input</v>
      </c>
      <c r="AK14" s="102" t="str">
        <f>InputDataA_GeneralAssumptions!AO88</f>
        <v>Not an input</v>
      </c>
      <c r="AL14" s="102" t="str">
        <f>InputDataA_GeneralAssumptions!AP88</f>
        <v>Not an input</v>
      </c>
      <c r="AM14" s="102" t="str">
        <f>InputDataA_GeneralAssumptions!AQ88</f>
        <v>Not an input</v>
      </c>
      <c r="AN14" s="102" t="str">
        <f>InputDataA_GeneralAssumptions!AR88</f>
        <v>Not an input</v>
      </c>
      <c r="AO14" s="102" t="str">
        <f>InputDataA_GeneralAssumptions!AS88</f>
        <v>Not an input</v>
      </c>
      <c r="AP14" s="102" t="str">
        <f>InputDataA_GeneralAssumptions!AT88</f>
        <v>Not an input</v>
      </c>
      <c r="AQ14" s="102" t="str">
        <f>InputDataA_GeneralAssumptions!AU88</f>
        <v>Not an input</v>
      </c>
      <c r="AR14" s="102" t="str">
        <f>InputDataA_GeneralAssumptions!AV88</f>
        <v>Not an input</v>
      </c>
      <c r="AS14" s="102" t="str">
        <f>InputDataA_GeneralAssumptions!AW88</f>
        <v>Not an input</v>
      </c>
      <c r="AT14" s="102" t="str">
        <f>InputDataA_GeneralAssumptions!AX88</f>
        <v>Not an input</v>
      </c>
      <c r="AU14" s="102" t="str">
        <f>InputDataA_GeneralAssumptions!AY88</f>
        <v>Not an input</v>
      </c>
      <c r="AV14" s="102" t="str">
        <f>InputDataA_GeneralAssumptions!AZ88</f>
        <v>Not an input</v>
      </c>
      <c r="AW14" s="102" t="str">
        <f>InputDataA_GeneralAssumptions!BA88</f>
        <v>Not an input</v>
      </c>
      <c r="AX14" s="102" t="str">
        <f>InputDataA_GeneralAssumptions!BB88</f>
        <v>Not an input</v>
      </c>
      <c r="AY14" s="102" t="str">
        <f>InputDataA_GeneralAssumptions!BC88</f>
        <v>Not an input</v>
      </c>
      <c r="AZ14" s="102" t="str">
        <f>InputDataA_GeneralAssumptions!BD88</f>
        <v>Not an input</v>
      </c>
      <c r="BA14" s="102" t="str">
        <f>InputDataA_GeneralAssumptions!BE88</f>
        <v>Not an input</v>
      </c>
      <c r="BB14" s="102" t="str">
        <f>InputDataA_GeneralAssumptions!BF88</f>
        <v>Not an input</v>
      </c>
      <c r="BC14" s="102" t="str">
        <f>InputDataA_GeneralAssumptions!BG88</f>
        <v>Not an input</v>
      </c>
      <c r="BD14" s="102" t="str">
        <f>InputDataA_GeneralAssumptions!BH88</f>
        <v>Not an input</v>
      </c>
      <c r="BE14" s="102" t="str">
        <f>InputDataA_GeneralAssumptions!BI88</f>
        <v>Not an input</v>
      </c>
      <c r="BF14" s="102" t="str">
        <f>InputDataA_GeneralAssumptions!BJ88</f>
        <v>Not an input</v>
      </c>
      <c r="BG14" s="102" t="str">
        <f>InputDataA_GeneralAssumptions!BK88</f>
        <v>Not an input</v>
      </c>
      <c r="BH14" s="102" t="str">
        <f>InputDataA_GeneralAssumptions!BL88</f>
        <v>Not an input</v>
      </c>
      <c r="BI14" s="102" t="str">
        <f>InputDataA_GeneralAssumptions!BM88</f>
        <v>Not an input</v>
      </c>
      <c r="BJ14" s="102" t="str">
        <f>InputDataA_GeneralAssumptions!BN88</f>
        <v>Not an input</v>
      </c>
      <c r="BK14" s="102" t="str">
        <f>InputDataA_GeneralAssumptions!BO88</f>
        <v>Not an input</v>
      </c>
      <c r="BL14" s="102" t="str">
        <f>InputDataA_GeneralAssumptions!BP88</f>
        <v>Not an input</v>
      </c>
      <c r="BM14" s="102" t="str">
        <f>InputDataA_GeneralAssumptions!BQ88</f>
        <v>Not an input</v>
      </c>
      <c r="BN14" s="102" t="str">
        <f>InputDataA_GeneralAssumptions!BR88</f>
        <v>Not an input</v>
      </c>
      <c r="BO14" s="102" t="str">
        <f>InputDataA_GeneralAssumptions!BS88</f>
        <v>Not an input</v>
      </c>
      <c r="BP14" s="102" t="str">
        <f>InputDataA_GeneralAssumptions!BT88</f>
        <v>Not an input</v>
      </c>
      <c r="BQ14" s="102" t="str">
        <f>InputDataA_GeneralAssumptions!BU88</f>
        <v>Not an input</v>
      </c>
      <c r="BR14" s="102" t="str">
        <f>InputDataA_GeneralAssumptions!BV88</f>
        <v>Not an input</v>
      </c>
      <c r="BS14" s="102" t="str">
        <f>InputDataA_GeneralAssumptions!BW88</f>
        <v>Not an input</v>
      </c>
      <c r="BT14" s="102" t="str">
        <f>InputDataA_GeneralAssumptions!BX88</f>
        <v>Not an input</v>
      </c>
      <c r="BU14" s="102" t="str">
        <f>InputDataA_GeneralAssumptions!BY88</f>
        <v>Not an input</v>
      </c>
      <c r="BV14" s="102" t="str">
        <f>InputDataA_GeneralAssumptions!BZ88</f>
        <v>Not an input</v>
      </c>
      <c r="BW14" s="102" t="str">
        <f>InputDataA_GeneralAssumptions!CA88</f>
        <v>Not an input</v>
      </c>
      <c r="BX14" s="102" t="str">
        <f>InputDataA_GeneralAssumptions!CB88</f>
        <v>Not an input</v>
      </c>
      <c r="BY14" s="102" t="str">
        <f>InputDataA_GeneralAssumptions!CC88</f>
        <v>Not an input</v>
      </c>
      <c r="BZ14" s="102" t="str">
        <f>InputDataA_GeneralAssumptions!CD88</f>
        <v>Not an input</v>
      </c>
      <c r="CA14" s="102" t="str">
        <f>InputDataA_GeneralAssumptions!CE88</f>
        <v>Not an input</v>
      </c>
      <c r="CB14" s="102" t="str">
        <f>InputDataA_GeneralAssumptions!CF88</f>
        <v>Not an input</v>
      </c>
      <c r="CC14" s="102" t="str">
        <f>InputDataA_GeneralAssumptions!CG88</f>
        <v>Not an input</v>
      </c>
      <c r="CD14" s="102" t="str">
        <f>InputDataA_GeneralAssumptions!CH88</f>
        <v>Not an input</v>
      </c>
      <c r="CE14" s="102" t="str">
        <f>InputDataA_GeneralAssumptions!CI88</f>
        <v>Not an input</v>
      </c>
    </row>
    <row r="15" spans="1:83">
      <c r="B15" s="1" t="str">
        <f>LEFT(InputDataA_GeneralAssumptions!D80,1)</f>
        <v>A</v>
      </c>
      <c r="C15" s="22" t="s">
        <v>630</v>
      </c>
      <c r="D15" s="287" t="s">
        <v>2</v>
      </c>
      <c r="E15" s="12">
        <f>InputDataA_GeneralAssumptions!I78</f>
        <v>8.0398254794999957E-4</v>
      </c>
      <c r="F15" s="12">
        <f>InputDataA_GeneralAssumptions!J78</f>
        <v>8.0398254794999957E-4</v>
      </c>
      <c r="G15" s="12">
        <f>InputDataA_GeneralAssumptions!K78</f>
        <v>8.0398254794999957E-4</v>
      </c>
      <c r="H15" s="12">
        <f>InputDataA_GeneralAssumptions!L78</f>
        <v>8.0398254794999957E-4</v>
      </c>
      <c r="I15" s="12">
        <f>InputDataA_GeneralAssumptions!M78</f>
        <v>8.0398254794999957E-4</v>
      </c>
      <c r="J15" s="12">
        <f>InputDataA_GeneralAssumptions!N78</f>
        <v>8.0398254794999957E-4</v>
      </c>
      <c r="K15" s="12">
        <f>InputDataA_GeneralAssumptions!O78</f>
        <v>8.0398254794999957E-4</v>
      </c>
      <c r="L15" s="12">
        <f>InputDataA_GeneralAssumptions!P78</f>
        <v>8.0398254794999957E-4</v>
      </c>
      <c r="M15" s="12">
        <f>InputDataA_GeneralAssumptions!Q78</f>
        <v>8.0398254794999957E-4</v>
      </c>
      <c r="N15" s="12">
        <f>InputDataA_GeneralAssumptions!R78</f>
        <v>8.0398254794999957E-4</v>
      </c>
      <c r="O15" s="12">
        <f>InputDataA_GeneralAssumptions!S78</f>
        <v>8.0398254794999957E-4</v>
      </c>
      <c r="P15" s="12">
        <f>InputDataA_GeneralAssumptions!T78</f>
        <v>8.0398254794999957E-4</v>
      </c>
      <c r="Q15" s="12">
        <f>InputDataA_GeneralAssumptions!U78</f>
        <v>8.0398254794999957E-4</v>
      </c>
      <c r="R15" s="12">
        <f>InputDataA_GeneralAssumptions!V78</f>
        <v>8.0398254794999957E-4</v>
      </c>
      <c r="S15" s="12">
        <f>InputDataA_GeneralAssumptions!W78</f>
        <v>8.0398254794999957E-4</v>
      </c>
      <c r="T15" s="12">
        <f>InputDataA_GeneralAssumptions!X78</f>
        <v>8.0398254794999957E-4</v>
      </c>
      <c r="U15" s="12">
        <f>InputDataA_GeneralAssumptions!Y78</f>
        <v>8.0398254794999957E-4</v>
      </c>
      <c r="V15" s="12">
        <f>InputDataA_GeneralAssumptions!Z78</f>
        <v>8.0398254794999957E-4</v>
      </c>
      <c r="W15" s="12">
        <f>InputDataA_GeneralAssumptions!AA78</f>
        <v>8.0398254794999957E-4</v>
      </c>
      <c r="X15" s="12">
        <f>InputDataA_GeneralAssumptions!AB78</f>
        <v>8.0398254794999957E-4</v>
      </c>
      <c r="Y15" s="12">
        <f>InputDataA_GeneralAssumptions!AC78</f>
        <v>8.0398254794999957E-4</v>
      </c>
      <c r="Z15" s="12">
        <f>InputDataA_GeneralAssumptions!AD78</f>
        <v>8.0398254794999957E-4</v>
      </c>
      <c r="AA15" s="12">
        <f>InputDataA_GeneralAssumptions!AE78</f>
        <v>8.0398254794999957E-4</v>
      </c>
      <c r="AB15" s="12">
        <f>InputDataA_GeneralAssumptions!AF78</f>
        <v>8.0398254794999957E-4</v>
      </c>
      <c r="AC15" s="12">
        <f>InputDataA_GeneralAssumptions!AG78</f>
        <v>8.0398254794999957E-4</v>
      </c>
      <c r="AD15" s="12">
        <f>InputDataA_GeneralAssumptions!AH78</f>
        <v>8.0398254794999957E-4</v>
      </c>
      <c r="AE15" s="12">
        <f>InputDataA_GeneralAssumptions!AI78</f>
        <v>8.0398254794999957E-4</v>
      </c>
      <c r="AF15" s="12">
        <f>InputDataA_GeneralAssumptions!AJ78</f>
        <v>8.0398254794999957E-4</v>
      </c>
      <c r="AG15" s="12">
        <f>InputDataA_GeneralAssumptions!AK78</f>
        <v>8.0398254794999957E-4</v>
      </c>
      <c r="AH15" s="12">
        <f>InputDataA_GeneralAssumptions!AL78</f>
        <v>8.0398254794999957E-4</v>
      </c>
      <c r="AI15" s="12">
        <f>InputDataA_GeneralAssumptions!AM78</f>
        <v>8.0398254794999957E-4</v>
      </c>
      <c r="AJ15" s="12">
        <f>InputDataA_GeneralAssumptions!AN78</f>
        <v>8.0398254794999957E-4</v>
      </c>
      <c r="AK15" s="12">
        <f>InputDataA_GeneralAssumptions!AO78</f>
        <v>8.0398254794999957E-4</v>
      </c>
      <c r="AL15" s="12">
        <f>InputDataA_GeneralAssumptions!AP78</f>
        <v>8.0398254794999957E-4</v>
      </c>
      <c r="AM15" s="12">
        <f>InputDataA_GeneralAssumptions!AQ78</f>
        <v>8.0398254794999957E-4</v>
      </c>
      <c r="AN15" s="12">
        <f>InputDataA_GeneralAssumptions!AR78</f>
        <v>8.0398254794999957E-4</v>
      </c>
      <c r="AO15" s="12">
        <f>InputDataA_GeneralAssumptions!AS78</f>
        <v>8.0398254794999957E-4</v>
      </c>
      <c r="AP15" s="12">
        <f>InputDataA_GeneralAssumptions!AT78</f>
        <v>8.0398254794999957E-4</v>
      </c>
      <c r="AQ15" s="12">
        <f>InputDataA_GeneralAssumptions!AU78</f>
        <v>8.0398254794999957E-4</v>
      </c>
      <c r="AR15" s="12">
        <f>InputDataA_GeneralAssumptions!AV78</f>
        <v>8.0398254794999957E-4</v>
      </c>
      <c r="AS15" s="12">
        <f>InputDataA_GeneralAssumptions!AW78</f>
        <v>8.0398254794999957E-4</v>
      </c>
      <c r="AT15" s="12">
        <f>InputDataA_GeneralAssumptions!AX78</f>
        <v>8.0398254794999957E-4</v>
      </c>
      <c r="AU15" s="12">
        <f>InputDataA_GeneralAssumptions!AY78</f>
        <v>8.0398254794999957E-4</v>
      </c>
      <c r="AV15" s="12">
        <f>InputDataA_GeneralAssumptions!AZ78</f>
        <v>8.0398254794999957E-4</v>
      </c>
      <c r="AW15" s="12">
        <f>InputDataA_GeneralAssumptions!BA78</f>
        <v>8.0398254794999957E-4</v>
      </c>
      <c r="AX15" s="12">
        <f>InputDataA_GeneralAssumptions!BB78</f>
        <v>8.0398254794999957E-4</v>
      </c>
      <c r="AY15" s="12">
        <f>InputDataA_GeneralAssumptions!BC78</f>
        <v>8.0398254794999957E-4</v>
      </c>
      <c r="AZ15" s="12">
        <f>InputDataA_GeneralAssumptions!BD78</f>
        <v>8.0398254794999957E-4</v>
      </c>
      <c r="BA15" s="12">
        <f>InputDataA_GeneralAssumptions!BE78</f>
        <v>8.0398254794999957E-4</v>
      </c>
      <c r="BB15" s="12">
        <f>InputDataA_GeneralAssumptions!BF78</f>
        <v>8.0398254794999957E-4</v>
      </c>
      <c r="BC15" s="12">
        <f>InputDataA_GeneralAssumptions!BG78</f>
        <v>8.0398254794999957E-4</v>
      </c>
      <c r="BD15" s="12">
        <f>InputDataA_GeneralAssumptions!BH78</f>
        <v>8.0398254794999957E-4</v>
      </c>
      <c r="BE15" s="12">
        <f>InputDataA_GeneralAssumptions!BI78</f>
        <v>8.0398254794999957E-4</v>
      </c>
      <c r="BF15" s="12">
        <f>InputDataA_GeneralAssumptions!BJ78</f>
        <v>8.0398254794999957E-4</v>
      </c>
      <c r="BG15" s="12">
        <f>InputDataA_GeneralAssumptions!BK78</f>
        <v>8.0398254794999957E-4</v>
      </c>
      <c r="BH15" s="12">
        <f>InputDataA_GeneralAssumptions!BL78</f>
        <v>8.0398254794999957E-4</v>
      </c>
      <c r="BI15" s="12">
        <f>InputDataA_GeneralAssumptions!BM78</f>
        <v>8.0398254794999957E-4</v>
      </c>
      <c r="BJ15" s="12">
        <f>InputDataA_GeneralAssumptions!BN78</f>
        <v>8.0398254794999957E-4</v>
      </c>
      <c r="BK15" s="12">
        <f>InputDataA_GeneralAssumptions!BO78</f>
        <v>8.0398254794999957E-4</v>
      </c>
      <c r="BL15" s="12">
        <f>InputDataA_GeneralAssumptions!BP78</f>
        <v>8.0398254794999957E-4</v>
      </c>
      <c r="BM15" s="12">
        <f>InputDataA_GeneralAssumptions!BQ78</f>
        <v>8.0398254794999957E-4</v>
      </c>
      <c r="BN15" s="12">
        <f>InputDataA_GeneralAssumptions!BR78</f>
        <v>8.0398254794999957E-4</v>
      </c>
      <c r="BO15" s="12">
        <f>InputDataA_GeneralAssumptions!BS78</f>
        <v>8.0398254794999957E-4</v>
      </c>
      <c r="BP15" s="12">
        <f>InputDataA_GeneralAssumptions!BT78</f>
        <v>8.0398254794999957E-4</v>
      </c>
      <c r="BQ15" s="12">
        <f>InputDataA_GeneralAssumptions!BU78</f>
        <v>8.0398254794999957E-4</v>
      </c>
      <c r="BR15" s="12">
        <f>InputDataA_GeneralAssumptions!BV78</f>
        <v>8.0398254794999957E-4</v>
      </c>
      <c r="BS15" s="12">
        <f>InputDataA_GeneralAssumptions!BW78</f>
        <v>8.0398254794999957E-4</v>
      </c>
      <c r="BT15" s="12">
        <f>InputDataA_GeneralAssumptions!BX78</f>
        <v>8.0398254794999957E-4</v>
      </c>
      <c r="BU15" s="12">
        <f>InputDataA_GeneralAssumptions!BY78</f>
        <v>8.0398254794999957E-4</v>
      </c>
      <c r="BV15" s="12">
        <f>InputDataA_GeneralAssumptions!BZ78</f>
        <v>8.0398254794999957E-4</v>
      </c>
      <c r="BW15" s="12">
        <f>InputDataA_GeneralAssumptions!CA78</f>
        <v>8.0398254794999957E-4</v>
      </c>
      <c r="BX15" s="12">
        <f>InputDataA_GeneralAssumptions!CB78</f>
        <v>8.0398254794999957E-4</v>
      </c>
      <c r="BY15" s="12">
        <f>InputDataA_GeneralAssumptions!CC78</f>
        <v>8.0398254794999957E-4</v>
      </c>
      <c r="BZ15" s="12">
        <f>InputDataA_GeneralAssumptions!CD78</f>
        <v>8.0398254794999957E-4</v>
      </c>
      <c r="CA15" s="12">
        <f>InputDataA_GeneralAssumptions!CE78</f>
        <v>8.0398254794999957E-4</v>
      </c>
      <c r="CB15" s="12">
        <f>InputDataA_GeneralAssumptions!CF78</f>
        <v>8.0398254794999957E-4</v>
      </c>
      <c r="CC15" s="12">
        <f>InputDataA_GeneralAssumptions!CG78</f>
        <v>8.0398254794999957E-4</v>
      </c>
      <c r="CD15" s="12">
        <f>InputDataA_GeneralAssumptions!CH78</f>
        <v>8.0398254794999957E-4</v>
      </c>
      <c r="CE15" s="12">
        <f>InputDataA_GeneralAssumptions!CI78</f>
        <v>8.0398254794999957E-4</v>
      </c>
    </row>
    <row r="16" spans="1:83">
      <c r="B16" s="1" t="str">
        <f>LEFT(InputDataB_ModelSpecAssumptions!D23,1)</f>
        <v>A</v>
      </c>
      <c r="C16" s="21" t="s">
        <v>757</v>
      </c>
      <c r="D16" s="26"/>
      <c r="E16" s="11">
        <f>InputDataB_ModelSpecAssumptions!I21</f>
        <v>0.15443854127250578</v>
      </c>
      <c r="F16" s="11">
        <f>InputDataB_ModelSpecAssumptions!J21</f>
        <v>0.15443854127250578</v>
      </c>
      <c r="G16" s="11">
        <f>InputDataB_ModelSpecAssumptions!K21</f>
        <v>0.15443854127250578</v>
      </c>
      <c r="H16" s="11">
        <f>InputDataB_ModelSpecAssumptions!L21</f>
        <v>0.15443854127250578</v>
      </c>
      <c r="I16" s="11">
        <f>InputDataB_ModelSpecAssumptions!M21</f>
        <v>0.15443854127250578</v>
      </c>
      <c r="J16" s="11">
        <f>InputDataB_ModelSpecAssumptions!N21</f>
        <v>0.15443854127250578</v>
      </c>
      <c r="K16" s="11">
        <f>InputDataB_ModelSpecAssumptions!O21</f>
        <v>0.15443854127250578</v>
      </c>
      <c r="L16" s="11">
        <f>InputDataB_ModelSpecAssumptions!P21</f>
        <v>0.15443854127250578</v>
      </c>
      <c r="M16" s="11">
        <f>InputDataB_ModelSpecAssumptions!Q21</f>
        <v>0.15443854127250578</v>
      </c>
      <c r="N16" s="11">
        <f>InputDataB_ModelSpecAssumptions!R21</f>
        <v>0.15443854127250578</v>
      </c>
      <c r="O16" s="11">
        <f>InputDataB_ModelSpecAssumptions!S21</f>
        <v>0.15443854127250578</v>
      </c>
      <c r="P16" s="11">
        <f>InputDataB_ModelSpecAssumptions!T21</f>
        <v>0.15443854127250578</v>
      </c>
      <c r="Q16" s="11">
        <f>InputDataB_ModelSpecAssumptions!U21</f>
        <v>0.15443854127250578</v>
      </c>
      <c r="R16" s="11">
        <f>InputDataB_ModelSpecAssumptions!V21</f>
        <v>0.15443854127250578</v>
      </c>
      <c r="S16" s="11">
        <f>InputDataB_ModelSpecAssumptions!W21</f>
        <v>0.15443854127250578</v>
      </c>
      <c r="T16" s="11">
        <f>InputDataB_ModelSpecAssumptions!X21</f>
        <v>0.15443854127250578</v>
      </c>
      <c r="U16" s="11">
        <f>InputDataB_ModelSpecAssumptions!Y21</f>
        <v>0.15443854127250578</v>
      </c>
      <c r="V16" s="11">
        <f>InputDataB_ModelSpecAssumptions!Z21</f>
        <v>0.15443854127250578</v>
      </c>
      <c r="W16" s="11">
        <f>InputDataB_ModelSpecAssumptions!AA21</f>
        <v>0.15443854127250578</v>
      </c>
      <c r="X16" s="11">
        <f>InputDataB_ModelSpecAssumptions!AB21</f>
        <v>0.15443854127250578</v>
      </c>
      <c r="Y16" s="11">
        <f>InputDataB_ModelSpecAssumptions!AC21</f>
        <v>0.15443854127250578</v>
      </c>
      <c r="Z16" s="11">
        <f>InputDataB_ModelSpecAssumptions!AD21</f>
        <v>0.15443854127250578</v>
      </c>
      <c r="AA16" s="11">
        <f>InputDataB_ModelSpecAssumptions!AE21</f>
        <v>0.15443854127250578</v>
      </c>
      <c r="AB16" s="11">
        <f>InputDataB_ModelSpecAssumptions!AF21</f>
        <v>0.15443854127250578</v>
      </c>
      <c r="AC16" s="11">
        <f>InputDataB_ModelSpecAssumptions!AG21</f>
        <v>0.15443854127250578</v>
      </c>
      <c r="AD16" s="11">
        <f>InputDataB_ModelSpecAssumptions!AH21</f>
        <v>0.15443854127250578</v>
      </c>
      <c r="AE16" s="11">
        <f>InputDataB_ModelSpecAssumptions!AI21</f>
        <v>0.15443854127250578</v>
      </c>
      <c r="AF16" s="11">
        <f>InputDataB_ModelSpecAssumptions!AJ21</f>
        <v>0.15443854127250578</v>
      </c>
      <c r="AG16" s="11">
        <f>InputDataB_ModelSpecAssumptions!AK21</f>
        <v>0.15443854127250578</v>
      </c>
      <c r="AH16" s="11">
        <f>InputDataB_ModelSpecAssumptions!AL21</f>
        <v>0.15443854127250578</v>
      </c>
      <c r="AI16" s="11">
        <f>InputDataB_ModelSpecAssumptions!AM21</f>
        <v>0.15443854127250578</v>
      </c>
      <c r="AJ16" s="11">
        <f>InputDataB_ModelSpecAssumptions!AN21</f>
        <v>0.15443854127250578</v>
      </c>
      <c r="AK16" s="11">
        <f>InputDataB_ModelSpecAssumptions!AO21</f>
        <v>0.15443854127250578</v>
      </c>
      <c r="AL16" s="11">
        <f>InputDataB_ModelSpecAssumptions!AP21</f>
        <v>0.15443854127250578</v>
      </c>
      <c r="AM16" s="11">
        <f>InputDataB_ModelSpecAssumptions!AQ21</f>
        <v>0.15443854127250578</v>
      </c>
      <c r="AN16" s="11">
        <f>InputDataB_ModelSpecAssumptions!AR21</f>
        <v>0.15443854127250578</v>
      </c>
      <c r="AO16" s="11">
        <f>InputDataB_ModelSpecAssumptions!AS21</f>
        <v>0.15443854127250578</v>
      </c>
      <c r="AP16" s="11">
        <f>InputDataB_ModelSpecAssumptions!AT21</f>
        <v>0.15443854127250578</v>
      </c>
      <c r="AQ16" s="11">
        <f>InputDataB_ModelSpecAssumptions!AU21</f>
        <v>0.15443854127250578</v>
      </c>
      <c r="AR16" s="11">
        <f>InputDataB_ModelSpecAssumptions!AV21</f>
        <v>0.15443854127250578</v>
      </c>
      <c r="AS16" s="11">
        <f>InputDataB_ModelSpecAssumptions!AW21</f>
        <v>0.15443854127250578</v>
      </c>
      <c r="AT16" s="11">
        <f>InputDataB_ModelSpecAssumptions!AX21</f>
        <v>0.15443854127250578</v>
      </c>
      <c r="AU16" s="11">
        <f>InputDataB_ModelSpecAssumptions!AY21</f>
        <v>0.15443854127250578</v>
      </c>
      <c r="AV16" s="11">
        <f>InputDataB_ModelSpecAssumptions!AZ21</f>
        <v>0.15443854127250578</v>
      </c>
      <c r="AW16" s="11">
        <f>InputDataB_ModelSpecAssumptions!BA21</f>
        <v>0.15443854127250578</v>
      </c>
      <c r="AX16" s="11">
        <f>InputDataB_ModelSpecAssumptions!BB21</f>
        <v>0.15443854127250578</v>
      </c>
      <c r="AY16" s="11">
        <f>InputDataB_ModelSpecAssumptions!BC21</f>
        <v>0.15443854127250578</v>
      </c>
      <c r="AZ16" s="11">
        <f>InputDataB_ModelSpecAssumptions!BD21</f>
        <v>0.15443854127250578</v>
      </c>
      <c r="BA16" s="11">
        <f>InputDataB_ModelSpecAssumptions!BE21</f>
        <v>0.15443854127250578</v>
      </c>
      <c r="BB16" s="11">
        <f>InputDataB_ModelSpecAssumptions!BF21</f>
        <v>0.15443854127250578</v>
      </c>
      <c r="BC16" s="11">
        <f>InputDataB_ModelSpecAssumptions!BG21</f>
        <v>0.15443854127250578</v>
      </c>
      <c r="BD16" s="11">
        <f>InputDataB_ModelSpecAssumptions!BH21</f>
        <v>0.15443854127250578</v>
      </c>
      <c r="BE16" s="11">
        <f>InputDataB_ModelSpecAssumptions!BI21</f>
        <v>0.15443854127250578</v>
      </c>
      <c r="BF16" s="11">
        <f>InputDataB_ModelSpecAssumptions!BJ21</f>
        <v>0.15443854127250578</v>
      </c>
      <c r="BG16" s="11">
        <f>InputDataB_ModelSpecAssumptions!BK21</f>
        <v>0.15443854127250578</v>
      </c>
      <c r="BH16" s="11">
        <f>InputDataB_ModelSpecAssumptions!BL21</f>
        <v>0.15443854127250578</v>
      </c>
      <c r="BI16" s="11">
        <f>InputDataB_ModelSpecAssumptions!BM21</f>
        <v>0.15443854127250578</v>
      </c>
      <c r="BJ16" s="11">
        <f>InputDataB_ModelSpecAssumptions!BN21</f>
        <v>0.15443854127250578</v>
      </c>
      <c r="BK16" s="11">
        <f>InputDataB_ModelSpecAssumptions!BO21</f>
        <v>0.15443854127250578</v>
      </c>
      <c r="BL16" s="11">
        <f>InputDataB_ModelSpecAssumptions!BP21</f>
        <v>0.15443854127250578</v>
      </c>
      <c r="BM16" s="11">
        <f>InputDataB_ModelSpecAssumptions!BQ21</f>
        <v>0.15443854127250578</v>
      </c>
      <c r="BN16" s="11">
        <f>InputDataB_ModelSpecAssumptions!BR21</f>
        <v>0.15443854127250578</v>
      </c>
      <c r="BO16" s="11">
        <f>InputDataB_ModelSpecAssumptions!BS21</f>
        <v>0.15443854127250578</v>
      </c>
      <c r="BP16" s="11">
        <f>InputDataB_ModelSpecAssumptions!BT21</f>
        <v>0.15443854127250578</v>
      </c>
      <c r="BQ16" s="11">
        <f>InputDataB_ModelSpecAssumptions!BU21</f>
        <v>0.15443854127250578</v>
      </c>
      <c r="BR16" s="11">
        <f>InputDataB_ModelSpecAssumptions!BV21</f>
        <v>0.15443854127250578</v>
      </c>
      <c r="BS16" s="11">
        <f>InputDataB_ModelSpecAssumptions!BW21</f>
        <v>0.15443854127250578</v>
      </c>
      <c r="BT16" s="11">
        <f>InputDataB_ModelSpecAssumptions!BX21</f>
        <v>0.15443854127250578</v>
      </c>
      <c r="BU16" s="11">
        <f>InputDataB_ModelSpecAssumptions!BY21</f>
        <v>0.15443854127250578</v>
      </c>
      <c r="BV16" s="11">
        <f>InputDataB_ModelSpecAssumptions!BZ21</f>
        <v>0.15443854127250578</v>
      </c>
      <c r="BW16" s="11">
        <f>InputDataB_ModelSpecAssumptions!CA21</f>
        <v>0.15443854127250578</v>
      </c>
      <c r="BX16" s="11">
        <f>InputDataB_ModelSpecAssumptions!CB21</f>
        <v>0.15443854127250578</v>
      </c>
      <c r="BY16" s="11">
        <f>InputDataB_ModelSpecAssumptions!CC21</f>
        <v>0.15443854127250578</v>
      </c>
      <c r="BZ16" s="11">
        <f>InputDataB_ModelSpecAssumptions!CD21</f>
        <v>0.15443854127250578</v>
      </c>
      <c r="CA16" s="11">
        <f>InputDataB_ModelSpecAssumptions!CE21</f>
        <v>0.15443854127250578</v>
      </c>
      <c r="CB16" s="11">
        <f>InputDataB_ModelSpecAssumptions!CF21</f>
        <v>0.15443854127250578</v>
      </c>
      <c r="CC16" s="11">
        <f>InputDataB_ModelSpecAssumptions!CG21</f>
        <v>0.15443854127250578</v>
      </c>
      <c r="CD16" s="11">
        <f>InputDataB_ModelSpecAssumptions!CH21</f>
        <v>0.15443854127250578</v>
      </c>
      <c r="CE16" s="11">
        <f>InputDataB_ModelSpecAssumptions!CI21</f>
        <v>0.15443854127250578</v>
      </c>
    </row>
    <row r="17" spans="1:83">
      <c r="B17" s="1" t="str">
        <f>LEFT(InputDataA_GeneralAssumptions!D143,1)</f>
        <v>A</v>
      </c>
      <c r="C17" s="21" t="s">
        <v>747</v>
      </c>
      <c r="D17" s="26"/>
      <c r="E17" s="102">
        <f>InputDataA_GeneralAssumptions!I141</f>
        <v>0.7212674617767334</v>
      </c>
      <c r="F17" s="102">
        <f>InputDataA_GeneralAssumptions!J141</f>
        <v>0.7212674617767334</v>
      </c>
      <c r="G17" s="102">
        <f>InputDataA_GeneralAssumptions!K141</f>
        <v>0.7212674617767334</v>
      </c>
      <c r="H17" s="102">
        <f>InputDataA_GeneralAssumptions!L141</f>
        <v>0.7212674617767334</v>
      </c>
      <c r="I17" s="102">
        <f>InputDataA_GeneralAssumptions!M141</f>
        <v>0.7212674617767334</v>
      </c>
      <c r="J17" s="102">
        <f>InputDataA_GeneralAssumptions!N141</f>
        <v>0.7212674617767334</v>
      </c>
      <c r="K17" s="102">
        <f>InputDataA_GeneralAssumptions!O141</f>
        <v>0.7212674617767334</v>
      </c>
      <c r="L17" s="102">
        <f>InputDataA_GeneralAssumptions!P141</f>
        <v>0.7212674617767334</v>
      </c>
      <c r="M17" s="102">
        <f>InputDataA_GeneralAssumptions!Q141</f>
        <v>0.7212674617767334</v>
      </c>
      <c r="N17" s="102">
        <f>InputDataA_GeneralAssumptions!R141</f>
        <v>0.7212674617767334</v>
      </c>
      <c r="O17" s="102">
        <f>InputDataA_GeneralAssumptions!S141</f>
        <v>0.7212674617767334</v>
      </c>
      <c r="P17" s="102">
        <f>InputDataA_GeneralAssumptions!T141</f>
        <v>0.7212674617767334</v>
      </c>
      <c r="Q17" s="102">
        <f>InputDataA_GeneralAssumptions!U141</f>
        <v>0.7212674617767334</v>
      </c>
      <c r="R17" s="102">
        <f>InputDataA_GeneralAssumptions!V141</f>
        <v>0.7212674617767334</v>
      </c>
      <c r="S17" s="102">
        <f>InputDataA_GeneralAssumptions!W141</f>
        <v>0.7212674617767334</v>
      </c>
      <c r="T17" s="102">
        <f>InputDataA_GeneralAssumptions!X141</f>
        <v>0.7212674617767334</v>
      </c>
      <c r="U17" s="102">
        <f>InputDataA_GeneralAssumptions!Y141</f>
        <v>0.7212674617767334</v>
      </c>
      <c r="V17" s="102">
        <f>InputDataA_GeneralAssumptions!Z141</f>
        <v>0.7212674617767334</v>
      </c>
      <c r="W17" s="102">
        <f>InputDataA_GeneralAssumptions!AA141</f>
        <v>0.7212674617767334</v>
      </c>
      <c r="X17" s="102">
        <f>InputDataA_GeneralAssumptions!AB141</f>
        <v>0.7212674617767334</v>
      </c>
      <c r="Y17" s="102">
        <f>InputDataA_GeneralAssumptions!AC141</f>
        <v>0.7212674617767334</v>
      </c>
      <c r="Z17" s="102">
        <f>InputDataA_GeneralAssumptions!AD141</f>
        <v>0.7212674617767334</v>
      </c>
      <c r="AA17" s="102">
        <f>InputDataA_GeneralAssumptions!AE141</f>
        <v>0.7212674617767334</v>
      </c>
      <c r="AB17" s="102">
        <f>InputDataA_GeneralAssumptions!AF141</f>
        <v>0.7212674617767334</v>
      </c>
      <c r="AC17" s="102">
        <f>InputDataA_GeneralAssumptions!AG141</f>
        <v>0.7212674617767334</v>
      </c>
      <c r="AD17" s="102">
        <f>InputDataA_GeneralAssumptions!AH141</f>
        <v>0.7212674617767334</v>
      </c>
      <c r="AE17" s="102">
        <f>InputDataA_GeneralAssumptions!AI141</f>
        <v>0.7212674617767334</v>
      </c>
      <c r="AF17" s="102">
        <f>InputDataA_GeneralAssumptions!AJ141</f>
        <v>0.7212674617767334</v>
      </c>
      <c r="AG17" s="102">
        <f>InputDataA_GeneralAssumptions!AK141</f>
        <v>0.7212674617767334</v>
      </c>
      <c r="AH17" s="102">
        <f>InputDataA_GeneralAssumptions!AL141</f>
        <v>0.7212674617767334</v>
      </c>
      <c r="AI17" s="102">
        <f>InputDataA_GeneralAssumptions!AM141</f>
        <v>0.7212674617767334</v>
      </c>
      <c r="AJ17" s="102">
        <f>InputDataA_GeneralAssumptions!AN141</f>
        <v>0.7212674617767334</v>
      </c>
      <c r="AK17" s="102">
        <f>InputDataA_GeneralAssumptions!AO141</f>
        <v>0.7212674617767334</v>
      </c>
      <c r="AL17" s="102">
        <f>InputDataA_GeneralAssumptions!AP141</f>
        <v>0.7212674617767334</v>
      </c>
      <c r="AM17" s="102">
        <f>InputDataA_GeneralAssumptions!AQ141</f>
        <v>0.7212674617767334</v>
      </c>
      <c r="AN17" s="102">
        <f>InputDataA_GeneralAssumptions!AR141</f>
        <v>0.7212674617767334</v>
      </c>
      <c r="AO17" s="102">
        <f>InputDataA_GeneralAssumptions!AS141</f>
        <v>0.7212674617767334</v>
      </c>
      <c r="AP17" s="102">
        <f>InputDataA_GeneralAssumptions!AT141</f>
        <v>0.7212674617767334</v>
      </c>
      <c r="AQ17" s="102">
        <f>InputDataA_GeneralAssumptions!AU141</f>
        <v>0.7212674617767334</v>
      </c>
      <c r="AR17" s="102">
        <f>InputDataA_GeneralAssumptions!AV141</f>
        <v>0.7212674617767334</v>
      </c>
      <c r="AS17" s="102">
        <f>InputDataA_GeneralAssumptions!AW141</f>
        <v>0.7212674617767334</v>
      </c>
      <c r="AT17" s="102">
        <f>InputDataA_GeneralAssumptions!AX141</f>
        <v>0.7212674617767334</v>
      </c>
      <c r="AU17" s="102">
        <f>InputDataA_GeneralAssumptions!AY141</f>
        <v>0.7212674617767334</v>
      </c>
      <c r="AV17" s="102">
        <f>InputDataA_GeneralAssumptions!AZ141</f>
        <v>0.7212674617767334</v>
      </c>
      <c r="AW17" s="102">
        <f>InputDataA_GeneralAssumptions!BA141</f>
        <v>0.7212674617767334</v>
      </c>
      <c r="AX17" s="102">
        <f>InputDataA_GeneralAssumptions!BB141</f>
        <v>0.7212674617767334</v>
      </c>
      <c r="AY17" s="102">
        <f>InputDataA_GeneralAssumptions!BC141</f>
        <v>0.7212674617767334</v>
      </c>
      <c r="AZ17" s="102">
        <f>InputDataA_GeneralAssumptions!BD141</f>
        <v>0.7212674617767334</v>
      </c>
      <c r="BA17" s="102">
        <f>InputDataA_GeneralAssumptions!BE141</f>
        <v>0.7212674617767334</v>
      </c>
      <c r="BB17" s="102">
        <f>InputDataA_GeneralAssumptions!BF141</f>
        <v>0.7212674617767334</v>
      </c>
      <c r="BC17" s="102">
        <f>InputDataA_GeneralAssumptions!BG141</f>
        <v>0.7212674617767334</v>
      </c>
      <c r="BD17" s="102">
        <f>InputDataA_GeneralAssumptions!BH141</f>
        <v>0.7212674617767334</v>
      </c>
      <c r="BE17" s="102">
        <f>InputDataA_GeneralAssumptions!BI141</f>
        <v>0.7212674617767334</v>
      </c>
      <c r="BF17" s="102">
        <f>InputDataA_GeneralAssumptions!BJ141</f>
        <v>0.7212674617767334</v>
      </c>
      <c r="BG17" s="102">
        <f>InputDataA_GeneralAssumptions!BK141</f>
        <v>0.7212674617767334</v>
      </c>
      <c r="BH17" s="102">
        <f>InputDataA_GeneralAssumptions!BL141</f>
        <v>0.7212674617767334</v>
      </c>
      <c r="BI17" s="102">
        <f>InputDataA_GeneralAssumptions!BM141</f>
        <v>0.7212674617767334</v>
      </c>
      <c r="BJ17" s="102">
        <f>InputDataA_GeneralAssumptions!BN141</f>
        <v>0.7212674617767334</v>
      </c>
      <c r="BK17" s="102">
        <f>InputDataA_GeneralAssumptions!BO141</f>
        <v>0.7212674617767334</v>
      </c>
      <c r="BL17" s="102">
        <f>InputDataA_GeneralAssumptions!BP141</f>
        <v>0.7212674617767334</v>
      </c>
      <c r="BM17" s="102">
        <f>InputDataA_GeneralAssumptions!BQ141</f>
        <v>0.7212674617767334</v>
      </c>
      <c r="BN17" s="102">
        <f>InputDataA_GeneralAssumptions!BR141</f>
        <v>0.7212674617767334</v>
      </c>
      <c r="BO17" s="102">
        <f>InputDataA_GeneralAssumptions!BS141</f>
        <v>0.7212674617767334</v>
      </c>
      <c r="BP17" s="102">
        <f>InputDataA_GeneralAssumptions!BT141</f>
        <v>0.7212674617767334</v>
      </c>
      <c r="BQ17" s="102">
        <f>InputDataA_GeneralAssumptions!BU141</f>
        <v>0.7212674617767334</v>
      </c>
      <c r="BR17" s="102">
        <f>InputDataA_GeneralAssumptions!BV141</f>
        <v>0.7212674617767334</v>
      </c>
      <c r="BS17" s="102">
        <f>InputDataA_GeneralAssumptions!BW141</f>
        <v>0.7212674617767334</v>
      </c>
      <c r="BT17" s="102">
        <f>InputDataA_GeneralAssumptions!BX141</f>
        <v>0.7212674617767334</v>
      </c>
      <c r="BU17" s="102">
        <f>InputDataA_GeneralAssumptions!BY141</f>
        <v>0.7212674617767334</v>
      </c>
      <c r="BV17" s="102">
        <f>InputDataA_GeneralAssumptions!BZ141</f>
        <v>0.7212674617767334</v>
      </c>
      <c r="BW17" s="102">
        <f>InputDataA_GeneralAssumptions!CA141</f>
        <v>0.7212674617767334</v>
      </c>
      <c r="BX17" s="102">
        <f>InputDataA_GeneralAssumptions!CB141</f>
        <v>0.7212674617767334</v>
      </c>
      <c r="BY17" s="102">
        <f>InputDataA_GeneralAssumptions!CC141</f>
        <v>0.7212674617767334</v>
      </c>
      <c r="BZ17" s="102">
        <f>InputDataA_GeneralAssumptions!CD141</f>
        <v>0.7212674617767334</v>
      </c>
      <c r="CA17" s="102">
        <f>InputDataA_GeneralAssumptions!CE141</f>
        <v>0.7212674617767334</v>
      </c>
      <c r="CB17" s="102">
        <f>InputDataA_GeneralAssumptions!CF141</f>
        <v>0.7212674617767334</v>
      </c>
      <c r="CC17" s="102">
        <f>InputDataA_GeneralAssumptions!CG141</f>
        <v>0.7212674617767334</v>
      </c>
      <c r="CD17" s="102">
        <f>InputDataA_GeneralAssumptions!CH141</f>
        <v>0.7212674617767334</v>
      </c>
      <c r="CE17" s="102">
        <f>InputDataA_GeneralAssumptions!CI141</f>
        <v>0.7212674617767334</v>
      </c>
    </row>
    <row r="18" spans="1:83">
      <c r="B18"/>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row>
    <row r="19" spans="1:83">
      <c r="C19" s="2" t="s">
        <v>498</v>
      </c>
      <c r="D19" s="41" t="s">
        <v>797</v>
      </c>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row>
    <row r="20" spans="1:83">
      <c r="C20" s="45" t="s">
        <v>490</v>
      </c>
      <c r="D20" s="276" t="s">
        <v>775</v>
      </c>
      <c r="E20" s="11"/>
      <c r="F20" s="11">
        <f>(1+F7)/((1+F11)*(1+F12))-1</f>
        <v>1.9651621733209002E-2</v>
      </c>
      <c r="G20" s="11">
        <f t="shared" ref="G20:AL20" si="33">(1+G7)/((1+G11)*(1+G12))-1</f>
        <v>1.9528264228062975E-2</v>
      </c>
      <c r="H20" s="11">
        <f t="shared" si="33"/>
        <v>1.9501017254680564E-2</v>
      </c>
      <c r="I20" s="11">
        <f t="shared" si="33"/>
        <v>1.9654549996196424E-2</v>
      </c>
      <c r="J20" s="11">
        <f t="shared" si="33"/>
        <v>1.98265243608029E-2</v>
      </c>
      <c r="K20" s="11">
        <f t="shared" si="33"/>
        <v>1.9920896077573635E-2</v>
      </c>
      <c r="L20" s="11">
        <f t="shared" si="33"/>
        <v>2.0034364942331351E-2</v>
      </c>
      <c r="M20" s="11">
        <f t="shared" si="33"/>
        <v>2.0456346716355212E-2</v>
      </c>
      <c r="N20" s="11">
        <f t="shared" si="33"/>
        <v>2.1239202453908534E-2</v>
      </c>
      <c r="O20" s="11">
        <f t="shared" si="33"/>
        <v>2.239531713217624E-2</v>
      </c>
      <c r="P20" s="11">
        <f t="shared" si="33"/>
        <v>2.349651390609897E-2</v>
      </c>
      <c r="Q20" s="11">
        <f t="shared" si="33"/>
        <v>2.4480903098951456E-2</v>
      </c>
      <c r="R20" s="11">
        <f t="shared" si="33"/>
        <v>2.5425599450801917E-2</v>
      </c>
      <c r="S20" s="11">
        <f t="shared" si="33"/>
        <v>2.6017730399022554E-2</v>
      </c>
      <c r="T20" s="11">
        <f t="shared" si="33"/>
        <v>2.6582552408901616E-2</v>
      </c>
      <c r="U20" s="11">
        <f t="shared" si="33"/>
        <v>2.7192056661101915E-2</v>
      </c>
      <c r="V20" s="11">
        <f t="shared" si="33"/>
        <v>2.7706923043389509E-2</v>
      </c>
      <c r="W20" s="11">
        <f t="shared" si="33"/>
        <v>2.8153902166495604E-2</v>
      </c>
      <c r="X20" s="11">
        <f t="shared" si="33"/>
        <v>2.8567989767382729E-2</v>
      </c>
      <c r="Y20" s="11">
        <f t="shared" si="33"/>
        <v>2.8898863451709333E-2</v>
      </c>
      <c r="Z20" s="11">
        <f t="shared" si="33"/>
        <v>2.9132072058499769E-2</v>
      </c>
      <c r="AA20" s="11">
        <f t="shared" si="33"/>
        <v>2.9247968339975117E-2</v>
      </c>
      <c r="AB20" s="11">
        <f t="shared" si="33"/>
        <v>2.9305543990164606E-2</v>
      </c>
      <c r="AC20" s="11">
        <f t="shared" si="33"/>
        <v>2.9301163218335313E-2</v>
      </c>
      <c r="AD20" s="11">
        <f t="shared" si="33"/>
        <v>2.9286363280504268E-2</v>
      </c>
      <c r="AE20" s="11">
        <f t="shared" si="33"/>
        <v>2.9336376935906072E-2</v>
      </c>
      <c r="AF20" s="11">
        <f t="shared" si="33"/>
        <v>2.9447588474190933E-2</v>
      </c>
      <c r="AG20" s="11">
        <f t="shared" si="33"/>
        <v>2.9625253682547648E-2</v>
      </c>
      <c r="AH20" s="11">
        <f t="shared" si="33"/>
        <v>2.9829870041408801E-2</v>
      </c>
      <c r="AI20" s="11">
        <f t="shared" si="33"/>
        <v>3.0093177164779661E-2</v>
      </c>
      <c r="AJ20" s="11">
        <f t="shared" si="33"/>
        <v>3.0409914660564308E-2</v>
      </c>
      <c r="AK20" s="11">
        <f t="shared" si="33"/>
        <v>3.0818612411484869E-2</v>
      </c>
      <c r="AL20" s="11">
        <f t="shared" si="33"/>
        <v>3.1227424227110445E-2</v>
      </c>
      <c r="AM20" s="11">
        <f t="shared" ref="AM20:BR20" si="34">(1+AM7)/((1+AM11)*(1+AM12))-1</f>
        <v>3.1556893328545499E-2</v>
      </c>
      <c r="AN20" s="11">
        <f t="shared" si="34"/>
        <v>3.1868853670450337E-2</v>
      </c>
      <c r="AO20" s="11">
        <f t="shared" si="34"/>
        <v>3.2170699265670955E-2</v>
      </c>
      <c r="AP20" s="11">
        <f t="shared" si="34"/>
        <v>3.2336688955095338E-2</v>
      </c>
      <c r="AQ20" s="11">
        <f t="shared" si="34"/>
        <v>3.2297871969276137E-2</v>
      </c>
      <c r="AR20" s="11">
        <f t="shared" si="34"/>
        <v>3.2201767735237974E-2</v>
      </c>
      <c r="AS20" s="11">
        <f t="shared" si="34"/>
        <v>3.2260781505850655E-2</v>
      </c>
      <c r="AT20" s="11">
        <f t="shared" si="34"/>
        <v>3.2565522522422841E-2</v>
      </c>
      <c r="AU20" s="11">
        <f t="shared" si="34"/>
        <v>3.2801625406142731E-2</v>
      </c>
      <c r="AV20" s="11">
        <f t="shared" si="34"/>
        <v>3.2856290941329025E-2</v>
      </c>
      <c r="AW20" s="11">
        <f t="shared" si="34"/>
        <v>3.2945846016216862E-2</v>
      </c>
      <c r="AX20" s="11">
        <f t="shared" si="34"/>
        <v>3.3094943675271882E-2</v>
      </c>
      <c r="AY20" s="11">
        <f t="shared" si="34"/>
        <v>3.3289755699194679E-2</v>
      </c>
      <c r="AZ20" s="11">
        <f t="shared" si="34"/>
        <v>3.3667304986004343E-2</v>
      </c>
      <c r="BA20" s="11">
        <f t="shared" si="34"/>
        <v>3.4006789532792014E-2</v>
      </c>
      <c r="BB20" s="11">
        <f t="shared" si="34"/>
        <v>3.4195632224765626E-2</v>
      </c>
      <c r="BC20" s="11">
        <f t="shared" si="34"/>
        <v>3.4383516739134423E-2</v>
      </c>
      <c r="BD20" s="11">
        <f t="shared" si="34"/>
        <v>3.4694497991545781E-2</v>
      </c>
      <c r="BE20" s="11">
        <f t="shared" si="34"/>
        <v>3.5110231301439532E-2</v>
      </c>
      <c r="BF20" s="11">
        <f t="shared" si="34"/>
        <v>3.5459930760356695E-2</v>
      </c>
      <c r="BG20" s="11">
        <f t="shared" si="34"/>
        <v>3.5752260873559649E-2</v>
      </c>
      <c r="BH20" s="11">
        <f t="shared" si="34"/>
        <v>3.5995264827415774E-2</v>
      </c>
      <c r="BI20" s="11">
        <f t="shared" si="34"/>
        <v>3.6197244673160434E-2</v>
      </c>
      <c r="BJ20" s="11">
        <f t="shared" si="34"/>
        <v>3.6339005118589451E-2</v>
      </c>
      <c r="BK20" s="11">
        <f t="shared" si="34"/>
        <v>3.6233275471095672E-2</v>
      </c>
      <c r="BL20" s="11">
        <f t="shared" si="34"/>
        <v>3.5761614227295624E-2</v>
      </c>
      <c r="BM20" s="11">
        <f t="shared" si="34"/>
        <v>3.4877669259800514E-2</v>
      </c>
      <c r="BN20" s="11">
        <f t="shared" si="34"/>
        <v>3.4154825991157933E-2</v>
      </c>
      <c r="BO20" s="11">
        <f t="shared" si="34"/>
        <v>3.3652125078222461E-2</v>
      </c>
      <c r="BP20" s="11">
        <f t="shared" si="34"/>
        <v>3.3238545532369157E-2</v>
      </c>
      <c r="BQ20" s="11">
        <f t="shared" si="34"/>
        <v>3.3225204120587826E-2</v>
      </c>
      <c r="BR20" s="11">
        <f t="shared" si="34"/>
        <v>3.3281321033817868E-2</v>
      </c>
      <c r="BS20" s="11">
        <f>(1+BS7)/((1+BS11)*(1+BS12))-1</f>
        <v>3.3366532926438319E-2</v>
      </c>
      <c r="BT20" s="11">
        <f t="shared" ref="BT20:CE20" si="35">(1+BT7)/((1+BT11)*(1+BT12))-1</f>
        <v>3.3528900705835918E-2</v>
      </c>
      <c r="BU20" s="11">
        <f t="shared" si="35"/>
        <v>3.3672840474342491E-2</v>
      </c>
      <c r="BV20" s="11">
        <f t="shared" si="35"/>
        <v>3.3767837947788815E-2</v>
      </c>
      <c r="BW20" s="11">
        <f t="shared" si="35"/>
        <v>3.3895619734189086E-2</v>
      </c>
      <c r="BX20" s="11">
        <f t="shared" si="35"/>
        <v>3.4006163466697492E-2</v>
      </c>
      <c r="BY20" s="11">
        <f t="shared" si="35"/>
        <v>3.415521403853905E-2</v>
      </c>
      <c r="BZ20" s="11">
        <f t="shared" si="35"/>
        <v>3.431395469262033E-2</v>
      </c>
      <c r="CA20" s="11">
        <f t="shared" si="35"/>
        <v>3.4466294609239112E-2</v>
      </c>
      <c r="CB20" s="11">
        <f t="shared" si="35"/>
        <v>3.4652598227641107E-2</v>
      </c>
      <c r="CC20" s="11">
        <f t="shared" si="35"/>
        <v>3.4810615430284297E-2</v>
      </c>
      <c r="CD20" s="11">
        <f t="shared" si="35"/>
        <v>3.4974437860671115E-2</v>
      </c>
      <c r="CE20" s="11" t="e">
        <f t="shared" si="35"/>
        <v>#VALUE!</v>
      </c>
    </row>
    <row r="21" spans="1:83">
      <c r="C21" s="21" t="s">
        <v>770</v>
      </c>
      <c r="D21" s="276" t="s">
        <v>750</v>
      </c>
      <c r="E21" s="11">
        <f>(1+E11)*(1+E10)*(1+E12)-1</f>
        <v>8.5440912041916395E-3</v>
      </c>
      <c r="F21" s="11">
        <f t="shared" ref="F21" si="36">(1+F11)*(1+F10)*(1+F12)-1</f>
        <v>8.8442410853637465E-3</v>
      </c>
      <c r="G21" s="11">
        <f t="shared" ref="G21:AL21" si="37">(1+G11)*(1+G10)*(1+G12)-1</f>
        <v>8.9663058804534401E-3</v>
      </c>
      <c r="H21" s="11">
        <f t="shared" si="37"/>
        <v>8.993271305318018E-3</v>
      </c>
      <c r="I21" s="11">
        <f t="shared" si="37"/>
        <v>8.8413438676231415E-3</v>
      </c>
      <c r="J21" s="11">
        <f t="shared" si="37"/>
        <v>8.6712219449667227E-3</v>
      </c>
      <c r="K21" s="11">
        <f t="shared" si="37"/>
        <v>8.5778911432954352E-3</v>
      </c>
      <c r="L21" s="11">
        <f t="shared" si="37"/>
        <v>8.4656966994012262E-3</v>
      </c>
      <c r="M21" s="11">
        <f t="shared" si="37"/>
        <v>8.0486733302931324E-3</v>
      </c>
      <c r="N21" s="11">
        <f t="shared" si="37"/>
        <v>7.2759291135087167E-3</v>
      </c>
      <c r="O21" s="11">
        <f t="shared" si="37"/>
        <v>6.1369112921241253E-3</v>
      </c>
      <c r="P21" s="11">
        <f t="shared" si="37"/>
        <v>5.0543920008652155E-3</v>
      </c>
      <c r="Q21" s="11">
        <f t="shared" si="37"/>
        <v>4.0886690881962728E-3</v>
      </c>
      <c r="R21" s="11">
        <f t="shared" si="37"/>
        <v>3.1636298624053705E-3</v>
      </c>
      <c r="S21" s="11">
        <f t="shared" si="37"/>
        <v>2.5846883745814786E-3</v>
      </c>
      <c r="T21" s="11">
        <f t="shared" si="37"/>
        <v>2.0330699027568677E-3</v>
      </c>
      <c r="U21" s="11">
        <f t="shared" si="37"/>
        <v>1.4384942214218377E-3</v>
      </c>
      <c r="V21" s="11">
        <f t="shared" si="37"/>
        <v>9.3678794403651011E-4</v>
      </c>
      <c r="W21" s="11">
        <f t="shared" si="37"/>
        <v>5.0164117581719125E-4</v>
      </c>
      <c r="X21" s="11">
        <f t="shared" si="37"/>
        <v>9.8852708356078622E-5</v>
      </c>
      <c r="Y21" s="11">
        <f t="shared" si="37"/>
        <v>-2.2275945766037086E-4</v>
      </c>
      <c r="Z21" s="11">
        <f t="shared" si="37"/>
        <v>-4.4931605199671765E-4</v>
      </c>
      <c r="AA21" s="11">
        <f t="shared" si="37"/>
        <v>-5.6186833383631285E-4</v>
      </c>
      <c r="AB21" s="11">
        <f t="shared" si="37"/>
        <v>-6.1777330839973832E-4</v>
      </c>
      <c r="AC21" s="11">
        <f t="shared" si="37"/>
        <v>-6.135198734852354E-4</v>
      </c>
      <c r="AD21" s="11">
        <f t="shared" si="37"/>
        <v>-5.991498611127577E-4</v>
      </c>
      <c r="AE21" s="11">
        <f t="shared" si="37"/>
        <v>-6.4770900159105693E-4</v>
      </c>
      <c r="AF21" s="11">
        <f t="shared" si="37"/>
        <v>-7.5566933567183803E-4</v>
      </c>
      <c r="AG21" s="11">
        <f t="shared" si="37"/>
        <v>-9.2809221629963634E-4</v>
      </c>
      <c r="AH21" s="11">
        <f t="shared" si="37"/>
        <v>-1.1265972917086087E-3</v>
      </c>
      <c r="AI21" s="11">
        <f t="shared" si="37"/>
        <v>-1.3819241767994983E-3</v>
      </c>
      <c r="AJ21" s="11">
        <f t="shared" si="37"/>
        <v>-1.6888891856579047E-3</v>
      </c>
      <c r="AK21" s="11">
        <f t="shared" si="37"/>
        <v>-2.0846984005830071E-3</v>
      </c>
      <c r="AL21" s="11">
        <f t="shared" si="37"/>
        <v>-2.4803042162382383E-3</v>
      </c>
      <c r="AM21" s="11">
        <f t="shared" ref="AM21:BR21" si="38">(1+AM11)*(1+AM10)*(1+AM12)-1</f>
        <v>-2.7989021723560104E-3</v>
      </c>
      <c r="AN21" s="11">
        <f t="shared" si="38"/>
        <v>-3.1003815651291511E-3</v>
      </c>
      <c r="AO21" s="11">
        <f t="shared" si="38"/>
        <v>-3.3919125676228346E-3</v>
      </c>
      <c r="AP21" s="11">
        <f t="shared" si="38"/>
        <v>-3.5521574457529903E-3</v>
      </c>
      <c r="AQ21" s="11">
        <f t="shared" si="38"/>
        <v>-3.5146885108415793E-3</v>
      </c>
      <c r="AR21" s="11">
        <f t="shared" si="38"/>
        <v>-3.4219096951250139E-3</v>
      </c>
      <c r="AS21" s="11">
        <f t="shared" si="38"/>
        <v>-3.4788835062710133E-3</v>
      </c>
      <c r="AT21" s="11">
        <f t="shared" si="38"/>
        <v>-3.7729867389010296E-3</v>
      </c>
      <c r="AU21" s="11">
        <f t="shared" si="38"/>
        <v>-4.0007285093285327E-3</v>
      </c>
      <c r="AV21" s="11">
        <f t="shared" si="38"/>
        <v>-4.0534433290947414E-3</v>
      </c>
      <c r="AW21" s="11">
        <f t="shared" si="38"/>
        <v>-4.1397906132345508E-3</v>
      </c>
      <c r="AX21" s="11">
        <f t="shared" si="38"/>
        <v>-4.2835145050942325E-3</v>
      </c>
      <c r="AY21" s="11">
        <f t="shared" si="38"/>
        <v>-4.4712426256166005E-3</v>
      </c>
      <c r="AZ21" s="11">
        <f t="shared" si="38"/>
        <v>-4.8348617229144741E-3</v>
      </c>
      <c r="BA21" s="11">
        <f t="shared" si="38"/>
        <v>-5.1615937998858996E-3</v>
      </c>
      <c r="BB21" s="11">
        <f t="shared" si="38"/>
        <v>-5.3432499168254433E-3</v>
      </c>
      <c r="BC21" s="11">
        <f t="shared" si="38"/>
        <v>-5.5239184961566323E-3</v>
      </c>
      <c r="BD21" s="11">
        <f t="shared" si="38"/>
        <v>-5.8228119549695867E-3</v>
      </c>
      <c r="BE21" s="11">
        <f t="shared" si="38"/>
        <v>-6.2221052480976313E-3</v>
      </c>
      <c r="BF21" s="11">
        <f t="shared" si="38"/>
        <v>-6.5577276915690375E-3</v>
      </c>
      <c r="BG21" s="11">
        <f t="shared" si="38"/>
        <v>-6.8381162583094346E-3</v>
      </c>
      <c r="BH21" s="11">
        <f t="shared" si="38"/>
        <v>-7.0710731768997004E-3</v>
      </c>
      <c r="BI21" s="11">
        <f t="shared" si="38"/>
        <v>-7.2646189834594255E-3</v>
      </c>
      <c r="BJ21" s="11">
        <f t="shared" si="38"/>
        <v>-7.4004149045924228E-3</v>
      </c>
      <c r="BK21" s="11">
        <f t="shared" si="38"/>
        <v>-7.2991373190148812E-3</v>
      </c>
      <c r="BL21" s="11">
        <f t="shared" si="38"/>
        <v>-6.8470849189434801E-3</v>
      </c>
      <c r="BM21" s="11">
        <f t="shared" si="38"/>
        <v>-5.9987793198217343E-3</v>
      </c>
      <c r="BN21" s="11">
        <f t="shared" si="38"/>
        <v>-5.3040022193983072E-3</v>
      </c>
      <c r="BO21" s="11">
        <f t="shared" si="38"/>
        <v>-4.8202470235776396E-3</v>
      </c>
      <c r="BP21" s="11">
        <f t="shared" si="38"/>
        <v>-4.4219014604373053E-3</v>
      </c>
      <c r="BQ21" s="11">
        <f t="shared" si="38"/>
        <v>-4.4090461629474609E-3</v>
      </c>
      <c r="BR21" s="11">
        <f t="shared" si="38"/>
        <v>-4.463116134049816E-3</v>
      </c>
      <c r="BS21" s="11">
        <f>(1+BS11)*(1+BS10)*(1+BS12)-1</f>
        <v>-4.5452085759324357E-3</v>
      </c>
      <c r="BT21" s="11">
        <f t="shared" ref="BT21:CE21" si="39">(1+BT11)*(1+BT10)*(1+BT12)-1</f>
        <v>-4.7015948984279188E-3</v>
      </c>
      <c r="BU21" s="11">
        <f t="shared" si="39"/>
        <v>-4.8401909961639511E-3</v>
      </c>
      <c r="BV21" s="11">
        <f t="shared" si="39"/>
        <v>-4.9316406080209818E-3</v>
      </c>
      <c r="BW21" s="11">
        <f t="shared" si="39"/>
        <v>-5.054623634669464E-3</v>
      </c>
      <c r="BX21" s="11">
        <f t="shared" si="39"/>
        <v>-5.160991448935226E-3</v>
      </c>
      <c r="BY21" s="11">
        <f t="shared" si="39"/>
        <v>-5.3043754604472637E-3</v>
      </c>
      <c r="BZ21" s="11">
        <f t="shared" si="39"/>
        <v>-5.4570357173595596E-3</v>
      </c>
      <c r="CA21" s="11">
        <f t="shared" si="39"/>
        <v>-5.6034963541554683E-3</v>
      </c>
      <c r="CB21" s="11">
        <f t="shared" si="39"/>
        <v>-5.7825513017512042E-3</v>
      </c>
      <c r="CC21" s="11">
        <f t="shared" si="39"/>
        <v>-5.9343698642204679E-3</v>
      </c>
      <c r="CD21" s="11">
        <f t="shared" si="39"/>
        <v>-6.0917169846279595E-3</v>
      </c>
      <c r="CE21" s="11" t="e">
        <f t="shared" si="39"/>
        <v>#VALUE!</v>
      </c>
    </row>
    <row r="22" spans="1:83">
      <c r="A22" s="39" t="s">
        <v>489</v>
      </c>
      <c r="C22" s="172" t="s">
        <v>726</v>
      </c>
      <c r="D22" s="276" t="s">
        <v>762</v>
      </c>
      <c r="E22" s="12"/>
      <c r="F22" s="12">
        <f>((1-$D$3)+(E16/E27))/(1+F21)-1</f>
        <v>8.5990723510576128E-3</v>
      </c>
      <c r="G22" s="12">
        <f t="shared" ref="G22:AL22" si="40">((1-$D$3)+(F16/F27))/(1+G21)-1</f>
        <v>9.1018201984902625E-3</v>
      </c>
      <c r="H22" s="12">
        <f t="shared" si="40"/>
        <v>9.6703739916434994E-3</v>
      </c>
      <c r="I22" s="12">
        <f t="shared" si="40"/>
        <v>1.0389485832106082E-2</v>
      </c>
      <c r="J22" s="12">
        <f t="shared" si="40"/>
        <v>1.109924329725942E-2</v>
      </c>
      <c r="K22" s="12">
        <f t="shared" si="40"/>
        <v>1.1705193408837689E-2</v>
      </c>
      <c r="L22" s="12">
        <f t="shared" si="40"/>
        <v>1.2304025151412601E-2</v>
      </c>
      <c r="M22" s="12">
        <f t="shared" si="40"/>
        <v>1.3183991263827188E-2</v>
      </c>
      <c r="N22" s="12">
        <f t="shared" si="40"/>
        <v>1.4398396003360014E-2</v>
      </c>
      <c r="O22" s="12">
        <f t="shared" si="40"/>
        <v>1.5960878736738682E-2</v>
      </c>
      <c r="P22" s="12">
        <f t="shared" si="40"/>
        <v>1.7447103119023977E-2</v>
      </c>
      <c r="Q22" s="12">
        <f t="shared" si="40"/>
        <v>1.8796326137798358E-2</v>
      </c>
      <c r="R22" s="12">
        <f t="shared" si="40"/>
        <v>2.0086008576647441E-2</v>
      </c>
      <c r="S22" s="12">
        <f t="shared" si="40"/>
        <v>2.1005637598004112E-2</v>
      </c>
      <c r="T22" s="12">
        <f t="shared" si="40"/>
        <v>2.1879520896593174E-2</v>
      </c>
      <c r="U22" s="12">
        <f t="shared" si="40"/>
        <v>2.2780184784463087E-2</v>
      </c>
      <c r="V22" s="12">
        <f t="shared" si="40"/>
        <v>2.3569757348381071E-2</v>
      </c>
      <c r="W22" s="12">
        <f t="shared" si="40"/>
        <v>2.4275644641092331E-2</v>
      </c>
      <c r="X22" s="12">
        <f t="shared" si="40"/>
        <v>2.4933479930234315E-2</v>
      </c>
      <c r="Y22" s="12">
        <f t="shared" si="40"/>
        <v>2.549387296539285E-2</v>
      </c>
      <c r="Z22" s="12">
        <f t="shared" si="40"/>
        <v>2.594312732870252E-2</v>
      </c>
      <c r="AA22" s="12">
        <f t="shared" si="40"/>
        <v>2.6262332946136002E-2</v>
      </c>
      <c r="AB22" s="12">
        <f t="shared" si="40"/>
        <v>2.6510969182248711E-2</v>
      </c>
      <c r="AC22" s="12">
        <f t="shared" si="40"/>
        <v>2.6686067105159639E-2</v>
      </c>
      <c r="AD22" s="12">
        <f t="shared" si="40"/>
        <v>2.6839671560326073E-2</v>
      </c>
      <c r="AE22" s="12">
        <f t="shared" si="40"/>
        <v>2.704747608437863E-2</v>
      </c>
      <c r="AF22" s="12">
        <f t="shared" si="40"/>
        <v>2.730650426694381E-2</v>
      </c>
      <c r="AG22" s="12">
        <f t="shared" si="40"/>
        <v>2.7622599588644547E-2</v>
      </c>
      <c r="AH22" s="12">
        <f t="shared" si="40"/>
        <v>2.7956900017257702E-2</v>
      </c>
      <c r="AI22" s="12">
        <f t="shared" si="40"/>
        <v>2.8341615313130619E-2</v>
      </c>
      <c r="AJ22" s="12">
        <f t="shared" si="40"/>
        <v>2.8772000484178939E-2</v>
      </c>
      <c r="AK22" s="12">
        <f t="shared" si="40"/>
        <v>2.9287005547366185E-2</v>
      </c>
      <c r="AL22" s="12">
        <f t="shared" si="40"/>
        <v>2.9795373788758406E-2</v>
      </c>
      <c r="AM22" s="12">
        <f t="shared" ref="AM22" si="41">((1-$D$3)+(AL16/AL27))/(1+AM21)-1</f>
        <v>3.0218161434749646E-2</v>
      </c>
      <c r="AN22" s="12">
        <f t="shared" ref="AN22" si="42">((1-$D$3)+(AM16/AM27))/(1+AN21)-1</f>
        <v>3.0617494563436543E-2</v>
      </c>
      <c r="AO22" s="12">
        <f t="shared" ref="AO22" si="43">((1-$D$3)+(AN16/AN27))/(1+AO21)-1</f>
        <v>3.1001121721655478E-2</v>
      </c>
      <c r="AP22" s="12">
        <f t="shared" ref="AP22" si="44">((1-$D$3)+(AO16/AO27))/(1+AP21)-1</f>
        <v>3.1243779225695656E-2</v>
      </c>
      <c r="AQ22" s="12">
        <f t="shared" ref="AQ22" si="45">((1-$D$3)+(AP16/AP27))/(1+AQ21)-1</f>
        <v>3.1276883049506043E-2</v>
      </c>
      <c r="AR22" s="12">
        <f t="shared" ref="AR22" si="46">((1-$D$3)+(AQ16/AQ27))/(1+AR21)-1</f>
        <v>3.124808616256991E-2</v>
      </c>
      <c r="AS22" s="12">
        <f t="shared" ref="AS22" si="47">((1-$D$3)+(AR16/AR27))/(1+AS21)-1</f>
        <v>3.1369894325444569E-2</v>
      </c>
      <c r="AT22" s="12">
        <f t="shared" ref="AT22" si="48">((1-$D$3)+(AS16/AS27))/(1+AT21)-1</f>
        <v>3.1733147718326249E-2</v>
      </c>
      <c r="AU22" s="12">
        <f t="shared" ref="AU22" si="49">((1-$D$3)+(AT16/AT27))/(1+AU21)-1</f>
        <v>3.2024016007593747E-2</v>
      </c>
      <c r="AV22" s="12">
        <f t="shared" ref="AV22" si="50">((1-$D$3)+(AU16/AU27))/(1+AV21)-1</f>
        <v>3.2130010008369458E-2</v>
      </c>
      <c r="AW22" s="12">
        <f t="shared" ref="AW22" si="51">((1-$D$3)+(AV16/AV27))/(1+AW21)-1</f>
        <v>3.2267516309362199E-2</v>
      </c>
      <c r="AX22" s="12">
        <f t="shared" ref="AX22" si="52">((1-$D$3)+(AW16/AW27))/(1+AX21)-1</f>
        <v>3.246139227022482E-2</v>
      </c>
      <c r="AY22" s="12">
        <f t="shared" ref="AY22" si="53">((1-$D$3)+(AX16/AX27))/(1+AY21)-1</f>
        <v>3.2698026217155673E-2</v>
      </c>
      <c r="AZ22" s="12">
        <f t="shared" ref="AZ22" si="54">((1-$D$3)+(AY16/AY27))/(1+AZ21)-1</f>
        <v>3.3114561431381029E-2</v>
      </c>
      <c r="BA22" s="12">
        <f t="shared" ref="BA22" si="55">((1-$D$3)+(AZ16/AZ27))/(1+BA21)-1</f>
        <v>3.3490501996121802E-2</v>
      </c>
      <c r="BB22" s="12">
        <f t="shared" ref="BB22" si="56">((1-$D$3)+(BA16/BA27))/(1+BB21)-1</f>
        <v>3.3713483639050912E-2</v>
      </c>
      <c r="BC22" s="12">
        <f t="shared" ref="BC22" si="57">((1-$D$3)+(BB16/BB27))/(1+BC21)-1</f>
        <v>3.3933265046909744E-2</v>
      </c>
      <c r="BD22" s="12">
        <f t="shared" ref="BD22" si="58">((1-$D$3)+(BC16/BC27))/(1+BD21)-1</f>
        <v>3.427399602450798E-2</v>
      </c>
      <c r="BE22" s="12">
        <f t="shared" ref="BE22" si="59">((1-$D$3)+(BD16/BD27))/(1+BE21)-1</f>
        <v>3.4717485027254469E-2</v>
      </c>
      <c r="BF22" s="12">
        <f t="shared" ref="BF22" si="60">((1-$D$3)+(BE16/BE27))/(1+BF21)-1</f>
        <v>3.5093141484053181E-2</v>
      </c>
      <c r="BG22" s="12">
        <f t="shared" ref="BG22" si="61">((1-$D$3)+(BF16/BF27))/(1+BG21)-1</f>
        <v>3.5409740715844018E-2</v>
      </c>
      <c r="BH22" s="12">
        <f t="shared" ref="BH22" si="62">((1-$D$3)+(BG16/BG27))/(1+BH21)-1</f>
        <v>3.567543077125479E-2</v>
      </c>
      <c r="BI22" s="12">
        <f t="shared" ref="BI22" si="63">((1-$D$3)+(BH16/BH27))/(1+BI21)-1</f>
        <v>3.5898612556966025E-2</v>
      </c>
      <c r="BJ22" s="12">
        <f t="shared" ref="BJ22" si="64">((1-$D$3)+(BI16/BI27))/(1+BJ21)-1</f>
        <v>3.6060191392075946E-2</v>
      </c>
      <c r="BK22" s="12">
        <f t="shared" ref="BK22" si="65">((1-$D$3)+(BJ16/BJ27))/(1+BK21)-1</f>
        <v>3.59730320588596E-2</v>
      </c>
      <c r="BL22" s="12">
        <f t="shared" ref="BL22" si="66">((1-$D$3)+(BK16/BK27))/(1+BL21)-1</f>
        <v>3.5518794396166564E-2</v>
      </c>
      <c r="BM22" s="12">
        <f t="shared" ref="BM22" si="67">((1-$D$3)+(BL16/BL27))/(1+BM21)-1</f>
        <v>3.465120053777504E-2</v>
      </c>
      <c r="BN22" s="12">
        <f t="shared" ref="BN22" si="68">((1-$D$3)+(BM16/BM27))/(1+BN21)-1</f>
        <v>3.3943577861362595E-2</v>
      </c>
      <c r="BO22" s="12">
        <f t="shared" ref="BO22" si="69">((1-$D$3)+(BN16/BN27))/(1+BO21)-1</f>
        <v>3.3455035581252623E-2</v>
      </c>
      <c r="BP22" s="12">
        <f t="shared" ref="BP22" si="70">((1-$D$3)+(BO16/BO27))/(1+BP21)-1</f>
        <v>3.3054652386996786E-2</v>
      </c>
      <c r="BQ22" s="12">
        <f t="shared" ref="BQ22" si="71">((1-$D$3)+(BP16/BP27))/(1+BQ21)-1</f>
        <v>3.3053559466645455E-2</v>
      </c>
      <c r="BR22" s="12">
        <f t="shared" ref="BR22" si="72">((1-$D$3)+(BQ16/BQ27))/(1+BR21)-1</f>
        <v>3.3121100170319329E-2</v>
      </c>
      <c r="BS22" s="12">
        <f>((1-$D$3)+(BR16/BR27))/(1+BS21)-1</f>
        <v>3.3216972988898696E-2</v>
      </c>
      <c r="BT22" s="12">
        <f t="shared" ref="BT22:CE22" si="73">((1-$D$3)+(BS16/BS27))/(1+BT21)-1</f>
        <v>3.3389283347978527E-2</v>
      </c>
      <c r="BU22" s="12">
        <f t="shared" si="73"/>
        <v>3.3542508308143981E-2</v>
      </c>
      <c r="BV22" s="12">
        <f t="shared" si="73"/>
        <v>3.3646180322989938E-2</v>
      </c>
      <c r="BW22" s="12">
        <f t="shared" si="73"/>
        <v>3.3782056652045478E-2</v>
      </c>
      <c r="BX22" s="12">
        <f t="shared" si="73"/>
        <v>3.3900158953729775E-2</v>
      </c>
      <c r="BY22" s="12">
        <f t="shared" si="73"/>
        <v>3.4056262050199626E-2</v>
      </c>
      <c r="BZ22" s="12">
        <f t="shared" si="73"/>
        <v>3.4221585789386388E-2</v>
      </c>
      <c r="CA22" s="12">
        <f t="shared" si="73"/>
        <v>3.4380071916778165E-2</v>
      </c>
      <c r="CB22" s="12">
        <f t="shared" si="73"/>
        <v>3.4572110617097529E-2</v>
      </c>
      <c r="CC22" s="12">
        <f t="shared" si="73"/>
        <v>3.4735483907821108E-2</v>
      </c>
      <c r="CD22" s="12">
        <f t="shared" si="73"/>
        <v>3.4904305974859939E-2</v>
      </c>
      <c r="CE22" s="12" t="e">
        <f t="shared" si="73"/>
        <v>#VALUE!</v>
      </c>
    </row>
    <row r="23" spans="1:83">
      <c r="C23" s="45" t="s">
        <v>778</v>
      </c>
      <c r="D23" s="276" t="s">
        <v>776</v>
      </c>
      <c r="E23" s="11"/>
      <c r="F23" s="11">
        <f>((1+F20)/((1+F9)*(1+F21)^((1-$D$4)*$B$2)*(1+F22)^(1-$D$2-$D$4*$B$2)*(1+F8)^$D$2))^(1/$B$2)-1</f>
        <v>0.15594227617914647</v>
      </c>
      <c r="G23" s="11">
        <f t="shared" ref="G23:AL23" si="74">((1+G20)/((1+G9)*(1+G21)^((1-$D$4)*$B$2)*(1+G22)^(1-$D$2-$D$4*$B$2)*(1+G8)^$D$2))^(1/$B$2)-1</f>
        <v>0.1524976650380987</v>
      </c>
      <c r="H23" s="11">
        <f t="shared" si="74"/>
        <v>0.14988107207490198</v>
      </c>
      <c r="I23" s="11">
        <f t="shared" si="74"/>
        <v>0.14869804382736262</v>
      </c>
      <c r="J23" s="11">
        <f t="shared" si="74"/>
        <v>0.14776338047253845</v>
      </c>
      <c r="K23" s="11">
        <f t="shared" si="74"/>
        <v>0.14637768622724989</v>
      </c>
      <c r="L23" s="11">
        <f t="shared" si="74"/>
        <v>0.14523809360555706</v>
      </c>
      <c r="M23" s="11">
        <f t="shared" si="74"/>
        <v>0.14643217613026982</v>
      </c>
      <c r="N23" s="11">
        <f t="shared" si="74"/>
        <v>0.15034039171995506</v>
      </c>
      <c r="O23" s="11">
        <f t="shared" si="74"/>
        <v>0.15707082261468885</v>
      </c>
      <c r="P23" s="11">
        <f t="shared" si="74"/>
        <v>0.16352173032898754</v>
      </c>
      <c r="Q23" s="11">
        <f t="shared" si="74"/>
        <v>0.16923048863777979</v>
      </c>
      <c r="R23" s="11">
        <f t="shared" si="74"/>
        <v>0.17475315752117804</v>
      </c>
      <c r="S23" s="11">
        <f t="shared" si="74"/>
        <v>0.17776922111349869</v>
      </c>
      <c r="T23" s="11">
        <f t="shared" si="74"/>
        <v>0.18066662506788833</v>
      </c>
      <c r="U23" s="11">
        <f t="shared" si="74"/>
        <v>0.18397522863733218</v>
      </c>
      <c r="V23" s="11">
        <f t="shared" si="74"/>
        <v>0.18665791196451975</v>
      </c>
      <c r="W23" s="11">
        <f t="shared" si="74"/>
        <v>0.18890700830162643</v>
      </c>
      <c r="X23" s="11">
        <f t="shared" si="74"/>
        <v>0.19097809197160043</v>
      </c>
      <c r="Y23" s="11">
        <f t="shared" si="74"/>
        <v>0.19249151842659895</v>
      </c>
      <c r="Z23" s="11">
        <f t="shared" si="74"/>
        <v>0.19333457715450075</v>
      </c>
      <c r="AA23" s="11">
        <f t="shared" si="74"/>
        <v>0.19335650110034064</v>
      </c>
      <c r="AB23" s="11">
        <f t="shared" si="74"/>
        <v>0.19299471924518929</v>
      </c>
      <c r="AC23" s="11">
        <f t="shared" si="74"/>
        <v>0.19221964501272137</v>
      </c>
      <c r="AD23" s="11">
        <f t="shared" si="74"/>
        <v>0.19141339424689852</v>
      </c>
      <c r="AE23" s="11">
        <f t="shared" si="74"/>
        <v>0.19113386553583123</v>
      </c>
      <c r="AF23" s="11">
        <f t="shared" si="74"/>
        <v>0.19135116171450828</v>
      </c>
      <c r="AG23" s="11">
        <f t="shared" si="74"/>
        <v>0.19210219816734408</v>
      </c>
      <c r="AH23" s="11">
        <f t="shared" si="74"/>
        <v>0.19309073348616423</v>
      </c>
      <c r="AI23" s="11">
        <f t="shared" si="74"/>
        <v>0.19455206391637292</v>
      </c>
      <c r="AJ23" s="11">
        <f t="shared" si="74"/>
        <v>0.19644620502145194</v>
      </c>
      <c r="AK23" s="11">
        <f t="shared" si="74"/>
        <v>0.19906145875639458</v>
      </c>
      <c r="AL23" s="11">
        <f t="shared" si="74"/>
        <v>0.20171051788302696</v>
      </c>
      <c r="AM23" s="11">
        <f t="shared" ref="AM23:BR23" si="75">((1+AM20)/((1+AM9)*(1+AM21)^((1-$D$4)*$B$2)*(1+AM22)^(1-$D$2-$D$4*$B$2)*(1+AM8)^$D$2))^(1/$B$2)-1</f>
        <v>0.20379464426015192</v>
      </c>
      <c r="AN23" s="11">
        <f t="shared" si="75"/>
        <v>0.20577498957587936</v>
      </c>
      <c r="AO23" s="11">
        <f t="shared" si="75"/>
        <v>0.20770529588051967</v>
      </c>
      <c r="AP23" s="11">
        <f t="shared" si="75"/>
        <v>0.20863564920185373</v>
      </c>
      <c r="AQ23" s="11">
        <f t="shared" si="75"/>
        <v>0.2080431742033515</v>
      </c>
      <c r="AR23" s="11">
        <f t="shared" si="75"/>
        <v>0.20703900112188722</v>
      </c>
      <c r="AS23" s="11">
        <f t="shared" si="75"/>
        <v>0.20722144798166853</v>
      </c>
      <c r="AT23" s="11">
        <f t="shared" si="75"/>
        <v>0.20927282997831886</v>
      </c>
      <c r="AU23" s="11">
        <f t="shared" si="75"/>
        <v>0.2108248035405349</v>
      </c>
      <c r="AV23" s="11">
        <f t="shared" si="75"/>
        <v>0.21102289148717812</v>
      </c>
      <c r="AW23" s="11">
        <f t="shared" si="75"/>
        <v>0.21149850863561892</v>
      </c>
      <c r="AX23" s="11">
        <f t="shared" si="75"/>
        <v>0.21243730161429708</v>
      </c>
      <c r="AY23" s="11">
        <f t="shared" si="75"/>
        <v>0.21373470799515726</v>
      </c>
      <c r="AZ23" s="11">
        <f t="shared" si="75"/>
        <v>0.21642882643203598</v>
      </c>
      <c r="BA23" s="11">
        <f t="shared" si="75"/>
        <v>0.21884975989045086</v>
      </c>
      <c r="BB23" s="11">
        <f t="shared" si="75"/>
        <v>0.22013994533203451</v>
      </c>
      <c r="BC23" s="11">
        <f t="shared" si="75"/>
        <v>0.22143343910538471</v>
      </c>
      <c r="BD23" s="11">
        <f t="shared" si="75"/>
        <v>0.22367403543875208</v>
      </c>
      <c r="BE23" s="11">
        <f t="shared" si="75"/>
        <v>0.22672551469483659</v>
      </c>
      <c r="BF23" s="11">
        <f t="shared" si="75"/>
        <v>0.22928624768321404</v>
      </c>
      <c r="BG23" s="11">
        <f t="shared" si="75"/>
        <v>0.23141946515223233</v>
      </c>
      <c r="BH23" s="11">
        <f t="shared" si="75"/>
        <v>0.23318446670242343</v>
      </c>
      <c r="BI23" s="11">
        <f t="shared" si="75"/>
        <v>0.2346431723853204</v>
      </c>
      <c r="BJ23" s="11">
        <f t="shared" si="75"/>
        <v>0.23564687373276261</v>
      </c>
      <c r="BK23" s="11">
        <f t="shared" si="75"/>
        <v>0.23475665752354424</v>
      </c>
      <c r="BL23" s="11">
        <f t="shared" si="75"/>
        <v>0.23106890958151483</v>
      </c>
      <c r="BM23" s="11">
        <f t="shared" si="75"/>
        <v>0.22425140867199911</v>
      </c>
      <c r="BN23" s="11">
        <f t="shared" si="75"/>
        <v>0.21869238531048341</v>
      </c>
      <c r="BO23" s="11">
        <f t="shared" si="75"/>
        <v>0.21482399224078752</v>
      </c>
      <c r="BP23" s="11">
        <f t="shared" si="75"/>
        <v>0.21164272582752508</v>
      </c>
      <c r="BQ23" s="11">
        <f t="shared" si="75"/>
        <v>0.21149084873561863</v>
      </c>
      <c r="BR23" s="11">
        <f t="shared" si="75"/>
        <v>0.21186684615937224</v>
      </c>
      <c r="BS23" s="11">
        <f>((1+BS20)/((1+BS9)*(1+BS21)^((1-$D$4)*$B$2)*(1+BS22)^(1-$D$2-$D$4*$B$2)*(1+BS8)^$D$2))^(1/$B$2)-1</f>
        <v>0.21246591388392533</v>
      </c>
      <c r="BT23" s="11">
        <f t="shared" ref="BT23:CE23" si="76">((1+BT20)/((1+BT9)*(1+BT21)^((1-$D$4)*$B$2)*(1+BT22)^(1-$D$2-$D$4*$B$2)*(1+BT8)^$D$2))^(1/$B$2)-1</f>
        <v>0.21365147915676341</v>
      </c>
      <c r="BU23" s="11">
        <f t="shared" si="76"/>
        <v>0.21470133599361585</v>
      </c>
      <c r="BV23" s="11">
        <f t="shared" si="76"/>
        <v>0.21538397974344448</v>
      </c>
      <c r="BW23" s="11">
        <f t="shared" si="76"/>
        <v>0.21631769249243482</v>
      </c>
      <c r="BX23" s="11">
        <f t="shared" si="76"/>
        <v>0.21712360368367811</v>
      </c>
      <c r="BY23" s="11">
        <f t="shared" si="76"/>
        <v>0.21822412893237386</v>
      </c>
      <c r="BZ23" s="11">
        <f t="shared" si="76"/>
        <v>0.2194010219557101</v>
      </c>
      <c r="CA23" s="11">
        <f t="shared" si="76"/>
        <v>0.22053208381794986</v>
      </c>
      <c r="CB23" s="11">
        <f t="shared" si="76"/>
        <v>0.22192400908643473</v>
      </c>
      <c r="CC23" s="11">
        <f t="shared" si="76"/>
        <v>0.22310357983834583</v>
      </c>
      <c r="CD23" s="11">
        <f t="shared" si="76"/>
        <v>0.22432983164588305</v>
      </c>
      <c r="CE23" s="11" t="e">
        <f t="shared" si="76"/>
        <v>#VALUE!</v>
      </c>
    </row>
    <row r="24" spans="1:83">
      <c r="B24"/>
      <c r="C24" s="277" t="s">
        <v>748</v>
      </c>
      <c r="D24" s="275" t="s">
        <v>768</v>
      </c>
      <c r="E24" s="11">
        <f>E17</f>
        <v>0.7212674617767334</v>
      </c>
      <c r="F24" s="11">
        <f>(1+F26)*E24</f>
        <v>0.7212674617767334</v>
      </c>
      <c r="G24" s="11">
        <f t="shared" ref="G24:AL24" si="77">(1+G26)*F24</f>
        <v>0.7212674617767334</v>
      </c>
      <c r="H24" s="11">
        <f t="shared" si="77"/>
        <v>0.7212674617767334</v>
      </c>
      <c r="I24" s="11">
        <f t="shared" si="77"/>
        <v>0.7212674617767334</v>
      </c>
      <c r="J24" s="11">
        <f t="shared" si="77"/>
        <v>0.7212674617767334</v>
      </c>
      <c r="K24" s="11">
        <f t="shared" si="77"/>
        <v>0.7212674617767334</v>
      </c>
      <c r="L24" s="11">
        <f t="shared" si="77"/>
        <v>0.7212674617767334</v>
      </c>
      <c r="M24" s="11">
        <f t="shared" si="77"/>
        <v>0.7212674617767334</v>
      </c>
      <c r="N24" s="11">
        <f t="shared" si="77"/>
        <v>0.7212674617767334</v>
      </c>
      <c r="O24" s="11">
        <f t="shared" si="77"/>
        <v>0.7212674617767334</v>
      </c>
      <c r="P24" s="11">
        <f t="shared" si="77"/>
        <v>0.7212674617767334</v>
      </c>
      <c r="Q24" s="11">
        <f t="shared" si="77"/>
        <v>0.7212674617767334</v>
      </c>
      <c r="R24" s="11">
        <f t="shared" si="77"/>
        <v>0.7212674617767334</v>
      </c>
      <c r="S24" s="11">
        <f t="shared" si="77"/>
        <v>0.7212674617767334</v>
      </c>
      <c r="T24" s="11">
        <f t="shared" si="77"/>
        <v>0.7212674617767334</v>
      </c>
      <c r="U24" s="11">
        <f t="shared" si="77"/>
        <v>0.7212674617767334</v>
      </c>
      <c r="V24" s="11">
        <f t="shared" si="77"/>
        <v>0.7212674617767334</v>
      </c>
      <c r="W24" s="11">
        <f t="shared" si="77"/>
        <v>0.7212674617767334</v>
      </c>
      <c r="X24" s="11">
        <f t="shared" si="77"/>
        <v>0.7212674617767334</v>
      </c>
      <c r="Y24" s="11">
        <f t="shared" si="77"/>
        <v>0.7212674617767334</v>
      </c>
      <c r="Z24" s="11">
        <f t="shared" si="77"/>
        <v>0.7212674617767334</v>
      </c>
      <c r="AA24" s="11">
        <f t="shared" si="77"/>
        <v>0.7212674617767334</v>
      </c>
      <c r="AB24" s="11">
        <f t="shared" si="77"/>
        <v>0.7212674617767334</v>
      </c>
      <c r="AC24" s="11">
        <f t="shared" si="77"/>
        <v>0.7212674617767334</v>
      </c>
      <c r="AD24" s="11">
        <f t="shared" si="77"/>
        <v>0.7212674617767334</v>
      </c>
      <c r="AE24" s="11">
        <f t="shared" si="77"/>
        <v>0.7212674617767334</v>
      </c>
      <c r="AF24" s="11">
        <f t="shared" si="77"/>
        <v>0.7212674617767334</v>
      </c>
      <c r="AG24" s="11">
        <f t="shared" si="77"/>
        <v>0.7212674617767334</v>
      </c>
      <c r="AH24" s="11">
        <f t="shared" si="77"/>
        <v>0.7212674617767334</v>
      </c>
      <c r="AI24" s="11">
        <f t="shared" si="77"/>
        <v>0.7212674617767334</v>
      </c>
      <c r="AJ24" s="11">
        <f t="shared" si="77"/>
        <v>0.7212674617767334</v>
      </c>
      <c r="AK24" s="11">
        <f t="shared" si="77"/>
        <v>0.7212674617767334</v>
      </c>
      <c r="AL24" s="11">
        <f t="shared" si="77"/>
        <v>0.7212674617767334</v>
      </c>
      <c r="AM24" s="11">
        <f t="shared" ref="AM24" si="78">(1+AM26)*AL24</f>
        <v>0.7212674617767334</v>
      </c>
      <c r="AN24" s="11">
        <f t="shared" ref="AN24" si="79">(1+AN26)*AM24</f>
        <v>0.7212674617767334</v>
      </c>
      <c r="AO24" s="11">
        <f t="shared" ref="AO24" si="80">(1+AO26)*AN24</f>
        <v>0.7212674617767334</v>
      </c>
      <c r="AP24" s="11">
        <f t="shared" ref="AP24" si="81">(1+AP26)*AO24</f>
        <v>0.7212674617767334</v>
      </c>
      <c r="AQ24" s="11">
        <f t="shared" ref="AQ24" si="82">(1+AQ26)*AP24</f>
        <v>0.7212674617767334</v>
      </c>
      <c r="AR24" s="11">
        <f t="shared" ref="AR24" si="83">(1+AR26)*AQ24</f>
        <v>0.7212674617767334</v>
      </c>
      <c r="AS24" s="11">
        <f t="shared" ref="AS24" si="84">(1+AS26)*AR24</f>
        <v>0.7212674617767334</v>
      </c>
      <c r="AT24" s="11">
        <f t="shared" ref="AT24" si="85">(1+AT26)*AS24</f>
        <v>0.7212674617767334</v>
      </c>
      <c r="AU24" s="11">
        <f t="shared" ref="AU24" si="86">(1+AU26)*AT24</f>
        <v>0.7212674617767334</v>
      </c>
      <c r="AV24" s="11">
        <f t="shared" ref="AV24" si="87">(1+AV26)*AU24</f>
        <v>0.7212674617767334</v>
      </c>
      <c r="AW24" s="11">
        <f t="shared" ref="AW24" si="88">(1+AW26)*AV24</f>
        <v>0.7212674617767334</v>
      </c>
      <c r="AX24" s="11">
        <f t="shared" ref="AX24" si="89">(1+AX26)*AW24</f>
        <v>0.7212674617767334</v>
      </c>
      <c r="AY24" s="11">
        <f t="shared" ref="AY24" si="90">(1+AY26)*AX24</f>
        <v>0.7212674617767334</v>
      </c>
      <c r="AZ24" s="11">
        <f t="shared" ref="AZ24" si="91">(1+AZ26)*AY24</f>
        <v>0.7212674617767334</v>
      </c>
      <c r="BA24" s="11">
        <f t="shared" ref="BA24" si="92">(1+BA26)*AZ24</f>
        <v>0.7212674617767334</v>
      </c>
      <c r="BB24" s="11">
        <f t="shared" ref="BB24" si="93">(1+BB26)*BA24</f>
        <v>0.7212674617767334</v>
      </c>
      <c r="BC24" s="11">
        <f t="shared" ref="BC24" si="94">(1+BC26)*BB24</f>
        <v>0.7212674617767334</v>
      </c>
      <c r="BD24" s="11">
        <f t="shared" ref="BD24" si="95">(1+BD26)*BC24</f>
        <v>0.7212674617767334</v>
      </c>
      <c r="BE24" s="11">
        <f t="shared" ref="BE24" si="96">(1+BE26)*BD24</f>
        <v>0.7212674617767334</v>
      </c>
      <c r="BF24" s="11">
        <f t="shared" ref="BF24" si="97">(1+BF26)*BE24</f>
        <v>0.7212674617767334</v>
      </c>
      <c r="BG24" s="11">
        <f t="shared" ref="BG24" si="98">(1+BG26)*BF24</f>
        <v>0.7212674617767334</v>
      </c>
      <c r="BH24" s="11">
        <f t="shared" ref="BH24" si="99">(1+BH26)*BG24</f>
        <v>0.7212674617767334</v>
      </c>
      <c r="BI24" s="11">
        <f t="shared" ref="BI24" si="100">(1+BI26)*BH24</f>
        <v>0.7212674617767334</v>
      </c>
      <c r="BJ24" s="11">
        <f t="shared" ref="BJ24" si="101">(1+BJ26)*BI24</f>
        <v>0.7212674617767334</v>
      </c>
      <c r="BK24" s="11">
        <f t="shared" ref="BK24" si="102">(1+BK26)*BJ24</f>
        <v>0.7212674617767334</v>
      </c>
      <c r="BL24" s="11">
        <f t="shared" ref="BL24" si="103">(1+BL26)*BK24</f>
        <v>0.7212674617767334</v>
      </c>
      <c r="BM24" s="11">
        <f t="shared" ref="BM24" si="104">(1+BM26)*BL24</f>
        <v>0.7212674617767334</v>
      </c>
      <c r="BN24" s="11">
        <f t="shared" ref="BN24" si="105">(1+BN26)*BM24</f>
        <v>0.7212674617767334</v>
      </c>
      <c r="BO24" s="11">
        <f t="shared" ref="BO24" si="106">(1+BO26)*BN24</f>
        <v>0.7212674617767334</v>
      </c>
      <c r="BP24" s="11">
        <f t="shared" ref="BP24" si="107">(1+BP26)*BO24</f>
        <v>0.7212674617767334</v>
      </c>
      <c r="BQ24" s="11">
        <f t="shared" ref="BQ24" si="108">(1+BQ26)*BP24</f>
        <v>0.7212674617767334</v>
      </c>
      <c r="BR24" s="11">
        <f t="shared" ref="BR24" si="109">(1+BR26)*BQ24</f>
        <v>0.7212674617767334</v>
      </c>
      <c r="BS24" s="11">
        <f>(1+BS26)*BR24</f>
        <v>0.7212674617767334</v>
      </c>
      <c r="BT24" s="11">
        <f t="shared" ref="BT24:CE24" si="110">(1+BT26)*BS24</f>
        <v>0.7212674617767334</v>
      </c>
      <c r="BU24" s="11">
        <f t="shared" si="110"/>
        <v>0.7212674617767334</v>
      </c>
      <c r="BV24" s="11">
        <f t="shared" si="110"/>
        <v>0.7212674617767334</v>
      </c>
      <c r="BW24" s="11">
        <f t="shared" si="110"/>
        <v>0.7212674617767334</v>
      </c>
      <c r="BX24" s="11">
        <f t="shared" si="110"/>
        <v>0.7212674617767334</v>
      </c>
      <c r="BY24" s="11">
        <f t="shared" si="110"/>
        <v>0.7212674617767334</v>
      </c>
      <c r="BZ24" s="11">
        <f t="shared" si="110"/>
        <v>0.7212674617767334</v>
      </c>
      <c r="CA24" s="11">
        <f t="shared" si="110"/>
        <v>0.7212674617767334</v>
      </c>
      <c r="CB24" s="11">
        <f t="shared" si="110"/>
        <v>0.7212674617767334</v>
      </c>
      <c r="CC24" s="11">
        <f t="shared" si="110"/>
        <v>0.7212674617767334</v>
      </c>
      <c r="CD24" s="11">
        <f t="shared" si="110"/>
        <v>0.7212674617767334</v>
      </c>
      <c r="CE24" s="11" t="e">
        <f t="shared" si="110"/>
        <v>#VALUE!</v>
      </c>
    </row>
    <row r="25" spans="1:83">
      <c r="A25" s="39" t="s">
        <v>489</v>
      </c>
      <c r="C25" s="44" t="s">
        <v>758</v>
      </c>
      <c r="D25" s="276" t="s">
        <v>777</v>
      </c>
      <c r="E25" s="19">
        <f>((1+F23)*(1+F21)-(1-$E$1))*E28/(E17/E24)</f>
        <v>0.14559075963859927</v>
      </c>
      <c r="F25" s="19">
        <f>((1+G23)*(1+G21)-(1-$E$1))*F28/(F17/F24)</f>
        <v>0.16209478133989608</v>
      </c>
      <c r="G25" s="19">
        <f t="shared" ref="G25:AK25" si="111">((1+H23)*(1+H21)-(1-$E$1))*G28/(G17/G24)</f>
        <v>0.1806207679360767</v>
      </c>
      <c r="H25" s="19">
        <f t="shared" si="111"/>
        <v>0.20217309107722001</v>
      </c>
      <c r="I25" s="19">
        <f t="shared" si="111"/>
        <v>0.22630991850334575</v>
      </c>
      <c r="J25" s="19">
        <f t="shared" si="111"/>
        <v>0.25254389083157014</v>
      </c>
      <c r="K25" s="19">
        <f t="shared" si="111"/>
        <v>0.28179753356207854</v>
      </c>
      <c r="L25" s="19">
        <f t="shared" si="111"/>
        <v>0.3176999020646622</v>
      </c>
      <c r="M25" s="19">
        <f t="shared" si="111"/>
        <v>0.36311889303732237</v>
      </c>
      <c r="N25" s="19">
        <f t="shared" si="111"/>
        <v>0.42152296414779905</v>
      </c>
      <c r="O25" s="19">
        <f t="shared" si="111"/>
        <v>0.49059770636843852</v>
      </c>
      <c r="P25" s="19">
        <f t="shared" si="111"/>
        <v>0.57128680722634873</v>
      </c>
      <c r="Q25" s="19">
        <f t="shared" si="111"/>
        <v>0.66698796832530283</v>
      </c>
      <c r="R25" s="19">
        <f t="shared" si="111"/>
        <v>0.77314160090917172</v>
      </c>
      <c r="S25" s="19">
        <f t="shared" si="111"/>
        <v>0.89745167750715849</v>
      </c>
      <c r="T25" s="19">
        <f t="shared" si="111"/>
        <v>1.0454270786074678</v>
      </c>
      <c r="U25" s="19">
        <f t="shared" si="111"/>
        <v>1.2172450134155759</v>
      </c>
      <c r="V25" s="19">
        <f t="shared" si="111"/>
        <v>1.4172401460927284</v>
      </c>
      <c r="W25" s="19">
        <f t="shared" si="111"/>
        <v>1.651283887675141</v>
      </c>
      <c r="X25" s="19">
        <f t="shared" si="111"/>
        <v>1.9222559473719485</v>
      </c>
      <c r="Y25" s="19">
        <f t="shared" si="111"/>
        <v>2.2339005018819376</v>
      </c>
      <c r="Z25" s="19">
        <f t="shared" si="111"/>
        <v>2.5889608366057564</v>
      </c>
      <c r="AA25" s="19">
        <f t="shared" si="111"/>
        <v>2.9957134662932239</v>
      </c>
      <c r="AB25" s="19">
        <f t="shared" si="111"/>
        <v>3.4595301351616601</v>
      </c>
      <c r="AC25" s="19">
        <f t="shared" si="111"/>
        <v>3.9921644703879036</v>
      </c>
      <c r="AD25" s="19">
        <f t="shared" si="111"/>
        <v>4.6135909527343237</v>
      </c>
      <c r="AE25" s="19">
        <f t="shared" si="111"/>
        <v>5.3410308236548314</v>
      </c>
      <c r="AF25" s="19">
        <f t="shared" si="111"/>
        <v>6.197031551878994</v>
      </c>
      <c r="AG25" s="19">
        <f t="shared" si="111"/>
        <v>7.2004661139707862</v>
      </c>
      <c r="AH25" s="19">
        <f t="shared" si="111"/>
        <v>8.3874594180626545</v>
      </c>
      <c r="AI25" s="19">
        <f t="shared" si="111"/>
        <v>9.7961908372822624</v>
      </c>
      <c r="AJ25" s="19">
        <f t="shared" si="111"/>
        <v>11.488033123173764</v>
      </c>
      <c r="AK25" s="19">
        <f t="shared" si="111"/>
        <v>13.496813259982929</v>
      </c>
      <c r="AL25" s="19">
        <f>((1+AM23)*(1+AM21)-(1-$E$1))*AL28/(AL17/AL24)</f>
        <v>15.850026536024503</v>
      </c>
      <c r="AM25" s="19">
        <f t="shared" ref="AM25" si="112">((1+AN23)*(1+AN21)-(1-$E$1))*AM28/(AM17/AM24)</f>
        <v>18.631692813571249</v>
      </c>
      <c r="AN25" s="19">
        <f t="shared" ref="AN25" si="113">((1+AO23)*(1+AO21)-(1-$E$1))*AN28/(AN17/AN24)</f>
        <v>21.925953009283358</v>
      </c>
      <c r="AO25" s="19">
        <f t="shared" ref="AO25" si="114">((1+AP23)*(1+AP21)-(1-$E$1))*AO28/(AO17/AO24)</f>
        <v>25.738915177196461</v>
      </c>
      <c r="AP25" s="19">
        <f t="shared" ref="AP25" si="115">((1+AQ23)*(1+AQ21)-(1-$E$1))*AP28/(AP17/AP24)</f>
        <v>30.061299108433605</v>
      </c>
      <c r="AQ25" s="19">
        <f t="shared" ref="AQ25" si="116">((1+AR23)*(1+AR21)-(1-$E$1))*AQ28/(AQ17/AQ24)</f>
        <v>35.039446363495713</v>
      </c>
      <c r="AR25" s="19">
        <f t="shared" ref="AR25" si="117">((1+AS23)*(1+AS21)-(1-$E$1))*AR28/(AR17/AR24)</f>
        <v>40.995305370640828</v>
      </c>
      <c r="AS25" s="19">
        <f t="shared" ref="AS25" si="118">((1+AT23)*(1+AT21)-(1-$E$1))*AS28/(AS17/AS24)</f>
        <v>48.306713115810332</v>
      </c>
      <c r="AT25" s="19">
        <f t="shared" ref="AT25" si="119">((1+AU23)*(1+AU21)-(1-$E$1))*AT28/(AT17/AT24)</f>
        <v>56.893475180923083</v>
      </c>
      <c r="AU25" s="19">
        <f t="shared" ref="AU25" si="120">((1+AV23)*(1+AV21)-(1-$E$1))*AU28/(AU17/AU24)</f>
        <v>66.739548215295358</v>
      </c>
      <c r="AV25" s="19">
        <f t="shared" ref="AV25" si="121">((1+AW23)*(1+AW21)-(1-$E$1))*AV28/(AV17/AV24)</f>
        <v>78.379777200707721</v>
      </c>
      <c r="AW25" s="19">
        <f t="shared" ref="AW25" si="122">((1+AX23)*(1+AX21)-(1-$E$1))*AW28/(AW17/AW24)</f>
        <v>92.237070685507135</v>
      </c>
      <c r="AX25" s="19">
        <f t="shared" ref="AX25" si="123">((1+AY23)*(1+AY21)-(1-$E$1))*AX28/(AX17/AX24)</f>
        <v>108.75600732151517</v>
      </c>
      <c r="AY25" s="19">
        <f t="shared" ref="AY25" si="124">((1+AZ23)*(1+AZ21)-(1-$E$1))*AY28/(AY17/AY24)</f>
        <v>129.00147484497617</v>
      </c>
      <c r="AZ25" s="19">
        <f t="shared" ref="AZ25" si="125">((1+BA23)*(1+BA21)-(1-$E$1))*AZ28/(AZ17/AZ24)</f>
        <v>153.13426634681434</v>
      </c>
      <c r="BA25" s="19">
        <f t="shared" ref="BA25" si="126">((1+BB23)*(1+BB21)-(1-$E$1))*BA28/(BA17/BA24)</f>
        <v>181.33334633677853</v>
      </c>
      <c r="BB25" s="19">
        <f t="shared" ref="BB25" si="127">((1+BC23)*(1+BC21)-(1-$E$1))*BB28/(BB17/BB24)</f>
        <v>214.91246777794797</v>
      </c>
      <c r="BC25" s="19">
        <f t="shared" ref="BC25" si="128">((1+BD23)*(1+BD21)-(1-$E$1))*BC28/(BC17/BC24)</f>
        <v>255.78954132352627</v>
      </c>
      <c r="BD25" s="19">
        <f t="shared" ref="BD25" si="129">((1+BE23)*(1+BE21)-(1-$E$1))*BD28/(BD17/BD24)</f>
        <v>305.76088957468488</v>
      </c>
      <c r="BE25" s="19">
        <f t="shared" ref="BE25" si="130">((1+BF23)*(1+BF21)-(1-$E$1))*BE28/(BE17/BE24)</f>
        <v>365.59360608088741</v>
      </c>
      <c r="BF25" s="19">
        <f t="shared" ref="BF25" si="131">((1+BG23)*(1+BG21)-(1-$E$1))*BF28/(BF17/BF24)</f>
        <v>437.22038718798791</v>
      </c>
      <c r="BG25" s="19">
        <f t="shared" ref="BG25" si="132">((1+BH23)*(1+BH21)-(1-$E$1))*BG28/(BG17/BG24)</f>
        <v>522.95234897719661</v>
      </c>
      <c r="BH25" s="19">
        <f t="shared" ref="BH25" si="133">((1+BI23)*(1+BI21)-(1-$E$1))*BH28/(BH17/BH24)</f>
        <v>625.56964417626489</v>
      </c>
      <c r="BI25" s="19">
        <f t="shared" ref="BI25" si="134">((1+BJ23)*(1+BJ21)-(1-$E$1))*BI28/(BI17/BI24)</f>
        <v>747.88879178053639</v>
      </c>
      <c r="BJ25" s="19">
        <f t="shared" ref="BJ25" si="135">((1+BK23)*(1+BK21)-(1-$E$1))*BJ28/(BJ17/BJ24)</f>
        <v>888.97800912848186</v>
      </c>
      <c r="BK25" s="19">
        <f t="shared" ref="BK25" si="136">((1+BL23)*(1+BL21)-(1-$E$1))*BK28/(BK17/BK24)</f>
        <v>1045.9086538300558</v>
      </c>
      <c r="BL25" s="19">
        <f t="shared" ref="BL25" si="137">((1+BM23)*(1+BM21)-(1-$E$1))*BL28/(BL17/BL24)</f>
        <v>1213.7607987593981</v>
      </c>
      <c r="BM25" s="19">
        <f t="shared" ref="BM25" si="138">((1+BN23)*(1+BN21)-(1-$E$1))*BM28/(BM17/BM24)</f>
        <v>1407.5099972019664</v>
      </c>
      <c r="BN25" s="19">
        <f t="shared" ref="BN25" si="139">((1+BO23)*(1+BO21)-(1-$E$1))*BN28/(BN17/BN24)</f>
        <v>1635.384466067597</v>
      </c>
      <c r="BO25" s="19">
        <f t="shared" ref="BO25" si="140">((1+BP23)*(1+BP21)-(1-$E$1))*BO28/(BO17/BO24)</f>
        <v>1899.4998853785175</v>
      </c>
      <c r="BP25" s="19">
        <f t="shared" ref="BP25" si="141">((1+BQ23)*(1+BQ21)-(1-$E$1))*BP28/(BP17/BP24)</f>
        <v>2226.1420065513357</v>
      </c>
      <c r="BQ25" s="19">
        <f t="shared" ref="BQ25" si="142">((1+BR23)*(1+BR21)-(1-$E$1))*BQ28/(BQ17/BQ24)</f>
        <v>2613.7897422419569</v>
      </c>
      <c r="BR25" s="19">
        <f>((1+BS23)*(1+BS21)-(1-$E$1))*BR28/(BR17/BR24)</f>
        <v>3072.2658509848948</v>
      </c>
      <c r="BS25" s="19">
        <f>((1+BT23)*(1+BT21)-(1-$E$1))*BS28/(BS17/BS24)</f>
        <v>3620.470183994179</v>
      </c>
      <c r="BT25" s="19">
        <f t="shared" ref="BT25:CD25" si="143">((1+BU23)*(1+BU21)-(1-$E$1))*BT28/(BT17/BT24)</f>
        <v>4267.7917888149032</v>
      </c>
      <c r="BU25" s="19">
        <f t="shared" si="143"/>
        <v>5027.6692270042204</v>
      </c>
      <c r="BV25" s="19">
        <f t="shared" si="143"/>
        <v>5931.0354688229327</v>
      </c>
      <c r="BW25" s="19">
        <f t="shared" si="143"/>
        <v>6997.8989592436519</v>
      </c>
      <c r="BX25" s="19">
        <f t="shared" si="143"/>
        <v>8270.0273854096922</v>
      </c>
      <c r="BY25" s="19">
        <f t="shared" si="143"/>
        <v>9783.3893872777426</v>
      </c>
      <c r="BZ25" s="19">
        <f t="shared" si="143"/>
        <v>11580.981422534011</v>
      </c>
      <c r="CA25" s="19">
        <f t="shared" si="143"/>
        <v>13732.148581697833</v>
      </c>
      <c r="CB25" s="19">
        <f t="shared" si="143"/>
        <v>16285.817499825533</v>
      </c>
      <c r="CC25" s="19">
        <f t="shared" si="143"/>
        <v>19332.933143103681</v>
      </c>
      <c r="CD25" s="19" t="e">
        <f t="shared" si="143"/>
        <v>#VALUE!</v>
      </c>
      <c r="CE25" s="19" t="e">
        <f>((1+#REF!)*(1+#REF!)-(1-$E$1))*CE28/(CE17/CE24)</f>
        <v>#REF!</v>
      </c>
    </row>
    <row r="26" spans="1:83">
      <c r="B26"/>
      <c r="C26" s="277" t="s">
        <v>749</v>
      </c>
      <c r="D26" s="276" t="s">
        <v>761</v>
      </c>
      <c r="E26" s="11"/>
      <c r="F26" s="11">
        <f>((1-$E$1)+(E17/E24)*E25/E28)/(1+F29)-1</f>
        <v>0</v>
      </c>
      <c r="G26" s="11">
        <f t="shared" ref="G26:AL26" si="144">((1-$E$1)+(F17/F24)*F25/F28)/(1+G29)-1</f>
        <v>0</v>
      </c>
      <c r="H26" s="11">
        <f t="shared" si="144"/>
        <v>0</v>
      </c>
      <c r="I26" s="11">
        <f t="shared" si="144"/>
        <v>0</v>
      </c>
      <c r="J26" s="11">
        <f t="shared" si="144"/>
        <v>0</v>
      </c>
      <c r="K26" s="11">
        <f t="shared" si="144"/>
        <v>0</v>
      </c>
      <c r="L26" s="11">
        <f t="shared" si="144"/>
        <v>0</v>
      </c>
      <c r="M26" s="11">
        <f t="shared" si="144"/>
        <v>0</v>
      </c>
      <c r="N26" s="11">
        <f t="shared" si="144"/>
        <v>0</v>
      </c>
      <c r="O26" s="11">
        <f t="shared" si="144"/>
        <v>0</v>
      </c>
      <c r="P26" s="11">
        <f t="shared" si="144"/>
        <v>0</v>
      </c>
      <c r="Q26" s="11">
        <f t="shared" si="144"/>
        <v>0</v>
      </c>
      <c r="R26" s="11">
        <f t="shared" si="144"/>
        <v>0</v>
      </c>
      <c r="S26" s="11">
        <f t="shared" si="144"/>
        <v>0</v>
      </c>
      <c r="T26" s="11">
        <f t="shared" si="144"/>
        <v>0</v>
      </c>
      <c r="U26" s="11">
        <f t="shared" si="144"/>
        <v>0</v>
      </c>
      <c r="V26" s="11">
        <f t="shared" si="144"/>
        <v>0</v>
      </c>
      <c r="W26" s="11">
        <f t="shared" si="144"/>
        <v>0</v>
      </c>
      <c r="X26" s="11">
        <f t="shared" si="144"/>
        <v>0</v>
      </c>
      <c r="Y26" s="11">
        <f t="shared" si="144"/>
        <v>0</v>
      </c>
      <c r="Z26" s="11">
        <f t="shared" si="144"/>
        <v>0</v>
      </c>
      <c r="AA26" s="11">
        <f t="shared" si="144"/>
        <v>0</v>
      </c>
      <c r="AB26" s="11">
        <f t="shared" si="144"/>
        <v>0</v>
      </c>
      <c r="AC26" s="11">
        <f t="shared" si="144"/>
        <v>0</v>
      </c>
      <c r="AD26" s="11">
        <f t="shared" si="144"/>
        <v>0</v>
      </c>
      <c r="AE26" s="11">
        <f t="shared" si="144"/>
        <v>0</v>
      </c>
      <c r="AF26" s="11">
        <f t="shared" si="144"/>
        <v>0</v>
      </c>
      <c r="AG26" s="11">
        <f t="shared" si="144"/>
        <v>0</v>
      </c>
      <c r="AH26" s="11">
        <f t="shared" si="144"/>
        <v>0</v>
      </c>
      <c r="AI26" s="11">
        <f t="shared" si="144"/>
        <v>0</v>
      </c>
      <c r="AJ26" s="11">
        <f t="shared" si="144"/>
        <v>0</v>
      </c>
      <c r="AK26" s="11">
        <f t="shared" si="144"/>
        <v>0</v>
      </c>
      <c r="AL26" s="11">
        <f t="shared" si="144"/>
        <v>0</v>
      </c>
      <c r="AM26" s="11">
        <f t="shared" ref="AM26" si="145">((1-$E$1)+(AL17/AL24)*AL25/AL28)/(1+AM29)-1</f>
        <v>0</v>
      </c>
      <c r="AN26" s="11">
        <f t="shared" ref="AN26" si="146">((1-$E$1)+(AM17/AM24)*AM25/AM28)/(1+AN29)-1</f>
        <v>0</v>
      </c>
      <c r="AO26" s="11">
        <f t="shared" ref="AO26" si="147">((1-$E$1)+(AN17/AN24)*AN25/AN28)/(1+AO29)-1</f>
        <v>0</v>
      </c>
      <c r="AP26" s="11">
        <f t="shared" ref="AP26" si="148">((1-$E$1)+(AO17/AO24)*AO25/AO28)/(1+AP29)-1</f>
        <v>0</v>
      </c>
      <c r="AQ26" s="11">
        <f t="shared" ref="AQ26" si="149">((1-$E$1)+(AP17/AP24)*AP25/AP28)/(1+AQ29)-1</f>
        <v>0</v>
      </c>
      <c r="AR26" s="11">
        <f t="shared" ref="AR26" si="150">((1-$E$1)+(AQ17/AQ24)*AQ25/AQ28)/(1+AR29)-1</f>
        <v>0</v>
      </c>
      <c r="AS26" s="11">
        <f t="shared" ref="AS26" si="151">((1-$E$1)+(AR17/AR24)*AR25/AR28)/(1+AS29)-1</f>
        <v>0</v>
      </c>
      <c r="AT26" s="11">
        <f t="shared" ref="AT26" si="152">((1-$E$1)+(AS17/AS24)*AS25/AS28)/(1+AT29)-1</f>
        <v>0</v>
      </c>
      <c r="AU26" s="11">
        <f t="shared" ref="AU26" si="153">((1-$E$1)+(AT17/AT24)*AT25/AT28)/(1+AU29)-1</f>
        <v>0</v>
      </c>
      <c r="AV26" s="11">
        <f t="shared" ref="AV26" si="154">((1-$E$1)+(AU17/AU24)*AU25/AU28)/(1+AV29)-1</f>
        <v>0</v>
      </c>
      <c r="AW26" s="11">
        <f t="shared" ref="AW26" si="155">((1-$E$1)+(AV17/AV24)*AV25/AV28)/(1+AW29)-1</f>
        <v>0</v>
      </c>
      <c r="AX26" s="11">
        <f t="shared" ref="AX26" si="156">((1-$E$1)+(AW17/AW24)*AW25/AW28)/(1+AX29)-1</f>
        <v>0</v>
      </c>
      <c r="AY26" s="11">
        <f t="shared" ref="AY26" si="157">((1-$E$1)+(AX17/AX24)*AX25/AX28)/(1+AY29)-1</f>
        <v>0</v>
      </c>
      <c r="AZ26" s="11">
        <f t="shared" ref="AZ26" si="158">((1-$E$1)+(AY17/AY24)*AY25/AY28)/(1+AZ29)-1</f>
        <v>0</v>
      </c>
      <c r="BA26" s="11">
        <f t="shared" ref="BA26" si="159">((1-$E$1)+(AZ17/AZ24)*AZ25/AZ28)/(1+BA29)-1</f>
        <v>0</v>
      </c>
      <c r="BB26" s="11">
        <f t="shared" ref="BB26" si="160">((1-$E$1)+(BA17/BA24)*BA25/BA28)/(1+BB29)-1</f>
        <v>0</v>
      </c>
      <c r="BC26" s="11">
        <f t="shared" ref="BC26" si="161">((1-$E$1)+(BB17/BB24)*BB25/BB28)/(1+BC29)-1</f>
        <v>0</v>
      </c>
      <c r="BD26" s="11">
        <f t="shared" ref="BD26" si="162">((1-$E$1)+(BC17/BC24)*BC25/BC28)/(1+BD29)-1</f>
        <v>0</v>
      </c>
      <c r="BE26" s="11">
        <f t="shared" ref="BE26" si="163">((1-$E$1)+(BD17/BD24)*BD25/BD28)/(1+BE29)-1</f>
        <v>0</v>
      </c>
      <c r="BF26" s="11">
        <f t="shared" ref="BF26" si="164">((1-$E$1)+(BE17/BE24)*BE25/BE28)/(1+BF29)-1</f>
        <v>0</v>
      </c>
      <c r="BG26" s="11">
        <f t="shared" ref="BG26" si="165">((1-$E$1)+(BF17/BF24)*BF25/BF28)/(1+BG29)-1</f>
        <v>0</v>
      </c>
      <c r="BH26" s="11">
        <f t="shared" ref="BH26" si="166">((1-$E$1)+(BG17/BG24)*BG25/BG28)/(1+BH29)-1</f>
        <v>0</v>
      </c>
      <c r="BI26" s="11">
        <f t="shared" ref="BI26" si="167">((1-$E$1)+(BH17/BH24)*BH25/BH28)/(1+BI29)-1</f>
        <v>0</v>
      </c>
      <c r="BJ26" s="11">
        <f t="shared" ref="BJ26" si="168">((1-$E$1)+(BI17/BI24)*BI25/BI28)/(1+BJ29)-1</f>
        <v>0</v>
      </c>
      <c r="BK26" s="11">
        <f t="shared" ref="BK26" si="169">((1-$E$1)+(BJ17/BJ24)*BJ25/BJ28)/(1+BK29)-1</f>
        <v>0</v>
      </c>
      <c r="BL26" s="11">
        <f t="shared" ref="BL26" si="170">((1-$E$1)+(BK17/BK24)*BK25/BK28)/(1+BL29)-1</f>
        <v>0</v>
      </c>
      <c r="BM26" s="11">
        <f t="shared" ref="BM26" si="171">((1-$E$1)+(BL17/BL24)*BL25/BL28)/(1+BM29)-1</f>
        <v>0</v>
      </c>
      <c r="BN26" s="11">
        <f t="shared" ref="BN26" si="172">((1-$E$1)+(BM17/BM24)*BM25/BM28)/(1+BN29)-1</f>
        <v>0</v>
      </c>
      <c r="BO26" s="11">
        <f t="shared" ref="BO26" si="173">((1-$E$1)+(BN17/BN24)*BN25/BN28)/(1+BO29)-1</f>
        <v>0</v>
      </c>
      <c r="BP26" s="11">
        <f t="shared" ref="BP26" si="174">((1-$E$1)+(BO17/BO24)*BO25/BO28)/(1+BP29)-1</f>
        <v>0</v>
      </c>
      <c r="BQ26" s="11">
        <f t="shared" ref="BQ26" si="175">((1-$E$1)+(BP17/BP24)*BP25/BP28)/(1+BQ29)-1</f>
        <v>0</v>
      </c>
      <c r="BR26" s="11">
        <f t="shared" ref="BR26" si="176">((1-$E$1)+(BQ17/BQ24)*BQ25/BQ28)/(1+BR29)-1</f>
        <v>0</v>
      </c>
      <c r="BS26" s="11">
        <f>((1-$E$1)+(BR17/BR24)*BR25/BR28)/(1+BS29)-1</f>
        <v>0</v>
      </c>
      <c r="BT26" s="11">
        <f t="shared" ref="BT26:CE26" si="177">((1-$E$1)+(BS17/BS24)*BS25/BS28)/(1+BT29)-1</f>
        <v>0</v>
      </c>
      <c r="BU26" s="11">
        <f t="shared" si="177"/>
        <v>0</v>
      </c>
      <c r="BV26" s="11">
        <f t="shared" si="177"/>
        <v>0</v>
      </c>
      <c r="BW26" s="11">
        <f t="shared" si="177"/>
        <v>0</v>
      </c>
      <c r="BX26" s="11">
        <f t="shared" si="177"/>
        <v>0</v>
      </c>
      <c r="BY26" s="11">
        <f t="shared" si="177"/>
        <v>0</v>
      </c>
      <c r="BZ26" s="11">
        <f t="shared" si="177"/>
        <v>0</v>
      </c>
      <c r="CA26" s="11">
        <f t="shared" si="177"/>
        <v>0</v>
      </c>
      <c r="CB26" s="11">
        <f t="shared" si="177"/>
        <v>0</v>
      </c>
      <c r="CC26" s="11">
        <f t="shared" si="177"/>
        <v>0</v>
      </c>
      <c r="CD26" s="11">
        <f t="shared" si="177"/>
        <v>0</v>
      </c>
      <c r="CE26" s="11" t="e">
        <f t="shared" si="177"/>
        <v>#VALUE!</v>
      </c>
    </row>
    <row r="27" spans="1:83">
      <c r="C27" s="45" t="s">
        <v>774</v>
      </c>
      <c r="D27" s="276" t="s">
        <v>752</v>
      </c>
      <c r="E27" s="11">
        <f>InputDataA_GeneralAssumptions!I24</f>
        <v>2.6847509250044794</v>
      </c>
      <c r="F27" s="11">
        <f>E27*(1+F22)/(1+F20)</f>
        <v>2.6556494735430971</v>
      </c>
      <c r="G27" s="11">
        <f t="shared" ref="G27:AL27" si="178">F27*(1+G22)/(1+G20)</f>
        <v>2.6284908536503706</v>
      </c>
      <c r="H27" s="11">
        <f t="shared" si="178"/>
        <v>2.6031453606444157</v>
      </c>
      <c r="I27" s="11">
        <f t="shared" si="178"/>
        <v>2.5794919490111181</v>
      </c>
      <c r="J27" s="11">
        <f t="shared" si="178"/>
        <v>2.5574176543125393</v>
      </c>
      <c r="K27" s="11">
        <f t="shared" si="178"/>
        <v>2.5368170536890866</v>
      </c>
      <c r="L27" s="11">
        <f t="shared" si="178"/>
        <v>2.5175917623789035</v>
      </c>
      <c r="M27" s="11">
        <f t="shared" si="178"/>
        <v>2.4996499638499508</v>
      </c>
      <c r="N27" s="11">
        <f t="shared" si="178"/>
        <v>2.4829059713007715</v>
      </c>
      <c r="O27" s="11">
        <f t="shared" si="178"/>
        <v>2.467279818435741</v>
      </c>
      <c r="P27" s="11">
        <f t="shared" si="178"/>
        <v>2.4526968775604319</v>
      </c>
      <c r="Q27" s="11">
        <f t="shared" si="178"/>
        <v>2.4390875031731718</v>
      </c>
      <c r="R27" s="11">
        <f t="shared" si="178"/>
        <v>2.4263866993506582</v>
      </c>
      <c r="S27" s="11">
        <f t="shared" si="178"/>
        <v>2.4145338093391251</v>
      </c>
      <c r="T27" s="11">
        <f t="shared" si="178"/>
        <v>2.4034722258686001</v>
      </c>
      <c r="U27" s="11">
        <f t="shared" si="178"/>
        <v>2.3931491208067674</v>
      </c>
      <c r="V27" s="11">
        <f t="shared" si="178"/>
        <v>2.3835151928613163</v>
      </c>
      <c r="W27" s="11">
        <f t="shared" si="178"/>
        <v>2.3745244321258379</v>
      </c>
      <c r="X27" s="11">
        <f t="shared" si="178"/>
        <v>2.3661339003447908</v>
      </c>
      <c r="Y27" s="11">
        <f t="shared" si="178"/>
        <v>2.3583035258481209</v>
      </c>
      <c r="Z27" s="11">
        <f t="shared" si="178"/>
        <v>2.3509959121761721</v>
      </c>
      <c r="AA27" s="11">
        <f t="shared" si="178"/>
        <v>2.3441761594809245</v>
      </c>
      <c r="AB27" s="11">
        <f t="shared" si="178"/>
        <v>2.3378116978506034</v>
      </c>
      <c r="AC27" s="11">
        <f t="shared" si="178"/>
        <v>2.3318721317616364</v>
      </c>
      <c r="AD27" s="11">
        <f t="shared" si="178"/>
        <v>2.3263290949151054</v>
      </c>
      <c r="AE27" s="11">
        <f t="shared" si="178"/>
        <v>2.321156114764404</v>
      </c>
      <c r="AF27" s="11">
        <f t="shared" si="178"/>
        <v>2.3163284860871216</v>
      </c>
      <c r="AG27" s="11">
        <f t="shared" si="178"/>
        <v>2.3118231529973441</v>
      </c>
      <c r="AH27" s="11">
        <f t="shared" si="178"/>
        <v>2.3076185988348894</v>
      </c>
      <c r="AI27" s="11">
        <f t="shared" si="178"/>
        <v>2.3036947434056163</v>
      </c>
      <c r="AJ27" s="11">
        <f t="shared" si="178"/>
        <v>2.3000328470820239</v>
      </c>
      <c r="AK27" s="11">
        <f t="shared" si="178"/>
        <v>2.2966154213061656</v>
      </c>
      <c r="AL27" s="11">
        <f t="shared" si="178"/>
        <v>2.2934261450674422</v>
      </c>
      <c r="AM27" s="11">
        <f t="shared" ref="AM27" si="179">AL27*(1+AM22)/(1+AM20)</f>
        <v>2.2904497869563931</v>
      </c>
      <c r="AN27" s="11">
        <f t="shared" ref="AN27" si="180">AM27*(1+AN22)/(1+AN20)</f>
        <v>2.287672132422224</v>
      </c>
      <c r="AO27" s="11">
        <f t="shared" ref="AO27" si="181">AN27*(1+AO22)/(1+AO20)</f>
        <v>2.2850799158866701</v>
      </c>
      <c r="AP27" s="11">
        <f t="shared" ref="AP27" si="182">AO27*(1+AP22)/(1+AP20)</f>
        <v>2.2826607573899822</v>
      </c>
      <c r="AQ27" s="11">
        <f t="shared" ref="AQ27" si="183">AP27*(1+AQ22)/(1+AQ20)</f>
        <v>2.2804031034664658</v>
      </c>
      <c r="AR27" s="11">
        <f t="shared" ref="AR27" si="184">AQ27*(1+AR22)/(1+AR20)</f>
        <v>2.2782961719672077</v>
      </c>
      <c r="AS27" s="11">
        <f t="shared" ref="AS27" si="185">AR27*(1+AS22)/(1+AS20)</f>
        <v>2.2763299005664743</v>
      </c>
      <c r="AT27" s="11">
        <f t="shared" ref="AT27" si="186">AS27*(1+AT22)/(1+AT20)</f>
        <v>2.2744948987058522</v>
      </c>
      <c r="AU27" s="11">
        <f t="shared" ref="AU27" si="187">AT27*(1+AU22)/(1+AU20)</f>
        <v>2.272782402746631</v>
      </c>
      <c r="AV27" s="11">
        <f t="shared" ref="AV27" si="188">AU27*(1+AV22)/(1+AV20)</f>
        <v>2.2711842341162432</v>
      </c>
      <c r="AW27" s="11">
        <f t="shared" ref="AW27" si="189">AV27*(1+AW22)/(1+AW20)</f>
        <v>2.2696927602488737</v>
      </c>
      <c r="AX27" s="11">
        <f t="shared" ref="AX27" si="190">AW27*(1+AX22)/(1+AX20)</f>
        <v>2.2683008581336961</v>
      </c>
      <c r="AY27" s="11">
        <f t="shared" ref="AY27" si="191">AX27*(1+AY22)/(1+AY20)</f>
        <v>2.2670018802966578</v>
      </c>
      <c r="AZ27" s="11">
        <f t="shared" ref="AZ27" si="192">AY27*(1+AZ22)/(1+AZ20)</f>
        <v>2.2657896230533372</v>
      </c>
      <c r="BA27" s="11">
        <f t="shared" ref="BA27" si="193">AZ27*(1+BA22)/(1+BA20)</f>
        <v>2.2646582968812647</v>
      </c>
      <c r="BB27" s="11">
        <f t="shared" ref="BB27" si="194">BA27*(1+BB22)/(1+BB20)</f>
        <v>2.2636024987702057</v>
      </c>
      <c r="BC27" s="11">
        <f t="shared" ref="BC27" si="195">BB27*(1+BC22)/(1+BC20)</f>
        <v>2.2626171864183537</v>
      </c>
      <c r="BD27" s="11">
        <f t="shared" ref="BD27" si="196">BC27*(1+BD22)/(1+BD20)</f>
        <v>2.2616976541512073</v>
      </c>
      <c r="BE27" s="11">
        <f t="shared" ref="BE27" si="197">BD27*(1+BE22)/(1+BE20)</f>
        <v>2.2608395104481116</v>
      </c>
      <c r="BF27" s="11">
        <f t="shared" ref="BF27" si="198">BE27*(1+BF22)/(1+BF20)</f>
        <v>2.2600386569691495</v>
      </c>
      <c r="BG27" s="11">
        <f t="shared" ref="BG27" si="199">BF27*(1+BG22)/(1+BG20)</f>
        <v>2.2592912689822038</v>
      </c>
      <c r="BH27" s="11">
        <f t="shared" ref="BH27" si="200">BG27*(1+BH22)/(1+BH20)</f>
        <v>2.258593777096729</v>
      </c>
      <c r="BI27" s="11">
        <f t="shared" ref="BI27" si="201">BH27*(1+BI22)/(1+BI20)</f>
        <v>2.257942850216982</v>
      </c>
      <c r="BJ27" s="11">
        <f t="shared" ref="BJ27" si="202">BI27*(1+BJ22)/(1+BJ20)</f>
        <v>2.2573353796333078</v>
      </c>
      <c r="BK27" s="11">
        <f t="shared" ref="BK27" si="203">BJ27*(1+BK22)/(1+BK20)</f>
        <v>2.2567684641755021</v>
      </c>
      <c r="BL27" s="11">
        <f t="shared" ref="BL27" si="204">BK27*(1+BL22)/(1+BL20)</f>
        <v>2.2562393963573468</v>
      </c>
      <c r="BM27" s="11">
        <f t="shared" ref="BM27" si="205">BL27*(1+BM22)/(1+BM20)</f>
        <v>2.2557456494461374</v>
      </c>
      <c r="BN27" s="11">
        <f t="shared" ref="BN27" si="206">BM27*(1+BN22)/(1+BN20)</f>
        <v>2.2552848653954682</v>
      </c>
      <c r="BO27" s="11">
        <f t="shared" ref="BO27" si="207">BN27*(1+BO22)/(1+BO20)</f>
        <v>2.2548548435836224</v>
      </c>
      <c r="BP27" s="11">
        <f t="shared" ref="BP27" si="208">BO27*(1+BP22)/(1+BP20)</f>
        <v>2.254453530303802</v>
      </c>
      <c r="BQ27" s="11">
        <f t="shared" ref="BQ27" si="209">BP27*(1+BQ22)/(1+BQ20)</f>
        <v>2.2540790089559923</v>
      </c>
      <c r="BR27" s="11">
        <f t="shared" ref="BR27" si="210">BQ27*(1+BR22)/(1+BR20)</f>
        <v>2.2537294908936243</v>
      </c>
      <c r="BS27" s="11">
        <f>BR27*(1+BS22)/(1+BS20)</f>
        <v>2.2534033068813217</v>
      </c>
      <c r="BT27" s="11">
        <f t="shared" ref="BT27:CE27" si="211">BS27*(1+BT22)/(1+BT20)</f>
        <v>2.253098899122933</v>
      </c>
      <c r="BU27" s="11">
        <f t="shared" si="211"/>
        <v>2.2528148138217778</v>
      </c>
      <c r="BV27" s="11">
        <f t="shared" si="211"/>
        <v>2.2525496942375729</v>
      </c>
      <c r="BW27" s="11">
        <f t="shared" si="211"/>
        <v>2.2523022742068881</v>
      </c>
      <c r="BX27" s="11">
        <f t="shared" si="211"/>
        <v>2.2520713720961765</v>
      </c>
      <c r="BY27" s="11">
        <f t="shared" si="211"/>
        <v>2.2518558851585042</v>
      </c>
      <c r="BZ27" s="11">
        <f t="shared" si="211"/>
        <v>2.2516547842670298</v>
      </c>
      <c r="CA27" s="11">
        <f t="shared" si="211"/>
        <v>2.2514671090000795</v>
      </c>
      <c r="CB27" s="11">
        <f t="shared" si="211"/>
        <v>2.2512919630543471</v>
      </c>
      <c r="CC27" s="11">
        <f t="shared" si="211"/>
        <v>2.2511285099643117</v>
      </c>
      <c r="CD27" s="11">
        <f t="shared" si="211"/>
        <v>2.2509759691074249</v>
      </c>
      <c r="CE27" s="11" t="e">
        <f t="shared" si="211"/>
        <v>#VALUE!</v>
      </c>
    </row>
    <row r="28" spans="1:83">
      <c r="C28" s="277" t="s">
        <v>729</v>
      </c>
      <c r="D28" s="276" t="s">
        <v>751</v>
      </c>
      <c r="E28" s="11">
        <f>InputDataA_GeneralAssumptions!D24</f>
        <v>0.78204928785562799</v>
      </c>
      <c r="F28" s="11">
        <f>E28*(1+F30)/(1+F20)</f>
        <v>0.88658107790922236</v>
      </c>
      <c r="G28" s="11">
        <f t="shared" ref="G28:AL28" si="212">F28*(1+G30)/(1+G20)</f>
        <v>1.0022111774713605</v>
      </c>
      <c r="H28" s="11">
        <f t="shared" si="212"/>
        <v>1.1303801013357224</v>
      </c>
      <c r="I28" s="11">
        <f t="shared" si="212"/>
        <v>1.2734365880979632</v>
      </c>
      <c r="J28" s="11">
        <f t="shared" si="212"/>
        <v>1.4331887318667496</v>
      </c>
      <c r="K28" s="11">
        <f t="shared" si="212"/>
        <v>1.6108853036377133</v>
      </c>
      <c r="L28" s="11">
        <f t="shared" si="212"/>
        <v>1.8086128051769745</v>
      </c>
      <c r="M28" s="11">
        <f t="shared" si="212"/>
        <v>2.0318869304778255</v>
      </c>
      <c r="N28" s="11">
        <f t="shared" si="212"/>
        <v>2.2887503749563618</v>
      </c>
      <c r="O28" s="11">
        <f t="shared" si="212"/>
        <v>2.5902370978564129</v>
      </c>
      <c r="P28" s="11">
        <f t="shared" si="212"/>
        <v>2.9446091013620497</v>
      </c>
      <c r="Q28" s="11">
        <f t="shared" si="212"/>
        <v>3.3606548721584724</v>
      </c>
      <c r="R28" s="11">
        <f t="shared" si="212"/>
        <v>3.8500500909295967</v>
      </c>
      <c r="S28" s="11">
        <f t="shared" si="212"/>
        <v>4.4194855142304723</v>
      </c>
      <c r="T28" s="11">
        <f t="shared" si="212"/>
        <v>5.08282459542965</v>
      </c>
      <c r="U28" s="11">
        <f t="shared" si="212"/>
        <v>5.8586302079268844</v>
      </c>
      <c r="V28" s="11">
        <f t="shared" si="212"/>
        <v>6.7647592262227638</v>
      </c>
      <c r="W28" s="11">
        <f t="shared" si="212"/>
        <v>7.822437513082483</v>
      </c>
      <c r="X28" s="11">
        <f t="shared" si="212"/>
        <v>9.0575944386573806</v>
      </c>
      <c r="Y28" s="11">
        <f t="shared" si="212"/>
        <v>10.497732021213181</v>
      </c>
      <c r="Z28" s="11">
        <f t="shared" si="212"/>
        <v>12.172690894336052</v>
      </c>
      <c r="AA28" s="11">
        <f t="shared" si="212"/>
        <v>14.113566663696911</v>
      </c>
      <c r="AB28" s="11">
        <f t="shared" si="212"/>
        <v>16.358029545079617</v>
      </c>
      <c r="AC28" s="11">
        <f t="shared" si="212"/>
        <v>18.9471894856934</v>
      </c>
      <c r="AD28" s="11">
        <f t="shared" si="212"/>
        <v>21.931637435321974</v>
      </c>
      <c r="AE28" s="11">
        <f t="shared" si="212"/>
        <v>25.378988502892526</v>
      </c>
      <c r="AF28" s="11">
        <f t="shared" si="212"/>
        <v>29.370399984008685</v>
      </c>
      <c r="AG28" s="11">
        <f t="shared" si="212"/>
        <v>34.005108418587682</v>
      </c>
      <c r="AH28" s="11">
        <f t="shared" si="212"/>
        <v>39.39600212196018</v>
      </c>
      <c r="AI28" s="11">
        <f t="shared" si="212"/>
        <v>45.685746384973157</v>
      </c>
      <c r="AJ28" s="11">
        <f t="shared" si="212"/>
        <v>53.047371835392156</v>
      </c>
      <c r="AK28" s="11">
        <f t="shared" si="212"/>
        <v>61.705384720728503</v>
      </c>
      <c r="AL28" s="11">
        <f t="shared" si="212"/>
        <v>71.906553381756595</v>
      </c>
      <c r="AM28" s="11">
        <f t="shared" ref="AM28" si="213">AL28*(1+AM30)/(1+AM20)</f>
        <v>83.912699733756881</v>
      </c>
      <c r="AN28" s="11">
        <f t="shared" ref="AN28" si="214">AM28*(1+AN30)/(1+AN20)</f>
        <v>98.054936232302026</v>
      </c>
      <c r="AO28" s="11">
        <f t="shared" ref="AO28" si="215">AN28*(1+AO30)/(1+AO20)</f>
        <v>114.73050519572756</v>
      </c>
      <c r="AP28" s="11">
        <f t="shared" ref="AP28" si="216">AO28*(1+AP30)/(1+AP20)</f>
        <v>134.32379195090934</v>
      </c>
      <c r="AQ28" s="11">
        <f t="shared" ref="AQ28" si="217">AP28*(1+AQ30)/(1+AQ20)</f>
        <v>157.19197375642429</v>
      </c>
      <c r="AR28" s="11">
        <f t="shared" ref="AR28" si="218">AQ28*(1+AR30)/(1+AR20)</f>
        <v>183.81759159707252</v>
      </c>
      <c r="AS28" s="11">
        <f t="shared" ref="AS28" si="219">AR28*(1+AS30)/(1+AS20)</f>
        <v>214.97333141786433</v>
      </c>
      <c r="AT28" s="11">
        <f t="shared" ref="AT28" si="220">AS28*(1+AT30)/(1+AT20)</f>
        <v>251.76262734252063</v>
      </c>
      <c r="AU28" s="11">
        <f t="shared" ref="AU28" si="221">AT28*(1+AU30)/(1+AU20)</f>
        <v>295.15874713208342</v>
      </c>
      <c r="AV28" s="11">
        <f t="shared" ref="AV28" si="222">AU28*(1+AV30)/(1+AV20)</f>
        <v>346.07331391074712</v>
      </c>
      <c r="AW28" s="11">
        <f t="shared" ref="AW28" si="223">AV28*(1+AW30)/(1+AW20)</f>
        <v>405.89475750200575</v>
      </c>
      <c r="AX28" s="11">
        <f t="shared" ref="AX28" si="224">AW28*(1+AX30)/(1+AX20)</f>
        <v>476.35693847690322</v>
      </c>
      <c r="AY28" s="11">
        <f t="shared" ref="AY28" si="225">AX28*(1+AY30)/(1+AY20)</f>
        <v>559.5438708598258</v>
      </c>
      <c r="AZ28" s="11">
        <f t="shared" ref="AZ28" si="226">AY28*(1+AZ30)/(1+AZ20)</f>
        <v>658.47617592632707</v>
      </c>
      <c r="BA28" s="11">
        <f t="shared" ref="BA28" si="227">AZ28*(1+BA30)/(1+BA20)</f>
        <v>776.18787134272804</v>
      </c>
      <c r="BB28" s="11">
        <f t="shared" ref="BB28" si="228">BA28*(1+BB30)/(1+BB20)</f>
        <v>915.74340230986093</v>
      </c>
      <c r="BC28" s="11">
        <f t="shared" ref="BC28" si="229">BB28*(1+BC30)/(1+BC20)</f>
        <v>1081.3393631285828</v>
      </c>
      <c r="BD28" s="11">
        <f t="shared" ref="BD28" si="230">BC28*(1+BD30)/(1+BD20)</f>
        <v>1278.8382510265699</v>
      </c>
      <c r="BE28" s="11">
        <f t="shared" ref="BE28" si="231">BD28*(1+BE30)/(1+BE20)</f>
        <v>1515.5714476221426</v>
      </c>
      <c r="BF28" s="11">
        <f t="shared" ref="BF28" si="232">BE28*(1+BF30)/(1+BF20)</f>
        <v>1799.2691774901944</v>
      </c>
      <c r="BG28" s="11">
        <f t="shared" ref="BG28" si="233">BF28*(1+BG30)/(1+BG20)</f>
        <v>2139.174754338625</v>
      </c>
      <c r="BH28" s="11">
        <f t="shared" ref="BH28" si="234">BG28*(1+BH30)/(1+BH20)</f>
        <v>2546.3408648415234</v>
      </c>
      <c r="BI28" s="11">
        <f t="shared" ref="BI28" si="235">BH28*(1+BI30)/(1+BI20)</f>
        <v>3033.9999256936358</v>
      </c>
      <c r="BJ28" s="11">
        <f t="shared" ref="BJ28" si="236">BI28*(1+BJ30)/(1+BJ20)</f>
        <v>3617.4963062977431</v>
      </c>
      <c r="BK28" s="11">
        <f t="shared" ref="BK28" si="237">BJ28*(1+BK30)/(1+BK20)</f>
        <v>4310.5425713503464</v>
      </c>
      <c r="BL28" s="11">
        <f t="shared" ref="BL28" si="238">BK28*(1+BL30)/(1+BL20)</f>
        <v>5123.3554807645669</v>
      </c>
      <c r="BM28" s="11">
        <f t="shared" ref="BM28" si="239">BL28*(1+BM30)/(1+BM20)</f>
        <v>6060.8856010389063</v>
      </c>
      <c r="BN28" s="11">
        <f t="shared" ref="BN28" si="240">BM28*(1+BN30)/(1+BN20)</f>
        <v>7142.4074467232831</v>
      </c>
      <c r="BO28" s="11">
        <f t="shared" ref="BO28" si="241">BN28*(1+BO30)/(1+BO20)</f>
        <v>8394.282484527459</v>
      </c>
      <c r="BP28" s="11">
        <f t="shared" ref="BP28" si="242">BO28*(1+BP30)/(1+BP20)</f>
        <v>9843.6816501833346</v>
      </c>
      <c r="BQ28" s="11">
        <f t="shared" ref="BQ28" si="243">BP28*(1+BQ30)/(1+BQ20)</f>
        <v>11542.043486264021</v>
      </c>
      <c r="BR28" s="11">
        <f t="shared" ref="BR28" si="244">BQ28*(1+BR30)/(1+BR20)</f>
        <v>13536.894118959222</v>
      </c>
      <c r="BS28" s="11">
        <f>BR28*(1+BS30)/(1+BS20)</f>
        <v>15883.060052867237</v>
      </c>
      <c r="BT28" s="11">
        <f t="shared" ref="BT28:CE28" si="245">BS28*(1+BT30)/(1+BT20)</f>
        <v>18651.146875073715</v>
      </c>
      <c r="BU28" s="11">
        <f t="shared" si="245"/>
        <v>21917.546964442608</v>
      </c>
      <c r="BV28" s="11">
        <f t="shared" si="245"/>
        <v>25768.102351432884</v>
      </c>
      <c r="BW28" s="11">
        <f t="shared" si="245"/>
        <v>30314.664453324309</v>
      </c>
      <c r="BX28" s="11">
        <f t="shared" si="245"/>
        <v>35683.243434631542</v>
      </c>
      <c r="BY28" s="11">
        <f t="shared" si="245"/>
        <v>42034.491109780254</v>
      </c>
      <c r="BZ28" s="11">
        <f t="shared" si="245"/>
        <v>49556.42451124706</v>
      </c>
      <c r="CA28" s="11">
        <f t="shared" si="245"/>
        <v>58469.963101240603</v>
      </c>
      <c r="CB28" s="11">
        <f t="shared" si="245"/>
        <v>69052.986332021479</v>
      </c>
      <c r="CC28" s="11">
        <f t="shared" si="245"/>
        <v>81617.789305442115</v>
      </c>
      <c r="CD28" s="11">
        <f t="shared" si="245"/>
        <v>96550.301711986191</v>
      </c>
      <c r="CE28" s="11" t="e">
        <f t="shared" si="245"/>
        <v>#VALUE!</v>
      </c>
    </row>
    <row r="29" spans="1:83">
      <c r="C29" s="3" t="s">
        <v>1065</v>
      </c>
      <c r="D29" s="276" t="s">
        <v>765</v>
      </c>
      <c r="E29" s="11"/>
      <c r="F29" s="11">
        <f>(1-$E$1)+(E25/E28)-1</f>
        <v>0.16616570835043887</v>
      </c>
      <c r="G29" s="11">
        <f t="shared" ref="G29:AL29" si="246">(1-$E$1)+(F25/F28)-1</f>
        <v>0.16283131162933873</v>
      </c>
      <c r="H29" s="11">
        <f t="shared" si="246"/>
        <v>0.16022226452492161</v>
      </c>
      <c r="I29" s="11">
        <f t="shared" si="246"/>
        <v>0.15885407823290643</v>
      </c>
      <c r="J29" s="11">
        <f t="shared" si="246"/>
        <v>0.15771589148492104</v>
      </c>
      <c r="K29" s="11">
        <f t="shared" si="246"/>
        <v>0.15621118922881005</v>
      </c>
      <c r="L29" s="11">
        <f t="shared" si="246"/>
        <v>0.15493333195462222</v>
      </c>
      <c r="M29" s="11">
        <f t="shared" si="246"/>
        <v>0.15565943421127937</v>
      </c>
      <c r="N29" s="11">
        <f t="shared" si="246"/>
        <v>0.15871018686651528</v>
      </c>
      <c r="O29" s="11">
        <f t="shared" si="246"/>
        <v>0.16417166361178026</v>
      </c>
      <c r="P29" s="11">
        <f t="shared" si="246"/>
        <v>0.16940262525559513</v>
      </c>
      <c r="Q29" s="11">
        <f t="shared" si="246"/>
        <v>0.17401108519364961</v>
      </c>
      <c r="R29" s="11">
        <f t="shared" si="246"/>
        <v>0.178469641691267</v>
      </c>
      <c r="S29" s="11">
        <f t="shared" si="246"/>
        <v>0.18081338752725062</v>
      </c>
      <c r="T29" s="11">
        <f t="shared" si="246"/>
        <v>0.1830670028485033</v>
      </c>
      <c r="U29" s="11">
        <f t="shared" si="246"/>
        <v>0.18567837016203348</v>
      </c>
      <c r="V29" s="11">
        <f t="shared" si="246"/>
        <v>0.18776955879014356</v>
      </c>
      <c r="W29" s="11">
        <f t="shared" si="246"/>
        <v>0.1895034130112081</v>
      </c>
      <c r="X29" s="11">
        <f t="shared" si="246"/>
        <v>0.19109582338158448</v>
      </c>
      <c r="Y29" s="11">
        <f t="shared" si="246"/>
        <v>0.19222587966268967</v>
      </c>
      <c r="Z29" s="11">
        <f t="shared" si="246"/>
        <v>0.19279839277358257</v>
      </c>
      <c r="AA29" s="11">
        <f t="shared" si="246"/>
        <v>0.19268599187139457</v>
      </c>
      <c r="AB29" s="11">
        <f t="shared" si="246"/>
        <v>0.19225771895057786</v>
      </c>
      <c r="AC29" s="11">
        <f t="shared" si="246"/>
        <v>0.19148819456694666</v>
      </c>
      <c r="AD29" s="11">
        <f t="shared" si="246"/>
        <v>0.19069955907720759</v>
      </c>
      <c r="AE29" s="11">
        <f t="shared" si="246"/>
        <v>0.19036235740902363</v>
      </c>
      <c r="AF29" s="11">
        <f t="shared" si="246"/>
        <v>0.19045089417358363</v>
      </c>
      <c r="AG29" s="11">
        <f t="shared" si="246"/>
        <v>0.1909958173961912</v>
      </c>
      <c r="AH29" s="11">
        <f t="shared" si="246"/>
        <v>0.19174660069705607</v>
      </c>
      <c r="AI29" s="11">
        <f t="shared" si="246"/>
        <v>0.19290128353880109</v>
      </c>
      <c r="AJ29" s="11">
        <f t="shared" si="246"/>
        <v>0.19442553996456979</v>
      </c>
      <c r="AK29" s="11">
        <f t="shared" si="246"/>
        <v>0.19656177725112434</v>
      </c>
      <c r="AL29" s="11">
        <f t="shared" si="246"/>
        <v>0.1987299102188238</v>
      </c>
      <c r="AM29" s="11">
        <f t="shared" ref="AM29" si="247">(1-$E$1)+(AL25/AL28)-1</f>
        <v>0.20042534081526164</v>
      </c>
      <c r="AN29" s="11">
        <f t="shared" ref="AN29" si="248">(1-$E$1)+(AM25/AM28)-1</f>
        <v>0.2020366270265046</v>
      </c>
      <c r="AO29" s="11">
        <f t="shared" ref="AO29" si="249">(1-$E$1)+(AN25/AN28)-1</f>
        <v>0.20360886510943788</v>
      </c>
      <c r="AP29" s="11">
        <f t="shared" ref="AP29" si="250">(1-$E$1)+(AO25/AO28)-1</f>
        <v>0.20434238508133884</v>
      </c>
      <c r="AQ29" s="11">
        <f t="shared" ref="AQ29" si="251">(1-$E$1)+(AP25/AP28)-1</f>
        <v>0.20379727873837838</v>
      </c>
      <c r="AR29" s="11">
        <f t="shared" ref="AR29" si="252">(1-$E$1)+(AQ25/AQ28)-1</f>
        <v>0.20290862266155418</v>
      </c>
      <c r="AS29" s="11">
        <f t="shared" ref="AS29" si="253">(1-$E$1)+(AR25/AR28)-1</f>
        <v>0.20302166519786846</v>
      </c>
      <c r="AT29" s="11">
        <f t="shared" ref="AT29" si="254">(1-$E$1)+(AS25/AS28)-1</f>
        <v>0.20471025962709732</v>
      </c>
      <c r="AU29" s="11">
        <f t="shared" ref="AU29" si="255">(1-$E$1)+(AT25/AT28)-1</f>
        <v>0.20598062222920821</v>
      </c>
      <c r="AV29" s="11">
        <f t="shared" ref="AV29" si="256">(1-$E$1)+(AU25/AU28)-1</f>
        <v>0.20611407882629829</v>
      </c>
      <c r="AW29" s="11">
        <f t="shared" ref="AW29" si="257">(1-$E$1)+(AV25/AV28)-1</f>
        <v>0.20648315848162158</v>
      </c>
      <c r="AX29" s="11">
        <f t="shared" ref="AX29" si="258">(1-$E$1)+(AW25/AW28)-1</f>
        <v>0.20724380884631488</v>
      </c>
      <c r="AY29" s="11">
        <f t="shared" ref="AY29" si="259">(1-$E$1)+(AX25/AX28)-1</f>
        <v>0.20830780563257889</v>
      </c>
      <c r="AZ29" s="11">
        <f t="shared" ref="AZ29" si="260">(1-$E$1)+(AY25/AY28)-1</f>
        <v>0.21054756126046992</v>
      </c>
      <c r="BA29" s="11">
        <f t="shared" ref="BA29" si="261">(1-$E$1)+(AZ25/AZ28)-1</f>
        <v>0.21255855252680789</v>
      </c>
      <c r="BB29" s="11">
        <f t="shared" ref="BB29" si="262">(1-$E$1)+(BA25/BA28)-1</f>
        <v>0.21362043267062369</v>
      </c>
      <c r="BC29" s="11">
        <f t="shared" ref="BC29" si="263">(1-$E$1)+(BB25/BB28)-1</f>
        <v>0.21468634033928624</v>
      </c>
      <c r="BD29" s="11">
        <f t="shared" ref="BD29" si="264">(1-$E$1)+(BC25/BC28)-1</f>
        <v>0.21654881163621353</v>
      </c>
      <c r="BE29" s="11">
        <f t="shared" ref="BE29" si="265">(1-$E$1)+(BD25/BD28)-1</f>
        <v>0.21909269943187848</v>
      </c>
      <c r="BF29" s="11">
        <f t="shared" ref="BF29" si="266">(1-$E$1)+(BE25/BE28)-1</f>
        <v>0.22122492321591691</v>
      </c>
      <c r="BG29" s="11">
        <f t="shared" ref="BG29" si="267">(1-$E$1)+(BF25/BF28)-1</f>
        <v>0.22299887568677623</v>
      </c>
      <c r="BH29" s="11">
        <f t="shared" ref="BH29" si="268">(1-$E$1)+(BG25/BG28)-1</f>
        <v>0.22446452909775449</v>
      </c>
      <c r="BI29" s="11">
        <f t="shared" ref="BI29" si="269">(1-$E$1)+(BH25/BH28)-1</f>
        <v>0.22567396015741137</v>
      </c>
      <c r="BJ29" s="11">
        <f t="shared" ref="BJ29" si="270">(1-$E$1)+(BI25/BI28)-1</f>
        <v>0.2265025741915776</v>
      </c>
      <c r="BK29" s="11">
        <f t="shared" ref="BK29" si="271">(1-$E$1)+(BJ25/BJ28)-1</f>
        <v>0.2257439991247121</v>
      </c>
      <c r="BL29" s="11">
        <f t="shared" ref="BL29" si="272">(1-$E$1)+(BK25/BK28)-1</f>
        <v>0.22263967621653902</v>
      </c>
      <c r="BM29" s="11">
        <f t="shared" ref="BM29" si="273">(1-$E$1)+(BL25/BL28)-1</f>
        <v>0.2169073946393949</v>
      </c>
      <c r="BN29" s="11">
        <f t="shared" ref="BN29" si="274">(1-$E$1)+(BM25/BM28)-1</f>
        <v>0.2122284381940327</v>
      </c>
      <c r="BO29" s="11">
        <f t="shared" ref="BO29" si="275">(1-$E$1)+(BN25/BN28)-1</f>
        <v>0.20896824050801821</v>
      </c>
      <c r="BP29" s="11">
        <f t="shared" ref="BP29" si="276">(1-$E$1)+(BO25/BO28)-1</f>
        <v>0.20628496108866012</v>
      </c>
      <c r="BQ29" s="11">
        <f t="shared" ref="BQ29" si="277">(1-$E$1)+(BP25/BP28)-1</f>
        <v>0.20614932965755495</v>
      </c>
      <c r="BR29" s="11">
        <f t="shared" ref="BR29" si="278">(1-$E$1)+(BQ25/BQ28)-1</f>
        <v>0.20645814368595827</v>
      </c>
      <c r="BS29" s="11">
        <f>(1-$E$1)+(BR25/BR28)-1</f>
        <v>0.20695500341411432</v>
      </c>
      <c r="BT29" s="11">
        <f t="shared" ref="BT29:CE29" si="279">(1-$E$1)+(BS25/BS28)-1</f>
        <v>0.20794538155389053</v>
      </c>
      <c r="BU29" s="11">
        <f t="shared" si="279"/>
        <v>0.20882194952411126</v>
      </c>
      <c r="BV29" s="11">
        <f t="shared" si="279"/>
        <v>0.20939014275460366</v>
      </c>
      <c r="BW29" s="11">
        <f t="shared" si="279"/>
        <v>0.21016966433669593</v>
      </c>
      <c r="BX29" s="11">
        <f t="shared" si="279"/>
        <v>0.21084203917276945</v>
      </c>
      <c r="BY29" s="11">
        <f t="shared" si="279"/>
        <v>0.21176221075754031</v>
      </c>
      <c r="BZ29" s="11">
        <f t="shared" si="279"/>
        <v>0.212746707025113</v>
      </c>
      <c r="CA29" s="11">
        <f t="shared" si="279"/>
        <v>0.21369283673614614</v>
      </c>
      <c r="CB29" s="11">
        <f t="shared" si="279"/>
        <v>0.21485817081705094</v>
      </c>
      <c r="CC29" s="11">
        <f t="shared" si="279"/>
        <v>0.21584523081333296</v>
      </c>
      <c r="CD29" s="11">
        <f t="shared" si="279"/>
        <v>0.21687156081565906</v>
      </c>
      <c r="CE29" s="11" t="e">
        <f t="shared" si="279"/>
        <v>#VALUE!</v>
      </c>
    </row>
    <row r="30" spans="1:83">
      <c r="C30" s="3" t="s">
        <v>764</v>
      </c>
      <c r="D30" s="276" t="s">
        <v>769</v>
      </c>
      <c r="E30" s="11"/>
      <c r="F30" s="11">
        <f>(1+F29)/((1+F10)*(1+F11)*(1+F12))-1</f>
        <v>0.15594227617914647</v>
      </c>
      <c r="G30" s="11">
        <f t="shared" ref="G30:AL30" si="280">(1+G29)/((1+G10)*(1+G11)*(1+G12))-1</f>
        <v>0.1524976650380987</v>
      </c>
      <c r="H30" s="11">
        <f t="shared" si="280"/>
        <v>0.14988107207490198</v>
      </c>
      <c r="I30" s="11">
        <f t="shared" si="280"/>
        <v>0.14869804382736262</v>
      </c>
      <c r="J30" s="11">
        <f t="shared" si="280"/>
        <v>0.14776338047253845</v>
      </c>
      <c r="K30" s="11">
        <f t="shared" si="280"/>
        <v>0.14637768622724989</v>
      </c>
      <c r="L30" s="11">
        <f t="shared" si="280"/>
        <v>0.14523809360555706</v>
      </c>
      <c r="M30" s="11">
        <f t="shared" si="280"/>
        <v>0.14643217613026982</v>
      </c>
      <c r="N30" s="11">
        <f t="shared" si="280"/>
        <v>0.15034039171995506</v>
      </c>
      <c r="O30" s="11">
        <f t="shared" si="280"/>
        <v>0.15707082261468885</v>
      </c>
      <c r="P30" s="11">
        <f t="shared" si="280"/>
        <v>0.16352173032898754</v>
      </c>
      <c r="Q30" s="11">
        <f t="shared" si="280"/>
        <v>0.16923048863777979</v>
      </c>
      <c r="R30" s="11">
        <f t="shared" si="280"/>
        <v>0.17475315752117804</v>
      </c>
      <c r="S30" s="11">
        <f t="shared" si="280"/>
        <v>0.17776922111349869</v>
      </c>
      <c r="T30" s="11">
        <f t="shared" si="280"/>
        <v>0.18066662506788833</v>
      </c>
      <c r="U30" s="11">
        <f t="shared" si="280"/>
        <v>0.18397522863733218</v>
      </c>
      <c r="V30" s="11">
        <f t="shared" si="280"/>
        <v>0.18665791196451975</v>
      </c>
      <c r="W30" s="11">
        <f t="shared" si="280"/>
        <v>0.18890700830162643</v>
      </c>
      <c r="X30" s="11">
        <f t="shared" si="280"/>
        <v>0.19097809197160043</v>
      </c>
      <c r="Y30" s="11">
        <f t="shared" si="280"/>
        <v>0.19249151842659895</v>
      </c>
      <c r="Z30" s="11">
        <f t="shared" si="280"/>
        <v>0.19333457715450075</v>
      </c>
      <c r="AA30" s="11">
        <f t="shared" si="280"/>
        <v>0.19335650110034064</v>
      </c>
      <c r="AB30" s="11">
        <f t="shared" si="280"/>
        <v>0.19299471924518929</v>
      </c>
      <c r="AC30" s="11">
        <f t="shared" si="280"/>
        <v>0.19221964501272137</v>
      </c>
      <c r="AD30" s="11">
        <f t="shared" si="280"/>
        <v>0.19141339424689852</v>
      </c>
      <c r="AE30" s="11">
        <f t="shared" si="280"/>
        <v>0.19113386553583123</v>
      </c>
      <c r="AF30" s="11">
        <f t="shared" si="280"/>
        <v>0.19135116171450828</v>
      </c>
      <c r="AG30" s="11">
        <f t="shared" si="280"/>
        <v>0.19210219816734408</v>
      </c>
      <c r="AH30" s="11">
        <f t="shared" si="280"/>
        <v>0.19309073348616423</v>
      </c>
      <c r="AI30" s="11">
        <f t="shared" si="280"/>
        <v>0.19455206391637292</v>
      </c>
      <c r="AJ30" s="11">
        <f t="shared" si="280"/>
        <v>0.19644620502145194</v>
      </c>
      <c r="AK30" s="11">
        <f t="shared" si="280"/>
        <v>0.19906145875639458</v>
      </c>
      <c r="AL30" s="11">
        <f t="shared" si="280"/>
        <v>0.20171051788302696</v>
      </c>
      <c r="AM30" s="11">
        <f t="shared" ref="AM30:BR30" si="281">(1+AM29)/((1+AM10)*(1+AM11)*(1+AM12))-1</f>
        <v>0.20379464426015192</v>
      </c>
      <c r="AN30" s="11">
        <f t="shared" si="281"/>
        <v>0.20577498957587936</v>
      </c>
      <c r="AO30" s="11">
        <f t="shared" si="281"/>
        <v>0.20770529588051967</v>
      </c>
      <c r="AP30" s="11">
        <f t="shared" si="281"/>
        <v>0.20863564920185373</v>
      </c>
      <c r="AQ30" s="11">
        <f t="shared" si="281"/>
        <v>0.2080431742033515</v>
      </c>
      <c r="AR30" s="11">
        <f t="shared" si="281"/>
        <v>0.20703900112188722</v>
      </c>
      <c r="AS30" s="11">
        <f t="shared" si="281"/>
        <v>0.20722144798166853</v>
      </c>
      <c r="AT30" s="11">
        <f t="shared" si="281"/>
        <v>0.20927282997831886</v>
      </c>
      <c r="AU30" s="11">
        <f t="shared" si="281"/>
        <v>0.2108248035405349</v>
      </c>
      <c r="AV30" s="11">
        <f t="shared" si="281"/>
        <v>0.21102289148717812</v>
      </c>
      <c r="AW30" s="11">
        <f t="shared" si="281"/>
        <v>0.21149850863561892</v>
      </c>
      <c r="AX30" s="11">
        <f t="shared" si="281"/>
        <v>0.21243730161429708</v>
      </c>
      <c r="AY30" s="11">
        <f t="shared" si="281"/>
        <v>0.21373470799515726</v>
      </c>
      <c r="AZ30" s="11">
        <f t="shared" si="281"/>
        <v>0.21642882643203598</v>
      </c>
      <c r="BA30" s="11">
        <f t="shared" si="281"/>
        <v>0.21884975989045086</v>
      </c>
      <c r="BB30" s="11">
        <f t="shared" si="281"/>
        <v>0.22013994533203451</v>
      </c>
      <c r="BC30" s="11">
        <f t="shared" si="281"/>
        <v>0.22143343910538471</v>
      </c>
      <c r="BD30" s="11">
        <f t="shared" si="281"/>
        <v>0.22367403543875208</v>
      </c>
      <c r="BE30" s="11">
        <f t="shared" si="281"/>
        <v>0.22672551469483659</v>
      </c>
      <c r="BF30" s="11">
        <f t="shared" si="281"/>
        <v>0.22928624768321404</v>
      </c>
      <c r="BG30" s="11">
        <f t="shared" si="281"/>
        <v>0.23141946515223233</v>
      </c>
      <c r="BH30" s="11">
        <f t="shared" si="281"/>
        <v>0.23318446670242343</v>
      </c>
      <c r="BI30" s="11">
        <f t="shared" si="281"/>
        <v>0.2346431723853204</v>
      </c>
      <c r="BJ30" s="11">
        <f t="shared" si="281"/>
        <v>0.23564687373276261</v>
      </c>
      <c r="BK30" s="11">
        <f t="shared" si="281"/>
        <v>0.23475665752354424</v>
      </c>
      <c r="BL30" s="11">
        <f t="shared" si="281"/>
        <v>0.23106890958151483</v>
      </c>
      <c r="BM30" s="11">
        <f t="shared" si="281"/>
        <v>0.22425140867199911</v>
      </c>
      <c r="BN30" s="11">
        <f t="shared" si="281"/>
        <v>0.21869238531048341</v>
      </c>
      <c r="BO30" s="11">
        <f t="shared" si="281"/>
        <v>0.21482399224078752</v>
      </c>
      <c r="BP30" s="11">
        <f t="shared" si="281"/>
        <v>0.21164272582752508</v>
      </c>
      <c r="BQ30" s="11">
        <f t="shared" si="281"/>
        <v>0.21149084873561863</v>
      </c>
      <c r="BR30" s="11">
        <f t="shared" si="281"/>
        <v>0.21186684615937224</v>
      </c>
      <c r="BS30" s="11">
        <f>(1+BS29)/((1+BS10)*(1+BS11)*(1+BS12))-1</f>
        <v>0.21246591388392533</v>
      </c>
      <c r="BT30" s="11">
        <f t="shared" ref="BT30:CE30" si="282">(1+BT29)/((1+BT10)*(1+BT11)*(1+BT12))-1</f>
        <v>0.21365147915676341</v>
      </c>
      <c r="BU30" s="11">
        <f t="shared" si="282"/>
        <v>0.21470133599361585</v>
      </c>
      <c r="BV30" s="11">
        <f t="shared" si="282"/>
        <v>0.21538397974344448</v>
      </c>
      <c r="BW30" s="11">
        <f t="shared" si="282"/>
        <v>0.21631769249243482</v>
      </c>
      <c r="BX30" s="11">
        <f t="shared" si="282"/>
        <v>0.21712360368367811</v>
      </c>
      <c r="BY30" s="11">
        <f t="shared" si="282"/>
        <v>0.21822412893237386</v>
      </c>
      <c r="BZ30" s="11">
        <f t="shared" si="282"/>
        <v>0.2194010219557101</v>
      </c>
      <c r="CA30" s="11">
        <f t="shared" si="282"/>
        <v>0.22053208381794986</v>
      </c>
      <c r="CB30" s="11">
        <f t="shared" si="282"/>
        <v>0.22192400908643473</v>
      </c>
      <c r="CC30" s="11">
        <f t="shared" si="282"/>
        <v>0.22310357983834583</v>
      </c>
      <c r="CD30" s="11">
        <f t="shared" si="282"/>
        <v>0.22432983164588305</v>
      </c>
      <c r="CE30" s="11" t="e">
        <f t="shared" si="282"/>
        <v>#VALUE!</v>
      </c>
    </row>
    <row r="31" spans="1:83">
      <c r="C31" s="21" t="s">
        <v>469</v>
      </c>
      <c r="D31" s="286" t="s">
        <v>436</v>
      </c>
      <c r="E31" s="11">
        <f>E15</f>
        <v>8.0398254794999957E-4</v>
      </c>
      <c r="F31" s="102" t="str">
        <f>IF(ISNUMBER(F15)=TRUE,"not an output",E14/((1+F10)*(1+F7))-F14-F13)</f>
        <v>not an output</v>
      </c>
      <c r="G31" s="102" t="str">
        <f t="shared" ref="G31:AL31" si="283">IF(ISNUMBER(G15)=TRUE,"not an output",F14/((1+G10)*(1+G7))-G14-G13)</f>
        <v>not an output</v>
      </c>
      <c r="H31" s="102" t="str">
        <f t="shared" si="283"/>
        <v>not an output</v>
      </c>
      <c r="I31" s="102" t="str">
        <f t="shared" si="283"/>
        <v>not an output</v>
      </c>
      <c r="J31" s="102" t="str">
        <f t="shared" si="283"/>
        <v>not an output</v>
      </c>
      <c r="K31" s="102" t="str">
        <f t="shared" si="283"/>
        <v>not an output</v>
      </c>
      <c r="L31" s="102" t="str">
        <f t="shared" si="283"/>
        <v>not an output</v>
      </c>
      <c r="M31" s="102" t="str">
        <f t="shared" si="283"/>
        <v>not an output</v>
      </c>
      <c r="N31" s="102" t="str">
        <f t="shared" si="283"/>
        <v>not an output</v>
      </c>
      <c r="O31" s="102" t="str">
        <f t="shared" si="283"/>
        <v>not an output</v>
      </c>
      <c r="P31" s="102" t="str">
        <f t="shared" si="283"/>
        <v>not an output</v>
      </c>
      <c r="Q31" s="102" t="str">
        <f t="shared" si="283"/>
        <v>not an output</v>
      </c>
      <c r="R31" s="102" t="str">
        <f t="shared" si="283"/>
        <v>not an output</v>
      </c>
      <c r="S31" s="102" t="str">
        <f t="shared" si="283"/>
        <v>not an output</v>
      </c>
      <c r="T31" s="102" t="str">
        <f t="shared" si="283"/>
        <v>not an output</v>
      </c>
      <c r="U31" s="102" t="str">
        <f t="shared" si="283"/>
        <v>not an output</v>
      </c>
      <c r="V31" s="102" t="str">
        <f t="shared" si="283"/>
        <v>not an output</v>
      </c>
      <c r="W31" s="102" t="str">
        <f t="shared" si="283"/>
        <v>not an output</v>
      </c>
      <c r="X31" s="102" t="str">
        <f t="shared" si="283"/>
        <v>not an output</v>
      </c>
      <c r="Y31" s="102" t="str">
        <f t="shared" si="283"/>
        <v>not an output</v>
      </c>
      <c r="Z31" s="102" t="str">
        <f t="shared" si="283"/>
        <v>not an output</v>
      </c>
      <c r="AA31" s="102" t="str">
        <f t="shared" si="283"/>
        <v>not an output</v>
      </c>
      <c r="AB31" s="102" t="str">
        <f t="shared" si="283"/>
        <v>not an output</v>
      </c>
      <c r="AC31" s="102" t="str">
        <f t="shared" si="283"/>
        <v>not an output</v>
      </c>
      <c r="AD31" s="102" t="str">
        <f t="shared" si="283"/>
        <v>not an output</v>
      </c>
      <c r="AE31" s="102" t="str">
        <f t="shared" si="283"/>
        <v>not an output</v>
      </c>
      <c r="AF31" s="102" t="str">
        <f t="shared" si="283"/>
        <v>not an output</v>
      </c>
      <c r="AG31" s="102" t="str">
        <f t="shared" si="283"/>
        <v>not an output</v>
      </c>
      <c r="AH31" s="102" t="str">
        <f t="shared" si="283"/>
        <v>not an output</v>
      </c>
      <c r="AI31" s="102" t="str">
        <f t="shared" si="283"/>
        <v>not an output</v>
      </c>
      <c r="AJ31" s="102" t="str">
        <f t="shared" si="283"/>
        <v>not an output</v>
      </c>
      <c r="AK31" s="102" t="str">
        <f t="shared" si="283"/>
        <v>not an output</v>
      </c>
      <c r="AL31" s="102" t="str">
        <f t="shared" si="283"/>
        <v>not an output</v>
      </c>
      <c r="AM31" s="102" t="str">
        <f t="shared" ref="AM31" si="284">IF(ISNUMBER(AM15)=TRUE,"not an output",AL14/((1+AM10)*(1+AM7))-AM14-AM13)</f>
        <v>not an output</v>
      </c>
      <c r="AN31" s="102" t="str">
        <f t="shared" ref="AN31" si="285">IF(ISNUMBER(AN15)=TRUE,"not an output",AM14/((1+AN10)*(1+AN7))-AN14-AN13)</f>
        <v>not an output</v>
      </c>
      <c r="AO31" s="102" t="str">
        <f t="shared" ref="AO31" si="286">IF(ISNUMBER(AO15)=TRUE,"not an output",AN14/((1+AO10)*(1+AO7))-AO14-AO13)</f>
        <v>not an output</v>
      </c>
      <c r="AP31" s="102" t="str">
        <f t="shared" ref="AP31" si="287">IF(ISNUMBER(AP15)=TRUE,"not an output",AO14/((1+AP10)*(1+AP7))-AP14-AP13)</f>
        <v>not an output</v>
      </c>
      <c r="AQ31" s="102" t="str">
        <f t="shared" ref="AQ31" si="288">IF(ISNUMBER(AQ15)=TRUE,"not an output",AP14/((1+AQ10)*(1+AQ7))-AQ14-AQ13)</f>
        <v>not an output</v>
      </c>
      <c r="AR31" s="102" t="str">
        <f t="shared" ref="AR31" si="289">IF(ISNUMBER(AR15)=TRUE,"not an output",AQ14/((1+AR10)*(1+AR7))-AR14-AR13)</f>
        <v>not an output</v>
      </c>
      <c r="AS31" s="102" t="str">
        <f t="shared" ref="AS31" si="290">IF(ISNUMBER(AS15)=TRUE,"not an output",AR14/((1+AS10)*(1+AS7))-AS14-AS13)</f>
        <v>not an output</v>
      </c>
      <c r="AT31" s="102" t="str">
        <f t="shared" ref="AT31" si="291">IF(ISNUMBER(AT15)=TRUE,"not an output",AS14/((1+AT10)*(1+AT7))-AT14-AT13)</f>
        <v>not an output</v>
      </c>
      <c r="AU31" s="102" t="str">
        <f t="shared" ref="AU31" si="292">IF(ISNUMBER(AU15)=TRUE,"not an output",AT14/((1+AU10)*(1+AU7))-AU14-AU13)</f>
        <v>not an output</v>
      </c>
      <c r="AV31" s="102" t="str">
        <f t="shared" ref="AV31" si="293">IF(ISNUMBER(AV15)=TRUE,"not an output",AU14/((1+AV10)*(1+AV7))-AV14-AV13)</f>
        <v>not an output</v>
      </c>
      <c r="AW31" s="102" t="str">
        <f t="shared" ref="AW31" si="294">IF(ISNUMBER(AW15)=TRUE,"not an output",AV14/((1+AW10)*(1+AW7))-AW14-AW13)</f>
        <v>not an output</v>
      </c>
      <c r="AX31" s="102" t="str">
        <f t="shared" ref="AX31" si="295">IF(ISNUMBER(AX15)=TRUE,"not an output",AW14/((1+AX10)*(1+AX7))-AX14-AX13)</f>
        <v>not an output</v>
      </c>
      <c r="AY31" s="102" t="str">
        <f t="shared" ref="AY31" si="296">IF(ISNUMBER(AY15)=TRUE,"not an output",AX14/((1+AY10)*(1+AY7))-AY14-AY13)</f>
        <v>not an output</v>
      </c>
      <c r="AZ31" s="102" t="str">
        <f t="shared" ref="AZ31" si="297">IF(ISNUMBER(AZ15)=TRUE,"not an output",AY14/((1+AZ10)*(1+AZ7))-AZ14-AZ13)</f>
        <v>not an output</v>
      </c>
      <c r="BA31" s="102" t="str">
        <f t="shared" ref="BA31" si="298">IF(ISNUMBER(BA15)=TRUE,"not an output",AZ14/((1+BA10)*(1+BA7))-BA14-BA13)</f>
        <v>not an output</v>
      </c>
      <c r="BB31" s="102" t="str">
        <f t="shared" ref="BB31" si="299">IF(ISNUMBER(BB15)=TRUE,"not an output",BA14/((1+BB10)*(1+BB7))-BB14-BB13)</f>
        <v>not an output</v>
      </c>
      <c r="BC31" s="102" t="str">
        <f t="shared" ref="BC31" si="300">IF(ISNUMBER(BC15)=TRUE,"not an output",BB14/((1+BC10)*(1+BC7))-BC14-BC13)</f>
        <v>not an output</v>
      </c>
      <c r="BD31" s="102" t="str">
        <f t="shared" ref="BD31" si="301">IF(ISNUMBER(BD15)=TRUE,"not an output",BC14/((1+BD10)*(1+BD7))-BD14-BD13)</f>
        <v>not an output</v>
      </c>
      <c r="BE31" s="102" t="str">
        <f t="shared" ref="BE31" si="302">IF(ISNUMBER(BE15)=TRUE,"not an output",BD14/((1+BE10)*(1+BE7))-BE14-BE13)</f>
        <v>not an output</v>
      </c>
      <c r="BF31" s="102" t="str">
        <f t="shared" ref="BF31" si="303">IF(ISNUMBER(BF15)=TRUE,"not an output",BE14/((1+BF10)*(1+BF7))-BF14-BF13)</f>
        <v>not an output</v>
      </c>
      <c r="BG31" s="102" t="str">
        <f t="shared" ref="BG31" si="304">IF(ISNUMBER(BG15)=TRUE,"not an output",BF14/((1+BG10)*(1+BG7))-BG14-BG13)</f>
        <v>not an output</v>
      </c>
      <c r="BH31" s="102" t="str">
        <f t="shared" ref="BH31" si="305">IF(ISNUMBER(BH15)=TRUE,"not an output",BG14/((1+BH10)*(1+BH7))-BH14-BH13)</f>
        <v>not an output</v>
      </c>
      <c r="BI31" s="102" t="str">
        <f t="shared" ref="BI31" si="306">IF(ISNUMBER(BI15)=TRUE,"not an output",BH14/((1+BI10)*(1+BI7))-BI14-BI13)</f>
        <v>not an output</v>
      </c>
      <c r="BJ31" s="102" t="str">
        <f t="shared" ref="BJ31" si="307">IF(ISNUMBER(BJ15)=TRUE,"not an output",BI14/((1+BJ10)*(1+BJ7))-BJ14-BJ13)</f>
        <v>not an output</v>
      </c>
      <c r="BK31" s="102" t="str">
        <f t="shared" ref="BK31" si="308">IF(ISNUMBER(BK15)=TRUE,"not an output",BJ14/((1+BK10)*(1+BK7))-BK14-BK13)</f>
        <v>not an output</v>
      </c>
      <c r="BL31" s="102" t="str">
        <f t="shared" ref="BL31" si="309">IF(ISNUMBER(BL15)=TRUE,"not an output",BK14/((1+BL10)*(1+BL7))-BL14-BL13)</f>
        <v>not an output</v>
      </c>
      <c r="BM31" s="102" t="str">
        <f t="shared" ref="BM31" si="310">IF(ISNUMBER(BM15)=TRUE,"not an output",BL14/((1+BM10)*(1+BM7))-BM14-BM13)</f>
        <v>not an output</v>
      </c>
      <c r="BN31" s="102" t="str">
        <f t="shared" ref="BN31" si="311">IF(ISNUMBER(BN15)=TRUE,"not an output",BM14/((1+BN10)*(1+BN7))-BN14-BN13)</f>
        <v>not an output</v>
      </c>
      <c r="BO31" s="102" t="str">
        <f t="shared" ref="BO31" si="312">IF(ISNUMBER(BO15)=TRUE,"not an output",BN14/((1+BO10)*(1+BO7))-BO14-BO13)</f>
        <v>not an output</v>
      </c>
      <c r="BP31" s="102" t="str">
        <f t="shared" ref="BP31" si="313">IF(ISNUMBER(BP15)=TRUE,"not an output",BO14/((1+BP10)*(1+BP7))-BP14-BP13)</f>
        <v>not an output</v>
      </c>
      <c r="BQ31" s="102" t="str">
        <f t="shared" ref="BQ31" si="314">IF(ISNUMBER(BQ15)=TRUE,"not an output",BP14/((1+BQ10)*(1+BQ7))-BQ14-BQ13)</f>
        <v>not an output</v>
      </c>
      <c r="BR31" s="102" t="str">
        <f t="shared" ref="BR31" si="315">IF(ISNUMBER(BR15)=TRUE,"not an output",BQ14/((1+BR10)*(1+BR7))-BR14-BR13)</f>
        <v>not an output</v>
      </c>
      <c r="BS31" s="102" t="str">
        <f>IF(ISNUMBER(BS15)=TRUE,"not an output",BR14/((1+BS10)*(1+BS7))-BS14-BS13)</f>
        <v>not an output</v>
      </c>
      <c r="BT31" s="102" t="str">
        <f t="shared" ref="BT31:CE31" si="316">IF(ISNUMBER(BT15)=TRUE,"not an output",BS14/((1+BT10)*(1+BT7))-BT14-BT13)</f>
        <v>not an output</v>
      </c>
      <c r="BU31" s="102" t="str">
        <f t="shared" si="316"/>
        <v>not an output</v>
      </c>
      <c r="BV31" s="102" t="str">
        <f t="shared" si="316"/>
        <v>not an output</v>
      </c>
      <c r="BW31" s="102" t="str">
        <f t="shared" si="316"/>
        <v>not an output</v>
      </c>
      <c r="BX31" s="102" t="str">
        <f t="shared" si="316"/>
        <v>not an output</v>
      </c>
      <c r="BY31" s="102" t="str">
        <f t="shared" si="316"/>
        <v>not an output</v>
      </c>
      <c r="BZ31" s="102" t="str">
        <f t="shared" si="316"/>
        <v>not an output</v>
      </c>
      <c r="CA31" s="102" t="str">
        <f t="shared" si="316"/>
        <v>not an output</v>
      </c>
      <c r="CB31" s="102" t="str">
        <f t="shared" si="316"/>
        <v>not an output</v>
      </c>
      <c r="CC31" s="102" t="str">
        <f t="shared" si="316"/>
        <v>not an output</v>
      </c>
      <c r="CD31" s="102" t="str">
        <f t="shared" si="316"/>
        <v>not an output</v>
      </c>
      <c r="CE31" s="102" t="str">
        <f t="shared" si="316"/>
        <v>not an output</v>
      </c>
    </row>
    <row r="32" spans="1:83">
      <c r="C32" s="21" t="s">
        <v>571</v>
      </c>
      <c r="D32" s="74" t="s">
        <v>485</v>
      </c>
      <c r="E32" s="11">
        <f>InputDataA_GeneralAssumptions!D87</f>
        <v>0.62687176465988159</v>
      </c>
      <c r="F32" s="102">
        <f>IF(ISNUMBER(F14)=TRUE,"not an output",(E32)/((1+F10)*(1+F7))-F15-F13)</f>
        <v>0.58860362911827535</v>
      </c>
      <c r="G32" s="102">
        <f t="shared" ref="G32:AL32" si="317">IF(ISNUMBER(G14)=TRUE,"not an output",(F32)/((1+G10)*(1+G7))-G15-G13)</f>
        <v>0.55140205043086965</v>
      </c>
      <c r="H32" s="102">
        <f t="shared" si="317"/>
        <v>0.51523730299156567</v>
      </c>
      <c r="I32" s="102">
        <f t="shared" si="317"/>
        <v>0.48008048966548456</v>
      </c>
      <c r="J32" s="102">
        <f t="shared" si="317"/>
        <v>0.44590351869895634</v>
      </c>
      <c r="K32" s="102">
        <f t="shared" si="317"/>
        <v>0.41267908127304259</v>
      </c>
      <c r="L32" s="102">
        <f t="shared" si="317"/>
        <v>0.38038062968265612</v>
      </c>
      <c r="M32" s="102">
        <f t="shared" si="317"/>
        <v>0.34898235612384204</v>
      </c>
      <c r="N32" s="102">
        <f t="shared" si="317"/>
        <v>0.31845917207227104</v>
      </c>
      <c r="O32" s="102">
        <f t="shared" si="317"/>
        <v>0.28878668823646653</v>
      </c>
      <c r="P32" s="102">
        <f t="shared" si="317"/>
        <v>0.25994119506974811</v>
      </c>
      <c r="Q32" s="102">
        <f t="shared" si="317"/>
        <v>0.23189964382531925</v>
      </c>
      <c r="R32" s="102">
        <f t="shared" si="317"/>
        <v>0.2046396281393616</v>
      </c>
      <c r="S32" s="102">
        <f t="shared" si="317"/>
        <v>0.17813936612741976</v>
      </c>
      <c r="T32" s="102">
        <f t="shared" si="317"/>
        <v>0.15237768297977133</v>
      </c>
      <c r="U32" s="102">
        <f t="shared" si="317"/>
        <v>0.12733399404187457</v>
      </c>
      <c r="V32" s="102">
        <f t="shared" si="317"/>
        <v>0.10298828836637475</v>
      </c>
      <c r="W32" s="102">
        <f t="shared" si="317"/>
        <v>7.932111272352628E-2</v>
      </c>
      <c r="X32" s="102">
        <f t="shared" si="317"/>
        <v>5.6313556057254355E-2</v>
      </c>
      <c r="Y32" s="102">
        <f t="shared" si="317"/>
        <v>3.3947234374435933E-2</v>
      </c>
      <c r="Z32" s="102">
        <f t="shared" si="317"/>
        <v>1.2204276055325869E-2</v>
      </c>
      <c r="AA32" s="102">
        <f t="shared" si="317"/>
        <v>-8.9326924266093597E-3</v>
      </c>
      <c r="AB32" s="102">
        <f t="shared" si="317"/>
        <v>-2.9480560386860762E-2</v>
      </c>
      <c r="AC32" s="102">
        <f t="shared" si="317"/>
        <v>-4.9455746425141188E-2</v>
      </c>
      <c r="AD32" s="102">
        <f t="shared" si="317"/>
        <v>-6.8874211544528274E-2</v>
      </c>
      <c r="AE32" s="102">
        <f t="shared" si="317"/>
        <v>-8.7751471904968639E-2</v>
      </c>
      <c r="AF32" s="102">
        <f t="shared" si="317"/>
        <v>-0.10610261122133396</v>
      </c>
      <c r="AG32" s="102">
        <f t="shared" si="317"/>
        <v>-0.12394229281593551</v>
      </c>
      <c r="AH32" s="102">
        <f t="shared" si="317"/>
        <v>-0.14128477133512751</v>
      </c>
      <c r="AI32" s="102">
        <f t="shared" si="317"/>
        <v>-0.15814390413936147</v>
      </c>
      <c r="AJ32" s="102">
        <f t="shared" si="317"/>
        <v>-0.17453316237579258</v>
      </c>
      <c r="AK32" s="102">
        <f t="shared" si="317"/>
        <v>-0.19046564174228575</v>
      </c>
      <c r="AL32" s="102">
        <f t="shared" si="317"/>
        <v>-0.20595407295142185</v>
      </c>
      <c r="AM32" s="102">
        <f t="shared" ref="AM32" si="318">IF(ISNUMBER(AM14)=TRUE,"not an output",(AL32)/((1+AM10)*(1+AM7))-AM15-AM13)</f>
        <v>-0.22101083190286572</v>
      </c>
      <c r="AN32" s="102">
        <f t="shared" ref="AN32" si="319">IF(ISNUMBER(AN14)=TRUE,"not an output",(AM32)/((1+AN10)*(1+AN7))-AN15-AN13)</f>
        <v>-0.23564794957222393</v>
      </c>
      <c r="AO32" s="102">
        <f t="shared" ref="AO32" si="320">IF(ISNUMBER(AO14)=TRUE,"not an output",(AN32)/((1+AO10)*(1+AO7))-AO15-AO13)</f>
        <v>-0.24987712162429385</v>
      </c>
      <c r="AP32" s="102">
        <f t="shared" ref="AP32" si="321">IF(ISNUMBER(AP14)=TRUE,"not an output",(AO32)/((1+AP10)*(1+AP7))-AP15-AP13)</f>
        <v>-0.26370971775838536</v>
      </c>
      <c r="AQ32" s="102">
        <f t="shared" ref="AQ32" si="322">IF(ISNUMBER(AQ14)=TRUE,"not an output",(AP32)/((1+AQ10)*(1+AQ7))-AQ15-AQ13)</f>
        <v>-0.27715679079318295</v>
      </c>
      <c r="AR32" s="102">
        <f t="shared" ref="AR32" si="323">IF(ISNUMBER(AR14)=TRUE,"not an output",(AQ32)/((1+AR10)*(1+AR7))-AR15-AR13)</f>
        <v>-0.29022908549840643</v>
      </c>
      <c r="AS32" s="102">
        <f t="shared" ref="AS32" si="324">IF(ISNUMBER(AS14)=TRUE,"not an output",(AR32)/((1+AS10)*(1+AS7))-AS15-AS13)</f>
        <v>-0.30293704718032838</v>
      </c>
      <c r="AT32" s="102">
        <f t="shared" ref="AT32" si="325">IF(ISNUMBER(AT14)=TRUE,"not an output",(AS32)/((1+AT10)*(1+AT7))-AT15-AT13)</f>
        <v>-0.31529083002800756</v>
      </c>
      <c r="AU32" s="102">
        <f t="shared" ref="AU32" si="326">IF(ISNUMBER(AU14)=TRUE,"not an output",(AT32)/((1+AU10)*(1+AU7))-AU15-AU13)</f>
        <v>-0.32730030522690751</v>
      </c>
      <c r="AV32" s="102">
        <f t="shared" ref="AV32" si="327">IF(ISNUMBER(AV14)=TRUE,"not an output",(AU32)/((1+AV10)*(1+AV7))-AV15-AV13)</f>
        <v>-0.33897506884638356</v>
      </c>
      <c r="AW32" s="102">
        <f t="shared" ref="AW32" si="328">IF(ISNUMBER(AW14)=TRUE,"not an output",(AV32)/((1+AW10)*(1+AW7))-AW15-AW13)</f>
        <v>-0.35032444950734093</v>
      </c>
      <c r="AX32" s="102">
        <f t="shared" ref="AX32" si="329">IF(ISNUMBER(AX14)=TRUE,"not an output",(AW32)/((1+AX10)*(1+AX7))-AX15-AX13)</f>
        <v>-0.36135751583618997</v>
      </c>
      <c r="AY32" s="102">
        <f t="shared" ref="AY32" si="330">IF(ISNUMBER(AY14)=TRUE,"not an output",(AX32)/((1+AY10)*(1+AY7))-AY15-AY13)</f>
        <v>-0.37208308371105531</v>
      </c>
      <c r="AZ32" s="102">
        <f t="shared" ref="AZ32" si="331">IF(ISNUMBER(AZ14)=TRUE,"not an output",(AY32)/((1+AZ10)*(1+AZ7))-AZ15-AZ13)</f>
        <v>-0.3825097233060285</v>
      </c>
      <c r="BA32" s="102">
        <f t="shared" ref="BA32" si="332">IF(ISNUMBER(BA14)=TRUE,"not an output",(AZ32)/((1+BA10)*(1+BA7))-BA15-BA13)</f>
        <v>-0.39264576593909312</v>
      </c>
      <c r="BB32" s="102">
        <f t="shared" ref="BB32" si="333">IF(ISNUMBER(BB14)=TRUE,"not an output",(BA32)/((1+BB10)*(1+BB7))-BB15-BB13)</f>
        <v>-0.40249931072919359</v>
      </c>
      <c r="BC32" s="102">
        <f t="shared" ref="BC32" si="334">IF(ISNUMBER(BC14)=TRUE,"not an output",(BB32)/((1+BC10)*(1+BC7))-BC15-BC13)</f>
        <v>-0.41207823106776764</v>
      </c>
      <c r="BD32" s="102">
        <f t="shared" ref="BD32" si="335">IF(ISNUMBER(BD14)=TRUE,"not an output",(BC32)/((1+BD10)*(1+BD7))-BD15-BD13)</f>
        <v>-0.42139018090991287</v>
      </c>
      <c r="BE32" s="102">
        <f t="shared" ref="BE32" si="336">IF(ISNUMBER(BE14)=TRUE,"not an output",(BD32)/((1+BE10)*(1+BE7))-BE15-BE13)</f>
        <v>-0.43044260089021491</v>
      </c>
      <c r="BF32" s="102">
        <f t="shared" ref="BF32" si="337">IF(ISNUMBER(BF14)=TRUE,"not an output",(BE32)/((1+BF10)*(1+BF7))-BF15-BF13)</f>
        <v>-0.43924272426812311</v>
      </c>
      <c r="BG32" s="102">
        <f t="shared" ref="BG32" si="338">IF(ISNUMBER(BG14)=TRUE,"not an output",(BF32)/((1+BG10)*(1+BG7))-BG15-BG13)</f>
        <v>-0.44779758270762549</v>
      </c>
      <c r="BH32" s="102">
        <f t="shared" ref="BH32" si="339">IF(ISNUMBER(BH14)=TRUE,"not an output",(BG32)/((1+BH10)*(1+BH7))-BH15-BH13)</f>
        <v>-0.45611401189584005</v>
      </c>
      <c r="BI32" s="102">
        <f t="shared" ref="BI32" si="340">IF(ISNUMBER(BI14)=TRUE,"not an output",(BH32)/((1+BI10)*(1+BI7))-BI15-BI13)</f>
        <v>-0.46419865700501267</v>
      </c>
      <c r="BJ32" s="102">
        <f t="shared" ref="BJ32" si="341">IF(ISNUMBER(BJ14)=TRUE,"not an output",(BI32)/((1+BJ10)*(1+BJ7))-BJ15-BJ13)</f>
        <v>-0.47205797800228566</v>
      </c>
      <c r="BK32" s="102">
        <f t="shared" ref="BK32" si="342">IF(ISNUMBER(BK14)=TRUE,"not an output",(BJ32)/((1+BK10)*(1+BK7))-BK15-BK13)</f>
        <v>-0.47969825481147982</v>
      </c>
      <c r="BL32" s="102">
        <f t="shared" ref="BL32" si="343">IF(ISNUMBER(BL14)=TRUE,"not an output",(BK32)/((1+BL10)*(1+BL7))-BL15-BL13)</f>
        <v>-0.48712559233101416</v>
      </c>
      <c r="BM32" s="102">
        <f t="shared" ref="BM32" si="344">IF(ISNUMBER(BM14)=TRUE,"not an output",(BL32)/((1+BM10)*(1+BM7))-BM15-BM13)</f>
        <v>-0.49434592531197341</v>
      </c>
      <c r="BN32" s="102">
        <f t="shared" ref="BN32" si="345">IF(ISNUMBER(BN14)=TRUE,"not an output",(BM32)/((1+BN10)*(1+BN7))-BN15-BN13)</f>
        <v>-0.50136502310022046</v>
      </c>
      <c r="BO32" s="102">
        <f t="shared" ref="BO32" si="346">IF(ISNUMBER(BO14)=TRUE,"not an output",(BN32)/((1+BO10)*(1+BO7))-BO15-BO13)</f>
        <v>-0.50818849424634327</v>
      </c>
      <c r="BP32" s="102">
        <f t="shared" ref="BP32" si="347">IF(ISNUMBER(BP14)=TRUE,"not an output",(BO32)/((1+BP10)*(1+BP7))-BP15-BP13)</f>
        <v>-0.51482179098711978</v>
      </c>
      <c r="BQ32" s="102">
        <f t="shared" ref="BQ32" si="348">IF(ISNUMBER(BQ14)=TRUE,"not an output",(BP32)/((1+BQ10)*(1+BQ7))-BQ15-BQ13)</f>
        <v>-0.52127021360208137</v>
      </c>
      <c r="BR32" s="102">
        <f t="shared" ref="BR32" si="349">IF(ISNUMBER(BR14)=TRUE,"not an output",(BQ32)/((1+BR10)*(1+BR7))-BR15-BR13)</f>
        <v>-0.52753891464865632</v>
      </c>
      <c r="BS32" s="102">
        <f>IF(ISNUMBER(BS14)=TRUE,"not an output",(BR32)/((1+BS10)*(1+BS7))-BS15-BS13)</f>
        <v>-0.53363290307927724</v>
      </c>
      <c r="BT32" s="102">
        <f t="shared" ref="BT32:CE32" si="350">IF(ISNUMBER(BT14)=TRUE,"not an output",(BS32)/((1+BT10)*(1+BT7))-BT15-BT13)</f>
        <v>-0.53955704824374195</v>
      </c>
      <c r="BU32" s="102">
        <f t="shared" si="350"/>
        <v>-0.54531608378002605</v>
      </c>
      <c r="BV32" s="102">
        <f t="shared" si="350"/>
        <v>-0.55091461139665643</v>
      </c>
      <c r="BW32" s="102">
        <f t="shared" si="350"/>
        <v>-0.55635710454966747</v>
      </c>
      <c r="BX32" s="102">
        <f t="shared" si="350"/>
        <v>-0.56164791201707798</v>
      </c>
      <c r="BY32" s="102">
        <f t="shared" si="350"/>
        <v>-0.56679126137374547</v>
      </c>
      <c r="BZ32" s="102">
        <f t="shared" si="350"/>
        <v>-0.57179126236937416</v>
      </c>
      <c r="CA32" s="102">
        <f t="shared" si="350"/>
        <v>-0.57665191021237538</v>
      </c>
      <c r="CB32" s="102">
        <f t="shared" si="350"/>
        <v>-0.58137708876220529</v>
      </c>
      <c r="CC32" s="102">
        <f t="shared" si="350"/>
        <v>-0.58597057363272953</v>
      </c>
      <c r="CD32" s="102">
        <f t="shared" si="350"/>
        <v>-0.59043603520909571</v>
      </c>
      <c r="CE32" s="102" t="e">
        <f t="shared" si="350"/>
        <v>#VALUE!</v>
      </c>
    </row>
    <row r="33" spans="1:83">
      <c r="C33" s="35"/>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row>
    <row r="34" spans="1:83">
      <c r="C34" s="48" t="s">
        <v>491</v>
      </c>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row>
    <row r="35" spans="1:83">
      <c r="C35" s="44" t="s">
        <v>510</v>
      </c>
      <c r="D35" s="46"/>
      <c r="E35" s="19"/>
      <c r="F35" s="19">
        <f t="shared" ref="F35:AL35" si="351">F44/(E25+E16)</f>
        <v>9.5556222048438957E-2</v>
      </c>
      <c r="G35" s="19">
        <f t="shared" si="351"/>
        <v>9.057392840123106E-2</v>
      </c>
      <c r="H35" s="19">
        <f t="shared" si="351"/>
        <v>8.556594522509417E-2</v>
      </c>
      <c r="I35" s="19">
        <f t="shared" si="351"/>
        <v>8.0394647560972934E-2</v>
      </c>
      <c r="J35" s="19">
        <f t="shared" si="351"/>
        <v>7.5298181155551966E-2</v>
      </c>
      <c r="K35" s="19">
        <f t="shared" si="351"/>
        <v>7.0444481720449023E-2</v>
      </c>
      <c r="L35" s="19">
        <f t="shared" si="351"/>
        <v>6.5720531044505356E-2</v>
      </c>
      <c r="M35" s="19">
        <f t="shared" si="351"/>
        <v>6.0723008057248173E-2</v>
      </c>
      <c r="N35" s="19">
        <f t="shared" si="351"/>
        <v>5.5394173860396689E-2</v>
      </c>
      <c r="O35" s="19">
        <f t="shared" si="351"/>
        <v>4.9777053204237878E-2</v>
      </c>
      <c r="P35" s="19">
        <f t="shared" si="351"/>
        <v>4.4446597542000865E-2</v>
      </c>
      <c r="Q35" s="19">
        <f t="shared" si="351"/>
        <v>3.950484375143018E-2</v>
      </c>
      <c r="R35" s="19">
        <f t="shared" si="351"/>
        <v>3.4902290300975143E-2</v>
      </c>
      <c r="S35" s="19">
        <f t="shared" si="351"/>
        <v>3.0908020984006974E-2</v>
      </c>
      <c r="T35" s="19">
        <f t="shared" si="351"/>
        <v>2.7255378923629663E-2</v>
      </c>
      <c r="U35" s="19">
        <f t="shared" si="351"/>
        <v>2.3894064488461115E-2</v>
      </c>
      <c r="V35" s="19">
        <f t="shared" si="351"/>
        <v>2.090107911618062E-2</v>
      </c>
      <c r="W35" s="19">
        <f t="shared" si="351"/>
        <v>1.8241429835102844E-2</v>
      </c>
      <c r="X35" s="19">
        <f t="shared" si="351"/>
        <v>1.5877117124589186E-2</v>
      </c>
      <c r="Y35" s="19">
        <f t="shared" si="351"/>
        <v>1.3805432939542953E-2</v>
      </c>
      <c r="Z35" s="19">
        <f t="shared" si="351"/>
        <v>1.2004018684480183E-2</v>
      </c>
      <c r="AA35" s="19">
        <f t="shared" si="351"/>
        <v>1.0450416636411322E-2</v>
      </c>
      <c r="AB35" s="19">
        <f t="shared" si="351"/>
        <v>9.1010422449594296E-3</v>
      </c>
      <c r="AC35" s="19">
        <f t="shared" si="351"/>
        <v>7.9330146622043421E-3</v>
      </c>
      <c r="AD35" s="19">
        <f t="shared" si="351"/>
        <v>6.9140128481745755E-3</v>
      </c>
      <c r="AE35" s="19">
        <f t="shared" si="351"/>
        <v>6.0128962152888885E-3</v>
      </c>
      <c r="AF35" s="19">
        <f t="shared" si="351"/>
        <v>5.2169641199116285E-3</v>
      </c>
      <c r="AG35" s="19">
        <f t="shared" si="351"/>
        <v>4.5138631023095982E-3</v>
      </c>
      <c r="AH35" s="19">
        <f t="shared" si="351"/>
        <v>3.8980337397658761E-3</v>
      </c>
      <c r="AI35" s="19">
        <f t="shared" si="351"/>
        <v>3.3563578768307954E-3</v>
      </c>
      <c r="AJ35" s="19">
        <f t="shared" si="351"/>
        <v>2.8811912702413852E-3</v>
      </c>
      <c r="AK35" s="19">
        <f t="shared" si="351"/>
        <v>2.4625068735576799E-3</v>
      </c>
      <c r="AL35" s="19">
        <f t="shared" si="351"/>
        <v>2.1001492695536437E-3</v>
      </c>
      <c r="AM35" s="19">
        <f t="shared" ref="AM35" si="352">AM44/(AL25+AL16)</f>
        <v>1.791354247732313E-3</v>
      </c>
      <c r="AN35" s="19">
        <f t="shared" ref="AN35" si="353">AN44/(AM25+AM16)</f>
        <v>1.5261080611739344E-3</v>
      </c>
      <c r="AO35" s="19">
        <f t="shared" ref="AO35" si="354">AO44/(AN25+AN16)</f>
        <v>1.298422015445542E-3</v>
      </c>
      <c r="AP35" s="19">
        <f t="shared" ref="AP35" si="355">AP44/(AO25+AO16)</f>
        <v>1.107221057983317E-3</v>
      </c>
      <c r="AQ35" s="19">
        <f t="shared" ref="AQ35" si="356">AQ44/(AP25+AP16)</f>
        <v>9.4883225527271923E-4</v>
      </c>
      <c r="AR35" s="19">
        <f t="shared" ref="AR35" si="357">AR44/(AQ25+AQ16)</f>
        <v>8.1462068130521076E-4</v>
      </c>
      <c r="AS35" s="19">
        <f t="shared" ref="AS35" si="358">AS44/(AR25+AR16)</f>
        <v>6.9671555089797913E-4</v>
      </c>
      <c r="AT35" s="19">
        <f t="shared" ref="AT35" si="359">AT44/(AS25+AS16)</f>
        <v>5.9160101480397334E-4</v>
      </c>
      <c r="AU35" s="19">
        <f t="shared" ref="AU35" si="360">AU44/(AT25+AT16)</f>
        <v>5.0255416242759069E-4</v>
      </c>
      <c r="AV35" s="19">
        <f t="shared" ref="AV35" si="361">AV44/(AU25+AU16)</f>
        <v>4.2858361250362433E-4</v>
      </c>
      <c r="AW35" s="19">
        <f t="shared" ref="AW35" si="362">AW44/(AV25+AV16)</f>
        <v>3.6505956324937454E-4</v>
      </c>
      <c r="AX35" s="19">
        <f t="shared" ref="AX35" si="363">AX44/(AW25+AW16)</f>
        <v>3.1030629046797264E-4</v>
      </c>
      <c r="AY35" s="19">
        <f t="shared" ref="AY35" si="364">AY44/(AX25+AX16)</f>
        <v>2.6324074125102132E-4</v>
      </c>
      <c r="AZ35" s="19">
        <f t="shared" ref="AZ35" si="365">AZ44/(AY25+AY16)</f>
        <v>2.2197718824658896E-4</v>
      </c>
      <c r="BA35" s="19">
        <f t="shared" ref="BA35" si="366">BA44/(AZ25+AZ16)</f>
        <v>1.87030522045513E-4</v>
      </c>
      <c r="BB35" s="19">
        <f t="shared" ref="BB35" si="367">BB44/(BA25+BA16)</f>
        <v>1.5797022658116505E-4</v>
      </c>
      <c r="BC35" s="19">
        <f t="shared" ref="BC35" si="368">BC44/(BB25+BB16)</f>
        <v>1.3330580231784019E-4</v>
      </c>
      <c r="BD35" s="19">
        <f t="shared" ref="BD35" si="369">BD44/(BC25+BC16)</f>
        <v>1.1201539693976815E-4</v>
      </c>
      <c r="BE35" s="19">
        <f t="shared" ref="BE35" si="370">BE44/(BD25+BD16)</f>
        <v>9.3717652774927995E-5</v>
      </c>
      <c r="BF35" s="19">
        <f t="shared" ref="BF35" si="371">BF44/(BE25+BE16)</f>
        <v>7.8386383523982962E-5</v>
      </c>
      <c r="BG35" s="19">
        <f t="shared" ref="BG35" si="372">BG44/(BF25+BF16)</f>
        <v>6.5549420799646761E-5</v>
      </c>
      <c r="BH35" s="19">
        <f t="shared" ref="BH35" si="373">BH44/(BG25+BG16)</f>
        <v>5.480652742990308E-5</v>
      </c>
      <c r="BI35" s="19">
        <f t="shared" ref="BI35" si="374">BI44/(BH25+BH16)</f>
        <v>4.5818384317871046E-5</v>
      </c>
      <c r="BJ35" s="19">
        <f t="shared" ref="BJ35" si="375">BJ44/(BI25+BI16)</f>
        <v>3.8326216101930023E-5</v>
      </c>
      <c r="BK35" s="19">
        <f t="shared" ref="BK35" si="376">BK44/(BJ25+BJ16)</f>
        <v>3.2244539690388264E-5</v>
      </c>
      <c r="BL35" s="19">
        <f t="shared" ref="BL35" si="377">BL44/(BK25+BK16)</f>
        <v>2.7407205844446699E-5</v>
      </c>
      <c r="BM35" s="19">
        <f t="shared" ref="BM35" si="378">BM44/(BL25+BL16)</f>
        <v>2.3617519261600936E-5</v>
      </c>
      <c r="BN35" s="19">
        <f t="shared" ref="BN35" si="379">BN44/(BM25+BM16)</f>
        <v>2.0366833011421531E-5</v>
      </c>
      <c r="BO35" s="19">
        <f t="shared" ref="BO35" si="380">BO44/(BN25+BN16)</f>
        <v>1.7529186507340013E-5</v>
      </c>
      <c r="BP35" s="19">
        <f t="shared" ref="BP35" si="381">BP44/(BO25+BO16)</f>
        <v>1.509204392499253E-5</v>
      </c>
      <c r="BQ35" s="19">
        <f t="shared" ref="BQ35" si="382">BQ44/(BP25+BP16)</f>
        <v>1.2877739872466479E-5</v>
      </c>
      <c r="BR35" s="19">
        <f t="shared" ref="BR35" si="383">BR44/(BQ25+BQ16)</f>
        <v>1.0967971967293128E-5</v>
      </c>
      <c r="BS35" s="19">
        <f t="shared" ref="BS35" si="384">BS44/(BR25+BR16)</f>
        <v>9.3312970873919501E-6</v>
      </c>
      <c r="BT35" s="19">
        <f t="shared" ref="BT35" si="385">BT44/(BS25+BS16)</f>
        <v>7.9184310686211546E-6</v>
      </c>
      <c r="BU35" s="19">
        <f t="shared" ref="BU35" si="386">BU44/(BT25+BT16)</f>
        <v>6.7174385457661182E-6</v>
      </c>
      <c r="BV35" s="19">
        <f t="shared" ref="BV35" si="387">BV44/(BU25+BU16)</f>
        <v>5.7022020671420959E-6</v>
      </c>
      <c r="BW35" s="19">
        <f t="shared" ref="BW35" si="388">BW44/(BV25+BV16)</f>
        <v>4.8337124500604858E-6</v>
      </c>
      <c r="BX35" s="19">
        <f t="shared" ref="BX35" si="389">BX44/(BW25+BW16)</f>
        <v>4.0968059071933054E-6</v>
      </c>
      <c r="BY35" s="19">
        <f t="shared" ref="BY35" si="390">BY44/(BX25+BX16)</f>
        <v>3.4666307354779445E-6</v>
      </c>
      <c r="BZ35" s="19">
        <f t="shared" ref="BZ35" si="391">BZ44/(BY25+BY16)</f>
        <v>2.9303969000720881E-6</v>
      </c>
      <c r="CA35" s="19">
        <f t="shared" ref="CA35" si="392">CA44/(BZ25+BZ16)</f>
        <v>2.4755487581541544E-6</v>
      </c>
      <c r="CB35" s="19">
        <f t="shared" ref="CB35" si="393">CB44/(CA25+CA16)</f>
        <v>2.0877537042872703E-6</v>
      </c>
      <c r="CC35" s="19">
        <f t="shared" ref="CC35" si="394">CC44/(CB25+CB16)</f>
        <v>1.7603902676117787E-6</v>
      </c>
      <c r="CD35" s="19">
        <f t="shared" ref="CD35" si="395">CD44/(CC25+CC16)</f>
        <v>1.4829326344188686E-6</v>
      </c>
      <c r="CE35" s="19" t="e">
        <f t="shared" ref="CE35" si="396">CE44/(CD25+CD16)</f>
        <v>#VALUE!</v>
      </c>
    </row>
    <row r="36" spans="1:83">
      <c r="C36" s="45" t="s">
        <v>543</v>
      </c>
      <c r="D36" s="47"/>
      <c r="E36" s="11"/>
      <c r="F36" s="11">
        <f t="shared" ref="F36:AL36" si="397">1/F35</f>
        <v>10.465043286172241</v>
      </c>
      <c r="G36" s="11">
        <f t="shared" si="397"/>
        <v>11.040704733155952</v>
      </c>
      <c r="H36" s="11">
        <f t="shared" si="397"/>
        <v>11.686892459019166</v>
      </c>
      <c r="I36" s="11">
        <f t="shared" si="397"/>
        <v>12.438639018120947</v>
      </c>
      <c r="J36" s="11">
        <f t="shared" si="397"/>
        <v>13.28053326990976</v>
      </c>
      <c r="K36" s="11">
        <f t="shared" si="397"/>
        <v>14.195576084559571</v>
      </c>
      <c r="L36" s="11">
        <f t="shared" si="397"/>
        <v>15.215945216918728</v>
      </c>
      <c r="M36" s="11">
        <f t="shared" si="397"/>
        <v>16.468222375565194</v>
      </c>
      <c r="N36" s="11">
        <f t="shared" si="397"/>
        <v>18.052440000643035</v>
      </c>
      <c r="O36" s="11">
        <f t="shared" si="397"/>
        <v>20.089578141497192</v>
      </c>
      <c r="P36" s="11">
        <f t="shared" si="397"/>
        <v>22.498910047164493</v>
      </c>
      <c r="Q36" s="11">
        <f t="shared" si="397"/>
        <v>25.313351605492613</v>
      </c>
      <c r="R36" s="11">
        <f t="shared" si="397"/>
        <v>28.651414889299136</v>
      </c>
      <c r="S36" s="11">
        <f t="shared" si="397"/>
        <v>32.354061119521027</v>
      </c>
      <c r="T36" s="11">
        <f t="shared" si="397"/>
        <v>36.690005404145289</v>
      </c>
      <c r="U36" s="11">
        <f t="shared" si="397"/>
        <v>41.851397885149197</v>
      </c>
      <c r="V36" s="11">
        <f t="shared" si="397"/>
        <v>47.844419632182898</v>
      </c>
      <c r="W36" s="11">
        <f t="shared" si="397"/>
        <v>54.820264038494003</v>
      </c>
      <c r="X36" s="11">
        <f t="shared" si="397"/>
        <v>62.983726337275769</v>
      </c>
      <c r="Y36" s="11">
        <f t="shared" si="397"/>
        <v>72.435250989898066</v>
      </c>
      <c r="Z36" s="11">
        <f t="shared" si="397"/>
        <v>83.30543514505564</v>
      </c>
      <c r="AA36" s="11">
        <f t="shared" si="397"/>
        <v>95.689964792006649</v>
      </c>
      <c r="AB36" s="11">
        <f t="shared" si="397"/>
        <v>109.87752535198322</v>
      </c>
      <c r="AC36" s="11">
        <f t="shared" si="397"/>
        <v>126.05548364411199</v>
      </c>
      <c r="AD36" s="11">
        <f t="shared" si="397"/>
        <v>144.6338070175872</v>
      </c>
      <c r="AE36" s="11">
        <f t="shared" si="397"/>
        <v>166.30920677747889</v>
      </c>
      <c r="AF36" s="11">
        <f t="shared" si="397"/>
        <v>191.68236104658877</v>
      </c>
      <c r="AG36" s="11">
        <f t="shared" si="397"/>
        <v>221.53972713269312</v>
      </c>
      <c r="AH36" s="11">
        <f t="shared" si="397"/>
        <v>256.53959579633141</v>
      </c>
      <c r="AI36" s="11">
        <f t="shared" si="397"/>
        <v>297.94200639421655</v>
      </c>
      <c r="AJ36" s="11">
        <f t="shared" si="397"/>
        <v>347.07865816774472</v>
      </c>
      <c r="AK36" s="11">
        <f t="shared" si="397"/>
        <v>406.09023704175939</v>
      </c>
      <c r="AL36" s="11">
        <f t="shared" si="397"/>
        <v>476.15663062489625</v>
      </c>
      <c r="AM36" s="11">
        <f t="shared" ref="AM36:BS36" si="398">1/AM35</f>
        <v>558.23687652283547</v>
      </c>
      <c r="AN36" s="11">
        <f t="shared" si="398"/>
        <v>655.26159348818715</v>
      </c>
      <c r="AO36" s="11">
        <f t="shared" si="398"/>
        <v>770.16562265917742</v>
      </c>
      <c r="AP36" s="11">
        <f t="shared" si="398"/>
        <v>903.162013393596</v>
      </c>
      <c r="AQ36" s="11">
        <f t="shared" si="398"/>
        <v>1053.9270713479</v>
      </c>
      <c r="AR36" s="11">
        <f t="shared" si="398"/>
        <v>1227.5652005271565</v>
      </c>
      <c r="AS36" s="11">
        <f t="shared" si="398"/>
        <v>1435.3059849333422</v>
      </c>
      <c r="AT36" s="11">
        <f t="shared" si="398"/>
        <v>1690.3284054226131</v>
      </c>
      <c r="AU36" s="11">
        <f t="shared" si="398"/>
        <v>1989.8352750069653</v>
      </c>
      <c r="AV36" s="11">
        <f t="shared" si="398"/>
        <v>2333.2670004771671</v>
      </c>
      <c r="AW36" s="11">
        <f t="shared" si="398"/>
        <v>2739.2790127152307</v>
      </c>
      <c r="AX36" s="11">
        <f t="shared" si="398"/>
        <v>3222.6223918693395</v>
      </c>
      <c r="AY36" s="11">
        <f t="shared" si="398"/>
        <v>3798.8040728331607</v>
      </c>
      <c r="AZ36" s="11">
        <f t="shared" si="398"/>
        <v>4504.9674153414571</v>
      </c>
      <c r="BA36" s="11">
        <f t="shared" si="398"/>
        <v>5346.7208938049944</v>
      </c>
      <c r="BB36" s="11">
        <f t="shared" si="398"/>
        <v>6330.3068030113909</v>
      </c>
      <c r="BC36" s="11">
        <f t="shared" si="398"/>
        <v>7501.5489394505594</v>
      </c>
      <c r="BD36" s="11">
        <f t="shared" si="398"/>
        <v>8927.3441626753374</v>
      </c>
      <c r="BE36" s="11">
        <f t="shared" si="398"/>
        <v>10670.348332363772</v>
      </c>
      <c r="BF36" s="11">
        <f t="shared" si="398"/>
        <v>12757.317725903782</v>
      </c>
      <c r="BG36" s="11">
        <f t="shared" si="398"/>
        <v>15255.664928856075</v>
      </c>
      <c r="BH36" s="11">
        <f t="shared" si="398"/>
        <v>18246.001833978418</v>
      </c>
      <c r="BI36" s="11">
        <f t="shared" si="398"/>
        <v>21825.300365511994</v>
      </c>
      <c r="BJ36" s="11">
        <f t="shared" si="398"/>
        <v>26091.800905689779</v>
      </c>
      <c r="BK36" s="11">
        <f t="shared" si="398"/>
        <v>31013.002809219473</v>
      </c>
      <c r="BL36" s="11">
        <f t="shared" si="398"/>
        <v>36486.754821911985</v>
      </c>
      <c r="BM36" s="11">
        <f t="shared" si="398"/>
        <v>42341.449536822103</v>
      </c>
      <c r="BN36" s="11">
        <f t="shared" si="398"/>
        <v>49099.435314229231</v>
      </c>
      <c r="BO36" s="11">
        <f t="shared" si="398"/>
        <v>57047.712943282851</v>
      </c>
      <c r="BP36" s="11">
        <f t="shared" si="398"/>
        <v>66260.077493148099</v>
      </c>
      <c r="BQ36" s="11">
        <f t="shared" si="398"/>
        <v>77653.377836748434</v>
      </c>
      <c r="BR36" s="11">
        <f t="shared" si="398"/>
        <v>91174.558339685274</v>
      </c>
      <c r="BS36" s="11">
        <f t="shared" si="398"/>
        <v>107166.23751602092</v>
      </c>
      <c r="BT36" s="11">
        <f t="shared" ref="BT36:CE36" si="399">1/BT35</f>
        <v>126287.64351599403</v>
      </c>
      <c r="BU36" s="11">
        <f t="shared" si="399"/>
        <v>148866.26698360822</v>
      </c>
      <c r="BV36" s="11">
        <f t="shared" si="399"/>
        <v>175370.84589869561</v>
      </c>
      <c r="BW36" s="11">
        <f t="shared" si="399"/>
        <v>206880.32445692681</v>
      </c>
      <c r="BX36" s="11">
        <f t="shared" si="399"/>
        <v>244092.59863743297</v>
      </c>
      <c r="BY36" s="11">
        <f t="shared" si="399"/>
        <v>288464.5283288674</v>
      </c>
      <c r="BZ36" s="11">
        <f t="shared" si="399"/>
        <v>341250.7022428941</v>
      </c>
      <c r="CA36" s="11">
        <f t="shared" si="399"/>
        <v>403950.83987181529</v>
      </c>
      <c r="CB36" s="11">
        <f t="shared" si="399"/>
        <v>478983.70288912306</v>
      </c>
      <c r="CC36" s="11">
        <f t="shared" si="399"/>
        <v>568055.8557942058</v>
      </c>
      <c r="CD36" s="11">
        <f t="shared" si="399"/>
        <v>674339.46545513836</v>
      </c>
      <c r="CE36" s="11" t="e">
        <f t="shared" si="399"/>
        <v>#VALUE!</v>
      </c>
    </row>
    <row r="37" spans="1:83">
      <c r="C37" s="18" t="s">
        <v>779</v>
      </c>
      <c r="D37" s="276" t="s">
        <v>783</v>
      </c>
      <c r="E37" s="102">
        <f>$B$2/E28</f>
        <v>0.12786917851968013</v>
      </c>
      <c r="F37" s="102">
        <f t="shared" ref="F37:AL37" si="400">$B$2/F28</f>
        <v>0.11279284263073239</v>
      </c>
      <c r="G37" s="102">
        <f t="shared" si="400"/>
        <v>9.9779370104717921E-2</v>
      </c>
      <c r="H37" s="102">
        <f t="shared" si="400"/>
        <v>8.846581772081287E-2</v>
      </c>
      <c r="I37" s="102">
        <f t="shared" si="400"/>
        <v>7.8527663595218747E-2</v>
      </c>
      <c r="J37" s="102">
        <f t="shared" si="400"/>
        <v>6.9774481041131639E-2</v>
      </c>
      <c r="K37" s="102">
        <f t="shared" si="400"/>
        <v>6.2077666097132583E-2</v>
      </c>
      <c r="L37" s="102">
        <f t="shared" si="400"/>
        <v>5.5290994133050442E-2</v>
      </c>
      <c r="M37" s="102">
        <f t="shared" si="400"/>
        <v>4.9215336985549515E-2</v>
      </c>
      <c r="N37" s="102">
        <f t="shared" si="400"/>
        <v>4.369196444234625E-2</v>
      </c>
      <c r="O37" s="102">
        <f t="shared" si="400"/>
        <v>3.8606504432646883E-2</v>
      </c>
      <c r="P37" s="102">
        <f t="shared" si="400"/>
        <v>3.3960365045990079E-2</v>
      </c>
      <c r="Q37" s="102">
        <f t="shared" si="400"/>
        <v>2.9756105224745161E-2</v>
      </c>
      <c r="R37" s="102">
        <f t="shared" si="400"/>
        <v>2.5973688039953514E-2</v>
      </c>
      <c r="S37" s="102">
        <f t="shared" si="400"/>
        <v>2.2627068168456745E-2</v>
      </c>
      <c r="T37" s="102">
        <f t="shared" si="400"/>
        <v>1.9674100123367927E-2</v>
      </c>
      <c r="U37" s="102">
        <f t="shared" si="400"/>
        <v>1.7068836306598993E-2</v>
      </c>
      <c r="V37" s="102">
        <f t="shared" si="400"/>
        <v>1.4782492126602556E-2</v>
      </c>
      <c r="W37" s="102">
        <f t="shared" si="400"/>
        <v>1.2783739062505383E-2</v>
      </c>
      <c r="X37" s="102">
        <f t="shared" si="400"/>
        <v>1.1040458995735643E-2</v>
      </c>
      <c r="Y37" s="102">
        <f t="shared" si="400"/>
        <v>9.5258670918562278E-3</v>
      </c>
      <c r="Z37" s="102">
        <f t="shared" si="400"/>
        <v>8.2151104359784542E-3</v>
      </c>
      <c r="AA37" s="102">
        <f t="shared" si="400"/>
        <v>7.0853812068087108E-3</v>
      </c>
      <c r="AB37" s="102">
        <f t="shared" si="400"/>
        <v>6.1132057332711764E-3</v>
      </c>
      <c r="AC37" s="102">
        <f t="shared" si="400"/>
        <v>5.2778276205823439E-3</v>
      </c>
      <c r="AD37" s="102">
        <f t="shared" si="400"/>
        <v>4.5596230694086304E-3</v>
      </c>
      <c r="AE37" s="102">
        <f t="shared" si="400"/>
        <v>3.9402673589060766E-3</v>
      </c>
      <c r="AF37" s="102">
        <f t="shared" si="400"/>
        <v>3.4047884963925262E-3</v>
      </c>
      <c r="AG37" s="102">
        <f t="shared" si="400"/>
        <v>2.94073463225127E-3</v>
      </c>
      <c r="AH37" s="102">
        <f t="shared" si="400"/>
        <v>2.5383286276212747E-3</v>
      </c>
      <c r="AI37" s="102">
        <f t="shared" si="400"/>
        <v>2.1888665046061666E-3</v>
      </c>
      <c r="AJ37" s="102">
        <f t="shared" si="400"/>
        <v>1.8851075282353949E-3</v>
      </c>
      <c r="AK37" s="102">
        <f t="shared" si="400"/>
        <v>1.6206041085812615E-3</v>
      </c>
      <c r="AL37" s="102">
        <f t="shared" si="400"/>
        <v>1.3906938282675497E-3</v>
      </c>
      <c r="AM37" s="102">
        <f t="shared" ref="AM37:BR37" si="401">$B$2/AM28</f>
        <v>1.1917147263439962E-3</v>
      </c>
      <c r="AN37" s="102">
        <f t="shared" si="401"/>
        <v>1.0198364696611493E-3</v>
      </c>
      <c r="AO37" s="102">
        <f t="shared" si="401"/>
        <v>8.7160777187725573E-4</v>
      </c>
      <c r="AP37" s="102">
        <f t="shared" si="401"/>
        <v>7.444697513940532E-4</v>
      </c>
      <c r="AQ37" s="102">
        <f t="shared" si="401"/>
        <v>6.3616479652424428E-4</v>
      </c>
      <c r="AR37" s="102">
        <f t="shared" si="401"/>
        <v>5.4401757269891579E-4</v>
      </c>
      <c r="AS37" s="102">
        <f t="shared" si="401"/>
        <v>4.6517397921149763E-4</v>
      </c>
      <c r="AT37" s="102">
        <f t="shared" si="401"/>
        <v>3.9719954091498646E-4</v>
      </c>
      <c r="AU37" s="102">
        <f t="shared" si="401"/>
        <v>3.3880073340753831E-4</v>
      </c>
      <c r="AV37" s="102">
        <f t="shared" si="401"/>
        <v>2.8895611415386441E-4</v>
      </c>
      <c r="AW37" s="102">
        <f t="shared" si="401"/>
        <v>2.4636928206569862E-4</v>
      </c>
      <c r="AX37" s="102">
        <f t="shared" si="401"/>
        <v>2.0992661578466467E-4</v>
      </c>
      <c r="AY37" s="102">
        <f t="shared" si="401"/>
        <v>1.7871699648203549E-4</v>
      </c>
      <c r="AZ37" s="102">
        <f t="shared" si="401"/>
        <v>1.5186578293333486E-4</v>
      </c>
      <c r="BA37" s="102">
        <f t="shared" si="401"/>
        <v>1.288347881898875E-4</v>
      </c>
      <c r="BB37" s="102">
        <f t="shared" si="401"/>
        <v>1.0920089595814845E-4</v>
      </c>
      <c r="BC37" s="102">
        <f t="shared" si="401"/>
        <v>9.2477906020802954E-5</v>
      </c>
      <c r="BD37" s="102">
        <f t="shared" si="401"/>
        <v>7.8195971945417154E-5</v>
      </c>
      <c r="BE37" s="102">
        <f t="shared" si="401"/>
        <v>6.5981712809973499E-5</v>
      </c>
      <c r="BF37" s="102">
        <f t="shared" si="401"/>
        <v>5.5578120967697721E-5</v>
      </c>
      <c r="BG37" s="102">
        <f t="shared" si="401"/>
        <v>4.6746998952368107E-5</v>
      </c>
      <c r="BH37" s="102">
        <f t="shared" si="401"/>
        <v>3.9272039883090712E-5</v>
      </c>
      <c r="BI37" s="102">
        <f t="shared" si="401"/>
        <v>3.2959789864575527E-5</v>
      </c>
      <c r="BJ37" s="102">
        <f t="shared" si="401"/>
        <v>2.7643428363951277E-5</v>
      </c>
      <c r="BK37" s="102">
        <f t="shared" si="401"/>
        <v>2.3198935712789726E-5</v>
      </c>
      <c r="BL37" s="102">
        <f t="shared" si="401"/>
        <v>1.9518458240004232E-5</v>
      </c>
      <c r="BM37" s="102">
        <f t="shared" si="401"/>
        <v>1.6499238986272706E-5</v>
      </c>
      <c r="BN37" s="102">
        <f t="shared" si="401"/>
        <v>1.4000881459916842E-5</v>
      </c>
      <c r="BO37" s="102">
        <f t="shared" si="401"/>
        <v>1.1912870478724343E-5</v>
      </c>
      <c r="BP37" s="102">
        <f t="shared" si="401"/>
        <v>1.0158800696092965E-5</v>
      </c>
      <c r="BQ37" s="102">
        <f t="shared" si="401"/>
        <v>8.6639770608218741E-6</v>
      </c>
      <c r="BR37" s="102">
        <f t="shared" si="401"/>
        <v>7.3872188938778861E-6</v>
      </c>
      <c r="BS37" s="102">
        <f>$B$2/BS28</f>
        <v>6.2960159860346205E-6</v>
      </c>
      <c r="BT37" s="102">
        <f t="shared" ref="BT37:CE37" si="402">$B$2/BT28</f>
        <v>5.3616005851975132E-6</v>
      </c>
      <c r="BU37" s="102">
        <f t="shared" si="402"/>
        <v>4.5625543844953329E-6</v>
      </c>
      <c r="BV37" s="102">
        <f t="shared" si="402"/>
        <v>3.8807669511775019E-6</v>
      </c>
      <c r="BW37" s="102">
        <f t="shared" si="402"/>
        <v>3.2987335272660095E-6</v>
      </c>
      <c r="BX37" s="102">
        <f t="shared" si="402"/>
        <v>2.8024358319105974E-6</v>
      </c>
      <c r="BY37" s="102">
        <f t="shared" si="402"/>
        <v>2.3789987070102246E-6</v>
      </c>
      <c r="BZ37" s="102">
        <f t="shared" si="402"/>
        <v>2.0179018358619587E-6</v>
      </c>
      <c r="CA37" s="102">
        <f t="shared" si="402"/>
        <v>1.7102798547495273E-6</v>
      </c>
      <c r="CB37" s="102">
        <f t="shared" si="402"/>
        <v>1.4481632918695027E-6</v>
      </c>
      <c r="CC37" s="102">
        <f t="shared" si="402"/>
        <v>1.2252230898556351E-6</v>
      </c>
      <c r="CD37" s="102">
        <f t="shared" si="402"/>
        <v>1.0357295443602487E-6</v>
      </c>
      <c r="CE37" s="102" t="e">
        <f t="shared" si="402"/>
        <v>#VALUE!</v>
      </c>
    </row>
    <row r="38" spans="1:83">
      <c r="C38" s="18" t="s">
        <v>780</v>
      </c>
      <c r="D38" s="276" t="s">
        <v>784</v>
      </c>
      <c r="E38" s="102">
        <f>(1-$D$2-$D$4*$B$2)/E27</f>
        <v>0.13263142615532639</v>
      </c>
      <c r="F38" s="102">
        <f t="shared" ref="F38:AL38" si="403">(1-$D$2-$D$4*$B$2)/F27</f>
        <v>0.13408484350161626</v>
      </c>
      <c r="G38" s="102">
        <f t="shared" si="403"/>
        <v>0.13547026178944438</v>
      </c>
      <c r="H38" s="102">
        <f t="shared" si="403"/>
        <v>0.13678926633856001</v>
      </c>
      <c r="I38" s="102">
        <f t="shared" si="403"/>
        <v>0.13804359582966894</v>
      </c>
      <c r="J38" s="102">
        <f t="shared" si="403"/>
        <v>0.13923511611594566</v>
      </c>
      <c r="K38" s="102">
        <f t="shared" si="403"/>
        <v>0.14036579560885332</v>
      </c>
      <c r="L38" s="102">
        <f t="shared" si="403"/>
        <v>0.14143768238211474</v>
      </c>
      <c r="M38" s="102">
        <f t="shared" si="403"/>
        <v>0.1424528830855738</v>
      </c>
      <c r="N38" s="102">
        <f t="shared" si="403"/>
        <v>0.14341354371491868</v>
      </c>
      <c r="O38" s="102">
        <f t="shared" si="403"/>
        <v>0.14432183224395381</v>
      </c>
      <c r="P38" s="102">
        <f t="shared" si="403"/>
        <v>0.14517992309320837</v>
      </c>
      <c r="Q38" s="102">
        <f t="shared" si="403"/>
        <v>0.14598998338186905</v>
      </c>
      <c r="R38" s="102">
        <f t="shared" si="403"/>
        <v>0.1467541608888927</v>
      </c>
      <c r="S38" s="102">
        <f t="shared" si="403"/>
        <v>0.14747457363317604</v>
      </c>
      <c r="T38" s="102">
        <f t="shared" si="403"/>
        <v>0.14815330097126037</v>
      </c>
      <c r="U38" s="102">
        <f t="shared" si="403"/>
        <v>0.14879237610363993</v>
      </c>
      <c r="V38" s="102">
        <f t="shared" si="403"/>
        <v>0.14939377987673447</v>
      </c>
      <c r="W38" s="102">
        <f t="shared" si="403"/>
        <v>0.14995943576642265</v>
      </c>
      <c r="X38" s="102">
        <f t="shared" si="403"/>
        <v>0.15049120593018334</v>
      </c>
      <c r="Y38" s="102">
        <f t="shared" si="403"/>
        <v>0.1509908882178842</v>
      </c>
      <c r="Z38" s="102">
        <f t="shared" si="403"/>
        <v>0.1514602140356647</v>
      </c>
      <c r="AA38" s="102">
        <f t="shared" si="403"/>
        <v>0.15190084696280837</v>
      </c>
      <c r="AB38" s="102">
        <f t="shared" si="403"/>
        <v>0.15231438202767136</v>
      </c>
      <c r="AC38" s="102">
        <f t="shared" si="403"/>
        <v>0.15270234555535847</v>
      </c>
      <c r="AD38" s="102">
        <f t="shared" si="403"/>
        <v>0.1530661955066896</v>
      </c>
      <c r="AE38" s="102">
        <f t="shared" si="403"/>
        <v>0.15340732223490189</v>
      </c>
      <c r="AF38" s="102">
        <f t="shared" si="403"/>
        <v>0.15372704959333772</v>
      </c>
      <c r="AG38" s="102">
        <f t="shared" si="403"/>
        <v>0.15402663633397087</v>
      </c>
      <c r="AH38" s="102">
        <f t="shared" si="403"/>
        <v>0.15430727774293415</v>
      </c>
      <c r="AI38" s="102">
        <f t="shared" si="403"/>
        <v>0.15457010746517974</v>
      </c>
      <c r="AJ38" s="102">
        <f t="shared" si="403"/>
        <v>0.15481619947598826</v>
      </c>
      <c r="AK38" s="102">
        <f t="shared" si="403"/>
        <v>0.15504657016221693</v>
      </c>
      <c r="AL38" s="102">
        <f t="shared" si="403"/>
        <v>0.15526218048094353</v>
      </c>
      <c r="AM38" s="102">
        <f t="shared" ref="AM38:BR38" si="404">(1-$D$2-$D$4*$B$2)/AM27</f>
        <v>0.15546393816751028</v>
      </c>
      <c r="AN38" s="102">
        <f t="shared" si="404"/>
        <v>0.15565269996891998</v>
      </c>
      <c r="AO38" s="102">
        <f t="shared" si="404"/>
        <v>0.15582927388209381</v>
      </c>
      <c r="AP38" s="102">
        <f t="shared" si="404"/>
        <v>0.15599442137969027</v>
      </c>
      <c r="AQ38" s="102">
        <f t="shared" si="404"/>
        <v>0.15614885960902752</v>
      </c>
      <c r="AR38" s="102">
        <f t="shared" si="404"/>
        <v>0.15629326355217218</v>
      </c>
      <c r="AS38" s="102">
        <f t="shared" si="404"/>
        <v>0.15642826813748006</v>
      </c>
      <c r="AT38" s="102">
        <f t="shared" si="404"/>
        <v>0.15655447029482478</v>
      </c>
      <c r="AU38" s="102">
        <f t="shared" si="404"/>
        <v>0.15667243094845087</v>
      </c>
      <c r="AV38" s="102">
        <f t="shared" si="404"/>
        <v>0.15678267694286527</v>
      </c>
      <c r="AW38" s="102">
        <f t="shared" si="404"/>
        <v>0.15688570289845358</v>
      </c>
      <c r="AX38" s="102">
        <f t="shared" si="404"/>
        <v>0.15698197299460173</v>
      </c>
      <c r="AY38" s="102">
        <f t="shared" si="404"/>
        <v>0.15707192267903156</v>
      </c>
      <c r="AZ38" s="102">
        <f t="shared" si="404"/>
        <v>0.15715596030284826</v>
      </c>
      <c r="BA38" s="102">
        <f t="shared" si="404"/>
        <v>0.1572344686814556</v>
      </c>
      <c r="BB38" s="102">
        <f t="shared" si="404"/>
        <v>0.15730780658204435</v>
      </c>
      <c r="BC38" s="102">
        <f t="shared" si="404"/>
        <v>0.15737631013880968</v>
      </c>
      <c r="BD38" s="102">
        <f t="shared" si="404"/>
        <v>0.15744029419741781</v>
      </c>
      <c r="BE38" s="102">
        <f t="shared" si="404"/>
        <v>0.15750005359053471</v>
      </c>
      <c r="BF38" s="102">
        <f t="shared" si="404"/>
        <v>0.15755586434645505</v>
      </c>
      <c r="BG38" s="102">
        <f t="shared" si="404"/>
        <v>0.15760798483304395</v>
      </c>
      <c r="BH38" s="102">
        <f t="shared" si="404"/>
        <v>0.15765665683932584</v>
      </c>
      <c r="BI38" s="102">
        <f t="shared" si="404"/>
        <v>0.15770210659714318</v>
      </c>
      <c r="BJ38" s="102">
        <f t="shared" si="404"/>
        <v>0.15774454574535554</v>
      </c>
      <c r="BK38" s="102">
        <f t="shared" si="404"/>
        <v>0.15778417223907307</v>
      </c>
      <c r="BL38" s="102">
        <f t="shared" si="404"/>
        <v>0.157821171206417</v>
      </c>
      <c r="BM38" s="102">
        <f t="shared" si="404"/>
        <v>0.1578557157552786</v>
      </c>
      <c r="BN38" s="102">
        <f t="shared" si="404"/>
        <v>0.1578879677325091</v>
      </c>
      <c r="BO38" s="102">
        <f t="shared" si="404"/>
        <v>0.15791807843792599</v>
      </c>
      <c r="BP38" s="102">
        <f t="shared" si="404"/>
        <v>0.15794618929545709</v>
      </c>
      <c r="BQ38" s="102">
        <f t="shared" si="404"/>
        <v>0.15797243248367776</v>
      </c>
      <c r="BR38" s="102">
        <f t="shared" si="404"/>
        <v>0.15799693152792083</v>
      </c>
      <c r="BS38" s="102">
        <f>(1-$D$2-$D$4*$B$2)/BS27</f>
        <v>0.15801980185605954</v>
      </c>
      <c r="BT38" s="102">
        <f t="shared" ref="BT38:CE38" si="405">(1-$D$2-$D$4*$B$2)/BT27</f>
        <v>0.15804115131998356</v>
      </c>
      <c r="BU38" s="102">
        <f t="shared" si="405"/>
        <v>0.15806108068470193</v>
      </c>
      <c r="BV38" s="102">
        <f t="shared" si="405"/>
        <v>0.15807968408692535</v>
      </c>
      <c r="BW38" s="102">
        <f t="shared" si="405"/>
        <v>0.15809704946489231</v>
      </c>
      <c r="BX38" s="102">
        <f t="shared" si="405"/>
        <v>0.15811325896112366</v>
      </c>
      <c r="BY38" s="102">
        <f t="shared" si="405"/>
        <v>0.15812838929970502</v>
      </c>
      <c r="BZ38" s="102">
        <f t="shared" si="405"/>
        <v>0.15814251213961716</v>
      </c>
      <c r="CA38" s="102">
        <f t="shared" si="405"/>
        <v>0.15815569440555538</v>
      </c>
      <c r="CB38" s="102">
        <f t="shared" si="405"/>
        <v>0.15816799859760342</v>
      </c>
      <c r="CC38" s="102">
        <f t="shared" si="405"/>
        <v>0.15817948308105295</v>
      </c>
      <c r="CD38" s="102">
        <f t="shared" si="405"/>
        <v>0.15819020235758999</v>
      </c>
      <c r="CE38" s="102" t="e">
        <f t="shared" si="405"/>
        <v>#VALUE!</v>
      </c>
    </row>
    <row r="39" spans="1:83">
      <c r="C39" s="18" t="s">
        <v>781</v>
      </c>
      <c r="D39" s="37"/>
      <c r="E39" s="102">
        <f>1/E37</f>
        <v>7.8204928785562791</v>
      </c>
      <c r="F39" s="102">
        <f t="shared" ref="F39:AL39" si="406">1/F37</f>
        <v>8.8658107790922234</v>
      </c>
      <c r="G39" s="102">
        <f t="shared" si="406"/>
        <v>10.022111774713604</v>
      </c>
      <c r="H39" s="102">
        <f t="shared" si="406"/>
        <v>11.303801013357225</v>
      </c>
      <c r="I39" s="102">
        <f t="shared" si="406"/>
        <v>12.734365880979633</v>
      </c>
      <c r="J39" s="102">
        <f t="shared" si="406"/>
        <v>14.331887318667494</v>
      </c>
      <c r="K39" s="102">
        <f t="shared" si="406"/>
        <v>16.108853036377134</v>
      </c>
      <c r="L39" s="102">
        <f t="shared" si="406"/>
        <v>18.086128051769744</v>
      </c>
      <c r="M39" s="102">
        <f t="shared" si="406"/>
        <v>20.318869304778254</v>
      </c>
      <c r="N39" s="102">
        <f t="shared" si="406"/>
        <v>22.887503749563617</v>
      </c>
      <c r="O39" s="102">
        <f t="shared" si="406"/>
        <v>25.902370978564129</v>
      </c>
      <c r="P39" s="102">
        <f t="shared" si="406"/>
        <v>29.446091013620492</v>
      </c>
      <c r="Q39" s="102">
        <f t="shared" si="406"/>
        <v>33.606548721584723</v>
      </c>
      <c r="R39" s="102">
        <f t="shared" si="406"/>
        <v>38.500500909295965</v>
      </c>
      <c r="S39" s="102">
        <f t="shared" si="406"/>
        <v>44.194855142304718</v>
      </c>
      <c r="T39" s="102">
        <f t="shared" si="406"/>
        <v>50.828245954296492</v>
      </c>
      <c r="U39" s="102">
        <f t="shared" si="406"/>
        <v>58.586302079268833</v>
      </c>
      <c r="V39" s="102">
        <f t="shared" si="406"/>
        <v>67.647592262227633</v>
      </c>
      <c r="W39" s="102">
        <f t="shared" si="406"/>
        <v>78.224375130824825</v>
      </c>
      <c r="X39" s="102">
        <f t="shared" si="406"/>
        <v>90.575944386573795</v>
      </c>
      <c r="Y39" s="102">
        <f t="shared" si="406"/>
        <v>104.9773202121318</v>
      </c>
      <c r="Z39" s="102">
        <f t="shared" si="406"/>
        <v>121.72690894336051</v>
      </c>
      <c r="AA39" s="102">
        <f t="shared" si="406"/>
        <v>141.13566663696909</v>
      </c>
      <c r="AB39" s="102">
        <f t="shared" si="406"/>
        <v>163.58029545079614</v>
      </c>
      <c r="AC39" s="102">
        <f t="shared" si="406"/>
        <v>189.471894856934</v>
      </c>
      <c r="AD39" s="102">
        <f t="shared" si="406"/>
        <v>219.31637435321974</v>
      </c>
      <c r="AE39" s="102">
        <f t="shared" si="406"/>
        <v>253.78988502892523</v>
      </c>
      <c r="AF39" s="102">
        <f t="shared" si="406"/>
        <v>293.70399984008685</v>
      </c>
      <c r="AG39" s="102">
        <f t="shared" si="406"/>
        <v>340.05108418587679</v>
      </c>
      <c r="AH39" s="102">
        <f t="shared" si="406"/>
        <v>393.96002121960174</v>
      </c>
      <c r="AI39" s="102">
        <f t="shared" si="406"/>
        <v>456.85746384973157</v>
      </c>
      <c r="AJ39" s="102">
        <f t="shared" si="406"/>
        <v>530.47371835392153</v>
      </c>
      <c r="AK39" s="102">
        <f t="shared" si="406"/>
        <v>617.053847207285</v>
      </c>
      <c r="AL39" s="102">
        <f t="shared" si="406"/>
        <v>719.06553381756589</v>
      </c>
      <c r="AM39" s="102">
        <f t="shared" ref="AM39:BS39" si="407">1/AM37</f>
        <v>839.12699733756881</v>
      </c>
      <c r="AN39" s="102">
        <f t="shared" si="407"/>
        <v>980.5493623230202</v>
      </c>
      <c r="AO39" s="102">
        <f t="shared" si="407"/>
        <v>1147.3050519572755</v>
      </c>
      <c r="AP39" s="102">
        <f t="shared" si="407"/>
        <v>1343.2379195090934</v>
      </c>
      <c r="AQ39" s="102">
        <f t="shared" si="407"/>
        <v>1571.9197375642427</v>
      </c>
      <c r="AR39" s="102">
        <f t="shared" si="407"/>
        <v>1838.1759159707249</v>
      </c>
      <c r="AS39" s="102">
        <f t="shared" si="407"/>
        <v>2149.733314178643</v>
      </c>
      <c r="AT39" s="102">
        <f t="shared" si="407"/>
        <v>2517.6262734252059</v>
      </c>
      <c r="AU39" s="102">
        <f t="shared" si="407"/>
        <v>2951.5874713208341</v>
      </c>
      <c r="AV39" s="102">
        <f t="shared" si="407"/>
        <v>3460.7331391074713</v>
      </c>
      <c r="AW39" s="102">
        <f t="shared" si="407"/>
        <v>4058.9475750200577</v>
      </c>
      <c r="AX39" s="102">
        <f t="shared" si="407"/>
        <v>4763.5693847690318</v>
      </c>
      <c r="AY39" s="102">
        <f t="shared" si="407"/>
        <v>5595.4387085982571</v>
      </c>
      <c r="AZ39" s="102">
        <f t="shared" si="407"/>
        <v>6584.7617592632705</v>
      </c>
      <c r="BA39" s="102">
        <f t="shared" si="407"/>
        <v>7761.8787134272798</v>
      </c>
      <c r="BB39" s="102">
        <f t="shared" si="407"/>
        <v>9157.434023098609</v>
      </c>
      <c r="BC39" s="102">
        <f t="shared" si="407"/>
        <v>10813.393631285828</v>
      </c>
      <c r="BD39" s="102">
        <f t="shared" si="407"/>
        <v>12788.382510265699</v>
      </c>
      <c r="BE39" s="102">
        <f t="shared" si="407"/>
        <v>15155.714476221425</v>
      </c>
      <c r="BF39" s="102">
        <f t="shared" si="407"/>
        <v>17992.691774901941</v>
      </c>
      <c r="BG39" s="102">
        <f t="shared" si="407"/>
        <v>21391.747543386249</v>
      </c>
      <c r="BH39" s="102">
        <f t="shared" si="407"/>
        <v>25463.408648415232</v>
      </c>
      <c r="BI39" s="102">
        <f t="shared" si="407"/>
        <v>30339.999256936357</v>
      </c>
      <c r="BJ39" s="102">
        <f t="shared" si="407"/>
        <v>36174.963062977426</v>
      </c>
      <c r="BK39" s="102">
        <f t="shared" si="407"/>
        <v>43105.425713503464</v>
      </c>
      <c r="BL39" s="102">
        <f t="shared" si="407"/>
        <v>51233.554807645669</v>
      </c>
      <c r="BM39" s="102">
        <f t="shared" si="407"/>
        <v>60608.856010389063</v>
      </c>
      <c r="BN39" s="102">
        <f t="shared" si="407"/>
        <v>71424.074467232829</v>
      </c>
      <c r="BO39" s="102">
        <f t="shared" si="407"/>
        <v>83942.82484527459</v>
      </c>
      <c r="BP39" s="102">
        <f t="shared" si="407"/>
        <v>98436.816501833338</v>
      </c>
      <c r="BQ39" s="102">
        <f t="shared" si="407"/>
        <v>115420.43486264019</v>
      </c>
      <c r="BR39" s="102">
        <f t="shared" si="407"/>
        <v>135368.94118959221</v>
      </c>
      <c r="BS39" s="102">
        <f t="shared" si="407"/>
        <v>158830.60052867237</v>
      </c>
      <c r="BT39" s="102">
        <f t="shared" ref="BT39:CE39" si="408">1/BT37</f>
        <v>186511.46875073714</v>
      </c>
      <c r="BU39" s="102">
        <f t="shared" si="408"/>
        <v>219175.46964442611</v>
      </c>
      <c r="BV39" s="102">
        <f t="shared" si="408"/>
        <v>257681.02351432882</v>
      </c>
      <c r="BW39" s="102">
        <f t="shared" si="408"/>
        <v>303146.64453324303</v>
      </c>
      <c r="BX39" s="102">
        <f t="shared" si="408"/>
        <v>356832.43434631539</v>
      </c>
      <c r="BY39" s="102">
        <f t="shared" si="408"/>
        <v>420344.91109780251</v>
      </c>
      <c r="BZ39" s="102">
        <f t="shared" si="408"/>
        <v>495564.24511247053</v>
      </c>
      <c r="CA39" s="102">
        <f t="shared" si="408"/>
        <v>584699.63101240608</v>
      </c>
      <c r="CB39" s="102">
        <f t="shared" si="408"/>
        <v>690529.86332021479</v>
      </c>
      <c r="CC39" s="102">
        <f t="shared" si="408"/>
        <v>816177.89305442118</v>
      </c>
      <c r="CD39" s="102">
        <f t="shared" si="408"/>
        <v>965503.01711986191</v>
      </c>
      <c r="CE39" s="102" t="e">
        <f t="shared" si="408"/>
        <v>#VALUE!</v>
      </c>
    </row>
    <row r="40" spans="1:83">
      <c r="C40" s="18" t="s">
        <v>786</v>
      </c>
      <c r="D40" s="37"/>
      <c r="E40" s="102">
        <f>1/E38</f>
        <v>7.5396912254331561</v>
      </c>
      <c r="F40" s="102">
        <f t="shared" ref="F40:AL40" si="409">1/F38</f>
        <v>7.4579644789453479</v>
      </c>
      <c r="G40" s="102">
        <f t="shared" si="409"/>
        <v>7.3816938624822113</v>
      </c>
      <c r="H40" s="102">
        <f t="shared" si="409"/>
        <v>7.3105151213030997</v>
      </c>
      <c r="I40" s="102">
        <f t="shared" si="409"/>
        <v>7.2440883185475204</v>
      </c>
      <c r="J40" s="102">
        <f t="shared" si="409"/>
        <v>7.1820962117578668</v>
      </c>
      <c r="K40" s="102">
        <f t="shared" si="409"/>
        <v>7.1242427377865187</v>
      </c>
      <c r="L40" s="102">
        <f t="shared" si="409"/>
        <v>7.0702515988515184</v>
      </c>
      <c r="M40" s="102">
        <f t="shared" si="409"/>
        <v>7.0198649429880859</v>
      </c>
      <c r="N40" s="102">
        <f t="shared" si="409"/>
        <v>6.9728421325940246</v>
      </c>
      <c r="O40" s="102">
        <f t="shared" si="409"/>
        <v>6.9289585951878312</v>
      </c>
      <c r="P40" s="102">
        <f t="shared" si="409"/>
        <v>6.8880047508909357</v>
      </c>
      <c r="Q40" s="102">
        <f t="shared" si="409"/>
        <v>6.8497850115119139</v>
      </c>
      <c r="R40" s="102">
        <f t="shared" si="409"/>
        <v>6.8141168464524702</v>
      </c>
      <c r="S40" s="102">
        <f t="shared" si="409"/>
        <v>6.780829910974151</v>
      </c>
      <c r="T40" s="102">
        <f t="shared" si="409"/>
        <v>6.749765232662523</v>
      </c>
      <c r="U40" s="102">
        <f t="shared" si="409"/>
        <v>6.7207744522035142</v>
      </c>
      <c r="V40" s="102">
        <f t="shared" si="409"/>
        <v>6.6937191148460453</v>
      </c>
      <c r="W40" s="102">
        <f t="shared" si="409"/>
        <v>6.6684700091670361</v>
      </c>
      <c r="X40" s="102">
        <f t="shared" si="409"/>
        <v>6.6449065499809024</v>
      </c>
      <c r="Y40" s="102">
        <f t="shared" si="409"/>
        <v>6.6229162024464099</v>
      </c>
      <c r="Z40" s="102">
        <f t="shared" si="409"/>
        <v>6.6023939446205162</v>
      </c>
      <c r="AA40" s="102">
        <f t="shared" si="409"/>
        <v>6.5832417658924678</v>
      </c>
      <c r="AB40" s="102">
        <f t="shared" si="409"/>
        <v>6.5653681989027621</v>
      </c>
      <c r="AC40" s="102">
        <f t="shared" si="409"/>
        <v>6.5486878827114978</v>
      </c>
      <c r="AD40" s="102">
        <f t="shared" si="409"/>
        <v>6.53312115512988</v>
      </c>
      <c r="AE40" s="102">
        <f t="shared" si="409"/>
        <v>6.5185936722679383</v>
      </c>
      <c r="AF40" s="102">
        <f t="shared" si="409"/>
        <v>6.505036053481497</v>
      </c>
      <c r="AG40" s="102">
        <f t="shared" si="409"/>
        <v>6.4923835500226925</v>
      </c>
      <c r="AH40" s="102">
        <f t="shared" si="409"/>
        <v>6.4805757358115974</v>
      </c>
      <c r="AI40" s="102">
        <f t="shared" si="409"/>
        <v>6.4695562188521585</v>
      </c>
      <c r="AJ40" s="102">
        <f t="shared" si="409"/>
        <v>6.4592723719141443</v>
      </c>
      <c r="AK40" s="102">
        <f t="shared" si="409"/>
        <v>6.4496750811949823</v>
      </c>
      <c r="AL40" s="102">
        <f t="shared" si="409"/>
        <v>6.4407185117610615</v>
      </c>
      <c r="AM40" s="102">
        <f t="shared" ref="AM40:BS40" si="410">1/AM38</f>
        <v>6.4323598886483477</v>
      </c>
      <c r="AN40" s="102">
        <f t="shared" si="410"/>
        <v>6.4245592925768422</v>
      </c>
      <c r="AO40" s="102">
        <f t="shared" si="410"/>
        <v>6.4172794693032902</v>
      </c>
      <c r="AP40" s="102">
        <f t="shared" si="410"/>
        <v>6.410485651701614</v>
      </c>
      <c r="AQ40" s="102">
        <f t="shared" si="410"/>
        <v>6.4041453937213797</v>
      </c>
      <c r="AR40" s="102">
        <f t="shared" si="410"/>
        <v>6.3982284154312925</v>
      </c>
      <c r="AS40" s="102">
        <f t="shared" si="410"/>
        <v>6.392706458407698</v>
      </c>
      <c r="AT40" s="102">
        <f t="shared" si="410"/>
        <v>6.3875531507774328</v>
      </c>
      <c r="AU40" s="102">
        <f t="shared" si="410"/>
        <v>6.3827438812705015</v>
      </c>
      <c r="AV40" s="102">
        <f t="shared" si="410"/>
        <v>6.3782556816810825</v>
      </c>
      <c r="AW40" s="102">
        <f t="shared" si="410"/>
        <v>6.374067117175513</v>
      </c>
      <c r="AX40" s="102">
        <f t="shared" si="410"/>
        <v>6.3701581839233716</v>
      </c>
      <c r="AY40" s="102">
        <f t="shared" si="410"/>
        <v>6.3665102135627949</v>
      </c>
      <c r="AZ40" s="102">
        <f t="shared" si="410"/>
        <v>6.363105784043726</v>
      </c>
      <c r="BA40" s="102">
        <f t="shared" si="410"/>
        <v>6.3599286364233505</v>
      </c>
      <c r="BB40" s="102">
        <f t="shared" si="410"/>
        <v>6.3569635972163088</v>
      </c>
      <c r="BC40" s="102">
        <f t="shared" si="410"/>
        <v>6.3541965059288534</v>
      </c>
      <c r="BD40" s="102">
        <f t="shared" si="410"/>
        <v>6.3516141474308876</v>
      </c>
      <c r="BE40" s="102">
        <f t="shared" si="410"/>
        <v>6.3492041888428732</v>
      </c>
      <c r="BF40" s="102">
        <f t="shared" si="410"/>
        <v>6.3469551206362294</v>
      </c>
      <c r="BG40" s="102">
        <f t="shared" si="410"/>
        <v>6.3448562016658743</v>
      </c>
      <c r="BH40" s="102">
        <f t="shared" si="410"/>
        <v>6.3428974078724742</v>
      </c>
      <c r="BI40" s="102">
        <f t="shared" si="410"/>
        <v>6.3410693844093222</v>
      </c>
      <c r="BJ40" s="102">
        <f t="shared" si="410"/>
        <v>6.3393634009652784</v>
      </c>
      <c r="BK40" s="102">
        <f t="shared" si="410"/>
        <v>6.3377713100703765</v>
      </c>
      <c r="BL40" s="102">
        <f t="shared" si="410"/>
        <v>6.3362855081849752</v>
      </c>
      <c r="BM40" s="102">
        <f t="shared" si="410"/>
        <v>6.3348988993866104</v>
      </c>
      <c r="BN40" s="102">
        <f t="shared" si="410"/>
        <v>6.3336048614811586</v>
      </c>
      <c r="BO40" s="102">
        <f t="shared" si="410"/>
        <v>6.3323972143764227</v>
      </c>
      <c r="BP40" s="102">
        <f t="shared" si="410"/>
        <v>6.3312701905671265</v>
      </c>
      <c r="BQ40" s="102">
        <f t="shared" si="410"/>
        <v>6.3302184075903458</v>
      </c>
      <c r="BR40" s="102">
        <f t="shared" si="410"/>
        <v>6.3292368423198297</v>
      </c>
      <c r="BS40" s="102">
        <f t="shared" si="410"/>
        <v>6.3283208069764658</v>
      </c>
      <c r="BT40" s="102">
        <f t="shared" ref="BT40:CE40" si="411">1/BT38</f>
        <v>6.3274659267402766</v>
      </c>
      <c r="BU40" s="102">
        <f t="shared" si="411"/>
        <v>6.3266681188570786</v>
      </c>
      <c r="BV40" s="102">
        <f t="shared" si="411"/>
        <v>6.325923573139967</v>
      </c>
      <c r="BW40" s="102">
        <f t="shared" si="411"/>
        <v>6.325228733772569</v>
      </c>
      <c r="BX40" s="102">
        <f t="shared" si="411"/>
        <v>6.3245802823270916</v>
      </c>
      <c r="BY40" s="102">
        <f t="shared" si="411"/>
        <v>6.3239751219161091</v>
      </c>
      <c r="BZ40" s="102">
        <f t="shared" si="411"/>
        <v>6.3234103624023845</v>
      </c>
      <c r="CA40" s="102">
        <f t="shared" si="411"/>
        <v>6.3228833065960979</v>
      </c>
      <c r="CB40" s="102">
        <f t="shared" si="411"/>
        <v>6.322391437373553</v>
      </c>
      <c r="CC40" s="102">
        <f t="shared" si="411"/>
        <v>6.3219324056558506</v>
      </c>
      <c r="CD40" s="102">
        <f t="shared" si="411"/>
        <v>6.3215040191900975</v>
      </c>
      <c r="CE40" s="102" t="e">
        <f t="shared" si="411"/>
        <v>#VALUE!</v>
      </c>
    </row>
    <row r="41" spans="1:83">
      <c r="C41" s="18" t="s">
        <v>1056</v>
      </c>
      <c r="D41" s="276" t="s">
        <v>1057</v>
      </c>
      <c r="E41" s="102">
        <f>$B$2*(E$25/(E$24*E$28))</f>
        <v>2.5810911792949573E-2</v>
      </c>
      <c r="F41" s="102">
        <f t="shared" ref="F41:BQ41" si="412">$B$2*(F$25/(F$24*F$28))</f>
        <v>2.5348614947770062E-2</v>
      </c>
      <c r="G41" s="102">
        <f t="shared" si="412"/>
        <v>2.4986884072237411E-2</v>
      </c>
      <c r="H41" s="102">
        <f t="shared" si="412"/>
        <v>2.4797192125141268E-2</v>
      </c>
      <c r="I41" s="102">
        <f t="shared" si="412"/>
        <v>2.4639388424253165E-2</v>
      </c>
      <c r="J41" s="102">
        <f t="shared" si="412"/>
        <v>2.4430769245397596E-2</v>
      </c>
      <c r="K41" s="102">
        <f t="shared" si="412"/>
        <v>2.4253600949043289E-2</v>
      </c>
      <c r="L41" s="102">
        <f t="shared" si="412"/>
        <v>2.435427126832658E-2</v>
      </c>
      <c r="M41" s="102">
        <f t="shared" si="412"/>
        <v>2.4777242332031695E-2</v>
      </c>
      <c r="N41" s="102">
        <f t="shared" si="412"/>
        <v>2.5534447811925584E-2</v>
      </c>
      <c r="O41" s="102">
        <f t="shared" si="412"/>
        <v>2.6259693566243848E-2</v>
      </c>
      <c r="P41" s="102">
        <f t="shared" si="412"/>
        <v>2.6898632681381835E-2</v>
      </c>
      <c r="Q41" s="102">
        <f t="shared" si="412"/>
        <v>2.7516788460464733E-2</v>
      </c>
      <c r="R41" s="102">
        <f t="shared" si="412"/>
        <v>2.7841736688436942E-2</v>
      </c>
      <c r="S41" s="102">
        <f t="shared" si="412"/>
        <v>2.8154188787094105E-2</v>
      </c>
      <c r="T41" s="102">
        <f t="shared" si="412"/>
        <v>2.8516241347609928E-2</v>
      </c>
      <c r="U41" s="102">
        <f t="shared" si="412"/>
        <v>2.8806173826049865E-2</v>
      </c>
      <c r="V41" s="102">
        <f t="shared" si="412"/>
        <v>2.9046563738661959E-2</v>
      </c>
      <c r="W41" s="102">
        <f t="shared" si="412"/>
        <v>2.9267343193547346E-2</v>
      </c>
      <c r="X41" s="102">
        <f t="shared" si="412"/>
        <v>2.9424019647289135E-2</v>
      </c>
      <c r="Y41" s="102">
        <f t="shared" si="412"/>
        <v>2.9503395626552451E-2</v>
      </c>
      <c r="Z41" s="102">
        <f t="shared" si="412"/>
        <v>2.9487811823297114E-2</v>
      </c>
      <c r="AA41" s="102">
        <f t="shared" si="412"/>
        <v>2.9428433999741661E-2</v>
      </c>
      <c r="AB41" s="102">
        <f t="shared" si="412"/>
        <v>2.9321743427324094E-2</v>
      </c>
      <c r="AC41" s="102">
        <f t="shared" si="412"/>
        <v>2.9212403198971584E-2</v>
      </c>
      <c r="AD41" s="102">
        <f t="shared" si="412"/>
        <v>2.916565193317161E-2</v>
      </c>
      <c r="AE41" s="102">
        <f t="shared" si="412"/>
        <v>2.9177927097275354E-2</v>
      </c>
      <c r="AF41" s="102">
        <f t="shared" si="412"/>
        <v>2.9253477881344449E-2</v>
      </c>
      <c r="AG41" s="102">
        <f t="shared" si="412"/>
        <v>2.9357570099647963E-2</v>
      </c>
      <c r="AH41" s="102">
        <f t="shared" si="412"/>
        <v>2.9517660898545319E-2</v>
      </c>
      <c r="AI41" s="102">
        <f t="shared" si="412"/>
        <v>2.9728991161803543E-2</v>
      </c>
      <c r="AJ41" s="102">
        <f t="shared" si="412"/>
        <v>3.002516940354652E-2</v>
      </c>
      <c r="AK41" s="102">
        <f t="shared" si="412"/>
        <v>3.0325769816375154E-2</v>
      </c>
      <c r="AL41" s="102">
        <f t="shared" si="412"/>
        <v>3.0560832492329149E-2</v>
      </c>
      <c r="AM41" s="102">
        <f t="shared" si="412"/>
        <v>3.0784228984841618E-2</v>
      </c>
      <c r="AN41" s="102">
        <f t="shared" si="412"/>
        <v>3.1002211656493042E-2</v>
      </c>
      <c r="AO41" s="102">
        <f t="shared" si="412"/>
        <v>3.1103910403597758E-2</v>
      </c>
      <c r="AP41" s="102">
        <f t="shared" si="412"/>
        <v>3.1028334230839644E-2</v>
      </c>
      <c r="AQ41" s="102">
        <f t="shared" si="412"/>
        <v>3.0905126665835239E-2</v>
      </c>
      <c r="AR41" s="102">
        <f t="shared" si="412"/>
        <v>3.0920799428340813E-2</v>
      </c>
      <c r="AS41" s="102">
        <f t="shared" si="412"/>
        <v>3.1154914305098081E-2</v>
      </c>
      <c r="AT41" s="102">
        <f t="shared" si="412"/>
        <v>3.1331043503964415E-2</v>
      </c>
      <c r="AU41" s="102">
        <f t="shared" si="412"/>
        <v>3.1349546570325029E-2</v>
      </c>
      <c r="AV41" s="102">
        <f t="shared" si="412"/>
        <v>3.1400717554028373E-2</v>
      </c>
      <c r="AW41" s="102">
        <f t="shared" si="412"/>
        <v>3.1506177789655747E-2</v>
      </c>
      <c r="AX41" s="102">
        <f t="shared" si="412"/>
        <v>3.1653695436388761E-2</v>
      </c>
      <c r="AY41" s="102">
        <f t="shared" si="412"/>
        <v>3.1964225960304779E-2</v>
      </c>
      <c r="AZ41" s="102">
        <f t="shared" si="412"/>
        <v>3.2243039489669348E-2</v>
      </c>
      <c r="BA41" s="102">
        <f t="shared" si="412"/>
        <v>3.2390263674883527E-2</v>
      </c>
      <c r="BB41" s="102">
        <f t="shared" si="412"/>
        <v>3.2538046255569601E-2</v>
      </c>
      <c r="BC41" s="102">
        <f t="shared" si="412"/>
        <v>3.2796268259975475E-2</v>
      </c>
      <c r="BD41" s="102">
        <f t="shared" si="412"/>
        <v>3.314896513464087E-2</v>
      </c>
      <c r="BE41" s="102">
        <f t="shared" si="412"/>
        <v>3.3444586925035512E-2</v>
      </c>
      <c r="BF41" s="102">
        <f t="shared" si="412"/>
        <v>3.369053625241672E-2</v>
      </c>
      <c r="BG41" s="102">
        <f t="shared" si="412"/>
        <v>3.3893741511027413E-2</v>
      </c>
      <c r="BH41" s="102">
        <f t="shared" si="412"/>
        <v>3.4061422866939084E-2</v>
      </c>
      <c r="BI41" s="102">
        <f t="shared" si="412"/>
        <v>3.417630591353113E-2</v>
      </c>
      <c r="BJ41" s="102">
        <f t="shared" si="412"/>
        <v>3.4071133407204988E-2</v>
      </c>
      <c r="BK41" s="102">
        <f t="shared" si="412"/>
        <v>3.3640735105231682E-2</v>
      </c>
      <c r="BL41" s="102">
        <f t="shared" si="412"/>
        <v>3.284598393719431E-2</v>
      </c>
      <c r="BM41" s="102">
        <f t="shared" si="412"/>
        <v>3.2197270846236851E-2</v>
      </c>
      <c r="BN41" s="102">
        <f t="shared" si="412"/>
        <v>3.1745261313187424E-2</v>
      </c>
      <c r="BO41" s="102">
        <f t="shared" si="412"/>
        <v>3.1373238511445023E-2</v>
      </c>
      <c r="BP41" s="102">
        <f t="shared" si="412"/>
        <v>3.135443391560605E-2</v>
      </c>
      <c r="BQ41" s="102">
        <f t="shared" si="412"/>
        <v>3.1397249382096475E-2</v>
      </c>
      <c r="BR41" s="102">
        <f t="shared" ref="BR41" si="413">$B$2*(BR$25/(BR$24*BR$28))</f>
        <v>3.146613641145616E-2</v>
      </c>
      <c r="BS41" s="102">
        <f>$B$2*(BS$25/(BS$24*BS$28))</f>
        <v>3.160344721393387E-2</v>
      </c>
      <c r="BT41" s="102">
        <f t="shared" ref="BT41:CD41" si="414">$B$2*(BT$25/(BT$24*BT$28))</f>
        <v>3.1724978825530679E-2</v>
      </c>
      <c r="BU41" s="102">
        <f t="shared" si="414"/>
        <v>3.180375587573793E-2</v>
      </c>
      <c r="BV41" s="102">
        <f t="shared" si="414"/>
        <v>3.1911832507972533E-2</v>
      </c>
      <c r="BW41" s="102">
        <f t="shared" si="414"/>
        <v>3.2005053798507009E-2</v>
      </c>
      <c r="BX41" s="102">
        <f t="shared" si="414"/>
        <v>3.213263082555106E-2</v>
      </c>
      <c r="BY41" s="102">
        <f t="shared" si="414"/>
        <v>3.226912613689472E-2</v>
      </c>
      <c r="BZ41" s="102">
        <f t="shared" si="414"/>
        <v>3.240030212377517E-2</v>
      </c>
      <c r="CA41" s="102">
        <f t="shared" si="414"/>
        <v>3.2561869661846855E-2</v>
      </c>
      <c r="CB41" s="102">
        <f t="shared" si="414"/>
        <v>3.2698720420905152E-2</v>
      </c>
      <c r="CC41" s="102">
        <f t="shared" si="414"/>
        <v>3.2841015763023861E-2</v>
      </c>
      <c r="CD41" s="102" t="e">
        <f t="shared" si="414"/>
        <v>#VALUE!</v>
      </c>
      <c r="CE41" s="102" t="e">
        <f>$B$2*(CE$25/(CE$24*CE$28))</f>
        <v>#REF!</v>
      </c>
    </row>
    <row r="42" spans="1:83">
      <c r="A42" s="39" t="s">
        <v>484</v>
      </c>
      <c r="C42" s="45" t="s">
        <v>584</v>
      </c>
      <c r="D42" s="276" t="s">
        <v>763</v>
      </c>
      <c r="E42" s="102"/>
      <c r="F42" s="102">
        <f>F9+$D$2*(F11+F12+F8)-(1-$D$2)*F10+(1-$D$2-$D$4*$B$2)*(E16/E27-$D$3)+$B$2*(E25/E28*E17/E24-$E$1)</f>
        <v>2.3406258476724152E-2</v>
      </c>
      <c r="G42" s="102">
        <f t="shared" ref="G42:AL42" si="415">G9+$D$2*(G11+G12+G8)-(1-$D$2)*G10+(1-$D$2-$D$4*$B$2)*(F16/F27-$D$3)+$B$2*(F25/F28*F17/F24-$E$1)</f>
        <v>2.3495248751165668E-2</v>
      </c>
      <c r="H42" s="102">
        <f t="shared" si="415"/>
        <v>2.3578733027912788E-2</v>
      </c>
      <c r="I42" s="102">
        <f t="shared" si="415"/>
        <v>2.3673921827872382E-2</v>
      </c>
      <c r="J42" s="102">
        <f t="shared" si="415"/>
        <v>2.3780343894949763E-2</v>
      </c>
      <c r="K42" s="102">
        <f t="shared" si="415"/>
        <v>2.3887787585985087E-2</v>
      </c>
      <c r="L42" s="102">
        <f t="shared" si="415"/>
        <v>2.3993378267152934E-2</v>
      </c>
      <c r="M42" s="102">
        <f t="shared" si="415"/>
        <v>2.414051939412059E-2</v>
      </c>
      <c r="N42" s="102">
        <f t="shared" si="415"/>
        <v>2.4300293434497123E-2</v>
      </c>
      <c r="O42" s="102">
        <f t="shared" si="415"/>
        <v>2.447743250218555E-2</v>
      </c>
      <c r="P42" s="102">
        <f t="shared" si="415"/>
        <v>2.4667607581554698E-2</v>
      </c>
      <c r="Q42" s="102">
        <f t="shared" si="415"/>
        <v>2.48612539130754E-2</v>
      </c>
      <c r="R42" s="102">
        <f t="shared" si="415"/>
        <v>2.5065511962798027E-2</v>
      </c>
      <c r="S42" s="102">
        <f t="shared" si="415"/>
        <v>2.5228916358997162E-2</v>
      </c>
      <c r="T42" s="102">
        <f t="shared" si="415"/>
        <v>2.541779822118017E-2</v>
      </c>
      <c r="U42" s="102">
        <f t="shared" si="415"/>
        <v>2.5643581104019743E-2</v>
      </c>
      <c r="V42" s="102">
        <f t="shared" si="415"/>
        <v>2.5847148222961632E-2</v>
      </c>
      <c r="W42" s="102">
        <f t="shared" si="415"/>
        <v>2.6043821814361962E-2</v>
      </c>
      <c r="X42" s="102">
        <f t="shared" si="415"/>
        <v>2.6258027095706068E-2</v>
      </c>
      <c r="Y42" s="102">
        <f t="shared" si="415"/>
        <v>2.6447544800920937E-2</v>
      </c>
      <c r="Z42" s="102">
        <f t="shared" si="415"/>
        <v>2.6623866634031882E-2</v>
      </c>
      <c r="AA42" s="102">
        <f t="shared" si="415"/>
        <v>2.6806729971189359E-2</v>
      </c>
      <c r="AB42" s="102">
        <f t="shared" si="415"/>
        <v>2.6978499323655172E-2</v>
      </c>
      <c r="AC42" s="102">
        <f t="shared" si="415"/>
        <v>2.7128679481708173E-2</v>
      </c>
      <c r="AD42" s="102">
        <f t="shared" si="415"/>
        <v>2.7301836986597341E-2</v>
      </c>
      <c r="AE42" s="102">
        <f t="shared" si="415"/>
        <v>2.751104547055935E-2</v>
      </c>
      <c r="AF42" s="102">
        <f t="shared" si="415"/>
        <v>2.7711430920019431E-2</v>
      </c>
      <c r="AG42" s="102">
        <f t="shared" si="415"/>
        <v>2.7921994279016461E-2</v>
      </c>
      <c r="AH42" s="102">
        <f t="shared" si="415"/>
        <v>2.8132379004538365E-2</v>
      </c>
      <c r="AI42" s="102">
        <f t="shared" si="415"/>
        <v>2.835786912827637E-2</v>
      </c>
      <c r="AJ42" s="102">
        <f t="shared" si="415"/>
        <v>2.8581097001823756E-2</v>
      </c>
      <c r="AK42" s="102">
        <f t="shared" si="415"/>
        <v>2.8820357039010404E-2</v>
      </c>
      <c r="AL42" s="102">
        <f t="shared" si="415"/>
        <v>2.9053859077611731E-2</v>
      </c>
      <c r="AM42" s="102">
        <f t="shared" ref="AM42" si="416">AM9+$D$2*(AM11+AM12+AM8)-(1-$D$2)*AM10+(1-$D$2-$D$4*$B$2)*(AL16/AL27-$D$3)+$B$2*(AL25/AL28*AL17/AL24-$E$1)</f>
        <v>2.9261141532340211E-2</v>
      </c>
      <c r="AN42" s="102">
        <f t="shared" ref="AN42" si="417">AN9+$D$2*(AN11+AN12+AN8)-(1-$D$2)*AN10+(1-$D$2-$D$4*$B$2)*(AM16/AM27-$D$3)+$B$2*(AM25/AM28*AM17/AM24-$E$1)</f>
        <v>2.9483893496383543E-2</v>
      </c>
      <c r="AO42" s="102">
        <f t="shared" ref="AO42" si="418">AO9+$D$2*(AO11+AO12+AO8)-(1-$D$2)*AO10+(1-$D$2-$D$4*$B$2)*(AN16/AN27-$D$3)+$B$2*(AN25/AN28*AN17/AN24-$E$1)</f>
        <v>2.9697465984722816E-2</v>
      </c>
      <c r="AP42" s="102">
        <f t="shared" ref="AP42" si="419">AP9+$D$2*(AP11+AP12+AP8)-(1-$D$2)*AP10+(1-$D$2-$D$4*$B$2)*(AO16/AO27-$D$3)+$B$2*(AO25/AO28*AO17/AO24-$E$1)</f>
        <v>2.9879720515593337E-2</v>
      </c>
      <c r="AQ42" s="102">
        <f t="shared" ref="AQ42" si="420">AQ9+$D$2*(AQ11+AQ12+AQ8)-(1-$D$2)*AQ10+(1-$D$2-$D$4*$B$2)*(AP16/AP27-$D$3)+$B$2*(AP25/AP28*AP17/AP24-$E$1)</f>
        <v>3.0038909070665483E-2</v>
      </c>
      <c r="AR42" s="102">
        <f t="shared" ref="AR42" si="421">AR9+$D$2*(AR11+AR12+AR8)-(1-$D$2)*AR10+(1-$D$2-$D$4*$B$2)*(AQ16/AQ27-$D$3)+$B$2*(AQ25/AQ28*AQ17/AQ24-$E$1)</f>
        <v>3.0191644169841436E-2</v>
      </c>
      <c r="AS42" s="102">
        <f t="shared" ref="AS42" si="422">AS9+$D$2*(AS11+AS12+AS8)-(1-$D$2)*AS10+(1-$D$2-$D$4*$B$2)*(AR16/AR27-$D$3)+$B$2*(AR25/AR28*AR17/AR24-$E$1)</f>
        <v>3.0341918786403643E-2</v>
      </c>
      <c r="AT42" s="102">
        <f t="shared" ref="AT42" si="423">AT9+$D$2*(AT11+AT12+AT8)-(1-$D$2)*AT10+(1-$D$2-$D$4*$B$2)*(AS16/AS27-$D$3)+$B$2*(AS25/AS28*AS17/AS24-$E$1)</f>
        <v>3.0517619937187913E-2</v>
      </c>
      <c r="AU42" s="102">
        <f t="shared" ref="AU42" si="424">AU9+$D$2*(AU11+AU12+AU8)-(1-$D$2)*AU10+(1-$D$2-$D$4*$B$2)*(AT16/AT27-$D$3)+$B$2*(AT25/AT28*AT17/AT24-$E$1)</f>
        <v>3.067280048481592E-2</v>
      </c>
      <c r="AV42" s="102">
        <f t="shared" ref="AV42" si="425">AV9+$D$2*(AV11+AV12+AV8)-(1-$D$2)*AV10+(1-$D$2-$D$4*$B$2)*(AU16/AU27-$D$3)+$B$2*(AU25/AU28*AU17/AU24-$E$1)</f>
        <v>3.0829779843587465E-2</v>
      </c>
      <c r="AW42" s="102">
        <f t="shared" ref="AW42" si="426">AW9+$D$2*(AW11+AW12+AW8)-(1-$D$2)*AW10+(1-$D$2-$D$4*$B$2)*(AV16/AV27-$D$3)+$B$2*(AV25/AV28*AV17/AV24-$E$1)</f>
        <v>3.0991612897638535E-2</v>
      </c>
      <c r="AX42" s="102">
        <f t="shared" ref="AX42" si="427">AX9+$D$2*(AX11+AX12+AX8)-(1-$D$2)*AX10+(1-$D$2-$D$4*$B$2)*(AW16/AW27-$D$3)+$B$2*(AW25/AW28*AW17/AW24-$E$1)</f>
        <v>3.1155753042114494E-2</v>
      </c>
      <c r="AY42" s="102">
        <f t="shared" ref="AY42" si="428">AY9+$D$2*(AY11+AY12+AY8)-(1-$D$2)*AY10+(1-$D$2-$D$4*$B$2)*(AX16/AX27-$D$3)+$B$2*(AX25/AX28*AX17/AX24-$E$1)</f>
        <v>3.1342182512401562E-2</v>
      </c>
      <c r="AZ42" s="102">
        <f t="shared" ref="AZ42" si="429">AZ9+$D$2*(AZ11+AZ12+AZ8)-(1-$D$2)*AZ10+(1-$D$2-$D$4*$B$2)*(AY16/AY27-$D$3)+$B$2*(AY25/AY28*AY17/AY24-$E$1)</f>
        <v>3.1540310861800834E-2</v>
      </c>
      <c r="BA42" s="102">
        <f t="shared" ref="BA42" si="430">BA9+$D$2*(BA11+BA12+BA8)-(1-$D$2)*BA10+(1-$D$2-$D$4*$B$2)*(AZ16/AZ27-$D$3)+$B$2*(AZ25/AZ28*AZ17/AZ24-$E$1)</f>
        <v>3.1727240386431009E-2</v>
      </c>
      <c r="BB42" s="102">
        <f t="shared" ref="BB42" si="431">BB9+$D$2*(BB11+BB12+BB8)-(1-$D$2)*BB10+(1-$D$2-$D$4*$B$2)*(BA16/BA27-$D$3)+$B$2*(BA25/BA28*BA17/BA24-$E$1)</f>
        <v>3.1892162000516242E-2</v>
      </c>
      <c r="BC42" s="102">
        <f t="shared" ref="BC42" si="432">BC9+$D$2*(BC11+BC12+BC8)-(1-$D$2)*BC10+(1-$D$2-$D$4*$B$2)*(BB16/BB27-$D$3)+$B$2*(BB25/BB28*BB17/BB24-$E$1)</f>
        <v>3.2052093763532755E-2</v>
      </c>
      <c r="BD42" s="102">
        <f t="shared" ref="BD42" si="433">BD9+$D$2*(BD11+BD12+BD8)-(1-$D$2)*BD10+(1-$D$2-$D$4*$B$2)*(BC16/BC27-$D$3)+$B$2*(BC25/BC28*BC17/BC24-$E$1)</f>
        <v>3.2232557826175456E-2</v>
      </c>
      <c r="BE42" s="102">
        <f t="shared" ref="BE42" si="434">BE9+$D$2*(BE11+BE12+BE8)-(1-$D$2)*BE10+(1-$D$2-$D$4*$B$2)*(BD16/BD27-$D$3)+$B$2*(BD25/BD28*BD17/BD24-$E$1)</f>
        <v>3.2439983827149937E-2</v>
      </c>
      <c r="BF42" s="102">
        <f t="shared" ref="BF42" si="435">BF9+$D$2*(BF11+BF12+BF8)-(1-$D$2)*BF10+(1-$D$2-$D$4*$B$2)*(BE16/BE27-$D$3)+$B$2*(BE25/BE28*BE17/BE24-$E$1)</f>
        <v>3.2611205365567983E-2</v>
      </c>
      <c r="BG42" s="102">
        <f t="shared" ref="BG42" si="436">BG9+$D$2*(BG11+BG12+BG8)-(1-$D$2)*BG10+(1-$D$2-$D$4*$B$2)*(BF16/BF27-$D$3)+$B$2*(BF25/BF28*BF17/BF24-$E$1)</f>
        <v>3.2743482262876787E-2</v>
      </c>
      <c r="BH42" s="102">
        <f t="shared" ref="BH42" si="437">BH9+$D$2*(BH11+BH12+BH8)-(1-$D$2)*BH10+(1-$D$2-$D$4*$B$2)*(BG16/BG27-$D$3)+$B$2*(BG25/BG28*BG17/BG24-$E$1)</f>
        <v>3.2894473456340445E-2</v>
      </c>
      <c r="BI42" s="102">
        <f t="shared" ref="BI42" si="438">BI9+$D$2*(BI11+BI12+BI8)-(1-$D$2)*BI10+(1-$D$2-$D$4*$B$2)*(BH16/BH27-$D$3)+$B$2*(BH25/BH28*BH17/BH24-$E$1)</f>
        <v>3.3033434722426452E-2</v>
      </c>
      <c r="BJ42" s="102">
        <f t="shared" ref="BJ42" si="439">BJ9+$D$2*(BJ11+BJ12+BJ8)-(1-$D$2)*BJ10+(1-$D$2-$D$4*$B$2)*(BI16/BI27-$D$3)+$B$2*(BI25/BI28*BI17/BI24-$E$1)</f>
        <v>3.3175523708826739E-2</v>
      </c>
      <c r="BK42" s="102">
        <f t="shared" ref="BK42" si="440">BK9+$D$2*(BK11+BK12+BK8)-(1-$D$2)*BK10+(1-$D$2-$D$4*$B$2)*(BJ16/BJ27-$D$3)+$B$2*(BJ25/BJ28*BJ17/BJ24-$E$1)</f>
        <v>3.3302469655832813E-2</v>
      </c>
      <c r="BL42" s="102">
        <f t="shared" ref="BL42" si="441">BL9+$D$2*(BL11+BL12+BL8)-(1-$D$2)*BL10+(1-$D$2-$D$4*$B$2)*(BK16/BK27-$D$3)+$B$2*(BK25/BK28*BK17/BK24-$E$1)</f>
        <v>3.3363077919147416E-2</v>
      </c>
      <c r="BM42" s="102">
        <f t="shared" ref="BM42" si="442">BM9+$D$2*(BM11+BM12+BM8)-(1-$D$2)*BM10+(1-$D$2-$D$4*$B$2)*(BL16/BL27-$D$3)+$B$2*(BL25/BL28*BL17/BL24-$E$1)</f>
        <v>3.3371355454797899E-2</v>
      </c>
      <c r="BN42" s="102">
        <f t="shared" ref="BN42" si="443">BN9+$D$2*(BN11+BN12+BN8)-(1-$D$2)*BN10+(1-$D$2-$D$4*$B$2)*(BM16/BM27-$D$3)+$B$2*(BM25/BM28*BM17/BM24-$E$1)</f>
        <v>3.3396554483446424E-2</v>
      </c>
      <c r="BO42" s="102">
        <f t="shared" ref="BO42" si="444">BO9+$D$2*(BO11+BO12+BO8)-(1-$D$2)*BO10+(1-$D$2-$D$4*$B$2)*(BN16/BN27-$D$3)+$B$2*(BN25/BN28*BN17/BN24-$E$1)</f>
        <v>3.3457028716060697E-2</v>
      </c>
      <c r="BP42" s="102">
        <f t="shared" ref="BP42" si="445">BP9+$D$2*(BP11+BP12+BP8)-(1-$D$2)*BP10+(1-$D$2-$D$4*$B$2)*(BO16/BO27-$D$3)+$B$2*(BO25/BO28*BO17/BO24-$E$1)</f>
        <v>3.3509989790685688E-2</v>
      </c>
      <c r="BQ42" s="102">
        <f t="shared" ref="BQ42" si="446">BQ9+$D$2*(BQ11+BQ12+BQ8)-(1-$D$2)*BQ10+(1-$D$2-$D$4*$B$2)*(BP16/BP27-$D$3)+$B$2*(BP25/BP28*BP17/BP24-$E$1)</f>
        <v>3.3609523906051791E-2</v>
      </c>
      <c r="BR42" s="102">
        <f t="shared" ref="BR42" si="447">BR9+$D$2*(BR11+BR12+BR8)-(1-$D$2)*BR10+(1-$D$2-$D$4*$B$2)*(BQ16/BQ27-$D$3)+$B$2*(BQ25/BQ28*BQ17/BQ24-$E$1)</f>
        <v>3.3723435703302926E-2</v>
      </c>
      <c r="BS42" s="102">
        <f>BS9+$D$2*(BS11+BS12+BS8)-(1-$D$2)*BS10+(1-$D$2-$D$4*$B$2)*(BR16/BR27-$D$3)+$B$2*(BR25/BR28*BR17/BR24-$E$1)</f>
        <v>3.3816368946220754E-2</v>
      </c>
      <c r="BT42" s="102">
        <f t="shared" ref="BT42:CE42" si="448">BT9+$D$2*(BT11+BT12+BT8)-(1-$D$2)*BT10+(1-$D$2-$D$4*$B$2)*(BS16/BS27-$D$3)+$B$2*(BS25/BS28*BS17/BS24-$E$1)</f>
        <v>3.3905674549406503E-2</v>
      </c>
      <c r="BU42" s="102">
        <f t="shared" si="448"/>
        <v>3.4005959886659311E-2</v>
      </c>
      <c r="BV42" s="102">
        <f t="shared" si="448"/>
        <v>3.4087234621392015E-2</v>
      </c>
      <c r="BW42" s="102">
        <f t="shared" si="448"/>
        <v>3.4158992236302491E-2</v>
      </c>
      <c r="BX42" s="102">
        <f t="shared" si="448"/>
        <v>3.4243846314885439E-2</v>
      </c>
      <c r="BY42" s="102">
        <f t="shared" si="448"/>
        <v>3.4320904544237744E-2</v>
      </c>
      <c r="BZ42" s="102">
        <f t="shared" si="448"/>
        <v>3.4382668152036437E-2</v>
      </c>
      <c r="CA42" s="102">
        <f t="shared" si="448"/>
        <v>3.4452569695414402E-2</v>
      </c>
      <c r="CB42" s="102">
        <f t="shared" si="448"/>
        <v>3.4529759483584735E-2</v>
      </c>
      <c r="CC42" s="102">
        <f t="shared" si="448"/>
        <v>3.45912812588407E-2</v>
      </c>
      <c r="CD42" s="102">
        <f t="shared" si="448"/>
        <v>3.4645205073053867E-2</v>
      </c>
      <c r="CE42" s="102" t="e">
        <f t="shared" si="448"/>
        <v>#VALUE!</v>
      </c>
    </row>
    <row r="43" spans="1:83">
      <c r="C43" s="49" t="s">
        <v>493</v>
      </c>
      <c r="D43" s="11"/>
      <c r="E43" s="102"/>
      <c r="F43" s="102">
        <f t="shared" ref="F43:AL43" si="449">F42-F7</f>
        <v>1.079127891922084E-3</v>
      </c>
      <c r="G43" s="102">
        <f t="shared" si="449"/>
        <v>1.0337605689971358E-3</v>
      </c>
      <c r="H43" s="102">
        <f t="shared" si="449"/>
        <v>9.9930093885612636E-4</v>
      </c>
      <c r="I43" s="102">
        <f t="shared" si="449"/>
        <v>9.8202378261931511E-4</v>
      </c>
      <c r="J43" s="102">
        <f t="shared" si="449"/>
        <v>9.677388932551878E-4</v>
      </c>
      <c r="K43" s="102">
        <f t="shared" si="449"/>
        <v>9.484923790481492E-4</v>
      </c>
      <c r="L43" s="102">
        <f t="shared" si="449"/>
        <v>9.3239615747837956E-4</v>
      </c>
      <c r="M43" s="102">
        <f t="shared" si="449"/>
        <v>9.4238134067142071E-4</v>
      </c>
      <c r="N43" s="102">
        <f t="shared" si="449"/>
        <v>9.8388873950615643E-4</v>
      </c>
      <c r="O43" s="102">
        <f t="shared" si="449"/>
        <v>1.0600778013070827E-3</v>
      </c>
      <c r="P43" s="102">
        <f t="shared" si="449"/>
        <v>1.1352820891588865E-3</v>
      </c>
      <c r="Q43" s="102">
        <f t="shared" si="449"/>
        <v>1.2033305644133865E-3</v>
      </c>
      <c r="R43" s="102">
        <f t="shared" si="449"/>
        <v>1.270602029199909E-3</v>
      </c>
      <c r="S43" s="102">
        <f t="shared" si="449"/>
        <v>1.3067533750328389E-3</v>
      </c>
      <c r="T43" s="102">
        <f t="shared" si="449"/>
        <v>1.3412157457351956E-3</v>
      </c>
      <c r="U43" s="102">
        <f t="shared" si="449"/>
        <v>1.3809035164408026E-3</v>
      </c>
      <c r="V43" s="102">
        <f t="shared" si="449"/>
        <v>1.4129538307907606E-3</v>
      </c>
      <c r="W43" s="102">
        <f t="shared" si="449"/>
        <v>1.4394272023115218E-3</v>
      </c>
      <c r="X43" s="102">
        <f t="shared" si="449"/>
        <v>1.4631694549387918E-3</v>
      </c>
      <c r="Y43" s="102">
        <f t="shared" si="449"/>
        <v>1.4797596208893163E-3</v>
      </c>
      <c r="Z43" s="102">
        <f t="shared" si="449"/>
        <v>1.4871795810049195E-3</v>
      </c>
      <c r="AA43" s="102">
        <f t="shared" si="449"/>
        <v>1.4826929955555693E-3</v>
      </c>
      <c r="AB43" s="102">
        <f t="shared" si="449"/>
        <v>1.4730012364555754E-3</v>
      </c>
      <c r="AC43" s="102">
        <f t="shared" si="449"/>
        <v>1.4580034312655747E-3</v>
      </c>
      <c r="AD43" s="102">
        <f t="shared" si="449"/>
        <v>1.4419914039578013E-3</v>
      </c>
      <c r="AE43" s="102">
        <f t="shared" si="449"/>
        <v>1.4324614894571618E-3</v>
      </c>
      <c r="AF43" s="102">
        <f t="shared" si="449"/>
        <v>1.4301287737050195E-3</v>
      </c>
      <c r="AG43" s="102">
        <f t="shared" si="449"/>
        <v>1.4350046451276147E-3</v>
      </c>
      <c r="AH43" s="102">
        <f t="shared" si="449"/>
        <v>1.443216079868425E-3</v>
      </c>
      <c r="AI43" s="102">
        <f t="shared" si="449"/>
        <v>1.4577230036960098E-3</v>
      </c>
      <c r="AJ43" s="102">
        <f t="shared" si="449"/>
        <v>1.4785321303521989E-3</v>
      </c>
      <c r="AK43" s="102">
        <f t="shared" si="449"/>
        <v>1.5094273603781586E-3</v>
      </c>
      <c r="AL43" s="102">
        <f t="shared" si="449"/>
        <v>1.5412584505578794E-3</v>
      </c>
      <c r="AM43" s="102">
        <f t="shared" ref="AM43:BR43" si="450">AM42-AM7</f>
        <v>1.5658074693713428E-3</v>
      </c>
      <c r="AN43" s="102">
        <f t="shared" si="450"/>
        <v>1.5885160170262119E-3</v>
      </c>
      <c r="AO43" s="102">
        <f t="shared" si="450"/>
        <v>1.6108796004427398E-3</v>
      </c>
      <c r="AP43" s="102">
        <f t="shared" si="450"/>
        <v>1.6192915906713609E-3</v>
      </c>
      <c r="AQ43" s="102">
        <f t="shared" si="450"/>
        <v>1.6055631668195416E-3</v>
      </c>
      <c r="AR43" s="102">
        <f t="shared" si="450"/>
        <v>1.5859042236597842E-3</v>
      </c>
      <c r="AS43" s="102">
        <f t="shared" si="450"/>
        <v>1.5839989212687693E-3</v>
      </c>
      <c r="AT43" s="102">
        <f t="shared" si="450"/>
        <v>1.6092105649860647E-3</v>
      </c>
      <c r="AU43" s="102">
        <f t="shared" si="450"/>
        <v>1.6277003025285779E-3</v>
      </c>
      <c r="AV43" s="102">
        <f t="shared" si="450"/>
        <v>1.6257466349231947E-3</v>
      </c>
      <c r="AW43" s="102">
        <f t="shared" si="450"/>
        <v>1.6278023159653904E-3</v>
      </c>
      <c r="AX43" s="102">
        <f t="shared" si="450"/>
        <v>1.6367729190589556E-3</v>
      </c>
      <c r="AY43" s="102">
        <f t="shared" si="450"/>
        <v>1.6504864975725453E-3</v>
      </c>
      <c r="AZ43" s="102">
        <f t="shared" si="450"/>
        <v>1.6852526674555265E-3</v>
      </c>
      <c r="BA43" s="102">
        <f t="shared" si="450"/>
        <v>1.7164764976418043E-3</v>
      </c>
      <c r="BB43" s="102">
        <f t="shared" si="450"/>
        <v>1.7310573083842845E-3</v>
      </c>
      <c r="BC43" s="102">
        <f t="shared" si="450"/>
        <v>1.7459013473400536E-3</v>
      </c>
      <c r="BD43" s="102">
        <f t="shared" si="450"/>
        <v>1.7749882569448316E-3</v>
      </c>
      <c r="BE43" s="102">
        <f t="shared" si="450"/>
        <v>1.8162522707084461E-3</v>
      </c>
      <c r="BF43" s="102">
        <f t="shared" si="450"/>
        <v>1.8513006280377747E-3</v>
      </c>
      <c r="BG43" s="102">
        <f t="shared" si="450"/>
        <v>1.8810794942042061E-3</v>
      </c>
      <c r="BH43" s="102">
        <f t="shared" si="450"/>
        <v>1.9044304278282853E-3</v>
      </c>
      <c r="BI43" s="102">
        <f t="shared" si="450"/>
        <v>1.9233257919982483E-3</v>
      </c>
      <c r="BJ43" s="102">
        <f t="shared" si="450"/>
        <v>1.9347324383592115E-3</v>
      </c>
      <c r="BK43" s="102">
        <f t="shared" si="450"/>
        <v>1.9156877020078747E-3</v>
      </c>
      <c r="BL43" s="102">
        <f t="shared" si="450"/>
        <v>1.8537523306754455E-3</v>
      </c>
      <c r="BM43" s="102">
        <f t="shared" si="450"/>
        <v>1.744997571363302E-3</v>
      </c>
      <c r="BN43" s="102">
        <f t="shared" si="450"/>
        <v>1.6576832742433781E-3</v>
      </c>
      <c r="BO43" s="102">
        <f t="shared" si="450"/>
        <v>1.5965269753284023E-3</v>
      </c>
      <c r="BP43" s="102">
        <f t="shared" si="450"/>
        <v>1.5468022847125312E-3</v>
      </c>
      <c r="BQ43" s="102">
        <f t="shared" si="450"/>
        <v>1.5411153649304288E-3</v>
      </c>
      <c r="BR43" s="102">
        <f t="shared" si="450"/>
        <v>1.5428184475907297E-3</v>
      </c>
      <c r="BS43" s="102">
        <f>BS42-BS7</f>
        <v>1.5485795565666205E-3</v>
      </c>
      <c r="BT43" s="102">
        <f t="shared" ref="BT43:CE43" si="451">BT42-BT7</f>
        <v>1.5632935959256494E-3</v>
      </c>
      <c r="BU43" s="102">
        <f t="shared" si="451"/>
        <v>1.5756369096384462E-3</v>
      </c>
      <c r="BV43" s="102">
        <f t="shared" si="451"/>
        <v>1.5831220274826197E-3</v>
      </c>
      <c r="BW43" s="102">
        <f t="shared" si="451"/>
        <v>1.5947699638429041E-3</v>
      </c>
      <c r="BX43" s="102">
        <f t="shared" si="451"/>
        <v>1.6040470751678346E-3</v>
      </c>
      <c r="BY43" s="102">
        <f t="shared" si="451"/>
        <v>1.6181294032485624E-3</v>
      </c>
      <c r="BZ43" s="102">
        <f t="shared" si="451"/>
        <v>1.6339839648219986E-3</v>
      </c>
      <c r="CA43" s="102">
        <f t="shared" si="451"/>
        <v>1.6489109185154546E-3</v>
      </c>
      <c r="CB43" s="102">
        <f t="shared" si="451"/>
        <v>1.6676817356515855E-3</v>
      </c>
      <c r="CC43" s="102">
        <f t="shared" si="451"/>
        <v>1.6838025724692507E-3</v>
      </c>
      <c r="CD43" s="102">
        <f t="shared" si="451"/>
        <v>1.7009972804815227E-3</v>
      </c>
      <c r="CE43" s="102" t="e">
        <f t="shared" si="451"/>
        <v>#VALUE!</v>
      </c>
    </row>
    <row r="44" spans="1:83">
      <c r="A44" s="39" t="s">
        <v>482</v>
      </c>
      <c r="C44" s="45" t="s">
        <v>435</v>
      </c>
      <c r="D44" s="276" t="s">
        <v>773</v>
      </c>
      <c r="E44" s="102"/>
      <c r="F44" s="102">
        <f>(1+F7)*(1+F10)-1</f>
        <v>2.866966649889946E-2</v>
      </c>
      <c r="G44" s="102">
        <f t="shared" ref="G44:AL44" si="452">(1+G7)*(1+G10)-1</f>
        <v>2.866966649889946E-2</v>
      </c>
      <c r="H44" s="102">
        <f t="shared" si="452"/>
        <v>2.866966649889946E-2</v>
      </c>
      <c r="I44" s="102">
        <f t="shared" si="452"/>
        <v>2.866966649889946E-2</v>
      </c>
      <c r="J44" s="102">
        <f t="shared" si="452"/>
        <v>2.866966649889946E-2</v>
      </c>
      <c r="K44" s="102">
        <f t="shared" si="452"/>
        <v>2.866966649889946E-2</v>
      </c>
      <c r="L44" s="102">
        <f t="shared" si="452"/>
        <v>2.866966649889946E-2</v>
      </c>
      <c r="M44" s="102">
        <f t="shared" si="452"/>
        <v>2.866966649889946E-2</v>
      </c>
      <c r="N44" s="102">
        <f t="shared" si="452"/>
        <v>2.866966649889946E-2</v>
      </c>
      <c r="O44" s="102">
        <f t="shared" si="452"/>
        <v>2.866966649889946E-2</v>
      </c>
      <c r="P44" s="102">
        <f t="shared" si="452"/>
        <v>2.866966649889946E-2</v>
      </c>
      <c r="Q44" s="102">
        <f t="shared" si="452"/>
        <v>2.866966649889946E-2</v>
      </c>
      <c r="R44" s="102">
        <f t="shared" si="452"/>
        <v>2.866966649889946E-2</v>
      </c>
      <c r="S44" s="102">
        <f t="shared" si="452"/>
        <v>2.866966649889946E-2</v>
      </c>
      <c r="T44" s="102">
        <f t="shared" si="452"/>
        <v>2.866966649889946E-2</v>
      </c>
      <c r="U44" s="102">
        <f t="shared" si="452"/>
        <v>2.866966649889946E-2</v>
      </c>
      <c r="V44" s="102">
        <f t="shared" si="452"/>
        <v>2.866966649889946E-2</v>
      </c>
      <c r="W44" s="102">
        <f t="shared" si="452"/>
        <v>2.866966649889946E-2</v>
      </c>
      <c r="X44" s="102">
        <f t="shared" si="452"/>
        <v>2.866966649889946E-2</v>
      </c>
      <c r="Y44" s="102">
        <f t="shared" si="452"/>
        <v>2.866966649889946E-2</v>
      </c>
      <c r="Z44" s="102">
        <f t="shared" si="452"/>
        <v>2.866966649889946E-2</v>
      </c>
      <c r="AA44" s="102">
        <f t="shared" si="452"/>
        <v>2.866966649889946E-2</v>
      </c>
      <c r="AB44" s="102">
        <f t="shared" si="452"/>
        <v>2.866966649889946E-2</v>
      </c>
      <c r="AC44" s="102">
        <f t="shared" si="452"/>
        <v>2.866966649889946E-2</v>
      </c>
      <c r="AD44" s="102">
        <f t="shared" si="452"/>
        <v>2.866966649889946E-2</v>
      </c>
      <c r="AE44" s="102">
        <f t="shared" si="452"/>
        <v>2.866966649889946E-2</v>
      </c>
      <c r="AF44" s="102">
        <f t="shared" si="452"/>
        <v>2.866966649889946E-2</v>
      </c>
      <c r="AG44" s="102">
        <f t="shared" si="452"/>
        <v>2.866966649889946E-2</v>
      </c>
      <c r="AH44" s="102">
        <f t="shared" si="452"/>
        <v>2.866966649889946E-2</v>
      </c>
      <c r="AI44" s="102">
        <f t="shared" si="452"/>
        <v>2.866966649889946E-2</v>
      </c>
      <c r="AJ44" s="102">
        <f t="shared" si="452"/>
        <v>2.866966649889946E-2</v>
      </c>
      <c r="AK44" s="102">
        <f t="shared" si="452"/>
        <v>2.866966649889946E-2</v>
      </c>
      <c r="AL44" s="102">
        <f t="shared" si="452"/>
        <v>2.866966649889946E-2</v>
      </c>
      <c r="AM44" s="102">
        <f t="shared" ref="AM44:BR44" si="453">(1+AM7)*(1+AM10)-1</f>
        <v>2.866966649889946E-2</v>
      </c>
      <c r="AN44" s="102">
        <f t="shared" si="453"/>
        <v>2.866966649889946E-2</v>
      </c>
      <c r="AO44" s="102">
        <f t="shared" si="453"/>
        <v>2.866966649889946E-2</v>
      </c>
      <c r="AP44" s="102">
        <f t="shared" si="453"/>
        <v>2.866966649889946E-2</v>
      </c>
      <c r="AQ44" s="102">
        <f t="shared" si="453"/>
        <v>2.866966649889946E-2</v>
      </c>
      <c r="AR44" s="102">
        <f t="shared" si="453"/>
        <v>2.866966649889946E-2</v>
      </c>
      <c r="AS44" s="102">
        <f t="shared" si="453"/>
        <v>2.866966649889946E-2</v>
      </c>
      <c r="AT44" s="102">
        <f t="shared" si="453"/>
        <v>2.866966649889946E-2</v>
      </c>
      <c r="AU44" s="102">
        <f t="shared" si="453"/>
        <v>2.866966649889946E-2</v>
      </c>
      <c r="AV44" s="102">
        <f t="shared" si="453"/>
        <v>2.866966649889946E-2</v>
      </c>
      <c r="AW44" s="102">
        <f t="shared" si="453"/>
        <v>2.866966649889946E-2</v>
      </c>
      <c r="AX44" s="102">
        <f t="shared" si="453"/>
        <v>2.866966649889946E-2</v>
      </c>
      <c r="AY44" s="102">
        <f t="shared" si="453"/>
        <v>2.866966649889946E-2</v>
      </c>
      <c r="AZ44" s="102">
        <f t="shared" si="453"/>
        <v>2.866966649889946E-2</v>
      </c>
      <c r="BA44" s="102">
        <f t="shared" si="453"/>
        <v>2.866966649889946E-2</v>
      </c>
      <c r="BB44" s="102">
        <f t="shared" si="453"/>
        <v>2.866966649889946E-2</v>
      </c>
      <c r="BC44" s="102">
        <f t="shared" si="453"/>
        <v>2.866966649889946E-2</v>
      </c>
      <c r="BD44" s="102">
        <f t="shared" si="453"/>
        <v>2.866966649889946E-2</v>
      </c>
      <c r="BE44" s="102">
        <f t="shared" si="453"/>
        <v>2.866966649889946E-2</v>
      </c>
      <c r="BF44" s="102">
        <f t="shared" si="453"/>
        <v>2.866966649889946E-2</v>
      </c>
      <c r="BG44" s="102">
        <f t="shared" si="453"/>
        <v>2.866966649889946E-2</v>
      </c>
      <c r="BH44" s="102">
        <f t="shared" si="453"/>
        <v>2.866966649889946E-2</v>
      </c>
      <c r="BI44" s="102">
        <f t="shared" si="453"/>
        <v>2.866966649889946E-2</v>
      </c>
      <c r="BJ44" s="102">
        <f t="shared" si="453"/>
        <v>2.866966649889946E-2</v>
      </c>
      <c r="BK44" s="102">
        <f t="shared" si="453"/>
        <v>2.866966649889946E-2</v>
      </c>
      <c r="BL44" s="102">
        <f t="shared" si="453"/>
        <v>2.866966649889946E-2</v>
      </c>
      <c r="BM44" s="102">
        <f t="shared" si="453"/>
        <v>2.866966649889946E-2</v>
      </c>
      <c r="BN44" s="102">
        <f t="shared" si="453"/>
        <v>2.866966649889946E-2</v>
      </c>
      <c r="BO44" s="102">
        <f t="shared" si="453"/>
        <v>2.866966649889946E-2</v>
      </c>
      <c r="BP44" s="102">
        <f t="shared" si="453"/>
        <v>2.866966649889946E-2</v>
      </c>
      <c r="BQ44" s="102">
        <f t="shared" si="453"/>
        <v>2.866966649889946E-2</v>
      </c>
      <c r="BR44" s="102">
        <f t="shared" si="453"/>
        <v>2.866966649889946E-2</v>
      </c>
      <c r="BS44" s="102">
        <f>(1+BS7)*(1+BS10)-1</f>
        <v>2.866966649889946E-2</v>
      </c>
      <c r="BT44" s="102">
        <f t="shared" ref="BT44:CE44" si="454">(1+BT7)*(1+BT10)-1</f>
        <v>2.866966649889946E-2</v>
      </c>
      <c r="BU44" s="102">
        <f t="shared" si="454"/>
        <v>2.866966649889946E-2</v>
      </c>
      <c r="BV44" s="102">
        <f t="shared" si="454"/>
        <v>2.866966649889946E-2</v>
      </c>
      <c r="BW44" s="102">
        <f t="shared" si="454"/>
        <v>2.866966649889946E-2</v>
      </c>
      <c r="BX44" s="102">
        <f t="shared" si="454"/>
        <v>2.866966649889946E-2</v>
      </c>
      <c r="BY44" s="102">
        <f t="shared" si="454"/>
        <v>2.866966649889946E-2</v>
      </c>
      <c r="BZ44" s="102">
        <f t="shared" si="454"/>
        <v>2.866966649889946E-2</v>
      </c>
      <c r="CA44" s="102">
        <f t="shared" si="454"/>
        <v>2.866966649889946E-2</v>
      </c>
      <c r="CB44" s="102">
        <f t="shared" si="454"/>
        <v>2.866966649889946E-2</v>
      </c>
      <c r="CC44" s="102">
        <f t="shared" si="454"/>
        <v>2.866966649889946E-2</v>
      </c>
      <c r="CD44" s="102">
        <f t="shared" si="454"/>
        <v>2.866966649889946E-2</v>
      </c>
      <c r="CE44" s="102" t="e">
        <f t="shared" si="454"/>
        <v>#VALUE!</v>
      </c>
    </row>
    <row r="45" spans="1:83">
      <c r="A45" s="39" t="s">
        <v>492</v>
      </c>
      <c r="C45" s="176" t="s">
        <v>2370</v>
      </c>
      <c r="D45" s="318" t="s">
        <v>2371</v>
      </c>
      <c r="E45" s="102">
        <f>InputDataA_GeneralAssumptions!I18*(1+E7)</f>
        <v>11576.198230203057</v>
      </c>
      <c r="F45" s="102">
        <f t="shared" ref="F45:AL45" si="455">E45*(1+F7)</f>
        <v>11834.661519764355</v>
      </c>
      <c r="G45" s="102">
        <f t="shared" si="455"/>
        <v>12100.485629630506</v>
      </c>
      <c r="H45" s="102">
        <f t="shared" si="455"/>
        <v>12373.707723149355</v>
      </c>
      <c r="I45" s="102">
        <f t="shared" si="455"/>
        <v>12654.49063724482</v>
      </c>
      <c r="J45" s="102">
        <f t="shared" si="455"/>
        <v>12943.172533649929</v>
      </c>
      <c r="K45" s="102">
        <f t="shared" si="455"/>
        <v>13240.079789313642</v>
      </c>
      <c r="L45" s="102">
        <f t="shared" si="455"/>
        <v>13545.409032465668</v>
      </c>
      <c r="M45" s="102">
        <f t="shared" si="455"/>
        <v>13859.637301191244</v>
      </c>
      <c r="N45" s="102">
        <f t="shared" si="455"/>
        <v>14182.794213431611</v>
      </c>
      <c r="O45" s="102">
        <f t="shared" si="455"/>
        <v>14514.917736177105</v>
      </c>
      <c r="P45" s="102">
        <f t="shared" si="455"/>
        <v>14856.487504840174</v>
      </c>
      <c r="Q45" s="102">
        <f t="shared" si="455"/>
        <v>15207.961147460037</v>
      </c>
      <c r="R45" s="102">
        <f t="shared" si="455"/>
        <v>15569.833213237507</v>
      </c>
      <c r="S45" s="102">
        <f t="shared" si="455"/>
        <v>15942.297300997716</v>
      </c>
      <c r="T45" s="102">
        <f t="shared" si="455"/>
        <v>16326.133336813251</v>
      </c>
      <c r="U45" s="102">
        <f t="shared" si="455"/>
        <v>16722.249046216177</v>
      </c>
      <c r="V45" s="102">
        <f t="shared" si="455"/>
        <v>17130.843730085719</v>
      </c>
      <c r="W45" s="102">
        <f t="shared" si="455"/>
        <v>17552.337769258116</v>
      </c>
      <c r="X45" s="102">
        <f t="shared" si="455"/>
        <v>17987.545485509534</v>
      </c>
      <c r="Y45" s="102">
        <f t="shared" si="455"/>
        <v>18436.654657107785</v>
      </c>
      <c r="Z45" s="102">
        <f t="shared" si="455"/>
        <v>18900.091075528235</v>
      </c>
      <c r="AA45" s="102">
        <f t="shared" si="455"/>
        <v>19378.717680767757</v>
      </c>
      <c r="AB45" s="102">
        <f t="shared" si="455"/>
        <v>19872.98152750696</v>
      </c>
      <c r="AC45" s="102">
        <f t="shared" si="455"/>
        <v>20383.134398456019</v>
      </c>
      <c r="AD45" s="102">
        <f t="shared" si="455"/>
        <v>20910.23910649028</v>
      </c>
      <c r="AE45" s="102">
        <f t="shared" si="455"/>
        <v>21455.548533093814</v>
      </c>
      <c r="AF45" s="102">
        <f t="shared" si="455"/>
        <v>22019.428286806964</v>
      </c>
      <c r="AG45" s="102">
        <f t="shared" si="455"/>
        <v>22602.656655583778</v>
      </c>
      <c r="AH45" s="102">
        <f t="shared" si="455"/>
        <v>23205.902641595028</v>
      </c>
      <c r="AI45" s="102">
        <f t="shared" si="455"/>
        <v>23830.144813606719</v>
      </c>
      <c r="AJ45" s="102">
        <f t="shared" si="455"/>
        <v>24476.002859314056</v>
      </c>
      <c r="AK45" s="102">
        <f t="shared" si="455"/>
        <v>25144.465252218783</v>
      </c>
      <c r="AL45" s="102">
        <f t="shared" si="455"/>
        <v>25836.254882683912</v>
      </c>
      <c r="AM45" s="102">
        <f t="shared" ref="AM45" si="456">AL45*(1+AM7)</f>
        <v>26551.798592595853</v>
      </c>
      <c r="AN45" s="102">
        <f t="shared" ref="AN45" si="457">AM45*(1+AN7)</f>
        <v>27292.471037092182</v>
      </c>
      <c r="AO45" s="102">
        <f t="shared" ref="AO45" si="458">AN45*(1+AO7)</f>
        <v>28059.023382515934</v>
      </c>
      <c r="AP45" s="102">
        <f t="shared" ref="AP45" si="459">AO45*(1+AP7)</f>
        <v>28851.983418520249</v>
      </c>
      <c r="AQ45" s="102">
        <f t="shared" ref="AQ45" si="460">AP45*(1+AQ7)</f>
        <v>29672.341843071063</v>
      </c>
      <c r="AR45" s="102">
        <f t="shared" ref="AR45" si="461">AQ45*(1+AR7)</f>
        <v>30521.141137428156</v>
      </c>
      <c r="AS45" s="102">
        <f t="shared" ref="AS45" si="462">AR45*(1+AS7)</f>
        <v>31398.865668450788</v>
      </c>
      <c r="AT45" s="102">
        <f t="shared" ref="AT45" si="463">AS45*(1+AT7)</f>
        <v>32306.556931017138</v>
      </c>
      <c r="AU45" s="102">
        <f t="shared" ref="AU45" si="464">AT45*(1+AU7)</f>
        <v>33244.904113623299</v>
      </c>
      <c r="AV45" s="102">
        <f t="shared" ref="AV45" si="465">AU45*(1+AV7)</f>
        <v>34215.789397376415</v>
      </c>
      <c r="AW45" s="102">
        <f t="shared" ref="AW45" si="466">AV45*(1+AW7)</f>
        <v>35220.495356143394</v>
      </c>
      <c r="AX45" s="102">
        <f t="shared" ref="AX45" si="467">AW45*(1+AX7)</f>
        <v>36260.168458485561</v>
      </c>
      <c r="AY45" s="102">
        <f t="shared" ref="AY45" si="468">AX45*(1+AY7)</f>
        <v>37336.794357801409</v>
      </c>
      <c r="AZ45" s="102">
        <f t="shared" ref="AZ45" si="469">AY45*(1+AZ7)</f>
        <v>38451.486526143875</v>
      </c>
      <c r="BA45" s="102">
        <f t="shared" ref="BA45" si="470">AZ45*(1+BA7)</f>
        <v>39605.445009452938</v>
      </c>
      <c r="BB45" s="102">
        <f t="shared" ref="BB45" si="471">BA45*(1+BB7)</f>
        <v>40799.988982761526</v>
      </c>
      <c r="BC45" s="102">
        <f t="shared" ref="BC45" si="472">BB45*(1+BC7)</f>
        <v>42036.48129945164</v>
      </c>
      <c r="BD45" s="102">
        <f t="shared" ref="BD45" si="473">BC45*(1+BD7)</f>
        <v>43316.810353075351</v>
      </c>
      <c r="BE45" s="102">
        <f t="shared" ref="BE45" si="474">BD45*(1+BE7)</f>
        <v>44643.332725209213</v>
      </c>
      <c r="BF45" s="102">
        <f t="shared" ref="BF45" si="475">BE45*(1+BF7)</f>
        <v>46016.557387002511</v>
      </c>
      <c r="BG45" s="102">
        <f t="shared" ref="BG45" si="476">BF45*(1+BG7)</f>
        <v>47436.738915107919</v>
      </c>
      <c r="BH45" s="102">
        <f t="shared" ref="BH45" si="477">BG45*(1+BH7)</f>
        <v>48906.805495219407</v>
      </c>
      <c r="BI45" s="102">
        <f t="shared" ref="BI45" si="478">BH45*(1+BI7)</f>
        <v>50428.30154161495</v>
      </c>
      <c r="BJ45" s="102">
        <f t="shared" ref="BJ45" si="479">BI45*(1+BJ7)</f>
        <v>52003.721584200735</v>
      </c>
      <c r="BK45" s="102">
        <f t="shared" ref="BK45" si="480">BJ45*(1+BK7)</f>
        <v>53635.951054351463</v>
      </c>
      <c r="BL45" s="102">
        <f t="shared" ref="BL45" si="481">BK45*(1+BL7)</f>
        <v>55325.983699370372</v>
      </c>
      <c r="BM45" s="102">
        <f t="shared" ref="BM45" si="482">BL45*(1+BM7)</f>
        <v>57075.743060099725</v>
      </c>
      <c r="BN45" s="102">
        <f t="shared" ref="BN45" si="483">BM45*(1+BN7)</f>
        <v>58887.262718253798</v>
      </c>
      <c r="BO45" s="102">
        <f t="shared" ref="BO45" si="484">BN45*(1+BO7)</f>
        <v>60763.440454595686</v>
      </c>
      <c r="BP45" s="102">
        <f t="shared" ref="BP45" si="485">BO45*(1+BP7)</f>
        <v>62705.633695353965</v>
      </c>
      <c r="BQ45" s="102">
        <f t="shared" ref="BQ45" si="486">BP45*(1+BQ7)</f>
        <v>64716.503574526483</v>
      </c>
      <c r="BR45" s="102">
        <f t="shared" ref="BR45" si="487">BQ45*(1+BR7)</f>
        <v>66799.120606186247</v>
      </c>
      <c r="BS45" s="102">
        <f>BR45*(1+BS7)</f>
        <v>68954.580561320763</v>
      </c>
      <c r="BT45" s="102">
        <f t="shared" ref="BT45:CE45" si="488">BS45*(1+BT7)</f>
        <v>71184.73587432249</v>
      </c>
      <c r="BU45" s="102">
        <f t="shared" si="488"/>
        <v>73493.279849760685</v>
      </c>
      <c r="BV45" s="102">
        <f t="shared" si="488"/>
        <v>75882.113692893006</v>
      </c>
      <c r="BW45" s="102">
        <f t="shared" si="488"/>
        <v>78353.155709692423</v>
      </c>
      <c r="BX45" s="102">
        <f t="shared" si="488"/>
        <v>80910.586981855115</v>
      </c>
      <c r="BY45" s="102">
        <f t="shared" si="488"/>
        <v>83556.587714448164</v>
      </c>
      <c r="BZ45" s="102">
        <f t="shared" si="488"/>
        <v>86292.956017269913</v>
      </c>
      <c r="CA45" s="102">
        <f t="shared" si="488"/>
        <v>89123.680701310383</v>
      </c>
      <c r="CB45" s="102">
        <f t="shared" si="488"/>
        <v>92052.470025698814</v>
      </c>
      <c r="CC45" s="102">
        <f t="shared" si="488"/>
        <v>95081.68472109735</v>
      </c>
      <c r="CD45" s="102">
        <f t="shared" si="488"/>
        <v>98214.075499817031</v>
      </c>
      <c r="CE45" s="102" t="e">
        <f t="shared" si="488"/>
        <v>#VALUE!</v>
      </c>
    </row>
    <row r="46" spans="1:83">
      <c r="C46" s="45" t="s">
        <v>469</v>
      </c>
      <c r="D46" s="294" t="s">
        <v>436</v>
      </c>
      <c r="E46" s="102">
        <f>IF(ISNUMBER(E31)=TRUE,E31,E15)</f>
        <v>8.0398254794999957E-4</v>
      </c>
      <c r="F46" s="102">
        <f t="shared" ref="F46:BQ46" si="489">IF(ISNUMBER(F31)=TRUE,F31,F15)</f>
        <v>8.0398254794999957E-4</v>
      </c>
      <c r="G46" s="102">
        <f t="shared" si="489"/>
        <v>8.0398254794999957E-4</v>
      </c>
      <c r="H46" s="102">
        <f t="shared" si="489"/>
        <v>8.0398254794999957E-4</v>
      </c>
      <c r="I46" s="102">
        <f t="shared" si="489"/>
        <v>8.0398254794999957E-4</v>
      </c>
      <c r="J46" s="102">
        <f t="shared" si="489"/>
        <v>8.0398254794999957E-4</v>
      </c>
      <c r="K46" s="102">
        <f t="shared" si="489"/>
        <v>8.0398254794999957E-4</v>
      </c>
      <c r="L46" s="102">
        <f t="shared" si="489"/>
        <v>8.0398254794999957E-4</v>
      </c>
      <c r="M46" s="102">
        <f t="shared" si="489"/>
        <v>8.0398254794999957E-4</v>
      </c>
      <c r="N46" s="102">
        <f t="shared" si="489"/>
        <v>8.0398254794999957E-4</v>
      </c>
      <c r="O46" s="102">
        <f t="shared" si="489"/>
        <v>8.0398254794999957E-4</v>
      </c>
      <c r="P46" s="102">
        <f t="shared" si="489"/>
        <v>8.0398254794999957E-4</v>
      </c>
      <c r="Q46" s="102">
        <f t="shared" si="489"/>
        <v>8.0398254794999957E-4</v>
      </c>
      <c r="R46" s="102">
        <f t="shared" si="489"/>
        <v>8.0398254794999957E-4</v>
      </c>
      <c r="S46" s="102">
        <f t="shared" si="489"/>
        <v>8.0398254794999957E-4</v>
      </c>
      <c r="T46" s="102">
        <f t="shared" si="489"/>
        <v>8.0398254794999957E-4</v>
      </c>
      <c r="U46" s="102">
        <f t="shared" si="489"/>
        <v>8.0398254794999957E-4</v>
      </c>
      <c r="V46" s="102">
        <f t="shared" si="489"/>
        <v>8.0398254794999957E-4</v>
      </c>
      <c r="W46" s="102">
        <f t="shared" si="489"/>
        <v>8.0398254794999957E-4</v>
      </c>
      <c r="X46" s="102">
        <f t="shared" si="489"/>
        <v>8.0398254794999957E-4</v>
      </c>
      <c r="Y46" s="102">
        <f t="shared" si="489"/>
        <v>8.0398254794999957E-4</v>
      </c>
      <c r="Z46" s="102">
        <f t="shared" si="489"/>
        <v>8.0398254794999957E-4</v>
      </c>
      <c r="AA46" s="102">
        <f t="shared" si="489"/>
        <v>8.0398254794999957E-4</v>
      </c>
      <c r="AB46" s="102">
        <f t="shared" si="489"/>
        <v>8.0398254794999957E-4</v>
      </c>
      <c r="AC46" s="102">
        <f t="shared" si="489"/>
        <v>8.0398254794999957E-4</v>
      </c>
      <c r="AD46" s="102">
        <f t="shared" si="489"/>
        <v>8.0398254794999957E-4</v>
      </c>
      <c r="AE46" s="102">
        <f t="shared" si="489"/>
        <v>8.0398254794999957E-4</v>
      </c>
      <c r="AF46" s="102">
        <f t="shared" si="489"/>
        <v>8.0398254794999957E-4</v>
      </c>
      <c r="AG46" s="102">
        <f t="shared" si="489"/>
        <v>8.0398254794999957E-4</v>
      </c>
      <c r="AH46" s="102">
        <f t="shared" si="489"/>
        <v>8.0398254794999957E-4</v>
      </c>
      <c r="AI46" s="102">
        <f t="shared" si="489"/>
        <v>8.0398254794999957E-4</v>
      </c>
      <c r="AJ46" s="102">
        <f t="shared" si="489"/>
        <v>8.0398254794999957E-4</v>
      </c>
      <c r="AK46" s="102">
        <f t="shared" si="489"/>
        <v>8.0398254794999957E-4</v>
      </c>
      <c r="AL46" s="102">
        <f t="shared" si="489"/>
        <v>8.0398254794999957E-4</v>
      </c>
      <c r="AM46" s="102">
        <f t="shared" si="489"/>
        <v>8.0398254794999957E-4</v>
      </c>
      <c r="AN46" s="102">
        <f t="shared" si="489"/>
        <v>8.0398254794999957E-4</v>
      </c>
      <c r="AO46" s="102">
        <f t="shared" si="489"/>
        <v>8.0398254794999957E-4</v>
      </c>
      <c r="AP46" s="102">
        <f t="shared" si="489"/>
        <v>8.0398254794999957E-4</v>
      </c>
      <c r="AQ46" s="102">
        <f t="shared" si="489"/>
        <v>8.0398254794999957E-4</v>
      </c>
      <c r="AR46" s="102">
        <f t="shared" si="489"/>
        <v>8.0398254794999957E-4</v>
      </c>
      <c r="AS46" s="102">
        <f t="shared" si="489"/>
        <v>8.0398254794999957E-4</v>
      </c>
      <c r="AT46" s="102">
        <f t="shared" si="489"/>
        <v>8.0398254794999957E-4</v>
      </c>
      <c r="AU46" s="102">
        <f t="shared" si="489"/>
        <v>8.0398254794999957E-4</v>
      </c>
      <c r="AV46" s="102">
        <f t="shared" si="489"/>
        <v>8.0398254794999957E-4</v>
      </c>
      <c r="AW46" s="102">
        <f t="shared" si="489"/>
        <v>8.0398254794999957E-4</v>
      </c>
      <c r="AX46" s="102">
        <f t="shared" si="489"/>
        <v>8.0398254794999957E-4</v>
      </c>
      <c r="AY46" s="102">
        <f t="shared" si="489"/>
        <v>8.0398254794999957E-4</v>
      </c>
      <c r="AZ46" s="102">
        <f t="shared" si="489"/>
        <v>8.0398254794999957E-4</v>
      </c>
      <c r="BA46" s="102">
        <f t="shared" si="489"/>
        <v>8.0398254794999957E-4</v>
      </c>
      <c r="BB46" s="102">
        <f t="shared" si="489"/>
        <v>8.0398254794999957E-4</v>
      </c>
      <c r="BC46" s="102">
        <f t="shared" si="489"/>
        <v>8.0398254794999957E-4</v>
      </c>
      <c r="BD46" s="102">
        <f t="shared" si="489"/>
        <v>8.0398254794999957E-4</v>
      </c>
      <c r="BE46" s="102">
        <f t="shared" si="489"/>
        <v>8.0398254794999957E-4</v>
      </c>
      <c r="BF46" s="102">
        <f t="shared" si="489"/>
        <v>8.0398254794999957E-4</v>
      </c>
      <c r="BG46" s="102">
        <f t="shared" si="489"/>
        <v>8.0398254794999957E-4</v>
      </c>
      <c r="BH46" s="102">
        <f t="shared" si="489"/>
        <v>8.0398254794999957E-4</v>
      </c>
      <c r="BI46" s="102">
        <f t="shared" si="489"/>
        <v>8.0398254794999957E-4</v>
      </c>
      <c r="BJ46" s="102">
        <f t="shared" si="489"/>
        <v>8.0398254794999957E-4</v>
      </c>
      <c r="BK46" s="102">
        <f t="shared" si="489"/>
        <v>8.0398254794999957E-4</v>
      </c>
      <c r="BL46" s="102">
        <f t="shared" si="489"/>
        <v>8.0398254794999957E-4</v>
      </c>
      <c r="BM46" s="102">
        <f t="shared" si="489"/>
        <v>8.0398254794999957E-4</v>
      </c>
      <c r="BN46" s="102">
        <f t="shared" si="489"/>
        <v>8.0398254794999957E-4</v>
      </c>
      <c r="BO46" s="102">
        <f t="shared" si="489"/>
        <v>8.0398254794999957E-4</v>
      </c>
      <c r="BP46" s="102">
        <f t="shared" si="489"/>
        <v>8.0398254794999957E-4</v>
      </c>
      <c r="BQ46" s="102">
        <f t="shared" si="489"/>
        <v>8.0398254794999957E-4</v>
      </c>
      <c r="BR46" s="102">
        <f t="shared" ref="BR46" si="490">IF(ISNUMBER(BR31)=TRUE,BR31,BR15)</f>
        <v>8.0398254794999957E-4</v>
      </c>
      <c r="BS46" s="102">
        <f>IF(ISNUMBER(BS31)=TRUE,BS31,BS15)</f>
        <v>8.0398254794999957E-4</v>
      </c>
      <c r="BT46" s="102">
        <f t="shared" ref="BT46:CE46" si="491">IF(ISNUMBER(BT31)=TRUE,BT31,BT15)</f>
        <v>8.0398254794999957E-4</v>
      </c>
      <c r="BU46" s="102">
        <f t="shared" si="491"/>
        <v>8.0398254794999957E-4</v>
      </c>
      <c r="BV46" s="102">
        <f t="shared" si="491"/>
        <v>8.0398254794999957E-4</v>
      </c>
      <c r="BW46" s="102">
        <f t="shared" si="491"/>
        <v>8.0398254794999957E-4</v>
      </c>
      <c r="BX46" s="102">
        <f t="shared" si="491"/>
        <v>8.0398254794999957E-4</v>
      </c>
      <c r="BY46" s="102">
        <f t="shared" si="491"/>
        <v>8.0398254794999957E-4</v>
      </c>
      <c r="BZ46" s="102">
        <f t="shared" si="491"/>
        <v>8.0398254794999957E-4</v>
      </c>
      <c r="CA46" s="102">
        <f t="shared" si="491"/>
        <v>8.0398254794999957E-4</v>
      </c>
      <c r="CB46" s="102">
        <f t="shared" si="491"/>
        <v>8.0398254794999957E-4</v>
      </c>
      <c r="CC46" s="102">
        <f t="shared" si="491"/>
        <v>8.0398254794999957E-4</v>
      </c>
      <c r="CD46" s="102">
        <f t="shared" si="491"/>
        <v>8.0398254794999957E-4</v>
      </c>
      <c r="CE46" s="102">
        <f t="shared" si="491"/>
        <v>8.0398254794999957E-4</v>
      </c>
    </row>
    <row r="47" spans="1:83">
      <c r="C47" s="45" t="s">
        <v>571</v>
      </c>
      <c r="D47" s="74" t="s">
        <v>485</v>
      </c>
      <c r="E47" s="102">
        <f>IF(ISNUMBER(E32)=TRUE,E32,E14)</f>
        <v>0.62687176465988159</v>
      </c>
      <c r="F47" s="102">
        <f t="shared" ref="F47:BQ47" si="492">IF(ISNUMBER(F32)=TRUE,F32,F14)</f>
        <v>0.58860362911827535</v>
      </c>
      <c r="G47" s="102">
        <f t="shared" si="492"/>
        <v>0.55140205043086965</v>
      </c>
      <c r="H47" s="102">
        <f t="shared" si="492"/>
        <v>0.51523730299156567</v>
      </c>
      <c r="I47" s="102">
        <f t="shared" si="492"/>
        <v>0.48008048966548456</v>
      </c>
      <c r="J47" s="102">
        <f t="shared" si="492"/>
        <v>0.44590351869895634</v>
      </c>
      <c r="K47" s="102">
        <f t="shared" si="492"/>
        <v>0.41267908127304259</v>
      </c>
      <c r="L47" s="102">
        <f t="shared" si="492"/>
        <v>0.38038062968265612</v>
      </c>
      <c r="M47" s="102">
        <f t="shared" si="492"/>
        <v>0.34898235612384204</v>
      </c>
      <c r="N47" s="102">
        <f t="shared" si="492"/>
        <v>0.31845917207227104</v>
      </c>
      <c r="O47" s="102">
        <f t="shared" si="492"/>
        <v>0.28878668823646653</v>
      </c>
      <c r="P47" s="102">
        <f t="shared" si="492"/>
        <v>0.25994119506974811</v>
      </c>
      <c r="Q47" s="102">
        <f t="shared" si="492"/>
        <v>0.23189964382531925</v>
      </c>
      <c r="R47" s="102">
        <f t="shared" si="492"/>
        <v>0.2046396281393616</v>
      </c>
      <c r="S47" s="102">
        <f t="shared" si="492"/>
        <v>0.17813936612741976</v>
      </c>
      <c r="T47" s="102">
        <f t="shared" si="492"/>
        <v>0.15237768297977133</v>
      </c>
      <c r="U47" s="102">
        <f t="shared" si="492"/>
        <v>0.12733399404187457</v>
      </c>
      <c r="V47" s="102">
        <f t="shared" si="492"/>
        <v>0.10298828836637475</v>
      </c>
      <c r="W47" s="102">
        <f t="shared" si="492"/>
        <v>7.932111272352628E-2</v>
      </c>
      <c r="X47" s="102">
        <f t="shared" si="492"/>
        <v>5.6313556057254355E-2</v>
      </c>
      <c r="Y47" s="102">
        <f t="shared" si="492"/>
        <v>3.3947234374435933E-2</v>
      </c>
      <c r="Z47" s="102">
        <f t="shared" si="492"/>
        <v>1.2204276055325869E-2</v>
      </c>
      <c r="AA47" s="102">
        <f t="shared" si="492"/>
        <v>-8.9326924266093597E-3</v>
      </c>
      <c r="AB47" s="102">
        <f t="shared" si="492"/>
        <v>-2.9480560386860762E-2</v>
      </c>
      <c r="AC47" s="102">
        <f t="shared" si="492"/>
        <v>-4.9455746425141188E-2</v>
      </c>
      <c r="AD47" s="102">
        <f t="shared" si="492"/>
        <v>-6.8874211544528274E-2</v>
      </c>
      <c r="AE47" s="102">
        <f t="shared" si="492"/>
        <v>-8.7751471904968639E-2</v>
      </c>
      <c r="AF47" s="102">
        <f t="shared" si="492"/>
        <v>-0.10610261122133396</v>
      </c>
      <c r="AG47" s="102">
        <f t="shared" si="492"/>
        <v>-0.12394229281593551</v>
      </c>
      <c r="AH47" s="102">
        <f t="shared" si="492"/>
        <v>-0.14128477133512751</v>
      </c>
      <c r="AI47" s="102">
        <f t="shared" si="492"/>
        <v>-0.15814390413936147</v>
      </c>
      <c r="AJ47" s="102">
        <f t="shared" si="492"/>
        <v>-0.17453316237579258</v>
      </c>
      <c r="AK47" s="102">
        <f t="shared" si="492"/>
        <v>-0.19046564174228575</v>
      </c>
      <c r="AL47" s="102">
        <f t="shared" si="492"/>
        <v>-0.20595407295142185</v>
      </c>
      <c r="AM47" s="102">
        <f t="shared" si="492"/>
        <v>-0.22101083190286572</v>
      </c>
      <c r="AN47" s="102">
        <f t="shared" si="492"/>
        <v>-0.23564794957222393</v>
      </c>
      <c r="AO47" s="102">
        <f t="shared" si="492"/>
        <v>-0.24987712162429385</v>
      </c>
      <c r="AP47" s="102">
        <f t="shared" si="492"/>
        <v>-0.26370971775838536</v>
      </c>
      <c r="AQ47" s="102">
        <f t="shared" si="492"/>
        <v>-0.27715679079318295</v>
      </c>
      <c r="AR47" s="102">
        <f t="shared" si="492"/>
        <v>-0.29022908549840643</v>
      </c>
      <c r="AS47" s="102">
        <f t="shared" si="492"/>
        <v>-0.30293704718032838</v>
      </c>
      <c r="AT47" s="102">
        <f t="shared" si="492"/>
        <v>-0.31529083002800756</v>
      </c>
      <c r="AU47" s="102">
        <f t="shared" si="492"/>
        <v>-0.32730030522690751</v>
      </c>
      <c r="AV47" s="102">
        <f t="shared" si="492"/>
        <v>-0.33897506884638356</v>
      </c>
      <c r="AW47" s="102">
        <f t="shared" si="492"/>
        <v>-0.35032444950734093</v>
      </c>
      <c r="AX47" s="102">
        <f t="shared" si="492"/>
        <v>-0.36135751583618997</v>
      </c>
      <c r="AY47" s="102">
        <f t="shared" si="492"/>
        <v>-0.37208308371105531</v>
      </c>
      <c r="AZ47" s="102">
        <f t="shared" si="492"/>
        <v>-0.3825097233060285</v>
      </c>
      <c r="BA47" s="102">
        <f t="shared" si="492"/>
        <v>-0.39264576593909312</v>
      </c>
      <c r="BB47" s="102">
        <f t="shared" si="492"/>
        <v>-0.40249931072919359</v>
      </c>
      <c r="BC47" s="102">
        <f t="shared" si="492"/>
        <v>-0.41207823106776764</v>
      </c>
      <c r="BD47" s="102">
        <f t="shared" si="492"/>
        <v>-0.42139018090991287</v>
      </c>
      <c r="BE47" s="102">
        <f t="shared" si="492"/>
        <v>-0.43044260089021491</v>
      </c>
      <c r="BF47" s="102">
        <f t="shared" si="492"/>
        <v>-0.43924272426812311</v>
      </c>
      <c r="BG47" s="102">
        <f t="shared" si="492"/>
        <v>-0.44779758270762549</v>
      </c>
      <c r="BH47" s="102">
        <f t="shared" si="492"/>
        <v>-0.45611401189584005</v>
      </c>
      <c r="BI47" s="102">
        <f t="shared" si="492"/>
        <v>-0.46419865700501267</v>
      </c>
      <c r="BJ47" s="102">
        <f t="shared" si="492"/>
        <v>-0.47205797800228566</v>
      </c>
      <c r="BK47" s="102">
        <f t="shared" si="492"/>
        <v>-0.47969825481147982</v>
      </c>
      <c r="BL47" s="102">
        <f t="shared" si="492"/>
        <v>-0.48712559233101416</v>
      </c>
      <c r="BM47" s="102">
        <f t="shared" si="492"/>
        <v>-0.49434592531197341</v>
      </c>
      <c r="BN47" s="102">
        <f t="shared" si="492"/>
        <v>-0.50136502310022046</v>
      </c>
      <c r="BO47" s="102">
        <f t="shared" si="492"/>
        <v>-0.50818849424634327</v>
      </c>
      <c r="BP47" s="102">
        <f t="shared" si="492"/>
        <v>-0.51482179098711978</v>
      </c>
      <c r="BQ47" s="102">
        <f t="shared" si="492"/>
        <v>-0.52127021360208137</v>
      </c>
      <c r="BR47" s="102">
        <f t="shared" ref="BR47" si="493">IF(ISNUMBER(BR32)=TRUE,BR32,BR14)</f>
        <v>-0.52753891464865632</v>
      </c>
      <c r="BS47" s="102">
        <f>IF(ISNUMBER(BS32)=TRUE,BS32,BS14)</f>
        <v>-0.53363290307927724</v>
      </c>
      <c r="BT47" s="102">
        <f t="shared" ref="BT47:CE47" si="494">IF(ISNUMBER(BT32)=TRUE,BT32,BT14)</f>
        <v>-0.53955704824374195</v>
      </c>
      <c r="BU47" s="102">
        <f t="shared" si="494"/>
        <v>-0.54531608378002605</v>
      </c>
      <c r="BV47" s="102">
        <f t="shared" si="494"/>
        <v>-0.55091461139665643</v>
      </c>
      <c r="BW47" s="102">
        <f t="shared" si="494"/>
        <v>-0.55635710454966747</v>
      </c>
      <c r="BX47" s="102">
        <f t="shared" si="494"/>
        <v>-0.56164791201707798</v>
      </c>
      <c r="BY47" s="102">
        <f t="shared" si="494"/>
        <v>-0.56679126137374547</v>
      </c>
      <c r="BZ47" s="102">
        <f t="shared" si="494"/>
        <v>-0.57179126236937416</v>
      </c>
      <c r="CA47" s="102">
        <f t="shared" si="494"/>
        <v>-0.57665191021237538</v>
      </c>
      <c r="CB47" s="102">
        <f t="shared" si="494"/>
        <v>-0.58137708876220529</v>
      </c>
      <c r="CC47" s="102">
        <f t="shared" si="494"/>
        <v>-0.58597057363272953</v>
      </c>
      <c r="CD47" s="102">
        <f t="shared" si="494"/>
        <v>-0.59043603520909571</v>
      </c>
      <c r="CE47" s="102" t="str">
        <f t="shared" si="494"/>
        <v>Not an input</v>
      </c>
    </row>
    <row r="48" spans="1:83">
      <c r="C48" s="22" t="s">
        <v>470</v>
      </c>
      <c r="D48" s="294" t="s">
        <v>2</v>
      </c>
      <c r="E48" s="103">
        <f>E25+E16+IF(ISNUMBER(E15)=TRUE,E15,E31)</f>
        <v>0.30083328345905502</v>
      </c>
      <c r="F48" s="103">
        <f t="shared" ref="F48:BQ48" si="495">F25+F16+IF(ISNUMBER(F15)=TRUE,F15,F31)</f>
        <v>0.31733730516035186</v>
      </c>
      <c r="G48" s="103">
        <f t="shared" si="495"/>
        <v>0.33586329175653251</v>
      </c>
      <c r="H48" s="103">
        <f>H25+H16+IF(ISNUMBER(H15)=TRUE,H15,H31)</f>
        <v>0.35741561489767582</v>
      </c>
      <c r="I48" s="103">
        <f t="shared" si="495"/>
        <v>0.38155244232380153</v>
      </c>
      <c r="J48" s="103">
        <f t="shared" si="495"/>
        <v>0.40778641465202592</v>
      </c>
      <c r="K48" s="103">
        <f t="shared" si="495"/>
        <v>0.43704005738253432</v>
      </c>
      <c r="L48" s="103">
        <f t="shared" si="495"/>
        <v>0.47294242588511798</v>
      </c>
      <c r="M48" s="103">
        <f t="shared" si="495"/>
        <v>0.51836141685777815</v>
      </c>
      <c r="N48" s="103">
        <f t="shared" si="495"/>
        <v>0.57676548796825489</v>
      </c>
      <c r="O48" s="103">
        <f t="shared" si="495"/>
        <v>0.64584023018889436</v>
      </c>
      <c r="P48" s="103">
        <f t="shared" si="495"/>
        <v>0.72652933104680451</v>
      </c>
      <c r="Q48" s="103">
        <f t="shared" si="495"/>
        <v>0.82223049214575861</v>
      </c>
      <c r="R48" s="103">
        <f t="shared" si="495"/>
        <v>0.9283841247296275</v>
      </c>
      <c r="S48" s="103">
        <f t="shared" si="495"/>
        <v>1.0526942013276144</v>
      </c>
      <c r="T48" s="103">
        <f t="shared" si="495"/>
        <v>1.2006696024279235</v>
      </c>
      <c r="U48" s="103">
        <f t="shared" si="495"/>
        <v>1.3724875372360317</v>
      </c>
      <c r="V48" s="103">
        <f t="shared" si="495"/>
        <v>1.5724826699131842</v>
      </c>
      <c r="W48" s="103">
        <f t="shared" si="495"/>
        <v>1.8065264114955968</v>
      </c>
      <c r="X48" s="103">
        <f t="shared" si="495"/>
        <v>2.0774984711924045</v>
      </c>
      <c r="Y48" s="103">
        <f t="shared" si="495"/>
        <v>2.3891430257023933</v>
      </c>
      <c r="Z48" s="103">
        <f t="shared" si="495"/>
        <v>2.7442033604262122</v>
      </c>
      <c r="AA48" s="103">
        <f t="shared" si="495"/>
        <v>3.1509559901136797</v>
      </c>
      <c r="AB48" s="103">
        <f t="shared" si="495"/>
        <v>3.6147726589821159</v>
      </c>
      <c r="AC48" s="103">
        <f t="shared" si="495"/>
        <v>4.1474069942083593</v>
      </c>
      <c r="AD48" s="103">
        <f t="shared" si="495"/>
        <v>4.7688334765547795</v>
      </c>
      <c r="AE48" s="103">
        <f t="shared" si="495"/>
        <v>5.4962733474752872</v>
      </c>
      <c r="AF48" s="103">
        <f t="shared" si="495"/>
        <v>6.3522740756994498</v>
      </c>
      <c r="AG48" s="103">
        <f t="shared" si="495"/>
        <v>7.355708637791242</v>
      </c>
      <c r="AH48" s="103">
        <f t="shared" si="495"/>
        <v>8.5427019418831094</v>
      </c>
      <c r="AI48" s="103">
        <f t="shared" si="495"/>
        <v>9.951433361102719</v>
      </c>
      <c r="AJ48" s="103">
        <f t="shared" si="495"/>
        <v>11.643275646994219</v>
      </c>
      <c r="AK48" s="103">
        <f t="shared" si="495"/>
        <v>13.652055783803384</v>
      </c>
      <c r="AL48" s="103">
        <f t="shared" si="495"/>
        <v>16.005269059844959</v>
      </c>
      <c r="AM48" s="103">
        <f t="shared" si="495"/>
        <v>18.786935337391704</v>
      </c>
      <c r="AN48" s="103">
        <f t="shared" si="495"/>
        <v>22.081195533103813</v>
      </c>
      <c r="AO48" s="103">
        <f t="shared" si="495"/>
        <v>25.894157701016915</v>
      </c>
      <c r="AP48" s="103">
        <f t="shared" si="495"/>
        <v>30.21654163225406</v>
      </c>
      <c r="AQ48" s="103">
        <f t="shared" si="495"/>
        <v>35.194688887316168</v>
      </c>
      <c r="AR48" s="103">
        <f t="shared" si="495"/>
        <v>41.150547894461283</v>
      </c>
      <c r="AS48" s="103">
        <f t="shared" si="495"/>
        <v>48.461955639630787</v>
      </c>
      <c r="AT48" s="103">
        <f t="shared" si="495"/>
        <v>57.048717704743538</v>
      </c>
      <c r="AU48" s="103">
        <f t="shared" si="495"/>
        <v>66.89479073911582</v>
      </c>
      <c r="AV48" s="103">
        <f t="shared" si="495"/>
        <v>78.535019724528183</v>
      </c>
      <c r="AW48" s="103">
        <f t="shared" si="495"/>
        <v>92.392313209327597</v>
      </c>
      <c r="AX48" s="103">
        <f t="shared" si="495"/>
        <v>108.91124984533563</v>
      </c>
      <c r="AY48" s="103">
        <f t="shared" si="495"/>
        <v>129.15671736879662</v>
      </c>
      <c r="AZ48" s="103">
        <f t="shared" si="495"/>
        <v>153.28950887063479</v>
      </c>
      <c r="BA48" s="103">
        <f t="shared" si="495"/>
        <v>181.48858886059898</v>
      </c>
      <c r="BB48" s="103">
        <f t="shared" si="495"/>
        <v>215.06771030176841</v>
      </c>
      <c r="BC48" s="103">
        <f t="shared" si="495"/>
        <v>255.94478384734671</v>
      </c>
      <c r="BD48" s="103">
        <f t="shared" si="495"/>
        <v>305.91613209850533</v>
      </c>
      <c r="BE48" s="103">
        <f t="shared" si="495"/>
        <v>365.74884860470786</v>
      </c>
      <c r="BF48" s="103">
        <f t="shared" si="495"/>
        <v>437.37562971180836</v>
      </c>
      <c r="BG48" s="103">
        <f t="shared" si="495"/>
        <v>523.10759150101705</v>
      </c>
      <c r="BH48" s="103">
        <f t="shared" si="495"/>
        <v>625.72488670008534</v>
      </c>
      <c r="BI48" s="103">
        <f t="shared" si="495"/>
        <v>748.04403430435684</v>
      </c>
      <c r="BJ48" s="103">
        <f t="shared" si="495"/>
        <v>889.13325165230231</v>
      </c>
      <c r="BK48" s="103">
        <f t="shared" si="495"/>
        <v>1046.0638963538763</v>
      </c>
      <c r="BL48" s="103">
        <f t="shared" si="495"/>
        <v>1213.9160412832186</v>
      </c>
      <c r="BM48" s="103">
        <f t="shared" si="495"/>
        <v>1407.6652397257869</v>
      </c>
      <c r="BN48" s="103">
        <f t="shared" si="495"/>
        <v>1635.5397085914176</v>
      </c>
      <c r="BO48" s="103">
        <f t="shared" si="495"/>
        <v>1899.6551279023381</v>
      </c>
      <c r="BP48" s="103">
        <f t="shared" si="495"/>
        <v>2226.2972490751563</v>
      </c>
      <c r="BQ48" s="103">
        <f t="shared" si="495"/>
        <v>2613.9449847657775</v>
      </c>
      <c r="BR48" s="103">
        <f t="shared" ref="BR48" si="496">BR25+BR16+IF(ISNUMBER(BR15)=TRUE,BR15,BR31)</f>
        <v>3072.4210935087153</v>
      </c>
      <c r="BS48" s="103">
        <f>BS25+BS16+IF(ISNUMBER(BS15)=TRUE,BS15,BS31)</f>
        <v>3620.6254265179996</v>
      </c>
      <c r="BT48" s="103">
        <f t="shared" ref="BT48:CE48" si="497">BT25+BT16+IF(ISNUMBER(BT15)=TRUE,BT15,BT31)</f>
        <v>4267.9470313387237</v>
      </c>
      <c r="BU48" s="103">
        <f t="shared" si="497"/>
        <v>5027.8244695280409</v>
      </c>
      <c r="BV48" s="103">
        <f t="shared" si="497"/>
        <v>5931.1907113467532</v>
      </c>
      <c r="BW48" s="103">
        <f t="shared" si="497"/>
        <v>6998.0542017674725</v>
      </c>
      <c r="BX48" s="103">
        <f t="shared" si="497"/>
        <v>8270.1826279335128</v>
      </c>
      <c r="BY48" s="103">
        <f t="shared" si="497"/>
        <v>9783.5446298015631</v>
      </c>
      <c r="BZ48" s="103">
        <f t="shared" si="497"/>
        <v>11581.136665057831</v>
      </c>
      <c r="CA48" s="103">
        <f t="shared" si="497"/>
        <v>13732.303824221653</v>
      </c>
      <c r="CB48" s="103">
        <f t="shared" si="497"/>
        <v>16285.972742349353</v>
      </c>
      <c r="CC48" s="103">
        <f t="shared" si="497"/>
        <v>19333.0883856275</v>
      </c>
      <c r="CD48" s="103" t="e">
        <f t="shared" si="497"/>
        <v>#VALUE!</v>
      </c>
      <c r="CE48" s="103" t="e">
        <f t="shared" si="497"/>
        <v>#REF!</v>
      </c>
    </row>
    <row r="49" spans="1:83">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row>
    <row r="50" spans="1:83">
      <c r="D50" s="230" t="s">
        <v>670</v>
      </c>
      <c r="E50" s="11">
        <f>InputDataA_GeneralAssumptions!D151</f>
        <v>0.01</v>
      </c>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row>
    <row r="51" spans="1:83">
      <c r="C51" s="2" t="s">
        <v>674</v>
      </c>
      <c r="D51" s="230" t="s">
        <v>665</v>
      </c>
      <c r="E51" s="11">
        <f>InputDataA_GeneralAssumptions!$D$155</f>
        <v>2.15</v>
      </c>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row>
    <row r="52" spans="1:83">
      <c r="C52" s="170" t="s">
        <v>659</v>
      </c>
      <c r="D52" s="38"/>
      <c r="E52" s="19">
        <f>IF(InputDataA_GeneralAssumptions!$F$157="Automatic",InputDataA_GeneralAssumptions!I170,"Not an input")</f>
        <v>0.42</v>
      </c>
      <c r="F52" s="19">
        <f>IF(InputDataA_GeneralAssumptions!$F$157="Automatic",InputDataA_GeneralAssumptions!J170,"Not an input")</f>
        <v>0.42</v>
      </c>
      <c r="G52" s="19">
        <f>IF(InputDataA_GeneralAssumptions!$F$157="Automatic",InputDataA_GeneralAssumptions!K170,"Not an input")</f>
        <v>0.42</v>
      </c>
      <c r="H52" s="19">
        <f>IF(InputDataA_GeneralAssumptions!$F$157="Automatic",InputDataA_GeneralAssumptions!L170,"Not an input")</f>
        <v>0.42</v>
      </c>
      <c r="I52" s="19">
        <f>IF(InputDataA_GeneralAssumptions!$F$157="Automatic",InputDataA_GeneralAssumptions!M170,"Not an input")</f>
        <v>0.42</v>
      </c>
      <c r="J52" s="19">
        <f>IF(InputDataA_GeneralAssumptions!$F$157="Automatic",InputDataA_GeneralAssumptions!N170,"Not an input")</f>
        <v>0.42</v>
      </c>
      <c r="K52" s="19">
        <f>IF(InputDataA_GeneralAssumptions!$F$157="Automatic",InputDataA_GeneralAssumptions!O170,"Not an input")</f>
        <v>0.42</v>
      </c>
      <c r="L52" s="19">
        <f>IF(InputDataA_GeneralAssumptions!$F$157="Automatic",InputDataA_GeneralAssumptions!P170,"Not an input")</f>
        <v>0.42</v>
      </c>
      <c r="M52" s="19">
        <f>IF(InputDataA_GeneralAssumptions!$F$157="Automatic",InputDataA_GeneralAssumptions!Q170,"Not an input")</f>
        <v>0.42</v>
      </c>
      <c r="N52" s="19">
        <f>IF(InputDataA_GeneralAssumptions!$F$157="Automatic",InputDataA_GeneralAssumptions!R170,"Not an input")</f>
        <v>0.42</v>
      </c>
      <c r="O52" s="19">
        <f>IF(InputDataA_GeneralAssumptions!$F$157="Automatic",InputDataA_GeneralAssumptions!S170,"Not an input")</f>
        <v>0.42</v>
      </c>
      <c r="P52" s="19">
        <f>IF(InputDataA_GeneralAssumptions!$F$157="Automatic",InputDataA_GeneralAssumptions!T170,"Not an input")</f>
        <v>0.42</v>
      </c>
      <c r="Q52" s="19">
        <f>IF(InputDataA_GeneralAssumptions!$F$157="Automatic",InputDataA_GeneralAssumptions!U170,"Not an input")</f>
        <v>0.42</v>
      </c>
      <c r="R52" s="19">
        <f>IF(InputDataA_GeneralAssumptions!$F$157="Automatic",InputDataA_GeneralAssumptions!V170,"Not an input")</f>
        <v>0.42</v>
      </c>
      <c r="S52" s="19">
        <f>IF(InputDataA_GeneralAssumptions!$F$157="Automatic",InputDataA_GeneralAssumptions!W170,"Not an input")</f>
        <v>0.42</v>
      </c>
      <c r="T52" s="19">
        <f>IF(InputDataA_GeneralAssumptions!$F$157="Automatic",InputDataA_GeneralAssumptions!X170,"Not an input")</f>
        <v>0.42</v>
      </c>
      <c r="U52" s="19">
        <f>IF(InputDataA_GeneralAssumptions!$F$157="Automatic",InputDataA_GeneralAssumptions!Y170,"Not an input")</f>
        <v>0.42</v>
      </c>
      <c r="V52" s="19">
        <f>IF(InputDataA_GeneralAssumptions!$F$157="Automatic",InputDataA_GeneralAssumptions!Z170,"Not an input")</f>
        <v>0.42</v>
      </c>
      <c r="W52" s="19">
        <f>IF(InputDataA_GeneralAssumptions!$F$157="Automatic",InputDataA_GeneralAssumptions!AA170,"Not an input")</f>
        <v>0.42</v>
      </c>
      <c r="X52" s="19">
        <f>IF(InputDataA_GeneralAssumptions!$F$157="Automatic",InputDataA_GeneralAssumptions!AB170,"Not an input")</f>
        <v>0.42</v>
      </c>
      <c r="Y52" s="19">
        <f>IF(InputDataA_GeneralAssumptions!$F$157="Automatic",InputDataA_GeneralAssumptions!AC170,"Not an input")</f>
        <v>0.42</v>
      </c>
      <c r="Z52" s="19">
        <f>IF(InputDataA_GeneralAssumptions!$F$157="Automatic",InputDataA_GeneralAssumptions!AD170,"Not an input")</f>
        <v>0.42</v>
      </c>
      <c r="AA52" s="19">
        <f>IF(InputDataA_GeneralAssumptions!$F$157="Automatic",InputDataA_GeneralAssumptions!AE170,"Not an input")</f>
        <v>0.42</v>
      </c>
      <c r="AB52" s="19">
        <f>IF(InputDataA_GeneralAssumptions!$F$157="Automatic",InputDataA_GeneralAssumptions!AF170,"Not an input")</f>
        <v>0.42</v>
      </c>
      <c r="AC52" s="19">
        <f>IF(InputDataA_GeneralAssumptions!$F$157="Automatic",InputDataA_GeneralAssumptions!AG170,"Not an input")</f>
        <v>0.42</v>
      </c>
      <c r="AD52" s="19">
        <f>IF(InputDataA_GeneralAssumptions!$F$157="Automatic",InputDataA_GeneralAssumptions!AH170,"Not an input")</f>
        <v>0.42</v>
      </c>
      <c r="AE52" s="19">
        <f>IF(InputDataA_GeneralAssumptions!$F$157="Automatic",InputDataA_GeneralAssumptions!AI170,"Not an input")</f>
        <v>0.42</v>
      </c>
      <c r="AF52" s="19">
        <f>IF(InputDataA_GeneralAssumptions!$F$157="Automatic",InputDataA_GeneralAssumptions!AJ170,"Not an input")</f>
        <v>0.42</v>
      </c>
      <c r="AG52" s="19">
        <f>IF(InputDataA_GeneralAssumptions!$F$157="Automatic",InputDataA_GeneralAssumptions!AK170,"Not an input")</f>
        <v>0.42</v>
      </c>
      <c r="AH52" s="19">
        <f>IF(InputDataA_GeneralAssumptions!$F$157="Automatic",InputDataA_GeneralAssumptions!AL170,"Not an input")</f>
        <v>0.42</v>
      </c>
      <c r="AI52" s="19">
        <f>IF(InputDataA_GeneralAssumptions!$F$157="Automatic",InputDataA_GeneralAssumptions!AM170,"Not an input")</f>
        <v>0.42</v>
      </c>
      <c r="AJ52" s="19">
        <f>IF(InputDataA_GeneralAssumptions!$F$157="Automatic",InputDataA_GeneralAssumptions!AN170,"Not an input")</f>
        <v>0.42</v>
      </c>
      <c r="AK52" s="19">
        <f>IF(InputDataA_GeneralAssumptions!$F$157="Automatic",InputDataA_GeneralAssumptions!AO170,"Not an input")</f>
        <v>0.42</v>
      </c>
      <c r="AL52" s="19">
        <f>IF(InputDataA_GeneralAssumptions!$F$157="Automatic",InputDataA_GeneralAssumptions!AP170,"Not an input")</f>
        <v>0.42</v>
      </c>
      <c r="AM52" s="19">
        <f>IF(InputDataA_GeneralAssumptions!$F$157="Automatic",InputDataA_GeneralAssumptions!AQ170,"Not an input")</f>
        <v>0.42</v>
      </c>
      <c r="AN52" s="19">
        <f>IF(InputDataA_GeneralAssumptions!$F$157="Automatic",InputDataA_GeneralAssumptions!AR170,"Not an input")</f>
        <v>0.42</v>
      </c>
      <c r="AO52" s="19">
        <f>IF(InputDataA_GeneralAssumptions!$F$157="Automatic",InputDataA_GeneralAssumptions!AS170,"Not an input")</f>
        <v>0.42</v>
      </c>
      <c r="AP52" s="19">
        <f>IF(InputDataA_GeneralAssumptions!$F$157="Automatic",InputDataA_GeneralAssumptions!AT170,"Not an input")</f>
        <v>0.42</v>
      </c>
      <c r="AQ52" s="19">
        <f>IF(InputDataA_GeneralAssumptions!$F$157="Automatic",InputDataA_GeneralAssumptions!AU170,"Not an input")</f>
        <v>0.42</v>
      </c>
      <c r="AR52" s="19">
        <f>IF(InputDataA_GeneralAssumptions!$F$157="Automatic",InputDataA_GeneralAssumptions!AV170,"Not an input")</f>
        <v>0.42</v>
      </c>
      <c r="AS52" s="19">
        <f>IF(InputDataA_GeneralAssumptions!$F$157="Automatic",InputDataA_GeneralAssumptions!AW170,"Not an input")</f>
        <v>0.42</v>
      </c>
      <c r="AT52" s="19">
        <f>IF(InputDataA_GeneralAssumptions!$F$157="Automatic",InputDataA_GeneralAssumptions!AX170,"Not an input")</f>
        <v>0.42</v>
      </c>
      <c r="AU52" s="19">
        <f>IF(InputDataA_GeneralAssumptions!$F$157="Automatic",InputDataA_GeneralAssumptions!AY170,"Not an input")</f>
        <v>0.42</v>
      </c>
      <c r="AV52" s="19">
        <f>IF(InputDataA_GeneralAssumptions!$F$157="Automatic",InputDataA_GeneralAssumptions!AZ170,"Not an input")</f>
        <v>0.42</v>
      </c>
      <c r="AW52" s="19">
        <f>IF(InputDataA_GeneralAssumptions!$F$157="Automatic",InputDataA_GeneralAssumptions!BA170,"Not an input")</f>
        <v>0.42</v>
      </c>
      <c r="AX52" s="19">
        <f>IF(InputDataA_GeneralAssumptions!$F$157="Automatic",InputDataA_GeneralAssumptions!BB170,"Not an input")</f>
        <v>0.42</v>
      </c>
      <c r="AY52" s="19">
        <f>IF(InputDataA_GeneralAssumptions!$F$157="Automatic",InputDataA_GeneralAssumptions!BC170,"Not an input")</f>
        <v>0.42</v>
      </c>
      <c r="AZ52" s="19">
        <f>IF(InputDataA_GeneralAssumptions!$F$157="Automatic",InputDataA_GeneralAssumptions!BD170,"Not an input")</f>
        <v>0.42</v>
      </c>
      <c r="BA52" s="19">
        <f>IF(InputDataA_GeneralAssumptions!$F$157="Automatic",InputDataA_GeneralAssumptions!BE170,"Not an input")</f>
        <v>0.42</v>
      </c>
      <c r="BB52" s="19">
        <f>IF(InputDataA_GeneralAssumptions!$F$157="Automatic",InputDataA_GeneralAssumptions!BF170,"Not an input")</f>
        <v>0.42</v>
      </c>
      <c r="BC52" s="19">
        <f>IF(InputDataA_GeneralAssumptions!$F$157="Automatic",InputDataA_GeneralAssumptions!BG170,"Not an input")</f>
        <v>0.42</v>
      </c>
      <c r="BD52" s="19">
        <f>IF(InputDataA_GeneralAssumptions!$F$157="Automatic",InputDataA_GeneralAssumptions!BH170,"Not an input")</f>
        <v>0.42</v>
      </c>
      <c r="BE52" s="19">
        <f>IF(InputDataA_GeneralAssumptions!$F$157="Automatic",InputDataA_GeneralAssumptions!BI170,"Not an input")</f>
        <v>0.42</v>
      </c>
      <c r="BF52" s="19">
        <f>IF(InputDataA_GeneralAssumptions!$F$157="Automatic",InputDataA_GeneralAssumptions!BJ170,"Not an input")</f>
        <v>0.42</v>
      </c>
      <c r="BG52" s="19">
        <f>IF(InputDataA_GeneralAssumptions!$F$157="Automatic",InputDataA_GeneralAssumptions!BK170,"Not an input")</f>
        <v>0.42</v>
      </c>
      <c r="BH52" s="19">
        <f>IF(InputDataA_GeneralAssumptions!$F$157="Automatic",InputDataA_GeneralAssumptions!BL170,"Not an input")</f>
        <v>0.42</v>
      </c>
      <c r="BI52" s="19">
        <f>IF(InputDataA_GeneralAssumptions!$F$157="Automatic",InputDataA_GeneralAssumptions!BM170,"Not an input")</f>
        <v>0.42</v>
      </c>
      <c r="BJ52" s="19">
        <f>IF(InputDataA_GeneralAssumptions!$F$157="Automatic",InputDataA_GeneralAssumptions!BN170,"Not an input")</f>
        <v>0.42</v>
      </c>
      <c r="BK52" s="19">
        <f>IF(InputDataA_GeneralAssumptions!$F$157="Automatic",InputDataA_GeneralAssumptions!BO170,"Not an input")</f>
        <v>0.42</v>
      </c>
      <c r="BL52" s="19">
        <f>IF(InputDataA_GeneralAssumptions!$F$157="Automatic",InputDataA_GeneralAssumptions!BP170,"Not an input")</f>
        <v>0.42</v>
      </c>
      <c r="BM52" s="19">
        <f>IF(InputDataA_GeneralAssumptions!$F$157="Automatic",InputDataA_GeneralAssumptions!BQ170,"Not an input")</f>
        <v>0.42</v>
      </c>
      <c r="BN52" s="19">
        <f>IF(InputDataA_GeneralAssumptions!$F$157="Automatic",InputDataA_GeneralAssumptions!BR170,"Not an input")</f>
        <v>0.42</v>
      </c>
      <c r="BO52" s="19">
        <f>IF(InputDataA_GeneralAssumptions!$F$157="Automatic",InputDataA_GeneralAssumptions!BS170,"Not an input")</f>
        <v>0.42</v>
      </c>
      <c r="BP52" s="19">
        <f>IF(InputDataA_GeneralAssumptions!$F$157="Automatic",InputDataA_GeneralAssumptions!BT170,"Not an input")</f>
        <v>0.42</v>
      </c>
      <c r="BQ52" s="19">
        <f>IF(InputDataA_GeneralAssumptions!$F$157="Automatic",InputDataA_GeneralAssumptions!BU170,"Not an input")</f>
        <v>0.42</v>
      </c>
      <c r="BR52" s="19">
        <f>IF(InputDataA_GeneralAssumptions!$F$157="Automatic",InputDataA_GeneralAssumptions!BV170,"Not an input")</f>
        <v>0.42</v>
      </c>
      <c r="BS52" s="19">
        <f>IF(InputDataA_GeneralAssumptions!$F$157="Automatic",InputDataA_GeneralAssumptions!BW170,"Not an input")</f>
        <v>0.42</v>
      </c>
      <c r="BT52" s="19">
        <f>IF(InputDataA_GeneralAssumptions!$F$157="Automatic",InputDataA_GeneralAssumptions!BX170,"Not an input")</f>
        <v>0.42</v>
      </c>
      <c r="BU52" s="19">
        <f>IF(InputDataA_GeneralAssumptions!$F$157="Automatic",InputDataA_GeneralAssumptions!BY170,"Not an input")</f>
        <v>0.42</v>
      </c>
      <c r="BV52" s="19">
        <f>IF(InputDataA_GeneralAssumptions!$F$157="Automatic",InputDataA_GeneralAssumptions!BZ170,"Not an input")</f>
        <v>0.42</v>
      </c>
      <c r="BW52" s="19">
        <f>IF(InputDataA_GeneralAssumptions!$F$157="Automatic",InputDataA_GeneralAssumptions!CA170,"Not an input")</f>
        <v>0.42</v>
      </c>
      <c r="BX52" s="19">
        <f>IF(InputDataA_GeneralAssumptions!$F$157="Automatic",InputDataA_GeneralAssumptions!CB170,"Not an input")</f>
        <v>0.42</v>
      </c>
      <c r="BY52" s="19">
        <f>IF(InputDataA_GeneralAssumptions!$F$157="Automatic",InputDataA_GeneralAssumptions!CC170,"Not an input")</f>
        <v>0.42</v>
      </c>
      <c r="BZ52" s="19">
        <f>IF(InputDataA_GeneralAssumptions!$F$157="Automatic",InputDataA_GeneralAssumptions!CD170,"Not an input")</f>
        <v>0.42</v>
      </c>
      <c r="CA52" s="19">
        <f>IF(InputDataA_GeneralAssumptions!$F$157="Automatic",InputDataA_GeneralAssumptions!CE170,"Not an input")</f>
        <v>0.42</v>
      </c>
      <c r="CB52" s="19">
        <f>IF(InputDataA_GeneralAssumptions!$F$157="Automatic",InputDataA_GeneralAssumptions!CF170,"Not an input")</f>
        <v>0.42</v>
      </c>
      <c r="CC52" s="19">
        <f>IF(InputDataA_GeneralAssumptions!$F$157="Automatic",InputDataA_GeneralAssumptions!CG170,"Not an input")</f>
        <v>0.42</v>
      </c>
      <c r="CD52" s="19">
        <f>IF(InputDataA_GeneralAssumptions!$F$157="Automatic",InputDataA_GeneralAssumptions!CH170,"Not an input")</f>
        <v>0.42</v>
      </c>
      <c r="CE52" s="19">
        <f>IF(InputDataA_GeneralAssumptions!$F$157="Automatic",InputDataA_GeneralAssumptions!CI170,"Not an input")</f>
        <v>0.42</v>
      </c>
    </row>
    <row r="53" spans="1:83">
      <c r="C53" s="170" t="s">
        <v>672</v>
      </c>
      <c r="D53" s="38" t="s">
        <v>697</v>
      </c>
      <c r="E53" s="19">
        <f>IF(InputDataA_GeneralAssumptions!$F$157="Automatic",SQRT(2)*NORMSINV(0.5*(E52+1)),"Not an input")</f>
        <v>0.78260417560566409</v>
      </c>
      <c r="F53" s="19">
        <f>IF(InputDataA_GeneralAssumptions!$F$157="Automatic",SQRT(2)*NORMSINV(0.5*(F52+1)),"Not an input")</f>
        <v>0.78260417560566409</v>
      </c>
      <c r="G53" s="19">
        <f>IF(InputDataA_GeneralAssumptions!$F$157="Automatic",SQRT(2)*NORMSINV(0.5*(G52+1)),"Not an input")</f>
        <v>0.78260417560566409</v>
      </c>
      <c r="H53" s="19">
        <f>IF(InputDataA_GeneralAssumptions!$F$157="Automatic",SQRT(2)*NORMSINV(0.5*(H52+1)),"Not an input")</f>
        <v>0.78260417560566409</v>
      </c>
      <c r="I53" s="19">
        <f>IF(InputDataA_GeneralAssumptions!$F$157="Automatic",SQRT(2)*NORMSINV(0.5*(I52+1)),"Not an input")</f>
        <v>0.78260417560566409</v>
      </c>
      <c r="J53" s="19">
        <f>IF(InputDataA_GeneralAssumptions!$F$157="Automatic",SQRT(2)*NORMSINV(0.5*(J52+1)),"Not an input")</f>
        <v>0.78260417560566409</v>
      </c>
      <c r="K53" s="19">
        <f>IF(InputDataA_GeneralAssumptions!$F$157="Automatic",SQRT(2)*NORMSINV(0.5*(K52+1)),"Not an input")</f>
        <v>0.78260417560566409</v>
      </c>
      <c r="L53" s="19">
        <f>IF(InputDataA_GeneralAssumptions!$F$157="Automatic",SQRT(2)*NORMSINV(0.5*(L52+1)),"Not an input")</f>
        <v>0.78260417560566409</v>
      </c>
      <c r="M53" s="19">
        <f>IF(InputDataA_GeneralAssumptions!$F$157="Automatic",SQRT(2)*NORMSINV(0.5*(M52+1)),"Not an input")</f>
        <v>0.78260417560566409</v>
      </c>
      <c r="N53" s="19">
        <f>IF(InputDataA_GeneralAssumptions!$F$157="Automatic",SQRT(2)*NORMSINV(0.5*(N52+1)),"Not an input")</f>
        <v>0.78260417560566409</v>
      </c>
      <c r="O53" s="19">
        <f>IF(InputDataA_GeneralAssumptions!$F$157="Automatic",SQRT(2)*NORMSINV(0.5*(O52+1)),"Not an input")</f>
        <v>0.78260417560566409</v>
      </c>
      <c r="P53" s="19">
        <f>IF(InputDataA_GeneralAssumptions!$F$157="Automatic",SQRT(2)*NORMSINV(0.5*(P52+1)),"Not an input")</f>
        <v>0.78260417560566409</v>
      </c>
      <c r="Q53" s="19">
        <f>IF(InputDataA_GeneralAssumptions!$F$157="Automatic",SQRT(2)*NORMSINV(0.5*(Q52+1)),"Not an input")</f>
        <v>0.78260417560566409</v>
      </c>
      <c r="R53" s="19">
        <f>IF(InputDataA_GeneralAssumptions!$F$157="Automatic",SQRT(2)*NORMSINV(0.5*(R52+1)),"Not an input")</f>
        <v>0.78260417560566409</v>
      </c>
      <c r="S53" s="19">
        <f>IF(InputDataA_GeneralAssumptions!$F$157="Automatic",SQRT(2)*NORMSINV(0.5*(S52+1)),"Not an input")</f>
        <v>0.78260417560566409</v>
      </c>
      <c r="T53" s="19">
        <f>IF(InputDataA_GeneralAssumptions!$F$157="Automatic",SQRT(2)*NORMSINV(0.5*(T52+1)),"Not an input")</f>
        <v>0.78260417560566409</v>
      </c>
      <c r="U53" s="19">
        <f>IF(InputDataA_GeneralAssumptions!$F$157="Automatic",SQRT(2)*NORMSINV(0.5*(U52+1)),"Not an input")</f>
        <v>0.78260417560566409</v>
      </c>
      <c r="V53" s="19">
        <f>IF(InputDataA_GeneralAssumptions!$F$157="Automatic",SQRT(2)*NORMSINV(0.5*(V52+1)),"Not an input")</f>
        <v>0.78260417560566409</v>
      </c>
      <c r="W53" s="19">
        <f>IF(InputDataA_GeneralAssumptions!$F$157="Automatic",SQRT(2)*NORMSINV(0.5*(W52+1)),"Not an input")</f>
        <v>0.78260417560566409</v>
      </c>
      <c r="X53" s="19">
        <f>IF(InputDataA_GeneralAssumptions!$F$157="Automatic",SQRT(2)*NORMSINV(0.5*(X52+1)),"Not an input")</f>
        <v>0.78260417560566409</v>
      </c>
      <c r="Y53" s="19">
        <f>IF(InputDataA_GeneralAssumptions!$F$157="Automatic",SQRT(2)*NORMSINV(0.5*(Y52+1)),"Not an input")</f>
        <v>0.78260417560566409</v>
      </c>
      <c r="Z53" s="19">
        <f>IF(InputDataA_GeneralAssumptions!$F$157="Automatic",SQRT(2)*NORMSINV(0.5*(Z52+1)),"Not an input")</f>
        <v>0.78260417560566409</v>
      </c>
      <c r="AA53" s="19">
        <f>IF(InputDataA_GeneralAssumptions!$F$157="Automatic",SQRT(2)*NORMSINV(0.5*(AA52+1)),"Not an input")</f>
        <v>0.78260417560566409</v>
      </c>
      <c r="AB53" s="19">
        <f>IF(InputDataA_GeneralAssumptions!$F$157="Automatic",SQRT(2)*NORMSINV(0.5*(AB52+1)),"Not an input")</f>
        <v>0.78260417560566409</v>
      </c>
      <c r="AC53" s="19">
        <f>IF(InputDataA_GeneralAssumptions!$F$157="Automatic",SQRT(2)*NORMSINV(0.5*(AC52+1)),"Not an input")</f>
        <v>0.78260417560566409</v>
      </c>
      <c r="AD53" s="19">
        <f>IF(InputDataA_GeneralAssumptions!$F$157="Automatic",SQRT(2)*NORMSINV(0.5*(AD52+1)),"Not an input")</f>
        <v>0.78260417560566409</v>
      </c>
      <c r="AE53" s="19">
        <f>IF(InputDataA_GeneralAssumptions!$F$157="Automatic",SQRT(2)*NORMSINV(0.5*(AE52+1)),"Not an input")</f>
        <v>0.78260417560566409</v>
      </c>
      <c r="AF53" s="19">
        <f>IF(InputDataA_GeneralAssumptions!$F$157="Automatic",SQRT(2)*NORMSINV(0.5*(AF52+1)),"Not an input")</f>
        <v>0.78260417560566409</v>
      </c>
      <c r="AG53" s="19">
        <f>IF(InputDataA_GeneralAssumptions!$F$157="Automatic",SQRT(2)*NORMSINV(0.5*(AG52+1)),"Not an input")</f>
        <v>0.78260417560566409</v>
      </c>
      <c r="AH53" s="19">
        <f>IF(InputDataA_GeneralAssumptions!$F$157="Automatic",SQRT(2)*NORMSINV(0.5*(AH52+1)),"Not an input")</f>
        <v>0.78260417560566409</v>
      </c>
      <c r="AI53" s="19">
        <f>IF(InputDataA_GeneralAssumptions!$F$157="Automatic",SQRT(2)*NORMSINV(0.5*(AI52+1)),"Not an input")</f>
        <v>0.78260417560566409</v>
      </c>
      <c r="AJ53" s="19">
        <f>IF(InputDataA_GeneralAssumptions!$F$157="Automatic",SQRT(2)*NORMSINV(0.5*(AJ52+1)),"Not an input")</f>
        <v>0.78260417560566409</v>
      </c>
      <c r="AK53" s="19">
        <f>IF(InputDataA_GeneralAssumptions!$F$157="Automatic",SQRT(2)*NORMSINV(0.5*(AK52+1)),"Not an input")</f>
        <v>0.78260417560566409</v>
      </c>
      <c r="AL53" s="19">
        <f>IF(InputDataA_GeneralAssumptions!$F$157="Automatic",SQRT(2)*NORMSINV(0.5*(AL52+1)),"Not an input")</f>
        <v>0.78260417560566409</v>
      </c>
      <c r="AM53" s="19">
        <f>IF(InputDataA_GeneralAssumptions!$F$157="Automatic",SQRT(2)*NORMSINV(0.5*(AM52+1)),"Not an input")</f>
        <v>0.78260417560566409</v>
      </c>
      <c r="AN53" s="19">
        <f>IF(InputDataA_GeneralAssumptions!$F$157="Automatic",SQRT(2)*NORMSINV(0.5*(AN52+1)),"Not an input")</f>
        <v>0.78260417560566409</v>
      </c>
      <c r="AO53" s="19">
        <f>IF(InputDataA_GeneralAssumptions!$F$157="Automatic",SQRT(2)*NORMSINV(0.5*(AO52+1)),"Not an input")</f>
        <v>0.78260417560566409</v>
      </c>
      <c r="AP53" s="19">
        <f>IF(InputDataA_GeneralAssumptions!$F$157="Automatic",SQRT(2)*NORMSINV(0.5*(AP52+1)),"Not an input")</f>
        <v>0.78260417560566409</v>
      </c>
      <c r="AQ53" s="19">
        <f>IF(InputDataA_GeneralAssumptions!$F$157="Automatic",SQRT(2)*NORMSINV(0.5*(AQ52+1)),"Not an input")</f>
        <v>0.78260417560566409</v>
      </c>
      <c r="AR53" s="19">
        <f>IF(InputDataA_GeneralAssumptions!$F$157="Automatic",SQRT(2)*NORMSINV(0.5*(AR52+1)),"Not an input")</f>
        <v>0.78260417560566409</v>
      </c>
      <c r="AS53" s="19">
        <f>IF(InputDataA_GeneralAssumptions!$F$157="Automatic",SQRT(2)*NORMSINV(0.5*(AS52+1)),"Not an input")</f>
        <v>0.78260417560566409</v>
      </c>
      <c r="AT53" s="19">
        <f>IF(InputDataA_GeneralAssumptions!$F$157="Automatic",SQRT(2)*NORMSINV(0.5*(AT52+1)),"Not an input")</f>
        <v>0.78260417560566409</v>
      </c>
      <c r="AU53" s="19">
        <f>IF(InputDataA_GeneralAssumptions!$F$157="Automatic",SQRT(2)*NORMSINV(0.5*(AU52+1)),"Not an input")</f>
        <v>0.78260417560566409</v>
      </c>
      <c r="AV53" s="19">
        <f>IF(InputDataA_GeneralAssumptions!$F$157="Automatic",SQRT(2)*NORMSINV(0.5*(AV52+1)),"Not an input")</f>
        <v>0.78260417560566409</v>
      </c>
      <c r="AW53" s="19">
        <f>IF(InputDataA_GeneralAssumptions!$F$157="Automatic",SQRT(2)*NORMSINV(0.5*(AW52+1)),"Not an input")</f>
        <v>0.78260417560566409</v>
      </c>
      <c r="AX53" s="19">
        <f>IF(InputDataA_GeneralAssumptions!$F$157="Automatic",SQRT(2)*NORMSINV(0.5*(AX52+1)),"Not an input")</f>
        <v>0.78260417560566409</v>
      </c>
      <c r="AY53" s="19">
        <f>IF(InputDataA_GeneralAssumptions!$F$157="Automatic",SQRT(2)*NORMSINV(0.5*(AY52+1)),"Not an input")</f>
        <v>0.78260417560566409</v>
      </c>
      <c r="AZ53" s="19">
        <f>IF(InputDataA_GeneralAssumptions!$F$157="Automatic",SQRT(2)*NORMSINV(0.5*(AZ52+1)),"Not an input")</f>
        <v>0.78260417560566409</v>
      </c>
      <c r="BA53" s="19">
        <f>IF(InputDataA_GeneralAssumptions!$F$157="Automatic",SQRT(2)*NORMSINV(0.5*(BA52+1)),"Not an input")</f>
        <v>0.78260417560566409</v>
      </c>
      <c r="BB53" s="19">
        <f>IF(InputDataA_GeneralAssumptions!$F$157="Automatic",SQRT(2)*NORMSINV(0.5*(BB52+1)),"Not an input")</f>
        <v>0.78260417560566409</v>
      </c>
      <c r="BC53" s="19">
        <f>IF(InputDataA_GeneralAssumptions!$F$157="Automatic",SQRT(2)*NORMSINV(0.5*(BC52+1)),"Not an input")</f>
        <v>0.78260417560566409</v>
      </c>
      <c r="BD53" s="19">
        <f>IF(InputDataA_GeneralAssumptions!$F$157="Automatic",SQRT(2)*NORMSINV(0.5*(BD52+1)),"Not an input")</f>
        <v>0.78260417560566409</v>
      </c>
      <c r="BE53" s="19">
        <f>IF(InputDataA_GeneralAssumptions!$F$157="Automatic",SQRT(2)*NORMSINV(0.5*(BE52+1)),"Not an input")</f>
        <v>0.78260417560566409</v>
      </c>
      <c r="BF53" s="19">
        <f>IF(InputDataA_GeneralAssumptions!$F$157="Automatic",SQRT(2)*NORMSINV(0.5*(BF52+1)),"Not an input")</f>
        <v>0.78260417560566409</v>
      </c>
      <c r="BG53" s="19">
        <f>IF(InputDataA_GeneralAssumptions!$F$157="Automatic",SQRT(2)*NORMSINV(0.5*(BG52+1)),"Not an input")</f>
        <v>0.78260417560566409</v>
      </c>
      <c r="BH53" s="19">
        <f>IF(InputDataA_GeneralAssumptions!$F$157="Automatic",SQRT(2)*NORMSINV(0.5*(BH52+1)),"Not an input")</f>
        <v>0.78260417560566409</v>
      </c>
      <c r="BI53" s="19">
        <f>IF(InputDataA_GeneralAssumptions!$F$157="Automatic",SQRT(2)*NORMSINV(0.5*(BI52+1)),"Not an input")</f>
        <v>0.78260417560566409</v>
      </c>
      <c r="BJ53" s="19">
        <f>IF(InputDataA_GeneralAssumptions!$F$157="Automatic",SQRT(2)*NORMSINV(0.5*(BJ52+1)),"Not an input")</f>
        <v>0.78260417560566409</v>
      </c>
      <c r="BK53" s="19">
        <f>IF(InputDataA_GeneralAssumptions!$F$157="Automatic",SQRT(2)*NORMSINV(0.5*(BK52+1)),"Not an input")</f>
        <v>0.78260417560566409</v>
      </c>
      <c r="BL53" s="19">
        <f>IF(InputDataA_GeneralAssumptions!$F$157="Automatic",SQRT(2)*NORMSINV(0.5*(BL52+1)),"Not an input")</f>
        <v>0.78260417560566409</v>
      </c>
      <c r="BM53" s="19">
        <f>IF(InputDataA_GeneralAssumptions!$F$157="Automatic",SQRT(2)*NORMSINV(0.5*(BM52+1)),"Not an input")</f>
        <v>0.78260417560566409</v>
      </c>
      <c r="BN53" s="19">
        <f>IF(InputDataA_GeneralAssumptions!$F$157="Automatic",SQRT(2)*NORMSINV(0.5*(BN52+1)),"Not an input")</f>
        <v>0.78260417560566409</v>
      </c>
      <c r="BO53" s="19">
        <f>IF(InputDataA_GeneralAssumptions!$F$157="Automatic",SQRT(2)*NORMSINV(0.5*(BO52+1)),"Not an input")</f>
        <v>0.78260417560566409</v>
      </c>
      <c r="BP53" s="19">
        <f>IF(InputDataA_GeneralAssumptions!$F$157="Automatic",SQRT(2)*NORMSINV(0.5*(BP52+1)),"Not an input")</f>
        <v>0.78260417560566409</v>
      </c>
      <c r="BQ53" s="19">
        <f>IF(InputDataA_GeneralAssumptions!$F$157="Automatic",SQRT(2)*NORMSINV(0.5*(BQ52+1)),"Not an input")</f>
        <v>0.78260417560566409</v>
      </c>
      <c r="BR53" s="19">
        <f>IF(InputDataA_GeneralAssumptions!$F$157="Automatic",SQRT(2)*NORMSINV(0.5*(BR52+1)),"Not an input")</f>
        <v>0.78260417560566409</v>
      </c>
      <c r="BS53" s="19">
        <f>IF(InputDataA_GeneralAssumptions!$F$157="Automatic",SQRT(2)*NORMSINV(0.5*(BS52+1)),"Not an input")</f>
        <v>0.78260417560566409</v>
      </c>
      <c r="BT53" s="19">
        <f>IF(InputDataA_GeneralAssumptions!$F$157="Automatic",SQRT(2)*NORMSINV(0.5*(BT52+1)),"Not an input")</f>
        <v>0.78260417560566409</v>
      </c>
      <c r="BU53" s="19">
        <f>IF(InputDataA_GeneralAssumptions!$F$157="Automatic",SQRT(2)*NORMSINV(0.5*(BU52+1)),"Not an input")</f>
        <v>0.78260417560566409</v>
      </c>
      <c r="BV53" s="19">
        <f>IF(InputDataA_GeneralAssumptions!$F$157="Automatic",SQRT(2)*NORMSINV(0.5*(BV52+1)),"Not an input")</f>
        <v>0.78260417560566409</v>
      </c>
      <c r="BW53" s="19">
        <f>IF(InputDataA_GeneralAssumptions!$F$157="Automatic",SQRT(2)*NORMSINV(0.5*(BW52+1)),"Not an input")</f>
        <v>0.78260417560566409</v>
      </c>
      <c r="BX53" s="19">
        <f>IF(InputDataA_GeneralAssumptions!$F$157="Automatic",SQRT(2)*NORMSINV(0.5*(BX52+1)),"Not an input")</f>
        <v>0.78260417560566409</v>
      </c>
      <c r="BY53" s="19">
        <f>IF(InputDataA_GeneralAssumptions!$F$157="Automatic",SQRT(2)*NORMSINV(0.5*(BY52+1)),"Not an input")</f>
        <v>0.78260417560566409</v>
      </c>
      <c r="BZ53" s="19">
        <f>IF(InputDataA_GeneralAssumptions!$F$157="Automatic",SQRT(2)*NORMSINV(0.5*(BZ52+1)),"Not an input")</f>
        <v>0.78260417560566409</v>
      </c>
      <c r="CA53" s="19">
        <f>IF(InputDataA_GeneralAssumptions!$F$157="Automatic",SQRT(2)*NORMSINV(0.5*(CA52+1)),"Not an input")</f>
        <v>0.78260417560566409</v>
      </c>
      <c r="CB53" s="19">
        <f>IF(InputDataA_GeneralAssumptions!$F$157="Automatic",SQRT(2)*NORMSINV(0.5*(CB52+1)),"Not an input")</f>
        <v>0.78260417560566409</v>
      </c>
      <c r="CC53" s="19">
        <f>IF(InputDataA_GeneralAssumptions!$F$157="Automatic",SQRT(2)*NORMSINV(0.5*(CC52+1)),"Not an input")</f>
        <v>0.78260417560566409</v>
      </c>
      <c r="CD53" s="19">
        <f>IF(InputDataA_GeneralAssumptions!$F$157="Automatic",SQRT(2)*NORMSINV(0.5*(CD52+1)),"Not an input")</f>
        <v>0.78260417560566409</v>
      </c>
      <c r="CE53" s="19">
        <f>IF(InputDataA_GeneralAssumptions!$F$157="Automatic",SQRT(2)*NORMSINV(0.5*(CE52+1)),"Not an input")</f>
        <v>0.78260417560566409</v>
      </c>
    </row>
    <row r="54" spans="1:83">
      <c r="C54" s="232" t="str">
        <f>IF($B$1=4,"GDP per capita target","Poverty Headcount Rate target")</f>
        <v>Poverty Headcount Rate target</v>
      </c>
      <c r="D54" s="38" t="s">
        <v>701</v>
      </c>
      <c r="E54" s="234">
        <f>IF($B$1=4,E58,E62)</f>
        <v>0.01</v>
      </c>
      <c r="F54" s="234">
        <f>IF($B$1=4,F58,F62)</f>
        <v>9.2722418575468674E-3</v>
      </c>
      <c r="G54" s="234">
        <f t="shared" ref="G54:AJ54" si="498">IF($B$1=4,G58,G62)</f>
        <v>8.5873405336546315E-3</v>
      </c>
      <c r="H54" s="234">
        <f t="shared" si="498"/>
        <v>7.9440171127955397E-3</v>
      </c>
      <c r="I54" s="234">
        <f t="shared" si="498"/>
        <v>7.3406079433830538E-3</v>
      </c>
      <c r="J54" s="234">
        <f t="shared" si="498"/>
        <v>6.7751132442505982E-3</v>
      </c>
      <c r="K54" s="234">
        <f t="shared" si="498"/>
        <v>6.2456697704404542E-3</v>
      </c>
      <c r="L54" s="234">
        <f>IF($B$1=4,L58,L62)</f>
        <v>5.7507072682200077E-3</v>
      </c>
      <c r="M54" s="234">
        <f t="shared" si="498"/>
        <v>5.2882683053631502E-3</v>
      </c>
      <c r="N54" s="234">
        <f t="shared" si="498"/>
        <v>4.8571218570425071E-3</v>
      </c>
      <c r="O54" s="234">
        <f t="shared" si="498"/>
        <v>4.4559437184415454E-3</v>
      </c>
      <c r="P54" s="234">
        <f t="shared" si="498"/>
        <v>4.0828951357249855E-3</v>
      </c>
      <c r="Q54" s="234">
        <f t="shared" si="498"/>
        <v>3.7363011976481925E-3</v>
      </c>
      <c r="R54" s="234">
        <f t="shared" si="498"/>
        <v>3.4145702268072371E-3</v>
      </c>
      <c r="S54" s="234">
        <f t="shared" si="498"/>
        <v>3.1164502292168397E-3</v>
      </c>
      <c r="T54" s="234">
        <f t="shared" si="498"/>
        <v>2.8402921220952808E-3</v>
      </c>
      <c r="U54" s="234">
        <f t="shared" si="498"/>
        <v>2.584544103673465E-3</v>
      </c>
      <c r="V54" s="234">
        <f t="shared" si="498"/>
        <v>2.3482197495222901E-3</v>
      </c>
      <c r="W54" s="234">
        <f t="shared" si="498"/>
        <v>2.1302044339375271E-3</v>
      </c>
      <c r="X54" s="234">
        <f t="shared" si="498"/>
        <v>1.9292492998870838E-3</v>
      </c>
      <c r="Y54" s="234">
        <f t="shared" si="498"/>
        <v>1.7444601750687362E-3</v>
      </c>
      <c r="Z54" s="234">
        <f t="shared" si="498"/>
        <v>1.5748451788966421E-3</v>
      </c>
      <c r="AA54" s="234">
        <f t="shared" si="498"/>
        <v>1.4193112869205185E-3</v>
      </c>
      <c r="AB54" s="234">
        <f t="shared" si="498"/>
        <v>1.2769724430622771E-3</v>
      </c>
      <c r="AC54" s="234">
        <f t="shared" si="498"/>
        <v>1.1470162997108482E-3</v>
      </c>
      <c r="AD54" s="234">
        <f t="shared" si="498"/>
        <v>1.0284655854323011E-3</v>
      </c>
      <c r="AE54" s="234">
        <f t="shared" si="498"/>
        <v>9.2040318817995011E-4</v>
      </c>
      <c r="AF54" s="234">
        <f t="shared" si="498"/>
        <v>8.2215369864302576E-4</v>
      </c>
      <c r="AG54" s="234">
        <f t="shared" si="498"/>
        <v>7.3299052820988641E-4</v>
      </c>
      <c r="AH54" s="234">
        <f t="shared" si="498"/>
        <v>6.5224382655064785E-4</v>
      </c>
      <c r="AI54" s="234">
        <f t="shared" si="498"/>
        <v>5.7924249301011526E-4</v>
      </c>
      <c r="AJ54" s="234">
        <f t="shared" si="498"/>
        <v>5.1339879273931579E-4</v>
      </c>
      <c r="AK54" s="234">
        <f t="shared" ref="AK54:AL54" si="499">IF($B$1=4,AK58,AK62)</f>
        <v>4.5412025179523144E-4</v>
      </c>
      <c r="AL54" s="234">
        <f t="shared" si="499"/>
        <v>4.0087618991314244E-4</v>
      </c>
      <c r="AM54" s="234">
        <f t="shared" ref="AM54:BS54" si="500">IF($B$1=4,AM58,AM62)</f>
        <v>3.5318256917994992E-4</v>
      </c>
      <c r="AN54" s="234">
        <f t="shared" si="500"/>
        <v>3.1052271798842726E-4</v>
      </c>
      <c r="AO54" s="234">
        <f t="shared" si="500"/>
        <v>2.7245777515622771E-4</v>
      </c>
      <c r="AP54" s="234">
        <f t="shared" si="500"/>
        <v>2.3858389562254293E-4</v>
      </c>
      <c r="AQ54" s="234">
        <f t="shared" si="500"/>
        <v>2.0850245377805802E-4</v>
      </c>
      <c r="AR54" s="234">
        <f t="shared" si="500"/>
        <v>1.8184465880669755E-4</v>
      </c>
      <c r="AS54" s="234">
        <f t="shared" si="500"/>
        <v>1.5828556491039427E-4</v>
      </c>
      <c r="AT54" s="234">
        <f t="shared" si="500"/>
        <v>1.3750805694156201E-4</v>
      </c>
      <c r="AU54" s="234">
        <f t="shared" si="500"/>
        <v>1.1922886057833245E-4</v>
      </c>
      <c r="AV54" s="234">
        <f t="shared" si="500"/>
        <v>1.0316813834092196E-4</v>
      </c>
      <c r="AW54" s="234">
        <f t="shared" si="500"/>
        <v>8.9086022559808683E-5</v>
      </c>
      <c r="AX54" s="234">
        <f t="shared" si="500"/>
        <v>7.6766872326749019E-5</v>
      </c>
      <c r="AY54" s="234">
        <f t="shared" si="500"/>
        <v>6.6007124062163991E-5</v>
      </c>
      <c r="AZ54" s="234">
        <f t="shared" si="500"/>
        <v>5.6633159022516887E-5</v>
      </c>
      <c r="BA54" s="234">
        <f t="shared" si="500"/>
        <v>4.8486516197061986E-5</v>
      </c>
      <c r="BB54" s="234">
        <f t="shared" si="500"/>
        <v>4.1423232717574615E-5</v>
      </c>
      <c r="BC54" s="234">
        <f t="shared" si="500"/>
        <v>3.531364299024972E-5</v>
      </c>
      <c r="BD54" s="234">
        <f t="shared" si="500"/>
        <v>3.0039542501499129E-5</v>
      </c>
      <c r="BE54" s="234">
        <f t="shared" si="500"/>
        <v>2.5494882365895651E-5</v>
      </c>
      <c r="BF54" s="234">
        <f t="shared" si="500"/>
        <v>2.1591408732977816E-5</v>
      </c>
      <c r="BG54" s="234">
        <f t="shared" si="500"/>
        <v>1.8249355026646971E-5</v>
      </c>
      <c r="BH54" s="234">
        <f t="shared" si="500"/>
        <v>1.5391705291770091E-5</v>
      </c>
      <c r="BI54" s="234">
        <f t="shared" si="500"/>
        <v>1.2954140270086457E-5</v>
      </c>
      <c r="BJ54" s="234">
        <f t="shared" si="500"/>
        <v>1.0878774073767536E-5</v>
      </c>
      <c r="BK54" s="234">
        <f t="shared" si="500"/>
        <v>9.1149744824281747E-6</v>
      </c>
      <c r="BL54" s="234">
        <f t="shared" si="500"/>
        <v>7.6204924910015603E-6</v>
      </c>
      <c r="BM54" s="234">
        <f t="shared" si="500"/>
        <v>6.3572366231593568E-6</v>
      </c>
      <c r="BN54" s="234">
        <f t="shared" si="500"/>
        <v>5.2919422926544971E-6</v>
      </c>
      <c r="BO54" s="234">
        <f t="shared" si="500"/>
        <v>4.3953460418862554E-6</v>
      </c>
      <c r="BP54" s="234">
        <f t="shared" si="500"/>
        <v>3.6428572975733921E-6</v>
      </c>
      <c r="BQ54" s="234">
        <f t="shared" si="500"/>
        <v>3.0126532215187772E-6</v>
      </c>
      <c r="BR54" s="234">
        <f t="shared" si="500"/>
        <v>2.4859315772823257E-6</v>
      </c>
      <c r="BS54" s="234">
        <f t="shared" si="500"/>
        <v>2.0470079699002157E-6</v>
      </c>
      <c r="BT54" s="234">
        <f t="shared" ref="BT54:CE54" si="501">IF($B$1=4,BT58,BT62)</f>
        <v>1.6821594070667204E-6</v>
      </c>
      <c r="BU54" s="234">
        <f t="shared" si="501"/>
        <v>1.3794052807355867E-6</v>
      </c>
      <c r="BV54" s="234">
        <f t="shared" si="501"/>
        <v>1.1288215023980525E-6</v>
      </c>
      <c r="BW54" s="234">
        <f t="shared" si="501"/>
        <v>9.2193174693622454E-7</v>
      </c>
      <c r="BX54" s="234">
        <f t="shared" si="501"/>
        <v>7.5139205948658042E-7</v>
      </c>
      <c r="BY54" s="234">
        <f t="shared" si="501"/>
        <v>6.1116397620013488E-7</v>
      </c>
      <c r="BZ54" s="234">
        <f t="shared" si="501"/>
        <v>4.9615166395241888E-7</v>
      </c>
      <c r="CA54" s="234">
        <f t="shared" si="501"/>
        <v>4.019837281804254E-7</v>
      </c>
      <c r="CB54" s="234">
        <f t="shared" si="501"/>
        <v>3.2503220217673235E-7</v>
      </c>
      <c r="CC54" s="234">
        <f t="shared" si="501"/>
        <v>2.6230133508183994E-7</v>
      </c>
      <c r="CD54" s="234">
        <f t="shared" si="501"/>
        <v>2.1127688079425113E-7</v>
      </c>
      <c r="CE54" s="234" t="e">
        <f t="shared" si="501"/>
        <v>#VALUE!</v>
      </c>
    </row>
    <row r="55" spans="1:83">
      <c r="A55"/>
      <c r="C55" s="2" t="s">
        <v>671</v>
      </c>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row>
    <row r="56" spans="1:83">
      <c r="C56" s="170" t="s">
        <v>661</v>
      </c>
      <c r="D56" s="38" t="s">
        <v>702</v>
      </c>
      <c r="E56" s="19" t="str">
        <f>IF($B$1=4,IF(InputDataA_GeneralAssumptions!$F$157="Automatic",LN($D$63)-E53*NORMSINV(E6),"Not an input"),"not target")</f>
        <v>not target</v>
      </c>
      <c r="F56" s="19" t="str">
        <f>IF($B$1=4,IF(InputDataA_GeneralAssumptions!$F$157="Automatic",LN($D$63)-F53*NORMSINV(F6),"Not an input"),"not target")</f>
        <v>not target</v>
      </c>
      <c r="G56" s="19" t="str">
        <f>IF($B$1=4,IF(InputDataA_GeneralAssumptions!$F$157="Automatic",LN($D$63)-G53*NORMSINV(G6),"Not an input"),"not target")</f>
        <v>not target</v>
      </c>
      <c r="H56" s="19" t="str">
        <f>IF($B$1=4,IF(InputDataA_GeneralAssumptions!$F$157="Automatic",LN($D$63)-H53*NORMSINV(H6),"Not an input"),"not target")</f>
        <v>not target</v>
      </c>
      <c r="I56" s="19" t="str">
        <f>IF($B$1=4,IF(InputDataA_GeneralAssumptions!$F$157="Automatic",LN($D$63)-I53*NORMSINV(I6),"Not an input"),"not target")</f>
        <v>not target</v>
      </c>
      <c r="J56" s="19" t="str">
        <f>IF($B$1=4,IF(InputDataA_GeneralAssumptions!$F$157="Automatic",LN($D$63)-J53*NORMSINV(J6),"Not an input"),"not target")</f>
        <v>not target</v>
      </c>
      <c r="K56" s="19" t="str">
        <f>IF($B$1=4,IF(InputDataA_GeneralAssumptions!$F$157="Automatic",LN($D$63)-K53*NORMSINV(K6),"Not an input"),"not target")</f>
        <v>not target</v>
      </c>
      <c r="L56" s="19" t="str">
        <f>IF($B$1=4,IF(InputDataA_GeneralAssumptions!$F$157="Automatic",LN($D$63)-L53*NORMSINV(L6),"Not an input"),"not target")</f>
        <v>not target</v>
      </c>
      <c r="M56" s="19" t="str">
        <f>IF($B$1=4,IF(InputDataA_GeneralAssumptions!$F$157="Automatic",LN($D$63)-M53*NORMSINV(M6),"Not an input"),"not target")</f>
        <v>not target</v>
      </c>
      <c r="N56" s="19" t="str">
        <f>IF($B$1=4,IF(InputDataA_GeneralAssumptions!$F$157="Automatic",LN($D$63)-N53*NORMSINV(N6),"Not an input"),"not target")</f>
        <v>not target</v>
      </c>
      <c r="O56" s="19" t="str">
        <f>IF($B$1=4,IF(InputDataA_GeneralAssumptions!$F$157="Automatic",LN($D$63)-O53*NORMSINV(O6),"Not an input"),"not target")</f>
        <v>not target</v>
      </c>
      <c r="P56" s="19" t="str">
        <f>IF($B$1=4,IF(InputDataA_GeneralAssumptions!$F$157="Automatic",LN($D$63)-P53*NORMSINV(P6),"Not an input"),"not target")</f>
        <v>not target</v>
      </c>
      <c r="Q56" s="19" t="str">
        <f>IF($B$1=4,IF(InputDataA_GeneralAssumptions!$F$157="Automatic",LN($D$63)-Q53*NORMSINV(Q6),"Not an input"),"not target")</f>
        <v>not target</v>
      </c>
      <c r="R56" s="19" t="str">
        <f>IF($B$1=4,IF(InputDataA_GeneralAssumptions!$F$157="Automatic",LN($D$63)-R53*NORMSINV(R6),"Not an input"),"not target")</f>
        <v>not target</v>
      </c>
      <c r="S56" s="19" t="str">
        <f>IF($B$1=4,IF(InputDataA_GeneralAssumptions!$F$157="Automatic",LN($D$63)-S53*NORMSINV(S6),"Not an input"),"not target")</f>
        <v>not target</v>
      </c>
      <c r="T56" s="19" t="str">
        <f>IF($B$1=4,IF(InputDataA_GeneralAssumptions!$F$157="Automatic",LN($D$63)-T53*NORMSINV(T6),"Not an input"),"not target")</f>
        <v>not target</v>
      </c>
      <c r="U56" s="19" t="str">
        <f>IF($B$1=4,IF(InputDataA_GeneralAssumptions!$F$157="Automatic",LN($D$63)-U53*NORMSINV(U6),"Not an input"),"not target")</f>
        <v>not target</v>
      </c>
      <c r="V56" s="19" t="str">
        <f>IF($B$1=4,IF(InputDataA_GeneralAssumptions!$F$157="Automatic",LN($D$63)-V53*NORMSINV(V6),"Not an input"),"not target")</f>
        <v>not target</v>
      </c>
      <c r="W56" s="19" t="str">
        <f>IF($B$1=4,IF(InputDataA_GeneralAssumptions!$F$157="Automatic",LN($D$63)-W53*NORMSINV(W6),"Not an input"),"not target")</f>
        <v>not target</v>
      </c>
      <c r="X56" s="19" t="str">
        <f>IF($B$1=4,IF(InputDataA_GeneralAssumptions!$F$157="Automatic",LN($D$63)-X53*NORMSINV(X6),"Not an input"),"not target")</f>
        <v>not target</v>
      </c>
      <c r="Y56" s="19" t="str">
        <f>IF($B$1=4,IF(InputDataA_GeneralAssumptions!$F$157="Automatic",LN($D$63)-Y53*NORMSINV(Y6),"Not an input"),"not target")</f>
        <v>not target</v>
      </c>
      <c r="Z56" s="19" t="str">
        <f>IF($B$1=4,IF(InputDataA_GeneralAssumptions!$F$157="Automatic",LN($D$63)-Z53*NORMSINV(Z6),"Not an input"),"not target")</f>
        <v>not target</v>
      </c>
      <c r="AA56" s="19" t="str">
        <f>IF($B$1=4,IF(InputDataA_GeneralAssumptions!$F$157="Automatic",LN($D$63)-AA53*NORMSINV(AA6),"Not an input"),"not target")</f>
        <v>not target</v>
      </c>
      <c r="AB56" s="19" t="str">
        <f>IF($B$1=4,IF(InputDataA_GeneralAssumptions!$F$157="Automatic",LN($D$63)-AB53*NORMSINV(AB6),"Not an input"),"not target")</f>
        <v>not target</v>
      </c>
      <c r="AC56" s="19" t="str">
        <f>IF($B$1=4,IF(InputDataA_GeneralAssumptions!$F$157="Automatic",LN($D$63)-AC53*NORMSINV(AC6),"Not an input"),"not target")</f>
        <v>not target</v>
      </c>
      <c r="AD56" s="19" t="str">
        <f>IF($B$1=4,IF(InputDataA_GeneralAssumptions!$F$157="Automatic",LN($D$63)-AD53*NORMSINV(AD6),"Not an input"),"not target")</f>
        <v>not target</v>
      </c>
      <c r="AE56" s="19" t="str">
        <f>IF($B$1=4,IF(InputDataA_GeneralAssumptions!$F$157="Automatic",LN($D$63)-AE53*NORMSINV(AE6),"Not an input"),"not target")</f>
        <v>not target</v>
      </c>
      <c r="AF56" s="19" t="str">
        <f>IF($B$1=4,IF(InputDataA_GeneralAssumptions!$F$157="Automatic",LN($D$63)-AF53*NORMSINV(AF6),"Not an input"),"not target")</f>
        <v>not target</v>
      </c>
      <c r="AG56" s="19" t="str">
        <f>IF($B$1=4,IF(InputDataA_GeneralAssumptions!$F$157="Automatic",LN($D$63)-AG53*NORMSINV(AG6),"Not an input"),"not target")</f>
        <v>not target</v>
      </c>
      <c r="AH56" s="19" t="str">
        <f>IF($B$1=4,IF(InputDataA_GeneralAssumptions!$F$157="Automatic",LN($D$63)-AH53*NORMSINV(AH6),"Not an input"),"not target")</f>
        <v>not target</v>
      </c>
      <c r="AI56" s="19" t="str">
        <f>IF($B$1=4,IF(InputDataA_GeneralAssumptions!$F$157="Automatic",LN($D$63)-AI53*NORMSINV(AI6),"Not an input"),"not target")</f>
        <v>not target</v>
      </c>
      <c r="AJ56" s="19" t="str">
        <f>IF($B$1=4,IF(InputDataA_GeneralAssumptions!$F$157="Automatic",LN($D$63)-AJ53*NORMSINV(AJ6),"Not an input"),"not target")</f>
        <v>not target</v>
      </c>
      <c r="AK56" s="19" t="str">
        <f>IF($B$1=4,IF(InputDataA_GeneralAssumptions!$F$157="Automatic",LN($D$63)-AK53*NORMSINV(AK6),"Not an input"),"not target")</f>
        <v>not target</v>
      </c>
      <c r="AL56" s="19" t="str">
        <f>IF($B$1=4,IF(InputDataA_GeneralAssumptions!$F$157="Automatic",LN($D$63)-AL53*NORMSINV(AL6),"Not an input"),"not target")</f>
        <v>not target</v>
      </c>
      <c r="AM56" s="19" t="str">
        <f>IF($B$1=4,IF(InputDataA_GeneralAssumptions!$F$157="Automatic",LN($D$63)-AM53*NORMSINV(AM6),"Not an input"),"not target")</f>
        <v>not target</v>
      </c>
      <c r="AN56" s="19" t="str">
        <f>IF($B$1=4,IF(InputDataA_GeneralAssumptions!$F$157="Automatic",LN($D$63)-AN53*NORMSINV(AN6),"Not an input"),"not target")</f>
        <v>not target</v>
      </c>
      <c r="AO56" s="19" t="str">
        <f>IF($B$1=4,IF(InputDataA_GeneralAssumptions!$F$157="Automatic",LN($D$63)-AO53*NORMSINV(AO6),"Not an input"),"not target")</f>
        <v>not target</v>
      </c>
      <c r="AP56" s="19" t="str">
        <f>IF($B$1=4,IF(InputDataA_GeneralAssumptions!$F$157="Automatic",LN($D$63)-AP53*NORMSINV(AP6),"Not an input"),"not target")</f>
        <v>not target</v>
      </c>
      <c r="AQ56" s="19" t="str">
        <f>IF($B$1=4,IF(InputDataA_GeneralAssumptions!$F$157="Automatic",LN($D$63)-AQ53*NORMSINV(AQ6),"Not an input"),"not target")</f>
        <v>not target</v>
      </c>
      <c r="AR56" s="19" t="str">
        <f>IF($B$1=4,IF(InputDataA_GeneralAssumptions!$F$157="Automatic",LN($D$63)-AR53*NORMSINV(AR6),"Not an input"),"not target")</f>
        <v>not target</v>
      </c>
      <c r="AS56" s="19" t="str">
        <f>IF($B$1=4,IF(InputDataA_GeneralAssumptions!$F$157="Automatic",LN($D$63)-AS53*NORMSINV(AS6),"Not an input"),"not target")</f>
        <v>not target</v>
      </c>
      <c r="AT56" s="19" t="str">
        <f>IF($B$1=4,IF(InputDataA_GeneralAssumptions!$F$157="Automatic",LN($D$63)-AT53*NORMSINV(AT6),"Not an input"),"not target")</f>
        <v>not target</v>
      </c>
      <c r="AU56" s="19" t="str">
        <f>IF($B$1=4,IF(InputDataA_GeneralAssumptions!$F$157="Automatic",LN($D$63)-AU53*NORMSINV(AU6),"Not an input"),"not target")</f>
        <v>not target</v>
      </c>
      <c r="AV56" s="19" t="str">
        <f>IF($B$1=4,IF(InputDataA_GeneralAssumptions!$F$157="Automatic",LN($D$63)-AV53*NORMSINV(AV6),"Not an input"),"not target")</f>
        <v>not target</v>
      </c>
      <c r="AW56" s="19" t="str">
        <f>IF($B$1=4,IF(InputDataA_GeneralAssumptions!$F$157="Automatic",LN($D$63)-AW53*NORMSINV(AW6),"Not an input"),"not target")</f>
        <v>not target</v>
      </c>
      <c r="AX56" s="19" t="str">
        <f>IF($B$1=4,IF(InputDataA_GeneralAssumptions!$F$157="Automatic",LN($D$63)-AX53*NORMSINV(AX6),"Not an input"),"not target")</f>
        <v>not target</v>
      </c>
      <c r="AY56" s="19" t="str">
        <f>IF($B$1=4,IF(InputDataA_GeneralAssumptions!$F$157="Automatic",LN($D$63)-AY53*NORMSINV(AY6),"Not an input"),"not target")</f>
        <v>not target</v>
      </c>
      <c r="AZ56" s="19" t="str">
        <f>IF($B$1=4,IF(InputDataA_GeneralAssumptions!$F$157="Automatic",LN($D$63)-AZ53*NORMSINV(AZ6),"Not an input"),"not target")</f>
        <v>not target</v>
      </c>
      <c r="BA56" s="19" t="str">
        <f>IF($B$1=4,IF(InputDataA_GeneralAssumptions!$F$157="Automatic",LN($D$63)-BA53*NORMSINV(BA6),"Not an input"),"not target")</f>
        <v>not target</v>
      </c>
      <c r="BB56" s="19" t="str">
        <f>IF($B$1=4,IF(InputDataA_GeneralAssumptions!$F$157="Automatic",LN($D$63)-BB53*NORMSINV(BB6),"Not an input"),"not target")</f>
        <v>not target</v>
      </c>
      <c r="BC56" s="19" t="str">
        <f>IF($B$1=4,IF(InputDataA_GeneralAssumptions!$F$157="Automatic",LN($D$63)-BC53*NORMSINV(BC6),"Not an input"),"not target")</f>
        <v>not target</v>
      </c>
      <c r="BD56" s="19" t="str">
        <f>IF($B$1=4,IF(InputDataA_GeneralAssumptions!$F$157="Automatic",LN($D$63)-BD53*NORMSINV(BD6),"Not an input"),"not target")</f>
        <v>not target</v>
      </c>
      <c r="BE56" s="19" t="str">
        <f>IF($B$1=4,IF(InputDataA_GeneralAssumptions!$F$157="Automatic",LN($D$63)-BE53*NORMSINV(BE6),"Not an input"),"not target")</f>
        <v>not target</v>
      </c>
      <c r="BF56" s="19" t="str">
        <f>IF($B$1=4,IF(InputDataA_GeneralAssumptions!$F$157="Automatic",LN($D$63)-BF53*NORMSINV(BF6),"Not an input"),"not target")</f>
        <v>not target</v>
      </c>
      <c r="BG56" s="19" t="str">
        <f>IF($B$1=4,IF(InputDataA_GeneralAssumptions!$F$157="Automatic",LN($D$63)-BG53*NORMSINV(BG6),"Not an input"),"not target")</f>
        <v>not target</v>
      </c>
      <c r="BH56" s="19" t="str">
        <f>IF($B$1=4,IF(InputDataA_GeneralAssumptions!$F$157="Automatic",LN($D$63)-BH53*NORMSINV(BH6),"Not an input"),"not target")</f>
        <v>not target</v>
      </c>
      <c r="BI56" s="19" t="str">
        <f>IF($B$1=4,IF(InputDataA_GeneralAssumptions!$F$157="Automatic",LN($D$63)-BI53*NORMSINV(BI6),"Not an input"),"not target")</f>
        <v>not target</v>
      </c>
      <c r="BJ56" s="19" t="str">
        <f>IF($B$1=4,IF(InputDataA_GeneralAssumptions!$F$157="Automatic",LN($D$63)-BJ53*NORMSINV(BJ6),"Not an input"),"not target")</f>
        <v>not target</v>
      </c>
      <c r="BK56" s="19" t="str">
        <f>IF($B$1=4,IF(InputDataA_GeneralAssumptions!$F$157="Automatic",LN($D$63)-BK53*NORMSINV(BK6),"Not an input"),"not target")</f>
        <v>not target</v>
      </c>
      <c r="BL56" s="19" t="str">
        <f>IF($B$1=4,IF(InputDataA_GeneralAssumptions!$F$157="Automatic",LN($D$63)-BL53*NORMSINV(BL6),"Not an input"),"not target")</f>
        <v>not target</v>
      </c>
      <c r="BM56" s="19" t="str">
        <f>IF($B$1=4,IF(InputDataA_GeneralAssumptions!$F$157="Automatic",LN($D$63)-BM53*NORMSINV(BM6),"Not an input"),"not target")</f>
        <v>not target</v>
      </c>
      <c r="BN56" s="19" t="str">
        <f>IF($B$1=4,IF(InputDataA_GeneralAssumptions!$F$157="Automatic",LN($D$63)-BN53*NORMSINV(BN6),"Not an input"),"not target")</f>
        <v>not target</v>
      </c>
      <c r="BO56" s="19" t="str">
        <f>IF($B$1=4,IF(InputDataA_GeneralAssumptions!$F$157="Automatic",LN($D$63)-BO53*NORMSINV(BO6),"Not an input"),"not target")</f>
        <v>not target</v>
      </c>
      <c r="BP56" s="19" t="str">
        <f>IF($B$1=4,IF(InputDataA_GeneralAssumptions!$F$157="Automatic",LN($D$63)-BP53*NORMSINV(BP6),"Not an input"),"not target")</f>
        <v>not target</v>
      </c>
      <c r="BQ56" s="19" t="str">
        <f>IF($B$1=4,IF(InputDataA_GeneralAssumptions!$F$157="Automatic",LN($D$63)-BQ53*NORMSINV(BQ6),"Not an input"),"not target")</f>
        <v>not target</v>
      </c>
      <c r="BR56" s="19" t="str">
        <f>IF($B$1=4,IF(InputDataA_GeneralAssumptions!$F$157="Automatic",LN($D$63)-BR53*NORMSINV(BR6),"Not an input"),"not target")</f>
        <v>not target</v>
      </c>
      <c r="BS56" s="19" t="str">
        <f>IF($B$1=4,IF(InputDataA_GeneralAssumptions!$F$157="Automatic",LN($D$63)-BS53*NORMSINV(BS6),"Not an input"),"not target")</f>
        <v>not target</v>
      </c>
      <c r="BT56" s="19" t="str">
        <f>IF($B$1=4,IF(InputDataA_GeneralAssumptions!$F$157="Automatic",LN($D$63)-BT53*NORMSINV(BT6),"Not an input"),"not target")</f>
        <v>not target</v>
      </c>
      <c r="BU56" s="19" t="str">
        <f>IF($B$1=4,IF(InputDataA_GeneralAssumptions!$F$157="Automatic",LN($D$63)-BU53*NORMSINV(BU6),"Not an input"),"not target")</f>
        <v>not target</v>
      </c>
      <c r="BV56" s="19" t="str">
        <f>IF($B$1=4,IF(InputDataA_GeneralAssumptions!$F$157="Automatic",LN($D$63)-BV53*NORMSINV(BV6),"Not an input"),"not target")</f>
        <v>not target</v>
      </c>
      <c r="BW56" s="19" t="str">
        <f>IF($B$1=4,IF(InputDataA_GeneralAssumptions!$F$157="Automatic",LN($D$63)-BW53*NORMSINV(BW6),"Not an input"),"not target")</f>
        <v>not target</v>
      </c>
      <c r="BX56" s="19" t="str">
        <f>IF($B$1=4,IF(InputDataA_GeneralAssumptions!$F$157="Automatic",LN($D$63)-BX53*NORMSINV(BX6),"Not an input"),"not target")</f>
        <v>not target</v>
      </c>
      <c r="BY56" s="19" t="str">
        <f>IF($B$1=4,IF(InputDataA_GeneralAssumptions!$F$157="Automatic",LN($D$63)-BY53*NORMSINV(BY6),"Not an input"),"not target")</f>
        <v>not target</v>
      </c>
      <c r="BZ56" s="19" t="str">
        <f>IF($B$1=4,IF(InputDataA_GeneralAssumptions!$F$157="Automatic",LN($D$63)-BZ53*NORMSINV(BZ6),"Not an input"),"not target")</f>
        <v>not target</v>
      </c>
      <c r="CA56" s="19" t="str">
        <f>IF($B$1=4,IF(InputDataA_GeneralAssumptions!$F$157="Automatic",LN($D$63)-CA53*NORMSINV(CA6),"Not an input"),"not target")</f>
        <v>not target</v>
      </c>
      <c r="CB56" s="19" t="str">
        <f>IF($B$1=4,IF(InputDataA_GeneralAssumptions!$F$157="Automatic",LN($D$63)-CB53*NORMSINV(CB6),"Not an input"),"not target")</f>
        <v>not target</v>
      </c>
      <c r="CC56" s="19" t="str">
        <f>IF($B$1=4,IF(InputDataA_GeneralAssumptions!$F$157="Automatic",LN($D$63)-CC53*NORMSINV(CC6),"Not an input"),"not target")</f>
        <v>not target</v>
      </c>
      <c r="CD56" s="19" t="str">
        <f>IF($B$1=4,IF(InputDataA_GeneralAssumptions!$F$157="Automatic",LN($D$63)-CD53*NORMSINV(CD6),"Not an input"),"not target")</f>
        <v>not target</v>
      </c>
      <c r="CE56" s="19" t="str">
        <f>IF($B$1=4,IF(InputDataA_GeneralAssumptions!$F$157="Automatic",LN($D$63)-CE53*NORMSINV(CE6),"Not an input"),"not target")</f>
        <v>not target</v>
      </c>
    </row>
    <row r="57" spans="1:83">
      <c r="C57" s="170" t="s">
        <v>650</v>
      </c>
      <c r="D57" s="38" t="s">
        <v>703</v>
      </c>
      <c r="E57" s="19" t="str">
        <f>IF($B$1=4,IF(InputDataA_GeneralAssumptions!$F$157="Automatic",(1/F53)*NORMDIST((LN($D$63)-(E56))/E53,0,1,FALSE)/NORMSDIST((LN($D$63)-(E56))/E53),InputDataA_GeneralAssumptions!I158),"not target")</f>
        <v>not target</v>
      </c>
      <c r="F57" s="19" t="str">
        <f>IF($B$1=4,IF(InputDataA_GeneralAssumptions!$F$157="Automatic",(1/G53)*NORMDIST((LN($D$63)-(F56))/F53,0,1,FALSE)/NORMSDIST((LN($D$63)-(F56))/F53),InputDataA_GeneralAssumptions!J158),"not target")</f>
        <v>not target</v>
      </c>
      <c r="G57" s="19" t="str">
        <f>IF($B$1=4,IF(InputDataA_GeneralAssumptions!$F$157="Automatic",(1/H53)*NORMDIST((LN($D$63)-(G56))/G53,0,1,FALSE)/NORMSDIST((LN($D$63)-(G56))/G53),InputDataA_GeneralAssumptions!K158),"not target")</f>
        <v>not target</v>
      </c>
      <c r="H57" s="19" t="str">
        <f>IF($B$1=4,IF(InputDataA_GeneralAssumptions!$F$157="Automatic",(1/I53)*NORMDIST((LN($D$63)-(H56))/H53,0,1,FALSE)/NORMSDIST((LN($D$63)-(H56))/H53),InputDataA_GeneralAssumptions!L158),"not target")</f>
        <v>not target</v>
      </c>
      <c r="I57" s="19" t="str">
        <f>IF($B$1=4,IF(InputDataA_GeneralAssumptions!$F$157="Automatic",(1/J53)*NORMDIST((LN($D$63)-(I56))/I53,0,1,FALSE)/NORMSDIST((LN($D$63)-(I56))/I53),InputDataA_GeneralAssumptions!M158),"not target")</f>
        <v>not target</v>
      </c>
      <c r="J57" s="19" t="str">
        <f>IF($B$1=4,IF(InputDataA_GeneralAssumptions!$F$157="Automatic",(1/K53)*NORMDIST((LN($D$63)-(J56))/J53,0,1,FALSE)/NORMSDIST((LN($D$63)-(J56))/J53),InputDataA_GeneralAssumptions!N158),"not target")</f>
        <v>not target</v>
      </c>
      <c r="K57" s="19" t="str">
        <f>IF($B$1=4,IF(InputDataA_GeneralAssumptions!$F$157="Automatic",(1/L53)*NORMDIST((LN($D$63)-(K56))/K53,0,1,FALSE)/NORMSDIST((LN($D$63)-(K56))/K53),InputDataA_GeneralAssumptions!O158),"not target")</f>
        <v>not target</v>
      </c>
      <c r="L57" s="19" t="str">
        <f>IF($B$1=4,IF(InputDataA_GeneralAssumptions!$F$157="Automatic",(1/M53)*NORMDIST((LN($D$63)-(L56))/L53,0,1,FALSE)/NORMSDIST((LN($D$63)-(L56))/L53),InputDataA_GeneralAssumptions!P158),"not target")</f>
        <v>not target</v>
      </c>
      <c r="M57" s="19" t="str">
        <f>IF($B$1=4,IF(InputDataA_GeneralAssumptions!$F$157="Automatic",(1/N53)*NORMDIST((LN($D$63)-(M56))/M53,0,1,FALSE)/NORMSDIST((LN($D$63)-(M56))/M53),InputDataA_GeneralAssumptions!Q158),"not target")</f>
        <v>not target</v>
      </c>
      <c r="N57" s="19" t="str">
        <f>IF($B$1=4,IF(InputDataA_GeneralAssumptions!$F$157="Automatic",(1/O53)*NORMDIST((LN($D$63)-(N56))/N53,0,1,FALSE)/NORMSDIST((LN($D$63)-(N56))/N53),InputDataA_GeneralAssumptions!R158),"not target")</f>
        <v>not target</v>
      </c>
      <c r="O57" s="19" t="str">
        <f>IF($B$1=4,IF(InputDataA_GeneralAssumptions!$F$157="Automatic",(1/P53)*NORMDIST((LN($D$63)-(O56))/O53,0,1,FALSE)/NORMSDIST((LN($D$63)-(O56))/O53),InputDataA_GeneralAssumptions!S158),"not target")</f>
        <v>not target</v>
      </c>
      <c r="P57" s="19" t="str">
        <f>IF($B$1=4,IF(InputDataA_GeneralAssumptions!$F$157="Automatic",(1/Q53)*NORMDIST((LN($D$63)-(P56))/P53,0,1,FALSE)/NORMSDIST((LN($D$63)-(P56))/P53),InputDataA_GeneralAssumptions!T158),"not target")</f>
        <v>not target</v>
      </c>
      <c r="Q57" s="19" t="str">
        <f>IF($B$1=4,IF(InputDataA_GeneralAssumptions!$F$157="Automatic",(1/R53)*NORMDIST((LN($D$63)-(Q56))/Q53,0,1,FALSE)/NORMSDIST((LN($D$63)-(Q56))/Q53),InputDataA_GeneralAssumptions!U158),"not target")</f>
        <v>not target</v>
      </c>
      <c r="R57" s="19" t="str">
        <f>IF($B$1=4,IF(InputDataA_GeneralAssumptions!$F$157="Automatic",(1/S53)*NORMDIST((LN($D$63)-(R56))/R53,0,1,FALSE)/NORMSDIST((LN($D$63)-(R56))/R53),InputDataA_GeneralAssumptions!V158),"not target")</f>
        <v>not target</v>
      </c>
      <c r="S57" s="19" t="str">
        <f>IF($B$1=4,IF(InputDataA_GeneralAssumptions!$F$157="Automatic",(1/T53)*NORMDIST((LN($D$63)-(S56))/S53,0,1,FALSE)/NORMSDIST((LN($D$63)-(S56))/S53),InputDataA_GeneralAssumptions!W158),"not target")</f>
        <v>not target</v>
      </c>
      <c r="T57" s="19" t="str">
        <f>IF($B$1=4,IF(InputDataA_GeneralAssumptions!$F$157="Automatic",(1/U53)*NORMDIST((LN($D$63)-(T56))/T53,0,1,FALSE)/NORMSDIST((LN($D$63)-(T56))/T53),InputDataA_GeneralAssumptions!X158),"not target")</f>
        <v>not target</v>
      </c>
      <c r="U57" s="19" t="str">
        <f>IF($B$1=4,IF(InputDataA_GeneralAssumptions!$F$157="Automatic",(1/V53)*NORMDIST((LN($D$63)-(U56))/U53,0,1,FALSE)/NORMSDIST((LN($D$63)-(U56))/U53),InputDataA_GeneralAssumptions!Y158),"not target")</f>
        <v>not target</v>
      </c>
      <c r="V57" s="19" t="str">
        <f>IF($B$1=4,IF(InputDataA_GeneralAssumptions!$F$157="Automatic",(1/W53)*NORMDIST((LN($D$63)-(V56))/V53,0,1,FALSE)/NORMSDIST((LN($D$63)-(V56))/V53),InputDataA_GeneralAssumptions!Z158),"not target")</f>
        <v>not target</v>
      </c>
      <c r="W57" s="19" t="str">
        <f>IF($B$1=4,IF(InputDataA_GeneralAssumptions!$F$157="Automatic",(1/X53)*NORMDIST((LN($D$63)-(W56))/W53,0,1,FALSE)/NORMSDIST((LN($D$63)-(W56))/W53),InputDataA_GeneralAssumptions!AA158),"not target")</f>
        <v>not target</v>
      </c>
      <c r="X57" s="19" t="str">
        <f>IF($B$1=4,IF(InputDataA_GeneralAssumptions!$F$157="Automatic",(1/Y53)*NORMDIST((LN($D$63)-(X56))/X53,0,1,FALSE)/NORMSDIST((LN($D$63)-(X56))/X53),InputDataA_GeneralAssumptions!AB158),"not target")</f>
        <v>not target</v>
      </c>
      <c r="Y57" s="19" t="str">
        <f>IF($B$1=4,IF(InputDataA_GeneralAssumptions!$F$157="Automatic",(1/Z53)*NORMDIST((LN($D$63)-(Y56))/Y53,0,1,FALSE)/NORMSDIST((LN($D$63)-(Y56))/Y53),InputDataA_GeneralAssumptions!AC158),"not target")</f>
        <v>not target</v>
      </c>
      <c r="Z57" s="19" t="str">
        <f>IF($B$1=4,IF(InputDataA_GeneralAssumptions!$F$157="Automatic",(1/AA53)*NORMDIST((LN($D$63)-(Z56))/Z53,0,1,FALSE)/NORMSDIST((LN($D$63)-(Z56))/Z53),InputDataA_GeneralAssumptions!AD158),"not target")</f>
        <v>not target</v>
      </c>
      <c r="AA57" s="19" t="str">
        <f>IF($B$1=4,IF(InputDataA_GeneralAssumptions!$F$157="Automatic",(1/AB53)*NORMDIST((LN($D$63)-(AA56))/AA53,0,1,FALSE)/NORMSDIST((LN($D$63)-(AA56))/AA53),InputDataA_GeneralAssumptions!AE158),"not target")</f>
        <v>not target</v>
      </c>
      <c r="AB57" s="19" t="str">
        <f>IF($B$1=4,IF(InputDataA_GeneralAssumptions!$F$157="Automatic",(1/AC53)*NORMDIST((LN($D$63)-(AB56))/AB53,0,1,FALSE)/NORMSDIST((LN($D$63)-(AB56))/AB53),InputDataA_GeneralAssumptions!AF158),"not target")</f>
        <v>not target</v>
      </c>
      <c r="AC57" s="19" t="str">
        <f>IF($B$1=4,IF(InputDataA_GeneralAssumptions!$F$157="Automatic",(1/AD53)*NORMDIST((LN($D$63)-(AC56))/AC53,0,1,FALSE)/NORMSDIST((LN($D$63)-(AC56))/AC53),InputDataA_GeneralAssumptions!AG158),"not target")</f>
        <v>not target</v>
      </c>
      <c r="AD57" s="19" t="str">
        <f>IF($B$1=4,IF(InputDataA_GeneralAssumptions!$F$157="Automatic",(1/AE53)*NORMDIST((LN($D$63)-(AD56))/AD53,0,1,FALSE)/NORMSDIST((LN($D$63)-(AD56))/AD53),InputDataA_GeneralAssumptions!AH158),"not target")</f>
        <v>not target</v>
      </c>
      <c r="AE57" s="19" t="str">
        <f>IF($B$1=4,IF(InputDataA_GeneralAssumptions!$F$157="Automatic",(1/AF53)*NORMDIST((LN($D$63)-(AE56))/AE53,0,1,FALSE)/NORMSDIST((LN($D$63)-(AE56))/AE53),InputDataA_GeneralAssumptions!AI158),"not target")</f>
        <v>not target</v>
      </c>
      <c r="AF57" s="19" t="str">
        <f>IF($B$1=4,IF(InputDataA_GeneralAssumptions!$F$157="Automatic",(1/AG53)*NORMDIST((LN($D$63)-(AF56))/AF53,0,1,FALSE)/NORMSDIST((LN($D$63)-(AF56))/AF53),InputDataA_GeneralAssumptions!AJ158),"not target")</f>
        <v>not target</v>
      </c>
      <c r="AG57" s="19" t="str">
        <f>IF($B$1=4,IF(InputDataA_GeneralAssumptions!$F$157="Automatic",(1/AH53)*NORMDIST((LN($D$63)-(AG56))/AG53,0,1,FALSE)/NORMSDIST((LN($D$63)-(AG56))/AG53),InputDataA_GeneralAssumptions!AK158),"not target")</f>
        <v>not target</v>
      </c>
      <c r="AH57" s="19" t="str">
        <f>IF($B$1=4,IF(InputDataA_GeneralAssumptions!$F$157="Automatic",(1/AI53)*NORMDIST((LN($D$63)-(AH56))/AH53,0,1,FALSE)/NORMSDIST((LN($D$63)-(AH56))/AH53),InputDataA_GeneralAssumptions!AL158),"not target")</f>
        <v>not target</v>
      </c>
      <c r="AI57" s="19" t="str">
        <f>IF($B$1=4,IF(InputDataA_GeneralAssumptions!$F$157="Automatic",(1/AJ53)*NORMDIST((LN($D$63)-(AI56))/AI53,0,1,FALSE)/NORMSDIST((LN($D$63)-(AI56))/AI53),InputDataA_GeneralAssumptions!AM158),"not target")</f>
        <v>not target</v>
      </c>
      <c r="AJ57" s="19" t="str">
        <f>IF($B$1=4,IF(InputDataA_GeneralAssumptions!$F$157="Automatic",(1/AK53)*NORMDIST((LN($D$63)-(AJ56))/AJ53,0,1,FALSE)/NORMSDIST((LN($D$63)-(AJ56))/AJ53),InputDataA_GeneralAssumptions!AN158),"not target")</f>
        <v>not target</v>
      </c>
      <c r="AK57" s="19" t="str">
        <f>IF($B$1=4,IF(InputDataA_GeneralAssumptions!$F$157="Automatic",(1/AL53)*NORMDIST((LN($D$63)-(AK56))/AK53,0,1,FALSE)/NORMSDIST((LN($D$63)-(AK56))/AK53),InputDataA_GeneralAssumptions!AO158),"not target")</f>
        <v>not target</v>
      </c>
      <c r="AL57" s="19" t="str">
        <f>IF($B$1=4,IF(InputDataA_GeneralAssumptions!$F$157="Automatic",(1/AM53)*NORMDIST((LN($D$63)-(AL56))/AL53,0,1,FALSE)/NORMSDIST((LN($D$63)-(AL56))/AL53),InputDataA_GeneralAssumptions!AP158),"not target")</f>
        <v>not target</v>
      </c>
      <c r="AM57" s="19" t="str">
        <f>IF($B$1=4,IF(InputDataA_GeneralAssumptions!$F$157="Automatic",(1/AN53)*NORMDIST((LN($D$63)-(AM56))/AM53,0,1,FALSE)/NORMSDIST((LN($D$63)-(AM56))/AM53),InputDataA_GeneralAssumptions!AQ158),"not target")</f>
        <v>not target</v>
      </c>
      <c r="AN57" s="19" t="str">
        <f>IF($B$1=4,IF(InputDataA_GeneralAssumptions!$F$157="Automatic",(1/AO53)*NORMDIST((LN($D$63)-(AN56))/AN53,0,1,FALSE)/NORMSDIST((LN($D$63)-(AN56))/AN53),InputDataA_GeneralAssumptions!AR158),"not target")</f>
        <v>not target</v>
      </c>
      <c r="AO57" s="19" t="str">
        <f>IF($B$1=4,IF(InputDataA_GeneralAssumptions!$F$157="Automatic",(1/AP53)*NORMDIST((LN($D$63)-(AO56))/AO53,0,1,FALSE)/NORMSDIST((LN($D$63)-(AO56))/AO53),InputDataA_GeneralAssumptions!AS158),"not target")</f>
        <v>not target</v>
      </c>
      <c r="AP57" s="19" t="str">
        <f>IF($B$1=4,IF(InputDataA_GeneralAssumptions!$F$157="Automatic",(1/AQ53)*NORMDIST((LN($D$63)-(AP56))/AP53,0,1,FALSE)/NORMSDIST((LN($D$63)-(AP56))/AP53),InputDataA_GeneralAssumptions!AT158),"not target")</f>
        <v>not target</v>
      </c>
      <c r="AQ57" s="19" t="str">
        <f>IF($B$1=4,IF(InputDataA_GeneralAssumptions!$F$157="Automatic",(1/AR53)*NORMDIST((LN($D$63)-(AQ56))/AQ53,0,1,FALSE)/NORMSDIST((LN($D$63)-(AQ56))/AQ53),InputDataA_GeneralAssumptions!AU158),"not target")</f>
        <v>not target</v>
      </c>
      <c r="AR57" s="19" t="str">
        <f>IF($B$1=4,IF(InputDataA_GeneralAssumptions!$F$157="Automatic",(1/AS53)*NORMDIST((LN($D$63)-(AR56))/AR53,0,1,FALSE)/NORMSDIST((LN($D$63)-(AR56))/AR53),InputDataA_GeneralAssumptions!AV158),"not target")</f>
        <v>not target</v>
      </c>
      <c r="AS57" s="19" t="str">
        <f>IF($B$1=4,IF(InputDataA_GeneralAssumptions!$F$157="Automatic",(1/AT53)*NORMDIST((LN($D$63)-(AS56))/AS53,0,1,FALSE)/NORMSDIST((LN($D$63)-(AS56))/AS53),InputDataA_GeneralAssumptions!AW158),"not target")</f>
        <v>not target</v>
      </c>
      <c r="AT57" s="19" t="str">
        <f>IF($B$1=4,IF(InputDataA_GeneralAssumptions!$F$157="Automatic",(1/AU53)*NORMDIST((LN($D$63)-(AT56))/AT53,0,1,FALSE)/NORMSDIST((LN($D$63)-(AT56))/AT53),InputDataA_GeneralAssumptions!AX158),"not target")</f>
        <v>not target</v>
      </c>
      <c r="AU57" s="19" t="str">
        <f>IF($B$1=4,IF(InputDataA_GeneralAssumptions!$F$157="Automatic",(1/AV53)*NORMDIST((LN($D$63)-(AU56))/AU53,0,1,FALSE)/NORMSDIST((LN($D$63)-(AU56))/AU53),InputDataA_GeneralAssumptions!AY158),"not target")</f>
        <v>not target</v>
      </c>
      <c r="AV57" s="19" t="str">
        <f>IF($B$1=4,IF(InputDataA_GeneralAssumptions!$F$157="Automatic",(1/AW53)*NORMDIST((LN($D$63)-(AV56))/AV53,0,1,FALSE)/NORMSDIST((LN($D$63)-(AV56))/AV53),InputDataA_GeneralAssumptions!AZ158),"not target")</f>
        <v>not target</v>
      </c>
      <c r="AW57" s="19" t="str">
        <f>IF($B$1=4,IF(InputDataA_GeneralAssumptions!$F$157="Automatic",(1/AX53)*NORMDIST((LN($D$63)-(AW56))/AW53,0,1,FALSE)/NORMSDIST((LN($D$63)-(AW56))/AW53),InputDataA_GeneralAssumptions!BA158),"not target")</f>
        <v>not target</v>
      </c>
      <c r="AX57" s="19" t="str">
        <f>IF($B$1=4,IF(InputDataA_GeneralAssumptions!$F$157="Automatic",(1/AY53)*NORMDIST((LN($D$63)-(AX56))/AX53,0,1,FALSE)/NORMSDIST((LN($D$63)-(AX56))/AX53),InputDataA_GeneralAssumptions!BB158),"not target")</f>
        <v>not target</v>
      </c>
      <c r="AY57" s="19" t="str">
        <f>IF($B$1=4,IF(InputDataA_GeneralAssumptions!$F$157="Automatic",(1/AZ53)*NORMDIST((LN($D$63)-(AY56))/AY53,0,1,FALSE)/NORMSDIST((LN($D$63)-(AY56))/AY53),InputDataA_GeneralAssumptions!BC158),"not target")</f>
        <v>not target</v>
      </c>
      <c r="AZ57" s="19" t="str">
        <f>IF($B$1=4,IF(InputDataA_GeneralAssumptions!$F$157="Automatic",(1/BA53)*NORMDIST((LN($D$63)-(AZ56))/AZ53,0,1,FALSE)/NORMSDIST((LN($D$63)-(AZ56))/AZ53),InputDataA_GeneralAssumptions!BD158),"not target")</f>
        <v>not target</v>
      </c>
      <c r="BA57" s="19" t="str">
        <f>IF($B$1=4,IF(InputDataA_GeneralAssumptions!$F$157="Automatic",(1/BB53)*NORMDIST((LN($D$63)-(BA56))/BA53,0,1,FALSE)/NORMSDIST((LN($D$63)-(BA56))/BA53),InputDataA_GeneralAssumptions!BE158),"not target")</f>
        <v>not target</v>
      </c>
      <c r="BB57" s="19" t="str">
        <f>IF($B$1=4,IF(InputDataA_GeneralAssumptions!$F$157="Automatic",(1/BC53)*NORMDIST((LN($D$63)-(BB56))/BB53,0,1,FALSE)/NORMSDIST((LN($D$63)-(BB56))/BB53),InputDataA_GeneralAssumptions!BF158),"not target")</f>
        <v>not target</v>
      </c>
      <c r="BC57" s="19" t="str">
        <f>IF($B$1=4,IF(InputDataA_GeneralAssumptions!$F$157="Automatic",(1/BD53)*NORMDIST((LN($D$63)-(BC56))/BC53,0,1,FALSE)/NORMSDIST((LN($D$63)-(BC56))/BC53),InputDataA_GeneralAssumptions!BG158),"not target")</f>
        <v>not target</v>
      </c>
      <c r="BD57" s="19" t="str">
        <f>IF($B$1=4,IF(InputDataA_GeneralAssumptions!$F$157="Automatic",(1/BE53)*NORMDIST((LN($D$63)-(BD56))/BD53,0,1,FALSE)/NORMSDIST((LN($D$63)-(BD56))/BD53),InputDataA_GeneralAssumptions!BH158),"not target")</f>
        <v>not target</v>
      </c>
      <c r="BE57" s="19" t="str">
        <f>IF($B$1=4,IF(InputDataA_GeneralAssumptions!$F$157="Automatic",(1/BF53)*NORMDIST((LN($D$63)-(BE56))/BE53,0,1,FALSE)/NORMSDIST((LN($D$63)-(BE56))/BE53),InputDataA_GeneralAssumptions!BI158),"not target")</f>
        <v>not target</v>
      </c>
      <c r="BF57" s="19" t="str">
        <f>IF($B$1=4,IF(InputDataA_GeneralAssumptions!$F$157="Automatic",(1/BG53)*NORMDIST((LN($D$63)-(BF56))/BF53,0,1,FALSE)/NORMSDIST((LN($D$63)-(BF56))/BF53),InputDataA_GeneralAssumptions!BJ158),"not target")</f>
        <v>not target</v>
      </c>
      <c r="BG57" s="19" t="str">
        <f>IF($B$1=4,IF(InputDataA_GeneralAssumptions!$F$157="Automatic",(1/BH53)*NORMDIST((LN($D$63)-(BG56))/BG53,0,1,FALSE)/NORMSDIST((LN($D$63)-(BG56))/BG53),InputDataA_GeneralAssumptions!BK158),"not target")</f>
        <v>not target</v>
      </c>
      <c r="BH57" s="19" t="str">
        <f>IF($B$1=4,IF(InputDataA_GeneralAssumptions!$F$157="Automatic",(1/BI53)*NORMDIST((LN($D$63)-(BH56))/BH53,0,1,FALSE)/NORMSDIST((LN($D$63)-(BH56))/BH53),InputDataA_GeneralAssumptions!BL158),"not target")</f>
        <v>not target</v>
      </c>
      <c r="BI57" s="19" t="str">
        <f>IF($B$1=4,IF(InputDataA_GeneralAssumptions!$F$157="Automatic",(1/BJ53)*NORMDIST((LN($D$63)-(BI56))/BI53,0,1,FALSE)/NORMSDIST((LN($D$63)-(BI56))/BI53),InputDataA_GeneralAssumptions!BM158),"not target")</f>
        <v>not target</v>
      </c>
      <c r="BJ57" s="19" t="str">
        <f>IF($B$1=4,IF(InputDataA_GeneralAssumptions!$F$157="Automatic",(1/BK53)*NORMDIST((LN($D$63)-(BJ56))/BJ53,0,1,FALSE)/NORMSDIST((LN($D$63)-(BJ56))/BJ53),InputDataA_GeneralAssumptions!BN158),"not target")</f>
        <v>not target</v>
      </c>
      <c r="BK57" s="19" t="str">
        <f>IF($B$1=4,IF(InputDataA_GeneralAssumptions!$F$157="Automatic",(1/BL53)*NORMDIST((LN($D$63)-(BK56))/BK53,0,1,FALSE)/NORMSDIST((LN($D$63)-(BK56))/BK53),InputDataA_GeneralAssumptions!BO158),"not target")</f>
        <v>not target</v>
      </c>
      <c r="BL57" s="19" t="str">
        <f>IF($B$1=4,IF(InputDataA_GeneralAssumptions!$F$157="Automatic",(1/BM53)*NORMDIST((LN($D$63)-(BL56))/BL53,0,1,FALSE)/NORMSDIST((LN($D$63)-(BL56))/BL53),InputDataA_GeneralAssumptions!BP158),"not target")</f>
        <v>not target</v>
      </c>
      <c r="BM57" s="19" t="str">
        <f>IF($B$1=4,IF(InputDataA_GeneralAssumptions!$F$157="Automatic",(1/BN53)*NORMDIST((LN($D$63)-(BM56))/BM53,0,1,FALSE)/NORMSDIST((LN($D$63)-(BM56))/BM53),InputDataA_GeneralAssumptions!BQ158),"not target")</f>
        <v>not target</v>
      </c>
      <c r="BN57" s="19" t="str">
        <f>IF($B$1=4,IF(InputDataA_GeneralAssumptions!$F$157="Automatic",(1/BO53)*NORMDIST((LN($D$63)-(BN56))/BN53,0,1,FALSE)/NORMSDIST((LN($D$63)-(BN56))/BN53),InputDataA_GeneralAssumptions!BR158),"not target")</f>
        <v>not target</v>
      </c>
      <c r="BO57" s="19" t="str">
        <f>IF($B$1=4,IF(InputDataA_GeneralAssumptions!$F$157="Automatic",(1/BP53)*NORMDIST((LN($D$63)-(BO56))/BO53,0,1,FALSE)/NORMSDIST((LN($D$63)-(BO56))/BO53),InputDataA_GeneralAssumptions!BS158),"not target")</f>
        <v>not target</v>
      </c>
      <c r="BP57" s="19" t="str">
        <f>IF($B$1=4,IF(InputDataA_GeneralAssumptions!$F$157="Automatic",(1/BQ53)*NORMDIST((LN($D$63)-(BP56))/BP53,0,1,FALSE)/NORMSDIST((LN($D$63)-(BP56))/BP53),InputDataA_GeneralAssumptions!BT158),"not target")</f>
        <v>not target</v>
      </c>
      <c r="BQ57" s="19" t="str">
        <f>IF($B$1=4,IF(InputDataA_GeneralAssumptions!$F$157="Automatic",(1/BR53)*NORMDIST((LN($D$63)-(BQ56))/BQ53,0,1,FALSE)/NORMSDIST((LN($D$63)-(BQ56))/BQ53),InputDataA_GeneralAssumptions!BU158),"not target")</f>
        <v>not target</v>
      </c>
      <c r="BR57" s="19" t="str">
        <f>IF($B$1=4,IF(InputDataA_GeneralAssumptions!$F$157="Automatic",(1/BS53)*NORMDIST((LN($D$63)-(BR56))/BR53,0,1,FALSE)/NORMSDIST((LN($D$63)-(BR56))/BR53),InputDataA_GeneralAssumptions!BV158),"not target")</f>
        <v>not target</v>
      </c>
      <c r="BS57" s="19" t="str">
        <f>IF($B$1=4,IF(InputDataA_GeneralAssumptions!$F$157="Automatic",(1/BT53)*NORMDIST((LN($D$63)-(BS56))/BS53,0,1,FALSE)/NORMSDIST((LN($D$63)-(BS56))/BS53),InputDataA_GeneralAssumptions!BW158),"not target")</f>
        <v>not target</v>
      </c>
      <c r="BT57" s="19" t="str">
        <f>IF($B$1=4,IF(InputDataA_GeneralAssumptions!$F$157="Automatic",(1/BU53)*NORMDIST((LN($D$63)-(BT56))/BT53,0,1,FALSE)/NORMSDIST((LN($D$63)-(BT56))/BT53),InputDataA_GeneralAssumptions!BX158),"not target")</f>
        <v>not target</v>
      </c>
      <c r="BU57" s="19" t="str">
        <f>IF($B$1=4,IF(InputDataA_GeneralAssumptions!$F$157="Automatic",(1/BV53)*NORMDIST((LN($D$63)-(BU56))/BU53,0,1,FALSE)/NORMSDIST((LN($D$63)-(BU56))/BU53),InputDataA_GeneralAssumptions!BY158),"not target")</f>
        <v>not target</v>
      </c>
      <c r="BV57" s="19" t="str">
        <f>IF($B$1=4,IF(InputDataA_GeneralAssumptions!$F$157="Automatic",(1/BW53)*NORMDIST((LN($D$63)-(BV56))/BV53,0,1,FALSE)/NORMSDIST((LN($D$63)-(BV56))/BV53),InputDataA_GeneralAssumptions!BZ158),"not target")</f>
        <v>not target</v>
      </c>
      <c r="BW57" s="19" t="str">
        <f>IF($B$1=4,IF(InputDataA_GeneralAssumptions!$F$157="Automatic",(1/BX53)*NORMDIST((LN($D$63)-(BW56))/BW53,0,1,FALSE)/NORMSDIST((LN($D$63)-(BW56))/BW53),InputDataA_GeneralAssumptions!CA158),"not target")</f>
        <v>not target</v>
      </c>
      <c r="BX57" s="19" t="str">
        <f>IF($B$1=4,IF(InputDataA_GeneralAssumptions!$F$157="Automatic",(1/BY53)*NORMDIST((LN($D$63)-(BX56))/BX53,0,1,FALSE)/NORMSDIST((LN($D$63)-(BX56))/BX53),InputDataA_GeneralAssumptions!CB158),"not target")</f>
        <v>not target</v>
      </c>
      <c r="BY57" s="19" t="str">
        <f>IF($B$1=4,IF(InputDataA_GeneralAssumptions!$F$157="Automatic",(1/BZ53)*NORMDIST((LN($D$63)-(BY56))/BY53,0,1,FALSE)/NORMSDIST((LN($D$63)-(BY56))/BY53),InputDataA_GeneralAssumptions!CC158),"not target")</f>
        <v>not target</v>
      </c>
      <c r="BZ57" s="19" t="str">
        <f>IF($B$1=4,IF(InputDataA_GeneralAssumptions!$F$157="Automatic",(1/CA53)*NORMDIST((LN($D$63)-(BZ56))/BZ53,0,1,FALSE)/NORMSDIST((LN($D$63)-(BZ56))/BZ53),InputDataA_GeneralAssumptions!CD158),"not target")</f>
        <v>not target</v>
      </c>
      <c r="CA57" s="19" t="str">
        <f>IF($B$1=4,IF(InputDataA_GeneralAssumptions!$F$157="Automatic",(1/CB53)*NORMDIST((LN($D$63)-(CA56))/CA53,0,1,FALSE)/NORMSDIST((LN($D$63)-(CA56))/CA53),InputDataA_GeneralAssumptions!CE158),"not target")</f>
        <v>not target</v>
      </c>
      <c r="CB57" s="19" t="str">
        <f>IF($B$1=4,IF(InputDataA_GeneralAssumptions!$F$157="Automatic",(1/CC53)*NORMDIST((LN($D$63)-(CB56))/CB53,0,1,FALSE)/NORMSDIST((LN($D$63)-(CB56))/CB53),InputDataA_GeneralAssumptions!CF158),"not target")</f>
        <v>not target</v>
      </c>
      <c r="CC57" s="19" t="str">
        <f>IF($B$1=4,IF(InputDataA_GeneralAssumptions!$F$157="Automatic",(1/CD53)*NORMDIST((LN($D$63)-(CC56))/CC53,0,1,FALSE)/NORMSDIST((LN($D$63)-(CC56))/CC53),InputDataA_GeneralAssumptions!CG158),"not target")</f>
        <v>not target</v>
      </c>
      <c r="CD57" s="19" t="str">
        <f>IF($B$1=4,IF(InputDataA_GeneralAssumptions!$F$157="Automatic",(1/CE53)*NORMDIST((LN($D$63)-(CD56))/CD53,0,1,FALSE)/NORMSDIST((LN($D$63)-(CD56))/CD53),InputDataA_GeneralAssumptions!CH158),"not target")</f>
        <v>not target</v>
      </c>
      <c r="CE57" s="19" t="str">
        <f>IF($B$1=4,IF(InputDataA_GeneralAssumptions!$F$157="Automatic",(1/#REF!)*NORMDIST((LN($D$63)-(CE56))/CE53,0,1,FALSE)/NORMSDIST((LN($D$63)-(CE56))/CE53),InputDataA_GeneralAssumptions!CI158),"not target")</f>
        <v>not target</v>
      </c>
    </row>
    <row r="58" spans="1:83">
      <c r="C58" s="170" t="s">
        <v>667</v>
      </c>
      <c r="D58" s="38" t="s">
        <v>699</v>
      </c>
      <c r="E58" s="19" t="str">
        <f>IF($B$1=4,E7,"not target")</f>
        <v>not target</v>
      </c>
      <c r="F58" s="19" t="str">
        <f>IF($B$1=4,IF(InputDataA_GeneralAssumptions!$F$157="Automatic",EXP(F56-E56+0.5*(F53^2-E53^2))-1,-(1/Submodel2!F57)*(Submodel2!F6/Submodel2!E6-1)),"not target")</f>
        <v>not target</v>
      </c>
      <c r="G58" s="19" t="str">
        <f>IF($B$1=4,IF(InputDataA_GeneralAssumptions!$F$157="Automatic",EXP(G56-F56+0.5*(G53^2-F53^2))-1,-(1/Submodel2!G57)*(Submodel2!G6/Submodel2!F6-1)),"not target")</f>
        <v>not target</v>
      </c>
      <c r="H58" s="19" t="str">
        <f>IF($B$1=4,IF(InputDataA_GeneralAssumptions!$F$157="Automatic",EXP(H56-G56+0.5*(H53^2-G53^2))-1,-(1/Submodel2!H57)*(Submodel2!H6/Submodel2!G6-1)),"not target")</f>
        <v>not target</v>
      </c>
      <c r="I58" s="19" t="str">
        <f>IF($B$1=4,IF(InputDataA_GeneralAssumptions!$F$157="Automatic",EXP(I56-H56+0.5*(I53^2-H53^2))-1,-(1/Submodel2!I57)*(Submodel2!I6/Submodel2!H6-1)),"not target")</f>
        <v>not target</v>
      </c>
      <c r="J58" s="19" t="str">
        <f>IF($B$1=4,IF(InputDataA_GeneralAssumptions!$F$157="Automatic",EXP(J56-I56+0.5*(J53^2-I53^2))-1,-(1/Submodel2!J57)*(Submodel2!J6/Submodel2!I6-1)),"not target")</f>
        <v>not target</v>
      </c>
      <c r="K58" s="19" t="str">
        <f>IF($B$1=4,IF(InputDataA_GeneralAssumptions!$F$157="Automatic",EXP(K56-J56+0.5*(K53^2-J53^2))-1,-(1/Submodel2!K57)*(Submodel2!K6/Submodel2!J6-1)),"not target")</f>
        <v>not target</v>
      </c>
      <c r="L58" s="19" t="str">
        <f>IF($B$1=4,IF(InputDataA_GeneralAssumptions!$F$157="Automatic",EXP(L56-K56+0.5*(L53^2-K53^2))-1,-(1/Submodel2!L57)*(Submodel2!L6/Submodel2!K6-1)),"not target")</f>
        <v>not target</v>
      </c>
      <c r="M58" s="19" t="str">
        <f>IF($B$1=4,IF(InputDataA_GeneralAssumptions!$F$157="Automatic",EXP(M56-L56+0.5*(M53^2-L53^2))-1,-(1/Submodel2!M57)*(Submodel2!M6/Submodel2!L6-1)),"not target")</f>
        <v>not target</v>
      </c>
      <c r="N58" s="19" t="str">
        <f>IF($B$1=4,IF(InputDataA_GeneralAssumptions!$F$157="Automatic",EXP(N56-M56+0.5*(N53^2-M53^2))-1,-(1/Submodel2!N57)*(Submodel2!N6/Submodel2!M6-1)),"not target")</f>
        <v>not target</v>
      </c>
      <c r="O58" s="19" t="str">
        <f>IF($B$1=4,IF(InputDataA_GeneralAssumptions!$F$157="Automatic",EXP(O56-N56+0.5*(O53^2-N53^2))-1,-(1/Submodel2!O57)*(Submodel2!O6/Submodel2!N6-1)),"not target")</f>
        <v>not target</v>
      </c>
      <c r="P58" s="19" t="str">
        <f>IF($B$1=4,IF(InputDataA_GeneralAssumptions!$F$157="Automatic",EXP(P56-O56+0.5*(P53^2-O53^2))-1,-(1/Submodel2!P57)*(Submodel2!P6/Submodel2!O6-1)),"not target")</f>
        <v>not target</v>
      </c>
      <c r="Q58" s="19" t="str">
        <f>IF($B$1=4,IF(InputDataA_GeneralAssumptions!$F$157="Automatic",EXP(Q56-P56+0.5*(Q53^2-P53^2))-1,-(1/Submodel2!Q57)*(Submodel2!Q6/Submodel2!P6-1)),"not target")</f>
        <v>not target</v>
      </c>
      <c r="R58" s="19" t="str">
        <f>IF($B$1=4,IF(InputDataA_GeneralAssumptions!$F$157="Automatic",EXP(R56-Q56+0.5*(R53^2-Q53^2))-1,-(1/Submodel2!R57)*(Submodel2!R6/Submodel2!Q6-1)),"not target")</f>
        <v>not target</v>
      </c>
      <c r="S58" s="19" t="str">
        <f>IF($B$1=4,IF(InputDataA_GeneralAssumptions!$F$157="Automatic",EXP(S56-R56+0.5*(S53^2-R53^2))-1,-(1/Submodel2!S57)*(Submodel2!S6/Submodel2!R6-1)),"not target")</f>
        <v>not target</v>
      </c>
      <c r="T58" s="19" t="str">
        <f>IF($B$1=4,IF(InputDataA_GeneralAssumptions!$F$157="Automatic",EXP(T56-S56+0.5*(T53^2-S53^2))-1,-(1/Submodel2!T57)*(Submodel2!T6/Submodel2!S6-1)),"not target")</f>
        <v>not target</v>
      </c>
      <c r="U58" s="19" t="str">
        <f>IF($B$1=4,IF(InputDataA_GeneralAssumptions!$F$157="Automatic",EXP(U56-T56+0.5*(U53^2-T53^2))-1,-(1/Submodel2!U57)*(Submodel2!U6/Submodel2!T6-1)),"not target")</f>
        <v>not target</v>
      </c>
      <c r="V58" s="19" t="str">
        <f>IF($B$1=4,IF(InputDataA_GeneralAssumptions!$F$157="Automatic",EXP(V56-U56+0.5*(V53^2-U53^2))-1,-(1/Submodel2!V57)*(Submodel2!V6/Submodel2!U6-1)),"not target")</f>
        <v>not target</v>
      </c>
      <c r="W58" s="19" t="str">
        <f>IF($B$1=4,IF(InputDataA_GeneralAssumptions!$F$157="Automatic",EXP(W56-V56+0.5*(W53^2-V53^2))-1,-(1/Submodel2!W57)*(Submodel2!W6/Submodel2!V6-1)),"not target")</f>
        <v>not target</v>
      </c>
      <c r="X58" s="19" t="str">
        <f>IF($B$1=4,IF(InputDataA_GeneralAssumptions!$F$157="Automatic",EXP(X56-W56+0.5*(X53^2-W53^2))-1,-(1/Submodel2!X57)*(Submodel2!X6/Submodel2!W6-1)),"not target")</f>
        <v>not target</v>
      </c>
      <c r="Y58" s="19" t="str">
        <f>IF($B$1=4,IF(InputDataA_GeneralAssumptions!$F$157="Automatic",EXP(Y56-X56+0.5*(Y53^2-X53^2))-1,-(1/Submodel2!Y57)*(Submodel2!Y6/Submodel2!X6-1)),"not target")</f>
        <v>not target</v>
      </c>
      <c r="Z58" s="19" t="str">
        <f>IF($B$1=4,IF(InputDataA_GeneralAssumptions!$F$157="Automatic",EXP(Z56-Y56+0.5*(Z53^2-Y53^2))-1,-(1/Submodel2!Z57)*(Submodel2!Z6/Submodel2!Y6-1)),"not target")</f>
        <v>not target</v>
      </c>
      <c r="AA58" s="19" t="str">
        <f>IF($B$1=4,IF(InputDataA_GeneralAssumptions!$F$157="Automatic",EXP(AA56-Z56+0.5*(AA53^2-Z53^2))-1,-(1/Submodel2!AA57)*(Submodel2!AA6/Submodel2!Z6-1)),"not target")</f>
        <v>not target</v>
      </c>
      <c r="AB58" s="19" t="str">
        <f>IF($B$1=4,IF(InputDataA_GeneralAssumptions!$F$157="Automatic",EXP(AB56-AA56+0.5*(AB53^2-AA53^2))-1,-(1/Submodel2!AB57)*(Submodel2!AB6/Submodel2!AA6-1)),"not target")</f>
        <v>not target</v>
      </c>
      <c r="AC58" s="19" t="str">
        <f>IF($B$1=4,IF(InputDataA_GeneralAssumptions!$F$157="Automatic",EXP(AC56-AB56+0.5*(AC53^2-AB53^2))-1,-(1/Submodel2!AC57)*(Submodel2!AC6/Submodel2!AB6-1)),"not target")</f>
        <v>not target</v>
      </c>
      <c r="AD58" s="19" t="str">
        <f>IF($B$1=4,IF(InputDataA_GeneralAssumptions!$F$157="Automatic",EXP(AD56-AC56+0.5*(AD53^2-AC53^2))-1,-(1/Submodel2!AD57)*(Submodel2!AD6/Submodel2!AC6-1)),"not target")</f>
        <v>not target</v>
      </c>
      <c r="AE58" s="19" t="str">
        <f>IF($B$1=4,IF(InputDataA_GeneralAssumptions!$F$157="Automatic",EXP(AE56-AD56+0.5*(AE53^2-AD53^2))-1,-(1/Submodel2!AE57)*(Submodel2!AE6/Submodel2!AD6-1)),"not target")</f>
        <v>not target</v>
      </c>
      <c r="AF58" s="19" t="str">
        <f>IF($B$1=4,IF(InputDataA_GeneralAssumptions!$F$157="Automatic",EXP(AF56-AE56+0.5*(AF53^2-AE53^2))-1,-(1/Submodel2!AF57)*(Submodel2!AF6/Submodel2!AE6-1)),"not target")</f>
        <v>not target</v>
      </c>
      <c r="AG58" s="19" t="str">
        <f>IF($B$1=4,IF(InputDataA_GeneralAssumptions!$F$157="Automatic",EXP(AG56-AF56+0.5*(AG53^2-AF53^2))-1,-(1/Submodel2!AG57)*(Submodel2!AG6/Submodel2!AF6-1)),"not target")</f>
        <v>not target</v>
      </c>
      <c r="AH58" s="19" t="str">
        <f>IF($B$1=4,IF(InputDataA_GeneralAssumptions!$F$157="Automatic",EXP(AH56-AG56+0.5*(AH53^2-AG53^2))-1,-(1/Submodel2!AH57)*(Submodel2!AH6/Submodel2!AG6-1)),"not target")</f>
        <v>not target</v>
      </c>
      <c r="AI58" s="19" t="str">
        <f>IF($B$1=4,IF(InputDataA_GeneralAssumptions!$F$157="Automatic",EXP(AI56-AH56+0.5*(AI53^2-AH53^2))-1,-(1/Submodel2!AI57)*(Submodel2!AI6/Submodel2!AH6-1)),"not target")</f>
        <v>not target</v>
      </c>
      <c r="AJ58" s="19" t="str">
        <f>IF($B$1=4,IF(InputDataA_GeneralAssumptions!$F$157="Automatic",EXP(AJ56-AI56+0.5*(AJ53^2-AI53^2))-1,-(1/Submodel2!AJ57)*(Submodel2!AJ6/Submodel2!AI6-1)),"not target")</f>
        <v>not target</v>
      </c>
      <c r="AK58" s="19" t="str">
        <f>IF($B$1=4,IF(InputDataA_GeneralAssumptions!$F$157="Automatic",EXP(AK56-AJ56+0.5*(AK53^2-AJ53^2))-1,-(1/Submodel2!AK57)*(Submodel2!AK6/Submodel2!AJ6-1)),"not target")</f>
        <v>not target</v>
      </c>
      <c r="AL58" s="19" t="str">
        <f>IF($B$1=4,IF(InputDataA_GeneralAssumptions!$F$157="Automatic",EXP(AL56-AK56+0.5*(AL53^2-AK53^2))-1,-(1/Submodel2!AL57)*(Submodel2!AL6/Submodel2!AK6-1)),"not target")</f>
        <v>not target</v>
      </c>
      <c r="AM58" s="19" t="str">
        <f>IF($B$1=4,IF(InputDataA_GeneralAssumptions!$F$157="Automatic",EXP(AM56-AL56+0.5*(AM53^2-AL53^2))-1,-(1/Submodel2!AM57)*(Submodel2!AM6/Submodel2!AL6-1)),"not target")</f>
        <v>not target</v>
      </c>
      <c r="AN58" s="19" t="str">
        <f>IF($B$1=4,IF(InputDataA_GeneralAssumptions!$F$157="Automatic",EXP(AN56-AM56+0.5*(AN53^2-AM53^2))-1,-(1/Submodel2!AN57)*(Submodel2!AN6/Submodel2!AM6-1)),"not target")</f>
        <v>not target</v>
      </c>
      <c r="AO58" s="19" t="str">
        <f>IF($B$1=4,IF(InputDataA_GeneralAssumptions!$F$157="Automatic",EXP(AO56-AN56+0.5*(AO53^2-AN53^2))-1,-(1/Submodel2!AO57)*(Submodel2!AO6/Submodel2!AN6-1)),"not target")</f>
        <v>not target</v>
      </c>
      <c r="AP58" s="19" t="str">
        <f>IF($B$1=4,IF(InputDataA_GeneralAssumptions!$F$157="Automatic",EXP(AP56-AO56+0.5*(AP53^2-AO53^2))-1,-(1/Submodel2!AP57)*(Submodel2!AP6/Submodel2!AO6-1)),"not target")</f>
        <v>not target</v>
      </c>
      <c r="AQ58" s="19" t="str">
        <f>IF($B$1=4,IF(InputDataA_GeneralAssumptions!$F$157="Automatic",EXP(AQ56-AP56+0.5*(AQ53^2-AP53^2))-1,-(1/Submodel2!AQ57)*(Submodel2!AQ6/Submodel2!AP6-1)),"not target")</f>
        <v>not target</v>
      </c>
      <c r="AR58" s="19" t="str">
        <f>IF($B$1=4,IF(InputDataA_GeneralAssumptions!$F$157="Automatic",EXP(AR56-AQ56+0.5*(AR53^2-AQ53^2))-1,-(1/Submodel2!AR57)*(Submodel2!AR6/Submodel2!AQ6-1)),"not target")</f>
        <v>not target</v>
      </c>
      <c r="AS58" s="19" t="str">
        <f>IF($B$1=4,IF(InputDataA_GeneralAssumptions!$F$157="Automatic",EXP(AS56-AR56+0.5*(AS53^2-AR53^2))-1,-(1/Submodel2!AS57)*(Submodel2!AS6/Submodel2!AR6-1)),"not target")</f>
        <v>not target</v>
      </c>
      <c r="AT58" s="19" t="str">
        <f>IF($B$1=4,IF(InputDataA_GeneralAssumptions!$F$157="Automatic",EXP(AT56-AS56+0.5*(AT53^2-AS53^2))-1,-(1/Submodel2!AT57)*(Submodel2!AT6/Submodel2!AS6-1)),"not target")</f>
        <v>not target</v>
      </c>
      <c r="AU58" s="19" t="str">
        <f>IF($B$1=4,IF(InputDataA_GeneralAssumptions!$F$157="Automatic",EXP(AU56-AT56+0.5*(AU53^2-AT53^2))-1,-(1/Submodel2!AU57)*(Submodel2!AU6/Submodel2!AT6-1)),"not target")</f>
        <v>not target</v>
      </c>
      <c r="AV58" s="19" t="str">
        <f>IF($B$1=4,IF(InputDataA_GeneralAssumptions!$F$157="Automatic",EXP(AV56-AU56+0.5*(AV53^2-AU53^2))-1,-(1/Submodel2!AV57)*(Submodel2!AV6/Submodel2!AU6-1)),"not target")</f>
        <v>not target</v>
      </c>
      <c r="AW58" s="19" t="str">
        <f>IF($B$1=4,IF(InputDataA_GeneralAssumptions!$F$157="Automatic",EXP(AW56-AV56+0.5*(AW53^2-AV53^2))-1,-(1/Submodel2!AW57)*(Submodel2!AW6/Submodel2!AV6-1)),"not target")</f>
        <v>not target</v>
      </c>
      <c r="AX58" s="19" t="str">
        <f>IF($B$1=4,IF(InputDataA_GeneralAssumptions!$F$157="Automatic",EXP(AX56-AW56+0.5*(AX53^2-AW53^2))-1,-(1/Submodel2!AX57)*(Submodel2!AX6/Submodel2!AW6-1)),"not target")</f>
        <v>not target</v>
      </c>
      <c r="AY58" s="19" t="str">
        <f>IF($B$1=4,IF(InputDataA_GeneralAssumptions!$F$157="Automatic",EXP(AY56-AX56+0.5*(AY53^2-AX53^2))-1,-(1/Submodel2!AY57)*(Submodel2!AY6/Submodel2!AX6-1)),"not target")</f>
        <v>not target</v>
      </c>
      <c r="AZ58" s="19" t="str">
        <f>IF($B$1=4,IF(InputDataA_GeneralAssumptions!$F$157="Automatic",EXP(AZ56-AY56+0.5*(AZ53^2-AY53^2))-1,-(1/Submodel2!AZ57)*(Submodel2!AZ6/Submodel2!AY6-1)),"not target")</f>
        <v>not target</v>
      </c>
      <c r="BA58" s="19" t="str">
        <f>IF($B$1=4,IF(InputDataA_GeneralAssumptions!$F$157="Automatic",EXP(BA56-AZ56+0.5*(BA53^2-AZ53^2))-1,-(1/Submodel2!BA57)*(Submodel2!BA6/Submodel2!AZ6-1)),"not target")</f>
        <v>not target</v>
      </c>
      <c r="BB58" s="19" t="str">
        <f>IF($B$1=4,IF(InputDataA_GeneralAssumptions!$F$157="Automatic",EXP(BB56-BA56+0.5*(BB53^2-BA53^2))-1,-(1/Submodel2!BB57)*(Submodel2!BB6/Submodel2!BA6-1)),"not target")</f>
        <v>not target</v>
      </c>
      <c r="BC58" s="19" t="str">
        <f>IF($B$1=4,IF(InputDataA_GeneralAssumptions!$F$157="Automatic",EXP(BC56-BB56+0.5*(BC53^2-BB53^2))-1,-(1/Submodel2!BC57)*(Submodel2!BC6/Submodel2!BB6-1)),"not target")</f>
        <v>not target</v>
      </c>
      <c r="BD58" s="19" t="str">
        <f>IF($B$1=4,IF(InputDataA_GeneralAssumptions!$F$157="Automatic",EXP(BD56-BC56+0.5*(BD53^2-BC53^2))-1,-(1/Submodel2!BD57)*(Submodel2!BD6/Submodel2!BC6-1)),"not target")</f>
        <v>not target</v>
      </c>
      <c r="BE58" s="19" t="str">
        <f>IF($B$1=4,IF(InputDataA_GeneralAssumptions!$F$157="Automatic",EXP(BE56-BD56+0.5*(BE53^2-BD53^2))-1,-(1/Submodel2!BE57)*(Submodel2!BE6/Submodel2!BD6-1)),"not target")</f>
        <v>not target</v>
      </c>
      <c r="BF58" s="19" t="str">
        <f>IF($B$1=4,IF(InputDataA_GeneralAssumptions!$F$157="Automatic",EXP(BF56-BE56+0.5*(BF53^2-BE53^2))-1,-(1/Submodel2!BF57)*(Submodel2!BF6/Submodel2!BE6-1)),"not target")</f>
        <v>not target</v>
      </c>
      <c r="BG58" s="19" t="str">
        <f>IF($B$1=4,IF(InputDataA_GeneralAssumptions!$F$157="Automatic",EXP(BG56-BF56+0.5*(BG53^2-BF53^2))-1,-(1/Submodel2!BG57)*(Submodel2!BG6/Submodel2!BF6-1)),"not target")</f>
        <v>not target</v>
      </c>
      <c r="BH58" s="19" t="str">
        <f>IF($B$1=4,IF(InputDataA_GeneralAssumptions!$F$157="Automatic",EXP(BH56-BG56+0.5*(BH53^2-BG53^2))-1,-(1/Submodel2!BH57)*(Submodel2!BH6/Submodel2!BG6-1)),"not target")</f>
        <v>not target</v>
      </c>
      <c r="BI58" s="19" t="str">
        <f>IF($B$1=4,IF(InputDataA_GeneralAssumptions!$F$157="Automatic",EXP(BI56-BH56+0.5*(BI53^2-BH53^2))-1,-(1/Submodel2!BI57)*(Submodel2!BI6/Submodel2!BH6-1)),"not target")</f>
        <v>not target</v>
      </c>
      <c r="BJ58" s="19" t="str">
        <f>IF($B$1=4,IF(InputDataA_GeneralAssumptions!$F$157="Automatic",EXP(BJ56-BI56+0.5*(BJ53^2-BI53^2))-1,-(1/Submodel2!BJ57)*(Submodel2!BJ6/Submodel2!BI6-1)),"not target")</f>
        <v>not target</v>
      </c>
      <c r="BK58" s="19" t="str">
        <f>IF($B$1=4,IF(InputDataA_GeneralAssumptions!$F$157="Automatic",EXP(BK56-BJ56+0.5*(BK53^2-BJ53^2))-1,-(1/Submodel2!BK57)*(Submodel2!BK6/Submodel2!BJ6-1)),"not target")</f>
        <v>not target</v>
      </c>
      <c r="BL58" s="19" t="str">
        <f>IF($B$1=4,IF(InputDataA_GeneralAssumptions!$F$157="Automatic",EXP(BL56-BK56+0.5*(BL53^2-BK53^2))-1,-(1/Submodel2!BL57)*(Submodel2!BL6/Submodel2!BK6-1)),"not target")</f>
        <v>not target</v>
      </c>
      <c r="BM58" s="19" t="str">
        <f>IF($B$1=4,IF(InputDataA_GeneralAssumptions!$F$157="Automatic",EXP(BM56-BL56+0.5*(BM53^2-BL53^2))-1,-(1/Submodel2!BM57)*(Submodel2!BM6/Submodel2!BL6-1)),"not target")</f>
        <v>not target</v>
      </c>
      <c r="BN58" s="19" t="str">
        <f>IF($B$1=4,IF(InputDataA_GeneralAssumptions!$F$157="Automatic",EXP(BN56-BM56+0.5*(BN53^2-BM53^2))-1,-(1/Submodel2!BN57)*(Submodel2!BN6/Submodel2!BM6-1)),"not target")</f>
        <v>not target</v>
      </c>
      <c r="BO58" s="19" t="str">
        <f>IF($B$1=4,IF(InputDataA_GeneralAssumptions!$F$157="Automatic",EXP(BO56-BN56+0.5*(BO53^2-BN53^2))-1,-(1/Submodel2!BO57)*(Submodel2!BO6/Submodel2!BN6-1)),"not target")</f>
        <v>not target</v>
      </c>
      <c r="BP58" s="19" t="str">
        <f>IF($B$1=4,IF(InputDataA_GeneralAssumptions!$F$157="Automatic",EXP(BP56-BO56+0.5*(BP53^2-BO53^2))-1,-(1/Submodel2!BP57)*(Submodel2!BP6/Submodel2!BO6-1)),"not target")</f>
        <v>not target</v>
      </c>
      <c r="BQ58" s="19" t="str">
        <f>IF($B$1=4,IF(InputDataA_GeneralAssumptions!$F$157="Automatic",EXP(BQ56-BP56+0.5*(BQ53^2-BP53^2))-1,-(1/Submodel2!BQ57)*(Submodel2!BQ6/Submodel2!BP6-1)),"not target")</f>
        <v>not target</v>
      </c>
      <c r="BR58" s="19" t="str">
        <f>IF($B$1=4,IF(InputDataA_GeneralAssumptions!$F$157="Automatic",EXP(BR56-BQ56+0.5*(BR53^2-BQ53^2))-1,-(1/Submodel2!BR57)*(Submodel2!BR6/Submodel2!BQ6-1)),"not target")</f>
        <v>not target</v>
      </c>
      <c r="BS58" s="19" t="str">
        <f>IF($B$1=4,IF(InputDataA_GeneralAssumptions!$F$157="Automatic",EXP(BS56-BR56+0.5*(BS53^2-BR53^2))-1,-(1/Submodel2!BS57)*(Submodel2!BS6/Submodel2!BR6-1)),"not target")</f>
        <v>not target</v>
      </c>
      <c r="BT58" s="19" t="str">
        <f>IF($B$1=4,IF(InputDataA_GeneralAssumptions!$F$157="Automatic",EXP(BT56-BS56+0.5*(BT53^2-BS53^2))-1,-(1/Submodel2!BT57)*(Submodel2!BT6/Submodel2!BS6-1)),"not target")</f>
        <v>not target</v>
      </c>
      <c r="BU58" s="19" t="str">
        <f>IF($B$1=4,IF(InputDataA_GeneralAssumptions!$F$157="Automatic",EXP(BU56-BT56+0.5*(BU53^2-BT53^2))-1,-(1/Submodel2!BU57)*(Submodel2!BU6/Submodel2!BT6-1)),"not target")</f>
        <v>not target</v>
      </c>
      <c r="BV58" s="19" t="str">
        <f>IF($B$1=4,IF(InputDataA_GeneralAssumptions!$F$157="Automatic",EXP(BV56-BU56+0.5*(BV53^2-BU53^2))-1,-(1/Submodel2!BV57)*(Submodel2!BV6/Submodel2!BU6-1)),"not target")</f>
        <v>not target</v>
      </c>
      <c r="BW58" s="19" t="str">
        <f>IF($B$1=4,IF(InputDataA_GeneralAssumptions!$F$157="Automatic",EXP(BW56-BV56+0.5*(BW53^2-BV53^2))-1,-(1/Submodel2!BW57)*(Submodel2!BW6/Submodel2!BV6-1)),"not target")</f>
        <v>not target</v>
      </c>
      <c r="BX58" s="19" t="str">
        <f>IF($B$1=4,IF(InputDataA_GeneralAssumptions!$F$157="Automatic",EXP(BX56-BW56+0.5*(BX53^2-BW53^2))-1,-(1/Submodel2!BX57)*(Submodel2!BX6/Submodel2!BW6-1)),"not target")</f>
        <v>not target</v>
      </c>
      <c r="BY58" s="19" t="str">
        <f>IF($B$1=4,IF(InputDataA_GeneralAssumptions!$F$157="Automatic",EXP(BY56-BX56+0.5*(BY53^2-BX53^2))-1,-(1/Submodel2!BY57)*(Submodel2!BY6/Submodel2!BX6-1)),"not target")</f>
        <v>not target</v>
      </c>
      <c r="BZ58" s="19" t="str">
        <f>IF($B$1=4,IF(InputDataA_GeneralAssumptions!$F$157="Automatic",EXP(BZ56-BY56+0.5*(BZ53^2-BY53^2))-1,-(1/Submodel2!BZ57)*(Submodel2!BZ6/Submodel2!BY6-1)),"not target")</f>
        <v>not target</v>
      </c>
      <c r="CA58" s="19" t="str">
        <f>IF($B$1=4,IF(InputDataA_GeneralAssumptions!$F$157="Automatic",EXP(CA56-BZ56+0.5*(CA53^2-BZ53^2))-1,-(1/Submodel2!CA57)*(Submodel2!CA6/Submodel2!BZ6-1)),"not target")</f>
        <v>not target</v>
      </c>
      <c r="CB58" s="19" t="str">
        <f>IF($B$1=4,IF(InputDataA_GeneralAssumptions!$F$157="Automatic",EXP(CB56-CA56+0.5*(CB53^2-CA53^2))-1,-(1/Submodel2!CB57)*(Submodel2!CB6/Submodel2!CA6-1)),"not target")</f>
        <v>not target</v>
      </c>
      <c r="CC58" s="19" t="str">
        <f>IF($B$1=4,IF(InputDataA_GeneralAssumptions!$F$157="Automatic",EXP(CC56-CB56+0.5*(CC53^2-CB53^2))-1,-(1/Submodel2!CC57)*(Submodel2!CC6/Submodel2!CB6-1)),"not target")</f>
        <v>not target</v>
      </c>
      <c r="CD58" s="19" t="str">
        <f>IF($B$1=4,IF(InputDataA_GeneralAssumptions!$F$157="Automatic",EXP(CD56-CC56+0.5*(CD53^2-CC53^2))-1,-(1/Submodel2!CD57)*(Submodel2!CD6/Submodel2!CC6-1)),"not target")</f>
        <v>not target</v>
      </c>
      <c r="CE58" s="19" t="str">
        <f>IF($B$1=4,IF(InputDataA_GeneralAssumptions!$F$157="Automatic",EXP(CE56-CD56+0.5*(CE53^2-CD53^2))-1,-(1/Submodel2!CE57)*(Submodel2!CE6/Submodel2!CD6-1)),"not target")</f>
        <v>not target</v>
      </c>
    </row>
    <row r="59" spans="1:83">
      <c r="A59"/>
      <c r="B59"/>
      <c r="C59" s="233" t="s">
        <v>673</v>
      </c>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row>
    <row r="60" spans="1:83">
      <c r="B60"/>
      <c r="C60" s="170" t="s">
        <v>661</v>
      </c>
      <c r="D60" s="38" t="s">
        <v>698</v>
      </c>
      <c r="E60" s="19">
        <f>IF($B$1&lt;&gt;4,IF(InputDataA_GeneralAssumptions!$F$157="Automatic",LN($D$63)-E53*NORMSINV(E50),"Not an input"),"not target")</f>
        <v>1.8206095601357215</v>
      </c>
      <c r="F60" s="19">
        <f>IF($B$1&lt;&gt;4,IF(InputDataA_GeneralAssumptions!$F$157="Automatic",E60+LN(1+F7)-0.5*(F53^2-E53^2),"Not an input"),"not target")</f>
        <v>1.842691089334632</v>
      </c>
      <c r="G60" s="19">
        <f>IF($B$1&lt;&gt;4,IF(InputDataA_GeneralAssumptions!$F$157="Automatic",F60+LN(1+G7)-0.5*(G53^2-F53^2),"Not an input"),"not target")</f>
        <v>1.8649040331906142</v>
      </c>
      <c r="H60" s="19">
        <f>IF($B$1&lt;&gt;4,IF(InputDataA_GeneralAssumptions!$F$157="Automatic",G60+LN(1+H7)-0.5*(H53^2-G53^2),"Not an input"),"not target")</f>
        <v>1.8872323233028496</v>
      </c>
      <c r="I60" s="19">
        <f>IF($B$1&lt;&gt;4,IF(InputDataA_GeneralAssumptions!$F$157="Automatic",H60+LN(1+I7)-0.5*(I53^2-H53^2),"Not an input"),"not target")</f>
        <v>1.9096705899787347</v>
      </c>
      <c r="J60" s="19">
        <f>IF($B$1&lt;&gt;4,IF(InputDataA_GeneralAssumptions!$F$157="Automatic",I60+LN(1+J7)-0.5*(J53^2-I53^2),"Not an input"),"not target")</f>
        <v>1.9322268783518606</v>
      </c>
      <c r="K60" s="19">
        <f>IF($B$1&lt;&gt;4,IF(InputDataA_GeneralAssumptions!$F$157="Automatic",J60+LN(1+K7)-0.5*(K53^2-J53^2),"Not an input"),"not target")</f>
        <v>1.9549070235869954</v>
      </c>
      <c r="L60" s="19">
        <f>IF($B$1&lt;&gt;4,IF(InputDataA_GeneralAssumptions!$F$157="Automatic",K60+LN(1+L7)-0.5*(L53^2-K53^2),"Not an input"),"not target")</f>
        <v>1.9777061198352168</v>
      </c>
      <c r="M60" s="19">
        <f>IF($B$1&lt;&gt;4,IF(InputDataA_GeneralAssumptions!$F$157="Automatic",L60+LN(1+M7)-0.5*(M53^2-L53^2),"Not an input"),"not target")</f>
        <v>2.0006392713872154</v>
      </c>
      <c r="N60" s="19">
        <f>IF($B$1&lt;&gt;4,IF(InputDataA_GeneralAssumptions!$F$157="Automatic",M60+LN(1+N7)-0.5*(N53^2-M53^2),"Not an input"),"not target")</f>
        <v>2.0236880015380492</v>
      </c>
      <c r="O60" s="19">
        <f>IF($B$1&lt;&gt;4,IF(InputDataA_GeneralAssumptions!$F$157="Automatic",N60+LN(1+O7)-0.5*(O53^2-N53^2),"Not an input"),"not target")</f>
        <v>2.0468353766694585</v>
      </c>
      <c r="P60" s="19">
        <f>IF($B$1&lt;&gt;4,IF(InputDataA_GeneralAssumptions!$F$157="Automatic",O60+LN(1+P7)-0.5*(P53^2-O53^2),"Not an input"),"not target")</f>
        <v>2.0700950855751179</v>
      </c>
      <c r="Q60" s="19">
        <f>IF($B$1&lt;&gt;4,IF(InputDataA_GeneralAssumptions!$F$157="Automatic",P60+LN(1+Q7)-0.5*(Q53^2-P53^2),"Not an input"),"not target")</f>
        <v>2.0934774971523975</v>
      </c>
      <c r="R60" s="19">
        <f>IF($B$1&lt;&gt;4,IF(InputDataA_GeneralAssumptions!$F$157="Automatic",Q60+LN(1+R7)-0.5*(R53^2-Q53^2),"Not an input"),"not target")</f>
        <v>2.116993720442371</v>
      </c>
      <c r="S60" s="19">
        <f>IF($B$1&lt;&gt;4,IF(InputDataA_GeneralAssumptions!$F$157="Automatic",R60+LN(1+S7)-0.5*(S53^2-R53^2),"Not an input"),"not target")</f>
        <v>2.1406342314596021</v>
      </c>
      <c r="T60" s="19">
        <f>IF($B$1&lt;&gt;4,IF(InputDataA_GeneralAssumptions!$F$157="Automatic",S60+LN(1+T7)-0.5*(T53^2-S53^2),"Not an input"),"not target")</f>
        <v>2.1644255428541439</v>
      </c>
      <c r="U60" s="19">
        <f>IF($B$1&lt;&gt;4,IF(InputDataA_GeneralAssumptions!$F$157="Automatic",T60+LN(1+U7)-0.5*(U53^2-T53^2),"Not an input"),"not target")</f>
        <v>2.1883985576571727</v>
      </c>
      <c r="V60" s="19">
        <f>IF($B$1&lt;&gt;4,IF(InputDataA_GeneralAssumptions!$F$157="Automatic",U60+LN(1+V7)-0.5*(V53^2-U53^2),"Not an input"),"not target")</f>
        <v>2.2125390123653808</v>
      </c>
      <c r="W60" s="19">
        <f>IF($B$1&lt;&gt;4,IF(InputDataA_GeneralAssumptions!$F$157="Automatic",V60+LN(1+W7)-0.5*(W53^2-V53^2),"Not an input"),"not target")</f>
        <v>2.2368455939793335</v>
      </c>
      <c r="X60" s="19">
        <f>IF($B$1&lt;&gt;4,IF(InputDataA_GeneralAssumptions!$F$157="Automatic",W60+LN(1+X7)-0.5*(X53^2-W53^2),"Not an input"),"not target")</f>
        <v>2.2613380476521892</v>
      </c>
      <c r="Y60" s="19">
        <f>IF($B$1&lt;&gt;4,IF(InputDataA_GeneralAssumptions!$F$157="Automatic",X60+LN(1+Y7)-0.5*(Y53^2-X53^2),"Not an input"),"not target")</f>
        <v>2.2859992306560044</v>
      </c>
      <c r="Z60" s="19">
        <f>IF($B$1&lt;&gt;4,IF(InputDataA_GeneralAssumptions!$F$157="Automatic",Y60+LN(1+Z7)-0.5*(Z53^2-Y53^2),"Not an input"),"not target")</f>
        <v>2.3108251875780907</v>
      </c>
      <c r="AA60" s="19">
        <f>IF($B$1&lt;&gt;4,IF(InputDataA_GeneralAssumptions!$F$157="Automatic",Z60+LN(1+AA7)-0.5*(AA53^2-Z53^2),"Not an input"),"not target")</f>
        <v>2.3358338838435184</v>
      </c>
      <c r="AB60" s="19">
        <f>IF($B$1&lt;&gt;4,IF(InputDataA_GeneralAssumptions!$F$157="Automatic",AA60+LN(1+AB7)-0.5*(AB53^2-AA53^2),"Not an input"),"not target")</f>
        <v>2.3610195437316528</v>
      </c>
      <c r="AC60" s="19">
        <f>IF($B$1&lt;&gt;4,IF(InputDataA_GeneralAssumptions!$F$157="Automatic",AB60+LN(1+AC7)-0.5*(AC53^2-AB53^2),"Not an input"),"not target")</f>
        <v>2.3863662604472626</v>
      </c>
      <c r="AD60" s="19">
        <f>IF($B$1&lt;&gt;4,IF(InputDataA_GeneralAssumptions!$F$157="Automatic",AC60+LN(1+AD7)-0.5*(AD53^2-AC53^2),"Not an input"),"not target")</f>
        <v>2.4118973951188702</v>
      </c>
      <c r="AE60" s="19">
        <f>IF($B$1&lt;&gt;4,IF(InputDataA_GeneralAssumptions!$F$157="Automatic",AD60+LN(1+AE7)-0.5*(AE53^2-AD53^2),"Not an input"),"not target")</f>
        <v>2.4376417315085601</v>
      </c>
      <c r="AF60" s="19">
        <f>IF($B$1&lt;&gt;4,IF(InputDataA_GeneralAssumptions!$F$157="Automatic",AE60+LN(1+AF7)-0.5*(AF53^2-AE53^2),"Not an input"),"not target")</f>
        <v>2.4635836143103016</v>
      </c>
      <c r="AG60" s="19">
        <f>IF($B$1&lt;&gt;4,IF(InputDataA_GeneralAssumptions!$F$157="Automatic",AF60+LN(1+AG7)-0.5*(AG53^2-AF53^2),"Not an input"),"not target")</f>
        <v>2.4897258972147593</v>
      </c>
      <c r="AH60" s="19">
        <f>IF($B$1&lt;&gt;4,IF(InputDataA_GeneralAssumptions!$F$157="Automatic",AG60+LN(1+AH7)-0.5*(AH53^2-AG53^2),"Not an input"),"not target")</f>
        <v>2.5160651172316832</v>
      </c>
      <c r="AI60" s="19">
        <f>IF($B$1&lt;&gt;4,IF(InputDataA_GeneralAssumptions!$F$157="Automatic",AH60+LN(1+AI7)-0.5*(AI53^2-AH53^2),"Not an input"),"not target")</f>
        <v>2.5426098147505818</v>
      </c>
      <c r="AJ60" s="19">
        <f>IF($B$1&lt;&gt;4,IF(InputDataA_GeneralAssumptions!$F$157="Automatic",AI60+LN(1+AJ7)-0.5*(AJ53^2-AI53^2),"Not an input"),"not target")</f>
        <v>2.569351609134507</v>
      </c>
      <c r="AK60" s="19">
        <f>IF($B$1&lt;&gt;4,IF(InputDataA_GeneralAssumptions!$F$157="Automatic",AJ60+LN(1+AK7)-0.5*(AK53^2-AJ53^2),"Not an input"),"not target")</f>
        <v>2.5962962495457074</v>
      </c>
      <c r="AL60" s="19">
        <f>IF($B$1&lt;&gt;4,IF(InputDataA_GeneralAssumptions!$F$157="Automatic",AK60+LN(1+AL7)-0.5*(AL53^2-AK53^2),"Not an input"),"not target")</f>
        <v>2.6234371802427594</v>
      </c>
      <c r="AM60" s="19">
        <f>IF($B$1&lt;&gt;4,IF(InputDataA_GeneralAssumptions!$F$157="Automatic",AL60+LN(1+AM7)-0.5*(AM53^2-AL53^2),"Not an input"),"not target")</f>
        <v>2.6507559357071373</v>
      </c>
      <c r="AN60" s="19">
        <f>IF($B$1&lt;&gt;4,IF(InputDataA_GeneralAssumptions!$F$157="Automatic",AM60+LN(1+AN7)-0.5*(AN53^2-AM53^2),"Not an input"),"not target")</f>
        <v>2.6782693246808971</v>
      </c>
      <c r="AO60" s="19">
        <f>IF($B$1&lt;&gt;4,IF(InputDataA_GeneralAssumptions!$F$157="Automatic",AN60+LN(1+AO7)-0.5*(AO53^2-AN53^2),"Not an input"),"not target")</f>
        <v>2.7059687161671642</v>
      </c>
      <c r="AP60" s="19">
        <f>IF($B$1&lt;&gt;4,IF(InputDataA_GeneralAssumptions!$F$157="Automatic",AO60+LN(1+AP7)-0.5*(AP53^2-AO53^2),"Not an input"),"not target")</f>
        <v>2.7338371866461904</v>
      </c>
      <c r="AQ60" s="19">
        <f>IF($B$1&lt;&gt;4,IF(InputDataA_GeneralAssumptions!$F$157="Automatic",AP60+LN(1+AQ7)-0.5*(AQ53^2-AP53^2),"Not an input"),"not target")</f>
        <v>2.7618738075630191</v>
      </c>
      <c r="AR60" s="19">
        <f>IF($B$1&lt;&gt;4,IF(InputDataA_GeneralAssumptions!$F$157="Automatic",AQ60+LN(1+AR7)-0.5*(AR53^2-AQ53^2),"Not an input"),"not target")</f>
        <v>2.7900780422543505</v>
      </c>
      <c r="AS60" s="19">
        <f>IF($B$1&lt;&gt;4,IF(InputDataA_GeneralAssumptions!$F$157="Automatic",AR60+LN(1+AS7)-0.5*(AS53^2-AR53^2),"Not an input"),"not target")</f>
        <v>2.8184302137661899</v>
      </c>
      <c r="AT60" s="19">
        <f>IF($B$1&lt;&gt;4,IF(InputDataA_GeneralAssumptions!$F$157="Automatic",AS60+LN(1+AT7)-0.5*(AT53^2-AS53^2),"Not an input"),"not target")</f>
        <v>2.8469286573000736</v>
      </c>
      <c r="AU60" s="19">
        <f>IF($B$1&lt;&gt;4,IF(InputDataA_GeneralAssumptions!$F$157="Automatic",AT60+LN(1+AU7)-0.5*(AU53^2-AT53^2),"Not an input"),"not target")</f>
        <v>2.8755599423288229</v>
      </c>
      <c r="AV60" s="19">
        <f>IF($B$1&lt;&gt;4,IF(InputDataA_GeneralAssumptions!$F$157="Automatic",AU60+LN(1+AV7)-0.5*(AV53^2-AU53^2),"Not an input"),"not target")</f>
        <v>2.9043456625268766</v>
      </c>
      <c r="AW60" s="19">
        <f>IF($B$1&lt;&gt;4,IF(InputDataA_GeneralAssumptions!$F$157="Automatic",AV60+LN(1+AW7)-0.5*(AW53^2-AV53^2),"Not an input"),"not target")</f>
        <v>2.9332866143086855</v>
      </c>
      <c r="AX60" s="19">
        <f>IF($B$1&lt;&gt;4,IF(InputDataA_GeneralAssumptions!$F$157="Automatic",AW60+LN(1+AX7)-0.5*(AX53^2-AW53^2),"Not an input"),"not target")</f>
        <v>2.962378297878022</v>
      </c>
      <c r="AY60" s="19">
        <f>IF($B$1&lt;&gt;4,IF(InputDataA_GeneralAssumptions!$F$157="Automatic",AX60+LN(1+AY7)-0.5*(AY53^2-AX53^2),"Not an input"),"not target")</f>
        <v>2.9916377310556719</v>
      </c>
      <c r="AZ60" s="19">
        <f>IF($B$1&lt;&gt;4,IF(InputDataA_GeneralAssumptions!$F$157="Automatic",AY60+LN(1+AZ7)-0.5*(AZ53^2-AY53^2),"Not an input"),"not target")</f>
        <v>3.0210558031955355</v>
      </c>
      <c r="BA60" s="19">
        <f>IF($B$1&lt;&gt;4,IF(InputDataA_GeneralAssumptions!$F$157="Automatic",AZ60+LN(1+BA7)-0.5*(BA53^2-AZ53^2),"Not an input"),"not target")</f>
        <v>3.0506250557599404</v>
      </c>
      <c r="BB60" s="19">
        <f>IF($B$1&lt;&gt;4,IF(InputDataA_GeneralAssumptions!$F$157="Automatic",BA60+LN(1+BB7)-0.5*(BB53^2-BA53^2),"Not an input"),"not target")</f>
        <v>3.0803402580928112</v>
      </c>
      <c r="BC60" s="19">
        <f>IF($B$1&lt;&gt;4,IF(InputDataA_GeneralAssumptions!$F$157="Automatic",BB60+LN(1+BC7)-0.5*(BC53^2-BB53^2),"Not an input"),"not target")</f>
        <v>3.1101962903476168</v>
      </c>
      <c r="BD60" s="19">
        <f>IF($B$1&lt;&gt;4,IF(InputDataA_GeneralAssumptions!$F$157="Automatic",BC60+LN(1+BD7)-0.5*(BD53^2-BC53^2),"Not an input"),"not target")</f>
        <v>3.1401992362429887</v>
      </c>
      <c r="BE60" s="19">
        <f>IF($B$1&lt;&gt;4,IF(InputDataA_GeneralAssumptions!$F$157="Automatic",BD60+LN(1+BE7)-0.5*(BE53^2-BD53^2),"Not an input"),"not target")</f>
        <v>3.1703634198221726</v>
      </c>
      <c r="BF60" s="19">
        <f>IF($B$1&lt;&gt;4,IF(InputDataA_GeneralAssumptions!$F$157="Automatic",BE60+LN(1+BF7)-0.5*(BF53^2-BE53^2),"Not an input"),"not target")</f>
        <v>3.200659721633877</v>
      </c>
      <c r="BG60" s="19">
        <f>IF($B$1&lt;&gt;4,IF(InputDataA_GeneralAssumptions!$F$157="Automatic",BF60+LN(1+BG7)-0.5*(BG53^2-BF53^2),"Not an input"),"not target")</f>
        <v>3.2310554577899357</v>
      </c>
      <c r="BH60" s="19">
        <f>IF($B$1&lt;&gt;4,IF(InputDataA_GeneralAssumptions!$F$157="Automatic",BG60+LN(1+BH7)-0.5*(BH53^2-BG53^2),"Not an input"),"not target")</f>
        <v>3.2615750051918115</v>
      </c>
      <c r="BI60" s="19">
        <f>IF($B$1&lt;&gt;4,IF(InputDataA_GeneralAssumptions!$F$157="Automatic",BH60+LN(1+BI7)-0.5*(BI53^2-BH53^2),"Not an input"),"not target")</f>
        <v>3.2922110027107565</v>
      </c>
      <c r="BJ60" s="19">
        <f>IF($B$1&lt;&gt;4,IF(InputDataA_GeneralAssumptions!$F$157="Automatic",BI60+LN(1+BJ7)-0.5*(BJ53^2-BI53^2),"Not an input"),"not target")</f>
        <v>3.3229737316605181</v>
      </c>
      <c r="BK60" s="19">
        <f>IF($B$1&lt;&gt;4,IF(InputDataA_GeneralAssumptions!$F$157="Automatic",BJ60+LN(1+BK7)-0.5*(BK53^2-BJ53^2),"Not an input"),"not target")</f>
        <v>3.3538780185778898</v>
      </c>
      <c r="BL60" s="19">
        <f>IF($B$1&lt;&gt;4,IF(InputDataA_GeneralAssumptions!$F$157="Automatic",BK60+LN(1+BL7)-0.5*(BL53^2-BK53^2),"Not an input"),"not target")</f>
        <v>3.3849011128693633</v>
      </c>
      <c r="BM60" s="19">
        <f>IF($B$1&lt;&gt;4,IF(InputDataA_GeneralAssumptions!$F$157="Automatic",BL60+LN(1+BM7)-0.5*(BM53^2-BL53^2),"Not an input"),"not target")</f>
        <v>3.4160376580560214</v>
      </c>
      <c r="BN60" s="19">
        <f>IF($B$1&lt;&gt;4,IF(InputDataA_GeneralAssumptions!$F$157="Automatic",BM60+LN(1+BN7)-0.5*(BN53^2-BM53^2),"Not an input"),"not target")</f>
        <v>3.4472832613234239</v>
      </c>
      <c r="BO60" s="19">
        <f>IF($B$1&lt;&gt;4,IF(InputDataA_GeneralAssumptions!$F$157="Automatic",BN60+LN(1+BO7)-0.5*(BO53^2-BN53^2),"Not an input"),"not target")</f>
        <v>3.4786467465142894</v>
      </c>
      <c r="BP60" s="19">
        <f>IF($B$1&lt;&gt;4,IF(InputDataA_GeneralAssumptions!$F$157="Automatic",BO60+LN(1+BP7)-0.5*(BP53^2-BO53^2),"Not an input"),"not target")</f>
        <v>3.5101097419160907</v>
      </c>
      <c r="BQ60" s="19">
        <f>IF($B$1&lt;&gt;4,IF(InputDataA_GeneralAssumptions!$F$157="Automatic",BP60+LN(1+BQ7)-0.5*(BQ53^2-BP53^2),"Not an input"),"not target")</f>
        <v>3.5416746941246005</v>
      </c>
      <c r="BR60" s="19">
        <f>IF($B$1&lt;&gt;4,IF(InputDataA_GeneralAssumptions!$F$157="Automatic",BQ60+LN(1+BR7)-0.5*(BR53^2-BQ53^2),"Not an input"),"not target")</f>
        <v>3.5733483625909832</v>
      </c>
      <c r="BS60" s="19">
        <f>IF($B$1&lt;&gt;4,IF(InputDataA_GeneralAssumptions!$F$157="Automatic",BR60+LN(1+BS7)-0.5*(BS53^2-BR53^2),"Not an input"),"not target")</f>
        <v>3.6051064818324137</v>
      </c>
      <c r="BT60" s="19">
        <f>IF($B$1&lt;&gt;4,IF(InputDataA_GeneralAssumptions!$F$157="Automatic",BS60+LN(1+BT7)-0.5*(BT53^2-BS53^2),"Not an input"),"not target")</f>
        <v>3.6369368583599226</v>
      </c>
      <c r="BU60" s="19">
        <f>IF($B$1&lt;&gt;4,IF(InputDataA_GeneralAssumptions!$F$157="Automatic",BT60+LN(1+BU7)-0.5*(BU53^2-BT53^2),"Not an input"),"not target")</f>
        <v>3.668852418136344</v>
      </c>
      <c r="BV60" s="19">
        <f>IF($B$1&lt;&gt;4,IF(InputDataA_GeneralAssumptions!$F$157="Automatic",BU60+LN(1+BV7)-0.5*(BV53^2-BU53^2),"Not an input"),"not target")</f>
        <v>3.7008394471232631</v>
      </c>
      <c r="BW60" s="19">
        <f>IF($B$1&lt;&gt;4,IF(InputDataA_GeneralAssumptions!$F$157="Automatic",BV60+LN(1+BW7)-0.5*(BW53^2-BV53^2),"Not an input"),"not target")</f>
        <v>3.7328846917900722</v>
      </c>
      <c r="BX60" s="19">
        <f>IF($B$1&lt;&gt;4,IF(InputDataA_GeneralAssumptions!$F$157="Automatic",BW60+LN(1+BX7)-0.5*(BX53^2-BW53^2),"Not an input"),"not target")</f>
        <v>3.7650031272569229</v>
      </c>
      <c r="BY60" s="19">
        <f>IF($B$1&lt;&gt;4,IF(InputDataA_GeneralAssumptions!$F$157="Automatic",BX60+LN(1+BY7)-0.5*(BY53^2-BX53^2),"Not an input"),"not target")</f>
        <v>3.7971825462158804</v>
      </c>
      <c r="BZ60" s="19">
        <f>IF($B$1&lt;&gt;4,IF(InputDataA_GeneralAssumptions!$F$157="Automatic",BY60+LN(1+BZ7)-0.5*(BZ53^2-BY53^2),"Not an input"),"not target")</f>
        <v>3.8294064194233512</v>
      </c>
      <c r="CA60" s="19">
        <f>IF($B$1&lt;&gt;4,IF(InputDataA_GeneralAssumptions!$F$157="Automatic",BZ60+LN(1+CA7)-0.5*(CA53^2-BZ53^2),"Not an input"),"not target")</f>
        <v>3.8616835225476382</v>
      </c>
      <c r="CB60" s="19">
        <f>IF($B$1&lt;&gt;4,IF(InputDataA_GeneralAssumptions!$F$157="Automatic",CA60+LN(1+CB7)-0.5*(CB53^2-CA53^2),"Not an input"),"not target")</f>
        <v>3.8940171875541472</v>
      </c>
      <c r="CC60" s="19">
        <f>IF($B$1&lt;&gt;4,IF(InputDataA_GeneralAssumptions!$F$157="Automatic",CB60+LN(1+CC7)-0.5*(CC53^2-CB53^2),"Not an input"),"not target")</f>
        <v>3.9263948080331379</v>
      </c>
      <c r="CD60" s="19">
        <f>IF($B$1&lt;&gt;4,IF(InputDataA_GeneralAssumptions!$F$157="Automatic",CC60+LN(1+CD7)-0.5*(CD53^2-CC53^2),"Not an input"),"not target")</f>
        <v>3.9588079868307098</v>
      </c>
      <c r="CE60" s="19" t="e">
        <f>IF($B$1&lt;&gt;4,IF(InputDataA_GeneralAssumptions!$F$157="Automatic",CD60+LN(1+CE7)-0.5*(CE53^2-CD53^2),"Not an input"),"not target")</f>
        <v>#VALUE!</v>
      </c>
    </row>
    <row r="61" spans="1:83">
      <c r="B61"/>
      <c r="C61" s="170" t="s">
        <v>650</v>
      </c>
      <c r="D61" s="38" t="s">
        <v>703</v>
      </c>
      <c r="E61" s="19">
        <f>IF($B$1&lt;&gt;4,IF(InputDataA_GeneralAssumptions!$F$157="Automatic",(1/E53)*NORMDIST((LN($D$63)-(E60))/E53,0,1,FALSE)/NORMDIST((LN($D$63)-(E60))/E53,0,1,TRUE),InputDataA_GeneralAssumptions!I158),"not target")</f>
        <v>3.4055711730430982</v>
      </c>
      <c r="F61" s="19">
        <f>IF($B$1&lt;&gt;4,IF(InputDataA_GeneralAssumptions!$F$157="Automatic",(1/F53)*NORMDIST((LN($D$63)-(F60))/F53,0,1,FALSE)/NORMDIST((LN($D$63)-(F60))/F53,0,1,TRUE),InputDataA_GeneralAssumptions!J158),"not target")</f>
        <v>3.4381569756631469</v>
      </c>
      <c r="G61" s="19">
        <f>IF($B$1&lt;&gt;4,IF(InputDataA_GeneralAssumptions!$F$157="Automatic",(1/G53)*NORMDIST((LN($D$63)-(G60))/G53,0,1,FALSE)/NORMDIST((LN($D$63)-(G60))/G53,0,1,TRUE),InputDataA_GeneralAssumptions!K158),"not target")</f>
        <v>3.4709850083711085</v>
      </c>
      <c r="H61" s="19">
        <f>IF($B$1&lt;&gt;4,IF(InputDataA_GeneralAssumptions!$F$157="Automatic",(1/H53)*NORMDIST((LN($D$63)-(H60))/H53,0,1,FALSE)/NORMDIST((LN($D$63)-(H60))/H53,0,1,TRUE),InputDataA_GeneralAssumptions!L158),"not target")</f>
        <v>3.5040314475992647</v>
      </c>
      <c r="I61" s="19">
        <f>IF($B$1&lt;&gt;4,IF(InputDataA_GeneralAssumptions!$F$157="Automatic",(1/I53)*NORMDIST((LN($D$63)-(I60))/I53,0,1,FALSE)/NORMDIST((LN($D$63)-(I60))/I53,0,1,TRUE),InputDataA_GeneralAssumptions!M158),"not target")</f>
        <v>3.5372881951046558</v>
      </c>
      <c r="J61" s="19">
        <f>IF($B$1&lt;&gt;4,IF(InputDataA_GeneralAssumptions!$F$157="Automatic",(1/J53)*NORMDIST((LN($D$63)-(J60))/J53,0,1,FALSE)/NORMDIST((LN($D$63)-(J60))/J53,0,1,TRUE),InputDataA_GeneralAssumptions!N158),"not target")</f>
        <v>3.570767027935446</v>
      </c>
      <c r="K61" s="19">
        <f>IF($B$1&lt;&gt;4,IF(InputDataA_GeneralAssumptions!$F$157="Automatic",(1/K53)*NORMDIST((LN($D$63)-(K60))/K53,0,1,FALSE)/NORMDIST((LN($D$63)-(K60))/K53,0,1,TRUE),InputDataA_GeneralAssumptions!O158),"not target")</f>
        <v>3.6044764985094209</v>
      </c>
      <c r="L61" s="19">
        <f>IF($B$1&lt;&gt;4,IF(InputDataA_GeneralAssumptions!$F$157="Automatic",(1/L53)*NORMDIST((LN($D$63)-(L60))/L53,0,1,FALSE)/NORMDIST((LN($D$63)-(L60))/L53,0,1,TRUE),InputDataA_GeneralAssumptions!P158),"not target")</f>
        <v>3.6384092046147973</v>
      </c>
      <c r="M61" s="19">
        <f>IF($B$1&lt;&gt;4,IF(InputDataA_GeneralAssumptions!$F$157="Automatic",(1/M53)*NORMDIST((LN($D$63)-(M60))/M53,0,1,FALSE)/NORMDIST((LN($D$63)-(M60))/M53,0,1,TRUE),InputDataA_GeneralAssumptions!Q158),"not target")</f>
        <v>3.6725875412776063</v>
      </c>
      <c r="N61" s="19">
        <f>IF($B$1&lt;&gt;4,IF(InputDataA_GeneralAssumptions!$F$157="Automatic",(1/N53)*NORMDIST((LN($D$63)-(N60))/N53,0,1,FALSE)/NORMDIST((LN($D$63)-(N60))/N53,0,1,TRUE),InputDataA_GeneralAssumptions!R158),"not target")</f>
        <v>3.7069838711320937</v>
      </c>
      <c r="O61" s="19">
        <f>IF($B$1&lt;&gt;4,IF(InputDataA_GeneralAssumptions!$F$157="Automatic",(1/O53)*NORMDIST((LN($D$63)-(O60))/O53,0,1,FALSE)/NORMDIST((LN($D$63)-(O60))/O53,0,1,TRUE),InputDataA_GeneralAssumptions!S158),"not target")</f>
        <v>3.7415727136704526</v>
      </c>
      <c r="P61" s="19">
        <f>IF($B$1&lt;&gt;4,IF(InputDataA_GeneralAssumptions!$F$157="Automatic",(1/P53)*NORMDIST((LN($D$63)-(P60))/P53,0,1,FALSE)/NORMDIST((LN($D$63)-(P60))/P53,0,1,TRUE),InputDataA_GeneralAssumptions!T158),"not target")</f>
        <v>3.7763743019894598</v>
      </c>
      <c r="Q61" s="19">
        <f>IF($B$1&lt;&gt;4,IF(InputDataA_GeneralAssumptions!$F$157="Automatic",(1/Q53)*NORMDIST((LN($D$63)-(Q60))/Q53,0,1,FALSE)/NORMDIST((LN($D$63)-(Q60))/Q53,0,1,TRUE),InputDataA_GeneralAssumptions!U158),"not target")</f>
        <v>3.8114039951949552</v>
      </c>
      <c r="R61" s="19">
        <f>IF($B$1&lt;&gt;4,IF(InputDataA_GeneralAssumptions!$F$157="Automatic",(1/R53)*NORMDIST((LN($D$63)-(R60))/R53,0,1,FALSE)/NORMDIST((LN($D$63)-(R60))/R53,0,1,TRUE),InputDataA_GeneralAssumptions!V158),"not target")</f>
        <v>3.8466783378860758</v>
      </c>
      <c r="S61" s="19">
        <f>IF($B$1&lt;&gt;4,IF(InputDataA_GeneralAssumptions!$F$157="Automatic",(1/S53)*NORMDIST((LN($D$63)-(S60))/S53,0,1,FALSE)/NORMDIST((LN($D$63)-(S60))/S53,0,1,TRUE),InputDataA_GeneralAssumptions!W158),"not target")</f>
        <v>3.8821829455540642</v>
      </c>
      <c r="T61" s="19">
        <f>IF($B$1&lt;&gt;4,IF(InputDataA_GeneralAssumptions!$F$157="Automatic",(1/T53)*NORMDIST((LN($D$63)-(T60))/T53,0,1,FALSE)/NORMDIST((LN($D$63)-(T60))/T53,0,1,TRUE),InputDataA_GeneralAssumptions!X158),"not target")</f>
        <v>3.9179575791758419</v>
      </c>
      <c r="U61" s="19">
        <f>IF($B$1&lt;&gt;4,IF(InputDataA_GeneralAssumptions!$F$157="Automatic",(1/U53)*NORMDIST((LN($D$63)-(U60))/U53,0,1,FALSE)/NORMDIST((LN($D$63)-(U60))/U53,0,1,TRUE),InputDataA_GeneralAssumptions!Y158),"not target")</f>
        <v>3.9540487996942657</v>
      </c>
      <c r="V61" s="19">
        <f>IF($B$1&lt;&gt;4,IF(InputDataA_GeneralAssumptions!$F$157="Automatic",(1/V53)*NORMDIST((LN($D$63)-(V60))/V53,0,1,FALSE)/NORMDIST((LN($D$63)-(V60))/V53,0,1,TRUE),InputDataA_GeneralAssumptions!Z158),"not target")</f>
        <v>3.9904352613618115</v>
      </c>
      <c r="W61" s="19">
        <f>IF($B$1&lt;&gt;4,IF(InputDataA_GeneralAssumptions!$F$157="Automatic",(1/W53)*NORMDIST((LN($D$63)-(W60))/W53,0,1,FALSE)/NORMDIST((LN($D$63)-(W60))/W53,0,1,TRUE),InputDataA_GeneralAssumptions!AA158),"not target")</f>
        <v>4.027115061132756</v>
      </c>
      <c r="X61" s="19">
        <f>IF($B$1&lt;&gt;4,IF(InputDataA_GeneralAssumptions!$F$157="Automatic",(1/X53)*NORMDIST((LN($D$63)-(X60))/X53,0,1,FALSE)/NORMDIST((LN($D$63)-(X60))/X53,0,1,TRUE),InputDataA_GeneralAssumptions!AB158),"not target")</f>
        <v>4.0641181102569153</v>
      </c>
      <c r="Y61" s="19">
        <f>IF($B$1&lt;&gt;4,IF(InputDataA_GeneralAssumptions!$F$157="Automatic",(1/Y53)*NORMDIST((LN($D$63)-(Y60))/Y53,0,1,FALSE)/NORMDIST((LN($D$63)-(Y60))/Y53,0,1,TRUE),InputDataA_GeneralAssumptions!AC158),"not target")</f>
        <v>4.1014186213318977</v>
      </c>
      <c r="Z61" s="19">
        <f>IF($B$1&lt;&gt;4,IF(InputDataA_GeneralAssumptions!$F$157="Automatic",(1/Z53)*NORMDIST((LN($D$63)-(Z60))/Z53,0,1,FALSE)/NORMDIST((LN($D$63)-(Z60))/Z53,0,1,TRUE),InputDataA_GeneralAssumptions!AD158),"not target")</f>
        <v>4.1390106593173428</v>
      </c>
      <c r="AA61" s="19">
        <f>IF($B$1&lt;&gt;4,IF(InputDataA_GeneralAssumptions!$F$157="Automatic",(1/AA53)*NORMDIST((LN($D$63)-(AA60))/AA53,0,1,FALSE)/NORMDIST((LN($D$63)-(AA60))/AA53,0,1,TRUE),InputDataA_GeneralAssumptions!AE158),"not target")</f>
        <v>4.176921502141135</v>
      </c>
      <c r="AB61" s="19">
        <f>IF($B$1&lt;&gt;4,IF(InputDataA_GeneralAssumptions!$F$157="Automatic",(1/AB53)*NORMDIST((LN($D$63)-(AB60))/AB53,0,1,FALSE)/NORMDIST((LN($D$63)-(AB60))/AB53,0,1,TRUE),InputDataA_GeneralAssumptions!AF158),"not target")</f>
        <v>4.2151424900380761</v>
      </c>
      <c r="AC61" s="19">
        <f>IF($B$1&lt;&gt;4,IF(InputDataA_GeneralAssumptions!$F$157="Automatic",(1/AC53)*NORMDIST((LN($D$63)-(AC60))/AC53,0,1,FALSE)/NORMDIST((LN($D$63)-(AC60))/AC53,0,1,TRUE),InputDataA_GeneralAssumptions!AG158),"not target")</f>
        <v>4.253649516010503</v>
      </c>
      <c r="AD61" s="19">
        <f>IF($B$1&lt;&gt;4,IF(InputDataA_GeneralAssumptions!$F$157="Automatic",(1/AD53)*NORMDIST((LN($D$63)-(AD60))/AD53,0,1,FALSE)/NORMDIST((LN($D$63)-(AD60))/AD53,0,1,TRUE),InputDataA_GeneralAssumptions!AH158),"not target")</f>
        <v>4.2924781129426677</v>
      </c>
      <c r="AE61" s="19">
        <f>IF($B$1&lt;&gt;4,IF(InputDataA_GeneralAssumptions!$F$157="Automatic",(1/AE53)*NORMDIST((LN($D$63)-(AE60))/AE53,0,1,FALSE)/NORMDIST((LN($D$63)-(AE60))/AE53,0,1,TRUE),InputDataA_GeneralAssumptions!AI158),"not target")</f>
        <v>4.3316722154599949</v>
      </c>
      <c r="AF61" s="19">
        <f>IF($B$1&lt;&gt;4,IF(InputDataA_GeneralAssumptions!$F$157="Automatic",(1/AF53)*NORMDIST((LN($D$63)-(AF60))/AF53,0,1,FALSE)/NORMDIST((LN($D$63)-(AF60))/AF53,0,1,TRUE),InputDataA_GeneralAssumptions!AJ158),"not target")</f>
        <v>4.3712081690401883</v>
      </c>
      <c r="AG61" s="19">
        <f>IF($B$1&lt;&gt;4,IF(InputDataA_GeneralAssumptions!$F$157="Automatic",(1/AG53)*NORMDIST((LN($D$63)-(AG60))/AG53,0,1,FALSE)/NORMDIST((LN($D$63)-(AG60))/AG53,0,1,TRUE),InputDataA_GeneralAssumptions!AK158),"not target")</f>
        <v>4.4110904605929875</v>
      </c>
      <c r="AH61" s="19">
        <f>IF($B$1&lt;&gt;4,IF(InputDataA_GeneralAssumptions!$F$157="Automatic",(1/AH53)*NORMDIST((LN($D$63)-(AH60))/AH53,0,1,FALSE)/NORMDIST((LN($D$63)-(AH60))/AH53,0,1,TRUE),InputDataA_GeneralAssumptions!AL158),"not target")</f>
        <v>4.4513139328033127</v>
      </c>
      <c r="AI61" s="19">
        <f>IF($B$1&lt;&gt;4,IF(InputDataA_GeneralAssumptions!$F$157="Automatic",(1/AI53)*NORMDIST((LN($D$63)-(AI60))/AI53,0,1,FALSE)/NORMDIST((LN($D$63)-(AI60))/AI53,0,1,TRUE),InputDataA_GeneralAssumptions!AM158),"not target")</f>
        <v>4.4918917548962849</v>
      </c>
      <c r="AJ61" s="19">
        <f>IF($B$1&lt;&gt;4,IF(InputDataA_GeneralAssumptions!$F$157="Automatic",(1/AJ53)*NORMDIST((LN($D$63)-(AJ60))/AJ53,0,1,FALSE)/NORMDIST((LN($D$63)-(AJ60))/AJ53,0,1,TRUE),InputDataA_GeneralAssumptions!AN158),"not target")</f>
        <v>4.5328112326937049</v>
      </c>
      <c r="AK61" s="19">
        <f>IF($B$1&lt;&gt;4,IF(InputDataA_GeneralAssumptions!$F$157="Automatic",(1/AK53)*NORMDIST((LN($D$63)-(AK60))/AK53,0,1,FALSE)/NORMDIST((LN($D$63)-(AK60))/AK53,0,1,TRUE),InputDataA_GeneralAssumptions!AO158),"not target")</f>
        <v>4.5740812641773054</v>
      </c>
      <c r="AL61" s="19">
        <f>IF($B$1&lt;&gt;4,IF(InputDataA_GeneralAssumptions!$F$157="Automatic",(1/AL53)*NORMDIST((LN($D$63)-(AL60))/AL53,0,1,FALSE)/NORMDIST((LN($D$63)-(AL60))/AL53,0,1,TRUE),InputDataA_GeneralAssumptions!AP158),"not target")</f>
        <v>4.6156918974805121</v>
      </c>
      <c r="AM61" s="19">
        <f>IF($B$1&lt;&gt;4,IF(InputDataA_GeneralAssumptions!$F$157="Automatic",(1/AM53)*NORMDIST((LN($D$63)-(AM60))/AM53,0,1,FALSE)/NORMDIST((LN($D$63)-(AM60))/AM53,0,1,TRUE),InputDataA_GeneralAssumptions!AQ158),"not target")</f>
        <v>4.657614847873587</v>
      </c>
      <c r="AN61" s="19">
        <f>IF($B$1&lt;&gt;4,IF(InputDataA_GeneralAssumptions!$F$157="Automatic",(1/AN53)*NORMDIST((LN($D$63)-(AN60))/AN53,0,1,FALSE)/NORMDIST((LN($D$63)-(AN60))/AN53,0,1,TRUE),InputDataA_GeneralAssumptions!AR158),"not target")</f>
        <v>4.6998759234935248</v>
      </c>
      <c r="AO61" s="19">
        <f>IF($B$1&lt;&gt;4,IF(InputDataA_GeneralAssumptions!$F$157="Automatic",(1/AO53)*NORMDIST((LN($D$63)-(AO60))/AO53,0,1,FALSE)/NORMDIST((LN($D$63)-(AO60))/AO53,0,1,TRUE),InputDataA_GeneralAssumptions!AS158),"not target")</f>
        <v>4.7424618906941873</v>
      </c>
      <c r="AP61" s="19">
        <f>IF($B$1&lt;&gt;4,IF(InputDataA_GeneralAssumptions!$F$157="Automatic",(1/AP53)*NORMDIST((LN($D$63)-(AP60))/AP53,0,1,FALSE)/NORMDIST((LN($D$63)-(AP60))/AP53,0,1,TRUE),InputDataA_GeneralAssumptions!AT158),"not target")</f>
        <v>4.7853466932432278</v>
      </c>
      <c r="AQ61" s="19">
        <f>IF($B$1&lt;&gt;4,IF(InputDataA_GeneralAssumptions!$F$157="Automatic",(1/AQ53)*NORMDIST((LN($D$63)-(AQ60))/AQ53,0,1,FALSE)/NORMDIST((LN($D$63)-(AQ60))/AQ53,0,1,TRUE),InputDataA_GeneralAssumptions!AU158),"not target")</f>
        <v>4.8285288217940119</v>
      </c>
      <c r="AR61" s="19">
        <f>IF($B$1&lt;&gt;4,IF(InputDataA_GeneralAssumptions!$F$157="Automatic",(1/AR53)*NORMDIST((LN($D$63)-(AR60))/AR53,0,1,FALSE)/NORMDIST((LN($D$63)-(AR60))/AR53,0,1,TRUE),InputDataA_GeneralAssumptions!AV158),"not target")</f>
        <v>4.872007361530347</v>
      </c>
      <c r="AS61" s="19">
        <f>IF($B$1&lt;&gt;4,IF(InputDataA_GeneralAssumptions!$F$157="Automatic",(1/AS53)*NORMDIST((LN($D$63)-(AS60))/AS53,0,1,FALSE)/NORMDIST((LN($D$63)-(AS60))/AS53,0,1,TRUE),InputDataA_GeneralAssumptions!AW158),"not target")</f>
        <v>4.9157518460769438</v>
      </c>
      <c r="AT61" s="19">
        <f>IF($B$1&lt;&gt;4,IF(InputDataA_GeneralAssumptions!$F$157="Automatic",(1/AT53)*NORMDIST((LN($D$63)-(AT60))/AT53,0,1,FALSE)/NORMDIST((LN($D$63)-(AT60))/AT53,0,1,TRUE),InputDataA_GeneralAssumptions!AX158),"not target")</f>
        <v>4.9597595282284761</v>
      </c>
      <c r="AU61" s="19">
        <f>IF($B$1&lt;&gt;4,IF(InputDataA_GeneralAssumptions!$F$157="Automatic",(1/AU53)*NORMDIST((LN($D$63)-(AU60))/AU53,0,1,FALSE)/NORMDIST((LN($D$63)-(AU60))/AU53,0,1,TRUE),InputDataA_GeneralAssumptions!AY158),"not target")</f>
        <v>5.0040094587836483</v>
      </c>
      <c r="AV61" s="19">
        <f>IF($B$1&lt;&gt;4,IF(InputDataA_GeneralAssumptions!$F$157="Automatic",(1/AV53)*NORMDIST((LN($D$63)-(AV60))/AV53,0,1,FALSE)/NORMDIST((LN($D$63)-(AV60))/AV53,0,1,TRUE),InputDataA_GeneralAssumptions!AZ158),"not target")</f>
        <v>5.04853481605016</v>
      </c>
      <c r="AW61" s="19">
        <f>IF($B$1&lt;&gt;4,IF(InputDataA_GeneralAssumptions!$F$157="Automatic",(1/AW53)*NORMDIST((LN($D$63)-(AW60))/AW53,0,1,FALSE)/NORMDIST((LN($D$63)-(AW60))/AW53,0,1,TRUE),InputDataA_GeneralAssumptions!BA158),"not target")</f>
        <v>5.0933366782914637</v>
      </c>
      <c r="AX61" s="19">
        <f>IF($B$1&lt;&gt;4,IF(InputDataA_GeneralAssumptions!$F$157="Automatic",(1/AX53)*NORMDIST((LN($D$63)-(AX60))/AX53,0,1,FALSE)/NORMDIST((LN($D$63)-(AX60))/AX53,0,1,TRUE),InputDataA_GeneralAssumptions!BB158),"not target")</f>
        <v>5.1384079169414525</v>
      </c>
      <c r="AY61" s="19">
        <f>IF($B$1&lt;&gt;4,IF(InputDataA_GeneralAssumptions!$F$157="Automatic",(1/AY53)*NORMDIST((LN($D$63)-(AY60))/AY53,0,1,FALSE)/NORMDIST((LN($D$63)-(AY60))/AY53,0,1,TRUE),InputDataA_GeneralAssumptions!BC158),"not target")</f>
        <v>5.1837747556299956</v>
      </c>
      <c r="AZ61" s="19">
        <f>IF($B$1&lt;&gt;4,IF(InputDataA_GeneralAssumptions!$F$157="Automatic",(1/AZ53)*NORMDIST((LN($D$63)-(AZ60))/AZ53,0,1,FALSE)/NORMDIST((LN($D$63)-(AZ60))/AZ53,0,1,TRUE),InputDataA_GeneralAssumptions!BD158),"not target")</f>
        <v>5.2294229385080842</v>
      </c>
      <c r="BA61" s="19">
        <f>IF($B$1&lt;&gt;4,IF(InputDataA_GeneralAssumptions!$F$157="Automatic",(1/BA53)*NORMDIST((LN($D$63)-(BA60))/BA53,0,1,FALSE)/NORMDIST((LN($D$63)-(BA60))/BA53,0,1,TRUE),InputDataA_GeneralAssumptions!BE158),"not target")</f>
        <v>5.2753407302126769</v>
      </c>
      <c r="BB61" s="19">
        <f>IF($B$1&lt;&gt;4,IF(InputDataA_GeneralAssumptions!$F$157="Automatic",(1/BB53)*NORMDIST((LN($D$63)-(BB60))/BB53,0,1,FALSE)/NORMDIST((LN($D$63)-(BB60))/BB53,0,1,TRUE),InputDataA_GeneralAssumptions!BF158),"not target")</f>
        <v>5.3215198223208287</v>
      </c>
      <c r="BC61" s="19">
        <f>IF($B$1&lt;&gt;4,IF(InputDataA_GeneralAssumptions!$F$157="Automatic",(1/BC53)*NORMDIST((LN($D$63)-(BC60))/BC53,0,1,FALSE)/NORMDIST((LN($D$63)-(BC60))/BC53,0,1,TRUE),InputDataA_GeneralAssumptions!BG158),"not target")</f>
        <v>5.367952053821595</v>
      </c>
      <c r="BD61" s="19">
        <f>IF($B$1&lt;&gt;4,IF(InputDataA_GeneralAssumptions!$F$157="Automatic",(1/BD53)*NORMDIST((LN($D$63)-(BD60))/BD53,0,1,FALSE)/NORMDIST((LN($D$63)-(BD60))/BD53,0,1,TRUE),InputDataA_GeneralAssumptions!BH158),"not target")</f>
        <v>5.4146466830182112</v>
      </c>
      <c r="BE61" s="19">
        <f>IF($B$1&lt;&gt;4,IF(InputDataA_GeneralAssumptions!$F$157="Automatic",(1/BE53)*NORMDIST((LN($D$63)-(BE60))/BE53,0,1,FALSE)/NORMDIST((LN($D$63)-(BE60))/BE53,0,1,TRUE),InputDataA_GeneralAssumptions!BI158),"not target")</f>
        <v>5.4616258336613379</v>
      </c>
      <c r="BF61" s="19">
        <f>IF($B$1&lt;&gt;4,IF(InputDataA_GeneralAssumptions!$F$157="Automatic",(1/BF53)*NORMDIST((LN($D$63)-(BF60))/BF53,0,1,FALSE)/NORMDIST((LN($D$63)-(BF60))/BF53,0,1,TRUE),InputDataA_GeneralAssumptions!BJ158),"not target")</f>
        <v>5.5088439592854881</v>
      </c>
      <c r="BG61" s="19">
        <f>IF($B$1&lt;&gt;4,IF(InputDataA_GeneralAssumptions!$F$157="Automatic",(1/BG53)*NORMDIST((LN($D$63)-(BG60))/BG53,0,1,FALSE)/NORMDIST((LN($D$63)-(BG60))/BG53,0,1,TRUE),InputDataA_GeneralAssumptions!BK158),"not target")</f>
        <v>5.5562498259507631</v>
      </c>
      <c r="BH61" s="19">
        <f>IF($B$1&lt;&gt;4,IF(InputDataA_GeneralAssumptions!$F$157="Automatic",(1/BH53)*NORMDIST((LN($D$63)-(BH60))/BH53,0,1,FALSE)/NORMDIST((LN($D$63)-(BH60))/BH53,0,1,TRUE),InputDataA_GeneralAssumptions!BL158),"not target")</f>
        <v>5.6038811472081802</v>
      </c>
      <c r="BI61" s="19">
        <f>IF($B$1&lt;&gt;4,IF(InputDataA_GeneralAssumptions!$F$157="Automatic",(1/BI53)*NORMDIST((LN($D$63)-(BI60))/BI53,0,1,FALSE)/NORMDIST((LN($D$63)-(BI60))/BI53,0,1,TRUE),InputDataA_GeneralAssumptions!BM158),"not target")</f>
        <v>5.651726159741993</v>
      </c>
      <c r="BJ61" s="19">
        <f>IF($B$1&lt;&gt;4,IF(InputDataA_GeneralAssumptions!$F$157="Automatic",(1/BJ53)*NORMDIST((LN($D$63)-(BJ60))/BJ53,0,1,FALSE)/NORMDIST((LN($D$63)-(BJ60))/BJ53,0,1,TRUE),InputDataA_GeneralAssumptions!BN158),"not target")</f>
        <v>5.6998006521757167</v>
      </c>
      <c r="BK61" s="19">
        <f>IF($B$1&lt;&gt;4,IF(InputDataA_GeneralAssumptions!$F$157="Automatic",(1/BK53)*NORMDIST((LN($D$63)-(BK60))/BK53,0,1,FALSE)/NORMDIST((LN($D$63)-(BK60))/BK53,0,1,TRUE),InputDataA_GeneralAssumptions!BO158),"not target")</f>
        <v>5.748127567176752</v>
      </c>
      <c r="BL61" s="19">
        <f>IF($B$1&lt;&gt;4,IF(InputDataA_GeneralAssumptions!$F$157="Automatic",(1/BL53)*NORMDIST((LN($D$63)-(BL60))/BL53,0,1,FALSE)/NORMDIST((LN($D$63)-(BL60))/BL53,0,1,TRUE),InputDataA_GeneralAssumptions!BP158),"not target")</f>
        <v>5.7966710903874379</v>
      </c>
      <c r="BM61" s="19">
        <f>IF($B$1&lt;&gt;4,IF(InputDataA_GeneralAssumptions!$F$157="Automatic",(1/BM53)*NORMDIST((LN($D$63)-(BM60))/BM53,0,1,FALSE)/NORMDIST((LN($D$63)-(BM60))/BM53,0,1,TRUE),InputDataA_GeneralAssumptions!BQ158),"not target")</f>
        <v>5.845422562721855</v>
      </c>
      <c r="BN61" s="19">
        <f>IF($B$1&lt;&gt;4,IF(InputDataA_GeneralAssumptions!$F$157="Automatic",(1/BN53)*NORMDIST((LN($D$63)-(BN60))/BN53,0,1,FALSE)/NORMDIST((LN($D$63)-(BN60))/BN53,0,1,TRUE),InputDataA_GeneralAssumptions!BR158),"not target")</f>
        <v>5.8943748176716886</v>
      </c>
      <c r="BO61" s="19">
        <f>IF($B$1&lt;&gt;4,IF(InputDataA_GeneralAssumptions!$F$157="Automatic",(1/BO53)*NORMDIST((LN($D$63)-(BO60))/BO53,0,1,FALSE)/NORMDIST((LN($D$63)-(BO60))/BO53,0,1,TRUE),InputDataA_GeneralAssumptions!BS158),"not target")</f>
        <v>5.943541400643813</v>
      </c>
      <c r="BP61" s="19">
        <f>IF($B$1&lt;&gt;4,IF(InputDataA_GeneralAssumptions!$F$157="Automatic",(1/BP53)*NORMDIST((LN($D$63)-(BP60))/BP53,0,1,FALSE)/NORMDIST((LN($D$63)-(BP60))/BP53,0,1,TRUE),InputDataA_GeneralAssumptions!BT158),"not target")</f>
        <v>5.9928932227068694</v>
      </c>
      <c r="BQ61" s="19">
        <f>IF($B$1&lt;&gt;4,IF(InputDataA_GeneralAssumptions!$F$157="Automatic",(1/BQ53)*NORMDIST((LN($D$63)-(BQ60))/BQ53,0,1,FALSE)/NORMDIST((LN($D$63)-(BQ60))/BQ53,0,1,TRUE),InputDataA_GeneralAssumptions!BU158),"not target")</f>
        <v>6.0424338145095069</v>
      </c>
      <c r="BR61" s="19">
        <f>IF($B$1&lt;&gt;4,IF(InputDataA_GeneralAssumptions!$F$157="Automatic",(1/BR53)*NORMDIST((LN($D$63)-(BR60))/BR53,0,1,FALSE)/NORMDIST((LN($D$63)-(BR60))/BR53,0,1,TRUE),InputDataA_GeneralAssumptions!BV158),"not target")</f>
        <v>6.0921734946508588</v>
      </c>
      <c r="BS61" s="19">
        <f>IF($B$1&lt;&gt;4,IF(InputDataA_GeneralAssumptions!$F$157="Automatic",(1/BS53)*NORMDIST((LN($D$63)-(BS60))/BS53,0,1,FALSE)/NORMDIST((LN($D$63)-(BS60))/BS53,0,1,TRUE),InputDataA_GeneralAssumptions!BW158),"not target")</f>
        <v>6.1420738477670138</v>
      </c>
      <c r="BT61" s="19">
        <f>IF($B$1&lt;&gt;4,IF(InputDataA_GeneralAssumptions!$F$157="Automatic",(1/BT53)*NORMDIST((LN($D$63)-(BT60))/BT53,0,1,FALSE)/NORMDIST((LN($D$63)-(BT60))/BT53,0,1,TRUE),InputDataA_GeneralAssumptions!BX158),"not target")</f>
        <v>6.1921153624454872</v>
      </c>
      <c r="BU61" s="19">
        <f>IF($B$1&lt;&gt;4,IF(InputDataA_GeneralAssumptions!$F$157="Automatic",(1/BU53)*NORMDIST((LN($D$63)-(BU60))/BU53,0,1,FALSE)/NORMDIST((LN($D$63)-(BU60))/BU53,0,1,TRUE),InputDataA_GeneralAssumptions!BY158),"not target")</f>
        <v>6.242318014773411</v>
      </c>
      <c r="BV61" s="19">
        <f>IF($B$1&lt;&gt;4,IF(InputDataA_GeneralAssumptions!$F$157="Automatic",(1/BV53)*NORMDIST((LN($D$63)-(BV60))/BV53,0,1,FALSE)/NORMDIST((LN($D$63)-(BV60))/BV53,0,1,TRUE),InputDataA_GeneralAssumptions!BZ158),"not target")</f>
        <v>6.2926598927898496</v>
      </c>
      <c r="BW61" s="19">
        <f>IF($B$1&lt;&gt;4,IF(InputDataA_GeneralAssumptions!$F$157="Automatic",(1/BW53)*NORMDIST((LN($D$63)-(BW60))/BW53,0,1,FALSE)/NORMDIST((LN($D$63)-(BW60))/BW53,0,1,TRUE),InputDataA_GeneralAssumptions!CA158),"not target")</f>
        <v>6.3431197704774513</v>
      </c>
      <c r="BX61" s="19">
        <f>IF($B$1&lt;&gt;4,IF(InputDataA_GeneralAssumptions!$F$157="Automatic",(1/BX53)*NORMDIST((LN($D$63)-(BX60))/BX53,0,1,FALSE)/NORMDIST((LN($D$63)-(BX60))/BX53,0,1,TRUE),InputDataA_GeneralAssumptions!CB158),"not target")</f>
        <v>6.3937208699903074</v>
      </c>
      <c r="BY61" s="19">
        <f>IF($B$1&lt;&gt;4,IF(InputDataA_GeneralAssumptions!$F$157="Automatic",(1/BY53)*NORMDIST((LN($D$63)-(BY60))/BY53,0,1,FALSE)/NORMDIST((LN($D$63)-(BY60))/BY53,0,1,TRUE),InputDataA_GeneralAssumptions!CC158),"not target")</f>
        <v>6.4444436111901506</v>
      </c>
      <c r="BZ61" s="19">
        <f>IF($B$1&lt;&gt;4,IF(InputDataA_GeneralAssumptions!$F$157="Automatic",(1/BZ53)*NORMDIST((LN($D$63)-(BZ60))/BZ53,0,1,FALSE)/NORMDIST((LN($D$63)-(BZ60))/BZ53,0,1,TRUE),InputDataA_GeneralAssumptions!CD158),"not target")</f>
        <v>6.4952615647358662</v>
      </c>
      <c r="CA61" s="19">
        <f>IF($B$1&lt;&gt;4,IF(InputDataA_GeneralAssumptions!$F$157="Automatic",(1/CA53)*NORMDIST((LN($D$63)-(CA60))/CA53,0,1,FALSE)/NORMDIST((LN($D$63)-(CA60))/CA53,0,1,TRUE),InputDataA_GeneralAssumptions!CE158),"not target")</f>
        <v>6.5461881935173016</v>
      </c>
      <c r="CB61" s="19">
        <f>IF($B$1&lt;&gt;4,IF(InputDataA_GeneralAssumptions!$F$157="Automatic",(1/CB53)*NORMDIST((LN($D$63)-(CB60))/CB53,0,1,FALSE)/NORMDIST((LN($D$63)-(CB60))/CB53,0,1,TRUE),InputDataA_GeneralAssumptions!CF158),"not target")</f>
        <v>6.5972283995461884</v>
      </c>
      <c r="CC61" s="19">
        <f>IF($B$1&lt;&gt;4,IF(InputDataA_GeneralAssumptions!$F$157="Automatic",(1/CC53)*NORMDIST((LN($D$63)-(CC60))/CC53,0,1,FALSE)/NORMDIST((LN($D$63)-(CC60))/CC53,0,1,TRUE),InputDataA_GeneralAssumptions!CG158),"not target")</f>
        <v>6.6483619247395511</v>
      </c>
      <c r="CD61" s="19">
        <f>IF($B$1&lt;&gt;4,IF(InputDataA_GeneralAssumptions!$F$157="Automatic",(1/CD53)*NORMDIST((LN($D$63)-(CD60))/CD53,0,1,FALSE)/NORMDIST((LN($D$63)-(CD60))/CD53,0,1,TRUE),InputDataA_GeneralAssumptions!CH158),"not target")</f>
        <v>6.6995751337065856</v>
      </c>
      <c r="CE61" s="19" t="e">
        <f>IF($B$1&lt;&gt;4,IF(InputDataA_GeneralAssumptions!$F$157="Automatic",(1/CE53)*NORMDIST((LN($D$63)-(CE60))/CE53,0,1,FALSE)/NORMDIST((LN($D$63)-(CE60))/CE53,0,1,TRUE),InputDataA_GeneralAssumptions!CI158),"not target")</f>
        <v>#VALUE!</v>
      </c>
    </row>
    <row r="62" spans="1:83">
      <c r="B62"/>
      <c r="C62" s="170" t="s">
        <v>666</v>
      </c>
      <c r="D62" s="38" t="s">
        <v>700</v>
      </c>
      <c r="E62" s="19">
        <f>IF($B$1&lt;&gt;4,E50,"not target")</f>
        <v>0.01</v>
      </c>
      <c r="F62" s="19">
        <f>IF($B$1&lt;&gt;4,IF(InputDataA_GeneralAssumptions!$F$157="Automatic",NORMSDIST((LN($D$63)-F60)/F53),(1-F61*F7)*E62),"not target")</f>
        <v>9.2722418575468674E-3</v>
      </c>
      <c r="G62" s="19">
        <f>IF($B$1&lt;&gt;4,IF(InputDataA_GeneralAssumptions!$F$157="Automatic",NORMSDIST((LN($D$63)-G60)/G53),(1-G61*G7)*F62),"not target")</f>
        <v>8.5873405336546315E-3</v>
      </c>
      <c r="H62" s="19">
        <f>IF($B$1&lt;&gt;4,IF(InputDataA_GeneralAssumptions!$F$157="Automatic",NORMSDIST((LN($D$63)-H60)/H53),(1-H61*H7)*G62),"not target")</f>
        <v>7.9440171127955397E-3</v>
      </c>
      <c r="I62" s="19">
        <f>IF($B$1&lt;&gt;4,IF(InputDataA_GeneralAssumptions!$F$157="Automatic",NORMSDIST((LN($D$63)-I60)/I53),(1-I61*I7)*H62),"not target")</f>
        <v>7.3406079433830538E-3</v>
      </c>
      <c r="J62" s="19">
        <f>IF($B$1&lt;&gt;4,IF(InputDataA_GeneralAssumptions!$F$157="Automatic",NORMSDIST((LN($D$63)-J60)/J53),(1-J61*J7)*I62),"not target")</f>
        <v>6.7751132442505982E-3</v>
      </c>
      <c r="K62" s="19">
        <f>IF($B$1&lt;&gt;4,IF(InputDataA_GeneralAssumptions!$F$157="Automatic",NORMSDIST((LN($D$63)-K60)/K53),(1-K61*K7)*J62),"not target")</f>
        <v>6.2456697704404542E-3</v>
      </c>
      <c r="L62" s="19">
        <f>IF($B$1&lt;&gt;4,IF(InputDataA_GeneralAssumptions!$F$157="Automatic",NORMSDIST((LN($D$63)-L60)/L53),(1-L61*L7)*K62),"not target")</f>
        <v>5.7507072682200077E-3</v>
      </c>
      <c r="M62" s="19">
        <f>IF($B$1&lt;&gt;4,IF(InputDataA_GeneralAssumptions!$F$157="Automatic",NORMSDIST((LN($D$63)-M60)/M53),(1-M61*M7)*L62),"not target")</f>
        <v>5.2882683053631502E-3</v>
      </c>
      <c r="N62" s="19">
        <f>IF($B$1&lt;&gt;4,IF(InputDataA_GeneralAssumptions!$F$157="Automatic",NORMSDIST((LN($D$63)-N60)/N53),(1-N61*N7)*M62),"not target")</f>
        <v>4.8571218570425071E-3</v>
      </c>
      <c r="O62" s="19">
        <f>IF($B$1&lt;&gt;4,IF(InputDataA_GeneralAssumptions!$F$157="Automatic",NORMSDIST((LN($D$63)-O60)/O53),(1-O61*O7)*N62),"not target")</f>
        <v>4.4559437184415454E-3</v>
      </c>
      <c r="P62" s="19">
        <f>IF($B$1&lt;&gt;4,IF(InputDataA_GeneralAssumptions!$F$157="Automatic",NORMSDIST((LN($D$63)-P60)/P53),(1-P61*P7)*O62),"not target")</f>
        <v>4.0828951357249855E-3</v>
      </c>
      <c r="Q62" s="19">
        <f>IF($B$1&lt;&gt;4,IF(InputDataA_GeneralAssumptions!$F$157="Automatic",NORMSDIST((LN($D$63)-Q60)/Q53),(1-Q61*Q7)*P62),"not target")</f>
        <v>3.7363011976481925E-3</v>
      </c>
      <c r="R62" s="19">
        <f>IF($B$1&lt;&gt;4,IF(InputDataA_GeneralAssumptions!$F$157="Automatic",NORMSDIST((LN($D$63)-R60)/R53),(1-R61*R7)*Q62),"not target")</f>
        <v>3.4145702268072371E-3</v>
      </c>
      <c r="S62" s="19">
        <f>IF($B$1&lt;&gt;4,IF(InputDataA_GeneralAssumptions!$F$157="Automatic",NORMSDIST((LN($D$63)-S60)/S53),(1-S61*S7)*R62),"not target")</f>
        <v>3.1164502292168397E-3</v>
      </c>
      <c r="T62" s="19">
        <f>IF($B$1&lt;&gt;4,IF(InputDataA_GeneralAssumptions!$F$157="Automatic",NORMSDIST((LN($D$63)-T60)/T53),(1-T61*T7)*S62),"not target")</f>
        <v>2.8402921220952808E-3</v>
      </c>
      <c r="U62" s="19">
        <f>IF($B$1&lt;&gt;4,IF(InputDataA_GeneralAssumptions!$F$157="Automatic",NORMSDIST((LN($D$63)-U60)/U53),(1-U61*U7)*T62),"not target")</f>
        <v>2.584544103673465E-3</v>
      </c>
      <c r="V62" s="19">
        <f>IF($B$1&lt;&gt;4,IF(InputDataA_GeneralAssumptions!$F$157="Automatic",NORMSDIST((LN($D$63)-V60)/V53),(1-V61*V7)*U62),"not target")</f>
        <v>2.3482197495222901E-3</v>
      </c>
      <c r="W62" s="19">
        <f>IF($B$1&lt;&gt;4,IF(InputDataA_GeneralAssumptions!$F$157="Automatic",NORMSDIST((LN($D$63)-W60)/W53),(1-W61*W7)*V62),"not target")</f>
        <v>2.1302044339375271E-3</v>
      </c>
      <c r="X62" s="19">
        <f>IF($B$1&lt;&gt;4,IF(InputDataA_GeneralAssumptions!$F$157="Automatic",NORMSDIST((LN($D$63)-X60)/X53),(1-X61*X7)*W62),"not target")</f>
        <v>1.9292492998870838E-3</v>
      </c>
      <c r="Y62" s="19">
        <f>IF($B$1&lt;&gt;4,IF(InputDataA_GeneralAssumptions!$F$157="Automatic",NORMSDIST((LN($D$63)-Y60)/Y53),(1-Y61*Y7)*X62),"not target")</f>
        <v>1.7444601750687362E-3</v>
      </c>
      <c r="Z62" s="19">
        <f>IF($B$1&lt;&gt;4,IF(InputDataA_GeneralAssumptions!$F$157="Automatic",NORMSDIST((LN($D$63)-Z60)/Z53),(1-Z61*Z7)*Y62),"not target")</f>
        <v>1.5748451788966421E-3</v>
      </c>
      <c r="AA62" s="19">
        <f>IF($B$1&lt;&gt;4,IF(InputDataA_GeneralAssumptions!$F$157="Automatic",NORMSDIST((LN($D$63)-AA60)/AA53),(1-AA61*AA7)*Z62),"not target")</f>
        <v>1.4193112869205185E-3</v>
      </c>
      <c r="AB62" s="19">
        <f>IF($B$1&lt;&gt;4,IF(InputDataA_GeneralAssumptions!$F$157="Automatic",NORMSDIST((LN($D$63)-AB60)/AB53),(1-AB61*AB7)*AA62),"not target")</f>
        <v>1.2769724430622771E-3</v>
      </c>
      <c r="AC62" s="19">
        <f>IF($B$1&lt;&gt;4,IF(InputDataA_GeneralAssumptions!$F$157="Automatic",NORMSDIST((LN($D$63)-AC60)/AC53),(1-AC61*AC7)*AB62),"not target")</f>
        <v>1.1470162997108482E-3</v>
      </c>
      <c r="AD62" s="19">
        <f>IF($B$1&lt;&gt;4,IF(InputDataA_GeneralAssumptions!$F$157="Automatic",NORMSDIST((LN($D$63)-AD60)/AD53),(1-AD61*AD7)*AC62),"not target")</f>
        <v>1.0284655854323011E-3</v>
      </c>
      <c r="AE62" s="19">
        <f>IF($B$1&lt;&gt;4,IF(InputDataA_GeneralAssumptions!$F$157="Automatic",NORMSDIST((LN($D$63)-AE60)/AE53),(1-AE61*AE7)*AD62),"not target")</f>
        <v>9.2040318817995011E-4</v>
      </c>
      <c r="AF62" s="19">
        <f>IF($B$1&lt;&gt;4,IF(InputDataA_GeneralAssumptions!$F$157="Automatic",NORMSDIST((LN($D$63)-AF60)/AF53),(1-AF61*AF7)*AE62),"not target")</f>
        <v>8.2215369864302576E-4</v>
      </c>
      <c r="AG62" s="19">
        <f>IF($B$1&lt;&gt;4,IF(InputDataA_GeneralAssumptions!$F$157="Automatic",NORMSDIST((LN($D$63)-AG60)/AG53),(1-AG61*AG7)*AF62),"not target")</f>
        <v>7.3299052820988641E-4</v>
      </c>
      <c r="AH62" s="19">
        <f>IF($B$1&lt;&gt;4,IF(InputDataA_GeneralAssumptions!$F$157="Automatic",NORMSDIST((LN($D$63)-AH60)/AH53),(1-AH61*AH7)*AG62),"not target")</f>
        <v>6.5224382655064785E-4</v>
      </c>
      <c r="AI62" s="19">
        <f>IF($B$1&lt;&gt;4,IF(InputDataA_GeneralAssumptions!$F$157="Automatic",NORMSDIST((LN($D$63)-AI60)/AI53),(1-AI61*AI7)*AH62),"not target")</f>
        <v>5.7924249301011526E-4</v>
      </c>
      <c r="AJ62" s="19">
        <f>IF($B$1&lt;&gt;4,IF(InputDataA_GeneralAssumptions!$F$157="Automatic",NORMSDIST((LN($D$63)-AJ60)/AJ53),(1-AJ61*AJ7)*AI62),"not target")</f>
        <v>5.1339879273931579E-4</v>
      </c>
      <c r="AK62" s="19">
        <f>IF($B$1&lt;&gt;4,IF(InputDataA_GeneralAssumptions!$F$157="Automatic",NORMSDIST((LN($D$63)-AK60)/AK53),(1-AK61*AK7)*AJ62),"not target")</f>
        <v>4.5412025179523144E-4</v>
      </c>
      <c r="AL62" s="19">
        <f>IF($B$1&lt;&gt;4,IF(InputDataA_GeneralAssumptions!$F$157="Automatic",NORMSDIST((LN($D$63)-AL60)/AL53),(1-AL61*AL7)*AK62),"not target")</f>
        <v>4.0087618991314244E-4</v>
      </c>
      <c r="AM62" s="19">
        <f>IF($B$1&lt;&gt;4,IF(InputDataA_GeneralAssumptions!$F$157="Automatic",NORMSDIST((LN($D$63)-AM60)/AM53),(1-AM61*AM7)*AL62),"not target")</f>
        <v>3.5318256917994992E-4</v>
      </c>
      <c r="AN62" s="19">
        <f>IF($B$1&lt;&gt;4,IF(InputDataA_GeneralAssumptions!$F$157="Automatic",NORMSDIST((LN($D$63)-AN60)/AN53),(1-AN61*AN7)*AM62),"not target")</f>
        <v>3.1052271798842726E-4</v>
      </c>
      <c r="AO62" s="19">
        <f>IF($B$1&lt;&gt;4,IF(InputDataA_GeneralAssumptions!$F$157="Automatic",NORMSDIST((LN($D$63)-AO60)/AO53),(1-AO61*AO7)*AN62),"not target")</f>
        <v>2.7245777515622771E-4</v>
      </c>
      <c r="AP62" s="19">
        <f>IF($B$1&lt;&gt;4,IF(InputDataA_GeneralAssumptions!$F$157="Automatic",NORMSDIST((LN($D$63)-AP60)/AP53),(1-AP61*AP7)*AO62),"not target")</f>
        <v>2.3858389562254293E-4</v>
      </c>
      <c r="AQ62" s="19">
        <f>IF($B$1&lt;&gt;4,IF(InputDataA_GeneralAssumptions!$F$157="Automatic",NORMSDIST((LN($D$63)-AQ60)/AQ53),(1-AQ61*AQ7)*AP62),"not target")</f>
        <v>2.0850245377805802E-4</v>
      </c>
      <c r="AR62" s="19">
        <f>IF($B$1&lt;&gt;4,IF(InputDataA_GeneralAssumptions!$F$157="Automatic",NORMSDIST((LN($D$63)-AR60)/AR53),(1-AR61*AR7)*AQ62),"not target")</f>
        <v>1.8184465880669755E-4</v>
      </c>
      <c r="AS62" s="19">
        <f>IF($B$1&lt;&gt;4,IF(InputDataA_GeneralAssumptions!$F$157="Automatic",NORMSDIST((LN($D$63)-AS60)/AS53),(1-AS61*AS7)*AR62),"not target")</f>
        <v>1.5828556491039427E-4</v>
      </c>
      <c r="AT62" s="19">
        <f>IF($B$1&lt;&gt;4,IF(InputDataA_GeneralAssumptions!$F$157="Automatic",NORMSDIST((LN($D$63)-AT60)/AT53),(1-AT61*AT7)*AS62),"not target")</f>
        <v>1.3750805694156201E-4</v>
      </c>
      <c r="AU62" s="19">
        <f>IF($B$1&lt;&gt;4,IF(InputDataA_GeneralAssumptions!$F$157="Automatic",NORMSDIST((LN($D$63)-AU60)/AU53),(1-AU61*AU7)*AT62),"not target")</f>
        <v>1.1922886057833245E-4</v>
      </c>
      <c r="AV62" s="19">
        <f>IF($B$1&lt;&gt;4,IF(InputDataA_GeneralAssumptions!$F$157="Automatic",NORMSDIST((LN($D$63)-AV60)/AV53),(1-AV61*AV7)*AU62),"not target")</f>
        <v>1.0316813834092196E-4</v>
      </c>
      <c r="AW62" s="19">
        <f>IF($B$1&lt;&gt;4,IF(InputDataA_GeneralAssumptions!$F$157="Automatic",NORMSDIST((LN($D$63)-AW60)/AW53),(1-AW61*AW7)*AV62),"not target")</f>
        <v>8.9086022559808683E-5</v>
      </c>
      <c r="AX62" s="19">
        <f>IF($B$1&lt;&gt;4,IF(InputDataA_GeneralAssumptions!$F$157="Automatic",NORMSDIST((LN($D$63)-AX60)/AX53),(1-AX61*AX7)*AW62),"not target")</f>
        <v>7.6766872326749019E-5</v>
      </c>
      <c r="AY62" s="19">
        <f>IF($B$1&lt;&gt;4,IF(InputDataA_GeneralAssumptions!$F$157="Automatic",NORMSDIST((LN($D$63)-AY60)/AY53),(1-AY61*AY7)*AX62),"not target")</f>
        <v>6.6007124062163991E-5</v>
      </c>
      <c r="AZ62" s="19">
        <f>IF($B$1&lt;&gt;4,IF(InputDataA_GeneralAssumptions!$F$157="Automatic",NORMSDIST((LN($D$63)-AZ60)/AZ53),(1-AZ61*AZ7)*AY62),"not target")</f>
        <v>5.6633159022516887E-5</v>
      </c>
      <c r="BA62" s="19">
        <f>IF($B$1&lt;&gt;4,IF(InputDataA_GeneralAssumptions!$F$157="Automatic",NORMSDIST((LN($D$63)-BA60)/BA53),(1-BA61*BA7)*AZ62),"not target")</f>
        <v>4.8486516197061986E-5</v>
      </c>
      <c r="BB62" s="19">
        <f>IF($B$1&lt;&gt;4,IF(InputDataA_GeneralAssumptions!$F$157="Automatic",NORMSDIST((LN($D$63)-BB60)/BB53),(1-BB61*BB7)*BA62),"not target")</f>
        <v>4.1423232717574615E-5</v>
      </c>
      <c r="BC62" s="19">
        <f>IF($B$1&lt;&gt;4,IF(InputDataA_GeneralAssumptions!$F$157="Automatic",NORMSDIST((LN($D$63)-BC60)/BC53),(1-BC61*BC7)*BB62),"not target")</f>
        <v>3.531364299024972E-5</v>
      </c>
      <c r="BD62" s="19">
        <f>IF($B$1&lt;&gt;4,IF(InputDataA_GeneralAssumptions!$F$157="Automatic",NORMSDIST((LN($D$63)-BD60)/BD53),(1-BD61*BD7)*BC62),"not target")</f>
        <v>3.0039542501499129E-5</v>
      </c>
      <c r="BE62" s="19">
        <f>IF($B$1&lt;&gt;4,IF(InputDataA_GeneralAssumptions!$F$157="Automatic",NORMSDIST((LN($D$63)-BE60)/BE53),(1-BE61*BE7)*BD62),"not target")</f>
        <v>2.5494882365895651E-5</v>
      </c>
      <c r="BF62" s="19">
        <f>IF($B$1&lt;&gt;4,IF(InputDataA_GeneralAssumptions!$F$157="Automatic",NORMSDIST((LN($D$63)-BF60)/BF53),(1-BF61*BF7)*BE62),"not target")</f>
        <v>2.1591408732977816E-5</v>
      </c>
      <c r="BG62" s="19">
        <f>IF($B$1&lt;&gt;4,IF(InputDataA_GeneralAssumptions!$F$157="Automatic",NORMSDIST((LN($D$63)-BG60)/BG53),(1-BG61*BG7)*BF62),"not target")</f>
        <v>1.8249355026646971E-5</v>
      </c>
      <c r="BH62" s="19">
        <f>IF($B$1&lt;&gt;4,IF(InputDataA_GeneralAssumptions!$F$157="Automatic",NORMSDIST((LN($D$63)-BH60)/BH53),(1-BH61*BH7)*BG62),"not target")</f>
        <v>1.5391705291770091E-5</v>
      </c>
      <c r="BI62" s="19">
        <f>IF($B$1&lt;&gt;4,IF(InputDataA_GeneralAssumptions!$F$157="Automatic",NORMSDIST((LN($D$63)-BI60)/BI53),(1-BI61*BI7)*BH62),"not target")</f>
        <v>1.2954140270086457E-5</v>
      </c>
      <c r="BJ62" s="19">
        <f>IF($B$1&lt;&gt;4,IF(InputDataA_GeneralAssumptions!$F$157="Automatic",NORMSDIST((LN($D$63)-BJ60)/BJ53),(1-BJ61*BJ7)*BI62),"not target")</f>
        <v>1.0878774073767536E-5</v>
      </c>
      <c r="BK62" s="19">
        <f>IF($B$1&lt;&gt;4,IF(InputDataA_GeneralAssumptions!$F$157="Automatic",NORMSDIST((LN($D$63)-BK60)/BK53),(1-BK61*BK7)*BJ62),"not target")</f>
        <v>9.1149744824281747E-6</v>
      </c>
      <c r="BL62" s="19">
        <f>IF($B$1&lt;&gt;4,IF(InputDataA_GeneralAssumptions!$F$157="Automatic",NORMSDIST((LN($D$63)-BL60)/BL53),(1-BL61*BL7)*BK62),"not target")</f>
        <v>7.6204924910015603E-6</v>
      </c>
      <c r="BM62" s="19">
        <f>IF($B$1&lt;&gt;4,IF(InputDataA_GeneralAssumptions!$F$157="Automatic",NORMSDIST((LN($D$63)-BM60)/BM53),(1-BM61*BM7)*BL62),"not target")</f>
        <v>6.3572366231593568E-6</v>
      </c>
      <c r="BN62" s="19">
        <f>IF($B$1&lt;&gt;4,IF(InputDataA_GeneralAssumptions!$F$157="Automatic",NORMSDIST((LN($D$63)-BN60)/BN53),(1-BN61*BN7)*BM62),"not target")</f>
        <v>5.2919422926544971E-6</v>
      </c>
      <c r="BO62" s="19">
        <f>IF($B$1&lt;&gt;4,IF(InputDataA_GeneralAssumptions!$F$157="Automatic",NORMSDIST((LN($D$63)-BO60)/BO53),(1-BO61*BO7)*BN62),"not target")</f>
        <v>4.3953460418862554E-6</v>
      </c>
      <c r="BP62" s="19">
        <f>IF($B$1&lt;&gt;4,IF(InputDataA_GeneralAssumptions!$F$157="Automatic",NORMSDIST((LN($D$63)-BP60)/BP53),(1-BP61*BP7)*BO62),"not target")</f>
        <v>3.6428572975733921E-6</v>
      </c>
      <c r="BQ62" s="19">
        <f>IF($B$1&lt;&gt;4,IF(InputDataA_GeneralAssumptions!$F$157="Automatic",NORMSDIST((LN($D$63)-BQ60)/BQ53),(1-BQ61*BQ7)*BP62),"not target")</f>
        <v>3.0126532215187772E-6</v>
      </c>
      <c r="BR62" s="19">
        <f>IF($B$1&lt;&gt;4,IF(InputDataA_GeneralAssumptions!$F$157="Automatic",NORMSDIST((LN($D$63)-BR60)/BR53),(1-BR61*BR7)*BQ62),"not target")</f>
        <v>2.4859315772823257E-6</v>
      </c>
      <c r="BS62" s="19">
        <f>IF($B$1&lt;&gt;4,IF(InputDataA_GeneralAssumptions!$F$157="Automatic",NORMSDIST((LN($D$63)-BS60)/BS53),(1-BS61*BS7)*BR62),"not target")</f>
        <v>2.0470079699002157E-6</v>
      </c>
      <c r="BT62" s="19">
        <f>IF($B$1&lt;&gt;4,IF(InputDataA_GeneralAssumptions!$F$157="Automatic",NORMSDIST((LN($D$63)-BT60)/BT53),(1-BT61*BT7)*BS62),"not target")</f>
        <v>1.6821594070667204E-6</v>
      </c>
      <c r="BU62" s="19">
        <f>IF($B$1&lt;&gt;4,IF(InputDataA_GeneralAssumptions!$F$157="Automatic",NORMSDIST((LN($D$63)-BU60)/BU53),(1-BU61*BU7)*BT62),"not target")</f>
        <v>1.3794052807355867E-6</v>
      </c>
      <c r="BV62" s="19">
        <f>IF($B$1&lt;&gt;4,IF(InputDataA_GeneralAssumptions!$F$157="Automatic",NORMSDIST((LN($D$63)-BV60)/BV53),(1-BV61*BV7)*BU62),"not target")</f>
        <v>1.1288215023980525E-6</v>
      </c>
      <c r="BW62" s="19">
        <f>IF($B$1&lt;&gt;4,IF(InputDataA_GeneralAssumptions!$F$157="Automatic",NORMSDIST((LN($D$63)-BW60)/BW53),(1-BW61*BW7)*BV62),"not target")</f>
        <v>9.2193174693622454E-7</v>
      </c>
      <c r="BX62" s="19">
        <f>IF($B$1&lt;&gt;4,IF(InputDataA_GeneralAssumptions!$F$157="Automatic",NORMSDIST((LN($D$63)-BX60)/BX53),(1-BX61*BX7)*BW62),"not target")</f>
        <v>7.5139205948658042E-7</v>
      </c>
      <c r="BY62" s="19">
        <f>IF($B$1&lt;&gt;4,IF(InputDataA_GeneralAssumptions!$F$157="Automatic",NORMSDIST((LN($D$63)-BY60)/BY53),(1-BY61*BY7)*BX62),"not target")</f>
        <v>6.1116397620013488E-7</v>
      </c>
      <c r="BZ62" s="19">
        <f>IF($B$1&lt;&gt;4,IF(InputDataA_GeneralAssumptions!$F$157="Automatic",NORMSDIST((LN($D$63)-BZ60)/BZ53),(1-BZ61*BZ7)*BY62),"not target")</f>
        <v>4.9615166395241888E-7</v>
      </c>
      <c r="CA62" s="19">
        <f>IF($B$1&lt;&gt;4,IF(InputDataA_GeneralAssumptions!$F$157="Automatic",NORMSDIST((LN($D$63)-CA60)/CA53),(1-CA61*CA7)*BZ62),"not target")</f>
        <v>4.019837281804254E-7</v>
      </c>
      <c r="CB62" s="19">
        <f>IF($B$1&lt;&gt;4,IF(InputDataA_GeneralAssumptions!$F$157="Automatic",NORMSDIST((LN($D$63)-CB60)/CB53),(1-CB61*CB7)*CA62),"not target")</f>
        <v>3.2503220217673235E-7</v>
      </c>
      <c r="CC62" s="19">
        <f>IF($B$1&lt;&gt;4,IF(InputDataA_GeneralAssumptions!$F$157="Automatic",NORMSDIST((LN($D$63)-CC60)/CC53),(1-CC61*CC7)*CB62),"not target")</f>
        <v>2.6230133508183994E-7</v>
      </c>
      <c r="CD62" s="19">
        <f>IF($B$1&lt;&gt;4,IF(InputDataA_GeneralAssumptions!$F$157="Automatic",NORMSDIST((LN($D$63)-CD60)/CD53),(1-CD61*CD7)*CC62),"not target")</f>
        <v>2.1127688079425113E-7</v>
      </c>
      <c r="CE62" s="19" t="e">
        <f>IF($B$1&lt;&gt;4,IF(InputDataA_GeneralAssumptions!$F$157="Automatic",NORMSDIST((LN($D$63)-CE60)/CE53),(1-CE61*CE7)*CD62),"not target")</f>
        <v>#VALUE!</v>
      </c>
    </row>
    <row r="63" spans="1:83">
      <c r="A63"/>
      <c r="B63"/>
      <c r="C63" s="489" t="s">
        <v>976</v>
      </c>
      <c r="D63" s="230">
        <v>1</v>
      </c>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row>
    <row r="64" spans="1:83">
      <c r="C64" s="233" t="s">
        <v>706</v>
      </c>
    </row>
    <row r="65" spans="2:83">
      <c r="C65" s="170" t="s">
        <v>704</v>
      </c>
      <c r="D65" s="38" t="s">
        <v>705</v>
      </c>
      <c r="E65" s="19">
        <f>IF($B$1=4,IF(InputDataA_GeneralAssumptions!$F$157="Automatic",(1/E53)*NORMDIST((LN($D$63)-E56)/E53,0,1,FALSE),E57*E17),IF(InputDataA_GeneralAssumptions!$F$157="Automatic",(1/E53)*NORMDIST((LN($D$63)-E60)/E53,0,1,FALSE),E61*E62))</f>
        <v>3.4055711730430975E-2</v>
      </c>
      <c r="F65" s="19">
        <f>IF($B$1=4,IF(InputDataA_GeneralAssumptions!$F$157="Automatic",(1/F53)*NORMDIST((LN($D$63)-F56)/F53,0,1,FALSE),F57*F17),IF(InputDataA_GeneralAssumptions!$F$157="Automatic",(1/F53)*NORMDIST((LN($D$63)-F60)/F53,0,1,FALSE),F61*F62))</f>
        <v>3.1879423022560575E-2</v>
      </c>
      <c r="G65" s="19">
        <f>IF($B$1=4,IF(InputDataA_GeneralAssumptions!$F$157="Automatic",(1/G53)*NORMDIST((LN($D$63)-G56)/G53,0,1,FALSE),G57*G17),IF(InputDataA_GeneralAssumptions!$F$157="Automatic",(1/G53)*NORMDIST((LN($D$63)-G60)/G53,0,1,FALSE),G61*G62))</f>
        <v>2.9806530254092779E-2</v>
      </c>
      <c r="H65" s="19">
        <f>IF($B$1=4,IF(InputDataA_GeneralAssumptions!$F$157="Automatic",(1/H53)*NORMDIST((LN($D$63)-H56)/H53,0,1,FALSE),H57*H17),IF(InputDataA_GeneralAssumptions!$F$157="Automatic",(1/H53)*NORMDIST((LN($D$63)-H60)/H53,0,1,FALSE),H61*H62))</f>
        <v>2.7836085783502287E-2</v>
      </c>
      <c r="I65" s="19">
        <f>IF($B$1=4,IF(InputDataA_GeneralAssumptions!$F$157="Automatic",(1/I53)*NORMDIST((LN($D$63)-I56)/I53,0,1,FALSE),I57*I17),IF(InputDataA_GeneralAssumptions!$F$157="Automatic",(1/I53)*NORMDIST((LN($D$63)-I60)/I53,0,1,FALSE),I61*I62))</f>
        <v>2.5965845823020341E-2</v>
      </c>
      <c r="J65" s="19">
        <f>IF($B$1=4,IF(InputDataA_GeneralAssumptions!$F$157="Automatic",(1/J53)*NORMDIST((LN($D$63)-J56)/J53,0,1,FALSE),J57*J17),IF(InputDataA_GeneralAssumptions!$F$157="Automatic",(1/J53)*NORMDIST((LN($D$63)-J60)/J53,0,1,FALSE),J61*J62))</f>
        <v>2.4192350983098784E-2</v>
      </c>
      <c r="K65" s="19">
        <f>IF($B$1=4,IF(InputDataA_GeneralAssumptions!$F$157="Automatic",(1/K53)*NORMDIST((LN($D$63)-K56)/K53,0,1,FALSE),K57*K17),IF(InputDataA_GeneralAssumptions!$F$157="Automatic",(1/K53)*NORMDIST((LN($D$63)-K60)/K53,0,1,FALSE),K61*K62))</f>
        <v>2.2512369905003347E-2</v>
      </c>
      <c r="L65" s="19">
        <f>IF($B$1=4,IF(InputDataA_GeneralAssumptions!$F$157="Automatic",(1/L53)*NORMDIST((LN($D$63)-L56)/L53,0,1,FALSE),L57*L17),IF(InputDataA_GeneralAssumptions!$F$157="Automatic",(1/L53)*NORMDIST((LN($D$63)-L60)/L53,0,1,FALSE),L61*L62))</f>
        <v>2.0923426257736893E-2</v>
      </c>
      <c r="M65" s="19">
        <f>IF($B$1=4,IF(InputDataA_GeneralAssumptions!$F$157="Automatic",(1/M53)*NORMDIST((LN($D$63)-M56)/M53,0,1,FALSE),M57*M17),IF(InputDataA_GeneralAssumptions!$F$157="Automatic",(1/M53)*NORMDIST((LN($D$63)-M60)/M53,0,1,FALSE),M61*M62))</f>
        <v>1.9421628293209946E-2</v>
      </c>
      <c r="N65" s="19">
        <f>IF($B$1=4,IF(InputDataA_GeneralAssumptions!$F$157="Automatic",(1/N53)*NORMDIST((LN($D$63)-N56)/N53,0,1,FALSE),N57*N17),IF(InputDataA_GeneralAssumptions!$F$157="Automatic",(1/N53)*NORMDIST((LN($D$63)-N60)/N53,0,1,FALSE),N61*N62))</f>
        <v>1.8005272384179736E-2</v>
      </c>
      <c r="O65" s="19">
        <f>IF($B$1=4,IF(InputDataA_GeneralAssumptions!$F$157="Automatic",(1/O53)*NORMDIST((LN($D$63)-O56)/O53,0,1,FALSE),O57*O17),IF(InputDataA_GeneralAssumptions!$F$157="Automatic",(1/O53)*NORMDIST((LN($D$63)-O60)/O53,0,1,FALSE),O61*O62))</f>
        <v>1.667223743057214E-2</v>
      </c>
      <c r="P65" s="19">
        <f>IF($B$1=4,IF(InputDataA_GeneralAssumptions!$F$157="Automatic",(1/P53)*NORMDIST((LN($D$63)-P56)/P53,0,1,FALSE),P57*P17),IF(InputDataA_GeneralAssumptions!$F$157="Automatic",(1/P53)*NORMDIST((LN($D$63)-P60)/P53,0,1,FALSE),P61*P62))</f>
        <v>1.5418540268269602E-2</v>
      </c>
      <c r="Q65" s="19">
        <f>IF($B$1=4,IF(InputDataA_GeneralAssumptions!$F$157="Automatic",(1/Q53)*NORMDIST((LN($D$63)-Q56)/Q53,0,1,FALSE),Q57*Q17),IF(InputDataA_GeneralAssumptions!$F$157="Automatic",(1/Q53)*NORMDIST((LN($D$63)-Q60)/Q53,0,1,FALSE),Q61*Q62))</f>
        <v>1.4240553311968017E-2</v>
      </c>
      <c r="R65" s="19">
        <f>IF($B$1=4,IF(InputDataA_GeneralAssumptions!$F$157="Automatic",(1/R53)*NORMDIST((LN($D$63)-R56)/R53,0,1,FALSE),R57*R17),IF(InputDataA_GeneralAssumptions!$F$157="Automatic",(1/R53)*NORMDIST((LN($D$63)-R60)/R53,0,1,FALSE),R61*R62))</f>
        <v>1.3134753324650144E-2</v>
      </c>
      <c r="S65" s="19">
        <f>IF($B$1=4,IF(InputDataA_GeneralAssumptions!$F$157="Automatic",(1/S53)*NORMDIST((LN($D$63)-S56)/S53,0,1,FALSE),S57*S17),IF(InputDataA_GeneralAssumptions!$F$157="Automatic",(1/S53)*NORMDIST((LN($D$63)-S60)/S53,0,1,FALSE),S61*S62))</f>
        <v>1.2098629930533669E-2</v>
      </c>
      <c r="T65" s="19">
        <f>IF($B$1=4,IF(InputDataA_GeneralAssumptions!$F$157="Automatic",(1/T53)*NORMDIST((LN($D$63)-T56)/T53,0,1,FALSE),T57*T17),IF(InputDataA_GeneralAssumptions!$F$157="Automatic",(1/T53)*NORMDIST((LN($D$63)-T60)/T53,0,1,FALSE),T61*T62))</f>
        <v>1.1128144046836642E-2</v>
      </c>
      <c r="U65" s="19">
        <f>IF($B$1=4,IF(InputDataA_GeneralAssumptions!$F$157="Automatic",(1/U53)*NORMDIST((LN($D$63)-U56)/U53,0,1,FALSE),U57*U17),IF(InputDataA_GeneralAssumptions!$F$157="Automatic",(1/U53)*NORMDIST((LN($D$63)-U60)/U53,0,1,FALSE),U61*U62))</f>
        <v>1.0219413510886956E-2</v>
      </c>
      <c r="V65" s="19">
        <f>IF($B$1=4,IF(InputDataA_GeneralAssumptions!$F$157="Automatic",(1/V53)*NORMDIST((LN($D$63)-V56)/V53,0,1,FALSE),V57*V17),IF(InputDataA_GeneralAssumptions!$F$157="Automatic",(1/V53)*NORMDIST((LN($D$63)-V60)/V53,0,1,FALSE),V61*V62))</f>
        <v>9.3704188899199469E-3</v>
      </c>
      <c r="W65" s="19">
        <f>IF($B$1=4,IF(InputDataA_GeneralAssumptions!$F$157="Automatic",(1/W53)*NORMDIST((LN($D$63)-W56)/W53,0,1,FALSE),W57*W17),IF(InputDataA_GeneralAssumptions!$F$157="Automatic",(1/W53)*NORMDIST((LN($D$63)-W60)/W53,0,1,FALSE),W61*W62))</f>
        <v>8.578578359201592E-3</v>
      </c>
      <c r="X65" s="19">
        <f>IF($B$1=4,IF(InputDataA_GeneralAssumptions!$F$157="Automatic",(1/X53)*NORMDIST((LN($D$63)-X56)/X53,0,1,FALSE),X57*X17),IF(InputDataA_GeneralAssumptions!$F$157="Automatic",(1/X53)*NORMDIST((LN($D$63)-X60)/X53,0,1,FALSE),X61*X62))</f>
        <v>7.8406970188715716E-3</v>
      </c>
      <c r="Y65" s="19">
        <f>IF($B$1=4,IF(InputDataA_GeneralAssumptions!$F$157="Automatic",(1/Y53)*NORMDIST((LN($D$63)-Y56)/Y53,0,1,FALSE),Y57*Y17),IF(InputDataA_GeneralAssumptions!$F$157="Automatic",(1/Y53)*NORMDIST((LN($D$63)-Y60)/Y53,0,1,FALSE),Y61*Y62))</f>
        <v>7.1547614461988165E-3</v>
      </c>
      <c r="Z65" s="19">
        <f>IF($B$1=4,IF(InputDataA_GeneralAssumptions!$F$157="Automatic",(1/Z53)*NORMDIST((LN($D$63)-Z56)/Z53,0,1,FALSE),Z57*Z17),IF(InputDataA_GeneralAssumptions!$F$157="Automatic",(1/Z53)*NORMDIST((LN($D$63)-Z60)/Z53,0,1,FALSE),Z61*Z62))</f>
        <v>6.5183009822277291E-3</v>
      </c>
      <c r="AA65" s="19">
        <f>IF($B$1=4,IF(InputDataA_GeneralAssumptions!$F$157="Automatic",(1/AA53)*NORMDIST((LN($D$63)-AA56)/AA53,0,1,FALSE),AA57*AA17),IF(InputDataA_GeneralAssumptions!$F$157="Automatic",(1/AA53)*NORMDIST((LN($D$63)-AA60)/AA53,0,1,FALSE),AA61*AA62))</f>
        <v>5.9283518325699202E-3</v>
      </c>
      <c r="AB65" s="19">
        <f>IF($B$1=4,IF(InputDataA_GeneralAssumptions!$F$157="Automatic",(1/AB53)*NORMDIST((LN($D$63)-AB56)/AB53,0,1,FALSE),AB57*AB17),IF(InputDataA_GeneralAssumptions!$F$157="Automatic",(1/AB53)*NORMDIST((LN($D$63)-AB60)/AB53,0,1,FALSE),AB61*AB62))</f>
        <v>5.382620803359532E-3</v>
      </c>
      <c r="AC65" s="19">
        <f>IF($B$1=4,IF(InputDataA_GeneralAssumptions!$F$157="Automatic",(1/AC53)*NORMDIST((LN($D$63)-AC56)/AC53,0,1,FALSE),AC57*AC17),IF(InputDataA_GeneralAssumptions!$F$157="Automatic",(1/AC53)*NORMDIST((LN($D$63)-AC60)/AC53,0,1,FALSE),AC61*AC62))</f>
        <v>4.8790053281212078E-3</v>
      </c>
      <c r="AD65" s="19">
        <f>IF($B$1=4,IF(InputDataA_GeneralAssumptions!$F$157="Automatic",(1/AD53)*NORMDIST((LN($D$63)-AD56)/AD53,0,1,FALSE),AD57*AD17),IF(InputDataA_GeneralAssumptions!$F$157="Automatic",(1/AD53)*NORMDIST((LN($D$63)-AD60)/AD53,0,1,FALSE),AD61*AD62))</f>
        <v>4.4146660153829191E-3</v>
      </c>
      <c r="AE65" s="19">
        <f>IF($B$1=4,IF(InputDataA_GeneralAssumptions!$F$157="Automatic",(1/AE53)*NORMDIST((LN($D$63)-AE56)/AE53,0,1,FALSE),AE57*AE17),IF(InputDataA_GeneralAssumptions!$F$157="Automatic",(1/AE53)*NORMDIST((LN($D$63)-AE60)/AE53,0,1,FALSE),AE61*AE62))</f>
        <v>3.9868849172598874E-3</v>
      </c>
      <c r="AF65" s="19">
        <f>IF($B$1=4,IF(InputDataA_GeneralAssumptions!$F$157="Automatic",(1/AF53)*NORMDIST((LN($D$63)-AF56)/AF53,0,1,FALSE),AF57*AF17),IF(InputDataA_GeneralAssumptions!$F$157="Automatic",(1/AF53)*NORMDIST((LN($D$63)-AF60)/AF53,0,1,FALSE),AF61*AF62))</f>
        <v>3.5938049637149997E-3</v>
      </c>
      <c r="AG65" s="19">
        <f>IF($B$1=4,IF(InputDataA_GeneralAssumptions!$F$157="Automatic",(1/AG53)*NORMDIST((LN($D$63)-AG56)/AG53,0,1,FALSE),AG57*AG17),IF(InputDataA_GeneralAssumptions!$F$157="Automatic",(1/AG53)*NORMDIST((LN($D$63)-AG60)/AG53,0,1,FALSE),AG61*AG62))</f>
        <v>3.2332875266916448E-3</v>
      </c>
      <c r="AH65" s="19">
        <f>IF($B$1=4,IF(InputDataA_GeneralAssumptions!$F$157="Automatic",(1/AH53)*NORMDIST((LN($D$63)-AH56)/AH53,0,1,FALSE),AH57*AH17),IF(InputDataA_GeneralAssumptions!$F$157="Automatic",(1/AH53)*NORMDIST((LN($D$63)-AH60)/AH53,0,1,FALSE),AH61*AH62))</f>
        <v>2.9033420327098463E-3</v>
      </c>
      <c r="AI65" s="19">
        <f>IF($B$1=4,IF(InputDataA_GeneralAssumptions!$F$157="Automatic",(1/AI53)*NORMDIST((LN($D$63)-AI56)/AI53,0,1,FALSE),AI57*AI17),IF(InputDataA_GeneralAssumptions!$F$157="Automatic",(1/AI53)*NORMDIST((LN($D$63)-AI60)/AI53,0,1,FALSE),AI61*AI62))</f>
        <v>2.6018945784377057E-3</v>
      </c>
      <c r="AJ65" s="19">
        <f>IF($B$1=4,IF(InputDataA_GeneralAssumptions!$F$157="Automatic",(1/AJ53)*NORMDIST((LN($D$63)-AJ56)/AJ53,0,1,FALSE),AJ57*AJ17),IF(InputDataA_GeneralAssumptions!$F$157="Automatic",(1/AJ53)*NORMDIST((LN($D$63)-AJ60)/AJ53,0,1,FALSE),AJ61*AJ62))</f>
        <v>2.3271398145801579E-3</v>
      </c>
      <c r="AK65" s="19">
        <f>IF($B$1=4,IF(InputDataA_GeneralAssumptions!$F$157="Automatic",(1/AK53)*NORMDIST((LN($D$63)-AK56)/AK53,0,1,FALSE),AK57*AK17),IF(InputDataA_GeneralAssumptions!$F$157="Automatic",(1/AK53)*NORMDIST((LN($D$63)-AK60)/AK53,0,1,FALSE),AK61*AK62))</f>
        <v>2.0771829354200486E-3</v>
      </c>
      <c r="AL65" s="19">
        <f>IF($B$1=4,IF(InputDataA_GeneralAssumptions!$F$157="Automatic",(1/AL53)*NORMDIST((LN($D$63)-AL56)/AL53,0,1,FALSE),AL57*AL17),IF(InputDataA_GeneralAssumptions!$F$157="Automatic",(1/AL53)*NORMDIST((LN($D$63)-AL60)/AL53,0,1,FALSE),AL61*AL62))</f>
        <v>1.8503209816749507E-3</v>
      </c>
      <c r="AM65" s="19">
        <f>IF($B$1=4,IF(InputDataA_GeneralAssumptions!$F$157="Automatic",(1/AM53)*NORMDIST((LN($D$63)-AM56)/AM53,0,1,FALSE),AM57*AM17),IF(InputDataA_GeneralAssumptions!$F$157="Automatic",(1/AM53)*NORMDIST((LN($D$63)-AM60)/AM53,0,1,FALSE),AM61*AM62))</f>
        <v>1.6449883782226752E-3</v>
      </c>
      <c r="AN65" s="19">
        <f>IF($B$1=4,IF(InputDataA_GeneralAssumptions!$F$157="Automatic",(1/AN53)*NORMDIST((LN($D$63)-AN56)/AN53,0,1,FALSE),AN57*AN17),IF(InputDataA_GeneralAssumptions!$F$157="Automatic",(1/AN53)*NORMDIST((LN($D$63)-AN60)/AN53,0,1,FALSE),AN61*AN62))</f>
        <v>1.4594182459715789E-3</v>
      </c>
      <c r="AO65" s="19">
        <f>IF($B$1=4,IF(InputDataA_GeneralAssumptions!$F$157="Automatic",(1/AO53)*NORMDIST((LN($D$63)-AO56)/AO53,0,1,FALSE),AO57*AO17),IF(InputDataA_GeneralAssumptions!$F$157="Automatic",(1/AO53)*NORMDIST((LN($D$63)-AO60)/AO53,0,1,FALSE),AO61*AO62))</f>
        <v>1.2921206155017354E-3</v>
      </c>
      <c r="AP65" s="19">
        <f>IF($B$1=4,IF(InputDataA_GeneralAssumptions!$F$157="Automatic",(1/AP53)*NORMDIST((LN($D$63)-AP56)/AP53,0,1,FALSE),AP57*AP17),IF(InputDataA_GeneralAssumptions!$F$157="Automatic",(1/AP53)*NORMDIST((LN($D$63)-AP60)/AP53,0,1,FALSE),AP61*AP62))</f>
        <v>1.1417066559784232E-3</v>
      </c>
      <c r="AQ65" s="19">
        <f>IF($B$1=4,IF(InputDataA_GeneralAssumptions!$F$157="Automatic",(1/AQ53)*NORMDIST((LN($D$63)-AQ56)/AQ53,0,1,FALSE),AQ57*AQ17),IF(InputDataA_GeneralAssumptions!$F$157="Automatic",(1/AQ53)*NORMDIST((LN($D$63)-AQ60)/AQ53,0,1,FALSE),AQ61*AQ62))</f>
        <v>1.0067601074821269E-3</v>
      </c>
      <c r="AR65" s="19">
        <f>IF($B$1=4,IF(InputDataA_GeneralAssumptions!$F$157="Automatic",(1/AR53)*NORMDIST((LN($D$63)-AR56)/AR53,0,1,FALSE),AR57*AR17),IF(InputDataA_GeneralAssumptions!$F$157="Automatic",(1/AR53)*NORMDIST((LN($D$63)-AR60)/AR53,0,1,FALSE),AR61*AR62))</f>
        <v>8.8594851636120467E-4</v>
      </c>
      <c r="AS65" s="19">
        <f>IF($B$1=4,IF(InputDataA_GeneralAssumptions!$F$157="Automatic",(1/AS53)*NORMDIST((LN($D$63)-AS56)/AS53,0,1,FALSE),AS57*AS17),IF(InputDataA_GeneralAssumptions!$F$157="Automatic",(1/AS53)*NORMDIST((LN($D$63)-AS60)/AS53,0,1,FALSE),AS61*AS62))</f>
        <v>7.7809255791560247E-4</v>
      </c>
      <c r="AT65" s="19">
        <f>IF($B$1=4,IF(InputDataA_GeneralAssumptions!$F$157="Automatic",(1/AT53)*NORMDIST((LN($D$63)-AT56)/AT53,0,1,FALSE),AT57*AT17),IF(InputDataA_GeneralAssumptions!$F$157="Automatic",(1/AT53)*NORMDIST((LN($D$63)-AT60)/AT53,0,1,FALSE),AT61*AT62))</f>
        <v>6.8200689562409602E-4</v>
      </c>
      <c r="AU65" s="19">
        <f>IF($B$1=4,IF(InputDataA_GeneralAssumptions!$F$157="Automatic",(1/AU53)*NORMDIST((LN($D$63)-AU56)/AU53,0,1,FALSE),AU57*AU17),IF(InputDataA_GeneralAssumptions!$F$157="Automatic",(1/AU53)*NORMDIST((LN($D$63)-AU60)/AU53,0,1,FALSE),AU61*AU62))</f>
        <v>5.9662234609397238E-4</v>
      </c>
      <c r="AV65" s="19">
        <f>IF($B$1=4,IF(InputDataA_GeneralAssumptions!$F$157="Automatic",(1/AV53)*NORMDIST((LN($D$63)-AV56)/AV53,0,1,FALSE),AV57*AV17),IF(InputDataA_GeneralAssumptions!$F$157="Automatic",(1/AV53)*NORMDIST((LN($D$63)-AV60)/AV53,0,1,FALSE),AV61*AV62))</f>
        <v>5.2084793832122384E-4</v>
      </c>
      <c r="AW65" s="19">
        <f>IF($B$1=4,IF(InputDataA_GeneralAssumptions!$F$157="Automatic",(1/AW53)*NORMDIST((LN($D$63)-AW56)/AW53,0,1,FALSE),AW57*AW17),IF(InputDataA_GeneralAssumptions!$F$157="Automatic",(1/AW53)*NORMDIST((LN($D$63)-AW60)/AW53,0,1,FALSE),AW61*AW62))</f>
        <v>4.5374510622697435E-4</v>
      </c>
      <c r="AX65" s="19">
        <f>IF($B$1=4,IF(InputDataA_GeneralAssumptions!$F$157="Automatic",(1/AX53)*NORMDIST((LN($D$63)-AX56)/AX53,0,1,FALSE),AX57*AX17),IF(InputDataA_GeneralAssumptions!$F$157="Automatic",(1/AX53)*NORMDIST((LN($D$63)-AX60)/AX53,0,1,FALSE),AX61*AX62))</f>
        <v>3.9445950452260089E-4</v>
      </c>
      <c r="AY65" s="19">
        <f>IF($B$1=4,IF(InputDataA_GeneralAssumptions!$F$157="Automatic",(1/AY53)*NORMDIST((LN($D$63)-AY56)/AY53,0,1,FALSE),AY57*AY17),IF(InputDataA_GeneralAssumptions!$F$157="Automatic",(1/AY53)*NORMDIST((LN($D$63)-AY60)/AY53,0,1,FALSE),AY61*AY62))</f>
        <v>3.4216606340518294E-4</v>
      </c>
      <c r="AZ65" s="19">
        <f>IF($B$1=4,IF(InputDataA_GeneralAssumptions!$F$157="Automatic",(1/AZ53)*NORMDIST((LN($D$63)-AZ56)/AZ53,0,1,FALSE),AZ57*AZ17),IF(InputDataA_GeneralAssumptions!$F$157="Automatic",(1/AZ53)*NORMDIST((LN($D$63)-AZ60)/AZ53,0,1,FALSE),AZ61*AZ62))</f>
        <v>2.9615874087252585E-4</v>
      </c>
      <c r="BA65" s="19">
        <f>IF($B$1=4,IF(InputDataA_GeneralAssumptions!$F$157="Automatic",(1/BA53)*NORMDIST((LN($D$63)-BA56)/BA53,0,1,FALSE),BA57*BA17),IF(InputDataA_GeneralAssumptions!$F$157="Automatic",(1/BA53)*NORMDIST((LN($D$63)-BA60)/BA53,0,1,FALSE),BA61*BA62))</f>
        <v>2.5578289376047776E-4</v>
      </c>
      <c r="BB65" s="19">
        <f>IF($B$1=4,IF(InputDataA_GeneralAssumptions!$F$157="Automatic",(1/BB53)*NORMDIST((LN($D$63)-BB56)/BB53,0,1,FALSE),BB57*BB17),IF(InputDataA_GeneralAssumptions!$F$157="Automatic",(1/BB53)*NORMDIST((LN($D$63)-BB60)/BB53,0,1,FALSE),BB61*BB62))</f>
        <v>2.2043455401118199E-4</v>
      </c>
      <c r="BC65" s="19">
        <f>IF($B$1=4,IF(InputDataA_GeneralAssumptions!$F$157="Automatic",(1/BC53)*NORMDIST((LN($D$63)-BC56)/BC53,0,1,FALSE),BC57*BC17),IF(InputDataA_GeneralAssumptions!$F$157="Automatic",(1/BC53)*NORMDIST((LN($D$63)-BC60)/BC53,0,1,FALSE),BC61*BC62))</f>
        <v>1.8956194241743354E-4</v>
      </c>
      <c r="BD65" s="19">
        <f>IF($B$1=4,IF(InputDataA_GeneralAssumptions!$F$157="Automatic",(1/BD53)*NORMDIST((LN($D$63)-BD56)/BD53,0,1,FALSE),BD57*BD17),IF(InputDataA_GeneralAssumptions!$F$157="Automatic",(1/BD53)*NORMDIST((LN($D$63)-BD60)/BD53,0,1,FALSE),BD61*BD62))</f>
        <v>1.6265350916512683E-4</v>
      </c>
      <c r="BE65" s="19">
        <f>IF($B$1=4,IF(InputDataA_GeneralAssumptions!$F$157="Automatic",(1/BE53)*NORMDIST((LN($D$63)-BE56)/BE53,0,1,FALSE),BE57*BE17),IF(InputDataA_GeneralAssumptions!$F$157="Automatic",(1/BE53)*NORMDIST((LN($D$63)-BE60)/BE53,0,1,FALSE),BE61*BE62))</f>
        <v>1.3924350815573258E-4</v>
      </c>
      <c r="BF65" s="19">
        <f>IF($B$1=4,IF(InputDataA_GeneralAssumptions!$F$157="Automatic",(1/BF53)*NORMDIST((LN($D$63)-BF56)/BF53,0,1,FALSE),BF57*BF17),IF(InputDataA_GeneralAssumptions!$F$157="Automatic",(1/BF53)*NORMDIST((LN($D$63)-BF60)/BF53,0,1,FALSE),BF61*BF62))</f>
        <v>1.1894370157112878E-4</v>
      </c>
      <c r="BG65" s="19">
        <f>IF($B$1=4,IF(InputDataA_GeneralAssumptions!$F$157="Automatic",(1/BG53)*NORMDIST((LN($D$63)-BG56)/BG53,0,1,FALSE),BG57*BG17),IF(InputDataA_GeneralAssumptions!$F$157="Automatic",(1/BG53)*NORMDIST((LN($D$63)-BG60)/BG53,0,1,FALSE),BG61*BG62))</f>
        <v>1.0139797569052091E-4</v>
      </c>
      <c r="BH65" s="19">
        <f>IF($B$1=4,IF(InputDataA_GeneralAssumptions!$F$157="Automatic",(1/BH53)*NORMDIST((LN($D$63)-BH56)/BH53,0,1,FALSE),BH57*BH17),IF(InputDataA_GeneralAssumptions!$F$157="Automatic",(1/BH53)*NORMDIST((LN($D$63)-BH60)/BH53,0,1,FALSE),BH61*BH62))</f>
        <v>8.62532871079348E-5</v>
      </c>
      <c r="BI65" s="19">
        <f>IF($B$1=4,IF(InputDataA_GeneralAssumptions!$F$157="Automatic",(1/BI53)*NORMDIST((LN($D$63)-BI56)/BI53,0,1,FALSE),BI57*BI17),IF(InputDataA_GeneralAssumptions!$F$157="Automatic",(1/BI53)*NORMDIST((LN($D$63)-BI60)/BI53,0,1,FALSE),BI61*BI62))</f>
        <v>7.3213253441414833E-5</v>
      </c>
      <c r="BJ65" s="19">
        <f>IF($B$1=4,IF(InputDataA_GeneralAssumptions!$F$157="Automatic",(1/BJ53)*NORMDIST((LN($D$63)-BJ56)/BJ53,0,1,FALSE),BJ57*BJ17),IF(InputDataA_GeneralAssumptions!$F$157="Automatic",(1/BJ53)*NORMDIST((LN($D$63)-BJ60)/BJ53,0,1,FALSE),BJ61*BJ62))</f>
        <v>6.2006843560532477E-5</v>
      </c>
      <c r="BK65" s="19">
        <f>IF($B$1=4,IF(InputDataA_GeneralAssumptions!$F$157="Automatic",(1/BK53)*NORMDIST((LN($D$63)-BK56)/BK53,0,1,FALSE),BK57*BK17),IF(InputDataA_GeneralAssumptions!$F$157="Automatic",(1/BK53)*NORMDIST((LN($D$63)-BK60)/BK53,0,1,FALSE),BK61*BK62))</f>
        <v>5.2394036096558034E-5</v>
      </c>
      <c r="BL65" s="19">
        <f>IF($B$1=4,IF(InputDataA_GeneralAssumptions!$F$157="Automatic",(1/BL53)*NORMDIST((LN($D$63)-BL56)/BL53,0,1,FALSE),BL57*BL17),IF(InputDataA_GeneralAssumptions!$F$157="Automatic",(1/BL53)*NORMDIST((LN($D$63)-BL60)/BL53,0,1,FALSE),BL61*BL62))</f>
        <v>4.4173488517103294E-5</v>
      </c>
      <c r="BM65" s="19">
        <f>IF($B$1=4,IF(InputDataA_GeneralAssumptions!$F$157="Automatic",(1/BM53)*NORMDIST((LN($D$63)-BM56)/BM53,0,1,FALSE),BM57*BM17),IF(InputDataA_GeneralAssumptions!$F$157="Automatic",(1/BM53)*NORMDIST((LN($D$63)-BM60)/BM53,0,1,FALSE),BM61*BM62))</f>
        <v>3.7160734393577401E-5</v>
      </c>
      <c r="BN65" s="19">
        <f>IF($B$1=4,IF(InputDataA_GeneralAssumptions!$F$157="Automatic",(1/BN53)*NORMDIST((LN($D$63)-BN56)/BN53,0,1,FALSE),BN57*BN17),IF(InputDataA_GeneralAssumptions!$F$157="Automatic",(1/BN53)*NORMDIST((LN($D$63)-BN60)/BN53,0,1,FALSE),BN61*BN62))</f>
        <v>3.1192691386394447E-5</v>
      </c>
      <c r="BO65" s="19">
        <f>IF($B$1=4,IF(InputDataA_GeneralAssumptions!$F$157="Automatic",(1/BO53)*NORMDIST((LN($D$63)-BO56)/BO53,0,1,FALSE),BO57*BO17),IF(InputDataA_GeneralAssumptions!$F$157="Automatic",(1/BO53)*NORMDIST((LN($D$63)-BO60)/BO53,0,1,FALSE),BO61*BO62))</f>
        <v>2.6123921170106875E-5</v>
      </c>
      <c r="BP65" s="19">
        <f>IF($B$1=4,IF(InputDataA_GeneralAssumptions!$F$157="Automatic",(1/BP53)*NORMDIST((LN($D$63)-BP56)/BP53,0,1,FALSE),BP57*BP17),IF(InputDataA_GeneralAssumptions!$F$157="Automatic",(1/BP53)*NORMDIST((LN($D$63)-BP60)/BP53,0,1,FALSE),BP61*BP62))</f>
        <v>2.1831254809915841E-5</v>
      </c>
      <c r="BQ65" s="19">
        <f>IF($B$1=4,IF(InputDataA_GeneralAssumptions!$F$157="Automatic",(1/BQ53)*NORMDIST((LN($D$63)-BQ56)/BQ53,0,1,FALSE),BQ57*BQ17),IF(InputDataA_GeneralAssumptions!$F$157="Automatic",(1/BQ53)*NORMDIST((LN($D$63)-BQ60)/BQ53,0,1,FALSE),BQ61*BQ62))</f>
        <v>1.820375769709606E-5</v>
      </c>
      <c r="BR65" s="19">
        <f>IF($B$1=4,IF(InputDataA_GeneralAssumptions!$F$157="Automatic",(1/BR53)*NORMDIST((LN($D$63)-BR56)/BR53,0,1,FALSE),BR57*BR17),IF(InputDataA_GeneralAssumptions!$F$157="Automatic",(1/BR53)*NORMDIST((LN($D$63)-BR60)/BR53,0,1,FALSE),BR61*BR62))</f>
        <v>1.5144726464634987E-5</v>
      </c>
      <c r="BS65" s="19">
        <f>IF($B$1=4,IF(InputDataA_GeneralAssumptions!$F$157="Automatic",(1/BS53)*NORMDIST((LN($D$63)-BS56)/BS53,0,1,FALSE),BS57*BS17),IF(InputDataA_GeneralAssumptions!$F$157="Automatic",(1/BS53)*NORMDIST((LN($D$63)-BS60)/BS53,0,1,FALSE),BS61*BS62))</f>
        <v>1.2572874118094762E-5</v>
      </c>
      <c r="BT65" s="19">
        <f>IF($B$1=4,IF(InputDataA_GeneralAssumptions!$F$157="Automatic",(1/BT53)*NORMDIST((LN($D$63)-BT56)/BT53,0,1,FALSE),BT57*BT17),IF(InputDataA_GeneralAssumptions!$F$157="Automatic",(1/BT53)*NORMDIST((LN($D$63)-BT60)/BT53,0,1,FALSE),BT61*BT62))</f>
        <v>1.0416125106580032E-5</v>
      </c>
      <c r="BU65" s="19">
        <f>IF($B$1=4,IF(InputDataA_GeneralAssumptions!$F$157="Automatic",(1/BU53)*NORMDIST((LN($D$63)-BU56)/BU53,0,1,FALSE),BU57*BU17),IF(InputDataA_GeneralAssumptions!$F$157="Automatic",(1/BU53)*NORMDIST((LN($D$63)-BU60)/BU53,0,1,FALSE),BU61*BU62))</f>
        <v>8.6106864336093273E-6</v>
      </c>
      <c r="BV65" s="19">
        <f>IF($B$1=4,IF(InputDataA_GeneralAssumptions!$F$157="Automatic",(1/BV53)*NORMDIST((LN($D$63)-BV56)/BV53,0,1,FALSE),BV57*BV17),IF(InputDataA_GeneralAssumptions!$F$157="Automatic",(1/BV53)*NORMDIST((LN($D$63)-BV60)/BV53,0,1,FALSE),BV61*BV62))</f>
        <v>7.103289794259006E-6</v>
      </c>
      <c r="BW65" s="19">
        <f>IF($B$1=4,IF(InputDataA_GeneralAssumptions!$F$157="Automatic",(1/BW53)*NORMDIST((LN($D$63)-BW56)/BW53,0,1,FALSE),BW57*BW17),IF(InputDataA_GeneralAssumptions!$F$157="Automatic",(1/BW53)*NORMDIST((LN($D$63)-BW60)/BW53,0,1,FALSE),BW61*BW62))</f>
        <v>5.8479234910219806E-6</v>
      </c>
      <c r="BX65" s="19">
        <f>IF($B$1=4,IF(InputDataA_GeneralAssumptions!$F$157="Automatic",(1/BX53)*NORMDIST((LN($D$63)-BX56)/BX53,0,1,FALSE),BX57*BX17),IF(InputDataA_GeneralAssumptions!$F$157="Automatic",(1/BX53)*NORMDIST((LN($D$63)-BX60)/BX53,0,1,FALSE),BX61*BX62))</f>
        <v>4.8041910922843481E-6</v>
      </c>
      <c r="BY65" s="19">
        <f>IF($B$1=4,IF(InputDataA_GeneralAssumptions!$F$157="Automatic",(1/BY53)*NORMDIST((LN($D$63)-BY56)/BY53,0,1,FALSE),BY57*BY17),IF(InputDataA_GeneralAssumptions!$F$157="Automatic",(1/BY53)*NORMDIST((LN($D$63)-BY60)/BY53,0,1,FALSE),BY61*BY62))</f>
        <v>3.9386117818125284E-6</v>
      </c>
      <c r="BZ65" s="19">
        <f>IF($B$1=4,IF(InputDataA_GeneralAssumptions!$F$157="Automatic",(1/BZ53)*NORMDIST((LN($D$63)-BZ56)/BZ53,0,1,FALSE),BZ57*BZ17),IF(InputDataA_GeneralAssumptions!$F$157="Automatic",(1/BZ53)*NORMDIST((LN($D$63)-BZ60)/BZ53,0,1,FALSE),BZ61*BZ62))</f>
        <v>3.2226348331498921E-6</v>
      </c>
      <c r="CA65" s="19">
        <f>IF($B$1=4,IF(InputDataA_GeneralAssumptions!$F$157="Automatic",(1/CA53)*NORMDIST((LN($D$63)-CA56)/CA53,0,1,FALSE),CA57*CA17),IF(InputDataA_GeneralAssumptions!$F$157="Automatic",(1/CA53)*NORMDIST((LN($D$63)-CA60)/CA53,0,1,FALSE),CA61*CA62))</f>
        <v>2.6314611354007688E-6</v>
      </c>
      <c r="CB65" s="19">
        <f>IF($B$1=4,IF(InputDataA_GeneralAssumptions!$F$157="Automatic",(1/CB53)*NORMDIST((LN($D$63)-CB56)/CB53,0,1,FALSE),CB57*CB17),IF(InputDataA_GeneralAssumptions!$F$157="Automatic",(1/CB53)*NORMDIST((LN($D$63)-CB60)/CB53,0,1,FALSE),CB61*CB62))</f>
        <v>2.144311674967377E-6</v>
      </c>
      <c r="CC65" s="19">
        <f>IF($B$1=4,IF(InputDataA_GeneralAssumptions!$F$157="Automatic",(1/CC53)*NORMDIST((LN($D$63)-CC56)/CC53,0,1,FALSE),CC57*CC17),IF(InputDataA_GeneralAssumptions!$F$157="Automatic",(1/CC53)*NORMDIST((LN($D$63)-CC60)/CC53,0,1,FALSE),CC61*CC62))</f>
        <v>1.7438742089664553E-6</v>
      </c>
      <c r="CD65" s="19">
        <f>IF($B$1=4,IF(InputDataA_GeneralAssumptions!$F$157="Automatic",(1/CD53)*NORMDIST((LN($D$63)-CD56)/CD53,0,1,FALSE),CD57*CD17),IF(InputDataA_GeneralAssumptions!$F$157="Automatic",(1/CD53)*NORMDIST((LN($D$63)-CD60)/CD53,0,1,FALSE),CD61*CD62))</f>
        <v>1.4154653368962554E-6</v>
      </c>
      <c r="CE65" s="19" t="e">
        <f>IF($B$1=4,IF(InputDataA_GeneralAssumptions!$F$157="Automatic",(1/CE53)*NORMDIST((LN($D$63)-CE56)/CE53,0,1,FALSE),CE57*CE17),IF(InputDataA_GeneralAssumptions!$F$157="Automatic",(1/CE53)*NORMDIST((LN($D$63)-CE60)/CE53,0,1,FALSE),CE61*CE62))</f>
        <v>#VALUE!</v>
      </c>
    </row>
    <row r="66" spans="2:83">
      <c r="B66"/>
      <c r="C66" s="170" t="s">
        <v>973</v>
      </c>
      <c r="D66" s="38"/>
      <c r="E66" s="19"/>
      <c r="F66" s="19">
        <f>InputDataA_GeneralAssumptions!J179</f>
        <v>0</v>
      </c>
      <c r="G66" s="19">
        <f>InputDataA_GeneralAssumptions!K179</f>
        <v>0</v>
      </c>
      <c r="H66" s="19">
        <f>InputDataA_GeneralAssumptions!L179</f>
        <v>0</v>
      </c>
      <c r="I66" s="19">
        <f>InputDataA_GeneralAssumptions!M179</f>
        <v>0</v>
      </c>
      <c r="J66" s="19">
        <f>InputDataA_GeneralAssumptions!N179</f>
        <v>0</v>
      </c>
      <c r="K66" s="19">
        <f>InputDataA_GeneralAssumptions!O179</f>
        <v>0</v>
      </c>
      <c r="L66" s="19">
        <f>InputDataA_GeneralAssumptions!P179</f>
        <v>0</v>
      </c>
      <c r="M66" s="19">
        <f>InputDataA_GeneralAssumptions!Q179</f>
        <v>0</v>
      </c>
      <c r="N66" s="19">
        <f>InputDataA_GeneralAssumptions!R179</f>
        <v>0</v>
      </c>
      <c r="O66" s="19">
        <f>InputDataA_GeneralAssumptions!S179</f>
        <v>0</v>
      </c>
      <c r="P66" s="19">
        <f>InputDataA_GeneralAssumptions!T179</f>
        <v>0</v>
      </c>
      <c r="Q66" s="19">
        <f>InputDataA_GeneralAssumptions!U179</f>
        <v>0</v>
      </c>
      <c r="R66" s="19">
        <f>InputDataA_GeneralAssumptions!V179</f>
        <v>0</v>
      </c>
      <c r="S66" s="19">
        <f>InputDataA_GeneralAssumptions!W179</f>
        <v>0</v>
      </c>
      <c r="T66" s="19">
        <f>InputDataA_GeneralAssumptions!X179</f>
        <v>0</v>
      </c>
      <c r="U66" s="19">
        <f>InputDataA_GeneralAssumptions!Y179</f>
        <v>0</v>
      </c>
      <c r="V66" s="19">
        <f>InputDataA_GeneralAssumptions!Z179</f>
        <v>0</v>
      </c>
      <c r="W66" s="19">
        <f>InputDataA_GeneralAssumptions!AA179</f>
        <v>0</v>
      </c>
      <c r="X66" s="19">
        <f>InputDataA_GeneralAssumptions!AB179</f>
        <v>0</v>
      </c>
      <c r="Y66" s="19">
        <f>InputDataA_GeneralAssumptions!AC179</f>
        <v>0</v>
      </c>
      <c r="Z66" s="19">
        <f>InputDataA_GeneralAssumptions!AD179</f>
        <v>0</v>
      </c>
      <c r="AA66" s="19">
        <f>InputDataA_GeneralAssumptions!AE179</f>
        <v>0</v>
      </c>
      <c r="AB66" s="19">
        <f>InputDataA_GeneralAssumptions!AF179</f>
        <v>0</v>
      </c>
      <c r="AC66" s="19">
        <f>InputDataA_GeneralAssumptions!AG179</f>
        <v>0</v>
      </c>
      <c r="AD66" s="19">
        <f>InputDataA_GeneralAssumptions!AH179</f>
        <v>0</v>
      </c>
      <c r="AE66" s="19">
        <f>InputDataA_GeneralAssumptions!AI179</f>
        <v>0</v>
      </c>
      <c r="AF66" s="19">
        <f>InputDataA_GeneralAssumptions!AJ179</f>
        <v>0</v>
      </c>
      <c r="AG66" s="19">
        <f>InputDataA_GeneralAssumptions!AK179</f>
        <v>0</v>
      </c>
      <c r="AH66" s="19">
        <f>InputDataA_GeneralAssumptions!AL179</f>
        <v>0</v>
      </c>
      <c r="AI66" s="19">
        <f>InputDataA_GeneralAssumptions!AM179</f>
        <v>0</v>
      </c>
      <c r="AJ66" s="19">
        <f>InputDataA_GeneralAssumptions!AN179</f>
        <v>0</v>
      </c>
      <c r="AK66" s="19">
        <f>InputDataA_GeneralAssumptions!AO179</f>
        <v>0</v>
      </c>
      <c r="AL66" s="19">
        <f>InputDataA_GeneralAssumptions!AP179</f>
        <v>0</v>
      </c>
      <c r="AM66" s="19">
        <f>InputDataA_GeneralAssumptions!AQ179</f>
        <v>0</v>
      </c>
      <c r="AN66" s="19">
        <f>InputDataA_GeneralAssumptions!AR179</f>
        <v>0</v>
      </c>
      <c r="AO66" s="19">
        <f>InputDataA_GeneralAssumptions!AS179</f>
        <v>0</v>
      </c>
      <c r="AP66" s="19">
        <f>InputDataA_GeneralAssumptions!AT179</f>
        <v>0</v>
      </c>
      <c r="AQ66" s="19">
        <f>InputDataA_GeneralAssumptions!AU179</f>
        <v>0</v>
      </c>
      <c r="AR66" s="19">
        <f>InputDataA_GeneralAssumptions!AV179</f>
        <v>0</v>
      </c>
      <c r="AS66" s="19">
        <f>InputDataA_GeneralAssumptions!AW179</f>
        <v>0</v>
      </c>
      <c r="AT66" s="19">
        <f>InputDataA_GeneralAssumptions!AX179</f>
        <v>0</v>
      </c>
      <c r="AU66" s="19">
        <f>InputDataA_GeneralAssumptions!AY179</f>
        <v>0</v>
      </c>
      <c r="AV66" s="19">
        <f>InputDataA_GeneralAssumptions!AZ179</f>
        <v>0</v>
      </c>
      <c r="AW66" s="19">
        <f>InputDataA_GeneralAssumptions!BA179</f>
        <v>0</v>
      </c>
      <c r="AX66" s="19">
        <f>InputDataA_GeneralAssumptions!BB179</f>
        <v>0</v>
      </c>
      <c r="AY66" s="19">
        <f>InputDataA_GeneralAssumptions!BC179</f>
        <v>0</v>
      </c>
      <c r="AZ66" s="19">
        <f>InputDataA_GeneralAssumptions!BD179</f>
        <v>0</v>
      </c>
      <c r="BA66" s="19">
        <f>InputDataA_GeneralAssumptions!BE179</f>
        <v>0</v>
      </c>
      <c r="BB66" s="19">
        <f>InputDataA_GeneralAssumptions!BF179</f>
        <v>0</v>
      </c>
      <c r="BC66" s="19">
        <f>InputDataA_GeneralAssumptions!BG179</f>
        <v>0</v>
      </c>
      <c r="BD66" s="19">
        <f>InputDataA_GeneralAssumptions!BH179</f>
        <v>0</v>
      </c>
      <c r="BE66" s="19">
        <f>InputDataA_GeneralAssumptions!BI179</f>
        <v>0</v>
      </c>
      <c r="BF66" s="19">
        <f>InputDataA_GeneralAssumptions!BJ179</f>
        <v>0</v>
      </c>
      <c r="BG66" s="19">
        <f>InputDataA_GeneralAssumptions!BK179</f>
        <v>0</v>
      </c>
      <c r="BH66" s="19">
        <f>InputDataA_GeneralAssumptions!BL179</f>
        <v>0</v>
      </c>
      <c r="BI66" s="19">
        <f>InputDataA_GeneralAssumptions!BM179</f>
        <v>0</v>
      </c>
      <c r="BJ66" s="19">
        <f>InputDataA_GeneralAssumptions!BN179</f>
        <v>0</v>
      </c>
      <c r="BK66" s="19">
        <f>InputDataA_GeneralAssumptions!BO179</f>
        <v>0</v>
      </c>
      <c r="BL66" s="19">
        <f>InputDataA_GeneralAssumptions!BP179</f>
        <v>0</v>
      </c>
      <c r="BM66" s="19">
        <f>InputDataA_GeneralAssumptions!BQ179</f>
        <v>0</v>
      </c>
      <c r="BN66" s="19">
        <f>InputDataA_GeneralAssumptions!BR179</f>
        <v>0</v>
      </c>
      <c r="BO66" s="19">
        <f>InputDataA_GeneralAssumptions!BS179</f>
        <v>0</v>
      </c>
      <c r="BP66" s="19">
        <f>InputDataA_GeneralAssumptions!BT179</f>
        <v>0</v>
      </c>
      <c r="BQ66" s="19">
        <f>InputDataA_GeneralAssumptions!BU179</f>
        <v>0</v>
      </c>
      <c r="BR66" s="19">
        <f>InputDataA_GeneralAssumptions!BV179</f>
        <v>0</v>
      </c>
      <c r="BS66" s="19">
        <f>InputDataA_GeneralAssumptions!BW179</f>
        <v>0</v>
      </c>
      <c r="BT66" s="19">
        <f>InputDataA_GeneralAssumptions!BX179</f>
        <v>0</v>
      </c>
      <c r="BU66" s="19">
        <f>InputDataA_GeneralAssumptions!BY179</f>
        <v>0</v>
      </c>
      <c r="BV66" s="19">
        <f>InputDataA_GeneralAssumptions!BZ179</f>
        <v>0</v>
      </c>
      <c r="BW66" s="19">
        <f>InputDataA_GeneralAssumptions!CA179</f>
        <v>0</v>
      </c>
      <c r="BX66" s="19">
        <f>InputDataA_GeneralAssumptions!CB179</f>
        <v>0</v>
      </c>
      <c r="BY66" s="19">
        <f>InputDataA_GeneralAssumptions!CC179</f>
        <v>0</v>
      </c>
      <c r="BZ66" s="19">
        <f>InputDataA_GeneralAssumptions!CD179</f>
        <v>0</v>
      </c>
      <c r="CA66" s="19">
        <f>InputDataA_GeneralAssumptions!CE179</f>
        <v>0</v>
      </c>
      <c r="CB66" s="19">
        <f>InputDataA_GeneralAssumptions!CF179</f>
        <v>0</v>
      </c>
      <c r="CC66" s="19">
        <f>InputDataA_GeneralAssumptions!CG179</f>
        <v>0</v>
      </c>
      <c r="CD66" s="19">
        <f>InputDataA_GeneralAssumptions!CH179</f>
        <v>0</v>
      </c>
      <c r="CE66" s="19">
        <f>InputDataA_GeneralAssumptions!CI179</f>
        <v>0</v>
      </c>
    </row>
    <row r="67" spans="2:83">
      <c r="B67"/>
      <c r="C67" s="170" t="s">
        <v>974</v>
      </c>
      <c r="D67" s="38"/>
      <c r="E67" s="19"/>
      <c r="F67" s="19">
        <f>F7+F66</f>
        <v>2.2327130584802068E-2</v>
      </c>
      <c r="G67" s="19">
        <f t="shared" ref="G67:AL67" si="502">G7+G66</f>
        <v>2.2461488182168532E-2</v>
      </c>
      <c r="H67" s="19">
        <f t="shared" si="502"/>
        <v>2.2579432089056661E-2</v>
      </c>
      <c r="I67" s="19">
        <f t="shared" si="502"/>
        <v>2.2691898045253067E-2</v>
      </c>
      <c r="J67" s="19">
        <f t="shared" si="502"/>
        <v>2.2812605001694575E-2</v>
      </c>
      <c r="K67" s="19">
        <f t="shared" si="502"/>
        <v>2.2939295206936938E-2</v>
      </c>
      <c r="L67" s="19">
        <f t="shared" si="502"/>
        <v>2.3060982109674555E-2</v>
      </c>
      <c r="M67" s="19">
        <f t="shared" si="502"/>
        <v>2.3198138053449169E-2</v>
      </c>
      <c r="N67" s="19">
        <f t="shared" si="502"/>
        <v>2.3316404694990966E-2</v>
      </c>
      <c r="O67" s="19">
        <f t="shared" si="502"/>
        <v>2.3417354700878468E-2</v>
      </c>
      <c r="P67" s="19">
        <f t="shared" si="502"/>
        <v>2.3532325492395811E-2</v>
      </c>
      <c r="Q67" s="19">
        <f t="shared" si="502"/>
        <v>2.3657923348662013E-2</v>
      </c>
      <c r="R67" s="19">
        <f t="shared" si="502"/>
        <v>2.3794909933598118E-2</v>
      </c>
      <c r="S67" s="19">
        <f t="shared" si="502"/>
        <v>2.3922162983964324E-2</v>
      </c>
      <c r="T67" s="19">
        <f t="shared" si="502"/>
        <v>2.4076582475444974E-2</v>
      </c>
      <c r="U67" s="19">
        <f t="shared" si="502"/>
        <v>2.426267758757894E-2</v>
      </c>
      <c r="V67" s="19">
        <f t="shared" si="502"/>
        <v>2.4434194392170872E-2</v>
      </c>
      <c r="W67" s="19">
        <f t="shared" si="502"/>
        <v>2.460439461205044E-2</v>
      </c>
      <c r="X67" s="19">
        <f t="shared" si="502"/>
        <v>2.4794857640767276E-2</v>
      </c>
      <c r="Y67" s="19">
        <f t="shared" si="502"/>
        <v>2.4967785180031621E-2</v>
      </c>
      <c r="Z67" s="19">
        <f t="shared" si="502"/>
        <v>2.5136687053026963E-2</v>
      </c>
      <c r="AA67" s="19">
        <f t="shared" si="502"/>
        <v>2.532403697563379E-2</v>
      </c>
      <c r="AB67" s="19">
        <f t="shared" si="502"/>
        <v>2.5505498087199596E-2</v>
      </c>
      <c r="AC67" s="19">
        <f t="shared" si="502"/>
        <v>2.5670676050442598E-2</v>
      </c>
      <c r="AD67" s="19">
        <f t="shared" si="502"/>
        <v>2.585984558263954E-2</v>
      </c>
      <c r="AE67" s="19">
        <f t="shared" si="502"/>
        <v>2.6078583981102188E-2</v>
      </c>
      <c r="AF67" s="19">
        <f t="shared" si="502"/>
        <v>2.6281302146314411E-2</v>
      </c>
      <c r="AG67" s="19">
        <f t="shared" si="502"/>
        <v>2.6486989633888847E-2</v>
      </c>
      <c r="AH67" s="19">
        <f t="shared" si="502"/>
        <v>2.668916292466994E-2</v>
      </c>
      <c r="AI67" s="19">
        <f t="shared" si="502"/>
        <v>2.690014612458036E-2</v>
      </c>
      <c r="AJ67" s="19">
        <f t="shared" si="502"/>
        <v>2.7102564871471557E-2</v>
      </c>
      <c r="AK67" s="19">
        <f t="shared" si="502"/>
        <v>2.7310929678632245E-2</v>
      </c>
      <c r="AL67" s="19">
        <f t="shared" si="502"/>
        <v>2.7512600627053851E-2</v>
      </c>
      <c r="AM67" s="19">
        <f t="shared" ref="AM67:BR67" si="503">AM7+AM66</f>
        <v>2.7695334062968868E-2</v>
      </c>
      <c r="AN67" s="19">
        <f t="shared" si="503"/>
        <v>2.7895377479357331E-2</v>
      </c>
      <c r="AO67" s="19">
        <f t="shared" si="503"/>
        <v>2.8086586384280077E-2</v>
      </c>
      <c r="AP67" s="19">
        <f t="shared" si="503"/>
        <v>2.8260428924921976E-2</v>
      </c>
      <c r="AQ67" s="19">
        <f t="shared" si="503"/>
        <v>2.8433345903845941E-2</v>
      </c>
      <c r="AR67" s="19">
        <f t="shared" si="503"/>
        <v>2.8605739946181652E-2</v>
      </c>
      <c r="AS67" s="19">
        <f t="shared" si="503"/>
        <v>2.8757919865134873E-2</v>
      </c>
      <c r="AT67" s="19">
        <f t="shared" si="503"/>
        <v>2.8908409372201849E-2</v>
      </c>
      <c r="AU67" s="19">
        <f t="shared" si="503"/>
        <v>2.9045100182287342E-2</v>
      </c>
      <c r="AV67" s="19">
        <f t="shared" si="503"/>
        <v>2.9204033208664271E-2</v>
      </c>
      <c r="AW67" s="19">
        <f t="shared" si="503"/>
        <v>2.9363810581673144E-2</v>
      </c>
      <c r="AX67" s="19">
        <f t="shared" si="503"/>
        <v>2.9518980123055538E-2</v>
      </c>
      <c r="AY67" s="19">
        <f t="shared" si="503"/>
        <v>2.9691696014829017E-2</v>
      </c>
      <c r="AZ67" s="19">
        <f t="shared" si="503"/>
        <v>2.9855058194345307E-2</v>
      </c>
      <c r="BA67" s="19">
        <f t="shared" si="503"/>
        <v>3.0010763888789205E-2</v>
      </c>
      <c r="BB67" s="19">
        <f t="shared" si="503"/>
        <v>3.0161104692131957E-2</v>
      </c>
      <c r="BC67" s="19">
        <f t="shared" si="503"/>
        <v>3.0306192416192701E-2</v>
      </c>
      <c r="BD67" s="19">
        <f t="shared" si="503"/>
        <v>3.0457569569230625E-2</v>
      </c>
      <c r="BE67" s="19">
        <f t="shared" si="503"/>
        <v>3.0623731556441491E-2</v>
      </c>
      <c r="BF67" s="19">
        <f t="shared" si="503"/>
        <v>3.0759904737530208E-2</v>
      </c>
      <c r="BG67" s="19">
        <f t="shared" si="503"/>
        <v>3.0862402768672581E-2</v>
      </c>
      <c r="BH67" s="19">
        <f t="shared" si="503"/>
        <v>3.099004302851216E-2</v>
      </c>
      <c r="BI67" s="19">
        <f t="shared" si="503"/>
        <v>3.1110108930428204E-2</v>
      </c>
      <c r="BJ67" s="19">
        <f t="shared" si="503"/>
        <v>3.1240791270467527E-2</v>
      </c>
      <c r="BK67" s="19">
        <f t="shared" si="503"/>
        <v>3.1386781953824938E-2</v>
      </c>
      <c r="BL67" s="19">
        <f t="shared" si="503"/>
        <v>3.150932558847197E-2</v>
      </c>
      <c r="BM67" s="19">
        <f t="shared" si="503"/>
        <v>3.1626357883434597E-2</v>
      </c>
      <c r="BN67" s="19">
        <f t="shared" si="503"/>
        <v>3.1738871209203046E-2</v>
      </c>
      <c r="BO67" s="19">
        <f t="shared" si="503"/>
        <v>3.1860501740732294E-2</v>
      </c>
      <c r="BP67" s="19">
        <f t="shared" si="503"/>
        <v>3.1963187505973156E-2</v>
      </c>
      <c r="BQ67" s="19">
        <f t="shared" si="503"/>
        <v>3.2068408541121363E-2</v>
      </c>
      <c r="BR67" s="19">
        <f t="shared" si="503"/>
        <v>3.2180617255712196E-2</v>
      </c>
      <c r="BS67" s="19">
        <f>BS7+BS66</f>
        <v>3.2267789389654133E-2</v>
      </c>
      <c r="BT67" s="19">
        <f t="shared" ref="BT67:CE67" si="504">BT7+BT66</f>
        <v>3.2342380953480854E-2</v>
      </c>
      <c r="BU67" s="19">
        <f t="shared" si="504"/>
        <v>3.2430322977020865E-2</v>
      </c>
      <c r="BV67" s="19">
        <f t="shared" si="504"/>
        <v>3.2504112593909396E-2</v>
      </c>
      <c r="BW67" s="19">
        <f t="shared" si="504"/>
        <v>3.2564222272459586E-2</v>
      </c>
      <c r="BX67" s="19">
        <f t="shared" si="504"/>
        <v>3.2639799239717604E-2</v>
      </c>
      <c r="BY67" s="19">
        <f t="shared" si="504"/>
        <v>3.2702775140989182E-2</v>
      </c>
      <c r="BZ67" s="19">
        <f t="shared" si="504"/>
        <v>3.2748684187214439E-2</v>
      </c>
      <c r="CA67" s="19">
        <f t="shared" si="504"/>
        <v>3.2803658776898947E-2</v>
      </c>
      <c r="CB67" s="19">
        <f t="shared" si="504"/>
        <v>3.2862077747933149E-2</v>
      </c>
      <c r="CC67" s="19">
        <f t="shared" si="504"/>
        <v>3.290747868637145E-2</v>
      </c>
      <c r="CD67" s="19">
        <f t="shared" si="504"/>
        <v>3.2944207792572344E-2</v>
      </c>
      <c r="CE67" s="19" t="e">
        <f t="shared" si="504"/>
        <v>#VALUE!</v>
      </c>
    </row>
    <row r="68" spans="2:83">
      <c r="C68" s="170" t="s">
        <v>975</v>
      </c>
      <c r="D68" s="38"/>
      <c r="E68" s="19">
        <f>NORMSDIST(NORMSINV(0.4)-E53)</f>
        <v>0.15011243643673092</v>
      </c>
      <c r="F68" s="19">
        <f t="shared" ref="F68:AL68" si="505">NORMSDIST(NORMSINV(0.4)-F53)</f>
        <v>0.15011243643673092</v>
      </c>
      <c r="G68" s="19">
        <f t="shared" si="505"/>
        <v>0.15011243643673092</v>
      </c>
      <c r="H68" s="19">
        <f t="shared" si="505"/>
        <v>0.15011243643673092</v>
      </c>
      <c r="I68" s="19">
        <f t="shared" si="505"/>
        <v>0.15011243643673092</v>
      </c>
      <c r="J68" s="19">
        <f t="shared" si="505"/>
        <v>0.15011243643673092</v>
      </c>
      <c r="K68" s="19">
        <f t="shared" si="505"/>
        <v>0.15011243643673092</v>
      </c>
      <c r="L68" s="19">
        <f t="shared" si="505"/>
        <v>0.15011243643673092</v>
      </c>
      <c r="M68" s="19">
        <f t="shared" si="505"/>
        <v>0.15011243643673092</v>
      </c>
      <c r="N68" s="19">
        <f t="shared" si="505"/>
        <v>0.15011243643673092</v>
      </c>
      <c r="O68" s="19">
        <f t="shared" si="505"/>
        <v>0.15011243643673092</v>
      </c>
      <c r="P68" s="19">
        <f t="shared" si="505"/>
        <v>0.15011243643673092</v>
      </c>
      <c r="Q68" s="19">
        <f t="shared" si="505"/>
        <v>0.15011243643673092</v>
      </c>
      <c r="R68" s="19">
        <f t="shared" si="505"/>
        <v>0.15011243643673092</v>
      </c>
      <c r="S68" s="19">
        <f t="shared" si="505"/>
        <v>0.15011243643673092</v>
      </c>
      <c r="T68" s="19">
        <f t="shared" si="505"/>
        <v>0.15011243643673092</v>
      </c>
      <c r="U68" s="19">
        <f t="shared" si="505"/>
        <v>0.15011243643673092</v>
      </c>
      <c r="V68" s="19">
        <f t="shared" si="505"/>
        <v>0.15011243643673092</v>
      </c>
      <c r="W68" s="19">
        <f t="shared" si="505"/>
        <v>0.15011243643673092</v>
      </c>
      <c r="X68" s="19">
        <f t="shared" si="505"/>
        <v>0.15011243643673092</v>
      </c>
      <c r="Y68" s="19">
        <f t="shared" si="505"/>
        <v>0.15011243643673092</v>
      </c>
      <c r="Z68" s="19">
        <f t="shared" si="505"/>
        <v>0.15011243643673092</v>
      </c>
      <c r="AA68" s="19">
        <f t="shared" si="505"/>
        <v>0.15011243643673092</v>
      </c>
      <c r="AB68" s="19">
        <f t="shared" si="505"/>
        <v>0.15011243643673092</v>
      </c>
      <c r="AC68" s="19">
        <f t="shared" si="505"/>
        <v>0.15011243643673092</v>
      </c>
      <c r="AD68" s="19">
        <f t="shared" si="505"/>
        <v>0.15011243643673092</v>
      </c>
      <c r="AE68" s="19">
        <f t="shared" si="505"/>
        <v>0.15011243643673092</v>
      </c>
      <c r="AF68" s="19">
        <f t="shared" si="505"/>
        <v>0.15011243643673092</v>
      </c>
      <c r="AG68" s="19">
        <f t="shared" si="505"/>
        <v>0.15011243643673092</v>
      </c>
      <c r="AH68" s="19">
        <f t="shared" si="505"/>
        <v>0.15011243643673092</v>
      </c>
      <c r="AI68" s="19">
        <f t="shared" si="505"/>
        <v>0.15011243643673092</v>
      </c>
      <c r="AJ68" s="19">
        <f t="shared" si="505"/>
        <v>0.15011243643673092</v>
      </c>
      <c r="AK68" s="19">
        <f t="shared" si="505"/>
        <v>0.15011243643673092</v>
      </c>
      <c r="AL68" s="19">
        <f t="shared" si="505"/>
        <v>0.15011243643673092</v>
      </c>
      <c r="AM68" s="19">
        <f t="shared" ref="AM68:BS68" si="506">NORMSDIST(NORMSINV(0.4)-AM53)</f>
        <v>0.15011243643673092</v>
      </c>
      <c r="AN68" s="19">
        <f t="shared" si="506"/>
        <v>0.15011243643673092</v>
      </c>
      <c r="AO68" s="19">
        <f t="shared" si="506"/>
        <v>0.15011243643673092</v>
      </c>
      <c r="AP68" s="19">
        <f t="shared" si="506"/>
        <v>0.15011243643673092</v>
      </c>
      <c r="AQ68" s="19">
        <f t="shared" si="506"/>
        <v>0.15011243643673092</v>
      </c>
      <c r="AR68" s="19">
        <f t="shared" si="506"/>
        <v>0.15011243643673092</v>
      </c>
      <c r="AS68" s="19">
        <f t="shared" si="506"/>
        <v>0.15011243643673092</v>
      </c>
      <c r="AT68" s="19">
        <f t="shared" si="506"/>
        <v>0.15011243643673092</v>
      </c>
      <c r="AU68" s="19">
        <f t="shared" si="506"/>
        <v>0.15011243643673092</v>
      </c>
      <c r="AV68" s="19">
        <f t="shared" si="506"/>
        <v>0.15011243643673092</v>
      </c>
      <c r="AW68" s="19">
        <f t="shared" si="506"/>
        <v>0.15011243643673092</v>
      </c>
      <c r="AX68" s="19">
        <f t="shared" si="506"/>
        <v>0.15011243643673092</v>
      </c>
      <c r="AY68" s="19">
        <f t="shared" si="506"/>
        <v>0.15011243643673092</v>
      </c>
      <c r="AZ68" s="19">
        <f t="shared" si="506"/>
        <v>0.15011243643673092</v>
      </c>
      <c r="BA68" s="19">
        <f t="shared" si="506"/>
        <v>0.15011243643673092</v>
      </c>
      <c r="BB68" s="19">
        <f t="shared" si="506"/>
        <v>0.15011243643673092</v>
      </c>
      <c r="BC68" s="19">
        <f t="shared" si="506"/>
        <v>0.15011243643673092</v>
      </c>
      <c r="BD68" s="19">
        <f t="shared" si="506"/>
        <v>0.15011243643673092</v>
      </c>
      <c r="BE68" s="19">
        <f t="shared" si="506"/>
        <v>0.15011243643673092</v>
      </c>
      <c r="BF68" s="19">
        <f t="shared" si="506"/>
        <v>0.15011243643673092</v>
      </c>
      <c r="BG68" s="19">
        <f t="shared" si="506"/>
        <v>0.15011243643673092</v>
      </c>
      <c r="BH68" s="19">
        <f t="shared" si="506"/>
        <v>0.15011243643673092</v>
      </c>
      <c r="BI68" s="19">
        <f t="shared" si="506"/>
        <v>0.15011243643673092</v>
      </c>
      <c r="BJ68" s="19">
        <f t="shared" si="506"/>
        <v>0.15011243643673092</v>
      </c>
      <c r="BK68" s="19">
        <f t="shared" si="506"/>
        <v>0.15011243643673092</v>
      </c>
      <c r="BL68" s="19">
        <f t="shared" si="506"/>
        <v>0.15011243643673092</v>
      </c>
      <c r="BM68" s="19">
        <f t="shared" si="506"/>
        <v>0.15011243643673092</v>
      </c>
      <c r="BN68" s="19">
        <f t="shared" si="506"/>
        <v>0.15011243643673092</v>
      </c>
      <c r="BO68" s="19">
        <f t="shared" si="506"/>
        <v>0.15011243643673092</v>
      </c>
      <c r="BP68" s="19">
        <f t="shared" si="506"/>
        <v>0.15011243643673092</v>
      </c>
      <c r="BQ68" s="19">
        <f t="shared" si="506"/>
        <v>0.15011243643673092</v>
      </c>
      <c r="BR68" s="19">
        <f t="shared" si="506"/>
        <v>0.15011243643673092</v>
      </c>
      <c r="BS68" s="19">
        <f t="shared" si="506"/>
        <v>0.15011243643673092</v>
      </c>
      <c r="BT68" s="19">
        <f t="shared" ref="BT68:CE68" si="507">NORMSDIST(NORMSINV(0.4)-BT53)</f>
        <v>0.15011243643673092</v>
      </c>
      <c r="BU68" s="19">
        <f t="shared" si="507"/>
        <v>0.15011243643673092</v>
      </c>
      <c r="BV68" s="19">
        <f t="shared" si="507"/>
        <v>0.15011243643673092</v>
      </c>
      <c r="BW68" s="19">
        <f t="shared" si="507"/>
        <v>0.15011243643673092</v>
      </c>
      <c r="BX68" s="19">
        <f t="shared" si="507"/>
        <v>0.15011243643673092</v>
      </c>
      <c r="BY68" s="19">
        <f t="shared" si="507"/>
        <v>0.15011243643673092</v>
      </c>
      <c r="BZ68" s="19">
        <f t="shared" si="507"/>
        <v>0.15011243643673092</v>
      </c>
      <c r="CA68" s="19">
        <f t="shared" si="507"/>
        <v>0.15011243643673092</v>
      </c>
      <c r="CB68" s="19">
        <f t="shared" si="507"/>
        <v>0.15011243643673092</v>
      </c>
      <c r="CC68" s="19">
        <f t="shared" si="507"/>
        <v>0.15011243643673092</v>
      </c>
      <c r="CD68" s="19">
        <f t="shared" si="507"/>
        <v>0.15011243643673092</v>
      </c>
      <c r="CE68" s="19">
        <f t="shared" si="507"/>
        <v>0.15011243643673092</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E68"/>
  <sheetViews>
    <sheetView zoomScaleNormal="100" zoomScalePageLayoutView="115" workbookViewId="0">
      <pane xSplit="5" ySplit="1" topLeftCell="F2" activePane="bottomRight" state="frozen"/>
      <selection activeCell="AL25" sqref="AL25"/>
      <selection pane="topRight" activeCell="AL25" sqref="AL25"/>
      <selection pane="bottomLeft" activeCell="AL25" sqref="AL25"/>
      <selection pane="bottomRight" activeCell="E45" sqref="E45"/>
    </sheetView>
  </sheetViews>
  <sheetFormatPr defaultColWidth="11" defaultRowHeight="15.5"/>
  <cols>
    <col min="1" max="1" width="2.6640625" style="39" customWidth="1"/>
    <col min="2" max="2" width="4.1640625" customWidth="1"/>
    <col min="3" max="3" width="47" customWidth="1"/>
    <col min="4" max="4" width="13.1640625" customWidth="1"/>
    <col min="5" max="5" width="10.1640625" customWidth="1"/>
    <col min="6" max="6" width="9.5" customWidth="1"/>
    <col min="34" max="69" width="11" customWidth="1"/>
    <col min="70" max="71" width="12.1640625" customWidth="1"/>
    <col min="72" max="72" width="11" customWidth="1"/>
  </cols>
  <sheetData>
    <row r="1" spans="1:83" s="36" customFormat="1" ht="18.5">
      <c r="A1" s="50"/>
      <c r="B1" s="30">
        <f>DataSummary!B166</f>
        <v>1</v>
      </c>
      <c r="C1" s="42" t="s">
        <v>999</v>
      </c>
      <c r="D1" s="246" t="s">
        <v>733</v>
      </c>
      <c r="E1" s="289">
        <f>InputDataA_GeneralAssumptions!E28</f>
        <v>0.02</v>
      </c>
      <c r="F1" s="272"/>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row>
    <row r="2" spans="1:83">
      <c r="A2" s="1" t="s">
        <v>734</v>
      </c>
      <c r="B2" s="247">
        <f>InputDataA_GeneralAssumptions!J9*1</f>
        <v>0.1</v>
      </c>
      <c r="C2" s="33" t="s">
        <v>0</v>
      </c>
      <c r="D2" s="295">
        <f>InputDataA_GeneralAssumptions!E18</f>
        <v>0.54391765594482422</v>
      </c>
      <c r="AG2" s="576"/>
      <c r="AH2" s="576"/>
      <c r="AL2" s="127"/>
      <c r="AM2" s="1"/>
    </row>
    <row r="3" spans="1:83">
      <c r="C3" s="20" t="s">
        <v>732</v>
      </c>
      <c r="D3" s="23">
        <f>InputDataA_GeneralAssumptions!J28</f>
        <v>4.0004980346267892E-2</v>
      </c>
    </row>
    <row r="4" spans="1:83">
      <c r="C4" s="248" t="s">
        <v>739</v>
      </c>
      <c r="D4" s="249">
        <f>VLOOKUP(InputDataA_GeneralAssumptions!$J$11,DataSummary!A448:B449,2,FALSE)</f>
        <v>1</v>
      </c>
      <c r="E4" s="28">
        <f>InputDataA_GeneralAssumptions!D7</f>
        <v>2023</v>
      </c>
      <c r="F4" s="28">
        <f>E4+1</f>
        <v>2024</v>
      </c>
      <c r="G4" s="28">
        <f t="shared" ref="G4:AO4" si="0">F4+1</f>
        <v>2025</v>
      </c>
      <c r="H4" s="28">
        <f t="shared" si="0"/>
        <v>2026</v>
      </c>
      <c r="I4" s="28">
        <f t="shared" si="0"/>
        <v>2027</v>
      </c>
      <c r="J4" s="28">
        <f t="shared" si="0"/>
        <v>2028</v>
      </c>
      <c r="K4" s="28">
        <f t="shared" si="0"/>
        <v>2029</v>
      </c>
      <c r="L4" s="28">
        <f t="shared" si="0"/>
        <v>2030</v>
      </c>
      <c r="M4" s="28">
        <f t="shared" si="0"/>
        <v>2031</v>
      </c>
      <c r="N4" s="28">
        <f t="shared" si="0"/>
        <v>2032</v>
      </c>
      <c r="O4" s="28">
        <f t="shared" si="0"/>
        <v>2033</v>
      </c>
      <c r="P4" s="28">
        <f t="shared" si="0"/>
        <v>2034</v>
      </c>
      <c r="Q4" s="28">
        <f t="shared" si="0"/>
        <v>2035</v>
      </c>
      <c r="R4" s="28">
        <f t="shared" si="0"/>
        <v>2036</v>
      </c>
      <c r="S4" s="28">
        <f t="shared" si="0"/>
        <v>2037</v>
      </c>
      <c r="T4" s="28">
        <f t="shared" si="0"/>
        <v>2038</v>
      </c>
      <c r="U4" s="28">
        <f t="shared" si="0"/>
        <v>2039</v>
      </c>
      <c r="V4" s="28">
        <f t="shared" si="0"/>
        <v>2040</v>
      </c>
      <c r="W4" s="28">
        <f t="shared" si="0"/>
        <v>2041</v>
      </c>
      <c r="X4" s="28">
        <f t="shared" si="0"/>
        <v>2042</v>
      </c>
      <c r="Y4" s="28">
        <f t="shared" si="0"/>
        <v>2043</v>
      </c>
      <c r="Z4" s="28">
        <f t="shared" si="0"/>
        <v>2044</v>
      </c>
      <c r="AA4" s="28">
        <f t="shared" si="0"/>
        <v>2045</v>
      </c>
      <c r="AB4" s="28">
        <f t="shared" si="0"/>
        <v>2046</v>
      </c>
      <c r="AC4" s="28">
        <f t="shared" si="0"/>
        <v>2047</v>
      </c>
      <c r="AD4" s="28">
        <f t="shared" si="0"/>
        <v>2048</v>
      </c>
      <c r="AE4" s="28">
        <f t="shared" si="0"/>
        <v>2049</v>
      </c>
      <c r="AF4" s="28">
        <f t="shared" si="0"/>
        <v>2050</v>
      </c>
      <c r="AG4" s="28">
        <f t="shared" si="0"/>
        <v>2051</v>
      </c>
      <c r="AH4" s="28">
        <f t="shared" si="0"/>
        <v>2052</v>
      </c>
      <c r="AI4" s="28">
        <f t="shared" si="0"/>
        <v>2053</v>
      </c>
      <c r="AJ4" s="28">
        <f t="shared" si="0"/>
        <v>2054</v>
      </c>
      <c r="AK4" s="28">
        <f t="shared" si="0"/>
        <v>2055</v>
      </c>
      <c r="AL4" s="28">
        <f t="shared" si="0"/>
        <v>2056</v>
      </c>
      <c r="AM4" s="28">
        <f t="shared" si="0"/>
        <v>2057</v>
      </c>
      <c r="AN4" s="28">
        <f t="shared" si="0"/>
        <v>2058</v>
      </c>
      <c r="AO4" s="29">
        <f t="shared" si="0"/>
        <v>2059</v>
      </c>
      <c r="AP4" s="28">
        <f t="shared" ref="AP4:BS4" si="1">AO4+1</f>
        <v>2060</v>
      </c>
      <c r="AQ4" s="28">
        <f t="shared" si="1"/>
        <v>2061</v>
      </c>
      <c r="AR4" s="28">
        <f t="shared" si="1"/>
        <v>2062</v>
      </c>
      <c r="AS4" s="28">
        <f t="shared" si="1"/>
        <v>2063</v>
      </c>
      <c r="AT4" s="28">
        <f t="shared" si="1"/>
        <v>2064</v>
      </c>
      <c r="AU4" s="28">
        <f t="shared" si="1"/>
        <v>2065</v>
      </c>
      <c r="AV4" s="28">
        <f t="shared" si="1"/>
        <v>2066</v>
      </c>
      <c r="AW4" s="28">
        <f t="shared" si="1"/>
        <v>2067</v>
      </c>
      <c r="AX4" s="28">
        <f t="shared" si="1"/>
        <v>2068</v>
      </c>
      <c r="AY4" s="28">
        <f t="shared" si="1"/>
        <v>2069</v>
      </c>
      <c r="AZ4" s="28">
        <f t="shared" si="1"/>
        <v>2070</v>
      </c>
      <c r="BA4" s="28">
        <f t="shared" si="1"/>
        <v>2071</v>
      </c>
      <c r="BB4" s="28">
        <f t="shared" si="1"/>
        <v>2072</v>
      </c>
      <c r="BC4" s="28">
        <f t="shared" si="1"/>
        <v>2073</v>
      </c>
      <c r="BD4" s="28">
        <f t="shared" si="1"/>
        <v>2074</v>
      </c>
      <c r="BE4" s="28">
        <f t="shared" si="1"/>
        <v>2075</v>
      </c>
      <c r="BF4" s="28">
        <f t="shared" si="1"/>
        <v>2076</v>
      </c>
      <c r="BG4" s="28">
        <f t="shared" si="1"/>
        <v>2077</v>
      </c>
      <c r="BH4" s="28">
        <f t="shared" si="1"/>
        <v>2078</v>
      </c>
      <c r="BI4" s="28">
        <f t="shared" si="1"/>
        <v>2079</v>
      </c>
      <c r="BJ4" s="28">
        <f t="shared" si="1"/>
        <v>2080</v>
      </c>
      <c r="BK4" s="28">
        <f t="shared" si="1"/>
        <v>2081</v>
      </c>
      <c r="BL4" s="28">
        <f t="shared" si="1"/>
        <v>2082</v>
      </c>
      <c r="BM4" s="28">
        <f t="shared" si="1"/>
        <v>2083</v>
      </c>
      <c r="BN4" s="28">
        <f t="shared" si="1"/>
        <v>2084</v>
      </c>
      <c r="BO4" s="28">
        <f t="shared" si="1"/>
        <v>2085</v>
      </c>
      <c r="BP4" s="28">
        <f t="shared" si="1"/>
        <v>2086</v>
      </c>
      <c r="BQ4" s="28">
        <f t="shared" si="1"/>
        <v>2087</v>
      </c>
      <c r="BR4" s="28">
        <f t="shared" si="1"/>
        <v>2088</v>
      </c>
      <c r="BS4" s="29">
        <f t="shared" si="1"/>
        <v>2089</v>
      </c>
      <c r="BT4" s="29">
        <f t="shared" ref="BT4" si="2">BS4+1</f>
        <v>2090</v>
      </c>
      <c r="BU4" s="29">
        <f t="shared" ref="BU4" si="3">BT4+1</f>
        <v>2091</v>
      </c>
      <c r="BV4" s="29">
        <f t="shared" ref="BV4" si="4">BU4+1</f>
        <v>2092</v>
      </c>
      <c r="BW4" s="29">
        <f t="shared" ref="BW4" si="5">BV4+1</f>
        <v>2093</v>
      </c>
      <c r="BX4" s="29">
        <f t="shared" ref="BX4" si="6">BW4+1</f>
        <v>2094</v>
      </c>
      <c r="BY4" s="29">
        <f t="shared" ref="BY4" si="7">BX4+1</f>
        <v>2095</v>
      </c>
      <c r="BZ4" s="29">
        <f t="shared" ref="BZ4" si="8">BY4+1</f>
        <v>2096</v>
      </c>
      <c r="CA4" s="29">
        <f t="shared" ref="CA4" si="9">BZ4+1</f>
        <v>2097</v>
      </c>
      <c r="CB4" s="29">
        <f t="shared" ref="CB4" si="10">CA4+1</f>
        <v>2098</v>
      </c>
      <c r="CC4" s="29">
        <f t="shared" ref="CC4" si="11">CB4+1</f>
        <v>2099</v>
      </c>
      <c r="CD4" s="29">
        <f t="shared" ref="CD4" si="12">CC4+1</f>
        <v>2100</v>
      </c>
      <c r="CE4" s="29">
        <f t="shared" ref="CE4" si="13">CD4+1</f>
        <v>2101</v>
      </c>
    </row>
    <row r="5" spans="1:83">
      <c r="C5" s="2" t="s">
        <v>488</v>
      </c>
      <c r="D5" s="6"/>
      <c r="E5" s="6"/>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row>
    <row r="6" spans="1:83">
      <c r="C6" s="33" t="str">
        <f>VLOOKUP(InputDataB_ModelSpecAssumptions!D35,DataSummary!$A$155:$C$158,3,FALSE)</f>
        <v>Real GDP annual growth rate</v>
      </c>
      <c r="D6" s="326" t="s">
        <v>487</v>
      </c>
      <c r="E6" s="320">
        <f>InputDataB_ModelSpecAssumptions!I36</f>
        <v>2.866966649889946E-2</v>
      </c>
      <c r="F6" s="320">
        <f>InputDataB_ModelSpecAssumptions!J36</f>
        <v>2.866966649889946E-2</v>
      </c>
      <c r="G6" s="320">
        <f>InputDataB_ModelSpecAssumptions!K36</f>
        <v>2.866966649889946E-2</v>
      </c>
      <c r="H6" s="320">
        <f>InputDataB_ModelSpecAssumptions!L36</f>
        <v>2.866966649889946E-2</v>
      </c>
      <c r="I6" s="320">
        <f>InputDataB_ModelSpecAssumptions!M36</f>
        <v>2.866966649889946E-2</v>
      </c>
      <c r="J6" s="320">
        <f>InputDataB_ModelSpecAssumptions!N36</f>
        <v>2.866966649889946E-2</v>
      </c>
      <c r="K6" s="320">
        <f>InputDataB_ModelSpecAssumptions!O36</f>
        <v>2.866966649889946E-2</v>
      </c>
      <c r="L6" s="320">
        <f>InputDataB_ModelSpecAssumptions!P36</f>
        <v>2.866966649889946E-2</v>
      </c>
      <c r="M6" s="320">
        <f>InputDataB_ModelSpecAssumptions!Q36</f>
        <v>2.866966649889946E-2</v>
      </c>
      <c r="N6" s="320">
        <f>InputDataB_ModelSpecAssumptions!R36</f>
        <v>2.866966649889946E-2</v>
      </c>
      <c r="O6" s="320">
        <f>InputDataB_ModelSpecAssumptions!S36</f>
        <v>2.866966649889946E-2</v>
      </c>
      <c r="P6" s="320">
        <f>InputDataB_ModelSpecAssumptions!T36</f>
        <v>2.866966649889946E-2</v>
      </c>
      <c r="Q6" s="320">
        <f>InputDataB_ModelSpecAssumptions!U36</f>
        <v>2.866966649889946E-2</v>
      </c>
      <c r="R6" s="320">
        <f>InputDataB_ModelSpecAssumptions!V36</f>
        <v>2.866966649889946E-2</v>
      </c>
      <c r="S6" s="320">
        <f>InputDataB_ModelSpecAssumptions!W36</f>
        <v>2.866966649889946E-2</v>
      </c>
      <c r="T6" s="320">
        <f>InputDataB_ModelSpecAssumptions!X36</f>
        <v>2.866966649889946E-2</v>
      </c>
      <c r="U6" s="320">
        <f>InputDataB_ModelSpecAssumptions!Y36</f>
        <v>2.866966649889946E-2</v>
      </c>
      <c r="V6" s="320">
        <f>InputDataB_ModelSpecAssumptions!Z36</f>
        <v>2.866966649889946E-2</v>
      </c>
      <c r="W6" s="320">
        <f>InputDataB_ModelSpecAssumptions!AA36</f>
        <v>2.866966649889946E-2</v>
      </c>
      <c r="X6" s="320">
        <f>InputDataB_ModelSpecAssumptions!AB36</f>
        <v>2.866966649889946E-2</v>
      </c>
      <c r="Y6" s="320">
        <f>InputDataB_ModelSpecAssumptions!AC36</f>
        <v>2.866966649889946E-2</v>
      </c>
      <c r="Z6" s="320">
        <f>InputDataB_ModelSpecAssumptions!AD36</f>
        <v>2.866966649889946E-2</v>
      </c>
      <c r="AA6" s="320">
        <f>InputDataB_ModelSpecAssumptions!AE36</f>
        <v>2.866966649889946E-2</v>
      </c>
      <c r="AB6" s="320">
        <f>InputDataB_ModelSpecAssumptions!AF36</f>
        <v>2.866966649889946E-2</v>
      </c>
      <c r="AC6" s="320">
        <f>InputDataB_ModelSpecAssumptions!AG36</f>
        <v>2.866966649889946E-2</v>
      </c>
      <c r="AD6" s="320">
        <f>InputDataB_ModelSpecAssumptions!AH36</f>
        <v>2.866966649889946E-2</v>
      </c>
      <c r="AE6" s="320">
        <f>InputDataB_ModelSpecAssumptions!AI36</f>
        <v>2.866966649889946E-2</v>
      </c>
      <c r="AF6" s="320">
        <f>InputDataB_ModelSpecAssumptions!AJ36</f>
        <v>2.866966649889946E-2</v>
      </c>
      <c r="AG6" s="320">
        <f>InputDataB_ModelSpecAssumptions!AK36</f>
        <v>2.866966649889946E-2</v>
      </c>
      <c r="AH6" s="320">
        <f>InputDataB_ModelSpecAssumptions!AL36</f>
        <v>2.866966649889946E-2</v>
      </c>
      <c r="AI6" s="320">
        <f>InputDataB_ModelSpecAssumptions!AM36</f>
        <v>2.866966649889946E-2</v>
      </c>
      <c r="AJ6" s="320">
        <f>InputDataB_ModelSpecAssumptions!AN36</f>
        <v>2.866966649889946E-2</v>
      </c>
      <c r="AK6" s="320">
        <f>InputDataB_ModelSpecAssumptions!AO36</f>
        <v>2.866966649889946E-2</v>
      </c>
      <c r="AL6" s="320">
        <f>InputDataB_ModelSpecAssumptions!AP36</f>
        <v>2.866966649889946E-2</v>
      </c>
      <c r="AM6" s="320">
        <f>InputDataB_ModelSpecAssumptions!AQ36</f>
        <v>2.866966649889946E-2</v>
      </c>
      <c r="AN6" s="320">
        <f>InputDataB_ModelSpecAssumptions!AR36</f>
        <v>2.866966649889946E-2</v>
      </c>
      <c r="AO6" s="320">
        <f>InputDataB_ModelSpecAssumptions!AS36</f>
        <v>2.866966649889946E-2</v>
      </c>
      <c r="AP6" s="320">
        <f>InputDataB_ModelSpecAssumptions!AT36</f>
        <v>2.866966649889946E-2</v>
      </c>
      <c r="AQ6" s="320">
        <f>InputDataB_ModelSpecAssumptions!AU36</f>
        <v>2.866966649889946E-2</v>
      </c>
      <c r="AR6" s="320">
        <f>InputDataB_ModelSpecAssumptions!AV36</f>
        <v>2.866966649889946E-2</v>
      </c>
      <c r="AS6" s="320">
        <f>InputDataB_ModelSpecAssumptions!AW36</f>
        <v>2.866966649889946E-2</v>
      </c>
      <c r="AT6" s="320">
        <f>InputDataB_ModelSpecAssumptions!AX36</f>
        <v>2.866966649889946E-2</v>
      </c>
      <c r="AU6" s="320">
        <f>InputDataB_ModelSpecAssumptions!AY36</f>
        <v>2.866966649889946E-2</v>
      </c>
      <c r="AV6" s="320">
        <f>InputDataB_ModelSpecAssumptions!AZ36</f>
        <v>2.866966649889946E-2</v>
      </c>
      <c r="AW6" s="320">
        <f>InputDataB_ModelSpecAssumptions!BA36</f>
        <v>2.866966649889946E-2</v>
      </c>
      <c r="AX6" s="320">
        <f>InputDataB_ModelSpecAssumptions!BB36</f>
        <v>2.866966649889946E-2</v>
      </c>
      <c r="AY6" s="320">
        <f>InputDataB_ModelSpecAssumptions!BC36</f>
        <v>2.866966649889946E-2</v>
      </c>
      <c r="AZ6" s="320">
        <f>InputDataB_ModelSpecAssumptions!BD36</f>
        <v>2.866966649889946E-2</v>
      </c>
      <c r="BA6" s="320">
        <f>InputDataB_ModelSpecAssumptions!BE36</f>
        <v>2.866966649889946E-2</v>
      </c>
      <c r="BB6" s="320">
        <f>InputDataB_ModelSpecAssumptions!BF36</f>
        <v>2.866966649889946E-2</v>
      </c>
      <c r="BC6" s="320">
        <f>InputDataB_ModelSpecAssumptions!BG36</f>
        <v>2.866966649889946E-2</v>
      </c>
      <c r="BD6" s="320">
        <f>InputDataB_ModelSpecAssumptions!BH36</f>
        <v>2.866966649889946E-2</v>
      </c>
      <c r="BE6" s="320">
        <f>InputDataB_ModelSpecAssumptions!BI36</f>
        <v>2.866966649889946E-2</v>
      </c>
      <c r="BF6" s="320">
        <f>InputDataB_ModelSpecAssumptions!BJ36</f>
        <v>2.866966649889946E-2</v>
      </c>
      <c r="BG6" s="320">
        <f>InputDataB_ModelSpecAssumptions!BK36</f>
        <v>2.866966649889946E-2</v>
      </c>
      <c r="BH6" s="320">
        <f>InputDataB_ModelSpecAssumptions!BL36</f>
        <v>2.866966649889946E-2</v>
      </c>
      <c r="BI6" s="320">
        <f>InputDataB_ModelSpecAssumptions!BM36</f>
        <v>2.866966649889946E-2</v>
      </c>
      <c r="BJ6" s="320">
        <f>InputDataB_ModelSpecAssumptions!BN36</f>
        <v>2.866966649889946E-2</v>
      </c>
      <c r="BK6" s="320">
        <f>InputDataB_ModelSpecAssumptions!BO36</f>
        <v>2.866966649889946E-2</v>
      </c>
      <c r="BL6" s="320">
        <f>InputDataB_ModelSpecAssumptions!BP36</f>
        <v>2.866966649889946E-2</v>
      </c>
      <c r="BM6" s="320">
        <f>InputDataB_ModelSpecAssumptions!BQ36</f>
        <v>2.866966649889946E-2</v>
      </c>
      <c r="BN6" s="320">
        <f>InputDataB_ModelSpecAssumptions!BR36</f>
        <v>2.866966649889946E-2</v>
      </c>
      <c r="BO6" s="320">
        <f>InputDataB_ModelSpecAssumptions!BS36</f>
        <v>2.866966649889946E-2</v>
      </c>
      <c r="BP6" s="320">
        <f>InputDataB_ModelSpecAssumptions!BT36</f>
        <v>2.866966649889946E-2</v>
      </c>
      <c r="BQ6" s="320">
        <f>InputDataB_ModelSpecAssumptions!BU36</f>
        <v>2.866966649889946E-2</v>
      </c>
      <c r="BR6" s="320">
        <f>InputDataB_ModelSpecAssumptions!BV36</f>
        <v>2.866966649889946E-2</v>
      </c>
      <c r="BS6" s="320">
        <f>InputDataB_ModelSpecAssumptions!BW36</f>
        <v>2.866966649889946E-2</v>
      </c>
      <c r="BT6" s="320">
        <f>InputDataB_ModelSpecAssumptions!BX36</f>
        <v>2.866966649889946E-2</v>
      </c>
      <c r="BU6" s="320">
        <f>InputDataB_ModelSpecAssumptions!BY36</f>
        <v>2.866966649889946E-2</v>
      </c>
      <c r="BV6" s="320">
        <f>InputDataB_ModelSpecAssumptions!BZ36</f>
        <v>2.866966649889946E-2</v>
      </c>
      <c r="BW6" s="320">
        <f>InputDataB_ModelSpecAssumptions!CA36</f>
        <v>2.866966649889946E-2</v>
      </c>
      <c r="BX6" s="320">
        <f>InputDataB_ModelSpecAssumptions!CB36</f>
        <v>2.866966649889946E-2</v>
      </c>
      <c r="BY6" s="320">
        <f>InputDataB_ModelSpecAssumptions!CC36</f>
        <v>2.866966649889946E-2</v>
      </c>
      <c r="BZ6" s="320">
        <f>InputDataB_ModelSpecAssumptions!CD36</f>
        <v>2.866966649889946E-2</v>
      </c>
      <c r="CA6" s="320">
        <f>InputDataB_ModelSpecAssumptions!CE36</f>
        <v>2.866966649889946E-2</v>
      </c>
      <c r="CB6" s="320">
        <f>InputDataB_ModelSpecAssumptions!CF36</f>
        <v>2.866966649889946E-2</v>
      </c>
      <c r="CC6" s="320">
        <f>InputDataB_ModelSpecAssumptions!CG36</f>
        <v>2.866966649889946E-2</v>
      </c>
      <c r="CD6" s="320">
        <f>InputDataB_ModelSpecAssumptions!CH36</f>
        <v>2.866966649889946E-2</v>
      </c>
      <c r="CE6" s="320">
        <f>InputDataB_ModelSpecAssumptions!CI36</f>
        <v>2.866966649889946E-2</v>
      </c>
    </row>
    <row r="7" spans="1:83">
      <c r="C7" s="3" t="s">
        <v>434</v>
      </c>
      <c r="D7" s="327"/>
      <c r="E7" s="11">
        <f>InputDataB_ModelSpecAssumptions!$I$51</f>
        <v>-3.7695154730588154E-3</v>
      </c>
      <c r="F7" s="102">
        <f>IF(VLOOKUP(InputDataB_ModelSpecAssumptions!$D$35,DataSummary!$A$155:$B$158,2,FALSE)=1,(1+Submodel2s!F6)/(1+F10)-1,IF(VLOOKUP(InputDataB_ModelSpecAssumptions!$D$35,DataSummary!$A$155:$B$158,2,FALSE)=3,Submodel2s!F6/Submodel2s!E6-1,IF(VLOOKUP(InputDataB_ModelSpecAssumptions!$D$35,DataSummary!$A$155:$B$158,2,FALSE)=4,F58,Submodel2s!F6)))</f>
        <v>2.2327130584802068E-2</v>
      </c>
      <c r="G7" s="102">
        <f>IF(VLOOKUP(InputDataB_ModelSpecAssumptions!$D$35,DataSummary!$A$155:$B$158,2,FALSE)=1,(1+Submodel2s!G6)/(1+G10)-1,IF(VLOOKUP(InputDataB_ModelSpecAssumptions!$D$35,DataSummary!$A$155:$B$158,2,FALSE)=3,Submodel2s!G6/Submodel2s!F6-1,IF(VLOOKUP(InputDataB_ModelSpecAssumptions!$D$35,DataSummary!$A$155:$B$158,2,FALSE)=4,G58,Submodel2s!G6)))</f>
        <v>2.2461488182168532E-2</v>
      </c>
      <c r="H7" s="102">
        <f>IF(VLOOKUP(InputDataB_ModelSpecAssumptions!$D$35,DataSummary!$A$155:$B$158,2,FALSE)=1,(1+Submodel2s!H6)/(1+H10)-1,IF(VLOOKUP(InputDataB_ModelSpecAssumptions!$D$35,DataSummary!$A$155:$B$158,2,FALSE)=3,Submodel2s!H6/Submodel2s!G6-1,IF(VLOOKUP(InputDataB_ModelSpecAssumptions!$D$35,DataSummary!$A$155:$B$158,2,FALSE)=4,H58,Submodel2s!H6)))</f>
        <v>2.2579432089056661E-2</v>
      </c>
      <c r="I7" s="102">
        <f>IF(VLOOKUP(InputDataB_ModelSpecAssumptions!$D$35,DataSummary!$A$155:$B$158,2,FALSE)=1,(1+Submodel2s!I6)/(1+I10)-1,IF(VLOOKUP(InputDataB_ModelSpecAssumptions!$D$35,DataSummary!$A$155:$B$158,2,FALSE)=3,Submodel2s!I6/Submodel2s!H6-1,IF(VLOOKUP(InputDataB_ModelSpecAssumptions!$D$35,DataSummary!$A$155:$B$158,2,FALSE)=4,I58,Submodel2s!I6)))</f>
        <v>2.2691898045253067E-2</v>
      </c>
      <c r="J7" s="102">
        <f>IF(VLOOKUP(InputDataB_ModelSpecAssumptions!$D$35,DataSummary!$A$155:$B$158,2,FALSE)=1,(1+Submodel2s!J6)/(1+J10)-1,IF(VLOOKUP(InputDataB_ModelSpecAssumptions!$D$35,DataSummary!$A$155:$B$158,2,FALSE)=3,Submodel2s!J6/Submodel2s!I6-1,IF(VLOOKUP(InputDataB_ModelSpecAssumptions!$D$35,DataSummary!$A$155:$B$158,2,FALSE)=4,J58,Submodel2s!J6)))</f>
        <v>2.2812605001694575E-2</v>
      </c>
      <c r="K7" s="102">
        <f>IF(VLOOKUP(InputDataB_ModelSpecAssumptions!$D$35,DataSummary!$A$155:$B$158,2,FALSE)=1,(1+Submodel2s!K6)/(1+K10)-1,IF(VLOOKUP(InputDataB_ModelSpecAssumptions!$D$35,DataSummary!$A$155:$B$158,2,FALSE)=3,Submodel2s!K6/Submodel2s!J6-1,IF(VLOOKUP(InputDataB_ModelSpecAssumptions!$D$35,DataSummary!$A$155:$B$158,2,FALSE)=4,K58,Submodel2s!K6)))</f>
        <v>2.2939295206936938E-2</v>
      </c>
      <c r="L7" s="102">
        <f>IF(VLOOKUP(InputDataB_ModelSpecAssumptions!$D$35,DataSummary!$A$155:$B$158,2,FALSE)=1,(1+Submodel2s!L6)/(1+L10)-1,IF(VLOOKUP(InputDataB_ModelSpecAssumptions!$D$35,DataSummary!$A$155:$B$158,2,FALSE)=3,Submodel2s!L6/Submodel2s!K6-1,IF(VLOOKUP(InputDataB_ModelSpecAssumptions!$D$35,DataSummary!$A$155:$B$158,2,FALSE)=4,L58,Submodel2s!L6)))</f>
        <v>2.3060982109674555E-2</v>
      </c>
      <c r="M7" s="102">
        <f>IF(VLOOKUP(InputDataB_ModelSpecAssumptions!$D$35,DataSummary!$A$155:$B$158,2,FALSE)=1,(1+Submodel2s!M6)/(1+M10)-1,IF(VLOOKUP(InputDataB_ModelSpecAssumptions!$D$35,DataSummary!$A$155:$B$158,2,FALSE)=3,Submodel2s!M6/Submodel2s!L6-1,IF(VLOOKUP(InputDataB_ModelSpecAssumptions!$D$35,DataSummary!$A$155:$B$158,2,FALSE)=4,M58,Submodel2s!M6)))</f>
        <v>2.3198138053449169E-2</v>
      </c>
      <c r="N7" s="102">
        <f>IF(VLOOKUP(InputDataB_ModelSpecAssumptions!$D$35,DataSummary!$A$155:$B$158,2,FALSE)=1,(1+Submodel2s!N6)/(1+N10)-1,IF(VLOOKUP(InputDataB_ModelSpecAssumptions!$D$35,DataSummary!$A$155:$B$158,2,FALSE)=3,Submodel2s!N6/Submodel2s!M6-1,IF(VLOOKUP(InputDataB_ModelSpecAssumptions!$D$35,DataSummary!$A$155:$B$158,2,FALSE)=4,N58,Submodel2s!N6)))</f>
        <v>2.3316404694990966E-2</v>
      </c>
      <c r="O7" s="102">
        <f>IF(VLOOKUP(InputDataB_ModelSpecAssumptions!$D$35,DataSummary!$A$155:$B$158,2,FALSE)=1,(1+Submodel2s!O6)/(1+O10)-1,IF(VLOOKUP(InputDataB_ModelSpecAssumptions!$D$35,DataSummary!$A$155:$B$158,2,FALSE)=3,Submodel2s!O6/Submodel2s!N6-1,IF(VLOOKUP(InputDataB_ModelSpecAssumptions!$D$35,DataSummary!$A$155:$B$158,2,FALSE)=4,O58,Submodel2s!O6)))</f>
        <v>2.3417354700878468E-2</v>
      </c>
      <c r="P7" s="102">
        <f>IF(VLOOKUP(InputDataB_ModelSpecAssumptions!$D$35,DataSummary!$A$155:$B$158,2,FALSE)=1,(1+Submodel2s!P6)/(1+P10)-1,IF(VLOOKUP(InputDataB_ModelSpecAssumptions!$D$35,DataSummary!$A$155:$B$158,2,FALSE)=3,Submodel2s!P6/Submodel2s!O6-1,IF(VLOOKUP(InputDataB_ModelSpecAssumptions!$D$35,DataSummary!$A$155:$B$158,2,FALSE)=4,P58,Submodel2s!P6)))</f>
        <v>2.3532325492395811E-2</v>
      </c>
      <c r="Q7" s="102">
        <f>IF(VLOOKUP(InputDataB_ModelSpecAssumptions!$D$35,DataSummary!$A$155:$B$158,2,FALSE)=1,(1+Submodel2s!Q6)/(1+Q10)-1,IF(VLOOKUP(InputDataB_ModelSpecAssumptions!$D$35,DataSummary!$A$155:$B$158,2,FALSE)=3,Submodel2s!Q6/Submodel2s!P6-1,IF(VLOOKUP(InputDataB_ModelSpecAssumptions!$D$35,DataSummary!$A$155:$B$158,2,FALSE)=4,Q58,Submodel2s!Q6)))</f>
        <v>2.3657923348662013E-2</v>
      </c>
      <c r="R7" s="102">
        <f>IF(VLOOKUP(InputDataB_ModelSpecAssumptions!$D$35,DataSummary!$A$155:$B$158,2,FALSE)=1,(1+Submodel2s!R6)/(1+R10)-1,IF(VLOOKUP(InputDataB_ModelSpecAssumptions!$D$35,DataSummary!$A$155:$B$158,2,FALSE)=3,Submodel2s!R6/Submodel2s!Q6-1,IF(VLOOKUP(InputDataB_ModelSpecAssumptions!$D$35,DataSummary!$A$155:$B$158,2,FALSE)=4,R58,Submodel2s!R6)))</f>
        <v>2.3794909933598118E-2</v>
      </c>
      <c r="S7" s="102">
        <f>IF(VLOOKUP(InputDataB_ModelSpecAssumptions!$D$35,DataSummary!$A$155:$B$158,2,FALSE)=1,(1+Submodel2s!S6)/(1+S10)-1,IF(VLOOKUP(InputDataB_ModelSpecAssumptions!$D$35,DataSummary!$A$155:$B$158,2,FALSE)=3,Submodel2s!S6/Submodel2s!R6-1,IF(VLOOKUP(InputDataB_ModelSpecAssumptions!$D$35,DataSummary!$A$155:$B$158,2,FALSE)=4,S58,Submodel2s!S6)))</f>
        <v>2.3922162983964324E-2</v>
      </c>
      <c r="T7" s="102">
        <f>IF(VLOOKUP(InputDataB_ModelSpecAssumptions!$D$35,DataSummary!$A$155:$B$158,2,FALSE)=1,(1+Submodel2s!T6)/(1+T10)-1,IF(VLOOKUP(InputDataB_ModelSpecAssumptions!$D$35,DataSummary!$A$155:$B$158,2,FALSE)=3,Submodel2s!T6/Submodel2s!S6-1,IF(VLOOKUP(InputDataB_ModelSpecAssumptions!$D$35,DataSummary!$A$155:$B$158,2,FALSE)=4,T58,Submodel2s!T6)))</f>
        <v>2.4076582475444974E-2</v>
      </c>
      <c r="U7" s="102">
        <f>IF(VLOOKUP(InputDataB_ModelSpecAssumptions!$D$35,DataSummary!$A$155:$B$158,2,FALSE)=1,(1+Submodel2s!U6)/(1+U10)-1,IF(VLOOKUP(InputDataB_ModelSpecAssumptions!$D$35,DataSummary!$A$155:$B$158,2,FALSE)=3,Submodel2s!U6/Submodel2s!T6-1,IF(VLOOKUP(InputDataB_ModelSpecAssumptions!$D$35,DataSummary!$A$155:$B$158,2,FALSE)=4,U58,Submodel2s!U6)))</f>
        <v>2.426267758757894E-2</v>
      </c>
      <c r="V7" s="102">
        <f>IF(VLOOKUP(InputDataB_ModelSpecAssumptions!$D$35,DataSummary!$A$155:$B$158,2,FALSE)=1,(1+Submodel2s!V6)/(1+V10)-1,IF(VLOOKUP(InputDataB_ModelSpecAssumptions!$D$35,DataSummary!$A$155:$B$158,2,FALSE)=3,Submodel2s!V6/Submodel2s!U6-1,IF(VLOOKUP(InputDataB_ModelSpecAssumptions!$D$35,DataSummary!$A$155:$B$158,2,FALSE)=4,V58,Submodel2s!V6)))</f>
        <v>2.4434194392170872E-2</v>
      </c>
      <c r="W7" s="102">
        <f>IF(VLOOKUP(InputDataB_ModelSpecAssumptions!$D$35,DataSummary!$A$155:$B$158,2,FALSE)=1,(1+Submodel2s!W6)/(1+W10)-1,IF(VLOOKUP(InputDataB_ModelSpecAssumptions!$D$35,DataSummary!$A$155:$B$158,2,FALSE)=3,Submodel2s!W6/Submodel2s!V6-1,IF(VLOOKUP(InputDataB_ModelSpecAssumptions!$D$35,DataSummary!$A$155:$B$158,2,FALSE)=4,W58,Submodel2s!W6)))</f>
        <v>2.460439461205044E-2</v>
      </c>
      <c r="X7" s="102">
        <f>IF(VLOOKUP(InputDataB_ModelSpecAssumptions!$D$35,DataSummary!$A$155:$B$158,2,FALSE)=1,(1+Submodel2s!X6)/(1+X10)-1,IF(VLOOKUP(InputDataB_ModelSpecAssumptions!$D$35,DataSummary!$A$155:$B$158,2,FALSE)=3,Submodel2s!X6/Submodel2s!W6-1,IF(VLOOKUP(InputDataB_ModelSpecAssumptions!$D$35,DataSummary!$A$155:$B$158,2,FALSE)=4,X58,Submodel2s!X6)))</f>
        <v>2.4794857640767276E-2</v>
      </c>
      <c r="Y7" s="102">
        <f>IF(VLOOKUP(InputDataB_ModelSpecAssumptions!$D$35,DataSummary!$A$155:$B$158,2,FALSE)=1,(1+Submodel2s!Y6)/(1+Y10)-1,IF(VLOOKUP(InputDataB_ModelSpecAssumptions!$D$35,DataSummary!$A$155:$B$158,2,FALSE)=3,Submodel2s!Y6/Submodel2s!X6-1,IF(VLOOKUP(InputDataB_ModelSpecAssumptions!$D$35,DataSummary!$A$155:$B$158,2,FALSE)=4,Y58,Submodel2s!Y6)))</f>
        <v>2.4967785180031621E-2</v>
      </c>
      <c r="Z7" s="102">
        <f>IF(VLOOKUP(InputDataB_ModelSpecAssumptions!$D$35,DataSummary!$A$155:$B$158,2,FALSE)=1,(1+Submodel2s!Z6)/(1+Z10)-1,IF(VLOOKUP(InputDataB_ModelSpecAssumptions!$D$35,DataSummary!$A$155:$B$158,2,FALSE)=3,Submodel2s!Z6/Submodel2s!Y6-1,IF(VLOOKUP(InputDataB_ModelSpecAssumptions!$D$35,DataSummary!$A$155:$B$158,2,FALSE)=4,Z58,Submodel2s!Z6)))</f>
        <v>2.5136687053026963E-2</v>
      </c>
      <c r="AA7" s="102">
        <f>IF(VLOOKUP(InputDataB_ModelSpecAssumptions!$D$35,DataSummary!$A$155:$B$158,2,FALSE)=1,(1+Submodel2s!AA6)/(1+AA10)-1,IF(VLOOKUP(InputDataB_ModelSpecAssumptions!$D$35,DataSummary!$A$155:$B$158,2,FALSE)=3,Submodel2s!AA6/Submodel2s!Z6-1,IF(VLOOKUP(InputDataB_ModelSpecAssumptions!$D$35,DataSummary!$A$155:$B$158,2,FALSE)=4,AA58,Submodel2s!AA6)))</f>
        <v>2.532403697563379E-2</v>
      </c>
      <c r="AB7" s="102">
        <f>IF(VLOOKUP(InputDataB_ModelSpecAssumptions!$D$35,DataSummary!$A$155:$B$158,2,FALSE)=1,(1+Submodel2s!AB6)/(1+AB10)-1,IF(VLOOKUP(InputDataB_ModelSpecAssumptions!$D$35,DataSummary!$A$155:$B$158,2,FALSE)=3,Submodel2s!AB6/Submodel2s!AA6-1,IF(VLOOKUP(InputDataB_ModelSpecAssumptions!$D$35,DataSummary!$A$155:$B$158,2,FALSE)=4,AB58,Submodel2s!AB6)))</f>
        <v>2.5505498087199596E-2</v>
      </c>
      <c r="AC7" s="102">
        <f>IF(VLOOKUP(InputDataB_ModelSpecAssumptions!$D$35,DataSummary!$A$155:$B$158,2,FALSE)=1,(1+Submodel2s!AC6)/(1+AC10)-1,IF(VLOOKUP(InputDataB_ModelSpecAssumptions!$D$35,DataSummary!$A$155:$B$158,2,FALSE)=3,Submodel2s!AC6/Submodel2s!AB6-1,IF(VLOOKUP(InputDataB_ModelSpecAssumptions!$D$35,DataSummary!$A$155:$B$158,2,FALSE)=4,AC58,Submodel2s!AC6)))</f>
        <v>2.5670676050442598E-2</v>
      </c>
      <c r="AD7" s="102">
        <f>IF(VLOOKUP(InputDataB_ModelSpecAssumptions!$D$35,DataSummary!$A$155:$B$158,2,FALSE)=1,(1+Submodel2s!AD6)/(1+AD10)-1,IF(VLOOKUP(InputDataB_ModelSpecAssumptions!$D$35,DataSummary!$A$155:$B$158,2,FALSE)=3,Submodel2s!AD6/Submodel2s!AC6-1,IF(VLOOKUP(InputDataB_ModelSpecAssumptions!$D$35,DataSummary!$A$155:$B$158,2,FALSE)=4,AD58,Submodel2s!AD6)))</f>
        <v>2.585984558263954E-2</v>
      </c>
      <c r="AE7" s="102">
        <f>IF(VLOOKUP(InputDataB_ModelSpecAssumptions!$D$35,DataSummary!$A$155:$B$158,2,FALSE)=1,(1+Submodel2s!AE6)/(1+AE10)-1,IF(VLOOKUP(InputDataB_ModelSpecAssumptions!$D$35,DataSummary!$A$155:$B$158,2,FALSE)=3,Submodel2s!AE6/Submodel2s!AD6-1,IF(VLOOKUP(InputDataB_ModelSpecAssumptions!$D$35,DataSummary!$A$155:$B$158,2,FALSE)=4,AE58,Submodel2s!AE6)))</f>
        <v>2.6078583981102188E-2</v>
      </c>
      <c r="AF7" s="102">
        <f>IF(VLOOKUP(InputDataB_ModelSpecAssumptions!$D$35,DataSummary!$A$155:$B$158,2,FALSE)=1,(1+Submodel2s!AF6)/(1+AF10)-1,IF(VLOOKUP(InputDataB_ModelSpecAssumptions!$D$35,DataSummary!$A$155:$B$158,2,FALSE)=3,Submodel2s!AF6/Submodel2s!AE6-1,IF(VLOOKUP(InputDataB_ModelSpecAssumptions!$D$35,DataSummary!$A$155:$B$158,2,FALSE)=4,AF58,Submodel2s!AF6)))</f>
        <v>2.6281302146314411E-2</v>
      </c>
      <c r="AG7" s="102">
        <f>IF(VLOOKUP(InputDataB_ModelSpecAssumptions!$D$35,DataSummary!$A$155:$B$158,2,FALSE)=1,(1+Submodel2s!AG6)/(1+AG10)-1,IF(VLOOKUP(InputDataB_ModelSpecAssumptions!$D$35,DataSummary!$A$155:$B$158,2,FALSE)=3,Submodel2s!AG6/Submodel2s!AF6-1,IF(VLOOKUP(InputDataB_ModelSpecAssumptions!$D$35,DataSummary!$A$155:$B$158,2,FALSE)=4,AG58,Submodel2s!AG6)))</f>
        <v>2.6486989633888847E-2</v>
      </c>
      <c r="AH7" s="102">
        <f>IF(VLOOKUP(InputDataB_ModelSpecAssumptions!$D$35,DataSummary!$A$155:$B$158,2,FALSE)=1,(1+Submodel2s!AH6)/(1+AH10)-1,IF(VLOOKUP(InputDataB_ModelSpecAssumptions!$D$35,DataSummary!$A$155:$B$158,2,FALSE)=3,Submodel2s!AH6/Submodel2s!AG6-1,IF(VLOOKUP(InputDataB_ModelSpecAssumptions!$D$35,DataSummary!$A$155:$B$158,2,FALSE)=4,AH58,Submodel2s!AH6)))</f>
        <v>2.668916292466994E-2</v>
      </c>
      <c r="AI7" s="102">
        <f>IF(VLOOKUP(InputDataB_ModelSpecAssumptions!$D$35,DataSummary!$A$155:$B$158,2,FALSE)=1,(1+Submodel2s!AI6)/(1+AI10)-1,IF(VLOOKUP(InputDataB_ModelSpecAssumptions!$D$35,DataSummary!$A$155:$B$158,2,FALSE)=3,Submodel2s!AI6/Submodel2s!AH6-1,IF(VLOOKUP(InputDataB_ModelSpecAssumptions!$D$35,DataSummary!$A$155:$B$158,2,FALSE)=4,AI58,Submodel2s!AI6)))</f>
        <v>2.690014612458036E-2</v>
      </c>
      <c r="AJ7" s="102">
        <f>IF(VLOOKUP(InputDataB_ModelSpecAssumptions!$D$35,DataSummary!$A$155:$B$158,2,FALSE)=1,(1+Submodel2s!AJ6)/(1+AJ10)-1,IF(VLOOKUP(InputDataB_ModelSpecAssumptions!$D$35,DataSummary!$A$155:$B$158,2,FALSE)=3,Submodel2s!AJ6/Submodel2s!AI6-1,IF(VLOOKUP(InputDataB_ModelSpecAssumptions!$D$35,DataSummary!$A$155:$B$158,2,FALSE)=4,AJ58,Submodel2s!AJ6)))</f>
        <v>2.7102564871471557E-2</v>
      </c>
      <c r="AK7" s="102">
        <f>IF(VLOOKUP(InputDataB_ModelSpecAssumptions!$D$35,DataSummary!$A$155:$B$158,2,FALSE)=1,(1+Submodel2s!AK6)/(1+AK10)-1,IF(VLOOKUP(InputDataB_ModelSpecAssumptions!$D$35,DataSummary!$A$155:$B$158,2,FALSE)=3,Submodel2s!AK6/Submodel2s!AJ6-1,IF(VLOOKUP(InputDataB_ModelSpecAssumptions!$D$35,DataSummary!$A$155:$B$158,2,FALSE)=4,AK58,Submodel2s!AK6)))</f>
        <v>2.7310929678632245E-2</v>
      </c>
      <c r="AL7" s="102">
        <f>IF(VLOOKUP(InputDataB_ModelSpecAssumptions!$D$35,DataSummary!$A$155:$B$158,2,FALSE)=1,(1+Submodel2s!AL6)/(1+AL10)-1,IF(VLOOKUP(InputDataB_ModelSpecAssumptions!$D$35,DataSummary!$A$155:$B$158,2,FALSE)=3,Submodel2s!AL6/Submodel2s!AK6-1,IF(VLOOKUP(InputDataB_ModelSpecAssumptions!$D$35,DataSummary!$A$155:$B$158,2,FALSE)=4,AL58,Submodel2s!AL6)))</f>
        <v>2.7512600627053851E-2</v>
      </c>
      <c r="AM7" s="102">
        <f>IF(VLOOKUP(InputDataB_ModelSpecAssumptions!$D$35,DataSummary!$A$155:$B$158,2,FALSE)=1,(1+Submodel2s!AM6)/(1+AM10)-1,IF(VLOOKUP(InputDataB_ModelSpecAssumptions!$D$35,DataSummary!$A$155:$B$158,2,FALSE)=3,Submodel2s!AM6/Submodel2s!AL6-1,IF(VLOOKUP(InputDataB_ModelSpecAssumptions!$D$35,DataSummary!$A$155:$B$158,2,FALSE)=4,AM58,Submodel2s!AM6)))</f>
        <v>2.7695334062968868E-2</v>
      </c>
      <c r="AN7" s="102">
        <f>IF(VLOOKUP(InputDataB_ModelSpecAssumptions!$D$35,DataSummary!$A$155:$B$158,2,FALSE)=1,(1+Submodel2s!AN6)/(1+AN10)-1,IF(VLOOKUP(InputDataB_ModelSpecAssumptions!$D$35,DataSummary!$A$155:$B$158,2,FALSE)=3,Submodel2s!AN6/Submodel2s!AM6-1,IF(VLOOKUP(InputDataB_ModelSpecAssumptions!$D$35,DataSummary!$A$155:$B$158,2,FALSE)=4,AN58,Submodel2s!AN6)))</f>
        <v>2.7895377479357331E-2</v>
      </c>
      <c r="AO7" s="102">
        <f>IF(VLOOKUP(InputDataB_ModelSpecAssumptions!$D$35,DataSummary!$A$155:$B$158,2,FALSE)=1,(1+Submodel2s!AO6)/(1+AO10)-1,IF(VLOOKUP(InputDataB_ModelSpecAssumptions!$D$35,DataSummary!$A$155:$B$158,2,FALSE)=3,Submodel2s!AO6/Submodel2s!AN6-1,IF(VLOOKUP(InputDataB_ModelSpecAssumptions!$D$35,DataSummary!$A$155:$B$158,2,FALSE)=4,AO58,Submodel2s!AO6)))</f>
        <v>2.8086586384280077E-2</v>
      </c>
      <c r="AP7" s="102">
        <f>IF(VLOOKUP(InputDataB_ModelSpecAssumptions!$D$35,DataSummary!$A$155:$B$158,2,FALSE)=1,(1+Submodel2s!AP6)/(1+AP10)-1,IF(VLOOKUP(InputDataB_ModelSpecAssumptions!$D$35,DataSummary!$A$155:$B$158,2,FALSE)=3,Submodel2s!AP6/Submodel2s!AO6-1,IF(VLOOKUP(InputDataB_ModelSpecAssumptions!$D$35,DataSummary!$A$155:$B$158,2,FALSE)=4,AP58,Submodel2s!AP6)))</f>
        <v>2.8260428924921976E-2</v>
      </c>
      <c r="AQ7" s="102">
        <f>IF(VLOOKUP(InputDataB_ModelSpecAssumptions!$D$35,DataSummary!$A$155:$B$158,2,FALSE)=1,(1+Submodel2s!AQ6)/(1+AQ10)-1,IF(VLOOKUP(InputDataB_ModelSpecAssumptions!$D$35,DataSummary!$A$155:$B$158,2,FALSE)=3,Submodel2s!AQ6/Submodel2s!AP6-1,IF(VLOOKUP(InputDataB_ModelSpecAssumptions!$D$35,DataSummary!$A$155:$B$158,2,FALSE)=4,AQ58,Submodel2s!AQ6)))</f>
        <v>2.8433345903845941E-2</v>
      </c>
      <c r="AR7" s="102">
        <f>IF(VLOOKUP(InputDataB_ModelSpecAssumptions!$D$35,DataSummary!$A$155:$B$158,2,FALSE)=1,(1+Submodel2s!AR6)/(1+AR10)-1,IF(VLOOKUP(InputDataB_ModelSpecAssumptions!$D$35,DataSummary!$A$155:$B$158,2,FALSE)=3,Submodel2s!AR6/Submodel2s!AQ6-1,IF(VLOOKUP(InputDataB_ModelSpecAssumptions!$D$35,DataSummary!$A$155:$B$158,2,FALSE)=4,AR58,Submodel2s!AR6)))</f>
        <v>2.8605739946181652E-2</v>
      </c>
      <c r="AS7" s="102">
        <f>IF(VLOOKUP(InputDataB_ModelSpecAssumptions!$D$35,DataSummary!$A$155:$B$158,2,FALSE)=1,(1+Submodel2s!AS6)/(1+AS10)-1,IF(VLOOKUP(InputDataB_ModelSpecAssumptions!$D$35,DataSummary!$A$155:$B$158,2,FALSE)=3,Submodel2s!AS6/Submodel2s!AR6-1,IF(VLOOKUP(InputDataB_ModelSpecAssumptions!$D$35,DataSummary!$A$155:$B$158,2,FALSE)=4,AS58,Submodel2s!AS6)))</f>
        <v>2.8757919865134873E-2</v>
      </c>
      <c r="AT7" s="102">
        <f>IF(VLOOKUP(InputDataB_ModelSpecAssumptions!$D$35,DataSummary!$A$155:$B$158,2,FALSE)=1,(1+Submodel2s!AT6)/(1+AT10)-1,IF(VLOOKUP(InputDataB_ModelSpecAssumptions!$D$35,DataSummary!$A$155:$B$158,2,FALSE)=3,Submodel2s!AT6/Submodel2s!AS6-1,IF(VLOOKUP(InputDataB_ModelSpecAssumptions!$D$35,DataSummary!$A$155:$B$158,2,FALSE)=4,AT58,Submodel2s!AT6)))</f>
        <v>2.8908409372201849E-2</v>
      </c>
      <c r="AU7" s="102">
        <f>IF(VLOOKUP(InputDataB_ModelSpecAssumptions!$D$35,DataSummary!$A$155:$B$158,2,FALSE)=1,(1+Submodel2s!AU6)/(1+AU10)-1,IF(VLOOKUP(InputDataB_ModelSpecAssumptions!$D$35,DataSummary!$A$155:$B$158,2,FALSE)=3,Submodel2s!AU6/Submodel2s!AT6-1,IF(VLOOKUP(InputDataB_ModelSpecAssumptions!$D$35,DataSummary!$A$155:$B$158,2,FALSE)=4,AU58,Submodel2s!AU6)))</f>
        <v>2.9045100182287342E-2</v>
      </c>
      <c r="AV7" s="102">
        <f>IF(VLOOKUP(InputDataB_ModelSpecAssumptions!$D$35,DataSummary!$A$155:$B$158,2,FALSE)=1,(1+Submodel2s!AV6)/(1+AV10)-1,IF(VLOOKUP(InputDataB_ModelSpecAssumptions!$D$35,DataSummary!$A$155:$B$158,2,FALSE)=3,Submodel2s!AV6/Submodel2s!AU6-1,IF(VLOOKUP(InputDataB_ModelSpecAssumptions!$D$35,DataSummary!$A$155:$B$158,2,FALSE)=4,AV58,Submodel2s!AV6)))</f>
        <v>2.9204033208664271E-2</v>
      </c>
      <c r="AW7" s="102">
        <f>IF(VLOOKUP(InputDataB_ModelSpecAssumptions!$D$35,DataSummary!$A$155:$B$158,2,FALSE)=1,(1+Submodel2s!AW6)/(1+AW10)-1,IF(VLOOKUP(InputDataB_ModelSpecAssumptions!$D$35,DataSummary!$A$155:$B$158,2,FALSE)=3,Submodel2s!AW6/Submodel2s!AV6-1,IF(VLOOKUP(InputDataB_ModelSpecAssumptions!$D$35,DataSummary!$A$155:$B$158,2,FALSE)=4,AW58,Submodel2s!AW6)))</f>
        <v>2.9363810581673144E-2</v>
      </c>
      <c r="AX7" s="102">
        <f>IF(VLOOKUP(InputDataB_ModelSpecAssumptions!$D$35,DataSummary!$A$155:$B$158,2,FALSE)=1,(1+Submodel2s!AX6)/(1+AX10)-1,IF(VLOOKUP(InputDataB_ModelSpecAssumptions!$D$35,DataSummary!$A$155:$B$158,2,FALSE)=3,Submodel2s!AX6/Submodel2s!AW6-1,IF(VLOOKUP(InputDataB_ModelSpecAssumptions!$D$35,DataSummary!$A$155:$B$158,2,FALSE)=4,AX58,Submodel2s!AX6)))</f>
        <v>2.9518980123055538E-2</v>
      </c>
      <c r="AY7" s="102">
        <f>IF(VLOOKUP(InputDataB_ModelSpecAssumptions!$D$35,DataSummary!$A$155:$B$158,2,FALSE)=1,(1+Submodel2s!AY6)/(1+AY10)-1,IF(VLOOKUP(InputDataB_ModelSpecAssumptions!$D$35,DataSummary!$A$155:$B$158,2,FALSE)=3,Submodel2s!AY6/Submodel2s!AX6-1,IF(VLOOKUP(InputDataB_ModelSpecAssumptions!$D$35,DataSummary!$A$155:$B$158,2,FALSE)=4,AY58,Submodel2s!AY6)))</f>
        <v>2.9691696014829017E-2</v>
      </c>
      <c r="AZ7" s="102">
        <f>IF(VLOOKUP(InputDataB_ModelSpecAssumptions!$D$35,DataSummary!$A$155:$B$158,2,FALSE)=1,(1+Submodel2s!AZ6)/(1+AZ10)-1,IF(VLOOKUP(InputDataB_ModelSpecAssumptions!$D$35,DataSummary!$A$155:$B$158,2,FALSE)=3,Submodel2s!AZ6/Submodel2s!AY6-1,IF(VLOOKUP(InputDataB_ModelSpecAssumptions!$D$35,DataSummary!$A$155:$B$158,2,FALSE)=4,AZ58,Submodel2s!AZ6)))</f>
        <v>2.9855058194345307E-2</v>
      </c>
      <c r="BA7" s="102">
        <f>IF(VLOOKUP(InputDataB_ModelSpecAssumptions!$D$35,DataSummary!$A$155:$B$158,2,FALSE)=1,(1+Submodel2s!BA6)/(1+BA10)-1,IF(VLOOKUP(InputDataB_ModelSpecAssumptions!$D$35,DataSummary!$A$155:$B$158,2,FALSE)=3,Submodel2s!BA6/Submodel2s!AZ6-1,IF(VLOOKUP(InputDataB_ModelSpecAssumptions!$D$35,DataSummary!$A$155:$B$158,2,FALSE)=4,BA58,Submodel2s!BA6)))</f>
        <v>3.0010763888789205E-2</v>
      </c>
      <c r="BB7" s="102">
        <f>IF(VLOOKUP(InputDataB_ModelSpecAssumptions!$D$35,DataSummary!$A$155:$B$158,2,FALSE)=1,(1+Submodel2s!BB6)/(1+BB10)-1,IF(VLOOKUP(InputDataB_ModelSpecAssumptions!$D$35,DataSummary!$A$155:$B$158,2,FALSE)=3,Submodel2s!BB6/Submodel2s!BA6-1,IF(VLOOKUP(InputDataB_ModelSpecAssumptions!$D$35,DataSummary!$A$155:$B$158,2,FALSE)=4,BB58,Submodel2s!BB6)))</f>
        <v>3.0161104692131957E-2</v>
      </c>
      <c r="BC7" s="102">
        <f>IF(VLOOKUP(InputDataB_ModelSpecAssumptions!$D$35,DataSummary!$A$155:$B$158,2,FALSE)=1,(1+Submodel2s!BC6)/(1+BC10)-1,IF(VLOOKUP(InputDataB_ModelSpecAssumptions!$D$35,DataSummary!$A$155:$B$158,2,FALSE)=3,Submodel2s!BC6/Submodel2s!BB6-1,IF(VLOOKUP(InputDataB_ModelSpecAssumptions!$D$35,DataSummary!$A$155:$B$158,2,FALSE)=4,BC58,Submodel2s!BC6)))</f>
        <v>3.0306192416192701E-2</v>
      </c>
      <c r="BD7" s="102">
        <f>IF(VLOOKUP(InputDataB_ModelSpecAssumptions!$D$35,DataSummary!$A$155:$B$158,2,FALSE)=1,(1+Submodel2s!BD6)/(1+BD10)-1,IF(VLOOKUP(InputDataB_ModelSpecAssumptions!$D$35,DataSummary!$A$155:$B$158,2,FALSE)=3,Submodel2s!BD6/Submodel2s!BC6-1,IF(VLOOKUP(InputDataB_ModelSpecAssumptions!$D$35,DataSummary!$A$155:$B$158,2,FALSE)=4,BD58,Submodel2s!BD6)))</f>
        <v>3.0457569569230625E-2</v>
      </c>
      <c r="BE7" s="102">
        <f>IF(VLOOKUP(InputDataB_ModelSpecAssumptions!$D$35,DataSummary!$A$155:$B$158,2,FALSE)=1,(1+Submodel2s!BE6)/(1+BE10)-1,IF(VLOOKUP(InputDataB_ModelSpecAssumptions!$D$35,DataSummary!$A$155:$B$158,2,FALSE)=3,Submodel2s!BE6/Submodel2s!BD6-1,IF(VLOOKUP(InputDataB_ModelSpecAssumptions!$D$35,DataSummary!$A$155:$B$158,2,FALSE)=4,BE58,Submodel2s!BE6)))</f>
        <v>3.0623731556441491E-2</v>
      </c>
      <c r="BF7" s="102">
        <f>IF(VLOOKUP(InputDataB_ModelSpecAssumptions!$D$35,DataSummary!$A$155:$B$158,2,FALSE)=1,(1+Submodel2s!BF6)/(1+BF10)-1,IF(VLOOKUP(InputDataB_ModelSpecAssumptions!$D$35,DataSummary!$A$155:$B$158,2,FALSE)=3,Submodel2s!BF6/Submodel2s!BE6-1,IF(VLOOKUP(InputDataB_ModelSpecAssumptions!$D$35,DataSummary!$A$155:$B$158,2,FALSE)=4,BF58,Submodel2s!BF6)))</f>
        <v>3.0759904737530208E-2</v>
      </c>
      <c r="BG7" s="102">
        <f>IF(VLOOKUP(InputDataB_ModelSpecAssumptions!$D$35,DataSummary!$A$155:$B$158,2,FALSE)=1,(1+Submodel2s!BG6)/(1+BG10)-1,IF(VLOOKUP(InputDataB_ModelSpecAssumptions!$D$35,DataSummary!$A$155:$B$158,2,FALSE)=3,Submodel2s!BG6/Submodel2s!BF6-1,IF(VLOOKUP(InputDataB_ModelSpecAssumptions!$D$35,DataSummary!$A$155:$B$158,2,FALSE)=4,BG58,Submodel2s!BG6)))</f>
        <v>3.0862402768672581E-2</v>
      </c>
      <c r="BH7" s="102">
        <f>IF(VLOOKUP(InputDataB_ModelSpecAssumptions!$D$35,DataSummary!$A$155:$B$158,2,FALSE)=1,(1+Submodel2s!BH6)/(1+BH10)-1,IF(VLOOKUP(InputDataB_ModelSpecAssumptions!$D$35,DataSummary!$A$155:$B$158,2,FALSE)=3,Submodel2s!BH6/Submodel2s!BG6-1,IF(VLOOKUP(InputDataB_ModelSpecAssumptions!$D$35,DataSummary!$A$155:$B$158,2,FALSE)=4,BH58,Submodel2s!BH6)))</f>
        <v>3.099004302851216E-2</v>
      </c>
      <c r="BI7" s="102">
        <f>IF(VLOOKUP(InputDataB_ModelSpecAssumptions!$D$35,DataSummary!$A$155:$B$158,2,FALSE)=1,(1+Submodel2s!BI6)/(1+BI10)-1,IF(VLOOKUP(InputDataB_ModelSpecAssumptions!$D$35,DataSummary!$A$155:$B$158,2,FALSE)=3,Submodel2s!BI6/Submodel2s!BH6-1,IF(VLOOKUP(InputDataB_ModelSpecAssumptions!$D$35,DataSummary!$A$155:$B$158,2,FALSE)=4,BI58,Submodel2s!BI6)))</f>
        <v>3.1110108930428204E-2</v>
      </c>
      <c r="BJ7" s="102">
        <f>IF(VLOOKUP(InputDataB_ModelSpecAssumptions!$D$35,DataSummary!$A$155:$B$158,2,FALSE)=1,(1+Submodel2s!BJ6)/(1+BJ10)-1,IF(VLOOKUP(InputDataB_ModelSpecAssumptions!$D$35,DataSummary!$A$155:$B$158,2,FALSE)=3,Submodel2s!BJ6/Submodel2s!BI6-1,IF(VLOOKUP(InputDataB_ModelSpecAssumptions!$D$35,DataSummary!$A$155:$B$158,2,FALSE)=4,BJ58,Submodel2s!BJ6)))</f>
        <v>3.1240791270467527E-2</v>
      </c>
      <c r="BK7" s="102">
        <f>IF(VLOOKUP(InputDataB_ModelSpecAssumptions!$D$35,DataSummary!$A$155:$B$158,2,FALSE)=1,(1+Submodel2s!BK6)/(1+BK10)-1,IF(VLOOKUP(InputDataB_ModelSpecAssumptions!$D$35,DataSummary!$A$155:$B$158,2,FALSE)=3,Submodel2s!BK6/Submodel2s!BJ6-1,IF(VLOOKUP(InputDataB_ModelSpecAssumptions!$D$35,DataSummary!$A$155:$B$158,2,FALSE)=4,BK58,Submodel2s!BK6)))</f>
        <v>3.1386781953824938E-2</v>
      </c>
      <c r="BL7" s="102">
        <f>IF(VLOOKUP(InputDataB_ModelSpecAssumptions!$D$35,DataSummary!$A$155:$B$158,2,FALSE)=1,(1+Submodel2s!BL6)/(1+BL10)-1,IF(VLOOKUP(InputDataB_ModelSpecAssumptions!$D$35,DataSummary!$A$155:$B$158,2,FALSE)=3,Submodel2s!BL6/Submodel2s!BK6-1,IF(VLOOKUP(InputDataB_ModelSpecAssumptions!$D$35,DataSummary!$A$155:$B$158,2,FALSE)=4,BL58,Submodel2s!BL6)))</f>
        <v>3.150932558847197E-2</v>
      </c>
      <c r="BM7" s="102">
        <f>IF(VLOOKUP(InputDataB_ModelSpecAssumptions!$D$35,DataSummary!$A$155:$B$158,2,FALSE)=1,(1+Submodel2s!BM6)/(1+BM10)-1,IF(VLOOKUP(InputDataB_ModelSpecAssumptions!$D$35,DataSummary!$A$155:$B$158,2,FALSE)=3,Submodel2s!BM6/Submodel2s!BL6-1,IF(VLOOKUP(InputDataB_ModelSpecAssumptions!$D$35,DataSummary!$A$155:$B$158,2,FALSE)=4,BM58,Submodel2s!BM6)))</f>
        <v>3.1626357883434597E-2</v>
      </c>
      <c r="BN7" s="102">
        <f>IF(VLOOKUP(InputDataB_ModelSpecAssumptions!$D$35,DataSummary!$A$155:$B$158,2,FALSE)=1,(1+Submodel2s!BN6)/(1+BN10)-1,IF(VLOOKUP(InputDataB_ModelSpecAssumptions!$D$35,DataSummary!$A$155:$B$158,2,FALSE)=3,Submodel2s!BN6/Submodel2s!BM6-1,IF(VLOOKUP(InputDataB_ModelSpecAssumptions!$D$35,DataSummary!$A$155:$B$158,2,FALSE)=4,BN58,Submodel2s!BN6)))</f>
        <v>3.1738871209203046E-2</v>
      </c>
      <c r="BO7" s="102">
        <f>IF(VLOOKUP(InputDataB_ModelSpecAssumptions!$D$35,DataSummary!$A$155:$B$158,2,FALSE)=1,(1+Submodel2s!BO6)/(1+BO10)-1,IF(VLOOKUP(InputDataB_ModelSpecAssumptions!$D$35,DataSummary!$A$155:$B$158,2,FALSE)=3,Submodel2s!BO6/Submodel2s!BN6-1,IF(VLOOKUP(InputDataB_ModelSpecAssumptions!$D$35,DataSummary!$A$155:$B$158,2,FALSE)=4,BO58,Submodel2s!BO6)))</f>
        <v>3.1860501740732294E-2</v>
      </c>
      <c r="BP7" s="102">
        <f>IF(VLOOKUP(InputDataB_ModelSpecAssumptions!$D$35,DataSummary!$A$155:$B$158,2,FALSE)=1,(1+Submodel2s!BP6)/(1+BP10)-1,IF(VLOOKUP(InputDataB_ModelSpecAssumptions!$D$35,DataSummary!$A$155:$B$158,2,FALSE)=3,Submodel2s!BP6/Submodel2s!BO6-1,IF(VLOOKUP(InputDataB_ModelSpecAssumptions!$D$35,DataSummary!$A$155:$B$158,2,FALSE)=4,BP58,Submodel2s!BP6)))</f>
        <v>3.1963187505973156E-2</v>
      </c>
      <c r="BQ7" s="102">
        <f>IF(VLOOKUP(InputDataB_ModelSpecAssumptions!$D$35,DataSummary!$A$155:$B$158,2,FALSE)=1,(1+Submodel2s!BQ6)/(1+BQ10)-1,IF(VLOOKUP(InputDataB_ModelSpecAssumptions!$D$35,DataSummary!$A$155:$B$158,2,FALSE)=3,Submodel2s!BQ6/Submodel2s!BP6-1,IF(VLOOKUP(InputDataB_ModelSpecAssumptions!$D$35,DataSummary!$A$155:$B$158,2,FALSE)=4,BQ58,Submodel2s!BQ6)))</f>
        <v>3.2068408541121363E-2</v>
      </c>
      <c r="BR7" s="102">
        <f>IF(VLOOKUP(InputDataB_ModelSpecAssumptions!$D$35,DataSummary!$A$155:$B$158,2,FALSE)=1,(1+Submodel2s!BR6)/(1+BR10)-1,IF(VLOOKUP(InputDataB_ModelSpecAssumptions!$D$35,DataSummary!$A$155:$B$158,2,FALSE)=3,Submodel2s!BR6/Submodel2s!BQ6-1,IF(VLOOKUP(InputDataB_ModelSpecAssumptions!$D$35,DataSummary!$A$155:$B$158,2,FALSE)=4,BR58,Submodel2s!BR6)))</f>
        <v>3.2180617255712196E-2</v>
      </c>
      <c r="BS7" s="102">
        <f>IF(VLOOKUP(InputDataB_ModelSpecAssumptions!$D$35,DataSummary!$A$155:$B$158,2,FALSE)=1,(1+Submodel2s!BS6)/(1+BS10)-1,IF(VLOOKUP(InputDataB_ModelSpecAssumptions!$D$35,DataSummary!$A$155:$B$158,2,FALSE)=3,Submodel2s!BS6/Submodel2s!BR6-1,IF(VLOOKUP(InputDataB_ModelSpecAssumptions!$D$35,DataSummary!$A$155:$B$158,2,FALSE)=4,BS58,Submodel2s!BS6)))</f>
        <v>3.2267789389654133E-2</v>
      </c>
      <c r="BT7" s="102">
        <f>IF(VLOOKUP(InputDataB_ModelSpecAssumptions!$D$35,DataSummary!$A$155:$B$158,2,FALSE)=1,(1+Submodel2s!BT6)/(1+BT10)-1,IF(VLOOKUP(InputDataB_ModelSpecAssumptions!$D$35,DataSummary!$A$155:$B$158,2,FALSE)=3,Submodel2s!BT6/Submodel2s!BS6-1,IF(VLOOKUP(InputDataB_ModelSpecAssumptions!$D$35,DataSummary!$A$155:$B$158,2,FALSE)=4,BT58,Submodel2s!BT6)))</f>
        <v>3.2342380953480854E-2</v>
      </c>
      <c r="BU7" s="102">
        <f>IF(VLOOKUP(InputDataB_ModelSpecAssumptions!$D$35,DataSummary!$A$155:$B$158,2,FALSE)=1,(1+Submodel2s!BU6)/(1+BU10)-1,IF(VLOOKUP(InputDataB_ModelSpecAssumptions!$D$35,DataSummary!$A$155:$B$158,2,FALSE)=3,Submodel2s!BU6/Submodel2s!BT6-1,IF(VLOOKUP(InputDataB_ModelSpecAssumptions!$D$35,DataSummary!$A$155:$B$158,2,FALSE)=4,BU58,Submodel2s!BU6)))</f>
        <v>3.2430322977020865E-2</v>
      </c>
      <c r="BV7" s="102">
        <f>IF(VLOOKUP(InputDataB_ModelSpecAssumptions!$D$35,DataSummary!$A$155:$B$158,2,FALSE)=1,(1+Submodel2s!BV6)/(1+BV10)-1,IF(VLOOKUP(InputDataB_ModelSpecAssumptions!$D$35,DataSummary!$A$155:$B$158,2,FALSE)=3,Submodel2s!BV6/Submodel2s!BU6-1,IF(VLOOKUP(InputDataB_ModelSpecAssumptions!$D$35,DataSummary!$A$155:$B$158,2,FALSE)=4,BV58,Submodel2s!BV6)))</f>
        <v>3.2504112593909396E-2</v>
      </c>
      <c r="BW7" s="102">
        <f>IF(VLOOKUP(InputDataB_ModelSpecAssumptions!$D$35,DataSummary!$A$155:$B$158,2,FALSE)=1,(1+Submodel2s!BW6)/(1+BW10)-1,IF(VLOOKUP(InputDataB_ModelSpecAssumptions!$D$35,DataSummary!$A$155:$B$158,2,FALSE)=3,Submodel2s!BW6/Submodel2s!BV6-1,IF(VLOOKUP(InputDataB_ModelSpecAssumptions!$D$35,DataSummary!$A$155:$B$158,2,FALSE)=4,BW58,Submodel2s!BW6)))</f>
        <v>3.2564222272459586E-2</v>
      </c>
      <c r="BX7" s="102">
        <f>IF(VLOOKUP(InputDataB_ModelSpecAssumptions!$D$35,DataSummary!$A$155:$B$158,2,FALSE)=1,(1+Submodel2s!BX6)/(1+BX10)-1,IF(VLOOKUP(InputDataB_ModelSpecAssumptions!$D$35,DataSummary!$A$155:$B$158,2,FALSE)=3,Submodel2s!BX6/Submodel2s!BW6-1,IF(VLOOKUP(InputDataB_ModelSpecAssumptions!$D$35,DataSummary!$A$155:$B$158,2,FALSE)=4,BX58,Submodel2s!BX6)))</f>
        <v>3.2639799239717604E-2</v>
      </c>
      <c r="BY7" s="102">
        <f>IF(VLOOKUP(InputDataB_ModelSpecAssumptions!$D$35,DataSummary!$A$155:$B$158,2,FALSE)=1,(1+Submodel2s!BY6)/(1+BY10)-1,IF(VLOOKUP(InputDataB_ModelSpecAssumptions!$D$35,DataSummary!$A$155:$B$158,2,FALSE)=3,Submodel2s!BY6/Submodel2s!BX6-1,IF(VLOOKUP(InputDataB_ModelSpecAssumptions!$D$35,DataSummary!$A$155:$B$158,2,FALSE)=4,BY58,Submodel2s!BY6)))</f>
        <v>3.2702775140989182E-2</v>
      </c>
      <c r="BZ7" s="102">
        <f>IF(VLOOKUP(InputDataB_ModelSpecAssumptions!$D$35,DataSummary!$A$155:$B$158,2,FALSE)=1,(1+Submodel2s!BZ6)/(1+BZ10)-1,IF(VLOOKUP(InputDataB_ModelSpecAssumptions!$D$35,DataSummary!$A$155:$B$158,2,FALSE)=3,Submodel2s!BZ6/Submodel2s!BY6-1,IF(VLOOKUP(InputDataB_ModelSpecAssumptions!$D$35,DataSummary!$A$155:$B$158,2,FALSE)=4,BZ58,Submodel2s!BZ6)))</f>
        <v>3.2748684187214439E-2</v>
      </c>
      <c r="CA7" s="102">
        <f>IF(VLOOKUP(InputDataB_ModelSpecAssumptions!$D$35,DataSummary!$A$155:$B$158,2,FALSE)=1,(1+Submodel2s!CA6)/(1+CA10)-1,IF(VLOOKUP(InputDataB_ModelSpecAssumptions!$D$35,DataSummary!$A$155:$B$158,2,FALSE)=3,Submodel2s!CA6/Submodel2s!BZ6-1,IF(VLOOKUP(InputDataB_ModelSpecAssumptions!$D$35,DataSummary!$A$155:$B$158,2,FALSE)=4,CA58,Submodel2s!CA6)))</f>
        <v>3.2803658776898947E-2</v>
      </c>
      <c r="CB7" s="102">
        <f>IF(VLOOKUP(InputDataB_ModelSpecAssumptions!$D$35,DataSummary!$A$155:$B$158,2,FALSE)=1,(1+Submodel2s!CB6)/(1+CB10)-1,IF(VLOOKUP(InputDataB_ModelSpecAssumptions!$D$35,DataSummary!$A$155:$B$158,2,FALSE)=3,Submodel2s!CB6/Submodel2s!CA6-1,IF(VLOOKUP(InputDataB_ModelSpecAssumptions!$D$35,DataSummary!$A$155:$B$158,2,FALSE)=4,CB58,Submodel2s!CB6)))</f>
        <v>3.2862077747933149E-2</v>
      </c>
      <c r="CC7" s="102">
        <f>IF(VLOOKUP(InputDataB_ModelSpecAssumptions!$D$35,DataSummary!$A$155:$B$158,2,FALSE)=1,(1+Submodel2s!CC6)/(1+CC10)-1,IF(VLOOKUP(InputDataB_ModelSpecAssumptions!$D$35,DataSummary!$A$155:$B$158,2,FALSE)=3,Submodel2s!CC6/Submodel2s!CB6-1,IF(VLOOKUP(InputDataB_ModelSpecAssumptions!$D$35,DataSummary!$A$155:$B$158,2,FALSE)=4,CC58,Submodel2s!CC6)))</f>
        <v>3.290747868637145E-2</v>
      </c>
      <c r="CD7" s="102">
        <f>IF(VLOOKUP(InputDataB_ModelSpecAssumptions!$D$35,DataSummary!$A$155:$B$158,2,FALSE)=1,(1+Submodel2s!CD6)/(1+CD10)-1,IF(VLOOKUP(InputDataB_ModelSpecAssumptions!$D$35,DataSummary!$A$155:$B$158,2,FALSE)=3,Submodel2s!CD6/Submodel2s!CC6-1,IF(VLOOKUP(InputDataB_ModelSpecAssumptions!$D$35,DataSummary!$A$155:$B$158,2,FALSE)=4,CD58,Submodel2s!CD6)))</f>
        <v>3.2944207792572344E-2</v>
      </c>
      <c r="CE7" s="102" t="e">
        <f>IF(VLOOKUP(InputDataB_ModelSpecAssumptions!$D$35,DataSummary!$A$155:$B$158,2,FALSE)=1,(1+Submodel2s!CE6)/(1+CE10)-1,IF(VLOOKUP(InputDataB_ModelSpecAssumptions!$D$35,DataSummary!$A$155:$B$158,2,FALSE)=3,Submodel2s!CE6/Submodel2s!CD6-1,IF(VLOOKUP(InputDataB_ModelSpecAssumptions!$D$35,DataSummary!$A$155:$B$158,2,FALSE)=4,CE58,Submodel2s!CE6)))</f>
        <v>#VALUE!</v>
      </c>
    </row>
    <row r="8" spans="1:83">
      <c r="B8" s="1" t="str">
        <f>LEFT(InputDataA_GeneralAssumptions!D36,1)</f>
        <v>A</v>
      </c>
      <c r="C8" s="278" t="s">
        <v>437</v>
      </c>
      <c r="D8" s="285" t="s">
        <v>436</v>
      </c>
      <c r="E8" s="108">
        <f>InputDataA_GeneralAssumptions!I38</f>
        <v>1.0007381439208984E-2</v>
      </c>
      <c r="F8" s="108">
        <f>InputDataA_GeneralAssumptions!J38</f>
        <v>1.0007381439208984E-2</v>
      </c>
      <c r="G8" s="108">
        <f>InputDataA_GeneralAssumptions!K38</f>
        <v>1.0007381439208984E-2</v>
      </c>
      <c r="H8" s="108">
        <f>InputDataA_GeneralAssumptions!L38</f>
        <v>1.0007381439208984E-2</v>
      </c>
      <c r="I8" s="108">
        <f>InputDataA_GeneralAssumptions!M38</f>
        <v>1.0007381439208984E-2</v>
      </c>
      <c r="J8" s="108">
        <f>InputDataA_GeneralAssumptions!N38</f>
        <v>1.0007381439208984E-2</v>
      </c>
      <c r="K8" s="108">
        <f>InputDataA_GeneralAssumptions!O38</f>
        <v>1.0007381439208984E-2</v>
      </c>
      <c r="L8" s="108">
        <f>InputDataA_GeneralAssumptions!P38</f>
        <v>1.0007381439208984E-2</v>
      </c>
      <c r="M8" s="108">
        <f>InputDataA_GeneralAssumptions!Q38</f>
        <v>1.0007381439208984E-2</v>
      </c>
      <c r="N8" s="108">
        <f>InputDataA_GeneralAssumptions!R38</f>
        <v>1.0007381439208984E-2</v>
      </c>
      <c r="O8" s="108">
        <f>InputDataA_GeneralAssumptions!S38</f>
        <v>1.0007381439208984E-2</v>
      </c>
      <c r="P8" s="108">
        <f>InputDataA_GeneralAssumptions!T38</f>
        <v>1.0007381439208984E-2</v>
      </c>
      <c r="Q8" s="108">
        <f>InputDataA_GeneralAssumptions!U38</f>
        <v>1.0007381439208984E-2</v>
      </c>
      <c r="R8" s="108">
        <f>InputDataA_GeneralAssumptions!V38</f>
        <v>1.0007381439208984E-2</v>
      </c>
      <c r="S8" s="108">
        <f>InputDataA_GeneralAssumptions!W38</f>
        <v>1.0007381439208984E-2</v>
      </c>
      <c r="T8" s="108">
        <f>InputDataA_GeneralAssumptions!X38</f>
        <v>1.0007381439208984E-2</v>
      </c>
      <c r="U8" s="108">
        <f>InputDataA_GeneralAssumptions!Y38</f>
        <v>1.0007381439208984E-2</v>
      </c>
      <c r="V8" s="108">
        <f>InputDataA_GeneralAssumptions!Z38</f>
        <v>1.0007381439208984E-2</v>
      </c>
      <c r="W8" s="108">
        <f>InputDataA_GeneralAssumptions!AA38</f>
        <v>1.0007381439208984E-2</v>
      </c>
      <c r="X8" s="108">
        <f>InputDataA_GeneralAssumptions!AB38</f>
        <v>1.0007381439208984E-2</v>
      </c>
      <c r="Y8" s="108">
        <f>InputDataA_GeneralAssumptions!AC38</f>
        <v>1.0007381439208984E-2</v>
      </c>
      <c r="Z8" s="108">
        <f>InputDataA_GeneralAssumptions!AD38</f>
        <v>1.0007381439208984E-2</v>
      </c>
      <c r="AA8" s="108">
        <f>InputDataA_GeneralAssumptions!AE38</f>
        <v>1.0007381439208984E-2</v>
      </c>
      <c r="AB8" s="108">
        <f>InputDataA_GeneralAssumptions!AF38</f>
        <v>1.0007381439208984E-2</v>
      </c>
      <c r="AC8" s="108">
        <f>InputDataA_GeneralAssumptions!AG38</f>
        <v>1.0007381439208984E-2</v>
      </c>
      <c r="AD8" s="108">
        <f>InputDataA_GeneralAssumptions!AH38</f>
        <v>1.0007381439208984E-2</v>
      </c>
      <c r="AE8" s="108">
        <f>InputDataA_GeneralAssumptions!AI38</f>
        <v>1.0007381439208984E-2</v>
      </c>
      <c r="AF8" s="108">
        <f>InputDataA_GeneralAssumptions!AJ38</f>
        <v>1.0007381439208984E-2</v>
      </c>
      <c r="AG8" s="108">
        <f>InputDataA_GeneralAssumptions!AK38</f>
        <v>1.0007381439208984E-2</v>
      </c>
      <c r="AH8" s="108">
        <f>InputDataA_GeneralAssumptions!AL38</f>
        <v>1.0007381439208984E-2</v>
      </c>
      <c r="AI8" s="108">
        <f>InputDataA_GeneralAssumptions!AM38</f>
        <v>1.0007381439208984E-2</v>
      </c>
      <c r="AJ8" s="108">
        <f>InputDataA_GeneralAssumptions!AN38</f>
        <v>1.0007381439208984E-2</v>
      </c>
      <c r="AK8" s="108">
        <f>InputDataA_GeneralAssumptions!AO38</f>
        <v>1.0007381439208984E-2</v>
      </c>
      <c r="AL8" s="108">
        <f>InputDataA_GeneralAssumptions!AP38</f>
        <v>1.0007381439208984E-2</v>
      </c>
      <c r="AM8" s="108">
        <f>InputDataA_GeneralAssumptions!AQ38</f>
        <v>1.0007381439208984E-2</v>
      </c>
      <c r="AN8" s="108">
        <f>InputDataA_GeneralAssumptions!AR38</f>
        <v>1.0007381439208984E-2</v>
      </c>
      <c r="AO8" s="108">
        <f>InputDataA_GeneralAssumptions!AS38</f>
        <v>1.0007381439208984E-2</v>
      </c>
      <c r="AP8" s="108">
        <f>InputDataA_GeneralAssumptions!AT38</f>
        <v>1.0007381439208984E-2</v>
      </c>
      <c r="AQ8" s="108">
        <f>InputDataA_GeneralAssumptions!AU38</f>
        <v>1.0007381439208984E-2</v>
      </c>
      <c r="AR8" s="108">
        <f>InputDataA_GeneralAssumptions!AV38</f>
        <v>1.0007381439208984E-2</v>
      </c>
      <c r="AS8" s="108">
        <f>InputDataA_GeneralAssumptions!AW38</f>
        <v>1.0007381439208984E-2</v>
      </c>
      <c r="AT8" s="108">
        <f>InputDataA_GeneralAssumptions!AX38</f>
        <v>1.0007381439208984E-2</v>
      </c>
      <c r="AU8" s="108">
        <f>InputDataA_GeneralAssumptions!AY38</f>
        <v>1.0007381439208984E-2</v>
      </c>
      <c r="AV8" s="108">
        <f>InputDataA_GeneralAssumptions!AZ38</f>
        <v>1.0007381439208984E-2</v>
      </c>
      <c r="AW8" s="108">
        <f>InputDataA_GeneralAssumptions!BA38</f>
        <v>1.0007381439208984E-2</v>
      </c>
      <c r="AX8" s="108">
        <f>InputDataA_GeneralAssumptions!BB38</f>
        <v>1.0007381439208984E-2</v>
      </c>
      <c r="AY8" s="108">
        <f>InputDataA_GeneralAssumptions!BC38</f>
        <v>1.0007381439208984E-2</v>
      </c>
      <c r="AZ8" s="108">
        <f>InputDataA_GeneralAssumptions!BD38</f>
        <v>1.0007381439208984E-2</v>
      </c>
      <c r="BA8" s="108">
        <f>InputDataA_GeneralAssumptions!BE38</f>
        <v>1.0007381439208984E-2</v>
      </c>
      <c r="BB8" s="108">
        <f>InputDataA_GeneralAssumptions!BF38</f>
        <v>1.0007381439208984E-2</v>
      </c>
      <c r="BC8" s="108">
        <f>InputDataA_GeneralAssumptions!BG38</f>
        <v>1.0007381439208984E-2</v>
      </c>
      <c r="BD8" s="108">
        <f>InputDataA_GeneralAssumptions!BH38</f>
        <v>1.0007381439208984E-2</v>
      </c>
      <c r="BE8" s="108">
        <f>InputDataA_GeneralAssumptions!BI38</f>
        <v>1.0007381439208984E-2</v>
      </c>
      <c r="BF8" s="108">
        <f>InputDataA_GeneralAssumptions!BJ38</f>
        <v>1.0007381439208984E-2</v>
      </c>
      <c r="BG8" s="108">
        <f>InputDataA_GeneralAssumptions!BK38</f>
        <v>1.0007381439208984E-2</v>
      </c>
      <c r="BH8" s="108">
        <f>InputDataA_GeneralAssumptions!BL38</f>
        <v>1.0007381439208984E-2</v>
      </c>
      <c r="BI8" s="108">
        <f>InputDataA_GeneralAssumptions!BM38</f>
        <v>1.0007381439208984E-2</v>
      </c>
      <c r="BJ8" s="108">
        <f>InputDataA_GeneralAssumptions!BN38</f>
        <v>1.0007381439208984E-2</v>
      </c>
      <c r="BK8" s="108">
        <f>InputDataA_GeneralAssumptions!BO38</f>
        <v>1.0007381439208984E-2</v>
      </c>
      <c r="BL8" s="108">
        <f>InputDataA_GeneralAssumptions!BP38</f>
        <v>1.0007381439208984E-2</v>
      </c>
      <c r="BM8" s="108">
        <f>InputDataA_GeneralAssumptions!BQ38</f>
        <v>1.0007381439208984E-2</v>
      </c>
      <c r="BN8" s="108">
        <f>InputDataA_GeneralAssumptions!BR38</f>
        <v>1.0007381439208984E-2</v>
      </c>
      <c r="BO8" s="108">
        <f>InputDataA_GeneralAssumptions!BS38</f>
        <v>1.0007381439208984E-2</v>
      </c>
      <c r="BP8" s="108">
        <f>InputDataA_GeneralAssumptions!BT38</f>
        <v>1.0007381439208984E-2</v>
      </c>
      <c r="BQ8" s="108">
        <f>InputDataA_GeneralAssumptions!BU38</f>
        <v>1.0007381439208984E-2</v>
      </c>
      <c r="BR8" s="108">
        <f>InputDataA_GeneralAssumptions!BV38</f>
        <v>1.0007381439208984E-2</v>
      </c>
      <c r="BS8" s="108">
        <f>InputDataA_GeneralAssumptions!BW38</f>
        <v>1.0007381439208984E-2</v>
      </c>
      <c r="BT8" s="108">
        <f>InputDataA_GeneralAssumptions!BX38</f>
        <v>1.0007381439208984E-2</v>
      </c>
      <c r="BU8" s="108">
        <f>InputDataA_GeneralAssumptions!BY38</f>
        <v>1.0007381439208984E-2</v>
      </c>
      <c r="BV8" s="108">
        <f>InputDataA_GeneralAssumptions!BZ38</f>
        <v>1.0007381439208984E-2</v>
      </c>
      <c r="BW8" s="108">
        <f>InputDataA_GeneralAssumptions!CA38</f>
        <v>1.0007381439208984E-2</v>
      </c>
      <c r="BX8" s="108">
        <f>InputDataA_GeneralAssumptions!CB38</f>
        <v>1.0007381439208984E-2</v>
      </c>
      <c r="BY8" s="108">
        <f>InputDataA_GeneralAssumptions!CC38</f>
        <v>1.0007381439208984E-2</v>
      </c>
      <c r="BZ8" s="108">
        <f>InputDataA_GeneralAssumptions!CD38</f>
        <v>1.0007381439208984E-2</v>
      </c>
      <c r="CA8" s="108">
        <f>InputDataA_GeneralAssumptions!CE38</f>
        <v>1.0007381439208984E-2</v>
      </c>
      <c r="CB8" s="108">
        <f>InputDataA_GeneralAssumptions!CF38</f>
        <v>1.0007381439208984E-2</v>
      </c>
      <c r="CC8" s="108">
        <f>InputDataA_GeneralAssumptions!CG38</f>
        <v>1.0007381439208984E-2</v>
      </c>
      <c r="CD8" s="108">
        <f>InputDataA_GeneralAssumptions!CH38</f>
        <v>1.0007381439208984E-2</v>
      </c>
      <c r="CE8" s="108">
        <f>InputDataA_GeneralAssumptions!CI38</f>
        <v>1.0007381439208984E-2</v>
      </c>
    </row>
    <row r="9" spans="1:83">
      <c r="B9" s="1" t="str">
        <f>LEFT(InputDataA_GeneralAssumptions!D45,1)</f>
        <v>A</v>
      </c>
      <c r="C9" s="279" t="s">
        <v>438</v>
      </c>
      <c r="D9" s="286" t="s">
        <v>436</v>
      </c>
      <c r="E9" s="102">
        <f>InputDataA_GeneralAssumptions!I47</f>
        <v>-3.4894829150289297E-3</v>
      </c>
      <c r="F9" s="102">
        <f>InputDataA_GeneralAssumptions!J47</f>
        <v>-3.4894829150289297E-3</v>
      </c>
      <c r="G9" s="102">
        <f>InputDataA_GeneralAssumptions!K47</f>
        <v>-3.4894829150289297E-3</v>
      </c>
      <c r="H9" s="102">
        <f>InputDataA_GeneralAssumptions!L47</f>
        <v>-3.4894829150289297E-3</v>
      </c>
      <c r="I9" s="102">
        <f>InputDataA_GeneralAssumptions!M47</f>
        <v>-3.4894829150289297E-3</v>
      </c>
      <c r="J9" s="102">
        <f>InputDataA_GeneralAssumptions!N47</f>
        <v>-3.4894829150289297E-3</v>
      </c>
      <c r="K9" s="102">
        <f>InputDataA_GeneralAssumptions!O47</f>
        <v>-3.4894829150289297E-3</v>
      </c>
      <c r="L9" s="102">
        <f>InputDataA_GeneralAssumptions!P47</f>
        <v>-3.4894829150289297E-3</v>
      </c>
      <c r="M9" s="102">
        <f>InputDataA_GeneralAssumptions!Q47</f>
        <v>-3.4894829150289297E-3</v>
      </c>
      <c r="N9" s="102">
        <f>InputDataA_GeneralAssumptions!R47</f>
        <v>-3.4894829150289297E-3</v>
      </c>
      <c r="O9" s="102">
        <f>InputDataA_GeneralAssumptions!S47</f>
        <v>-3.4894829150289297E-3</v>
      </c>
      <c r="P9" s="102">
        <f>InputDataA_GeneralAssumptions!T47</f>
        <v>-3.4894829150289297E-3</v>
      </c>
      <c r="Q9" s="102">
        <f>InputDataA_GeneralAssumptions!U47</f>
        <v>-3.4894829150289297E-3</v>
      </c>
      <c r="R9" s="102">
        <f>InputDataA_GeneralAssumptions!V47</f>
        <v>-3.4894829150289297E-3</v>
      </c>
      <c r="S9" s="102">
        <f>InputDataA_GeneralAssumptions!W47</f>
        <v>-3.4894829150289297E-3</v>
      </c>
      <c r="T9" s="102">
        <f>InputDataA_GeneralAssumptions!X47</f>
        <v>-3.4894829150289297E-3</v>
      </c>
      <c r="U9" s="102">
        <f>InputDataA_GeneralAssumptions!Y47</f>
        <v>-3.4894829150289297E-3</v>
      </c>
      <c r="V9" s="102">
        <f>InputDataA_GeneralAssumptions!Z47</f>
        <v>-3.4894829150289297E-3</v>
      </c>
      <c r="W9" s="102">
        <f>InputDataA_GeneralAssumptions!AA47</f>
        <v>-3.4894829150289297E-3</v>
      </c>
      <c r="X9" s="102">
        <f>InputDataA_GeneralAssumptions!AB47</f>
        <v>-3.4894829150289297E-3</v>
      </c>
      <c r="Y9" s="102">
        <f>InputDataA_GeneralAssumptions!AC47</f>
        <v>-3.4894829150289297E-3</v>
      </c>
      <c r="Z9" s="102">
        <f>InputDataA_GeneralAssumptions!AD47</f>
        <v>-3.4894829150289297E-3</v>
      </c>
      <c r="AA9" s="102">
        <f>InputDataA_GeneralAssumptions!AE47</f>
        <v>-3.4894829150289297E-3</v>
      </c>
      <c r="AB9" s="102">
        <f>InputDataA_GeneralAssumptions!AF47</f>
        <v>-3.4894829150289297E-3</v>
      </c>
      <c r="AC9" s="102">
        <f>InputDataA_GeneralAssumptions!AG47</f>
        <v>-3.4894829150289297E-3</v>
      </c>
      <c r="AD9" s="102">
        <f>InputDataA_GeneralAssumptions!AH47</f>
        <v>-3.4894829150289297E-3</v>
      </c>
      <c r="AE9" s="102">
        <f>InputDataA_GeneralAssumptions!AI47</f>
        <v>-3.4894829150289297E-3</v>
      </c>
      <c r="AF9" s="102">
        <f>InputDataA_GeneralAssumptions!AJ47</f>
        <v>-3.4894829150289297E-3</v>
      </c>
      <c r="AG9" s="102">
        <f>InputDataA_GeneralAssumptions!AK47</f>
        <v>-3.4894829150289297E-3</v>
      </c>
      <c r="AH9" s="102">
        <f>InputDataA_GeneralAssumptions!AL47</f>
        <v>-3.4894829150289297E-3</v>
      </c>
      <c r="AI9" s="102">
        <f>InputDataA_GeneralAssumptions!AM47</f>
        <v>-3.4894829150289297E-3</v>
      </c>
      <c r="AJ9" s="102">
        <f>InputDataA_GeneralAssumptions!AN47</f>
        <v>-3.4894829150289297E-3</v>
      </c>
      <c r="AK9" s="102">
        <f>InputDataA_GeneralAssumptions!AO47</f>
        <v>-3.4894829150289297E-3</v>
      </c>
      <c r="AL9" s="102">
        <f>InputDataA_GeneralAssumptions!AP47</f>
        <v>-3.4894829150289297E-3</v>
      </c>
      <c r="AM9" s="102">
        <f>InputDataA_GeneralAssumptions!AQ47</f>
        <v>-3.4894829150289297E-3</v>
      </c>
      <c r="AN9" s="102">
        <f>InputDataA_GeneralAssumptions!AR47</f>
        <v>-3.4894829150289297E-3</v>
      </c>
      <c r="AO9" s="102">
        <f>InputDataA_GeneralAssumptions!AS47</f>
        <v>-3.4894829150289297E-3</v>
      </c>
      <c r="AP9" s="102">
        <f>InputDataA_GeneralAssumptions!AT47</f>
        <v>-3.4894829150289297E-3</v>
      </c>
      <c r="AQ9" s="102">
        <f>InputDataA_GeneralAssumptions!AU47</f>
        <v>-3.4894829150289297E-3</v>
      </c>
      <c r="AR9" s="102">
        <f>InputDataA_GeneralAssumptions!AV47</f>
        <v>-3.4894829150289297E-3</v>
      </c>
      <c r="AS9" s="102">
        <f>InputDataA_GeneralAssumptions!AW47</f>
        <v>-3.4894829150289297E-3</v>
      </c>
      <c r="AT9" s="102">
        <f>InputDataA_GeneralAssumptions!AX47</f>
        <v>-3.4894829150289297E-3</v>
      </c>
      <c r="AU9" s="102">
        <f>InputDataA_GeneralAssumptions!AY47</f>
        <v>-3.4894829150289297E-3</v>
      </c>
      <c r="AV9" s="102">
        <f>InputDataA_GeneralAssumptions!AZ47</f>
        <v>-3.4894829150289297E-3</v>
      </c>
      <c r="AW9" s="102">
        <f>InputDataA_GeneralAssumptions!BA47</f>
        <v>-3.4894829150289297E-3</v>
      </c>
      <c r="AX9" s="102">
        <f>InputDataA_GeneralAssumptions!BB47</f>
        <v>-3.4894829150289297E-3</v>
      </c>
      <c r="AY9" s="102">
        <f>InputDataA_GeneralAssumptions!BC47</f>
        <v>-3.4894829150289297E-3</v>
      </c>
      <c r="AZ9" s="102">
        <f>InputDataA_GeneralAssumptions!BD47</f>
        <v>-3.4894829150289297E-3</v>
      </c>
      <c r="BA9" s="102">
        <f>InputDataA_GeneralAssumptions!BE47</f>
        <v>-3.4894829150289297E-3</v>
      </c>
      <c r="BB9" s="102">
        <f>InputDataA_GeneralAssumptions!BF47</f>
        <v>-3.4894829150289297E-3</v>
      </c>
      <c r="BC9" s="102">
        <f>InputDataA_GeneralAssumptions!BG47</f>
        <v>-3.4894829150289297E-3</v>
      </c>
      <c r="BD9" s="102">
        <f>InputDataA_GeneralAssumptions!BH47</f>
        <v>-3.4894829150289297E-3</v>
      </c>
      <c r="BE9" s="102">
        <f>InputDataA_GeneralAssumptions!BI47</f>
        <v>-3.4894829150289297E-3</v>
      </c>
      <c r="BF9" s="102">
        <f>InputDataA_GeneralAssumptions!BJ47</f>
        <v>-3.4894829150289297E-3</v>
      </c>
      <c r="BG9" s="102">
        <f>InputDataA_GeneralAssumptions!BK47</f>
        <v>-3.4894829150289297E-3</v>
      </c>
      <c r="BH9" s="102">
        <f>InputDataA_GeneralAssumptions!BL47</f>
        <v>-3.4894829150289297E-3</v>
      </c>
      <c r="BI9" s="102">
        <f>InputDataA_GeneralAssumptions!BM47</f>
        <v>-3.4894829150289297E-3</v>
      </c>
      <c r="BJ9" s="102">
        <f>InputDataA_GeneralAssumptions!BN47</f>
        <v>-3.4894829150289297E-3</v>
      </c>
      <c r="BK9" s="102">
        <f>InputDataA_GeneralAssumptions!BO47</f>
        <v>-3.4894829150289297E-3</v>
      </c>
      <c r="BL9" s="102">
        <f>InputDataA_GeneralAssumptions!BP47</f>
        <v>-3.4894829150289297E-3</v>
      </c>
      <c r="BM9" s="102">
        <f>InputDataA_GeneralAssumptions!BQ47</f>
        <v>-3.4894829150289297E-3</v>
      </c>
      <c r="BN9" s="102">
        <f>InputDataA_GeneralAssumptions!BR47</f>
        <v>-3.4894829150289297E-3</v>
      </c>
      <c r="BO9" s="102">
        <f>InputDataA_GeneralAssumptions!BS47</f>
        <v>-3.4894829150289297E-3</v>
      </c>
      <c r="BP9" s="102">
        <f>InputDataA_GeneralAssumptions!BT47</f>
        <v>-3.4894829150289297E-3</v>
      </c>
      <c r="BQ9" s="102">
        <f>InputDataA_GeneralAssumptions!BU47</f>
        <v>-3.4894829150289297E-3</v>
      </c>
      <c r="BR9" s="102">
        <f>InputDataA_GeneralAssumptions!BV47</f>
        <v>-3.4894829150289297E-3</v>
      </c>
      <c r="BS9" s="102">
        <f>InputDataA_GeneralAssumptions!BW47</f>
        <v>-3.4894829150289297E-3</v>
      </c>
      <c r="BT9" s="102">
        <f>InputDataA_GeneralAssumptions!BX47</f>
        <v>-3.4894829150289297E-3</v>
      </c>
      <c r="BU9" s="102">
        <f>InputDataA_GeneralAssumptions!BY47</f>
        <v>-3.4894829150289297E-3</v>
      </c>
      <c r="BV9" s="102">
        <f>InputDataA_GeneralAssumptions!BZ47</f>
        <v>-3.4894829150289297E-3</v>
      </c>
      <c r="BW9" s="102">
        <f>InputDataA_GeneralAssumptions!CA47</f>
        <v>-3.4894829150289297E-3</v>
      </c>
      <c r="BX9" s="102">
        <f>InputDataA_GeneralAssumptions!CB47</f>
        <v>-3.4894829150289297E-3</v>
      </c>
      <c r="BY9" s="102">
        <f>InputDataA_GeneralAssumptions!CC47</f>
        <v>-3.4894829150289297E-3</v>
      </c>
      <c r="BZ9" s="102">
        <f>InputDataA_GeneralAssumptions!CD47</f>
        <v>-3.4894829150289297E-3</v>
      </c>
      <c r="CA9" s="102">
        <f>InputDataA_GeneralAssumptions!CE47</f>
        <v>-3.4894829150289297E-3</v>
      </c>
      <c r="CB9" s="102">
        <f>InputDataA_GeneralAssumptions!CF47</f>
        <v>-3.4894829150289297E-3</v>
      </c>
      <c r="CC9" s="102">
        <f>InputDataA_GeneralAssumptions!CG47</f>
        <v>-3.4894829150289297E-3</v>
      </c>
      <c r="CD9" s="102">
        <f>InputDataA_GeneralAssumptions!CH47</f>
        <v>-3.4894829150289297E-3</v>
      </c>
      <c r="CE9" s="102">
        <f>InputDataA_GeneralAssumptions!CI47</f>
        <v>-3.4894829150289297E-3</v>
      </c>
    </row>
    <row r="10" spans="1:83">
      <c r="B10" s="1" t="str">
        <f>LEFT(InputDataA_GeneralAssumptions!D104,1)</f>
        <v>A</v>
      </c>
      <c r="C10" s="279" t="s">
        <v>439</v>
      </c>
      <c r="D10" s="286" t="s">
        <v>436</v>
      </c>
      <c r="E10" s="102">
        <f>InputDataA_GeneralAssumptions!I110</f>
        <v>5.7913460415723872E-3</v>
      </c>
      <c r="F10" s="102">
        <f>InputDataA_GeneralAssumptions!J110</f>
        <v>6.2040179941906803E-3</v>
      </c>
      <c r="G10" s="102">
        <f>InputDataA_GeneralAssumptions!K110</f>
        <v>6.0717967263181905E-3</v>
      </c>
      <c r="H10" s="102">
        <f>InputDataA_GeneralAssumptions!L110</f>
        <v>5.9557568035579767E-3</v>
      </c>
      <c r="I10" s="102">
        <f>InputDataA_GeneralAssumptions!M110</f>
        <v>5.8451313294571872E-3</v>
      </c>
      <c r="J10" s="102">
        <f>InputDataA_GeneralAssumptions!N110</f>
        <v>5.726426784889993E-3</v>
      </c>
      <c r="K10" s="102">
        <f>InputDataA_GeneralAssumptions!O110</f>
        <v>5.6018683794949453E-3</v>
      </c>
      <c r="L10" s="102">
        <f>InputDataA_GeneralAssumptions!P110</f>
        <v>5.4822581325104647E-3</v>
      </c>
      <c r="M10" s="102">
        <f>InputDataA_GeneralAssumptions!Q110</f>
        <v>5.3474769372230391E-3</v>
      </c>
      <c r="N10" s="102">
        <f>InputDataA_GeneralAssumptions!R110</f>
        <v>5.2312869991604227E-3</v>
      </c>
      <c r="O10" s="102">
        <f>InputDataA_GeneralAssumptions!S110</f>
        <v>5.1321308690881473E-3</v>
      </c>
      <c r="P10" s="102">
        <f>InputDataA_GeneralAssumptions!T110</f>
        <v>5.0192269247892884E-3</v>
      </c>
      <c r="Q10" s="102">
        <f>InputDataA_GeneralAssumptions!U110</f>
        <v>4.8959159460639778E-3</v>
      </c>
      <c r="R10" s="102">
        <f>InputDataA_GeneralAssumptions!V110</f>
        <v>4.7614580986903299E-3</v>
      </c>
      <c r="S10" s="102">
        <f>InputDataA_GeneralAssumptions!W110</f>
        <v>4.6365863408013297E-3</v>
      </c>
      <c r="T10" s="102">
        <f>InputDataA_GeneralAssumptions!X110</f>
        <v>4.485098187043679E-3</v>
      </c>
      <c r="U10" s="102">
        <f>InputDataA_GeneralAssumptions!Y110</f>
        <v>4.30259640202868E-3</v>
      </c>
      <c r="V10" s="102">
        <f>InputDataA_GeneralAssumptions!Z110</f>
        <v>4.1344501481050955E-3</v>
      </c>
      <c r="W10" s="102">
        <f>InputDataA_GeneralAssumptions!AA110</f>
        <v>3.9676502543093406E-3</v>
      </c>
      <c r="X10" s="102">
        <f>InputDataA_GeneralAssumptions!AB110</f>
        <v>3.7810580617594347E-3</v>
      </c>
      <c r="Y10" s="102">
        <f>InputDataA_GeneralAssumptions!AC110</f>
        <v>3.6117050432151743E-3</v>
      </c>
      <c r="Z10" s="102">
        <f>InputDataA_GeneralAssumptions!AD110</f>
        <v>3.4463496336558652E-3</v>
      </c>
      <c r="AA10" s="102">
        <f>InputDataA_GeneralAssumptions!AE110</f>
        <v>3.2629972600020096E-3</v>
      </c>
      <c r="AB10" s="102">
        <f>InputDataA_GeneralAssumptions!AF110</f>
        <v>3.0854719137067832E-3</v>
      </c>
      <c r="AC10" s="102">
        <f>InputDataA_GeneralAssumptions!AG110</f>
        <v>2.9239311588833417E-3</v>
      </c>
      <c r="AD10" s="102">
        <f>InputDataA_GeneralAssumptions!AH110</f>
        <v>2.7389910311423904E-3</v>
      </c>
      <c r="AE10" s="102">
        <f>InputDataA_GeneralAssumptions!AI110</f>
        <v>2.5252281435834689E-3</v>
      </c>
      <c r="AF10" s="102">
        <f>InputDataA_GeneralAssumptions!AJ110</f>
        <v>2.3272024420499804E-3</v>
      </c>
      <c r="AG10" s="102">
        <f>InputDataA_GeneralAssumptions!AK110</f>
        <v>2.1263560932116565E-3</v>
      </c>
      <c r="AH10" s="102">
        <f>InputDataA_GeneralAssumptions!AL110</f>
        <v>1.9290196543886307E-3</v>
      </c>
      <c r="AI10" s="102">
        <f>InputDataA_GeneralAssumptions!AM110</f>
        <v>1.7231669320498799E-3</v>
      </c>
      <c r="AJ10" s="102">
        <f>InputDataA_GeneralAssumptions!AN110</f>
        <v>1.5257498920022705E-3</v>
      </c>
      <c r="AK10" s="102">
        <f>InputDataA_GeneralAssumptions!AO110</f>
        <v>1.3226149756746519E-3</v>
      </c>
      <c r="AL10" s="102">
        <f>InputDataA_GeneralAssumptions!AP110</f>
        <v>1.1260843625076067E-3</v>
      </c>
      <c r="AM10" s="102">
        <f>InputDataA_GeneralAssumptions!AQ110</f>
        <v>9.4807517718176193E-4</v>
      </c>
      <c r="AN10" s="102">
        <f>InputDataA_GeneralAssumptions!AR110</f>
        <v>7.5327609843034438E-4</v>
      </c>
      <c r="AO10" s="102">
        <f>InputDataA_GeneralAssumptions!AS110</f>
        <v>5.6715078510083394E-4</v>
      </c>
      <c r="AP10" s="102">
        <f>InputDataA_GeneralAssumptions!AT110</f>
        <v>3.9799020021158427E-4</v>
      </c>
      <c r="AQ10" s="102">
        <f>InputDataA_GeneralAssumptions!AU110</f>
        <v>2.2978698230158301E-4</v>
      </c>
      <c r="AR10" s="102">
        <f>InputDataA_GeneralAssumptions!AV110</f>
        <v>6.2148741967193999E-5</v>
      </c>
      <c r="AS10" s="102">
        <f>InputDataA_GeneralAssumptions!AW110</f>
        <v>-8.5786329836468056E-5</v>
      </c>
      <c r="AT10" s="102">
        <f>InputDataA_GeneralAssumptions!AX110</f>
        <v>-2.3203510742819677E-4</v>
      </c>
      <c r="AU10" s="102">
        <f>InputDataA_GeneralAssumptions!AY110</f>
        <v>-3.6483695740974209E-4</v>
      </c>
      <c r="AV10" s="102">
        <f>InputDataA_GeneralAssumptions!AZ110</f>
        <v>-5.192038629103779E-4</v>
      </c>
      <c r="AW10" s="102">
        <f>InputDataA_GeneralAssumptions!BA110</f>
        <v>-6.7434280828415627E-4</v>
      </c>
      <c r="AX10" s="102">
        <f>InputDataA_GeneralAssumptions!BB110</f>
        <v>-8.2496159910971922E-4</v>
      </c>
      <c r="AY10" s="102">
        <f>InputDataA_GeneralAssumptions!BC110</f>
        <v>-9.9255876286574729E-4</v>
      </c>
      <c r="AZ10" s="102">
        <f>InputDataA_GeneralAssumptions!BD110</f>
        <v>-1.1510276965811528E-3</v>
      </c>
      <c r="BA10" s="102">
        <f>InputDataA_GeneralAssumptions!BE110</f>
        <v>-1.3020226942351831E-3</v>
      </c>
      <c r="BB10" s="102">
        <f>InputDataA_GeneralAssumptions!BF110</f>
        <v>-1.4477717965077908E-3</v>
      </c>
      <c r="BC10" s="102">
        <f>InputDataA_GeneralAssumptions!BG110</f>
        <v>-1.5883879271416657E-3</v>
      </c>
      <c r="BD10" s="102">
        <f>InputDataA_GeneralAssumptions!BH110</f>
        <v>-1.7350574377154038E-3</v>
      </c>
      <c r="BE10" s="102">
        <f>InputDataA_GeneralAssumptions!BI110</f>
        <v>-1.896002389340512E-3</v>
      </c>
      <c r="BF10" s="102">
        <f>InputDataA_GeneralAssumptions!BJ110</f>
        <v>-2.02786141469391E-3</v>
      </c>
      <c r="BG10" s="102">
        <f>InputDataA_GeneralAssumptions!BK110</f>
        <v>-2.1270891865722286E-3</v>
      </c>
      <c r="BH10" s="102">
        <f>InputDataA_GeneralAssumptions!BL110</f>
        <v>-2.25062942683385E-3</v>
      </c>
      <c r="BI10" s="102">
        <f>InputDataA_GeneralAssumptions!BM110</f>
        <v>-2.3668106930503363E-3</v>
      </c>
      <c r="BJ10" s="102">
        <f>InputDataA_GeneralAssumptions!BN110</f>
        <v>-2.4932341634784638E-3</v>
      </c>
      <c r="BK10" s="102">
        <f>InputDataA_GeneralAssumptions!BO110</f>
        <v>-2.6344292000507474E-3</v>
      </c>
      <c r="BL10" s="102">
        <f>InputDataA_GeneralAssumptions!BP110</f>
        <v>-2.752916545812667E-3</v>
      </c>
      <c r="BM10" s="102">
        <f>InputDataA_GeneralAssumptions!BQ110</f>
        <v>-2.8660487025566894E-3</v>
      </c>
      <c r="BN10" s="102">
        <f>InputDataA_GeneralAssumptions!BR110</f>
        <v>-2.9747882879574972E-3</v>
      </c>
      <c r="BO10" s="102">
        <f>InputDataA_GeneralAssumptions!BS110</f>
        <v>-3.0923126105223409E-3</v>
      </c>
      <c r="BP10" s="102">
        <f>InputDataA_GeneralAssumptions!BT110</f>
        <v>-3.1915101691111225E-3</v>
      </c>
      <c r="BQ10" s="102">
        <f>InputDataA_GeneralAssumptions!BU110</f>
        <v>-3.2931363988034645E-3</v>
      </c>
      <c r="BR10" s="102">
        <f>InputDataA_GeneralAssumptions!BV110</f>
        <v>-3.4014887492727075E-3</v>
      </c>
      <c r="BS10" s="102">
        <f>InputDataA_GeneralAssumptions!BW110</f>
        <v>-3.4856487122223445E-3</v>
      </c>
      <c r="BT10" s="102">
        <f>InputDataA_GeneralAssumptions!BX110</f>
        <v>-3.5576515333888281E-3</v>
      </c>
      <c r="BU10" s="102">
        <f>InputDataA_GeneralAssumptions!BY110</f>
        <v>-3.6425281149021771E-3</v>
      </c>
      <c r="BV10" s="102">
        <f>InputDataA_GeneralAssumptions!BZ110</f>
        <v>-3.7137344522307769E-3</v>
      </c>
      <c r="BW10" s="102">
        <f>InputDataA_GeneralAssumptions!CA110</f>
        <v>-3.7717322463381997E-3</v>
      </c>
      <c r="BX10" s="102">
        <f>InputDataA_GeneralAssumptions!CB110</f>
        <v>-3.8446443219999349E-3</v>
      </c>
      <c r="BY10" s="102">
        <f>InputDataA_GeneralAssumptions!CC110</f>
        <v>-3.9053915019634511E-3</v>
      </c>
      <c r="BZ10" s="102">
        <f>InputDataA_GeneralAssumptions!CD110</f>
        <v>-3.949671155016099E-3</v>
      </c>
      <c r="CA10" s="102">
        <f>InputDataA_GeneralAssumptions!CE110</f>
        <v>-4.0026894200734242E-3</v>
      </c>
      <c r="CB10" s="102">
        <f>InputDataA_GeneralAssumptions!CF110</f>
        <v>-4.0590233094576211E-3</v>
      </c>
      <c r="CC10" s="102">
        <f>InputDataA_GeneralAssumptions!CG110</f>
        <v>-4.1027994035454096E-3</v>
      </c>
      <c r="CD10" s="102">
        <f>InputDataA_GeneralAssumptions!CH110</f>
        <v>-4.1382112038825802E-3</v>
      </c>
      <c r="CE10" s="102" t="str">
        <f>InputDataA_GeneralAssumptions!CI110</f>
        <v>#N/A</v>
      </c>
    </row>
    <row r="11" spans="1:83">
      <c r="B11" s="1" t="str">
        <f>LEFT(InputDataA_GeneralAssumptions!D104,1)</f>
        <v>A</v>
      </c>
      <c r="C11" s="279" t="s">
        <v>474</v>
      </c>
      <c r="D11" s="286" t="s">
        <v>436</v>
      </c>
      <c r="E11" s="102">
        <f>InputDataA_GeneralAssumptions!I130</f>
        <v>2.7368948574204577E-3</v>
      </c>
      <c r="F11" s="102">
        <f>InputDataA_GeneralAssumptions!J130</f>
        <v>2.6068630156286243E-3</v>
      </c>
      <c r="G11" s="102">
        <f>InputDataA_GeneralAssumptions!K130</f>
        <v>2.8608168765653641E-3</v>
      </c>
      <c r="H11" s="102">
        <f>InputDataA_GeneralAssumptions!L130</f>
        <v>3.0041507164941805E-3</v>
      </c>
      <c r="I11" s="102">
        <f>InputDataA_GeneralAssumptions!M130</f>
        <v>2.9642423785423144E-3</v>
      </c>
      <c r="J11" s="102">
        <f>InputDataA_GeneralAssumptions!N130</f>
        <v>2.9139954809302981E-3</v>
      </c>
      <c r="K11" s="102">
        <f>InputDataA_GeneralAssumptions!O130</f>
        <v>2.9458629025709282E-3</v>
      </c>
      <c r="L11" s="102">
        <f>InputDataA_GeneralAssumptions!P130</f>
        <v>2.9540745642522293E-3</v>
      </c>
      <c r="M11" s="102">
        <f>InputDataA_GeneralAssumptions!Q130</f>
        <v>2.6741044388796098E-3</v>
      </c>
      <c r="N11" s="102">
        <f>InputDataA_GeneralAssumptions!R130</f>
        <v>2.021367896860804E-3</v>
      </c>
      <c r="O11" s="102">
        <f>InputDataA_GeneralAssumptions!S130</f>
        <v>9.8702951731199917E-4</v>
      </c>
      <c r="P11" s="102">
        <f>InputDataA_GeneralAssumptions!T130</f>
        <v>2.204575478259585E-5</v>
      </c>
      <c r="Q11" s="102">
        <f>InputDataA_GeneralAssumptions!U130</f>
        <v>-8.166307989797561E-4</v>
      </c>
      <c r="R11" s="102">
        <f>InputDataA_GeneralAssumptions!V130</f>
        <v>-1.6037667364550146E-3</v>
      </c>
      <c r="S11" s="102">
        <f>InputDataA_GeneralAssumptions!W130</f>
        <v>-2.0563159372136708E-3</v>
      </c>
      <c r="T11" s="102">
        <f>InputDataA_GeneralAssumptions!X130</f>
        <v>-2.4553046894592034E-3</v>
      </c>
      <c r="U11" s="102">
        <f>InputDataA_GeneralAssumptions!Y130</f>
        <v>-2.8665483375885925E-3</v>
      </c>
      <c r="V11" s="102">
        <f>InputDataA_GeneralAssumptions!Z130</f>
        <v>-3.1998515973284958E-3</v>
      </c>
      <c r="W11" s="102">
        <f>InputDataA_GeneralAssumptions!AA130</f>
        <v>-3.4682251992805835E-3</v>
      </c>
      <c r="X11" s="102">
        <f>InputDataA_GeneralAssumptions!AB130</f>
        <v>-3.6847260247003799E-3</v>
      </c>
      <c r="Y11" s="102">
        <f>InputDataA_GeneralAssumptions!AC130</f>
        <v>-3.8375668605928892E-3</v>
      </c>
      <c r="Z11" s="102">
        <f>InputDataA_GeneralAssumptions!AD130</f>
        <v>-3.8994631615303366E-3</v>
      </c>
      <c r="AA11" s="102">
        <f>InputDataA_GeneralAssumptions!AE130</f>
        <v>-3.8296282051162311E-3</v>
      </c>
      <c r="AB11" s="102">
        <f>InputDataA_GeneralAssumptions!AF130</f>
        <v>-3.7090095424328062E-3</v>
      </c>
      <c r="AC11" s="102">
        <f>InputDataA_GeneralAssumptions!AG130</f>
        <v>-3.5445322736923357E-3</v>
      </c>
      <c r="AD11" s="102">
        <f>InputDataA_GeneralAssumptions!AH130</f>
        <v>-3.3464936047592486E-3</v>
      </c>
      <c r="AE11" s="102">
        <f>InputDataA_GeneralAssumptions!AI130</f>
        <v>-3.182116700054749E-3</v>
      </c>
      <c r="AF11" s="102">
        <f>InputDataA_GeneralAssumptions!AJ130</f>
        <v>-3.0923977216712473E-3</v>
      </c>
      <c r="AG11" s="102">
        <f>InputDataA_GeneralAssumptions!AK130</f>
        <v>-3.0638520637533695E-3</v>
      </c>
      <c r="AH11" s="102">
        <f>InputDataA_GeneralAssumptions!AL130</f>
        <v>-3.0643790537946414E-3</v>
      </c>
      <c r="AI11" s="102">
        <f>InputDataA_GeneralAssumptions!AM130</f>
        <v>-3.1133746710254595E-3</v>
      </c>
      <c r="AJ11" s="102">
        <f>InputDataA_GeneralAssumptions!AN130</f>
        <v>-3.2225661133178374E-3</v>
      </c>
      <c r="AK11" s="102">
        <f>InputDataA_GeneralAssumptions!AO130</f>
        <v>-3.4141998412755559E-3</v>
      </c>
      <c r="AL11" s="102">
        <f>InputDataA_GeneralAssumptions!AP130</f>
        <v>-3.6123557846411414E-3</v>
      </c>
      <c r="AM11" s="102">
        <f>InputDataA_GeneralAssumptions!AQ130</f>
        <v>-3.7524645972109028E-3</v>
      </c>
      <c r="AN11" s="102">
        <f>InputDataA_GeneralAssumptions!AR130</f>
        <v>-3.8584642408759917E-3</v>
      </c>
      <c r="AO11" s="102">
        <f>InputDataA_GeneralAssumptions!AS130</f>
        <v>-3.963051152523156E-3</v>
      </c>
      <c r="AP11" s="102">
        <f>InputDataA_GeneralAssumptions!AT130</f>
        <v>-3.9538956952634985E-3</v>
      </c>
      <c r="AQ11" s="102">
        <f>InputDataA_GeneralAssumptions!AU130</f>
        <v>-3.7480966343267363E-3</v>
      </c>
      <c r="AR11" s="102">
        <f>InputDataA_GeneralAssumptions!AV130</f>
        <v>-3.4872649423529634E-3</v>
      </c>
      <c r="AS11" s="102">
        <f>InputDataA_GeneralAssumptions!AW130</f>
        <v>-3.3963225590021295E-3</v>
      </c>
      <c r="AT11" s="102">
        <f>InputDataA_GeneralAssumptions!AX130</f>
        <v>-3.544389447145857E-3</v>
      </c>
      <c r="AU11" s="102">
        <f>InputDataA_GeneralAssumptions!AY130</f>
        <v>-3.6395164863659568E-3</v>
      </c>
      <c r="AV11" s="102">
        <f>InputDataA_GeneralAssumptions!AZ130</f>
        <v>-3.5376482728279868E-3</v>
      </c>
      <c r="AW11" s="102">
        <f>InputDataA_GeneralAssumptions!BA130</f>
        <v>-3.4688946948480126E-3</v>
      </c>
      <c r="AX11" s="102">
        <f>InputDataA_GeneralAssumptions!BB130</f>
        <v>-3.4626961568856585E-3</v>
      </c>
      <c r="AY11" s="102">
        <f>InputDataA_GeneralAssumptions!BC130</f>
        <v>-3.4835174342399133E-3</v>
      </c>
      <c r="AZ11" s="102">
        <f>InputDataA_GeneralAssumptions!BD130</f>
        <v>-3.6894154225620701E-3</v>
      </c>
      <c r="BA11" s="102">
        <f>InputDataA_GeneralAssumptions!BE130</f>
        <v>-3.8658819552304102E-3</v>
      </c>
      <c r="BB11" s="102">
        <f>InputDataA_GeneralAssumptions!BF130</f>
        <v>-3.9028042387372341E-3</v>
      </c>
      <c r="BC11" s="102">
        <f>InputDataA_GeneralAssumptions!BG130</f>
        <v>-3.9439178073659154E-3</v>
      </c>
      <c r="BD11" s="102">
        <f>InputDataA_GeneralAssumptions!BH130</f>
        <v>-4.0969851461893914E-3</v>
      </c>
      <c r="BE11" s="102">
        <f>InputDataA_GeneralAssumptions!BI130</f>
        <v>-4.3358027501443352E-3</v>
      </c>
      <c r="BF11" s="102">
        <f>InputDataA_GeneralAssumptions!BJ130</f>
        <v>-4.5399419945926223E-3</v>
      </c>
      <c r="BG11" s="102">
        <f>InputDataA_GeneralAssumptions!BK130</f>
        <v>-4.7212808400871609E-3</v>
      </c>
      <c r="BH11" s="102">
        <f>InputDataA_GeneralAssumptions!BL130</f>
        <v>-4.8306824255014424E-3</v>
      </c>
      <c r="BI11" s="102">
        <f>InputDataA_GeneralAssumptions!BM130</f>
        <v>-4.908394424697593E-3</v>
      </c>
      <c r="BJ11" s="102">
        <f>InputDataA_GeneralAssumptions!BN130</f>
        <v>-4.9176312668287592E-3</v>
      </c>
      <c r="BK11" s="102">
        <f>InputDataA_GeneralAssumptions!BO130</f>
        <v>-4.6743187535277508E-3</v>
      </c>
      <c r="BL11" s="102">
        <f>InputDataA_GeneralAssumptions!BP130</f>
        <v>-4.1022287417742387E-3</v>
      </c>
      <c r="BM11" s="102">
        <f>InputDataA_GeneralAssumptions!BQ130</f>
        <v>-3.1382782141311516E-3</v>
      </c>
      <c r="BN11" s="102">
        <f>InputDataA_GeneralAssumptions!BR130</f>
        <v>-2.3322307037908496E-3</v>
      </c>
      <c r="BO11" s="102">
        <f>InputDataA_GeneralAssumptions!BS130</f>
        <v>-1.7291223224702446E-3</v>
      </c>
      <c r="BP11" s="102">
        <f>InputDataA_GeneralAssumptions!BT130</f>
        <v>-1.2305241710095505E-3</v>
      </c>
      <c r="BQ11" s="102">
        <f>InputDataA_GeneralAssumptions!BU130</f>
        <v>-1.115601900489871E-3</v>
      </c>
      <c r="BR11" s="102">
        <f>InputDataA_GeneralAssumptions!BV130</f>
        <v>-1.0612802514852193E-3</v>
      </c>
      <c r="BS11" s="102">
        <f>InputDataA_GeneralAssumptions!BW130</f>
        <v>-1.0597039388950957E-3</v>
      </c>
      <c r="BT11" s="102">
        <f>InputDataA_GeneralAssumptions!BX130</f>
        <v>-1.1444903481401258E-3</v>
      </c>
      <c r="BU11" s="102">
        <f>InputDataA_GeneralAssumptions!BY130</f>
        <v>-1.1981366296526241E-3</v>
      </c>
      <c r="BV11" s="102">
        <f>InputDataA_GeneralAssumptions!BZ130</f>
        <v>-1.2186720393745354E-3</v>
      </c>
      <c r="BW11" s="102">
        <f>InputDataA_GeneralAssumptions!CA130</f>
        <v>-1.2838113415698515E-3</v>
      </c>
      <c r="BX11" s="102">
        <f>InputDataA_GeneralAssumptions!CB130</f>
        <v>-1.3168452997811553E-3</v>
      </c>
      <c r="BY11" s="102">
        <f>InputDataA_GeneralAssumptions!CC130</f>
        <v>-1.3997318930766278E-3</v>
      </c>
      <c r="BZ11" s="102">
        <f>InputDataA_GeneralAssumptions!CD130</f>
        <v>-1.5088828544956856E-3</v>
      </c>
      <c r="CA11" s="102">
        <f>InputDataA_GeneralAssumptions!CE130</f>
        <v>-1.6028062041626434E-3</v>
      </c>
      <c r="CB11" s="102">
        <f>InputDataA_GeneralAssumptions!CF130</f>
        <v>-1.725669793130602E-3</v>
      </c>
      <c r="CC11" s="102">
        <f>InputDataA_GeneralAssumptions!CG130</f>
        <v>-1.834233940280372E-3</v>
      </c>
      <c r="CD11" s="102">
        <f>InputDataA_GeneralAssumptions!CH130</f>
        <v>-1.9574357808073151E-3</v>
      </c>
      <c r="CE11" s="102" t="e">
        <f>InputDataA_GeneralAssumptions!CI130</f>
        <v>#VALUE!</v>
      </c>
    </row>
    <row r="12" spans="1:83">
      <c r="B12" s="1" t="str">
        <f>LEFT(InputDataA_GeneralAssumptions!D51,1)</f>
        <v>A</v>
      </c>
      <c r="C12" s="279" t="s">
        <v>475</v>
      </c>
      <c r="D12" s="286" t="s">
        <v>436</v>
      </c>
      <c r="E12" s="102">
        <f>InputDataA_GeneralAssumptions!I134</f>
        <v>0</v>
      </c>
      <c r="F12" s="102">
        <f>InputDataA_GeneralAssumptions!J134</f>
        <v>1.7036666907666032E-5</v>
      </c>
      <c r="G12" s="102">
        <f>InputDataA_GeneralAssumptions!K134</f>
        <v>1.6177193403521528E-5</v>
      </c>
      <c r="H12" s="102">
        <f>InputDataA_GeneralAssumptions!L134</f>
        <v>1.5334127474897485E-5</v>
      </c>
      <c r="I12" s="102">
        <f>InputDataA_GeneralAssumptions!M134</f>
        <v>1.4515648354196387E-5</v>
      </c>
      <c r="J12" s="102">
        <f>InputDataA_GeneralAssumptions!N134</f>
        <v>1.3991769102439378E-5</v>
      </c>
      <c r="K12" s="102">
        <f>InputDataA_GeneralAssumptions!O134</f>
        <v>1.3541551970863708E-5</v>
      </c>
      <c r="L12" s="102">
        <f>InputDataA_GeneralAssumptions!P134</f>
        <v>1.3058624945605501E-5</v>
      </c>
      <c r="M12" s="102">
        <f>InputDataA_GeneralAssumptions!Q134</f>
        <v>1.2690264916015437E-5</v>
      </c>
      <c r="N12" s="102">
        <f>InputDataA_GeneralAssumptions!R134</f>
        <v>1.2608285023585353E-5</v>
      </c>
      <c r="O12" s="102">
        <f>InputDataA_GeneralAssumptions!S134</f>
        <v>1.2608126056745661E-5</v>
      </c>
      <c r="P12" s="102">
        <f>InputDataA_GeneralAssumptions!T134</f>
        <v>1.2943415926169877E-5</v>
      </c>
      <c r="Q12" s="102">
        <f>InputDataA_GeneralAssumptions!U134</f>
        <v>1.3327782324878967E-5</v>
      </c>
      <c r="R12" s="102">
        <f>InputDataA_GeneralAssumptions!V134</f>
        <v>1.3532141295069522E-5</v>
      </c>
      <c r="S12" s="102">
        <f>InputDataA_GeneralAssumptions!W134</f>
        <v>1.3916481778508683E-5</v>
      </c>
      <c r="T12" s="102">
        <f>InputDataA_GeneralAssumptions!X134</f>
        <v>1.4259900165125572E-5</v>
      </c>
      <c r="U12" s="102">
        <f>InputDataA_GeneralAssumptions!Y134</f>
        <v>1.4758745306320264E-5</v>
      </c>
      <c r="V12" s="102">
        <f>InputDataA_GeneralAssumptions!Z134</f>
        <v>1.5404826641862712E-5</v>
      </c>
      <c r="W12" s="102">
        <f>InputDataA_GeneralAssumptions!AA134</f>
        <v>1.5969069774524058E-5</v>
      </c>
      <c r="X12" s="102">
        <f>InputDataA_GeneralAssumptions!AB134</f>
        <v>1.6451478738188641E-5</v>
      </c>
      <c r="Y12" s="102">
        <f>InputDataA_GeneralAssumptions!AC134</f>
        <v>1.6966586565025921E-5</v>
      </c>
      <c r="Z12" s="102">
        <f>InputDataA_GeneralAssumptions!AD134</f>
        <v>1.7244434749041915E-5</v>
      </c>
      <c r="AA12" s="102">
        <f>InputDataA_GeneralAssumptions!AE134</f>
        <v>1.7268678376147761E-5</v>
      </c>
      <c r="AB12" s="102">
        <f>InputDataA_GeneralAssumptions!AF134</f>
        <v>1.72192990364195E-5</v>
      </c>
      <c r="AC12" s="102">
        <f>InputDataA_GeneralAssumptions!AG134</f>
        <v>1.745622395032953E-5</v>
      </c>
      <c r="AD12" s="102">
        <f>InputDataA_GeneralAssumptions!AH134</f>
        <v>1.7529538389071675E-5</v>
      </c>
      <c r="AE12" s="102">
        <f>InputDataA_GeneralAssumptions!AI134</f>
        <v>1.7226579895890382E-5</v>
      </c>
      <c r="AF12" s="102">
        <f>InputDataA_GeneralAssumptions!AJ134</f>
        <v>1.6735505848464172E-5</v>
      </c>
      <c r="AG12" s="102">
        <f>InputDataA_GeneralAssumptions!AK134</f>
        <v>1.593363627150346E-5</v>
      </c>
      <c r="AH12" s="102">
        <f>InputDataA_GeneralAssumptions!AL134</f>
        <v>1.4690120524019079E-5</v>
      </c>
      <c r="AI12" s="102">
        <f>InputDataA_GeneralAssumptions!AM134</f>
        <v>1.3667500445402325E-5</v>
      </c>
      <c r="AJ12" s="102">
        <f>InputDataA_GeneralAssumptions!AN134</f>
        <v>1.2865759645430686E-5</v>
      </c>
      <c r="AK12" s="102">
        <f>InputDataA_GeneralAssumptions!AO134</f>
        <v>1.1426087085153469E-5</v>
      </c>
      <c r="AL12" s="102">
        <f>InputDataA_GeneralAssumptions!AP134</f>
        <v>1.0060076258922024E-5</v>
      </c>
      <c r="AM12" s="102">
        <f>InputDataA_GeneralAssumptions!AQ134</f>
        <v>9.0703352320087305E-6</v>
      </c>
      <c r="AN12" s="102">
        <f>InputDataA_GeneralAssumptions!AR134</f>
        <v>7.7371138880177881E-6</v>
      </c>
      <c r="AO12" s="102">
        <f>InputDataA_GeneralAssumptions!AS134</f>
        <v>6.2567085938880496E-6</v>
      </c>
      <c r="AP12" s="102">
        <f>InputDataA_GeneralAssumptions!AT134</f>
        <v>5.3406603257588614E-6</v>
      </c>
      <c r="AQ12" s="102">
        <f>InputDataA_GeneralAssumptions!AU134</f>
        <v>4.4982350564382045E-6</v>
      </c>
      <c r="AR12" s="102">
        <f>InputDataA_GeneralAssumptions!AV134</f>
        <v>3.4350004098904208E-6</v>
      </c>
      <c r="AS12" s="102">
        <f>InputDataA_GeneralAssumptions!AW134</f>
        <v>2.9442759519326955E-6</v>
      </c>
      <c r="AT12" s="102">
        <f>InputDataA_GeneralAssumptions!AX134</f>
        <v>2.6253049940638817E-6</v>
      </c>
      <c r="AU12" s="102">
        <f>InputDataA_GeneralAssumptions!AY134</f>
        <v>2.3063366505482463E-6</v>
      </c>
      <c r="AV12" s="102">
        <f>InputDataA_GeneralAssumptions!AZ134</f>
        <v>1.5784466200763347E-6</v>
      </c>
      <c r="AW12" s="102">
        <f>InputDataA_GeneralAssumptions!BA134</f>
        <v>1.1122715106726133E-6</v>
      </c>
      <c r="AX12" s="102">
        <f>InputDataA_GeneralAssumptions!BB134</f>
        <v>1.2921963468137676E-6</v>
      </c>
      <c r="AY12" s="102">
        <f>InputDataA_GeneralAssumptions!BC134</f>
        <v>1.3821575979289236E-6</v>
      </c>
      <c r="AZ12" s="102">
        <f>InputDataA_GeneralAssumptions!BD134</f>
        <v>1.3412635071485823E-6</v>
      </c>
      <c r="BA12" s="102">
        <f>InputDataA_GeneralAssumptions!BE134</f>
        <v>1.28401273302714E-6</v>
      </c>
      <c r="BB12" s="102">
        <f>InputDataA_GeneralAssumptions!BF134</f>
        <v>1.6847533970132389E-6</v>
      </c>
      <c r="BC12" s="102">
        <f>InputDataA_GeneralAssumptions!BG134</f>
        <v>2.1345626011193275E-6</v>
      </c>
      <c r="BD12" s="102">
        <f>InputDataA_GeneralAssumptions!BH134</f>
        <v>2.134558044986079E-6</v>
      </c>
      <c r="BE12" s="102">
        <f>InputDataA_GeneralAssumptions!BI134</f>
        <v>1.4884625858524458E-6</v>
      </c>
      <c r="BF12" s="102">
        <f>InputDataA_GeneralAssumptions!BJ134</f>
        <v>8.7508384405410311E-7</v>
      </c>
      <c r="BG12" s="102">
        <f>InputDataA_GeneralAssumptions!BK134</f>
        <v>2.1263700977769417E-7</v>
      </c>
      <c r="BH12" s="102">
        <f>InputDataA_GeneralAssumptions!BL134</f>
        <v>-6.3791089355280661E-7</v>
      </c>
      <c r="BI12" s="102">
        <f>InputDataA_GeneralAssumptions!BM134</f>
        <v>-1.0386504504245053E-6</v>
      </c>
      <c r="BJ12" s="102">
        <f>InputDataA_GeneralAssumptions!BN134</f>
        <v>-1.8237739453086377E-6</v>
      </c>
      <c r="BK12" s="102">
        <f>InputDataA_GeneralAssumptions!BO134</f>
        <v>-2.7233983468377687E-6</v>
      </c>
      <c r="BL12" s="102">
        <f>InputDataA_GeneralAssumptions!BP134</f>
        <v>-3.2550014834598073E-6</v>
      </c>
      <c r="BM12" s="102">
        <f>InputDataA_GeneralAssumptions!BQ134</f>
        <v>-3.4676510587416942E-6</v>
      </c>
      <c r="BN12" s="102">
        <f>InputDataA_GeneralAssumptions!BR134</f>
        <v>-3.9420132221801296E-6</v>
      </c>
      <c r="BO12" s="102">
        <f>InputDataA_GeneralAssumptions!BS134</f>
        <v>-4.1792047656974418E-6</v>
      </c>
      <c r="BP12" s="102">
        <f>InputDataA_GeneralAssumptions!BT134</f>
        <v>-3.8111889627545636E-6</v>
      </c>
      <c r="BQ12" s="102">
        <f>InputDataA_GeneralAssumptions!BU134</f>
        <v>-3.9993100979796026E-6</v>
      </c>
      <c r="BR12" s="102">
        <f>InputDataA_GeneralAssumptions!BV134</f>
        <v>-3.9747903495257475E-6</v>
      </c>
      <c r="BS12" s="102">
        <f>InputDataA_GeneralAssumptions!BW134</f>
        <v>-3.5658754750089727E-6</v>
      </c>
      <c r="BT12" s="102">
        <f>InputDataA_GeneralAssumptions!BX134</f>
        <v>-3.5413522624372362E-6</v>
      </c>
      <c r="BU12" s="102">
        <f>InputDataA_GeneralAssumptions!BY134</f>
        <v>-3.9094050255927826E-6</v>
      </c>
      <c r="BV12" s="102">
        <f>InputDataA_GeneralAssumptions!BZ134</f>
        <v>-3.7785610522700352E-6</v>
      </c>
      <c r="BW12" s="102">
        <f>InputDataA_GeneralAssumptions!CA134</f>
        <v>-3.9421500191982872E-6</v>
      </c>
      <c r="BX12" s="102">
        <f>InputDataA_GeneralAssumptions!CB134</f>
        <v>-4.5882881308800805E-6</v>
      </c>
      <c r="BY12" s="102">
        <f>InputDataA_GeneralAssumptions!CC134</f>
        <v>-4.743706464083175E-6</v>
      </c>
      <c r="BZ12" s="102">
        <f>InputDataA_GeneralAssumptions!CD134</f>
        <v>-4.4656483034755112E-6</v>
      </c>
      <c r="CA12" s="102">
        <f>InputDataA_GeneralAssumptions!CE134</f>
        <v>-4.4411316066916839E-6</v>
      </c>
      <c r="CB12" s="102">
        <f>InputDataA_GeneralAssumptions!CF134</f>
        <v>-4.8909917046424667E-6</v>
      </c>
      <c r="CC12" s="102">
        <f>InputDataA_GeneralAssumptions!CG134</f>
        <v>-4.8910156263959337E-6</v>
      </c>
      <c r="CD12" s="102">
        <f>InputDataA_GeneralAssumptions!CH134</f>
        <v>-4.1958248971907253E-6</v>
      </c>
      <c r="CE12" s="102" t="e">
        <f>InputDataA_GeneralAssumptions!CI134</f>
        <v>#VALUE!</v>
      </c>
    </row>
    <row r="13" spans="1:83">
      <c r="B13" s="1" t="str">
        <f>LEFT(InputDataA_GeneralAssumptions!D99,1)</f>
        <v>A</v>
      </c>
      <c r="C13" s="279" t="s">
        <v>558</v>
      </c>
      <c r="D13" s="286" t="s">
        <v>2</v>
      </c>
      <c r="E13" s="102">
        <f>InputDataA_GeneralAssumptions!I101</f>
        <v>1.9992845132946968E-2</v>
      </c>
      <c r="F13" s="102">
        <f>InputDataA_GeneralAssumptions!J101</f>
        <v>1.9992845132946968E-2</v>
      </c>
      <c r="G13" s="102">
        <f>InputDataA_GeneralAssumptions!K101</f>
        <v>1.9992845132946968E-2</v>
      </c>
      <c r="H13" s="102">
        <f>InputDataA_GeneralAssumptions!L101</f>
        <v>1.9992845132946968E-2</v>
      </c>
      <c r="I13" s="102">
        <f>InputDataA_GeneralAssumptions!M101</f>
        <v>1.9992845132946968E-2</v>
      </c>
      <c r="J13" s="102">
        <f>InputDataA_GeneralAssumptions!N101</f>
        <v>1.9992845132946968E-2</v>
      </c>
      <c r="K13" s="102">
        <f>InputDataA_GeneralAssumptions!O101</f>
        <v>1.9992845132946968E-2</v>
      </c>
      <c r="L13" s="102">
        <f>InputDataA_GeneralAssumptions!P101</f>
        <v>1.9992845132946968E-2</v>
      </c>
      <c r="M13" s="102">
        <f>InputDataA_GeneralAssumptions!Q101</f>
        <v>1.9992845132946968E-2</v>
      </c>
      <c r="N13" s="102">
        <f>InputDataA_GeneralAssumptions!R101</f>
        <v>1.9992845132946968E-2</v>
      </c>
      <c r="O13" s="102">
        <f>InputDataA_GeneralAssumptions!S101</f>
        <v>1.9992845132946968E-2</v>
      </c>
      <c r="P13" s="102">
        <f>InputDataA_GeneralAssumptions!T101</f>
        <v>1.9992845132946968E-2</v>
      </c>
      <c r="Q13" s="102">
        <f>InputDataA_GeneralAssumptions!U101</f>
        <v>1.9992845132946968E-2</v>
      </c>
      <c r="R13" s="102">
        <f>InputDataA_GeneralAssumptions!V101</f>
        <v>1.9992845132946968E-2</v>
      </c>
      <c r="S13" s="102">
        <f>InputDataA_GeneralAssumptions!W101</f>
        <v>1.9992845132946968E-2</v>
      </c>
      <c r="T13" s="102">
        <f>InputDataA_GeneralAssumptions!X101</f>
        <v>1.9992845132946968E-2</v>
      </c>
      <c r="U13" s="102">
        <f>InputDataA_GeneralAssumptions!Y101</f>
        <v>1.9992845132946968E-2</v>
      </c>
      <c r="V13" s="102">
        <f>InputDataA_GeneralAssumptions!Z101</f>
        <v>1.9992845132946968E-2</v>
      </c>
      <c r="W13" s="102">
        <f>InputDataA_GeneralAssumptions!AA101</f>
        <v>1.9992845132946968E-2</v>
      </c>
      <c r="X13" s="102">
        <f>InputDataA_GeneralAssumptions!AB101</f>
        <v>1.9992845132946968E-2</v>
      </c>
      <c r="Y13" s="102">
        <f>InputDataA_GeneralAssumptions!AC101</f>
        <v>1.9992845132946968E-2</v>
      </c>
      <c r="Z13" s="102">
        <f>InputDataA_GeneralAssumptions!AD101</f>
        <v>1.9992845132946968E-2</v>
      </c>
      <c r="AA13" s="102">
        <f>InputDataA_GeneralAssumptions!AE101</f>
        <v>1.9992845132946968E-2</v>
      </c>
      <c r="AB13" s="102">
        <f>InputDataA_GeneralAssumptions!AF101</f>
        <v>1.9992845132946968E-2</v>
      </c>
      <c r="AC13" s="102">
        <f>InputDataA_GeneralAssumptions!AG101</f>
        <v>1.9992845132946968E-2</v>
      </c>
      <c r="AD13" s="102">
        <f>InputDataA_GeneralAssumptions!AH101</f>
        <v>1.9992845132946968E-2</v>
      </c>
      <c r="AE13" s="102">
        <f>InputDataA_GeneralAssumptions!AI101</f>
        <v>1.9992845132946968E-2</v>
      </c>
      <c r="AF13" s="102">
        <f>InputDataA_GeneralAssumptions!AJ101</f>
        <v>1.9992845132946968E-2</v>
      </c>
      <c r="AG13" s="102">
        <f>InputDataA_GeneralAssumptions!AK101</f>
        <v>1.9992845132946968E-2</v>
      </c>
      <c r="AH13" s="102">
        <f>InputDataA_GeneralAssumptions!AL101</f>
        <v>1.9992845132946968E-2</v>
      </c>
      <c r="AI13" s="102">
        <f>InputDataA_GeneralAssumptions!AM101</f>
        <v>1.9992845132946968E-2</v>
      </c>
      <c r="AJ13" s="102">
        <f>InputDataA_GeneralAssumptions!AN101</f>
        <v>1.9992845132946968E-2</v>
      </c>
      <c r="AK13" s="102">
        <f>InputDataA_GeneralAssumptions!AO101</f>
        <v>1.9992845132946968E-2</v>
      </c>
      <c r="AL13" s="102">
        <f>InputDataA_GeneralAssumptions!AP101</f>
        <v>1.9992845132946968E-2</v>
      </c>
      <c r="AM13" s="102">
        <f>InputDataA_GeneralAssumptions!AQ101</f>
        <v>1.9992845132946968E-2</v>
      </c>
      <c r="AN13" s="102">
        <f>InputDataA_GeneralAssumptions!AR101</f>
        <v>1.9992845132946968E-2</v>
      </c>
      <c r="AO13" s="102">
        <f>InputDataA_GeneralAssumptions!AS101</f>
        <v>1.9992845132946968E-2</v>
      </c>
      <c r="AP13" s="102">
        <f>InputDataA_GeneralAssumptions!AT101</f>
        <v>1.9992845132946968E-2</v>
      </c>
      <c r="AQ13" s="102">
        <f>InputDataA_GeneralAssumptions!AU101</f>
        <v>1.9992845132946968E-2</v>
      </c>
      <c r="AR13" s="102">
        <f>InputDataA_GeneralAssumptions!AV101</f>
        <v>1.9992845132946968E-2</v>
      </c>
      <c r="AS13" s="102">
        <f>InputDataA_GeneralAssumptions!AW101</f>
        <v>1.9992845132946968E-2</v>
      </c>
      <c r="AT13" s="102">
        <f>InputDataA_GeneralAssumptions!AX101</f>
        <v>1.9992845132946968E-2</v>
      </c>
      <c r="AU13" s="102">
        <f>InputDataA_GeneralAssumptions!AY101</f>
        <v>1.9992845132946968E-2</v>
      </c>
      <c r="AV13" s="102">
        <f>InputDataA_GeneralAssumptions!AZ101</f>
        <v>1.9992845132946968E-2</v>
      </c>
      <c r="AW13" s="102">
        <f>InputDataA_GeneralAssumptions!BA101</f>
        <v>1.9992845132946968E-2</v>
      </c>
      <c r="AX13" s="102">
        <f>InputDataA_GeneralAssumptions!BB101</f>
        <v>1.9992845132946968E-2</v>
      </c>
      <c r="AY13" s="102">
        <f>InputDataA_GeneralAssumptions!BC101</f>
        <v>1.9992845132946968E-2</v>
      </c>
      <c r="AZ13" s="102">
        <f>InputDataA_GeneralAssumptions!BD101</f>
        <v>1.9992845132946968E-2</v>
      </c>
      <c r="BA13" s="102">
        <f>InputDataA_GeneralAssumptions!BE101</f>
        <v>1.9992845132946968E-2</v>
      </c>
      <c r="BB13" s="102">
        <f>InputDataA_GeneralAssumptions!BF101</f>
        <v>1.9992845132946968E-2</v>
      </c>
      <c r="BC13" s="102">
        <f>InputDataA_GeneralAssumptions!BG101</f>
        <v>1.9992845132946968E-2</v>
      </c>
      <c r="BD13" s="102">
        <f>InputDataA_GeneralAssumptions!BH101</f>
        <v>1.9992845132946968E-2</v>
      </c>
      <c r="BE13" s="102">
        <f>InputDataA_GeneralAssumptions!BI101</f>
        <v>1.9992845132946968E-2</v>
      </c>
      <c r="BF13" s="102">
        <f>InputDataA_GeneralAssumptions!BJ101</f>
        <v>1.9992845132946968E-2</v>
      </c>
      <c r="BG13" s="102">
        <f>InputDataA_GeneralAssumptions!BK101</f>
        <v>1.9992845132946968E-2</v>
      </c>
      <c r="BH13" s="102">
        <f>InputDataA_GeneralAssumptions!BL101</f>
        <v>1.9992845132946968E-2</v>
      </c>
      <c r="BI13" s="102">
        <f>InputDataA_GeneralAssumptions!BM101</f>
        <v>1.9992845132946968E-2</v>
      </c>
      <c r="BJ13" s="102">
        <f>InputDataA_GeneralAssumptions!BN101</f>
        <v>1.9992845132946968E-2</v>
      </c>
      <c r="BK13" s="102">
        <f>InputDataA_GeneralAssumptions!BO101</f>
        <v>1.9992845132946968E-2</v>
      </c>
      <c r="BL13" s="102">
        <f>InputDataA_GeneralAssumptions!BP101</f>
        <v>1.9992845132946968E-2</v>
      </c>
      <c r="BM13" s="102">
        <f>InputDataA_GeneralAssumptions!BQ101</f>
        <v>1.9992845132946968E-2</v>
      </c>
      <c r="BN13" s="102">
        <f>InputDataA_GeneralAssumptions!BR101</f>
        <v>1.9992845132946968E-2</v>
      </c>
      <c r="BO13" s="102">
        <f>InputDataA_GeneralAssumptions!BS101</f>
        <v>1.9992845132946968E-2</v>
      </c>
      <c r="BP13" s="102">
        <f>InputDataA_GeneralAssumptions!BT101</f>
        <v>1.9992845132946968E-2</v>
      </c>
      <c r="BQ13" s="102">
        <f>InputDataA_GeneralAssumptions!BU101</f>
        <v>1.9992845132946968E-2</v>
      </c>
      <c r="BR13" s="102">
        <f>InputDataA_GeneralAssumptions!BV101</f>
        <v>1.9992845132946968E-2</v>
      </c>
      <c r="BS13" s="102">
        <f>InputDataA_GeneralAssumptions!BW101</f>
        <v>1.9992845132946968E-2</v>
      </c>
      <c r="BT13" s="102">
        <f>InputDataA_GeneralAssumptions!BX101</f>
        <v>1.9992845132946968E-2</v>
      </c>
      <c r="BU13" s="102">
        <f>InputDataA_GeneralAssumptions!BY101</f>
        <v>1.9992845132946968E-2</v>
      </c>
      <c r="BV13" s="102">
        <f>InputDataA_GeneralAssumptions!BZ101</f>
        <v>1.9992845132946968E-2</v>
      </c>
      <c r="BW13" s="102">
        <f>InputDataA_GeneralAssumptions!CA101</f>
        <v>1.9992845132946968E-2</v>
      </c>
      <c r="BX13" s="102">
        <f>InputDataA_GeneralAssumptions!CB101</f>
        <v>1.9992845132946968E-2</v>
      </c>
      <c r="BY13" s="102">
        <f>InputDataA_GeneralAssumptions!CC101</f>
        <v>1.9992845132946968E-2</v>
      </c>
      <c r="BZ13" s="102">
        <f>InputDataA_GeneralAssumptions!CD101</f>
        <v>1.9992845132946968E-2</v>
      </c>
      <c r="CA13" s="102">
        <f>InputDataA_GeneralAssumptions!CE101</f>
        <v>1.9992845132946968E-2</v>
      </c>
      <c r="CB13" s="102">
        <f>InputDataA_GeneralAssumptions!CF101</f>
        <v>1.9992845132946968E-2</v>
      </c>
      <c r="CC13" s="102">
        <f>InputDataA_GeneralAssumptions!CG101</f>
        <v>1.9992845132946968E-2</v>
      </c>
      <c r="CD13" s="102">
        <f>InputDataA_GeneralAssumptions!CH101</f>
        <v>1.9992845132946968E-2</v>
      </c>
      <c r="CE13" s="102">
        <f>InputDataA_GeneralAssumptions!CI101</f>
        <v>1.9992845132946968E-2</v>
      </c>
    </row>
    <row r="14" spans="1:83">
      <c r="B14" s="1" t="str">
        <f>LEFT(InputDataA_GeneralAssumptions!D80,1)</f>
        <v>A</v>
      </c>
      <c r="C14" s="279" t="s">
        <v>571</v>
      </c>
      <c r="D14" s="286" t="s">
        <v>436</v>
      </c>
      <c r="E14" s="102" t="str">
        <f>InputDataA_GeneralAssumptions!I92</f>
        <v>Not an input</v>
      </c>
      <c r="F14" s="102" t="str">
        <f>InputDataA_GeneralAssumptions!J92</f>
        <v>Not an input</v>
      </c>
      <c r="G14" s="102" t="str">
        <f>InputDataA_GeneralAssumptions!K92</f>
        <v>Not an input</v>
      </c>
      <c r="H14" s="102" t="str">
        <f>InputDataA_GeneralAssumptions!L92</f>
        <v>Not an input</v>
      </c>
      <c r="I14" s="102" t="str">
        <f>InputDataA_GeneralAssumptions!M92</f>
        <v>Not an input</v>
      </c>
      <c r="J14" s="102" t="str">
        <f>InputDataA_GeneralAssumptions!N92</f>
        <v>Not an input</v>
      </c>
      <c r="K14" s="102" t="str">
        <f>InputDataA_GeneralAssumptions!O92</f>
        <v>Not an input</v>
      </c>
      <c r="L14" s="102" t="str">
        <f>InputDataA_GeneralAssumptions!P92</f>
        <v>Not an input</v>
      </c>
      <c r="M14" s="102" t="str">
        <f>InputDataA_GeneralAssumptions!Q92</f>
        <v>Not an input</v>
      </c>
      <c r="N14" s="102" t="str">
        <f>InputDataA_GeneralAssumptions!R92</f>
        <v>Not an input</v>
      </c>
      <c r="O14" s="102" t="str">
        <f>InputDataA_GeneralAssumptions!S92</f>
        <v>Not an input</v>
      </c>
      <c r="P14" s="102" t="str">
        <f>InputDataA_GeneralAssumptions!T92</f>
        <v>Not an input</v>
      </c>
      <c r="Q14" s="102" t="str">
        <f>InputDataA_GeneralAssumptions!U92</f>
        <v>Not an input</v>
      </c>
      <c r="R14" s="102" t="str">
        <f>InputDataA_GeneralAssumptions!V92</f>
        <v>Not an input</v>
      </c>
      <c r="S14" s="102" t="str">
        <f>InputDataA_GeneralAssumptions!W92</f>
        <v>Not an input</v>
      </c>
      <c r="T14" s="102" t="str">
        <f>InputDataA_GeneralAssumptions!X92</f>
        <v>Not an input</v>
      </c>
      <c r="U14" s="102" t="str">
        <f>InputDataA_GeneralAssumptions!Y92</f>
        <v>Not an input</v>
      </c>
      <c r="V14" s="102" t="str">
        <f>InputDataA_GeneralAssumptions!Z92</f>
        <v>Not an input</v>
      </c>
      <c r="W14" s="102" t="str">
        <f>InputDataA_GeneralAssumptions!AA92</f>
        <v>Not an input</v>
      </c>
      <c r="X14" s="102" t="str">
        <f>InputDataA_GeneralAssumptions!AB92</f>
        <v>Not an input</v>
      </c>
      <c r="Y14" s="102" t="str">
        <f>InputDataA_GeneralAssumptions!AC92</f>
        <v>Not an input</v>
      </c>
      <c r="Z14" s="102" t="str">
        <f>InputDataA_GeneralAssumptions!AD92</f>
        <v>Not an input</v>
      </c>
      <c r="AA14" s="102" t="str">
        <f>InputDataA_GeneralAssumptions!AE92</f>
        <v>Not an input</v>
      </c>
      <c r="AB14" s="102" t="str">
        <f>InputDataA_GeneralAssumptions!AF92</f>
        <v>Not an input</v>
      </c>
      <c r="AC14" s="102" t="str">
        <f>InputDataA_GeneralAssumptions!AG92</f>
        <v>Not an input</v>
      </c>
      <c r="AD14" s="102" t="str">
        <f>InputDataA_GeneralAssumptions!AH92</f>
        <v>Not an input</v>
      </c>
      <c r="AE14" s="102" t="str">
        <f>InputDataA_GeneralAssumptions!AI92</f>
        <v>Not an input</v>
      </c>
      <c r="AF14" s="102" t="str">
        <f>InputDataA_GeneralAssumptions!AJ92</f>
        <v>Not an input</v>
      </c>
      <c r="AG14" s="102" t="str">
        <f>InputDataA_GeneralAssumptions!AK92</f>
        <v>Not an input</v>
      </c>
      <c r="AH14" s="102" t="str">
        <f>InputDataA_GeneralAssumptions!AL92</f>
        <v>Not an input</v>
      </c>
      <c r="AI14" s="102" t="str">
        <f>InputDataA_GeneralAssumptions!AM92</f>
        <v>Not an input</v>
      </c>
      <c r="AJ14" s="102" t="str">
        <f>InputDataA_GeneralAssumptions!AN92</f>
        <v>Not an input</v>
      </c>
      <c r="AK14" s="102" t="str">
        <f>InputDataA_GeneralAssumptions!AO92</f>
        <v>Not an input</v>
      </c>
      <c r="AL14" s="102" t="str">
        <f>InputDataA_GeneralAssumptions!AP92</f>
        <v>Not an input</v>
      </c>
      <c r="AM14" s="102" t="str">
        <f>InputDataA_GeneralAssumptions!AQ92</f>
        <v>Not an input</v>
      </c>
      <c r="AN14" s="102" t="str">
        <f>InputDataA_GeneralAssumptions!AR92</f>
        <v>Not an input</v>
      </c>
      <c r="AO14" s="102" t="str">
        <f>InputDataA_GeneralAssumptions!AS92</f>
        <v>Not an input</v>
      </c>
      <c r="AP14" s="102" t="str">
        <f>InputDataA_GeneralAssumptions!AT92</f>
        <v>Not an input</v>
      </c>
      <c r="AQ14" s="102" t="str">
        <f>InputDataA_GeneralAssumptions!AU92</f>
        <v>Not an input</v>
      </c>
      <c r="AR14" s="102" t="str">
        <f>InputDataA_GeneralAssumptions!AV92</f>
        <v>Not an input</v>
      </c>
      <c r="AS14" s="102" t="str">
        <f>InputDataA_GeneralAssumptions!AW92</f>
        <v>Not an input</v>
      </c>
      <c r="AT14" s="102" t="str">
        <f>InputDataA_GeneralAssumptions!AX92</f>
        <v>Not an input</v>
      </c>
      <c r="AU14" s="102" t="str">
        <f>InputDataA_GeneralAssumptions!AY92</f>
        <v>Not an input</v>
      </c>
      <c r="AV14" s="102" t="str">
        <f>InputDataA_GeneralAssumptions!AZ92</f>
        <v>Not an input</v>
      </c>
      <c r="AW14" s="102" t="str">
        <f>InputDataA_GeneralAssumptions!BA92</f>
        <v>Not an input</v>
      </c>
      <c r="AX14" s="102" t="str">
        <f>InputDataA_GeneralAssumptions!BB92</f>
        <v>Not an input</v>
      </c>
      <c r="AY14" s="102" t="str">
        <f>InputDataA_GeneralAssumptions!BC92</f>
        <v>Not an input</v>
      </c>
      <c r="AZ14" s="102" t="str">
        <f>InputDataA_GeneralAssumptions!BD92</f>
        <v>Not an input</v>
      </c>
      <c r="BA14" s="102" t="str">
        <f>InputDataA_GeneralAssumptions!BE92</f>
        <v>Not an input</v>
      </c>
      <c r="BB14" s="102" t="str">
        <f>InputDataA_GeneralAssumptions!BF92</f>
        <v>Not an input</v>
      </c>
      <c r="BC14" s="102" t="str">
        <f>InputDataA_GeneralAssumptions!BG92</f>
        <v>Not an input</v>
      </c>
      <c r="BD14" s="102" t="str">
        <f>InputDataA_GeneralAssumptions!BH92</f>
        <v>Not an input</v>
      </c>
      <c r="BE14" s="102" t="str">
        <f>InputDataA_GeneralAssumptions!BI92</f>
        <v>Not an input</v>
      </c>
      <c r="BF14" s="102" t="str">
        <f>InputDataA_GeneralAssumptions!BJ92</f>
        <v>Not an input</v>
      </c>
      <c r="BG14" s="102" t="str">
        <f>InputDataA_GeneralAssumptions!BK92</f>
        <v>Not an input</v>
      </c>
      <c r="BH14" s="102" t="str">
        <f>InputDataA_GeneralAssumptions!BL92</f>
        <v>Not an input</v>
      </c>
      <c r="BI14" s="102" t="str">
        <f>InputDataA_GeneralAssumptions!BM92</f>
        <v>Not an input</v>
      </c>
      <c r="BJ14" s="102" t="str">
        <f>InputDataA_GeneralAssumptions!BN92</f>
        <v>Not an input</v>
      </c>
      <c r="BK14" s="102" t="str">
        <f>InputDataA_GeneralAssumptions!BO92</f>
        <v>Not an input</v>
      </c>
      <c r="BL14" s="102" t="str">
        <f>InputDataA_GeneralAssumptions!BP92</f>
        <v>Not an input</v>
      </c>
      <c r="BM14" s="102" t="str">
        <f>InputDataA_GeneralAssumptions!BQ92</f>
        <v>Not an input</v>
      </c>
      <c r="BN14" s="102" t="str">
        <f>InputDataA_GeneralAssumptions!BR92</f>
        <v>Not an input</v>
      </c>
      <c r="BO14" s="102" t="str">
        <f>InputDataA_GeneralAssumptions!BS92</f>
        <v>Not an input</v>
      </c>
      <c r="BP14" s="102" t="str">
        <f>InputDataA_GeneralAssumptions!BT92</f>
        <v>Not an input</v>
      </c>
      <c r="BQ14" s="102" t="str">
        <f>InputDataA_GeneralAssumptions!BU92</f>
        <v>Not an input</v>
      </c>
      <c r="BR14" s="102" t="str">
        <f>InputDataA_GeneralAssumptions!BV92</f>
        <v>Not an input</v>
      </c>
      <c r="BS14" s="102" t="str">
        <f>InputDataA_GeneralAssumptions!BW92</f>
        <v>Not an input</v>
      </c>
      <c r="BT14" s="102" t="str">
        <f>InputDataA_GeneralAssumptions!BX92</f>
        <v>Not an input</v>
      </c>
      <c r="BU14" s="102" t="str">
        <f>InputDataA_GeneralAssumptions!BY92</f>
        <v>Not an input</v>
      </c>
      <c r="BV14" s="102" t="str">
        <f>InputDataA_GeneralAssumptions!BZ92</f>
        <v>Not an input</v>
      </c>
      <c r="BW14" s="102" t="str">
        <f>InputDataA_GeneralAssumptions!CA92</f>
        <v>Not an input</v>
      </c>
      <c r="BX14" s="102" t="str">
        <f>InputDataA_GeneralAssumptions!CB92</f>
        <v>Not an input</v>
      </c>
      <c r="BY14" s="102" t="str">
        <f>InputDataA_GeneralAssumptions!CC92</f>
        <v>Not an input</v>
      </c>
      <c r="BZ14" s="102" t="str">
        <f>InputDataA_GeneralAssumptions!CD92</f>
        <v>Not an input</v>
      </c>
      <c r="CA14" s="102" t="str">
        <f>InputDataA_GeneralAssumptions!CE92</f>
        <v>Not an input</v>
      </c>
      <c r="CB14" s="102" t="str">
        <f>InputDataA_GeneralAssumptions!CF92</f>
        <v>Not an input</v>
      </c>
      <c r="CC14" s="102" t="str">
        <f>InputDataA_GeneralAssumptions!CG92</f>
        <v>Not an input</v>
      </c>
      <c r="CD14" s="102" t="str">
        <f>InputDataA_GeneralAssumptions!CH92</f>
        <v>Not an input</v>
      </c>
      <c r="CE14" s="102" t="str">
        <f>InputDataA_GeneralAssumptions!CI92</f>
        <v>Not an input</v>
      </c>
    </row>
    <row r="15" spans="1:83">
      <c r="B15" s="1" t="str">
        <f>LEFT(InputDataA_GeneralAssumptions!D80,1)</f>
        <v>A</v>
      </c>
      <c r="C15" s="280" t="s">
        <v>630</v>
      </c>
      <c r="D15" s="287" t="s">
        <v>2</v>
      </c>
      <c r="E15" s="103">
        <f>InputDataA_GeneralAssumptions!I82</f>
        <v>8.0398254794999957E-4</v>
      </c>
      <c r="F15" s="103">
        <f>InputDataA_GeneralAssumptions!J82</f>
        <v>8.0398254794999957E-4</v>
      </c>
      <c r="G15" s="103">
        <f>InputDataA_GeneralAssumptions!K82</f>
        <v>8.0398254794999957E-4</v>
      </c>
      <c r="H15" s="103">
        <f>InputDataA_GeneralAssumptions!L82</f>
        <v>8.0398254794999957E-4</v>
      </c>
      <c r="I15" s="103">
        <f>InputDataA_GeneralAssumptions!M82</f>
        <v>8.0398254794999957E-4</v>
      </c>
      <c r="J15" s="103">
        <f>InputDataA_GeneralAssumptions!N82</f>
        <v>8.0398254794999957E-4</v>
      </c>
      <c r="K15" s="103">
        <f>InputDataA_GeneralAssumptions!O82</f>
        <v>8.0398254794999957E-4</v>
      </c>
      <c r="L15" s="103">
        <f>InputDataA_GeneralAssumptions!P82</f>
        <v>8.0398254794999957E-4</v>
      </c>
      <c r="M15" s="103">
        <f>InputDataA_GeneralAssumptions!Q82</f>
        <v>8.0398254794999957E-4</v>
      </c>
      <c r="N15" s="103">
        <f>InputDataA_GeneralAssumptions!R82</f>
        <v>8.0398254794999957E-4</v>
      </c>
      <c r="O15" s="103">
        <f>InputDataA_GeneralAssumptions!S82</f>
        <v>8.0398254794999957E-4</v>
      </c>
      <c r="P15" s="103">
        <f>InputDataA_GeneralAssumptions!T82</f>
        <v>8.0398254794999957E-4</v>
      </c>
      <c r="Q15" s="103">
        <f>InputDataA_GeneralAssumptions!U82</f>
        <v>8.0398254794999957E-4</v>
      </c>
      <c r="R15" s="103">
        <f>InputDataA_GeneralAssumptions!V82</f>
        <v>8.0398254794999957E-4</v>
      </c>
      <c r="S15" s="103">
        <f>InputDataA_GeneralAssumptions!W82</f>
        <v>8.0398254794999957E-4</v>
      </c>
      <c r="T15" s="103">
        <f>InputDataA_GeneralAssumptions!X82</f>
        <v>8.0398254794999957E-4</v>
      </c>
      <c r="U15" s="103">
        <f>InputDataA_GeneralAssumptions!Y82</f>
        <v>8.0398254794999957E-4</v>
      </c>
      <c r="V15" s="103">
        <f>InputDataA_GeneralAssumptions!Z82</f>
        <v>8.0398254794999957E-4</v>
      </c>
      <c r="W15" s="103">
        <f>InputDataA_GeneralAssumptions!AA82</f>
        <v>8.0398254794999957E-4</v>
      </c>
      <c r="X15" s="103">
        <f>InputDataA_GeneralAssumptions!AB82</f>
        <v>8.0398254794999957E-4</v>
      </c>
      <c r="Y15" s="103">
        <f>InputDataA_GeneralAssumptions!AC82</f>
        <v>8.0398254794999957E-4</v>
      </c>
      <c r="Z15" s="103">
        <f>InputDataA_GeneralAssumptions!AD82</f>
        <v>8.0398254794999957E-4</v>
      </c>
      <c r="AA15" s="103">
        <f>InputDataA_GeneralAssumptions!AE82</f>
        <v>8.0398254794999957E-4</v>
      </c>
      <c r="AB15" s="103">
        <f>InputDataA_GeneralAssumptions!AF82</f>
        <v>8.0398254794999957E-4</v>
      </c>
      <c r="AC15" s="103">
        <f>InputDataA_GeneralAssumptions!AG82</f>
        <v>8.0398254794999957E-4</v>
      </c>
      <c r="AD15" s="103">
        <f>InputDataA_GeneralAssumptions!AH82</f>
        <v>8.0398254794999957E-4</v>
      </c>
      <c r="AE15" s="103">
        <f>InputDataA_GeneralAssumptions!AI82</f>
        <v>8.0398254794999957E-4</v>
      </c>
      <c r="AF15" s="103">
        <f>InputDataA_GeneralAssumptions!AJ82</f>
        <v>8.0398254794999957E-4</v>
      </c>
      <c r="AG15" s="103">
        <f>InputDataA_GeneralAssumptions!AK82</f>
        <v>8.0398254794999957E-4</v>
      </c>
      <c r="AH15" s="103">
        <f>InputDataA_GeneralAssumptions!AL82</f>
        <v>8.0398254794999957E-4</v>
      </c>
      <c r="AI15" s="103">
        <f>InputDataA_GeneralAssumptions!AM82</f>
        <v>8.0398254794999957E-4</v>
      </c>
      <c r="AJ15" s="103">
        <f>InputDataA_GeneralAssumptions!AN82</f>
        <v>8.0398254794999957E-4</v>
      </c>
      <c r="AK15" s="103">
        <f>InputDataA_GeneralAssumptions!AO82</f>
        <v>8.0398254794999957E-4</v>
      </c>
      <c r="AL15" s="103">
        <f>InputDataA_GeneralAssumptions!AP82</f>
        <v>8.0398254794999957E-4</v>
      </c>
      <c r="AM15" s="103">
        <f>InputDataA_GeneralAssumptions!AQ82</f>
        <v>8.0398254794999957E-4</v>
      </c>
      <c r="AN15" s="103">
        <f>InputDataA_GeneralAssumptions!AR82</f>
        <v>8.0398254794999957E-4</v>
      </c>
      <c r="AO15" s="103">
        <f>InputDataA_GeneralAssumptions!AS82</f>
        <v>8.0398254794999957E-4</v>
      </c>
      <c r="AP15" s="103">
        <f>InputDataA_GeneralAssumptions!AT82</f>
        <v>8.0398254794999957E-4</v>
      </c>
      <c r="AQ15" s="103">
        <f>InputDataA_GeneralAssumptions!AU82</f>
        <v>8.0398254794999957E-4</v>
      </c>
      <c r="AR15" s="103">
        <f>InputDataA_GeneralAssumptions!AV82</f>
        <v>8.0398254794999957E-4</v>
      </c>
      <c r="AS15" s="103">
        <f>InputDataA_GeneralAssumptions!AW82</f>
        <v>8.0398254794999957E-4</v>
      </c>
      <c r="AT15" s="103">
        <f>InputDataA_GeneralAssumptions!AX82</f>
        <v>8.0398254794999957E-4</v>
      </c>
      <c r="AU15" s="103">
        <f>InputDataA_GeneralAssumptions!AY82</f>
        <v>8.0398254794999957E-4</v>
      </c>
      <c r="AV15" s="103">
        <f>InputDataA_GeneralAssumptions!AZ82</f>
        <v>8.0398254794999957E-4</v>
      </c>
      <c r="AW15" s="103">
        <f>InputDataA_GeneralAssumptions!BA82</f>
        <v>8.0398254794999957E-4</v>
      </c>
      <c r="AX15" s="103">
        <f>InputDataA_GeneralAssumptions!BB82</f>
        <v>8.0398254794999957E-4</v>
      </c>
      <c r="AY15" s="103">
        <f>InputDataA_GeneralAssumptions!BC82</f>
        <v>8.0398254794999957E-4</v>
      </c>
      <c r="AZ15" s="103">
        <f>InputDataA_GeneralAssumptions!BD82</f>
        <v>8.0398254794999957E-4</v>
      </c>
      <c r="BA15" s="103">
        <f>InputDataA_GeneralAssumptions!BE82</f>
        <v>8.0398254794999957E-4</v>
      </c>
      <c r="BB15" s="103">
        <f>InputDataA_GeneralAssumptions!BF82</f>
        <v>8.0398254794999957E-4</v>
      </c>
      <c r="BC15" s="103">
        <f>InputDataA_GeneralAssumptions!BG82</f>
        <v>8.0398254794999957E-4</v>
      </c>
      <c r="BD15" s="103">
        <f>InputDataA_GeneralAssumptions!BH82</f>
        <v>8.0398254794999957E-4</v>
      </c>
      <c r="BE15" s="103">
        <f>InputDataA_GeneralAssumptions!BI82</f>
        <v>8.0398254794999957E-4</v>
      </c>
      <c r="BF15" s="103">
        <f>InputDataA_GeneralAssumptions!BJ82</f>
        <v>8.0398254794999957E-4</v>
      </c>
      <c r="BG15" s="103">
        <f>InputDataA_GeneralAssumptions!BK82</f>
        <v>8.0398254794999957E-4</v>
      </c>
      <c r="BH15" s="103">
        <f>InputDataA_GeneralAssumptions!BL82</f>
        <v>8.0398254794999957E-4</v>
      </c>
      <c r="BI15" s="103">
        <f>InputDataA_GeneralAssumptions!BM82</f>
        <v>8.0398254794999957E-4</v>
      </c>
      <c r="BJ15" s="103">
        <f>InputDataA_GeneralAssumptions!BN82</f>
        <v>8.0398254794999957E-4</v>
      </c>
      <c r="BK15" s="103">
        <f>InputDataA_GeneralAssumptions!BO82</f>
        <v>8.0398254794999957E-4</v>
      </c>
      <c r="BL15" s="103">
        <f>InputDataA_GeneralAssumptions!BP82</f>
        <v>8.0398254794999957E-4</v>
      </c>
      <c r="BM15" s="103">
        <f>InputDataA_GeneralAssumptions!BQ82</f>
        <v>8.0398254794999957E-4</v>
      </c>
      <c r="BN15" s="103">
        <f>InputDataA_GeneralAssumptions!BR82</f>
        <v>8.0398254794999957E-4</v>
      </c>
      <c r="BO15" s="103">
        <f>InputDataA_GeneralAssumptions!BS82</f>
        <v>8.0398254794999957E-4</v>
      </c>
      <c r="BP15" s="103">
        <f>InputDataA_GeneralAssumptions!BT82</f>
        <v>8.0398254794999957E-4</v>
      </c>
      <c r="BQ15" s="103">
        <f>InputDataA_GeneralAssumptions!BU82</f>
        <v>8.0398254794999957E-4</v>
      </c>
      <c r="BR15" s="103">
        <f>InputDataA_GeneralAssumptions!BV82</f>
        <v>8.0398254794999957E-4</v>
      </c>
      <c r="BS15" s="103">
        <f>InputDataA_GeneralAssumptions!BW82</f>
        <v>8.0398254794999957E-4</v>
      </c>
      <c r="BT15" s="103">
        <f>InputDataA_GeneralAssumptions!BX82</f>
        <v>8.0398254794999957E-4</v>
      </c>
      <c r="BU15" s="103">
        <f>InputDataA_GeneralAssumptions!BY82</f>
        <v>8.0398254794999957E-4</v>
      </c>
      <c r="BV15" s="103">
        <f>InputDataA_GeneralAssumptions!BZ82</f>
        <v>8.0398254794999957E-4</v>
      </c>
      <c r="BW15" s="103">
        <f>InputDataA_GeneralAssumptions!CA82</f>
        <v>8.0398254794999957E-4</v>
      </c>
      <c r="BX15" s="103">
        <f>InputDataA_GeneralAssumptions!CB82</f>
        <v>8.0398254794999957E-4</v>
      </c>
      <c r="BY15" s="103">
        <f>InputDataA_GeneralAssumptions!CC82</f>
        <v>8.0398254794999957E-4</v>
      </c>
      <c r="BZ15" s="103">
        <f>InputDataA_GeneralAssumptions!CD82</f>
        <v>8.0398254794999957E-4</v>
      </c>
      <c r="CA15" s="103">
        <f>InputDataA_GeneralAssumptions!CE82</f>
        <v>8.0398254794999957E-4</v>
      </c>
      <c r="CB15" s="103">
        <f>InputDataA_GeneralAssumptions!CF82</f>
        <v>8.0398254794999957E-4</v>
      </c>
      <c r="CC15" s="103">
        <f>InputDataA_GeneralAssumptions!CG82</f>
        <v>8.0398254794999957E-4</v>
      </c>
      <c r="CD15" s="103">
        <f>InputDataA_GeneralAssumptions!CH82</f>
        <v>8.0398254794999957E-4</v>
      </c>
      <c r="CE15" s="103">
        <f>InputDataA_GeneralAssumptions!CI82</f>
        <v>8.0398254794999957E-4</v>
      </c>
    </row>
    <row r="16" spans="1:83">
      <c r="B16" s="1" t="str">
        <f>LEFT(InputDataB_ModelSpecAssumptions!D23,1)</f>
        <v>A</v>
      </c>
      <c r="C16" s="21" t="s">
        <v>757</v>
      </c>
      <c r="D16" s="26"/>
      <c r="E16" s="102">
        <f>InputDataB_ModelSpecAssumptions!I25</f>
        <v>0.15443854127250578</v>
      </c>
      <c r="F16" s="102">
        <f>InputDataB_ModelSpecAssumptions!J25</f>
        <v>0.15443854127250578</v>
      </c>
      <c r="G16" s="102">
        <f>InputDataB_ModelSpecAssumptions!K25</f>
        <v>0.15443854127250578</v>
      </c>
      <c r="H16" s="102">
        <f>InputDataB_ModelSpecAssumptions!L25</f>
        <v>0.15443854127250578</v>
      </c>
      <c r="I16" s="102">
        <f>InputDataB_ModelSpecAssumptions!M25</f>
        <v>0.15443854127250578</v>
      </c>
      <c r="J16" s="102">
        <f>InputDataB_ModelSpecAssumptions!N25</f>
        <v>0.15443854127250578</v>
      </c>
      <c r="K16" s="102">
        <f>InputDataB_ModelSpecAssumptions!O25</f>
        <v>0.15443854127250578</v>
      </c>
      <c r="L16" s="102">
        <f>InputDataB_ModelSpecAssumptions!P25</f>
        <v>0.15443854127250578</v>
      </c>
      <c r="M16" s="102">
        <f>InputDataB_ModelSpecAssumptions!Q25</f>
        <v>0.15443854127250578</v>
      </c>
      <c r="N16" s="102">
        <f>InputDataB_ModelSpecAssumptions!R25</f>
        <v>0.15443854127250578</v>
      </c>
      <c r="O16" s="102">
        <f>InputDataB_ModelSpecAssumptions!S25</f>
        <v>0.15443854127250578</v>
      </c>
      <c r="P16" s="102">
        <f>InputDataB_ModelSpecAssumptions!T25</f>
        <v>0.15443854127250578</v>
      </c>
      <c r="Q16" s="102">
        <f>InputDataB_ModelSpecAssumptions!U25</f>
        <v>0.15443854127250578</v>
      </c>
      <c r="R16" s="102">
        <f>InputDataB_ModelSpecAssumptions!V25</f>
        <v>0.15443854127250578</v>
      </c>
      <c r="S16" s="102">
        <f>InputDataB_ModelSpecAssumptions!W25</f>
        <v>0.15443854127250578</v>
      </c>
      <c r="T16" s="102">
        <f>InputDataB_ModelSpecAssumptions!X25</f>
        <v>0.15443854127250578</v>
      </c>
      <c r="U16" s="102">
        <f>InputDataB_ModelSpecAssumptions!Y25</f>
        <v>0.15443854127250578</v>
      </c>
      <c r="V16" s="102">
        <f>InputDataB_ModelSpecAssumptions!Z25</f>
        <v>0.15443854127250578</v>
      </c>
      <c r="W16" s="102">
        <f>InputDataB_ModelSpecAssumptions!AA25</f>
        <v>0.15443854127250578</v>
      </c>
      <c r="X16" s="102">
        <f>InputDataB_ModelSpecAssumptions!AB25</f>
        <v>0.15443854127250578</v>
      </c>
      <c r="Y16" s="102">
        <f>InputDataB_ModelSpecAssumptions!AC25</f>
        <v>0.15443854127250578</v>
      </c>
      <c r="Z16" s="102">
        <f>InputDataB_ModelSpecAssumptions!AD25</f>
        <v>0.15443854127250578</v>
      </c>
      <c r="AA16" s="102">
        <f>InputDataB_ModelSpecAssumptions!AE25</f>
        <v>0.15443854127250578</v>
      </c>
      <c r="AB16" s="102">
        <f>InputDataB_ModelSpecAssumptions!AF25</f>
        <v>0.15443854127250578</v>
      </c>
      <c r="AC16" s="102">
        <f>InputDataB_ModelSpecAssumptions!AG25</f>
        <v>0.15443854127250578</v>
      </c>
      <c r="AD16" s="102">
        <f>InputDataB_ModelSpecAssumptions!AH25</f>
        <v>0.15443854127250578</v>
      </c>
      <c r="AE16" s="102">
        <f>InputDataB_ModelSpecAssumptions!AI25</f>
        <v>0.15443854127250578</v>
      </c>
      <c r="AF16" s="102">
        <f>InputDataB_ModelSpecAssumptions!AJ25</f>
        <v>0.15443854127250578</v>
      </c>
      <c r="AG16" s="102">
        <f>InputDataB_ModelSpecAssumptions!AK25</f>
        <v>0.15443854127250578</v>
      </c>
      <c r="AH16" s="102">
        <f>InputDataB_ModelSpecAssumptions!AL25</f>
        <v>0.15443854127250578</v>
      </c>
      <c r="AI16" s="102">
        <f>InputDataB_ModelSpecAssumptions!AM25</f>
        <v>0.15443854127250578</v>
      </c>
      <c r="AJ16" s="102">
        <f>InputDataB_ModelSpecAssumptions!AN25</f>
        <v>0.15443854127250578</v>
      </c>
      <c r="AK16" s="102">
        <f>InputDataB_ModelSpecAssumptions!AO25</f>
        <v>0.15443854127250578</v>
      </c>
      <c r="AL16" s="102">
        <f>InputDataB_ModelSpecAssumptions!AP25</f>
        <v>0.15443854127250578</v>
      </c>
      <c r="AM16" s="102">
        <f>InputDataB_ModelSpecAssumptions!AQ25</f>
        <v>0.15443854127250578</v>
      </c>
      <c r="AN16" s="102">
        <f>InputDataB_ModelSpecAssumptions!AR25</f>
        <v>0.15443854127250578</v>
      </c>
      <c r="AO16" s="102">
        <f>InputDataB_ModelSpecAssumptions!AS25</f>
        <v>0.15443854127250578</v>
      </c>
      <c r="AP16" s="102">
        <f>InputDataB_ModelSpecAssumptions!AT25</f>
        <v>0.15443854127250578</v>
      </c>
      <c r="AQ16" s="102">
        <f>InputDataB_ModelSpecAssumptions!AU25</f>
        <v>0.15443854127250578</v>
      </c>
      <c r="AR16" s="102">
        <f>InputDataB_ModelSpecAssumptions!AV25</f>
        <v>0.15443854127250578</v>
      </c>
      <c r="AS16" s="102">
        <f>InputDataB_ModelSpecAssumptions!AW25</f>
        <v>0.15443854127250578</v>
      </c>
      <c r="AT16" s="102">
        <f>InputDataB_ModelSpecAssumptions!AX25</f>
        <v>0.15443854127250578</v>
      </c>
      <c r="AU16" s="102">
        <f>InputDataB_ModelSpecAssumptions!AY25</f>
        <v>0.15443854127250578</v>
      </c>
      <c r="AV16" s="102">
        <f>InputDataB_ModelSpecAssumptions!AZ25</f>
        <v>0.15443854127250578</v>
      </c>
      <c r="AW16" s="102">
        <f>InputDataB_ModelSpecAssumptions!BA25</f>
        <v>0.15443854127250578</v>
      </c>
      <c r="AX16" s="102">
        <f>InputDataB_ModelSpecAssumptions!BB25</f>
        <v>0.15443854127250578</v>
      </c>
      <c r="AY16" s="102">
        <f>InputDataB_ModelSpecAssumptions!BC25</f>
        <v>0.15443854127250578</v>
      </c>
      <c r="AZ16" s="102">
        <f>InputDataB_ModelSpecAssumptions!BD25</f>
        <v>0.15443854127250578</v>
      </c>
      <c r="BA16" s="102">
        <f>InputDataB_ModelSpecAssumptions!BE25</f>
        <v>0.15443854127250578</v>
      </c>
      <c r="BB16" s="102">
        <f>InputDataB_ModelSpecAssumptions!BF25</f>
        <v>0.15443854127250578</v>
      </c>
      <c r="BC16" s="102">
        <f>InputDataB_ModelSpecAssumptions!BG25</f>
        <v>0.15443854127250578</v>
      </c>
      <c r="BD16" s="102">
        <f>InputDataB_ModelSpecAssumptions!BH25</f>
        <v>0.15443854127250578</v>
      </c>
      <c r="BE16" s="102">
        <f>InputDataB_ModelSpecAssumptions!BI25</f>
        <v>0.15443854127250578</v>
      </c>
      <c r="BF16" s="102">
        <f>InputDataB_ModelSpecAssumptions!BJ25</f>
        <v>0.15443854127250578</v>
      </c>
      <c r="BG16" s="102">
        <f>InputDataB_ModelSpecAssumptions!BK25</f>
        <v>0.15443854127250578</v>
      </c>
      <c r="BH16" s="102">
        <f>InputDataB_ModelSpecAssumptions!BL25</f>
        <v>0.15443854127250578</v>
      </c>
      <c r="BI16" s="102">
        <f>InputDataB_ModelSpecAssumptions!BM25</f>
        <v>0.15443854127250578</v>
      </c>
      <c r="BJ16" s="102">
        <f>InputDataB_ModelSpecAssumptions!BN25</f>
        <v>0.15443854127250578</v>
      </c>
      <c r="BK16" s="102">
        <f>InputDataB_ModelSpecAssumptions!BO25</f>
        <v>0.15443854127250578</v>
      </c>
      <c r="BL16" s="102">
        <f>InputDataB_ModelSpecAssumptions!BP25</f>
        <v>0.15443854127250578</v>
      </c>
      <c r="BM16" s="102">
        <f>InputDataB_ModelSpecAssumptions!BQ25</f>
        <v>0.15443854127250578</v>
      </c>
      <c r="BN16" s="102">
        <f>InputDataB_ModelSpecAssumptions!BR25</f>
        <v>0.15443854127250578</v>
      </c>
      <c r="BO16" s="102">
        <f>InputDataB_ModelSpecAssumptions!BS25</f>
        <v>0.15443854127250578</v>
      </c>
      <c r="BP16" s="102">
        <f>InputDataB_ModelSpecAssumptions!BT25</f>
        <v>0.15443854127250578</v>
      </c>
      <c r="BQ16" s="102">
        <f>InputDataB_ModelSpecAssumptions!BU25</f>
        <v>0.15443854127250578</v>
      </c>
      <c r="BR16" s="102">
        <f>InputDataB_ModelSpecAssumptions!BV25</f>
        <v>0.15443854127250578</v>
      </c>
      <c r="BS16" s="102">
        <f>InputDataB_ModelSpecAssumptions!BW25</f>
        <v>0.15443854127250578</v>
      </c>
      <c r="BT16" s="102">
        <f>InputDataB_ModelSpecAssumptions!BX25</f>
        <v>0.15443854127250578</v>
      </c>
      <c r="BU16" s="102">
        <f>InputDataB_ModelSpecAssumptions!BY25</f>
        <v>0.15443854127250578</v>
      </c>
      <c r="BV16" s="102">
        <f>InputDataB_ModelSpecAssumptions!BZ25</f>
        <v>0.15443854127250578</v>
      </c>
      <c r="BW16" s="102">
        <f>InputDataB_ModelSpecAssumptions!CA25</f>
        <v>0.15443854127250578</v>
      </c>
      <c r="BX16" s="102">
        <f>InputDataB_ModelSpecAssumptions!CB25</f>
        <v>0.15443854127250578</v>
      </c>
      <c r="BY16" s="102">
        <f>InputDataB_ModelSpecAssumptions!CC25</f>
        <v>0.15443854127250578</v>
      </c>
      <c r="BZ16" s="102">
        <f>InputDataB_ModelSpecAssumptions!CD25</f>
        <v>0.15443854127250578</v>
      </c>
      <c r="CA16" s="102">
        <f>InputDataB_ModelSpecAssumptions!CE25</f>
        <v>0.15443854127250578</v>
      </c>
      <c r="CB16" s="102">
        <f>InputDataB_ModelSpecAssumptions!CF25</f>
        <v>0.15443854127250578</v>
      </c>
      <c r="CC16" s="102">
        <f>InputDataB_ModelSpecAssumptions!CG25</f>
        <v>0.15443854127250578</v>
      </c>
      <c r="CD16" s="102">
        <f>InputDataB_ModelSpecAssumptions!CH25</f>
        <v>0.15443854127250578</v>
      </c>
      <c r="CE16" s="102">
        <f>InputDataB_ModelSpecAssumptions!CI25</f>
        <v>0.15443854127250578</v>
      </c>
    </row>
    <row r="17" spans="1:83">
      <c r="B17" s="1" t="str">
        <f>LEFT(InputDataA_GeneralAssumptions!D143,1)</f>
        <v>A</v>
      </c>
      <c r="C17" s="21" t="s">
        <v>747</v>
      </c>
      <c r="D17" s="26"/>
      <c r="E17" s="102">
        <f>InputDataA_GeneralAssumptions!I145</f>
        <v>0.7212674617767334</v>
      </c>
      <c r="F17" s="102">
        <f>InputDataA_GeneralAssumptions!J145</f>
        <v>0.7212674617767334</v>
      </c>
      <c r="G17" s="102">
        <f>InputDataA_GeneralAssumptions!K145</f>
        <v>0.7212674617767334</v>
      </c>
      <c r="H17" s="102">
        <f>InputDataA_GeneralAssumptions!L145</f>
        <v>0.7212674617767334</v>
      </c>
      <c r="I17" s="102">
        <f>InputDataA_GeneralAssumptions!M145</f>
        <v>0.7212674617767334</v>
      </c>
      <c r="J17" s="102">
        <f>InputDataA_GeneralAssumptions!N145</f>
        <v>0.7212674617767334</v>
      </c>
      <c r="K17" s="102">
        <f>InputDataA_GeneralAssumptions!O145</f>
        <v>0.7212674617767334</v>
      </c>
      <c r="L17" s="102">
        <f>InputDataA_GeneralAssumptions!P145</f>
        <v>0.7212674617767334</v>
      </c>
      <c r="M17" s="102">
        <f>InputDataA_GeneralAssumptions!Q145</f>
        <v>0.7212674617767334</v>
      </c>
      <c r="N17" s="102">
        <f>InputDataA_GeneralAssumptions!R145</f>
        <v>0.7212674617767334</v>
      </c>
      <c r="O17" s="102">
        <f>InputDataA_GeneralAssumptions!S145</f>
        <v>0.7212674617767334</v>
      </c>
      <c r="P17" s="102">
        <f>InputDataA_GeneralAssumptions!T145</f>
        <v>0.7212674617767334</v>
      </c>
      <c r="Q17" s="102">
        <f>InputDataA_GeneralAssumptions!U145</f>
        <v>0.7212674617767334</v>
      </c>
      <c r="R17" s="102">
        <f>InputDataA_GeneralAssumptions!V145</f>
        <v>0.7212674617767334</v>
      </c>
      <c r="S17" s="102">
        <f>InputDataA_GeneralAssumptions!W145</f>
        <v>0.7212674617767334</v>
      </c>
      <c r="T17" s="102">
        <f>InputDataA_GeneralAssumptions!X145</f>
        <v>0.7212674617767334</v>
      </c>
      <c r="U17" s="102">
        <f>InputDataA_GeneralAssumptions!Y145</f>
        <v>0.7212674617767334</v>
      </c>
      <c r="V17" s="102">
        <f>InputDataA_GeneralAssumptions!Z145</f>
        <v>0.7212674617767334</v>
      </c>
      <c r="W17" s="102">
        <f>InputDataA_GeneralAssumptions!AA145</f>
        <v>0.7212674617767334</v>
      </c>
      <c r="X17" s="102">
        <f>InputDataA_GeneralAssumptions!AB145</f>
        <v>0.7212674617767334</v>
      </c>
      <c r="Y17" s="102">
        <f>InputDataA_GeneralAssumptions!AC145</f>
        <v>0.7212674617767334</v>
      </c>
      <c r="Z17" s="102">
        <f>InputDataA_GeneralAssumptions!AD145</f>
        <v>0.7212674617767334</v>
      </c>
      <c r="AA17" s="102">
        <f>InputDataA_GeneralAssumptions!AE145</f>
        <v>0.7212674617767334</v>
      </c>
      <c r="AB17" s="102">
        <f>InputDataA_GeneralAssumptions!AF145</f>
        <v>0.7212674617767334</v>
      </c>
      <c r="AC17" s="102">
        <f>InputDataA_GeneralAssumptions!AG145</f>
        <v>0.7212674617767334</v>
      </c>
      <c r="AD17" s="102">
        <f>InputDataA_GeneralAssumptions!AH145</f>
        <v>0.7212674617767334</v>
      </c>
      <c r="AE17" s="102">
        <f>InputDataA_GeneralAssumptions!AI145</f>
        <v>0.7212674617767334</v>
      </c>
      <c r="AF17" s="102">
        <f>InputDataA_GeneralAssumptions!AJ145</f>
        <v>0.7212674617767334</v>
      </c>
      <c r="AG17" s="102">
        <f>InputDataA_GeneralAssumptions!AK145</f>
        <v>0.7212674617767334</v>
      </c>
      <c r="AH17" s="102">
        <f>InputDataA_GeneralAssumptions!AL145</f>
        <v>0.7212674617767334</v>
      </c>
      <c r="AI17" s="102">
        <f>InputDataA_GeneralAssumptions!AM145</f>
        <v>0.7212674617767334</v>
      </c>
      <c r="AJ17" s="102">
        <f>InputDataA_GeneralAssumptions!AN145</f>
        <v>0.7212674617767334</v>
      </c>
      <c r="AK17" s="102">
        <f>InputDataA_GeneralAssumptions!AO145</f>
        <v>0.7212674617767334</v>
      </c>
      <c r="AL17" s="102">
        <f>InputDataA_GeneralAssumptions!AP145</f>
        <v>0.7212674617767334</v>
      </c>
      <c r="AM17" s="102">
        <f>InputDataA_GeneralAssumptions!AQ145</f>
        <v>0.7212674617767334</v>
      </c>
      <c r="AN17" s="102">
        <f>InputDataA_GeneralAssumptions!AR145</f>
        <v>0.7212674617767334</v>
      </c>
      <c r="AO17" s="102">
        <f>InputDataA_GeneralAssumptions!AS145</f>
        <v>0.7212674617767334</v>
      </c>
      <c r="AP17" s="102">
        <f>InputDataA_GeneralAssumptions!AT145</f>
        <v>0.7212674617767334</v>
      </c>
      <c r="AQ17" s="102">
        <f>InputDataA_GeneralAssumptions!AU145</f>
        <v>0.7212674617767334</v>
      </c>
      <c r="AR17" s="102">
        <f>InputDataA_GeneralAssumptions!AV145</f>
        <v>0.7212674617767334</v>
      </c>
      <c r="AS17" s="102">
        <f>InputDataA_GeneralAssumptions!AW145</f>
        <v>0.7212674617767334</v>
      </c>
      <c r="AT17" s="102">
        <f>InputDataA_GeneralAssumptions!AX145</f>
        <v>0.7212674617767334</v>
      </c>
      <c r="AU17" s="102">
        <f>InputDataA_GeneralAssumptions!AY145</f>
        <v>0.7212674617767334</v>
      </c>
      <c r="AV17" s="102">
        <f>InputDataA_GeneralAssumptions!AZ145</f>
        <v>0.7212674617767334</v>
      </c>
      <c r="AW17" s="102">
        <f>InputDataA_GeneralAssumptions!BA145</f>
        <v>0.7212674617767334</v>
      </c>
      <c r="AX17" s="102">
        <f>InputDataA_GeneralAssumptions!BB145</f>
        <v>0.7212674617767334</v>
      </c>
      <c r="AY17" s="102">
        <f>InputDataA_GeneralAssumptions!BC145</f>
        <v>0.7212674617767334</v>
      </c>
      <c r="AZ17" s="102">
        <f>InputDataA_GeneralAssumptions!BD145</f>
        <v>0.7212674617767334</v>
      </c>
      <c r="BA17" s="102">
        <f>InputDataA_GeneralAssumptions!BE145</f>
        <v>0.7212674617767334</v>
      </c>
      <c r="BB17" s="102">
        <f>InputDataA_GeneralAssumptions!BF145</f>
        <v>0.7212674617767334</v>
      </c>
      <c r="BC17" s="102">
        <f>InputDataA_GeneralAssumptions!BG145</f>
        <v>0.7212674617767334</v>
      </c>
      <c r="BD17" s="102">
        <f>InputDataA_GeneralAssumptions!BH145</f>
        <v>0.7212674617767334</v>
      </c>
      <c r="BE17" s="102">
        <f>InputDataA_GeneralAssumptions!BI145</f>
        <v>0.7212674617767334</v>
      </c>
      <c r="BF17" s="102">
        <f>InputDataA_GeneralAssumptions!BJ145</f>
        <v>0.7212674617767334</v>
      </c>
      <c r="BG17" s="102">
        <f>InputDataA_GeneralAssumptions!BK145</f>
        <v>0.7212674617767334</v>
      </c>
      <c r="BH17" s="102">
        <f>InputDataA_GeneralAssumptions!BL145</f>
        <v>0.7212674617767334</v>
      </c>
      <c r="BI17" s="102">
        <f>InputDataA_GeneralAssumptions!BM145</f>
        <v>0.7212674617767334</v>
      </c>
      <c r="BJ17" s="102">
        <f>InputDataA_GeneralAssumptions!BN145</f>
        <v>0.7212674617767334</v>
      </c>
      <c r="BK17" s="102">
        <f>InputDataA_GeneralAssumptions!BO145</f>
        <v>0.7212674617767334</v>
      </c>
      <c r="BL17" s="102">
        <f>InputDataA_GeneralAssumptions!BP145</f>
        <v>0.7212674617767334</v>
      </c>
      <c r="BM17" s="102">
        <f>InputDataA_GeneralAssumptions!BQ145</f>
        <v>0.7212674617767334</v>
      </c>
      <c r="BN17" s="102">
        <f>InputDataA_GeneralAssumptions!BR145</f>
        <v>0.7212674617767334</v>
      </c>
      <c r="BO17" s="102">
        <f>InputDataA_GeneralAssumptions!BS145</f>
        <v>0.7212674617767334</v>
      </c>
      <c r="BP17" s="102">
        <f>InputDataA_GeneralAssumptions!BT145</f>
        <v>0.7212674617767334</v>
      </c>
      <c r="BQ17" s="102">
        <f>InputDataA_GeneralAssumptions!BU145</f>
        <v>0.7212674617767334</v>
      </c>
      <c r="BR17" s="102">
        <f>InputDataA_GeneralAssumptions!BV145</f>
        <v>0.7212674617767334</v>
      </c>
      <c r="BS17" s="102">
        <f>InputDataA_GeneralAssumptions!BW145</f>
        <v>0.7212674617767334</v>
      </c>
      <c r="BT17" s="102">
        <f>InputDataA_GeneralAssumptions!BX145</f>
        <v>0.7212674617767334</v>
      </c>
      <c r="BU17" s="102">
        <f>InputDataA_GeneralAssumptions!BY145</f>
        <v>0.7212674617767334</v>
      </c>
      <c r="BV17" s="102">
        <f>InputDataA_GeneralAssumptions!BZ145</f>
        <v>0.7212674617767334</v>
      </c>
      <c r="BW17" s="102">
        <f>InputDataA_GeneralAssumptions!CA145</f>
        <v>0.7212674617767334</v>
      </c>
      <c r="BX17" s="102">
        <f>InputDataA_GeneralAssumptions!CB145</f>
        <v>0.7212674617767334</v>
      </c>
      <c r="BY17" s="102">
        <f>InputDataA_GeneralAssumptions!CC145</f>
        <v>0.7212674617767334</v>
      </c>
      <c r="BZ17" s="102">
        <f>InputDataA_GeneralAssumptions!CD145</f>
        <v>0.7212674617767334</v>
      </c>
      <c r="CA17" s="102">
        <f>InputDataA_GeneralAssumptions!CE145</f>
        <v>0.7212674617767334</v>
      </c>
      <c r="CB17" s="102">
        <f>InputDataA_GeneralAssumptions!CF145</f>
        <v>0.7212674617767334</v>
      </c>
      <c r="CC17" s="102">
        <f>InputDataA_GeneralAssumptions!CG145</f>
        <v>0.7212674617767334</v>
      </c>
      <c r="CD17" s="102">
        <f>InputDataA_GeneralAssumptions!CH145</f>
        <v>0.7212674617767334</v>
      </c>
      <c r="CE17" s="102">
        <f>InputDataA_GeneralAssumptions!CI145</f>
        <v>0.7212674617767334</v>
      </c>
    </row>
    <row r="18" spans="1:83">
      <c r="C18" s="151"/>
      <c r="D18" s="151"/>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row>
    <row r="19" spans="1:83">
      <c r="C19" s="152" t="s">
        <v>498</v>
      </c>
      <c r="D19" s="41" t="s">
        <v>797</v>
      </c>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row>
    <row r="20" spans="1:83">
      <c r="C20" s="45" t="s">
        <v>490</v>
      </c>
      <c r="D20" s="276" t="s">
        <v>775</v>
      </c>
      <c r="E20" s="102"/>
      <c r="F20" s="102">
        <f>(1+F7)/((1+F11)*(1+F12))-1</f>
        <v>1.9651621733209002E-2</v>
      </c>
      <c r="G20" s="102">
        <f t="shared" ref="G20:AK20" si="14">(1+G7)/((1+G11)*(1+G12))-1</f>
        <v>1.9528264228062975E-2</v>
      </c>
      <c r="H20" s="102">
        <f t="shared" si="14"/>
        <v>1.9501017254680564E-2</v>
      </c>
      <c r="I20" s="102">
        <f t="shared" si="14"/>
        <v>1.9654549996196424E-2</v>
      </c>
      <c r="J20" s="102">
        <f t="shared" si="14"/>
        <v>1.98265243608029E-2</v>
      </c>
      <c r="K20" s="102">
        <f t="shared" si="14"/>
        <v>1.9920896077573635E-2</v>
      </c>
      <c r="L20" s="102">
        <f t="shared" si="14"/>
        <v>2.0034364942331351E-2</v>
      </c>
      <c r="M20" s="102">
        <f t="shared" si="14"/>
        <v>2.0456346716355212E-2</v>
      </c>
      <c r="N20" s="102">
        <f t="shared" si="14"/>
        <v>2.1239202453908534E-2</v>
      </c>
      <c r="O20" s="102">
        <f t="shared" si="14"/>
        <v>2.239531713217624E-2</v>
      </c>
      <c r="P20" s="102">
        <f t="shared" si="14"/>
        <v>2.349651390609897E-2</v>
      </c>
      <c r="Q20" s="102">
        <f t="shared" si="14"/>
        <v>2.4480903098951456E-2</v>
      </c>
      <c r="R20" s="102">
        <f t="shared" si="14"/>
        <v>2.5425599450801917E-2</v>
      </c>
      <c r="S20" s="102">
        <f t="shared" si="14"/>
        <v>2.6017730399022554E-2</v>
      </c>
      <c r="T20" s="102">
        <f t="shared" si="14"/>
        <v>2.6582552408901616E-2</v>
      </c>
      <c r="U20" s="102">
        <f t="shared" si="14"/>
        <v>2.7192056661101915E-2</v>
      </c>
      <c r="V20" s="102">
        <f t="shared" si="14"/>
        <v>2.7706923043389509E-2</v>
      </c>
      <c r="W20" s="102">
        <f t="shared" si="14"/>
        <v>2.8153902166495604E-2</v>
      </c>
      <c r="X20" s="102">
        <f t="shared" si="14"/>
        <v>2.8567989767382729E-2</v>
      </c>
      <c r="Y20" s="102">
        <f t="shared" si="14"/>
        <v>2.8898863451709333E-2</v>
      </c>
      <c r="Z20" s="102">
        <f t="shared" si="14"/>
        <v>2.9132072058499769E-2</v>
      </c>
      <c r="AA20" s="102">
        <f t="shared" si="14"/>
        <v>2.9247968339975117E-2</v>
      </c>
      <c r="AB20" s="102">
        <f t="shared" si="14"/>
        <v>2.9305543990164606E-2</v>
      </c>
      <c r="AC20" s="102">
        <f t="shared" si="14"/>
        <v>2.9301163218335313E-2</v>
      </c>
      <c r="AD20" s="102">
        <f t="shared" si="14"/>
        <v>2.9286363280504268E-2</v>
      </c>
      <c r="AE20" s="102">
        <f t="shared" si="14"/>
        <v>2.9336376935906072E-2</v>
      </c>
      <c r="AF20" s="102">
        <f t="shared" si="14"/>
        <v>2.9447588474190933E-2</v>
      </c>
      <c r="AG20" s="102">
        <f t="shared" si="14"/>
        <v>2.9625253682547648E-2</v>
      </c>
      <c r="AH20" s="102">
        <f t="shared" si="14"/>
        <v>2.9829870041408801E-2</v>
      </c>
      <c r="AI20" s="102">
        <f t="shared" si="14"/>
        <v>3.0093177164779661E-2</v>
      </c>
      <c r="AJ20" s="102">
        <f t="shared" si="14"/>
        <v>3.0409914660564308E-2</v>
      </c>
      <c r="AK20" s="102">
        <f t="shared" si="14"/>
        <v>3.0818612411484869E-2</v>
      </c>
      <c r="AL20" s="102">
        <f t="shared" ref="AL20:BS20" si="15">(1+AL7)/((1+AL11)*(1+AL12))-1</f>
        <v>3.1227424227110445E-2</v>
      </c>
      <c r="AM20" s="102">
        <f t="shared" si="15"/>
        <v>3.1556893328545499E-2</v>
      </c>
      <c r="AN20" s="102">
        <f t="shared" si="15"/>
        <v>3.1868853670450337E-2</v>
      </c>
      <c r="AO20" s="102">
        <f t="shared" si="15"/>
        <v>3.2170699265670955E-2</v>
      </c>
      <c r="AP20" s="102">
        <f t="shared" si="15"/>
        <v>3.2336688955095338E-2</v>
      </c>
      <c r="AQ20" s="102">
        <f t="shared" si="15"/>
        <v>3.2297871969276137E-2</v>
      </c>
      <c r="AR20" s="102">
        <f t="shared" si="15"/>
        <v>3.2201767735237974E-2</v>
      </c>
      <c r="AS20" s="102">
        <f t="shared" si="15"/>
        <v>3.2260781505850655E-2</v>
      </c>
      <c r="AT20" s="102">
        <f t="shared" si="15"/>
        <v>3.2565522522422841E-2</v>
      </c>
      <c r="AU20" s="102">
        <f t="shared" si="15"/>
        <v>3.2801625406142731E-2</v>
      </c>
      <c r="AV20" s="102">
        <f t="shared" si="15"/>
        <v>3.2856290941329025E-2</v>
      </c>
      <c r="AW20" s="102">
        <f t="shared" si="15"/>
        <v>3.2945846016216862E-2</v>
      </c>
      <c r="AX20" s="102">
        <f t="shared" si="15"/>
        <v>3.3094943675271882E-2</v>
      </c>
      <c r="AY20" s="102">
        <f t="shared" si="15"/>
        <v>3.3289755699194679E-2</v>
      </c>
      <c r="AZ20" s="102">
        <f t="shared" si="15"/>
        <v>3.3667304986004343E-2</v>
      </c>
      <c r="BA20" s="102">
        <f t="shared" si="15"/>
        <v>3.4006789532792014E-2</v>
      </c>
      <c r="BB20" s="102">
        <f t="shared" si="15"/>
        <v>3.4195632224765626E-2</v>
      </c>
      <c r="BC20" s="102">
        <f t="shared" si="15"/>
        <v>3.4383516739134423E-2</v>
      </c>
      <c r="BD20" s="102">
        <f t="shared" si="15"/>
        <v>3.4694497991545781E-2</v>
      </c>
      <c r="BE20" s="102">
        <f t="shared" si="15"/>
        <v>3.5110231301439532E-2</v>
      </c>
      <c r="BF20" s="102">
        <f t="shared" si="15"/>
        <v>3.5459930760356695E-2</v>
      </c>
      <c r="BG20" s="102">
        <f t="shared" si="15"/>
        <v>3.5752260873559649E-2</v>
      </c>
      <c r="BH20" s="102">
        <f t="shared" si="15"/>
        <v>3.5995264827415774E-2</v>
      </c>
      <c r="BI20" s="102">
        <f t="shared" si="15"/>
        <v>3.6197244673160434E-2</v>
      </c>
      <c r="BJ20" s="102">
        <f t="shared" si="15"/>
        <v>3.6339005118589451E-2</v>
      </c>
      <c r="BK20" s="102">
        <f t="shared" si="15"/>
        <v>3.6233275471095672E-2</v>
      </c>
      <c r="BL20" s="102">
        <f t="shared" si="15"/>
        <v>3.5761614227295624E-2</v>
      </c>
      <c r="BM20" s="102">
        <f t="shared" si="15"/>
        <v>3.4877669259800514E-2</v>
      </c>
      <c r="BN20" s="102">
        <f t="shared" si="15"/>
        <v>3.4154825991157933E-2</v>
      </c>
      <c r="BO20" s="102">
        <f t="shared" si="15"/>
        <v>3.3652125078222461E-2</v>
      </c>
      <c r="BP20" s="102">
        <f t="shared" si="15"/>
        <v>3.3238545532369157E-2</v>
      </c>
      <c r="BQ20" s="102">
        <f t="shared" si="15"/>
        <v>3.3225204120587826E-2</v>
      </c>
      <c r="BR20" s="102">
        <f t="shared" si="15"/>
        <v>3.3281321033817868E-2</v>
      </c>
      <c r="BS20" s="102">
        <f t="shared" si="15"/>
        <v>3.3366532926438319E-2</v>
      </c>
      <c r="BT20" s="102">
        <f t="shared" ref="BT20:CE20" si="16">(1+BT7)/((1+BT11)*(1+BT12))-1</f>
        <v>3.3528900705835918E-2</v>
      </c>
      <c r="BU20" s="102">
        <f t="shared" si="16"/>
        <v>3.3672840474342491E-2</v>
      </c>
      <c r="BV20" s="102">
        <f t="shared" si="16"/>
        <v>3.3767837947788815E-2</v>
      </c>
      <c r="BW20" s="102">
        <f t="shared" si="16"/>
        <v>3.3895619734189086E-2</v>
      </c>
      <c r="BX20" s="102">
        <f t="shared" si="16"/>
        <v>3.4006163466697492E-2</v>
      </c>
      <c r="BY20" s="102">
        <f t="shared" si="16"/>
        <v>3.415521403853905E-2</v>
      </c>
      <c r="BZ20" s="102">
        <f t="shared" si="16"/>
        <v>3.431395469262033E-2</v>
      </c>
      <c r="CA20" s="102">
        <f t="shared" si="16"/>
        <v>3.4466294609239112E-2</v>
      </c>
      <c r="CB20" s="102">
        <f t="shared" si="16"/>
        <v>3.4652598227641107E-2</v>
      </c>
      <c r="CC20" s="102">
        <f t="shared" si="16"/>
        <v>3.4810615430284297E-2</v>
      </c>
      <c r="CD20" s="102">
        <f t="shared" si="16"/>
        <v>3.4974437860671115E-2</v>
      </c>
      <c r="CE20" s="102" t="e">
        <f t="shared" si="16"/>
        <v>#VALUE!</v>
      </c>
    </row>
    <row r="21" spans="1:83">
      <c r="C21" s="21" t="s">
        <v>770</v>
      </c>
      <c r="D21" s="276" t="s">
        <v>750</v>
      </c>
      <c r="E21" s="102">
        <f>(1+E11)*(1+E10)*(1+E12)-1</f>
        <v>8.5440912041916395E-3</v>
      </c>
      <c r="F21" s="102">
        <f t="shared" ref="F21:AK21" si="17">(1+F11)*(1+F10)*(1+F12)-1</f>
        <v>8.8442410853637465E-3</v>
      </c>
      <c r="G21" s="102">
        <f t="shared" si="17"/>
        <v>8.9663058804534401E-3</v>
      </c>
      <c r="H21" s="102">
        <f t="shared" si="17"/>
        <v>8.993271305318018E-3</v>
      </c>
      <c r="I21" s="102">
        <f t="shared" si="17"/>
        <v>8.8413438676231415E-3</v>
      </c>
      <c r="J21" s="102">
        <f t="shared" si="17"/>
        <v>8.6712219449667227E-3</v>
      </c>
      <c r="K21" s="102">
        <f t="shared" si="17"/>
        <v>8.5778911432954352E-3</v>
      </c>
      <c r="L21" s="102">
        <f t="shared" si="17"/>
        <v>8.4656966994012262E-3</v>
      </c>
      <c r="M21" s="102">
        <f t="shared" si="17"/>
        <v>8.0486733302931324E-3</v>
      </c>
      <c r="N21" s="102">
        <f t="shared" si="17"/>
        <v>7.2759291135087167E-3</v>
      </c>
      <c r="O21" s="102">
        <f t="shared" si="17"/>
        <v>6.1369112921241253E-3</v>
      </c>
      <c r="P21" s="102">
        <f t="shared" si="17"/>
        <v>5.0543920008652155E-3</v>
      </c>
      <c r="Q21" s="102">
        <f t="shared" si="17"/>
        <v>4.0886690881962728E-3</v>
      </c>
      <c r="R21" s="102">
        <f t="shared" si="17"/>
        <v>3.1636298624053705E-3</v>
      </c>
      <c r="S21" s="102">
        <f t="shared" si="17"/>
        <v>2.5846883745814786E-3</v>
      </c>
      <c r="T21" s="102">
        <f t="shared" si="17"/>
        <v>2.0330699027568677E-3</v>
      </c>
      <c r="U21" s="102">
        <f t="shared" si="17"/>
        <v>1.4384942214218377E-3</v>
      </c>
      <c r="V21" s="102">
        <f t="shared" si="17"/>
        <v>9.3678794403651011E-4</v>
      </c>
      <c r="W21" s="102">
        <f t="shared" si="17"/>
        <v>5.0164117581719125E-4</v>
      </c>
      <c r="X21" s="102">
        <f t="shared" si="17"/>
        <v>9.8852708356078622E-5</v>
      </c>
      <c r="Y21" s="102">
        <f t="shared" si="17"/>
        <v>-2.2275945766037086E-4</v>
      </c>
      <c r="Z21" s="102">
        <f t="shared" si="17"/>
        <v>-4.4931605199671765E-4</v>
      </c>
      <c r="AA21" s="102">
        <f t="shared" si="17"/>
        <v>-5.6186833383631285E-4</v>
      </c>
      <c r="AB21" s="102">
        <f t="shared" si="17"/>
        <v>-6.1777330839973832E-4</v>
      </c>
      <c r="AC21" s="102">
        <f t="shared" si="17"/>
        <v>-6.135198734852354E-4</v>
      </c>
      <c r="AD21" s="102">
        <f t="shared" si="17"/>
        <v>-5.991498611127577E-4</v>
      </c>
      <c r="AE21" s="102">
        <f t="shared" si="17"/>
        <v>-6.4770900159105693E-4</v>
      </c>
      <c r="AF21" s="102">
        <f t="shared" si="17"/>
        <v>-7.5566933567183803E-4</v>
      </c>
      <c r="AG21" s="102">
        <f t="shared" si="17"/>
        <v>-9.2809221629963634E-4</v>
      </c>
      <c r="AH21" s="102">
        <f t="shared" si="17"/>
        <v>-1.1265972917086087E-3</v>
      </c>
      <c r="AI21" s="102">
        <f t="shared" si="17"/>
        <v>-1.3819241767994983E-3</v>
      </c>
      <c r="AJ21" s="102">
        <f t="shared" si="17"/>
        <v>-1.6888891856579047E-3</v>
      </c>
      <c r="AK21" s="102">
        <f t="shared" si="17"/>
        <v>-2.0846984005830071E-3</v>
      </c>
      <c r="AL21" s="102">
        <f t="shared" ref="AL21:BS21" si="18">(1+AL11)*(1+AL10)*(1+AL12)-1</f>
        <v>-2.4803042162382383E-3</v>
      </c>
      <c r="AM21" s="102">
        <f t="shared" si="18"/>
        <v>-2.7989021723560104E-3</v>
      </c>
      <c r="AN21" s="102">
        <f t="shared" si="18"/>
        <v>-3.1003815651291511E-3</v>
      </c>
      <c r="AO21" s="102">
        <f t="shared" si="18"/>
        <v>-3.3919125676228346E-3</v>
      </c>
      <c r="AP21" s="102">
        <f t="shared" si="18"/>
        <v>-3.5521574457529903E-3</v>
      </c>
      <c r="AQ21" s="102">
        <f t="shared" si="18"/>
        <v>-3.5146885108415793E-3</v>
      </c>
      <c r="AR21" s="102">
        <f t="shared" si="18"/>
        <v>-3.4219096951250139E-3</v>
      </c>
      <c r="AS21" s="102">
        <f t="shared" si="18"/>
        <v>-3.4788835062710133E-3</v>
      </c>
      <c r="AT21" s="102">
        <f t="shared" si="18"/>
        <v>-3.7729867389010296E-3</v>
      </c>
      <c r="AU21" s="102">
        <f t="shared" si="18"/>
        <v>-4.0007285093285327E-3</v>
      </c>
      <c r="AV21" s="102">
        <f t="shared" si="18"/>
        <v>-4.0534433290947414E-3</v>
      </c>
      <c r="AW21" s="102">
        <f t="shared" si="18"/>
        <v>-4.1397906132345508E-3</v>
      </c>
      <c r="AX21" s="102">
        <f t="shared" si="18"/>
        <v>-4.2835145050942325E-3</v>
      </c>
      <c r="AY21" s="102">
        <f t="shared" si="18"/>
        <v>-4.4712426256166005E-3</v>
      </c>
      <c r="AZ21" s="102">
        <f t="shared" si="18"/>
        <v>-4.8348617229144741E-3</v>
      </c>
      <c r="BA21" s="102">
        <f t="shared" si="18"/>
        <v>-5.1615937998858996E-3</v>
      </c>
      <c r="BB21" s="102">
        <f t="shared" si="18"/>
        <v>-5.3432499168254433E-3</v>
      </c>
      <c r="BC21" s="102">
        <f t="shared" si="18"/>
        <v>-5.5239184961566323E-3</v>
      </c>
      <c r="BD21" s="102">
        <f t="shared" si="18"/>
        <v>-5.8228119549695867E-3</v>
      </c>
      <c r="BE21" s="102">
        <f t="shared" si="18"/>
        <v>-6.2221052480976313E-3</v>
      </c>
      <c r="BF21" s="102">
        <f t="shared" si="18"/>
        <v>-6.5577276915690375E-3</v>
      </c>
      <c r="BG21" s="102">
        <f t="shared" si="18"/>
        <v>-6.8381162583094346E-3</v>
      </c>
      <c r="BH21" s="102">
        <f t="shared" si="18"/>
        <v>-7.0710731768997004E-3</v>
      </c>
      <c r="BI21" s="102">
        <f t="shared" si="18"/>
        <v>-7.2646189834594255E-3</v>
      </c>
      <c r="BJ21" s="102">
        <f t="shared" si="18"/>
        <v>-7.4004149045924228E-3</v>
      </c>
      <c r="BK21" s="102">
        <f t="shared" si="18"/>
        <v>-7.2991373190148812E-3</v>
      </c>
      <c r="BL21" s="102">
        <f t="shared" si="18"/>
        <v>-6.8470849189434801E-3</v>
      </c>
      <c r="BM21" s="102">
        <f t="shared" si="18"/>
        <v>-5.9987793198217343E-3</v>
      </c>
      <c r="BN21" s="102">
        <f t="shared" si="18"/>
        <v>-5.3040022193983072E-3</v>
      </c>
      <c r="BO21" s="102">
        <f t="shared" si="18"/>
        <v>-4.8202470235776396E-3</v>
      </c>
      <c r="BP21" s="102">
        <f t="shared" si="18"/>
        <v>-4.4219014604373053E-3</v>
      </c>
      <c r="BQ21" s="102">
        <f t="shared" si="18"/>
        <v>-4.4090461629474609E-3</v>
      </c>
      <c r="BR21" s="102">
        <f t="shared" si="18"/>
        <v>-4.463116134049816E-3</v>
      </c>
      <c r="BS21" s="102">
        <f t="shared" si="18"/>
        <v>-4.5452085759324357E-3</v>
      </c>
      <c r="BT21" s="102">
        <f t="shared" ref="BT21:CE21" si="19">(1+BT11)*(1+BT10)*(1+BT12)-1</f>
        <v>-4.7015948984279188E-3</v>
      </c>
      <c r="BU21" s="102">
        <f t="shared" si="19"/>
        <v>-4.8401909961639511E-3</v>
      </c>
      <c r="BV21" s="102">
        <f t="shared" si="19"/>
        <v>-4.9316406080209818E-3</v>
      </c>
      <c r="BW21" s="102">
        <f t="shared" si="19"/>
        <v>-5.054623634669464E-3</v>
      </c>
      <c r="BX21" s="102">
        <f t="shared" si="19"/>
        <v>-5.160991448935226E-3</v>
      </c>
      <c r="BY21" s="102">
        <f t="shared" si="19"/>
        <v>-5.3043754604472637E-3</v>
      </c>
      <c r="BZ21" s="102">
        <f t="shared" si="19"/>
        <v>-5.4570357173595596E-3</v>
      </c>
      <c r="CA21" s="102">
        <f t="shared" si="19"/>
        <v>-5.6034963541554683E-3</v>
      </c>
      <c r="CB21" s="102">
        <f t="shared" si="19"/>
        <v>-5.7825513017512042E-3</v>
      </c>
      <c r="CC21" s="102">
        <f t="shared" si="19"/>
        <v>-5.9343698642204679E-3</v>
      </c>
      <c r="CD21" s="102">
        <f t="shared" si="19"/>
        <v>-6.0917169846279595E-3</v>
      </c>
      <c r="CE21" s="102" t="e">
        <f t="shared" si="19"/>
        <v>#VALUE!</v>
      </c>
    </row>
    <row r="22" spans="1:83">
      <c r="A22" s="39" t="s">
        <v>489</v>
      </c>
      <c r="B22" s="1"/>
      <c r="C22" s="172" t="s">
        <v>726</v>
      </c>
      <c r="D22" s="276" t="s">
        <v>762</v>
      </c>
      <c r="E22" s="103"/>
      <c r="F22" s="103">
        <f>((1-$D$3)+(E16/E27))/(1+F21)-1</f>
        <v>8.5990723510576128E-3</v>
      </c>
      <c r="G22" s="103">
        <f t="shared" ref="G22:AK22" si="20">((1-$D$3)+(F16/F27))/(1+G21)-1</f>
        <v>9.1018201984902625E-3</v>
      </c>
      <c r="H22" s="103">
        <f t="shared" si="20"/>
        <v>9.6703739916434994E-3</v>
      </c>
      <c r="I22" s="103">
        <f t="shared" si="20"/>
        <v>1.0389485832106082E-2</v>
      </c>
      <c r="J22" s="103">
        <f t="shared" si="20"/>
        <v>1.109924329725942E-2</v>
      </c>
      <c r="K22" s="103">
        <f t="shared" si="20"/>
        <v>1.1705193408837689E-2</v>
      </c>
      <c r="L22" s="103">
        <f t="shared" si="20"/>
        <v>1.2304025151412601E-2</v>
      </c>
      <c r="M22" s="103">
        <f t="shared" si="20"/>
        <v>1.3183991263827188E-2</v>
      </c>
      <c r="N22" s="103">
        <f t="shared" si="20"/>
        <v>1.4398396003360014E-2</v>
      </c>
      <c r="O22" s="103">
        <f t="shared" si="20"/>
        <v>1.5960878736738682E-2</v>
      </c>
      <c r="P22" s="103">
        <f t="shared" si="20"/>
        <v>1.7447103119023977E-2</v>
      </c>
      <c r="Q22" s="103">
        <f t="shared" si="20"/>
        <v>1.8796326137798358E-2</v>
      </c>
      <c r="R22" s="103">
        <f t="shared" si="20"/>
        <v>2.0086008576647441E-2</v>
      </c>
      <c r="S22" s="103">
        <f t="shared" si="20"/>
        <v>2.1005637598004112E-2</v>
      </c>
      <c r="T22" s="103">
        <f t="shared" si="20"/>
        <v>2.1879520896593174E-2</v>
      </c>
      <c r="U22" s="103">
        <f t="shared" si="20"/>
        <v>2.2780184784463087E-2</v>
      </c>
      <c r="V22" s="103">
        <f t="shared" si="20"/>
        <v>2.3569757348381071E-2</v>
      </c>
      <c r="W22" s="103">
        <f t="shared" si="20"/>
        <v>2.4275644641092331E-2</v>
      </c>
      <c r="X22" s="103">
        <f t="shared" si="20"/>
        <v>2.4933479930234315E-2</v>
      </c>
      <c r="Y22" s="103">
        <f t="shared" si="20"/>
        <v>2.549387296539285E-2</v>
      </c>
      <c r="Z22" s="103">
        <f t="shared" si="20"/>
        <v>2.594312732870252E-2</v>
      </c>
      <c r="AA22" s="103">
        <f t="shared" si="20"/>
        <v>2.6262332946136002E-2</v>
      </c>
      <c r="AB22" s="103">
        <f t="shared" si="20"/>
        <v>2.6510969182248711E-2</v>
      </c>
      <c r="AC22" s="103">
        <f t="shared" si="20"/>
        <v>2.6686067105159639E-2</v>
      </c>
      <c r="AD22" s="103">
        <f t="shared" si="20"/>
        <v>2.6839671560326073E-2</v>
      </c>
      <c r="AE22" s="103">
        <f t="shared" si="20"/>
        <v>2.704747608437863E-2</v>
      </c>
      <c r="AF22" s="103">
        <f t="shared" si="20"/>
        <v>2.730650426694381E-2</v>
      </c>
      <c r="AG22" s="103">
        <f t="shared" si="20"/>
        <v>2.7622599588644547E-2</v>
      </c>
      <c r="AH22" s="103">
        <f t="shared" si="20"/>
        <v>2.7956900017257702E-2</v>
      </c>
      <c r="AI22" s="103">
        <f t="shared" si="20"/>
        <v>2.8341615313130619E-2</v>
      </c>
      <c r="AJ22" s="103">
        <f t="shared" si="20"/>
        <v>2.8772000484178939E-2</v>
      </c>
      <c r="AK22" s="103">
        <f t="shared" si="20"/>
        <v>2.9287005547366185E-2</v>
      </c>
      <c r="AL22" s="103">
        <f t="shared" ref="AL22" si="21">((1-$D$3)+(AK16/AK27))/(1+AL21)-1</f>
        <v>2.9795373788758406E-2</v>
      </c>
      <c r="AM22" s="103">
        <f t="shared" ref="AM22" si="22">((1-$D$3)+(AL16/AL27))/(1+AM21)-1</f>
        <v>3.0218161434749646E-2</v>
      </c>
      <c r="AN22" s="103">
        <f t="shared" ref="AN22" si="23">((1-$D$3)+(AM16/AM27))/(1+AN21)-1</f>
        <v>3.0617494563436543E-2</v>
      </c>
      <c r="AO22" s="103">
        <f t="shared" ref="AO22" si="24">((1-$D$3)+(AN16/AN27))/(1+AO21)-1</f>
        <v>3.1001121721655478E-2</v>
      </c>
      <c r="AP22" s="103">
        <f t="shared" ref="AP22" si="25">((1-$D$3)+(AO16/AO27))/(1+AP21)-1</f>
        <v>3.1243779225695656E-2</v>
      </c>
      <c r="AQ22" s="103">
        <f t="shared" ref="AQ22" si="26">((1-$D$3)+(AP16/AP27))/(1+AQ21)-1</f>
        <v>3.1276883049506043E-2</v>
      </c>
      <c r="AR22" s="103">
        <f t="shared" ref="AR22" si="27">((1-$D$3)+(AQ16/AQ27))/(1+AR21)-1</f>
        <v>3.124808616256991E-2</v>
      </c>
      <c r="AS22" s="103">
        <f t="shared" ref="AS22" si="28">((1-$D$3)+(AR16/AR27))/(1+AS21)-1</f>
        <v>3.1369894325444569E-2</v>
      </c>
      <c r="AT22" s="103">
        <f t="shared" ref="AT22" si="29">((1-$D$3)+(AS16/AS27))/(1+AT21)-1</f>
        <v>3.1733147718326249E-2</v>
      </c>
      <c r="AU22" s="103">
        <f t="shared" ref="AU22" si="30">((1-$D$3)+(AT16/AT27))/(1+AU21)-1</f>
        <v>3.2024016007593747E-2</v>
      </c>
      <c r="AV22" s="103">
        <f t="shared" ref="AV22" si="31">((1-$D$3)+(AU16/AU27))/(1+AV21)-1</f>
        <v>3.2130010008369458E-2</v>
      </c>
      <c r="AW22" s="103">
        <f t="shared" ref="AW22" si="32">((1-$D$3)+(AV16/AV27))/(1+AW21)-1</f>
        <v>3.2267516309362199E-2</v>
      </c>
      <c r="AX22" s="103">
        <f t="shared" ref="AX22" si="33">((1-$D$3)+(AW16/AW27))/(1+AX21)-1</f>
        <v>3.246139227022482E-2</v>
      </c>
      <c r="AY22" s="103">
        <f t="shared" ref="AY22" si="34">((1-$D$3)+(AX16/AX27))/(1+AY21)-1</f>
        <v>3.2698026217155673E-2</v>
      </c>
      <c r="AZ22" s="103">
        <f t="shared" ref="AZ22" si="35">((1-$D$3)+(AY16/AY27))/(1+AZ21)-1</f>
        <v>3.3114561431381029E-2</v>
      </c>
      <c r="BA22" s="103">
        <f t="shared" ref="BA22" si="36">((1-$D$3)+(AZ16/AZ27))/(1+BA21)-1</f>
        <v>3.3490501996121802E-2</v>
      </c>
      <c r="BB22" s="103">
        <f t="shared" ref="BB22" si="37">((1-$D$3)+(BA16/BA27))/(1+BB21)-1</f>
        <v>3.3713483639050912E-2</v>
      </c>
      <c r="BC22" s="103">
        <f t="shared" ref="BC22" si="38">((1-$D$3)+(BB16/BB27))/(1+BC21)-1</f>
        <v>3.3933265046909744E-2</v>
      </c>
      <c r="BD22" s="103">
        <f t="shared" ref="BD22" si="39">((1-$D$3)+(BC16/BC27))/(1+BD21)-1</f>
        <v>3.427399602450798E-2</v>
      </c>
      <c r="BE22" s="103">
        <f t="shared" ref="BE22" si="40">((1-$D$3)+(BD16/BD27))/(1+BE21)-1</f>
        <v>3.4717485027254469E-2</v>
      </c>
      <c r="BF22" s="103">
        <f t="shared" ref="BF22" si="41">((1-$D$3)+(BE16/BE27))/(1+BF21)-1</f>
        <v>3.5093141484053181E-2</v>
      </c>
      <c r="BG22" s="103">
        <f t="shared" ref="BG22" si="42">((1-$D$3)+(BF16/BF27))/(1+BG21)-1</f>
        <v>3.5409740715844018E-2</v>
      </c>
      <c r="BH22" s="103">
        <f t="shared" ref="BH22" si="43">((1-$D$3)+(BG16/BG27))/(1+BH21)-1</f>
        <v>3.567543077125479E-2</v>
      </c>
      <c r="BI22" s="103">
        <f t="shared" ref="BI22" si="44">((1-$D$3)+(BH16/BH27))/(1+BI21)-1</f>
        <v>3.5898612556966025E-2</v>
      </c>
      <c r="BJ22" s="103">
        <f t="shared" ref="BJ22" si="45">((1-$D$3)+(BI16/BI27))/(1+BJ21)-1</f>
        <v>3.6060191392075946E-2</v>
      </c>
      <c r="BK22" s="103">
        <f t="shared" ref="BK22" si="46">((1-$D$3)+(BJ16/BJ27))/(1+BK21)-1</f>
        <v>3.59730320588596E-2</v>
      </c>
      <c r="BL22" s="103">
        <f t="shared" ref="BL22" si="47">((1-$D$3)+(BK16/BK27))/(1+BL21)-1</f>
        <v>3.5518794396166564E-2</v>
      </c>
      <c r="BM22" s="103">
        <f t="shared" ref="BM22" si="48">((1-$D$3)+(BL16/BL27))/(1+BM21)-1</f>
        <v>3.465120053777504E-2</v>
      </c>
      <c r="BN22" s="103">
        <f t="shared" ref="BN22" si="49">((1-$D$3)+(BM16/BM27))/(1+BN21)-1</f>
        <v>3.3943577861362595E-2</v>
      </c>
      <c r="BO22" s="103">
        <f t="shared" ref="BO22" si="50">((1-$D$3)+(BN16/BN27))/(1+BO21)-1</f>
        <v>3.3455035581252623E-2</v>
      </c>
      <c r="BP22" s="103">
        <f t="shared" ref="BP22" si="51">((1-$D$3)+(BO16/BO27))/(1+BP21)-1</f>
        <v>3.3054652386996786E-2</v>
      </c>
      <c r="BQ22" s="103">
        <f t="shared" ref="BQ22" si="52">((1-$D$3)+(BP16/BP27))/(1+BQ21)-1</f>
        <v>3.3053559466645455E-2</v>
      </c>
      <c r="BR22" s="103">
        <f t="shared" ref="BR22" si="53">((1-$D$3)+(BQ16/BQ27))/(1+BR21)-1</f>
        <v>3.3121100170319329E-2</v>
      </c>
      <c r="BS22" s="103">
        <f t="shared" ref="BS22" si="54">((1-$D$3)+(BR16/BR27))/(1+BS21)-1</f>
        <v>3.3216972988898696E-2</v>
      </c>
      <c r="BT22" s="103">
        <f t="shared" ref="BT22" si="55">((1-$D$3)+(BS16/BS27))/(1+BT21)-1</f>
        <v>3.3389283347978527E-2</v>
      </c>
      <c r="BU22" s="103">
        <f t="shared" ref="BU22" si="56">((1-$D$3)+(BT16/BT27))/(1+BU21)-1</f>
        <v>3.3542508308143981E-2</v>
      </c>
      <c r="BV22" s="103">
        <f t="shared" ref="BV22" si="57">((1-$D$3)+(BU16/BU27))/(1+BV21)-1</f>
        <v>3.3646180322989938E-2</v>
      </c>
      <c r="BW22" s="103">
        <f t="shared" ref="BW22" si="58">((1-$D$3)+(BV16/BV27))/(1+BW21)-1</f>
        <v>3.3782056652045478E-2</v>
      </c>
      <c r="BX22" s="103">
        <f t="shared" ref="BX22" si="59">((1-$D$3)+(BW16/BW27))/(1+BX21)-1</f>
        <v>3.3900158953729775E-2</v>
      </c>
      <c r="BY22" s="103">
        <f t="shared" ref="BY22" si="60">((1-$D$3)+(BX16/BX27))/(1+BY21)-1</f>
        <v>3.4056262050199626E-2</v>
      </c>
      <c r="BZ22" s="103">
        <f t="shared" ref="BZ22" si="61">((1-$D$3)+(BY16/BY27))/(1+BZ21)-1</f>
        <v>3.4221585789386388E-2</v>
      </c>
      <c r="CA22" s="103">
        <f t="shared" ref="CA22" si="62">((1-$D$3)+(BZ16/BZ27))/(1+CA21)-1</f>
        <v>3.4380071916778165E-2</v>
      </c>
      <c r="CB22" s="103">
        <f t="shared" ref="CB22" si="63">((1-$D$3)+(CA16/CA27))/(1+CB21)-1</f>
        <v>3.4572110617097529E-2</v>
      </c>
      <c r="CC22" s="103">
        <f t="shared" ref="CC22" si="64">((1-$D$3)+(CB16/CB27))/(1+CC21)-1</f>
        <v>3.4735483907821108E-2</v>
      </c>
      <c r="CD22" s="103">
        <f t="shared" ref="CD22" si="65">((1-$D$3)+(CC16/CC27))/(1+CD21)-1</f>
        <v>3.4904305974859939E-2</v>
      </c>
      <c r="CE22" s="103" t="e">
        <f t="shared" ref="CE22" si="66">((1-$D$3)+(CD16/CD27))/(1+CE21)-1</f>
        <v>#VALUE!</v>
      </c>
    </row>
    <row r="23" spans="1:83">
      <c r="B23" s="1"/>
      <c r="C23" s="45" t="s">
        <v>778</v>
      </c>
      <c r="D23" s="276" t="s">
        <v>776</v>
      </c>
      <c r="E23" s="102"/>
      <c r="F23" s="102">
        <f>((1+F20)/((1+F9)*(1+F21)^((1-$D$4)*$B$2)*(1+F22)^(1-$D$2-$D$4*$B$2)*(1+F8)^$D$2))^(1/$B$2)-1</f>
        <v>0.15594227617914647</v>
      </c>
      <c r="G23" s="102">
        <f t="shared" ref="G23:AK23" si="67">((1+G20)/((1+G9)*(1+G21)^((1-$D$4)*$B$2)*(1+G22)^(1-$D$2-$D$4*$B$2)*(1+G8)^$D$2))^(1/$B$2)-1</f>
        <v>0.1524976650380987</v>
      </c>
      <c r="H23" s="102">
        <f t="shared" si="67"/>
        <v>0.14988107207490198</v>
      </c>
      <c r="I23" s="102">
        <f t="shared" si="67"/>
        <v>0.14869804382736262</v>
      </c>
      <c r="J23" s="102">
        <f t="shared" si="67"/>
        <v>0.14776338047253845</v>
      </c>
      <c r="K23" s="102">
        <f t="shared" si="67"/>
        <v>0.14637768622724989</v>
      </c>
      <c r="L23" s="102">
        <f t="shared" si="67"/>
        <v>0.14523809360555706</v>
      </c>
      <c r="M23" s="102">
        <f t="shared" si="67"/>
        <v>0.14643217613026982</v>
      </c>
      <c r="N23" s="102">
        <f t="shared" si="67"/>
        <v>0.15034039171995506</v>
      </c>
      <c r="O23" s="102">
        <f t="shared" si="67"/>
        <v>0.15707082261468885</v>
      </c>
      <c r="P23" s="102">
        <f t="shared" si="67"/>
        <v>0.16352173032898754</v>
      </c>
      <c r="Q23" s="102">
        <f t="shared" si="67"/>
        <v>0.16923048863777979</v>
      </c>
      <c r="R23" s="102">
        <f t="shared" si="67"/>
        <v>0.17475315752117804</v>
      </c>
      <c r="S23" s="102">
        <f t="shared" si="67"/>
        <v>0.17776922111349869</v>
      </c>
      <c r="T23" s="102">
        <f t="shared" si="67"/>
        <v>0.18066662506788833</v>
      </c>
      <c r="U23" s="102">
        <f t="shared" si="67"/>
        <v>0.18397522863733218</v>
      </c>
      <c r="V23" s="102">
        <f t="shared" si="67"/>
        <v>0.18665791196451975</v>
      </c>
      <c r="W23" s="102">
        <f t="shared" si="67"/>
        <v>0.18890700830162643</v>
      </c>
      <c r="X23" s="102">
        <f t="shared" si="67"/>
        <v>0.19097809197160043</v>
      </c>
      <c r="Y23" s="102">
        <f t="shared" si="67"/>
        <v>0.19249151842659895</v>
      </c>
      <c r="Z23" s="102">
        <f t="shared" si="67"/>
        <v>0.19333457715450075</v>
      </c>
      <c r="AA23" s="102">
        <f t="shared" si="67"/>
        <v>0.19335650110034064</v>
      </c>
      <c r="AB23" s="102">
        <f t="shared" si="67"/>
        <v>0.19299471924518929</v>
      </c>
      <c r="AC23" s="102">
        <f t="shared" si="67"/>
        <v>0.19221964501272137</v>
      </c>
      <c r="AD23" s="102">
        <f t="shared" si="67"/>
        <v>0.19141339424689852</v>
      </c>
      <c r="AE23" s="102">
        <f t="shared" si="67"/>
        <v>0.19113386553583123</v>
      </c>
      <c r="AF23" s="102">
        <f t="shared" si="67"/>
        <v>0.19135116171450828</v>
      </c>
      <c r="AG23" s="102">
        <f t="shared" si="67"/>
        <v>0.19210219816734408</v>
      </c>
      <c r="AH23" s="102">
        <f t="shared" si="67"/>
        <v>0.19309073348616423</v>
      </c>
      <c r="AI23" s="102">
        <f t="shared" si="67"/>
        <v>0.19455206391637292</v>
      </c>
      <c r="AJ23" s="102">
        <f t="shared" si="67"/>
        <v>0.19644620502145194</v>
      </c>
      <c r="AK23" s="102">
        <f t="shared" si="67"/>
        <v>0.19906145875639458</v>
      </c>
      <c r="AL23" s="102">
        <f t="shared" ref="AL23:BS23" si="68">((1+AL20)/((1+AL9)*(1+AL21)^((1-$D$4)*$B$2)*(1+AL22)^(1-$D$2-$D$4*$B$2)*(1+AL8)^$D$2))^(1/$B$2)-1</f>
        <v>0.20171051788302696</v>
      </c>
      <c r="AM23" s="102">
        <f t="shared" si="68"/>
        <v>0.20379464426015192</v>
      </c>
      <c r="AN23" s="102">
        <f t="shared" si="68"/>
        <v>0.20577498957587936</v>
      </c>
      <c r="AO23" s="102">
        <f t="shared" si="68"/>
        <v>0.20770529588051967</v>
      </c>
      <c r="AP23" s="102">
        <f t="shared" si="68"/>
        <v>0.20863564920185373</v>
      </c>
      <c r="AQ23" s="102">
        <f t="shared" si="68"/>
        <v>0.2080431742033515</v>
      </c>
      <c r="AR23" s="102">
        <f t="shared" si="68"/>
        <v>0.20703900112188722</v>
      </c>
      <c r="AS23" s="102">
        <f t="shared" si="68"/>
        <v>0.20722144798166853</v>
      </c>
      <c r="AT23" s="102">
        <f t="shared" si="68"/>
        <v>0.20927282997831886</v>
      </c>
      <c r="AU23" s="102">
        <f t="shared" si="68"/>
        <v>0.2108248035405349</v>
      </c>
      <c r="AV23" s="102">
        <f t="shared" si="68"/>
        <v>0.21102289148717812</v>
      </c>
      <c r="AW23" s="102">
        <f t="shared" si="68"/>
        <v>0.21149850863561892</v>
      </c>
      <c r="AX23" s="102">
        <f t="shared" si="68"/>
        <v>0.21243730161429708</v>
      </c>
      <c r="AY23" s="102">
        <f t="shared" si="68"/>
        <v>0.21373470799515726</v>
      </c>
      <c r="AZ23" s="102">
        <f t="shared" si="68"/>
        <v>0.21642882643203598</v>
      </c>
      <c r="BA23" s="102">
        <f t="shared" si="68"/>
        <v>0.21884975989045086</v>
      </c>
      <c r="BB23" s="102">
        <f t="shared" si="68"/>
        <v>0.22013994533203451</v>
      </c>
      <c r="BC23" s="102">
        <f t="shared" si="68"/>
        <v>0.22143343910538471</v>
      </c>
      <c r="BD23" s="102">
        <f t="shared" si="68"/>
        <v>0.22367403543875208</v>
      </c>
      <c r="BE23" s="102">
        <f t="shared" si="68"/>
        <v>0.22672551469483659</v>
      </c>
      <c r="BF23" s="102">
        <f t="shared" si="68"/>
        <v>0.22928624768321404</v>
      </c>
      <c r="BG23" s="102">
        <f t="shared" si="68"/>
        <v>0.23141946515223233</v>
      </c>
      <c r="BH23" s="102">
        <f t="shared" si="68"/>
        <v>0.23318446670242343</v>
      </c>
      <c r="BI23" s="102">
        <f t="shared" si="68"/>
        <v>0.2346431723853204</v>
      </c>
      <c r="BJ23" s="102">
        <f t="shared" si="68"/>
        <v>0.23564687373276261</v>
      </c>
      <c r="BK23" s="102">
        <f t="shared" si="68"/>
        <v>0.23475665752354424</v>
      </c>
      <c r="BL23" s="102">
        <f t="shared" si="68"/>
        <v>0.23106890958151483</v>
      </c>
      <c r="BM23" s="102">
        <f t="shared" si="68"/>
        <v>0.22425140867199911</v>
      </c>
      <c r="BN23" s="102">
        <f t="shared" si="68"/>
        <v>0.21869238531048341</v>
      </c>
      <c r="BO23" s="102">
        <f t="shared" si="68"/>
        <v>0.21482399224078752</v>
      </c>
      <c r="BP23" s="102">
        <f t="shared" si="68"/>
        <v>0.21164272582752508</v>
      </c>
      <c r="BQ23" s="102">
        <f t="shared" si="68"/>
        <v>0.21149084873561863</v>
      </c>
      <c r="BR23" s="102">
        <f t="shared" si="68"/>
        <v>0.21186684615937224</v>
      </c>
      <c r="BS23" s="102">
        <f t="shared" si="68"/>
        <v>0.21246591388392533</v>
      </c>
      <c r="BT23" s="102">
        <f t="shared" ref="BT23:CE23" si="69">((1+BT20)/((1+BT9)*(1+BT21)^((1-$D$4)*$B$2)*(1+BT22)^(1-$D$2-$D$4*$B$2)*(1+BT8)^$D$2))^(1/$B$2)-1</f>
        <v>0.21365147915676341</v>
      </c>
      <c r="BU23" s="102">
        <f t="shared" si="69"/>
        <v>0.21470133599361585</v>
      </c>
      <c r="BV23" s="102">
        <f t="shared" si="69"/>
        <v>0.21538397974344448</v>
      </c>
      <c r="BW23" s="102">
        <f t="shared" si="69"/>
        <v>0.21631769249243482</v>
      </c>
      <c r="BX23" s="102">
        <f t="shared" si="69"/>
        <v>0.21712360368367811</v>
      </c>
      <c r="BY23" s="102">
        <f t="shared" si="69"/>
        <v>0.21822412893237386</v>
      </c>
      <c r="BZ23" s="102">
        <f t="shared" si="69"/>
        <v>0.2194010219557101</v>
      </c>
      <c r="CA23" s="102">
        <f t="shared" si="69"/>
        <v>0.22053208381794986</v>
      </c>
      <c r="CB23" s="102">
        <f t="shared" si="69"/>
        <v>0.22192400908643473</v>
      </c>
      <c r="CC23" s="102">
        <f t="shared" si="69"/>
        <v>0.22310357983834583</v>
      </c>
      <c r="CD23" s="102">
        <f t="shared" si="69"/>
        <v>0.22432983164588305</v>
      </c>
      <c r="CE23" s="102" t="e">
        <f t="shared" si="69"/>
        <v>#VALUE!</v>
      </c>
    </row>
    <row r="24" spans="1:83">
      <c r="B24" s="1"/>
      <c r="C24" s="277" t="s">
        <v>748</v>
      </c>
      <c r="D24" s="275" t="s">
        <v>768</v>
      </c>
      <c r="E24" s="102">
        <f>E17</f>
        <v>0.7212674617767334</v>
      </c>
      <c r="F24" s="102">
        <f>(1+F26)*E24</f>
        <v>0.7212674617767334</v>
      </c>
      <c r="G24" s="102">
        <f t="shared" ref="G24:AK24" si="70">(1+G26)*F24</f>
        <v>0.7212674617767334</v>
      </c>
      <c r="H24" s="102">
        <f t="shared" si="70"/>
        <v>0.7212674617767334</v>
      </c>
      <c r="I24" s="102">
        <f t="shared" si="70"/>
        <v>0.7212674617767334</v>
      </c>
      <c r="J24" s="102">
        <f t="shared" si="70"/>
        <v>0.7212674617767334</v>
      </c>
      <c r="K24" s="102">
        <f t="shared" si="70"/>
        <v>0.7212674617767334</v>
      </c>
      <c r="L24" s="102">
        <f t="shared" si="70"/>
        <v>0.7212674617767334</v>
      </c>
      <c r="M24" s="102">
        <f t="shared" si="70"/>
        <v>0.7212674617767334</v>
      </c>
      <c r="N24" s="102">
        <f t="shared" si="70"/>
        <v>0.7212674617767334</v>
      </c>
      <c r="O24" s="102">
        <f t="shared" si="70"/>
        <v>0.7212674617767334</v>
      </c>
      <c r="P24" s="102">
        <f t="shared" si="70"/>
        <v>0.7212674617767334</v>
      </c>
      <c r="Q24" s="102">
        <f t="shared" si="70"/>
        <v>0.7212674617767334</v>
      </c>
      <c r="R24" s="102">
        <f t="shared" si="70"/>
        <v>0.7212674617767334</v>
      </c>
      <c r="S24" s="102">
        <f t="shared" si="70"/>
        <v>0.7212674617767334</v>
      </c>
      <c r="T24" s="102">
        <f t="shared" si="70"/>
        <v>0.7212674617767334</v>
      </c>
      <c r="U24" s="102">
        <f t="shared" si="70"/>
        <v>0.7212674617767334</v>
      </c>
      <c r="V24" s="102">
        <f t="shared" si="70"/>
        <v>0.7212674617767334</v>
      </c>
      <c r="W24" s="102">
        <f t="shared" si="70"/>
        <v>0.7212674617767334</v>
      </c>
      <c r="X24" s="102">
        <f t="shared" si="70"/>
        <v>0.7212674617767334</v>
      </c>
      <c r="Y24" s="102">
        <f t="shared" si="70"/>
        <v>0.7212674617767334</v>
      </c>
      <c r="Z24" s="102">
        <f t="shared" si="70"/>
        <v>0.7212674617767334</v>
      </c>
      <c r="AA24" s="102">
        <f t="shared" si="70"/>
        <v>0.7212674617767334</v>
      </c>
      <c r="AB24" s="102">
        <f t="shared" si="70"/>
        <v>0.7212674617767334</v>
      </c>
      <c r="AC24" s="102">
        <f t="shared" si="70"/>
        <v>0.7212674617767334</v>
      </c>
      <c r="AD24" s="102">
        <f t="shared" si="70"/>
        <v>0.7212674617767334</v>
      </c>
      <c r="AE24" s="102">
        <f t="shared" si="70"/>
        <v>0.7212674617767334</v>
      </c>
      <c r="AF24" s="102">
        <f t="shared" si="70"/>
        <v>0.7212674617767334</v>
      </c>
      <c r="AG24" s="102">
        <f t="shared" si="70"/>
        <v>0.7212674617767334</v>
      </c>
      <c r="AH24" s="102">
        <f t="shared" si="70"/>
        <v>0.7212674617767334</v>
      </c>
      <c r="AI24" s="102">
        <f t="shared" si="70"/>
        <v>0.7212674617767334</v>
      </c>
      <c r="AJ24" s="102">
        <f t="shared" si="70"/>
        <v>0.7212674617767334</v>
      </c>
      <c r="AK24" s="102">
        <f t="shared" si="70"/>
        <v>0.7212674617767334</v>
      </c>
      <c r="AL24" s="102">
        <f t="shared" ref="AL24" si="71">(1+AL26)*AK24</f>
        <v>0.7212674617767334</v>
      </c>
      <c r="AM24" s="102">
        <f t="shared" ref="AM24" si="72">(1+AM26)*AL24</f>
        <v>0.7212674617767334</v>
      </c>
      <c r="AN24" s="102">
        <f t="shared" ref="AN24" si="73">(1+AN26)*AM24</f>
        <v>0.7212674617767334</v>
      </c>
      <c r="AO24" s="102">
        <f t="shared" ref="AO24" si="74">(1+AO26)*AN24</f>
        <v>0.7212674617767334</v>
      </c>
      <c r="AP24" s="102">
        <f t="shared" ref="AP24" si="75">(1+AP26)*AO24</f>
        <v>0.7212674617767334</v>
      </c>
      <c r="AQ24" s="102">
        <f t="shared" ref="AQ24" si="76">(1+AQ26)*AP24</f>
        <v>0.7212674617767334</v>
      </c>
      <c r="AR24" s="102">
        <f t="shared" ref="AR24" si="77">(1+AR26)*AQ24</f>
        <v>0.7212674617767334</v>
      </c>
      <c r="AS24" s="102">
        <f t="shared" ref="AS24" si="78">(1+AS26)*AR24</f>
        <v>0.7212674617767334</v>
      </c>
      <c r="AT24" s="102">
        <f t="shared" ref="AT24" si="79">(1+AT26)*AS24</f>
        <v>0.7212674617767334</v>
      </c>
      <c r="AU24" s="102">
        <f t="shared" ref="AU24" si="80">(1+AU26)*AT24</f>
        <v>0.7212674617767334</v>
      </c>
      <c r="AV24" s="102">
        <f t="shared" ref="AV24" si="81">(1+AV26)*AU24</f>
        <v>0.7212674617767334</v>
      </c>
      <c r="AW24" s="102">
        <f t="shared" ref="AW24" si="82">(1+AW26)*AV24</f>
        <v>0.7212674617767334</v>
      </c>
      <c r="AX24" s="102">
        <f t="shared" ref="AX24" si="83">(1+AX26)*AW24</f>
        <v>0.7212674617767334</v>
      </c>
      <c r="AY24" s="102">
        <f t="shared" ref="AY24" si="84">(1+AY26)*AX24</f>
        <v>0.7212674617767334</v>
      </c>
      <c r="AZ24" s="102">
        <f t="shared" ref="AZ24" si="85">(1+AZ26)*AY24</f>
        <v>0.7212674617767334</v>
      </c>
      <c r="BA24" s="102">
        <f t="shared" ref="BA24" si="86">(1+BA26)*AZ24</f>
        <v>0.7212674617767334</v>
      </c>
      <c r="BB24" s="102">
        <f t="shared" ref="BB24" si="87">(1+BB26)*BA24</f>
        <v>0.7212674617767334</v>
      </c>
      <c r="BC24" s="102">
        <f t="shared" ref="BC24" si="88">(1+BC26)*BB24</f>
        <v>0.7212674617767334</v>
      </c>
      <c r="BD24" s="102">
        <f t="shared" ref="BD24" si="89">(1+BD26)*BC24</f>
        <v>0.7212674617767334</v>
      </c>
      <c r="BE24" s="102">
        <f t="shared" ref="BE24" si="90">(1+BE26)*BD24</f>
        <v>0.7212674617767334</v>
      </c>
      <c r="BF24" s="102">
        <f t="shared" ref="BF24" si="91">(1+BF26)*BE24</f>
        <v>0.7212674617767334</v>
      </c>
      <c r="BG24" s="102">
        <f t="shared" ref="BG24" si="92">(1+BG26)*BF24</f>
        <v>0.7212674617767334</v>
      </c>
      <c r="BH24" s="102">
        <f t="shared" ref="BH24" si="93">(1+BH26)*BG24</f>
        <v>0.7212674617767334</v>
      </c>
      <c r="BI24" s="102">
        <f t="shared" ref="BI24" si="94">(1+BI26)*BH24</f>
        <v>0.7212674617767334</v>
      </c>
      <c r="BJ24" s="102">
        <f t="shared" ref="BJ24" si="95">(1+BJ26)*BI24</f>
        <v>0.7212674617767334</v>
      </c>
      <c r="BK24" s="102">
        <f t="shared" ref="BK24" si="96">(1+BK26)*BJ24</f>
        <v>0.7212674617767334</v>
      </c>
      <c r="BL24" s="102">
        <f t="shared" ref="BL24" si="97">(1+BL26)*BK24</f>
        <v>0.7212674617767334</v>
      </c>
      <c r="BM24" s="102">
        <f t="shared" ref="BM24" si="98">(1+BM26)*BL24</f>
        <v>0.7212674617767334</v>
      </c>
      <c r="BN24" s="102">
        <f t="shared" ref="BN24" si="99">(1+BN26)*BM24</f>
        <v>0.7212674617767334</v>
      </c>
      <c r="BO24" s="102">
        <f t="shared" ref="BO24" si="100">(1+BO26)*BN24</f>
        <v>0.7212674617767334</v>
      </c>
      <c r="BP24" s="102">
        <f t="shared" ref="BP24" si="101">(1+BP26)*BO24</f>
        <v>0.7212674617767334</v>
      </c>
      <c r="BQ24" s="102">
        <f t="shared" ref="BQ24" si="102">(1+BQ26)*BP24</f>
        <v>0.7212674617767334</v>
      </c>
      <c r="BR24" s="102">
        <f t="shared" ref="BR24" si="103">(1+BR26)*BQ24</f>
        <v>0.7212674617767334</v>
      </c>
      <c r="BS24" s="102">
        <f t="shared" ref="BS24" si="104">(1+BS26)*BR24</f>
        <v>0.7212674617767334</v>
      </c>
      <c r="BT24" s="102">
        <f t="shared" ref="BT24" si="105">(1+BT26)*BS24</f>
        <v>0.7212674617767334</v>
      </c>
      <c r="BU24" s="102">
        <f t="shared" ref="BU24" si="106">(1+BU26)*BT24</f>
        <v>0.7212674617767334</v>
      </c>
      <c r="BV24" s="102">
        <f t="shared" ref="BV24" si="107">(1+BV26)*BU24</f>
        <v>0.7212674617767334</v>
      </c>
      <c r="BW24" s="102">
        <f t="shared" ref="BW24" si="108">(1+BW26)*BV24</f>
        <v>0.7212674617767334</v>
      </c>
      <c r="BX24" s="102">
        <f t="shared" ref="BX24" si="109">(1+BX26)*BW24</f>
        <v>0.7212674617767334</v>
      </c>
      <c r="BY24" s="102">
        <f t="shared" ref="BY24" si="110">(1+BY26)*BX24</f>
        <v>0.7212674617767334</v>
      </c>
      <c r="BZ24" s="102">
        <f t="shared" ref="BZ24" si="111">(1+BZ26)*BY24</f>
        <v>0.7212674617767334</v>
      </c>
      <c r="CA24" s="102">
        <f t="shared" ref="CA24" si="112">(1+CA26)*BZ24</f>
        <v>0.7212674617767334</v>
      </c>
      <c r="CB24" s="102">
        <f t="shared" ref="CB24" si="113">(1+CB26)*CA24</f>
        <v>0.7212674617767334</v>
      </c>
      <c r="CC24" s="102">
        <f t="shared" ref="CC24" si="114">(1+CC26)*CB24</f>
        <v>0.7212674617767334</v>
      </c>
      <c r="CD24" s="102">
        <f t="shared" ref="CD24" si="115">(1+CD26)*CC24</f>
        <v>0.7212674617767334</v>
      </c>
      <c r="CE24" s="102" t="e">
        <f t="shared" ref="CE24" si="116">(1+CE26)*CD24</f>
        <v>#VALUE!</v>
      </c>
    </row>
    <row r="25" spans="1:83">
      <c r="B25" s="1"/>
      <c r="C25" s="44" t="s">
        <v>758</v>
      </c>
      <c r="D25" s="276" t="s">
        <v>777</v>
      </c>
      <c r="E25" s="108">
        <f>((1+F23)*(1+F21)-(1-$E$1))*E28/(E17/E24)</f>
        <v>0.14559075963859927</v>
      </c>
      <c r="F25" s="108">
        <f>((1+G23)*(1+G21)-(1-$E$1))*F28/(F17/F24)</f>
        <v>0.16209478133989608</v>
      </c>
      <c r="G25" s="108">
        <f t="shared" ref="G25:AK25" si="117">((1+H23)*(1+H21)-(1-$E$1))*G28/(G17/G24)</f>
        <v>0.1806207679360767</v>
      </c>
      <c r="H25" s="108">
        <f t="shared" si="117"/>
        <v>0.20217309107722001</v>
      </c>
      <c r="I25" s="108">
        <f t="shared" si="117"/>
        <v>0.22630991850334575</v>
      </c>
      <c r="J25" s="108">
        <f t="shared" si="117"/>
        <v>0.25254389083157014</v>
      </c>
      <c r="K25" s="108">
        <f t="shared" si="117"/>
        <v>0.28179753356207854</v>
      </c>
      <c r="L25" s="108">
        <f t="shared" si="117"/>
        <v>0.3176999020646622</v>
      </c>
      <c r="M25" s="108">
        <f t="shared" si="117"/>
        <v>0.36311889303732237</v>
      </c>
      <c r="N25" s="108">
        <f t="shared" si="117"/>
        <v>0.42152296414779905</v>
      </c>
      <c r="O25" s="108">
        <f t="shared" si="117"/>
        <v>0.49059770636843852</v>
      </c>
      <c r="P25" s="108">
        <f t="shared" si="117"/>
        <v>0.57128680722634873</v>
      </c>
      <c r="Q25" s="108">
        <f t="shared" si="117"/>
        <v>0.66698796832530283</v>
      </c>
      <c r="R25" s="108">
        <f t="shared" si="117"/>
        <v>0.77314160090917172</v>
      </c>
      <c r="S25" s="108">
        <f t="shared" si="117"/>
        <v>0.89745167750715849</v>
      </c>
      <c r="T25" s="108">
        <f t="shared" si="117"/>
        <v>1.0454270786074678</v>
      </c>
      <c r="U25" s="108">
        <f t="shared" si="117"/>
        <v>1.2172450134155759</v>
      </c>
      <c r="V25" s="108">
        <f t="shared" si="117"/>
        <v>1.4172401460927284</v>
      </c>
      <c r="W25" s="108">
        <f t="shared" si="117"/>
        <v>1.651283887675141</v>
      </c>
      <c r="X25" s="108">
        <f t="shared" si="117"/>
        <v>1.9222559473719485</v>
      </c>
      <c r="Y25" s="108">
        <f t="shared" si="117"/>
        <v>2.2339005018819376</v>
      </c>
      <c r="Z25" s="108">
        <f t="shared" si="117"/>
        <v>2.5889608366057564</v>
      </c>
      <c r="AA25" s="108">
        <f t="shared" si="117"/>
        <v>2.9957134662932239</v>
      </c>
      <c r="AB25" s="108">
        <f t="shared" si="117"/>
        <v>3.4595301351616601</v>
      </c>
      <c r="AC25" s="108">
        <f t="shared" si="117"/>
        <v>3.9921644703879036</v>
      </c>
      <c r="AD25" s="108">
        <f t="shared" si="117"/>
        <v>4.6135909527343237</v>
      </c>
      <c r="AE25" s="108">
        <f t="shared" si="117"/>
        <v>5.3410308236548314</v>
      </c>
      <c r="AF25" s="108">
        <f t="shared" si="117"/>
        <v>6.197031551878994</v>
      </c>
      <c r="AG25" s="108">
        <f t="shared" si="117"/>
        <v>7.2004661139707862</v>
      </c>
      <c r="AH25" s="108">
        <f t="shared" si="117"/>
        <v>8.3874594180626545</v>
      </c>
      <c r="AI25" s="108">
        <f t="shared" si="117"/>
        <v>9.7961908372822624</v>
      </c>
      <c r="AJ25" s="108">
        <f t="shared" si="117"/>
        <v>11.488033123173764</v>
      </c>
      <c r="AK25" s="108">
        <f t="shared" si="117"/>
        <v>13.496813259982929</v>
      </c>
      <c r="AL25" s="108">
        <f t="shared" ref="AL25" si="118">((1+AM23)*(1+AM21)-(1-$E$1))*AL28/(AL17/AL24)</f>
        <v>15.850026536024503</v>
      </c>
      <c r="AM25" s="108">
        <f t="shared" ref="AM25" si="119">((1+AN23)*(1+AN21)-(1-$E$1))*AM28/(AM17/AM24)</f>
        <v>18.631692813571249</v>
      </c>
      <c r="AN25" s="108">
        <f t="shared" ref="AN25" si="120">((1+AO23)*(1+AO21)-(1-$E$1))*AN28/(AN17/AN24)</f>
        <v>21.925953009283358</v>
      </c>
      <c r="AO25" s="108">
        <f t="shared" ref="AO25" si="121">((1+AP23)*(1+AP21)-(1-$E$1))*AO28/(AO17/AO24)</f>
        <v>25.738915177196461</v>
      </c>
      <c r="AP25" s="108">
        <f t="shared" ref="AP25" si="122">((1+AQ23)*(1+AQ21)-(1-$E$1))*AP28/(AP17/AP24)</f>
        <v>30.061299108433605</v>
      </c>
      <c r="AQ25" s="108">
        <f t="shared" ref="AQ25" si="123">((1+AR23)*(1+AR21)-(1-$E$1))*AQ28/(AQ17/AQ24)</f>
        <v>35.039446363495713</v>
      </c>
      <c r="AR25" s="108">
        <f t="shared" ref="AR25" si="124">((1+AS23)*(1+AS21)-(1-$E$1))*AR28/(AR17/AR24)</f>
        <v>40.995305370640828</v>
      </c>
      <c r="AS25" s="108">
        <f t="shared" ref="AS25" si="125">((1+AT23)*(1+AT21)-(1-$E$1))*AS28/(AS17/AS24)</f>
        <v>48.306713115810332</v>
      </c>
      <c r="AT25" s="108">
        <f t="shared" ref="AT25" si="126">((1+AU23)*(1+AU21)-(1-$E$1))*AT28/(AT17/AT24)</f>
        <v>56.893475180923083</v>
      </c>
      <c r="AU25" s="108">
        <f t="shared" ref="AU25" si="127">((1+AV23)*(1+AV21)-(1-$E$1))*AU28/(AU17/AU24)</f>
        <v>66.739548215295358</v>
      </c>
      <c r="AV25" s="108">
        <f t="shared" ref="AV25" si="128">((1+AW23)*(1+AW21)-(1-$E$1))*AV28/(AV17/AV24)</f>
        <v>78.379777200707721</v>
      </c>
      <c r="AW25" s="108">
        <f t="shared" ref="AW25" si="129">((1+AX23)*(1+AX21)-(1-$E$1))*AW28/(AW17/AW24)</f>
        <v>92.237070685507135</v>
      </c>
      <c r="AX25" s="108">
        <f t="shared" ref="AX25" si="130">((1+AY23)*(1+AY21)-(1-$E$1))*AX28/(AX17/AX24)</f>
        <v>108.75600732151517</v>
      </c>
      <c r="AY25" s="108">
        <f t="shared" ref="AY25" si="131">((1+AZ23)*(1+AZ21)-(1-$E$1))*AY28/(AY17/AY24)</f>
        <v>129.00147484497617</v>
      </c>
      <c r="AZ25" s="108">
        <f t="shared" ref="AZ25" si="132">((1+BA23)*(1+BA21)-(1-$E$1))*AZ28/(AZ17/AZ24)</f>
        <v>153.13426634681434</v>
      </c>
      <c r="BA25" s="108">
        <f t="shared" ref="BA25" si="133">((1+BB23)*(1+BB21)-(1-$E$1))*BA28/(BA17/BA24)</f>
        <v>181.33334633677853</v>
      </c>
      <c r="BB25" s="108">
        <f t="shared" ref="BB25" si="134">((1+BC23)*(1+BC21)-(1-$E$1))*BB28/(BB17/BB24)</f>
        <v>214.91246777794797</v>
      </c>
      <c r="BC25" s="108">
        <f t="shared" ref="BC25" si="135">((1+BD23)*(1+BD21)-(1-$E$1))*BC28/(BC17/BC24)</f>
        <v>255.78954132352627</v>
      </c>
      <c r="BD25" s="108">
        <f t="shared" ref="BD25" si="136">((1+BE23)*(1+BE21)-(1-$E$1))*BD28/(BD17/BD24)</f>
        <v>305.76088957468488</v>
      </c>
      <c r="BE25" s="108">
        <f t="shared" ref="BE25" si="137">((1+BF23)*(1+BF21)-(1-$E$1))*BE28/(BE17/BE24)</f>
        <v>365.59360608088741</v>
      </c>
      <c r="BF25" s="108">
        <f t="shared" ref="BF25" si="138">((1+BG23)*(1+BG21)-(1-$E$1))*BF28/(BF17/BF24)</f>
        <v>437.22038718798791</v>
      </c>
      <c r="BG25" s="108">
        <f t="shared" ref="BG25" si="139">((1+BH23)*(1+BH21)-(1-$E$1))*BG28/(BG17/BG24)</f>
        <v>522.95234897719661</v>
      </c>
      <c r="BH25" s="108">
        <f t="shared" ref="BH25" si="140">((1+BI23)*(1+BI21)-(1-$E$1))*BH28/(BH17/BH24)</f>
        <v>625.56964417626489</v>
      </c>
      <c r="BI25" s="108">
        <f t="shared" ref="BI25" si="141">((1+BJ23)*(1+BJ21)-(1-$E$1))*BI28/(BI17/BI24)</f>
        <v>747.88879178053639</v>
      </c>
      <c r="BJ25" s="108">
        <f t="shared" ref="BJ25" si="142">((1+BK23)*(1+BK21)-(1-$E$1))*BJ28/(BJ17/BJ24)</f>
        <v>888.97800912848186</v>
      </c>
      <c r="BK25" s="108">
        <f t="shared" ref="BK25" si="143">((1+BL23)*(1+BL21)-(1-$E$1))*BK28/(BK17/BK24)</f>
        <v>1045.9086538300558</v>
      </c>
      <c r="BL25" s="108">
        <f t="shared" ref="BL25" si="144">((1+BM23)*(1+BM21)-(1-$E$1))*BL28/(BL17/BL24)</f>
        <v>1213.7607987593981</v>
      </c>
      <c r="BM25" s="108">
        <f t="shared" ref="BM25" si="145">((1+BN23)*(1+BN21)-(1-$E$1))*BM28/(BM17/BM24)</f>
        <v>1407.5099972019664</v>
      </c>
      <c r="BN25" s="108">
        <f t="shared" ref="BN25" si="146">((1+BO23)*(1+BO21)-(1-$E$1))*BN28/(BN17/BN24)</f>
        <v>1635.384466067597</v>
      </c>
      <c r="BO25" s="108">
        <f t="shared" ref="BO25" si="147">((1+BP23)*(1+BP21)-(1-$E$1))*BO28/(BO17/BO24)</f>
        <v>1899.4998853785175</v>
      </c>
      <c r="BP25" s="108">
        <f t="shared" ref="BP25" si="148">((1+BQ23)*(1+BQ21)-(1-$E$1))*BP28/(BP17/BP24)</f>
        <v>2226.1420065513357</v>
      </c>
      <c r="BQ25" s="108">
        <f t="shared" ref="BQ25" si="149">((1+BR23)*(1+BR21)-(1-$E$1))*BQ28/(BQ17/BQ24)</f>
        <v>2613.7897422419569</v>
      </c>
      <c r="BR25" s="108">
        <f t="shared" ref="BR25" si="150">((1+BS23)*(1+BS21)-(1-$E$1))*BR28/(BR17/BR24)</f>
        <v>3072.2658509848948</v>
      </c>
      <c r="BS25" s="108">
        <f t="shared" ref="BS25" si="151">((1+BT23)*(1+BT21)-(1-$E$1))*BS28/(BS17/BS24)</f>
        <v>3620.470183994179</v>
      </c>
      <c r="BT25" s="108">
        <f t="shared" ref="BT25" si="152">((1+BU23)*(1+BU21)-(1-$E$1))*BT28/(BT17/BT24)</f>
        <v>4267.7917888149032</v>
      </c>
      <c r="BU25" s="108">
        <f t="shared" ref="BU25" si="153">((1+BV23)*(1+BV21)-(1-$E$1))*BU28/(BU17/BU24)</f>
        <v>5027.6692270042204</v>
      </c>
      <c r="BV25" s="108">
        <f t="shared" ref="BV25" si="154">((1+BW23)*(1+BW21)-(1-$E$1))*BV28/(BV17/BV24)</f>
        <v>5931.0354688229327</v>
      </c>
      <c r="BW25" s="108">
        <f t="shared" ref="BW25" si="155">((1+BX23)*(1+BX21)-(1-$E$1))*BW28/(BW17/BW24)</f>
        <v>6997.8989592436519</v>
      </c>
      <c r="BX25" s="108">
        <f t="shared" ref="BX25" si="156">((1+BY23)*(1+BY21)-(1-$E$1))*BX28/(BX17/BX24)</f>
        <v>8270.0273854096922</v>
      </c>
      <c r="BY25" s="108">
        <f t="shared" ref="BY25" si="157">((1+BZ23)*(1+BZ21)-(1-$E$1))*BY28/(BY17/BY24)</f>
        <v>9783.3893872777426</v>
      </c>
      <c r="BZ25" s="108">
        <f t="shared" ref="BZ25" si="158">((1+CA23)*(1+CA21)-(1-$E$1))*BZ28/(BZ17/BZ24)</f>
        <v>11580.981422534011</v>
      </c>
      <c r="CA25" s="108">
        <f t="shared" ref="CA25" si="159">((1+CB23)*(1+CB21)-(1-$E$1))*CA28/(CA17/CA24)</f>
        <v>13732.148581697833</v>
      </c>
      <c r="CB25" s="108">
        <f t="shared" ref="CB25" si="160">((1+CC23)*(1+CC21)-(1-$E$1))*CB28/(CB17/CB24)</f>
        <v>16285.817499825533</v>
      </c>
      <c r="CC25" s="108">
        <f t="shared" ref="CC25" si="161">((1+CD23)*(1+CD21)-(1-$E$1))*CC28/(CC17/CC24)</f>
        <v>19332.933143103681</v>
      </c>
      <c r="CD25" s="108" t="e">
        <f t="shared" ref="CD25" si="162">((1+CE23)*(1+CE21)-(1-$E$1))*CD28/(CD17/CD24)</f>
        <v>#VALUE!</v>
      </c>
      <c r="CE25" s="108" t="e">
        <f>((1+#REF!)*(1+#REF!)-(1-$E$1))*CE28/(CE17/CE24)</f>
        <v>#REF!</v>
      </c>
    </row>
    <row r="26" spans="1:83">
      <c r="A26" s="39" t="s">
        <v>489</v>
      </c>
      <c r="B26" s="1"/>
      <c r="C26" s="277" t="s">
        <v>749</v>
      </c>
      <c r="D26" s="276" t="s">
        <v>761</v>
      </c>
      <c r="E26" s="102"/>
      <c r="F26" s="102">
        <f>((1-$E$1)+(E17/E24)*E25/E28)/(1+F29)-1</f>
        <v>0</v>
      </c>
      <c r="G26" s="102">
        <f t="shared" ref="G26:AK26" si="163">((1-$E$1)+(F17/F24)*F25/F28)/(1+G29)-1</f>
        <v>0</v>
      </c>
      <c r="H26" s="102">
        <f t="shared" si="163"/>
        <v>0</v>
      </c>
      <c r="I26" s="102">
        <f t="shared" si="163"/>
        <v>0</v>
      </c>
      <c r="J26" s="102">
        <f t="shared" si="163"/>
        <v>0</v>
      </c>
      <c r="K26" s="102">
        <f t="shared" si="163"/>
        <v>0</v>
      </c>
      <c r="L26" s="102">
        <f t="shared" si="163"/>
        <v>0</v>
      </c>
      <c r="M26" s="102">
        <f t="shared" si="163"/>
        <v>0</v>
      </c>
      <c r="N26" s="102">
        <f t="shared" si="163"/>
        <v>0</v>
      </c>
      <c r="O26" s="102">
        <f t="shared" si="163"/>
        <v>0</v>
      </c>
      <c r="P26" s="102">
        <f t="shared" si="163"/>
        <v>0</v>
      </c>
      <c r="Q26" s="102">
        <f t="shared" si="163"/>
        <v>0</v>
      </c>
      <c r="R26" s="102">
        <f t="shared" si="163"/>
        <v>0</v>
      </c>
      <c r="S26" s="102">
        <f t="shared" si="163"/>
        <v>0</v>
      </c>
      <c r="T26" s="102">
        <f t="shared" si="163"/>
        <v>0</v>
      </c>
      <c r="U26" s="102">
        <f t="shared" si="163"/>
        <v>0</v>
      </c>
      <c r="V26" s="102">
        <f t="shared" si="163"/>
        <v>0</v>
      </c>
      <c r="W26" s="102">
        <f t="shared" si="163"/>
        <v>0</v>
      </c>
      <c r="X26" s="102">
        <f t="shared" si="163"/>
        <v>0</v>
      </c>
      <c r="Y26" s="102">
        <f t="shared" si="163"/>
        <v>0</v>
      </c>
      <c r="Z26" s="102">
        <f t="shared" si="163"/>
        <v>0</v>
      </c>
      <c r="AA26" s="102">
        <f t="shared" si="163"/>
        <v>0</v>
      </c>
      <c r="AB26" s="102">
        <f t="shared" si="163"/>
        <v>0</v>
      </c>
      <c r="AC26" s="102">
        <f t="shared" si="163"/>
        <v>0</v>
      </c>
      <c r="AD26" s="102">
        <f t="shared" si="163"/>
        <v>0</v>
      </c>
      <c r="AE26" s="102">
        <f t="shared" si="163"/>
        <v>0</v>
      </c>
      <c r="AF26" s="102">
        <f t="shared" si="163"/>
        <v>0</v>
      </c>
      <c r="AG26" s="102">
        <f t="shared" si="163"/>
        <v>0</v>
      </c>
      <c r="AH26" s="102">
        <f t="shared" si="163"/>
        <v>0</v>
      </c>
      <c r="AI26" s="102">
        <f t="shared" si="163"/>
        <v>0</v>
      </c>
      <c r="AJ26" s="102">
        <f t="shared" si="163"/>
        <v>0</v>
      </c>
      <c r="AK26" s="102">
        <f t="shared" si="163"/>
        <v>0</v>
      </c>
      <c r="AL26" s="102">
        <f t="shared" ref="AL26" si="164">((1-$E$1)+(AK17/AK24)*AK25/AK28)/(1+AL29)-1</f>
        <v>0</v>
      </c>
      <c r="AM26" s="102">
        <f t="shared" ref="AM26" si="165">((1-$E$1)+(AL17/AL24)*AL25/AL28)/(1+AM29)-1</f>
        <v>0</v>
      </c>
      <c r="AN26" s="102">
        <f t="shared" ref="AN26" si="166">((1-$E$1)+(AM17/AM24)*AM25/AM28)/(1+AN29)-1</f>
        <v>0</v>
      </c>
      <c r="AO26" s="102">
        <f t="shared" ref="AO26" si="167">((1-$E$1)+(AN17/AN24)*AN25/AN28)/(1+AO29)-1</f>
        <v>0</v>
      </c>
      <c r="AP26" s="102">
        <f t="shared" ref="AP26" si="168">((1-$E$1)+(AO17/AO24)*AO25/AO28)/(1+AP29)-1</f>
        <v>0</v>
      </c>
      <c r="AQ26" s="102">
        <f t="shared" ref="AQ26" si="169">((1-$E$1)+(AP17/AP24)*AP25/AP28)/(1+AQ29)-1</f>
        <v>0</v>
      </c>
      <c r="AR26" s="102">
        <f t="shared" ref="AR26" si="170">((1-$E$1)+(AQ17/AQ24)*AQ25/AQ28)/(1+AR29)-1</f>
        <v>0</v>
      </c>
      <c r="AS26" s="102">
        <f t="shared" ref="AS26" si="171">((1-$E$1)+(AR17/AR24)*AR25/AR28)/(1+AS29)-1</f>
        <v>0</v>
      </c>
      <c r="AT26" s="102">
        <f t="shared" ref="AT26" si="172">((1-$E$1)+(AS17/AS24)*AS25/AS28)/(1+AT29)-1</f>
        <v>0</v>
      </c>
      <c r="AU26" s="102">
        <f t="shared" ref="AU26" si="173">((1-$E$1)+(AT17/AT24)*AT25/AT28)/(1+AU29)-1</f>
        <v>0</v>
      </c>
      <c r="AV26" s="102">
        <f t="shared" ref="AV26" si="174">((1-$E$1)+(AU17/AU24)*AU25/AU28)/(1+AV29)-1</f>
        <v>0</v>
      </c>
      <c r="AW26" s="102">
        <f t="shared" ref="AW26" si="175">((1-$E$1)+(AV17/AV24)*AV25/AV28)/(1+AW29)-1</f>
        <v>0</v>
      </c>
      <c r="AX26" s="102">
        <f t="shared" ref="AX26" si="176">((1-$E$1)+(AW17/AW24)*AW25/AW28)/(1+AX29)-1</f>
        <v>0</v>
      </c>
      <c r="AY26" s="102">
        <f t="shared" ref="AY26" si="177">((1-$E$1)+(AX17/AX24)*AX25/AX28)/(1+AY29)-1</f>
        <v>0</v>
      </c>
      <c r="AZ26" s="102">
        <f t="shared" ref="AZ26" si="178">((1-$E$1)+(AY17/AY24)*AY25/AY28)/(1+AZ29)-1</f>
        <v>0</v>
      </c>
      <c r="BA26" s="102">
        <f t="shared" ref="BA26" si="179">((1-$E$1)+(AZ17/AZ24)*AZ25/AZ28)/(1+BA29)-1</f>
        <v>0</v>
      </c>
      <c r="BB26" s="102">
        <f t="shared" ref="BB26" si="180">((1-$E$1)+(BA17/BA24)*BA25/BA28)/(1+BB29)-1</f>
        <v>0</v>
      </c>
      <c r="BC26" s="102">
        <f t="shared" ref="BC26" si="181">((1-$E$1)+(BB17/BB24)*BB25/BB28)/(1+BC29)-1</f>
        <v>0</v>
      </c>
      <c r="BD26" s="102">
        <f t="shared" ref="BD26" si="182">((1-$E$1)+(BC17/BC24)*BC25/BC28)/(1+BD29)-1</f>
        <v>0</v>
      </c>
      <c r="BE26" s="102">
        <f t="shared" ref="BE26" si="183">((1-$E$1)+(BD17/BD24)*BD25/BD28)/(1+BE29)-1</f>
        <v>0</v>
      </c>
      <c r="BF26" s="102">
        <f t="shared" ref="BF26" si="184">((1-$E$1)+(BE17/BE24)*BE25/BE28)/(1+BF29)-1</f>
        <v>0</v>
      </c>
      <c r="BG26" s="102">
        <f t="shared" ref="BG26" si="185">((1-$E$1)+(BF17/BF24)*BF25/BF28)/(1+BG29)-1</f>
        <v>0</v>
      </c>
      <c r="BH26" s="102">
        <f t="shared" ref="BH26" si="186">((1-$E$1)+(BG17/BG24)*BG25/BG28)/(1+BH29)-1</f>
        <v>0</v>
      </c>
      <c r="BI26" s="102">
        <f t="shared" ref="BI26" si="187">((1-$E$1)+(BH17/BH24)*BH25/BH28)/(1+BI29)-1</f>
        <v>0</v>
      </c>
      <c r="BJ26" s="102">
        <f t="shared" ref="BJ26" si="188">((1-$E$1)+(BI17/BI24)*BI25/BI28)/(1+BJ29)-1</f>
        <v>0</v>
      </c>
      <c r="BK26" s="102">
        <f t="shared" ref="BK26" si="189">((1-$E$1)+(BJ17/BJ24)*BJ25/BJ28)/(1+BK29)-1</f>
        <v>0</v>
      </c>
      <c r="BL26" s="102">
        <f t="shared" ref="BL26" si="190">((1-$E$1)+(BK17/BK24)*BK25/BK28)/(1+BL29)-1</f>
        <v>0</v>
      </c>
      <c r="BM26" s="102">
        <f t="shared" ref="BM26" si="191">((1-$E$1)+(BL17/BL24)*BL25/BL28)/(1+BM29)-1</f>
        <v>0</v>
      </c>
      <c r="BN26" s="102">
        <f t="shared" ref="BN26" si="192">((1-$E$1)+(BM17/BM24)*BM25/BM28)/(1+BN29)-1</f>
        <v>0</v>
      </c>
      <c r="BO26" s="102">
        <f t="shared" ref="BO26" si="193">((1-$E$1)+(BN17/BN24)*BN25/BN28)/(1+BO29)-1</f>
        <v>0</v>
      </c>
      <c r="BP26" s="102">
        <f t="shared" ref="BP26" si="194">((1-$E$1)+(BO17/BO24)*BO25/BO28)/(1+BP29)-1</f>
        <v>0</v>
      </c>
      <c r="BQ26" s="102">
        <f t="shared" ref="BQ26" si="195">((1-$E$1)+(BP17/BP24)*BP25/BP28)/(1+BQ29)-1</f>
        <v>0</v>
      </c>
      <c r="BR26" s="102">
        <f t="shared" ref="BR26" si="196">((1-$E$1)+(BQ17/BQ24)*BQ25/BQ28)/(1+BR29)-1</f>
        <v>0</v>
      </c>
      <c r="BS26" s="102">
        <f t="shared" ref="BS26" si="197">((1-$E$1)+(BR17/BR24)*BR25/BR28)/(1+BS29)-1</f>
        <v>0</v>
      </c>
      <c r="BT26" s="102">
        <f t="shared" ref="BT26" si="198">((1-$E$1)+(BS17/BS24)*BS25/BS28)/(1+BT29)-1</f>
        <v>0</v>
      </c>
      <c r="BU26" s="102">
        <f t="shared" ref="BU26" si="199">((1-$E$1)+(BT17/BT24)*BT25/BT28)/(1+BU29)-1</f>
        <v>0</v>
      </c>
      <c r="BV26" s="102">
        <f t="shared" ref="BV26" si="200">((1-$E$1)+(BU17/BU24)*BU25/BU28)/(1+BV29)-1</f>
        <v>0</v>
      </c>
      <c r="BW26" s="102">
        <f t="shared" ref="BW26" si="201">((1-$E$1)+(BV17/BV24)*BV25/BV28)/(1+BW29)-1</f>
        <v>0</v>
      </c>
      <c r="BX26" s="102">
        <f t="shared" ref="BX26" si="202">((1-$E$1)+(BW17/BW24)*BW25/BW28)/(1+BX29)-1</f>
        <v>0</v>
      </c>
      <c r="BY26" s="102">
        <f t="shared" ref="BY26" si="203">((1-$E$1)+(BX17/BX24)*BX25/BX28)/(1+BY29)-1</f>
        <v>0</v>
      </c>
      <c r="BZ26" s="102">
        <f t="shared" ref="BZ26" si="204">((1-$E$1)+(BY17/BY24)*BY25/BY28)/(1+BZ29)-1</f>
        <v>0</v>
      </c>
      <c r="CA26" s="102">
        <f t="shared" ref="CA26" si="205">((1-$E$1)+(BZ17/BZ24)*BZ25/BZ28)/(1+CA29)-1</f>
        <v>0</v>
      </c>
      <c r="CB26" s="102">
        <f t="shared" ref="CB26" si="206">((1-$E$1)+(CA17/CA24)*CA25/CA28)/(1+CB29)-1</f>
        <v>0</v>
      </c>
      <c r="CC26" s="102">
        <f t="shared" ref="CC26" si="207">((1-$E$1)+(CB17/CB24)*CB25/CB28)/(1+CC29)-1</f>
        <v>0</v>
      </c>
      <c r="CD26" s="102">
        <f t="shared" ref="CD26" si="208">((1-$E$1)+(CC17/CC24)*CC25/CC28)/(1+CD29)-1</f>
        <v>0</v>
      </c>
      <c r="CE26" s="102" t="e">
        <f t="shared" ref="CE26" si="209">((1-$E$1)+(CD17/CD24)*CD25/CD28)/(1+CE29)-1</f>
        <v>#VALUE!</v>
      </c>
    </row>
    <row r="27" spans="1:83">
      <c r="B27" s="1"/>
      <c r="C27" s="45" t="s">
        <v>774</v>
      </c>
      <c r="D27" s="276" t="s">
        <v>752</v>
      </c>
      <c r="E27" s="102">
        <f>InputDataA_GeneralAssumptions!J24</f>
        <v>2.6847509250044794</v>
      </c>
      <c r="F27" s="102">
        <f>E27*(1+F22)/(1+F20)</f>
        <v>2.6556494735430971</v>
      </c>
      <c r="G27" s="102">
        <f t="shared" ref="G27:AK27" si="210">F27*(1+G22)/(1+G20)</f>
        <v>2.6284908536503706</v>
      </c>
      <c r="H27" s="102">
        <f t="shared" si="210"/>
        <v>2.6031453606444157</v>
      </c>
      <c r="I27" s="102">
        <f t="shared" si="210"/>
        <v>2.5794919490111181</v>
      </c>
      <c r="J27" s="102">
        <f t="shared" si="210"/>
        <v>2.5574176543125393</v>
      </c>
      <c r="K27" s="102">
        <f t="shared" si="210"/>
        <v>2.5368170536890866</v>
      </c>
      <c r="L27" s="102">
        <f t="shared" si="210"/>
        <v>2.5175917623789035</v>
      </c>
      <c r="M27" s="102">
        <f t="shared" si="210"/>
        <v>2.4996499638499508</v>
      </c>
      <c r="N27" s="102">
        <f t="shared" si="210"/>
        <v>2.4829059713007715</v>
      </c>
      <c r="O27" s="102">
        <f t="shared" si="210"/>
        <v>2.467279818435741</v>
      </c>
      <c r="P27" s="102">
        <f t="shared" si="210"/>
        <v>2.4526968775604319</v>
      </c>
      <c r="Q27" s="102">
        <f t="shared" si="210"/>
        <v>2.4390875031731718</v>
      </c>
      <c r="R27" s="102">
        <f t="shared" si="210"/>
        <v>2.4263866993506582</v>
      </c>
      <c r="S27" s="102">
        <f t="shared" si="210"/>
        <v>2.4145338093391251</v>
      </c>
      <c r="T27" s="102">
        <f t="shared" si="210"/>
        <v>2.4034722258686001</v>
      </c>
      <c r="U27" s="102">
        <f t="shared" si="210"/>
        <v>2.3931491208067674</v>
      </c>
      <c r="V27" s="102">
        <f t="shared" si="210"/>
        <v>2.3835151928613163</v>
      </c>
      <c r="W27" s="102">
        <f t="shared" si="210"/>
        <v>2.3745244321258379</v>
      </c>
      <c r="X27" s="102">
        <f t="shared" si="210"/>
        <v>2.3661339003447908</v>
      </c>
      <c r="Y27" s="102">
        <f t="shared" si="210"/>
        <v>2.3583035258481209</v>
      </c>
      <c r="Z27" s="102">
        <f t="shared" si="210"/>
        <v>2.3509959121761721</v>
      </c>
      <c r="AA27" s="102">
        <f t="shared" si="210"/>
        <v>2.3441761594809245</v>
      </c>
      <c r="AB27" s="102">
        <f t="shared" si="210"/>
        <v>2.3378116978506034</v>
      </c>
      <c r="AC27" s="102">
        <f t="shared" si="210"/>
        <v>2.3318721317616364</v>
      </c>
      <c r="AD27" s="102">
        <f t="shared" si="210"/>
        <v>2.3263290949151054</v>
      </c>
      <c r="AE27" s="102">
        <f t="shared" si="210"/>
        <v>2.321156114764404</v>
      </c>
      <c r="AF27" s="102">
        <f t="shared" si="210"/>
        <v>2.3163284860871216</v>
      </c>
      <c r="AG27" s="102">
        <f t="shared" si="210"/>
        <v>2.3118231529973441</v>
      </c>
      <c r="AH27" s="102">
        <f t="shared" si="210"/>
        <v>2.3076185988348894</v>
      </c>
      <c r="AI27" s="102">
        <f t="shared" si="210"/>
        <v>2.3036947434056163</v>
      </c>
      <c r="AJ27" s="102">
        <f t="shared" si="210"/>
        <v>2.3000328470820239</v>
      </c>
      <c r="AK27" s="102">
        <f t="shared" si="210"/>
        <v>2.2966154213061656</v>
      </c>
      <c r="AL27" s="102">
        <f t="shared" ref="AL27" si="211">AK27*(1+AL22)/(1+AL20)</f>
        <v>2.2934261450674422</v>
      </c>
      <c r="AM27" s="102">
        <f t="shared" ref="AM27" si="212">AL27*(1+AM22)/(1+AM20)</f>
        <v>2.2904497869563931</v>
      </c>
      <c r="AN27" s="102">
        <f t="shared" ref="AN27" si="213">AM27*(1+AN22)/(1+AN20)</f>
        <v>2.287672132422224</v>
      </c>
      <c r="AO27" s="102">
        <f t="shared" ref="AO27" si="214">AN27*(1+AO22)/(1+AO20)</f>
        <v>2.2850799158866701</v>
      </c>
      <c r="AP27" s="102">
        <f t="shared" ref="AP27" si="215">AO27*(1+AP22)/(1+AP20)</f>
        <v>2.2826607573899822</v>
      </c>
      <c r="AQ27" s="102">
        <f t="shared" ref="AQ27" si="216">AP27*(1+AQ22)/(1+AQ20)</f>
        <v>2.2804031034664658</v>
      </c>
      <c r="AR27" s="102">
        <f t="shared" ref="AR27" si="217">AQ27*(1+AR22)/(1+AR20)</f>
        <v>2.2782961719672077</v>
      </c>
      <c r="AS27" s="102">
        <f t="shared" ref="AS27" si="218">AR27*(1+AS22)/(1+AS20)</f>
        <v>2.2763299005664743</v>
      </c>
      <c r="AT27" s="102">
        <f t="shared" ref="AT27" si="219">AS27*(1+AT22)/(1+AT20)</f>
        <v>2.2744948987058522</v>
      </c>
      <c r="AU27" s="102">
        <f t="shared" ref="AU27" si="220">AT27*(1+AU22)/(1+AU20)</f>
        <v>2.272782402746631</v>
      </c>
      <c r="AV27" s="102">
        <f t="shared" ref="AV27" si="221">AU27*(1+AV22)/(1+AV20)</f>
        <v>2.2711842341162432</v>
      </c>
      <c r="AW27" s="102">
        <f t="shared" ref="AW27" si="222">AV27*(1+AW22)/(1+AW20)</f>
        <v>2.2696927602488737</v>
      </c>
      <c r="AX27" s="102">
        <f t="shared" ref="AX27" si="223">AW27*(1+AX22)/(1+AX20)</f>
        <v>2.2683008581336961</v>
      </c>
      <c r="AY27" s="102">
        <f t="shared" ref="AY27" si="224">AX27*(1+AY22)/(1+AY20)</f>
        <v>2.2670018802966578</v>
      </c>
      <c r="AZ27" s="102">
        <f t="shared" ref="AZ27" si="225">AY27*(1+AZ22)/(1+AZ20)</f>
        <v>2.2657896230533372</v>
      </c>
      <c r="BA27" s="102">
        <f t="shared" ref="BA27" si="226">AZ27*(1+BA22)/(1+BA20)</f>
        <v>2.2646582968812647</v>
      </c>
      <c r="BB27" s="102">
        <f t="shared" ref="BB27" si="227">BA27*(1+BB22)/(1+BB20)</f>
        <v>2.2636024987702057</v>
      </c>
      <c r="BC27" s="102">
        <f t="shared" ref="BC27" si="228">BB27*(1+BC22)/(1+BC20)</f>
        <v>2.2626171864183537</v>
      </c>
      <c r="BD27" s="102">
        <f t="shared" ref="BD27" si="229">BC27*(1+BD22)/(1+BD20)</f>
        <v>2.2616976541512073</v>
      </c>
      <c r="BE27" s="102">
        <f t="shared" ref="BE27" si="230">BD27*(1+BE22)/(1+BE20)</f>
        <v>2.2608395104481116</v>
      </c>
      <c r="BF27" s="102">
        <f t="shared" ref="BF27" si="231">BE27*(1+BF22)/(1+BF20)</f>
        <v>2.2600386569691495</v>
      </c>
      <c r="BG27" s="102">
        <f t="shared" ref="BG27" si="232">BF27*(1+BG22)/(1+BG20)</f>
        <v>2.2592912689822038</v>
      </c>
      <c r="BH27" s="102">
        <f t="shared" ref="BH27" si="233">BG27*(1+BH22)/(1+BH20)</f>
        <v>2.258593777096729</v>
      </c>
      <c r="BI27" s="102">
        <f t="shared" ref="BI27" si="234">BH27*(1+BI22)/(1+BI20)</f>
        <v>2.257942850216982</v>
      </c>
      <c r="BJ27" s="102">
        <f t="shared" ref="BJ27" si="235">BI27*(1+BJ22)/(1+BJ20)</f>
        <v>2.2573353796333078</v>
      </c>
      <c r="BK27" s="102">
        <f t="shared" ref="BK27" si="236">BJ27*(1+BK22)/(1+BK20)</f>
        <v>2.2567684641755021</v>
      </c>
      <c r="BL27" s="102">
        <f t="shared" ref="BL27" si="237">BK27*(1+BL22)/(1+BL20)</f>
        <v>2.2562393963573468</v>
      </c>
      <c r="BM27" s="102">
        <f t="shared" ref="BM27" si="238">BL27*(1+BM22)/(1+BM20)</f>
        <v>2.2557456494461374</v>
      </c>
      <c r="BN27" s="102">
        <f t="shared" ref="BN27" si="239">BM27*(1+BN22)/(1+BN20)</f>
        <v>2.2552848653954682</v>
      </c>
      <c r="BO27" s="102">
        <f t="shared" ref="BO27" si="240">BN27*(1+BO22)/(1+BO20)</f>
        <v>2.2548548435836224</v>
      </c>
      <c r="BP27" s="102">
        <f t="shared" ref="BP27" si="241">BO27*(1+BP22)/(1+BP20)</f>
        <v>2.254453530303802</v>
      </c>
      <c r="BQ27" s="102">
        <f t="shared" ref="BQ27" si="242">BP27*(1+BQ22)/(1+BQ20)</f>
        <v>2.2540790089559923</v>
      </c>
      <c r="BR27" s="102">
        <f t="shared" ref="BR27" si="243">BQ27*(1+BR22)/(1+BR20)</f>
        <v>2.2537294908936243</v>
      </c>
      <c r="BS27" s="102">
        <f t="shared" ref="BS27" si="244">BR27*(1+BS22)/(1+BS20)</f>
        <v>2.2534033068813217</v>
      </c>
      <c r="BT27" s="102">
        <f t="shared" ref="BT27" si="245">BS27*(1+BT22)/(1+BT20)</f>
        <v>2.253098899122933</v>
      </c>
      <c r="BU27" s="102">
        <f t="shared" ref="BU27" si="246">BT27*(1+BU22)/(1+BU20)</f>
        <v>2.2528148138217778</v>
      </c>
      <c r="BV27" s="102">
        <f t="shared" ref="BV27" si="247">BU27*(1+BV22)/(1+BV20)</f>
        <v>2.2525496942375729</v>
      </c>
      <c r="BW27" s="102">
        <f t="shared" ref="BW27" si="248">BV27*(1+BW22)/(1+BW20)</f>
        <v>2.2523022742068881</v>
      </c>
      <c r="BX27" s="102">
        <f t="shared" ref="BX27" si="249">BW27*(1+BX22)/(1+BX20)</f>
        <v>2.2520713720961765</v>
      </c>
      <c r="BY27" s="102">
        <f t="shared" ref="BY27" si="250">BX27*(1+BY22)/(1+BY20)</f>
        <v>2.2518558851585042</v>
      </c>
      <c r="BZ27" s="102">
        <f t="shared" ref="BZ27" si="251">BY27*(1+BZ22)/(1+BZ20)</f>
        <v>2.2516547842670298</v>
      </c>
      <c r="CA27" s="102">
        <f t="shared" ref="CA27" si="252">BZ27*(1+CA22)/(1+CA20)</f>
        <v>2.2514671090000795</v>
      </c>
      <c r="CB27" s="102">
        <f t="shared" ref="CB27" si="253">CA27*(1+CB22)/(1+CB20)</f>
        <v>2.2512919630543471</v>
      </c>
      <c r="CC27" s="102">
        <f t="shared" ref="CC27" si="254">CB27*(1+CC22)/(1+CC20)</f>
        <v>2.2511285099643117</v>
      </c>
      <c r="CD27" s="102">
        <f t="shared" ref="CD27" si="255">CC27*(1+CD22)/(1+CD20)</f>
        <v>2.2509759691074249</v>
      </c>
      <c r="CE27" s="102" t="e">
        <f t="shared" ref="CE27" si="256">CD27*(1+CE22)/(1+CE20)</f>
        <v>#VALUE!</v>
      </c>
    </row>
    <row r="28" spans="1:83">
      <c r="B28" s="1"/>
      <c r="C28" s="277" t="s">
        <v>729</v>
      </c>
      <c r="D28" s="276" t="s">
        <v>751</v>
      </c>
      <c r="E28" s="102">
        <f>InputDataA_GeneralAssumptions!E24</f>
        <v>0.78204928785562799</v>
      </c>
      <c r="F28" s="102">
        <f>E28*(1+F30)/(1+F20)</f>
        <v>0.88658107790922236</v>
      </c>
      <c r="G28" s="102">
        <f t="shared" ref="G28:AK28" si="257">F28*(1+G30)/(1+G20)</f>
        <v>1.0022111774713605</v>
      </c>
      <c r="H28" s="102">
        <f t="shared" si="257"/>
        <v>1.1303801013357224</v>
      </c>
      <c r="I28" s="102">
        <f t="shared" si="257"/>
        <v>1.2734365880979632</v>
      </c>
      <c r="J28" s="102">
        <f t="shared" si="257"/>
        <v>1.4331887318667496</v>
      </c>
      <c r="K28" s="102">
        <f t="shared" si="257"/>
        <v>1.6108853036377133</v>
      </c>
      <c r="L28" s="102">
        <f t="shared" si="257"/>
        <v>1.8086128051769745</v>
      </c>
      <c r="M28" s="102">
        <f t="shared" si="257"/>
        <v>2.0318869304778255</v>
      </c>
      <c r="N28" s="102">
        <f t="shared" si="257"/>
        <v>2.2887503749563618</v>
      </c>
      <c r="O28" s="102">
        <f t="shared" si="257"/>
        <v>2.5902370978564129</v>
      </c>
      <c r="P28" s="102">
        <f t="shared" si="257"/>
        <v>2.9446091013620497</v>
      </c>
      <c r="Q28" s="102">
        <f t="shared" si="257"/>
        <v>3.3606548721584724</v>
      </c>
      <c r="R28" s="102">
        <f t="shared" si="257"/>
        <v>3.8500500909295967</v>
      </c>
      <c r="S28" s="102">
        <f t="shared" si="257"/>
        <v>4.4194855142304723</v>
      </c>
      <c r="T28" s="102">
        <f t="shared" si="257"/>
        <v>5.08282459542965</v>
      </c>
      <c r="U28" s="102">
        <f t="shared" si="257"/>
        <v>5.8586302079268844</v>
      </c>
      <c r="V28" s="102">
        <f t="shared" si="257"/>
        <v>6.7647592262227638</v>
      </c>
      <c r="W28" s="102">
        <f t="shared" si="257"/>
        <v>7.822437513082483</v>
      </c>
      <c r="X28" s="102">
        <f t="shared" si="257"/>
        <v>9.0575944386573806</v>
      </c>
      <c r="Y28" s="102">
        <f t="shared" si="257"/>
        <v>10.497732021213181</v>
      </c>
      <c r="Z28" s="102">
        <f t="shared" si="257"/>
        <v>12.172690894336052</v>
      </c>
      <c r="AA28" s="102">
        <f t="shared" si="257"/>
        <v>14.113566663696911</v>
      </c>
      <c r="AB28" s="102">
        <f t="shared" si="257"/>
        <v>16.358029545079617</v>
      </c>
      <c r="AC28" s="102">
        <f t="shared" si="257"/>
        <v>18.9471894856934</v>
      </c>
      <c r="AD28" s="102">
        <f t="shared" si="257"/>
        <v>21.931637435321974</v>
      </c>
      <c r="AE28" s="102">
        <f t="shared" si="257"/>
        <v>25.378988502892526</v>
      </c>
      <c r="AF28" s="102">
        <f t="shared" si="257"/>
        <v>29.370399984008685</v>
      </c>
      <c r="AG28" s="102">
        <f t="shared" si="257"/>
        <v>34.005108418587682</v>
      </c>
      <c r="AH28" s="102">
        <f t="shared" si="257"/>
        <v>39.39600212196018</v>
      </c>
      <c r="AI28" s="102">
        <f t="shared" si="257"/>
        <v>45.685746384973157</v>
      </c>
      <c r="AJ28" s="102">
        <f t="shared" si="257"/>
        <v>53.047371835392156</v>
      </c>
      <c r="AK28" s="102">
        <f t="shared" si="257"/>
        <v>61.705384720728503</v>
      </c>
      <c r="AL28" s="102">
        <f t="shared" ref="AL28" si="258">AK28*(1+AL30)/(1+AL20)</f>
        <v>71.906553381756595</v>
      </c>
      <c r="AM28" s="102">
        <f t="shared" ref="AM28" si="259">AL28*(1+AM30)/(1+AM20)</f>
        <v>83.912699733756881</v>
      </c>
      <c r="AN28" s="102">
        <f t="shared" ref="AN28" si="260">AM28*(1+AN30)/(1+AN20)</f>
        <v>98.054936232302026</v>
      </c>
      <c r="AO28" s="102">
        <f t="shared" ref="AO28" si="261">AN28*(1+AO30)/(1+AO20)</f>
        <v>114.73050519572756</v>
      </c>
      <c r="AP28" s="102">
        <f t="shared" ref="AP28" si="262">AO28*(1+AP30)/(1+AP20)</f>
        <v>134.32379195090934</v>
      </c>
      <c r="AQ28" s="102">
        <f t="shared" ref="AQ28" si="263">AP28*(1+AQ30)/(1+AQ20)</f>
        <v>157.19197375642429</v>
      </c>
      <c r="AR28" s="102">
        <f t="shared" ref="AR28" si="264">AQ28*(1+AR30)/(1+AR20)</f>
        <v>183.81759159707252</v>
      </c>
      <c r="AS28" s="102">
        <f t="shared" ref="AS28" si="265">AR28*(1+AS30)/(1+AS20)</f>
        <v>214.97333141786433</v>
      </c>
      <c r="AT28" s="102">
        <f t="shared" ref="AT28" si="266">AS28*(1+AT30)/(1+AT20)</f>
        <v>251.76262734252063</v>
      </c>
      <c r="AU28" s="102">
        <f t="shared" ref="AU28" si="267">AT28*(1+AU30)/(1+AU20)</f>
        <v>295.15874713208342</v>
      </c>
      <c r="AV28" s="102">
        <f t="shared" ref="AV28" si="268">AU28*(1+AV30)/(1+AV20)</f>
        <v>346.07331391074712</v>
      </c>
      <c r="AW28" s="102">
        <f t="shared" ref="AW28" si="269">AV28*(1+AW30)/(1+AW20)</f>
        <v>405.89475750200575</v>
      </c>
      <c r="AX28" s="102">
        <f t="shared" ref="AX28" si="270">AW28*(1+AX30)/(1+AX20)</f>
        <v>476.35693847690322</v>
      </c>
      <c r="AY28" s="102">
        <f t="shared" ref="AY28" si="271">AX28*(1+AY30)/(1+AY20)</f>
        <v>559.5438708598258</v>
      </c>
      <c r="AZ28" s="102">
        <f t="shared" ref="AZ28" si="272">AY28*(1+AZ30)/(1+AZ20)</f>
        <v>658.47617592632707</v>
      </c>
      <c r="BA28" s="102">
        <f t="shared" ref="BA28" si="273">AZ28*(1+BA30)/(1+BA20)</f>
        <v>776.18787134272804</v>
      </c>
      <c r="BB28" s="102">
        <f t="shared" ref="BB28" si="274">BA28*(1+BB30)/(1+BB20)</f>
        <v>915.74340230986093</v>
      </c>
      <c r="BC28" s="102">
        <f t="shared" ref="BC28" si="275">BB28*(1+BC30)/(1+BC20)</f>
        <v>1081.3393631285828</v>
      </c>
      <c r="BD28" s="102">
        <f t="shared" ref="BD28" si="276">BC28*(1+BD30)/(1+BD20)</f>
        <v>1278.8382510265699</v>
      </c>
      <c r="BE28" s="102">
        <f t="shared" ref="BE28" si="277">BD28*(1+BE30)/(1+BE20)</f>
        <v>1515.5714476221426</v>
      </c>
      <c r="BF28" s="102">
        <f t="shared" ref="BF28" si="278">BE28*(1+BF30)/(1+BF20)</f>
        <v>1799.2691774901944</v>
      </c>
      <c r="BG28" s="102">
        <f t="shared" ref="BG28" si="279">BF28*(1+BG30)/(1+BG20)</f>
        <v>2139.174754338625</v>
      </c>
      <c r="BH28" s="102">
        <f t="shared" ref="BH28" si="280">BG28*(1+BH30)/(1+BH20)</f>
        <v>2546.3408648415234</v>
      </c>
      <c r="BI28" s="102">
        <f t="shared" ref="BI28" si="281">BH28*(1+BI30)/(1+BI20)</f>
        <v>3033.9999256936358</v>
      </c>
      <c r="BJ28" s="102">
        <f t="shared" ref="BJ28" si="282">BI28*(1+BJ30)/(1+BJ20)</f>
        <v>3617.4963062977431</v>
      </c>
      <c r="BK28" s="102">
        <f t="shared" ref="BK28" si="283">BJ28*(1+BK30)/(1+BK20)</f>
        <v>4310.5425713503464</v>
      </c>
      <c r="BL28" s="102">
        <f t="shared" ref="BL28" si="284">BK28*(1+BL30)/(1+BL20)</f>
        <v>5123.3554807645669</v>
      </c>
      <c r="BM28" s="102">
        <f t="shared" ref="BM28" si="285">BL28*(1+BM30)/(1+BM20)</f>
        <v>6060.8856010389063</v>
      </c>
      <c r="BN28" s="102">
        <f t="shared" ref="BN28" si="286">BM28*(1+BN30)/(1+BN20)</f>
        <v>7142.4074467232831</v>
      </c>
      <c r="BO28" s="102">
        <f t="shared" ref="BO28" si="287">BN28*(1+BO30)/(1+BO20)</f>
        <v>8394.282484527459</v>
      </c>
      <c r="BP28" s="102">
        <f t="shared" ref="BP28" si="288">BO28*(1+BP30)/(1+BP20)</f>
        <v>9843.6816501833346</v>
      </c>
      <c r="BQ28" s="102">
        <f t="shared" ref="BQ28" si="289">BP28*(1+BQ30)/(1+BQ20)</f>
        <v>11542.043486264021</v>
      </c>
      <c r="BR28" s="102">
        <f t="shared" ref="BR28" si="290">BQ28*(1+BR30)/(1+BR20)</f>
        <v>13536.894118959222</v>
      </c>
      <c r="BS28" s="102">
        <f t="shared" ref="BS28" si="291">BR28*(1+BS30)/(1+BS20)</f>
        <v>15883.060052867237</v>
      </c>
      <c r="BT28" s="102">
        <f t="shared" ref="BT28" si="292">BS28*(1+BT30)/(1+BT20)</f>
        <v>18651.146875073715</v>
      </c>
      <c r="BU28" s="102">
        <f t="shared" ref="BU28" si="293">BT28*(1+BU30)/(1+BU20)</f>
        <v>21917.546964442608</v>
      </c>
      <c r="BV28" s="102">
        <f t="shared" ref="BV28" si="294">BU28*(1+BV30)/(1+BV20)</f>
        <v>25768.102351432884</v>
      </c>
      <c r="BW28" s="102">
        <f t="shared" ref="BW28" si="295">BV28*(1+BW30)/(1+BW20)</f>
        <v>30314.664453324309</v>
      </c>
      <c r="BX28" s="102">
        <f t="shared" ref="BX28" si="296">BW28*(1+BX30)/(1+BX20)</f>
        <v>35683.243434631542</v>
      </c>
      <c r="BY28" s="102">
        <f t="shared" ref="BY28" si="297">BX28*(1+BY30)/(1+BY20)</f>
        <v>42034.491109780254</v>
      </c>
      <c r="BZ28" s="102">
        <f t="shared" ref="BZ28" si="298">BY28*(1+BZ30)/(1+BZ20)</f>
        <v>49556.42451124706</v>
      </c>
      <c r="CA28" s="102">
        <f t="shared" ref="CA28" si="299">BZ28*(1+CA30)/(1+CA20)</f>
        <v>58469.963101240603</v>
      </c>
      <c r="CB28" s="102">
        <f t="shared" ref="CB28" si="300">CA28*(1+CB30)/(1+CB20)</f>
        <v>69052.986332021479</v>
      </c>
      <c r="CC28" s="102">
        <f t="shared" ref="CC28" si="301">CB28*(1+CC30)/(1+CC20)</f>
        <v>81617.789305442115</v>
      </c>
      <c r="CD28" s="102">
        <f t="shared" ref="CD28" si="302">CC28*(1+CD30)/(1+CD20)</f>
        <v>96550.301711986191</v>
      </c>
      <c r="CE28" s="102" t="e">
        <f t="shared" ref="CE28" si="303">CD28*(1+CE30)/(1+CE20)</f>
        <v>#VALUE!</v>
      </c>
    </row>
    <row r="29" spans="1:83">
      <c r="B29" s="1"/>
      <c r="C29" s="3" t="s">
        <v>1065</v>
      </c>
      <c r="D29" s="276" t="s">
        <v>765</v>
      </c>
      <c r="E29" s="102"/>
      <c r="F29" s="102">
        <f>(1-$E$1)+(E25/E28)-1</f>
        <v>0.16616570835043887</v>
      </c>
      <c r="G29" s="102">
        <f t="shared" ref="G29:AK29" si="304">(1-$E$1)+(F25/F28)-1</f>
        <v>0.16283131162933873</v>
      </c>
      <c r="H29" s="102">
        <f t="shared" si="304"/>
        <v>0.16022226452492161</v>
      </c>
      <c r="I29" s="102">
        <f t="shared" si="304"/>
        <v>0.15885407823290643</v>
      </c>
      <c r="J29" s="102">
        <f t="shared" si="304"/>
        <v>0.15771589148492104</v>
      </c>
      <c r="K29" s="102">
        <f t="shared" si="304"/>
        <v>0.15621118922881005</v>
      </c>
      <c r="L29" s="102">
        <f t="shared" si="304"/>
        <v>0.15493333195462222</v>
      </c>
      <c r="M29" s="102">
        <f t="shared" si="304"/>
        <v>0.15565943421127937</v>
      </c>
      <c r="N29" s="102">
        <f t="shared" si="304"/>
        <v>0.15871018686651528</v>
      </c>
      <c r="O29" s="102">
        <f t="shared" si="304"/>
        <v>0.16417166361178026</v>
      </c>
      <c r="P29" s="102">
        <f t="shared" si="304"/>
        <v>0.16940262525559513</v>
      </c>
      <c r="Q29" s="102">
        <f t="shared" si="304"/>
        <v>0.17401108519364961</v>
      </c>
      <c r="R29" s="102">
        <f t="shared" si="304"/>
        <v>0.178469641691267</v>
      </c>
      <c r="S29" s="102">
        <f t="shared" si="304"/>
        <v>0.18081338752725062</v>
      </c>
      <c r="T29" s="102">
        <f t="shared" si="304"/>
        <v>0.1830670028485033</v>
      </c>
      <c r="U29" s="102">
        <f t="shared" si="304"/>
        <v>0.18567837016203348</v>
      </c>
      <c r="V29" s="102">
        <f t="shared" si="304"/>
        <v>0.18776955879014356</v>
      </c>
      <c r="W29" s="102">
        <f t="shared" si="304"/>
        <v>0.1895034130112081</v>
      </c>
      <c r="X29" s="102">
        <f t="shared" si="304"/>
        <v>0.19109582338158448</v>
      </c>
      <c r="Y29" s="102">
        <f t="shared" si="304"/>
        <v>0.19222587966268967</v>
      </c>
      <c r="Z29" s="102">
        <f t="shared" si="304"/>
        <v>0.19279839277358257</v>
      </c>
      <c r="AA29" s="102">
        <f t="shared" si="304"/>
        <v>0.19268599187139457</v>
      </c>
      <c r="AB29" s="102">
        <f t="shared" si="304"/>
        <v>0.19225771895057786</v>
      </c>
      <c r="AC29" s="102">
        <f t="shared" si="304"/>
        <v>0.19148819456694666</v>
      </c>
      <c r="AD29" s="102">
        <f t="shared" si="304"/>
        <v>0.19069955907720759</v>
      </c>
      <c r="AE29" s="102">
        <f t="shared" si="304"/>
        <v>0.19036235740902363</v>
      </c>
      <c r="AF29" s="102">
        <f t="shared" si="304"/>
        <v>0.19045089417358363</v>
      </c>
      <c r="AG29" s="102">
        <f t="shared" si="304"/>
        <v>0.1909958173961912</v>
      </c>
      <c r="AH29" s="102">
        <f t="shared" si="304"/>
        <v>0.19174660069705607</v>
      </c>
      <c r="AI29" s="102">
        <f t="shared" si="304"/>
        <v>0.19290128353880109</v>
      </c>
      <c r="AJ29" s="102">
        <f t="shared" si="304"/>
        <v>0.19442553996456979</v>
      </c>
      <c r="AK29" s="102">
        <f t="shared" si="304"/>
        <v>0.19656177725112434</v>
      </c>
      <c r="AL29" s="102">
        <f t="shared" ref="AL29" si="305">(1-$E$1)+(AK25/AK28)-1</f>
        <v>0.1987299102188238</v>
      </c>
      <c r="AM29" s="102">
        <f t="shared" ref="AM29" si="306">(1-$E$1)+(AL25/AL28)-1</f>
        <v>0.20042534081526164</v>
      </c>
      <c r="AN29" s="102">
        <f t="shared" ref="AN29" si="307">(1-$E$1)+(AM25/AM28)-1</f>
        <v>0.2020366270265046</v>
      </c>
      <c r="AO29" s="102">
        <f t="shared" ref="AO29" si="308">(1-$E$1)+(AN25/AN28)-1</f>
        <v>0.20360886510943788</v>
      </c>
      <c r="AP29" s="102">
        <f t="shared" ref="AP29" si="309">(1-$E$1)+(AO25/AO28)-1</f>
        <v>0.20434238508133884</v>
      </c>
      <c r="AQ29" s="102">
        <f t="shared" ref="AQ29" si="310">(1-$E$1)+(AP25/AP28)-1</f>
        <v>0.20379727873837838</v>
      </c>
      <c r="AR29" s="102">
        <f t="shared" ref="AR29" si="311">(1-$E$1)+(AQ25/AQ28)-1</f>
        <v>0.20290862266155418</v>
      </c>
      <c r="AS29" s="102">
        <f t="shared" ref="AS29" si="312">(1-$E$1)+(AR25/AR28)-1</f>
        <v>0.20302166519786846</v>
      </c>
      <c r="AT29" s="102">
        <f t="shared" ref="AT29" si="313">(1-$E$1)+(AS25/AS28)-1</f>
        <v>0.20471025962709732</v>
      </c>
      <c r="AU29" s="102">
        <f t="shared" ref="AU29" si="314">(1-$E$1)+(AT25/AT28)-1</f>
        <v>0.20598062222920821</v>
      </c>
      <c r="AV29" s="102">
        <f t="shared" ref="AV29" si="315">(1-$E$1)+(AU25/AU28)-1</f>
        <v>0.20611407882629829</v>
      </c>
      <c r="AW29" s="102">
        <f t="shared" ref="AW29" si="316">(1-$E$1)+(AV25/AV28)-1</f>
        <v>0.20648315848162158</v>
      </c>
      <c r="AX29" s="102">
        <f t="shared" ref="AX29" si="317">(1-$E$1)+(AW25/AW28)-1</f>
        <v>0.20724380884631488</v>
      </c>
      <c r="AY29" s="102">
        <f t="shared" ref="AY29" si="318">(1-$E$1)+(AX25/AX28)-1</f>
        <v>0.20830780563257889</v>
      </c>
      <c r="AZ29" s="102">
        <f t="shared" ref="AZ29" si="319">(1-$E$1)+(AY25/AY28)-1</f>
        <v>0.21054756126046992</v>
      </c>
      <c r="BA29" s="102">
        <f t="shared" ref="BA29" si="320">(1-$E$1)+(AZ25/AZ28)-1</f>
        <v>0.21255855252680789</v>
      </c>
      <c r="BB29" s="102">
        <f t="shared" ref="BB29" si="321">(1-$E$1)+(BA25/BA28)-1</f>
        <v>0.21362043267062369</v>
      </c>
      <c r="BC29" s="102">
        <f t="shared" ref="BC29" si="322">(1-$E$1)+(BB25/BB28)-1</f>
        <v>0.21468634033928624</v>
      </c>
      <c r="BD29" s="102">
        <f t="shared" ref="BD29" si="323">(1-$E$1)+(BC25/BC28)-1</f>
        <v>0.21654881163621353</v>
      </c>
      <c r="BE29" s="102">
        <f t="shared" ref="BE29" si="324">(1-$E$1)+(BD25/BD28)-1</f>
        <v>0.21909269943187848</v>
      </c>
      <c r="BF29" s="102">
        <f t="shared" ref="BF29" si="325">(1-$E$1)+(BE25/BE28)-1</f>
        <v>0.22122492321591691</v>
      </c>
      <c r="BG29" s="102">
        <f t="shared" ref="BG29" si="326">(1-$E$1)+(BF25/BF28)-1</f>
        <v>0.22299887568677623</v>
      </c>
      <c r="BH29" s="102">
        <f t="shared" ref="BH29" si="327">(1-$E$1)+(BG25/BG28)-1</f>
        <v>0.22446452909775449</v>
      </c>
      <c r="BI29" s="102">
        <f t="shared" ref="BI29" si="328">(1-$E$1)+(BH25/BH28)-1</f>
        <v>0.22567396015741137</v>
      </c>
      <c r="BJ29" s="102">
        <f t="shared" ref="BJ29" si="329">(1-$E$1)+(BI25/BI28)-1</f>
        <v>0.2265025741915776</v>
      </c>
      <c r="BK29" s="102">
        <f t="shared" ref="BK29" si="330">(1-$E$1)+(BJ25/BJ28)-1</f>
        <v>0.2257439991247121</v>
      </c>
      <c r="BL29" s="102">
        <f t="shared" ref="BL29" si="331">(1-$E$1)+(BK25/BK28)-1</f>
        <v>0.22263967621653902</v>
      </c>
      <c r="BM29" s="102">
        <f t="shared" ref="BM29" si="332">(1-$E$1)+(BL25/BL28)-1</f>
        <v>0.2169073946393949</v>
      </c>
      <c r="BN29" s="102">
        <f t="shared" ref="BN29" si="333">(1-$E$1)+(BM25/BM28)-1</f>
        <v>0.2122284381940327</v>
      </c>
      <c r="BO29" s="102">
        <f t="shared" ref="BO29" si="334">(1-$E$1)+(BN25/BN28)-1</f>
        <v>0.20896824050801821</v>
      </c>
      <c r="BP29" s="102">
        <f t="shared" ref="BP29" si="335">(1-$E$1)+(BO25/BO28)-1</f>
        <v>0.20628496108866012</v>
      </c>
      <c r="BQ29" s="102">
        <f t="shared" ref="BQ29" si="336">(1-$E$1)+(BP25/BP28)-1</f>
        <v>0.20614932965755495</v>
      </c>
      <c r="BR29" s="102">
        <f t="shared" ref="BR29" si="337">(1-$E$1)+(BQ25/BQ28)-1</f>
        <v>0.20645814368595827</v>
      </c>
      <c r="BS29" s="102">
        <f t="shared" ref="BS29" si="338">(1-$E$1)+(BR25/BR28)-1</f>
        <v>0.20695500341411432</v>
      </c>
      <c r="BT29" s="102">
        <f t="shared" ref="BT29" si="339">(1-$E$1)+(BS25/BS28)-1</f>
        <v>0.20794538155389053</v>
      </c>
      <c r="BU29" s="102">
        <f t="shared" ref="BU29" si="340">(1-$E$1)+(BT25/BT28)-1</f>
        <v>0.20882194952411126</v>
      </c>
      <c r="BV29" s="102">
        <f t="shared" ref="BV29" si="341">(1-$E$1)+(BU25/BU28)-1</f>
        <v>0.20939014275460366</v>
      </c>
      <c r="BW29" s="102">
        <f t="shared" ref="BW29" si="342">(1-$E$1)+(BV25/BV28)-1</f>
        <v>0.21016966433669593</v>
      </c>
      <c r="BX29" s="102">
        <f t="shared" ref="BX29" si="343">(1-$E$1)+(BW25/BW28)-1</f>
        <v>0.21084203917276945</v>
      </c>
      <c r="BY29" s="102">
        <f t="shared" ref="BY29" si="344">(1-$E$1)+(BX25/BX28)-1</f>
        <v>0.21176221075754031</v>
      </c>
      <c r="BZ29" s="102">
        <f t="shared" ref="BZ29" si="345">(1-$E$1)+(BY25/BY28)-1</f>
        <v>0.212746707025113</v>
      </c>
      <c r="CA29" s="102">
        <f t="shared" ref="CA29" si="346">(1-$E$1)+(BZ25/BZ28)-1</f>
        <v>0.21369283673614614</v>
      </c>
      <c r="CB29" s="102">
        <f t="shared" ref="CB29" si="347">(1-$E$1)+(CA25/CA28)-1</f>
        <v>0.21485817081705094</v>
      </c>
      <c r="CC29" s="102">
        <f t="shared" ref="CC29" si="348">(1-$E$1)+(CB25/CB28)-1</f>
        <v>0.21584523081333296</v>
      </c>
      <c r="CD29" s="102">
        <f t="shared" ref="CD29" si="349">(1-$E$1)+(CC25/CC28)-1</f>
        <v>0.21687156081565906</v>
      </c>
      <c r="CE29" s="102" t="e">
        <f t="shared" ref="CE29" si="350">(1-$E$1)+(CD25/CD28)-1</f>
        <v>#VALUE!</v>
      </c>
    </row>
    <row r="30" spans="1:83">
      <c r="B30" s="1"/>
      <c r="C30" s="3" t="s">
        <v>764</v>
      </c>
      <c r="D30" s="276" t="s">
        <v>769</v>
      </c>
      <c r="E30" s="102"/>
      <c r="F30" s="102">
        <f>(1+F29)/((1+F10)*(1+F11)*(1+F12))-1</f>
        <v>0.15594227617914647</v>
      </c>
      <c r="G30" s="102">
        <f t="shared" ref="G30:AK30" si="351">(1+G29)/((1+G10)*(1+G11)*(1+G12))-1</f>
        <v>0.1524976650380987</v>
      </c>
      <c r="H30" s="102">
        <f t="shared" si="351"/>
        <v>0.14988107207490198</v>
      </c>
      <c r="I30" s="102">
        <f t="shared" si="351"/>
        <v>0.14869804382736262</v>
      </c>
      <c r="J30" s="102">
        <f t="shared" si="351"/>
        <v>0.14776338047253845</v>
      </c>
      <c r="K30" s="102">
        <f t="shared" si="351"/>
        <v>0.14637768622724989</v>
      </c>
      <c r="L30" s="102">
        <f t="shared" si="351"/>
        <v>0.14523809360555706</v>
      </c>
      <c r="M30" s="102">
        <f t="shared" si="351"/>
        <v>0.14643217613026982</v>
      </c>
      <c r="N30" s="102">
        <f t="shared" si="351"/>
        <v>0.15034039171995506</v>
      </c>
      <c r="O30" s="102">
        <f t="shared" si="351"/>
        <v>0.15707082261468885</v>
      </c>
      <c r="P30" s="102">
        <f t="shared" si="351"/>
        <v>0.16352173032898754</v>
      </c>
      <c r="Q30" s="102">
        <f t="shared" si="351"/>
        <v>0.16923048863777979</v>
      </c>
      <c r="R30" s="102">
        <f t="shared" si="351"/>
        <v>0.17475315752117804</v>
      </c>
      <c r="S30" s="102">
        <f t="shared" si="351"/>
        <v>0.17776922111349869</v>
      </c>
      <c r="T30" s="102">
        <f t="shared" si="351"/>
        <v>0.18066662506788833</v>
      </c>
      <c r="U30" s="102">
        <f t="shared" si="351"/>
        <v>0.18397522863733218</v>
      </c>
      <c r="V30" s="102">
        <f t="shared" si="351"/>
        <v>0.18665791196451975</v>
      </c>
      <c r="W30" s="102">
        <f t="shared" si="351"/>
        <v>0.18890700830162643</v>
      </c>
      <c r="X30" s="102">
        <f t="shared" si="351"/>
        <v>0.19097809197160043</v>
      </c>
      <c r="Y30" s="102">
        <f t="shared" si="351"/>
        <v>0.19249151842659895</v>
      </c>
      <c r="Z30" s="102">
        <f t="shared" si="351"/>
        <v>0.19333457715450075</v>
      </c>
      <c r="AA30" s="102">
        <f t="shared" si="351"/>
        <v>0.19335650110034064</v>
      </c>
      <c r="AB30" s="102">
        <f t="shared" si="351"/>
        <v>0.19299471924518929</v>
      </c>
      <c r="AC30" s="102">
        <f t="shared" si="351"/>
        <v>0.19221964501272137</v>
      </c>
      <c r="AD30" s="102">
        <f t="shared" si="351"/>
        <v>0.19141339424689852</v>
      </c>
      <c r="AE30" s="102">
        <f t="shared" si="351"/>
        <v>0.19113386553583123</v>
      </c>
      <c r="AF30" s="102">
        <f t="shared" si="351"/>
        <v>0.19135116171450828</v>
      </c>
      <c r="AG30" s="102">
        <f t="shared" si="351"/>
        <v>0.19210219816734408</v>
      </c>
      <c r="AH30" s="102">
        <f t="shared" si="351"/>
        <v>0.19309073348616423</v>
      </c>
      <c r="AI30" s="102">
        <f t="shared" si="351"/>
        <v>0.19455206391637292</v>
      </c>
      <c r="AJ30" s="102">
        <f t="shared" si="351"/>
        <v>0.19644620502145194</v>
      </c>
      <c r="AK30" s="102">
        <f t="shared" si="351"/>
        <v>0.19906145875639458</v>
      </c>
      <c r="AL30" s="102">
        <f t="shared" ref="AL30:BS30" si="352">(1+AL29)/((1+AL10)*(1+AL11)*(1+AL12))-1</f>
        <v>0.20171051788302696</v>
      </c>
      <c r="AM30" s="102">
        <f t="shared" si="352"/>
        <v>0.20379464426015192</v>
      </c>
      <c r="AN30" s="102">
        <f t="shared" si="352"/>
        <v>0.20577498957587936</v>
      </c>
      <c r="AO30" s="102">
        <f t="shared" si="352"/>
        <v>0.20770529588051967</v>
      </c>
      <c r="AP30" s="102">
        <f t="shared" si="352"/>
        <v>0.20863564920185373</v>
      </c>
      <c r="AQ30" s="102">
        <f t="shared" si="352"/>
        <v>0.2080431742033515</v>
      </c>
      <c r="AR30" s="102">
        <f t="shared" si="352"/>
        <v>0.20703900112188722</v>
      </c>
      <c r="AS30" s="102">
        <f t="shared" si="352"/>
        <v>0.20722144798166853</v>
      </c>
      <c r="AT30" s="102">
        <f t="shared" si="352"/>
        <v>0.20927282997831886</v>
      </c>
      <c r="AU30" s="102">
        <f t="shared" si="352"/>
        <v>0.2108248035405349</v>
      </c>
      <c r="AV30" s="102">
        <f t="shared" si="352"/>
        <v>0.21102289148717812</v>
      </c>
      <c r="AW30" s="102">
        <f t="shared" si="352"/>
        <v>0.21149850863561892</v>
      </c>
      <c r="AX30" s="102">
        <f t="shared" si="352"/>
        <v>0.21243730161429708</v>
      </c>
      <c r="AY30" s="102">
        <f t="shared" si="352"/>
        <v>0.21373470799515726</v>
      </c>
      <c r="AZ30" s="102">
        <f t="shared" si="352"/>
        <v>0.21642882643203598</v>
      </c>
      <c r="BA30" s="102">
        <f t="shared" si="352"/>
        <v>0.21884975989045086</v>
      </c>
      <c r="BB30" s="102">
        <f t="shared" si="352"/>
        <v>0.22013994533203451</v>
      </c>
      <c r="BC30" s="102">
        <f t="shared" si="352"/>
        <v>0.22143343910538471</v>
      </c>
      <c r="BD30" s="102">
        <f t="shared" si="352"/>
        <v>0.22367403543875208</v>
      </c>
      <c r="BE30" s="102">
        <f t="shared" si="352"/>
        <v>0.22672551469483659</v>
      </c>
      <c r="BF30" s="102">
        <f t="shared" si="352"/>
        <v>0.22928624768321404</v>
      </c>
      <c r="BG30" s="102">
        <f t="shared" si="352"/>
        <v>0.23141946515223233</v>
      </c>
      <c r="BH30" s="102">
        <f t="shared" si="352"/>
        <v>0.23318446670242343</v>
      </c>
      <c r="BI30" s="102">
        <f t="shared" si="352"/>
        <v>0.2346431723853204</v>
      </c>
      <c r="BJ30" s="102">
        <f t="shared" si="352"/>
        <v>0.23564687373276261</v>
      </c>
      <c r="BK30" s="102">
        <f t="shared" si="352"/>
        <v>0.23475665752354424</v>
      </c>
      <c r="BL30" s="102">
        <f t="shared" si="352"/>
        <v>0.23106890958151483</v>
      </c>
      <c r="BM30" s="102">
        <f t="shared" si="352"/>
        <v>0.22425140867199911</v>
      </c>
      <c r="BN30" s="102">
        <f t="shared" si="352"/>
        <v>0.21869238531048341</v>
      </c>
      <c r="BO30" s="102">
        <f t="shared" si="352"/>
        <v>0.21482399224078752</v>
      </c>
      <c r="BP30" s="102">
        <f t="shared" si="352"/>
        <v>0.21164272582752508</v>
      </c>
      <c r="BQ30" s="102">
        <f t="shared" si="352"/>
        <v>0.21149084873561863</v>
      </c>
      <c r="BR30" s="102">
        <f t="shared" si="352"/>
        <v>0.21186684615937224</v>
      </c>
      <c r="BS30" s="102">
        <f t="shared" si="352"/>
        <v>0.21246591388392533</v>
      </c>
      <c r="BT30" s="102">
        <f t="shared" ref="BT30:CE30" si="353">(1+BT29)/((1+BT10)*(1+BT11)*(1+BT12))-1</f>
        <v>0.21365147915676341</v>
      </c>
      <c r="BU30" s="102">
        <f t="shared" si="353"/>
        <v>0.21470133599361585</v>
      </c>
      <c r="BV30" s="102">
        <f t="shared" si="353"/>
        <v>0.21538397974344448</v>
      </c>
      <c r="BW30" s="102">
        <f t="shared" si="353"/>
        <v>0.21631769249243482</v>
      </c>
      <c r="BX30" s="102">
        <f t="shared" si="353"/>
        <v>0.21712360368367811</v>
      </c>
      <c r="BY30" s="102">
        <f t="shared" si="353"/>
        <v>0.21822412893237386</v>
      </c>
      <c r="BZ30" s="102">
        <f t="shared" si="353"/>
        <v>0.2194010219557101</v>
      </c>
      <c r="CA30" s="102">
        <f t="shared" si="353"/>
        <v>0.22053208381794986</v>
      </c>
      <c r="CB30" s="102">
        <f t="shared" si="353"/>
        <v>0.22192400908643473</v>
      </c>
      <c r="CC30" s="102">
        <f t="shared" si="353"/>
        <v>0.22310357983834583</v>
      </c>
      <c r="CD30" s="102">
        <f t="shared" si="353"/>
        <v>0.22432983164588305</v>
      </c>
      <c r="CE30" s="102" t="e">
        <f t="shared" si="353"/>
        <v>#VALUE!</v>
      </c>
    </row>
    <row r="31" spans="1:83">
      <c r="B31" s="1"/>
      <c r="C31" s="21" t="s">
        <v>469</v>
      </c>
      <c r="D31" s="286" t="s">
        <v>436</v>
      </c>
      <c r="E31" s="102">
        <f>E15</f>
        <v>8.0398254794999957E-4</v>
      </c>
      <c r="F31" s="102" t="str">
        <f>IF(ISNUMBER(F15)=TRUE,"not an output",E14/((1+F10)*(1+F7))-F14-F13)</f>
        <v>not an output</v>
      </c>
      <c r="G31" s="102" t="str">
        <f t="shared" ref="G31:AK31" si="354">IF(ISNUMBER(G15)=TRUE,"not an output",F14/((1+G10)*(1+G7))-G14-G13)</f>
        <v>not an output</v>
      </c>
      <c r="H31" s="102" t="str">
        <f t="shared" si="354"/>
        <v>not an output</v>
      </c>
      <c r="I31" s="102" t="str">
        <f t="shared" si="354"/>
        <v>not an output</v>
      </c>
      <c r="J31" s="102" t="str">
        <f t="shared" si="354"/>
        <v>not an output</v>
      </c>
      <c r="K31" s="102" t="str">
        <f t="shared" si="354"/>
        <v>not an output</v>
      </c>
      <c r="L31" s="102" t="str">
        <f t="shared" si="354"/>
        <v>not an output</v>
      </c>
      <c r="M31" s="102" t="str">
        <f t="shared" si="354"/>
        <v>not an output</v>
      </c>
      <c r="N31" s="102" t="str">
        <f t="shared" si="354"/>
        <v>not an output</v>
      </c>
      <c r="O31" s="102" t="str">
        <f t="shared" si="354"/>
        <v>not an output</v>
      </c>
      <c r="P31" s="102" t="str">
        <f t="shared" si="354"/>
        <v>not an output</v>
      </c>
      <c r="Q31" s="102" t="str">
        <f t="shared" si="354"/>
        <v>not an output</v>
      </c>
      <c r="R31" s="102" t="str">
        <f t="shared" si="354"/>
        <v>not an output</v>
      </c>
      <c r="S31" s="102" t="str">
        <f t="shared" si="354"/>
        <v>not an output</v>
      </c>
      <c r="T31" s="102" t="str">
        <f t="shared" si="354"/>
        <v>not an output</v>
      </c>
      <c r="U31" s="102" t="str">
        <f t="shared" si="354"/>
        <v>not an output</v>
      </c>
      <c r="V31" s="102" t="str">
        <f t="shared" si="354"/>
        <v>not an output</v>
      </c>
      <c r="W31" s="102" t="str">
        <f t="shared" si="354"/>
        <v>not an output</v>
      </c>
      <c r="X31" s="102" t="str">
        <f t="shared" si="354"/>
        <v>not an output</v>
      </c>
      <c r="Y31" s="102" t="str">
        <f t="shared" si="354"/>
        <v>not an output</v>
      </c>
      <c r="Z31" s="102" t="str">
        <f t="shared" si="354"/>
        <v>not an output</v>
      </c>
      <c r="AA31" s="102" t="str">
        <f t="shared" si="354"/>
        <v>not an output</v>
      </c>
      <c r="AB31" s="102" t="str">
        <f t="shared" si="354"/>
        <v>not an output</v>
      </c>
      <c r="AC31" s="102" t="str">
        <f t="shared" si="354"/>
        <v>not an output</v>
      </c>
      <c r="AD31" s="102" t="str">
        <f t="shared" si="354"/>
        <v>not an output</v>
      </c>
      <c r="AE31" s="102" t="str">
        <f t="shared" si="354"/>
        <v>not an output</v>
      </c>
      <c r="AF31" s="102" t="str">
        <f t="shared" si="354"/>
        <v>not an output</v>
      </c>
      <c r="AG31" s="102" t="str">
        <f t="shared" si="354"/>
        <v>not an output</v>
      </c>
      <c r="AH31" s="102" t="str">
        <f t="shared" si="354"/>
        <v>not an output</v>
      </c>
      <c r="AI31" s="102" t="str">
        <f t="shared" si="354"/>
        <v>not an output</v>
      </c>
      <c r="AJ31" s="102" t="str">
        <f t="shared" si="354"/>
        <v>not an output</v>
      </c>
      <c r="AK31" s="102" t="str">
        <f t="shared" si="354"/>
        <v>not an output</v>
      </c>
      <c r="AL31" s="102" t="str">
        <f t="shared" ref="AL31" si="355">IF(ISNUMBER(AL15)=TRUE,"not an output",AK14/((1+AL10)*(1+AL7))-AL14-AL13)</f>
        <v>not an output</v>
      </c>
      <c r="AM31" s="102" t="str">
        <f t="shared" ref="AM31" si="356">IF(ISNUMBER(AM15)=TRUE,"not an output",AL14/((1+AM10)*(1+AM7))-AM14-AM13)</f>
        <v>not an output</v>
      </c>
      <c r="AN31" s="102" t="str">
        <f t="shared" ref="AN31" si="357">IF(ISNUMBER(AN15)=TRUE,"not an output",AM14/((1+AN10)*(1+AN7))-AN14-AN13)</f>
        <v>not an output</v>
      </c>
      <c r="AO31" s="102" t="str">
        <f t="shared" ref="AO31" si="358">IF(ISNUMBER(AO15)=TRUE,"not an output",AN14/((1+AO10)*(1+AO7))-AO14-AO13)</f>
        <v>not an output</v>
      </c>
      <c r="AP31" s="102" t="str">
        <f t="shared" ref="AP31" si="359">IF(ISNUMBER(AP15)=TRUE,"not an output",AO14/((1+AP10)*(1+AP7))-AP14-AP13)</f>
        <v>not an output</v>
      </c>
      <c r="AQ31" s="102" t="str">
        <f t="shared" ref="AQ31" si="360">IF(ISNUMBER(AQ15)=TRUE,"not an output",AP14/((1+AQ10)*(1+AQ7))-AQ14-AQ13)</f>
        <v>not an output</v>
      </c>
      <c r="AR31" s="102" t="str">
        <f t="shared" ref="AR31" si="361">IF(ISNUMBER(AR15)=TRUE,"not an output",AQ14/((1+AR10)*(1+AR7))-AR14-AR13)</f>
        <v>not an output</v>
      </c>
      <c r="AS31" s="102" t="str">
        <f t="shared" ref="AS31" si="362">IF(ISNUMBER(AS15)=TRUE,"not an output",AR14/((1+AS10)*(1+AS7))-AS14-AS13)</f>
        <v>not an output</v>
      </c>
      <c r="AT31" s="102" t="str">
        <f t="shared" ref="AT31" si="363">IF(ISNUMBER(AT15)=TRUE,"not an output",AS14/((1+AT10)*(1+AT7))-AT14-AT13)</f>
        <v>not an output</v>
      </c>
      <c r="AU31" s="102" t="str">
        <f t="shared" ref="AU31" si="364">IF(ISNUMBER(AU15)=TRUE,"not an output",AT14/((1+AU10)*(1+AU7))-AU14-AU13)</f>
        <v>not an output</v>
      </c>
      <c r="AV31" s="102" t="str">
        <f t="shared" ref="AV31" si="365">IF(ISNUMBER(AV15)=TRUE,"not an output",AU14/((1+AV10)*(1+AV7))-AV14-AV13)</f>
        <v>not an output</v>
      </c>
      <c r="AW31" s="102" t="str">
        <f t="shared" ref="AW31" si="366">IF(ISNUMBER(AW15)=TRUE,"not an output",AV14/((1+AW10)*(1+AW7))-AW14-AW13)</f>
        <v>not an output</v>
      </c>
      <c r="AX31" s="102" t="str">
        <f t="shared" ref="AX31" si="367">IF(ISNUMBER(AX15)=TRUE,"not an output",AW14/((1+AX10)*(1+AX7))-AX14-AX13)</f>
        <v>not an output</v>
      </c>
      <c r="AY31" s="102" t="str">
        <f t="shared" ref="AY31" si="368">IF(ISNUMBER(AY15)=TRUE,"not an output",AX14/((1+AY10)*(1+AY7))-AY14-AY13)</f>
        <v>not an output</v>
      </c>
      <c r="AZ31" s="102" t="str">
        <f t="shared" ref="AZ31" si="369">IF(ISNUMBER(AZ15)=TRUE,"not an output",AY14/((1+AZ10)*(1+AZ7))-AZ14-AZ13)</f>
        <v>not an output</v>
      </c>
      <c r="BA31" s="102" t="str">
        <f t="shared" ref="BA31" si="370">IF(ISNUMBER(BA15)=TRUE,"not an output",AZ14/((1+BA10)*(1+BA7))-BA14-BA13)</f>
        <v>not an output</v>
      </c>
      <c r="BB31" s="102" t="str">
        <f t="shared" ref="BB31" si="371">IF(ISNUMBER(BB15)=TRUE,"not an output",BA14/((1+BB10)*(1+BB7))-BB14-BB13)</f>
        <v>not an output</v>
      </c>
      <c r="BC31" s="102" t="str">
        <f t="shared" ref="BC31" si="372">IF(ISNUMBER(BC15)=TRUE,"not an output",BB14/((1+BC10)*(1+BC7))-BC14-BC13)</f>
        <v>not an output</v>
      </c>
      <c r="BD31" s="102" t="str">
        <f t="shared" ref="BD31" si="373">IF(ISNUMBER(BD15)=TRUE,"not an output",BC14/((1+BD10)*(1+BD7))-BD14-BD13)</f>
        <v>not an output</v>
      </c>
      <c r="BE31" s="102" t="str">
        <f t="shared" ref="BE31" si="374">IF(ISNUMBER(BE15)=TRUE,"not an output",BD14/((1+BE10)*(1+BE7))-BE14-BE13)</f>
        <v>not an output</v>
      </c>
      <c r="BF31" s="102" t="str">
        <f t="shared" ref="BF31" si="375">IF(ISNUMBER(BF15)=TRUE,"not an output",BE14/((1+BF10)*(1+BF7))-BF14-BF13)</f>
        <v>not an output</v>
      </c>
      <c r="BG31" s="102" t="str">
        <f t="shared" ref="BG31" si="376">IF(ISNUMBER(BG15)=TRUE,"not an output",BF14/((1+BG10)*(1+BG7))-BG14-BG13)</f>
        <v>not an output</v>
      </c>
      <c r="BH31" s="102" t="str">
        <f t="shared" ref="BH31" si="377">IF(ISNUMBER(BH15)=TRUE,"not an output",BG14/((1+BH10)*(1+BH7))-BH14-BH13)</f>
        <v>not an output</v>
      </c>
      <c r="BI31" s="102" t="str">
        <f t="shared" ref="BI31" si="378">IF(ISNUMBER(BI15)=TRUE,"not an output",BH14/((1+BI10)*(1+BI7))-BI14-BI13)</f>
        <v>not an output</v>
      </c>
      <c r="BJ31" s="102" t="str">
        <f t="shared" ref="BJ31" si="379">IF(ISNUMBER(BJ15)=TRUE,"not an output",BI14/((1+BJ10)*(1+BJ7))-BJ14-BJ13)</f>
        <v>not an output</v>
      </c>
      <c r="BK31" s="102" t="str">
        <f t="shared" ref="BK31" si="380">IF(ISNUMBER(BK15)=TRUE,"not an output",BJ14/((1+BK10)*(1+BK7))-BK14-BK13)</f>
        <v>not an output</v>
      </c>
      <c r="BL31" s="102" t="str">
        <f t="shared" ref="BL31" si="381">IF(ISNUMBER(BL15)=TRUE,"not an output",BK14/((1+BL10)*(1+BL7))-BL14-BL13)</f>
        <v>not an output</v>
      </c>
      <c r="BM31" s="102" t="str">
        <f t="shared" ref="BM31" si="382">IF(ISNUMBER(BM15)=TRUE,"not an output",BL14/((1+BM10)*(1+BM7))-BM14-BM13)</f>
        <v>not an output</v>
      </c>
      <c r="BN31" s="102" t="str">
        <f t="shared" ref="BN31" si="383">IF(ISNUMBER(BN15)=TRUE,"not an output",BM14/((1+BN10)*(1+BN7))-BN14-BN13)</f>
        <v>not an output</v>
      </c>
      <c r="BO31" s="102" t="str">
        <f t="shared" ref="BO31" si="384">IF(ISNUMBER(BO15)=TRUE,"not an output",BN14/((1+BO10)*(1+BO7))-BO14-BO13)</f>
        <v>not an output</v>
      </c>
      <c r="BP31" s="102" t="str">
        <f t="shared" ref="BP31" si="385">IF(ISNUMBER(BP15)=TRUE,"not an output",BO14/((1+BP10)*(1+BP7))-BP14-BP13)</f>
        <v>not an output</v>
      </c>
      <c r="BQ31" s="102" t="str">
        <f t="shared" ref="BQ31" si="386">IF(ISNUMBER(BQ15)=TRUE,"not an output",BP14/((1+BQ10)*(1+BQ7))-BQ14-BQ13)</f>
        <v>not an output</v>
      </c>
      <c r="BR31" s="102" t="str">
        <f t="shared" ref="BR31" si="387">IF(ISNUMBER(BR15)=TRUE,"not an output",BQ14/((1+BR10)*(1+BR7))-BR14-BR13)</f>
        <v>not an output</v>
      </c>
      <c r="BS31" s="102" t="str">
        <f t="shared" ref="BS31" si="388">IF(ISNUMBER(BS15)=TRUE,"not an output",BR14/((1+BS10)*(1+BS7))-BS14-BS13)</f>
        <v>not an output</v>
      </c>
      <c r="BT31" s="102" t="str">
        <f t="shared" ref="BT31" si="389">IF(ISNUMBER(BT15)=TRUE,"not an output",BS14/((1+BT10)*(1+BT7))-BT14-BT13)</f>
        <v>not an output</v>
      </c>
      <c r="BU31" s="102" t="str">
        <f t="shared" ref="BU31" si="390">IF(ISNUMBER(BU15)=TRUE,"not an output",BT14/((1+BU10)*(1+BU7))-BU14-BU13)</f>
        <v>not an output</v>
      </c>
      <c r="BV31" s="102" t="str">
        <f t="shared" ref="BV31" si="391">IF(ISNUMBER(BV15)=TRUE,"not an output",BU14/((1+BV10)*(1+BV7))-BV14-BV13)</f>
        <v>not an output</v>
      </c>
      <c r="BW31" s="102" t="str">
        <f t="shared" ref="BW31" si="392">IF(ISNUMBER(BW15)=TRUE,"not an output",BV14/((1+BW10)*(1+BW7))-BW14-BW13)</f>
        <v>not an output</v>
      </c>
      <c r="BX31" s="102" t="str">
        <f t="shared" ref="BX31" si="393">IF(ISNUMBER(BX15)=TRUE,"not an output",BW14/((1+BX10)*(1+BX7))-BX14-BX13)</f>
        <v>not an output</v>
      </c>
      <c r="BY31" s="102" t="str">
        <f t="shared" ref="BY31" si="394">IF(ISNUMBER(BY15)=TRUE,"not an output",BX14/((1+BY10)*(1+BY7))-BY14-BY13)</f>
        <v>not an output</v>
      </c>
      <c r="BZ31" s="102" t="str">
        <f t="shared" ref="BZ31" si="395">IF(ISNUMBER(BZ15)=TRUE,"not an output",BY14/((1+BZ10)*(1+BZ7))-BZ14-BZ13)</f>
        <v>not an output</v>
      </c>
      <c r="CA31" s="102" t="str">
        <f t="shared" ref="CA31" si="396">IF(ISNUMBER(CA15)=TRUE,"not an output",BZ14/((1+CA10)*(1+CA7))-CA14-CA13)</f>
        <v>not an output</v>
      </c>
      <c r="CB31" s="102" t="str">
        <f t="shared" ref="CB31" si="397">IF(ISNUMBER(CB15)=TRUE,"not an output",CA14/((1+CB10)*(1+CB7))-CB14-CB13)</f>
        <v>not an output</v>
      </c>
      <c r="CC31" s="102" t="str">
        <f t="shared" ref="CC31" si="398">IF(ISNUMBER(CC15)=TRUE,"not an output",CB14/((1+CC10)*(1+CC7))-CC14-CC13)</f>
        <v>not an output</v>
      </c>
      <c r="CD31" s="102" t="str">
        <f t="shared" ref="CD31" si="399">IF(ISNUMBER(CD15)=TRUE,"not an output",CC14/((1+CD10)*(1+CD7))-CD14-CD13)</f>
        <v>not an output</v>
      </c>
      <c r="CE31" s="102" t="str">
        <f t="shared" ref="CE31" si="400">IF(ISNUMBER(CE15)=TRUE,"not an output",CD14/((1+CE10)*(1+CE7))-CE14-CE13)</f>
        <v>not an output</v>
      </c>
    </row>
    <row r="32" spans="1:83">
      <c r="B32" s="1"/>
      <c r="C32" s="21" t="s">
        <v>571</v>
      </c>
      <c r="D32" s="74" t="s">
        <v>485</v>
      </c>
      <c r="E32" s="102">
        <f>InputDataA_GeneralAssumptions!E87</f>
        <v>0.62687176465988159</v>
      </c>
      <c r="F32" s="102">
        <f>IF(ISNUMBER(F14)=TRUE,"not an output",(E32)/((1+F10)*(1+F7))-F15-F13)</f>
        <v>0.58860362911827535</v>
      </c>
      <c r="G32" s="102">
        <f t="shared" ref="G32:AK32" si="401">IF(ISNUMBER(G14)=TRUE,"not an output",(F32)/((1+G10)*(1+G7))-G15-G13)</f>
        <v>0.55140205043086965</v>
      </c>
      <c r="H32" s="102">
        <f t="shared" si="401"/>
        <v>0.51523730299156567</v>
      </c>
      <c r="I32" s="102">
        <f t="shared" si="401"/>
        <v>0.48008048966548456</v>
      </c>
      <c r="J32" s="102">
        <f t="shared" si="401"/>
        <v>0.44590351869895634</v>
      </c>
      <c r="K32" s="102">
        <f t="shared" si="401"/>
        <v>0.41267908127304259</v>
      </c>
      <c r="L32" s="102">
        <f t="shared" si="401"/>
        <v>0.38038062968265612</v>
      </c>
      <c r="M32" s="102">
        <f t="shared" si="401"/>
        <v>0.34898235612384204</v>
      </c>
      <c r="N32" s="102">
        <f t="shared" si="401"/>
        <v>0.31845917207227104</v>
      </c>
      <c r="O32" s="102">
        <f t="shared" si="401"/>
        <v>0.28878668823646653</v>
      </c>
      <c r="P32" s="102">
        <f t="shared" si="401"/>
        <v>0.25994119506974811</v>
      </c>
      <c r="Q32" s="102">
        <f t="shared" si="401"/>
        <v>0.23189964382531925</v>
      </c>
      <c r="R32" s="102">
        <f t="shared" si="401"/>
        <v>0.2046396281393616</v>
      </c>
      <c r="S32" s="102">
        <f t="shared" si="401"/>
        <v>0.17813936612741976</v>
      </c>
      <c r="T32" s="102">
        <f t="shared" si="401"/>
        <v>0.15237768297977133</v>
      </c>
      <c r="U32" s="102">
        <f t="shared" si="401"/>
        <v>0.12733399404187457</v>
      </c>
      <c r="V32" s="102">
        <f t="shared" si="401"/>
        <v>0.10298828836637475</v>
      </c>
      <c r="W32" s="102">
        <f t="shared" si="401"/>
        <v>7.932111272352628E-2</v>
      </c>
      <c r="X32" s="102">
        <f t="shared" si="401"/>
        <v>5.6313556057254355E-2</v>
      </c>
      <c r="Y32" s="102">
        <f t="shared" si="401"/>
        <v>3.3947234374435933E-2</v>
      </c>
      <c r="Z32" s="102">
        <f t="shared" si="401"/>
        <v>1.2204276055325869E-2</v>
      </c>
      <c r="AA32" s="102">
        <f t="shared" si="401"/>
        <v>-8.9326924266093597E-3</v>
      </c>
      <c r="AB32" s="102">
        <f t="shared" si="401"/>
        <v>-2.9480560386860762E-2</v>
      </c>
      <c r="AC32" s="102">
        <f t="shared" si="401"/>
        <v>-4.9455746425141188E-2</v>
      </c>
      <c r="AD32" s="102">
        <f t="shared" si="401"/>
        <v>-6.8874211544528274E-2</v>
      </c>
      <c r="AE32" s="102">
        <f t="shared" si="401"/>
        <v>-8.7751471904968639E-2</v>
      </c>
      <c r="AF32" s="102">
        <f t="shared" si="401"/>
        <v>-0.10610261122133396</v>
      </c>
      <c r="AG32" s="102">
        <f t="shared" si="401"/>
        <v>-0.12394229281593551</v>
      </c>
      <c r="AH32" s="102">
        <f t="shared" si="401"/>
        <v>-0.14128477133512751</v>
      </c>
      <c r="AI32" s="102">
        <f t="shared" si="401"/>
        <v>-0.15814390413936147</v>
      </c>
      <c r="AJ32" s="102">
        <f t="shared" si="401"/>
        <v>-0.17453316237579258</v>
      </c>
      <c r="AK32" s="102">
        <f t="shared" si="401"/>
        <v>-0.19046564174228575</v>
      </c>
      <c r="AL32" s="102">
        <f t="shared" ref="AL32" si="402">IF(ISNUMBER(AL14)=TRUE,"not an output",(AK32)/((1+AL10)*(1+AL7))-AL15-AL13)</f>
        <v>-0.20595407295142185</v>
      </c>
      <c r="AM32" s="102">
        <f t="shared" ref="AM32" si="403">IF(ISNUMBER(AM14)=TRUE,"not an output",(AL32)/((1+AM10)*(1+AM7))-AM15-AM13)</f>
        <v>-0.22101083190286572</v>
      </c>
      <c r="AN32" s="102">
        <f t="shared" ref="AN32" si="404">IF(ISNUMBER(AN14)=TRUE,"not an output",(AM32)/((1+AN10)*(1+AN7))-AN15-AN13)</f>
        <v>-0.23564794957222393</v>
      </c>
      <c r="AO32" s="102">
        <f t="shared" ref="AO32" si="405">IF(ISNUMBER(AO14)=TRUE,"not an output",(AN32)/((1+AO10)*(1+AO7))-AO15-AO13)</f>
        <v>-0.24987712162429385</v>
      </c>
      <c r="AP32" s="102">
        <f t="shared" ref="AP32" si="406">IF(ISNUMBER(AP14)=TRUE,"not an output",(AO32)/((1+AP10)*(1+AP7))-AP15-AP13)</f>
        <v>-0.26370971775838536</v>
      </c>
      <c r="AQ32" s="102">
        <f t="shared" ref="AQ32" si="407">IF(ISNUMBER(AQ14)=TRUE,"not an output",(AP32)/((1+AQ10)*(1+AQ7))-AQ15-AQ13)</f>
        <v>-0.27715679079318295</v>
      </c>
      <c r="AR32" s="102">
        <f t="shared" ref="AR32" si="408">IF(ISNUMBER(AR14)=TRUE,"not an output",(AQ32)/((1+AR10)*(1+AR7))-AR15-AR13)</f>
        <v>-0.29022908549840643</v>
      </c>
      <c r="AS32" s="102">
        <f t="shared" ref="AS32" si="409">IF(ISNUMBER(AS14)=TRUE,"not an output",(AR32)/((1+AS10)*(1+AS7))-AS15-AS13)</f>
        <v>-0.30293704718032838</v>
      </c>
      <c r="AT32" s="102">
        <f t="shared" ref="AT32" si="410">IF(ISNUMBER(AT14)=TRUE,"not an output",(AS32)/((1+AT10)*(1+AT7))-AT15-AT13)</f>
        <v>-0.31529083002800756</v>
      </c>
      <c r="AU32" s="102">
        <f t="shared" ref="AU32" si="411">IF(ISNUMBER(AU14)=TRUE,"not an output",(AT32)/((1+AU10)*(1+AU7))-AU15-AU13)</f>
        <v>-0.32730030522690751</v>
      </c>
      <c r="AV32" s="102">
        <f t="shared" ref="AV32" si="412">IF(ISNUMBER(AV14)=TRUE,"not an output",(AU32)/((1+AV10)*(1+AV7))-AV15-AV13)</f>
        <v>-0.33897506884638356</v>
      </c>
      <c r="AW32" s="102">
        <f t="shared" ref="AW32" si="413">IF(ISNUMBER(AW14)=TRUE,"not an output",(AV32)/((1+AW10)*(1+AW7))-AW15-AW13)</f>
        <v>-0.35032444950734093</v>
      </c>
      <c r="AX32" s="102">
        <f t="shared" ref="AX32" si="414">IF(ISNUMBER(AX14)=TRUE,"not an output",(AW32)/((1+AX10)*(1+AX7))-AX15-AX13)</f>
        <v>-0.36135751583618997</v>
      </c>
      <c r="AY32" s="102">
        <f t="shared" ref="AY32" si="415">IF(ISNUMBER(AY14)=TRUE,"not an output",(AX32)/((1+AY10)*(1+AY7))-AY15-AY13)</f>
        <v>-0.37208308371105531</v>
      </c>
      <c r="AZ32" s="102">
        <f t="shared" ref="AZ32" si="416">IF(ISNUMBER(AZ14)=TRUE,"not an output",(AY32)/((1+AZ10)*(1+AZ7))-AZ15-AZ13)</f>
        <v>-0.3825097233060285</v>
      </c>
      <c r="BA32" s="102">
        <f t="shared" ref="BA32" si="417">IF(ISNUMBER(BA14)=TRUE,"not an output",(AZ32)/((1+BA10)*(1+BA7))-BA15-BA13)</f>
        <v>-0.39264576593909312</v>
      </c>
      <c r="BB32" s="102">
        <f t="shared" ref="BB32" si="418">IF(ISNUMBER(BB14)=TRUE,"not an output",(BA32)/((1+BB10)*(1+BB7))-BB15-BB13)</f>
        <v>-0.40249931072919359</v>
      </c>
      <c r="BC32" s="102">
        <f t="shared" ref="BC32" si="419">IF(ISNUMBER(BC14)=TRUE,"not an output",(BB32)/((1+BC10)*(1+BC7))-BC15-BC13)</f>
        <v>-0.41207823106776764</v>
      </c>
      <c r="BD32" s="102">
        <f t="shared" ref="BD32" si="420">IF(ISNUMBER(BD14)=TRUE,"not an output",(BC32)/((1+BD10)*(1+BD7))-BD15-BD13)</f>
        <v>-0.42139018090991287</v>
      </c>
      <c r="BE32" s="102">
        <f t="shared" ref="BE32" si="421">IF(ISNUMBER(BE14)=TRUE,"not an output",(BD32)/((1+BE10)*(1+BE7))-BE15-BE13)</f>
        <v>-0.43044260089021491</v>
      </c>
      <c r="BF32" s="102">
        <f t="shared" ref="BF32" si="422">IF(ISNUMBER(BF14)=TRUE,"not an output",(BE32)/((1+BF10)*(1+BF7))-BF15-BF13)</f>
        <v>-0.43924272426812311</v>
      </c>
      <c r="BG32" s="102">
        <f t="shared" ref="BG32" si="423">IF(ISNUMBER(BG14)=TRUE,"not an output",(BF32)/((1+BG10)*(1+BG7))-BG15-BG13)</f>
        <v>-0.44779758270762549</v>
      </c>
      <c r="BH32" s="102">
        <f t="shared" ref="BH32" si="424">IF(ISNUMBER(BH14)=TRUE,"not an output",(BG32)/((1+BH10)*(1+BH7))-BH15-BH13)</f>
        <v>-0.45611401189584005</v>
      </c>
      <c r="BI32" s="102">
        <f t="shared" ref="BI32" si="425">IF(ISNUMBER(BI14)=TRUE,"not an output",(BH32)/((1+BI10)*(1+BI7))-BI15-BI13)</f>
        <v>-0.46419865700501267</v>
      </c>
      <c r="BJ32" s="102">
        <f t="shared" ref="BJ32" si="426">IF(ISNUMBER(BJ14)=TRUE,"not an output",(BI32)/((1+BJ10)*(1+BJ7))-BJ15-BJ13)</f>
        <v>-0.47205797800228566</v>
      </c>
      <c r="BK32" s="102">
        <f t="shared" ref="BK32" si="427">IF(ISNUMBER(BK14)=TRUE,"not an output",(BJ32)/((1+BK10)*(1+BK7))-BK15-BK13)</f>
        <v>-0.47969825481147982</v>
      </c>
      <c r="BL32" s="102">
        <f t="shared" ref="BL32" si="428">IF(ISNUMBER(BL14)=TRUE,"not an output",(BK32)/((1+BL10)*(1+BL7))-BL15-BL13)</f>
        <v>-0.48712559233101416</v>
      </c>
      <c r="BM32" s="102">
        <f t="shared" ref="BM32" si="429">IF(ISNUMBER(BM14)=TRUE,"not an output",(BL32)/((1+BM10)*(1+BM7))-BM15-BM13)</f>
        <v>-0.49434592531197341</v>
      </c>
      <c r="BN32" s="102">
        <f t="shared" ref="BN32" si="430">IF(ISNUMBER(BN14)=TRUE,"not an output",(BM32)/((1+BN10)*(1+BN7))-BN15-BN13)</f>
        <v>-0.50136502310022046</v>
      </c>
      <c r="BO32" s="102">
        <f t="shared" ref="BO32" si="431">IF(ISNUMBER(BO14)=TRUE,"not an output",(BN32)/((1+BO10)*(1+BO7))-BO15-BO13)</f>
        <v>-0.50818849424634327</v>
      </c>
      <c r="BP32" s="102">
        <f t="shared" ref="BP32" si="432">IF(ISNUMBER(BP14)=TRUE,"not an output",(BO32)/((1+BP10)*(1+BP7))-BP15-BP13)</f>
        <v>-0.51482179098711978</v>
      </c>
      <c r="BQ32" s="102">
        <f t="shared" ref="BQ32" si="433">IF(ISNUMBER(BQ14)=TRUE,"not an output",(BP32)/((1+BQ10)*(1+BQ7))-BQ15-BQ13)</f>
        <v>-0.52127021360208137</v>
      </c>
      <c r="BR32" s="102">
        <f t="shared" ref="BR32" si="434">IF(ISNUMBER(BR14)=TRUE,"not an output",(BQ32)/((1+BR10)*(1+BR7))-BR15-BR13)</f>
        <v>-0.52753891464865632</v>
      </c>
      <c r="BS32" s="102">
        <f t="shared" ref="BS32" si="435">IF(ISNUMBER(BS14)=TRUE,"not an output",(BR32)/((1+BS10)*(1+BS7))-BS15-BS13)</f>
        <v>-0.53363290307927724</v>
      </c>
      <c r="BT32" s="102">
        <f t="shared" ref="BT32" si="436">IF(ISNUMBER(BT14)=TRUE,"not an output",(BS32)/((1+BT10)*(1+BT7))-BT15-BT13)</f>
        <v>-0.53955704824374195</v>
      </c>
      <c r="BU32" s="102">
        <f t="shared" ref="BU32" si="437">IF(ISNUMBER(BU14)=TRUE,"not an output",(BT32)/((1+BU10)*(1+BU7))-BU15-BU13)</f>
        <v>-0.54531608378002605</v>
      </c>
      <c r="BV32" s="102">
        <f t="shared" ref="BV32" si="438">IF(ISNUMBER(BV14)=TRUE,"not an output",(BU32)/((1+BV10)*(1+BV7))-BV15-BV13)</f>
        <v>-0.55091461139665643</v>
      </c>
      <c r="BW32" s="102">
        <f t="shared" ref="BW32" si="439">IF(ISNUMBER(BW14)=TRUE,"not an output",(BV32)/((1+BW10)*(1+BW7))-BW15-BW13)</f>
        <v>-0.55635710454966747</v>
      </c>
      <c r="BX32" s="102">
        <f t="shared" ref="BX32" si="440">IF(ISNUMBER(BX14)=TRUE,"not an output",(BW32)/((1+BX10)*(1+BX7))-BX15-BX13)</f>
        <v>-0.56164791201707798</v>
      </c>
      <c r="BY32" s="102">
        <f t="shared" ref="BY32" si="441">IF(ISNUMBER(BY14)=TRUE,"not an output",(BX32)/((1+BY10)*(1+BY7))-BY15-BY13)</f>
        <v>-0.56679126137374547</v>
      </c>
      <c r="BZ32" s="102">
        <f t="shared" ref="BZ32" si="442">IF(ISNUMBER(BZ14)=TRUE,"not an output",(BY32)/((1+BZ10)*(1+BZ7))-BZ15-BZ13)</f>
        <v>-0.57179126236937416</v>
      </c>
      <c r="CA32" s="102">
        <f t="shared" ref="CA32" si="443">IF(ISNUMBER(CA14)=TRUE,"not an output",(BZ32)/((1+CA10)*(1+CA7))-CA15-CA13)</f>
        <v>-0.57665191021237538</v>
      </c>
      <c r="CB32" s="102">
        <f t="shared" ref="CB32" si="444">IF(ISNUMBER(CB14)=TRUE,"not an output",(CA32)/((1+CB10)*(1+CB7))-CB15-CB13)</f>
        <v>-0.58137708876220529</v>
      </c>
      <c r="CC32" s="102">
        <f t="shared" ref="CC32" si="445">IF(ISNUMBER(CC14)=TRUE,"not an output",(CB32)/((1+CC10)*(1+CC7))-CC15-CC13)</f>
        <v>-0.58597057363272953</v>
      </c>
      <c r="CD32" s="102">
        <f t="shared" ref="CD32" si="446">IF(ISNUMBER(CD14)=TRUE,"not an output",(CC32)/((1+CD10)*(1+CD7))-CD15-CD13)</f>
        <v>-0.59043603520909571</v>
      </c>
      <c r="CE32" s="102" t="e">
        <f t="shared" ref="CE32" si="447">IF(ISNUMBER(CE14)=TRUE,"not an output",(CD32)/((1+CE10)*(1+CE7))-CE15-CE13)</f>
        <v>#VALUE!</v>
      </c>
    </row>
    <row r="33" spans="1:83">
      <c r="C33" s="35"/>
      <c r="D33" s="14"/>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row>
    <row r="34" spans="1:83">
      <c r="C34" s="48" t="s">
        <v>491</v>
      </c>
      <c r="D34" s="14"/>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row>
    <row r="35" spans="1:83">
      <c r="B35" s="1"/>
      <c r="C35" s="44" t="s">
        <v>510</v>
      </c>
      <c r="D35" s="46"/>
      <c r="E35" s="108"/>
      <c r="F35" s="108">
        <f t="shared" ref="F35:AL35" si="448">F44/(E25+E16)</f>
        <v>9.5556222048438957E-2</v>
      </c>
      <c r="G35" s="108">
        <f t="shared" si="448"/>
        <v>9.057392840123106E-2</v>
      </c>
      <c r="H35" s="108">
        <f t="shared" si="448"/>
        <v>8.556594522509417E-2</v>
      </c>
      <c r="I35" s="108">
        <f t="shared" si="448"/>
        <v>8.0394647560972934E-2</v>
      </c>
      <c r="J35" s="108">
        <f t="shared" si="448"/>
        <v>7.5298181155551966E-2</v>
      </c>
      <c r="K35" s="108">
        <f t="shared" si="448"/>
        <v>7.0444481720449023E-2</v>
      </c>
      <c r="L35" s="108">
        <f t="shared" si="448"/>
        <v>6.5720531044505356E-2</v>
      </c>
      <c r="M35" s="108">
        <f t="shared" si="448"/>
        <v>6.0723008057248173E-2</v>
      </c>
      <c r="N35" s="108">
        <f t="shared" si="448"/>
        <v>5.5394173860396689E-2</v>
      </c>
      <c r="O35" s="108">
        <f t="shared" si="448"/>
        <v>4.9777053204237878E-2</v>
      </c>
      <c r="P35" s="108">
        <f t="shared" si="448"/>
        <v>4.4446597542000865E-2</v>
      </c>
      <c r="Q35" s="108">
        <f t="shared" si="448"/>
        <v>3.950484375143018E-2</v>
      </c>
      <c r="R35" s="108">
        <f t="shared" si="448"/>
        <v>3.4902290300975143E-2</v>
      </c>
      <c r="S35" s="108">
        <f t="shared" si="448"/>
        <v>3.0908020984006974E-2</v>
      </c>
      <c r="T35" s="108">
        <f t="shared" si="448"/>
        <v>2.7255378923629663E-2</v>
      </c>
      <c r="U35" s="108">
        <f t="shared" si="448"/>
        <v>2.3894064488461115E-2</v>
      </c>
      <c r="V35" s="108">
        <f t="shared" si="448"/>
        <v>2.090107911618062E-2</v>
      </c>
      <c r="W35" s="108">
        <f t="shared" si="448"/>
        <v>1.8241429835102844E-2</v>
      </c>
      <c r="X35" s="108">
        <f t="shared" si="448"/>
        <v>1.5877117124589186E-2</v>
      </c>
      <c r="Y35" s="108">
        <f t="shared" si="448"/>
        <v>1.3805432939542953E-2</v>
      </c>
      <c r="Z35" s="108">
        <f t="shared" si="448"/>
        <v>1.2004018684480183E-2</v>
      </c>
      <c r="AA35" s="108">
        <f t="shared" si="448"/>
        <v>1.0450416636411322E-2</v>
      </c>
      <c r="AB35" s="108">
        <f t="shared" si="448"/>
        <v>9.1010422449594296E-3</v>
      </c>
      <c r="AC35" s="108">
        <f t="shared" si="448"/>
        <v>7.9330146622043421E-3</v>
      </c>
      <c r="AD35" s="108">
        <f t="shared" si="448"/>
        <v>6.9140128481745755E-3</v>
      </c>
      <c r="AE35" s="108">
        <f t="shared" si="448"/>
        <v>6.0128962152888885E-3</v>
      </c>
      <c r="AF35" s="108">
        <f t="shared" si="448"/>
        <v>5.2169641199116285E-3</v>
      </c>
      <c r="AG35" s="108">
        <f t="shared" si="448"/>
        <v>4.5138631023095982E-3</v>
      </c>
      <c r="AH35" s="108">
        <f t="shared" si="448"/>
        <v>3.8980337397658761E-3</v>
      </c>
      <c r="AI35" s="108">
        <f t="shared" si="448"/>
        <v>3.3563578768307954E-3</v>
      </c>
      <c r="AJ35" s="108">
        <f t="shared" si="448"/>
        <v>2.8811912702413852E-3</v>
      </c>
      <c r="AK35" s="108">
        <f t="shared" si="448"/>
        <v>2.4625068735576799E-3</v>
      </c>
      <c r="AL35" s="108">
        <f t="shared" si="448"/>
        <v>2.1001492695536437E-3</v>
      </c>
      <c r="AM35" s="108">
        <f t="shared" ref="AM35" si="449">AM44/(AL25+AL16)</f>
        <v>1.791354247732313E-3</v>
      </c>
      <c r="AN35" s="108">
        <f t="shared" ref="AN35" si="450">AN44/(AM25+AM16)</f>
        <v>1.5261080611739344E-3</v>
      </c>
      <c r="AO35" s="108">
        <f t="shared" ref="AO35" si="451">AO44/(AN25+AN16)</f>
        <v>1.298422015445542E-3</v>
      </c>
      <c r="AP35" s="108">
        <f t="shared" ref="AP35" si="452">AP44/(AO25+AO16)</f>
        <v>1.107221057983317E-3</v>
      </c>
      <c r="AQ35" s="108">
        <f t="shared" ref="AQ35" si="453">AQ44/(AP25+AP16)</f>
        <v>9.4883225527271923E-4</v>
      </c>
      <c r="AR35" s="108">
        <f t="shared" ref="AR35" si="454">AR44/(AQ25+AQ16)</f>
        <v>8.1462068130521076E-4</v>
      </c>
      <c r="AS35" s="108">
        <f t="shared" ref="AS35" si="455">AS44/(AR25+AR16)</f>
        <v>6.9671555089797913E-4</v>
      </c>
      <c r="AT35" s="108">
        <f t="shared" ref="AT35" si="456">AT44/(AS25+AS16)</f>
        <v>5.9160101480397334E-4</v>
      </c>
      <c r="AU35" s="108">
        <f t="shared" ref="AU35" si="457">AU44/(AT25+AT16)</f>
        <v>5.0255416242759069E-4</v>
      </c>
      <c r="AV35" s="108">
        <f t="shared" ref="AV35" si="458">AV44/(AU25+AU16)</f>
        <v>4.2858361250362433E-4</v>
      </c>
      <c r="AW35" s="108">
        <f t="shared" ref="AW35" si="459">AW44/(AV25+AV16)</f>
        <v>3.6505956324937454E-4</v>
      </c>
      <c r="AX35" s="108">
        <f t="shared" ref="AX35" si="460">AX44/(AW25+AW16)</f>
        <v>3.1030629046797264E-4</v>
      </c>
      <c r="AY35" s="108">
        <f t="shared" ref="AY35" si="461">AY44/(AX25+AX16)</f>
        <v>2.6324074125102132E-4</v>
      </c>
      <c r="AZ35" s="108">
        <f t="shared" ref="AZ35" si="462">AZ44/(AY25+AY16)</f>
        <v>2.2197718824658896E-4</v>
      </c>
      <c r="BA35" s="108">
        <f t="shared" ref="BA35" si="463">BA44/(AZ25+AZ16)</f>
        <v>1.87030522045513E-4</v>
      </c>
      <c r="BB35" s="108">
        <f t="shared" ref="BB35" si="464">BB44/(BA25+BA16)</f>
        <v>1.5797022658116505E-4</v>
      </c>
      <c r="BC35" s="108">
        <f t="shared" ref="BC35" si="465">BC44/(BB25+BB16)</f>
        <v>1.3330580231784019E-4</v>
      </c>
      <c r="BD35" s="108">
        <f t="shared" ref="BD35" si="466">BD44/(BC25+BC16)</f>
        <v>1.1201539693976815E-4</v>
      </c>
      <c r="BE35" s="108">
        <f t="shared" ref="BE35" si="467">BE44/(BD25+BD16)</f>
        <v>9.3717652774927995E-5</v>
      </c>
      <c r="BF35" s="108">
        <f t="shared" ref="BF35" si="468">BF44/(BE25+BE16)</f>
        <v>7.8386383523982962E-5</v>
      </c>
      <c r="BG35" s="108">
        <f t="shared" ref="BG35" si="469">BG44/(BF25+BF16)</f>
        <v>6.5549420799646761E-5</v>
      </c>
      <c r="BH35" s="108">
        <f t="shared" ref="BH35" si="470">BH44/(BG25+BG16)</f>
        <v>5.480652742990308E-5</v>
      </c>
      <c r="BI35" s="108">
        <f t="shared" ref="BI35" si="471">BI44/(BH25+BH16)</f>
        <v>4.5818384317871046E-5</v>
      </c>
      <c r="BJ35" s="108">
        <f t="shared" ref="BJ35" si="472">BJ44/(BI25+BI16)</f>
        <v>3.8326216101930023E-5</v>
      </c>
      <c r="BK35" s="108">
        <f t="shared" ref="BK35" si="473">BK44/(BJ25+BJ16)</f>
        <v>3.2244539690388264E-5</v>
      </c>
      <c r="BL35" s="108">
        <f t="shared" ref="BL35" si="474">BL44/(BK25+BK16)</f>
        <v>2.7407205844446699E-5</v>
      </c>
      <c r="BM35" s="108">
        <f t="shared" ref="BM35" si="475">BM44/(BL25+BL16)</f>
        <v>2.3617519261600936E-5</v>
      </c>
      <c r="BN35" s="108">
        <f t="shared" ref="BN35" si="476">BN44/(BM25+BM16)</f>
        <v>2.0366833011421531E-5</v>
      </c>
      <c r="BO35" s="108">
        <f t="shared" ref="BO35" si="477">BO44/(BN25+BN16)</f>
        <v>1.7529186507340013E-5</v>
      </c>
      <c r="BP35" s="108">
        <f t="shared" ref="BP35" si="478">BP44/(BO25+BO16)</f>
        <v>1.509204392499253E-5</v>
      </c>
      <c r="BQ35" s="108">
        <f t="shared" ref="BQ35" si="479">BQ44/(BP25+BP16)</f>
        <v>1.2877739872466479E-5</v>
      </c>
      <c r="BR35" s="108">
        <f t="shared" ref="BR35" si="480">BR44/(BQ25+BQ16)</f>
        <v>1.0967971967293128E-5</v>
      </c>
      <c r="BS35" s="108">
        <f t="shared" ref="BS35" si="481">BS44/(BR25+BR16)</f>
        <v>9.3312970873919501E-6</v>
      </c>
      <c r="BT35" s="108">
        <f t="shared" ref="BT35" si="482">BT44/(BS25+BS16)</f>
        <v>7.9184310686211546E-6</v>
      </c>
      <c r="BU35" s="108">
        <f t="shared" ref="BU35" si="483">BU44/(BT25+BT16)</f>
        <v>6.7174385457661182E-6</v>
      </c>
      <c r="BV35" s="108">
        <f t="shared" ref="BV35" si="484">BV44/(BU25+BU16)</f>
        <v>5.7022020671420959E-6</v>
      </c>
      <c r="BW35" s="108">
        <f t="shared" ref="BW35" si="485">BW44/(BV25+BV16)</f>
        <v>4.8337124500604858E-6</v>
      </c>
      <c r="BX35" s="108">
        <f t="shared" ref="BX35" si="486">BX44/(BW25+BW16)</f>
        <v>4.0968059071933054E-6</v>
      </c>
      <c r="BY35" s="108">
        <f t="shared" ref="BY35" si="487">BY44/(BX25+BX16)</f>
        <v>3.4666307354779445E-6</v>
      </c>
      <c r="BZ35" s="108">
        <f t="shared" ref="BZ35" si="488">BZ44/(BY25+BY16)</f>
        <v>2.9303969000720881E-6</v>
      </c>
      <c r="CA35" s="108">
        <f t="shared" ref="CA35" si="489">CA44/(BZ25+BZ16)</f>
        <v>2.4755487581541544E-6</v>
      </c>
      <c r="CB35" s="108">
        <f t="shared" ref="CB35" si="490">CB44/(CA25+CA16)</f>
        <v>2.0877537042872703E-6</v>
      </c>
      <c r="CC35" s="108">
        <f t="shared" ref="CC35" si="491">CC44/(CB25+CB16)</f>
        <v>1.7603902676117787E-6</v>
      </c>
      <c r="CD35" s="108">
        <f t="shared" ref="CD35" si="492">CD44/(CC25+CC16)</f>
        <v>1.4829326344188686E-6</v>
      </c>
      <c r="CE35" s="108" t="e">
        <f t="shared" ref="CE35" si="493">CE44/(CD25+CD16)</f>
        <v>#VALUE!</v>
      </c>
    </row>
    <row r="36" spans="1:83">
      <c r="B36" s="1"/>
      <c r="C36" s="45" t="s">
        <v>543</v>
      </c>
      <c r="D36" s="47"/>
      <c r="E36" s="102"/>
      <c r="F36" s="102">
        <f t="shared" ref="F36:AL36" si="494">1/F35</f>
        <v>10.465043286172241</v>
      </c>
      <c r="G36" s="102">
        <f t="shared" si="494"/>
        <v>11.040704733155952</v>
      </c>
      <c r="H36" s="102">
        <f t="shared" si="494"/>
        <v>11.686892459019166</v>
      </c>
      <c r="I36" s="102">
        <f t="shared" si="494"/>
        <v>12.438639018120947</v>
      </c>
      <c r="J36" s="102">
        <f t="shared" si="494"/>
        <v>13.28053326990976</v>
      </c>
      <c r="K36" s="102">
        <f t="shared" si="494"/>
        <v>14.195576084559571</v>
      </c>
      <c r="L36" s="102">
        <f t="shared" si="494"/>
        <v>15.215945216918728</v>
      </c>
      <c r="M36" s="102">
        <f t="shared" si="494"/>
        <v>16.468222375565194</v>
      </c>
      <c r="N36" s="102">
        <f t="shared" si="494"/>
        <v>18.052440000643035</v>
      </c>
      <c r="O36" s="102">
        <f t="shared" si="494"/>
        <v>20.089578141497192</v>
      </c>
      <c r="P36" s="102">
        <f t="shared" si="494"/>
        <v>22.498910047164493</v>
      </c>
      <c r="Q36" s="102">
        <f t="shared" si="494"/>
        <v>25.313351605492613</v>
      </c>
      <c r="R36" s="102">
        <f t="shared" si="494"/>
        <v>28.651414889299136</v>
      </c>
      <c r="S36" s="102">
        <f t="shared" si="494"/>
        <v>32.354061119521027</v>
      </c>
      <c r="T36" s="102">
        <f t="shared" si="494"/>
        <v>36.690005404145289</v>
      </c>
      <c r="U36" s="102">
        <f t="shared" si="494"/>
        <v>41.851397885149197</v>
      </c>
      <c r="V36" s="102">
        <f t="shared" si="494"/>
        <v>47.844419632182898</v>
      </c>
      <c r="W36" s="102">
        <f t="shared" si="494"/>
        <v>54.820264038494003</v>
      </c>
      <c r="X36" s="102">
        <f t="shared" si="494"/>
        <v>62.983726337275769</v>
      </c>
      <c r="Y36" s="102">
        <f t="shared" si="494"/>
        <v>72.435250989898066</v>
      </c>
      <c r="Z36" s="102">
        <f t="shared" si="494"/>
        <v>83.30543514505564</v>
      </c>
      <c r="AA36" s="102">
        <f t="shared" si="494"/>
        <v>95.689964792006649</v>
      </c>
      <c r="AB36" s="102">
        <f t="shared" si="494"/>
        <v>109.87752535198322</v>
      </c>
      <c r="AC36" s="102">
        <f t="shared" si="494"/>
        <v>126.05548364411199</v>
      </c>
      <c r="AD36" s="102">
        <f t="shared" si="494"/>
        <v>144.6338070175872</v>
      </c>
      <c r="AE36" s="102">
        <f t="shared" si="494"/>
        <v>166.30920677747889</v>
      </c>
      <c r="AF36" s="102">
        <f t="shared" si="494"/>
        <v>191.68236104658877</v>
      </c>
      <c r="AG36" s="102">
        <f t="shared" si="494"/>
        <v>221.53972713269312</v>
      </c>
      <c r="AH36" s="102">
        <f t="shared" si="494"/>
        <v>256.53959579633141</v>
      </c>
      <c r="AI36" s="102">
        <f t="shared" si="494"/>
        <v>297.94200639421655</v>
      </c>
      <c r="AJ36" s="102">
        <f t="shared" si="494"/>
        <v>347.07865816774472</v>
      </c>
      <c r="AK36" s="102">
        <f t="shared" si="494"/>
        <v>406.09023704175939</v>
      </c>
      <c r="AL36" s="102">
        <f t="shared" si="494"/>
        <v>476.15663062489625</v>
      </c>
      <c r="AM36" s="102">
        <f t="shared" ref="AM36:BS36" si="495">1/AM35</f>
        <v>558.23687652283547</v>
      </c>
      <c r="AN36" s="102">
        <f t="shared" si="495"/>
        <v>655.26159348818715</v>
      </c>
      <c r="AO36" s="102">
        <f t="shared" si="495"/>
        <v>770.16562265917742</v>
      </c>
      <c r="AP36" s="102">
        <f t="shared" si="495"/>
        <v>903.162013393596</v>
      </c>
      <c r="AQ36" s="102">
        <f t="shared" si="495"/>
        <v>1053.9270713479</v>
      </c>
      <c r="AR36" s="102">
        <f t="shared" si="495"/>
        <v>1227.5652005271565</v>
      </c>
      <c r="AS36" s="102">
        <f t="shared" si="495"/>
        <v>1435.3059849333422</v>
      </c>
      <c r="AT36" s="102">
        <f t="shared" si="495"/>
        <v>1690.3284054226131</v>
      </c>
      <c r="AU36" s="102">
        <f t="shared" si="495"/>
        <v>1989.8352750069653</v>
      </c>
      <c r="AV36" s="102">
        <f t="shared" si="495"/>
        <v>2333.2670004771671</v>
      </c>
      <c r="AW36" s="102">
        <f t="shared" si="495"/>
        <v>2739.2790127152307</v>
      </c>
      <c r="AX36" s="102">
        <f t="shared" si="495"/>
        <v>3222.6223918693395</v>
      </c>
      <c r="AY36" s="102">
        <f t="shared" si="495"/>
        <v>3798.8040728331607</v>
      </c>
      <c r="AZ36" s="102">
        <f t="shared" si="495"/>
        <v>4504.9674153414571</v>
      </c>
      <c r="BA36" s="102">
        <f t="shared" si="495"/>
        <v>5346.7208938049944</v>
      </c>
      <c r="BB36" s="102">
        <f t="shared" si="495"/>
        <v>6330.3068030113909</v>
      </c>
      <c r="BC36" s="102">
        <f t="shared" si="495"/>
        <v>7501.5489394505594</v>
      </c>
      <c r="BD36" s="102">
        <f t="shared" si="495"/>
        <v>8927.3441626753374</v>
      </c>
      <c r="BE36" s="102">
        <f t="shared" si="495"/>
        <v>10670.348332363772</v>
      </c>
      <c r="BF36" s="102">
        <f t="shared" si="495"/>
        <v>12757.317725903782</v>
      </c>
      <c r="BG36" s="102">
        <f t="shared" si="495"/>
        <v>15255.664928856075</v>
      </c>
      <c r="BH36" s="102">
        <f t="shared" si="495"/>
        <v>18246.001833978418</v>
      </c>
      <c r="BI36" s="102">
        <f t="shared" si="495"/>
        <v>21825.300365511994</v>
      </c>
      <c r="BJ36" s="102">
        <f t="shared" si="495"/>
        <v>26091.800905689779</v>
      </c>
      <c r="BK36" s="102">
        <f t="shared" si="495"/>
        <v>31013.002809219473</v>
      </c>
      <c r="BL36" s="102">
        <f t="shared" si="495"/>
        <v>36486.754821911985</v>
      </c>
      <c r="BM36" s="102">
        <f t="shared" si="495"/>
        <v>42341.449536822103</v>
      </c>
      <c r="BN36" s="102">
        <f t="shared" si="495"/>
        <v>49099.435314229231</v>
      </c>
      <c r="BO36" s="102">
        <f t="shared" si="495"/>
        <v>57047.712943282851</v>
      </c>
      <c r="BP36" s="102">
        <f t="shared" si="495"/>
        <v>66260.077493148099</v>
      </c>
      <c r="BQ36" s="102">
        <f t="shared" si="495"/>
        <v>77653.377836748434</v>
      </c>
      <c r="BR36" s="102">
        <f t="shared" si="495"/>
        <v>91174.558339685274</v>
      </c>
      <c r="BS36" s="102">
        <f t="shared" si="495"/>
        <v>107166.23751602092</v>
      </c>
      <c r="BT36" s="102">
        <f t="shared" ref="BT36:CE36" si="496">1/BT35</f>
        <v>126287.64351599403</v>
      </c>
      <c r="BU36" s="102">
        <f t="shared" si="496"/>
        <v>148866.26698360822</v>
      </c>
      <c r="BV36" s="102">
        <f t="shared" si="496"/>
        <v>175370.84589869561</v>
      </c>
      <c r="BW36" s="102">
        <f t="shared" si="496"/>
        <v>206880.32445692681</v>
      </c>
      <c r="BX36" s="102">
        <f t="shared" si="496"/>
        <v>244092.59863743297</v>
      </c>
      <c r="BY36" s="102">
        <f t="shared" si="496"/>
        <v>288464.5283288674</v>
      </c>
      <c r="BZ36" s="102">
        <f t="shared" si="496"/>
        <v>341250.7022428941</v>
      </c>
      <c r="CA36" s="102">
        <f t="shared" si="496"/>
        <v>403950.83987181529</v>
      </c>
      <c r="CB36" s="102">
        <f t="shared" si="496"/>
        <v>478983.70288912306</v>
      </c>
      <c r="CC36" s="102">
        <f t="shared" si="496"/>
        <v>568055.8557942058</v>
      </c>
      <c r="CD36" s="102">
        <f t="shared" si="496"/>
        <v>674339.46545513836</v>
      </c>
      <c r="CE36" s="102" t="e">
        <f t="shared" si="496"/>
        <v>#VALUE!</v>
      </c>
    </row>
    <row r="37" spans="1:83">
      <c r="B37" s="1"/>
      <c r="C37" s="18" t="s">
        <v>1058</v>
      </c>
      <c r="D37" s="276" t="s">
        <v>783</v>
      </c>
      <c r="E37" s="102">
        <f>$B$2/E28</f>
        <v>0.12786917851968013</v>
      </c>
      <c r="F37" s="102">
        <f t="shared" ref="F37:AL37" si="497">$B$2/F28</f>
        <v>0.11279284263073239</v>
      </c>
      <c r="G37" s="102">
        <f t="shared" si="497"/>
        <v>9.9779370104717921E-2</v>
      </c>
      <c r="H37" s="102">
        <f t="shared" si="497"/>
        <v>8.846581772081287E-2</v>
      </c>
      <c r="I37" s="102">
        <f t="shared" si="497"/>
        <v>7.8527663595218747E-2</v>
      </c>
      <c r="J37" s="102">
        <f t="shared" si="497"/>
        <v>6.9774481041131639E-2</v>
      </c>
      <c r="K37" s="102">
        <f t="shared" si="497"/>
        <v>6.2077666097132583E-2</v>
      </c>
      <c r="L37" s="102">
        <f t="shared" si="497"/>
        <v>5.5290994133050442E-2</v>
      </c>
      <c r="M37" s="102">
        <f t="shared" si="497"/>
        <v>4.9215336985549515E-2</v>
      </c>
      <c r="N37" s="102">
        <f t="shared" si="497"/>
        <v>4.369196444234625E-2</v>
      </c>
      <c r="O37" s="102">
        <f t="shared" si="497"/>
        <v>3.8606504432646883E-2</v>
      </c>
      <c r="P37" s="102">
        <f t="shared" si="497"/>
        <v>3.3960365045990079E-2</v>
      </c>
      <c r="Q37" s="102">
        <f t="shared" si="497"/>
        <v>2.9756105224745161E-2</v>
      </c>
      <c r="R37" s="102">
        <f t="shared" si="497"/>
        <v>2.5973688039953514E-2</v>
      </c>
      <c r="S37" s="102">
        <f t="shared" si="497"/>
        <v>2.2627068168456745E-2</v>
      </c>
      <c r="T37" s="102">
        <f t="shared" si="497"/>
        <v>1.9674100123367927E-2</v>
      </c>
      <c r="U37" s="102">
        <f t="shared" si="497"/>
        <v>1.7068836306598993E-2</v>
      </c>
      <c r="V37" s="102">
        <f t="shared" si="497"/>
        <v>1.4782492126602556E-2</v>
      </c>
      <c r="W37" s="102">
        <f t="shared" si="497"/>
        <v>1.2783739062505383E-2</v>
      </c>
      <c r="X37" s="102">
        <f t="shared" si="497"/>
        <v>1.1040458995735643E-2</v>
      </c>
      <c r="Y37" s="102">
        <f t="shared" si="497"/>
        <v>9.5258670918562278E-3</v>
      </c>
      <c r="Z37" s="102">
        <f t="shared" si="497"/>
        <v>8.2151104359784542E-3</v>
      </c>
      <c r="AA37" s="102">
        <f t="shared" si="497"/>
        <v>7.0853812068087108E-3</v>
      </c>
      <c r="AB37" s="102">
        <f t="shared" si="497"/>
        <v>6.1132057332711764E-3</v>
      </c>
      <c r="AC37" s="102">
        <f t="shared" si="497"/>
        <v>5.2778276205823439E-3</v>
      </c>
      <c r="AD37" s="102">
        <f t="shared" si="497"/>
        <v>4.5596230694086304E-3</v>
      </c>
      <c r="AE37" s="102">
        <f t="shared" si="497"/>
        <v>3.9402673589060766E-3</v>
      </c>
      <c r="AF37" s="102">
        <f t="shared" si="497"/>
        <v>3.4047884963925262E-3</v>
      </c>
      <c r="AG37" s="102">
        <f t="shared" si="497"/>
        <v>2.94073463225127E-3</v>
      </c>
      <c r="AH37" s="102">
        <f t="shared" si="497"/>
        <v>2.5383286276212747E-3</v>
      </c>
      <c r="AI37" s="102">
        <f t="shared" si="497"/>
        <v>2.1888665046061666E-3</v>
      </c>
      <c r="AJ37" s="102">
        <f t="shared" si="497"/>
        <v>1.8851075282353949E-3</v>
      </c>
      <c r="AK37" s="102">
        <f t="shared" si="497"/>
        <v>1.6206041085812615E-3</v>
      </c>
      <c r="AL37" s="102">
        <f t="shared" si="497"/>
        <v>1.3906938282675497E-3</v>
      </c>
      <c r="AM37" s="102">
        <f t="shared" ref="AM37:BS37" si="498">$B$2/AM28</f>
        <v>1.1917147263439962E-3</v>
      </c>
      <c r="AN37" s="102">
        <f t="shared" si="498"/>
        <v>1.0198364696611493E-3</v>
      </c>
      <c r="AO37" s="102">
        <f t="shared" si="498"/>
        <v>8.7160777187725573E-4</v>
      </c>
      <c r="AP37" s="102">
        <f t="shared" si="498"/>
        <v>7.444697513940532E-4</v>
      </c>
      <c r="AQ37" s="102">
        <f t="shared" si="498"/>
        <v>6.3616479652424428E-4</v>
      </c>
      <c r="AR37" s="102">
        <f t="shared" si="498"/>
        <v>5.4401757269891579E-4</v>
      </c>
      <c r="AS37" s="102">
        <f t="shared" si="498"/>
        <v>4.6517397921149763E-4</v>
      </c>
      <c r="AT37" s="102">
        <f t="shared" si="498"/>
        <v>3.9719954091498646E-4</v>
      </c>
      <c r="AU37" s="102">
        <f t="shared" si="498"/>
        <v>3.3880073340753831E-4</v>
      </c>
      <c r="AV37" s="102">
        <f t="shared" si="498"/>
        <v>2.8895611415386441E-4</v>
      </c>
      <c r="AW37" s="102">
        <f t="shared" si="498"/>
        <v>2.4636928206569862E-4</v>
      </c>
      <c r="AX37" s="102">
        <f t="shared" si="498"/>
        <v>2.0992661578466467E-4</v>
      </c>
      <c r="AY37" s="102">
        <f t="shared" si="498"/>
        <v>1.7871699648203549E-4</v>
      </c>
      <c r="AZ37" s="102">
        <f t="shared" si="498"/>
        <v>1.5186578293333486E-4</v>
      </c>
      <c r="BA37" s="102">
        <f t="shared" si="498"/>
        <v>1.288347881898875E-4</v>
      </c>
      <c r="BB37" s="102">
        <f t="shared" si="498"/>
        <v>1.0920089595814845E-4</v>
      </c>
      <c r="BC37" s="102">
        <f t="shared" si="498"/>
        <v>9.2477906020802954E-5</v>
      </c>
      <c r="BD37" s="102">
        <f t="shared" si="498"/>
        <v>7.8195971945417154E-5</v>
      </c>
      <c r="BE37" s="102">
        <f t="shared" si="498"/>
        <v>6.5981712809973499E-5</v>
      </c>
      <c r="BF37" s="102">
        <f t="shared" si="498"/>
        <v>5.5578120967697721E-5</v>
      </c>
      <c r="BG37" s="102">
        <f t="shared" si="498"/>
        <v>4.6746998952368107E-5</v>
      </c>
      <c r="BH37" s="102">
        <f t="shared" si="498"/>
        <v>3.9272039883090712E-5</v>
      </c>
      <c r="BI37" s="102">
        <f t="shared" si="498"/>
        <v>3.2959789864575527E-5</v>
      </c>
      <c r="BJ37" s="102">
        <f t="shared" si="498"/>
        <v>2.7643428363951277E-5</v>
      </c>
      <c r="BK37" s="102">
        <f t="shared" si="498"/>
        <v>2.3198935712789726E-5</v>
      </c>
      <c r="BL37" s="102">
        <f t="shared" si="498"/>
        <v>1.9518458240004232E-5</v>
      </c>
      <c r="BM37" s="102">
        <f t="shared" si="498"/>
        <v>1.6499238986272706E-5</v>
      </c>
      <c r="BN37" s="102">
        <f t="shared" si="498"/>
        <v>1.4000881459916842E-5</v>
      </c>
      <c r="BO37" s="102">
        <f t="shared" si="498"/>
        <v>1.1912870478724343E-5</v>
      </c>
      <c r="BP37" s="102">
        <f t="shared" si="498"/>
        <v>1.0158800696092965E-5</v>
      </c>
      <c r="BQ37" s="102">
        <f t="shared" si="498"/>
        <v>8.6639770608218741E-6</v>
      </c>
      <c r="BR37" s="102">
        <f t="shared" si="498"/>
        <v>7.3872188938778861E-6</v>
      </c>
      <c r="BS37" s="102">
        <f t="shared" si="498"/>
        <v>6.2960159860346205E-6</v>
      </c>
      <c r="BT37" s="102">
        <f t="shared" ref="BT37:CE37" si="499">$B$2/BT28</f>
        <v>5.3616005851975132E-6</v>
      </c>
      <c r="BU37" s="102">
        <f t="shared" si="499"/>
        <v>4.5625543844953329E-6</v>
      </c>
      <c r="BV37" s="102">
        <f t="shared" si="499"/>
        <v>3.8807669511775019E-6</v>
      </c>
      <c r="BW37" s="102">
        <f t="shared" si="499"/>
        <v>3.2987335272660095E-6</v>
      </c>
      <c r="BX37" s="102">
        <f t="shared" si="499"/>
        <v>2.8024358319105974E-6</v>
      </c>
      <c r="BY37" s="102">
        <f t="shared" si="499"/>
        <v>2.3789987070102246E-6</v>
      </c>
      <c r="BZ37" s="102">
        <f t="shared" si="499"/>
        <v>2.0179018358619587E-6</v>
      </c>
      <c r="CA37" s="102">
        <f t="shared" si="499"/>
        <v>1.7102798547495273E-6</v>
      </c>
      <c r="CB37" s="102">
        <f t="shared" si="499"/>
        <v>1.4481632918695027E-6</v>
      </c>
      <c r="CC37" s="102">
        <f t="shared" si="499"/>
        <v>1.2252230898556351E-6</v>
      </c>
      <c r="CD37" s="102">
        <f t="shared" si="499"/>
        <v>1.0357295443602487E-6</v>
      </c>
      <c r="CE37" s="102" t="e">
        <f t="shared" si="499"/>
        <v>#VALUE!</v>
      </c>
    </row>
    <row r="38" spans="1:83">
      <c r="B38" s="1"/>
      <c r="C38" s="18" t="s">
        <v>780</v>
      </c>
      <c r="D38" s="276" t="s">
        <v>784</v>
      </c>
      <c r="E38" s="102">
        <f>(1-$D$2-$D$4*$B$2)/E27</f>
        <v>0.13263142615532639</v>
      </c>
      <c r="F38" s="102">
        <f t="shared" ref="F38:AL38" si="500">(1-$D$2-$D$4*$B$2)/F27</f>
        <v>0.13408484350161626</v>
      </c>
      <c r="G38" s="102">
        <f t="shared" si="500"/>
        <v>0.13547026178944438</v>
      </c>
      <c r="H38" s="102">
        <f t="shared" si="500"/>
        <v>0.13678926633856001</v>
      </c>
      <c r="I38" s="102">
        <f t="shared" si="500"/>
        <v>0.13804359582966894</v>
      </c>
      <c r="J38" s="102">
        <f t="shared" si="500"/>
        <v>0.13923511611594566</v>
      </c>
      <c r="K38" s="102">
        <f t="shared" si="500"/>
        <v>0.14036579560885332</v>
      </c>
      <c r="L38" s="102">
        <f t="shared" si="500"/>
        <v>0.14143768238211474</v>
      </c>
      <c r="M38" s="102">
        <f t="shared" si="500"/>
        <v>0.1424528830855738</v>
      </c>
      <c r="N38" s="102">
        <f t="shared" si="500"/>
        <v>0.14341354371491868</v>
      </c>
      <c r="O38" s="102">
        <f t="shared" si="500"/>
        <v>0.14432183224395381</v>
      </c>
      <c r="P38" s="102">
        <f t="shared" si="500"/>
        <v>0.14517992309320837</v>
      </c>
      <c r="Q38" s="102">
        <f t="shared" si="500"/>
        <v>0.14598998338186905</v>
      </c>
      <c r="R38" s="102">
        <f t="shared" si="500"/>
        <v>0.1467541608888927</v>
      </c>
      <c r="S38" s="102">
        <f t="shared" si="500"/>
        <v>0.14747457363317604</v>
      </c>
      <c r="T38" s="102">
        <f t="shared" si="500"/>
        <v>0.14815330097126037</v>
      </c>
      <c r="U38" s="102">
        <f t="shared" si="500"/>
        <v>0.14879237610363993</v>
      </c>
      <c r="V38" s="102">
        <f t="shared" si="500"/>
        <v>0.14939377987673447</v>
      </c>
      <c r="W38" s="102">
        <f t="shared" si="500"/>
        <v>0.14995943576642265</v>
      </c>
      <c r="X38" s="102">
        <f t="shared" si="500"/>
        <v>0.15049120593018334</v>
      </c>
      <c r="Y38" s="102">
        <f t="shared" si="500"/>
        <v>0.1509908882178842</v>
      </c>
      <c r="Z38" s="102">
        <f t="shared" si="500"/>
        <v>0.1514602140356647</v>
      </c>
      <c r="AA38" s="102">
        <f t="shared" si="500"/>
        <v>0.15190084696280837</v>
      </c>
      <c r="AB38" s="102">
        <f t="shared" si="500"/>
        <v>0.15231438202767136</v>
      </c>
      <c r="AC38" s="102">
        <f t="shared" si="500"/>
        <v>0.15270234555535847</v>
      </c>
      <c r="AD38" s="102">
        <f t="shared" si="500"/>
        <v>0.1530661955066896</v>
      </c>
      <c r="AE38" s="102">
        <f t="shared" si="500"/>
        <v>0.15340732223490189</v>
      </c>
      <c r="AF38" s="102">
        <f t="shared" si="500"/>
        <v>0.15372704959333772</v>
      </c>
      <c r="AG38" s="102">
        <f t="shared" si="500"/>
        <v>0.15402663633397087</v>
      </c>
      <c r="AH38" s="102">
        <f t="shared" si="500"/>
        <v>0.15430727774293415</v>
      </c>
      <c r="AI38" s="102">
        <f t="shared" si="500"/>
        <v>0.15457010746517974</v>
      </c>
      <c r="AJ38" s="102">
        <f t="shared" si="500"/>
        <v>0.15481619947598826</v>
      </c>
      <c r="AK38" s="102">
        <f t="shared" si="500"/>
        <v>0.15504657016221693</v>
      </c>
      <c r="AL38" s="102">
        <f t="shared" si="500"/>
        <v>0.15526218048094353</v>
      </c>
      <c r="AM38" s="102">
        <f t="shared" ref="AM38:BS38" si="501">(1-$D$2-$D$4*$B$2)/AM27</f>
        <v>0.15546393816751028</v>
      </c>
      <c r="AN38" s="102">
        <f t="shared" si="501"/>
        <v>0.15565269996891998</v>
      </c>
      <c r="AO38" s="102">
        <f t="shared" si="501"/>
        <v>0.15582927388209381</v>
      </c>
      <c r="AP38" s="102">
        <f t="shared" si="501"/>
        <v>0.15599442137969027</v>
      </c>
      <c r="AQ38" s="102">
        <f t="shared" si="501"/>
        <v>0.15614885960902752</v>
      </c>
      <c r="AR38" s="102">
        <f t="shared" si="501"/>
        <v>0.15629326355217218</v>
      </c>
      <c r="AS38" s="102">
        <f t="shared" si="501"/>
        <v>0.15642826813748006</v>
      </c>
      <c r="AT38" s="102">
        <f t="shared" si="501"/>
        <v>0.15655447029482478</v>
      </c>
      <c r="AU38" s="102">
        <f t="shared" si="501"/>
        <v>0.15667243094845087</v>
      </c>
      <c r="AV38" s="102">
        <f t="shared" si="501"/>
        <v>0.15678267694286527</v>
      </c>
      <c r="AW38" s="102">
        <f t="shared" si="501"/>
        <v>0.15688570289845358</v>
      </c>
      <c r="AX38" s="102">
        <f t="shared" si="501"/>
        <v>0.15698197299460173</v>
      </c>
      <c r="AY38" s="102">
        <f t="shared" si="501"/>
        <v>0.15707192267903156</v>
      </c>
      <c r="AZ38" s="102">
        <f t="shared" si="501"/>
        <v>0.15715596030284826</v>
      </c>
      <c r="BA38" s="102">
        <f t="shared" si="501"/>
        <v>0.1572344686814556</v>
      </c>
      <c r="BB38" s="102">
        <f t="shared" si="501"/>
        <v>0.15730780658204435</v>
      </c>
      <c r="BC38" s="102">
        <f t="shared" si="501"/>
        <v>0.15737631013880968</v>
      </c>
      <c r="BD38" s="102">
        <f t="shared" si="501"/>
        <v>0.15744029419741781</v>
      </c>
      <c r="BE38" s="102">
        <f t="shared" si="501"/>
        <v>0.15750005359053471</v>
      </c>
      <c r="BF38" s="102">
        <f t="shared" si="501"/>
        <v>0.15755586434645505</v>
      </c>
      <c r="BG38" s="102">
        <f t="shared" si="501"/>
        <v>0.15760798483304395</v>
      </c>
      <c r="BH38" s="102">
        <f t="shared" si="501"/>
        <v>0.15765665683932584</v>
      </c>
      <c r="BI38" s="102">
        <f t="shared" si="501"/>
        <v>0.15770210659714318</v>
      </c>
      <c r="BJ38" s="102">
        <f t="shared" si="501"/>
        <v>0.15774454574535554</v>
      </c>
      <c r="BK38" s="102">
        <f t="shared" si="501"/>
        <v>0.15778417223907307</v>
      </c>
      <c r="BL38" s="102">
        <f t="shared" si="501"/>
        <v>0.157821171206417</v>
      </c>
      <c r="BM38" s="102">
        <f t="shared" si="501"/>
        <v>0.1578557157552786</v>
      </c>
      <c r="BN38" s="102">
        <f t="shared" si="501"/>
        <v>0.1578879677325091</v>
      </c>
      <c r="BO38" s="102">
        <f t="shared" si="501"/>
        <v>0.15791807843792599</v>
      </c>
      <c r="BP38" s="102">
        <f t="shared" si="501"/>
        <v>0.15794618929545709</v>
      </c>
      <c r="BQ38" s="102">
        <f t="shared" si="501"/>
        <v>0.15797243248367776</v>
      </c>
      <c r="BR38" s="102">
        <f t="shared" si="501"/>
        <v>0.15799693152792083</v>
      </c>
      <c r="BS38" s="102">
        <f t="shared" si="501"/>
        <v>0.15801980185605954</v>
      </c>
      <c r="BT38" s="102">
        <f t="shared" ref="BT38:CE38" si="502">(1-$D$2-$D$4*$B$2)/BT27</f>
        <v>0.15804115131998356</v>
      </c>
      <c r="BU38" s="102">
        <f t="shared" si="502"/>
        <v>0.15806108068470193</v>
      </c>
      <c r="BV38" s="102">
        <f t="shared" si="502"/>
        <v>0.15807968408692535</v>
      </c>
      <c r="BW38" s="102">
        <f t="shared" si="502"/>
        <v>0.15809704946489231</v>
      </c>
      <c r="BX38" s="102">
        <f t="shared" si="502"/>
        <v>0.15811325896112366</v>
      </c>
      <c r="BY38" s="102">
        <f t="shared" si="502"/>
        <v>0.15812838929970502</v>
      </c>
      <c r="BZ38" s="102">
        <f t="shared" si="502"/>
        <v>0.15814251213961716</v>
      </c>
      <c r="CA38" s="102">
        <f t="shared" si="502"/>
        <v>0.15815569440555538</v>
      </c>
      <c r="CB38" s="102">
        <f t="shared" si="502"/>
        <v>0.15816799859760342</v>
      </c>
      <c r="CC38" s="102">
        <f t="shared" si="502"/>
        <v>0.15817948308105295</v>
      </c>
      <c r="CD38" s="102">
        <f t="shared" si="502"/>
        <v>0.15819020235758999</v>
      </c>
      <c r="CE38" s="102" t="e">
        <f t="shared" si="502"/>
        <v>#VALUE!</v>
      </c>
    </row>
    <row r="39" spans="1:83">
      <c r="B39" s="1"/>
      <c r="C39" s="18" t="s">
        <v>781</v>
      </c>
      <c r="D39" s="37"/>
      <c r="E39" s="102">
        <f>1/E37</f>
        <v>7.8204928785562791</v>
      </c>
      <c r="F39" s="102">
        <f t="shared" ref="F39:AL40" si="503">1/F37</f>
        <v>8.8658107790922234</v>
      </c>
      <c r="G39" s="102">
        <f t="shared" si="503"/>
        <v>10.022111774713604</v>
      </c>
      <c r="H39" s="102">
        <f t="shared" si="503"/>
        <v>11.303801013357225</v>
      </c>
      <c r="I39" s="102">
        <f t="shared" si="503"/>
        <v>12.734365880979633</v>
      </c>
      <c r="J39" s="102">
        <f t="shared" si="503"/>
        <v>14.331887318667494</v>
      </c>
      <c r="K39" s="102">
        <f t="shared" si="503"/>
        <v>16.108853036377134</v>
      </c>
      <c r="L39" s="102">
        <f t="shared" si="503"/>
        <v>18.086128051769744</v>
      </c>
      <c r="M39" s="102">
        <f t="shared" si="503"/>
        <v>20.318869304778254</v>
      </c>
      <c r="N39" s="102">
        <f t="shared" si="503"/>
        <v>22.887503749563617</v>
      </c>
      <c r="O39" s="102">
        <f t="shared" si="503"/>
        <v>25.902370978564129</v>
      </c>
      <c r="P39" s="102">
        <f t="shared" si="503"/>
        <v>29.446091013620492</v>
      </c>
      <c r="Q39" s="102">
        <f t="shared" si="503"/>
        <v>33.606548721584723</v>
      </c>
      <c r="R39" s="102">
        <f t="shared" si="503"/>
        <v>38.500500909295965</v>
      </c>
      <c r="S39" s="102">
        <f t="shared" si="503"/>
        <v>44.194855142304718</v>
      </c>
      <c r="T39" s="102">
        <f t="shared" si="503"/>
        <v>50.828245954296492</v>
      </c>
      <c r="U39" s="102">
        <f t="shared" si="503"/>
        <v>58.586302079268833</v>
      </c>
      <c r="V39" s="102">
        <f t="shared" si="503"/>
        <v>67.647592262227633</v>
      </c>
      <c r="W39" s="102">
        <f t="shared" si="503"/>
        <v>78.224375130824825</v>
      </c>
      <c r="X39" s="102">
        <f t="shared" si="503"/>
        <v>90.575944386573795</v>
      </c>
      <c r="Y39" s="102">
        <f t="shared" si="503"/>
        <v>104.9773202121318</v>
      </c>
      <c r="Z39" s="102">
        <f t="shared" si="503"/>
        <v>121.72690894336051</v>
      </c>
      <c r="AA39" s="102">
        <f t="shared" si="503"/>
        <v>141.13566663696909</v>
      </c>
      <c r="AB39" s="102">
        <f t="shared" si="503"/>
        <v>163.58029545079614</v>
      </c>
      <c r="AC39" s="102">
        <f t="shared" si="503"/>
        <v>189.471894856934</v>
      </c>
      <c r="AD39" s="102">
        <f t="shared" si="503"/>
        <v>219.31637435321974</v>
      </c>
      <c r="AE39" s="102">
        <f t="shared" si="503"/>
        <v>253.78988502892523</v>
      </c>
      <c r="AF39" s="102">
        <f t="shared" si="503"/>
        <v>293.70399984008685</v>
      </c>
      <c r="AG39" s="102">
        <f t="shared" si="503"/>
        <v>340.05108418587679</v>
      </c>
      <c r="AH39" s="102">
        <f t="shared" si="503"/>
        <v>393.96002121960174</v>
      </c>
      <c r="AI39" s="102">
        <f t="shared" si="503"/>
        <v>456.85746384973157</v>
      </c>
      <c r="AJ39" s="102">
        <f t="shared" si="503"/>
        <v>530.47371835392153</v>
      </c>
      <c r="AK39" s="102">
        <f t="shared" si="503"/>
        <v>617.053847207285</v>
      </c>
      <c r="AL39" s="102">
        <f t="shared" si="503"/>
        <v>719.06553381756589</v>
      </c>
      <c r="AM39" s="102">
        <f t="shared" ref="AM39:BS39" si="504">1/AM37</f>
        <v>839.12699733756881</v>
      </c>
      <c r="AN39" s="102">
        <f t="shared" si="504"/>
        <v>980.5493623230202</v>
      </c>
      <c r="AO39" s="102">
        <f t="shared" si="504"/>
        <v>1147.3050519572755</v>
      </c>
      <c r="AP39" s="102">
        <f t="shared" si="504"/>
        <v>1343.2379195090934</v>
      </c>
      <c r="AQ39" s="102">
        <f t="shared" si="504"/>
        <v>1571.9197375642427</v>
      </c>
      <c r="AR39" s="102">
        <f t="shared" si="504"/>
        <v>1838.1759159707249</v>
      </c>
      <c r="AS39" s="102">
        <f t="shared" si="504"/>
        <v>2149.733314178643</v>
      </c>
      <c r="AT39" s="102">
        <f t="shared" si="504"/>
        <v>2517.6262734252059</v>
      </c>
      <c r="AU39" s="102">
        <f t="shared" si="504"/>
        <v>2951.5874713208341</v>
      </c>
      <c r="AV39" s="102">
        <f t="shared" si="504"/>
        <v>3460.7331391074713</v>
      </c>
      <c r="AW39" s="102">
        <f t="shared" si="504"/>
        <v>4058.9475750200577</v>
      </c>
      <c r="AX39" s="102">
        <f t="shared" si="504"/>
        <v>4763.5693847690318</v>
      </c>
      <c r="AY39" s="102">
        <f t="shared" si="504"/>
        <v>5595.4387085982571</v>
      </c>
      <c r="AZ39" s="102">
        <f t="shared" si="504"/>
        <v>6584.7617592632705</v>
      </c>
      <c r="BA39" s="102">
        <f t="shared" si="504"/>
        <v>7761.8787134272798</v>
      </c>
      <c r="BB39" s="102">
        <f t="shared" si="504"/>
        <v>9157.434023098609</v>
      </c>
      <c r="BC39" s="102">
        <f t="shared" si="504"/>
        <v>10813.393631285828</v>
      </c>
      <c r="BD39" s="102">
        <f t="shared" si="504"/>
        <v>12788.382510265699</v>
      </c>
      <c r="BE39" s="102">
        <f t="shared" si="504"/>
        <v>15155.714476221425</v>
      </c>
      <c r="BF39" s="102">
        <f t="shared" si="504"/>
        <v>17992.691774901941</v>
      </c>
      <c r="BG39" s="102">
        <f t="shared" si="504"/>
        <v>21391.747543386249</v>
      </c>
      <c r="BH39" s="102">
        <f t="shared" si="504"/>
        <v>25463.408648415232</v>
      </c>
      <c r="BI39" s="102">
        <f t="shared" si="504"/>
        <v>30339.999256936357</v>
      </c>
      <c r="BJ39" s="102">
        <f t="shared" si="504"/>
        <v>36174.963062977426</v>
      </c>
      <c r="BK39" s="102">
        <f t="shared" si="504"/>
        <v>43105.425713503464</v>
      </c>
      <c r="BL39" s="102">
        <f t="shared" si="504"/>
        <v>51233.554807645669</v>
      </c>
      <c r="BM39" s="102">
        <f t="shared" si="504"/>
        <v>60608.856010389063</v>
      </c>
      <c r="BN39" s="102">
        <f t="shared" si="504"/>
        <v>71424.074467232829</v>
      </c>
      <c r="BO39" s="102">
        <f t="shared" si="504"/>
        <v>83942.82484527459</v>
      </c>
      <c r="BP39" s="102">
        <f t="shared" si="504"/>
        <v>98436.816501833338</v>
      </c>
      <c r="BQ39" s="102">
        <f t="shared" si="504"/>
        <v>115420.43486264019</v>
      </c>
      <c r="BR39" s="102">
        <f t="shared" si="504"/>
        <v>135368.94118959221</v>
      </c>
      <c r="BS39" s="102">
        <f t="shared" si="504"/>
        <v>158830.60052867237</v>
      </c>
      <c r="BT39" s="102">
        <f t="shared" ref="BT39:CE39" si="505">1/BT37</f>
        <v>186511.46875073714</v>
      </c>
      <c r="BU39" s="102">
        <f t="shared" si="505"/>
        <v>219175.46964442611</v>
      </c>
      <c r="BV39" s="102">
        <f t="shared" si="505"/>
        <v>257681.02351432882</v>
      </c>
      <c r="BW39" s="102">
        <f t="shared" si="505"/>
        <v>303146.64453324303</v>
      </c>
      <c r="BX39" s="102">
        <f t="shared" si="505"/>
        <v>356832.43434631539</v>
      </c>
      <c r="BY39" s="102">
        <f t="shared" si="505"/>
        <v>420344.91109780251</v>
      </c>
      <c r="BZ39" s="102">
        <f t="shared" si="505"/>
        <v>495564.24511247053</v>
      </c>
      <c r="CA39" s="102">
        <f t="shared" si="505"/>
        <v>584699.63101240608</v>
      </c>
      <c r="CB39" s="102">
        <f t="shared" si="505"/>
        <v>690529.86332021479</v>
      </c>
      <c r="CC39" s="102">
        <f t="shared" si="505"/>
        <v>816177.89305442118</v>
      </c>
      <c r="CD39" s="102">
        <f t="shared" si="505"/>
        <v>965503.01711986191</v>
      </c>
      <c r="CE39" s="102" t="e">
        <f t="shared" si="505"/>
        <v>#VALUE!</v>
      </c>
    </row>
    <row r="40" spans="1:83">
      <c r="B40" s="1"/>
      <c r="C40" s="18" t="s">
        <v>786</v>
      </c>
      <c r="D40" s="37"/>
      <c r="E40" s="102">
        <f>1/E38</f>
        <v>7.5396912254331561</v>
      </c>
      <c r="F40" s="102">
        <f t="shared" si="503"/>
        <v>7.4579644789453479</v>
      </c>
      <c r="G40" s="102">
        <f t="shared" si="503"/>
        <v>7.3816938624822113</v>
      </c>
      <c r="H40" s="102">
        <f t="shared" si="503"/>
        <v>7.3105151213030997</v>
      </c>
      <c r="I40" s="102">
        <f t="shared" si="503"/>
        <v>7.2440883185475204</v>
      </c>
      <c r="J40" s="102">
        <f t="shared" si="503"/>
        <v>7.1820962117578668</v>
      </c>
      <c r="K40" s="102">
        <f t="shared" si="503"/>
        <v>7.1242427377865187</v>
      </c>
      <c r="L40" s="102">
        <f t="shared" si="503"/>
        <v>7.0702515988515184</v>
      </c>
      <c r="M40" s="102">
        <f t="shared" si="503"/>
        <v>7.0198649429880859</v>
      </c>
      <c r="N40" s="102">
        <f t="shared" si="503"/>
        <v>6.9728421325940246</v>
      </c>
      <c r="O40" s="102">
        <f t="shared" si="503"/>
        <v>6.9289585951878312</v>
      </c>
      <c r="P40" s="102">
        <f t="shared" si="503"/>
        <v>6.8880047508909357</v>
      </c>
      <c r="Q40" s="102">
        <f t="shared" si="503"/>
        <v>6.8497850115119139</v>
      </c>
      <c r="R40" s="102">
        <f t="shared" si="503"/>
        <v>6.8141168464524702</v>
      </c>
      <c r="S40" s="102">
        <f t="shared" si="503"/>
        <v>6.780829910974151</v>
      </c>
      <c r="T40" s="102">
        <f t="shared" si="503"/>
        <v>6.749765232662523</v>
      </c>
      <c r="U40" s="102">
        <f t="shared" si="503"/>
        <v>6.7207744522035142</v>
      </c>
      <c r="V40" s="102">
        <f t="shared" si="503"/>
        <v>6.6937191148460453</v>
      </c>
      <c r="W40" s="102">
        <f t="shared" si="503"/>
        <v>6.6684700091670361</v>
      </c>
      <c r="X40" s="102">
        <f t="shared" si="503"/>
        <v>6.6449065499809024</v>
      </c>
      <c r="Y40" s="102">
        <f t="shared" si="503"/>
        <v>6.6229162024464099</v>
      </c>
      <c r="Z40" s="102">
        <f t="shared" si="503"/>
        <v>6.6023939446205162</v>
      </c>
      <c r="AA40" s="102">
        <f t="shared" si="503"/>
        <v>6.5832417658924678</v>
      </c>
      <c r="AB40" s="102">
        <f t="shared" si="503"/>
        <v>6.5653681989027621</v>
      </c>
      <c r="AC40" s="102">
        <f t="shared" si="503"/>
        <v>6.5486878827114978</v>
      </c>
      <c r="AD40" s="102">
        <f t="shared" si="503"/>
        <v>6.53312115512988</v>
      </c>
      <c r="AE40" s="102">
        <f t="shared" si="503"/>
        <v>6.5185936722679383</v>
      </c>
      <c r="AF40" s="102">
        <f t="shared" si="503"/>
        <v>6.505036053481497</v>
      </c>
      <c r="AG40" s="102">
        <f t="shared" si="503"/>
        <v>6.4923835500226925</v>
      </c>
      <c r="AH40" s="102">
        <f t="shared" si="503"/>
        <v>6.4805757358115974</v>
      </c>
      <c r="AI40" s="102">
        <f t="shared" si="503"/>
        <v>6.4695562188521585</v>
      </c>
      <c r="AJ40" s="102">
        <f t="shared" si="503"/>
        <v>6.4592723719141443</v>
      </c>
      <c r="AK40" s="102">
        <f t="shared" si="503"/>
        <v>6.4496750811949823</v>
      </c>
      <c r="AL40" s="102">
        <f t="shared" si="503"/>
        <v>6.4407185117610615</v>
      </c>
      <c r="AM40" s="102">
        <f t="shared" ref="AM40:BS40" si="506">1/AM38</f>
        <v>6.4323598886483477</v>
      </c>
      <c r="AN40" s="102">
        <f t="shared" si="506"/>
        <v>6.4245592925768422</v>
      </c>
      <c r="AO40" s="102">
        <f t="shared" si="506"/>
        <v>6.4172794693032902</v>
      </c>
      <c r="AP40" s="102">
        <f t="shared" si="506"/>
        <v>6.410485651701614</v>
      </c>
      <c r="AQ40" s="102">
        <f t="shared" si="506"/>
        <v>6.4041453937213797</v>
      </c>
      <c r="AR40" s="102">
        <f t="shared" si="506"/>
        <v>6.3982284154312925</v>
      </c>
      <c r="AS40" s="102">
        <f t="shared" si="506"/>
        <v>6.392706458407698</v>
      </c>
      <c r="AT40" s="102">
        <f t="shared" si="506"/>
        <v>6.3875531507774328</v>
      </c>
      <c r="AU40" s="102">
        <f t="shared" si="506"/>
        <v>6.3827438812705015</v>
      </c>
      <c r="AV40" s="102">
        <f t="shared" si="506"/>
        <v>6.3782556816810825</v>
      </c>
      <c r="AW40" s="102">
        <f t="shared" si="506"/>
        <v>6.374067117175513</v>
      </c>
      <c r="AX40" s="102">
        <f t="shared" si="506"/>
        <v>6.3701581839233716</v>
      </c>
      <c r="AY40" s="102">
        <f t="shared" si="506"/>
        <v>6.3665102135627949</v>
      </c>
      <c r="AZ40" s="102">
        <f t="shared" si="506"/>
        <v>6.363105784043726</v>
      </c>
      <c r="BA40" s="102">
        <f t="shared" si="506"/>
        <v>6.3599286364233505</v>
      </c>
      <c r="BB40" s="102">
        <f t="shared" si="506"/>
        <v>6.3569635972163088</v>
      </c>
      <c r="BC40" s="102">
        <f t="shared" si="506"/>
        <v>6.3541965059288534</v>
      </c>
      <c r="BD40" s="102">
        <f t="shared" si="506"/>
        <v>6.3516141474308876</v>
      </c>
      <c r="BE40" s="102">
        <f t="shared" si="506"/>
        <v>6.3492041888428732</v>
      </c>
      <c r="BF40" s="102">
        <f t="shared" si="506"/>
        <v>6.3469551206362294</v>
      </c>
      <c r="BG40" s="102">
        <f t="shared" si="506"/>
        <v>6.3448562016658743</v>
      </c>
      <c r="BH40" s="102">
        <f t="shared" si="506"/>
        <v>6.3428974078724742</v>
      </c>
      <c r="BI40" s="102">
        <f t="shared" si="506"/>
        <v>6.3410693844093222</v>
      </c>
      <c r="BJ40" s="102">
        <f t="shared" si="506"/>
        <v>6.3393634009652784</v>
      </c>
      <c r="BK40" s="102">
        <f t="shared" si="506"/>
        <v>6.3377713100703765</v>
      </c>
      <c r="BL40" s="102">
        <f t="shared" si="506"/>
        <v>6.3362855081849752</v>
      </c>
      <c r="BM40" s="102">
        <f t="shared" si="506"/>
        <v>6.3348988993866104</v>
      </c>
      <c r="BN40" s="102">
        <f t="shared" si="506"/>
        <v>6.3336048614811586</v>
      </c>
      <c r="BO40" s="102">
        <f t="shared" si="506"/>
        <v>6.3323972143764227</v>
      </c>
      <c r="BP40" s="102">
        <f t="shared" si="506"/>
        <v>6.3312701905671265</v>
      </c>
      <c r="BQ40" s="102">
        <f t="shared" si="506"/>
        <v>6.3302184075903458</v>
      </c>
      <c r="BR40" s="102">
        <f t="shared" si="506"/>
        <v>6.3292368423198297</v>
      </c>
      <c r="BS40" s="102">
        <f t="shared" si="506"/>
        <v>6.3283208069764658</v>
      </c>
      <c r="BT40" s="102">
        <f t="shared" ref="BT40:CE40" si="507">1/BT38</f>
        <v>6.3274659267402766</v>
      </c>
      <c r="BU40" s="102">
        <f t="shared" si="507"/>
        <v>6.3266681188570786</v>
      </c>
      <c r="BV40" s="102">
        <f t="shared" si="507"/>
        <v>6.325923573139967</v>
      </c>
      <c r="BW40" s="102">
        <f t="shared" si="507"/>
        <v>6.325228733772569</v>
      </c>
      <c r="BX40" s="102">
        <f t="shared" si="507"/>
        <v>6.3245802823270916</v>
      </c>
      <c r="BY40" s="102">
        <f t="shared" si="507"/>
        <v>6.3239751219161091</v>
      </c>
      <c r="BZ40" s="102">
        <f t="shared" si="507"/>
        <v>6.3234103624023845</v>
      </c>
      <c r="CA40" s="102">
        <f t="shared" si="507"/>
        <v>6.3228833065960979</v>
      </c>
      <c r="CB40" s="102">
        <f t="shared" si="507"/>
        <v>6.322391437373553</v>
      </c>
      <c r="CC40" s="102">
        <f t="shared" si="507"/>
        <v>6.3219324056558506</v>
      </c>
      <c r="CD40" s="102">
        <f t="shared" si="507"/>
        <v>6.3215040191900975</v>
      </c>
      <c r="CE40" s="102" t="e">
        <f t="shared" si="507"/>
        <v>#VALUE!</v>
      </c>
    </row>
    <row r="41" spans="1:83">
      <c r="B41" s="1"/>
      <c r="C41" s="18" t="s">
        <v>1056</v>
      </c>
      <c r="D41" s="276" t="s">
        <v>1057</v>
      </c>
      <c r="E41" s="102">
        <f>$B$2*(E$25/(E$24*E$28))</f>
        <v>2.5810911792949573E-2</v>
      </c>
      <c r="F41" s="102">
        <f>$B$2*(F$25/(F$24*F$28))</f>
        <v>2.5348614947770062E-2</v>
      </c>
      <c r="G41" s="102">
        <f>$B$2*(G$25/(G$24*G$28))</f>
        <v>2.4986884072237411E-2</v>
      </c>
      <c r="H41" s="102">
        <f t="shared" ref="H41:BQ41" si="508">$B$2*(H$25/(H$24*H$28))</f>
        <v>2.4797192125141268E-2</v>
      </c>
      <c r="I41" s="102">
        <f t="shared" si="508"/>
        <v>2.4639388424253165E-2</v>
      </c>
      <c r="J41" s="102">
        <f t="shared" si="508"/>
        <v>2.4430769245397596E-2</v>
      </c>
      <c r="K41" s="102">
        <f t="shared" si="508"/>
        <v>2.4253600949043289E-2</v>
      </c>
      <c r="L41" s="102">
        <f t="shared" si="508"/>
        <v>2.435427126832658E-2</v>
      </c>
      <c r="M41" s="102">
        <f t="shared" si="508"/>
        <v>2.4777242332031695E-2</v>
      </c>
      <c r="N41" s="102">
        <f t="shared" si="508"/>
        <v>2.5534447811925584E-2</v>
      </c>
      <c r="O41" s="102">
        <f t="shared" si="508"/>
        <v>2.6259693566243848E-2</v>
      </c>
      <c r="P41" s="102">
        <f t="shared" si="508"/>
        <v>2.6898632681381835E-2</v>
      </c>
      <c r="Q41" s="102">
        <f t="shared" si="508"/>
        <v>2.7516788460464733E-2</v>
      </c>
      <c r="R41" s="102">
        <f t="shared" si="508"/>
        <v>2.7841736688436942E-2</v>
      </c>
      <c r="S41" s="102">
        <f t="shared" si="508"/>
        <v>2.8154188787094105E-2</v>
      </c>
      <c r="T41" s="102">
        <f t="shared" si="508"/>
        <v>2.8516241347609928E-2</v>
      </c>
      <c r="U41" s="102">
        <f t="shared" si="508"/>
        <v>2.8806173826049865E-2</v>
      </c>
      <c r="V41" s="102">
        <f t="shared" si="508"/>
        <v>2.9046563738661959E-2</v>
      </c>
      <c r="W41" s="102">
        <f t="shared" si="508"/>
        <v>2.9267343193547346E-2</v>
      </c>
      <c r="X41" s="102">
        <f t="shared" si="508"/>
        <v>2.9424019647289135E-2</v>
      </c>
      <c r="Y41" s="102">
        <f t="shared" si="508"/>
        <v>2.9503395626552451E-2</v>
      </c>
      <c r="Z41" s="102">
        <f t="shared" si="508"/>
        <v>2.9487811823297114E-2</v>
      </c>
      <c r="AA41" s="102">
        <f t="shared" si="508"/>
        <v>2.9428433999741661E-2</v>
      </c>
      <c r="AB41" s="102">
        <f t="shared" si="508"/>
        <v>2.9321743427324094E-2</v>
      </c>
      <c r="AC41" s="102">
        <f t="shared" si="508"/>
        <v>2.9212403198971584E-2</v>
      </c>
      <c r="AD41" s="102">
        <f t="shared" si="508"/>
        <v>2.916565193317161E-2</v>
      </c>
      <c r="AE41" s="102">
        <f t="shared" si="508"/>
        <v>2.9177927097275354E-2</v>
      </c>
      <c r="AF41" s="102">
        <f t="shared" si="508"/>
        <v>2.9253477881344449E-2</v>
      </c>
      <c r="AG41" s="102">
        <f t="shared" si="508"/>
        <v>2.9357570099647963E-2</v>
      </c>
      <c r="AH41" s="102">
        <f t="shared" si="508"/>
        <v>2.9517660898545319E-2</v>
      </c>
      <c r="AI41" s="102">
        <f t="shared" si="508"/>
        <v>2.9728991161803543E-2</v>
      </c>
      <c r="AJ41" s="102">
        <f t="shared" si="508"/>
        <v>3.002516940354652E-2</v>
      </c>
      <c r="AK41" s="102">
        <f t="shared" si="508"/>
        <v>3.0325769816375154E-2</v>
      </c>
      <c r="AL41" s="102">
        <f t="shared" si="508"/>
        <v>3.0560832492329149E-2</v>
      </c>
      <c r="AM41" s="102">
        <f t="shared" si="508"/>
        <v>3.0784228984841618E-2</v>
      </c>
      <c r="AN41" s="102">
        <f t="shared" si="508"/>
        <v>3.1002211656493042E-2</v>
      </c>
      <c r="AO41" s="102">
        <f t="shared" si="508"/>
        <v>3.1103910403597758E-2</v>
      </c>
      <c r="AP41" s="102">
        <f t="shared" si="508"/>
        <v>3.1028334230839644E-2</v>
      </c>
      <c r="AQ41" s="102">
        <f t="shared" si="508"/>
        <v>3.0905126665835239E-2</v>
      </c>
      <c r="AR41" s="102">
        <f t="shared" si="508"/>
        <v>3.0920799428340813E-2</v>
      </c>
      <c r="AS41" s="102">
        <f t="shared" si="508"/>
        <v>3.1154914305098081E-2</v>
      </c>
      <c r="AT41" s="102">
        <f t="shared" si="508"/>
        <v>3.1331043503964415E-2</v>
      </c>
      <c r="AU41" s="102">
        <f t="shared" si="508"/>
        <v>3.1349546570325029E-2</v>
      </c>
      <c r="AV41" s="102">
        <f t="shared" si="508"/>
        <v>3.1400717554028373E-2</v>
      </c>
      <c r="AW41" s="102">
        <f t="shared" si="508"/>
        <v>3.1506177789655747E-2</v>
      </c>
      <c r="AX41" s="102">
        <f t="shared" si="508"/>
        <v>3.1653695436388761E-2</v>
      </c>
      <c r="AY41" s="102">
        <f t="shared" si="508"/>
        <v>3.1964225960304779E-2</v>
      </c>
      <c r="AZ41" s="102">
        <f t="shared" si="508"/>
        <v>3.2243039489669348E-2</v>
      </c>
      <c r="BA41" s="102">
        <f t="shared" si="508"/>
        <v>3.2390263674883527E-2</v>
      </c>
      <c r="BB41" s="102">
        <f t="shared" si="508"/>
        <v>3.2538046255569601E-2</v>
      </c>
      <c r="BC41" s="102">
        <f t="shared" si="508"/>
        <v>3.2796268259975475E-2</v>
      </c>
      <c r="BD41" s="102">
        <f t="shared" si="508"/>
        <v>3.314896513464087E-2</v>
      </c>
      <c r="BE41" s="102">
        <f t="shared" si="508"/>
        <v>3.3444586925035512E-2</v>
      </c>
      <c r="BF41" s="102">
        <f t="shared" si="508"/>
        <v>3.369053625241672E-2</v>
      </c>
      <c r="BG41" s="102">
        <f t="shared" si="508"/>
        <v>3.3893741511027413E-2</v>
      </c>
      <c r="BH41" s="102">
        <f t="shared" si="508"/>
        <v>3.4061422866939084E-2</v>
      </c>
      <c r="BI41" s="102">
        <f t="shared" si="508"/>
        <v>3.417630591353113E-2</v>
      </c>
      <c r="BJ41" s="102">
        <f t="shared" si="508"/>
        <v>3.4071133407204988E-2</v>
      </c>
      <c r="BK41" s="102">
        <f t="shared" si="508"/>
        <v>3.3640735105231682E-2</v>
      </c>
      <c r="BL41" s="102">
        <f t="shared" si="508"/>
        <v>3.284598393719431E-2</v>
      </c>
      <c r="BM41" s="102">
        <f t="shared" si="508"/>
        <v>3.2197270846236851E-2</v>
      </c>
      <c r="BN41" s="102">
        <f t="shared" si="508"/>
        <v>3.1745261313187424E-2</v>
      </c>
      <c r="BO41" s="102">
        <f t="shared" si="508"/>
        <v>3.1373238511445023E-2</v>
      </c>
      <c r="BP41" s="102">
        <f t="shared" si="508"/>
        <v>3.135443391560605E-2</v>
      </c>
      <c r="BQ41" s="102">
        <f t="shared" si="508"/>
        <v>3.1397249382096475E-2</v>
      </c>
      <c r="BR41" s="102">
        <f t="shared" ref="BR41:CE41" si="509">$B$2*(BR$25/(BR$24*BR$28))</f>
        <v>3.146613641145616E-2</v>
      </c>
      <c r="BS41" s="102">
        <f t="shared" si="509"/>
        <v>3.160344721393387E-2</v>
      </c>
      <c r="BT41" s="102">
        <f t="shared" si="509"/>
        <v>3.1724978825530679E-2</v>
      </c>
      <c r="BU41" s="102">
        <f t="shared" si="509"/>
        <v>3.180375587573793E-2</v>
      </c>
      <c r="BV41" s="102">
        <f t="shared" si="509"/>
        <v>3.1911832507972533E-2</v>
      </c>
      <c r="BW41" s="102">
        <f t="shared" si="509"/>
        <v>3.2005053798507009E-2</v>
      </c>
      <c r="BX41" s="102">
        <f t="shared" si="509"/>
        <v>3.213263082555106E-2</v>
      </c>
      <c r="BY41" s="102">
        <f t="shared" si="509"/>
        <v>3.226912613689472E-2</v>
      </c>
      <c r="BZ41" s="102">
        <f t="shared" si="509"/>
        <v>3.240030212377517E-2</v>
      </c>
      <c r="CA41" s="102">
        <f t="shared" si="509"/>
        <v>3.2561869661846855E-2</v>
      </c>
      <c r="CB41" s="102">
        <f t="shared" si="509"/>
        <v>3.2698720420905152E-2</v>
      </c>
      <c r="CC41" s="102">
        <f t="shared" si="509"/>
        <v>3.2841015763023861E-2</v>
      </c>
      <c r="CD41" s="102" t="e">
        <f t="shared" si="509"/>
        <v>#VALUE!</v>
      </c>
      <c r="CE41" s="102" t="e">
        <f t="shared" si="509"/>
        <v>#REF!</v>
      </c>
    </row>
    <row r="42" spans="1:83">
      <c r="A42" s="39" t="s">
        <v>484</v>
      </c>
      <c r="C42" s="154" t="s">
        <v>584</v>
      </c>
      <c r="D42" s="276" t="s">
        <v>763</v>
      </c>
      <c r="E42" s="102"/>
      <c r="F42" s="102">
        <f>F9+$D$2*(F11+F12+F8)-(1-$D$2)*F10+(1-$D$2-$D$4*$B$2)*(E16/E27-$D$3)+$B$2*(E25/E28*E17/E24-$E$1)</f>
        <v>2.3406258476724152E-2</v>
      </c>
      <c r="G42" s="102">
        <f t="shared" ref="G42:AL42" si="510">G9+$D$2*(G11+G12+G8)-(1-$D$2)*G10+(1-$D$2-$D$4*$B$2)*(F16/F27-$D$3)+$B$2*(F25/F28*F17/F24-$E$1)</f>
        <v>2.3495248751165668E-2</v>
      </c>
      <c r="H42" s="102">
        <f t="shared" si="510"/>
        <v>2.3578733027912788E-2</v>
      </c>
      <c r="I42" s="102">
        <f t="shared" si="510"/>
        <v>2.3673921827872382E-2</v>
      </c>
      <c r="J42" s="102">
        <f t="shared" si="510"/>
        <v>2.3780343894949763E-2</v>
      </c>
      <c r="K42" s="102">
        <f t="shared" si="510"/>
        <v>2.3887787585985087E-2</v>
      </c>
      <c r="L42" s="102">
        <f t="shared" si="510"/>
        <v>2.3993378267152934E-2</v>
      </c>
      <c r="M42" s="102">
        <f t="shared" si="510"/>
        <v>2.414051939412059E-2</v>
      </c>
      <c r="N42" s="102">
        <f t="shared" si="510"/>
        <v>2.4300293434497123E-2</v>
      </c>
      <c r="O42" s="102">
        <f t="shared" si="510"/>
        <v>2.447743250218555E-2</v>
      </c>
      <c r="P42" s="102">
        <f t="shared" si="510"/>
        <v>2.4667607581554698E-2</v>
      </c>
      <c r="Q42" s="102">
        <f t="shared" si="510"/>
        <v>2.48612539130754E-2</v>
      </c>
      <c r="R42" s="102">
        <f t="shared" si="510"/>
        <v>2.5065511962798027E-2</v>
      </c>
      <c r="S42" s="102">
        <f t="shared" si="510"/>
        <v>2.5228916358997162E-2</v>
      </c>
      <c r="T42" s="102">
        <f t="shared" si="510"/>
        <v>2.541779822118017E-2</v>
      </c>
      <c r="U42" s="102">
        <f t="shared" si="510"/>
        <v>2.5643581104019743E-2</v>
      </c>
      <c r="V42" s="102">
        <f t="shared" si="510"/>
        <v>2.5847148222961632E-2</v>
      </c>
      <c r="W42" s="102">
        <f t="shared" si="510"/>
        <v>2.6043821814361962E-2</v>
      </c>
      <c r="X42" s="102">
        <f t="shared" si="510"/>
        <v>2.6258027095706068E-2</v>
      </c>
      <c r="Y42" s="102">
        <f t="shared" si="510"/>
        <v>2.6447544800920937E-2</v>
      </c>
      <c r="Z42" s="102">
        <f t="shared" si="510"/>
        <v>2.6623866634031882E-2</v>
      </c>
      <c r="AA42" s="102">
        <f t="shared" si="510"/>
        <v>2.6806729971189359E-2</v>
      </c>
      <c r="AB42" s="102">
        <f t="shared" si="510"/>
        <v>2.6978499323655172E-2</v>
      </c>
      <c r="AC42" s="102">
        <f t="shared" si="510"/>
        <v>2.7128679481708173E-2</v>
      </c>
      <c r="AD42" s="102">
        <f t="shared" si="510"/>
        <v>2.7301836986597341E-2</v>
      </c>
      <c r="AE42" s="102">
        <f t="shared" si="510"/>
        <v>2.751104547055935E-2</v>
      </c>
      <c r="AF42" s="102">
        <f t="shared" si="510"/>
        <v>2.7711430920019431E-2</v>
      </c>
      <c r="AG42" s="102">
        <f t="shared" si="510"/>
        <v>2.7921994279016461E-2</v>
      </c>
      <c r="AH42" s="102">
        <f t="shared" si="510"/>
        <v>2.8132379004538365E-2</v>
      </c>
      <c r="AI42" s="102">
        <f t="shared" si="510"/>
        <v>2.835786912827637E-2</v>
      </c>
      <c r="AJ42" s="102">
        <f t="shared" si="510"/>
        <v>2.8581097001823756E-2</v>
      </c>
      <c r="AK42" s="102">
        <f t="shared" si="510"/>
        <v>2.8820357039010404E-2</v>
      </c>
      <c r="AL42" s="102">
        <f t="shared" si="510"/>
        <v>2.9053859077611731E-2</v>
      </c>
      <c r="AM42" s="102">
        <f t="shared" ref="AM42" si="511">AM9+$D$2*(AM11+AM12+AM8)-(1-$D$2)*AM10+(1-$D$2-$D$4*$B$2)*(AL16/AL27-$D$3)+$B$2*(AL25/AL28*AL17/AL24-$E$1)</f>
        <v>2.9261141532340211E-2</v>
      </c>
      <c r="AN42" s="102">
        <f t="shared" ref="AN42" si="512">AN9+$D$2*(AN11+AN12+AN8)-(1-$D$2)*AN10+(1-$D$2-$D$4*$B$2)*(AM16/AM27-$D$3)+$B$2*(AM25/AM28*AM17/AM24-$E$1)</f>
        <v>2.9483893496383543E-2</v>
      </c>
      <c r="AO42" s="102">
        <f t="shared" ref="AO42" si="513">AO9+$D$2*(AO11+AO12+AO8)-(1-$D$2)*AO10+(1-$D$2-$D$4*$B$2)*(AN16/AN27-$D$3)+$B$2*(AN25/AN28*AN17/AN24-$E$1)</f>
        <v>2.9697465984722816E-2</v>
      </c>
      <c r="AP42" s="102">
        <f t="shared" ref="AP42" si="514">AP9+$D$2*(AP11+AP12+AP8)-(1-$D$2)*AP10+(1-$D$2-$D$4*$B$2)*(AO16/AO27-$D$3)+$B$2*(AO25/AO28*AO17/AO24-$E$1)</f>
        <v>2.9879720515593337E-2</v>
      </c>
      <c r="AQ42" s="102">
        <f t="shared" ref="AQ42" si="515">AQ9+$D$2*(AQ11+AQ12+AQ8)-(1-$D$2)*AQ10+(1-$D$2-$D$4*$B$2)*(AP16/AP27-$D$3)+$B$2*(AP25/AP28*AP17/AP24-$E$1)</f>
        <v>3.0038909070665483E-2</v>
      </c>
      <c r="AR42" s="102">
        <f t="shared" ref="AR42" si="516">AR9+$D$2*(AR11+AR12+AR8)-(1-$D$2)*AR10+(1-$D$2-$D$4*$B$2)*(AQ16/AQ27-$D$3)+$B$2*(AQ25/AQ28*AQ17/AQ24-$E$1)</f>
        <v>3.0191644169841436E-2</v>
      </c>
      <c r="AS42" s="102">
        <f t="shared" ref="AS42" si="517">AS9+$D$2*(AS11+AS12+AS8)-(1-$D$2)*AS10+(1-$D$2-$D$4*$B$2)*(AR16/AR27-$D$3)+$B$2*(AR25/AR28*AR17/AR24-$E$1)</f>
        <v>3.0341918786403643E-2</v>
      </c>
      <c r="AT42" s="102">
        <f t="shared" ref="AT42" si="518">AT9+$D$2*(AT11+AT12+AT8)-(1-$D$2)*AT10+(1-$D$2-$D$4*$B$2)*(AS16/AS27-$D$3)+$B$2*(AS25/AS28*AS17/AS24-$E$1)</f>
        <v>3.0517619937187913E-2</v>
      </c>
      <c r="AU42" s="102">
        <f t="shared" ref="AU42" si="519">AU9+$D$2*(AU11+AU12+AU8)-(1-$D$2)*AU10+(1-$D$2-$D$4*$B$2)*(AT16/AT27-$D$3)+$B$2*(AT25/AT28*AT17/AT24-$E$1)</f>
        <v>3.067280048481592E-2</v>
      </c>
      <c r="AV42" s="102">
        <f t="shared" ref="AV42" si="520">AV9+$D$2*(AV11+AV12+AV8)-(1-$D$2)*AV10+(1-$D$2-$D$4*$B$2)*(AU16/AU27-$D$3)+$B$2*(AU25/AU28*AU17/AU24-$E$1)</f>
        <v>3.0829779843587465E-2</v>
      </c>
      <c r="AW42" s="102">
        <f t="shared" ref="AW42" si="521">AW9+$D$2*(AW11+AW12+AW8)-(1-$D$2)*AW10+(1-$D$2-$D$4*$B$2)*(AV16/AV27-$D$3)+$B$2*(AV25/AV28*AV17/AV24-$E$1)</f>
        <v>3.0991612897638535E-2</v>
      </c>
      <c r="AX42" s="102">
        <f t="shared" ref="AX42" si="522">AX9+$D$2*(AX11+AX12+AX8)-(1-$D$2)*AX10+(1-$D$2-$D$4*$B$2)*(AW16/AW27-$D$3)+$B$2*(AW25/AW28*AW17/AW24-$E$1)</f>
        <v>3.1155753042114494E-2</v>
      </c>
      <c r="AY42" s="102">
        <f t="shared" ref="AY42" si="523">AY9+$D$2*(AY11+AY12+AY8)-(1-$D$2)*AY10+(1-$D$2-$D$4*$B$2)*(AX16/AX27-$D$3)+$B$2*(AX25/AX28*AX17/AX24-$E$1)</f>
        <v>3.1342182512401562E-2</v>
      </c>
      <c r="AZ42" s="102">
        <f t="shared" ref="AZ42" si="524">AZ9+$D$2*(AZ11+AZ12+AZ8)-(1-$D$2)*AZ10+(1-$D$2-$D$4*$B$2)*(AY16/AY27-$D$3)+$B$2*(AY25/AY28*AY17/AY24-$E$1)</f>
        <v>3.1540310861800834E-2</v>
      </c>
      <c r="BA42" s="102">
        <f t="shared" ref="BA42" si="525">BA9+$D$2*(BA11+BA12+BA8)-(1-$D$2)*BA10+(1-$D$2-$D$4*$B$2)*(AZ16/AZ27-$D$3)+$B$2*(AZ25/AZ28*AZ17/AZ24-$E$1)</f>
        <v>3.1727240386431009E-2</v>
      </c>
      <c r="BB42" s="102">
        <f t="shared" ref="BB42" si="526">BB9+$D$2*(BB11+BB12+BB8)-(1-$D$2)*BB10+(1-$D$2-$D$4*$B$2)*(BA16/BA27-$D$3)+$B$2*(BA25/BA28*BA17/BA24-$E$1)</f>
        <v>3.1892162000516242E-2</v>
      </c>
      <c r="BC42" s="102">
        <f t="shared" ref="BC42" si="527">BC9+$D$2*(BC11+BC12+BC8)-(1-$D$2)*BC10+(1-$D$2-$D$4*$B$2)*(BB16/BB27-$D$3)+$B$2*(BB25/BB28*BB17/BB24-$E$1)</f>
        <v>3.2052093763532755E-2</v>
      </c>
      <c r="BD42" s="102">
        <f t="shared" ref="BD42" si="528">BD9+$D$2*(BD11+BD12+BD8)-(1-$D$2)*BD10+(1-$D$2-$D$4*$B$2)*(BC16/BC27-$D$3)+$B$2*(BC25/BC28*BC17/BC24-$E$1)</f>
        <v>3.2232557826175456E-2</v>
      </c>
      <c r="BE42" s="102">
        <f t="shared" ref="BE42" si="529">BE9+$D$2*(BE11+BE12+BE8)-(1-$D$2)*BE10+(1-$D$2-$D$4*$B$2)*(BD16/BD27-$D$3)+$B$2*(BD25/BD28*BD17/BD24-$E$1)</f>
        <v>3.2439983827149937E-2</v>
      </c>
      <c r="BF42" s="102">
        <f t="shared" ref="BF42" si="530">BF9+$D$2*(BF11+BF12+BF8)-(1-$D$2)*BF10+(1-$D$2-$D$4*$B$2)*(BE16/BE27-$D$3)+$B$2*(BE25/BE28*BE17/BE24-$E$1)</f>
        <v>3.2611205365567983E-2</v>
      </c>
      <c r="BG42" s="102">
        <f t="shared" ref="BG42" si="531">BG9+$D$2*(BG11+BG12+BG8)-(1-$D$2)*BG10+(1-$D$2-$D$4*$B$2)*(BF16/BF27-$D$3)+$B$2*(BF25/BF28*BF17/BF24-$E$1)</f>
        <v>3.2743482262876787E-2</v>
      </c>
      <c r="BH42" s="102">
        <f t="shared" ref="BH42" si="532">BH9+$D$2*(BH11+BH12+BH8)-(1-$D$2)*BH10+(1-$D$2-$D$4*$B$2)*(BG16/BG27-$D$3)+$B$2*(BG25/BG28*BG17/BG24-$E$1)</f>
        <v>3.2894473456340445E-2</v>
      </c>
      <c r="BI42" s="102">
        <f t="shared" ref="BI42" si="533">BI9+$D$2*(BI11+BI12+BI8)-(1-$D$2)*BI10+(1-$D$2-$D$4*$B$2)*(BH16/BH27-$D$3)+$B$2*(BH25/BH28*BH17/BH24-$E$1)</f>
        <v>3.3033434722426452E-2</v>
      </c>
      <c r="BJ42" s="102">
        <f t="shared" ref="BJ42" si="534">BJ9+$D$2*(BJ11+BJ12+BJ8)-(1-$D$2)*BJ10+(1-$D$2-$D$4*$B$2)*(BI16/BI27-$D$3)+$B$2*(BI25/BI28*BI17/BI24-$E$1)</f>
        <v>3.3175523708826739E-2</v>
      </c>
      <c r="BK42" s="102">
        <f t="shared" ref="BK42" si="535">BK9+$D$2*(BK11+BK12+BK8)-(1-$D$2)*BK10+(1-$D$2-$D$4*$B$2)*(BJ16/BJ27-$D$3)+$B$2*(BJ25/BJ28*BJ17/BJ24-$E$1)</f>
        <v>3.3302469655832813E-2</v>
      </c>
      <c r="BL42" s="102">
        <f t="shared" ref="BL42" si="536">BL9+$D$2*(BL11+BL12+BL8)-(1-$D$2)*BL10+(1-$D$2-$D$4*$B$2)*(BK16/BK27-$D$3)+$B$2*(BK25/BK28*BK17/BK24-$E$1)</f>
        <v>3.3363077919147416E-2</v>
      </c>
      <c r="BM42" s="102">
        <f t="shared" ref="BM42" si="537">BM9+$D$2*(BM11+BM12+BM8)-(1-$D$2)*BM10+(1-$D$2-$D$4*$B$2)*(BL16/BL27-$D$3)+$B$2*(BL25/BL28*BL17/BL24-$E$1)</f>
        <v>3.3371355454797899E-2</v>
      </c>
      <c r="BN42" s="102">
        <f t="shared" ref="BN42" si="538">BN9+$D$2*(BN11+BN12+BN8)-(1-$D$2)*BN10+(1-$D$2-$D$4*$B$2)*(BM16/BM27-$D$3)+$B$2*(BM25/BM28*BM17/BM24-$E$1)</f>
        <v>3.3396554483446424E-2</v>
      </c>
      <c r="BO42" s="102">
        <f t="shared" ref="BO42" si="539">BO9+$D$2*(BO11+BO12+BO8)-(1-$D$2)*BO10+(1-$D$2-$D$4*$B$2)*(BN16/BN27-$D$3)+$B$2*(BN25/BN28*BN17/BN24-$E$1)</f>
        <v>3.3457028716060697E-2</v>
      </c>
      <c r="BP42" s="102">
        <f t="shared" ref="BP42" si="540">BP9+$D$2*(BP11+BP12+BP8)-(1-$D$2)*BP10+(1-$D$2-$D$4*$B$2)*(BO16/BO27-$D$3)+$B$2*(BO25/BO28*BO17/BO24-$E$1)</f>
        <v>3.3509989790685688E-2</v>
      </c>
      <c r="BQ42" s="102">
        <f t="shared" ref="BQ42" si="541">BQ9+$D$2*(BQ11+BQ12+BQ8)-(1-$D$2)*BQ10+(1-$D$2-$D$4*$B$2)*(BP16/BP27-$D$3)+$B$2*(BP25/BP28*BP17/BP24-$E$1)</f>
        <v>3.3609523906051791E-2</v>
      </c>
      <c r="BR42" s="102">
        <f t="shared" ref="BR42" si="542">BR9+$D$2*(BR11+BR12+BR8)-(1-$D$2)*BR10+(1-$D$2-$D$4*$B$2)*(BQ16/BQ27-$D$3)+$B$2*(BQ25/BQ28*BQ17/BQ24-$E$1)</f>
        <v>3.3723435703302926E-2</v>
      </c>
      <c r="BS42" s="102">
        <f t="shared" ref="BS42" si="543">BS9+$D$2*(BS11+BS12+BS8)-(1-$D$2)*BS10+(1-$D$2-$D$4*$B$2)*(BR16/BR27-$D$3)+$B$2*(BR25/BR28*BR17/BR24-$E$1)</f>
        <v>3.3816368946220754E-2</v>
      </c>
      <c r="BT42" s="102">
        <f t="shared" ref="BT42" si="544">BT9+$D$2*(BT11+BT12+BT8)-(1-$D$2)*BT10+(1-$D$2-$D$4*$B$2)*(BS16/BS27-$D$3)+$B$2*(BS25/BS28*BS17/BS24-$E$1)</f>
        <v>3.3905674549406503E-2</v>
      </c>
      <c r="BU42" s="102">
        <f t="shared" ref="BU42" si="545">BU9+$D$2*(BU11+BU12+BU8)-(1-$D$2)*BU10+(1-$D$2-$D$4*$B$2)*(BT16/BT27-$D$3)+$B$2*(BT25/BT28*BT17/BT24-$E$1)</f>
        <v>3.4005959886659311E-2</v>
      </c>
      <c r="BV42" s="102">
        <f t="shared" ref="BV42" si="546">BV9+$D$2*(BV11+BV12+BV8)-(1-$D$2)*BV10+(1-$D$2-$D$4*$B$2)*(BU16/BU27-$D$3)+$B$2*(BU25/BU28*BU17/BU24-$E$1)</f>
        <v>3.4087234621392015E-2</v>
      </c>
      <c r="BW42" s="102">
        <f t="shared" ref="BW42" si="547">BW9+$D$2*(BW11+BW12+BW8)-(1-$D$2)*BW10+(1-$D$2-$D$4*$B$2)*(BV16/BV27-$D$3)+$B$2*(BV25/BV28*BV17/BV24-$E$1)</f>
        <v>3.4158992236302491E-2</v>
      </c>
      <c r="BX42" s="102">
        <f t="shared" ref="BX42" si="548">BX9+$D$2*(BX11+BX12+BX8)-(1-$D$2)*BX10+(1-$D$2-$D$4*$B$2)*(BW16/BW27-$D$3)+$B$2*(BW25/BW28*BW17/BW24-$E$1)</f>
        <v>3.4243846314885439E-2</v>
      </c>
      <c r="BY42" s="102">
        <f t="shared" ref="BY42" si="549">BY9+$D$2*(BY11+BY12+BY8)-(1-$D$2)*BY10+(1-$D$2-$D$4*$B$2)*(BX16/BX27-$D$3)+$B$2*(BX25/BX28*BX17/BX24-$E$1)</f>
        <v>3.4320904544237744E-2</v>
      </c>
      <c r="BZ42" s="102">
        <f t="shared" ref="BZ42" si="550">BZ9+$D$2*(BZ11+BZ12+BZ8)-(1-$D$2)*BZ10+(1-$D$2-$D$4*$B$2)*(BY16/BY27-$D$3)+$B$2*(BY25/BY28*BY17/BY24-$E$1)</f>
        <v>3.4382668152036437E-2</v>
      </c>
      <c r="CA42" s="102">
        <f t="shared" ref="CA42" si="551">CA9+$D$2*(CA11+CA12+CA8)-(1-$D$2)*CA10+(1-$D$2-$D$4*$B$2)*(BZ16/BZ27-$D$3)+$B$2*(BZ25/BZ28*BZ17/BZ24-$E$1)</f>
        <v>3.4452569695414402E-2</v>
      </c>
      <c r="CB42" s="102">
        <f t="shared" ref="CB42" si="552">CB9+$D$2*(CB11+CB12+CB8)-(1-$D$2)*CB10+(1-$D$2-$D$4*$B$2)*(CA16/CA27-$D$3)+$B$2*(CA25/CA28*CA17/CA24-$E$1)</f>
        <v>3.4529759483584735E-2</v>
      </c>
      <c r="CC42" s="102">
        <f t="shared" ref="CC42" si="553">CC9+$D$2*(CC11+CC12+CC8)-(1-$D$2)*CC10+(1-$D$2-$D$4*$B$2)*(CB16/CB27-$D$3)+$B$2*(CB25/CB28*CB17/CB24-$E$1)</f>
        <v>3.45912812588407E-2</v>
      </c>
      <c r="CD42" s="102">
        <f t="shared" ref="CD42" si="554">CD9+$D$2*(CD11+CD12+CD8)-(1-$D$2)*CD10+(1-$D$2-$D$4*$B$2)*(CC16/CC27-$D$3)+$B$2*(CC25/CC28*CC17/CC24-$E$1)</f>
        <v>3.4645205073053867E-2</v>
      </c>
      <c r="CE42" s="102" t="e">
        <f t="shared" ref="CE42" si="555">CE9+$D$2*(CE11+CE12+CE8)-(1-$D$2)*CE10+(1-$D$2-$D$4*$B$2)*(CD16/CD27-$D$3)+$B$2*(CD25/CD28*CD17/CD24-$E$1)</f>
        <v>#VALUE!</v>
      </c>
    </row>
    <row r="43" spans="1:83">
      <c r="C43" s="154" t="s">
        <v>493</v>
      </c>
      <c r="D43" s="11"/>
      <c r="E43" s="102"/>
      <c r="F43" s="102">
        <f>F42-F7</f>
        <v>1.079127891922084E-3</v>
      </c>
      <c r="G43" s="102">
        <f t="shared" ref="G43:AL43" si="556">G42-G7</f>
        <v>1.0337605689971358E-3</v>
      </c>
      <c r="H43" s="102">
        <f t="shared" si="556"/>
        <v>9.9930093885612636E-4</v>
      </c>
      <c r="I43" s="102">
        <f t="shared" si="556"/>
        <v>9.8202378261931511E-4</v>
      </c>
      <c r="J43" s="102">
        <f t="shared" si="556"/>
        <v>9.677388932551878E-4</v>
      </c>
      <c r="K43" s="102">
        <f t="shared" si="556"/>
        <v>9.484923790481492E-4</v>
      </c>
      <c r="L43" s="102">
        <f t="shared" si="556"/>
        <v>9.3239615747837956E-4</v>
      </c>
      <c r="M43" s="102">
        <f t="shared" si="556"/>
        <v>9.4238134067142071E-4</v>
      </c>
      <c r="N43" s="102">
        <f t="shared" si="556"/>
        <v>9.8388873950615643E-4</v>
      </c>
      <c r="O43" s="102">
        <f t="shared" si="556"/>
        <v>1.0600778013070827E-3</v>
      </c>
      <c r="P43" s="102">
        <f t="shared" si="556"/>
        <v>1.1352820891588865E-3</v>
      </c>
      <c r="Q43" s="102">
        <f t="shared" si="556"/>
        <v>1.2033305644133865E-3</v>
      </c>
      <c r="R43" s="102">
        <f t="shared" si="556"/>
        <v>1.270602029199909E-3</v>
      </c>
      <c r="S43" s="102">
        <f t="shared" si="556"/>
        <v>1.3067533750328389E-3</v>
      </c>
      <c r="T43" s="102">
        <f t="shared" si="556"/>
        <v>1.3412157457351956E-3</v>
      </c>
      <c r="U43" s="102">
        <f t="shared" si="556"/>
        <v>1.3809035164408026E-3</v>
      </c>
      <c r="V43" s="102">
        <f t="shared" si="556"/>
        <v>1.4129538307907606E-3</v>
      </c>
      <c r="W43" s="102">
        <f t="shared" si="556"/>
        <v>1.4394272023115218E-3</v>
      </c>
      <c r="X43" s="102">
        <f t="shared" si="556"/>
        <v>1.4631694549387918E-3</v>
      </c>
      <c r="Y43" s="102">
        <f t="shared" si="556"/>
        <v>1.4797596208893163E-3</v>
      </c>
      <c r="Z43" s="102">
        <f t="shared" si="556"/>
        <v>1.4871795810049195E-3</v>
      </c>
      <c r="AA43" s="102">
        <f t="shared" si="556"/>
        <v>1.4826929955555693E-3</v>
      </c>
      <c r="AB43" s="102">
        <f t="shared" si="556"/>
        <v>1.4730012364555754E-3</v>
      </c>
      <c r="AC43" s="102">
        <f t="shared" si="556"/>
        <v>1.4580034312655747E-3</v>
      </c>
      <c r="AD43" s="102">
        <f t="shared" si="556"/>
        <v>1.4419914039578013E-3</v>
      </c>
      <c r="AE43" s="102">
        <f t="shared" si="556"/>
        <v>1.4324614894571618E-3</v>
      </c>
      <c r="AF43" s="102">
        <f t="shared" si="556"/>
        <v>1.4301287737050195E-3</v>
      </c>
      <c r="AG43" s="102">
        <f t="shared" si="556"/>
        <v>1.4350046451276147E-3</v>
      </c>
      <c r="AH43" s="102">
        <f t="shared" si="556"/>
        <v>1.443216079868425E-3</v>
      </c>
      <c r="AI43" s="102">
        <f t="shared" si="556"/>
        <v>1.4577230036960098E-3</v>
      </c>
      <c r="AJ43" s="102">
        <f t="shared" si="556"/>
        <v>1.4785321303521989E-3</v>
      </c>
      <c r="AK43" s="102">
        <f t="shared" si="556"/>
        <v>1.5094273603781586E-3</v>
      </c>
      <c r="AL43" s="102">
        <f t="shared" si="556"/>
        <v>1.5412584505578794E-3</v>
      </c>
      <c r="AM43" s="102">
        <f t="shared" ref="AM43:BS43" si="557">AM42-AM7</f>
        <v>1.5658074693713428E-3</v>
      </c>
      <c r="AN43" s="102">
        <f t="shared" si="557"/>
        <v>1.5885160170262119E-3</v>
      </c>
      <c r="AO43" s="102">
        <f t="shared" si="557"/>
        <v>1.6108796004427398E-3</v>
      </c>
      <c r="AP43" s="102">
        <f t="shared" si="557"/>
        <v>1.6192915906713609E-3</v>
      </c>
      <c r="AQ43" s="102">
        <f t="shared" si="557"/>
        <v>1.6055631668195416E-3</v>
      </c>
      <c r="AR43" s="102">
        <f t="shared" si="557"/>
        <v>1.5859042236597842E-3</v>
      </c>
      <c r="AS43" s="102">
        <f t="shared" si="557"/>
        <v>1.5839989212687693E-3</v>
      </c>
      <c r="AT43" s="102">
        <f t="shared" si="557"/>
        <v>1.6092105649860647E-3</v>
      </c>
      <c r="AU43" s="102">
        <f t="shared" si="557"/>
        <v>1.6277003025285779E-3</v>
      </c>
      <c r="AV43" s="102">
        <f t="shared" si="557"/>
        <v>1.6257466349231947E-3</v>
      </c>
      <c r="AW43" s="102">
        <f t="shared" si="557"/>
        <v>1.6278023159653904E-3</v>
      </c>
      <c r="AX43" s="102">
        <f t="shared" si="557"/>
        <v>1.6367729190589556E-3</v>
      </c>
      <c r="AY43" s="102">
        <f t="shared" si="557"/>
        <v>1.6504864975725453E-3</v>
      </c>
      <c r="AZ43" s="102">
        <f t="shared" si="557"/>
        <v>1.6852526674555265E-3</v>
      </c>
      <c r="BA43" s="102">
        <f t="shared" si="557"/>
        <v>1.7164764976418043E-3</v>
      </c>
      <c r="BB43" s="102">
        <f t="shared" si="557"/>
        <v>1.7310573083842845E-3</v>
      </c>
      <c r="BC43" s="102">
        <f t="shared" si="557"/>
        <v>1.7459013473400536E-3</v>
      </c>
      <c r="BD43" s="102">
        <f t="shared" si="557"/>
        <v>1.7749882569448316E-3</v>
      </c>
      <c r="BE43" s="102">
        <f t="shared" si="557"/>
        <v>1.8162522707084461E-3</v>
      </c>
      <c r="BF43" s="102">
        <f t="shared" si="557"/>
        <v>1.8513006280377747E-3</v>
      </c>
      <c r="BG43" s="102">
        <f t="shared" si="557"/>
        <v>1.8810794942042061E-3</v>
      </c>
      <c r="BH43" s="102">
        <f t="shared" si="557"/>
        <v>1.9044304278282853E-3</v>
      </c>
      <c r="BI43" s="102">
        <f t="shared" si="557"/>
        <v>1.9233257919982483E-3</v>
      </c>
      <c r="BJ43" s="102">
        <f t="shared" si="557"/>
        <v>1.9347324383592115E-3</v>
      </c>
      <c r="BK43" s="102">
        <f t="shared" si="557"/>
        <v>1.9156877020078747E-3</v>
      </c>
      <c r="BL43" s="102">
        <f t="shared" si="557"/>
        <v>1.8537523306754455E-3</v>
      </c>
      <c r="BM43" s="102">
        <f t="shared" si="557"/>
        <v>1.744997571363302E-3</v>
      </c>
      <c r="BN43" s="102">
        <f t="shared" si="557"/>
        <v>1.6576832742433781E-3</v>
      </c>
      <c r="BO43" s="102">
        <f t="shared" si="557"/>
        <v>1.5965269753284023E-3</v>
      </c>
      <c r="BP43" s="102">
        <f t="shared" si="557"/>
        <v>1.5468022847125312E-3</v>
      </c>
      <c r="BQ43" s="102">
        <f t="shared" si="557"/>
        <v>1.5411153649304288E-3</v>
      </c>
      <c r="BR43" s="102">
        <f t="shared" si="557"/>
        <v>1.5428184475907297E-3</v>
      </c>
      <c r="BS43" s="102">
        <f t="shared" si="557"/>
        <v>1.5485795565666205E-3</v>
      </c>
      <c r="BT43" s="102">
        <f t="shared" ref="BT43:CE43" si="558">BT42-BT7</f>
        <v>1.5632935959256494E-3</v>
      </c>
      <c r="BU43" s="102">
        <f t="shared" si="558"/>
        <v>1.5756369096384462E-3</v>
      </c>
      <c r="BV43" s="102">
        <f t="shared" si="558"/>
        <v>1.5831220274826197E-3</v>
      </c>
      <c r="BW43" s="102">
        <f t="shared" si="558"/>
        <v>1.5947699638429041E-3</v>
      </c>
      <c r="BX43" s="102">
        <f t="shared" si="558"/>
        <v>1.6040470751678346E-3</v>
      </c>
      <c r="BY43" s="102">
        <f t="shared" si="558"/>
        <v>1.6181294032485624E-3</v>
      </c>
      <c r="BZ43" s="102">
        <f t="shared" si="558"/>
        <v>1.6339839648219986E-3</v>
      </c>
      <c r="CA43" s="102">
        <f t="shared" si="558"/>
        <v>1.6489109185154546E-3</v>
      </c>
      <c r="CB43" s="102">
        <f t="shared" si="558"/>
        <v>1.6676817356515855E-3</v>
      </c>
      <c r="CC43" s="102">
        <f t="shared" si="558"/>
        <v>1.6838025724692507E-3</v>
      </c>
      <c r="CD43" s="102">
        <f t="shared" si="558"/>
        <v>1.7009972804815227E-3</v>
      </c>
      <c r="CE43" s="102" t="e">
        <f t="shared" si="558"/>
        <v>#VALUE!</v>
      </c>
    </row>
    <row r="44" spans="1:83">
      <c r="A44" s="39" t="s">
        <v>482</v>
      </c>
      <c r="C44" s="154" t="s">
        <v>435</v>
      </c>
      <c r="D44" s="276" t="s">
        <v>773</v>
      </c>
      <c r="E44" s="102"/>
      <c r="F44" s="102">
        <f>(1+F7)*(1+F10)-1</f>
        <v>2.866966649889946E-2</v>
      </c>
      <c r="G44" s="102">
        <f t="shared" ref="G44:AL44" si="559">(1+G7)*(1+G10)-1</f>
        <v>2.866966649889946E-2</v>
      </c>
      <c r="H44" s="102">
        <f t="shared" si="559"/>
        <v>2.866966649889946E-2</v>
      </c>
      <c r="I44" s="102">
        <f t="shared" si="559"/>
        <v>2.866966649889946E-2</v>
      </c>
      <c r="J44" s="102">
        <f t="shared" si="559"/>
        <v>2.866966649889946E-2</v>
      </c>
      <c r="K44" s="102">
        <f t="shared" si="559"/>
        <v>2.866966649889946E-2</v>
      </c>
      <c r="L44" s="102">
        <f t="shared" si="559"/>
        <v>2.866966649889946E-2</v>
      </c>
      <c r="M44" s="102">
        <f t="shared" si="559"/>
        <v>2.866966649889946E-2</v>
      </c>
      <c r="N44" s="102">
        <f t="shared" si="559"/>
        <v>2.866966649889946E-2</v>
      </c>
      <c r="O44" s="102">
        <f t="shared" si="559"/>
        <v>2.866966649889946E-2</v>
      </c>
      <c r="P44" s="102">
        <f t="shared" si="559"/>
        <v>2.866966649889946E-2</v>
      </c>
      <c r="Q44" s="102">
        <f t="shared" si="559"/>
        <v>2.866966649889946E-2</v>
      </c>
      <c r="R44" s="102">
        <f t="shared" si="559"/>
        <v>2.866966649889946E-2</v>
      </c>
      <c r="S44" s="102">
        <f t="shared" si="559"/>
        <v>2.866966649889946E-2</v>
      </c>
      <c r="T44" s="102">
        <f t="shared" si="559"/>
        <v>2.866966649889946E-2</v>
      </c>
      <c r="U44" s="102">
        <f t="shared" si="559"/>
        <v>2.866966649889946E-2</v>
      </c>
      <c r="V44" s="102">
        <f t="shared" si="559"/>
        <v>2.866966649889946E-2</v>
      </c>
      <c r="W44" s="102">
        <f t="shared" si="559"/>
        <v>2.866966649889946E-2</v>
      </c>
      <c r="X44" s="102">
        <f t="shared" si="559"/>
        <v>2.866966649889946E-2</v>
      </c>
      <c r="Y44" s="102">
        <f t="shared" si="559"/>
        <v>2.866966649889946E-2</v>
      </c>
      <c r="Z44" s="102">
        <f t="shared" si="559"/>
        <v>2.866966649889946E-2</v>
      </c>
      <c r="AA44" s="102">
        <f t="shared" si="559"/>
        <v>2.866966649889946E-2</v>
      </c>
      <c r="AB44" s="102">
        <f t="shared" si="559"/>
        <v>2.866966649889946E-2</v>
      </c>
      <c r="AC44" s="102">
        <f t="shared" si="559"/>
        <v>2.866966649889946E-2</v>
      </c>
      <c r="AD44" s="102">
        <f t="shared" si="559"/>
        <v>2.866966649889946E-2</v>
      </c>
      <c r="AE44" s="102">
        <f t="shared" si="559"/>
        <v>2.866966649889946E-2</v>
      </c>
      <c r="AF44" s="102">
        <f t="shared" si="559"/>
        <v>2.866966649889946E-2</v>
      </c>
      <c r="AG44" s="102">
        <f t="shared" si="559"/>
        <v>2.866966649889946E-2</v>
      </c>
      <c r="AH44" s="102">
        <f t="shared" si="559"/>
        <v>2.866966649889946E-2</v>
      </c>
      <c r="AI44" s="102">
        <f t="shared" si="559"/>
        <v>2.866966649889946E-2</v>
      </c>
      <c r="AJ44" s="102">
        <f t="shared" si="559"/>
        <v>2.866966649889946E-2</v>
      </c>
      <c r="AK44" s="102">
        <f t="shared" si="559"/>
        <v>2.866966649889946E-2</v>
      </c>
      <c r="AL44" s="102">
        <f t="shared" si="559"/>
        <v>2.866966649889946E-2</v>
      </c>
      <c r="AM44" s="102">
        <f t="shared" ref="AM44:BS44" si="560">(1+AM7)*(1+AM10)-1</f>
        <v>2.866966649889946E-2</v>
      </c>
      <c r="AN44" s="102">
        <f t="shared" si="560"/>
        <v>2.866966649889946E-2</v>
      </c>
      <c r="AO44" s="102">
        <f t="shared" si="560"/>
        <v>2.866966649889946E-2</v>
      </c>
      <c r="AP44" s="102">
        <f t="shared" si="560"/>
        <v>2.866966649889946E-2</v>
      </c>
      <c r="AQ44" s="102">
        <f t="shared" si="560"/>
        <v>2.866966649889946E-2</v>
      </c>
      <c r="AR44" s="102">
        <f t="shared" si="560"/>
        <v>2.866966649889946E-2</v>
      </c>
      <c r="AS44" s="102">
        <f t="shared" si="560"/>
        <v>2.866966649889946E-2</v>
      </c>
      <c r="AT44" s="102">
        <f t="shared" si="560"/>
        <v>2.866966649889946E-2</v>
      </c>
      <c r="AU44" s="102">
        <f t="shared" si="560"/>
        <v>2.866966649889946E-2</v>
      </c>
      <c r="AV44" s="102">
        <f t="shared" si="560"/>
        <v>2.866966649889946E-2</v>
      </c>
      <c r="AW44" s="102">
        <f t="shared" si="560"/>
        <v>2.866966649889946E-2</v>
      </c>
      <c r="AX44" s="102">
        <f t="shared" si="560"/>
        <v>2.866966649889946E-2</v>
      </c>
      <c r="AY44" s="102">
        <f t="shared" si="560"/>
        <v>2.866966649889946E-2</v>
      </c>
      <c r="AZ44" s="102">
        <f t="shared" si="560"/>
        <v>2.866966649889946E-2</v>
      </c>
      <c r="BA44" s="102">
        <f t="shared" si="560"/>
        <v>2.866966649889946E-2</v>
      </c>
      <c r="BB44" s="102">
        <f t="shared" si="560"/>
        <v>2.866966649889946E-2</v>
      </c>
      <c r="BC44" s="102">
        <f t="shared" si="560"/>
        <v>2.866966649889946E-2</v>
      </c>
      <c r="BD44" s="102">
        <f t="shared" si="560"/>
        <v>2.866966649889946E-2</v>
      </c>
      <c r="BE44" s="102">
        <f t="shared" si="560"/>
        <v>2.866966649889946E-2</v>
      </c>
      <c r="BF44" s="102">
        <f t="shared" si="560"/>
        <v>2.866966649889946E-2</v>
      </c>
      <c r="BG44" s="102">
        <f t="shared" si="560"/>
        <v>2.866966649889946E-2</v>
      </c>
      <c r="BH44" s="102">
        <f t="shared" si="560"/>
        <v>2.866966649889946E-2</v>
      </c>
      <c r="BI44" s="102">
        <f t="shared" si="560"/>
        <v>2.866966649889946E-2</v>
      </c>
      <c r="BJ44" s="102">
        <f t="shared" si="560"/>
        <v>2.866966649889946E-2</v>
      </c>
      <c r="BK44" s="102">
        <f t="shared" si="560"/>
        <v>2.866966649889946E-2</v>
      </c>
      <c r="BL44" s="102">
        <f t="shared" si="560"/>
        <v>2.866966649889946E-2</v>
      </c>
      <c r="BM44" s="102">
        <f t="shared" si="560"/>
        <v>2.866966649889946E-2</v>
      </c>
      <c r="BN44" s="102">
        <f t="shared" si="560"/>
        <v>2.866966649889946E-2</v>
      </c>
      <c r="BO44" s="102">
        <f t="shared" si="560"/>
        <v>2.866966649889946E-2</v>
      </c>
      <c r="BP44" s="102">
        <f t="shared" si="560"/>
        <v>2.866966649889946E-2</v>
      </c>
      <c r="BQ44" s="102">
        <f t="shared" si="560"/>
        <v>2.866966649889946E-2</v>
      </c>
      <c r="BR44" s="102">
        <f t="shared" si="560"/>
        <v>2.866966649889946E-2</v>
      </c>
      <c r="BS44" s="102">
        <f t="shared" si="560"/>
        <v>2.866966649889946E-2</v>
      </c>
      <c r="BT44" s="102">
        <f t="shared" ref="BT44:CE44" si="561">(1+BT7)*(1+BT10)-1</f>
        <v>2.866966649889946E-2</v>
      </c>
      <c r="BU44" s="102">
        <f t="shared" si="561"/>
        <v>2.866966649889946E-2</v>
      </c>
      <c r="BV44" s="102">
        <f t="shared" si="561"/>
        <v>2.866966649889946E-2</v>
      </c>
      <c r="BW44" s="102">
        <f t="shared" si="561"/>
        <v>2.866966649889946E-2</v>
      </c>
      <c r="BX44" s="102">
        <f t="shared" si="561"/>
        <v>2.866966649889946E-2</v>
      </c>
      <c r="BY44" s="102">
        <f t="shared" si="561"/>
        <v>2.866966649889946E-2</v>
      </c>
      <c r="BZ44" s="102">
        <f t="shared" si="561"/>
        <v>2.866966649889946E-2</v>
      </c>
      <c r="CA44" s="102">
        <f t="shared" si="561"/>
        <v>2.866966649889946E-2</v>
      </c>
      <c r="CB44" s="102">
        <f t="shared" si="561"/>
        <v>2.866966649889946E-2</v>
      </c>
      <c r="CC44" s="102">
        <f t="shared" si="561"/>
        <v>2.866966649889946E-2</v>
      </c>
      <c r="CD44" s="102">
        <f t="shared" si="561"/>
        <v>2.866966649889946E-2</v>
      </c>
      <c r="CE44" s="102" t="e">
        <f t="shared" si="561"/>
        <v>#VALUE!</v>
      </c>
    </row>
    <row r="45" spans="1:83">
      <c r="A45" s="39" t="s">
        <v>492</v>
      </c>
      <c r="C45" s="176" t="s">
        <v>2370</v>
      </c>
      <c r="D45" s="318" t="s">
        <v>2371</v>
      </c>
      <c r="E45" s="102">
        <f>InputDataA_GeneralAssumptions!I18*(1+E7)</f>
        <v>11576.198230203057</v>
      </c>
      <c r="F45" s="102">
        <f t="shared" ref="F45:AK45" si="562">E45*(1+F7)</f>
        <v>11834.661519764355</v>
      </c>
      <c r="G45" s="102">
        <f t="shared" si="562"/>
        <v>12100.485629630506</v>
      </c>
      <c r="H45" s="102">
        <f t="shared" si="562"/>
        <v>12373.707723149355</v>
      </c>
      <c r="I45" s="102">
        <f t="shared" si="562"/>
        <v>12654.49063724482</v>
      </c>
      <c r="J45" s="102">
        <f t="shared" si="562"/>
        <v>12943.172533649929</v>
      </c>
      <c r="K45" s="102">
        <f t="shared" si="562"/>
        <v>13240.079789313642</v>
      </c>
      <c r="L45" s="102">
        <f t="shared" si="562"/>
        <v>13545.409032465668</v>
      </c>
      <c r="M45" s="102">
        <f t="shared" si="562"/>
        <v>13859.637301191244</v>
      </c>
      <c r="N45" s="102">
        <f t="shared" si="562"/>
        <v>14182.794213431611</v>
      </c>
      <c r="O45" s="102">
        <f t="shared" si="562"/>
        <v>14514.917736177105</v>
      </c>
      <c r="P45" s="102">
        <f t="shared" si="562"/>
        <v>14856.487504840174</v>
      </c>
      <c r="Q45" s="102">
        <f t="shared" si="562"/>
        <v>15207.961147460037</v>
      </c>
      <c r="R45" s="102">
        <f t="shared" si="562"/>
        <v>15569.833213237507</v>
      </c>
      <c r="S45" s="102">
        <f t="shared" si="562"/>
        <v>15942.297300997716</v>
      </c>
      <c r="T45" s="102">
        <f t="shared" si="562"/>
        <v>16326.133336813251</v>
      </c>
      <c r="U45" s="102">
        <f t="shared" si="562"/>
        <v>16722.249046216177</v>
      </c>
      <c r="V45" s="102">
        <f t="shared" si="562"/>
        <v>17130.843730085719</v>
      </c>
      <c r="W45" s="102">
        <f t="shared" si="562"/>
        <v>17552.337769258116</v>
      </c>
      <c r="X45" s="102">
        <f t="shared" si="562"/>
        <v>17987.545485509534</v>
      </c>
      <c r="Y45" s="102">
        <f t="shared" si="562"/>
        <v>18436.654657107785</v>
      </c>
      <c r="Z45" s="102">
        <f t="shared" si="562"/>
        <v>18900.091075528235</v>
      </c>
      <c r="AA45" s="102">
        <f t="shared" si="562"/>
        <v>19378.717680767757</v>
      </c>
      <c r="AB45" s="102">
        <f t="shared" si="562"/>
        <v>19872.98152750696</v>
      </c>
      <c r="AC45" s="102">
        <f t="shared" si="562"/>
        <v>20383.134398456019</v>
      </c>
      <c r="AD45" s="102">
        <f t="shared" si="562"/>
        <v>20910.23910649028</v>
      </c>
      <c r="AE45" s="102">
        <f t="shared" si="562"/>
        <v>21455.548533093814</v>
      </c>
      <c r="AF45" s="102">
        <f t="shared" si="562"/>
        <v>22019.428286806964</v>
      </c>
      <c r="AG45" s="102">
        <f t="shared" si="562"/>
        <v>22602.656655583778</v>
      </c>
      <c r="AH45" s="102">
        <f t="shared" si="562"/>
        <v>23205.902641595028</v>
      </c>
      <c r="AI45" s="102">
        <f t="shared" si="562"/>
        <v>23830.144813606719</v>
      </c>
      <c r="AJ45" s="102">
        <f t="shared" si="562"/>
        <v>24476.002859314056</v>
      </c>
      <c r="AK45" s="102">
        <f t="shared" si="562"/>
        <v>25144.465252218783</v>
      </c>
      <c r="AL45" s="102">
        <f t="shared" ref="AL45" si="563">AK45*(1+AL7)</f>
        <v>25836.254882683912</v>
      </c>
      <c r="AM45" s="102">
        <f t="shared" ref="AM45" si="564">AL45*(1+AM7)</f>
        <v>26551.798592595853</v>
      </c>
      <c r="AN45" s="102">
        <f t="shared" ref="AN45" si="565">AM45*(1+AN7)</f>
        <v>27292.471037092182</v>
      </c>
      <c r="AO45" s="102">
        <f t="shared" ref="AO45" si="566">AN45*(1+AO7)</f>
        <v>28059.023382515934</v>
      </c>
      <c r="AP45" s="102">
        <f t="shared" ref="AP45" si="567">AO45*(1+AP7)</f>
        <v>28851.983418520249</v>
      </c>
      <c r="AQ45" s="102">
        <f t="shared" ref="AQ45" si="568">AP45*(1+AQ7)</f>
        <v>29672.341843071063</v>
      </c>
      <c r="AR45" s="102">
        <f t="shared" ref="AR45" si="569">AQ45*(1+AR7)</f>
        <v>30521.141137428156</v>
      </c>
      <c r="AS45" s="102">
        <f t="shared" ref="AS45" si="570">AR45*(1+AS7)</f>
        <v>31398.865668450788</v>
      </c>
      <c r="AT45" s="102">
        <f t="shared" ref="AT45" si="571">AS45*(1+AT7)</f>
        <v>32306.556931017138</v>
      </c>
      <c r="AU45" s="102">
        <f t="shared" ref="AU45" si="572">AT45*(1+AU7)</f>
        <v>33244.904113623299</v>
      </c>
      <c r="AV45" s="102">
        <f t="shared" ref="AV45" si="573">AU45*(1+AV7)</f>
        <v>34215.789397376415</v>
      </c>
      <c r="AW45" s="102">
        <f t="shared" ref="AW45" si="574">AV45*(1+AW7)</f>
        <v>35220.495356143394</v>
      </c>
      <c r="AX45" s="102">
        <f t="shared" ref="AX45" si="575">AW45*(1+AX7)</f>
        <v>36260.168458485561</v>
      </c>
      <c r="AY45" s="102">
        <f t="shared" ref="AY45" si="576">AX45*(1+AY7)</f>
        <v>37336.794357801409</v>
      </c>
      <c r="AZ45" s="102">
        <f t="shared" ref="AZ45" si="577">AY45*(1+AZ7)</f>
        <v>38451.486526143875</v>
      </c>
      <c r="BA45" s="102">
        <f t="shared" ref="BA45" si="578">AZ45*(1+BA7)</f>
        <v>39605.445009452938</v>
      </c>
      <c r="BB45" s="102">
        <f t="shared" ref="BB45" si="579">BA45*(1+BB7)</f>
        <v>40799.988982761526</v>
      </c>
      <c r="BC45" s="102">
        <f t="shared" ref="BC45" si="580">BB45*(1+BC7)</f>
        <v>42036.48129945164</v>
      </c>
      <c r="BD45" s="102">
        <f t="shared" ref="BD45" si="581">BC45*(1+BD7)</f>
        <v>43316.810353075351</v>
      </c>
      <c r="BE45" s="102">
        <f t="shared" ref="BE45" si="582">BD45*(1+BE7)</f>
        <v>44643.332725209213</v>
      </c>
      <c r="BF45" s="102">
        <f t="shared" ref="BF45" si="583">BE45*(1+BF7)</f>
        <v>46016.557387002511</v>
      </c>
      <c r="BG45" s="102">
        <f t="shared" ref="BG45" si="584">BF45*(1+BG7)</f>
        <v>47436.738915107919</v>
      </c>
      <c r="BH45" s="102">
        <f t="shared" ref="BH45" si="585">BG45*(1+BH7)</f>
        <v>48906.805495219407</v>
      </c>
      <c r="BI45" s="102">
        <f t="shared" ref="BI45" si="586">BH45*(1+BI7)</f>
        <v>50428.30154161495</v>
      </c>
      <c r="BJ45" s="102">
        <f t="shared" ref="BJ45" si="587">BI45*(1+BJ7)</f>
        <v>52003.721584200735</v>
      </c>
      <c r="BK45" s="102">
        <f t="shared" ref="BK45" si="588">BJ45*(1+BK7)</f>
        <v>53635.951054351463</v>
      </c>
      <c r="BL45" s="102">
        <f t="shared" ref="BL45" si="589">BK45*(1+BL7)</f>
        <v>55325.983699370372</v>
      </c>
      <c r="BM45" s="102">
        <f t="shared" ref="BM45" si="590">BL45*(1+BM7)</f>
        <v>57075.743060099725</v>
      </c>
      <c r="BN45" s="102">
        <f t="shared" ref="BN45" si="591">BM45*(1+BN7)</f>
        <v>58887.262718253798</v>
      </c>
      <c r="BO45" s="102">
        <f t="shared" ref="BO45" si="592">BN45*(1+BO7)</f>
        <v>60763.440454595686</v>
      </c>
      <c r="BP45" s="102">
        <f t="shared" ref="BP45" si="593">BO45*(1+BP7)</f>
        <v>62705.633695353965</v>
      </c>
      <c r="BQ45" s="102">
        <f t="shared" ref="BQ45" si="594">BP45*(1+BQ7)</f>
        <v>64716.503574526483</v>
      </c>
      <c r="BR45" s="102">
        <f t="shared" ref="BR45" si="595">BQ45*(1+BR7)</f>
        <v>66799.120606186247</v>
      </c>
      <c r="BS45" s="102">
        <f t="shared" ref="BS45" si="596">BR45*(1+BS7)</f>
        <v>68954.580561320763</v>
      </c>
      <c r="BT45" s="102">
        <f t="shared" ref="BT45" si="597">BS45*(1+BT7)</f>
        <v>71184.73587432249</v>
      </c>
      <c r="BU45" s="102">
        <f t="shared" ref="BU45" si="598">BT45*(1+BU7)</f>
        <v>73493.279849760685</v>
      </c>
      <c r="BV45" s="102">
        <f t="shared" ref="BV45" si="599">BU45*(1+BV7)</f>
        <v>75882.113692893006</v>
      </c>
      <c r="BW45" s="102">
        <f t="shared" ref="BW45" si="600">BV45*(1+BW7)</f>
        <v>78353.155709692423</v>
      </c>
      <c r="BX45" s="102">
        <f t="shared" ref="BX45" si="601">BW45*(1+BX7)</f>
        <v>80910.586981855115</v>
      </c>
      <c r="BY45" s="102">
        <f t="shared" ref="BY45" si="602">BX45*(1+BY7)</f>
        <v>83556.587714448164</v>
      </c>
      <c r="BZ45" s="102">
        <f t="shared" ref="BZ45" si="603">BY45*(1+BZ7)</f>
        <v>86292.956017269913</v>
      </c>
      <c r="CA45" s="102">
        <f t="shared" ref="CA45" si="604">BZ45*(1+CA7)</f>
        <v>89123.680701310383</v>
      </c>
      <c r="CB45" s="102">
        <f t="shared" ref="CB45" si="605">CA45*(1+CB7)</f>
        <v>92052.470025698814</v>
      </c>
      <c r="CC45" s="102">
        <f t="shared" ref="CC45" si="606">CB45*(1+CC7)</f>
        <v>95081.68472109735</v>
      </c>
      <c r="CD45" s="102">
        <f t="shared" ref="CD45" si="607">CC45*(1+CD7)</f>
        <v>98214.075499817031</v>
      </c>
      <c r="CE45" s="102" t="e">
        <f t="shared" ref="CE45" si="608">CD45*(1+CE7)</f>
        <v>#VALUE!</v>
      </c>
    </row>
    <row r="46" spans="1:83">
      <c r="C46" s="154" t="s">
        <v>469</v>
      </c>
      <c r="D46" s="323" t="s">
        <v>436</v>
      </c>
      <c r="E46" s="102">
        <f>IF(ISNUMBER(E24)=TRUE,E24,E15)</f>
        <v>0.7212674617767334</v>
      </c>
      <c r="F46" s="102">
        <f t="shared" ref="F46:AJ46" si="609">IF(ISNUMBER(F24)=TRUE,F24,F15)</f>
        <v>0.7212674617767334</v>
      </c>
      <c r="G46" s="102">
        <f t="shared" si="609"/>
        <v>0.7212674617767334</v>
      </c>
      <c r="H46" s="102">
        <f t="shared" si="609"/>
        <v>0.7212674617767334</v>
      </c>
      <c r="I46" s="102">
        <f t="shared" si="609"/>
        <v>0.7212674617767334</v>
      </c>
      <c r="J46" s="102">
        <f t="shared" si="609"/>
        <v>0.7212674617767334</v>
      </c>
      <c r="K46" s="102">
        <f t="shared" si="609"/>
        <v>0.7212674617767334</v>
      </c>
      <c r="L46" s="102">
        <f t="shared" si="609"/>
        <v>0.7212674617767334</v>
      </c>
      <c r="M46" s="102">
        <f t="shared" si="609"/>
        <v>0.7212674617767334</v>
      </c>
      <c r="N46" s="102">
        <f t="shared" si="609"/>
        <v>0.7212674617767334</v>
      </c>
      <c r="O46" s="102">
        <f t="shared" si="609"/>
        <v>0.7212674617767334</v>
      </c>
      <c r="P46" s="102">
        <f t="shared" si="609"/>
        <v>0.7212674617767334</v>
      </c>
      <c r="Q46" s="102">
        <f t="shared" si="609"/>
        <v>0.7212674617767334</v>
      </c>
      <c r="R46" s="102">
        <f t="shared" si="609"/>
        <v>0.7212674617767334</v>
      </c>
      <c r="S46" s="102">
        <f t="shared" si="609"/>
        <v>0.7212674617767334</v>
      </c>
      <c r="T46" s="102">
        <f t="shared" si="609"/>
        <v>0.7212674617767334</v>
      </c>
      <c r="U46" s="102">
        <f t="shared" si="609"/>
        <v>0.7212674617767334</v>
      </c>
      <c r="V46" s="102">
        <f t="shared" si="609"/>
        <v>0.7212674617767334</v>
      </c>
      <c r="W46" s="102">
        <f t="shared" si="609"/>
        <v>0.7212674617767334</v>
      </c>
      <c r="X46" s="102">
        <f t="shared" si="609"/>
        <v>0.7212674617767334</v>
      </c>
      <c r="Y46" s="102">
        <f t="shared" si="609"/>
        <v>0.7212674617767334</v>
      </c>
      <c r="Z46" s="102">
        <f t="shared" si="609"/>
        <v>0.7212674617767334</v>
      </c>
      <c r="AA46" s="102">
        <f t="shared" si="609"/>
        <v>0.7212674617767334</v>
      </c>
      <c r="AB46" s="102">
        <f t="shared" si="609"/>
        <v>0.7212674617767334</v>
      </c>
      <c r="AC46" s="102">
        <f t="shared" si="609"/>
        <v>0.7212674617767334</v>
      </c>
      <c r="AD46" s="102">
        <f t="shared" si="609"/>
        <v>0.7212674617767334</v>
      </c>
      <c r="AE46" s="102">
        <f t="shared" si="609"/>
        <v>0.7212674617767334</v>
      </c>
      <c r="AF46" s="102">
        <f t="shared" si="609"/>
        <v>0.7212674617767334</v>
      </c>
      <c r="AG46" s="102">
        <f t="shared" si="609"/>
        <v>0.7212674617767334</v>
      </c>
      <c r="AH46" s="102">
        <f t="shared" si="609"/>
        <v>0.7212674617767334</v>
      </c>
      <c r="AI46" s="102">
        <f t="shared" si="609"/>
        <v>0.7212674617767334</v>
      </c>
      <c r="AJ46" s="102">
        <f t="shared" si="609"/>
        <v>0.7212674617767334</v>
      </c>
      <c r="AK46" s="102">
        <f t="shared" ref="AK46:AL46" si="610">IF(ISNUMBER(AK24)=TRUE,AK24,AK15)</f>
        <v>0.7212674617767334</v>
      </c>
      <c r="AL46" s="102">
        <f t="shared" si="610"/>
        <v>0.7212674617767334</v>
      </c>
      <c r="AM46" s="102">
        <f t="shared" ref="AM46:BS46" si="611">IF(ISNUMBER(AM24)=TRUE,AM24,AM15)</f>
        <v>0.7212674617767334</v>
      </c>
      <c r="AN46" s="102">
        <f t="shared" si="611"/>
        <v>0.7212674617767334</v>
      </c>
      <c r="AO46" s="102">
        <f t="shared" si="611"/>
        <v>0.7212674617767334</v>
      </c>
      <c r="AP46" s="102">
        <f t="shared" si="611"/>
        <v>0.7212674617767334</v>
      </c>
      <c r="AQ46" s="102">
        <f t="shared" si="611"/>
        <v>0.7212674617767334</v>
      </c>
      <c r="AR46" s="102">
        <f t="shared" si="611"/>
        <v>0.7212674617767334</v>
      </c>
      <c r="AS46" s="102">
        <f t="shared" si="611"/>
        <v>0.7212674617767334</v>
      </c>
      <c r="AT46" s="102">
        <f t="shared" si="611"/>
        <v>0.7212674617767334</v>
      </c>
      <c r="AU46" s="102">
        <f t="shared" si="611"/>
        <v>0.7212674617767334</v>
      </c>
      <c r="AV46" s="102">
        <f t="shared" si="611"/>
        <v>0.7212674617767334</v>
      </c>
      <c r="AW46" s="102">
        <f t="shared" si="611"/>
        <v>0.7212674617767334</v>
      </c>
      <c r="AX46" s="102">
        <f t="shared" si="611"/>
        <v>0.7212674617767334</v>
      </c>
      <c r="AY46" s="102">
        <f t="shared" si="611"/>
        <v>0.7212674617767334</v>
      </c>
      <c r="AZ46" s="102">
        <f t="shared" si="611"/>
        <v>0.7212674617767334</v>
      </c>
      <c r="BA46" s="102">
        <f t="shared" si="611"/>
        <v>0.7212674617767334</v>
      </c>
      <c r="BB46" s="102">
        <f t="shared" si="611"/>
        <v>0.7212674617767334</v>
      </c>
      <c r="BC46" s="102">
        <f t="shared" si="611"/>
        <v>0.7212674617767334</v>
      </c>
      <c r="BD46" s="102">
        <f t="shared" si="611"/>
        <v>0.7212674617767334</v>
      </c>
      <c r="BE46" s="102">
        <f t="shared" si="611"/>
        <v>0.7212674617767334</v>
      </c>
      <c r="BF46" s="102">
        <f t="shared" si="611"/>
        <v>0.7212674617767334</v>
      </c>
      <c r="BG46" s="102">
        <f t="shared" si="611"/>
        <v>0.7212674617767334</v>
      </c>
      <c r="BH46" s="102">
        <f t="shared" si="611"/>
        <v>0.7212674617767334</v>
      </c>
      <c r="BI46" s="102">
        <f t="shared" si="611"/>
        <v>0.7212674617767334</v>
      </c>
      <c r="BJ46" s="102">
        <f t="shared" si="611"/>
        <v>0.7212674617767334</v>
      </c>
      <c r="BK46" s="102">
        <f t="shared" si="611"/>
        <v>0.7212674617767334</v>
      </c>
      <c r="BL46" s="102">
        <f t="shared" si="611"/>
        <v>0.7212674617767334</v>
      </c>
      <c r="BM46" s="102">
        <f t="shared" si="611"/>
        <v>0.7212674617767334</v>
      </c>
      <c r="BN46" s="102">
        <f t="shared" si="611"/>
        <v>0.7212674617767334</v>
      </c>
      <c r="BO46" s="102">
        <f t="shared" si="611"/>
        <v>0.7212674617767334</v>
      </c>
      <c r="BP46" s="102">
        <f t="shared" si="611"/>
        <v>0.7212674617767334</v>
      </c>
      <c r="BQ46" s="102">
        <f t="shared" si="611"/>
        <v>0.7212674617767334</v>
      </c>
      <c r="BR46" s="102">
        <f t="shared" si="611"/>
        <v>0.7212674617767334</v>
      </c>
      <c r="BS46" s="102">
        <f t="shared" si="611"/>
        <v>0.7212674617767334</v>
      </c>
      <c r="BT46" s="102">
        <f t="shared" ref="BT46:CE46" si="612">IF(ISNUMBER(BT24)=TRUE,BT24,BT15)</f>
        <v>0.7212674617767334</v>
      </c>
      <c r="BU46" s="102">
        <f t="shared" si="612"/>
        <v>0.7212674617767334</v>
      </c>
      <c r="BV46" s="102">
        <f t="shared" si="612"/>
        <v>0.7212674617767334</v>
      </c>
      <c r="BW46" s="102">
        <f t="shared" si="612"/>
        <v>0.7212674617767334</v>
      </c>
      <c r="BX46" s="102">
        <f t="shared" si="612"/>
        <v>0.7212674617767334</v>
      </c>
      <c r="BY46" s="102">
        <f t="shared" si="612"/>
        <v>0.7212674617767334</v>
      </c>
      <c r="BZ46" s="102">
        <f t="shared" si="612"/>
        <v>0.7212674617767334</v>
      </c>
      <c r="CA46" s="102">
        <f t="shared" si="612"/>
        <v>0.7212674617767334</v>
      </c>
      <c r="CB46" s="102">
        <f t="shared" si="612"/>
        <v>0.7212674617767334</v>
      </c>
      <c r="CC46" s="102">
        <f t="shared" si="612"/>
        <v>0.7212674617767334</v>
      </c>
      <c r="CD46" s="102">
        <f t="shared" si="612"/>
        <v>0.7212674617767334</v>
      </c>
      <c r="CE46" s="102">
        <f t="shared" si="612"/>
        <v>8.0398254794999957E-4</v>
      </c>
    </row>
    <row r="47" spans="1:83">
      <c r="C47" s="154" t="s">
        <v>571</v>
      </c>
      <c r="D47" s="155" t="s">
        <v>485</v>
      </c>
      <c r="E47" s="102">
        <f>IF(ISNUMBER(E25)=TRUE,E25,E14)</f>
        <v>0.14559075963859927</v>
      </c>
      <c r="F47" s="102">
        <f t="shared" ref="F47:AJ47" si="613">IF(ISNUMBER(F25)=TRUE,F25,F14)</f>
        <v>0.16209478133989608</v>
      </c>
      <c r="G47" s="102">
        <f t="shared" si="613"/>
        <v>0.1806207679360767</v>
      </c>
      <c r="H47" s="102">
        <f t="shared" si="613"/>
        <v>0.20217309107722001</v>
      </c>
      <c r="I47" s="102">
        <f t="shared" si="613"/>
        <v>0.22630991850334575</v>
      </c>
      <c r="J47" s="102">
        <f t="shared" si="613"/>
        <v>0.25254389083157014</v>
      </c>
      <c r="K47" s="102">
        <f t="shared" si="613"/>
        <v>0.28179753356207854</v>
      </c>
      <c r="L47" s="102">
        <f t="shared" si="613"/>
        <v>0.3176999020646622</v>
      </c>
      <c r="M47" s="102">
        <f t="shared" si="613"/>
        <v>0.36311889303732237</v>
      </c>
      <c r="N47" s="102">
        <f t="shared" si="613"/>
        <v>0.42152296414779905</v>
      </c>
      <c r="O47" s="102">
        <f t="shared" si="613"/>
        <v>0.49059770636843852</v>
      </c>
      <c r="P47" s="102">
        <f t="shared" si="613"/>
        <v>0.57128680722634873</v>
      </c>
      <c r="Q47" s="102">
        <f t="shared" si="613"/>
        <v>0.66698796832530283</v>
      </c>
      <c r="R47" s="102">
        <f t="shared" si="613"/>
        <v>0.77314160090917172</v>
      </c>
      <c r="S47" s="102">
        <f t="shared" si="613"/>
        <v>0.89745167750715849</v>
      </c>
      <c r="T47" s="102">
        <f t="shared" si="613"/>
        <v>1.0454270786074678</v>
      </c>
      <c r="U47" s="102">
        <f t="shared" si="613"/>
        <v>1.2172450134155759</v>
      </c>
      <c r="V47" s="102">
        <f t="shared" si="613"/>
        <v>1.4172401460927284</v>
      </c>
      <c r="W47" s="102">
        <f t="shared" si="613"/>
        <v>1.651283887675141</v>
      </c>
      <c r="X47" s="102">
        <f t="shared" si="613"/>
        <v>1.9222559473719485</v>
      </c>
      <c r="Y47" s="102">
        <f t="shared" si="613"/>
        <v>2.2339005018819376</v>
      </c>
      <c r="Z47" s="102">
        <f t="shared" si="613"/>
        <v>2.5889608366057564</v>
      </c>
      <c r="AA47" s="102">
        <f t="shared" si="613"/>
        <v>2.9957134662932239</v>
      </c>
      <c r="AB47" s="102">
        <f t="shared" si="613"/>
        <v>3.4595301351616601</v>
      </c>
      <c r="AC47" s="102">
        <f t="shared" si="613"/>
        <v>3.9921644703879036</v>
      </c>
      <c r="AD47" s="102">
        <f t="shared" si="613"/>
        <v>4.6135909527343237</v>
      </c>
      <c r="AE47" s="102">
        <f t="shared" si="613"/>
        <v>5.3410308236548314</v>
      </c>
      <c r="AF47" s="102">
        <f t="shared" si="613"/>
        <v>6.197031551878994</v>
      </c>
      <c r="AG47" s="102">
        <f t="shared" si="613"/>
        <v>7.2004661139707862</v>
      </c>
      <c r="AH47" s="102">
        <f t="shared" si="613"/>
        <v>8.3874594180626545</v>
      </c>
      <c r="AI47" s="102">
        <f t="shared" si="613"/>
        <v>9.7961908372822624</v>
      </c>
      <c r="AJ47" s="102">
        <f t="shared" si="613"/>
        <v>11.488033123173764</v>
      </c>
      <c r="AK47" s="102">
        <f t="shared" ref="AK47:AL47" si="614">IF(ISNUMBER(AK25)=TRUE,AK25,AK14)</f>
        <v>13.496813259982929</v>
      </c>
      <c r="AL47" s="102">
        <f t="shared" si="614"/>
        <v>15.850026536024503</v>
      </c>
      <c r="AM47" s="102">
        <f t="shared" ref="AM47:BS47" si="615">IF(ISNUMBER(AM25)=TRUE,AM25,AM14)</f>
        <v>18.631692813571249</v>
      </c>
      <c r="AN47" s="102">
        <f t="shared" si="615"/>
        <v>21.925953009283358</v>
      </c>
      <c r="AO47" s="102">
        <f t="shared" si="615"/>
        <v>25.738915177196461</v>
      </c>
      <c r="AP47" s="102">
        <f t="shared" si="615"/>
        <v>30.061299108433605</v>
      </c>
      <c r="AQ47" s="102">
        <f t="shared" si="615"/>
        <v>35.039446363495713</v>
      </c>
      <c r="AR47" s="102">
        <f t="shared" si="615"/>
        <v>40.995305370640828</v>
      </c>
      <c r="AS47" s="102">
        <f t="shared" si="615"/>
        <v>48.306713115810332</v>
      </c>
      <c r="AT47" s="102">
        <f t="shared" si="615"/>
        <v>56.893475180923083</v>
      </c>
      <c r="AU47" s="102">
        <f t="shared" si="615"/>
        <v>66.739548215295358</v>
      </c>
      <c r="AV47" s="102">
        <f t="shared" si="615"/>
        <v>78.379777200707721</v>
      </c>
      <c r="AW47" s="102">
        <f t="shared" si="615"/>
        <v>92.237070685507135</v>
      </c>
      <c r="AX47" s="102">
        <f t="shared" si="615"/>
        <v>108.75600732151517</v>
      </c>
      <c r="AY47" s="102">
        <f t="shared" si="615"/>
        <v>129.00147484497617</v>
      </c>
      <c r="AZ47" s="102">
        <f t="shared" si="615"/>
        <v>153.13426634681434</v>
      </c>
      <c r="BA47" s="102">
        <f t="shared" si="615"/>
        <v>181.33334633677853</v>
      </c>
      <c r="BB47" s="102">
        <f t="shared" si="615"/>
        <v>214.91246777794797</v>
      </c>
      <c r="BC47" s="102">
        <f t="shared" si="615"/>
        <v>255.78954132352627</v>
      </c>
      <c r="BD47" s="102">
        <f t="shared" si="615"/>
        <v>305.76088957468488</v>
      </c>
      <c r="BE47" s="102">
        <f t="shared" si="615"/>
        <v>365.59360608088741</v>
      </c>
      <c r="BF47" s="102">
        <f t="shared" si="615"/>
        <v>437.22038718798791</v>
      </c>
      <c r="BG47" s="102">
        <f t="shared" si="615"/>
        <v>522.95234897719661</v>
      </c>
      <c r="BH47" s="102">
        <f t="shared" si="615"/>
        <v>625.56964417626489</v>
      </c>
      <c r="BI47" s="102">
        <f t="shared" si="615"/>
        <v>747.88879178053639</v>
      </c>
      <c r="BJ47" s="102">
        <f t="shared" si="615"/>
        <v>888.97800912848186</v>
      </c>
      <c r="BK47" s="102">
        <f t="shared" si="615"/>
        <v>1045.9086538300558</v>
      </c>
      <c r="BL47" s="102">
        <f t="shared" si="615"/>
        <v>1213.7607987593981</v>
      </c>
      <c r="BM47" s="102">
        <f t="shared" si="615"/>
        <v>1407.5099972019664</v>
      </c>
      <c r="BN47" s="102">
        <f t="shared" si="615"/>
        <v>1635.384466067597</v>
      </c>
      <c r="BO47" s="102">
        <f t="shared" si="615"/>
        <v>1899.4998853785175</v>
      </c>
      <c r="BP47" s="102">
        <f t="shared" si="615"/>
        <v>2226.1420065513357</v>
      </c>
      <c r="BQ47" s="102">
        <f t="shared" si="615"/>
        <v>2613.7897422419569</v>
      </c>
      <c r="BR47" s="102">
        <f t="shared" si="615"/>
        <v>3072.2658509848948</v>
      </c>
      <c r="BS47" s="102">
        <f t="shared" si="615"/>
        <v>3620.470183994179</v>
      </c>
      <c r="BT47" s="102">
        <f t="shared" ref="BT47:CE47" si="616">IF(ISNUMBER(BT25)=TRUE,BT25,BT14)</f>
        <v>4267.7917888149032</v>
      </c>
      <c r="BU47" s="102">
        <f t="shared" si="616"/>
        <v>5027.6692270042204</v>
      </c>
      <c r="BV47" s="102">
        <f t="shared" si="616"/>
        <v>5931.0354688229327</v>
      </c>
      <c r="BW47" s="102">
        <f t="shared" si="616"/>
        <v>6997.8989592436519</v>
      </c>
      <c r="BX47" s="102">
        <f t="shared" si="616"/>
        <v>8270.0273854096922</v>
      </c>
      <c r="BY47" s="102">
        <f t="shared" si="616"/>
        <v>9783.3893872777426</v>
      </c>
      <c r="BZ47" s="102">
        <f t="shared" si="616"/>
        <v>11580.981422534011</v>
      </c>
      <c r="CA47" s="102">
        <f t="shared" si="616"/>
        <v>13732.148581697833</v>
      </c>
      <c r="CB47" s="102">
        <f t="shared" si="616"/>
        <v>16285.817499825533</v>
      </c>
      <c r="CC47" s="102">
        <f t="shared" si="616"/>
        <v>19332.933143103681</v>
      </c>
      <c r="CD47" s="102" t="str">
        <f t="shared" si="616"/>
        <v>Not an input</v>
      </c>
      <c r="CE47" s="102" t="str">
        <f t="shared" si="616"/>
        <v>Not an input</v>
      </c>
    </row>
    <row r="48" spans="1:83">
      <c r="C48" s="150" t="s">
        <v>470</v>
      </c>
      <c r="D48" s="324" t="s">
        <v>2</v>
      </c>
      <c r="E48" s="512">
        <f>E25+E16+IF(ISNUMBER(E15)=TRUE,E15,E31)</f>
        <v>0.30083328345905502</v>
      </c>
      <c r="F48" s="512">
        <f t="shared" ref="F48:BQ48" si="617">F25+F16+IF(ISNUMBER(F15)=TRUE,F15,F31)</f>
        <v>0.31733730516035186</v>
      </c>
      <c r="G48" s="512">
        <f t="shared" si="617"/>
        <v>0.33586329175653251</v>
      </c>
      <c r="H48" s="512">
        <f t="shared" si="617"/>
        <v>0.35741561489767582</v>
      </c>
      <c r="I48" s="512">
        <f t="shared" si="617"/>
        <v>0.38155244232380153</v>
      </c>
      <c r="J48" s="512">
        <f t="shared" si="617"/>
        <v>0.40778641465202592</v>
      </c>
      <c r="K48" s="512">
        <f t="shared" si="617"/>
        <v>0.43704005738253432</v>
      </c>
      <c r="L48" s="512">
        <f t="shared" si="617"/>
        <v>0.47294242588511798</v>
      </c>
      <c r="M48" s="512">
        <f t="shared" si="617"/>
        <v>0.51836141685777815</v>
      </c>
      <c r="N48" s="512">
        <f t="shared" si="617"/>
        <v>0.57676548796825489</v>
      </c>
      <c r="O48" s="512">
        <f t="shared" si="617"/>
        <v>0.64584023018889436</v>
      </c>
      <c r="P48" s="512">
        <f t="shared" si="617"/>
        <v>0.72652933104680451</v>
      </c>
      <c r="Q48" s="512">
        <f t="shared" si="617"/>
        <v>0.82223049214575861</v>
      </c>
      <c r="R48" s="512">
        <f t="shared" si="617"/>
        <v>0.9283841247296275</v>
      </c>
      <c r="S48" s="512">
        <f t="shared" si="617"/>
        <v>1.0526942013276144</v>
      </c>
      <c r="T48" s="512">
        <f t="shared" si="617"/>
        <v>1.2006696024279235</v>
      </c>
      <c r="U48" s="512">
        <f t="shared" si="617"/>
        <v>1.3724875372360317</v>
      </c>
      <c r="V48" s="512">
        <f t="shared" si="617"/>
        <v>1.5724826699131842</v>
      </c>
      <c r="W48" s="512">
        <f t="shared" si="617"/>
        <v>1.8065264114955968</v>
      </c>
      <c r="X48" s="512">
        <f t="shared" si="617"/>
        <v>2.0774984711924045</v>
      </c>
      <c r="Y48" s="512">
        <f t="shared" si="617"/>
        <v>2.3891430257023933</v>
      </c>
      <c r="Z48" s="512">
        <f t="shared" si="617"/>
        <v>2.7442033604262122</v>
      </c>
      <c r="AA48" s="512">
        <f t="shared" si="617"/>
        <v>3.1509559901136797</v>
      </c>
      <c r="AB48" s="512">
        <f t="shared" si="617"/>
        <v>3.6147726589821159</v>
      </c>
      <c r="AC48" s="512">
        <f t="shared" si="617"/>
        <v>4.1474069942083593</v>
      </c>
      <c r="AD48" s="512">
        <f t="shared" si="617"/>
        <v>4.7688334765547795</v>
      </c>
      <c r="AE48" s="512">
        <f t="shared" si="617"/>
        <v>5.4962733474752872</v>
      </c>
      <c r="AF48" s="512">
        <f t="shared" si="617"/>
        <v>6.3522740756994498</v>
      </c>
      <c r="AG48" s="512">
        <f t="shared" si="617"/>
        <v>7.355708637791242</v>
      </c>
      <c r="AH48" s="512">
        <f t="shared" si="617"/>
        <v>8.5427019418831094</v>
      </c>
      <c r="AI48" s="512">
        <f t="shared" si="617"/>
        <v>9.951433361102719</v>
      </c>
      <c r="AJ48" s="512">
        <f t="shared" si="617"/>
        <v>11.643275646994219</v>
      </c>
      <c r="AK48" s="512">
        <f t="shared" si="617"/>
        <v>13.652055783803384</v>
      </c>
      <c r="AL48" s="512">
        <f t="shared" si="617"/>
        <v>16.005269059844959</v>
      </c>
      <c r="AM48" s="512">
        <f t="shared" si="617"/>
        <v>18.786935337391704</v>
      </c>
      <c r="AN48" s="512">
        <f t="shared" si="617"/>
        <v>22.081195533103813</v>
      </c>
      <c r="AO48" s="512">
        <f t="shared" si="617"/>
        <v>25.894157701016915</v>
      </c>
      <c r="AP48" s="512">
        <f t="shared" si="617"/>
        <v>30.21654163225406</v>
      </c>
      <c r="AQ48" s="512">
        <f t="shared" si="617"/>
        <v>35.194688887316168</v>
      </c>
      <c r="AR48" s="512">
        <f t="shared" si="617"/>
        <v>41.150547894461283</v>
      </c>
      <c r="AS48" s="512">
        <f t="shared" si="617"/>
        <v>48.461955639630787</v>
      </c>
      <c r="AT48" s="512">
        <f t="shared" si="617"/>
        <v>57.048717704743538</v>
      </c>
      <c r="AU48" s="512">
        <f t="shared" si="617"/>
        <v>66.89479073911582</v>
      </c>
      <c r="AV48" s="512">
        <f t="shared" si="617"/>
        <v>78.535019724528183</v>
      </c>
      <c r="AW48" s="512">
        <f t="shared" si="617"/>
        <v>92.392313209327597</v>
      </c>
      <c r="AX48" s="512">
        <f t="shared" si="617"/>
        <v>108.91124984533563</v>
      </c>
      <c r="AY48" s="512">
        <f t="shared" si="617"/>
        <v>129.15671736879662</v>
      </c>
      <c r="AZ48" s="512">
        <f t="shared" si="617"/>
        <v>153.28950887063479</v>
      </c>
      <c r="BA48" s="512">
        <f t="shared" si="617"/>
        <v>181.48858886059898</v>
      </c>
      <c r="BB48" s="512">
        <f t="shared" si="617"/>
        <v>215.06771030176841</v>
      </c>
      <c r="BC48" s="512">
        <f t="shared" si="617"/>
        <v>255.94478384734671</v>
      </c>
      <c r="BD48" s="512">
        <f t="shared" si="617"/>
        <v>305.91613209850533</v>
      </c>
      <c r="BE48" s="512">
        <f t="shared" si="617"/>
        <v>365.74884860470786</v>
      </c>
      <c r="BF48" s="512">
        <f t="shared" si="617"/>
        <v>437.37562971180836</v>
      </c>
      <c r="BG48" s="512">
        <f t="shared" si="617"/>
        <v>523.10759150101705</v>
      </c>
      <c r="BH48" s="512">
        <f t="shared" si="617"/>
        <v>625.72488670008534</v>
      </c>
      <c r="BI48" s="512">
        <f t="shared" si="617"/>
        <v>748.04403430435684</v>
      </c>
      <c r="BJ48" s="512">
        <f t="shared" si="617"/>
        <v>889.13325165230231</v>
      </c>
      <c r="BK48" s="512">
        <f t="shared" si="617"/>
        <v>1046.0638963538763</v>
      </c>
      <c r="BL48" s="512">
        <f t="shared" si="617"/>
        <v>1213.9160412832186</v>
      </c>
      <c r="BM48" s="512">
        <f t="shared" si="617"/>
        <v>1407.6652397257869</v>
      </c>
      <c r="BN48" s="512">
        <f t="shared" si="617"/>
        <v>1635.5397085914176</v>
      </c>
      <c r="BO48" s="512">
        <f t="shared" si="617"/>
        <v>1899.6551279023381</v>
      </c>
      <c r="BP48" s="512">
        <f t="shared" si="617"/>
        <v>2226.2972490751563</v>
      </c>
      <c r="BQ48" s="512">
        <f t="shared" si="617"/>
        <v>2613.9449847657775</v>
      </c>
      <c r="BR48" s="512">
        <f t="shared" ref="BR48" si="618">BR25+BR16+IF(ISNUMBER(BR15)=TRUE,BR15,BR31)</f>
        <v>3072.4210935087153</v>
      </c>
      <c r="BS48" s="512">
        <f>BS25+BS16+IF(ISNUMBER(BS15)=TRUE,BS15,BS31)</f>
        <v>3620.6254265179996</v>
      </c>
      <c r="BT48" s="512">
        <f t="shared" ref="BT48:CE48" si="619">BT25+BT16+IF(ISNUMBER(BT15)=TRUE,BT15,BT31)</f>
        <v>4267.9470313387237</v>
      </c>
      <c r="BU48" s="512">
        <f t="shared" si="619"/>
        <v>5027.8244695280409</v>
      </c>
      <c r="BV48" s="512">
        <f t="shared" si="619"/>
        <v>5931.1907113467532</v>
      </c>
      <c r="BW48" s="512">
        <f t="shared" si="619"/>
        <v>6998.0542017674725</v>
      </c>
      <c r="BX48" s="512">
        <f t="shared" si="619"/>
        <v>8270.1826279335128</v>
      </c>
      <c r="BY48" s="512">
        <f t="shared" si="619"/>
        <v>9783.5446298015631</v>
      </c>
      <c r="BZ48" s="512">
        <f t="shared" si="619"/>
        <v>11581.136665057831</v>
      </c>
      <c r="CA48" s="512">
        <f t="shared" si="619"/>
        <v>13732.303824221653</v>
      </c>
      <c r="CB48" s="512">
        <f t="shared" si="619"/>
        <v>16285.972742349353</v>
      </c>
      <c r="CC48" s="512">
        <f t="shared" si="619"/>
        <v>19333.0883856275</v>
      </c>
      <c r="CD48" s="512" t="e">
        <f t="shared" si="619"/>
        <v>#VALUE!</v>
      </c>
      <c r="CE48" s="512" t="e">
        <f t="shared" si="619"/>
        <v>#REF!</v>
      </c>
    </row>
    <row r="49" spans="1:83">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row>
    <row r="50" spans="1:83">
      <c r="B50" s="1"/>
      <c r="D50" s="230" t="s">
        <v>670</v>
      </c>
      <c r="E50" s="102">
        <f>InputDataA_GeneralAssumptions!E151</f>
        <v>0.01</v>
      </c>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6"/>
    </row>
    <row r="51" spans="1:83">
      <c r="B51" s="1"/>
      <c r="C51" s="2" t="s">
        <v>674</v>
      </c>
      <c r="D51" s="230" t="s">
        <v>665</v>
      </c>
      <c r="E51" s="102">
        <f>InputDataA_GeneralAssumptions!$D$155</f>
        <v>2.15</v>
      </c>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6"/>
      <c r="AL51" s="306"/>
      <c r="AM51" s="306"/>
    </row>
    <row r="52" spans="1:83">
      <c r="B52" s="1"/>
      <c r="C52" s="170" t="s">
        <v>659</v>
      </c>
      <c r="D52" s="38"/>
      <c r="E52" s="108">
        <f>IF(InputDataA_GeneralAssumptions!$F$157="Automatic",InputDataA_GeneralAssumptions!I174,"Not an input")</f>
        <v>0.42</v>
      </c>
      <c r="F52" s="108">
        <f>IF(InputDataA_GeneralAssumptions!$F$157="Automatic",InputDataA_GeneralAssumptions!J174,"Not an input")</f>
        <v>0.42</v>
      </c>
      <c r="G52" s="108">
        <f>IF(InputDataA_GeneralAssumptions!$F$157="Automatic",InputDataA_GeneralAssumptions!K174,"Not an input")</f>
        <v>0.42</v>
      </c>
      <c r="H52" s="108">
        <f>IF(InputDataA_GeneralAssumptions!$F$157="Automatic",InputDataA_GeneralAssumptions!L174,"Not an input")</f>
        <v>0.42</v>
      </c>
      <c r="I52" s="108">
        <f>IF(InputDataA_GeneralAssumptions!$F$157="Automatic",InputDataA_GeneralAssumptions!M174,"Not an input")</f>
        <v>0.42</v>
      </c>
      <c r="J52" s="108">
        <f>IF(InputDataA_GeneralAssumptions!$F$157="Automatic",InputDataA_GeneralAssumptions!N174,"Not an input")</f>
        <v>0.42</v>
      </c>
      <c r="K52" s="108">
        <f>IF(InputDataA_GeneralAssumptions!$F$157="Automatic",InputDataA_GeneralAssumptions!O174,"Not an input")</f>
        <v>0.42</v>
      </c>
      <c r="L52" s="108">
        <f>IF(InputDataA_GeneralAssumptions!$F$157="Automatic",InputDataA_GeneralAssumptions!P174,"Not an input")</f>
        <v>0.42</v>
      </c>
      <c r="M52" s="108">
        <f>IF(InputDataA_GeneralAssumptions!$F$157="Automatic",InputDataA_GeneralAssumptions!Q174,"Not an input")</f>
        <v>0.42</v>
      </c>
      <c r="N52" s="108">
        <f>IF(InputDataA_GeneralAssumptions!$F$157="Automatic",InputDataA_GeneralAssumptions!R174,"Not an input")</f>
        <v>0.42</v>
      </c>
      <c r="O52" s="108">
        <f>IF(InputDataA_GeneralAssumptions!$F$157="Automatic",InputDataA_GeneralAssumptions!S174,"Not an input")</f>
        <v>0.42</v>
      </c>
      <c r="P52" s="108">
        <f>IF(InputDataA_GeneralAssumptions!$F$157="Automatic",InputDataA_GeneralAssumptions!T174,"Not an input")</f>
        <v>0.42</v>
      </c>
      <c r="Q52" s="108">
        <f>IF(InputDataA_GeneralAssumptions!$F$157="Automatic",InputDataA_GeneralAssumptions!U174,"Not an input")</f>
        <v>0.42</v>
      </c>
      <c r="R52" s="108">
        <f>IF(InputDataA_GeneralAssumptions!$F$157="Automatic",InputDataA_GeneralAssumptions!V174,"Not an input")</f>
        <v>0.42</v>
      </c>
      <c r="S52" s="108">
        <f>IF(InputDataA_GeneralAssumptions!$F$157="Automatic",InputDataA_GeneralAssumptions!W174,"Not an input")</f>
        <v>0.42</v>
      </c>
      <c r="T52" s="108">
        <f>IF(InputDataA_GeneralAssumptions!$F$157="Automatic",InputDataA_GeneralAssumptions!X174,"Not an input")</f>
        <v>0.42</v>
      </c>
      <c r="U52" s="108">
        <f>IF(InputDataA_GeneralAssumptions!$F$157="Automatic",InputDataA_GeneralAssumptions!Y174,"Not an input")</f>
        <v>0.42</v>
      </c>
      <c r="V52" s="108">
        <f>IF(InputDataA_GeneralAssumptions!$F$157="Automatic",InputDataA_GeneralAssumptions!Z174,"Not an input")</f>
        <v>0.42</v>
      </c>
      <c r="W52" s="108">
        <f>IF(InputDataA_GeneralAssumptions!$F$157="Automatic",InputDataA_GeneralAssumptions!AA174,"Not an input")</f>
        <v>0.42</v>
      </c>
      <c r="X52" s="108">
        <f>IF(InputDataA_GeneralAssumptions!$F$157="Automatic",InputDataA_GeneralAssumptions!AB174,"Not an input")</f>
        <v>0.42</v>
      </c>
      <c r="Y52" s="108">
        <f>IF(InputDataA_GeneralAssumptions!$F$157="Automatic",InputDataA_GeneralAssumptions!AC174,"Not an input")</f>
        <v>0.42</v>
      </c>
      <c r="Z52" s="108">
        <f>IF(InputDataA_GeneralAssumptions!$F$157="Automatic",InputDataA_GeneralAssumptions!AD174,"Not an input")</f>
        <v>0.42</v>
      </c>
      <c r="AA52" s="108">
        <f>IF(InputDataA_GeneralAssumptions!$F$157="Automatic",InputDataA_GeneralAssumptions!AE174,"Not an input")</f>
        <v>0.42</v>
      </c>
      <c r="AB52" s="108">
        <f>IF(InputDataA_GeneralAssumptions!$F$157="Automatic",InputDataA_GeneralAssumptions!AF174,"Not an input")</f>
        <v>0.42</v>
      </c>
      <c r="AC52" s="108">
        <f>IF(InputDataA_GeneralAssumptions!$F$157="Automatic",InputDataA_GeneralAssumptions!AG174,"Not an input")</f>
        <v>0.42</v>
      </c>
      <c r="AD52" s="108">
        <f>IF(InputDataA_GeneralAssumptions!$F$157="Automatic",InputDataA_GeneralAssumptions!AH174,"Not an input")</f>
        <v>0.42</v>
      </c>
      <c r="AE52" s="108">
        <f>IF(InputDataA_GeneralAssumptions!$F$157="Automatic",InputDataA_GeneralAssumptions!AI174,"Not an input")</f>
        <v>0.42</v>
      </c>
      <c r="AF52" s="108">
        <f>IF(InputDataA_GeneralAssumptions!$F$157="Automatic",InputDataA_GeneralAssumptions!AJ174,"Not an input")</f>
        <v>0.42</v>
      </c>
      <c r="AG52" s="108">
        <f>IF(InputDataA_GeneralAssumptions!$F$157="Automatic",InputDataA_GeneralAssumptions!AK174,"Not an input")</f>
        <v>0.42</v>
      </c>
      <c r="AH52" s="108">
        <f>IF(InputDataA_GeneralAssumptions!$F$157="Automatic",InputDataA_GeneralAssumptions!AL174,"Not an input")</f>
        <v>0.42</v>
      </c>
      <c r="AI52" s="108">
        <f>IF(InputDataA_GeneralAssumptions!$F$157="Automatic",InputDataA_GeneralAssumptions!AM174,"Not an input")</f>
        <v>0.42</v>
      </c>
      <c r="AJ52" s="108">
        <f>IF(InputDataA_GeneralAssumptions!$F$157="Automatic",InputDataA_GeneralAssumptions!AN174,"Not an input")</f>
        <v>0.42</v>
      </c>
      <c r="AK52" s="108">
        <f>IF(InputDataA_GeneralAssumptions!$F$157="Automatic",InputDataA_GeneralAssumptions!AO174,"Not an input")</f>
        <v>0.42</v>
      </c>
      <c r="AL52" s="108">
        <f>IF(InputDataA_GeneralAssumptions!$F$157="Automatic",InputDataA_GeneralAssumptions!AP174,"Not an input")</f>
        <v>0.42</v>
      </c>
      <c r="AM52" s="108">
        <f>IF(InputDataA_GeneralAssumptions!$F$157="Automatic",InputDataA_GeneralAssumptions!AQ174,"Not an input")</f>
        <v>0.42</v>
      </c>
      <c r="AN52" s="108">
        <f>IF(InputDataA_GeneralAssumptions!$F$157="Automatic",InputDataA_GeneralAssumptions!AR174,"Not an input")</f>
        <v>0.42</v>
      </c>
      <c r="AO52" s="108">
        <f>IF(InputDataA_GeneralAssumptions!$F$157="Automatic",InputDataA_GeneralAssumptions!AS174,"Not an input")</f>
        <v>0.42</v>
      </c>
      <c r="AP52" s="108">
        <f>IF(InputDataA_GeneralAssumptions!$F$157="Automatic",InputDataA_GeneralAssumptions!AT174,"Not an input")</f>
        <v>0.42</v>
      </c>
      <c r="AQ52" s="108">
        <f>IF(InputDataA_GeneralAssumptions!$F$157="Automatic",InputDataA_GeneralAssumptions!AU174,"Not an input")</f>
        <v>0.42</v>
      </c>
      <c r="AR52" s="108">
        <f>IF(InputDataA_GeneralAssumptions!$F$157="Automatic",InputDataA_GeneralAssumptions!AV174,"Not an input")</f>
        <v>0.42</v>
      </c>
      <c r="AS52" s="108">
        <f>IF(InputDataA_GeneralAssumptions!$F$157="Automatic",InputDataA_GeneralAssumptions!AW174,"Not an input")</f>
        <v>0.42</v>
      </c>
      <c r="AT52" s="108">
        <f>IF(InputDataA_GeneralAssumptions!$F$157="Automatic",InputDataA_GeneralAssumptions!AX174,"Not an input")</f>
        <v>0.42</v>
      </c>
      <c r="AU52" s="108">
        <f>IF(InputDataA_GeneralAssumptions!$F$157="Automatic",InputDataA_GeneralAssumptions!AY174,"Not an input")</f>
        <v>0.42</v>
      </c>
      <c r="AV52" s="108">
        <f>IF(InputDataA_GeneralAssumptions!$F$157="Automatic",InputDataA_GeneralAssumptions!AZ174,"Not an input")</f>
        <v>0.42</v>
      </c>
      <c r="AW52" s="108">
        <f>IF(InputDataA_GeneralAssumptions!$F$157="Automatic",InputDataA_GeneralAssumptions!BA174,"Not an input")</f>
        <v>0.42</v>
      </c>
      <c r="AX52" s="108">
        <f>IF(InputDataA_GeneralAssumptions!$F$157="Automatic",InputDataA_GeneralAssumptions!BB174,"Not an input")</f>
        <v>0.42</v>
      </c>
      <c r="AY52" s="108">
        <f>IF(InputDataA_GeneralAssumptions!$F$157="Automatic",InputDataA_GeneralAssumptions!BC174,"Not an input")</f>
        <v>0.42</v>
      </c>
      <c r="AZ52" s="108">
        <f>IF(InputDataA_GeneralAssumptions!$F$157="Automatic",InputDataA_GeneralAssumptions!BD174,"Not an input")</f>
        <v>0.42</v>
      </c>
      <c r="BA52" s="108">
        <f>IF(InputDataA_GeneralAssumptions!$F$157="Automatic",InputDataA_GeneralAssumptions!BE174,"Not an input")</f>
        <v>0.42</v>
      </c>
      <c r="BB52" s="108">
        <f>IF(InputDataA_GeneralAssumptions!$F$157="Automatic",InputDataA_GeneralAssumptions!BF174,"Not an input")</f>
        <v>0.42</v>
      </c>
      <c r="BC52" s="108">
        <f>IF(InputDataA_GeneralAssumptions!$F$157="Automatic",InputDataA_GeneralAssumptions!BG174,"Not an input")</f>
        <v>0.42</v>
      </c>
      <c r="BD52" s="108">
        <f>IF(InputDataA_GeneralAssumptions!$F$157="Automatic",InputDataA_GeneralAssumptions!BH174,"Not an input")</f>
        <v>0.42</v>
      </c>
      <c r="BE52" s="108">
        <f>IF(InputDataA_GeneralAssumptions!$F$157="Automatic",InputDataA_GeneralAssumptions!BI174,"Not an input")</f>
        <v>0.42</v>
      </c>
      <c r="BF52" s="108">
        <f>IF(InputDataA_GeneralAssumptions!$F$157="Automatic",InputDataA_GeneralAssumptions!BJ174,"Not an input")</f>
        <v>0.42</v>
      </c>
      <c r="BG52" s="108">
        <f>IF(InputDataA_GeneralAssumptions!$F$157="Automatic",InputDataA_GeneralAssumptions!BK174,"Not an input")</f>
        <v>0.42</v>
      </c>
      <c r="BH52" s="108">
        <f>IF(InputDataA_GeneralAssumptions!$F$157="Automatic",InputDataA_GeneralAssumptions!BL174,"Not an input")</f>
        <v>0.42</v>
      </c>
      <c r="BI52" s="108">
        <f>IF(InputDataA_GeneralAssumptions!$F$157="Automatic",InputDataA_GeneralAssumptions!BM174,"Not an input")</f>
        <v>0.42</v>
      </c>
      <c r="BJ52" s="108">
        <f>IF(InputDataA_GeneralAssumptions!$F$157="Automatic",InputDataA_GeneralAssumptions!BN174,"Not an input")</f>
        <v>0.42</v>
      </c>
      <c r="BK52" s="108">
        <f>IF(InputDataA_GeneralAssumptions!$F$157="Automatic",InputDataA_GeneralAssumptions!BO174,"Not an input")</f>
        <v>0.42</v>
      </c>
      <c r="BL52" s="108">
        <f>IF(InputDataA_GeneralAssumptions!$F$157="Automatic",InputDataA_GeneralAssumptions!BP174,"Not an input")</f>
        <v>0.42</v>
      </c>
      <c r="BM52" s="108">
        <f>IF(InputDataA_GeneralAssumptions!$F$157="Automatic",InputDataA_GeneralAssumptions!BQ174,"Not an input")</f>
        <v>0.42</v>
      </c>
      <c r="BN52" s="108">
        <f>IF(InputDataA_GeneralAssumptions!$F$157="Automatic",InputDataA_GeneralAssumptions!BR174,"Not an input")</f>
        <v>0.42</v>
      </c>
      <c r="BO52" s="108">
        <f>IF(InputDataA_GeneralAssumptions!$F$157="Automatic",InputDataA_GeneralAssumptions!BS174,"Not an input")</f>
        <v>0.42</v>
      </c>
      <c r="BP52" s="108">
        <f>IF(InputDataA_GeneralAssumptions!$F$157="Automatic",InputDataA_GeneralAssumptions!BT174,"Not an input")</f>
        <v>0.42</v>
      </c>
      <c r="BQ52" s="108">
        <f>IF(InputDataA_GeneralAssumptions!$F$157="Automatic",InputDataA_GeneralAssumptions!BU174,"Not an input")</f>
        <v>0.42</v>
      </c>
      <c r="BR52" s="108">
        <f>IF(InputDataA_GeneralAssumptions!$F$157="Automatic",InputDataA_GeneralAssumptions!BV174,"Not an input")</f>
        <v>0.42</v>
      </c>
      <c r="BS52" s="108">
        <f>IF(InputDataA_GeneralAssumptions!$F$157="Automatic",InputDataA_GeneralAssumptions!BW174,"Not an input")</f>
        <v>0.42</v>
      </c>
      <c r="BT52" s="108">
        <f>IF(InputDataA_GeneralAssumptions!$F$157="Automatic",InputDataA_GeneralAssumptions!BX174,"Not an input")</f>
        <v>0.42</v>
      </c>
      <c r="BU52" s="108">
        <f>IF(InputDataA_GeneralAssumptions!$F$157="Automatic",InputDataA_GeneralAssumptions!BY174,"Not an input")</f>
        <v>0.42</v>
      </c>
      <c r="BV52" s="108">
        <f>IF(InputDataA_GeneralAssumptions!$F$157="Automatic",InputDataA_GeneralAssumptions!BZ174,"Not an input")</f>
        <v>0.42</v>
      </c>
      <c r="BW52" s="108">
        <f>IF(InputDataA_GeneralAssumptions!$F$157="Automatic",InputDataA_GeneralAssumptions!CA174,"Not an input")</f>
        <v>0.42</v>
      </c>
      <c r="BX52" s="108">
        <f>IF(InputDataA_GeneralAssumptions!$F$157="Automatic",InputDataA_GeneralAssumptions!CB174,"Not an input")</f>
        <v>0.42</v>
      </c>
      <c r="BY52" s="108">
        <f>IF(InputDataA_GeneralAssumptions!$F$157="Automatic",InputDataA_GeneralAssumptions!CC174,"Not an input")</f>
        <v>0.42</v>
      </c>
      <c r="BZ52" s="108">
        <f>IF(InputDataA_GeneralAssumptions!$F$157="Automatic",InputDataA_GeneralAssumptions!CD174,"Not an input")</f>
        <v>0.42</v>
      </c>
      <c r="CA52" s="108">
        <f>IF(InputDataA_GeneralAssumptions!$F$157="Automatic",InputDataA_GeneralAssumptions!CE174,"Not an input")</f>
        <v>0.42</v>
      </c>
      <c r="CB52" s="108">
        <f>IF(InputDataA_GeneralAssumptions!$F$157="Automatic",InputDataA_GeneralAssumptions!CF174,"Not an input")</f>
        <v>0.42</v>
      </c>
      <c r="CC52" s="108">
        <f>IF(InputDataA_GeneralAssumptions!$F$157="Automatic",InputDataA_GeneralAssumptions!CG174,"Not an input")</f>
        <v>0.42</v>
      </c>
      <c r="CD52" s="108">
        <f>IF(InputDataA_GeneralAssumptions!$F$157="Automatic",InputDataA_GeneralAssumptions!CH174,"Not an input")</f>
        <v>0.42</v>
      </c>
      <c r="CE52" s="108">
        <f>IF(InputDataA_GeneralAssumptions!$F$157="Automatic",InputDataA_GeneralAssumptions!CI174,"Not an input")</f>
        <v>0.42</v>
      </c>
    </row>
    <row r="53" spans="1:83">
      <c r="B53" s="1"/>
      <c r="C53" s="170" t="s">
        <v>672</v>
      </c>
      <c r="D53" s="38" t="s">
        <v>697</v>
      </c>
      <c r="E53" s="108">
        <f>IF(InputDataA_GeneralAssumptions!$F$157="Automatic",SQRT(2)*NORMSINV(0.5*(E52+1)),"Not an input")</f>
        <v>0.78260417560566409</v>
      </c>
      <c r="F53" s="108">
        <f>IF(InputDataA_GeneralAssumptions!$F$157="Automatic",SQRT(2)*NORMSINV(0.5*(F52+1)),"Not an input")</f>
        <v>0.78260417560566409</v>
      </c>
      <c r="G53" s="108">
        <f>IF(InputDataA_GeneralAssumptions!$F$157="Automatic",SQRT(2)*NORMSINV(0.5*(G52+1)),"Not an input")</f>
        <v>0.78260417560566409</v>
      </c>
      <c r="H53" s="108">
        <f>IF(InputDataA_GeneralAssumptions!$F$157="Automatic",SQRT(2)*NORMSINV(0.5*(H52+1)),"Not an input")</f>
        <v>0.78260417560566409</v>
      </c>
      <c r="I53" s="108">
        <f>IF(InputDataA_GeneralAssumptions!$F$157="Automatic",SQRT(2)*NORMSINV(0.5*(I52+1)),"Not an input")</f>
        <v>0.78260417560566409</v>
      </c>
      <c r="J53" s="108">
        <f>IF(InputDataA_GeneralAssumptions!$F$157="Automatic",SQRT(2)*NORMSINV(0.5*(J52+1)),"Not an input")</f>
        <v>0.78260417560566409</v>
      </c>
      <c r="K53" s="108">
        <f>IF(InputDataA_GeneralAssumptions!$F$157="Automatic",SQRT(2)*NORMSINV(0.5*(K52+1)),"Not an input")</f>
        <v>0.78260417560566409</v>
      </c>
      <c r="L53" s="108">
        <f>IF(InputDataA_GeneralAssumptions!$F$157="Automatic",SQRT(2)*NORMSINV(0.5*(L52+1)),"Not an input")</f>
        <v>0.78260417560566409</v>
      </c>
      <c r="M53" s="108">
        <f>IF(InputDataA_GeneralAssumptions!$F$157="Automatic",SQRT(2)*NORMSINV(0.5*(M52+1)),"Not an input")</f>
        <v>0.78260417560566409</v>
      </c>
      <c r="N53" s="108">
        <f>IF(InputDataA_GeneralAssumptions!$F$157="Automatic",SQRT(2)*NORMSINV(0.5*(N52+1)),"Not an input")</f>
        <v>0.78260417560566409</v>
      </c>
      <c r="O53" s="108">
        <f>IF(InputDataA_GeneralAssumptions!$F$157="Automatic",SQRT(2)*NORMSINV(0.5*(O52+1)),"Not an input")</f>
        <v>0.78260417560566409</v>
      </c>
      <c r="P53" s="108">
        <f>IF(InputDataA_GeneralAssumptions!$F$157="Automatic",SQRT(2)*NORMSINV(0.5*(P52+1)),"Not an input")</f>
        <v>0.78260417560566409</v>
      </c>
      <c r="Q53" s="108">
        <f>IF(InputDataA_GeneralAssumptions!$F$157="Automatic",SQRT(2)*NORMSINV(0.5*(Q52+1)),"Not an input")</f>
        <v>0.78260417560566409</v>
      </c>
      <c r="R53" s="108">
        <f>IF(InputDataA_GeneralAssumptions!$F$157="Automatic",SQRT(2)*NORMSINV(0.5*(R52+1)),"Not an input")</f>
        <v>0.78260417560566409</v>
      </c>
      <c r="S53" s="108">
        <f>IF(InputDataA_GeneralAssumptions!$F$157="Automatic",SQRT(2)*NORMSINV(0.5*(S52+1)),"Not an input")</f>
        <v>0.78260417560566409</v>
      </c>
      <c r="T53" s="108">
        <f>IF(InputDataA_GeneralAssumptions!$F$157="Automatic",SQRT(2)*NORMSINV(0.5*(T52+1)),"Not an input")</f>
        <v>0.78260417560566409</v>
      </c>
      <c r="U53" s="108">
        <f>IF(InputDataA_GeneralAssumptions!$F$157="Automatic",SQRT(2)*NORMSINV(0.5*(U52+1)),"Not an input")</f>
        <v>0.78260417560566409</v>
      </c>
      <c r="V53" s="108">
        <f>IF(InputDataA_GeneralAssumptions!$F$157="Automatic",SQRT(2)*NORMSINV(0.5*(V52+1)),"Not an input")</f>
        <v>0.78260417560566409</v>
      </c>
      <c r="W53" s="108">
        <f>IF(InputDataA_GeneralAssumptions!$F$157="Automatic",SQRT(2)*NORMSINV(0.5*(W52+1)),"Not an input")</f>
        <v>0.78260417560566409</v>
      </c>
      <c r="X53" s="108">
        <f>IF(InputDataA_GeneralAssumptions!$F$157="Automatic",SQRT(2)*NORMSINV(0.5*(X52+1)),"Not an input")</f>
        <v>0.78260417560566409</v>
      </c>
      <c r="Y53" s="108">
        <f>IF(InputDataA_GeneralAssumptions!$F$157="Automatic",SQRT(2)*NORMSINV(0.5*(Y52+1)),"Not an input")</f>
        <v>0.78260417560566409</v>
      </c>
      <c r="Z53" s="108">
        <f>IF(InputDataA_GeneralAssumptions!$F$157="Automatic",SQRT(2)*NORMSINV(0.5*(Z52+1)),"Not an input")</f>
        <v>0.78260417560566409</v>
      </c>
      <c r="AA53" s="108">
        <f>IF(InputDataA_GeneralAssumptions!$F$157="Automatic",SQRT(2)*NORMSINV(0.5*(AA52+1)),"Not an input")</f>
        <v>0.78260417560566409</v>
      </c>
      <c r="AB53" s="108">
        <f>IF(InputDataA_GeneralAssumptions!$F$157="Automatic",SQRT(2)*NORMSINV(0.5*(AB52+1)),"Not an input")</f>
        <v>0.78260417560566409</v>
      </c>
      <c r="AC53" s="108">
        <f>IF(InputDataA_GeneralAssumptions!$F$157="Automatic",SQRT(2)*NORMSINV(0.5*(AC52+1)),"Not an input")</f>
        <v>0.78260417560566409</v>
      </c>
      <c r="AD53" s="108">
        <f>IF(InputDataA_GeneralAssumptions!$F$157="Automatic",SQRT(2)*NORMSINV(0.5*(AD52+1)),"Not an input")</f>
        <v>0.78260417560566409</v>
      </c>
      <c r="AE53" s="108">
        <f>IF(InputDataA_GeneralAssumptions!$F$157="Automatic",SQRT(2)*NORMSINV(0.5*(AE52+1)),"Not an input")</f>
        <v>0.78260417560566409</v>
      </c>
      <c r="AF53" s="108">
        <f>IF(InputDataA_GeneralAssumptions!$F$157="Automatic",SQRT(2)*NORMSINV(0.5*(AF52+1)),"Not an input")</f>
        <v>0.78260417560566409</v>
      </c>
      <c r="AG53" s="108">
        <f>IF(InputDataA_GeneralAssumptions!$F$157="Automatic",SQRT(2)*NORMSINV(0.5*(AG52+1)),"Not an input")</f>
        <v>0.78260417560566409</v>
      </c>
      <c r="AH53" s="108">
        <f>IF(InputDataA_GeneralAssumptions!$F$157="Automatic",SQRT(2)*NORMSINV(0.5*(AH52+1)),"Not an input")</f>
        <v>0.78260417560566409</v>
      </c>
      <c r="AI53" s="108">
        <f>IF(InputDataA_GeneralAssumptions!$F$157="Automatic",SQRT(2)*NORMSINV(0.5*(AI52+1)),"Not an input")</f>
        <v>0.78260417560566409</v>
      </c>
      <c r="AJ53" s="108">
        <f>IF(InputDataA_GeneralAssumptions!$F$157="Automatic",SQRT(2)*NORMSINV(0.5*(AJ52+1)),"Not an input")</f>
        <v>0.78260417560566409</v>
      </c>
      <c r="AK53" s="108">
        <f>IF(InputDataA_GeneralAssumptions!$F$157="Automatic",SQRT(2)*NORMSINV(0.5*(AK52+1)),"Not an input")</f>
        <v>0.78260417560566409</v>
      </c>
      <c r="AL53" s="108">
        <f>IF(InputDataA_GeneralAssumptions!$F$157="Automatic",SQRT(2)*NORMSINV(0.5*(AL52+1)),"Not an input")</f>
        <v>0.78260417560566409</v>
      </c>
      <c r="AM53" s="108">
        <f>IF(InputDataA_GeneralAssumptions!$F$157="Automatic",SQRT(2)*NORMSINV(0.5*(AM52+1)),"Not an input")</f>
        <v>0.78260417560566409</v>
      </c>
      <c r="AN53" s="108">
        <f>IF(InputDataA_GeneralAssumptions!$F$157="Automatic",SQRT(2)*NORMSINV(0.5*(AN52+1)),"Not an input")</f>
        <v>0.78260417560566409</v>
      </c>
      <c r="AO53" s="108">
        <f>IF(InputDataA_GeneralAssumptions!$F$157="Automatic",SQRT(2)*NORMSINV(0.5*(AO52+1)),"Not an input")</f>
        <v>0.78260417560566409</v>
      </c>
      <c r="AP53" s="108">
        <f>IF(InputDataA_GeneralAssumptions!$F$157="Automatic",SQRT(2)*NORMSINV(0.5*(AP52+1)),"Not an input")</f>
        <v>0.78260417560566409</v>
      </c>
      <c r="AQ53" s="108">
        <f>IF(InputDataA_GeneralAssumptions!$F$157="Automatic",SQRT(2)*NORMSINV(0.5*(AQ52+1)),"Not an input")</f>
        <v>0.78260417560566409</v>
      </c>
      <c r="AR53" s="108">
        <f>IF(InputDataA_GeneralAssumptions!$F$157="Automatic",SQRT(2)*NORMSINV(0.5*(AR52+1)),"Not an input")</f>
        <v>0.78260417560566409</v>
      </c>
      <c r="AS53" s="108">
        <f>IF(InputDataA_GeneralAssumptions!$F$157="Automatic",SQRT(2)*NORMSINV(0.5*(AS52+1)),"Not an input")</f>
        <v>0.78260417560566409</v>
      </c>
      <c r="AT53" s="108">
        <f>IF(InputDataA_GeneralAssumptions!$F$157="Automatic",SQRT(2)*NORMSINV(0.5*(AT52+1)),"Not an input")</f>
        <v>0.78260417560566409</v>
      </c>
      <c r="AU53" s="108">
        <f>IF(InputDataA_GeneralAssumptions!$F$157="Automatic",SQRT(2)*NORMSINV(0.5*(AU52+1)),"Not an input")</f>
        <v>0.78260417560566409</v>
      </c>
      <c r="AV53" s="108">
        <f>IF(InputDataA_GeneralAssumptions!$F$157="Automatic",SQRT(2)*NORMSINV(0.5*(AV52+1)),"Not an input")</f>
        <v>0.78260417560566409</v>
      </c>
      <c r="AW53" s="108">
        <f>IF(InputDataA_GeneralAssumptions!$F$157="Automatic",SQRT(2)*NORMSINV(0.5*(AW52+1)),"Not an input")</f>
        <v>0.78260417560566409</v>
      </c>
      <c r="AX53" s="108">
        <f>IF(InputDataA_GeneralAssumptions!$F$157="Automatic",SQRT(2)*NORMSINV(0.5*(AX52+1)),"Not an input")</f>
        <v>0.78260417560566409</v>
      </c>
      <c r="AY53" s="108">
        <f>IF(InputDataA_GeneralAssumptions!$F$157="Automatic",SQRT(2)*NORMSINV(0.5*(AY52+1)),"Not an input")</f>
        <v>0.78260417560566409</v>
      </c>
      <c r="AZ53" s="108">
        <f>IF(InputDataA_GeneralAssumptions!$F$157="Automatic",SQRT(2)*NORMSINV(0.5*(AZ52+1)),"Not an input")</f>
        <v>0.78260417560566409</v>
      </c>
      <c r="BA53" s="108">
        <f>IF(InputDataA_GeneralAssumptions!$F$157="Automatic",SQRT(2)*NORMSINV(0.5*(BA52+1)),"Not an input")</f>
        <v>0.78260417560566409</v>
      </c>
      <c r="BB53" s="108">
        <f>IF(InputDataA_GeneralAssumptions!$F$157="Automatic",SQRT(2)*NORMSINV(0.5*(BB52+1)),"Not an input")</f>
        <v>0.78260417560566409</v>
      </c>
      <c r="BC53" s="108">
        <f>IF(InputDataA_GeneralAssumptions!$F$157="Automatic",SQRT(2)*NORMSINV(0.5*(BC52+1)),"Not an input")</f>
        <v>0.78260417560566409</v>
      </c>
      <c r="BD53" s="108">
        <f>IF(InputDataA_GeneralAssumptions!$F$157="Automatic",SQRT(2)*NORMSINV(0.5*(BD52+1)),"Not an input")</f>
        <v>0.78260417560566409</v>
      </c>
      <c r="BE53" s="108">
        <f>IF(InputDataA_GeneralAssumptions!$F$157="Automatic",SQRT(2)*NORMSINV(0.5*(BE52+1)),"Not an input")</f>
        <v>0.78260417560566409</v>
      </c>
      <c r="BF53" s="108">
        <f>IF(InputDataA_GeneralAssumptions!$F$157="Automatic",SQRT(2)*NORMSINV(0.5*(BF52+1)),"Not an input")</f>
        <v>0.78260417560566409</v>
      </c>
      <c r="BG53" s="108">
        <f>IF(InputDataA_GeneralAssumptions!$F$157="Automatic",SQRT(2)*NORMSINV(0.5*(BG52+1)),"Not an input")</f>
        <v>0.78260417560566409</v>
      </c>
      <c r="BH53" s="108">
        <f>IF(InputDataA_GeneralAssumptions!$F$157="Automatic",SQRT(2)*NORMSINV(0.5*(BH52+1)),"Not an input")</f>
        <v>0.78260417560566409</v>
      </c>
      <c r="BI53" s="108">
        <f>IF(InputDataA_GeneralAssumptions!$F$157="Automatic",SQRT(2)*NORMSINV(0.5*(BI52+1)),"Not an input")</f>
        <v>0.78260417560566409</v>
      </c>
      <c r="BJ53" s="108">
        <f>IF(InputDataA_GeneralAssumptions!$F$157="Automatic",SQRT(2)*NORMSINV(0.5*(BJ52+1)),"Not an input")</f>
        <v>0.78260417560566409</v>
      </c>
      <c r="BK53" s="108">
        <f>IF(InputDataA_GeneralAssumptions!$F$157="Automatic",SQRT(2)*NORMSINV(0.5*(BK52+1)),"Not an input")</f>
        <v>0.78260417560566409</v>
      </c>
      <c r="BL53" s="108">
        <f>IF(InputDataA_GeneralAssumptions!$F$157="Automatic",SQRT(2)*NORMSINV(0.5*(BL52+1)),"Not an input")</f>
        <v>0.78260417560566409</v>
      </c>
      <c r="BM53" s="108">
        <f>IF(InputDataA_GeneralAssumptions!$F$157="Automatic",SQRT(2)*NORMSINV(0.5*(BM52+1)),"Not an input")</f>
        <v>0.78260417560566409</v>
      </c>
      <c r="BN53" s="108">
        <f>IF(InputDataA_GeneralAssumptions!$F$157="Automatic",SQRT(2)*NORMSINV(0.5*(BN52+1)),"Not an input")</f>
        <v>0.78260417560566409</v>
      </c>
      <c r="BO53" s="108">
        <f>IF(InputDataA_GeneralAssumptions!$F$157="Automatic",SQRT(2)*NORMSINV(0.5*(BO52+1)),"Not an input")</f>
        <v>0.78260417560566409</v>
      </c>
      <c r="BP53" s="108">
        <f>IF(InputDataA_GeneralAssumptions!$F$157="Automatic",SQRT(2)*NORMSINV(0.5*(BP52+1)),"Not an input")</f>
        <v>0.78260417560566409</v>
      </c>
      <c r="BQ53" s="108">
        <f>IF(InputDataA_GeneralAssumptions!$F$157="Automatic",SQRT(2)*NORMSINV(0.5*(BQ52+1)),"Not an input")</f>
        <v>0.78260417560566409</v>
      </c>
      <c r="BR53" s="108">
        <f>IF(InputDataA_GeneralAssumptions!$F$157="Automatic",SQRT(2)*NORMSINV(0.5*(BR52+1)),"Not an input")</f>
        <v>0.78260417560566409</v>
      </c>
      <c r="BS53" s="108">
        <f>IF(InputDataA_GeneralAssumptions!$F$157="Automatic",SQRT(2)*NORMSINV(0.5*(BS52+1)),"Not an input")</f>
        <v>0.78260417560566409</v>
      </c>
      <c r="BT53" s="108">
        <f>IF(InputDataA_GeneralAssumptions!$F$157="Automatic",SQRT(2)*NORMSINV(0.5*(BT52+1)),"Not an input")</f>
        <v>0.78260417560566409</v>
      </c>
      <c r="BU53" s="108">
        <f>IF(InputDataA_GeneralAssumptions!$F$157="Automatic",SQRT(2)*NORMSINV(0.5*(BU52+1)),"Not an input")</f>
        <v>0.78260417560566409</v>
      </c>
      <c r="BV53" s="108">
        <f>IF(InputDataA_GeneralAssumptions!$F$157="Automatic",SQRT(2)*NORMSINV(0.5*(BV52+1)),"Not an input")</f>
        <v>0.78260417560566409</v>
      </c>
      <c r="BW53" s="108">
        <f>IF(InputDataA_GeneralAssumptions!$F$157="Automatic",SQRT(2)*NORMSINV(0.5*(BW52+1)),"Not an input")</f>
        <v>0.78260417560566409</v>
      </c>
      <c r="BX53" s="108">
        <f>IF(InputDataA_GeneralAssumptions!$F$157="Automatic",SQRT(2)*NORMSINV(0.5*(BX52+1)),"Not an input")</f>
        <v>0.78260417560566409</v>
      </c>
      <c r="BY53" s="108">
        <f>IF(InputDataA_GeneralAssumptions!$F$157="Automatic",SQRT(2)*NORMSINV(0.5*(BY52+1)),"Not an input")</f>
        <v>0.78260417560566409</v>
      </c>
      <c r="BZ53" s="108">
        <f>IF(InputDataA_GeneralAssumptions!$F$157="Automatic",SQRT(2)*NORMSINV(0.5*(BZ52+1)),"Not an input")</f>
        <v>0.78260417560566409</v>
      </c>
      <c r="CA53" s="108">
        <f>IF(InputDataA_GeneralAssumptions!$F$157="Automatic",SQRT(2)*NORMSINV(0.5*(CA52+1)),"Not an input")</f>
        <v>0.78260417560566409</v>
      </c>
      <c r="CB53" s="108">
        <f>IF(InputDataA_GeneralAssumptions!$F$157="Automatic",SQRT(2)*NORMSINV(0.5*(CB52+1)),"Not an input")</f>
        <v>0.78260417560566409</v>
      </c>
      <c r="CC53" s="108">
        <f>IF(InputDataA_GeneralAssumptions!$F$157="Automatic",SQRT(2)*NORMSINV(0.5*(CC52+1)),"Not an input")</f>
        <v>0.78260417560566409</v>
      </c>
      <c r="CD53" s="108">
        <f>IF(InputDataA_GeneralAssumptions!$F$157="Automatic",SQRT(2)*NORMSINV(0.5*(CD52+1)),"Not an input")</f>
        <v>0.78260417560566409</v>
      </c>
      <c r="CE53" s="108">
        <f>IF(InputDataA_GeneralAssumptions!$F$157="Automatic",SQRT(2)*NORMSINV(0.5*(CE52+1)),"Not an input")</f>
        <v>0.78260417560566409</v>
      </c>
    </row>
    <row r="54" spans="1:83">
      <c r="B54" s="1"/>
      <c r="C54" s="232" t="str">
        <f>IF($B$1=4,"GDP per capita target","Poverty Headcount Rate target")</f>
        <v>Poverty Headcount Rate target</v>
      </c>
      <c r="D54" s="38" t="s">
        <v>701</v>
      </c>
      <c r="E54" s="322">
        <f t="shared" ref="E54:AJ54" si="620">IF($B$1=4,E58,E62)</f>
        <v>0.01</v>
      </c>
      <c r="F54" s="322">
        <f t="shared" si="620"/>
        <v>9.2722418575468674E-3</v>
      </c>
      <c r="G54" s="322">
        <f t="shared" si="620"/>
        <v>8.5873405336546315E-3</v>
      </c>
      <c r="H54" s="322">
        <f t="shared" si="620"/>
        <v>7.9440171127955397E-3</v>
      </c>
      <c r="I54" s="322">
        <f t="shared" si="620"/>
        <v>7.3406079433830538E-3</v>
      </c>
      <c r="J54" s="322">
        <f t="shared" si="620"/>
        <v>6.7751132442505982E-3</v>
      </c>
      <c r="K54" s="322">
        <f t="shared" si="620"/>
        <v>6.2456697704404542E-3</v>
      </c>
      <c r="L54" s="322">
        <f t="shared" si="620"/>
        <v>5.7507072682200077E-3</v>
      </c>
      <c r="M54" s="322">
        <f t="shared" si="620"/>
        <v>5.2882683053631502E-3</v>
      </c>
      <c r="N54" s="322">
        <f t="shared" si="620"/>
        <v>4.8571218570425071E-3</v>
      </c>
      <c r="O54" s="322">
        <f t="shared" si="620"/>
        <v>4.4559437184415454E-3</v>
      </c>
      <c r="P54" s="322">
        <f t="shared" si="620"/>
        <v>4.0828951357249855E-3</v>
      </c>
      <c r="Q54" s="322">
        <f t="shared" si="620"/>
        <v>3.7363011976481925E-3</v>
      </c>
      <c r="R54" s="322">
        <f t="shared" si="620"/>
        <v>3.4145702268072371E-3</v>
      </c>
      <c r="S54" s="322">
        <f t="shared" si="620"/>
        <v>3.1164502292168397E-3</v>
      </c>
      <c r="T54" s="322">
        <f t="shared" si="620"/>
        <v>2.8402921220952808E-3</v>
      </c>
      <c r="U54" s="322">
        <f t="shared" si="620"/>
        <v>2.584544103673465E-3</v>
      </c>
      <c r="V54" s="322">
        <f t="shared" si="620"/>
        <v>2.3482197495222901E-3</v>
      </c>
      <c r="W54" s="322">
        <f t="shared" si="620"/>
        <v>2.1302044339375271E-3</v>
      </c>
      <c r="X54" s="322">
        <f t="shared" si="620"/>
        <v>1.9292492998870838E-3</v>
      </c>
      <c r="Y54" s="322">
        <f t="shared" si="620"/>
        <v>1.7444601750687362E-3</v>
      </c>
      <c r="Z54" s="322">
        <f t="shared" si="620"/>
        <v>1.5748451788966421E-3</v>
      </c>
      <c r="AA54" s="322">
        <f t="shared" si="620"/>
        <v>1.4193112869205185E-3</v>
      </c>
      <c r="AB54" s="322">
        <f t="shared" si="620"/>
        <v>1.2769724430622771E-3</v>
      </c>
      <c r="AC54" s="322">
        <f t="shared" si="620"/>
        <v>1.1470162997108482E-3</v>
      </c>
      <c r="AD54" s="322">
        <f t="shared" si="620"/>
        <v>1.0284655854323011E-3</v>
      </c>
      <c r="AE54" s="322">
        <f t="shared" si="620"/>
        <v>9.2040318817995011E-4</v>
      </c>
      <c r="AF54" s="322">
        <f t="shared" si="620"/>
        <v>8.2215369864302576E-4</v>
      </c>
      <c r="AG54" s="322">
        <f t="shared" si="620"/>
        <v>7.3299052820988641E-4</v>
      </c>
      <c r="AH54" s="322">
        <f t="shared" si="620"/>
        <v>6.5224382655064785E-4</v>
      </c>
      <c r="AI54" s="322">
        <f t="shared" si="620"/>
        <v>5.7924249301011526E-4</v>
      </c>
      <c r="AJ54" s="322">
        <f t="shared" si="620"/>
        <v>5.1339879273931579E-4</v>
      </c>
      <c r="AK54" s="322">
        <f t="shared" ref="AK54:AL54" si="621">IF($B$1=4,AK58,AK62)</f>
        <v>4.5412025179523144E-4</v>
      </c>
      <c r="AL54" s="322">
        <f t="shared" si="621"/>
        <v>4.0087618991314244E-4</v>
      </c>
      <c r="AM54" s="322">
        <f t="shared" ref="AM54:BS54" si="622">IF($B$1=4,AM58,AM62)</f>
        <v>3.5318256917994992E-4</v>
      </c>
      <c r="AN54" s="322">
        <f t="shared" si="622"/>
        <v>3.1052271798842726E-4</v>
      </c>
      <c r="AO54" s="322">
        <f t="shared" si="622"/>
        <v>2.7245777515622771E-4</v>
      </c>
      <c r="AP54" s="322">
        <f t="shared" si="622"/>
        <v>2.3858389562254293E-4</v>
      </c>
      <c r="AQ54" s="322">
        <f t="shared" si="622"/>
        <v>2.0850245377805802E-4</v>
      </c>
      <c r="AR54" s="322">
        <f t="shared" si="622"/>
        <v>1.8184465880669755E-4</v>
      </c>
      <c r="AS54" s="322">
        <f t="shared" si="622"/>
        <v>1.5828556491039427E-4</v>
      </c>
      <c r="AT54" s="322">
        <f t="shared" si="622"/>
        <v>1.3750805694156201E-4</v>
      </c>
      <c r="AU54" s="322">
        <f t="shared" si="622"/>
        <v>1.1922886057833245E-4</v>
      </c>
      <c r="AV54" s="322">
        <f t="shared" si="622"/>
        <v>1.0316813834092196E-4</v>
      </c>
      <c r="AW54" s="322">
        <f t="shared" si="622"/>
        <v>8.9086022559808683E-5</v>
      </c>
      <c r="AX54" s="322">
        <f t="shared" si="622"/>
        <v>7.6766872326749019E-5</v>
      </c>
      <c r="AY54" s="322">
        <f t="shared" si="622"/>
        <v>6.6007124062163991E-5</v>
      </c>
      <c r="AZ54" s="322">
        <f t="shared" si="622"/>
        <v>5.6633159022516887E-5</v>
      </c>
      <c r="BA54" s="322">
        <f t="shared" si="622"/>
        <v>4.8486516197061986E-5</v>
      </c>
      <c r="BB54" s="322">
        <f t="shared" si="622"/>
        <v>4.1423232717574615E-5</v>
      </c>
      <c r="BC54" s="322">
        <f t="shared" si="622"/>
        <v>3.531364299024972E-5</v>
      </c>
      <c r="BD54" s="322">
        <f t="shared" si="622"/>
        <v>3.0039542501499129E-5</v>
      </c>
      <c r="BE54" s="322">
        <f t="shared" si="622"/>
        <v>2.5494882365895651E-5</v>
      </c>
      <c r="BF54" s="322">
        <f t="shared" si="622"/>
        <v>2.1591408732977816E-5</v>
      </c>
      <c r="BG54" s="322">
        <f t="shared" si="622"/>
        <v>1.8249355026646971E-5</v>
      </c>
      <c r="BH54" s="322">
        <f t="shared" si="622"/>
        <v>1.5391705291770091E-5</v>
      </c>
      <c r="BI54" s="322">
        <f t="shared" si="622"/>
        <v>1.2954140270086457E-5</v>
      </c>
      <c r="BJ54" s="322">
        <f t="shared" si="622"/>
        <v>1.0878774073767536E-5</v>
      </c>
      <c r="BK54" s="322">
        <f t="shared" si="622"/>
        <v>9.1149744824281747E-6</v>
      </c>
      <c r="BL54" s="322">
        <f t="shared" si="622"/>
        <v>7.6204924910015603E-6</v>
      </c>
      <c r="BM54" s="322">
        <f t="shared" si="622"/>
        <v>6.3572366231593568E-6</v>
      </c>
      <c r="BN54" s="322">
        <f t="shared" si="622"/>
        <v>5.2919422926544971E-6</v>
      </c>
      <c r="BO54" s="322">
        <f t="shared" si="622"/>
        <v>4.3953460418862554E-6</v>
      </c>
      <c r="BP54" s="322">
        <f t="shared" si="622"/>
        <v>3.6428572975733921E-6</v>
      </c>
      <c r="BQ54" s="322">
        <f t="shared" si="622"/>
        <v>3.0126532215187772E-6</v>
      </c>
      <c r="BR54" s="322">
        <f t="shared" si="622"/>
        <v>2.4859315772823257E-6</v>
      </c>
      <c r="BS54" s="322">
        <f t="shared" si="622"/>
        <v>2.0470079699002157E-6</v>
      </c>
      <c r="BT54" s="322">
        <f t="shared" ref="BT54:CE54" si="623">IF($B$1=4,BT58,BT62)</f>
        <v>1.6821594070667204E-6</v>
      </c>
      <c r="BU54" s="322">
        <f t="shared" si="623"/>
        <v>1.3794052807355867E-6</v>
      </c>
      <c r="BV54" s="322">
        <f t="shared" si="623"/>
        <v>1.1288215023980525E-6</v>
      </c>
      <c r="BW54" s="322">
        <f t="shared" si="623"/>
        <v>9.2193174693622454E-7</v>
      </c>
      <c r="BX54" s="322">
        <f t="shared" si="623"/>
        <v>7.5139205948658042E-7</v>
      </c>
      <c r="BY54" s="322">
        <f t="shared" si="623"/>
        <v>6.1116397620013488E-7</v>
      </c>
      <c r="BZ54" s="322">
        <f t="shared" si="623"/>
        <v>4.9615166395241888E-7</v>
      </c>
      <c r="CA54" s="322">
        <f t="shared" si="623"/>
        <v>4.019837281804254E-7</v>
      </c>
      <c r="CB54" s="322">
        <f t="shared" si="623"/>
        <v>3.2503220217673235E-7</v>
      </c>
      <c r="CC54" s="322">
        <f t="shared" si="623"/>
        <v>2.6230133508183994E-7</v>
      </c>
      <c r="CD54" s="322">
        <f t="shared" si="623"/>
        <v>2.1127688079425113E-7</v>
      </c>
      <c r="CE54" s="322" t="e">
        <f t="shared" si="623"/>
        <v>#VALUE!</v>
      </c>
    </row>
    <row r="55" spans="1:83">
      <c r="A55"/>
      <c r="B55" s="1"/>
      <c r="C55" s="2" t="s">
        <v>671</v>
      </c>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row>
    <row r="56" spans="1:83">
      <c r="B56" s="1"/>
      <c r="C56" s="170" t="s">
        <v>661</v>
      </c>
      <c r="D56" s="38" t="s">
        <v>702</v>
      </c>
      <c r="E56" s="19" t="str">
        <f>IF($B$1=4,IF(InputDataA_GeneralAssumptions!$F$157="Automatic",LN($D$63)-E53*NORMSINV(E6),"Not an input"),"not target")</f>
        <v>not target</v>
      </c>
      <c r="F56" s="19" t="str">
        <f>IF($B$1=4,IF(InputDataA_GeneralAssumptions!$F$157="Automatic",LN($D$63)-F53*NORMSINV(F6),"Not an input"),"not target")</f>
        <v>not target</v>
      </c>
      <c r="G56" s="19" t="str">
        <f>IF($B$1=4,IF(InputDataA_GeneralAssumptions!$F$157="Automatic",LN($D$63)-G53*NORMSINV(G6),"Not an input"),"not target")</f>
        <v>not target</v>
      </c>
      <c r="H56" s="19" t="str">
        <f>IF($B$1=4,IF(InputDataA_GeneralAssumptions!$F$157="Automatic",LN($D$63)-H53*NORMSINV(H6),"Not an input"),"not target")</f>
        <v>not target</v>
      </c>
      <c r="I56" s="19" t="str">
        <f>IF($B$1=4,IF(InputDataA_GeneralAssumptions!$F$157="Automatic",LN($D$63)-I53*NORMSINV(I6),"Not an input"),"not target")</f>
        <v>not target</v>
      </c>
      <c r="J56" s="19" t="str">
        <f>IF($B$1=4,IF(InputDataA_GeneralAssumptions!$F$157="Automatic",LN($D$63)-J53*NORMSINV(J6),"Not an input"),"not target")</f>
        <v>not target</v>
      </c>
      <c r="K56" s="19" t="str">
        <f>IF($B$1=4,IF(InputDataA_GeneralAssumptions!$F$157="Automatic",LN($D$63)-K53*NORMSINV(K6),"Not an input"),"not target")</f>
        <v>not target</v>
      </c>
      <c r="L56" s="19" t="str">
        <f>IF($B$1=4,IF(InputDataA_GeneralAssumptions!$F$157="Automatic",LN($D$63)-L53*NORMSINV(L6),"Not an input"),"not target")</f>
        <v>not target</v>
      </c>
      <c r="M56" s="19" t="str">
        <f>IF($B$1=4,IF(InputDataA_GeneralAssumptions!$F$157="Automatic",LN($D$63)-M53*NORMSINV(M6),"Not an input"),"not target")</f>
        <v>not target</v>
      </c>
      <c r="N56" s="19" t="str">
        <f>IF($B$1=4,IF(InputDataA_GeneralAssumptions!$F$157="Automatic",LN($D$63)-N53*NORMSINV(N6),"Not an input"),"not target")</f>
        <v>not target</v>
      </c>
      <c r="O56" s="19" t="str">
        <f>IF($B$1=4,IF(InputDataA_GeneralAssumptions!$F$157="Automatic",LN($D$63)-O53*NORMSINV(O6),"Not an input"),"not target")</f>
        <v>not target</v>
      </c>
      <c r="P56" s="19" t="str">
        <f>IF($B$1=4,IF(InputDataA_GeneralAssumptions!$F$157="Automatic",LN($D$63)-P53*NORMSINV(P6),"Not an input"),"not target")</f>
        <v>not target</v>
      </c>
      <c r="Q56" s="19" t="str">
        <f>IF($B$1=4,IF(InputDataA_GeneralAssumptions!$F$157="Automatic",LN($D$63)-Q53*NORMSINV(Q6),"Not an input"),"not target")</f>
        <v>not target</v>
      </c>
      <c r="R56" s="19" t="str">
        <f>IF($B$1=4,IF(InputDataA_GeneralAssumptions!$F$157="Automatic",LN($D$63)-R53*NORMSINV(R6),"Not an input"),"not target")</f>
        <v>not target</v>
      </c>
      <c r="S56" s="19" t="str">
        <f>IF($B$1=4,IF(InputDataA_GeneralAssumptions!$F$157="Automatic",LN($D$63)-S53*NORMSINV(S6),"Not an input"),"not target")</f>
        <v>not target</v>
      </c>
      <c r="T56" s="19" t="str">
        <f>IF($B$1=4,IF(InputDataA_GeneralAssumptions!$F$157="Automatic",LN($D$63)-T53*NORMSINV(T6),"Not an input"),"not target")</f>
        <v>not target</v>
      </c>
      <c r="U56" s="19" t="str">
        <f>IF($B$1=4,IF(InputDataA_GeneralAssumptions!$F$157="Automatic",LN($D$63)-U53*NORMSINV(U6),"Not an input"),"not target")</f>
        <v>not target</v>
      </c>
      <c r="V56" s="19" t="str">
        <f>IF($B$1=4,IF(InputDataA_GeneralAssumptions!$F$157="Automatic",LN($D$63)-V53*NORMSINV(V6),"Not an input"),"not target")</f>
        <v>not target</v>
      </c>
      <c r="W56" s="19" t="str">
        <f>IF($B$1=4,IF(InputDataA_GeneralAssumptions!$F$157="Automatic",LN($D$63)-W53*NORMSINV(W6),"Not an input"),"not target")</f>
        <v>not target</v>
      </c>
      <c r="X56" s="19" t="str">
        <f>IF($B$1=4,IF(InputDataA_GeneralAssumptions!$F$157="Automatic",LN($D$63)-X53*NORMSINV(X6),"Not an input"),"not target")</f>
        <v>not target</v>
      </c>
      <c r="Y56" s="19" t="str">
        <f>IF($B$1=4,IF(InputDataA_GeneralAssumptions!$F$157="Automatic",LN($D$63)-Y53*NORMSINV(Y6),"Not an input"),"not target")</f>
        <v>not target</v>
      </c>
      <c r="Z56" s="19" t="str">
        <f>IF($B$1=4,IF(InputDataA_GeneralAssumptions!$F$157="Automatic",LN($D$63)-Z53*NORMSINV(Z6),"Not an input"),"not target")</f>
        <v>not target</v>
      </c>
      <c r="AA56" s="19" t="str">
        <f>IF($B$1=4,IF(InputDataA_GeneralAssumptions!$F$157="Automatic",LN($D$63)-AA53*NORMSINV(AA6),"Not an input"),"not target")</f>
        <v>not target</v>
      </c>
      <c r="AB56" s="19" t="str">
        <f>IF($B$1=4,IF(InputDataA_GeneralAssumptions!$F$157="Automatic",LN($D$63)-AB53*NORMSINV(AB6),"Not an input"),"not target")</f>
        <v>not target</v>
      </c>
      <c r="AC56" s="19" t="str">
        <f>IF($B$1=4,IF(InputDataA_GeneralAssumptions!$F$157="Automatic",LN($D$63)-AC53*NORMSINV(AC6),"Not an input"),"not target")</f>
        <v>not target</v>
      </c>
      <c r="AD56" s="19" t="str">
        <f>IF($B$1=4,IF(InputDataA_GeneralAssumptions!$F$157="Automatic",LN($D$63)-AD53*NORMSINV(AD6),"Not an input"),"not target")</f>
        <v>not target</v>
      </c>
      <c r="AE56" s="19" t="str">
        <f>IF($B$1=4,IF(InputDataA_GeneralAssumptions!$F$157="Automatic",LN($D$63)-AE53*NORMSINV(AE6),"Not an input"),"not target")</f>
        <v>not target</v>
      </c>
      <c r="AF56" s="19" t="str">
        <f>IF($B$1=4,IF(InputDataA_GeneralAssumptions!$F$157="Automatic",LN($D$63)-AF53*NORMSINV(AF6),"Not an input"),"not target")</f>
        <v>not target</v>
      </c>
      <c r="AG56" s="19" t="str">
        <f>IF($B$1=4,IF(InputDataA_GeneralAssumptions!$F$157="Automatic",LN($D$63)-AG53*NORMSINV(AG6),"Not an input"),"not target")</f>
        <v>not target</v>
      </c>
      <c r="AH56" s="19" t="str">
        <f>IF($B$1=4,IF(InputDataA_GeneralAssumptions!$F$157="Automatic",LN($D$63)-AH53*NORMSINV(AH6),"Not an input"),"not target")</f>
        <v>not target</v>
      </c>
      <c r="AI56" s="19" t="str">
        <f>IF($B$1=4,IF(InputDataA_GeneralAssumptions!$F$157="Automatic",LN($D$63)-AI53*NORMSINV(AI6),"Not an input"),"not target")</f>
        <v>not target</v>
      </c>
      <c r="AJ56" s="19" t="str">
        <f>IF($B$1=4,IF(InputDataA_GeneralAssumptions!$F$157="Automatic",LN($D$63)-AJ53*NORMSINV(AJ6),"Not an input"),"not target")</f>
        <v>not target</v>
      </c>
      <c r="AK56" s="19" t="str">
        <f>IF($B$1=4,IF(InputDataA_GeneralAssumptions!$F$157="Automatic",LN($D$63)-AK53*NORMSINV(AK6),"Not an input"),"not target")</f>
        <v>not target</v>
      </c>
      <c r="AL56" s="19" t="str">
        <f>IF($B$1=4,IF(InputDataA_GeneralAssumptions!$F$157="Automatic",LN($D$63)-AL53*NORMSINV(AL6),"Not an input"),"not target")</f>
        <v>not target</v>
      </c>
      <c r="AM56" s="19" t="str">
        <f>IF($B$1=4,IF(InputDataA_GeneralAssumptions!$F$157="Automatic",LN($D$63)-AM53*NORMSINV(AM6),"Not an input"),"not target")</f>
        <v>not target</v>
      </c>
      <c r="AN56" s="19" t="str">
        <f>IF($B$1=4,IF(InputDataA_GeneralAssumptions!$F$157="Automatic",LN($D$63)-AN53*NORMSINV(AN6),"Not an input"),"not target")</f>
        <v>not target</v>
      </c>
      <c r="AO56" s="19" t="str">
        <f>IF($B$1=4,IF(InputDataA_GeneralAssumptions!$F$157="Automatic",LN($D$63)-AO53*NORMSINV(AO6),"Not an input"),"not target")</f>
        <v>not target</v>
      </c>
      <c r="AP56" s="19" t="str">
        <f>IF($B$1=4,IF(InputDataA_GeneralAssumptions!$F$157="Automatic",LN($D$63)-AP53*NORMSINV(AP6),"Not an input"),"not target")</f>
        <v>not target</v>
      </c>
      <c r="AQ56" s="19" t="str">
        <f>IF($B$1=4,IF(InputDataA_GeneralAssumptions!$F$157="Automatic",LN($D$63)-AQ53*NORMSINV(AQ6),"Not an input"),"not target")</f>
        <v>not target</v>
      </c>
      <c r="AR56" s="19" t="str">
        <f>IF($B$1=4,IF(InputDataA_GeneralAssumptions!$F$157="Automatic",LN($D$63)-AR53*NORMSINV(AR6),"Not an input"),"not target")</f>
        <v>not target</v>
      </c>
      <c r="AS56" s="19" t="str">
        <f>IF($B$1=4,IF(InputDataA_GeneralAssumptions!$F$157="Automatic",LN($D$63)-AS53*NORMSINV(AS6),"Not an input"),"not target")</f>
        <v>not target</v>
      </c>
      <c r="AT56" s="19" t="str">
        <f>IF($B$1=4,IF(InputDataA_GeneralAssumptions!$F$157="Automatic",LN($D$63)-AT53*NORMSINV(AT6),"Not an input"),"not target")</f>
        <v>not target</v>
      </c>
      <c r="AU56" s="19" t="str">
        <f>IF($B$1=4,IF(InputDataA_GeneralAssumptions!$F$157="Automatic",LN($D$63)-AU53*NORMSINV(AU6),"Not an input"),"not target")</f>
        <v>not target</v>
      </c>
      <c r="AV56" s="19" t="str">
        <f>IF($B$1=4,IF(InputDataA_GeneralAssumptions!$F$157="Automatic",LN($D$63)-AV53*NORMSINV(AV6),"Not an input"),"not target")</f>
        <v>not target</v>
      </c>
      <c r="AW56" s="19" t="str">
        <f>IF($B$1=4,IF(InputDataA_GeneralAssumptions!$F$157="Automatic",LN($D$63)-AW53*NORMSINV(AW6),"Not an input"),"not target")</f>
        <v>not target</v>
      </c>
      <c r="AX56" s="19" t="str">
        <f>IF($B$1=4,IF(InputDataA_GeneralAssumptions!$F$157="Automatic",LN($D$63)-AX53*NORMSINV(AX6),"Not an input"),"not target")</f>
        <v>not target</v>
      </c>
      <c r="AY56" s="19" t="str">
        <f>IF($B$1=4,IF(InputDataA_GeneralAssumptions!$F$157="Automatic",LN($D$63)-AY53*NORMSINV(AY6),"Not an input"),"not target")</f>
        <v>not target</v>
      </c>
      <c r="AZ56" s="19" t="str">
        <f>IF($B$1=4,IF(InputDataA_GeneralAssumptions!$F$157="Automatic",LN($D$63)-AZ53*NORMSINV(AZ6),"Not an input"),"not target")</f>
        <v>not target</v>
      </c>
      <c r="BA56" s="19" t="str">
        <f>IF($B$1=4,IF(InputDataA_GeneralAssumptions!$F$157="Automatic",LN($D$63)-BA53*NORMSINV(BA6),"Not an input"),"not target")</f>
        <v>not target</v>
      </c>
      <c r="BB56" s="19" t="str">
        <f>IF($B$1=4,IF(InputDataA_GeneralAssumptions!$F$157="Automatic",LN($D$63)-BB53*NORMSINV(BB6),"Not an input"),"not target")</f>
        <v>not target</v>
      </c>
      <c r="BC56" s="19" t="str">
        <f>IF($B$1=4,IF(InputDataA_GeneralAssumptions!$F$157="Automatic",LN($D$63)-BC53*NORMSINV(BC6),"Not an input"),"not target")</f>
        <v>not target</v>
      </c>
      <c r="BD56" s="19" t="str">
        <f>IF($B$1=4,IF(InputDataA_GeneralAssumptions!$F$157="Automatic",LN($D$63)-BD53*NORMSINV(BD6),"Not an input"),"not target")</f>
        <v>not target</v>
      </c>
      <c r="BE56" s="19" t="str">
        <f>IF($B$1=4,IF(InputDataA_GeneralAssumptions!$F$157="Automatic",LN($D$63)-BE53*NORMSINV(BE6),"Not an input"),"not target")</f>
        <v>not target</v>
      </c>
      <c r="BF56" s="19" t="str">
        <f>IF($B$1=4,IF(InputDataA_GeneralAssumptions!$F$157="Automatic",LN($D$63)-BF53*NORMSINV(BF6),"Not an input"),"not target")</f>
        <v>not target</v>
      </c>
      <c r="BG56" s="19" t="str">
        <f>IF($B$1=4,IF(InputDataA_GeneralAssumptions!$F$157="Automatic",LN($D$63)-BG53*NORMSINV(BG6),"Not an input"),"not target")</f>
        <v>not target</v>
      </c>
      <c r="BH56" s="19" t="str">
        <f>IF($B$1=4,IF(InputDataA_GeneralAssumptions!$F$157="Automatic",LN($D$63)-BH53*NORMSINV(BH6),"Not an input"),"not target")</f>
        <v>not target</v>
      </c>
      <c r="BI56" s="19" t="str">
        <f>IF($B$1=4,IF(InputDataA_GeneralAssumptions!$F$157="Automatic",LN($D$63)-BI53*NORMSINV(BI6),"Not an input"),"not target")</f>
        <v>not target</v>
      </c>
      <c r="BJ56" s="19" t="str">
        <f>IF($B$1=4,IF(InputDataA_GeneralAssumptions!$F$157="Automatic",LN($D$63)-BJ53*NORMSINV(BJ6),"Not an input"),"not target")</f>
        <v>not target</v>
      </c>
      <c r="BK56" s="19" t="str">
        <f>IF($B$1=4,IF(InputDataA_GeneralAssumptions!$F$157="Automatic",LN($D$63)-BK53*NORMSINV(BK6),"Not an input"),"not target")</f>
        <v>not target</v>
      </c>
      <c r="BL56" s="19" t="str">
        <f>IF($B$1=4,IF(InputDataA_GeneralAssumptions!$F$157="Automatic",LN($D$63)-BL53*NORMSINV(BL6),"Not an input"),"not target")</f>
        <v>not target</v>
      </c>
      <c r="BM56" s="19" t="str">
        <f>IF($B$1=4,IF(InputDataA_GeneralAssumptions!$F$157="Automatic",LN($D$63)-BM53*NORMSINV(BM6),"Not an input"),"not target")</f>
        <v>not target</v>
      </c>
      <c r="BN56" s="19" t="str">
        <f>IF($B$1=4,IF(InputDataA_GeneralAssumptions!$F$157="Automatic",LN($D$63)-BN53*NORMSINV(BN6),"Not an input"),"not target")</f>
        <v>not target</v>
      </c>
      <c r="BO56" s="19" t="str">
        <f>IF($B$1=4,IF(InputDataA_GeneralAssumptions!$F$157="Automatic",LN($D$63)-BO53*NORMSINV(BO6),"Not an input"),"not target")</f>
        <v>not target</v>
      </c>
      <c r="BP56" s="19" t="str">
        <f>IF($B$1=4,IF(InputDataA_GeneralAssumptions!$F$157="Automatic",LN($D$63)-BP53*NORMSINV(BP6),"Not an input"),"not target")</f>
        <v>not target</v>
      </c>
      <c r="BQ56" s="19" t="str">
        <f>IF($B$1=4,IF(InputDataA_GeneralAssumptions!$F$157="Automatic",LN($D$63)-BQ53*NORMSINV(BQ6),"Not an input"),"not target")</f>
        <v>not target</v>
      </c>
      <c r="BR56" s="19" t="str">
        <f>IF($B$1=4,IF(InputDataA_GeneralAssumptions!$F$157="Automatic",LN($D$63)-BR53*NORMSINV(BR6),"Not an input"),"not target")</f>
        <v>not target</v>
      </c>
      <c r="BS56" s="19" t="str">
        <f>IF($B$1=4,IF(InputDataA_GeneralAssumptions!$F$157="Automatic",LN($D$63)-BS53*NORMSINV(BS6),"Not an input"),"not target")</f>
        <v>not target</v>
      </c>
      <c r="BT56" s="19" t="str">
        <f>IF($B$1=4,IF(InputDataA_GeneralAssumptions!$F$157="Automatic",LN($D$63)-BT53*NORMSINV(BT6),"Not an input"),"not target")</f>
        <v>not target</v>
      </c>
      <c r="BU56" s="19" t="str">
        <f>IF($B$1=4,IF(InputDataA_GeneralAssumptions!$F$157="Automatic",LN($D$63)-BU53*NORMSINV(BU6),"Not an input"),"not target")</f>
        <v>not target</v>
      </c>
      <c r="BV56" s="19" t="str">
        <f>IF($B$1=4,IF(InputDataA_GeneralAssumptions!$F$157="Automatic",LN($D$63)-BV53*NORMSINV(BV6),"Not an input"),"not target")</f>
        <v>not target</v>
      </c>
      <c r="BW56" s="19" t="str">
        <f>IF($B$1=4,IF(InputDataA_GeneralAssumptions!$F$157="Automatic",LN($D$63)-BW53*NORMSINV(BW6),"Not an input"),"not target")</f>
        <v>not target</v>
      </c>
      <c r="BX56" s="19" t="str">
        <f>IF($B$1=4,IF(InputDataA_GeneralAssumptions!$F$157="Automatic",LN($D$63)-BX53*NORMSINV(BX6),"Not an input"),"not target")</f>
        <v>not target</v>
      </c>
      <c r="BY56" s="19" t="str">
        <f>IF($B$1=4,IF(InputDataA_GeneralAssumptions!$F$157="Automatic",LN($D$63)-BY53*NORMSINV(BY6),"Not an input"),"not target")</f>
        <v>not target</v>
      </c>
      <c r="BZ56" s="19" t="str">
        <f>IF($B$1=4,IF(InputDataA_GeneralAssumptions!$F$157="Automatic",LN($D$63)-BZ53*NORMSINV(BZ6),"Not an input"),"not target")</f>
        <v>not target</v>
      </c>
      <c r="CA56" s="19" t="str">
        <f>IF($B$1=4,IF(InputDataA_GeneralAssumptions!$F$157="Automatic",LN($D$63)-CA53*NORMSINV(CA6),"Not an input"),"not target")</f>
        <v>not target</v>
      </c>
      <c r="CB56" s="19" t="str">
        <f>IF($B$1=4,IF(InputDataA_GeneralAssumptions!$F$157="Automatic",LN($D$63)-CB53*NORMSINV(CB6),"Not an input"),"not target")</f>
        <v>not target</v>
      </c>
      <c r="CC56" s="19" t="str">
        <f>IF($B$1=4,IF(InputDataA_GeneralAssumptions!$F$157="Automatic",LN($D$63)-CC53*NORMSINV(CC6),"Not an input"),"not target")</f>
        <v>not target</v>
      </c>
      <c r="CD56" s="19" t="str">
        <f>IF($B$1=4,IF(InputDataA_GeneralAssumptions!$F$157="Automatic",LN($D$63)-CD53*NORMSINV(CD6),"Not an input"),"not target")</f>
        <v>not target</v>
      </c>
      <c r="CE56" s="19" t="str">
        <f>IF($B$1=4,IF(InputDataA_GeneralAssumptions!$F$157="Automatic",LN($D$63)-CE53*NORMSINV(CE6),"Not an input"),"not target")</f>
        <v>not target</v>
      </c>
    </row>
    <row r="57" spans="1:83">
      <c r="B57" s="1"/>
      <c r="C57" s="170" t="s">
        <v>650</v>
      </c>
      <c r="D57" s="38" t="s">
        <v>703</v>
      </c>
      <c r="E57" s="19" t="str">
        <f>IF($B$1=4,IF(InputDataA_GeneralAssumptions!$F$157="Automatic",(1/F53)*NORMDIST((LN($D$63)-(E56))/E53,0,1,FALSE)/NORMSDIST((LN($D$63)-(E56))/E53),InputDataA_GeneralAssumptions!I159),"not target")</f>
        <v>not target</v>
      </c>
      <c r="F57" s="19" t="str">
        <f>IF($B$1=4,IF(InputDataA_GeneralAssumptions!$F$157="Automatic",(1/G53)*NORMDIST((LN($D$63)-(F56))/F53,0,1,FALSE)/NORMSDIST((LN($D$63)-(F56))/F53),InputDataA_GeneralAssumptions!J159),"not target")</f>
        <v>not target</v>
      </c>
      <c r="G57" s="19" t="str">
        <f>IF($B$1=4,IF(InputDataA_GeneralAssumptions!$F$157="Automatic",(1/H53)*NORMDIST((LN($D$63)-(G56))/G53,0,1,FALSE)/NORMSDIST((LN($D$63)-(G56))/G53),InputDataA_GeneralAssumptions!K159),"not target")</f>
        <v>not target</v>
      </c>
      <c r="H57" s="19" t="str">
        <f>IF($B$1=4,IF(InputDataA_GeneralAssumptions!$F$157="Automatic",(1/I53)*NORMDIST((LN($D$63)-(H56))/H53,0,1,FALSE)/NORMSDIST((LN($D$63)-(H56))/H53),InputDataA_GeneralAssumptions!L159),"not target")</f>
        <v>not target</v>
      </c>
      <c r="I57" s="19" t="str">
        <f>IF($B$1=4,IF(InputDataA_GeneralAssumptions!$F$157="Automatic",(1/J53)*NORMDIST((LN($D$63)-(I56))/I53,0,1,FALSE)/NORMSDIST((LN($D$63)-(I56))/I53),InputDataA_GeneralAssumptions!M159),"not target")</f>
        <v>not target</v>
      </c>
      <c r="J57" s="19" t="str">
        <f>IF($B$1=4,IF(InputDataA_GeneralAssumptions!$F$157="Automatic",(1/K53)*NORMDIST((LN($D$63)-(J56))/J53,0,1,FALSE)/NORMSDIST((LN($D$63)-(J56))/J53),InputDataA_GeneralAssumptions!N159),"not target")</f>
        <v>not target</v>
      </c>
      <c r="K57" s="19" t="str">
        <f>IF($B$1=4,IF(InputDataA_GeneralAssumptions!$F$157="Automatic",(1/L53)*NORMDIST((LN($D$63)-(K56))/K53,0,1,FALSE)/NORMSDIST((LN($D$63)-(K56))/K53),InputDataA_GeneralAssumptions!O159),"not target")</f>
        <v>not target</v>
      </c>
      <c r="L57" s="19" t="str">
        <f>IF($B$1=4,IF(InputDataA_GeneralAssumptions!$F$157="Automatic",(1/M53)*NORMDIST((LN($D$63)-(L56))/L53,0,1,FALSE)/NORMSDIST((LN($D$63)-(L56))/L53),InputDataA_GeneralAssumptions!P159),"not target")</f>
        <v>not target</v>
      </c>
      <c r="M57" s="19" t="str">
        <f>IF($B$1=4,IF(InputDataA_GeneralAssumptions!$F$157="Automatic",(1/N53)*NORMDIST((LN($D$63)-(M56))/M53,0,1,FALSE)/NORMSDIST((LN($D$63)-(M56))/M53),InputDataA_GeneralAssumptions!Q159),"not target")</f>
        <v>not target</v>
      </c>
      <c r="N57" s="19" t="str">
        <f>IF($B$1=4,IF(InputDataA_GeneralAssumptions!$F$157="Automatic",(1/O53)*NORMDIST((LN($D$63)-(N56))/N53,0,1,FALSE)/NORMSDIST((LN($D$63)-(N56))/N53),InputDataA_GeneralAssumptions!R159),"not target")</f>
        <v>not target</v>
      </c>
      <c r="O57" s="19" t="str">
        <f>IF($B$1=4,IF(InputDataA_GeneralAssumptions!$F$157="Automatic",(1/P53)*NORMDIST((LN($D$63)-(O56))/O53,0,1,FALSE)/NORMSDIST((LN($D$63)-(O56))/O53),InputDataA_GeneralAssumptions!S159),"not target")</f>
        <v>not target</v>
      </c>
      <c r="P57" s="19" t="str">
        <f>IF($B$1=4,IF(InputDataA_GeneralAssumptions!$F$157="Automatic",(1/Q53)*NORMDIST((LN($D$63)-(P56))/P53,0,1,FALSE)/NORMSDIST((LN($D$63)-(P56))/P53),InputDataA_GeneralAssumptions!T159),"not target")</f>
        <v>not target</v>
      </c>
      <c r="Q57" s="19" t="str">
        <f>IF($B$1=4,IF(InputDataA_GeneralAssumptions!$F$157="Automatic",(1/R53)*NORMDIST((LN($D$63)-(Q56))/Q53,0,1,FALSE)/NORMSDIST((LN($D$63)-(Q56))/Q53),InputDataA_GeneralAssumptions!U159),"not target")</f>
        <v>not target</v>
      </c>
      <c r="R57" s="19" t="str">
        <f>IF($B$1=4,IF(InputDataA_GeneralAssumptions!$F$157="Automatic",(1/S53)*NORMDIST((LN($D$63)-(R56))/R53,0,1,FALSE)/NORMSDIST((LN($D$63)-(R56))/R53),InputDataA_GeneralAssumptions!V159),"not target")</f>
        <v>not target</v>
      </c>
      <c r="S57" s="19" t="str">
        <f>IF($B$1=4,IF(InputDataA_GeneralAssumptions!$F$157="Automatic",(1/T53)*NORMDIST((LN($D$63)-(S56))/S53,0,1,FALSE)/NORMSDIST((LN($D$63)-(S56))/S53),InputDataA_GeneralAssumptions!W159),"not target")</f>
        <v>not target</v>
      </c>
      <c r="T57" s="19" t="str">
        <f>IF($B$1=4,IF(InputDataA_GeneralAssumptions!$F$157="Automatic",(1/U53)*NORMDIST((LN($D$63)-(T56))/T53,0,1,FALSE)/NORMSDIST((LN($D$63)-(T56))/T53),InputDataA_GeneralAssumptions!X159),"not target")</f>
        <v>not target</v>
      </c>
      <c r="U57" s="19" t="str">
        <f>IF($B$1=4,IF(InputDataA_GeneralAssumptions!$F$157="Automatic",(1/V53)*NORMDIST((LN($D$63)-(U56))/U53,0,1,FALSE)/NORMSDIST((LN($D$63)-(U56))/U53),InputDataA_GeneralAssumptions!Y159),"not target")</f>
        <v>not target</v>
      </c>
      <c r="V57" s="19" t="str">
        <f>IF($B$1=4,IF(InputDataA_GeneralAssumptions!$F$157="Automatic",(1/W53)*NORMDIST((LN($D$63)-(V56))/V53,0,1,FALSE)/NORMSDIST((LN($D$63)-(V56))/V53),InputDataA_GeneralAssumptions!Z159),"not target")</f>
        <v>not target</v>
      </c>
      <c r="W57" s="19" t="str">
        <f>IF($B$1=4,IF(InputDataA_GeneralAssumptions!$F$157="Automatic",(1/X53)*NORMDIST((LN($D$63)-(W56))/W53,0,1,FALSE)/NORMSDIST((LN($D$63)-(W56))/W53),InputDataA_GeneralAssumptions!AA159),"not target")</f>
        <v>not target</v>
      </c>
      <c r="X57" s="19" t="str">
        <f>IF($B$1=4,IF(InputDataA_GeneralAssumptions!$F$157="Automatic",(1/Y53)*NORMDIST((LN($D$63)-(X56))/X53,0,1,FALSE)/NORMSDIST((LN($D$63)-(X56))/X53),InputDataA_GeneralAssumptions!AB159),"not target")</f>
        <v>not target</v>
      </c>
      <c r="Y57" s="19" t="str">
        <f>IF($B$1=4,IF(InputDataA_GeneralAssumptions!$F$157="Automatic",(1/Z53)*NORMDIST((LN($D$63)-(Y56))/Y53,0,1,FALSE)/NORMSDIST((LN($D$63)-(Y56))/Y53),InputDataA_GeneralAssumptions!AC159),"not target")</f>
        <v>not target</v>
      </c>
      <c r="Z57" s="19" t="str">
        <f>IF($B$1=4,IF(InputDataA_GeneralAssumptions!$F$157="Automatic",(1/AA53)*NORMDIST((LN($D$63)-(Z56))/Z53,0,1,FALSE)/NORMSDIST((LN($D$63)-(Z56))/Z53),InputDataA_GeneralAssumptions!AD159),"not target")</f>
        <v>not target</v>
      </c>
      <c r="AA57" s="19" t="str">
        <f>IF($B$1=4,IF(InputDataA_GeneralAssumptions!$F$157="Automatic",(1/AB53)*NORMDIST((LN($D$63)-(AA56))/AA53,0,1,FALSE)/NORMSDIST((LN($D$63)-(AA56))/AA53),InputDataA_GeneralAssumptions!AE159),"not target")</f>
        <v>not target</v>
      </c>
      <c r="AB57" s="19" t="str">
        <f>IF($B$1=4,IF(InputDataA_GeneralAssumptions!$F$157="Automatic",(1/AC53)*NORMDIST((LN($D$63)-(AB56))/AB53,0,1,FALSE)/NORMSDIST((LN($D$63)-(AB56))/AB53),InputDataA_GeneralAssumptions!AF159),"not target")</f>
        <v>not target</v>
      </c>
      <c r="AC57" s="19" t="str">
        <f>IF($B$1=4,IF(InputDataA_GeneralAssumptions!$F$157="Automatic",(1/AD53)*NORMDIST((LN($D$63)-(AC56))/AC53,0,1,FALSE)/NORMSDIST((LN($D$63)-(AC56))/AC53),InputDataA_GeneralAssumptions!AG159),"not target")</f>
        <v>not target</v>
      </c>
      <c r="AD57" s="19" t="str">
        <f>IF($B$1=4,IF(InputDataA_GeneralAssumptions!$F$157="Automatic",(1/AE53)*NORMDIST((LN($D$63)-(AD56))/AD53,0,1,FALSE)/NORMSDIST((LN($D$63)-(AD56))/AD53),InputDataA_GeneralAssumptions!AH159),"not target")</f>
        <v>not target</v>
      </c>
      <c r="AE57" s="19" t="str">
        <f>IF($B$1=4,IF(InputDataA_GeneralAssumptions!$F$157="Automatic",(1/AF53)*NORMDIST((LN($D$63)-(AE56))/AE53,0,1,FALSE)/NORMSDIST((LN($D$63)-(AE56))/AE53),InputDataA_GeneralAssumptions!AI159),"not target")</f>
        <v>not target</v>
      </c>
      <c r="AF57" s="19" t="str">
        <f>IF($B$1=4,IF(InputDataA_GeneralAssumptions!$F$157="Automatic",(1/AG53)*NORMDIST((LN($D$63)-(AF56))/AF53,0,1,FALSE)/NORMSDIST((LN($D$63)-(AF56))/AF53),InputDataA_GeneralAssumptions!AJ159),"not target")</f>
        <v>not target</v>
      </c>
      <c r="AG57" s="19" t="str">
        <f>IF($B$1=4,IF(InputDataA_GeneralAssumptions!$F$157="Automatic",(1/AH53)*NORMDIST((LN($D$63)-(AG56))/AG53,0,1,FALSE)/NORMSDIST((LN($D$63)-(AG56))/AG53),InputDataA_GeneralAssumptions!AK159),"not target")</f>
        <v>not target</v>
      </c>
      <c r="AH57" s="19" t="str">
        <f>IF($B$1=4,IF(InputDataA_GeneralAssumptions!$F$157="Automatic",(1/AI53)*NORMDIST((LN($D$63)-(AH56))/AH53,0,1,FALSE)/NORMSDIST((LN($D$63)-(AH56))/AH53),InputDataA_GeneralAssumptions!AL159),"not target")</f>
        <v>not target</v>
      </c>
      <c r="AI57" s="19" t="str">
        <f>IF($B$1=4,IF(InputDataA_GeneralAssumptions!$F$157="Automatic",(1/AJ53)*NORMDIST((LN($D$63)-(AI56))/AI53,0,1,FALSE)/NORMSDIST((LN($D$63)-(AI56))/AI53),InputDataA_GeneralAssumptions!AM159),"not target")</f>
        <v>not target</v>
      </c>
      <c r="AJ57" s="19" t="str">
        <f>IF($B$1=4,IF(InputDataA_GeneralAssumptions!$F$157="Automatic",(1/AK53)*NORMDIST((LN($D$63)-(AJ56))/AJ53,0,1,FALSE)/NORMSDIST((LN($D$63)-(AJ56))/AJ53),InputDataA_GeneralAssumptions!AN159),"not target")</f>
        <v>not target</v>
      </c>
      <c r="AK57" s="19" t="str">
        <f>IF($B$1=4,IF(InputDataA_GeneralAssumptions!$F$157="Automatic",(1/AL53)*NORMDIST((LN($D$63)-(AK56))/AK53,0,1,FALSE)/NORMSDIST((LN($D$63)-(AK56))/AK53),InputDataA_GeneralAssumptions!AO159),"not target")</f>
        <v>not target</v>
      </c>
      <c r="AL57" s="19" t="str">
        <f>IF($B$1=4,IF(InputDataA_GeneralAssumptions!$F$157="Automatic",(1/AM53)*NORMDIST((LN($D$63)-(AL56))/AL53,0,1,FALSE)/NORMSDIST((LN($D$63)-(AL56))/AL53),InputDataA_GeneralAssumptions!AP159),"not target")</f>
        <v>not target</v>
      </c>
      <c r="AM57" s="19" t="str">
        <f>IF($B$1=4,IF(InputDataA_GeneralAssumptions!$F$157="Automatic",(1/AN53)*NORMDIST((LN($D$63)-(AM56))/AM53,0,1,FALSE)/NORMSDIST((LN($D$63)-(AM56))/AM53),InputDataA_GeneralAssumptions!AQ159),"not target")</f>
        <v>not target</v>
      </c>
      <c r="AN57" s="19" t="str">
        <f>IF($B$1=4,IF(InputDataA_GeneralAssumptions!$F$157="Automatic",(1/AO53)*NORMDIST((LN($D$63)-(AN56))/AN53,0,1,FALSE)/NORMSDIST((LN($D$63)-(AN56))/AN53),InputDataA_GeneralAssumptions!AR159),"not target")</f>
        <v>not target</v>
      </c>
      <c r="AO57" s="19" t="str">
        <f>IF($B$1=4,IF(InputDataA_GeneralAssumptions!$F$157="Automatic",(1/AP53)*NORMDIST((LN($D$63)-(AO56))/AO53,0,1,FALSE)/NORMSDIST((LN($D$63)-(AO56))/AO53),InputDataA_GeneralAssumptions!AS159),"not target")</f>
        <v>not target</v>
      </c>
      <c r="AP57" s="19" t="str">
        <f>IF($B$1=4,IF(InputDataA_GeneralAssumptions!$F$157="Automatic",(1/AQ53)*NORMDIST((LN($D$63)-(AP56))/AP53,0,1,FALSE)/NORMSDIST((LN($D$63)-(AP56))/AP53),InputDataA_GeneralAssumptions!AT159),"not target")</f>
        <v>not target</v>
      </c>
      <c r="AQ57" s="19" t="str">
        <f>IF($B$1=4,IF(InputDataA_GeneralAssumptions!$F$157="Automatic",(1/AR53)*NORMDIST((LN($D$63)-(AQ56))/AQ53,0,1,FALSE)/NORMSDIST((LN($D$63)-(AQ56))/AQ53),InputDataA_GeneralAssumptions!AU159),"not target")</f>
        <v>not target</v>
      </c>
      <c r="AR57" s="19" t="str">
        <f>IF($B$1=4,IF(InputDataA_GeneralAssumptions!$F$157="Automatic",(1/AS53)*NORMDIST((LN($D$63)-(AR56))/AR53,0,1,FALSE)/NORMSDIST((LN($D$63)-(AR56))/AR53),InputDataA_GeneralAssumptions!AV159),"not target")</f>
        <v>not target</v>
      </c>
      <c r="AS57" s="19" t="str">
        <f>IF($B$1=4,IF(InputDataA_GeneralAssumptions!$F$157="Automatic",(1/AT53)*NORMDIST((LN($D$63)-(AS56))/AS53,0,1,FALSE)/NORMSDIST((LN($D$63)-(AS56))/AS53),InputDataA_GeneralAssumptions!AW159),"not target")</f>
        <v>not target</v>
      </c>
      <c r="AT57" s="19" t="str">
        <f>IF($B$1=4,IF(InputDataA_GeneralAssumptions!$F$157="Automatic",(1/AU53)*NORMDIST((LN($D$63)-(AT56))/AT53,0,1,FALSE)/NORMSDIST((LN($D$63)-(AT56))/AT53),InputDataA_GeneralAssumptions!AX159),"not target")</f>
        <v>not target</v>
      </c>
      <c r="AU57" s="19" t="str">
        <f>IF($B$1=4,IF(InputDataA_GeneralAssumptions!$F$157="Automatic",(1/AV53)*NORMDIST((LN($D$63)-(AU56))/AU53,0,1,FALSE)/NORMSDIST((LN($D$63)-(AU56))/AU53),InputDataA_GeneralAssumptions!AY159),"not target")</f>
        <v>not target</v>
      </c>
      <c r="AV57" s="19" t="str">
        <f>IF($B$1=4,IF(InputDataA_GeneralAssumptions!$F$157="Automatic",(1/AW53)*NORMDIST((LN($D$63)-(AV56))/AV53,0,1,FALSE)/NORMSDIST((LN($D$63)-(AV56))/AV53),InputDataA_GeneralAssumptions!AZ159),"not target")</f>
        <v>not target</v>
      </c>
      <c r="AW57" s="19" t="str">
        <f>IF($B$1=4,IF(InputDataA_GeneralAssumptions!$F$157="Automatic",(1/AX53)*NORMDIST((LN($D$63)-(AW56))/AW53,0,1,FALSE)/NORMSDIST((LN($D$63)-(AW56))/AW53),InputDataA_GeneralAssumptions!BA159),"not target")</f>
        <v>not target</v>
      </c>
      <c r="AX57" s="19" t="str">
        <f>IF($B$1=4,IF(InputDataA_GeneralAssumptions!$F$157="Automatic",(1/AY53)*NORMDIST((LN($D$63)-(AX56))/AX53,0,1,FALSE)/NORMSDIST((LN($D$63)-(AX56))/AX53),InputDataA_GeneralAssumptions!BB159),"not target")</f>
        <v>not target</v>
      </c>
      <c r="AY57" s="19" t="str">
        <f>IF($B$1=4,IF(InputDataA_GeneralAssumptions!$F$157="Automatic",(1/AZ53)*NORMDIST((LN($D$63)-(AY56))/AY53,0,1,FALSE)/NORMSDIST((LN($D$63)-(AY56))/AY53),InputDataA_GeneralAssumptions!BC159),"not target")</f>
        <v>not target</v>
      </c>
      <c r="AZ57" s="19" t="str">
        <f>IF($B$1=4,IF(InputDataA_GeneralAssumptions!$F$157="Automatic",(1/BA53)*NORMDIST((LN($D$63)-(AZ56))/AZ53,0,1,FALSE)/NORMSDIST((LN($D$63)-(AZ56))/AZ53),InputDataA_GeneralAssumptions!BD159),"not target")</f>
        <v>not target</v>
      </c>
      <c r="BA57" s="19" t="str">
        <f>IF($B$1=4,IF(InputDataA_GeneralAssumptions!$F$157="Automatic",(1/BB53)*NORMDIST((LN($D$63)-(BA56))/BA53,0,1,FALSE)/NORMSDIST((LN($D$63)-(BA56))/BA53),InputDataA_GeneralAssumptions!BE159),"not target")</f>
        <v>not target</v>
      </c>
      <c r="BB57" s="19" t="str">
        <f>IF($B$1=4,IF(InputDataA_GeneralAssumptions!$F$157="Automatic",(1/BC53)*NORMDIST((LN($D$63)-(BB56))/BB53,0,1,FALSE)/NORMSDIST((LN($D$63)-(BB56))/BB53),InputDataA_GeneralAssumptions!BF159),"not target")</f>
        <v>not target</v>
      </c>
      <c r="BC57" s="19" t="str">
        <f>IF($B$1=4,IF(InputDataA_GeneralAssumptions!$F$157="Automatic",(1/BD53)*NORMDIST((LN($D$63)-(BC56))/BC53,0,1,FALSE)/NORMSDIST((LN($D$63)-(BC56))/BC53),InputDataA_GeneralAssumptions!BG159),"not target")</f>
        <v>not target</v>
      </c>
      <c r="BD57" s="19" t="str">
        <f>IF($B$1=4,IF(InputDataA_GeneralAssumptions!$F$157="Automatic",(1/BE53)*NORMDIST((LN($D$63)-(BD56))/BD53,0,1,FALSE)/NORMSDIST((LN($D$63)-(BD56))/BD53),InputDataA_GeneralAssumptions!BH159),"not target")</f>
        <v>not target</v>
      </c>
      <c r="BE57" s="19" t="str">
        <f>IF($B$1=4,IF(InputDataA_GeneralAssumptions!$F$157="Automatic",(1/BF53)*NORMDIST((LN($D$63)-(BE56))/BE53,0,1,FALSE)/NORMSDIST((LN($D$63)-(BE56))/BE53),InputDataA_GeneralAssumptions!BI159),"not target")</f>
        <v>not target</v>
      </c>
      <c r="BF57" s="19" t="str">
        <f>IF($B$1=4,IF(InputDataA_GeneralAssumptions!$F$157="Automatic",(1/BG53)*NORMDIST((LN($D$63)-(BF56))/BF53,0,1,FALSE)/NORMSDIST((LN($D$63)-(BF56))/BF53),InputDataA_GeneralAssumptions!BJ159),"not target")</f>
        <v>not target</v>
      </c>
      <c r="BG57" s="19" t="str">
        <f>IF($B$1=4,IF(InputDataA_GeneralAssumptions!$F$157="Automatic",(1/BH53)*NORMDIST((LN($D$63)-(BG56))/BG53,0,1,FALSE)/NORMSDIST((LN($D$63)-(BG56))/BG53),InputDataA_GeneralAssumptions!BK159),"not target")</f>
        <v>not target</v>
      </c>
      <c r="BH57" s="19" t="str">
        <f>IF($B$1=4,IF(InputDataA_GeneralAssumptions!$F$157="Automatic",(1/BI53)*NORMDIST((LN($D$63)-(BH56))/BH53,0,1,FALSE)/NORMSDIST((LN($D$63)-(BH56))/BH53),InputDataA_GeneralAssumptions!BL159),"not target")</f>
        <v>not target</v>
      </c>
      <c r="BI57" s="19" t="str">
        <f>IF($B$1=4,IF(InputDataA_GeneralAssumptions!$F$157="Automatic",(1/BJ53)*NORMDIST((LN($D$63)-(BI56))/BI53,0,1,FALSE)/NORMSDIST((LN($D$63)-(BI56))/BI53),InputDataA_GeneralAssumptions!BM159),"not target")</f>
        <v>not target</v>
      </c>
      <c r="BJ57" s="19" t="str">
        <f>IF($B$1=4,IF(InputDataA_GeneralAssumptions!$F$157="Automatic",(1/BK53)*NORMDIST((LN($D$63)-(BJ56))/BJ53,0,1,FALSE)/NORMSDIST((LN($D$63)-(BJ56))/BJ53),InputDataA_GeneralAssumptions!BN159),"not target")</f>
        <v>not target</v>
      </c>
      <c r="BK57" s="19" t="str">
        <f>IF($B$1=4,IF(InputDataA_GeneralAssumptions!$F$157="Automatic",(1/BL53)*NORMDIST((LN($D$63)-(BK56))/BK53,0,1,FALSE)/NORMSDIST((LN($D$63)-(BK56))/BK53),InputDataA_GeneralAssumptions!BO159),"not target")</f>
        <v>not target</v>
      </c>
      <c r="BL57" s="19" t="str">
        <f>IF($B$1=4,IF(InputDataA_GeneralAssumptions!$F$157="Automatic",(1/BM53)*NORMDIST((LN($D$63)-(BL56))/BL53,0,1,FALSE)/NORMSDIST((LN($D$63)-(BL56))/BL53),InputDataA_GeneralAssumptions!BP159),"not target")</f>
        <v>not target</v>
      </c>
      <c r="BM57" s="19" t="str">
        <f>IF($B$1=4,IF(InputDataA_GeneralAssumptions!$F$157="Automatic",(1/BN53)*NORMDIST((LN($D$63)-(BM56))/BM53,0,1,FALSE)/NORMSDIST((LN($D$63)-(BM56))/BM53),InputDataA_GeneralAssumptions!BQ159),"not target")</f>
        <v>not target</v>
      </c>
      <c r="BN57" s="19" t="str">
        <f>IF($B$1=4,IF(InputDataA_GeneralAssumptions!$F$157="Automatic",(1/BO53)*NORMDIST((LN($D$63)-(BN56))/BN53,0,1,FALSE)/NORMSDIST((LN($D$63)-(BN56))/BN53),InputDataA_GeneralAssumptions!BR159),"not target")</f>
        <v>not target</v>
      </c>
      <c r="BO57" s="19" t="str">
        <f>IF($B$1=4,IF(InputDataA_GeneralAssumptions!$F$157="Automatic",(1/BP53)*NORMDIST((LN($D$63)-(BO56))/BO53,0,1,FALSE)/NORMSDIST((LN($D$63)-(BO56))/BO53),InputDataA_GeneralAssumptions!BS159),"not target")</f>
        <v>not target</v>
      </c>
      <c r="BP57" s="19" t="str">
        <f>IF($B$1=4,IF(InputDataA_GeneralAssumptions!$F$157="Automatic",(1/BQ53)*NORMDIST((LN($D$63)-(BP56))/BP53,0,1,FALSE)/NORMSDIST((LN($D$63)-(BP56))/BP53),InputDataA_GeneralAssumptions!BT159),"not target")</f>
        <v>not target</v>
      </c>
      <c r="BQ57" s="19" t="str">
        <f>IF($B$1=4,IF(InputDataA_GeneralAssumptions!$F$157="Automatic",(1/BR53)*NORMDIST((LN($D$63)-(BQ56))/BQ53,0,1,FALSE)/NORMSDIST((LN($D$63)-(BQ56))/BQ53),InputDataA_GeneralAssumptions!BU159),"not target")</f>
        <v>not target</v>
      </c>
      <c r="BR57" s="19" t="str">
        <f>IF($B$1=4,IF(InputDataA_GeneralAssumptions!$F$157="Automatic",(1/BS53)*NORMDIST((LN($D$63)-(BR56))/BR53,0,1,FALSE)/NORMSDIST((LN($D$63)-(BR56))/BR53),InputDataA_GeneralAssumptions!BV159),"not target")</f>
        <v>not target</v>
      </c>
      <c r="BS57" s="19" t="str">
        <f>IF($B$1=4,IF(InputDataA_GeneralAssumptions!$F$157="Automatic",(1/BT53)*NORMDIST((LN($D$63)-(BS56))/BS53,0,1,FALSE)/NORMSDIST((LN($D$63)-(BS56))/BS53),InputDataA_GeneralAssumptions!BW159),"not target")</f>
        <v>not target</v>
      </c>
      <c r="BT57" s="19" t="str">
        <f>IF($B$1=4,IF(InputDataA_GeneralAssumptions!$F$157="Automatic",(1/BU53)*NORMDIST((LN($D$63)-(BT56))/BT53,0,1,FALSE)/NORMSDIST((LN($D$63)-(BT56))/BT53),InputDataA_GeneralAssumptions!BX159),"not target")</f>
        <v>not target</v>
      </c>
      <c r="BU57" s="19" t="str">
        <f>IF($B$1=4,IF(InputDataA_GeneralAssumptions!$F$157="Automatic",(1/BV53)*NORMDIST((LN($D$63)-(BU56))/BU53,0,1,FALSE)/NORMSDIST((LN($D$63)-(BU56))/BU53),InputDataA_GeneralAssumptions!BY159),"not target")</f>
        <v>not target</v>
      </c>
      <c r="BV57" s="19" t="str">
        <f>IF($B$1=4,IF(InputDataA_GeneralAssumptions!$F$157="Automatic",(1/BW53)*NORMDIST((LN($D$63)-(BV56))/BV53,0,1,FALSE)/NORMSDIST((LN($D$63)-(BV56))/BV53),InputDataA_GeneralAssumptions!BZ159),"not target")</f>
        <v>not target</v>
      </c>
      <c r="BW57" s="19" t="str">
        <f>IF($B$1=4,IF(InputDataA_GeneralAssumptions!$F$157="Automatic",(1/BX53)*NORMDIST((LN($D$63)-(BW56))/BW53,0,1,FALSE)/NORMSDIST((LN($D$63)-(BW56))/BW53),InputDataA_GeneralAssumptions!CA159),"not target")</f>
        <v>not target</v>
      </c>
      <c r="BX57" s="19" t="str">
        <f>IF($B$1=4,IF(InputDataA_GeneralAssumptions!$F$157="Automatic",(1/BY53)*NORMDIST((LN($D$63)-(BX56))/BX53,0,1,FALSE)/NORMSDIST((LN($D$63)-(BX56))/BX53),InputDataA_GeneralAssumptions!CB159),"not target")</f>
        <v>not target</v>
      </c>
      <c r="BY57" s="19" t="str">
        <f>IF($B$1=4,IF(InputDataA_GeneralAssumptions!$F$157="Automatic",(1/BZ53)*NORMDIST((LN($D$63)-(BY56))/BY53,0,1,FALSE)/NORMSDIST((LN($D$63)-(BY56))/BY53),InputDataA_GeneralAssumptions!CC159),"not target")</f>
        <v>not target</v>
      </c>
      <c r="BZ57" s="19" t="str">
        <f>IF($B$1=4,IF(InputDataA_GeneralAssumptions!$F$157="Automatic",(1/CA53)*NORMDIST((LN($D$63)-(BZ56))/BZ53,0,1,FALSE)/NORMSDIST((LN($D$63)-(BZ56))/BZ53),InputDataA_GeneralAssumptions!CD159),"not target")</f>
        <v>not target</v>
      </c>
      <c r="CA57" s="19" t="str">
        <f>IF($B$1=4,IF(InputDataA_GeneralAssumptions!$F$157="Automatic",(1/CB53)*NORMDIST((LN($D$63)-(CA56))/CA53,0,1,FALSE)/NORMSDIST((LN($D$63)-(CA56))/CA53),InputDataA_GeneralAssumptions!CE159),"not target")</f>
        <v>not target</v>
      </c>
      <c r="CB57" s="19" t="str">
        <f>IF($B$1=4,IF(InputDataA_GeneralAssumptions!$F$157="Automatic",(1/CC53)*NORMDIST((LN($D$63)-(CB56))/CB53,0,1,FALSE)/NORMSDIST((LN($D$63)-(CB56))/CB53),InputDataA_GeneralAssumptions!CF159),"not target")</f>
        <v>not target</v>
      </c>
      <c r="CC57" s="19" t="str">
        <f>IF($B$1=4,IF(InputDataA_GeneralAssumptions!$F$157="Automatic",(1/CD53)*NORMDIST((LN($D$63)-(CC56))/CC53,0,1,FALSE)/NORMSDIST((LN($D$63)-(CC56))/CC53),InputDataA_GeneralAssumptions!CG159),"not target")</f>
        <v>not target</v>
      </c>
      <c r="CD57" s="19" t="str">
        <f>IF($B$1=4,IF(InputDataA_GeneralAssumptions!$F$157="Automatic",(1/CE53)*NORMDIST((LN($D$63)-(CD56))/CD53,0,1,FALSE)/NORMSDIST((LN($D$63)-(CD56))/CD53),InputDataA_GeneralAssumptions!CH159),"not target")</f>
        <v>not target</v>
      </c>
      <c r="CE57" s="19" t="str">
        <f>IF($B$1=4,IF(InputDataA_GeneralAssumptions!$F$157="Automatic",(1/#REF!)*NORMDIST((LN($D$63)-(CE56))/CE53,0,1,FALSE)/NORMSDIST((LN($D$63)-(CE56))/CE53),InputDataA_GeneralAssumptions!CI159),"not target")</f>
        <v>not target</v>
      </c>
    </row>
    <row r="58" spans="1:83">
      <c r="B58" s="1"/>
      <c r="C58" s="170" t="s">
        <v>667</v>
      </c>
      <c r="D58" s="38" t="s">
        <v>699</v>
      </c>
      <c r="E58" s="19" t="str">
        <f>IF($B$1=4,E7,"not target")</f>
        <v>not target</v>
      </c>
      <c r="F58" s="19" t="str">
        <f>IF($B$1=4,IF(InputDataA_GeneralAssumptions!$F$157="Automatic",EXP(F56-E56+0.5*(F53^2-E53^2))-1,-(1/Submodel2!F57)*(Submodel2!F6/Submodel2!E6-1)),"not target")</f>
        <v>not target</v>
      </c>
      <c r="G58" s="19" t="str">
        <f>IF($B$1=4,IF(InputDataA_GeneralAssumptions!$F$157="Automatic",EXP(G56-F56+0.5*(G53^2-F53^2))-1,-(1/Submodel2!G57)*(Submodel2!G6/Submodel2!F6-1)),"not target")</f>
        <v>not target</v>
      </c>
      <c r="H58" s="19" t="str">
        <f>IF($B$1=4,IF(InputDataA_GeneralAssumptions!$F$157="Automatic",EXP(H56-G56+0.5*(H53^2-G53^2))-1,-(1/Submodel2!H57)*(Submodel2!H6/Submodel2!G6-1)),"not target")</f>
        <v>not target</v>
      </c>
      <c r="I58" s="19" t="str">
        <f>IF($B$1=4,IF(InputDataA_GeneralAssumptions!$F$157="Automatic",EXP(I56-H56+0.5*(I53^2-H53^2))-1,-(1/Submodel2!I57)*(Submodel2!I6/Submodel2!H6-1)),"not target")</f>
        <v>not target</v>
      </c>
      <c r="J58" s="19" t="str">
        <f>IF($B$1=4,IF(InputDataA_GeneralAssumptions!$F$157="Automatic",EXP(J56-I56+0.5*(J53^2-I53^2))-1,-(1/Submodel2!J57)*(Submodel2!J6/Submodel2!I6-1)),"not target")</f>
        <v>not target</v>
      </c>
      <c r="K58" s="19" t="str">
        <f>IF($B$1=4,IF(InputDataA_GeneralAssumptions!$F$157="Automatic",EXP(K56-J56+0.5*(K53^2-J53^2))-1,-(1/Submodel2!K57)*(Submodel2!K6/Submodel2!J6-1)),"not target")</f>
        <v>not target</v>
      </c>
      <c r="L58" s="19" t="str">
        <f>IF($B$1=4,IF(InputDataA_GeneralAssumptions!$F$157="Automatic",EXP(L56-K56+0.5*(L53^2-K53^2))-1,-(1/Submodel2!L57)*(Submodel2!L6/Submodel2!K6-1)),"not target")</f>
        <v>not target</v>
      </c>
      <c r="M58" s="19" t="str">
        <f>IF($B$1=4,IF(InputDataA_GeneralAssumptions!$F$157="Automatic",EXP(M56-L56+0.5*(M53^2-L53^2))-1,-(1/Submodel2!M57)*(Submodel2!M6/Submodel2!L6-1)),"not target")</f>
        <v>not target</v>
      </c>
      <c r="N58" s="19" t="str">
        <f>IF($B$1=4,IF(InputDataA_GeneralAssumptions!$F$157="Automatic",EXP(N56-M56+0.5*(N53^2-M53^2))-1,-(1/Submodel2!N57)*(Submodel2!N6/Submodel2!M6-1)),"not target")</f>
        <v>not target</v>
      </c>
      <c r="O58" s="19" t="str">
        <f>IF($B$1=4,IF(InputDataA_GeneralAssumptions!$F$157="Automatic",EXP(O56-N56+0.5*(O53^2-N53^2))-1,-(1/Submodel2!O57)*(Submodel2!O6/Submodel2!N6-1)),"not target")</f>
        <v>not target</v>
      </c>
      <c r="P58" s="19" t="str">
        <f>IF($B$1=4,IF(InputDataA_GeneralAssumptions!$F$157="Automatic",EXP(P56-O56+0.5*(P53^2-O53^2))-1,-(1/Submodel2!P57)*(Submodel2!P6/Submodel2!O6-1)),"not target")</f>
        <v>not target</v>
      </c>
      <c r="Q58" s="19" t="str">
        <f>IF($B$1=4,IF(InputDataA_GeneralAssumptions!$F$157="Automatic",EXP(Q56-P56+0.5*(Q53^2-P53^2))-1,-(1/Submodel2!Q57)*(Submodel2!Q6/Submodel2!P6-1)),"not target")</f>
        <v>not target</v>
      </c>
      <c r="R58" s="19" t="str">
        <f>IF($B$1=4,IF(InputDataA_GeneralAssumptions!$F$157="Automatic",EXP(R56-Q56+0.5*(R53^2-Q53^2))-1,-(1/Submodel2!R57)*(Submodel2!R6/Submodel2!Q6-1)),"not target")</f>
        <v>not target</v>
      </c>
      <c r="S58" s="19" t="str">
        <f>IF($B$1=4,IF(InputDataA_GeneralAssumptions!$F$157="Automatic",EXP(S56-R56+0.5*(S53^2-R53^2))-1,-(1/Submodel2!S57)*(Submodel2!S6/Submodel2!R6-1)),"not target")</f>
        <v>not target</v>
      </c>
      <c r="T58" s="19" t="str">
        <f>IF($B$1=4,IF(InputDataA_GeneralAssumptions!$F$157="Automatic",EXP(T56-S56+0.5*(T53^2-S53^2))-1,-(1/Submodel2!T57)*(Submodel2!T6/Submodel2!S6-1)),"not target")</f>
        <v>not target</v>
      </c>
      <c r="U58" s="19" t="str">
        <f>IF($B$1=4,IF(InputDataA_GeneralAssumptions!$F$157="Automatic",EXP(U56-T56+0.5*(U53^2-T53^2))-1,-(1/Submodel2!U57)*(Submodel2!U6/Submodel2!T6-1)),"not target")</f>
        <v>not target</v>
      </c>
      <c r="V58" s="19" t="str">
        <f>IF($B$1=4,IF(InputDataA_GeneralAssumptions!$F$157="Automatic",EXP(V56-U56+0.5*(V53^2-U53^2))-1,-(1/Submodel2!V57)*(Submodel2!V6/Submodel2!U6-1)),"not target")</f>
        <v>not target</v>
      </c>
      <c r="W58" s="19" t="str">
        <f>IF($B$1=4,IF(InputDataA_GeneralAssumptions!$F$157="Automatic",EXP(W56-V56+0.5*(W53^2-V53^2))-1,-(1/Submodel2!W57)*(Submodel2!W6/Submodel2!V6-1)),"not target")</f>
        <v>not target</v>
      </c>
      <c r="X58" s="19" t="str">
        <f>IF($B$1=4,IF(InputDataA_GeneralAssumptions!$F$157="Automatic",EXP(X56-W56+0.5*(X53^2-W53^2))-1,-(1/Submodel2!X57)*(Submodel2!X6/Submodel2!W6-1)),"not target")</f>
        <v>not target</v>
      </c>
      <c r="Y58" s="19" t="str">
        <f>IF($B$1=4,IF(InputDataA_GeneralAssumptions!$F$157="Automatic",EXP(Y56-X56+0.5*(Y53^2-X53^2))-1,-(1/Submodel2!Y57)*(Submodel2!Y6/Submodel2!X6-1)),"not target")</f>
        <v>not target</v>
      </c>
      <c r="Z58" s="19" t="str">
        <f>IF($B$1=4,IF(InputDataA_GeneralAssumptions!$F$157="Automatic",EXP(Z56-Y56+0.5*(Z53^2-Y53^2))-1,-(1/Submodel2!Z57)*(Submodel2!Z6/Submodel2!Y6-1)),"not target")</f>
        <v>not target</v>
      </c>
      <c r="AA58" s="19" t="str">
        <f>IF($B$1=4,IF(InputDataA_GeneralAssumptions!$F$157="Automatic",EXP(AA56-Z56+0.5*(AA53^2-Z53^2))-1,-(1/Submodel2!AA57)*(Submodel2!AA6/Submodel2!Z6-1)),"not target")</f>
        <v>not target</v>
      </c>
      <c r="AB58" s="19" t="str">
        <f>IF($B$1=4,IF(InputDataA_GeneralAssumptions!$F$157="Automatic",EXP(AB56-AA56+0.5*(AB53^2-AA53^2))-1,-(1/Submodel2!AB57)*(Submodel2!AB6/Submodel2!AA6-1)),"not target")</f>
        <v>not target</v>
      </c>
      <c r="AC58" s="19" t="str">
        <f>IF($B$1=4,IF(InputDataA_GeneralAssumptions!$F$157="Automatic",EXP(AC56-AB56+0.5*(AC53^2-AB53^2))-1,-(1/Submodel2!AC57)*(Submodel2!AC6/Submodel2!AB6-1)),"not target")</f>
        <v>not target</v>
      </c>
      <c r="AD58" s="19" t="str">
        <f>IF($B$1=4,IF(InputDataA_GeneralAssumptions!$F$157="Automatic",EXP(AD56-AC56+0.5*(AD53^2-AC53^2))-1,-(1/Submodel2!AD57)*(Submodel2!AD6/Submodel2!AC6-1)),"not target")</f>
        <v>not target</v>
      </c>
      <c r="AE58" s="19" t="str">
        <f>IF($B$1=4,IF(InputDataA_GeneralAssumptions!$F$157="Automatic",EXP(AE56-AD56+0.5*(AE53^2-AD53^2))-1,-(1/Submodel2!AE57)*(Submodel2!AE6/Submodel2!AD6-1)),"not target")</f>
        <v>not target</v>
      </c>
      <c r="AF58" s="19" t="str">
        <f>IF($B$1=4,IF(InputDataA_GeneralAssumptions!$F$157="Automatic",EXP(AF56-AE56+0.5*(AF53^2-AE53^2))-1,-(1/Submodel2!AF57)*(Submodel2!AF6/Submodel2!AE6-1)),"not target")</f>
        <v>not target</v>
      </c>
      <c r="AG58" s="19" t="str">
        <f>IF($B$1=4,IF(InputDataA_GeneralAssumptions!$F$157="Automatic",EXP(AG56-AF56+0.5*(AG53^2-AF53^2))-1,-(1/Submodel2!AG57)*(Submodel2!AG6/Submodel2!AF6-1)),"not target")</f>
        <v>not target</v>
      </c>
      <c r="AH58" s="19" t="str">
        <f>IF($B$1=4,IF(InputDataA_GeneralAssumptions!$F$157="Automatic",EXP(AH56-AG56+0.5*(AH53^2-AG53^2))-1,-(1/Submodel2!AH57)*(Submodel2!AH6/Submodel2!AG6-1)),"not target")</f>
        <v>not target</v>
      </c>
      <c r="AI58" s="19" t="str">
        <f>IF($B$1=4,IF(InputDataA_GeneralAssumptions!$F$157="Automatic",EXP(AI56-AH56+0.5*(AI53^2-AH53^2))-1,-(1/Submodel2!AI57)*(Submodel2!AI6/Submodel2!AH6-1)),"not target")</f>
        <v>not target</v>
      </c>
      <c r="AJ58" s="19" t="str">
        <f>IF($B$1=4,IF(InputDataA_GeneralAssumptions!$F$157="Automatic",EXP(AJ56-AI56+0.5*(AJ53^2-AI53^2))-1,-(1/Submodel2!AJ57)*(Submodel2!AJ6/Submodel2!AI6-1)),"not target")</f>
        <v>not target</v>
      </c>
      <c r="AK58" s="19" t="str">
        <f>IF($B$1=4,IF(InputDataA_GeneralAssumptions!$F$157="Automatic",EXP(AK56-AJ56+0.5*(AK53^2-AJ53^2))-1,-(1/Submodel2!AK57)*(Submodel2!AK6/Submodel2!AJ6-1)),"not target")</f>
        <v>not target</v>
      </c>
      <c r="AL58" s="19" t="str">
        <f>IF($B$1=4,IF(InputDataA_GeneralAssumptions!$F$157="Automatic",EXP(AL56-AK56+0.5*(AL53^2-AK53^2))-1,-(1/Submodel2!AL57)*(Submodel2!AL6/Submodel2!AK6-1)),"not target")</f>
        <v>not target</v>
      </c>
      <c r="AM58" s="19" t="str">
        <f>IF($B$1=4,IF(InputDataA_GeneralAssumptions!$F$157="Automatic",EXP(AM56-AL56+0.5*(AM53^2-AL53^2))-1,-(1/Submodel2!AM57)*(Submodel2!AM6/Submodel2!AL6-1)),"not target")</f>
        <v>not target</v>
      </c>
      <c r="AN58" s="19" t="str">
        <f>IF($B$1=4,IF(InputDataA_GeneralAssumptions!$F$157="Automatic",EXP(AN56-AM56+0.5*(AN53^2-AM53^2))-1,-(1/Submodel2!AN57)*(Submodel2!AN6/Submodel2!AM6-1)),"not target")</f>
        <v>not target</v>
      </c>
      <c r="AO58" s="19" t="str">
        <f>IF($B$1=4,IF(InputDataA_GeneralAssumptions!$F$157="Automatic",EXP(AO56-AN56+0.5*(AO53^2-AN53^2))-1,-(1/Submodel2!AO57)*(Submodel2!AO6/Submodel2!AN6-1)),"not target")</f>
        <v>not target</v>
      </c>
      <c r="AP58" s="19" t="str">
        <f>IF($B$1=4,IF(InputDataA_GeneralAssumptions!$F$157="Automatic",EXP(AP56-AO56+0.5*(AP53^2-AO53^2))-1,-(1/Submodel2!AP57)*(Submodel2!AP6/Submodel2!AO6-1)),"not target")</f>
        <v>not target</v>
      </c>
      <c r="AQ58" s="19" t="str">
        <f>IF($B$1=4,IF(InputDataA_GeneralAssumptions!$F$157="Automatic",EXP(AQ56-AP56+0.5*(AQ53^2-AP53^2))-1,-(1/Submodel2!AQ57)*(Submodel2!AQ6/Submodel2!AP6-1)),"not target")</f>
        <v>not target</v>
      </c>
      <c r="AR58" s="19" t="str">
        <f>IF($B$1=4,IF(InputDataA_GeneralAssumptions!$F$157="Automatic",EXP(AR56-AQ56+0.5*(AR53^2-AQ53^2))-1,-(1/Submodel2!AR57)*(Submodel2!AR6/Submodel2!AQ6-1)),"not target")</f>
        <v>not target</v>
      </c>
      <c r="AS58" s="19" t="str">
        <f>IF($B$1=4,IF(InputDataA_GeneralAssumptions!$F$157="Automatic",EXP(AS56-AR56+0.5*(AS53^2-AR53^2))-1,-(1/Submodel2!AS57)*(Submodel2!AS6/Submodel2!AR6-1)),"not target")</f>
        <v>not target</v>
      </c>
      <c r="AT58" s="19" t="str">
        <f>IF($B$1=4,IF(InputDataA_GeneralAssumptions!$F$157="Automatic",EXP(AT56-AS56+0.5*(AT53^2-AS53^2))-1,-(1/Submodel2!AT57)*(Submodel2!AT6/Submodel2!AS6-1)),"not target")</f>
        <v>not target</v>
      </c>
      <c r="AU58" s="19" t="str">
        <f>IF($B$1=4,IF(InputDataA_GeneralAssumptions!$F$157="Automatic",EXP(AU56-AT56+0.5*(AU53^2-AT53^2))-1,-(1/Submodel2!AU57)*(Submodel2!AU6/Submodel2!AT6-1)),"not target")</f>
        <v>not target</v>
      </c>
      <c r="AV58" s="19" t="str">
        <f>IF($B$1=4,IF(InputDataA_GeneralAssumptions!$F$157="Automatic",EXP(AV56-AU56+0.5*(AV53^2-AU53^2))-1,-(1/Submodel2!AV57)*(Submodel2!AV6/Submodel2!AU6-1)),"not target")</f>
        <v>not target</v>
      </c>
      <c r="AW58" s="19" t="str">
        <f>IF($B$1=4,IF(InputDataA_GeneralAssumptions!$F$157="Automatic",EXP(AW56-AV56+0.5*(AW53^2-AV53^2))-1,-(1/Submodel2!AW57)*(Submodel2!AW6/Submodel2!AV6-1)),"not target")</f>
        <v>not target</v>
      </c>
      <c r="AX58" s="19" t="str">
        <f>IF($B$1=4,IF(InputDataA_GeneralAssumptions!$F$157="Automatic",EXP(AX56-AW56+0.5*(AX53^2-AW53^2))-1,-(1/Submodel2!AX57)*(Submodel2!AX6/Submodel2!AW6-1)),"not target")</f>
        <v>not target</v>
      </c>
      <c r="AY58" s="19" t="str">
        <f>IF($B$1=4,IF(InputDataA_GeneralAssumptions!$F$157="Automatic",EXP(AY56-AX56+0.5*(AY53^2-AX53^2))-1,-(1/Submodel2!AY57)*(Submodel2!AY6/Submodel2!AX6-1)),"not target")</f>
        <v>not target</v>
      </c>
      <c r="AZ58" s="19" t="str">
        <f>IF($B$1=4,IF(InputDataA_GeneralAssumptions!$F$157="Automatic",EXP(AZ56-AY56+0.5*(AZ53^2-AY53^2))-1,-(1/Submodel2!AZ57)*(Submodel2!AZ6/Submodel2!AY6-1)),"not target")</f>
        <v>not target</v>
      </c>
      <c r="BA58" s="19" t="str">
        <f>IF($B$1=4,IF(InputDataA_GeneralAssumptions!$F$157="Automatic",EXP(BA56-AZ56+0.5*(BA53^2-AZ53^2))-1,-(1/Submodel2!BA57)*(Submodel2!BA6/Submodel2!AZ6-1)),"not target")</f>
        <v>not target</v>
      </c>
      <c r="BB58" s="19" t="str">
        <f>IF($B$1=4,IF(InputDataA_GeneralAssumptions!$F$157="Automatic",EXP(BB56-BA56+0.5*(BB53^2-BA53^2))-1,-(1/Submodel2!BB57)*(Submodel2!BB6/Submodel2!BA6-1)),"not target")</f>
        <v>not target</v>
      </c>
      <c r="BC58" s="19" t="str">
        <f>IF($B$1=4,IF(InputDataA_GeneralAssumptions!$F$157="Automatic",EXP(BC56-BB56+0.5*(BC53^2-BB53^2))-1,-(1/Submodel2!BC57)*(Submodel2!BC6/Submodel2!BB6-1)),"not target")</f>
        <v>not target</v>
      </c>
      <c r="BD58" s="19" t="str">
        <f>IF($B$1=4,IF(InputDataA_GeneralAssumptions!$F$157="Automatic",EXP(BD56-BC56+0.5*(BD53^2-BC53^2))-1,-(1/Submodel2!BD57)*(Submodel2!BD6/Submodel2!BC6-1)),"not target")</f>
        <v>not target</v>
      </c>
      <c r="BE58" s="19" t="str">
        <f>IF($B$1=4,IF(InputDataA_GeneralAssumptions!$F$157="Automatic",EXP(BE56-BD56+0.5*(BE53^2-BD53^2))-1,-(1/Submodel2!BE57)*(Submodel2!BE6/Submodel2!BD6-1)),"not target")</f>
        <v>not target</v>
      </c>
      <c r="BF58" s="19" t="str">
        <f>IF($B$1=4,IF(InputDataA_GeneralAssumptions!$F$157="Automatic",EXP(BF56-BE56+0.5*(BF53^2-BE53^2))-1,-(1/Submodel2!BF57)*(Submodel2!BF6/Submodel2!BE6-1)),"not target")</f>
        <v>not target</v>
      </c>
      <c r="BG58" s="19" t="str">
        <f>IF($B$1=4,IF(InputDataA_GeneralAssumptions!$F$157="Automatic",EXP(BG56-BF56+0.5*(BG53^2-BF53^2))-1,-(1/Submodel2!BG57)*(Submodel2!BG6/Submodel2!BF6-1)),"not target")</f>
        <v>not target</v>
      </c>
      <c r="BH58" s="19" t="str">
        <f>IF($B$1=4,IF(InputDataA_GeneralAssumptions!$F$157="Automatic",EXP(BH56-BG56+0.5*(BH53^2-BG53^2))-1,-(1/Submodel2!BH57)*(Submodel2!BH6/Submodel2!BG6-1)),"not target")</f>
        <v>not target</v>
      </c>
      <c r="BI58" s="19" t="str">
        <f>IF($B$1=4,IF(InputDataA_GeneralAssumptions!$F$157="Automatic",EXP(BI56-BH56+0.5*(BI53^2-BH53^2))-1,-(1/Submodel2!BI57)*(Submodel2!BI6/Submodel2!BH6-1)),"not target")</f>
        <v>not target</v>
      </c>
      <c r="BJ58" s="19" t="str">
        <f>IF($B$1=4,IF(InputDataA_GeneralAssumptions!$F$157="Automatic",EXP(BJ56-BI56+0.5*(BJ53^2-BI53^2))-1,-(1/Submodel2!BJ57)*(Submodel2!BJ6/Submodel2!BI6-1)),"not target")</f>
        <v>not target</v>
      </c>
      <c r="BK58" s="19" t="str">
        <f>IF($B$1=4,IF(InputDataA_GeneralAssumptions!$F$157="Automatic",EXP(BK56-BJ56+0.5*(BK53^2-BJ53^2))-1,-(1/Submodel2!BK57)*(Submodel2!BK6/Submodel2!BJ6-1)),"not target")</f>
        <v>not target</v>
      </c>
      <c r="BL58" s="19" t="str">
        <f>IF($B$1=4,IF(InputDataA_GeneralAssumptions!$F$157="Automatic",EXP(BL56-BK56+0.5*(BL53^2-BK53^2))-1,-(1/Submodel2!BL57)*(Submodel2!BL6/Submodel2!BK6-1)),"not target")</f>
        <v>not target</v>
      </c>
      <c r="BM58" s="19" t="str">
        <f>IF($B$1=4,IF(InputDataA_GeneralAssumptions!$F$157="Automatic",EXP(BM56-BL56+0.5*(BM53^2-BL53^2))-1,-(1/Submodel2!BM57)*(Submodel2!BM6/Submodel2!BL6-1)),"not target")</f>
        <v>not target</v>
      </c>
      <c r="BN58" s="19" t="str">
        <f>IF($B$1=4,IF(InputDataA_GeneralAssumptions!$F$157="Automatic",EXP(BN56-BM56+0.5*(BN53^2-BM53^2))-1,-(1/Submodel2!BN57)*(Submodel2!BN6/Submodel2!BM6-1)),"not target")</f>
        <v>not target</v>
      </c>
      <c r="BO58" s="19" t="str">
        <f>IF($B$1=4,IF(InputDataA_GeneralAssumptions!$F$157="Automatic",EXP(BO56-BN56+0.5*(BO53^2-BN53^2))-1,-(1/Submodel2!BO57)*(Submodel2!BO6/Submodel2!BN6-1)),"not target")</f>
        <v>not target</v>
      </c>
      <c r="BP58" s="19" t="str">
        <f>IF($B$1=4,IF(InputDataA_GeneralAssumptions!$F$157="Automatic",EXP(BP56-BO56+0.5*(BP53^2-BO53^2))-1,-(1/Submodel2!BP57)*(Submodel2!BP6/Submodel2!BO6-1)),"not target")</f>
        <v>not target</v>
      </c>
      <c r="BQ58" s="19" t="str">
        <f>IF($B$1=4,IF(InputDataA_GeneralAssumptions!$F$157="Automatic",EXP(BQ56-BP56+0.5*(BQ53^2-BP53^2))-1,-(1/Submodel2!BQ57)*(Submodel2!BQ6/Submodel2!BP6-1)),"not target")</f>
        <v>not target</v>
      </c>
      <c r="BR58" s="19" t="str">
        <f>IF($B$1=4,IF(InputDataA_GeneralAssumptions!$F$157="Automatic",EXP(BR56-BQ56+0.5*(BR53^2-BQ53^2))-1,-(1/Submodel2!BR57)*(Submodel2!BR6/Submodel2!BQ6-1)),"not target")</f>
        <v>not target</v>
      </c>
      <c r="BS58" s="19" t="str">
        <f>IF($B$1=4,IF(InputDataA_GeneralAssumptions!$F$157="Automatic",EXP(BS56-BR56+0.5*(BS53^2-BR53^2))-1,-(1/Submodel2!BS57)*(Submodel2!BS6/Submodel2!BR6-1)),"not target")</f>
        <v>not target</v>
      </c>
      <c r="BT58" s="19" t="str">
        <f>IF($B$1=4,IF(InputDataA_GeneralAssumptions!$F$157="Automatic",EXP(BT56-BS56+0.5*(BT53^2-BS53^2))-1,-(1/Submodel2!BT57)*(Submodel2!BT6/Submodel2!BS6-1)),"not target")</f>
        <v>not target</v>
      </c>
      <c r="BU58" s="19" t="str">
        <f>IF($B$1=4,IF(InputDataA_GeneralAssumptions!$F$157="Automatic",EXP(BU56-BT56+0.5*(BU53^2-BT53^2))-1,-(1/Submodel2!BU57)*(Submodel2!BU6/Submodel2!BT6-1)),"not target")</f>
        <v>not target</v>
      </c>
      <c r="BV58" s="19" t="str">
        <f>IF($B$1=4,IF(InputDataA_GeneralAssumptions!$F$157="Automatic",EXP(BV56-BU56+0.5*(BV53^2-BU53^2))-1,-(1/Submodel2!BV57)*(Submodel2!BV6/Submodel2!BU6-1)),"not target")</f>
        <v>not target</v>
      </c>
      <c r="BW58" s="19" t="str">
        <f>IF($B$1=4,IF(InputDataA_GeneralAssumptions!$F$157="Automatic",EXP(BW56-BV56+0.5*(BW53^2-BV53^2))-1,-(1/Submodel2!BW57)*(Submodel2!BW6/Submodel2!BV6-1)),"not target")</f>
        <v>not target</v>
      </c>
      <c r="BX58" s="19" t="str">
        <f>IF($B$1=4,IF(InputDataA_GeneralAssumptions!$F$157="Automatic",EXP(BX56-BW56+0.5*(BX53^2-BW53^2))-1,-(1/Submodel2!BX57)*(Submodel2!BX6/Submodel2!BW6-1)),"not target")</f>
        <v>not target</v>
      </c>
      <c r="BY58" s="19" t="str">
        <f>IF($B$1=4,IF(InputDataA_GeneralAssumptions!$F$157="Automatic",EXP(BY56-BX56+0.5*(BY53^2-BX53^2))-1,-(1/Submodel2!BY57)*(Submodel2!BY6/Submodel2!BX6-1)),"not target")</f>
        <v>not target</v>
      </c>
      <c r="BZ58" s="19" t="str">
        <f>IF($B$1=4,IF(InputDataA_GeneralAssumptions!$F$157="Automatic",EXP(BZ56-BY56+0.5*(BZ53^2-BY53^2))-1,-(1/Submodel2!BZ57)*(Submodel2!BZ6/Submodel2!BY6-1)),"not target")</f>
        <v>not target</v>
      </c>
      <c r="CA58" s="19" t="str">
        <f>IF($B$1=4,IF(InputDataA_GeneralAssumptions!$F$157="Automatic",EXP(CA56-BZ56+0.5*(CA53^2-BZ53^2))-1,-(1/Submodel2!CA57)*(Submodel2!CA6/Submodel2!BZ6-1)),"not target")</f>
        <v>not target</v>
      </c>
      <c r="CB58" s="19" t="str">
        <f>IF($B$1=4,IF(InputDataA_GeneralAssumptions!$F$157="Automatic",EXP(CB56-CA56+0.5*(CB53^2-CA53^2))-1,-(1/Submodel2!CB57)*(Submodel2!CB6/Submodel2!CA6-1)),"not target")</f>
        <v>not target</v>
      </c>
      <c r="CC58" s="19" t="str">
        <f>IF($B$1=4,IF(InputDataA_GeneralAssumptions!$F$157="Automatic",EXP(CC56-CB56+0.5*(CC53^2-CB53^2))-1,-(1/Submodel2!CC57)*(Submodel2!CC6/Submodel2!CB6-1)),"not target")</f>
        <v>not target</v>
      </c>
      <c r="CD58" s="19" t="str">
        <f>IF($B$1=4,IF(InputDataA_GeneralAssumptions!$F$157="Automatic",EXP(CD56-CC56+0.5*(CD53^2-CC53^2))-1,-(1/Submodel2!CD57)*(Submodel2!CD6/Submodel2!CC6-1)),"not target")</f>
        <v>not target</v>
      </c>
      <c r="CE58" s="19" t="str">
        <f>IF($B$1=4,IF(InputDataA_GeneralAssumptions!$F$157="Automatic",EXP(CE56-CD56+0.5*(CE53^2-CD53^2))-1,-(1/Submodel2!CE57)*(Submodel2!CE6/Submodel2!CD6-1)),"not target")</f>
        <v>not target</v>
      </c>
    </row>
    <row r="59" spans="1:83">
      <c r="A59"/>
      <c r="C59" s="233" t="s">
        <v>673</v>
      </c>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row>
    <row r="60" spans="1:83">
      <c r="C60" s="170" t="s">
        <v>661</v>
      </c>
      <c r="D60" s="38" t="s">
        <v>698</v>
      </c>
      <c r="E60" s="19">
        <f>IF($B$1&lt;&gt;4,IF(InputDataA_GeneralAssumptions!$F$157="Automatic",LN($D$63)-E53*NORMSINV(E50),"Not an input"),"not target")</f>
        <v>1.8206095601357215</v>
      </c>
      <c r="F60" s="19">
        <f>IF($B$1&lt;&gt;4,IF(InputDataA_GeneralAssumptions!$F$157="Automatic",E60+LN(1+F7)-0.5*(F53^2-E53^2),"Not an input"),"not target")</f>
        <v>1.842691089334632</v>
      </c>
      <c r="G60" s="19">
        <f>IF($B$1&lt;&gt;4,IF(InputDataA_GeneralAssumptions!$F$157="Automatic",F60+LN(1+G7)-0.5*(G53^2-F53^2),"Not an input"),"not target")</f>
        <v>1.8649040331906142</v>
      </c>
      <c r="H60" s="19">
        <f>IF($B$1&lt;&gt;4,IF(InputDataA_GeneralAssumptions!$F$157="Automatic",G60+LN(1+H7)-0.5*(H53^2-G53^2),"Not an input"),"not target")</f>
        <v>1.8872323233028496</v>
      </c>
      <c r="I60" s="19">
        <f>IF($B$1&lt;&gt;4,IF(InputDataA_GeneralAssumptions!$F$157="Automatic",H60+LN(1+I7)-0.5*(I53^2-H53^2),"Not an input"),"not target")</f>
        <v>1.9096705899787347</v>
      </c>
      <c r="J60" s="19">
        <f>IF($B$1&lt;&gt;4,IF(InputDataA_GeneralAssumptions!$F$157="Automatic",I60+LN(1+J7)-0.5*(J53^2-I53^2),"Not an input"),"not target")</f>
        <v>1.9322268783518606</v>
      </c>
      <c r="K60" s="19">
        <f>IF($B$1&lt;&gt;4,IF(InputDataA_GeneralAssumptions!$F$157="Automatic",J60+LN(1+K7)-0.5*(K53^2-J53^2),"Not an input"),"not target")</f>
        <v>1.9549070235869954</v>
      </c>
      <c r="L60" s="19">
        <f>IF($B$1&lt;&gt;4,IF(InputDataA_GeneralAssumptions!$F$157="Automatic",K60+LN(1+L7)-0.5*(L53^2-K53^2),"Not an input"),"not target")</f>
        <v>1.9777061198352168</v>
      </c>
      <c r="M60" s="19">
        <f>IF($B$1&lt;&gt;4,IF(InputDataA_GeneralAssumptions!$F$157="Automatic",L60+LN(1+M7)-0.5*(M53^2-L53^2),"Not an input"),"not target")</f>
        <v>2.0006392713872154</v>
      </c>
      <c r="N60" s="19">
        <f>IF($B$1&lt;&gt;4,IF(InputDataA_GeneralAssumptions!$F$157="Automatic",M60+LN(1+N7)-0.5*(N53^2-M53^2),"Not an input"),"not target")</f>
        <v>2.0236880015380492</v>
      </c>
      <c r="O60" s="19">
        <f>IF($B$1&lt;&gt;4,IF(InputDataA_GeneralAssumptions!$F$157="Automatic",N60+LN(1+O7)-0.5*(O53^2-N53^2),"Not an input"),"not target")</f>
        <v>2.0468353766694585</v>
      </c>
      <c r="P60" s="19">
        <f>IF($B$1&lt;&gt;4,IF(InputDataA_GeneralAssumptions!$F$157="Automatic",O60+LN(1+P7)-0.5*(P53^2-O53^2),"Not an input"),"not target")</f>
        <v>2.0700950855751179</v>
      </c>
      <c r="Q60" s="19">
        <f>IF($B$1&lt;&gt;4,IF(InputDataA_GeneralAssumptions!$F$157="Automatic",P60+LN(1+Q7)-0.5*(Q53^2-P53^2),"Not an input"),"not target")</f>
        <v>2.0934774971523975</v>
      </c>
      <c r="R60" s="19">
        <f>IF($B$1&lt;&gt;4,IF(InputDataA_GeneralAssumptions!$F$157="Automatic",Q60+LN(1+R7)-0.5*(R53^2-Q53^2),"Not an input"),"not target")</f>
        <v>2.116993720442371</v>
      </c>
      <c r="S60" s="19">
        <f>IF($B$1&lt;&gt;4,IF(InputDataA_GeneralAssumptions!$F$157="Automatic",R60+LN(1+S7)-0.5*(S53^2-R53^2),"Not an input"),"not target")</f>
        <v>2.1406342314596021</v>
      </c>
      <c r="T60" s="19">
        <f>IF($B$1&lt;&gt;4,IF(InputDataA_GeneralAssumptions!$F$157="Automatic",S60+LN(1+T7)-0.5*(T53^2-S53^2),"Not an input"),"not target")</f>
        <v>2.1644255428541439</v>
      </c>
      <c r="U60" s="19">
        <f>IF($B$1&lt;&gt;4,IF(InputDataA_GeneralAssumptions!$F$157="Automatic",T60+LN(1+U7)-0.5*(U53^2-T53^2),"Not an input"),"not target")</f>
        <v>2.1883985576571727</v>
      </c>
      <c r="V60" s="19">
        <f>IF($B$1&lt;&gt;4,IF(InputDataA_GeneralAssumptions!$F$157="Automatic",U60+LN(1+V7)-0.5*(V53^2-U53^2),"Not an input"),"not target")</f>
        <v>2.2125390123653808</v>
      </c>
      <c r="W60" s="19">
        <f>IF($B$1&lt;&gt;4,IF(InputDataA_GeneralAssumptions!$F$157="Automatic",V60+LN(1+W7)-0.5*(W53^2-V53^2),"Not an input"),"not target")</f>
        <v>2.2368455939793335</v>
      </c>
      <c r="X60" s="19">
        <f>IF($B$1&lt;&gt;4,IF(InputDataA_GeneralAssumptions!$F$157="Automatic",W60+LN(1+X7)-0.5*(X53^2-W53^2),"Not an input"),"not target")</f>
        <v>2.2613380476521892</v>
      </c>
      <c r="Y60" s="19">
        <f>IF($B$1&lt;&gt;4,IF(InputDataA_GeneralAssumptions!$F$157="Automatic",X60+LN(1+Y7)-0.5*(Y53^2-X53^2),"Not an input"),"not target")</f>
        <v>2.2859992306560044</v>
      </c>
      <c r="Z60" s="19">
        <f>IF($B$1&lt;&gt;4,IF(InputDataA_GeneralAssumptions!$F$157="Automatic",Y60+LN(1+Z7)-0.5*(Z53^2-Y53^2),"Not an input"),"not target")</f>
        <v>2.3108251875780907</v>
      </c>
      <c r="AA60" s="19">
        <f>IF($B$1&lt;&gt;4,IF(InputDataA_GeneralAssumptions!$F$157="Automatic",Z60+LN(1+AA7)-0.5*(AA53^2-Z53^2),"Not an input"),"not target")</f>
        <v>2.3358338838435184</v>
      </c>
      <c r="AB60" s="19">
        <f>IF($B$1&lt;&gt;4,IF(InputDataA_GeneralAssumptions!$F$157="Automatic",AA60+LN(1+AB7)-0.5*(AB53^2-AA53^2),"Not an input"),"not target")</f>
        <v>2.3610195437316528</v>
      </c>
      <c r="AC60" s="19">
        <f>IF($B$1&lt;&gt;4,IF(InputDataA_GeneralAssumptions!$F$157="Automatic",AB60+LN(1+AC7)-0.5*(AC53^2-AB53^2),"Not an input"),"not target")</f>
        <v>2.3863662604472626</v>
      </c>
      <c r="AD60" s="19">
        <f>IF($B$1&lt;&gt;4,IF(InputDataA_GeneralAssumptions!$F$157="Automatic",AC60+LN(1+AD7)-0.5*(AD53^2-AC53^2),"Not an input"),"not target")</f>
        <v>2.4118973951188702</v>
      </c>
      <c r="AE60" s="19">
        <f>IF($B$1&lt;&gt;4,IF(InputDataA_GeneralAssumptions!$F$157="Automatic",AD60+LN(1+AE7)-0.5*(AE53^2-AD53^2),"Not an input"),"not target")</f>
        <v>2.4376417315085601</v>
      </c>
      <c r="AF60" s="19">
        <f>IF($B$1&lt;&gt;4,IF(InputDataA_GeneralAssumptions!$F$157="Automatic",AE60+LN(1+AF7)-0.5*(AF53^2-AE53^2),"Not an input"),"not target")</f>
        <v>2.4635836143103016</v>
      </c>
      <c r="AG60" s="19">
        <f>IF($B$1&lt;&gt;4,IF(InputDataA_GeneralAssumptions!$F$157="Automatic",AF60+LN(1+AG7)-0.5*(AG53^2-AF53^2),"Not an input"),"not target")</f>
        <v>2.4897258972147593</v>
      </c>
      <c r="AH60" s="19">
        <f>IF($B$1&lt;&gt;4,IF(InputDataA_GeneralAssumptions!$F$157="Automatic",AG60+LN(1+AH7)-0.5*(AH53^2-AG53^2),"Not an input"),"not target")</f>
        <v>2.5160651172316832</v>
      </c>
      <c r="AI60" s="19">
        <f>IF($B$1&lt;&gt;4,IF(InputDataA_GeneralAssumptions!$F$157="Automatic",AH60+LN(1+AI7)-0.5*(AI53^2-AH53^2),"Not an input"),"not target")</f>
        <v>2.5426098147505818</v>
      </c>
      <c r="AJ60" s="19">
        <f>IF($B$1&lt;&gt;4,IF(InputDataA_GeneralAssumptions!$F$157="Automatic",AI60+LN(1+AJ7)-0.5*(AJ53^2-AI53^2),"Not an input"),"not target")</f>
        <v>2.569351609134507</v>
      </c>
      <c r="AK60" s="19">
        <f>IF($B$1&lt;&gt;4,IF(InputDataA_GeneralAssumptions!$F$157="Automatic",AJ60+LN(1+AK7)-0.5*(AK53^2-AJ53^2),"Not an input"),"not target")</f>
        <v>2.5962962495457074</v>
      </c>
      <c r="AL60" s="19">
        <f>IF($B$1&lt;&gt;4,IF(InputDataA_GeneralAssumptions!$F$157="Automatic",AK60+LN(1+AL7)-0.5*(AL53^2-AK53^2),"Not an input"),"not target")</f>
        <v>2.6234371802427594</v>
      </c>
      <c r="AM60" s="19">
        <f>IF($B$1&lt;&gt;4,IF(InputDataA_GeneralAssumptions!$F$157="Automatic",AL60+LN(1+AM7)-0.5*(AM53^2-AL53^2),"Not an input"),"not target")</f>
        <v>2.6507559357071373</v>
      </c>
      <c r="AN60" s="19">
        <f>IF($B$1&lt;&gt;4,IF(InputDataA_GeneralAssumptions!$F$157="Automatic",AM60+LN(1+AN7)-0.5*(AN53^2-AM53^2),"Not an input"),"not target")</f>
        <v>2.6782693246808971</v>
      </c>
      <c r="AO60" s="19">
        <f>IF($B$1&lt;&gt;4,IF(InputDataA_GeneralAssumptions!$F$157="Automatic",AN60+LN(1+AO7)-0.5*(AO53^2-AN53^2),"Not an input"),"not target")</f>
        <v>2.7059687161671642</v>
      </c>
      <c r="AP60" s="19">
        <f>IF($B$1&lt;&gt;4,IF(InputDataA_GeneralAssumptions!$F$157="Automatic",AO60+LN(1+AP7)-0.5*(AP53^2-AO53^2),"Not an input"),"not target")</f>
        <v>2.7338371866461904</v>
      </c>
      <c r="AQ60" s="19">
        <f>IF($B$1&lt;&gt;4,IF(InputDataA_GeneralAssumptions!$F$157="Automatic",AP60+LN(1+AQ7)-0.5*(AQ53^2-AP53^2),"Not an input"),"not target")</f>
        <v>2.7618738075630191</v>
      </c>
      <c r="AR60" s="19">
        <f>IF($B$1&lt;&gt;4,IF(InputDataA_GeneralAssumptions!$F$157="Automatic",AQ60+LN(1+AR7)-0.5*(AR53^2-AQ53^2),"Not an input"),"not target")</f>
        <v>2.7900780422543505</v>
      </c>
      <c r="AS60" s="19">
        <f>IF($B$1&lt;&gt;4,IF(InputDataA_GeneralAssumptions!$F$157="Automatic",AR60+LN(1+AS7)-0.5*(AS53^2-AR53^2),"Not an input"),"not target")</f>
        <v>2.8184302137661899</v>
      </c>
      <c r="AT60" s="19">
        <f>IF($B$1&lt;&gt;4,IF(InputDataA_GeneralAssumptions!$F$157="Automatic",AS60+LN(1+AT7)-0.5*(AT53^2-AS53^2),"Not an input"),"not target")</f>
        <v>2.8469286573000736</v>
      </c>
      <c r="AU60" s="19">
        <f>IF($B$1&lt;&gt;4,IF(InputDataA_GeneralAssumptions!$F$157="Automatic",AT60+LN(1+AU7)-0.5*(AU53^2-AT53^2),"Not an input"),"not target")</f>
        <v>2.8755599423288229</v>
      </c>
      <c r="AV60" s="19">
        <f>IF($B$1&lt;&gt;4,IF(InputDataA_GeneralAssumptions!$F$157="Automatic",AU60+LN(1+AV7)-0.5*(AV53^2-AU53^2),"Not an input"),"not target")</f>
        <v>2.9043456625268766</v>
      </c>
      <c r="AW60" s="19">
        <f>IF($B$1&lt;&gt;4,IF(InputDataA_GeneralAssumptions!$F$157="Automatic",AV60+LN(1+AW7)-0.5*(AW53^2-AV53^2),"Not an input"),"not target")</f>
        <v>2.9332866143086855</v>
      </c>
      <c r="AX60" s="19">
        <f>IF($B$1&lt;&gt;4,IF(InputDataA_GeneralAssumptions!$F$157="Automatic",AW60+LN(1+AX7)-0.5*(AX53^2-AW53^2),"Not an input"),"not target")</f>
        <v>2.962378297878022</v>
      </c>
      <c r="AY60" s="19">
        <f>IF($B$1&lt;&gt;4,IF(InputDataA_GeneralAssumptions!$F$157="Automatic",AX60+LN(1+AY7)-0.5*(AY53^2-AX53^2),"Not an input"),"not target")</f>
        <v>2.9916377310556719</v>
      </c>
      <c r="AZ60" s="19">
        <f>IF($B$1&lt;&gt;4,IF(InputDataA_GeneralAssumptions!$F$157="Automatic",AY60+LN(1+AZ7)-0.5*(AZ53^2-AY53^2),"Not an input"),"not target")</f>
        <v>3.0210558031955355</v>
      </c>
      <c r="BA60" s="19">
        <f>IF($B$1&lt;&gt;4,IF(InputDataA_GeneralAssumptions!$F$157="Automatic",AZ60+LN(1+BA7)-0.5*(BA53^2-AZ53^2),"Not an input"),"not target")</f>
        <v>3.0506250557599404</v>
      </c>
      <c r="BB60" s="19">
        <f>IF($B$1&lt;&gt;4,IF(InputDataA_GeneralAssumptions!$F$157="Automatic",BA60+LN(1+BB7)-0.5*(BB53^2-BA53^2),"Not an input"),"not target")</f>
        <v>3.0803402580928112</v>
      </c>
      <c r="BC60" s="19">
        <f>IF($B$1&lt;&gt;4,IF(InputDataA_GeneralAssumptions!$F$157="Automatic",BB60+LN(1+BC7)-0.5*(BC53^2-BB53^2),"Not an input"),"not target")</f>
        <v>3.1101962903476168</v>
      </c>
      <c r="BD60" s="19">
        <f>IF($B$1&lt;&gt;4,IF(InputDataA_GeneralAssumptions!$F$157="Automatic",BC60+LN(1+BD7)-0.5*(BD53^2-BC53^2),"Not an input"),"not target")</f>
        <v>3.1401992362429887</v>
      </c>
      <c r="BE60" s="19">
        <f>IF($B$1&lt;&gt;4,IF(InputDataA_GeneralAssumptions!$F$157="Automatic",BD60+LN(1+BE7)-0.5*(BE53^2-BD53^2),"Not an input"),"not target")</f>
        <v>3.1703634198221726</v>
      </c>
      <c r="BF60" s="19">
        <f>IF($B$1&lt;&gt;4,IF(InputDataA_GeneralAssumptions!$F$157="Automatic",BE60+LN(1+BF7)-0.5*(BF53^2-BE53^2),"Not an input"),"not target")</f>
        <v>3.200659721633877</v>
      </c>
      <c r="BG60" s="19">
        <f>IF($B$1&lt;&gt;4,IF(InputDataA_GeneralAssumptions!$F$157="Automatic",BF60+LN(1+BG7)-0.5*(BG53^2-BF53^2),"Not an input"),"not target")</f>
        <v>3.2310554577899357</v>
      </c>
      <c r="BH60" s="19">
        <f>IF($B$1&lt;&gt;4,IF(InputDataA_GeneralAssumptions!$F$157="Automatic",BG60+LN(1+BH7)-0.5*(BH53^2-BG53^2),"Not an input"),"not target")</f>
        <v>3.2615750051918115</v>
      </c>
      <c r="BI60" s="19">
        <f>IF($B$1&lt;&gt;4,IF(InputDataA_GeneralAssumptions!$F$157="Automatic",BH60+LN(1+BI7)-0.5*(BI53^2-BH53^2),"Not an input"),"not target")</f>
        <v>3.2922110027107565</v>
      </c>
      <c r="BJ60" s="19">
        <f>IF($B$1&lt;&gt;4,IF(InputDataA_GeneralAssumptions!$F$157="Automatic",BI60+LN(1+BJ7)-0.5*(BJ53^2-BI53^2),"Not an input"),"not target")</f>
        <v>3.3229737316605181</v>
      </c>
      <c r="BK60" s="19">
        <f>IF($B$1&lt;&gt;4,IF(InputDataA_GeneralAssumptions!$F$157="Automatic",BJ60+LN(1+BK7)-0.5*(BK53^2-BJ53^2),"Not an input"),"not target")</f>
        <v>3.3538780185778898</v>
      </c>
      <c r="BL60" s="19">
        <f>IF($B$1&lt;&gt;4,IF(InputDataA_GeneralAssumptions!$F$157="Automatic",BK60+LN(1+BL7)-0.5*(BL53^2-BK53^2),"Not an input"),"not target")</f>
        <v>3.3849011128693633</v>
      </c>
      <c r="BM60" s="19">
        <f>IF($B$1&lt;&gt;4,IF(InputDataA_GeneralAssumptions!$F$157="Automatic",BL60+LN(1+BM7)-0.5*(BM53^2-BL53^2),"Not an input"),"not target")</f>
        <v>3.4160376580560214</v>
      </c>
      <c r="BN60" s="19">
        <f>IF($B$1&lt;&gt;4,IF(InputDataA_GeneralAssumptions!$F$157="Automatic",BM60+LN(1+BN7)-0.5*(BN53^2-BM53^2),"Not an input"),"not target")</f>
        <v>3.4472832613234239</v>
      </c>
      <c r="BO60" s="19">
        <f>IF($B$1&lt;&gt;4,IF(InputDataA_GeneralAssumptions!$F$157="Automatic",BN60+LN(1+BO7)-0.5*(BO53^2-BN53^2),"Not an input"),"not target")</f>
        <v>3.4786467465142894</v>
      </c>
      <c r="BP60" s="19">
        <f>IF($B$1&lt;&gt;4,IF(InputDataA_GeneralAssumptions!$F$157="Automatic",BO60+LN(1+BP7)-0.5*(BP53^2-BO53^2),"Not an input"),"not target")</f>
        <v>3.5101097419160907</v>
      </c>
      <c r="BQ60" s="19">
        <f>IF($B$1&lt;&gt;4,IF(InputDataA_GeneralAssumptions!$F$157="Automatic",BP60+LN(1+BQ7)-0.5*(BQ53^2-BP53^2),"Not an input"),"not target")</f>
        <v>3.5416746941246005</v>
      </c>
      <c r="BR60" s="19">
        <f>IF($B$1&lt;&gt;4,IF(InputDataA_GeneralAssumptions!$F$157="Automatic",BQ60+LN(1+BR7)-0.5*(BR53^2-BQ53^2),"Not an input"),"not target")</f>
        <v>3.5733483625909832</v>
      </c>
      <c r="BS60" s="19">
        <f>IF($B$1&lt;&gt;4,IF(InputDataA_GeneralAssumptions!$F$157="Automatic",BR60+LN(1+BS7)-0.5*(BS53^2-BR53^2),"Not an input"),"not target")</f>
        <v>3.6051064818324137</v>
      </c>
      <c r="BT60" s="19">
        <f>IF($B$1&lt;&gt;4,IF(InputDataA_GeneralAssumptions!$F$157="Automatic",BS60+LN(1+BT7)-0.5*(BT53^2-BS53^2),"Not an input"),"not target")</f>
        <v>3.6369368583599226</v>
      </c>
      <c r="BU60" s="19">
        <f>IF($B$1&lt;&gt;4,IF(InputDataA_GeneralAssumptions!$F$157="Automatic",BT60+LN(1+BU7)-0.5*(BU53^2-BT53^2),"Not an input"),"not target")</f>
        <v>3.668852418136344</v>
      </c>
      <c r="BV60" s="19">
        <f>IF($B$1&lt;&gt;4,IF(InputDataA_GeneralAssumptions!$F$157="Automatic",BU60+LN(1+BV7)-0.5*(BV53^2-BU53^2),"Not an input"),"not target")</f>
        <v>3.7008394471232631</v>
      </c>
      <c r="BW60" s="19">
        <f>IF($B$1&lt;&gt;4,IF(InputDataA_GeneralAssumptions!$F$157="Automatic",BV60+LN(1+BW7)-0.5*(BW53^2-BV53^2),"Not an input"),"not target")</f>
        <v>3.7328846917900722</v>
      </c>
      <c r="BX60" s="19">
        <f>IF($B$1&lt;&gt;4,IF(InputDataA_GeneralAssumptions!$F$157="Automatic",BW60+LN(1+BX7)-0.5*(BX53^2-BW53^2),"Not an input"),"not target")</f>
        <v>3.7650031272569229</v>
      </c>
      <c r="BY60" s="19">
        <f>IF($B$1&lt;&gt;4,IF(InputDataA_GeneralAssumptions!$F$157="Automatic",BX60+LN(1+BY7)-0.5*(BY53^2-BX53^2),"Not an input"),"not target")</f>
        <v>3.7971825462158804</v>
      </c>
      <c r="BZ60" s="19">
        <f>IF($B$1&lt;&gt;4,IF(InputDataA_GeneralAssumptions!$F$157="Automatic",BY60+LN(1+BZ7)-0.5*(BZ53^2-BY53^2),"Not an input"),"not target")</f>
        <v>3.8294064194233512</v>
      </c>
      <c r="CA60" s="19">
        <f>IF($B$1&lt;&gt;4,IF(InputDataA_GeneralAssumptions!$F$157="Automatic",BZ60+LN(1+CA7)-0.5*(CA53^2-BZ53^2),"Not an input"),"not target")</f>
        <v>3.8616835225476382</v>
      </c>
      <c r="CB60" s="19">
        <f>IF($B$1&lt;&gt;4,IF(InputDataA_GeneralAssumptions!$F$157="Automatic",CA60+LN(1+CB7)-0.5*(CB53^2-CA53^2),"Not an input"),"not target")</f>
        <v>3.8940171875541472</v>
      </c>
      <c r="CC60" s="19">
        <f>IF($B$1&lt;&gt;4,IF(InputDataA_GeneralAssumptions!$F$157="Automatic",CB60+LN(1+CC7)-0.5*(CC53^2-CB53^2),"Not an input"),"not target")</f>
        <v>3.9263948080331379</v>
      </c>
      <c r="CD60" s="19">
        <f>IF($B$1&lt;&gt;4,IF(InputDataA_GeneralAssumptions!$F$157="Automatic",CC60+LN(1+CD7)-0.5*(CD53^2-CC53^2),"Not an input"),"not target")</f>
        <v>3.9588079868307098</v>
      </c>
      <c r="CE60" s="19" t="e">
        <f>IF($B$1&lt;&gt;4,IF(InputDataA_GeneralAssumptions!$F$157="Automatic",CD60+LN(1+CE7)-0.5*(CE53^2-CD53^2),"Not an input"),"not target")</f>
        <v>#VALUE!</v>
      </c>
    </row>
    <row r="61" spans="1:83">
      <c r="C61" s="170" t="s">
        <v>650</v>
      </c>
      <c r="D61" s="38" t="s">
        <v>703</v>
      </c>
      <c r="E61" s="19">
        <f>IF($B$1&lt;&gt;4,IF(InputDataA_GeneralAssumptions!$F$157="Automatic",(1/E53)*NORMDIST((LN($D$63)-(E60))/E53,0,1,FALSE)/NORMDIST((LN($D$63)-(E60))/E53,0,1,TRUE),InputDataA_GeneralAssumptions!I159),"not target")</f>
        <v>3.4055711730430982</v>
      </c>
      <c r="F61" s="19">
        <f>IF($B$1&lt;&gt;4,IF(InputDataA_GeneralAssumptions!$F$157="Automatic",(1/F53)*NORMDIST((LN($D$63)-(F60))/F53,0,1,FALSE)/NORMDIST((LN($D$63)-(F60))/F53,0,1,TRUE),InputDataA_GeneralAssumptions!J159),"not target")</f>
        <v>3.4381569756631469</v>
      </c>
      <c r="G61" s="19">
        <f>IF($B$1&lt;&gt;4,IF(InputDataA_GeneralAssumptions!$F$157="Automatic",(1/G53)*NORMDIST((LN($D$63)-(G60))/G53,0,1,FALSE)/NORMDIST((LN($D$63)-(G60))/G53,0,1,TRUE),InputDataA_GeneralAssumptions!K159),"not target")</f>
        <v>3.4709850083711085</v>
      </c>
      <c r="H61" s="19">
        <f>IF($B$1&lt;&gt;4,IF(InputDataA_GeneralAssumptions!$F$157="Automatic",(1/H53)*NORMDIST((LN($D$63)-(H60))/H53,0,1,FALSE)/NORMDIST((LN($D$63)-(H60))/H53,0,1,TRUE),InputDataA_GeneralAssumptions!L159),"not target")</f>
        <v>3.5040314475992647</v>
      </c>
      <c r="I61" s="19">
        <f>IF($B$1&lt;&gt;4,IF(InputDataA_GeneralAssumptions!$F$157="Automatic",(1/I53)*NORMDIST((LN($D$63)-(I60))/I53,0,1,FALSE)/NORMDIST((LN($D$63)-(I60))/I53,0,1,TRUE),InputDataA_GeneralAssumptions!M159),"not target")</f>
        <v>3.5372881951046558</v>
      </c>
      <c r="J61" s="19">
        <f>IF($B$1&lt;&gt;4,IF(InputDataA_GeneralAssumptions!$F$157="Automatic",(1/J53)*NORMDIST((LN($D$63)-(J60))/J53,0,1,FALSE)/NORMDIST((LN($D$63)-(J60))/J53,0,1,TRUE),InputDataA_GeneralAssumptions!N159),"not target")</f>
        <v>3.570767027935446</v>
      </c>
      <c r="K61" s="19">
        <f>IF($B$1&lt;&gt;4,IF(InputDataA_GeneralAssumptions!$F$157="Automatic",(1/K53)*NORMDIST((LN($D$63)-(K60))/K53,0,1,FALSE)/NORMDIST((LN($D$63)-(K60))/K53,0,1,TRUE),InputDataA_GeneralAssumptions!O159),"not target")</f>
        <v>3.6044764985094209</v>
      </c>
      <c r="L61" s="19">
        <f>IF($B$1&lt;&gt;4,IF(InputDataA_GeneralAssumptions!$F$157="Automatic",(1/L53)*NORMDIST((LN($D$63)-(L60))/L53,0,1,FALSE)/NORMDIST((LN($D$63)-(L60))/L53,0,1,TRUE),InputDataA_GeneralAssumptions!P159),"not target")</f>
        <v>3.6384092046147973</v>
      </c>
      <c r="M61" s="19">
        <f>IF($B$1&lt;&gt;4,IF(InputDataA_GeneralAssumptions!$F$157="Automatic",(1/M53)*NORMDIST((LN($D$63)-(M60))/M53,0,1,FALSE)/NORMDIST((LN($D$63)-(M60))/M53,0,1,TRUE),InputDataA_GeneralAssumptions!Q159),"not target")</f>
        <v>3.6725875412776063</v>
      </c>
      <c r="N61" s="19">
        <f>IF($B$1&lt;&gt;4,IF(InputDataA_GeneralAssumptions!$F$157="Automatic",(1/N53)*NORMDIST((LN($D$63)-(N60))/N53,0,1,FALSE)/NORMDIST((LN($D$63)-(N60))/N53,0,1,TRUE),InputDataA_GeneralAssumptions!R159),"not target")</f>
        <v>3.7069838711320937</v>
      </c>
      <c r="O61" s="19">
        <f>IF($B$1&lt;&gt;4,IF(InputDataA_GeneralAssumptions!$F$157="Automatic",(1/O53)*NORMDIST((LN($D$63)-(O60))/O53,0,1,FALSE)/NORMDIST((LN($D$63)-(O60))/O53,0,1,TRUE),InputDataA_GeneralAssumptions!S159),"not target")</f>
        <v>3.7415727136704526</v>
      </c>
      <c r="P61" s="19">
        <f>IF($B$1&lt;&gt;4,IF(InputDataA_GeneralAssumptions!$F$157="Automatic",(1/P53)*NORMDIST((LN($D$63)-(P60))/P53,0,1,FALSE)/NORMDIST((LN($D$63)-(P60))/P53,0,1,TRUE),InputDataA_GeneralAssumptions!T159),"not target")</f>
        <v>3.7763743019894598</v>
      </c>
      <c r="Q61" s="19">
        <f>IF($B$1&lt;&gt;4,IF(InputDataA_GeneralAssumptions!$F$157="Automatic",(1/Q53)*NORMDIST((LN($D$63)-(Q60))/Q53,0,1,FALSE)/NORMDIST((LN($D$63)-(Q60))/Q53,0,1,TRUE),InputDataA_GeneralAssumptions!U159),"not target")</f>
        <v>3.8114039951949552</v>
      </c>
      <c r="R61" s="19">
        <f>IF($B$1&lt;&gt;4,IF(InputDataA_GeneralAssumptions!$F$157="Automatic",(1/R53)*NORMDIST((LN($D$63)-(R60))/R53,0,1,FALSE)/NORMDIST((LN($D$63)-(R60))/R53,0,1,TRUE),InputDataA_GeneralAssumptions!V159),"not target")</f>
        <v>3.8466783378860758</v>
      </c>
      <c r="S61" s="19">
        <f>IF($B$1&lt;&gt;4,IF(InputDataA_GeneralAssumptions!$F$157="Automatic",(1/S53)*NORMDIST((LN($D$63)-(S60))/S53,0,1,FALSE)/NORMDIST((LN($D$63)-(S60))/S53,0,1,TRUE),InputDataA_GeneralAssumptions!W159),"not target")</f>
        <v>3.8821829455540642</v>
      </c>
      <c r="T61" s="19">
        <f>IF($B$1&lt;&gt;4,IF(InputDataA_GeneralAssumptions!$F$157="Automatic",(1/T53)*NORMDIST((LN($D$63)-(T60))/T53,0,1,FALSE)/NORMDIST((LN($D$63)-(T60))/T53,0,1,TRUE),InputDataA_GeneralAssumptions!X159),"not target")</f>
        <v>3.9179575791758419</v>
      </c>
      <c r="U61" s="19">
        <f>IF($B$1&lt;&gt;4,IF(InputDataA_GeneralAssumptions!$F$157="Automatic",(1/U53)*NORMDIST((LN($D$63)-(U60))/U53,0,1,FALSE)/NORMDIST((LN($D$63)-(U60))/U53,0,1,TRUE),InputDataA_GeneralAssumptions!Y159),"not target")</f>
        <v>3.9540487996942657</v>
      </c>
      <c r="V61" s="19">
        <f>IF($B$1&lt;&gt;4,IF(InputDataA_GeneralAssumptions!$F$157="Automatic",(1/V53)*NORMDIST((LN($D$63)-(V60))/V53,0,1,FALSE)/NORMDIST((LN($D$63)-(V60))/V53,0,1,TRUE),InputDataA_GeneralAssumptions!Z159),"not target")</f>
        <v>3.9904352613618115</v>
      </c>
      <c r="W61" s="19">
        <f>IF($B$1&lt;&gt;4,IF(InputDataA_GeneralAssumptions!$F$157="Automatic",(1/W53)*NORMDIST((LN($D$63)-(W60))/W53,0,1,FALSE)/NORMDIST((LN($D$63)-(W60))/W53,0,1,TRUE),InputDataA_GeneralAssumptions!AA159),"not target")</f>
        <v>4.027115061132756</v>
      </c>
      <c r="X61" s="19">
        <f>IF($B$1&lt;&gt;4,IF(InputDataA_GeneralAssumptions!$F$157="Automatic",(1/X53)*NORMDIST((LN($D$63)-(X60))/X53,0,1,FALSE)/NORMDIST((LN($D$63)-(X60))/X53,0,1,TRUE),InputDataA_GeneralAssumptions!AB159),"not target")</f>
        <v>4.0641181102569153</v>
      </c>
      <c r="Y61" s="19">
        <f>IF($B$1&lt;&gt;4,IF(InputDataA_GeneralAssumptions!$F$157="Automatic",(1/Y53)*NORMDIST((LN($D$63)-(Y60))/Y53,0,1,FALSE)/NORMDIST((LN($D$63)-(Y60))/Y53,0,1,TRUE),InputDataA_GeneralAssumptions!AC159),"not target")</f>
        <v>4.1014186213318977</v>
      </c>
      <c r="Z61" s="19">
        <f>IF($B$1&lt;&gt;4,IF(InputDataA_GeneralAssumptions!$F$157="Automatic",(1/Z53)*NORMDIST((LN($D$63)-(Z60))/Z53,0,1,FALSE)/NORMDIST((LN($D$63)-(Z60))/Z53,0,1,TRUE),InputDataA_GeneralAssumptions!AD159),"not target")</f>
        <v>4.1390106593173428</v>
      </c>
      <c r="AA61" s="19">
        <f>IF($B$1&lt;&gt;4,IF(InputDataA_GeneralAssumptions!$F$157="Automatic",(1/AA53)*NORMDIST((LN($D$63)-(AA60))/AA53,0,1,FALSE)/NORMDIST((LN($D$63)-(AA60))/AA53,0,1,TRUE),InputDataA_GeneralAssumptions!AE159),"not target")</f>
        <v>4.176921502141135</v>
      </c>
      <c r="AB61" s="19">
        <f>IF($B$1&lt;&gt;4,IF(InputDataA_GeneralAssumptions!$F$157="Automatic",(1/AB53)*NORMDIST((LN($D$63)-(AB60))/AB53,0,1,FALSE)/NORMDIST((LN($D$63)-(AB60))/AB53,0,1,TRUE),InputDataA_GeneralAssumptions!AF159),"not target")</f>
        <v>4.2151424900380761</v>
      </c>
      <c r="AC61" s="19">
        <f>IF($B$1&lt;&gt;4,IF(InputDataA_GeneralAssumptions!$F$157="Automatic",(1/AC53)*NORMDIST((LN($D$63)-(AC60))/AC53,0,1,FALSE)/NORMDIST((LN($D$63)-(AC60))/AC53,0,1,TRUE),InputDataA_GeneralAssumptions!AG159),"not target")</f>
        <v>4.253649516010503</v>
      </c>
      <c r="AD61" s="19">
        <f>IF($B$1&lt;&gt;4,IF(InputDataA_GeneralAssumptions!$F$157="Automatic",(1/AD53)*NORMDIST((LN($D$63)-(AD60))/AD53,0,1,FALSE)/NORMDIST((LN($D$63)-(AD60))/AD53,0,1,TRUE),InputDataA_GeneralAssumptions!AH159),"not target")</f>
        <v>4.2924781129426677</v>
      </c>
      <c r="AE61" s="19">
        <f>IF($B$1&lt;&gt;4,IF(InputDataA_GeneralAssumptions!$F$157="Automatic",(1/AE53)*NORMDIST((LN($D$63)-(AE60))/AE53,0,1,FALSE)/NORMDIST((LN($D$63)-(AE60))/AE53,0,1,TRUE),InputDataA_GeneralAssumptions!AI159),"not target")</f>
        <v>4.3316722154599949</v>
      </c>
      <c r="AF61" s="19">
        <f>IF($B$1&lt;&gt;4,IF(InputDataA_GeneralAssumptions!$F$157="Automatic",(1/AF53)*NORMDIST((LN($D$63)-(AF60))/AF53,0,1,FALSE)/NORMDIST((LN($D$63)-(AF60))/AF53,0,1,TRUE),InputDataA_GeneralAssumptions!AJ159),"not target")</f>
        <v>4.3712081690401883</v>
      </c>
      <c r="AG61" s="19">
        <f>IF($B$1&lt;&gt;4,IF(InputDataA_GeneralAssumptions!$F$157="Automatic",(1/AG53)*NORMDIST((LN($D$63)-(AG60))/AG53,0,1,FALSE)/NORMDIST((LN($D$63)-(AG60))/AG53,0,1,TRUE),InputDataA_GeneralAssumptions!AK159),"not target")</f>
        <v>4.4110904605929875</v>
      </c>
      <c r="AH61" s="19">
        <f>IF($B$1&lt;&gt;4,IF(InputDataA_GeneralAssumptions!$F$157="Automatic",(1/AH53)*NORMDIST((LN($D$63)-(AH60))/AH53,0,1,FALSE)/NORMDIST((LN($D$63)-(AH60))/AH53,0,1,TRUE),InputDataA_GeneralAssumptions!AL159),"not target")</f>
        <v>4.4513139328033127</v>
      </c>
      <c r="AI61" s="19">
        <f>IF($B$1&lt;&gt;4,IF(InputDataA_GeneralAssumptions!$F$157="Automatic",(1/AI53)*NORMDIST((LN($D$63)-(AI60))/AI53,0,1,FALSE)/NORMDIST((LN($D$63)-(AI60))/AI53,0,1,TRUE),InputDataA_GeneralAssumptions!AM159),"not target")</f>
        <v>4.4918917548962849</v>
      </c>
      <c r="AJ61" s="19">
        <f>IF($B$1&lt;&gt;4,IF(InputDataA_GeneralAssumptions!$F$157="Automatic",(1/AJ53)*NORMDIST((LN($D$63)-(AJ60))/AJ53,0,1,FALSE)/NORMDIST((LN($D$63)-(AJ60))/AJ53,0,1,TRUE),InputDataA_GeneralAssumptions!AN159),"not target")</f>
        <v>4.5328112326937049</v>
      </c>
      <c r="AK61" s="19">
        <f>IF($B$1&lt;&gt;4,IF(InputDataA_GeneralAssumptions!$F$157="Automatic",(1/AK53)*NORMDIST((LN($D$63)-(AK60))/AK53,0,1,FALSE)/NORMDIST((LN($D$63)-(AK60))/AK53,0,1,TRUE),InputDataA_GeneralAssumptions!AO159),"not target")</f>
        <v>4.5740812641773054</v>
      </c>
      <c r="AL61" s="19">
        <f>IF($B$1&lt;&gt;4,IF(InputDataA_GeneralAssumptions!$F$157="Automatic",(1/AL53)*NORMDIST((LN($D$63)-(AL60))/AL53,0,1,FALSE)/NORMDIST((LN($D$63)-(AL60))/AL53,0,1,TRUE),InputDataA_GeneralAssumptions!AP159),"not target")</f>
        <v>4.6156918974805121</v>
      </c>
      <c r="AM61" s="19">
        <f>IF($B$1&lt;&gt;4,IF(InputDataA_GeneralAssumptions!$F$157="Automatic",(1/AM53)*NORMDIST((LN($D$63)-(AM60))/AM53,0,1,FALSE)/NORMDIST((LN($D$63)-(AM60))/AM53,0,1,TRUE),InputDataA_GeneralAssumptions!AQ159),"not target")</f>
        <v>4.657614847873587</v>
      </c>
      <c r="AN61" s="19">
        <f>IF($B$1&lt;&gt;4,IF(InputDataA_GeneralAssumptions!$F$157="Automatic",(1/AN53)*NORMDIST((LN($D$63)-(AN60))/AN53,0,1,FALSE)/NORMDIST((LN($D$63)-(AN60))/AN53,0,1,TRUE),InputDataA_GeneralAssumptions!AR159),"not target")</f>
        <v>4.6998759234935248</v>
      </c>
      <c r="AO61" s="19">
        <f>IF($B$1&lt;&gt;4,IF(InputDataA_GeneralAssumptions!$F$157="Automatic",(1/AO53)*NORMDIST((LN($D$63)-(AO60))/AO53,0,1,FALSE)/NORMDIST((LN($D$63)-(AO60))/AO53,0,1,TRUE),InputDataA_GeneralAssumptions!AS159),"not target")</f>
        <v>4.7424618906941873</v>
      </c>
      <c r="AP61" s="19">
        <f>IF($B$1&lt;&gt;4,IF(InputDataA_GeneralAssumptions!$F$157="Automatic",(1/AP53)*NORMDIST((LN($D$63)-(AP60))/AP53,0,1,FALSE)/NORMDIST((LN($D$63)-(AP60))/AP53,0,1,TRUE),InputDataA_GeneralAssumptions!AT159),"not target")</f>
        <v>4.7853466932432278</v>
      </c>
      <c r="AQ61" s="19">
        <f>IF($B$1&lt;&gt;4,IF(InputDataA_GeneralAssumptions!$F$157="Automatic",(1/AQ53)*NORMDIST((LN($D$63)-(AQ60))/AQ53,0,1,FALSE)/NORMDIST((LN($D$63)-(AQ60))/AQ53,0,1,TRUE),InputDataA_GeneralAssumptions!AU159),"not target")</f>
        <v>4.8285288217940119</v>
      </c>
      <c r="AR61" s="19">
        <f>IF($B$1&lt;&gt;4,IF(InputDataA_GeneralAssumptions!$F$157="Automatic",(1/AR53)*NORMDIST((LN($D$63)-(AR60))/AR53,0,1,FALSE)/NORMDIST((LN($D$63)-(AR60))/AR53,0,1,TRUE),InputDataA_GeneralAssumptions!AV159),"not target")</f>
        <v>4.872007361530347</v>
      </c>
      <c r="AS61" s="19">
        <f>IF($B$1&lt;&gt;4,IF(InputDataA_GeneralAssumptions!$F$157="Automatic",(1/AS53)*NORMDIST((LN($D$63)-(AS60))/AS53,0,1,FALSE)/NORMDIST((LN($D$63)-(AS60))/AS53,0,1,TRUE),InputDataA_GeneralAssumptions!AW159),"not target")</f>
        <v>4.9157518460769438</v>
      </c>
      <c r="AT61" s="19">
        <f>IF($B$1&lt;&gt;4,IF(InputDataA_GeneralAssumptions!$F$157="Automatic",(1/AT53)*NORMDIST((LN($D$63)-(AT60))/AT53,0,1,FALSE)/NORMDIST((LN($D$63)-(AT60))/AT53,0,1,TRUE),InputDataA_GeneralAssumptions!AX159),"not target")</f>
        <v>4.9597595282284761</v>
      </c>
      <c r="AU61" s="19">
        <f>IF($B$1&lt;&gt;4,IF(InputDataA_GeneralAssumptions!$F$157="Automatic",(1/AU53)*NORMDIST((LN($D$63)-(AU60))/AU53,0,1,FALSE)/NORMDIST((LN($D$63)-(AU60))/AU53,0,1,TRUE),InputDataA_GeneralAssumptions!AY159),"not target")</f>
        <v>5.0040094587836483</v>
      </c>
      <c r="AV61" s="19">
        <f>IF($B$1&lt;&gt;4,IF(InputDataA_GeneralAssumptions!$F$157="Automatic",(1/AV53)*NORMDIST((LN($D$63)-(AV60))/AV53,0,1,FALSE)/NORMDIST((LN($D$63)-(AV60))/AV53,0,1,TRUE),InputDataA_GeneralAssumptions!AZ159),"not target")</f>
        <v>5.04853481605016</v>
      </c>
      <c r="AW61" s="19">
        <f>IF($B$1&lt;&gt;4,IF(InputDataA_GeneralAssumptions!$F$157="Automatic",(1/AW53)*NORMDIST((LN($D$63)-(AW60))/AW53,0,1,FALSE)/NORMDIST((LN($D$63)-(AW60))/AW53,0,1,TRUE),InputDataA_GeneralAssumptions!BA159),"not target")</f>
        <v>5.0933366782914637</v>
      </c>
      <c r="AX61" s="19">
        <f>IF($B$1&lt;&gt;4,IF(InputDataA_GeneralAssumptions!$F$157="Automatic",(1/AX53)*NORMDIST((LN($D$63)-(AX60))/AX53,0,1,FALSE)/NORMDIST((LN($D$63)-(AX60))/AX53,0,1,TRUE),InputDataA_GeneralAssumptions!BB159),"not target")</f>
        <v>5.1384079169414525</v>
      </c>
      <c r="AY61" s="19">
        <f>IF($B$1&lt;&gt;4,IF(InputDataA_GeneralAssumptions!$F$157="Automatic",(1/AY53)*NORMDIST((LN($D$63)-(AY60))/AY53,0,1,FALSE)/NORMDIST((LN($D$63)-(AY60))/AY53,0,1,TRUE),InputDataA_GeneralAssumptions!BC159),"not target")</f>
        <v>5.1837747556299956</v>
      </c>
      <c r="AZ61" s="19">
        <f>IF($B$1&lt;&gt;4,IF(InputDataA_GeneralAssumptions!$F$157="Automatic",(1/AZ53)*NORMDIST((LN($D$63)-(AZ60))/AZ53,0,1,FALSE)/NORMDIST((LN($D$63)-(AZ60))/AZ53,0,1,TRUE),InputDataA_GeneralAssumptions!BD159),"not target")</f>
        <v>5.2294229385080842</v>
      </c>
      <c r="BA61" s="19">
        <f>IF($B$1&lt;&gt;4,IF(InputDataA_GeneralAssumptions!$F$157="Automatic",(1/BA53)*NORMDIST((LN($D$63)-(BA60))/BA53,0,1,FALSE)/NORMDIST((LN($D$63)-(BA60))/BA53,0,1,TRUE),InputDataA_GeneralAssumptions!BE159),"not target")</f>
        <v>5.2753407302126769</v>
      </c>
      <c r="BB61" s="19">
        <f>IF($B$1&lt;&gt;4,IF(InputDataA_GeneralAssumptions!$F$157="Automatic",(1/BB53)*NORMDIST((LN($D$63)-(BB60))/BB53,0,1,FALSE)/NORMDIST((LN($D$63)-(BB60))/BB53,0,1,TRUE),InputDataA_GeneralAssumptions!BF159),"not target")</f>
        <v>5.3215198223208287</v>
      </c>
      <c r="BC61" s="19">
        <f>IF($B$1&lt;&gt;4,IF(InputDataA_GeneralAssumptions!$F$157="Automatic",(1/BC53)*NORMDIST((LN($D$63)-(BC60))/BC53,0,1,FALSE)/NORMDIST((LN($D$63)-(BC60))/BC53,0,1,TRUE),InputDataA_GeneralAssumptions!BG159),"not target")</f>
        <v>5.367952053821595</v>
      </c>
      <c r="BD61" s="19">
        <f>IF($B$1&lt;&gt;4,IF(InputDataA_GeneralAssumptions!$F$157="Automatic",(1/BD53)*NORMDIST((LN($D$63)-(BD60))/BD53,0,1,FALSE)/NORMDIST((LN($D$63)-(BD60))/BD53,0,1,TRUE),InputDataA_GeneralAssumptions!BH159),"not target")</f>
        <v>5.4146466830182112</v>
      </c>
      <c r="BE61" s="19">
        <f>IF($B$1&lt;&gt;4,IF(InputDataA_GeneralAssumptions!$F$157="Automatic",(1/BE53)*NORMDIST((LN($D$63)-(BE60))/BE53,0,1,FALSE)/NORMDIST((LN($D$63)-(BE60))/BE53,0,1,TRUE),InputDataA_GeneralAssumptions!BI159),"not target")</f>
        <v>5.4616258336613379</v>
      </c>
      <c r="BF61" s="19">
        <f>IF($B$1&lt;&gt;4,IF(InputDataA_GeneralAssumptions!$F$157="Automatic",(1/BF53)*NORMDIST((LN($D$63)-(BF60))/BF53,0,1,FALSE)/NORMDIST((LN($D$63)-(BF60))/BF53,0,1,TRUE),InputDataA_GeneralAssumptions!BJ159),"not target")</f>
        <v>5.5088439592854881</v>
      </c>
      <c r="BG61" s="19">
        <f>IF($B$1&lt;&gt;4,IF(InputDataA_GeneralAssumptions!$F$157="Automatic",(1/BG53)*NORMDIST((LN($D$63)-(BG60))/BG53,0,1,FALSE)/NORMDIST((LN($D$63)-(BG60))/BG53,0,1,TRUE),InputDataA_GeneralAssumptions!BK159),"not target")</f>
        <v>5.5562498259507631</v>
      </c>
      <c r="BH61" s="19">
        <f>IF($B$1&lt;&gt;4,IF(InputDataA_GeneralAssumptions!$F$157="Automatic",(1/BH53)*NORMDIST((LN($D$63)-(BH60))/BH53,0,1,FALSE)/NORMDIST((LN($D$63)-(BH60))/BH53,0,1,TRUE),InputDataA_GeneralAssumptions!BL159),"not target")</f>
        <v>5.6038811472081802</v>
      </c>
      <c r="BI61" s="19">
        <f>IF($B$1&lt;&gt;4,IF(InputDataA_GeneralAssumptions!$F$157="Automatic",(1/BI53)*NORMDIST((LN($D$63)-(BI60))/BI53,0,1,FALSE)/NORMDIST((LN($D$63)-(BI60))/BI53,0,1,TRUE),InputDataA_GeneralAssumptions!BM159),"not target")</f>
        <v>5.651726159741993</v>
      </c>
      <c r="BJ61" s="19">
        <f>IF($B$1&lt;&gt;4,IF(InputDataA_GeneralAssumptions!$F$157="Automatic",(1/BJ53)*NORMDIST((LN($D$63)-(BJ60))/BJ53,0,1,FALSE)/NORMDIST((LN($D$63)-(BJ60))/BJ53,0,1,TRUE),InputDataA_GeneralAssumptions!BN159),"not target")</f>
        <v>5.6998006521757167</v>
      </c>
      <c r="BK61" s="19">
        <f>IF($B$1&lt;&gt;4,IF(InputDataA_GeneralAssumptions!$F$157="Automatic",(1/BK53)*NORMDIST((LN($D$63)-(BK60))/BK53,0,1,FALSE)/NORMDIST((LN($D$63)-(BK60))/BK53,0,1,TRUE),InputDataA_GeneralAssumptions!BO159),"not target")</f>
        <v>5.748127567176752</v>
      </c>
      <c r="BL61" s="19">
        <f>IF($B$1&lt;&gt;4,IF(InputDataA_GeneralAssumptions!$F$157="Automatic",(1/BL53)*NORMDIST((LN($D$63)-(BL60))/BL53,0,1,FALSE)/NORMDIST((LN($D$63)-(BL60))/BL53,0,1,TRUE),InputDataA_GeneralAssumptions!BP159),"not target")</f>
        <v>5.7966710903874379</v>
      </c>
      <c r="BM61" s="19">
        <f>IF($B$1&lt;&gt;4,IF(InputDataA_GeneralAssumptions!$F$157="Automatic",(1/BM53)*NORMDIST((LN($D$63)-(BM60))/BM53,0,1,FALSE)/NORMDIST((LN($D$63)-(BM60))/BM53,0,1,TRUE),InputDataA_GeneralAssumptions!BQ159),"not target")</f>
        <v>5.845422562721855</v>
      </c>
      <c r="BN61" s="19">
        <f>IF($B$1&lt;&gt;4,IF(InputDataA_GeneralAssumptions!$F$157="Automatic",(1/BN53)*NORMDIST((LN($D$63)-(BN60))/BN53,0,1,FALSE)/NORMDIST((LN($D$63)-(BN60))/BN53,0,1,TRUE),InputDataA_GeneralAssumptions!BR159),"not target")</f>
        <v>5.8943748176716886</v>
      </c>
      <c r="BO61" s="19">
        <f>IF($B$1&lt;&gt;4,IF(InputDataA_GeneralAssumptions!$F$157="Automatic",(1/BO53)*NORMDIST((LN($D$63)-(BO60))/BO53,0,1,FALSE)/NORMDIST((LN($D$63)-(BO60))/BO53,0,1,TRUE),InputDataA_GeneralAssumptions!BS159),"not target")</f>
        <v>5.943541400643813</v>
      </c>
      <c r="BP61" s="19">
        <f>IF($B$1&lt;&gt;4,IF(InputDataA_GeneralAssumptions!$F$157="Automatic",(1/BP53)*NORMDIST((LN($D$63)-(BP60))/BP53,0,1,FALSE)/NORMDIST((LN($D$63)-(BP60))/BP53,0,1,TRUE),InputDataA_GeneralAssumptions!BT159),"not target")</f>
        <v>5.9928932227068694</v>
      </c>
      <c r="BQ61" s="19">
        <f>IF($B$1&lt;&gt;4,IF(InputDataA_GeneralAssumptions!$F$157="Automatic",(1/BQ53)*NORMDIST((LN($D$63)-(BQ60))/BQ53,0,1,FALSE)/NORMDIST((LN($D$63)-(BQ60))/BQ53,0,1,TRUE),InputDataA_GeneralAssumptions!BU159),"not target")</f>
        <v>6.0424338145095069</v>
      </c>
      <c r="BR61" s="19">
        <f>IF($B$1&lt;&gt;4,IF(InputDataA_GeneralAssumptions!$F$157="Automatic",(1/BR53)*NORMDIST((LN($D$63)-(BR60))/BR53,0,1,FALSE)/NORMDIST((LN($D$63)-(BR60))/BR53,0,1,TRUE),InputDataA_GeneralAssumptions!BV159),"not target")</f>
        <v>6.0921734946508588</v>
      </c>
      <c r="BS61" s="19">
        <f>IF($B$1&lt;&gt;4,IF(InputDataA_GeneralAssumptions!$F$157="Automatic",(1/BS53)*NORMDIST((LN($D$63)-(BS60))/BS53,0,1,FALSE)/NORMDIST((LN($D$63)-(BS60))/BS53,0,1,TRUE),InputDataA_GeneralAssumptions!BW159),"not target")</f>
        <v>6.1420738477670138</v>
      </c>
      <c r="BT61" s="19">
        <f>IF($B$1&lt;&gt;4,IF(InputDataA_GeneralAssumptions!$F$157="Automatic",(1/BT53)*NORMDIST((LN($D$63)-(BT60))/BT53,0,1,FALSE)/NORMDIST((LN($D$63)-(BT60))/BT53,0,1,TRUE),InputDataA_GeneralAssumptions!BX159),"not target")</f>
        <v>6.1921153624454872</v>
      </c>
      <c r="BU61" s="19">
        <f>IF($B$1&lt;&gt;4,IF(InputDataA_GeneralAssumptions!$F$157="Automatic",(1/BU53)*NORMDIST((LN($D$63)-(BU60))/BU53,0,1,FALSE)/NORMDIST((LN($D$63)-(BU60))/BU53,0,1,TRUE),InputDataA_GeneralAssumptions!BY159),"not target")</f>
        <v>6.242318014773411</v>
      </c>
      <c r="BV61" s="19">
        <f>IF($B$1&lt;&gt;4,IF(InputDataA_GeneralAssumptions!$F$157="Automatic",(1/BV53)*NORMDIST((LN($D$63)-(BV60))/BV53,0,1,FALSE)/NORMDIST((LN($D$63)-(BV60))/BV53,0,1,TRUE),InputDataA_GeneralAssumptions!BZ159),"not target")</f>
        <v>6.2926598927898496</v>
      </c>
      <c r="BW61" s="19">
        <f>IF($B$1&lt;&gt;4,IF(InputDataA_GeneralAssumptions!$F$157="Automatic",(1/BW53)*NORMDIST((LN($D$63)-(BW60))/BW53,0,1,FALSE)/NORMDIST((LN($D$63)-(BW60))/BW53,0,1,TRUE),InputDataA_GeneralAssumptions!CA159),"not target")</f>
        <v>6.3431197704774513</v>
      </c>
      <c r="BX61" s="19">
        <f>IF($B$1&lt;&gt;4,IF(InputDataA_GeneralAssumptions!$F$157="Automatic",(1/BX53)*NORMDIST((LN($D$63)-(BX60))/BX53,0,1,FALSE)/NORMDIST((LN($D$63)-(BX60))/BX53,0,1,TRUE),InputDataA_GeneralAssumptions!CB159),"not target")</f>
        <v>6.3937208699903074</v>
      </c>
      <c r="BY61" s="19">
        <f>IF($B$1&lt;&gt;4,IF(InputDataA_GeneralAssumptions!$F$157="Automatic",(1/BY53)*NORMDIST((LN($D$63)-(BY60))/BY53,0,1,FALSE)/NORMDIST((LN($D$63)-(BY60))/BY53,0,1,TRUE),InputDataA_GeneralAssumptions!CC159),"not target")</f>
        <v>6.4444436111901506</v>
      </c>
      <c r="BZ61" s="19">
        <f>IF($B$1&lt;&gt;4,IF(InputDataA_GeneralAssumptions!$F$157="Automatic",(1/BZ53)*NORMDIST((LN($D$63)-(BZ60))/BZ53,0,1,FALSE)/NORMDIST((LN($D$63)-(BZ60))/BZ53,0,1,TRUE),InputDataA_GeneralAssumptions!CD159),"not target")</f>
        <v>6.4952615647358662</v>
      </c>
      <c r="CA61" s="19">
        <f>IF($B$1&lt;&gt;4,IF(InputDataA_GeneralAssumptions!$F$157="Automatic",(1/CA53)*NORMDIST((LN($D$63)-(CA60))/CA53,0,1,FALSE)/NORMDIST((LN($D$63)-(CA60))/CA53,0,1,TRUE),InputDataA_GeneralAssumptions!CE159),"not target")</f>
        <v>6.5461881935173016</v>
      </c>
      <c r="CB61" s="19">
        <f>IF($B$1&lt;&gt;4,IF(InputDataA_GeneralAssumptions!$F$157="Automatic",(1/CB53)*NORMDIST((LN($D$63)-(CB60))/CB53,0,1,FALSE)/NORMDIST((LN($D$63)-(CB60))/CB53,0,1,TRUE),InputDataA_GeneralAssumptions!CF159),"not target")</f>
        <v>6.5972283995461884</v>
      </c>
      <c r="CC61" s="19">
        <f>IF($B$1&lt;&gt;4,IF(InputDataA_GeneralAssumptions!$F$157="Automatic",(1/CC53)*NORMDIST((LN($D$63)-(CC60))/CC53,0,1,FALSE)/NORMDIST((LN($D$63)-(CC60))/CC53,0,1,TRUE),InputDataA_GeneralAssumptions!CG159),"not target")</f>
        <v>6.6483619247395511</v>
      </c>
      <c r="CD61" s="19">
        <f>IF($B$1&lt;&gt;4,IF(InputDataA_GeneralAssumptions!$F$157="Automatic",(1/CD53)*NORMDIST((LN($D$63)-(CD60))/CD53,0,1,FALSE)/NORMDIST((LN($D$63)-(CD60))/CD53,0,1,TRUE),InputDataA_GeneralAssumptions!CH159),"not target")</f>
        <v>6.6995751337065856</v>
      </c>
      <c r="CE61" s="19" t="e">
        <f>IF($B$1&lt;&gt;4,IF(InputDataA_GeneralAssumptions!$F$157="Automatic",(1/CE53)*NORMDIST((LN($D$63)-(CE60))/CE53,0,1,FALSE)/NORMDIST((LN($D$63)-(CE60))/CE53,0,1,TRUE),InputDataA_GeneralAssumptions!CI159),"not target")</f>
        <v>#VALUE!</v>
      </c>
    </row>
    <row r="62" spans="1:83">
      <c r="C62" s="170" t="s">
        <v>666</v>
      </c>
      <c r="D62" s="38" t="s">
        <v>700</v>
      </c>
      <c r="E62" s="19">
        <f>IF($B$1&lt;&gt;4,E50,"not target")</f>
        <v>0.01</v>
      </c>
      <c r="F62" s="19">
        <f>IF($B$1&lt;&gt;4,IF(InputDataA_GeneralAssumptions!$F$157="Automatic",NORMSDIST((LN($D$63)-F60)/F53),(1-F61*F7)*E62),"not target")</f>
        <v>9.2722418575468674E-3</v>
      </c>
      <c r="G62" s="19">
        <f>IF($B$1&lt;&gt;4,IF(InputDataA_GeneralAssumptions!$F$157="Automatic",NORMSDIST((LN($D$63)-G60)/G53),(1-G61*G7)*F62),"not target")</f>
        <v>8.5873405336546315E-3</v>
      </c>
      <c r="H62" s="19">
        <f>IF($B$1&lt;&gt;4,IF(InputDataA_GeneralAssumptions!$F$157="Automatic",NORMSDIST((LN($D$63)-H60)/H53),(1-H61*H7)*G62),"not target")</f>
        <v>7.9440171127955397E-3</v>
      </c>
      <c r="I62" s="19">
        <f>IF($B$1&lt;&gt;4,IF(InputDataA_GeneralAssumptions!$F$157="Automatic",NORMSDIST((LN($D$63)-I60)/I53),(1-I61*I7)*H62),"not target")</f>
        <v>7.3406079433830538E-3</v>
      </c>
      <c r="J62" s="19">
        <f>IF($B$1&lt;&gt;4,IF(InputDataA_GeneralAssumptions!$F$157="Automatic",NORMSDIST((LN($D$63)-J60)/J53),(1-J61*J7)*I62),"not target")</f>
        <v>6.7751132442505982E-3</v>
      </c>
      <c r="K62" s="19">
        <f>IF($B$1&lt;&gt;4,IF(InputDataA_GeneralAssumptions!$F$157="Automatic",NORMSDIST((LN($D$63)-K60)/K53),(1-K61*K7)*J62),"not target")</f>
        <v>6.2456697704404542E-3</v>
      </c>
      <c r="L62" s="19">
        <f>IF($B$1&lt;&gt;4,IF(InputDataA_GeneralAssumptions!$F$157="Automatic",NORMSDIST((LN($D$63)-L60)/L53),(1-L61*L7)*K62),"not target")</f>
        <v>5.7507072682200077E-3</v>
      </c>
      <c r="M62" s="19">
        <f>IF($B$1&lt;&gt;4,IF(InputDataA_GeneralAssumptions!$F$157="Automatic",NORMSDIST((LN($D$63)-M60)/M53),(1-M61*M7)*L62),"not target")</f>
        <v>5.2882683053631502E-3</v>
      </c>
      <c r="N62" s="19">
        <f>IF($B$1&lt;&gt;4,IF(InputDataA_GeneralAssumptions!$F$157="Automatic",NORMSDIST((LN($D$63)-N60)/N53),(1-N61*N7)*M62),"not target")</f>
        <v>4.8571218570425071E-3</v>
      </c>
      <c r="O62" s="19">
        <f>IF($B$1&lt;&gt;4,IF(InputDataA_GeneralAssumptions!$F$157="Automatic",NORMSDIST((LN($D$63)-O60)/O53),(1-O61*O7)*N62),"not target")</f>
        <v>4.4559437184415454E-3</v>
      </c>
      <c r="P62" s="19">
        <f>IF($B$1&lt;&gt;4,IF(InputDataA_GeneralAssumptions!$F$157="Automatic",NORMSDIST((LN($D$63)-P60)/P53),(1-P61*P7)*O62),"not target")</f>
        <v>4.0828951357249855E-3</v>
      </c>
      <c r="Q62" s="19">
        <f>IF($B$1&lt;&gt;4,IF(InputDataA_GeneralAssumptions!$F$157="Automatic",NORMSDIST((LN($D$63)-Q60)/Q53),(1-Q61*Q7)*P62),"not target")</f>
        <v>3.7363011976481925E-3</v>
      </c>
      <c r="R62" s="19">
        <f>IF($B$1&lt;&gt;4,IF(InputDataA_GeneralAssumptions!$F$157="Automatic",NORMSDIST((LN($D$63)-R60)/R53),(1-R61*R7)*Q62),"not target")</f>
        <v>3.4145702268072371E-3</v>
      </c>
      <c r="S62" s="19">
        <f>IF($B$1&lt;&gt;4,IF(InputDataA_GeneralAssumptions!$F$157="Automatic",NORMSDIST((LN($D$63)-S60)/S53),(1-S61*S7)*R62),"not target")</f>
        <v>3.1164502292168397E-3</v>
      </c>
      <c r="T62" s="19">
        <f>IF($B$1&lt;&gt;4,IF(InputDataA_GeneralAssumptions!$F$157="Automatic",NORMSDIST((LN($D$63)-T60)/T53),(1-T61*T7)*S62),"not target")</f>
        <v>2.8402921220952808E-3</v>
      </c>
      <c r="U62" s="19">
        <f>IF($B$1&lt;&gt;4,IF(InputDataA_GeneralAssumptions!$F$157="Automatic",NORMSDIST((LN($D$63)-U60)/U53),(1-U61*U7)*T62),"not target")</f>
        <v>2.584544103673465E-3</v>
      </c>
      <c r="V62" s="19">
        <f>IF($B$1&lt;&gt;4,IF(InputDataA_GeneralAssumptions!$F$157="Automatic",NORMSDIST((LN($D$63)-V60)/V53),(1-V61*V7)*U62),"not target")</f>
        <v>2.3482197495222901E-3</v>
      </c>
      <c r="W62" s="19">
        <f>IF($B$1&lt;&gt;4,IF(InputDataA_GeneralAssumptions!$F$157="Automatic",NORMSDIST((LN($D$63)-W60)/W53),(1-W61*W7)*V62),"not target")</f>
        <v>2.1302044339375271E-3</v>
      </c>
      <c r="X62" s="19">
        <f>IF($B$1&lt;&gt;4,IF(InputDataA_GeneralAssumptions!$F$157="Automatic",NORMSDIST((LN($D$63)-X60)/X53),(1-X61*X7)*W62),"not target")</f>
        <v>1.9292492998870838E-3</v>
      </c>
      <c r="Y62" s="19">
        <f>IF($B$1&lt;&gt;4,IF(InputDataA_GeneralAssumptions!$F$157="Automatic",NORMSDIST((LN($D$63)-Y60)/Y53),(1-Y61*Y7)*X62),"not target")</f>
        <v>1.7444601750687362E-3</v>
      </c>
      <c r="Z62" s="19">
        <f>IF($B$1&lt;&gt;4,IF(InputDataA_GeneralAssumptions!$F$157="Automatic",NORMSDIST((LN($D$63)-Z60)/Z53),(1-Z61*Z7)*Y62),"not target")</f>
        <v>1.5748451788966421E-3</v>
      </c>
      <c r="AA62" s="19">
        <f>IF($B$1&lt;&gt;4,IF(InputDataA_GeneralAssumptions!$F$157="Automatic",NORMSDIST((LN($D$63)-AA60)/AA53),(1-AA61*AA7)*Z62),"not target")</f>
        <v>1.4193112869205185E-3</v>
      </c>
      <c r="AB62" s="19">
        <f>IF($B$1&lt;&gt;4,IF(InputDataA_GeneralAssumptions!$F$157="Automatic",NORMSDIST((LN($D$63)-AB60)/AB53),(1-AB61*AB7)*AA62),"not target")</f>
        <v>1.2769724430622771E-3</v>
      </c>
      <c r="AC62" s="19">
        <f>IF($B$1&lt;&gt;4,IF(InputDataA_GeneralAssumptions!$F$157="Automatic",NORMSDIST((LN($D$63)-AC60)/AC53),(1-AC61*AC7)*AB62),"not target")</f>
        <v>1.1470162997108482E-3</v>
      </c>
      <c r="AD62" s="19">
        <f>IF($B$1&lt;&gt;4,IF(InputDataA_GeneralAssumptions!$F$157="Automatic",NORMSDIST((LN($D$63)-AD60)/AD53),(1-AD61*AD7)*AC62),"not target")</f>
        <v>1.0284655854323011E-3</v>
      </c>
      <c r="AE62" s="19">
        <f>IF($B$1&lt;&gt;4,IF(InputDataA_GeneralAssumptions!$F$157="Automatic",NORMSDIST((LN($D$63)-AE60)/AE53),(1-AE61*AE7)*AD62),"not target")</f>
        <v>9.2040318817995011E-4</v>
      </c>
      <c r="AF62" s="19">
        <f>IF($B$1&lt;&gt;4,IF(InputDataA_GeneralAssumptions!$F$157="Automatic",NORMSDIST((LN($D$63)-AF60)/AF53),(1-AF61*AF7)*AE62),"not target")</f>
        <v>8.2215369864302576E-4</v>
      </c>
      <c r="AG62" s="19">
        <f>IF($B$1&lt;&gt;4,IF(InputDataA_GeneralAssumptions!$F$157="Automatic",NORMSDIST((LN($D$63)-AG60)/AG53),(1-AG61*AG7)*AF62),"not target")</f>
        <v>7.3299052820988641E-4</v>
      </c>
      <c r="AH62" s="19">
        <f>IF($B$1&lt;&gt;4,IF(InputDataA_GeneralAssumptions!$F$157="Automatic",NORMSDIST((LN($D$63)-AH60)/AH53),(1-AH61*AH7)*AG62),"not target")</f>
        <v>6.5224382655064785E-4</v>
      </c>
      <c r="AI62" s="19">
        <f>IF($B$1&lt;&gt;4,IF(InputDataA_GeneralAssumptions!$F$157="Automatic",NORMSDIST((LN($D$63)-AI60)/AI53),(1-AI61*AI7)*AH62),"not target")</f>
        <v>5.7924249301011526E-4</v>
      </c>
      <c r="AJ62" s="19">
        <f>IF($B$1&lt;&gt;4,IF(InputDataA_GeneralAssumptions!$F$157="Automatic",NORMSDIST((LN($D$63)-AJ60)/AJ53),(1-AJ61*AJ7)*AI62),"not target")</f>
        <v>5.1339879273931579E-4</v>
      </c>
      <c r="AK62" s="19">
        <f>IF($B$1&lt;&gt;4,IF(InputDataA_GeneralAssumptions!$F$157="Automatic",NORMSDIST((LN($D$63)-AK60)/AK53),(1-AK61*AK7)*AJ62),"not target")</f>
        <v>4.5412025179523144E-4</v>
      </c>
      <c r="AL62" s="19">
        <f>IF($B$1&lt;&gt;4,IF(InputDataA_GeneralAssumptions!$F$157="Automatic",NORMSDIST((LN($D$63)-AL60)/AL53),(1-AL61*AL7)*AK62),"not target")</f>
        <v>4.0087618991314244E-4</v>
      </c>
      <c r="AM62" s="19">
        <f>IF($B$1&lt;&gt;4,IF(InputDataA_GeneralAssumptions!$F$157="Automatic",NORMSDIST((LN($D$63)-AM60)/AM53),(1-AM61*AM7)*AL62),"not target")</f>
        <v>3.5318256917994992E-4</v>
      </c>
      <c r="AN62" s="19">
        <f>IF($B$1&lt;&gt;4,IF(InputDataA_GeneralAssumptions!$F$157="Automatic",NORMSDIST((LN($D$63)-AN60)/AN53),(1-AN61*AN7)*AM62),"not target")</f>
        <v>3.1052271798842726E-4</v>
      </c>
      <c r="AO62" s="19">
        <f>IF($B$1&lt;&gt;4,IF(InputDataA_GeneralAssumptions!$F$157="Automatic",NORMSDIST((LN($D$63)-AO60)/AO53),(1-AO61*AO7)*AN62),"not target")</f>
        <v>2.7245777515622771E-4</v>
      </c>
      <c r="AP62" s="19">
        <f>IF($B$1&lt;&gt;4,IF(InputDataA_GeneralAssumptions!$F$157="Automatic",NORMSDIST((LN($D$63)-AP60)/AP53),(1-AP61*AP7)*AO62),"not target")</f>
        <v>2.3858389562254293E-4</v>
      </c>
      <c r="AQ62" s="19">
        <f>IF($B$1&lt;&gt;4,IF(InputDataA_GeneralAssumptions!$F$157="Automatic",NORMSDIST((LN($D$63)-AQ60)/AQ53),(1-AQ61*AQ7)*AP62),"not target")</f>
        <v>2.0850245377805802E-4</v>
      </c>
      <c r="AR62" s="19">
        <f>IF($B$1&lt;&gt;4,IF(InputDataA_GeneralAssumptions!$F$157="Automatic",NORMSDIST((LN($D$63)-AR60)/AR53),(1-AR61*AR7)*AQ62),"not target")</f>
        <v>1.8184465880669755E-4</v>
      </c>
      <c r="AS62" s="19">
        <f>IF($B$1&lt;&gt;4,IF(InputDataA_GeneralAssumptions!$F$157="Automatic",NORMSDIST((LN($D$63)-AS60)/AS53),(1-AS61*AS7)*AR62),"not target")</f>
        <v>1.5828556491039427E-4</v>
      </c>
      <c r="AT62" s="19">
        <f>IF($B$1&lt;&gt;4,IF(InputDataA_GeneralAssumptions!$F$157="Automatic",NORMSDIST((LN($D$63)-AT60)/AT53),(1-AT61*AT7)*AS62),"not target")</f>
        <v>1.3750805694156201E-4</v>
      </c>
      <c r="AU62" s="19">
        <f>IF($B$1&lt;&gt;4,IF(InputDataA_GeneralAssumptions!$F$157="Automatic",NORMSDIST((LN($D$63)-AU60)/AU53),(1-AU61*AU7)*AT62),"not target")</f>
        <v>1.1922886057833245E-4</v>
      </c>
      <c r="AV62" s="19">
        <f>IF($B$1&lt;&gt;4,IF(InputDataA_GeneralAssumptions!$F$157="Automatic",NORMSDIST((LN($D$63)-AV60)/AV53),(1-AV61*AV7)*AU62),"not target")</f>
        <v>1.0316813834092196E-4</v>
      </c>
      <c r="AW62" s="19">
        <f>IF($B$1&lt;&gt;4,IF(InputDataA_GeneralAssumptions!$F$157="Automatic",NORMSDIST((LN($D$63)-AW60)/AW53),(1-AW61*AW7)*AV62),"not target")</f>
        <v>8.9086022559808683E-5</v>
      </c>
      <c r="AX62" s="19">
        <f>IF($B$1&lt;&gt;4,IF(InputDataA_GeneralAssumptions!$F$157="Automatic",NORMSDIST((LN($D$63)-AX60)/AX53),(1-AX61*AX7)*AW62),"not target")</f>
        <v>7.6766872326749019E-5</v>
      </c>
      <c r="AY62" s="19">
        <f>IF($B$1&lt;&gt;4,IF(InputDataA_GeneralAssumptions!$F$157="Automatic",NORMSDIST((LN($D$63)-AY60)/AY53),(1-AY61*AY7)*AX62),"not target")</f>
        <v>6.6007124062163991E-5</v>
      </c>
      <c r="AZ62" s="19">
        <f>IF($B$1&lt;&gt;4,IF(InputDataA_GeneralAssumptions!$F$157="Automatic",NORMSDIST((LN($D$63)-AZ60)/AZ53),(1-AZ61*AZ7)*AY62),"not target")</f>
        <v>5.6633159022516887E-5</v>
      </c>
      <c r="BA62" s="19">
        <f>IF($B$1&lt;&gt;4,IF(InputDataA_GeneralAssumptions!$F$157="Automatic",NORMSDIST((LN($D$63)-BA60)/BA53),(1-BA61*BA7)*AZ62),"not target")</f>
        <v>4.8486516197061986E-5</v>
      </c>
      <c r="BB62" s="19">
        <f>IF($B$1&lt;&gt;4,IF(InputDataA_GeneralAssumptions!$F$157="Automatic",NORMSDIST((LN($D$63)-BB60)/BB53),(1-BB61*BB7)*BA62),"not target")</f>
        <v>4.1423232717574615E-5</v>
      </c>
      <c r="BC62" s="19">
        <f>IF($B$1&lt;&gt;4,IF(InputDataA_GeneralAssumptions!$F$157="Automatic",NORMSDIST((LN($D$63)-BC60)/BC53),(1-BC61*BC7)*BB62),"not target")</f>
        <v>3.531364299024972E-5</v>
      </c>
      <c r="BD62" s="19">
        <f>IF($B$1&lt;&gt;4,IF(InputDataA_GeneralAssumptions!$F$157="Automatic",NORMSDIST((LN($D$63)-BD60)/BD53),(1-BD61*BD7)*BC62),"not target")</f>
        <v>3.0039542501499129E-5</v>
      </c>
      <c r="BE62" s="19">
        <f>IF($B$1&lt;&gt;4,IF(InputDataA_GeneralAssumptions!$F$157="Automatic",NORMSDIST((LN($D$63)-BE60)/BE53),(1-BE61*BE7)*BD62),"not target")</f>
        <v>2.5494882365895651E-5</v>
      </c>
      <c r="BF62" s="19">
        <f>IF($B$1&lt;&gt;4,IF(InputDataA_GeneralAssumptions!$F$157="Automatic",NORMSDIST((LN($D$63)-BF60)/BF53),(1-BF61*BF7)*BE62),"not target")</f>
        <v>2.1591408732977816E-5</v>
      </c>
      <c r="BG62" s="19">
        <f>IF($B$1&lt;&gt;4,IF(InputDataA_GeneralAssumptions!$F$157="Automatic",NORMSDIST((LN($D$63)-BG60)/BG53),(1-BG61*BG7)*BF62),"not target")</f>
        <v>1.8249355026646971E-5</v>
      </c>
      <c r="BH62" s="19">
        <f>IF($B$1&lt;&gt;4,IF(InputDataA_GeneralAssumptions!$F$157="Automatic",NORMSDIST((LN($D$63)-BH60)/BH53),(1-BH61*BH7)*BG62),"not target")</f>
        <v>1.5391705291770091E-5</v>
      </c>
      <c r="BI62" s="19">
        <f>IF($B$1&lt;&gt;4,IF(InputDataA_GeneralAssumptions!$F$157="Automatic",NORMSDIST((LN($D$63)-BI60)/BI53),(1-BI61*BI7)*BH62),"not target")</f>
        <v>1.2954140270086457E-5</v>
      </c>
      <c r="BJ62" s="19">
        <f>IF($B$1&lt;&gt;4,IF(InputDataA_GeneralAssumptions!$F$157="Automatic",NORMSDIST((LN($D$63)-BJ60)/BJ53),(1-BJ61*BJ7)*BI62),"not target")</f>
        <v>1.0878774073767536E-5</v>
      </c>
      <c r="BK62" s="19">
        <f>IF($B$1&lt;&gt;4,IF(InputDataA_GeneralAssumptions!$F$157="Automatic",NORMSDIST((LN($D$63)-BK60)/BK53),(1-BK61*BK7)*BJ62),"not target")</f>
        <v>9.1149744824281747E-6</v>
      </c>
      <c r="BL62" s="19">
        <f>IF($B$1&lt;&gt;4,IF(InputDataA_GeneralAssumptions!$F$157="Automatic",NORMSDIST((LN($D$63)-BL60)/BL53),(1-BL61*BL7)*BK62),"not target")</f>
        <v>7.6204924910015603E-6</v>
      </c>
      <c r="BM62" s="19">
        <f>IF($B$1&lt;&gt;4,IF(InputDataA_GeneralAssumptions!$F$157="Automatic",NORMSDIST((LN($D$63)-BM60)/BM53),(1-BM61*BM7)*BL62),"not target")</f>
        <v>6.3572366231593568E-6</v>
      </c>
      <c r="BN62" s="19">
        <f>IF($B$1&lt;&gt;4,IF(InputDataA_GeneralAssumptions!$F$157="Automatic",NORMSDIST((LN($D$63)-BN60)/BN53),(1-BN61*BN7)*BM62),"not target")</f>
        <v>5.2919422926544971E-6</v>
      </c>
      <c r="BO62" s="19">
        <f>IF($B$1&lt;&gt;4,IF(InputDataA_GeneralAssumptions!$F$157="Automatic",NORMSDIST((LN($D$63)-BO60)/BO53),(1-BO61*BO7)*BN62),"not target")</f>
        <v>4.3953460418862554E-6</v>
      </c>
      <c r="BP62" s="19">
        <f>IF($B$1&lt;&gt;4,IF(InputDataA_GeneralAssumptions!$F$157="Automatic",NORMSDIST((LN($D$63)-BP60)/BP53),(1-BP61*BP7)*BO62),"not target")</f>
        <v>3.6428572975733921E-6</v>
      </c>
      <c r="BQ62" s="19">
        <f>IF($B$1&lt;&gt;4,IF(InputDataA_GeneralAssumptions!$F$157="Automatic",NORMSDIST((LN($D$63)-BQ60)/BQ53),(1-BQ61*BQ7)*BP62),"not target")</f>
        <v>3.0126532215187772E-6</v>
      </c>
      <c r="BR62" s="19">
        <f>IF($B$1&lt;&gt;4,IF(InputDataA_GeneralAssumptions!$F$157="Automatic",NORMSDIST((LN($D$63)-BR60)/BR53),(1-BR61*BR7)*BQ62),"not target")</f>
        <v>2.4859315772823257E-6</v>
      </c>
      <c r="BS62" s="19">
        <f>IF($B$1&lt;&gt;4,IF(InputDataA_GeneralAssumptions!$F$157="Automatic",NORMSDIST((LN($D$63)-BS60)/BS53),(1-BS61*BS7)*BR62),"not target")</f>
        <v>2.0470079699002157E-6</v>
      </c>
      <c r="BT62" s="19">
        <f>IF($B$1&lt;&gt;4,IF(InputDataA_GeneralAssumptions!$F$157="Automatic",NORMSDIST((LN($D$63)-BT60)/BT53),(1-BT61*BT7)*BS62),"not target")</f>
        <v>1.6821594070667204E-6</v>
      </c>
      <c r="BU62" s="19">
        <f>IF($B$1&lt;&gt;4,IF(InputDataA_GeneralAssumptions!$F$157="Automatic",NORMSDIST((LN($D$63)-BU60)/BU53),(1-BU61*BU7)*BT62),"not target")</f>
        <v>1.3794052807355867E-6</v>
      </c>
      <c r="BV62" s="19">
        <f>IF($B$1&lt;&gt;4,IF(InputDataA_GeneralAssumptions!$F$157="Automatic",NORMSDIST((LN($D$63)-BV60)/BV53),(1-BV61*BV7)*BU62),"not target")</f>
        <v>1.1288215023980525E-6</v>
      </c>
      <c r="BW62" s="19">
        <f>IF($B$1&lt;&gt;4,IF(InputDataA_GeneralAssumptions!$F$157="Automatic",NORMSDIST((LN($D$63)-BW60)/BW53),(1-BW61*BW7)*BV62),"not target")</f>
        <v>9.2193174693622454E-7</v>
      </c>
      <c r="BX62" s="19">
        <f>IF($B$1&lt;&gt;4,IF(InputDataA_GeneralAssumptions!$F$157="Automatic",NORMSDIST((LN($D$63)-BX60)/BX53),(1-BX61*BX7)*BW62),"not target")</f>
        <v>7.5139205948658042E-7</v>
      </c>
      <c r="BY62" s="19">
        <f>IF($B$1&lt;&gt;4,IF(InputDataA_GeneralAssumptions!$F$157="Automatic",NORMSDIST((LN($D$63)-BY60)/BY53),(1-BY61*BY7)*BX62),"not target")</f>
        <v>6.1116397620013488E-7</v>
      </c>
      <c r="BZ62" s="19">
        <f>IF($B$1&lt;&gt;4,IF(InputDataA_GeneralAssumptions!$F$157="Automatic",NORMSDIST((LN($D$63)-BZ60)/BZ53),(1-BZ61*BZ7)*BY62),"not target")</f>
        <v>4.9615166395241888E-7</v>
      </c>
      <c r="CA62" s="19">
        <f>IF($B$1&lt;&gt;4,IF(InputDataA_GeneralAssumptions!$F$157="Automatic",NORMSDIST((LN($D$63)-CA60)/CA53),(1-CA61*CA7)*BZ62),"not target")</f>
        <v>4.019837281804254E-7</v>
      </c>
      <c r="CB62" s="19">
        <f>IF($B$1&lt;&gt;4,IF(InputDataA_GeneralAssumptions!$F$157="Automatic",NORMSDIST((LN($D$63)-CB60)/CB53),(1-CB61*CB7)*CA62),"not target")</f>
        <v>3.2503220217673235E-7</v>
      </c>
      <c r="CC62" s="19">
        <f>IF($B$1&lt;&gt;4,IF(InputDataA_GeneralAssumptions!$F$157="Automatic",NORMSDIST((LN($D$63)-CC60)/CC53),(1-CC61*CC7)*CB62),"not target")</f>
        <v>2.6230133508183994E-7</v>
      </c>
      <c r="CD62" s="19">
        <f>IF($B$1&lt;&gt;4,IF(InputDataA_GeneralAssumptions!$F$157="Automatic",NORMSDIST((LN($D$63)-CD60)/CD53),(1-CD61*CD7)*CC62),"not target")</f>
        <v>2.1127688079425113E-7</v>
      </c>
      <c r="CE62" s="19" t="e">
        <f>IF($B$1&lt;&gt;4,IF(InputDataA_GeneralAssumptions!$F$157="Automatic",NORMSDIST((LN($D$63)-CE60)/CE53),(1-CE61*CE7)*CD62),"not target")</f>
        <v>#VALUE!</v>
      </c>
    </row>
    <row r="63" spans="1:83">
      <c r="A63"/>
      <c r="C63" s="489" t="s">
        <v>976</v>
      </c>
      <c r="D63" s="230">
        <v>1</v>
      </c>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row>
    <row r="64" spans="1:83">
      <c r="B64" s="1"/>
      <c r="C64" s="233" t="s">
        <v>706</v>
      </c>
    </row>
    <row r="65" spans="2:83">
      <c r="B65" s="1"/>
      <c r="C65" s="170" t="s">
        <v>704</v>
      </c>
      <c r="D65" s="38" t="s">
        <v>705</v>
      </c>
      <c r="E65" s="19">
        <f>IF($B$1=4,IF(InputDataA_GeneralAssumptions!$F$157="Automatic",(1/E53)*NORMDIST((LN($D$63)-E56)/E53,0,1,FALSE),E57*E17),IF(InputDataA_GeneralAssumptions!$F$157="Automatic",(1/E53)*NORMDIST((LN($D$63)-E60)/E53,0,1,FALSE),E61*E62))</f>
        <v>3.4055711730430975E-2</v>
      </c>
      <c r="F65" s="19">
        <f>IF($B$1=4,IF(InputDataA_GeneralAssumptions!$F$157="Automatic",(1/F53)*NORMDIST((LN($D$63)-F56)/F53,0,1,FALSE),F57*F17),IF(InputDataA_GeneralAssumptions!$F$157="Automatic",(1/F53)*NORMDIST((LN($D$63)-F60)/F53,0,1,FALSE),F61*F62))</f>
        <v>3.1879423022560575E-2</v>
      </c>
      <c r="G65" s="19">
        <f>IF($B$1=4,IF(InputDataA_GeneralAssumptions!$F$157="Automatic",(1/G53)*NORMDIST((LN($D$63)-G56)/G53,0,1,FALSE),G57*G17),IF(InputDataA_GeneralAssumptions!$F$157="Automatic",(1/G53)*NORMDIST((LN($D$63)-G60)/G53,0,1,FALSE),G61*G62))</f>
        <v>2.9806530254092779E-2</v>
      </c>
      <c r="H65" s="19">
        <f>IF($B$1=4,IF(InputDataA_GeneralAssumptions!$F$157="Automatic",(1/H53)*NORMDIST((LN($D$63)-H56)/H53,0,1,FALSE),H57*H17),IF(InputDataA_GeneralAssumptions!$F$157="Automatic",(1/H53)*NORMDIST((LN($D$63)-H60)/H53,0,1,FALSE),H61*H62))</f>
        <v>2.7836085783502287E-2</v>
      </c>
      <c r="I65" s="19">
        <f>IF($B$1=4,IF(InputDataA_GeneralAssumptions!$F$157="Automatic",(1/I53)*NORMDIST((LN($D$63)-I56)/I53,0,1,FALSE),I57*I17),IF(InputDataA_GeneralAssumptions!$F$157="Automatic",(1/I53)*NORMDIST((LN($D$63)-I60)/I53,0,1,FALSE),I61*I62))</f>
        <v>2.5965845823020341E-2</v>
      </c>
      <c r="J65" s="19">
        <f>IF($B$1=4,IF(InputDataA_GeneralAssumptions!$F$157="Automatic",(1/J53)*NORMDIST((LN($D$63)-J56)/J53,0,1,FALSE),J57*J17),IF(InputDataA_GeneralAssumptions!$F$157="Automatic",(1/J53)*NORMDIST((LN($D$63)-J60)/J53,0,1,FALSE),J61*J62))</f>
        <v>2.4192350983098784E-2</v>
      </c>
      <c r="K65" s="19">
        <f>IF($B$1=4,IF(InputDataA_GeneralAssumptions!$F$157="Automatic",(1/K53)*NORMDIST((LN($D$63)-K56)/K53,0,1,FALSE),K57*K17),IF(InputDataA_GeneralAssumptions!$F$157="Automatic",(1/K53)*NORMDIST((LN($D$63)-K60)/K53,0,1,FALSE),K61*K62))</f>
        <v>2.2512369905003347E-2</v>
      </c>
      <c r="L65" s="19">
        <f>IF($B$1=4,IF(InputDataA_GeneralAssumptions!$F$157="Automatic",(1/L53)*NORMDIST((LN($D$63)-L56)/L53,0,1,FALSE),L57*L17),IF(InputDataA_GeneralAssumptions!$F$157="Automatic",(1/L53)*NORMDIST((LN($D$63)-L60)/L53,0,1,FALSE),L61*L62))</f>
        <v>2.0923426257736893E-2</v>
      </c>
      <c r="M65" s="19">
        <f>IF($B$1=4,IF(InputDataA_GeneralAssumptions!$F$157="Automatic",(1/M53)*NORMDIST((LN($D$63)-M56)/M53,0,1,FALSE),M57*M17),IF(InputDataA_GeneralAssumptions!$F$157="Automatic",(1/M53)*NORMDIST((LN($D$63)-M60)/M53,0,1,FALSE),M61*M62))</f>
        <v>1.9421628293209946E-2</v>
      </c>
      <c r="N65" s="19">
        <f>IF($B$1=4,IF(InputDataA_GeneralAssumptions!$F$157="Automatic",(1/N53)*NORMDIST((LN($D$63)-N56)/N53,0,1,FALSE),N57*N17),IF(InputDataA_GeneralAssumptions!$F$157="Automatic",(1/N53)*NORMDIST((LN($D$63)-N60)/N53,0,1,FALSE),N61*N62))</f>
        <v>1.8005272384179736E-2</v>
      </c>
      <c r="O65" s="19">
        <f>IF($B$1=4,IF(InputDataA_GeneralAssumptions!$F$157="Automatic",(1/O53)*NORMDIST((LN($D$63)-O56)/O53,0,1,FALSE),O57*O17),IF(InputDataA_GeneralAssumptions!$F$157="Automatic",(1/O53)*NORMDIST((LN($D$63)-O60)/O53,0,1,FALSE),O61*O62))</f>
        <v>1.667223743057214E-2</v>
      </c>
      <c r="P65" s="19">
        <f>IF($B$1=4,IF(InputDataA_GeneralAssumptions!$F$157="Automatic",(1/P53)*NORMDIST((LN($D$63)-P56)/P53,0,1,FALSE),P57*P17),IF(InputDataA_GeneralAssumptions!$F$157="Automatic",(1/P53)*NORMDIST((LN($D$63)-P60)/P53,0,1,FALSE),P61*P62))</f>
        <v>1.5418540268269602E-2</v>
      </c>
      <c r="Q65" s="19">
        <f>IF($B$1=4,IF(InputDataA_GeneralAssumptions!$F$157="Automatic",(1/Q53)*NORMDIST((LN($D$63)-Q56)/Q53,0,1,FALSE),Q57*Q17),IF(InputDataA_GeneralAssumptions!$F$157="Automatic",(1/Q53)*NORMDIST((LN($D$63)-Q60)/Q53,0,1,FALSE),Q61*Q62))</f>
        <v>1.4240553311968017E-2</v>
      </c>
      <c r="R65" s="19">
        <f>IF($B$1=4,IF(InputDataA_GeneralAssumptions!$F$157="Automatic",(1/R53)*NORMDIST((LN($D$63)-R56)/R53,0,1,FALSE),R57*R17),IF(InputDataA_GeneralAssumptions!$F$157="Automatic",(1/R53)*NORMDIST((LN($D$63)-R60)/R53,0,1,FALSE),R61*R62))</f>
        <v>1.3134753324650144E-2</v>
      </c>
      <c r="S65" s="19">
        <f>IF($B$1=4,IF(InputDataA_GeneralAssumptions!$F$157="Automatic",(1/S53)*NORMDIST((LN($D$63)-S56)/S53,0,1,FALSE),S57*S17),IF(InputDataA_GeneralAssumptions!$F$157="Automatic",(1/S53)*NORMDIST((LN($D$63)-S60)/S53,0,1,FALSE),S61*S62))</f>
        <v>1.2098629930533669E-2</v>
      </c>
      <c r="T65" s="19">
        <f>IF($B$1=4,IF(InputDataA_GeneralAssumptions!$F$157="Automatic",(1/T53)*NORMDIST((LN($D$63)-T56)/T53,0,1,FALSE),T57*T17),IF(InputDataA_GeneralAssumptions!$F$157="Automatic",(1/T53)*NORMDIST((LN($D$63)-T60)/T53,0,1,FALSE),T61*T62))</f>
        <v>1.1128144046836642E-2</v>
      </c>
      <c r="U65" s="19">
        <f>IF($B$1=4,IF(InputDataA_GeneralAssumptions!$F$157="Automatic",(1/U53)*NORMDIST((LN($D$63)-U56)/U53,0,1,FALSE),U57*U17),IF(InputDataA_GeneralAssumptions!$F$157="Automatic",(1/U53)*NORMDIST((LN($D$63)-U60)/U53,0,1,FALSE),U61*U62))</f>
        <v>1.0219413510886956E-2</v>
      </c>
      <c r="V65" s="19">
        <f>IF($B$1=4,IF(InputDataA_GeneralAssumptions!$F$157="Automatic",(1/V53)*NORMDIST((LN($D$63)-V56)/V53,0,1,FALSE),V57*V17),IF(InputDataA_GeneralAssumptions!$F$157="Automatic",(1/V53)*NORMDIST((LN($D$63)-V60)/V53,0,1,FALSE),V61*V62))</f>
        <v>9.3704188899199469E-3</v>
      </c>
      <c r="W65" s="19">
        <f>IF($B$1=4,IF(InputDataA_GeneralAssumptions!$F$157="Automatic",(1/W53)*NORMDIST((LN($D$63)-W56)/W53,0,1,FALSE),W57*W17),IF(InputDataA_GeneralAssumptions!$F$157="Automatic",(1/W53)*NORMDIST((LN($D$63)-W60)/W53,0,1,FALSE),W61*W62))</f>
        <v>8.578578359201592E-3</v>
      </c>
      <c r="X65" s="19">
        <f>IF($B$1=4,IF(InputDataA_GeneralAssumptions!$F$157="Automatic",(1/X53)*NORMDIST((LN($D$63)-X56)/X53,0,1,FALSE),X57*X17),IF(InputDataA_GeneralAssumptions!$F$157="Automatic",(1/X53)*NORMDIST((LN($D$63)-X60)/X53,0,1,FALSE),X61*X62))</f>
        <v>7.8406970188715716E-3</v>
      </c>
      <c r="Y65" s="19">
        <f>IF($B$1=4,IF(InputDataA_GeneralAssumptions!$F$157="Automatic",(1/Y53)*NORMDIST((LN($D$63)-Y56)/Y53,0,1,FALSE),Y57*Y17),IF(InputDataA_GeneralAssumptions!$F$157="Automatic",(1/Y53)*NORMDIST((LN($D$63)-Y60)/Y53,0,1,FALSE),Y61*Y62))</f>
        <v>7.1547614461988165E-3</v>
      </c>
      <c r="Z65" s="19">
        <f>IF($B$1=4,IF(InputDataA_GeneralAssumptions!$F$157="Automatic",(1/Z53)*NORMDIST((LN($D$63)-Z56)/Z53,0,1,FALSE),Z57*Z17),IF(InputDataA_GeneralAssumptions!$F$157="Automatic",(1/Z53)*NORMDIST((LN($D$63)-Z60)/Z53,0,1,FALSE),Z61*Z62))</f>
        <v>6.5183009822277291E-3</v>
      </c>
      <c r="AA65" s="19">
        <f>IF($B$1=4,IF(InputDataA_GeneralAssumptions!$F$157="Automatic",(1/AA53)*NORMDIST((LN($D$63)-AA56)/AA53,0,1,FALSE),AA57*AA17),IF(InputDataA_GeneralAssumptions!$F$157="Automatic",(1/AA53)*NORMDIST((LN($D$63)-AA60)/AA53,0,1,FALSE),AA61*AA62))</f>
        <v>5.9283518325699202E-3</v>
      </c>
      <c r="AB65" s="19">
        <f>IF($B$1=4,IF(InputDataA_GeneralAssumptions!$F$157="Automatic",(1/AB53)*NORMDIST((LN($D$63)-AB56)/AB53,0,1,FALSE),AB57*AB17),IF(InputDataA_GeneralAssumptions!$F$157="Automatic",(1/AB53)*NORMDIST((LN($D$63)-AB60)/AB53,0,1,FALSE),AB61*AB62))</f>
        <v>5.382620803359532E-3</v>
      </c>
      <c r="AC65" s="19">
        <f>IF($B$1=4,IF(InputDataA_GeneralAssumptions!$F$157="Automatic",(1/AC53)*NORMDIST((LN($D$63)-AC56)/AC53,0,1,FALSE),AC57*AC17),IF(InputDataA_GeneralAssumptions!$F$157="Automatic",(1/AC53)*NORMDIST((LN($D$63)-AC60)/AC53,0,1,FALSE),AC61*AC62))</f>
        <v>4.8790053281212078E-3</v>
      </c>
      <c r="AD65" s="19">
        <f>IF($B$1=4,IF(InputDataA_GeneralAssumptions!$F$157="Automatic",(1/AD53)*NORMDIST((LN($D$63)-AD56)/AD53,0,1,FALSE),AD57*AD17),IF(InputDataA_GeneralAssumptions!$F$157="Automatic",(1/AD53)*NORMDIST((LN($D$63)-AD60)/AD53,0,1,FALSE),AD61*AD62))</f>
        <v>4.4146660153829191E-3</v>
      </c>
      <c r="AE65" s="19">
        <f>IF($B$1=4,IF(InputDataA_GeneralAssumptions!$F$157="Automatic",(1/AE53)*NORMDIST((LN($D$63)-AE56)/AE53,0,1,FALSE),AE57*AE17),IF(InputDataA_GeneralAssumptions!$F$157="Automatic",(1/AE53)*NORMDIST((LN($D$63)-AE60)/AE53,0,1,FALSE),AE61*AE62))</f>
        <v>3.9868849172598874E-3</v>
      </c>
      <c r="AF65" s="19">
        <f>IF($B$1=4,IF(InputDataA_GeneralAssumptions!$F$157="Automatic",(1/AF53)*NORMDIST((LN($D$63)-AF56)/AF53,0,1,FALSE),AF57*AF17),IF(InputDataA_GeneralAssumptions!$F$157="Automatic",(1/AF53)*NORMDIST((LN($D$63)-AF60)/AF53,0,1,FALSE),AF61*AF62))</f>
        <v>3.5938049637149997E-3</v>
      </c>
      <c r="AG65" s="19">
        <f>IF($B$1=4,IF(InputDataA_GeneralAssumptions!$F$157="Automatic",(1/AG53)*NORMDIST((LN($D$63)-AG56)/AG53,0,1,FALSE),AG57*AG17),IF(InputDataA_GeneralAssumptions!$F$157="Automatic",(1/AG53)*NORMDIST((LN($D$63)-AG60)/AG53,0,1,FALSE),AG61*AG62))</f>
        <v>3.2332875266916448E-3</v>
      </c>
      <c r="AH65" s="19">
        <f>IF($B$1=4,IF(InputDataA_GeneralAssumptions!$F$157="Automatic",(1/AH53)*NORMDIST((LN($D$63)-AH56)/AH53,0,1,FALSE),AH57*AH17),IF(InputDataA_GeneralAssumptions!$F$157="Automatic",(1/AH53)*NORMDIST((LN($D$63)-AH60)/AH53,0,1,FALSE),AH61*AH62))</f>
        <v>2.9033420327098463E-3</v>
      </c>
      <c r="AI65" s="19">
        <f>IF($B$1=4,IF(InputDataA_GeneralAssumptions!$F$157="Automatic",(1/AI53)*NORMDIST((LN($D$63)-AI56)/AI53,0,1,FALSE),AI57*AI17),IF(InputDataA_GeneralAssumptions!$F$157="Automatic",(1/AI53)*NORMDIST((LN($D$63)-AI60)/AI53,0,1,FALSE),AI61*AI62))</f>
        <v>2.6018945784377057E-3</v>
      </c>
      <c r="AJ65" s="19">
        <f>IF($B$1=4,IF(InputDataA_GeneralAssumptions!$F$157="Automatic",(1/AJ53)*NORMDIST((LN($D$63)-AJ56)/AJ53,0,1,FALSE),AJ57*AJ17),IF(InputDataA_GeneralAssumptions!$F$157="Automatic",(1/AJ53)*NORMDIST((LN($D$63)-AJ60)/AJ53,0,1,FALSE),AJ61*AJ62))</f>
        <v>2.3271398145801579E-3</v>
      </c>
      <c r="AK65" s="19">
        <f>IF($B$1=4,IF(InputDataA_GeneralAssumptions!$F$157="Automatic",(1/AK53)*NORMDIST((LN($D$63)-AK56)/AK53,0,1,FALSE),AK57*AK17),IF(InputDataA_GeneralAssumptions!$F$157="Automatic",(1/AK53)*NORMDIST((LN($D$63)-AK60)/AK53,0,1,FALSE),AK61*AK62))</f>
        <v>2.0771829354200486E-3</v>
      </c>
      <c r="AL65" s="19">
        <f>IF($B$1=4,IF(InputDataA_GeneralAssumptions!$F$157="Automatic",(1/AL53)*NORMDIST((LN($D$63)-AL56)/AL53,0,1,FALSE),AL57*AL17),IF(InputDataA_GeneralAssumptions!$F$157="Automatic",(1/AL53)*NORMDIST((LN($D$63)-AL60)/AL53,0,1,FALSE),AL61*AL62))</f>
        <v>1.8503209816749507E-3</v>
      </c>
      <c r="AM65" s="19">
        <f>IF($B$1=4,IF(InputDataA_GeneralAssumptions!$F$157="Automatic",(1/AM53)*NORMDIST((LN($D$63)-AM56)/AM53,0,1,FALSE),AM57*AM17),IF(InputDataA_GeneralAssumptions!$F$157="Automatic",(1/AM53)*NORMDIST((LN($D$63)-AM60)/AM53,0,1,FALSE),AM61*AM62))</f>
        <v>1.6449883782226752E-3</v>
      </c>
      <c r="AN65" s="19">
        <f>IF($B$1=4,IF(InputDataA_GeneralAssumptions!$F$157="Automatic",(1/AN53)*NORMDIST((LN($D$63)-AN56)/AN53,0,1,FALSE),AN57*AN17),IF(InputDataA_GeneralAssumptions!$F$157="Automatic",(1/AN53)*NORMDIST((LN($D$63)-AN60)/AN53,0,1,FALSE),AN61*AN62))</f>
        <v>1.4594182459715789E-3</v>
      </c>
      <c r="AO65" s="19">
        <f>IF($B$1=4,IF(InputDataA_GeneralAssumptions!$F$157="Automatic",(1/AO53)*NORMDIST((LN($D$63)-AO56)/AO53,0,1,FALSE),AO57*AO17),IF(InputDataA_GeneralAssumptions!$F$157="Automatic",(1/AO53)*NORMDIST((LN($D$63)-AO60)/AO53,0,1,FALSE),AO61*AO62))</f>
        <v>1.2921206155017354E-3</v>
      </c>
      <c r="AP65" s="19">
        <f>IF($B$1=4,IF(InputDataA_GeneralAssumptions!$F$157="Automatic",(1/AP53)*NORMDIST((LN($D$63)-AP56)/AP53,0,1,FALSE),AP57*AP17),IF(InputDataA_GeneralAssumptions!$F$157="Automatic",(1/AP53)*NORMDIST((LN($D$63)-AP60)/AP53,0,1,FALSE),AP61*AP62))</f>
        <v>1.1417066559784232E-3</v>
      </c>
      <c r="AQ65" s="19">
        <f>IF($B$1=4,IF(InputDataA_GeneralAssumptions!$F$157="Automatic",(1/AQ53)*NORMDIST((LN($D$63)-AQ56)/AQ53,0,1,FALSE),AQ57*AQ17),IF(InputDataA_GeneralAssumptions!$F$157="Automatic",(1/AQ53)*NORMDIST((LN($D$63)-AQ60)/AQ53,0,1,FALSE),AQ61*AQ62))</f>
        <v>1.0067601074821269E-3</v>
      </c>
      <c r="AR65" s="19">
        <f>IF($B$1=4,IF(InputDataA_GeneralAssumptions!$F$157="Automatic",(1/AR53)*NORMDIST((LN($D$63)-AR56)/AR53,0,1,FALSE),AR57*AR17),IF(InputDataA_GeneralAssumptions!$F$157="Automatic",(1/AR53)*NORMDIST((LN($D$63)-AR60)/AR53,0,1,FALSE),AR61*AR62))</f>
        <v>8.8594851636120467E-4</v>
      </c>
      <c r="AS65" s="19">
        <f>IF($B$1=4,IF(InputDataA_GeneralAssumptions!$F$157="Automatic",(1/AS53)*NORMDIST((LN($D$63)-AS56)/AS53,0,1,FALSE),AS57*AS17),IF(InputDataA_GeneralAssumptions!$F$157="Automatic",(1/AS53)*NORMDIST((LN($D$63)-AS60)/AS53,0,1,FALSE),AS61*AS62))</f>
        <v>7.7809255791560247E-4</v>
      </c>
      <c r="AT65" s="19">
        <f>IF($B$1=4,IF(InputDataA_GeneralAssumptions!$F$157="Automatic",(1/AT53)*NORMDIST((LN($D$63)-AT56)/AT53,0,1,FALSE),AT57*AT17),IF(InputDataA_GeneralAssumptions!$F$157="Automatic",(1/AT53)*NORMDIST((LN($D$63)-AT60)/AT53,0,1,FALSE),AT61*AT62))</f>
        <v>6.8200689562409602E-4</v>
      </c>
      <c r="AU65" s="19">
        <f>IF($B$1=4,IF(InputDataA_GeneralAssumptions!$F$157="Automatic",(1/AU53)*NORMDIST((LN($D$63)-AU56)/AU53,0,1,FALSE),AU57*AU17),IF(InputDataA_GeneralAssumptions!$F$157="Automatic",(1/AU53)*NORMDIST((LN($D$63)-AU60)/AU53,0,1,FALSE),AU61*AU62))</f>
        <v>5.9662234609397238E-4</v>
      </c>
      <c r="AV65" s="19">
        <f>IF($B$1=4,IF(InputDataA_GeneralAssumptions!$F$157="Automatic",(1/AV53)*NORMDIST((LN($D$63)-AV56)/AV53,0,1,FALSE),AV57*AV17),IF(InputDataA_GeneralAssumptions!$F$157="Automatic",(1/AV53)*NORMDIST((LN($D$63)-AV60)/AV53,0,1,FALSE),AV61*AV62))</f>
        <v>5.2084793832122384E-4</v>
      </c>
      <c r="AW65" s="19">
        <f>IF($B$1=4,IF(InputDataA_GeneralAssumptions!$F$157="Automatic",(1/AW53)*NORMDIST((LN($D$63)-AW56)/AW53,0,1,FALSE),AW57*AW17),IF(InputDataA_GeneralAssumptions!$F$157="Automatic",(1/AW53)*NORMDIST((LN($D$63)-AW60)/AW53,0,1,FALSE),AW61*AW62))</f>
        <v>4.5374510622697435E-4</v>
      </c>
      <c r="AX65" s="19">
        <f>IF($B$1=4,IF(InputDataA_GeneralAssumptions!$F$157="Automatic",(1/AX53)*NORMDIST((LN($D$63)-AX56)/AX53,0,1,FALSE),AX57*AX17),IF(InputDataA_GeneralAssumptions!$F$157="Automatic",(1/AX53)*NORMDIST((LN($D$63)-AX60)/AX53,0,1,FALSE),AX61*AX62))</f>
        <v>3.9445950452260089E-4</v>
      </c>
      <c r="AY65" s="19">
        <f>IF($B$1=4,IF(InputDataA_GeneralAssumptions!$F$157="Automatic",(1/AY53)*NORMDIST((LN($D$63)-AY56)/AY53,0,1,FALSE),AY57*AY17),IF(InputDataA_GeneralAssumptions!$F$157="Automatic",(1/AY53)*NORMDIST((LN($D$63)-AY60)/AY53,0,1,FALSE),AY61*AY62))</f>
        <v>3.4216606340518294E-4</v>
      </c>
      <c r="AZ65" s="19">
        <f>IF($B$1=4,IF(InputDataA_GeneralAssumptions!$F$157="Automatic",(1/AZ53)*NORMDIST((LN($D$63)-AZ56)/AZ53,0,1,FALSE),AZ57*AZ17),IF(InputDataA_GeneralAssumptions!$F$157="Automatic",(1/AZ53)*NORMDIST((LN($D$63)-AZ60)/AZ53,0,1,FALSE),AZ61*AZ62))</f>
        <v>2.9615874087252585E-4</v>
      </c>
      <c r="BA65" s="19">
        <f>IF($B$1=4,IF(InputDataA_GeneralAssumptions!$F$157="Automatic",(1/BA53)*NORMDIST((LN($D$63)-BA56)/BA53,0,1,FALSE),BA57*BA17),IF(InputDataA_GeneralAssumptions!$F$157="Automatic",(1/BA53)*NORMDIST((LN($D$63)-BA60)/BA53,0,1,FALSE),BA61*BA62))</f>
        <v>2.5578289376047776E-4</v>
      </c>
      <c r="BB65" s="19">
        <f>IF($B$1=4,IF(InputDataA_GeneralAssumptions!$F$157="Automatic",(1/BB53)*NORMDIST((LN($D$63)-BB56)/BB53,0,1,FALSE),BB57*BB17),IF(InputDataA_GeneralAssumptions!$F$157="Automatic",(1/BB53)*NORMDIST((LN($D$63)-BB60)/BB53,0,1,FALSE),BB61*BB62))</f>
        <v>2.2043455401118199E-4</v>
      </c>
      <c r="BC65" s="19">
        <f>IF($B$1=4,IF(InputDataA_GeneralAssumptions!$F$157="Automatic",(1/BC53)*NORMDIST((LN($D$63)-BC56)/BC53,0,1,FALSE),BC57*BC17),IF(InputDataA_GeneralAssumptions!$F$157="Automatic",(1/BC53)*NORMDIST((LN($D$63)-BC60)/BC53,0,1,FALSE),BC61*BC62))</f>
        <v>1.8956194241743354E-4</v>
      </c>
      <c r="BD65" s="19">
        <f>IF($B$1=4,IF(InputDataA_GeneralAssumptions!$F$157="Automatic",(1/BD53)*NORMDIST((LN($D$63)-BD56)/BD53,0,1,FALSE),BD57*BD17),IF(InputDataA_GeneralAssumptions!$F$157="Automatic",(1/BD53)*NORMDIST((LN($D$63)-BD60)/BD53,0,1,FALSE),BD61*BD62))</f>
        <v>1.6265350916512683E-4</v>
      </c>
      <c r="BE65" s="19">
        <f>IF($B$1=4,IF(InputDataA_GeneralAssumptions!$F$157="Automatic",(1/BE53)*NORMDIST((LN($D$63)-BE56)/BE53,0,1,FALSE),BE57*BE17),IF(InputDataA_GeneralAssumptions!$F$157="Automatic",(1/BE53)*NORMDIST((LN($D$63)-BE60)/BE53,0,1,FALSE),BE61*BE62))</f>
        <v>1.3924350815573258E-4</v>
      </c>
      <c r="BF65" s="19">
        <f>IF($B$1=4,IF(InputDataA_GeneralAssumptions!$F$157="Automatic",(1/BF53)*NORMDIST((LN($D$63)-BF56)/BF53,0,1,FALSE),BF57*BF17),IF(InputDataA_GeneralAssumptions!$F$157="Automatic",(1/BF53)*NORMDIST((LN($D$63)-BF60)/BF53,0,1,FALSE),BF61*BF62))</f>
        <v>1.1894370157112878E-4</v>
      </c>
      <c r="BG65" s="19">
        <f>IF($B$1=4,IF(InputDataA_GeneralAssumptions!$F$157="Automatic",(1/BG53)*NORMDIST((LN($D$63)-BG56)/BG53,0,1,FALSE),BG57*BG17),IF(InputDataA_GeneralAssumptions!$F$157="Automatic",(1/BG53)*NORMDIST((LN($D$63)-BG60)/BG53,0,1,FALSE),BG61*BG62))</f>
        <v>1.0139797569052091E-4</v>
      </c>
      <c r="BH65" s="19">
        <f>IF($B$1=4,IF(InputDataA_GeneralAssumptions!$F$157="Automatic",(1/BH53)*NORMDIST((LN($D$63)-BH56)/BH53,0,1,FALSE),BH57*BH17),IF(InputDataA_GeneralAssumptions!$F$157="Automatic",(1/BH53)*NORMDIST((LN($D$63)-BH60)/BH53,0,1,FALSE),BH61*BH62))</f>
        <v>8.62532871079348E-5</v>
      </c>
      <c r="BI65" s="19">
        <f>IF($B$1=4,IF(InputDataA_GeneralAssumptions!$F$157="Automatic",(1/BI53)*NORMDIST((LN($D$63)-BI56)/BI53,0,1,FALSE),BI57*BI17),IF(InputDataA_GeneralAssumptions!$F$157="Automatic",(1/BI53)*NORMDIST((LN($D$63)-BI60)/BI53,0,1,FALSE),BI61*BI62))</f>
        <v>7.3213253441414833E-5</v>
      </c>
      <c r="BJ65" s="19">
        <f>IF($B$1=4,IF(InputDataA_GeneralAssumptions!$F$157="Automatic",(1/BJ53)*NORMDIST((LN($D$63)-BJ56)/BJ53,0,1,FALSE),BJ57*BJ17),IF(InputDataA_GeneralAssumptions!$F$157="Automatic",(1/BJ53)*NORMDIST((LN($D$63)-BJ60)/BJ53,0,1,FALSE),BJ61*BJ62))</f>
        <v>6.2006843560532477E-5</v>
      </c>
      <c r="BK65" s="19">
        <f>IF($B$1=4,IF(InputDataA_GeneralAssumptions!$F$157="Automatic",(1/BK53)*NORMDIST((LN($D$63)-BK56)/BK53,0,1,FALSE),BK57*BK17),IF(InputDataA_GeneralAssumptions!$F$157="Automatic",(1/BK53)*NORMDIST((LN($D$63)-BK60)/BK53,0,1,FALSE),BK61*BK62))</f>
        <v>5.2394036096558034E-5</v>
      </c>
      <c r="BL65" s="19">
        <f>IF($B$1=4,IF(InputDataA_GeneralAssumptions!$F$157="Automatic",(1/BL53)*NORMDIST((LN($D$63)-BL56)/BL53,0,1,FALSE),BL57*BL17),IF(InputDataA_GeneralAssumptions!$F$157="Automatic",(1/BL53)*NORMDIST((LN($D$63)-BL60)/BL53,0,1,FALSE),BL61*BL62))</f>
        <v>4.4173488517103294E-5</v>
      </c>
      <c r="BM65" s="19">
        <f>IF($B$1=4,IF(InputDataA_GeneralAssumptions!$F$157="Automatic",(1/BM53)*NORMDIST((LN($D$63)-BM56)/BM53,0,1,FALSE),BM57*BM17),IF(InputDataA_GeneralAssumptions!$F$157="Automatic",(1/BM53)*NORMDIST((LN($D$63)-BM60)/BM53,0,1,FALSE),BM61*BM62))</f>
        <v>3.7160734393577401E-5</v>
      </c>
      <c r="BN65" s="19">
        <f>IF($B$1=4,IF(InputDataA_GeneralAssumptions!$F$157="Automatic",(1/BN53)*NORMDIST((LN($D$63)-BN56)/BN53,0,1,FALSE),BN57*BN17),IF(InputDataA_GeneralAssumptions!$F$157="Automatic",(1/BN53)*NORMDIST((LN($D$63)-BN60)/BN53,0,1,FALSE),BN61*BN62))</f>
        <v>3.1192691386394447E-5</v>
      </c>
      <c r="BO65" s="19">
        <f>IF($B$1=4,IF(InputDataA_GeneralAssumptions!$F$157="Automatic",(1/BO53)*NORMDIST((LN($D$63)-BO56)/BO53,0,1,FALSE),BO57*BO17),IF(InputDataA_GeneralAssumptions!$F$157="Automatic",(1/BO53)*NORMDIST((LN($D$63)-BO60)/BO53,0,1,FALSE),BO61*BO62))</f>
        <v>2.6123921170106875E-5</v>
      </c>
      <c r="BP65" s="19">
        <f>IF($B$1=4,IF(InputDataA_GeneralAssumptions!$F$157="Automatic",(1/BP53)*NORMDIST((LN($D$63)-BP56)/BP53,0,1,FALSE),BP57*BP17),IF(InputDataA_GeneralAssumptions!$F$157="Automatic",(1/BP53)*NORMDIST((LN($D$63)-BP60)/BP53,0,1,FALSE),BP61*BP62))</f>
        <v>2.1831254809915841E-5</v>
      </c>
      <c r="BQ65" s="19">
        <f>IF($B$1=4,IF(InputDataA_GeneralAssumptions!$F$157="Automatic",(1/BQ53)*NORMDIST((LN($D$63)-BQ56)/BQ53,0,1,FALSE),BQ57*BQ17),IF(InputDataA_GeneralAssumptions!$F$157="Automatic",(1/BQ53)*NORMDIST((LN($D$63)-BQ60)/BQ53,0,1,FALSE),BQ61*BQ62))</f>
        <v>1.820375769709606E-5</v>
      </c>
      <c r="BR65" s="19">
        <f>IF($B$1=4,IF(InputDataA_GeneralAssumptions!$F$157="Automatic",(1/BR53)*NORMDIST((LN($D$63)-BR56)/BR53,0,1,FALSE),BR57*BR17),IF(InputDataA_GeneralAssumptions!$F$157="Automatic",(1/BR53)*NORMDIST((LN($D$63)-BR60)/BR53,0,1,FALSE),BR61*BR62))</f>
        <v>1.5144726464634987E-5</v>
      </c>
      <c r="BS65" s="19">
        <f>IF($B$1=4,IF(InputDataA_GeneralAssumptions!$F$157="Automatic",(1/BS53)*NORMDIST((LN($D$63)-BS56)/BS53,0,1,FALSE),BS57*BS17),IF(InputDataA_GeneralAssumptions!$F$157="Automatic",(1/BS53)*NORMDIST((LN($D$63)-BS60)/BS53,0,1,FALSE),BS61*BS62))</f>
        <v>1.2572874118094762E-5</v>
      </c>
      <c r="BT65" s="19">
        <f>IF($B$1=4,IF(InputDataA_GeneralAssumptions!$F$157="Automatic",(1/BT53)*NORMDIST((LN($D$63)-BT56)/BT53,0,1,FALSE),BT57*BT17),IF(InputDataA_GeneralAssumptions!$F$157="Automatic",(1/BT53)*NORMDIST((LN($D$63)-BT60)/BT53,0,1,FALSE),BT61*BT62))</f>
        <v>1.0416125106580032E-5</v>
      </c>
      <c r="BU65" s="19">
        <f>IF($B$1=4,IF(InputDataA_GeneralAssumptions!$F$157="Automatic",(1/BU53)*NORMDIST((LN($D$63)-BU56)/BU53,0,1,FALSE),BU57*BU17),IF(InputDataA_GeneralAssumptions!$F$157="Automatic",(1/BU53)*NORMDIST((LN($D$63)-BU60)/BU53,0,1,FALSE),BU61*BU62))</f>
        <v>8.6106864336093273E-6</v>
      </c>
      <c r="BV65" s="19">
        <f>IF($B$1=4,IF(InputDataA_GeneralAssumptions!$F$157="Automatic",(1/BV53)*NORMDIST((LN($D$63)-BV56)/BV53,0,1,FALSE),BV57*BV17),IF(InputDataA_GeneralAssumptions!$F$157="Automatic",(1/BV53)*NORMDIST((LN($D$63)-BV60)/BV53,0,1,FALSE),BV61*BV62))</f>
        <v>7.103289794259006E-6</v>
      </c>
      <c r="BW65" s="19">
        <f>IF($B$1=4,IF(InputDataA_GeneralAssumptions!$F$157="Automatic",(1/BW53)*NORMDIST((LN($D$63)-BW56)/BW53,0,1,FALSE),BW57*BW17),IF(InputDataA_GeneralAssumptions!$F$157="Automatic",(1/BW53)*NORMDIST((LN($D$63)-BW60)/BW53,0,1,FALSE),BW61*BW62))</f>
        <v>5.8479234910219806E-6</v>
      </c>
      <c r="BX65" s="19">
        <f>IF($B$1=4,IF(InputDataA_GeneralAssumptions!$F$157="Automatic",(1/BX53)*NORMDIST((LN($D$63)-BX56)/BX53,0,1,FALSE),BX57*BX17),IF(InputDataA_GeneralAssumptions!$F$157="Automatic",(1/BX53)*NORMDIST((LN($D$63)-BX60)/BX53,0,1,FALSE),BX61*BX62))</f>
        <v>4.8041910922843481E-6</v>
      </c>
      <c r="BY65" s="19">
        <f>IF($B$1=4,IF(InputDataA_GeneralAssumptions!$F$157="Automatic",(1/BY53)*NORMDIST((LN($D$63)-BY56)/BY53,0,1,FALSE),BY57*BY17),IF(InputDataA_GeneralAssumptions!$F$157="Automatic",(1/BY53)*NORMDIST((LN($D$63)-BY60)/BY53,0,1,FALSE),BY61*BY62))</f>
        <v>3.9386117818125284E-6</v>
      </c>
      <c r="BZ65" s="19">
        <f>IF($B$1=4,IF(InputDataA_GeneralAssumptions!$F$157="Automatic",(1/BZ53)*NORMDIST((LN($D$63)-BZ56)/BZ53,0,1,FALSE),BZ57*BZ17),IF(InputDataA_GeneralAssumptions!$F$157="Automatic",(1/BZ53)*NORMDIST((LN($D$63)-BZ60)/BZ53,0,1,FALSE),BZ61*BZ62))</f>
        <v>3.2226348331498921E-6</v>
      </c>
      <c r="CA65" s="19">
        <f>IF($B$1=4,IF(InputDataA_GeneralAssumptions!$F$157="Automatic",(1/CA53)*NORMDIST((LN($D$63)-CA56)/CA53,0,1,FALSE),CA57*CA17),IF(InputDataA_GeneralAssumptions!$F$157="Automatic",(1/CA53)*NORMDIST((LN($D$63)-CA60)/CA53,0,1,FALSE),CA61*CA62))</f>
        <v>2.6314611354007688E-6</v>
      </c>
      <c r="CB65" s="19">
        <f>IF($B$1=4,IF(InputDataA_GeneralAssumptions!$F$157="Automatic",(1/CB53)*NORMDIST((LN($D$63)-CB56)/CB53,0,1,FALSE),CB57*CB17),IF(InputDataA_GeneralAssumptions!$F$157="Automatic",(1/CB53)*NORMDIST((LN($D$63)-CB60)/CB53,0,1,FALSE),CB61*CB62))</f>
        <v>2.144311674967377E-6</v>
      </c>
      <c r="CC65" s="19">
        <f>IF($B$1=4,IF(InputDataA_GeneralAssumptions!$F$157="Automatic",(1/CC53)*NORMDIST((LN($D$63)-CC56)/CC53,0,1,FALSE),CC57*CC17),IF(InputDataA_GeneralAssumptions!$F$157="Automatic",(1/CC53)*NORMDIST((LN($D$63)-CC60)/CC53,0,1,FALSE),CC61*CC62))</f>
        <v>1.7438742089664553E-6</v>
      </c>
      <c r="CD65" s="19">
        <f>IF($B$1=4,IF(InputDataA_GeneralAssumptions!$F$157="Automatic",(1/CD53)*NORMDIST((LN($D$63)-CD56)/CD53,0,1,FALSE),CD57*CD17),IF(InputDataA_GeneralAssumptions!$F$157="Automatic",(1/CD53)*NORMDIST((LN($D$63)-CD60)/CD53,0,1,FALSE),CD61*CD62))</f>
        <v>1.4154653368962554E-6</v>
      </c>
      <c r="CE65" s="19" t="e">
        <f>IF($B$1=4,IF(InputDataA_GeneralAssumptions!$F$157="Automatic",(1/CE53)*NORMDIST((LN($D$63)-CE56)/CE53,0,1,FALSE),CE57*CE17),IF(InputDataA_GeneralAssumptions!$F$157="Automatic",(1/CE53)*NORMDIST((LN($D$63)-CE60)/CE53,0,1,FALSE),CE61*CE62))</f>
        <v>#VALUE!</v>
      </c>
    </row>
    <row r="66" spans="2:83">
      <c r="C66" s="170" t="s">
        <v>973</v>
      </c>
      <c r="D66" s="38"/>
      <c r="E66" s="19"/>
      <c r="F66" s="19">
        <f>InputDataA_GeneralAssumptions!J183</f>
        <v>0</v>
      </c>
      <c r="G66" s="19">
        <f>InputDataA_GeneralAssumptions!K183</f>
        <v>0</v>
      </c>
      <c r="H66" s="19">
        <f>InputDataA_GeneralAssumptions!L183</f>
        <v>0</v>
      </c>
      <c r="I66" s="19">
        <f>InputDataA_GeneralAssumptions!M183</f>
        <v>0</v>
      </c>
      <c r="J66" s="19">
        <f>InputDataA_GeneralAssumptions!N183</f>
        <v>0</v>
      </c>
      <c r="K66" s="19">
        <f>InputDataA_GeneralAssumptions!O183</f>
        <v>0</v>
      </c>
      <c r="L66" s="19">
        <f>InputDataA_GeneralAssumptions!P183</f>
        <v>0</v>
      </c>
      <c r="M66" s="19">
        <f>InputDataA_GeneralAssumptions!Q183</f>
        <v>0</v>
      </c>
      <c r="N66" s="19">
        <f>InputDataA_GeneralAssumptions!R183</f>
        <v>0</v>
      </c>
      <c r="O66" s="19">
        <f>InputDataA_GeneralAssumptions!S183</f>
        <v>0</v>
      </c>
      <c r="P66" s="19">
        <f>InputDataA_GeneralAssumptions!T183</f>
        <v>0</v>
      </c>
      <c r="Q66" s="19">
        <f>InputDataA_GeneralAssumptions!U183</f>
        <v>0</v>
      </c>
      <c r="R66" s="19">
        <f>InputDataA_GeneralAssumptions!V183</f>
        <v>0</v>
      </c>
      <c r="S66" s="19">
        <f>InputDataA_GeneralAssumptions!W183</f>
        <v>0</v>
      </c>
      <c r="T66" s="19">
        <f>InputDataA_GeneralAssumptions!X183</f>
        <v>0</v>
      </c>
      <c r="U66" s="19">
        <f>InputDataA_GeneralAssumptions!Y183</f>
        <v>0</v>
      </c>
      <c r="V66" s="19">
        <f>InputDataA_GeneralAssumptions!Z183</f>
        <v>0</v>
      </c>
      <c r="W66" s="19">
        <f>InputDataA_GeneralAssumptions!AA183</f>
        <v>0</v>
      </c>
      <c r="X66" s="19">
        <f>InputDataA_GeneralAssumptions!AB183</f>
        <v>0</v>
      </c>
      <c r="Y66" s="19">
        <f>InputDataA_GeneralAssumptions!AC183</f>
        <v>0</v>
      </c>
      <c r="Z66" s="19">
        <f>InputDataA_GeneralAssumptions!AD183</f>
        <v>0</v>
      </c>
      <c r="AA66" s="19">
        <f>InputDataA_GeneralAssumptions!AE183</f>
        <v>0</v>
      </c>
      <c r="AB66" s="19">
        <f>InputDataA_GeneralAssumptions!AF183</f>
        <v>0</v>
      </c>
      <c r="AC66" s="19">
        <f>InputDataA_GeneralAssumptions!AG183</f>
        <v>0</v>
      </c>
      <c r="AD66" s="19">
        <f>InputDataA_GeneralAssumptions!AH183</f>
        <v>0</v>
      </c>
      <c r="AE66" s="19">
        <f>InputDataA_GeneralAssumptions!AI183</f>
        <v>0</v>
      </c>
      <c r="AF66" s="19">
        <f>InputDataA_GeneralAssumptions!AJ183</f>
        <v>0</v>
      </c>
      <c r="AG66" s="19">
        <f>InputDataA_GeneralAssumptions!AK183</f>
        <v>0</v>
      </c>
      <c r="AH66" s="19">
        <f>InputDataA_GeneralAssumptions!AL183</f>
        <v>0</v>
      </c>
      <c r="AI66" s="19">
        <f>InputDataA_GeneralAssumptions!AM183</f>
        <v>0</v>
      </c>
      <c r="AJ66" s="19">
        <f>InputDataA_GeneralAssumptions!AN183</f>
        <v>0</v>
      </c>
      <c r="AK66" s="19">
        <f>InputDataA_GeneralAssumptions!AO183</f>
        <v>0</v>
      </c>
      <c r="AL66" s="19">
        <f>InputDataA_GeneralAssumptions!AP183</f>
        <v>0</v>
      </c>
      <c r="AM66" s="19">
        <f>InputDataA_GeneralAssumptions!AQ183</f>
        <v>0</v>
      </c>
      <c r="AN66" s="19">
        <f>InputDataA_GeneralAssumptions!AS183</f>
        <v>0</v>
      </c>
      <c r="AO66" s="19">
        <f>InputDataA_GeneralAssumptions!AT183</f>
        <v>0</v>
      </c>
      <c r="AP66" s="19">
        <f>InputDataA_GeneralAssumptions!AU183</f>
        <v>0</v>
      </c>
      <c r="AQ66" s="19">
        <f>InputDataA_GeneralAssumptions!AV183</f>
        <v>0</v>
      </c>
      <c r="AR66" s="19">
        <f>InputDataA_GeneralAssumptions!AW183</f>
        <v>0</v>
      </c>
      <c r="AS66" s="19">
        <f>InputDataA_GeneralAssumptions!AX183</f>
        <v>0</v>
      </c>
      <c r="AT66" s="19">
        <f>InputDataA_GeneralAssumptions!AY183</f>
        <v>0</v>
      </c>
      <c r="AU66" s="19">
        <f>InputDataA_GeneralAssumptions!AZ183</f>
        <v>0</v>
      </c>
      <c r="AV66" s="19">
        <f>InputDataA_GeneralAssumptions!BA183</f>
        <v>0</v>
      </c>
      <c r="AW66" s="19">
        <f>InputDataA_GeneralAssumptions!BB183</f>
        <v>0</v>
      </c>
      <c r="AX66" s="19">
        <f>InputDataA_GeneralAssumptions!BC183</f>
        <v>0</v>
      </c>
      <c r="AY66" s="19">
        <f>InputDataA_GeneralAssumptions!BD183</f>
        <v>0</v>
      </c>
      <c r="AZ66" s="19">
        <f>InputDataA_GeneralAssumptions!BE183</f>
        <v>0</v>
      </c>
      <c r="BA66" s="19">
        <f>InputDataA_GeneralAssumptions!BF183</f>
        <v>0</v>
      </c>
      <c r="BB66" s="19">
        <f>InputDataA_GeneralAssumptions!BG183</f>
        <v>0</v>
      </c>
      <c r="BC66" s="19">
        <f>InputDataA_GeneralAssumptions!BH183</f>
        <v>0</v>
      </c>
      <c r="BD66" s="19">
        <f>InputDataA_GeneralAssumptions!BI183</f>
        <v>0</v>
      </c>
      <c r="BE66" s="19">
        <f>InputDataA_GeneralAssumptions!BJ183</f>
        <v>0</v>
      </c>
      <c r="BF66" s="19">
        <f>InputDataA_GeneralAssumptions!BK183</f>
        <v>0</v>
      </c>
      <c r="BG66" s="19">
        <f>InputDataA_GeneralAssumptions!BL183</f>
        <v>0</v>
      </c>
      <c r="BH66" s="19">
        <f>InputDataA_GeneralAssumptions!BM183</f>
        <v>0</v>
      </c>
      <c r="BI66" s="19">
        <f>InputDataA_GeneralAssumptions!BN183</f>
        <v>0</v>
      </c>
      <c r="BJ66" s="19">
        <f>InputDataA_GeneralAssumptions!BO183</f>
        <v>0</v>
      </c>
      <c r="BK66" s="19">
        <f>InputDataA_GeneralAssumptions!BP183</f>
        <v>0</v>
      </c>
      <c r="BL66" s="19">
        <f>InputDataA_GeneralAssumptions!BQ183</f>
        <v>0</v>
      </c>
      <c r="BM66" s="19">
        <f>InputDataA_GeneralAssumptions!BR183</f>
        <v>0</v>
      </c>
      <c r="BN66" s="19">
        <f>InputDataA_GeneralAssumptions!BS183</f>
        <v>0</v>
      </c>
      <c r="BO66" s="19">
        <f>InputDataA_GeneralAssumptions!BT183</f>
        <v>0</v>
      </c>
      <c r="BP66" s="19">
        <f>InputDataA_GeneralAssumptions!BU183</f>
        <v>0</v>
      </c>
      <c r="BQ66" s="19">
        <f>InputDataA_GeneralAssumptions!BV183</f>
        <v>0</v>
      </c>
      <c r="BR66" s="19">
        <f>InputDataA_GeneralAssumptions!BW183</f>
        <v>0</v>
      </c>
      <c r="BS66" s="19">
        <f>InputDataA_GeneralAssumptions!BX183</f>
        <v>0</v>
      </c>
      <c r="BT66" s="19">
        <f>InputDataA_GeneralAssumptions!BY183</f>
        <v>0</v>
      </c>
      <c r="BU66" s="19">
        <f>InputDataA_GeneralAssumptions!BZ183</f>
        <v>0</v>
      </c>
      <c r="BV66" s="19">
        <f>InputDataA_GeneralAssumptions!CA183</f>
        <v>0</v>
      </c>
      <c r="BW66" s="19">
        <f>InputDataA_GeneralAssumptions!CB183</f>
        <v>0</v>
      </c>
      <c r="BX66" s="19">
        <f>InputDataA_GeneralAssumptions!CC183</f>
        <v>0</v>
      </c>
      <c r="BY66" s="19">
        <f>InputDataA_GeneralAssumptions!CD183</f>
        <v>0</v>
      </c>
      <c r="BZ66" s="19">
        <f>InputDataA_GeneralAssumptions!CE183</f>
        <v>0</v>
      </c>
      <c r="CA66" s="19">
        <f>InputDataA_GeneralAssumptions!CF183</f>
        <v>0</v>
      </c>
      <c r="CB66" s="19">
        <f>InputDataA_GeneralAssumptions!CG183</f>
        <v>0</v>
      </c>
      <c r="CC66" s="19">
        <f>InputDataA_GeneralAssumptions!CH183</f>
        <v>0</v>
      </c>
      <c r="CD66" s="19">
        <f>InputDataA_GeneralAssumptions!CI183</f>
        <v>0</v>
      </c>
      <c r="CE66" s="19">
        <f>InputDataA_GeneralAssumptions!CI183</f>
        <v>0</v>
      </c>
    </row>
    <row r="67" spans="2:83">
      <c r="C67" s="170" t="s">
        <v>974</v>
      </c>
      <c r="D67" s="38"/>
      <c r="E67" s="19"/>
      <c r="F67" s="19">
        <f t="shared" ref="F67:BQ67" si="624">F7+F66</f>
        <v>2.2327130584802068E-2</v>
      </c>
      <c r="G67" s="19">
        <f t="shared" si="624"/>
        <v>2.2461488182168532E-2</v>
      </c>
      <c r="H67" s="19">
        <f t="shared" si="624"/>
        <v>2.2579432089056661E-2</v>
      </c>
      <c r="I67" s="19">
        <f t="shared" si="624"/>
        <v>2.2691898045253067E-2</v>
      </c>
      <c r="J67" s="19">
        <f t="shared" si="624"/>
        <v>2.2812605001694575E-2</v>
      </c>
      <c r="K67" s="19">
        <f t="shared" si="624"/>
        <v>2.2939295206936938E-2</v>
      </c>
      <c r="L67" s="19">
        <f t="shared" si="624"/>
        <v>2.3060982109674555E-2</v>
      </c>
      <c r="M67" s="19">
        <f t="shared" si="624"/>
        <v>2.3198138053449169E-2</v>
      </c>
      <c r="N67" s="19">
        <f t="shared" si="624"/>
        <v>2.3316404694990966E-2</v>
      </c>
      <c r="O67" s="19">
        <f t="shared" si="624"/>
        <v>2.3417354700878468E-2</v>
      </c>
      <c r="P67" s="19">
        <f t="shared" si="624"/>
        <v>2.3532325492395811E-2</v>
      </c>
      <c r="Q67" s="19">
        <f t="shared" si="624"/>
        <v>2.3657923348662013E-2</v>
      </c>
      <c r="R67" s="19">
        <f t="shared" si="624"/>
        <v>2.3794909933598118E-2</v>
      </c>
      <c r="S67" s="19">
        <f t="shared" si="624"/>
        <v>2.3922162983964324E-2</v>
      </c>
      <c r="T67" s="19">
        <f t="shared" si="624"/>
        <v>2.4076582475444974E-2</v>
      </c>
      <c r="U67" s="19">
        <f t="shared" si="624"/>
        <v>2.426267758757894E-2</v>
      </c>
      <c r="V67" s="19">
        <f t="shared" si="624"/>
        <v>2.4434194392170872E-2</v>
      </c>
      <c r="W67" s="19">
        <f t="shared" si="624"/>
        <v>2.460439461205044E-2</v>
      </c>
      <c r="X67" s="19">
        <f t="shared" si="624"/>
        <v>2.4794857640767276E-2</v>
      </c>
      <c r="Y67" s="19">
        <f t="shared" si="624"/>
        <v>2.4967785180031621E-2</v>
      </c>
      <c r="Z67" s="19">
        <f t="shared" si="624"/>
        <v>2.5136687053026963E-2</v>
      </c>
      <c r="AA67" s="19">
        <f t="shared" si="624"/>
        <v>2.532403697563379E-2</v>
      </c>
      <c r="AB67" s="19">
        <f t="shared" si="624"/>
        <v>2.5505498087199596E-2</v>
      </c>
      <c r="AC67" s="19">
        <f t="shared" si="624"/>
        <v>2.5670676050442598E-2</v>
      </c>
      <c r="AD67" s="19">
        <f t="shared" si="624"/>
        <v>2.585984558263954E-2</v>
      </c>
      <c r="AE67" s="19">
        <f t="shared" si="624"/>
        <v>2.6078583981102188E-2</v>
      </c>
      <c r="AF67" s="19">
        <f t="shared" si="624"/>
        <v>2.6281302146314411E-2</v>
      </c>
      <c r="AG67" s="19">
        <f t="shared" si="624"/>
        <v>2.6486989633888847E-2</v>
      </c>
      <c r="AH67" s="19">
        <f t="shared" si="624"/>
        <v>2.668916292466994E-2</v>
      </c>
      <c r="AI67" s="19">
        <f t="shared" si="624"/>
        <v>2.690014612458036E-2</v>
      </c>
      <c r="AJ67" s="19">
        <f t="shared" si="624"/>
        <v>2.7102564871471557E-2</v>
      </c>
      <c r="AK67" s="19">
        <f t="shared" si="624"/>
        <v>2.7310929678632245E-2</v>
      </c>
      <c r="AL67" s="19">
        <f t="shared" si="624"/>
        <v>2.7512600627053851E-2</v>
      </c>
      <c r="AM67" s="19">
        <f t="shared" si="624"/>
        <v>2.7695334062968868E-2</v>
      </c>
      <c r="AN67" s="19">
        <f t="shared" si="624"/>
        <v>2.7895377479357331E-2</v>
      </c>
      <c r="AO67" s="19">
        <f t="shared" si="624"/>
        <v>2.8086586384280077E-2</v>
      </c>
      <c r="AP67" s="19">
        <f t="shared" si="624"/>
        <v>2.8260428924921976E-2</v>
      </c>
      <c r="AQ67" s="19">
        <f t="shared" si="624"/>
        <v>2.8433345903845941E-2</v>
      </c>
      <c r="AR67" s="19">
        <f t="shared" si="624"/>
        <v>2.8605739946181652E-2</v>
      </c>
      <c r="AS67" s="19">
        <f t="shared" si="624"/>
        <v>2.8757919865134873E-2</v>
      </c>
      <c r="AT67" s="19">
        <f t="shared" si="624"/>
        <v>2.8908409372201849E-2</v>
      </c>
      <c r="AU67" s="19">
        <f t="shared" si="624"/>
        <v>2.9045100182287342E-2</v>
      </c>
      <c r="AV67" s="19">
        <f t="shared" si="624"/>
        <v>2.9204033208664271E-2</v>
      </c>
      <c r="AW67" s="19">
        <f t="shared" si="624"/>
        <v>2.9363810581673144E-2</v>
      </c>
      <c r="AX67" s="19">
        <f t="shared" si="624"/>
        <v>2.9518980123055538E-2</v>
      </c>
      <c r="AY67" s="19">
        <f t="shared" si="624"/>
        <v>2.9691696014829017E-2</v>
      </c>
      <c r="AZ67" s="19">
        <f t="shared" si="624"/>
        <v>2.9855058194345307E-2</v>
      </c>
      <c r="BA67" s="19">
        <f t="shared" si="624"/>
        <v>3.0010763888789205E-2</v>
      </c>
      <c r="BB67" s="19">
        <f t="shared" si="624"/>
        <v>3.0161104692131957E-2</v>
      </c>
      <c r="BC67" s="19">
        <f t="shared" si="624"/>
        <v>3.0306192416192701E-2</v>
      </c>
      <c r="BD67" s="19">
        <f t="shared" si="624"/>
        <v>3.0457569569230625E-2</v>
      </c>
      <c r="BE67" s="19">
        <f t="shared" si="624"/>
        <v>3.0623731556441491E-2</v>
      </c>
      <c r="BF67" s="19">
        <f t="shared" si="624"/>
        <v>3.0759904737530208E-2</v>
      </c>
      <c r="BG67" s="19">
        <f t="shared" si="624"/>
        <v>3.0862402768672581E-2</v>
      </c>
      <c r="BH67" s="19">
        <f t="shared" si="624"/>
        <v>3.099004302851216E-2</v>
      </c>
      <c r="BI67" s="19">
        <f t="shared" si="624"/>
        <v>3.1110108930428204E-2</v>
      </c>
      <c r="BJ67" s="19">
        <f t="shared" si="624"/>
        <v>3.1240791270467527E-2</v>
      </c>
      <c r="BK67" s="19">
        <f t="shared" si="624"/>
        <v>3.1386781953824938E-2</v>
      </c>
      <c r="BL67" s="19">
        <f t="shared" si="624"/>
        <v>3.150932558847197E-2</v>
      </c>
      <c r="BM67" s="19">
        <f t="shared" si="624"/>
        <v>3.1626357883434597E-2</v>
      </c>
      <c r="BN67" s="19">
        <f t="shared" si="624"/>
        <v>3.1738871209203046E-2</v>
      </c>
      <c r="BO67" s="19">
        <f t="shared" si="624"/>
        <v>3.1860501740732294E-2</v>
      </c>
      <c r="BP67" s="19">
        <f t="shared" si="624"/>
        <v>3.1963187505973156E-2</v>
      </c>
      <c r="BQ67" s="19">
        <f t="shared" si="624"/>
        <v>3.2068408541121363E-2</v>
      </c>
      <c r="BR67" s="19">
        <f t="shared" ref="BR67:BS67" si="625">BR7+BR66</f>
        <v>3.2180617255712196E-2</v>
      </c>
      <c r="BS67" s="19">
        <f t="shared" si="625"/>
        <v>3.2267789389654133E-2</v>
      </c>
      <c r="BT67" s="19">
        <f t="shared" ref="BT67:CD67" si="626">BT7+BT66</f>
        <v>3.2342380953480854E-2</v>
      </c>
      <c r="BU67" s="19">
        <f t="shared" si="626"/>
        <v>3.2430322977020865E-2</v>
      </c>
      <c r="BV67" s="19">
        <f t="shared" si="626"/>
        <v>3.2504112593909396E-2</v>
      </c>
      <c r="BW67" s="19">
        <f t="shared" si="626"/>
        <v>3.2564222272459586E-2</v>
      </c>
      <c r="BX67" s="19">
        <f t="shared" si="626"/>
        <v>3.2639799239717604E-2</v>
      </c>
      <c r="BY67" s="19">
        <f t="shared" si="626"/>
        <v>3.2702775140989182E-2</v>
      </c>
      <c r="BZ67" s="19">
        <f t="shared" si="626"/>
        <v>3.2748684187214439E-2</v>
      </c>
      <c r="CA67" s="19">
        <f t="shared" si="626"/>
        <v>3.2803658776898947E-2</v>
      </c>
      <c r="CB67" s="19">
        <f t="shared" si="626"/>
        <v>3.2862077747933149E-2</v>
      </c>
      <c r="CC67" s="19">
        <f t="shared" si="626"/>
        <v>3.290747868637145E-2</v>
      </c>
      <c r="CD67" s="19">
        <f t="shared" si="626"/>
        <v>3.2944207792572344E-2</v>
      </c>
      <c r="CE67" s="19" t="e">
        <f>CE7+CE66</f>
        <v>#VALUE!</v>
      </c>
    </row>
    <row r="68" spans="2:83">
      <c r="B68" s="1"/>
      <c r="C68" s="170" t="s">
        <v>975</v>
      </c>
      <c r="D68" s="38"/>
      <c r="E68" s="19">
        <f>NORMSDIST(NORMSINV(0.4)-E53)</f>
        <v>0.15011243643673092</v>
      </c>
      <c r="F68" s="19">
        <f t="shared" ref="F68:BQ68" si="627">NORMSDIST(NORMSINV(0.4)-F53)</f>
        <v>0.15011243643673092</v>
      </c>
      <c r="G68" s="19">
        <f t="shared" si="627"/>
        <v>0.15011243643673092</v>
      </c>
      <c r="H68" s="19">
        <f t="shared" si="627"/>
        <v>0.15011243643673092</v>
      </c>
      <c r="I68" s="19">
        <f t="shared" si="627"/>
        <v>0.15011243643673092</v>
      </c>
      <c r="J68" s="19">
        <f t="shared" si="627"/>
        <v>0.15011243643673092</v>
      </c>
      <c r="K68" s="19">
        <f t="shared" si="627"/>
        <v>0.15011243643673092</v>
      </c>
      <c r="L68" s="19">
        <f t="shared" si="627"/>
        <v>0.15011243643673092</v>
      </c>
      <c r="M68" s="19">
        <f t="shared" si="627"/>
        <v>0.15011243643673092</v>
      </c>
      <c r="N68" s="19">
        <f t="shared" si="627"/>
        <v>0.15011243643673092</v>
      </c>
      <c r="O68" s="19">
        <f t="shared" si="627"/>
        <v>0.15011243643673092</v>
      </c>
      <c r="P68" s="19">
        <f t="shared" si="627"/>
        <v>0.15011243643673092</v>
      </c>
      <c r="Q68" s="19">
        <f t="shared" si="627"/>
        <v>0.15011243643673092</v>
      </c>
      <c r="R68" s="19">
        <f t="shared" si="627"/>
        <v>0.15011243643673092</v>
      </c>
      <c r="S68" s="19">
        <f t="shared" si="627"/>
        <v>0.15011243643673092</v>
      </c>
      <c r="T68" s="19">
        <f t="shared" si="627"/>
        <v>0.15011243643673092</v>
      </c>
      <c r="U68" s="19">
        <f t="shared" si="627"/>
        <v>0.15011243643673092</v>
      </c>
      <c r="V68" s="19">
        <f t="shared" si="627"/>
        <v>0.15011243643673092</v>
      </c>
      <c r="W68" s="19">
        <f t="shared" si="627"/>
        <v>0.15011243643673092</v>
      </c>
      <c r="X68" s="19">
        <f t="shared" si="627"/>
        <v>0.15011243643673092</v>
      </c>
      <c r="Y68" s="19">
        <f t="shared" si="627"/>
        <v>0.15011243643673092</v>
      </c>
      <c r="Z68" s="19">
        <f t="shared" si="627"/>
        <v>0.15011243643673092</v>
      </c>
      <c r="AA68" s="19">
        <f t="shared" si="627"/>
        <v>0.15011243643673092</v>
      </c>
      <c r="AB68" s="19">
        <f t="shared" si="627"/>
        <v>0.15011243643673092</v>
      </c>
      <c r="AC68" s="19">
        <f t="shared" si="627"/>
        <v>0.15011243643673092</v>
      </c>
      <c r="AD68" s="19">
        <f t="shared" si="627"/>
        <v>0.15011243643673092</v>
      </c>
      <c r="AE68" s="19">
        <f t="shared" si="627"/>
        <v>0.15011243643673092</v>
      </c>
      <c r="AF68" s="19">
        <f t="shared" si="627"/>
        <v>0.15011243643673092</v>
      </c>
      <c r="AG68" s="19">
        <f t="shared" si="627"/>
        <v>0.15011243643673092</v>
      </c>
      <c r="AH68" s="19">
        <f t="shared" si="627"/>
        <v>0.15011243643673092</v>
      </c>
      <c r="AI68" s="19">
        <f t="shared" si="627"/>
        <v>0.15011243643673092</v>
      </c>
      <c r="AJ68" s="19">
        <f t="shared" si="627"/>
        <v>0.15011243643673092</v>
      </c>
      <c r="AK68" s="19">
        <f t="shared" si="627"/>
        <v>0.15011243643673092</v>
      </c>
      <c r="AL68" s="19">
        <f t="shared" si="627"/>
        <v>0.15011243643673092</v>
      </c>
      <c r="AM68" s="19">
        <f t="shared" si="627"/>
        <v>0.15011243643673092</v>
      </c>
      <c r="AN68" s="19">
        <f t="shared" si="627"/>
        <v>0.15011243643673092</v>
      </c>
      <c r="AO68" s="19">
        <f t="shared" si="627"/>
        <v>0.15011243643673092</v>
      </c>
      <c r="AP68" s="19">
        <f t="shared" si="627"/>
        <v>0.15011243643673092</v>
      </c>
      <c r="AQ68" s="19">
        <f t="shared" si="627"/>
        <v>0.15011243643673092</v>
      </c>
      <c r="AR68" s="19">
        <f t="shared" si="627"/>
        <v>0.15011243643673092</v>
      </c>
      <c r="AS68" s="19">
        <f t="shared" si="627"/>
        <v>0.15011243643673092</v>
      </c>
      <c r="AT68" s="19">
        <f t="shared" si="627"/>
        <v>0.15011243643673092</v>
      </c>
      <c r="AU68" s="19">
        <f t="shared" si="627"/>
        <v>0.15011243643673092</v>
      </c>
      <c r="AV68" s="19">
        <f t="shared" si="627"/>
        <v>0.15011243643673092</v>
      </c>
      <c r="AW68" s="19">
        <f t="shared" si="627"/>
        <v>0.15011243643673092</v>
      </c>
      <c r="AX68" s="19">
        <f t="shared" si="627"/>
        <v>0.15011243643673092</v>
      </c>
      <c r="AY68" s="19">
        <f t="shared" si="627"/>
        <v>0.15011243643673092</v>
      </c>
      <c r="AZ68" s="19">
        <f t="shared" si="627"/>
        <v>0.15011243643673092</v>
      </c>
      <c r="BA68" s="19">
        <f t="shared" si="627"/>
        <v>0.15011243643673092</v>
      </c>
      <c r="BB68" s="19">
        <f t="shared" si="627"/>
        <v>0.15011243643673092</v>
      </c>
      <c r="BC68" s="19">
        <f t="shared" si="627"/>
        <v>0.15011243643673092</v>
      </c>
      <c r="BD68" s="19">
        <f t="shared" si="627"/>
        <v>0.15011243643673092</v>
      </c>
      <c r="BE68" s="19">
        <f t="shared" si="627"/>
        <v>0.15011243643673092</v>
      </c>
      <c r="BF68" s="19">
        <f t="shared" si="627"/>
        <v>0.15011243643673092</v>
      </c>
      <c r="BG68" s="19">
        <f t="shared" si="627"/>
        <v>0.15011243643673092</v>
      </c>
      <c r="BH68" s="19">
        <f t="shared" si="627"/>
        <v>0.15011243643673092</v>
      </c>
      <c r="BI68" s="19">
        <f t="shared" si="627"/>
        <v>0.15011243643673092</v>
      </c>
      <c r="BJ68" s="19">
        <f t="shared" si="627"/>
        <v>0.15011243643673092</v>
      </c>
      <c r="BK68" s="19">
        <f t="shared" si="627"/>
        <v>0.15011243643673092</v>
      </c>
      <c r="BL68" s="19">
        <f t="shared" si="627"/>
        <v>0.15011243643673092</v>
      </c>
      <c r="BM68" s="19">
        <f t="shared" si="627"/>
        <v>0.15011243643673092</v>
      </c>
      <c r="BN68" s="19">
        <f t="shared" si="627"/>
        <v>0.15011243643673092</v>
      </c>
      <c r="BO68" s="19">
        <f t="shared" si="627"/>
        <v>0.15011243643673092</v>
      </c>
      <c r="BP68" s="19">
        <f t="shared" si="627"/>
        <v>0.15011243643673092</v>
      </c>
      <c r="BQ68" s="19">
        <f t="shared" si="627"/>
        <v>0.15011243643673092</v>
      </c>
      <c r="BR68" s="19">
        <f t="shared" ref="BR68:BS68" si="628">NORMSDIST(NORMSINV(0.4)-BR53)</f>
        <v>0.15011243643673092</v>
      </c>
      <c r="BS68" s="19">
        <f t="shared" si="628"/>
        <v>0.15011243643673092</v>
      </c>
      <c r="BT68" s="19">
        <f t="shared" ref="BT68:CE68" si="629">NORMSDIST(NORMSINV(0.4)-BT53)</f>
        <v>0.15011243643673092</v>
      </c>
      <c r="BU68" s="19">
        <f t="shared" si="629"/>
        <v>0.15011243643673092</v>
      </c>
      <c r="BV68" s="19">
        <f t="shared" si="629"/>
        <v>0.15011243643673092</v>
      </c>
      <c r="BW68" s="19">
        <f t="shared" si="629"/>
        <v>0.15011243643673092</v>
      </c>
      <c r="BX68" s="19">
        <f t="shared" si="629"/>
        <v>0.15011243643673092</v>
      </c>
      <c r="BY68" s="19">
        <f t="shared" si="629"/>
        <v>0.15011243643673092</v>
      </c>
      <c r="BZ68" s="19">
        <f t="shared" si="629"/>
        <v>0.15011243643673092</v>
      </c>
      <c r="CA68" s="19">
        <f t="shared" si="629"/>
        <v>0.15011243643673092</v>
      </c>
      <c r="CB68" s="19">
        <f t="shared" si="629"/>
        <v>0.15011243643673092</v>
      </c>
      <c r="CC68" s="19">
        <f t="shared" si="629"/>
        <v>0.15011243643673092</v>
      </c>
      <c r="CD68" s="19">
        <f t="shared" si="629"/>
        <v>0.15011243643673092</v>
      </c>
      <c r="CE68" s="19">
        <f t="shared" si="629"/>
        <v>0.15011243643673092</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E60"/>
  <sheetViews>
    <sheetView zoomScaleNormal="100" zoomScalePageLayoutView="190" workbookViewId="0">
      <pane xSplit="5" ySplit="4" topLeftCell="F5" activePane="bottomRight" state="frozen"/>
      <selection activeCell="E59" sqref="E59"/>
      <selection pane="topRight" activeCell="E59" sqref="E59"/>
      <selection pane="bottomLeft" activeCell="E59" sqref="E59"/>
      <selection pane="bottomRight" activeCell="E47" sqref="E47"/>
    </sheetView>
  </sheetViews>
  <sheetFormatPr defaultColWidth="11" defaultRowHeight="15.5"/>
  <cols>
    <col min="1" max="1" width="3.1640625" style="39" customWidth="1"/>
    <col min="2" max="2" width="5.1640625" customWidth="1"/>
    <col min="3" max="3" width="45.6640625" customWidth="1"/>
    <col min="4" max="4" width="10.1640625" customWidth="1"/>
    <col min="5" max="5" width="12.1640625" customWidth="1"/>
    <col min="6" max="6" width="12" bestFit="1" customWidth="1"/>
    <col min="34" max="72" width="11" customWidth="1"/>
  </cols>
  <sheetData>
    <row r="1" spans="1:83" s="36" customFormat="1" ht="18.5">
      <c r="A1" s="1" t="s">
        <v>734</v>
      </c>
      <c r="B1" s="247">
        <f>InputDataA_GeneralAssumptions!I9</f>
        <v>0.1</v>
      </c>
      <c r="C1" s="42" t="s">
        <v>1000</v>
      </c>
      <c r="D1" s="246" t="s">
        <v>733</v>
      </c>
      <c r="E1" s="289">
        <f>InputDataA_GeneralAssumptions!D28</f>
        <v>0.02</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row>
    <row r="2" spans="1:83">
      <c r="C2" s="33" t="s">
        <v>0</v>
      </c>
      <c r="D2" s="295">
        <f>InputDataA_GeneralAssumptions!D18</f>
        <v>0.54391765594482422</v>
      </c>
      <c r="AG2" s="576"/>
      <c r="AH2" s="576"/>
      <c r="AL2" s="127"/>
      <c r="AM2" s="1"/>
    </row>
    <row r="3" spans="1:83">
      <c r="C3" s="20" t="s">
        <v>732</v>
      </c>
      <c r="D3" s="23">
        <f>InputDataA_GeneralAssumptions!I28</f>
        <v>4.0004980346267892E-2</v>
      </c>
    </row>
    <row r="4" spans="1:83">
      <c r="C4" s="248" t="s">
        <v>739</v>
      </c>
      <c r="D4" s="249">
        <f>VLOOKUP(InputDataA_GeneralAssumptions!$I$11,DataSummary!A448:B449,2,FALSE)</f>
        <v>1</v>
      </c>
      <c r="E4" s="28">
        <f>InputDataA_GeneralAssumptions!D7</f>
        <v>2023</v>
      </c>
      <c r="F4" s="28">
        <f>E4+1</f>
        <v>2024</v>
      </c>
      <c r="G4" s="28">
        <f t="shared" ref="G4:AL4" si="0">F4+1</f>
        <v>2025</v>
      </c>
      <c r="H4" s="28">
        <f t="shared" si="0"/>
        <v>2026</v>
      </c>
      <c r="I4" s="28">
        <f t="shared" si="0"/>
        <v>2027</v>
      </c>
      <c r="J4" s="28">
        <f t="shared" si="0"/>
        <v>2028</v>
      </c>
      <c r="K4" s="28">
        <f t="shared" si="0"/>
        <v>2029</v>
      </c>
      <c r="L4" s="28">
        <f t="shared" si="0"/>
        <v>2030</v>
      </c>
      <c r="M4" s="28">
        <f t="shared" si="0"/>
        <v>2031</v>
      </c>
      <c r="N4" s="28">
        <f t="shared" si="0"/>
        <v>2032</v>
      </c>
      <c r="O4" s="28">
        <f t="shared" si="0"/>
        <v>2033</v>
      </c>
      <c r="P4" s="28">
        <f t="shared" si="0"/>
        <v>2034</v>
      </c>
      <c r="Q4" s="28">
        <f t="shared" si="0"/>
        <v>2035</v>
      </c>
      <c r="R4" s="28">
        <f t="shared" si="0"/>
        <v>2036</v>
      </c>
      <c r="S4" s="28">
        <f t="shared" si="0"/>
        <v>2037</v>
      </c>
      <c r="T4" s="28">
        <f t="shared" si="0"/>
        <v>2038</v>
      </c>
      <c r="U4" s="28">
        <f t="shared" si="0"/>
        <v>2039</v>
      </c>
      <c r="V4" s="28">
        <f t="shared" si="0"/>
        <v>2040</v>
      </c>
      <c r="W4" s="28">
        <f t="shared" si="0"/>
        <v>2041</v>
      </c>
      <c r="X4" s="28">
        <f t="shared" si="0"/>
        <v>2042</v>
      </c>
      <c r="Y4" s="28">
        <f t="shared" si="0"/>
        <v>2043</v>
      </c>
      <c r="Z4" s="28">
        <f t="shared" si="0"/>
        <v>2044</v>
      </c>
      <c r="AA4" s="28">
        <f t="shared" si="0"/>
        <v>2045</v>
      </c>
      <c r="AB4" s="28">
        <f t="shared" si="0"/>
        <v>2046</v>
      </c>
      <c r="AC4" s="28">
        <f t="shared" si="0"/>
        <v>2047</v>
      </c>
      <c r="AD4" s="28">
        <f t="shared" si="0"/>
        <v>2048</v>
      </c>
      <c r="AE4" s="28">
        <f t="shared" si="0"/>
        <v>2049</v>
      </c>
      <c r="AF4" s="28">
        <f t="shared" si="0"/>
        <v>2050</v>
      </c>
      <c r="AG4" s="28">
        <f t="shared" si="0"/>
        <v>2051</v>
      </c>
      <c r="AH4" s="28">
        <f t="shared" si="0"/>
        <v>2052</v>
      </c>
      <c r="AI4" s="28">
        <f t="shared" si="0"/>
        <v>2053</v>
      </c>
      <c r="AJ4" s="28">
        <f t="shared" si="0"/>
        <v>2054</v>
      </c>
      <c r="AK4" s="28">
        <f t="shared" si="0"/>
        <v>2055</v>
      </c>
      <c r="AL4" s="28">
        <f t="shared" si="0"/>
        <v>2056</v>
      </c>
      <c r="AM4" s="28">
        <f t="shared" ref="AM4" si="1">AL4+1</f>
        <v>2057</v>
      </c>
      <c r="AN4" s="28">
        <f t="shared" ref="AN4" si="2">AM4+1</f>
        <v>2058</v>
      </c>
      <c r="AO4" s="28">
        <f t="shared" ref="AO4" si="3">AN4+1</f>
        <v>2059</v>
      </c>
      <c r="AP4" s="28">
        <f t="shared" ref="AP4" si="4">AO4+1</f>
        <v>2060</v>
      </c>
      <c r="AQ4" s="28">
        <f t="shared" ref="AQ4" si="5">AP4+1</f>
        <v>2061</v>
      </c>
      <c r="AR4" s="28">
        <f t="shared" ref="AR4" si="6">AQ4+1</f>
        <v>2062</v>
      </c>
      <c r="AS4" s="28">
        <f t="shared" ref="AS4" si="7">AR4+1</f>
        <v>2063</v>
      </c>
      <c r="AT4" s="28">
        <f t="shared" ref="AT4" si="8">AS4+1</f>
        <v>2064</v>
      </c>
      <c r="AU4" s="28">
        <f t="shared" ref="AU4" si="9">AT4+1</f>
        <v>2065</v>
      </c>
      <c r="AV4" s="28">
        <f t="shared" ref="AV4" si="10">AU4+1</f>
        <v>2066</v>
      </c>
      <c r="AW4" s="28">
        <f t="shared" ref="AW4" si="11">AV4+1</f>
        <v>2067</v>
      </c>
      <c r="AX4" s="28">
        <f t="shared" ref="AX4" si="12">AW4+1</f>
        <v>2068</v>
      </c>
      <c r="AY4" s="28">
        <f t="shared" ref="AY4" si="13">AX4+1</f>
        <v>2069</v>
      </c>
      <c r="AZ4" s="28">
        <f t="shared" ref="AZ4" si="14">AY4+1</f>
        <v>2070</v>
      </c>
      <c r="BA4" s="28">
        <f t="shared" ref="BA4" si="15">AZ4+1</f>
        <v>2071</v>
      </c>
      <c r="BB4" s="28">
        <f t="shared" ref="BB4" si="16">BA4+1</f>
        <v>2072</v>
      </c>
      <c r="BC4" s="28">
        <f t="shared" ref="BC4" si="17">BB4+1</f>
        <v>2073</v>
      </c>
      <c r="BD4" s="28">
        <f t="shared" ref="BD4" si="18">BC4+1</f>
        <v>2074</v>
      </c>
      <c r="BE4" s="28">
        <f t="shared" ref="BE4" si="19">BD4+1</f>
        <v>2075</v>
      </c>
      <c r="BF4" s="28">
        <f t="shared" ref="BF4" si="20">BE4+1</f>
        <v>2076</v>
      </c>
      <c r="BG4" s="28">
        <f t="shared" ref="BG4" si="21">BF4+1</f>
        <v>2077</v>
      </c>
      <c r="BH4" s="28">
        <f t="shared" ref="BH4" si="22">BG4+1</f>
        <v>2078</v>
      </c>
      <c r="BI4" s="28">
        <f t="shared" ref="BI4" si="23">BH4+1</f>
        <v>2079</v>
      </c>
      <c r="BJ4" s="28">
        <f t="shared" ref="BJ4" si="24">BI4+1</f>
        <v>2080</v>
      </c>
      <c r="BK4" s="28">
        <f t="shared" ref="BK4" si="25">BJ4+1</f>
        <v>2081</v>
      </c>
      <c r="BL4" s="28">
        <f t="shared" ref="BL4" si="26">BK4+1</f>
        <v>2082</v>
      </c>
      <c r="BM4" s="28">
        <f t="shared" ref="BM4" si="27">BL4+1</f>
        <v>2083</v>
      </c>
      <c r="BN4" s="28">
        <f t="shared" ref="BN4" si="28">BM4+1</f>
        <v>2084</v>
      </c>
      <c r="BO4" s="28">
        <f t="shared" ref="BO4" si="29">BN4+1</f>
        <v>2085</v>
      </c>
      <c r="BP4" s="28">
        <f t="shared" ref="BP4" si="30">BO4+1</f>
        <v>2086</v>
      </c>
      <c r="BQ4" s="28">
        <f t="shared" ref="BQ4" si="31">BP4+1</f>
        <v>2087</v>
      </c>
      <c r="BR4" s="28">
        <f t="shared" ref="BR4" si="32">BQ4+1</f>
        <v>2088</v>
      </c>
      <c r="BS4" s="28">
        <f t="shared" ref="BS4" si="33">BR4+1</f>
        <v>2089</v>
      </c>
      <c r="BT4" s="28">
        <f t="shared" ref="BT4" si="34">BS4+1</f>
        <v>2090</v>
      </c>
      <c r="BU4" s="28">
        <f t="shared" ref="BU4" si="35">BT4+1</f>
        <v>2091</v>
      </c>
      <c r="BV4" s="28">
        <f t="shared" ref="BV4" si="36">BU4+1</f>
        <v>2092</v>
      </c>
      <c r="BW4" s="28">
        <f t="shared" ref="BW4" si="37">BV4+1</f>
        <v>2093</v>
      </c>
      <c r="BX4" s="28">
        <f t="shared" ref="BX4" si="38">BW4+1</f>
        <v>2094</v>
      </c>
      <c r="BY4" s="28">
        <f t="shared" ref="BY4" si="39">BX4+1</f>
        <v>2095</v>
      </c>
      <c r="BZ4" s="28">
        <f t="shared" ref="BZ4" si="40">BY4+1</f>
        <v>2096</v>
      </c>
      <c r="CA4" s="28">
        <f t="shared" ref="CA4" si="41">BZ4+1</f>
        <v>2097</v>
      </c>
      <c r="CB4" s="28">
        <f t="shared" ref="CB4" si="42">CA4+1</f>
        <v>2098</v>
      </c>
      <c r="CC4" s="28">
        <f t="shared" ref="CC4" si="43">CB4+1</f>
        <v>2099</v>
      </c>
      <c r="CD4" s="28">
        <f t="shared" ref="CD4" si="44">CC4+1</f>
        <v>2100</v>
      </c>
      <c r="CE4" s="28">
        <f t="shared" ref="CE4" si="45">CD4+1</f>
        <v>2101</v>
      </c>
    </row>
    <row r="5" spans="1:83">
      <c r="C5" s="2" t="s">
        <v>575</v>
      </c>
      <c r="D5" s="6"/>
      <c r="E5" s="6"/>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row>
    <row r="6" spans="1:83">
      <c r="C6" s="33" t="s">
        <v>470</v>
      </c>
      <c r="D6" s="31"/>
      <c r="E6" s="297">
        <f>InputDataB_ModelSpecAssumptions!I43</f>
        <v>0.16061407327651978</v>
      </c>
      <c r="F6" s="297">
        <f>InputDataB_ModelSpecAssumptions!J43</f>
        <v>0.16061407327651978</v>
      </c>
      <c r="G6" s="297">
        <f>InputDataB_ModelSpecAssumptions!K43</f>
        <v>0.16061407327651978</v>
      </c>
      <c r="H6" s="297">
        <f>InputDataB_ModelSpecAssumptions!L43</f>
        <v>0.16061407327651978</v>
      </c>
      <c r="I6" s="297">
        <f>InputDataB_ModelSpecAssumptions!M43</f>
        <v>0.16061407327651978</v>
      </c>
      <c r="J6" s="297">
        <f>InputDataB_ModelSpecAssumptions!N43</f>
        <v>0.16061407327651978</v>
      </c>
      <c r="K6" s="297">
        <f>InputDataB_ModelSpecAssumptions!O43</f>
        <v>0.16061407327651978</v>
      </c>
      <c r="L6" s="297">
        <f>InputDataB_ModelSpecAssumptions!P43</f>
        <v>0.16061407327651978</v>
      </c>
      <c r="M6" s="297">
        <f>InputDataB_ModelSpecAssumptions!Q43</f>
        <v>0.16061407327651978</v>
      </c>
      <c r="N6" s="297">
        <f>InputDataB_ModelSpecAssumptions!R43</f>
        <v>0.16061407327651978</v>
      </c>
      <c r="O6" s="297">
        <f>InputDataB_ModelSpecAssumptions!S43</f>
        <v>0.16061407327651978</v>
      </c>
      <c r="P6" s="297">
        <f>InputDataB_ModelSpecAssumptions!T43</f>
        <v>0.16061407327651978</v>
      </c>
      <c r="Q6" s="297">
        <f>InputDataB_ModelSpecAssumptions!U43</f>
        <v>0.16061407327651978</v>
      </c>
      <c r="R6" s="297">
        <f>InputDataB_ModelSpecAssumptions!V43</f>
        <v>0.16061407327651978</v>
      </c>
      <c r="S6" s="297">
        <f>InputDataB_ModelSpecAssumptions!W43</f>
        <v>0.16061407327651978</v>
      </c>
      <c r="T6" s="297">
        <f>InputDataB_ModelSpecAssumptions!X43</f>
        <v>0.16061407327651978</v>
      </c>
      <c r="U6" s="297">
        <f>InputDataB_ModelSpecAssumptions!Y43</f>
        <v>0.16061407327651978</v>
      </c>
      <c r="V6" s="297">
        <f>InputDataB_ModelSpecAssumptions!Z43</f>
        <v>0.16061407327651978</v>
      </c>
      <c r="W6" s="297">
        <f>InputDataB_ModelSpecAssumptions!AA43</f>
        <v>0.16061407327651978</v>
      </c>
      <c r="X6" s="297">
        <f>InputDataB_ModelSpecAssumptions!AB43</f>
        <v>0.16061407327651978</v>
      </c>
      <c r="Y6" s="297">
        <f>InputDataB_ModelSpecAssumptions!AC43</f>
        <v>0.16061407327651978</v>
      </c>
      <c r="Z6" s="297">
        <f>InputDataB_ModelSpecAssumptions!AD43</f>
        <v>0.16061407327651978</v>
      </c>
      <c r="AA6" s="297">
        <f>InputDataB_ModelSpecAssumptions!AE43</f>
        <v>0.16061407327651978</v>
      </c>
      <c r="AB6" s="297">
        <f>InputDataB_ModelSpecAssumptions!AF43</f>
        <v>0.16061407327651978</v>
      </c>
      <c r="AC6" s="297">
        <f>InputDataB_ModelSpecAssumptions!AG43</f>
        <v>0.16061407327651978</v>
      </c>
      <c r="AD6" s="297">
        <f>InputDataB_ModelSpecAssumptions!AH43</f>
        <v>0.16061407327651978</v>
      </c>
      <c r="AE6" s="297">
        <f>InputDataB_ModelSpecAssumptions!AI43</f>
        <v>0.16061407327651978</v>
      </c>
      <c r="AF6" s="297">
        <f>InputDataB_ModelSpecAssumptions!AJ43</f>
        <v>0.16061407327651978</v>
      </c>
      <c r="AG6" s="297">
        <f>InputDataB_ModelSpecAssumptions!AK43</f>
        <v>0.16061407327651978</v>
      </c>
      <c r="AH6" s="297">
        <f>InputDataB_ModelSpecAssumptions!AL43</f>
        <v>0.16061407327651978</v>
      </c>
      <c r="AI6" s="297">
        <f>InputDataB_ModelSpecAssumptions!AM43</f>
        <v>0.16061407327651978</v>
      </c>
      <c r="AJ6" s="297">
        <f>InputDataB_ModelSpecAssumptions!AN43</f>
        <v>0.16061407327651978</v>
      </c>
      <c r="AK6" s="297">
        <f>InputDataB_ModelSpecAssumptions!AO43</f>
        <v>0.16061407327651978</v>
      </c>
      <c r="AL6" s="297">
        <f>InputDataB_ModelSpecAssumptions!AP43</f>
        <v>0.16061407327651978</v>
      </c>
      <c r="AM6" s="297">
        <f>InputDataB_ModelSpecAssumptions!AQ43</f>
        <v>0.16061407327651978</v>
      </c>
      <c r="AN6" s="297">
        <f>InputDataB_ModelSpecAssumptions!AR43</f>
        <v>0.16061407327651978</v>
      </c>
      <c r="AO6" s="297">
        <f>InputDataB_ModelSpecAssumptions!AS43</f>
        <v>0.16061407327651978</v>
      </c>
      <c r="AP6" s="297">
        <f>InputDataB_ModelSpecAssumptions!AT43</f>
        <v>0.16061407327651978</v>
      </c>
      <c r="AQ6" s="297">
        <f>InputDataB_ModelSpecAssumptions!AU43</f>
        <v>0.16061407327651978</v>
      </c>
      <c r="AR6" s="297">
        <f>InputDataB_ModelSpecAssumptions!AV43</f>
        <v>0.16061407327651978</v>
      </c>
      <c r="AS6" s="297">
        <f>InputDataB_ModelSpecAssumptions!AW43</f>
        <v>0.16061407327651978</v>
      </c>
      <c r="AT6" s="297">
        <f>InputDataB_ModelSpecAssumptions!AX43</f>
        <v>0.16061407327651978</v>
      </c>
      <c r="AU6" s="297">
        <f>InputDataB_ModelSpecAssumptions!AY43</f>
        <v>0.16061407327651978</v>
      </c>
      <c r="AV6" s="297">
        <f>InputDataB_ModelSpecAssumptions!AZ43</f>
        <v>0.16061407327651978</v>
      </c>
      <c r="AW6" s="297">
        <f>InputDataB_ModelSpecAssumptions!BA43</f>
        <v>0.16061407327651978</v>
      </c>
      <c r="AX6" s="297">
        <f>InputDataB_ModelSpecAssumptions!BB43</f>
        <v>0.16061407327651978</v>
      </c>
      <c r="AY6" s="297">
        <f>InputDataB_ModelSpecAssumptions!BC43</f>
        <v>0.16061407327651978</v>
      </c>
      <c r="AZ6" s="297">
        <f>InputDataB_ModelSpecAssumptions!BD43</f>
        <v>0.16061407327651978</v>
      </c>
      <c r="BA6" s="297">
        <f>InputDataB_ModelSpecAssumptions!BE43</f>
        <v>0.16061407327651978</v>
      </c>
      <c r="BB6" s="297">
        <f>InputDataB_ModelSpecAssumptions!BF43</f>
        <v>0.16061407327651978</v>
      </c>
      <c r="BC6" s="297">
        <f>InputDataB_ModelSpecAssumptions!BG43</f>
        <v>0.16061407327651978</v>
      </c>
      <c r="BD6" s="297">
        <f>InputDataB_ModelSpecAssumptions!BH43</f>
        <v>0.16061407327651978</v>
      </c>
      <c r="BE6" s="297">
        <f>InputDataB_ModelSpecAssumptions!BI43</f>
        <v>0.16061407327651978</v>
      </c>
      <c r="BF6" s="297">
        <f>InputDataB_ModelSpecAssumptions!BJ43</f>
        <v>0.16061407327651978</v>
      </c>
      <c r="BG6" s="297">
        <f>InputDataB_ModelSpecAssumptions!BK43</f>
        <v>0.16061407327651978</v>
      </c>
      <c r="BH6" s="297">
        <f>InputDataB_ModelSpecAssumptions!BL43</f>
        <v>0.16061407327651978</v>
      </c>
      <c r="BI6" s="297">
        <f>InputDataB_ModelSpecAssumptions!BM43</f>
        <v>0.16061407327651978</v>
      </c>
      <c r="BJ6" s="297">
        <f>InputDataB_ModelSpecAssumptions!BN43</f>
        <v>0.16061407327651978</v>
      </c>
      <c r="BK6" s="297">
        <f>InputDataB_ModelSpecAssumptions!BO43</f>
        <v>0.16061407327651978</v>
      </c>
      <c r="BL6" s="297">
        <f>InputDataB_ModelSpecAssumptions!BP43</f>
        <v>0.16061407327651978</v>
      </c>
      <c r="BM6" s="297">
        <f>InputDataB_ModelSpecAssumptions!BQ43</f>
        <v>0.16061407327651978</v>
      </c>
      <c r="BN6" s="297">
        <f>InputDataB_ModelSpecAssumptions!BR43</f>
        <v>0.16061407327651978</v>
      </c>
      <c r="BO6" s="297">
        <f>InputDataB_ModelSpecAssumptions!BS43</f>
        <v>0.16061407327651978</v>
      </c>
      <c r="BP6" s="297">
        <f>InputDataB_ModelSpecAssumptions!BT43</f>
        <v>0.16061407327651978</v>
      </c>
      <c r="BQ6" s="297">
        <f>InputDataB_ModelSpecAssumptions!BU43</f>
        <v>0.16061407327651978</v>
      </c>
      <c r="BR6" s="297">
        <f>InputDataB_ModelSpecAssumptions!BV43</f>
        <v>0.16061407327651978</v>
      </c>
      <c r="BS6" s="297">
        <f>InputDataB_ModelSpecAssumptions!BW43</f>
        <v>0.16061407327651978</v>
      </c>
      <c r="BT6" s="297">
        <f>InputDataB_ModelSpecAssumptions!BX43</f>
        <v>0.16061407327651978</v>
      </c>
      <c r="BU6" s="297">
        <f>InputDataB_ModelSpecAssumptions!BY43</f>
        <v>0.16061407327651978</v>
      </c>
      <c r="BV6" s="297">
        <f>InputDataB_ModelSpecAssumptions!BZ43</f>
        <v>0.16061407327651978</v>
      </c>
      <c r="BW6" s="297">
        <f>InputDataB_ModelSpecAssumptions!CA43</f>
        <v>0.16061407327651978</v>
      </c>
      <c r="BX6" s="297">
        <f>InputDataB_ModelSpecAssumptions!CB43</f>
        <v>0.16061407327651978</v>
      </c>
      <c r="BY6" s="297">
        <f>InputDataB_ModelSpecAssumptions!CC43</f>
        <v>0.16061407327651978</v>
      </c>
      <c r="BZ6" s="297">
        <f>InputDataB_ModelSpecAssumptions!CD43</f>
        <v>0.16061407327651978</v>
      </c>
      <c r="CA6" s="297">
        <f>InputDataB_ModelSpecAssumptions!CE43</f>
        <v>0.16061407327651978</v>
      </c>
      <c r="CB6" s="297">
        <f>InputDataB_ModelSpecAssumptions!CF43</f>
        <v>0.16061407327651978</v>
      </c>
      <c r="CC6" s="297">
        <f>InputDataB_ModelSpecAssumptions!CG43</f>
        <v>0.16061407327651978</v>
      </c>
      <c r="CD6" s="297">
        <f>InputDataB_ModelSpecAssumptions!CH43</f>
        <v>0.16061407327651978</v>
      </c>
      <c r="CE6" s="297">
        <f>InputDataB_ModelSpecAssumptions!CI43</f>
        <v>0.16061407327651978</v>
      </c>
    </row>
    <row r="7" spans="1:83">
      <c r="B7" s="1" t="str">
        <f>LEFT(InputDataA_GeneralAssumptions!D36,1)</f>
        <v>A</v>
      </c>
      <c r="C7" s="20" t="s">
        <v>437</v>
      </c>
      <c r="D7" s="285" t="s">
        <v>436</v>
      </c>
      <c r="E7" s="296">
        <f>InputDataA_GeneralAssumptions!I34</f>
        <v>1.0007381439208984E-2</v>
      </c>
      <c r="F7" s="296">
        <f>InputDataA_GeneralAssumptions!J34</f>
        <v>1.0007381439208984E-2</v>
      </c>
      <c r="G7" s="296">
        <f>InputDataA_GeneralAssumptions!K34</f>
        <v>1.0007381439208984E-2</v>
      </c>
      <c r="H7" s="296">
        <f>InputDataA_GeneralAssumptions!L34</f>
        <v>1.0007381439208984E-2</v>
      </c>
      <c r="I7" s="296">
        <f>InputDataA_GeneralAssumptions!M34</f>
        <v>1.0007381439208984E-2</v>
      </c>
      <c r="J7" s="296">
        <f>InputDataA_GeneralAssumptions!N34</f>
        <v>1.0007381439208984E-2</v>
      </c>
      <c r="K7" s="296">
        <f>InputDataA_GeneralAssumptions!O34</f>
        <v>1.0007381439208984E-2</v>
      </c>
      <c r="L7" s="296">
        <f>InputDataA_GeneralAssumptions!P34</f>
        <v>1.0007381439208984E-2</v>
      </c>
      <c r="M7" s="296">
        <f>InputDataA_GeneralAssumptions!Q34</f>
        <v>1.0007381439208984E-2</v>
      </c>
      <c r="N7" s="296">
        <f>InputDataA_GeneralAssumptions!R34</f>
        <v>1.0007381439208984E-2</v>
      </c>
      <c r="O7" s="296">
        <f>InputDataA_GeneralAssumptions!S34</f>
        <v>1.0007381439208984E-2</v>
      </c>
      <c r="P7" s="296">
        <f>InputDataA_GeneralAssumptions!T34</f>
        <v>1.0007381439208984E-2</v>
      </c>
      <c r="Q7" s="296">
        <f>InputDataA_GeneralAssumptions!U34</f>
        <v>1.0007381439208984E-2</v>
      </c>
      <c r="R7" s="296">
        <f>InputDataA_GeneralAssumptions!V34</f>
        <v>1.0007381439208984E-2</v>
      </c>
      <c r="S7" s="296">
        <f>InputDataA_GeneralAssumptions!W34</f>
        <v>1.0007381439208984E-2</v>
      </c>
      <c r="T7" s="296">
        <f>InputDataA_GeneralAssumptions!X34</f>
        <v>1.0007381439208984E-2</v>
      </c>
      <c r="U7" s="296">
        <f>InputDataA_GeneralAssumptions!Y34</f>
        <v>1.0007381439208984E-2</v>
      </c>
      <c r="V7" s="296">
        <f>InputDataA_GeneralAssumptions!Z34</f>
        <v>1.0007381439208984E-2</v>
      </c>
      <c r="W7" s="296">
        <f>InputDataA_GeneralAssumptions!AA34</f>
        <v>1.0007381439208984E-2</v>
      </c>
      <c r="X7" s="296">
        <f>InputDataA_GeneralAssumptions!AB34</f>
        <v>1.0007381439208984E-2</v>
      </c>
      <c r="Y7" s="296">
        <f>InputDataA_GeneralAssumptions!AC34</f>
        <v>1.0007381439208984E-2</v>
      </c>
      <c r="Z7" s="296">
        <f>InputDataA_GeneralAssumptions!AD34</f>
        <v>1.0007381439208984E-2</v>
      </c>
      <c r="AA7" s="296">
        <f>InputDataA_GeneralAssumptions!AE34</f>
        <v>1.0007381439208984E-2</v>
      </c>
      <c r="AB7" s="296">
        <f>InputDataA_GeneralAssumptions!AF34</f>
        <v>1.0007381439208984E-2</v>
      </c>
      <c r="AC7" s="296">
        <f>InputDataA_GeneralAssumptions!AG34</f>
        <v>1.0007381439208984E-2</v>
      </c>
      <c r="AD7" s="296">
        <f>InputDataA_GeneralAssumptions!AH34</f>
        <v>1.0007381439208984E-2</v>
      </c>
      <c r="AE7" s="296">
        <f>InputDataA_GeneralAssumptions!AI34</f>
        <v>1.0007381439208984E-2</v>
      </c>
      <c r="AF7" s="296">
        <f>InputDataA_GeneralAssumptions!AJ34</f>
        <v>1.0007381439208984E-2</v>
      </c>
      <c r="AG7" s="296">
        <f>InputDataA_GeneralAssumptions!AK34</f>
        <v>1.0007381439208984E-2</v>
      </c>
      <c r="AH7" s="296">
        <f>InputDataA_GeneralAssumptions!AL34</f>
        <v>1.0007381439208984E-2</v>
      </c>
      <c r="AI7" s="296">
        <f>InputDataA_GeneralAssumptions!AM34</f>
        <v>1.0007381439208984E-2</v>
      </c>
      <c r="AJ7" s="296">
        <f>InputDataA_GeneralAssumptions!AN34</f>
        <v>1.0007381439208984E-2</v>
      </c>
      <c r="AK7" s="296">
        <f>InputDataA_GeneralAssumptions!AO34</f>
        <v>1.0007381439208984E-2</v>
      </c>
      <c r="AL7" s="296">
        <f>InputDataA_GeneralAssumptions!AP34</f>
        <v>1.0007381439208984E-2</v>
      </c>
      <c r="AM7" s="296">
        <f>InputDataA_GeneralAssumptions!AQ34</f>
        <v>1.0007381439208984E-2</v>
      </c>
      <c r="AN7" s="296">
        <f>InputDataA_GeneralAssumptions!AR34</f>
        <v>1.0007381439208984E-2</v>
      </c>
      <c r="AO7" s="296">
        <f>InputDataA_GeneralAssumptions!AS34</f>
        <v>1.0007381439208984E-2</v>
      </c>
      <c r="AP7" s="296">
        <f>InputDataA_GeneralAssumptions!AT34</f>
        <v>1.0007381439208984E-2</v>
      </c>
      <c r="AQ7" s="296">
        <f>InputDataA_GeneralAssumptions!AU34</f>
        <v>1.0007381439208984E-2</v>
      </c>
      <c r="AR7" s="296">
        <f>InputDataA_GeneralAssumptions!AV34</f>
        <v>1.0007381439208984E-2</v>
      </c>
      <c r="AS7" s="296">
        <f>InputDataA_GeneralAssumptions!AW34</f>
        <v>1.0007381439208984E-2</v>
      </c>
      <c r="AT7" s="296">
        <f>InputDataA_GeneralAssumptions!AX34</f>
        <v>1.0007381439208984E-2</v>
      </c>
      <c r="AU7" s="296">
        <f>InputDataA_GeneralAssumptions!AY34</f>
        <v>1.0007381439208984E-2</v>
      </c>
      <c r="AV7" s="296">
        <f>InputDataA_GeneralAssumptions!AZ34</f>
        <v>1.0007381439208984E-2</v>
      </c>
      <c r="AW7" s="296">
        <f>InputDataA_GeneralAssumptions!BA34</f>
        <v>1.0007381439208984E-2</v>
      </c>
      <c r="AX7" s="296">
        <f>InputDataA_GeneralAssumptions!BB34</f>
        <v>1.0007381439208984E-2</v>
      </c>
      <c r="AY7" s="296">
        <f>InputDataA_GeneralAssumptions!BC34</f>
        <v>1.0007381439208984E-2</v>
      </c>
      <c r="AZ7" s="296">
        <f>InputDataA_GeneralAssumptions!BD34</f>
        <v>1.0007381439208984E-2</v>
      </c>
      <c r="BA7" s="296">
        <f>InputDataA_GeneralAssumptions!BE34</f>
        <v>1.0007381439208984E-2</v>
      </c>
      <c r="BB7" s="296">
        <f>InputDataA_GeneralAssumptions!BF34</f>
        <v>1.0007381439208984E-2</v>
      </c>
      <c r="BC7" s="296">
        <f>InputDataA_GeneralAssumptions!BG34</f>
        <v>1.0007381439208984E-2</v>
      </c>
      <c r="BD7" s="296">
        <f>InputDataA_GeneralAssumptions!BH34</f>
        <v>1.0007381439208984E-2</v>
      </c>
      <c r="BE7" s="296">
        <f>InputDataA_GeneralAssumptions!BI34</f>
        <v>1.0007381439208984E-2</v>
      </c>
      <c r="BF7" s="296">
        <f>InputDataA_GeneralAssumptions!BJ34</f>
        <v>1.0007381439208984E-2</v>
      </c>
      <c r="BG7" s="296">
        <f>InputDataA_GeneralAssumptions!BK34</f>
        <v>1.0007381439208984E-2</v>
      </c>
      <c r="BH7" s="296">
        <f>InputDataA_GeneralAssumptions!BL34</f>
        <v>1.0007381439208984E-2</v>
      </c>
      <c r="BI7" s="296">
        <f>InputDataA_GeneralAssumptions!BM34</f>
        <v>1.0007381439208984E-2</v>
      </c>
      <c r="BJ7" s="296">
        <f>InputDataA_GeneralAssumptions!BN34</f>
        <v>1.0007381439208984E-2</v>
      </c>
      <c r="BK7" s="296">
        <f>InputDataA_GeneralAssumptions!BO34</f>
        <v>1.0007381439208984E-2</v>
      </c>
      <c r="BL7" s="296">
        <f>InputDataA_GeneralAssumptions!BP34</f>
        <v>1.0007381439208984E-2</v>
      </c>
      <c r="BM7" s="296">
        <f>InputDataA_GeneralAssumptions!BQ34</f>
        <v>1.0007381439208984E-2</v>
      </c>
      <c r="BN7" s="296">
        <f>InputDataA_GeneralAssumptions!BR34</f>
        <v>1.0007381439208984E-2</v>
      </c>
      <c r="BO7" s="296">
        <f>InputDataA_GeneralAssumptions!BS34</f>
        <v>1.0007381439208984E-2</v>
      </c>
      <c r="BP7" s="296">
        <f>InputDataA_GeneralAssumptions!BT34</f>
        <v>1.0007381439208984E-2</v>
      </c>
      <c r="BQ7" s="296">
        <f>InputDataA_GeneralAssumptions!BU34</f>
        <v>1.0007381439208984E-2</v>
      </c>
      <c r="BR7" s="296">
        <f>InputDataA_GeneralAssumptions!BV34</f>
        <v>1.0007381439208984E-2</v>
      </c>
      <c r="BS7" s="296">
        <f>InputDataA_GeneralAssumptions!BW34</f>
        <v>1.0007381439208984E-2</v>
      </c>
      <c r="BT7" s="296">
        <f>InputDataA_GeneralAssumptions!BX34</f>
        <v>1.0007381439208984E-2</v>
      </c>
      <c r="BU7" s="296">
        <f>InputDataA_GeneralAssumptions!BY34</f>
        <v>1.0007381439208984E-2</v>
      </c>
      <c r="BV7" s="296">
        <f>InputDataA_GeneralAssumptions!BZ34</f>
        <v>1.0007381439208984E-2</v>
      </c>
      <c r="BW7" s="296">
        <f>InputDataA_GeneralAssumptions!CA34</f>
        <v>1.0007381439208984E-2</v>
      </c>
      <c r="BX7" s="296">
        <f>InputDataA_GeneralAssumptions!CB34</f>
        <v>1.0007381439208984E-2</v>
      </c>
      <c r="BY7" s="296">
        <f>InputDataA_GeneralAssumptions!CC34</f>
        <v>1.0007381439208984E-2</v>
      </c>
      <c r="BZ7" s="296">
        <f>InputDataA_GeneralAssumptions!CD34</f>
        <v>1.0007381439208984E-2</v>
      </c>
      <c r="CA7" s="296">
        <f>InputDataA_GeneralAssumptions!CE34</f>
        <v>1.0007381439208984E-2</v>
      </c>
      <c r="CB7" s="296">
        <f>InputDataA_GeneralAssumptions!CF34</f>
        <v>1.0007381439208984E-2</v>
      </c>
      <c r="CC7" s="296">
        <f>InputDataA_GeneralAssumptions!CG34</f>
        <v>1.0007381439208984E-2</v>
      </c>
      <c r="CD7" s="296">
        <f>InputDataA_GeneralAssumptions!CH34</f>
        <v>1.0007381439208984E-2</v>
      </c>
      <c r="CE7" s="296">
        <f>InputDataA_GeneralAssumptions!CI34</f>
        <v>1.0007381439208984E-2</v>
      </c>
    </row>
    <row r="8" spans="1:83">
      <c r="B8" s="1" t="str">
        <f>LEFT(InputDataA_GeneralAssumptions!D45,1)</f>
        <v>A</v>
      </c>
      <c r="C8" s="3" t="s">
        <v>728</v>
      </c>
      <c r="D8" s="286" t="s">
        <v>436</v>
      </c>
      <c r="E8" s="105">
        <f>InputDataA_GeneralAssumptions!I43</f>
        <v>-3.4894829150289297E-3</v>
      </c>
      <c r="F8" s="105">
        <f>InputDataA_GeneralAssumptions!J43</f>
        <v>-3.4894829150289297E-3</v>
      </c>
      <c r="G8" s="105">
        <f>InputDataA_GeneralAssumptions!K43</f>
        <v>-3.4894829150289297E-3</v>
      </c>
      <c r="H8" s="105">
        <f>InputDataA_GeneralAssumptions!L43</f>
        <v>-3.4894829150289297E-3</v>
      </c>
      <c r="I8" s="105">
        <f>InputDataA_GeneralAssumptions!M43</f>
        <v>-3.4894829150289297E-3</v>
      </c>
      <c r="J8" s="105">
        <f>InputDataA_GeneralAssumptions!N43</f>
        <v>-3.4894829150289297E-3</v>
      </c>
      <c r="K8" s="105">
        <f>InputDataA_GeneralAssumptions!O43</f>
        <v>-3.4894829150289297E-3</v>
      </c>
      <c r="L8" s="105">
        <f>InputDataA_GeneralAssumptions!P43</f>
        <v>-3.4894829150289297E-3</v>
      </c>
      <c r="M8" s="105">
        <f>InputDataA_GeneralAssumptions!Q43</f>
        <v>-3.4894829150289297E-3</v>
      </c>
      <c r="N8" s="105">
        <f>InputDataA_GeneralAssumptions!R43</f>
        <v>-3.4894829150289297E-3</v>
      </c>
      <c r="O8" s="105">
        <f>InputDataA_GeneralAssumptions!S43</f>
        <v>-3.4894829150289297E-3</v>
      </c>
      <c r="P8" s="105">
        <f>InputDataA_GeneralAssumptions!T43</f>
        <v>-3.4894829150289297E-3</v>
      </c>
      <c r="Q8" s="105">
        <f>InputDataA_GeneralAssumptions!U43</f>
        <v>-3.4894829150289297E-3</v>
      </c>
      <c r="R8" s="105">
        <f>InputDataA_GeneralAssumptions!V43</f>
        <v>-3.4894829150289297E-3</v>
      </c>
      <c r="S8" s="105">
        <f>InputDataA_GeneralAssumptions!W43</f>
        <v>-3.4894829150289297E-3</v>
      </c>
      <c r="T8" s="105">
        <f>InputDataA_GeneralAssumptions!X43</f>
        <v>-3.4894829150289297E-3</v>
      </c>
      <c r="U8" s="105">
        <f>InputDataA_GeneralAssumptions!Y43</f>
        <v>-3.4894829150289297E-3</v>
      </c>
      <c r="V8" s="105">
        <f>InputDataA_GeneralAssumptions!Z43</f>
        <v>-3.4894829150289297E-3</v>
      </c>
      <c r="W8" s="105">
        <f>InputDataA_GeneralAssumptions!AA43</f>
        <v>-3.4894829150289297E-3</v>
      </c>
      <c r="X8" s="105">
        <f>InputDataA_GeneralAssumptions!AB43</f>
        <v>-3.4894829150289297E-3</v>
      </c>
      <c r="Y8" s="105">
        <f>InputDataA_GeneralAssumptions!AC43</f>
        <v>-3.4894829150289297E-3</v>
      </c>
      <c r="Z8" s="105">
        <f>InputDataA_GeneralAssumptions!AD43</f>
        <v>-3.4894829150289297E-3</v>
      </c>
      <c r="AA8" s="105">
        <f>InputDataA_GeneralAssumptions!AE43</f>
        <v>-3.4894829150289297E-3</v>
      </c>
      <c r="AB8" s="105">
        <f>InputDataA_GeneralAssumptions!AF43</f>
        <v>-3.4894829150289297E-3</v>
      </c>
      <c r="AC8" s="105">
        <f>InputDataA_GeneralAssumptions!AG43</f>
        <v>-3.4894829150289297E-3</v>
      </c>
      <c r="AD8" s="105">
        <f>InputDataA_GeneralAssumptions!AH43</f>
        <v>-3.4894829150289297E-3</v>
      </c>
      <c r="AE8" s="105">
        <f>InputDataA_GeneralAssumptions!AI43</f>
        <v>-3.4894829150289297E-3</v>
      </c>
      <c r="AF8" s="105">
        <f>InputDataA_GeneralAssumptions!AJ43</f>
        <v>-3.4894829150289297E-3</v>
      </c>
      <c r="AG8" s="105">
        <f>InputDataA_GeneralAssumptions!AK43</f>
        <v>-3.4894829150289297E-3</v>
      </c>
      <c r="AH8" s="105">
        <f>InputDataA_GeneralAssumptions!AL43</f>
        <v>-3.4894829150289297E-3</v>
      </c>
      <c r="AI8" s="105">
        <f>InputDataA_GeneralAssumptions!AM43</f>
        <v>-3.4894829150289297E-3</v>
      </c>
      <c r="AJ8" s="105">
        <f>InputDataA_GeneralAssumptions!AN43</f>
        <v>-3.4894829150289297E-3</v>
      </c>
      <c r="AK8" s="105">
        <f>InputDataA_GeneralAssumptions!AO43</f>
        <v>-3.4894829150289297E-3</v>
      </c>
      <c r="AL8" s="105">
        <f>InputDataA_GeneralAssumptions!AP43</f>
        <v>-3.4894829150289297E-3</v>
      </c>
      <c r="AM8" s="105">
        <f>InputDataA_GeneralAssumptions!AQ43</f>
        <v>-3.4894829150289297E-3</v>
      </c>
      <c r="AN8" s="105">
        <f>InputDataA_GeneralAssumptions!AR43</f>
        <v>-3.4894829150289297E-3</v>
      </c>
      <c r="AO8" s="105">
        <f>InputDataA_GeneralAssumptions!AS43</f>
        <v>-3.4894829150289297E-3</v>
      </c>
      <c r="AP8" s="105">
        <f>InputDataA_GeneralAssumptions!AT43</f>
        <v>-3.4894829150289297E-3</v>
      </c>
      <c r="AQ8" s="105">
        <f>InputDataA_GeneralAssumptions!AU43</f>
        <v>-3.4894829150289297E-3</v>
      </c>
      <c r="AR8" s="105">
        <f>InputDataA_GeneralAssumptions!AV43</f>
        <v>-3.4894829150289297E-3</v>
      </c>
      <c r="AS8" s="105">
        <f>InputDataA_GeneralAssumptions!AW43</f>
        <v>-3.4894829150289297E-3</v>
      </c>
      <c r="AT8" s="105">
        <f>InputDataA_GeneralAssumptions!AX43</f>
        <v>-3.4894829150289297E-3</v>
      </c>
      <c r="AU8" s="105">
        <f>InputDataA_GeneralAssumptions!AY43</f>
        <v>-3.4894829150289297E-3</v>
      </c>
      <c r="AV8" s="105">
        <f>InputDataA_GeneralAssumptions!AZ43</f>
        <v>-3.4894829150289297E-3</v>
      </c>
      <c r="AW8" s="105">
        <f>InputDataA_GeneralAssumptions!BA43</f>
        <v>-3.4894829150289297E-3</v>
      </c>
      <c r="AX8" s="105">
        <f>InputDataA_GeneralAssumptions!BB43</f>
        <v>-3.4894829150289297E-3</v>
      </c>
      <c r="AY8" s="105">
        <f>InputDataA_GeneralAssumptions!BC43</f>
        <v>-3.4894829150289297E-3</v>
      </c>
      <c r="AZ8" s="105">
        <f>InputDataA_GeneralAssumptions!BD43</f>
        <v>-3.4894829150289297E-3</v>
      </c>
      <c r="BA8" s="105">
        <f>InputDataA_GeneralAssumptions!BE43</f>
        <v>-3.4894829150289297E-3</v>
      </c>
      <c r="BB8" s="105">
        <f>InputDataA_GeneralAssumptions!BF43</f>
        <v>-3.4894829150289297E-3</v>
      </c>
      <c r="BC8" s="105">
        <f>InputDataA_GeneralAssumptions!BG43</f>
        <v>-3.4894829150289297E-3</v>
      </c>
      <c r="BD8" s="105">
        <f>InputDataA_GeneralAssumptions!BH43</f>
        <v>-3.4894829150289297E-3</v>
      </c>
      <c r="BE8" s="105">
        <f>InputDataA_GeneralAssumptions!BI43</f>
        <v>-3.4894829150289297E-3</v>
      </c>
      <c r="BF8" s="105">
        <f>InputDataA_GeneralAssumptions!BJ43</f>
        <v>-3.4894829150289297E-3</v>
      </c>
      <c r="BG8" s="105">
        <f>InputDataA_GeneralAssumptions!BK43</f>
        <v>-3.4894829150289297E-3</v>
      </c>
      <c r="BH8" s="105">
        <f>InputDataA_GeneralAssumptions!BL43</f>
        <v>-3.4894829150289297E-3</v>
      </c>
      <c r="BI8" s="105">
        <f>InputDataA_GeneralAssumptions!BM43</f>
        <v>-3.4894829150289297E-3</v>
      </c>
      <c r="BJ8" s="105">
        <f>InputDataA_GeneralAssumptions!BN43</f>
        <v>-3.4894829150289297E-3</v>
      </c>
      <c r="BK8" s="105">
        <f>InputDataA_GeneralAssumptions!BO43</f>
        <v>-3.4894829150289297E-3</v>
      </c>
      <c r="BL8" s="105">
        <f>InputDataA_GeneralAssumptions!BP43</f>
        <v>-3.4894829150289297E-3</v>
      </c>
      <c r="BM8" s="105">
        <f>InputDataA_GeneralAssumptions!BQ43</f>
        <v>-3.4894829150289297E-3</v>
      </c>
      <c r="BN8" s="105">
        <f>InputDataA_GeneralAssumptions!BR43</f>
        <v>-3.4894829150289297E-3</v>
      </c>
      <c r="BO8" s="105">
        <f>InputDataA_GeneralAssumptions!BS43</f>
        <v>-3.4894829150289297E-3</v>
      </c>
      <c r="BP8" s="105">
        <f>InputDataA_GeneralAssumptions!BT43</f>
        <v>-3.4894829150289297E-3</v>
      </c>
      <c r="BQ8" s="105">
        <f>InputDataA_GeneralAssumptions!BU43</f>
        <v>-3.4894829150289297E-3</v>
      </c>
      <c r="BR8" s="105">
        <f>InputDataA_GeneralAssumptions!BV43</f>
        <v>-3.4894829150289297E-3</v>
      </c>
      <c r="BS8" s="105">
        <f>InputDataA_GeneralAssumptions!BW43</f>
        <v>-3.4894829150289297E-3</v>
      </c>
      <c r="BT8" s="105">
        <f>InputDataA_GeneralAssumptions!BX43</f>
        <v>-3.4894829150289297E-3</v>
      </c>
      <c r="BU8" s="105">
        <f>InputDataA_GeneralAssumptions!BY43</f>
        <v>-3.4894829150289297E-3</v>
      </c>
      <c r="BV8" s="105">
        <f>InputDataA_GeneralAssumptions!BZ43</f>
        <v>-3.4894829150289297E-3</v>
      </c>
      <c r="BW8" s="105">
        <f>InputDataA_GeneralAssumptions!CA43</f>
        <v>-3.4894829150289297E-3</v>
      </c>
      <c r="BX8" s="105">
        <f>InputDataA_GeneralAssumptions!CB43</f>
        <v>-3.4894829150289297E-3</v>
      </c>
      <c r="BY8" s="105">
        <f>InputDataA_GeneralAssumptions!CC43</f>
        <v>-3.4894829150289297E-3</v>
      </c>
      <c r="BZ8" s="105">
        <f>InputDataA_GeneralAssumptions!CD43</f>
        <v>-3.4894829150289297E-3</v>
      </c>
      <c r="CA8" s="105">
        <f>InputDataA_GeneralAssumptions!CE43</f>
        <v>-3.4894829150289297E-3</v>
      </c>
      <c r="CB8" s="105">
        <f>InputDataA_GeneralAssumptions!CF43</f>
        <v>-3.4894829150289297E-3</v>
      </c>
      <c r="CC8" s="105">
        <f>InputDataA_GeneralAssumptions!CG43</f>
        <v>-3.4894829150289297E-3</v>
      </c>
      <c r="CD8" s="105">
        <f>InputDataA_GeneralAssumptions!CH43</f>
        <v>-3.4894829150289297E-3</v>
      </c>
      <c r="CE8" s="105">
        <f>InputDataA_GeneralAssumptions!CI43</f>
        <v>-3.4894829150289297E-3</v>
      </c>
    </row>
    <row r="9" spans="1:83">
      <c r="B9" s="1" t="str">
        <f>LEFT(InputDataA_GeneralAssumptions!D104,1)</f>
        <v>A</v>
      </c>
      <c r="C9" s="21" t="s">
        <v>439</v>
      </c>
      <c r="D9" s="286" t="s">
        <v>436</v>
      </c>
      <c r="E9" s="105">
        <f>InputDataA_GeneralAssumptions!I106</f>
        <v>5.7913460415723872E-3</v>
      </c>
      <c r="F9" s="105">
        <f>InputDataA_GeneralAssumptions!J106</f>
        <v>6.2040179941906803E-3</v>
      </c>
      <c r="G9" s="105">
        <f>InputDataA_GeneralAssumptions!K106</f>
        <v>6.0717967263181905E-3</v>
      </c>
      <c r="H9" s="105">
        <f>InputDataA_GeneralAssumptions!L106</f>
        <v>5.9557568035579767E-3</v>
      </c>
      <c r="I9" s="105">
        <f>InputDataA_GeneralAssumptions!M106</f>
        <v>5.8451313294571872E-3</v>
      </c>
      <c r="J9" s="105">
        <f>InputDataA_GeneralAssumptions!N106</f>
        <v>5.726426784889993E-3</v>
      </c>
      <c r="K9" s="105">
        <f>InputDataA_GeneralAssumptions!O106</f>
        <v>5.6018683794949453E-3</v>
      </c>
      <c r="L9" s="105">
        <f>InputDataA_GeneralAssumptions!P106</f>
        <v>5.4822581325104647E-3</v>
      </c>
      <c r="M9" s="105">
        <f>InputDataA_GeneralAssumptions!Q106</f>
        <v>5.3474769372230391E-3</v>
      </c>
      <c r="N9" s="105">
        <f>InputDataA_GeneralAssumptions!R106</f>
        <v>5.2312869991604227E-3</v>
      </c>
      <c r="O9" s="105">
        <f>InputDataA_GeneralAssumptions!S106</f>
        <v>5.1321308690881473E-3</v>
      </c>
      <c r="P9" s="105">
        <f>InputDataA_GeneralAssumptions!T106</f>
        <v>5.0192269247892884E-3</v>
      </c>
      <c r="Q9" s="105">
        <f>InputDataA_GeneralAssumptions!U106</f>
        <v>4.8959159460639778E-3</v>
      </c>
      <c r="R9" s="105">
        <f>InputDataA_GeneralAssumptions!V106</f>
        <v>4.7614580986903299E-3</v>
      </c>
      <c r="S9" s="105">
        <f>InputDataA_GeneralAssumptions!W106</f>
        <v>4.6365863408013297E-3</v>
      </c>
      <c r="T9" s="105">
        <f>InputDataA_GeneralAssumptions!X106</f>
        <v>4.485098187043679E-3</v>
      </c>
      <c r="U9" s="105">
        <f>InputDataA_GeneralAssumptions!Y106</f>
        <v>4.30259640202868E-3</v>
      </c>
      <c r="V9" s="105">
        <f>InputDataA_GeneralAssumptions!Z106</f>
        <v>4.1344501481050955E-3</v>
      </c>
      <c r="W9" s="105">
        <f>InputDataA_GeneralAssumptions!AA106</f>
        <v>3.9676502543093406E-3</v>
      </c>
      <c r="X9" s="105">
        <f>InputDataA_GeneralAssumptions!AB106</f>
        <v>3.7810580617594347E-3</v>
      </c>
      <c r="Y9" s="105">
        <f>InputDataA_GeneralAssumptions!AC106</f>
        <v>3.6117050432151743E-3</v>
      </c>
      <c r="Z9" s="105">
        <f>InputDataA_GeneralAssumptions!AD106</f>
        <v>3.4463496336558652E-3</v>
      </c>
      <c r="AA9" s="105">
        <f>InputDataA_GeneralAssumptions!AE106</f>
        <v>3.2629972600020096E-3</v>
      </c>
      <c r="AB9" s="105">
        <f>InputDataA_GeneralAssumptions!AF106</f>
        <v>3.0854719137067832E-3</v>
      </c>
      <c r="AC9" s="105">
        <f>InputDataA_GeneralAssumptions!AG106</f>
        <v>2.9239311588833417E-3</v>
      </c>
      <c r="AD9" s="105">
        <f>InputDataA_GeneralAssumptions!AH106</f>
        <v>2.7389910311423904E-3</v>
      </c>
      <c r="AE9" s="105">
        <f>InputDataA_GeneralAssumptions!AI106</f>
        <v>2.5252281435834689E-3</v>
      </c>
      <c r="AF9" s="105">
        <f>InputDataA_GeneralAssumptions!AJ106</f>
        <v>2.3272024420499804E-3</v>
      </c>
      <c r="AG9" s="105">
        <f>InputDataA_GeneralAssumptions!AK106</f>
        <v>2.1263560932116565E-3</v>
      </c>
      <c r="AH9" s="105">
        <f>InputDataA_GeneralAssumptions!AL106</f>
        <v>1.9290196543886307E-3</v>
      </c>
      <c r="AI9" s="105">
        <f>InputDataA_GeneralAssumptions!AM106</f>
        <v>1.7231669320498799E-3</v>
      </c>
      <c r="AJ9" s="105">
        <f>InputDataA_GeneralAssumptions!AN106</f>
        <v>1.5257498920022705E-3</v>
      </c>
      <c r="AK9" s="105">
        <f>InputDataA_GeneralAssumptions!AO106</f>
        <v>1.3226149756746519E-3</v>
      </c>
      <c r="AL9" s="105">
        <f>InputDataA_GeneralAssumptions!AP106</f>
        <v>1.1260843625076067E-3</v>
      </c>
      <c r="AM9" s="105">
        <f>InputDataA_GeneralAssumptions!AQ106</f>
        <v>9.4807517718176193E-4</v>
      </c>
      <c r="AN9" s="105">
        <f>InputDataA_GeneralAssumptions!AR106</f>
        <v>7.5327609843034438E-4</v>
      </c>
      <c r="AO9" s="105">
        <f>InputDataA_GeneralAssumptions!AS106</f>
        <v>5.6715078510083394E-4</v>
      </c>
      <c r="AP9" s="105">
        <f>InputDataA_GeneralAssumptions!AT106</f>
        <v>3.9799020021158427E-4</v>
      </c>
      <c r="AQ9" s="105">
        <f>InputDataA_GeneralAssumptions!AU106</f>
        <v>2.2978698230158301E-4</v>
      </c>
      <c r="AR9" s="105">
        <f>InputDataA_GeneralAssumptions!AV106</f>
        <v>6.2148741967193999E-5</v>
      </c>
      <c r="AS9" s="105">
        <f>InputDataA_GeneralAssumptions!AW106</f>
        <v>-8.5786329836468056E-5</v>
      </c>
      <c r="AT9" s="105">
        <f>InputDataA_GeneralAssumptions!AX106</f>
        <v>-2.3203510742819677E-4</v>
      </c>
      <c r="AU9" s="105">
        <f>InputDataA_GeneralAssumptions!AY106</f>
        <v>-3.6483695740974209E-4</v>
      </c>
      <c r="AV9" s="105">
        <f>InputDataA_GeneralAssumptions!AZ106</f>
        <v>-5.192038629103779E-4</v>
      </c>
      <c r="AW9" s="105">
        <f>InputDataA_GeneralAssumptions!BA106</f>
        <v>-6.7434280828415627E-4</v>
      </c>
      <c r="AX9" s="105">
        <f>InputDataA_GeneralAssumptions!BB106</f>
        <v>-8.2496159910971922E-4</v>
      </c>
      <c r="AY9" s="105">
        <f>InputDataA_GeneralAssumptions!BC106</f>
        <v>-9.9255876286574729E-4</v>
      </c>
      <c r="AZ9" s="105">
        <f>InputDataA_GeneralAssumptions!BD106</f>
        <v>-1.1510276965811528E-3</v>
      </c>
      <c r="BA9" s="105">
        <f>InputDataA_GeneralAssumptions!BE106</f>
        <v>-1.3020226942351831E-3</v>
      </c>
      <c r="BB9" s="105">
        <f>InputDataA_GeneralAssumptions!BF106</f>
        <v>-1.4477717965077908E-3</v>
      </c>
      <c r="BC9" s="105">
        <f>InputDataA_GeneralAssumptions!BG106</f>
        <v>-1.5883879271416657E-3</v>
      </c>
      <c r="BD9" s="105">
        <f>InputDataA_GeneralAssumptions!BH106</f>
        <v>-1.7350574377154038E-3</v>
      </c>
      <c r="BE9" s="105">
        <f>InputDataA_GeneralAssumptions!BI106</f>
        <v>-1.896002389340512E-3</v>
      </c>
      <c r="BF9" s="105">
        <f>InputDataA_GeneralAssumptions!BJ106</f>
        <v>-2.02786141469391E-3</v>
      </c>
      <c r="BG9" s="105">
        <f>InputDataA_GeneralAssumptions!BK106</f>
        <v>-2.1270891865722286E-3</v>
      </c>
      <c r="BH9" s="105">
        <f>InputDataA_GeneralAssumptions!BL106</f>
        <v>-2.25062942683385E-3</v>
      </c>
      <c r="BI9" s="105">
        <f>InputDataA_GeneralAssumptions!BM106</f>
        <v>-2.3668106930503363E-3</v>
      </c>
      <c r="BJ9" s="105">
        <f>InputDataA_GeneralAssumptions!BN106</f>
        <v>-2.4932341634784638E-3</v>
      </c>
      <c r="BK9" s="105">
        <f>InputDataA_GeneralAssumptions!BO106</f>
        <v>-2.6344292000507474E-3</v>
      </c>
      <c r="BL9" s="105">
        <f>InputDataA_GeneralAssumptions!BP106</f>
        <v>-2.752916545812667E-3</v>
      </c>
      <c r="BM9" s="105">
        <f>InputDataA_GeneralAssumptions!BQ106</f>
        <v>-2.8660487025566894E-3</v>
      </c>
      <c r="BN9" s="105">
        <f>InputDataA_GeneralAssumptions!BR106</f>
        <v>-2.9747882879574972E-3</v>
      </c>
      <c r="BO9" s="105">
        <f>InputDataA_GeneralAssumptions!BS106</f>
        <v>-3.0923126105223409E-3</v>
      </c>
      <c r="BP9" s="105">
        <f>InputDataA_GeneralAssumptions!BT106</f>
        <v>-3.1915101691111225E-3</v>
      </c>
      <c r="BQ9" s="105">
        <f>InputDataA_GeneralAssumptions!BU106</f>
        <v>-3.2931363988034645E-3</v>
      </c>
      <c r="BR9" s="105">
        <f>InputDataA_GeneralAssumptions!BV106</f>
        <v>-3.4014887492727075E-3</v>
      </c>
      <c r="BS9" s="105">
        <f>InputDataA_GeneralAssumptions!BW106</f>
        <v>-3.4856487122223445E-3</v>
      </c>
      <c r="BT9" s="105">
        <f>InputDataA_GeneralAssumptions!BX106</f>
        <v>-3.5576515333888281E-3</v>
      </c>
      <c r="BU9" s="105">
        <f>InputDataA_GeneralAssumptions!BY106</f>
        <v>-3.6425281149021771E-3</v>
      </c>
      <c r="BV9" s="105">
        <f>InputDataA_GeneralAssumptions!BZ106</f>
        <v>-3.7137344522307769E-3</v>
      </c>
      <c r="BW9" s="105">
        <f>InputDataA_GeneralAssumptions!CA106</f>
        <v>-3.7717322463381997E-3</v>
      </c>
      <c r="BX9" s="105">
        <f>InputDataA_GeneralAssumptions!CB106</f>
        <v>-3.8446443219999349E-3</v>
      </c>
      <c r="BY9" s="105">
        <f>InputDataA_GeneralAssumptions!CC106</f>
        <v>-3.9053915019634511E-3</v>
      </c>
      <c r="BZ9" s="105">
        <f>InputDataA_GeneralAssumptions!CD106</f>
        <v>-3.949671155016099E-3</v>
      </c>
      <c r="CA9" s="105">
        <f>InputDataA_GeneralAssumptions!CE106</f>
        <v>-4.0026894200734242E-3</v>
      </c>
      <c r="CB9" s="105">
        <f>InputDataA_GeneralAssumptions!CF106</f>
        <v>-4.0590233094576211E-3</v>
      </c>
      <c r="CC9" s="105">
        <f>InputDataA_GeneralAssumptions!CG106</f>
        <v>-4.1027994035454096E-3</v>
      </c>
      <c r="CD9" s="105">
        <f>InputDataA_GeneralAssumptions!CH106</f>
        <v>-4.1382112038825802E-3</v>
      </c>
      <c r="CE9" s="105" t="str">
        <f>InputDataA_GeneralAssumptions!CI106</f>
        <v>#N/A</v>
      </c>
    </row>
    <row r="10" spans="1:83">
      <c r="B10" s="1" t="str">
        <f>LEFT(InputDataA_GeneralAssumptions!D104,1)</f>
        <v>A</v>
      </c>
      <c r="C10" s="21" t="s">
        <v>474</v>
      </c>
      <c r="D10" s="286" t="s">
        <v>436</v>
      </c>
      <c r="E10" s="105">
        <f>InputDataA_GeneralAssumptions!I125</f>
        <v>2.7368948574204577E-3</v>
      </c>
      <c r="F10" s="105">
        <f>InputDataA_GeneralAssumptions!J125</f>
        <v>2.6068630156286243E-3</v>
      </c>
      <c r="G10" s="105">
        <f>InputDataA_GeneralAssumptions!K125</f>
        <v>2.8608168765653641E-3</v>
      </c>
      <c r="H10" s="105">
        <f>InputDataA_GeneralAssumptions!L125</f>
        <v>3.0041507164941805E-3</v>
      </c>
      <c r="I10" s="105">
        <f>InputDataA_GeneralAssumptions!M125</f>
        <v>2.9642423785423144E-3</v>
      </c>
      <c r="J10" s="105">
        <f>InputDataA_GeneralAssumptions!N125</f>
        <v>2.9139954809302981E-3</v>
      </c>
      <c r="K10" s="105">
        <f>InputDataA_GeneralAssumptions!O125</f>
        <v>2.9458629025709282E-3</v>
      </c>
      <c r="L10" s="105">
        <f>InputDataA_GeneralAssumptions!P125</f>
        <v>2.9540745642522293E-3</v>
      </c>
      <c r="M10" s="105">
        <f>InputDataA_GeneralAssumptions!Q125</f>
        <v>2.6741044388796098E-3</v>
      </c>
      <c r="N10" s="105">
        <f>InputDataA_GeneralAssumptions!R125</f>
        <v>2.021367896860804E-3</v>
      </c>
      <c r="O10" s="105">
        <f>InputDataA_GeneralAssumptions!S125</f>
        <v>9.8702951731199917E-4</v>
      </c>
      <c r="P10" s="105">
        <f>InputDataA_GeneralAssumptions!T125</f>
        <v>2.204575478259585E-5</v>
      </c>
      <c r="Q10" s="105">
        <f>InputDataA_GeneralAssumptions!U125</f>
        <v>-8.166307989797561E-4</v>
      </c>
      <c r="R10" s="105">
        <f>InputDataA_GeneralAssumptions!V125</f>
        <v>-1.6037667364550146E-3</v>
      </c>
      <c r="S10" s="105">
        <f>InputDataA_GeneralAssumptions!W125</f>
        <v>-2.0563159372136708E-3</v>
      </c>
      <c r="T10" s="105">
        <f>InputDataA_GeneralAssumptions!X125</f>
        <v>-2.4553046894592034E-3</v>
      </c>
      <c r="U10" s="105">
        <f>InputDataA_GeneralAssumptions!Y125</f>
        <v>-2.8665483375885925E-3</v>
      </c>
      <c r="V10" s="105">
        <f>InputDataA_GeneralAssumptions!Z125</f>
        <v>-3.1998515973284958E-3</v>
      </c>
      <c r="W10" s="105">
        <f>InputDataA_GeneralAssumptions!AA125</f>
        <v>-3.4682251992805835E-3</v>
      </c>
      <c r="X10" s="105">
        <f>InputDataA_GeneralAssumptions!AB125</f>
        <v>-3.6847260247003799E-3</v>
      </c>
      <c r="Y10" s="105">
        <f>InputDataA_GeneralAssumptions!AC125</f>
        <v>-3.8375668605928892E-3</v>
      </c>
      <c r="Z10" s="105">
        <f>InputDataA_GeneralAssumptions!AD125</f>
        <v>-3.8994631615303366E-3</v>
      </c>
      <c r="AA10" s="105">
        <f>InputDataA_GeneralAssumptions!AE125</f>
        <v>-3.8296282051162311E-3</v>
      </c>
      <c r="AB10" s="105">
        <f>InputDataA_GeneralAssumptions!AF125</f>
        <v>-3.7090095424328062E-3</v>
      </c>
      <c r="AC10" s="105">
        <f>InputDataA_GeneralAssumptions!AG125</f>
        <v>-3.5445322736923357E-3</v>
      </c>
      <c r="AD10" s="105">
        <f>InputDataA_GeneralAssumptions!AH125</f>
        <v>-3.3464936047592486E-3</v>
      </c>
      <c r="AE10" s="105">
        <f>InputDataA_GeneralAssumptions!AI125</f>
        <v>-3.182116700054749E-3</v>
      </c>
      <c r="AF10" s="105">
        <f>InputDataA_GeneralAssumptions!AJ125</f>
        <v>-3.0923977216712473E-3</v>
      </c>
      <c r="AG10" s="105">
        <f>InputDataA_GeneralAssumptions!AK125</f>
        <v>-3.0638520637533695E-3</v>
      </c>
      <c r="AH10" s="105">
        <f>InputDataA_GeneralAssumptions!AL125</f>
        <v>-3.0643790537946414E-3</v>
      </c>
      <c r="AI10" s="105">
        <f>InputDataA_GeneralAssumptions!AM125</f>
        <v>-3.1133746710254595E-3</v>
      </c>
      <c r="AJ10" s="105">
        <f>InputDataA_GeneralAssumptions!AN125</f>
        <v>-3.2225661133178374E-3</v>
      </c>
      <c r="AK10" s="105">
        <f>InputDataA_GeneralAssumptions!AO125</f>
        <v>-3.4141998412755559E-3</v>
      </c>
      <c r="AL10" s="105">
        <f>InputDataA_GeneralAssumptions!AP125</f>
        <v>-3.6123557846411414E-3</v>
      </c>
      <c r="AM10" s="105">
        <f>InputDataA_GeneralAssumptions!AQ125</f>
        <v>-3.7524645972109028E-3</v>
      </c>
      <c r="AN10" s="105">
        <f>InputDataA_GeneralAssumptions!AR125</f>
        <v>-3.8584642408759917E-3</v>
      </c>
      <c r="AO10" s="105">
        <f>InputDataA_GeneralAssumptions!AS125</f>
        <v>-3.963051152523156E-3</v>
      </c>
      <c r="AP10" s="105">
        <f>InputDataA_GeneralAssumptions!AT125</f>
        <v>-3.9538956952634985E-3</v>
      </c>
      <c r="AQ10" s="105">
        <f>InputDataA_GeneralAssumptions!AU125</f>
        <v>-3.7480966343267363E-3</v>
      </c>
      <c r="AR10" s="105">
        <f>InputDataA_GeneralAssumptions!AV125</f>
        <v>-3.4872649423529634E-3</v>
      </c>
      <c r="AS10" s="105">
        <f>InputDataA_GeneralAssumptions!AW125</f>
        <v>-3.3963225590021295E-3</v>
      </c>
      <c r="AT10" s="105">
        <f>InputDataA_GeneralAssumptions!AX125</f>
        <v>-3.544389447145857E-3</v>
      </c>
      <c r="AU10" s="105">
        <f>InputDataA_GeneralAssumptions!AY125</f>
        <v>-3.6395164863659568E-3</v>
      </c>
      <c r="AV10" s="105">
        <f>InputDataA_GeneralAssumptions!AZ125</f>
        <v>-3.5376482728279868E-3</v>
      </c>
      <c r="AW10" s="105">
        <f>InputDataA_GeneralAssumptions!BA125</f>
        <v>-3.4688946948480126E-3</v>
      </c>
      <c r="AX10" s="105">
        <f>InputDataA_GeneralAssumptions!BB125</f>
        <v>-3.4626961568856585E-3</v>
      </c>
      <c r="AY10" s="105">
        <f>InputDataA_GeneralAssumptions!BC125</f>
        <v>-3.4835174342399133E-3</v>
      </c>
      <c r="AZ10" s="105">
        <f>InputDataA_GeneralAssumptions!BD125</f>
        <v>-3.6894154225620701E-3</v>
      </c>
      <c r="BA10" s="105">
        <f>InputDataA_GeneralAssumptions!BE125</f>
        <v>-3.8658819552304102E-3</v>
      </c>
      <c r="BB10" s="105">
        <f>InputDataA_GeneralAssumptions!BF125</f>
        <v>-3.9028042387372341E-3</v>
      </c>
      <c r="BC10" s="105">
        <f>InputDataA_GeneralAssumptions!BG125</f>
        <v>-3.9439178073659154E-3</v>
      </c>
      <c r="BD10" s="105">
        <f>InputDataA_GeneralAssumptions!BH125</f>
        <v>-4.0969851461893914E-3</v>
      </c>
      <c r="BE10" s="105">
        <f>InputDataA_GeneralAssumptions!BI125</f>
        <v>-4.3358027501443352E-3</v>
      </c>
      <c r="BF10" s="105">
        <f>InputDataA_GeneralAssumptions!BJ125</f>
        <v>-4.5399419945926223E-3</v>
      </c>
      <c r="BG10" s="105">
        <f>InputDataA_GeneralAssumptions!BK125</f>
        <v>-4.7212808400871609E-3</v>
      </c>
      <c r="BH10" s="105">
        <f>InputDataA_GeneralAssumptions!BL125</f>
        <v>-4.8306824255014424E-3</v>
      </c>
      <c r="BI10" s="105">
        <f>InputDataA_GeneralAssumptions!BM125</f>
        <v>-4.908394424697593E-3</v>
      </c>
      <c r="BJ10" s="105">
        <f>InputDataA_GeneralAssumptions!BN125</f>
        <v>-4.9176312668287592E-3</v>
      </c>
      <c r="BK10" s="105">
        <f>InputDataA_GeneralAssumptions!BO125</f>
        <v>-4.6743187535277508E-3</v>
      </c>
      <c r="BL10" s="105">
        <f>InputDataA_GeneralAssumptions!BP125</f>
        <v>-4.1022287417742387E-3</v>
      </c>
      <c r="BM10" s="105">
        <f>InputDataA_GeneralAssumptions!BQ125</f>
        <v>-3.1382782141311516E-3</v>
      </c>
      <c r="BN10" s="105">
        <f>InputDataA_GeneralAssumptions!BR125</f>
        <v>-2.3322307037908496E-3</v>
      </c>
      <c r="BO10" s="105">
        <f>InputDataA_GeneralAssumptions!BS125</f>
        <v>-1.7291223224702446E-3</v>
      </c>
      <c r="BP10" s="105">
        <f>InputDataA_GeneralAssumptions!BT125</f>
        <v>-1.2305241710095505E-3</v>
      </c>
      <c r="BQ10" s="105">
        <f>InputDataA_GeneralAssumptions!BU125</f>
        <v>-1.115601900489871E-3</v>
      </c>
      <c r="BR10" s="105">
        <f>InputDataA_GeneralAssumptions!BV125</f>
        <v>-1.0612802514852193E-3</v>
      </c>
      <c r="BS10" s="105">
        <f>InputDataA_GeneralAssumptions!BW125</f>
        <v>-1.0597039388950957E-3</v>
      </c>
      <c r="BT10" s="105">
        <f>InputDataA_GeneralAssumptions!BX125</f>
        <v>-1.1444903481401258E-3</v>
      </c>
      <c r="BU10" s="105">
        <f>InputDataA_GeneralAssumptions!BY125</f>
        <v>-1.1981366296526241E-3</v>
      </c>
      <c r="BV10" s="105">
        <f>InputDataA_GeneralAssumptions!BZ125</f>
        <v>-1.2186720393745354E-3</v>
      </c>
      <c r="BW10" s="105">
        <f>InputDataA_GeneralAssumptions!CA125</f>
        <v>-1.2838113415698515E-3</v>
      </c>
      <c r="BX10" s="105">
        <f>InputDataA_GeneralAssumptions!CB125</f>
        <v>-1.3168452997811553E-3</v>
      </c>
      <c r="BY10" s="105">
        <f>InputDataA_GeneralAssumptions!CC125</f>
        <v>-1.3997318930766278E-3</v>
      </c>
      <c r="BZ10" s="105">
        <f>InputDataA_GeneralAssumptions!CD125</f>
        <v>-1.5088828544956856E-3</v>
      </c>
      <c r="CA10" s="105">
        <f>InputDataA_GeneralAssumptions!CE125</f>
        <v>-1.6028062041626434E-3</v>
      </c>
      <c r="CB10" s="105">
        <f>InputDataA_GeneralAssumptions!CF125</f>
        <v>-1.725669793130602E-3</v>
      </c>
      <c r="CC10" s="105">
        <f>InputDataA_GeneralAssumptions!CG125</f>
        <v>-1.834233940280372E-3</v>
      </c>
      <c r="CD10" s="105">
        <f>InputDataA_GeneralAssumptions!CH125</f>
        <v>-1.9574357808073151E-3</v>
      </c>
      <c r="CE10" s="105" t="e">
        <f>InputDataA_GeneralAssumptions!CI125</f>
        <v>#VALUE!</v>
      </c>
    </row>
    <row r="11" spans="1:83">
      <c r="B11" s="1" t="str">
        <f>LEFT(InputDataA_GeneralAssumptions!D51,1)</f>
        <v>A</v>
      </c>
      <c r="C11" s="21" t="s">
        <v>475</v>
      </c>
      <c r="D11" s="286" t="s">
        <v>436</v>
      </c>
      <c r="E11" s="105">
        <f>InputDataA_GeneralAssumptions!I133</f>
        <v>0</v>
      </c>
      <c r="F11" s="105">
        <f>InputDataA_GeneralAssumptions!J133</f>
        <v>1.7036666907666032E-5</v>
      </c>
      <c r="G11" s="105">
        <f>InputDataA_GeneralAssumptions!K133</f>
        <v>1.6177193403521528E-5</v>
      </c>
      <c r="H11" s="105">
        <f>InputDataA_GeneralAssumptions!L133</f>
        <v>1.5334127474897485E-5</v>
      </c>
      <c r="I11" s="105">
        <f>InputDataA_GeneralAssumptions!M133</f>
        <v>1.4515648354196387E-5</v>
      </c>
      <c r="J11" s="105">
        <f>InputDataA_GeneralAssumptions!N133</f>
        <v>1.3991769102439378E-5</v>
      </c>
      <c r="K11" s="105">
        <f>InputDataA_GeneralAssumptions!O133</f>
        <v>1.3541551970863708E-5</v>
      </c>
      <c r="L11" s="105">
        <f>InputDataA_GeneralAssumptions!P133</f>
        <v>1.3058624945605501E-5</v>
      </c>
      <c r="M11" s="105">
        <f>InputDataA_GeneralAssumptions!Q133</f>
        <v>1.2690264916015437E-5</v>
      </c>
      <c r="N11" s="105">
        <f>InputDataA_GeneralAssumptions!R133</f>
        <v>1.2608285023585353E-5</v>
      </c>
      <c r="O11" s="105">
        <f>InputDataA_GeneralAssumptions!S133</f>
        <v>1.2608126056745661E-5</v>
      </c>
      <c r="P11" s="105">
        <f>InputDataA_GeneralAssumptions!T133</f>
        <v>1.2943415926169877E-5</v>
      </c>
      <c r="Q11" s="105">
        <f>InputDataA_GeneralAssumptions!U133</f>
        <v>1.3327782324878967E-5</v>
      </c>
      <c r="R11" s="105">
        <f>InputDataA_GeneralAssumptions!V133</f>
        <v>1.3532141295069522E-5</v>
      </c>
      <c r="S11" s="105">
        <f>InputDataA_GeneralAssumptions!W133</f>
        <v>1.3916481778508683E-5</v>
      </c>
      <c r="T11" s="105">
        <f>InputDataA_GeneralAssumptions!X133</f>
        <v>1.4259900165125572E-5</v>
      </c>
      <c r="U11" s="105">
        <f>InputDataA_GeneralAssumptions!Y133</f>
        <v>1.4758745306320264E-5</v>
      </c>
      <c r="V11" s="105">
        <f>InputDataA_GeneralAssumptions!Z133</f>
        <v>1.5404826641862712E-5</v>
      </c>
      <c r="W11" s="105">
        <f>InputDataA_GeneralAssumptions!AA133</f>
        <v>1.5969069774524058E-5</v>
      </c>
      <c r="X11" s="105">
        <f>InputDataA_GeneralAssumptions!AB133</f>
        <v>1.6451478738188641E-5</v>
      </c>
      <c r="Y11" s="105">
        <f>InputDataA_GeneralAssumptions!AC133</f>
        <v>1.6966586565025921E-5</v>
      </c>
      <c r="Z11" s="105">
        <f>InputDataA_GeneralAssumptions!AD133</f>
        <v>1.7244434749041915E-5</v>
      </c>
      <c r="AA11" s="105">
        <f>InputDataA_GeneralAssumptions!AE133</f>
        <v>1.7268678376147761E-5</v>
      </c>
      <c r="AB11" s="105">
        <f>InputDataA_GeneralAssumptions!AF133</f>
        <v>1.72192990364195E-5</v>
      </c>
      <c r="AC11" s="105">
        <f>InputDataA_GeneralAssumptions!AG133</f>
        <v>1.745622395032953E-5</v>
      </c>
      <c r="AD11" s="105">
        <f>InputDataA_GeneralAssumptions!AH133</f>
        <v>1.7529538389071675E-5</v>
      </c>
      <c r="AE11" s="105">
        <f>InputDataA_GeneralAssumptions!AI133</f>
        <v>1.7226579895890382E-5</v>
      </c>
      <c r="AF11" s="105">
        <f>InputDataA_GeneralAssumptions!AJ133</f>
        <v>1.6735505848464172E-5</v>
      </c>
      <c r="AG11" s="105">
        <f>InputDataA_GeneralAssumptions!AK133</f>
        <v>1.593363627150346E-5</v>
      </c>
      <c r="AH11" s="105">
        <f>InputDataA_GeneralAssumptions!AL133</f>
        <v>1.4690120524019079E-5</v>
      </c>
      <c r="AI11" s="105">
        <f>InputDataA_GeneralAssumptions!AM133</f>
        <v>1.3667500445402325E-5</v>
      </c>
      <c r="AJ11" s="105">
        <f>InputDataA_GeneralAssumptions!AN133</f>
        <v>1.2865759645430686E-5</v>
      </c>
      <c r="AK11" s="105">
        <f>InputDataA_GeneralAssumptions!AO133</f>
        <v>1.1426087085153469E-5</v>
      </c>
      <c r="AL11" s="105">
        <f>InputDataA_GeneralAssumptions!AP133</f>
        <v>1.0060076258922024E-5</v>
      </c>
      <c r="AM11" s="105">
        <f>InputDataA_GeneralAssumptions!AQ133</f>
        <v>9.0703352320087305E-6</v>
      </c>
      <c r="AN11" s="105">
        <f>InputDataA_GeneralAssumptions!AR133</f>
        <v>7.7371138880177881E-6</v>
      </c>
      <c r="AO11" s="105">
        <f>InputDataA_GeneralAssumptions!AS133</f>
        <v>6.2567085938880496E-6</v>
      </c>
      <c r="AP11" s="105">
        <f>InputDataA_GeneralAssumptions!AT133</f>
        <v>5.3406603257588614E-6</v>
      </c>
      <c r="AQ11" s="105">
        <f>InputDataA_GeneralAssumptions!AU133</f>
        <v>4.4982350564382045E-6</v>
      </c>
      <c r="AR11" s="105">
        <f>InputDataA_GeneralAssumptions!AV133</f>
        <v>3.4350004098904208E-6</v>
      </c>
      <c r="AS11" s="105">
        <f>InputDataA_GeneralAssumptions!AW133</f>
        <v>2.9442759519326955E-6</v>
      </c>
      <c r="AT11" s="105">
        <f>InputDataA_GeneralAssumptions!AX133</f>
        <v>2.6253049940638817E-6</v>
      </c>
      <c r="AU11" s="105">
        <f>InputDataA_GeneralAssumptions!AY133</f>
        <v>2.3063366505482463E-6</v>
      </c>
      <c r="AV11" s="105">
        <f>InputDataA_GeneralAssumptions!AZ133</f>
        <v>1.5784466200763347E-6</v>
      </c>
      <c r="AW11" s="105">
        <f>InputDataA_GeneralAssumptions!BA133</f>
        <v>1.1122715106726133E-6</v>
      </c>
      <c r="AX11" s="105">
        <f>InputDataA_GeneralAssumptions!BB133</f>
        <v>1.2921963468137676E-6</v>
      </c>
      <c r="AY11" s="105">
        <f>InputDataA_GeneralAssumptions!BC133</f>
        <v>1.3821575979289236E-6</v>
      </c>
      <c r="AZ11" s="105">
        <f>InputDataA_GeneralAssumptions!BD133</f>
        <v>1.3412635071485823E-6</v>
      </c>
      <c r="BA11" s="105">
        <f>InputDataA_GeneralAssumptions!BE133</f>
        <v>1.28401273302714E-6</v>
      </c>
      <c r="BB11" s="105">
        <f>InputDataA_GeneralAssumptions!BF133</f>
        <v>1.6847533970132389E-6</v>
      </c>
      <c r="BC11" s="105">
        <f>InputDataA_GeneralAssumptions!BG133</f>
        <v>2.1345626011193275E-6</v>
      </c>
      <c r="BD11" s="105">
        <f>InputDataA_GeneralAssumptions!BH133</f>
        <v>2.134558044986079E-6</v>
      </c>
      <c r="BE11" s="105">
        <f>InputDataA_GeneralAssumptions!BI133</f>
        <v>1.4884625858524458E-6</v>
      </c>
      <c r="BF11" s="105">
        <f>InputDataA_GeneralAssumptions!BJ133</f>
        <v>8.7508384405410311E-7</v>
      </c>
      <c r="BG11" s="105">
        <f>InputDataA_GeneralAssumptions!BK133</f>
        <v>2.1263700977769417E-7</v>
      </c>
      <c r="BH11" s="105">
        <f>InputDataA_GeneralAssumptions!BL133</f>
        <v>-6.3791089355280661E-7</v>
      </c>
      <c r="BI11" s="105">
        <f>InputDataA_GeneralAssumptions!BM133</f>
        <v>-1.0386504504245053E-6</v>
      </c>
      <c r="BJ11" s="105">
        <f>InputDataA_GeneralAssumptions!BN133</f>
        <v>-1.8237739453086377E-6</v>
      </c>
      <c r="BK11" s="105">
        <f>InputDataA_GeneralAssumptions!BO133</f>
        <v>-2.7233983468377687E-6</v>
      </c>
      <c r="BL11" s="105">
        <f>InputDataA_GeneralAssumptions!BP133</f>
        <v>-3.2550014834598073E-6</v>
      </c>
      <c r="BM11" s="105">
        <f>InputDataA_GeneralAssumptions!BQ133</f>
        <v>-3.4676510587416942E-6</v>
      </c>
      <c r="BN11" s="105">
        <f>InputDataA_GeneralAssumptions!BR133</f>
        <v>-3.9420132221801296E-6</v>
      </c>
      <c r="BO11" s="105">
        <f>InputDataA_GeneralAssumptions!BS133</f>
        <v>-4.1792047656974418E-6</v>
      </c>
      <c r="BP11" s="105">
        <f>InputDataA_GeneralAssumptions!BT133</f>
        <v>-3.8111889627545636E-6</v>
      </c>
      <c r="BQ11" s="105">
        <f>InputDataA_GeneralAssumptions!BU133</f>
        <v>-3.9993100979796026E-6</v>
      </c>
      <c r="BR11" s="105">
        <f>InputDataA_GeneralAssumptions!BV133</f>
        <v>-3.9747903495257475E-6</v>
      </c>
      <c r="BS11" s="105">
        <f>InputDataA_GeneralAssumptions!BW133</f>
        <v>-3.5658754750089727E-6</v>
      </c>
      <c r="BT11" s="105">
        <f>InputDataA_GeneralAssumptions!BX133</f>
        <v>-3.5413522624372362E-6</v>
      </c>
      <c r="BU11" s="105">
        <f>InputDataA_GeneralAssumptions!BY133</f>
        <v>-3.9094050255927826E-6</v>
      </c>
      <c r="BV11" s="105">
        <f>InputDataA_GeneralAssumptions!BZ133</f>
        <v>-3.7785610522700352E-6</v>
      </c>
      <c r="BW11" s="105">
        <f>InputDataA_GeneralAssumptions!CA133</f>
        <v>-3.9421500191982872E-6</v>
      </c>
      <c r="BX11" s="105">
        <f>InputDataA_GeneralAssumptions!CB133</f>
        <v>-4.5882881308800805E-6</v>
      </c>
      <c r="BY11" s="105">
        <f>InputDataA_GeneralAssumptions!CC133</f>
        <v>-4.743706464083175E-6</v>
      </c>
      <c r="BZ11" s="105">
        <f>InputDataA_GeneralAssumptions!CD133</f>
        <v>-4.4656483034755112E-6</v>
      </c>
      <c r="CA11" s="105">
        <f>InputDataA_GeneralAssumptions!CE133</f>
        <v>-4.4411316066916839E-6</v>
      </c>
      <c r="CB11" s="105">
        <f>InputDataA_GeneralAssumptions!CF133</f>
        <v>-4.8909917046424667E-6</v>
      </c>
      <c r="CC11" s="105">
        <f>InputDataA_GeneralAssumptions!CG133</f>
        <v>-4.8910156263959337E-6</v>
      </c>
      <c r="CD11" s="105">
        <f>InputDataA_GeneralAssumptions!CH133</f>
        <v>-4.1958248971907253E-6</v>
      </c>
      <c r="CE11" s="105" t="e">
        <f>InputDataA_GeneralAssumptions!CI133</f>
        <v>#VALUE!</v>
      </c>
    </row>
    <row r="12" spans="1:83">
      <c r="B12" s="1" t="str">
        <f>LEFT(InputDataA_GeneralAssumptions!D80,1)</f>
        <v>A</v>
      </c>
      <c r="C12" s="21" t="s">
        <v>572</v>
      </c>
      <c r="D12" s="286" t="s">
        <v>2</v>
      </c>
      <c r="E12" s="105" t="str">
        <f>InputDataA_GeneralAssumptions!I88</f>
        <v>Not an input</v>
      </c>
      <c r="F12" s="105" t="str">
        <f>InputDataA_GeneralAssumptions!J88</f>
        <v>Not an input</v>
      </c>
      <c r="G12" s="105" t="str">
        <f>InputDataA_GeneralAssumptions!K88</f>
        <v>Not an input</v>
      </c>
      <c r="H12" s="105" t="str">
        <f>InputDataA_GeneralAssumptions!L88</f>
        <v>Not an input</v>
      </c>
      <c r="I12" s="105" t="str">
        <f>InputDataA_GeneralAssumptions!M88</f>
        <v>Not an input</v>
      </c>
      <c r="J12" s="105" t="str">
        <f>InputDataA_GeneralAssumptions!N88</f>
        <v>Not an input</v>
      </c>
      <c r="K12" s="105" t="str">
        <f>InputDataA_GeneralAssumptions!O88</f>
        <v>Not an input</v>
      </c>
      <c r="L12" s="105" t="str">
        <f>InputDataA_GeneralAssumptions!P88</f>
        <v>Not an input</v>
      </c>
      <c r="M12" s="105" t="str">
        <f>InputDataA_GeneralAssumptions!Q88</f>
        <v>Not an input</v>
      </c>
      <c r="N12" s="105" t="str">
        <f>InputDataA_GeneralAssumptions!R88</f>
        <v>Not an input</v>
      </c>
      <c r="O12" s="105" t="str">
        <f>InputDataA_GeneralAssumptions!S88</f>
        <v>Not an input</v>
      </c>
      <c r="P12" s="105" t="str">
        <f>InputDataA_GeneralAssumptions!T88</f>
        <v>Not an input</v>
      </c>
      <c r="Q12" s="105" t="str">
        <f>InputDataA_GeneralAssumptions!U88</f>
        <v>Not an input</v>
      </c>
      <c r="R12" s="105" t="str">
        <f>InputDataA_GeneralAssumptions!V88</f>
        <v>Not an input</v>
      </c>
      <c r="S12" s="105" t="str">
        <f>InputDataA_GeneralAssumptions!W88</f>
        <v>Not an input</v>
      </c>
      <c r="T12" s="105" t="str">
        <f>InputDataA_GeneralAssumptions!X88</f>
        <v>Not an input</v>
      </c>
      <c r="U12" s="105" t="str">
        <f>InputDataA_GeneralAssumptions!Y88</f>
        <v>Not an input</v>
      </c>
      <c r="V12" s="105" t="str">
        <f>InputDataA_GeneralAssumptions!Z88</f>
        <v>Not an input</v>
      </c>
      <c r="W12" s="105" t="str">
        <f>InputDataA_GeneralAssumptions!AA88</f>
        <v>Not an input</v>
      </c>
      <c r="X12" s="105" t="str">
        <f>InputDataA_GeneralAssumptions!AB88</f>
        <v>Not an input</v>
      </c>
      <c r="Y12" s="105" t="str">
        <f>InputDataA_GeneralAssumptions!AC88</f>
        <v>Not an input</v>
      </c>
      <c r="Z12" s="105" t="str">
        <f>InputDataA_GeneralAssumptions!AD88</f>
        <v>Not an input</v>
      </c>
      <c r="AA12" s="105" t="str">
        <f>InputDataA_GeneralAssumptions!AE88</f>
        <v>Not an input</v>
      </c>
      <c r="AB12" s="105" t="str">
        <f>InputDataA_GeneralAssumptions!AF88</f>
        <v>Not an input</v>
      </c>
      <c r="AC12" s="105" t="str">
        <f>InputDataA_GeneralAssumptions!AG88</f>
        <v>Not an input</v>
      </c>
      <c r="AD12" s="105" t="str">
        <f>InputDataA_GeneralAssumptions!AH88</f>
        <v>Not an input</v>
      </c>
      <c r="AE12" s="105" t="str">
        <f>InputDataA_GeneralAssumptions!AI88</f>
        <v>Not an input</v>
      </c>
      <c r="AF12" s="105" t="str">
        <f>InputDataA_GeneralAssumptions!AJ88</f>
        <v>Not an input</v>
      </c>
      <c r="AG12" s="105" t="str">
        <f>InputDataA_GeneralAssumptions!AK88</f>
        <v>Not an input</v>
      </c>
      <c r="AH12" s="105" t="str">
        <f>InputDataA_GeneralAssumptions!AL88</f>
        <v>Not an input</v>
      </c>
      <c r="AI12" s="105" t="str">
        <f>InputDataA_GeneralAssumptions!AM88</f>
        <v>Not an input</v>
      </c>
      <c r="AJ12" s="105" t="str">
        <f>InputDataA_GeneralAssumptions!AN88</f>
        <v>Not an input</v>
      </c>
      <c r="AK12" s="105" t="str">
        <f>InputDataA_GeneralAssumptions!AO88</f>
        <v>Not an input</v>
      </c>
      <c r="AL12" s="105" t="str">
        <f>InputDataA_GeneralAssumptions!AP88</f>
        <v>Not an input</v>
      </c>
      <c r="AM12" s="105" t="str">
        <f>InputDataA_GeneralAssumptions!AQ88</f>
        <v>Not an input</v>
      </c>
      <c r="AN12" s="105" t="str">
        <f>InputDataA_GeneralAssumptions!AR88</f>
        <v>Not an input</v>
      </c>
      <c r="AO12" s="105" t="str">
        <f>InputDataA_GeneralAssumptions!AS88</f>
        <v>Not an input</v>
      </c>
      <c r="AP12" s="105" t="str">
        <f>InputDataA_GeneralAssumptions!AT88</f>
        <v>Not an input</v>
      </c>
      <c r="AQ12" s="105" t="str">
        <f>InputDataA_GeneralAssumptions!AU88</f>
        <v>Not an input</v>
      </c>
      <c r="AR12" s="105" t="str">
        <f>InputDataA_GeneralAssumptions!AV88</f>
        <v>Not an input</v>
      </c>
      <c r="AS12" s="105" t="str">
        <f>InputDataA_GeneralAssumptions!AW88</f>
        <v>Not an input</v>
      </c>
      <c r="AT12" s="105" t="str">
        <f>InputDataA_GeneralAssumptions!AX88</f>
        <v>Not an input</v>
      </c>
      <c r="AU12" s="105" t="str">
        <f>InputDataA_GeneralAssumptions!AY88</f>
        <v>Not an input</v>
      </c>
      <c r="AV12" s="105" t="str">
        <f>InputDataA_GeneralAssumptions!AZ88</f>
        <v>Not an input</v>
      </c>
      <c r="AW12" s="105" t="str">
        <f>InputDataA_GeneralAssumptions!BA88</f>
        <v>Not an input</v>
      </c>
      <c r="AX12" s="105" t="str">
        <f>InputDataA_GeneralAssumptions!BB88</f>
        <v>Not an input</v>
      </c>
      <c r="AY12" s="105" t="str">
        <f>InputDataA_GeneralAssumptions!BC88</f>
        <v>Not an input</v>
      </c>
      <c r="AZ12" s="105" t="str">
        <f>InputDataA_GeneralAssumptions!BD88</f>
        <v>Not an input</v>
      </c>
      <c r="BA12" s="105" t="str">
        <f>InputDataA_GeneralAssumptions!BE88</f>
        <v>Not an input</v>
      </c>
      <c r="BB12" s="105" t="str">
        <f>InputDataA_GeneralAssumptions!BF88</f>
        <v>Not an input</v>
      </c>
      <c r="BC12" s="105" t="str">
        <f>InputDataA_GeneralAssumptions!BG88</f>
        <v>Not an input</v>
      </c>
      <c r="BD12" s="105" t="str">
        <f>InputDataA_GeneralAssumptions!BH88</f>
        <v>Not an input</v>
      </c>
      <c r="BE12" s="105" t="str">
        <f>InputDataA_GeneralAssumptions!BI88</f>
        <v>Not an input</v>
      </c>
      <c r="BF12" s="105" t="str">
        <f>InputDataA_GeneralAssumptions!BJ88</f>
        <v>Not an input</v>
      </c>
      <c r="BG12" s="105" t="str">
        <f>InputDataA_GeneralAssumptions!BK88</f>
        <v>Not an input</v>
      </c>
      <c r="BH12" s="105" t="str">
        <f>InputDataA_GeneralAssumptions!BL88</f>
        <v>Not an input</v>
      </c>
      <c r="BI12" s="105" t="str">
        <f>InputDataA_GeneralAssumptions!BM88</f>
        <v>Not an input</v>
      </c>
      <c r="BJ12" s="105" t="str">
        <f>InputDataA_GeneralAssumptions!BN88</f>
        <v>Not an input</v>
      </c>
      <c r="BK12" s="105" t="str">
        <f>InputDataA_GeneralAssumptions!BO88</f>
        <v>Not an input</v>
      </c>
      <c r="BL12" s="105" t="str">
        <f>InputDataA_GeneralAssumptions!BP88</f>
        <v>Not an input</v>
      </c>
      <c r="BM12" s="105" t="str">
        <f>InputDataA_GeneralAssumptions!BQ88</f>
        <v>Not an input</v>
      </c>
      <c r="BN12" s="105" t="str">
        <f>InputDataA_GeneralAssumptions!BR88</f>
        <v>Not an input</v>
      </c>
      <c r="BO12" s="105" t="str">
        <f>InputDataA_GeneralAssumptions!BS88</f>
        <v>Not an input</v>
      </c>
      <c r="BP12" s="105" t="str">
        <f>InputDataA_GeneralAssumptions!BT88</f>
        <v>Not an input</v>
      </c>
      <c r="BQ12" s="105" t="str">
        <f>InputDataA_GeneralAssumptions!BU88</f>
        <v>Not an input</v>
      </c>
      <c r="BR12" s="105" t="str">
        <f>InputDataA_GeneralAssumptions!BV88</f>
        <v>Not an input</v>
      </c>
      <c r="BS12" s="105" t="str">
        <f>InputDataA_GeneralAssumptions!BW88</f>
        <v>Not an input</v>
      </c>
      <c r="BT12" s="105" t="str">
        <f>InputDataA_GeneralAssumptions!BX88</f>
        <v>Not an input</v>
      </c>
      <c r="BU12" s="105" t="str">
        <f>InputDataA_GeneralAssumptions!BY88</f>
        <v>Not an input</v>
      </c>
      <c r="BV12" s="105" t="str">
        <f>InputDataA_GeneralAssumptions!BZ88</f>
        <v>Not an input</v>
      </c>
      <c r="BW12" s="105" t="str">
        <f>InputDataA_GeneralAssumptions!CA88</f>
        <v>Not an input</v>
      </c>
      <c r="BX12" s="105" t="str">
        <f>InputDataA_GeneralAssumptions!CB88</f>
        <v>Not an input</v>
      </c>
      <c r="BY12" s="105" t="str">
        <f>InputDataA_GeneralAssumptions!CC88</f>
        <v>Not an input</v>
      </c>
      <c r="BZ12" s="105" t="str">
        <f>InputDataA_GeneralAssumptions!CD88</f>
        <v>Not an input</v>
      </c>
      <c r="CA12" s="105" t="str">
        <f>InputDataA_GeneralAssumptions!CE88</f>
        <v>Not an input</v>
      </c>
      <c r="CB12" s="105" t="str">
        <f>InputDataA_GeneralAssumptions!CF88</f>
        <v>Not an input</v>
      </c>
      <c r="CC12" s="105" t="str">
        <f>InputDataA_GeneralAssumptions!CG88</f>
        <v>Not an input</v>
      </c>
      <c r="CD12" s="105" t="str">
        <f>InputDataA_GeneralAssumptions!CH88</f>
        <v>Not an input</v>
      </c>
      <c r="CE12" s="105" t="str">
        <f>InputDataA_GeneralAssumptions!CI88</f>
        <v>Not an input</v>
      </c>
    </row>
    <row r="13" spans="1:83">
      <c r="B13" s="1" t="str">
        <f>LEFT(InputDataA_GeneralAssumptions!D99,1)</f>
        <v>A</v>
      </c>
      <c r="C13" s="21" t="s">
        <v>557</v>
      </c>
      <c r="D13" s="286" t="s">
        <v>436</v>
      </c>
      <c r="E13" s="105">
        <f>InputDataA_GeneralAssumptions!I97</f>
        <v>1.9992845132946968E-2</v>
      </c>
      <c r="F13" s="105">
        <f>InputDataA_GeneralAssumptions!J97</f>
        <v>1.9992845132946968E-2</v>
      </c>
      <c r="G13" s="105">
        <f>InputDataA_GeneralAssumptions!K97</f>
        <v>1.9992845132946968E-2</v>
      </c>
      <c r="H13" s="105">
        <f>InputDataA_GeneralAssumptions!L97</f>
        <v>1.9992845132946968E-2</v>
      </c>
      <c r="I13" s="105">
        <f>InputDataA_GeneralAssumptions!M97</f>
        <v>1.9992845132946968E-2</v>
      </c>
      <c r="J13" s="105">
        <f>InputDataA_GeneralAssumptions!N97</f>
        <v>1.9992845132946968E-2</v>
      </c>
      <c r="K13" s="105">
        <f>InputDataA_GeneralAssumptions!O97</f>
        <v>1.9992845132946968E-2</v>
      </c>
      <c r="L13" s="105">
        <f>InputDataA_GeneralAssumptions!P97</f>
        <v>1.9992845132946968E-2</v>
      </c>
      <c r="M13" s="105">
        <f>InputDataA_GeneralAssumptions!Q97</f>
        <v>1.9992845132946968E-2</v>
      </c>
      <c r="N13" s="105">
        <f>InputDataA_GeneralAssumptions!R97</f>
        <v>1.9992845132946968E-2</v>
      </c>
      <c r="O13" s="105">
        <f>InputDataA_GeneralAssumptions!S97</f>
        <v>1.9992845132946968E-2</v>
      </c>
      <c r="P13" s="105">
        <f>InputDataA_GeneralAssumptions!T97</f>
        <v>1.9992845132946968E-2</v>
      </c>
      <c r="Q13" s="105">
        <f>InputDataA_GeneralAssumptions!U97</f>
        <v>1.9992845132946968E-2</v>
      </c>
      <c r="R13" s="105">
        <f>InputDataA_GeneralAssumptions!V97</f>
        <v>1.9992845132946968E-2</v>
      </c>
      <c r="S13" s="105">
        <f>InputDataA_GeneralAssumptions!W97</f>
        <v>1.9992845132946968E-2</v>
      </c>
      <c r="T13" s="105">
        <f>InputDataA_GeneralAssumptions!X97</f>
        <v>1.9992845132946968E-2</v>
      </c>
      <c r="U13" s="105">
        <f>InputDataA_GeneralAssumptions!Y97</f>
        <v>1.9992845132946968E-2</v>
      </c>
      <c r="V13" s="105">
        <f>InputDataA_GeneralAssumptions!Z97</f>
        <v>1.9992845132946968E-2</v>
      </c>
      <c r="W13" s="105">
        <f>InputDataA_GeneralAssumptions!AA97</f>
        <v>1.9992845132946968E-2</v>
      </c>
      <c r="X13" s="105">
        <f>InputDataA_GeneralAssumptions!AB97</f>
        <v>1.9992845132946968E-2</v>
      </c>
      <c r="Y13" s="105">
        <f>InputDataA_GeneralAssumptions!AC97</f>
        <v>1.9992845132946968E-2</v>
      </c>
      <c r="Z13" s="105">
        <f>InputDataA_GeneralAssumptions!AD97</f>
        <v>1.9992845132946968E-2</v>
      </c>
      <c r="AA13" s="105">
        <f>InputDataA_GeneralAssumptions!AE97</f>
        <v>1.9992845132946968E-2</v>
      </c>
      <c r="AB13" s="105">
        <f>InputDataA_GeneralAssumptions!AF97</f>
        <v>1.9992845132946968E-2</v>
      </c>
      <c r="AC13" s="105">
        <f>InputDataA_GeneralAssumptions!AG97</f>
        <v>1.9992845132946968E-2</v>
      </c>
      <c r="AD13" s="105">
        <f>InputDataA_GeneralAssumptions!AH97</f>
        <v>1.9992845132946968E-2</v>
      </c>
      <c r="AE13" s="105">
        <f>InputDataA_GeneralAssumptions!AI97</f>
        <v>1.9992845132946968E-2</v>
      </c>
      <c r="AF13" s="105">
        <f>InputDataA_GeneralAssumptions!AJ97</f>
        <v>1.9992845132946968E-2</v>
      </c>
      <c r="AG13" s="105">
        <f>InputDataA_GeneralAssumptions!AK97</f>
        <v>1.9992845132946968E-2</v>
      </c>
      <c r="AH13" s="105">
        <f>InputDataA_GeneralAssumptions!AL97</f>
        <v>1.9992845132946968E-2</v>
      </c>
      <c r="AI13" s="105">
        <f>InputDataA_GeneralAssumptions!AM97</f>
        <v>1.9992845132946968E-2</v>
      </c>
      <c r="AJ13" s="105">
        <f>InputDataA_GeneralAssumptions!AN97</f>
        <v>1.9992845132946968E-2</v>
      </c>
      <c r="AK13" s="105">
        <f>InputDataA_GeneralAssumptions!AO97</f>
        <v>1.9992845132946968E-2</v>
      </c>
      <c r="AL13" s="105">
        <f>InputDataA_GeneralAssumptions!AP97</f>
        <v>1.9992845132946968E-2</v>
      </c>
      <c r="AM13" s="105">
        <f>InputDataA_GeneralAssumptions!AQ97</f>
        <v>1.9992845132946968E-2</v>
      </c>
      <c r="AN13" s="105">
        <f>InputDataA_GeneralAssumptions!AR97</f>
        <v>1.9992845132946968E-2</v>
      </c>
      <c r="AO13" s="105">
        <f>InputDataA_GeneralAssumptions!AS97</f>
        <v>1.9992845132946968E-2</v>
      </c>
      <c r="AP13" s="105">
        <f>InputDataA_GeneralAssumptions!AT97</f>
        <v>1.9992845132946968E-2</v>
      </c>
      <c r="AQ13" s="105">
        <f>InputDataA_GeneralAssumptions!AU97</f>
        <v>1.9992845132946968E-2</v>
      </c>
      <c r="AR13" s="105">
        <f>InputDataA_GeneralAssumptions!AV97</f>
        <v>1.9992845132946968E-2</v>
      </c>
      <c r="AS13" s="105">
        <f>InputDataA_GeneralAssumptions!AW97</f>
        <v>1.9992845132946968E-2</v>
      </c>
      <c r="AT13" s="105">
        <f>InputDataA_GeneralAssumptions!AX97</f>
        <v>1.9992845132946968E-2</v>
      </c>
      <c r="AU13" s="105">
        <f>InputDataA_GeneralAssumptions!AY97</f>
        <v>1.9992845132946968E-2</v>
      </c>
      <c r="AV13" s="105">
        <f>InputDataA_GeneralAssumptions!AZ97</f>
        <v>1.9992845132946968E-2</v>
      </c>
      <c r="AW13" s="105">
        <f>InputDataA_GeneralAssumptions!BA97</f>
        <v>1.9992845132946968E-2</v>
      </c>
      <c r="AX13" s="105">
        <f>InputDataA_GeneralAssumptions!BB97</f>
        <v>1.9992845132946968E-2</v>
      </c>
      <c r="AY13" s="105">
        <f>InputDataA_GeneralAssumptions!BC97</f>
        <v>1.9992845132946968E-2</v>
      </c>
      <c r="AZ13" s="105">
        <f>InputDataA_GeneralAssumptions!BD97</f>
        <v>1.9992845132946968E-2</v>
      </c>
      <c r="BA13" s="105">
        <f>InputDataA_GeneralAssumptions!BE97</f>
        <v>1.9992845132946968E-2</v>
      </c>
      <c r="BB13" s="105">
        <f>InputDataA_GeneralAssumptions!BF97</f>
        <v>1.9992845132946968E-2</v>
      </c>
      <c r="BC13" s="105">
        <f>InputDataA_GeneralAssumptions!BG97</f>
        <v>1.9992845132946968E-2</v>
      </c>
      <c r="BD13" s="105">
        <f>InputDataA_GeneralAssumptions!BH97</f>
        <v>1.9992845132946968E-2</v>
      </c>
      <c r="BE13" s="105">
        <f>InputDataA_GeneralAssumptions!BI97</f>
        <v>1.9992845132946968E-2</v>
      </c>
      <c r="BF13" s="105">
        <f>InputDataA_GeneralAssumptions!BJ97</f>
        <v>1.9992845132946968E-2</v>
      </c>
      <c r="BG13" s="105">
        <f>InputDataA_GeneralAssumptions!BK97</f>
        <v>1.9992845132946968E-2</v>
      </c>
      <c r="BH13" s="105">
        <f>InputDataA_GeneralAssumptions!BL97</f>
        <v>1.9992845132946968E-2</v>
      </c>
      <c r="BI13" s="105">
        <f>InputDataA_GeneralAssumptions!BM97</f>
        <v>1.9992845132946968E-2</v>
      </c>
      <c r="BJ13" s="105">
        <f>InputDataA_GeneralAssumptions!BN97</f>
        <v>1.9992845132946968E-2</v>
      </c>
      <c r="BK13" s="105">
        <f>InputDataA_GeneralAssumptions!BO97</f>
        <v>1.9992845132946968E-2</v>
      </c>
      <c r="BL13" s="105">
        <f>InputDataA_GeneralAssumptions!BP97</f>
        <v>1.9992845132946968E-2</v>
      </c>
      <c r="BM13" s="105">
        <f>InputDataA_GeneralAssumptions!BQ97</f>
        <v>1.9992845132946968E-2</v>
      </c>
      <c r="BN13" s="105">
        <f>InputDataA_GeneralAssumptions!BR97</f>
        <v>1.9992845132946968E-2</v>
      </c>
      <c r="BO13" s="105">
        <f>InputDataA_GeneralAssumptions!BS97</f>
        <v>1.9992845132946968E-2</v>
      </c>
      <c r="BP13" s="105">
        <f>InputDataA_GeneralAssumptions!BT97</f>
        <v>1.9992845132946968E-2</v>
      </c>
      <c r="BQ13" s="105">
        <f>InputDataA_GeneralAssumptions!BU97</f>
        <v>1.9992845132946968E-2</v>
      </c>
      <c r="BR13" s="105">
        <f>InputDataA_GeneralAssumptions!BV97</f>
        <v>1.9992845132946968E-2</v>
      </c>
      <c r="BS13" s="105">
        <f>InputDataA_GeneralAssumptions!BW97</f>
        <v>1.9992845132946968E-2</v>
      </c>
      <c r="BT13" s="105">
        <f>InputDataA_GeneralAssumptions!BX97</f>
        <v>1.9992845132946968E-2</v>
      </c>
      <c r="BU13" s="105">
        <f>InputDataA_GeneralAssumptions!BY97</f>
        <v>1.9992845132946968E-2</v>
      </c>
      <c r="BV13" s="105">
        <f>InputDataA_GeneralAssumptions!BZ97</f>
        <v>1.9992845132946968E-2</v>
      </c>
      <c r="BW13" s="105">
        <f>InputDataA_GeneralAssumptions!CA97</f>
        <v>1.9992845132946968E-2</v>
      </c>
      <c r="BX13" s="105">
        <f>InputDataA_GeneralAssumptions!CB97</f>
        <v>1.9992845132946968E-2</v>
      </c>
      <c r="BY13" s="105">
        <f>InputDataA_GeneralAssumptions!CC97</f>
        <v>1.9992845132946968E-2</v>
      </c>
      <c r="BZ13" s="105">
        <f>InputDataA_GeneralAssumptions!CD97</f>
        <v>1.9992845132946968E-2</v>
      </c>
      <c r="CA13" s="105">
        <f>InputDataA_GeneralAssumptions!CE97</f>
        <v>1.9992845132946968E-2</v>
      </c>
      <c r="CB13" s="105">
        <f>InputDataA_GeneralAssumptions!CF97</f>
        <v>1.9992845132946968E-2</v>
      </c>
      <c r="CC13" s="105">
        <f>InputDataA_GeneralAssumptions!CG97</f>
        <v>1.9992845132946968E-2</v>
      </c>
      <c r="CD13" s="105">
        <f>InputDataA_GeneralAssumptions!CH97</f>
        <v>1.9992845132946968E-2</v>
      </c>
      <c r="CE13" s="105">
        <f>InputDataA_GeneralAssumptions!CI97</f>
        <v>1.9992845132946968E-2</v>
      </c>
    </row>
    <row r="14" spans="1:83">
      <c r="B14" s="1" t="str">
        <f>LEFT(InputDataA_GeneralAssumptions!D80,1)</f>
        <v>A</v>
      </c>
      <c r="C14" s="22" t="s">
        <v>468</v>
      </c>
      <c r="D14" s="287" t="s">
        <v>2</v>
      </c>
      <c r="E14" s="298">
        <f>InputDataA_GeneralAssumptions!I$78</f>
        <v>8.0398254794999957E-4</v>
      </c>
      <c r="F14" s="298">
        <f>InputDataA_GeneralAssumptions!J$78</f>
        <v>8.0398254794999957E-4</v>
      </c>
      <c r="G14" s="298">
        <f>InputDataA_GeneralAssumptions!K$78</f>
        <v>8.0398254794999957E-4</v>
      </c>
      <c r="H14" s="298">
        <f>InputDataA_GeneralAssumptions!L$78</f>
        <v>8.0398254794999957E-4</v>
      </c>
      <c r="I14" s="298">
        <f>InputDataA_GeneralAssumptions!M$78</f>
        <v>8.0398254794999957E-4</v>
      </c>
      <c r="J14" s="298">
        <f>InputDataA_GeneralAssumptions!N$78</f>
        <v>8.0398254794999957E-4</v>
      </c>
      <c r="K14" s="298">
        <f>InputDataA_GeneralAssumptions!O$78</f>
        <v>8.0398254794999957E-4</v>
      </c>
      <c r="L14" s="298">
        <f>InputDataA_GeneralAssumptions!P$78</f>
        <v>8.0398254794999957E-4</v>
      </c>
      <c r="M14" s="298">
        <f>InputDataA_GeneralAssumptions!Q$78</f>
        <v>8.0398254794999957E-4</v>
      </c>
      <c r="N14" s="298">
        <f>InputDataA_GeneralAssumptions!R$78</f>
        <v>8.0398254794999957E-4</v>
      </c>
      <c r="O14" s="298">
        <f>InputDataA_GeneralAssumptions!S$78</f>
        <v>8.0398254794999957E-4</v>
      </c>
      <c r="P14" s="298">
        <f>InputDataA_GeneralAssumptions!T$78</f>
        <v>8.0398254794999957E-4</v>
      </c>
      <c r="Q14" s="298">
        <f>InputDataA_GeneralAssumptions!U$78</f>
        <v>8.0398254794999957E-4</v>
      </c>
      <c r="R14" s="298">
        <f>InputDataA_GeneralAssumptions!V$78</f>
        <v>8.0398254794999957E-4</v>
      </c>
      <c r="S14" s="298">
        <f>InputDataA_GeneralAssumptions!W$78</f>
        <v>8.0398254794999957E-4</v>
      </c>
      <c r="T14" s="298">
        <f>InputDataA_GeneralAssumptions!X$78</f>
        <v>8.0398254794999957E-4</v>
      </c>
      <c r="U14" s="298">
        <f>InputDataA_GeneralAssumptions!Y$78</f>
        <v>8.0398254794999957E-4</v>
      </c>
      <c r="V14" s="298">
        <f>InputDataA_GeneralAssumptions!Z$78</f>
        <v>8.0398254794999957E-4</v>
      </c>
      <c r="W14" s="298">
        <f>InputDataA_GeneralAssumptions!AA$78</f>
        <v>8.0398254794999957E-4</v>
      </c>
      <c r="X14" s="298">
        <f>InputDataA_GeneralAssumptions!AB$78</f>
        <v>8.0398254794999957E-4</v>
      </c>
      <c r="Y14" s="298">
        <f>InputDataA_GeneralAssumptions!AC$78</f>
        <v>8.0398254794999957E-4</v>
      </c>
      <c r="Z14" s="298">
        <f>InputDataA_GeneralAssumptions!AD$78</f>
        <v>8.0398254794999957E-4</v>
      </c>
      <c r="AA14" s="298">
        <f>InputDataA_GeneralAssumptions!AE$78</f>
        <v>8.0398254794999957E-4</v>
      </c>
      <c r="AB14" s="298">
        <f>InputDataA_GeneralAssumptions!AF$78</f>
        <v>8.0398254794999957E-4</v>
      </c>
      <c r="AC14" s="298">
        <f>InputDataA_GeneralAssumptions!AG$78</f>
        <v>8.0398254794999957E-4</v>
      </c>
      <c r="AD14" s="298">
        <f>InputDataA_GeneralAssumptions!AH$78</f>
        <v>8.0398254794999957E-4</v>
      </c>
      <c r="AE14" s="298">
        <f>InputDataA_GeneralAssumptions!AI$78</f>
        <v>8.0398254794999957E-4</v>
      </c>
      <c r="AF14" s="298">
        <f>InputDataA_GeneralAssumptions!AJ$78</f>
        <v>8.0398254794999957E-4</v>
      </c>
      <c r="AG14" s="298">
        <f>InputDataA_GeneralAssumptions!AK$78</f>
        <v>8.0398254794999957E-4</v>
      </c>
      <c r="AH14" s="298">
        <f>InputDataA_GeneralAssumptions!AL$78</f>
        <v>8.0398254794999957E-4</v>
      </c>
      <c r="AI14" s="298">
        <f>InputDataA_GeneralAssumptions!AM$78</f>
        <v>8.0398254794999957E-4</v>
      </c>
      <c r="AJ14" s="298">
        <f>InputDataA_GeneralAssumptions!AN$78</f>
        <v>8.0398254794999957E-4</v>
      </c>
      <c r="AK14" s="298">
        <f>InputDataA_GeneralAssumptions!AO$78</f>
        <v>8.0398254794999957E-4</v>
      </c>
      <c r="AL14" s="298">
        <f>InputDataA_GeneralAssumptions!AP$78</f>
        <v>8.0398254794999957E-4</v>
      </c>
      <c r="AM14" s="298">
        <f>InputDataA_GeneralAssumptions!AQ$78</f>
        <v>8.0398254794999957E-4</v>
      </c>
      <c r="AN14" s="298">
        <f>InputDataA_GeneralAssumptions!AR$78</f>
        <v>8.0398254794999957E-4</v>
      </c>
      <c r="AO14" s="298">
        <f>InputDataA_GeneralAssumptions!AS$78</f>
        <v>8.0398254794999957E-4</v>
      </c>
      <c r="AP14" s="298">
        <f>InputDataA_GeneralAssumptions!AT$78</f>
        <v>8.0398254794999957E-4</v>
      </c>
      <c r="AQ14" s="298">
        <f>InputDataA_GeneralAssumptions!AU$78</f>
        <v>8.0398254794999957E-4</v>
      </c>
      <c r="AR14" s="298">
        <f>InputDataA_GeneralAssumptions!AV$78</f>
        <v>8.0398254794999957E-4</v>
      </c>
      <c r="AS14" s="298">
        <f>InputDataA_GeneralAssumptions!AW$78</f>
        <v>8.0398254794999957E-4</v>
      </c>
      <c r="AT14" s="298">
        <f>InputDataA_GeneralAssumptions!AX$78</f>
        <v>8.0398254794999957E-4</v>
      </c>
      <c r="AU14" s="298">
        <f>InputDataA_GeneralAssumptions!AY$78</f>
        <v>8.0398254794999957E-4</v>
      </c>
      <c r="AV14" s="298">
        <f>InputDataA_GeneralAssumptions!AZ$78</f>
        <v>8.0398254794999957E-4</v>
      </c>
      <c r="AW14" s="298">
        <f>InputDataA_GeneralAssumptions!BA$78</f>
        <v>8.0398254794999957E-4</v>
      </c>
      <c r="AX14" s="298">
        <f>InputDataA_GeneralAssumptions!BB$78</f>
        <v>8.0398254794999957E-4</v>
      </c>
      <c r="AY14" s="298">
        <f>InputDataA_GeneralAssumptions!BC$78</f>
        <v>8.0398254794999957E-4</v>
      </c>
      <c r="AZ14" s="298">
        <f>InputDataA_GeneralAssumptions!BD$78</f>
        <v>8.0398254794999957E-4</v>
      </c>
      <c r="BA14" s="298">
        <f>InputDataA_GeneralAssumptions!BE$78</f>
        <v>8.0398254794999957E-4</v>
      </c>
      <c r="BB14" s="298">
        <f>InputDataA_GeneralAssumptions!BF$78</f>
        <v>8.0398254794999957E-4</v>
      </c>
      <c r="BC14" s="298">
        <f>InputDataA_GeneralAssumptions!BG$78</f>
        <v>8.0398254794999957E-4</v>
      </c>
      <c r="BD14" s="298">
        <f>InputDataA_GeneralAssumptions!BH$78</f>
        <v>8.0398254794999957E-4</v>
      </c>
      <c r="BE14" s="298">
        <f>InputDataA_GeneralAssumptions!BI$78</f>
        <v>8.0398254794999957E-4</v>
      </c>
      <c r="BF14" s="298">
        <f>InputDataA_GeneralAssumptions!BJ$78</f>
        <v>8.0398254794999957E-4</v>
      </c>
      <c r="BG14" s="298">
        <f>InputDataA_GeneralAssumptions!BK$78</f>
        <v>8.0398254794999957E-4</v>
      </c>
      <c r="BH14" s="298">
        <f>InputDataA_GeneralAssumptions!BL$78</f>
        <v>8.0398254794999957E-4</v>
      </c>
      <c r="BI14" s="298">
        <f>InputDataA_GeneralAssumptions!BM$78</f>
        <v>8.0398254794999957E-4</v>
      </c>
      <c r="BJ14" s="298">
        <f>InputDataA_GeneralAssumptions!BN$78</f>
        <v>8.0398254794999957E-4</v>
      </c>
      <c r="BK14" s="298">
        <f>InputDataA_GeneralAssumptions!BO$78</f>
        <v>8.0398254794999957E-4</v>
      </c>
      <c r="BL14" s="298">
        <f>InputDataA_GeneralAssumptions!BP$78</f>
        <v>8.0398254794999957E-4</v>
      </c>
      <c r="BM14" s="298">
        <f>InputDataA_GeneralAssumptions!BQ$78</f>
        <v>8.0398254794999957E-4</v>
      </c>
      <c r="BN14" s="298">
        <f>InputDataA_GeneralAssumptions!BR$78</f>
        <v>8.0398254794999957E-4</v>
      </c>
      <c r="BO14" s="298">
        <f>InputDataA_GeneralAssumptions!BS$78</f>
        <v>8.0398254794999957E-4</v>
      </c>
      <c r="BP14" s="298">
        <f>InputDataA_GeneralAssumptions!BT$78</f>
        <v>8.0398254794999957E-4</v>
      </c>
      <c r="BQ14" s="298">
        <f>InputDataA_GeneralAssumptions!BU$78</f>
        <v>8.0398254794999957E-4</v>
      </c>
      <c r="BR14" s="298">
        <f>InputDataA_GeneralAssumptions!BV$78</f>
        <v>8.0398254794999957E-4</v>
      </c>
      <c r="BS14" s="298">
        <f>InputDataA_GeneralAssumptions!BW$78</f>
        <v>8.0398254794999957E-4</v>
      </c>
      <c r="BT14" s="298">
        <f>InputDataA_GeneralAssumptions!BX$78</f>
        <v>8.0398254794999957E-4</v>
      </c>
      <c r="BU14" s="298">
        <f>InputDataA_GeneralAssumptions!BY$78</f>
        <v>8.0398254794999957E-4</v>
      </c>
      <c r="BV14" s="298">
        <f>InputDataA_GeneralAssumptions!BZ$78</f>
        <v>8.0398254794999957E-4</v>
      </c>
      <c r="BW14" s="298">
        <f>InputDataA_GeneralAssumptions!CA$78</f>
        <v>8.0398254794999957E-4</v>
      </c>
      <c r="BX14" s="298">
        <f>InputDataA_GeneralAssumptions!CB$78</f>
        <v>8.0398254794999957E-4</v>
      </c>
      <c r="BY14" s="298">
        <f>InputDataA_GeneralAssumptions!CC$78</f>
        <v>8.0398254794999957E-4</v>
      </c>
      <c r="BZ14" s="298">
        <f>InputDataA_GeneralAssumptions!CD$78</f>
        <v>8.0398254794999957E-4</v>
      </c>
      <c r="CA14" s="298">
        <f>InputDataA_GeneralAssumptions!CE$78</f>
        <v>8.0398254794999957E-4</v>
      </c>
      <c r="CB14" s="298">
        <f>InputDataA_GeneralAssumptions!CF$78</f>
        <v>8.0398254794999957E-4</v>
      </c>
      <c r="CC14" s="298">
        <f>InputDataA_GeneralAssumptions!CG$78</f>
        <v>8.0398254794999957E-4</v>
      </c>
      <c r="CD14" s="298">
        <f>InputDataA_GeneralAssumptions!CH$78</f>
        <v>8.0398254794999957E-4</v>
      </c>
      <c r="CE14" s="298">
        <f>InputDataA_GeneralAssumptions!CI$78</f>
        <v>8.0398254794999957E-4</v>
      </c>
    </row>
    <row r="15" spans="1:83">
      <c r="B15" s="1" t="str">
        <f>LEFT(InputDataA_GeneralAssumptions!D139,1)</f>
        <v/>
      </c>
      <c r="C15" s="21" t="s">
        <v>747</v>
      </c>
      <c r="D15" s="26"/>
      <c r="E15" s="105">
        <f>InputDataA_GeneralAssumptions!I141</f>
        <v>0.7212674617767334</v>
      </c>
      <c r="F15" s="105">
        <f>InputDataA_GeneralAssumptions!J141</f>
        <v>0.7212674617767334</v>
      </c>
      <c r="G15" s="105">
        <f>InputDataA_GeneralAssumptions!K141</f>
        <v>0.7212674617767334</v>
      </c>
      <c r="H15" s="105">
        <f>InputDataA_GeneralAssumptions!L141</f>
        <v>0.7212674617767334</v>
      </c>
      <c r="I15" s="105">
        <f>InputDataA_GeneralAssumptions!M141</f>
        <v>0.7212674617767334</v>
      </c>
      <c r="J15" s="105">
        <f>InputDataA_GeneralAssumptions!N141</f>
        <v>0.7212674617767334</v>
      </c>
      <c r="K15" s="105">
        <f>InputDataA_GeneralAssumptions!O141</f>
        <v>0.7212674617767334</v>
      </c>
      <c r="L15" s="105">
        <f>InputDataA_GeneralAssumptions!P141</f>
        <v>0.7212674617767334</v>
      </c>
      <c r="M15" s="105">
        <f>InputDataA_GeneralAssumptions!Q141</f>
        <v>0.7212674617767334</v>
      </c>
      <c r="N15" s="105">
        <f>InputDataA_GeneralAssumptions!R141</f>
        <v>0.7212674617767334</v>
      </c>
      <c r="O15" s="105">
        <f>InputDataA_GeneralAssumptions!S141</f>
        <v>0.7212674617767334</v>
      </c>
      <c r="P15" s="105">
        <f>InputDataA_GeneralAssumptions!T141</f>
        <v>0.7212674617767334</v>
      </c>
      <c r="Q15" s="105">
        <f>InputDataA_GeneralAssumptions!U141</f>
        <v>0.7212674617767334</v>
      </c>
      <c r="R15" s="105">
        <f>InputDataA_GeneralAssumptions!V141</f>
        <v>0.7212674617767334</v>
      </c>
      <c r="S15" s="105">
        <f>InputDataA_GeneralAssumptions!W141</f>
        <v>0.7212674617767334</v>
      </c>
      <c r="T15" s="105">
        <f>InputDataA_GeneralAssumptions!X141</f>
        <v>0.7212674617767334</v>
      </c>
      <c r="U15" s="105">
        <f>InputDataA_GeneralAssumptions!Y141</f>
        <v>0.7212674617767334</v>
      </c>
      <c r="V15" s="105">
        <f>InputDataA_GeneralAssumptions!Z141</f>
        <v>0.7212674617767334</v>
      </c>
      <c r="W15" s="105">
        <f>InputDataA_GeneralAssumptions!AA141</f>
        <v>0.7212674617767334</v>
      </c>
      <c r="X15" s="105">
        <f>InputDataA_GeneralAssumptions!AB141</f>
        <v>0.7212674617767334</v>
      </c>
      <c r="Y15" s="105">
        <f>InputDataA_GeneralAssumptions!AC141</f>
        <v>0.7212674617767334</v>
      </c>
      <c r="Z15" s="105">
        <f>InputDataA_GeneralAssumptions!AD141</f>
        <v>0.7212674617767334</v>
      </c>
      <c r="AA15" s="105">
        <f>InputDataA_GeneralAssumptions!AE141</f>
        <v>0.7212674617767334</v>
      </c>
      <c r="AB15" s="105">
        <f>InputDataA_GeneralAssumptions!AF141</f>
        <v>0.7212674617767334</v>
      </c>
      <c r="AC15" s="105">
        <f>InputDataA_GeneralAssumptions!AG141</f>
        <v>0.7212674617767334</v>
      </c>
      <c r="AD15" s="105">
        <f>InputDataA_GeneralAssumptions!AH141</f>
        <v>0.7212674617767334</v>
      </c>
      <c r="AE15" s="105">
        <f>InputDataA_GeneralAssumptions!AI141</f>
        <v>0.7212674617767334</v>
      </c>
      <c r="AF15" s="105">
        <f>InputDataA_GeneralAssumptions!AJ141</f>
        <v>0.7212674617767334</v>
      </c>
      <c r="AG15" s="105">
        <f>InputDataA_GeneralAssumptions!AK141</f>
        <v>0.7212674617767334</v>
      </c>
      <c r="AH15" s="105">
        <f>InputDataA_GeneralAssumptions!AL141</f>
        <v>0.7212674617767334</v>
      </c>
      <c r="AI15" s="105">
        <f>InputDataA_GeneralAssumptions!AM141</f>
        <v>0.7212674617767334</v>
      </c>
      <c r="AJ15" s="105">
        <f>InputDataA_GeneralAssumptions!AN141</f>
        <v>0.7212674617767334</v>
      </c>
      <c r="AK15" s="105">
        <f>InputDataA_GeneralAssumptions!AO141</f>
        <v>0.7212674617767334</v>
      </c>
      <c r="AL15" s="105">
        <f>InputDataA_GeneralAssumptions!AP141</f>
        <v>0.7212674617767334</v>
      </c>
      <c r="AM15" s="105">
        <f>InputDataA_GeneralAssumptions!AQ141</f>
        <v>0.7212674617767334</v>
      </c>
      <c r="AN15" s="105">
        <f>InputDataA_GeneralAssumptions!AR141</f>
        <v>0.7212674617767334</v>
      </c>
      <c r="AO15" s="105">
        <f>InputDataA_GeneralAssumptions!AS141</f>
        <v>0.7212674617767334</v>
      </c>
      <c r="AP15" s="105">
        <f>InputDataA_GeneralAssumptions!AT141</f>
        <v>0.7212674617767334</v>
      </c>
      <c r="AQ15" s="105">
        <f>InputDataA_GeneralAssumptions!AU141</f>
        <v>0.7212674617767334</v>
      </c>
      <c r="AR15" s="105">
        <f>InputDataA_GeneralAssumptions!AV141</f>
        <v>0.7212674617767334</v>
      </c>
      <c r="AS15" s="105">
        <f>InputDataA_GeneralAssumptions!AW141</f>
        <v>0.7212674617767334</v>
      </c>
      <c r="AT15" s="105">
        <f>InputDataA_GeneralAssumptions!AX141</f>
        <v>0.7212674617767334</v>
      </c>
      <c r="AU15" s="105">
        <f>InputDataA_GeneralAssumptions!AY141</f>
        <v>0.7212674617767334</v>
      </c>
      <c r="AV15" s="105">
        <f>InputDataA_GeneralAssumptions!AZ141</f>
        <v>0.7212674617767334</v>
      </c>
      <c r="AW15" s="105">
        <f>InputDataA_GeneralAssumptions!BA141</f>
        <v>0.7212674617767334</v>
      </c>
      <c r="AX15" s="105">
        <f>InputDataA_GeneralAssumptions!BB141</f>
        <v>0.7212674617767334</v>
      </c>
      <c r="AY15" s="105">
        <f>InputDataA_GeneralAssumptions!BC141</f>
        <v>0.7212674617767334</v>
      </c>
      <c r="AZ15" s="105">
        <f>InputDataA_GeneralAssumptions!BD141</f>
        <v>0.7212674617767334</v>
      </c>
      <c r="BA15" s="105">
        <f>InputDataA_GeneralAssumptions!BE141</f>
        <v>0.7212674617767334</v>
      </c>
      <c r="BB15" s="105">
        <f>InputDataA_GeneralAssumptions!BF141</f>
        <v>0.7212674617767334</v>
      </c>
      <c r="BC15" s="105">
        <f>InputDataA_GeneralAssumptions!BG141</f>
        <v>0.7212674617767334</v>
      </c>
      <c r="BD15" s="105">
        <f>InputDataA_GeneralAssumptions!BH141</f>
        <v>0.7212674617767334</v>
      </c>
      <c r="BE15" s="105">
        <f>InputDataA_GeneralAssumptions!BI141</f>
        <v>0.7212674617767334</v>
      </c>
      <c r="BF15" s="105">
        <f>InputDataA_GeneralAssumptions!BJ141</f>
        <v>0.7212674617767334</v>
      </c>
      <c r="BG15" s="105">
        <f>InputDataA_GeneralAssumptions!BK141</f>
        <v>0.7212674617767334</v>
      </c>
      <c r="BH15" s="105">
        <f>InputDataA_GeneralAssumptions!BL141</f>
        <v>0.7212674617767334</v>
      </c>
      <c r="BI15" s="105">
        <f>InputDataA_GeneralAssumptions!BM141</f>
        <v>0.7212674617767334</v>
      </c>
      <c r="BJ15" s="105">
        <f>InputDataA_GeneralAssumptions!BN141</f>
        <v>0.7212674617767334</v>
      </c>
      <c r="BK15" s="105">
        <f>InputDataA_GeneralAssumptions!BO141</f>
        <v>0.7212674617767334</v>
      </c>
      <c r="BL15" s="105">
        <f>InputDataA_GeneralAssumptions!BP141</f>
        <v>0.7212674617767334</v>
      </c>
      <c r="BM15" s="105">
        <f>InputDataA_GeneralAssumptions!BQ141</f>
        <v>0.7212674617767334</v>
      </c>
      <c r="BN15" s="105">
        <f>InputDataA_GeneralAssumptions!BR141</f>
        <v>0.7212674617767334</v>
      </c>
      <c r="BO15" s="105">
        <f>InputDataA_GeneralAssumptions!BS141</f>
        <v>0.7212674617767334</v>
      </c>
      <c r="BP15" s="105">
        <f>InputDataA_GeneralAssumptions!BT141</f>
        <v>0.7212674617767334</v>
      </c>
      <c r="BQ15" s="105">
        <f>InputDataA_GeneralAssumptions!BU141</f>
        <v>0.7212674617767334</v>
      </c>
      <c r="BR15" s="105">
        <f>InputDataA_GeneralAssumptions!BV141</f>
        <v>0.7212674617767334</v>
      </c>
      <c r="BS15" s="105">
        <f>InputDataA_GeneralAssumptions!BW141</f>
        <v>0.7212674617767334</v>
      </c>
      <c r="BT15" s="105">
        <f>InputDataA_GeneralAssumptions!BX141</f>
        <v>0.7212674617767334</v>
      </c>
      <c r="BU15" s="105">
        <f>InputDataA_GeneralAssumptions!BY141</f>
        <v>0.7212674617767334</v>
      </c>
      <c r="BV15" s="105">
        <f>InputDataA_GeneralAssumptions!BZ141</f>
        <v>0.7212674617767334</v>
      </c>
      <c r="BW15" s="105">
        <f>InputDataA_GeneralAssumptions!CA141</f>
        <v>0.7212674617767334</v>
      </c>
      <c r="BX15" s="105">
        <f>InputDataA_GeneralAssumptions!CB141</f>
        <v>0.7212674617767334</v>
      </c>
      <c r="BY15" s="105">
        <f>InputDataA_GeneralAssumptions!CC141</f>
        <v>0.7212674617767334</v>
      </c>
      <c r="BZ15" s="105">
        <f>InputDataA_GeneralAssumptions!CD141</f>
        <v>0.7212674617767334</v>
      </c>
      <c r="CA15" s="105">
        <f>InputDataA_GeneralAssumptions!CE141</f>
        <v>0.7212674617767334</v>
      </c>
      <c r="CB15" s="105">
        <f>InputDataA_GeneralAssumptions!CF141</f>
        <v>0.7212674617767334</v>
      </c>
      <c r="CC15" s="105">
        <f>InputDataA_GeneralAssumptions!CG141</f>
        <v>0.7212674617767334</v>
      </c>
      <c r="CD15" s="105">
        <f>InputDataA_GeneralAssumptions!CH141</f>
        <v>0.7212674617767334</v>
      </c>
      <c r="CE15" s="105">
        <f>InputDataA_GeneralAssumptions!CI141</f>
        <v>0.7212674617767334</v>
      </c>
    </row>
    <row r="16" spans="1:83">
      <c r="B16" s="1" t="str">
        <f>LEFT(InputDataB_ModelSpecAssumptions!D13,1)</f>
        <v>A</v>
      </c>
      <c r="C16" s="21" t="s">
        <v>760</v>
      </c>
      <c r="D16" s="3"/>
      <c r="E16" s="105">
        <f>InputDataB_ModelSpecAssumptions!I11</f>
        <v>3.7504806181565264E-2</v>
      </c>
      <c r="F16" s="105">
        <f>InputDataB_ModelSpecAssumptions!J11</f>
        <v>3.7504806181565264E-2</v>
      </c>
      <c r="G16" s="105">
        <f>InputDataB_ModelSpecAssumptions!K11</f>
        <v>3.7504806181565264E-2</v>
      </c>
      <c r="H16" s="105">
        <f>InputDataB_ModelSpecAssumptions!L11</f>
        <v>3.7504806181565264E-2</v>
      </c>
      <c r="I16" s="105">
        <f>InputDataB_ModelSpecAssumptions!M11</f>
        <v>3.7504806181565264E-2</v>
      </c>
      <c r="J16" s="105">
        <f>InputDataB_ModelSpecAssumptions!N11</f>
        <v>3.7504806181565264E-2</v>
      </c>
      <c r="K16" s="105">
        <f>InputDataB_ModelSpecAssumptions!O11</f>
        <v>3.7504806181565264E-2</v>
      </c>
      <c r="L16" s="105">
        <f>InputDataB_ModelSpecAssumptions!P11</f>
        <v>3.7504806181565264E-2</v>
      </c>
      <c r="M16" s="105">
        <f>InputDataB_ModelSpecAssumptions!Q11</f>
        <v>3.7504806181565264E-2</v>
      </c>
      <c r="N16" s="105">
        <f>InputDataB_ModelSpecAssumptions!R11</f>
        <v>3.7504806181565264E-2</v>
      </c>
      <c r="O16" s="105">
        <f>InputDataB_ModelSpecAssumptions!S11</f>
        <v>3.7504806181565264E-2</v>
      </c>
      <c r="P16" s="105">
        <f>InputDataB_ModelSpecAssumptions!T11</f>
        <v>3.7504806181565264E-2</v>
      </c>
      <c r="Q16" s="105">
        <f>InputDataB_ModelSpecAssumptions!U11</f>
        <v>3.7504806181565264E-2</v>
      </c>
      <c r="R16" s="105">
        <f>InputDataB_ModelSpecAssumptions!V11</f>
        <v>3.7504806181565264E-2</v>
      </c>
      <c r="S16" s="105">
        <f>InputDataB_ModelSpecAssumptions!W11</f>
        <v>3.7504806181565264E-2</v>
      </c>
      <c r="T16" s="105">
        <f>InputDataB_ModelSpecAssumptions!X11</f>
        <v>3.7504806181565264E-2</v>
      </c>
      <c r="U16" s="105">
        <f>InputDataB_ModelSpecAssumptions!Y11</f>
        <v>3.7504806181565264E-2</v>
      </c>
      <c r="V16" s="105">
        <f>InputDataB_ModelSpecAssumptions!Z11</f>
        <v>3.7504806181565264E-2</v>
      </c>
      <c r="W16" s="105">
        <f>InputDataB_ModelSpecAssumptions!AA11</f>
        <v>3.7504806181565264E-2</v>
      </c>
      <c r="X16" s="105">
        <f>InputDataB_ModelSpecAssumptions!AB11</f>
        <v>3.7504806181565264E-2</v>
      </c>
      <c r="Y16" s="105">
        <f>InputDataB_ModelSpecAssumptions!AC11</f>
        <v>3.7504806181565264E-2</v>
      </c>
      <c r="Z16" s="105">
        <f>InputDataB_ModelSpecAssumptions!AD11</f>
        <v>3.7504806181565264E-2</v>
      </c>
      <c r="AA16" s="105">
        <f>InputDataB_ModelSpecAssumptions!AE11</f>
        <v>3.7504806181565264E-2</v>
      </c>
      <c r="AB16" s="105">
        <f>InputDataB_ModelSpecAssumptions!AF11</f>
        <v>3.7504806181565264E-2</v>
      </c>
      <c r="AC16" s="105">
        <f>InputDataB_ModelSpecAssumptions!AG11</f>
        <v>3.7504806181565264E-2</v>
      </c>
      <c r="AD16" s="105">
        <f>InputDataB_ModelSpecAssumptions!AH11</f>
        <v>3.7504806181565264E-2</v>
      </c>
      <c r="AE16" s="105">
        <f>InputDataB_ModelSpecAssumptions!AI11</f>
        <v>3.7504806181565264E-2</v>
      </c>
      <c r="AF16" s="105">
        <f>InputDataB_ModelSpecAssumptions!AJ11</f>
        <v>3.7504806181565264E-2</v>
      </c>
      <c r="AG16" s="105">
        <f>InputDataB_ModelSpecAssumptions!AK11</f>
        <v>3.7504806181565264E-2</v>
      </c>
      <c r="AH16" s="105">
        <f>InputDataB_ModelSpecAssumptions!AL11</f>
        <v>3.7504806181565264E-2</v>
      </c>
      <c r="AI16" s="105">
        <f>InputDataB_ModelSpecAssumptions!AM11</f>
        <v>3.7504806181565264E-2</v>
      </c>
      <c r="AJ16" s="105">
        <f>InputDataB_ModelSpecAssumptions!AN11</f>
        <v>3.7504806181565264E-2</v>
      </c>
      <c r="AK16" s="105">
        <f>InputDataB_ModelSpecAssumptions!AO11</f>
        <v>3.7504806181565264E-2</v>
      </c>
      <c r="AL16" s="105">
        <f>InputDataB_ModelSpecAssumptions!AP11</f>
        <v>3.7504806181565264E-2</v>
      </c>
      <c r="AM16" s="105">
        <f>InputDataB_ModelSpecAssumptions!AQ11</f>
        <v>3.7504806181565264E-2</v>
      </c>
      <c r="AN16" s="105">
        <f>InputDataB_ModelSpecAssumptions!AR11</f>
        <v>3.7504806181565264E-2</v>
      </c>
      <c r="AO16" s="105">
        <f>InputDataB_ModelSpecAssumptions!AS11</f>
        <v>3.7504806181565264E-2</v>
      </c>
      <c r="AP16" s="105">
        <f>InputDataB_ModelSpecAssumptions!AT11</f>
        <v>3.7504806181565264E-2</v>
      </c>
      <c r="AQ16" s="105">
        <f>InputDataB_ModelSpecAssumptions!AU11</f>
        <v>3.7504806181565264E-2</v>
      </c>
      <c r="AR16" s="105">
        <f>InputDataB_ModelSpecAssumptions!AV11</f>
        <v>3.7504806181565264E-2</v>
      </c>
      <c r="AS16" s="105">
        <f>InputDataB_ModelSpecAssumptions!AW11</f>
        <v>3.7504806181565264E-2</v>
      </c>
      <c r="AT16" s="105">
        <f>InputDataB_ModelSpecAssumptions!AX11</f>
        <v>3.7504806181565264E-2</v>
      </c>
      <c r="AU16" s="105">
        <f>InputDataB_ModelSpecAssumptions!AY11</f>
        <v>3.7504806181565264E-2</v>
      </c>
      <c r="AV16" s="105">
        <f>InputDataB_ModelSpecAssumptions!AZ11</f>
        <v>3.7504806181565264E-2</v>
      </c>
      <c r="AW16" s="105">
        <f>InputDataB_ModelSpecAssumptions!BA11</f>
        <v>3.7504806181565264E-2</v>
      </c>
      <c r="AX16" s="105">
        <f>InputDataB_ModelSpecAssumptions!BB11</f>
        <v>3.7504806181565264E-2</v>
      </c>
      <c r="AY16" s="105">
        <f>InputDataB_ModelSpecAssumptions!BC11</f>
        <v>3.7504806181565264E-2</v>
      </c>
      <c r="AZ16" s="105">
        <f>InputDataB_ModelSpecAssumptions!BD11</f>
        <v>3.7504806181565264E-2</v>
      </c>
      <c r="BA16" s="105">
        <f>InputDataB_ModelSpecAssumptions!BE11</f>
        <v>3.7504806181565264E-2</v>
      </c>
      <c r="BB16" s="105">
        <f>InputDataB_ModelSpecAssumptions!BF11</f>
        <v>3.7504806181565264E-2</v>
      </c>
      <c r="BC16" s="105">
        <f>InputDataB_ModelSpecAssumptions!BG11</f>
        <v>3.7504806181565264E-2</v>
      </c>
      <c r="BD16" s="105">
        <f>InputDataB_ModelSpecAssumptions!BH11</f>
        <v>3.7504806181565264E-2</v>
      </c>
      <c r="BE16" s="105">
        <f>InputDataB_ModelSpecAssumptions!BI11</f>
        <v>3.7504806181565264E-2</v>
      </c>
      <c r="BF16" s="105">
        <f>InputDataB_ModelSpecAssumptions!BJ11</f>
        <v>3.7504806181565264E-2</v>
      </c>
      <c r="BG16" s="105">
        <f>InputDataB_ModelSpecAssumptions!BK11</f>
        <v>3.7504806181565264E-2</v>
      </c>
      <c r="BH16" s="105">
        <f>InputDataB_ModelSpecAssumptions!BL11</f>
        <v>3.7504806181565264E-2</v>
      </c>
      <c r="BI16" s="105">
        <f>InputDataB_ModelSpecAssumptions!BM11</f>
        <v>3.7504806181565264E-2</v>
      </c>
      <c r="BJ16" s="105">
        <f>InputDataB_ModelSpecAssumptions!BN11</f>
        <v>3.7504806181565264E-2</v>
      </c>
      <c r="BK16" s="105">
        <f>InputDataB_ModelSpecAssumptions!BO11</f>
        <v>3.7504806181565264E-2</v>
      </c>
      <c r="BL16" s="105">
        <f>InputDataB_ModelSpecAssumptions!BP11</f>
        <v>3.7504806181565264E-2</v>
      </c>
      <c r="BM16" s="105">
        <f>InputDataB_ModelSpecAssumptions!BQ11</f>
        <v>3.7504806181565264E-2</v>
      </c>
      <c r="BN16" s="105">
        <f>InputDataB_ModelSpecAssumptions!BR11</f>
        <v>3.7504806181565264E-2</v>
      </c>
      <c r="BO16" s="105">
        <f>InputDataB_ModelSpecAssumptions!BS11</f>
        <v>3.7504806181565264E-2</v>
      </c>
      <c r="BP16" s="105">
        <f>InputDataB_ModelSpecAssumptions!BT11</f>
        <v>3.7504806181565264E-2</v>
      </c>
      <c r="BQ16" s="105">
        <f>InputDataB_ModelSpecAssumptions!BU11</f>
        <v>3.7504806181565264E-2</v>
      </c>
      <c r="BR16" s="105">
        <f>InputDataB_ModelSpecAssumptions!BV11</f>
        <v>3.7504806181565264E-2</v>
      </c>
      <c r="BS16" s="105">
        <f>InputDataB_ModelSpecAssumptions!BW11</f>
        <v>3.7504806181565264E-2</v>
      </c>
      <c r="BT16" s="105">
        <f>InputDataB_ModelSpecAssumptions!BX11</f>
        <v>3.7504806181565264E-2</v>
      </c>
      <c r="BU16" s="105">
        <f>InputDataB_ModelSpecAssumptions!BY11</f>
        <v>3.7504806181565264E-2</v>
      </c>
      <c r="BV16" s="105">
        <f>InputDataB_ModelSpecAssumptions!BZ11</f>
        <v>3.7504806181565264E-2</v>
      </c>
      <c r="BW16" s="105">
        <f>InputDataB_ModelSpecAssumptions!CA11</f>
        <v>3.7504806181565264E-2</v>
      </c>
      <c r="BX16" s="105">
        <f>InputDataB_ModelSpecAssumptions!CB11</f>
        <v>3.7504806181565264E-2</v>
      </c>
      <c r="BY16" s="105">
        <f>InputDataB_ModelSpecAssumptions!CC11</f>
        <v>3.7504806181565264E-2</v>
      </c>
      <c r="BZ16" s="105">
        <f>InputDataB_ModelSpecAssumptions!CD11</f>
        <v>3.7504806181565264E-2</v>
      </c>
      <c r="CA16" s="105">
        <f>InputDataB_ModelSpecAssumptions!CE11</f>
        <v>3.7504806181565264E-2</v>
      </c>
      <c r="CB16" s="105">
        <f>InputDataB_ModelSpecAssumptions!CF11</f>
        <v>3.7504806181565264E-2</v>
      </c>
      <c r="CC16" s="105">
        <f>InputDataB_ModelSpecAssumptions!CG11</f>
        <v>3.7504806181565264E-2</v>
      </c>
      <c r="CD16" s="105">
        <f>InputDataB_ModelSpecAssumptions!CH11</f>
        <v>3.7504806181565264E-2</v>
      </c>
      <c r="CE16" s="105">
        <f>InputDataB_ModelSpecAssumptions!CI11</f>
        <v>3.7504806181565264E-2</v>
      </c>
    </row>
    <row r="17" spans="2:83">
      <c r="C17" s="2"/>
      <c r="D17" s="41"/>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c r="CA17" s="299"/>
      <c r="CB17" s="299"/>
      <c r="CC17" s="299"/>
      <c r="CD17" s="299"/>
      <c r="CE17" s="299"/>
    </row>
    <row r="18" spans="2:83">
      <c r="C18" s="2"/>
      <c r="D18" s="41"/>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c r="CA18" s="299"/>
      <c r="CB18" s="299"/>
      <c r="CC18" s="299"/>
      <c r="CD18" s="299"/>
      <c r="CE18" s="299"/>
    </row>
    <row r="19" spans="2:83">
      <c r="C19" s="2"/>
      <c r="D19" s="41"/>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c r="CA19" s="299"/>
      <c r="CB19" s="299"/>
      <c r="CC19" s="299"/>
      <c r="CD19" s="299"/>
      <c r="CE19" s="299"/>
    </row>
    <row r="20" spans="2:83">
      <c r="C20" s="2" t="s">
        <v>498</v>
      </c>
      <c r="D20" s="41" t="s">
        <v>797</v>
      </c>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c r="CA20" s="299"/>
      <c r="CB20" s="299"/>
      <c r="CC20" s="299"/>
      <c r="CD20" s="299"/>
      <c r="CE20" s="299"/>
    </row>
    <row r="21" spans="2:83">
      <c r="B21" s="6"/>
      <c r="C21" s="45" t="s">
        <v>785</v>
      </c>
      <c r="D21" s="276" t="s">
        <v>796</v>
      </c>
      <c r="E21" s="105">
        <f>InputDataB_ModelSpecAssumptions!D21</f>
        <v>0.15443854127250578</v>
      </c>
      <c r="F21" s="105">
        <f>IF(VLOOKUP(InputDataA_GeneralAssumptions!$D$72,DataSummary!$A$148:$B$150,2,FALSE)=2,F6-F16+F13+F12-E12/((1+F30)*(1+F9)),F6-F14-F16)</f>
        <v>0.12230528454700451</v>
      </c>
      <c r="G21" s="105">
        <f>IF(VLOOKUP(InputDataA_GeneralAssumptions!$D$72,DataSummary!$A$148:$B$150,2,FALSE)=2,G6-G16+G13+G12-F12/((1+G30)*(1+G9)),G6-G14-G16)</f>
        <v>0.12230528454700451</v>
      </c>
      <c r="H21" s="105">
        <f>IF(VLOOKUP(InputDataA_GeneralAssumptions!$D$72,DataSummary!$A$148:$B$150,2,FALSE)=2,H6-H16+H13+H12-G12/((1+H30)*(1+H9)),H6-H14-H16)</f>
        <v>0.12230528454700451</v>
      </c>
      <c r="I21" s="105">
        <f>IF(VLOOKUP(InputDataA_GeneralAssumptions!$D$72,DataSummary!$A$148:$B$150,2,FALSE)=2,I6-I16+I13+I12-H12/((1+I30)*(1+I9)),I6-I14-I16)</f>
        <v>0.12230528454700451</v>
      </c>
      <c r="J21" s="105">
        <f>IF(VLOOKUP(InputDataA_GeneralAssumptions!$D$72,DataSummary!$A$148:$B$150,2,FALSE)=2,J6-J16+J13+J12-I12/((1+J30)*(1+J9)),J6-J14-J16)</f>
        <v>0.12230528454700451</v>
      </c>
      <c r="K21" s="105">
        <f>IF(VLOOKUP(InputDataA_GeneralAssumptions!$D$72,DataSummary!$A$148:$B$150,2,FALSE)=2,K6-K16+K13+K12-J12/((1+K30)*(1+K9)),K6-K14-K16)</f>
        <v>0.12230528454700451</v>
      </c>
      <c r="L21" s="105">
        <f>IF(VLOOKUP(InputDataA_GeneralAssumptions!$D$72,DataSummary!$A$148:$B$150,2,FALSE)=2,L6-L16+L13+L12-K12/((1+L30)*(1+L9)),L6-L14-L16)</f>
        <v>0.12230528454700451</v>
      </c>
      <c r="M21" s="105">
        <f>IF(VLOOKUP(InputDataA_GeneralAssumptions!$D$72,DataSummary!$A$148:$B$150,2,FALSE)=2,M6-M16+M13+M12-L12/((1+M30)*(1+M9)),M6-M14-M16)</f>
        <v>0.12230528454700451</v>
      </c>
      <c r="N21" s="105">
        <f>IF(VLOOKUP(InputDataA_GeneralAssumptions!$D$72,DataSummary!$A$148:$B$150,2,FALSE)=2,N6-N16+N13+N12-M12/((1+N30)*(1+N9)),N6-N14-N16)</f>
        <v>0.12230528454700451</v>
      </c>
      <c r="O21" s="105">
        <f>IF(VLOOKUP(InputDataA_GeneralAssumptions!$D$72,DataSummary!$A$148:$B$150,2,FALSE)=2,O6-O16+O13+O12-N12/((1+O30)*(1+O9)),O6-O14-O16)</f>
        <v>0.12230528454700451</v>
      </c>
      <c r="P21" s="105">
        <f>IF(VLOOKUP(InputDataA_GeneralAssumptions!$D$72,DataSummary!$A$148:$B$150,2,FALSE)=2,P6-P16+P13+P12-O12/((1+P30)*(1+P9)),P6-P14-P16)</f>
        <v>0.12230528454700451</v>
      </c>
      <c r="Q21" s="105">
        <f>IF(VLOOKUP(InputDataA_GeneralAssumptions!$D$72,DataSummary!$A$148:$B$150,2,FALSE)=2,Q6-Q16+Q13+Q12-P12/((1+Q30)*(1+Q9)),Q6-Q14-Q16)</f>
        <v>0.12230528454700451</v>
      </c>
      <c r="R21" s="105">
        <f>IF(VLOOKUP(InputDataA_GeneralAssumptions!$D$72,DataSummary!$A$148:$B$150,2,FALSE)=2,R6-R16+R13+R12-Q12/((1+R30)*(1+R9)),R6-R14-R16)</f>
        <v>0.12230528454700451</v>
      </c>
      <c r="S21" s="105">
        <f>IF(VLOOKUP(InputDataA_GeneralAssumptions!$D$72,DataSummary!$A$148:$B$150,2,FALSE)=2,S6-S16+S13+S12-R12/((1+S30)*(1+S9)),S6-S14-S16)</f>
        <v>0.12230528454700451</v>
      </c>
      <c r="T21" s="105">
        <f>IF(VLOOKUP(InputDataA_GeneralAssumptions!$D$72,DataSummary!$A$148:$B$150,2,FALSE)=2,T6-T16+T13+T12-S12/((1+T30)*(1+T9)),T6-T14-T16)</f>
        <v>0.12230528454700451</v>
      </c>
      <c r="U21" s="105">
        <f>IF(VLOOKUP(InputDataA_GeneralAssumptions!$D$72,DataSummary!$A$148:$B$150,2,FALSE)=2,U6-U16+U13+U12-T12/((1+U30)*(1+U9)),U6-U14-U16)</f>
        <v>0.12230528454700451</v>
      </c>
      <c r="V21" s="105">
        <f>IF(VLOOKUP(InputDataA_GeneralAssumptions!$D$72,DataSummary!$A$148:$B$150,2,FALSE)=2,V6-V16+V13+V12-U12/((1+V30)*(1+V9)),V6-V14-V16)</f>
        <v>0.12230528454700451</v>
      </c>
      <c r="W21" s="105">
        <f>IF(VLOOKUP(InputDataA_GeneralAssumptions!$D$72,DataSummary!$A$148:$B$150,2,FALSE)=2,W6-W16+W13+W12-V12/((1+W30)*(1+W9)),W6-W14-W16)</f>
        <v>0.12230528454700451</v>
      </c>
      <c r="X21" s="105">
        <f>IF(VLOOKUP(InputDataA_GeneralAssumptions!$D$72,DataSummary!$A$148:$B$150,2,FALSE)=2,X6-X16+X13+X12-W12/((1+X30)*(1+X9)),X6-X14-X16)</f>
        <v>0.12230528454700451</v>
      </c>
      <c r="Y21" s="105">
        <f>IF(VLOOKUP(InputDataA_GeneralAssumptions!$D$72,DataSummary!$A$148:$B$150,2,FALSE)=2,Y6-Y16+Y13+Y12-X12/((1+Y30)*(1+Y9)),Y6-Y14-Y16)</f>
        <v>0.12230528454700451</v>
      </c>
      <c r="Z21" s="105">
        <f>IF(VLOOKUP(InputDataA_GeneralAssumptions!$D$72,DataSummary!$A$148:$B$150,2,FALSE)=2,Z6-Z16+Z13+Z12-Y12/((1+Z30)*(1+Z9)),Z6-Z14-Z16)</f>
        <v>0.12230528454700451</v>
      </c>
      <c r="AA21" s="105">
        <f>IF(VLOOKUP(InputDataA_GeneralAssumptions!$D$72,DataSummary!$A$148:$B$150,2,FALSE)=2,AA6-AA16+AA13+AA12-Z12/((1+AA30)*(1+AA9)),AA6-AA14-AA16)</f>
        <v>0.12230528454700451</v>
      </c>
      <c r="AB21" s="105">
        <f>IF(VLOOKUP(InputDataA_GeneralAssumptions!$D$72,DataSummary!$A$148:$B$150,2,FALSE)=2,AB6-AB16+AB13+AB12-AA12/((1+AB30)*(1+AB9)),AB6-AB14-AB16)</f>
        <v>0.12230528454700451</v>
      </c>
      <c r="AC21" s="105">
        <f>IF(VLOOKUP(InputDataA_GeneralAssumptions!$D$72,DataSummary!$A$148:$B$150,2,FALSE)=2,AC6-AC16+AC13+AC12-AB12/((1+AC30)*(1+AC9)),AC6-AC14-AC16)</f>
        <v>0.12230528454700451</v>
      </c>
      <c r="AD21" s="105">
        <f>IF(VLOOKUP(InputDataA_GeneralAssumptions!$D$72,DataSummary!$A$148:$B$150,2,FALSE)=2,AD6-AD16+AD13+AD12-AC12/((1+AD30)*(1+AD9)),AD6-AD14-AD16)</f>
        <v>0.12230528454700451</v>
      </c>
      <c r="AE21" s="105">
        <f>IF(VLOOKUP(InputDataA_GeneralAssumptions!$D$72,DataSummary!$A$148:$B$150,2,FALSE)=2,AE6-AE16+AE13+AE12-AD12/((1+AE30)*(1+AE9)),AE6-AE14-AE16)</f>
        <v>0.12230528454700451</v>
      </c>
      <c r="AF21" s="105">
        <f>IF(VLOOKUP(InputDataA_GeneralAssumptions!$D$72,DataSummary!$A$148:$B$150,2,FALSE)=2,AF6-AF16+AF13+AF12-AE12/((1+AF30)*(1+AF9)),AF6-AF14-AF16)</f>
        <v>0.12230528454700451</v>
      </c>
      <c r="AG21" s="105">
        <f>IF(VLOOKUP(InputDataA_GeneralAssumptions!$D$72,DataSummary!$A$148:$B$150,2,FALSE)=2,AG6-AG16+AG13+AG12-AF12/((1+AG30)*(1+AG9)),AG6-AG14-AG16)</f>
        <v>0.12230528454700451</v>
      </c>
      <c r="AH21" s="105">
        <f>IF(VLOOKUP(InputDataA_GeneralAssumptions!$D$72,DataSummary!$A$148:$B$150,2,FALSE)=2,AH6-AH16+AH13+AH12-AG12/((1+AH30)*(1+AH9)),AH6-AH14-AH16)</f>
        <v>0.12230528454700451</v>
      </c>
      <c r="AI21" s="105">
        <f>IF(VLOOKUP(InputDataA_GeneralAssumptions!$D$72,DataSummary!$A$148:$B$150,2,FALSE)=2,AI6-AI16+AI13+AI12-AH12/((1+AI30)*(1+AI9)),AI6-AI14-AI16)</f>
        <v>0.12230528454700451</v>
      </c>
      <c r="AJ21" s="105">
        <f>IF(VLOOKUP(InputDataA_GeneralAssumptions!$D$72,DataSummary!$A$148:$B$150,2,FALSE)=2,AJ6-AJ16+AJ13+AJ12-AI12/((1+AJ30)*(1+AJ9)),AJ6-AJ14-AJ16)</f>
        <v>0.12230528454700451</v>
      </c>
      <c r="AK21" s="105">
        <f>IF(VLOOKUP(InputDataA_GeneralAssumptions!$D$72,DataSummary!$A$148:$B$150,2,FALSE)=2,AK6-AK16+AK13+AK12-AJ12/((1+AK30)*(1+AK9)),AK6-AK14-AK16)</f>
        <v>0.12230528454700451</v>
      </c>
      <c r="AL21" s="105">
        <f>IF(VLOOKUP(InputDataA_GeneralAssumptions!$D$72,DataSummary!$A$148:$B$150,2,FALSE)=2,AL6-AL16+AL13+AL12-AK12/((1+AL30)*(1+AL9)),AL6-AL14-AL16)</f>
        <v>0.12230528454700451</v>
      </c>
      <c r="AM21" s="105">
        <f>IF(VLOOKUP(InputDataA_GeneralAssumptions!$D$72,DataSummary!$A$148:$B$150,2,FALSE)=2,AM6-AM16+AM13+AM12-AL12/((1+AM30)*(1+AM9)),AM6-AM14-AM16)</f>
        <v>0.12230528454700451</v>
      </c>
      <c r="AN21" s="105">
        <f>IF(VLOOKUP(InputDataA_GeneralAssumptions!$D$72,DataSummary!$A$148:$B$150,2,FALSE)=2,AN6-AN16+AN13+AN12-AM12/((1+AN30)*(1+AN9)),AN6-AN14-AN16)</f>
        <v>0.12230528454700451</v>
      </c>
      <c r="AO21" s="105">
        <f>IF(VLOOKUP(InputDataA_GeneralAssumptions!$D$72,DataSummary!$A$148:$B$150,2,FALSE)=2,AO6-AO16+AO13+AO12-AN12/((1+AO30)*(1+AO9)),AO6-AO14-AO16)</f>
        <v>0.12230528454700451</v>
      </c>
      <c r="AP21" s="105">
        <f>IF(VLOOKUP(InputDataA_GeneralAssumptions!$D$72,DataSummary!$A$148:$B$150,2,FALSE)=2,AP6-AP16+AP13+AP12-AO12/((1+AP30)*(1+AP9)),AP6-AP14-AP16)</f>
        <v>0.12230528454700451</v>
      </c>
      <c r="AQ21" s="105">
        <f>IF(VLOOKUP(InputDataA_GeneralAssumptions!$D$72,DataSummary!$A$148:$B$150,2,FALSE)=2,AQ6-AQ16+AQ13+AQ12-AP12/((1+AQ30)*(1+AQ9)),AQ6-AQ14-AQ16)</f>
        <v>0.12230528454700451</v>
      </c>
      <c r="AR21" s="105">
        <f>IF(VLOOKUP(InputDataA_GeneralAssumptions!$D$72,DataSummary!$A$148:$B$150,2,FALSE)=2,AR6-AR16+AR13+AR12-AQ12/((1+AR30)*(1+AR9)),AR6-AR14-AR16)</f>
        <v>0.12230528454700451</v>
      </c>
      <c r="AS21" s="105">
        <f>IF(VLOOKUP(InputDataA_GeneralAssumptions!$D$72,DataSummary!$A$148:$B$150,2,FALSE)=2,AS6-AS16+AS13+AS12-AR12/((1+AS30)*(1+AS9)),AS6-AS14-AS16)</f>
        <v>0.12230528454700451</v>
      </c>
      <c r="AT21" s="105">
        <f>IF(VLOOKUP(InputDataA_GeneralAssumptions!$D$72,DataSummary!$A$148:$B$150,2,FALSE)=2,AT6-AT16+AT13+AT12-AS12/((1+AT30)*(1+AT9)),AT6-AT14-AT16)</f>
        <v>0.12230528454700451</v>
      </c>
      <c r="AU21" s="105">
        <f>IF(VLOOKUP(InputDataA_GeneralAssumptions!$D$72,DataSummary!$A$148:$B$150,2,FALSE)=2,AU6-AU16+AU13+AU12-AT12/((1+AU30)*(1+AU9)),AU6-AU14-AU16)</f>
        <v>0.12230528454700451</v>
      </c>
      <c r="AV21" s="105">
        <f>IF(VLOOKUP(InputDataA_GeneralAssumptions!$D$72,DataSummary!$A$148:$B$150,2,FALSE)=2,AV6-AV16+AV13+AV12-AU12/((1+AV30)*(1+AV9)),AV6-AV14-AV16)</f>
        <v>0.12230528454700451</v>
      </c>
      <c r="AW21" s="105">
        <f>IF(VLOOKUP(InputDataA_GeneralAssumptions!$D$72,DataSummary!$A$148:$B$150,2,FALSE)=2,AW6-AW16+AW13+AW12-AV12/((1+AW30)*(1+AW9)),AW6-AW14-AW16)</f>
        <v>0.12230528454700451</v>
      </c>
      <c r="AX21" s="105">
        <f>IF(VLOOKUP(InputDataA_GeneralAssumptions!$D$72,DataSummary!$A$148:$B$150,2,FALSE)=2,AX6-AX16+AX13+AX12-AW12/((1+AX30)*(1+AX9)),AX6-AX14-AX16)</f>
        <v>0.12230528454700451</v>
      </c>
      <c r="AY21" s="105">
        <f>IF(VLOOKUP(InputDataA_GeneralAssumptions!$D$72,DataSummary!$A$148:$B$150,2,FALSE)=2,AY6-AY16+AY13+AY12-AX12/((1+AY30)*(1+AY9)),AY6-AY14-AY16)</f>
        <v>0.12230528454700451</v>
      </c>
      <c r="AZ21" s="105">
        <f>IF(VLOOKUP(InputDataA_GeneralAssumptions!$D$72,DataSummary!$A$148:$B$150,2,FALSE)=2,AZ6-AZ16+AZ13+AZ12-AY12/((1+AZ30)*(1+AZ9)),AZ6-AZ14-AZ16)</f>
        <v>0.12230528454700451</v>
      </c>
      <c r="BA21" s="105">
        <f>IF(VLOOKUP(InputDataA_GeneralAssumptions!$D$72,DataSummary!$A$148:$B$150,2,FALSE)=2,BA6-BA16+BA13+BA12-AZ12/((1+BA30)*(1+BA9)),BA6-BA14-BA16)</f>
        <v>0.12230528454700451</v>
      </c>
      <c r="BB21" s="105">
        <f>IF(VLOOKUP(InputDataA_GeneralAssumptions!$D$72,DataSummary!$A$148:$B$150,2,FALSE)=2,BB6-BB16+BB13+BB12-BA12/((1+BB30)*(1+BB9)),BB6-BB14-BB16)</f>
        <v>0.12230528454700451</v>
      </c>
      <c r="BC21" s="105">
        <f>IF(VLOOKUP(InputDataA_GeneralAssumptions!$D$72,DataSummary!$A$148:$B$150,2,FALSE)=2,BC6-BC16+BC13+BC12-BB12/((1+BC30)*(1+BC9)),BC6-BC14-BC16)</f>
        <v>0.12230528454700451</v>
      </c>
      <c r="BD21" s="105">
        <f>IF(VLOOKUP(InputDataA_GeneralAssumptions!$D$72,DataSummary!$A$148:$B$150,2,FALSE)=2,BD6-BD16+BD13+BD12-BC12/((1+BD30)*(1+BD9)),BD6-BD14-BD16)</f>
        <v>0.12230528454700451</v>
      </c>
      <c r="BE21" s="105">
        <f>IF(VLOOKUP(InputDataA_GeneralAssumptions!$D$72,DataSummary!$A$148:$B$150,2,FALSE)=2,BE6-BE16+BE13+BE12-BD12/((1+BE30)*(1+BE9)),BE6-BE14-BE16)</f>
        <v>0.12230528454700451</v>
      </c>
      <c r="BF21" s="105">
        <f>IF(VLOOKUP(InputDataA_GeneralAssumptions!$D$72,DataSummary!$A$148:$B$150,2,FALSE)=2,BF6-BF16+BF13+BF12-BE12/((1+BF30)*(1+BF9)),BF6-BF14-BF16)</f>
        <v>0.12230528454700451</v>
      </c>
      <c r="BG21" s="105">
        <f>IF(VLOOKUP(InputDataA_GeneralAssumptions!$D$72,DataSummary!$A$148:$B$150,2,FALSE)=2,BG6-BG16+BG13+BG12-BF12/((1+BG30)*(1+BG9)),BG6-BG14-BG16)</f>
        <v>0.12230528454700451</v>
      </c>
      <c r="BH21" s="105">
        <f>IF(VLOOKUP(InputDataA_GeneralAssumptions!$D$72,DataSummary!$A$148:$B$150,2,FALSE)=2,BH6-BH16+BH13+BH12-BG12/((1+BH30)*(1+BH9)),BH6-BH14-BH16)</f>
        <v>0.12230528454700451</v>
      </c>
      <c r="BI21" s="105">
        <f>IF(VLOOKUP(InputDataA_GeneralAssumptions!$D$72,DataSummary!$A$148:$B$150,2,FALSE)=2,BI6-BI16+BI13+BI12-BH12/((1+BI30)*(1+BI9)),BI6-BI14-BI16)</f>
        <v>0.12230528454700451</v>
      </c>
      <c r="BJ21" s="105">
        <f>IF(VLOOKUP(InputDataA_GeneralAssumptions!$D$72,DataSummary!$A$148:$B$150,2,FALSE)=2,BJ6-BJ16+BJ13+BJ12-BI12/((1+BJ30)*(1+BJ9)),BJ6-BJ14-BJ16)</f>
        <v>0.12230528454700451</v>
      </c>
      <c r="BK21" s="105">
        <f>IF(VLOOKUP(InputDataA_GeneralAssumptions!$D$72,DataSummary!$A$148:$B$150,2,FALSE)=2,BK6-BK16+BK13+BK12-BJ12/((1+BK30)*(1+BK9)),BK6-BK14-BK16)</f>
        <v>0.12230528454700451</v>
      </c>
      <c r="BL21" s="105">
        <f>IF(VLOOKUP(InputDataA_GeneralAssumptions!$D$72,DataSummary!$A$148:$B$150,2,FALSE)=2,BL6-BL16+BL13+BL12-BK12/((1+BL30)*(1+BL9)),BL6-BL14-BL16)</f>
        <v>0.12230528454700451</v>
      </c>
      <c r="BM21" s="105">
        <f>IF(VLOOKUP(InputDataA_GeneralAssumptions!$D$72,DataSummary!$A$148:$B$150,2,FALSE)=2,BM6-BM16+BM13+BM12-BL12/((1+BM30)*(1+BM9)),BM6-BM14-BM16)</f>
        <v>0.12230528454700451</v>
      </c>
      <c r="BN21" s="105">
        <f>IF(VLOOKUP(InputDataA_GeneralAssumptions!$D$72,DataSummary!$A$148:$B$150,2,FALSE)=2,BN6-BN16+BN13+BN12-BM12/((1+BN30)*(1+BN9)),BN6-BN14-BN16)</f>
        <v>0.12230528454700451</v>
      </c>
      <c r="BO21" s="105">
        <f>IF(VLOOKUP(InputDataA_GeneralAssumptions!$D$72,DataSummary!$A$148:$B$150,2,FALSE)=2,BO6-BO16+BO13+BO12-BN12/((1+BO30)*(1+BO9)),BO6-BO14-BO16)</f>
        <v>0.12230528454700451</v>
      </c>
      <c r="BP21" s="105">
        <f>IF(VLOOKUP(InputDataA_GeneralAssumptions!$D$72,DataSummary!$A$148:$B$150,2,FALSE)=2,BP6-BP16+BP13+BP12-BO12/((1+BP30)*(1+BP9)),BP6-BP14-BP16)</f>
        <v>0.12230528454700451</v>
      </c>
      <c r="BQ21" s="105">
        <f>IF(VLOOKUP(InputDataA_GeneralAssumptions!$D$72,DataSummary!$A$148:$B$150,2,FALSE)=2,BQ6-BQ16+BQ13+BQ12-BP12/((1+BQ30)*(1+BQ9)),BQ6-BQ14-BQ16)</f>
        <v>0.12230528454700451</v>
      </c>
      <c r="BR21" s="105">
        <f>IF(VLOOKUP(InputDataA_GeneralAssumptions!$D$72,DataSummary!$A$148:$B$150,2,FALSE)=2,BR6-BR16+BR13+BR12-BQ12/((1+BR30)*(1+BR9)),BR6-BR14-BR16)</f>
        <v>0.12230528454700451</v>
      </c>
      <c r="BS21" s="105">
        <f>IF(VLOOKUP(InputDataA_GeneralAssumptions!$D$72,DataSummary!$A$148:$B$150,2,FALSE)=2,BS6-BS16+BS13+BS12-BR12/((1+BS30)*(1+BS9)),BS6-BS14-BS16)</f>
        <v>0.12230528454700451</v>
      </c>
      <c r="BT21" s="105">
        <f>IF(VLOOKUP(InputDataA_GeneralAssumptions!$D$72,DataSummary!$A$148:$B$150,2,FALSE)=2,BT6-BT16+BT13+BT12-BS12/((1+BT30)*(1+BT9)),BT6-BT14-BT16)</f>
        <v>0.12230528454700451</v>
      </c>
      <c r="BU21" s="105">
        <f>IF(VLOOKUP(InputDataA_GeneralAssumptions!$D$72,DataSummary!$A$148:$B$150,2,FALSE)=2,BU6-BU16+BU13+BU12-BT12/((1+BU30)*(1+BU9)),BU6-BU14-BU16)</f>
        <v>0.12230528454700451</v>
      </c>
      <c r="BV21" s="105">
        <f>IF(VLOOKUP(InputDataA_GeneralAssumptions!$D$72,DataSummary!$A$148:$B$150,2,FALSE)=2,BV6-BV16+BV13+BV12-BU12/((1+BV30)*(1+BV9)),BV6-BV14-BV16)</f>
        <v>0.12230528454700451</v>
      </c>
      <c r="BW21" s="105">
        <f>IF(VLOOKUP(InputDataA_GeneralAssumptions!$D$72,DataSummary!$A$148:$B$150,2,FALSE)=2,BW6-BW16+BW13+BW12-BV12/((1+BW30)*(1+BW9)),BW6-BW14-BW16)</f>
        <v>0.12230528454700451</v>
      </c>
      <c r="BX21" s="105">
        <f>IF(VLOOKUP(InputDataA_GeneralAssumptions!$D$72,DataSummary!$A$148:$B$150,2,FALSE)=2,BX6-BX16+BX13+BX12-BW12/((1+BX30)*(1+BX9)),BX6-BX14-BX16)</f>
        <v>0.12230528454700451</v>
      </c>
      <c r="BY21" s="105">
        <f>IF(VLOOKUP(InputDataA_GeneralAssumptions!$D$72,DataSummary!$A$148:$B$150,2,FALSE)=2,BY6-BY16+BY13+BY12-BX12/((1+BY30)*(1+BY9)),BY6-BY14-BY16)</f>
        <v>0.12230528454700451</v>
      </c>
      <c r="BZ21" s="105">
        <f>IF(VLOOKUP(InputDataA_GeneralAssumptions!$D$72,DataSummary!$A$148:$B$150,2,FALSE)=2,BZ6-BZ16+BZ13+BZ12-BY12/((1+BZ30)*(1+BZ9)),BZ6-BZ14-BZ16)</f>
        <v>0.12230528454700451</v>
      </c>
      <c r="CA21" s="105">
        <f>IF(VLOOKUP(InputDataA_GeneralAssumptions!$D$72,DataSummary!$A$148:$B$150,2,FALSE)=2,CA6-CA16+CA13+CA12-BZ12/((1+CA30)*(1+CA9)),CA6-CA14-CA16)</f>
        <v>0.12230528454700451</v>
      </c>
      <c r="CB21" s="105">
        <f>IF(VLOOKUP(InputDataA_GeneralAssumptions!$D$72,DataSummary!$A$148:$B$150,2,FALSE)=2,CB6-CB16+CB13+CB12-CA12/((1+CB30)*(1+CB9)),CB6-CB14-CB16)</f>
        <v>0.12230528454700451</v>
      </c>
      <c r="CC21" s="105">
        <f>IF(VLOOKUP(InputDataA_GeneralAssumptions!$D$72,DataSummary!$A$148:$B$150,2,FALSE)=2,CC6-CC16+CC13+CC12-CB12/((1+CC30)*(1+CC9)),CC6-CC14-CC16)</f>
        <v>0.12230528454700451</v>
      </c>
      <c r="CD21" s="105">
        <f>IF(VLOOKUP(InputDataA_GeneralAssumptions!$D$72,DataSummary!$A$148:$B$150,2,FALSE)=2,CD6-CD16+CD13+CD12-CC12/((1+CD30)*(1+CD9)),CD6-CD14-CD16)</f>
        <v>0.12230528454700451</v>
      </c>
      <c r="CE21" s="105">
        <f>IF(VLOOKUP(InputDataA_GeneralAssumptions!$D$72,DataSummary!$A$148:$B$150,2,FALSE)=2,CE6-CE16+CE13+CE12-CD12/((1+CE30)*(1+CE9)),CE6-CE14-CE16)</f>
        <v>0.12230528454700451</v>
      </c>
    </row>
    <row r="22" spans="2:83">
      <c r="B22" s="6"/>
      <c r="C22" s="277" t="s">
        <v>748</v>
      </c>
      <c r="D22" s="275" t="s">
        <v>768</v>
      </c>
      <c r="E22" s="105">
        <f>E15</f>
        <v>0.7212674617767334</v>
      </c>
      <c r="F22" s="105">
        <f>(1+F23)*E22</f>
        <v>0.7212674617767334</v>
      </c>
      <c r="G22" s="105">
        <f t="shared" ref="G22:AL22" si="46">(1+G23)*F22</f>
        <v>0.7212674617767334</v>
      </c>
      <c r="H22" s="105">
        <f>(1+H23)*G22</f>
        <v>0.7212674617767334</v>
      </c>
      <c r="I22" s="105">
        <f t="shared" si="46"/>
        <v>0.7212674617767334</v>
      </c>
      <c r="J22" s="105">
        <f t="shared" si="46"/>
        <v>0.7212674617767334</v>
      </c>
      <c r="K22" s="105">
        <f t="shared" si="46"/>
        <v>0.7212674617767334</v>
      </c>
      <c r="L22" s="105">
        <f t="shared" si="46"/>
        <v>0.7212674617767334</v>
      </c>
      <c r="M22" s="105">
        <f t="shared" si="46"/>
        <v>0.7212674617767334</v>
      </c>
      <c r="N22" s="105">
        <f t="shared" si="46"/>
        <v>0.7212674617767334</v>
      </c>
      <c r="O22" s="105">
        <f t="shared" si="46"/>
        <v>0.7212674617767334</v>
      </c>
      <c r="P22" s="105">
        <f t="shared" si="46"/>
        <v>0.7212674617767334</v>
      </c>
      <c r="Q22" s="105">
        <f t="shared" si="46"/>
        <v>0.7212674617767334</v>
      </c>
      <c r="R22" s="105">
        <f t="shared" si="46"/>
        <v>0.7212674617767334</v>
      </c>
      <c r="S22" s="105">
        <f t="shared" si="46"/>
        <v>0.7212674617767334</v>
      </c>
      <c r="T22" s="105">
        <f t="shared" si="46"/>
        <v>0.7212674617767334</v>
      </c>
      <c r="U22" s="105">
        <f t="shared" si="46"/>
        <v>0.7212674617767334</v>
      </c>
      <c r="V22" s="105">
        <f t="shared" si="46"/>
        <v>0.7212674617767334</v>
      </c>
      <c r="W22" s="105">
        <f t="shared" si="46"/>
        <v>0.7212674617767334</v>
      </c>
      <c r="X22" s="105">
        <f t="shared" si="46"/>
        <v>0.7212674617767334</v>
      </c>
      <c r="Y22" s="105">
        <f t="shared" si="46"/>
        <v>0.7212674617767334</v>
      </c>
      <c r="Z22" s="105">
        <f t="shared" si="46"/>
        <v>0.7212674617767334</v>
      </c>
      <c r="AA22" s="105">
        <f t="shared" si="46"/>
        <v>0.7212674617767334</v>
      </c>
      <c r="AB22" s="105">
        <f t="shared" si="46"/>
        <v>0.7212674617767334</v>
      </c>
      <c r="AC22" s="105">
        <f t="shared" si="46"/>
        <v>0.7212674617767334</v>
      </c>
      <c r="AD22" s="105">
        <f t="shared" si="46"/>
        <v>0.7212674617767334</v>
      </c>
      <c r="AE22" s="105">
        <f t="shared" si="46"/>
        <v>0.7212674617767334</v>
      </c>
      <c r="AF22" s="105">
        <f t="shared" si="46"/>
        <v>0.7212674617767334</v>
      </c>
      <c r="AG22" s="105">
        <f t="shared" si="46"/>
        <v>0.7212674617767334</v>
      </c>
      <c r="AH22" s="105">
        <f t="shared" si="46"/>
        <v>0.7212674617767334</v>
      </c>
      <c r="AI22" s="105">
        <f t="shared" si="46"/>
        <v>0.7212674617767334</v>
      </c>
      <c r="AJ22" s="105">
        <f t="shared" si="46"/>
        <v>0.7212674617767334</v>
      </c>
      <c r="AK22" s="105">
        <f t="shared" si="46"/>
        <v>0.7212674617767334</v>
      </c>
      <c r="AL22" s="105">
        <f t="shared" si="46"/>
        <v>0.7212674617767334</v>
      </c>
      <c r="AM22" s="105">
        <f t="shared" ref="AM22" si="47">(1+AM23)*AL22</f>
        <v>0.7212674617767334</v>
      </c>
      <c r="AN22" s="105">
        <f t="shared" ref="AN22" si="48">(1+AN23)*AM22</f>
        <v>0.7212674617767334</v>
      </c>
      <c r="AO22" s="105">
        <f t="shared" ref="AO22" si="49">(1+AO23)*AN22</f>
        <v>0.7212674617767334</v>
      </c>
      <c r="AP22" s="105">
        <f t="shared" ref="AP22" si="50">(1+AP23)*AO22</f>
        <v>0.7212674617767334</v>
      </c>
      <c r="AQ22" s="105">
        <f t="shared" ref="AQ22" si="51">(1+AQ23)*AP22</f>
        <v>0.7212674617767334</v>
      </c>
      <c r="AR22" s="105">
        <f t="shared" ref="AR22" si="52">(1+AR23)*AQ22</f>
        <v>0.7212674617767334</v>
      </c>
      <c r="AS22" s="105">
        <f t="shared" ref="AS22" si="53">(1+AS23)*AR22</f>
        <v>0.7212674617767334</v>
      </c>
      <c r="AT22" s="105">
        <f t="shared" ref="AT22" si="54">(1+AT23)*AS22</f>
        <v>0.7212674617767334</v>
      </c>
      <c r="AU22" s="105">
        <f t="shared" ref="AU22" si="55">(1+AU23)*AT22</f>
        <v>0.7212674617767334</v>
      </c>
      <c r="AV22" s="105">
        <f t="shared" ref="AV22" si="56">(1+AV23)*AU22</f>
        <v>0.7212674617767334</v>
      </c>
      <c r="AW22" s="105">
        <f t="shared" ref="AW22" si="57">(1+AW23)*AV22</f>
        <v>0.7212674617767334</v>
      </c>
      <c r="AX22" s="105">
        <f t="shared" ref="AX22" si="58">(1+AX23)*AW22</f>
        <v>0.7212674617767334</v>
      </c>
      <c r="AY22" s="105">
        <f t="shared" ref="AY22" si="59">(1+AY23)*AX22</f>
        <v>0.7212674617767334</v>
      </c>
      <c r="AZ22" s="105">
        <f t="shared" ref="AZ22" si="60">(1+AZ23)*AY22</f>
        <v>0.7212674617767334</v>
      </c>
      <c r="BA22" s="105">
        <f t="shared" ref="BA22" si="61">(1+BA23)*AZ22</f>
        <v>0.7212674617767334</v>
      </c>
      <c r="BB22" s="105">
        <f t="shared" ref="BB22" si="62">(1+BB23)*BA22</f>
        <v>0.7212674617767334</v>
      </c>
      <c r="BC22" s="105">
        <f t="shared" ref="BC22" si="63">(1+BC23)*BB22</f>
        <v>0.7212674617767334</v>
      </c>
      <c r="BD22" s="105">
        <f t="shared" ref="BD22" si="64">(1+BD23)*BC22</f>
        <v>0.7212674617767334</v>
      </c>
      <c r="BE22" s="105">
        <f t="shared" ref="BE22" si="65">(1+BE23)*BD22</f>
        <v>0.7212674617767334</v>
      </c>
      <c r="BF22" s="105">
        <f t="shared" ref="BF22" si="66">(1+BF23)*BE22</f>
        <v>0.7212674617767334</v>
      </c>
      <c r="BG22" s="105">
        <f t="shared" ref="BG22" si="67">(1+BG23)*BF22</f>
        <v>0.7212674617767334</v>
      </c>
      <c r="BH22" s="105">
        <f t="shared" ref="BH22" si="68">(1+BH23)*BG22</f>
        <v>0.7212674617767334</v>
      </c>
      <c r="BI22" s="105">
        <f t="shared" ref="BI22" si="69">(1+BI23)*BH22</f>
        <v>0.7212674617767334</v>
      </c>
      <c r="BJ22" s="105">
        <f t="shared" ref="BJ22" si="70">(1+BJ23)*BI22</f>
        <v>0.7212674617767334</v>
      </c>
      <c r="BK22" s="105">
        <f t="shared" ref="BK22" si="71">(1+BK23)*BJ22</f>
        <v>0.7212674617767334</v>
      </c>
      <c r="BL22" s="105">
        <f t="shared" ref="BL22" si="72">(1+BL23)*BK22</f>
        <v>0.7212674617767334</v>
      </c>
      <c r="BM22" s="105">
        <f t="shared" ref="BM22" si="73">(1+BM23)*BL22</f>
        <v>0.7212674617767334</v>
      </c>
      <c r="BN22" s="105">
        <f t="shared" ref="BN22" si="74">(1+BN23)*BM22</f>
        <v>0.7212674617767334</v>
      </c>
      <c r="BO22" s="105">
        <f t="shared" ref="BO22" si="75">(1+BO23)*BN22</f>
        <v>0.7212674617767334</v>
      </c>
      <c r="BP22" s="105">
        <f t="shared" ref="BP22" si="76">(1+BP23)*BO22</f>
        <v>0.7212674617767334</v>
      </c>
      <c r="BQ22" s="105">
        <f t="shared" ref="BQ22" si="77">(1+BQ23)*BP22</f>
        <v>0.7212674617767334</v>
      </c>
      <c r="BR22" s="105">
        <f t="shared" ref="BR22" si="78">(1+BR23)*BQ22</f>
        <v>0.7212674617767334</v>
      </c>
      <c r="BS22" s="105">
        <f t="shared" ref="BS22" si="79">(1+BS23)*BR22</f>
        <v>0.7212674617767334</v>
      </c>
      <c r="BT22" s="105">
        <f t="shared" ref="BT22" si="80">(1+BT23)*BS22</f>
        <v>0.7212674617767334</v>
      </c>
      <c r="BU22" s="105">
        <f t="shared" ref="BU22" si="81">(1+BU23)*BT22</f>
        <v>0.7212674617767334</v>
      </c>
      <c r="BV22" s="105">
        <f t="shared" ref="BV22" si="82">(1+BV23)*BU22</f>
        <v>0.7212674617767334</v>
      </c>
      <c r="BW22" s="105">
        <f t="shared" ref="BW22" si="83">(1+BW23)*BV22</f>
        <v>0.7212674617767334</v>
      </c>
      <c r="BX22" s="105">
        <f t="shared" ref="BX22" si="84">(1+BX23)*BW22</f>
        <v>0.7212674617767334</v>
      </c>
      <c r="BY22" s="105">
        <f t="shared" ref="BY22" si="85">(1+BY23)*BX22</f>
        <v>0.7212674617767334</v>
      </c>
      <c r="BZ22" s="105">
        <f t="shared" ref="BZ22" si="86">(1+BZ23)*BY22</f>
        <v>0.7212674617767334</v>
      </c>
      <c r="CA22" s="105">
        <f t="shared" ref="CA22" si="87">(1+CA23)*BZ22</f>
        <v>0.7212674617767334</v>
      </c>
      <c r="CB22" s="105">
        <f t="shared" ref="CB22" si="88">(1+CB23)*CA22</f>
        <v>0.7212674617767334</v>
      </c>
      <c r="CC22" s="105">
        <f t="shared" ref="CC22" si="89">(1+CC23)*CB22</f>
        <v>0.7212674617767334</v>
      </c>
      <c r="CD22" s="105">
        <f t="shared" ref="CD22" si="90">(1+CD23)*CC22</f>
        <v>0.7212674617767334</v>
      </c>
      <c r="CE22" s="105">
        <f t="shared" ref="CE22" si="91">(1+CE23)*CD22</f>
        <v>0.7212674617767334</v>
      </c>
    </row>
    <row r="23" spans="2:83">
      <c r="B23" s="6"/>
      <c r="C23" s="277" t="s">
        <v>749</v>
      </c>
      <c r="D23" s="276" t="s">
        <v>761</v>
      </c>
      <c r="E23" s="105"/>
      <c r="F23" s="105">
        <f>((1-$E$1)+(E15/E22)*E16/E24)/(1+F25)-1</f>
        <v>0</v>
      </c>
      <c r="G23" s="105">
        <f t="shared" ref="G23:AL23" si="92">((1-$E$1)+(F15/F22)*F16/F24)/(1+G25)-1</f>
        <v>0</v>
      </c>
      <c r="H23" s="105">
        <f t="shared" si="92"/>
        <v>0</v>
      </c>
      <c r="I23" s="105">
        <f t="shared" si="92"/>
        <v>0</v>
      </c>
      <c r="J23" s="105">
        <f t="shared" si="92"/>
        <v>0</v>
      </c>
      <c r="K23" s="105">
        <f t="shared" si="92"/>
        <v>0</v>
      </c>
      <c r="L23" s="105">
        <f t="shared" si="92"/>
        <v>0</v>
      </c>
      <c r="M23" s="105">
        <f t="shared" si="92"/>
        <v>0</v>
      </c>
      <c r="N23" s="105">
        <f t="shared" si="92"/>
        <v>0</v>
      </c>
      <c r="O23" s="105">
        <f t="shared" si="92"/>
        <v>0</v>
      </c>
      <c r="P23" s="105">
        <f t="shared" si="92"/>
        <v>0</v>
      </c>
      <c r="Q23" s="105">
        <f t="shared" si="92"/>
        <v>0</v>
      </c>
      <c r="R23" s="105">
        <f t="shared" si="92"/>
        <v>0</v>
      </c>
      <c r="S23" s="105">
        <f t="shared" si="92"/>
        <v>0</v>
      </c>
      <c r="T23" s="105">
        <f t="shared" si="92"/>
        <v>0</v>
      </c>
      <c r="U23" s="105">
        <f t="shared" si="92"/>
        <v>0</v>
      </c>
      <c r="V23" s="105">
        <f t="shared" si="92"/>
        <v>0</v>
      </c>
      <c r="W23" s="105">
        <f t="shared" si="92"/>
        <v>0</v>
      </c>
      <c r="X23" s="105">
        <f t="shared" si="92"/>
        <v>0</v>
      </c>
      <c r="Y23" s="105">
        <f t="shared" si="92"/>
        <v>0</v>
      </c>
      <c r="Z23" s="105">
        <f t="shared" si="92"/>
        <v>0</v>
      </c>
      <c r="AA23" s="105">
        <f t="shared" si="92"/>
        <v>0</v>
      </c>
      <c r="AB23" s="105">
        <f t="shared" si="92"/>
        <v>0</v>
      </c>
      <c r="AC23" s="105">
        <f t="shared" si="92"/>
        <v>0</v>
      </c>
      <c r="AD23" s="105">
        <f t="shared" si="92"/>
        <v>0</v>
      </c>
      <c r="AE23" s="105">
        <f t="shared" si="92"/>
        <v>0</v>
      </c>
      <c r="AF23" s="105">
        <f t="shared" si="92"/>
        <v>0</v>
      </c>
      <c r="AG23" s="105">
        <f t="shared" si="92"/>
        <v>0</v>
      </c>
      <c r="AH23" s="105">
        <f t="shared" si="92"/>
        <v>0</v>
      </c>
      <c r="AI23" s="105">
        <f t="shared" si="92"/>
        <v>0</v>
      </c>
      <c r="AJ23" s="105">
        <f t="shared" si="92"/>
        <v>0</v>
      </c>
      <c r="AK23" s="105">
        <f t="shared" si="92"/>
        <v>0</v>
      </c>
      <c r="AL23" s="105">
        <f t="shared" si="92"/>
        <v>0</v>
      </c>
      <c r="AM23" s="105">
        <f t="shared" ref="AM23" si="93">((1-$E$1)+(AL15/AL22)*AL16/AL24)/(1+AM25)-1</f>
        <v>0</v>
      </c>
      <c r="AN23" s="105">
        <f t="shared" ref="AN23" si="94">((1-$E$1)+(AM15/AM22)*AM16/AM24)/(1+AN25)-1</f>
        <v>0</v>
      </c>
      <c r="AO23" s="105">
        <f t="shared" ref="AO23" si="95">((1-$E$1)+(AN15/AN22)*AN16/AN24)/(1+AO25)-1</f>
        <v>0</v>
      </c>
      <c r="AP23" s="105">
        <f t="shared" ref="AP23" si="96">((1-$E$1)+(AO15/AO22)*AO16/AO24)/(1+AP25)-1</f>
        <v>0</v>
      </c>
      <c r="AQ23" s="105">
        <f t="shared" ref="AQ23" si="97">((1-$E$1)+(AP15/AP22)*AP16/AP24)/(1+AQ25)-1</f>
        <v>0</v>
      </c>
      <c r="AR23" s="105">
        <f t="shared" ref="AR23" si="98">((1-$E$1)+(AQ15/AQ22)*AQ16/AQ24)/(1+AR25)-1</f>
        <v>0</v>
      </c>
      <c r="AS23" s="105">
        <f t="shared" ref="AS23" si="99">((1-$E$1)+(AR15/AR22)*AR16/AR24)/(1+AS25)-1</f>
        <v>0</v>
      </c>
      <c r="AT23" s="105">
        <f t="shared" ref="AT23" si="100">((1-$E$1)+(AS15/AS22)*AS16/AS24)/(1+AT25)-1</f>
        <v>0</v>
      </c>
      <c r="AU23" s="105">
        <f t="shared" ref="AU23" si="101">((1-$E$1)+(AT15/AT22)*AT16/AT24)/(1+AU25)-1</f>
        <v>0</v>
      </c>
      <c r="AV23" s="105">
        <f t="shared" ref="AV23" si="102">((1-$E$1)+(AU15/AU22)*AU16/AU24)/(1+AV25)-1</f>
        <v>0</v>
      </c>
      <c r="AW23" s="105">
        <f t="shared" ref="AW23" si="103">((1-$E$1)+(AV15/AV22)*AV16/AV24)/(1+AW25)-1</f>
        <v>0</v>
      </c>
      <c r="AX23" s="105">
        <f t="shared" ref="AX23" si="104">((1-$E$1)+(AW15/AW22)*AW16/AW24)/(1+AX25)-1</f>
        <v>0</v>
      </c>
      <c r="AY23" s="105">
        <f t="shared" ref="AY23" si="105">((1-$E$1)+(AX15/AX22)*AX16/AX24)/(1+AY25)-1</f>
        <v>0</v>
      </c>
      <c r="AZ23" s="105">
        <f t="shared" ref="AZ23" si="106">((1-$E$1)+(AY15/AY22)*AY16/AY24)/(1+AZ25)-1</f>
        <v>0</v>
      </c>
      <c r="BA23" s="105">
        <f t="shared" ref="BA23" si="107">((1-$E$1)+(AZ15/AZ22)*AZ16/AZ24)/(1+BA25)-1</f>
        <v>0</v>
      </c>
      <c r="BB23" s="105">
        <f t="shared" ref="BB23" si="108">((1-$E$1)+(BA15/BA22)*BA16/BA24)/(1+BB25)-1</f>
        <v>0</v>
      </c>
      <c r="BC23" s="105">
        <f t="shared" ref="BC23" si="109">((1-$E$1)+(BB15/BB22)*BB16/BB24)/(1+BC25)-1</f>
        <v>0</v>
      </c>
      <c r="BD23" s="105">
        <f t="shared" ref="BD23" si="110">((1-$E$1)+(BC15/BC22)*BC16/BC24)/(1+BD25)-1</f>
        <v>0</v>
      </c>
      <c r="BE23" s="105">
        <f t="shared" ref="BE23" si="111">((1-$E$1)+(BD15/BD22)*BD16/BD24)/(1+BE25)-1</f>
        <v>0</v>
      </c>
      <c r="BF23" s="105">
        <f t="shared" ref="BF23" si="112">((1-$E$1)+(BE15/BE22)*BE16/BE24)/(1+BF25)-1</f>
        <v>0</v>
      </c>
      <c r="BG23" s="105">
        <f t="shared" ref="BG23" si="113">((1-$E$1)+(BF15/BF22)*BF16/BF24)/(1+BG25)-1</f>
        <v>0</v>
      </c>
      <c r="BH23" s="105">
        <f t="shared" ref="BH23" si="114">((1-$E$1)+(BG15/BG22)*BG16/BG24)/(1+BH25)-1</f>
        <v>0</v>
      </c>
      <c r="BI23" s="105">
        <f t="shared" ref="BI23" si="115">((1-$E$1)+(BH15/BH22)*BH16/BH24)/(1+BI25)-1</f>
        <v>0</v>
      </c>
      <c r="BJ23" s="105">
        <f t="shared" ref="BJ23" si="116">((1-$E$1)+(BI15/BI22)*BI16/BI24)/(1+BJ25)-1</f>
        <v>0</v>
      </c>
      <c r="BK23" s="105">
        <f t="shared" ref="BK23" si="117">((1-$E$1)+(BJ15/BJ22)*BJ16/BJ24)/(1+BK25)-1</f>
        <v>0</v>
      </c>
      <c r="BL23" s="105">
        <f t="shared" ref="BL23" si="118">((1-$E$1)+(BK15/BK22)*BK16/BK24)/(1+BL25)-1</f>
        <v>0</v>
      </c>
      <c r="BM23" s="105">
        <f t="shared" ref="BM23" si="119">((1-$E$1)+(BL15/BL22)*BL16/BL24)/(1+BM25)-1</f>
        <v>0</v>
      </c>
      <c r="BN23" s="105">
        <f t="shared" ref="BN23" si="120">((1-$E$1)+(BM15/BM22)*BM16/BM24)/(1+BN25)-1</f>
        <v>0</v>
      </c>
      <c r="BO23" s="105">
        <f t="shared" ref="BO23" si="121">((1-$E$1)+(BN15/BN22)*BN16/BN24)/(1+BO25)-1</f>
        <v>0</v>
      </c>
      <c r="BP23" s="105">
        <f t="shared" ref="BP23" si="122">((1-$E$1)+(BO15/BO22)*BO16/BO24)/(1+BP25)-1</f>
        <v>0</v>
      </c>
      <c r="BQ23" s="105">
        <f t="shared" ref="BQ23" si="123">((1-$E$1)+(BP15/BP22)*BP16/BP24)/(1+BQ25)-1</f>
        <v>0</v>
      </c>
      <c r="BR23" s="105">
        <f t="shared" ref="BR23" si="124">((1-$E$1)+(BQ15/BQ22)*BQ16/BQ24)/(1+BR25)-1</f>
        <v>0</v>
      </c>
      <c r="BS23" s="105">
        <f t="shared" ref="BS23" si="125">((1-$E$1)+(BR15/BR22)*BR16/BR24)/(1+BS25)-1</f>
        <v>0</v>
      </c>
      <c r="BT23" s="105">
        <f t="shared" ref="BT23" si="126">((1-$E$1)+(BS15/BS22)*BS16/BS24)/(1+BT25)-1</f>
        <v>0</v>
      </c>
      <c r="BU23" s="105">
        <f t="shared" ref="BU23" si="127">((1-$E$1)+(BT15/BT22)*BT16/BT24)/(1+BU25)-1</f>
        <v>0</v>
      </c>
      <c r="BV23" s="105">
        <f t="shared" ref="BV23" si="128">((1-$E$1)+(BU15/BU22)*BU16/BU24)/(1+BV25)-1</f>
        <v>0</v>
      </c>
      <c r="BW23" s="105">
        <f t="shared" ref="BW23" si="129">((1-$E$1)+(BV15/BV22)*BV16/BV24)/(1+BW25)-1</f>
        <v>0</v>
      </c>
      <c r="BX23" s="105">
        <f t="shared" ref="BX23" si="130">((1-$E$1)+(BW15/BW22)*BW16/BW24)/(1+BX25)-1</f>
        <v>0</v>
      </c>
      <c r="BY23" s="105">
        <f t="shared" ref="BY23" si="131">((1-$E$1)+(BX15/BX22)*BX16/BX24)/(1+BY25)-1</f>
        <v>0</v>
      </c>
      <c r="BZ23" s="105">
        <f t="shared" ref="BZ23" si="132">((1-$E$1)+(BY15/BY22)*BY16/BY24)/(1+BZ25)-1</f>
        <v>0</v>
      </c>
      <c r="CA23" s="105">
        <f t="shared" ref="CA23" si="133">((1-$E$1)+(BZ15/BZ22)*BZ16/BZ24)/(1+CA25)-1</f>
        <v>0</v>
      </c>
      <c r="CB23" s="105">
        <f t="shared" ref="CB23" si="134">((1-$E$1)+(CA15/CA22)*CA16/CA24)/(1+CB25)-1</f>
        <v>0</v>
      </c>
      <c r="CC23" s="105">
        <f t="shared" ref="CC23" si="135">((1-$E$1)+(CB15/CB22)*CB16/CB24)/(1+CC25)-1</f>
        <v>0</v>
      </c>
      <c r="CD23" s="105">
        <f t="shared" ref="CD23" si="136">((1-$E$1)+(CC15/CC22)*CC16/CC24)/(1+CD25)-1</f>
        <v>0</v>
      </c>
      <c r="CE23" s="105">
        <f t="shared" ref="CE23" si="137">((1-$E$1)+(CD15/CD22)*CD16/CD24)/(1+CE25)-1</f>
        <v>0</v>
      </c>
    </row>
    <row r="24" spans="2:83">
      <c r="B24" s="6"/>
      <c r="C24" s="277" t="s">
        <v>729</v>
      </c>
      <c r="D24" s="276" t="s">
        <v>751</v>
      </c>
      <c r="E24" s="105">
        <f>InputDataA_GeneralAssumptions!D24</f>
        <v>0.78204928785562799</v>
      </c>
      <c r="F24" s="105">
        <f>E24*((1+F26)/(1+F29))</f>
        <v>0.79142853509687949</v>
      </c>
      <c r="G24" s="105">
        <f t="shared" ref="G24:U24" si="138">F24*((1+G26)/(1+G29))</f>
        <v>0.80387103515747305</v>
      </c>
      <c r="H24" s="105">
        <f t="shared" si="138"/>
        <v>0.81589403463527022</v>
      </c>
      <c r="I24" s="105">
        <f t="shared" si="138"/>
        <v>0.82758847792872003</v>
      </c>
      <c r="J24" s="105">
        <f t="shared" si="138"/>
        <v>0.83897497540759258</v>
      </c>
      <c r="K24" s="105">
        <f t="shared" si="138"/>
        <v>0.85003057879420907</v>
      </c>
      <c r="L24" s="105">
        <f t="shared" si="138"/>
        <v>0.86077547009619737</v>
      </c>
      <c r="M24" s="105">
        <f t="shared" si="138"/>
        <v>0.87136424319452477</v>
      </c>
      <c r="N24" s="105">
        <f t="shared" si="138"/>
        <v>0.88197939866544117</v>
      </c>
      <c r="O24" s="105">
        <f t="shared" si="138"/>
        <v>0.89281315993818233</v>
      </c>
      <c r="P24" s="105">
        <f t="shared" si="138"/>
        <v>0.90385634166011508</v>
      </c>
      <c r="Q24" s="105">
        <f t="shared" si="138"/>
        <v>0.91506906809735788</v>
      </c>
      <c r="R24" s="105">
        <f t="shared" si="138"/>
        <v>0.92644784151095594</v>
      </c>
      <c r="S24" s="105">
        <f t="shared" si="138"/>
        <v>0.93783302416870051</v>
      </c>
      <c r="T24" s="105">
        <f t="shared" si="138"/>
        <v>0.94922349217819624</v>
      </c>
      <c r="U24" s="105">
        <f t="shared" si="138"/>
        <v>0.96065408538311858</v>
      </c>
      <c r="V24" s="105">
        <f>U24*((1+V26)/(1+V29))</f>
        <v>0.97208834045441239</v>
      </c>
      <c r="W24" s="105">
        <f t="shared" ref="W24:AL24" si="139">V24*((1+W26)/(1+W29))</f>
        <v>0.98350210242811487</v>
      </c>
      <c r="X24" s="105">
        <f t="shared" si="139"/>
        <v>0.99488838144877678</v>
      </c>
      <c r="Y24" s="105">
        <f t="shared" si="139"/>
        <v>1.0062126787807353</v>
      </c>
      <c r="Z24" s="105">
        <f t="shared" si="139"/>
        <v>1.0174312510384436</v>
      </c>
      <c r="AA24" s="105">
        <f t="shared" si="139"/>
        <v>1.0284880006532426</v>
      </c>
      <c r="AB24" s="105">
        <f t="shared" si="139"/>
        <v>1.0393573029963066</v>
      </c>
      <c r="AC24" s="105">
        <f t="shared" si="139"/>
        <v>1.0500104868516356</v>
      </c>
      <c r="AD24" s="105">
        <f t="shared" si="139"/>
        <v>1.0604467292089854</v>
      </c>
      <c r="AE24" s="105">
        <f t="shared" si="139"/>
        <v>1.0707074850263048</v>
      </c>
      <c r="AF24" s="105">
        <f t="shared" si="139"/>
        <v>1.0808328467141004</v>
      </c>
      <c r="AG24" s="105">
        <f t="shared" si="139"/>
        <v>1.0908665529559307</v>
      </c>
      <c r="AH24" s="105">
        <f t="shared" si="139"/>
        <v>1.1008300353534546</v>
      </c>
      <c r="AI24" s="105">
        <f t="shared" si="139"/>
        <v>1.1107634953048198</v>
      </c>
      <c r="AJ24" s="105">
        <f t="shared" si="139"/>
        <v>1.120704575259748</v>
      </c>
      <c r="AK24" s="105">
        <f t="shared" si="139"/>
        <v>1.1307144023531615</v>
      </c>
      <c r="AL24" s="105">
        <f t="shared" si="139"/>
        <v>1.14079984571792</v>
      </c>
      <c r="AM24" s="105">
        <f t="shared" ref="AM24" si="140">AL24*((1+AM26)/(1+AM29))</f>
        <v>1.1509194273347787</v>
      </c>
      <c r="AN24" s="105">
        <f t="shared" ref="AN24" si="141">AM24*((1+AN26)/(1+AN29))</f>
        <v>1.1610683453283253</v>
      </c>
      <c r="AO24" s="105">
        <f t="shared" ref="AO24" si="142">AN24*((1+AO26)/(1+AO29))</f>
        <v>1.1712459953718322</v>
      </c>
      <c r="AP24" s="105">
        <f t="shared" ref="AP24" si="143">AO24*((1+AP26)/(1+AP29))</f>
        <v>1.1813732443529827</v>
      </c>
      <c r="AQ24" s="105">
        <f t="shared" ref="AQ24" si="144">AP24*((1+AQ26)/(1+AQ29))</f>
        <v>1.1913257194891957</v>
      </c>
      <c r="AR24" s="105">
        <f t="shared" ref="AR24" si="145">AQ24*((1+AR26)/(1+AR29))</f>
        <v>1.2010695584259852</v>
      </c>
      <c r="AS24" s="105">
        <f t="shared" ref="AS24" si="146">AR24*((1+AS26)/(1+AS29))</f>
        <v>1.2107056102221951</v>
      </c>
      <c r="AT24" s="105">
        <f t="shared" ref="AT24" si="147">AS24*((1+AT26)/(1+AT29))</f>
        <v>1.2203948940764893</v>
      </c>
      <c r="AU24" s="105">
        <f t="shared" ref="AU24" si="148">AT24*((1+AU26)/(1+AU29))</f>
        <v>1.2300977732420961</v>
      </c>
      <c r="AV24" s="105">
        <f t="shared" ref="AV24" si="149">AU24*((1+AV26)/(1+AV29))</f>
        <v>1.2396999955029835</v>
      </c>
      <c r="AW24" s="105">
        <f t="shared" ref="AW24" si="150">AV24*((1+AW26)/(1+AW29))</f>
        <v>1.2492271845324385</v>
      </c>
      <c r="AX24" s="105">
        <f t="shared" ref="AX24" si="151">AW24*((1+AX26)/(1+AX29))</f>
        <v>1.2587216643653145</v>
      </c>
      <c r="AY24" s="105">
        <f t="shared" ref="AY24" si="152">AX24*((1+AY26)/(1+AY29))</f>
        <v>1.2682171906967101</v>
      </c>
      <c r="AZ24" s="105">
        <f t="shared" ref="AZ24" si="153">AY24*((1+AZ26)/(1+AZ29))</f>
        <v>1.2778401427506714</v>
      </c>
      <c r="BA24" s="105">
        <f t="shared" ref="BA24" si="154">AZ24*((1+BA26)/(1+BA29))</f>
        <v>1.2875695891182073</v>
      </c>
      <c r="BB24" s="105">
        <f t="shared" ref="BB24" si="155">BA24*((1+BB26)/(1+BB29))</f>
        <v>1.2973072487479556</v>
      </c>
      <c r="BC24" s="105">
        <f t="shared" ref="BC24" si="156">BB24*((1+BC26)/(1+BC29))</f>
        <v>1.3070556615197786</v>
      </c>
      <c r="BD24" s="105">
        <f t="shared" ref="BD24" si="157">BC24*((1+BD26)/(1+BD29))</f>
        <v>1.3169031654492518</v>
      </c>
      <c r="BE24" s="105">
        <f t="shared" ref="BE24" si="158">BD24*((1+BE26)/(1+BE29))</f>
        <v>1.3269268911733436</v>
      </c>
      <c r="BF24" s="105">
        <f t="shared" ref="BF24" si="159">BE24*((1+BF26)/(1+BF29))</f>
        <v>1.3370854212110765</v>
      </c>
      <c r="BG24" s="105">
        <f t="shared" ref="BG24" si="160">BF24*((1+BG26)/(1+BG29))</f>
        <v>1.3473425338192719</v>
      </c>
      <c r="BH24" s="105">
        <f t="shared" ref="BH24" si="161">BG24*((1+BH26)/(1+BH29))</f>
        <v>1.3576668888787169</v>
      </c>
      <c r="BI24" s="105">
        <f t="shared" ref="BI24" si="162">BH24*((1+BI26)/(1+BI29))</f>
        <v>1.3680323487764938</v>
      </c>
      <c r="BJ24" s="105">
        <f t="shared" ref="BJ24" si="163">BI24*((1+BJ26)/(1+BJ29))</f>
        <v>1.3783982391284177</v>
      </c>
      <c r="BK24" s="105">
        <f t="shared" ref="BK24" si="164">BJ24*((1+BK26)/(1+BK29))</f>
        <v>1.3885864517232753</v>
      </c>
      <c r="BL24" s="105">
        <f t="shared" ref="BL24" si="165">BK24*((1+BL26)/(1+BL29))</f>
        <v>1.3983281668501444</v>
      </c>
      <c r="BM24" s="105">
        <f t="shared" ref="BM24" si="166">BL24*((1+BM26)/(1+BM29))</f>
        <v>1.4073150610195047</v>
      </c>
      <c r="BN24" s="105">
        <f t="shared" ref="BN24" si="167">BM24*((1+BN26)/(1+BN29))</f>
        <v>1.4156607967418655</v>
      </c>
      <c r="BO24" s="105">
        <f t="shared" ref="BO24" si="168">BN24*((1+BO26)/(1+BO29))</f>
        <v>1.423526299128747</v>
      </c>
      <c r="BP24" s="105">
        <f t="shared" ref="BP24" si="169">BO24*((1+BP26)/(1+BP29))</f>
        <v>1.4309768911530278</v>
      </c>
      <c r="BQ24" s="105">
        <f t="shared" ref="BQ24" si="170">BP24*((1+BQ26)/(1+BQ29))</f>
        <v>1.4383147736027666</v>
      </c>
      <c r="BR24" s="105">
        <f t="shared" ref="BR24" si="171">BQ24*((1+BR26)/(1+BR29))</f>
        <v>1.4455942604078864</v>
      </c>
      <c r="BS24" s="105">
        <f t="shared" ref="BS24" si="172">BR24*((1+BS26)/(1+BS29))</f>
        <v>1.4528393873426824</v>
      </c>
      <c r="BT24" s="105">
        <f t="shared" ref="BT24" si="173">BS24*((1+BT26)/(1+BT29))</f>
        <v>1.4601113313540819</v>
      </c>
      <c r="BU24" s="105">
        <f t="shared" ref="BU24" si="174">BT24*((1+BU26)/(1+BU29))</f>
        <v>1.4673980962691946</v>
      </c>
      <c r="BV24" s="105">
        <f t="shared" ref="BV24" si="175">BU24*((1+BV26)/(1+BV29))</f>
        <v>1.4746637910858615</v>
      </c>
      <c r="BW24" s="105">
        <f t="shared" ref="BW24" si="176">BV24*((1+BW26)/(1+BW29))</f>
        <v>1.4819357489950151</v>
      </c>
      <c r="BX24" s="105">
        <f t="shared" ref="BX24" si="177">BW24*((1+BX26)/(1+BX29))</f>
        <v>1.4892023667928884</v>
      </c>
      <c r="BY24" s="105">
        <f t="shared" ref="BY24" si="178">BX24*((1+BY26)/(1+BY29))</f>
        <v>1.496495714647176</v>
      </c>
      <c r="BZ24" s="105">
        <f t="shared" ref="BZ24" si="179">BY24*((1+BZ26)/(1+BZ29))</f>
        <v>1.5038253800203618</v>
      </c>
      <c r="CA24" s="105">
        <f t="shared" ref="CA24" si="180">BZ24*((1+CA26)/(1+CA29))</f>
        <v>1.5111882107487977</v>
      </c>
      <c r="CB24" s="105">
        <f t="shared" ref="CB24" si="181">CA24*((1+CB26)/(1+CB29))</f>
        <v>1.5186131782647714</v>
      </c>
      <c r="CC24" s="105">
        <f t="shared" ref="CC24" si="182">CB24*((1+CC26)/(1+CC29))</f>
        <v>1.5260796030414268</v>
      </c>
      <c r="CD24" s="105">
        <f t="shared" ref="CD24" si="183">CC24*((1+CD26)/(1+CD29))</f>
        <v>1.5335939745813201</v>
      </c>
      <c r="CE24" s="105" t="e">
        <f t="shared" ref="CE24" si="184">CD24*((1+CE26)/(1+CE29))</f>
        <v>#VALUE!</v>
      </c>
    </row>
    <row r="25" spans="2:83">
      <c r="B25" s="6"/>
      <c r="C25" s="3" t="s">
        <v>1065</v>
      </c>
      <c r="D25" s="276" t="s">
        <v>765</v>
      </c>
      <c r="E25" s="105"/>
      <c r="F25" s="300">
        <f>(1-$E$1)+E16/E24-1</f>
        <v>2.7957087569765671E-2</v>
      </c>
      <c r="G25" s="300">
        <f t="shared" ref="G25:AL25" si="185">(1-$E$1)+F16/F24-1</f>
        <v>2.7388746448185897E-2</v>
      </c>
      <c r="H25" s="300">
        <f t="shared" si="185"/>
        <v>2.6655252573216881E-2</v>
      </c>
      <c r="I25" s="300">
        <f t="shared" si="185"/>
        <v>2.596774162999127E-2</v>
      </c>
      <c r="J25" s="300">
        <f t="shared" si="185"/>
        <v>2.5318183108870684E-2</v>
      </c>
      <c r="K25" s="300">
        <f t="shared" si="185"/>
        <v>2.4703128556778031E-2</v>
      </c>
      <c r="L25" s="300">
        <f t="shared" si="185"/>
        <v>2.4121714109116787E-2</v>
      </c>
      <c r="M25" s="300">
        <f t="shared" si="185"/>
        <v>2.3570951408935725E-2</v>
      </c>
      <c r="N25" s="300">
        <f t="shared" si="185"/>
        <v>2.3041479466805015E-2</v>
      </c>
      <c r="O25" s="300">
        <f t="shared" si="185"/>
        <v>2.2523449230577697E-2</v>
      </c>
      <c r="P25" s="300">
        <f t="shared" si="185"/>
        <v>2.2007452246965098E-2</v>
      </c>
      <c r="Q25" s="300">
        <f t="shared" si="185"/>
        <v>2.1494211472455893E-2</v>
      </c>
      <c r="R25" s="300">
        <f t="shared" si="185"/>
        <v>2.098576543467523E-2</v>
      </c>
      <c r="S25" s="300">
        <f t="shared" si="185"/>
        <v>2.0482372024741569E-2</v>
      </c>
      <c r="T25" s="300">
        <f t="shared" si="185"/>
        <v>1.9990920787642086E-2</v>
      </c>
      <c r="U25" s="300">
        <f t="shared" si="185"/>
        <v>1.9511038749686183E-2</v>
      </c>
      <c r="V25" s="300">
        <f t="shared" si="185"/>
        <v>1.9040906349352626E-2</v>
      </c>
      <c r="W25" s="300">
        <f t="shared" si="185"/>
        <v>1.8581685039070983E-2</v>
      </c>
      <c r="X25" s="300">
        <f t="shared" si="185"/>
        <v>1.8133935950895852E-2</v>
      </c>
      <c r="Y25" s="300">
        <f t="shared" si="185"/>
        <v>1.7697501429205564E-2</v>
      </c>
      <c r="Z25" s="300">
        <f t="shared" si="185"/>
        <v>1.7273239517326733E-2</v>
      </c>
      <c r="AA25" s="300">
        <f t="shared" si="185"/>
        <v>1.6862251030018927E-2</v>
      </c>
      <c r="AB25" s="300">
        <f t="shared" si="185"/>
        <v>1.6465963781535642E-2</v>
      </c>
      <c r="AC25" s="300">
        <f t="shared" si="185"/>
        <v>1.6084613129137226E-2</v>
      </c>
      <c r="AD25" s="300">
        <f t="shared" si="185"/>
        <v>1.5718506292275336E-2</v>
      </c>
      <c r="AE25" s="300">
        <f t="shared" si="185"/>
        <v>1.5366987467198001E-2</v>
      </c>
      <c r="AF25" s="300">
        <f t="shared" si="185"/>
        <v>1.5028060143470245E-2</v>
      </c>
      <c r="AG25" s="300">
        <f t="shared" si="185"/>
        <v>1.469991340065735E-2</v>
      </c>
      <c r="AH25" s="300">
        <f t="shared" si="185"/>
        <v>1.4380746279128331E-2</v>
      </c>
      <c r="AI25" s="300">
        <f t="shared" si="185"/>
        <v>1.4069570212556171E-2</v>
      </c>
      <c r="AJ25" s="300">
        <f t="shared" si="185"/>
        <v>1.3764889051627538E-2</v>
      </c>
      <c r="AK25" s="300">
        <f t="shared" si="185"/>
        <v>1.3465381519364827E-2</v>
      </c>
      <c r="AL25" s="300">
        <f t="shared" si="185"/>
        <v>1.3169123965798057E-2</v>
      </c>
      <c r="AM25" s="300">
        <f t="shared" ref="AM25" si="186">(1-$E$1)+AL16/AL24-1</f>
        <v>1.2875886442606399E-2</v>
      </c>
      <c r="AN25" s="300">
        <f t="shared" ref="AN25" si="187">(1-$E$1)+AM16/AM24-1</f>
        <v>1.258682171037484E-2</v>
      </c>
      <c r="AO25" s="300">
        <f t="shared" ref="AO25" si="188">(1-$E$1)+AN16/AN24-1</f>
        <v>1.2301979752070258E-2</v>
      </c>
      <c r="AP25" s="300">
        <f t="shared" ref="AP25" si="189">(1-$E$1)+AO16/AO24-1</f>
        <v>1.2021288721383083E-2</v>
      </c>
      <c r="AQ25" s="300">
        <f t="shared" ref="AQ25" si="190">(1-$E$1)+AP16/AP24-1</f>
        <v>1.174678820672459E-2</v>
      </c>
      <c r="AR25" s="300">
        <f t="shared" ref="AR25" si="191">(1-$E$1)+AQ16/AQ24-1</f>
        <v>1.1481571805270985E-2</v>
      </c>
      <c r="AS25" s="300">
        <f t="shared" ref="AS25" si="192">(1-$E$1)+AR16/AR24-1</f>
        <v>1.1226173303997333E-2</v>
      </c>
      <c r="AT25" s="300">
        <f t="shared" ref="AT25" si="193">(1-$E$1)+AS16/AS24-1</f>
        <v>1.097764300826376E-2</v>
      </c>
      <c r="AU25" s="300">
        <f t="shared" ref="AU25" si="194">(1-$E$1)+AT16/AT24-1</f>
        <v>1.0731697062651424E-2</v>
      </c>
      <c r="AV25" s="300">
        <f t="shared" ref="AV25" si="195">(1-$E$1)+AU16/AU24-1</f>
        <v>1.0489288735736846E-2</v>
      </c>
      <c r="AW25" s="300">
        <f t="shared" ref="AW25" si="196">(1-$E$1)+AV16/AV24-1</f>
        <v>1.0253130852314385E-2</v>
      </c>
      <c r="AX25" s="300">
        <f t="shared" ref="AX25" si="197">(1-$E$1)+AW16/AW24-1</f>
        <v>1.0022406369264658E-2</v>
      </c>
      <c r="AY25" s="300">
        <f t="shared" ref="AY25" si="198">(1-$E$1)+AX16/AX24-1</f>
        <v>9.7959487338101781E-3</v>
      </c>
      <c r="AZ25" s="300">
        <f t="shared" ref="AZ25" si="199">(1-$E$1)+AY16/AY24-1</f>
        <v>9.572857438528759E-3</v>
      </c>
      <c r="BA25" s="300">
        <f t="shared" ref="BA25" si="200">(1-$E$1)+AZ16/AZ24-1</f>
        <v>9.3501549425678565E-3</v>
      </c>
      <c r="BB25" s="300">
        <f t="shared" ref="BB25" si="201">(1-$E$1)+BA16/BA24-1</f>
        <v>9.1283721660826433E-3</v>
      </c>
      <c r="BC25" s="300">
        <f t="shared" ref="BC25" si="202">(1-$E$1)+BB16/BB24-1</f>
        <v>8.9097330009999531E-3</v>
      </c>
      <c r="BD25" s="300">
        <f t="shared" ref="BD25" si="203">(1-$E$1)+BC16/BC24-1</f>
        <v>8.6941155497206601E-3</v>
      </c>
      <c r="BE25" s="300">
        <f t="shared" ref="BE25" si="204">(1-$E$1)+BD16/BD24-1</f>
        <v>8.4795474455183761E-3</v>
      </c>
      <c r="BF25" s="300">
        <f t="shared" ref="BF25" si="205">(1-$E$1)+BE16/BE24-1</f>
        <v>8.2644103688345183E-3</v>
      </c>
      <c r="BG25" s="300">
        <f t="shared" ref="BG25" si="206">(1-$E$1)+BF16/BF24-1</f>
        <v>8.0496710132362814E-3</v>
      </c>
      <c r="BH25" s="300">
        <f t="shared" ref="BH25" si="207">(1-$E$1)+BG16/BG24-1</f>
        <v>7.8361331585454774E-3</v>
      </c>
      <c r="BI25" s="300">
        <f t="shared" ref="BI25" si="208">(1-$E$1)+BH16/BH24-1</f>
        <v>7.6244537513470156E-3</v>
      </c>
      <c r="BJ25" s="300">
        <f t="shared" ref="BJ25" si="209">(1-$E$1)+BI16/BI24-1</f>
        <v>7.4151457128246445E-3</v>
      </c>
      <c r="BK25" s="300">
        <f t="shared" ref="BK25" si="210">(1-$E$1)+BJ16/BJ24-1</f>
        <v>7.2089771423968774E-3</v>
      </c>
      <c r="BL25" s="300">
        <f t="shared" ref="BL25" si="211">(1-$E$1)+BK16/BK24-1</f>
        <v>7.0093418634618043E-3</v>
      </c>
      <c r="BM25" s="300">
        <f t="shared" ref="BM25" si="212">(1-$E$1)+BL16/BL24-1</f>
        <v>6.8211762236385365E-3</v>
      </c>
      <c r="BN25" s="300">
        <f t="shared" ref="BN25" si="213">(1-$E$1)+BM16/BM24-1</f>
        <v>6.6499003815077007E-3</v>
      </c>
      <c r="BO25" s="300">
        <f t="shared" ref="BO25" si="214">(1-$E$1)+BN16/BN24-1</f>
        <v>6.492791400229736E-3</v>
      </c>
      <c r="BP25" s="300">
        <f t="shared" ref="BP25" si="215">(1-$E$1)+BO16/BO24-1</f>
        <v>6.3464090579286037E-3</v>
      </c>
      <c r="BQ25" s="300">
        <f t="shared" ref="BQ25" si="216">(1-$E$1)+BP16/BP24-1</f>
        <v>6.2092325972820106E-3</v>
      </c>
      <c r="BR25" s="300">
        <f t="shared" ref="BR25" si="217">(1-$E$1)+BQ16/BQ24-1</f>
        <v>6.0755203727909102E-3</v>
      </c>
      <c r="BS25" s="300">
        <f t="shared" ref="BS25" si="218">(1-$E$1)+BR16/BR24-1</f>
        <v>5.9442135381631012E-3</v>
      </c>
      <c r="BT25" s="300">
        <f t="shared" ref="BT25" si="219">(1-$E$1)+BS16/BS24-1</f>
        <v>5.8148330147929084E-3</v>
      </c>
      <c r="BU25" s="300">
        <f t="shared" ref="BU25" si="220">(1-$E$1)+BT16/BT24-1</f>
        <v>5.6862647225564E-3</v>
      </c>
      <c r="BV25" s="300">
        <f t="shared" ref="BV25" si="221">(1-$E$1)+BU16/BU24-1</f>
        <v>5.558712579033509E-3</v>
      </c>
      <c r="BW25" s="300">
        <f t="shared" ref="BW25" si="222">(1-$E$1)+BV16/BV24-1</f>
        <v>5.4327843460160175E-3</v>
      </c>
      <c r="BX25" s="300">
        <f t="shared" ref="BX25" si="223">(1-$E$1)+BW16/BW24-1</f>
        <v>5.3079839709646581E-3</v>
      </c>
      <c r="BY25" s="300">
        <f t="shared" ref="BY25" si="224">(1-$E$1)+BX16/BX24-1</f>
        <v>5.1844927310549238E-3</v>
      </c>
      <c r="BZ25" s="300">
        <f t="shared" ref="BZ25" si="225">(1-$E$1)+BY16/BY24-1</f>
        <v>5.0617531440160235E-3</v>
      </c>
      <c r="CA25" s="300">
        <f t="shared" ref="CA25" si="226">(1-$E$1)+BZ16/BZ24-1</f>
        <v>4.9396018180365431E-3</v>
      </c>
      <c r="CB25" s="300">
        <f t="shared" ref="CB25" si="227">(1-$E$1)+CA16/CA24-1</f>
        <v>4.8180907677817242E-3</v>
      </c>
      <c r="CC25" s="300">
        <f t="shared" ref="CC25" si="228">(1-$E$1)+CB16/CB24-1</f>
        <v>4.6967474787882324E-3</v>
      </c>
      <c r="CD25" s="300">
        <f t="shared" ref="CD25" si="229">(1-$E$1)+CC16/CC24-1</f>
        <v>4.5759173419390731E-3</v>
      </c>
      <c r="CE25" s="300">
        <f t="shared" ref="CE25" si="230">(1-$E$1)+CD16/CD24-1</f>
        <v>4.4554991759173657E-3</v>
      </c>
    </row>
    <row r="26" spans="2:83">
      <c r="B26" s="6"/>
      <c r="C26" s="3" t="s">
        <v>764</v>
      </c>
      <c r="D26" s="276" t="s">
        <v>769</v>
      </c>
      <c r="E26" s="105"/>
      <c r="F26" s="105">
        <f>(1+F25)/((1+F9)*(1+F10)*(1+F11))-1</f>
        <v>1.8945289774206842E-2</v>
      </c>
      <c r="G26" s="105">
        <f t="shared" ref="G26:AL26" si="231">(1+G25)/((1+G9)*(1+G10)*(1+G11))-1</f>
        <v>1.8258727234361505E-2</v>
      </c>
      <c r="H26" s="105">
        <f t="shared" si="231"/>
        <v>1.7504558028469175E-2</v>
      </c>
      <c r="I26" s="105">
        <f t="shared" si="231"/>
        <v>1.6976304417412269E-2</v>
      </c>
      <c r="J26" s="105">
        <f t="shared" si="231"/>
        <v>1.6503852595104895E-2</v>
      </c>
      <c r="K26" s="105">
        <f t="shared" si="231"/>
        <v>1.5988093289655003E-2</v>
      </c>
      <c r="L26" s="105">
        <f t="shared" si="231"/>
        <v>1.5524590931507154E-2</v>
      </c>
      <c r="M26" s="105">
        <f t="shared" si="231"/>
        <v>1.5398341855221709E-2</v>
      </c>
      <c r="N26" s="105">
        <f t="shared" si="231"/>
        <v>1.5651669912504884E-2</v>
      </c>
      <c r="O26" s="105">
        <f t="shared" si="231"/>
        <v>1.6286588589031314E-2</v>
      </c>
      <c r="P26" s="105">
        <f t="shared" si="231"/>
        <v>1.6867803753734867E-2</v>
      </c>
      <c r="Q26" s="105">
        <f t="shared" si="231"/>
        <v>1.7334666668497922E-2</v>
      </c>
      <c r="R26" s="105">
        <f t="shared" si="231"/>
        <v>1.7765930743237179E-2</v>
      </c>
      <c r="S26" s="105">
        <f t="shared" si="231"/>
        <v>1.7851542974565371E-2</v>
      </c>
      <c r="T26" s="105">
        <f t="shared" si="231"/>
        <v>1.7921415394631657E-2</v>
      </c>
      <c r="U26" s="105">
        <f t="shared" si="231"/>
        <v>1.8046584620571293E-2</v>
      </c>
      <c r="V26" s="105">
        <f t="shared" si="231"/>
        <v>1.8087174558248265E-2</v>
      </c>
      <c r="W26" s="105">
        <f t="shared" si="231"/>
        <v>1.8070978716242303E-2</v>
      </c>
      <c r="X26" s="105">
        <f t="shared" si="231"/>
        <v>1.8033300601934643E-2</v>
      </c>
      <c r="Y26" s="105">
        <f t="shared" si="231"/>
        <v>1.7924253683895497E-2</v>
      </c>
      <c r="Z26" s="105">
        <f t="shared" si="231"/>
        <v>1.7730522177548114E-2</v>
      </c>
      <c r="AA26" s="105">
        <f t="shared" si="231"/>
        <v>1.7433914928588479E-2</v>
      </c>
      <c r="AB26" s="105">
        <f t="shared" si="231"/>
        <v>1.7094297490650945E-2</v>
      </c>
      <c r="AC26" s="105">
        <f t="shared" si="231"/>
        <v>1.6708383928216275E-2</v>
      </c>
      <c r="AD26" s="105">
        <f t="shared" si="231"/>
        <v>1.6327438736039035E-2</v>
      </c>
      <c r="AE26" s="105">
        <f t="shared" si="231"/>
        <v>1.6025076054800858E-2</v>
      </c>
      <c r="AF26" s="105">
        <f t="shared" si="231"/>
        <v>1.5795665779408052E-2</v>
      </c>
      <c r="AG26" s="105">
        <f t="shared" si="231"/>
        <v>1.5642523321094615E-2</v>
      </c>
      <c r="AH26" s="105">
        <f t="shared" si="231"/>
        <v>1.552483380655767E-2</v>
      </c>
      <c r="AI26" s="105">
        <f t="shared" si="231"/>
        <v>1.5472876731795981E-2</v>
      </c>
      <c r="AJ26" s="105">
        <f t="shared" si="231"/>
        <v>1.5479922110332334E-2</v>
      </c>
      <c r="AK26" s="105">
        <f t="shared" si="231"/>
        <v>1.5582564868005244E-2</v>
      </c>
      <c r="AL26" s="105">
        <f t="shared" si="231"/>
        <v>1.5688340037978366E-2</v>
      </c>
      <c r="AM26" s="105">
        <f t="shared" ref="AM26:BS26" si="232">(1+AM25)/((1+AM9)*(1+AM10)*(1+AM11))-1</f>
        <v>1.5718783953516668E-2</v>
      </c>
      <c r="AN26" s="105">
        <f t="shared" si="232"/>
        <v>1.5735990851448944E-2</v>
      </c>
      <c r="AO26" s="105">
        <f t="shared" si="232"/>
        <v>1.5747305804156397E-2</v>
      </c>
      <c r="AP26" s="105">
        <f t="shared" si="232"/>
        <v>1.5628962703372329E-2</v>
      </c>
      <c r="AQ26" s="105">
        <f t="shared" si="232"/>
        <v>1.5315305244950617E-2</v>
      </c>
      <c r="AR26" s="105">
        <f t="shared" si="232"/>
        <v>1.4954654979256743E-2</v>
      </c>
      <c r="AS26" s="105">
        <f t="shared" si="232"/>
        <v>1.4756392581030564E-2</v>
      </c>
      <c r="AT26" s="105">
        <f t="shared" si="232"/>
        <v>1.4806494454390862E-2</v>
      </c>
      <c r="AU26" s="105">
        <f t="shared" si="232"/>
        <v>1.4791602758835953E-2</v>
      </c>
      <c r="AV26" s="105">
        <f t="shared" si="232"/>
        <v>1.4601920120536072E-2</v>
      </c>
      <c r="AW26" s="105">
        <f t="shared" si="232"/>
        <v>1.4452752836075167E-2</v>
      </c>
      <c r="AX26" s="105">
        <f t="shared" si="232"/>
        <v>1.4367464115298212E-2</v>
      </c>
      <c r="AY26" s="105">
        <f t="shared" si="232"/>
        <v>1.433126994448175E-2</v>
      </c>
      <c r="AZ26" s="105">
        <f t="shared" si="232"/>
        <v>1.4477716920818784E-2</v>
      </c>
      <c r="BA26" s="105">
        <f t="shared" si="232"/>
        <v>1.4587041123475419E-2</v>
      </c>
      <c r="BB26" s="105">
        <f t="shared" si="232"/>
        <v>1.4549362965362578E-2</v>
      </c>
      <c r="BC26" s="105">
        <f t="shared" si="232"/>
        <v>1.4513824681766208E-2</v>
      </c>
      <c r="BD26" s="105">
        <f t="shared" si="232"/>
        <v>1.4601951924924528E-2</v>
      </c>
      <c r="BE26" s="105">
        <f t="shared" si="232"/>
        <v>1.4793700656107189E-2</v>
      </c>
      <c r="BF26" s="105">
        <f t="shared" si="232"/>
        <v>1.4919979221300617E-2</v>
      </c>
      <c r="BG26" s="105">
        <f t="shared" si="232"/>
        <v>1.4990292635332247E-2</v>
      </c>
      <c r="BH26" s="105">
        <f t="shared" si="232"/>
        <v>1.5013366951792895E-2</v>
      </c>
      <c r="BI26" s="105">
        <f t="shared" si="232"/>
        <v>1.4998027691488502E-2</v>
      </c>
      <c r="BJ26" s="105">
        <f t="shared" si="232"/>
        <v>1.4926019353507014E-2</v>
      </c>
      <c r="BK26" s="105">
        <f t="shared" si="232"/>
        <v>1.4614789819190621E-2</v>
      </c>
      <c r="BL26" s="105">
        <f t="shared" si="232"/>
        <v>1.3951957016885341E-2</v>
      </c>
      <c r="BM26" s="105">
        <f t="shared" si="232"/>
        <v>1.2897323742407263E-2</v>
      </c>
      <c r="BN26" s="105">
        <f t="shared" si="232"/>
        <v>1.201764421248086E-2</v>
      </c>
      <c r="BO26" s="105">
        <f t="shared" si="232"/>
        <v>1.1367834192739457E-2</v>
      </c>
      <c r="BP26" s="105">
        <f t="shared" si="232"/>
        <v>1.0816138416626764E-2</v>
      </c>
      <c r="BQ26" s="105">
        <f t="shared" si="232"/>
        <v>1.066530257160947E-2</v>
      </c>
      <c r="BR26" s="105">
        <f t="shared" si="232"/>
        <v>1.0585882529953405E-2</v>
      </c>
      <c r="BS26" s="105">
        <f t="shared" si="232"/>
        <v>1.0537316415032416E-2</v>
      </c>
      <c r="BT26" s="105">
        <f t="shared" ref="BT26:CE26" si="233">(1+BT25)/((1+BT9)*(1+BT10)*(1+BT11))-1</f>
        <v>1.0566105460751318E-2</v>
      </c>
      <c r="BU26" s="105">
        <f t="shared" si="233"/>
        <v>1.0577653582350077E-2</v>
      </c>
      <c r="BV26" s="105">
        <f t="shared" si="233"/>
        <v>1.0542344240012325E-2</v>
      </c>
      <c r="BW26" s="105">
        <f t="shared" si="233"/>
        <v>1.0540687187267972E-2</v>
      </c>
      <c r="BX26" s="105">
        <f t="shared" si="233"/>
        <v>1.0523286009006982E-2</v>
      </c>
      <c r="BY26" s="105">
        <f t="shared" si="233"/>
        <v>1.054480177929551E-2</v>
      </c>
      <c r="BZ26" s="105">
        <f t="shared" si="233"/>
        <v>1.0576505228170552E-2</v>
      </c>
      <c r="CA26" s="105">
        <f t="shared" si="233"/>
        <v>1.0602509294368012E-2</v>
      </c>
      <c r="CB26" s="105">
        <f t="shared" si="233"/>
        <v>1.066229735095936E-2</v>
      </c>
      <c r="CC26" s="105">
        <f t="shared" si="233"/>
        <v>1.0694582953800102E-2</v>
      </c>
      <c r="CD26" s="105">
        <f t="shared" si="233"/>
        <v>1.0733016827471298E-2</v>
      </c>
      <c r="CE26" s="105" t="e">
        <f t="shared" si="233"/>
        <v>#VALUE!</v>
      </c>
    </row>
    <row r="27" spans="2:83">
      <c r="B27" s="6"/>
      <c r="C27" s="21" t="s">
        <v>770</v>
      </c>
      <c r="D27" s="276" t="s">
        <v>750</v>
      </c>
      <c r="E27" s="105">
        <f>(1+E10)*(1+E11)*(1+E9)-1</f>
        <v>8.5440912041916395E-3</v>
      </c>
      <c r="F27" s="105">
        <f t="shared" ref="F27:AL27" si="234">(1+F10)*(1+F11)*(1+F9)-1</f>
        <v>8.8442410853635245E-3</v>
      </c>
      <c r="G27" s="105">
        <f t="shared" si="234"/>
        <v>8.9663058804532181E-3</v>
      </c>
      <c r="H27" s="105">
        <f t="shared" si="234"/>
        <v>8.993271305318018E-3</v>
      </c>
      <c r="I27" s="105">
        <f t="shared" si="234"/>
        <v>8.8413438676231415E-3</v>
      </c>
      <c r="J27" s="105">
        <f t="shared" si="234"/>
        <v>8.6712219449667227E-3</v>
      </c>
      <c r="K27" s="105">
        <f t="shared" si="234"/>
        <v>8.5778911432956573E-3</v>
      </c>
      <c r="L27" s="105">
        <f t="shared" si="234"/>
        <v>8.4656966994012262E-3</v>
      </c>
      <c r="M27" s="105">
        <f t="shared" si="234"/>
        <v>8.0486733302931324E-3</v>
      </c>
      <c r="N27" s="105">
        <f t="shared" si="234"/>
        <v>7.2759291135089388E-3</v>
      </c>
      <c r="O27" s="105">
        <f t="shared" si="234"/>
        <v>6.1369112921241253E-3</v>
      </c>
      <c r="P27" s="105">
        <f t="shared" si="234"/>
        <v>5.0543920008652155E-3</v>
      </c>
      <c r="Q27" s="105">
        <f t="shared" si="234"/>
        <v>4.0886690881962728E-3</v>
      </c>
      <c r="R27" s="105">
        <f t="shared" si="234"/>
        <v>3.1636298624053705E-3</v>
      </c>
      <c r="S27" s="105">
        <f t="shared" si="234"/>
        <v>2.5846883745817006E-3</v>
      </c>
      <c r="T27" s="105">
        <f t="shared" si="234"/>
        <v>2.0330699027568677E-3</v>
      </c>
      <c r="U27" s="105">
        <f t="shared" si="234"/>
        <v>1.4384942214220597E-3</v>
      </c>
      <c r="V27" s="105">
        <f t="shared" si="234"/>
        <v>9.3678794403651011E-4</v>
      </c>
      <c r="W27" s="105">
        <f t="shared" si="234"/>
        <v>5.0164117581719125E-4</v>
      </c>
      <c r="X27" s="105">
        <f t="shared" si="234"/>
        <v>9.8852708355856578E-5</v>
      </c>
      <c r="Y27" s="105">
        <f t="shared" si="234"/>
        <v>-2.2275945766037086E-4</v>
      </c>
      <c r="Z27" s="105">
        <f t="shared" si="234"/>
        <v>-4.4931605199671765E-4</v>
      </c>
      <c r="AA27" s="105">
        <f t="shared" si="234"/>
        <v>-5.6186833383631285E-4</v>
      </c>
      <c r="AB27" s="105">
        <f t="shared" si="234"/>
        <v>-6.1777330839973832E-4</v>
      </c>
      <c r="AC27" s="105">
        <f t="shared" si="234"/>
        <v>-6.1351987348512438E-4</v>
      </c>
      <c r="AD27" s="105">
        <f t="shared" si="234"/>
        <v>-5.9914986111264668E-4</v>
      </c>
      <c r="AE27" s="105">
        <f t="shared" si="234"/>
        <v>-6.4770900159116795E-4</v>
      </c>
      <c r="AF27" s="105">
        <f t="shared" si="234"/>
        <v>-7.5566933567183803E-4</v>
      </c>
      <c r="AG27" s="105">
        <f t="shared" si="234"/>
        <v>-9.2809221629963634E-4</v>
      </c>
      <c r="AH27" s="105">
        <f t="shared" si="234"/>
        <v>-1.1265972917086087E-3</v>
      </c>
      <c r="AI27" s="105">
        <f t="shared" si="234"/>
        <v>-1.3819241767994983E-3</v>
      </c>
      <c r="AJ27" s="105">
        <f t="shared" si="234"/>
        <v>-1.6888891856579047E-3</v>
      </c>
      <c r="AK27" s="105">
        <f t="shared" si="234"/>
        <v>-2.0846984005830071E-3</v>
      </c>
      <c r="AL27" s="105">
        <f t="shared" si="234"/>
        <v>-2.4803042162381272E-3</v>
      </c>
      <c r="AM27" s="105">
        <f t="shared" ref="AM27:BS27" si="235">(1+AM10)*(1+AM11)*(1+AM9)-1</f>
        <v>-2.7989021723558993E-3</v>
      </c>
      <c r="AN27" s="105">
        <f t="shared" si="235"/>
        <v>-3.1003815651290401E-3</v>
      </c>
      <c r="AO27" s="105">
        <f t="shared" si="235"/>
        <v>-3.3919125676228346E-3</v>
      </c>
      <c r="AP27" s="105">
        <f t="shared" si="235"/>
        <v>-3.5521574457529903E-3</v>
      </c>
      <c r="AQ27" s="105">
        <f t="shared" si="235"/>
        <v>-3.5146885108416903E-3</v>
      </c>
      <c r="AR27" s="105">
        <f t="shared" si="235"/>
        <v>-3.4219096951250139E-3</v>
      </c>
      <c r="AS27" s="105">
        <f t="shared" si="235"/>
        <v>-3.4788835062710133E-3</v>
      </c>
      <c r="AT27" s="105">
        <f t="shared" si="235"/>
        <v>-3.7729867389010296E-3</v>
      </c>
      <c r="AU27" s="105">
        <f t="shared" si="235"/>
        <v>-4.0007285093285327E-3</v>
      </c>
      <c r="AV27" s="105">
        <f t="shared" si="235"/>
        <v>-4.0534433290947414E-3</v>
      </c>
      <c r="AW27" s="105">
        <f t="shared" si="235"/>
        <v>-4.1397906132345508E-3</v>
      </c>
      <c r="AX27" s="105">
        <f t="shared" si="235"/>
        <v>-4.2835145050941215E-3</v>
      </c>
      <c r="AY27" s="105">
        <f t="shared" si="235"/>
        <v>-4.4712426256166005E-3</v>
      </c>
      <c r="AZ27" s="105">
        <f t="shared" si="235"/>
        <v>-4.8348617229143631E-3</v>
      </c>
      <c r="BA27" s="105">
        <f t="shared" si="235"/>
        <v>-5.1615937998860106E-3</v>
      </c>
      <c r="BB27" s="105">
        <f t="shared" si="235"/>
        <v>-5.3432499168255543E-3</v>
      </c>
      <c r="BC27" s="105">
        <f t="shared" si="235"/>
        <v>-5.5239184961566323E-3</v>
      </c>
      <c r="BD27" s="105">
        <f t="shared" si="235"/>
        <v>-5.8228119549695867E-3</v>
      </c>
      <c r="BE27" s="105">
        <f t="shared" si="235"/>
        <v>-6.2221052480976313E-3</v>
      </c>
      <c r="BF27" s="105">
        <f t="shared" si="235"/>
        <v>-6.5577276915689264E-3</v>
      </c>
      <c r="BG27" s="105">
        <f t="shared" si="235"/>
        <v>-6.8381162583094346E-3</v>
      </c>
      <c r="BH27" s="105">
        <f t="shared" si="235"/>
        <v>-7.0710731768998114E-3</v>
      </c>
      <c r="BI27" s="105">
        <f t="shared" si="235"/>
        <v>-7.2646189834595365E-3</v>
      </c>
      <c r="BJ27" s="105">
        <f t="shared" si="235"/>
        <v>-7.4004149045923118E-3</v>
      </c>
      <c r="BK27" s="105">
        <f t="shared" si="235"/>
        <v>-7.2991373190149922E-3</v>
      </c>
      <c r="BL27" s="105">
        <f t="shared" si="235"/>
        <v>-6.8470849189433691E-3</v>
      </c>
      <c r="BM27" s="105">
        <f t="shared" si="235"/>
        <v>-5.9987793198217343E-3</v>
      </c>
      <c r="BN27" s="105">
        <f t="shared" si="235"/>
        <v>-5.3040022193983072E-3</v>
      </c>
      <c r="BO27" s="105">
        <f t="shared" si="235"/>
        <v>-4.8202470235776396E-3</v>
      </c>
      <c r="BP27" s="105">
        <f t="shared" si="235"/>
        <v>-4.4219014604373053E-3</v>
      </c>
      <c r="BQ27" s="105">
        <f t="shared" si="235"/>
        <v>-4.4090461629474609E-3</v>
      </c>
      <c r="BR27" s="105">
        <f t="shared" si="235"/>
        <v>-4.463116134049705E-3</v>
      </c>
      <c r="BS27" s="105">
        <f t="shared" si="235"/>
        <v>-4.5452085759324357E-3</v>
      </c>
      <c r="BT27" s="105">
        <f t="shared" ref="BT27:CE27" si="236">(1+BT10)*(1+BT11)*(1+BT9)-1</f>
        <v>-4.7015948984279188E-3</v>
      </c>
      <c r="BU27" s="105">
        <f t="shared" si="236"/>
        <v>-4.8401909961638401E-3</v>
      </c>
      <c r="BV27" s="105">
        <f t="shared" si="236"/>
        <v>-4.9316406080209818E-3</v>
      </c>
      <c r="BW27" s="105">
        <f t="shared" si="236"/>
        <v>-5.054623634669464E-3</v>
      </c>
      <c r="BX27" s="105">
        <f t="shared" si="236"/>
        <v>-5.160991448935226E-3</v>
      </c>
      <c r="BY27" s="105">
        <f t="shared" si="236"/>
        <v>-5.3043754604471527E-3</v>
      </c>
      <c r="BZ27" s="105">
        <f t="shared" si="236"/>
        <v>-5.4570357173595596E-3</v>
      </c>
      <c r="CA27" s="105">
        <f t="shared" si="236"/>
        <v>-5.6034963541553573E-3</v>
      </c>
      <c r="CB27" s="105">
        <f t="shared" si="236"/>
        <v>-5.7825513017513153E-3</v>
      </c>
      <c r="CC27" s="105">
        <f t="shared" si="236"/>
        <v>-5.9343698642204679E-3</v>
      </c>
      <c r="CD27" s="105">
        <f t="shared" si="236"/>
        <v>-6.0917169846280705E-3</v>
      </c>
      <c r="CE27" s="105" t="e">
        <f t="shared" si="236"/>
        <v>#VALUE!</v>
      </c>
    </row>
    <row r="28" spans="2:83">
      <c r="B28" s="6"/>
      <c r="C28" s="172" t="s">
        <v>726</v>
      </c>
      <c r="D28" s="276" t="s">
        <v>762</v>
      </c>
      <c r="E28" s="298" t="str">
        <f>IF(ISNUMBER(#REF!)=TRUE,#REF!,".")</f>
        <v>.</v>
      </c>
      <c r="F28" s="298">
        <f>((1-$D$3)+(E21/E31))/(1+F27)-1</f>
        <v>8.5990723510578349E-3</v>
      </c>
      <c r="G28" s="298">
        <f>((1-$D$3)+(F21/F31))/(1+G27)-1</f>
        <v>-3.4628045813985819E-3</v>
      </c>
      <c r="H28" s="298">
        <f t="shared" ref="H28:AL28" si="237">((1-$D$3)+(G21/G31))/(1+H27)-1</f>
        <v>-3.2198428254557321E-3</v>
      </c>
      <c r="I28" s="298">
        <f t="shared" si="237"/>
        <v>-2.809023929273069E-3</v>
      </c>
      <c r="J28" s="298">
        <f t="shared" si="237"/>
        <v>-2.3931408770935247E-3</v>
      </c>
      <c r="K28" s="298">
        <f t="shared" si="237"/>
        <v>-2.0662829097685131E-3</v>
      </c>
      <c r="L28" s="298">
        <f t="shared" si="237"/>
        <v>-1.731618579933536E-3</v>
      </c>
      <c r="M28" s="298">
        <f t="shared" si="237"/>
        <v>-1.1060017745500028E-3</v>
      </c>
      <c r="N28" s="298">
        <f t="shared" si="237"/>
        <v>-1.453723768105597E-4</v>
      </c>
      <c r="O28" s="298">
        <f t="shared" si="237"/>
        <v>1.1539448862498691E-3</v>
      </c>
      <c r="P28" s="298">
        <f t="shared" si="237"/>
        <v>2.3639217505100341E-3</v>
      </c>
      <c r="Q28" s="298">
        <f t="shared" si="237"/>
        <v>3.4260149344100821E-3</v>
      </c>
      <c r="R28" s="298">
        <f t="shared" si="237"/>
        <v>4.4194290231349687E-3</v>
      </c>
      <c r="S28" s="298">
        <f t="shared" si="237"/>
        <v>5.0394276169736241E-3</v>
      </c>
      <c r="T28" s="298">
        <f t="shared" si="237"/>
        <v>5.6142502693032892E-3</v>
      </c>
      <c r="U28" s="298">
        <f t="shared" si="237"/>
        <v>6.2156754785152035E-3</v>
      </c>
      <c r="V28" s="298">
        <f t="shared" si="237"/>
        <v>6.7066532417219271E-3</v>
      </c>
      <c r="W28" s="298">
        <f t="shared" si="237"/>
        <v>7.1163567669327854E-3</v>
      </c>
      <c r="X28" s="298">
        <f t="shared" si="237"/>
        <v>7.481291020312808E-3</v>
      </c>
      <c r="Y28" s="298">
        <f t="shared" si="237"/>
        <v>7.7534539053980556E-3</v>
      </c>
      <c r="Z28" s="298">
        <f t="shared" si="237"/>
        <v>7.9212169567668411E-3</v>
      </c>
      <c r="AA28" s="298">
        <f t="shared" si="237"/>
        <v>7.9681549348455949E-3</v>
      </c>
      <c r="AB28" s="298">
        <f t="shared" si="237"/>
        <v>7.955259066119158E-3</v>
      </c>
      <c r="AC28" s="298">
        <f t="shared" si="237"/>
        <v>7.8806001287989869E-3</v>
      </c>
      <c r="AD28" s="298">
        <f t="shared" si="237"/>
        <v>7.7963049965599218E-3</v>
      </c>
      <c r="AE28" s="298">
        <f t="shared" si="237"/>
        <v>7.7763434086777217E-3</v>
      </c>
      <c r="AF28" s="298">
        <f t="shared" si="237"/>
        <v>7.815587056260398E-3</v>
      </c>
      <c r="AG28" s="298">
        <f t="shared" si="237"/>
        <v>7.9177299108617039E-3</v>
      </c>
      <c r="AH28" s="298">
        <f t="shared" si="237"/>
        <v>8.0425653970681577E-3</v>
      </c>
      <c r="AI28" s="298">
        <f t="shared" si="237"/>
        <v>8.2206532041344538E-3</v>
      </c>
      <c r="AJ28" s="298">
        <f t="shared" si="237"/>
        <v>8.4455607277491573E-3</v>
      </c>
      <c r="AK28" s="298">
        <f t="shared" si="237"/>
        <v>8.7538798090811554E-3</v>
      </c>
      <c r="AL28" s="298">
        <f t="shared" si="237"/>
        <v>9.0537013489937479E-3</v>
      </c>
      <c r="AM28" s="298">
        <f t="shared" ref="AM28" si="238">((1-$D$3)+(AL21/AL31))/(1+AM27)-1</f>
        <v>9.2676006625576068E-3</v>
      </c>
      <c r="AN28" s="298">
        <f t="shared" ref="AN28" si="239">((1-$D$3)+(AM21/AM31))/(1+AN27)-1</f>
        <v>9.4583497054125942E-3</v>
      </c>
      <c r="AO28" s="298">
        <f t="shared" ref="AO28" si="240">((1-$D$3)+(AN21/AN31))/(1+AO27)-1</f>
        <v>9.6338522998522524E-3</v>
      </c>
      <c r="AP28" s="298">
        <f t="shared" ref="AP28" si="241">((1-$D$3)+(AO21/AO31))/(1+AP27)-1</f>
        <v>9.67159321661204E-3</v>
      </c>
      <c r="AQ28" s="298">
        <f t="shared" ref="AQ28" si="242">((1-$D$3)+(AP21/AP31))/(1+AQ27)-1</f>
        <v>9.5076957980153587E-3</v>
      </c>
      <c r="AR28" s="298">
        <f t="shared" ref="AR28" si="243">((1-$D$3)+(AQ21/AQ31))/(1+AR27)-1</f>
        <v>9.2915227889585061E-3</v>
      </c>
      <c r="AS28" s="298">
        <f t="shared" ref="AS28" si="244">((1-$D$3)+(AR21/AR31))/(1+AS27)-1</f>
        <v>9.2320502472584831E-3</v>
      </c>
      <c r="AT28" s="298">
        <f t="shared" ref="AT28" si="245">((1-$D$3)+(AS21/AS31))/(1+AT27)-1</f>
        <v>9.4139230467424895E-3</v>
      </c>
      <c r="AU28" s="298">
        <f t="shared" ref="AU28" si="246">((1-$D$3)+(AT21/AT31))/(1+AU27)-1</f>
        <v>9.5238553029077799E-3</v>
      </c>
      <c r="AV28" s="298">
        <f t="shared" ref="AV28" si="247">((1-$D$3)+(AU21/AU31))/(1+AV27)-1</f>
        <v>9.4534634122842576E-3</v>
      </c>
      <c r="AW28" s="298">
        <f t="shared" ref="AW28" si="248">((1-$D$3)+(AV21/AV31))/(1+AW27)-1</f>
        <v>9.4186795975697013E-3</v>
      </c>
      <c r="AX28" s="298">
        <f t="shared" ref="AX28" si="249">((1-$D$3)+(AW21/AW31))/(1+AX27)-1</f>
        <v>9.4427215747527882E-3</v>
      </c>
      <c r="AY28" s="298">
        <f t="shared" ref="AY28" si="250">((1-$D$3)+(AX21/AX31))/(1+AY27)-1</f>
        <v>9.5106432592786394E-3</v>
      </c>
      <c r="AZ28" s="298">
        <f t="shared" ref="AZ28" si="251">((1-$D$3)+(AY21/AY31))/(1+AZ27)-1</f>
        <v>9.7552450946079006E-3</v>
      </c>
      <c r="BA28" s="298">
        <f t="shared" ref="BA28" si="252">((1-$D$3)+(AZ21/AZ31))/(1+BA27)-1</f>
        <v>9.9565500118783401E-3</v>
      </c>
      <c r="BB28" s="298">
        <f t="shared" ref="BB28" si="253">((1-$D$3)+(BA21/BA31))/(1+BB27)-1</f>
        <v>1.0005752550239277E-2</v>
      </c>
      <c r="BC28" s="298">
        <f t="shared" ref="BC28" si="254">((1-$D$3)+(BB21/BB31))/(1+BC27)-1</f>
        <v>1.0052807589636448E-2</v>
      </c>
      <c r="BD28" s="298">
        <f t="shared" ref="BD28" si="255">((1-$D$3)+(BC21/BC31))/(1+BD27)-1</f>
        <v>1.0218918905132934E-2</v>
      </c>
      <c r="BE28" s="298">
        <f t="shared" ref="BE28" si="256">((1-$D$3)+(BD21/BD31))/(1+BE27)-1</f>
        <v>1.0483307316561996E-2</v>
      </c>
      <c r="BF28" s="298">
        <f t="shared" ref="BF28" si="257">((1-$D$3)+(BE21/BE31))/(1+BF27)-1</f>
        <v>1.0676942598962347E-2</v>
      </c>
      <c r="BG28" s="298">
        <f t="shared" ref="BG28" si="258">((1-$D$3)+(BF21/BF31))/(1+BG27)-1</f>
        <v>1.081007649857213E-2</v>
      </c>
      <c r="BH28" s="298">
        <f t="shared" ref="BH28" si="259">((1-$D$3)+(BG21/BG31))/(1+BH27)-1</f>
        <v>1.0892083824027621E-2</v>
      </c>
      <c r="BI28" s="298">
        <f t="shared" ref="BI28" si="260">((1-$D$3)+(BH21/BH31))/(1+BI27)-1</f>
        <v>1.093234477156324E-2</v>
      </c>
      <c r="BJ28" s="298">
        <f t="shared" ref="BJ28" si="261">((1-$D$3)+(BI21/BI31))/(1+BJ27)-1</f>
        <v>1.0913172346911804E-2</v>
      </c>
      <c r="BK28" s="298">
        <f t="shared" ref="BK28" si="262">((1-$D$3)+(BJ21/BJ31))/(1+BK27)-1</f>
        <v>1.0653364062384929E-2</v>
      </c>
      <c r="BL28" s="298">
        <f t="shared" ref="BL28" si="263">((1-$D$3)+(BK21/BK31))/(1+BL27)-1</f>
        <v>1.0043161076905838E-2</v>
      </c>
      <c r="BM28" s="298">
        <f t="shared" ref="BM28" si="264">((1-$D$3)+(BL21/BL31))/(1+BM27)-1</f>
        <v>9.0456186467398059E-3</v>
      </c>
      <c r="BN28" s="298">
        <f t="shared" ref="BN28" si="265">((1-$D$3)+(BM21/BM31))/(1+BN27)-1</f>
        <v>8.2287295477645461E-3</v>
      </c>
      <c r="BO28" s="298">
        <f t="shared" ref="BO28" si="266">((1-$D$3)+(BN21/BN31))/(1+BO27)-1</f>
        <v>7.645572104763465E-3</v>
      </c>
      <c r="BP28" s="298">
        <f t="shared" ref="BP28" si="267">((1-$D$3)+(BO21/BO31))/(1+BP27)-1</f>
        <v>7.162803147992225E-3</v>
      </c>
      <c r="BQ28" s="298">
        <f t="shared" ref="BQ28" si="268">((1-$D$3)+(BP21/BP31))/(1+BQ27)-1</f>
        <v>7.0812311026535735E-3</v>
      </c>
      <c r="BR28" s="298">
        <f t="shared" ref="BR28" si="269">((1-$D$3)+(BQ21/BQ31))/(1+BR27)-1</f>
        <v>7.06905895740495E-3</v>
      </c>
      <c r="BS28" s="298">
        <f t="shared" ref="BS28" si="270">((1-$D$3)+(BR21/BR31))/(1+BS27)-1</f>
        <v>7.0853357230826752E-3</v>
      </c>
      <c r="BT28" s="298">
        <f t="shared" ref="BT28" si="271">((1-$D$3)+(BS21/BS31))/(1+BT27)-1</f>
        <v>7.1762455694812655E-3</v>
      </c>
      <c r="BU28" s="298">
        <f t="shared" ref="BU28" si="272">((1-$D$3)+(BT21/BT31))/(1+BU27)-1</f>
        <v>7.246929633767607E-3</v>
      </c>
      <c r="BV28" s="298">
        <f t="shared" ref="BV28" si="273">((1-$D$3)+(BU21/BU31))/(1+BV27)-1</f>
        <v>7.2681473922502349E-3</v>
      </c>
      <c r="BW28" s="298">
        <f t="shared" ref="BW28" si="274">((1-$D$3)+(BV21/BV31))/(1+BW27)-1</f>
        <v>7.3206891522501483E-3</v>
      </c>
      <c r="BX28" s="298">
        <f t="shared" ref="BX28" si="275">((1-$D$3)+(BW21/BW31))/(1+BX27)-1</f>
        <v>7.3551107515563707E-3</v>
      </c>
      <c r="BY28" s="298">
        <f t="shared" ref="BY28" si="276">((1-$D$3)+(BX21/BX31))/(1+BY27)-1</f>
        <v>7.4261509401307713E-3</v>
      </c>
      <c r="BZ28" s="298">
        <f t="shared" ref="BZ28" si="277">((1-$D$3)+(BY21/BY31))/(1+BZ27)-1</f>
        <v>7.5049102258197831E-3</v>
      </c>
      <c r="CA28" s="298">
        <f t="shared" ref="CA28" si="278">((1-$D$3)+(BZ21/BZ31))/(1+CA27)-1</f>
        <v>7.5755573555451594E-3</v>
      </c>
      <c r="CB28" s="298">
        <f t="shared" ref="CB28" si="279">((1-$D$3)+(CA21/CA31))/(1+CB27)-1</f>
        <v>7.6776104398996736E-3</v>
      </c>
      <c r="CC28" s="298">
        <f t="shared" ref="CC28" si="280">((1-$D$3)+(CB21/CB31))/(1+CC27)-1</f>
        <v>7.749745569784583E-3</v>
      </c>
      <c r="CD28" s="298">
        <f t="shared" ref="CD28" si="281">((1-$D$3)+(CC21/CC31))/(1+CD27)-1</f>
        <v>7.8258679571576728E-3</v>
      </c>
      <c r="CE28" s="298" t="e">
        <f t="shared" ref="CE28" si="282">((1-$D$3)+(CD21/CD31))/(1+CE27)-1</f>
        <v>#VALUE!</v>
      </c>
    </row>
    <row r="29" spans="2:83">
      <c r="B29" s="6"/>
      <c r="C29" s="18" t="s">
        <v>479</v>
      </c>
      <c r="D29" s="276" t="s">
        <v>771</v>
      </c>
      <c r="E29" s="105"/>
      <c r="F29" s="105">
        <f>(1+F27)^($B$1*(1-$D$4))*(1+F8)*(1+F23)^$B$1*(1+F26)^$B$1*(1+F28)^(1-$D$2-$D$4*$B$1)*(1+F7)^$D$2-1</f>
        <v>6.8697335182890118E-3</v>
      </c>
      <c r="G29" s="105">
        <f t="shared" ref="G29:AL29" si="283">(1+G27)^($B$1*(1-$D$4))*(1+G8)*(1+G23)^$B$1*(1+G26)^$B$1*(1+G28)^(1-$D$2-$D$4*$B$1)*(1+G7)^$D$2-1</f>
        <v>2.4978853564954218E-3</v>
      </c>
      <c r="H29" s="105">
        <f t="shared" si="283"/>
        <v>2.5106295886059282E-3</v>
      </c>
      <c r="I29" s="105">
        <f t="shared" si="283"/>
        <v>2.6056696877490015E-3</v>
      </c>
      <c r="J29" s="105">
        <f t="shared" si="283"/>
        <v>2.7079481949583428E-3</v>
      </c>
      <c r="K29" s="105">
        <f t="shared" si="283"/>
        <v>2.7740258370834159E-3</v>
      </c>
      <c r="L29" s="105">
        <f t="shared" si="283"/>
        <v>2.8479967171810561E-3</v>
      </c>
      <c r="M29" s="105">
        <f t="shared" si="283"/>
        <v>3.0592738589203528E-3</v>
      </c>
      <c r="N29" s="105">
        <f t="shared" si="283"/>
        <v>3.4276878141352718E-3</v>
      </c>
      <c r="O29" s="105">
        <f t="shared" si="283"/>
        <v>3.9545500623765495E-3</v>
      </c>
      <c r="P29" s="105">
        <f t="shared" si="283"/>
        <v>4.4438648748970078E-3</v>
      </c>
      <c r="Q29" s="105">
        <f t="shared" si="283"/>
        <v>4.8688368091240886E-3</v>
      </c>
      <c r="R29" s="105">
        <f>(1+R27)^($B$1*(1-$D$4))*(1+R8)*(1+R23)^$B$1*(1+R26)^$B$1*(1+R28)^(1-$D$2-$D$4*$B$1)*(1+R7)^$D$2-1</f>
        <v>5.2655746572221052E-3</v>
      </c>
      <c r="S29" s="105">
        <f t="shared" si="283"/>
        <v>5.4949449058370181E-3</v>
      </c>
      <c r="T29" s="105">
        <f t="shared" si="283"/>
        <v>5.706587786828976E-3</v>
      </c>
      <c r="U29" s="105">
        <f t="shared" si="283"/>
        <v>5.9330917936319949E-3</v>
      </c>
      <c r="V29" s="105">
        <f t="shared" si="283"/>
        <v>6.1118550792900184E-3</v>
      </c>
      <c r="W29" s="105">
        <f t="shared" si="283"/>
        <v>6.2560371978526153E-3</v>
      </c>
      <c r="X29" s="105">
        <f t="shared" si="283"/>
        <v>6.3821330648294872E-3</v>
      </c>
      <c r="Y29" s="105">
        <f t="shared" si="283"/>
        <v>6.4681498668610615E-3</v>
      </c>
      <c r="Z29" s="105">
        <f t="shared" si="283"/>
        <v>6.5086500458726437E-3</v>
      </c>
      <c r="AA29" s="105">
        <f t="shared" si="283"/>
        <v>6.4960021480551244E-3</v>
      </c>
      <c r="AB29" s="105">
        <f t="shared" si="283"/>
        <v>6.4578153117487158E-3</v>
      </c>
      <c r="AC29" s="105">
        <f t="shared" si="283"/>
        <v>6.3930761509405354E-3</v>
      </c>
      <c r="AD29" s="105">
        <f t="shared" si="283"/>
        <v>6.3253903795075228E-3</v>
      </c>
      <c r="AE29" s="105">
        <f t="shared" si="283"/>
        <v>6.2883502398920488E-3</v>
      </c>
      <c r="AF29" s="105">
        <f t="shared" si="283"/>
        <v>6.2795795981076541E-3</v>
      </c>
      <c r="AG29" s="105">
        <f t="shared" si="283"/>
        <v>6.3007218898365469E-3</v>
      </c>
      <c r="AH29" s="105">
        <f t="shared" si="283"/>
        <v>6.3334386947488941E-3</v>
      </c>
      <c r="AI29" s="105">
        <f t="shared" si="283"/>
        <v>6.3915923761692639E-3</v>
      </c>
      <c r="AJ29" s="105">
        <f t="shared" si="283"/>
        <v>6.4722252371547384E-3</v>
      </c>
      <c r="AK29" s="105">
        <f t="shared" si="283"/>
        <v>6.5919604746609295E-3</v>
      </c>
      <c r="AL29" s="105">
        <f t="shared" si="283"/>
        <v>6.7089671285682773E-3</v>
      </c>
      <c r="AM29" s="105">
        <f t="shared" ref="AM29:BS29" si="284">(1+AM27)^($B$1*(1-$D$4))*(1+AM8)*(1+AM23)^$B$1*(1+AM26)^$B$1*(1+AM28)^(1-$D$2-$D$4*$B$1)*(1+AM7)^$D$2-1</f>
        <v>6.7879683900009535E-3</v>
      </c>
      <c r="AN29" s="105">
        <f t="shared" si="284"/>
        <v>6.857425420117691E-3</v>
      </c>
      <c r="AO29" s="105">
        <f t="shared" si="284"/>
        <v>6.9208759576853129E-3</v>
      </c>
      <c r="AP29" s="105">
        <f t="shared" si="284"/>
        <v>6.9225463130146991E-3</v>
      </c>
      <c r="AQ29" s="105">
        <f t="shared" si="284"/>
        <v>6.8332418045677912E-3</v>
      </c>
      <c r="AR29" s="105">
        <f t="shared" si="284"/>
        <v>6.7206983221395067E-3</v>
      </c>
      <c r="AS29" s="105">
        <f t="shared" si="284"/>
        <v>6.6799080278192591E-3</v>
      </c>
      <c r="AT29" s="105">
        <f t="shared" si="284"/>
        <v>6.7494727234120866E-3</v>
      </c>
      <c r="AU29" s="105">
        <f t="shared" si="284"/>
        <v>6.787035549605136E-3</v>
      </c>
      <c r="AV29" s="105">
        <f t="shared" si="284"/>
        <v>6.7432178710715718E-3</v>
      </c>
      <c r="AW29" s="105">
        <f t="shared" si="284"/>
        <v>6.7160630991018877E-3</v>
      </c>
      <c r="AX29" s="105">
        <f t="shared" si="284"/>
        <v>6.7161368172774516E-3</v>
      </c>
      <c r="AY29" s="105">
        <f t="shared" si="284"/>
        <v>6.736664420151417E-3</v>
      </c>
      <c r="AZ29" s="105">
        <f t="shared" si="284"/>
        <v>6.8380520651452059E-3</v>
      </c>
      <c r="BA29" s="105">
        <f t="shared" si="284"/>
        <v>6.9203718535306713E-3</v>
      </c>
      <c r="BB29" s="105">
        <f t="shared" si="284"/>
        <v>6.934099592966092E-3</v>
      </c>
      <c r="BC29" s="105">
        <f t="shared" si="284"/>
        <v>6.9472765867759634E-3</v>
      </c>
      <c r="BD29" s="105">
        <f t="shared" si="284"/>
        <v>7.0149880762777617E-3</v>
      </c>
      <c r="BE29" s="105">
        <f t="shared" si="284"/>
        <v>7.1278572780153482E-3</v>
      </c>
      <c r="BF29" s="105">
        <f t="shared" si="284"/>
        <v>7.2091068033841577E-3</v>
      </c>
      <c r="BG29" s="105">
        <f t="shared" si="284"/>
        <v>7.2633267996478068E-3</v>
      </c>
      <c r="BH29" s="105">
        <f t="shared" si="284"/>
        <v>7.2947148462325639E-3</v>
      </c>
      <c r="BI29" s="105">
        <f t="shared" si="284"/>
        <v>7.3074775654127233E-3</v>
      </c>
      <c r="BJ29" s="105">
        <f t="shared" si="284"/>
        <v>7.2935285875690425E-3</v>
      </c>
      <c r="BK29" s="105">
        <f t="shared" si="284"/>
        <v>7.1704487284820484E-3</v>
      </c>
      <c r="BL29" s="105">
        <f t="shared" si="284"/>
        <v>6.8880707620300186E-3</v>
      </c>
      <c r="BM29" s="105">
        <f t="shared" si="284"/>
        <v>6.4291196386958571E-3</v>
      </c>
      <c r="BN29" s="105">
        <f t="shared" si="284"/>
        <v>6.0515032948245118E-3</v>
      </c>
      <c r="BO29" s="105">
        <f t="shared" si="284"/>
        <v>5.7796577616282541E-3</v>
      </c>
      <c r="BP29" s="105">
        <f t="shared" si="284"/>
        <v>5.5531752580582072E-3</v>
      </c>
      <c r="BQ29" s="105">
        <f t="shared" si="284"/>
        <v>5.5091689335438065E-3</v>
      </c>
      <c r="BR29" s="105">
        <f t="shared" si="284"/>
        <v>5.4969396648638646E-3</v>
      </c>
      <c r="BS29" s="105">
        <f t="shared" si="284"/>
        <v>5.4978941681134152E-3</v>
      </c>
      <c r="BT29" s="105">
        <f t="shared" ref="BT29:CE29" si="285">(1+BT27)^($B$1*(1-$D$4))*(1+BT8)*(1+BT23)^$B$1*(1+BT26)^$B$1*(1+BT28)^(1-$D$2-$D$4*$B$1)*(1+BT7)^$D$2-1</f>
        <v>5.5330781970606147E-3</v>
      </c>
      <c r="BU29" s="105">
        <f t="shared" si="285"/>
        <v>5.5593549973627088E-3</v>
      </c>
      <c r="BV29" s="105">
        <f t="shared" si="285"/>
        <v>5.5633840750239916E-3</v>
      </c>
      <c r="BW29" s="105">
        <f t="shared" si="285"/>
        <v>5.581896397791164E-3</v>
      </c>
      <c r="BX29" s="105">
        <f t="shared" si="285"/>
        <v>5.5924004161427288E-3</v>
      </c>
      <c r="BY29" s="105">
        <f t="shared" si="285"/>
        <v>5.6197928470405056E-3</v>
      </c>
      <c r="BZ29" s="105">
        <f t="shared" si="285"/>
        <v>5.6509415851191402E-3</v>
      </c>
      <c r="CA29" s="105">
        <f t="shared" si="285"/>
        <v>5.6786386892764273E-3</v>
      </c>
      <c r="CB29" s="105">
        <f t="shared" si="285"/>
        <v>5.7208581254517554E-3</v>
      </c>
      <c r="CC29" s="105">
        <f t="shared" si="285"/>
        <v>5.7497065130440728E-3</v>
      </c>
      <c r="CD29" s="105">
        <f t="shared" si="285"/>
        <v>5.780582518284394E-3</v>
      </c>
      <c r="CE29" s="105" t="e">
        <f t="shared" si="285"/>
        <v>#VALUE!</v>
      </c>
    </row>
    <row r="30" spans="2:83">
      <c r="B30" s="6"/>
      <c r="C30" s="18" t="s">
        <v>480</v>
      </c>
      <c r="D30" s="276" t="s">
        <v>772</v>
      </c>
      <c r="E30" s="11">
        <f>InputDataB_ModelSpecAssumptions!$I$51</f>
        <v>-3.7695154730588154E-3</v>
      </c>
      <c r="F30" s="105">
        <f>(1+F29)*(1+F10)*(1+F11)-1</f>
        <v>9.5117034097802478E-3</v>
      </c>
      <c r="G30" s="105">
        <f>(1+G29)*(1+G10)*(1+G11)-1</f>
        <v>5.3821122234125607E-3</v>
      </c>
      <c r="H30" s="105">
        <f t="shared" ref="H30:AL30" si="286">(1+H29)*(1+H10)*(1+H11)-1</f>
        <v>5.5377414222514965E-3</v>
      </c>
      <c r="I30" s="105">
        <f t="shared" si="286"/>
        <v>5.5922325141597451E-3</v>
      </c>
      <c r="J30" s="105">
        <f t="shared" si="286"/>
        <v>5.6439051651397953E-3</v>
      </c>
      <c r="K30" s="105">
        <f t="shared" si="286"/>
        <v>5.7416797582601209E-3</v>
      </c>
      <c r="L30" s="105">
        <f t="shared" si="286"/>
        <v>5.8236189779778957E-3</v>
      </c>
      <c r="M30" s="105">
        <f t="shared" si="286"/>
        <v>5.7543222424281115E-3</v>
      </c>
      <c r="N30" s="105">
        <f t="shared" si="286"/>
        <v>5.4686614047330107E-3</v>
      </c>
      <c r="O30" s="105">
        <f t="shared" si="286"/>
        <v>4.9581533166556113E-3</v>
      </c>
      <c r="P30" s="105">
        <f t="shared" si="286"/>
        <v>4.4790098193681072E-3</v>
      </c>
      <c r="Q30" s="105">
        <f t="shared" si="286"/>
        <v>4.0616117043035249E-3</v>
      </c>
      <c r="R30" s="105">
        <f t="shared" si="286"/>
        <v>3.6669447464050542E-3</v>
      </c>
      <c r="S30" s="105">
        <f t="shared" si="286"/>
        <v>3.4412938039880547E-3</v>
      </c>
      <c r="T30" s="105">
        <f t="shared" si="286"/>
        <v>3.251577748952128E-3</v>
      </c>
      <c r="U30" s="105">
        <f t="shared" si="286"/>
        <v>3.0643397142564588E-3</v>
      </c>
      <c r="V30" s="105">
        <f t="shared" si="286"/>
        <v>2.9078958370014618E-3</v>
      </c>
      <c r="W30" s="105">
        <f t="shared" si="286"/>
        <v>2.7821278947670613E-3</v>
      </c>
      <c r="X30" s="105">
        <f t="shared" si="286"/>
        <v>2.6903860965250548E-3</v>
      </c>
      <c r="Y30" s="105">
        <f t="shared" si="286"/>
        <v>2.6227718461251381E-3</v>
      </c>
      <c r="Z30" s="105">
        <f t="shared" si="286"/>
        <v>2.6010956342912284E-3</v>
      </c>
      <c r="AA30" s="105">
        <f t="shared" si="286"/>
        <v>2.6588109634246848E-3</v>
      </c>
      <c r="AB30" s="105">
        <f t="shared" si="286"/>
        <v>2.7421198898081034E-3</v>
      </c>
      <c r="AC30" s="105">
        <f t="shared" si="286"/>
        <v>2.8433889657071276E-3</v>
      </c>
      <c r="AD30" s="105">
        <f t="shared" si="286"/>
        <v>2.9753102823069089E-3</v>
      </c>
      <c r="AE30" s="105">
        <f t="shared" si="286"/>
        <v>3.1035030204908942E-3</v>
      </c>
      <c r="AF30" s="105">
        <f t="shared" si="286"/>
        <v>3.1845514387573992E-3</v>
      </c>
      <c r="AG30" s="105">
        <f t="shared" si="286"/>
        <v>3.2335502501052993E-3</v>
      </c>
      <c r="AH30" s="105">
        <f t="shared" si="286"/>
        <v>3.2643894423771691E-3</v>
      </c>
      <c r="AI30" s="105">
        <f t="shared" si="286"/>
        <v>3.2720303168443099E-3</v>
      </c>
      <c r="AJ30" s="105">
        <f t="shared" si="286"/>
        <v>3.2417092507450729E-3</v>
      </c>
      <c r="AK30" s="105">
        <f t="shared" si="286"/>
        <v>3.1667165022755128E-3</v>
      </c>
      <c r="AL30" s="105">
        <f t="shared" si="286"/>
        <v>3.0824671523088654E-3</v>
      </c>
      <c r="AM30" s="105">
        <f t="shared" ref="AM30:BS30" si="287">(1+AM29)*(1+AM10)*(1+AM11)-1</f>
        <v>3.0191298189525817E-3</v>
      </c>
      <c r="AN30" s="105">
        <f t="shared" si="287"/>
        <v>2.9802621609484881E-3</v>
      </c>
      <c r="AO30" s="105">
        <f t="shared" si="287"/>
        <v>2.9366720629557808E-3</v>
      </c>
      <c r="AP30" s="105">
        <f t="shared" si="287"/>
        <v>2.9466359603849135E-3</v>
      </c>
      <c r="AQ30" s="105">
        <f t="shared" si="287"/>
        <v>3.0640455171890846E-3</v>
      </c>
      <c r="AR30" s="105">
        <f t="shared" si="287"/>
        <v>3.2134425508889564E-3</v>
      </c>
      <c r="AS30" s="105">
        <f t="shared" si="287"/>
        <v>3.2638522234267331E-3</v>
      </c>
      <c r="AT30" s="105">
        <f t="shared" si="287"/>
        <v>3.1837941728822816E-3</v>
      </c>
      <c r="AU30" s="105">
        <f t="shared" si="287"/>
        <v>3.1251310743818372E-3</v>
      </c>
      <c r="AV30" s="105">
        <f t="shared" si="287"/>
        <v>3.1832979339752043E-3</v>
      </c>
      <c r="AW30" s="105">
        <f t="shared" si="287"/>
        <v>3.2249869459297642E-3</v>
      </c>
      <c r="AX30" s="105">
        <f t="shared" si="287"/>
        <v>3.2314810896252322E-3</v>
      </c>
      <c r="AY30" s="105">
        <f t="shared" si="287"/>
        <v>3.2310663194794476E-3</v>
      </c>
      <c r="AZ30" s="105">
        <f t="shared" si="287"/>
        <v>3.1247536806544574E-3</v>
      </c>
      <c r="BA30" s="105">
        <f t="shared" si="287"/>
        <v>3.0290244580133407E-3</v>
      </c>
      <c r="BB30" s="105">
        <f t="shared" si="287"/>
        <v>3.00592273573419E-3</v>
      </c>
      <c r="BC30" s="105">
        <f t="shared" si="287"/>
        <v>2.9781002065392137E-3</v>
      </c>
      <c r="BD30" s="105">
        <f t="shared" si="287"/>
        <v>2.8914033534830352E-3</v>
      </c>
      <c r="BE30" s="105">
        <f t="shared" si="287"/>
        <v>2.7626421171360604E-3</v>
      </c>
      <c r="BF30" s="105">
        <f t="shared" si="287"/>
        <v>2.6373132730179716E-3</v>
      </c>
      <c r="BG30" s="105">
        <f t="shared" si="287"/>
        <v>2.5079669241572233E-3</v>
      </c>
      <c r="BH30" s="105">
        <f t="shared" si="287"/>
        <v>2.4281545096767054E-3</v>
      </c>
      <c r="BI30" s="105">
        <f t="shared" si="287"/>
        <v>2.3621740535695324E-3</v>
      </c>
      <c r="BJ30" s="105">
        <f t="shared" si="287"/>
        <v>2.3382023948808062E-3</v>
      </c>
      <c r="BK30" s="105">
        <f t="shared" si="287"/>
        <v>2.4598829069686357E-3</v>
      </c>
      <c r="BL30" s="105">
        <f t="shared" si="287"/>
        <v>2.7543216009717764E-3</v>
      </c>
      <c r="BM30" s="105">
        <f t="shared" si="287"/>
        <v>3.2671860658828322E-3</v>
      </c>
      <c r="BN30" s="105">
        <f t="shared" si="287"/>
        <v>3.7012024702371971E-3</v>
      </c>
      <c r="BO30" s="105">
        <f t="shared" si="287"/>
        <v>4.0363456128893471E-3</v>
      </c>
      <c r="BP30" s="105">
        <f t="shared" si="287"/>
        <v>4.3119901333079635E-3</v>
      </c>
      <c r="BQ30" s="105">
        <f t="shared" si="287"/>
        <v>4.3834041369665844E-3</v>
      </c>
      <c r="BR30" s="105">
        <f t="shared" si="287"/>
        <v>4.4258332218911622E-3</v>
      </c>
      <c r="BS30" s="105">
        <f t="shared" si="287"/>
        <v>4.4287824083795169E-3</v>
      </c>
      <c r="BT30" s="105">
        <f t="shared" ref="BT30:CE30" si="288">(1+BT29)*(1+BT10)*(1+BT11)-1</f>
        <v>4.3786984229563508E-3</v>
      </c>
      <c r="BU30" s="105">
        <f t="shared" si="288"/>
        <v>4.3506310720959895E-3</v>
      </c>
      <c r="BV30" s="105">
        <f t="shared" si="288"/>
        <v>4.3341371428393671E-3</v>
      </c>
      <c r="BW30" s="105">
        <f t="shared" si="288"/>
        <v>4.2869598888528593E-3</v>
      </c>
      <c r="BX30" s="105">
        <f t="shared" si="288"/>
        <v>4.2635829183390594E-3</v>
      </c>
      <c r="BY30" s="105">
        <f t="shared" si="288"/>
        <v>4.2074310628039679E-3</v>
      </c>
      <c r="BZ30" s="105">
        <f t="shared" si="288"/>
        <v>4.1290480145497188E-3</v>
      </c>
      <c r="CA30" s="105">
        <f t="shared" si="288"/>
        <v>4.0622715352984784E-3</v>
      </c>
      <c r="CB30" s="105">
        <f t="shared" si="288"/>
        <v>3.9804055364109914E-3</v>
      </c>
      <c r="CC30" s="105">
        <f t="shared" si="288"/>
        <v>3.9000161512490195E-3</v>
      </c>
      <c r="CD30" s="105">
        <f t="shared" si="288"/>
        <v>3.8076197997467531E-3</v>
      </c>
      <c r="CE30" s="105" t="e">
        <f t="shared" si="288"/>
        <v>#VALUE!</v>
      </c>
    </row>
    <row r="31" spans="2:83">
      <c r="B31" s="6"/>
      <c r="C31" s="277" t="s">
        <v>727</v>
      </c>
      <c r="D31" s="276" t="s">
        <v>752</v>
      </c>
      <c r="E31" s="105">
        <f>InputDataA_GeneralAssumptions!I24</f>
        <v>2.6847509250044794</v>
      </c>
      <c r="F31" s="105">
        <f>E31*(1+F28)/(1+F29)</f>
        <v>2.6893620915500249</v>
      </c>
      <c r="G31" s="105">
        <f t="shared" ref="G31:AK31" si="289">F31*(1+G28)/(1+G29)</f>
        <v>2.6733715804550759</v>
      </c>
      <c r="H31" s="105">
        <f t="shared" si="289"/>
        <v>2.6580902640857715</v>
      </c>
      <c r="I31" s="105">
        <f t="shared" si="289"/>
        <v>2.6437349249713455</v>
      </c>
      <c r="J31" s="105">
        <f t="shared" si="289"/>
        <v>2.6302854182037465</v>
      </c>
      <c r="K31" s="105">
        <f t="shared" si="289"/>
        <v>2.6175892442020108</v>
      </c>
      <c r="L31" s="105">
        <f t="shared" si="289"/>
        <v>2.6056357360097908</v>
      </c>
      <c r="M31" s="105">
        <f t="shared" si="289"/>
        <v>2.5948156465856163</v>
      </c>
      <c r="N31" s="105">
        <f t="shared" si="289"/>
        <v>2.5855758851137605</v>
      </c>
      <c r="O31" s="105">
        <f t="shared" si="289"/>
        <v>2.5783632307095665</v>
      </c>
      <c r="P31" s="105">
        <f t="shared" si="289"/>
        <v>2.5730241081747751</v>
      </c>
      <c r="Q31" s="105">
        <f t="shared" si="289"/>
        <v>2.5693296802738868</v>
      </c>
      <c r="R31" s="105">
        <f t="shared" si="289"/>
        <v>2.5671670407224076</v>
      </c>
      <c r="S31" s="105">
        <f t="shared" si="289"/>
        <v>2.5660040423638644</v>
      </c>
      <c r="T31" s="105">
        <f t="shared" si="289"/>
        <v>2.5657684483585053</v>
      </c>
      <c r="U31" s="105">
        <f t="shared" si="289"/>
        <v>2.5664892162789652</v>
      </c>
      <c r="V31" s="105">
        <f t="shared" si="289"/>
        <v>2.5680064860159604</v>
      </c>
      <c r="W31" s="105">
        <f t="shared" si="289"/>
        <v>2.5702020566776747</v>
      </c>
      <c r="X31" s="105">
        <f t="shared" si="289"/>
        <v>2.5730091991586264</v>
      </c>
      <c r="Y31" s="105">
        <f t="shared" si="289"/>
        <v>2.5762950449306055</v>
      </c>
      <c r="Z31" s="105">
        <f t="shared" si="289"/>
        <v>2.5799107010235796</v>
      </c>
      <c r="AA31" s="105">
        <f t="shared" si="289"/>
        <v>2.5836842110227018</v>
      </c>
      <c r="AB31" s="105">
        <f t="shared" si="289"/>
        <v>2.5875283083372658</v>
      </c>
      <c r="AC31" s="105">
        <f t="shared" si="289"/>
        <v>2.591352868037895</v>
      </c>
      <c r="AD31" s="105">
        <f t="shared" si="289"/>
        <v>2.5951405681674724</v>
      </c>
      <c r="AE31" s="105">
        <f t="shared" si="289"/>
        <v>2.5989779885614888</v>
      </c>
      <c r="AF31" s="105">
        <f t="shared" si="289"/>
        <v>2.6029451261790477</v>
      </c>
      <c r="AG31" s="105">
        <f t="shared" si="289"/>
        <v>2.6071277557407311</v>
      </c>
      <c r="AH31" s="105">
        <f t="shared" si="289"/>
        <v>2.6115556237736901</v>
      </c>
      <c r="AI31" s="105">
        <f t="shared" si="289"/>
        <v>2.6163019810839878</v>
      </c>
      <c r="AJ31" s="105">
        <f t="shared" si="289"/>
        <v>2.6214316224431111</v>
      </c>
      <c r="AK31" s="105">
        <f t="shared" si="289"/>
        <v>2.6270618320324548</v>
      </c>
      <c r="AL31" s="105">
        <f t="shared" ref="AL31" si="290">AK31*(1+AL28)/(1+AL29)</f>
        <v>2.6331805435745896</v>
      </c>
      <c r="AM31" s="105">
        <f t="shared" ref="AM31" si="291">AL31*(1+AM28)/(1+AM29)</f>
        <v>2.6396658410357396</v>
      </c>
      <c r="AN31" s="105">
        <f t="shared" ref="AN31" si="292">AM31*(1+AN28)/(1+AN29)</f>
        <v>2.64648465253544</v>
      </c>
      <c r="AO31" s="105">
        <f t="shared" ref="AO31" si="293">AN31*(1+AO28)/(1+AO29)</f>
        <v>2.6536151534751564</v>
      </c>
      <c r="AP31" s="105">
        <f t="shared" ref="AP31" si="294">AO31*(1+AP28)/(1+AP29)</f>
        <v>2.6608599138072306</v>
      </c>
      <c r="AQ31" s="105">
        <f t="shared" ref="AQ31" si="295">AP31*(1+AQ28)/(1+AQ29)</f>
        <v>2.6679279635368278</v>
      </c>
      <c r="AR31" s="105">
        <f t="shared" ref="AR31" si="296">AQ31*(1+AR28)/(1+AR29)</f>
        <v>2.6747409499945438</v>
      </c>
      <c r="AS31" s="105">
        <f t="shared" ref="AS31" si="297">AR31*(1+AS28)/(1+AS29)</f>
        <v>2.6815219726911401</v>
      </c>
      <c r="AT31" s="105">
        <f t="shared" ref="AT31" si="298">AS31*(1+AT28)/(1+AT29)</f>
        <v>2.6886188545676477</v>
      </c>
      <c r="AU31" s="105">
        <f t="shared" ref="AU31" si="299">AT31*(1+AU28)/(1+AU29)</f>
        <v>2.695927515615578</v>
      </c>
      <c r="AV31" s="105">
        <f t="shared" ref="AV31" si="300">AU31*(1+AV28)/(1+AV29)</f>
        <v>2.7031852009904851</v>
      </c>
      <c r="AW31" s="105">
        <f t="shared" ref="AW31" si="301">AV31*(1+AW28)/(1+AW29)</f>
        <v>2.7104421358804687</v>
      </c>
      <c r="AX31" s="105">
        <f t="shared" ref="AX31" si="302">AW31*(1+AX28)/(1+AX29)</f>
        <v>2.7177830832870282</v>
      </c>
      <c r="AY31" s="105">
        <f t="shared" ref="AY31" si="303">AX31*(1+AY28)/(1+AY29)</f>
        <v>2.7252717076997675</v>
      </c>
      <c r="AZ31" s="105">
        <f t="shared" ref="AZ31" si="304">AY31*(1+AZ28)/(1+AZ29)</f>
        <v>2.7331678570485001</v>
      </c>
      <c r="BA31" s="105">
        <f t="shared" ref="BA31" si="305">AZ31*(1+BA28)/(1+BA29)</f>
        <v>2.7414092083833559</v>
      </c>
      <c r="BB31" s="105">
        <f t="shared" ref="BB31" si="306">BA31*(1+BB28)/(1+BB29)</f>
        <v>2.749771878497945</v>
      </c>
      <c r="BC31" s="105">
        <f t="shared" ref="BC31" si="307">BB31*(1+BC28)/(1+BC29)</f>
        <v>2.7582524633488377</v>
      </c>
      <c r="BD31" s="105">
        <f t="shared" ref="BD31" si="308">BC31*(1+BD28)/(1+BD29)</f>
        <v>2.7670281520979905</v>
      </c>
      <c r="BE31" s="105">
        <f t="shared" ref="BE31" si="309">BD31*(1+BE28)/(1+BE29)</f>
        <v>2.7762470657170724</v>
      </c>
      <c r="BF31" s="105">
        <f t="shared" ref="BF31" si="310">BE31*(1+BF28)/(1+BF29)</f>
        <v>2.7858057252713113</v>
      </c>
      <c r="BG31" s="105">
        <f t="shared" ref="BG31" si="311">BF31*(1+BG28)/(1+BG29)</f>
        <v>2.7956150326832678</v>
      </c>
      <c r="BH31" s="105">
        <f t="shared" ref="BH31" si="312">BG31*(1+BH28)/(1+BH29)</f>
        <v>2.8055990608373</v>
      </c>
      <c r="BI31" s="105">
        <f t="shared" ref="BI31" si="313">BH31*(1+BI28)/(1+BI29)</f>
        <v>2.8156952075012915</v>
      </c>
      <c r="BJ31" s="105">
        <f t="shared" ref="BJ31" si="314">BI31*(1+BJ28)/(1+BJ29)</f>
        <v>2.8258132250371872</v>
      </c>
      <c r="BK31" s="105">
        <f t="shared" ref="BK31" si="315">BJ31*(1+BK28)/(1+BK29)</f>
        <v>2.8355852236344981</v>
      </c>
      <c r="BL31" s="105">
        <f t="shared" ref="BL31" si="316">BK31*(1+BL28)/(1+BL29)</f>
        <v>2.8444705483651043</v>
      </c>
      <c r="BM31" s="105">
        <f t="shared" ref="BM31" si="317">BL31*(1+BM28)/(1+BM29)</f>
        <v>2.8518655593231332</v>
      </c>
      <c r="BN31" s="105">
        <f t="shared" ref="BN31" si="318">BM31*(1+BN28)/(1+BN29)</f>
        <v>2.8580373671732073</v>
      </c>
      <c r="BO31" s="105">
        <f t="shared" ref="BO31" si="319">BN31*(1+BO28)/(1+BO29)</f>
        <v>2.8633395751423896</v>
      </c>
      <c r="BP31" s="105">
        <f t="shared" ref="BP31" si="320">BO31*(1+BP28)/(1+BP29)</f>
        <v>2.8679230336326067</v>
      </c>
      <c r="BQ31" s="105">
        <f t="shared" ref="BQ31" si="321">BP31*(1+BQ28)/(1+BQ29)</f>
        <v>2.8724068846449993</v>
      </c>
      <c r="BR31" s="105">
        <f t="shared" ref="BR31" si="322">BQ31*(1+BR28)/(1+BR29)</f>
        <v>2.8768979637335974</v>
      </c>
      <c r="BS31" s="105">
        <f t="shared" ref="BS31" si="323">BR31*(1+BS28)/(1+BS29)</f>
        <v>2.8814399000255828</v>
      </c>
      <c r="BT31" s="105">
        <f t="shared" ref="BT31" si="324">BS31*(1+BT28)/(1+BT29)</f>
        <v>2.8861485348104297</v>
      </c>
      <c r="BU31" s="105">
        <f t="shared" ref="BU31" si="325">BT31*(1+BU28)/(1+BU29)</f>
        <v>2.8909921982302342</v>
      </c>
      <c r="BV31" s="105">
        <f t="shared" ref="BV31" si="326">BU31*(1+BV28)/(1+BV29)</f>
        <v>2.8958933884764</v>
      </c>
      <c r="BW31" s="105">
        <f t="shared" ref="BW31" si="327">BV31*(1+BW28)/(1+BW29)</f>
        <v>2.9009007960874622</v>
      </c>
      <c r="BX31" s="105">
        <f t="shared" ref="BX31" si="328">BW31*(1+BX28)/(1+BX29)</f>
        <v>2.9059858064884527</v>
      </c>
      <c r="BY31" s="105">
        <f t="shared" ref="BY31" si="329">BX31*(1+BY28)/(1+BY29)</f>
        <v>2.9112057226210646</v>
      </c>
      <c r="BZ31" s="105">
        <f t="shared" ref="BZ31" si="330">BY31*(1+BZ28)/(1+BZ29)</f>
        <v>2.9165726783839263</v>
      </c>
      <c r="CA31" s="105">
        <f t="shared" ref="CA31" si="331">BZ31*(1+CA28)/(1+CA29)</f>
        <v>2.9220739398628082</v>
      </c>
      <c r="CB31" s="105">
        <f t="shared" ref="CB31" si="332">CA31*(1+CB28)/(1+CB29)</f>
        <v>2.9277591902964839</v>
      </c>
      <c r="CC31" s="105">
        <f t="shared" ref="CC31" si="333">CB31*(1+CC28)/(1+CC29)</f>
        <v>2.9335813473315833</v>
      </c>
      <c r="CD31" s="105">
        <f t="shared" ref="CD31" si="334">CC31*(1+CD28)/(1+CD29)</f>
        <v>2.9395468743239865</v>
      </c>
      <c r="CE31" s="105" t="e">
        <f t="shared" ref="CE31" si="335">CD31*(1+CE28)/(1+CE29)</f>
        <v>#VALUE!</v>
      </c>
    </row>
    <row r="32" spans="2:83">
      <c r="B32" s="6"/>
      <c r="C32" s="20" t="s">
        <v>514</v>
      </c>
      <c r="D32" s="302" t="s">
        <v>436</v>
      </c>
      <c r="E32" s="296" t="str">
        <f>IF(ISNUMBER(E14)=TRUE,"not an output",E6-E21)</f>
        <v>not an output</v>
      </c>
      <c r="F32" s="296" t="str">
        <f>IF(ISNUMBER(F14)=TRUE,"not an output",F6-F21)</f>
        <v>not an output</v>
      </c>
      <c r="G32" s="296" t="str">
        <f t="shared" ref="G32:AK32" si="336">IF(ISNUMBER(G14)=TRUE,"not an output",G6-G21)</f>
        <v>not an output</v>
      </c>
      <c r="H32" s="296" t="str">
        <f t="shared" si="336"/>
        <v>not an output</v>
      </c>
      <c r="I32" s="296" t="str">
        <f t="shared" si="336"/>
        <v>not an output</v>
      </c>
      <c r="J32" s="296" t="str">
        <f t="shared" si="336"/>
        <v>not an output</v>
      </c>
      <c r="K32" s="296" t="str">
        <f t="shared" si="336"/>
        <v>not an output</v>
      </c>
      <c r="L32" s="296" t="str">
        <f t="shared" si="336"/>
        <v>not an output</v>
      </c>
      <c r="M32" s="296" t="str">
        <f t="shared" si="336"/>
        <v>not an output</v>
      </c>
      <c r="N32" s="296" t="str">
        <f t="shared" si="336"/>
        <v>not an output</v>
      </c>
      <c r="O32" s="296" t="str">
        <f t="shared" si="336"/>
        <v>not an output</v>
      </c>
      <c r="P32" s="296" t="str">
        <f t="shared" si="336"/>
        <v>not an output</v>
      </c>
      <c r="Q32" s="296" t="str">
        <f t="shared" si="336"/>
        <v>not an output</v>
      </c>
      <c r="R32" s="296" t="str">
        <f t="shared" si="336"/>
        <v>not an output</v>
      </c>
      <c r="S32" s="296" t="str">
        <f t="shared" si="336"/>
        <v>not an output</v>
      </c>
      <c r="T32" s="296" t="str">
        <f t="shared" si="336"/>
        <v>not an output</v>
      </c>
      <c r="U32" s="296" t="str">
        <f t="shared" si="336"/>
        <v>not an output</v>
      </c>
      <c r="V32" s="296" t="str">
        <f t="shared" si="336"/>
        <v>not an output</v>
      </c>
      <c r="W32" s="296" t="str">
        <f t="shared" si="336"/>
        <v>not an output</v>
      </c>
      <c r="X32" s="296" t="str">
        <f t="shared" si="336"/>
        <v>not an output</v>
      </c>
      <c r="Y32" s="296" t="str">
        <f t="shared" si="336"/>
        <v>not an output</v>
      </c>
      <c r="Z32" s="296" t="str">
        <f t="shared" si="336"/>
        <v>not an output</v>
      </c>
      <c r="AA32" s="296" t="str">
        <f t="shared" si="336"/>
        <v>not an output</v>
      </c>
      <c r="AB32" s="296" t="str">
        <f t="shared" si="336"/>
        <v>not an output</v>
      </c>
      <c r="AC32" s="296" t="str">
        <f t="shared" si="336"/>
        <v>not an output</v>
      </c>
      <c r="AD32" s="296" t="str">
        <f t="shared" si="336"/>
        <v>not an output</v>
      </c>
      <c r="AE32" s="296" t="str">
        <f t="shared" si="336"/>
        <v>not an output</v>
      </c>
      <c r="AF32" s="296" t="str">
        <f t="shared" si="336"/>
        <v>not an output</v>
      </c>
      <c r="AG32" s="296" t="str">
        <f t="shared" si="336"/>
        <v>not an output</v>
      </c>
      <c r="AH32" s="296" t="str">
        <f t="shared" si="336"/>
        <v>not an output</v>
      </c>
      <c r="AI32" s="296" t="str">
        <f t="shared" si="336"/>
        <v>not an output</v>
      </c>
      <c r="AJ32" s="296" t="str">
        <f t="shared" si="336"/>
        <v>not an output</v>
      </c>
      <c r="AK32" s="296" t="str">
        <f t="shared" si="336"/>
        <v>not an output</v>
      </c>
      <c r="AL32" s="296" t="str">
        <f t="shared" ref="AL32" si="337">IF(ISNUMBER(AL14)=TRUE,"not an output",AL6-AL21)</f>
        <v>not an output</v>
      </c>
      <c r="AM32" s="296" t="str">
        <f t="shared" ref="AM32:BS32" si="338">IF(ISNUMBER(AM14)=TRUE,"not an output",AM6-AM21)</f>
        <v>not an output</v>
      </c>
      <c r="AN32" s="296" t="str">
        <f t="shared" si="338"/>
        <v>not an output</v>
      </c>
      <c r="AO32" s="296" t="str">
        <f t="shared" si="338"/>
        <v>not an output</v>
      </c>
      <c r="AP32" s="296" t="str">
        <f t="shared" si="338"/>
        <v>not an output</v>
      </c>
      <c r="AQ32" s="296" t="str">
        <f t="shared" si="338"/>
        <v>not an output</v>
      </c>
      <c r="AR32" s="296" t="str">
        <f t="shared" si="338"/>
        <v>not an output</v>
      </c>
      <c r="AS32" s="296" t="str">
        <f t="shared" si="338"/>
        <v>not an output</v>
      </c>
      <c r="AT32" s="296" t="str">
        <f t="shared" si="338"/>
        <v>not an output</v>
      </c>
      <c r="AU32" s="296" t="str">
        <f t="shared" si="338"/>
        <v>not an output</v>
      </c>
      <c r="AV32" s="296" t="str">
        <f t="shared" si="338"/>
        <v>not an output</v>
      </c>
      <c r="AW32" s="296" t="str">
        <f t="shared" si="338"/>
        <v>not an output</v>
      </c>
      <c r="AX32" s="296" t="str">
        <f t="shared" si="338"/>
        <v>not an output</v>
      </c>
      <c r="AY32" s="296" t="str">
        <f t="shared" si="338"/>
        <v>not an output</v>
      </c>
      <c r="AZ32" s="296" t="str">
        <f t="shared" si="338"/>
        <v>not an output</v>
      </c>
      <c r="BA32" s="296" t="str">
        <f t="shared" si="338"/>
        <v>not an output</v>
      </c>
      <c r="BB32" s="296" t="str">
        <f t="shared" si="338"/>
        <v>not an output</v>
      </c>
      <c r="BC32" s="296" t="str">
        <f t="shared" si="338"/>
        <v>not an output</v>
      </c>
      <c r="BD32" s="296" t="str">
        <f t="shared" si="338"/>
        <v>not an output</v>
      </c>
      <c r="BE32" s="296" t="str">
        <f t="shared" si="338"/>
        <v>not an output</v>
      </c>
      <c r="BF32" s="296" t="str">
        <f t="shared" si="338"/>
        <v>not an output</v>
      </c>
      <c r="BG32" s="296" t="str">
        <f t="shared" si="338"/>
        <v>not an output</v>
      </c>
      <c r="BH32" s="296" t="str">
        <f t="shared" si="338"/>
        <v>not an output</v>
      </c>
      <c r="BI32" s="296" t="str">
        <f t="shared" si="338"/>
        <v>not an output</v>
      </c>
      <c r="BJ32" s="296" t="str">
        <f t="shared" si="338"/>
        <v>not an output</v>
      </c>
      <c r="BK32" s="296" t="str">
        <f t="shared" si="338"/>
        <v>not an output</v>
      </c>
      <c r="BL32" s="296" t="str">
        <f t="shared" si="338"/>
        <v>not an output</v>
      </c>
      <c r="BM32" s="296" t="str">
        <f t="shared" si="338"/>
        <v>not an output</v>
      </c>
      <c r="BN32" s="296" t="str">
        <f t="shared" si="338"/>
        <v>not an output</v>
      </c>
      <c r="BO32" s="296" t="str">
        <f t="shared" si="338"/>
        <v>not an output</v>
      </c>
      <c r="BP32" s="296" t="str">
        <f t="shared" si="338"/>
        <v>not an output</v>
      </c>
      <c r="BQ32" s="296" t="str">
        <f t="shared" si="338"/>
        <v>not an output</v>
      </c>
      <c r="BR32" s="296" t="str">
        <f t="shared" si="338"/>
        <v>not an output</v>
      </c>
      <c r="BS32" s="296" t="str">
        <f t="shared" si="338"/>
        <v>not an output</v>
      </c>
      <c r="BT32" s="296" t="str">
        <f t="shared" ref="BT32:CE32" si="339">IF(ISNUMBER(BT14)=TRUE,"not an output",BT6-BT21)</f>
        <v>not an output</v>
      </c>
      <c r="BU32" s="296" t="str">
        <f t="shared" si="339"/>
        <v>not an output</v>
      </c>
      <c r="BV32" s="296" t="str">
        <f t="shared" si="339"/>
        <v>not an output</v>
      </c>
      <c r="BW32" s="296" t="str">
        <f t="shared" si="339"/>
        <v>not an output</v>
      </c>
      <c r="BX32" s="296" t="str">
        <f t="shared" si="339"/>
        <v>not an output</v>
      </c>
      <c r="BY32" s="296" t="str">
        <f t="shared" si="339"/>
        <v>not an output</v>
      </c>
      <c r="BZ32" s="296" t="str">
        <f t="shared" si="339"/>
        <v>not an output</v>
      </c>
      <c r="CA32" s="296" t="str">
        <f t="shared" si="339"/>
        <v>not an output</v>
      </c>
      <c r="CB32" s="296" t="str">
        <f t="shared" si="339"/>
        <v>not an output</v>
      </c>
      <c r="CC32" s="296" t="str">
        <f t="shared" si="339"/>
        <v>not an output</v>
      </c>
      <c r="CD32" s="296" t="str">
        <f t="shared" si="339"/>
        <v>not an output</v>
      </c>
      <c r="CE32" s="296" t="str">
        <f t="shared" si="339"/>
        <v>not an output</v>
      </c>
    </row>
    <row r="33" spans="1:83">
      <c r="B33" s="273"/>
      <c r="C33" s="21" t="s">
        <v>571</v>
      </c>
      <c r="D33" s="74" t="s">
        <v>485</v>
      </c>
      <c r="E33" s="105">
        <f>InputDataA_GeneralAssumptions!D87</f>
        <v>0.62687176465988159</v>
      </c>
      <c r="F33" s="105">
        <f>IF(VLOOKUP(InputDataA_GeneralAssumptions!$D$72,DataSummary!$A$148:$B$150,2,FALSE)=1,IF(ISNUMBER(F14)=TRUE,E33/((1+F30)*(1+F9))-F14-F13,E12/((1+F30)*(1+F9))-F32-F13),"not an output")</f>
        <v>0.59633977239245062</v>
      </c>
      <c r="G33" s="105">
        <f>IF(VLOOKUP(InputDataA_GeneralAssumptions!$D$72,DataSummary!$A$148:$B$150,2,FALSE)=1,IF(ISNUMBER(G14)=TRUE,F33/((1+G30)*(1+G9))-G14-G13,F12/((1+G30)*(1+G9))-G32-G13),"not an output")</f>
        <v>0.56877082397462242</v>
      </c>
      <c r="H33" s="105">
        <f>IF(VLOOKUP(InputDataA_GeneralAssumptions!$D$72,DataSummary!$A$148:$B$150,2,FALSE)=1,IF(ISNUMBER(H14)=TRUE,G33/((1+H30)*(1+H9))-H14-H13,G12/((1+H30)*(1+H9))-H32-H13),"not an output")</f>
        <v>0.54149277660300332</v>
      </c>
      <c r="I33" s="105">
        <f>IF(VLOOKUP(InputDataA_GeneralAssumptions!$D$72,DataSummary!$A$148:$B$150,2,FALSE)=1,IF(ISNUMBER(I14)=TRUE,H33/((1+I30)*(1+I9))-I14-I13,H12/((1+I30)*(1+I9))-I32-I13),"not an output")</f>
        <v>0.51455543111593749</v>
      </c>
      <c r="J33" s="105">
        <f>IF(VLOOKUP(InputDataA_GeneralAssumptions!$D$72,DataSummary!$A$148:$B$150,2,FALSE)=1,IF(ISNUMBER(J14)=TRUE,I33/((1+J30)*(1+J9))-J14-J13,I12/((1+J30)*(1+J9))-J32-J13),"not an output")</f>
        <v>0.48795745571371807</v>
      </c>
      <c r="K33" s="105">
        <f>IF(VLOOKUP(InputDataA_GeneralAssumptions!$D$72,DataSummary!$A$148:$B$150,2,FALSE)=1,IF(ISNUMBER(K14)=TRUE,J33/((1+K30)*(1+K9))-K14-K13,J12/((1+K30)*(1+K9))-K32-K13),"not an output")</f>
        <v>0.46167219920282165</v>
      </c>
      <c r="L33" s="105">
        <f>IF(VLOOKUP(InputDataA_GeneralAssumptions!$D$72,DataSummary!$A$148:$B$150,2,FALSE)=1,IF(ISNUMBER(L14)=TRUE,K33/((1+L30)*(1+L9))-L14-L13,K12/((1+L30)*(1+L9))-L32-L13),"not an output")</f>
        <v>0.43569970346525821</v>
      </c>
      <c r="M33" s="105">
        <f>IF(VLOOKUP(InputDataA_GeneralAssumptions!$D$72,DataSummary!$A$148:$B$150,2,FALSE)=1,IF(ISNUMBER(M14)=TRUE,L33/((1+M30)*(1+M9))-M14-M13,L12/((1+M30)*(1+M9))-M32-M13),"not an output")</f>
        <v>0.41010582175348342</v>
      </c>
      <c r="N33" s="105">
        <f>IF(VLOOKUP(InputDataA_GeneralAssumptions!$D$72,DataSummary!$A$148:$B$150,2,FALSE)=1,IF(ISNUMBER(N14)=TRUE,M33/((1+N30)*(1+N9))-N14-N13,M12/((1+N30)*(1+N9))-N32-N13),"not an output")</f>
        <v>0.38495585349089034</v>
      </c>
      <c r="O33" s="105">
        <f>IF(VLOOKUP(InputDataA_GeneralAssumptions!$D$72,DataSummary!$A$148:$B$150,2,FALSE)=1,IF(ISNUMBER(O14)=TRUE,N33/((1+O30)*(1+O9))-O14-O13,N12/((1+O30)*(1+O9))-O32-O13),"not an output")</f>
        <v>0.3603039135790973</v>
      </c>
      <c r="P33" s="105">
        <f>IF(VLOOKUP(InputDataA_GeneralAssumptions!$D$72,DataSummary!$A$148:$B$150,2,FALSE)=1,IF(ISNUMBER(P14)=TRUE,O33/((1+P30)*(1+P9))-P14-P13,O12/((1+P30)*(1+P9))-P32-P13),"not an output")</f>
        <v>0.33610908537924422</v>
      </c>
      <c r="Q33" s="105">
        <f>IF(VLOOKUP(InputDataA_GeneralAssumptions!$D$72,DataSummary!$A$148:$B$150,2,FALSE)=1,IF(ISNUMBER(Q14)=TRUE,P33/((1+Q30)*(1+Q9))-Q14-Q13,P12/((1+Q30)*(1+Q9))-Q32-Q13),"not an output")</f>
        <v>0.31232171497632089</v>
      </c>
      <c r="R33" s="105">
        <f>IF(VLOOKUP(InputDataA_GeneralAssumptions!$D$72,DataSummary!$A$148:$B$150,2,FALSE)=1,IF(ISNUMBER(R14)=TRUE,Q33/((1+R30)*(1+R9))-R14-R13,Q12/((1+R30)*(1+R9))-R32-R13),"not an output")</f>
        <v>0.28890915305862763</v>
      </c>
      <c r="S33" s="105">
        <f>IF(VLOOKUP(InputDataA_GeneralAssumptions!$D$72,DataSummary!$A$148:$B$150,2,FALSE)=1,IF(ISNUMBER(S14)=TRUE,R33/((1+S30)*(1+S9))-S14-S13,R12/((1+S30)*(1+S9))-S32-S13),"not an output")</f>
        <v>0.26579271660676934</v>
      </c>
      <c r="T33" s="105">
        <f>IF(VLOOKUP(InputDataA_GeneralAssumptions!$D$72,DataSummary!$A$148:$B$150,2,FALSE)=1,IF(ISNUMBER(T14)=TRUE,S33/((1+T30)*(1+T9))-T14-T13,S12/((1+T30)*(1+T9))-T32-T13),"not an output")</f>
        <v>0.24295150711866248</v>
      </c>
      <c r="U33" s="105">
        <f>IF(VLOOKUP(InputDataA_GeneralAssumptions!$D$72,DataSummary!$A$148:$B$150,2,FALSE)=1,IF(ISNUMBER(U14)=TRUE,T33/((1+U30)*(1+U9))-U14-U13,T12/((1+U30)*(1+U9))-U32-U13),"not an output")</f>
        <v>0.22037480368086532</v>
      </c>
      <c r="V33" s="105">
        <f>IF(VLOOKUP(InputDataA_GeneralAssumptions!$D$72,DataSummary!$A$148:$B$150,2,FALSE)=1,IF(ISNUMBER(V14)=TRUE,U33/((1+V30)*(1+V9))-V14-V13,U12/((1+V30)*(1+V9))-V32-V13),"not an output")</f>
        <v>0.19803426085441986</v>
      </c>
      <c r="W33" s="105">
        <f>IF(VLOOKUP(InputDataA_GeneralAssumptions!$D$72,DataSummary!$A$148:$B$150,2,FALSE)=1,IF(ISNUMBER(W14)=TRUE,V33/((1+W30)*(1+W9))-W14-W13,V12/((1+W30)*(1+W9))-W32-W13),"not an output")</f>
        <v>0.17590755093358446</v>
      </c>
      <c r="X33" s="105">
        <f>IF(VLOOKUP(InputDataA_GeneralAssumptions!$D$72,DataSummary!$A$148:$B$150,2,FALSE)=1,IF(ISNUMBER(X14)=TRUE,W33/((1+X30)*(1+X9))-X14-X13,W12/((1+X30)*(1+X9))-X32-X13),"not an output")</f>
        <v>0.15397790046225215</v>
      </c>
      <c r="Y33" s="105">
        <f>IF(VLOOKUP(InputDataA_GeneralAssumptions!$D$72,DataSummary!$A$148:$B$150,2,FALSE)=1,IF(ISNUMBER(Y14)=TRUE,X33/((1+Y30)*(1+Y9))-Y14-Y13,X12/((1+Y30)*(1+Y9))-Y32-Y13),"not an output")</f>
        <v>0.13222560840769995</v>
      </c>
      <c r="Z33" s="105">
        <f>IF(VLOOKUP(InputDataA_GeneralAssumptions!$D$72,DataSummary!$A$148:$B$150,2,FALSE)=1,IF(ISNUMBER(Z14)=TRUE,Y33/((1+Z30)*(1+Z9))-Z14-Z13,Y12/((1+Z30)*(1+Z9))-Z32-Z13),"not an output")</f>
        <v>0.11063278913995084</v>
      </c>
      <c r="AA33" s="105">
        <f>IF(VLOOKUP(InputDataA_GeneralAssumptions!$D$72,DataSummary!$A$148:$B$150,2,FALSE)=1,IF(ISNUMBER(AA14)=TRUE,Z33/((1+AA30)*(1+AA9))-AA14-AA13,Z12/((1+AA30)*(1+AA9))-AA32-AA13),"not an output")</f>
        <v>8.9183723568760295E-2</v>
      </c>
      <c r="AB33" s="105">
        <f>IF(VLOOKUP(InputDataA_GeneralAssumptions!$D$72,DataSummary!$A$148:$B$150,2,FALSE)=1,IF(ISNUMBER(AB14)=TRUE,AA33/((1+AB30)*(1+AB9))-AB14-AB13,AA12/((1+AB30)*(1+AB9))-AB32-AB13),"not an output")</f>
        <v>6.7869434921021959E-2</v>
      </c>
      <c r="AC33" s="105">
        <f>IF(VLOOKUP(InputDataA_GeneralAssumptions!$D$72,DataSummary!$A$148:$B$150,2,FALSE)=1,IF(ISNUMBER(AC14)=TRUE,AB33/((1+AC30)*(1+AC9))-AC14-AC13,AB12/((1+AC30)*(1+AC9))-AC32-AC13),"not an output")</f>
        <v>4.6682869208582958E-2</v>
      </c>
      <c r="AD33" s="105">
        <f>IF(VLOOKUP(InputDataA_GeneralAssumptions!$D$72,DataSummary!$A$148:$B$150,2,FALSE)=1,IF(ISNUMBER(AD14)=TRUE,AC33/((1+AD30)*(1+AD9))-AD14-AD13,AC12/((1+AD30)*(1+AD9))-AD32-AD13),"not an output")</f>
        <v>2.562042111162232E-2</v>
      </c>
      <c r="AE33" s="105">
        <f>IF(VLOOKUP(InputDataA_GeneralAssumptions!$D$72,DataSummary!$A$148:$B$150,2,FALSE)=1,IF(ISNUMBER(AE14)=TRUE,AD33/((1+AE30)*(1+AE9))-AE14-AE13,AD12/((1+AE30)*(1+AE9))-AE32-AE13),"not an output")</f>
        <v>4.6799916008851521E-3</v>
      </c>
      <c r="AF33" s="105">
        <f>IF(VLOOKUP(InputDataA_GeneralAssumptions!$D$72,DataSummary!$A$148:$B$150,2,FALSE)=1,IF(ISNUMBER(AF14)=TRUE,AE33/((1+AF30)*(1+AF9))-AF14-AF13,AE12/((1+AF30)*(1+AF9))-AF32-AF13),"not an output")</f>
        <v>-1.6142523950153427E-2</v>
      </c>
      <c r="AG33" s="105">
        <f>IF(VLOOKUP(InputDataA_GeneralAssumptions!$D$72,DataSummary!$A$148:$B$150,2,FALSE)=1,IF(ISNUMBER(AG14)=TRUE,AF33/((1+AG30)*(1+AG9))-AG14-AG13,AF12/((1+AG30)*(1+AG9))-AG32-AG13),"not an output")</f>
        <v>-3.6853180684402756E-2</v>
      </c>
      <c r="AH33" s="105">
        <f>IF(VLOOKUP(InputDataA_GeneralAssumptions!$D$72,DataSummary!$A$148:$B$150,2,FALSE)=1,IF(ISNUMBER(AH14)=TRUE,AG33/((1+AH30)*(1+AH9))-AH14-AH13,AG12/((1+AH30)*(1+AH9))-AH32-AH13),"not an output")</f>
        <v>-5.7459373897596311E-2</v>
      </c>
      <c r="AI33" s="105">
        <f>IF(VLOOKUP(InputDataA_GeneralAssumptions!$D$72,DataSummary!$A$148:$B$150,2,FALSE)=1,IF(ISNUMBER(AI14)=TRUE,AH33/((1+AI30)*(1+AI9))-AI14-AI13,AH12/((1+AI30)*(1+AI9))-AI32-AI13),"not an output")</f>
        <v>-7.7970286515703618E-2</v>
      </c>
      <c r="AJ33" s="105">
        <f>IF(VLOOKUP(InputDataA_GeneralAssumptions!$D$72,DataSummary!$A$148:$B$150,2,FALSE)=1,IF(ISNUMBER(AJ14)=TRUE,AI33/((1+AJ30)*(1+AJ9))-AJ14-AJ13,AI12/((1+AJ30)*(1+AJ9))-AJ32-AJ13),"not an output")</f>
        <v>-9.8396775802196523E-2</v>
      </c>
      <c r="AK33" s="105">
        <f>IF(VLOOKUP(InputDataA_GeneralAssumptions!$D$72,DataSummary!$A$148:$B$150,2,FALSE)=1,IF(ISNUMBER(AK14)=TRUE,AJ33/((1+AK30)*(1+AK9))-AK14-AK13,AJ12/((1+AK30)*(1+AK9))-AK32-AK13),"not an output")</f>
        <v>-0.11875343353274573</v>
      </c>
      <c r="AL33" s="105">
        <f>IF(VLOOKUP(InputDataA_GeneralAssumptions!$D$72,DataSummary!$A$148:$B$150,2,FALSE)=1,IF(ISNUMBER(AL14)=TRUE,AK33/((1+AL30)*(1+AL9))-AL14-AL13,AK12/((1+AL30)*(1+AL9))-AL32-AL13),"not an output")</f>
        <v>-0.13905216704777115</v>
      </c>
      <c r="AM33" s="105">
        <f>IF(VLOOKUP(InputDataA_GeneralAssumptions!$D$72,DataSummary!$A$148:$B$150,2,FALSE)=1,IF(ISNUMBER(AM14)=TRUE,AL33/((1+AM30)*(1+AM9))-AM14-AM13,AL12/((1+AM30)*(1+AM9))-AM32-AM13),"not an output")</f>
        <v>-0.15929913125421999</v>
      </c>
      <c r="AN33" s="105">
        <f>IF(VLOOKUP(InputDataA_GeneralAssumptions!$D$72,DataSummary!$A$148:$B$150,2,FALSE)=1,IF(ISNUMBER(AN14)=TRUE,AM33/((1+AN30)*(1+AN9))-AN14-AN13,AM12/((1+AN30)*(1+AN9))-AN32-AN13),"not an output")</f>
        <v>-0.17950306683005268</v>
      </c>
      <c r="AO33" s="105">
        <f>IF(VLOOKUP(InputDataA_GeneralAssumptions!$D$72,DataSummary!$A$148:$B$150,2,FALSE)=1,IF(ISNUMBER(AO14)=TRUE,AN33/((1+AO30)*(1+AO9))-AO14-AO13,AN12/((1+AO30)*(1+AO9))-AO32-AO13),"not an output")</f>
        <v>-0.19967284670410146</v>
      </c>
      <c r="AP33" s="105">
        <f>IF(VLOOKUP(InputDataA_GeneralAssumptions!$D$72,DataSummary!$A$148:$B$150,2,FALSE)=1,IF(ISNUMBER(AP14)=TRUE,AO33/((1+AP30)*(1+AP9))-AP14-AP13,AO12/((1+AP30)*(1+AP9))-AP32-AP13),"not an output")</f>
        <v>-0.21980383695370759</v>
      </c>
      <c r="AQ33" s="105">
        <f>IF(VLOOKUP(InputDataA_GeneralAssumptions!$D$72,DataSummary!$A$148:$B$150,2,FALSE)=1,IF(ISNUMBER(AQ14)=TRUE,AP33/((1+AQ30)*(1+AQ9))-AQ14-AQ13,AP12/((1+AQ30)*(1+AQ9))-AQ32-AQ13),"not an output")</f>
        <v>-0.23987889076435373</v>
      </c>
      <c r="AR33" s="105">
        <f>IF(VLOOKUP(InputDataA_GeneralAssumptions!$D$72,DataSummary!$A$148:$B$150,2,FALSE)=1,IF(ISNUMBER(AR14)=TRUE,AQ33/((1+AR30)*(1+AR9))-AR14-AR13,AQ12/((1+AR30)*(1+AR9))-AR32-AR13),"not an output")</f>
        <v>-0.25989249102211803</v>
      </c>
      <c r="AS33" s="105">
        <f>IF(VLOOKUP(InputDataA_GeneralAssumptions!$D$72,DataSummary!$A$148:$B$150,2,FALSE)=1,IF(ISNUMBER(AS14)=TRUE,AR33/((1+AS30)*(1+AS9))-AS14-AS13,AR12/((1+AS30)*(1+AS9))-AS32-AS13),"not an output")</f>
        <v>-0.27986605217437682</v>
      </c>
      <c r="AT33" s="105">
        <f>IF(VLOOKUP(InputDataA_GeneralAssumptions!$D$72,DataSummary!$A$148:$B$150,2,FALSE)=1,IF(ISNUMBER(AT14)=TRUE,AS33/((1+AT30)*(1+AT9))-AT14-AT13,AS12/((1+AT30)*(1+AT9))-AT32-AT13),"not an output")</f>
        <v>-0.29983941949850756</v>
      </c>
      <c r="AU33" s="105">
        <f>IF(VLOOKUP(InputDataA_GeneralAssumptions!$D$72,DataSummary!$A$148:$B$150,2,FALSE)=1,IF(ISNUMBER(AU14)=TRUE,AT33/((1+AU30)*(1+AU9))-AU14-AU13,AT12/((1+AU30)*(1+AU9))-AU32-AU13),"not an output")</f>
        <v>-0.31981122043543481</v>
      </c>
      <c r="AV33" s="105">
        <f>IF(VLOOKUP(InputDataA_GeneralAssumptions!$D$72,DataSummary!$A$148:$B$150,2,FALSE)=1,IF(ISNUMBER(AV14)=TRUE,AU33/((1+AV30)*(1+AV9))-AV14-AV13,AU12/((1+AV30)*(1+AV9))-AV32-AV13),"not an output")</f>
        <v>-0.33975883050990535</v>
      </c>
      <c r="AW33" s="105">
        <f>IF(VLOOKUP(InputDataA_GeneralAssumptions!$D$72,DataSummary!$A$148:$B$150,2,FALSE)=1,IF(ISNUMBER(AW14)=TRUE,AV33/((1+AW30)*(1+AW9))-AW14-AW13,AV12/((1+AW30)*(1+AW9))-AW32-AW13),"not an output")</f>
        <v>-0.35969199423212539</v>
      </c>
      <c r="AX33" s="105">
        <f>IF(VLOOKUP(InputDataA_GeneralAssumptions!$D$72,DataSummary!$A$148:$B$150,2,FALSE)=1,IF(ISNUMBER(AX14)=TRUE,AW33/((1+AX30)*(1+AX9))-AX14-AX13,AW12/((1+AX30)*(1+AX9))-AX32-AX13),"not an output")</f>
        <v>-0.37962624850266907</v>
      </c>
      <c r="AY33" s="105">
        <f>IF(VLOOKUP(InputDataA_GeneralAssumptions!$D$72,DataSummary!$A$148:$B$150,2,FALSE)=1,IF(ISNUMBER(AY14)=TRUE,AX33/((1+AY30)*(1+AY9))-AY14-AY13,AX12/((1+AY30)*(1+AY9))-AY32-AY13),"not an output")</f>
        <v>-0.39957639002580603</v>
      </c>
      <c r="AZ33" s="105">
        <f>IF(VLOOKUP(InputDataA_GeneralAssumptions!$D$72,DataSummary!$A$148:$B$150,2,FALSE)=1,IF(ISNUMBER(AZ14)=TRUE,AY33/((1+AZ30)*(1+AZ9))-AZ14-AZ13,AY12/((1+AZ30)*(1+AZ9))-AZ32-AZ13),"not an output")</f>
        <v>-0.41958754842079576</v>
      </c>
      <c r="BA33" s="105">
        <f>IF(VLOOKUP(InputDataA_GeneralAssumptions!$D$72,DataSummary!$A$148:$B$150,2,FALSE)=1,IF(ISNUMBER(BA14)=TRUE,AZ33/((1+BA30)*(1+BA9))-BA14-BA13,AZ12/((1+BA30)*(1+BA9))-BA32-BA13),"not an output")</f>
        <v>-0.4396626460421505</v>
      </c>
      <c r="BB33" s="105">
        <f>IF(VLOOKUP(InputDataA_GeneralAssumptions!$D$72,DataSummary!$A$148:$B$150,2,FALSE)=1,IF(ISNUMBER(BB14)=TRUE,BA33/((1+BB30)*(1+BB9))-BB14-BB13,BA12/((1+BB30)*(1+BB9))-BB32-BB13),"not an output")</f>
        <v>-0.4597773861487412</v>
      </c>
      <c r="BC33" s="105">
        <f>IF(VLOOKUP(InputDataA_GeneralAssumptions!$D$72,DataSummary!$A$148:$B$150,2,FALSE)=1,IF(ISNUMBER(BC14)=TRUE,BB33/((1+BC30)*(1+BC9))-BC14-BC13,BB12/((1+BC30)*(1+BC9))-BC32-BC13),"not an output")</f>
        <v>-0.47993831118499419</v>
      </c>
      <c r="BD33" s="105">
        <f>IF(VLOOKUP(InputDataA_GeneralAssumptions!$D$72,DataSummary!$A$148:$B$150,2,FALSE)=1,IF(ISNUMBER(BD14)=TRUE,BC33/((1+BD30)*(1+BD9))-BD14-BD13,BC12/((1+BD30)*(1+BD9))-BD32-BD13),"not an output")</f>
        <v>-0.50018320734573973</v>
      </c>
      <c r="BE33" s="105">
        <f>IF(VLOOKUP(InputDataA_GeneralAssumptions!$D$72,DataSummary!$A$148:$B$150,2,FALSE)=1,IF(ISNUMBER(BE14)=TRUE,BD33/((1+BE30)*(1+BE9))-BE14-BE13,BD12/((1+BE30)*(1+BE9))-BE32-BE13),"not an output")</f>
        <v>-0.52054954715864143</v>
      </c>
      <c r="BF33" s="105">
        <f>IF(VLOOKUP(InputDataA_GeneralAssumptions!$D$72,DataSummary!$A$148:$B$150,2,FALSE)=1,IF(ISNUMBER(BF14)=TRUE,BE33/((1+BF30)*(1+BF9))-BF14-BF13,BE12/((1+BF30)*(1+BF9))-BF32-BF13),"not an output")</f>
        <v>-0.54103209876009695</v>
      </c>
      <c r="BG33" s="105">
        <f>IF(VLOOKUP(InputDataA_GeneralAssumptions!$D$72,DataSummary!$A$148:$B$150,2,FALSE)=1,IF(ISNUMBER(BG14)=TRUE,BF33/((1+BG30)*(1+BG9))-BG14-BG13,BF12/((1+BG30)*(1+BG9))-BG32-BG13),"not an output")</f>
        <v>-0.56162582186111532</v>
      </c>
      <c r="BH33" s="105">
        <f>IF(VLOOKUP(InputDataA_GeneralAssumptions!$D$72,DataSummary!$A$148:$B$150,2,FALSE)=1,IF(ISNUMBER(BH14)=TRUE,BG33/((1+BH30)*(1+BH9))-BH14-BH13,BG12/((1+BH30)*(1+BH9))-BH32-BH13),"not an output")</f>
        <v>-0.58232603271084227</v>
      </c>
      <c r="BI33" s="105">
        <f>IF(VLOOKUP(InputDataA_GeneralAssumptions!$D$72,DataSummary!$A$148:$B$150,2,FALSE)=1,IF(ISNUMBER(BI14)=TRUE,BH33/((1+BI30)*(1+BI9))-BI14-BI13,BH12/((1+BI30)*(1+BI9))-BI32-BI13),"not an output")</f>
        <v>-0.60312881616786218</v>
      </c>
      <c r="BJ33" s="105">
        <f>IF(VLOOKUP(InputDataA_GeneralAssumptions!$D$72,DataSummary!$A$148:$B$150,2,FALSE)=1,IF(ISNUMBER(BJ14)=TRUE,BI33/((1+BJ30)*(1+BJ9))-BJ14-BJ13,BI12/((1+BJ30)*(1+BJ9))-BJ32-BJ13),"not an output")</f>
        <v>-0.62402267963681124</v>
      </c>
      <c r="BK33" s="105">
        <f>IF(VLOOKUP(InputDataA_GeneralAssumptions!$D$72,DataSummary!$A$148:$B$150,2,FALSE)=1,IF(ISNUMBER(BK14)=TRUE,BJ33/((1+BK30)*(1+BK9))-BK14-BK13,BJ12/((1+BK30)*(1+BK9))-BK32-BK13),"not an output")</f>
        <v>-0.64493249252525975</v>
      </c>
      <c r="BL33" s="105">
        <f>IF(VLOOKUP(InputDataA_GeneralAssumptions!$D$72,DataSummary!$A$148:$B$150,2,FALSE)=1,IF(ISNUMBER(BL14)=TRUE,BK33/((1+BL30)*(1+BL9))-BL14-BL13,BK12/((1+BL30)*(1+BL9))-BL32-BL13),"not an output")</f>
        <v>-0.66573330421246413</v>
      </c>
      <c r="BM33" s="105">
        <f>IF(VLOOKUP(InputDataA_GeneralAssumptions!$D$72,DataSummary!$A$148:$B$150,2,FALSE)=1,IF(ISNUMBER(BM14)=TRUE,BL33/((1+BM30)*(1+BM9))-BM14-BM13,BL12/((1+BM30)*(1+BM9))-BM32-BM13),"not an output")</f>
        <v>-0.68626941740171055</v>
      </c>
      <c r="BN33" s="105">
        <f>IF(VLOOKUP(InputDataA_GeneralAssumptions!$D$72,DataSummary!$A$148:$B$150,2,FALSE)=1,IF(ISNUMBER(BN14)=TRUE,BM33/((1+BN30)*(1+BN9))-BN14-BN13,BM12/((1+BN30)*(1+BN9))-BN32-BN13),"not an output")</f>
        <v>-0.70657563625628805</v>
      </c>
      <c r="BO33" s="105">
        <f>IF(VLOOKUP(InputDataA_GeneralAssumptions!$D$72,DataSummary!$A$148:$B$150,2,FALSE)=1,IF(ISNUMBER(BO14)=TRUE,BN33/((1+BO30)*(1+BO9))-BO14-BO13,BN12/((1+BO30)*(1+BO9))-BO32-BO13),"not an output")</f>
        <v>-0.72671486502949523</v>
      </c>
      <c r="BP33" s="105">
        <f>IF(VLOOKUP(InputDataA_GeneralAssumptions!$D$72,DataSummary!$A$148:$B$150,2,FALSE)=1,IF(ISNUMBER(BP14)=TRUE,BO33/((1+BP30)*(1+BP9))-BP14-BP13,BO12/((1+BP30)*(1+BP9))-BP32-BP13),"not an output")</f>
        <v>-0.74670831325493281</v>
      </c>
      <c r="BQ33" s="105">
        <f>IF(VLOOKUP(InputDataA_GeneralAssumptions!$D$72,DataSummary!$A$148:$B$150,2,FALSE)=1,IF(ISNUMBER(BQ14)=TRUE,BP33/((1+BQ30)*(1+BQ9))-BQ14-BQ13,BP12/((1+BQ30)*(1+BQ9))-BQ32-BQ13),"not an output")</f>
        <v>-0.76670267112005164</v>
      </c>
      <c r="BR33" s="105">
        <f>IF(VLOOKUP(InputDataA_GeneralAssumptions!$D$72,DataSummary!$A$148:$B$150,2,FALSE)=1,IF(ISNUMBER(BR14)=TRUE,BQ33/((1+BR30)*(1+BR9))-BR14-BR13,BQ12/((1+BR30)*(1+BR9))-BR32-BR13),"not an output")</f>
        <v>-0.78672645364991567</v>
      </c>
      <c r="BS33" s="105">
        <f>IF(VLOOKUP(InputDataA_GeneralAssumptions!$D$72,DataSummary!$A$148:$B$150,2,FALSE)=1,IF(ISNUMBER(BS14)=TRUE,BR33/((1+BS30)*(1+BS9))-BS14-BS13,BR12/((1+BS30)*(1+BS9))-BS32-BS13),"not an output")</f>
        <v>-0.80679411438599036</v>
      </c>
      <c r="BT33" s="105">
        <f>IF(VLOOKUP(InputDataA_GeneralAssumptions!$D$72,DataSummary!$A$148:$B$150,2,FALSE)=1,IF(ISNUMBER(BT14)=TRUE,BS33/((1+BT30)*(1+BT9))-BT14-BT13,BS12/((1+BT30)*(1+BT9))-BT32-BT13),"not an output")</f>
        <v>-0.82694161742407124</v>
      </c>
      <c r="BU33" s="105">
        <f>IF(VLOOKUP(InputDataA_GeneralAssumptions!$D$72,DataSummary!$A$148:$B$150,2,FALSE)=1,IF(ISNUMBER(BU14)=TRUE,BT33/((1+BU30)*(1+BU9))-BU14-BU13,BT12/((1+BU30)*(1+BU9))-BU32-BU13),"not an output")</f>
        <v>-0.84716638609991246</v>
      </c>
      <c r="BV33" s="105">
        <f>IF(VLOOKUP(InputDataA_GeneralAssumptions!$D$72,DataSummary!$A$148:$B$150,2,FALSE)=1,IF(ISNUMBER(BV14)=TRUE,BU33/((1+BV30)*(1+BV9))-BV14-BV13,BU12/((1+BV30)*(1+BV9))-BV32-BV13),"not an output")</f>
        <v>-0.86745157451248134</v>
      </c>
      <c r="BW33" s="105">
        <f>IF(VLOOKUP(InputDataA_GeneralAssumptions!$D$72,DataSummary!$A$148:$B$150,2,FALSE)=1,IF(ISNUMBER(BW14)=TRUE,BV33/((1+BW30)*(1+BW9))-BW14-BW13,BV12/((1+BW30)*(1+BW9))-BW32-BW13),"not an output")</f>
        <v>-0.88781570915698549</v>
      </c>
      <c r="BX33" s="105">
        <f>IF(VLOOKUP(InputDataA_GeneralAssumptions!$D$72,DataSummary!$A$148:$B$150,2,FALSE)=1,IF(ISNUMBER(BX14)=TRUE,BW33/((1+BX30)*(1+BX9))-BX14-BX13,BW12/((1+BX30)*(1+BX9))-BX32-BX13),"not an output")</f>
        <v>-0.90825529341748379</v>
      </c>
      <c r="BY33" s="105">
        <f>IF(VLOOKUP(InputDataA_GeneralAssumptions!$D$72,DataSummary!$A$148:$B$150,2,FALSE)=1,IF(ISNUMBER(BY14)=TRUE,BX33/((1+BY30)*(1+BY9))-BY14-BY13,BX12/((1+BY30)*(1+BY9))-BY32-BY13),"not an output")</f>
        <v>-0.92879279028254047</v>
      </c>
      <c r="BZ33" s="105">
        <f>IF(VLOOKUP(InputDataA_GeneralAssumptions!$D$72,DataSummary!$A$148:$B$150,2,FALSE)=1,IF(ISNUMBER(BZ14)=TRUE,BY33/((1+BZ30)*(1+BZ9))-BZ14-BZ13,BY12/((1+BZ30)*(1+BZ9))-BZ32-BZ13),"not an output")</f>
        <v>-0.94943818583084116</v>
      </c>
      <c r="CA33" s="105">
        <f>IF(VLOOKUP(InputDataA_GeneralAssumptions!$D$72,DataSummary!$A$148:$B$150,2,FALSE)=1,IF(ISNUMBER(CA14)=TRUE,BZ33/((1+CA30)*(1+CA9))-CA14-CA13,BZ12/((1+CA30)*(1+CA9))-CA32-CA13),"not an output")</f>
        <v>-0.97019388363380998</v>
      </c>
      <c r="CB33" s="105">
        <f>IF(VLOOKUP(InputDataA_GeneralAssumptions!$D$72,DataSummary!$A$148:$B$150,2,FALSE)=1,IF(ISNUMBER(CB14)=TRUE,CA33/((1+CB30)*(1+CB9))-CB14-CB13,CA12/((1+CB30)*(1+CB9))-CB32-CB13),"not an output")</f>
        <v>-0.99108266950711799</v>
      </c>
      <c r="CC33" s="105">
        <f>IF(VLOOKUP(InputDataA_GeneralAssumptions!$D$72,DataSummary!$A$148:$B$150,2,FALSE)=1,IF(ISNUMBER(CC14)=TRUE,CB33/((1+CC30)*(1+CC9))-CC14-CC13,CB12/((1+CC30)*(1+CC9))-CC32-CC13),"not an output")</f>
        <v>-1.0120963779029908</v>
      </c>
      <c r="CD33" s="105">
        <f>IF(VLOOKUP(InputDataA_GeneralAssumptions!$D$72,DataSummary!$A$148:$B$150,2,FALSE)=1,IF(ISNUMBER(CD14)=TRUE,CC33/((1+CD30)*(1+CD9))-CD14-CD13,CC12/((1+CD30)*(1+CD9))-CD32-CD13),"not an output")</f>
        <v>-1.033243864731058</v>
      </c>
      <c r="CE33" s="105" t="e">
        <f>IF(VLOOKUP(InputDataA_GeneralAssumptions!$D$72,DataSummary!$A$148:$B$150,2,FALSE)=1,IF(ISNUMBER(CE14)=TRUE,CD33/((1+CE30)*(1+CE9))-CE14-CE13,CD12/((1+CE30)*(1+CE9))-CE32-CE13),"not an output")</f>
        <v>#VALUE!</v>
      </c>
    </row>
    <row r="34" spans="1:83">
      <c r="A34"/>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row>
    <row r="35" spans="1:83">
      <c r="C35" s="48" t="s">
        <v>491</v>
      </c>
      <c r="D35" s="14"/>
      <c r="E35" s="301"/>
      <c r="F35" s="301">
        <f>F30-F46</f>
        <v>-7.3692988876584986E-5</v>
      </c>
      <c r="G35" s="301">
        <f t="shared" ref="G35:S35" si="340">G30-G46</f>
        <v>-5.4723345320761146E-5</v>
      </c>
      <c r="H35" s="301">
        <f t="shared" si="340"/>
        <v>-5.3032867866921289E-5</v>
      </c>
      <c r="I35" s="301">
        <f t="shared" si="340"/>
        <v>-5.174719806592086E-5</v>
      </c>
      <c r="J35" s="301">
        <f t="shared" si="340"/>
        <v>-5.0608091671542482E-5</v>
      </c>
      <c r="K35" s="301">
        <f t="shared" si="340"/>
        <v>-4.9458104561805015E-5</v>
      </c>
      <c r="L35" s="301">
        <f t="shared" si="340"/>
        <v>-4.8442345198540862E-5</v>
      </c>
      <c r="M35" s="301">
        <f t="shared" si="340"/>
        <v>-4.7979670013621051E-5</v>
      </c>
      <c r="N35" s="301">
        <f t="shared" si="340"/>
        <v>-4.8301723696977938E-5</v>
      </c>
      <c r="O35" s="301">
        <f t="shared" si="340"/>
        <v>-4.9613244269630999E-5</v>
      </c>
      <c r="P35" s="301">
        <f t="shared" si="340"/>
        <v>-5.1079479399427155E-5</v>
      </c>
      <c r="Q35" s="301">
        <f t="shared" si="340"/>
        <v>-5.2480714252640254E-5</v>
      </c>
      <c r="R35" s="301">
        <f t="shared" si="340"/>
        <v>-5.393861857788413E-5</v>
      </c>
      <c r="S35" s="301">
        <f t="shared" si="340"/>
        <v>-5.4540837760483872E-5</v>
      </c>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row>
    <row r="36" spans="1:83">
      <c r="C36" s="44" t="s">
        <v>510</v>
      </c>
      <c r="D36" s="46"/>
      <c r="E36" s="296"/>
      <c r="F36" s="296">
        <f t="shared" ref="F36:AK36" si="341">F45/(F21+F16)</f>
        <v>9.8709237390229854E-2</v>
      </c>
      <c r="G36" s="296">
        <f t="shared" si="341"/>
        <v>7.1876487828412036E-2</v>
      </c>
      <c r="H36" s="296">
        <f t="shared" si="341"/>
        <v>7.212610677093359E-2</v>
      </c>
      <c r="I36" s="296">
        <f t="shared" si="341"/>
        <v>7.1773009606561508E-2</v>
      </c>
      <c r="J36" s="296">
        <f t="shared" si="341"/>
        <v>7.1351260159820656E-2</v>
      </c>
      <c r="K36" s="296">
        <f t="shared" si="341"/>
        <v>7.1182690781142754E-2</v>
      </c>
      <c r="L36" s="296">
        <f t="shared" si="341"/>
        <v>7.0945480609530001E-2</v>
      </c>
      <c r="M36" s="296">
        <f t="shared" si="341"/>
        <v>6.9661247511836374E-2</v>
      </c>
      <c r="N36" s="296">
        <f t="shared" si="341"/>
        <v>6.7133160943039061E-2</v>
      </c>
      <c r="O36" s="296">
        <f t="shared" si="341"/>
        <v>6.3298443992595238E-2</v>
      </c>
      <c r="P36" s="296">
        <f t="shared" si="341"/>
        <v>5.9575198708883177E-2</v>
      </c>
      <c r="Q36" s="296">
        <f t="shared" si="341"/>
        <v>5.6175507559939677E-2</v>
      </c>
      <c r="R36" s="296">
        <f t="shared" si="341"/>
        <v>5.2849371465537982E-2</v>
      </c>
      <c r="S36" s="296">
        <f t="shared" si="341"/>
        <v>5.0646589109211819E-2</v>
      </c>
      <c r="T36" s="296">
        <f t="shared" si="341"/>
        <v>4.8502942124147685E-2</v>
      </c>
      <c r="U36" s="296">
        <f t="shared" si="341"/>
        <v>4.6180567820646577E-2</v>
      </c>
      <c r="V36" s="296">
        <f t="shared" si="341"/>
        <v>4.4142197174908041E-2</v>
      </c>
      <c r="W36" s="296">
        <f t="shared" si="341"/>
        <v>4.2305317697419999E-2</v>
      </c>
      <c r="X36" s="296">
        <f t="shared" si="341"/>
        <v>4.0558244068159256E-2</v>
      </c>
      <c r="Y36" s="296">
        <f t="shared" si="341"/>
        <v>3.9071059525578621E-2</v>
      </c>
      <c r="Z36" s="296">
        <f t="shared" si="341"/>
        <v>3.7897541546484351E-2</v>
      </c>
      <c r="AA36" s="296">
        <f t="shared" si="341"/>
        <v>3.7109571049477041E-2</v>
      </c>
      <c r="AB36" s="296">
        <f t="shared" si="341"/>
        <v>3.6518673575694813E-2</v>
      </c>
      <c r="AC36" s="296">
        <f t="shared" si="341"/>
        <v>3.6140608968138886E-2</v>
      </c>
      <c r="AD36" s="296">
        <f t="shared" si="341"/>
        <v>3.5807818114230838E-2</v>
      </c>
      <c r="AE36" s="296">
        <f t="shared" si="341"/>
        <v>3.5270414975352896E-2</v>
      </c>
      <c r="AF36" s="296">
        <f t="shared" si="341"/>
        <v>3.4535772750837329E-2</v>
      </c>
      <c r="AG36" s="296">
        <f t="shared" si="341"/>
        <v>3.3582247517206114E-2</v>
      </c>
      <c r="AH36" s="296">
        <f t="shared" si="341"/>
        <v>3.253678253015415E-2</v>
      </c>
      <c r="AI36" s="296">
        <f t="shared" si="341"/>
        <v>3.129236383346122E-2</v>
      </c>
      <c r="AJ36" s="296">
        <f t="shared" si="341"/>
        <v>2.9862977728936833E-2</v>
      </c>
      <c r="AK36" s="296">
        <f t="shared" si="341"/>
        <v>2.8117872933642936E-2</v>
      </c>
      <c r="AL36" s="296">
        <f t="shared" ref="AL36:BS36" si="342">AL45/(AL21+AL16)</f>
        <v>2.6356424764369217E-2</v>
      </c>
      <c r="AM36" s="296">
        <f t="shared" si="342"/>
        <v>2.4842407260223527E-2</v>
      </c>
      <c r="AN36" s="296">
        <f t="shared" si="342"/>
        <v>2.337639133173823E-2</v>
      </c>
      <c r="AO36" s="296">
        <f t="shared" si="342"/>
        <v>2.1935338175088342E-2</v>
      </c>
      <c r="AP36" s="296">
        <f t="shared" si="342"/>
        <v>2.0936092818537672E-2</v>
      </c>
      <c r="AQ36" s="296">
        <f t="shared" si="342"/>
        <v>2.0615322613509193E-2</v>
      </c>
      <c r="AR36" s="296">
        <f t="shared" si="342"/>
        <v>2.0498023556170718E-2</v>
      </c>
      <c r="AS36" s="296">
        <f t="shared" si="342"/>
        <v>1.9884763754275035E-2</v>
      </c>
      <c r="AT36" s="296">
        <f t="shared" si="342"/>
        <v>1.84657946189597E-2</v>
      </c>
      <c r="AU36" s="296">
        <f t="shared" si="342"/>
        <v>1.7265204850835301E-2</v>
      </c>
      <c r="AV36" s="296">
        <f t="shared" si="342"/>
        <v>1.6660032406857227E-2</v>
      </c>
      <c r="AW36" s="296">
        <f t="shared" si="342"/>
        <v>1.5946861548437299E-2</v>
      </c>
      <c r="AX36" s="296">
        <f t="shared" si="342"/>
        <v>1.504193903995129E-2</v>
      </c>
      <c r="AY36" s="296">
        <f t="shared" si="342"/>
        <v>1.398723023830427E-2</v>
      </c>
      <c r="AZ36" s="296">
        <f t="shared" si="342"/>
        <v>1.2327940601623691E-2</v>
      </c>
      <c r="BA36" s="296">
        <f t="shared" si="342"/>
        <v>1.0781909310838661E-2</v>
      </c>
      <c r="BB36" s="296">
        <f t="shared" si="342"/>
        <v>9.7227843497448996E-3</v>
      </c>
      <c r="BC36" s="296">
        <f t="shared" si="342"/>
        <v>8.6664233445434505E-3</v>
      </c>
      <c r="BD36" s="296">
        <f t="shared" si="342"/>
        <v>7.2043583707688715E-3</v>
      </c>
      <c r="BE36" s="296">
        <f t="shared" si="342"/>
        <v>5.3901587053322847E-3</v>
      </c>
      <c r="BF36" s="296">
        <f t="shared" si="342"/>
        <v>3.7801352201554689E-3</v>
      </c>
      <c r="BG36" s="296">
        <f t="shared" si="342"/>
        <v>2.3499333899898631E-3</v>
      </c>
      <c r="BH36" s="296">
        <f t="shared" si="342"/>
        <v>1.0766542091681282E-3</v>
      </c>
      <c r="BI36" s="296">
        <f t="shared" si="342"/>
        <v>-6.3997575140440472E-5</v>
      </c>
      <c r="BJ36" s="296">
        <f t="shared" si="342"/>
        <v>-1.0065788333914307E-3</v>
      </c>
      <c r="BK36" s="296">
        <f t="shared" si="342"/>
        <v>-1.1327612644211561E-3</v>
      </c>
      <c r="BL36" s="296">
        <f t="shared" si="342"/>
        <v>-3.8654394853821575E-5</v>
      </c>
      <c r="BM36" s="296">
        <f t="shared" si="342"/>
        <v>2.451493814657384E-3</v>
      </c>
      <c r="BN36" s="296">
        <f t="shared" si="342"/>
        <v>4.4765877126937146E-3</v>
      </c>
      <c r="BO36" s="296">
        <f t="shared" si="342"/>
        <v>5.8291147679163085E-3</v>
      </c>
      <c r="BP36" s="296">
        <f t="shared" si="342"/>
        <v>6.9252085321511603E-3</v>
      </c>
      <c r="BQ36" s="296">
        <f t="shared" si="342"/>
        <v>6.7319440565002829E-3</v>
      </c>
      <c r="BR36" s="296">
        <f t="shared" si="342"/>
        <v>6.3155589619316808E-3</v>
      </c>
      <c r="BS36" s="296">
        <f t="shared" si="342"/>
        <v>5.8049933657461101E-3</v>
      </c>
      <c r="BT36" s="296">
        <f t="shared" ref="BT36:CE36" si="343">BT45/(BT21+BT16)</f>
        <v>5.0401636263183048E-3</v>
      </c>
      <c r="BU36" s="296">
        <f t="shared" si="343"/>
        <v>4.3317393666454599E-3</v>
      </c>
      <c r="BV36" s="296">
        <f t="shared" si="343"/>
        <v>3.7814061266437937E-3</v>
      </c>
      <c r="BW36" s="296">
        <f t="shared" si="343"/>
        <v>3.1228214400478836E-3</v>
      </c>
      <c r="BX36" s="296">
        <f t="shared" si="343"/>
        <v>2.5189062508228464E-3</v>
      </c>
      <c r="BY36" s="296">
        <f t="shared" si="343"/>
        <v>1.7871705974307282E-3</v>
      </c>
      <c r="BZ36" s="296">
        <f t="shared" si="343"/>
        <v>1.0203891190447363E-3</v>
      </c>
      <c r="CA36" s="296">
        <f t="shared" si="343"/>
        <v>2.7108490916823603E-4</v>
      </c>
      <c r="CB36" s="296">
        <f t="shared" si="343"/>
        <v>-5.9304347721660187E-4</v>
      </c>
      <c r="CC36" s="296">
        <f t="shared" si="343"/>
        <v>-1.369026419033537E-3</v>
      </c>
      <c r="CD36" s="296">
        <f t="shared" si="343"/>
        <v>-2.1672482474180432E-3</v>
      </c>
      <c r="CE36" s="296" t="e">
        <f t="shared" si="343"/>
        <v>#VALUE!</v>
      </c>
    </row>
    <row r="37" spans="1:83">
      <c r="C37" s="45" t="s">
        <v>543</v>
      </c>
      <c r="D37" s="74"/>
      <c r="E37" s="105"/>
      <c r="F37" s="105">
        <f t="shared" ref="F37:AL37" si="344">1/F36</f>
        <v>10.130764115284098</v>
      </c>
      <c r="G37" s="105">
        <f t="shared" si="344"/>
        <v>13.912755481142337</v>
      </c>
      <c r="H37" s="105">
        <f t="shared" si="344"/>
        <v>13.864605269433374</v>
      </c>
      <c r="I37" s="105">
        <f t="shared" si="344"/>
        <v>13.932814096576211</v>
      </c>
      <c r="J37" s="105">
        <f t="shared" si="344"/>
        <v>14.015169427422675</v>
      </c>
      <c r="K37" s="105">
        <f t="shared" si="344"/>
        <v>14.048359074744521</v>
      </c>
      <c r="L37" s="105">
        <f t="shared" si="344"/>
        <v>14.095330546899861</v>
      </c>
      <c r="M37" s="105">
        <f t="shared" si="344"/>
        <v>14.35518363104374</v>
      </c>
      <c r="N37" s="105">
        <f t="shared" si="344"/>
        <v>14.895768141298708</v>
      </c>
      <c r="O37" s="105">
        <f t="shared" si="344"/>
        <v>15.798176652130371</v>
      </c>
      <c r="P37" s="105">
        <f t="shared" si="344"/>
        <v>16.785508427534484</v>
      </c>
      <c r="Q37" s="105">
        <f t="shared" si="344"/>
        <v>17.801352287435812</v>
      </c>
      <c r="R37" s="105">
        <f t="shared" si="344"/>
        <v>18.921700907116371</v>
      </c>
      <c r="S37" s="105">
        <f t="shared" si="344"/>
        <v>19.744666276412989</v>
      </c>
      <c r="T37" s="105">
        <f t="shared" si="344"/>
        <v>20.617306006724483</v>
      </c>
      <c r="U37" s="105">
        <f t="shared" si="344"/>
        <v>21.654129587226866</v>
      </c>
      <c r="V37" s="105">
        <f t="shared" si="344"/>
        <v>22.65406037759341</v>
      </c>
      <c r="W37" s="105">
        <f t="shared" si="344"/>
        <v>23.637690352600409</v>
      </c>
      <c r="X37" s="105">
        <f t="shared" si="344"/>
        <v>24.655899755410324</v>
      </c>
      <c r="Y37" s="105">
        <f t="shared" si="344"/>
        <v>25.594391658238262</v>
      </c>
      <c r="Z37" s="105">
        <f t="shared" si="344"/>
        <v>26.386935911750911</v>
      </c>
      <c r="AA37" s="105">
        <f t="shared" si="344"/>
        <v>26.94722605838615</v>
      </c>
      <c r="AB37" s="105">
        <f t="shared" si="344"/>
        <v>27.383250871016166</v>
      </c>
      <c r="AC37" s="105">
        <f t="shared" si="344"/>
        <v>27.669705313532145</v>
      </c>
      <c r="AD37" s="105">
        <f t="shared" si="344"/>
        <v>27.926862139711812</v>
      </c>
      <c r="AE37" s="105">
        <f t="shared" si="344"/>
        <v>28.352374098768159</v>
      </c>
      <c r="AF37" s="105">
        <f t="shared" si="344"/>
        <v>28.955483556561067</v>
      </c>
      <c r="AG37" s="105">
        <f t="shared" si="344"/>
        <v>29.777637708364889</v>
      </c>
      <c r="AH37" s="105">
        <f t="shared" si="344"/>
        <v>30.73444643990932</v>
      </c>
      <c r="AI37" s="105">
        <f t="shared" si="344"/>
        <v>31.956678163465892</v>
      </c>
      <c r="AJ37" s="105">
        <f t="shared" si="344"/>
        <v>33.486278865989078</v>
      </c>
      <c r="AK37" s="105">
        <f t="shared" si="344"/>
        <v>35.56456785902548</v>
      </c>
      <c r="AL37" s="105">
        <f t="shared" si="344"/>
        <v>37.941413106677587</v>
      </c>
      <c r="AM37" s="105">
        <f t="shared" ref="AM37:BS37" si="345">1/AM36</f>
        <v>40.253747936946198</v>
      </c>
      <c r="AN37" s="105">
        <f t="shared" si="345"/>
        <v>42.778202409808891</v>
      </c>
      <c r="AO37" s="105">
        <f t="shared" si="345"/>
        <v>45.588538094009699</v>
      </c>
      <c r="AP37" s="105">
        <f t="shared" si="345"/>
        <v>47.764404211781063</v>
      </c>
      <c r="AQ37" s="105">
        <f t="shared" si="345"/>
        <v>48.507608575802806</v>
      </c>
      <c r="AR37" s="105">
        <f t="shared" si="345"/>
        <v>48.785191277573702</v>
      </c>
      <c r="AS37" s="105">
        <f t="shared" si="345"/>
        <v>50.28976015795056</v>
      </c>
      <c r="AT37" s="105">
        <f t="shared" si="345"/>
        <v>54.154181860836516</v>
      </c>
      <c r="AU37" s="105">
        <f t="shared" si="345"/>
        <v>57.919961485520368</v>
      </c>
      <c r="AV37" s="105">
        <f t="shared" si="345"/>
        <v>60.023892845994858</v>
      </c>
      <c r="AW37" s="105">
        <f t="shared" si="345"/>
        <v>62.708263752248747</v>
      </c>
      <c r="AX37" s="105">
        <f t="shared" si="345"/>
        <v>66.480790631048748</v>
      </c>
      <c r="AY37" s="105">
        <f t="shared" si="345"/>
        <v>71.493782754893303</v>
      </c>
      <c r="AZ37" s="105">
        <f t="shared" si="345"/>
        <v>81.116549171910492</v>
      </c>
      <c r="BA37" s="105">
        <f t="shared" si="345"/>
        <v>92.74795132943072</v>
      </c>
      <c r="BB37" s="105">
        <f t="shared" si="345"/>
        <v>102.85119612122605</v>
      </c>
      <c r="BC37" s="105">
        <f t="shared" si="345"/>
        <v>115.38785497129211</v>
      </c>
      <c r="BD37" s="105">
        <f t="shared" si="345"/>
        <v>138.80486624005587</v>
      </c>
      <c r="BE37" s="105">
        <f t="shared" si="345"/>
        <v>185.52329433468017</v>
      </c>
      <c r="BF37" s="105">
        <f t="shared" si="345"/>
        <v>264.54080125707043</v>
      </c>
      <c r="BG37" s="105">
        <f t="shared" si="345"/>
        <v>425.54397680366321</v>
      </c>
      <c r="BH37" s="105">
        <f t="shared" si="345"/>
        <v>928.803316315129</v>
      </c>
      <c r="BI37" s="105">
        <f t="shared" si="345"/>
        <v>-15625.592029159456</v>
      </c>
      <c r="BJ37" s="105">
        <f t="shared" si="345"/>
        <v>-993.46416477955847</v>
      </c>
      <c r="BK37" s="105">
        <f t="shared" si="345"/>
        <v>-882.79854847526281</v>
      </c>
      <c r="BL37" s="105">
        <f t="shared" si="345"/>
        <v>-25870.279531775799</v>
      </c>
      <c r="BM37" s="105">
        <f t="shared" si="345"/>
        <v>407.91455153630812</v>
      </c>
      <c r="BN37" s="105">
        <f t="shared" si="345"/>
        <v>223.38443121854215</v>
      </c>
      <c r="BO37" s="105">
        <f t="shared" si="345"/>
        <v>171.55263531677946</v>
      </c>
      <c r="BP37" s="105">
        <f t="shared" si="345"/>
        <v>144.39998382104639</v>
      </c>
      <c r="BQ37" s="105">
        <f t="shared" si="345"/>
        <v>148.54550061722693</v>
      </c>
      <c r="BR37" s="105">
        <f t="shared" si="345"/>
        <v>158.3391123458278</v>
      </c>
      <c r="BS37" s="105">
        <f t="shared" si="345"/>
        <v>172.2654854182544</v>
      </c>
      <c r="BT37" s="105">
        <f t="shared" ref="BT37:CE37" si="346">1/BT36</f>
        <v>198.40625704655375</v>
      </c>
      <c r="BU37" s="105">
        <f t="shared" si="346"/>
        <v>230.85414780492889</v>
      </c>
      <c r="BV37" s="105">
        <f t="shared" si="346"/>
        <v>264.45189078052164</v>
      </c>
      <c r="BW37" s="105">
        <f t="shared" si="346"/>
        <v>320.22324016856584</v>
      </c>
      <c r="BX37" s="105">
        <f t="shared" si="346"/>
        <v>396.99770472733229</v>
      </c>
      <c r="BY37" s="105">
        <f t="shared" si="346"/>
        <v>559.54367279632947</v>
      </c>
      <c r="BZ37" s="105">
        <f t="shared" si="346"/>
        <v>980.01829041079532</v>
      </c>
      <c r="CA37" s="105">
        <f t="shared" si="346"/>
        <v>3688.8811076510251</v>
      </c>
      <c r="CB37" s="105">
        <f t="shared" si="346"/>
        <v>-1686.2170117668493</v>
      </c>
      <c r="CC37" s="105">
        <f t="shared" si="346"/>
        <v>-730.44609373276307</v>
      </c>
      <c r="CD37" s="105">
        <f t="shared" si="346"/>
        <v>-461.41460775956449</v>
      </c>
      <c r="CE37" s="105" t="e">
        <f t="shared" si="346"/>
        <v>#VALUE!</v>
      </c>
    </row>
    <row r="38" spans="1:83">
      <c r="C38" s="18" t="s">
        <v>779</v>
      </c>
      <c r="D38" s="276" t="s">
        <v>783</v>
      </c>
      <c r="E38" s="105">
        <f>$B$1/E24</f>
        <v>0.12786917851968013</v>
      </c>
      <c r="F38" s="105">
        <f t="shared" ref="F38:AL38" si="347">$B$1/F24</f>
        <v>0.12635379641417518</v>
      </c>
      <c r="G38" s="105">
        <f t="shared" si="347"/>
        <v>0.12439806340380291</v>
      </c>
      <c r="H38" s="105">
        <f t="shared" si="347"/>
        <v>0.12256493583103974</v>
      </c>
      <c r="I38" s="105">
        <f t="shared" si="347"/>
        <v>0.12083300174777563</v>
      </c>
      <c r="J38" s="105">
        <f t="shared" si="347"/>
        <v>0.11919306645757556</v>
      </c>
      <c r="K38" s="105">
        <f t="shared" si="347"/>
        <v>0.11764282661672321</v>
      </c>
      <c r="L38" s="105">
        <f t="shared" si="347"/>
        <v>0.11617431429455621</v>
      </c>
      <c r="M38" s="105">
        <f t="shared" si="347"/>
        <v>0.11476257005151845</v>
      </c>
      <c r="N38" s="105">
        <f t="shared" si="347"/>
        <v>0.11338133311425876</v>
      </c>
      <c r="O38" s="105">
        <f t="shared" si="347"/>
        <v>0.11200551748915073</v>
      </c>
      <c r="P38" s="105">
        <f t="shared" si="347"/>
        <v>0.11063705081310794</v>
      </c>
      <c r="Q38" s="105">
        <f t="shared" si="347"/>
        <v>0.10928136846317332</v>
      </c>
      <c r="R38" s="105">
        <f t="shared" si="347"/>
        <v>0.10793915806086686</v>
      </c>
      <c r="S38" s="105">
        <f t="shared" si="347"/>
        <v>0.10662878937179725</v>
      </c>
      <c r="T38" s="105">
        <f t="shared" si="347"/>
        <v>0.10534926792691215</v>
      </c>
      <c r="U38" s="105">
        <f t="shared" si="347"/>
        <v>0.10409574218395062</v>
      </c>
      <c r="V38" s="105">
        <f t="shared" si="347"/>
        <v>0.10287130895249089</v>
      </c>
      <c r="W38" s="105">
        <f t="shared" si="347"/>
        <v>0.10167746439292345</v>
      </c>
      <c r="X38" s="105">
        <f t="shared" si="347"/>
        <v>0.10051378814413127</v>
      </c>
      <c r="Y38" s="105">
        <f t="shared" si="347"/>
        <v>9.9382568028434773E-2</v>
      </c>
      <c r="Z38" s="105">
        <f t="shared" si="347"/>
        <v>9.828673917567872E-2</v>
      </c>
      <c r="AA38" s="105">
        <f t="shared" si="347"/>
        <v>9.7230108602613885E-2</v>
      </c>
      <c r="AB38" s="105">
        <f t="shared" si="347"/>
        <v>9.6213303848171797E-2</v>
      </c>
      <c r="AC38" s="105">
        <f t="shared" si="347"/>
        <v>9.5237144059238152E-2</v>
      </c>
      <c r="AD38" s="105">
        <f t="shared" si="347"/>
        <v>9.4299880649914958E-2</v>
      </c>
      <c r="AE38" s="105">
        <f t="shared" si="347"/>
        <v>9.3396190274641855E-2</v>
      </c>
      <c r="AF38" s="105">
        <f t="shared" si="347"/>
        <v>9.252124443110285E-2</v>
      </c>
      <c r="AG38" s="105">
        <f t="shared" si="347"/>
        <v>9.1670241175723213E-2</v>
      </c>
      <c r="AH38" s="105">
        <f t="shared" si="347"/>
        <v>9.0840544669452086E-2</v>
      </c>
      <c r="AI38" s="105">
        <f t="shared" si="347"/>
        <v>9.0028165692065384E-2</v>
      </c>
      <c r="AJ38" s="105">
        <f t="shared" si="347"/>
        <v>8.9229581289808513E-2</v>
      </c>
      <c r="AK38" s="105">
        <f t="shared" si="347"/>
        <v>8.8439662386794751E-2</v>
      </c>
      <c r="AL38" s="105">
        <f t="shared" si="347"/>
        <v>8.7657795866082647E-2</v>
      </c>
      <c r="AM38" s="105">
        <f t="shared" ref="AM38:BS38" si="348">$B$1/AM24</f>
        <v>8.6887055361966767E-2</v>
      </c>
      <c r="AN38" s="105">
        <f t="shared" si="348"/>
        <v>8.6127574145277511E-2</v>
      </c>
      <c r="AO38" s="105">
        <f t="shared" si="348"/>
        <v>8.5379160650409125E-2</v>
      </c>
      <c r="AP38" s="105">
        <f t="shared" si="348"/>
        <v>8.4647253082803853E-2</v>
      </c>
      <c r="AQ38" s="105">
        <f t="shared" si="348"/>
        <v>8.3940099977760044E-2</v>
      </c>
      <c r="AR38" s="105">
        <f t="shared" si="348"/>
        <v>8.3259124584800157E-2</v>
      </c>
      <c r="AS38" s="105">
        <f t="shared" si="348"/>
        <v>8.2596462059548459E-2</v>
      </c>
      <c r="AT38" s="105">
        <f t="shared" si="348"/>
        <v>8.194069025147234E-2</v>
      </c>
      <c r="AU38" s="105">
        <f t="shared" si="348"/>
        <v>8.1294350884349553E-2</v>
      </c>
      <c r="AV38" s="105">
        <f t="shared" si="348"/>
        <v>8.0664677230580295E-2</v>
      </c>
      <c r="AW38" s="105">
        <f t="shared" si="348"/>
        <v>8.0049490787720945E-2</v>
      </c>
      <c r="AX38" s="105">
        <f t="shared" si="348"/>
        <v>7.9445681147009589E-2</v>
      </c>
      <c r="AY38" s="105">
        <f t="shared" si="348"/>
        <v>7.8850847263049501E-2</v>
      </c>
      <c r="AZ38" s="105">
        <f t="shared" si="348"/>
        <v>7.8257050044413676E-2</v>
      </c>
      <c r="BA38" s="105">
        <f t="shared" si="348"/>
        <v>7.7665705096751358E-2</v>
      </c>
      <c r="BB38" s="105">
        <f t="shared" si="348"/>
        <v>7.7082742038565674E-2</v>
      </c>
      <c r="BC38" s="105">
        <f t="shared" si="348"/>
        <v>7.6507835851248318E-2</v>
      </c>
      <c r="BD38" s="105">
        <f t="shared" si="348"/>
        <v>7.5935727564209896E-2</v>
      </c>
      <c r="BE38" s="105">
        <f t="shared" si="348"/>
        <v>7.5362102211655652E-2</v>
      </c>
      <c r="BF38" s="105">
        <f t="shared" si="348"/>
        <v>7.4789537312750107E-2</v>
      </c>
      <c r="BG38" s="105">
        <f t="shared" si="348"/>
        <v>7.4220176005676125E-2</v>
      </c>
      <c r="BH38" s="105">
        <f t="shared" si="348"/>
        <v>7.3655769923496456E-2</v>
      </c>
      <c r="BI38" s="105">
        <f t="shared" si="348"/>
        <v>7.3097686680753921E-2</v>
      </c>
      <c r="BJ38" s="105">
        <f t="shared" si="348"/>
        <v>7.2547974280082902E-2</v>
      </c>
      <c r="BK38" s="105">
        <f t="shared" si="348"/>
        <v>7.2015681757442732E-2</v>
      </c>
      <c r="BL38" s="105">
        <f t="shared" si="348"/>
        <v>7.1513971019591699E-2</v>
      </c>
      <c r="BM38" s="105">
        <f t="shared" si="348"/>
        <v>7.1057293970517701E-2</v>
      </c>
      <c r="BN38" s="105">
        <f t="shared" si="348"/>
        <v>7.0638390375822646E-2</v>
      </c>
      <c r="BO38" s="105">
        <f t="shared" si="348"/>
        <v>7.0248087486127847E-2</v>
      </c>
      <c r="BP38" s="105">
        <f t="shared" si="348"/>
        <v>6.9882330468260562E-2</v>
      </c>
      <c r="BQ38" s="105">
        <f t="shared" si="348"/>
        <v>6.9525810229644477E-2</v>
      </c>
      <c r="BR38" s="105">
        <f t="shared" si="348"/>
        <v>6.9175703542005057E-2</v>
      </c>
      <c r="BS38" s="105">
        <f t="shared" si="348"/>
        <v>6.8830733026109051E-2</v>
      </c>
      <c r="BT38" s="105">
        <f t="shared" ref="BT38:CE38" si="349">$B$1/BT24</f>
        <v>6.8487928182340549E-2</v>
      </c>
      <c r="BU38" s="105">
        <f t="shared" si="349"/>
        <v>6.8147832721226986E-2</v>
      </c>
      <c r="BV38" s="105">
        <f t="shared" si="349"/>
        <v>6.781206713319074E-2</v>
      </c>
      <c r="BW38" s="105">
        <f t="shared" si="349"/>
        <v>6.7479308780974939E-2</v>
      </c>
      <c r="BX38" s="105">
        <f t="shared" si="349"/>
        <v>6.7150041008434386E-2</v>
      </c>
      <c r="BY38" s="105">
        <f t="shared" si="349"/>
        <v>6.682277738668746E-2</v>
      </c>
      <c r="BZ38" s="105">
        <f t="shared" si="349"/>
        <v>6.6497082260073309E-2</v>
      </c>
      <c r="CA38" s="105">
        <f t="shared" si="349"/>
        <v>6.6173094316590617E-2</v>
      </c>
      <c r="CB38" s="105">
        <f t="shared" si="349"/>
        <v>6.5849553679142997E-2</v>
      </c>
      <c r="CC38" s="105">
        <f t="shared" si="349"/>
        <v>6.552738127205375E-2</v>
      </c>
      <c r="CD38" s="105">
        <f t="shared" si="349"/>
        <v>6.5206307313055642E-2</v>
      </c>
      <c r="CE38" s="105" t="e">
        <f t="shared" si="349"/>
        <v>#VALUE!</v>
      </c>
    </row>
    <row r="39" spans="1:83">
      <c r="C39" s="18" t="s">
        <v>780</v>
      </c>
      <c r="D39" s="276" t="s">
        <v>784</v>
      </c>
      <c r="E39" s="105">
        <f>(1-$D$2-$D$4*$B$1)/E31</f>
        <v>0.13263142615532639</v>
      </c>
      <c r="F39" s="105">
        <f t="shared" ref="F39:AL39" si="350">(1-$D$2-$D$4*$B$1)/F31</f>
        <v>0.13240401698751778</v>
      </c>
      <c r="G39" s="105">
        <f t="shared" si="350"/>
        <v>0.13319597868791644</v>
      </c>
      <c r="H39" s="105">
        <f t="shared" si="350"/>
        <v>0.13396172013656105</v>
      </c>
      <c r="I39" s="105">
        <f t="shared" si="350"/>
        <v>0.13468912510547373</v>
      </c>
      <c r="J39" s="105">
        <f t="shared" si="350"/>
        <v>0.13537783450829785</v>
      </c>
      <c r="K39" s="105">
        <f t="shared" si="350"/>
        <v>0.13603446180255443</v>
      </c>
      <c r="L39" s="105">
        <f t="shared" si="350"/>
        <v>0.13665852794929498</v>
      </c>
      <c r="M39" s="105">
        <f t="shared" si="350"/>
        <v>0.1372283786417452</v>
      </c>
      <c r="N39" s="105">
        <f t="shared" si="350"/>
        <v>0.13771877518864964</v>
      </c>
      <c r="O39" s="105">
        <f t="shared" si="350"/>
        <v>0.13810402654446086</v>
      </c>
      <c r="P39" s="105">
        <f t="shared" si="350"/>
        <v>0.1383905976332922</v>
      </c>
      <c r="Q39" s="105">
        <f t="shared" si="350"/>
        <v>0.13858958886787076</v>
      </c>
      <c r="R39" s="105">
        <f t="shared" si="350"/>
        <v>0.13870633987065106</v>
      </c>
      <c r="S39" s="105">
        <f t="shared" si="350"/>
        <v>0.13876920619623975</v>
      </c>
      <c r="T39" s="105">
        <f t="shared" si="350"/>
        <v>0.13878194826309664</v>
      </c>
      <c r="U39" s="105">
        <f t="shared" si="350"/>
        <v>0.13874297300630908</v>
      </c>
      <c r="V39" s="105">
        <f t="shared" si="350"/>
        <v>0.1386609987140674</v>
      </c>
      <c r="W39" s="105">
        <f t="shared" si="350"/>
        <v>0.13854254887472126</v>
      </c>
      <c r="X39" s="105">
        <f t="shared" si="350"/>
        <v>0.13839139952224605</v>
      </c>
      <c r="Y39" s="105">
        <f t="shared" si="350"/>
        <v>0.13821489303247375</v>
      </c>
      <c r="Z39" s="105">
        <f t="shared" si="350"/>
        <v>0.13802118961478013</v>
      </c>
      <c r="AA39" s="105">
        <f t="shared" si="350"/>
        <v>0.13781960757279521</v>
      </c>
      <c r="AB39" s="105">
        <f t="shared" si="350"/>
        <v>0.13761485928785558</v>
      </c>
      <c r="AC39" s="105">
        <f t="shared" si="350"/>
        <v>0.13741175447278706</v>
      </c>
      <c r="AD39" s="105">
        <f t="shared" si="350"/>
        <v>0.13721119712086313</v>
      </c>
      <c r="AE39" s="105">
        <f t="shared" si="350"/>
        <v>0.13700860323648381</v>
      </c>
      <c r="AF39" s="105">
        <f t="shared" si="350"/>
        <v>0.13679978900587939</v>
      </c>
      <c r="AG39" s="105">
        <f t="shared" si="350"/>
        <v>0.13658032034337592</v>
      </c>
      <c r="AH39" s="105">
        <f t="shared" si="350"/>
        <v>0.1363487496929657</v>
      </c>
      <c r="AI39" s="105">
        <f t="shared" si="350"/>
        <v>0.13610139296979915</v>
      </c>
      <c r="AJ39" s="105">
        <f t="shared" si="350"/>
        <v>0.13583506852004618</v>
      </c>
      <c r="AK39" s="105">
        <f t="shared" si="350"/>
        <v>0.13554395245417153</v>
      </c>
      <c r="AL39" s="105">
        <f t="shared" si="350"/>
        <v>0.13522898949108428</v>
      </c>
      <c r="AM39" s="105">
        <f t="shared" ref="AM39:BS39" si="351">(1-$D$2-$D$4*$B$1)/AM31</f>
        <v>0.13489675038392659</v>
      </c>
      <c r="AN39" s="105">
        <f t="shared" si="351"/>
        <v>0.13454918157716669</v>
      </c>
      <c r="AO39" s="105">
        <f t="shared" si="351"/>
        <v>0.13418763590826377</v>
      </c>
      <c r="AP39" s="105">
        <f t="shared" si="351"/>
        <v>0.133822281363803</v>
      </c>
      <c r="AQ39" s="105">
        <f t="shared" si="351"/>
        <v>0.13346775059965388</v>
      </c>
      <c r="AR39" s="105">
        <f t="shared" si="351"/>
        <v>0.13312778721838545</v>
      </c>
      <c r="AS39" s="105">
        <f t="shared" si="351"/>
        <v>0.13279113416990437</v>
      </c>
      <c r="AT39" s="105">
        <f t="shared" si="351"/>
        <v>0.13244061851691388</v>
      </c>
      <c r="AU39" s="105">
        <f t="shared" si="351"/>
        <v>0.13208157192381684</v>
      </c>
      <c r="AV39" s="105">
        <f t="shared" si="351"/>
        <v>0.13172695082996985</v>
      </c>
      <c r="AW39" s="105">
        <f t="shared" si="351"/>
        <v>0.13137426523200979</v>
      </c>
      <c r="AX39" s="105">
        <f t="shared" si="351"/>
        <v>0.13101941293435063</v>
      </c>
      <c r="AY39" s="105">
        <f t="shared" si="351"/>
        <v>0.13065939188710207</v>
      </c>
      <c r="AZ39" s="105">
        <f t="shared" si="351"/>
        <v>0.13028191559361557</v>
      </c>
      <c r="BA39" s="105">
        <f t="shared" si="351"/>
        <v>0.1298902560647493</v>
      </c>
      <c r="BB39" s="105">
        <f t="shared" si="351"/>
        <v>0.12949523080063091</v>
      </c>
      <c r="BC39" s="105">
        <f t="shared" si="351"/>
        <v>0.12909708186133573</v>
      </c>
      <c r="BD39" s="105">
        <f t="shared" si="351"/>
        <v>0.12868764771518149</v>
      </c>
      <c r="BE39" s="105">
        <f t="shared" si="351"/>
        <v>0.12826032252399838</v>
      </c>
      <c r="BF39" s="105">
        <f t="shared" si="351"/>
        <v>0.12782023556954847</v>
      </c>
      <c r="BG39" s="105">
        <f t="shared" si="351"/>
        <v>0.12737173748611708</v>
      </c>
      <c r="BH39" s="105">
        <f t="shared" si="351"/>
        <v>0.12691847136165885</v>
      </c>
      <c r="BI39" s="105">
        <f t="shared" si="351"/>
        <v>0.12646338392967288</v>
      </c>
      <c r="BJ39" s="105">
        <f t="shared" si="351"/>
        <v>0.12601057313350561</v>
      </c>
      <c r="BK39" s="105">
        <f t="shared" si="351"/>
        <v>0.12557631528308252</v>
      </c>
      <c r="BL39" s="105">
        <f t="shared" si="351"/>
        <v>0.12518405024788837</v>
      </c>
      <c r="BM39" s="105">
        <f t="shared" si="351"/>
        <v>0.12485944258174954</v>
      </c>
      <c r="BN39" s="105">
        <f t="shared" si="351"/>
        <v>0.12458981402589756</v>
      </c>
      <c r="BO39" s="105">
        <f t="shared" si="351"/>
        <v>0.12435910401492228</v>
      </c>
      <c r="BP39" s="105">
        <f t="shared" si="351"/>
        <v>0.12416035572759081</v>
      </c>
      <c r="BQ39" s="105">
        <f t="shared" si="351"/>
        <v>0.12396654038071073</v>
      </c>
      <c r="BR39" s="105">
        <f t="shared" si="351"/>
        <v>0.12377301821057886</v>
      </c>
      <c r="BS39" s="105">
        <f t="shared" si="351"/>
        <v>0.12357791812767441</v>
      </c>
      <c r="BT39" s="105">
        <f t="shared" ref="BT39:CE39" si="352">(1-$D$2-$D$4*$B$1)/BT31</f>
        <v>0.12337630574462596</v>
      </c>
      <c r="BU39" s="105">
        <f t="shared" si="352"/>
        <v>0.12316959702387199</v>
      </c>
      <c r="BV39" s="105">
        <f t="shared" si="352"/>
        <v>0.12296113713030002</v>
      </c>
      <c r="BW39" s="105">
        <f t="shared" si="352"/>
        <v>0.12274888701310829</v>
      </c>
      <c r="BX39" s="105">
        <f t="shared" si="352"/>
        <v>0.12253409609232059</v>
      </c>
      <c r="BY39" s="105">
        <f t="shared" si="352"/>
        <v>0.12231438722735881</v>
      </c>
      <c r="BZ39" s="105">
        <f t="shared" si="352"/>
        <v>0.12208930937818464</v>
      </c>
      <c r="CA39" s="105">
        <f t="shared" si="352"/>
        <v>0.1218594571470337</v>
      </c>
      <c r="CB39" s="105">
        <f t="shared" si="352"/>
        <v>0.12162282514058699</v>
      </c>
      <c r="CC39" s="105">
        <f t="shared" si="352"/>
        <v>0.12138144537190765</v>
      </c>
      <c r="CD39" s="105">
        <f t="shared" si="352"/>
        <v>0.12113511343038705</v>
      </c>
      <c r="CE39" s="105" t="e">
        <f t="shared" si="352"/>
        <v>#VALUE!</v>
      </c>
    </row>
    <row r="40" spans="1:83">
      <c r="C40" s="18" t="s">
        <v>781</v>
      </c>
      <c r="D40" s="37"/>
      <c r="E40" s="105">
        <f>1/E38</f>
        <v>7.8204928785562791</v>
      </c>
      <c r="F40" s="105">
        <f t="shared" ref="F40:AL40" si="353">1/F38</f>
        <v>7.914285350968794</v>
      </c>
      <c r="G40" s="105">
        <f t="shared" si="353"/>
        <v>8.0387103515747302</v>
      </c>
      <c r="H40" s="105">
        <f t="shared" si="353"/>
        <v>8.1589403463527024</v>
      </c>
      <c r="I40" s="105">
        <f t="shared" si="353"/>
        <v>8.2758847792871997</v>
      </c>
      <c r="J40" s="105">
        <f t="shared" si="353"/>
        <v>8.3897497540759254</v>
      </c>
      <c r="K40" s="105">
        <f t="shared" si="353"/>
        <v>8.5003057879420894</v>
      </c>
      <c r="L40" s="105">
        <f t="shared" si="353"/>
        <v>8.6077547009619728</v>
      </c>
      <c r="M40" s="105">
        <f t="shared" si="353"/>
        <v>8.7136424319452477</v>
      </c>
      <c r="N40" s="105">
        <f t="shared" si="353"/>
        <v>8.8197939866544104</v>
      </c>
      <c r="O40" s="105">
        <f t="shared" si="353"/>
        <v>8.9281315993818229</v>
      </c>
      <c r="P40" s="105">
        <f t="shared" si="353"/>
        <v>9.0385634166011499</v>
      </c>
      <c r="Q40" s="105">
        <f t="shared" si="353"/>
        <v>9.1506906809735788</v>
      </c>
      <c r="R40" s="105">
        <f t="shared" si="353"/>
        <v>9.2644784151095596</v>
      </c>
      <c r="S40" s="105">
        <f t="shared" si="353"/>
        <v>9.3783302416870047</v>
      </c>
      <c r="T40" s="105">
        <f t="shared" si="353"/>
        <v>9.4922349217819626</v>
      </c>
      <c r="U40" s="105">
        <f t="shared" si="353"/>
        <v>9.6065408538311861</v>
      </c>
      <c r="V40" s="105">
        <f t="shared" si="353"/>
        <v>9.7208834045441233</v>
      </c>
      <c r="W40" s="105">
        <f t="shared" si="353"/>
        <v>9.8350210242811489</v>
      </c>
      <c r="X40" s="105">
        <f t="shared" si="353"/>
        <v>9.9488838144877665</v>
      </c>
      <c r="Y40" s="105">
        <f t="shared" si="353"/>
        <v>10.062126787807351</v>
      </c>
      <c r="Z40" s="105">
        <f t="shared" si="353"/>
        <v>10.174312510384436</v>
      </c>
      <c r="AA40" s="105">
        <f t="shared" si="353"/>
        <v>10.284880006532426</v>
      </c>
      <c r="AB40" s="105">
        <f t="shared" si="353"/>
        <v>10.393573029963065</v>
      </c>
      <c r="AC40" s="105">
        <f t="shared" si="353"/>
        <v>10.500104868516356</v>
      </c>
      <c r="AD40" s="105">
        <f t="shared" si="353"/>
        <v>10.604467292089852</v>
      </c>
      <c r="AE40" s="105">
        <f t="shared" si="353"/>
        <v>10.707074850263048</v>
      </c>
      <c r="AF40" s="105">
        <f t="shared" si="353"/>
        <v>10.808328467141004</v>
      </c>
      <c r="AG40" s="105">
        <f t="shared" si="353"/>
        <v>10.908665529559306</v>
      </c>
      <c r="AH40" s="105">
        <f t="shared" si="353"/>
        <v>11.008300353534544</v>
      </c>
      <c r="AI40" s="105">
        <f t="shared" si="353"/>
        <v>11.107634953048198</v>
      </c>
      <c r="AJ40" s="105">
        <f t="shared" si="353"/>
        <v>11.207045752597478</v>
      </c>
      <c r="AK40" s="105">
        <f t="shared" si="353"/>
        <v>11.307144023531615</v>
      </c>
      <c r="AL40" s="105">
        <f t="shared" si="353"/>
        <v>11.407998457179199</v>
      </c>
      <c r="AM40" s="105">
        <f t="shared" ref="AM40:BS40" si="354">1/AM38</f>
        <v>11.509194273347786</v>
      </c>
      <c r="AN40" s="105">
        <f t="shared" si="354"/>
        <v>11.610683453283253</v>
      </c>
      <c r="AO40" s="105">
        <f t="shared" si="354"/>
        <v>11.712459953718321</v>
      </c>
      <c r="AP40" s="105">
        <f t="shared" si="354"/>
        <v>11.813732443529826</v>
      </c>
      <c r="AQ40" s="105">
        <f t="shared" si="354"/>
        <v>11.913257194891957</v>
      </c>
      <c r="AR40" s="105">
        <f t="shared" si="354"/>
        <v>12.010695584259851</v>
      </c>
      <c r="AS40" s="105">
        <f t="shared" si="354"/>
        <v>12.10705610222195</v>
      </c>
      <c r="AT40" s="105">
        <f t="shared" si="354"/>
        <v>12.203948940764892</v>
      </c>
      <c r="AU40" s="105">
        <f t="shared" si="354"/>
        <v>12.300977732420959</v>
      </c>
      <c r="AV40" s="105">
        <f t="shared" si="354"/>
        <v>12.396999955029834</v>
      </c>
      <c r="AW40" s="105">
        <f t="shared" si="354"/>
        <v>12.492271845324384</v>
      </c>
      <c r="AX40" s="105">
        <f t="shared" si="354"/>
        <v>12.587216643653145</v>
      </c>
      <c r="AY40" s="105">
        <f t="shared" si="354"/>
        <v>12.682171906967099</v>
      </c>
      <c r="AZ40" s="105">
        <f t="shared" si="354"/>
        <v>12.778401427506713</v>
      </c>
      <c r="BA40" s="105">
        <f t="shared" si="354"/>
        <v>12.875695891182072</v>
      </c>
      <c r="BB40" s="105">
        <f t="shared" si="354"/>
        <v>12.973072487479554</v>
      </c>
      <c r="BC40" s="105">
        <f t="shared" si="354"/>
        <v>13.070556615197786</v>
      </c>
      <c r="BD40" s="105">
        <f t="shared" si="354"/>
        <v>13.169031654492516</v>
      </c>
      <c r="BE40" s="105">
        <f t="shared" si="354"/>
        <v>13.269268911733436</v>
      </c>
      <c r="BF40" s="105">
        <f t="shared" si="354"/>
        <v>13.370854212110766</v>
      </c>
      <c r="BG40" s="105">
        <f t="shared" si="354"/>
        <v>13.473425338192719</v>
      </c>
      <c r="BH40" s="105">
        <f t="shared" si="354"/>
        <v>13.576668888787168</v>
      </c>
      <c r="BI40" s="105">
        <f t="shared" si="354"/>
        <v>13.680323487764936</v>
      </c>
      <c r="BJ40" s="105">
        <f t="shared" si="354"/>
        <v>13.783982391284175</v>
      </c>
      <c r="BK40" s="105">
        <f t="shared" si="354"/>
        <v>13.885864517232752</v>
      </c>
      <c r="BL40" s="105">
        <f t="shared" si="354"/>
        <v>13.983281668501442</v>
      </c>
      <c r="BM40" s="105">
        <f t="shared" si="354"/>
        <v>14.073150610195047</v>
      </c>
      <c r="BN40" s="105">
        <f t="shared" si="354"/>
        <v>14.156607967418653</v>
      </c>
      <c r="BO40" s="105">
        <f t="shared" si="354"/>
        <v>14.235262991287467</v>
      </c>
      <c r="BP40" s="105">
        <f t="shared" si="354"/>
        <v>14.309768911530277</v>
      </c>
      <c r="BQ40" s="105">
        <f t="shared" si="354"/>
        <v>14.383147736027665</v>
      </c>
      <c r="BR40" s="105">
        <f t="shared" si="354"/>
        <v>14.455942604078864</v>
      </c>
      <c r="BS40" s="105">
        <f t="shared" si="354"/>
        <v>14.528393873426822</v>
      </c>
      <c r="BT40" s="105">
        <f t="shared" ref="BT40:CE40" si="355">1/BT38</f>
        <v>14.601113313540818</v>
      </c>
      <c r="BU40" s="105">
        <f t="shared" si="355"/>
        <v>14.673980962691944</v>
      </c>
      <c r="BV40" s="105">
        <f t="shared" si="355"/>
        <v>14.746637910858615</v>
      </c>
      <c r="BW40" s="105">
        <f t="shared" si="355"/>
        <v>14.819357489950152</v>
      </c>
      <c r="BX40" s="105">
        <f t="shared" si="355"/>
        <v>14.892023667928884</v>
      </c>
      <c r="BY40" s="105">
        <f t="shared" si="355"/>
        <v>14.964957146471759</v>
      </c>
      <c r="BZ40" s="105">
        <f t="shared" si="355"/>
        <v>15.038253800203618</v>
      </c>
      <c r="CA40" s="105">
        <f t="shared" si="355"/>
        <v>15.111882107487975</v>
      </c>
      <c r="CB40" s="105">
        <f t="shared" si="355"/>
        <v>15.186131782647712</v>
      </c>
      <c r="CC40" s="105">
        <f t="shared" si="355"/>
        <v>15.260796030414266</v>
      </c>
      <c r="CD40" s="105">
        <f t="shared" si="355"/>
        <v>15.335939745813201</v>
      </c>
      <c r="CE40" s="105" t="e">
        <f t="shared" si="355"/>
        <v>#VALUE!</v>
      </c>
    </row>
    <row r="41" spans="1:83">
      <c r="C41" s="18" t="s">
        <v>782</v>
      </c>
      <c r="D41" s="37"/>
      <c r="E41" s="105">
        <f>1/E39</f>
        <v>7.5396912254331561</v>
      </c>
      <c r="F41" s="105">
        <f t="shared" ref="F41:AK41" si="356">1/F39</f>
        <v>7.5526409451329091</v>
      </c>
      <c r="G41" s="105">
        <f t="shared" si="356"/>
        <v>7.5077341662321535</v>
      </c>
      <c r="H41" s="105">
        <f t="shared" si="356"/>
        <v>7.4648190466694251</v>
      </c>
      <c r="I41" s="105">
        <f t="shared" si="356"/>
        <v>7.4245043853162596</v>
      </c>
      <c r="J41" s="105">
        <f t="shared" si="356"/>
        <v>7.3867336084379902</v>
      </c>
      <c r="K41" s="105">
        <f t="shared" si="356"/>
        <v>7.3510784454856584</v>
      </c>
      <c r="L41" s="105">
        <f t="shared" si="356"/>
        <v>7.3175089400277633</v>
      </c>
      <c r="M41" s="105">
        <f t="shared" si="356"/>
        <v>7.2871224589095132</v>
      </c>
      <c r="N41" s="105">
        <f t="shared" si="356"/>
        <v>7.2611740747053704</v>
      </c>
      <c r="O41" s="105">
        <f t="shared" si="356"/>
        <v>7.240918494712119</v>
      </c>
      <c r="P41" s="105">
        <f t="shared" si="356"/>
        <v>7.2259244276826005</v>
      </c>
      <c r="Q41" s="105">
        <f t="shared" si="356"/>
        <v>7.2155492210413081</v>
      </c>
      <c r="R41" s="105">
        <f t="shared" si="356"/>
        <v>7.2094757956452318</v>
      </c>
      <c r="S41" s="105">
        <f t="shared" si="356"/>
        <v>7.2062097017825062</v>
      </c>
      <c r="T41" s="105">
        <f t="shared" si="356"/>
        <v>7.2055480739054367</v>
      </c>
      <c r="U41" s="105">
        <f t="shared" si="356"/>
        <v>7.2075722346999642</v>
      </c>
      <c r="V41" s="105">
        <f t="shared" si="356"/>
        <v>7.2118332427570229</v>
      </c>
      <c r="W41" s="105">
        <f t="shared" si="356"/>
        <v>7.217999149880387</v>
      </c>
      <c r="X41" s="105">
        <f t="shared" si="356"/>
        <v>7.2258825581083359</v>
      </c>
      <c r="Y41" s="105">
        <f t="shared" si="356"/>
        <v>7.2351103275466038</v>
      </c>
      <c r="Z41" s="105">
        <f t="shared" si="356"/>
        <v>7.245264316233035</v>
      </c>
      <c r="AA41" s="105">
        <f t="shared" si="356"/>
        <v>7.2558616122296531</v>
      </c>
      <c r="AB41" s="105">
        <f t="shared" si="356"/>
        <v>7.2666571413502101</v>
      </c>
      <c r="AC41" s="105">
        <f t="shared" si="356"/>
        <v>7.2773978022239678</v>
      </c>
      <c r="AD41" s="105">
        <f t="shared" si="356"/>
        <v>7.2880349489199867</v>
      </c>
      <c r="AE41" s="105">
        <f t="shared" si="356"/>
        <v>7.298811726982934</v>
      </c>
      <c r="AF41" s="105">
        <f t="shared" si="356"/>
        <v>7.309952795007761</v>
      </c>
      <c r="AG41" s="105">
        <f t="shared" si="356"/>
        <v>7.3216990375033895</v>
      </c>
      <c r="AH41" s="105">
        <f t="shared" si="356"/>
        <v>7.3341339928076401</v>
      </c>
      <c r="AI41" s="105">
        <f t="shared" si="356"/>
        <v>7.3474633740295348</v>
      </c>
      <c r="AJ41" s="105">
        <f t="shared" si="356"/>
        <v>7.3618691468648443</v>
      </c>
      <c r="AK41" s="105">
        <f t="shared" si="356"/>
        <v>7.3776806850759931</v>
      </c>
      <c r="AL41" s="105">
        <f t="shared" ref="AL41:BS41" si="357">1/AL39</f>
        <v>7.3948641024632558</v>
      </c>
      <c r="AM41" s="105">
        <f t="shared" si="357"/>
        <v>7.4130770174516627</v>
      </c>
      <c r="AN41" s="105">
        <f t="shared" si="357"/>
        <v>7.4322265529833764</v>
      </c>
      <c r="AO41" s="105">
        <f t="shared" si="357"/>
        <v>7.4522514181831285</v>
      </c>
      <c r="AP41" s="105">
        <f t="shared" si="357"/>
        <v>7.4725971625117245</v>
      </c>
      <c r="AQ41" s="105">
        <f t="shared" si="357"/>
        <v>7.49244664353093</v>
      </c>
      <c r="AR41" s="105">
        <f t="shared" si="357"/>
        <v>7.5115798203689836</v>
      </c>
      <c r="AS41" s="105">
        <f t="shared" si="357"/>
        <v>7.5306232321241735</v>
      </c>
      <c r="AT41" s="105">
        <f t="shared" si="357"/>
        <v>7.5505536835913434</v>
      </c>
      <c r="AU41" s="105">
        <f t="shared" si="357"/>
        <v>7.5710788828042475</v>
      </c>
      <c r="AV41" s="105">
        <f t="shared" si="357"/>
        <v>7.5914609250371035</v>
      </c>
      <c r="AW41" s="105">
        <f t="shared" si="357"/>
        <v>7.611840859653741</v>
      </c>
      <c r="AX41" s="105">
        <f t="shared" si="357"/>
        <v>7.6324567299127342</v>
      </c>
      <c r="AY41" s="105">
        <f t="shared" si="357"/>
        <v>7.6534873272949477</v>
      </c>
      <c r="AZ41" s="105">
        <f t="shared" si="357"/>
        <v>7.6756623929238934</v>
      </c>
      <c r="BA41" s="105">
        <f t="shared" si="357"/>
        <v>7.6988069028173109</v>
      </c>
      <c r="BB41" s="105">
        <f t="shared" si="357"/>
        <v>7.7222921169937626</v>
      </c>
      <c r="BC41" s="105">
        <f t="shared" si="357"/>
        <v>7.7461084757446992</v>
      </c>
      <c r="BD41" s="105">
        <f t="shared" si="357"/>
        <v>7.7707535863368529</v>
      </c>
      <c r="BE41" s="105">
        <f t="shared" si="357"/>
        <v>7.7966434226991215</v>
      </c>
      <c r="BF41" s="105">
        <f t="shared" si="357"/>
        <v>7.8234873808841359</v>
      </c>
      <c r="BG41" s="105">
        <f t="shared" si="357"/>
        <v>7.8510352432696875</v>
      </c>
      <c r="BH41" s="105">
        <f t="shared" si="357"/>
        <v>7.8790737807616926</v>
      </c>
      <c r="BI41" s="105">
        <f t="shared" si="357"/>
        <v>7.907427185058614</v>
      </c>
      <c r="BJ41" s="105">
        <f t="shared" si="357"/>
        <v>7.9358420101821183</v>
      </c>
      <c r="BK41" s="105">
        <f t="shared" si="357"/>
        <v>7.9632850967615445</v>
      </c>
      <c r="BL41" s="105">
        <f t="shared" si="357"/>
        <v>7.9882381023765303</v>
      </c>
      <c r="BM41" s="105">
        <f t="shared" si="357"/>
        <v>8.0090058014256105</v>
      </c>
      <c r="BN41" s="105">
        <f t="shared" si="357"/>
        <v>8.0263383312550527</v>
      </c>
      <c r="BO41" s="105">
        <f t="shared" si="357"/>
        <v>8.0412287296634624</v>
      </c>
      <c r="BP41" s="105">
        <f t="shared" si="357"/>
        <v>8.054100635745689</v>
      </c>
      <c r="BQ41" s="105">
        <f t="shared" si="357"/>
        <v>8.0666928102447937</v>
      </c>
      <c r="BR41" s="105">
        <f t="shared" si="357"/>
        <v>8.0793052836335395</v>
      </c>
      <c r="BS41" s="105">
        <f t="shared" si="357"/>
        <v>8.0920605812994104</v>
      </c>
      <c r="BT41" s="105">
        <f t="shared" ref="BT41:CE41" si="358">1/BT39</f>
        <v>8.1052840248749156</v>
      </c>
      <c r="BU41" s="105">
        <f t="shared" si="358"/>
        <v>8.1188866746571069</v>
      </c>
      <c r="BV41" s="105">
        <f t="shared" si="358"/>
        <v>8.132650879279975</v>
      </c>
      <c r="BW41" s="105">
        <f t="shared" si="358"/>
        <v>8.1467133782908387</v>
      </c>
      <c r="BX41" s="105">
        <f t="shared" si="358"/>
        <v>8.1609938122575461</v>
      </c>
      <c r="BY41" s="105">
        <f t="shared" si="358"/>
        <v>8.1756531072766876</v>
      </c>
      <c r="BZ41" s="105">
        <f t="shared" si="358"/>
        <v>8.1907253394512498</v>
      </c>
      <c r="CA41" s="105">
        <f t="shared" si="358"/>
        <v>8.2061747476309197</v>
      </c>
      <c r="CB41" s="105">
        <f t="shared" si="358"/>
        <v>8.2221408592019962</v>
      </c>
      <c r="CC41" s="105">
        <f t="shared" si="358"/>
        <v>8.2384914509465759</v>
      </c>
      <c r="CD41" s="105">
        <f t="shared" si="358"/>
        <v>8.255244674160247</v>
      </c>
      <c r="CE41" s="105" t="e">
        <f t="shared" si="358"/>
        <v>#VALUE!</v>
      </c>
    </row>
    <row r="42" spans="1:83">
      <c r="C42" s="18" t="s">
        <v>1056</v>
      </c>
      <c r="D42" s="276" t="s">
        <v>1057</v>
      </c>
      <c r="E42" s="105">
        <f>$B$1*(E$16/(E$22*E$24))</f>
        <v>6.6490019460507315E-3</v>
      </c>
      <c r="F42" s="105">
        <f t="shared" ref="F42:BQ42" si="359">$B$1*(F$16/(F$22*F$24))</f>
        <v>6.5702043915097669E-3</v>
      </c>
      <c r="G42" s="105">
        <f t="shared" si="359"/>
        <v>6.4685092626095703E-3</v>
      </c>
      <c r="H42" s="105">
        <f t="shared" si="359"/>
        <v>6.3731894291691338E-3</v>
      </c>
      <c r="I42" s="105">
        <f t="shared" si="359"/>
        <v>6.2831315025962944E-3</v>
      </c>
      <c r="J42" s="105">
        <f t="shared" si="359"/>
        <v>6.1978573727225397E-3</v>
      </c>
      <c r="K42" s="105">
        <f t="shared" si="359"/>
        <v>6.1172472691932806E-3</v>
      </c>
      <c r="L42" s="105">
        <f t="shared" si="359"/>
        <v>6.040886871786136E-3</v>
      </c>
      <c r="M42" s="105">
        <f t="shared" si="359"/>
        <v>5.9674783277730119E-3</v>
      </c>
      <c r="N42" s="105">
        <f t="shared" si="359"/>
        <v>5.8956561170564279E-3</v>
      </c>
      <c r="O42" s="105">
        <f t="shared" si="359"/>
        <v>5.8241158062899657E-3</v>
      </c>
      <c r="P42" s="105">
        <f t="shared" si="359"/>
        <v>5.7529576296484093E-3</v>
      </c>
      <c r="Q42" s="105">
        <f t="shared" si="359"/>
        <v>5.6824642184347407E-3</v>
      </c>
      <c r="R42" s="105">
        <f t="shared" si="359"/>
        <v>5.6126713279175643E-3</v>
      </c>
      <c r="S42" s="105">
        <f t="shared" si="359"/>
        <v>5.544534157846304E-3</v>
      </c>
      <c r="T42" s="105">
        <f t="shared" si="359"/>
        <v>5.4780009973494203E-3</v>
      </c>
      <c r="U42" s="105">
        <f t="shared" si="359"/>
        <v>5.4128195736407106E-3</v>
      </c>
      <c r="V42" s="105">
        <f t="shared" si="359"/>
        <v>5.3491509160874598E-3</v>
      </c>
      <c r="W42" s="105">
        <f t="shared" si="359"/>
        <v>5.2870728227443937E-3</v>
      </c>
      <c r="X42" s="105">
        <f t="shared" si="359"/>
        <v>5.226563435475581E-3</v>
      </c>
      <c r="Y42" s="105">
        <f t="shared" si="359"/>
        <v>5.1677417175467356E-3</v>
      </c>
      <c r="Z42" s="105">
        <f t="shared" si="359"/>
        <v>5.1107602912259902E-3</v>
      </c>
      <c r="AA42" s="105">
        <f t="shared" si="359"/>
        <v>5.0558171155686629E-3</v>
      </c>
      <c r="AB42" s="105">
        <f t="shared" si="359"/>
        <v>5.0029448216405486E-3</v>
      </c>
      <c r="AC42" s="105">
        <f t="shared" si="359"/>
        <v>4.9521860038283481E-3</v>
      </c>
      <c r="AD42" s="105">
        <f t="shared" si="359"/>
        <v>4.9034497383365584E-3</v>
      </c>
      <c r="AE42" s="105">
        <f t="shared" si="359"/>
        <v>4.8564592193281533E-3</v>
      </c>
      <c r="AF42" s="105">
        <f t="shared" si="359"/>
        <v>4.8109633720588721E-3</v>
      </c>
      <c r="AG42" s="105">
        <f t="shared" si="359"/>
        <v>4.766712502798429E-3</v>
      </c>
      <c r="AH42" s="105">
        <f t="shared" si="359"/>
        <v>4.7235695519427679E-3</v>
      </c>
      <c r="AI42" s="105">
        <f t="shared" si="359"/>
        <v>4.6813270861342966E-3</v>
      </c>
      <c r="AJ42" s="105">
        <f t="shared" si="359"/>
        <v>4.6398019171595504E-3</v>
      </c>
      <c r="AK42" s="105">
        <f t="shared" si="359"/>
        <v>4.5987273409077573E-3</v>
      </c>
      <c r="AL42" s="105">
        <f t="shared" si="359"/>
        <v>4.5580714762345782E-3</v>
      </c>
      <c r="AM42" s="105">
        <f t="shared" si="359"/>
        <v>4.5179941474279509E-3</v>
      </c>
      <c r="AN42" s="105">
        <f t="shared" si="359"/>
        <v>4.4785022843674659E-3</v>
      </c>
      <c r="AO42" s="105">
        <f t="shared" si="359"/>
        <v>4.4395859259342679E-3</v>
      </c>
      <c r="AP42" s="105">
        <f t="shared" si="359"/>
        <v>4.4015278505037782E-3</v>
      </c>
      <c r="AQ42" s="105">
        <f t="shared" si="359"/>
        <v>4.3647569693107905E-3</v>
      </c>
      <c r="AR42" s="105">
        <f t="shared" si="359"/>
        <v>4.3293472891562717E-3</v>
      </c>
      <c r="AS42" s="105">
        <f t="shared" si="359"/>
        <v>4.2948898501472665E-3</v>
      </c>
      <c r="AT42" s="105">
        <f t="shared" si="359"/>
        <v>4.2607907179049156E-3</v>
      </c>
      <c r="AU42" s="105">
        <f t="shared" si="359"/>
        <v>4.2271820581828452E-3</v>
      </c>
      <c r="AV42" s="105">
        <f t="shared" si="359"/>
        <v>4.1944399900960914E-3</v>
      </c>
      <c r="AW42" s="105">
        <f t="shared" si="359"/>
        <v>4.1624512348455347E-3</v>
      </c>
      <c r="AX42" s="105">
        <f t="shared" si="359"/>
        <v>4.1310540559271131E-3</v>
      </c>
      <c r="AY42" s="105">
        <f t="shared" si="359"/>
        <v>4.1001236026481083E-3</v>
      </c>
      <c r="AZ42" s="105">
        <f t="shared" si="359"/>
        <v>4.0692470543823248E-3</v>
      </c>
      <c r="BA42" s="105">
        <f t="shared" si="359"/>
        <v>4.0384980204609964E-3</v>
      </c>
      <c r="BB42" s="105">
        <f t="shared" si="359"/>
        <v>4.0081848319880155E-3</v>
      </c>
      <c r="BC42" s="105">
        <f t="shared" si="359"/>
        <v>3.978290588492259E-3</v>
      </c>
      <c r="BD42" s="105">
        <f t="shared" si="359"/>
        <v>3.9485418315368462E-3</v>
      </c>
      <c r="BE42" s="105">
        <f t="shared" si="359"/>
        <v>3.9187141894921279E-3</v>
      </c>
      <c r="BF42" s="105">
        <f t="shared" si="359"/>
        <v>3.8889416894171596E-3</v>
      </c>
      <c r="BG42" s="105">
        <f t="shared" si="359"/>
        <v>3.8593357712235253E-3</v>
      </c>
      <c r="BH42" s="105">
        <f t="shared" si="359"/>
        <v>3.8299875171546381E-3</v>
      </c>
      <c r="BI42" s="105">
        <f t="shared" si="359"/>
        <v>3.800968041077513E-3</v>
      </c>
      <c r="BJ42" s="105">
        <f t="shared" si="359"/>
        <v>3.7723838360005459E-3</v>
      </c>
      <c r="BK42" s="105">
        <f t="shared" si="359"/>
        <v>3.7447054379700301E-3</v>
      </c>
      <c r="BL42" s="105">
        <f t="shared" si="359"/>
        <v>3.7186172460308554E-3</v>
      </c>
      <c r="BM42" s="105">
        <f t="shared" si="359"/>
        <v>3.6948707371132097E-3</v>
      </c>
      <c r="BN42" s="105">
        <f t="shared" si="359"/>
        <v>3.6730883901193523E-3</v>
      </c>
      <c r="BO42" s="105">
        <f t="shared" si="359"/>
        <v>3.6527932360941734E-3</v>
      </c>
      <c r="BP42" s="105">
        <f t="shared" si="359"/>
        <v>3.6337744299069817E-3</v>
      </c>
      <c r="BQ42" s="105">
        <f t="shared" si="359"/>
        <v>3.6152359221304576E-3</v>
      </c>
      <c r="BR42" s="105">
        <f t="shared" ref="BR42:CE42" si="360">$B$1*(BR$16/(BR$22*BR$24))</f>
        <v>3.5970309092071789E-3</v>
      </c>
      <c r="BS42" s="105">
        <f t="shared" si="360"/>
        <v>3.5790929693683797E-3</v>
      </c>
      <c r="BT42" s="105">
        <f t="shared" si="360"/>
        <v>3.561267641171862E-3</v>
      </c>
      <c r="BU42" s="105">
        <f t="shared" si="360"/>
        <v>3.5435831967344637E-3</v>
      </c>
      <c r="BV42" s="105">
        <f t="shared" si="360"/>
        <v>3.5261238990826355E-3</v>
      </c>
      <c r="BW42" s="105">
        <f t="shared" si="360"/>
        <v>3.5088209730995226E-3</v>
      </c>
      <c r="BX42" s="105">
        <f t="shared" si="360"/>
        <v>3.4916995519272027E-3</v>
      </c>
      <c r="BY42" s="105">
        <f t="shared" si="360"/>
        <v>3.4746823435345487E-3</v>
      </c>
      <c r="BZ42" s="105">
        <f t="shared" si="360"/>
        <v>3.4577466944927162E-3</v>
      </c>
      <c r="CA42" s="105">
        <f t="shared" si="360"/>
        <v>3.4408998163657726E-3</v>
      </c>
      <c r="CB42" s="105">
        <f t="shared" si="360"/>
        <v>3.4240761974693341E-3</v>
      </c>
      <c r="CC42" s="105">
        <f t="shared" si="360"/>
        <v>3.4073237244613801E-3</v>
      </c>
      <c r="CD42" s="105">
        <f t="shared" si="360"/>
        <v>3.3906283690761417E-3</v>
      </c>
      <c r="CE42" s="105" t="e">
        <f t="shared" si="360"/>
        <v>#VALUE!</v>
      </c>
    </row>
    <row r="43" spans="1:83">
      <c r="C43" s="20" t="s">
        <v>514</v>
      </c>
      <c r="D43" s="303" t="s">
        <v>436</v>
      </c>
      <c r="E43" s="105">
        <f t="shared" ref="E43:AJ43" si="361">IF(ISNUMBER(E32)=TRUE,E32,E14)</f>
        <v>8.0398254794999957E-4</v>
      </c>
      <c r="F43" s="105">
        <f t="shared" si="361"/>
        <v>8.0398254794999957E-4</v>
      </c>
      <c r="G43" s="105">
        <f t="shared" si="361"/>
        <v>8.0398254794999957E-4</v>
      </c>
      <c r="H43" s="105">
        <f t="shared" si="361"/>
        <v>8.0398254794999957E-4</v>
      </c>
      <c r="I43" s="105">
        <f t="shared" si="361"/>
        <v>8.0398254794999957E-4</v>
      </c>
      <c r="J43" s="105">
        <f t="shared" si="361"/>
        <v>8.0398254794999957E-4</v>
      </c>
      <c r="K43" s="105">
        <f t="shared" si="361"/>
        <v>8.0398254794999957E-4</v>
      </c>
      <c r="L43" s="105">
        <f t="shared" si="361"/>
        <v>8.0398254794999957E-4</v>
      </c>
      <c r="M43" s="105">
        <f t="shared" si="361"/>
        <v>8.0398254794999957E-4</v>
      </c>
      <c r="N43" s="105">
        <f t="shared" si="361"/>
        <v>8.0398254794999957E-4</v>
      </c>
      <c r="O43" s="105">
        <f t="shared" si="361"/>
        <v>8.0398254794999957E-4</v>
      </c>
      <c r="P43" s="105">
        <f t="shared" si="361"/>
        <v>8.0398254794999957E-4</v>
      </c>
      <c r="Q43" s="105">
        <f t="shared" si="361"/>
        <v>8.0398254794999957E-4</v>
      </c>
      <c r="R43" s="105">
        <f t="shared" si="361"/>
        <v>8.0398254794999957E-4</v>
      </c>
      <c r="S43" s="105">
        <f t="shared" si="361"/>
        <v>8.0398254794999957E-4</v>
      </c>
      <c r="T43" s="105">
        <f t="shared" si="361"/>
        <v>8.0398254794999957E-4</v>
      </c>
      <c r="U43" s="105">
        <f t="shared" si="361"/>
        <v>8.0398254794999957E-4</v>
      </c>
      <c r="V43" s="105">
        <f t="shared" si="361"/>
        <v>8.0398254794999957E-4</v>
      </c>
      <c r="W43" s="105">
        <f t="shared" si="361"/>
        <v>8.0398254794999957E-4</v>
      </c>
      <c r="X43" s="105">
        <f t="shared" si="361"/>
        <v>8.0398254794999957E-4</v>
      </c>
      <c r="Y43" s="105">
        <f t="shared" si="361"/>
        <v>8.0398254794999957E-4</v>
      </c>
      <c r="Z43" s="105">
        <f t="shared" si="361"/>
        <v>8.0398254794999957E-4</v>
      </c>
      <c r="AA43" s="105">
        <f t="shared" si="361"/>
        <v>8.0398254794999957E-4</v>
      </c>
      <c r="AB43" s="105">
        <f t="shared" si="361"/>
        <v>8.0398254794999957E-4</v>
      </c>
      <c r="AC43" s="105">
        <f t="shared" si="361"/>
        <v>8.0398254794999957E-4</v>
      </c>
      <c r="AD43" s="105">
        <f t="shared" si="361"/>
        <v>8.0398254794999957E-4</v>
      </c>
      <c r="AE43" s="105">
        <f t="shared" si="361"/>
        <v>8.0398254794999957E-4</v>
      </c>
      <c r="AF43" s="105">
        <f t="shared" si="361"/>
        <v>8.0398254794999957E-4</v>
      </c>
      <c r="AG43" s="105">
        <f t="shared" si="361"/>
        <v>8.0398254794999957E-4</v>
      </c>
      <c r="AH43" s="105">
        <f t="shared" si="361"/>
        <v>8.0398254794999957E-4</v>
      </c>
      <c r="AI43" s="105">
        <f t="shared" si="361"/>
        <v>8.0398254794999957E-4</v>
      </c>
      <c r="AJ43" s="105">
        <f t="shared" si="361"/>
        <v>8.0398254794999957E-4</v>
      </c>
      <c r="AK43" s="105">
        <f t="shared" ref="AK43:BS43" si="362">IF(ISNUMBER(AK32)=TRUE,AK32,AK14)</f>
        <v>8.0398254794999957E-4</v>
      </c>
      <c r="AL43" s="105">
        <f t="shared" si="362"/>
        <v>8.0398254794999957E-4</v>
      </c>
      <c r="AM43" s="105">
        <f t="shared" si="362"/>
        <v>8.0398254794999957E-4</v>
      </c>
      <c r="AN43" s="105">
        <f t="shared" si="362"/>
        <v>8.0398254794999957E-4</v>
      </c>
      <c r="AO43" s="105">
        <f t="shared" si="362"/>
        <v>8.0398254794999957E-4</v>
      </c>
      <c r="AP43" s="105">
        <f t="shared" si="362"/>
        <v>8.0398254794999957E-4</v>
      </c>
      <c r="AQ43" s="105">
        <f t="shared" si="362"/>
        <v>8.0398254794999957E-4</v>
      </c>
      <c r="AR43" s="105">
        <f t="shared" si="362"/>
        <v>8.0398254794999957E-4</v>
      </c>
      <c r="AS43" s="105">
        <f t="shared" si="362"/>
        <v>8.0398254794999957E-4</v>
      </c>
      <c r="AT43" s="105">
        <f t="shared" si="362"/>
        <v>8.0398254794999957E-4</v>
      </c>
      <c r="AU43" s="105">
        <f t="shared" si="362"/>
        <v>8.0398254794999957E-4</v>
      </c>
      <c r="AV43" s="105">
        <f t="shared" si="362"/>
        <v>8.0398254794999957E-4</v>
      </c>
      <c r="AW43" s="105">
        <f t="shared" si="362"/>
        <v>8.0398254794999957E-4</v>
      </c>
      <c r="AX43" s="105">
        <f t="shared" si="362"/>
        <v>8.0398254794999957E-4</v>
      </c>
      <c r="AY43" s="105">
        <f t="shared" si="362"/>
        <v>8.0398254794999957E-4</v>
      </c>
      <c r="AZ43" s="105">
        <f t="shared" si="362"/>
        <v>8.0398254794999957E-4</v>
      </c>
      <c r="BA43" s="105">
        <f t="shared" si="362"/>
        <v>8.0398254794999957E-4</v>
      </c>
      <c r="BB43" s="105">
        <f t="shared" si="362"/>
        <v>8.0398254794999957E-4</v>
      </c>
      <c r="BC43" s="105">
        <f t="shared" si="362"/>
        <v>8.0398254794999957E-4</v>
      </c>
      <c r="BD43" s="105">
        <f t="shared" si="362"/>
        <v>8.0398254794999957E-4</v>
      </c>
      <c r="BE43" s="105">
        <f t="shared" si="362"/>
        <v>8.0398254794999957E-4</v>
      </c>
      <c r="BF43" s="105">
        <f t="shared" si="362"/>
        <v>8.0398254794999957E-4</v>
      </c>
      <c r="BG43" s="105">
        <f t="shared" si="362"/>
        <v>8.0398254794999957E-4</v>
      </c>
      <c r="BH43" s="105">
        <f t="shared" si="362"/>
        <v>8.0398254794999957E-4</v>
      </c>
      <c r="BI43" s="105">
        <f t="shared" si="362"/>
        <v>8.0398254794999957E-4</v>
      </c>
      <c r="BJ43" s="105">
        <f t="shared" si="362"/>
        <v>8.0398254794999957E-4</v>
      </c>
      <c r="BK43" s="105">
        <f t="shared" si="362"/>
        <v>8.0398254794999957E-4</v>
      </c>
      <c r="BL43" s="105">
        <f t="shared" si="362"/>
        <v>8.0398254794999957E-4</v>
      </c>
      <c r="BM43" s="105">
        <f t="shared" si="362"/>
        <v>8.0398254794999957E-4</v>
      </c>
      <c r="BN43" s="105">
        <f t="shared" si="362"/>
        <v>8.0398254794999957E-4</v>
      </c>
      <c r="BO43" s="105">
        <f t="shared" si="362"/>
        <v>8.0398254794999957E-4</v>
      </c>
      <c r="BP43" s="105">
        <f t="shared" si="362"/>
        <v>8.0398254794999957E-4</v>
      </c>
      <c r="BQ43" s="105">
        <f t="shared" si="362"/>
        <v>8.0398254794999957E-4</v>
      </c>
      <c r="BR43" s="105">
        <f t="shared" si="362"/>
        <v>8.0398254794999957E-4</v>
      </c>
      <c r="BS43" s="105">
        <f t="shared" si="362"/>
        <v>8.0398254794999957E-4</v>
      </c>
      <c r="BT43" s="105">
        <f t="shared" ref="BT43:CE43" si="363">IF(ISNUMBER(BT32)=TRUE,BT32,BT14)</f>
        <v>8.0398254794999957E-4</v>
      </c>
      <c r="BU43" s="105">
        <f t="shared" si="363"/>
        <v>8.0398254794999957E-4</v>
      </c>
      <c r="BV43" s="105">
        <f t="shared" si="363"/>
        <v>8.0398254794999957E-4</v>
      </c>
      <c r="BW43" s="105">
        <f t="shared" si="363"/>
        <v>8.0398254794999957E-4</v>
      </c>
      <c r="BX43" s="105">
        <f t="shared" si="363"/>
        <v>8.0398254794999957E-4</v>
      </c>
      <c r="BY43" s="105">
        <f t="shared" si="363"/>
        <v>8.0398254794999957E-4</v>
      </c>
      <c r="BZ43" s="105">
        <f t="shared" si="363"/>
        <v>8.0398254794999957E-4</v>
      </c>
      <c r="CA43" s="105">
        <f t="shared" si="363"/>
        <v>8.0398254794999957E-4</v>
      </c>
      <c r="CB43" s="105">
        <f t="shared" si="363"/>
        <v>8.0398254794999957E-4</v>
      </c>
      <c r="CC43" s="105">
        <f t="shared" si="363"/>
        <v>8.0398254794999957E-4</v>
      </c>
      <c r="CD43" s="105">
        <f t="shared" si="363"/>
        <v>8.0398254794999957E-4</v>
      </c>
      <c r="CE43" s="105">
        <f t="shared" si="363"/>
        <v>8.0398254794999957E-4</v>
      </c>
    </row>
    <row r="44" spans="1:83">
      <c r="C44" s="45" t="s">
        <v>571</v>
      </c>
      <c r="D44" s="303" t="s">
        <v>2</v>
      </c>
      <c r="E44" s="105">
        <f t="shared" ref="E44:AJ44" si="364">IF(ISNUMBER(E33)=TRUE,E33,E12)</f>
        <v>0.62687176465988159</v>
      </c>
      <c r="F44" s="105">
        <f t="shared" si="364"/>
        <v>0.59633977239245062</v>
      </c>
      <c r="G44" s="105">
        <f t="shared" si="364"/>
        <v>0.56877082397462242</v>
      </c>
      <c r="H44" s="105">
        <f t="shared" si="364"/>
        <v>0.54149277660300332</v>
      </c>
      <c r="I44" s="105">
        <f t="shared" si="364"/>
        <v>0.51455543111593749</v>
      </c>
      <c r="J44" s="105">
        <f t="shared" si="364"/>
        <v>0.48795745571371807</v>
      </c>
      <c r="K44" s="105">
        <f t="shared" si="364"/>
        <v>0.46167219920282165</v>
      </c>
      <c r="L44" s="105">
        <f t="shared" si="364"/>
        <v>0.43569970346525821</v>
      </c>
      <c r="M44" s="105">
        <f t="shared" si="364"/>
        <v>0.41010582175348342</v>
      </c>
      <c r="N44" s="105">
        <f t="shared" si="364"/>
        <v>0.38495585349089034</v>
      </c>
      <c r="O44" s="105">
        <f t="shared" si="364"/>
        <v>0.3603039135790973</v>
      </c>
      <c r="P44" s="105">
        <f t="shared" si="364"/>
        <v>0.33610908537924422</v>
      </c>
      <c r="Q44" s="105">
        <f t="shared" si="364"/>
        <v>0.31232171497632089</v>
      </c>
      <c r="R44" s="105">
        <f t="shared" si="364"/>
        <v>0.28890915305862763</v>
      </c>
      <c r="S44" s="105">
        <f t="shared" si="364"/>
        <v>0.26579271660676934</v>
      </c>
      <c r="T44" s="105">
        <f t="shared" si="364"/>
        <v>0.24295150711866248</v>
      </c>
      <c r="U44" s="105">
        <f t="shared" si="364"/>
        <v>0.22037480368086532</v>
      </c>
      <c r="V44" s="105">
        <f t="shared" si="364"/>
        <v>0.19803426085441986</v>
      </c>
      <c r="W44" s="105">
        <f t="shared" si="364"/>
        <v>0.17590755093358446</v>
      </c>
      <c r="X44" s="105">
        <f t="shared" si="364"/>
        <v>0.15397790046225215</v>
      </c>
      <c r="Y44" s="105">
        <f t="shared" si="364"/>
        <v>0.13222560840769995</v>
      </c>
      <c r="Z44" s="105">
        <f t="shared" si="364"/>
        <v>0.11063278913995084</v>
      </c>
      <c r="AA44" s="105">
        <f t="shared" si="364"/>
        <v>8.9183723568760295E-2</v>
      </c>
      <c r="AB44" s="105">
        <f t="shared" si="364"/>
        <v>6.7869434921021959E-2</v>
      </c>
      <c r="AC44" s="105">
        <f t="shared" si="364"/>
        <v>4.6682869208582958E-2</v>
      </c>
      <c r="AD44" s="105">
        <f t="shared" si="364"/>
        <v>2.562042111162232E-2</v>
      </c>
      <c r="AE44" s="105">
        <f t="shared" si="364"/>
        <v>4.6799916008851521E-3</v>
      </c>
      <c r="AF44" s="105">
        <f t="shared" si="364"/>
        <v>-1.6142523950153427E-2</v>
      </c>
      <c r="AG44" s="105">
        <f t="shared" si="364"/>
        <v>-3.6853180684402756E-2</v>
      </c>
      <c r="AH44" s="105">
        <f t="shared" si="364"/>
        <v>-5.7459373897596311E-2</v>
      </c>
      <c r="AI44" s="105">
        <f t="shared" si="364"/>
        <v>-7.7970286515703618E-2</v>
      </c>
      <c r="AJ44" s="105">
        <f t="shared" si="364"/>
        <v>-9.8396775802196523E-2</v>
      </c>
      <c r="AK44" s="105">
        <f t="shared" ref="AK44:BS44" si="365">IF(ISNUMBER(AK33)=TRUE,AK33,AK12)</f>
        <v>-0.11875343353274573</v>
      </c>
      <c r="AL44" s="105">
        <f t="shared" si="365"/>
        <v>-0.13905216704777115</v>
      </c>
      <c r="AM44" s="105">
        <f t="shared" si="365"/>
        <v>-0.15929913125421999</v>
      </c>
      <c r="AN44" s="105">
        <f t="shared" si="365"/>
        <v>-0.17950306683005268</v>
      </c>
      <c r="AO44" s="105">
        <f t="shared" si="365"/>
        <v>-0.19967284670410146</v>
      </c>
      <c r="AP44" s="105">
        <f t="shared" si="365"/>
        <v>-0.21980383695370759</v>
      </c>
      <c r="AQ44" s="105">
        <f t="shared" si="365"/>
        <v>-0.23987889076435373</v>
      </c>
      <c r="AR44" s="105">
        <f t="shared" si="365"/>
        <v>-0.25989249102211803</v>
      </c>
      <c r="AS44" s="105">
        <f t="shared" si="365"/>
        <v>-0.27986605217437682</v>
      </c>
      <c r="AT44" s="105">
        <f t="shared" si="365"/>
        <v>-0.29983941949850756</v>
      </c>
      <c r="AU44" s="105">
        <f t="shared" si="365"/>
        <v>-0.31981122043543481</v>
      </c>
      <c r="AV44" s="105">
        <f t="shared" si="365"/>
        <v>-0.33975883050990535</v>
      </c>
      <c r="AW44" s="105">
        <f t="shared" si="365"/>
        <v>-0.35969199423212539</v>
      </c>
      <c r="AX44" s="105">
        <f t="shared" si="365"/>
        <v>-0.37962624850266907</v>
      </c>
      <c r="AY44" s="105">
        <f t="shared" si="365"/>
        <v>-0.39957639002580603</v>
      </c>
      <c r="AZ44" s="105">
        <f t="shared" si="365"/>
        <v>-0.41958754842079576</v>
      </c>
      <c r="BA44" s="105">
        <f t="shared" si="365"/>
        <v>-0.4396626460421505</v>
      </c>
      <c r="BB44" s="105">
        <f t="shared" si="365"/>
        <v>-0.4597773861487412</v>
      </c>
      <c r="BC44" s="105">
        <f t="shared" si="365"/>
        <v>-0.47993831118499419</v>
      </c>
      <c r="BD44" s="105">
        <f t="shared" si="365"/>
        <v>-0.50018320734573973</v>
      </c>
      <c r="BE44" s="105">
        <f t="shared" si="365"/>
        <v>-0.52054954715864143</v>
      </c>
      <c r="BF44" s="105">
        <f t="shared" si="365"/>
        <v>-0.54103209876009695</v>
      </c>
      <c r="BG44" s="105">
        <f t="shared" si="365"/>
        <v>-0.56162582186111532</v>
      </c>
      <c r="BH44" s="105">
        <f t="shared" si="365"/>
        <v>-0.58232603271084227</v>
      </c>
      <c r="BI44" s="105">
        <f t="shared" si="365"/>
        <v>-0.60312881616786218</v>
      </c>
      <c r="BJ44" s="105">
        <f t="shared" si="365"/>
        <v>-0.62402267963681124</v>
      </c>
      <c r="BK44" s="105">
        <f t="shared" si="365"/>
        <v>-0.64493249252525975</v>
      </c>
      <c r="BL44" s="105">
        <f t="shared" si="365"/>
        <v>-0.66573330421246413</v>
      </c>
      <c r="BM44" s="105">
        <f t="shared" si="365"/>
        <v>-0.68626941740171055</v>
      </c>
      <c r="BN44" s="105">
        <f t="shared" si="365"/>
        <v>-0.70657563625628805</v>
      </c>
      <c r="BO44" s="105">
        <f t="shared" si="365"/>
        <v>-0.72671486502949523</v>
      </c>
      <c r="BP44" s="105">
        <f t="shared" si="365"/>
        <v>-0.74670831325493281</v>
      </c>
      <c r="BQ44" s="105">
        <f t="shared" si="365"/>
        <v>-0.76670267112005164</v>
      </c>
      <c r="BR44" s="105">
        <f t="shared" si="365"/>
        <v>-0.78672645364991567</v>
      </c>
      <c r="BS44" s="105">
        <f t="shared" si="365"/>
        <v>-0.80679411438599036</v>
      </c>
      <c r="BT44" s="105">
        <f t="shared" ref="BT44:CE44" si="366">IF(ISNUMBER(BT33)=TRUE,BT33,BT12)</f>
        <v>-0.82694161742407124</v>
      </c>
      <c r="BU44" s="105">
        <f t="shared" si="366"/>
        <v>-0.84716638609991246</v>
      </c>
      <c r="BV44" s="105">
        <f t="shared" si="366"/>
        <v>-0.86745157451248134</v>
      </c>
      <c r="BW44" s="105">
        <f t="shared" si="366"/>
        <v>-0.88781570915698549</v>
      </c>
      <c r="BX44" s="105">
        <f t="shared" si="366"/>
        <v>-0.90825529341748379</v>
      </c>
      <c r="BY44" s="105">
        <f t="shared" si="366"/>
        <v>-0.92879279028254047</v>
      </c>
      <c r="BZ44" s="105">
        <f t="shared" si="366"/>
        <v>-0.94943818583084116</v>
      </c>
      <c r="CA44" s="105">
        <f t="shared" si="366"/>
        <v>-0.97019388363380998</v>
      </c>
      <c r="CB44" s="105">
        <f t="shared" si="366"/>
        <v>-0.99108266950711799</v>
      </c>
      <c r="CC44" s="105">
        <f t="shared" si="366"/>
        <v>-1.0120963779029908</v>
      </c>
      <c r="CD44" s="105">
        <f t="shared" si="366"/>
        <v>-1.033243864731058</v>
      </c>
      <c r="CE44" s="105" t="str">
        <f t="shared" si="366"/>
        <v>Not an input</v>
      </c>
    </row>
    <row r="45" spans="1:83">
      <c r="A45" s="39" t="s">
        <v>482</v>
      </c>
      <c r="C45" s="45" t="s">
        <v>435</v>
      </c>
      <c r="D45" s="294" t="s">
        <v>436</v>
      </c>
      <c r="E45" s="105">
        <f>Submodel1!E38</f>
        <v>0</v>
      </c>
      <c r="F45" s="105">
        <f t="shared" ref="F45:AK45" si="367">(1+F30)*(1+F9)-1</f>
        <v>1.5774732183080564E-2</v>
      </c>
      <c r="G45" s="105">
        <f t="shared" si="367"/>
        <v>1.1486588041109469E-2</v>
      </c>
      <c r="H45" s="105">
        <f t="shared" si="367"/>
        <v>1.1526479666961409E-2</v>
      </c>
      <c r="I45" s="105">
        <f t="shared" si="367"/>
        <v>1.1470051177087104E-2</v>
      </c>
      <c r="J45" s="105">
        <f t="shared" si="367"/>
        <v>1.1402651359738725E-2</v>
      </c>
      <c r="K45" s="105">
        <f t="shared" si="367"/>
        <v>1.1375712272038152E-2</v>
      </c>
      <c r="L45" s="105">
        <f t="shared" si="367"/>
        <v>1.1337803692990978E-2</v>
      </c>
      <c r="M45" s="105">
        <f t="shared" si="367"/>
        <v>1.1132570285131926E-2</v>
      </c>
      <c r="N45" s="105">
        <f t="shared" si="367"/>
        <v>1.0728556541202749E-2</v>
      </c>
      <c r="O45" s="105">
        <f t="shared" si="367"/>
        <v>1.0115730077433938E-2</v>
      </c>
      <c r="P45" s="105">
        <f t="shared" si="367"/>
        <v>9.5207179108391937E-3</v>
      </c>
      <c r="Q45" s="105">
        <f t="shared" si="367"/>
        <v>8.9774129598774177E-3</v>
      </c>
      <c r="R45" s="105">
        <f t="shared" si="367"/>
        <v>8.4458628488555121E-3</v>
      </c>
      <c r="S45" s="105">
        <f t="shared" si="367"/>
        <v>8.0938360006357346E-3</v>
      </c>
      <c r="T45" s="105">
        <f t="shared" si="367"/>
        <v>7.7512595814626106E-3</v>
      </c>
      <c r="U45" s="105">
        <f t="shared" si="367"/>
        <v>7.3801207333143992E-3</v>
      </c>
      <c r="V45" s="105">
        <f t="shared" si="367"/>
        <v>7.0543685354804708E-3</v>
      </c>
      <c r="W45" s="105">
        <f t="shared" si="367"/>
        <v>6.7608166595256591E-3</v>
      </c>
      <c r="X45" s="105">
        <f t="shared" si="367"/>
        <v>6.4816166643240081E-3</v>
      </c>
      <c r="Y45" s="105">
        <f t="shared" si="367"/>
        <v>6.2439495676440693E-3</v>
      </c>
      <c r="Z45" s="105">
        <f t="shared" si="367"/>
        <v>6.0564095529334061E-3</v>
      </c>
      <c r="AA45" s="105">
        <f t="shared" si="367"/>
        <v>5.9304839163152323E-3</v>
      </c>
      <c r="AB45" s="105">
        <f t="shared" si="367"/>
        <v>5.8360525374188121E-3</v>
      </c>
      <c r="AC45" s="105">
        <f t="shared" si="367"/>
        <v>5.7756339981840377E-3</v>
      </c>
      <c r="AD45" s="105">
        <f t="shared" si="367"/>
        <v>5.7224506616273541E-3</v>
      </c>
      <c r="AE45" s="105">
        <f t="shared" si="367"/>
        <v>5.6365682172454523E-3</v>
      </c>
      <c r="AF45" s="105">
        <f t="shared" si="367"/>
        <v>5.519164976692581E-3</v>
      </c>
      <c r="AG45" s="105">
        <f t="shared" si="367"/>
        <v>5.3667820225939966E-3</v>
      </c>
      <c r="AH45" s="105">
        <f t="shared" si="367"/>
        <v>5.199706168159679E-3</v>
      </c>
      <c r="AI45" s="105">
        <f t="shared" si="367"/>
        <v>5.0008355033368534E-3</v>
      </c>
      <c r="AJ45" s="105">
        <f t="shared" si="367"/>
        <v>4.7724051802866541E-3</v>
      </c>
      <c r="AK45" s="105">
        <f t="shared" si="367"/>
        <v>4.4935198246198738E-3</v>
      </c>
      <c r="AL45" s="105">
        <f t="shared" ref="AL45:BS45" si="368">(1+AL30)*(1+AL9)-1</f>
        <v>4.212022632874568E-3</v>
      </c>
      <c r="AM45" s="105">
        <f t="shared" si="368"/>
        <v>3.9700673581724022E-3</v>
      </c>
      <c r="AN45" s="105">
        <f t="shared" si="368"/>
        <v>3.7357832196316387E-3</v>
      </c>
      <c r="AO45" s="105">
        <f t="shared" si="368"/>
        <v>3.505488383922728E-3</v>
      </c>
      <c r="AP45" s="105">
        <f t="shared" si="368"/>
        <v>3.3457988928322635E-3</v>
      </c>
      <c r="AQ45" s="105">
        <f t="shared" si="368"/>
        <v>3.2945365772636404E-3</v>
      </c>
      <c r="AR45" s="105">
        <f t="shared" si="368"/>
        <v>3.2757910042680027E-3</v>
      </c>
      <c r="AS45" s="105">
        <f t="shared" si="368"/>
        <v>3.1777858996868691E-3</v>
      </c>
      <c r="AT45" s="105">
        <f t="shared" si="368"/>
        <v>2.9510203134310853E-3</v>
      </c>
      <c r="AU45" s="105">
        <f t="shared" si="368"/>
        <v>2.7591539536593324E-3</v>
      </c>
      <c r="AV45" s="105">
        <f t="shared" si="368"/>
        <v>2.6624412904807659E-3</v>
      </c>
      <c r="AW45" s="105">
        <f t="shared" si="368"/>
        <v>2.5484693908917055E-3</v>
      </c>
      <c r="AX45" s="105">
        <f t="shared" si="368"/>
        <v>2.4038536427082313E-3</v>
      </c>
      <c r="AY45" s="105">
        <f t="shared" si="368"/>
        <v>2.2353005334248E-3</v>
      </c>
      <c r="AZ45" s="105">
        <f t="shared" si="368"/>
        <v>1.9701293060419012E-3</v>
      </c>
      <c r="BA45" s="105">
        <f t="shared" si="368"/>
        <v>1.7230579051923378E-3</v>
      </c>
      <c r="BB45" s="105">
        <f t="shared" si="368"/>
        <v>1.5537990490670506E-3</v>
      </c>
      <c r="BC45" s="105">
        <f t="shared" si="368"/>
        <v>1.3849819009836839E-3</v>
      </c>
      <c r="BD45" s="105">
        <f t="shared" si="368"/>
        <v>1.1513291648737045E-3</v>
      </c>
      <c r="BE45" s="105">
        <f t="shared" si="368"/>
        <v>8.6140175174054257E-4</v>
      </c>
      <c r="BF45" s="105">
        <f t="shared" si="368"/>
        <v>6.0410375249930759E-4</v>
      </c>
      <c r="BG45" s="105">
        <f t="shared" si="368"/>
        <v>3.7554306826037553E-4</v>
      </c>
      <c r="BH45" s="105">
        <f t="shared" si="368"/>
        <v>1.7206020685045509E-4</v>
      </c>
      <c r="BI45" s="105">
        <f t="shared" si="368"/>
        <v>-1.0227458289602254E-5</v>
      </c>
      <c r="BJ45" s="105">
        <f t="shared" si="368"/>
        <v>-1.6086145468974244E-4</v>
      </c>
      <c r="BK45" s="105">
        <f t="shared" si="368"/>
        <v>-1.8102668044095438E-4</v>
      </c>
      <c r="BL45" s="105">
        <f t="shared" si="368"/>
        <v>-6.1773623486471863E-6</v>
      </c>
      <c r="BM45" s="105">
        <f t="shared" si="368"/>
        <v>3.9177344894092414E-4</v>
      </c>
      <c r="BN45" s="105">
        <f t="shared" si="368"/>
        <v>7.1540388851998316E-4</v>
      </c>
      <c r="BO45" s="105">
        <f t="shared" si="368"/>
        <v>9.3155135992795124E-4</v>
      </c>
      <c r="BP45" s="105">
        <f t="shared" si="368"/>
        <v>1.1067182038373424E-3</v>
      </c>
      <c r="BQ45" s="105">
        <f t="shared" si="368"/>
        <v>1.0758325904489663E-3</v>
      </c>
      <c r="BR45" s="105">
        <f t="shared" si="368"/>
        <v>1.0092900507079339E-3</v>
      </c>
      <c r="BS45" s="105">
        <f t="shared" si="368"/>
        <v>9.2769651645863149E-4</v>
      </c>
      <c r="BT45" s="105">
        <f t="shared" ref="BT45:CE45" si="369">(1+BT30)*(1+BT9)-1</f>
        <v>8.0546900640876551E-4</v>
      </c>
      <c r="BU45" s="105">
        <f t="shared" si="369"/>
        <v>6.9225566119612836E-4</v>
      </c>
      <c r="BV45" s="105">
        <f t="shared" si="369"/>
        <v>6.0430685618051427E-4</v>
      </c>
      <c r="BW45" s="105">
        <f t="shared" si="369"/>
        <v>4.9905837766317518E-4</v>
      </c>
      <c r="BX45" s="105">
        <f t="shared" si="369"/>
        <v>4.0254663648076061E-4</v>
      </c>
      <c r="BY45" s="105">
        <f t="shared" si="369"/>
        <v>2.8560789532283692E-4</v>
      </c>
      <c r="BZ45" s="105">
        <f t="shared" si="369"/>
        <v>1.6306847769298471E-4</v>
      </c>
      <c r="CA45" s="105">
        <f t="shared" si="369"/>
        <v>4.3322103929321898E-5</v>
      </c>
      <c r="CB45" s="105">
        <f t="shared" si="369"/>
        <v>-9.4774331899971642E-5</v>
      </c>
      <c r="CC45" s="105">
        <f t="shared" si="369"/>
        <v>-2.1878423623555854E-4</v>
      </c>
      <c r="CD45" s="105">
        <f t="shared" si="369"/>
        <v>-3.4634813905121131E-4</v>
      </c>
      <c r="CE45" s="105" t="e">
        <f t="shared" si="369"/>
        <v>#VALUE!</v>
      </c>
    </row>
    <row r="46" spans="1:83">
      <c r="C46" s="45" t="s">
        <v>584</v>
      </c>
      <c r="D46" s="276" t="s">
        <v>763</v>
      </c>
      <c r="E46" s="105"/>
      <c r="F46" s="105">
        <f>F8+$D$2*(F11+F10+F7)-(1-$D$2)*F9+$B$1*(E16/E24*E15/E22-$E$1)+(1-$D$2-$D$4*$B$1)*(E21/E31-$D$3)</f>
        <v>9.5853963986568327E-3</v>
      </c>
      <c r="G46" s="105">
        <f t="shared" ref="G46:BR46" si="370">G8+$D$2*(G11+G10+G7)-(1-$D$2)*G9+$B$1*(F16/F24*F15/F22-$E$1)+(1-$D$2-$D$4*$B$1)*(F21/F31-$D$3)</f>
        <v>5.4368355687333218E-3</v>
      </c>
      <c r="H46" s="105">
        <f t="shared" si="370"/>
        <v>5.5907742901184177E-3</v>
      </c>
      <c r="I46" s="105">
        <f t="shared" si="370"/>
        <v>5.643979712225666E-3</v>
      </c>
      <c r="J46" s="105">
        <f t="shared" si="370"/>
        <v>5.6945132568113378E-3</v>
      </c>
      <c r="K46" s="105">
        <f t="shared" si="370"/>
        <v>5.7911378628219259E-3</v>
      </c>
      <c r="L46" s="105">
        <f t="shared" si="370"/>
        <v>5.8720613231764366E-3</v>
      </c>
      <c r="M46" s="105">
        <f t="shared" si="370"/>
        <v>5.8023019124417326E-3</v>
      </c>
      <c r="N46" s="105">
        <f t="shared" si="370"/>
        <v>5.5169631284299886E-3</v>
      </c>
      <c r="O46" s="105">
        <f t="shared" si="370"/>
        <v>5.0077665609252423E-3</v>
      </c>
      <c r="P46" s="105">
        <f t="shared" si="370"/>
        <v>4.5300892987675343E-3</v>
      </c>
      <c r="Q46" s="105">
        <f t="shared" si="370"/>
        <v>4.1140924185561652E-3</v>
      </c>
      <c r="R46" s="105">
        <f t="shared" si="370"/>
        <v>3.7208833649829383E-3</v>
      </c>
      <c r="S46" s="105">
        <f t="shared" si="370"/>
        <v>3.4958346417485386E-3</v>
      </c>
      <c r="T46" s="105">
        <f t="shared" si="370"/>
        <v>3.3066392385946346E-3</v>
      </c>
      <c r="U46" s="105">
        <f t="shared" si="370"/>
        <v>3.1200339483827507E-3</v>
      </c>
      <c r="V46" s="105">
        <f t="shared" si="370"/>
        <v>2.9640042534003269E-3</v>
      </c>
      <c r="W46" s="105">
        <f t="shared" si="370"/>
        <v>2.8384644810953777E-3</v>
      </c>
      <c r="X46" s="105">
        <f t="shared" si="370"/>
        <v>2.7468077048129307E-3</v>
      </c>
      <c r="Y46" s="105">
        <f t="shared" si="370"/>
        <v>2.6790641568012305E-3</v>
      </c>
      <c r="Z46" s="105">
        <f t="shared" si="370"/>
        <v>2.6569506075667729E-3</v>
      </c>
      <c r="AA46" s="105">
        <f t="shared" si="370"/>
        <v>2.7137822399139716E-3</v>
      </c>
      <c r="AB46" s="105">
        <f t="shared" si="370"/>
        <v>2.796044904103913E-3</v>
      </c>
      <c r="AC46" s="105">
        <f t="shared" si="370"/>
        <v>2.8961348858476633E-3</v>
      </c>
      <c r="AD46" s="105">
        <f t="shared" si="370"/>
        <v>3.0267879425417889E-3</v>
      </c>
      <c r="AE46" s="105">
        <f t="shared" si="370"/>
        <v>3.1538430310937534E-3</v>
      </c>
      <c r="AF46" s="105">
        <f t="shared" si="370"/>
        <v>3.2340206547544072E-3</v>
      </c>
      <c r="AG46" s="105">
        <f t="shared" si="370"/>
        <v>3.2823597064760967E-3</v>
      </c>
      <c r="AH46" s="105">
        <f t="shared" si="370"/>
        <v>3.3126394733340178E-3</v>
      </c>
      <c r="AI46" s="105">
        <f t="shared" si="370"/>
        <v>3.3198795421281973E-3</v>
      </c>
      <c r="AJ46" s="105">
        <f t="shared" si="370"/>
        <v>3.2893695836876766E-3</v>
      </c>
      <c r="AK46" s="105">
        <f t="shared" si="370"/>
        <v>3.2144761602156584E-3</v>
      </c>
      <c r="AL46" s="105">
        <f t="shared" si="370"/>
        <v>3.1303560006842529E-3</v>
      </c>
      <c r="AM46" s="105">
        <f t="shared" si="370"/>
        <v>3.0669514655201923E-3</v>
      </c>
      <c r="AN46" s="105">
        <f t="shared" si="370"/>
        <v>3.0278745738736334E-3</v>
      </c>
      <c r="AO46" s="105">
        <f t="shared" si="370"/>
        <v>2.9840774590209939E-3</v>
      </c>
      <c r="AP46" s="105">
        <f t="shared" si="370"/>
        <v>2.9934221261434567E-3</v>
      </c>
      <c r="AQ46" s="105">
        <f t="shared" si="370"/>
        <v>3.1094813339013704E-3</v>
      </c>
      <c r="AR46" s="105">
        <f t="shared" si="370"/>
        <v>3.2573481997689065E-3</v>
      </c>
      <c r="AS46" s="105">
        <f t="shared" si="370"/>
        <v>3.3068978601574518E-3</v>
      </c>
      <c r="AT46" s="105">
        <f t="shared" si="370"/>
        <v>3.2268621803373436E-3</v>
      </c>
      <c r="AU46" s="105">
        <f t="shared" si="370"/>
        <v>3.1680514794300897E-3</v>
      </c>
      <c r="AV46" s="105">
        <f t="shared" si="370"/>
        <v>3.2253133787932403E-3</v>
      </c>
      <c r="AW46" s="105">
        <f t="shared" si="370"/>
        <v>3.2662244146219018E-3</v>
      </c>
      <c r="AX46" s="105">
        <f t="shared" si="370"/>
        <v>3.2721805836151679E-3</v>
      </c>
      <c r="AY46" s="105">
        <f t="shared" si="370"/>
        <v>3.271296487275744E-3</v>
      </c>
      <c r="AZ46" s="105">
        <f t="shared" si="370"/>
        <v>3.165215969679851E-3</v>
      </c>
      <c r="BA46" s="105">
        <f t="shared" si="370"/>
        <v>3.069630124561267E-3</v>
      </c>
      <c r="BB46" s="105">
        <f t="shared" si="370"/>
        <v>3.0461586970230744E-3</v>
      </c>
      <c r="BC46" s="105">
        <f t="shared" si="370"/>
        <v>3.0179959009468986E-3</v>
      </c>
      <c r="BD46" s="105">
        <f t="shared" si="370"/>
        <v>2.9313757800775503E-3</v>
      </c>
      <c r="BE46" s="105">
        <f t="shared" si="370"/>
        <v>2.8029986266404983E-3</v>
      </c>
      <c r="BF46" s="105">
        <f t="shared" si="370"/>
        <v>2.6779907963842692E-3</v>
      </c>
      <c r="BG46" s="105">
        <f t="shared" si="370"/>
        <v>2.5489542191262462E-3</v>
      </c>
      <c r="BH46" s="105">
        <f t="shared" si="370"/>
        <v>2.4691231883909198E-3</v>
      </c>
      <c r="BI46" s="105">
        <f t="shared" si="370"/>
        <v>2.4030197318130322E-3</v>
      </c>
      <c r="BJ46" s="105">
        <f t="shared" si="370"/>
        <v>2.3786377187831548E-3</v>
      </c>
      <c r="BK46" s="105">
        <f t="shared" si="370"/>
        <v>2.4988889220190508E-3</v>
      </c>
      <c r="BL46" s="105">
        <f t="shared" si="370"/>
        <v>2.7907340604091972E-3</v>
      </c>
      <c r="BM46" s="105">
        <f t="shared" si="370"/>
        <v>3.2997330364993322E-3</v>
      </c>
      <c r="BN46" s="105">
        <f t="shared" si="370"/>
        <v>3.7306638827626333E-3</v>
      </c>
      <c r="BO46" s="105">
        <f t="shared" si="370"/>
        <v>4.0634890402884523E-3</v>
      </c>
      <c r="BP46" s="105">
        <f t="shared" si="370"/>
        <v>4.337272515657702E-3</v>
      </c>
      <c r="BQ46" s="105">
        <f t="shared" si="370"/>
        <v>4.4080027624033248E-3</v>
      </c>
      <c r="BR46" s="105">
        <f t="shared" si="370"/>
        <v>4.4499043335081518E-3</v>
      </c>
      <c r="BS46" s="105">
        <f t="shared" ref="BS46" si="371">BS8+$D$2*(BS11+BS10+BS7)-(1-$D$2)*BS9+$B$1*(BR16/BR24*BR15/BR22-$E$1)+(1-$D$2-$D$4*$B$1)*(BR21/BR31-$D$3)</f>
        <v>4.4525685394079858E-3</v>
      </c>
      <c r="BT46" s="105">
        <f t="shared" ref="BT46" si="372">BT8+$D$2*(BT11+BT10+BT7)-(1-$D$2)*BT9+$B$1*(BS16/BS24*BS15/BS22-$E$1)+(1-$D$2-$D$4*$B$1)*(BS21/BS31-$D$3)</f>
        <v>4.4025044450081352E-3</v>
      </c>
      <c r="BU46" s="105">
        <f t="shared" ref="BU46" si="373">BU8+$D$2*(BU11+BU10+BU7)-(1-$D$2)*BU9+$B$1*(BT16/BT24*BT15/BT22-$E$1)+(1-$D$2-$D$4*$B$1)*(BT21/BT31-$D$3)</f>
        <v>4.3743207160729216E-3</v>
      </c>
      <c r="BV46" s="105">
        <f t="shared" ref="BV46" si="374">BV8+$D$2*(BV11+BV10+BV7)-(1-$D$2)*BV9+$B$1*(BU16/BU24*BU15/BU22-$E$1)+(1-$D$2-$D$4*$B$1)*(BU21/BU31-$D$3)</f>
        <v>4.3576614824783321E-3</v>
      </c>
      <c r="BW46" s="105">
        <f t="shared" ref="BW46" si="375">BW8+$D$2*(BW11+BW10+BW7)-(1-$D$2)*BW9+$B$1*(BV16/BV24*BV15/BV22-$E$1)+(1-$D$2-$D$4*$B$1)*(BV21/BV31-$D$3)</f>
        <v>4.3105052869757896E-3</v>
      </c>
      <c r="BX46" s="105">
        <f t="shared" ref="BX46" si="376">BX8+$D$2*(BX11+BX10+BX7)-(1-$D$2)*BX9+$B$1*(BW16/BW24*BW15/BW22-$E$1)+(1-$D$2-$D$4*$B$1)*(BW21/BW31-$D$3)</f>
        <v>4.2870006498261105E-3</v>
      </c>
      <c r="BY46" s="105">
        <f t="shared" ref="BY46" si="377">BY8+$D$2*(BY11+BY10+BY7)-(1-$D$2)*BY9+$B$1*(BX16/BX24*BX15/BX22-$E$1)+(1-$D$2-$D$4*$B$1)*(BX21/BX31-$D$3)</f>
        <v>4.2309191610725759E-3</v>
      </c>
      <c r="BZ46" s="105">
        <f t="shared" ref="BZ46" si="378">BZ8+$D$2*(BZ11+BZ10+BZ7)-(1-$D$2)*BZ9+$B$1*(BY16/BY24*BY15/BY22-$E$1)+(1-$D$2-$D$4*$B$1)*(BY21/BY31-$D$3)</f>
        <v>4.1527509207439873E-3</v>
      </c>
      <c r="CA46" s="105">
        <f t="shared" ref="CA46" si="379">CA8+$D$2*(CA11+CA10+CA7)-(1-$D$2)*CA9+$B$1*(BZ16/BZ24*BZ15/BZ22-$E$1)+(1-$D$2-$D$4*$B$1)*(BZ21/BZ31-$D$3)</f>
        <v>4.0861150392375633E-3</v>
      </c>
      <c r="CB46" s="105">
        <f t="shared" ref="CB46" si="380">CB8+$D$2*(CB11+CB10+CB7)-(1-$D$2)*CB9+$B$1*(CA16/CA24*CA15/CA22-$E$1)+(1-$D$2-$D$4*$B$1)*(CA21/CA31-$D$3)</f>
        <v>4.0044723218350883E-3</v>
      </c>
      <c r="CC46" s="105">
        <f t="shared" ref="CC46" si="381">CC8+$D$2*(CC11+CC10+CC7)-(1-$D$2)*CC9+$B$1*(CB16/CB24*CB15/CB22-$E$1)+(1-$D$2-$D$4*$B$1)*(CB21/CB31-$D$3)</f>
        <v>3.9243121822106842E-3</v>
      </c>
      <c r="CD46" s="105">
        <f t="shared" ref="CD46" si="382">CD8+$D$2*(CD11+CD10+CD7)-(1-$D$2)*CD9+$B$1*(CC16/CC24*CC15/CC22-$E$1)+(1-$D$2-$D$4*$B$1)*(CC21/CC31-$D$3)</f>
        <v>3.8322243143428872E-3</v>
      </c>
      <c r="CE46" s="105" t="e">
        <f t="shared" ref="CE46" si="383">CE8+$D$2*(CE11+CE10+CE7)-(1-$D$2)*CE9+$B$1*(CD16/CD24*CD15/CD22-$E$1)+(1-$D$2-$D$4*$B$1)*(CD21/CD31-$D$3)</f>
        <v>#VALUE!</v>
      </c>
    </row>
    <row r="47" spans="1:83">
      <c r="A47" s="39" t="s">
        <v>492</v>
      </c>
      <c r="C47" s="176" t="s">
        <v>2370</v>
      </c>
      <c r="D47" s="318" t="s">
        <v>2371</v>
      </c>
      <c r="E47" s="298">
        <f>InputDataA_GeneralAssumptions!I18*(1+E30)</f>
        <v>11576.198230203057</v>
      </c>
      <c r="F47" s="298">
        <f t="shared" ref="F47:AK47" si="384">E47*(1+F30)</f>
        <v>11686.307594381571</v>
      </c>
      <c r="G47" s="298">
        <f t="shared" si="384"/>
        <v>11749.204613331851</v>
      </c>
      <c r="H47" s="298">
        <f t="shared" si="384"/>
        <v>11814.268670397607</v>
      </c>
      <c r="I47" s="298">
        <f t="shared" si="384"/>
        <v>11880.336807787224</v>
      </c>
      <c r="J47" s="298">
        <f t="shared" si="384"/>
        <v>11947.388302060295</v>
      </c>
      <c r="K47" s="298">
        <f t="shared" si="384"/>
        <v>12015.986379638309</v>
      </c>
      <c r="L47" s="298">
        <f t="shared" si="384"/>
        <v>12085.962905957895</v>
      </c>
      <c r="M47" s="298">
        <f t="shared" si="384"/>
        <v>12155.509431128809</v>
      </c>
      <c r="N47" s="298">
        <f t="shared" si="384"/>
        <v>12221.983796409691</v>
      </c>
      <c r="O47" s="298">
        <f t="shared" si="384"/>
        <v>12282.58226590597</v>
      </c>
      <c r="P47" s="298">
        <f t="shared" si="384"/>
        <v>12337.59607248216</v>
      </c>
      <c r="Q47" s="298">
        <f t="shared" si="384"/>
        <v>12387.706597093122</v>
      </c>
      <c r="R47" s="298">
        <f t="shared" si="384"/>
        <v>12433.13163271934</v>
      </c>
      <c r="S47" s="298">
        <f t="shared" si="384"/>
        <v>12475.917691571185</v>
      </c>
      <c r="T47" s="298">
        <f t="shared" si="384"/>
        <v>12516.484107934855</v>
      </c>
      <c r="U47" s="298">
        <f t="shared" si="384"/>
        <v>12554.83886726966</v>
      </c>
      <c r="V47" s="298">
        <f t="shared" si="384"/>
        <v>12591.347030946017</v>
      </c>
      <c r="W47" s="298">
        <f t="shared" si="384"/>
        <v>12626.377768753504</v>
      </c>
      <c r="X47" s="298">
        <f t="shared" si="384"/>
        <v>12660.347599952031</v>
      </c>
      <c r="Y47" s="298">
        <f t="shared" si="384"/>
        <v>12693.552803199344</v>
      </c>
      <c r="Z47" s="298">
        <f t="shared" si="384"/>
        <v>12726.569947979391</v>
      </c>
      <c r="AA47" s="298">
        <f t="shared" si="384"/>
        <v>12760.407491683869</v>
      </c>
      <c r="AB47" s="298">
        <f t="shared" si="384"/>
        <v>12795.398058868872</v>
      </c>
      <c r="AC47" s="298">
        <f t="shared" si="384"/>
        <v>12831.780352521289</v>
      </c>
      <c r="AD47" s="298">
        <f t="shared" si="384"/>
        <v>12869.958880544449</v>
      </c>
      <c r="AE47" s="298">
        <f t="shared" si="384"/>
        <v>12909.900836803812</v>
      </c>
      <c r="AF47" s="298">
        <f t="shared" si="384"/>
        <v>12951.013080087871</v>
      </c>
      <c r="AG47" s="298">
        <f t="shared" si="384"/>
        <v>12992.890831672106</v>
      </c>
      <c r="AH47" s="298">
        <f t="shared" si="384"/>
        <v>13035.304687328975</v>
      </c>
      <c r="AI47" s="298">
        <f t="shared" si="384"/>
        <v>13077.956599455218</v>
      </c>
      <c r="AJ47" s="298">
        <f t="shared" si="384"/>
        <v>13120.351532344514</v>
      </c>
      <c r="AK47" s="298">
        <f t="shared" si="384"/>
        <v>13161.899966057645</v>
      </c>
      <c r="AL47" s="298">
        <f t="shared" ref="AL47:BS47" si="385">AK47*(1+AL30)</f>
        <v>13202.471090364992</v>
      </c>
      <c r="AM47" s="298">
        <f t="shared" si="385"/>
        <v>13242.331064517772</v>
      </c>
      <c r="AN47" s="298">
        <f t="shared" si="385"/>
        <v>13281.796682712107</v>
      </c>
      <c r="AO47" s="298">
        <f t="shared" si="385"/>
        <v>13320.800963976086</v>
      </c>
      <c r="AP47" s="298">
        <f t="shared" si="385"/>
        <v>13360.052515117668</v>
      </c>
      <c r="AQ47" s="298">
        <f t="shared" si="385"/>
        <v>13400.988324136026</v>
      </c>
      <c r="AR47" s="298">
        <f t="shared" si="385"/>
        <v>13444.05163024077</v>
      </c>
      <c r="AS47" s="298">
        <f t="shared" si="385"/>
        <v>13487.931028045996</v>
      </c>
      <c r="AT47" s="298">
        <f t="shared" si="385"/>
        <v>13530.873824257327</v>
      </c>
      <c r="AU47" s="298">
        <f t="shared" si="385"/>
        <v>13573.159578509054</v>
      </c>
      <c r="AV47" s="298">
        <f t="shared" si="385"/>
        <v>13616.366989352837</v>
      </c>
      <c r="AW47" s="298">
        <f t="shared" si="385"/>
        <v>13660.279595144488</v>
      </c>
      <c r="AX47" s="298">
        <f t="shared" si="385"/>
        <v>13704.42253033519</v>
      </c>
      <c r="AY47" s="298">
        <f t="shared" si="385"/>
        <v>13748.702428400871</v>
      </c>
      <c r="AZ47" s="298">
        <f t="shared" si="385"/>
        <v>13791.663736918239</v>
      </c>
      <c r="BA47" s="298">
        <f t="shared" si="385"/>
        <v>13833.43902369406</v>
      </c>
      <c r="BB47" s="298">
        <f t="shared" si="385"/>
        <v>13875.021272568774</v>
      </c>
      <c r="BC47" s="298">
        <f t="shared" si="385"/>
        <v>13916.342476286347</v>
      </c>
      <c r="BD47" s="298">
        <f t="shared" si="385"/>
        <v>13956.5802355905</v>
      </c>
      <c r="BE47" s="298">
        <f t="shared" si="385"/>
        <v>13995.137271960532</v>
      </c>
      <c r="BF47" s="298">
        <f t="shared" si="385"/>
        <v>14032.046833245582</v>
      </c>
      <c r="BG47" s="298">
        <f t="shared" si="385"/>
        <v>14067.238742581587</v>
      </c>
      <c r="BH47" s="298">
        <f t="shared" si="385"/>
        <v>14101.396171773085</v>
      </c>
      <c r="BI47" s="298">
        <f t="shared" si="385"/>
        <v>14134.706123929152</v>
      </c>
      <c r="BJ47" s="298">
        <f t="shared" si="385"/>
        <v>14167.75592763906</v>
      </c>
      <c r="BK47" s="298">
        <f t="shared" si="385"/>
        <v>14202.606948275563</v>
      </c>
      <c r="BL47" s="298">
        <f t="shared" si="385"/>
        <v>14241.725495383311</v>
      </c>
      <c r="BM47" s="298">
        <f t="shared" si="385"/>
        <v>14288.255862475955</v>
      </c>
      <c r="BN47" s="298">
        <f t="shared" si="385"/>
        <v>14341.139590369532</v>
      </c>
      <c r="BO47" s="298">
        <f t="shared" si="385"/>
        <v>14399.025386238955</v>
      </c>
      <c r="BP47" s="298">
        <f t="shared" si="385"/>
        <v>14461.113841633667</v>
      </c>
      <c r="BQ47" s="298">
        <f t="shared" si="385"/>
        <v>14524.50274787223</v>
      </c>
      <c r="BR47" s="298">
        <f t="shared" si="385"/>
        <v>14588.785774665212</v>
      </c>
      <c r="BS47" s="298">
        <f t="shared" si="385"/>
        <v>14653.396332463666</v>
      </c>
      <c r="BT47" s="298">
        <f t="shared" ref="BT47" si="386">BS47*(1+BT30)</f>
        <v>14717.559135875579</v>
      </c>
      <c r="BU47" s="298">
        <f t="shared" ref="BU47" si="387">BT47*(1+BU30)</f>
        <v>14781.58980595753</v>
      </c>
      <c r="BV47" s="298">
        <f t="shared" ref="BV47" si="388">BU47*(1+BV30)</f>
        <v>14845.655243365747</v>
      </c>
      <c r="BW47" s="298">
        <f t="shared" ref="BW47" si="389">BV47*(1+BW30)</f>
        <v>14909.297971917795</v>
      </c>
      <c r="BX47" s="298">
        <f t="shared" ref="BX47" si="390">BW47*(1+BX30)</f>
        <v>14972.865000075291</v>
      </c>
      <c r="BY47" s="298">
        <f t="shared" ref="BY47" si="391">BX47*(1+BY30)</f>
        <v>15035.862297375779</v>
      </c>
      <c r="BZ47" s="298">
        <f t="shared" ref="BZ47" si="392">BY47*(1+BZ30)</f>
        <v>15097.946094741801</v>
      </c>
      <c r="CA47" s="298">
        <f t="shared" ref="CA47" si="393">BZ47*(1+CA30)</f>
        <v>15159.278051403942</v>
      </c>
      <c r="CB47" s="298">
        <f t="shared" ref="CB47" si="394">CA47*(1+CB30)</f>
        <v>15219.618125687744</v>
      </c>
      <c r="CC47" s="298">
        <f t="shared" ref="CC47" si="395">CB47*(1+CC30)</f>
        <v>15278.974882193768</v>
      </c>
      <c r="CD47" s="298">
        <f t="shared" ref="CD47" si="396">CC47*(1+CD30)</f>
        <v>15337.151409475042</v>
      </c>
      <c r="CE47" s="298" t="e">
        <f t="shared" ref="CE47" si="397">CD47*(1+CE30)</f>
        <v>#VALUE!</v>
      </c>
    </row>
    <row r="48" spans="1:83">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99"/>
      <c r="BJ48" s="299"/>
      <c r="BK48" s="299"/>
      <c r="BL48" s="299"/>
      <c r="BM48" s="299"/>
      <c r="BN48" s="299"/>
      <c r="BO48" s="299"/>
      <c r="BP48" s="299"/>
      <c r="BQ48" s="299"/>
      <c r="BR48" s="299"/>
      <c r="BS48" s="299"/>
      <c r="BT48" s="299"/>
      <c r="BU48" s="299"/>
      <c r="BV48" s="299"/>
      <c r="BW48" s="299"/>
      <c r="BX48" s="299"/>
      <c r="BY48" s="299"/>
      <c r="BZ48" s="299"/>
      <c r="CA48" s="299"/>
      <c r="CB48" s="299"/>
      <c r="CC48" s="299"/>
      <c r="CD48" s="299"/>
      <c r="CE48" s="299"/>
    </row>
    <row r="49" spans="3:83">
      <c r="C49" s="2" t="s">
        <v>658</v>
      </c>
      <c r="D49" s="230" t="s">
        <v>665</v>
      </c>
      <c r="E49" s="105">
        <f>InputDataA_GeneralAssumptions!$D$155</f>
        <v>2.15</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c r="CE49" s="299"/>
    </row>
    <row r="50" spans="3:83">
      <c r="C50" s="170" t="s">
        <v>659</v>
      </c>
      <c r="D50" s="38"/>
      <c r="E50" s="296">
        <f>IF(InputDataA_GeneralAssumptions!$F$157="Automatic",InputDataA_GeneralAssumptions!I170,"Not an input")</f>
        <v>0.42</v>
      </c>
      <c r="F50" s="296">
        <f>IF(InputDataA_GeneralAssumptions!$F$157="Automatic",InputDataA_GeneralAssumptions!J170,"Not an input")</f>
        <v>0.42</v>
      </c>
      <c r="G50" s="296">
        <f>IF(InputDataA_GeneralAssumptions!$F$157="Automatic",InputDataA_GeneralAssumptions!K170,"Not an input")</f>
        <v>0.42</v>
      </c>
      <c r="H50" s="296">
        <f>IF(InputDataA_GeneralAssumptions!$F$157="Automatic",InputDataA_GeneralAssumptions!L170,"Not an input")</f>
        <v>0.42</v>
      </c>
      <c r="I50" s="296">
        <f>IF(InputDataA_GeneralAssumptions!$F$157="Automatic",InputDataA_GeneralAssumptions!M170,"Not an input")</f>
        <v>0.42</v>
      </c>
      <c r="J50" s="296">
        <f>IF(InputDataA_GeneralAssumptions!$F$157="Automatic",InputDataA_GeneralAssumptions!N170,"Not an input")</f>
        <v>0.42</v>
      </c>
      <c r="K50" s="296">
        <f>IF(InputDataA_GeneralAssumptions!$F$157="Automatic",InputDataA_GeneralAssumptions!O170,"Not an input")</f>
        <v>0.42</v>
      </c>
      <c r="L50" s="296">
        <f>IF(InputDataA_GeneralAssumptions!$F$157="Automatic",InputDataA_GeneralAssumptions!P170,"Not an input")</f>
        <v>0.42</v>
      </c>
      <c r="M50" s="296">
        <f>IF(InputDataA_GeneralAssumptions!$F$157="Automatic",InputDataA_GeneralAssumptions!Q170,"Not an input")</f>
        <v>0.42</v>
      </c>
      <c r="N50" s="296">
        <f>IF(InputDataA_GeneralAssumptions!$F$157="Automatic",InputDataA_GeneralAssumptions!R170,"Not an input")</f>
        <v>0.42</v>
      </c>
      <c r="O50" s="296">
        <f>IF(InputDataA_GeneralAssumptions!$F$157="Automatic",InputDataA_GeneralAssumptions!S170,"Not an input")</f>
        <v>0.42</v>
      </c>
      <c r="P50" s="296">
        <f>IF(InputDataA_GeneralAssumptions!$F$157="Automatic",InputDataA_GeneralAssumptions!T170,"Not an input")</f>
        <v>0.42</v>
      </c>
      <c r="Q50" s="296">
        <f>IF(InputDataA_GeneralAssumptions!$F$157="Automatic",InputDataA_GeneralAssumptions!U170,"Not an input")</f>
        <v>0.42</v>
      </c>
      <c r="R50" s="296">
        <f>IF(InputDataA_GeneralAssumptions!$F$157="Automatic",InputDataA_GeneralAssumptions!V170,"Not an input")</f>
        <v>0.42</v>
      </c>
      <c r="S50" s="296">
        <f>IF(InputDataA_GeneralAssumptions!$F$157="Automatic",InputDataA_GeneralAssumptions!W170,"Not an input")</f>
        <v>0.42</v>
      </c>
      <c r="T50" s="296">
        <f>IF(InputDataA_GeneralAssumptions!$F$157="Automatic",InputDataA_GeneralAssumptions!X170,"Not an input")</f>
        <v>0.42</v>
      </c>
      <c r="U50" s="296">
        <f>IF(InputDataA_GeneralAssumptions!$F$157="Automatic",InputDataA_GeneralAssumptions!Y170,"Not an input")</f>
        <v>0.42</v>
      </c>
      <c r="V50" s="296">
        <f>IF(InputDataA_GeneralAssumptions!$F$157="Automatic",InputDataA_GeneralAssumptions!Z170,"Not an input")</f>
        <v>0.42</v>
      </c>
      <c r="W50" s="296">
        <f>IF(InputDataA_GeneralAssumptions!$F$157="Automatic",InputDataA_GeneralAssumptions!AA170,"Not an input")</f>
        <v>0.42</v>
      </c>
      <c r="X50" s="296">
        <f>IF(InputDataA_GeneralAssumptions!$F$157="Automatic",InputDataA_GeneralAssumptions!AB170,"Not an input")</f>
        <v>0.42</v>
      </c>
      <c r="Y50" s="296">
        <f>IF(InputDataA_GeneralAssumptions!$F$157="Automatic",InputDataA_GeneralAssumptions!AC170,"Not an input")</f>
        <v>0.42</v>
      </c>
      <c r="Z50" s="296">
        <f>IF(InputDataA_GeneralAssumptions!$F$157="Automatic",InputDataA_GeneralAssumptions!AD170,"Not an input")</f>
        <v>0.42</v>
      </c>
      <c r="AA50" s="296">
        <f>IF(InputDataA_GeneralAssumptions!$F$157="Automatic",InputDataA_GeneralAssumptions!AE170,"Not an input")</f>
        <v>0.42</v>
      </c>
      <c r="AB50" s="296">
        <f>IF(InputDataA_GeneralAssumptions!$F$157="Automatic",InputDataA_GeneralAssumptions!AF170,"Not an input")</f>
        <v>0.42</v>
      </c>
      <c r="AC50" s="296">
        <f>IF(InputDataA_GeneralAssumptions!$F$157="Automatic",InputDataA_GeneralAssumptions!AG170,"Not an input")</f>
        <v>0.42</v>
      </c>
      <c r="AD50" s="296">
        <f>IF(InputDataA_GeneralAssumptions!$F$157="Automatic",InputDataA_GeneralAssumptions!AH170,"Not an input")</f>
        <v>0.42</v>
      </c>
      <c r="AE50" s="296">
        <f>IF(InputDataA_GeneralAssumptions!$F$157="Automatic",InputDataA_GeneralAssumptions!AI170,"Not an input")</f>
        <v>0.42</v>
      </c>
      <c r="AF50" s="296">
        <f>IF(InputDataA_GeneralAssumptions!$F$157="Automatic",InputDataA_GeneralAssumptions!AJ170,"Not an input")</f>
        <v>0.42</v>
      </c>
      <c r="AG50" s="296">
        <f>IF(InputDataA_GeneralAssumptions!$F$157="Automatic",InputDataA_GeneralAssumptions!AK170,"Not an input")</f>
        <v>0.42</v>
      </c>
      <c r="AH50" s="296">
        <f>IF(InputDataA_GeneralAssumptions!$F$157="Automatic",InputDataA_GeneralAssumptions!AL170,"Not an input")</f>
        <v>0.42</v>
      </c>
      <c r="AI50" s="296">
        <f>IF(InputDataA_GeneralAssumptions!$F$157="Automatic",InputDataA_GeneralAssumptions!AM170,"Not an input")</f>
        <v>0.42</v>
      </c>
      <c r="AJ50" s="296">
        <f>IF(InputDataA_GeneralAssumptions!$F$157="Automatic",InputDataA_GeneralAssumptions!AN170,"Not an input")</f>
        <v>0.42</v>
      </c>
      <c r="AK50" s="296">
        <f>IF(InputDataA_GeneralAssumptions!$F$157="Automatic",InputDataA_GeneralAssumptions!AO170,"Not an input")</f>
        <v>0.42</v>
      </c>
      <c r="AL50" s="296">
        <f>IF(InputDataA_GeneralAssumptions!$F$157="Automatic",InputDataA_GeneralAssumptions!AP170,"Not an input")</f>
        <v>0.42</v>
      </c>
      <c r="AM50" s="296">
        <f>IF(InputDataA_GeneralAssumptions!$F$157="Automatic",InputDataA_GeneralAssumptions!AQ170,"Not an input")</f>
        <v>0.42</v>
      </c>
      <c r="AN50" s="296">
        <f>IF(InputDataA_GeneralAssumptions!$F$157="Automatic",InputDataA_GeneralAssumptions!AR170,"Not an input")</f>
        <v>0.42</v>
      </c>
      <c r="AO50" s="296">
        <f>IF(InputDataA_GeneralAssumptions!$F$157="Automatic",InputDataA_GeneralAssumptions!AS170,"Not an input")</f>
        <v>0.42</v>
      </c>
      <c r="AP50" s="296">
        <f>IF(InputDataA_GeneralAssumptions!$F$157="Automatic",InputDataA_GeneralAssumptions!AT170,"Not an input")</f>
        <v>0.42</v>
      </c>
      <c r="AQ50" s="296">
        <f>IF(InputDataA_GeneralAssumptions!$F$157="Automatic",InputDataA_GeneralAssumptions!AU170,"Not an input")</f>
        <v>0.42</v>
      </c>
      <c r="AR50" s="296">
        <f>IF(InputDataA_GeneralAssumptions!$F$157="Automatic",InputDataA_GeneralAssumptions!AV170,"Not an input")</f>
        <v>0.42</v>
      </c>
      <c r="AS50" s="296">
        <f>IF(InputDataA_GeneralAssumptions!$F$157="Automatic",InputDataA_GeneralAssumptions!AW170,"Not an input")</f>
        <v>0.42</v>
      </c>
      <c r="AT50" s="296">
        <f>IF(InputDataA_GeneralAssumptions!$F$157="Automatic",InputDataA_GeneralAssumptions!AX170,"Not an input")</f>
        <v>0.42</v>
      </c>
      <c r="AU50" s="296">
        <f>IF(InputDataA_GeneralAssumptions!$F$157="Automatic",InputDataA_GeneralAssumptions!AY170,"Not an input")</f>
        <v>0.42</v>
      </c>
      <c r="AV50" s="296">
        <f>IF(InputDataA_GeneralAssumptions!$F$157="Automatic",InputDataA_GeneralAssumptions!AZ170,"Not an input")</f>
        <v>0.42</v>
      </c>
      <c r="AW50" s="296">
        <f>IF(InputDataA_GeneralAssumptions!$F$157="Automatic",InputDataA_GeneralAssumptions!BA170,"Not an input")</f>
        <v>0.42</v>
      </c>
      <c r="AX50" s="296">
        <f>IF(InputDataA_GeneralAssumptions!$F$157="Automatic",InputDataA_GeneralAssumptions!BB170,"Not an input")</f>
        <v>0.42</v>
      </c>
      <c r="AY50" s="296">
        <f>IF(InputDataA_GeneralAssumptions!$F$157="Automatic",InputDataA_GeneralAssumptions!BC170,"Not an input")</f>
        <v>0.42</v>
      </c>
      <c r="AZ50" s="296">
        <f>IF(InputDataA_GeneralAssumptions!$F$157="Automatic",InputDataA_GeneralAssumptions!BD170,"Not an input")</f>
        <v>0.42</v>
      </c>
      <c r="BA50" s="296">
        <f>IF(InputDataA_GeneralAssumptions!$F$157="Automatic",InputDataA_GeneralAssumptions!BE170,"Not an input")</f>
        <v>0.42</v>
      </c>
      <c r="BB50" s="296">
        <f>IF(InputDataA_GeneralAssumptions!$F$157="Automatic",InputDataA_GeneralAssumptions!BF170,"Not an input")</f>
        <v>0.42</v>
      </c>
      <c r="BC50" s="296">
        <f>IF(InputDataA_GeneralAssumptions!$F$157="Automatic",InputDataA_GeneralAssumptions!BG170,"Not an input")</f>
        <v>0.42</v>
      </c>
      <c r="BD50" s="296">
        <f>IF(InputDataA_GeneralAssumptions!$F$157="Automatic",InputDataA_GeneralAssumptions!BH170,"Not an input")</f>
        <v>0.42</v>
      </c>
      <c r="BE50" s="296">
        <f>IF(InputDataA_GeneralAssumptions!$F$157="Automatic",InputDataA_GeneralAssumptions!BI170,"Not an input")</f>
        <v>0.42</v>
      </c>
      <c r="BF50" s="296">
        <f>IF(InputDataA_GeneralAssumptions!$F$157="Automatic",InputDataA_GeneralAssumptions!BJ170,"Not an input")</f>
        <v>0.42</v>
      </c>
      <c r="BG50" s="296">
        <f>IF(InputDataA_GeneralAssumptions!$F$157="Automatic",InputDataA_GeneralAssumptions!BK170,"Not an input")</f>
        <v>0.42</v>
      </c>
      <c r="BH50" s="296">
        <f>IF(InputDataA_GeneralAssumptions!$F$157="Automatic",InputDataA_GeneralAssumptions!BL170,"Not an input")</f>
        <v>0.42</v>
      </c>
      <c r="BI50" s="296">
        <f>IF(InputDataA_GeneralAssumptions!$F$157="Automatic",InputDataA_GeneralAssumptions!BM170,"Not an input")</f>
        <v>0.42</v>
      </c>
      <c r="BJ50" s="296">
        <f>IF(InputDataA_GeneralAssumptions!$F$157="Automatic",InputDataA_GeneralAssumptions!BN170,"Not an input")</f>
        <v>0.42</v>
      </c>
      <c r="BK50" s="296">
        <f>IF(InputDataA_GeneralAssumptions!$F$157="Automatic",InputDataA_GeneralAssumptions!BO170,"Not an input")</f>
        <v>0.42</v>
      </c>
      <c r="BL50" s="296">
        <f>IF(InputDataA_GeneralAssumptions!$F$157="Automatic",InputDataA_GeneralAssumptions!BP170,"Not an input")</f>
        <v>0.42</v>
      </c>
      <c r="BM50" s="296">
        <f>IF(InputDataA_GeneralAssumptions!$F$157="Automatic",InputDataA_GeneralAssumptions!BQ170,"Not an input")</f>
        <v>0.42</v>
      </c>
      <c r="BN50" s="296">
        <f>IF(InputDataA_GeneralAssumptions!$F$157="Automatic",InputDataA_GeneralAssumptions!BR170,"Not an input")</f>
        <v>0.42</v>
      </c>
      <c r="BO50" s="296">
        <f>IF(InputDataA_GeneralAssumptions!$F$157="Automatic",InputDataA_GeneralAssumptions!BS170,"Not an input")</f>
        <v>0.42</v>
      </c>
      <c r="BP50" s="296">
        <f>IF(InputDataA_GeneralAssumptions!$F$157="Automatic",InputDataA_GeneralAssumptions!BT170,"Not an input")</f>
        <v>0.42</v>
      </c>
      <c r="BQ50" s="296">
        <f>IF(InputDataA_GeneralAssumptions!$F$157="Automatic",InputDataA_GeneralAssumptions!BU170,"Not an input")</f>
        <v>0.42</v>
      </c>
      <c r="BR50" s="296">
        <f>IF(InputDataA_GeneralAssumptions!$F$157="Automatic",InputDataA_GeneralAssumptions!BV170,"Not an input")</f>
        <v>0.42</v>
      </c>
      <c r="BS50" s="296">
        <f>IF(InputDataA_GeneralAssumptions!$F$157="Automatic",InputDataA_GeneralAssumptions!BW170,"Not an input")</f>
        <v>0.42</v>
      </c>
      <c r="BT50" s="296">
        <f>IF(InputDataA_GeneralAssumptions!$F$157="Automatic",InputDataA_GeneralAssumptions!BX170,"Not an input")</f>
        <v>0.42</v>
      </c>
      <c r="BU50" s="296">
        <f>IF(InputDataA_GeneralAssumptions!$F$157="Automatic",InputDataA_GeneralAssumptions!BY170,"Not an input")</f>
        <v>0.42</v>
      </c>
      <c r="BV50" s="296">
        <f>IF(InputDataA_GeneralAssumptions!$F$157="Automatic",InputDataA_GeneralAssumptions!BZ170,"Not an input")</f>
        <v>0.42</v>
      </c>
      <c r="BW50" s="296">
        <f>IF(InputDataA_GeneralAssumptions!$F$157="Automatic",InputDataA_GeneralAssumptions!CA170,"Not an input")</f>
        <v>0.42</v>
      </c>
      <c r="BX50" s="296">
        <f>IF(InputDataA_GeneralAssumptions!$F$157="Automatic",InputDataA_GeneralAssumptions!CB170,"Not an input")</f>
        <v>0.42</v>
      </c>
      <c r="BY50" s="296">
        <f>IF(InputDataA_GeneralAssumptions!$F$157="Automatic",InputDataA_GeneralAssumptions!CC170,"Not an input")</f>
        <v>0.42</v>
      </c>
      <c r="BZ50" s="296">
        <f>IF(InputDataA_GeneralAssumptions!$F$157="Automatic",InputDataA_GeneralAssumptions!CD170,"Not an input")</f>
        <v>0.42</v>
      </c>
      <c r="CA50" s="296">
        <f>IF(InputDataA_GeneralAssumptions!$F$157="Automatic",InputDataA_GeneralAssumptions!CE170,"Not an input")</f>
        <v>0.42</v>
      </c>
      <c r="CB50" s="296">
        <f>IF(InputDataA_GeneralAssumptions!$F$157="Automatic",InputDataA_GeneralAssumptions!CF170,"Not an input")</f>
        <v>0.42</v>
      </c>
      <c r="CC50" s="296">
        <f>IF(InputDataA_GeneralAssumptions!$F$157="Automatic",InputDataA_GeneralAssumptions!CG170,"Not an input")</f>
        <v>0.42</v>
      </c>
      <c r="CD50" s="296">
        <f>IF(InputDataA_GeneralAssumptions!$F$157="Automatic",InputDataA_GeneralAssumptions!CH170,"Not an input")</f>
        <v>0.42</v>
      </c>
      <c r="CE50" s="296">
        <f>IF(InputDataA_GeneralAssumptions!$F$157="Automatic",InputDataA_GeneralAssumptions!CI170,"Not an input")</f>
        <v>0.42</v>
      </c>
    </row>
    <row r="51" spans="3:83">
      <c r="C51" s="170" t="s">
        <v>660</v>
      </c>
      <c r="D51" s="38" t="s">
        <v>697</v>
      </c>
      <c r="E51" s="296">
        <f>IF(InputDataA_GeneralAssumptions!$F$157="Automatic",SQRT(2)*NORMSINV(0.5*(E50+1)),"Not an input")</f>
        <v>0.78260417560566409</v>
      </c>
      <c r="F51" s="296">
        <f>IF(InputDataA_GeneralAssumptions!$F$157="Automatic",SQRT(2)*NORMSINV(0.5*(F50+1)),"Not an input")</f>
        <v>0.78260417560566409</v>
      </c>
      <c r="G51" s="296">
        <f>IF(InputDataA_GeneralAssumptions!$F$157="Automatic",SQRT(2)*NORMSINV(0.5*(G50+1)),"Not an input")</f>
        <v>0.78260417560566409</v>
      </c>
      <c r="H51" s="296">
        <f>IF(InputDataA_GeneralAssumptions!$F$157="Automatic",SQRT(2)*NORMSINV(0.5*(H50+1)),"Not an input")</f>
        <v>0.78260417560566409</v>
      </c>
      <c r="I51" s="296">
        <f>IF(InputDataA_GeneralAssumptions!$F$157="Automatic",SQRT(2)*NORMSINV(0.5*(I50+1)),"Not an input")</f>
        <v>0.78260417560566409</v>
      </c>
      <c r="J51" s="296">
        <f>IF(InputDataA_GeneralAssumptions!$F$157="Automatic",SQRT(2)*NORMSINV(0.5*(J50+1)),"Not an input")</f>
        <v>0.78260417560566409</v>
      </c>
      <c r="K51" s="296">
        <f>IF(InputDataA_GeneralAssumptions!$F$157="Automatic",SQRT(2)*NORMSINV(0.5*(K50+1)),"Not an input")</f>
        <v>0.78260417560566409</v>
      </c>
      <c r="L51" s="296">
        <f>IF(InputDataA_GeneralAssumptions!$F$157="Automatic",SQRT(2)*NORMSINV(0.5*(L50+1)),"Not an input")</f>
        <v>0.78260417560566409</v>
      </c>
      <c r="M51" s="296">
        <f>IF(InputDataA_GeneralAssumptions!$F$157="Automatic",SQRT(2)*NORMSINV(0.5*(M50+1)),"Not an input")</f>
        <v>0.78260417560566409</v>
      </c>
      <c r="N51" s="296">
        <f>IF(InputDataA_GeneralAssumptions!$F$157="Automatic",SQRT(2)*NORMSINV(0.5*(N50+1)),"Not an input")</f>
        <v>0.78260417560566409</v>
      </c>
      <c r="O51" s="296">
        <f>IF(InputDataA_GeneralAssumptions!$F$157="Automatic",SQRT(2)*NORMSINV(0.5*(O50+1)),"Not an input")</f>
        <v>0.78260417560566409</v>
      </c>
      <c r="P51" s="296">
        <f>IF(InputDataA_GeneralAssumptions!$F$157="Automatic",SQRT(2)*NORMSINV(0.5*(P50+1)),"Not an input")</f>
        <v>0.78260417560566409</v>
      </c>
      <c r="Q51" s="296">
        <f>IF(InputDataA_GeneralAssumptions!$F$157="Automatic",SQRT(2)*NORMSINV(0.5*(Q50+1)),"Not an input")</f>
        <v>0.78260417560566409</v>
      </c>
      <c r="R51" s="296">
        <f>IF(InputDataA_GeneralAssumptions!$F$157="Automatic",SQRT(2)*NORMSINV(0.5*(R50+1)),"Not an input")</f>
        <v>0.78260417560566409</v>
      </c>
      <c r="S51" s="296">
        <f>IF(InputDataA_GeneralAssumptions!$F$157="Automatic",SQRT(2)*NORMSINV(0.5*(S50+1)),"Not an input")</f>
        <v>0.78260417560566409</v>
      </c>
      <c r="T51" s="296">
        <f>IF(InputDataA_GeneralAssumptions!$F$157="Automatic",SQRT(2)*NORMSINV(0.5*(T50+1)),"Not an input")</f>
        <v>0.78260417560566409</v>
      </c>
      <c r="U51" s="296">
        <f>IF(InputDataA_GeneralAssumptions!$F$157="Automatic",SQRT(2)*NORMSINV(0.5*(U50+1)),"Not an input")</f>
        <v>0.78260417560566409</v>
      </c>
      <c r="V51" s="296">
        <f>IF(InputDataA_GeneralAssumptions!$F$157="Automatic",SQRT(2)*NORMSINV(0.5*(V50+1)),"Not an input")</f>
        <v>0.78260417560566409</v>
      </c>
      <c r="W51" s="296">
        <f>IF(InputDataA_GeneralAssumptions!$F$157="Automatic",SQRT(2)*NORMSINV(0.5*(W50+1)),"Not an input")</f>
        <v>0.78260417560566409</v>
      </c>
      <c r="X51" s="296">
        <f>IF(InputDataA_GeneralAssumptions!$F$157="Automatic",SQRT(2)*NORMSINV(0.5*(X50+1)),"Not an input")</f>
        <v>0.78260417560566409</v>
      </c>
      <c r="Y51" s="296">
        <f>IF(InputDataA_GeneralAssumptions!$F$157="Automatic",SQRT(2)*NORMSINV(0.5*(Y50+1)),"Not an input")</f>
        <v>0.78260417560566409</v>
      </c>
      <c r="Z51" s="296">
        <f>IF(InputDataA_GeneralAssumptions!$F$157="Automatic",SQRT(2)*NORMSINV(0.5*(Z50+1)),"Not an input")</f>
        <v>0.78260417560566409</v>
      </c>
      <c r="AA51" s="296">
        <f>IF(InputDataA_GeneralAssumptions!$F$157="Automatic",SQRT(2)*NORMSINV(0.5*(AA50+1)),"Not an input")</f>
        <v>0.78260417560566409</v>
      </c>
      <c r="AB51" s="296">
        <f>IF(InputDataA_GeneralAssumptions!$F$157="Automatic",SQRT(2)*NORMSINV(0.5*(AB50+1)),"Not an input")</f>
        <v>0.78260417560566409</v>
      </c>
      <c r="AC51" s="296">
        <f>IF(InputDataA_GeneralAssumptions!$F$157="Automatic",SQRT(2)*NORMSINV(0.5*(AC50+1)),"Not an input")</f>
        <v>0.78260417560566409</v>
      </c>
      <c r="AD51" s="296">
        <f>IF(InputDataA_GeneralAssumptions!$F$157="Automatic",SQRT(2)*NORMSINV(0.5*(AD50+1)),"Not an input")</f>
        <v>0.78260417560566409</v>
      </c>
      <c r="AE51" s="296">
        <f>IF(InputDataA_GeneralAssumptions!$F$157="Automatic",SQRT(2)*NORMSINV(0.5*(AE50+1)),"Not an input")</f>
        <v>0.78260417560566409</v>
      </c>
      <c r="AF51" s="296">
        <f>IF(InputDataA_GeneralAssumptions!$F$157="Automatic",SQRT(2)*NORMSINV(0.5*(AF50+1)),"Not an input")</f>
        <v>0.78260417560566409</v>
      </c>
      <c r="AG51" s="296">
        <f>IF(InputDataA_GeneralAssumptions!$F$157="Automatic",SQRT(2)*NORMSINV(0.5*(AG50+1)),"Not an input")</f>
        <v>0.78260417560566409</v>
      </c>
      <c r="AH51" s="296">
        <f>IF(InputDataA_GeneralAssumptions!$F$157="Automatic",SQRT(2)*NORMSINV(0.5*(AH50+1)),"Not an input")</f>
        <v>0.78260417560566409</v>
      </c>
      <c r="AI51" s="296">
        <f>IF(InputDataA_GeneralAssumptions!$F$157="Automatic",SQRT(2)*NORMSINV(0.5*(AI50+1)),"Not an input")</f>
        <v>0.78260417560566409</v>
      </c>
      <c r="AJ51" s="296">
        <f>IF(InputDataA_GeneralAssumptions!$F$157="Automatic",SQRT(2)*NORMSINV(0.5*(AJ50+1)),"Not an input")</f>
        <v>0.78260417560566409</v>
      </c>
      <c r="AK51" s="296">
        <f>IF(InputDataA_GeneralAssumptions!$F$157="Automatic",SQRT(2)*NORMSINV(0.5*(AK50+1)),"Not an input")</f>
        <v>0.78260417560566409</v>
      </c>
      <c r="AL51" s="296">
        <f>IF(InputDataA_GeneralAssumptions!$F$157="Automatic",SQRT(2)*NORMSINV(0.5*(AL50+1)),"Not an input")</f>
        <v>0.78260417560566409</v>
      </c>
      <c r="AM51" s="296">
        <f>IF(InputDataA_GeneralAssumptions!$F$157="Automatic",SQRT(2)*NORMSINV(0.5*(AM50+1)),"Not an input")</f>
        <v>0.78260417560566409</v>
      </c>
      <c r="AN51" s="296">
        <f>IF(InputDataA_GeneralAssumptions!$F$157="Automatic",SQRT(2)*NORMSINV(0.5*(AN50+1)),"Not an input")</f>
        <v>0.78260417560566409</v>
      </c>
      <c r="AO51" s="296">
        <f>IF(InputDataA_GeneralAssumptions!$F$157="Automatic",SQRT(2)*NORMSINV(0.5*(AO50+1)),"Not an input")</f>
        <v>0.78260417560566409</v>
      </c>
      <c r="AP51" s="296">
        <f>IF(InputDataA_GeneralAssumptions!$F$157="Automatic",SQRT(2)*NORMSINV(0.5*(AP50+1)),"Not an input")</f>
        <v>0.78260417560566409</v>
      </c>
      <c r="AQ51" s="296">
        <f>IF(InputDataA_GeneralAssumptions!$F$157="Automatic",SQRT(2)*NORMSINV(0.5*(AQ50+1)),"Not an input")</f>
        <v>0.78260417560566409</v>
      </c>
      <c r="AR51" s="296">
        <f>IF(InputDataA_GeneralAssumptions!$F$157="Automatic",SQRT(2)*NORMSINV(0.5*(AR50+1)),"Not an input")</f>
        <v>0.78260417560566409</v>
      </c>
      <c r="AS51" s="296">
        <f>IF(InputDataA_GeneralAssumptions!$F$157="Automatic",SQRT(2)*NORMSINV(0.5*(AS50+1)),"Not an input")</f>
        <v>0.78260417560566409</v>
      </c>
      <c r="AT51" s="296">
        <f>IF(InputDataA_GeneralAssumptions!$F$157="Automatic",SQRT(2)*NORMSINV(0.5*(AT50+1)),"Not an input")</f>
        <v>0.78260417560566409</v>
      </c>
      <c r="AU51" s="296">
        <f>IF(InputDataA_GeneralAssumptions!$F$157="Automatic",SQRT(2)*NORMSINV(0.5*(AU50+1)),"Not an input")</f>
        <v>0.78260417560566409</v>
      </c>
      <c r="AV51" s="296">
        <f>IF(InputDataA_GeneralAssumptions!$F$157="Automatic",SQRT(2)*NORMSINV(0.5*(AV50+1)),"Not an input")</f>
        <v>0.78260417560566409</v>
      </c>
      <c r="AW51" s="296">
        <f>IF(InputDataA_GeneralAssumptions!$F$157="Automatic",SQRT(2)*NORMSINV(0.5*(AW50+1)),"Not an input")</f>
        <v>0.78260417560566409</v>
      </c>
      <c r="AX51" s="296">
        <f>IF(InputDataA_GeneralAssumptions!$F$157="Automatic",SQRT(2)*NORMSINV(0.5*(AX50+1)),"Not an input")</f>
        <v>0.78260417560566409</v>
      </c>
      <c r="AY51" s="296">
        <f>IF(InputDataA_GeneralAssumptions!$F$157="Automatic",SQRT(2)*NORMSINV(0.5*(AY50+1)),"Not an input")</f>
        <v>0.78260417560566409</v>
      </c>
      <c r="AZ51" s="296">
        <f>IF(InputDataA_GeneralAssumptions!$F$157="Automatic",SQRT(2)*NORMSINV(0.5*(AZ50+1)),"Not an input")</f>
        <v>0.78260417560566409</v>
      </c>
      <c r="BA51" s="296">
        <f>IF(InputDataA_GeneralAssumptions!$F$157="Automatic",SQRT(2)*NORMSINV(0.5*(BA50+1)),"Not an input")</f>
        <v>0.78260417560566409</v>
      </c>
      <c r="BB51" s="296">
        <f>IF(InputDataA_GeneralAssumptions!$F$157="Automatic",SQRT(2)*NORMSINV(0.5*(BB50+1)),"Not an input")</f>
        <v>0.78260417560566409</v>
      </c>
      <c r="BC51" s="296">
        <f>IF(InputDataA_GeneralAssumptions!$F$157="Automatic",SQRT(2)*NORMSINV(0.5*(BC50+1)),"Not an input")</f>
        <v>0.78260417560566409</v>
      </c>
      <c r="BD51" s="296">
        <f>IF(InputDataA_GeneralAssumptions!$F$157="Automatic",SQRT(2)*NORMSINV(0.5*(BD50+1)),"Not an input")</f>
        <v>0.78260417560566409</v>
      </c>
      <c r="BE51" s="296">
        <f>IF(InputDataA_GeneralAssumptions!$F$157="Automatic",SQRT(2)*NORMSINV(0.5*(BE50+1)),"Not an input")</f>
        <v>0.78260417560566409</v>
      </c>
      <c r="BF51" s="296">
        <f>IF(InputDataA_GeneralAssumptions!$F$157="Automatic",SQRT(2)*NORMSINV(0.5*(BF50+1)),"Not an input")</f>
        <v>0.78260417560566409</v>
      </c>
      <c r="BG51" s="296">
        <f>IF(InputDataA_GeneralAssumptions!$F$157="Automatic",SQRT(2)*NORMSINV(0.5*(BG50+1)),"Not an input")</f>
        <v>0.78260417560566409</v>
      </c>
      <c r="BH51" s="296">
        <f>IF(InputDataA_GeneralAssumptions!$F$157="Automatic",SQRT(2)*NORMSINV(0.5*(BH50+1)),"Not an input")</f>
        <v>0.78260417560566409</v>
      </c>
      <c r="BI51" s="296">
        <f>IF(InputDataA_GeneralAssumptions!$F$157="Automatic",SQRT(2)*NORMSINV(0.5*(BI50+1)),"Not an input")</f>
        <v>0.78260417560566409</v>
      </c>
      <c r="BJ51" s="296">
        <f>IF(InputDataA_GeneralAssumptions!$F$157="Automatic",SQRT(2)*NORMSINV(0.5*(BJ50+1)),"Not an input")</f>
        <v>0.78260417560566409</v>
      </c>
      <c r="BK51" s="296">
        <f>IF(InputDataA_GeneralAssumptions!$F$157="Automatic",SQRT(2)*NORMSINV(0.5*(BK50+1)),"Not an input")</f>
        <v>0.78260417560566409</v>
      </c>
      <c r="BL51" s="296">
        <f>IF(InputDataA_GeneralAssumptions!$F$157="Automatic",SQRT(2)*NORMSINV(0.5*(BL50+1)),"Not an input")</f>
        <v>0.78260417560566409</v>
      </c>
      <c r="BM51" s="296">
        <f>IF(InputDataA_GeneralAssumptions!$F$157="Automatic",SQRT(2)*NORMSINV(0.5*(BM50+1)),"Not an input")</f>
        <v>0.78260417560566409</v>
      </c>
      <c r="BN51" s="296">
        <f>IF(InputDataA_GeneralAssumptions!$F$157="Automatic",SQRT(2)*NORMSINV(0.5*(BN50+1)),"Not an input")</f>
        <v>0.78260417560566409</v>
      </c>
      <c r="BO51" s="296">
        <f>IF(InputDataA_GeneralAssumptions!$F$157="Automatic",SQRT(2)*NORMSINV(0.5*(BO50+1)),"Not an input")</f>
        <v>0.78260417560566409</v>
      </c>
      <c r="BP51" s="296">
        <f>IF(InputDataA_GeneralAssumptions!$F$157="Automatic",SQRT(2)*NORMSINV(0.5*(BP50+1)),"Not an input")</f>
        <v>0.78260417560566409</v>
      </c>
      <c r="BQ51" s="296">
        <f>IF(InputDataA_GeneralAssumptions!$F$157="Automatic",SQRT(2)*NORMSINV(0.5*(BQ50+1)),"Not an input")</f>
        <v>0.78260417560566409</v>
      </c>
      <c r="BR51" s="296">
        <f>IF(InputDataA_GeneralAssumptions!$F$157="Automatic",SQRT(2)*NORMSINV(0.5*(BR50+1)),"Not an input")</f>
        <v>0.78260417560566409</v>
      </c>
      <c r="BS51" s="296">
        <f>IF(InputDataA_GeneralAssumptions!$F$157="Automatic",SQRT(2)*NORMSINV(0.5*(BS50+1)),"Not an input")</f>
        <v>0.78260417560566409</v>
      </c>
      <c r="BT51" s="296">
        <f>IF(InputDataA_GeneralAssumptions!$F$157="Automatic",SQRT(2)*NORMSINV(0.5*(BT50+1)),"Not an input")</f>
        <v>0.78260417560566409</v>
      </c>
      <c r="BU51" s="296">
        <f>IF(InputDataA_GeneralAssumptions!$F$157="Automatic",SQRT(2)*NORMSINV(0.5*(BU50+1)),"Not an input")</f>
        <v>0.78260417560566409</v>
      </c>
      <c r="BV51" s="296">
        <f>IF(InputDataA_GeneralAssumptions!$F$157="Automatic",SQRT(2)*NORMSINV(0.5*(BV50+1)),"Not an input")</f>
        <v>0.78260417560566409</v>
      </c>
      <c r="BW51" s="296">
        <f>IF(InputDataA_GeneralAssumptions!$F$157="Automatic",SQRT(2)*NORMSINV(0.5*(BW50+1)),"Not an input")</f>
        <v>0.78260417560566409</v>
      </c>
      <c r="BX51" s="296">
        <f>IF(InputDataA_GeneralAssumptions!$F$157="Automatic",SQRT(2)*NORMSINV(0.5*(BX50+1)),"Not an input")</f>
        <v>0.78260417560566409</v>
      </c>
      <c r="BY51" s="296">
        <f>IF(InputDataA_GeneralAssumptions!$F$157="Automatic",SQRT(2)*NORMSINV(0.5*(BY50+1)),"Not an input")</f>
        <v>0.78260417560566409</v>
      </c>
      <c r="BZ51" s="296">
        <f>IF(InputDataA_GeneralAssumptions!$F$157="Automatic",SQRT(2)*NORMSINV(0.5*(BZ50+1)),"Not an input")</f>
        <v>0.78260417560566409</v>
      </c>
      <c r="CA51" s="296">
        <f>IF(InputDataA_GeneralAssumptions!$F$157="Automatic",SQRT(2)*NORMSINV(0.5*(CA50+1)),"Not an input")</f>
        <v>0.78260417560566409</v>
      </c>
      <c r="CB51" s="296">
        <f>IF(InputDataA_GeneralAssumptions!$F$157="Automatic",SQRT(2)*NORMSINV(0.5*(CB50+1)),"Not an input")</f>
        <v>0.78260417560566409</v>
      </c>
      <c r="CC51" s="296">
        <f>IF(InputDataA_GeneralAssumptions!$F$157="Automatic",SQRT(2)*NORMSINV(0.5*(CC50+1)),"Not an input")</f>
        <v>0.78260417560566409</v>
      </c>
      <c r="CD51" s="296">
        <f>IF(InputDataA_GeneralAssumptions!$F$157="Automatic",SQRT(2)*NORMSINV(0.5*(CD50+1)),"Not an input")</f>
        <v>0.78260417560566409</v>
      </c>
      <c r="CE51" s="296">
        <f>IF(InputDataA_GeneralAssumptions!$F$157="Automatic",SQRT(2)*NORMSINV(0.5*(CE50+1)),"Not an input")</f>
        <v>0.78260417560566409</v>
      </c>
    </row>
    <row r="52" spans="3:83">
      <c r="C52" s="170" t="s">
        <v>661</v>
      </c>
      <c r="D52" s="38" t="s">
        <v>698</v>
      </c>
      <c r="E52" s="296">
        <f>IF(InputDataA_GeneralAssumptions!$F$157="Automatic",LN($D$55)-E51*NORMSINV(E54),"Not an input")</f>
        <v>1.8206095601357215</v>
      </c>
      <c r="F52" s="296">
        <f>IF(InputDataA_GeneralAssumptions!$F$157="Automatic",E52+LN(1+F46)-0.5*(E51^2-F51^2),"Not an input")</f>
        <v>1.8301493080960771</v>
      </c>
      <c r="G52" s="296">
        <f>IF(InputDataA_GeneralAssumptions!$F$157="Automatic",F52+LN(1+G46)-0.5*(F51^2-G51^2),"Not an input")</f>
        <v>1.835571417426288</v>
      </c>
      <c r="H52" s="296">
        <f>IF(InputDataA_GeneralAssumptions!$F$157="Automatic",G52+LN(1+H46)-0.5*(G51^2-H51^2),"Not an input")</f>
        <v>1.8411466213444909</v>
      </c>
      <c r="I52" s="296">
        <f>IF(InputDataA_GeneralAssumptions!$F$157="Automatic",H52+LN(1+I46)-0.5*(H51^2-I51^2),"Not an input")</f>
        <v>1.8467747334794136</v>
      </c>
      <c r="J52" s="296">
        <f>IF(InputDataA_GeneralAssumptions!$F$157="Automatic",I52+LN(1+J46)-0.5*(I51^2-J51^2),"Not an input")</f>
        <v>1.8524530942868227</v>
      </c>
      <c r="K52" s="296">
        <f>IF(InputDataA_GeneralAssumptions!$F$157="Automatic",J52+LN(1+K46)-0.5*(J51^2-K51^2),"Not an input")</f>
        <v>1.8582275279705471</v>
      </c>
      <c r="L52" s="296">
        <f>IF(InputDataA_GeneralAssumptions!$F$157="Automatic",K52+LN(1+L46)-0.5*(K51^2-L51^2),"Not an input")</f>
        <v>1.8640824159375042</v>
      </c>
      <c r="M52" s="296">
        <f>IF(InputDataA_GeneralAssumptions!$F$157="Automatic",L52+LN(1+M46)-0.5*(L51^2-M51^2),"Not an input")</f>
        <v>1.8698679493289521</v>
      </c>
      <c r="N52" s="296">
        <f>IF(InputDataA_GeneralAssumptions!$F$157="Automatic",M52+LN(1+N46)-0.5*(M51^2-N51^2),"Not an input")</f>
        <v>1.8753697497587707</v>
      </c>
      <c r="O52" s="296">
        <f>IF(InputDataA_GeneralAssumptions!$F$157="Automatic",N52+LN(1+O46)-0.5*(N51^2-O51^2),"Not an input")</f>
        <v>1.8803650191612682</v>
      </c>
      <c r="P52" s="296">
        <f>IF(InputDataA_GeneralAssumptions!$F$157="Automatic",O52+LN(1+P46)-0.5*(O51^2-P51^2),"Not an input")</f>
        <v>1.8848848784889949</v>
      </c>
      <c r="Q52" s="296">
        <f>IF(InputDataA_GeneralAssumptions!$F$157="Automatic",P52+LN(1+Q46)-0.5*(P51^2-Q51^2),"Not an input")</f>
        <v>1.8889905311693267</v>
      </c>
      <c r="R52" s="296">
        <f>IF(InputDataA_GeneralAssumptions!$F$157="Automatic",Q52+LN(1+R46)-0.5*(Q51^2-R51^2),"Not an input")</f>
        <v>1.8927045091718664</v>
      </c>
      <c r="S52" s="296">
        <f>IF(InputDataA_GeneralAssumptions!$F$157="Automatic",R52+LN(1+S46)-0.5*(R51^2-S51^2),"Not an input")</f>
        <v>1.8961942475871623</v>
      </c>
      <c r="T52" s="296">
        <f>IF(InputDataA_GeneralAssumptions!$F$157="Automatic",S52+LN(1+T46)-0.5*(S51^2-T51^2),"Not an input")</f>
        <v>1.8994954319158681</v>
      </c>
      <c r="U52" s="296">
        <f>IF(InputDataA_GeneralAssumptions!$F$157="Automatic",T52+LN(1+U46)-0.5*(T51^2-U51^2),"Not an input")</f>
        <v>1.9026106086588062</v>
      </c>
      <c r="V52" s="296">
        <f>IF(InputDataA_GeneralAssumptions!$F$157="Automatic",U52+LN(1+V46)-0.5*(U51^2-V51^2),"Not an input")</f>
        <v>1.9055702289122594</v>
      </c>
      <c r="W52" s="296">
        <f>IF(InputDataA_GeneralAssumptions!$F$157="Automatic",V52+LN(1+W46)-0.5*(V51^2-W51^2),"Not an input")</f>
        <v>1.9084046725599146</v>
      </c>
      <c r="X52" s="296">
        <f>IF(InputDataA_GeneralAssumptions!$F$157="Automatic",W52+LN(1+X46)-0.5*(W51^2-X51^2),"Not an input")</f>
        <v>1.9111477146824216</v>
      </c>
      <c r="Y52" s="296">
        <f>IF(InputDataA_GeneralAssumptions!$F$157="Automatic",X52+LN(1+Y46)-0.5*(X51^2-Y51^2),"Not an input")</f>
        <v>1.9138231965435517</v>
      </c>
      <c r="Z52" s="296">
        <f>IF(InputDataA_GeneralAssumptions!$F$157="Automatic",Y52+LN(1+Z46)-0.5*(Y51^2-Z51^2),"Not an input")</f>
        <v>1.9164766236975679</v>
      </c>
      <c r="AA52" s="296">
        <f>IF(InputDataA_GeneralAssumptions!$F$157="Automatic",Z52+LN(1+AA46)-0.5*(Z51^2-AA51^2),"Not an input")</f>
        <v>1.9191867302789152</v>
      </c>
      <c r="AB52" s="296">
        <f>IF(InputDataA_GeneralAssumptions!$F$157="Automatic",AA52+LN(1+AB46)-0.5*(AA51^2-AB51^2),"Not an input")</f>
        <v>1.9219788735205898</v>
      </c>
      <c r="AC52" s="296">
        <f>IF(InputDataA_GeneralAssumptions!$F$157="Automatic",AB52+LN(1+AC46)-0.5*(AB51^2-AC51^2),"Not an input")</f>
        <v>1.924870822687456</v>
      </c>
      <c r="AD52" s="296">
        <f>IF(InputDataA_GeneralAssumptions!$F$157="Automatic",AC52+LN(1+AD46)-0.5*(AC51^2-AD51^2),"Not an input")</f>
        <v>1.9278930391296916</v>
      </c>
      <c r="AE52" s="296">
        <f>IF(InputDataA_GeneralAssumptions!$F$157="Automatic",AD52+LN(1+AE46)-0.5*(AD51^2-AE51^2),"Not an input")</f>
        <v>1.9310419192299848</v>
      </c>
      <c r="AF52" s="296">
        <f>IF(InputDataA_GeneralAssumptions!$F$157="Automatic",AE52+LN(1+AF46)-0.5*(AE51^2-AF51^2),"Not an input")</f>
        <v>1.93427072168742</v>
      </c>
      <c r="AG52" s="296">
        <f>IF(InputDataA_GeneralAssumptions!$F$157="Automatic",AF52+LN(1+AG46)-0.5*(AF51^2-AG51^2),"Not an input")</f>
        <v>1.937547706210254</v>
      </c>
      <c r="AH52" s="296">
        <f>IF(InputDataA_GeneralAssumptions!$F$157="Automatic",AG52+LN(1+AH46)-0.5*(AG51^2-AH51^2),"Not an input")</f>
        <v>1.9408548709805944</v>
      </c>
      <c r="AI52" s="296">
        <f>IF(InputDataA_GeneralAssumptions!$F$157="Automatic",AH52+LN(1+AI46)-0.5*(AH51^2-AI51^2),"Not an input")</f>
        <v>1.9441692518891418</v>
      </c>
      <c r="AJ52" s="296">
        <f>IF(InputDataA_GeneralAssumptions!$F$157="Automatic",AI52+LN(1+AJ46)-0.5*(AI51^2-AJ51^2),"Not an input")</f>
        <v>1.9474532233311168</v>
      </c>
      <c r="AK52" s="296">
        <f>IF(InputDataA_GeneralAssumptions!$F$157="Automatic",AJ52+LN(1+AK46)-0.5*(AJ51^2-AK51^2),"Not an input")</f>
        <v>1.9506625441077909</v>
      </c>
      <c r="AL52" s="296">
        <f>IF(InputDataA_GeneralAssumptions!$F$157="Automatic",AK52+LN(1+AL46)-0.5*(AK51^2-AL51^2),"Not an input")</f>
        <v>1.9537880107451044</v>
      </c>
      <c r="AM52" s="296">
        <f>IF(InputDataA_GeneralAssumptions!$F$157="Automatic",AL52+LN(1+AM46)-0.5*(AL51^2-AM51^2),"Not an input")</f>
        <v>1.9568502687090243</v>
      </c>
      <c r="AN52" s="296">
        <f>IF(InputDataA_GeneralAssumptions!$F$157="Automatic",AM52+LN(1+AN46)-0.5*(AM51^2-AN51^2),"Not an input")</f>
        <v>1.9598735685029274</v>
      </c>
      <c r="AO52" s="296">
        <f>IF(InputDataA_GeneralAssumptions!$F$157="Automatic",AN52+LN(1+AO46)-0.5*(AN51^2-AO51^2),"Not an input")</f>
        <v>1.9628532024404879</v>
      </c>
      <c r="AP52" s="296">
        <f>IF(InputDataA_GeneralAssumptions!$F$157="Automatic",AO52+LN(1+AP46)-0.5*(AO51^2-AP51^2),"Not an input")</f>
        <v>1.9658421531995225</v>
      </c>
      <c r="AQ52" s="296">
        <f>IF(InputDataA_GeneralAssumptions!$F$157="Automatic",AP52+LN(1+AQ46)-0.5*(AP51^2-AQ51^2),"Not an input")</f>
        <v>1.9689468100947551</v>
      </c>
      <c r="AR52" s="296">
        <f>IF(InputDataA_GeneralAssumptions!$F$157="Automatic",AQ52+LN(1+AR46)-0.5*(AQ51^2-AR51^2),"Not an input")</f>
        <v>1.9721988646283044</v>
      </c>
      <c r="AS52" s="296">
        <f>IF(InputDataA_GeneralAssumptions!$F$157="Automatic",AR52+LN(1+AS46)-0.5*(AR51^2-AS51^2),"Not an input")</f>
        <v>1.97550030672619</v>
      </c>
      <c r="AT52" s="296">
        <f>IF(InputDataA_GeneralAssumptions!$F$157="Automatic",AS52+LN(1+AT46)-0.5*(AS51^2-AT51^2),"Not an input")</f>
        <v>1.9787219737597768</v>
      </c>
      <c r="AU52" s="296">
        <f>IF(InputDataA_GeneralAssumptions!$F$157="Automatic",AT52+LN(1+AU46)-0.5*(AT51^2-AU51^2),"Not an input")</f>
        <v>1.9818850175377685</v>
      </c>
      <c r="AV52" s="296">
        <f>IF(InputDataA_GeneralAssumptions!$F$157="Automatic",AU52+LN(1+AV46)-0.5*(AU51^2-AV51^2),"Not an input")</f>
        <v>1.9851051407503133</v>
      </c>
      <c r="AW52" s="296">
        <f>IF(InputDataA_GeneralAssumptions!$F$157="Automatic",AV52+LN(1+AW46)-0.5*(AV51^2-AW51^2),"Not an input")</f>
        <v>1.988366042640529</v>
      </c>
      <c r="AX52" s="296">
        <f>IF(InputDataA_GeneralAssumptions!$F$157="Automatic",AW52+LN(1+AX46)-0.5*(AW51^2-AX51^2),"Not an input")</f>
        <v>1.9916328812912654</v>
      </c>
      <c r="AY52" s="296">
        <f>IF(InputDataA_GeneralAssumptions!$F$157="Automatic",AX52+LN(1+AY46)-0.5*(AX51^2-AY51^2),"Not an input")</f>
        <v>1.9948988387287616</v>
      </c>
      <c r="AZ52" s="296">
        <f>IF(InputDataA_GeneralAssumptions!$F$157="Automatic",AY52+LN(1+AZ46)-0.5*(AY51^2-AZ51^2),"Not an input")</f>
        <v>1.9980590559476803</v>
      </c>
      <c r="BA52" s="296">
        <f>IF(InputDataA_GeneralAssumptions!$F$157="Automatic",AZ52+LN(1+BA46)-0.5*(AZ51^2-BA51^2),"Not an input")</f>
        <v>2.0011239843768771</v>
      </c>
      <c r="BB52" s="296">
        <f>IF(InputDataA_GeneralAssumptions!$F$157="Automatic",BA52+LN(1+BB46)-0.5*(BA51^2-BB51^2),"Not an input")</f>
        <v>2.0041655129328766</v>
      </c>
      <c r="BC52" s="296">
        <f>IF(InputDataA_GeneralAssumptions!$F$157="Automatic",BB52+LN(1+BC46)-0.5*(BB51^2-BC51^2),"Not an input")</f>
        <v>2.0071789638264406</v>
      </c>
      <c r="BD52" s="296">
        <f>IF(InputDataA_GeneralAssumptions!$F$157="Automatic",BC52+LN(1+BD46)-0.5*(BC51^2-BD51^2),"Not an input")</f>
        <v>2.0101060515025218</v>
      </c>
      <c r="BE52" s="296">
        <f>IF(InputDataA_GeneralAssumptions!$F$157="Automatic",BD52+LN(1+BE46)-0.5*(BD51^2-BE51^2),"Not an input")</f>
        <v>2.0129051290539817</v>
      </c>
      <c r="BF52" s="296">
        <f>IF(InputDataA_GeneralAssumptions!$F$157="Automatic",BE52+LN(1+BF46)-0.5*(BE51^2-BF51^2),"Not an input")</f>
        <v>2.0155795404220398</v>
      </c>
      <c r="BG52" s="296">
        <f>IF(InputDataA_GeneralAssumptions!$F$157="Automatic",BF52+LN(1+BG46)-0.5*(BF51^2-BG51^2),"Not an input")</f>
        <v>2.0181252515671559</v>
      </c>
      <c r="BH52" s="296">
        <f>IF(InputDataA_GeneralAssumptions!$F$157="Automatic",BG52+LN(1+BH46)-0.5*(BG51^2-BH51^2),"Not an input")</f>
        <v>2.0205913314793404</v>
      </c>
      <c r="BI52" s="296">
        <f>IF(InputDataA_GeneralAssumptions!$F$157="Automatic",BH52+LN(1+BI46)-0.5*(BH51^2-BI51^2),"Not an input")</f>
        <v>2.0229914685763331</v>
      </c>
      <c r="BJ52" s="296">
        <f>IF(InputDataA_GeneralAssumptions!$F$157="Automatic",BI52+LN(1+BJ46)-0.5*(BI51^2-BJ51^2),"Not an input")</f>
        <v>2.025367281814475</v>
      </c>
      <c r="BK52" s="296">
        <f>IF(InputDataA_GeneralAssumptions!$F$157="Automatic",BJ52+LN(1+BK46)-0.5*(BJ51^2-BK51^2),"Not an input")</f>
        <v>2.0278630537052349</v>
      </c>
      <c r="BL52" s="296">
        <f>IF(InputDataA_GeneralAssumptions!$F$157="Automatic",BK52+LN(1+BL46)-0.5*(BK51^2-BL51^2),"Not an input")</f>
        <v>2.0306499008971444</v>
      </c>
      <c r="BM52" s="296">
        <f>IF(InputDataA_GeneralAssumptions!$F$157="Automatic",BL52+LN(1+BM46)-0.5*(BL51^2-BM51^2),"Not an input")</f>
        <v>2.0339442017611202</v>
      </c>
      <c r="BN52" s="296">
        <f>IF(InputDataA_GeneralAssumptions!$F$157="Automatic",BM52+LN(1+BN46)-0.5*(BM51^2-BN51^2),"Not an input")</f>
        <v>2.0376679239767075</v>
      </c>
      <c r="BO52" s="296">
        <f>IF(InputDataA_GeneralAssumptions!$F$157="Automatic",BN52+LN(1+BO46)-0.5*(BN51^2-BO51^2),"Not an input")</f>
        <v>2.0417231793428323</v>
      </c>
      <c r="BP52" s="296">
        <f>IF(InputDataA_GeneralAssumptions!$F$157="Automatic",BO52+LN(1+BP46)-0.5*(BO51^2-BP51^2),"Not an input")</f>
        <v>2.046051073001379</v>
      </c>
      <c r="BQ52" s="296">
        <f>IF(InputDataA_GeneralAssumptions!$F$157="Automatic",BP52+LN(1+BQ46)-0.5*(BP51^2-BQ51^2),"Not an input")</f>
        <v>2.0504493889754336</v>
      </c>
      <c r="BR52" s="296">
        <f>IF(InputDataA_GeneralAssumptions!$F$157="Automatic",BQ52+LN(1+BR46)-0.5*(BQ51^2-BR51^2),"Not an input")</f>
        <v>2.0548894217587885</v>
      </c>
      <c r="BS52" s="296">
        <f>IF(InputDataA_GeneralAssumptions!$F$157="Automatic",BR52+LN(1+BS46)-0.5*(BR51^2-BS51^2),"Not an input")</f>
        <v>2.0593321069415862</v>
      </c>
      <c r="BT52" s="296">
        <f>IF(InputDataA_GeneralAssumptions!$F$157="Automatic",BS52+LN(1+BT46)-0.5*(BS51^2-BT51^2),"Not an input")</f>
        <v>2.0637249487134941</v>
      </c>
      <c r="BU52" s="296">
        <f>IF(InputDataA_GeneralAssumptions!$F$157="Automatic",BT52+LN(1+BU46)-0.5*(BT51^2-BU51^2),"Not an input")</f>
        <v>2.0680897298979</v>
      </c>
      <c r="BV52" s="296">
        <f>IF(InputDataA_GeneralAssumptions!$F$157="Automatic",BU52+LN(1+BV46)-0.5*(BU51^2-BV51^2),"Not an input")</f>
        <v>2.0724379242666009</v>
      </c>
      <c r="BW52" s="296">
        <f>IF(InputDataA_GeneralAssumptions!$F$157="Automatic",BV52+LN(1+BW46)-0.5*(BV51^2-BW51^2),"Not an input")</f>
        <v>2.0767391659367016</v>
      </c>
      <c r="BX52" s="296">
        <f>IF(InputDataA_GeneralAssumptions!$F$157="Automatic",BW52+LN(1+BX46)-0.5*(BW51^2-BX51^2),"Not an input")</f>
        <v>2.0810170035777906</v>
      </c>
      <c r="BY52" s="296">
        <f>IF(InputDataA_GeneralAssumptions!$F$157="Automatic",BX52+LN(1+BY46)-0.5*(BX51^2-BY51^2),"Not an input")</f>
        <v>2.0852389975659902</v>
      </c>
      <c r="BZ52" s="296">
        <f>IF(InputDataA_GeneralAssumptions!$F$157="Automatic",BY52+LN(1+BZ46)-0.5*(BY51^2-BZ51^2),"Not an input")</f>
        <v>2.0893831496143926</v>
      </c>
      <c r="CA52" s="296">
        <f>IF(InputDataA_GeneralAssumptions!$F$157="Automatic",BZ52+LN(1+CA46)-0.5*(BZ51^2-CA51^2),"Not an input")</f>
        <v>2.0934609391571586</v>
      </c>
      <c r="CB52" s="296">
        <f>IF(InputDataA_GeneralAssumptions!$F$157="Automatic",CA52+LN(1+CB46)-0.5*(CA51^2-CB51^2),"Not an input")</f>
        <v>2.0974574149205947</v>
      </c>
      <c r="CC52" s="296">
        <f>IF(InputDataA_GeneralAssumptions!$F$157="Automatic",CB52+LN(1+CC46)-0.5*(CB51^2-CC51^2),"Not an input")</f>
        <v>2.1013740470757458</v>
      </c>
      <c r="CD52" s="296">
        <f>IF(InputDataA_GeneralAssumptions!$F$157="Automatic",CC52+LN(1+CD46)-0.5*(CC51^2-CD51^2),"Not an input")</f>
        <v>2.1051989471246793</v>
      </c>
      <c r="CE52" s="296" t="e">
        <f>IF(InputDataA_GeneralAssumptions!$F$157="Automatic",CD52+LN(1+CE46)-0.5*(CD51^2-CE51^2),"Not an input")</f>
        <v>#VALUE!</v>
      </c>
    </row>
    <row r="53" spans="3:83">
      <c r="C53" s="170" t="s">
        <v>650</v>
      </c>
      <c r="D53" s="38" t="s">
        <v>703</v>
      </c>
      <c r="E53" s="296">
        <f>IF(InputDataA_GeneralAssumptions!$F$157="Automatic",(1/E51)*NORMDIST((LN($D$55)-(E52))/E51,0,1,FALSE)/NORMSDIST((LN($D$55)-(E52))/E51),InputDataA_GeneralAssumptions!I158)</f>
        <v>3.4055711730430982</v>
      </c>
      <c r="F53" s="296">
        <f>IF(InputDataA_GeneralAssumptions!$F$157="Automatic",(1/F51)*NORMDIST((LN($D$55)-(F52))/F51,0,1,FALSE)/NORMSDIST((LN($D$55)-(F52))/F51),InputDataA_GeneralAssumptions!J158)</f>
        <v>3.4196430882988893</v>
      </c>
      <c r="G53" s="296">
        <f>IF(InputDataA_GeneralAssumptions!$F$157="Automatic",(1/G51)*NORMDIST((LN($D$55)-(G52))/G51,0,1,FALSE)/NORMSDIST((LN($D$55)-(G52))/G51),InputDataA_GeneralAssumptions!K158)</f>
        <v>3.427645175320337</v>
      </c>
      <c r="H53" s="296">
        <f>IF(InputDataA_GeneralAssumptions!$F$157="Automatic",(1/H51)*NORMDIST((LN($D$55)-(H52))/H51,0,1,FALSE)/NORMSDIST((LN($D$55)-(H52))/H51),InputDataA_GeneralAssumptions!L158)</f>
        <v>3.4358762306967918</v>
      </c>
      <c r="I53" s="296">
        <f>IF(InputDataA_GeneralAssumptions!$F$157="Automatic",(1/I51)*NORMDIST((LN($D$55)-(I52))/I51,0,1,FALSE)/NORMSDIST((LN($D$55)-(I52))/I51),InputDataA_GeneralAssumptions!M158)</f>
        <v>3.4441884973576773</v>
      </c>
      <c r="J53" s="296">
        <f>IF(InputDataA_GeneralAssumptions!$F$157="Automatic",(1/J51)*NORMDIST((LN($D$55)-(J52))/J51,0,1,FALSE)/NORMSDIST((LN($D$55)-(J52))/J51),InputDataA_GeneralAssumptions!N158)</f>
        <v>3.4525781183826836</v>
      </c>
      <c r="K53" s="296">
        <f>IF(InputDataA_GeneralAssumptions!$F$157="Automatic",(1/K51)*NORMDIST((LN($D$55)-(K52))/K51,0,1,FALSE)/NORMSDIST((LN($D$55)-(K52))/K51),InputDataA_GeneralAssumptions!O158)</f>
        <v>3.461112904924367</v>
      </c>
      <c r="L53" s="296">
        <f>IF(InputDataA_GeneralAssumptions!$F$157="Automatic",(1/L51)*NORMDIST((LN($D$55)-(L52))/L51,0,1,FALSE)/NORMSDIST((LN($D$55)-(L52))/L51),InputDataA_GeneralAssumptions!P158)</f>
        <v>3.4697699053258209</v>
      </c>
      <c r="M53" s="296">
        <f>IF(InputDataA_GeneralAssumptions!$F$157="Automatic",(1/M51)*NORMDIST((LN($D$55)-(M52))/M51,0,1,FALSE)/NORMSDIST((LN($D$55)-(M52))/M51),InputDataA_GeneralAssumptions!Q158)</f>
        <v>3.4783276069925648</v>
      </c>
      <c r="N53" s="296">
        <f>IF(InputDataA_GeneralAssumptions!$F$157="Automatic",(1/N51)*NORMDIST((LN($D$55)-(N52))/N51,0,1,FALSE)/NORMSDIST((LN($D$55)-(N52))/N51),InputDataA_GeneralAssumptions!R158)</f>
        <v>3.4864686050467042</v>
      </c>
      <c r="O53" s="296">
        <f>IF(InputDataA_GeneralAssumptions!$F$157="Automatic",(1/O51)*NORMDIST((LN($D$55)-(O52))/O51,0,1,FALSE)/NORMSDIST((LN($D$55)-(O52))/O51),InputDataA_GeneralAssumptions!S158)</f>
        <v>3.4938625968800294</v>
      </c>
      <c r="P53" s="296">
        <f>IF(InputDataA_GeneralAssumptions!$F$157="Automatic",(1/P51)*NORMDIST((LN($D$55)-(P52))/P51,0,1,FALSE)/NORMSDIST((LN($D$55)-(P52))/P51),InputDataA_GeneralAssumptions!T158)</f>
        <v>3.5005549344689935</v>
      </c>
      <c r="Q53" s="296">
        <f>IF(InputDataA_GeneralAssumptions!$F$157="Automatic",(1/Q51)*NORMDIST((LN($D$55)-(Q52))/Q51,0,1,FALSE)/NORMSDIST((LN($D$55)-(Q52))/Q51),InputDataA_GeneralAssumptions!U158)</f>
        <v>3.5066356557188336</v>
      </c>
      <c r="R53" s="296">
        <f>IF(InputDataA_GeneralAssumptions!$F$157="Automatic",(1/R51)*NORMDIST((LN($D$55)-(R52))/R51,0,1,FALSE)/NORMSDIST((LN($D$55)-(R52))/R51),InputDataA_GeneralAssumptions!V158)</f>
        <v>3.512137655619012</v>
      </c>
      <c r="S53" s="296">
        <f>IF(InputDataA_GeneralAssumptions!$F$157="Automatic",(1/S51)*NORMDIST((LN($D$55)-(S52))/S51,0,1,FALSE)/NORMSDIST((LN($D$55)-(S52))/S51),InputDataA_GeneralAssumptions!W158)</f>
        <v>3.5173086447126694</v>
      </c>
      <c r="T53" s="296">
        <f>IF(InputDataA_GeneralAssumptions!$F$157="Automatic",(1/T51)*NORMDIST((LN($D$55)-(T52))/T51,0,1,FALSE)/NORMSDIST((LN($D$55)-(T52))/T51),InputDataA_GeneralAssumptions!X158)</f>
        <v>3.5222012933501028</v>
      </c>
      <c r="U53" s="296">
        <f>IF(InputDataA_GeneralAssumptions!$F$157="Automatic",(1/U51)*NORMDIST((LN($D$55)-(U52))/U51,0,1,FALSE)/NORMSDIST((LN($D$55)-(U52))/U51),InputDataA_GeneralAssumptions!Y158)</f>
        <v>3.526819198805994</v>
      </c>
      <c r="V53" s="296">
        <f>IF(InputDataA_GeneralAssumptions!$F$157="Automatic",(1/V51)*NORMDIST((LN($D$55)-(V52))/V51,0,1,FALSE)/NORMSDIST((LN($D$55)-(V52))/V51),InputDataA_GeneralAssumptions!Z158)</f>
        <v>3.5312073492558427</v>
      </c>
      <c r="W53" s="296">
        <f>IF(InputDataA_GeneralAssumptions!$F$157="Automatic",(1/W51)*NORMDIST((LN($D$55)-(W52))/W51,0,1,FALSE)/NORMSDIST((LN($D$55)-(W52))/W51),InputDataA_GeneralAssumptions!AA158)</f>
        <v>3.5354106693892176</v>
      </c>
      <c r="X53" s="296">
        <f>IF(InputDataA_GeneralAssumptions!$F$157="Automatic",(1/X51)*NORMDIST((LN($D$55)-(X52))/X51,0,1,FALSE)/NORMSDIST((LN($D$55)-(X52))/X51),InputDataA_GeneralAssumptions!AB158)</f>
        <v>3.5394791578832572</v>
      </c>
      <c r="Y53" s="296">
        <f>IF(InputDataA_GeneralAssumptions!$F$157="Automatic",(1/Y51)*NORMDIST((LN($D$55)-(Y52))/Y51,0,1,FALSE)/NORMSDIST((LN($D$55)-(Y52))/Y51),InputDataA_GeneralAssumptions!AC158)</f>
        <v>3.5434481136348985</v>
      </c>
      <c r="Z53" s="296">
        <f>IF(InputDataA_GeneralAssumptions!$F$157="Automatic",(1/Z51)*NORMDIST((LN($D$55)-(Z52))/Z51,0,1,FALSE)/NORMSDIST((LN($D$55)-(Z52))/Z51),InputDataA_GeneralAssumptions!AD158)</f>
        <v>3.5473850070528856</v>
      </c>
      <c r="AA53" s="296">
        <f>IF(InputDataA_GeneralAssumptions!$F$157="Automatic",(1/AA51)*NORMDIST((LN($D$55)-(AA52))/AA51,0,1,FALSE)/NORMSDIST((LN($D$55)-(AA52))/AA51),InputDataA_GeneralAssumptions!AE158)</f>
        <v>3.5514066674977851</v>
      </c>
      <c r="AB53" s="296">
        <f>IF(InputDataA_GeneralAssumptions!$F$157="Automatic",(1/AB51)*NORMDIST((LN($D$55)-(AB52))/AB51,0,1,FALSE)/NORMSDIST((LN($D$55)-(AB52))/AB51),InputDataA_GeneralAssumptions!AF158)</f>
        <v>3.5555507745195936</v>
      </c>
      <c r="AC53" s="296">
        <f>IF(InputDataA_GeneralAssumptions!$F$157="Automatic",(1/AC51)*NORMDIST((LN($D$55)-(AC52))/AC51,0,1,FALSE)/NORMSDIST((LN($D$55)-(AC52))/AC51),InputDataA_GeneralAssumptions!AG158)</f>
        <v>3.559843769963313</v>
      </c>
      <c r="AD53" s="296">
        <f>IF(InputDataA_GeneralAssumptions!$F$157="Automatic",(1/AD51)*NORMDIST((LN($D$55)-(AD52))/AD51,0,1,FALSE)/NORMSDIST((LN($D$55)-(AD52))/AD51),InputDataA_GeneralAssumptions!AH158)</f>
        <v>3.5643309628199185</v>
      </c>
      <c r="AE53" s="296">
        <f>IF(InputDataA_GeneralAssumptions!$F$157="Automatic",(1/AE51)*NORMDIST((LN($D$55)-(AE52))/AE51,0,1,FALSE)/NORMSDIST((LN($D$55)-(AE52))/AE51),InputDataA_GeneralAssumptions!AI158)</f>
        <v>3.5690071073425536</v>
      </c>
      <c r="AF53" s="296">
        <f>IF(InputDataA_GeneralAssumptions!$F$157="Automatic",(1/AF51)*NORMDIST((LN($D$55)-(AF52))/AF51,0,1,FALSE)/NORMSDIST((LN($D$55)-(AF52))/AF51),InputDataA_GeneralAssumptions!AJ158)</f>
        <v>3.5738028783416365</v>
      </c>
      <c r="AG53" s="296">
        <f>IF(InputDataA_GeneralAssumptions!$F$157="Automatic",(1/AG51)*NORMDIST((LN($D$55)-(AG52))/AG51,0,1,FALSE)/NORMSDIST((LN($D$55)-(AG52))/AG51),InputDataA_GeneralAssumptions!AK158)</f>
        <v>3.5786711855890934</v>
      </c>
      <c r="AH53" s="296">
        <f>IF(InputDataA_GeneralAssumptions!$F$157="Automatic",(1/AH51)*NORMDIST((LN($D$55)-(AH52))/AH51,0,1,FALSE)/NORMSDIST((LN($D$55)-(AH52))/AH51),InputDataA_GeneralAssumptions!AL158)</f>
        <v>3.5835853178646611</v>
      </c>
      <c r="AI53" s="296">
        <f>IF(InputDataA_GeneralAssumptions!$F$157="Automatic",(1/AI51)*NORMDIST((LN($D$55)-(AI52))/AI51,0,1,FALSE)/NORMSDIST((LN($D$55)-(AI52))/AI51),InputDataA_GeneralAssumptions!AM158)</f>
        <v>3.5885111668279803</v>
      </c>
      <c r="AJ53" s="296">
        <f>IF(InputDataA_GeneralAssumptions!$F$157="Automatic",(1/AJ51)*NORMDIST((LN($D$55)-(AJ52))/AJ51,0,1,FALSE)/NORMSDIST((LN($D$55)-(AJ52))/AJ51),InputDataA_GeneralAssumptions!AN158)</f>
        <v>3.5933928000830928</v>
      </c>
      <c r="AK53" s="296">
        <f>IF(InputDataA_GeneralAssumptions!$F$157="Automatic",(1/AK51)*NORMDIST((LN($D$55)-(AK52))/AK51,0,1,FALSE)/NORMSDIST((LN($D$55)-(AK52))/AK51),InputDataA_GeneralAssumptions!AO158)</f>
        <v>3.5981644039056699</v>
      </c>
      <c r="AL53" s="296">
        <f>IF(InputDataA_GeneralAssumptions!$F$157="Automatic",(1/AL51)*NORMDIST((LN($D$55)-(AL52))/AL51,0,1,FALSE)/NORMSDIST((LN($D$55)-(AL52))/AL51),InputDataA_GeneralAssumptions!AP158)</f>
        <v>3.6028122235913091</v>
      </c>
      <c r="AM53" s="296">
        <f>IF(InputDataA_GeneralAssumptions!$F$157="Automatic",(1/AM51)*NORMDIST((LN($D$55)-(AM52))/AM51,0,1,FALSE)/NORMSDIST((LN($D$55)-(AM52))/AM51),InputDataA_GeneralAssumptions!AQ158)</f>
        <v>3.6073668963321754</v>
      </c>
      <c r="AN53" s="296">
        <f>IF(InputDataA_GeneralAssumptions!$F$157="Automatic",(1/AN51)*NORMDIST((LN($D$55)-(AN52))/AN51,0,1,FALSE)/NORMSDIST((LN($D$55)-(AN52))/AN51),InputDataA_GeneralAssumptions!AR158)</f>
        <v>3.6118644470598325</v>
      </c>
      <c r="AO53" s="296">
        <f>IF(InputDataA_GeneralAssumptions!$F$157="Automatic",(1/AO51)*NORMDIST((LN($D$55)-(AO52))/AO51,0,1,FALSE)/NORMSDIST((LN($D$55)-(AO52))/AO51),InputDataA_GeneralAssumptions!AS158)</f>
        <v>3.6162978370280396</v>
      </c>
      <c r="AP53" s="296">
        <f>IF(InputDataA_GeneralAssumptions!$F$157="Automatic",(1/AP51)*NORMDIST((LN($D$55)-(AP52))/AP51,0,1,FALSE)/NORMSDIST((LN($D$55)-(AP52))/AP51),InputDataA_GeneralAssumptions!AT158)</f>
        <v>3.6207458833219626</v>
      </c>
      <c r="AQ53" s="296">
        <f>IF(InputDataA_GeneralAssumptions!$F$157="Automatic",(1/AQ51)*NORMDIST((LN($D$55)-(AQ52))/AQ51,0,1,FALSE)/NORMSDIST((LN($D$55)-(AQ52))/AQ51),InputDataA_GeneralAssumptions!AU158)</f>
        <v>3.6253669590119921</v>
      </c>
      <c r="AR53" s="296">
        <f>IF(InputDataA_GeneralAssumptions!$F$157="Automatic",(1/AR51)*NORMDIST((LN($D$55)-(AR52))/AR51,0,1,FALSE)/NORMSDIST((LN($D$55)-(AR52))/AR51),InputDataA_GeneralAssumptions!AV158)</f>
        <v>3.630208341630055</v>
      </c>
      <c r="AS53" s="296">
        <f>IF(InputDataA_GeneralAssumptions!$F$157="Automatic",(1/AS51)*NORMDIST((LN($D$55)-(AS52))/AS51,0,1,FALSE)/NORMSDIST((LN($D$55)-(AS52))/AS51),InputDataA_GeneralAssumptions!AW158)</f>
        <v>3.6351242037591427</v>
      </c>
      <c r="AT53" s="296">
        <f>IF(InputDataA_GeneralAssumptions!$F$157="Automatic",(1/AT51)*NORMDIST((LN($D$55)-(AT52))/AT51,0,1,FALSE)/NORMSDIST((LN($D$55)-(AT52))/AT51),InputDataA_GeneralAssumptions!AX158)</f>
        <v>3.6399222061001595</v>
      </c>
      <c r="AU53" s="296">
        <f>IF(InputDataA_GeneralAssumptions!$F$157="Automatic",(1/AU51)*NORMDIST((LN($D$55)-(AU52))/AU51,0,1,FALSE)/NORMSDIST((LN($D$55)-(AU52))/AU51),InputDataA_GeneralAssumptions!AY158)</f>
        <v>3.6446337885006033</v>
      </c>
      <c r="AV53" s="296">
        <f>IF(InputDataA_GeneralAssumptions!$F$157="Automatic",(1/AV51)*NORMDIST((LN($D$55)-(AV52))/AV51,0,1,FALSE)/NORMSDIST((LN($D$55)-(AV52))/AV51),InputDataA_GeneralAssumptions!AZ158)</f>
        <v>3.6494312954949542</v>
      </c>
      <c r="AW53" s="296">
        <f>IF(InputDataA_GeneralAssumptions!$F$157="Automatic",(1/AW51)*NORMDIST((LN($D$55)-(AW52))/AW51,0,1,FALSE)/NORMSDIST((LN($D$55)-(AW52))/AW51),InputDataA_GeneralAssumptions!BA158)</f>
        <v>3.6542904803157992</v>
      </c>
      <c r="AX53" s="296">
        <f>IF(InputDataA_GeneralAssumptions!$F$157="Automatic",(1/AX51)*NORMDIST((LN($D$55)-(AX52))/AX51,0,1,FALSE)/NORMSDIST((LN($D$55)-(AX52))/AX51),InputDataA_GeneralAssumptions!BB158)</f>
        <v>3.6591594412507429</v>
      </c>
      <c r="AY53" s="296">
        <f>IF(InputDataA_GeneralAssumptions!$F$157="Automatic",(1/AY51)*NORMDIST((LN($D$55)-(AY52))/AY51,0,1,FALSE)/NORMSDIST((LN($D$55)-(AY52))/AY51),InputDataA_GeneralAssumptions!BC158)</f>
        <v>3.6640280163644121</v>
      </c>
      <c r="AZ53" s="296">
        <f>IF(InputDataA_GeneralAssumptions!$F$157="Automatic",(1/AZ51)*NORMDIST((LN($D$55)-(AZ52))/AZ51,0,1,FALSE)/NORMSDIST((LN($D$55)-(AZ52))/AZ51),InputDataA_GeneralAssumptions!BD158)</f>
        <v>3.6687398447093207</v>
      </c>
      <c r="BA53" s="296">
        <f>IF(InputDataA_GeneralAssumptions!$F$157="Automatic",(1/BA51)*NORMDIST((LN($D$55)-(BA52))/BA51,0,1,FALSE)/NORMSDIST((LN($D$55)-(BA52))/BA51),InputDataA_GeneralAssumptions!BE158)</f>
        <v>3.6733104243394585</v>
      </c>
      <c r="BB53" s="296">
        <f>IF(InputDataA_GeneralAssumptions!$F$157="Automatic",(1/BB51)*NORMDIST((LN($D$55)-(BB52))/BB51,0,1,FALSE)/NORMSDIST((LN($D$55)-(BB52))/BB51),InputDataA_GeneralAssumptions!BF158)</f>
        <v>3.6778469101523874</v>
      </c>
      <c r="BC53" s="296">
        <f>IF(InputDataA_GeneralAssumptions!$F$157="Automatic",(1/BC51)*NORMDIST((LN($D$55)-(BC52))/BC51,0,1,FALSE)/NORMSDIST((LN($D$55)-(BC52))/BC51),InputDataA_GeneralAssumptions!BG158)</f>
        <v>3.6823423029720863</v>
      </c>
      <c r="BD53" s="296">
        <f>IF(InputDataA_GeneralAssumptions!$F$157="Automatic",(1/BD51)*NORMDIST((LN($D$55)-(BD52))/BD51,0,1,FALSE)/NORMSDIST((LN($D$55)-(BD52))/BD51),InputDataA_GeneralAssumptions!BH158)</f>
        <v>3.686709607780668</v>
      </c>
      <c r="BE53" s="296">
        <f>IF(InputDataA_GeneralAssumptions!$F$157="Automatic",(1/BE51)*NORMDIST((LN($D$55)-(BE52))/BE51,0,1,FALSE)/NORMSDIST((LN($D$55)-(BE52))/BE51),InputDataA_GeneralAssumptions!BI158)</f>
        <v>3.6908866040612232</v>
      </c>
      <c r="BF53" s="296">
        <f>IF(InputDataA_GeneralAssumptions!$F$157="Automatic",(1/BF51)*NORMDIST((LN($D$55)-(BF52))/BF51,0,1,FALSE)/NORMSDIST((LN($D$55)-(BF52))/BF51),InputDataA_GeneralAssumptions!BJ158)</f>
        <v>3.6948781895667975</v>
      </c>
      <c r="BG53" s="296">
        <f>IF(InputDataA_GeneralAssumptions!$F$157="Automatic",(1/BG51)*NORMDIST((LN($D$55)-(BG52))/BG51,0,1,FALSE)/NORMSDIST((LN($D$55)-(BG52))/BG51),InputDataA_GeneralAssumptions!BK158)</f>
        <v>3.6986782554014921</v>
      </c>
      <c r="BH53" s="296">
        <f>IF(InputDataA_GeneralAssumptions!$F$157="Automatic",(1/BH51)*NORMDIST((LN($D$55)-(BH52))/BH51,0,1,FALSE)/NORMSDIST((LN($D$55)-(BH52))/BH51),InputDataA_GeneralAssumptions!BL158)</f>
        <v>3.7023599790719759</v>
      </c>
      <c r="BI53" s="296">
        <f>IF(InputDataA_GeneralAssumptions!$F$157="Automatic",(1/BI51)*NORMDIST((LN($D$55)-(BI52))/BI51,0,1,FALSE)/NORMSDIST((LN($D$55)-(BI52))/BI51),InputDataA_GeneralAssumptions!BM158)</f>
        <v>3.7059437497394088</v>
      </c>
      <c r="BJ53" s="296">
        <f>IF(InputDataA_GeneralAssumptions!$F$157="Automatic",(1/BJ51)*NORMDIST((LN($D$55)-(BJ52))/BJ51,0,1,FALSE)/NORMSDIST((LN($D$55)-(BJ52))/BJ51),InputDataA_GeneralAssumptions!BN158)</f>
        <v>3.7094916821523674</v>
      </c>
      <c r="BK53" s="296">
        <f>IF(InputDataA_GeneralAssumptions!$F$157="Automatic",(1/BK51)*NORMDIST((LN($D$55)-(BK52))/BK51,0,1,FALSE)/NORMSDIST((LN($D$55)-(BK52))/BK51),InputDataA_GeneralAssumptions!BO158)</f>
        <v>3.7132192697850215</v>
      </c>
      <c r="BL53" s="296">
        <f>IF(InputDataA_GeneralAssumptions!$F$157="Automatic",(1/BL51)*NORMDIST((LN($D$55)-(BL52))/BL51,0,1,FALSE)/NORMSDIST((LN($D$55)-(BL52))/BL51),InputDataA_GeneralAssumptions!BP158)</f>
        <v>3.7173822176922049</v>
      </c>
      <c r="BM53" s="296">
        <f>IF(InputDataA_GeneralAssumptions!$F$157="Automatic",(1/BM51)*NORMDIST((LN($D$55)-(BM52))/BM51,0,1,FALSE)/NORMSDIST((LN($D$55)-(BM52))/BM51),InputDataA_GeneralAssumptions!BQ158)</f>
        <v>3.7223040356505064</v>
      </c>
      <c r="BN53" s="296">
        <f>IF(InputDataA_GeneralAssumptions!$F$157="Automatic",(1/BN51)*NORMDIST((LN($D$55)-(BN52))/BN51,0,1,FALSE)/NORMSDIST((LN($D$55)-(BN52))/BN51),InputDataA_GeneralAssumptions!BR158)</f>
        <v>3.7278685242826279</v>
      </c>
      <c r="BO53" s="296">
        <f>IF(InputDataA_GeneralAssumptions!$F$157="Automatic",(1/BO51)*NORMDIST((LN($D$55)-(BO52))/BO51,0,1,FALSE)/NORMSDIST((LN($D$55)-(BO52))/BO51),InputDataA_GeneralAssumptions!BS158)</f>
        <v>3.7339297558990099</v>
      </c>
      <c r="BP53" s="296">
        <f>IF(InputDataA_GeneralAssumptions!$F$157="Automatic",(1/BP51)*NORMDIST((LN($D$55)-(BP52))/BP51,0,1,FALSE)/NORMSDIST((LN($D$55)-(BP52))/BP51),InputDataA_GeneralAssumptions!BT158)</f>
        <v>3.7404000041345054</v>
      </c>
      <c r="BQ53" s="296">
        <f>IF(InputDataA_GeneralAssumptions!$F$157="Automatic",(1/BQ51)*NORMDIST((LN($D$55)-(BQ52))/BQ51,0,1,FALSE)/NORMSDIST((LN($D$55)-(BQ52))/BQ51),InputDataA_GeneralAssumptions!BU158)</f>
        <v>3.7469771315038098</v>
      </c>
      <c r="BR53" s="296">
        <f>IF(InputDataA_GeneralAssumptions!$F$157="Automatic",(1/BR51)*NORMDIST((LN($D$55)-(BR52))/BR51,0,1,FALSE)/NORMSDIST((LN($D$55)-(BR52))/BR51),InputDataA_GeneralAssumptions!BV158)</f>
        <v>3.7536182682365866</v>
      </c>
      <c r="BS53" s="296">
        <f>IF(InputDataA_GeneralAssumptions!$F$157="Automatic",(1/BS51)*NORMDIST((LN($D$55)-(BS52))/BS51,0,1,FALSE)/NORMSDIST((LN($D$55)-(BS52))/BS51),InputDataA_GeneralAssumptions!BW158)</f>
        <v>3.7602650027513431</v>
      </c>
      <c r="BT53" s="296">
        <f>IF(InputDataA_GeneralAssumptions!$F$157="Automatic",(1/BT51)*NORMDIST((LN($D$55)-(BT52))/BT51,0,1,FALSE)/NORMSDIST((LN($D$55)-(BT52))/BT51),InputDataA_GeneralAssumptions!BX158)</f>
        <v>3.7668387641150805</v>
      </c>
      <c r="BU53" s="296">
        <f>IF(InputDataA_GeneralAssumptions!$F$157="Automatic",(1/BU51)*NORMDIST((LN($D$55)-(BU52))/BU51,0,1,FALSE)/NORMSDIST((LN($D$55)-(BU52))/BU51),InputDataA_GeneralAssumptions!BY158)</f>
        <v>3.7733721018247643</v>
      </c>
      <c r="BV53" s="296">
        <f>IF(InputDataA_GeneralAssumptions!$F$157="Automatic",(1/BV51)*NORMDIST((LN($D$55)-(BV52))/BV51,0,1,FALSE)/NORMSDIST((LN($D$55)-(BV52))/BV51),InputDataA_GeneralAssumptions!BZ158)</f>
        <v>3.7798821607433313</v>
      </c>
      <c r="BW53" s="296">
        <f>IF(InputDataA_GeneralAssumptions!$F$157="Automatic",(1/BW51)*NORMDIST((LN($D$55)-(BW52))/BW51,0,1,FALSE)/NORMSDIST((LN($D$55)-(BW52))/BW51),InputDataA_GeneralAssumptions!CA158)</f>
        <v>3.7863234384006086</v>
      </c>
      <c r="BX53" s="296">
        <f>IF(InputDataA_GeneralAssumptions!$F$157="Automatic",(1/BX51)*NORMDIST((LN($D$55)-(BX52))/BX51,0,1,FALSE)/NORMSDIST((LN($D$55)-(BX52))/BX51),InputDataA_GeneralAssumptions!CB158)</f>
        <v>3.7927311576558282</v>
      </c>
      <c r="BY53" s="296">
        <f>IF(InputDataA_GeneralAssumptions!$F$157="Automatic",(1/BY51)*NORMDIST((LN($D$55)-(BY52))/BY51,0,1,FALSE)/NORMSDIST((LN($D$55)-(BY52))/BY51),InputDataA_GeneralAssumptions!CC158)</f>
        <v>3.7990566814591973</v>
      </c>
      <c r="BZ53" s="296">
        <f>IF(InputDataA_GeneralAssumptions!$F$157="Automatic",(1/BZ51)*NORMDIST((LN($D$55)-(BZ52))/BZ51,0,1,FALSE)/NORMSDIST((LN($D$55)-(BZ52))/BZ51),InputDataA_GeneralAssumptions!CD158)</f>
        <v>3.8052669781808501</v>
      </c>
      <c r="CA53" s="296">
        <f>IF(InputDataA_GeneralAssumptions!$F$157="Automatic",(1/CA51)*NORMDIST((LN($D$55)-(CA52))/CA51,0,1,FALSE)/NORMSDIST((LN($D$55)-(CA52))/CA51),InputDataA_GeneralAssumptions!CE158)</f>
        <v>3.8113791737100207</v>
      </c>
      <c r="CB53" s="296">
        <f>IF(InputDataA_GeneralAssumptions!$F$157="Automatic",(1/CB51)*NORMDIST((LN($D$55)-(CB52))/CB51,0,1,FALSE)/NORMSDIST((LN($D$55)-(CB52))/CB51),InputDataA_GeneralAssumptions!CF158)</f>
        <v>3.817370780865331</v>
      </c>
      <c r="CC53" s="296">
        <f>IF(InputDataA_GeneralAssumptions!$F$157="Automatic",(1/CC51)*NORMDIST((LN($D$55)-(CC52))/CC51,0,1,FALSE)/NORMSDIST((LN($D$55)-(CC52))/CC51),InputDataA_GeneralAssumptions!CG158)</f>
        <v>3.8232439223928916</v>
      </c>
      <c r="CD53" s="296">
        <f>IF(InputDataA_GeneralAssumptions!$F$157="Automatic",(1/CD51)*NORMDIST((LN($D$55)-(CD52))/CD51,0,1,FALSE)/NORMSDIST((LN($D$55)-(CD52))/CD51),InputDataA_GeneralAssumptions!CH158)</f>
        <v>3.8289806869214491</v>
      </c>
      <c r="CE53" s="296" t="e">
        <f>IF(InputDataA_GeneralAssumptions!$F$157="Automatic",(1/CE51)*NORMDIST((LN($D$55)-(CE52))/CE51,0,1,FALSE)/NORMSDIST((LN($D$55)-(CE52))/CE51),InputDataA_GeneralAssumptions!CI158)</f>
        <v>#VALUE!</v>
      </c>
    </row>
    <row r="54" spans="3:83">
      <c r="C54" s="170" t="s">
        <v>662</v>
      </c>
      <c r="D54" s="38" t="s">
        <v>700</v>
      </c>
      <c r="E54" s="296">
        <f>InputDataA_GeneralAssumptions!D151</f>
        <v>0.01</v>
      </c>
      <c r="F54" s="296">
        <f>IF(InputDataA_GeneralAssumptions!$F$133="Automatic",NORMSDIST((LN($D$55)-F52)/F51),(1-F53*F46)*E54)</f>
        <v>9.6722136545672813E-3</v>
      </c>
      <c r="G54" s="296">
        <f>IF(InputDataA_GeneralAssumptions!$F$133="Automatic",NORMSDIST((LN($D$55)-G52)/G51),(1-G53*G46)*F54)</f>
        <v>9.4919666991082011E-3</v>
      </c>
      <c r="H54" s="296">
        <f>IF(InputDataA_GeneralAssumptions!$F$133="Automatic",NORMSDIST((LN($D$55)-H52)/H51),(1-H53*H46)*G54)</f>
        <v>9.3096335317611502E-3</v>
      </c>
      <c r="I54" s="296">
        <f>IF(InputDataA_GeneralAssumptions!$F$133="Automatic",NORMSDIST((LN($D$55)-I52)/I51),(1-I53*I46)*H54)</f>
        <v>9.1286642171727918E-3</v>
      </c>
      <c r="J54" s="296">
        <f>IF(InputDataA_GeneralAssumptions!$F$133="Automatic",NORMSDIST((LN($D$55)-J52)/J51),(1-J53*J46)*I54)</f>
        <v>8.9491878151372519E-3</v>
      </c>
      <c r="K54" s="296">
        <f>IF(InputDataA_GeneralAssumptions!$F$133="Automatic",NORMSDIST((LN($D$55)-K52)/K51),(1-K53*K46)*J54)</f>
        <v>8.7698122455722571E-3</v>
      </c>
      <c r="L54" s="296">
        <f>IF(InputDataA_GeneralAssumptions!$F$133="Automatic",NORMSDIST((LN($D$55)-L52)/L51),(1-L53*L46)*K54)</f>
        <v>8.5911299374423593E-3</v>
      </c>
      <c r="M54" s="296">
        <f>IF(InputDataA_GeneralAssumptions!$F$133="Automatic",NORMSDIST((LN($D$55)-M52)/M51),(1-M53*M46)*L54)</f>
        <v>8.4177411162024464E-3</v>
      </c>
      <c r="N54" s="296">
        <f>IF(InputDataA_GeneralAssumptions!$F$133="Automatic",NORMSDIST((LN($D$55)-N52)/N51),(1-N53*N46)*M54)</f>
        <v>8.2558282333853542E-3</v>
      </c>
      <c r="O54" s="296">
        <f>IF(InputDataA_GeneralAssumptions!$F$133="Automatic",NORMSDIST((LN($D$55)-O52)/O51),(1-O53*O46)*N54)</f>
        <v>8.1113805616820894E-3</v>
      </c>
      <c r="P54" s="296">
        <f>IF(InputDataA_GeneralAssumptions!$F$133="Automatic",NORMSDIST((LN($D$55)-P52)/P51),(1-P53*P46)*O54)</f>
        <v>7.9827516964781249E-3</v>
      </c>
      <c r="Q54" s="296">
        <f>IF(InputDataA_GeneralAssumptions!$F$133="Automatic",NORMSDIST((LN($D$55)-Q52)/Q51),(1-Q53*Q46)*P54)</f>
        <v>7.8675875459266326E-3</v>
      </c>
      <c r="R54" s="296">
        <f>IF(InputDataA_GeneralAssumptions!$F$133="Automatic",NORMSDIST((LN($D$55)-R52)/R51),(1-R53*R46)*Q54)</f>
        <v>7.7647719089592206E-3</v>
      </c>
      <c r="S54" s="296">
        <f>IF(InputDataA_GeneralAssumptions!$F$133="Automatic",NORMSDIST((LN($D$55)-S52)/S51),(1-S53*S46)*R54)</f>
        <v>7.6692968217136788E-3</v>
      </c>
      <c r="T54" s="296">
        <f>IF(InputDataA_GeneralAssumptions!$F$133="Automatic",NORMSDIST((LN($D$55)-T52)/T51),(1-T53*T46)*S54)</f>
        <v>7.579975213532735E-3</v>
      </c>
      <c r="U54" s="296">
        <f>IF(InputDataA_GeneralAssumptions!$F$133="Automatic",NORMSDIST((LN($D$55)-U52)/U51),(1-U53*U46)*T54)</f>
        <v>7.4965667154019274E-3</v>
      </c>
      <c r="V54" s="296">
        <f>IF(InputDataA_GeneralAssumptions!$F$133="Automatic",NORMSDIST((LN($D$55)-V52)/V51),(1-V53*V46)*U54)</f>
        <v>7.4181037979006298E-3</v>
      </c>
      <c r="W54" s="296">
        <f>IF(InputDataA_GeneralAssumptions!$F$133="Automatic",NORMSDIST((LN($D$55)-W52)/W51),(1-W53*W46)*V54)</f>
        <v>7.3436621054749256E-3</v>
      </c>
      <c r="X54" s="296">
        <f>IF(InputDataA_GeneralAssumptions!$F$133="Automatic",NORMSDIST((LN($D$55)-X52)/X51),(1-X53*X46)*W54)</f>
        <v>7.272265049817042E-3</v>
      </c>
      <c r="Y54" s="296">
        <f>IF(InputDataA_GeneralAssumptions!$F$133="Automatic",NORMSDIST((LN($D$55)-Y52)/Y51),(1-Y53*Y46)*X54)</f>
        <v>7.2032285298824711E-3</v>
      </c>
      <c r="Z54" s="296">
        <f>IF(InputDataA_GeneralAssumptions!$F$133="Automatic",NORMSDIST((LN($D$55)-Z52)/Z51),(1-Z53*Z46)*Y54)</f>
        <v>7.1353364676579713E-3</v>
      </c>
      <c r="AA54" s="296">
        <f>IF(InputDataA_GeneralAssumptions!$F$133="Automatic",NORMSDIST((LN($D$55)-AA52)/AA51),(1-AA53*AA46)*Z54)</f>
        <v>7.0665679189959012E-3</v>
      </c>
      <c r="AB54" s="296">
        <f>IF(InputDataA_GeneralAssumptions!$F$133="Automatic",NORMSDIST((LN($D$55)-AB52)/AB51),(1-AB53*AB46)*AA54)</f>
        <v>6.9963157780149185E-3</v>
      </c>
      <c r="AC54" s="296">
        <f>IF(InputDataA_GeneralAssumptions!$F$133="Automatic",NORMSDIST((LN($D$55)-AC52)/AC51),(1-AC53*AC46)*AB54)</f>
        <v>6.9241852474490285E-3</v>
      </c>
      <c r="AD54" s="296">
        <f>IF(InputDataA_GeneralAssumptions!$F$133="Automatic",NORMSDIST((LN($D$55)-AD52)/AD51),(1-AD53*AD46)*AC54)</f>
        <v>6.8494838550638955E-3</v>
      </c>
      <c r="AE54" s="296">
        <f>IF(InputDataA_GeneralAssumptions!$F$133="Automatic",NORMSDIST((LN($D$55)-AE52)/AE51),(1-AE53*AE46)*AD54)</f>
        <v>6.7723854607119145E-3</v>
      </c>
      <c r="AF54" s="296">
        <f>IF(InputDataA_GeneralAssumptions!$F$133="Automatic",NORMSDIST((LN($D$55)-AF52)/AF51),(1-AF53*AF46)*AE54)</f>
        <v>6.6941119069104365E-3</v>
      </c>
      <c r="AG54" s="296">
        <f>IF(InputDataA_GeneralAssumptions!$F$133="Automatic",NORMSDIST((LN($D$55)-AG52)/AG51),(1-AG53*AG46)*AF54)</f>
        <v>6.6154796144286413E-3</v>
      </c>
      <c r="AH54" s="296">
        <f>IF(InputDataA_GeneralAssumptions!$F$133="Automatic",NORMSDIST((LN($D$55)-AH52)/AH51),(1-AH53*AH46)*AG54)</f>
        <v>6.5369464211844173E-3</v>
      </c>
      <c r="AI54" s="296">
        <f>IF(InputDataA_GeneralAssumptions!$F$133="Automatic",NORMSDIST((LN($D$55)-AI52)/AI51),(1-AI53*AI46)*AH54)</f>
        <v>6.4590690015122283E-3</v>
      </c>
      <c r="AJ54" s="296">
        <f>IF(InputDataA_GeneralAssumptions!$F$133="Automatic",NORMSDIST((LN($D$55)-AJ52)/AJ51),(1-AJ53*AJ46)*AI54)</f>
        <v>6.3827228254282626E-3</v>
      </c>
      <c r="AK54" s="296">
        <f>IF(InputDataA_GeneralAssumptions!$F$133="Automatic",NORMSDIST((LN($D$55)-AK52)/AK51),(1-AK53*AK46)*AJ54)</f>
        <v>6.3088988892613333E-3</v>
      </c>
      <c r="AL54" s="296">
        <f>IF(InputDataA_GeneralAssumptions!$F$133="Automatic",NORMSDIST((LN($D$55)-AL52)/AL51),(1-AL53*AL46)*AK54)</f>
        <v>6.2377465921932707E-3</v>
      </c>
      <c r="AM54" s="296">
        <f>IF(InputDataA_GeneralAssumptions!$F$133="Automatic",NORMSDIST((LN($D$55)-AM52)/AM51),(1-AM53*AM46)*AL54)</f>
        <v>6.1687345392974222E-3</v>
      </c>
      <c r="AN54" s="296">
        <f>IF(InputDataA_GeneralAssumptions!$F$133="Automatic",NORMSDIST((LN($D$55)-AN52)/AN51),(1-AN53*AN46)*AM54)</f>
        <v>6.1012715772503501E-3</v>
      </c>
      <c r="AO54" s="296">
        <f>IF(InputDataA_GeneralAssumptions!$F$133="Automatic",NORMSDIST((LN($D$55)-AO52)/AO51),(1-AO53*AO46)*AN54)</f>
        <v>6.035430846812866E-3</v>
      </c>
      <c r="AP54" s="296">
        <f>IF(InputDataA_GeneralAssumptions!$F$133="Automatic",NORMSDIST((LN($D$55)-AP52)/AP51),(1-AP53*AP46)*AO54)</f>
        <v>5.9700163073427084E-3</v>
      </c>
      <c r="AQ54" s="296">
        <f>IF(InputDataA_GeneralAssumptions!$F$133="Automatic",NORMSDIST((LN($D$55)-AQ52)/AQ51),(1-AQ53*AQ46)*AP54)</f>
        <v>5.9027162485109407E-3</v>
      </c>
      <c r="AR54" s="296">
        <f>IF(InputDataA_GeneralAssumptions!$F$133="Automatic",NORMSDIST((LN($D$55)-AR52)/AR51),(1-AR53*AR46)*AQ54)</f>
        <v>5.8329174988949271E-3</v>
      </c>
      <c r="AS54" s="296">
        <f>IF(InputDataA_GeneralAssumptions!$F$133="Automatic",NORMSDIST((LN($D$55)-AS52)/AS51),(1-AS53*AS46)*AR54)</f>
        <v>5.7628000883378086E-3</v>
      </c>
      <c r="AT54" s="296">
        <f>IF(InputDataA_GeneralAssumptions!$F$133="Automatic",NORMSDIST((LN($D$55)-AT52)/AT51),(1-AT53*AT46)*AS54)</f>
        <v>5.6951129625398651E-3</v>
      </c>
      <c r="AU54" s="296">
        <f>IF(InputDataA_GeneralAssumptions!$F$133="Automatic",NORMSDIST((LN($D$55)-AU52)/AU51),(1-AU53*AU46)*AT54)</f>
        <v>5.6293549816137899E-3</v>
      </c>
      <c r="AV54" s="296">
        <f>IF(InputDataA_GeneralAssumptions!$F$133="Automatic",NORMSDIST((LN($D$55)-AV52)/AV51),(1-AV53*AV46)*AU54)</f>
        <v>5.5630943233925248E-3</v>
      </c>
      <c r="AW54" s="296">
        <f>IF(InputDataA_GeneralAssumptions!$F$133="Automatic",NORMSDIST((LN($D$55)-AW52)/AW51),(1-AW53*AW46)*AV54)</f>
        <v>5.4966947160911628E-3</v>
      </c>
      <c r="AX54" s="296">
        <f>IF(InputDataA_GeneralAssumptions!$F$133="Automatic",NORMSDIST((LN($D$55)-AX52)/AX51),(1-AX53*AX46)*AW54)</f>
        <v>5.4308804240601784E-3</v>
      </c>
      <c r="AY54" s="296">
        <f>IF(InputDataA_GeneralAssumptions!$F$133="Automatic",NORMSDIST((LN($D$55)-AY52)/AY51),(1-AY53*AY46)*AX54)</f>
        <v>5.365785228842874E-3</v>
      </c>
      <c r="AZ54" s="296">
        <f>IF(InputDataA_GeneralAssumptions!$F$133="Automatic",NORMSDIST((LN($D$55)-AZ52)/AZ51),(1-AZ53*AZ46)*AY54)</f>
        <v>5.3034758315722965E-3</v>
      </c>
      <c r="BA54" s="296">
        <f>IF(InputDataA_GeneralAssumptions!$F$133="Automatic",NORMSDIST((LN($D$55)-BA52)/BA51),(1-BA53*BA46)*AZ54)</f>
        <v>5.2436754061454555E-3</v>
      </c>
      <c r="BB54" s="296">
        <f>IF(InputDataA_GeneralAssumptions!$F$133="Automatic",NORMSDIST((LN($D$55)-BB52)/BB51),(1-BB53*BB46)*BA54)</f>
        <v>5.1849289094053124E-3</v>
      </c>
      <c r="BC54" s="296">
        <f>IF(InputDataA_GeneralAssumptions!$F$133="Automatic",NORMSDIST((LN($D$55)-BC52)/BC51),(1-BC53*BC46)*BB54)</f>
        <v>5.1273072701891178E-3</v>
      </c>
      <c r="BD54" s="296">
        <f>IF(InputDataA_GeneralAssumptions!$F$133="Automatic",NORMSDIST((LN($D$55)-BD52)/BD51),(1-BD53*BD46)*BC54)</f>
        <v>5.0718957875486581E-3</v>
      </c>
      <c r="BE54" s="296">
        <f>IF(InputDataA_GeneralAssumptions!$F$133="Automatic",NORMSDIST((LN($D$55)-BE52)/BE51),(1-BE53*BE46)*BD54)</f>
        <v>5.0194242356665216E-3</v>
      </c>
      <c r="BF54" s="296">
        <f>IF(InputDataA_GeneralAssumptions!$F$133="Automatic",NORMSDIST((LN($D$55)-BF52)/BF51),(1-BF53*BF46)*BE54)</f>
        <v>4.9697577868453007E-3</v>
      </c>
      <c r="BG54" s="296">
        <f>IF(InputDataA_GeneralAssumptions!$F$133="Automatic",NORMSDIST((LN($D$55)-BG52)/BG51),(1-BG53*BG46)*BF54)</f>
        <v>4.9229040954980145E-3</v>
      </c>
      <c r="BH54" s="296">
        <f>IF(InputDataA_GeneralAssumptions!$F$133="Automatic",NORMSDIST((LN($D$55)-BH52)/BH51),(1-BH53*BH46)*BG54)</f>
        <v>4.8779009597179415E-3</v>
      </c>
      <c r="BI54" s="296">
        <f>IF(InputDataA_GeneralAssumptions!$F$133="Automatic",NORMSDIST((LN($D$55)-BI52)/BI51),(1-BI53*BI46)*BH54)</f>
        <v>4.8344610275653311E-3</v>
      </c>
      <c r="BJ54" s="296">
        <f>IF(InputDataA_GeneralAssumptions!$F$133="Automatic",NORMSDIST((LN($D$55)-BJ52)/BJ51),(1-BJ53*BJ46)*BI54)</f>
        <v>4.791803982622452E-3</v>
      </c>
      <c r="BK54" s="296">
        <f>IF(InputDataA_GeneralAssumptions!$F$133="Automatic",NORMSDIST((LN($D$55)-BK52)/BK51),(1-BK53*BK46)*BJ54)</f>
        <v>4.7473412048406848E-3</v>
      </c>
      <c r="BL54" s="296">
        <f>IF(InputDataA_GeneralAssumptions!$F$133="Automatic",NORMSDIST((LN($D$55)-BL52)/BL51),(1-BL53*BL46)*BK54)</f>
        <v>4.6980912182206019E-3</v>
      </c>
      <c r="BM54" s="296">
        <f>IF(InputDataA_GeneralAssumptions!$F$133="Automatic",NORMSDIST((LN($D$55)-BM52)/BM51),(1-BM53*BM46)*BL54)</f>
        <v>4.6403863979298521E-3</v>
      </c>
      <c r="BN54" s="296">
        <f>IF(InputDataA_GeneralAssumptions!$F$133="Automatic",NORMSDIST((LN($D$55)-BN52)/BN51),(1-BN53*BN46)*BM54)</f>
        <v>4.5758505746204487E-3</v>
      </c>
      <c r="BO54" s="296">
        <f>IF(InputDataA_GeneralAssumptions!$F$133="Automatic",NORMSDIST((LN($D$55)-BO52)/BO51),(1-BO53*BO46)*BN54)</f>
        <v>4.5064221884572294E-3</v>
      </c>
      <c r="BP54" s="296">
        <f>IF(InputDataA_GeneralAssumptions!$F$133="Automatic",NORMSDIST((LN($D$55)-BP52)/BP51),(1-BP53*BP46)*BO54)</f>
        <v>4.4333138968227007E-3</v>
      </c>
      <c r="BQ54" s="296">
        <f>IF(InputDataA_GeneralAssumptions!$F$133="Automatic",NORMSDIST((LN($D$55)-BQ52)/BQ51),(1-BQ53*BQ46)*BP54)</f>
        <v>4.3600902452607011E-3</v>
      </c>
      <c r="BR54" s="296">
        <f>IF(InputDataA_GeneralAssumptions!$F$133="Automatic",NORMSDIST((LN($D$55)-BR52)/BR51),(1-BR53*BR46)*BQ54)</f>
        <v>4.287262601888271E-3</v>
      </c>
      <c r="BS54" s="296">
        <f>IF(InputDataA_GeneralAssumptions!$F$133="Automatic",NORMSDIST((LN($D$55)-BS52)/BS51),(1-BS53*BS46)*BR54)</f>
        <v>4.2154816601772767E-3</v>
      </c>
      <c r="BT54" s="296">
        <f>IF(InputDataA_GeneralAssumptions!$F$133="Automatic",NORMSDIST((LN($D$55)-BT52)/BT51),(1-BT53*BT46)*BS54)</f>
        <v>4.1455741171968217E-3</v>
      </c>
      <c r="BU54" s="296">
        <f>IF(InputDataA_GeneralAssumptions!$F$133="Automatic",NORMSDIST((LN($D$55)-BU52)/BU51),(1-BU53*BU46)*BT54)</f>
        <v>4.0771475205707069E-3</v>
      </c>
      <c r="BV54" s="296">
        <f>IF(InputDataA_GeneralAssumptions!$F$133="Automatic",NORMSDIST((LN($D$55)-BV52)/BV51),(1-BV53*BV46)*BU54)</f>
        <v>4.0099910016814328E-3</v>
      </c>
      <c r="BW54" s="296">
        <f>IF(InputDataA_GeneralAssumptions!$F$133="Automatic",NORMSDIST((LN($D$55)-BW52)/BW51),(1-BW53*BW46)*BV54)</f>
        <v>3.9445440700729955E-3</v>
      </c>
      <c r="BX54" s="296">
        <f>IF(InputDataA_GeneralAssumptions!$F$133="Automatic",NORMSDIST((LN($D$55)-BX52)/BX51),(1-BX53*BX46)*BW54)</f>
        <v>3.8804079887403316E-3</v>
      </c>
      <c r="BY54" s="296">
        <f>IF(InputDataA_GeneralAssumptions!$F$133="Automatic",NORMSDIST((LN($D$55)-BY52)/BY51),(1-BY53*BY46)*BX54)</f>
        <v>3.8180362443071816E-3</v>
      </c>
      <c r="BZ54" s="296">
        <f>IF(InputDataA_GeneralAssumptions!$F$133="Automatic",NORMSDIST((LN($D$55)-BZ52)/BZ51),(1-BZ53*BZ46)*BY54)</f>
        <v>3.7577023910959685E-3</v>
      </c>
      <c r="CA54" s="296">
        <f>IF(InputDataA_GeneralAssumptions!$F$133="Automatic",NORMSDIST((LN($D$55)-CA52)/CA51),(1-CA53*CA46)*BZ54)</f>
        <v>3.6991809345004595E-3</v>
      </c>
      <c r="CB54" s="296">
        <f>IF(InputDataA_GeneralAssumptions!$F$133="Automatic",NORMSDIST((LN($D$55)-CB52)/CB51),(1-CB53*CB46)*CA54)</f>
        <v>3.6426331993444044E-3</v>
      </c>
      <c r="CC54" s="296">
        <f>IF(InputDataA_GeneralAssumptions!$F$133="Automatic",NORMSDIST((LN($D$55)-CC52)/CC51),(1-CC53*CC46)*CB54)</f>
        <v>3.5879805780388483E-3</v>
      </c>
      <c r="CD54" s="296">
        <f>IF(InputDataA_GeneralAssumptions!$F$133="Automatic",NORMSDIST((LN($D$55)-CD52)/CD51),(1-CD53*CD46)*CC54)</f>
        <v>3.5353322987866456E-3</v>
      </c>
      <c r="CE54" s="296" t="e">
        <f>IF(InputDataA_GeneralAssumptions!$F$133="Automatic",NORMSDIST((LN($D$55)-CE52)/CE51),(1-CE53*CE46)*CD54)</f>
        <v>#VALUE!</v>
      </c>
    </row>
    <row r="55" spans="3:83">
      <c r="C55" s="489" t="s">
        <v>976</v>
      </c>
      <c r="D55" s="230">
        <v>1</v>
      </c>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row>
    <row r="56" spans="3:83">
      <c r="C56" s="233" t="s">
        <v>706</v>
      </c>
    </row>
    <row r="57" spans="3:83">
      <c r="C57" s="170" t="s">
        <v>704</v>
      </c>
      <c r="D57" s="38" t="s">
        <v>705</v>
      </c>
      <c r="E57" s="19">
        <f>IF(InputDataA_GeneralAssumptions!$F$157="Automatic",(1/E51)*NORMDIST((LN($D$55)-E52)/E51,0,1,FALSE),E53*E54)</f>
        <v>3.4055711730430975E-2</v>
      </c>
      <c r="F57" s="19">
        <f>IF(InputDataA_GeneralAssumptions!$F$157="Automatic",(1/F51)*NORMDIST((LN($D$55)-F52)/F51,0,1,FALSE),F53*F54)</f>
        <v>3.3101078792397487E-2</v>
      </c>
      <c r="G57" s="19">
        <f>IF(InputDataA_GeneralAssumptions!$F$157="Automatic",(1/G51)*NORMDIST((LN($D$55)-G52)/G51,0,1,FALSE),G53*G54)</f>
        <v>3.2568312432975553E-2</v>
      </c>
      <c r="H57" s="19">
        <f>IF(InputDataA_GeneralAssumptions!$F$157="Automatic",(1/H51)*NORMDIST((LN($D$55)-H52)/H51,0,1,FALSE),H53*H54)</f>
        <v>3.2027840323001683E-2</v>
      </c>
      <c r="I57" s="19">
        <f>IF(InputDataA_GeneralAssumptions!$F$157="Automatic",(1/I51)*NORMDIST((LN($D$55)-I52)/I51,0,1,FALSE),I53*I54)</f>
        <v>3.1489714958082643E-2</v>
      </c>
      <c r="J57" s="19">
        <f>IF(InputDataA_GeneralAssumptions!$F$157="Automatic",(1/J51)*NORMDIST((LN($D$55)-J52)/J51,0,1,FALSE),J53*J54)</f>
        <v>3.0954325146011208E-2</v>
      </c>
      <c r="K57" s="19">
        <f>IF(InputDataA_GeneralAssumptions!$F$157="Automatic",(1/K51)*NORMDIST((LN($D$55)-K52)/K51,0,1,FALSE),K53*K54)</f>
        <v>3.0417568890726852E-2</v>
      </c>
      <c r="L57" s="19">
        <f>IF(InputDataA_GeneralAssumptions!$F$157="Automatic",(1/L51)*NORMDIST((LN($D$55)-L52)/L51,0,1,FALSE),L53*L54)</f>
        <v>2.9881175250338649E-2</v>
      </c>
      <c r="M57" s="19">
        <f>IF(InputDataA_GeneralAssumptions!$F$157="Automatic",(1/M51)*NORMDIST((LN($D$55)-M52)/M51,0,1,FALSE),M53*M54)</f>
        <v>2.9358813529754176E-2</v>
      </c>
      <c r="N57" s="19">
        <f>IF(InputDataA_GeneralAssumptions!$F$157="Automatic",(1/N51)*NORMDIST((LN($D$55)-N52)/N51,0,1,FALSE),N53*N54)</f>
        <v>2.8869078987328201E-2</v>
      </c>
      <c r="O57" s="19">
        <f>IF(InputDataA_GeneralAssumptions!$F$157="Automatic",(1/O51)*NORMDIST((LN($D$55)-O52)/O51,0,1,FALSE),O53*O54)</f>
        <v>2.8430294865002557E-2</v>
      </c>
      <c r="P57" s="19">
        <f>IF(InputDataA_GeneralAssumptions!$F$157="Automatic",(1/P51)*NORMDIST((LN($D$55)-P52)/P51,0,1,FALSE),P53*P54)</f>
        <v>2.803803635104667E-2</v>
      </c>
      <c r="Q57" s="19">
        <f>IF(InputDataA_GeneralAssumptions!$F$157="Automatic",(1/Q51)*NORMDIST((LN($D$55)-Q52)/Q51,0,1,FALSE),Q53*Q54)</f>
        <v>2.7685617405588895E-2</v>
      </c>
      <c r="R57" s="19">
        <f>IF(InputDataA_GeneralAssumptions!$F$157="Automatic",(1/R51)*NORMDIST((LN($D$55)-R52)/R51,0,1,FALSE),R53*R54)</f>
        <v>2.7369987389048549E-2</v>
      </c>
      <c r="S57" s="19">
        <f>IF(InputDataA_GeneralAssumptions!$F$157="Automatic",(1/S51)*NORMDIST((LN($D$55)-S52)/S51,0,1,FALSE),S53*S54)</f>
        <v>2.7076138314876229E-2</v>
      </c>
      <c r="T57" s="19">
        <f>IF(InputDataA_GeneralAssumptions!$F$157="Automatic",(1/T51)*NORMDIST((LN($D$55)-T52)/T51,0,1,FALSE),T53*T54)</f>
        <v>2.6800580007411624E-2</v>
      </c>
      <c r="U57" s="19">
        <f>IF(InputDataA_GeneralAssumptions!$F$157="Automatic",(1/U51)*NORMDIST((LN($D$55)-U52)/U51,0,1,FALSE),U53*U54)</f>
        <v>2.6542687434752188E-2</v>
      </c>
      <c r="V57" s="19">
        <f>IF(InputDataA_GeneralAssumptions!$F$157="Automatic",(1/V51)*NORMDIST((LN($D$55)-V52)/V51,0,1,FALSE),V53*V54)</f>
        <v>2.6299585916838744E-2</v>
      </c>
      <c r="W57" s="19">
        <f>IF(InputDataA_GeneralAssumptions!$F$157="Automatic",(1/W51)*NORMDIST((LN($D$55)-W52)/W51,0,1,FALSE),W53*W54)</f>
        <v>2.6068504371628741E-2</v>
      </c>
      <c r="X57" s="19">
        <f>IF(InputDataA_GeneralAssumptions!$F$157="Automatic",(1/X51)*NORMDIST((LN($D$55)-X52)/X51,0,1,FALSE),X53*X54)</f>
        <v>2.5846485057267408E-2</v>
      </c>
      <c r="Y57" s="19">
        <f>IF(InputDataA_GeneralAssumptions!$F$157="Automatic",(1/Y51)*NORMDIST((LN($D$55)-Y52)/Y51,0,1,FALSE),Y53*Y54)</f>
        <v>2.5631452387689997E-2</v>
      </c>
      <c r="Z57" s="19">
        <f>IF(InputDataA_GeneralAssumptions!$F$157="Automatic",(1/Z51)*NORMDIST((LN($D$55)-Z52)/Z51,0,1,FALSE),Z53*Z54)</f>
        <v>2.5419665828671594E-2</v>
      </c>
      <c r="AA57" s="19">
        <f>IF(InputDataA_GeneralAssumptions!$F$157="Automatic",(1/AA51)*NORMDIST((LN($D$55)-AA52)/AA51,0,1,FALSE),AA53*AA54)</f>
        <v>2.5204862540469528E-2</v>
      </c>
      <c r="AB57" s="19">
        <f>IF(InputDataA_GeneralAssumptions!$F$157="Automatic",(1/AB51)*NORMDIST((LN($D$55)-AB52)/AB51,0,1,FALSE),AB53*AB54)</f>
        <v>2.4985141891755817E-2</v>
      </c>
      <c r="AC57" s="19">
        <f>IF(InputDataA_GeneralAssumptions!$F$157="Automatic",(1/AC51)*NORMDIST((LN($D$55)-AC52)/AC51,0,1,FALSE),AC53*AC54)</f>
        <v>2.4759254111953902E-2</v>
      </c>
      <c r="AD57" s="19">
        <f>IF(InputDataA_GeneralAssumptions!$F$157="Automatic",(1/AD51)*NORMDIST((LN($D$55)-AD52)/AD51,0,1,FALSE),AD53*AD54)</f>
        <v>2.4525015386438694E-2</v>
      </c>
      <c r="AE57" s="19">
        <f>IF(InputDataA_GeneralAssumptions!$F$157="Automatic",(1/AE51)*NORMDIST((LN($D$55)-AE52)/AE51,0,1,FALSE),AE53*AE54)</f>
        <v>2.4282931297419558E-2</v>
      </c>
      <c r="AF57" s="19">
        <f>IF(InputDataA_GeneralAssumptions!$F$157="Automatic",(1/AF51)*NORMDIST((LN($D$55)-AF52)/AF51,0,1,FALSE),AF53*AF54)</f>
        <v>2.4036779868040169E-2</v>
      </c>
      <c r="AG57" s="19">
        <f>IF(InputDataA_GeneralAssumptions!$F$157="Automatic",(1/AG51)*NORMDIST((LN($D$55)-AG52)/AG51,0,1,FALSE),AG53*AG54)</f>
        <v>2.3789092375595559E-2</v>
      </c>
      <c r="AH57" s="19">
        <f>IF(InputDataA_GeneralAssumptions!$F$157="Automatic",(1/AH51)*NORMDIST((LN($D$55)-AH52)/AH51,0,1,FALSE),AH53*AH54)</f>
        <v>2.3541292845831306E-2</v>
      </c>
      <c r="AI57" s="19">
        <f>IF(InputDataA_GeneralAssumptions!$F$157="Automatic",(1/AI51)*NORMDIST((LN($D$55)-AI52)/AI51,0,1,FALSE),AI53*AI54)</f>
        <v>2.3295124902398882E-2</v>
      </c>
      <c r="AJ57" s="19">
        <f>IF(InputDataA_GeneralAssumptions!$F$157="Automatic",(1/AJ51)*NORMDIST((LN($D$55)-AJ52)/AJ51,0,1,FALSE),AJ53*AJ54)</f>
        <v>2.3053346647162257E-2</v>
      </c>
      <c r="AK57" s="19">
        <f>IF(InputDataA_GeneralAssumptions!$F$157="Automatic",(1/AK51)*NORMDIST((LN($D$55)-AK52)/AK51,0,1,FALSE),AK53*AK54)</f>
        <v>2.2819100915761163E-2</v>
      </c>
      <c r="AL57" s="19">
        <f>IF(InputDataA_GeneralAssumptions!$F$157="Automatic",(1/AL51)*NORMDIST((LN($D$55)-AL52)/AL51,0,1,FALSE),AL53*AL54)</f>
        <v>2.2592898357512048E-2</v>
      </c>
      <c r="AM57" s="19">
        <f>IF(InputDataA_GeneralAssumptions!$F$157="Automatic",(1/AM51)*NORMDIST((LN($D$55)-AM52)/AM51,0,1,FALSE),AM53*AM54)</f>
        <v>2.2373099271971869E-2</v>
      </c>
      <c r="AN57" s="19">
        <f>IF(InputDataA_GeneralAssumptions!$F$157="Automatic",(1/AN51)*NORMDIST((LN($D$55)-AN52)/AN51,0,1,FALSE),AN53*AN54)</f>
        <v>2.215786147624468E-2</v>
      </c>
      <c r="AO57" s="19">
        <f>IF(InputDataA_GeneralAssumptions!$F$157="Automatic",(1/AO51)*NORMDIST((LN($D$55)-AO52)/AO51,0,1,FALSE),AO53*AO54)</f>
        <v>2.1947438025147578E-2</v>
      </c>
      <c r="AP57" s="19">
        <f>IF(InputDataA_GeneralAssumptions!$F$157="Automatic",(1/AP51)*NORMDIST((LN($D$55)-AP52)/AP51,0,1,FALSE),AP53*AP54)</f>
        <v>2.1738047684318338E-2</v>
      </c>
      <c r="AQ57" s="19">
        <f>IF(InputDataA_GeneralAssumptions!$F$157="Automatic",(1/AQ51)*NORMDIST((LN($D$55)-AQ52)/AQ51,0,1,FALSE),AQ53*AQ54)</f>
        <v>2.1522334101513722E-2</v>
      </c>
      <c r="AR57" s="19">
        <f>IF(InputDataA_GeneralAssumptions!$F$157="Automatic",(1/AR51)*NORMDIST((LN($D$55)-AR52)/AR51,0,1,FALSE),AR53*AR54)</f>
        <v>2.1298314883168634E-2</v>
      </c>
      <c r="AS57" s="19">
        <f>IF(InputDataA_GeneralAssumptions!$F$157="Automatic",(1/AS51)*NORMDIST((LN($D$55)-AS52)/AS51,0,1,FALSE),AS53*AS54)</f>
        <v>2.1072906373696833E-2</v>
      </c>
      <c r="AT57" s="19">
        <f>IF(InputDataA_GeneralAssumptions!$F$157="Automatic",(1/AT51)*NORMDIST((LN($D$55)-AT52)/AT51,0,1,FALSE),AT53*AT54)</f>
        <v>2.0854886788487351E-2</v>
      </c>
      <c r="AU57" s="19">
        <f>IF(InputDataA_GeneralAssumptions!$F$157="Automatic",(1/AU51)*NORMDIST((LN($D$55)-AU52)/AU51,0,1,FALSE),AU53*AU54)</f>
        <v>2.0642688646237164E-2</v>
      </c>
      <c r="AV57" s="19">
        <f>IF(InputDataA_GeneralAssumptions!$F$157="Automatic",(1/AV51)*NORMDIST((LN($D$55)-AV52)/AV51,0,1,FALSE),AV53*AV54)</f>
        <v>2.0428536210290792E-2</v>
      </c>
      <c r="AW57" s="19">
        <f>IF(InputDataA_GeneralAssumptions!$F$157="Automatic",(1/AW51)*NORMDIST((LN($D$55)-AW52)/AW51,0,1,FALSE),AW53*AW54)</f>
        <v>2.0213587013648993E-2</v>
      </c>
      <c r="AX57" s="19">
        <f>IF(InputDataA_GeneralAssumptions!$F$157="Automatic",(1/AX51)*NORMDIST((LN($D$55)-AX52)/AX51,0,1,FALSE),AX53*AX54)</f>
        <v>2.0000166157663628E-2</v>
      </c>
      <c r="AY57" s="19">
        <f>IF(InputDataA_GeneralAssumptions!$F$157="Automatic",(1/AY51)*NORMDIST((LN($D$55)-AY52)/AY51,0,1,FALSE),AY53*AY54)</f>
        <v>1.978871063963741E-2</v>
      </c>
      <c r="AZ57" s="19">
        <f>IF(InputDataA_GeneralAssumptions!$F$157="Automatic",(1/AZ51)*NORMDIST((LN($D$55)-AZ52)/AZ51,0,1,FALSE),AZ53*AZ54)</f>
        <v>1.9585905087365608E-2</v>
      </c>
      <c r="BA57" s="19">
        <f>IF(InputDataA_GeneralAssumptions!$F$157="Automatic",(1/BA51)*NORMDIST((LN($D$55)-BA52)/BA51,0,1,FALSE),BA53*BA54)</f>
        <v>1.9390898222383417E-2</v>
      </c>
      <c r="BB57" s="19">
        <f>IF(InputDataA_GeneralAssumptions!$F$157="Automatic",(1/BB51)*NORMDIST((LN($D$55)-BB52)/BB51,0,1,FALSE),BB53*BB54)</f>
        <v>1.9199008529890402E-2</v>
      </c>
      <c r="BC57" s="19">
        <f>IF(InputDataA_GeneralAssumptions!$F$157="Automatic",(1/BC51)*NORMDIST((LN($D$55)-BC52)/BC51,0,1,FALSE),BC53*BC54)</f>
        <v>1.9010479834257445E-2</v>
      </c>
      <c r="BD57" s="19">
        <f>IF(InputDataA_GeneralAssumptions!$F$157="Automatic",(1/BD51)*NORMDIST((LN($D$55)-BD52)/BD51,0,1,FALSE),BD53*BD54)</f>
        <v>1.882885958216899E-2</v>
      </c>
      <c r="BE57" s="19">
        <f>IF(InputDataA_GeneralAssumptions!$F$157="Automatic",(1/BE51)*NORMDIST((LN($D$55)-BE52)/BE51,0,1,FALSE),BE53*BE54)</f>
        <v>1.8656561203893272E-2</v>
      </c>
      <c r="BF57" s="19">
        <f>IF(InputDataA_GeneralAssumptions!$F$157="Automatic",(1/BF51)*NORMDIST((LN($D$55)-BF52)/BF51,0,1,FALSE),BF53*BF54)</f>
        <v>1.849318879681186E-2</v>
      </c>
      <c r="BG57" s="19">
        <f>IF(InputDataA_GeneralAssumptions!$F$157="Automatic",(1/BG51)*NORMDIST((LN($D$55)-BG52)/BG51,0,1,FALSE),BG53*BG54)</f>
        <v>1.8338808578830662E-2</v>
      </c>
      <c r="BH57" s="19">
        <f>IF(InputDataA_GeneralAssumptions!$F$157="Automatic",(1/BH51)*NORMDIST((LN($D$55)-BH52)/BH51,0,1,FALSE),BH53*BH54)</f>
        <v>1.819030294592356E-2</v>
      </c>
      <c r="BI57" s="19">
        <f>IF(InputDataA_GeneralAssumptions!$F$157="Automatic",(1/BI51)*NORMDIST((LN($D$55)-BI52)/BI51,0,1,FALSE),BI53*BI54)</f>
        <v>1.8046751130397734E-2</v>
      </c>
      <c r="BJ57" s="19">
        <f>IF(InputDataA_GeneralAssumptions!$F$157="Automatic",(1/BJ51)*NORMDIST((LN($D$55)-BJ52)/BJ51,0,1,FALSE),BJ53*BJ54)</f>
        <v>1.7905603988112726E-2</v>
      </c>
      <c r="BK57" s="19">
        <f>IF(InputDataA_GeneralAssumptions!$F$157="Automatic",(1/BK51)*NORMDIST((LN($D$55)-BK52)/BK51,0,1,FALSE),BK53*BK54)</f>
        <v>1.7758342632696343E-2</v>
      </c>
      <c r="BL57" s="19">
        <f>IF(InputDataA_GeneralAssumptions!$F$157="Automatic",(1/BL51)*NORMDIST((LN($D$55)-BL52)/BL51,0,1,FALSE),BL53*BL54)</f>
        <v>1.7595125883756068E-2</v>
      </c>
      <c r="BM57" s="19">
        <f>IF(InputDataA_GeneralAssumptions!$F$157="Automatic",(1/BM51)*NORMDIST((LN($D$55)-BM52)/BM51,0,1,FALSE),BM53*BM54)</f>
        <v>1.7403838205614936E-2</v>
      </c>
      <c r="BN57" s="19">
        <f>IF(InputDataA_GeneralAssumptions!$F$157="Automatic",(1/BN51)*NORMDIST((LN($D$55)-BN52)/BN51,0,1,FALSE),BN53*BN54)</f>
        <v>1.7189751623220728E-2</v>
      </c>
      <c r="BO57" s="19">
        <f>IF(InputDataA_GeneralAssumptions!$F$157="Automatic",(1/BO51)*NORMDIST((LN($D$55)-BO52)/BO51,0,1,FALSE),BO53*BO54)</f>
        <v>1.6959162120886422E-2</v>
      </c>
      <c r="BP57" s="19">
        <f>IF(InputDataA_GeneralAssumptions!$F$157="Automatic",(1/BP51)*NORMDIST((LN($D$55)-BP52)/BP51,0,1,FALSE),BP53*BP54)</f>
        <v>1.6715985882557013E-2</v>
      </c>
      <c r="BQ57" s="19">
        <f>IF(InputDataA_GeneralAssumptions!$F$157="Automatic",(1/BQ51)*NORMDIST((LN($D$55)-BQ52)/BQ51,0,1,FALSE),BQ53*BQ54)</f>
        <v>1.6471908805209521E-2</v>
      </c>
      <c r="BR57" s="19">
        <f>IF(InputDataA_GeneralAssumptions!$F$157="Automatic",(1/BR51)*NORMDIST((LN($D$55)-BR52)/BR51,0,1,FALSE),BR53*BR54)</f>
        <v>1.622861137806399E-2</v>
      </c>
      <c r="BS57" s="19">
        <f>IF(InputDataA_GeneralAssumptions!$F$157="Automatic",(1/BS51)*NORMDIST((LN($D$55)-BS52)/BS51,0,1,FALSE),BS53*BS54)</f>
        <v>1.5988250338432219E-2</v>
      </c>
      <c r="BT57" s="19">
        <f>IF(InputDataA_GeneralAssumptions!$F$157="Automatic",(1/BT51)*NORMDIST((LN($D$55)-BT52)/BT51,0,1,FALSE),BT53*BT54)</f>
        <v>1.5753587269799238E-2</v>
      </c>
      <c r="BU57" s="19">
        <f>IF(InputDataA_GeneralAssumptions!$F$157="Automatic",(1/BU51)*NORMDIST((LN($D$55)-BU52)/BU51,0,1,FALSE),BU53*BU54)</f>
        <v>1.5523350133913412E-2</v>
      </c>
      <c r="BV57" s="19">
        <f>IF(InputDataA_GeneralAssumptions!$F$157="Automatic",(1/BV51)*NORMDIST((LN($D$55)-BV52)/BV51,0,1,FALSE),BV53*BV54)</f>
        <v>1.5296860613569116E-2</v>
      </c>
      <c r="BW57" s="19">
        <f>IF(InputDataA_GeneralAssumptions!$F$157="Automatic",(1/BW51)*NORMDIST((LN($D$55)-BW52)/BW51,0,1,FALSE),BW53*BW54)</f>
        <v>1.5075610274301026E-2</v>
      </c>
      <c r="BX57" s="19">
        <f>IF(InputDataA_GeneralAssumptions!$F$157="Automatic",(1/BX51)*NORMDIST((LN($D$55)-BX52)/BX51,0,1,FALSE),BX53*BX54)</f>
        <v>1.4858292765075878E-2</v>
      </c>
      <c r="BY57" s="19">
        <f>IF(InputDataA_GeneralAssumptions!$F$157="Automatic",(1/BY51)*NORMDIST((LN($D$55)-BY52)/BY51,0,1,FALSE),BY53*BY54)</f>
        <v>1.4646454851045225E-2</v>
      </c>
      <c r="BZ57" s="19">
        <f>IF(InputDataA_GeneralAssumptions!$F$157="Automatic",(1/BZ51)*NORMDIST((LN($D$55)-BZ52)/BZ51,0,1,FALSE),BZ53*BZ54)</f>
        <v>1.4441051364396646E-2</v>
      </c>
      <c r="CA57" s="19">
        <f>IF(InputDataA_GeneralAssumptions!$F$157="Automatic",(1/CA51)*NORMDIST((LN($D$55)-CA52)/CA51,0,1,FALSE),CA53*CA54)</f>
        <v>1.4241359301061837E-2</v>
      </c>
      <c r="CB57" s="19">
        <f>IF(InputDataA_GeneralAssumptions!$F$157="Automatic",(1/CB51)*NORMDIST((LN($D$55)-CB52)/CB51,0,1,FALSE),CB53*CB54)</f>
        <v>1.4047958716446065E-2</v>
      </c>
      <c r="CC57" s="19">
        <f>IF(InputDataA_GeneralAssumptions!$F$157="Automatic",(1/CC51)*NORMDIST((LN($D$55)-CC52)/CC51,0,1,FALSE),CC53*CC54)</f>
        <v>1.3860619755086732E-2</v>
      </c>
      <c r="CD57" s="19">
        <f>IF(InputDataA_GeneralAssumptions!$F$157="Automatic",(1/CD51)*NORMDIST((LN($D$55)-CD52)/CD51,0,1,FALSE),CD53*CD54)</f>
        <v>1.3679749263723855E-2</v>
      </c>
      <c r="CE57" s="19" t="e">
        <f>IF(InputDataA_GeneralAssumptions!$F$157="Automatic",(1/CE51)*NORMDIST((LN($D$55)-CE52)/CE51,0,1,FALSE),CE53*CE54)</f>
        <v>#VALUE!</v>
      </c>
    </row>
    <row r="58" spans="3:83">
      <c r="C58" s="170" t="s">
        <v>973</v>
      </c>
      <c r="D58" s="38"/>
      <c r="E58" s="19"/>
      <c r="F58" s="19">
        <f>InputDataA_GeneralAssumptions!J179</f>
        <v>0</v>
      </c>
      <c r="G58" s="19">
        <f>InputDataA_GeneralAssumptions!K179</f>
        <v>0</v>
      </c>
      <c r="H58" s="19">
        <f>InputDataA_GeneralAssumptions!L179</f>
        <v>0</v>
      </c>
      <c r="I58" s="19">
        <f>InputDataA_GeneralAssumptions!M179</f>
        <v>0</v>
      </c>
      <c r="J58" s="19">
        <f>InputDataA_GeneralAssumptions!N179</f>
        <v>0</v>
      </c>
      <c r="K58" s="19">
        <f>InputDataA_GeneralAssumptions!O179</f>
        <v>0</v>
      </c>
      <c r="L58" s="19">
        <f>InputDataA_GeneralAssumptions!P179</f>
        <v>0</v>
      </c>
      <c r="M58" s="19">
        <f>InputDataA_GeneralAssumptions!Q179</f>
        <v>0</v>
      </c>
      <c r="N58" s="19">
        <f>InputDataA_GeneralAssumptions!R179</f>
        <v>0</v>
      </c>
      <c r="O58" s="19">
        <f>InputDataA_GeneralAssumptions!S179</f>
        <v>0</v>
      </c>
      <c r="P58" s="19">
        <f>InputDataA_GeneralAssumptions!T179</f>
        <v>0</v>
      </c>
      <c r="Q58" s="19">
        <f>InputDataA_GeneralAssumptions!U179</f>
        <v>0</v>
      </c>
      <c r="R58" s="19">
        <f>InputDataA_GeneralAssumptions!V179</f>
        <v>0</v>
      </c>
      <c r="S58" s="19">
        <f>InputDataA_GeneralAssumptions!W179</f>
        <v>0</v>
      </c>
      <c r="T58" s="19">
        <f>InputDataA_GeneralAssumptions!X179</f>
        <v>0</v>
      </c>
      <c r="U58" s="19">
        <f>InputDataA_GeneralAssumptions!Y179</f>
        <v>0</v>
      </c>
      <c r="V58" s="19">
        <f>InputDataA_GeneralAssumptions!Z179</f>
        <v>0</v>
      </c>
      <c r="W58" s="19">
        <f>InputDataA_GeneralAssumptions!AA179</f>
        <v>0</v>
      </c>
      <c r="X58" s="19">
        <f>InputDataA_GeneralAssumptions!AB179</f>
        <v>0</v>
      </c>
      <c r="Y58" s="19">
        <f>InputDataA_GeneralAssumptions!AC179</f>
        <v>0</v>
      </c>
      <c r="Z58" s="19">
        <f>InputDataA_GeneralAssumptions!AD179</f>
        <v>0</v>
      </c>
      <c r="AA58" s="19">
        <f>InputDataA_GeneralAssumptions!AE179</f>
        <v>0</v>
      </c>
      <c r="AB58" s="19">
        <f>InputDataA_GeneralAssumptions!AF179</f>
        <v>0</v>
      </c>
      <c r="AC58" s="19">
        <f>InputDataA_GeneralAssumptions!AG179</f>
        <v>0</v>
      </c>
      <c r="AD58" s="19">
        <f>InputDataA_GeneralAssumptions!AH179</f>
        <v>0</v>
      </c>
      <c r="AE58" s="19">
        <f>InputDataA_GeneralAssumptions!AI179</f>
        <v>0</v>
      </c>
      <c r="AF58" s="19">
        <f>InputDataA_GeneralAssumptions!AJ179</f>
        <v>0</v>
      </c>
      <c r="AG58" s="19">
        <f>InputDataA_GeneralAssumptions!AK179</f>
        <v>0</v>
      </c>
      <c r="AH58" s="19">
        <f>InputDataA_GeneralAssumptions!AL179</f>
        <v>0</v>
      </c>
      <c r="AI58" s="19">
        <f>InputDataA_GeneralAssumptions!AM179</f>
        <v>0</v>
      </c>
      <c r="AJ58" s="19">
        <f>InputDataA_GeneralAssumptions!AN179</f>
        <v>0</v>
      </c>
      <c r="AK58" s="19">
        <f>InputDataA_GeneralAssumptions!AO179</f>
        <v>0</v>
      </c>
      <c r="AL58" s="19">
        <f>InputDataA_GeneralAssumptions!AP179</f>
        <v>0</v>
      </c>
      <c r="AM58" s="19">
        <f>InputDataA_GeneralAssumptions!AQ179</f>
        <v>0</v>
      </c>
      <c r="AN58" s="19">
        <f>InputDataA_GeneralAssumptions!AR179</f>
        <v>0</v>
      </c>
      <c r="AO58" s="19">
        <f>InputDataA_GeneralAssumptions!AS179</f>
        <v>0</v>
      </c>
      <c r="AP58" s="19">
        <f>InputDataA_GeneralAssumptions!AT179</f>
        <v>0</v>
      </c>
      <c r="AQ58" s="19">
        <f>InputDataA_GeneralAssumptions!AU179</f>
        <v>0</v>
      </c>
      <c r="AR58" s="19">
        <f>InputDataA_GeneralAssumptions!AV179</f>
        <v>0</v>
      </c>
      <c r="AS58" s="19">
        <f>InputDataA_GeneralAssumptions!AW179</f>
        <v>0</v>
      </c>
      <c r="AT58" s="19">
        <f>InputDataA_GeneralAssumptions!AX179</f>
        <v>0</v>
      </c>
      <c r="AU58" s="19">
        <f>InputDataA_GeneralAssumptions!AY179</f>
        <v>0</v>
      </c>
      <c r="AV58" s="19">
        <f>InputDataA_GeneralAssumptions!AZ179</f>
        <v>0</v>
      </c>
      <c r="AW58" s="19">
        <f>InputDataA_GeneralAssumptions!BA179</f>
        <v>0</v>
      </c>
      <c r="AX58" s="19">
        <f>InputDataA_GeneralAssumptions!BB179</f>
        <v>0</v>
      </c>
      <c r="AY58" s="19">
        <f>InputDataA_GeneralAssumptions!BC179</f>
        <v>0</v>
      </c>
      <c r="AZ58" s="19">
        <f>InputDataA_GeneralAssumptions!BD179</f>
        <v>0</v>
      </c>
      <c r="BA58" s="19">
        <f>InputDataA_GeneralAssumptions!BE179</f>
        <v>0</v>
      </c>
      <c r="BB58" s="19">
        <f>InputDataA_GeneralAssumptions!BF179</f>
        <v>0</v>
      </c>
      <c r="BC58" s="19">
        <f>InputDataA_GeneralAssumptions!BG179</f>
        <v>0</v>
      </c>
      <c r="BD58" s="19">
        <f>InputDataA_GeneralAssumptions!BH179</f>
        <v>0</v>
      </c>
      <c r="BE58" s="19">
        <f>InputDataA_GeneralAssumptions!BI179</f>
        <v>0</v>
      </c>
      <c r="BF58" s="19">
        <f>InputDataA_GeneralAssumptions!BJ179</f>
        <v>0</v>
      </c>
      <c r="BG58" s="19">
        <f>InputDataA_GeneralAssumptions!BK179</f>
        <v>0</v>
      </c>
      <c r="BH58" s="19">
        <f>InputDataA_GeneralAssumptions!BL179</f>
        <v>0</v>
      </c>
      <c r="BI58" s="19">
        <f>InputDataA_GeneralAssumptions!BM179</f>
        <v>0</v>
      </c>
      <c r="BJ58" s="19">
        <f>InputDataA_GeneralAssumptions!BN179</f>
        <v>0</v>
      </c>
      <c r="BK58" s="19">
        <f>InputDataA_GeneralAssumptions!BO179</f>
        <v>0</v>
      </c>
      <c r="BL58" s="19">
        <f>InputDataA_GeneralAssumptions!BP179</f>
        <v>0</v>
      </c>
      <c r="BM58" s="19">
        <f>InputDataA_GeneralAssumptions!BQ179</f>
        <v>0</v>
      </c>
      <c r="BN58" s="19">
        <f>InputDataA_GeneralAssumptions!BR179</f>
        <v>0</v>
      </c>
      <c r="BO58" s="19">
        <f>InputDataA_GeneralAssumptions!BS179</f>
        <v>0</v>
      </c>
      <c r="BP58" s="19">
        <f>InputDataA_GeneralAssumptions!BT179</f>
        <v>0</v>
      </c>
      <c r="BQ58" s="19">
        <f>InputDataA_GeneralAssumptions!BU179</f>
        <v>0</v>
      </c>
      <c r="BR58" s="19">
        <f>InputDataA_GeneralAssumptions!BV179</f>
        <v>0</v>
      </c>
      <c r="BS58" s="19">
        <f>InputDataA_GeneralAssumptions!BW179</f>
        <v>0</v>
      </c>
      <c r="BT58" s="19">
        <f>InputDataA_GeneralAssumptions!BX179</f>
        <v>0</v>
      </c>
      <c r="BU58" s="19">
        <f>InputDataA_GeneralAssumptions!BY179</f>
        <v>0</v>
      </c>
      <c r="BV58" s="19">
        <f>InputDataA_GeneralAssumptions!BZ179</f>
        <v>0</v>
      </c>
      <c r="BW58" s="19">
        <f>InputDataA_GeneralAssumptions!CA179</f>
        <v>0</v>
      </c>
      <c r="BX58" s="19">
        <f>InputDataA_GeneralAssumptions!CB179</f>
        <v>0</v>
      </c>
      <c r="BY58" s="19">
        <f>InputDataA_GeneralAssumptions!CC179</f>
        <v>0</v>
      </c>
      <c r="BZ58" s="19">
        <f>InputDataA_GeneralAssumptions!CD179</f>
        <v>0</v>
      </c>
      <c r="CA58" s="19">
        <f>InputDataA_GeneralAssumptions!CE179</f>
        <v>0</v>
      </c>
      <c r="CB58" s="19">
        <f>InputDataA_GeneralAssumptions!CF179</f>
        <v>0</v>
      </c>
      <c r="CC58" s="19">
        <f>InputDataA_GeneralAssumptions!CG179</f>
        <v>0</v>
      </c>
      <c r="CD58" s="19">
        <f>InputDataA_GeneralAssumptions!CH179</f>
        <v>0</v>
      </c>
      <c r="CE58" s="19">
        <f>InputDataA_GeneralAssumptions!CI179</f>
        <v>0</v>
      </c>
    </row>
    <row r="59" spans="3:83">
      <c r="C59" s="170" t="s">
        <v>974</v>
      </c>
      <c r="D59" s="38"/>
      <c r="E59" s="19"/>
      <c r="F59" s="19">
        <f>F58+F46</f>
        <v>9.5853963986568327E-3</v>
      </c>
      <c r="G59" s="19">
        <f>G58+G46</f>
        <v>5.4368355687333218E-3</v>
      </c>
      <c r="H59" s="19">
        <f t="shared" ref="H59:AL59" si="398">H58+H46</f>
        <v>5.5907742901184177E-3</v>
      </c>
      <c r="I59" s="19">
        <f t="shared" si="398"/>
        <v>5.643979712225666E-3</v>
      </c>
      <c r="J59" s="19">
        <f t="shared" si="398"/>
        <v>5.6945132568113378E-3</v>
      </c>
      <c r="K59" s="19">
        <f t="shared" si="398"/>
        <v>5.7911378628219259E-3</v>
      </c>
      <c r="L59" s="19">
        <f t="shared" si="398"/>
        <v>5.8720613231764366E-3</v>
      </c>
      <c r="M59" s="19">
        <f t="shared" si="398"/>
        <v>5.8023019124417326E-3</v>
      </c>
      <c r="N59" s="19">
        <f t="shared" si="398"/>
        <v>5.5169631284299886E-3</v>
      </c>
      <c r="O59" s="19">
        <f t="shared" si="398"/>
        <v>5.0077665609252423E-3</v>
      </c>
      <c r="P59" s="19">
        <f t="shared" si="398"/>
        <v>4.5300892987675343E-3</v>
      </c>
      <c r="Q59" s="19">
        <f t="shared" si="398"/>
        <v>4.1140924185561652E-3</v>
      </c>
      <c r="R59" s="19">
        <f t="shared" si="398"/>
        <v>3.7208833649829383E-3</v>
      </c>
      <c r="S59" s="19">
        <f t="shared" si="398"/>
        <v>3.4958346417485386E-3</v>
      </c>
      <c r="T59" s="19">
        <f t="shared" si="398"/>
        <v>3.3066392385946346E-3</v>
      </c>
      <c r="U59" s="19">
        <f t="shared" si="398"/>
        <v>3.1200339483827507E-3</v>
      </c>
      <c r="V59" s="19">
        <f t="shared" si="398"/>
        <v>2.9640042534003269E-3</v>
      </c>
      <c r="W59" s="19">
        <f t="shared" si="398"/>
        <v>2.8384644810953777E-3</v>
      </c>
      <c r="X59" s="19">
        <f t="shared" si="398"/>
        <v>2.7468077048129307E-3</v>
      </c>
      <c r="Y59" s="19">
        <f t="shared" si="398"/>
        <v>2.6790641568012305E-3</v>
      </c>
      <c r="Z59" s="19">
        <f t="shared" si="398"/>
        <v>2.6569506075667729E-3</v>
      </c>
      <c r="AA59" s="19">
        <f t="shared" si="398"/>
        <v>2.7137822399139716E-3</v>
      </c>
      <c r="AB59" s="19">
        <f t="shared" si="398"/>
        <v>2.796044904103913E-3</v>
      </c>
      <c r="AC59" s="19">
        <f t="shared" si="398"/>
        <v>2.8961348858476633E-3</v>
      </c>
      <c r="AD59" s="19">
        <f t="shared" si="398"/>
        <v>3.0267879425417889E-3</v>
      </c>
      <c r="AE59" s="19">
        <f t="shared" si="398"/>
        <v>3.1538430310937534E-3</v>
      </c>
      <c r="AF59" s="19">
        <f t="shared" si="398"/>
        <v>3.2340206547544072E-3</v>
      </c>
      <c r="AG59" s="19">
        <f t="shared" si="398"/>
        <v>3.2823597064760967E-3</v>
      </c>
      <c r="AH59" s="19">
        <f t="shared" si="398"/>
        <v>3.3126394733340178E-3</v>
      </c>
      <c r="AI59" s="19">
        <f t="shared" si="398"/>
        <v>3.3198795421281973E-3</v>
      </c>
      <c r="AJ59" s="19">
        <f t="shared" si="398"/>
        <v>3.2893695836876766E-3</v>
      </c>
      <c r="AK59" s="19">
        <f t="shared" si="398"/>
        <v>3.2144761602156584E-3</v>
      </c>
      <c r="AL59" s="19">
        <f t="shared" si="398"/>
        <v>3.1303560006842529E-3</v>
      </c>
      <c r="AM59" s="19">
        <f t="shared" ref="AM59:BS59" si="399">AM58+AM46</f>
        <v>3.0669514655201923E-3</v>
      </c>
      <c r="AN59" s="19">
        <f t="shared" si="399"/>
        <v>3.0278745738736334E-3</v>
      </c>
      <c r="AO59" s="19">
        <f t="shared" si="399"/>
        <v>2.9840774590209939E-3</v>
      </c>
      <c r="AP59" s="19">
        <f t="shared" si="399"/>
        <v>2.9934221261434567E-3</v>
      </c>
      <c r="AQ59" s="19">
        <f t="shared" si="399"/>
        <v>3.1094813339013704E-3</v>
      </c>
      <c r="AR59" s="19">
        <f t="shared" si="399"/>
        <v>3.2573481997689065E-3</v>
      </c>
      <c r="AS59" s="19">
        <f t="shared" si="399"/>
        <v>3.3068978601574518E-3</v>
      </c>
      <c r="AT59" s="19">
        <f t="shared" si="399"/>
        <v>3.2268621803373436E-3</v>
      </c>
      <c r="AU59" s="19">
        <f t="shared" si="399"/>
        <v>3.1680514794300897E-3</v>
      </c>
      <c r="AV59" s="19">
        <f t="shared" si="399"/>
        <v>3.2253133787932403E-3</v>
      </c>
      <c r="AW59" s="19">
        <f t="shared" si="399"/>
        <v>3.2662244146219018E-3</v>
      </c>
      <c r="AX59" s="19">
        <f t="shared" si="399"/>
        <v>3.2721805836151679E-3</v>
      </c>
      <c r="AY59" s="19">
        <f t="shared" si="399"/>
        <v>3.271296487275744E-3</v>
      </c>
      <c r="AZ59" s="19">
        <f t="shared" si="399"/>
        <v>3.165215969679851E-3</v>
      </c>
      <c r="BA59" s="19">
        <f t="shared" si="399"/>
        <v>3.069630124561267E-3</v>
      </c>
      <c r="BB59" s="19">
        <f t="shared" si="399"/>
        <v>3.0461586970230744E-3</v>
      </c>
      <c r="BC59" s="19">
        <f t="shared" si="399"/>
        <v>3.0179959009468986E-3</v>
      </c>
      <c r="BD59" s="19">
        <f t="shared" si="399"/>
        <v>2.9313757800775503E-3</v>
      </c>
      <c r="BE59" s="19">
        <f t="shared" si="399"/>
        <v>2.8029986266404983E-3</v>
      </c>
      <c r="BF59" s="19">
        <f t="shared" si="399"/>
        <v>2.6779907963842692E-3</v>
      </c>
      <c r="BG59" s="19">
        <f t="shared" si="399"/>
        <v>2.5489542191262462E-3</v>
      </c>
      <c r="BH59" s="19">
        <f t="shared" si="399"/>
        <v>2.4691231883909198E-3</v>
      </c>
      <c r="BI59" s="19">
        <f t="shared" si="399"/>
        <v>2.4030197318130322E-3</v>
      </c>
      <c r="BJ59" s="19">
        <f t="shared" si="399"/>
        <v>2.3786377187831548E-3</v>
      </c>
      <c r="BK59" s="19">
        <f t="shared" si="399"/>
        <v>2.4988889220190508E-3</v>
      </c>
      <c r="BL59" s="19">
        <f t="shared" si="399"/>
        <v>2.7907340604091972E-3</v>
      </c>
      <c r="BM59" s="19">
        <f t="shared" si="399"/>
        <v>3.2997330364993322E-3</v>
      </c>
      <c r="BN59" s="19">
        <f t="shared" si="399"/>
        <v>3.7306638827626333E-3</v>
      </c>
      <c r="BO59" s="19">
        <f t="shared" si="399"/>
        <v>4.0634890402884523E-3</v>
      </c>
      <c r="BP59" s="19">
        <f t="shared" si="399"/>
        <v>4.337272515657702E-3</v>
      </c>
      <c r="BQ59" s="19">
        <f t="shared" si="399"/>
        <v>4.4080027624033248E-3</v>
      </c>
      <c r="BR59" s="19">
        <f t="shared" si="399"/>
        <v>4.4499043335081518E-3</v>
      </c>
      <c r="BS59" s="19">
        <f t="shared" si="399"/>
        <v>4.4525685394079858E-3</v>
      </c>
      <c r="BT59" s="19">
        <f t="shared" ref="BT59:CE59" si="400">BT58+BT46</f>
        <v>4.4025044450081352E-3</v>
      </c>
      <c r="BU59" s="19">
        <f t="shared" si="400"/>
        <v>4.3743207160729216E-3</v>
      </c>
      <c r="BV59" s="19">
        <f t="shared" si="400"/>
        <v>4.3576614824783321E-3</v>
      </c>
      <c r="BW59" s="19">
        <f t="shared" si="400"/>
        <v>4.3105052869757896E-3</v>
      </c>
      <c r="BX59" s="19">
        <f t="shared" si="400"/>
        <v>4.2870006498261105E-3</v>
      </c>
      <c r="BY59" s="19">
        <f t="shared" si="400"/>
        <v>4.2309191610725759E-3</v>
      </c>
      <c r="BZ59" s="19">
        <f t="shared" si="400"/>
        <v>4.1527509207439873E-3</v>
      </c>
      <c r="CA59" s="19">
        <f t="shared" si="400"/>
        <v>4.0861150392375633E-3</v>
      </c>
      <c r="CB59" s="19">
        <f t="shared" si="400"/>
        <v>4.0044723218350883E-3</v>
      </c>
      <c r="CC59" s="19">
        <f t="shared" si="400"/>
        <v>3.9243121822106842E-3</v>
      </c>
      <c r="CD59" s="19">
        <f t="shared" si="400"/>
        <v>3.8322243143428872E-3</v>
      </c>
      <c r="CE59" s="19" t="e">
        <f t="shared" si="400"/>
        <v>#VALUE!</v>
      </c>
    </row>
    <row r="60" spans="3:83">
      <c r="C60" s="170" t="s">
        <v>975</v>
      </c>
      <c r="D60" s="38"/>
      <c r="E60" s="19">
        <f>NORMSDIST(NORMSINV(0.4)-E51)</f>
        <v>0.15011243643673092</v>
      </c>
      <c r="F60" s="19">
        <f t="shared" ref="F60:AL60" si="401">NORMSDIST(NORMSINV(0.4)-F51)</f>
        <v>0.15011243643673092</v>
      </c>
      <c r="G60" s="19">
        <f t="shared" si="401"/>
        <v>0.15011243643673092</v>
      </c>
      <c r="H60" s="19">
        <f t="shared" si="401"/>
        <v>0.15011243643673092</v>
      </c>
      <c r="I60" s="19">
        <f t="shared" si="401"/>
        <v>0.15011243643673092</v>
      </c>
      <c r="J60" s="19">
        <f t="shared" si="401"/>
        <v>0.15011243643673092</v>
      </c>
      <c r="K60" s="19">
        <f t="shared" si="401"/>
        <v>0.15011243643673092</v>
      </c>
      <c r="L60" s="19">
        <f t="shared" si="401"/>
        <v>0.15011243643673092</v>
      </c>
      <c r="M60" s="19">
        <f t="shared" si="401"/>
        <v>0.15011243643673092</v>
      </c>
      <c r="N60" s="19">
        <f t="shared" si="401"/>
        <v>0.15011243643673092</v>
      </c>
      <c r="O60" s="19">
        <f t="shared" si="401"/>
        <v>0.15011243643673092</v>
      </c>
      <c r="P60" s="19">
        <f t="shared" si="401"/>
        <v>0.15011243643673092</v>
      </c>
      <c r="Q60" s="19">
        <f t="shared" si="401"/>
        <v>0.15011243643673092</v>
      </c>
      <c r="R60" s="19">
        <f t="shared" si="401"/>
        <v>0.15011243643673092</v>
      </c>
      <c r="S60" s="19">
        <f t="shared" si="401"/>
        <v>0.15011243643673092</v>
      </c>
      <c r="T60" s="19">
        <f t="shared" si="401"/>
        <v>0.15011243643673092</v>
      </c>
      <c r="U60" s="19">
        <f t="shared" si="401"/>
        <v>0.15011243643673092</v>
      </c>
      <c r="V60" s="19">
        <f t="shared" si="401"/>
        <v>0.15011243643673092</v>
      </c>
      <c r="W60" s="19">
        <f t="shared" si="401"/>
        <v>0.15011243643673092</v>
      </c>
      <c r="X60" s="19">
        <f t="shared" si="401"/>
        <v>0.15011243643673092</v>
      </c>
      <c r="Y60" s="19">
        <f t="shared" si="401"/>
        <v>0.15011243643673092</v>
      </c>
      <c r="Z60" s="19">
        <f t="shared" si="401"/>
        <v>0.15011243643673092</v>
      </c>
      <c r="AA60" s="19">
        <f t="shared" si="401"/>
        <v>0.15011243643673092</v>
      </c>
      <c r="AB60" s="19">
        <f t="shared" si="401"/>
        <v>0.15011243643673092</v>
      </c>
      <c r="AC60" s="19">
        <f t="shared" si="401"/>
        <v>0.15011243643673092</v>
      </c>
      <c r="AD60" s="19">
        <f t="shared" si="401"/>
        <v>0.15011243643673092</v>
      </c>
      <c r="AE60" s="19">
        <f t="shared" si="401"/>
        <v>0.15011243643673092</v>
      </c>
      <c r="AF60" s="19">
        <f t="shared" si="401"/>
        <v>0.15011243643673092</v>
      </c>
      <c r="AG60" s="19">
        <f t="shared" si="401"/>
        <v>0.15011243643673092</v>
      </c>
      <c r="AH60" s="19">
        <f t="shared" si="401"/>
        <v>0.15011243643673092</v>
      </c>
      <c r="AI60" s="19">
        <f t="shared" si="401"/>
        <v>0.15011243643673092</v>
      </c>
      <c r="AJ60" s="19">
        <f t="shared" si="401"/>
        <v>0.15011243643673092</v>
      </c>
      <c r="AK60" s="19">
        <f t="shared" si="401"/>
        <v>0.15011243643673092</v>
      </c>
      <c r="AL60" s="19">
        <f t="shared" si="401"/>
        <v>0.15011243643673092</v>
      </c>
      <c r="AM60" s="19">
        <f t="shared" ref="AM60:BS60" si="402">NORMSDIST(NORMSINV(0.4)-AM51)</f>
        <v>0.15011243643673092</v>
      </c>
      <c r="AN60" s="19">
        <f t="shared" si="402"/>
        <v>0.15011243643673092</v>
      </c>
      <c r="AO60" s="19">
        <f t="shared" si="402"/>
        <v>0.15011243643673092</v>
      </c>
      <c r="AP60" s="19">
        <f t="shared" si="402"/>
        <v>0.15011243643673092</v>
      </c>
      <c r="AQ60" s="19">
        <f t="shared" si="402"/>
        <v>0.15011243643673092</v>
      </c>
      <c r="AR60" s="19">
        <f t="shared" si="402"/>
        <v>0.15011243643673092</v>
      </c>
      <c r="AS60" s="19">
        <f t="shared" si="402"/>
        <v>0.15011243643673092</v>
      </c>
      <c r="AT60" s="19">
        <f t="shared" si="402"/>
        <v>0.15011243643673092</v>
      </c>
      <c r="AU60" s="19">
        <f t="shared" si="402"/>
        <v>0.15011243643673092</v>
      </c>
      <c r="AV60" s="19">
        <f t="shared" si="402"/>
        <v>0.15011243643673092</v>
      </c>
      <c r="AW60" s="19">
        <f t="shared" si="402"/>
        <v>0.15011243643673092</v>
      </c>
      <c r="AX60" s="19">
        <f t="shared" si="402"/>
        <v>0.15011243643673092</v>
      </c>
      <c r="AY60" s="19">
        <f t="shared" si="402"/>
        <v>0.15011243643673092</v>
      </c>
      <c r="AZ60" s="19">
        <f t="shared" si="402"/>
        <v>0.15011243643673092</v>
      </c>
      <c r="BA60" s="19">
        <f t="shared" si="402"/>
        <v>0.15011243643673092</v>
      </c>
      <c r="BB60" s="19">
        <f t="shared" si="402"/>
        <v>0.15011243643673092</v>
      </c>
      <c r="BC60" s="19">
        <f t="shared" si="402"/>
        <v>0.15011243643673092</v>
      </c>
      <c r="BD60" s="19">
        <f t="shared" si="402"/>
        <v>0.15011243643673092</v>
      </c>
      <c r="BE60" s="19">
        <f t="shared" si="402"/>
        <v>0.15011243643673092</v>
      </c>
      <c r="BF60" s="19">
        <f t="shared" si="402"/>
        <v>0.15011243643673092</v>
      </c>
      <c r="BG60" s="19">
        <f t="shared" si="402"/>
        <v>0.15011243643673092</v>
      </c>
      <c r="BH60" s="19">
        <f t="shared" si="402"/>
        <v>0.15011243643673092</v>
      </c>
      <c r="BI60" s="19">
        <f t="shared" si="402"/>
        <v>0.15011243643673092</v>
      </c>
      <c r="BJ60" s="19">
        <f t="shared" si="402"/>
        <v>0.15011243643673092</v>
      </c>
      <c r="BK60" s="19">
        <f t="shared" si="402"/>
        <v>0.15011243643673092</v>
      </c>
      <c r="BL60" s="19">
        <f t="shared" si="402"/>
        <v>0.15011243643673092</v>
      </c>
      <c r="BM60" s="19">
        <f t="shared" si="402"/>
        <v>0.15011243643673092</v>
      </c>
      <c r="BN60" s="19">
        <f t="shared" si="402"/>
        <v>0.15011243643673092</v>
      </c>
      <c r="BO60" s="19">
        <f t="shared" si="402"/>
        <v>0.15011243643673092</v>
      </c>
      <c r="BP60" s="19">
        <f t="shared" si="402"/>
        <v>0.15011243643673092</v>
      </c>
      <c r="BQ60" s="19">
        <f t="shared" si="402"/>
        <v>0.15011243643673092</v>
      </c>
      <c r="BR60" s="19">
        <f t="shared" si="402"/>
        <v>0.15011243643673092</v>
      </c>
      <c r="BS60" s="19">
        <f t="shared" si="402"/>
        <v>0.15011243643673092</v>
      </c>
      <c r="BT60" s="19">
        <f t="shared" ref="BT60:CE60" si="403">NORMSDIST(NORMSINV(0.4)-BT51)</f>
        <v>0.15011243643673092</v>
      </c>
      <c r="BU60" s="19">
        <f t="shared" si="403"/>
        <v>0.15011243643673092</v>
      </c>
      <c r="BV60" s="19">
        <f t="shared" si="403"/>
        <v>0.15011243643673092</v>
      </c>
      <c r="BW60" s="19">
        <f t="shared" si="403"/>
        <v>0.15011243643673092</v>
      </c>
      <c r="BX60" s="19">
        <f t="shared" si="403"/>
        <v>0.15011243643673092</v>
      </c>
      <c r="BY60" s="19">
        <f t="shared" si="403"/>
        <v>0.15011243643673092</v>
      </c>
      <c r="BZ60" s="19">
        <f t="shared" si="403"/>
        <v>0.15011243643673092</v>
      </c>
      <c r="CA60" s="19">
        <f t="shared" si="403"/>
        <v>0.15011243643673092</v>
      </c>
      <c r="CB60" s="19">
        <f t="shared" si="403"/>
        <v>0.15011243643673092</v>
      </c>
      <c r="CC60" s="19">
        <f t="shared" si="403"/>
        <v>0.15011243643673092</v>
      </c>
      <c r="CD60" s="19">
        <f t="shared" si="403"/>
        <v>0.15011243643673092</v>
      </c>
      <c r="CE60" s="19">
        <f t="shared" si="403"/>
        <v>0.15011243643673092</v>
      </c>
    </row>
  </sheetData>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E60"/>
  <sheetViews>
    <sheetView zoomScaleNormal="100" zoomScalePageLayoutView="145" workbookViewId="0">
      <pane xSplit="5" ySplit="4" topLeftCell="F5" activePane="bottomRight" state="frozen"/>
      <selection activeCell="C42" sqref="C42"/>
      <selection pane="topRight" activeCell="C42" sqref="C42"/>
      <selection pane="bottomLeft" activeCell="C42" sqref="C42"/>
      <selection pane="bottomRight" activeCell="E47" sqref="E47"/>
    </sheetView>
  </sheetViews>
  <sheetFormatPr defaultColWidth="11" defaultRowHeight="15.5"/>
  <cols>
    <col min="1" max="1" width="3.1640625" style="39" customWidth="1"/>
    <col min="2" max="2" width="4.1640625" customWidth="1"/>
    <col min="3" max="3" width="45.6640625" customWidth="1"/>
    <col min="4" max="4" width="13.1640625" customWidth="1"/>
    <col min="5" max="5" width="11" customWidth="1"/>
    <col min="6" max="6" width="12.6640625" customWidth="1"/>
    <col min="7" max="72" width="11" customWidth="1"/>
  </cols>
  <sheetData>
    <row r="1" spans="1:83" s="36" customFormat="1" ht="18.5">
      <c r="A1" s="1" t="s">
        <v>734</v>
      </c>
      <c r="B1" s="247">
        <f>InputDataA_GeneralAssumptions!J9</f>
        <v>0.1</v>
      </c>
      <c r="C1" s="42" t="s">
        <v>1000</v>
      </c>
      <c r="D1" s="246" t="s">
        <v>733</v>
      </c>
      <c r="E1" s="289">
        <f>InputDataA_GeneralAssumptions!E28</f>
        <v>0.02</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row>
    <row r="2" spans="1:83">
      <c r="C2" s="33" t="s">
        <v>0</v>
      </c>
      <c r="D2" s="295">
        <f>InputDataA_GeneralAssumptions!E18</f>
        <v>0.54391765594482422</v>
      </c>
      <c r="AG2" s="576"/>
      <c r="AH2" s="576"/>
      <c r="AL2" s="127"/>
      <c r="AM2" s="1"/>
    </row>
    <row r="3" spans="1:83">
      <c r="C3" s="20" t="s">
        <v>732</v>
      </c>
      <c r="D3" s="23">
        <f>InputDataA_GeneralAssumptions!J28</f>
        <v>4.0004980346267892E-2</v>
      </c>
    </row>
    <row r="4" spans="1:83">
      <c r="C4" s="248" t="s">
        <v>739</v>
      </c>
      <c r="D4" s="249">
        <f>VLOOKUP(InputDataA_GeneralAssumptions!$J$11,DataSummary!A448:B449,2,FALSE)</f>
        <v>1</v>
      </c>
      <c r="E4" s="28">
        <f>InputDataA_GeneralAssumptions!D7</f>
        <v>2023</v>
      </c>
      <c r="F4" s="28">
        <f>E4+1</f>
        <v>2024</v>
      </c>
      <c r="G4" s="28">
        <f t="shared" ref="G4:AL4" si="0">F4+1</f>
        <v>2025</v>
      </c>
      <c r="H4" s="28">
        <f t="shared" si="0"/>
        <v>2026</v>
      </c>
      <c r="I4" s="28">
        <f t="shared" si="0"/>
        <v>2027</v>
      </c>
      <c r="J4" s="28">
        <f t="shared" si="0"/>
        <v>2028</v>
      </c>
      <c r="K4" s="28">
        <f t="shared" si="0"/>
        <v>2029</v>
      </c>
      <c r="L4" s="28">
        <f t="shared" si="0"/>
        <v>2030</v>
      </c>
      <c r="M4" s="28">
        <f t="shared" si="0"/>
        <v>2031</v>
      </c>
      <c r="N4" s="28">
        <f t="shared" si="0"/>
        <v>2032</v>
      </c>
      <c r="O4" s="28">
        <f t="shared" si="0"/>
        <v>2033</v>
      </c>
      <c r="P4" s="28">
        <f t="shared" si="0"/>
        <v>2034</v>
      </c>
      <c r="Q4" s="28">
        <f t="shared" si="0"/>
        <v>2035</v>
      </c>
      <c r="R4" s="28">
        <f t="shared" si="0"/>
        <v>2036</v>
      </c>
      <c r="S4" s="28">
        <f t="shared" si="0"/>
        <v>2037</v>
      </c>
      <c r="T4" s="28">
        <f t="shared" si="0"/>
        <v>2038</v>
      </c>
      <c r="U4" s="28">
        <f t="shared" si="0"/>
        <v>2039</v>
      </c>
      <c r="V4" s="28">
        <f t="shared" si="0"/>
        <v>2040</v>
      </c>
      <c r="W4" s="28">
        <f t="shared" si="0"/>
        <v>2041</v>
      </c>
      <c r="X4" s="28">
        <f t="shared" si="0"/>
        <v>2042</v>
      </c>
      <c r="Y4" s="28">
        <f t="shared" si="0"/>
        <v>2043</v>
      </c>
      <c r="Z4" s="28">
        <f t="shared" si="0"/>
        <v>2044</v>
      </c>
      <c r="AA4" s="28">
        <f t="shared" si="0"/>
        <v>2045</v>
      </c>
      <c r="AB4" s="28">
        <f t="shared" si="0"/>
        <v>2046</v>
      </c>
      <c r="AC4" s="28">
        <f t="shared" si="0"/>
        <v>2047</v>
      </c>
      <c r="AD4" s="28">
        <f t="shared" si="0"/>
        <v>2048</v>
      </c>
      <c r="AE4" s="28">
        <f t="shared" si="0"/>
        <v>2049</v>
      </c>
      <c r="AF4" s="28">
        <f t="shared" si="0"/>
        <v>2050</v>
      </c>
      <c r="AG4" s="28">
        <f t="shared" si="0"/>
        <v>2051</v>
      </c>
      <c r="AH4" s="28">
        <f t="shared" si="0"/>
        <v>2052</v>
      </c>
      <c r="AI4" s="28">
        <f t="shared" si="0"/>
        <v>2053</v>
      </c>
      <c r="AJ4" s="28">
        <f t="shared" si="0"/>
        <v>2054</v>
      </c>
      <c r="AK4" s="28">
        <f t="shared" si="0"/>
        <v>2055</v>
      </c>
      <c r="AL4" s="28">
        <f t="shared" si="0"/>
        <v>2056</v>
      </c>
      <c r="AM4" s="28">
        <f t="shared" ref="AM4" si="1">AL4+1</f>
        <v>2057</v>
      </c>
      <c r="AN4" s="28">
        <f t="shared" ref="AN4" si="2">AM4+1</f>
        <v>2058</v>
      </c>
      <c r="AO4" s="28">
        <f t="shared" ref="AO4" si="3">AN4+1</f>
        <v>2059</v>
      </c>
      <c r="AP4" s="28">
        <f t="shared" ref="AP4" si="4">AO4+1</f>
        <v>2060</v>
      </c>
      <c r="AQ4" s="28">
        <f t="shared" ref="AQ4" si="5">AP4+1</f>
        <v>2061</v>
      </c>
      <c r="AR4" s="28">
        <f t="shared" ref="AR4" si="6">AQ4+1</f>
        <v>2062</v>
      </c>
      <c r="AS4" s="28">
        <f t="shared" ref="AS4" si="7">AR4+1</f>
        <v>2063</v>
      </c>
      <c r="AT4" s="28">
        <f t="shared" ref="AT4" si="8">AS4+1</f>
        <v>2064</v>
      </c>
      <c r="AU4" s="28">
        <f t="shared" ref="AU4" si="9">AT4+1</f>
        <v>2065</v>
      </c>
      <c r="AV4" s="28">
        <f t="shared" ref="AV4" si="10">AU4+1</f>
        <v>2066</v>
      </c>
      <c r="AW4" s="28">
        <f t="shared" ref="AW4" si="11">AV4+1</f>
        <v>2067</v>
      </c>
      <c r="AX4" s="28">
        <f t="shared" ref="AX4" si="12">AW4+1</f>
        <v>2068</v>
      </c>
      <c r="AY4" s="28">
        <f t="shared" ref="AY4" si="13">AX4+1</f>
        <v>2069</v>
      </c>
      <c r="AZ4" s="28">
        <f t="shared" ref="AZ4" si="14">AY4+1</f>
        <v>2070</v>
      </c>
      <c r="BA4" s="28">
        <f t="shared" ref="BA4" si="15">AZ4+1</f>
        <v>2071</v>
      </c>
      <c r="BB4" s="28">
        <f t="shared" ref="BB4" si="16">BA4+1</f>
        <v>2072</v>
      </c>
      <c r="BC4" s="28">
        <f t="shared" ref="BC4" si="17">BB4+1</f>
        <v>2073</v>
      </c>
      <c r="BD4" s="28">
        <f t="shared" ref="BD4" si="18">BC4+1</f>
        <v>2074</v>
      </c>
      <c r="BE4" s="28">
        <f t="shared" ref="BE4" si="19">BD4+1</f>
        <v>2075</v>
      </c>
      <c r="BF4" s="28">
        <f t="shared" ref="BF4" si="20">BE4+1</f>
        <v>2076</v>
      </c>
      <c r="BG4" s="28">
        <f t="shared" ref="BG4" si="21">BF4+1</f>
        <v>2077</v>
      </c>
      <c r="BH4" s="28">
        <f t="shared" ref="BH4" si="22">BG4+1</f>
        <v>2078</v>
      </c>
      <c r="BI4" s="28">
        <f t="shared" ref="BI4" si="23">BH4+1</f>
        <v>2079</v>
      </c>
      <c r="BJ4" s="28">
        <f t="shared" ref="BJ4" si="24">BI4+1</f>
        <v>2080</v>
      </c>
      <c r="BK4" s="28">
        <f t="shared" ref="BK4" si="25">BJ4+1</f>
        <v>2081</v>
      </c>
      <c r="BL4" s="28">
        <f t="shared" ref="BL4" si="26">BK4+1</f>
        <v>2082</v>
      </c>
      <c r="BM4" s="28">
        <f t="shared" ref="BM4" si="27">BL4+1</f>
        <v>2083</v>
      </c>
      <c r="BN4" s="28">
        <f t="shared" ref="BN4" si="28">BM4+1</f>
        <v>2084</v>
      </c>
      <c r="BO4" s="28">
        <f t="shared" ref="BO4" si="29">BN4+1</f>
        <v>2085</v>
      </c>
      <c r="BP4" s="28">
        <f t="shared" ref="BP4" si="30">BO4+1</f>
        <v>2086</v>
      </c>
      <c r="BQ4" s="28">
        <f t="shared" ref="BQ4" si="31">BP4+1</f>
        <v>2087</v>
      </c>
      <c r="BR4" s="28">
        <f t="shared" ref="BR4" si="32">BQ4+1</f>
        <v>2088</v>
      </c>
      <c r="BS4" s="28">
        <f t="shared" ref="BS4" si="33">BR4+1</f>
        <v>2089</v>
      </c>
      <c r="BT4" s="28">
        <f t="shared" ref="BT4" si="34">BS4+1</f>
        <v>2090</v>
      </c>
      <c r="BU4" s="28">
        <f t="shared" ref="BU4" si="35">BT4+1</f>
        <v>2091</v>
      </c>
      <c r="BV4" s="28">
        <f t="shared" ref="BV4" si="36">BU4+1</f>
        <v>2092</v>
      </c>
      <c r="BW4" s="28">
        <f t="shared" ref="BW4" si="37">BV4+1</f>
        <v>2093</v>
      </c>
      <c r="BX4" s="28">
        <f t="shared" ref="BX4" si="38">BW4+1</f>
        <v>2094</v>
      </c>
      <c r="BY4" s="28">
        <f t="shared" ref="BY4" si="39">BX4+1</f>
        <v>2095</v>
      </c>
      <c r="BZ4" s="28">
        <f t="shared" ref="BZ4" si="40">BY4+1</f>
        <v>2096</v>
      </c>
      <c r="CA4" s="28">
        <f t="shared" ref="CA4" si="41">BZ4+1</f>
        <v>2097</v>
      </c>
      <c r="CB4" s="28">
        <f t="shared" ref="CB4" si="42">CA4+1</f>
        <v>2098</v>
      </c>
      <c r="CC4" s="28">
        <f t="shared" ref="CC4" si="43">CB4+1</f>
        <v>2099</v>
      </c>
      <c r="CD4" s="28">
        <f t="shared" ref="CD4" si="44">CC4+1</f>
        <v>2100</v>
      </c>
      <c r="CE4" s="28">
        <f t="shared" ref="CE4" si="45">CD4+1</f>
        <v>2101</v>
      </c>
    </row>
    <row r="5" spans="1:83">
      <c r="C5" s="2" t="s">
        <v>575</v>
      </c>
      <c r="D5" s="6"/>
      <c r="E5" s="6" t="s">
        <v>511</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row>
    <row r="6" spans="1:83">
      <c r="C6" s="30" t="s">
        <v>470</v>
      </c>
      <c r="D6" s="31"/>
      <c r="E6" s="297">
        <f>InputDataB_ModelSpecAssumptions!I47</f>
        <v>0.16061407327651978</v>
      </c>
      <c r="F6" s="297">
        <f>InputDataB_ModelSpecAssumptions!J47</f>
        <v>0.16061407327651978</v>
      </c>
      <c r="G6" s="297">
        <f>InputDataB_ModelSpecAssumptions!K47</f>
        <v>0.16061407327651978</v>
      </c>
      <c r="H6" s="297">
        <f>InputDataB_ModelSpecAssumptions!L47</f>
        <v>0.16061407327651978</v>
      </c>
      <c r="I6" s="297">
        <f>InputDataB_ModelSpecAssumptions!M47</f>
        <v>0.16061407327651978</v>
      </c>
      <c r="J6" s="297">
        <f>InputDataB_ModelSpecAssumptions!N47</f>
        <v>0.16061407327651978</v>
      </c>
      <c r="K6" s="297">
        <f>InputDataB_ModelSpecAssumptions!O47</f>
        <v>0.16061407327651978</v>
      </c>
      <c r="L6" s="297">
        <f>InputDataB_ModelSpecAssumptions!P47</f>
        <v>0.16061407327651978</v>
      </c>
      <c r="M6" s="297">
        <f>InputDataB_ModelSpecAssumptions!Q47</f>
        <v>0.16061407327651978</v>
      </c>
      <c r="N6" s="297">
        <f>InputDataB_ModelSpecAssumptions!R47</f>
        <v>0.16061407327651978</v>
      </c>
      <c r="O6" s="297">
        <f>InputDataB_ModelSpecAssumptions!S47</f>
        <v>0.16061407327651978</v>
      </c>
      <c r="P6" s="297">
        <f>InputDataB_ModelSpecAssumptions!T47</f>
        <v>0.16061407327651978</v>
      </c>
      <c r="Q6" s="297">
        <f>InputDataB_ModelSpecAssumptions!U47</f>
        <v>0.16061407327651978</v>
      </c>
      <c r="R6" s="297">
        <f>InputDataB_ModelSpecAssumptions!V47</f>
        <v>0.16061407327651978</v>
      </c>
      <c r="S6" s="297">
        <f>InputDataB_ModelSpecAssumptions!W47</f>
        <v>0.16061407327651978</v>
      </c>
      <c r="T6" s="297">
        <f>InputDataB_ModelSpecAssumptions!X47</f>
        <v>0.16061407327651978</v>
      </c>
      <c r="U6" s="297">
        <f>InputDataB_ModelSpecAssumptions!Y47</f>
        <v>0.16061407327651978</v>
      </c>
      <c r="V6" s="297">
        <f>InputDataB_ModelSpecAssumptions!Z47</f>
        <v>0.16061407327651978</v>
      </c>
      <c r="W6" s="297">
        <f>InputDataB_ModelSpecAssumptions!AA47</f>
        <v>0.16061407327651978</v>
      </c>
      <c r="X6" s="297">
        <f>InputDataB_ModelSpecAssumptions!AB47</f>
        <v>0.16061407327651978</v>
      </c>
      <c r="Y6" s="297">
        <f>InputDataB_ModelSpecAssumptions!AC47</f>
        <v>0.16061407327651978</v>
      </c>
      <c r="Z6" s="297">
        <f>InputDataB_ModelSpecAssumptions!AD47</f>
        <v>0.16061407327651978</v>
      </c>
      <c r="AA6" s="297">
        <f>InputDataB_ModelSpecAssumptions!AE47</f>
        <v>0.16061407327651978</v>
      </c>
      <c r="AB6" s="297">
        <f>InputDataB_ModelSpecAssumptions!AF47</f>
        <v>0.16061407327651978</v>
      </c>
      <c r="AC6" s="297">
        <f>InputDataB_ModelSpecAssumptions!AG47</f>
        <v>0.16061407327651978</v>
      </c>
      <c r="AD6" s="297">
        <f>InputDataB_ModelSpecAssumptions!AH47</f>
        <v>0.16061407327651978</v>
      </c>
      <c r="AE6" s="297">
        <f>InputDataB_ModelSpecAssumptions!AI47</f>
        <v>0.16061407327651978</v>
      </c>
      <c r="AF6" s="297">
        <f>InputDataB_ModelSpecAssumptions!AJ47</f>
        <v>0.16061407327651978</v>
      </c>
      <c r="AG6" s="297">
        <f>InputDataB_ModelSpecAssumptions!AK47</f>
        <v>0.16061407327651978</v>
      </c>
      <c r="AH6" s="297">
        <f>InputDataB_ModelSpecAssumptions!AL47</f>
        <v>0.16061407327651978</v>
      </c>
      <c r="AI6" s="297">
        <f>InputDataB_ModelSpecAssumptions!AM47</f>
        <v>0.16061407327651978</v>
      </c>
      <c r="AJ6" s="297">
        <f>InputDataB_ModelSpecAssumptions!AN47</f>
        <v>0.16061407327651978</v>
      </c>
      <c r="AK6" s="297">
        <f>InputDataB_ModelSpecAssumptions!AO47</f>
        <v>0.16061407327651978</v>
      </c>
      <c r="AL6" s="297">
        <f>InputDataB_ModelSpecAssumptions!AP47</f>
        <v>0.16061407327651978</v>
      </c>
      <c r="AM6" s="297">
        <f>InputDataB_ModelSpecAssumptions!AQ47</f>
        <v>0.16061407327651978</v>
      </c>
      <c r="AN6" s="297">
        <f>InputDataB_ModelSpecAssumptions!AR47</f>
        <v>0.16061407327651978</v>
      </c>
      <c r="AO6" s="297">
        <f>InputDataB_ModelSpecAssumptions!AS47</f>
        <v>0.16061407327651978</v>
      </c>
      <c r="AP6" s="297">
        <f>InputDataB_ModelSpecAssumptions!AT47</f>
        <v>0.16061407327651978</v>
      </c>
      <c r="AQ6" s="297">
        <f>InputDataB_ModelSpecAssumptions!AU47</f>
        <v>0.16061407327651978</v>
      </c>
      <c r="AR6" s="297">
        <f>InputDataB_ModelSpecAssumptions!AV47</f>
        <v>0.16061407327651978</v>
      </c>
      <c r="AS6" s="297">
        <f>InputDataB_ModelSpecAssumptions!AW47</f>
        <v>0.16061407327651978</v>
      </c>
      <c r="AT6" s="297">
        <f>InputDataB_ModelSpecAssumptions!AX47</f>
        <v>0.16061407327651978</v>
      </c>
      <c r="AU6" s="297">
        <f>InputDataB_ModelSpecAssumptions!AY47</f>
        <v>0.16061407327651978</v>
      </c>
      <c r="AV6" s="297">
        <f>InputDataB_ModelSpecAssumptions!AZ47</f>
        <v>0.16061407327651978</v>
      </c>
      <c r="AW6" s="297">
        <f>InputDataB_ModelSpecAssumptions!BA47</f>
        <v>0.16061407327651978</v>
      </c>
      <c r="AX6" s="297">
        <f>InputDataB_ModelSpecAssumptions!BB47</f>
        <v>0.16061407327651978</v>
      </c>
      <c r="AY6" s="297">
        <f>InputDataB_ModelSpecAssumptions!BC47</f>
        <v>0.16061407327651978</v>
      </c>
      <c r="AZ6" s="297">
        <f>InputDataB_ModelSpecAssumptions!BD47</f>
        <v>0.16061407327651978</v>
      </c>
      <c r="BA6" s="297">
        <f>InputDataB_ModelSpecAssumptions!BE47</f>
        <v>0.16061407327651978</v>
      </c>
      <c r="BB6" s="297">
        <f>InputDataB_ModelSpecAssumptions!BF47</f>
        <v>0.16061407327651978</v>
      </c>
      <c r="BC6" s="297">
        <f>InputDataB_ModelSpecAssumptions!BG47</f>
        <v>0.16061407327651978</v>
      </c>
      <c r="BD6" s="297">
        <f>InputDataB_ModelSpecAssumptions!BH47</f>
        <v>0.16061407327651978</v>
      </c>
      <c r="BE6" s="297">
        <f>InputDataB_ModelSpecAssumptions!BI47</f>
        <v>0.16061407327651978</v>
      </c>
      <c r="BF6" s="297">
        <f>InputDataB_ModelSpecAssumptions!BJ47</f>
        <v>0.16061407327651978</v>
      </c>
      <c r="BG6" s="297">
        <f>InputDataB_ModelSpecAssumptions!BK47</f>
        <v>0.16061407327651978</v>
      </c>
      <c r="BH6" s="297">
        <f>InputDataB_ModelSpecAssumptions!BL47</f>
        <v>0.16061407327651978</v>
      </c>
      <c r="BI6" s="297">
        <f>InputDataB_ModelSpecAssumptions!BM47</f>
        <v>0.16061407327651978</v>
      </c>
      <c r="BJ6" s="297">
        <f>InputDataB_ModelSpecAssumptions!BN47</f>
        <v>0.16061407327651978</v>
      </c>
      <c r="BK6" s="297">
        <f>InputDataB_ModelSpecAssumptions!BO47</f>
        <v>0.16061407327651978</v>
      </c>
      <c r="BL6" s="297">
        <f>InputDataB_ModelSpecAssumptions!BP47</f>
        <v>0.16061407327651978</v>
      </c>
      <c r="BM6" s="297">
        <f>InputDataB_ModelSpecAssumptions!BQ47</f>
        <v>0.16061407327651978</v>
      </c>
      <c r="BN6" s="297">
        <f>InputDataB_ModelSpecAssumptions!BR47</f>
        <v>0.16061407327651978</v>
      </c>
      <c r="BO6" s="297">
        <f>InputDataB_ModelSpecAssumptions!BS47</f>
        <v>0.16061407327651978</v>
      </c>
      <c r="BP6" s="297">
        <f>InputDataB_ModelSpecAssumptions!BT47</f>
        <v>0.16061407327651978</v>
      </c>
      <c r="BQ6" s="297">
        <f>InputDataB_ModelSpecAssumptions!BU47</f>
        <v>0.16061407327651978</v>
      </c>
      <c r="BR6" s="297">
        <f>InputDataB_ModelSpecAssumptions!BV47</f>
        <v>0.16061407327651978</v>
      </c>
      <c r="BS6" s="297">
        <f>InputDataB_ModelSpecAssumptions!BW47</f>
        <v>0.16061407327651978</v>
      </c>
      <c r="BT6" s="297">
        <f>InputDataB_ModelSpecAssumptions!BX47</f>
        <v>0.16061407327651978</v>
      </c>
      <c r="BU6" s="297">
        <f>InputDataB_ModelSpecAssumptions!BY47</f>
        <v>0.16061407327651978</v>
      </c>
      <c r="BV6" s="297">
        <f>InputDataB_ModelSpecAssumptions!BZ47</f>
        <v>0.16061407327651978</v>
      </c>
      <c r="BW6" s="297">
        <f>InputDataB_ModelSpecAssumptions!CA47</f>
        <v>0.16061407327651978</v>
      </c>
      <c r="BX6" s="297">
        <f>InputDataB_ModelSpecAssumptions!CB47</f>
        <v>0.16061407327651978</v>
      </c>
      <c r="BY6" s="297">
        <f>InputDataB_ModelSpecAssumptions!CC47</f>
        <v>0.16061407327651978</v>
      </c>
      <c r="BZ6" s="297">
        <f>InputDataB_ModelSpecAssumptions!CD47</f>
        <v>0.16061407327651978</v>
      </c>
      <c r="CA6" s="297">
        <f>InputDataB_ModelSpecAssumptions!CE47</f>
        <v>0.16061407327651978</v>
      </c>
      <c r="CB6" s="297">
        <f>InputDataB_ModelSpecAssumptions!CF47</f>
        <v>0.16061407327651978</v>
      </c>
      <c r="CC6" s="297">
        <f>InputDataB_ModelSpecAssumptions!CG47</f>
        <v>0.16061407327651978</v>
      </c>
      <c r="CD6" s="297">
        <f>InputDataB_ModelSpecAssumptions!CH47</f>
        <v>0.16061407327651978</v>
      </c>
      <c r="CE6" s="297">
        <f>InputDataB_ModelSpecAssumptions!CI47</f>
        <v>0.16061407327651978</v>
      </c>
    </row>
    <row r="7" spans="1:83">
      <c r="B7" s="1" t="str">
        <f>LEFT(InputDataA_GeneralAssumptions!D36,1)</f>
        <v>A</v>
      </c>
      <c r="C7" s="20" t="s">
        <v>437</v>
      </c>
      <c r="D7" s="285" t="s">
        <v>436</v>
      </c>
      <c r="E7" s="296">
        <f>InputDataA_GeneralAssumptions!I38</f>
        <v>1.0007381439208984E-2</v>
      </c>
      <c r="F7" s="296">
        <f>InputDataA_GeneralAssumptions!J38</f>
        <v>1.0007381439208984E-2</v>
      </c>
      <c r="G7" s="296">
        <f>InputDataA_GeneralAssumptions!K38</f>
        <v>1.0007381439208984E-2</v>
      </c>
      <c r="H7" s="296">
        <f>InputDataA_GeneralAssumptions!L38</f>
        <v>1.0007381439208984E-2</v>
      </c>
      <c r="I7" s="296">
        <f>InputDataA_GeneralAssumptions!M38</f>
        <v>1.0007381439208984E-2</v>
      </c>
      <c r="J7" s="296">
        <f>InputDataA_GeneralAssumptions!N38</f>
        <v>1.0007381439208984E-2</v>
      </c>
      <c r="K7" s="296">
        <f>InputDataA_GeneralAssumptions!O38</f>
        <v>1.0007381439208984E-2</v>
      </c>
      <c r="L7" s="296">
        <f>InputDataA_GeneralAssumptions!P38</f>
        <v>1.0007381439208984E-2</v>
      </c>
      <c r="M7" s="296">
        <f>InputDataA_GeneralAssumptions!Q38</f>
        <v>1.0007381439208984E-2</v>
      </c>
      <c r="N7" s="296">
        <f>InputDataA_GeneralAssumptions!R38</f>
        <v>1.0007381439208984E-2</v>
      </c>
      <c r="O7" s="296">
        <f>InputDataA_GeneralAssumptions!S38</f>
        <v>1.0007381439208984E-2</v>
      </c>
      <c r="P7" s="296">
        <f>InputDataA_GeneralAssumptions!T38</f>
        <v>1.0007381439208984E-2</v>
      </c>
      <c r="Q7" s="296">
        <f>InputDataA_GeneralAssumptions!U38</f>
        <v>1.0007381439208984E-2</v>
      </c>
      <c r="R7" s="296">
        <f>InputDataA_GeneralAssumptions!V38</f>
        <v>1.0007381439208984E-2</v>
      </c>
      <c r="S7" s="296">
        <f>InputDataA_GeneralAssumptions!W38</f>
        <v>1.0007381439208984E-2</v>
      </c>
      <c r="T7" s="296">
        <f>InputDataA_GeneralAssumptions!X38</f>
        <v>1.0007381439208984E-2</v>
      </c>
      <c r="U7" s="296">
        <f>InputDataA_GeneralAssumptions!Y38</f>
        <v>1.0007381439208984E-2</v>
      </c>
      <c r="V7" s="296">
        <f>InputDataA_GeneralAssumptions!Z38</f>
        <v>1.0007381439208984E-2</v>
      </c>
      <c r="W7" s="296">
        <f>InputDataA_GeneralAssumptions!AA38</f>
        <v>1.0007381439208984E-2</v>
      </c>
      <c r="X7" s="296">
        <f>InputDataA_GeneralAssumptions!AB38</f>
        <v>1.0007381439208984E-2</v>
      </c>
      <c r="Y7" s="296">
        <f>InputDataA_GeneralAssumptions!AC38</f>
        <v>1.0007381439208984E-2</v>
      </c>
      <c r="Z7" s="296">
        <f>InputDataA_GeneralAssumptions!AD38</f>
        <v>1.0007381439208984E-2</v>
      </c>
      <c r="AA7" s="296">
        <f>InputDataA_GeneralAssumptions!AE38</f>
        <v>1.0007381439208984E-2</v>
      </c>
      <c r="AB7" s="296">
        <f>InputDataA_GeneralAssumptions!AF38</f>
        <v>1.0007381439208984E-2</v>
      </c>
      <c r="AC7" s="296">
        <f>InputDataA_GeneralAssumptions!AG38</f>
        <v>1.0007381439208984E-2</v>
      </c>
      <c r="AD7" s="296">
        <f>InputDataA_GeneralAssumptions!AH38</f>
        <v>1.0007381439208984E-2</v>
      </c>
      <c r="AE7" s="296">
        <f>InputDataA_GeneralAssumptions!AI38</f>
        <v>1.0007381439208984E-2</v>
      </c>
      <c r="AF7" s="296">
        <f>InputDataA_GeneralAssumptions!AJ38</f>
        <v>1.0007381439208984E-2</v>
      </c>
      <c r="AG7" s="296">
        <f>InputDataA_GeneralAssumptions!AK38</f>
        <v>1.0007381439208984E-2</v>
      </c>
      <c r="AH7" s="296">
        <f>InputDataA_GeneralAssumptions!AL38</f>
        <v>1.0007381439208984E-2</v>
      </c>
      <c r="AI7" s="296">
        <f>InputDataA_GeneralAssumptions!AM38</f>
        <v>1.0007381439208984E-2</v>
      </c>
      <c r="AJ7" s="296">
        <f>InputDataA_GeneralAssumptions!AN38</f>
        <v>1.0007381439208984E-2</v>
      </c>
      <c r="AK7" s="296">
        <f>InputDataA_GeneralAssumptions!AO38</f>
        <v>1.0007381439208984E-2</v>
      </c>
      <c r="AL7" s="296">
        <f>InputDataA_GeneralAssumptions!AP38</f>
        <v>1.0007381439208984E-2</v>
      </c>
      <c r="AM7" s="296">
        <f>InputDataA_GeneralAssumptions!AQ38</f>
        <v>1.0007381439208984E-2</v>
      </c>
      <c r="AN7" s="296">
        <f>InputDataA_GeneralAssumptions!AR38</f>
        <v>1.0007381439208984E-2</v>
      </c>
      <c r="AO7" s="296">
        <f>InputDataA_GeneralAssumptions!AS38</f>
        <v>1.0007381439208984E-2</v>
      </c>
      <c r="AP7" s="296">
        <f>InputDataA_GeneralAssumptions!AT38</f>
        <v>1.0007381439208984E-2</v>
      </c>
      <c r="AQ7" s="296">
        <f>InputDataA_GeneralAssumptions!AU38</f>
        <v>1.0007381439208984E-2</v>
      </c>
      <c r="AR7" s="296">
        <f>InputDataA_GeneralAssumptions!AV38</f>
        <v>1.0007381439208984E-2</v>
      </c>
      <c r="AS7" s="296">
        <f>InputDataA_GeneralAssumptions!AW38</f>
        <v>1.0007381439208984E-2</v>
      </c>
      <c r="AT7" s="296">
        <f>InputDataA_GeneralAssumptions!AX38</f>
        <v>1.0007381439208984E-2</v>
      </c>
      <c r="AU7" s="296">
        <f>InputDataA_GeneralAssumptions!AY38</f>
        <v>1.0007381439208984E-2</v>
      </c>
      <c r="AV7" s="296">
        <f>InputDataA_GeneralAssumptions!AZ38</f>
        <v>1.0007381439208984E-2</v>
      </c>
      <c r="AW7" s="296">
        <f>InputDataA_GeneralAssumptions!BA38</f>
        <v>1.0007381439208984E-2</v>
      </c>
      <c r="AX7" s="296">
        <f>InputDataA_GeneralAssumptions!BB38</f>
        <v>1.0007381439208984E-2</v>
      </c>
      <c r="AY7" s="296">
        <f>InputDataA_GeneralAssumptions!BC38</f>
        <v>1.0007381439208984E-2</v>
      </c>
      <c r="AZ7" s="296">
        <f>InputDataA_GeneralAssumptions!BD38</f>
        <v>1.0007381439208984E-2</v>
      </c>
      <c r="BA7" s="296">
        <f>InputDataA_GeneralAssumptions!BE38</f>
        <v>1.0007381439208984E-2</v>
      </c>
      <c r="BB7" s="296">
        <f>InputDataA_GeneralAssumptions!BF38</f>
        <v>1.0007381439208984E-2</v>
      </c>
      <c r="BC7" s="296">
        <f>InputDataA_GeneralAssumptions!BG38</f>
        <v>1.0007381439208984E-2</v>
      </c>
      <c r="BD7" s="296">
        <f>InputDataA_GeneralAssumptions!BH38</f>
        <v>1.0007381439208984E-2</v>
      </c>
      <c r="BE7" s="296">
        <f>InputDataA_GeneralAssumptions!BI38</f>
        <v>1.0007381439208984E-2</v>
      </c>
      <c r="BF7" s="296">
        <f>InputDataA_GeneralAssumptions!BJ38</f>
        <v>1.0007381439208984E-2</v>
      </c>
      <c r="BG7" s="296">
        <f>InputDataA_GeneralAssumptions!BK38</f>
        <v>1.0007381439208984E-2</v>
      </c>
      <c r="BH7" s="296">
        <f>InputDataA_GeneralAssumptions!BL38</f>
        <v>1.0007381439208984E-2</v>
      </c>
      <c r="BI7" s="296">
        <f>InputDataA_GeneralAssumptions!BM38</f>
        <v>1.0007381439208984E-2</v>
      </c>
      <c r="BJ7" s="296">
        <f>InputDataA_GeneralAssumptions!BN38</f>
        <v>1.0007381439208984E-2</v>
      </c>
      <c r="BK7" s="296">
        <f>InputDataA_GeneralAssumptions!BO38</f>
        <v>1.0007381439208984E-2</v>
      </c>
      <c r="BL7" s="296">
        <f>InputDataA_GeneralAssumptions!BP38</f>
        <v>1.0007381439208984E-2</v>
      </c>
      <c r="BM7" s="296">
        <f>InputDataA_GeneralAssumptions!BQ38</f>
        <v>1.0007381439208984E-2</v>
      </c>
      <c r="BN7" s="296">
        <f>InputDataA_GeneralAssumptions!BR38</f>
        <v>1.0007381439208984E-2</v>
      </c>
      <c r="BO7" s="296">
        <f>InputDataA_GeneralAssumptions!BS38</f>
        <v>1.0007381439208984E-2</v>
      </c>
      <c r="BP7" s="296">
        <f>InputDataA_GeneralAssumptions!BT38</f>
        <v>1.0007381439208984E-2</v>
      </c>
      <c r="BQ7" s="296">
        <f>InputDataA_GeneralAssumptions!BU38</f>
        <v>1.0007381439208984E-2</v>
      </c>
      <c r="BR7" s="296">
        <f>InputDataA_GeneralAssumptions!BV38</f>
        <v>1.0007381439208984E-2</v>
      </c>
      <c r="BS7" s="296">
        <f>InputDataA_GeneralAssumptions!BW38</f>
        <v>1.0007381439208984E-2</v>
      </c>
      <c r="BT7" s="296">
        <f>InputDataA_GeneralAssumptions!BX38</f>
        <v>1.0007381439208984E-2</v>
      </c>
      <c r="BU7" s="296">
        <f>InputDataA_GeneralAssumptions!BY38</f>
        <v>1.0007381439208984E-2</v>
      </c>
      <c r="BV7" s="296">
        <f>InputDataA_GeneralAssumptions!BZ38</f>
        <v>1.0007381439208984E-2</v>
      </c>
      <c r="BW7" s="296">
        <f>InputDataA_GeneralAssumptions!CA38</f>
        <v>1.0007381439208984E-2</v>
      </c>
      <c r="BX7" s="296">
        <f>InputDataA_GeneralAssumptions!CB38</f>
        <v>1.0007381439208984E-2</v>
      </c>
      <c r="BY7" s="296">
        <f>InputDataA_GeneralAssumptions!CC38</f>
        <v>1.0007381439208984E-2</v>
      </c>
      <c r="BZ7" s="296">
        <f>InputDataA_GeneralAssumptions!CD38</f>
        <v>1.0007381439208984E-2</v>
      </c>
      <c r="CA7" s="296">
        <f>InputDataA_GeneralAssumptions!CE38</f>
        <v>1.0007381439208984E-2</v>
      </c>
      <c r="CB7" s="296">
        <f>InputDataA_GeneralAssumptions!CF38</f>
        <v>1.0007381439208984E-2</v>
      </c>
      <c r="CC7" s="296">
        <f>InputDataA_GeneralAssumptions!CG38</f>
        <v>1.0007381439208984E-2</v>
      </c>
      <c r="CD7" s="296">
        <f>InputDataA_GeneralAssumptions!CH38</f>
        <v>1.0007381439208984E-2</v>
      </c>
      <c r="CE7" s="296">
        <f>InputDataA_GeneralAssumptions!CI38</f>
        <v>1.0007381439208984E-2</v>
      </c>
    </row>
    <row r="8" spans="1:83">
      <c r="B8" s="1" t="str">
        <f>LEFT(InputDataA_GeneralAssumptions!D45,1)</f>
        <v>A</v>
      </c>
      <c r="C8" s="3" t="s">
        <v>728</v>
      </c>
      <c r="D8" s="286" t="s">
        <v>436</v>
      </c>
      <c r="E8" s="105">
        <f>InputDataA_GeneralAssumptions!I47</f>
        <v>-3.4894829150289297E-3</v>
      </c>
      <c r="F8" s="105">
        <f>InputDataA_GeneralAssumptions!J47</f>
        <v>-3.4894829150289297E-3</v>
      </c>
      <c r="G8" s="105">
        <f>InputDataA_GeneralAssumptions!K47</f>
        <v>-3.4894829150289297E-3</v>
      </c>
      <c r="H8" s="105">
        <f>InputDataA_GeneralAssumptions!L47</f>
        <v>-3.4894829150289297E-3</v>
      </c>
      <c r="I8" s="105">
        <f>InputDataA_GeneralAssumptions!M47</f>
        <v>-3.4894829150289297E-3</v>
      </c>
      <c r="J8" s="105">
        <f>InputDataA_GeneralAssumptions!N47</f>
        <v>-3.4894829150289297E-3</v>
      </c>
      <c r="K8" s="105">
        <f>InputDataA_GeneralAssumptions!O47</f>
        <v>-3.4894829150289297E-3</v>
      </c>
      <c r="L8" s="105">
        <f>InputDataA_GeneralAssumptions!P47</f>
        <v>-3.4894829150289297E-3</v>
      </c>
      <c r="M8" s="105">
        <f>InputDataA_GeneralAssumptions!Q47</f>
        <v>-3.4894829150289297E-3</v>
      </c>
      <c r="N8" s="105">
        <f>InputDataA_GeneralAssumptions!R47</f>
        <v>-3.4894829150289297E-3</v>
      </c>
      <c r="O8" s="105">
        <f>InputDataA_GeneralAssumptions!S47</f>
        <v>-3.4894829150289297E-3</v>
      </c>
      <c r="P8" s="105">
        <f>InputDataA_GeneralAssumptions!T47</f>
        <v>-3.4894829150289297E-3</v>
      </c>
      <c r="Q8" s="105">
        <f>InputDataA_GeneralAssumptions!U47</f>
        <v>-3.4894829150289297E-3</v>
      </c>
      <c r="R8" s="105">
        <f>InputDataA_GeneralAssumptions!V47</f>
        <v>-3.4894829150289297E-3</v>
      </c>
      <c r="S8" s="105">
        <f>InputDataA_GeneralAssumptions!W47</f>
        <v>-3.4894829150289297E-3</v>
      </c>
      <c r="T8" s="105">
        <f>InputDataA_GeneralAssumptions!X47</f>
        <v>-3.4894829150289297E-3</v>
      </c>
      <c r="U8" s="105">
        <f>InputDataA_GeneralAssumptions!Y47</f>
        <v>-3.4894829150289297E-3</v>
      </c>
      <c r="V8" s="105">
        <f>InputDataA_GeneralAssumptions!Z47</f>
        <v>-3.4894829150289297E-3</v>
      </c>
      <c r="W8" s="105">
        <f>InputDataA_GeneralAssumptions!AA47</f>
        <v>-3.4894829150289297E-3</v>
      </c>
      <c r="X8" s="105">
        <f>InputDataA_GeneralAssumptions!AB47</f>
        <v>-3.4894829150289297E-3</v>
      </c>
      <c r="Y8" s="105">
        <f>InputDataA_GeneralAssumptions!AC47</f>
        <v>-3.4894829150289297E-3</v>
      </c>
      <c r="Z8" s="105">
        <f>InputDataA_GeneralAssumptions!AD47</f>
        <v>-3.4894829150289297E-3</v>
      </c>
      <c r="AA8" s="105">
        <f>InputDataA_GeneralAssumptions!AE47</f>
        <v>-3.4894829150289297E-3</v>
      </c>
      <c r="AB8" s="105">
        <f>InputDataA_GeneralAssumptions!AF47</f>
        <v>-3.4894829150289297E-3</v>
      </c>
      <c r="AC8" s="105">
        <f>InputDataA_GeneralAssumptions!AG47</f>
        <v>-3.4894829150289297E-3</v>
      </c>
      <c r="AD8" s="105">
        <f>InputDataA_GeneralAssumptions!AH47</f>
        <v>-3.4894829150289297E-3</v>
      </c>
      <c r="AE8" s="105">
        <f>InputDataA_GeneralAssumptions!AI47</f>
        <v>-3.4894829150289297E-3</v>
      </c>
      <c r="AF8" s="105">
        <f>InputDataA_GeneralAssumptions!AJ47</f>
        <v>-3.4894829150289297E-3</v>
      </c>
      <c r="AG8" s="105">
        <f>InputDataA_GeneralAssumptions!AK47</f>
        <v>-3.4894829150289297E-3</v>
      </c>
      <c r="AH8" s="105">
        <f>InputDataA_GeneralAssumptions!AL47</f>
        <v>-3.4894829150289297E-3</v>
      </c>
      <c r="AI8" s="105">
        <f>InputDataA_GeneralAssumptions!AM47</f>
        <v>-3.4894829150289297E-3</v>
      </c>
      <c r="AJ8" s="105">
        <f>InputDataA_GeneralAssumptions!AN47</f>
        <v>-3.4894829150289297E-3</v>
      </c>
      <c r="AK8" s="105">
        <f>InputDataA_GeneralAssumptions!AO47</f>
        <v>-3.4894829150289297E-3</v>
      </c>
      <c r="AL8" s="105">
        <f>InputDataA_GeneralAssumptions!AP47</f>
        <v>-3.4894829150289297E-3</v>
      </c>
      <c r="AM8" s="105">
        <f>InputDataA_GeneralAssumptions!AQ47</f>
        <v>-3.4894829150289297E-3</v>
      </c>
      <c r="AN8" s="105">
        <f>InputDataA_GeneralAssumptions!AR47</f>
        <v>-3.4894829150289297E-3</v>
      </c>
      <c r="AO8" s="105">
        <f>InputDataA_GeneralAssumptions!AS47</f>
        <v>-3.4894829150289297E-3</v>
      </c>
      <c r="AP8" s="105">
        <f>InputDataA_GeneralAssumptions!AT47</f>
        <v>-3.4894829150289297E-3</v>
      </c>
      <c r="AQ8" s="105">
        <f>InputDataA_GeneralAssumptions!AU47</f>
        <v>-3.4894829150289297E-3</v>
      </c>
      <c r="AR8" s="105">
        <f>InputDataA_GeneralAssumptions!AV47</f>
        <v>-3.4894829150289297E-3</v>
      </c>
      <c r="AS8" s="105">
        <f>InputDataA_GeneralAssumptions!AW47</f>
        <v>-3.4894829150289297E-3</v>
      </c>
      <c r="AT8" s="105">
        <f>InputDataA_GeneralAssumptions!AX47</f>
        <v>-3.4894829150289297E-3</v>
      </c>
      <c r="AU8" s="105">
        <f>InputDataA_GeneralAssumptions!AY47</f>
        <v>-3.4894829150289297E-3</v>
      </c>
      <c r="AV8" s="105">
        <f>InputDataA_GeneralAssumptions!AZ47</f>
        <v>-3.4894829150289297E-3</v>
      </c>
      <c r="AW8" s="105">
        <f>InputDataA_GeneralAssumptions!BA47</f>
        <v>-3.4894829150289297E-3</v>
      </c>
      <c r="AX8" s="105">
        <f>InputDataA_GeneralAssumptions!BB47</f>
        <v>-3.4894829150289297E-3</v>
      </c>
      <c r="AY8" s="105">
        <f>InputDataA_GeneralAssumptions!BC47</f>
        <v>-3.4894829150289297E-3</v>
      </c>
      <c r="AZ8" s="105">
        <f>InputDataA_GeneralAssumptions!BD47</f>
        <v>-3.4894829150289297E-3</v>
      </c>
      <c r="BA8" s="105">
        <f>InputDataA_GeneralAssumptions!BE47</f>
        <v>-3.4894829150289297E-3</v>
      </c>
      <c r="BB8" s="105">
        <f>InputDataA_GeneralAssumptions!BF47</f>
        <v>-3.4894829150289297E-3</v>
      </c>
      <c r="BC8" s="105">
        <f>InputDataA_GeneralAssumptions!BG47</f>
        <v>-3.4894829150289297E-3</v>
      </c>
      <c r="BD8" s="105">
        <f>InputDataA_GeneralAssumptions!BH47</f>
        <v>-3.4894829150289297E-3</v>
      </c>
      <c r="BE8" s="105">
        <f>InputDataA_GeneralAssumptions!BI47</f>
        <v>-3.4894829150289297E-3</v>
      </c>
      <c r="BF8" s="105">
        <f>InputDataA_GeneralAssumptions!BJ47</f>
        <v>-3.4894829150289297E-3</v>
      </c>
      <c r="BG8" s="105">
        <f>InputDataA_GeneralAssumptions!BK47</f>
        <v>-3.4894829150289297E-3</v>
      </c>
      <c r="BH8" s="105">
        <f>InputDataA_GeneralAssumptions!BL47</f>
        <v>-3.4894829150289297E-3</v>
      </c>
      <c r="BI8" s="105">
        <f>InputDataA_GeneralAssumptions!BM47</f>
        <v>-3.4894829150289297E-3</v>
      </c>
      <c r="BJ8" s="105">
        <f>InputDataA_GeneralAssumptions!BN47</f>
        <v>-3.4894829150289297E-3</v>
      </c>
      <c r="BK8" s="105">
        <f>InputDataA_GeneralAssumptions!BO47</f>
        <v>-3.4894829150289297E-3</v>
      </c>
      <c r="BL8" s="105">
        <f>InputDataA_GeneralAssumptions!BP47</f>
        <v>-3.4894829150289297E-3</v>
      </c>
      <c r="BM8" s="105">
        <f>InputDataA_GeneralAssumptions!BQ47</f>
        <v>-3.4894829150289297E-3</v>
      </c>
      <c r="BN8" s="105">
        <f>InputDataA_GeneralAssumptions!BR47</f>
        <v>-3.4894829150289297E-3</v>
      </c>
      <c r="BO8" s="105">
        <f>InputDataA_GeneralAssumptions!BS47</f>
        <v>-3.4894829150289297E-3</v>
      </c>
      <c r="BP8" s="105">
        <f>InputDataA_GeneralAssumptions!BT47</f>
        <v>-3.4894829150289297E-3</v>
      </c>
      <c r="BQ8" s="105">
        <f>InputDataA_GeneralAssumptions!BU47</f>
        <v>-3.4894829150289297E-3</v>
      </c>
      <c r="BR8" s="105">
        <f>InputDataA_GeneralAssumptions!BV47</f>
        <v>-3.4894829150289297E-3</v>
      </c>
      <c r="BS8" s="105">
        <f>InputDataA_GeneralAssumptions!BW47</f>
        <v>-3.4894829150289297E-3</v>
      </c>
      <c r="BT8" s="105">
        <f>InputDataA_GeneralAssumptions!BX47</f>
        <v>-3.4894829150289297E-3</v>
      </c>
      <c r="BU8" s="105">
        <f>InputDataA_GeneralAssumptions!BY47</f>
        <v>-3.4894829150289297E-3</v>
      </c>
      <c r="BV8" s="105">
        <f>InputDataA_GeneralAssumptions!BZ47</f>
        <v>-3.4894829150289297E-3</v>
      </c>
      <c r="BW8" s="105">
        <f>InputDataA_GeneralAssumptions!CA47</f>
        <v>-3.4894829150289297E-3</v>
      </c>
      <c r="BX8" s="105">
        <f>InputDataA_GeneralAssumptions!CB47</f>
        <v>-3.4894829150289297E-3</v>
      </c>
      <c r="BY8" s="105">
        <f>InputDataA_GeneralAssumptions!CC47</f>
        <v>-3.4894829150289297E-3</v>
      </c>
      <c r="BZ8" s="105">
        <f>InputDataA_GeneralAssumptions!CD47</f>
        <v>-3.4894829150289297E-3</v>
      </c>
      <c r="CA8" s="105">
        <f>InputDataA_GeneralAssumptions!CE47</f>
        <v>-3.4894829150289297E-3</v>
      </c>
      <c r="CB8" s="105">
        <f>InputDataA_GeneralAssumptions!CF47</f>
        <v>-3.4894829150289297E-3</v>
      </c>
      <c r="CC8" s="105">
        <f>InputDataA_GeneralAssumptions!CG47</f>
        <v>-3.4894829150289297E-3</v>
      </c>
      <c r="CD8" s="105">
        <f>InputDataA_GeneralAssumptions!CH47</f>
        <v>-3.4894829150289297E-3</v>
      </c>
      <c r="CE8" s="105">
        <f>InputDataA_GeneralAssumptions!CI47</f>
        <v>-3.4894829150289297E-3</v>
      </c>
    </row>
    <row r="9" spans="1:83">
      <c r="B9" s="1" t="s">
        <v>635</v>
      </c>
      <c r="C9" s="21" t="s">
        <v>439</v>
      </c>
      <c r="D9" s="286" t="s">
        <v>436</v>
      </c>
      <c r="E9" s="105">
        <f>InputDataA_GeneralAssumptions!I110</f>
        <v>5.7913460415723872E-3</v>
      </c>
      <c r="F9" s="105">
        <f>InputDataA_GeneralAssumptions!J110</f>
        <v>6.2040179941906803E-3</v>
      </c>
      <c r="G9" s="105">
        <f>InputDataA_GeneralAssumptions!K110</f>
        <v>6.0717967263181905E-3</v>
      </c>
      <c r="H9" s="105">
        <f>InputDataA_GeneralAssumptions!L110</f>
        <v>5.9557568035579767E-3</v>
      </c>
      <c r="I9" s="105">
        <f>InputDataA_GeneralAssumptions!M110</f>
        <v>5.8451313294571872E-3</v>
      </c>
      <c r="J9" s="105">
        <f>InputDataA_GeneralAssumptions!N110</f>
        <v>5.726426784889993E-3</v>
      </c>
      <c r="K9" s="105">
        <f>InputDataA_GeneralAssumptions!O110</f>
        <v>5.6018683794949453E-3</v>
      </c>
      <c r="L9" s="105">
        <f>InputDataA_GeneralAssumptions!P110</f>
        <v>5.4822581325104647E-3</v>
      </c>
      <c r="M9" s="105">
        <f>InputDataA_GeneralAssumptions!Q110</f>
        <v>5.3474769372230391E-3</v>
      </c>
      <c r="N9" s="105">
        <f>InputDataA_GeneralAssumptions!R110</f>
        <v>5.2312869991604227E-3</v>
      </c>
      <c r="O9" s="105">
        <f>InputDataA_GeneralAssumptions!S110</f>
        <v>5.1321308690881473E-3</v>
      </c>
      <c r="P9" s="105">
        <f>InputDataA_GeneralAssumptions!T110</f>
        <v>5.0192269247892884E-3</v>
      </c>
      <c r="Q9" s="105">
        <f>InputDataA_GeneralAssumptions!U110</f>
        <v>4.8959159460639778E-3</v>
      </c>
      <c r="R9" s="105">
        <f>InputDataA_GeneralAssumptions!V110</f>
        <v>4.7614580986903299E-3</v>
      </c>
      <c r="S9" s="105">
        <f>InputDataA_GeneralAssumptions!W110</f>
        <v>4.6365863408013297E-3</v>
      </c>
      <c r="T9" s="105">
        <f>InputDataA_GeneralAssumptions!X110</f>
        <v>4.485098187043679E-3</v>
      </c>
      <c r="U9" s="105">
        <f>InputDataA_GeneralAssumptions!Y110</f>
        <v>4.30259640202868E-3</v>
      </c>
      <c r="V9" s="105">
        <f>InputDataA_GeneralAssumptions!Z110</f>
        <v>4.1344501481050955E-3</v>
      </c>
      <c r="W9" s="105">
        <f>InputDataA_GeneralAssumptions!AA110</f>
        <v>3.9676502543093406E-3</v>
      </c>
      <c r="X9" s="105">
        <f>InputDataA_GeneralAssumptions!AB110</f>
        <v>3.7810580617594347E-3</v>
      </c>
      <c r="Y9" s="105">
        <f>InputDataA_GeneralAssumptions!AC110</f>
        <v>3.6117050432151743E-3</v>
      </c>
      <c r="Z9" s="105">
        <f>InputDataA_GeneralAssumptions!AD110</f>
        <v>3.4463496336558652E-3</v>
      </c>
      <c r="AA9" s="105">
        <f>InputDataA_GeneralAssumptions!AE110</f>
        <v>3.2629972600020096E-3</v>
      </c>
      <c r="AB9" s="105">
        <f>InputDataA_GeneralAssumptions!AF110</f>
        <v>3.0854719137067832E-3</v>
      </c>
      <c r="AC9" s="105">
        <f>InputDataA_GeneralAssumptions!AG110</f>
        <v>2.9239311588833417E-3</v>
      </c>
      <c r="AD9" s="105">
        <f>InputDataA_GeneralAssumptions!AH110</f>
        <v>2.7389910311423904E-3</v>
      </c>
      <c r="AE9" s="105">
        <f>InputDataA_GeneralAssumptions!AI110</f>
        <v>2.5252281435834689E-3</v>
      </c>
      <c r="AF9" s="105">
        <f>InputDataA_GeneralAssumptions!AJ110</f>
        <v>2.3272024420499804E-3</v>
      </c>
      <c r="AG9" s="105">
        <f>InputDataA_GeneralAssumptions!AK110</f>
        <v>2.1263560932116565E-3</v>
      </c>
      <c r="AH9" s="105">
        <f>InputDataA_GeneralAssumptions!AL110</f>
        <v>1.9290196543886307E-3</v>
      </c>
      <c r="AI9" s="105">
        <f>InputDataA_GeneralAssumptions!AM110</f>
        <v>1.7231669320498799E-3</v>
      </c>
      <c r="AJ9" s="105">
        <f>InputDataA_GeneralAssumptions!AN110</f>
        <v>1.5257498920022705E-3</v>
      </c>
      <c r="AK9" s="105">
        <f>InputDataA_GeneralAssumptions!AO110</f>
        <v>1.3226149756746519E-3</v>
      </c>
      <c r="AL9" s="105">
        <f>InputDataA_GeneralAssumptions!AP110</f>
        <v>1.1260843625076067E-3</v>
      </c>
      <c r="AM9" s="105">
        <f>InputDataA_GeneralAssumptions!AQ110</f>
        <v>9.4807517718176193E-4</v>
      </c>
      <c r="AN9" s="105">
        <f>InputDataA_GeneralAssumptions!AR110</f>
        <v>7.5327609843034438E-4</v>
      </c>
      <c r="AO9" s="105">
        <f>InputDataA_GeneralAssumptions!AS110</f>
        <v>5.6715078510083394E-4</v>
      </c>
      <c r="AP9" s="105">
        <f>InputDataA_GeneralAssumptions!AT110</f>
        <v>3.9799020021158427E-4</v>
      </c>
      <c r="AQ9" s="105">
        <f>InputDataA_GeneralAssumptions!AU110</f>
        <v>2.2978698230158301E-4</v>
      </c>
      <c r="AR9" s="105">
        <f>InputDataA_GeneralAssumptions!AV110</f>
        <v>6.2148741967193999E-5</v>
      </c>
      <c r="AS9" s="105">
        <f>InputDataA_GeneralAssumptions!AW110</f>
        <v>-8.5786329836468056E-5</v>
      </c>
      <c r="AT9" s="105">
        <f>InputDataA_GeneralAssumptions!AX110</f>
        <v>-2.3203510742819677E-4</v>
      </c>
      <c r="AU9" s="105">
        <f>InputDataA_GeneralAssumptions!AY110</f>
        <v>-3.6483695740974209E-4</v>
      </c>
      <c r="AV9" s="105">
        <f>InputDataA_GeneralAssumptions!AZ110</f>
        <v>-5.192038629103779E-4</v>
      </c>
      <c r="AW9" s="105">
        <f>InputDataA_GeneralAssumptions!BA110</f>
        <v>-6.7434280828415627E-4</v>
      </c>
      <c r="AX9" s="105">
        <f>InputDataA_GeneralAssumptions!BB110</f>
        <v>-8.2496159910971922E-4</v>
      </c>
      <c r="AY9" s="105">
        <f>InputDataA_GeneralAssumptions!BC110</f>
        <v>-9.9255876286574729E-4</v>
      </c>
      <c r="AZ9" s="105">
        <f>InputDataA_GeneralAssumptions!BD110</f>
        <v>-1.1510276965811528E-3</v>
      </c>
      <c r="BA9" s="105">
        <f>InputDataA_GeneralAssumptions!BE110</f>
        <v>-1.3020226942351831E-3</v>
      </c>
      <c r="BB9" s="105">
        <f>InputDataA_GeneralAssumptions!BF110</f>
        <v>-1.4477717965077908E-3</v>
      </c>
      <c r="BC9" s="105">
        <f>InputDataA_GeneralAssumptions!BG110</f>
        <v>-1.5883879271416657E-3</v>
      </c>
      <c r="BD9" s="105">
        <f>InputDataA_GeneralAssumptions!BH110</f>
        <v>-1.7350574377154038E-3</v>
      </c>
      <c r="BE9" s="105">
        <f>InputDataA_GeneralAssumptions!BI110</f>
        <v>-1.896002389340512E-3</v>
      </c>
      <c r="BF9" s="105">
        <f>InputDataA_GeneralAssumptions!BJ110</f>
        <v>-2.02786141469391E-3</v>
      </c>
      <c r="BG9" s="105">
        <f>InputDataA_GeneralAssumptions!BK110</f>
        <v>-2.1270891865722286E-3</v>
      </c>
      <c r="BH9" s="105">
        <f>InputDataA_GeneralAssumptions!BL110</f>
        <v>-2.25062942683385E-3</v>
      </c>
      <c r="BI9" s="105">
        <f>InputDataA_GeneralAssumptions!BM110</f>
        <v>-2.3668106930503363E-3</v>
      </c>
      <c r="BJ9" s="105">
        <f>InputDataA_GeneralAssumptions!BN110</f>
        <v>-2.4932341634784638E-3</v>
      </c>
      <c r="BK9" s="105">
        <f>InputDataA_GeneralAssumptions!BO110</f>
        <v>-2.6344292000507474E-3</v>
      </c>
      <c r="BL9" s="105">
        <f>InputDataA_GeneralAssumptions!BP110</f>
        <v>-2.752916545812667E-3</v>
      </c>
      <c r="BM9" s="105">
        <f>InputDataA_GeneralAssumptions!BQ110</f>
        <v>-2.8660487025566894E-3</v>
      </c>
      <c r="BN9" s="105">
        <f>InputDataA_GeneralAssumptions!BR110</f>
        <v>-2.9747882879574972E-3</v>
      </c>
      <c r="BO9" s="105">
        <f>InputDataA_GeneralAssumptions!BS110</f>
        <v>-3.0923126105223409E-3</v>
      </c>
      <c r="BP9" s="105">
        <f>InputDataA_GeneralAssumptions!BT110</f>
        <v>-3.1915101691111225E-3</v>
      </c>
      <c r="BQ9" s="105">
        <f>InputDataA_GeneralAssumptions!BU110</f>
        <v>-3.2931363988034645E-3</v>
      </c>
      <c r="BR9" s="105">
        <f>InputDataA_GeneralAssumptions!BV110</f>
        <v>-3.4014887492727075E-3</v>
      </c>
      <c r="BS9" s="105">
        <f>InputDataA_GeneralAssumptions!BW110</f>
        <v>-3.4856487122223445E-3</v>
      </c>
      <c r="BT9" s="105">
        <f>InputDataA_GeneralAssumptions!BX110</f>
        <v>-3.5576515333888281E-3</v>
      </c>
      <c r="BU9" s="105">
        <f>InputDataA_GeneralAssumptions!BY110</f>
        <v>-3.6425281149021771E-3</v>
      </c>
      <c r="BV9" s="105">
        <f>InputDataA_GeneralAssumptions!BZ110</f>
        <v>-3.7137344522307769E-3</v>
      </c>
      <c r="BW9" s="105">
        <f>InputDataA_GeneralAssumptions!CA110</f>
        <v>-3.7717322463381997E-3</v>
      </c>
      <c r="BX9" s="105">
        <f>InputDataA_GeneralAssumptions!CB110</f>
        <v>-3.8446443219999349E-3</v>
      </c>
      <c r="BY9" s="105">
        <f>InputDataA_GeneralAssumptions!CC110</f>
        <v>-3.9053915019634511E-3</v>
      </c>
      <c r="BZ9" s="105">
        <f>InputDataA_GeneralAssumptions!CD110</f>
        <v>-3.949671155016099E-3</v>
      </c>
      <c r="CA9" s="105">
        <f>InputDataA_GeneralAssumptions!CE110</f>
        <v>-4.0026894200734242E-3</v>
      </c>
      <c r="CB9" s="105">
        <f>InputDataA_GeneralAssumptions!CF110</f>
        <v>-4.0590233094576211E-3</v>
      </c>
      <c r="CC9" s="105">
        <f>InputDataA_GeneralAssumptions!CG110</f>
        <v>-4.1027994035454096E-3</v>
      </c>
      <c r="CD9" s="105">
        <f>InputDataA_GeneralAssumptions!CH110</f>
        <v>-4.1382112038825802E-3</v>
      </c>
      <c r="CE9" s="105" t="str">
        <f>InputDataA_GeneralAssumptions!CI110</f>
        <v>#N/A</v>
      </c>
    </row>
    <row r="10" spans="1:83">
      <c r="B10" s="1" t="s">
        <v>635</v>
      </c>
      <c r="C10" s="21" t="s">
        <v>474</v>
      </c>
      <c r="D10" s="286" t="s">
        <v>436</v>
      </c>
      <c r="E10" s="105">
        <f>InputDataA_GeneralAssumptions!I130</f>
        <v>2.7368948574204577E-3</v>
      </c>
      <c r="F10" s="105">
        <f>InputDataA_GeneralAssumptions!J130</f>
        <v>2.6068630156286243E-3</v>
      </c>
      <c r="G10" s="105">
        <f>InputDataA_GeneralAssumptions!K130</f>
        <v>2.8608168765653641E-3</v>
      </c>
      <c r="H10" s="105">
        <f>InputDataA_GeneralAssumptions!L130</f>
        <v>3.0041507164941805E-3</v>
      </c>
      <c r="I10" s="105">
        <f>InputDataA_GeneralAssumptions!M130</f>
        <v>2.9642423785423144E-3</v>
      </c>
      <c r="J10" s="105">
        <f>InputDataA_GeneralAssumptions!N130</f>
        <v>2.9139954809302981E-3</v>
      </c>
      <c r="K10" s="105">
        <f>InputDataA_GeneralAssumptions!O130</f>
        <v>2.9458629025709282E-3</v>
      </c>
      <c r="L10" s="105">
        <f>InputDataA_GeneralAssumptions!P130</f>
        <v>2.9540745642522293E-3</v>
      </c>
      <c r="M10" s="105">
        <f>InputDataA_GeneralAssumptions!Q130</f>
        <v>2.6741044388796098E-3</v>
      </c>
      <c r="N10" s="105">
        <f>InputDataA_GeneralAssumptions!R130</f>
        <v>2.021367896860804E-3</v>
      </c>
      <c r="O10" s="105">
        <f>InputDataA_GeneralAssumptions!S130</f>
        <v>9.8702951731199917E-4</v>
      </c>
      <c r="P10" s="105">
        <f>InputDataA_GeneralAssumptions!T130</f>
        <v>2.204575478259585E-5</v>
      </c>
      <c r="Q10" s="105">
        <f>InputDataA_GeneralAssumptions!U130</f>
        <v>-8.166307989797561E-4</v>
      </c>
      <c r="R10" s="105">
        <f>InputDataA_GeneralAssumptions!V130</f>
        <v>-1.6037667364550146E-3</v>
      </c>
      <c r="S10" s="105">
        <f>InputDataA_GeneralAssumptions!W130</f>
        <v>-2.0563159372136708E-3</v>
      </c>
      <c r="T10" s="105">
        <f>InputDataA_GeneralAssumptions!X130</f>
        <v>-2.4553046894592034E-3</v>
      </c>
      <c r="U10" s="105">
        <f>InputDataA_GeneralAssumptions!Y130</f>
        <v>-2.8665483375885925E-3</v>
      </c>
      <c r="V10" s="105">
        <f>InputDataA_GeneralAssumptions!Z130</f>
        <v>-3.1998515973284958E-3</v>
      </c>
      <c r="W10" s="105">
        <f>InputDataA_GeneralAssumptions!AA130</f>
        <v>-3.4682251992805835E-3</v>
      </c>
      <c r="X10" s="105">
        <f>InputDataA_GeneralAssumptions!AB130</f>
        <v>-3.6847260247003799E-3</v>
      </c>
      <c r="Y10" s="105">
        <f>InputDataA_GeneralAssumptions!AC130</f>
        <v>-3.8375668605928892E-3</v>
      </c>
      <c r="Z10" s="105">
        <f>InputDataA_GeneralAssumptions!AD130</f>
        <v>-3.8994631615303366E-3</v>
      </c>
      <c r="AA10" s="105">
        <f>InputDataA_GeneralAssumptions!AE130</f>
        <v>-3.8296282051162311E-3</v>
      </c>
      <c r="AB10" s="105">
        <f>InputDataA_GeneralAssumptions!AF130</f>
        <v>-3.7090095424328062E-3</v>
      </c>
      <c r="AC10" s="105">
        <f>InputDataA_GeneralAssumptions!AG130</f>
        <v>-3.5445322736923357E-3</v>
      </c>
      <c r="AD10" s="105">
        <f>InputDataA_GeneralAssumptions!AH130</f>
        <v>-3.3464936047592486E-3</v>
      </c>
      <c r="AE10" s="105">
        <f>InputDataA_GeneralAssumptions!AI130</f>
        <v>-3.182116700054749E-3</v>
      </c>
      <c r="AF10" s="105">
        <f>InputDataA_GeneralAssumptions!AJ130</f>
        <v>-3.0923977216712473E-3</v>
      </c>
      <c r="AG10" s="105">
        <f>InputDataA_GeneralAssumptions!AK130</f>
        <v>-3.0638520637533695E-3</v>
      </c>
      <c r="AH10" s="105">
        <f>InputDataA_GeneralAssumptions!AL130</f>
        <v>-3.0643790537946414E-3</v>
      </c>
      <c r="AI10" s="105">
        <f>InputDataA_GeneralAssumptions!AM130</f>
        <v>-3.1133746710254595E-3</v>
      </c>
      <c r="AJ10" s="105">
        <f>InputDataA_GeneralAssumptions!AN130</f>
        <v>-3.2225661133178374E-3</v>
      </c>
      <c r="AK10" s="105">
        <f>InputDataA_GeneralAssumptions!AO130</f>
        <v>-3.4141998412755559E-3</v>
      </c>
      <c r="AL10" s="105">
        <f>InputDataA_GeneralAssumptions!AP130</f>
        <v>-3.6123557846411414E-3</v>
      </c>
      <c r="AM10" s="105">
        <f>InputDataA_GeneralAssumptions!AQ130</f>
        <v>-3.7524645972109028E-3</v>
      </c>
      <c r="AN10" s="105">
        <f>InputDataA_GeneralAssumptions!AR130</f>
        <v>-3.8584642408759917E-3</v>
      </c>
      <c r="AO10" s="105">
        <f>InputDataA_GeneralAssumptions!AS130</f>
        <v>-3.963051152523156E-3</v>
      </c>
      <c r="AP10" s="105">
        <f>InputDataA_GeneralAssumptions!AT130</f>
        <v>-3.9538956952634985E-3</v>
      </c>
      <c r="AQ10" s="105">
        <f>InputDataA_GeneralAssumptions!AU130</f>
        <v>-3.7480966343267363E-3</v>
      </c>
      <c r="AR10" s="105">
        <f>InputDataA_GeneralAssumptions!AV130</f>
        <v>-3.4872649423529634E-3</v>
      </c>
      <c r="AS10" s="105">
        <f>InputDataA_GeneralAssumptions!AW130</f>
        <v>-3.3963225590021295E-3</v>
      </c>
      <c r="AT10" s="105">
        <f>InputDataA_GeneralAssumptions!AX130</f>
        <v>-3.544389447145857E-3</v>
      </c>
      <c r="AU10" s="105">
        <f>InputDataA_GeneralAssumptions!AY130</f>
        <v>-3.6395164863659568E-3</v>
      </c>
      <c r="AV10" s="105">
        <f>InputDataA_GeneralAssumptions!AZ130</f>
        <v>-3.5376482728279868E-3</v>
      </c>
      <c r="AW10" s="105">
        <f>InputDataA_GeneralAssumptions!BA130</f>
        <v>-3.4688946948480126E-3</v>
      </c>
      <c r="AX10" s="105">
        <f>InputDataA_GeneralAssumptions!BB130</f>
        <v>-3.4626961568856585E-3</v>
      </c>
      <c r="AY10" s="105">
        <f>InputDataA_GeneralAssumptions!BC130</f>
        <v>-3.4835174342399133E-3</v>
      </c>
      <c r="AZ10" s="105">
        <f>InputDataA_GeneralAssumptions!BD130</f>
        <v>-3.6894154225620701E-3</v>
      </c>
      <c r="BA10" s="105">
        <f>InputDataA_GeneralAssumptions!BE130</f>
        <v>-3.8658819552304102E-3</v>
      </c>
      <c r="BB10" s="105">
        <f>InputDataA_GeneralAssumptions!BF130</f>
        <v>-3.9028042387372341E-3</v>
      </c>
      <c r="BC10" s="105">
        <f>InputDataA_GeneralAssumptions!BG130</f>
        <v>-3.9439178073659154E-3</v>
      </c>
      <c r="BD10" s="105">
        <f>InputDataA_GeneralAssumptions!BH130</f>
        <v>-4.0969851461893914E-3</v>
      </c>
      <c r="BE10" s="105">
        <f>InputDataA_GeneralAssumptions!BI130</f>
        <v>-4.3358027501443352E-3</v>
      </c>
      <c r="BF10" s="105">
        <f>InputDataA_GeneralAssumptions!BJ130</f>
        <v>-4.5399419945926223E-3</v>
      </c>
      <c r="BG10" s="105">
        <f>InputDataA_GeneralAssumptions!BK130</f>
        <v>-4.7212808400871609E-3</v>
      </c>
      <c r="BH10" s="105">
        <f>InputDataA_GeneralAssumptions!BL130</f>
        <v>-4.8306824255014424E-3</v>
      </c>
      <c r="BI10" s="105">
        <f>InputDataA_GeneralAssumptions!BM130</f>
        <v>-4.908394424697593E-3</v>
      </c>
      <c r="BJ10" s="105">
        <f>InputDataA_GeneralAssumptions!BN130</f>
        <v>-4.9176312668287592E-3</v>
      </c>
      <c r="BK10" s="105">
        <f>InputDataA_GeneralAssumptions!BO130</f>
        <v>-4.6743187535277508E-3</v>
      </c>
      <c r="BL10" s="105">
        <f>InputDataA_GeneralAssumptions!BP130</f>
        <v>-4.1022287417742387E-3</v>
      </c>
      <c r="BM10" s="105">
        <f>InputDataA_GeneralAssumptions!BQ130</f>
        <v>-3.1382782141311516E-3</v>
      </c>
      <c r="BN10" s="105">
        <f>InputDataA_GeneralAssumptions!BR130</f>
        <v>-2.3322307037908496E-3</v>
      </c>
      <c r="BO10" s="105">
        <f>InputDataA_GeneralAssumptions!BS130</f>
        <v>-1.7291223224702446E-3</v>
      </c>
      <c r="BP10" s="105">
        <f>InputDataA_GeneralAssumptions!BT130</f>
        <v>-1.2305241710095505E-3</v>
      </c>
      <c r="BQ10" s="105">
        <f>InputDataA_GeneralAssumptions!BU130</f>
        <v>-1.115601900489871E-3</v>
      </c>
      <c r="BR10" s="105">
        <f>InputDataA_GeneralAssumptions!BV130</f>
        <v>-1.0612802514852193E-3</v>
      </c>
      <c r="BS10" s="105">
        <f>InputDataA_GeneralAssumptions!BW130</f>
        <v>-1.0597039388950957E-3</v>
      </c>
      <c r="BT10" s="105">
        <f>InputDataA_GeneralAssumptions!BX130</f>
        <v>-1.1444903481401258E-3</v>
      </c>
      <c r="BU10" s="105">
        <f>InputDataA_GeneralAssumptions!BY130</f>
        <v>-1.1981366296526241E-3</v>
      </c>
      <c r="BV10" s="105">
        <f>InputDataA_GeneralAssumptions!BZ130</f>
        <v>-1.2186720393745354E-3</v>
      </c>
      <c r="BW10" s="105">
        <f>InputDataA_GeneralAssumptions!CA130</f>
        <v>-1.2838113415698515E-3</v>
      </c>
      <c r="BX10" s="105">
        <f>InputDataA_GeneralAssumptions!CB130</f>
        <v>-1.3168452997811553E-3</v>
      </c>
      <c r="BY10" s="105">
        <f>InputDataA_GeneralAssumptions!CC130</f>
        <v>-1.3997318930766278E-3</v>
      </c>
      <c r="BZ10" s="105">
        <f>InputDataA_GeneralAssumptions!CD130</f>
        <v>-1.5088828544956856E-3</v>
      </c>
      <c r="CA10" s="105">
        <f>InputDataA_GeneralAssumptions!CE130</f>
        <v>-1.6028062041626434E-3</v>
      </c>
      <c r="CB10" s="105">
        <f>InputDataA_GeneralAssumptions!CF130</f>
        <v>-1.725669793130602E-3</v>
      </c>
      <c r="CC10" s="105">
        <f>InputDataA_GeneralAssumptions!CG130</f>
        <v>-1.834233940280372E-3</v>
      </c>
      <c r="CD10" s="105">
        <f>InputDataA_GeneralAssumptions!CH130</f>
        <v>-1.9574357808073151E-3</v>
      </c>
      <c r="CE10" s="105" t="e">
        <f>InputDataA_GeneralAssumptions!CI130</f>
        <v>#VALUE!</v>
      </c>
    </row>
    <row r="11" spans="1:83">
      <c r="B11" s="1" t="s">
        <v>635</v>
      </c>
      <c r="C11" s="21" t="s">
        <v>475</v>
      </c>
      <c r="D11" s="286" t="s">
        <v>436</v>
      </c>
      <c r="E11" s="105">
        <f>InputDataA_GeneralAssumptions!I134</f>
        <v>0</v>
      </c>
      <c r="F11" s="105">
        <f>InputDataA_GeneralAssumptions!J134</f>
        <v>1.7036666907666032E-5</v>
      </c>
      <c r="G11" s="105">
        <f>InputDataA_GeneralAssumptions!K134</f>
        <v>1.6177193403521528E-5</v>
      </c>
      <c r="H11" s="105">
        <f>InputDataA_GeneralAssumptions!L134</f>
        <v>1.5334127474897485E-5</v>
      </c>
      <c r="I11" s="105">
        <f>InputDataA_GeneralAssumptions!M134</f>
        <v>1.4515648354196387E-5</v>
      </c>
      <c r="J11" s="105">
        <f>InputDataA_GeneralAssumptions!N134</f>
        <v>1.3991769102439378E-5</v>
      </c>
      <c r="K11" s="105">
        <f>InputDataA_GeneralAssumptions!O134</f>
        <v>1.3541551970863708E-5</v>
      </c>
      <c r="L11" s="105">
        <f>InputDataA_GeneralAssumptions!P134</f>
        <v>1.3058624945605501E-5</v>
      </c>
      <c r="M11" s="105">
        <f>InputDataA_GeneralAssumptions!Q134</f>
        <v>1.2690264916015437E-5</v>
      </c>
      <c r="N11" s="105">
        <f>InputDataA_GeneralAssumptions!R134</f>
        <v>1.2608285023585353E-5</v>
      </c>
      <c r="O11" s="105">
        <f>InputDataA_GeneralAssumptions!S134</f>
        <v>1.2608126056745661E-5</v>
      </c>
      <c r="P11" s="105">
        <f>InputDataA_GeneralAssumptions!T134</f>
        <v>1.2943415926169877E-5</v>
      </c>
      <c r="Q11" s="105">
        <f>InputDataA_GeneralAssumptions!U134</f>
        <v>1.3327782324878967E-5</v>
      </c>
      <c r="R11" s="105">
        <f>InputDataA_GeneralAssumptions!V134</f>
        <v>1.3532141295069522E-5</v>
      </c>
      <c r="S11" s="105">
        <f>InputDataA_GeneralAssumptions!W134</f>
        <v>1.3916481778508683E-5</v>
      </c>
      <c r="T11" s="105">
        <f>InputDataA_GeneralAssumptions!X134</f>
        <v>1.4259900165125572E-5</v>
      </c>
      <c r="U11" s="105">
        <f>InputDataA_GeneralAssumptions!Y134</f>
        <v>1.4758745306320264E-5</v>
      </c>
      <c r="V11" s="105">
        <f>InputDataA_GeneralAssumptions!Z134</f>
        <v>1.5404826641862712E-5</v>
      </c>
      <c r="W11" s="105">
        <f>InputDataA_GeneralAssumptions!AA134</f>
        <v>1.5969069774524058E-5</v>
      </c>
      <c r="X11" s="105">
        <f>InputDataA_GeneralAssumptions!AB134</f>
        <v>1.6451478738188641E-5</v>
      </c>
      <c r="Y11" s="105">
        <f>InputDataA_GeneralAssumptions!AC134</f>
        <v>1.6966586565025921E-5</v>
      </c>
      <c r="Z11" s="105">
        <f>InputDataA_GeneralAssumptions!AD134</f>
        <v>1.7244434749041915E-5</v>
      </c>
      <c r="AA11" s="105">
        <f>InputDataA_GeneralAssumptions!AE134</f>
        <v>1.7268678376147761E-5</v>
      </c>
      <c r="AB11" s="105">
        <f>InputDataA_GeneralAssumptions!AF134</f>
        <v>1.72192990364195E-5</v>
      </c>
      <c r="AC11" s="105">
        <f>InputDataA_GeneralAssumptions!AG134</f>
        <v>1.745622395032953E-5</v>
      </c>
      <c r="AD11" s="105">
        <f>InputDataA_GeneralAssumptions!AH134</f>
        <v>1.7529538389071675E-5</v>
      </c>
      <c r="AE11" s="105">
        <f>InputDataA_GeneralAssumptions!AI134</f>
        <v>1.7226579895890382E-5</v>
      </c>
      <c r="AF11" s="105">
        <f>InputDataA_GeneralAssumptions!AJ134</f>
        <v>1.6735505848464172E-5</v>
      </c>
      <c r="AG11" s="105">
        <f>InputDataA_GeneralAssumptions!AK134</f>
        <v>1.593363627150346E-5</v>
      </c>
      <c r="AH11" s="105">
        <f>InputDataA_GeneralAssumptions!AL134</f>
        <v>1.4690120524019079E-5</v>
      </c>
      <c r="AI11" s="105">
        <f>InputDataA_GeneralAssumptions!AM134</f>
        <v>1.3667500445402325E-5</v>
      </c>
      <c r="AJ11" s="105">
        <f>InputDataA_GeneralAssumptions!AN134</f>
        <v>1.2865759645430686E-5</v>
      </c>
      <c r="AK11" s="105">
        <f>InputDataA_GeneralAssumptions!AO134</f>
        <v>1.1426087085153469E-5</v>
      </c>
      <c r="AL11" s="105">
        <f>InputDataA_GeneralAssumptions!AP134</f>
        <v>1.0060076258922024E-5</v>
      </c>
      <c r="AM11" s="105">
        <f>InputDataA_GeneralAssumptions!AQ134</f>
        <v>9.0703352320087305E-6</v>
      </c>
      <c r="AN11" s="105">
        <f>InputDataA_GeneralAssumptions!AR134</f>
        <v>7.7371138880177881E-6</v>
      </c>
      <c r="AO11" s="105">
        <f>InputDataA_GeneralAssumptions!AS134</f>
        <v>6.2567085938880496E-6</v>
      </c>
      <c r="AP11" s="105">
        <f>InputDataA_GeneralAssumptions!AT134</f>
        <v>5.3406603257588614E-6</v>
      </c>
      <c r="AQ11" s="105">
        <f>InputDataA_GeneralAssumptions!AU134</f>
        <v>4.4982350564382045E-6</v>
      </c>
      <c r="AR11" s="105">
        <f>InputDataA_GeneralAssumptions!AV134</f>
        <v>3.4350004098904208E-6</v>
      </c>
      <c r="AS11" s="105">
        <f>InputDataA_GeneralAssumptions!AW134</f>
        <v>2.9442759519326955E-6</v>
      </c>
      <c r="AT11" s="105">
        <f>InputDataA_GeneralAssumptions!AX134</f>
        <v>2.6253049940638817E-6</v>
      </c>
      <c r="AU11" s="105">
        <f>InputDataA_GeneralAssumptions!AY134</f>
        <v>2.3063366505482463E-6</v>
      </c>
      <c r="AV11" s="105">
        <f>InputDataA_GeneralAssumptions!AZ134</f>
        <v>1.5784466200763347E-6</v>
      </c>
      <c r="AW11" s="105">
        <f>InputDataA_GeneralAssumptions!BA134</f>
        <v>1.1122715106726133E-6</v>
      </c>
      <c r="AX11" s="105">
        <f>InputDataA_GeneralAssumptions!BB134</f>
        <v>1.2921963468137676E-6</v>
      </c>
      <c r="AY11" s="105">
        <f>InputDataA_GeneralAssumptions!BC134</f>
        <v>1.3821575979289236E-6</v>
      </c>
      <c r="AZ11" s="105">
        <f>InputDataA_GeneralAssumptions!BD134</f>
        <v>1.3412635071485823E-6</v>
      </c>
      <c r="BA11" s="105">
        <f>InputDataA_GeneralAssumptions!BE134</f>
        <v>1.28401273302714E-6</v>
      </c>
      <c r="BB11" s="105">
        <f>InputDataA_GeneralAssumptions!BF134</f>
        <v>1.6847533970132389E-6</v>
      </c>
      <c r="BC11" s="105">
        <f>InputDataA_GeneralAssumptions!BG134</f>
        <v>2.1345626011193275E-6</v>
      </c>
      <c r="BD11" s="105">
        <f>InputDataA_GeneralAssumptions!BH134</f>
        <v>2.134558044986079E-6</v>
      </c>
      <c r="BE11" s="105">
        <f>InputDataA_GeneralAssumptions!BI134</f>
        <v>1.4884625858524458E-6</v>
      </c>
      <c r="BF11" s="105">
        <f>InputDataA_GeneralAssumptions!BJ134</f>
        <v>8.7508384405410311E-7</v>
      </c>
      <c r="BG11" s="105">
        <f>InputDataA_GeneralAssumptions!BK134</f>
        <v>2.1263700977769417E-7</v>
      </c>
      <c r="BH11" s="105">
        <f>InputDataA_GeneralAssumptions!BL134</f>
        <v>-6.3791089355280661E-7</v>
      </c>
      <c r="BI11" s="105">
        <f>InputDataA_GeneralAssumptions!BM134</f>
        <v>-1.0386504504245053E-6</v>
      </c>
      <c r="BJ11" s="105">
        <f>InputDataA_GeneralAssumptions!BN134</f>
        <v>-1.8237739453086377E-6</v>
      </c>
      <c r="BK11" s="105">
        <f>InputDataA_GeneralAssumptions!BO134</f>
        <v>-2.7233983468377687E-6</v>
      </c>
      <c r="BL11" s="105">
        <f>InputDataA_GeneralAssumptions!BP134</f>
        <v>-3.2550014834598073E-6</v>
      </c>
      <c r="BM11" s="105">
        <f>InputDataA_GeneralAssumptions!BQ134</f>
        <v>-3.4676510587416942E-6</v>
      </c>
      <c r="BN11" s="105">
        <f>InputDataA_GeneralAssumptions!BR134</f>
        <v>-3.9420132221801296E-6</v>
      </c>
      <c r="BO11" s="105">
        <f>InputDataA_GeneralAssumptions!BS134</f>
        <v>-4.1792047656974418E-6</v>
      </c>
      <c r="BP11" s="105">
        <f>InputDataA_GeneralAssumptions!BT134</f>
        <v>-3.8111889627545636E-6</v>
      </c>
      <c r="BQ11" s="105">
        <f>InputDataA_GeneralAssumptions!BU134</f>
        <v>-3.9993100979796026E-6</v>
      </c>
      <c r="BR11" s="105">
        <f>InputDataA_GeneralAssumptions!BV134</f>
        <v>-3.9747903495257475E-6</v>
      </c>
      <c r="BS11" s="105">
        <f>InputDataA_GeneralAssumptions!BW134</f>
        <v>-3.5658754750089727E-6</v>
      </c>
      <c r="BT11" s="105">
        <f>InputDataA_GeneralAssumptions!BX134</f>
        <v>-3.5413522624372362E-6</v>
      </c>
      <c r="BU11" s="105">
        <f>InputDataA_GeneralAssumptions!BY134</f>
        <v>-3.9094050255927826E-6</v>
      </c>
      <c r="BV11" s="105">
        <f>InputDataA_GeneralAssumptions!BZ134</f>
        <v>-3.7785610522700352E-6</v>
      </c>
      <c r="BW11" s="105">
        <f>InputDataA_GeneralAssumptions!CA134</f>
        <v>-3.9421500191982872E-6</v>
      </c>
      <c r="BX11" s="105">
        <f>InputDataA_GeneralAssumptions!CB134</f>
        <v>-4.5882881308800805E-6</v>
      </c>
      <c r="BY11" s="105">
        <f>InputDataA_GeneralAssumptions!CC134</f>
        <v>-4.743706464083175E-6</v>
      </c>
      <c r="BZ11" s="105">
        <f>InputDataA_GeneralAssumptions!CD134</f>
        <v>-4.4656483034755112E-6</v>
      </c>
      <c r="CA11" s="105">
        <f>InputDataA_GeneralAssumptions!CE134</f>
        <v>-4.4411316066916839E-6</v>
      </c>
      <c r="CB11" s="105">
        <f>InputDataA_GeneralAssumptions!CF134</f>
        <v>-4.8909917046424667E-6</v>
      </c>
      <c r="CC11" s="105">
        <f>InputDataA_GeneralAssumptions!CG134</f>
        <v>-4.8910156263959337E-6</v>
      </c>
      <c r="CD11" s="105">
        <f>InputDataA_GeneralAssumptions!CH134</f>
        <v>-4.1958248971907253E-6</v>
      </c>
      <c r="CE11" s="105" t="e">
        <f>InputDataA_GeneralAssumptions!CI134</f>
        <v>#VALUE!</v>
      </c>
    </row>
    <row r="12" spans="1:83">
      <c r="B12" s="1" t="s">
        <v>635</v>
      </c>
      <c r="C12" s="21" t="s">
        <v>572</v>
      </c>
      <c r="D12" s="286" t="s">
        <v>2</v>
      </c>
      <c r="E12" s="105" t="str">
        <f>InputDataA_GeneralAssumptions!I92</f>
        <v>Not an input</v>
      </c>
      <c r="F12" s="105" t="str">
        <f>InputDataA_GeneralAssumptions!J92</f>
        <v>Not an input</v>
      </c>
      <c r="G12" s="105" t="str">
        <f>InputDataA_GeneralAssumptions!K92</f>
        <v>Not an input</v>
      </c>
      <c r="H12" s="105" t="str">
        <f>InputDataA_GeneralAssumptions!L92</f>
        <v>Not an input</v>
      </c>
      <c r="I12" s="105" t="str">
        <f>InputDataA_GeneralAssumptions!M92</f>
        <v>Not an input</v>
      </c>
      <c r="J12" s="105" t="str">
        <f>InputDataA_GeneralAssumptions!N92</f>
        <v>Not an input</v>
      </c>
      <c r="K12" s="105" t="str">
        <f>InputDataA_GeneralAssumptions!O92</f>
        <v>Not an input</v>
      </c>
      <c r="L12" s="105" t="str">
        <f>InputDataA_GeneralAssumptions!P92</f>
        <v>Not an input</v>
      </c>
      <c r="M12" s="105" t="str">
        <f>InputDataA_GeneralAssumptions!Q92</f>
        <v>Not an input</v>
      </c>
      <c r="N12" s="105" t="str">
        <f>InputDataA_GeneralAssumptions!R92</f>
        <v>Not an input</v>
      </c>
      <c r="O12" s="105" t="str">
        <f>InputDataA_GeneralAssumptions!S92</f>
        <v>Not an input</v>
      </c>
      <c r="P12" s="105" t="str">
        <f>InputDataA_GeneralAssumptions!T92</f>
        <v>Not an input</v>
      </c>
      <c r="Q12" s="105" t="str">
        <f>InputDataA_GeneralAssumptions!U92</f>
        <v>Not an input</v>
      </c>
      <c r="R12" s="105" t="str">
        <f>InputDataA_GeneralAssumptions!V92</f>
        <v>Not an input</v>
      </c>
      <c r="S12" s="105" t="str">
        <f>InputDataA_GeneralAssumptions!W92</f>
        <v>Not an input</v>
      </c>
      <c r="T12" s="105" t="str">
        <f>InputDataA_GeneralAssumptions!X92</f>
        <v>Not an input</v>
      </c>
      <c r="U12" s="105" t="str">
        <f>InputDataA_GeneralAssumptions!Y92</f>
        <v>Not an input</v>
      </c>
      <c r="V12" s="105" t="str">
        <f>InputDataA_GeneralAssumptions!Z92</f>
        <v>Not an input</v>
      </c>
      <c r="W12" s="105" t="str">
        <f>InputDataA_GeneralAssumptions!AA92</f>
        <v>Not an input</v>
      </c>
      <c r="X12" s="105" t="str">
        <f>InputDataA_GeneralAssumptions!AB92</f>
        <v>Not an input</v>
      </c>
      <c r="Y12" s="105" t="str">
        <f>InputDataA_GeneralAssumptions!AC92</f>
        <v>Not an input</v>
      </c>
      <c r="Z12" s="105" t="str">
        <f>InputDataA_GeneralAssumptions!AD92</f>
        <v>Not an input</v>
      </c>
      <c r="AA12" s="105" t="str">
        <f>InputDataA_GeneralAssumptions!AE92</f>
        <v>Not an input</v>
      </c>
      <c r="AB12" s="105" t="str">
        <f>InputDataA_GeneralAssumptions!AF92</f>
        <v>Not an input</v>
      </c>
      <c r="AC12" s="105" t="str">
        <f>InputDataA_GeneralAssumptions!AG92</f>
        <v>Not an input</v>
      </c>
      <c r="AD12" s="105" t="str">
        <f>InputDataA_GeneralAssumptions!AH92</f>
        <v>Not an input</v>
      </c>
      <c r="AE12" s="105" t="str">
        <f>InputDataA_GeneralAssumptions!AI92</f>
        <v>Not an input</v>
      </c>
      <c r="AF12" s="105" t="str">
        <f>InputDataA_GeneralAssumptions!AJ92</f>
        <v>Not an input</v>
      </c>
      <c r="AG12" s="105" t="str">
        <f>InputDataA_GeneralAssumptions!AK92</f>
        <v>Not an input</v>
      </c>
      <c r="AH12" s="105" t="str">
        <f>InputDataA_GeneralAssumptions!AL92</f>
        <v>Not an input</v>
      </c>
      <c r="AI12" s="105" t="str">
        <f>InputDataA_GeneralAssumptions!AM92</f>
        <v>Not an input</v>
      </c>
      <c r="AJ12" s="105" t="str">
        <f>InputDataA_GeneralAssumptions!AN92</f>
        <v>Not an input</v>
      </c>
      <c r="AK12" s="105" t="str">
        <f>InputDataA_GeneralAssumptions!AO92</f>
        <v>Not an input</v>
      </c>
      <c r="AL12" s="105" t="str">
        <f>InputDataA_GeneralAssumptions!AP92</f>
        <v>Not an input</v>
      </c>
      <c r="AM12" s="105" t="str">
        <f>InputDataA_GeneralAssumptions!AQ92</f>
        <v>Not an input</v>
      </c>
      <c r="AN12" s="105" t="str">
        <f>InputDataA_GeneralAssumptions!AR92</f>
        <v>Not an input</v>
      </c>
      <c r="AO12" s="105" t="str">
        <f>InputDataA_GeneralAssumptions!AS92</f>
        <v>Not an input</v>
      </c>
      <c r="AP12" s="105" t="str">
        <f>InputDataA_GeneralAssumptions!AT92</f>
        <v>Not an input</v>
      </c>
      <c r="AQ12" s="105" t="str">
        <f>InputDataA_GeneralAssumptions!AU92</f>
        <v>Not an input</v>
      </c>
      <c r="AR12" s="105" t="str">
        <f>InputDataA_GeneralAssumptions!AV92</f>
        <v>Not an input</v>
      </c>
      <c r="AS12" s="105" t="str">
        <f>InputDataA_GeneralAssumptions!AW92</f>
        <v>Not an input</v>
      </c>
      <c r="AT12" s="105" t="str">
        <f>InputDataA_GeneralAssumptions!AX92</f>
        <v>Not an input</v>
      </c>
      <c r="AU12" s="105" t="str">
        <f>InputDataA_GeneralAssumptions!AY92</f>
        <v>Not an input</v>
      </c>
      <c r="AV12" s="105" t="str">
        <f>InputDataA_GeneralAssumptions!AZ92</f>
        <v>Not an input</v>
      </c>
      <c r="AW12" s="105" t="str">
        <f>InputDataA_GeneralAssumptions!BA92</f>
        <v>Not an input</v>
      </c>
      <c r="AX12" s="105" t="str">
        <f>InputDataA_GeneralAssumptions!BB92</f>
        <v>Not an input</v>
      </c>
      <c r="AY12" s="105" t="str">
        <f>InputDataA_GeneralAssumptions!BC92</f>
        <v>Not an input</v>
      </c>
      <c r="AZ12" s="105" t="str">
        <f>InputDataA_GeneralAssumptions!BD92</f>
        <v>Not an input</v>
      </c>
      <c r="BA12" s="105" t="str">
        <f>InputDataA_GeneralAssumptions!BE92</f>
        <v>Not an input</v>
      </c>
      <c r="BB12" s="105" t="str">
        <f>InputDataA_GeneralAssumptions!BF92</f>
        <v>Not an input</v>
      </c>
      <c r="BC12" s="105" t="str">
        <f>InputDataA_GeneralAssumptions!BG92</f>
        <v>Not an input</v>
      </c>
      <c r="BD12" s="105" t="str">
        <f>InputDataA_GeneralAssumptions!BH92</f>
        <v>Not an input</v>
      </c>
      <c r="BE12" s="105" t="str">
        <f>InputDataA_GeneralAssumptions!BI92</f>
        <v>Not an input</v>
      </c>
      <c r="BF12" s="105" t="str">
        <f>InputDataA_GeneralAssumptions!BJ92</f>
        <v>Not an input</v>
      </c>
      <c r="BG12" s="105" t="str">
        <f>InputDataA_GeneralAssumptions!BK92</f>
        <v>Not an input</v>
      </c>
      <c r="BH12" s="105" t="str">
        <f>InputDataA_GeneralAssumptions!BL92</f>
        <v>Not an input</v>
      </c>
      <c r="BI12" s="105" t="str">
        <f>InputDataA_GeneralAssumptions!BM92</f>
        <v>Not an input</v>
      </c>
      <c r="BJ12" s="105" t="str">
        <f>InputDataA_GeneralAssumptions!BN92</f>
        <v>Not an input</v>
      </c>
      <c r="BK12" s="105" t="str">
        <f>InputDataA_GeneralAssumptions!BO92</f>
        <v>Not an input</v>
      </c>
      <c r="BL12" s="105" t="str">
        <f>InputDataA_GeneralAssumptions!BP92</f>
        <v>Not an input</v>
      </c>
      <c r="BM12" s="105" t="str">
        <f>InputDataA_GeneralAssumptions!BQ92</f>
        <v>Not an input</v>
      </c>
      <c r="BN12" s="105" t="str">
        <f>InputDataA_GeneralAssumptions!BR92</f>
        <v>Not an input</v>
      </c>
      <c r="BO12" s="105" t="str">
        <f>InputDataA_GeneralAssumptions!BS92</f>
        <v>Not an input</v>
      </c>
      <c r="BP12" s="105" t="str">
        <f>InputDataA_GeneralAssumptions!BT92</f>
        <v>Not an input</v>
      </c>
      <c r="BQ12" s="105" t="str">
        <f>InputDataA_GeneralAssumptions!BU92</f>
        <v>Not an input</v>
      </c>
      <c r="BR12" s="105" t="str">
        <f>InputDataA_GeneralAssumptions!BV92</f>
        <v>Not an input</v>
      </c>
      <c r="BS12" s="105" t="str">
        <f>InputDataA_GeneralAssumptions!BW92</f>
        <v>Not an input</v>
      </c>
      <c r="BT12" s="105" t="str">
        <f>InputDataA_GeneralAssumptions!BX92</f>
        <v>Not an input</v>
      </c>
      <c r="BU12" s="105" t="str">
        <f>InputDataA_GeneralAssumptions!BY92</f>
        <v>Not an input</v>
      </c>
      <c r="BV12" s="105" t="str">
        <f>InputDataA_GeneralAssumptions!BZ92</f>
        <v>Not an input</v>
      </c>
      <c r="BW12" s="105" t="str">
        <f>InputDataA_GeneralAssumptions!CA92</f>
        <v>Not an input</v>
      </c>
      <c r="BX12" s="105" t="str">
        <f>InputDataA_GeneralAssumptions!CB92</f>
        <v>Not an input</v>
      </c>
      <c r="BY12" s="105" t="str">
        <f>InputDataA_GeneralAssumptions!CC92</f>
        <v>Not an input</v>
      </c>
      <c r="BZ12" s="105" t="str">
        <f>InputDataA_GeneralAssumptions!CD92</f>
        <v>Not an input</v>
      </c>
      <c r="CA12" s="105" t="str">
        <f>InputDataA_GeneralAssumptions!CE92</f>
        <v>Not an input</v>
      </c>
      <c r="CB12" s="105" t="str">
        <f>InputDataA_GeneralAssumptions!CF92</f>
        <v>Not an input</v>
      </c>
      <c r="CC12" s="105" t="str">
        <f>InputDataA_GeneralAssumptions!CG92</f>
        <v>Not an input</v>
      </c>
      <c r="CD12" s="105" t="str">
        <f>InputDataA_GeneralAssumptions!CH92</f>
        <v>Not an input</v>
      </c>
      <c r="CE12" s="105" t="str">
        <f>InputDataA_GeneralAssumptions!CI92</f>
        <v>Not an input</v>
      </c>
    </row>
    <row r="13" spans="1:83">
      <c r="B13" s="1" t="s">
        <v>635</v>
      </c>
      <c r="C13" s="21" t="s">
        <v>557</v>
      </c>
      <c r="D13" s="286" t="s">
        <v>436</v>
      </c>
      <c r="E13" s="105">
        <f>InputDataA_GeneralAssumptions!I101</f>
        <v>1.9992845132946968E-2</v>
      </c>
      <c r="F13" s="105">
        <f>InputDataA_GeneralAssumptions!J101</f>
        <v>1.9992845132946968E-2</v>
      </c>
      <c r="G13" s="105">
        <f>InputDataA_GeneralAssumptions!K101</f>
        <v>1.9992845132946968E-2</v>
      </c>
      <c r="H13" s="105">
        <f>InputDataA_GeneralAssumptions!L101</f>
        <v>1.9992845132946968E-2</v>
      </c>
      <c r="I13" s="105">
        <f>InputDataA_GeneralAssumptions!M101</f>
        <v>1.9992845132946968E-2</v>
      </c>
      <c r="J13" s="105">
        <f>InputDataA_GeneralAssumptions!N101</f>
        <v>1.9992845132946968E-2</v>
      </c>
      <c r="K13" s="105">
        <f>InputDataA_GeneralAssumptions!O101</f>
        <v>1.9992845132946968E-2</v>
      </c>
      <c r="L13" s="105">
        <f>InputDataA_GeneralAssumptions!P101</f>
        <v>1.9992845132946968E-2</v>
      </c>
      <c r="M13" s="105">
        <f>InputDataA_GeneralAssumptions!Q101</f>
        <v>1.9992845132946968E-2</v>
      </c>
      <c r="N13" s="105">
        <f>InputDataA_GeneralAssumptions!R101</f>
        <v>1.9992845132946968E-2</v>
      </c>
      <c r="O13" s="105">
        <f>InputDataA_GeneralAssumptions!S101</f>
        <v>1.9992845132946968E-2</v>
      </c>
      <c r="P13" s="105">
        <f>InputDataA_GeneralAssumptions!T101</f>
        <v>1.9992845132946968E-2</v>
      </c>
      <c r="Q13" s="105">
        <f>InputDataA_GeneralAssumptions!U101</f>
        <v>1.9992845132946968E-2</v>
      </c>
      <c r="R13" s="105">
        <f>InputDataA_GeneralAssumptions!V101</f>
        <v>1.9992845132946968E-2</v>
      </c>
      <c r="S13" s="105">
        <f>InputDataA_GeneralAssumptions!W101</f>
        <v>1.9992845132946968E-2</v>
      </c>
      <c r="T13" s="105">
        <f>InputDataA_GeneralAssumptions!X101</f>
        <v>1.9992845132946968E-2</v>
      </c>
      <c r="U13" s="105">
        <f>InputDataA_GeneralAssumptions!Y101</f>
        <v>1.9992845132946968E-2</v>
      </c>
      <c r="V13" s="105">
        <f>InputDataA_GeneralAssumptions!Z101</f>
        <v>1.9992845132946968E-2</v>
      </c>
      <c r="W13" s="105">
        <f>InputDataA_GeneralAssumptions!AA101</f>
        <v>1.9992845132946968E-2</v>
      </c>
      <c r="X13" s="105">
        <f>InputDataA_GeneralAssumptions!AB101</f>
        <v>1.9992845132946968E-2</v>
      </c>
      <c r="Y13" s="105">
        <f>InputDataA_GeneralAssumptions!AC101</f>
        <v>1.9992845132946968E-2</v>
      </c>
      <c r="Z13" s="105">
        <f>InputDataA_GeneralAssumptions!AD101</f>
        <v>1.9992845132946968E-2</v>
      </c>
      <c r="AA13" s="105">
        <f>InputDataA_GeneralAssumptions!AE101</f>
        <v>1.9992845132946968E-2</v>
      </c>
      <c r="AB13" s="105">
        <f>InputDataA_GeneralAssumptions!AF101</f>
        <v>1.9992845132946968E-2</v>
      </c>
      <c r="AC13" s="105">
        <f>InputDataA_GeneralAssumptions!AG101</f>
        <v>1.9992845132946968E-2</v>
      </c>
      <c r="AD13" s="105">
        <f>InputDataA_GeneralAssumptions!AH101</f>
        <v>1.9992845132946968E-2</v>
      </c>
      <c r="AE13" s="105">
        <f>InputDataA_GeneralAssumptions!AI101</f>
        <v>1.9992845132946968E-2</v>
      </c>
      <c r="AF13" s="105">
        <f>InputDataA_GeneralAssumptions!AJ101</f>
        <v>1.9992845132946968E-2</v>
      </c>
      <c r="AG13" s="105">
        <f>InputDataA_GeneralAssumptions!AK101</f>
        <v>1.9992845132946968E-2</v>
      </c>
      <c r="AH13" s="105">
        <f>InputDataA_GeneralAssumptions!AL101</f>
        <v>1.9992845132946968E-2</v>
      </c>
      <c r="AI13" s="105">
        <f>InputDataA_GeneralAssumptions!AM101</f>
        <v>1.9992845132946968E-2</v>
      </c>
      <c r="AJ13" s="105">
        <f>InputDataA_GeneralAssumptions!AN101</f>
        <v>1.9992845132946968E-2</v>
      </c>
      <c r="AK13" s="105">
        <f>InputDataA_GeneralAssumptions!AO101</f>
        <v>1.9992845132946968E-2</v>
      </c>
      <c r="AL13" s="105">
        <f>InputDataA_GeneralAssumptions!AP101</f>
        <v>1.9992845132946968E-2</v>
      </c>
      <c r="AM13" s="105">
        <f>InputDataA_GeneralAssumptions!AQ101</f>
        <v>1.9992845132946968E-2</v>
      </c>
      <c r="AN13" s="105">
        <f>InputDataA_GeneralAssumptions!AR101</f>
        <v>1.9992845132946968E-2</v>
      </c>
      <c r="AO13" s="105">
        <f>InputDataA_GeneralAssumptions!AS101</f>
        <v>1.9992845132946968E-2</v>
      </c>
      <c r="AP13" s="105">
        <f>InputDataA_GeneralAssumptions!AT101</f>
        <v>1.9992845132946968E-2</v>
      </c>
      <c r="AQ13" s="105">
        <f>InputDataA_GeneralAssumptions!AU101</f>
        <v>1.9992845132946968E-2</v>
      </c>
      <c r="AR13" s="105">
        <f>InputDataA_GeneralAssumptions!AV101</f>
        <v>1.9992845132946968E-2</v>
      </c>
      <c r="AS13" s="105">
        <f>InputDataA_GeneralAssumptions!AW101</f>
        <v>1.9992845132946968E-2</v>
      </c>
      <c r="AT13" s="105">
        <f>InputDataA_GeneralAssumptions!AX101</f>
        <v>1.9992845132946968E-2</v>
      </c>
      <c r="AU13" s="105">
        <f>InputDataA_GeneralAssumptions!AY101</f>
        <v>1.9992845132946968E-2</v>
      </c>
      <c r="AV13" s="105">
        <f>InputDataA_GeneralAssumptions!AZ101</f>
        <v>1.9992845132946968E-2</v>
      </c>
      <c r="AW13" s="105">
        <f>InputDataA_GeneralAssumptions!BA101</f>
        <v>1.9992845132946968E-2</v>
      </c>
      <c r="AX13" s="105">
        <f>InputDataA_GeneralAssumptions!BB101</f>
        <v>1.9992845132946968E-2</v>
      </c>
      <c r="AY13" s="105">
        <f>InputDataA_GeneralAssumptions!BC101</f>
        <v>1.9992845132946968E-2</v>
      </c>
      <c r="AZ13" s="105">
        <f>InputDataA_GeneralAssumptions!BD101</f>
        <v>1.9992845132946968E-2</v>
      </c>
      <c r="BA13" s="105">
        <f>InputDataA_GeneralAssumptions!BE101</f>
        <v>1.9992845132946968E-2</v>
      </c>
      <c r="BB13" s="105">
        <f>InputDataA_GeneralAssumptions!BF101</f>
        <v>1.9992845132946968E-2</v>
      </c>
      <c r="BC13" s="105">
        <f>InputDataA_GeneralAssumptions!BG101</f>
        <v>1.9992845132946968E-2</v>
      </c>
      <c r="BD13" s="105">
        <f>InputDataA_GeneralAssumptions!BH101</f>
        <v>1.9992845132946968E-2</v>
      </c>
      <c r="BE13" s="105">
        <f>InputDataA_GeneralAssumptions!BI101</f>
        <v>1.9992845132946968E-2</v>
      </c>
      <c r="BF13" s="105">
        <f>InputDataA_GeneralAssumptions!BJ101</f>
        <v>1.9992845132946968E-2</v>
      </c>
      <c r="BG13" s="105">
        <f>InputDataA_GeneralAssumptions!BK101</f>
        <v>1.9992845132946968E-2</v>
      </c>
      <c r="BH13" s="105">
        <f>InputDataA_GeneralAssumptions!BL101</f>
        <v>1.9992845132946968E-2</v>
      </c>
      <c r="BI13" s="105">
        <f>InputDataA_GeneralAssumptions!BM101</f>
        <v>1.9992845132946968E-2</v>
      </c>
      <c r="BJ13" s="105">
        <f>InputDataA_GeneralAssumptions!BN101</f>
        <v>1.9992845132946968E-2</v>
      </c>
      <c r="BK13" s="105">
        <f>InputDataA_GeneralAssumptions!BO101</f>
        <v>1.9992845132946968E-2</v>
      </c>
      <c r="BL13" s="105">
        <f>InputDataA_GeneralAssumptions!BP101</f>
        <v>1.9992845132946968E-2</v>
      </c>
      <c r="BM13" s="105">
        <f>InputDataA_GeneralAssumptions!BQ101</f>
        <v>1.9992845132946968E-2</v>
      </c>
      <c r="BN13" s="105">
        <f>InputDataA_GeneralAssumptions!BR101</f>
        <v>1.9992845132946968E-2</v>
      </c>
      <c r="BO13" s="105">
        <f>InputDataA_GeneralAssumptions!BS101</f>
        <v>1.9992845132946968E-2</v>
      </c>
      <c r="BP13" s="105">
        <f>InputDataA_GeneralAssumptions!BT101</f>
        <v>1.9992845132946968E-2</v>
      </c>
      <c r="BQ13" s="105">
        <f>InputDataA_GeneralAssumptions!BU101</f>
        <v>1.9992845132946968E-2</v>
      </c>
      <c r="BR13" s="105">
        <f>InputDataA_GeneralAssumptions!BV101</f>
        <v>1.9992845132946968E-2</v>
      </c>
      <c r="BS13" s="105">
        <f>InputDataA_GeneralAssumptions!BW101</f>
        <v>1.9992845132946968E-2</v>
      </c>
      <c r="BT13" s="105">
        <f>InputDataA_GeneralAssumptions!BX101</f>
        <v>1.9992845132946968E-2</v>
      </c>
      <c r="BU13" s="105">
        <f>InputDataA_GeneralAssumptions!BY101</f>
        <v>1.9992845132946968E-2</v>
      </c>
      <c r="BV13" s="105">
        <f>InputDataA_GeneralAssumptions!BZ101</f>
        <v>1.9992845132946968E-2</v>
      </c>
      <c r="BW13" s="105">
        <f>InputDataA_GeneralAssumptions!CA101</f>
        <v>1.9992845132946968E-2</v>
      </c>
      <c r="BX13" s="105">
        <f>InputDataA_GeneralAssumptions!CB101</f>
        <v>1.9992845132946968E-2</v>
      </c>
      <c r="BY13" s="105">
        <f>InputDataA_GeneralAssumptions!CC101</f>
        <v>1.9992845132946968E-2</v>
      </c>
      <c r="BZ13" s="105">
        <f>InputDataA_GeneralAssumptions!CD101</f>
        <v>1.9992845132946968E-2</v>
      </c>
      <c r="CA13" s="105">
        <f>InputDataA_GeneralAssumptions!CE101</f>
        <v>1.9992845132946968E-2</v>
      </c>
      <c r="CB13" s="105">
        <f>InputDataA_GeneralAssumptions!CF101</f>
        <v>1.9992845132946968E-2</v>
      </c>
      <c r="CC13" s="105">
        <f>InputDataA_GeneralAssumptions!CG101</f>
        <v>1.9992845132946968E-2</v>
      </c>
      <c r="CD13" s="105">
        <f>InputDataA_GeneralAssumptions!CH101</f>
        <v>1.9992845132946968E-2</v>
      </c>
      <c r="CE13" s="105">
        <f>InputDataA_GeneralAssumptions!CI101</f>
        <v>1.9992845132946968E-2</v>
      </c>
    </row>
    <row r="14" spans="1:83">
      <c r="B14" s="1" t="s">
        <v>635</v>
      </c>
      <c r="C14" s="22" t="s">
        <v>468</v>
      </c>
      <c r="D14" s="287" t="s">
        <v>2</v>
      </c>
      <c r="E14" s="298">
        <f>InputDataA_GeneralAssumptions!I$82</f>
        <v>8.0398254794999957E-4</v>
      </c>
      <c r="F14" s="298">
        <f>InputDataA_GeneralAssumptions!J$82</f>
        <v>8.0398254794999957E-4</v>
      </c>
      <c r="G14" s="298">
        <f>InputDataA_GeneralAssumptions!K$82</f>
        <v>8.0398254794999957E-4</v>
      </c>
      <c r="H14" s="298">
        <f>InputDataA_GeneralAssumptions!L$82</f>
        <v>8.0398254794999957E-4</v>
      </c>
      <c r="I14" s="298">
        <f>InputDataA_GeneralAssumptions!M$82</f>
        <v>8.0398254794999957E-4</v>
      </c>
      <c r="J14" s="298">
        <f>InputDataA_GeneralAssumptions!N$82</f>
        <v>8.0398254794999957E-4</v>
      </c>
      <c r="K14" s="298">
        <f>InputDataA_GeneralAssumptions!O$82</f>
        <v>8.0398254794999957E-4</v>
      </c>
      <c r="L14" s="298">
        <f>InputDataA_GeneralAssumptions!P$82</f>
        <v>8.0398254794999957E-4</v>
      </c>
      <c r="M14" s="298">
        <f>InputDataA_GeneralAssumptions!Q$82</f>
        <v>8.0398254794999957E-4</v>
      </c>
      <c r="N14" s="298">
        <f>InputDataA_GeneralAssumptions!R$82</f>
        <v>8.0398254794999957E-4</v>
      </c>
      <c r="O14" s="298">
        <f>InputDataA_GeneralAssumptions!S$82</f>
        <v>8.0398254794999957E-4</v>
      </c>
      <c r="P14" s="298">
        <f>InputDataA_GeneralAssumptions!T$82</f>
        <v>8.0398254794999957E-4</v>
      </c>
      <c r="Q14" s="298">
        <f>InputDataA_GeneralAssumptions!U$82</f>
        <v>8.0398254794999957E-4</v>
      </c>
      <c r="R14" s="298">
        <f>InputDataA_GeneralAssumptions!V$82</f>
        <v>8.0398254794999957E-4</v>
      </c>
      <c r="S14" s="298">
        <f>InputDataA_GeneralAssumptions!W$82</f>
        <v>8.0398254794999957E-4</v>
      </c>
      <c r="T14" s="298">
        <f>InputDataA_GeneralAssumptions!X$82</f>
        <v>8.0398254794999957E-4</v>
      </c>
      <c r="U14" s="298">
        <f>InputDataA_GeneralAssumptions!Y$82</f>
        <v>8.0398254794999957E-4</v>
      </c>
      <c r="V14" s="298">
        <f>InputDataA_GeneralAssumptions!Z$82</f>
        <v>8.0398254794999957E-4</v>
      </c>
      <c r="W14" s="298">
        <f>InputDataA_GeneralAssumptions!AA$82</f>
        <v>8.0398254794999957E-4</v>
      </c>
      <c r="X14" s="298">
        <f>InputDataA_GeneralAssumptions!AB$82</f>
        <v>8.0398254794999957E-4</v>
      </c>
      <c r="Y14" s="298">
        <f>InputDataA_GeneralAssumptions!AC$82</f>
        <v>8.0398254794999957E-4</v>
      </c>
      <c r="Z14" s="298">
        <f>InputDataA_GeneralAssumptions!AD$82</f>
        <v>8.0398254794999957E-4</v>
      </c>
      <c r="AA14" s="298">
        <f>InputDataA_GeneralAssumptions!AE$82</f>
        <v>8.0398254794999957E-4</v>
      </c>
      <c r="AB14" s="298">
        <f>InputDataA_GeneralAssumptions!AF$82</f>
        <v>8.0398254794999957E-4</v>
      </c>
      <c r="AC14" s="298">
        <f>InputDataA_GeneralAssumptions!AG$82</f>
        <v>8.0398254794999957E-4</v>
      </c>
      <c r="AD14" s="298">
        <f>InputDataA_GeneralAssumptions!AH$82</f>
        <v>8.0398254794999957E-4</v>
      </c>
      <c r="AE14" s="298">
        <f>InputDataA_GeneralAssumptions!AI$82</f>
        <v>8.0398254794999957E-4</v>
      </c>
      <c r="AF14" s="298">
        <f>InputDataA_GeneralAssumptions!AJ$82</f>
        <v>8.0398254794999957E-4</v>
      </c>
      <c r="AG14" s="298">
        <f>InputDataA_GeneralAssumptions!AK$82</f>
        <v>8.0398254794999957E-4</v>
      </c>
      <c r="AH14" s="298">
        <f>InputDataA_GeneralAssumptions!AL$82</f>
        <v>8.0398254794999957E-4</v>
      </c>
      <c r="AI14" s="298">
        <f>InputDataA_GeneralAssumptions!AM$82</f>
        <v>8.0398254794999957E-4</v>
      </c>
      <c r="AJ14" s="298">
        <f>InputDataA_GeneralAssumptions!AN$82</f>
        <v>8.0398254794999957E-4</v>
      </c>
      <c r="AK14" s="298">
        <f>InputDataA_GeneralAssumptions!AO$82</f>
        <v>8.0398254794999957E-4</v>
      </c>
      <c r="AL14" s="298">
        <f>InputDataA_GeneralAssumptions!AP$82</f>
        <v>8.0398254794999957E-4</v>
      </c>
      <c r="AM14" s="298">
        <f>InputDataA_GeneralAssumptions!AQ$82</f>
        <v>8.0398254794999957E-4</v>
      </c>
      <c r="AN14" s="298">
        <f>InputDataA_GeneralAssumptions!AR$82</f>
        <v>8.0398254794999957E-4</v>
      </c>
      <c r="AO14" s="298">
        <f>InputDataA_GeneralAssumptions!AS$82</f>
        <v>8.0398254794999957E-4</v>
      </c>
      <c r="AP14" s="298">
        <f>InputDataA_GeneralAssumptions!AT$82</f>
        <v>8.0398254794999957E-4</v>
      </c>
      <c r="AQ14" s="298">
        <f>InputDataA_GeneralAssumptions!AU$82</f>
        <v>8.0398254794999957E-4</v>
      </c>
      <c r="AR14" s="298">
        <f>InputDataA_GeneralAssumptions!AV$82</f>
        <v>8.0398254794999957E-4</v>
      </c>
      <c r="AS14" s="298">
        <f>InputDataA_GeneralAssumptions!AW$82</f>
        <v>8.0398254794999957E-4</v>
      </c>
      <c r="AT14" s="298">
        <f>InputDataA_GeneralAssumptions!AX$82</f>
        <v>8.0398254794999957E-4</v>
      </c>
      <c r="AU14" s="298">
        <f>InputDataA_GeneralAssumptions!AY$82</f>
        <v>8.0398254794999957E-4</v>
      </c>
      <c r="AV14" s="298">
        <f>InputDataA_GeneralAssumptions!AZ$82</f>
        <v>8.0398254794999957E-4</v>
      </c>
      <c r="AW14" s="298">
        <f>InputDataA_GeneralAssumptions!BA$82</f>
        <v>8.0398254794999957E-4</v>
      </c>
      <c r="AX14" s="298">
        <f>InputDataA_GeneralAssumptions!BB$82</f>
        <v>8.0398254794999957E-4</v>
      </c>
      <c r="AY14" s="298">
        <f>InputDataA_GeneralAssumptions!BC$82</f>
        <v>8.0398254794999957E-4</v>
      </c>
      <c r="AZ14" s="298">
        <f>InputDataA_GeneralAssumptions!BD$82</f>
        <v>8.0398254794999957E-4</v>
      </c>
      <c r="BA14" s="298">
        <f>InputDataA_GeneralAssumptions!BE$82</f>
        <v>8.0398254794999957E-4</v>
      </c>
      <c r="BB14" s="298">
        <f>InputDataA_GeneralAssumptions!BF$82</f>
        <v>8.0398254794999957E-4</v>
      </c>
      <c r="BC14" s="298">
        <f>InputDataA_GeneralAssumptions!BG$82</f>
        <v>8.0398254794999957E-4</v>
      </c>
      <c r="BD14" s="298">
        <f>InputDataA_GeneralAssumptions!BH$82</f>
        <v>8.0398254794999957E-4</v>
      </c>
      <c r="BE14" s="298">
        <f>InputDataA_GeneralAssumptions!BI$82</f>
        <v>8.0398254794999957E-4</v>
      </c>
      <c r="BF14" s="298">
        <f>InputDataA_GeneralAssumptions!BJ$82</f>
        <v>8.0398254794999957E-4</v>
      </c>
      <c r="BG14" s="298">
        <f>InputDataA_GeneralAssumptions!BK$82</f>
        <v>8.0398254794999957E-4</v>
      </c>
      <c r="BH14" s="298">
        <f>InputDataA_GeneralAssumptions!BL$82</f>
        <v>8.0398254794999957E-4</v>
      </c>
      <c r="BI14" s="298">
        <f>InputDataA_GeneralAssumptions!BM$82</f>
        <v>8.0398254794999957E-4</v>
      </c>
      <c r="BJ14" s="298">
        <f>InputDataA_GeneralAssumptions!BN$82</f>
        <v>8.0398254794999957E-4</v>
      </c>
      <c r="BK14" s="298">
        <f>InputDataA_GeneralAssumptions!BO$82</f>
        <v>8.0398254794999957E-4</v>
      </c>
      <c r="BL14" s="298">
        <f>InputDataA_GeneralAssumptions!BP$82</f>
        <v>8.0398254794999957E-4</v>
      </c>
      <c r="BM14" s="298">
        <f>InputDataA_GeneralAssumptions!BQ$82</f>
        <v>8.0398254794999957E-4</v>
      </c>
      <c r="BN14" s="298">
        <f>InputDataA_GeneralAssumptions!BR$82</f>
        <v>8.0398254794999957E-4</v>
      </c>
      <c r="BO14" s="298">
        <f>InputDataA_GeneralAssumptions!BS$82</f>
        <v>8.0398254794999957E-4</v>
      </c>
      <c r="BP14" s="298">
        <f>InputDataA_GeneralAssumptions!BT$82</f>
        <v>8.0398254794999957E-4</v>
      </c>
      <c r="BQ14" s="298">
        <f>InputDataA_GeneralAssumptions!BU$82</f>
        <v>8.0398254794999957E-4</v>
      </c>
      <c r="BR14" s="298">
        <f>InputDataA_GeneralAssumptions!BV$82</f>
        <v>8.0398254794999957E-4</v>
      </c>
      <c r="BS14" s="298">
        <f>InputDataA_GeneralAssumptions!BW$82</f>
        <v>8.0398254794999957E-4</v>
      </c>
      <c r="BT14" s="298">
        <f>InputDataA_GeneralAssumptions!BX$82</f>
        <v>8.0398254794999957E-4</v>
      </c>
      <c r="BU14" s="298">
        <f>InputDataA_GeneralAssumptions!BY$82</f>
        <v>8.0398254794999957E-4</v>
      </c>
      <c r="BV14" s="298">
        <f>InputDataA_GeneralAssumptions!BZ$82</f>
        <v>8.0398254794999957E-4</v>
      </c>
      <c r="BW14" s="298">
        <f>InputDataA_GeneralAssumptions!CA$82</f>
        <v>8.0398254794999957E-4</v>
      </c>
      <c r="BX14" s="298">
        <f>InputDataA_GeneralAssumptions!CB$82</f>
        <v>8.0398254794999957E-4</v>
      </c>
      <c r="BY14" s="298">
        <f>InputDataA_GeneralAssumptions!CC$82</f>
        <v>8.0398254794999957E-4</v>
      </c>
      <c r="BZ14" s="298">
        <f>InputDataA_GeneralAssumptions!CD$82</f>
        <v>8.0398254794999957E-4</v>
      </c>
      <c r="CA14" s="298">
        <f>InputDataA_GeneralAssumptions!CE$82</f>
        <v>8.0398254794999957E-4</v>
      </c>
      <c r="CB14" s="298">
        <f>InputDataA_GeneralAssumptions!CF$82</f>
        <v>8.0398254794999957E-4</v>
      </c>
      <c r="CC14" s="298">
        <f>InputDataA_GeneralAssumptions!CG$82</f>
        <v>8.0398254794999957E-4</v>
      </c>
      <c r="CD14" s="298">
        <f>InputDataA_GeneralAssumptions!CH$82</f>
        <v>8.0398254794999957E-4</v>
      </c>
      <c r="CE14" s="298">
        <f>InputDataA_GeneralAssumptions!CI$82</f>
        <v>8.0398254794999957E-4</v>
      </c>
    </row>
    <row r="15" spans="1:83">
      <c r="B15" s="1" t="str">
        <f>LEFT(InputDataA_GeneralAssumptions!D139,1)</f>
        <v/>
      </c>
      <c r="C15" s="21" t="s">
        <v>747</v>
      </c>
      <c r="D15" s="258"/>
      <c r="E15" s="105">
        <f>InputDataA_GeneralAssumptions!I145</f>
        <v>0.7212674617767334</v>
      </c>
      <c r="F15" s="105">
        <f>InputDataA_GeneralAssumptions!J145</f>
        <v>0.7212674617767334</v>
      </c>
      <c r="G15" s="105">
        <f>InputDataA_GeneralAssumptions!K145</f>
        <v>0.7212674617767334</v>
      </c>
      <c r="H15" s="105">
        <f>InputDataA_GeneralAssumptions!L145</f>
        <v>0.7212674617767334</v>
      </c>
      <c r="I15" s="105">
        <f>InputDataA_GeneralAssumptions!M145</f>
        <v>0.7212674617767334</v>
      </c>
      <c r="J15" s="105">
        <f>InputDataA_GeneralAssumptions!N145</f>
        <v>0.7212674617767334</v>
      </c>
      <c r="K15" s="105">
        <f>InputDataA_GeneralAssumptions!O145</f>
        <v>0.7212674617767334</v>
      </c>
      <c r="L15" s="105">
        <f>InputDataA_GeneralAssumptions!P145</f>
        <v>0.7212674617767334</v>
      </c>
      <c r="M15" s="105">
        <f>InputDataA_GeneralAssumptions!Q145</f>
        <v>0.7212674617767334</v>
      </c>
      <c r="N15" s="105">
        <f>InputDataA_GeneralAssumptions!R145</f>
        <v>0.7212674617767334</v>
      </c>
      <c r="O15" s="105">
        <f>InputDataA_GeneralAssumptions!S145</f>
        <v>0.7212674617767334</v>
      </c>
      <c r="P15" s="105">
        <f>InputDataA_GeneralAssumptions!T145</f>
        <v>0.7212674617767334</v>
      </c>
      <c r="Q15" s="105">
        <f>InputDataA_GeneralAssumptions!U145</f>
        <v>0.7212674617767334</v>
      </c>
      <c r="R15" s="105">
        <f>InputDataA_GeneralAssumptions!V145</f>
        <v>0.7212674617767334</v>
      </c>
      <c r="S15" s="105">
        <f>InputDataA_GeneralAssumptions!W145</f>
        <v>0.7212674617767334</v>
      </c>
      <c r="T15" s="105">
        <f>InputDataA_GeneralAssumptions!X145</f>
        <v>0.7212674617767334</v>
      </c>
      <c r="U15" s="105">
        <f>InputDataA_GeneralAssumptions!Y145</f>
        <v>0.7212674617767334</v>
      </c>
      <c r="V15" s="105">
        <f>InputDataA_GeneralAssumptions!Z145</f>
        <v>0.7212674617767334</v>
      </c>
      <c r="W15" s="105">
        <f>InputDataA_GeneralAssumptions!AA145</f>
        <v>0.7212674617767334</v>
      </c>
      <c r="X15" s="105">
        <f>InputDataA_GeneralAssumptions!AB145</f>
        <v>0.7212674617767334</v>
      </c>
      <c r="Y15" s="105">
        <f>InputDataA_GeneralAssumptions!AC145</f>
        <v>0.7212674617767334</v>
      </c>
      <c r="Z15" s="105">
        <f>InputDataA_GeneralAssumptions!AD145</f>
        <v>0.7212674617767334</v>
      </c>
      <c r="AA15" s="105">
        <f>InputDataA_GeneralAssumptions!AE145</f>
        <v>0.7212674617767334</v>
      </c>
      <c r="AB15" s="105">
        <f>InputDataA_GeneralAssumptions!AF145</f>
        <v>0.7212674617767334</v>
      </c>
      <c r="AC15" s="105">
        <f>InputDataA_GeneralAssumptions!AG145</f>
        <v>0.7212674617767334</v>
      </c>
      <c r="AD15" s="105">
        <f>InputDataA_GeneralAssumptions!AH145</f>
        <v>0.7212674617767334</v>
      </c>
      <c r="AE15" s="105">
        <f>InputDataA_GeneralAssumptions!AI145</f>
        <v>0.7212674617767334</v>
      </c>
      <c r="AF15" s="105">
        <f>InputDataA_GeneralAssumptions!AJ145</f>
        <v>0.7212674617767334</v>
      </c>
      <c r="AG15" s="105">
        <f>InputDataA_GeneralAssumptions!AK145</f>
        <v>0.7212674617767334</v>
      </c>
      <c r="AH15" s="105">
        <f>InputDataA_GeneralAssumptions!AL145</f>
        <v>0.7212674617767334</v>
      </c>
      <c r="AI15" s="105">
        <f>InputDataA_GeneralAssumptions!AM145</f>
        <v>0.7212674617767334</v>
      </c>
      <c r="AJ15" s="105">
        <f>InputDataA_GeneralAssumptions!AN145</f>
        <v>0.7212674617767334</v>
      </c>
      <c r="AK15" s="105">
        <f>InputDataA_GeneralAssumptions!AO145</f>
        <v>0.7212674617767334</v>
      </c>
      <c r="AL15" s="105">
        <f>InputDataA_GeneralAssumptions!AP145</f>
        <v>0.7212674617767334</v>
      </c>
      <c r="AM15" s="105">
        <f>InputDataA_GeneralAssumptions!AQ145</f>
        <v>0.7212674617767334</v>
      </c>
      <c r="AN15" s="105">
        <f>InputDataA_GeneralAssumptions!AR145</f>
        <v>0.7212674617767334</v>
      </c>
      <c r="AO15" s="105">
        <f>InputDataA_GeneralAssumptions!AS145</f>
        <v>0.7212674617767334</v>
      </c>
      <c r="AP15" s="105">
        <f>InputDataA_GeneralAssumptions!AT145</f>
        <v>0.7212674617767334</v>
      </c>
      <c r="AQ15" s="105">
        <f>InputDataA_GeneralAssumptions!AU145</f>
        <v>0.7212674617767334</v>
      </c>
      <c r="AR15" s="105">
        <f>InputDataA_GeneralAssumptions!AV145</f>
        <v>0.7212674617767334</v>
      </c>
      <c r="AS15" s="105">
        <f>InputDataA_GeneralAssumptions!AW145</f>
        <v>0.7212674617767334</v>
      </c>
      <c r="AT15" s="105">
        <f>InputDataA_GeneralAssumptions!AX145</f>
        <v>0.7212674617767334</v>
      </c>
      <c r="AU15" s="105">
        <f>InputDataA_GeneralAssumptions!AY145</f>
        <v>0.7212674617767334</v>
      </c>
      <c r="AV15" s="105">
        <f>InputDataA_GeneralAssumptions!AZ145</f>
        <v>0.7212674617767334</v>
      </c>
      <c r="AW15" s="105">
        <f>InputDataA_GeneralAssumptions!BA145</f>
        <v>0.7212674617767334</v>
      </c>
      <c r="AX15" s="105">
        <f>InputDataA_GeneralAssumptions!BB145</f>
        <v>0.7212674617767334</v>
      </c>
      <c r="AY15" s="105">
        <f>InputDataA_GeneralAssumptions!BC145</f>
        <v>0.7212674617767334</v>
      </c>
      <c r="AZ15" s="105">
        <f>InputDataA_GeneralAssumptions!BD145</f>
        <v>0.7212674617767334</v>
      </c>
      <c r="BA15" s="105">
        <f>InputDataA_GeneralAssumptions!BE145</f>
        <v>0.7212674617767334</v>
      </c>
      <c r="BB15" s="105">
        <f>InputDataA_GeneralAssumptions!BF145</f>
        <v>0.7212674617767334</v>
      </c>
      <c r="BC15" s="105">
        <f>InputDataA_GeneralAssumptions!BG145</f>
        <v>0.7212674617767334</v>
      </c>
      <c r="BD15" s="105">
        <f>InputDataA_GeneralAssumptions!BH145</f>
        <v>0.7212674617767334</v>
      </c>
      <c r="BE15" s="105">
        <f>InputDataA_GeneralAssumptions!BI145</f>
        <v>0.7212674617767334</v>
      </c>
      <c r="BF15" s="105">
        <f>InputDataA_GeneralAssumptions!BJ145</f>
        <v>0.7212674617767334</v>
      </c>
      <c r="BG15" s="105">
        <f>InputDataA_GeneralAssumptions!BK145</f>
        <v>0.7212674617767334</v>
      </c>
      <c r="BH15" s="105">
        <f>InputDataA_GeneralAssumptions!BL145</f>
        <v>0.7212674617767334</v>
      </c>
      <c r="BI15" s="105">
        <f>InputDataA_GeneralAssumptions!BM145</f>
        <v>0.7212674617767334</v>
      </c>
      <c r="BJ15" s="105">
        <f>InputDataA_GeneralAssumptions!BN145</f>
        <v>0.7212674617767334</v>
      </c>
      <c r="BK15" s="105">
        <f>InputDataA_GeneralAssumptions!BO145</f>
        <v>0.7212674617767334</v>
      </c>
      <c r="BL15" s="105">
        <f>InputDataA_GeneralAssumptions!BP145</f>
        <v>0.7212674617767334</v>
      </c>
      <c r="BM15" s="105">
        <f>InputDataA_GeneralAssumptions!BQ145</f>
        <v>0.7212674617767334</v>
      </c>
      <c r="BN15" s="105">
        <f>InputDataA_GeneralAssumptions!BR145</f>
        <v>0.7212674617767334</v>
      </c>
      <c r="BO15" s="105">
        <f>InputDataA_GeneralAssumptions!BS145</f>
        <v>0.7212674617767334</v>
      </c>
      <c r="BP15" s="105">
        <f>InputDataA_GeneralAssumptions!BT145</f>
        <v>0.7212674617767334</v>
      </c>
      <c r="BQ15" s="105">
        <f>InputDataA_GeneralAssumptions!BU145</f>
        <v>0.7212674617767334</v>
      </c>
      <c r="BR15" s="105">
        <f>InputDataA_GeneralAssumptions!BV145</f>
        <v>0.7212674617767334</v>
      </c>
      <c r="BS15" s="105">
        <f>InputDataA_GeneralAssumptions!BW145</f>
        <v>0.7212674617767334</v>
      </c>
      <c r="BT15" s="105">
        <f>InputDataA_GeneralAssumptions!BX145</f>
        <v>0.7212674617767334</v>
      </c>
      <c r="BU15" s="105">
        <f>InputDataA_GeneralAssumptions!BY145</f>
        <v>0.7212674617767334</v>
      </c>
      <c r="BV15" s="105">
        <f>InputDataA_GeneralAssumptions!BZ145</f>
        <v>0.7212674617767334</v>
      </c>
      <c r="BW15" s="105">
        <f>InputDataA_GeneralAssumptions!CA145</f>
        <v>0.7212674617767334</v>
      </c>
      <c r="BX15" s="105">
        <f>InputDataA_GeneralAssumptions!CB145</f>
        <v>0.7212674617767334</v>
      </c>
      <c r="BY15" s="105">
        <f>InputDataA_GeneralAssumptions!CC145</f>
        <v>0.7212674617767334</v>
      </c>
      <c r="BZ15" s="105">
        <f>InputDataA_GeneralAssumptions!CD145</f>
        <v>0.7212674617767334</v>
      </c>
      <c r="CA15" s="105">
        <f>InputDataA_GeneralAssumptions!CE145</f>
        <v>0.7212674617767334</v>
      </c>
      <c r="CB15" s="105">
        <f>InputDataA_GeneralAssumptions!CF145</f>
        <v>0.7212674617767334</v>
      </c>
      <c r="CC15" s="105">
        <f>InputDataA_GeneralAssumptions!CG145</f>
        <v>0.7212674617767334</v>
      </c>
      <c r="CD15" s="105">
        <f>InputDataA_GeneralAssumptions!CH145</f>
        <v>0.7212674617767334</v>
      </c>
      <c r="CE15" s="105">
        <f>InputDataA_GeneralAssumptions!CI145</f>
        <v>0.7212674617767334</v>
      </c>
    </row>
    <row r="16" spans="1:83">
      <c r="B16" s="1" t="str">
        <f>LEFT(InputDataB_ModelSpecAssumptions!D13,1)</f>
        <v>A</v>
      </c>
      <c r="C16" s="21" t="s">
        <v>760</v>
      </c>
      <c r="D16" s="74"/>
      <c r="E16" s="105">
        <f>InputDataB_ModelSpecAssumptions!I15</f>
        <v>3.7504806181565264E-2</v>
      </c>
      <c r="F16" s="105">
        <f>InputDataB_ModelSpecAssumptions!J15</f>
        <v>3.7504806181565264E-2</v>
      </c>
      <c r="G16" s="105">
        <f>InputDataB_ModelSpecAssumptions!K15</f>
        <v>3.7504806181565264E-2</v>
      </c>
      <c r="H16" s="105">
        <f>InputDataB_ModelSpecAssumptions!L15</f>
        <v>3.7504806181565264E-2</v>
      </c>
      <c r="I16" s="105">
        <f>InputDataB_ModelSpecAssumptions!M15</f>
        <v>3.7504806181565264E-2</v>
      </c>
      <c r="J16" s="105">
        <f>InputDataB_ModelSpecAssumptions!N15</f>
        <v>3.7504806181565264E-2</v>
      </c>
      <c r="K16" s="105">
        <f>InputDataB_ModelSpecAssumptions!O15</f>
        <v>3.7504806181565264E-2</v>
      </c>
      <c r="L16" s="105">
        <f>InputDataB_ModelSpecAssumptions!P15</f>
        <v>3.7504806181565264E-2</v>
      </c>
      <c r="M16" s="105">
        <f>InputDataB_ModelSpecAssumptions!Q15</f>
        <v>3.7504806181565264E-2</v>
      </c>
      <c r="N16" s="105">
        <f>InputDataB_ModelSpecAssumptions!R15</f>
        <v>3.7504806181565264E-2</v>
      </c>
      <c r="O16" s="105">
        <f>InputDataB_ModelSpecAssumptions!S15</f>
        <v>3.7504806181565264E-2</v>
      </c>
      <c r="P16" s="105">
        <f>InputDataB_ModelSpecAssumptions!T15</f>
        <v>3.7504806181565264E-2</v>
      </c>
      <c r="Q16" s="105">
        <f>InputDataB_ModelSpecAssumptions!U15</f>
        <v>3.7504806181565264E-2</v>
      </c>
      <c r="R16" s="105">
        <f>InputDataB_ModelSpecAssumptions!V15</f>
        <v>3.7504806181565264E-2</v>
      </c>
      <c r="S16" s="105">
        <f>InputDataB_ModelSpecAssumptions!W15</f>
        <v>3.7504806181565264E-2</v>
      </c>
      <c r="T16" s="105">
        <f>InputDataB_ModelSpecAssumptions!X15</f>
        <v>3.7504806181565264E-2</v>
      </c>
      <c r="U16" s="105">
        <f>InputDataB_ModelSpecAssumptions!Y15</f>
        <v>3.7504806181565264E-2</v>
      </c>
      <c r="V16" s="105">
        <f>InputDataB_ModelSpecAssumptions!Z15</f>
        <v>3.7504806181565264E-2</v>
      </c>
      <c r="W16" s="105">
        <f>InputDataB_ModelSpecAssumptions!AA15</f>
        <v>3.7504806181565264E-2</v>
      </c>
      <c r="X16" s="105">
        <f>InputDataB_ModelSpecAssumptions!AB15</f>
        <v>3.7504806181565264E-2</v>
      </c>
      <c r="Y16" s="105">
        <f>InputDataB_ModelSpecAssumptions!AC15</f>
        <v>3.7504806181565264E-2</v>
      </c>
      <c r="Z16" s="105">
        <f>InputDataB_ModelSpecAssumptions!AD15</f>
        <v>3.7504806181565264E-2</v>
      </c>
      <c r="AA16" s="105">
        <f>InputDataB_ModelSpecAssumptions!AE15</f>
        <v>3.7504806181565264E-2</v>
      </c>
      <c r="AB16" s="105">
        <f>InputDataB_ModelSpecAssumptions!AF15</f>
        <v>3.7504806181565264E-2</v>
      </c>
      <c r="AC16" s="105">
        <f>InputDataB_ModelSpecAssumptions!AG15</f>
        <v>3.7504806181565264E-2</v>
      </c>
      <c r="AD16" s="105">
        <f>InputDataB_ModelSpecAssumptions!AH15</f>
        <v>3.7504806181565264E-2</v>
      </c>
      <c r="AE16" s="105">
        <f>InputDataB_ModelSpecAssumptions!AI15</f>
        <v>3.7504806181565264E-2</v>
      </c>
      <c r="AF16" s="105">
        <f>InputDataB_ModelSpecAssumptions!AJ15</f>
        <v>3.7504806181565264E-2</v>
      </c>
      <c r="AG16" s="105">
        <f>InputDataB_ModelSpecAssumptions!AK15</f>
        <v>3.7504806181565264E-2</v>
      </c>
      <c r="AH16" s="105">
        <f>InputDataB_ModelSpecAssumptions!AL15</f>
        <v>3.7504806181565264E-2</v>
      </c>
      <c r="AI16" s="105">
        <f>InputDataB_ModelSpecAssumptions!AM15</f>
        <v>3.7504806181565264E-2</v>
      </c>
      <c r="AJ16" s="105">
        <f>InputDataB_ModelSpecAssumptions!AN15</f>
        <v>3.7504806181565264E-2</v>
      </c>
      <c r="AK16" s="105">
        <f>InputDataB_ModelSpecAssumptions!AO15</f>
        <v>3.7504806181565264E-2</v>
      </c>
      <c r="AL16" s="105">
        <f>InputDataB_ModelSpecAssumptions!AP15</f>
        <v>3.7504806181565264E-2</v>
      </c>
      <c r="AM16" s="105">
        <f>InputDataB_ModelSpecAssumptions!AQ15</f>
        <v>3.7504806181565264E-2</v>
      </c>
      <c r="AN16" s="105">
        <f>InputDataB_ModelSpecAssumptions!AR15</f>
        <v>3.7504806181565264E-2</v>
      </c>
      <c r="AO16" s="105">
        <f>InputDataB_ModelSpecAssumptions!AS15</f>
        <v>3.7504806181565264E-2</v>
      </c>
      <c r="AP16" s="105">
        <f>InputDataB_ModelSpecAssumptions!AT15</f>
        <v>3.7504806181565264E-2</v>
      </c>
      <c r="AQ16" s="105">
        <f>InputDataB_ModelSpecAssumptions!AU15</f>
        <v>3.7504806181565264E-2</v>
      </c>
      <c r="AR16" s="105">
        <f>InputDataB_ModelSpecAssumptions!AV15</f>
        <v>3.7504806181565264E-2</v>
      </c>
      <c r="AS16" s="105">
        <f>InputDataB_ModelSpecAssumptions!AW15</f>
        <v>3.7504806181565264E-2</v>
      </c>
      <c r="AT16" s="105">
        <f>InputDataB_ModelSpecAssumptions!AX15</f>
        <v>3.7504806181565264E-2</v>
      </c>
      <c r="AU16" s="105">
        <f>InputDataB_ModelSpecAssumptions!AY15</f>
        <v>3.7504806181565264E-2</v>
      </c>
      <c r="AV16" s="105">
        <f>InputDataB_ModelSpecAssumptions!AZ15</f>
        <v>3.7504806181565264E-2</v>
      </c>
      <c r="AW16" s="105">
        <f>InputDataB_ModelSpecAssumptions!BA15</f>
        <v>3.7504806181565264E-2</v>
      </c>
      <c r="AX16" s="105">
        <f>InputDataB_ModelSpecAssumptions!BB15</f>
        <v>3.7504806181565264E-2</v>
      </c>
      <c r="AY16" s="105">
        <f>InputDataB_ModelSpecAssumptions!BC15</f>
        <v>3.7504806181565264E-2</v>
      </c>
      <c r="AZ16" s="105">
        <f>InputDataB_ModelSpecAssumptions!BD15</f>
        <v>3.7504806181565264E-2</v>
      </c>
      <c r="BA16" s="105">
        <f>InputDataB_ModelSpecAssumptions!BE15</f>
        <v>3.7504806181565264E-2</v>
      </c>
      <c r="BB16" s="105">
        <f>InputDataB_ModelSpecAssumptions!BF15</f>
        <v>3.7504806181565264E-2</v>
      </c>
      <c r="BC16" s="105">
        <f>InputDataB_ModelSpecAssumptions!BG15</f>
        <v>3.7504806181565264E-2</v>
      </c>
      <c r="BD16" s="105">
        <f>InputDataB_ModelSpecAssumptions!BH15</f>
        <v>3.7504806181565264E-2</v>
      </c>
      <c r="BE16" s="105">
        <f>InputDataB_ModelSpecAssumptions!BI15</f>
        <v>3.7504806181565264E-2</v>
      </c>
      <c r="BF16" s="105">
        <f>InputDataB_ModelSpecAssumptions!BJ15</f>
        <v>3.7504806181565264E-2</v>
      </c>
      <c r="BG16" s="105">
        <f>InputDataB_ModelSpecAssumptions!BK15</f>
        <v>3.7504806181565264E-2</v>
      </c>
      <c r="BH16" s="105">
        <f>InputDataB_ModelSpecAssumptions!BL15</f>
        <v>3.7504806181565264E-2</v>
      </c>
      <c r="BI16" s="105">
        <f>InputDataB_ModelSpecAssumptions!BM15</f>
        <v>3.7504806181565264E-2</v>
      </c>
      <c r="BJ16" s="105">
        <f>InputDataB_ModelSpecAssumptions!BN15</f>
        <v>3.7504806181565264E-2</v>
      </c>
      <c r="BK16" s="105">
        <f>InputDataB_ModelSpecAssumptions!BO15</f>
        <v>3.7504806181565264E-2</v>
      </c>
      <c r="BL16" s="105">
        <f>InputDataB_ModelSpecAssumptions!BP15</f>
        <v>3.7504806181565264E-2</v>
      </c>
      <c r="BM16" s="105">
        <f>InputDataB_ModelSpecAssumptions!BQ15</f>
        <v>3.7504806181565264E-2</v>
      </c>
      <c r="BN16" s="105">
        <f>InputDataB_ModelSpecAssumptions!BR15</f>
        <v>3.7504806181565264E-2</v>
      </c>
      <c r="BO16" s="105">
        <f>InputDataB_ModelSpecAssumptions!BS15</f>
        <v>3.7504806181565264E-2</v>
      </c>
      <c r="BP16" s="105">
        <f>InputDataB_ModelSpecAssumptions!BT15</f>
        <v>3.7504806181565264E-2</v>
      </c>
      <c r="BQ16" s="105">
        <f>InputDataB_ModelSpecAssumptions!BU15</f>
        <v>3.7504806181565264E-2</v>
      </c>
      <c r="BR16" s="105">
        <f>InputDataB_ModelSpecAssumptions!BV15</f>
        <v>3.7504806181565264E-2</v>
      </c>
      <c r="BS16" s="105">
        <f>InputDataB_ModelSpecAssumptions!BW15</f>
        <v>3.7504806181565264E-2</v>
      </c>
      <c r="BT16" s="105">
        <f>InputDataB_ModelSpecAssumptions!BX15</f>
        <v>3.7504806181565264E-2</v>
      </c>
      <c r="BU16" s="105">
        <f>InputDataB_ModelSpecAssumptions!BY15</f>
        <v>3.7504806181565264E-2</v>
      </c>
      <c r="BV16" s="105">
        <f>InputDataB_ModelSpecAssumptions!BZ15</f>
        <v>3.7504806181565264E-2</v>
      </c>
      <c r="BW16" s="105">
        <f>InputDataB_ModelSpecAssumptions!CA15</f>
        <v>3.7504806181565264E-2</v>
      </c>
      <c r="BX16" s="105">
        <f>InputDataB_ModelSpecAssumptions!CB15</f>
        <v>3.7504806181565264E-2</v>
      </c>
      <c r="BY16" s="105">
        <f>InputDataB_ModelSpecAssumptions!CC15</f>
        <v>3.7504806181565264E-2</v>
      </c>
      <c r="BZ16" s="105">
        <f>InputDataB_ModelSpecAssumptions!CD15</f>
        <v>3.7504806181565264E-2</v>
      </c>
      <c r="CA16" s="105">
        <f>InputDataB_ModelSpecAssumptions!CE15</f>
        <v>3.7504806181565264E-2</v>
      </c>
      <c r="CB16" s="105">
        <f>InputDataB_ModelSpecAssumptions!CF15</f>
        <v>3.7504806181565264E-2</v>
      </c>
      <c r="CC16" s="105">
        <f>InputDataB_ModelSpecAssumptions!CG15</f>
        <v>3.7504806181565264E-2</v>
      </c>
      <c r="CD16" s="105">
        <f>InputDataB_ModelSpecAssumptions!CH15</f>
        <v>3.7504806181565264E-2</v>
      </c>
      <c r="CE16" s="105">
        <f>InputDataB_ModelSpecAssumptions!CI15</f>
        <v>3.7504806181565264E-2</v>
      </c>
    </row>
    <row r="17" spans="2:83">
      <c r="C17" s="2"/>
      <c r="D17" s="41"/>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c r="CA17" s="299"/>
      <c r="CB17" s="299"/>
      <c r="CC17" s="299"/>
      <c r="CD17" s="299"/>
      <c r="CE17" s="299"/>
    </row>
    <row r="18" spans="2:83">
      <c r="C18" s="2"/>
      <c r="D18" s="41"/>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c r="CA18" s="299"/>
      <c r="CB18" s="299"/>
      <c r="CC18" s="299"/>
      <c r="CD18" s="299"/>
      <c r="CE18" s="299"/>
    </row>
    <row r="19" spans="2:83">
      <c r="C19" s="2"/>
      <c r="D19" s="41"/>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c r="CA19" s="299"/>
      <c r="CB19" s="299"/>
      <c r="CC19" s="299"/>
      <c r="CD19" s="299"/>
      <c r="CE19" s="299"/>
    </row>
    <row r="20" spans="2:83">
      <c r="C20" s="2" t="s">
        <v>498</v>
      </c>
      <c r="D20" s="41" t="s">
        <v>797</v>
      </c>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c r="CA20" s="299"/>
      <c r="CB20" s="299"/>
      <c r="CC20" s="299"/>
      <c r="CD20" s="299"/>
      <c r="CE20" s="299"/>
    </row>
    <row r="21" spans="2:83">
      <c r="C21" s="45" t="s">
        <v>785</v>
      </c>
      <c r="D21" s="276" t="s">
        <v>796</v>
      </c>
      <c r="E21" s="105">
        <f>InputDataB_ModelSpecAssumptions!E21</f>
        <v>0.15443854127250578</v>
      </c>
      <c r="F21" s="105">
        <f>IF(VLOOKUP(InputDataA_GeneralAssumptions!$D$72,DataSummary!$A$148:$B$150,2,FALSE)=2,F6-F16+F13+F12-E12/((1+F30)*(1+F9)),F6-F14-F16)</f>
        <v>0.12230528454700451</v>
      </c>
      <c r="G21" s="105">
        <f>IF(VLOOKUP(InputDataA_GeneralAssumptions!$D$72,DataSummary!$A$148:$B$150,2,FALSE)=2,G6-G16+G13+G12-F12/((1+G30)*(1+G9)),G6-G14-G16)</f>
        <v>0.12230528454700451</v>
      </c>
      <c r="H21" s="105">
        <f>IF(VLOOKUP(InputDataA_GeneralAssumptions!$D$72,DataSummary!$A$148:$B$150,2,FALSE)=2,H6-H16+H13+H12-G12/((1+H30)*(1+H9)),H6-H14-H16)</f>
        <v>0.12230528454700451</v>
      </c>
      <c r="I21" s="105">
        <f>IF(VLOOKUP(InputDataA_GeneralAssumptions!$D$72,DataSummary!$A$148:$B$150,2,FALSE)=2,I6-I16+I13+I12-H12/((1+I30)*(1+I9)),I6-I14-I16)</f>
        <v>0.12230528454700451</v>
      </c>
      <c r="J21" s="105">
        <f>IF(VLOOKUP(InputDataA_GeneralAssumptions!$D$72,DataSummary!$A$148:$B$150,2,FALSE)=2,J6-J16+J13+J12-I12/((1+J30)*(1+J9)),J6-J14-J16)</f>
        <v>0.12230528454700451</v>
      </c>
      <c r="K21" s="105">
        <f>IF(VLOOKUP(InputDataA_GeneralAssumptions!$D$72,DataSummary!$A$148:$B$150,2,FALSE)=2,K6-K16+K13+K12-J12/((1+K30)*(1+K9)),K6-K14-K16)</f>
        <v>0.12230528454700451</v>
      </c>
      <c r="L21" s="105">
        <f>IF(VLOOKUP(InputDataA_GeneralAssumptions!$D$72,DataSummary!$A$148:$B$150,2,FALSE)=2,L6-L16+L13+L12-K12/((1+L30)*(1+L9)),L6-L14-L16)</f>
        <v>0.12230528454700451</v>
      </c>
      <c r="M21" s="105">
        <f>IF(VLOOKUP(InputDataA_GeneralAssumptions!$D$72,DataSummary!$A$148:$B$150,2,FALSE)=2,M6-M16+M13+M12-L12/((1+M30)*(1+M9)),M6-M14-M16)</f>
        <v>0.12230528454700451</v>
      </c>
      <c r="N21" s="105">
        <f>IF(VLOOKUP(InputDataA_GeneralAssumptions!$D$72,DataSummary!$A$148:$B$150,2,FALSE)=2,N6-N16+N13+N12-M12/((1+N30)*(1+N9)),N6-N14-N16)</f>
        <v>0.12230528454700451</v>
      </c>
      <c r="O21" s="105">
        <f>IF(VLOOKUP(InputDataA_GeneralAssumptions!$D$72,DataSummary!$A$148:$B$150,2,FALSE)=2,O6-O16+O13+O12-N12/((1+O30)*(1+O9)),O6-O14-O16)</f>
        <v>0.12230528454700451</v>
      </c>
      <c r="P21" s="105">
        <f>IF(VLOOKUP(InputDataA_GeneralAssumptions!$D$72,DataSummary!$A$148:$B$150,2,FALSE)=2,P6-P16+P13+P12-O12/((1+P30)*(1+P9)),P6-P14-P16)</f>
        <v>0.12230528454700451</v>
      </c>
      <c r="Q21" s="105">
        <f>IF(VLOOKUP(InputDataA_GeneralAssumptions!$D$72,DataSummary!$A$148:$B$150,2,FALSE)=2,Q6-Q16+Q13+Q12-P12/((1+Q30)*(1+Q9)),Q6-Q14-Q16)</f>
        <v>0.12230528454700451</v>
      </c>
      <c r="R21" s="105">
        <f>IF(VLOOKUP(InputDataA_GeneralAssumptions!$D$72,DataSummary!$A$148:$B$150,2,FALSE)=2,R6-R16+R13+R12-Q12/((1+R30)*(1+R9)),R6-R14-R16)</f>
        <v>0.12230528454700451</v>
      </c>
      <c r="S21" s="105">
        <f>IF(VLOOKUP(InputDataA_GeneralAssumptions!$D$72,DataSummary!$A$148:$B$150,2,FALSE)=2,S6-S16+S13+S12-R12/((1+S30)*(1+S9)),S6-S14-S16)</f>
        <v>0.12230528454700451</v>
      </c>
      <c r="T21" s="105">
        <f>IF(VLOOKUP(InputDataA_GeneralAssumptions!$D$72,DataSummary!$A$148:$B$150,2,FALSE)=2,T6-T16+T13+T12-S12/((1+T30)*(1+T9)),T6-T14-T16)</f>
        <v>0.12230528454700451</v>
      </c>
      <c r="U21" s="105">
        <f>IF(VLOOKUP(InputDataA_GeneralAssumptions!$D$72,DataSummary!$A$148:$B$150,2,FALSE)=2,U6-U16+U13+U12-T12/((1+U30)*(1+U9)),U6-U14-U16)</f>
        <v>0.12230528454700451</v>
      </c>
      <c r="V21" s="105">
        <f>IF(VLOOKUP(InputDataA_GeneralAssumptions!$D$72,DataSummary!$A$148:$B$150,2,FALSE)=2,V6-V16+V13+V12-U12/((1+V30)*(1+V9)),V6-V14-V16)</f>
        <v>0.12230528454700451</v>
      </c>
      <c r="W21" s="105">
        <f>IF(VLOOKUP(InputDataA_GeneralAssumptions!$D$72,DataSummary!$A$148:$B$150,2,FALSE)=2,W6-W16+W13+W12-V12/((1+W30)*(1+W9)),W6-W14-W16)</f>
        <v>0.12230528454700451</v>
      </c>
      <c r="X21" s="105">
        <f>IF(VLOOKUP(InputDataA_GeneralAssumptions!$D$72,DataSummary!$A$148:$B$150,2,FALSE)=2,X6-X16+X13+X12-W12/((1+X30)*(1+X9)),X6-X14-X16)</f>
        <v>0.12230528454700451</v>
      </c>
      <c r="Y21" s="105">
        <f>IF(VLOOKUP(InputDataA_GeneralAssumptions!$D$72,DataSummary!$A$148:$B$150,2,FALSE)=2,Y6-Y16+Y13+Y12-X12/((1+Y30)*(1+Y9)),Y6-Y14-Y16)</f>
        <v>0.12230528454700451</v>
      </c>
      <c r="Z21" s="105">
        <f>IF(VLOOKUP(InputDataA_GeneralAssumptions!$D$72,DataSummary!$A$148:$B$150,2,FALSE)=2,Z6-Z16+Z13+Z12-Y12/((1+Z30)*(1+Z9)),Z6-Z14-Z16)</f>
        <v>0.12230528454700451</v>
      </c>
      <c r="AA21" s="105">
        <f>IF(VLOOKUP(InputDataA_GeneralAssumptions!$D$72,DataSummary!$A$148:$B$150,2,FALSE)=2,AA6-AA16+AA13+AA12-Z12/((1+AA30)*(1+AA9)),AA6-AA14-AA16)</f>
        <v>0.12230528454700451</v>
      </c>
      <c r="AB21" s="105">
        <f>IF(VLOOKUP(InputDataA_GeneralAssumptions!$D$72,DataSummary!$A$148:$B$150,2,FALSE)=2,AB6-AB16+AB13+AB12-AA12/((1+AB30)*(1+AB9)),AB6-AB14-AB16)</f>
        <v>0.12230528454700451</v>
      </c>
      <c r="AC21" s="105">
        <f>IF(VLOOKUP(InputDataA_GeneralAssumptions!$D$72,DataSummary!$A$148:$B$150,2,FALSE)=2,AC6-AC16+AC13+AC12-AB12/((1+AC30)*(1+AC9)),AC6-AC14-AC16)</f>
        <v>0.12230528454700451</v>
      </c>
      <c r="AD21" s="105">
        <f>IF(VLOOKUP(InputDataA_GeneralAssumptions!$D$72,DataSummary!$A$148:$B$150,2,FALSE)=2,AD6-AD16+AD13+AD12-AC12/((1+AD30)*(1+AD9)),AD6-AD14-AD16)</f>
        <v>0.12230528454700451</v>
      </c>
      <c r="AE21" s="105">
        <f>IF(VLOOKUP(InputDataA_GeneralAssumptions!$D$72,DataSummary!$A$148:$B$150,2,FALSE)=2,AE6-AE16+AE13+AE12-AD12/((1+AE30)*(1+AE9)),AE6-AE14-AE16)</f>
        <v>0.12230528454700451</v>
      </c>
      <c r="AF21" s="105">
        <f>IF(VLOOKUP(InputDataA_GeneralAssumptions!$D$72,DataSummary!$A$148:$B$150,2,FALSE)=2,AF6-AF16+AF13+AF12-AE12/((1+AF30)*(1+AF9)),AF6-AF14-AF16)</f>
        <v>0.12230528454700451</v>
      </c>
      <c r="AG21" s="105">
        <f>IF(VLOOKUP(InputDataA_GeneralAssumptions!$D$72,DataSummary!$A$148:$B$150,2,FALSE)=2,AG6-AG16+AG13+AG12-AF12/((1+AG30)*(1+AG9)),AG6-AG14-AG16)</f>
        <v>0.12230528454700451</v>
      </c>
      <c r="AH21" s="105">
        <f>IF(VLOOKUP(InputDataA_GeneralAssumptions!$D$72,DataSummary!$A$148:$B$150,2,FALSE)=2,AH6-AH16+AH13+AH12-AG12/((1+AH30)*(1+AH9)),AH6-AH14-AH16)</f>
        <v>0.12230528454700451</v>
      </c>
      <c r="AI21" s="105">
        <f>IF(VLOOKUP(InputDataA_GeneralAssumptions!$D$72,DataSummary!$A$148:$B$150,2,FALSE)=2,AI6-AI16+AI13+AI12-AH12/((1+AI30)*(1+AI9)),AI6-AI14-AI16)</f>
        <v>0.12230528454700451</v>
      </c>
      <c r="AJ21" s="105">
        <f>IF(VLOOKUP(InputDataA_GeneralAssumptions!$D$72,DataSummary!$A$148:$B$150,2,FALSE)=2,AJ6-AJ16+AJ13+AJ12-AI12/((1+AJ30)*(1+AJ9)),AJ6-AJ14-AJ16)</f>
        <v>0.12230528454700451</v>
      </c>
      <c r="AK21" s="105">
        <f>IF(VLOOKUP(InputDataA_GeneralAssumptions!$D$72,DataSummary!$A$148:$B$150,2,FALSE)=2,AK6-AK16+AK13+AK12-AJ12/((1+AK30)*(1+AK9)),AK6-AK14-AK16)</f>
        <v>0.12230528454700451</v>
      </c>
      <c r="AL21" s="105">
        <f>IF(VLOOKUP(InputDataA_GeneralAssumptions!$D$72,DataSummary!$A$148:$B$150,2,FALSE)=2,AL6-AL16+AL13+AL12-AK12/((1+AL30)*(1+AL9)),AL6-AL14-AL16)</f>
        <v>0.12230528454700451</v>
      </c>
      <c r="AM21" s="105">
        <f>IF(VLOOKUP(InputDataA_GeneralAssumptions!$D$72,DataSummary!$A$148:$B$150,2,FALSE)=2,AM6-AM16+AM13+AM12-AL12/((1+AM30)*(1+AM9)),AM6-AM14-AM16)</f>
        <v>0.12230528454700451</v>
      </c>
      <c r="AN21" s="105">
        <f>IF(VLOOKUP(InputDataA_GeneralAssumptions!$D$72,DataSummary!$A$148:$B$150,2,FALSE)=2,AN6-AN16+AN13+AN12-AM12/((1+AN30)*(1+AN9)),AN6-AN14-AN16)</f>
        <v>0.12230528454700451</v>
      </c>
      <c r="AO21" s="105">
        <f>IF(VLOOKUP(InputDataA_GeneralAssumptions!$D$72,DataSummary!$A$148:$B$150,2,FALSE)=2,AO6-AO16+AO13+AO12-AN12/((1+AO30)*(1+AO9)),AO6-AO14-AO16)</f>
        <v>0.12230528454700451</v>
      </c>
      <c r="AP21" s="105">
        <f>IF(VLOOKUP(InputDataA_GeneralAssumptions!$D$72,DataSummary!$A$148:$B$150,2,FALSE)=2,AP6-AP16+AP13+AP12-AO12/((1+AP30)*(1+AP9)),AP6-AP14-AP16)</f>
        <v>0.12230528454700451</v>
      </c>
      <c r="AQ21" s="105">
        <f>IF(VLOOKUP(InputDataA_GeneralAssumptions!$D$72,DataSummary!$A$148:$B$150,2,FALSE)=2,AQ6-AQ16+AQ13+AQ12-AP12/((1+AQ30)*(1+AQ9)),AQ6-AQ14-AQ16)</f>
        <v>0.12230528454700451</v>
      </c>
      <c r="AR21" s="105">
        <f>IF(VLOOKUP(InputDataA_GeneralAssumptions!$D$72,DataSummary!$A$148:$B$150,2,FALSE)=2,AR6-AR16+AR13+AR12-AQ12/((1+AR30)*(1+AR9)),AR6-AR14-AR16)</f>
        <v>0.12230528454700451</v>
      </c>
      <c r="AS21" s="105">
        <f>IF(VLOOKUP(InputDataA_GeneralAssumptions!$D$72,DataSummary!$A$148:$B$150,2,FALSE)=2,AS6-AS16+AS13+AS12-AR12/((1+AS30)*(1+AS9)),AS6-AS14-AS16)</f>
        <v>0.12230528454700451</v>
      </c>
      <c r="AT21" s="105">
        <f>IF(VLOOKUP(InputDataA_GeneralAssumptions!$D$72,DataSummary!$A$148:$B$150,2,FALSE)=2,AT6-AT16+AT13+AT12-AS12/((1+AT30)*(1+AT9)),AT6-AT14-AT16)</f>
        <v>0.12230528454700451</v>
      </c>
      <c r="AU21" s="105">
        <f>IF(VLOOKUP(InputDataA_GeneralAssumptions!$D$72,DataSummary!$A$148:$B$150,2,FALSE)=2,AU6-AU16+AU13+AU12-AT12/((1+AU30)*(1+AU9)),AU6-AU14-AU16)</f>
        <v>0.12230528454700451</v>
      </c>
      <c r="AV21" s="105">
        <f>IF(VLOOKUP(InputDataA_GeneralAssumptions!$D$72,DataSummary!$A$148:$B$150,2,FALSE)=2,AV6-AV16+AV13+AV12-AU12/((1+AV30)*(1+AV9)),AV6-AV14-AV16)</f>
        <v>0.12230528454700451</v>
      </c>
      <c r="AW21" s="105">
        <f>IF(VLOOKUP(InputDataA_GeneralAssumptions!$D$72,DataSummary!$A$148:$B$150,2,FALSE)=2,AW6-AW16+AW13+AW12-AV12/((1+AW30)*(1+AW9)),AW6-AW14-AW16)</f>
        <v>0.12230528454700451</v>
      </c>
      <c r="AX21" s="105">
        <f>IF(VLOOKUP(InputDataA_GeneralAssumptions!$D$72,DataSummary!$A$148:$B$150,2,FALSE)=2,AX6-AX16+AX13+AX12-AW12/((1+AX30)*(1+AX9)),AX6-AX14-AX16)</f>
        <v>0.12230528454700451</v>
      </c>
      <c r="AY21" s="105">
        <f>IF(VLOOKUP(InputDataA_GeneralAssumptions!$D$72,DataSummary!$A$148:$B$150,2,FALSE)=2,AY6-AY16+AY13+AY12-AX12/((1+AY30)*(1+AY9)),AY6-AY14-AY16)</f>
        <v>0.12230528454700451</v>
      </c>
      <c r="AZ21" s="105">
        <f>IF(VLOOKUP(InputDataA_GeneralAssumptions!$D$72,DataSummary!$A$148:$B$150,2,FALSE)=2,AZ6-AZ16+AZ13+AZ12-AY12/((1+AZ30)*(1+AZ9)),AZ6-AZ14-AZ16)</f>
        <v>0.12230528454700451</v>
      </c>
      <c r="BA21" s="105">
        <f>IF(VLOOKUP(InputDataA_GeneralAssumptions!$D$72,DataSummary!$A$148:$B$150,2,FALSE)=2,BA6-BA16+BA13+BA12-AZ12/((1+BA30)*(1+BA9)),BA6-BA14-BA16)</f>
        <v>0.12230528454700451</v>
      </c>
      <c r="BB21" s="105">
        <f>IF(VLOOKUP(InputDataA_GeneralAssumptions!$D$72,DataSummary!$A$148:$B$150,2,FALSE)=2,BB6-BB16+BB13+BB12-BA12/((1+BB30)*(1+BB9)),BB6-BB14-BB16)</f>
        <v>0.12230528454700451</v>
      </c>
      <c r="BC21" s="105">
        <f>IF(VLOOKUP(InputDataA_GeneralAssumptions!$D$72,DataSummary!$A$148:$B$150,2,FALSE)=2,BC6-BC16+BC13+BC12-BB12/((1+BC30)*(1+BC9)),BC6-BC14-BC16)</f>
        <v>0.12230528454700451</v>
      </c>
      <c r="BD21" s="105">
        <f>IF(VLOOKUP(InputDataA_GeneralAssumptions!$D$72,DataSummary!$A$148:$B$150,2,FALSE)=2,BD6-BD16+BD13+BD12-BC12/((1+BD30)*(1+BD9)),BD6-BD14-BD16)</f>
        <v>0.12230528454700451</v>
      </c>
      <c r="BE21" s="105">
        <f>IF(VLOOKUP(InputDataA_GeneralAssumptions!$D$72,DataSummary!$A$148:$B$150,2,FALSE)=2,BE6-BE16+BE13+BE12-BD12/((1+BE30)*(1+BE9)),BE6-BE14-BE16)</f>
        <v>0.12230528454700451</v>
      </c>
      <c r="BF21" s="105">
        <f>IF(VLOOKUP(InputDataA_GeneralAssumptions!$D$72,DataSummary!$A$148:$B$150,2,FALSE)=2,BF6-BF16+BF13+BF12-BE12/((1+BF30)*(1+BF9)),BF6-BF14-BF16)</f>
        <v>0.12230528454700451</v>
      </c>
      <c r="BG21" s="105">
        <f>IF(VLOOKUP(InputDataA_GeneralAssumptions!$D$72,DataSummary!$A$148:$B$150,2,FALSE)=2,BG6-BG16+BG13+BG12-BF12/((1+BG30)*(1+BG9)),BG6-BG14-BG16)</f>
        <v>0.12230528454700451</v>
      </c>
      <c r="BH21" s="105">
        <f>IF(VLOOKUP(InputDataA_GeneralAssumptions!$D$72,DataSummary!$A$148:$B$150,2,FALSE)=2,BH6-BH16+BH13+BH12-BG12/((1+BH30)*(1+BH9)),BH6-BH14-BH16)</f>
        <v>0.12230528454700451</v>
      </c>
      <c r="BI21" s="105">
        <f>IF(VLOOKUP(InputDataA_GeneralAssumptions!$D$72,DataSummary!$A$148:$B$150,2,FALSE)=2,BI6-BI16+BI13+BI12-BH12/((1+BI30)*(1+BI9)),BI6-BI14-BI16)</f>
        <v>0.12230528454700451</v>
      </c>
      <c r="BJ21" s="105">
        <f>IF(VLOOKUP(InputDataA_GeneralAssumptions!$D$72,DataSummary!$A$148:$B$150,2,FALSE)=2,BJ6-BJ16+BJ13+BJ12-BI12/((1+BJ30)*(1+BJ9)),BJ6-BJ14-BJ16)</f>
        <v>0.12230528454700451</v>
      </c>
      <c r="BK21" s="105">
        <f>IF(VLOOKUP(InputDataA_GeneralAssumptions!$D$72,DataSummary!$A$148:$B$150,2,FALSE)=2,BK6-BK16+BK13+BK12-BJ12/((1+BK30)*(1+BK9)),BK6-BK14-BK16)</f>
        <v>0.12230528454700451</v>
      </c>
      <c r="BL21" s="105">
        <f>IF(VLOOKUP(InputDataA_GeneralAssumptions!$D$72,DataSummary!$A$148:$B$150,2,FALSE)=2,BL6-BL16+BL13+BL12-BK12/((1+BL30)*(1+BL9)),BL6-BL14-BL16)</f>
        <v>0.12230528454700451</v>
      </c>
      <c r="BM21" s="105">
        <f>IF(VLOOKUP(InputDataA_GeneralAssumptions!$D$72,DataSummary!$A$148:$B$150,2,FALSE)=2,BM6-BM16+BM13+BM12-BL12/((1+BM30)*(1+BM9)),BM6-BM14-BM16)</f>
        <v>0.12230528454700451</v>
      </c>
      <c r="BN21" s="105">
        <f>IF(VLOOKUP(InputDataA_GeneralAssumptions!$D$72,DataSummary!$A$148:$B$150,2,FALSE)=2,BN6-BN16+BN13+BN12-BM12/((1+BN30)*(1+BN9)),BN6-BN14-BN16)</f>
        <v>0.12230528454700451</v>
      </c>
      <c r="BO21" s="105">
        <f>IF(VLOOKUP(InputDataA_GeneralAssumptions!$D$72,DataSummary!$A$148:$B$150,2,FALSE)=2,BO6-BO16+BO13+BO12-BN12/((1+BO30)*(1+BO9)),BO6-BO14-BO16)</f>
        <v>0.12230528454700451</v>
      </c>
      <c r="BP21" s="105">
        <f>IF(VLOOKUP(InputDataA_GeneralAssumptions!$D$72,DataSummary!$A$148:$B$150,2,FALSE)=2,BP6-BP16+BP13+BP12-BO12/((1+BP30)*(1+BP9)),BP6-BP14-BP16)</f>
        <v>0.12230528454700451</v>
      </c>
      <c r="BQ21" s="105">
        <f>IF(VLOOKUP(InputDataA_GeneralAssumptions!$D$72,DataSummary!$A$148:$B$150,2,FALSE)=2,BQ6-BQ16+BQ13+BQ12-BP12/((1+BQ30)*(1+BQ9)),BQ6-BQ14-BQ16)</f>
        <v>0.12230528454700451</v>
      </c>
      <c r="BR21" s="105">
        <f>IF(VLOOKUP(InputDataA_GeneralAssumptions!$D$72,DataSummary!$A$148:$B$150,2,FALSE)=2,BR6-BR16+BR13+BR12-BQ12/((1+BR30)*(1+BR9)),BR6-BR14-BR16)</f>
        <v>0.12230528454700451</v>
      </c>
      <c r="BS21" s="105">
        <f>IF(VLOOKUP(InputDataA_GeneralAssumptions!$D$72,DataSummary!$A$148:$B$150,2,FALSE)=2,BS6-BS16+BS13+BS12-BR12/((1+BS30)*(1+BS9)),BS6-BS14-BS16)</f>
        <v>0.12230528454700451</v>
      </c>
      <c r="BT21" s="105">
        <f>IF(VLOOKUP(InputDataA_GeneralAssumptions!$D$72,DataSummary!$A$148:$B$150,2,FALSE)=2,BT6-BT16+BT13+BT12-BS12/((1+BT30)*(1+BT9)),BT6-BT14-BT16)</f>
        <v>0.12230528454700451</v>
      </c>
      <c r="BU21" s="105">
        <f>IF(VLOOKUP(InputDataA_GeneralAssumptions!$D$72,DataSummary!$A$148:$B$150,2,FALSE)=2,BU6-BU16+BU13+BU12-BT12/((1+BU30)*(1+BU9)),BU6-BU14-BU16)</f>
        <v>0.12230528454700451</v>
      </c>
      <c r="BV21" s="105">
        <f>IF(VLOOKUP(InputDataA_GeneralAssumptions!$D$72,DataSummary!$A$148:$B$150,2,FALSE)=2,BV6-BV16+BV13+BV12-BU12/((1+BV30)*(1+BV9)),BV6-BV14-BV16)</f>
        <v>0.12230528454700451</v>
      </c>
      <c r="BW21" s="105">
        <f>IF(VLOOKUP(InputDataA_GeneralAssumptions!$D$72,DataSummary!$A$148:$B$150,2,FALSE)=2,BW6-BW16+BW13+BW12-BV12/((1+BW30)*(1+BW9)),BW6-BW14-BW16)</f>
        <v>0.12230528454700451</v>
      </c>
      <c r="BX21" s="105">
        <f>IF(VLOOKUP(InputDataA_GeneralAssumptions!$D$72,DataSummary!$A$148:$B$150,2,FALSE)=2,BX6-BX16+BX13+BX12-BW12/((1+BX30)*(1+BX9)),BX6-BX14-BX16)</f>
        <v>0.12230528454700451</v>
      </c>
      <c r="BY21" s="105">
        <f>IF(VLOOKUP(InputDataA_GeneralAssumptions!$D$72,DataSummary!$A$148:$B$150,2,FALSE)=2,BY6-BY16+BY13+BY12-BX12/((1+BY30)*(1+BY9)),BY6-BY14-BY16)</f>
        <v>0.12230528454700451</v>
      </c>
      <c r="BZ21" s="105">
        <f>IF(VLOOKUP(InputDataA_GeneralAssumptions!$D$72,DataSummary!$A$148:$B$150,2,FALSE)=2,BZ6-BZ16+BZ13+BZ12-BY12/((1+BZ30)*(1+BZ9)),BZ6-BZ14-BZ16)</f>
        <v>0.12230528454700451</v>
      </c>
      <c r="CA21" s="105">
        <f>IF(VLOOKUP(InputDataA_GeneralAssumptions!$D$72,DataSummary!$A$148:$B$150,2,FALSE)=2,CA6-CA16+CA13+CA12-BZ12/((1+CA30)*(1+CA9)),CA6-CA14-CA16)</f>
        <v>0.12230528454700451</v>
      </c>
      <c r="CB21" s="105">
        <f>IF(VLOOKUP(InputDataA_GeneralAssumptions!$D$72,DataSummary!$A$148:$B$150,2,FALSE)=2,CB6-CB16+CB13+CB12-CA12/((1+CB30)*(1+CB9)),CB6-CB14-CB16)</f>
        <v>0.12230528454700451</v>
      </c>
      <c r="CC21" s="105">
        <f>IF(VLOOKUP(InputDataA_GeneralAssumptions!$D$72,DataSummary!$A$148:$B$150,2,FALSE)=2,CC6-CC16+CC13+CC12-CB12/((1+CC30)*(1+CC9)),CC6-CC14-CC16)</f>
        <v>0.12230528454700451</v>
      </c>
      <c r="CD21" s="105">
        <f>IF(VLOOKUP(InputDataA_GeneralAssumptions!$D$72,DataSummary!$A$148:$B$150,2,FALSE)=2,CD6-CD16+CD13+CD12-CC12/((1+CD30)*(1+CD9)),CD6-CD14-CD16)</f>
        <v>0.12230528454700451</v>
      </c>
      <c r="CE21" s="105">
        <f>IF(VLOOKUP(InputDataA_GeneralAssumptions!$D$72,DataSummary!$A$148:$B$150,2,FALSE)=2,CE6-CE16+CE13+CE12-CD12/((1+CE30)*(1+CE9)),CE6-CE14-CE16)</f>
        <v>0.12230528454700451</v>
      </c>
    </row>
    <row r="22" spans="2:83">
      <c r="C22" s="277" t="s">
        <v>748</v>
      </c>
      <c r="D22" s="275" t="s">
        <v>768</v>
      </c>
      <c r="E22" s="105">
        <f>E15</f>
        <v>0.7212674617767334</v>
      </c>
      <c r="F22" s="105">
        <f>(1+F23)*E22</f>
        <v>0.7212674617767334</v>
      </c>
      <c r="G22" s="105">
        <f t="shared" ref="G22:AL22" si="46">(1+G23)*F22</f>
        <v>0.7212674617767334</v>
      </c>
      <c r="H22" s="105">
        <f>(1+H23)*G22</f>
        <v>0.7212674617767334</v>
      </c>
      <c r="I22" s="105">
        <f t="shared" si="46"/>
        <v>0.7212674617767334</v>
      </c>
      <c r="J22" s="105">
        <f t="shared" si="46"/>
        <v>0.7212674617767334</v>
      </c>
      <c r="K22" s="105">
        <f t="shared" si="46"/>
        <v>0.7212674617767334</v>
      </c>
      <c r="L22" s="105">
        <f t="shared" si="46"/>
        <v>0.7212674617767334</v>
      </c>
      <c r="M22" s="105">
        <f t="shared" si="46"/>
        <v>0.7212674617767334</v>
      </c>
      <c r="N22" s="105">
        <f t="shared" si="46"/>
        <v>0.7212674617767334</v>
      </c>
      <c r="O22" s="105">
        <f t="shared" si="46"/>
        <v>0.7212674617767334</v>
      </c>
      <c r="P22" s="105">
        <f t="shared" si="46"/>
        <v>0.7212674617767334</v>
      </c>
      <c r="Q22" s="105">
        <f t="shared" si="46"/>
        <v>0.7212674617767334</v>
      </c>
      <c r="R22" s="105">
        <f t="shared" si="46"/>
        <v>0.7212674617767334</v>
      </c>
      <c r="S22" s="105">
        <f t="shared" si="46"/>
        <v>0.7212674617767334</v>
      </c>
      <c r="T22" s="105">
        <f t="shared" si="46"/>
        <v>0.7212674617767334</v>
      </c>
      <c r="U22" s="105">
        <f t="shared" si="46"/>
        <v>0.7212674617767334</v>
      </c>
      <c r="V22" s="105">
        <f t="shared" si="46"/>
        <v>0.7212674617767334</v>
      </c>
      <c r="W22" s="105">
        <f t="shared" si="46"/>
        <v>0.7212674617767334</v>
      </c>
      <c r="X22" s="105">
        <f t="shared" si="46"/>
        <v>0.7212674617767334</v>
      </c>
      <c r="Y22" s="105">
        <f t="shared" si="46"/>
        <v>0.7212674617767334</v>
      </c>
      <c r="Z22" s="105">
        <f t="shared" si="46"/>
        <v>0.7212674617767334</v>
      </c>
      <c r="AA22" s="105">
        <f t="shared" si="46"/>
        <v>0.7212674617767334</v>
      </c>
      <c r="AB22" s="105">
        <f t="shared" si="46"/>
        <v>0.7212674617767334</v>
      </c>
      <c r="AC22" s="105">
        <f t="shared" si="46"/>
        <v>0.7212674617767334</v>
      </c>
      <c r="AD22" s="105">
        <f t="shared" si="46"/>
        <v>0.7212674617767334</v>
      </c>
      <c r="AE22" s="105">
        <f t="shared" si="46"/>
        <v>0.7212674617767334</v>
      </c>
      <c r="AF22" s="105">
        <f t="shared" si="46"/>
        <v>0.7212674617767334</v>
      </c>
      <c r="AG22" s="105">
        <f t="shared" si="46"/>
        <v>0.7212674617767334</v>
      </c>
      <c r="AH22" s="105">
        <f t="shared" si="46"/>
        <v>0.7212674617767334</v>
      </c>
      <c r="AI22" s="105">
        <f t="shared" si="46"/>
        <v>0.7212674617767334</v>
      </c>
      <c r="AJ22" s="105">
        <f t="shared" si="46"/>
        <v>0.7212674617767334</v>
      </c>
      <c r="AK22" s="105">
        <f t="shared" si="46"/>
        <v>0.7212674617767334</v>
      </c>
      <c r="AL22" s="105">
        <f t="shared" si="46"/>
        <v>0.7212674617767334</v>
      </c>
      <c r="AM22" s="105">
        <f t="shared" ref="AM22" si="47">(1+AM23)*AL22</f>
        <v>0.7212674617767334</v>
      </c>
      <c r="AN22" s="105">
        <f t="shared" ref="AN22" si="48">(1+AN23)*AM22</f>
        <v>0.7212674617767334</v>
      </c>
      <c r="AO22" s="105">
        <f t="shared" ref="AO22" si="49">(1+AO23)*AN22</f>
        <v>0.7212674617767334</v>
      </c>
      <c r="AP22" s="105">
        <f t="shared" ref="AP22" si="50">(1+AP23)*AO22</f>
        <v>0.7212674617767334</v>
      </c>
      <c r="AQ22" s="105">
        <f t="shared" ref="AQ22" si="51">(1+AQ23)*AP22</f>
        <v>0.7212674617767334</v>
      </c>
      <c r="AR22" s="105">
        <f t="shared" ref="AR22" si="52">(1+AR23)*AQ22</f>
        <v>0.7212674617767334</v>
      </c>
      <c r="AS22" s="105">
        <f t="shared" ref="AS22" si="53">(1+AS23)*AR22</f>
        <v>0.7212674617767334</v>
      </c>
      <c r="AT22" s="105">
        <f t="shared" ref="AT22" si="54">(1+AT23)*AS22</f>
        <v>0.7212674617767334</v>
      </c>
      <c r="AU22" s="105">
        <f t="shared" ref="AU22" si="55">(1+AU23)*AT22</f>
        <v>0.7212674617767334</v>
      </c>
      <c r="AV22" s="105">
        <f t="shared" ref="AV22" si="56">(1+AV23)*AU22</f>
        <v>0.7212674617767334</v>
      </c>
      <c r="AW22" s="105">
        <f t="shared" ref="AW22" si="57">(1+AW23)*AV22</f>
        <v>0.7212674617767334</v>
      </c>
      <c r="AX22" s="105">
        <f t="shared" ref="AX22" si="58">(1+AX23)*AW22</f>
        <v>0.7212674617767334</v>
      </c>
      <c r="AY22" s="105">
        <f t="shared" ref="AY22" si="59">(1+AY23)*AX22</f>
        <v>0.7212674617767334</v>
      </c>
      <c r="AZ22" s="105">
        <f t="shared" ref="AZ22" si="60">(1+AZ23)*AY22</f>
        <v>0.7212674617767334</v>
      </c>
      <c r="BA22" s="105">
        <f t="shared" ref="BA22" si="61">(1+BA23)*AZ22</f>
        <v>0.7212674617767334</v>
      </c>
      <c r="BB22" s="105">
        <f t="shared" ref="BB22" si="62">(1+BB23)*BA22</f>
        <v>0.7212674617767334</v>
      </c>
      <c r="BC22" s="105">
        <f t="shared" ref="BC22" si="63">(1+BC23)*BB22</f>
        <v>0.7212674617767334</v>
      </c>
      <c r="BD22" s="105">
        <f t="shared" ref="BD22" si="64">(1+BD23)*BC22</f>
        <v>0.7212674617767334</v>
      </c>
      <c r="BE22" s="105">
        <f t="shared" ref="BE22" si="65">(1+BE23)*BD22</f>
        <v>0.7212674617767334</v>
      </c>
      <c r="BF22" s="105">
        <f t="shared" ref="BF22" si="66">(1+BF23)*BE22</f>
        <v>0.7212674617767334</v>
      </c>
      <c r="BG22" s="105">
        <f t="shared" ref="BG22" si="67">(1+BG23)*BF22</f>
        <v>0.7212674617767334</v>
      </c>
      <c r="BH22" s="105">
        <f t="shared" ref="BH22" si="68">(1+BH23)*BG22</f>
        <v>0.7212674617767334</v>
      </c>
      <c r="BI22" s="105">
        <f t="shared" ref="BI22" si="69">(1+BI23)*BH22</f>
        <v>0.7212674617767334</v>
      </c>
      <c r="BJ22" s="105">
        <f t="shared" ref="BJ22" si="70">(1+BJ23)*BI22</f>
        <v>0.7212674617767334</v>
      </c>
      <c r="BK22" s="105">
        <f t="shared" ref="BK22" si="71">(1+BK23)*BJ22</f>
        <v>0.7212674617767334</v>
      </c>
      <c r="BL22" s="105">
        <f t="shared" ref="BL22" si="72">(1+BL23)*BK22</f>
        <v>0.7212674617767334</v>
      </c>
      <c r="BM22" s="105">
        <f t="shared" ref="BM22" si="73">(1+BM23)*BL22</f>
        <v>0.7212674617767334</v>
      </c>
      <c r="BN22" s="105">
        <f t="shared" ref="BN22" si="74">(1+BN23)*BM22</f>
        <v>0.7212674617767334</v>
      </c>
      <c r="BO22" s="105">
        <f t="shared" ref="BO22" si="75">(1+BO23)*BN22</f>
        <v>0.7212674617767334</v>
      </c>
      <c r="BP22" s="105">
        <f t="shared" ref="BP22" si="76">(1+BP23)*BO22</f>
        <v>0.7212674617767334</v>
      </c>
      <c r="BQ22" s="105">
        <f t="shared" ref="BQ22" si="77">(1+BQ23)*BP22</f>
        <v>0.7212674617767334</v>
      </c>
      <c r="BR22" s="105">
        <f t="shared" ref="BR22" si="78">(1+BR23)*BQ22</f>
        <v>0.7212674617767334</v>
      </c>
      <c r="BS22" s="105">
        <f t="shared" ref="BS22" si="79">(1+BS23)*BR22</f>
        <v>0.7212674617767334</v>
      </c>
      <c r="BT22" s="105">
        <f t="shared" ref="BT22" si="80">(1+BT23)*BS22</f>
        <v>0.7212674617767334</v>
      </c>
      <c r="BU22" s="105">
        <f t="shared" ref="BU22" si="81">(1+BU23)*BT22</f>
        <v>0.7212674617767334</v>
      </c>
      <c r="BV22" s="105">
        <f t="shared" ref="BV22" si="82">(1+BV23)*BU22</f>
        <v>0.7212674617767334</v>
      </c>
      <c r="BW22" s="105">
        <f t="shared" ref="BW22" si="83">(1+BW23)*BV22</f>
        <v>0.7212674617767334</v>
      </c>
      <c r="BX22" s="105">
        <f t="shared" ref="BX22" si="84">(1+BX23)*BW22</f>
        <v>0.7212674617767334</v>
      </c>
      <c r="BY22" s="105">
        <f t="shared" ref="BY22" si="85">(1+BY23)*BX22</f>
        <v>0.7212674617767334</v>
      </c>
      <c r="BZ22" s="105">
        <f t="shared" ref="BZ22" si="86">(1+BZ23)*BY22</f>
        <v>0.7212674617767334</v>
      </c>
      <c r="CA22" s="105">
        <f t="shared" ref="CA22" si="87">(1+CA23)*BZ22</f>
        <v>0.7212674617767334</v>
      </c>
      <c r="CB22" s="105">
        <f t="shared" ref="CB22" si="88">(1+CB23)*CA22</f>
        <v>0.7212674617767334</v>
      </c>
      <c r="CC22" s="105">
        <f t="shared" ref="CC22" si="89">(1+CC23)*CB22</f>
        <v>0.7212674617767334</v>
      </c>
      <c r="CD22" s="105">
        <f t="shared" ref="CD22" si="90">(1+CD23)*CC22</f>
        <v>0.7212674617767334</v>
      </c>
      <c r="CE22" s="105">
        <f t="shared" ref="CE22" si="91">(1+CE23)*CD22</f>
        <v>0.7212674617767334</v>
      </c>
    </row>
    <row r="23" spans="2:83">
      <c r="C23" s="277" t="s">
        <v>749</v>
      </c>
      <c r="D23" s="276" t="s">
        <v>761</v>
      </c>
      <c r="E23" s="105"/>
      <c r="F23" s="105">
        <f>((1-$E$1)+(E15/E22)*E16/E24)/(1+F25)-1</f>
        <v>0</v>
      </c>
      <c r="G23" s="105">
        <f t="shared" ref="G23:AL23" si="92">((1-$E$1)+(F15/F22)*F16/F24)/(1+G25)-1</f>
        <v>0</v>
      </c>
      <c r="H23" s="105">
        <f t="shared" si="92"/>
        <v>0</v>
      </c>
      <c r="I23" s="105">
        <f t="shared" si="92"/>
        <v>0</v>
      </c>
      <c r="J23" s="105">
        <f t="shared" si="92"/>
        <v>0</v>
      </c>
      <c r="K23" s="105">
        <f t="shared" si="92"/>
        <v>0</v>
      </c>
      <c r="L23" s="105">
        <f t="shared" si="92"/>
        <v>0</v>
      </c>
      <c r="M23" s="105">
        <f t="shared" si="92"/>
        <v>0</v>
      </c>
      <c r="N23" s="105">
        <f t="shared" si="92"/>
        <v>0</v>
      </c>
      <c r="O23" s="105">
        <f t="shared" si="92"/>
        <v>0</v>
      </c>
      <c r="P23" s="105">
        <f t="shared" si="92"/>
        <v>0</v>
      </c>
      <c r="Q23" s="105">
        <f t="shared" si="92"/>
        <v>0</v>
      </c>
      <c r="R23" s="105">
        <f t="shared" si="92"/>
        <v>0</v>
      </c>
      <c r="S23" s="105">
        <f t="shared" si="92"/>
        <v>0</v>
      </c>
      <c r="T23" s="105">
        <f t="shared" si="92"/>
        <v>0</v>
      </c>
      <c r="U23" s="105">
        <f t="shared" si="92"/>
        <v>0</v>
      </c>
      <c r="V23" s="105">
        <f t="shared" si="92"/>
        <v>0</v>
      </c>
      <c r="W23" s="105">
        <f t="shared" si="92"/>
        <v>0</v>
      </c>
      <c r="X23" s="105">
        <f t="shared" si="92"/>
        <v>0</v>
      </c>
      <c r="Y23" s="105">
        <f t="shared" si="92"/>
        <v>0</v>
      </c>
      <c r="Z23" s="105">
        <f t="shared" si="92"/>
        <v>0</v>
      </c>
      <c r="AA23" s="105">
        <f t="shared" si="92"/>
        <v>0</v>
      </c>
      <c r="AB23" s="105">
        <f t="shared" si="92"/>
        <v>0</v>
      </c>
      <c r="AC23" s="105">
        <f t="shared" si="92"/>
        <v>0</v>
      </c>
      <c r="AD23" s="105">
        <f t="shared" si="92"/>
        <v>0</v>
      </c>
      <c r="AE23" s="105">
        <f t="shared" si="92"/>
        <v>0</v>
      </c>
      <c r="AF23" s="105">
        <f t="shared" si="92"/>
        <v>0</v>
      </c>
      <c r="AG23" s="105">
        <f t="shared" si="92"/>
        <v>0</v>
      </c>
      <c r="AH23" s="105">
        <f t="shared" si="92"/>
        <v>0</v>
      </c>
      <c r="AI23" s="105">
        <f t="shared" si="92"/>
        <v>0</v>
      </c>
      <c r="AJ23" s="105">
        <f t="shared" si="92"/>
        <v>0</v>
      </c>
      <c r="AK23" s="105">
        <f t="shared" si="92"/>
        <v>0</v>
      </c>
      <c r="AL23" s="105">
        <f t="shared" si="92"/>
        <v>0</v>
      </c>
      <c r="AM23" s="105">
        <f t="shared" ref="AM23" si="93">((1-$E$1)+(AL15/AL22)*AL16/AL24)/(1+AM25)-1</f>
        <v>0</v>
      </c>
      <c r="AN23" s="105">
        <f t="shared" ref="AN23" si="94">((1-$E$1)+(AM15/AM22)*AM16/AM24)/(1+AN25)-1</f>
        <v>0</v>
      </c>
      <c r="AO23" s="105">
        <f t="shared" ref="AO23" si="95">((1-$E$1)+(AN15/AN22)*AN16/AN24)/(1+AO25)-1</f>
        <v>0</v>
      </c>
      <c r="AP23" s="105">
        <f t="shared" ref="AP23" si="96">((1-$E$1)+(AO15/AO22)*AO16/AO24)/(1+AP25)-1</f>
        <v>0</v>
      </c>
      <c r="AQ23" s="105">
        <f t="shared" ref="AQ23" si="97">((1-$E$1)+(AP15/AP22)*AP16/AP24)/(1+AQ25)-1</f>
        <v>0</v>
      </c>
      <c r="AR23" s="105">
        <f t="shared" ref="AR23" si="98">((1-$E$1)+(AQ15/AQ22)*AQ16/AQ24)/(1+AR25)-1</f>
        <v>0</v>
      </c>
      <c r="AS23" s="105">
        <f t="shared" ref="AS23" si="99">((1-$E$1)+(AR15/AR22)*AR16/AR24)/(1+AS25)-1</f>
        <v>0</v>
      </c>
      <c r="AT23" s="105">
        <f t="shared" ref="AT23" si="100">((1-$E$1)+(AS15/AS22)*AS16/AS24)/(1+AT25)-1</f>
        <v>0</v>
      </c>
      <c r="AU23" s="105">
        <f t="shared" ref="AU23" si="101">((1-$E$1)+(AT15/AT22)*AT16/AT24)/(1+AU25)-1</f>
        <v>0</v>
      </c>
      <c r="AV23" s="105">
        <f t="shared" ref="AV23" si="102">((1-$E$1)+(AU15/AU22)*AU16/AU24)/(1+AV25)-1</f>
        <v>0</v>
      </c>
      <c r="AW23" s="105">
        <f t="shared" ref="AW23" si="103">((1-$E$1)+(AV15/AV22)*AV16/AV24)/(1+AW25)-1</f>
        <v>0</v>
      </c>
      <c r="AX23" s="105">
        <f t="shared" ref="AX23" si="104">((1-$E$1)+(AW15/AW22)*AW16/AW24)/(1+AX25)-1</f>
        <v>0</v>
      </c>
      <c r="AY23" s="105">
        <f t="shared" ref="AY23" si="105">((1-$E$1)+(AX15/AX22)*AX16/AX24)/(1+AY25)-1</f>
        <v>0</v>
      </c>
      <c r="AZ23" s="105">
        <f t="shared" ref="AZ23" si="106">((1-$E$1)+(AY15/AY22)*AY16/AY24)/(1+AZ25)-1</f>
        <v>0</v>
      </c>
      <c r="BA23" s="105">
        <f t="shared" ref="BA23" si="107">((1-$E$1)+(AZ15/AZ22)*AZ16/AZ24)/(1+BA25)-1</f>
        <v>0</v>
      </c>
      <c r="BB23" s="105">
        <f t="shared" ref="BB23" si="108">((1-$E$1)+(BA15/BA22)*BA16/BA24)/(1+BB25)-1</f>
        <v>0</v>
      </c>
      <c r="BC23" s="105">
        <f t="shared" ref="BC23" si="109">((1-$E$1)+(BB15/BB22)*BB16/BB24)/(1+BC25)-1</f>
        <v>0</v>
      </c>
      <c r="BD23" s="105">
        <f t="shared" ref="BD23" si="110">((1-$E$1)+(BC15/BC22)*BC16/BC24)/(1+BD25)-1</f>
        <v>0</v>
      </c>
      <c r="BE23" s="105">
        <f t="shared" ref="BE23" si="111">((1-$E$1)+(BD15/BD22)*BD16/BD24)/(1+BE25)-1</f>
        <v>0</v>
      </c>
      <c r="BF23" s="105">
        <f t="shared" ref="BF23" si="112">((1-$E$1)+(BE15/BE22)*BE16/BE24)/(1+BF25)-1</f>
        <v>0</v>
      </c>
      <c r="BG23" s="105">
        <f t="shared" ref="BG23" si="113">((1-$E$1)+(BF15/BF22)*BF16/BF24)/(1+BG25)-1</f>
        <v>0</v>
      </c>
      <c r="BH23" s="105">
        <f t="shared" ref="BH23" si="114">((1-$E$1)+(BG15/BG22)*BG16/BG24)/(1+BH25)-1</f>
        <v>0</v>
      </c>
      <c r="BI23" s="105">
        <f t="shared" ref="BI23" si="115">((1-$E$1)+(BH15/BH22)*BH16/BH24)/(1+BI25)-1</f>
        <v>0</v>
      </c>
      <c r="BJ23" s="105">
        <f t="shared" ref="BJ23" si="116">((1-$E$1)+(BI15/BI22)*BI16/BI24)/(1+BJ25)-1</f>
        <v>0</v>
      </c>
      <c r="BK23" s="105">
        <f t="shared" ref="BK23" si="117">((1-$E$1)+(BJ15/BJ22)*BJ16/BJ24)/(1+BK25)-1</f>
        <v>0</v>
      </c>
      <c r="BL23" s="105">
        <f t="shared" ref="BL23" si="118">((1-$E$1)+(BK15/BK22)*BK16/BK24)/(1+BL25)-1</f>
        <v>0</v>
      </c>
      <c r="BM23" s="105">
        <f t="shared" ref="BM23" si="119">((1-$E$1)+(BL15/BL22)*BL16/BL24)/(1+BM25)-1</f>
        <v>0</v>
      </c>
      <c r="BN23" s="105">
        <f t="shared" ref="BN23" si="120">((1-$E$1)+(BM15/BM22)*BM16/BM24)/(1+BN25)-1</f>
        <v>0</v>
      </c>
      <c r="BO23" s="105">
        <f t="shared" ref="BO23" si="121">((1-$E$1)+(BN15/BN22)*BN16/BN24)/(1+BO25)-1</f>
        <v>0</v>
      </c>
      <c r="BP23" s="105">
        <f t="shared" ref="BP23" si="122">((1-$E$1)+(BO15/BO22)*BO16/BO24)/(1+BP25)-1</f>
        <v>0</v>
      </c>
      <c r="BQ23" s="105">
        <f t="shared" ref="BQ23" si="123">((1-$E$1)+(BP15/BP22)*BP16/BP24)/(1+BQ25)-1</f>
        <v>0</v>
      </c>
      <c r="BR23" s="105">
        <f t="shared" ref="BR23" si="124">((1-$E$1)+(BQ15/BQ22)*BQ16/BQ24)/(1+BR25)-1</f>
        <v>0</v>
      </c>
      <c r="BS23" s="105">
        <f t="shared" ref="BS23" si="125">((1-$E$1)+(BR15/BR22)*BR16/BR24)/(1+BS25)-1</f>
        <v>0</v>
      </c>
      <c r="BT23" s="105">
        <f t="shared" ref="BT23" si="126">((1-$E$1)+(BS15/BS22)*BS16/BS24)/(1+BT25)-1</f>
        <v>0</v>
      </c>
      <c r="BU23" s="105">
        <f t="shared" ref="BU23" si="127">((1-$E$1)+(BT15/BT22)*BT16/BT24)/(1+BU25)-1</f>
        <v>0</v>
      </c>
      <c r="BV23" s="105">
        <f t="shared" ref="BV23" si="128">((1-$E$1)+(BU15/BU22)*BU16/BU24)/(1+BV25)-1</f>
        <v>0</v>
      </c>
      <c r="BW23" s="105">
        <f t="shared" ref="BW23" si="129">((1-$E$1)+(BV15/BV22)*BV16/BV24)/(1+BW25)-1</f>
        <v>0</v>
      </c>
      <c r="BX23" s="105">
        <f t="shared" ref="BX23" si="130">((1-$E$1)+(BW15/BW22)*BW16/BW24)/(1+BX25)-1</f>
        <v>0</v>
      </c>
      <c r="BY23" s="105">
        <f t="shared" ref="BY23" si="131">((1-$E$1)+(BX15/BX22)*BX16/BX24)/(1+BY25)-1</f>
        <v>0</v>
      </c>
      <c r="BZ23" s="105">
        <f t="shared" ref="BZ23" si="132">((1-$E$1)+(BY15/BY22)*BY16/BY24)/(1+BZ25)-1</f>
        <v>0</v>
      </c>
      <c r="CA23" s="105">
        <f t="shared" ref="CA23" si="133">((1-$E$1)+(BZ15/BZ22)*BZ16/BZ24)/(1+CA25)-1</f>
        <v>0</v>
      </c>
      <c r="CB23" s="105">
        <f t="shared" ref="CB23" si="134">((1-$E$1)+(CA15/CA22)*CA16/CA24)/(1+CB25)-1</f>
        <v>0</v>
      </c>
      <c r="CC23" s="105">
        <f t="shared" ref="CC23" si="135">((1-$E$1)+(CB15/CB22)*CB16/CB24)/(1+CC25)-1</f>
        <v>0</v>
      </c>
      <c r="CD23" s="105">
        <f t="shared" ref="CD23" si="136">((1-$E$1)+(CC15/CC22)*CC16/CC24)/(1+CD25)-1</f>
        <v>0</v>
      </c>
      <c r="CE23" s="105">
        <f t="shared" ref="CE23" si="137">((1-$E$1)+(CD15/CD22)*CD16/CD24)/(1+CE25)-1</f>
        <v>0</v>
      </c>
    </row>
    <row r="24" spans="2:83">
      <c r="C24" s="277" t="s">
        <v>729</v>
      </c>
      <c r="D24" s="276" t="s">
        <v>751</v>
      </c>
      <c r="E24" s="105">
        <f>InputDataA_GeneralAssumptions!E24</f>
        <v>0.78204928785562799</v>
      </c>
      <c r="F24" s="105">
        <f>E24*((1+F26)/(1+F29))</f>
        <v>0.79142853509687949</v>
      </c>
      <c r="G24" s="105">
        <f t="shared" ref="G24:AL24" si="138">F24*((1+G26)/(1+G29))</f>
        <v>0.80387103515747305</v>
      </c>
      <c r="H24" s="105">
        <f t="shared" si="138"/>
        <v>0.81589403463527022</v>
      </c>
      <c r="I24" s="105">
        <f t="shared" si="138"/>
        <v>0.82758847792872003</v>
      </c>
      <c r="J24" s="105">
        <f t="shared" si="138"/>
        <v>0.83897497540759258</v>
      </c>
      <c r="K24" s="105">
        <f t="shared" si="138"/>
        <v>0.85003057879420907</v>
      </c>
      <c r="L24" s="105">
        <f t="shared" si="138"/>
        <v>0.86077547009619737</v>
      </c>
      <c r="M24" s="105">
        <f t="shared" si="138"/>
        <v>0.87136424319452477</v>
      </c>
      <c r="N24" s="105">
        <f t="shared" si="138"/>
        <v>0.88197939866544117</v>
      </c>
      <c r="O24" s="105">
        <f t="shared" si="138"/>
        <v>0.89281315993818233</v>
      </c>
      <c r="P24" s="105">
        <f t="shared" si="138"/>
        <v>0.90385634166011508</v>
      </c>
      <c r="Q24" s="105">
        <f t="shared" si="138"/>
        <v>0.91506906809735788</v>
      </c>
      <c r="R24" s="105">
        <f t="shared" si="138"/>
        <v>0.92644784151095594</v>
      </c>
      <c r="S24" s="105">
        <f t="shared" si="138"/>
        <v>0.93783302416870051</v>
      </c>
      <c r="T24" s="105">
        <f t="shared" si="138"/>
        <v>0.94922349217819624</v>
      </c>
      <c r="U24" s="105">
        <f t="shared" si="138"/>
        <v>0.96065408538311858</v>
      </c>
      <c r="V24" s="105">
        <f t="shared" si="138"/>
        <v>0.97208834045441239</v>
      </c>
      <c r="W24" s="105">
        <f t="shared" si="138"/>
        <v>0.98350210242811487</v>
      </c>
      <c r="X24" s="105">
        <f t="shared" si="138"/>
        <v>0.99488838144877678</v>
      </c>
      <c r="Y24" s="105">
        <f t="shared" si="138"/>
        <v>1.0062126787807353</v>
      </c>
      <c r="Z24" s="105">
        <f t="shared" si="138"/>
        <v>1.0174312510384436</v>
      </c>
      <c r="AA24" s="105">
        <f t="shared" si="138"/>
        <v>1.0284880006532426</v>
      </c>
      <c r="AB24" s="105">
        <f t="shared" si="138"/>
        <v>1.0393573029963066</v>
      </c>
      <c r="AC24" s="105">
        <f t="shared" si="138"/>
        <v>1.0500104868516356</v>
      </c>
      <c r="AD24" s="105">
        <f t="shared" si="138"/>
        <v>1.0604467292089854</v>
      </c>
      <c r="AE24" s="105">
        <f t="shared" si="138"/>
        <v>1.0707074850263048</v>
      </c>
      <c r="AF24" s="105">
        <f t="shared" si="138"/>
        <v>1.0808328467141004</v>
      </c>
      <c r="AG24" s="105">
        <f t="shared" si="138"/>
        <v>1.0908665529559307</v>
      </c>
      <c r="AH24" s="105">
        <f t="shared" si="138"/>
        <v>1.1008300353534546</v>
      </c>
      <c r="AI24" s="105">
        <f t="shared" si="138"/>
        <v>1.1107634953048198</v>
      </c>
      <c r="AJ24" s="105">
        <f t="shared" si="138"/>
        <v>1.120704575259748</v>
      </c>
      <c r="AK24" s="105">
        <f t="shared" si="138"/>
        <v>1.1307144023531615</v>
      </c>
      <c r="AL24" s="105">
        <f t="shared" si="138"/>
        <v>1.14079984571792</v>
      </c>
      <c r="AM24" s="105">
        <f t="shared" ref="AM24" si="139">AL24*((1+AM26)/(1+AM29))</f>
        <v>1.1509194273347787</v>
      </c>
      <c r="AN24" s="105">
        <f t="shared" ref="AN24" si="140">AM24*((1+AN26)/(1+AN29))</f>
        <v>1.1610683453283253</v>
      </c>
      <c r="AO24" s="105">
        <f t="shared" ref="AO24" si="141">AN24*((1+AO26)/(1+AO29))</f>
        <v>1.1712459953718322</v>
      </c>
      <c r="AP24" s="105">
        <f t="shared" ref="AP24" si="142">AO24*((1+AP26)/(1+AP29))</f>
        <v>1.1813732443529827</v>
      </c>
      <c r="AQ24" s="105">
        <f t="shared" ref="AQ24" si="143">AP24*((1+AQ26)/(1+AQ29))</f>
        <v>1.1913257194891957</v>
      </c>
      <c r="AR24" s="105">
        <f t="shared" ref="AR24" si="144">AQ24*((1+AR26)/(1+AR29))</f>
        <v>1.2010695584259852</v>
      </c>
      <c r="AS24" s="105">
        <f t="shared" ref="AS24" si="145">AR24*((1+AS26)/(1+AS29))</f>
        <v>1.2107056102221951</v>
      </c>
      <c r="AT24" s="105">
        <f t="shared" ref="AT24" si="146">AS24*((1+AT26)/(1+AT29))</f>
        <v>1.2203948940764893</v>
      </c>
      <c r="AU24" s="105">
        <f t="shared" ref="AU24" si="147">AT24*((1+AU26)/(1+AU29))</f>
        <v>1.2300977732420961</v>
      </c>
      <c r="AV24" s="105">
        <f t="shared" ref="AV24" si="148">AU24*((1+AV26)/(1+AV29))</f>
        <v>1.2396999955029835</v>
      </c>
      <c r="AW24" s="105">
        <f t="shared" ref="AW24" si="149">AV24*((1+AW26)/(1+AW29))</f>
        <v>1.2492271845324385</v>
      </c>
      <c r="AX24" s="105">
        <f t="shared" ref="AX24" si="150">AW24*((1+AX26)/(1+AX29))</f>
        <v>1.2587216643653145</v>
      </c>
      <c r="AY24" s="105">
        <f t="shared" ref="AY24" si="151">AX24*((1+AY26)/(1+AY29))</f>
        <v>1.2682171906967101</v>
      </c>
      <c r="AZ24" s="105">
        <f t="shared" ref="AZ24" si="152">AY24*((1+AZ26)/(1+AZ29))</f>
        <v>1.2778401427506714</v>
      </c>
      <c r="BA24" s="105">
        <f t="shared" ref="BA24" si="153">AZ24*((1+BA26)/(1+BA29))</f>
        <v>1.2875695891182073</v>
      </c>
      <c r="BB24" s="105">
        <f t="shared" ref="BB24" si="154">BA24*((1+BB26)/(1+BB29))</f>
        <v>1.2973072487479556</v>
      </c>
      <c r="BC24" s="105">
        <f t="shared" ref="BC24" si="155">BB24*((1+BC26)/(1+BC29))</f>
        <v>1.3070556615197786</v>
      </c>
      <c r="BD24" s="105">
        <f t="shared" ref="BD24" si="156">BC24*((1+BD26)/(1+BD29))</f>
        <v>1.3169031654492518</v>
      </c>
      <c r="BE24" s="105">
        <f t="shared" ref="BE24" si="157">BD24*((1+BE26)/(1+BE29))</f>
        <v>1.3269268911733436</v>
      </c>
      <c r="BF24" s="105">
        <f t="shared" ref="BF24" si="158">BE24*((1+BF26)/(1+BF29))</f>
        <v>1.3370854212110765</v>
      </c>
      <c r="BG24" s="105">
        <f t="shared" ref="BG24" si="159">BF24*((1+BG26)/(1+BG29))</f>
        <v>1.3473425338192719</v>
      </c>
      <c r="BH24" s="105">
        <f t="shared" ref="BH24" si="160">BG24*((1+BH26)/(1+BH29))</f>
        <v>1.3576668888787169</v>
      </c>
      <c r="BI24" s="105">
        <f t="shared" ref="BI24" si="161">BH24*((1+BI26)/(1+BI29))</f>
        <v>1.3680323487764938</v>
      </c>
      <c r="BJ24" s="105">
        <f t="shared" ref="BJ24" si="162">BI24*((1+BJ26)/(1+BJ29))</f>
        <v>1.3783982391284177</v>
      </c>
      <c r="BK24" s="105">
        <f t="shared" ref="BK24" si="163">BJ24*((1+BK26)/(1+BK29))</f>
        <v>1.3885864517232753</v>
      </c>
      <c r="BL24" s="105">
        <f t="shared" ref="BL24" si="164">BK24*((1+BL26)/(1+BL29))</f>
        <v>1.3983281668501444</v>
      </c>
      <c r="BM24" s="105">
        <f t="shared" ref="BM24" si="165">BL24*((1+BM26)/(1+BM29))</f>
        <v>1.4073150610195047</v>
      </c>
      <c r="BN24" s="105">
        <f t="shared" ref="BN24" si="166">BM24*((1+BN26)/(1+BN29))</f>
        <v>1.4156607967418655</v>
      </c>
      <c r="BO24" s="105">
        <f t="shared" ref="BO24" si="167">BN24*((1+BO26)/(1+BO29))</f>
        <v>1.423526299128747</v>
      </c>
      <c r="BP24" s="105">
        <f t="shared" ref="BP24" si="168">BO24*((1+BP26)/(1+BP29))</f>
        <v>1.4309768911530278</v>
      </c>
      <c r="BQ24" s="105">
        <f t="shared" ref="BQ24" si="169">BP24*((1+BQ26)/(1+BQ29))</f>
        <v>1.4383147736027666</v>
      </c>
      <c r="BR24" s="105">
        <f t="shared" ref="BR24" si="170">BQ24*((1+BR26)/(1+BR29))</f>
        <v>1.4455942604078864</v>
      </c>
      <c r="BS24" s="105">
        <f t="shared" ref="BS24" si="171">BR24*((1+BS26)/(1+BS29))</f>
        <v>1.4528393873426824</v>
      </c>
      <c r="BT24" s="105">
        <f t="shared" ref="BT24" si="172">BS24*((1+BT26)/(1+BT29))</f>
        <v>1.4601113313540819</v>
      </c>
      <c r="BU24" s="105">
        <f t="shared" ref="BU24" si="173">BT24*((1+BU26)/(1+BU29))</f>
        <v>1.4673980962691946</v>
      </c>
      <c r="BV24" s="105">
        <f t="shared" ref="BV24" si="174">BU24*((1+BV26)/(1+BV29))</f>
        <v>1.4746637910858615</v>
      </c>
      <c r="BW24" s="105">
        <f t="shared" ref="BW24" si="175">BV24*((1+BW26)/(1+BW29))</f>
        <v>1.4819357489950151</v>
      </c>
      <c r="BX24" s="105">
        <f t="shared" ref="BX24" si="176">BW24*((1+BX26)/(1+BX29))</f>
        <v>1.4892023667928884</v>
      </c>
      <c r="BY24" s="105">
        <f t="shared" ref="BY24" si="177">BX24*((1+BY26)/(1+BY29))</f>
        <v>1.496495714647176</v>
      </c>
      <c r="BZ24" s="105">
        <f t="shared" ref="BZ24" si="178">BY24*((1+BZ26)/(1+BZ29))</f>
        <v>1.5038253800203618</v>
      </c>
      <c r="CA24" s="105">
        <f t="shared" ref="CA24" si="179">BZ24*((1+CA26)/(1+CA29))</f>
        <v>1.5111882107487977</v>
      </c>
      <c r="CB24" s="105">
        <f t="shared" ref="CB24" si="180">CA24*((1+CB26)/(1+CB29))</f>
        <v>1.5186131782647714</v>
      </c>
      <c r="CC24" s="105">
        <f t="shared" ref="CC24" si="181">CB24*((1+CC26)/(1+CC29))</f>
        <v>1.5260796030414268</v>
      </c>
      <c r="CD24" s="105">
        <f t="shared" ref="CD24" si="182">CC24*((1+CD26)/(1+CD29))</f>
        <v>1.5335939745813201</v>
      </c>
      <c r="CE24" s="105" t="e">
        <f t="shared" ref="CE24" si="183">CD24*((1+CE26)/(1+CE29))</f>
        <v>#VALUE!</v>
      </c>
    </row>
    <row r="25" spans="2:83">
      <c r="C25" s="3" t="s">
        <v>1065</v>
      </c>
      <c r="D25" s="276" t="s">
        <v>765</v>
      </c>
      <c r="E25" s="105"/>
      <c r="F25" s="300">
        <f>(1-$E$1)+E16/E24-1</f>
        <v>2.7957087569765671E-2</v>
      </c>
      <c r="G25" s="300">
        <f t="shared" ref="G25:AL25" si="184">(1-$E$1)+F16/F24-1</f>
        <v>2.7388746448185897E-2</v>
      </c>
      <c r="H25" s="300">
        <f t="shared" si="184"/>
        <v>2.6655252573216881E-2</v>
      </c>
      <c r="I25" s="300">
        <f t="shared" si="184"/>
        <v>2.596774162999127E-2</v>
      </c>
      <c r="J25" s="300">
        <f t="shared" si="184"/>
        <v>2.5318183108870684E-2</v>
      </c>
      <c r="K25" s="300">
        <f t="shared" si="184"/>
        <v>2.4703128556778031E-2</v>
      </c>
      <c r="L25" s="300">
        <f t="shared" si="184"/>
        <v>2.4121714109116787E-2</v>
      </c>
      <c r="M25" s="300">
        <f t="shared" si="184"/>
        <v>2.3570951408935725E-2</v>
      </c>
      <c r="N25" s="300">
        <f t="shared" si="184"/>
        <v>2.3041479466805015E-2</v>
      </c>
      <c r="O25" s="300">
        <f t="shared" si="184"/>
        <v>2.2523449230577697E-2</v>
      </c>
      <c r="P25" s="300">
        <f t="shared" si="184"/>
        <v>2.2007452246965098E-2</v>
      </c>
      <c r="Q25" s="300">
        <f t="shared" si="184"/>
        <v>2.1494211472455893E-2</v>
      </c>
      <c r="R25" s="300">
        <f t="shared" si="184"/>
        <v>2.098576543467523E-2</v>
      </c>
      <c r="S25" s="300">
        <f t="shared" si="184"/>
        <v>2.0482372024741569E-2</v>
      </c>
      <c r="T25" s="300">
        <f t="shared" si="184"/>
        <v>1.9990920787642086E-2</v>
      </c>
      <c r="U25" s="300">
        <f t="shared" si="184"/>
        <v>1.9511038749686183E-2</v>
      </c>
      <c r="V25" s="300">
        <f t="shared" si="184"/>
        <v>1.9040906349352626E-2</v>
      </c>
      <c r="W25" s="300">
        <f t="shared" si="184"/>
        <v>1.8581685039070983E-2</v>
      </c>
      <c r="X25" s="300">
        <f t="shared" si="184"/>
        <v>1.8133935950895852E-2</v>
      </c>
      <c r="Y25" s="300">
        <f t="shared" si="184"/>
        <v>1.7697501429205564E-2</v>
      </c>
      <c r="Z25" s="300">
        <f t="shared" si="184"/>
        <v>1.7273239517326733E-2</v>
      </c>
      <c r="AA25" s="300">
        <f t="shared" si="184"/>
        <v>1.6862251030018927E-2</v>
      </c>
      <c r="AB25" s="300">
        <f t="shared" si="184"/>
        <v>1.6465963781535642E-2</v>
      </c>
      <c r="AC25" s="300">
        <f t="shared" si="184"/>
        <v>1.6084613129137226E-2</v>
      </c>
      <c r="AD25" s="300">
        <f t="shared" si="184"/>
        <v>1.5718506292275336E-2</v>
      </c>
      <c r="AE25" s="300">
        <f t="shared" si="184"/>
        <v>1.5366987467198001E-2</v>
      </c>
      <c r="AF25" s="300">
        <f t="shared" si="184"/>
        <v>1.5028060143470245E-2</v>
      </c>
      <c r="AG25" s="300">
        <f t="shared" si="184"/>
        <v>1.469991340065735E-2</v>
      </c>
      <c r="AH25" s="300">
        <f t="shared" si="184"/>
        <v>1.4380746279128331E-2</v>
      </c>
      <c r="AI25" s="300">
        <f t="shared" si="184"/>
        <v>1.4069570212556171E-2</v>
      </c>
      <c r="AJ25" s="300">
        <f t="shared" si="184"/>
        <v>1.3764889051627538E-2</v>
      </c>
      <c r="AK25" s="300">
        <f t="shared" si="184"/>
        <v>1.3465381519364827E-2</v>
      </c>
      <c r="AL25" s="300">
        <f t="shared" si="184"/>
        <v>1.3169123965798057E-2</v>
      </c>
      <c r="AM25" s="300">
        <f t="shared" ref="AM25" si="185">(1-$E$1)+AL16/AL24-1</f>
        <v>1.2875886442606399E-2</v>
      </c>
      <c r="AN25" s="300">
        <f t="shared" ref="AN25" si="186">(1-$E$1)+AM16/AM24-1</f>
        <v>1.258682171037484E-2</v>
      </c>
      <c r="AO25" s="300">
        <f t="shared" ref="AO25" si="187">(1-$E$1)+AN16/AN24-1</f>
        <v>1.2301979752070258E-2</v>
      </c>
      <c r="AP25" s="300">
        <f t="shared" ref="AP25" si="188">(1-$E$1)+AO16/AO24-1</f>
        <v>1.2021288721383083E-2</v>
      </c>
      <c r="AQ25" s="300">
        <f t="shared" ref="AQ25" si="189">(1-$E$1)+AP16/AP24-1</f>
        <v>1.174678820672459E-2</v>
      </c>
      <c r="AR25" s="300">
        <f t="shared" ref="AR25" si="190">(1-$E$1)+AQ16/AQ24-1</f>
        <v>1.1481571805270985E-2</v>
      </c>
      <c r="AS25" s="300">
        <f t="shared" ref="AS25" si="191">(1-$E$1)+AR16/AR24-1</f>
        <v>1.1226173303997333E-2</v>
      </c>
      <c r="AT25" s="300">
        <f t="shared" ref="AT25" si="192">(1-$E$1)+AS16/AS24-1</f>
        <v>1.097764300826376E-2</v>
      </c>
      <c r="AU25" s="300">
        <f t="shared" ref="AU25" si="193">(1-$E$1)+AT16/AT24-1</f>
        <v>1.0731697062651424E-2</v>
      </c>
      <c r="AV25" s="300">
        <f t="shared" ref="AV25" si="194">(1-$E$1)+AU16/AU24-1</f>
        <v>1.0489288735736846E-2</v>
      </c>
      <c r="AW25" s="300">
        <f t="shared" ref="AW25" si="195">(1-$E$1)+AV16/AV24-1</f>
        <v>1.0253130852314385E-2</v>
      </c>
      <c r="AX25" s="300">
        <f t="shared" ref="AX25" si="196">(1-$E$1)+AW16/AW24-1</f>
        <v>1.0022406369264658E-2</v>
      </c>
      <c r="AY25" s="300">
        <f t="shared" ref="AY25" si="197">(1-$E$1)+AX16/AX24-1</f>
        <v>9.7959487338101781E-3</v>
      </c>
      <c r="AZ25" s="300">
        <f t="shared" ref="AZ25" si="198">(1-$E$1)+AY16/AY24-1</f>
        <v>9.572857438528759E-3</v>
      </c>
      <c r="BA25" s="300">
        <f t="shared" ref="BA25" si="199">(1-$E$1)+AZ16/AZ24-1</f>
        <v>9.3501549425678565E-3</v>
      </c>
      <c r="BB25" s="300">
        <f t="shared" ref="BB25" si="200">(1-$E$1)+BA16/BA24-1</f>
        <v>9.1283721660826433E-3</v>
      </c>
      <c r="BC25" s="300">
        <f t="shared" ref="BC25" si="201">(1-$E$1)+BB16/BB24-1</f>
        <v>8.9097330009999531E-3</v>
      </c>
      <c r="BD25" s="300">
        <f t="shared" ref="BD25" si="202">(1-$E$1)+BC16/BC24-1</f>
        <v>8.6941155497206601E-3</v>
      </c>
      <c r="BE25" s="300">
        <f t="shared" ref="BE25" si="203">(1-$E$1)+BD16/BD24-1</f>
        <v>8.4795474455183761E-3</v>
      </c>
      <c r="BF25" s="300">
        <f t="shared" ref="BF25" si="204">(1-$E$1)+BE16/BE24-1</f>
        <v>8.2644103688345183E-3</v>
      </c>
      <c r="BG25" s="300">
        <f t="shared" ref="BG25" si="205">(1-$E$1)+BF16/BF24-1</f>
        <v>8.0496710132362814E-3</v>
      </c>
      <c r="BH25" s="300">
        <f t="shared" ref="BH25" si="206">(1-$E$1)+BG16/BG24-1</f>
        <v>7.8361331585454774E-3</v>
      </c>
      <c r="BI25" s="300">
        <f t="shared" ref="BI25" si="207">(1-$E$1)+BH16/BH24-1</f>
        <v>7.6244537513470156E-3</v>
      </c>
      <c r="BJ25" s="300">
        <f t="shared" ref="BJ25" si="208">(1-$E$1)+BI16/BI24-1</f>
        <v>7.4151457128246445E-3</v>
      </c>
      <c r="BK25" s="300">
        <f t="shared" ref="BK25" si="209">(1-$E$1)+BJ16/BJ24-1</f>
        <v>7.2089771423968774E-3</v>
      </c>
      <c r="BL25" s="300">
        <f t="shared" ref="BL25" si="210">(1-$E$1)+BK16/BK24-1</f>
        <v>7.0093418634618043E-3</v>
      </c>
      <c r="BM25" s="300">
        <f t="shared" ref="BM25" si="211">(1-$E$1)+BL16/BL24-1</f>
        <v>6.8211762236385365E-3</v>
      </c>
      <c r="BN25" s="300">
        <f t="shared" ref="BN25" si="212">(1-$E$1)+BM16/BM24-1</f>
        <v>6.6499003815077007E-3</v>
      </c>
      <c r="BO25" s="300">
        <f t="shared" ref="BO25" si="213">(1-$E$1)+BN16/BN24-1</f>
        <v>6.492791400229736E-3</v>
      </c>
      <c r="BP25" s="300">
        <f t="shared" ref="BP25" si="214">(1-$E$1)+BO16/BO24-1</f>
        <v>6.3464090579286037E-3</v>
      </c>
      <c r="BQ25" s="300">
        <f t="shared" ref="BQ25" si="215">(1-$E$1)+BP16/BP24-1</f>
        <v>6.2092325972820106E-3</v>
      </c>
      <c r="BR25" s="300">
        <f t="shared" ref="BR25" si="216">(1-$E$1)+BQ16/BQ24-1</f>
        <v>6.0755203727909102E-3</v>
      </c>
      <c r="BS25" s="300">
        <f t="shared" ref="BS25" si="217">(1-$E$1)+BR16/BR24-1</f>
        <v>5.9442135381631012E-3</v>
      </c>
      <c r="BT25" s="300">
        <f t="shared" ref="BT25" si="218">(1-$E$1)+BS16/BS24-1</f>
        <v>5.8148330147929084E-3</v>
      </c>
      <c r="BU25" s="300">
        <f t="shared" ref="BU25" si="219">(1-$E$1)+BT16/BT24-1</f>
        <v>5.6862647225564E-3</v>
      </c>
      <c r="BV25" s="300">
        <f t="shared" ref="BV25" si="220">(1-$E$1)+BU16/BU24-1</f>
        <v>5.558712579033509E-3</v>
      </c>
      <c r="BW25" s="300">
        <f t="shared" ref="BW25" si="221">(1-$E$1)+BV16/BV24-1</f>
        <v>5.4327843460160175E-3</v>
      </c>
      <c r="BX25" s="300">
        <f t="shared" ref="BX25" si="222">(1-$E$1)+BW16/BW24-1</f>
        <v>5.3079839709646581E-3</v>
      </c>
      <c r="BY25" s="300">
        <f t="shared" ref="BY25" si="223">(1-$E$1)+BX16/BX24-1</f>
        <v>5.1844927310549238E-3</v>
      </c>
      <c r="BZ25" s="300">
        <f t="shared" ref="BZ25" si="224">(1-$E$1)+BY16/BY24-1</f>
        <v>5.0617531440160235E-3</v>
      </c>
      <c r="CA25" s="300">
        <f t="shared" ref="CA25" si="225">(1-$E$1)+BZ16/BZ24-1</f>
        <v>4.9396018180365431E-3</v>
      </c>
      <c r="CB25" s="300">
        <f t="shared" ref="CB25" si="226">(1-$E$1)+CA16/CA24-1</f>
        <v>4.8180907677817242E-3</v>
      </c>
      <c r="CC25" s="300">
        <f t="shared" ref="CC25" si="227">(1-$E$1)+CB16/CB24-1</f>
        <v>4.6967474787882324E-3</v>
      </c>
      <c r="CD25" s="300">
        <f t="shared" ref="CD25" si="228">(1-$E$1)+CC16/CC24-1</f>
        <v>4.5759173419390731E-3</v>
      </c>
      <c r="CE25" s="300">
        <f t="shared" ref="CE25" si="229">(1-$E$1)+CD16/CD24-1</f>
        <v>4.4554991759173657E-3</v>
      </c>
    </row>
    <row r="26" spans="2:83">
      <c r="B26" s="6"/>
      <c r="C26" s="3" t="s">
        <v>764</v>
      </c>
      <c r="D26" s="276" t="s">
        <v>769</v>
      </c>
      <c r="E26" s="105"/>
      <c r="F26" s="105">
        <f>(1+F25)/((1+F9)*(1+F10)*(1+F11))-1</f>
        <v>1.8945289774206842E-2</v>
      </c>
      <c r="G26" s="105">
        <f t="shared" ref="G26:AL26" si="230">(1+G25)/((1+G9)*(1+G10)*(1+G11))-1</f>
        <v>1.8258727234361505E-2</v>
      </c>
      <c r="H26" s="105">
        <f t="shared" si="230"/>
        <v>1.7504558028469175E-2</v>
      </c>
      <c r="I26" s="105">
        <f t="shared" si="230"/>
        <v>1.6976304417412269E-2</v>
      </c>
      <c r="J26" s="105">
        <f t="shared" si="230"/>
        <v>1.6503852595104895E-2</v>
      </c>
      <c r="K26" s="105">
        <f t="shared" si="230"/>
        <v>1.5988093289655003E-2</v>
      </c>
      <c r="L26" s="105">
        <f t="shared" si="230"/>
        <v>1.5524590931507154E-2</v>
      </c>
      <c r="M26" s="105">
        <f t="shared" si="230"/>
        <v>1.5398341855221709E-2</v>
      </c>
      <c r="N26" s="105">
        <f t="shared" si="230"/>
        <v>1.5651669912504884E-2</v>
      </c>
      <c r="O26" s="105">
        <f t="shared" si="230"/>
        <v>1.6286588589031314E-2</v>
      </c>
      <c r="P26" s="105">
        <f t="shared" si="230"/>
        <v>1.6867803753734867E-2</v>
      </c>
      <c r="Q26" s="105">
        <f t="shared" si="230"/>
        <v>1.7334666668497922E-2</v>
      </c>
      <c r="R26" s="105">
        <f t="shared" si="230"/>
        <v>1.7765930743237179E-2</v>
      </c>
      <c r="S26" s="105">
        <f t="shared" si="230"/>
        <v>1.7851542974565371E-2</v>
      </c>
      <c r="T26" s="105">
        <f t="shared" si="230"/>
        <v>1.7921415394631657E-2</v>
      </c>
      <c r="U26" s="105">
        <f t="shared" si="230"/>
        <v>1.8046584620571293E-2</v>
      </c>
      <c r="V26" s="105">
        <f t="shared" si="230"/>
        <v>1.8087174558248265E-2</v>
      </c>
      <c r="W26" s="105">
        <f t="shared" si="230"/>
        <v>1.8070978716242303E-2</v>
      </c>
      <c r="X26" s="105">
        <f t="shared" si="230"/>
        <v>1.8033300601934643E-2</v>
      </c>
      <c r="Y26" s="105">
        <f t="shared" si="230"/>
        <v>1.7924253683895497E-2</v>
      </c>
      <c r="Z26" s="105">
        <f t="shared" si="230"/>
        <v>1.7730522177548114E-2</v>
      </c>
      <c r="AA26" s="105">
        <f t="shared" si="230"/>
        <v>1.7433914928588479E-2</v>
      </c>
      <c r="AB26" s="105">
        <f t="shared" si="230"/>
        <v>1.7094297490650945E-2</v>
      </c>
      <c r="AC26" s="105">
        <f t="shared" si="230"/>
        <v>1.6708383928216275E-2</v>
      </c>
      <c r="AD26" s="105">
        <f t="shared" si="230"/>
        <v>1.6327438736039035E-2</v>
      </c>
      <c r="AE26" s="105">
        <f t="shared" si="230"/>
        <v>1.6025076054800858E-2</v>
      </c>
      <c r="AF26" s="105">
        <f t="shared" si="230"/>
        <v>1.5795665779408052E-2</v>
      </c>
      <c r="AG26" s="105">
        <f t="shared" si="230"/>
        <v>1.5642523321094615E-2</v>
      </c>
      <c r="AH26" s="105">
        <f t="shared" si="230"/>
        <v>1.552483380655767E-2</v>
      </c>
      <c r="AI26" s="105">
        <f t="shared" si="230"/>
        <v>1.5472876731795981E-2</v>
      </c>
      <c r="AJ26" s="105">
        <f t="shared" si="230"/>
        <v>1.5479922110332334E-2</v>
      </c>
      <c r="AK26" s="105">
        <f t="shared" si="230"/>
        <v>1.5582564868005244E-2</v>
      </c>
      <c r="AL26" s="105">
        <f t="shared" si="230"/>
        <v>1.5688340037978366E-2</v>
      </c>
      <c r="AM26" s="105">
        <f t="shared" ref="AM26:BS26" si="231">(1+AM25)/((1+AM9)*(1+AM10)*(1+AM11))-1</f>
        <v>1.5718783953516668E-2</v>
      </c>
      <c r="AN26" s="105">
        <f t="shared" si="231"/>
        <v>1.5735990851448944E-2</v>
      </c>
      <c r="AO26" s="105">
        <f t="shared" si="231"/>
        <v>1.5747305804156397E-2</v>
      </c>
      <c r="AP26" s="105">
        <f t="shared" si="231"/>
        <v>1.5628962703372329E-2</v>
      </c>
      <c r="AQ26" s="105">
        <f t="shared" si="231"/>
        <v>1.5315305244950617E-2</v>
      </c>
      <c r="AR26" s="105">
        <f t="shared" si="231"/>
        <v>1.4954654979256743E-2</v>
      </c>
      <c r="AS26" s="105">
        <f t="shared" si="231"/>
        <v>1.4756392581030564E-2</v>
      </c>
      <c r="AT26" s="105">
        <f t="shared" si="231"/>
        <v>1.4806494454390862E-2</v>
      </c>
      <c r="AU26" s="105">
        <f t="shared" si="231"/>
        <v>1.4791602758835953E-2</v>
      </c>
      <c r="AV26" s="105">
        <f t="shared" si="231"/>
        <v>1.4601920120536072E-2</v>
      </c>
      <c r="AW26" s="105">
        <f t="shared" si="231"/>
        <v>1.4452752836075167E-2</v>
      </c>
      <c r="AX26" s="105">
        <f t="shared" si="231"/>
        <v>1.4367464115298212E-2</v>
      </c>
      <c r="AY26" s="105">
        <f t="shared" si="231"/>
        <v>1.433126994448175E-2</v>
      </c>
      <c r="AZ26" s="105">
        <f t="shared" si="231"/>
        <v>1.4477716920818784E-2</v>
      </c>
      <c r="BA26" s="105">
        <f t="shared" si="231"/>
        <v>1.4587041123475419E-2</v>
      </c>
      <c r="BB26" s="105">
        <f t="shared" si="231"/>
        <v>1.4549362965362578E-2</v>
      </c>
      <c r="BC26" s="105">
        <f t="shared" si="231"/>
        <v>1.4513824681766208E-2</v>
      </c>
      <c r="BD26" s="105">
        <f t="shared" si="231"/>
        <v>1.4601951924924528E-2</v>
      </c>
      <c r="BE26" s="105">
        <f t="shared" si="231"/>
        <v>1.4793700656107189E-2</v>
      </c>
      <c r="BF26" s="105">
        <f t="shared" si="231"/>
        <v>1.4919979221300617E-2</v>
      </c>
      <c r="BG26" s="105">
        <f t="shared" si="231"/>
        <v>1.4990292635332247E-2</v>
      </c>
      <c r="BH26" s="105">
        <f t="shared" si="231"/>
        <v>1.5013366951792895E-2</v>
      </c>
      <c r="BI26" s="105">
        <f t="shared" si="231"/>
        <v>1.4998027691488502E-2</v>
      </c>
      <c r="BJ26" s="105">
        <f t="shared" si="231"/>
        <v>1.4926019353507014E-2</v>
      </c>
      <c r="BK26" s="105">
        <f t="shared" si="231"/>
        <v>1.4614789819190621E-2</v>
      </c>
      <c r="BL26" s="105">
        <f t="shared" si="231"/>
        <v>1.3951957016885341E-2</v>
      </c>
      <c r="BM26" s="105">
        <f t="shared" si="231"/>
        <v>1.2897323742407263E-2</v>
      </c>
      <c r="BN26" s="105">
        <f t="shared" si="231"/>
        <v>1.201764421248086E-2</v>
      </c>
      <c r="BO26" s="105">
        <f t="shared" si="231"/>
        <v>1.1367834192739457E-2</v>
      </c>
      <c r="BP26" s="105">
        <f t="shared" si="231"/>
        <v>1.0816138416626764E-2</v>
      </c>
      <c r="BQ26" s="105">
        <f t="shared" si="231"/>
        <v>1.066530257160947E-2</v>
      </c>
      <c r="BR26" s="105">
        <f t="shared" si="231"/>
        <v>1.0585882529953405E-2</v>
      </c>
      <c r="BS26" s="105">
        <f t="shared" si="231"/>
        <v>1.0537316415032416E-2</v>
      </c>
      <c r="BT26" s="105">
        <f t="shared" ref="BT26:CE26" si="232">(1+BT25)/((1+BT9)*(1+BT10)*(1+BT11))-1</f>
        <v>1.0566105460751318E-2</v>
      </c>
      <c r="BU26" s="105">
        <f t="shared" si="232"/>
        <v>1.0577653582350077E-2</v>
      </c>
      <c r="BV26" s="105">
        <f t="shared" si="232"/>
        <v>1.0542344240012325E-2</v>
      </c>
      <c r="BW26" s="105">
        <f t="shared" si="232"/>
        <v>1.0540687187267972E-2</v>
      </c>
      <c r="BX26" s="105">
        <f t="shared" si="232"/>
        <v>1.0523286009006982E-2</v>
      </c>
      <c r="BY26" s="105">
        <f t="shared" si="232"/>
        <v>1.054480177929551E-2</v>
      </c>
      <c r="BZ26" s="105">
        <f t="shared" si="232"/>
        <v>1.0576505228170552E-2</v>
      </c>
      <c r="CA26" s="105">
        <f t="shared" si="232"/>
        <v>1.0602509294368012E-2</v>
      </c>
      <c r="CB26" s="105">
        <f t="shared" si="232"/>
        <v>1.066229735095936E-2</v>
      </c>
      <c r="CC26" s="105">
        <f t="shared" si="232"/>
        <v>1.0694582953800102E-2</v>
      </c>
      <c r="CD26" s="105">
        <f t="shared" si="232"/>
        <v>1.0733016827471298E-2</v>
      </c>
      <c r="CE26" s="105" t="e">
        <f t="shared" si="232"/>
        <v>#VALUE!</v>
      </c>
    </row>
    <row r="27" spans="2:83">
      <c r="C27" s="21" t="s">
        <v>770</v>
      </c>
      <c r="D27" s="276" t="s">
        <v>750</v>
      </c>
      <c r="E27" s="105">
        <f>(1+E10)*(1+E11)*(1+E9)-1</f>
        <v>8.5440912041916395E-3</v>
      </c>
      <c r="F27" s="105">
        <f t="shared" ref="F27:AL27" si="233">(1+F10)*(1+F11)*(1+F9)-1</f>
        <v>8.8442410853635245E-3</v>
      </c>
      <c r="G27" s="105">
        <f t="shared" si="233"/>
        <v>8.9663058804532181E-3</v>
      </c>
      <c r="H27" s="105">
        <f t="shared" si="233"/>
        <v>8.993271305318018E-3</v>
      </c>
      <c r="I27" s="105">
        <f t="shared" si="233"/>
        <v>8.8413438676231415E-3</v>
      </c>
      <c r="J27" s="105">
        <f t="shared" si="233"/>
        <v>8.6712219449667227E-3</v>
      </c>
      <c r="K27" s="105">
        <f t="shared" si="233"/>
        <v>8.5778911432956573E-3</v>
      </c>
      <c r="L27" s="105">
        <f t="shared" si="233"/>
        <v>8.4656966994012262E-3</v>
      </c>
      <c r="M27" s="105">
        <f t="shared" si="233"/>
        <v>8.0486733302931324E-3</v>
      </c>
      <c r="N27" s="105">
        <f t="shared" si="233"/>
        <v>7.2759291135089388E-3</v>
      </c>
      <c r="O27" s="105">
        <f t="shared" si="233"/>
        <v>6.1369112921241253E-3</v>
      </c>
      <c r="P27" s="105">
        <f t="shared" si="233"/>
        <v>5.0543920008652155E-3</v>
      </c>
      <c r="Q27" s="105">
        <f t="shared" si="233"/>
        <v>4.0886690881962728E-3</v>
      </c>
      <c r="R27" s="105">
        <f t="shared" si="233"/>
        <v>3.1636298624053705E-3</v>
      </c>
      <c r="S27" s="105">
        <f t="shared" si="233"/>
        <v>2.5846883745817006E-3</v>
      </c>
      <c r="T27" s="105">
        <f t="shared" si="233"/>
        <v>2.0330699027568677E-3</v>
      </c>
      <c r="U27" s="105">
        <f t="shared" si="233"/>
        <v>1.4384942214220597E-3</v>
      </c>
      <c r="V27" s="105">
        <f t="shared" si="233"/>
        <v>9.3678794403651011E-4</v>
      </c>
      <c r="W27" s="105">
        <f t="shared" si="233"/>
        <v>5.0164117581719125E-4</v>
      </c>
      <c r="X27" s="105">
        <f t="shared" si="233"/>
        <v>9.8852708355856578E-5</v>
      </c>
      <c r="Y27" s="105">
        <f t="shared" si="233"/>
        <v>-2.2275945766037086E-4</v>
      </c>
      <c r="Z27" s="105">
        <f t="shared" si="233"/>
        <v>-4.4931605199671765E-4</v>
      </c>
      <c r="AA27" s="105">
        <f t="shared" si="233"/>
        <v>-5.6186833383631285E-4</v>
      </c>
      <c r="AB27" s="105">
        <f t="shared" si="233"/>
        <v>-6.1777330839973832E-4</v>
      </c>
      <c r="AC27" s="105">
        <f t="shared" si="233"/>
        <v>-6.1351987348512438E-4</v>
      </c>
      <c r="AD27" s="105">
        <f t="shared" si="233"/>
        <v>-5.9914986111264668E-4</v>
      </c>
      <c r="AE27" s="105">
        <f t="shared" si="233"/>
        <v>-6.4770900159116795E-4</v>
      </c>
      <c r="AF27" s="105">
        <f t="shared" si="233"/>
        <v>-7.5566933567183803E-4</v>
      </c>
      <c r="AG27" s="105">
        <f t="shared" si="233"/>
        <v>-9.2809221629963634E-4</v>
      </c>
      <c r="AH27" s="105">
        <f t="shared" si="233"/>
        <v>-1.1265972917086087E-3</v>
      </c>
      <c r="AI27" s="105">
        <f t="shared" si="233"/>
        <v>-1.3819241767994983E-3</v>
      </c>
      <c r="AJ27" s="105">
        <f t="shared" si="233"/>
        <v>-1.6888891856579047E-3</v>
      </c>
      <c r="AK27" s="105">
        <f t="shared" si="233"/>
        <v>-2.0846984005830071E-3</v>
      </c>
      <c r="AL27" s="105">
        <f t="shared" si="233"/>
        <v>-2.4803042162381272E-3</v>
      </c>
      <c r="AM27" s="105">
        <f t="shared" ref="AM27:BS27" si="234">(1+AM10)*(1+AM11)*(1+AM9)-1</f>
        <v>-2.7989021723558993E-3</v>
      </c>
      <c r="AN27" s="105">
        <f t="shared" si="234"/>
        <v>-3.1003815651290401E-3</v>
      </c>
      <c r="AO27" s="105">
        <f t="shared" si="234"/>
        <v>-3.3919125676228346E-3</v>
      </c>
      <c r="AP27" s="105">
        <f t="shared" si="234"/>
        <v>-3.5521574457529903E-3</v>
      </c>
      <c r="AQ27" s="105">
        <f t="shared" si="234"/>
        <v>-3.5146885108416903E-3</v>
      </c>
      <c r="AR27" s="105">
        <f t="shared" si="234"/>
        <v>-3.4219096951250139E-3</v>
      </c>
      <c r="AS27" s="105">
        <f t="shared" si="234"/>
        <v>-3.4788835062710133E-3</v>
      </c>
      <c r="AT27" s="105">
        <f t="shared" si="234"/>
        <v>-3.7729867389010296E-3</v>
      </c>
      <c r="AU27" s="105">
        <f t="shared" si="234"/>
        <v>-4.0007285093285327E-3</v>
      </c>
      <c r="AV27" s="105">
        <f t="shared" si="234"/>
        <v>-4.0534433290947414E-3</v>
      </c>
      <c r="AW27" s="105">
        <f t="shared" si="234"/>
        <v>-4.1397906132345508E-3</v>
      </c>
      <c r="AX27" s="105">
        <f t="shared" si="234"/>
        <v>-4.2835145050941215E-3</v>
      </c>
      <c r="AY27" s="105">
        <f t="shared" si="234"/>
        <v>-4.4712426256166005E-3</v>
      </c>
      <c r="AZ27" s="105">
        <f t="shared" si="234"/>
        <v>-4.8348617229143631E-3</v>
      </c>
      <c r="BA27" s="105">
        <f t="shared" si="234"/>
        <v>-5.1615937998860106E-3</v>
      </c>
      <c r="BB27" s="105">
        <f t="shared" si="234"/>
        <v>-5.3432499168255543E-3</v>
      </c>
      <c r="BC27" s="105">
        <f t="shared" si="234"/>
        <v>-5.5239184961566323E-3</v>
      </c>
      <c r="BD27" s="105">
        <f t="shared" si="234"/>
        <v>-5.8228119549695867E-3</v>
      </c>
      <c r="BE27" s="105">
        <f t="shared" si="234"/>
        <v>-6.2221052480976313E-3</v>
      </c>
      <c r="BF27" s="105">
        <f t="shared" si="234"/>
        <v>-6.5577276915689264E-3</v>
      </c>
      <c r="BG27" s="105">
        <f t="shared" si="234"/>
        <v>-6.8381162583094346E-3</v>
      </c>
      <c r="BH27" s="105">
        <f t="shared" si="234"/>
        <v>-7.0710731768998114E-3</v>
      </c>
      <c r="BI27" s="105">
        <f t="shared" si="234"/>
        <v>-7.2646189834595365E-3</v>
      </c>
      <c r="BJ27" s="105">
        <f t="shared" si="234"/>
        <v>-7.4004149045923118E-3</v>
      </c>
      <c r="BK27" s="105">
        <f t="shared" si="234"/>
        <v>-7.2991373190149922E-3</v>
      </c>
      <c r="BL27" s="105">
        <f t="shared" si="234"/>
        <v>-6.8470849189433691E-3</v>
      </c>
      <c r="BM27" s="105">
        <f t="shared" si="234"/>
        <v>-5.9987793198217343E-3</v>
      </c>
      <c r="BN27" s="105">
        <f t="shared" si="234"/>
        <v>-5.3040022193983072E-3</v>
      </c>
      <c r="BO27" s="105">
        <f t="shared" si="234"/>
        <v>-4.8202470235776396E-3</v>
      </c>
      <c r="BP27" s="105">
        <f t="shared" si="234"/>
        <v>-4.4219014604373053E-3</v>
      </c>
      <c r="BQ27" s="105">
        <f t="shared" si="234"/>
        <v>-4.4090461629474609E-3</v>
      </c>
      <c r="BR27" s="105">
        <f t="shared" si="234"/>
        <v>-4.463116134049705E-3</v>
      </c>
      <c r="BS27" s="105">
        <f t="shared" si="234"/>
        <v>-4.5452085759324357E-3</v>
      </c>
      <c r="BT27" s="105">
        <f t="shared" ref="BT27:CE27" si="235">(1+BT10)*(1+BT11)*(1+BT9)-1</f>
        <v>-4.7015948984279188E-3</v>
      </c>
      <c r="BU27" s="105">
        <f t="shared" si="235"/>
        <v>-4.8401909961638401E-3</v>
      </c>
      <c r="BV27" s="105">
        <f t="shared" si="235"/>
        <v>-4.9316406080209818E-3</v>
      </c>
      <c r="BW27" s="105">
        <f t="shared" si="235"/>
        <v>-5.054623634669464E-3</v>
      </c>
      <c r="BX27" s="105">
        <f t="shared" si="235"/>
        <v>-5.160991448935226E-3</v>
      </c>
      <c r="BY27" s="105">
        <f t="shared" si="235"/>
        <v>-5.3043754604471527E-3</v>
      </c>
      <c r="BZ27" s="105">
        <f t="shared" si="235"/>
        <v>-5.4570357173595596E-3</v>
      </c>
      <c r="CA27" s="105">
        <f t="shared" si="235"/>
        <v>-5.6034963541553573E-3</v>
      </c>
      <c r="CB27" s="105">
        <f t="shared" si="235"/>
        <v>-5.7825513017513153E-3</v>
      </c>
      <c r="CC27" s="105">
        <f t="shared" si="235"/>
        <v>-5.9343698642204679E-3</v>
      </c>
      <c r="CD27" s="105">
        <f t="shared" si="235"/>
        <v>-6.0917169846280705E-3</v>
      </c>
      <c r="CE27" s="105" t="e">
        <f t="shared" si="235"/>
        <v>#VALUE!</v>
      </c>
    </row>
    <row r="28" spans="2:83">
      <c r="C28" s="172" t="s">
        <v>726</v>
      </c>
      <c r="D28" s="276" t="s">
        <v>762</v>
      </c>
      <c r="E28" s="298" t="str">
        <f>IF(ISNUMBER(#REF!)=TRUE,#REF!,".")</f>
        <v>.</v>
      </c>
      <c r="F28" s="298">
        <f>((1-$D$3)+(E21/E31))/(1+F27)-1</f>
        <v>8.5990723510578349E-3</v>
      </c>
      <c r="G28" s="298">
        <f>((1-$D$3)+(F21/F31))/(1+G27)-1</f>
        <v>-3.4628045813985819E-3</v>
      </c>
      <c r="H28" s="298">
        <f t="shared" ref="H28:AL28" si="236">((1-$D$3)+(G21/G31))/(1+H27)-1</f>
        <v>-3.2198428254557321E-3</v>
      </c>
      <c r="I28" s="298">
        <f t="shared" si="236"/>
        <v>-2.809023929273069E-3</v>
      </c>
      <c r="J28" s="298">
        <f t="shared" si="236"/>
        <v>-2.3931408770935247E-3</v>
      </c>
      <c r="K28" s="298">
        <f t="shared" si="236"/>
        <v>-2.0662829097685131E-3</v>
      </c>
      <c r="L28" s="298">
        <f t="shared" si="236"/>
        <v>-1.731618579933536E-3</v>
      </c>
      <c r="M28" s="298">
        <f t="shared" si="236"/>
        <v>-1.1060017745500028E-3</v>
      </c>
      <c r="N28" s="298">
        <f t="shared" si="236"/>
        <v>-1.453723768105597E-4</v>
      </c>
      <c r="O28" s="298">
        <f t="shared" si="236"/>
        <v>1.1539448862498691E-3</v>
      </c>
      <c r="P28" s="298">
        <f t="shared" si="236"/>
        <v>2.3639217505100341E-3</v>
      </c>
      <c r="Q28" s="298">
        <f t="shared" si="236"/>
        <v>3.4260149344100821E-3</v>
      </c>
      <c r="R28" s="298">
        <f t="shared" si="236"/>
        <v>4.4194290231349687E-3</v>
      </c>
      <c r="S28" s="298">
        <f t="shared" si="236"/>
        <v>5.0394276169736241E-3</v>
      </c>
      <c r="T28" s="298">
        <f t="shared" si="236"/>
        <v>5.6142502693032892E-3</v>
      </c>
      <c r="U28" s="298">
        <f t="shared" si="236"/>
        <v>6.2156754785152035E-3</v>
      </c>
      <c r="V28" s="298">
        <f t="shared" si="236"/>
        <v>6.7066532417219271E-3</v>
      </c>
      <c r="W28" s="298">
        <f t="shared" si="236"/>
        <v>7.1163567669327854E-3</v>
      </c>
      <c r="X28" s="298">
        <f t="shared" si="236"/>
        <v>7.481291020312808E-3</v>
      </c>
      <c r="Y28" s="298">
        <f t="shared" si="236"/>
        <v>7.7534539053980556E-3</v>
      </c>
      <c r="Z28" s="298">
        <f t="shared" si="236"/>
        <v>7.9212169567668411E-3</v>
      </c>
      <c r="AA28" s="298">
        <f t="shared" si="236"/>
        <v>7.9681549348455949E-3</v>
      </c>
      <c r="AB28" s="298">
        <f t="shared" si="236"/>
        <v>7.955259066119158E-3</v>
      </c>
      <c r="AC28" s="298">
        <f t="shared" si="236"/>
        <v>7.8806001287989869E-3</v>
      </c>
      <c r="AD28" s="298">
        <f t="shared" si="236"/>
        <v>7.7963049965599218E-3</v>
      </c>
      <c r="AE28" s="298">
        <f t="shared" si="236"/>
        <v>7.7763434086777217E-3</v>
      </c>
      <c r="AF28" s="298">
        <f t="shared" si="236"/>
        <v>7.815587056260398E-3</v>
      </c>
      <c r="AG28" s="298">
        <f t="shared" si="236"/>
        <v>7.9177299108617039E-3</v>
      </c>
      <c r="AH28" s="298">
        <f t="shared" si="236"/>
        <v>8.0425653970681577E-3</v>
      </c>
      <c r="AI28" s="298">
        <f t="shared" si="236"/>
        <v>8.2206532041344538E-3</v>
      </c>
      <c r="AJ28" s="298">
        <f t="shared" si="236"/>
        <v>8.4455607277491573E-3</v>
      </c>
      <c r="AK28" s="298">
        <f t="shared" si="236"/>
        <v>8.7538798090811554E-3</v>
      </c>
      <c r="AL28" s="298">
        <f t="shared" si="236"/>
        <v>9.0537013489937479E-3</v>
      </c>
      <c r="AM28" s="298">
        <f t="shared" ref="AM28" si="237">((1-$D$3)+(AL21/AL31))/(1+AM27)-1</f>
        <v>9.2676006625576068E-3</v>
      </c>
      <c r="AN28" s="298">
        <f t="shared" ref="AN28" si="238">((1-$D$3)+(AM21/AM31))/(1+AN27)-1</f>
        <v>9.4583497054125942E-3</v>
      </c>
      <c r="AO28" s="298">
        <f t="shared" ref="AO28" si="239">((1-$D$3)+(AN21/AN31))/(1+AO27)-1</f>
        <v>9.6338522998522524E-3</v>
      </c>
      <c r="AP28" s="298">
        <f t="shared" ref="AP28" si="240">((1-$D$3)+(AO21/AO31))/(1+AP27)-1</f>
        <v>9.67159321661204E-3</v>
      </c>
      <c r="AQ28" s="298">
        <f t="shared" ref="AQ28" si="241">((1-$D$3)+(AP21/AP31))/(1+AQ27)-1</f>
        <v>9.5076957980153587E-3</v>
      </c>
      <c r="AR28" s="298">
        <f t="shared" ref="AR28" si="242">((1-$D$3)+(AQ21/AQ31))/(1+AR27)-1</f>
        <v>9.2915227889585061E-3</v>
      </c>
      <c r="AS28" s="298">
        <f t="shared" ref="AS28" si="243">((1-$D$3)+(AR21/AR31))/(1+AS27)-1</f>
        <v>9.2320502472584831E-3</v>
      </c>
      <c r="AT28" s="298">
        <f t="shared" ref="AT28" si="244">((1-$D$3)+(AS21/AS31))/(1+AT27)-1</f>
        <v>9.4139230467424895E-3</v>
      </c>
      <c r="AU28" s="298">
        <f t="shared" ref="AU28" si="245">((1-$D$3)+(AT21/AT31))/(1+AU27)-1</f>
        <v>9.5238553029077799E-3</v>
      </c>
      <c r="AV28" s="298">
        <f t="shared" ref="AV28" si="246">((1-$D$3)+(AU21/AU31))/(1+AV27)-1</f>
        <v>9.4534634122842576E-3</v>
      </c>
      <c r="AW28" s="298">
        <f t="shared" ref="AW28" si="247">((1-$D$3)+(AV21/AV31))/(1+AW27)-1</f>
        <v>9.4186795975697013E-3</v>
      </c>
      <c r="AX28" s="298">
        <f t="shared" ref="AX28" si="248">((1-$D$3)+(AW21/AW31))/(1+AX27)-1</f>
        <v>9.4427215747527882E-3</v>
      </c>
      <c r="AY28" s="298">
        <f t="shared" ref="AY28" si="249">((1-$D$3)+(AX21/AX31))/(1+AY27)-1</f>
        <v>9.5106432592786394E-3</v>
      </c>
      <c r="AZ28" s="298">
        <f t="shared" ref="AZ28" si="250">((1-$D$3)+(AY21/AY31))/(1+AZ27)-1</f>
        <v>9.7552450946079006E-3</v>
      </c>
      <c r="BA28" s="298">
        <f t="shared" ref="BA28" si="251">((1-$D$3)+(AZ21/AZ31))/(1+BA27)-1</f>
        <v>9.9565500118783401E-3</v>
      </c>
      <c r="BB28" s="298">
        <f t="shared" ref="BB28" si="252">((1-$D$3)+(BA21/BA31))/(1+BB27)-1</f>
        <v>1.0005752550239277E-2</v>
      </c>
      <c r="BC28" s="298">
        <f t="shared" ref="BC28" si="253">((1-$D$3)+(BB21/BB31))/(1+BC27)-1</f>
        <v>1.0052807589636448E-2</v>
      </c>
      <c r="BD28" s="298">
        <f t="shared" ref="BD28" si="254">((1-$D$3)+(BC21/BC31))/(1+BD27)-1</f>
        <v>1.0218918905132934E-2</v>
      </c>
      <c r="BE28" s="298">
        <f t="shared" ref="BE28" si="255">((1-$D$3)+(BD21/BD31))/(1+BE27)-1</f>
        <v>1.0483307316561996E-2</v>
      </c>
      <c r="BF28" s="298">
        <f t="shared" ref="BF28" si="256">((1-$D$3)+(BE21/BE31))/(1+BF27)-1</f>
        <v>1.0676942598962347E-2</v>
      </c>
      <c r="BG28" s="298">
        <f t="shared" ref="BG28" si="257">((1-$D$3)+(BF21/BF31))/(1+BG27)-1</f>
        <v>1.081007649857213E-2</v>
      </c>
      <c r="BH28" s="298">
        <f t="shared" ref="BH28" si="258">((1-$D$3)+(BG21/BG31))/(1+BH27)-1</f>
        <v>1.0892083824027621E-2</v>
      </c>
      <c r="BI28" s="298">
        <f t="shared" ref="BI28" si="259">((1-$D$3)+(BH21/BH31))/(1+BI27)-1</f>
        <v>1.093234477156324E-2</v>
      </c>
      <c r="BJ28" s="298">
        <f t="shared" ref="BJ28" si="260">((1-$D$3)+(BI21/BI31))/(1+BJ27)-1</f>
        <v>1.0913172346911804E-2</v>
      </c>
      <c r="BK28" s="298">
        <f t="shared" ref="BK28" si="261">((1-$D$3)+(BJ21/BJ31))/(1+BK27)-1</f>
        <v>1.0653364062384929E-2</v>
      </c>
      <c r="BL28" s="298">
        <f t="shared" ref="BL28" si="262">((1-$D$3)+(BK21/BK31))/(1+BL27)-1</f>
        <v>1.0043161076905838E-2</v>
      </c>
      <c r="BM28" s="298">
        <f t="shared" ref="BM28" si="263">((1-$D$3)+(BL21/BL31))/(1+BM27)-1</f>
        <v>9.0456186467398059E-3</v>
      </c>
      <c r="BN28" s="298">
        <f t="shared" ref="BN28" si="264">((1-$D$3)+(BM21/BM31))/(1+BN27)-1</f>
        <v>8.2287295477645461E-3</v>
      </c>
      <c r="BO28" s="298">
        <f t="shared" ref="BO28" si="265">((1-$D$3)+(BN21/BN31))/(1+BO27)-1</f>
        <v>7.645572104763465E-3</v>
      </c>
      <c r="BP28" s="298">
        <f t="shared" ref="BP28" si="266">((1-$D$3)+(BO21/BO31))/(1+BP27)-1</f>
        <v>7.162803147992225E-3</v>
      </c>
      <c r="BQ28" s="298">
        <f t="shared" ref="BQ28" si="267">((1-$D$3)+(BP21/BP31))/(1+BQ27)-1</f>
        <v>7.0812311026535735E-3</v>
      </c>
      <c r="BR28" s="298">
        <f t="shared" ref="BR28" si="268">((1-$D$3)+(BQ21/BQ31))/(1+BR27)-1</f>
        <v>7.06905895740495E-3</v>
      </c>
      <c r="BS28" s="298">
        <f t="shared" ref="BS28" si="269">((1-$D$3)+(BR21/BR31))/(1+BS27)-1</f>
        <v>7.0853357230826752E-3</v>
      </c>
      <c r="BT28" s="298">
        <f t="shared" ref="BT28" si="270">((1-$D$3)+(BS21/BS31))/(1+BT27)-1</f>
        <v>7.1762455694812655E-3</v>
      </c>
      <c r="BU28" s="298">
        <f t="shared" ref="BU28" si="271">((1-$D$3)+(BT21/BT31))/(1+BU27)-1</f>
        <v>7.246929633767607E-3</v>
      </c>
      <c r="BV28" s="298">
        <f t="shared" ref="BV28" si="272">((1-$D$3)+(BU21/BU31))/(1+BV27)-1</f>
        <v>7.2681473922502349E-3</v>
      </c>
      <c r="BW28" s="298">
        <f t="shared" ref="BW28" si="273">((1-$D$3)+(BV21/BV31))/(1+BW27)-1</f>
        <v>7.3206891522501483E-3</v>
      </c>
      <c r="BX28" s="298">
        <f t="shared" ref="BX28" si="274">((1-$D$3)+(BW21/BW31))/(1+BX27)-1</f>
        <v>7.3551107515563707E-3</v>
      </c>
      <c r="BY28" s="298">
        <f t="shared" ref="BY28" si="275">((1-$D$3)+(BX21/BX31))/(1+BY27)-1</f>
        <v>7.4261509401307713E-3</v>
      </c>
      <c r="BZ28" s="298">
        <f t="shared" ref="BZ28" si="276">((1-$D$3)+(BY21/BY31))/(1+BZ27)-1</f>
        <v>7.5049102258197831E-3</v>
      </c>
      <c r="CA28" s="298">
        <f t="shared" ref="CA28" si="277">((1-$D$3)+(BZ21/BZ31))/(1+CA27)-1</f>
        <v>7.5755573555451594E-3</v>
      </c>
      <c r="CB28" s="298">
        <f t="shared" ref="CB28" si="278">((1-$D$3)+(CA21/CA31))/(1+CB27)-1</f>
        <v>7.6776104398996736E-3</v>
      </c>
      <c r="CC28" s="298">
        <f t="shared" ref="CC28" si="279">((1-$D$3)+(CB21/CB31))/(1+CC27)-1</f>
        <v>7.749745569784583E-3</v>
      </c>
      <c r="CD28" s="298">
        <f t="shared" ref="CD28" si="280">((1-$D$3)+(CC21/CC31))/(1+CD27)-1</f>
        <v>7.8258679571576728E-3</v>
      </c>
      <c r="CE28" s="298" t="e">
        <f t="shared" ref="CE28" si="281">((1-$D$3)+(CD21/CD31))/(1+CE27)-1</f>
        <v>#VALUE!</v>
      </c>
    </row>
    <row r="29" spans="2:83">
      <c r="C29" s="18" t="s">
        <v>479</v>
      </c>
      <c r="D29" s="276" t="s">
        <v>771</v>
      </c>
      <c r="E29" s="105"/>
      <c r="F29" s="105">
        <f>(1+F27)^($B$1*(1-$D$4))*(1+F8)*(1+F23)^$B$1*(1+F26)^$B$1*(1+F28)^(1-$D$2-$D$4*$B$1)*(1+F7)^$D$2-1</f>
        <v>6.8697335182890118E-3</v>
      </c>
      <c r="G29" s="105">
        <f t="shared" ref="G29:AL29" si="282">(1+G27)^($B$1*(1-$D$4))*(1+G8)*(1+G23)^$B$1*(1+G26)^$B$1*(1+G28)^(1-$D$2-$D$4*$B$1)*(1+G7)^$D$2-1</f>
        <v>2.4978853564954218E-3</v>
      </c>
      <c r="H29" s="105">
        <f t="shared" si="282"/>
        <v>2.5106295886059282E-3</v>
      </c>
      <c r="I29" s="105">
        <f t="shared" si="282"/>
        <v>2.6056696877490015E-3</v>
      </c>
      <c r="J29" s="105">
        <f t="shared" si="282"/>
        <v>2.7079481949583428E-3</v>
      </c>
      <c r="K29" s="105">
        <f t="shared" si="282"/>
        <v>2.7740258370834159E-3</v>
      </c>
      <c r="L29" s="105">
        <f t="shared" si="282"/>
        <v>2.8479967171810561E-3</v>
      </c>
      <c r="M29" s="105">
        <f t="shared" si="282"/>
        <v>3.0592738589203528E-3</v>
      </c>
      <c r="N29" s="105">
        <f t="shared" si="282"/>
        <v>3.4276878141352718E-3</v>
      </c>
      <c r="O29" s="105">
        <f t="shared" si="282"/>
        <v>3.9545500623765495E-3</v>
      </c>
      <c r="P29" s="105">
        <f t="shared" si="282"/>
        <v>4.4438648748970078E-3</v>
      </c>
      <c r="Q29" s="105">
        <f t="shared" si="282"/>
        <v>4.8688368091240886E-3</v>
      </c>
      <c r="R29" s="105">
        <f t="shared" si="282"/>
        <v>5.2655746572221052E-3</v>
      </c>
      <c r="S29" s="105">
        <f t="shared" si="282"/>
        <v>5.4949449058370181E-3</v>
      </c>
      <c r="T29" s="105">
        <f t="shared" si="282"/>
        <v>5.706587786828976E-3</v>
      </c>
      <c r="U29" s="105">
        <f t="shared" si="282"/>
        <v>5.9330917936319949E-3</v>
      </c>
      <c r="V29" s="105">
        <f t="shared" si="282"/>
        <v>6.1118550792900184E-3</v>
      </c>
      <c r="W29" s="105">
        <f t="shared" si="282"/>
        <v>6.2560371978526153E-3</v>
      </c>
      <c r="X29" s="105">
        <f t="shared" si="282"/>
        <v>6.3821330648294872E-3</v>
      </c>
      <c r="Y29" s="105">
        <f t="shared" si="282"/>
        <v>6.4681498668610615E-3</v>
      </c>
      <c r="Z29" s="105">
        <f t="shared" si="282"/>
        <v>6.5086500458726437E-3</v>
      </c>
      <c r="AA29" s="105">
        <f t="shared" si="282"/>
        <v>6.4960021480551244E-3</v>
      </c>
      <c r="AB29" s="105">
        <f t="shared" si="282"/>
        <v>6.4578153117487158E-3</v>
      </c>
      <c r="AC29" s="105">
        <f t="shared" si="282"/>
        <v>6.3930761509405354E-3</v>
      </c>
      <c r="AD29" s="105">
        <f t="shared" si="282"/>
        <v>6.3253903795075228E-3</v>
      </c>
      <c r="AE29" s="105">
        <f t="shared" si="282"/>
        <v>6.2883502398920488E-3</v>
      </c>
      <c r="AF29" s="105">
        <f t="shared" si="282"/>
        <v>6.2795795981076541E-3</v>
      </c>
      <c r="AG29" s="105">
        <f t="shared" si="282"/>
        <v>6.3007218898365469E-3</v>
      </c>
      <c r="AH29" s="105">
        <f t="shared" si="282"/>
        <v>6.3334386947488941E-3</v>
      </c>
      <c r="AI29" s="105">
        <f t="shared" si="282"/>
        <v>6.3915923761692639E-3</v>
      </c>
      <c r="AJ29" s="105">
        <f t="shared" si="282"/>
        <v>6.4722252371547384E-3</v>
      </c>
      <c r="AK29" s="105">
        <f t="shared" si="282"/>
        <v>6.5919604746609295E-3</v>
      </c>
      <c r="AL29" s="105">
        <f t="shared" si="282"/>
        <v>6.7089671285682773E-3</v>
      </c>
      <c r="AM29" s="105">
        <f t="shared" ref="AM29:BS29" si="283">(1+AM27)^($B$1*(1-$D$4))*(1+AM8)*(1+AM23)^$B$1*(1+AM26)^$B$1*(1+AM28)^(1-$D$2-$D$4*$B$1)*(1+AM7)^$D$2-1</f>
        <v>6.7879683900009535E-3</v>
      </c>
      <c r="AN29" s="105">
        <f t="shared" si="283"/>
        <v>6.857425420117691E-3</v>
      </c>
      <c r="AO29" s="105">
        <f t="shared" si="283"/>
        <v>6.9208759576853129E-3</v>
      </c>
      <c r="AP29" s="105">
        <f t="shared" si="283"/>
        <v>6.9225463130146991E-3</v>
      </c>
      <c r="AQ29" s="105">
        <f t="shared" si="283"/>
        <v>6.8332418045677912E-3</v>
      </c>
      <c r="AR29" s="105">
        <f t="shared" si="283"/>
        <v>6.7206983221395067E-3</v>
      </c>
      <c r="AS29" s="105">
        <f t="shared" si="283"/>
        <v>6.6799080278192591E-3</v>
      </c>
      <c r="AT29" s="105">
        <f t="shared" si="283"/>
        <v>6.7494727234120866E-3</v>
      </c>
      <c r="AU29" s="105">
        <f t="shared" si="283"/>
        <v>6.787035549605136E-3</v>
      </c>
      <c r="AV29" s="105">
        <f t="shared" si="283"/>
        <v>6.7432178710715718E-3</v>
      </c>
      <c r="AW29" s="105">
        <f t="shared" si="283"/>
        <v>6.7160630991018877E-3</v>
      </c>
      <c r="AX29" s="105">
        <f t="shared" si="283"/>
        <v>6.7161368172774516E-3</v>
      </c>
      <c r="AY29" s="105">
        <f t="shared" si="283"/>
        <v>6.736664420151417E-3</v>
      </c>
      <c r="AZ29" s="105">
        <f t="shared" si="283"/>
        <v>6.8380520651452059E-3</v>
      </c>
      <c r="BA29" s="105">
        <f t="shared" si="283"/>
        <v>6.9203718535306713E-3</v>
      </c>
      <c r="BB29" s="105">
        <f t="shared" si="283"/>
        <v>6.934099592966092E-3</v>
      </c>
      <c r="BC29" s="105">
        <f t="shared" si="283"/>
        <v>6.9472765867759634E-3</v>
      </c>
      <c r="BD29" s="105">
        <f t="shared" si="283"/>
        <v>7.0149880762777617E-3</v>
      </c>
      <c r="BE29" s="105">
        <f t="shared" si="283"/>
        <v>7.1278572780153482E-3</v>
      </c>
      <c r="BF29" s="105">
        <f t="shared" si="283"/>
        <v>7.2091068033841577E-3</v>
      </c>
      <c r="BG29" s="105">
        <f t="shared" si="283"/>
        <v>7.2633267996478068E-3</v>
      </c>
      <c r="BH29" s="105">
        <f t="shared" si="283"/>
        <v>7.2947148462325639E-3</v>
      </c>
      <c r="BI29" s="105">
        <f t="shared" si="283"/>
        <v>7.3074775654127233E-3</v>
      </c>
      <c r="BJ29" s="105">
        <f t="shared" si="283"/>
        <v>7.2935285875690425E-3</v>
      </c>
      <c r="BK29" s="105">
        <f t="shared" si="283"/>
        <v>7.1704487284820484E-3</v>
      </c>
      <c r="BL29" s="105">
        <f t="shared" si="283"/>
        <v>6.8880707620300186E-3</v>
      </c>
      <c r="BM29" s="105">
        <f t="shared" si="283"/>
        <v>6.4291196386958571E-3</v>
      </c>
      <c r="BN29" s="105">
        <f t="shared" si="283"/>
        <v>6.0515032948245118E-3</v>
      </c>
      <c r="BO29" s="105">
        <f t="shared" si="283"/>
        <v>5.7796577616282541E-3</v>
      </c>
      <c r="BP29" s="105">
        <f t="shared" si="283"/>
        <v>5.5531752580582072E-3</v>
      </c>
      <c r="BQ29" s="105">
        <f t="shared" si="283"/>
        <v>5.5091689335438065E-3</v>
      </c>
      <c r="BR29" s="105">
        <f t="shared" si="283"/>
        <v>5.4969396648638646E-3</v>
      </c>
      <c r="BS29" s="105">
        <f t="shared" si="283"/>
        <v>5.4978941681134152E-3</v>
      </c>
      <c r="BT29" s="105">
        <f t="shared" ref="BT29:CE29" si="284">(1+BT27)^($B$1*(1-$D$4))*(1+BT8)*(1+BT23)^$B$1*(1+BT26)^$B$1*(1+BT28)^(1-$D$2-$D$4*$B$1)*(1+BT7)^$D$2-1</f>
        <v>5.5330781970606147E-3</v>
      </c>
      <c r="BU29" s="105">
        <f t="shared" si="284"/>
        <v>5.5593549973627088E-3</v>
      </c>
      <c r="BV29" s="105">
        <f t="shared" si="284"/>
        <v>5.5633840750239916E-3</v>
      </c>
      <c r="BW29" s="105">
        <f t="shared" si="284"/>
        <v>5.581896397791164E-3</v>
      </c>
      <c r="BX29" s="105">
        <f t="shared" si="284"/>
        <v>5.5924004161427288E-3</v>
      </c>
      <c r="BY29" s="105">
        <f t="shared" si="284"/>
        <v>5.6197928470405056E-3</v>
      </c>
      <c r="BZ29" s="105">
        <f t="shared" si="284"/>
        <v>5.6509415851191402E-3</v>
      </c>
      <c r="CA29" s="105">
        <f t="shared" si="284"/>
        <v>5.6786386892764273E-3</v>
      </c>
      <c r="CB29" s="105">
        <f t="shared" si="284"/>
        <v>5.7208581254517554E-3</v>
      </c>
      <c r="CC29" s="105">
        <f t="shared" si="284"/>
        <v>5.7497065130440728E-3</v>
      </c>
      <c r="CD29" s="105">
        <f t="shared" si="284"/>
        <v>5.780582518284394E-3</v>
      </c>
      <c r="CE29" s="105" t="e">
        <f t="shared" si="284"/>
        <v>#VALUE!</v>
      </c>
    </row>
    <row r="30" spans="2:83">
      <c r="C30" s="18" t="s">
        <v>480</v>
      </c>
      <c r="D30" s="276" t="s">
        <v>772</v>
      </c>
      <c r="E30" s="11">
        <f>InputDataB_ModelSpecAssumptions!$I$51</f>
        <v>-3.7695154730588154E-3</v>
      </c>
      <c r="F30" s="105">
        <f>(1+F29)*(1+F10)*(1+F11)-1</f>
        <v>9.5117034097802478E-3</v>
      </c>
      <c r="G30" s="105">
        <f>(1+G29)*(1+G10)*(1+G11)-1</f>
        <v>5.3821122234125607E-3</v>
      </c>
      <c r="H30" s="105">
        <f t="shared" ref="H30:AL30" si="285">(1+H29)*(1+H10)*(1+H11)-1</f>
        <v>5.5377414222514965E-3</v>
      </c>
      <c r="I30" s="105">
        <f t="shared" si="285"/>
        <v>5.5922325141597451E-3</v>
      </c>
      <c r="J30" s="105">
        <f t="shared" si="285"/>
        <v>5.6439051651397953E-3</v>
      </c>
      <c r="K30" s="105">
        <f t="shared" si="285"/>
        <v>5.7416797582601209E-3</v>
      </c>
      <c r="L30" s="105">
        <f t="shared" si="285"/>
        <v>5.8236189779778957E-3</v>
      </c>
      <c r="M30" s="105">
        <f t="shared" si="285"/>
        <v>5.7543222424281115E-3</v>
      </c>
      <c r="N30" s="105">
        <f t="shared" si="285"/>
        <v>5.4686614047330107E-3</v>
      </c>
      <c r="O30" s="105">
        <f t="shared" si="285"/>
        <v>4.9581533166556113E-3</v>
      </c>
      <c r="P30" s="105">
        <f t="shared" si="285"/>
        <v>4.4790098193681072E-3</v>
      </c>
      <c r="Q30" s="105">
        <f t="shared" si="285"/>
        <v>4.0616117043035249E-3</v>
      </c>
      <c r="R30" s="105">
        <f t="shared" si="285"/>
        <v>3.6669447464050542E-3</v>
      </c>
      <c r="S30" s="105">
        <f t="shared" si="285"/>
        <v>3.4412938039880547E-3</v>
      </c>
      <c r="T30" s="105">
        <f t="shared" si="285"/>
        <v>3.251577748952128E-3</v>
      </c>
      <c r="U30" s="105">
        <f t="shared" si="285"/>
        <v>3.0643397142564588E-3</v>
      </c>
      <c r="V30" s="105">
        <f t="shared" si="285"/>
        <v>2.9078958370014618E-3</v>
      </c>
      <c r="W30" s="105">
        <f t="shared" si="285"/>
        <v>2.7821278947670613E-3</v>
      </c>
      <c r="X30" s="105">
        <f t="shared" si="285"/>
        <v>2.6903860965250548E-3</v>
      </c>
      <c r="Y30" s="105">
        <f t="shared" si="285"/>
        <v>2.6227718461251381E-3</v>
      </c>
      <c r="Z30" s="105">
        <f t="shared" si="285"/>
        <v>2.6010956342912284E-3</v>
      </c>
      <c r="AA30" s="105">
        <f t="shared" si="285"/>
        <v>2.6588109634246848E-3</v>
      </c>
      <c r="AB30" s="105">
        <f t="shared" si="285"/>
        <v>2.7421198898081034E-3</v>
      </c>
      <c r="AC30" s="105">
        <f t="shared" si="285"/>
        <v>2.8433889657071276E-3</v>
      </c>
      <c r="AD30" s="105">
        <f t="shared" si="285"/>
        <v>2.9753102823069089E-3</v>
      </c>
      <c r="AE30" s="105">
        <f t="shared" si="285"/>
        <v>3.1035030204908942E-3</v>
      </c>
      <c r="AF30" s="105">
        <f t="shared" si="285"/>
        <v>3.1845514387573992E-3</v>
      </c>
      <c r="AG30" s="105">
        <f t="shared" si="285"/>
        <v>3.2335502501052993E-3</v>
      </c>
      <c r="AH30" s="105">
        <f t="shared" si="285"/>
        <v>3.2643894423771691E-3</v>
      </c>
      <c r="AI30" s="105">
        <f t="shared" si="285"/>
        <v>3.2720303168443099E-3</v>
      </c>
      <c r="AJ30" s="105">
        <f t="shared" si="285"/>
        <v>3.2417092507450729E-3</v>
      </c>
      <c r="AK30" s="105">
        <f t="shared" si="285"/>
        <v>3.1667165022755128E-3</v>
      </c>
      <c r="AL30" s="105">
        <f t="shared" si="285"/>
        <v>3.0824671523088654E-3</v>
      </c>
      <c r="AM30" s="105">
        <f t="shared" ref="AM30:BS30" si="286">(1+AM29)*(1+AM10)*(1+AM11)-1</f>
        <v>3.0191298189525817E-3</v>
      </c>
      <c r="AN30" s="105">
        <f t="shared" si="286"/>
        <v>2.9802621609484881E-3</v>
      </c>
      <c r="AO30" s="105">
        <f t="shared" si="286"/>
        <v>2.9366720629557808E-3</v>
      </c>
      <c r="AP30" s="105">
        <f t="shared" si="286"/>
        <v>2.9466359603849135E-3</v>
      </c>
      <c r="AQ30" s="105">
        <f t="shared" si="286"/>
        <v>3.0640455171890846E-3</v>
      </c>
      <c r="AR30" s="105">
        <f t="shared" si="286"/>
        <v>3.2134425508889564E-3</v>
      </c>
      <c r="AS30" s="105">
        <f t="shared" si="286"/>
        <v>3.2638522234267331E-3</v>
      </c>
      <c r="AT30" s="105">
        <f t="shared" si="286"/>
        <v>3.1837941728822816E-3</v>
      </c>
      <c r="AU30" s="105">
        <f t="shared" si="286"/>
        <v>3.1251310743818372E-3</v>
      </c>
      <c r="AV30" s="105">
        <f t="shared" si="286"/>
        <v>3.1832979339752043E-3</v>
      </c>
      <c r="AW30" s="105">
        <f t="shared" si="286"/>
        <v>3.2249869459297642E-3</v>
      </c>
      <c r="AX30" s="105">
        <f t="shared" si="286"/>
        <v>3.2314810896252322E-3</v>
      </c>
      <c r="AY30" s="105">
        <f t="shared" si="286"/>
        <v>3.2310663194794476E-3</v>
      </c>
      <c r="AZ30" s="105">
        <f t="shared" si="286"/>
        <v>3.1247536806544574E-3</v>
      </c>
      <c r="BA30" s="105">
        <f t="shared" si="286"/>
        <v>3.0290244580133407E-3</v>
      </c>
      <c r="BB30" s="105">
        <f t="shared" si="286"/>
        <v>3.00592273573419E-3</v>
      </c>
      <c r="BC30" s="105">
        <f t="shared" si="286"/>
        <v>2.9781002065392137E-3</v>
      </c>
      <c r="BD30" s="105">
        <f t="shared" si="286"/>
        <v>2.8914033534830352E-3</v>
      </c>
      <c r="BE30" s="105">
        <f t="shared" si="286"/>
        <v>2.7626421171360604E-3</v>
      </c>
      <c r="BF30" s="105">
        <f t="shared" si="286"/>
        <v>2.6373132730179716E-3</v>
      </c>
      <c r="BG30" s="105">
        <f t="shared" si="286"/>
        <v>2.5079669241572233E-3</v>
      </c>
      <c r="BH30" s="105">
        <f t="shared" si="286"/>
        <v>2.4281545096767054E-3</v>
      </c>
      <c r="BI30" s="105">
        <f t="shared" si="286"/>
        <v>2.3621740535695324E-3</v>
      </c>
      <c r="BJ30" s="105">
        <f t="shared" si="286"/>
        <v>2.3382023948808062E-3</v>
      </c>
      <c r="BK30" s="105">
        <f t="shared" si="286"/>
        <v>2.4598829069686357E-3</v>
      </c>
      <c r="BL30" s="105">
        <f t="shared" si="286"/>
        <v>2.7543216009717764E-3</v>
      </c>
      <c r="BM30" s="105">
        <f t="shared" si="286"/>
        <v>3.2671860658828322E-3</v>
      </c>
      <c r="BN30" s="105">
        <f t="shared" si="286"/>
        <v>3.7012024702371971E-3</v>
      </c>
      <c r="BO30" s="105">
        <f t="shared" si="286"/>
        <v>4.0363456128893471E-3</v>
      </c>
      <c r="BP30" s="105">
        <f t="shared" si="286"/>
        <v>4.3119901333079635E-3</v>
      </c>
      <c r="BQ30" s="105">
        <f t="shared" si="286"/>
        <v>4.3834041369665844E-3</v>
      </c>
      <c r="BR30" s="105">
        <f t="shared" si="286"/>
        <v>4.4258332218911622E-3</v>
      </c>
      <c r="BS30" s="105">
        <f t="shared" si="286"/>
        <v>4.4287824083795169E-3</v>
      </c>
      <c r="BT30" s="105">
        <f t="shared" ref="BT30:CE30" si="287">(1+BT29)*(1+BT10)*(1+BT11)-1</f>
        <v>4.3786984229563508E-3</v>
      </c>
      <c r="BU30" s="105">
        <f t="shared" si="287"/>
        <v>4.3506310720959895E-3</v>
      </c>
      <c r="BV30" s="105">
        <f t="shared" si="287"/>
        <v>4.3341371428393671E-3</v>
      </c>
      <c r="BW30" s="105">
        <f t="shared" si="287"/>
        <v>4.2869598888528593E-3</v>
      </c>
      <c r="BX30" s="105">
        <f t="shared" si="287"/>
        <v>4.2635829183390594E-3</v>
      </c>
      <c r="BY30" s="105">
        <f t="shared" si="287"/>
        <v>4.2074310628039679E-3</v>
      </c>
      <c r="BZ30" s="105">
        <f t="shared" si="287"/>
        <v>4.1290480145497188E-3</v>
      </c>
      <c r="CA30" s="105">
        <f t="shared" si="287"/>
        <v>4.0622715352984784E-3</v>
      </c>
      <c r="CB30" s="105">
        <f t="shared" si="287"/>
        <v>3.9804055364109914E-3</v>
      </c>
      <c r="CC30" s="105">
        <f t="shared" si="287"/>
        <v>3.9000161512490195E-3</v>
      </c>
      <c r="CD30" s="105">
        <f t="shared" si="287"/>
        <v>3.8076197997467531E-3</v>
      </c>
      <c r="CE30" s="105" t="e">
        <f t="shared" si="287"/>
        <v>#VALUE!</v>
      </c>
    </row>
    <row r="31" spans="2:83">
      <c r="C31" s="277" t="s">
        <v>727</v>
      </c>
      <c r="D31" s="276" t="s">
        <v>752</v>
      </c>
      <c r="E31" s="105">
        <f>InputDataA_GeneralAssumptions!J24</f>
        <v>2.6847509250044794</v>
      </c>
      <c r="F31" s="105">
        <f>E31*(1+F28)/(1+F29)</f>
        <v>2.6893620915500249</v>
      </c>
      <c r="G31" s="105">
        <f t="shared" ref="G31:AL31" si="288">F31*(1+G28)/(1+G29)</f>
        <v>2.6733715804550759</v>
      </c>
      <c r="H31" s="105">
        <f t="shared" si="288"/>
        <v>2.6580902640857715</v>
      </c>
      <c r="I31" s="105">
        <f t="shared" si="288"/>
        <v>2.6437349249713455</v>
      </c>
      <c r="J31" s="105">
        <f t="shared" si="288"/>
        <v>2.6302854182037465</v>
      </c>
      <c r="K31" s="105">
        <f t="shared" si="288"/>
        <v>2.6175892442020108</v>
      </c>
      <c r="L31" s="105">
        <f t="shared" si="288"/>
        <v>2.6056357360097908</v>
      </c>
      <c r="M31" s="105">
        <f t="shared" si="288"/>
        <v>2.5948156465856163</v>
      </c>
      <c r="N31" s="105">
        <f t="shared" si="288"/>
        <v>2.5855758851137605</v>
      </c>
      <c r="O31" s="105">
        <f t="shared" si="288"/>
        <v>2.5783632307095665</v>
      </c>
      <c r="P31" s="105">
        <f t="shared" si="288"/>
        <v>2.5730241081747751</v>
      </c>
      <c r="Q31" s="105">
        <f t="shared" si="288"/>
        <v>2.5693296802738868</v>
      </c>
      <c r="R31" s="105">
        <f t="shared" si="288"/>
        <v>2.5671670407224076</v>
      </c>
      <c r="S31" s="105">
        <f t="shared" si="288"/>
        <v>2.5660040423638644</v>
      </c>
      <c r="T31" s="105">
        <f t="shared" si="288"/>
        <v>2.5657684483585053</v>
      </c>
      <c r="U31" s="105">
        <f t="shared" si="288"/>
        <v>2.5664892162789652</v>
      </c>
      <c r="V31" s="105">
        <f t="shared" si="288"/>
        <v>2.5680064860159604</v>
      </c>
      <c r="W31" s="105">
        <f t="shared" si="288"/>
        <v>2.5702020566776747</v>
      </c>
      <c r="X31" s="105">
        <f t="shared" si="288"/>
        <v>2.5730091991586264</v>
      </c>
      <c r="Y31" s="105">
        <f t="shared" si="288"/>
        <v>2.5762950449306055</v>
      </c>
      <c r="Z31" s="105">
        <f t="shared" si="288"/>
        <v>2.5799107010235796</v>
      </c>
      <c r="AA31" s="105">
        <f t="shared" si="288"/>
        <v>2.5836842110227018</v>
      </c>
      <c r="AB31" s="105">
        <f t="shared" si="288"/>
        <v>2.5875283083372658</v>
      </c>
      <c r="AC31" s="105">
        <f t="shared" si="288"/>
        <v>2.591352868037895</v>
      </c>
      <c r="AD31" s="105">
        <f t="shared" si="288"/>
        <v>2.5951405681674724</v>
      </c>
      <c r="AE31" s="105">
        <f t="shared" si="288"/>
        <v>2.5989779885614888</v>
      </c>
      <c r="AF31" s="105">
        <f t="shared" si="288"/>
        <v>2.6029451261790477</v>
      </c>
      <c r="AG31" s="105">
        <f t="shared" si="288"/>
        <v>2.6071277557407311</v>
      </c>
      <c r="AH31" s="105">
        <f t="shared" si="288"/>
        <v>2.6115556237736901</v>
      </c>
      <c r="AI31" s="105">
        <f t="shared" si="288"/>
        <v>2.6163019810839878</v>
      </c>
      <c r="AJ31" s="105">
        <f t="shared" si="288"/>
        <v>2.6214316224431111</v>
      </c>
      <c r="AK31" s="105">
        <f t="shared" si="288"/>
        <v>2.6270618320324548</v>
      </c>
      <c r="AL31" s="105">
        <f t="shared" si="288"/>
        <v>2.6331805435745896</v>
      </c>
      <c r="AM31" s="105">
        <f t="shared" ref="AM31" si="289">AL31*(1+AM28)/(1+AM29)</f>
        <v>2.6396658410357396</v>
      </c>
      <c r="AN31" s="105">
        <f t="shared" ref="AN31" si="290">AM31*(1+AN28)/(1+AN29)</f>
        <v>2.64648465253544</v>
      </c>
      <c r="AO31" s="105">
        <f t="shared" ref="AO31" si="291">AN31*(1+AO28)/(1+AO29)</f>
        <v>2.6536151534751564</v>
      </c>
      <c r="AP31" s="105">
        <f t="shared" ref="AP31" si="292">AO31*(1+AP28)/(1+AP29)</f>
        <v>2.6608599138072306</v>
      </c>
      <c r="AQ31" s="105">
        <f t="shared" ref="AQ31" si="293">AP31*(1+AQ28)/(1+AQ29)</f>
        <v>2.6679279635368278</v>
      </c>
      <c r="AR31" s="105">
        <f t="shared" ref="AR31" si="294">AQ31*(1+AR28)/(1+AR29)</f>
        <v>2.6747409499945438</v>
      </c>
      <c r="AS31" s="105">
        <f t="shared" ref="AS31" si="295">AR31*(1+AS28)/(1+AS29)</f>
        <v>2.6815219726911401</v>
      </c>
      <c r="AT31" s="105">
        <f t="shared" ref="AT31" si="296">AS31*(1+AT28)/(1+AT29)</f>
        <v>2.6886188545676477</v>
      </c>
      <c r="AU31" s="105">
        <f t="shared" ref="AU31" si="297">AT31*(1+AU28)/(1+AU29)</f>
        <v>2.695927515615578</v>
      </c>
      <c r="AV31" s="105">
        <f t="shared" ref="AV31" si="298">AU31*(1+AV28)/(1+AV29)</f>
        <v>2.7031852009904851</v>
      </c>
      <c r="AW31" s="105">
        <f t="shared" ref="AW31" si="299">AV31*(1+AW28)/(1+AW29)</f>
        <v>2.7104421358804687</v>
      </c>
      <c r="AX31" s="105">
        <f t="shared" ref="AX31" si="300">AW31*(1+AX28)/(1+AX29)</f>
        <v>2.7177830832870282</v>
      </c>
      <c r="AY31" s="105">
        <f t="shared" ref="AY31" si="301">AX31*(1+AY28)/(1+AY29)</f>
        <v>2.7252717076997675</v>
      </c>
      <c r="AZ31" s="105">
        <f t="shared" ref="AZ31" si="302">AY31*(1+AZ28)/(1+AZ29)</f>
        <v>2.7331678570485001</v>
      </c>
      <c r="BA31" s="105">
        <f t="shared" ref="BA31" si="303">AZ31*(1+BA28)/(1+BA29)</f>
        <v>2.7414092083833559</v>
      </c>
      <c r="BB31" s="105">
        <f t="shared" ref="BB31" si="304">BA31*(1+BB28)/(1+BB29)</f>
        <v>2.749771878497945</v>
      </c>
      <c r="BC31" s="105">
        <f t="shared" ref="BC31" si="305">BB31*(1+BC28)/(1+BC29)</f>
        <v>2.7582524633488377</v>
      </c>
      <c r="BD31" s="105">
        <f t="shared" ref="BD31" si="306">BC31*(1+BD28)/(1+BD29)</f>
        <v>2.7670281520979905</v>
      </c>
      <c r="BE31" s="105">
        <f t="shared" ref="BE31" si="307">BD31*(1+BE28)/(1+BE29)</f>
        <v>2.7762470657170724</v>
      </c>
      <c r="BF31" s="105">
        <f t="shared" ref="BF31" si="308">BE31*(1+BF28)/(1+BF29)</f>
        <v>2.7858057252713113</v>
      </c>
      <c r="BG31" s="105">
        <f t="shared" ref="BG31" si="309">BF31*(1+BG28)/(1+BG29)</f>
        <v>2.7956150326832678</v>
      </c>
      <c r="BH31" s="105">
        <f t="shared" ref="BH31" si="310">BG31*(1+BH28)/(1+BH29)</f>
        <v>2.8055990608373</v>
      </c>
      <c r="BI31" s="105">
        <f t="shared" ref="BI31" si="311">BH31*(1+BI28)/(1+BI29)</f>
        <v>2.8156952075012915</v>
      </c>
      <c r="BJ31" s="105">
        <f t="shared" ref="BJ31" si="312">BI31*(1+BJ28)/(1+BJ29)</f>
        <v>2.8258132250371872</v>
      </c>
      <c r="BK31" s="105">
        <f t="shared" ref="BK31" si="313">BJ31*(1+BK28)/(1+BK29)</f>
        <v>2.8355852236344981</v>
      </c>
      <c r="BL31" s="105">
        <f t="shared" ref="BL31" si="314">BK31*(1+BL28)/(1+BL29)</f>
        <v>2.8444705483651043</v>
      </c>
      <c r="BM31" s="105">
        <f t="shared" ref="BM31" si="315">BL31*(1+BM28)/(1+BM29)</f>
        <v>2.8518655593231332</v>
      </c>
      <c r="BN31" s="105">
        <f t="shared" ref="BN31" si="316">BM31*(1+BN28)/(1+BN29)</f>
        <v>2.8580373671732073</v>
      </c>
      <c r="BO31" s="105">
        <f t="shared" ref="BO31" si="317">BN31*(1+BO28)/(1+BO29)</f>
        <v>2.8633395751423896</v>
      </c>
      <c r="BP31" s="105">
        <f t="shared" ref="BP31" si="318">BO31*(1+BP28)/(1+BP29)</f>
        <v>2.8679230336326067</v>
      </c>
      <c r="BQ31" s="105">
        <f t="shared" ref="BQ31" si="319">BP31*(1+BQ28)/(1+BQ29)</f>
        <v>2.8724068846449993</v>
      </c>
      <c r="BR31" s="105">
        <f t="shared" ref="BR31" si="320">BQ31*(1+BR28)/(1+BR29)</f>
        <v>2.8768979637335974</v>
      </c>
      <c r="BS31" s="105">
        <f t="shared" ref="BS31" si="321">BR31*(1+BS28)/(1+BS29)</f>
        <v>2.8814399000255828</v>
      </c>
      <c r="BT31" s="105">
        <f t="shared" ref="BT31" si="322">BS31*(1+BT28)/(1+BT29)</f>
        <v>2.8861485348104297</v>
      </c>
      <c r="BU31" s="105">
        <f t="shared" ref="BU31" si="323">BT31*(1+BU28)/(1+BU29)</f>
        <v>2.8909921982302342</v>
      </c>
      <c r="BV31" s="105">
        <f t="shared" ref="BV31" si="324">BU31*(1+BV28)/(1+BV29)</f>
        <v>2.8958933884764</v>
      </c>
      <c r="BW31" s="105">
        <f t="shared" ref="BW31" si="325">BV31*(1+BW28)/(1+BW29)</f>
        <v>2.9009007960874622</v>
      </c>
      <c r="BX31" s="105">
        <f t="shared" ref="BX31" si="326">BW31*(1+BX28)/(1+BX29)</f>
        <v>2.9059858064884527</v>
      </c>
      <c r="BY31" s="105">
        <f t="shared" ref="BY31" si="327">BX31*(1+BY28)/(1+BY29)</f>
        <v>2.9112057226210646</v>
      </c>
      <c r="BZ31" s="105">
        <f t="shared" ref="BZ31" si="328">BY31*(1+BZ28)/(1+BZ29)</f>
        <v>2.9165726783839263</v>
      </c>
      <c r="CA31" s="105">
        <f t="shared" ref="CA31" si="329">BZ31*(1+CA28)/(1+CA29)</f>
        <v>2.9220739398628082</v>
      </c>
      <c r="CB31" s="105">
        <f t="shared" ref="CB31" si="330">CA31*(1+CB28)/(1+CB29)</f>
        <v>2.9277591902964839</v>
      </c>
      <c r="CC31" s="105">
        <f t="shared" ref="CC31" si="331">CB31*(1+CC28)/(1+CC29)</f>
        <v>2.9335813473315833</v>
      </c>
      <c r="CD31" s="105">
        <f t="shared" ref="CD31" si="332">CC31*(1+CD28)/(1+CD29)</f>
        <v>2.9395468743239865</v>
      </c>
      <c r="CE31" s="105" t="e">
        <f t="shared" ref="CE31" si="333">CD31*(1+CE28)/(1+CE29)</f>
        <v>#VALUE!</v>
      </c>
    </row>
    <row r="32" spans="2:83">
      <c r="C32" s="20" t="s">
        <v>514</v>
      </c>
      <c r="D32" s="302" t="s">
        <v>436</v>
      </c>
      <c r="E32" s="296">
        <f>InputDataA_GeneralAssumptions!E78</f>
        <v>8.0398254794999957E-4</v>
      </c>
      <c r="F32" s="296" t="str">
        <f t="shared" ref="F32:AK32" si="334">IF(ISNUMBER(F14)=TRUE,"not an output",F6-F21)</f>
        <v>not an output</v>
      </c>
      <c r="G32" s="296" t="str">
        <f t="shared" si="334"/>
        <v>not an output</v>
      </c>
      <c r="H32" s="296" t="str">
        <f t="shared" si="334"/>
        <v>not an output</v>
      </c>
      <c r="I32" s="296" t="str">
        <f t="shared" si="334"/>
        <v>not an output</v>
      </c>
      <c r="J32" s="296" t="str">
        <f t="shared" si="334"/>
        <v>not an output</v>
      </c>
      <c r="K32" s="296" t="str">
        <f t="shared" si="334"/>
        <v>not an output</v>
      </c>
      <c r="L32" s="296" t="str">
        <f t="shared" si="334"/>
        <v>not an output</v>
      </c>
      <c r="M32" s="296" t="str">
        <f t="shared" si="334"/>
        <v>not an output</v>
      </c>
      <c r="N32" s="296" t="str">
        <f t="shared" si="334"/>
        <v>not an output</v>
      </c>
      <c r="O32" s="296" t="str">
        <f t="shared" si="334"/>
        <v>not an output</v>
      </c>
      <c r="P32" s="296" t="str">
        <f t="shared" si="334"/>
        <v>not an output</v>
      </c>
      <c r="Q32" s="296" t="str">
        <f t="shared" si="334"/>
        <v>not an output</v>
      </c>
      <c r="R32" s="296" t="str">
        <f t="shared" si="334"/>
        <v>not an output</v>
      </c>
      <c r="S32" s="296" t="str">
        <f t="shared" si="334"/>
        <v>not an output</v>
      </c>
      <c r="T32" s="296" t="str">
        <f t="shared" si="334"/>
        <v>not an output</v>
      </c>
      <c r="U32" s="296" t="str">
        <f t="shared" si="334"/>
        <v>not an output</v>
      </c>
      <c r="V32" s="296" t="str">
        <f t="shared" si="334"/>
        <v>not an output</v>
      </c>
      <c r="W32" s="296" t="str">
        <f t="shared" si="334"/>
        <v>not an output</v>
      </c>
      <c r="X32" s="296" t="str">
        <f t="shared" si="334"/>
        <v>not an output</v>
      </c>
      <c r="Y32" s="296" t="str">
        <f t="shared" si="334"/>
        <v>not an output</v>
      </c>
      <c r="Z32" s="296" t="str">
        <f t="shared" si="334"/>
        <v>not an output</v>
      </c>
      <c r="AA32" s="296" t="str">
        <f t="shared" si="334"/>
        <v>not an output</v>
      </c>
      <c r="AB32" s="296" t="str">
        <f t="shared" si="334"/>
        <v>not an output</v>
      </c>
      <c r="AC32" s="296" t="str">
        <f t="shared" si="334"/>
        <v>not an output</v>
      </c>
      <c r="AD32" s="296" t="str">
        <f t="shared" si="334"/>
        <v>not an output</v>
      </c>
      <c r="AE32" s="296" t="str">
        <f t="shared" si="334"/>
        <v>not an output</v>
      </c>
      <c r="AF32" s="296" t="str">
        <f t="shared" si="334"/>
        <v>not an output</v>
      </c>
      <c r="AG32" s="296" t="str">
        <f t="shared" si="334"/>
        <v>not an output</v>
      </c>
      <c r="AH32" s="296" t="str">
        <f t="shared" si="334"/>
        <v>not an output</v>
      </c>
      <c r="AI32" s="296" t="str">
        <f t="shared" si="334"/>
        <v>not an output</v>
      </c>
      <c r="AJ32" s="296" t="str">
        <f t="shared" si="334"/>
        <v>not an output</v>
      </c>
      <c r="AK32" s="296" t="str">
        <f t="shared" si="334"/>
        <v>not an output</v>
      </c>
      <c r="AL32" s="296" t="str">
        <f t="shared" ref="AL32" si="335">IF(ISNUMBER(AL14)=TRUE,"not an output",AL6-AL21)</f>
        <v>not an output</v>
      </c>
      <c r="AM32" s="296" t="str">
        <f t="shared" ref="AM32:BS32" si="336">IF(ISNUMBER(AM14)=TRUE,"not an output",AM6-AM21)</f>
        <v>not an output</v>
      </c>
      <c r="AN32" s="296" t="str">
        <f t="shared" si="336"/>
        <v>not an output</v>
      </c>
      <c r="AO32" s="296" t="str">
        <f t="shared" si="336"/>
        <v>not an output</v>
      </c>
      <c r="AP32" s="296" t="str">
        <f t="shared" si="336"/>
        <v>not an output</v>
      </c>
      <c r="AQ32" s="296" t="str">
        <f t="shared" si="336"/>
        <v>not an output</v>
      </c>
      <c r="AR32" s="296" t="str">
        <f t="shared" si="336"/>
        <v>not an output</v>
      </c>
      <c r="AS32" s="296" t="str">
        <f t="shared" si="336"/>
        <v>not an output</v>
      </c>
      <c r="AT32" s="296" t="str">
        <f t="shared" si="336"/>
        <v>not an output</v>
      </c>
      <c r="AU32" s="296" t="str">
        <f t="shared" si="336"/>
        <v>not an output</v>
      </c>
      <c r="AV32" s="296" t="str">
        <f t="shared" si="336"/>
        <v>not an output</v>
      </c>
      <c r="AW32" s="296" t="str">
        <f t="shared" si="336"/>
        <v>not an output</v>
      </c>
      <c r="AX32" s="296" t="str">
        <f t="shared" si="336"/>
        <v>not an output</v>
      </c>
      <c r="AY32" s="296" t="str">
        <f t="shared" si="336"/>
        <v>not an output</v>
      </c>
      <c r="AZ32" s="296" t="str">
        <f t="shared" si="336"/>
        <v>not an output</v>
      </c>
      <c r="BA32" s="296" t="str">
        <f t="shared" si="336"/>
        <v>not an output</v>
      </c>
      <c r="BB32" s="296" t="str">
        <f t="shared" si="336"/>
        <v>not an output</v>
      </c>
      <c r="BC32" s="296" t="str">
        <f t="shared" si="336"/>
        <v>not an output</v>
      </c>
      <c r="BD32" s="296" t="str">
        <f t="shared" si="336"/>
        <v>not an output</v>
      </c>
      <c r="BE32" s="296" t="str">
        <f t="shared" si="336"/>
        <v>not an output</v>
      </c>
      <c r="BF32" s="296" t="str">
        <f t="shared" si="336"/>
        <v>not an output</v>
      </c>
      <c r="BG32" s="296" t="str">
        <f t="shared" si="336"/>
        <v>not an output</v>
      </c>
      <c r="BH32" s="296" t="str">
        <f t="shared" si="336"/>
        <v>not an output</v>
      </c>
      <c r="BI32" s="296" t="str">
        <f t="shared" si="336"/>
        <v>not an output</v>
      </c>
      <c r="BJ32" s="296" t="str">
        <f t="shared" si="336"/>
        <v>not an output</v>
      </c>
      <c r="BK32" s="296" t="str">
        <f t="shared" si="336"/>
        <v>not an output</v>
      </c>
      <c r="BL32" s="296" t="str">
        <f t="shared" si="336"/>
        <v>not an output</v>
      </c>
      <c r="BM32" s="296" t="str">
        <f t="shared" si="336"/>
        <v>not an output</v>
      </c>
      <c r="BN32" s="296" t="str">
        <f t="shared" si="336"/>
        <v>not an output</v>
      </c>
      <c r="BO32" s="296" t="str">
        <f t="shared" si="336"/>
        <v>not an output</v>
      </c>
      <c r="BP32" s="296" t="str">
        <f t="shared" si="336"/>
        <v>not an output</v>
      </c>
      <c r="BQ32" s="296" t="str">
        <f t="shared" si="336"/>
        <v>not an output</v>
      </c>
      <c r="BR32" s="296" t="str">
        <f t="shared" si="336"/>
        <v>not an output</v>
      </c>
      <c r="BS32" s="296" t="str">
        <f t="shared" si="336"/>
        <v>not an output</v>
      </c>
      <c r="BT32" s="296" t="str">
        <f t="shared" ref="BT32:CE32" si="337">IF(ISNUMBER(BT14)=TRUE,"not an output",BT6-BT21)</f>
        <v>not an output</v>
      </c>
      <c r="BU32" s="296" t="str">
        <f t="shared" si="337"/>
        <v>not an output</v>
      </c>
      <c r="BV32" s="296" t="str">
        <f t="shared" si="337"/>
        <v>not an output</v>
      </c>
      <c r="BW32" s="296" t="str">
        <f t="shared" si="337"/>
        <v>not an output</v>
      </c>
      <c r="BX32" s="296" t="str">
        <f t="shared" si="337"/>
        <v>not an output</v>
      </c>
      <c r="BY32" s="296" t="str">
        <f t="shared" si="337"/>
        <v>not an output</v>
      </c>
      <c r="BZ32" s="296" t="str">
        <f t="shared" si="337"/>
        <v>not an output</v>
      </c>
      <c r="CA32" s="296" t="str">
        <f t="shared" si="337"/>
        <v>not an output</v>
      </c>
      <c r="CB32" s="296" t="str">
        <f t="shared" si="337"/>
        <v>not an output</v>
      </c>
      <c r="CC32" s="296" t="str">
        <f t="shared" si="337"/>
        <v>not an output</v>
      </c>
      <c r="CD32" s="296" t="str">
        <f t="shared" si="337"/>
        <v>not an output</v>
      </c>
      <c r="CE32" s="296" t="str">
        <f t="shared" si="337"/>
        <v>not an output</v>
      </c>
    </row>
    <row r="33" spans="1:83">
      <c r="C33" s="21" t="s">
        <v>571</v>
      </c>
      <c r="D33" s="74" t="s">
        <v>485</v>
      </c>
      <c r="E33" s="105">
        <f>InputDataA_GeneralAssumptions!E87</f>
        <v>0.62687176465988159</v>
      </c>
      <c r="F33" s="105">
        <f>IF(VLOOKUP(InputDataA_GeneralAssumptions!$D$72,DataSummary!$A$148:$B$150,2,FALSE)=1,IF(ISNUMBER(F14)=TRUE,E33/((1+F30)*(1+F9))-F14-F13,E12/((1+F30)*(1+F9))-F32-F13),"not an output")</f>
        <v>0.59633977239245062</v>
      </c>
      <c r="G33" s="105">
        <f>IF(VLOOKUP(InputDataA_GeneralAssumptions!$D$72,DataSummary!$A$148:$B$150,2,FALSE)=1,IF(ISNUMBER(G14)=TRUE,F33/((1+G30)*(1+G9))-G14-G13,F12/((1+G30)*(1+G9))-G32-G13),"not an output")</f>
        <v>0.56877082397462242</v>
      </c>
      <c r="H33" s="105">
        <f>IF(VLOOKUP(InputDataA_GeneralAssumptions!$D$72,DataSummary!$A$148:$B$150,2,FALSE)=1,IF(ISNUMBER(H14)=TRUE,G33/((1+H30)*(1+H9))-H14-H13,G12/((1+H30)*(1+H9))-H32-H13),"not an output")</f>
        <v>0.54149277660300332</v>
      </c>
      <c r="I33" s="105">
        <f>IF(VLOOKUP(InputDataA_GeneralAssumptions!$D$72,DataSummary!$A$148:$B$150,2,FALSE)=1,IF(ISNUMBER(I14)=TRUE,H33/((1+I30)*(1+I9))-I14-I13,H12/((1+I30)*(1+I9))-I32-I13),"not an output")</f>
        <v>0.51455543111593749</v>
      </c>
      <c r="J33" s="105">
        <f>IF(VLOOKUP(InputDataA_GeneralAssumptions!$D$72,DataSummary!$A$148:$B$150,2,FALSE)=1,IF(ISNUMBER(J14)=TRUE,I33/((1+J30)*(1+J9))-J14-J13,I12/((1+J30)*(1+J9))-J32-J13),"not an output")</f>
        <v>0.48795745571371807</v>
      </c>
      <c r="K33" s="105">
        <f>IF(VLOOKUP(InputDataA_GeneralAssumptions!$D$72,DataSummary!$A$148:$B$150,2,FALSE)=1,IF(ISNUMBER(K14)=TRUE,J33/((1+K30)*(1+K9))-K14-K13,J12/((1+K30)*(1+K9))-K32-K13),"not an output")</f>
        <v>0.46167219920282165</v>
      </c>
      <c r="L33" s="105">
        <f>IF(VLOOKUP(InputDataA_GeneralAssumptions!$D$72,DataSummary!$A$148:$B$150,2,FALSE)=1,IF(ISNUMBER(L14)=TRUE,K33/((1+L30)*(1+L9))-L14-L13,K12/((1+L30)*(1+L9))-L32-L13),"not an output")</f>
        <v>0.43569970346525821</v>
      </c>
      <c r="M33" s="105">
        <f>IF(VLOOKUP(InputDataA_GeneralAssumptions!$D$72,DataSummary!$A$148:$B$150,2,FALSE)=1,IF(ISNUMBER(M14)=TRUE,L33/((1+M30)*(1+M9))-M14-M13,L12/((1+M30)*(1+M9))-M32-M13),"not an output")</f>
        <v>0.41010582175348342</v>
      </c>
      <c r="N33" s="105">
        <f>IF(VLOOKUP(InputDataA_GeneralAssumptions!$D$72,DataSummary!$A$148:$B$150,2,FALSE)=1,IF(ISNUMBER(N14)=TRUE,M33/((1+N30)*(1+N9))-N14-N13,M12/((1+N30)*(1+N9))-N32-N13),"not an output")</f>
        <v>0.38495585349089034</v>
      </c>
      <c r="O33" s="105">
        <f>IF(VLOOKUP(InputDataA_GeneralAssumptions!$D$72,DataSummary!$A$148:$B$150,2,FALSE)=1,IF(ISNUMBER(O14)=TRUE,N33/((1+O30)*(1+O9))-O14-O13,N12/((1+O30)*(1+O9))-O32-O13),"not an output")</f>
        <v>0.3603039135790973</v>
      </c>
      <c r="P33" s="105">
        <f>IF(VLOOKUP(InputDataA_GeneralAssumptions!$D$72,DataSummary!$A$148:$B$150,2,FALSE)=1,IF(ISNUMBER(P14)=TRUE,O33/((1+P30)*(1+P9))-P14-P13,O12/((1+P30)*(1+P9))-P32-P13),"not an output")</f>
        <v>0.33610908537924422</v>
      </c>
      <c r="Q33" s="105">
        <f>IF(VLOOKUP(InputDataA_GeneralAssumptions!$D$72,DataSummary!$A$148:$B$150,2,FALSE)=1,IF(ISNUMBER(Q14)=TRUE,P33/((1+Q30)*(1+Q9))-Q14-Q13,P12/((1+Q30)*(1+Q9))-Q32-Q13),"not an output")</f>
        <v>0.31232171497632089</v>
      </c>
      <c r="R33" s="105">
        <f>IF(VLOOKUP(InputDataA_GeneralAssumptions!$D$72,DataSummary!$A$148:$B$150,2,FALSE)=1,IF(ISNUMBER(R14)=TRUE,Q33/((1+R30)*(1+R9))-R14-R13,Q12/((1+R30)*(1+R9))-R32-R13),"not an output")</f>
        <v>0.28890915305862763</v>
      </c>
      <c r="S33" s="105">
        <f>IF(VLOOKUP(InputDataA_GeneralAssumptions!$D$72,DataSummary!$A$148:$B$150,2,FALSE)=1,IF(ISNUMBER(S14)=TRUE,R33/((1+S30)*(1+S9))-S14-S13,R12/((1+S30)*(1+S9))-S32-S13),"not an output")</f>
        <v>0.26579271660676934</v>
      </c>
      <c r="T33" s="105">
        <f>IF(VLOOKUP(InputDataA_GeneralAssumptions!$D$72,DataSummary!$A$148:$B$150,2,FALSE)=1,IF(ISNUMBER(T14)=TRUE,S33/((1+T30)*(1+T9))-T14-T13,S12/((1+T30)*(1+T9))-T32-T13),"not an output")</f>
        <v>0.24295150711866248</v>
      </c>
      <c r="U33" s="105">
        <f>IF(VLOOKUP(InputDataA_GeneralAssumptions!$D$72,DataSummary!$A$148:$B$150,2,FALSE)=1,IF(ISNUMBER(U14)=TRUE,T33/((1+U30)*(1+U9))-U14-U13,T12/((1+U30)*(1+U9))-U32-U13),"not an output")</f>
        <v>0.22037480368086532</v>
      </c>
      <c r="V33" s="105">
        <f>IF(VLOOKUP(InputDataA_GeneralAssumptions!$D$72,DataSummary!$A$148:$B$150,2,FALSE)=1,IF(ISNUMBER(V14)=TRUE,U33/((1+V30)*(1+V9))-V14-V13,U12/((1+V30)*(1+V9))-V32-V13),"not an output")</f>
        <v>0.19803426085441986</v>
      </c>
      <c r="W33" s="105">
        <f>IF(VLOOKUP(InputDataA_GeneralAssumptions!$D$72,DataSummary!$A$148:$B$150,2,FALSE)=1,IF(ISNUMBER(W14)=TRUE,V33/((1+W30)*(1+W9))-W14-W13,V12/((1+W30)*(1+W9))-W32-W13),"not an output")</f>
        <v>0.17590755093358446</v>
      </c>
      <c r="X33" s="105">
        <f>IF(VLOOKUP(InputDataA_GeneralAssumptions!$D$72,DataSummary!$A$148:$B$150,2,FALSE)=1,IF(ISNUMBER(X14)=TRUE,W33/((1+X30)*(1+X9))-X14-X13,W12/((1+X30)*(1+X9))-X32-X13),"not an output")</f>
        <v>0.15397790046225215</v>
      </c>
      <c r="Y33" s="105">
        <f>IF(VLOOKUP(InputDataA_GeneralAssumptions!$D$72,DataSummary!$A$148:$B$150,2,FALSE)=1,IF(ISNUMBER(Y14)=TRUE,X33/((1+Y30)*(1+Y9))-Y14-Y13,X12/((1+Y30)*(1+Y9))-Y32-Y13),"not an output")</f>
        <v>0.13222560840769995</v>
      </c>
      <c r="Z33" s="105">
        <f>IF(VLOOKUP(InputDataA_GeneralAssumptions!$D$72,DataSummary!$A$148:$B$150,2,FALSE)=1,IF(ISNUMBER(Z14)=TRUE,Y33/((1+Z30)*(1+Z9))-Z14-Z13,Y12/((1+Z30)*(1+Z9))-Z32-Z13),"not an output")</f>
        <v>0.11063278913995084</v>
      </c>
      <c r="AA33" s="105">
        <f>IF(VLOOKUP(InputDataA_GeneralAssumptions!$D$72,DataSummary!$A$148:$B$150,2,FALSE)=1,IF(ISNUMBER(AA14)=TRUE,Z33/((1+AA30)*(1+AA9))-AA14-AA13,Z12/((1+AA30)*(1+AA9))-AA32-AA13),"not an output")</f>
        <v>8.9183723568760295E-2</v>
      </c>
      <c r="AB33" s="105">
        <f>IF(VLOOKUP(InputDataA_GeneralAssumptions!$D$72,DataSummary!$A$148:$B$150,2,FALSE)=1,IF(ISNUMBER(AB14)=TRUE,AA33/((1+AB30)*(1+AB9))-AB14-AB13,AA12/((1+AB30)*(1+AB9))-AB32-AB13),"not an output")</f>
        <v>6.7869434921021959E-2</v>
      </c>
      <c r="AC33" s="105">
        <f>IF(VLOOKUP(InputDataA_GeneralAssumptions!$D$72,DataSummary!$A$148:$B$150,2,FALSE)=1,IF(ISNUMBER(AC14)=TRUE,AB33/((1+AC30)*(1+AC9))-AC14-AC13,AB12/((1+AC30)*(1+AC9))-AC32-AC13),"not an output")</f>
        <v>4.6682869208582958E-2</v>
      </c>
      <c r="AD33" s="105">
        <f>IF(VLOOKUP(InputDataA_GeneralAssumptions!$D$72,DataSummary!$A$148:$B$150,2,FALSE)=1,IF(ISNUMBER(AD14)=TRUE,AC33/((1+AD30)*(1+AD9))-AD14-AD13,AC12/((1+AD30)*(1+AD9))-AD32-AD13),"not an output")</f>
        <v>2.562042111162232E-2</v>
      </c>
      <c r="AE33" s="105">
        <f>IF(VLOOKUP(InputDataA_GeneralAssumptions!$D$72,DataSummary!$A$148:$B$150,2,FALSE)=1,IF(ISNUMBER(AE14)=TRUE,AD33/((1+AE30)*(1+AE9))-AE14-AE13,AD12/((1+AE30)*(1+AE9))-AE32-AE13),"not an output")</f>
        <v>4.6799916008851521E-3</v>
      </c>
      <c r="AF33" s="105">
        <f>IF(VLOOKUP(InputDataA_GeneralAssumptions!$D$72,DataSummary!$A$148:$B$150,2,FALSE)=1,IF(ISNUMBER(AF14)=TRUE,AE33/((1+AF30)*(1+AF9))-AF14-AF13,AE12/((1+AF30)*(1+AF9))-AF32-AF13),"not an output")</f>
        <v>-1.6142523950153427E-2</v>
      </c>
      <c r="AG33" s="105">
        <f>IF(VLOOKUP(InputDataA_GeneralAssumptions!$D$72,DataSummary!$A$148:$B$150,2,FALSE)=1,IF(ISNUMBER(AG14)=TRUE,AF33/((1+AG30)*(1+AG9))-AG14-AG13,AF12/((1+AG30)*(1+AG9))-AG32-AG13),"not an output")</f>
        <v>-3.6853180684402756E-2</v>
      </c>
      <c r="AH33" s="105">
        <f>IF(VLOOKUP(InputDataA_GeneralAssumptions!$D$72,DataSummary!$A$148:$B$150,2,FALSE)=1,IF(ISNUMBER(AH14)=TRUE,AG33/((1+AH30)*(1+AH9))-AH14-AH13,AG12/((1+AH30)*(1+AH9))-AH32-AH13),"not an output")</f>
        <v>-5.7459373897596311E-2</v>
      </c>
      <c r="AI33" s="105">
        <f>IF(VLOOKUP(InputDataA_GeneralAssumptions!$D$72,DataSummary!$A$148:$B$150,2,FALSE)=1,IF(ISNUMBER(AI14)=TRUE,AH33/((1+AI30)*(1+AI9))-AI14-AI13,AH12/((1+AI30)*(1+AI9))-AI32-AI13),"not an output")</f>
        <v>-7.7970286515703618E-2</v>
      </c>
      <c r="AJ33" s="105">
        <f>IF(VLOOKUP(InputDataA_GeneralAssumptions!$D$72,DataSummary!$A$148:$B$150,2,FALSE)=1,IF(ISNUMBER(AJ14)=TRUE,AI33/((1+AJ30)*(1+AJ9))-AJ14-AJ13,AI12/((1+AJ30)*(1+AJ9))-AJ32-AJ13),"not an output")</f>
        <v>-9.8396775802196523E-2</v>
      </c>
      <c r="AK33" s="105">
        <f>IF(VLOOKUP(InputDataA_GeneralAssumptions!$D$72,DataSummary!$A$148:$B$150,2,FALSE)=1,IF(ISNUMBER(AK14)=TRUE,AJ33/((1+AK30)*(1+AK9))-AK14-AK13,AJ12/((1+AK30)*(1+AK9))-AK32-AK13),"not an output")</f>
        <v>-0.11875343353274573</v>
      </c>
      <c r="AL33" s="105">
        <f>IF(VLOOKUP(InputDataA_GeneralAssumptions!$D$72,DataSummary!$A$148:$B$150,2,FALSE)=1,IF(ISNUMBER(AL14)=TRUE,AK33/((1+AL30)*(1+AL9))-AL14-AL13,AK12/((1+AL30)*(1+AL9))-AL32-AL13),"not an output")</f>
        <v>-0.13905216704777115</v>
      </c>
      <c r="AM33" s="105">
        <f>IF(VLOOKUP(InputDataA_GeneralAssumptions!$D$72,DataSummary!$A$148:$B$150,2,FALSE)=1,IF(ISNUMBER(AM14)=TRUE,AL33/((1+AM30)*(1+AM9))-AM14-AM13,AL12/((1+AM30)*(1+AM9))-AM32-AM13),"not an output")</f>
        <v>-0.15929913125421999</v>
      </c>
      <c r="AN33" s="105">
        <f>IF(VLOOKUP(InputDataA_GeneralAssumptions!$D$72,DataSummary!$A$148:$B$150,2,FALSE)=1,IF(ISNUMBER(AN14)=TRUE,AM33/((1+AN30)*(1+AN9))-AN14-AN13,AM12/((1+AN30)*(1+AN9))-AN32-AN13),"not an output")</f>
        <v>-0.17950306683005268</v>
      </c>
      <c r="AO33" s="105">
        <f>IF(VLOOKUP(InputDataA_GeneralAssumptions!$D$72,DataSummary!$A$148:$B$150,2,FALSE)=1,IF(ISNUMBER(AO14)=TRUE,AN33/((1+AO30)*(1+AO9))-AO14-AO13,AN12/((1+AO30)*(1+AO9))-AO32-AO13),"not an output")</f>
        <v>-0.19967284670410146</v>
      </c>
      <c r="AP33" s="105">
        <f>IF(VLOOKUP(InputDataA_GeneralAssumptions!$D$72,DataSummary!$A$148:$B$150,2,FALSE)=1,IF(ISNUMBER(AP14)=TRUE,AO33/((1+AP30)*(1+AP9))-AP14-AP13,AO12/((1+AP30)*(1+AP9))-AP32-AP13),"not an output")</f>
        <v>-0.21980383695370759</v>
      </c>
      <c r="AQ33" s="105">
        <f>IF(VLOOKUP(InputDataA_GeneralAssumptions!$D$72,DataSummary!$A$148:$B$150,2,FALSE)=1,IF(ISNUMBER(AQ14)=TRUE,AP33/((1+AQ30)*(1+AQ9))-AQ14-AQ13,AP12/((1+AQ30)*(1+AQ9))-AQ32-AQ13),"not an output")</f>
        <v>-0.23987889076435373</v>
      </c>
      <c r="AR33" s="105">
        <f>IF(VLOOKUP(InputDataA_GeneralAssumptions!$D$72,DataSummary!$A$148:$B$150,2,FALSE)=1,IF(ISNUMBER(AR14)=TRUE,AQ33/((1+AR30)*(1+AR9))-AR14-AR13,AQ12/((1+AR30)*(1+AR9))-AR32-AR13),"not an output")</f>
        <v>-0.25989249102211803</v>
      </c>
      <c r="AS33" s="105">
        <f>IF(VLOOKUP(InputDataA_GeneralAssumptions!$D$72,DataSummary!$A$148:$B$150,2,FALSE)=1,IF(ISNUMBER(AS14)=TRUE,AR33/((1+AS30)*(1+AS9))-AS14-AS13,AR12/((1+AS30)*(1+AS9))-AS32-AS13),"not an output")</f>
        <v>-0.27986605217437682</v>
      </c>
      <c r="AT33" s="105">
        <f>IF(VLOOKUP(InputDataA_GeneralAssumptions!$D$72,DataSummary!$A$148:$B$150,2,FALSE)=1,IF(ISNUMBER(AT14)=TRUE,AS33/((1+AT30)*(1+AT9))-AT14-AT13,AS12/((1+AT30)*(1+AT9))-AT32-AT13),"not an output")</f>
        <v>-0.29983941949850756</v>
      </c>
      <c r="AU33" s="105">
        <f>IF(VLOOKUP(InputDataA_GeneralAssumptions!$D$72,DataSummary!$A$148:$B$150,2,FALSE)=1,IF(ISNUMBER(AU14)=TRUE,AT33/((1+AU30)*(1+AU9))-AU14-AU13,AT12/((1+AU30)*(1+AU9))-AU32-AU13),"not an output")</f>
        <v>-0.31981122043543481</v>
      </c>
      <c r="AV33" s="105">
        <f>IF(VLOOKUP(InputDataA_GeneralAssumptions!$D$72,DataSummary!$A$148:$B$150,2,FALSE)=1,IF(ISNUMBER(AV14)=TRUE,AU33/((1+AV30)*(1+AV9))-AV14-AV13,AU12/((1+AV30)*(1+AV9))-AV32-AV13),"not an output")</f>
        <v>-0.33975883050990535</v>
      </c>
      <c r="AW33" s="105">
        <f>IF(VLOOKUP(InputDataA_GeneralAssumptions!$D$72,DataSummary!$A$148:$B$150,2,FALSE)=1,IF(ISNUMBER(AW14)=TRUE,AV33/((1+AW30)*(1+AW9))-AW14-AW13,AV12/((1+AW30)*(1+AW9))-AW32-AW13),"not an output")</f>
        <v>-0.35969199423212539</v>
      </c>
      <c r="AX33" s="105">
        <f>IF(VLOOKUP(InputDataA_GeneralAssumptions!$D$72,DataSummary!$A$148:$B$150,2,FALSE)=1,IF(ISNUMBER(AX14)=TRUE,AW33/((1+AX30)*(1+AX9))-AX14-AX13,AW12/((1+AX30)*(1+AX9))-AX32-AX13),"not an output")</f>
        <v>-0.37962624850266907</v>
      </c>
      <c r="AY33" s="105">
        <f>IF(VLOOKUP(InputDataA_GeneralAssumptions!$D$72,DataSummary!$A$148:$B$150,2,FALSE)=1,IF(ISNUMBER(AY14)=TRUE,AX33/((1+AY30)*(1+AY9))-AY14-AY13,AX12/((1+AY30)*(1+AY9))-AY32-AY13),"not an output")</f>
        <v>-0.39957639002580603</v>
      </c>
      <c r="AZ33" s="105">
        <f>IF(VLOOKUP(InputDataA_GeneralAssumptions!$D$72,DataSummary!$A$148:$B$150,2,FALSE)=1,IF(ISNUMBER(AZ14)=TRUE,AY33/((1+AZ30)*(1+AZ9))-AZ14-AZ13,AY12/((1+AZ30)*(1+AZ9))-AZ32-AZ13),"not an output")</f>
        <v>-0.41958754842079576</v>
      </c>
      <c r="BA33" s="105">
        <f>IF(VLOOKUP(InputDataA_GeneralAssumptions!$D$72,DataSummary!$A$148:$B$150,2,FALSE)=1,IF(ISNUMBER(BA14)=TRUE,AZ33/((1+BA30)*(1+BA9))-BA14-BA13,AZ12/((1+BA30)*(1+BA9))-BA32-BA13),"not an output")</f>
        <v>-0.4396626460421505</v>
      </c>
      <c r="BB33" s="105">
        <f>IF(VLOOKUP(InputDataA_GeneralAssumptions!$D$72,DataSummary!$A$148:$B$150,2,FALSE)=1,IF(ISNUMBER(BB14)=TRUE,BA33/((1+BB30)*(1+BB9))-BB14-BB13,BA12/((1+BB30)*(1+BB9))-BB32-BB13),"not an output")</f>
        <v>-0.4597773861487412</v>
      </c>
      <c r="BC33" s="105">
        <f>IF(VLOOKUP(InputDataA_GeneralAssumptions!$D$72,DataSummary!$A$148:$B$150,2,FALSE)=1,IF(ISNUMBER(BC14)=TRUE,BB33/((1+BC30)*(1+BC9))-BC14-BC13,BB12/((1+BC30)*(1+BC9))-BC32-BC13),"not an output")</f>
        <v>-0.47993831118499419</v>
      </c>
      <c r="BD33" s="105">
        <f>IF(VLOOKUP(InputDataA_GeneralAssumptions!$D$72,DataSummary!$A$148:$B$150,2,FALSE)=1,IF(ISNUMBER(BD14)=TRUE,BC33/((1+BD30)*(1+BD9))-BD14-BD13,BC12/((1+BD30)*(1+BD9))-BD32-BD13),"not an output")</f>
        <v>-0.50018320734573973</v>
      </c>
      <c r="BE33" s="105">
        <f>IF(VLOOKUP(InputDataA_GeneralAssumptions!$D$72,DataSummary!$A$148:$B$150,2,FALSE)=1,IF(ISNUMBER(BE14)=TRUE,BD33/((1+BE30)*(1+BE9))-BE14-BE13,BD12/((1+BE30)*(1+BE9))-BE32-BE13),"not an output")</f>
        <v>-0.52054954715864143</v>
      </c>
      <c r="BF33" s="105">
        <f>IF(VLOOKUP(InputDataA_GeneralAssumptions!$D$72,DataSummary!$A$148:$B$150,2,FALSE)=1,IF(ISNUMBER(BF14)=TRUE,BE33/((1+BF30)*(1+BF9))-BF14-BF13,BE12/((1+BF30)*(1+BF9))-BF32-BF13),"not an output")</f>
        <v>-0.54103209876009695</v>
      </c>
      <c r="BG33" s="105">
        <f>IF(VLOOKUP(InputDataA_GeneralAssumptions!$D$72,DataSummary!$A$148:$B$150,2,FALSE)=1,IF(ISNUMBER(BG14)=TRUE,BF33/((1+BG30)*(1+BG9))-BG14-BG13,BF12/((1+BG30)*(1+BG9))-BG32-BG13),"not an output")</f>
        <v>-0.56162582186111532</v>
      </c>
      <c r="BH33" s="105">
        <f>IF(VLOOKUP(InputDataA_GeneralAssumptions!$D$72,DataSummary!$A$148:$B$150,2,FALSE)=1,IF(ISNUMBER(BH14)=TRUE,BG33/((1+BH30)*(1+BH9))-BH14-BH13,BG12/((1+BH30)*(1+BH9))-BH32-BH13),"not an output")</f>
        <v>-0.58232603271084227</v>
      </c>
      <c r="BI33" s="105">
        <f>IF(VLOOKUP(InputDataA_GeneralAssumptions!$D$72,DataSummary!$A$148:$B$150,2,FALSE)=1,IF(ISNUMBER(BI14)=TRUE,BH33/((1+BI30)*(1+BI9))-BI14-BI13,BH12/((1+BI30)*(1+BI9))-BI32-BI13),"not an output")</f>
        <v>-0.60312881616786218</v>
      </c>
      <c r="BJ33" s="105">
        <f>IF(VLOOKUP(InputDataA_GeneralAssumptions!$D$72,DataSummary!$A$148:$B$150,2,FALSE)=1,IF(ISNUMBER(BJ14)=TRUE,BI33/((1+BJ30)*(1+BJ9))-BJ14-BJ13,BI12/((1+BJ30)*(1+BJ9))-BJ32-BJ13),"not an output")</f>
        <v>-0.62402267963681124</v>
      </c>
      <c r="BK33" s="105">
        <f>IF(VLOOKUP(InputDataA_GeneralAssumptions!$D$72,DataSummary!$A$148:$B$150,2,FALSE)=1,IF(ISNUMBER(BK14)=TRUE,BJ33/((1+BK30)*(1+BK9))-BK14-BK13,BJ12/((1+BK30)*(1+BK9))-BK32-BK13),"not an output")</f>
        <v>-0.64493249252525975</v>
      </c>
      <c r="BL33" s="105">
        <f>IF(VLOOKUP(InputDataA_GeneralAssumptions!$D$72,DataSummary!$A$148:$B$150,2,FALSE)=1,IF(ISNUMBER(BL14)=TRUE,BK33/((1+BL30)*(1+BL9))-BL14-BL13,BK12/((1+BL30)*(1+BL9))-BL32-BL13),"not an output")</f>
        <v>-0.66573330421246413</v>
      </c>
      <c r="BM33" s="105">
        <f>IF(VLOOKUP(InputDataA_GeneralAssumptions!$D$72,DataSummary!$A$148:$B$150,2,FALSE)=1,IF(ISNUMBER(BM14)=TRUE,BL33/((1+BM30)*(1+BM9))-BM14-BM13,BL12/((1+BM30)*(1+BM9))-BM32-BM13),"not an output")</f>
        <v>-0.68626941740171055</v>
      </c>
      <c r="BN33" s="105">
        <f>IF(VLOOKUP(InputDataA_GeneralAssumptions!$D$72,DataSummary!$A$148:$B$150,2,FALSE)=1,IF(ISNUMBER(BN14)=TRUE,BM33/((1+BN30)*(1+BN9))-BN14-BN13,BM12/((1+BN30)*(1+BN9))-BN32-BN13),"not an output")</f>
        <v>-0.70657563625628805</v>
      </c>
      <c r="BO33" s="105">
        <f>IF(VLOOKUP(InputDataA_GeneralAssumptions!$D$72,DataSummary!$A$148:$B$150,2,FALSE)=1,IF(ISNUMBER(BO14)=TRUE,BN33/((1+BO30)*(1+BO9))-BO14-BO13,BN12/((1+BO30)*(1+BO9))-BO32-BO13),"not an output")</f>
        <v>-0.72671486502949523</v>
      </c>
      <c r="BP33" s="105">
        <f>IF(VLOOKUP(InputDataA_GeneralAssumptions!$D$72,DataSummary!$A$148:$B$150,2,FALSE)=1,IF(ISNUMBER(BP14)=TRUE,BO33/((1+BP30)*(1+BP9))-BP14-BP13,BO12/((1+BP30)*(1+BP9))-BP32-BP13),"not an output")</f>
        <v>-0.74670831325493281</v>
      </c>
      <c r="BQ33" s="105">
        <f>IF(VLOOKUP(InputDataA_GeneralAssumptions!$D$72,DataSummary!$A$148:$B$150,2,FALSE)=1,IF(ISNUMBER(BQ14)=TRUE,BP33/((1+BQ30)*(1+BQ9))-BQ14-BQ13,BP12/((1+BQ30)*(1+BQ9))-BQ32-BQ13),"not an output")</f>
        <v>-0.76670267112005164</v>
      </c>
      <c r="BR33" s="105">
        <f>IF(VLOOKUP(InputDataA_GeneralAssumptions!$D$72,DataSummary!$A$148:$B$150,2,FALSE)=1,IF(ISNUMBER(BR14)=TRUE,BQ33/((1+BR30)*(1+BR9))-BR14-BR13,BQ12/((1+BR30)*(1+BR9))-BR32-BR13),"not an output")</f>
        <v>-0.78672645364991567</v>
      </c>
      <c r="BS33" s="105">
        <f>IF(VLOOKUP(InputDataA_GeneralAssumptions!$D$72,DataSummary!$A$148:$B$150,2,FALSE)=1,IF(ISNUMBER(BS14)=TRUE,BR33/((1+BS30)*(1+BS9))-BS14-BS13,BR12/((1+BS30)*(1+BS9))-BS32-BS13),"not an output")</f>
        <v>-0.80679411438599036</v>
      </c>
      <c r="BT33" s="105">
        <f>IF(VLOOKUP(InputDataA_GeneralAssumptions!$D$72,DataSummary!$A$148:$B$150,2,FALSE)=1,IF(ISNUMBER(BT14)=TRUE,BS33/((1+BT30)*(1+BT9))-BT14-BT13,BS12/((1+BT30)*(1+BT9))-BT32-BT13),"not an output")</f>
        <v>-0.82694161742407124</v>
      </c>
      <c r="BU33" s="105">
        <f>IF(VLOOKUP(InputDataA_GeneralAssumptions!$D$72,DataSummary!$A$148:$B$150,2,FALSE)=1,IF(ISNUMBER(BU14)=TRUE,BT33/((1+BU30)*(1+BU9))-BU14-BU13,BT12/((1+BU30)*(1+BU9))-BU32-BU13),"not an output")</f>
        <v>-0.84716638609991246</v>
      </c>
      <c r="BV33" s="105">
        <f>IF(VLOOKUP(InputDataA_GeneralAssumptions!$D$72,DataSummary!$A$148:$B$150,2,FALSE)=1,IF(ISNUMBER(BV14)=TRUE,BU33/((1+BV30)*(1+BV9))-BV14-BV13,BU12/((1+BV30)*(1+BV9))-BV32-BV13),"not an output")</f>
        <v>-0.86745157451248134</v>
      </c>
      <c r="BW33" s="105">
        <f>IF(VLOOKUP(InputDataA_GeneralAssumptions!$D$72,DataSummary!$A$148:$B$150,2,FALSE)=1,IF(ISNUMBER(BW14)=TRUE,BV33/((1+BW30)*(1+BW9))-BW14-BW13,BV12/((1+BW30)*(1+BW9))-BW32-BW13),"not an output")</f>
        <v>-0.88781570915698549</v>
      </c>
      <c r="BX33" s="105">
        <f>IF(VLOOKUP(InputDataA_GeneralAssumptions!$D$72,DataSummary!$A$148:$B$150,2,FALSE)=1,IF(ISNUMBER(BX14)=TRUE,BW33/((1+BX30)*(1+BX9))-BX14-BX13,BW12/((1+BX30)*(1+BX9))-BX32-BX13),"not an output")</f>
        <v>-0.90825529341748379</v>
      </c>
      <c r="BY33" s="105">
        <f>IF(VLOOKUP(InputDataA_GeneralAssumptions!$D$72,DataSummary!$A$148:$B$150,2,FALSE)=1,IF(ISNUMBER(BY14)=TRUE,BX33/((1+BY30)*(1+BY9))-BY14-BY13,BX12/((1+BY30)*(1+BY9))-BY32-BY13),"not an output")</f>
        <v>-0.92879279028254047</v>
      </c>
      <c r="BZ33" s="105">
        <f>IF(VLOOKUP(InputDataA_GeneralAssumptions!$D$72,DataSummary!$A$148:$B$150,2,FALSE)=1,IF(ISNUMBER(BZ14)=TRUE,BY33/((1+BZ30)*(1+BZ9))-BZ14-BZ13,BY12/((1+BZ30)*(1+BZ9))-BZ32-BZ13),"not an output")</f>
        <v>-0.94943818583084116</v>
      </c>
      <c r="CA33" s="105">
        <f>IF(VLOOKUP(InputDataA_GeneralAssumptions!$D$72,DataSummary!$A$148:$B$150,2,FALSE)=1,IF(ISNUMBER(CA14)=TRUE,BZ33/((1+CA30)*(1+CA9))-CA14-CA13,BZ12/((1+CA30)*(1+CA9))-CA32-CA13),"not an output")</f>
        <v>-0.97019388363380998</v>
      </c>
      <c r="CB33" s="105">
        <f>IF(VLOOKUP(InputDataA_GeneralAssumptions!$D$72,DataSummary!$A$148:$B$150,2,FALSE)=1,IF(ISNUMBER(CB14)=TRUE,CA33/((1+CB30)*(1+CB9))-CB14-CB13,CA12/((1+CB30)*(1+CB9))-CB32-CB13),"not an output")</f>
        <v>-0.99108266950711799</v>
      </c>
      <c r="CC33" s="105">
        <f>IF(VLOOKUP(InputDataA_GeneralAssumptions!$D$72,DataSummary!$A$148:$B$150,2,FALSE)=1,IF(ISNUMBER(CC14)=TRUE,CB33/((1+CC30)*(1+CC9))-CC14-CC13,CB12/((1+CC30)*(1+CC9))-CC32-CC13),"not an output")</f>
        <v>-1.0120963779029908</v>
      </c>
      <c r="CD33" s="105">
        <f>IF(VLOOKUP(InputDataA_GeneralAssumptions!$D$72,DataSummary!$A$148:$B$150,2,FALSE)=1,IF(ISNUMBER(CD14)=TRUE,CC33/((1+CD30)*(1+CD9))-CD14-CD13,CC12/((1+CD30)*(1+CD9))-CD32-CD13),"not an output")</f>
        <v>-1.033243864731058</v>
      </c>
      <c r="CE33" s="105" t="e">
        <f>IF(VLOOKUP(InputDataA_GeneralAssumptions!$D$72,DataSummary!$A$148:$B$150,2,FALSE)=1,IF(ISNUMBER(CE14)=TRUE,CD33/((1+CE30)*(1+CE9))-CE14-CE13,CD12/((1+CE30)*(1+CE9))-CE32-CE13),"not an output")</f>
        <v>#VALUE!</v>
      </c>
    </row>
    <row r="34" spans="1:83">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row>
    <row r="35" spans="1:83">
      <c r="C35" s="48" t="s">
        <v>491</v>
      </c>
      <c r="D35" s="33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row>
    <row r="36" spans="1:83">
      <c r="C36" s="44" t="s">
        <v>510</v>
      </c>
      <c r="D36" s="46"/>
      <c r="E36" s="296"/>
      <c r="F36" s="296">
        <f t="shared" ref="F36:AK36" si="338">F45/(F21+F16)</f>
        <v>9.8709237390229854E-2</v>
      </c>
      <c r="G36" s="296">
        <f t="shared" si="338"/>
        <v>7.1876487828412036E-2</v>
      </c>
      <c r="H36" s="296">
        <f t="shared" si="338"/>
        <v>7.212610677093359E-2</v>
      </c>
      <c r="I36" s="296">
        <f t="shared" si="338"/>
        <v>7.1773009606561508E-2</v>
      </c>
      <c r="J36" s="296">
        <f t="shared" si="338"/>
        <v>7.1351260159820656E-2</v>
      </c>
      <c r="K36" s="296">
        <f t="shared" si="338"/>
        <v>7.1182690781142754E-2</v>
      </c>
      <c r="L36" s="296">
        <f t="shared" si="338"/>
        <v>7.0945480609530001E-2</v>
      </c>
      <c r="M36" s="296">
        <f t="shared" si="338"/>
        <v>6.9661247511836374E-2</v>
      </c>
      <c r="N36" s="296">
        <f t="shared" si="338"/>
        <v>6.7133160943039061E-2</v>
      </c>
      <c r="O36" s="296">
        <f t="shared" si="338"/>
        <v>6.3298443992595238E-2</v>
      </c>
      <c r="P36" s="296">
        <f t="shared" si="338"/>
        <v>5.9575198708883177E-2</v>
      </c>
      <c r="Q36" s="296">
        <f t="shared" si="338"/>
        <v>5.6175507559939677E-2</v>
      </c>
      <c r="R36" s="296">
        <f t="shared" si="338"/>
        <v>5.2849371465537982E-2</v>
      </c>
      <c r="S36" s="296">
        <f t="shared" si="338"/>
        <v>5.0646589109211819E-2</v>
      </c>
      <c r="T36" s="296">
        <f t="shared" si="338"/>
        <v>4.8502942124147685E-2</v>
      </c>
      <c r="U36" s="296">
        <f t="shared" si="338"/>
        <v>4.6180567820646577E-2</v>
      </c>
      <c r="V36" s="296">
        <f t="shared" si="338"/>
        <v>4.4142197174908041E-2</v>
      </c>
      <c r="W36" s="296">
        <f t="shared" si="338"/>
        <v>4.2305317697419999E-2</v>
      </c>
      <c r="X36" s="296">
        <f t="shared" si="338"/>
        <v>4.0558244068159256E-2</v>
      </c>
      <c r="Y36" s="296">
        <f t="shared" si="338"/>
        <v>3.9071059525578621E-2</v>
      </c>
      <c r="Z36" s="296">
        <f t="shared" si="338"/>
        <v>3.7897541546484351E-2</v>
      </c>
      <c r="AA36" s="296">
        <f t="shared" si="338"/>
        <v>3.7109571049477041E-2</v>
      </c>
      <c r="AB36" s="296">
        <f t="shared" si="338"/>
        <v>3.6518673575694813E-2</v>
      </c>
      <c r="AC36" s="296">
        <f t="shared" si="338"/>
        <v>3.6140608968138886E-2</v>
      </c>
      <c r="AD36" s="296">
        <f t="shared" si="338"/>
        <v>3.5807818114230838E-2</v>
      </c>
      <c r="AE36" s="296">
        <f t="shared" si="338"/>
        <v>3.5270414975352896E-2</v>
      </c>
      <c r="AF36" s="296">
        <f t="shared" si="338"/>
        <v>3.4535772750837329E-2</v>
      </c>
      <c r="AG36" s="296">
        <f t="shared" si="338"/>
        <v>3.3582247517206114E-2</v>
      </c>
      <c r="AH36" s="296">
        <f t="shared" si="338"/>
        <v>3.253678253015415E-2</v>
      </c>
      <c r="AI36" s="296">
        <f t="shared" si="338"/>
        <v>3.129236383346122E-2</v>
      </c>
      <c r="AJ36" s="296">
        <f t="shared" si="338"/>
        <v>2.9862977728936833E-2</v>
      </c>
      <c r="AK36" s="296">
        <f t="shared" si="338"/>
        <v>2.8117872933642936E-2</v>
      </c>
      <c r="AL36" s="296">
        <f t="shared" ref="AL36:BS36" si="339">AL45/(AL21+AL16)</f>
        <v>2.6356424764369217E-2</v>
      </c>
      <c r="AM36" s="296">
        <f t="shared" si="339"/>
        <v>2.4842407260223527E-2</v>
      </c>
      <c r="AN36" s="296">
        <f t="shared" si="339"/>
        <v>2.337639133173823E-2</v>
      </c>
      <c r="AO36" s="296">
        <f t="shared" si="339"/>
        <v>2.1935338175088342E-2</v>
      </c>
      <c r="AP36" s="296">
        <f t="shared" si="339"/>
        <v>2.0936092818537672E-2</v>
      </c>
      <c r="AQ36" s="296">
        <f t="shared" si="339"/>
        <v>2.0615322613509193E-2</v>
      </c>
      <c r="AR36" s="296">
        <f t="shared" si="339"/>
        <v>2.0498023556170718E-2</v>
      </c>
      <c r="AS36" s="296">
        <f t="shared" si="339"/>
        <v>1.9884763754275035E-2</v>
      </c>
      <c r="AT36" s="296">
        <f t="shared" si="339"/>
        <v>1.84657946189597E-2</v>
      </c>
      <c r="AU36" s="296">
        <f t="shared" si="339"/>
        <v>1.7265204850835301E-2</v>
      </c>
      <c r="AV36" s="296">
        <f t="shared" si="339"/>
        <v>1.6660032406857227E-2</v>
      </c>
      <c r="AW36" s="296">
        <f t="shared" si="339"/>
        <v>1.5946861548437299E-2</v>
      </c>
      <c r="AX36" s="296">
        <f t="shared" si="339"/>
        <v>1.504193903995129E-2</v>
      </c>
      <c r="AY36" s="296">
        <f t="shared" si="339"/>
        <v>1.398723023830427E-2</v>
      </c>
      <c r="AZ36" s="296">
        <f t="shared" si="339"/>
        <v>1.2327940601623691E-2</v>
      </c>
      <c r="BA36" s="296">
        <f t="shared" si="339"/>
        <v>1.0781909310838661E-2</v>
      </c>
      <c r="BB36" s="296">
        <f t="shared" si="339"/>
        <v>9.7227843497448996E-3</v>
      </c>
      <c r="BC36" s="296">
        <f t="shared" si="339"/>
        <v>8.6664233445434505E-3</v>
      </c>
      <c r="BD36" s="296">
        <f t="shared" si="339"/>
        <v>7.2043583707688715E-3</v>
      </c>
      <c r="BE36" s="296">
        <f t="shared" si="339"/>
        <v>5.3901587053322847E-3</v>
      </c>
      <c r="BF36" s="296">
        <f t="shared" si="339"/>
        <v>3.7801352201554689E-3</v>
      </c>
      <c r="BG36" s="296">
        <f t="shared" si="339"/>
        <v>2.3499333899898631E-3</v>
      </c>
      <c r="BH36" s="296">
        <f t="shared" si="339"/>
        <v>1.0766542091681282E-3</v>
      </c>
      <c r="BI36" s="296">
        <f t="shared" si="339"/>
        <v>-6.3997575140440472E-5</v>
      </c>
      <c r="BJ36" s="296">
        <f t="shared" si="339"/>
        <v>-1.0065788333914307E-3</v>
      </c>
      <c r="BK36" s="296">
        <f t="shared" si="339"/>
        <v>-1.1327612644211561E-3</v>
      </c>
      <c r="BL36" s="296">
        <f t="shared" si="339"/>
        <v>-3.8654394853821575E-5</v>
      </c>
      <c r="BM36" s="296">
        <f t="shared" si="339"/>
        <v>2.451493814657384E-3</v>
      </c>
      <c r="BN36" s="296">
        <f t="shared" si="339"/>
        <v>4.4765877126937146E-3</v>
      </c>
      <c r="BO36" s="296">
        <f t="shared" si="339"/>
        <v>5.8291147679163085E-3</v>
      </c>
      <c r="BP36" s="296">
        <f t="shared" si="339"/>
        <v>6.9252085321511603E-3</v>
      </c>
      <c r="BQ36" s="296">
        <f t="shared" si="339"/>
        <v>6.7319440565002829E-3</v>
      </c>
      <c r="BR36" s="296">
        <f t="shared" si="339"/>
        <v>6.3155589619316808E-3</v>
      </c>
      <c r="BS36" s="296">
        <f t="shared" si="339"/>
        <v>5.8049933657461101E-3</v>
      </c>
      <c r="BT36" s="296">
        <f t="shared" ref="BT36:CE36" si="340">BT45/(BT21+BT16)</f>
        <v>5.0401636263183048E-3</v>
      </c>
      <c r="BU36" s="296">
        <f t="shared" si="340"/>
        <v>4.3317393666454599E-3</v>
      </c>
      <c r="BV36" s="296">
        <f t="shared" si="340"/>
        <v>3.7814061266437937E-3</v>
      </c>
      <c r="BW36" s="296">
        <f t="shared" si="340"/>
        <v>3.1228214400478836E-3</v>
      </c>
      <c r="BX36" s="296">
        <f t="shared" si="340"/>
        <v>2.5189062508228464E-3</v>
      </c>
      <c r="BY36" s="296">
        <f t="shared" si="340"/>
        <v>1.7871705974307282E-3</v>
      </c>
      <c r="BZ36" s="296">
        <f t="shared" si="340"/>
        <v>1.0203891190447363E-3</v>
      </c>
      <c r="CA36" s="296">
        <f t="shared" si="340"/>
        <v>2.7108490916823603E-4</v>
      </c>
      <c r="CB36" s="296">
        <f t="shared" si="340"/>
        <v>-5.9304347721660187E-4</v>
      </c>
      <c r="CC36" s="296">
        <f t="shared" si="340"/>
        <v>-1.369026419033537E-3</v>
      </c>
      <c r="CD36" s="296">
        <f t="shared" si="340"/>
        <v>-2.1672482474180432E-3</v>
      </c>
      <c r="CE36" s="296" t="e">
        <f t="shared" si="340"/>
        <v>#VALUE!</v>
      </c>
    </row>
    <row r="37" spans="1:83">
      <c r="C37" s="45" t="s">
        <v>543</v>
      </c>
      <c r="D37" s="74"/>
      <c r="E37" s="105"/>
      <c r="F37" s="105">
        <f t="shared" ref="F37:AL37" si="341">1/F36</f>
        <v>10.130764115284098</v>
      </c>
      <c r="G37" s="105">
        <f t="shared" si="341"/>
        <v>13.912755481142337</v>
      </c>
      <c r="H37" s="105">
        <f t="shared" si="341"/>
        <v>13.864605269433374</v>
      </c>
      <c r="I37" s="105">
        <f t="shared" si="341"/>
        <v>13.932814096576211</v>
      </c>
      <c r="J37" s="105">
        <f t="shared" si="341"/>
        <v>14.015169427422675</v>
      </c>
      <c r="K37" s="105">
        <f t="shared" si="341"/>
        <v>14.048359074744521</v>
      </c>
      <c r="L37" s="105">
        <f t="shared" si="341"/>
        <v>14.095330546899861</v>
      </c>
      <c r="M37" s="105">
        <f t="shared" si="341"/>
        <v>14.35518363104374</v>
      </c>
      <c r="N37" s="105">
        <f t="shared" si="341"/>
        <v>14.895768141298708</v>
      </c>
      <c r="O37" s="105">
        <f t="shared" si="341"/>
        <v>15.798176652130371</v>
      </c>
      <c r="P37" s="105">
        <f t="shared" si="341"/>
        <v>16.785508427534484</v>
      </c>
      <c r="Q37" s="105">
        <f t="shared" si="341"/>
        <v>17.801352287435812</v>
      </c>
      <c r="R37" s="105">
        <f t="shared" si="341"/>
        <v>18.921700907116371</v>
      </c>
      <c r="S37" s="105">
        <f t="shared" si="341"/>
        <v>19.744666276412989</v>
      </c>
      <c r="T37" s="105">
        <f t="shared" si="341"/>
        <v>20.617306006724483</v>
      </c>
      <c r="U37" s="105">
        <f t="shared" si="341"/>
        <v>21.654129587226866</v>
      </c>
      <c r="V37" s="105">
        <f t="shared" si="341"/>
        <v>22.65406037759341</v>
      </c>
      <c r="W37" s="105">
        <f t="shared" si="341"/>
        <v>23.637690352600409</v>
      </c>
      <c r="X37" s="105">
        <f t="shared" si="341"/>
        <v>24.655899755410324</v>
      </c>
      <c r="Y37" s="105">
        <f t="shared" si="341"/>
        <v>25.594391658238262</v>
      </c>
      <c r="Z37" s="105">
        <f t="shared" si="341"/>
        <v>26.386935911750911</v>
      </c>
      <c r="AA37" s="105">
        <f t="shared" si="341"/>
        <v>26.94722605838615</v>
      </c>
      <c r="AB37" s="105">
        <f t="shared" si="341"/>
        <v>27.383250871016166</v>
      </c>
      <c r="AC37" s="105">
        <f t="shared" si="341"/>
        <v>27.669705313532145</v>
      </c>
      <c r="AD37" s="105">
        <f t="shared" si="341"/>
        <v>27.926862139711812</v>
      </c>
      <c r="AE37" s="105">
        <f t="shared" si="341"/>
        <v>28.352374098768159</v>
      </c>
      <c r="AF37" s="105">
        <f t="shared" si="341"/>
        <v>28.955483556561067</v>
      </c>
      <c r="AG37" s="105">
        <f t="shared" si="341"/>
        <v>29.777637708364889</v>
      </c>
      <c r="AH37" s="105">
        <f t="shared" si="341"/>
        <v>30.73444643990932</v>
      </c>
      <c r="AI37" s="105">
        <f t="shared" si="341"/>
        <v>31.956678163465892</v>
      </c>
      <c r="AJ37" s="105">
        <f t="shared" si="341"/>
        <v>33.486278865989078</v>
      </c>
      <c r="AK37" s="105">
        <f t="shared" si="341"/>
        <v>35.56456785902548</v>
      </c>
      <c r="AL37" s="105">
        <f t="shared" si="341"/>
        <v>37.941413106677587</v>
      </c>
      <c r="AM37" s="105">
        <f t="shared" ref="AM37:BS37" si="342">1/AM36</f>
        <v>40.253747936946198</v>
      </c>
      <c r="AN37" s="105">
        <f t="shared" si="342"/>
        <v>42.778202409808891</v>
      </c>
      <c r="AO37" s="105">
        <f t="shared" si="342"/>
        <v>45.588538094009699</v>
      </c>
      <c r="AP37" s="105">
        <f t="shared" si="342"/>
        <v>47.764404211781063</v>
      </c>
      <c r="AQ37" s="105">
        <f t="shared" si="342"/>
        <v>48.507608575802806</v>
      </c>
      <c r="AR37" s="105">
        <f t="shared" si="342"/>
        <v>48.785191277573702</v>
      </c>
      <c r="AS37" s="105">
        <f t="shared" si="342"/>
        <v>50.28976015795056</v>
      </c>
      <c r="AT37" s="105">
        <f t="shared" si="342"/>
        <v>54.154181860836516</v>
      </c>
      <c r="AU37" s="105">
        <f t="shared" si="342"/>
        <v>57.919961485520368</v>
      </c>
      <c r="AV37" s="105">
        <f t="shared" si="342"/>
        <v>60.023892845994858</v>
      </c>
      <c r="AW37" s="105">
        <f t="shared" si="342"/>
        <v>62.708263752248747</v>
      </c>
      <c r="AX37" s="105">
        <f t="shared" si="342"/>
        <v>66.480790631048748</v>
      </c>
      <c r="AY37" s="105">
        <f t="shared" si="342"/>
        <v>71.493782754893303</v>
      </c>
      <c r="AZ37" s="105">
        <f t="shared" si="342"/>
        <v>81.116549171910492</v>
      </c>
      <c r="BA37" s="105">
        <f t="shared" si="342"/>
        <v>92.74795132943072</v>
      </c>
      <c r="BB37" s="105">
        <f t="shared" si="342"/>
        <v>102.85119612122605</v>
      </c>
      <c r="BC37" s="105">
        <f t="shared" si="342"/>
        <v>115.38785497129211</v>
      </c>
      <c r="BD37" s="105">
        <f t="shared" si="342"/>
        <v>138.80486624005587</v>
      </c>
      <c r="BE37" s="105">
        <f t="shared" si="342"/>
        <v>185.52329433468017</v>
      </c>
      <c r="BF37" s="105">
        <f t="shared" si="342"/>
        <v>264.54080125707043</v>
      </c>
      <c r="BG37" s="105">
        <f t="shared" si="342"/>
        <v>425.54397680366321</v>
      </c>
      <c r="BH37" s="105">
        <f t="shared" si="342"/>
        <v>928.803316315129</v>
      </c>
      <c r="BI37" s="105">
        <f t="shared" si="342"/>
        <v>-15625.592029159456</v>
      </c>
      <c r="BJ37" s="105">
        <f t="shared" si="342"/>
        <v>-993.46416477955847</v>
      </c>
      <c r="BK37" s="105">
        <f t="shared" si="342"/>
        <v>-882.79854847526281</v>
      </c>
      <c r="BL37" s="105">
        <f t="shared" si="342"/>
        <v>-25870.279531775799</v>
      </c>
      <c r="BM37" s="105">
        <f t="shared" si="342"/>
        <v>407.91455153630812</v>
      </c>
      <c r="BN37" s="105">
        <f t="shared" si="342"/>
        <v>223.38443121854215</v>
      </c>
      <c r="BO37" s="105">
        <f t="shared" si="342"/>
        <v>171.55263531677946</v>
      </c>
      <c r="BP37" s="105">
        <f t="shared" si="342"/>
        <v>144.39998382104639</v>
      </c>
      <c r="BQ37" s="105">
        <f t="shared" si="342"/>
        <v>148.54550061722693</v>
      </c>
      <c r="BR37" s="105">
        <f t="shared" si="342"/>
        <v>158.3391123458278</v>
      </c>
      <c r="BS37" s="105">
        <f t="shared" si="342"/>
        <v>172.2654854182544</v>
      </c>
      <c r="BT37" s="105">
        <f t="shared" ref="BT37:CE37" si="343">1/BT36</f>
        <v>198.40625704655375</v>
      </c>
      <c r="BU37" s="105">
        <f t="shared" si="343"/>
        <v>230.85414780492889</v>
      </c>
      <c r="BV37" s="105">
        <f t="shared" si="343"/>
        <v>264.45189078052164</v>
      </c>
      <c r="BW37" s="105">
        <f t="shared" si="343"/>
        <v>320.22324016856584</v>
      </c>
      <c r="BX37" s="105">
        <f t="shared" si="343"/>
        <v>396.99770472733229</v>
      </c>
      <c r="BY37" s="105">
        <f t="shared" si="343"/>
        <v>559.54367279632947</v>
      </c>
      <c r="BZ37" s="105">
        <f t="shared" si="343"/>
        <v>980.01829041079532</v>
      </c>
      <c r="CA37" s="105">
        <f t="shared" si="343"/>
        <v>3688.8811076510251</v>
      </c>
      <c r="CB37" s="105">
        <f t="shared" si="343"/>
        <v>-1686.2170117668493</v>
      </c>
      <c r="CC37" s="105">
        <f t="shared" si="343"/>
        <v>-730.44609373276307</v>
      </c>
      <c r="CD37" s="105">
        <f t="shared" si="343"/>
        <v>-461.41460775956449</v>
      </c>
      <c r="CE37" s="105" t="e">
        <f t="shared" si="343"/>
        <v>#VALUE!</v>
      </c>
    </row>
    <row r="38" spans="1:83">
      <c r="C38" s="18" t="s">
        <v>779</v>
      </c>
      <c r="D38" s="276" t="s">
        <v>783</v>
      </c>
      <c r="E38" s="105">
        <f>$B$1/E24</f>
        <v>0.12786917851968013</v>
      </c>
      <c r="F38" s="105">
        <f t="shared" ref="F38:AL38" si="344">$B$1/F24</f>
        <v>0.12635379641417518</v>
      </c>
      <c r="G38" s="105">
        <f t="shared" si="344"/>
        <v>0.12439806340380291</v>
      </c>
      <c r="H38" s="105">
        <f t="shared" si="344"/>
        <v>0.12256493583103974</v>
      </c>
      <c r="I38" s="105">
        <f t="shared" si="344"/>
        <v>0.12083300174777563</v>
      </c>
      <c r="J38" s="105">
        <f t="shared" si="344"/>
        <v>0.11919306645757556</v>
      </c>
      <c r="K38" s="105">
        <f t="shared" si="344"/>
        <v>0.11764282661672321</v>
      </c>
      <c r="L38" s="105">
        <f t="shared" si="344"/>
        <v>0.11617431429455621</v>
      </c>
      <c r="M38" s="105">
        <f t="shared" si="344"/>
        <v>0.11476257005151845</v>
      </c>
      <c r="N38" s="105">
        <f t="shared" si="344"/>
        <v>0.11338133311425876</v>
      </c>
      <c r="O38" s="105">
        <f t="shared" si="344"/>
        <v>0.11200551748915073</v>
      </c>
      <c r="P38" s="105">
        <f t="shared" si="344"/>
        <v>0.11063705081310794</v>
      </c>
      <c r="Q38" s="105">
        <f t="shared" si="344"/>
        <v>0.10928136846317332</v>
      </c>
      <c r="R38" s="105">
        <f t="shared" si="344"/>
        <v>0.10793915806086686</v>
      </c>
      <c r="S38" s="105">
        <f t="shared" si="344"/>
        <v>0.10662878937179725</v>
      </c>
      <c r="T38" s="105">
        <f t="shared" si="344"/>
        <v>0.10534926792691215</v>
      </c>
      <c r="U38" s="105">
        <f t="shared" si="344"/>
        <v>0.10409574218395062</v>
      </c>
      <c r="V38" s="105">
        <f t="shared" si="344"/>
        <v>0.10287130895249089</v>
      </c>
      <c r="W38" s="105">
        <f t="shared" si="344"/>
        <v>0.10167746439292345</v>
      </c>
      <c r="X38" s="105">
        <f t="shared" si="344"/>
        <v>0.10051378814413127</v>
      </c>
      <c r="Y38" s="105">
        <f t="shared" si="344"/>
        <v>9.9382568028434773E-2</v>
      </c>
      <c r="Z38" s="105">
        <f t="shared" si="344"/>
        <v>9.828673917567872E-2</v>
      </c>
      <c r="AA38" s="105">
        <f t="shared" si="344"/>
        <v>9.7230108602613885E-2</v>
      </c>
      <c r="AB38" s="105">
        <f t="shared" si="344"/>
        <v>9.6213303848171797E-2</v>
      </c>
      <c r="AC38" s="105">
        <f t="shared" si="344"/>
        <v>9.5237144059238152E-2</v>
      </c>
      <c r="AD38" s="105">
        <f t="shared" si="344"/>
        <v>9.4299880649914958E-2</v>
      </c>
      <c r="AE38" s="105">
        <f t="shared" si="344"/>
        <v>9.3396190274641855E-2</v>
      </c>
      <c r="AF38" s="105">
        <f t="shared" si="344"/>
        <v>9.252124443110285E-2</v>
      </c>
      <c r="AG38" s="105">
        <f t="shared" si="344"/>
        <v>9.1670241175723213E-2</v>
      </c>
      <c r="AH38" s="105">
        <f t="shared" si="344"/>
        <v>9.0840544669452086E-2</v>
      </c>
      <c r="AI38" s="105">
        <f t="shared" si="344"/>
        <v>9.0028165692065384E-2</v>
      </c>
      <c r="AJ38" s="105">
        <f t="shared" si="344"/>
        <v>8.9229581289808513E-2</v>
      </c>
      <c r="AK38" s="105">
        <f t="shared" si="344"/>
        <v>8.8439662386794751E-2</v>
      </c>
      <c r="AL38" s="105">
        <f t="shared" si="344"/>
        <v>8.7657795866082647E-2</v>
      </c>
      <c r="AM38" s="105">
        <f t="shared" ref="AM38:BS38" si="345">$B$1/AM24</f>
        <v>8.6887055361966767E-2</v>
      </c>
      <c r="AN38" s="105">
        <f t="shared" si="345"/>
        <v>8.6127574145277511E-2</v>
      </c>
      <c r="AO38" s="105">
        <f t="shared" si="345"/>
        <v>8.5379160650409125E-2</v>
      </c>
      <c r="AP38" s="105">
        <f t="shared" si="345"/>
        <v>8.4647253082803853E-2</v>
      </c>
      <c r="AQ38" s="105">
        <f t="shared" si="345"/>
        <v>8.3940099977760044E-2</v>
      </c>
      <c r="AR38" s="105">
        <f t="shared" si="345"/>
        <v>8.3259124584800157E-2</v>
      </c>
      <c r="AS38" s="105">
        <f t="shared" si="345"/>
        <v>8.2596462059548459E-2</v>
      </c>
      <c r="AT38" s="105">
        <f t="shared" si="345"/>
        <v>8.194069025147234E-2</v>
      </c>
      <c r="AU38" s="105">
        <f t="shared" si="345"/>
        <v>8.1294350884349553E-2</v>
      </c>
      <c r="AV38" s="105">
        <f t="shared" si="345"/>
        <v>8.0664677230580295E-2</v>
      </c>
      <c r="AW38" s="105">
        <f t="shared" si="345"/>
        <v>8.0049490787720945E-2</v>
      </c>
      <c r="AX38" s="105">
        <f t="shared" si="345"/>
        <v>7.9445681147009589E-2</v>
      </c>
      <c r="AY38" s="105">
        <f t="shared" si="345"/>
        <v>7.8850847263049501E-2</v>
      </c>
      <c r="AZ38" s="105">
        <f t="shared" si="345"/>
        <v>7.8257050044413676E-2</v>
      </c>
      <c r="BA38" s="105">
        <f t="shared" si="345"/>
        <v>7.7665705096751358E-2</v>
      </c>
      <c r="BB38" s="105">
        <f t="shared" si="345"/>
        <v>7.7082742038565674E-2</v>
      </c>
      <c r="BC38" s="105">
        <f t="shared" si="345"/>
        <v>7.6507835851248318E-2</v>
      </c>
      <c r="BD38" s="105">
        <f t="shared" si="345"/>
        <v>7.5935727564209896E-2</v>
      </c>
      <c r="BE38" s="105">
        <f t="shared" si="345"/>
        <v>7.5362102211655652E-2</v>
      </c>
      <c r="BF38" s="105">
        <f t="shared" si="345"/>
        <v>7.4789537312750107E-2</v>
      </c>
      <c r="BG38" s="105">
        <f t="shared" si="345"/>
        <v>7.4220176005676125E-2</v>
      </c>
      <c r="BH38" s="105">
        <f t="shared" si="345"/>
        <v>7.3655769923496456E-2</v>
      </c>
      <c r="BI38" s="105">
        <f t="shared" si="345"/>
        <v>7.3097686680753921E-2</v>
      </c>
      <c r="BJ38" s="105">
        <f t="shared" si="345"/>
        <v>7.2547974280082902E-2</v>
      </c>
      <c r="BK38" s="105">
        <f t="shared" si="345"/>
        <v>7.2015681757442732E-2</v>
      </c>
      <c r="BL38" s="105">
        <f t="shared" si="345"/>
        <v>7.1513971019591699E-2</v>
      </c>
      <c r="BM38" s="105">
        <f t="shared" si="345"/>
        <v>7.1057293970517701E-2</v>
      </c>
      <c r="BN38" s="105">
        <f t="shared" si="345"/>
        <v>7.0638390375822646E-2</v>
      </c>
      <c r="BO38" s="105">
        <f t="shared" si="345"/>
        <v>7.0248087486127847E-2</v>
      </c>
      <c r="BP38" s="105">
        <f t="shared" si="345"/>
        <v>6.9882330468260562E-2</v>
      </c>
      <c r="BQ38" s="105">
        <f t="shared" si="345"/>
        <v>6.9525810229644477E-2</v>
      </c>
      <c r="BR38" s="105">
        <f t="shared" si="345"/>
        <v>6.9175703542005057E-2</v>
      </c>
      <c r="BS38" s="105">
        <f t="shared" si="345"/>
        <v>6.8830733026109051E-2</v>
      </c>
      <c r="BT38" s="105">
        <f t="shared" ref="BT38:CE38" si="346">$B$1/BT24</f>
        <v>6.8487928182340549E-2</v>
      </c>
      <c r="BU38" s="105">
        <f t="shared" si="346"/>
        <v>6.8147832721226986E-2</v>
      </c>
      <c r="BV38" s="105">
        <f t="shared" si="346"/>
        <v>6.781206713319074E-2</v>
      </c>
      <c r="BW38" s="105">
        <f t="shared" si="346"/>
        <v>6.7479308780974939E-2</v>
      </c>
      <c r="BX38" s="105">
        <f t="shared" si="346"/>
        <v>6.7150041008434386E-2</v>
      </c>
      <c r="BY38" s="105">
        <f t="shared" si="346"/>
        <v>6.682277738668746E-2</v>
      </c>
      <c r="BZ38" s="105">
        <f t="shared" si="346"/>
        <v>6.6497082260073309E-2</v>
      </c>
      <c r="CA38" s="105">
        <f t="shared" si="346"/>
        <v>6.6173094316590617E-2</v>
      </c>
      <c r="CB38" s="105">
        <f t="shared" si="346"/>
        <v>6.5849553679142997E-2</v>
      </c>
      <c r="CC38" s="105">
        <f t="shared" si="346"/>
        <v>6.552738127205375E-2</v>
      </c>
      <c r="CD38" s="105">
        <f t="shared" si="346"/>
        <v>6.5206307313055642E-2</v>
      </c>
      <c r="CE38" s="105" t="e">
        <f t="shared" si="346"/>
        <v>#VALUE!</v>
      </c>
    </row>
    <row r="39" spans="1:83">
      <c r="C39" s="18" t="s">
        <v>780</v>
      </c>
      <c r="D39" s="276" t="s">
        <v>784</v>
      </c>
      <c r="E39" s="105">
        <f>(1-$D$2-$D$4*$B$1)/E31</f>
        <v>0.13263142615532639</v>
      </c>
      <c r="F39" s="105">
        <f t="shared" ref="F39:AL39" si="347">(1-$D$2-$D$4*$B$1)/F31</f>
        <v>0.13240401698751778</v>
      </c>
      <c r="G39" s="105">
        <f t="shared" si="347"/>
        <v>0.13319597868791644</v>
      </c>
      <c r="H39" s="105">
        <f t="shared" si="347"/>
        <v>0.13396172013656105</v>
      </c>
      <c r="I39" s="105">
        <f t="shared" si="347"/>
        <v>0.13468912510547373</v>
      </c>
      <c r="J39" s="105">
        <f t="shared" si="347"/>
        <v>0.13537783450829785</v>
      </c>
      <c r="K39" s="105">
        <f t="shared" si="347"/>
        <v>0.13603446180255443</v>
      </c>
      <c r="L39" s="105">
        <f t="shared" si="347"/>
        <v>0.13665852794929498</v>
      </c>
      <c r="M39" s="105">
        <f t="shared" si="347"/>
        <v>0.1372283786417452</v>
      </c>
      <c r="N39" s="105">
        <f t="shared" si="347"/>
        <v>0.13771877518864964</v>
      </c>
      <c r="O39" s="105">
        <f t="shared" si="347"/>
        <v>0.13810402654446086</v>
      </c>
      <c r="P39" s="105">
        <f t="shared" si="347"/>
        <v>0.1383905976332922</v>
      </c>
      <c r="Q39" s="105">
        <f t="shared" si="347"/>
        <v>0.13858958886787076</v>
      </c>
      <c r="R39" s="105">
        <f t="shared" si="347"/>
        <v>0.13870633987065106</v>
      </c>
      <c r="S39" s="105">
        <f t="shared" si="347"/>
        <v>0.13876920619623975</v>
      </c>
      <c r="T39" s="105">
        <f t="shared" si="347"/>
        <v>0.13878194826309664</v>
      </c>
      <c r="U39" s="105">
        <f t="shared" si="347"/>
        <v>0.13874297300630908</v>
      </c>
      <c r="V39" s="105">
        <f t="shared" si="347"/>
        <v>0.1386609987140674</v>
      </c>
      <c r="W39" s="105">
        <f t="shared" si="347"/>
        <v>0.13854254887472126</v>
      </c>
      <c r="X39" s="105">
        <f t="shared" si="347"/>
        <v>0.13839139952224605</v>
      </c>
      <c r="Y39" s="105">
        <f t="shared" si="347"/>
        <v>0.13821489303247375</v>
      </c>
      <c r="Z39" s="105">
        <f t="shared" si="347"/>
        <v>0.13802118961478013</v>
      </c>
      <c r="AA39" s="105">
        <f t="shared" si="347"/>
        <v>0.13781960757279521</v>
      </c>
      <c r="AB39" s="105">
        <f t="shared" si="347"/>
        <v>0.13761485928785558</v>
      </c>
      <c r="AC39" s="105">
        <f t="shared" si="347"/>
        <v>0.13741175447278706</v>
      </c>
      <c r="AD39" s="105">
        <f t="shared" si="347"/>
        <v>0.13721119712086313</v>
      </c>
      <c r="AE39" s="105">
        <f t="shared" si="347"/>
        <v>0.13700860323648381</v>
      </c>
      <c r="AF39" s="105">
        <f t="shared" si="347"/>
        <v>0.13679978900587939</v>
      </c>
      <c r="AG39" s="105">
        <f t="shared" si="347"/>
        <v>0.13658032034337592</v>
      </c>
      <c r="AH39" s="105">
        <f t="shared" si="347"/>
        <v>0.1363487496929657</v>
      </c>
      <c r="AI39" s="105">
        <f t="shared" si="347"/>
        <v>0.13610139296979915</v>
      </c>
      <c r="AJ39" s="105">
        <f t="shared" si="347"/>
        <v>0.13583506852004618</v>
      </c>
      <c r="AK39" s="105">
        <f t="shared" si="347"/>
        <v>0.13554395245417153</v>
      </c>
      <c r="AL39" s="105">
        <f t="shared" si="347"/>
        <v>0.13522898949108428</v>
      </c>
      <c r="AM39" s="105">
        <f t="shared" ref="AM39:BS39" si="348">(1-$D$2-$D$4*$B$1)/AM31</f>
        <v>0.13489675038392659</v>
      </c>
      <c r="AN39" s="105">
        <f t="shared" si="348"/>
        <v>0.13454918157716669</v>
      </c>
      <c r="AO39" s="105">
        <f t="shared" si="348"/>
        <v>0.13418763590826377</v>
      </c>
      <c r="AP39" s="105">
        <f t="shared" si="348"/>
        <v>0.133822281363803</v>
      </c>
      <c r="AQ39" s="105">
        <f t="shared" si="348"/>
        <v>0.13346775059965388</v>
      </c>
      <c r="AR39" s="105">
        <f t="shared" si="348"/>
        <v>0.13312778721838545</v>
      </c>
      <c r="AS39" s="105">
        <f t="shared" si="348"/>
        <v>0.13279113416990437</v>
      </c>
      <c r="AT39" s="105">
        <f t="shared" si="348"/>
        <v>0.13244061851691388</v>
      </c>
      <c r="AU39" s="105">
        <f t="shared" si="348"/>
        <v>0.13208157192381684</v>
      </c>
      <c r="AV39" s="105">
        <f t="shared" si="348"/>
        <v>0.13172695082996985</v>
      </c>
      <c r="AW39" s="105">
        <f t="shared" si="348"/>
        <v>0.13137426523200979</v>
      </c>
      <c r="AX39" s="105">
        <f t="shared" si="348"/>
        <v>0.13101941293435063</v>
      </c>
      <c r="AY39" s="105">
        <f t="shared" si="348"/>
        <v>0.13065939188710207</v>
      </c>
      <c r="AZ39" s="105">
        <f t="shared" si="348"/>
        <v>0.13028191559361557</v>
      </c>
      <c r="BA39" s="105">
        <f t="shared" si="348"/>
        <v>0.1298902560647493</v>
      </c>
      <c r="BB39" s="105">
        <f t="shared" si="348"/>
        <v>0.12949523080063091</v>
      </c>
      <c r="BC39" s="105">
        <f t="shared" si="348"/>
        <v>0.12909708186133573</v>
      </c>
      <c r="BD39" s="105">
        <f t="shared" si="348"/>
        <v>0.12868764771518149</v>
      </c>
      <c r="BE39" s="105">
        <f t="shared" si="348"/>
        <v>0.12826032252399838</v>
      </c>
      <c r="BF39" s="105">
        <f t="shared" si="348"/>
        <v>0.12782023556954847</v>
      </c>
      <c r="BG39" s="105">
        <f t="shared" si="348"/>
        <v>0.12737173748611708</v>
      </c>
      <c r="BH39" s="105">
        <f t="shared" si="348"/>
        <v>0.12691847136165885</v>
      </c>
      <c r="BI39" s="105">
        <f t="shared" si="348"/>
        <v>0.12646338392967288</v>
      </c>
      <c r="BJ39" s="105">
        <f t="shared" si="348"/>
        <v>0.12601057313350561</v>
      </c>
      <c r="BK39" s="105">
        <f t="shared" si="348"/>
        <v>0.12557631528308252</v>
      </c>
      <c r="BL39" s="105">
        <f t="shared" si="348"/>
        <v>0.12518405024788837</v>
      </c>
      <c r="BM39" s="105">
        <f t="shared" si="348"/>
        <v>0.12485944258174954</v>
      </c>
      <c r="BN39" s="105">
        <f t="shared" si="348"/>
        <v>0.12458981402589756</v>
      </c>
      <c r="BO39" s="105">
        <f t="shared" si="348"/>
        <v>0.12435910401492228</v>
      </c>
      <c r="BP39" s="105">
        <f t="shared" si="348"/>
        <v>0.12416035572759081</v>
      </c>
      <c r="BQ39" s="105">
        <f t="shared" si="348"/>
        <v>0.12396654038071073</v>
      </c>
      <c r="BR39" s="105">
        <f t="shared" si="348"/>
        <v>0.12377301821057886</v>
      </c>
      <c r="BS39" s="105">
        <f t="shared" si="348"/>
        <v>0.12357791812767441</v>
      </c>
      <c r="BT39" s="105">
        <f t="shared" ref="BT39:CE39" si="349">(1-$D$2-$D$4*$B$1)/BT31</f>
        <v>0.12337630574462596</v>
      </c>
      <c r="BU39" s="105">
        <f t="shared" si="349"/>
        <v>0.12316959702387199</v>
      </c>
      <c r="BV39" s="105">
        <f t="shared" si="349"/>
        <v>0.12296113713030002</v>
      </c>
      <c r="BW39" s="105">
        <f t="shared" si="349"/>
        <v>0.12274888701310829</v>
      </c>
      <c r="BX39" s="105">
        <f t="shared" si="349"/>
        <v>0.12253409609232059</v>
      </c>
      <c r="BY39" s="105">
        <f t="shared" si="349"/>
        <v>0.12231438722735881</v>
      </c>
      <c r="BZ39" s="105">
        <f t="shared" si="349"/>
        <v>0.12208930937818464</v>
      </c>
      <c r="CA39" s="105">
        <f t="shared" si="349"/>
        <v>0.1218594571470337</v>
      </c>
      <c r="CB39" s="105">
        <f t="shared" si="349"/>
        <v>0.12162282514058699</v>
      </c>
      <c r="CC39" s="105">
        <f t="shared" si="349"/>
        <v>0.12138144537190765</v>
      </c>
      <c r="CD39" s="105">
        <f t="shared" si="349"/>
        <v>0.12113511343038705</v>
      </c>
      <c r="CE39" s="105" t="e">
        <f t="shared" si="349"/>
        <v>#VALUE!</v>
      </c>
    </row>
    <row r="40" spans="1:83">
      <c r="C40" s="18" t="s">
        <v>781</v>
      </c>
      <c r="D40" s="37"/>
      <c r="E40" s="105">
        <f>1/E38</f>
        <v>7.8204928785562791</v>
      </c>
      <c r="F40" s="105">
        <f t="shared" ref="F40:AL40" si="350">1/F38</f>
        <v>7.914285350968794</v>
      </c>
      <c r="G40" s="105">
        <f t="shared" si="350"/>
        <v>8.0387103515747302</v>
      </c>
      <c r="H40" s="105">
        <f t="shared" si="350"/>
        <v>8.1589403463527024</v>
      </c>
      <c r="I40" s="105">
        <f t="shared" si="350"/>
        <v>8.2758847792871997</v>
      </c>
      <c r="J40" s="105">
        <f t="shared" si="350"/>
        <v>8.3897497540759254</v>
      </c>
      <c r="K40" s="105">
        <f t="shared" si="350"/>
        <v>8.5003057879420894</v>
      </c>
      <c r="L40" s="105">
        <f t="shared" si="350"/>
        <v>8.6077547009619728</v>
      </c>
      <c r="M40" s="105">
        <f t="shared" si="350"/>
        <v>8.7136424319452477</v>
      </c>
      <c r="N40" s="105">
        <f t="shared" si="350"/>
        <v>8.8197939866544104</v>
      </c>
      <c r="O40" s="105">
        <f t="shared" si="350"/>
        <v>8.9281315993818229</v>
      </c>
      <c r="P40" s="105">
        <f t="shared" si="350"/>
        <v>9.0385634166011499</v>
      </c>
      <c r="Q40" s="105">
        <f t="shared" si="350"/>
        <v>9.1506906809735788</v>
      </c>
      <c r="R40" s="105">
        <f t="shared" si="350"/>
        <v>9.2644784151095596</v>
      </c>
      <c r="S40" s="105">
        <f t="shared" si="350"/>
        <v>9.3783302416870047</v>
      </c>
      <c r="T40" s="105">
        <f t="shared" si="350"/>
        <v>9.4922349217819626</v>
      </c>
      <c r="U40" s="105">
        <f t="shared" si="350"/>
        <v>9.6065408538311861</v>
      </c>
      <c r="V40" s="105">
        <f t="shared" si="350"/>
        <v>9.7208834045441233</v>
      </c>
      <c r="W40" s="105">
        <f t="shared" si="350"/>
        <v>9.8350210242811489</v>
      </c>
      <c r="X40" s="105">
        <f t="shared" si="350"/>
        <v>9.9488838144877665</v>
      </c>
      <c r="Y40" s="105">
        <f t="shared" si="350"/>
        <v>10.062126787807351</v>
      </c>
      <c r="Z40" s="105">
        <f t="shared" si="350"/>
        <v>10.174312510384436</v>
      </c>
      <c r="AA40" s="105">
        <f t="shared" si="350"/>
        <v>10.284880006532426</v>
      </c>
      <c r="AB40" s="105">
        <f t="shared" si="350"/>
        <v>10.393573029963065</v>
      </c>
      <c r="AC40" s="105">
        <f t="shared" si="350"/>
        <v>10.500104868516356</v>
      </c>
      <c r="AD40" s="105">
        <f t="shared" si="350"/>
        <v>10.604467292089852</v>
      </c>
      <c r="AE40" s="105">
        <f t="shared" si="350"/>
        <v>10.707074850263048</v>
      </c>
      <c r="AF40" s="105">
        <f t="shared" si="350"/>
        <v>10.808328467141004</v>
      </c>
      <c r="AG40" s="105">
        <f t="shared" si="350"/>
        <v>10.908665529559306</v>
      </c>
      <c r="AH40" s="105">
        <f t="shared" si="350"/>
        <v>11.008300353534544</v>
      </c>
      <c r="AI40" s="105">
        <f t="shared" si="350"/>
        <v>11.107634953048198</v>
      </c>
      <c r="AJ40" s="105">
        <f t="shared" si="350"/>
        <v>11.207045752597478</v>
      </c>
      <c r="AK40" s="105">
        <f t="shared" si="350"/>
        <v>11.307144023531615</v>
      </c>
      <c r="AL40" s="105">
        <f t="shared" si="350"/>
        <v>11.407998457179199</v>
      </c>
      <c r="AM40" s="105">
        <f t="shared" ref="AM40:BS40" si="351">1/AM38</f>
        <v>11.509194273347786</v>
      </c>
      <c r="AN40" s="105">
        <f t="shared" si="351"/>
        <v>11.610683453283253</v>
      </c>
      <c r="AO40" s="105">
        <f t="shared" si="351"/>
        <v>11.712459953718321</v>
      </c>
      <c r="AP40" s="105">
        <f t="shared" si="351"/>
        <v>11.813732443529826</v>
      </c>
      <c r="AQ40" s="105">
        <f t="shared" si="351"/>
        <v>11.913257194891957</v>
      </c>
      <c r="AR40" s="105">
        <f t="shared" si="351"/>
        <v>12.010695584259851</v>
      </c>
      <c r="AS40" s="105">
        <f t="shared" si="351"/>
        <v>12.10705610222195</v>
      </c>
      <c r="AT40" s="105">
        <f t="shared" si="351"/>
        <v>12.203948940764892</v>
      </c>
      <c r="AU40" s="105">
        <f t="shared" si="351"/>
        <v>12.300977732420959</v>
      </c>
      <c r="AV40" s="105">
        <f t="shared" si="351"/>
        <v>12.396999955029834</v>
      </c>
      <c r="AW40" s="105">
        <f t="shared" si="351"/>
        <v>12.492271845324384</v>
      </c>
      <c r="AX40" s="105">
        <f t="shared" si="351"/>
        <v>12.587216643653145</v>
      </c>
      <c r="AY40" s="105">
        <f t="shared" si="351"/>
        <v>12.682171906967099</v>
      </c>
      <c r="AZ40" s="105">
        <f t="shared" si="351"/>
        <v>12.778401427506713</v>
      </c>
      <c r="BA40" s="105">
        <f t="shared" si="351"/>
        <v>12.875695891182072</v>
      </c>
      <c r="BB40" s="105">
        <f t="shared" si="351"/>
        <v>12.973072487479554</v>
      </c>
      <c r="BC40" s="105">
        <f t="shared" si="351"/>
        <v>13.070556615197786</v>
      </c>
      <c r="BD40" s="105">
        <f t="shared" si="351"/>
        <v>13.169031654492516</v>
      </c>
      <c r="BE40" s="105">
        <f t="shared" si="351"/>
        <v>13.269268911733436</v>
      </c>
      <c r="BF40" s="105">
        <f t="shared" si="351"/>
        <v>13.370854212110766</v>
      </c>
      <c r="BG40" s="105">
        <f t="shared" si="351"/>
        <v>13.473425338192719</v>
      </c>
      <c r="BH40" s="105">
        <f t="shared" si="351"/>
        <v>13.576668888787168</v>
      </c>
      <c r="BI40" s="105">
        <f t="shared" si="351"/>
        <v>13.680323487764936</v>
      </c>
      <c r="BJ40" s="105">
        <f t="shared" si="351"/>
        <v>13.783982391284175</v>
      </c>
      <c r="BK40" s="105">
        <f t="shared" si="351"/>
        <v>13.885864517232752</v>
      </c>
      <c r="BL40" s="105">
        <f t="shared" si="351"/>
        <v>13.983281668501442</v>
      </c>
      <c r="BM40" s="105">
        <f t="shared" si="351"/>
        <v>14.073150610195047</v>
      </c>
      <c r="BN40" s="105">
        <f t="shared" si="351"/>
        <v>14.156607967418653</v>
      </c>
      <c r="BO40" s="105">
        <f t="shared" si="351"/>
        <v>14.235262991287467</v>
      </c>
      <c r="BP40" s="105">
        <f t="shared" si="351"/>
        <v>14.309768911530277</v>
      </c>
      <c r="BQ40" s="105">
        <f t="shared" si="351"/>
        <v>14.383147736027665</v>
      </c>
      <c r="BR40" s="105">
        <f t="shared" si="351"/>
        <v>14.455942604078864</v>
      </c>
      <c r="BS40" s="105">
        <f t="shared" si="351"/>
        <v>14.528393873426822</v>
      </c>
      <c r="BT40" s="105">
        <f t="shared" ref="BT40:CE40" si="352">1/BT38</f>
        <v>14.601113313540818</v>
      </c>
      <c r="BU40" s="105">
        <f t="shared" si="352"/>
        <v>14.673980962691944</v>
      </c>
      <c r="BV40" s="105">
        <f t="shared" si="352"/>
        <v>14.746637910858615</v>
      </c>
      <c r="BW40" s="105">
        <f t="shared" si="352"/>
        <v>14.819357489950152</v>
      </c>
      <c r="BX40" s="105">
        <f t="shared" si="352"/>
        <v>14.892023667928884</v>
      </c>
      <c r="BY40" s="105">
        <f t="shared" si="352"/>
        <v>14.964957146471759</v>
      </c>
      <c r="BZ40" s="105">
        <f t="shared" si="352"/>
        <v>15.038253800203618</v>
      </c>
      <c r="CA40" s="105">
        <f t="shared" si="352"/>
        <v>15.111882107487975</v>
      </c>
      <c r="CB40" s="105">
        <f t="shared" si="352"/>
        <v>15.186131782647712</v>
      </c>
      <c r="CC40" s="105">
        <f t="shared" si="352"/>
        <v>15.260796030414266</v>
      </c>
      <c r="CD40" s="105">
        <f t="shared" si="352"/>
        <v>15.335939745813201</v>
      </c>
      <c r="CE40" s="105" t="e">
        <f t="shared" si="352"/>
        <v>#VALUE!</v>
      </c>
    </row>
    <row r="41" spans="1:83">
      <c r="C41" s="18" t="s">
        <v>782</v>
      </c>
      <c r="D41" s="37"/>
      <c r="E41" s="105">
        <f>1/E39</f>
        <v>7.5396912254331561</v>
      </c>
      <c r="F41" s="105">
        <f t="shared" ref="F41:AK41" si="353">1/F39</f>
        <v>7.5526409451329091</v>
      </c>
      <c r="G41" s="105">
        <f t="shared" si="353"/>
        <v>7.5077341662321535</v>
      </c>
      <c r="H41" s="105">
        <f t="shared" si="353"/>
        <v>7.4648190466694251</v>
      </c>
      <c r="I41" s="105">
        <f t="shared" si="353"/>
        <v>7.4245043853162596</v>
      </c>
      <c r="J41" s="105">
        <f t="shared" si="353"/>
        <v>7.3867336084379902</v>
      </c>
      <c r="K41" s="105">
        <f t="shared" si="353"/>
        <v>7.3510784454856584</v>
      </c>
      <c r="L41" s="105">
        <f t="shared" si="353"/>
        <v>7.3175089400277633</v>
      </c>
      <c r="M41" s="105">
        <f t="shared" si="353"/>
        <v>7.2871224589095132</v>
      </c>
      <c r="N41" s="105">
        <f t="shared" si="353"/>
        <v>7.2611740747053704</v>
      </c>
      <c r="O41" s="105">
        <f t="shared" si="353"/>
        <v>7.240918494712119</v>
      </c>
      <c r="P41" s="105">
        <f t="shared" si="353"/>
        <v>7.2259244276826005</v>
      </c>
      <c r="Q41" s="105">
        <f t="shared" si="353"/>
        <v>7.2155492210413081</v>
      </c>
      <c r="R41" s="105">
        <f t="shared" si="353"/>
        <v>7.2094757956452318</v>
      </c>
      <c r="S41" s="105">
        <f t="shared" si="353"/>
        <v>7.2062097017825062</v>
      </c>
      <c r="T41" s="105">
        <f t="shared" si="353"/>
        <v>7.2055480739054367</v>
      </c>
      <c r="U41" s="105">
        <f t="shared" si="353"/>
        <v>7.2075722346999642</v>
      </c>
      <c r="V41" s="105">
        <f t="shared" si="353"/>
        <v>7.2118332427570229</v>
      </c>
      <c r="W41" s="105">
        <f t="shared" si="353"/>
        <v>7.217999149880387</v>
      </c>
      <c r="X41" s="105">
        <f t="shared" si="353"/>
        <v>7.2258825581083359</v>
      </c>
      <c r="Y41" s="105">
        <f t="shared" si="353"/>
        <v>7.2351103275466038</v>
      </c>
      <c r="Z41" s="105">
        <f t="shared" si="353"/>
        <v>7.245264316233035</v>
      </c>
      <c r="AA41" s="105">
        <f t="shared" si="353"/>
        <v>7.2558616122296531</v>
      </c>
      <c r="AB41" s="105">
        <f t="shared" si="353"/>
        <v>7.2666571413502101</v>
      </c>
      <c r="AC41" s="105">
        <f t="shared" si="353"/>
        <v>7.2773978022239678</v>
      </c>
      <c r="AD41" s="105">
        <f t="shared" si="353"/>
        <v>7.2880349489199867</v>
      </c>
      <c r="AE41" s="105">
        <f t="shared" si="353"/>
        <v>7.298811726982934</v>
      </c>
      <c r="AF41" s="105">
        <f t="shared" si="353"/>
        <v>7.309952795007761</v>
      </c>
      <c r="AG41" s="105">
        <f t="shared" si="353"/>
        <v>7.3216990375033895</v>
      </c>
      <c r="AH41" s="105">
        <f t="shared" si="353"/>
        <v>7.3341339928076401</v>
      </c>
      <c r="AI41" s="105">
        <f t="shared" si="353"/>
        <v>7.3474633740295348</v>
      </c>
      <c r="AJ41" s="105">
        <f t="shared" si="353"/>
        <v>7.3618691468648443</v>
      </c>
      <c r="AK41" s="105">
        <f t="shared" si="353"/>
        <v>7.3776806850759931</v>
      </c>
      <c r="AL41" s="105">
        <f t="shared" ref="AL41:BS41" si="354">1/AL39</f>
        <v>7.3948641024632558</v>
      </c>
      <c r="AM41" s="105">
        <f t="shared" si="354"/>
        <v>7.4130770174516627</v>
      </c>
      <c r="AN41" s="105">
        <f t="shared" si="354"/>
        <v>7.4322265529833764</v>
      </c>
      <c r="AO41" s="105">
        <f t="shared" si="354"/>
        <v>7.4522514181831285</v>
      </c>
      <c r="AP41" s="105">
        <f t="shared" si="354"/>
        <v>7.4725971625117245</v>
      </c>
      <c r="AQ41" s="105">
        <f t="shared" si="354"/>
        <v>7.49244664353093</v>
      </c>
      <c r="AR41" s="105">
        <f t="shared" si="354"/>
        <v>7.5115798203689836</v>
      </c>
      <c r="AS41" s="105">
        <f t="shared" si="354"/>
        <v>7.5306232321241735</v>
      </c>
      <c r="AT41" s="105">
        <f t="shared" si="354"/>
        <v>7.5505536835913434</v>
      </c>
      <c r="AU41" s="105">
        <f t="shared" si="354"/>
        <v>7.5710788828042475</v>
      </c>
      <c r="AV41" s="105">
        <f t="shared" si="354"/>
        <v>7.5914609250371035</v>
      </c>
      <c r="AW41" s="105">
        <f t="shared" si="354"/>
        <v>7.611840859653741</v>
      </c>
      <c r="AX41" s="105">
        <f t="shared" si="354"/>
        <v>7.6324567299127342</v>
      </c>
      <c r="AY41" s="105">
        <f t="shared" si="354"/>
        <v>7.6534873272949477</v>
      </c>
      <c r="AZ41" s="105">
        <f t="shared" si="354"/>
        <v>7.6756623929238934</v>
      </c>
      <c r="BA41" s="105">
        <f t="shared" si="354"/>
        <v>7.6988069028173109</v>
      </c>
      <c r="BB41" s="105">
        <f t="shared" si="354"/>
        <v>7.7222921169937626</v>
      </c>
      <c r="BC41" s="105">
        <f t="shared" si="354"/>
        <v>7.7461084757446992</v>
      </c>
      <c r="BD41" s="105">
        <f t="shared" si="354"/>
        <v>7.7707535863368529</v>
      </c>
      <c r="BE41" s="105">
        <f t="shared" si="354"/>
        <v>7.7966434226991215</v>
      </c>
      <c r="BF41" s="105">
        <f t="shared" si="354"/>
        <v>7.8234873808841359</v>
      </c>
      <c r="BG41" s="105">
        <f t="shared" si="354"/>
        <v>7.8510352432696875</v>
      </c>
      <c r="BH41" s="105">
        <f t="shared" si="354"/>
        <v>7.8790737807616926</v>
      </c>
      <c r="BI41" s="105">
        <f t="shared" si="354"/>
        <v>7.907427185058614</v>
      </c>
      <c r="BJ41" s="105">
        <f t="shared" si="354"/>
        <v>7.9358420101821183</v>
      </c>
      <c r="BK41" s="105">
        <f t="shared" si="354"/>
        <v>7.9632850967615445</v>
      </c>
      <c r="BL41" s="105">
        <f t="shared" si="354"/>
        <v>7.9882381023765303</v>
      </c>
      <c r="BM41" s="105">
        <f t="shared" si="354"/>
        <v>8.0090058014256105</v>
      </c>
      <c r="BN41" s="105">
        <f t="shared" si="354"/>
        <v>8.0263383312550527</v>
      </c>
      <c r="BO41" s="105">
        <f t="shared" si="354"/>
        <v>8.0412287296634624</v>
      </c>
      <c r="BP41" s="105">
        <f t="shared" si="354"/>
        <v>8.054100635745689</v>
      </c>
      <c r="BQ41" s="105">
        <f t="shared" si="354"/>
        <v>8.0666928102447937</v>
      </c>
      <c r="BR41" s="105">
        <f t="shared" si="354"/>
        <v>8.0793052836335395</v>
      </c>
      <c r="BS41" s="105">
        <f t="shared" si="354"/>
        <v>8.0920605812994104</v>
      </c>
      <c r="BT41" s="105">
        <f t="shared" ref="BT41:CE41" si="355">1/BT39</f>
        <v>8.1052840248749156</v>
      </c>
      <c r="BU41" s="105">
        <f t="shared" si="355"/>
        <v>8.1188866746571069</v>
      </c>
      <c r="BV41" s="105">
        <f t="shared" si="355"/>
        <v>8.132650879279975</v>
      </c>
      <c r="BW41" s="105">
        <f t="shared" si="355"/>
        <v>8.1467133782908387</v>
      </c>
      <c r="BX41" s="105">
        <f t="shared" si="355"/>
        <v>8.1609938122575461</v>
      </c>
      <c r="BY41" s="105">
        <f t="shared" si="355"/>
        <v>8.1756531072766876</v>
      </c>
      <c r="BZ41" s="105">
        <f t="shared" si="355"/>
        <v>8.1907253394512498</v>
      </c>
      <c r="CA41" s="105">
        <f t="shared" si="355"/>
        <v>8.2061747476309197</v>
      </c>
      <c r="CB41" s="105">
        <f t="shared" si="355"/>
        <v>8.2221408592019962</v>
      </c>
      <c r="CC41" s="105">
        <f t="shared" si="355"/>
        <v>8.2384914509465759</v>
      </c>
      <c r="CD41" s="105">
        <f t="shared" si="355"/>
        <v>8.255244674160247</v>
      </c>
      <c r="CE41" s="105" t="e">
        <f t="shared" si="355"/>
        <v>#VALUE!</v>
      </c>
    </row>
    <row r="42" spans="1:83">
      <c r="C42" s="18" t="s">
        <v>1056</v>
      </c>
      <c r="D42" s="276" t="s">
        <v>1057</v>
      </c>
      <c r="E42" s="105">
        <f>$B$1*(E$16/(E$22*E$24))</f>
        <v>6.6490019460507315E-3</v>
      </c>
      <c r="F42" s="105">
        <f t="shared" ref="F42:BQ42" si="356">$B$1*(F$16/(F$22*F$24))</f>
        <v>6.5702043915097669E-3</v>
      </c>
      <c r="G42" s="105">
        <f t="shared" si="356"/>
        <v>6.4685092626095703E-3</v>
      </c>
      <c r="H42" s="105">
        <f t="shared" si="356"/>
        <v>6.3731894291691338E-3</v>
      </c>
      <c r="I42" s="105">
        <f t="shared" si="356"/>
        <v>6.2831315025962944E-3</v>
      </c>
      <c r="J42" s="105">
        <f t="shared" si="356"/>
        <v>6.1978573727225397E-3</v>
      </c>
      <c r="K42" s="105">
        <f t="shared" si="356"/>
        <v>6.1172472691932806E-3</v>
      </c>
      <c r="L42" s="105">
        <f t="shared" si="356"/>
        <v>6.040886871786136E-3</v>
      </c>
      <c r="M42" s="105">
        <f t="shared" si="356"/>
        <v>5.9674783277730119E-3</v>
      </c>
      <c r="N42" s="105">
        <f t="shared" si="356"/>
        <v>5.8956561170564279E-3</v>
      </c>
      <c r="O42" s="105">
        <f t="shared" si="356"/>
        <v>5.8241158062899657E-3</v>
      </c>
      <c r="P42" s="105">
        <f t="shared" si="356"/>
        <v>5.7529576296484093E-3</v>
      </c>
      <c r="Q42" s="105">
        <f t="shared" si="356"/>
        <v>5.6824642184347407E-3</v>
      </c>
      <c r="R42" s="105">
        <f t="shared" si="356"/>
        <v>5.6126713279175643E-3</v>
      </c>
      <c r="S42" s="105">
        <f t="shared" si="356"/>
        <v>5.544534157846304E-3</v>
      </c>
      <c r="T42" s="105">
        <f t="shared" si="356"/>
        <v>5.4780009973494203E-3</v>
      </c>
      <c r="U42" s="105">
        <f t="shared" si="356"/>
        <v>5.4128195736407106E-3</v>
      </c>
      <c r="V42" s="105">
        <f t="shared" si="356"/>
        <v>5.3491509160874598E-3</v>
      </c>
      <c r="W42" s="105">
        <f t="shared" si="356"/>
        <v>5.2870728227443937E-3</v>
      </c>
      <c r="X42" s="105">
        <f t="shared" si="356"/>
        <v>5.226563435475581E-3</v>
      </c>
      <c r="Y42" s="105">
        <f t="shared" si="356"/>
        <v>5.1677417175467356E-3</v>
      </c>
      <c r="Z42" s="105">
        <f t="shared" si="356"/>
        <v>5.1107602912259902E-3</v>
      </c>
      <c r="AA42" s="105">
        <f t="shared" si="356"/>
        <v>5.0558171155686629E-3</v>
      </c>
      <c r="AB42" s="105">
        <f t="shared" si="356"/>
        <v>5.0029448216405486E-3</v>
      </c>
      <c r="AC42" s="105">
        <f t="shared" si="356"/>
        <v>4.9521860038283481E-3</v>
      </c>
      <c r="AD42" s="105">
        <f t="shared" si="356"/>
        <v>4.9034497383365584E-3</v>
      </c>
      <c r="AE42" s="105">
        <f t="shared" si="356"/>
        <v>4.8564592193281533E-3</v>
      </c>
      <c r="AF42" s="105">
        <f t="shared" si="356"/>
        <v>4.8109633720588721E-3</v>
      </c>
      <c r="AG42" s="105">
        <f t="shared" si="356"/>
        <v>4.766712502798429E-3</v>
      </c>
      <c r="AH42" s="105">
        <f t="shared" si="356"/>
        <v>4.7235695519427679E-3</v>
      </c>
      <c r="AI42" s="105">
        <f t="shared" si="356"/>
        <v>4.6813270861342966E-3</v>
      </c>
      <c r="AJ42" s="105">
        <f t="shared" si="356"/>
        <v>4.6398019171595504E-3</v>
      </c>
      <c r="AK42" s="105">
        <f t="shared" si="356"/>
        <v>4.5987273409077573E-3</v>
      </c>
      <c r="AL42" s="105">
        <f t="shared" si="356"/>
        <v>4.5580714762345782E-3</v>
      </c>
      <c r="AM42" s="105">
        <f t="shared" si="356"/>
        <v>4.5179941474279509E-3</v>
      </c>
      <c r="AN42" s="105">
        <f t="shared" si="356"/>
        <v>4.4785022843674659E-3</v>
      </c>
      <c r="AO42" s="105">
        <f t="shared" si="356"/>
        <v>4.4395859259342679E-3</v>
      </c>
      <c r="AP42" s="105">
        <f t="shared" si="356"/>
        <v>4.4015278505037782E-3</v>
      </c>
      <c r="AQ42" s="105">
        <f t="shared" si="356"/>
        <v>4.3647569693107905E-3</v>
      </c>
      <c r="AR42" s="105">
        <f t="shared" si="356"/>
        <v>4.3293472891562717E-3</v>
      </c>
      <c r="AS42" s="105">
        <f t="shared" si="356"/>
        <v>4.2948898501472665E-3</v>
      </c>
      <c r="AT42" s="105">
        <f t="shared" si="356"/>
        <v>4.2607907179049156E-3</v>
      </c>
      <c r="AU42" s="105">
        <f t="shared" si="356"/>
        <v>4.2271820581828452E-3</v>
      </c>
      <c r="AV42" s="105">
        <f t="shared" si="356"/>
        <v>4.1944399900960914E-3</v>
      </c>
      <c r="AW42" s="105">
        <f t="shared" si="356"/>
        <v>4.1624512348455347E-3</v>
      </c>
      <c r="AX42" s="105">
        <f t="shared" si="356"/>
        <v>4.1310540559271131E-3</v>
      </c>
      <c r="AY42" s="105">
        <f t="shared" si="356"/>
        <v>4.1001236026481083E-3</v>
      </c>
      <c r="AZ42" s="105">
        <f t="shared" si="356"/>
        <v>4.0692470543823248E-3</v>
      </c>
      <c r="BA42" s="105">
        <f t="shared" si="356"/>
        <v>4.0384980204609964E-3</v>
      </c>
      <c r="BB42" s="105">
        <f t="shared" si="356"/>
        <v>4.0081848319880155E-3</v>
      </c>
      <c r="BC42" s="105">
        <f t="shared" si="356"/>
        <v>3.978290588492259E-3</v>
      </c>
      <c r="BD42" s="105">
        <f t="shared" si="356"/>
        <v>3.9485418315368462E-3</v>
      </c>
      <c r="BE42" s="105">
        <f t="shared" si="356"/>
        <v>3.9187141894921279E-3</v>
      </c>
      <c r="BF42" s="105">
        <f t="shared" si="356"/>
        <v>3.8889416894171596E-3</v>
      </c>
      <c r="BG42" s="105">
        <f t="shared" si="356"/>
        <v>3.8593357712235253E-3</v>
      </c>
      <c r="BH42" s="105">
        <f t="shared" si="356"/>
        <v>3.8299875171546381E-3</v>
      </c>
      <c r="BI42" s="105">
        <f t="shared" si="356"/>
        <v>3.800968041077513E-3</v>
      </c>
      <c r="BJ42" s="105">
        <f t="shared" si="356"/>
        <v>3.7723838360005459E-3</v>
      </c>
      <c r="BK42" s="105">
        <f t="shared" si="356"/>
        <v>3.7447054379700301E-3</v>
      </c>
      <c r="BL42" s="105">
        <f t="shared" si="356"/>
        <v>3.7186172460308554E-3</v>
      </c>
      <c r="BM42" s="105">
        <f t="shared" si="356"/>
        <v>3.6948707371132097E-3</v>
      </c>
      <c r="BN42" s="105">
        <f t="shared" si="356"/>
        <v>3.6730883901193523E-3</v>
      </c>
      <c r="BO42" s="105">
        <f t="shared" si="356"/>
        <v>3.6527932360941734E-3</v>
      </c>
      <c r="BP42" s="105">
        <f t="shared" si="356"/>
        <v>3.6337744299069817E-3</v>
      </c>
      <c r="BQ42" s="105">
        <f t="shared" si="356"/>
        <v>3.6152359221304576E-3</v>
      </c>
      <c r="BR42" s="105">
        <f t="shared" ref="BR42:CE42" si="357">$B$1*(BR$16/(BR$22*BR$24))</f>
        <v>3.5970309092071789E-3</v>
      </c>
      <c r="BS42" s="105">
        <f t="shared" si="357"/>
        <v>3.5790929693683797E-3</v>
      </c>
      <c r="BT42" s="105">
        <f t="shared" si="357"/>
        <v>3.561267641171862E-3</v>
      </c>
      <c r="BU42" s="105">
        <f t="shared" si="357"/>
        <v>3.5435831967344637E-3</v>
      </c>
      <c r="BV42" s="105">
        <f t="shared" si="357"/>
        <v>3.5261238990826355E-3</v>
      </c>
      <c r="BW42" s="105">
        <f t="shared" si="357"/>
        <v>3.5088209730995226E-3</v>
      </c>
      <c r="BX42" s="105">
        <f t="shared" si="357"/>
        <v>3.4916995519272027E-3</v>
      </c>
      <c r="BY42" s="105">
        <f t="shared" si="357"/>
        <v>3.4746823435345487E-3</v>
      </c>
      <c r="BZ42" s="105">
        <f t="shared" si="357"/>
        <v>3.4577466944927162E-3</v>
      </c>
      <c r="CA42" s="105">
        <f t="shared" si="357"/>
        <v>3.4408998163657726E-3</v>
      </c>
      <c r="CB42" s="105">
        <f t="shared" si="357"/>
        <v>3.4240761974693341E-3</v>
      </c>
      <c r="CC42" s="105">
        <f t="shared" si="357"/>
        <v>3.4073237244613801E-3</v>
      </c>
      <c r="CD42" s="105">
        <f t="shared" si="357"/>
        <v>3.3906283690761417E-3</v>
      </c>
      <c r="CE42" s="105" t="e">
        <f t="shared" si="357"/>
        <v>#VALUE!</v>
      </c>
    </row>
    <row r="43" spans="1:83">
      <c r="C43" s="20" t="s">
        <v>514</v>
      </c>
      <c r="D43" s="303" t="s">
        <v>436</v>
      </c>
      <c r="E43" s="105">
        <f t="shared" ref="E43:AJ43" si="358">IF(ISNUMBER(E32)=TRUE,E32,E14)</f>
        <v>8.0398254794999957E-4</v>
      </c>
      <c r="F43" s="105">
        <f t="shared" si="358"/>
        <v>8.0398254794999957E-4</v>
      </c>
      <c r="G43" s="105">
        <f t="shared" si="358"/>
        <v>8.0398254794999957E-4</v>
      </c>
      <c r="H43" s="105">
        <f t="shared" si="358"/>
        <v>8.0398254794999957E-4</v>
      </c>
      <c r="I43" s="105">
        <f t="shared" si="358"/>
        <v>8.0398254794999957E-4</v>
      </c>
      <c r="J43" s="105">
        <f t="shared" si="358"/>
        <v>8.0398254794999957E-4</v>
      </c>
      <c r="K43" s="105">
        <f t="shared" si="358"/>
        <v>8.0398254794999957E-4</v>
      </c>
      <c r="L43" s="105">
        <f t="shared" si="358"/>
        <v>8.0398254794999957E-4</v>
      </c>
      <c r="M43" s="105">
        <f t="shared" si="358"/>
        <v>8.0398254794999957E-4</v>
      </c>
      <c r="N43" s="105">
        <f t="shared" si="358"/>
        <v>8.0398254794999957E-4</v>
      </c>
      <c r="O43" s="105">
        <f t="shared" si="358"/>
        <v>8.0398254794999957E-4</v>
      </c>
      <c r="P43" s="105">
        <f t="shared" si="358"/>
        <v>8.0398254794999957E-4</v>
      </c>
      <c r="Q43" s="105">
        <f t="shared" si="358"/>
        <v>8.0398254794999957E-4</v>
      </c>
      <c r="R43" s="105">
        <f t="shared" si="358"/>
        <v>8.0398254794999957E-4</v>
      </c>
      <c r="S43" s="105">
        <f t="shared" si="358"/>
        <v>8.0398254794999957E-4</v>
      </c>
      <c r="T43" s="105">
        <f t="shared" si="358"/>
        <v>8.0398254794999957E-4</v>
      </c>
      <c r="U43" s="105">
        <f t="shared" si="358"/>
        <v>8.0398254794999957E-4</v>
      </c>
      <c r="V43" s="105">
        <f t="shared" si="358"/>
        <v>8.0398254794999957E-4</v>
      </c>
      <c r="W43" s="105">
        <f t="shared" si="358"/>
        <v>8.0398254794999957E-4</v>
      </c>
      <c r="X43" s="105">
        <f t="shared" si="358"/>
        <v>8.0398254794999957E-4</v>
      </c>
      <c r="Y43" s="105">
        <f t="shared" si="358"/>
        <v>8.0398254794999957E-4</v>
      </c>
      <c r="Z43" s="105">
        <f t="shared" si="358"/>
        <v>8.0398254794999957E-4</v>
      </c>
      <c r="AA43" s="105">
        <f t="shared" si="358"/>
        <v>8.0398254794999957E-4</v>
      </c>
      <c r="AB43" s="105">
        <f t="shared" si="358"/>
        <v>8.0398254794999957E-4</v>
      </c>
      <c r="AC43" s="105">
        <f t="shared" si="358"/>
        <v>8.0398254794999957E-4</v>
      </c>
      <c r="AD43" s="105">
        <f t="shared" si="358"/>
        <v>8.0398254794999957E-4</v>
      </c>
      <c r="AE43" s="105">
        <f t="shared" si="358"/>
        <v>8.0398254794999957E-4</v>
      </c>
      <c r="AF43" s="105">
        <f t="shared" si="358"/>
        <v>8.0398254794999957E-4</v>
      </c>
      <c r="AG43" s="105">
        <f t="shared" si="358"/>
        <v>8.0398254794999957E-4</v>
      </c>
      <c r="AH43" s="105">
        <f t="shared" si="358"/>
        <v>8.0398254794999957E-4</v>
      </c>
      <c r="AI43" s="105">
        <f t="shared" si="358"/>
        <v>8.0398254794999957E-4</v>
      </c>
      <c r="AJ43" s="105">
        <f t="shared" si="358"/>
        <v>8.0398254794999957E-4</v>
      </c>
      <c r="AK43" s="105">
        <f t="shared" ref="AK43:BS43" si="359">IF(ISNUMBER(AK32)=TRUE,AK32,AK14)</f>
        <v>8.0398254794999957E-4</v>
      </c>
      <c r="AL43" s="105">
        <f t="shared" si="359"/>
        <v>8.0398254794999957E-4</v>
      </c>
      <c r="AM43" s="105">
        <f t="shared" si="359"/>
        <v>8.0398254794999957E-4</v>
      </c>
      <c r="AN43" s="105">
        <f t="shared" si="359"/>
        <v>8.0398254794999957E-4</v>
      </c>
      <c r="AO43" s="105">
        <f t="shared" si="359"/>
        <v>8.0398254794999957E-4</v>
      </c>
      <c r="AP43" s="105">
        <f t="shared" si="359"/>
        <v>8.0398254794999957E-4</v>
      </c>
      <c r="AQ43" s="105">
        <f t="shared" si="359"/>
        <v>8.0398254794999957E-4</v>
      </c>
      <c r="AR43" s="105">
        <f t="shared" si="359"/>
        <v>8.0398254794999957E-4</v>
      </c>
      <c r="AS43" s="105">
        <f t="shared" si="359"/>
        <v>8.0398254794999957E-4</v>
      </c>
      <c r="AT43" s="105">
        <f t="shared" si="359"/>
        <v>8.0398254794999957E-4</v>
      </c>
      <c r="AU43" s="105">
        <f t="shared" si="359"/>
        <v>8.0398254794999957E-4</v>
      </c>
      <c r="AV43" s="105">
        <f t="shared" si="359"/>
        <v>8.0398254794999957E-4</v>
      </c>
      <c r="AW43" s="105">
        <f t="shared" si="359"/>
        <v>8.0398254794999957E-4</v>
      </c>
      <c r="AX43" s="105">
        <f t="shared" si="359"/>
        <v>8.0398254794999957E-4</v>
      </c>
      <c r="AY43" s="105">
        <f t="shared" si="359"/>
        <v>8.0398254794999957E-4</v>
      </c>
      <c r="AZ43" s="105">
        <f t="shared" si="359"/>
        <v>8.0398254794999957E-4</v>
      </c>
      <c r="BA43" s="105">
        <f t="shared" si="359"/>
        <v>8.0398254794999957E-4</v>
      </c>
      <c r="BB43" s="105">
        <f t="shared" si="359"/>
        <v>8.0398254794999957E-4</v>
      </c>
      <c r="BC43" s="105">
        <f t="shared" si="359"/>
        <v>8.0398254794999957E-4</v>
      </c>
      <c r="BD43" s="105">
        <f t="shared" si="359"/>
        <v>8.0398254794999957E-4</v>
      </c>
      <c r="BE43" s="105">
        <f t="shared" si="359"/>
        <v>8.0398254794999957E-4</v>
      </c>
      <c r="BF43" s="105">
        <f t="shared" si="359"/>
        <v>8.0398254794999957E-4</v>
      </c>
      <c r="BG43" s="105">
        <f t="shared" si="359"/>
        <v>8.0398254794999957E-4</v>
      </c>
      <c r="BH43" s="105">
        <f t="shared" si="359"/>
        <v>8.0398254794999957E-4</v>
      </c>
      <c r="BI43" s="105">
        <f t="shared" si="359"/>
        <v>8.0398254794999957E-4</v>
      </c>
      <c r="BJ43" s="105">
        <f t="shared" si="359"/>
        <v>8.0398254794999957E-4</v>
      </c>
      <c r="BK43" s="105">
        <f t="shared" si="359"/>
        <v>8.0398254794999957E-4</v>
      </c>
      <c r="BL43" s="105">
        <f t="shared" si="359"/>
        <v>8.0398254794999957E-4</v>
      </c>
      <c r="BM43" s="105">
        <f t="shared" si="359"/>
        <v>8.0398254794999957E-4</v>
      </c>
      <c r="BN43" s="105">
        <f t="shared" si="359"/>
        <v>8.0398254794999957E-4</v>
      </c>
      <c r="BO43" s="105">
        <f t="shared" si="359"/>
        <v>8.0398254794999957E-4</v>
      </c>
      <c r="BP43" s="105">
        <f t="shared" si="359"/>
        <v>8.0398254794999957E-4</v>
      </c>
      <c r="BQ43" s="105">
        <f t="shared" si="359"/>
        <v>8.0398254794999957E-4</v>
      </c>
      <c r="BR43" s="105">
        <f t="shared" si="359"/>
        <v>8.0398254794999957E-4</v>
      </c>
      <c r="BS43" s="105">
        <f t="shared" si="359"/>
        <v>8.0398254794999957E-4</v>
      </c>
      <c r="BT43" s="105">
        <f t="shared" ref="BT43:CE43" si="360">IF(ISNUMBER(BT32)=TRUE,BT32,BT14)</f>
        <v>8.0398254794999957E-4</v>
      </c>
      <c r="BU43" s="105">
        <f t="shared" si="360"/>
        <v>8.0398254794999957E-4</v>
      </c>
      <c r="BV43" s="105">
        <f t="shared" si="360"/>
        <v>8.0398254794999957E-4</v>
      </c>
      <c r="BW43" s="105">
        <f t="shared" si="360"/>
        <v>8.0398254794999957E-4</v>
      </c>
      <c r="BX43" s="105">
        <f t="shared" si="360"/>
        <v>8.0398254794999957E-4</v>
      </c>
      <c r="BY43" s="105">
        <f t="shared" si="360"/>
        <v>8.0398254794999957E-4</v>
      </c>
      <c r="BZ43" s="105">
        <f t="shared" si="360"/>
        <v>8.0398254794999957E-4</v>
      </c>
      <c r="CA43" s="105">
        <f t="shared" si="360"/>
        <v>8.0398254794999957E-4</v>
      </c>
      <c r="CB43" s="105">
        <f t="shared" si="360"/>
        <v>8.0398254794999957E-4</v>
      </c>
      <c r="CC43" s="105">
        <f t="shared" si="360"/>
        <v>8.0398254794999957E-4</v>
      </c>
      <c r="CD43" s="105">
        <f t="shared" si="360"/>
        <v>8.0398254794999957E-4</v>
      </c>
      <c r="CE43" s="105">
        <f t="shared" si="360"/>
        <v>8.0398254794999957E-4</v>
      </c>
    </row>
    <row r="44" spans="1:83">
      <c r="C44" s="45" t="s">
        <v>571</v>
      </c>
      <c r="D44" s="303" t="s">
        <v>2</v>
      </c>
      <c r="E44" s="105">
        <f t="shared" ref="E44:AJ44" si="361">IF(ISNUMBER(E33)=TRUE,E33,E12)</f>
        <v>0.62687176465988159</v>
      </c>
      <c r="F44" s="105">
        <f t="shared" si="361"/>
        <v>0.59633977239245062</v>
      </c>
      <c r="G44" s="105">
        <f t="shared" si="361"/>
        <v>0.56877082397462242</v>
      </c>
      <c r="H44" s="105">
        <f t="shared" si="361"/>
        <v>0.54149277660300332</v>
      </c>
      <c r="I44" s="105">
        <f t="shared" si="361"/>
        <v>0.51455543111593749</v>
      </c>
      <c r="J44" s="105">
        <f t="shared" si="361"/>
        <v>0.48795745571371807</v>
      </c>
      <c r="K44" s="105">
        <f t="shared" si="361"/>
        <v>0.46167219920282165</v>
      </c>
      <c r="L44" s="105">
        <f t="shared" si="361"/>
        <v>0.43569970346525821</v>
      </c>
      <c r="M44" s="105">
        <f t="shared" si="361"/>
        <v>0.41010582175348342</v>
      </c>
      <c r="N44" s="105">
        <f t="shared" si="361"/>
        <v>0.38495585349089034</v>
      </c>
      <c r="O44" s="105">
        <f t="shared" si="361"/>
        <v>0.3603039135790973</v>
      </c>
      <c r="P44" s="105">
        <f t="shared" si="361"/>
        <v>0.33610908537924422</v>
      </c>
      <c r="Q44" s="105">
        <f t="shared" si="361"/>
        <v>0.31232171497632089</v>
      </c>
      <c r="R44" s="105">
        <f t="shared" si="361"/>
        <v>0.28890915305862763</v>
      </c>
      <c r="S44" s="105">
        <f t="shared" si="361"/>
        <v>0.26579271660676934</v>
      </c>
      <c r="T44" s="105">
        <f t="shared" si="361"/>
        <v>0.24295150711866248</v>
      </c>
      <c r="U44" s="105">
        <f t="shared" si="361"/>
        <v>0.22037480368086532</v>
      </c>
      <c r="V44" s="105">
        <f t="shared" si="361"/>
        <v>0.19803426085441986</v>
      </c>
      <c r="W44" s="105">
        <f t="shared" si="361"/>
        <v>0.17590755093358446</v>
      </c>
      <c r="X44" s="105">
        <f t="shared" si="361"/>
        <v>0.15397790046225215</v>
      </c>
      <c r="Y44" s="105">
        <f t="shared" si="361"/>
        <v>0.13222560840769995</v>
      </c>
      <c r="Z44" s="105">
        <f t="shared" si="361"/>
        <v>0.11063278913995084</v>
      </c>
      <c r="AA44" s="105">
        <f t="shared" si="361"/>
        <v>8.9183723568760295E-2</v>
      </c>
      <c r="AB44" s="105">
        <f t="shared" si="361"/>
        <v>6.7869434921021959E-2</v>
      </c>
      <c r="AC44" s="105">
        <f t="shared" si="361"/>
        <v>4.6682869208582958E-2</v>
      </c>
      <c r="AD44" s="105">
        <f t="shared" si="361"/>
        <v>2.562042111162232E-2</v>
      </c>
      <c r="AE44" s="105">
        <f t="shared" si="361"/>
        <v>4.6799916008851521E-3</v>
      </c>
      <c r="AF44" s="105">
        <f t="shared" si="361"/>
        <v>-1.6142523950153427E-2</v>
      </c>
      <c r="AG44" s="105">
        <f t="shared" si="361"/>
        <v>-3.6853180684402756E-2</v>
      </c>
      <c r="AH44" s="105">
        <f t="shared" si="361"/>
        <v>-5.7459373897596311E-2</v>
      </c>
      <c r="AI44" s="105">
        <f t="shared" si="361"/>
        <v>-7.7970286515703618E-2</v>
      </c>
      <c r="AJ44" s="105">
        <f t="shared" si="361"/>
        <v>-9.8396775802196523E-2</v>
      </c>
      <c r="AK44" s="105">
        <f t="shared" ref="AK44:BS44" si="362">IF(ISNUMBER(AK33)=TRUE,AK33,AK12)</f>
        <v>-0.11875343353274573</v>
      </c>
      <c r="AL44" s="105">
        <f t="shared" si="362"/>
        <v>-0.13905216704777115</v>
      </c>
      <c r="AM44" s="105">
        <f t="shared" si="362"/>
        <v>-0.15929913125421999</v>
      </c>
      <c r="AN44" s="105">
        <f t="shared" si="362"/>
        <v>-0.17950306683005268</v>
      </c>
      <c r="AO44" s="105">
        <f t="shared" si="362"/>
        <v>-0.19967284670410146</v>
      </c>
      <c r="AP44" s="105">
        <f t="shared" si="362"/>
        <v>-0.21980383695370759</v>
      </c>
      <c r="AQ44" s="105">
        <f t="shared" si="362"/>
        <v>-0.23987889076435373</v>
      </c>
      <c r="AR44" s="105">
        <f t="shared" si="362"/>
        <v>-0.25989249102211803</v>
      </c>
      <c r="AS44" s="105">
        <f t="shared" si="362"/>
        <v>-0.27986605217437682</v>
      </c>
      <c r="AT44" s="105">
        <f t="shared" si="362"/>
        <v>-0.29983941949850756</v>
      </c>
      <c r="AU44" s="105">
        <f t="shared" si="362"/>
        <v>-0.31981122043543481</v>
      </c>
      <c r="AV44" s="105">
        <f t="shared" si="362"/>
        <v>-0.33975883050990535</v>
      </c>
      <c r="AW44" s="105">
        <f t="shared" si="362"/>
        <v>-0.35969199423212539</v>
      </c>
      <c r="AX44" s="105">
        <f t="shared" si="362"/>
        <v>-0.37962624850266907</v>
      </c>
      <c r="AY44" s="105">
        <f t="shared" si="362"/>
        <v>-0.39957639002580603</v>
      </c>
      <c r="AZ44" s="105">
        <f t="shared" si="362"/>
        <v>-0.41958754842079576</v>
      </c>
      <c r="BA44" s="105">
        <f t="shared" si="362"/>
        <v>-0.4396626460421505</v>
      </c>
      <c r="BB44" s="105">
        <f t="shared" si="362"/>
        <v>-0.4597773861487412</v>
      </c>
      <c r="BC44" s="105">
        <f t="shared" si="362"/>
        <v>-0.47993831118499419</v>
      </c>
      <c r="BD44" s="105">
        <f t="shared" si="362"/>
        <v>-0.50018320734573973</v>
      </c>
      <c r="BE44" s="105">
        <f t="shared" si="362"/>
        <v>-0.52054954715864143</v>
      </c>
      <c r="BF44" s="105">
        <f t="shared" si="362"/>
        <v>-0.54103209876009695</v>
      </c>
      <c r="BG44" s="105">
        <f t="shared" si="362"/>
        <v>-0.56162582186111532</v>
      </c>
      <c r="BH44" s="105">
        <f t="shared" si="362"/>
        <v>-0.58232603271084227</v>
      </c>
      <c r="BI44" s="105">
        <f t="shared" si="362"/>
        <v>-0.60312881616786218</v>
      </c>
      <c r="BJ44" s="105">
        <f t="shared" si="362"/>
        <v>-0.62402267963681124</v>
      </c>
      <c r="BK44" s="105">
        <f t="shared" si="362"/>
        <v>-0.64493249252525975</v>
      </c>
      <c r="BL44" s="105">
        <f t="shared" si="362"/>
        <v>-0.66573330421246413</v>
      </c>
      <c r="BM44" s="105">
        <f t="shared" si="362"/>
        <v>-0.68626941740171055</v>
      </c>
      <c r="BN44" s="105">
        <f t="shared" si="362"/>
        <v>-0.70657563625628805</v>
      </c>
      <c r="BO44" s="105">
        <f t="shared" si="362"/>
        <v>-0.72671486502949523</v>
      </c>
      <c r="BP44" s="105">
        <f t="shared" si="362"/>
        <v>-0.74670831325493281</v>
      </c>
      <c r="BQ44" s="105">
        <f t="shared" si="362"/>
        <v>-0.76670267112005164</v>
      </c>
      <c r="BR44" s="105">
        <f t="shared" si="362"/>
        <v>-0.78672645364991567</v>
      </c>
      <c r="BS44" s="105">
        <f t="shared" si="362"/>
        <v>-0.80679411438599036</v>
      </c>
      <c r="BT44" s="105">
        <f t="shared" ref="BT44:CE44" si="363">IF(ISNUMBER(BT33)=TRUE,BT33,BT12)</f>
        <v>-0.82694161742407124</v>
      </c>
      <c r="BU44" s="105">
        <f t="shared" si="363"/>
        <v>-0.84716638609991246</v>
      </c>
      <c r="BV44" s="105">
        <f t="shared" si="363"/>
        <v>-0.86745157451248134</v>
      </c>
      <c r="BW44" s="105">
        <f t="shared" si="363"/>
        <v>-0.88781570915698549</v>
      </c>
      <c r="BX44" s="105">
        <f t="shared" si="363"/>
        <v>-0.90825529341748379</v>
      </c>
      <c r="BY44" s="105">
        <f t="shared" si="363"/>
        <v>-0.92879279028254047</v>
      </c>
      <c r="BZ44" s="105">
        <f t="shared" si="363"/>
        <v>-0.94943818583084116</v>
      </c>
      <c r="CA44" s="105">
        <f t="shared" si="363"/>
        <v>-0.97019388363380998</v>
      </c>
      <c r="CB44" s="105">
        <f t="shared" si="363"/>
        <v>-0.99108266950711799</v>
      </c>
      <c r="CC44" s="105">
        <f t="shared" si="363"/>
        <v>-1.0120963779029908</v>
      </c>
      <c r="CD44" s="105">
        <f t="shared" si="363"/>
        <v>-1.033243864731058</v>
      </c>
      <c r="CE44" s="105" t="str">
        <f t="shared" si="363"/>
        <v>Not an input</v>
      </c>
    </row>
    <row r="45" spans="1:83">
      <c r="A45" s="39" t="s">
        <v>482</v>
      </c>
      <c r="C45" s="45" t="s">
        <v>435</v>
      </c>
      <c r="D45" s="294" t="s">
        <v>436</v>
      </c>
      <c r="E45" s="105"/>
      <c r="F45" s="105">
        <f t="shared" ref="F45:AK45" si="364">(1+F30)*(1+F9)-1</f>
        <v>1.5774732183080564E-2</v>
      </c>
      <c r="G45" s="105">
        <f t="shared" si="364"/>
        <v>1.1486588041109469E-2</v>
      </c>
      <c r="H45" s="105">
        <f t="shared" si="364"/>
        <v>1.1526479666961409E-2</v>
      </c>
      <c r="I45" s="105">
        <f t="shared" si="364"/>
        <v>1.1470051177087104E-2</v>
      </c>
      <c r="J45" s="105">
        <f t="shared" si="364"/>
        <v>1.1402651359738725E-2</v>
      </c>
      <c r="K45" s="105">
        <f t="shared" si="364"/>
        <v>1.1375712272038152E-2</v>
      </c>
      <c r="L45" s="105">
        <f t="shared" si="364"/>
        <v>1.1337803692990978E-2</v>
      </c>
      <c r="M45" s="105">
        <f t="shared" si="364"/>
        <v>1.1132570285131926E-2</v>
      </c>
      <c r="N45" s="105">
        <f t="shared" si="364"/>
        <v>1.0728556541202749E-2</v>
      </c>
      <c r="O45" s="105">
        <f t="shared" si="364"/>
        <v>1.0115730077433938E-2</v>
      </c>
      <c r="P45" s="105">
        <f t="shared" si="364"/>
        <v>9.5207179108391937E-3</v>
      </c>
      <c r="Q45" s="105">
        <f t="shared" si="364"/>
        <v>8.9774129598774177E-3</v>
      </c>
      <c r="R45" s="105">
        <f t="shared" si="364"/>
        <v>8.4458628488555121E-3</v>
      </c>
      <c r="S45" s="105">
        <f t="shared" si="364"/>
        <v>8.0938360006357346E-3</v>
      </c>
      <c r="T45" s="105">
        <f t="shared" si="364"/>
        <v>7.7512595814626106E-3</v>
      </c>
      <c r="U45" s="105">
        <f t="shared" si="364"/>
        <v>7.3801207333143992E-3</v>
      </c>
      <c r="V45" s="105">
        <f t="shared" si="364"/>
        <v>7.0543685354804708E-3</v>
      </c>
      <c r="W45" s="105">
        <f t="shared" si="364"/>
        <v>6.7608166595256591E-3</v>
      </c>
      <c r="X45" s="105">
        <f t="shared" si="364"/>
        <v>6.4816166643240081E-3</v>
      </c>
      <c r="Y45" s="105">
        <f t="shared" si="364"/>
        <v>6.2439495676440693E-3</v>
      </c>
      <c r="Z45" s="105">
        <f t="shared" si="364"/>
        <v>6.0564095529334061E-3</v>
      </c>
      <c r="AA45" s="105">
        <f t="shared" si="364"/>
        <v>5.9304839163152323E-3</v>
      </c>
      <c r="AB45" s="105">
        <f t="shared" si="364"/>
        <v>5.8360525374188121E-3</v>
      </c>
      <c r="AC45" s="105">
        <f t="shared" si="364"/>
        <v>5.7756339981840377E-3</v>
      </c>
      <c r="AD45" s="105">
        <f t="shared" si="364"/>
        <v>5.7224506616273541E-3</v>
      </c>
      <c r="AE45" s="105">
        <f t="shared" si="364"/>
        <v>5.6365682172454523E-3</v>
      </c>
      <c r="AF45" s="105">
        <f t="shared" si="364"/>
        <v>5.519164976692581E-3</v>
      </c>
      <c r="AG45" s="105">
        <f t="shared" si="364"/>
        <v>5.3667820225939966E-3</v>
      </c>
      <c r="AH45" s="105">
        <f t="shared" si="364"/>
        <v>5.199706168159679E-3</v>
      </c>
      <c r="AI45" s="105">
        <f t="shared" si="364"/>
        <v>5.0008355033368534E-3</v>
      </c>
      <c r="AJ45" s="105">
        <f t="shared" si="364"/>
        <v>4.7724051802866541E-3</v>
      </c>
      <c r="AK45" s="105">
        <f t="shared" si="364"/>
        <v>4.4935198246198738E-3</v>
      </c>
      <c r="AL45" s="105">
        <f t="shared" ref="AL45:BS45" si="365">(1+AL30)*(1+AL9)-1</f>
        <v>4.212022632874568E-3</v>
      </c>
      <c r="AM45" s="105">
        <f t="shared" si="365"/>
        <v>3.9700673581724022E-3</v>
      </c>
      <c r="AN45" s="105">
        <f t="shared" si="365"/>
        <v>3.7357832196316387E-3</v>
      </c>
      <c r="AO45" s="105">
        <f t="shared" si="365"/>
        <v>3.505488383922728E-3</v>
      </c>
      <c r="AP45" s="105">
        <f t="shared" si="365"/>
        <v>3.3457988928322635E-3</v>
      </c>
      <c r="AQ45" s="105">
        <f t="shared" si="365"/>
        <v>3.2945365772636404E-3</v>
      </c>
      <c r="AR45" s="105">
        <f t="shared" si="365"/>
        <v>3.2757910042680027E-3</v>
      </c>
      <c r="AS45" s="105">
        <f t="shared" si="365"/>
        <v>3.1777858996868691E-3</v>
      </c>
      <c r="AT45" s="105">
        <f t="shared" si="365"/>
        <v>2.9510203134310853E-3</v>
      </c>
      <c r="AU45" s="105">
        <f t="shared" si="365"/>
        <v>2.7591539536593324E-3</v>
      </c>
      <c r="AV45" s="105">
        <f t="shared" si="365"/>
        <v>2.6624412904807659E-3</v>
      </c>
      <c r="AW45" s="105">
        <f t="shared" si="365"/>
        <v>2.5484693908917055E-3</v>
      </c>
      <c r="AX45" s="105">
        <f t="shared" si="365"/>
        <v>2.4038536427082313E-3</v>
      </c>
      <c r="AY45" s="105">
        <f t="shared" si="365"/>
        <v>2.2353005334248E-3</v>
      </c>
      <c r="AZ45" s="105">
        <f t="shared" si="365"/>
        <v>1.9701293060419012E-3</v>
      </c>
      <c r="BA45" s="105">
        <f t="shared" si="365"/>
        <v>1.7230579051923378E-3</v>
      </c>
      <c r="BB45" s="105">
        <f t="shared" si="365"/>
        <v>1.5537990490670506E-3</v>
      </c>
      <c r="BC45" s="105">
        <f t="shared" si="365"/>
        <v>1.3849819009836839E-3</v>
      </c>
      <c r="BD45" s="105">
        <f t="shared" si="365"/>
        <v>1.1513291648737045E-3</v>
      </c>
      <c r="BE45" s="105">
        <f t="shared" si="365"/>
        <v>8.6140175174054257E-4</v>
      </c>
      <c r="BF45" s="105">
        <f t="shared" si="365"/>
        <v>6.0410375249930759E-4</v>
      </c>
      <c r="BG45" s="105">
        <f t="shared" si="365"/>
        <v>3.7554306826037553E-4</v>
      </c>
      <c r="BH45" s="105">
        <f t="shared" si="365"/>
        <v>1.7206020685045509E-4</v>
      </c>
      <c r="BI45" s="105">
        <f t="shared" si="365"/>
        <v>-1.0227458289602254E-5</v>
      </c>
      <c r="BJ45" s="105">
        <f t="shared" si="365"/>
        <v>-1.6086145468974244E-4</v>
      </c>
      <c r="BK45" s="105">
        <f t="shared" si="365"/>
        <v>-1.8102668044095438E-4</v>
      </c>
      <c r="BL45" s="105">
        <f t="shared" si="365"/>
        <v>-6.1773623486471863E-6</v>
      </c>
      <c r="BM45" s="105">
        <f t="shared" si="365"/>
        <v>3.9177344894092414E-4</v>
      </c>
      <c r="BN45" s="105">
        <f t="shared" si="365"/>
        <v>7.1540388851998316E-4</v>
      </c>
      <c r="BO45" s="105">
        <f t="shared" si="365"/>
        <v>9.3155135992795124E-4</v>
      </c>
      <c r="BP45" s="105">
        <f t="shared" si="365"/>
        <v>1.1067182038373424E-3</v>
      </c>
      <c r="BQ45" s="105">
        <f t="shared" si="365"/>
        <v>1.0758325904489663E-3</v>
      </c>
      <c r="BR45" s="105">
        <f t="shared" si="365"/>
        <v>1.0092900507079339E-3</v>
      </c>
      <c r="BS45" s="105">
        <f t="shared" si="365"/>
        <v>9.2769651645863149E-4</v>
      </c>
      <c r="BT45" s="105">
        <f t="shared" ref="BT45:CE45" si="366">(1+BT30)*(1+BT9)-1</f>
        <v>8.0546900640876551E-4</v>
      </c>
      <c r="BU45" s="105">
        <f t="shared" si="366"/>
        <v>6.9225566119612836E-4</v>
      </c>
      <c r="BV45" s="105">
        <f t="shared" si="366"/>
        <v>6.0430685618051427E-4</v>
      </c>
      <c r="BW45" s="105">
        <f t="shared" si="366"/>
        <v>4.9905837766317518E-4</v>
      </c>
      <c r="BX45" s="105">
        <f t="shared" si="366"/>
        <v>4.0254663648076061E-4</v>
      </c>
      <c r="BY45" s="105">
        <f t="shared" si="366"/>
        <v>2.8560789532283692E-4</v>
      </c>
      <c r="BZ45" s="105">
        <f t="shared" si="366"/>
        <v>1.6306847769298471E-4</v>
      </c>
      <c r="CA45" s="105">
        <f t="shared" si="366"/>
        <v>4.3322103929321898E-5</v>
      </c>
      <c r="CB45" s="105">
        <f t="shared" si="366"/>
        <v>-9.4774331899971642E-5</v>
      </c>
      <c r="CC45" s="105">
        <f t="shared" si="366"/>
        <v>-2.1878423623555854E-4</v>
      </c>
      <c r="CD45" s="105">
        <f t="shared" si="366"/>
        <v>-3.4634813905121131E-4</v>
      </c>
      <c r="CE45" s="105" t="e">
        <f t="shared" si="366"/>
        <v>#VALUE!</v>
      </c>
    </row>
    <row r="46" spans="1:83">
      <c r="C46" s="45" t="s">
        <v>584</v>
      </c>
      <c r="D46" s="276" t="s">
        <v>763</v>
      </c>
      <c r="E46" s="105"/>
      <c r="F46" s="105">
        <f>F8+$D$2*(F11+F10+F7)-(1-$D$2)*F9+$B$1*(E16/E24*E15/E22-$E$1)+(1-$D$2-$D$4*$B$1)*(E21/E31-$D$3)</f>
        <v>9.5853963986568327E-3</v>
      </c>
      <c r="G46" s="105">
        <f t="shared" ref="G46:BR46" si="367">G8+$D$2*(G11+G10+G7)-(1-$D$2)*G9+$B$1*(F16/F24*F15/F22-$E$1)+(1-$D$2-$D$4*$B$1)*(F21/F31-$D$3)</f>
        <v>5.4368355687333218E-3</v>
      </c>
      <c r="H46" s="105">
        <f t="shared" si="367"/>
        <v>5.5907742901184177E-3</v>
      </c>
      <c r="I46" s="105">
        <f t="shared" si="367"/>
        <v>5.643979712225666E-3</v>
      </c>
      <c r="J46" s="105">
        <f t="shared" si="367"/>
        <v>5.6945132568113378E-3</v>
      </c>
      <c r="K46" s="105">
        <f t="shared" si="367"/>
        <v>5.7911378628219259E-3</v>
      </c>
      <c r="L46" s="105">
        <f t="shared" si="367"/>
        <v>5.8720613231764366E-3</v>
      </c>
      <c r="M46" s="105">
        <f t="shared" si="367"/>
        <v>5.8023019124417326E-3</v>
      </c>
      <c r="N46" s="105">
        <f t="shared" si="367"/>
        <v>5.5169631284299886E-3</v>
      </c>
      <c r="O46" s="105">
        <f t="shared" si="367"/>
        <v>5.0077665609252423E-3</v>
      </c>
      <c r="P46" s="105">
        <f t="shared" si="367"/>
        <v>4.5300892987675343E-3</v>
      </c>
      <c r="Q46" s="105">
        <f t="shared" si="367"/>
        <v>4.1140924185561652E-3</v>
      </c>
      <c r="R46" s="105">
        <f t="shared" si="367"/>
        <v>3.7208833649829383E-3</v>
      </c>
      <c r="S46" s="105">
        <f t="shared" si="367"/>
        <v>3.4958346417485386E-3</v>
      </c>
      <c r="T46" s="105">
        <f t="shared" si="367"/>
        <v>3.3066392385946346E-3</v>
      </c>
      <c r="U46" s="105">
        <f t="shared" si="367"/>
        <v>3.1200339483827507E-3</v>
      </c>
      <c r="V46" s="105">
        <f t="shared" si="367"/>
        <v>2.9640042534003269E-3</v>
      </c>
      <c r="W46" s="105">
        <f t="shared" si="367"/>
        <v>2.8384644810953777E-3</v>
      </c>
      <c r="X46" s="105">
        <f t="shared" si="367"/>
        <v>2.7468077048129307E-3</v>
      </c>
      <c r="Y46" s="105">
        <f t="shared" si="367"/>
        <v>2.6790641568012305E-3</v>
      </c>
      <c r="Z46" s="105">
        <f t="shared" si="367"/>
        <v>2.6569506075667729E-3</v>
      </c>
      <c r="AA46" s="105">
        <f t="shared" si="367"/>
        <v>2.7137822399139716E-3</v>
      </c>
      <c r="AB46" s="105">
        <f t="shared" si="367"/>
        <v>2.796044904103913E-3</v>
      </c>
      <c r="AC46" s="105">
        <f t="shared" si="367"/>
        <v>2.8961348858476633E-3</v>
      </c>
      <c r="AD46" s="105">
        <f t="shared" si="367"/>
        <v>3.0267879425417889E-3</v>
      </c>
      <c r="AE46" s="105">
        <f t="shared" si="367"/>
        <v>3.1538430310937534E-3</v>
      </c>
      <c r="AF46" s="105">
        <f t="shared" si="367"/>
        <v>3.2340206547544072E-3</v>
      </c>
      <c r="AG46" s="105">
        <f t="shared" si="367"/>
        <v>3.2823597064760967E-3</v>
      </c>
      <c r="AH46" s="105">
        <f t="shared" si="367"/>
        <v>3.3126394733340178E-3</v>
      </c>
      <c r="AI46" s="105">
        <f t="shared" si="367"/>
        <v>3.3198795421281973E-3</v>
      </c>
      <c r="AJ46" s="105">
        <f t="shared" si="367"/>
        <v>3.2893695836876766E-3</v>
      </c>
      <c r="AK46" s="105">
        <f t="shared" si="367"/>
        <v>3.2144761602156584E-3</v>
      </c>
      <c r="AL46" s="105">
        <f t="shared" si="367"/>
        <v>3.1303560006842529E-3</v>
      </c>
      <c r="AM46" s="105">
        <f t="shared" si="367"/>
        <v>3.0669514655201923E-3</v>
      </c>
      <c r="AN46" s="105">
        <f t="shared" si="367"/>
        <v>3.0278745738736334E-3</v>
      </c>
      <c r="AO46" s="105">
        <f t="shared" si="367"/>
        <v>2.9840774590209939E-3</v>
      </c>
      <c r="AP46" s="105">
        <f t="shared" si="367"/>
        <v>2.9934221261434567E-3</v>
      </c>
      <c r="AQ46" s="105">
        <f t="shared" si="367"/>
        <v>3.1094813339013704E-3</v>
      </c>
      <c r="AR46" s="105">
        <f t="shared" si="367"/>
        <v>3.2573481997689065E-3</v>
      </c>
      <c r="AS46" s="105">
        <f t="shared" si="367"/>
        <v>3.3068978601574518E-3</v>
      </c>
      <c r="AT46" s="105">
        <f t="shared" si="367"/>
        <v>3.2268621803373436E-3</v>
      </c>
      <c r="AU46" s="105">
        <f t="shared" si="367"/>
        <v>3.1680514794300897E-3</v>
      </c>
      <c r="AV46" s="105">
        <f t="shared" si="367"/>
        <v>3.2253133787932403E-3</v>
      </c>
      <c r="AW46" s="105">
        <f t="shared" si="367"/>
        <v>3.2662244146219018E-3</v>
      </c>
      <c r="AX46" s="105">
        <f t="shared" si="367"/>
        <v>3.2721805836151679E-3</v>
      </c>
      <c r="AY46" s="105">
        <f t="shared" si="367"/>
        <v>3.271296487275744E-3</v>
      </c>
      <c r="AZ46" s="105">
        <f t="shared" si="367"/>
        <v>3.165215969679851E-3</v>
      </c>
      <c r="BA46" s="105">
        <f t="shared" si="367"/>
        <v>3.069630124561267E-3</v>
      </c>
      <c r="BB46" s="105">
        <f t="shared" si="367"/>
        <v>3.0461586970230744E-3</v>
      </c>
      <c r="BC46" s="105">
        <f t="shared" si="367"/>
        <v>3.0179959009468986E-3</v>
      </c>
      <c r="BD46" s="105">
        <f t="shared" si="367"/>
        <v>2.9313757800775503E-3</v>
      </c>
      <c r="BE46" s="105">
        <f t="shared" si="367"/>
        <v>2.8029986266404983E-3</v>
      </c>
      <c r="BF46" s="105">
        <f t="shared" si="367"/>
        <v>2.6779907963842692E-3</v>
      </c>
      <c r="BG46" s="105">
        <f t="shared" si="367"/>
        <v>2.5489542191262462E-3</v>
      </c>
      <c r="BH46" s="105">
        <f t="shared" si="367"/>
        <v>2.4691231883909198E-3</v>
      </c>
      <c r="BI46" s="105">
        <f t="shared" si="367"/>
        <v>2.4030197318130322E-3</v>
      </c>
      <c r="BJ46" s="105">
        <f t="shared" si="367"/>
        <v>2.3786377187831548E-3</v>
      </c>
      <c r="BK46" s="105">
        <f t="shared" si="367"/>
        <v>2.4988889220190508E-3</v>
      </c>
      <c r="BL46" s="105">
        <f t="shared" si="367"/>
        <v>2.7907340604091972E-3</v>
      </c>
      <c r="BM46" s="105">
        <f t="shared" si="367"/>
        <v>3.2997330364993322E-3</v>
      </c>
      <c r="BN46" s="105">
        <f t="shared" si="367"/>
        <v>3.7306638827626333E-3</v>
      </c>
      <c r="BO46" s="105">
        <f t="shared" si="367"/>
        <v>4.0634890402884523E-3</v>
      </c>
      <c r="BP46" s="105">
        <f t="shared" si="367"/>
        <v>4.337272515657702E-3</v>
      </c>
      <c r="BQ46" s="105">
        <f t="shared" si="367"/>
        <v>4.4080027624033248E-3</v>
      </c>
      <c r="BR46" s="105">
        <f t="shared" si="367"/>
        <v>4.4499043335081518E-3</v>
      </c>
      <c r="BS46" s="105">
        <f>BS8+$D$2*(BS11+BS10+BS7)-(1-$D$2)*BS9+$B$1*(BR16/BR24*BR15/BR22-$E$1)+(1-$D$2-$D$4*$B$1)*(BR21/BR31-$D$3)</f>
        <v>4.4525685394079858E-3</v>
      </c>
      <c r="BT46" s="105">
        <f t="shared" ref="BT46:CE46" si="368">BT8+$D$2*(BT11+BT10+BT7)-(1-$D$2)*BT9+$B$1*(BS16/BS24*BS15/BS22-$E$1)+(1-$D$2-$D$4*$B$1)*(BS21/BS31-$D$3)</f>
        <v>4.4025044450081352E-3</v>
      </c>
      <c r="BU46" s="105">
        <f t="shared" si="368"/>
        <v>4.3743207160729216E-3</v>
      </c>
      <c r="BV46" s="105">
        <f t="shared" si="368"/>
        <v>4.3576614824783321E-3</v>
      </c>
      <c r="BW46" s="105">
        <f t="shared" si="368"/>
        <v>4.3105052869757896E-3</v>
      </c>
      <c r="BX46" s="105">
        <f t="shared" si="368"/>
        <v>4.2870006498261105E-3</v>
      </c>
      <c r="BY46" s="105">
        <f t="shared" si="368"/>
        <v>4.2309191610725759E-3</v>
      </c>
      <c r="BZ46" s="105">
        <f t="shared" si="368"/>
        <v>4.1527509207439873E-3</v>
      </c>
      <c r="CA46" s="105">
        <f t="shared" si="368"/>
        <v>4.0861150392375633E-3</v>
      </c>
      <c r="CB46" s="105">
        <f t="shared" si="368"/>
        <v>4.0044723218350883E-3</v>
      </c>
      <c r="CC46" s="105">
        <f t="shared" si="368"/>
        <v>3.9243121822106842E-3</v>
      </c>
      <c r="CD46" s="105">
        <f t="shared" si="368"/>
        <v>3.8322243143428872E-3</v>
      </c>
      <c r="CE46" s="105" t="e">
        <f t="shared" si="368"/>
        <v>#VALUE!</v>
      </c>
    </row>
    <row r="47" spans="1:83">
      <c r="A47" s="39" t="s">
        <v>492</v>
      </c>
      <c r="C47" s="176" t="s">
        <v>2370</v>
      </c>
      <c r="D47" s="318" t="s">
        <v>2371</v>
      </c>
      <c r="E47" s="298">
        <f>InputDataA_GeneralAssumptions!I18*(1+E30)</f>
        <v>11576.198230203057</v>
      </c>
      <c r="F47" s="298">
        <f t="shared" ref="F47:AK47" si="369">E47*(1+F30)</f>
        <v>11686.307594381571</v>
      </c>
      <c r="G47" s="298">
        <f t="shared" si="369"/>
        <v>11749.204613331851</v>
      </c>
      <c r="H47" s="298">
        <f t="shared" si="369"/>
        <v>11814.268670397607</v>
      </c>
      <c r="I47" s="298">
        <f t="shared" si="369"/>
        <v>11880.336807787224</v>
      </c>
      <c r="J47" s="298">
        <f t="shared" si="369"/>
        <v>11947.388302060295</v>
      </c>
      <c r="K47" s="298">
        <f t="shared" si="369"/>
        <v>12015.986379638309</v>
      </c>
      <c r="L47" s="298">
        <f t="shared" si="369"/>
        <v>12085.962905957895</v>
      </c>
      <c r="M47" s="298">
        <f t="shared" si="369"/>
        <v>12155.509431128809</v>
      </c>
      <c r="N47" s="298">
        <f t="shared" si="369"/>
        <v>12221.983796409691</v>
      </c>
      <c r="O47" s="298">
        <f t="shared" si="369"/>
        <v>12282.58226590597</v>
      </c>
      <c r="P47" s="298">
        <f t="shared" si="369"/>
        <v>12337.59607248216</v>
      </c>
      <c r="Q47" s="298">
        <f t="shared" si="369"/>
        <v>12387.706597093122</v>
      </c>
      <c r="R47" s="298">
        <f t="shared" si="369"/>
        <v>12433.13163271934</v>
      </c>
      <c r="S47" s="298">
        <f t="shared" si="369"/>
        <v>12475.917691571185</v>
      </c>
      <c r="T47" s="298">
        <f t="shared" si="369"/>
        <v>12516.484107934855</v>
      </c>
      <c r="U47" s="298">
        <f t="shared" si="369"/>
        <v>12554.83886726966</v>
      </c>
      <c r="V47" s="298">
        <f t="shared" si="369"/>
        <v>12591.347030946017</v>
      </c>
      <c r="W47" s="298">
        <f t="shared" si="369"/>
        <v>12626.377768753504</v>
      </c>
      <c r="X47" s="298">
        <f t="shared" si="369"/>
        <v>12660.347599952031</v>
      </c>
      <c r="Y47" s="298">
        <f t="shared" si="369"/>
        <v>12693.552803199344</v>
      </c>
      <c r="Z47" s="298">
        <f t="shared" si="369"/>
        <v>12726.569947979391</v>
      </c>
      <c r="AA47" s="298">
        <f t="shared" si="369"/>
        <v>12760.407491683869</v>
      </c>
      <c r="AB47" s="298">
        <f t="shared" si="369"/>
        <v>12795.398058868872</v>
      </c>
      <c r="AC47" s="298">
        <f t="shared" si="369"/>
        <v>12831.780352521289</v>
      </c>
      <c r="AD47" s="298">
        <f t="shared" si="369"/>
        <v>12869.958880544449</v>
      </c>
      <c r="AE47" s="298">
        <f t="shared" si="369"/>
        <v>12909.900836803812</v>
      </c>
      <c r="AF47" s="298">
        <f t="shared" si="369"/>
        <v>12951.013080087871</v>
      </c>
      <c r="AG47" s="298">
        <f t="shared" si="369"/>
        <v>12992.890831672106</v>
      </c>
      <c r="AH47" s="298">
        <f t="shared" si="369"/>
        <v>13035.304687328975</v>
      </c>
      <c r="AI47" s="298">
        <f t="shared" si="369"/>
        <v>13077.956599455218</v>
      </c>
      <c r="AJ47" s="298">
        <f t="shared" si="369"/>
        <v>13120.351532344514</v>
      </c>
      <c r="AK47" s="298">
        <f t="shared" si="369"/>
        <v>13161.899966057645</v>
      </c>
      <c r="AL47" s="298">
        <f t="shared" ref="AL47:BS47" si="370">AK47*(1+AL30)</f>
        <v>13202.471090364992</v>
      </c>
      <c r="AM47" s="298">
        <f t="shared" si="370"/>
        <v>13242.331064517772</v>
      </c>
      <c r="AN47" s="298">
        <f t="shared" si="370"/>
        <v>13281.796682712107</v>
      </c>
      <c r="AO47" s="298">
        <f t="shared" si="370"/>
        <v>13320.800963976086</v>
      </c>
      <c r="AP47" s="298">
        <f t="shared" si="370"/>
        <v>13360.052515117668</v>
      </c>
      <c r="AQ47" s="298">
        <f t="shared" si="370"/>
        <v>13400.988324136026</v>
      </c>
      <c r="AR47" s="298">
        <f t="shared" si="370"/>
        <v>13444.05163024077</v>
      </c>
      <c r="AS47" s="298">
        <f t="shared" si="370"/>
        <v>13487.931028045996</v>
      </c>
      <c r="AT47" s="298">
        <f t="shared" si="370"/>
        <v>13530.873824257327</v>
      </c>
      <c r="AU47" s="298">
        <f t="shared" si="370"/>
        <v>13573.159578509054</v>
      </c>
      <c r="AV47" s="298">
        <f t="shared" si="370"/>
        <v>13616.366989352837</v>
      </c>
      <c r="AW47" s="298">
        <f t="shared" si="370"/>
        <v>13660.279595144488</v>
      </c>
      <c r="AX47" s="298">
        <f t="shared" si="370"/>
        <v>13704.42253033519</v>
      </c>
      <c r="AY47" s="298">
        <f t="shared" si="370"/>
        <v>13748.702428400871</v>
      </c>
      <c r="AZ47" s="298">
        <f t="shared" si="370"/>
        <v>13791.663736918239</v>
      </c>
      <c r="BA47" s="298">
        <f t="shared" si="370"/>
        <v>13833.43902369406</v>
      </c>
      <c r="BB47" s="298">
        <f t="shared" si="370"/>
        <v>13875.021272568774</v>
      </c>
      <c r="BC47" s="298">
        <f t="shared" si="370"/>
        <v>13916.342476286347</v>
      </c>
      <c r="BD47" s="298">
        <f t="shared" si="370"/>
        <v>13956.5802355905</v>
      </c>
      <c r="BE47" s="298">
        <f t="shared" si="370"/>
        <v>13995.137271960532</v>
      </c>
      <c r="BF47" s="298">
        <f t="shared" si="370"/>
        <v>14032.046833245582</v>
      </c>
      <c r="BG47" s="298">
        <f t="shared" si="370"/>
        <v>14067.238742581587</v>
      </c>
      <c r="BH47" s="298">
        <f t="shared" si="370"/>
        <v>14101.396171773085</v>
      </c>
      <c r="BI47" s="298">
        <f t="shared" si="370"/>
        <v>14134.706123929152</v>
      </c>
      <c r="BJ47" s="298">
        <f t="shared" si="370"/>
        <v>14167.75592763906</v>
      </c>
      <c r="BK47" s="298">
        <f t="shared" si="370"/>
        <v>14202.606948275563</v>
      </c>
      <c r="BL47" s="298">
        <f t="shared" si="370"/>
        <v>14241.725495383311</v>
      </c>
      <c r="BM47" s="298">
        <f t="shared" si="370"/>
        <v>14288.255862475955</v>
      </c>
      <c r="BN47" s="298">
        <f t="shared" si="370"/>
        <v>14341.139590369532</v>
      </c>
      <c r="BO47" s="298">
        <f t="shared" si="370"/>
        <v>14399.025386238955</v>
      </c>
      <c r="BP47" s="298">
        <f t="shared" si="370"/>
        <v>14461.113841633667</v>
      </c>
      <c r="BQ47" s="298">
        <f t="shared" si="370"/>
        <v>14524.50274787223</v>
      </c>
      <c r="BR47" s="298">
        <f t="shared" si="370"/>
        <v>14588.785774665212</v>
      </c>
      <c r="BS47" s="298">
        <f t="shared" si="370"/>
        <v>14653.396332463666</v>
      </c>
      <c r="BT47" s="298">
        <f t="shared" ref="BT47" si="371">BS47*(1+BT30)</f>
        <v>14717.559135875579</v>
      </c>
      <c r="BU47" s="298">
        <f t="shared" ref="BU47" si="372">BT47*(1+BU30)</f>
        <v>14781.58980595753</v>
      </c>
      <c r="BV47" s="298">
        <f t="shared" ref="BV47" si="373">BU47*(1+BV30)</f>
        <v>14845.655243365747</v>
      </c>
      <c r="BW47" s="298">
        <f t="shared" ref="BW47" si="374">BV47*(1+BW30)</f>
        <v>14909.297971917795</v>
      </c>
      <c r="BX47" s="298">
        <f t="shared" ref="BX47" si="375">BW47*(1+BX30)</f>
        <v>14972.865000075291</v>
      </c>
      <c r="BY47" s="298">
        <f t="shared" ref="BY47" si="376">BX47*(1+BY30)</f>
        <v>15035.862297375779</v>
      </c>
      <c r="BZ47" s="298">
        <f t="shared" ref="BZ47" si="377">BY47*(1+BZ30)</f>
        <v>15097.946094741801</v>
      </c>
      <c r="CA47" s="298">
        <f t="shared" ref="CA47" si="378">BZ47*(1+CA30)</f>
        <v>15159.278051403942</v>
      </c>
      <c r="CB47" s="298">
        <f t="shared" ref="CB47" si="379">CA47*(1+CB30)</f>
        <v>15219.618125687744</v>
      </c>
      <c r="CC47" s="298">
        <f t="shared" ref="CC47" si="380">CB47*(1+CC30)</f>
        <v>15278.974882193768</v>
      </c>
      <c r="CD47" s="298">
        <f t="shared" ref="CD47" si="381">CC47*(1+CD30)</f>
        <v>15337.151409475042</v>
      </c>
      <c r="CE47" s="298" t="e">
        <f t="shared" ref="CE47" si="382">CD47*(1+CE30)</f>
        <v>#VALUE!</v>
      </c>
    </row>
    <row r="48" spans="1:83">
      <c r="D48" s="515" t="s">
        <v>1054</v>
      </c>
      <c r="E48" s="516">
        <f>E47/Submodel3!E47-1</f>
        <v>0</v>
      </c>
      <c r="F48" s="516">
        <f>F47/Submodel3!F47-1</f>
        <v>0</v>
      </c>
      <c r="G48" s="516">
        <f>G47/Submodel3!G47-1</f>
        <v>0</v>
      </c>
      <c r="H48" s="516">
        <f>H47/Submodel3!H47-1</f>
        <v>0</v>
      </c>
      <c r="I48" s="516">
        <f>I47/Submodel3!I47-1</f>
        <v>0</v>
      </c>
      <c r="J48" s="516">
        <f>J47/Submodel3!J47-1</f>
        <v>0</v>
      </c>
      <c r="K48" s="516">
        <f>K47/Submodel3!K47-1</f>
        <v>0</v>
      </c>
      <c r="L48" s="516">
        <f>L47/Submodel3!L47-1</f>
        <v>0</v>
      </c>
      <c r="M48" s="516">
        <f>M47/Submodel3!M47-1</f>
        <v>0</v>
      </c>
      <c r="N48" s="516">
        <f>N47/Submodel3!N47-1</f>
        <v>0</v>
      </c>
      <c r="O48" s="516">
        <f>O47/Submodel3!O47-1</f>
        <v>0</v>
      </c>
      <c r="P48" s="516">
        <f>P47/Submodel3!P47-1</f>
        <v>0</v>
      </c>
      <c r="Q48" s="516">
        <f>Q47/Submodel3!Q47-1</f>
        <v>0</v>
      </c>
      <c r="R48" s="516">
        <f>R47/Submodel3!R47-1</f>
        <v>0</v>
      </c>
      <c r="S48" s="516">
        <f>S47/Submodel3!S47-1</f>
        <v>0</v>
      </c>
      <c r="T48" s="516">
        <f>T47/Submodel3!T47-1</f>
        <v>0</v>
      </c>
      <c r="U48" s="516">
        <f>U47/Submodel3!U47-1</f>
        <v>0</v>
      </c>
      <c r="V48" s="516">
        <f>V47/Submodel3!V47-1</f>
        <v>0</v>
      </c>
      <c r="W48" s="516">
        <f>W47/Submodel3!W47-1</f>
        <v>0</v>
      </c>
      <c r="X48" s="516">
        <f>X47/Submodel3!X47-1</f>
        <v>0</v>
      </c>
      <c r="Y48" s="516">
        <f>Y47/Submodel3!Y47-1</f>
        <v>0</v>
      </c>
      <c r="Z48" s="516">
        <f>Z47/Submodel3!Z47-1</f>
        <v>0</v>
      </c>
      <c r="AA48" s="516">
        <f>AA47/Submodel3!AA47-1</f>
        <v>0</v>
      </c>
      <c r="AB48" s="516">
        <f>AB47/Submodel3!AB47-1</f>
        <v>0</v>
      </c>
      <c r="AC48" s="516">
        <f>AC47/Submodel3!AC47-1</f>
        <v>0</v>
      </c>
      <c r="AD48" s="516">
        <f>AD47/Submodel3!AD47-1</f>
        <v>0</v>
      </c>
      <c r="AE48" s="516">
        <f>AE47/Submodel3!AE47-1</f>
        <v>0</v>
      </c>
      <c r="AF48" s="516">
        <f>AF47/Submodel3!AF47-1</f>
        <v>0</v>
      </c>
      <c r="AG48" s="516">
        <f>AG47/Submodel3!AG47-1</f>
        <v>0</v>
      </c>
      <c r="AH48" s="516">
        <f>AH47/Submodel3!AH47-1</f>
        <v>0</v>
      </c>
      <c r="AI48" s="516">
        <f>AI47/Submodel3!AI47-1</f>
        <v>0</v>
      </c>
      <c r="AJ48" s="516">
        <f>AJ47/Submodel3!AJ47-1</f>
        <v>0</v>
      </c>
      <c r="AK48" s="516">
        <f>AK47/Submodel3!AK47-1</f>
        <v>0</v>
      </c>
      <c r="AL48" s="516">
        <f>AL47/Submodel3!AL47-1</f>
        <v>0</v>
      </c>
      <c r="AM48" s="516">
        <f>AM47/Submodel3!AM47-1</f>
        <v>0</v>
      </c>
      <c r="AN48" s="516">
        <f>AN47/Submodel3!AN47-1</f>
        <v>0</v>
      </c>
      <c r="AO48" s="516">
        <f>AO47/Submodel3!AO47-1</f>
        <v>0</v>
      </c>
      <c r="AP48" s="516">
        <f>AP47/Submodel3!AP47-1</f>
        <v>0</v>
      </c>
      <c r="AQ48" s="516">
        <f>AQ47/Submodel3!AQ47-1</f>
        <v>0</v>
      </c>
      <c r="AR48" s="516">
        <f>AR47/Submodel3!AR47-1</f>
        <v>0</v>
      </c>
      <c r="AS48" s="516">
        <f>AS47/Submodel3!AS47-1</f>
        <v>0</v>
      </c>
      <c r="AT48" s="516">
        <f>AT47/Submodel3!AT47-1</f>
        <v>0</v>
      </c>
      <c r="AU48" s="516">
        <f>AU47/Submodel3!AU47-1</f>
        <v>0</v>
      </c>
      <c r="AV48" s="516">
        <f>AV47/Submodel3!AV47-1</f>
        <v>0</v>
      </c>
      <c r="AW48" s="516">
        <f>AW47/Submodel3!AW47-1</f>
        <v>0</v>
      </c>
      <c r="AX48" s="516">
        <f>AX47/Submodel3!AX47-1</f>
        <v>0</v>
      </c>
      <c r="AY48" s="516">
        <f>AY47/Submodel3!AY47-1</f>
        <v>0</v>
      </c>
      <c r="AZ48" s="516">
        <f>AZ47/Submodel3!AZ47-1</f>
        <v>0</v>
      </c>
      <c r="BA48" s="516">
        <f>BA47/Submodel3!BA47-1</f>
        <v>0</v>
      </c>
      <c r="BB48" s="516">
        <f>BB47/Submodel3!BB47-1</f>
        <v>0</v>
      </c>
      <c r="BC48" s="516">
        <f>BC47/Submodel3!BC47-1</f>
        <v>0</v>
      </c>
      <c r="BD48" s="516">
        <f>BD47/Submodel3!BD47-1</f>
        <v>0</v>
      </c>
      <c r="BE48" s="516">
        <f>BE47/Submodel3!BE47-1</f>
        <v>0</v>
      </c>
      <c r="BF48" s="516">
        <f>BF47/Submodel3!BF47-1</f>
        <v>0</v>
      </c>
      <c r="BG48" s="516">
        <f>BG47/Submodel3!BG47-1</f>
        <v>0</v>
      </c>
      <c r="BH48" s="516">
        <f>BH47/Submodel3!BH47-1</f>
        <v>0</v>
      </c>
      <c r="BI48" s="516">
        <f>BI47/Submodel3!BI47-1</f>
        <v>0</v>
      </c>
      <c r="BJ48" s="516">
        <f>BJ47/Submodel3!BJ47-1</f>
        <v>0</v>
      </c>
      <c r="BK48" s="516">
        <f>BK47/Submodel3!BK47-1</f>
        <v>0</v>
      </c>
      <c r="BL48" s="516">
        <f>BL47/Submodel3!BL47-1</f>
        <v>0</v>
      </c>
      <c r="BM48" s="516">
        <f>BM47/Submodel3!BM47-1</f>
        <v>0</v>
      </c>
      <c r="BN48" s="516">
        <f>BN47/Submodel3!BN47-1</f>
        <v>0</v>
      </c>
      <c r="BO48" s="516">
        <f>BO47/Submodel3!BO47-1</f>
        <v>0</v>
      </c>
      <c r="BP48" s="516">
        <f>BP47/Submodel3!BP47-1</f>
        <v>0</v>
      </c>
      <c r="BQ48" s="516">
        <f>BQ47/Submodel3!BQ47-1</f>
        <v>0</v>
      </c>
      <c r="BR48" s="516">
        <f>BR47/Submodel3!BR47-1</f>
        <v>0</v>
      </c>
      <c r="BS48" s="516">
        <f>BS47/Submodel3!BS47-1</f>
        <v>0</v>
      </c>
      <c r="BT48" s="516">
        <f>BT47/Submodel3!BT47-1</f>
        <v>0</v>
      </c>
      <c r="BU48" s="516">
        <f>BU47/Submodel3!BU47-1</f>
        <v>0</v>
      </c>
      <c r="BV48" s="516">
        <f>BV47/Submodel3!BV47-1</f>
        <v>0</v>
      </c>
      <c r="BW48" s="516">
        <f>BW47/Submodel3!BW47-1</f>
        <v>0</v>
      </c>
      <c r="BX48" s="516">
        <f>BX47/Submodel3!BX47-1</f>
        <v>0</v>
      </c>
      <c r="BY48" s="516">
        <f>BY47/Submodel3!BY47-1</f>
        <v>0</v>
      </c>
      <c r="BZ48" s="516">
        <f>BZ47/Submodel3!BZ47-1</f>
        <v>0</v>
      </c>
      <c r="CA48" s="516">
        <f>CA47/Submodel3!CA47-1</f>
        <v>0</v>
      </c>
      <c r="CB48" s="516">
        <f>CB47/Submodel3!CB47-1</f>
        <v>0</v>
      </c>
      <c r="CC48" s="516">
        <f>CC47/Submodel3!CC47-1</f>
        <v>0</v>
      </c>
      <c r="CD48" s="516">
        <f>CD47/Submodel3!CD47-1</f>
        <v>0</v>
      </c>
      <c r="CE48" s="516" t="e">
        <f>CE47/Submodel3!CE47-1</f>
        <v>#VALUE!</v>
      </c>
    </row>
    <row r="49" spans="3:83">
      <c r="C49" s="2" t="s">
        <v>658</v>
      </c>
      <c r="D49" s="230" t="s">
        <v>665</v>
      </c>
      <c r="E49" s="105">
        <f>InputDataA_GeneralAssumptions!$D$155</f>
        <v>2.15</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c r="CE49" s="299"/>
    </row>
    <row r="50" spans="3:83">
      <c r="C50" s="170" t="s">
        <v>659</v>
      </c>
      <c r="D50" s="38"/>
      <c r="E50" s="296">
        <f>IF(InputDataA_GeneralAssumptions!$F$157="Automatic",InputDataA_GeneralAssumptions!I174,"Not an input")</f>
        <v>0.42</v>
      </c>
      <c r="F50" s="296">
        <f>IF(InputDataA_GeneralAssumptions!$F$157="Automatic",InputDataA_GeneralAssumptions!J174,"Not an input")</f>
        <v>0.42</v>
      </c>
      <c r="G50" s="296">
        <f>IF(InputDataA_GeneralAssumptions!$F$157="Automatic",InputDataA_GeneralAssumptions!K174,"Not an input")</f>
        <v>0.42</v>
      </c>
      <c r="H50" s="296">
        <f>IF(InputDataA_GeneralAssumptions!$F$157="Automatic",InputDataA_GeneralAssumptions!L174,"Not an input")</f>
        <v>0.42</v>
      </c>
      <c r="I50" s="296">
        <f>IF(InputDataA_GeneralAssumptions!$F$157="Automatic",InputDataA_GeneralAssumptions!M174,"Not an input")</f>
        <v>0.42</v>
      </c>
      <c r="J50" s="296">
        <f>IF(InputDataA_GeneralAssumptions!$F$157="Automatic",InputDataA_GeneralAssumptions!N174,"Not an input")</f>
        <v>0.42</v>
      </c>
      <c r="K50" s="296">
        <f>IF(InputDataA_GeneralAssumptions!$F$157="Automatic",InputDataA_GeneralAssumptions!O174,"Not an input")</f>
        <v>0.42</v>
      </c>
      <c r="L50" s="296">
        <f>IF(InputDataA_GeneralAssumptions!$F$157="Automatic",InputDataA_GeneralAssumptions!P174,"Not an input")</f>
        <v>0.42</v>
      </c>
      <c r="M50" s="296">
        <f>IF(InputDataA_GeneralAssumptions!$F$157="Automatic",InputDataA_GeneralAssumptions!Q174,"Not an input")</f>
        <v>0.42</v>
      </c>
      <c r="N50" s="296">
        <f>IF(InputDataA_GeneralAssumptions!$F$157="Automatic",InputDataA_GeneralAssumptions!R174,"Not an input")</f>
        <v>0.42</v>
      </c>
      <c r="O50" s="296">
        <f>IF(InputDataA_GeneralAssumptions!$F$157="Automatic",InputDataA_GeneralAssumptions!S174,"Not an input")</f>
        <v>0.42</v>
      </c>
      <c r="P50" s="296">
        <f>IF(InputDataA_GeneralAssumptions!$F$157="Automatic",InputDataA_GeneralAssumptions!T174,"Not an input")</f>
        <v>0.42</v>
      </c>
      <c r="Q50" s="296">
        <f>IF(InputDataA_GeneralAssumptions!$F$157="Automatic",InputDataA_GeneralAssumptions!U174,"Not an input")</f>
        <v>0.42</v>
      </c>
      <c r="R50" s="296">
        <f>IF(InputDataA_GeneralAssumptions!$F$157="Automatic",InputDataA_GeneralAssumptions!V174,"Not an input")</f>
        <v>0.42</v>
      </c>
      <c r="S50" s="296">
        <f>IF(InputDataA_GeneralAssumptions!$F$157="Automatic",InputDataA_GeneralAssumptions!W174,"Not an input")</f>
        <v>0.42</v>
      </c>
      <c r="T50" s="296">
        <f>IF(InputDataA_GeneralAssumptions!$F$157="Automatic",InputDataA_GeneralAssumptions!X174,"Not an input")</f>
        <v>0.42</v>
      </c>
      <c r="U50" s="296">
        <f>IF(InputDataA_GeneralAssumptions!$F$157="Automatic",InputDataA_GeneralAssumptions!Y174,"Not an input")</f>
        <v>0.42</v>
      </c>
      <c r="V50" s="296">
        <f>IF(InputDataA_GeneralAssumptions!$F$157="Automatic",InputDataA_GeneralAssumptions!Z174,"Not an input")</f>
        <v>0.42</v>
      </c>
      <c r="W50" s="296">
        <f>IF(InputDataA_GeneralAssumptions!$F$157="Automatic",InputDataA_GeneralAssumptions!AA174,"Not an input")</f>
        <v>0.42</v>
      </c>
      <c r="X50" s="296">
        <f>IF(InputDataA_GeneralAssumptions!$F$157="Automatic",InputDataA_GeneralAssumptions!AB174,"Not an input")</f>
        <v>0.42</v>
      </c>
      <c r="Y50" s="296">
        <f>IF(InputDataA_GeneralAssumptions!$F$157="Automatic",InputDataA_GeneralAssumptions!AC174,"Not an input")</f>
        <v>0.42</v>
      </c>
      <c r="Z50" s="296">
        <f>IF(InputDataA_GeneralAssumptions!$F$157="Automatic",InputDataA_GeneralAssumptions!AD174,"Not an input")</f>
        <v>0.42</v>
      </c>
      <c r="AA50" s="296">
        <f>IF(InputDataA_GeneralAssumptions!$F$157="Automatic",InputDataA_GeneralAssumptions!AE174,"Not an input")</f>
        <v>0.42</v>
      </c>
      <c r="AB50" s="296">
        <f>IF(InputDataA_GeneralAssumptions!$F$157="Automatic",InputDataA_GeneralAssumptions!AF174,"Not an input")</f>
        <v>0.42</v>
      </c>
      <c r="AC50" s="296">
        <f>IF(InputDataA_GeneralAssumptions!$F$157="Automatic",InputDataA_GeneralAssumptions!AG174,"Not an input")</f>
        <v>0.42</v>
      </c>
      <c r="AD50" s="296">
        <f>IF(InputDataA_GeneralAssumptions!$F$157="Automatic",InputDataA_GeneralAssumptions!AH174,"Not an input")</f>
        <v>0.42</v>
      </c>
      <c r="AE50" s="296">
        <f>IF(InputDataA_GeneralAssumptions!$F$157="Automatic",InputDataA_GeneralAssumptions!AI174,"Not an input")</f>
        <v>0.42</v>
      </c>
      <c r="AF50" s="296">
        <f>IF(InputDataA_GeneralAssumptions!$F$157="Automatic",InputDataA_GeneralAssumptions!AJ174,"Not an input")</f>
        <v>0.42</v>
      </c>
      <c r="AG50" s="296">
        <f>IF(InputDataA_GeneralAssumptions!$F$157="Automatic",InputDataA_GeneralAssumptions!AK174,"Not an input")</f>
        <v>0.42</v>
      </c>
      <c r="AH50" s="296">
        <f>IF(InputDataA_GeneralAssumptions!$F$157="Automatic",InputDataA_GeneralAssumptions!AL174,"Not an input")</f>
        <v>0.42</v>
      </c>
      <c r="AI50" s="296">
        <f>IF(InputDataA_GeneralAssumptions!$F$157="Automatic",InputDataA_GeneralAssumptions!AM174,"Not an input")</f>
        <v>0.42</v>
      </c>
      <c r="AJ50" s="296">
        <f>IF(InputDataA_GeneralAssumptions!$F$157="Automatic",InputDataA_GeneralAssumptions!AN174,"Not an input")</f>
        <v>0.42</v>
      </c>
      <c r="AK50" s="296">
        <f>IF(InputDataA_GeneralAssumptions!$F$157="Automatic",InputDataA_GeneralAssumptions!AO174,"Not an input")</f>
        <v>0.42</v>
      </c>
      <c r="AL50" s="296">
        <f>IF(InputDataA_GeneralAssumptions!$F$157="Automatic",InputDataA_GeneralAssumptions!AP174,"Not an input")</f>
        <v>0.42</v>
      </c>
      <c r="AM50" s="296">
        <f>IF(InputDataA_GeneralAssumptions!$F$157="Automatic",InputDataA_GeneralAssumptions!AQ174,"Not an input")</f>
        <v>0.42</v>
      </c>
      <c r="AN50" s="296">
        <f>IF(InputDataA_GeneralAssumptions!$F$157="Automatic",InputDataA_GeneralAssumptions!AR174,"Not an input")</f>
        <v>0.42</v>
      </c>
      <c r="AO50" s="296">
        <f>IF(InputDataA_GeneralAssumptions!$F$157="Automatic",InputDataA_GeneralAssumptions!AS174,"Not an input")</f>
        <v>0.42</v>
      </c>
      <c r="AP50" s="296">
        <f>IF(InputDataA_GeneralAssumptions!$F$157="Automatic",InputDataA_GeneralAssumptions!AT174,"Not an input")</f>
        <v>0.42</v>
      </c>
      <c r="AQ50" s="296">
        <f>IF(InputDataA_GeneralAssumptions!$F$157="Automatic",InputDataA_GeneralAssumptions!AU174,"Not an input")</f>
        <v>0.42</v>
      </c>
      <c r="AR50" s="296">
        <f>IF(InputDataA_GeneralAssumptions!$F$157="Automatic",InputDataA_GeneralAssumptions!AV174,"Not an input")</f>
        <v>0.42</v>
      </c>
      <c r="AS50" s="296">
        <f>IF(InputDataA_GeneralAssumptions!$F$157="Automatic",InputDataA_GeneralAssumptions!AW174,"Not an input")</f>
        <v>0.42</v>
      </c>
      <c r="AT50" s="296">
        <f>IF(InputDataA_GeneralAssumptions!$F$157="Automatic",InputDataA_GeneralAssumptions!AX174,"Not an input")</f>
        <v>0.42</v>
      </c>
      <c r="AU50" s="296">
        <f>IF(InputDataA_GeneralAssumptions!$F$157="Automatic",InputDataA_GeneralAssumptions!AY174,"Not an input")</f>
        <v>0.42</v>
      </c>
      <c r="AV50" s="296">
        <f>IF(InputDataA_GeneralAssumptions!$F$157="Automatic",InputDataA_GeneralAssumptions!AZ174,"Not an input")</f>
        <v>0.42</v>
      </c>
      <c r="AW50" s="296">
        <f>IF(InputDataA_GeneralAssumptions!$F$157="Automatic",InputDataA_GeneralAssumptions!BA174,"Not an input")</f>
        <v>0.42</v>
      </c>
      <c r="AX50" s="296">
        <f>IF(InputDataA_GeneralAssumptions!$F$157="Automatic",InputDataA_GeneralAssumptions!BB174,"Not an input")</f>
        <v>0.42</v>
      </c>
      <c r="AY50" s="296">
        <f>IF(InputDataA_GeneralAssumptions!$F$157="Automatic",InputDataA_GeneralAssumptions!BC174,"Not an input")</f>
        <v>0.42</v>
      </c>
      <c r="AZ50" s="296">
        <f>IF(InputDataA_GeneralAssumptions!$F$157="Automatic",InputDataA_GeneralAssumptions!BD174,"Not an input")</f>
        <v>0.42</v>
      </c>
      <c r="BA50" s="296">
        <f>IF(InputDataA_GeneralAssumptions!$F$157="Automatic",InputDataA_GeneralAssumptions!BE174,"Not an input")</f>
        <v>0.42</v>
      </c>
      <c r="BB50" s="296">
        <f>IF(InputDataA_GeneralAssumptions!$F$157="Automatic",InputDataA_GeneralAssumptions!BF174,"Not an input")</f>
        <v>0.42</v>
      </c>
      <c r="BC50" s="296">
        <f>IF(InputDataA_GeneralAssumptions!$F$157="Automatic",InputDataA_GeneralAssumptions!BG174,"Not an input")</f>
        <v>0.42</v>
      </c>
      <c r="BD50" s="296">
        <f>IF(InputDataA_GeneralAssumptions!$F$157="Automatic",InputDataA_GeneralAssumptions!BH174,"Not an input")</f>
        <v>0.42</v>
      </c>
      <c r="BE50" s="296">
        <f>IF(InputDataA_GeneralAssumptions!$F$157="Automatic",InputDataA_GeneralAssumptions!BI174,"Not an input")</f>
        <v>0.42</v>
      </c>
      <c r="BF50" s="296">
        <f>IF(InputDataA_GeneralAssumptions!$F$157="Automatic",InputDataA_GeneralAssumptions!BJ174,"Not an input")</f>
        <v>0.42</v>
      </c>
      <c r="BG50" s="296">
        <f>IF(InputDataA_GeneralAssumptions!$F$157="Automatic",InputDataA_GeneralAssumptions!BK174,"Not an input")</f>
        <v>0.42</v>
      </c>
      <c r="BH50" s="296">
        <f>IF(InputDataA_GeneralAssumptions!$F$157="Automatic",InputDataA_GeneralAssumptions!BL174,"Not an input")</f>
        <v>0.42</v>
      </c>
      <c r="BI50" s="296">
        <f>IF(InputDataA_GeneralAssumptions!$F$157="Automatic",InputDataA_GeneralAssumptions!BM174,"Not an input")</f>
        <v>0.42</v>
      </c>
      <c r="BJ50" s="296">
        <f>IF(InputDataA_GeneralAssumptions!$F$157="Automatic",InputDataA_GeneralAssumptions!BN174,"Not an input")</f>
        <v>0.42</v>
      </c>
      <c r="BK50" s="296">
        <f>IF(InputDataA_GeneralAssumptions!$F$157="Automatic",InputDataA_GeneralAssumptions!BO174,"Not an input")</f>
        <v>0.42</v>
      </c>
      <c r="BL50" s="296">
        <f>IF(InputDataA_GeneralAssumptions!$F$157="Automatic",InputDataA_GeneralAssumptions!BP174,"Not an input")</f>
        <v>0.42</v>
      </c>
      <c r="BM50" s="296">
        <f>IF(InputDataA_GeneralAssumptions!$F$157="Automatic",InputDataA_GeneralAssumptions!BQ174,"Not an input")</f>
        <v>0.42</v>
      </c>
      <c r="BN50" s="296">
        <f>IF(InputDataA_GeneralAssumptions!$F$157="Automatic",InputDataA_GeneralAssumptions!BR174,"Not an input")</f>
        <v>0.42</v>
      </c>
      <c r="BO50" s="296">
        <f>IF(InputDataA_GeneralAssumptions!$F$157="Automatic",InputDataA_GeneralAssumptions!BS174,"Not an input")</f>
        <v>0.42</v>
      </c>
      <c r="BP50" s="296">
        <f>IF(InputDataA_GeneralAssumptions!$F$157="Automatic",InputDataA_GeneralAssumptions!BT174,"Not an input")</f>
        <v>0.42</v>
      </c>
      <c r="BQ50" s="296">
        <f>IF(InputDataA_GeneralAssumptions!$F$157="Automatic",InputDataA_GeneralAssumptions!BU174,"Not an input")</f>
        <v>0.42</v>
      </c>
      <c r="BR50" s="296">
        <f>IF(InputDataA_GeneralAssumptions!$F$157="Automatic",InputDataA_GeneralAssumptions!BV174,"Not an input")</f>
        <v>0.42</v>
      </c>
      <c r="BS50" s="296">
        <f>IF(InputDataA_GeneralAssumptions!$F$157="Automatic",InputDataA_GeneralAssumptions!BW174,"Not an input")</f>
        <v>0.42</v>
      </c>
      <c r="BT50" s="296">
        <f>IF(InputDataA_GeneralAssumptions!$F$157="Automatic",InputDataA_GeneralAssumptions!BX174,"Not an input")</f>
        <v>0.42</v>
      </c>
      <c r="BU50" s="296">
        <f>IF(InputDataA_GeneralAssumptions!$F$157="Automatic",InputDataA_GeneralAssumptions!BY174,"Not an input")</f>
        <v>0.42</v>
      </c>
      <c r="BV50" s="296">
        <f>IF(InputDataA_GeneralAssumptions!$F$157="Automatic",InputDataA_GeneralAssumptions!BZ174,"Not an input")</f>
        <v>0.42</v>
      </c>
      <c r="BW50" s="296">
        <f>IF(InputDataA_GeneralAssumptions!$F$157="Automatic",InputDataA_GeneralAssumptions!CA174,"Not an input")</f>
        <v>0.42</v>
      </c>
      <c r="BX50" s="296">
        <f>IF(InputDataA_GeneralAssumptions!$F$157="Automatic",InputDataA_GeneralAssumptions!CB174,"Not an input")</f>
        <v>0.42</v>
      </c>
      <c r="BY50" s="296">
        <f>IF(InputDataA_GeneralAssumptions!$F$157="Automatic",InputDataA_GeneralAssumptions!CC174,"Not an input")</f>
        <v>0.42</v>
      </c>
      <c r="BZ50" s="296">
        <f>IF(InputDataA_GeneralAssumptions!$F$157="Automatic",InputDataA_GeneralAssumptions!CD174,"Not an input")</f>
        <v>0.42</v>
      </c>
      <c r="CA50" s="296">
        <f>IF(InputDataA_GeneralAssumptions!$F$157="Automatic",InputDataA_GeneralAssumptions!CE174,"Not an input")</f>
        <v>0.42</v>
      </c>
      <c r="CB50" s="296">
        <f>IF(InputDataA_GeneralAssumptions!$F$157="Automatic",InputDataA_GeneralAssumptions!CF174,"Not an input")</f>
        <v>0.42</v>
      </c>
      <c r="CC50" s="296">
        <f>IF(InputDataA_GeneralAssumptions!$F$157="Automatic",InputDataA_GeneralAssumptions!CG174,"Not an input")</f>
        <v>0.42</v>
      </c>
      <c r="CD50" s="296">
        <f>IF(InputDataA_GeneralAssumptions!$F$157="Automatic",InputDataA_GeneralAssumptions!CH174,"Not an input")</f>
        <v>0.42</v>
      </c>
      <c r="CE50" s="296">
        <f>IF(InputDataA_GeneralAssumptions!$F$157="Automatic",InputDataA_GeneralAssumptions!CI174,"Not an input")</f>
        <v>0.42</v>
      </c>
    </row>
    <row r="51" spans="3:83">
      <c r="C51" s="170" t="s">
        <v>660</v>
      </c>
      <c r="D51" s="38" t="s">
        <v>697</v>
      </c>
      <c r="E51" s="296">
        <f>IF(InputDataA_GeneralAssumptions!$F$157="Automatic",SQRT(2)*NORMSINV(0.5*(E50+1)),"Not an input")</f>
        <v>0.78260417560566409</v>
      </c>
      <c r="F51" s="296">
        <f>IF(InputDataA_GeneralAssumptions!$F$157="Automatic",SQRT(2)*NORMSINV(0.5*(F50+1)),"Not an input")</f>
        <v>0.78260417560566409</v>
      </c>
      <c r="G51" s="296">
        <f>IF(InputDataA_GeneralAssumptions!$F$157="Automatic",SQRT(2)*NORMSINV(0.5*(G50+1)),"Not an input")</f>
        <v>0.78260417560566409</v>
      </c>
      <c r="H51" s="296">
        <f>IF(InputDataA_GeneralAssumptions!$F$157="Automatic",SQRT(2)*NORMSINV(0.5*(H50+1)),"Not an input")</f>
        <v>0.78260417560566409</v>
      </c>
      <c r="I51" s="296">
        <f>IF(InputDataA_GeneralAssumptions!$F$157="Automatic",SQRT(2)*NORMSINV(0.5*(I50+1)),"Not an input")</f>
        <v>0.78260417560566409</v>
      </c>
      <c r="J51" s="296">
        <f>IF(InputDataA_GeneralAssumptions!$F$157="Automatic",SQRT(2)*NORMSINV(0.5*(J50+1)),"Not an input")</f>
        <v>0.78260417560566409</v>
      </c>
      <c r="K51" s="296">
        <f>IF(InputDataA_GeneralAssumptions!$F$157="Automatic",SQRT(2)*NORMSINV(0.5*(K50+1)),"Not an input")</f>
        <v>0.78260417560566409</v>
      </c>
      <c r="L51" s="296">
        <f>IF(InputDataA_GeneralAssumptions!$F$157="Automatic",SQRT(2)*NORMSINV(0.5*(L50+1)),"Not an input")</f>
        <v>0.78260417560566409</v>
      </c>
      <c r="M51" s="296">
        <f>IF(InputDataA_GeneralAssumptions!$F$157="Automatic",SQRT(2)*NORMSINV(0.5*(M50+1)),"Not an input")</f>
        <v>0.78260417560566409</v>
      </c>
      <c r="N51" s="296">
        <f>IF(InputDataA_GeneralAssumptions!$F$157="Automatic",SQRT(2)*NORMSINV(0.5*(N50+1)),"Not an input")</f>
        <v>0.78260417560566409</v>
      </c>
      <c r="O51" s="296">
        <f>IF(InputDataA_GeneralAssumptions!$F$157="Automatic",SQRT(2)*NORMSINV(0.5*(O50+1)),"Not an input")</f>
        <v>0.78260417560566409</v>
      </c>
      <c r="P51" s="296">
        <f>IF(InputDataA_GeneralAssumptions!$F$157="Automatic",SQRT(2)*NORMSINV(0.5*(P50+1)),"Not an input")</f>
        <v>0.78260417560566409</v>
      </c>
      <c r="Q51" s="296">
        <f>IF(InputDataA_GeneralAssumptions!$F$157="Automatic",SQRT(2)*NORMSINV(0.5*(Q50+1)),"Not an input")</f>
        <v>0.78260417560566409</v>
      </c>
      <c r="R51" s="296">
        <f>IF(InputDataA_GeneralAssumptions!$F$157="Automatic",SQRT(2)*NORMSINV(0.5*(R50+1)),"Not an input")</f>
        <v>0.78260417560566409</v>
      </c>
      <c r="S51" s="296">
        <f>IF(InputDataA_GeneralAssumptions!$F$157="Automatic",SQRT(2)*NORMSINV(0.5*(S50+1)),"Not an input")</f>
        <v>0.78260417560566409</v>
      </c>
      <c r="T51" s="296">
        <f>IF(InputDataA_GeneralAssumptions!$F$157="Automatic",SQRT(2)*NORMSINV(0.5*(T50+1)),"Not an input")</f>
        <v>0.78260417560566409</v>
      </c>
      <c r="U51" s="296">
        <f>IF(InputDataA_GeneralAssumptions!$F$157="Automatic",SQRT(2)*NORMSINV(0.5*(U50+1)),"Not an input")</f>
        <v>0.78260417560566409</v>
      </c>
      <c r="V51" s="296">
        <f>IF(InputDataA_GeneralAssumptions!$F$157="Automatic",SQRT(2)*NORMSINV(0.5*(V50+1)),"Not an input")</f>
        <v>0.78260417560566409</v>
      </c>
      <c r="W51" s="296">
        <f>IF(InputDataA_GeneralAssumptions!$F$157="Automatic",SQRT(2)*NORMSINV(0.5*(W50+1)),"Not an input")</f>
        <v>0.78260417560566409</v>
      </c>
      <c r="X51" s="296">
        <f>IF(InputDataA_GeneralAssumptions!$F$157="Automatic",SQRT(2)*NORMSINV(0.5*(X50+1)),"Not an input")</f>
        <v>0.78260417560566409</v>
      </c>
      <c r="Y51" s="296">
        <f>IF(InputDataA_GeneralAssumptions!$F$157="Automatic",SQRT(2)*NORMSINV(0.5*(Y50+1)),"Not an input")</f>
        <v>0.78260417560566409</v>
      </c>
      <c r="Z51" s="296">
        <f>IF(InputDataA_GeneralAssumptions!$F$157="Automatic",SQRT(2)*NORMSINV(0.5*(Z50+1)),"Not an input")</f>
        <v>0.78260417560566409</v>
      </c>
      <c r="AA51" s="296">
        <f>IF(InputDataA_GeneralAssumptions!$F$157="Automatic",SQRT(2)*NORMSINV(0.5*(AA50+1)),"Not an input")</f>
        <v>0.78260417560566409</v>
      </c>
      <c r="AB51" s="296">
        <f>IF(InputDataA_GeneralAssumptions!$F$157="Automatic",SQRT(2)*NORMSINV(0.5*(AB50+1)),"Not an input")</f>
        <v>0.78260417560566409</v>
      </c>
      <c r="AC51" s="296">
        <f>IF(InputDataA_GeneralAssumptions!$F$157="Automatic",SQRT(2)*NORMSINV(0.5*(AC50+1)),"Not an input")</f>
        <v>0.78260417560566409</v>
      </c>
      <c r="AD51" s="296">
        <f>IF(InputDataA_GeneralAssumptions!$F$157="Automatic",SQRT(2)*NORMSINV(0.5*(AD50+1)),"Not an input")</f>
        <v>0.78260417560566409</v>
      </c>
      <c r="AE51" s="296">
        <f>IF(InputDataA_GeneralAssumptions!$F$157="Automatic",SQRT(2)*NORMSINV(0.5*(AE50+1)),"Not an input")</f>
        <v>0.78260417560566409</v>
      </c>
      <c r="AF51" s="296">
        <f>IF(InputDataA_GeneralAssumptions!$F$157="Automatic",SQRT(2)*NORMSINV(0.5*(AF50+1)),"Not an input")</f>
        <v>0.78260417560566409</v>
      </c>
      <c r="AG51" s="296">
        <f>IF(InputDataA_GeneralAssumptions!$F$157="Automatic",SQRT(2)*NORMSINV(0.5*(AG50+1)),"Not an input")</f>
        <v>0.78260417560566409</v>
      </c>
      <c r="AH51" s="296">
        <f>IF(InputDataA_GeneralAssumptions!$F$157="Automatic",SQRT(2)*NORMSINV(0.5*(AH50+1)),"Not an input")</f>
        <v>0.78260417560566409</v>
      </c>
      <c r="AI51" s="296">
        <f>IF(InputDataA_GeneralAssumptions!$F$157="Automatic",SQRT(2)*NORMSINV(0.5*(AI50+1)),"Not an input")</f>
        <v>0.78260417560566409</v>
      </c>
      <c r="AJ51" s="296">
        <f>IF(InputDataA_GeneralAssumptions!$F$157="Automatic",SQRT(2)*NORMSINV(0.5*(AJ50+1)),"Not an input")</f>
        <v>0.78260417560566409</v>
      </c>
      <c r="AK51" s="296">
        <f>IF(InputDataA_GeneralAssumptions!$F$157="Automatic",SQRT(2)*NORMSINV(0.5*(AK50+1)),"Not an input")</f>
        <v>0.78260417560566409</v>
      </c>
      <c r="AL51" s="296">
        <f>IF(InputDataA_GeneralAssumptions!$F$157="Automatic",SQRT(2)*NORMSINV(0.5*(AL50+1)),"Not an input")</f>
        <v>0.78260417560566409</v>
      </c>
      <c r="AM51" s="296">
        <f>IF(InputDataA_GeneralAssumptions!$F$157="Automatic",SQRT(2)*NORMSINV(0.5*(AM50+1)),"Not an input")</f>
        <v>0.78260417560566409</v>
      </c>
      <c r="AN51" s="296">
        <f>IF(InputDataA_GeneralAssumptions!$F$157="Automatic",SQRT(2)*NORMSINV(0.5*(AN50+1)),"Not an input")</f>
        <v>0.78260417560566409</v>
      </c>
      <c r="AO51" s="296">
        <f>IF(InputDataA_GeneralAssumptions!$F$157="Automatic",SQRT(2)*NORMSINV(0.5*(AO50+1)),"Not an input")</f>
        <v>0.78260417560566409</v>
      </c>
      <c r="AP51" s="296">
        <f>IF(InputDataA_GeneralAssumptions!$F$157="Automatic",SQRT(2)*NORMSINV(0.5*(AP50+1)),"Not an input")</f>
        <v>0.78260417560566409</v>
      </c>
      <c r="AQ51" s="296">
        <f>IF(InputDataA_GeneralAssumptions!$F$157="Automatic",SQRT(2)*NORMSINV(0.5*(AQ50+1)),"Not an input")</f>
        <v>0.78260417560566409</v>
      </c>
      <c r="AR51" s="296">
        <f>IF(InputDataA_GeneralAssumptions!$F$157="Automatic",SQRT(2)*NORMSINV(0.5*(AR50+1)),"Not an input")</f>
        <v>0.78260417560566409</v>
      </c>
      <c r="AS51" s="296">
        <f>IF(InputDataA_GeneralAssumptions!$F$157="Automatic",SQRT(2)*NORMSINV(0.5*(AS50+1)),"Not an input")</f>
        <v>0.78260417560566409</v>
      </c>
      <c r="AT51" s="296">
        <f>IF(InputDataA_GeneralAssumptions!$F$157="Automatic",SQRT(2)*NORMSINV(0.5*(AT50+1)),"Not an input")</f>
        <v>0.78260417560566409</v>
      </c>
      <c r="AU51" s="296">
        <f>IF(InputDataA_GeneralAssumptions!$F$157="Automatic",SQRT(2)*NORMSINV(0.5*(AU50+1)),"Not an input")</f>
        <v>0.78260417560566409</v>
      </c>
      <c r="AV51" s="296">
        <f>IF(InputDataA_GeneralAssumptions!$F$157="Automatic",SQRT(2)*NORMSINV(0.5*(AV50+1)),"Not an input")</f>
        <v>0.78260417560566409</v>
      </c>
      <c r="AW51" s="296">
        <f>IF(InputDataA_GeneralAssumptions!$F$157="Automatic",SQRT(2)*NORMSINV(0.5*(AW50+1)),"Not an input")</f>
        <v>0.78260417560566409</v>
      </c>
      <c r="AX51" s="296">
        <f>IF(InputDataA_GeneralAssumptions!$F$157="Automatic",SQRT(2)*NORMSINV(0.5*(AX50+1)),"Not an input")</f>
        <v>0.78260417560566409</v>
      </c>
      <c r="AY51" s="296">
        <f>IF(InputDataA_GeneralAssumptions!$F$157="Automatic",SQRT(2)*NORMSINV(0.5*(AY50+1)),"Not an input")</f>
        <v>0.78260417560566409</v>
      </c>
      <c r="AZ51" s="296">
        <f>IF(InputDataA_GeneralAssumptions!$F$157="Automatic",SQRT(2)*NORMSINV(0.5*(AZ50+1)),"Not an input")</f>
        <v>0.78260417560566409</v>
      </c>
      <c r="BA51" s="296">
        <f>IF(InputDataA_GeneralAssumptions!$F$157="Automatic",SQRT(2)*NORMSINV(0.5*(BA50+1)),"Not an input")</f>
        <v>0.78260417560566409</v>
      </c>
      <c r="BB51" s="296">
        <f>IF(InputDataA_GeneralAssumptions!$F$157="Automatic",SQRT(2)*NORMSINV(0.5*(BB50+1)),"Not an input")</f>
        <v>0.78260417560566409</v>
      </c>
      <c r="BC51" s="296">
        <f>IF(InputDataA_GeneralAssumptions!$F$157="Automatic",SQRT(2)*NORMSINV(0.5*(BC50+1)),"Not an input")</f>
        <v>0.78260417560566409</v>
      </c>
      <c r="BD51" s="296">
        <f>IF(InputDataA_GeneralAssumptions!$F$157="Automatic",SQRT(2)*NORMSINV(0.5*(BD50+1)),"Not an input")</f>
        <v>0.78260417560566409</v>
      </c>
      <c r="BE51" s="296">
        <f>IF(InputDataA_GeneralAssumptions!$F$157="Automatic",SQRT(2)*NORMSINV(0.5*(BE50+1)),"Not an input")</f>
        <v>0.78260417560566409</v>
      </c>
      <c r="BF51" s="296">
        <f>IF(InputDataA_GeneralAssumptions!$F$157="Automatic",SQRT(2)*NORMSINV(0.5*(BF50+1)),"Not an input")</f>
        <v>0.78260417560566409</v>
      </c>
      <c r="BG51" s="296">
        <f>IF(InputDataA_GeneralAssumptions!$F$157="Automatic",SQRT(2)*NORMSINV(0.5*(BG50+1)),"Not an input")</f>
        <v>0.78260417560566409</v>
      </c>
      <c r="BH51" s="296">
        <f>IF(InputDataA_GeneralAssumptions!$F$157="Automatic",SQRT(2)*NORMSINV(0.5*(BH50+1)),"Not an input")</f>
        <v>0.78260417560566409</v>
      </c>
      <c r="BI51" s="296">
        <f>IF(InputDataA_GeneralAssumptions!$F$157="Automatic",SQRT(2)*NORMSINV(0.5*(BI50+1)),"Not an input")</f>
        <v>0.78260417560566409</v>
      </c>
      <c r="BJ51" s="296">
        <f>IF(InputDataA_GeneralAssumptions!$F$157="Automatic",SQRT(2)*NORMSINV(0.5*(BJ50+1)),"Not an input")</f>
        <v>0.78260417560566409</v>
      </c>
      <c r="BK51" s="296">
        <f>IF(InputDataA_GeneralAssumptions!$F$157="Automatic",SQRT(2)*NORMSINV(0.5*(BK50+1)),"Not an input")</f>
        <v>0.78260417560566409</v>
      </c>
      <c r="BL51" s="296">
        <f>IF(InputDataA_GeneralAssumptions!$F$157="Automatic",SQRT(2)*NORMSINV(0.5*(BL50+1)),"Not an input")</f>
        <v>0.78260417560566409</v>
      </c>
      <c r="BM51" s="296">
        <f>IF(InputDataA_GeneralAssumptions!$F$157="Automatic",SQRT(2)*NORMSINV(0.5*(BM50+1)),"Not an input")</f>
        <v>0.78260417560566409</v>
      </c>
      <c r="BN51" s="296">
        <f>IF(InputDataA_GeneralAssumptions!$F$157="Automatic",SQRT(2)*NORMSINV(0.5*(BN50+1)),"Not an input")</f>
        <v>0.78260417560566409</v>
      </c>
      <c r="BO51" s="296">
        <f>IF(InputDataA_GeneralAssumptions!$F$157="Automatic",SQRT(2)*NORMSINV(0.5*(BO50+1)),"Not an input")</f>
        <v>0.78260417560566409</v>
      </c>
      <c r="BP51" s="296">
        <f>IF(InputDataA_GeneralAssumptions!$F$157="Automatic",SQRT(2)*NORMSINV(0.5*(BP50+1)),"Not an input")</f>
        <v>0.78260417560566409</v>
      </c>
      <c r="BQ51" s="296">
        <f>IF(InputDataA_GeneralAssumptions!$F$157="Automatic",SQRT(2)*NORMSINV(0.5*(BQ50+1)),"Not an input")</f>
        <v>0.78260417560566409</v>
      </c>
      <c r="BR51" s="296">
        <f>IF(InputDataA_GeneralAssumptions!$F$157="Automatic",SQRT(2)*NORMSINV(0.5*(BR50+1)),"Not an input")</f>
        <v>0.78260417560566409</v>
      </c>
      <c r="BS51" s="296">
        <f>IF(InputDataA_GeneralAssumptions!$F$157="Automatic",SQRT(2)*NORMSINV(0.5*(BS50+1)),"Not an input")</f>
        <v>0.78260417560566409</v>
      </c>
      <c r="BT51" s="296">
        <f>IF(InputDataA_GeneralAssumptions!$F$157="Automatic",SQRT(2)*NORMSINV(0.5*(BT50+1)),"Not an input")</f>
        <v>0.78260417560566409</v>
      </c>
      <c r="BU51" s="296">
        <f>IF(InputDataA_GeneralAssumptions!$F$157="Automatic",SQRT(2)*NORMSINV(0.5*(BU50+1)),"Not an input")</f>
        <v>0.78260417560566409</v>
      </c>
      <c r="BV51" s="296">
        <f>IF(InputDataA_GeneralAssumptions!$F$157="Automatic",SQRT(2)*NORMSINV(0.5*(BV50+1)),"Not an input")</f>
        <v>0.78260417560566409</v>
      </c>
      <c r="BW51" s="296">
        <f>IF(InputDataA_GeneralAssumptions!$F$157="Automatic",SQRT(2)*NORMSINV(0.5*(BW50+1)),"Not an input")</f>
        <v>0.78260417560566409</v>
      </c>
      <c r="BX51" s="296">
        <f>IF(InputDataA_GeneralAssumptions!$F$157="Automatic",SQRT(2)*NORMSINV(0.5*(BX50+1)),"Not an input")</f>
        <v>0.78260417560566409</v>
      </c>
      <c r="BY51" s="296">
        <f>IF(InputDataA_GeneralAssumptions!$F$157="Automatic",SQRT(2)*NORMSINV(0.5*(BY50+1)),"Not an input")</f>
        <v>0.78260417560566409</v>
      </c>
      <c r="BZ51" s="296">
        <f>IF(InputDataA_GeneralAssumptions!$F$157="Automatic",SQRT(2)*NORMSINV(0.5*(BZ50+1)),"Not an input")</f>
        <v>0.78260417560566409</v>
      </c>
      <c r="CA51" s="296">
        <f>IF(InputDataA_GeneralAssumptions!$F$157="Automatic",SQRT(2)*NORMSINV(0.5*(CA50+1)),"Not an input")</f>
        <v>0.78260417560566409</v>
      </c>
      <c r="CB51" s="296">
        <f>IF(InputDataA_GeneralAssumptions!$F$157="Automatic",SQRT(2)*NORMSINV(0.5*(CB50+1)),"Not an input")</f>
        <v>0.78260417560566409</v>
      </c>
      <c r="CC51" s="296">
        <f>IF(InputDataA_GeneralAssumptions!$F$157="Automatic",SQRT(2)*NORMSINV(0.5*(CC50+1)),"Not an input")</f>
        <v>0.78260417560566409</v>
      </c>
      <c r="CD51" s="296">
        <f>IF(InputDataA_GeneralAssumptions!$F$157="Automatic",SQRT(2)*NORMSINV(0.5*(CD50+1)),"Not an input")</f>
        <v>0.78260417560566409</v>
      </c>
      <c r="CE51" s="296">
        <f>IF(InputDataA_GeneralAssumptions!$F$157="Automatic",SQRT(2)*NORMSINV(0.5*(CE50+1)),"Not an input")</f>
        <v>0.78260417560566409</v>
      </c>
    </row>
    <row r="52" spans="3:83">
      <c r="C52" s="170" t="s">
        <v>661</v>
      </c>
      <c r="D52" s="38" t="s">
        <v>698</v>
      </c>
      <c r="E52" s="296">
        <f>IF(InputDataA_GeneralAssumptions!$F$157="Automatic",LN($D$55)-E51*NORMSINV(E54),"Not an input")</f>
        <v>1.8206095601357215</v>
      </c>
      <c r="F52" s="296">
        <f>IF(InputDataA_GeneralAssumptions!$F$157="Automatic",E52+LN(1+F46)-0.5*(E51^2-F51^2),"Not an input")</f>
        <v>1.8301493080960771</v>
      </c>
      <c r="G52" s="296">
        <f>IF(InputDataA_GeneralAssumptions!$F$157="Automatic",F52+LN(1+G46)-0.5*(F51^2-G51^2),"Not an input")</f>
        <v>1.835571417426288</v>
      </c>
      <c r="H52" s="296">
        <f>IF(InputDataA_GeneralAssumptions!$F$157="Automatic",G52+LN(1+H46)-0.5*(G51^2-H51^2),"Not an input")</f>
        <v>1.8411466213444909</v>
      </c>
      <c r="I52" s="296">
        <f>IF(InputDataA_GeneralAssumptions!$F$157="Automatic",H52+LN(1+I46)-0.5*(H51^2-I51^2),"Not an input")</f>
        <v>1.8467747334794136</v>
      </c>
      <c r="J52" s="296">
        <f>IF(InputDataA_GeneralAssumptions!$F$157="Automatic",I52+LN(1+J46)-0.5*(I51^2-J51^2),"Not an input")</f>
        <v>1.8524530942868227</v>
      </c>
      <c r="K52" s="296">
        <f>IF(InputDataA_GeneralAssumptions!$F$157="Automatic",J52+LN(1+K46)-0.5*(J51^2-K51^2),"Not an input")</f>
        <v>1.8582275279705471</v>
      </c>
      <c r="L52" s="296">
        <f>IF(InputDataA_GeneralAssumptions!$F$157="Automatic",K52+LN(1+L46)-0.5*(K51^2-L51^2),"Not an input")</f>
        <v>1.8640824159375042</v>
      </c>
      <c r="M52" s="296">
        <f>IF(InputDataA_GeneralAssumptions!$F$157="Automatic",L52+LN(1+M46)-0.5*(L51^2-M51^2),"Not an input")</f>
        <v>1.8698679493289521</v>
      </c>
      <c r="N52" s="296">
        <f>IF(InputDataA_GeneralAssumptions!$F$157="Automatic",M52+LN(1+N46)-0.5*(M51^2-N51^2),"Not an input")</f>
        <v>1.8753697497587707</v>
      </c>
      <c r="O52" s="296">
        <f>IF(InputDataA_GeneralAssumptions!$F$157="Automatic",N52+LN(1+O46)-0.5*(N51^2-O51^2),"Not an input")</f>
        <v>1.8803650191612682</v>
      </c>
      <c r="P52" s="296">
        <f>IF(InputDataA_GeneralAssumptions!$F$157="Automatic",O52+LN(1+P46)-0.5*(O51^2-P51^2),"Not an input")</f>
        <v>1.8848848784889949</v>
      </c>
      <c r="Q52" s="296">
        <f>IF(InputDataA_GeneralAssumptions!$F$157="Automatic",P52+LN(1+Q46)-0.5*(P51^2-Q51^2),"Not an input")</f>
        <v>1.8889905311693267</v>
      </c>
      <c r="R52" s="296">
        <f>IF(InputDataA_GeneralAssumptions!$F$157="Automatic",Q52+LN(1+R46)-0.5*(Q51^2-R51^2),"Not an input")</f>
        <v>1.8927045091718664</v>
      </c>
      <c r="S52" s="296">
        <f>IF(InputDataA_GeneralAssumptions!$F$157="Automatic",R52+LN(1+S46)-0.5*(R51^2-S51^2),"Not an input")</f>
        <v>1.8961942475871623</v>
      </c>
      <c r="T52" s="296">
        <f>IF(InputDataA_GeneralAssumptions!$F$157="Automatic",S52+LN(1+T46)-0.5*(S51^2-T51^2),"Not an input")</f>
        <v>1.8994954319158681</v>
      </c>
      <c r="U52" s="296">
        <f>IF(InputDataA_GeneralAssumptions!$F$157="Automatic",T52+LN(1+U46)-0.5*(T51^2-U51^2),"Not an input")</f>
        <v>1.9026106086588062</v>
      </c>
      <c r="V52" s="296">
        <f>IF(InputDataA_GeneralAssumptions!$F$157="Automatic",U52+LN(1+V46)-0.5*(U51^2-V51^2),"Not an input")</f>
        <v>1.9055702289122594</v>
      </c>
      <c r="W52" s="296">
        <f>IF(InputDataA_GeneralAssumptions!$F$157="Automatic",V52+LN(1+W46)-0.5*(V51^2-W51^2),"Not an input")</f>
        <v>1.9084046725599146</v>
      </c>
      <c r="X52" s="296">
        <f>IF(InputDataA_GeneralAssumptions!$F$157="Automatic",W52+LN(1+X46)-0.5*(W51^2-X51^2),"Not an input")</f>
        <v>1.9111477146824216</v>
      </c>
      <c r="Y52" s="296">
        <f>IF(InputDataA_GeneralAssumptions!$F$157="Automatic",X52+LN(1+Y46)-0.5*(X51^2-Y51^2),"Not an input")</f>
        <v>1.9138231965435517</v>
      </c>
      <c r="Z52" s="296">
        <f>IF(InputDataA_GeneralAssumptions!$F$157="Automatic",Y52+LN(1+Z46)-0.5*(Y51^2-Z51^2),"Not an input")</f>
        <v>1.9164766236975679</v>
      </c>
      <c r="AA52" s="296">
        <f>IF(InputDataA_GeneralAssumptions!$F$157="Automatic",Z52+LN(1+AA46)-0.5*(Z51^2-AA51^2),"Not an input")</f>
        <v>1.9191867302789152</v>
      </c>
      <c r="AB52" s="296">
        <f>IF(InputDataA_GeneralAssumptions!$F$157="Automatic",AA52+LN(1+AB46)-0.5*(AA51^2-AB51^2),"Not an input")</f>
        <v>1.9219788735205898</v>
      </c>
      <c r="AC52" s="296">
        <f>IF(InputDataA_GeneralAssumptions!$F$157="Automatic",AB52+LN(1+AC46)-0.5*(AB51^2-AC51^2),"Not an input")</f>
        <v>1.924870822687456</v>
      </c>
      <c r="AD52" s="296">
        <f>IF(InputDataA_GeneralAssumptions!$F$157="Automatic",AC52+LN(1+AD46)-0.5*(AC51^2-AD51^2),"Not an input")</f>
        <v>1.9278930391296916</v>
      </c>
      <c r="AE52" s="296">
        <f>IF(InputDataA_GeneralAssumptions!$F$157="Automatic",AD52+LN(1+AE46)-0.5*(AD51^2-AE51^2),"Not an input")</f>
        <v>1.9310419192299848</v>
      </c>
      <c r="AF52" s="296">
        <f>IF(InputDataA_GeneralAssumptions!$F$157="Automatic",AE52+LN(1+AF46)-0.5*(AE51^2-AF51^2),"Not an input")</f>
        <v>1.93427072168742</v>
      </c>
      <c r="AG52" s="296">
        <f>IF(InputDataA_GeneralAssumptions!$F$157="Automatic",AF52+LN(1+AG46)-0.5*(AF51^2-AG51^2),"Not an input")</f>
        <v>1.937547706210254</v>
      </c>
      <c r="AH52" s="296">
        <f>IF(InputDataA_GeneralAssumptions!$F$157="Automatic",AG52+LN(1+AH46)-0.5*(AG51^2-AH51^2),"Not an input")</f>
        <v>1.9408548709805944</v>
      </c>
      <c r="AI52" s="296">
        <f>IF(InputDataA_GeneralAssumptions!$F$157="Automatic",AH52+LN(1+AI46)-0.5*(AH51^2-AI51^2),"Not an input")</f>
        <v>1.9441692518891418</v>
      </c>
      <c r="AJ52" s="296">
        <f>IF(InputDataA_GeneralAssumptions!$F$157="Automatic",AI52+LN(1+AJ46)-0.5*(AI51^2-AJ51^2),"Not an input")</f>
        <v>1.9474532233311168</v>
      </c>
      <c r="AK52" s="296">
        <f>IF(InputDataA_GeneralAssumptions!$F$157="Automatic",AJ52+LN(1+AK46)-0.5*(AJ51^2-AK51^2),"Not an input")</f>
        <v>1.9506625441077909</v>
      </c>
      <c r="AL52" s="296">
        <f>IF(InputDataA_GeneralAssumptions!$F$157="Automatic",AK52+LN(1+AL46)-0.5*(AK51^2-AL51^2),"Not an input")</f>
        <v>1.9537880107451044</v>
      </c>
      <c r="AM52" s="296">
        <f>IF(InputDataA_GeneralAssumptions!$F$157="Automatic",AL52+LN(1+AM46)-0.5*(AL51^2-AM51^2),"Not an input")</f>
        <v>1.9568502687090243</v>
      </c>
      <c r="AN52" s="296">
        <f>IF(InputDataA_GeneralAssumptions!$F$157="Automatic",AM52+LN(1+AN46)-0.5*(AM51^2-AN51^2),"Not an input")</f>
        <v>1.9598735685029274</v>
      </c>
      <c r="AO52" s="296">
        <f>IF(InputDataA_GeneralAssumptions!$F$157="Automatic",AN52+LN(1+AO46)-0.5*(AN51^2-AO51^2),"Not an input")</f>
        <v>1.9628532024404879</v>
      </c>
      <c r="AP52" s="296">
        <f>IF(InputDataA_GeneralAssumptions!$F$157="Automatic",AO52+LN(1+AP46)-0.5*(AO51^2-AP51^2),"Not an input")</f>
        <v>1.9658421531995225</v>
      </c>
      <c r="AQ52" s="296">
        <f>IF(InputDataA_GeneralAssumptions!$F$157="Automatic",AP52+LN(1+AQ46)-0.5*(AP51^2-AQ51^2),"Not an input")</f>
        <v>1.9689468100947551</v>
      </c>
      <c r="AR52" s="296">
        <f>IF(InputDataA_GeneralAssumptions!$F$157="Automatic",AQ52+LN(1+AR46)-0.5*(AQ51^2-AR51^2),"Not an input")</f>
        <v>1.9721988646283044</v>
      </c>
      <c r="AS52" s="296">
        <f>IF(InputDataA_GeneralAssumptions!$F$157="Automatic",AR52+LN(1+AS46)-0.5*(AR51^2-AS51^2),"Not an input")</f>
        <v>1.97550030672619</v>
      </c>
      <c r="AT52" s="296">
        <f>IF(InputDataA_GeneralAssumptions!$F$157="Automatic",AS52+LN(1+AT46)-0.5*(AS51^2-AT51^2),"Not an input")</f>
        <v>1.9787219737597768</v>
      </c>
      <c r="AU52" s="296">
        <f>IF(InputDataA_GeneralAssumptions!$F$157="Automatic",AT52+LN(1+AU46)-0.5*(AT51^2-AU51^2),"Not an input")</f>
        <v>1.9818850175377685</v>
      </c>
      <c r="AV52" s="296">
        <f>IF(InputDataA_GeneralAssumptions!$F$157="Automatic",AU52+LN(1+AV46)-0.5*(AU51^2-AV51^2),"Not an input")</f>
        <v>1.9851051407503133</v>
      </c>
      <c r="AW52" s="296">
        <f>IF(InputDataA_GeneralAssumptions!$F$157="Automatic",AV52+LN(1+AW46)-0.5*(AV51^2-AW51^2),"Not an input")</f>
        <v>1.988366042640529</v>
      </c>
      <c r="AX52" s="296">
        <f>IF(InputDataA_GeneralAssumptions!$F$157="Automatic",AW52+LN(1+AX46)-0.5*(AW51^2-AX51^2),"Not an input")</f>
        <v>1.9916328812912654</v>
      </c>
      <c r="AY52" s="296">
        <f>IF(InputDataA_GeneralAssumptions!$F$157="Automatic",AX52+LN(1+AY46)-0.5*(AX51^2-AY51^2),"Not an input")</f>
        <v>1.9948988387287616</v>
      </c>
      <c r="AZ52" s="296">
        <f>IF(InputDataA_GeneralAssumptions!$F$157="Automatic",AY52+LN(1+AZ46)-0.5*(AY51^2-AZ51^2),"Not an input")</f>
        <v>1.9980590559476803</v>
      </c>
      <c r="BA52" s="296">
        <f>IF(InputDataA_GeneralAssumptions!$F$157="Automatic",AZ52+LN(1+BA46)-0.5*(AZ51^2-BA51^2),"Not an input")</f>
        <v>2.0011239843768771</v>
      </c>
      <c r="BB52" s="296">
        <f>IF(InputDataA_GeneralAssumptions!$F$157="Automatic",BA52+LN(1+BB46)-0.5*(BA51^2-BB51^2),"Not an input")</f>
        <v>2.0041655129328766</v>
      </c>
      <c r="BC52" s="296">
        <f>IF(InputDataA_GeneralAssumptions!$F$157="Automatic",BB52+LN(1+BC46)-0.5*(BB51^2-BC51^2),"Not an input")</f>
        <v>2.0071789638264406</v>
      </c>
      <c r="BD52" s="296">
        <f>IF(InputDataA_GeneralAssumptions!$F$157="Automatic",BC52+LN(1+BD46)-0.5*(BC51^2-BD51^2),"Not an input")</f>
        <v>2.0101060515025218</v>
      </c>
      <c r="BE52" s="296">
        <f>IF(InputDataA_GeneralAssumptions!$F$157="Automatic",BD52+LN(1+BE46)-0.5*(BD51^2-BE51^2),"Not an input")</f>
        <v>2.0129051290539817</v>
      </c>
      <c r="BF52" s="296">
        <f>IF(InputDataA_GeneralAssumptions!$F$157="Automatic",BE52+LN(1+BF46)-0.5*(BE51^2-BF51^2),"Not an input")</f>
        <v>2.0155795404220398</v>
      </c>
      <c r="BG52" s="296">
        <f>IF(InputDataA_GeneralAssumptions!$F$157="Automatic",BF52+LN(1+BG46)-0.5*(BF51^2-BG51^2),"Not an input")</f>
        <v>2.0181252515671559</v>
      </c>
      <c r="BH52" s="296">
        <f>IF(InputDataA_GeneralAssumptions!$F$157="Automatic",BG52+LN(1+BH46)-0.5*(BG51^2-BH51^2),"Not an input")</f>
        <v>2.0205913314793404</v>
      </c>
      <c r="BI52" s="296">
        <f>IF(InputDataA_GeneralAssumptions!$F$157="Automatic",BH52+LN(1+BI46)-0.5*(BH51^2-BI51^2),"Not an input")</f>
        <v>2.0229914685763331</v>
      </c>
      <c r="BJ52" s="296">
        <f>IF(InputDataA_GeneralAssumptions!$F$157="Automatic",BI52+LN(1+BJ46)-0.5*(BI51^2-BJ51^2),"Not an input")</f>
        <v>2.025367281814475</v>
      </c>
      <c r="BK52" s="296">
        <f>IF(InputDataA_GeneralAssumptions!$F$157="Automatic",BJ52+LN(1+BK46)-0.5*(BJ51^2-BK51^2),"Not an input")</f>
        <v>2.0278630537052349</v>
      </c>
      <c r="BL52" s="296">
        <f>IF(InputDataA_GeneralAssumptions!$F$157="Automatic",BK52+LN(1+BL46)-0.5*(BK51^2-BL51^2),"Not an input")</f>
        <v>2.0306499008971444</v>
      </c>
      <c r="BM52" s="296">
        <f>IF(InputDataA_GeneralAssumptions!$F$157="Automatic",BL52+LN(1+BM46)-0.5*(BL51^2-BM51^2),"Not an input")</f>
        <v>2.0339442017611202</v>
      </c>
      <c r="BN52" s="296">
        <f>IF(InputDataA_GeneralAssumptions!$F$157="Automatic",BM52+LN(1+BN46)-0.5*(BM51^2-BN51^2),"Not an input")</f>
        <v>2.0376679239767075</v>
      </c>
      <c r="BO52" s="296">
        <f>IF(InputDataA_GeneralAssumptions!$F$157="Automatic",BN52+LN(1+BO46)-0.5*(BN51^2-BO51^2),"Not an input")</f>
        <v>2.0417231793428323</v>
      </c>
      <c r="BP52" s="296">
        <f>IF(InputDataA_GeneralAssumptions!$F$157="Automatic",BO52+LN(1+BP46)-0.5*(BO51^2-BP51^2),"Not an input")</f>
        <v>2.046051073001379</v>
      </c>
      <c r="BQ52" s="296">
        <f>IF(InputDataA_GeneralAssumptions!$F$157="Automatic",BP52+LN(1+BQ46)-0.5*(BP51^2-BQ51^2),"Not an input")</f>
        <v>2.0504493889754336</v>
      </c>
      <c r="BR52" s="296">
        <f>IF(InputDataA_GeneralAssumptions!$F$157="Automatic",BQ52+LN(1+BR46)-0.5*(BQ51^2-BR51^2),"Not an input")</f>
        <v>2.0548894217587885</v>
      </c>
      <c r="BS52" s="296">
        <f>IF(InputDataA_GeneralAssumptions!$F$157="Automatic",BR52+LN(1+BS46)-0.5*(BR51^2-BS51^2),"Not an input")</f>
        <v>2.0593321069415862</v>
      </c>
      <c r="BT52" s="296">
        <f>IF(InputDataA_GeneralAssumptions!$F$157="Automatic",BS52+LN(1+BT46)-0.5*(BS51^2-BT51^2),"Not an input")</f>
        <v>2.0637249487134941</v>
      </c>
      <c r="BU52" s="296">
        <f>IF(InputDataA_GeneralAssumptions!$F$157="Automatic",BT52+LN(1+BU46)-0.5*(BT51^2-BU51^2),"Not an input")</f>
        <v>2.0680897298979</v>
      </c>
      <c r="BV52" s="296">
        <f>IF(InputDataA_GeneralAssumptions!$F$157="Automatic",BU52+LN(1+BV46)-0.5*(BU51^2-BV51^2),"Not an input")</f>
        <v>2.0724379242666009</v>
      </c>
      <c r="BW52" s="296">
        <f>IF(InputDataA_GeneralAssumptions!$F$157="Automatic",BV52+LN(1+BW46)-0.5*(BV51^2-BW51^2),"Not an input")</f>
        <v>2.0767391659367016</v>
      </c>
      <c r="BX52" s="296">
        <f>IF(InputDataA_GeneralAssumptions!$F$157="Automatic",BW52+LN(1+BX46)-0.5*(BW51^2-BX51^2),"Not an input")</f>
        <v>2.0810170035777906</v>
      </c>
      <c r="BY52" s="296">
        <f>IF(InputDataA_GeneralAssumptions!$F$157="Automatic",BX52+LN(1+BY46)-0.5*(BX51^2-BY51^2),"Not an input")</f>
        <v>2.0852389975659902</v>
      </c>
      <c r="BZ52" s="296">
        <f>IF(InputDataA_GeneralAssumptions!$F$157="Automatic",BY52+LN(1+BZ46)-0.5*(BY51^2-BZ51^2),"Not an input")</f>
        <v>2.0893831496143926</v>
      </c>
      <c r="CA52" s="296">
        <f>IF(InputDataA_GeneralAssumptions!$F$157="Automatic",BZ52+LN(1+CA46)-0.5*(BZ51^2-CA51^2),"Not an input")</f>
        <v>2.0934609391571586</v>
      </c>
      <c r="CB52" s="296">
        <f>IF(InputDataA_GeneralAssumptions!$F$157="Automatic",CA52+LN(1+CB46)-0.5*(CA51^2-CB51^2),"Not an input")</f>
        <v>2.0974574149205947</v>
      </c>
      <c r="CC52" s="296">
        <f>IF(InputDataA_GeneralAssumptions!$F$157="Automatic",CB52+LN(1+CC46)-0.5*(CB51^2-CC51^2),"Not an input")</f>
        <v>2.1013740470757458</v>
      </c>
      <c r="CD52" s="296">
        <f>IF(InputDataA_GeneralAssumptions!$F$157="Automatic",CC52+LN(1+CD46)-0.5*(CC51^2-CD51^2),"Not an input")</f>
        <v>2.1051989471246793</v>
      </c>
      <c r="CE52" s="296" t="e">
        <f>IF(InputDataA_GeneralAssumptions!$F$157="Automatic",CD52+LN(1+CE46)-0.5*(CD51^2-CE51^2),"Not an input")</f>
        <v>#VALUE!</v>
      </c>
    </row>
    <row r="53" spans="3:83">
      <c r="C53" s="170" t="s">
        <v>650</v>
      </c>
      <c r="D53" s="38" t="s">
        <v>703</v>
      </c>
      <c r="E53" s="296">
        <f>IF(InputDataA_GeneralAssumptions!$F$157="Automatic",(1/E51)*NORMDIST((LN($D$55)-(E52))/E51,0,1,FALSE)/NORMSDIST((LN($D$55)-(E52))/E51),InputDataA_GeneralAssumptions!I159)</f>
        <v>3.4055711730430982</v>
      </c>
      <c r="F53" s="296">
        <f>IF(InputDataA_GeneralAssumptions!$F$157="Automatic",(1/F51)*NORMDIST((LN($D$55)-(F52))/F51,0,1,FALSE)/NORMSDIST((LN($D$55)-(F52))/F51),InputDataA_GeneralAssumptions!J159)</f>
        <v>3.4196430882988893</v>
      </c>
      <c r="G53" s="296">
        <f>IF(InputDataA_GeneralAssumptions!$F$157="Automatic",(1/G51)*NORMDIST((LN($D$55)-(G52))/G51,0,1,FALSE)/NORMSDIST((LN($D$55)-(G52))/G51),InputDataA_GeneralAssumptions!K159)</f>
        <v>3.427645175320337</v>
      </c>
      <c r="H53" s="296">
        <f>IF(InputDataA_GeneralAssumptions!$F$157="Automatic",(1/H51)*NORMDIST((LN($D$55)-(H52))/H51,0,1,FALSE)/NORMSDIST((LN($D$55)-(H52))/H51),InputDataA_GeneralAssumptions!L159)</f>
        <v>3.4358762306967918</v>
      </c>
      <c r="I53" s="296">
        <f>IF(InputDataA_GeneralAssumptions!$F$157="Automatic",(1/I51)*NORMDIST((LN($D$55)-(I52))/I51,0,1,FALSE)/NORMSDIST((LN($D$55)-(I52))/I51),InputDataA_GeneralAssumptions!M159)</f>
        <v>3.4441884973576773</v>
      </c>
      <c r="J53" s="296">
        <f>IF(InputDataA_GeneralAssumptions!$F$157="Automatic",(1/J51)*NORMDIST((LN($D$55)-(J52))/J51,0,1,FALSE)/NORMSDIST((LN($D$55)-(J52))/J51),InputDataA_GeneralAssumptions!N159)</f>
        <v>3.4525781183826836</v>
      </c>
      <c r="K53" s="296">
        <f>IF(InputDataA_GeneralAssumptions!$F$157="Automatic",(1/K51)*NORMDIST((LN($D$55)-(K52))/K51,0,1,FALSE)/NORMSDIST((LN($D$55)-(K52))/K51),InputDataA_GeneralAssumptions!O159)</f>
        <v>3.461112904924367</v>
      </c>
      <c r="L53" s="296">
        <f>IF(InputDataA_GeneralAssumptions!$F$157="Automatic",(1/L51)*NORMDIST((LN($D$55)-(L52))/L51,0,1,FALSE)/NORMSDIST((LN($D$55)-(L52))/L51),InputDataA_GeneralAssumptions!P159)</f>
        <v>3.4697699053258209</v>
      </c>
      <c r="M53" s="296">
        <f>IF(InputDataA_GeneralAssumptions!$F$157="Automatic",(1/M51)*NORMDIST((LN($D$55)-(M52))/M51,0,1,FALSE)/NORMSDIST((LN($D$55)-(M52))/M51),InputDataA_GeneralAssumptions!Q159)</f>
        <v>3.4783276069925648</v>
      </c>
      <c r="N53" s="296">
        <f>IF(InputDataA_GeneralAssumptions!$F$157="Automatic",(1/N51)*NORMDIST((LN($D$55)-(N52))/N51,0,1,FALSE)/NORMSDIST((LN($D$55)-(N52))/N51),InputDataA_GeneralAssumptions!R159)</f>
        <v>3.4864686050467042</v>
      </c>
      <c r="O53" s="296">
        <f>IF(InputDataA_GeneralAssumptions!$F$157="Automatic",(1/O51)*NORMDIST((LN($D$55)-(O52))/O51,0,1,FALSE)/NORMSDIST((LN($D$55)-(O52))/O51),InputDataA_GeneralAssumptions!S159)</f>
        <v>3.4938625968800294</v>
      </c>
      <c r="P53" s="296">
        <f>IF(InputDataA_GeneralAssumptions!$F$157="Automatic",(1/P51)*NORMDIST((LN($D$55)-(P52))/P51,0,1,FALSE)/NORMSDIST((LN($D$55)-(P52))/P51),InputDataA_GeneralAssumptions!T159)</f>
        <v>3.5005549344689935</v>
      </c>
      <c r="Q53" s="296">
        <f>IF(InputDataA_GeneralAssumptions!$F$157="Automatic",(1/Q51)*NORMDIST((LN($D$55)-(Q52))/Q51,0,1,FALSE)/NORMSDIST((LN($D$55)-(Q52))/Q51),InputDataA_GeneralAssumptions!U159)</f>
        <v>3.5066356557188336</v>
      </c>
      <c r="R53" s="296">
        <f>IF(InputDataA_GeneralAssumptions!$F$157="Automatic",(1/R51)*NORMDIST((LN($D$55)-(R52))/R51,0,1,FALSE)/NORMSDIST((LN($D$55)-(R52))/R51),InputDataA_GeneralAssumptions!V159)</f>
        <v>3.512137655619012</v>
      </c>
      <c r="S53" s="296">
        <f>IF(InputDataA_GeneralAssumptions!$F$157="Automatic",(1/S51)*NORMDIST((LN($D$55)-(S52))/S51,0,1,FALSE)/NORMSDIST((LN($D$55)-(S52))/S51),InputDataA_GeneralAssumptions!W159)</f>
        <v>3.5173086447126694</v>
      </c>
      <c r="T53" s="296">
        <f>IF(InputDataA_GeneralAssumptions!$F$157="Automatic",(1/T51)*NORMDIST((LN($D$55)-(T52))/T51,0,1,FALSE)/NORMSDIST((LN($D$55)-(T52))/T51),InputDataA_GeneralAssumptions!X159)</f>
        <v>3.5222012933501028</v>
      </c>
      <c r="U53" s="296">
        <f>IF(InputDataA_GeneralAssumptions!$F$157="Automatic",(1/U51)*NORMDIST((LN($D$55)-(U52))/U51,0,1,FALSE)/NORMSDIST((LN($D$55)-(U52))/U51),InputDataA_GeneralAssumptions!Y159)</f>
        <v>3.526819198805994</v>
      </c>
      <c r="V53" s="296">
        <f>IF(InputDataA_GeneralAssumptions!$F$157="Automatic",(1/V51)*NORMDIST((LN($D$55)-(V52))/V51,0,1,FALSE)/NORMSDIST((LN($D$55)-(V52))/V51),InputDataA_GeneralAssumptions!Z159)</f>
        <v>3.5312073492558427</v>
      </c>
      <c r="W53" s="296">
        <f>IF(InputDataA_GeneralAssumptions!$F$157="Automatic",(1/W51)*NORMDIST((LN($D$55)-(W52))/W51,0,1,FALSE)/NORMSDIST((LN($D$55)-(W52))/W51),InputDataA_GeneralAssumptions!AA159)</f>
        <v>3.5354106693892176</v>
      </c>
      <c r="X53" s="296">
        <f>IF(InputDataA_GeneralAssumptions!$F$157="Automatic",(1/X51)*NORMDIST((LN($D$55)-(X52))/X51,0,1,FALSE)/NORMSDIST((LN($D$55)-(X52))/X51),InputDataA_GeneralAssumptions!AB159)</f>
        <v>3.5394791578832572</v>
      </c>
      <c r="Y53" s="296">
        <f>IF(InputDataA_GeneralAssumptions!$F$157="Automatic",(1/Y51)*NORMDIST((LN($D$55)-(Y52))/Y51,0,1,FALSE)/NORMSDIST((LN($D$55)-(Y52))/Y51),InputDataA_GeneralAssumptions!AC159)</f>
        <v>3.5434481136348985</v>
      </c>
      <c r="Z53" s="296">
        <f>IF(InputDataA_GeneralAssumptions!$F$157="Automatic",(1/Z51)*NORMDIST((LN($D$55)-(Z52))/Z51,0,1,FALSE)/NORMSDIST((LN($D$55)-(Z52))/Z51),InputDataA_GeneralAssumptions!AD159)</f>
        <v>3.5473850070528856</v>
      </c>
      <c r="AA53" s="296">
        <f>IF(InputDataA_GeneralAssumptions!$F$157="Automatic",(1/AA51)*NORMDIST((LN($D$55)-(AA52))/AA51,0,1,FALSE)/NORMSDIST((LN($D$55)-(AA52))/AA51),InputDataA_GeneralAssumptions!AE159)</f>
        <v>3.5514066674977851</v>
      </c>
      <c r="AB53" s="296">
        <f>IF(InputDataA_GeneralAssumptions!$F$157="Automatic",(1/AB51)*NORMDIST((LN($D$55)-(AB52))/AB51,0,1,FALSE)/NORMSDIST((LN($D$55)-(AB52))/AB51),InputDataA_GeneralAssumptions!AF159)</f>
        <v>3.5555507745195936</v>
      </c>
      <c r="AC53" s="296">
        <f>IF(InputDataA_GeneralAssumptions!$F$157="Automatic",(1/AC51)*NORMDIST((LN($D$55)-(AC52))/AC51,0,1,FALSE)/NORMSDIST((LN($D$55)-(AC52))/AC51),InputDataA_GeneralAssumptions!AG159)</f>
        <v>3.559843769963313</v>
      </c>
      <c r="AD53" s="296">
        <f>IF(InputDataA_GeneralAssumptions!$F$157="Automatic",(1/AD51)*NORMDIST((LN($D$55)-(AD52))/AD51,0,1,FALSE)/NORMSDIST((LN($D$55)-(AD52))/AD51),InputDataA_GeneralAssumptions!AH159)</f>
        <v>3.5643309628199185</v>
      </c>
      <c r="AE53" s="296">
        <f>IF(InputDataA_GeneralAssumptions!$F$157="Automatic",(1/AE51)*NORMDIST((LN($D$55)-(AE52))/AE51,0,1,FALSE)/NORMSDIST((LN($D$55)-(AE52))/AE51),InputDataA_GeneralAssumptions!AI159)</f>
        <v>3.5690071073425536</v>
      </c>
      <c r="AF53" s="296">
        <f>IF(InputDataA_GeneralAssumptions!$F$157="Automatic",(1/AF51)*NORMDIST((LN($D$55)-(AF52))/AF51,0,1,FALSE)/NORMSDIST((LN($D$55)-(AF52))/AF51),InputDataA_GeneralAssumptions!AJ159)</f>
        <v>3.5738028783416365</v>
      </c>
      <c r="AG53" s="296">
        <f>IF(InputDataA_GeneralAssumptions!$F$157="Automatic",(1/AG51)*NORMDIST((LN($D$55)-(AG52))/AG51,0,1,FALSE)/NORMSDIST((LN($D$55)-(AG52))/AG51),InputDataA_GeneralAssumptions!AK159)</f>
        <v>3.5786711855890934</v>
      </c>
      <c r="AH53" s="296">
        <f>IF(InputDataA_GeneralAssumptions!$F$157="Automatic",(1/AH51)*NORMDIST((LN($D$55)-(AH52))/AH51,0,1,FALSE)/NORMSDIST((LN($D$55)-(AH52))/AH51),InputDataA_GeneralAssumptions!AL159)</f>
        <v>3.5835853178646611</v>
      </c>
      <c r="AI53" s="296">
        <f>IF(InputDataA_GeneralAssumptions!$F$157="Automatic",(1/AI51)*NORMDIST((LN($D$55)-(AI52))/AI51,0,1,FALSE)/NORMSDIST((LN($D$55)-(AI52))/AI51),InputDataA_GeneralAssumptions!AM159)</f>
        <v>3.5885111668279803</v>
      </c>
      <c r="AJ53" s="296">
        <f>IF(InputDataA_GeneralAssumptions!$F$157="Automatic",(1/AJ51)*NORMDIST((LN($D$55)-(AJ52))/AJ51,0,1,FALSE)/NORMSDIST((LN($D$55)-(AJ52))/AJ51),InputDataA_GeneralAssumptions!AN159)</f>
        <v>3.5933928000830928</v>
      </c>
      <c r="AK53" s="296">
        <f>IF(InputDataA_GeneralAssumptions!$F$157="Automatic",(1/AK51)*NORMDIST((LN($D$55)-(AK52))/AK51,0,1,FALSE)/NORMSDIST((LN($D$55)-(AK52))/AK51),InputDataA_GeneralAssumptions!AO159)</f>
        <v>3.5981644039056699</v>
      </c>
      <c r="AL53" s="296">
        <f>IF(InputDataA_GeneralAssumptions!$F$157="Automatic",(1/AL51)*NORMDIST((LN($D$55)-(AL52))/AL51,0,1,FALSE)/NORMSDIST((LN($D$55)-(AL52))/AL51),InputDataA_GeneralAssumptions!AP159)</f>
        <v>3.6028122235913091</v>
      </c>
      <c r="AM53" s="296">
        <f>IF(InputDataA_GeneralAssumptions!$F$157="Automatic",(1/AM51)*NORMDIST((LN($D$55)-(AM52))/AM51,0,1,FALSE)/NORMSDIST((LN($D$55)-(AM52))/AM51),InputDataA_GeneralAssumptions!AQ159)</f>
        <v>3.6073668963321754</v>
      </c>
      <c r="AN53" s="296">
        <f>IF(InputDataA_GeneralAssumptions!$F$157="Automatic",(1/AN51)*NORMDIST((LN($D$55)-(AN52))/AN51,0,1,FALSE)/NORMSDIST((LN($D$55)-(AN52))/AN51),InputDataA_GeneralAssumptions!AR159)</f>
        <v>3.6118644470598325</v>
      </c>
      <c r="AO53" s="296">
        <f>IF(InputDataA_GeneralAssumptions!$F$157="Automatic",(1/AO51)*NORMDIST((LN($D$55)-(AO52))/AO51,0,1,FALSE)/NORMSDIST((LN($D$55)-(AO52))/AO51),InputDataA_GeneralAssumptions!AS159)</f>
        <v>3.6162978370280396</v>
      </c>
      <c r="AP53" s="296">
        <f>IF(InputDataA_GeneralAssumptions!$F$157="Automatic",(1/AP51)*NORMDIST((LN($D$55)-(AP52))/AP51,0,1,FALSE)/NORMSDIST((LN($D$55)-(AP52))/AP51),InputDataA_GeneralAssumptions!AT159)</f>
        <v>3.6207458833219626</v>
      </c>
      <c r="AQ53" s="296">
        <f>IF(InputDataA_GeneralAssumptions!$F$157="Automatic",(1/AQ51)*NORMDIST((LN($D$55)-(AQ52))/AQ51,0,1,FALSE)/NORMSDIST((LN($D$55)-(AQ52))/AQ51),InputDataA_GeneralAssumptions!AU159)</f>
        <v>3.6253669590119921</v>
      </c>
      <c r="AR53" s="296">
        <f>IF(InputDataA_GeneralAssumptions!$F$157="Automatic",(1/AR51)*NORMDIST((LN($D$55)-(AR52))/AR51,0,1,FALSE)/NORMSDIST((LN($D$55)-(AR52))/AR51),InputDataA_GeneralAssumptions!AV159)</f>
        <v>3.630208341630055</v>
      </c>
      <c r="AS53" s="296">
        <f>IF(InputDataA_GeneralAssumptions!$F$157="Automatic",(1/AS51)*NORMDIST((LN($D$55)-(AS52))/AS51,0,1,FALSE)/NORMSDIST((LN($D$55)-(AS52))/AS51),InputDataA_GeneralAssumptions!AW159)</f>
        <v>3.6351242037591427</v>
      </c>
      <c r="AT53" s="296">
        <f>IF(InputDataA_GeneralAssumptions!$F$157="Automatic",(1/AT51)*NORMDIST((LN($D$55)-(AT52))/AT51,0,1,FALSE)/NORMSDIST((LN($D$55)-(AT52))/AT51),InputDataA_GeneralAssumptions!AX159)</f>
        <v>3.6399222061001595</v>
      </c>
      <c r="AU53" s="296">
        <f>IF(InputDataA_GeneralAssumptions!$F$157="Automatic",(1/AU51)*NORMDIST((LN($D$55)-(AU52))/AU51,0,1,FALSE)/NORMSDIST((LN($D$55)-(AU52))/AU51),InputDataA_GeneralAssumptions!AY159)</f>
        <v>3.6446337885006033</v>
      </c>
      <c r="AV53" s="296">
        <f>IF(InputDataA_GeneralAssumptions!$F$157="Automatic",(1/AV51)*NORMDIST((LN($D$55)-(AV52))/AV51,0,1,FALSE)/NORMSDIST((LN($D$55)-(AV52))/AV51),InputDataA_GeneralAssumptions!AZ159)</f>
        <v>3.6494312954949542</v>
      </c>
      <c r="AW53" s="296">
        <f>IF(InputDataA_GeneralAssumptions!$F$157="Automatic",(1/AW51)*NORMDIST((LN($D$55)-(AW52))/AW51,0,1,FALSE)/NORMSDIST((LN($D$55)-(AW52))/AW51),InputDataA_GeneralAssumptions!BA159)</f>
        <v>3.6542904803157992</v>
      </c>
      <c r="AX53" s="296">
        <f>IF(InputDataA_GeneralAssumptions!$F$157="Automatic",(1/AX51)*NORMDIST((LN($D$55)-(AX52))/AX51,0,1,FALSE)/NORMSDIST((LN($D$55)-(AX52))/AX51),InputDataA_GeneralAssumptions!BB159)</f>
        <v>3.6591594412507429</v>
      </c>
      <c r="AY53" s="296">
        <f>IF(InputDataA_GeneralAssumptions!$F$157="Automatic",(1/AY51)*NORMDIST((LN($D$55)-(AY52))/AY51,0,1,FALSE)/NORMSDIST((LN($D$55)-(AY52))/AY51),InputDataA_GeneralAssumptions!BC159)</f>
        <v>3.6640280163644121</v>
      </c>
      <c r="AZ53" s="296">
        <f>IF(InputDataA_GeneralAssumptions!$F$157="Automatic",(1/AZ51)*NORMDIST((LN($D$55)-(AZ52))/AZ51,0,1,FALSE)/NORMSDIST((LN($D$55)-(AZ52))/AZ51),InputDataA_GeneralAssumptions!BD159)</f>
        <v>3.6687398447093207</v>
      </c>
      <c r="BA53" s="296">
        <f>IF(InputDataA_GeneralAssumptions!$F$157="Automatic",(1/BA51)*NORMDIST((LN($D$55)-(BA52))/BA51,0,1,FALSE)/NORMSDIST((LN($D$55)-(BA52))/BA51),InputDataA_GeneralAssumptions!BE159)</f>
        <v>3.6733104243394585</v>
      </c>
      <c r="BB53" s="296">
        <f>IF(InputDataA_GeneralAssumptions!$F$157="Automatic",(1/BB51)*NORMDIST((LN($D$55)-(BB52))/BB51,0,1,FALSE)/NORMSDIST((LN($D$55)-(BB52))/BB51),InputDataA_GeneralAssumptions!BF159)</f>
        <v>3.6778469101523874</v>
      </c>
      <c r="BC53" s="296">
        <f>IF(InputDataA_GeneralAssumptions!$F$157="Automatic",(1/BC51)*NORMDIST((LN($D$55)-(BC52))/BC51,0,1,FALSE)/NORMSDIST((LN($D$55)-(BC52))/BC51),InputDataA_GeneralAssumptions!BG159)</f>
        <v>3.6823423029720863</v>
      </c>
      <c r="BD53" s="296">
        <f>IF(InputDataA_GeneralAssumptions!$F$157="Automatic",(1/BD51)*NORMDIST((LN($D$55)-(BD52))/BD51,0,1,FALSE)/NORMSDIST((LN($D$55)-(BD52))/BD51),InputDataA_GeneralAssumptions!BH159)</f>
        <v>3.686709607780668</v>
      </c>
      <c r="BE53" s="296">
        <f>IF(InputDataA_GeneralAssumptions!$F$157="Automatic",(1/BE51)*NORMDIST((LN($D$55)-(BE52))/BE51,0,1,FALSE)/NORMSDIST((LN($D$55)-(BE52))/BE51),InputDataA_GeneralAssumptions!BI159)</f>
        <v>3.6908866040612232</v>
      </c>
      <c r="BF53" s="296">
        <f>IF(InputDataA_GeneralAssumptions!$F$157="Automatic",(1/BF51)*NORMDIST((LN($D$55)-(BF52))/BF51,0,1,FALSE)/NORMSDIST((LN($D$55)-(BF52))/BF51),InputDataA_GeneralAssumptions!BJ159)</f>
        <v>3.6948781895667975</v>
      </c>
      <c r="BG53" s="296">
        <f>IF(InputDataA_GeneralAssumptions!$F$157="Automatic",(1/BG51)*NORMDIST((LN($D$55)-(BG52))/BG51,0,1,FALSE)/NORMSDIST((LN($D$55)-(BG52))/BG51),InputDataA_GeneralAssumptions!BK159)</f>
        <v>3.6986782554014921</v>
      </c>
      <c r="BH53" s="296">
        <f>IF(InputDataA_GeneralAssumptions!$F$157="Automatic",(1/BH51)*NORMDIST((LN($D$55)-(BH52))/BH51,0,1,FALSE)/NORMSDIST((LN($D$55)-(BH52))/BH51),InputDataA_GeneralAssumptions!BL159)</f>
        <v>3.7023599790719759</v>
      </c>
      <c r="BI53" s="296">
        <f>IF(InputDataA_GeneralAssumptions!$F$157="Automatic",(1/BI51)*NORMDIST((LN($D$55)-(BI52))/BI51,0,1,FALSE)/NORMSDIST((LN($D$55)-(BI52))/BI51),InputDataA_GeneralAssumptions!BM159)</f>
        <v>3.7059437497394088</v>
      </c>
      <c r="BJ53" s="296">
        <f>IF(InputDataA_GeneralAssumptions!$F$157="Automatic",(1/BJ51)*NORMDIST((LN($D$55)-(BJ52))/BJ51,0,1,FALSE)/NORMSDIST((LN($D$55)-(BJ52))/BJ51),InputDataA_GeneralAssumptions!BN159)</f>
        <v>3.7094916821523674</v>
      </c>
      <c r="BK53" s="296">
        <f>IF(InputDataA_GeneralAssumptions!$F$157="Automatic",(1/BK51)*NORMDIST((LN($D$55)-(BK52))/BK51,0,1,FALSE)/NORMSDIST((LN($D$55)-(BK52))/BK51),InputDataA_GeneralAssumptions!BO159)</f>
        <v>3.7132192697850215</v>
      </c>
      <c r="BL53" s="296">
        <f>IF(InputDataA_GeneralAssumptions!$F$157="Automatic",(1/BL51)*NORMDIST((LN($D$55)-(BL52))/BL51,0,1,FALSE)/NORMSDIST((LN($D$55)-(BL52))/BL51),InputDataA_GeneralAssumptions!BP159)</f>
        <v>3.7173822176922049</v>
      </c>
      <c r="BM53" s="296">
        <f>IF(InputDataA_GeneralAssumptions!$F$157="Automatic",(1/BM51)*NORMDIST((LN($D$55)-(BM52))/BM51,0,1,FALSE)/NORMSDIST((LN($D$55)-(BM52))/BM51),InputDataA_GeneralAssumptions!BQ159)</f>
        <v>3.7223040356505064</v>
      </c>
      <c r="BN53" s="296">
        <f>IF(InputDataA_GeneralAssumptions!$F$157="Automatic",(1/BN51)*NORMDIST((LN($D$55)-(BN52))/BN51,0,1,FALSE)/NORMSDIST((LN($D$55)-(BN52))/BN51),InputDataA_GeneralAssumptions!BR159)</f>
        <v>3.7278685242826279</v>
      </c>
      <c r="BO53" s="296">
        <f>IF(InputDataA_GeneralAssumptions!$F$157="Automatic",(1/BO51)*NORMDIST((LN($D$55)-(BO52))/BO51,0,1,FALSE)/NORMSDIST((LN($D$55)-(BO52))/BO51),InputDataA_GeneralAssumptions!BS159)</f>
        <v>3.7339297558990099</v>
      </c>
      <c r="BP53" s="296">
        <f>IF(InputDataA_GeneralAssumptions!$F$157="Automatic",(1/BP51)*NORMDIST((LN($D$55)-(BP52))/BP51,0,1,FALSE)/NORMSDIST((LN($D$55)-(BP52))/BP51),InputDataA_GeneralAssumptions!BT159)</f>
        <v>3.7404000041345054</v>
      </c>
      <c r="BQ53" s="296">
        <f>IF(InputDataA_GeneralAssumptions!$F$157="Automatic",(1/BQ51)*NORMDIST((LN($D$55)-(BQ52))/BQ51,0,1,FALSE)/NORMSDIST((LN($D$55)-(BQ52))/BQ51),InputDataA_GeneralAssumptions!BU159)</f>
        <v>3.7469771315038098</v>
      </c>
      <c r="BR53" s="296">
        <f>IF(InputDataA_GeneralAssumptions!$F$157="Automatic",(1/BR51)*NORMDIST((LN($D$55)-(BR52))/BR51,0,1,FALSE)/NORMSDIST((LN($D$55)-(BR52))/BR51),InputDataA_GeneralAssumptions!BV159)</f>
        <v>3.7536182682365866</v>
      </c>
      <c r="BS53" s="296">
        <f>IF(InputDataA_GeneralAssumptions!$F$157="Automatic",(1/BS51)*NORMDIST((LN($D$55)-(BS52))/BS51,0,1,FALSE)/NORMSDIST((LN($D$55)-(BS52))/BS51),InputDataA_GeneralAssumptions!BW159)</f>
        <v>3.7602650027513431</v>
      </c>
      <c r="BT53" s="296">
        <f>IF(InputDataA_GeneralAssumptions!$F$157="Automatic",(1/BT51)*NORMDIST((LN($D$55)-(BT52))/BT51,0,1,FALSE)/NORMSDIST((LN($D$55)-(BT52))/BT51),InputDataA_GeneralAssumptions!BX159)</f>
        <v>3.7668387641150805</v>
      </c>
      <c r="BU53" s="296">
        <f>IF(InputDataA_GeneralAssumptions!$F$157="Automatic",(1/BU51)*NORMDIST((LN($D$55)-(BU52))/BU51,0,1,FALSE)/NORMSDIST((LN($D$55)-(BU52))/BU51),InputDataA_GeneralAssumptions!BY159)</f>
        <v>3.7733721018247643</v>
      </c>
      <c r="BV53" s="296">
        <f>IF(InputDataA_GeneralAssumptions!$F$157="Automatic",(1/BV51)*NORMDIST((LN($D$55)-(BV52))/BV51,0,1,FALSE)/NORMSDIST((LN($D$55)-(BV52))/BV51),InputDataA_GeneralAssumptions!BZ159)</f>
        <v>3.7798821607433313</v>
      </c>
      <c r="BW53" s="296">
        <f>IF(InputDataA_GeneralAssumptions!$F$157="Automatic",(1/BW51)*NORMDIST((LN($D$55)-(BW52))/BW51,0,1,FALSE)/NORMSDIST((LN($D$55)-(BW52))/BW51),InputDataA_GeneralAssumptions!CA159)</f>
        <v>3.7863234384006086</v>
      </c>
      <c r="BX53" s="296">
        <f>IF(InputDataA_GeneralAssumptions!$F$157="Automatic",(1/BX51)*NORMDIST((LN($D$55)-(BX52))/BX51,0,1,FALSE)/NORMSDIST((LN($D$55)-(BX52))/BX51),InputDataA_GeneralAssumptions!CB159)</f>
        <v>3.7927311576558282</v>
      </c>
      <c r="BY53" s="296">
        <f>IF(InputDataA_GeneralAssumptions!$F$157="Automatic",(1/BY51)*NORMDIST((LN($D$55)-(BY52))/BY51,0,1,FALSE)/NORMSDIST((LN($D$55)-(BY52))/BY51),InputDataA_GeneralAssumptions!CC159)</f>
        <v>3.7990566814591973</v>
      </c>
      <c r="BZ53" s="296">
        <f>IF(InputDataA_GeneralAssumptions!$F$157="Automatic",(1/BZ51)*NORMDIST((LN($D$55)-(BZ52))/BZ51,0,1,FALSE)/NORMSDIST((LN($D$55)-(BZ52))/BZ51),InputDataA_GeneralAssumptions!CD159)</f>
        <v>3.8052669781808501</v>
      </c>
      <c r="CA53" s="296">
        <f>IF(InputDataA_GeneralAssumptions!$F$157="Automatic",(1/CA51)*NORMDIST((LN($D$55)-(CA52))/CA51,0,1,FALSE)/NORMSDIST((LN($D$55)-(CA52))/CA51),InputDataA_GeneralAssumptions!CE159)</f>
        <v>3.8113791737100207</v>
      </c>
      <c r="CB53" s="296">
        <f>IF(InputDataA_GeneralAssumptions!$F$157="Automatic",(1/CB51)*NORMDIST((LN($D$55)-(CB52))/CB51,0,1,FALSE)/NORMSDIST((LN($D$55)-(CB52))/CB51),InputDataA_GeneralAssumptions!CF159)</f>
        <v>3.817370780865331</v>
      </c>
      <c r="CC53" s="296">
        <f>IF(InputDataA_GeneralAssumptions!$F$157="Automatic",(1/CC51)*NORMDIST((LN($D$55)-(CC52))/CC51,0,1,FALSE)/NORMSDIST((LN($D$55)-(CC52))/CC51),InputDataA_GeneralAssumptions!CG159)</f>
        <v>3.8232439223928916</v>
      </c>
      <c r="CD53" s="296">
        <f>IF(InputDataA_GeneralAssumptions!$F$157="Automatic",(1/CD51)*NORMDIST((LN($D$55)-(CD52))/CD51,0,1,FALSE)/NORMSDIST((LN($D$55)-(CD52))/CD51),InputDataA_GeneralAssumptions!CH159)</f>
        <v>3.8289806869214491</v>
      </c>
      <c r="CE53" s="296" t="e">
        <f>IF(InputDataA_GeneralAssumptions!$F$157="Automatic",(1/CE51)*NORMDIST((LN($D$55)-(CE52))/CE51,0,1,FALSE)/NORMSDIST((LN($D$55)-(CE52))/CE51),InputDataA_GeneralAssumptions!CI159)</f>
        <v>#VALUE!</v>
      </c>
    </row>
    <row r="54" spans="3:83">
      <c r="C54" s="170" t="s">
        <v>662</v>
      </c>
      <c r="D54" s="38" t="s">
        <v>700</v>
      </c>
      <c r="E54" s="296">
        <f>InputDataA_GeneralAssumptions!E151</f>
        <v>0.01</v>
      </c>
      <c r="F54" s="296">
        <f>IF(InputDataA_GeneralAssumptions!$F$133="Automatic",NORMSDIST((LN($D$55)-F52)/F51),(1-F53*F46)*E54)</f>
        <v>9.6722136545672813E-3</v>
      </c>
      <c r="G54" s="296">
        <f>IF(InputDataA_GeneralAssumptions!$F$133="Automatic",NORMSDIST((LN($D$55)-G52)/G51),(1-G53*G46)*F54)</f>
        <v>9.4919666991082011E-3</v>
      </c>
      <c r="H54" s="296">
        <f>IF(InputDataA_GeneralAssumptions!$F$133="Automatic",NORMSDIST((LN($D$55)-H52)/H51),(1-H53*H46)*G54)</f>
        <v>9.3096335317611502E-3</v>
      </c>
      <c r="I54" s="296">
        <f>IF(InputDataA_GeneralAssumptions!$F$133="Automatic",NORMSDIST((LN($D$55)-I52)/I51),(1-I53*I46)*H54)</f>
        <v>9.1286642171727918E-3</v>
      </c>
      <c r="J54" s="296">
        <f>IF(InputDataA_GeneralAssumptions!$F$133="Automatic",NORMSDIST((LN($D$55)-J52)/J51),(1-J53*J46)*I54)</f>
        <v>8.9491878151372519E-3</v>
      </c>
      <c r="K54" s="296">
        <f>IF(InputDataA_GeneralAssumptions!$F$133="Automatic",NORMSDIST((LN($D$55)-K52)/K51),(1-K53*K46)*J54)</f>
        <v>8.7698122455722571E-3</v>
      </c>
      <c r="L54" s="296">
        <f>IF(InputDataA_GeneralAssumptions!$F$133="Automatic",NORMSDIST((LN($D$55)-L52)/L51),(1-L53*L46)*K54)</f>
        <v>8.5911299374423593E-3</v>
      </c>
      <c r="M54" s="296">
        <f>IF(InputDataA_GeneralAssumptions!$F$133="Automatic",NORMSDIST((LN($D$55)-M52)/M51),(1-M53*M46)*L54)</f>
        <v>8.4177411162024464E-3</v>
      </c>
      <c r="N54" s="296">
        <f>IF(InputDataA_GeneralAssumptions!$F$133="Automatic",NORMSDIST((LN($D$55)-N52)/N51),(1-N53*N46)*M54)</f>
        <v>8.2558282333853542E-3</v>
      </c>
      <c r="O54" s="296">
        <f>IF(InputDataA_GeneralAssumptions!$F$133="Automatic",NORMSDIST((LN($D$55)-O52)/O51),(1-O53*O46)*N54)</f>
        <v>8.1113805616820894E-3</v>
      </c>
      <c r="P54" s="296">
        <f>IF(InputDataA_GeneralAssumptions!$F$133="Automatic",NORMSDIST((LN($D$55)-P52)/P51),(1-P53*P46)*O54)</f>
        <v>7.9827516964781249E-3</v>
      </c>
      <c r="Q54" s="296">
        <f>IF(InputDataA_GeneralAssumptions!$F$133="Automatic",NORMSDIST((LN($D$55)-Q52)/Q51),(1-Q53*Q46)*P54)</f>
        <v>7.8675875459266326E-3</v>
      </c>
      <c r="R54" s="296">
        <f>IF(InputDataA_GeneralAssumptions!$F$133="Automatic",NORMSDIST((LN($D$55)-R52)/R51),(1-R53*R46)*Q54)</f>
        <v>7.7647719089592206E-3</v>
      </c>
      <c r="S54" s="296">
        <f>IF(InputDataA_GeneralAssumptions!$F$133="Automatic",NORMSDIST((LN($D$55)-S52)/S51),(1-S53*S46)*R54)</f>
        <v>7.6692968217136788E-3</v>
      </c>
      <c r="T54" s="296">
        <f>IF(InputDataA_GeneralAssumptions!$F$133="Automatic",NORMSDIST((LN($D$55)-T52)/T51),(1-T53*T46)*S54)</f>
        <v>7.579975213532735E-3</v>
      </c>
      <c r="U54" s="296">
        <f>IF(InputDataA_GeneralAssumptions!$F$133="Automatic",NORMSDIST((LN($D$55)-U52)/U51),(1-U53*U46)*T54)</f>
        <v>7.4965667154019274E-3</v>
      </c>
      <c r="V54" s="296">
        <f>IF(InputDataA_GeneralAssumptions!$F$133="Automatic",NORMSDIST((LN($D$55)-V52)/V51),(1-V53*V46)*U54)</f>
        <v>7.4181037979006298E-3</v>
      </c>
      <c r="W54" s="296">
        <f>IF(InputDataA_GeneralAssumptions!$F$133="Automatic",NORMSDIST((LN($D$55)-W52)/W51),(1-W53*W46)*V54)</f>
        <v>7.3436621054749256E-3</v>
      </c>
      <c r="X54" s="296">
        <f>IF(InputDataA_GeneralAssumptions!$F$133="Automatic",NORMSDIST((LN($D$55)-X52)/X51),(1-X53*X46)*W54)</f>
        <v>7.272265049817042E-3</v>
      </c>
      <c r="Y54" s="296">
        <f>IF(InputDataA_GeneralAssumptions!$F$133="Automatic",NORMSDIST((LN($D$55)-Y52)/Y51),(1-Y53*Y46)*X54)</f>
        <v>7.2032285298824711E-3</v>
      </c>
      <c r="Z54" s="296">
        <f>IF(InputDataA_GeneralAssumptions!$F$133="Automatic",NORMSDIST((LN($D$55)-Z52)/Z51),(1-Z53*Z46)*Y54)</f>
        <v>7.1353364676579713E-3</v>
      </c>
      <c r="AA54" s="296">
        <f>IF(InputDataA_GeneralAssumptions!$F$133="Automatic",NORMSDIST((LN($D$55)-AA52)/AA51),(1-AA53*AA46)*Z54)</f>
        <v>7.0665679189959012E-3</v>
      </c>
      <c r="AB54" s="296">
        <f>IF(InputDataA_GeneralAssumptions!$F$133="Automatic",NORMSDIST((LN($D$55)-AB52)/AB51),(1-AB53*AB46)*AA54)</f>
        <v>6.9963157780149185E-3</v>
      </c>
      <c r="AC54" s="296">
        <f>IF(InputDataA_GeneralAssumptions!$F$133="Automatic",NORMSDIST((LN($D$55)-AC52)/AC51),(1-AC53*AC46)*AB54)</f>
        <v>6.9241852474490285E-3</v>
      </c>
      <c r="AD54" s="296">
        <f>IF(InputDataA_GeneralAssumptions!$F$133="Automatic",NORMSDIST((LN($D$55)-AD52)/AD51),(1-AD53*AD46)*AC54)</f>
        <v>6.8494838550638955E-3</v>
      </c>
      <c r="AE54" s="296">
        <f>IF(InputDataA_GeneralAssumptions!$F$133="Automatic",NORMSDIST((LN($D$55)-AE52)/AE51),(1-AE53*AE46)*AD54)</f>
        <v>6.7723854607119145E-3</v>
      </c>
      <c r="AF54" s="296">
        <f>IF(InputDataA_GeneralAssumptions!$F$133="Automatic",NORMSDIST((LN($D$55)-AF52)/AF51),(1-AF53*AF46)*AE54)</f>
        <v>6.6941119069104365E-3</v>
      </c>
      <c r="AG54" s="296">
        <f>IF(InputDataA_GeneralAssumptions!$F$133="Automatic",NORMSDIST((LN($D$55)-AG52)/AG51),(1-AG53*AG46)*AF54)</f>
        <v>6.6154796144286413E-3</v>
      </c>
      <c r="AH54" s="296">
        <f>IF(InputDataA_GeneralAssumptions!$F$133="Automatic",NORMSDIST((LN($D$55)-AH52)/AH51),(1-AH53*AH46)*AG54)</f>
        <v>6.5369464211844173E-3</v>
      </c>
      <c r="AI54" s="296">
        <f>IF(InputDataA_GeneralAssumptions!$F$133="Automatic",NORMSDIST((LN($D$55)-AI52)/AI51),(1-AI53*AI46)*AH54)</f>
        <v>6.4590690015122283E-3</v>
      </c>
      <c r="AJ54" s="296">
        <f>IF(InputDataA_GeneralAssumptions!$F$133="Automatic",NORMSDIST((LN($D$55)-AJ52)/AJ51),(1-AJ53*AJ46)*AI54)</f>
        <v>6.3827228254282626E-3</v>
      </c>
      <c r="AK54" s="296">
        <f>IF(InputDataA_GeneralAssumptions!$F$133="Automatic",NORMSDIST((LN($D$55)-AK52)/AK51),(1-AK53*AK46)*AJ54)</f>
        <v>6.3088988892613333E-3</v>
      </c>
      <c r="AL54" s="296">
        <f>IF(InputDataA_GeneralAssumptions!$F$133="Automatic",NORMSDIST((LN($D$55)-AL52)/AL51),(1-AL53*AL46)*AK54)</f>
        <v>6.2377465921932707E-3</v>
      </c>
      <c r="AM54" s="296">
        <f>IF(InputDataA_GeneralAssumptions!$F$133="Automatic",NORMSDIST((LN($D$55)-AM52)/AM51),(1-AM53*AM46)*AL54)</f>
        <v>6.1687345392974222E-3</v>
      </c>
      <c r="AN54" s="296">
        <f>IF(InputDataA_GeneralAssumptions!$F$133="Automatic",NORMSDIST((LN($D$55)-AN52)/AN51),(1-AN53*AN46)*AM54)</f>
        <v>6.1012715772503501E-3</v>
      </c>
      <c r="AO54" s="296">
        <f>IF(InputDataA_GeneralAssumptions!$F$133="Automatic",NORMSDIST((LN($D$55)-AO52)/AO51),(1-AO53*AO46)*AN54)</f>
        <v>6.035430846812866E-3</v>
      </c>
      <c r="AP54" s="296">
        <f>IF(InputDataA_GeneralAssumptions!$F$133="Automatic",NORMSDIST((LN($D$55)-AP52)/AP51),(1-AP53*AP46)*AO54)</f>
        <v>5.9700163073427084E-3</v>
      </c>
      <c r="AQ54" s="296">
        <f>IF(InputDataA_GeneralAssumptions!$F$133="Automatic",NORMSDIST((LN($D$55)-AQ52)/AQ51),(1-AQ53*AQ46)*AP54)</f>
        <v>5.9027162485109407E-3</v>
      </c>
      <c r="AR54" s="296">
        <f>IF(InputDataA_GeneralAssumptions!$F$133="Automatic",NORMSDIST((LN($D$55)-AR52)/AR51),(1-AR53*AR46)*AQ54)</f>
        <v>5.8329174988949271E-3</v>
      </c>
      <c r="AS54" s="296">
        <f>IF(InputDataA_GeneralAssumptions!$F$133="Automatic",NORMSDIST((LN($D$55)-AS52)/AS51),(1-AS53*AS46)*AR54)</f>
        <v>5.7628000883378086E-3</v>
      </c>
      <c r="AT54" s="296">
        <f>IF(InputDataA_GeneralAssumptions!$F$133="Automatic",NORMSDIST((LN($D$55)-AT52)/AT51),(1-AT53*AT46)*AS54)</f>
        <v>5.6951129625398651E-3</v>
      </c>
      <c r="AU54" s="296">
        <f>IF(InputDataA_GeneralAssumptions!$F$133="Automatic",NORMSDIST((LN($D$55)-AU52)/AU51),(1-AU53*AU46)*AT54)</f>
        <v>5.6293549816137899E-3</v>
      </c>
      <c r="AV54" s="296">
        <f>IF(InputDataA_GeneralAssumptions!$F$133="Automatic",NORMSDIST((LN($D$55)-AV52)/AV51),(1-AV53*AV46)*AU54)</f>
        <v>5.5630943233925248E-3</v>
      </c>
      <c r="AW54" s="296">
        <f>IF(InputDataA_GeneralAssumptions!$F$133="Automatic",NORMSDIST((LN($D$55)-AW52)/AW51),(1-AW53*AW46)*AV54)</f>
        <v>5.4966947160911628E-3</v>
      </c>
      <c r="AX54" s="296">
        <f>IF(InputDataA_GeneralAssumptions!$F$133="Automatic",NORMSDIST((LN($D$55)-AX52)/AX51),(1-AX53*AX46)*AW54)</f>
        <v>5.4308804240601784E-3</v>
      </c>
      <c r="AY54" s="296">
        <f>IF(InputDataA_GeneralAssumptions!$F$133="Automatic",NORMSDIST((LN($D$55)-AY52)/AY51),(1-AY53*AY46)*AX54)</f>
        <v>5.365785228842874E-3</v>
      </c>
      <c r="AZ54" s="296">
        <f>IF(InputDataA_GeneralAssumptions!$F$133="Automatic",NORMSDIST((LN($D$55)-AZ52)/AZ51),(1-AZ53*AZ46)*AY54)</f>
        <v>5.3034758315722965E-3</v>
      </c>
      <c r="BA54" s="296">
        <f>IF(InputDataA_GeneralAssumptions!$F$133="Automatic",NORMSDIST((LN($D$55)-BA52)/BA51),(1-BA53*BA46)*AZ54)</f>
        <v>5.2436754061454555E-3</v>
      </c>
      <c r="BB54" s="296">
        <f>IF(InputDataA_GeneralAssumptions!$F$133="Automatic",NORMSDIST((LN($D$55)-BB52)/BB51),(1-BB53*BB46)*BA54)</f>
        <v>5.1849289094053124E-3</v>
      </c>
      <c r="BC54" s="296">
        <f>IF(InputDataA_GeneralAssumptions!$F$133="Automatic",NORMSDIST((LN($D$55)-BC52)/BC51),(1-BC53*BC46)*BB54)</f>
        <v>5.1273072701891178E-3</v>
      </c>
      <c r="BD54" s="296">
        <f>IF(InputDataA_GeneralAssumptions!$F$133="Automatic",NORMSDIST((LN($D$55)-BD52)/BD51),(1-BD53*BD46)*BC54)</f>
        <v>5.0718957875486581E-3</v>
      </c>
      <c r="BE54" s="296">
        <f>IF(InputDataA_GeneralAssumptions!$F$133="Automatic",NORMSDIST((LN($D$55)-BE52)/BE51),(1-BE53*BE46)*BD54)</f>
        <v>5.0194242356665216E-3</v>
      </c>
      <c r="BF54" s="296">
        <f>IF(InputDataA_GeneralAssumptions!$F$133="Automatic",NORMSDIST((LN($D$55)-BF52)/BF51),(1-BF53*BF46)*BE54)</f>
        <v>4.9697577868453007E-3</v>
      </c>
      <c r="BG54" s="296">
        <f>IF(InputDataA_GeneralAssumptions!$F$133="Automatic",NORMSDIST((LN($D$55)-BG52)/BG51),(1-BG53*BG46)*BF54)</f>
        <v>4.9229040954980145E-3</v>
      </c>
      <c r="BH54" s="296">
        <f>IF(InputDataA_GeneralAssumptions!$F$133="Automatic",NORMSDIST((LN($D$55)-BH52)/BH51),(1-BH53*BH46)*BG54)</f>
        <v>4.8779009597179415E-3</v>
      </c>
      <c r="BI54" s="296">
        <f>IF(InputDataA_GeneralAssumptions!$F$133="Automatic",NORMSDIST((LN($D$55)-BI52)/BI51),(1-BI53*BI46)*BH54)</f>
        <v>4.8344610275653311E-3</v>
      </c>
      <c r="BJ54" s="296">
        <f>IF(InputDataA_GeneralAssumptions!$F$133="Automatic",NORMSDIST((LN($D$55)-BJ52)/BJ51),(1-BJ53*BJ46)*BI54)</f>
        <v>4.791803982622452E-3</v>
      </c>
      <c r="BK54" s="296">
        <f>IF(InputDataA_GeneralAssumptions!$F$133="Automatic",NORMSDIST((LN($D$55)-BK52)/BK51),(1-BK53*BK46)*BJ54)</f>
        <v>4.7473412048406848E-3</v>
      </c>
      <c r="BL54" s="296">
        <f>IF(InputDataA_GeneralAssumptions!$F$133="Automatic",NORMSDIST((LN($D$55)-BL52)/BL51),(1-BL53*BL46)*BK54)</f>
        <v>4.6980912182206019E-3</v>
      </c>
      <c r="BM54" s="296">
        <f>IF(InputDataA_GeneralAssumptions!$F$133="Automatic",NORMSDIST((LN($D$55)-BM52)/BM51),(1-BM53*BM46)*BL54)</f>
        <v>4.6403863979298521E-3</v>
      </c>
      <c r="BN54" s="296">
        <f>IF(InputDataA_GeneralAssumptions!$F$133="Automatic",NORMSDIST((LN($D$55)-BN52)/BN51),(1-BN53*BN46)*BM54)</f>
        <v>4.5758505746204487E-3</v>
      </c>
      <c r="BO54" s="296">
        <f>IF(InputDataA_GeneralAssumptions!$F$133="Automatic",NORMSDIST((LN($D$55)-BO52)/BO51),(1-BO53*BO46)*BN54)</f>
        <v>4.5064221884572294E-3</v>
      </c>
      <c r="BP54" s="296">
        <f>IF(InputDataA_GeneralAssumptions!$F$133="Automatic",NORMSDIST((LN($D$55)-BP52)/BP51),(1-BP53*BP46)*BO54)</f>
        <v>4.4333138968227007E-3</v>
      </c>
      <c r="BQ54" s="296">
        <f>IF(InputDataA_GeneralAssumptions!$F$133="Automatic",NORMSDIST((LN($D$55)-BQ52)/BQ51),(1-BQ53*BQ46)*BP54)</f>
        <v>4.3600902452607011E-3</v>
      </c>
      <c r="BR54" s="296">
        <f>IF(InputDataA_GeneralAssumptions!$F$133="Automatic",NORMSDIST((LN($D$55)-BR52)/BR51),(1-BR53*BR46)*BQ54)</f>
        <v>4.287262601888271E-3</v>
      </c>
      <c r="BS54" s="296">
        <f>IF(InputDataA_GeneralAssumptions!$F$133="Automatic",NORMSDIST((LN($D$55)-BS52)/BS51),(1-BS53*BS46)*BR54)</f>
        <v>4.2154816601772767E-3</v>
      </c>
      <c r="BT54" s="296">
        <f>IF(InputDataA_GeneralAssumptions!$F$133="Automatic",NORMSDIST((LN($D$55)-BT52)/BT51),(1-BT53*BT46)*BS54)</f>
        <v>4.1455741171968217E-3</v>
      </c>
      <c r="BU54" s="296">
        <f>IF(InputDataA_GeneralAssumptions!$F$133="Automatic",NORMSDIST((LN($D$55)-BU52)/BU51),(1-BU53*BU46)*BT54)</f>
        <v>4.0771475205707069E-3</v>
      </c>
      <c r="BV54" s="296">
        <f>IF(InputDataA_GeneralAssumptions!$F$133="Automatic",NORMSDIST((LN($D$55)-BV52)/BV51),(1-BV53*BV46)*BU54)</f>
        <v>4.0099910016814328E-3</v>
      </c>
      <c r="BW54" s="296">
        <f>IF(InputDataA_GeneralAssumptions!$F$133="Automatic",NORMSDIST((LN($D$55)-BW52)/BW51),(1-BW53*BW46)*BV54)</f>
        <v>3.9445440700729955E-3</v>
      </c>
      <c r="BX54" s="296">
        <f>IF(InputDataA_GeneralAssumptions!$F$133="Automatic",NORMSDIST((LN($D$55)-BX52)/BX51),(1-BX53*BX46)*BW54)</f>
        <v>3.8804079887403316E-3</v>
      </c>
      <c r="BY54" s="296">
        <f>IF(InputDataA_GeneralAssumptions!$F$133="Automatic",NORMSDIST((LN($D$55)-BY52)/BY51),(1-BY53*BY46)*BX54)</f>
        <v>3.8180362443071816E-3</v>
      </c>
      <c r="BZ54" s="296">
        <f>IF(InputDataA_GeneralAssumptions!$F$133="Automatic",NORMSDIST((LN($D$55)-BZ52)/BZ51),(1-BZ53*BZ46)*BY54)</f>
        <v>3.7577023910959685E-3</v>
      </c>
      <c r="CA54" s="296">
        <f>IF(InputDataA_GeneralAssumptions!$F$133="Automatic",NORMSDIST((LN($D$55)-CA52)/CA51),(1-CA53*CA46)*BZ54)</f>
        <v>3.6991809345004595E-3</v>
      </c>
      <c r="CB54" s="296">
        <f>IF(InputDataA_GeneralAssumptions!$F$133="Automatic",NORMSDIST((LN($D$55)-CB52)/CB51),(1-CB53*CB46)*CA54)</f>
        <v>3.6426331993444044E-3</v>
      </c>
      <c r="CC54" s="296">
        <f>IF(InputDataA_GeneralAssumptions!$F$133="Automatic",NORMSDIST((LN($D$55)-CC52)/CC51),(1-CC53*CC46)*CB54)</f>
        <v>3.5879805780388483E-3</v>
      </c>
      <c r="CD54" s="296">
        <f>IF(InputDataA_GeneralAssumptions!$F$133="Automatic",NORMSDIST((LN($D$55)-CD52)/CD51),(1-CD53*CD46)*CC54)</f>
        <v>3.5353322987866456E-3</v>
      </c>
      <c r="CE54" s="296" t="e">
        <f>IF(InputDataA_GeneralAssumptions!$F$133="Automatic",NORMSDIST((LN($D$55)-CE52)/CE51),(1-CE53*CE46)*CD54)</f>
        <v>#VALUE!</v>
      </c>
    </row>
    <row r="55" spans="3:83">
      <c r="C55" s="489" t="s">
        <v>976</v>
      </c>
      <c r="D55" s="230">
        <v>1</v>
      </c>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row>
    <row r="56" spans="3:83">
      <c r="C56" s="233" t="s">
        <v>706</v>
      </c>
    </row>
    <row r="57" spans="3:83">
      <c r="C57" s="170" t="s">
        <v>704</v>
      </c>
      <c r="D57" s="38" t="s">
        <v>705</v>
      </c>
      <c r="E57" s="19">
        <f>IF(InputDataA_GeneralAssumptions!$F$157="Automatic",(1/E51)*NORMDIST((LN($D$55)-E52)/E51,0,1,FALSE),E53*E54)</f>
        <v>3.4055711730430975E-2</v>
      </c>
      <c r="F57" s="19">
        <f>IF(InputDataA_GeneralAssumptions!$F$157="Automatic",(1/F51)*NORMDIST((LN($D$55)-F52)/F51,0,1,FALSE),F53*F54)</f>
        <v>3.3101078792397487E-2</v>
      </c>
      <c r="G57" s="19">
        <f>IF(InputDataA_GeneralAssumptions!$F$157="Automatic",(1/G51)*NORMDIST((LN($D$55)-G52)/G51,0,1,FALSE),G53*G54)</f>
        <v>3.2568312432975553E-2</v>
      </c>
      <c r="H57" s="19">
        <f>IF(InputDataA_GeneralAssumptions!$F$157="Automatic",(1/H51)*NORMDIST((LN($D$55)-H52)/H51,0,1,FALSE),H53*H54)</f>
        <v>3.2027840323001683E-2</v>
      </c>
      <c r="I57" s="19">
        <f>IF(InputDataA_GeneralAssumptions!$F$157="Automatic",(1/I51)*NORMDIST((LN($D$55)-I52)/I51,0,1,FALSE),I53*I54)</f>
        <v>3.1489714958082643E-2</v>
      </c>
      <c r="J57" s="19">
        <f>IF(InputDataA_GeneralAssumptions!$F$157="Automatic",(1/J51)*NORMDIST((LN($D$55)-J52)/J51,0,1,FALSE),J53*J54)</f>
        <v>3.0954325146011208E-2</v>
      </c>
      <c r="K57" s="19">
        <f>IF(InputDataA_GeneralAssumptions!$F$157="Automatic",(1/K51)*NORMDIST((LN($D$55)-K52)/K51,0,1,FALSE),K53*K54)</f>
        <v>3.0417568890726852E-2</v>
      </c>
      <c r="L57" s="19">
        <f>IF(InputDataA_GeneralAssumptions!$F$157="Automatic",(1/L51)*NORMDIST((LN($D$55)-L52)/L51,0,1,FALSE),L53*L54)</f>
        <v>2.9881175250338649E-2</v>
      </c>
      <c r="M57" s="19">
        <f>IF(InputDataA_GeneralAssumptions!$F$157="Automatic",(1/M51)*NORMDIST((LN($D$55)-M52)/M51,0,1,FALSE),M53*M54)</f>
        <v>2.9358813529754176E-2</v>
      </c>
      <c r="N57" s="19">
        <f>IF(InputDataA_GeneralAssumptions!$F$157="Automatic",(1/N51)*NORMDIST((LN($D$55)-N52)/N51,0,1,FALSE),N53*N54)</f>
        <v>2.8869078987328201E-2</v>
      </c>
      <c r="O57" s="19">
        <f>IF(InputDataA_GeneralAssumptions!$F$157="Automatic",(1/O51)*NORMDIST((LN($D$55)-O52)/O51,0,1,FALSE),O53*O54)</f>
        <v>2.8430294865002557E-2</v>
      </c>
      <c r="P57" s="19">
        <f>IF(InputDataA_GeneralAssumptions!$F$157="Automatic",(1/P51)*NORMDIST((LN($D$55)-P52)/P51,0,1,FALSE),P53*P54)</f>
        <v>2.803803635104667E-2</v>
      </c>
      <c r="Q57" s="19">
        <f>IF(InputDataA_GeneralAssumptions!$F$157="Automatic",(1/Q51)*NORMDIST((LN($D$55)-Q52)/Q51,0,1,FALSE),Q53*Q54)</f>
        <v>2.7685617405588895E-2</v>
      </c>
      <c r="R57" s="19">
        <f>IF(InputDataA_GeneralAssumptions!$F$157="Automatic",(1/R51)*NORMDIST((LN($D$55)-R52)/R51,0,1,FALSE),R53*R54)</f>
        <v>2.7369987389048549E-2</v>
      </c>
      <c r="S57" s="19">
        <f>IF(InputDataA_GeneralAssumptions!$F$157="Automatic",(1/S51)*NORMDIST((LN($D$55)-S52)/S51,0,1,FALSE),S53*S54)</f>
        <v>2.7076138314876229E-2</v>
      </c>
      <c r="T57" s="19">
        <f>IF(InputDataA_GeneralAssumptions!$F$157="Automatic",(1/T51)*NORMDIST((LN($D$55)-T52)/T51,0,1,FALSE),T53*T54)</f>
        <v>2.6800580007411624E-2</v>
      </c>
      <c r="U57" s="19">
        <f>IF(InputDataA_GeneralAssumptions!$F$157="Automatic",(1/U51)*NORMDIST((LN($D$55)-U52)/U51,0,1,FALSE),U53*U54)</f>
        <v>2.6542687434752188E-2</v>
      </c>
      <c r="V57" s="19">
        <f>IF(InputDataA_GeneralAssumptions!$F$157="Automatic",(1/V51)*NORMDIST((LN($D$55)-V52)/V51,0,1,FALSE),V53*V54)</f>
        <v>2.6299585916838744E-2</v>
      </c>
      <c r="W57" s="19">
        <f>IF(InputDataA_GeneralAssumptions!$F$157="Automatic",(1/W51)*NORMDIST((LN($D$55)-W52)/W51,0,1,FALSE),W53*W54)</f>
        <v>2.6068504371628741E-2</v>
      </c>
      <c r="X57" s="19">
        <f>IF(InputDataA_GeneralAssumptions!$F$157="Automatic",(1/X51)*NORMDIST((LN($D$55)-X52)/X51,0,1,FALSE),X53*X54)</f>
        <v>2.5846485057267408E-2</v>
      </c>
      <c r="Y57" s="19">
        <f>IF(InputDataA_GeneralAssumptions!$F$157="Automatic",(1/Y51)*NORMDIST((LN($D$55)-Y52)/Y51,0,1,FALSE),Y53*Y54)</f>
        <v>2.5631452387689997E-2</v>
      </c>
      <c r="Z57" s="19">
        <f>IF(InputDataA_GeneralAssumptions!$F$157="Automatic",(1/Z51)*NORMDIST((LN($D$55)-Z52)/Z51,0,1,FALSE),Z53*Z54)</f>
        <v>2.5419665828671594E-2</v>
      </c>
      <c r="AA57" s="19">
        <f>IF(InputDataA_GeneralAssumptions!$F$157="Automatic",(1/AA51)*NORMDIST((LN($D$55)-AA52)/AA51,0,1,FALSE),AA53*AA54)</f>
        <v>2.5204862540469528E-2</v>
      </c>
      <c r="AB57" s="19">
        <f>IF(InputDataA_GeneralAssumptions!$F$157="Automatic",(1/AB51)*NORMDIST((LN($D$55)-AB52)/AB51,0,1,FALSE),AB53*AB54)</f>
        <v>2.4985141891755817E-2</v>
      </c>
      <c r="AC57" s="19">
        <f>IF(InputDataA_GeneralAssumptions!$F$157="Automatic",(1/AC51)*NORMDIST((LN($D$55)-AC52)/AC51,0,1,FALSE),AC53*AC54)</f>
        <v>2.4759254111953902E-2</v>
      </c>
      <c r="AD57" s="19">
        <f>IF(InputDataA_GeneralAssumptions!$F$157="Automatic",(1/AD51)*NORMDIST((LN($D$55)-AD52)/AD51,0,1,FALSE),AD53*AD54)</f>
        <v>2.4525015386438694E-2</v>
      </c>
      <c r="AE57" s="19">
        <f>IF(InputDataA_GeneralAssumptions!$F$157="Automatic",(1/AE51)*NORMDIST((LN($D$55)-AE52)/AE51,0,1,FALSE),AE53*AE54)</f>
        <v>2.4282931297419558E-2</v>
      </c>
      <c r="AF57" s="19">
        <f>IF(InputDataA_GeneralAssumptions!$F$157="Automatic",(1/AF51)*NORMDIST((LN($D$55)-AF52)/AF51,0,1,FALSE),AF53*AF54)</f>
        <v>2.4036779868040169E-2</v>
      </c>
      <c r="AG57" s="19">
        <f>IF(InputDataA_GeneralAssumptions!$F$157="Automatic",(1/AG51)*NORMDIST((LN($D$55)-AG52)/AG51,0,1,FALSE),AG53*AG54)</f>
        <v>2.3789092375595559E-2</v>
      </c>
      <c r="AH57" s="19">
        <f>IF(InputDataA_GeneralAssumptions!$F$157="Automatic",(1/AH51)*NORMDIST((LN($D$55)-AH52)/AH51,0,1,FALSE),AH53*AH54)</f>
        <v>2.3541292845831306E-2</v>
      </c>
      <c r="AI57" s="19">
        <f>IF(InputDataA_GeneralAssumptions!$F$157="Automatic",(1/AI51)*NORMDIST((LN($D$55)-AI52)/AI51,0,1,FALSE),AI53*AI54)</f>
        <v>2.3295124902398882E-2</v>
      </c>
      <c r="AJ57" s="19">
        <f>IF(InputDataA_GeneralAssumptions!$F$157="Automatic",(1/AJ51)*NORMDIST((LN($D$55)-AJ52)/AJ51,0,1,FALSE),AJ53*AJ54)</f>
        <v>2.3053346647162257E-2</v>
      </c>
      <c r="AK57" s="19">
        <f>IF(InputDataA_GeneralAssumptions!$F$157="Automatic",(1/AK51)*NORMDIST((LN($D$55)-AK52)/AK51,0,1,FALSE),AK53*AK54)</f>
        <v>2.2819100915761163E-2</v>
      </c>
      <c r="AL57" s="19">
        <f>IF(InputDataA_GeneralAssumptions!$F$157="Automatic",(1/AL51)*NORMDIST((LN($D$55)-AL52)/AL51,0,1,FALSE),AL53*AL54)</f>
        <v>2.2592898357512048E-2</v>
      </c>
      <c r="AM57" s="19">
        <f>IF(InputDataA_GeneralAssumptions!$F$157="Automatic",(1/AM51)*NORMDIST((LN($D$55)-AM52)/AM51,0,1,FALSE),AM53*AM54)</f>
        <v>2.2373099271971869E-2</v>
      </c>
      <c r="AN57" s="19">
        <f>IF(InputDataA_GeneralAssumptions!$F$157="Automatic",(1/AN51)*NORMDIST((LN($D$55)-AN52)/AN51,0,1,FALSE),AN53*AN54)</f>
        <v>2.215786147624468E-2</v>
      </c>
      <c r="AO57" s="19">
        <f>IF(InputDataA_GeneralAssumptions!$F$157="Automatic",(1/AO51)*NORMDIST((LN($D$55)-AO52)/AO51,0,1,FALSE),AO53*AO54)</f>
        <v>2.1947438025147578E-2</v>
      </c>
      <c r="AP57" s="19">
        <f>IF(InputDataA_GeneralAssumptions!$F$157="Automatic",(1/AP51)*NORMDIST((LN($D$55)-AP52)/AP51,0,1,FALSE),AP53*AP54)</f>
        <v>2.1738047684318338E-2</v>
      </c>
      <c r="AQ57" s="19">
        <f>IF(InputDataA_GeneralAssumptions!$F$157="Automatic",(1/AQ51)*NORMDIST((LN($D$55)-AQ52)/AQ51,0,1,FALSE),AQ53*AQ54)</f>
        <v>2.1522334101513722E-2</v>
      </c>
      <c r="AR57" s="19">
        <f>IF(InputDataA_GeneralAssumptions!$F$157="Automatic",(1/AR51)*NORMDIST((LN($D$55)-AR52)/AR51,0,1,FALSE),AR53*AR54)</f>
        <v>2.1298314883168634E-2</v>
      </c>
      <c r="AS57" s="19">
        <f>IF(InputDataA_GeneralAssumptions!$F$157="Automatic",(1/AS51)*NORMDIST((LN($D$55)-AS52)/AS51,0,1,FALSE),AS53*AS54)</f>
        <v>2.1072906373696833E-2</v>
      </c>
      <c r="AT57" s="19">
        <f>IF(InputDataA_GeneralAssumptions!$F$157="Automatic",(1/AT51)*NORMDIST((LN($D$55)-AT52)/AT51,0,1,FALSE),AT53*AT54)</f>
        <v>2.0854886788487351E-2</v>
      </c>
      <c r="AU57" s="19">
        <f>IF(InputDataA_GeneralAssumptions!$F$157="Automatic",(1/AU51)*NORMDIST((LN($D$55)-AU52)/AU51,0,1,FALSE),AU53*AU54)</f>
        <v>2.0642688646237164E-2</v>
      </c>
      <c r="AV57" s="19">
        <f>IF(InputDataA_GeneralAssumptions!$F$157="Automatic",(1/AV51)*NORMDIST((LN($D$55)-AV52)/AV51,0,1,FALSE),AV53*AV54)</f>
        <v>2.0428536210290792E-2</v>
      </c>
      <c r="AW57" s="19">
        <f>IF(InputDataA_GeneralAssumptions!$F$157="Automatic",(1/AW51)*NORMDIST((LN($D$55)-AW52)/AW51,0,1,FALSE),AW53*AW54)</f>
        <v>2.0213587013648993E-2</v>
      </c>
      <c r="AX57" s="19">
        <f>IF(InputDataA_GeneralAssumptions!$F$157="Automatic",(1/AX51)*NORMDIST((LN($D$55)-AX52)/AX51,0,1,FALSE),AX53*AX54)</f>
        <v>2.0000166157663628E-2</v>
      </c>
      <c r="AY57" s="19">
        <f>IF(InputDataA_GeneralAssumptions!$F$157="Automatic",(1/AY51)*NORMDIST((LN($D$55)-AY52)/AY51,0,1,FALSE),AY53*AY54)</f>
        <v>1.978871063963741E-2</v>
      </c>
      <c r="AZ57" s="19">
        <f>IF(InputDataA_GeneralAssumptions!$F$157="Automatic",(1/AZ51)*NORMDIST((LN($D$55)-AZ52)/AZ51,0,1,FALSE),AZ53*AZ54)</f>
        <v>1.9585905087365608E-2</v>
      </c>
      <c r="BA57" s="19">
        <f>IF(InputDataA_GeneralAssumptions!$F$157="Automatic",(1/BA51)*NORMDIST((LN($D$55)-BA52)/BA51,0,1,FALSE),BA53*BA54)</f>
        <v>1.9390898222383417E-2</v>
      </c>
      <c r="BB57" s="19">
        <f>IF(InputDataA_GeneralAssumptions!$F$157="Automatic",(1/BB51)*NORMDIST((LN($D$55)-BB52)/BB51,0,1,FALSE),BB53*BB54)</f>
        <v>1.9199008529890402E-2</v>
      </c>
      <c r="BC57" s="19">
        <f>IF(InputDataA_GeneralAssumptions!$F$157="Automatic",(1/BC51)*NORMDIST((LN($D$55)-BC52)/BC51,0,1,FALSE),BC53*BC54)</f>
        <v>1.9010479834257445E-2</v>
      </c>
      <c r="BD57" s="19">
        <f>IF(InputDataA_GeneralAssumptions!$F$157="Automatic",(1/BD51)*NORMDIST((LN($D$55)-BD52)/BD51,0,1,FALSE),BD53*BD54)</f>
        <v>1.882885958216899E-2</v>
      </c>
      <c r="BE57" s="19">
        <f>IF(InputDataA_GeneralAssumptions!$F$157="Automatic",(1/BE51)*NORMDIST((LN($D$55)-BE52)/BE51,0,1,FALSE),BE53*BE54)</f>
        <v>1.8656561203893272E-2</v>
      </c>
      <c r="BF57" s="19">
        <f>IF(InputDataA_GeneralAssumptions!$F$157="Automatic",(1/BF51)*NORMDIST((LN($D$55)-BF52)/BF51,0,1,FALSE),BF53*BF54)</f>
        <v>1.849318879681186E-2</v>
      </c>
      <c r="BG57" s="19">
        <f>IF(InputDataA_GeneralAssumptions!$F$157="Automatic",(1/BG51)*NORMDIST((LN($D$55)-BG52)/BG51,0,1,FALSE),BG53*BG54)</f>
        <v>1.8338808578830662E-2</v>
      </c>
      <c r="BH57" s="19">
        <f>IF(InputDataA_GeneralAssumptions!$F$157="Automatic",(1/BH51)*NORMDIST((LN($D$55)-BH52)/BH51,0,1,FALSE),BH53*BH54)</f>
        <v>1.819030294592356E-2</v>
      </c>
      <c r="BI57" s="19">
        <f>IF(InputDataA_GeneralAssumptions!$F$157="Automatic",(1/BI51)*NORMDIST((LN($D$55)-BI52)/BI51,0,1,FALSE),BI53*BI54)</f>
        <v>1.8046751130397734E-2</v>
      </c>
      <c r="BJ57" s="19">
        <f>IF(InputDataA_GeneralAssumptions!$F$157="Automatic",(1/BJ51)*NORMDIST((LN($D$55)-BJ52)/BJ51,0,1,FALSE),BJ53*BJ54)</f>
        <v>1.7905603988112726E-2</v>
      </c>
      <c r="BK57" s="19">
        <f>IF(InputDataA_GeneralAssumptions!$F$157="Automatic",(1/BK51)*NORMDIST((LN($D$55)-BK52)/BK51,0,1,FALSE),BK53*BK54)</f>
        <v>1.7758342632696343E-2</v>
      </c>
      <c r="BL57" s="19">
        <f>IF(InputDataA_GeneralAssumptions!$F$157="Automatic",(1/BL51)*NORMDIST((LN($D$55)-BL52)/BL51,0,1,FALSE),BL53*BL54)</f>
        <v>1.7595125883756068E-2</v>
      </c>
      <c r="BM57" s="19">
        <f>IF(InputDataA_GeneralAssumptions!$F$157="Automatic",(1/BM51)*NORMDIST((LN($D$55)-BM52)/BM51,0,1,FALSE),BM53*BM54)</f>
        <v>1.7403838205614936E-2</v>
      </c>
      <c r="BN57" s="19">
        <f>IF(InputDataA_GeneralAssumptions!$F$157="Automatic",(1/BN51)*NORMDIST((LN($D$55)-BN52)/BN51,0,1,FALSE),BN53*BN54)</f>
        <v>1.7189751623220728E-2</v>
      </c>
      <c r="BO57" s="19">
        <f>IF(InputDataA_GeneralAssumptions!$F$157="Automatic",(1/BO51)*NORMDIST((LN($D$55)-BO52)/BO51,0,1,FALSE),BO53*BO54)</f>
        <v>1.6959162120886422E-2</v>
      </c>
      <c r="BP57" s="19">
        <f>IF(InputDataA_GeneralAssumptions!$F$157="Automatic",(1/BP51)*NORMDIST((LN($D$55)-BP52)/BP51,0,1,FALSE),BP53*BP54)</f>
        <v>1.6715985882557013E-2</v>
      </c>
      <c r="BQ57" s="19">
        <f>IF(InputDataA_GeneralAssumptions!$F$157="Automatic",(1/BQ51)*NORMDIST((LN($D$55)-BQ52)/BQ51,0,1,FALSE),BQ53*BQ54)</f>
        <v>1.6471908805209521E-2</v>
      </c>
      <c r="BR57" s="19">
        <f>IF(InputDataA_GeneralAssumptions!$F$157="Automatic",(1/BR51)*NORMDIST((LN($D$55)-BR52)/BR51,0,1,FALSE),BR53*BR54)</f>
        <v>1.622861137806399E-2</v>
      </c>
      <c r="BS57" s="19">
        <f>IF(InputDataA_GeneralAssumptions!$F$157="Automatic",(1/BS51)*NORMDIST((LN($D$55)-BS52)/BS51,0,1,FALSE),BS53*BS54)</f>
        <v>1.5988250338432219E-2</v>
      </c>
      <c r="BT57" s="19">
        <f>IF(InputDataA_GeneralAssumptions!$F$157="Automatic",(1/BT51)*NORMDIST((LN($D$55)-BT52)/BT51,0,1,FALSE),BT53*BT54)</f>
        <v>1.5753587269799238E-2</v>
      </c>
      <c r="BU57" s="19">
        <f>IF(InputDataA_GeneralAssumptions!$F$157="Automatic",(1/BU51)*NORMDIST((LN($D$55)-BU52)/BU51,0,1,FALSE),BU53*BU54)</f>
        <v>1.5523350133913412E-2</v>
      </c>
      <c r="BV57" s="19">
        <f>IF(InputDataA_GeneralAssumptions!$F$157="Automatic",(1/BV51)*NORMDIST((LN($D$55)-BV52)/BV51,0,1,FALSE),BV53*BV54)</f>
        <v>1.5296860613569116E-2</v>
      </c>
      <c r="BW57" s="19">
        <f>IF(InputDataA_GeneralAssumptions!$F$157="Automatic",(1/BW51)*NORMDIST((LN($D$55)-BW52)/BW51,0,1,FALSE),BW53*BW54)</f>
        <v>1.5075610274301026E-2</v>
      </c>
      <c r="BX57" s="19">
        <f>IF(InputDataA_GeneralAssumptions!$F$157="Automatic",(1/BX51)*NORMDIST((LN($D$55)-BX52)/BX51,0,1,FALSE),BX53*BX54)</f>
        <v>1.4858292765075878E-2</v>
      </c>
      <c r="BY57" s="19">
        <f>IF(InputDataA_GeneralAssumptions!$F$157="Automatic",(1/BY51)*NORMDIST((LN($D$55)-BY52)/BY51,0,1,FALSE),BY53*BY54)</f>
        <v>1.4646454851045225E-2</v>
      </c>
      <c r="BZ57" s="19">
        <f>IF(InputDataA_GeneralAssumptions!$F$157="Automatic",(1/BZ51)*NORMDIST((LN($D$55)-BZ52)/BZ51,0,1,FALSE),BZ53*BZ54)</f>
        <v>1.4441051364396646E-2</v>
      </c>
      <c r="CA57" s="19">
        <f>IF(InputDataA_GeneralAssumptions!$F$157="Automatic",(1/CA51)*NORMDIST((LN($D$55)-CA52)/CA51,0,1,FALSE),CA53*CA54)</f>
        <v>1.4241359301061837E-2</v>
      </c>
      <c r="CB57" s="19">
        <f>IF(InputDataA_GeneralAssumptions!$F$157="Automatic",(1/CB51)*NORMDIST((LN($D$55)-CB52)/CB51,0,1,FALSE),CB53*CB54)</f>
        <v>1.4047958716446065E-2</v>
      </c>
      <c r="CC57" s="19">
        <f>IF(InputDataA_GeneralAssumptions!$F$157="Automatic",(1/CC51)*NORMDIST((LN($D$55)-CC52)/CC51,0,1,FALSE),CC53*CC54)</f>
        <v>1.3860619755086732E-2</v>
      </c>
      <c r="CD57" s="19">
        <f>IF(InputDataA_GeneralAssumptions!$F$157="Automatic",(1/CD51)*NORMDIST((LN($D$55)-CD52)/CD51,0,1,FALSE),CD53*CD54)</f>
        <v>1.3679749263723855E-2</v>
      </c>
      <c r="CE57" s="19" t="e">
        <f>IF(InputDataA_GeneralAssumptions!$F$157="Automatic",(1/CE51)*NORMDIST((LN($D$55)-CE52)/CE51,0,1,FALSE),CE53*CE54)</f>
        <v>#VALUE!</v>
      </c>
    </row>
    <row r="58" spans="3:83">
      <c r="C58" s="170" t="s">
        <v>973</v>
      </c>
      <c r="D58" s="38"/>
      <c r="E58" s="19"/>
      <c r="F58" s="19">
        <f>InputDataA_GeneralAssumptions!J183</f>
        <v>0</v>
      </c>
      <c r="G58" s="19">
        <f>InputDataA_GeneralAssumptions!K183</f>
        <v>0</v>
      </c>
      <c r="H58" s="19">
        <f>InputDataA_GeneralAssumptions!L183</f>
        <v>0</v>
      </c>
      <c r="I58" s="19">
        <f>InputDataA_GeneralAssumptions!M183</f>
        <v>0</v>
      </c>
      <c r="J58" s="19">
        <f>InputDataA_GeneralAssumptions!N183</f>
        <v>0</v>
      </c>
      <c r="K58" s="19">
        <f>InputDataA_GeneralAssumptions!O183</f>
        <v>0</v>
      </c>
      <c r="L58" s="19">
        <f>InputDataA_GeneralAssumptions!P183</f>
        <v>0</v>
      </c>
      <c r="M58" s="19">
        <f>InputDataA_GeneralAssumptions!Q183</f>
        <v>0</v>
      </c>
      <c r="N58" s="19">
        <f>InputDataA_GeneralAssumptions!R183</f>
        <v>0</v>
      </c>
      <c r="O58" s="19">
        <f>InputDataA_GeneralAssumptions!S183</f>
        <v>0</v>
      </c>
      <c r="P58" s="19">
        <f>InputDataA_GeneralAssumptions!T183</f>
        <v>0</v>
      </c>
      <c r="Q58" s="19">
        <f>InputDataA_GeneralAssumptions!U183</f>
        <v>0</v>
      </c>
      <c r="R58" s="19">
        <f>InputDataA_GeneralAssumptions!V183</f>
        <v>0</v>
      </c>
      <c r="S58" s="19">
        <f>InputDataA_GeneralAssumptions!W183</f>
        <v>0</v>
      </c>
      <c r="T58" s="19">
        <f>InputDataA_GeneralAssumptions!X183</f>
        <v>0</v>
      </c>
      <c r="U58" s="19">
        <f>InputDataA_GeneralAssumptions!Y183</f>
        <v>0</v>
      </c>
      <c r="V58" s="19">
        <f>InputDataA_GeneralAssumptions!Z183</f>
        <v>0</v>
      </c>
      <c r="W58" s="19">
        <f>InputDataA_GeneralAssumptions!AA183</f>
        <v>0</v>
      </c>
      <c r="X58" s="19">
        <f>InputDataA_GeneralAssumptions!AB183</f>
        <v>0</v>
      </c>
      <c r="Y58" s="19">
        <f>InputDataA_GeneralAssumptions!AC183</f>
        <v>0</v>
      </c>
      <c r="Z58" s="19">
        <f>InputDataA_GeneralAssumptions!AD183</f>
        <v>0</v>
      </c>
      <c r="AA58" s="19">
        <f>InputDataA_GeneralAssumptions!AE183</f>
        <v>0</v>
      </c>
      <c r="AB58" s="19">
        <f>InputDataA_GeneralAssumptions!AF183</f>
        <v>0</v>
      </c>
      <c r="AC58" s="19">
        <f>InputDataA_GeneralAssumptions!AG183</f>
        <v>0</v>
      </c>
      <c r="AD58" s="19">
        <f>InputDataA_GeneralAssumptions!AH183</f>
        <v>0</v>
      </c>
      <c r="AE58" s="19">
        <f>InputDataA_GeneralAssumptions!AI183</f>
        <v>0</v>
      </c>
      <c r="AF58" s="19">
        <f>InputDataA_GeneralAssumptions!AJ183</f>
        <v>0</v>
      </c>
      <c r="AG58" s="19">
        <f>InputDataA_GeneralAssumptions!AK183</f>
        <v>0</v>
      </c>
      <c r="AH58" s="19">
        <f>InputDataA_GeneralAssumptions!AL183</f>
        <v>0</v>
      </c>
      <c r="AI58" s="19">
        <f>InputDataA_GeneralAssumptions!AM183</f>
        <v>0</v>
      </c>
      <c r="AJ58" s="19">
        <f>InputDataA_GeneralAssumptions!AN183</f>
        <v>0</v>
      </c>
      <c r="AK58" s="19">
        <f>InputDataA_GeneralAssumptions!AO183</f>
        <v>0</v>
      </c>
      <c r="AL58" s="19">
        <f>InputDataA_GeneralAssumptions!AP183</f>
        <v>0</v>
      </c>
      <c r="AM58" s="19">
        <f>InputDataA_GeneralAssumptions!AQ183</f>
        <v>0</v>
      </c>
      <c r="AN58" s="19">
        <f>InputDataA_GeneralAssumptions!AR183</f>
        <v>0</v>
      </c>
      <c r="AO58" s="19">
        <f>InputDataA_GeneralAssumptions!AS183</f>
        <v>0</v>
      </c>
      <c r="AP58" s="19">
        <f>InputDataA_GeneralAssumptions!AT183</f>
        <v>0</v>
      </c>
      <c r="AQ58" s="19">
        <f>InputDataA_GeneralAssumptions!AU183</f>
        <v>0</v>
      </c>
      <c r="AR58" s="19">
        <f>InputDataA_GeneralAssumptions!AV183</f>
        <v>0</v>
      </c>
      <c r="AS58" s="19">
        <f>InputDataA_GeneralAssumptions!AW183</f>
        <v>0</v>
      </c>
      <c r="AT58" s="19">
        <f>InputDataA_GeneralAssumptions!AX183</f>
        <v>0</v>
      </c>
      <c r="AU58" s="19">
        <f>InputDataA_GeneralAssumptions!AY183</f>
        <v>0</v>
      </c>
      <c r="AV58" s="19">
        <f>InputDataA_GeneralAssumptions!AZ183</f>
        <v>0</v>
      </c>
      <c r="AW58" s="19">
        <f>InputDataA_GeneralAssumptions!BA183</f>
        <v>0</v>
      </c>
      <c r="AX58" s="19">
        <f>InputDataA_GeneralAssumptions!BB183</f>
        <v>0</v>
      </c>
      <c r="AY58" s="19">
        <f>InputDataA_GeneralAssumptions!BC183</f>
        <v>0</v>
      </c>
      <c r="AZ58" s="19">
        <f>InputDataA_GeneralAssumptions!BD183</f>
        <v>0</v>
      </c>
      <c r="BA58" s="19">
        <f>InputDataA_GeneralAssumptions!BE183</f>
        <v>0</v>
      </c>
      <c r="BB58" s="19">
        <f>InputDataA_GeneralAssumptions!BF183</f>
        <v>0</v>
      </c>
      <c r="BC58" s="19">
        <f>InputDataA_GeneralAssumptions!BG183</f>
        <v>0</v>
      </c>
      <c r="BD58" s="19">
        <f>InputDataA_GeneralAssumptions!BH183</f>
        <v>0</v>
      </c>
      <c r="BE58" s="19">
        <f>InputDataA_GeneralAssumptions!BI183</f>
        <v>0</v>
      </c>
      <c r="BF58" s="19">
        <f>InputDataA_GeneralAssumptions!BJ183</f>
        <v>0</v>
      </c>
      <c r="BG58" s="19">
        <f>InputDataA_GeneralAssumptions!BK183</f>
        <v>0</v>
      </c>
      <c r="BH58" s="19">
        <f>InputDataA_GeneralAssumptions!BL183</f>
        <v>0</v>
      </c>
      <c r="BI58" s="19">
        <f>InputDataA_GeneralAssumptions!BM183</f>
        <v>0</v>
      </c>
      <c r="BJ58" s="19">
        <f>InputDataA_GeneralAssumptions!BN183</f>
        <v>0</v>
      </c>
      <c r="BK58" s="19">
        <f>InputDataA_GeneralAssumptions!BO183</f>
        <v>0</v>
      </c>
      <c r="BL58" s="19">
        <f>InputDataA_GeneralAssumptions!BP183</f>
        <v>0</v>
      </c>
      <c r="BM58" s="19">
        <f>InputDataA_GeneralAssumptions!BQ183</f>
        <v>0</v>
      </c>
      <c r="BN58" s="19">
        <f>InputDataA_GeneralAssumptions!BR183</f>
        <v>0</v>
      </c>
      <c r="BO58" s="19">
        <f>InputDataA_GeneralAssumptions!BS183</f>
        <v>0</v>
      </c>
      <c r="BP58" s="19">
        <f>InputDataA_GeneralAssumptions!BT183</f>
        <v>0</v>
      </c>
      <c r="BQ58" s="19">
        <f>InputDataA_GeneralAssumptions!BU183</f>
        <v>0</v>
      </c>
      <c r="BR58" s="19">
        <f>InputDataA_GeneralAssumptions!BV183</f>
        <v>0</v>
      </c>
      <c r="BS58" s="19">
        <f>InputDataA_GeneralAssumptions!BW183</f>
        <v>0</v>
      </c>
      <c r="BT58" s="19">
        <f>InputDataA_GeneralAssumptions!BX183</f>
        <v>0</v>
      </c>
      <c r="BU58" s="19">
        <f>InputDataA_GeneralAssumptions!BY183</f>
        <v>0</v>
      </c>
      <c r="BV58" s="19">
        <f>InputDataA_GeneralAssumptions!BZ183</f>
        <v>0</v>
      </c>
      <c r="BW58" s="19">
        <f>InputDataA_GeneralAssumptions!CA183</f>
        <v>0</v>
      </c>
      <c r="BX58" s="19">
        <f>InputDataA_GeneralAssumptions!CB183</f>
        <v>0</v>
      </c>
      <c r="BY58" s="19">
        <f>InputDataA_GeneralAssumptions!CC183</f>
        <v>0</v>
      </c>
      <c r="BZ58" s="19">
        <f>InputDataA_GeneralAssumptions!CD183</f>
        <v>0</v>
      </c>
      <c r="CA58" s="19">
        <f>InputDataA_GeneralAssumptions!CE183</f>
        <v>0</v>
      </c>
      <c r="CB58" s="19">
        <f>InputDataA_GeneralAssumptions!CF183</f>
        <v>0</v>
      </c>
      <c r="CC58" s="19">
        <f>InputDataA_GeneralAssumptions!CG183</f>
        <v>0</v>
      </c>
      <c r="CD58" s="19">
        <f>InputDataA_GeneralAssumptions!CH183</f>
        <v>0</v>
      </c>
      <c r="CE58" s="19">
        <f>InputDataA_GeneralAssumptions!CI183</f>
        <v>0</v>
      </c>
    </row>
    <row r="59" spans="3:83">
      <c r="C59" s="170" t="s">
        <v>974</v>
      </c>
      <c r="D59" s="38"/>
      <c r="E59" s="19"/>
      <c r="F59" s="19">
        <f>F58+F46</f>
        <v>9.5853963986568327E-3</v>
      </c>
      <c r="G59" s="19">
        <f t="shared" ref="G59:AL59" si="383">G58+G46</f>
        <v>5.4368355687333218E-3</v>
      </c>
      <c r="H59" s="19">
        <f t="shared" si="383"/>
        <v>5.5907742901184177E-3</v>
      </c>
      <c r="I59" s="19">
        <f t="shared" si="383"/>
        <v>5.643979712225666E-3</v>
      </c>
      <c r="J59" s="19">
        <f t="shared" si="383"/>
        <v>5.6945132568113378E-3</v>
      </c>
      <c r="K59" s="19">
        <f t="shared" si="383"/>
        <v>5.7911378628219259E-3</v>
      </c>
      <c r="L59" s="19">
        <f t="shared" si="383"/>
        <v>5.8720613231764366E-3</v>
      </c>
      <c r="M59" s="19">
        <f t="shared" si="383"/>
        <v>5.8023019124417326E-3</v>
      </c>
      <c r="N59" s="19">
        <f t="shared" si="383"/>
        <v>5.5169631284299886E-3</v>
      </c>
      <c r="O59" s="19">
        <f t="shared" si="383"/>
        <v>5.0077665609252423E-3</v>
      </c>
      <c r="P59" s="19">
        <f t="shared" si="383"/>
        <v>4.5300892987675343E-3</v>
      </c>
      <c r="Q59" s="19">
        <f t="shared" si="383"/>
        <v>4.1140924185561652E-3</v>
      </c>
      <c r="R59" s="19">
        <f t="shared" si="383"/>
        <v>3.7208833649829383E-3</v>
      </c>
      <c r="S59" s="19">
        <f t="shared" si="383"/>
        <v>3.4958346417485386E-3</v>
      </c>
      <c r="T59" s="19">
        <f t="shared" si="383"/>
        <v>3.3066392385946346E-3</v>
      </c>
      <c r="U59" s="19">
        <f t="shared" si="383"/>
        <v>3.1200339483827507E-3</v>
      </c>
      <c r="V59" s="19">
        <f t="shared" si="383"/>
        <v>2.9640042534003269E-3</v>
      </c>
      <c r="W59" s="19">
        <f t="shared" si="383"/>
        <v>2.8384644810953777E-3</v>
      </c>
      <c r="X59" s="19">
        <f t="shared" si="383"/>
        <v>2.7468077048129307E-3</v>
      </c>
      <c r="Y59" s="19">
        <f t="shared" si="383"/>
        <v>2.6790641568012305E-3</v>
      </c>
      <c r="Z59" s="19">
        <f t="shared" si="383"/>
        <v>2.6569506075667729E-3</v>
      </c>
      <c r="AA59" s="19">
        <f t="shared" si="383"/>
        <v>2.7137822399139716E-3</v>
      </c>
      <c r="AB59" s="19">
        <f t="shared" si="383"/>
        <v>2.796044904103913E-3</v>
      </c>
      <c r="AC59" s="19">
        <f t="shared" si="383"/>
        <v>2.8961348858476633E-3</v>
      </c>
      <c r="AD59" s="19">
        <f t="shared" si="383"/>
        <v>3.0267879425417889E-3</v>
      </c>
      <c r="AE59" s="19">
        <f t="shared" si="383"/>
        <v>3.1538430310937534E-3</v>
      </c>
      <c r="AF59" s="19">
        <f t="shared" si="383"/>
        <v>3.2340206547544072E-3</v>
      </c>
      <c r="AG59" s="19">
        <f t="shared" si="383"/>
        <v>3.2823597064760967E-3</v>
      </c>
      <c r="AH59" s="19">
        <f t="shared" si="383"/>
        <v>3.3126394733340178E-3</v>
      </c>
      <c r="AI59" s="19">
        <f t="shared" si="383"/>
        <v>3.3198795421281973E-3</v>
      </c>
      <c r="AJ59" s="19">
        <f t="shared" si="383"/>
        <v>3.2893695836876766E-3</v>
      </c>
      <c r="AK59" s="19">
        <f t="shared" si="383"/>
        <v>3.2144761602156584E-3</v>
      </c>
      <c r="AL59" s="19">
        <f t="shared" si="383"/>
        <v>3.1303560006842529E-3</v>
      </c>
      <c r="AM59" s="19">
        <f t="shared" ref="AM59:BS59" si="384">AM58+AM46</f>
        <v>3.0669514655201923E-3</v>
      </c>
      <c r="AN59" s="19">
        <f t="shared" si="384"/>
        <v>3.0278745738736334E-3</v>
      </c>
      <c r="AO59" s="19">
        <f t="shared" si="384"/>
        <v>2.9840774590209939E-3</v>
      </c>
      <c r="AP59" s="19">
        <f t="shared" si="384"/>
        <v>2.9934221261434567E-3</v>
      </c>
      <c r="AQ59" s="19">
        <f t="shared" si="384"/>
        <v>3.1094813339013704E-3</v>
      </c>
      <c r="AR59" s="19">
        <f t="shared" si="384"/>
        <v>3.2573481997689065E-3</v>
      </c>
      <c r="AS59" s="19">
        <f t="shared" si="384"/>
        <v>3.3068978601574518E-3</v>
      </c>
      <c r="AT59" s="19">
        <f t="shared" si="384"/>
        <v>3.2268621803373436E-3</v>
      </c>
      <c r="AU59" s="19">
        <f t="shared" si="384"/>
        <v>3.1680514794300897E-3</v>
      </c>
      <c r="AV59" s="19">
        <f t="shared" si="384"/>
        <v>3.2253133787932403E-3</v>
      </c>
      <c r="AW59" s="19">
        <f t="shared" si="384"/>
        <v>3.2662244146219018E-3</v>
      </c>
      <c r="AX59" s="19">
        <f t="shared" si="384"/>
        <v>3.2721805836151679E-3</v>
      </c>
      <c r="AY59" s="19">
        <f t="shared" si="384"/>
        <v>3.271296487275744E-3</v>
      </c>
      <c r="AZ59" s="19">
        <f t="shared" si="384"/>
        <v>3.165215969679851E-3</v>
      </c>
      <c r="BA59" s="19">
        <f t="shared" si="384"/>
        <v>3.069630124561267E-3</v>
      </c>
      <c r="BB59" s="19">
        <f t="shared" si="384"/>
        <v>3.0461586970230744E-3</v>
      </c>
      <c r="BC59" s="19">
        <f t="shared" si="384"/>
        <v>3.0179959009468986E-3</v>
      </c>
      <c r="BD59" s="19">
        <f t="shared" si="384"/>
        <v>2.9313757800775503E-3</v>
      </c>
      <c r="BE59" s="19">
        <f t="shared" si="384"/>
        <v>2.8029986266404983E-3</v>
      </c>
      <c r="BF59" s="19">
        <f t="shared" si="384"/>
        <v>2.6779907963842692E-3</v>
      </c>
      <c r="BG59" s="19">
        <f t="shared" si="384"/>
        <v>2.5489542191262462E-3</v>
      </c>
      <c r="BH59" s="19">
        <f t="shared" si="384"/>
        <v>2.4691231883909198E-3</v>
      </c>
      <c r="BI59" s="19">
        <f t="shared" si="384"/>
        <v>2.4030197318130322E-3</v>
      </c>
      <c r="BJ59" s="19">
        <f t="shared" si="384"/>
        <v>2.3786377187831548E-3</v>
      </c>
      <c r="BK59" s="19">
        <f t="shared" si="384"/>
        <v>2.4988889220190508E-3</v>
      </c>
      <c r="BL59" s="19">
        <f t="shared" si="384"/>
        <v>2.7907340604091972E-3</v>
      </c>
      <c r="BM59" s="19">
        <f t="shared" si="384"/>
        <v>3.2997330364993322E-3</v>
      </c>
      <c r="BN59" s="19">
        <f t="shared" si="384"/>
        <v>3.7306638827626333E-3</v>
      </c>
      <c r="BO59" s="19">
        <f t="shared" si="384"/>
        <v>4.0634890402884523E-3</v>
      </c>
      <c r="BP59" s="19">
        <f t="shared" si="384"/>
        <v>4.337272515657702E-3</v>
      </c>
      <c r="BQ59" s="19">
        <f t="shared" si="384"/>
        <v>4.4080027624033248E-3</v>
      </c>
      <c r="BR59" s="19">
        <f t="shared" si="384"/>
        <v>4.4499043335081518E-3</v>
      </c>
      <c r="BS59" s="19">
        <f t="shared" si="384"/>
        <v>4.4525685394079858E-3</v>
      </c>
      <c r="BT59" s="19">
        <f t="shared" ref="BT59:CE59" si="385">BT58+BT46</f>
        <v>4.4025044450081352E-3</v>
      </c>
      <c r="BU59" s="19">
        <f t="shared" si="385"/>
        <v>4.3743207160729216E-3</v>
      </c>
      <c r="BV59" s="19">
        <f t="shared" si="385"/>
        <v>4.3576614824783321E-3</v>
      </c>
      <c r="BW59" s="19">
        <f t="shared" si="385"/>
        <v>4.3105052869757896E-3</v>
      </c>
      <c r="BX59" s="19">
        <f t="shared" si="385"/>
        <v>4.2870006498261105E-3</v>
      </c>
      <c r="BY59" s="19">
        <f t="shared" si="385"/>
        <v>4.2309191610725759E-3</v>
      </c>
      <c r="BZ59" s="19">
        <f t="shared" si="385"/>
        <v>4.1527509207439873E-3</v>
      </c>
      <c r="CA59" s="19">
        <f t="shared" si="385"/>
        <v>4.0861150392375633E-3</v>
      </c>
      <c r="CB59" s="19">
        <f t="shared" si="385"/>
        <v>4.0044723218350883E-3</v>
      </c>
      <c r="CC59" s="19">
        <f t="shared" si="385"/>
        <v>3.9243121822106842E-3</v>
      </c>
      <c r="CD59" s="19">
        <f t="shared" si="385"/>
        <v>3.8322243143428872E-3</v>
      </c>
      <c r="CE59" s="19" t="e">
        <f t="shared" si="385"/>
        <v>#VALUE!</v>
      </c>
    </row>
    <row r="60" spans="3:83">
      <c r="C60" s="170" t="s">
        <v>975</v>
      </c>
      <c r="D60" s="38"/>
      <c r="E60" s="19">
        <f>NORMSDIST(NORMSINV(0.4)-E51)</f>
        <v>0.15011243643673092</v>
      </c>
      <c r="F60" s="19">
        <f t="shared" ref="F60:AL60" si="386">NORMSDIST(NORMSINV(0.4)-F51)</f>
        <v>0.15011243643673092</v>
      </c>
      <c r="G60" s="19">
        <f t="shared" si="386"/>
        <v>0.15011243643673092</v>
      </c>
      <c r="H60" s="19">
        <f t="shared" si="386"/>
        <v>0.15011243643673092</v>
      </c>
      <c r="I60" s="19">
        <f t="shared" si="386"/>
        <v>0.15011243643673092</v>
      </c>
      <c r="J60" s="19">
        <f t="shared" si="386"/>
        <v>0.15011243643673092</v>
      </c>
      <c r="K60" s="19">
        <f t="shared" si="386"/>
        <v>0.15011243643673092</v>
      </c>
      <c r="L60" s="19">
        <f t="shared" si="386"/>
        <v>0.15011243643673092</v>
      </c>
      <c r="M60" s="19">
        <f t="shared" si="386"/>
        <v>0.15011243643673092</v>
      </c>
      <c r="N60" s="19">
        <f t="shared" si="386"/>
        <v>0.15011243643673092</v>
      </c>
      <c r="O60" s="19">
        <f t="shared" si="386"/>
        <v>0.15011243643673092</v>
      </c>
      <c r="P60" s="19">
        <f t="shared" si="386"/>
        <v>0.15011243643673092</v>
      </c>
      <c r="Q60" s="19">
        <f t="shared" si="386"/>
        <v>0.15011243643673092</v>
      </c>
      <c r="R60" s="19">
        <f t="shared" si="386"/>
        <v>0.15011243643673092</v>
      </c>
      <c r="S60" s="19">
        <f t="shared" si="386"/>
        <v>0.15011243643673092</v>
      </c>
      <c r="T60" s="19">
        <f t="shared" si="386"/>
        <v>0.15011243643673092</v>
      </c>
      <c r="U60" s="19">
        <f t="shared" si="386"/>
        <v>0.15011243643673092</v>
      </c>
      <c r="V60" s="19">
        <f t="shared" si="386"/>
        <v>0.15011243643673092</v>
      </c>
      <c r="W60" s="19">
        <f t="shared" si="386"/>
        <v>0.15011243643673092</v>
      </c>
      <c r="X60" s="19">
        <f t="shared" si="386"/>
        <v>0.15011243643673092</v>
      </c>
      <c r="Y60" s="19">
        <f t="shared" si="386"/>
        <v>0.15011243643673092</v>
      </c>
      <c r="Z60" s="19">
        <f t="shared" si="386"/>
        <v>0.15011243643673092</v>
      </c>
      <c r="AA60" s="19">
        <f t="shared" si="386"/>
        <v>0.15011243643673092</v>
      </c>
      <c r="AB60" s="19">
        <f t="shared" si="386"/>
        <v>0.15011243643673092</v>
      </c>
      <c r="AC60" s="19">
        <f t="shared" si="386"/>
        <v>0.15011243643673092</v>
      </c>
      <c r="AD60" s="19">
        <f t="shared" si="386"/>
        <v>0.15011243643673092</v>
      </c>
      <c r="AE60" s="19">
        <f t="shared" si="386"/>
        <v>0.15011243643673092</v>
      </c>
      <c r="AF60" s="19">
        <f t="shared" si="386"/>
        <v>0.15011243643673092</v>
      </c>
      <c r="AG60" s="19">
        <f t="shared" si="386"/>
        <v>0.15011243643673092</v>
      </c>
      <c r="AH60" s="19">
        <f t="shared" si="386"/>
        <v>0.15011243643673092</v>
      </c>
      <c r="AI60" s="19">
        <f t="shared" si="386"/>
        <v>0.15011243643673092</v>
      </c>
      <c r="AJ60" s="19">
        <f t="shared" si="386"/>
        <v>0.15011243643673092</v>
      </c>
      <c r="AK60" s="19">
        <f t="shared" si="386"/>
        <v>0.15011243643673092</v>
      </c>
      <c r="AL60" s="19">
        <f t="shared" si="386"/>
        <v>0.15011243643673092</v>
      </c>
      <c r="AM60" s="19">
        <f t="shared" ref="AM60:BS60" si="387">NORMSDIST(NORMSINV(0.4)-AM51)</f>
        <v>0.15011243643673092</v>
      </c>
      <c r="AN60" s="19">
        <f t="shared" si="387"/>
        <v>0.15011243643673092</v>
      </c>
      <c r="AO60" s="19">
        <f t="shared" si="387"/>
        <v>0.15011243643673092</v>
      </c>
      <c r="AP60" s="19">
        <f t="shared" si="387"/>
        <v>0.15011243643673092</v>
      </c>
      <c r="AQ60" s="19">
        <f t="shared" si="387"/>
        <v>0.15011243643673092</v>
      </c>
      <c r="AR60" s="19">
        <f t="shared" si="387"/>
        <v>0.15011243643673092</v>
      </c>
      <c r="AS60" s="19">
        <f t="shared" si="387"/>
        <v>0.15011243643673092</v>
      </c>
      <c r="AT60" s="19">
        <f t="shared" si="387"/>
        <v>0.15011243643673092</v>
      </c>
      <c r="AU60" s="19">
        <f t="shared" si="387"/>
        <v>0.15011243643673092</v>
      </c>
      <c r="AV60" s="19">
        <f t="shared" si="387"/>
        <v>0.15011243643673092</v>
      </c>
      <c r="AW60" s="19">
        <f t="shared" si="387"/>
        <v>0.15011243643673092</v>
      </c>
      <c r="AX60" s="19">
        <f t="shared" si="387"/>
        <v>0.15011243643673092</v>
      </c>
      <c r="AY60" s="19">
        <f t="shared" si="387"/>
        <v>0.15011243643673092</v>
      </c>
      <c r="AZ60" s="19">
        <f t="shared" si="387"/>
        <v>0.15011243643673092</v>
      </c>
      <c r="BA60" s="19">
        <f t="shared" si="387"/>
        <v>0.15011243643673092</v>
      </c>
      <c r="BB60" s="19">
        <f t="shared" si="387"/>
        <v>0.15011243643673092</v>
      </c>
      <c r="BC60" s="19">
        <f t="shared" si="387"/>
        <v>0.15011243643673092</v>
      </c>
      <c r="BD60" s="19">
        <f t="shared" si="387"/>
        <v>0.15011243643673092</v>
      </c>
      <c r="BE60" s="19">
        <f t="shared" si="387"/>
        <v>0.15011243643673092</v>
      </c>
      <c r="BF60" s="19">
        <f t="shared" si="387"/>
        <v>0.15011243643673092</v>
      </c>
      <c r="BG60" s="19">
        <f t="shared" si="387"/>
        <v>0.15011243643673092</v>
      </c>
      <c r="BH60" s="19">
        <f t="shared" si="387"/>
        <v>0.15011243643673092</v>
      </c>
      <c r="BI60" s="19">
        <f t="shared" si="387"/>
        <v>0.15011243643673092</v>
      </c>
      <c r="BJ60" s="19">
        <f t="shared" si="387"/>
        <v>0.15011243643673092</v>
      </c>
      <c r="BK60" s="19">
        <f t="shared" si="387"/>
        <v>0.15011243643673092</v>
      </c>
      <c r="BL60" s="19">
        <f t="shared" si="387"/>
        <v>0.15011243643673092</v>
      </c>
      <c r="BM60" s="19">
        <f t="shared" si="387"/>
        <v>0.15011243643673092</v>
      </c>
      <c r="BN60" s="19">
        <f t="shared" si="387"/>
        <v>0.15011243643673092</v>
      </c>
      <c r="BO60" s="19">
        <f t="shared" si="387"/>
        <v>0.15011243643673092</v>
      </c>
      <c r="BP60" s="19">
        <f t="shared" si="387"/>
        <v>0.15011243643673092</v>
      </c>
      <c r="BQ60" s="19">
        <f t="shared" si="387"/>
        <v>0.15011243643673092</v>
      </c>
      <c r="BR60" s="19">
        <f t="shared" si="387"/>
        <v>0.15011243643673092</v>
      </c>
      <c r="BS60" s="19">
        <f t="shared" si="387"/>
        <v>0.15011243643673092</v>
      </c>
      <c r="BT60" s="19">
        <f t="shared" ref="BT60:CE60" si="388">NORMSDIST(NORMSINV(0.4)-BT51)</f>
        <v>0.15011243643673092</v>
      </c>
      <c r="BU60" s="19">
        <f t="shared" si="388"/>
        <v>0.15011243643673092</v>
      </c>
      <c r="BV60" s="19">
        <f t="shared" si="388"/>
        <v>0.15011243643673092</v>
      </c>
      <c r="BW60" s="19">
        <f t="shared" si="388"/>
        <v>0.15011243643673092</v>
      </c>
      <c r="BX60" s="19">
        <f t="shared" si="388"/>
        <v>0.15011243643673092</v>
      </c>
      <c r="BY60" s="19">
        <f t="shared" si="388"/>
        <v>0.15011243643673092</v>
      </c>
      <c r="BZ60" s="19">
        <f t="shared" si="388"/>
        <v>0.15011243643673092</v>
      </c>
      <c r="CA60" s="19">
        <f t="shared" si="388"/>
        <v>0.15011243643673092</v>
      </c>
      <c r="CB60" s="19">
        <f t="shared" si="388"/>
        <v>0.15011243643673092</v>
      </c>
      <c r="CC60" s="19">
        <f t="shared" si="388"/>
        <v>0.15011243643673092</v>
      </c>
      <c r="CD60" s="19">
        <f t="shared" si="388"/>
        <v>0.15011243643673092</v>
      </c>
      <c r="CE60" s="19">
        <f t="shared" si="388"/>
        <v>0.15011243643673092</v>
      </c>
    </row>
  </sheetData>
  <dataConsolidate/>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B183"/>
  <sheetViews>
    <sheetView zoomScale="85" zoomScaleNormal="85" workbookViewId="0">
      <selection activeCell="H8" sqref="H8"/>
    </sheetView>
  </sheetViews>
  <sheetFormatPr defaultColWidth="11" defaultRowHeight="15.5"/>
  <cols>
    <col min="1" max="1" width="0.6640625" style="36" customWidth="1"/>
    <col min="2" max="2" width="57.1640625" style="36" customWidth="1"/>
    <col min="3" max="3" width="27" style="51" customWidth="1"/>
    <col min="4" max="4" width="11.1640625" style="236" customWidth="1"/>
    <col min="5" max="5" width="10.1640625" style="236" customWidth="1"/>
    <col min="6" max="6" width="13.1640625" customWidth="1"/>
    <col min="7" max="7" width="41.6640625" customWidth="1"/>
    <col min="8" max="8" width="42.83203125" bestFit="1" customWidth="1"/>
    <col min="9" max="9" width="10.6640625" style="36" customWidth="1"/>
    <col min="10" max="10" width="12.6640625" style="36" customWidth="1"/>
    <col min="11" max="11" width="11" style="36"/>
    <col min="12" max="12" width="8.1640625" style="36" customWidth="1"/>
    <col min="13" max="13" width="11.1640625" style="36" bestFit="1" customWidth="1"/>
    <col min="14" max="37" width="11" style="36"/>
    <col min="38" max="76" width="11" style="36" customWidth="1"/>
  </cols>
  <sheetData>
    <row r="1" spans="1:45" s="36" customFormat="1">
      <c r="B1" s="140" t="s">
        <v>628</v>
      </c>
      <c r="C1" s="51"/>
      <c r="D1" s="236"/>
      <c r="E1" s="236"/>
      <c r="F1"/>
      <c r="G1" s="2" t="s">
        <v>499</v>
      </c>
      <c r="H1"/>
      <c r="I1"/>
      <c r="J1"/>
      <c r="AL1" s="577" t="str">
        <f>"30 hidden columns for years "&amp;AL31+1&amp;" to "&amp;AP31+33&amp;" --&gt;"</f>
        <v>30 hidden columns for years 2053 to 2089 --&gt;</v>
      </c>
      <c r="AP1" s="127"/>
    </row>
    <row r="2" spans="1:45" s="36" customFormat="1">
      <c r="B2" s="52" t="s">
        <v>447</v>
      </c>
      <c r="C2" s="51"/>
      <c r="D2" s="236"/>
      <c r="E2" s="236"/>
      <c r="F2"/>
      <c r="G2" s="134" t="s">
        <v>633</v>
      </c>
      <c r="H2" s="713" t="s">
        <v>634</v>
      </c>
      <c r="I2" s="713"/>
      <c r="J2" s="713"/>
    </row>
    <row r="3" spans="1:45" s="36" customFormat="1" ht="18.5">
      <c r="B3" s="98" t="s">
        <v>10</v>
      </c>
      <c r="C3" s="53" t="s">
        <v>448</v>
      </c>
      <c r="D3" s="236"/>
      <c r="E3" s="236"/>
      <c r="F3"/>
      <c r="G3" s="135" t="s">
        <v>501</v>
      </c>
      <c r="H3" s="499" t="s">
        <v>1030</v>
      </c>
      <c r="I3" s="496"/>
      <c r="J3" s="496"/>
    </row>
    <row r="4" spans="1:45" s="36" customFormat="1">
      <c r="B4"/>
      <c r="C4" s="51"/>
      <c r="D4" s="236"/>
      <c r="E4" s="236"/>
      <c r="F4"/>
      <c r="G4" s="714" t="s">
        <v>622</v>
      </c>
      <c r="H4" s="714"/>
      <c r="AS4" s="127"/>
    </row>
    <row r="5" spans="1:45" s="36" customFormat="1" ht="16" thickBot="1">
      <c r="C5" s="51"/>
      <c r="D5" s="236"/>
      <c r="E5" s="236"/>
      <c r="F5"/>
      <c r="G5" s="714"/>
      <c r="H5" s="714"/>
    </row>
    <row r="6" spans="1:45" s="36" customFormat="1" ht="15" customHeight="1">
      <c r="A6" s="54"/>
      <c r="B6" s="56" t="s">
        <v>623</v>
      </c>
      <c r="C6" s="58" t="s">
        <v>4</v>
      </c>
      <c r="D6" s="427"/>
      <c r="E6" s="427"/>
      <c r="F6" s="81"/>
      <c r="G6" s="245" t="s">
        <v>793</v>
      </c>
      <c r="H6" s="81"/>
      <c r="I6" s="283" t="str">
        <f>DataSummary!N4</f>
        <v>Baseline</v>
      </c>
      <c r="J6" s="70" t="str">
        <f>DataSummary!N5</f>
        <v>Scenario</v>
      </c>
    </row>
    <row r="7" spans="1:45" s="36" customFormat="1" ht="15.75" customHeight="1">
      <c r="B7" s="76" t="s">
        <v>565</v>
      </c>
      <c r="C7" s="77" t="s">
        <v>1</v>
      </c>
      <c r="D7" s="728">
        <v>2023</v>
      </c>
      <c r="E7" s="729"/>
      <c r="F7" s="5"/>
      <c r="G7" s="139" t="s">
        <v>736</v>
      </c>
      <c r="H7" s="77" t="s">
        <v>2</v>
      </c>
      <c r="I7" s="389"/>
      <c r="J7" s="389"/>
      <c r="K7" s="667"/>
      <c r="L7" s="667"/>
      <c r="M7" s="667"/>
    </row>
    <row r="8" spans="1:45" s="36" customFormat="1" ht="16" thickBot="1">
      <c r="B8" s="80" t="s">
        <v>566</v>
      </c>
      <c r="C8" s="79" t="s">
        <v>1</v>
      </c>
      <c r="D8" s="730">
        <v>2100</v>
      </c>
      <c r="E8" s="731"/>
      <c r="F8" s="481"/>
      <c r="G8" s="139" t="s">
        <v>737</v>
      </c>
      <c r="H8" s="462" t="s">
        <v>2374</v>
      </c>
      <c r="I8" s="717">
        <f>IF(H8="Essential Infrastructure (0.17)",0.17,0.1)</f>
        <v>0.1</v>
      </c>
      <c r="J8" s="717"/>
      <c r="K8" s="667"/>
      <c r="L8" s="667"/>
      <c r="M8" s="667"/>
      <c r="N8"/>
      <c r="O8"/>
      <c r="P8"/>
      <c r="Q8"/>
      <c r="R8"/>
    </row>
    <row r="9" spans="1:45" s="36" customFormat="1">
      <c r="B9" s="76"/>
      <c r="C9" s="77"/>
      <c r="D9" s="77"/>
      <c r="E9" s="77"/>
      <c r="F9"/>
      <c r="G9" s="139" t="s">
        <v>1047</v>
      </c>
      <c r="H9" s="77"/>
      <c r="I9" s="425">
        <f>IF(ISBLANK(I7)=TRUE,I8,I7)</f>
        <v>0.1</v>
      </c>
      <c r="J9" s="425">
        <f>IF(ISBLANK(J7)=TRUE,I8,J7)</f>
        <v>0.1</v>
      </c>
      <c r="K9"/>
      <c r="L9"/>
      <c r="M9"/>
      <c r="N9"/>
      <c r="O9"/>
      <c r="P9"/>
      <c r="Q9"/>
      <c r="R9"/>
    </row>
    <row r="10" spans="1:45" s="36" customFormat="1" ht="16" thickBot="1">
      <c r="B10" s="80"/>
      <c r="C10" s="79"/>
      <c r="D10" s="79"/>
      <c r="E10" s="79"/>
      <c r="F10"/>
      <c r="G10" s="242" t="s">
        <v>720</v>
      </c>
      <c r="H10" s="79" t="s">
        <v>2</v>
      </c>
      <c r="I10" s="77"/>
      <c r="J10" s="77"/>
      <c r="K10"/>
      <c r="L10"/>
      <c r="M10"/>
      <c r="N10"/>
      <c r="O10"/>
      <c r="P10"/>
      <c r="Q10"/>
      <c r="R10"/>
    </row>
    <row r="11" spans="1:45" s="36" customFormat="1" ht="16" thickBot="1">
      <c r="C11" s="51"/>
      <c r="D11" s="374"/>
      <c r="E11" s="375"/>
      <c r="F11"/>
      <c r="G11" s="732" t="s">
        <v>1041</v>
      </c>
      <c r="H11" s="732"/>
      <c r="I11" s="462" t="s">
        <v>767</v>
      </c>
      <c r="J11" s="462" t="s">
        <v>767</v>
      </c>
      <c r="K11"/>
      <c r="L11"/>
      <c r="M11"/>
      <c r="N11"/>
      <c r="O11"/>
      <c r="P11"/>
      <c r="Q11"/>
      <c r="R11"/>
    </row>
    <row r="12" spans="1:45" s="36" customFormat="1">
      <c r="B12" s="146" t="s">
        <v>624</v>
      </c>
      <c r="C12" s="570" t="str">
        <f>""&amp;DataSummary!D177&amp;""</f>
        <v>PWT 10.0</v>
      </c>
      <c r="D12" s="283" t="str">
        <f>DataSummary!N4</f>
        <v>Baseline</v>
      </c>
      <c r="E12" s="70" t="str">
        <f>DataSummary!N5</f>
        <v>Scenario</v>
      </c>
      <c r="F12" s="482"/>
      <c r="G12" s="245" t="s">
        <v>738</v>
      </c>
      <c r="H12" s="493" t="str">
        <f>""&amp;DataSummary!D241&amp;""</f>
        <v>PIM with initial K/Y=3 in 1960</v>
      </c>
      <c r="I12" s="421" t="str">
        <f>DataSummary!N4</f>
        <v>Baseline</v>
      </c>
      <c r="J12" s="422" t="str">
        <f>DataSummary!N5</f>
        <v>Scenario</v>
      </c>
      <c r="K12"/>
      <c r="L12"/>
      <c r="M12"/>
      <c r="N12"/>
      <c r="O12"/>
      <c r="P12"/>
      <c r="Q12"/>
      <c r="R12"/>
    </row>
    <row r="13" spans="1:45" s="36" customFormat="1">
      <c r="B13" s="76" t="s">
        <v>794</v>
      </c>
      <c r="C13" s="77" t="s">
        <v>5</v>
      </c>
      <c r="D13" s="367"/>
      <c r="E13" s="367"/>
      <c r="F13" s="483"/>
      <c r="G13" s="139" t="s">
        <v>718</v>
      </c>
      <c r="H13" s="77" t="s">
        <v>2</v>
      </c>
      <c r="I13" s="389"/>
      <c r="J13" s="389"/>
      <c r="K13"/>
      <c r="L13"/>
      <c r="M13"/>
      <c r="N13"/>
      <c r="O13"/>
      <c r="P13"/>
      <c r="Q13"/>
      <c r="R13"/>
    </row>
    <row r="14" spans="1:45" s="36" customFormat="1">
      <c r="B14" s="76" t="s">
        <v>977</v>
      </c>
      <c r="C14" s="372" t="s">
        <v>1648</v>
      </c>
      <c r="D14" s="702">
        <f>IF(ISNUMBER(DataSummary!B177)=TRUE,DataSummary!B177,".")</f>
        <v>3.5492207854986191E-2</v>
      </c>
      <c r="E14" s="703"/>
      <c r="F14" s="484"/>
      <c r="G14" s="139" t="s">
        <v>719</v>
      </c>
      <c r="H14" s="372" t="s">
        <v>1649</v>
      </c>
      <c r="I14" s="710">
        <f>IF(ISNUMBER(DataSummary!B241)=TRUE,DataSummary!B241,".")</f>
        <v>3.4668002128601074</v>
      </c>
      <c r="J14" s="711"/>
      <c r="K14"/>
      <c r="L14"/>
      <c r="M14"/>
      <c r="N14"/>
      <c r="O14"/>
      <c r="P14"/>
      <c r="Q14"/>
      <c r="R14"/>
    </row>
    <row r="15" spans="1:45" s="36" customFormat="1" ht="16" thickBot="1">
      <c r="B15" s="80" t="s">
        <v>983</v>
      </c>
      <c r="C15" s="79" t="s">
        <v>5</v>
      </c>
      <c r="D15" s="428">
        <f>IF(ISBLANK(D13)=TRUE,D14,D13)</f>
        <v>3.5492207854986191E-2</v>
      </c>
      <c r="E15" s="429">
        <f>IF(ISBLANK(E13)=TRUE,D14,E13)</f>
        <v>3.5492207854986191E-2</v>
      </c>
      <c r="F15" s="484"/>
      <c r="G15" s="242" t="s">
        <v>720</v>
      </c>
      <c r="H15" s="79" t="s">
        <v>2</v>
      </c>
      <c r="I15" s="425">
        <f>IF(ISBLANK(I13)=TRUE,I14,I13)</f>
        <v>3.4668002128601074</v>
      </c>
      <c r="J15" s="425">
        <f>IF(ISBLANK(J13)=TRUE,I14,J13)</f>
        <v>3.4668002128601074</v>
      </c>
      <c r="K15"/>
      <c r="L15"/>
      <c r="M15"/>
      <c r="N15"/>
      <c r="O15"/>
      <c r="P15"/>
      <c r="Q15"/>
      <c r="R15"/>
    </row>
    <row r="16" spans="1:45" s="36" customFormat="1" ht="16" thickBot="1">
      <c r="B16" s="106" t="s">
        <v>795</v>
      </c>
      <c r="C16" s="571" t="str">
        <f>DataSummary!D202</f>
        <v>PWT 10.0</v>
      </c>
      <c r="D16" s="430"/>
      <c r="E16" s="431"/>
      <c r="F16" s="484"/>
      <c r="G16" s="217" t="s">
        <v>613</v>
      </c>
      <c r="H16" s="59" t="s">
        <v>614</v>
      </c>
      <c r="I16" s="578"/>
      <c r="J16" s="578"/>
      <c r="K16"/>
      <c r="L16"/>
      <c r="M16"/>
      <c r="N16"/>
      <c r="O16"/>
      <c r="P16"/>
      <c r="Q16"/>
      <c r="R16"/>
    </row>
    <row r="17" spans="2:87" s="36" customFormat="1">
      <c r="B17" s="76" t="str">
        <f>"Labor Shares, pre-loaded (Based on "&amp;DataSummary!D202&amp;")"</f>
        <v>Labor Shares, pre-loaded (Based on PWT 10.0)</v>
      </c>
      <c r="C17" s="372" t="s">
        <v>1650</v>
      </c>
      <c r="D17" s="702">
        <f>IF(ISNUMBER(DataSummary!B202)=TRUE,DataSummary!B202,".")</f>
        <v>0.54391765594482422</v>
      </c>
      <c r="E17" s="703"/>
      <c r="F17" s="484"/>
      <c r="G17" s="217" t="str">
        <f>"Initial GDP per capita, "&amp;DataSummary!D393&amp;", pre-loaded --&gt;"</f>
        <v>Initial GDP per capita, 2022, pre-loaded --&gt;</v>
      </c>
      <c r="H17" s="373" t="s">
        <v>2339</v>
      </c>
      <c r="I17" s="715">
        <f>IF(ISNUMBER(DataSummary!B393)=TRUE,DataSummary!B393,".")</f>
        <v>11620</v>
      </c>
      <c r="J17" s="716"/>
      <c r="K17"/>
      <c r="L17"/>
      <c r="M17"/>
      <c r="N17"/>
      <c r="O17"/>
      <c r="P17"/>
      <c r="Q17"/>
      <c r="R17"/>
    </row>
    <row r="18" spans="2:87" s="36" customFormat="1" ht="16" thickBot="1">
      <c r="B18" s="80" t="s">
        <v>984</v>
      </c>
      <c r="C18" s="79" t="s">
        <v>2</v>
      </c>
      <c r="D18" s="428">
        <f>IF(ISBLANK(D16)=TRUE,D17,D16)</f>
        <v>0.54391765594482422</v>
      </c>
      <c r="E18" s="429">
        <f>IF(ISBLANK(E16)=TRUE,D17,E16)</f>
        <v>0.54391765594482422</v>
      </c>
      <c r="F18" s="485"/>
      <c r="G18" s="242" t="s">
        <v>693</v>
      </c>
      <c r="H18" s="79" t="str">
        <f>IF(ISBLANK(I16)=TRUE,H17,H16)</f>
        <v>2022 WDI GNI PC, Atlas Method (current USD)</v>
      </c>
      <c r="I18" s="511">
        <f>IF(ISBLANK(I16)=TRUE,I17,I16)</f>
        <v>11620</v>
      </c>
      <c r="J18" s="511">
        <f>IF(ISBLANK(J16)=TRUE,I17,J16)</f>
        <v>11620</v>
      </c>
      <c r="K18"/>
      <c r="L18"/>
      <c r="M18"/>
      <c r="N18"/>
      <c r="O18"/>
      <c r="P18"/>
      <c r="Q18"/>
      <c r="R18"/>
    </row>
    <row r="19" spans="2:87" s="36" customFormat="1">
      <c r="D19" s="236"/>
      <c r="E19" s="236"/>
      <c r="F19"/>
      <c r="G19"/>
      <c r="H19"/>
      <c r="I19" s="236"/>
      <c r="J19" s="236"/>
      <c r="K19"/>
      <c r="L19"/>
      <c r="M19"/>
      <c r="N19"/>
      <c r="O19"/>
      <c r="P19"/>
      <c r="Q19"/>
      <c r="R19"/>
    </row>
    <row r="20" spans="2:87" s="36" customFormat="1" ht="16" thickBot="1">
      <c r="B20" s="514" t="str">
        <f>"Pre-loaded IMF FAD Public Capital Share of Total Capital for "&amp;DataSummary!D425</f>
        <v>Pre-loaded IMF FAD Public Capital Share of Total Capital for 2019</v>
      </c>
      <c r="C20" s="537" t="s">
        <v>2352</v>
      </c>
      <c r="D20" s="733">
        <f>DataSummary!B425</f>
        <v>0.22558245062828064</v>
      </c>
      <c r="E20" s="733"/>
      <c r="F20"/>
      <c r="I20" s="236"/>
      <c r="J20" s="236"/>
      <c r="K20"/>
      <c r="L20"/>
      <c r="M20"/>
      <c r="N20"/>
      <c r="O20"/>
      <c r="P20"/>
      <c r="Q20"/>
      <c r="R20"/>
    </row>
    <row r="21" spans="2:87" customFormat="1">
      <c r="B21" s="4" t="s">
        <v>725</v>
      </c>
      <c r="C21" s="510" t="str">
        <f>""&amp;DataSummary!E425&amp;""</f>
        <v>FAD</v>
      </c>
      <c r="D21" s="421" t="str">
        <f>DataSummary!N4</f>
        <v>Baseline</v>
      </c>
      <c r="E21" s="422" t="str">
        <f>DataSummary!N5</f>
        <v>Scenario</v>
      </c>
      <c r="G21" s="245" t="s">
        <v>730</v>
      </c>
      <c r="H21" s="493" t="str">
        <f>""&amp;DataSummary!D241&amp;""</f>
        <v>PIM with initial K/Y=3 in 1960</v>
      </c>
      <c r="I21" s="283" t="str">
        <f>DataSummary!N4</f>
        <v>Baseline</v>
      </c>
      <c r="J21" s="70" t="str">
        <f>DataSummary!N5</f>
        <v>Scenario</v>
      </c>
    </row>
    <row r="22" spans="2:87" customFormat="1">
      <c r="B22" s="139" t="s">
        <v>721</v>
      </c>
      <c r="C22" s="77" t="s">
        <v>2</v>
      </c>
      <c r="D22" s="389"/>
      <c r="E22" s="389"/>
      <c r="G22" s="139" t="s">
        <v>723</v>
      </c>
      <c r="H22" s="77"/>
      <c r="I22" s="389"/>
      <c r="J22" s="389"/>
    </row>
    <row r="23" spans="2:87" customFormat="1">
      <c r="B23" s="139" t="s">
        <v>722</v>
      </c>
      <c r="C23" s="77" t="s">
        <v>2</v>
      </c>
      <c r="D23" s="717">
        <f>IF(ISNUMBER(D20*I14),D20*I14,".")</f>
        <v>0.78204928785562799</v>
      </c>
      <c r="E23" s="717"/>
      <c r="G23" s="139" t="s">
        <v>724</v>
      </c>
      <c r="H23" s="77"/>
      <c r="I23" s="710">
        <f>IF(ISNUMBER((1-D20)*I14),(1-D20)*I14,".")</f>
        <v>2.6847509250044794</v>
      </c>
      <c r="J23" s="711"/>
    </row>
    <row r="24" spans="2:87" s="36" customFormat="1" ht="16" thickBot="1">
      <c r="B24" s="242" t="s">
        <v>720</v>
      </c>
      <c r="C24" s="79" t="s">
        <v>2</v>
      </c>
      <c r="D24" s="425">
        <f>IF(ISBLANK(D22)=TRUE,IF(ISNUMBER(D20*I15),D20*I15,"."),D22)</f>
        <v>0.78204928785562799</v>
      </c>
      <c r="E24" s="425">
        <f>IF(ISBLANK(E22)=TRUE,IF(ISNUMBER(D20*J15),D20*J15,"."),E22)</f>
        <v>0.78204928785562799</v>
      </c>
      <c r="F24"/>
      <c r="G24" s="242" t="s">
        <v>720</v>
      </c>
      <c r="H24" s="79" t="s">
        <v>2</v>
      </c>
      <c r="I24" s="425">
        <f>IF(ISBLANK(I22)=TRUE,IF(ISNUMBER((1-D20)*I15),(1-D20)*I15,"."),I22)</f>
        <v>2.6847509250044794</v>
      </c>
      <c r="J24" s="425">
        <f>IF(ISBLANK(J22)=TRUE,IF(ISNUMBER((1-D20)*J15),(1-D20)*J15,"."),J22)</f>
        <v>2.6847509250044794</v>
      </c>
    </row>
    <row r="25" spans="2:87" s="36" customFormat="1">
      <c r="B25" s="245" t="s">
        <v>735</v>
      </c>
      <c r="C25" s="81"/>
      <c r="D25" s="421" t="str">
        <f>DataSummary!N4</f>
        <v>Baseline</v>
      </c>
      <c r="E25" s="422" t="str">
        <f>DataSummary!N5</f>
        <v>Scenario</v>
      </c>
      <c r="F25"/>
      <c r="G25" s="245" t="s">
        <v>731</v>
      </c>
      <c r="H25" s="81"/>
      <c r="I25" s="423" t="str">
        <f>DataSummary!N4</f>
        <v>Baseline</v>
      </c>
      <c r="J25" s="424" t="str">
        <f>DataSummary!N5</f>
        <v>Scenario</v>
      </c>
    </row>
    <row r="26" spans="2:87" s="36" customFormat="1">
      <c r="B26" s="139" t="s">
        <v>721</v>
      </c>
      <c r="C26" s="77" t="s">
        <v>2</v>
      </c>
      <c r="D26" s="367"/>
      <c r="E26" s="367"/>
      <c r="F26"/>
      <c r="G26" s="139" t="s">
        <v>723</v>
      </c>
      <c r="H26" s="77" t="s">
        <v>2</v>
      </c>
      <c r="I26" s="371"/>
      <c r="J26" s="371"/>
    </row>
    <row r="27" spans="2:87" s="36" customFormat="1">
      <c r="B27" s="139" t="s">
        <v>722</v>
      </c>
      <c r="C27" s="77" t="s">
        <v>2</v>
      </c>
      <c r="D27" s="709">
        <v>0.02</v>
      </c>
      <c r="E27" s="709"/>
      <c r="F27"/>
      <c r="G27" s="139" t="s">
        <v>724</v>
      </c>
      <c r="H27" s="77" t="s">
        <v>2</v>
      </c>
      <c r="I27" s="734">
        <f>IF(ISNUMBER(($D$14-$D$20*$D$28)/(1-$D$20)),($D$14-$D$20*$D$28)/(1-$D$20),".")</f>
        <v>4.0004980346267892E-2</v>
      </c>
      <c r="J27" s="735"/>
    </row>
    <row r="28" spans="2:87" s="36" customFormat="1" ht="16" thickBot="1">
      <c r="B28" s="242" t="s">
        <v>720</v>
      </c>
      <c r="C28" s="79" t="s">
        <v>2</v>
      </c>
      <c r="D28" s="390">
        <f>IF(ISBLANK(D26)=TRUE,D27,D26)</f>
        <v>0.02</v>
      </c>
      <c r="E28" s="390">
        <f>IF(ISBLANK(E26)=TRUE,D27,E26)</f>
        <v>0.02</v>
      </c>
      <c r="F28"/>
      <c r="G28" s="242" t="s">
        <v>720</v>
      </c>
      <c r="H28" s="79" t="s">
        <v>2</v>
      </c>
      <c r="I28" s="386">
        <f>IF(ISBLANK(I26)=TRUE,IF(ISNUMBER(($D$15-$D$20*$D$28)/(1-$D$20)),($D$15-$D$20*$D$28)/(1-$D$20),"."),I26)</f>
        <v>4.0004980346267892E-2</v>
      </c>
      <c r="J28" s="386">
        <f>IF(ISBLANK(J26)=TRUE,IF(ISNUMBER(($E$15-$D$20*$E$28)/(1-$D$20)),($E$15-$D$20*$E$28)/(1-$D$20),"."),J26)</f>
        <v>4.0004980346267892E-2</v>
      </c>
    </row>
    <row r="29" spans="2:87" s="36" customFormat="1" ht="16" thickBot="1">
      <c r="C29" s="51"/>
      <c r="D29" s="236"/>
      <c r="E29" s="236"/>
      <c r="F29"/>
      <c r="G29"/>
      <c r="H29"/>
    </row>
    <row r="30" spans="2:87" s="36" customFormat="1" ht="16" thickBot="1">
      <c r="B30" s="218" t="s">
        <v>544</v>
      </c>
      <c r="C30" s="219"/>
      <c r="D30" s="432"/>
      <c r="E30" s="433"/>
      <c r="F30"/>
      <c r="G30"/>
      <c r="H30"/>
      <c r="J30" s="129"/>
    </row>
    <row r="31" spans="2:87" s="36" customFormat="1">
      <c r="B31" s="56" t="s">
        <v>515</v>
      </c>
      <c r="C31" s="491" t="str">
        <f>""&amp;DataSummary!D228&amp;""</f>
        <v>PWT 10.0</v>
      </c>
      <c r="D31" s="426" t="str">
        <f>DataSummary!N4</f>
        <v>Baseline</v>
      </c>
      <c r="E31" s="426" t="str">
        <f>DataSummary!N5</f>
        <v>Scenario</v>
      </c>
      <c r="F31" s="4" t="str">
        <f>D36</f>
        <v>Automatic</v>
      </c>
      <c r="G31" s="2" t="s">
        <v>437</v>
      </c>
      <c r="H31" s="196" t="s">
        <v>631</v>
      </c>
      <c r="I31" s="178">
        <f>InputDataA_GeneralAssumptions!$D$7</f>
        <v>2023</v>
      </c>
      <c r="J31" s="144">
        <f>I31+1</f>
        <v>2024</v>
      </c>
      <c r="K31" s="144">
        <f t="shared" ref="K31:AQ31" si="0">J31+1</f>
        <v>2025</v>
      </c>
      <c r="L31" s="144">
        <f t="shared" si="0"/>
        <v>2026</v>
      </c>
      <c r="M31" s="144">
        <f t="shared" si="0"/>
        <v>2027</v>
      </c>
      <c r="N31" s="144">
        <f t="shared" si="0"/>
        <v>2028</v>
      </c>
      <c r="O31" s="144">
        <f t="shared" si="0"/>
        <v>2029</v>
      </c>
      <c r="P31" s="144">
        <f t="shared" si="0"/>
        <v>2030</v>
      </c>
      <c r="Q31" s="144">
        <f t="shared" si="0"/>
        <v>2031</v>
      </c>
      <c r="R31" s="144">
        <f t="shared" si="0"/>
        <v>2032</v>
      </c>
      <c r="S31" s="144">
        <f t="shared" si="0"/>
        <v>2033</v>
      </c>
      <c r="T31" s="144">
        <f t="shared" si="0"/>
        <v>2034</v>
      </c>
      <c r="U31" s="144">
        <f t="shared" si="0"/>
        <v>2035</v>
      </c>
      <c r="V31" s="144">
        <f t="shared" si="0"/>
        <v>2036</v>
      </c>
      <c r="W31" s="144">
        <f t="shared" si="0"/>
        <v>2037</v>
      </c>
      <c r="X31" s="144">
        <f t="shared" si="0"/>
        <v>2038</v>
      </c>
      <c r="Y31" s="144">
        <f t="shared" si="0"/>
        <v>2039</v>
      </c>
      <c r="Z31" s="144">
        <f>Y31+1</f>
        <v>2040</v>
      </c>
      <c r="AA31" s="144">
        <f t="shared" si="0"/>
        <v>2041</v>
      </c>
      <c r="AB31" s="144">
        <f t="shared" si="0"/>
        <v>2042</v>
      </c>
      <c r="AC31" s="144">
        <f t="shared" si="0"/>
        <v>2043</v>
      </c>
      <c r="AD31" s="144">
        <f t="shared" si="0"/>
        <v>2044</v>
      </c>
      <c r="AE31" s="144">
        <f t="shared" si="0"/>
        <v>2045</v>
      </c>
      <c r="AF31" s="144">
        <f t="shared" si="0"/>
        <v>2046</v>
      </c>
      <c r="AG31" s="144">
        <f t="shared" si="0"/>
        <v>2047</v>
      </c>
      <c r="AH31" s="144">
        <f t="shared" si="0"/>
        <v>2048</v>
      </c>
      <c r="AI31" s="144">
        <f t="shared" si="0"/>
        <v>2049</v>
      </c>
      <c r="AJ31" s="144">
        <f t="shared" si="0"/>
        <v>2050</v>
      </c>
      <c r="AK31" s="144">
        <f t="shared" si="0"/>
        <v>2051</v>
      </c>
      <c r="AL31" s="144">
        <f t="shared" si="0"/>
        <v>2052</v>
      </c>
      <c r="AM31" s="144">
        <f t="shared" si="0"/>
        <v>2053</v>
      </c>
      <c r="AN31" s="144">
        <f t="shared" si="0"/>
        <v>2054</v>
      </c>
      <c r="AO31" s="144">
        <f t="shared" si="0"/>
        <v>2055</v>
      </c>
      <c r="AP31" s="144">
        <f t="shared" si="0"/>
        <v>2056</v>
      </c>
      <c r="AQ31" s="144">
        <f t="shared" si="0"/>
        <v>2057</v>
      </c>
      <c r="AR31" s="144">
        <f t="shared" ref="AR31" si="1">AQ31+1</f>
        <v>2058</v>
      </c>
      <c r="AS31" s="144">
        <f t="shared" ref="AS31" si="2">AR31+1</f>
        <v>2059</v>
      </c>
      <c r="AT31" s="144">
        <f t="shared" ref="AT31" si="3">AS31+1</f>
        <v>2060</v>
      </c>
      <c r="AU31" s="144">
        <f t="shared" ref="AU31" si="4">AT31+1</f>
        <v>2061</v>
      </c>
      <c r="AV31" s="144">
        <f t="shared" ref="AV31" si="5">AU31+1</f>
        <v>2062</v>
      </c>
      <c r="AW31" s="144">
        <f t="shared" ref="AW31" si="6">AV31+1</f>
        <v>2063</v>
      </c>
      <c r="AX31" s="144">
        <f t="shared" ref="AX31" si="7">AW31+1</f>
        <v>2064</v>
      </c>
      <c r="AY31" s="144">
        <f t="shared" ref="AY31" si="8">AX31+1</f>
        <v>2065</v>
      </c>
      <c r="AZ31" s="144">
        <f t="shared" ref="AZ31" si="9">AY31+1</f>
        <v>2066</v>
      </c>
      <c r="BA31" s="144">
        <f t="shared" ref="BA31" si="10">AZ31+1</f>
        <v>2067</v>
      </c>
      <c r="BB31" s="144">
        <f t="shared" ref="BB31" si="11">BA31+1</f>
        <v>2068</v>
      </c>
      <c r="BC31" s="144">
        <f t="shared" ref="BC31" si="12">BB31+1</f>
        <v>2069</v>
      </c>
      <c r="BD31" s="144">
        <f t="shared" ref="BD31" si="13">BC31+1</f>
        <v>2070</v>
      </c>
      <c r="BE31" s="144">
        <f t="shared" ref="BE31" si="14">BD31+1</f>
        <v>2071</v>
      </c>
      <c r="BF31" s="144">
        <f t="shared" ref="BF31" si="15">BE31+1</f>
        <v>2072</v>
      </c>
      <c r="BG31" s="144">
        <f t="shared" ref="BG31" si="16">BF31+1</f>
        <v>2073</v>
      </c>
      <c r="BH31" s="144">
        <f t="shared" ref="BH31" si="17">BG31+1</f>
        <v>2074</v>
      </c>
      <c r="BI31" s="144">
        <f t="shared" ref="BI31" si="18">BH31+1</f>
        <v>2075</v>
      </c>
      <c r="BJ31" s="144">
        <f t="shared" ref="BJ31" si="19">BI31+1</f>
        <v>2076</v>
      </c>
      <c r="BK31" s="144">
        <f t="shared" ref="BK31" si="20">BJ31+1</f>
        <v>2077</v>
      </c>
      <c r="BL31" s="144">
        <f t="shared" ref="BL31" si="21">BK31+1</f>
        <v>2078</v>
      </c>
      <c r="BM31" s="144">
        <f t="shared" ref="BM31" si="22">BL31+1</f>
        <v>2079</v>
      </c>
      <c r="BN31" s="144">
        <f t="shared" ref="BN31" si="23">BM31+1</f>
        <v>2080</v>
      </c>
      <c r="BO31" s="144">
        <f t="shared" ref="BO31" si="24">BN31+1</f>
        <v>2081</v>
      </c>
      <c r="BP31" s="144">
        <f t="shared" ref="BP31" si="25">BO31+1</f>
        <v>2082</v>
      </c>
      <c r="BQ31" s="144">
        <f t="shared" ref="BQ31" si="26">BP31+1</f>
        <v>2083</v>
      </c>
      <c r="BR31" s="144">
        <f t="shared" ref="BR31" si="27">BQ31+1</f>
        <v>2084</v>
      </c>
      <c r="BS31" s="144">
        <f t="shared" ref="BS31" si="28">BR31+1</f>
        <v>2085</v>
      </c>
      <c r="BT31" s="144">
        <f t="shared" ref="BT31" si="29">BS31+1</f>
        <v>2086</v>
      </c>
      <c r="BU31" s="144">
        <f t="shared" ref="BU31" si="30">BT31+1</f>
        <v>2087</v>
      </c>
      <c r="BV31" s="144">
        <f t="shared" ref="BV31" si="31">BU31+1</f>
        <v>2088</v>
      </c>
      <c r="BW31" s="144">
        <f t="shared" ref="BW31" si="32">BV31+1</f>
        <v>2089</v>
      </c>
      <c r="BX31" s="144">
        <f t="shared" ref="BX31" si="33">BW31+1</f>
        <v>2090</v>
      </c>
      <c r="BY31" s="144">
        <f t="shared" ref="BY31" si="34">BX31+1</f>
        <v>2091</v>
      </c>
      <c r="BZ31" s="144">
        <f t="shared" ref="BZ31" si="35">BY31+1</f>
        <v>2092</v>
      </c>
      <c r="CA31" s="144">
        <f t="shared" ref="CA31" si="36">BZ31+1</f>
        <v>2093</v>
      </c>
      <c r="CB31" s="144">
        <f t="shared" ref="CB31" si="37">CA31+1</f>
        <v>2094</v>
      </c>
      <c r="CC31" s="144">
        <f t="shared" ref="CC31" si="38">CB31+1</f>
        <v>2095</v>
      </c>
      <c r="CD31" s="144">
        <f t="shared" ref="CD31" si="39">CC31+1</f>
        <v>2096</v>
      </c>
      <c r="CE31" s="144">
        <f t="shared" ref="CE31" si="40">CD31+1</f>
        <v>2097</v>
      </c>
      <c r="CF31" s="144">
        <f t="shared" ref="CF31" si="41">CE31+1</f>
        <v>2098</v>
      </c>
      <c r="CG31" s="144">
        <f t="shared" ref="CG31" si="42">CF31+1</f>
        <v>2099</v>
      </c>
      <c r="CH31" s="144">
        <f t="shared" ref="CH31" si="43">CG31+1</f>
        <v>2100</v>
      </c>
      <c r="CI31" s="144">
        <f t="shared" ref="CI31" si="44">CH31+1</f>
        <v>2101</v>
      </c>
    </row>
    <row r="32" spans="2:87" s="36" customFormat="1">
      <c r="B32" s="76" t="s">
        <v>576</v>
      </c>
      <c r="C32" s="77" t="s">
        <v>3</v>
      </c>
      <c r="D32" s="367"/>
      <c r="E32" s="367"/>
      <c r="F32" s="699" t="str">
        <f>DataSummary!N4</f>
        <v>Baseline</v>
      </c>
      <c r="G32" s="15" t="s">
        <v>619</v>
      </c>
      <c r="H32" s="25" t="s">
        <v>436</v>
      </c>
      <c r="I32" s="179">
        <f>I33</f>
        <v>1.0007381439208984E-2</v>
      </c>
      <c r="J32" s="179">
        <f t="shared" ref="J32:BU32" si="45">J33</f>
        <v>1.0007381439208984E-2</v>
      </c>
      <c r="K32" s="179">
        <f t="shared" si="45"/>
        <v>1.0007381439208984E-2</v>
      </c>
      <c r="L32" s="179">
        <f t="shared" si="45"/>
        <v>1.0007381439208984E-2</v>
      </c>
      <c r="M32" s="179">
        <f t="shared" si="45"/>
        <v>1.0007381439208984E-2</v>
      </c>
      <c r="N32" s="179">
        <f t="shared" si="45"/>
        <v>1.0007381439208984E-2</v>
      </c>
      <c r="O32" s="179">
        <f t="shared" si="45"/>
        <v>1.0007381439208984E-2</v>
      </c>
      <c r="P32" s="179">
        <f t="shared" si="45"/>
        <v>1.0007381439208984E-2</v>
      </c>
      <c r="Q32" s="179">
        <f t="shared" si="45"/>
        <v>1.0007381439208984E-2</v>
      </c>
      <c r="R32" s="179">
        <f t="shared" si="45"/>
        <v>1.0007381439208984E-2</v>
      </c>
      <c r="S32" s="179">
        <f t="shared" si="45"/>
        <v>1.0007381439208984E-2</v>
      </c>
      <c r="T32" s="179">
        <f t="shared" si="45"/>
        <v>1.0007381439208984E-2</v>
      </c>
      <c r="U32" s="179">
        <f t="shared" si="45"/>
        <v>1.0007381439208984E-2</v>
      </c>
      <c r="V32" s="179">
        <f t="shared" si="45"/>
        <v>1.0007381439208984E-2</v>
      </c>
      <c r="W32" s="179">
        <f t="shared" si="45"/>
        <v>1.0007381439208984E-2</v>
      </c>
      <c r="X32" s="179">
        <f t="shared" si="45"/>
        <v>1.0007381439208984E-2</v>
      </c>
      <c r="Y32" s="179">
        <f t="shared" si="45"/>
        <v>1.0007381439208984E-2</v>
      </c>
      <c r="Z32" s="179">
        <f t="shared" si="45"/>
        <v>1.0007381439208984E-2</v>
      </c>
      <c r="AA32" s="179">
        <f t="shared" si="45"/>
        <v>1.0007381439208984E-2</v>
      </c>
      <c r="AB32" s="179">
        <f t="shared" si="45"/>
        <v>1.0007381439208984E-2</v>
      </c>
      <c r="AC32" s="179">
        <f t="shared" si="45"/>
        <v>1.0007381439208984E-2</v>
      </c>
      <c r="AD32" s="179">
        <f t="shared" si="45"/>
        <v>1.0007381439208984E-2</v>
      </c>
      <c r="AE32" s="179">
        <f t="shared" si="45"/>
        <v>1.0007381439208984E-2</v>
      </c>
      <c r="AF32" s="179">
        <f t="shared" si="45"/>
        <v>1.0007381439208984E-2</v>
      </c>
      <c r="AG32" s="179">
        <f t="shared" si="45"/>
        <v>1.0007381439208984E-2</v>
      </c>
      <c r="AH32" s="179">
        <f t="shared" si="45"/>
        <v>1.0007381439208984E-2</v>
      </c>
      <c r="AI32" s="179">
        <f t="shared" si="45"/>
        <v>1.0007381439208984E-2</v>
      </c>
      <c r="AJ32" s="179">
        <f t="shared" si="45"/>
        <v>1.0007381439208984E-2</v>
      </c>
      <c r="AK32" s="179">
        <f t="shared" si="45"/>
        <v>1.0007381439208984E-2</v>
      </c>
      <c r="AL32" s="179">
        <f t="shared" si="45"/>
        <v>1.0007381439208984E-2</v>
      </c>
      <c r="AM32" s="179">
        <f t="shared" si="45"/>
        <v>1.0007381439208984E-2</v>
      </c>
      <c r="AN32" s="179">
        <f t="shared" si="45"/>
        <v>1.0007381439208984E-2</v>
      </c>
      <c r="AO32" s="179">
        <f t="shared" si="45"/>
        <v>1.0007381439208984E-2</v>
      </c>
      <c r="AP32" s="179">
        <f t="shared" si="45"/>
        <v>1.0007381439208984E-2</v>
      </c>
      <c r="AQ32" s="179">
        <f t="shared" si="45"/>
        <v>1.0007381439208984E-2</v>
      </c>
      <c r="AR32" s="179">
        <f t="shared" si="45"/>
        <v>1.0007381439208984E-2</v>
      </c>
      <c r="AS32" s="179">
        <f t="shared" si="45"/>
        <v>1.0007381439208984E-2</v>
      </c>
      <c r="AT32" s="179">
        <f t="shared" si="45"/>
        <v>1.0007381439208984E-2</v>
      </c>
      <c r="AU32" s="179">
        <f t="shared" si="45"/>
        <v>1.0007381439208984E-2</v>
      </c>
      <c r="AV32" s="179">
        <f t="shared" si="45"/>
        <v>1.0007381439208984E-2</v>
      </c>
      <c r="AW32" s="179">
        <f t="shared" si="45"/>
        <v>1.0007381439208984E-2</v>
      </c>
      <c r="AX32" s="179">
        <f t="shared" si="45"/>
        <v>1.0007381439208984E-2</v>
      </c>
      <c r="AY32" s="179">
        <f t="shared" si="45"/>
        <v>1.0007381439208984E-2</v>
      </c>
      <c r="AZ32" s="179">
        <f t="shared" si="45"/>
        <v>1.0007381439208984E-2</v>
      </c>
      <c r="BA32" s="179">
        <f t="shared" si="45"/>
        <v>1.0007381439208984E-2</v>
      </c>
      <c r="BB32" s="179">
        <f t="shared" si="45"/>
        <v>1.0007381439208984E-2</v>
      </c>
      <c r="BC32" s="179">
        <f t="shared" si="45"/>
        <v>1.0007381439208984E-2</v>
      </c>
      <c r="BD32" s="179">
        <f t="shared" si="45"/>
        <v>1.0007381439208984E-2</v>
      </c>
      <c r="BE32" s="179">
        <f t="shared" si="45"/>
        <v>1.0007381439208984E-2</v>
      </c>
      <c r="BF32" s="179">
        <f t="shared" si="45"/>
        <v>1.0007381439208984E-2</v>
      </c>
      <c r="BG32" s="179">
        <f t="shared" si="45"/>
        <v>1.0007381439208984E-2</v>
      </c>
      <c r="BH32" s="179">
        <f t="shared" si="45"/>
        <v>1.0007381439208984E-2</v>
      </c>
      <c r="BI32" s="179">
        <f t="shared" si="45"/>
        <v>1.0007381439208984E-2</v>
      </c>
      <c r="BJ32" s="179">
        <f t="shared" si="45"/>
        <v>1.0007381439208984E-2</v>
      </c>
      <c r="BK32" s="179">
        <f t="shared" si="45"/>
        <v>1.0007381439208984E-2</v>
      </c>
      <c r="BL32" s="179">
        <f t="shared" si="45"/>
        <v>1.0007381439208984E-2</v>
      </c>
      <c r="BM32" s="179">
        <f t="shared" si="45"/>
        <v>1.0007381439208984E-2</v>
      </c>
      <c r="BN32" s="179">
        <f t="shared" si="45"/>
        <v>1.0007381439208984E-2</v>
      </c>
      <c r="BO32" s="179">
        <f t="shared" si="45"/>
        <v>1.0007381439208984E-2</v>
      </c>
      <c r="BP32" s="179">
        <f t="shared" si="45"/>
        <v>1.0007381439208984E-2</v>
      </c>
      <c r="BQ32" s="179">
        <f t="shared" si="45"/>
        <v>1.0007381439208984E-2</v>
      </c>
      <c r="BR32" s="179">
        <f t="shared" si="45"/>
        <v>1.0007381439208984E-2</v>
      </c>
      <c r="BS32" s="179">
        <f t="shared" si="45"/>
        <v>1.0007381439208984E-2</v>
      </c>
      <c r="BT32" s="179">
        <f t="shared" si="45"/>
        <v>1.0007381439208984E-2</v>
      </c>
      <c r="BU32" s="179">
        <f t="shared" si="45"/>
        <v>1.0007381439208984E-2</v>
      </c>
      <c r="BV32" s="179">
        <f t="shared" ref="BV32:CI32" si="46">BV33</f>
        <v>1.0007381439208984E-2</v>
      </c>
      <c r="BW32" s="179">
        <f t="shared" si="46"/>
        <v>1.0007381439208984E-2</v>
      </c>
      <c r="BX32" s="179">
        <f t="shared" si="46"/>
        <v>1.0007381439208984E-2</v>
      </c>
      <c r="BY32" s="179">
        <f t="shared" si="46"/>
        <v>1.0007381439208984E-2</v>
      </c>
      <c r="BZ32" s="179">
        <f t="shared" si="46"/>
        <v>1.0007381439208984E-2</v>
      </c>
      <c r="CA32" s="179">
        <f t="shared" si="46"/>
        <v>1.0007381439208984E-2</v>
      </c>
      <c r="CB32" s="179">
        <f t="shared" si="46"/>
        <v>1.0007381439208984E-2</v>
      </c>
      <c r="CC32" s="179">
        <f t="shared" si="46"/>
        <v>1.0007381439208984E-2</v>
      </c>
      <c r="CD32" s="179">
        <f t="shared" si="46"/>
        <v>1.0007381439208984E-2</v>
      </c>
      <c r="CE32" s="179">
        <f t="shared" si="46"/>
        <v>1.0007381439208984E-2</v>
      </c>
      <c r="CF32" s="179">
        <f t="shared" si="46"/>
        <v>1.0007381439208984E-2</v>
      </c>
      <c r="CG32" s="179">
        <f t="shared" si="46"/>
        <v>1.0007381439208984E-2</v>
      </c>
      <c r="CH32" s="179">
        <f t="shared" si="46"/>
        <v>1.0007381439208984E-2</v>
      </c>
      <c r="CI32" s="179">
        <f t="shared" si="46"/>
        <v>1.0007381439208984E-2</v>
      </c>
    </row>
    <row r="33" spans="1:87" s="36" customFormat="1">
      <c r="B33" s="76" t="str">
        <f>"Initial Human Capital Index, Pre-loaded based on:"</f>
        <v>Initial Human Capital Index, Pre-loaded based on:</v>
      </c>
      <c r="C33" s="372" t="s">
        <v>1524</v>
      </c>
      <c r="D33" s="709">
        <f>IF(ISNUMBER(DataSummary!B228)=TRUE,DataSummary!B228,".")</f>
        <v>1.0007381439208984E-2</v>
      </c>
      <c r="E33" s="709"/>
      <c r="F33" s="699"/>
      <c r="G33" s="10" t="s">
        <v>620</v>
      </c>
      <c r="H33" s="27" t="str">
        <f>H32</f>
        <v>(e.g. 0.02)</v>
      </c>
      <c r="I33" s="12">
        <f>InputDataA_GeneralAssumptions!D34</f>
        <v>1.0007381439208984E-2</v>
      </c>
      <c r="J33" s="12">
        <f>IF(J31&gt;InputDataA_GeneralAssumptions!$D$38,InputDataA_GeneralAssumptions!$D$37,I33+(InputDataA_GeneralAssumptions!$D$37-$I$33)/(InputDataA_GeneralAssumptions!$D$38-InputDataA_GeneralAssumptions!$D$7))</f>
        <v>1.0007381439208984E-2</v>
      </c>
      <c r="K33" s="12">
        <f>IF(K31&gt;InputDataA_GeneralAssumptions!$D$38,InputDataA_GeneralAssumptions!$D$37,J33+(InputDataA_GeneralAssumptions!$D$37-$I$33)/(InputDataA_GeneralAssumptions!$D$38-InputDataA_GeneralAssumptions!$D$7))</f>
        <v>1.0007381439208984E-2</v>
      </c>
      <c r="L33" s="12">
        <f>IF(L31&gt;InputDataA_GeneralAssumptions!$D$38,InputDataA_GeneralAssumptions!$D$37,K33+(InputDataA_GeneralAssumptions!$D$37-$I$33)/(InputDataA_GeneralAssumptions!$D$38-InputDataA_GeneralAssumptions!$D$7))</f>
        <v>1.0007381439208984E-2</v>
      </c>
      <c r="M33" s="12">
        <f>IF(M31&gt;InputDataA_GeneralAssumptions!$D$38,InputDataA_GeneralAssumptions!$D$37,L33+(InputDataA_GeneralAssumptions!$D$37-$I$33)/(InputDataA_GeneralAssumptions!$D$38-InputDataA_GeneralAssumptions!$D$7))</f>
        <v>1.0007381439208984E-2</v>
      </c>
      <c r="N33" s="12">
        <f>IF(N31&gt;InputDataA_GeneralAssumptions!$D$38,InputDataA_GeneralAssumptions!$D$37,M33+(InputDataA_GeneralAssumptions!$D$37-$I$33)/(InputDataA_GeneralAssumptions!$D$38-InputDataA_GeneralAssumptions!$D$7))</f>
        <v>1.0007381439208984E-2</v>
      </c>
      <c r="O33" s="12">
        <f>IF(O31&gt;InputDataA_GeneralAssumptions!$D$38,InputDataA_GeneralAssumptions!$D$37,N33+(InputDataA_GeneralAssumptions!$D$37-$I$33)/(InputDataA_GeneralAssumptions!$D$38-InputDataA_GeneralAssumptions!$D$7))</f>
        <v>1.0007381439208984E-2</v>
      </c>
      <c r="P33" s="12">
        <f>IF(P31&gt;InputDataA_GeneralAssumptions!$D$38,InputDataA_GeneralAssumptions!$D$37,O33+(InputDataA_GeneralAssumptions!$D$37-$I$33)/(InputDataA_GeneralAssumptions!$D$38-InputDataA_GeneralAssumptions!$D$7))</f>
        <v>1.0007381439208984E-2</v>
      </c>
      <c r="Q33" s="12">
        <f>IF(Q31&gt;InputDataA_GeneralAssumptions!$D$38,InputDataA_GeneralAssumptions!$D$37,P33+(InputDataA_GeneralAssumptions!$D$37-$I$33)/(InputDataA_GeneralAssumptions!$D$38-InputDataA_GeneralAssumptions!$D$7))</f>
        <v>1.0007381439208984E-2</v>
      </c>
      <c r="R33" s="12">
        <f>IF(R31&gt;InputDataA_GeneralAssumptions!$D$38,InputDataA_GeneralAssumptions!$D$37,Q33+(InputDataA_GeneralAssumptions!$D$37-$I$33)/(InputDataA_GeneralAssumptions!$D$38-InputDataA_GeneralAssumptions!$D$7))</f>
        <v>1.0007381439208984E-2</v>
      </c>
      <c r="S33" s="12">
        <f>IF(S31&gt;InputDataA_GeneralAssumptions!$D$38,InputDataA_GeneralAssumptions!$D$37,R33+(InputDataA_GeneralAssumptions!$D$37-$I$33)/(InputDataA_GeneralAssumptions!$D$38-InputDataA_GeneralAssumptions!$D$7))</f>
        <v>1.0007381439208984E-2</v>
      </c>
      <c r="T33" s="12">
        <f>IF(T31&gt;InputDataA_GeneralAssumptions!$D$38,InputDataA_GeneralAssumptions!$D$37,S33+(InputDataA_GeneralAssumptions!$D$37-$I$33)/(InputDataA_GeneralAssumptions!$D$38-InputDataA_GeneralAssumptions!$D$7))</f>
        <v>1.0007381439208984E-2</v>
      </c>
      <c r="U33" s="12">
        <f>IF(U31&gt;InputDataA_GeneralAssumptions!$D$38,InputDataA_GeneralAssumptions!$D$37,T33+(InputDataA_GeneralAssumptions!$D$37-$I$33)/(InputDataA_GeneralAssumptions!$D$38-InputDataA_GeneralAssumptions!$D$7))</f>
        <v>1.0007381439208984E-2</v>
      </c>
      <c r="V33" s="12">
        <f>IF(V31&gt;InputDataA_GeneralAssumptions!$D$38,InputDataA_GeneralAssumptions!$D$37,U33+(InputDataA_GeneralAssumptions!$D$37-$I$33)/(InputDataA_GeneralAssumptions!$D$38-InputDataA_GeneralAssumptions!$D$7))</f>
        <v>1.0007381439208984E-2</v>
      </c>
      <c r="W33" s="12">
        <f>IF(W31&gt;InputDataA_GeneralAssumptions!$D$38,InputDataA_GeneralAssumptions!$D$37,V33+(InputDataA_GeneralAssumptions!$D$37-$I$33)/(InputDataA_GeneralAssumptions!$D$38-InputDataA_GeneralAssumptions!$D$7))</f>
        <v>1.0007381439208984E-2</v>
      </c>
      <c r="X33" s="12">
        <f>IF(X31&gt;InputDataA_GeneralAssumptions!$D$38,InputDataA_GeneralAssumptions!$D$37,W33+(InputDataA_GeneralAssumptions!$D$37-$I$33)/(InputDataA_GeneralAssumptions!$D$38-InputDataA_GeneralAssumptions!$D$7))</f>
        <v>1.0007381439208984E-2</v>
      </c>
      <c r="Y33" s="12">
        <f>IF(Y31&gt;InputDataA_GeneralAssumptions!$D$38,InputDataA_GeneralAssumptions!$D$37,X33+(InputDataA_GeneralAssumptions!$D$37-$I$33)/(InputDataA_GeneralAssumptions!$D$38-InputDataA_GeneralAssumptions!$D$7))</f>
        <v>1.0007381439208984E-2</v>
      </c>
      <c r="Z33" s="12">
        <f>IF(Z31&gt;InputDataA_GeneralAssumptions!$D$38,InputDataA_GeneralAssumptions!$D$37,Y33+(InputDataA_GeneralAssumptions!$D$37-$I$33)/(InputDataA_GeneralAssumptions!$D$38-InputDataA_GeneralAssumptions!$D$7))</f>
        <v>1.0007381439208984E-2</v>
      </c>
      <c r="AA33" s="12">
        <f>IF(AA31&gt;InputDataA_GeneralAssumptions!$D$38,InputDataA_GeneralAssumptions!$D$37,Z33+(InputDataA_GeneralAssumptions!$D$37-$I$33)/(InputDataA_GeneralAssumptions!$D$38-InputDataA_GeneralAssumptions!$D$7))</f>
        <v>1.0007381439208984E-2</v>
      </c>
      <c r="AB33" s="12">
        <f>IF(AB31&gt;InputDataA_GeneralAssumptions!$D$38,InputDataA_GeneralAssumptions!$D$37,AA33+(InputDataA_GeneralAssumptions!$D$37-$I$33)/(InputDataA_GeneralAssumptions!$D$38-InputDataA_GeneralAssumptions!$D$7))</f>
        <v>1.0007381439208984E-2</v>
      </c>
      <c r="AC33" s="12">
        <f>IF(AC31&gt;InputDataA_GeneralAssumptions!$D$38,InputDataA_GeneralAssumptions!$D$37,AB33+(InputDataA_GeneralAssumptions!$D$37-$I$33)/(InputDataA_GeneralAssumptions!$D$38-InputDataA_GeneralAssumptions!$D$7))</f>
        <v>1.0007381439208984E-2</v>
      </c>
      <c r="AD33" s="12">
        <f>IF(AD31&gt;InputDataA_GeneralAssumptions!$D$38,InputDataA_GeneralAssumptions!$D$37,AC33+(InputDataA_GeneralAssumptions!$D$37-$I$33)/(InputDataA_GeneralAssumptions!$D$38-InputDataA_GeneralAssumptions!$D$7))</f>
        <v>1.0007381439208984E-2</v>
      </c>
      <c r="AE33" s="12">
        <f>IF(AE31&gt;InputDataA_GeneralAssumptions!$D$38,InputDataA_GeneralAssumptions!$D$37,AD33+(InputDataA_GeneralAssumptions!$D$37-$I$33)/(InputDataA_GeneralAssumptions!$D$38-InputDataA_GeneralAssumptions!$D$7))</f>
        <v>1.0007381439208984E-2</v>
      </c>
      <c r="AF33" s="12">
        <f>IF(AF31&gt;InputDataA_GeneralAssumptions!$D$38,InputDataA_GeneralAssumptions!$D$37,AE33+(InputDataA_GeneralAssumptions!$D$37-$I$33)/(InputDataA_GeneralAssumptions!$D$38-InputDataA_GeneralAssumptions!$D$7))</f>
        <v>1.0007381439208984E-2</v>
      </c>
      <c r="AG33" s="12">
        <f>IF(AG31&gt;InputDataA_GeneralAssumptions!$D$38,InputDataA_GeneralAssumptions!$D$37,AF33+(InputDataA_GeneralAssumptions!$D$37-$I$33)/(InputDataA_GeneralAssumptions!$D$38-InputDataA_GeneralAssumptions!$D$7))</f>
        <v>1.0007381439208984E-2</v>
      </c>
      <c r="AH33" s="12">
        <f>IF(AH31&gt;InputDataA_GeneralAssumptions!$D$38,InputDataA_GeneralAssumptions!$D$37,AG33+(InputDataA_GeneralAssumptions!$D$37-$I$33)/(InputDataA_GeneralAssumptions!$D$38-InputDataA_GeneralAssumptions!$D$7))</f>
        <v>1.0007381439208984E-2</v>
      </c>
      <c r="AI33" s="12">
        <f>IF(AI31&gt;InputDataA_GeneralAssumptions!$D$38,InputDataA_GeneralAssumptions!$D$37,AH33+(InputDataA_GeneralAssumptions!$D$37-$I$33)/(InputDataA_GeneralAssumptions!$D$38-InputDataA_GeneralAssumptions!$D$7))</f>
        <v>1.0007381439208984E-2</v>
      </c>
      <c r="AJ33" s="12">
        <f>IF(AJ31&gt;InputDataA_GeneralAssumptions!$D$38,InputDataA_GeneralAssumptions!$D$37,AI33+(InputDataA_GeneralAssumptions!$D$37-$I$33)/(InputDataA_GeneralAssumptions!$D$38-InputDataA_GeneralAssumptions!$D$7))</f>
        <v>1.0007381439208984E-2</v>
      </c>
      <c r="AK33" s="12">
        <f>IF(AK31&gt;InputDataA_GeneralAssumptions!$D$38,InputDataA_GeneralAssumptions!$D$37,AJ33+(InputDataA_GeneralAssumptions!$D$37-$I$33)/(InputDataA_GeneralAssumptions!$D$38-InputDataA_GeneralAssumptions!$D$7))</f>
        <v>1.0007381439208984E-2</v>
      </c>
      <c r="AL33" s="12">
        <f>IF(AL31&gt;InputDataA_GeneralAssumptions!$D$38,InputDataA_GeneralAssumptions!$D$37,AK33+(InputDataA_GeneralAssumptions!$D$37-$I$33)/(InputDataA_GeneralAssumptions!$D$38-InputDataA_GeneralAssumptions!$D$7))</f>
        <v>1.0007381439208984E-2</v>
      </c>
      <c r="AM33" s="12">
        <f>IF(AM31&gt;InputDataA_GeneralAssumptions!$D$38,InputDataA_GeneralAssumptions!$D$37,AL33+(InputDataA_GeneralAssumptions!$D$37-$I$33)/(InputDataA_GeneralAssumptions!$D$38-InputDataA_GeneralAssumptions!$D$7))</f>
        <v>1.0007381439208984E-2</v>
      </c>
      <c r="AN33" s="12">
        <f>IF(AN31&gt;InputDataA_GeneralAssumptions!$D$38,InputDataA_GeneralAssumptions!$D$37,AM33+(InputDataA_GeneralAssumptions!$D$37-$I$33)/(InputDataA_GeneralAssumptions!$D$38-InputDataA_GeneralAssumptions!$D$7))</f>
        <v>1.0007381439208984E-2</v>
      </c>
      <c r="AO33" s="12">
        <f>IF(AO31&gt;InputDataA_GeneralAssumptions!$D$38,InputDataA_GeneralAssumptions!$D$37,AN33+(InputDataA_GeneralAssumptions!$D$37-$I$33)/(InputDataA_GeneralAssumptions!$D$38-InputDataA_GeneralAssumptions!$D$7))</f>
        <v>1.0007381439208984E-2</v>
      </c>
      <c r="AP33" s="12">
        <f>IF(AP31&gt;InputDataA_GeneralAssumptions!$D$38,InputDataA_GeneralAssumptions!$D$37,AO33+(InputDataA_GeneralAssumptions!$D$37-$I$33)/(InputDataA_GeneralAssumptions!$D$38-InputDataA_GeneralAssumptions!$D$7))</f>
        <v>1.0007381439208984E-2</v>
      </c>
      <c r="AQ33" s="12">
        <f>IF(AQ31&gt;InputDataA_GeneralAssumptions!$D$38,InputDataA_GeneralAssumptions!$D$37,AP33+(InputDataA_GeneralAssumptions!$D$37-$I$33)/(InputDataA_GeneralAssumptions!$D$38-InputDataA_GeneralAssumptions!$D$7))</f>
        <v>1.0007381439208984E-2</v>
      </c>
      <c r="AR33" s="12">
        <f>IF(AR31&gt;InputDataA_GeneralAssumptions!$D$38,InputDataA_GeneralAssumptions!$D$37,AQ33+(InputDataA_GeneralAssumptions!$D$37-$I$33)/(InputDataA_GeneralAssumptions!$D$38-InputDataA_GeneralAssumptions!$D$7))</f>
        <v>1.0007381439208984E-2</v>
      </c>
      <c r="AS33" s="12">
        <f>IF(AS31&gt;InputDataA_GeneralAssumptions!$D$38,InputDataA_GeneralAssumptions!$D$37,AR33+(InputDataA_GeneralAssumptions!$D$37-$I$33)/(InputDataA_GeneralAssumptions!$D$38-InputDataA_GeneralAssumptions!$D$7))</f>
        <v>1.0007381439208984E-2</v>
      </c>
      <c r="AT33" s="12">
        <f>IF(AT31&gt;InputDataA_GeneralAssumptions!$D$38,InputDataA_GeneralAssumptions!$D$37,AS33+(InputDataA_GeneralAssumptions!$D$37-$I$33)/(InputDataA_GeneralAssumptions!$D$38-InputDataA_GeneralAssumptions!$D$7))</f>
        <v>1.0007381439208984E-2</v>
      </c>
      <c r="AU33" s="12">
        <f>IF(AU31&gt;InputDataA_GeneralAssumptions!$D$38,InputDataA_GeneralAssumptions!$D$37,AT33+(InputDataA_GeneralAssumptions!$D$37-$I$33)/(InputDataA_GeneralAssumptions!$D$38-InputDataA_GeneralAssumptions!$D$7))</f>
        <v>1.0007381439208984E-2</v>
      </c>
      <c r="AV33" s="12">
        <f>IF(AV31&gt;InputDataA_GeneralAssumptions!$D$38,InputDataA_GeneralAssumptions!$D$37,AU33+(InputDataA_GeneralAssumptions!$D$37-$I$33)/(InputDataA_GeneralAssumptions!$D$38-InputDataA_GeneralAssumptions!$D$7))</f>
        <v>1.0007381439208984E-2</v>
      </c>
      <c r="AW33" s="12">
        <f>IF(AW31&gt;InputDataA_GeneralAssumptions!$D$38,InputDataA_GeneralAssumptions!$D$37,AV33+(InputDataA_GeneralAssumptions!$D$37-$I$33)/(InputDataA_GeneralAssumptions!$D$38-InputDataA_GeneralAssumptions!$D$7))</f>
        <v>1.0007381439208984E-2</v>
      </c>
      <c r="AX33" s="12">
        <f>IF(AX31&gt;InputDataA_GeneralAssumptions!$D$38,InputDataA_GeneralAssumptions!$D$37,AW33+(InputDataA_GeneralAssumptions!$D$37-$I$33)/(InputDataA_GeneralAssumptions!$D$38-InputDataA_GeneralAssumptions!$D$7))</f>
        <v>1.0007381439208984E-2</v>
      </c>
      <c r="AY33" s="12">
        <f>IF(AY31&gt;InputDataA_GeneralAssumptions!$D$38,InputDataA_GeneralAssumptions!$D$37,AX33+(InputDataA_GeneralAssumptions!$D$37-$I$33)/(InputDataA_GeneralAssumptions!$D$38-InputDataA_GeneralAssumptions!$D$7))</f>
        <v>1.0007381439208984E-2</v>
      </c>
      <c r="AZ33" s="12">
        <f>IF(AZ31&gt;InputDataA_GeneralAssumptions!$D$38,InputDataA_GeneralAssumptions!$D$37,AY33+(InputDataA_GeneralAssumptions!$D$37-$I$33)/(InputDataA_GeneralAssumptions!$D$38-InputDataA_GeneralAssumptions!$D$7))</f>
        <v>1.0007381439208984E-2</v>
      </c>
      <c r="BA33" s="12">
        <f>IF(BA31&gt;InputDataA_GeneralAssumptions!$D$38,InputDataA_GeneralAssumptions!$D$37,AZ33+(InputDataA_GeneralAssumptions!$D$37-$I$33)/(InputDataA_GeneralAssumptions!$D$38-InputDataA_GeneralAssumptions!$D$7))</f>
        <v>1.0007381439208984E-2</v>
      </c>
      <c r="BB33" s="12">
        <f>IF(BB31&gt;InputDataA_GeneralAssumptions!$D$38,InputDataA_GeneralAssumptions!$D$37,BA33+(InputDataA_GeneralAssumptions!$D$37-$I$33)/(InputDataA_GeneralAssumptions!$D$38-InputDataA_GeneralAssumptions!$D$7))</f>
        <v>1.0007381439208984E-2</v>
      </c>
      <c r="BC33" s="12">
        <f>IF(BC31&gt;InputDataA_GeneralAssumptions!$D$38,InputDataA_GeneralAssumptions!$D$37,BB33+(InputDataA_GeneralAssumptions!$D$37-$I$33)/(InputDataA_GeneralAssumptions!$D$38-InputDataA_GeneralAssumptions!$D$7))</f>
        <v>1.0007381439208984E-2</v>
      </c>
      <c r="BD33" s="12">
        <f>IF(BD31&gt;InputDataA_GeneralAssumptions!$D$38,InputDataA_GeneralAssumptions!$D$37,BC33+(InputDataA_GeneralAssumptions!$D$37-$I$33)/(InputDataA_GeneralAssumptions!$D$38-InputDataA_GeneralAssumptions!$D$7))</f>
        <v>1.0007381439208984E-2</v>
      </c>
      <c r="BE33" s="12">
        <f>IF(BE31&gt;InputDataA_GeneralAssumptions!$D$38,InputDataA_GeneralAssumptions!$D$37,BD33+(InputDataA_GeneralAssumptions!$D$37-$I$33)/(InputDataA_GeneralAssumptions!$D$38-InputDataA_GeneralAssumptions!$D$7))</f>
        <v>1.0007381439208984E-2</v>
      </c>
      <c r="BF33" s="12">
        <f>IF(BF31&gt;InputDataA_GeneralAssumptions!$D$38,InputDataA_GeneralAssumptions!$D$37,BE33+(InputDataA_GeneralAssumptions!$D$37-$I$33)/(InputDataA_GeneralAssumptions!$D$38-InputDataA_GeneralAssumptions!$D$7))</f>
        <v>1.0007381439208984E-2</v>
      </c>
      <c r="BG33" s="12">
        <f>IF(BG31&gt;InputDataA_GeneralAssumptions!$D$38,InputDataA_GeneralAssumptions!$D$37,BF33+(InputDataA_GeneralAssumptions!$D$37-$I$33)/(InputDataA_GeneralAssumptions!$D$38-InputDataA_GeneralAssumptions!$D$7))</f>
        <v>1.0007381439208984E-2</v>
      </c>
      <c r="BH33" s="12">
        <f>IF(BH31&gt;InputDataA_GeneralAssumptions!$D$38,InputDataA_GeneralAssumptions!$D$37,BG33+(InputDataA_GeneralAssumptions!$D$37-$I$33)/(InputDataA_GeneralAssumptions!$D$38-InputDataA_GeneralAssumptions!$D$7))</f>
        <v>1.0007381439208984E-2</v>
      </c>
      <c r="BI33" s="12">
        <f>IF(BI31&gt;InputDataA_GeneralAssumptions!$D$38,InputDataA_GeneralAssumptions!$D$37,BH33+(InputDataA_GeneralAssumptions!$D$37-$I$33)/(InputDataA_GeneralAssumptions!$D$38-InputDataA_GeneralAssumptions!$D$7))</f>
        <v>1.0007381439208984E-2</v>
      </c>
      <c r="BJ33" s="12">
        <f>IF(BJ31&gt;InputDataA_GeneralAssumptions!$D$38,InputDataA_GeneralAssumptions!$D$37,BI33+(InputDataA_GeneralAssumptions!$D$37-$I$33)/(InputDataA_GeneralAssumptions!$D$38-InputDataA_GeneralAssumptions!$D$7))</f>
        <v>1.0007381439208984E-2</v>
      </c>
      <c r="BK33" s="12">
        <f>IF(BK31&gt;InputDataA_GeneralAssumptions!$D$38,InputDataA_GeneralAssumptions!$D$37,BJ33+(InputDataA_GeneralAssumptions!$D$37-$I$33)/(InputDataA_GeneralAssumptions!$D$38-InputDataA_GeneralAssumptions!$D$7))</f>
        <v>1.0007381439208984E-2</v>
      </c>
      <c r="BL33" s="12">
        <f>IF(BL31&gt;InputDataA_GeneralAssumptions!$D$38,InputDataA_GeneralAssumptions!$D$37,BK33+(InputDataA_GeneralAssumptions!$D$37-$I$33)/(InputDataA_GeneralAssumptions!$D$38-InputDataA_GeneralAssumptions!$D$7))</f>
        <v>1.0007381439208984E-2</v>
      </c>
      <c r="BM33" s="12">
        <f>IF(BM31&gt;InputDataA_GeneralAssumptions!$D$38,InputDataA_GeneralAssumptions!$D$37,BL33+(InputDataA_GeneralAssumptions!$D$37-$I$33)/(InputDataA_GeneralAssumptions!$D$38-InputDataA_GeneralAssumptions!$D$7))</f>
        <v>1.0007381439208984E-2</v>
      </c>
      <c r="BN33" s="12">
        <f>IF(BN31&gt;InputDataA_GeneralAssumptions!$D$38,InputDataA_GeneralAssumptions!$D$37,BM33+(InputDataA_GeneralAssumptions!$D$37-$I$33)/(InputDataA_GeneralAssumptions!$D$38-InputDataA_GeneralAssumptions!$D$7))</f>
        <v>1.0007381439208984E-2</v>
      </c>
      <c r="BO33" s="12">
        <f>IF(BO31&gt;InputDataA_GeneralAssumptions!$D$38,InputDataA_GeneralAssumptions!$D$37,BN33+(InputDataA_GeneralAssumptions!$D$37-$I$33)/(InputDataA_GeneralAssumptions!$D$38-InputDataA_GeneralAssumptions!$D$7))</f>
        <v>1.0007381439208984E-2</v>
      </c>
      <c r="BP33" s="12">
        <f>IF(BP31&gt;InputDataA_GeneralAssumptions!$D$38,InputDataA_GeneralAssumptions!$D$37,BO33+(InputDataA_GeneralAssumptions!$D$37-$I$33)/(InputDataA_GeneralAssumptions!$D$38-InputDataA_GeneralAssumptions!$D$7))</f>
        <v>1.0007381439208984E-2</v>
      </c>
      <c r="BQ33" s="12">
        <f>IF(BQ31&gt;InputDataA_GeneralAssumptions!$D$38,InputDataA_GeneralAssumptions!$D$37,BP33+(InputDataA_GeneralAssumptions!$D$37-$I$33)/(InputDataA_GeneralAssumptions!$D$38-InputDataA_GeneralAssumptions!$D$7))</f>
        <v>1.0007381439208984E-2</v>
      </c>
      <c r="BR33" s="12">
        <f>IF(BR31&gt;InputDataA_GeneralAssumptions!$D$38,InputDataA_GeneralAssumptions!$D$37,BQ33+(InputDataA_GeneralAssumptions!$D$37-$I$33)/(InputDataA_GeneralAssumptions!$D$38-InputDataA_GeneralAssumptions!$D$7))</f>
        <v>1.0007381439208984E-2</v>
      </c>
      <c r="BS33" s="12">
        <f>IF(BS31&gt;InputDataA_GeneralAssumptions!$D$38,InputDataA_GeneralAssumptions!$D$37,BR33+(InputDataA_GeneralAssumptions!$D$37-$I$33)/(InputDataA_GeneralAssumptions!$D$38-InputDataA_GeneralAssumptions!$D$7))</f>
        <v>1.0007381439208984E-2</v>
      </c>
      <c r="BT33" s="12">
        <f>IF(BT31&gt;InputDataA_GeneralAssumptions!$D$38,InputDataA_GeneralAssumptions!$D$37,BS33+(InputDataA_GeneralAssumptions!$D$37-$I$33)/(InputDataA_GeneralAssumptions!$D$38-InputDataA_GeneralAssumptions!$D$7))</f>
        <v>1.0007381439208984E-2</v>
      </c>
      <c r="BU33" s="12">
        <f>IF(BU31&gt;InputDataA_GeneralAssumptions!$D$38,InputDataA_GeneralAssumptions!$D$37,BT33+(InputDataA_GeneralAssumptions!$D$37-$I$33)/(InputDataA_GeneralAssumptions!$D$38-InputDataA_GeneralAssumptions!$D$7))</f>
        <v>1.0007381439208984E-2</v>
      </c>
      <c r="BV33" s="12">
        <f>IF(BV31&gt;InputDataA_GeneralAssumptions!$D$38,InputDataA_GeneralAssumptions!$D$37,BU33+(InputDataA_GeneralAssumptions!$D$37-$I$33)/(InputDataA_GeneralAssumptions!$D$38-InputDataA_GeneralAssumptions!$D$7))</f>
        <v>1.0007381439208984E-2</v>
      </c>
      <c r="BW33" s="12">
        <f>IF(BW31&gt;InputDataA_GeneralAssumptions!$D$38,InputDataA_GeneralAssumptions!$D$37,BV33+(InputDataA_GeneralAssumptions!$D$37-$I$33)/(InputDataA_GeneralAssumptions!$D$38-InputDataA_GeneralAssumptions!$D$7))</f>
        <v>1.0007381439208984E-2</v>
      </c>
      <c r="BX33" s="12">
        <f>IF(BX31&gt;InputDataA_GeneralAssumptions!$D$38,InputDataA_GeneralAssumptions!$D$37,BW33+(InputDataA_GeneralAssumptions!$D$37-$I$33)/(InputDataA_GeneralAssumptions!$D$38-InputDataA_GeneralAssumptions!$D$7))</f>
        <v>1.0007381439208984E-2</v>
      </c>
      <c r="BY33" s="12">
        <f>IF(BY31&gt;InputDataA_GeneralAssumptions!$D$38,InputDataA_GeneralAssumptions!$D$37,BX33+(InputDataA_GeneralAssumptions!$D$37-$I$33)/(InputDataA_GeneralAssumptions!$D$38-InputDataA_GeneralAssumptions!$D$7))</f>
        <v>1.0007381439208984E-2</v>
      </c>
      <c r="BZ33" s="12">
        <f>IF(BZ31&gt;InputDataA_GeneralAssumptions!$D$38,InputDataA_GeneralAssumptions!$D$37,BY33+(InputDataA_GeneralAssumptions!$D$37-$I$33)/(InputDataA_GeneralAssumptions!$D$38-InputDataA_GeneralAssumptions!$D$7))</f>
        <v>1.0007381439208984E-2</v>
      </c>
      <c r="CA33" s="12">
        <f>IF(CA31&gt;InputDataA_GeneralAssumptions!$D$38,InputDataA_GeneralAssumptions!$D$37,BZ33+(InputDataA_GeneralAssumptions!$D$37-$I$33)/(InputDataA_GeneralAssumptions!$D$38-InputDataA_GeneralAssumptions!$D$7))</f>
        <v>1.0007381439208984E-2</v>
      </c>
      <c r="CB33" s="12">
        <f>IF(CB31&gt;InputDataA_GeneralAssumptions!$D$38,InputDataA_GeneralAssumptions!$D$37,CA33+(InputDataA_GeneralAssumptions!$D$37-$I$33)/(InputDataA_GeneralAssumptions!$D$38-InputDataA_GeneralAssumptions!$D$7))</f>
        <v>1.0007381439208984E-2</v>
      </c>
      <c r="CC33" s="12">
        <f>IF(CC31&gt;InputDataA_GeneralAssumptions!$D$38,InputDataA_GeneralAssumptions!$D$37,CB33+(InputDataA_GeneralAssumptions!$D$37-$I$33)/(InputDataA_GeneralAssumptions!$D$38-InputDataA_GeneralAssumptions!$D$7))</f>
        <v>1.0007381439208984E-2</v>
      </c>
      <c r="CD33" s="12">
        <f>IF(CD31&gt;InputDataA_GeneralAssumptions!$D$38,InputDataA_GeneralAssumptions!$D$37,CC33+(InputDataA_GeneralAssumptions!$D$37-$I$33)/(InputDataA_GeneralAssumptions!$D$38-InputDataA_GeneralAssumptions!$D$7))</f>
        <v>1.0007381439208984E-2</v>
      </c>
      <c r="CE33" s="12">
        <f>IF(CE31&gt;InputDataA_GeneralAssumptions!$D$38,InputDataA_GeneralAssumptions!$D$37,CD33+(InputDataA_GeneralAssumptions!$D$37-$I$33)/(InputDataA_GeneralAssumptions!$D$38-InputDataA_GeneralAssumptions!$D$7))</f>
        <v>1.0007381439208984E-2</v>
      </c>
      <c r="CF33" s="12">
        <f>IF(CF31&gt;InputDataA_GeneralAssumptions!$D$38,InputDataA_GeneralAssumptions!$D$37,CE33+(InputDataA_GeneralAssumptions!$D$37-$I$33)/(InputDataA_GeneralAssumptions!$D$38-InputDataA_GeneralAssumptions!$D$7))</f>
        <v>1.0007381439208984E-2</v>
      </c>
      <c r="CG33" s="12">
        <f>IF(CG31&gt;InputDataA_GeneralAssumptions!$D$38,InputDataA_GeneralAssumptions!$D$37,CF33+(InputDataA_GeneralAssumptions!$D$37-$I$33)/(InputDataA_GeneralAssumptions!$D$38-InputDataA_GeneralAssumptions!$D$7))</f>
        <v>1.0007381439208984E-2</v>
      </c>
      <c r="CH33" s="12">
        <f>IF(CH31&gt;InputDataA_GeneralAssumptions!$D$38,InputDataA_GeneralAssumptions!$D$37,CG33+(InputDataA_GeneralAssumptions!$D$37-$I$33)/(InputDataA_GeneralAssumptions!$D$38-InputDataA_GeneralAssumptions!$D$7))</f>
        <v>1.0007381439208984E-2</v>
      </c>
      <c r="CI33" s="12">
        <f>IF(CI31&gt;InputDataA_GeneralAssumptions!$D$38,InputDataA_GeneralAssumptions!$D$37,CH33+(InputDataA_GeneralAssumptions!$D$37-$I$33)/(InputDataA_GeneralAssumptions!$D$38-InputDataA_GeneralAssumptions!$D$7))</f>
        <v>1.0007381439208984E-2</v>
      </c>
    </row>
    <row r="34" spans="1:87" s="36" customFormat="1" ht="19.5" customHeight="1">
      <c r="B34" s="76" t="s">
        <v>980</v>
      </c>
      <c r="C34" s="77" t="s">
        <v>3</v>
      </c>
      <c r="D34" s="390">
        <f>IF(ISBLANK(D32)=TRUE,D33,D32)</f>
        <v>1.0007381439208984E-2</v>
      </c>
      <c r="E34" s="390">
        <f>IF(ISBLANK(E32)=TRUE,D33,E32)</f>
        <v>1.0007381439208984E-2</v>
      </c>
      <c r="F34" s="699"/>
      <c r="G34" s="131" t="s">
        <v>625</v>
      </c>
      <c r="H34" s="27" t="str">
        <f>H33</f>
        <v>(e.g. 0.02)</v>
      </c>
      <c r="I34" s="11">
        <f>IF(VLOOKUP(InputDataA_GeneralAssumptions!$D$36,DataSummary!$A$143:$B$145,2,FALSE)=1,InputDataA_GeneralAssumptions!I32,InputDataA_GeneralAssumptions!I33)</f>
        <v>1.0007381439208984E-2</v>
      </c>
      <c r="J34" s="11">
        <f>IF(VLOOKUP(InputDataA_GeneralAssumptions!$D$36,DataSummary!$A$143:$B$145,2,FALSE)=1,InputDataA_GeneralAssumptions!J32,InputDataA_GeneralAssumptions!J33)</f>
        <v>1.0007381439208984E-2</v>
      </c>
      <c r="K34" s="11">
        <f>IF(VLOOKUP(InputDataA_GeneralAssumptions!$D$36,DataSummary!$A$143:$B$145,2,FALSE)=1,InputDataA_GeneralAssumptions!K32,InputDataA_GeneralAssumptions!K33)</f>
        <v>1.0007381439208984E-2</v>
      </c>
      <c r="L34" s="11">
        <f>IF(VLOOKUP(InputDataA_GeneralAssumptions!$D$36,DataSummary!$A$143:$B$145,2,FALSE)=1,InputDataA_GeneralAssumptions!L32,InputDataA_GeneralAssumptions!L33)</f>
        <v>1.0007381439208984E-2</v>
      </c>
      <c r="M34" s="11">
        <f>IF(VLOOKUP(InputDataA_GeneralAssumptions!$D$36,DataSummary!$A$143:$B$145,2,FALSE)=1,InputDataA_GeneralAssumptions!M32,InputDataA_GeneralAssumptions!M33)</f>
        <v>1.0007381439208984E-2</v>
      </c>
      <c r="N34" s="11">
        <f>IF(VLOOKUP(InputDataA_GeneralAssumptions!$D$36,DataSummary!$A$143:$B$145,2,FALSE)=1,InputDataA_GeneralAssumptions!N32,InputDataA_GeneralAssumptions!N33)</f>
        <v>1.0007381439208984E-2</v>
      </c>
      <c r="O34" s="11">
        <f>IF(VLOOKUP(InputDataA_GeneralAssumptions!$D$36,DataSummary!$A$143:$B$145,2,FALSE)=1,InputDataA_GeneralAssumptions!O32,InputDataA_GeneralAssumptions!O33)</f>
        <v>1.0007381439208984E-2</v>
      </c>
      <c r="P34" s="11">
        <f>IF(VLOOKUP(InputDataA_GeneralAssumptions!$D$36,DataSummary!$A$143:$B$145,2,FALSE)=1,InputDataA_GeneralAssumptions!P32,InputDataA_GeneralAssumptions!P33)</f>
        <v>1.0007381439208984E-2</v>
      </c>
      <c r="Q34" s="11">
        <f>IF(VLOOKUP(InputDataA_GeneralAssumptions!$D$36,DataSummary!$A$143:$B$145,2,FALSE)=1,InputDataA_GeneralAssumptions!Q32,InputDataA_GeneralAssumptions!Q33)</f>
        <v>1.0007381439208984E-2</v>
      </c>
      <c r="R34" s="11">
        <f>IF(VLOOKUP(InputDataA_GeneralAssumptions!$D$36,DataSummary!$A$143:$B$145,2,FALSE)=1,InputDataA_GeneralAssumptions!R32,InputDataA_GeneralAssumptions!R33)</f>
        <v>1.0007381439208984E-2</v>
      </c>
      <c r="S34" s="11">
        <f>IF(VLOOKUP(InputDataA_GeneralAssumptions!$D$36,DataSummary!$A$143:$B$145,2,FALSE)=1,InputDataA_GeneralAssumptions!S32,InputDataA_GeneralAssumptions!S33)</f>
        <v>1.0007381439208984E-2</v>
      </c>
      <c r="T34" s="11">
        <f>IF(VLOOKUP(InputDataA_GeneralAssumptions!$D$36,DataSummary!$A$143:$B$145,2,FALSE)=1,InputDataA_GeneralAssumptions!T32,InputDataA_GeneralAssumptions!T33)</f>
        <v>1.0007381439208984E-2</v>
      </c>
      <c r="U34" s="11">
        <f>IF(VLOOKUP(InputDataA_GeneralAssumptions!$D$36,DataSummary!$A$143:$B$145,2,FALSE)=1,InputDataA_GeneralAssumptions!U32,InputDataA_GeneralAssumptions!U33)</f>
        <v>1.0007381439208984E-2</v>
      </c>
      <c r="V34" s="11">
        <f>IF(VLOOKUP(InputDataA_GeneralAssumptions!$D$36,DataSummary!$A$143:$B$145,2,FALSE)=1,InputDataA_GeneralAssumptions!V32,InputDataA_GeneralAssumptions!V33)</f>
        <v>1.0007381439208984E-2</v>
      </c>
      <c r="W34" s="11">
        <f>IF(VLOOKUP(InputDataA_GeneralAssumptions!$D$36,DataSummary!$A$143:$B$145,2,FALSE)=1,InputDataA_GeneralAssumptions!W32,InputDataA_GeneralAssumptions!W33)</f>
        <v>1.0007381439208984E-2</v>
      </c>
      <c r="X34" s="11">
        <f>IF(VLOOKUP(InputDataA_GeneralAssumptions!$D$36,DataSummary!$A$143:$B$145,2,FALSE)=1,InputDataA_GeneralAssumptions!X32,InputDataA_GeneralAssumptions!X33)</f>
        <v>1.0007381439208984E-2</v>
      </c>
      <c r="Y34" s="11">
        <f>IF(VLOOKUP(InputDataA_GeneralAssumptions!$D$36,DataSummary!$A$143:$B$145,2,FALSE)=1,InputDataA_GeneralAssumptions!Y32,InputDataA_GeneralAssumptions!Y33)</f>
        <v>1.0007381439208984E-2</v>
      </c>
      <c r="Z34" s="11">
        <f>IF(VLOOKUP(InputDataA_GeneralAssumptions!$D$36,DataSummary!$A$143:$B$145,2,FALSE)=1,InputDataA_GeneralAssumptions!Z32,InputDataA_GeneralAssumptions!Z33)</f>
        <v>1.0007381439208984E-2</v>
      </c>
      <c r="AA34" s="11">
        <f>IF(VLOOKUP(InputDataA_GeneralAssumptions!$D$36,DataSummary!$A$143:$B$145,2,FALSE)=1,InputDataA_GeneralAssumptions!AA32,InputDataA_GeneralAssumptions!AA33)</f>
        <v>1.0007381439208984E-2</v>
      </c>
      <c r="AB34" s="11">
        <f>IF(VLOOKUP(InputDataA_GeneralAssumptions!$D$36,DataSummary!$A$143:$B$145,2,FALSE)=1,InputDataA_GeneralAssumptions!AB32,InputDataA_GeneralAssumptions!AB33)</f>
        <v>1.0007381439208984E-2</v>
      </c>
      <c r="AC34" s="11">
        <f>IF(VLOOKUP(InputDataA_GeneralAssumptions!$D$36,DataSummary!$A$143:$B$145,2,FALSE)=1,InputDataA_GeneralAssumptions!AC32,InputDataA_GeneralAssumptions!AC33)</f>
        <v>1.0007381439208984E-2</v>
      </c>
      <c r="AD34" s="11">
        <f>IF(VLOOKUP(InputDataA_GeneralAssumptions!$D$36,DataSummary!$A$143:$B$145,2,FALSE)=1,InputDataA_GeneralAssumptions!AD32,InputDataA_GeneralAssumptions!AD33)</f>
        <v>1.0007381439208984E-2</v>
      </c>
      <c r="AE34" s="11">
        <f>IF(VLOOKUP(InputDataA_GeneralAssumptions!$D$36,DataSummary!$A$143:$B$145,2,FALSE)=1,InputDataA_GeneralAssumptions!AE32,InputDataA_GeneralAssumptions!AE33)</f>
        <v>1.0007381439208984E-2</v>
      </c>
      <c r="AF34" s="11">
        <f>IF(VLOOKUP(InputDataA_GeneralAssumptions!$D$36,DataSummary!$A$143:$B$145,2,FALSE)=1,InputDataA_GeneralAssumptions!AF32,InputDataA_GeneralAssumptions!AF33)</f>
        <v>1.0007381439208984E-2</v>
      </c>
      <c r="AG34" s="11">
        <f>IF(VLOOKUP(InputDataA_GeneralAssumptions!$D$36,DataSummary!$A$143:$B$145,2,FALSE)=1,InputDataA_GeneralAssumptions!AG32,InputDataA_GeneralAssumptions!AG33)</f>
        <v>1.0007381439208984E-2</v>
      </c>
      <c r="AH34" s="11">
        <f>IF(VLOOKUP(InputDataA_GeneralAssumptions!$D$36,DataSummary!$A$143:$B$145,2,FALSE)=1,InputDataA_GeneralAssumptions!AH32,InputDataA_GeneralAssumptions!AH33)</f>
        <v>1.0007381439208984E-2</v>
      </c>
      <c r="AI34" s="11">
        <f>IF(VLOOKUP(InputDataA_GeneralAssumptions!$D$36,DataSummary!$A$143:$B$145,2,FALSE)=1,InputDataA_GeneralAssumptions!AI32,InputDataA_GeneralAssumptions!AI33)</f>
        <v>1.0007381439208984E-2</v>
      </c>
      <c r="AJ34" s="11">
        <f>IF(VLOOKUP(InputDataA_GeneralAssumptions!$D$36,DataSummary!$A$143:$B$145,2,FALSE)=1,InputDataA_GeneralAssumptions!AJ32,InputDataA_GeneralAssumptions!AJ33)</f>
        <v>1.0007381439208984E-2</v>
      </c>
      <c r="AK34" s="11">
        <f>IF(VLOOKUP(InputDataA_GeneralAssumptions!$D$36,DataSummary!$A$143:$B$145,2,FALSE)=1,InputDataA_GeneralAssumptions!AK32,InputDataA_GeneralAssumptions!AK33)</f>
        <v>1.0007381439208984E-2</v>
      </c>
      <c r="AL34" s="11">
        <f>IF(VLOOKUP(InputDataA_GeneralAssumptions!$D$36,DataSummary!$A$143:$B$145,2,FALSE)=1,InputDataA_GeneralAssumptions!AL32,InputDataA_GeneralAssumptions!AL33)</f>
        <v>1.0007381439208984E-2</v>
      </c>
      <c r="AM34" s="11">
        <f>IF(VLOOKUP(InputDataA_GeneralAssumptions!$D$36,DataSummary!$A$143:$B$145,2,FALSE)=1,InputDataA_GeneralAssumptions!AM32,InputDataA_GeneralAssumptions!AM33)</f>
        <v>1.0007381439208984E-2</v>
      </c>
      <c r="AN34" s="11">
        <f>IF(VLOOKUP(InputDataA_GeneralAssumptions!$D$36,DataSummary!$A$143:$B$145,2,FALSE)=1,InputDataA_GeneralAssumptions!AN32,InputDataA_GeneralAssumptions!AN33)</f>
        <v>1.0007381439208984E-2</v>
      </c>
      <c r="AO34" s="11">
        <f>IF(VLOOKUP(InputDataA_GeneralAssumptions!$D$36,DataSummary!$A$143:$B$145,2,FALSE)=1,InputDataA_GeneralAssumptions!AO32,InputDataA_GeneralAssumptions!AO33)</f>
        <v>1.0007381439208984E-2</v>
      </c>
      <c r="AP34" s="11">
        <f>IF(VLOOKUP(InputDataA_GeneralAssumptions!$D$36,DataSummary!$A$143:$B$145,2,FALSE)=1,InputDataA_GeneralAssumptions!AP32,InputDataA_GeneralAssumptions!AP33)</f>
        <v>1.0007381439208984E-2</v>
      </c>
      <c r="AQ34" s="11">
        <f>IF(VLOOKUP(InputDataA_GeneralAssumptions!$D$36,DataSummary!$A$143:$B$145,2,FALSE)=1,InputDataA_GeneralAssumptions!AQ32,InputDataA_GeneralAssumptions!AQ33)</f>
        <v>1.0007381439208984E-2</v>
      </c>
      <c r="AR34" s="11">
        <f>IF(VLOOKUP(InputDataA_GeneralAssumptions!$D$36,DataSummary!$A$143:$B$145,2,FALSE)=1,InputDataA_GeneralAssumptions!AR32,InputDataA_GeneralAssumptions!AR33)</f>
        <v>1.0007381439208984E-2</v>
      </c>
      <c r="AS34" s="11">
        <f>IF(VLOOKUP(InputDataA_GeneralAssumptions!$D$36,DataSummary!$A$143:$B$145,2,FALSE)=1,InputDataA_GeneralAssumptions!AS32,InputDataA_GeneralAssumptions!AS33)</f>
        <v>1.0007381439208984E-2</v>
      </c>
      <c r="AT34" s="11">
        <f>IF(VLOOKUP(InputDataA_GeneralAssumptions!$D$36,DataSummary!$A$143:$B$145,2,FALSE)=1,InputDataA_GeneralAssumptions!AT32,InputDataA_GeneralAssumptions!AT33)</f>
        <v>1.0007381439208984E-2</v>
      </c>
      <c r="AU34" s="11">
        <f>IF(VLOOKUP(InputDataA_GeneralAssumptions!$D$36,DataSummary!$A$143:$B$145,2,FALSE)=1,InputDataA_GeneralAssumptions!AU32,InputDataA_GeneralAssumptions!AU33)</f>
        <v>1.0007381439208984E-2</v>
      </c>
      <c r="AV34" s="11">
        <f>IF(VLOOKUP(InputDataA_GeneralAssumptions!$D$36,DataSummary!$A$143:$B$145,2,FALSE)=1,InputDataA_GeneralAssumptions!AV32,InputDataA_GeneralAssumptions!AV33)</f>
        <v>1.0007381439208984E-2</v>
      </c>
      <c r="AW34" s="11">
        <f>IF(VLOOKUP(InputDataA_GeneralAssumptions!$D$36,DataSummary!$A$143:$B$145,2,FALSE)=1,InputDataA_GeneralAssumptions!AW32,InputDataA_GeneralAssumptions!AW33)</f>
        <v>1.0007381439208984E-2</v>
      </c>
      <c r="AX34" s="11">
        <f>IF(VLOOKUP(InputDataA_GeneralAssumptions!$D$36,DataSummary!$A$143:$B$145,2,FALSE)=1,InputDataA_GeneralAssumptions!AX32,InputDataA_GeneralAssumptions!AX33)</f>
        <v>1.0007381439208984E-2</v>
      </c>
      <c r="AY34" s="11">
        <f>IF(VLOOKUP(InputDataA_GeneralAssumptions!$D$36,DataSummary!$A$143:$B$145,2,FALSE)=1,InputDataA_GeneralAssumptions!AY32,InputDataA_GeneralAssumptions!AY33)</f>
        <v>1.0007381439208984E-2</v>
      </c>
      <c r="AZ34" s="11">
        <f>IF(VLOOKUP(InputDataA_GeneralAssumptions!$D$36,DataSummary!$A$143:$B$145,2,FALSE)=1,InputDataA_GeneralAssumptions!AZ32,InputDataA_GeneralAssumptions!AZ33)</f>
        <v>1.0007381439208984E-2</v>
      </c>
      <c r="BA34" s="11">
        <f>IF(VLOOKUP(InputDataA_GeneralAssumptions!$D$36,DataSummary!$A$143:$B$145,2,FALSE)=1,InputDataA_GeneralAssumptions!BA32,InputDataA_GeneralAssumptions!BA33)</f>
        <v>1.0007381439208984E-2</v>
      </c>
      <c r="BB34" s="11">
        <f>IF(VLOOKUP(InputDataA_GeneralAssumptions!$D$36,DataSummary!$A$143:$B$145,2,FALSE)=1,InputDataA_GeneralAssumptions!BB32,InputDataA_GeneralAssumptions!BB33)</f>
        <v>1.0007381439208984E-2</v>
      </c>
      <c r="BC34" s="11">
        <f>IF(VLOOKUP(InputDataA_GeneralAssumptions!$D$36,DataSummary!$A$143:$B$145,2,FALSE)=1,InputDataA_GeneralAssumptions!BC32,InputDataA_GeneralAssumptions!BC33)</f>
        <v>1.0007381439208984E-2</v>
      </c>
      <c r="BD34" s="11">
        <f>IF(VLOOKUP(InputDataA_GeneralAssumptions!$D$36,DataSummary!$A$143:$B$145,2,FALSE)=1,InputDataA_GeneralAssumptions!BD32,InputDataA_GeneralAssumptions!BD33)</f>
        <v>1.0007381439208984E-2</v>
      </c>
      <c r="BE34" s="11">
        <f>IF(VLOOKUP(InputDataA_GeneralAssumptions!$D$36,DataSummary!$A$143:$B$145,2,FALSE)=1,InputDataA_GeneralAssumptions!BE32,InputDataA_GeneralAssumptions!BE33)</f>
        <v>1.0007381439208984E-2</v>
      </c>
      <c r="BF34" s="11">
        <f>IF(VLOOKUP(InputDataA_GeneralAssumptions!$D$36,DataSummary!$A$143:$B$145,2,FALSE)=1,InputDataA_GeneralAssumptions!BF32,InputDataA_GeneralAssumptions!BF33)</f>
        <v>1.0007381439208984E-2</v>
      </c>
      <c r="BG34" s="11">
        <f>IF(VLOOKUP(InputDataA_GeneralAssumptions!$D$36,DataSummary!$A$143:$B$145,2,FALSE)=1,InputDataA_GeneralAssumptions!BG32,InputDataA_GeneralAssumptions!BG33)</f>
        <v>1.0007381439208984E-2</v>
      </c>
      <c r="BH34" s="11">
        <f>IF(VLOOKUP(InputDataA_GeneralAssumptions!$D$36,DataSummary!$A$143:$B$145,2,FALSE)=1,InputDataA_GeneralAssumptions!BH32,InputDataA_GeneralAssumptions!BH33)</f>
        <v>1.0007381439208984E-2</v>
      </c>
      <c r="BI34" s="11">
        <f>IF(VLOOKUP(InputDataA_GeneralAssumptions!$D$36,DataSummary!$A$143:$B$145,2,FALSE)=1,InputDataA_GeneralAssumptions!BI32,InputDataA_GeneralAssumptions!BI33)</f>
        <v>1.0007381439208984E-2</v>
      </c>
      <c r="BJ34" s="11">
        <f>IF(VLOOKUP(InputDataA_GeneralAssumptions!$D$36,DataSummary!$A$143:$B$145,2,FALSE)=1,InputDataA_GeneralAssumptions!BJ32,InputDataA_GeneralAssumptions!BJ33)</f>
        <v>1.0007381439208984E-2</v>
      </c>
      <c r="BK34" s="11">
        <f>IF(VLOOKUP(InputDataA_GeneralAssumptions!$D$36,DataSummary!$A$143:$B$145,2,FALSE)=1,InputDataA_GeneralAssumptions!BK32,InputDataA_GeneralAssumptions!BK33)</f>
        <v>1.0007381439208984E-2</v>
      </c>
      <c r="BL34" s="11">
        <f>IF(VLOOKUP(InputDataA_GeneralAssumptions!$D$36,DataSummary!$A$143:$B$145,2,FALSE)=1,InputDataA_GeneralAssumptions!BL32,InputDataA_GeneralAssumptions!BL33)</f>
        <v>1.0007381439208984E-2</v>
      </c>
      <c r="BM34" s="11">
        <f>IF(VLOOKUP(InputDataA_GeneralAssumptions!$D$36,DataSummary!$A$143:$B$145,2,FALSE)=1,InputDataA_GeneralAssumptions!BM32,InputDataA_GeneralAssumptions!BM33)</f>
        <v>1.0007381439208984E-2</v>
      </c>
      <c r="BN34" s="11">
        <f>IF(VLOOKUP(InputDataA_GeneralAssumptions!$D$36,DataSummary!$A$143:$B$145,2,FALSE)=1,InputDataA_GeneralAssumptions!BN32,InputDataA_GeneralAssumptions!BN33)</f>
        <v>1.0007381439208984E-2</v>
      </c>
      <c r="BO34" s="11">
        <f>IF(VLOOKUP(InputDataA_GeneralAssumptions!$D$36,DataSummary!$A$143:$B$145,2,FALSE)=1,InputDataA_GeneralAssumptions!BO32,InputDataA_GeneralAssumptions!BO33)</f>
        <v>1.0007381439208984E-2</v>
      </c>
      <c r="BP34" s="11">
        <f>IF(VLOOKUP(InputDataA_GeneralAssumptions!$D$36,DataSummary!$A$143:$B$145,2,FALSE)=1,InputDataA_GeneralAssumptions!BP32,InputDataA_GeneralAssumptions!BP33)</f>
        <v>1.0007381439208984E-2</v>
      </c>
      <c r="BQ34" s="11">
        <f>IF(VLOOKUP(InputDataA_GeneralAssumptions!$D$36,DataSummary!$A$143:$B$145,2,FALSE)=1,InputDataA_GeneralAssumptions!BQ32,InputDataA_GeneralAssumptions!BQ33)</f>
        <v>1.0007381439208984E-2</v>
      </c>
      <c r="BR34" s="11">
        <f>IF(VLOOKUP(InputDataA_GeneralAssumptions!$D$36,DataSummary!$A$143:$B$145,2,FALSE)=1,InputDataA_GeneralAssumptions!BR32,InputDataA_GeneralAssumptions!BR33)</f>
        <v>1.0007381439208984E-2</v>
      </c>
      <c r="BS34" s="11">
        <f>IF(VLOOKUP(InputDataA_GeneralAssumptions!$D$36,DataSummary!$A$143:$B$145,2,FALSE)=1,InputDataA_GeneralAssumptions!BS32,InputDataA_GeneralAssumptions!BS33)</f>
        <v>1.0007381439208984E-2</v>
      </c>
      <c r="BT34" s="11">
        <f>IF(VLOOKUP(InputDataA_GeneralAssumptions!$D$36,DataSummary!$A$143:$B$145,2,FALSE)=1,InputDataA_GeneralAssumptions!BT32,InputDataA_GeneralAssumptions!BT33)</f>
        <v>1.0007381439208984E-2</v>
      </c>
      <c r="BU34" s="11">
        <f>IF(VLOOKUP(InputDataA_GeneralAssumptions!$D$36,DataSummary!$A$143:$B$145,2,FALSE)=1,InputDataA_GeneralAssumptions!BU32,InputDataA_GeneralAssumptions!BU33)</f>
        <v>1.0007381439208984E-2</v>
      </c>
      <c r="BV34" s="11">
        <f>IF(VLOOKUP(InputDataA_GeneralAssumptions!$D$36,DataSummary!$A$143:$B$145,2,FALSE)=1,InputDataA_GeneralAssumptions!BV32,InputDataA_GeneralAssumptions!BV33)</f>
        <v>1.0007381439208984E-2</v>
      </c>
      <c r="BW34" s="11">
        <f>IF(VLOOKUP(InputDataA_GeneralAssumptions!$D$36,DataSummary!$A$143:$B$145,2,FALSE)=1,InputDataA_GeneralAssumptions!BW32,InputDataA_GeneralAssumptions!BW33)</f>
        <v>1.0007381439208984E-2</v>
      </c>
      <c r="BX34" s="11">
        <f>IF(VLOOKUP(InputDataA_GeneralAssumptions!$D$36,DataSummary!$A$143:$B$145,2,FALSE)=1,InputDataA_GeneralAssumptions!BX32,InputDataA_GeneralAssumptions!BX33)</f>
        <v>1.0007381439208984E-2</v>
      </c>
      <c r="BY34" s="11">
        <f>IF(VLOOKUP(InputDataA_GeneralAssumptions!$D$36,DataSummary!$A$143:$B$145,2,FALSE)=1,InputDataA_GeneralAssumptions!BY32,InputDataA_GeneralAssumptions!BY33)</f>
        <v>1.0007381439208984E-2</v>
      </c>
      <c r="BZ34" s="11">
        <f>IF(VLOOKUP(InputDataA_GeneralAssumptions!$D$36,DataSummary!$A$143:$B$145,2,FALSE)=1,InputDataA_GeneralAssumptions!BZ32,InputDataA_GeneralAssumptions!BZ33)</f>
        <v>1.0007381439208984E-2</v>
      </c>
      <c r="CA34" s="11">
        <f>IF(VLOOKUP(InputDataA_GeneralAssumptions!$D$36,DataSummary!$A$143:$B$145,2,FALSE)=1,InputDataA_GeneralAssumptions!CA32,InputDataA_GeneralAssumptions!CA33)</f>
        <v>1.0007381439208984E-2</v>
      </c>
      <c r="CB34" s="11">
        <f>IF(VLOOKUP(InputDataA_GeneralAssumptions!$D$36,DataSummary!$A$143:$B$145,2,FALSE)=1,InputDataA_GeneralAssumptions!CB32,InputDataA_GeneralAssumptions!CB33)</f>
        <v>1.0007381439208984E-2</v>
      </c>
      <c r="CC34" s="11">
        <f>IF(VLOOKUP(InputDataA_GeneralAssumptions!$D$36,DataSummary!$A$143:$B$145,2,FALSE)=1,InputDataA_GeneralAssumptions!CC32,InputDataA_GeneralAssumptions!CC33)</f>
        <v>1.0007381439208984E-2</v>
      </c>
      <c r="CD34" s="11">
        <f>IF(VLOOKUP(InputDataA_GeneralAssumptions!$D$36,DataSummary!$A$143:$B$145,2,FALSE)=1,InputDataA_GeneralAssumptions!CD32,InputDataA_GeneralAssumptions!CD33)</f>
        <v>1.0007381439208984E-2</v>
      </c>
      <c r="CE34" s="11">
        <f>IF(VLOOKUP(InputDataA_GeneralAssumptions!$D$36,DataSummary!$A$143:$B$145,2,FALSE)=1,InputDataA_GeneralAssumptions!CE32,InputDataA_GeneralAssumptions!CE33)</f>
        <v>1.0007381439208984E-2</v>
      </c>
      <c r="CF34" s="11">
        <f>IF(VLOOKUP(InputDataA_GeneralAssumptions!$D$36,DataSummary!$A$143:$B$145,2,FALSE)=1,InputDataA_GeneralAssumptions!CF32,InputDataA_GeneralAssumptions!CF33)</f>
        <v>1.0007381439208984E-2</v>
      </c>
      <c r="CG34" s="11">
        <f>IF(VLOOKUP(InputDataA_GeneralAssumptions!$D$36,DataSummary!$A$143:$B$145,2,FALSE)=1,InputDataA_GeneralAssumptions!CG32,InputDataA_GeneralAssumptions!CG33)</f>
        <v>1.0007381439208984E-2</v>
      </c>
      <c r="CH34" s="11">
        <f>IF(VLOOKUP(InputDataA_GeneralAssumptions!$D$36,DataSummary!$A$143:$B$145,2,FALSE)=1,InputDataA_GeneralAssumptions!CH32,InputDataA_GeneralAssumptions!CH33)</f>
        <v>1.0007381439208984E-2</v>
      </c>
      <c r="CI34" s="11">
        <f>IF(VLOOKUP(InputDataA_GeneralAssumptions!$D$36,DataSummary!$A$143:$B$145,2,FALSE)=1,InputDataA_GeneralAssumptions!CI32,InputDataA_GeneralAssumptions!CI33)</f>
        <v>1.0007381439208984E-2</v>
      </c>
    </row>
    <row r="35" spans="1:87" ht="19.5" customHeight="1">
      <c r="A35"/>
      <c r="B35" s="147"/>
      <c r="C35" s="5"/>
      <c r="D35" s="274"/>
      <c r="E35" s="434"/>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87" s="36" customFormat="1">
      <c r="A36"/>
      <c r="B36" s="76" t="s">
        <v>517</v>
      </c>
      <c r="C36" s="78" t="s">
        <v>516</v>
      </c>
      <c r="D36" s="694" t="s">
        <v>599</v>
      </c>
      <c r="E36" s="695"/>
      <c r="F36" s="699" t="str">
        <f>DataSummary!N5</f>
        <v>Scenario</v>
      </c>
      <c r="G36" s="15" t="s">
        <v>619</v>
      </c>
      <c r="H36" s="25" t="s">
        <v>436</v>
      </c>
      <c r="I36" s="179">
        <f>I37</f>
        <v>1.0007381439208984E-2</v>
      </c>
      <c r="J36" s="179">
        <f t="shared" ref="J36:BU36" si="47">J37</f>
        <v>1.0007381439208984E-2</v>
      </c>
      <c r="K36" s="179">
        <f t="shared" si="47"/>
        <v>1.0007381439208984E-2</v>
      </c>
      <c r="L36" s="179">
        <f t="shared" si="47"/>
        <v>1.0007381439208984E-2</v>
      </c>
      <c r="M36" s="179">
        <f t="shared" si="47"/>
        <v>1.0007381439208984E-2</v>
      </c>
      <c r="N36" s="179">
        <f t="shared" si="47"/>
        <v>1.0007381439208984E-2</v>
      </c>
      <c r="O36" s="179">
        <f t="shared" si="47"/>
        <v>1.0007381439208984E-2</v>
      </c>
      <c r="P36" s="179">
        <f t="shared" si="47"/>
        <v>1.0007381439208984E-2</v>
      </c>
      <c r="Q36" s="179">
        <f t="shared" si="47"/>
        <v>1.0007381439208984E-2</v>
      </c>
      <c r="R36" s="179">
        <f t="shared" si="47"/>
        <v>1.0007381439208984E-2</v>
      </c>
      <c r="S36" s="179">
        <f t="shared" si="47"/>
        <v>1.0007381439208984E-2</v>
      </c>
      <c r="T36" s="179">
        <f t="shared" si="47"/>
        <v>1.0007381439208984E-2</v>
      </c>
      <c r="U36" s="179">
        <f t="shared" si="47"/>
        <v>1.0007381439208984E-2</v>
      </c>
      <c r="V36" s="179">
        <f t="shared" si="47"/>
        <v>1.0007381439208984E-2</v>
      </c>
      <c r="W36" s="179">
        <f t="shared" si="47"/>
        <v>1.0007381439208984E-2</v>
      </c>
      <c r="X36" s="179">
        <f t="shared" si="47"/>
        <v>1.0007381439208984E-2</v>
      </c>
      <c r="Y36" s="179">
        <f t="shared" si="47"/>
        <v>1.0007381439208984E-2</v>
      </c>
      <c r="Z36" s="179">
        <f t="shared" si="47"/>
        <v>1.0007381439208984E-2</v>
      </c>
      <c r="AA36" s="179">
        <f t="shared" si="47"/>
        <v>1.0007381439208984E-2</v>
      </c>
      <c r="AB36" s="179">
        <f t="shared" si="47"/>
        <v>1.0007381439208984E-2</v>
      </c>
      <c r="AC36" s="179">
        <f t="shared" si="47"/>
        <v>1.0007381439208984E-2</v>
      </c>
      <c r="AD36" s="179">
        <f t="shared" si="47"/>
        <v>1.0007381439208984E-2</v>
      </c>
      <c r="AE36" s="179">
        <f t="shared" si="47"/>
        <v>1.0007381439208984E-2</v>
      </c>
      <c r="AF36" s="179">
        <f t="shared" si="47"/>
        <v>1.0007381439208984E-2</v>
      </c>
      <c r="AG36" s="179">
        <f t="shared" si="47"/>
        <v>1.0007381439208984E-2</v>
      </c>
      <c r="AH36" s="179">
        <f t="shared" si="47"/>
        <v>1.0007381439208984E-2</v>
      </c>
      <c r="AI36" s="179">
        <f t="shared" si="47"/>
        <v>1.0007381439208984E-2</v>
      </c>
      <c r="AJ36" s="179">
        <f t="shared" si="47"/>
        <v>1.0007381439208984E-2</v>
      </c>
      <c r="AK36" s="179">
        <f t="shared" si="47"/>
        <v>1.0007381439208984E-2</v>
      </c>
      <c r="AL36" s="179">
        <f t="shared" si="47"/>
        <v>1.0007381439208984E-2</v>
      </c>
      <c r="AM36" s="179">
        <f t="shared" si="47"/>
        <v>1.0007381439208984E-2</v>
      </c>
      <c r="AN36" s="179">
        <f t="shared" si="47"/>
        <v>1.0007381439208984E-2</v>
      </c>
      <c r="AO36" s="179">
        <f t="shared" si="47"/>
        <v>1.0007381439208984E-2</v>
      </c>
      <c r="AP36" s="179">
        <f t="shared" si="47"/>
        <v>1.0007381439208984E-2</v>
      </c>
      <c r="AQ36" s="179">
        <f t="shared" si="47"/>
        <v>1.0007381439208984E-2</v>
      </c>
      <c r="AR36" s="179">
        <f t="shared" si="47"/>
        <v>1.0007381439208984E-2</v>
      </c>
      <c r="AS36" s="179">
        <f t="shared" si="47"/>
        <v>1.0007381439208984E-2</v>
      </c>
      <c r="AT36" s="179">
        <f t="shared" si="47"/>
        <v>1.0007381439208984E-2</v>
      </c>
      <c r="AU36" s="179">
        <f t="shared" si="47"/>
        <v>1.0007381439208984E-2</v>
      </c>
      <c r="AV36" s="179">
        <f t="shared" si="47"/>
        <v>1.0007381439208984E-2</v>
      </c>
      <c r="AW36" s="179">
        <f t="shared" si="47"/>
        <v>1.0007381439208984E-2</v>
      </c>
      <c r="AX36" s="179">
        <f t="shared" si="47"/>
        <v>1.0007381439208984E-2</v>
      </c>
      <c r="AY36" s="179">
        <f t="shared" si="47"/>
        <v>1.0007381439208984E-2</v>
      </c>
      <c r="AZ36" s="179">
        <f t="shared" si="47"/>
        <v>1.0007381439208984E-2</v>
      </c>
      <c r="BA36" s="179">
        <f t="shared" si="47"/>
        <v>1.0007381439208984E-2</v>
      </c>
      <c r="BB36" s="179">
        <f t="shared" si="47"/>
        <v>1.0007381439208984E-2</v>
      </c>
      <c r="BC36" s="179">
        <f t="shared" si="47"/>
        <v>1.0007381439208984E-2</v>
      </c>
      <c r="BD36" s="179">
        <f t="shared" si="47"/>
        <v>1.0007381439208984E-2</v>
      </c>
      <c r="BE36" s="179">
        <f t="shared" si="47"/>
        <v>1.0007381439208984E-2</v>
      </c>
      <c r="BF36" s="179">
        <f t="shared" si="47"/>
        <v>1.0007381439208984E-2</v>
      </c>
      <c r="BG36" s="179">
        <f t="shared" si="47"/>
        <v>1.0007381439208984E-2</v>
      </c>
      <c r="BH36" s="179">
        <f t="shared" si="47"/>
        <v>1.0007381439208984E-2</v>
      </c>
      <c r="BI36" s="179">
        <f t="shared" si="47"/>
        <v>1.0007381439208984E-2</v>
      </c>
      <c r="BJ36" s="179">
        <f t="shared" si="47"/>
        <v>1.0007381439208984E-2</v>
      </c>
      <c r="BK36" s="179">
        <f t="shared" si="47"/>
        <v>1.0007381439208984E-2</v>
      </c>
      <c r="BL36" s="179">
        <f t="shared" si="47"/>
        <v>1.0007381439208984E-2</v>
      </c>
      <c r="BM36" s="179">
        <f t="shared" si="47"/>
        <v>1.0007381439208984E-2</v>
      </c>
      <c r="BN36" s="179">
        <f t="shared" si="47"/>
        <v>1.0007381439208984E-2</v>
      </c>
      <c r="BO36" s="179">
        <f t="shared" si="47"/>
        <v>1.0007381439208984E-2</v>
      </c>
      <c r="BP36" s="179">
        <f t="shared" si="47"/>
        <v>1.0007381439208984E-2</v>
      </c>
      <c r="BQ36" s="179">
        <f t="shared" si="47"/>
        <v>1.0007381439208984E-2</v>
      </c>
      <c r="BR36" s="179">
        <f t="shared" si="47"/>
        <v>1.0007381439208984E-2</v>
      </c>
      <c r="BS36" s="179">
        <f t="shared" si="47"/>
        <v>1.0007381439208984E-2</v>
      </c>
      <c r="BT36" s="179">
        <f t="shared" si="47"/>
        <v>1.0007381439208984E-2</v>
      </c>
      <c r="BU36" s="179">
        <f t="shared" si="47"/>
        <v>1.0007381439208984E-2</v>
      </c>
      <c r="BV36" s="179">
        <f t="shared" ref="BV36:CI36" si="48">BV37</f>
        <v>1.0007381439208984E-2</v>
      </c>
      <c r="BW36" s="179">
        <f t="shared" si="48"/>
        <v>1.0007381439208984E-2</v>
      </c>
      <c r="BX36" s="179">
        <f t="shared" si="48"/>
        <v>1.0007381439208984E-2</v>
      </c>
      <c r="BY36" s="179">
        <f t="shared" si="48"/>
        <v>1.0007381439208984E-2</v>
      </c>
      <c r="BZ36" s="179">
        <f t="shared" si="48"/>
        <v>1.0007381439208984E-2</v>
      </c>
      <c r="CA36" s="179">
        <f t="shared" si="48"/>
        <v>1.0007381439208984E-2</v>
      </c>
      <c r="CB36" s="179">
        <f t="shared" si="48"/>
        <v>1.0007381439208984E-2</v>
      </c>
      <c r="CC36" s="179">
        <f t="shared" si="48"/>
        <v>1.0007381439208984E-2</v>
      </c>
      <c r="CD36" s="179">
        <f t="shared" si="48"/>
        <v>1.0007381439208984E-2</v>
      </c>
      <c r="CE36" s="179">
        <f t="shared" si="48"/>
        <v>1.0007381439208984E-2</v>
      </c>
      <c r="CF36" s="179">
        <f t="shared" si="48"/>
        <v>1.0007381439208984E-2</v>
      </c>
      <c r="CG36" s="179">
        <f t="shared" si="48"/>
        <v>1.0007381439208984E-2</v>
      </c>
      <c r="CH36" s="179">
        <f t="shared" si="48"/>
        <v>1.0007381439208984E-2</v>
      </c>
      <c r="CI36" s="179">
        <f t="shared" si="48"/>
        <v>1.0007381439208984E-2</v>
      </c>
    </row>
    <row r="37" spans="1:87" s="36" customFormat="1">
      <c r="A37"/>
      <c r="B37" s="76" t="s">
        <v>518</v>
      </c>
      <c r="C37" s="77" t="s">
        <v>3</v>
      </c>
      <c r="D37" s="367">
        <f>D34</f>
        <v>1.0007381439208984E-2</v>
      </c>
      <c r="E37" s="368">
        <f>E34</f>
        <v>1.0007381439208984E-2</v>
      </c>
      <c r="F37" s="699"/>
      <c r="G37" s="10" t="s">
        <v>620</v>
      </c>
      <c r="H37" s="168" t="str">
        <f>H36</f>
        <v>(e.g. 0.02)</v>
      </c>
      <c r="I37" s="12">
        <f>InputDataA_GeneralAssumptions!E34</f>
        <v>1.0007381439208984E-2</v>
      </c>
      <c r="J37" s="12">
        <f>IF(J31&gt;InputDataA_GeneralAssumptions!$E$38,InputDataA_GeneralAssumptions!$E$37,I37+(InputDataA_GeneralAssumptions!$E$37-$I$37)/(InputDataA_GeneralAssumptions!$E$38-InputDataA_GeneralAssumptions!$D$7))</f>
        <v>1.0007381439208984E-2</v>
      </c>
      <c r="K37" s="12">
        <f>IF(K31&gt;InputDataA_GeneralAssumptions!$E$38,InputDataA_GeneralAssumptions!$E$37,J37+(InputDataA_GeneralAssumptions!$E$37-$I$37)/(InputDataA_GeneralAssumptions!$E$38-InputDataA_GeneralAssumptions!$D$7))</f>
        <v>1.0007381439208984E-2</v>
      </c>
      <c r="L37" s="12">
        <f>IF(L31&gt;InputDataA_GeneralAssumptions!$E$38,InputDataA_GeneralAssumptions!$E$37,K37+(InputDataA_GeneralAssumptions!$E$37-$I$37)/(InputDataA_GeneralAssumptions!$E$38-InputDataA_GeneralAssumptions!$D$7))</f>
        <v>1.0007381439208984E-2</v>
      </c>
      <c r="M37" s="12">
        <f>IF(M31&gt;InputDataA_GeneralAssumptions!$E$38,InputDataA_GeneralAssumptions!$E$37,L37+(InputDataA_GeneralAssumptions!$E$37-$I$37)/(InputDataA_GeneralAssumptions!$E$38-InputDataA_GeneralAssumptions!$D$7))</f>
        <v>1.0007381439208984E-2</v>
      </c>
      <c r="N37" s="12">
        <f>IF(N31&gt;InputDataA_GeneralAssumptions!$E$38,InputDataA_GeneralAssumptions!$E$37,M37+(InputDataA_GeneralAssumptions!$E$37-$I$37)/(InputDataA_GeneralAssumptions!$E$38-InputDataA_GeneralAssumptions!$D$7))</f>
        <v>1.0007381439208984E-2</v>
      </c>
      <c r="O37" s="12">
        <f>IF(O31&gt;InputDataA_GeneralAssumptions!$E$38,InputDataA_GeneralAssumptions!$E$37,N37+(InputDataA_GeneralAssumptions!$E$37-$I$37)/(InputDataA_GeneralAssumptions!$E$38-InputDataA_GeneralAssumptions!$D$7))</f>
        <v>1.0007381439208984E-2</v>
      </c>
      <c r="P37" s="12">
        <f>IF(P31&gt;InputDataA_GeneralAssumptions!$E$38,InputDataA_GeneralAssumptions!$E$37,O37+(InputDataA_GeneralAssumptions!$E$37-$I$37)/(InputDataA_GeneralAssumptions!$E$38-InputDataA_GeneralAssumptions!$D$7))</f>
        <v>1.0007381439208984E-2</v>
      </c>
      <c r="Q37" s="12">
        <f>IF(Q31&gt;InputDataA_GeneralAssumptions!$E$38,InputDataA_GeneralAssumptions!$E$37,P37+(InputDataA_GeneralAssumptions!$E$37-$I$37)/(InputDataA_GeneralAssumptions!$E$38-InputDataA_GeneralAssumptions!$D$7))</f>
        <v>1.0007381439208984E-2</v>
      </c>
      <c r="R37" s="12">
        <f>IF(R31&gt;InputDataA_GeneralAssumptions!$E$38,InputDataA_GeneralAssumptions!$E$37,Q37+(InputDataA_GeneralAssumptions!$E$37-$I$37)/(InputDataA_GeneralAssumptions!$E$38-InputDataA_GeneralAssumptions!$D$7))</f>
        <v>1.0007381439208984E-2</v>
      </c>
      <c r="S37" s="12">
        <f>IF(S31&gt;InputDataA_GeneralAssumptions!$E$38,InputDataA_GeneralAssumptions!$E$37,R37+(InputDataA_GeneralAssumptions!$E$37-$I$37)/(InputDataA_GeneralAssumptions!$E$38-InputDataA_GeneralAssumptions!$D$7))</f>
        <v>1.0007381439208984E-2</v>
      </c>
      <c r="T37" s="12">
        <f>IF(T31&gt;InputDataA_GeneralAssumptions!$E$38,InputDataA_GeneralAssumptions!$E$37,S37+(InputDataA_GeneralAssumptions!$E$37-$I$37)/(InputDataA_GeneralAssumptions!$E$38-InputDataA_GeneralAssumptions!$D$7))</f>
        <v>1.0007381439208984E-2</v>
      </c>
      <c r="U37" s="12">
        <f>IF(U31&gt;InputDataA_GeneralAssumptions!$E$38,InputDataA_GeneralAssumptions!$E$37,T37+(InputDataA_GeneralAssumptions!$E$37-$I$37)/(InputDataA_GeneralAssumptions!$E$38-InputDataA_GeneralAssumptions!$D$7))</f>
        <v>1.0007381439208984E-2</v>
      </c>
      <c r="V37" s="12">
        <f>IF(V31&gt;InputDataA_GeneralAssumptions!$E$38,InputDataA_GeneralAssumptions!$E$37,U37+(InputDataA_GeneralAssumptions!$E$37-$I$37)/(InputDataA_GeneralAssumptions!$E$38-InputDataA_GeneralAssumptions!$D$7))</f>
        <v>1.0007381439208984E-2</v>
      </c>
      <c r="W37" s="12">
        <f>IF(W31&gt;InputDataA_GeneralAssumptions!$E$38,InputDataA_GeneralAssumptions!$E$37,V37+(InputDataA_GeneralAssumptions!$E$37-$I$37)/(InputDataA_GeneralAssumptions!$E$38-InputDataA_GeneralAssumptions!$D$7))</f>
        <v>1.0007381439208984E-2</v>
      </c>
      <c r="X37" s="12">
        <f>IF(X31&gt;InputDataA_GeneralAssumptions!$E$38,InputDataA_GeneralAssumptions!$E$37,W37+(InputDataA_GeneralAssumptions!$E$37-$I$37)/(InputDataA_GeneralAssumptions!$E$38-InputDataA_GeneralAssumptions!$D$7))</f>
        <v>1.0007381439208984E-2</v>
      </c>
      <c r="Y37" s="12">
        <f>IF(Y31&gt;InputDataA_GeneralAssumptions!$E$38,InputDataA_GeneralAssumptions!$E$37,X37+(InputDataA_GeneralAssumptions!$E$37-$I$37)/(InputDataA_GeneralAssumptions!$E$38-InputDataA_GeneralAssumptions!$D$7))</f>
        <v>1.0007381439208984E-2</v>
      </c>
      <c r="Z37" s="12">
        <f>IF(Z31&gt;InputDataA_GeneralAssumptions!$E$38,InputDataA_GeneralAssumptions!$E$37,Y37+(InputDataA_GeneralAssumptions!$E$37-$I$37)/(InputDataA_GeneralAssumptions!$E$38-InputDataA_GeneralAssumptions!$D$7))</f>
        <v>1.0007381439208984E-2</v>
      </c>
      <c r="AA37" s="12">
        <f>IF(AA31&gt;InputDataA_GeneralAssumptions!$E$38,InputDataA_GeneralAssumptions!$E$37,Z37+(InputDataA_GeneralAssumptions!$E$37-$I$37)/(InputDataA_GeneralAssumptions!$E$38-InputDataA_GeneralAssumptions!$D$7))</f>
        <v>1.0007381439208984E-2</v>
      </c>
      <c r="AB37" s="12">
        <f>IF(AB31&gt;InputDataA_GeneralAssumptions!$E$38,InputDataA_GeneralAssumptions!$E$37,AA37+(InputDataA_GeneralAssumptions!$E$37-$I$37)/(InputDataA_GeneralAssumptions!$E$38-InputDataA_GeneralAssumptions!$D$7))</f>
        <v>1.0007381439208984E-2</v>
      </c>
      <c r="AC37" s="12">
        <f>IF(AC31&gt;InputDataA_GeneralAssumptions!$E$38,InputDataA_GeneralAssumptions!$E$37,AB37+(InputDataA_GeneralAssumptions!$E$37-$I$37)/(InputDataA_GeneralAssumptions!$E$38-InputDataA_GeneralAssumptions!$D$7))</f>
        <v>1.0007381439208984E-2</v>
      </c>
      <c r="AD37" s="12">
        <f>IF(AD31&gt;InputDataA_GeneralAssumptions!$E$38,InputDataA_GeneralAssumptions!$E$37,AC37+(InputDataA_GeneralAssumptions!$E$37-$I$37)/(InputDataA_GeneralAssumptions!$E$38-InputDataA_GeneralAssumptions!$D$7))</f>
        <v>1.0007381439208984E-2</v>
      </c>
      <c r="AE37" s="12">
        <f>IF(AE31&gt;InputDataA_GeneralAssumptions!$E$38,InputDataA_GeneralAssumptions!$E$37,AD37+(InputDataA_GeneralAssumptions!$E$37-$I$37)/(InputDataA_GeneralAssumptions!$E$38-InputDataA_GeneralAssumptions!$D$7))</f>
        <v>1.0007381439208984E-2</v>
      </c>
      <c r="AF37" s="12">
        <f>IF(AF31&gt;InputDataA_GeneralAssumptions!$E$38,InputDataA_GeneralAssumptions!$E$37,AE37+(InputDataA_GeneralAssumptions!$E$37-$I$37)/(InputDataA_GeneralAssumptions!$E$38-InputDataA_GeneralAssumptions!$D$7))</f>
        <v>1.0007381439208984E-2</v>
      </c>
      <c r="AG37" s="12">
        <f>IF(AG31&gt;InputDataA_GeneralAssumptions!$E$38,InputDataA_GeneralAssumptions!$E$37,AF37+(InputDataA_GeneralAssumptions!$E$37-$I$37)/(InputDataA_GeneralAssumptions!$E$38-InputDataA_GeneralAssumptions!$D$7))</f>
        <v>1.0007381439208984E-2</v>
      </c>
      <c r="AH37" s="12">
        <f>IF(AH31&gt;InputDataA_GeneralAssumptions!$E$38,InputDataA_GeneralAssumptions!$E$37,AG37+(InputDataA_GeneralAssumptions!$E$37-$I$37)/(InputDataA_GeneralAssumptions!$E$38-InputDataA_GeneralAssumptions!$D$7))</f>
        <v>1.0007381439208984E-2</v>
      </c>
      <c r="AI37" s="12">
        <f>IF(AI31&gt;InputDataA_GeneralAssumptions!$E$38,InputDataA_GeneralAssumptions!$E$37,AH37+(InputDataA_GeneralAssumptions!$E$37-$I$37)/(InputDataA_GeneralAssumptions!$E$38-InputDataA_GeneralAssumptions!$D$7))</f>
        <v>1.0007381439208984E-2</v>
      </c>
      <c r="AJ37" s="12">
        <f>IF(AJ31&gt;InputDataA_GeneralAssumptions!$E$38,InputDataA_GeneralAssumptions!$E$37,AI37+(InputDataA_GeneralAssumptions!$E$37-$I$37)/(InputDataA_GeneralAssumptions!$E$38-InputDataA_GeneralAssumptions!$D$7))</f>
        <v>1.0007381439208984E-2</v>
      </c>
      <c r="AK37" s="12">
        <f>IF(AK31&gt;InputDataA_GeneralAssumptions!$E$38,InputDataA_GeneralAssumptions!$E$37,AJ37+(InputDataA_GeneralAssumptions!$E$37-$I$37)/(InputDataA_GeneralAssumptions!$E$38-InputDataA_GeneralAssumptions!$D$7))</f>
        <v>1.0007381439208984E-2</v>
      </c>
      <c r="AL37" s="12">
        <f>IF(AL31&gt;InputDataA_GeneralAssumptions!$E$38,InputDataA_GeneralAssumptions!$E$37,AK37+(InputDataA_GeneralAssumptions!$E$37-$I$37)/(InputDataA_GeneralAssumptions!$E$38-InputDataA_GeneralAssumptions!$D$7))</f>
        <v>1.0007381439208984E-2</v>
      </c>
      <c r="AM37" s="12">
        <f>IF(AM31&gt;InputDataA_GeneralAssumptions!$E$38,InputDataA_GeneralAssumptions!$E$37,AL37+(InputDataA_GeneralAssumptions!$E$37-$I$37)/(InputDataA_GeneralAssumptions!$E$38-InputDataA_GeneralAssumptions!$D$7))</f>
        <v>1.0007381439208984E-2</v>
      </c>
      <c r="AN37" s="12">
        <f>IF(AN31&gt;InputDataA_GeneralAssumptions!$E$38,InputDataA_GeneralAssumptions!$E$37,AM37+(InputDataA_GeneralAssumptions!$E$37-$I$37)/(InputDataA_GeneralAssumptions!$E$38-InputDataA_GeneralAssumptions!$D$7))</f>
        <v>1.0007381439208984E-2</v>
      </c>
      <c r="AO37" s="12">
        <f>IF(AO31&gt;InputDataA_GeneralAssumptions!$E$38,InputDataA_GeneralAssumptions!$E$37,AN37+(InputDataA_GeneralAssumptions!$E$37-$I$37)/(InputDataA_GeneralAssumptions!$E$38-InputDataA_GeneralAssumptions!$D$7))</f>
        <v>1.0007381439208984E-2</v>
      </c>
      <c r="AP37" s="12">
        <f>IF(AP31&gt;InputDataA_GeneralAssumptions!$E$38,InputDataA_GeneralAssumptions!$E$37,AO37+(InputDataA_GeneralAssumptions!$E$37-$I$37)/(InputDataA_GeneralAssumptions!$E$38-InputDataA_GeneralAssumptions!$D$7))</f>
        <v>1.0007381439208984E-2</v>
      </c>
      <c r="AQ37" s="12">
        <f>IF(AQ31&gt;InputDataA_GeneralAssumptions!$E$38,InputDataA_GeneralAssumptions!$E$37,AP37+(InputDataA_GeneralAssumptions!$E$37-$I$37)/(InputDataA_GeneralAssumptions!$E$38-InputDataA_GeneralAssumptions!$D$7))</f>
        <v>1.0007381439208984E-2</v>
      </c>
      <c r="AR37" s="12">
        <f>IF(AR31&gt;InputDataA_GeneralAssumptions!$E$38,InputDataA_GeneralAssumptions!$E$37,AQ37+(InputDataA_GeneralAssumptions!$E$37-$I$37)/(InputDataA_GeneralAssumptions!$E$38-InputDataA_GeneralAssumptions!$D$7))</f>
        <v>1.0007381439208984E-2</v>
      </c>
      <c r="AS37" s="12">
        <f>IF(AS31&gt;InputDataA_GeneralAssumptions!$E$38,InputDataA_GeneralAssumptions!$E$37,AR37+(InputDataA_GeneralAssumptions!$E$37-$I$37)/(InputDataA_GeneralAssumptions!$E$38-InputDataA_GeneralAssumptions!$D$7))</f>
        <v>1.0007381439208984E-2</v>
      </c>
      <c r="AT37" s="12">
        <f>IF(AT31&gt;InputDataA_GeneralAssumptions!$E$38,InputDataA_GeneralAssumptions!$E$37,AS37+(InputDataA_GeneralAssumptions!$E$37-$I$37)/(InputDataA_GeneralAssumptions!$E$38-InputDataA_GeneralAssumptions!$D$7))</f>
        <v>1.0007381439208984E-2</v>
      </c>
      <c r="AU37" s="12">
        <f>IF(AU31&gt;InputDataA_GeneralAssumptions!$E$38,InputDataA_GeneralAssumptions!$E$37,AT37+(InputDataA_GeneralAssumptions!$E$37-$I$37)/(InputDataA_GeneralAssumptions!$E$38-InputDataA_GeneralAssumptions!$D$7))</f>
        <v>1.0007381439208984E-2</v>
      </c>
      <c r="AV37" s="12">
        <f>IF(AV31&gt;InputDataA_GeneralAssumptions!$E$38,InputDataA_GeneralAssumptions!$E$37,AU37+(InputDataA_GeneralAssumptions!$E$37-$I$37)/(InputDataA_GeneralAssumptions!$E$38-InputDataA_GeneralAssumptions!$D$7))</f>
        <v>1.0007381439208984E-2</v>
      </c>
      <c r="AW37" s="12">
        <f>IF(AW31&gt;InputDataA_GeneralAssumptions!$E$38,InputDataA_GeneralAssumptions!$E$37,AV37+(InputDataA_GeneralAssumptions!$E$37-$I$37)/(InputDataA_GeneralAssumptions!$E$38-InputDataA_GeneralAssumptions!$D$7))</f>
        <v>1.0007381439208984E-2</v>
      </c>
      <c r="AX37" s="12">
        <f>IF(AX31&gt;InputDataA_GeneralAssumptions!$E$38,InputDataA_GeneralAssumptions!$E$37,AW37+(InputDataA_GeneralAssumptions!$E$37-$I$37)/(InputDataA_GeneralAssumptions!$E$38-InputDataA_GeneralAssumptions!$D$7))</f>
        <v>1.0007381439208984E-2</v>
      </c>
      <c r="AY37" s="12">
        <f>IF(AY31&gt;InputDataA_GeneralAssumptions!$E$38,InputDataA_GeneralAssumptions!$E$37,AX37+(InputDataA_GeneralAssumptions!$E$37-$I$37)/(InputDataA_GeneralAssumptions!$E$38-InputDataA_GeneralAssumptions!$D$7))</f>
        <v>1.0007381439208984E-2</v>
      </c>
      <c r="AZ37" s="12">
        <f>IF(AZ31&gt;InputDataA_GeneralAssumptions!$E$38,InputDataA_GeneralAssumptions!$E$37,AY37+(InputDataA_GeneralAssumptions!$E$37-$I$37)/(InputDataA_GeneralAssumptions!$E$38-InputDataA_GeneralAssumptions!$D$7))</f>
        <v>1.0007381439208984E-2</v>
      </c>
      <c r="BA37" s="12">
        <f>IF(BA31&gt;InputDataA_GeneralAssumptions!$E$38,InputDataA_GeneralAssumptions!$E$37,AZ37+(InputDataA_GeneralAssumptions!$E$37-$I$37)/(InputDataA_GeneralAssumptions!$E$38-InputDataA_GeneralAssumptions!$D$7))</f>
        <v>1.0007381439208984E-2</v>
      </c>
      <c r="BB37" s="12">
        <f>IF(BB31&gt;InputDataA_GeneralAssumptions!$E$38,InputDataA_GeneralAssumptions!$E$37,BA37+(InputDataA_GeneralAssumptions!$E$37-$I$37)/(InputDataA_GeneralAssumptions!$E$38-InputDataA_GeneralAssumptions!$D$7))</f>
        <v>1.0007381439208984E-2</v>
      </c>
      <c r="BC37" s="12">
        <f>IF(BC31&gt;InputDataA_GeneralAssumptions!$E$38,InputDataA_GeneralAssumptions!$E$37,BB37+(InputDataA_GeneralAssumptions!$E$37-$I$37)/(InputDataA_GeneralAssumptions!$E$38-InputDataA_GeneralAssumptions!$D$7))</f>
        <v>1.0007381439208984E-2</v>
      </c>
      <c r="BD37" s="12">
        <f>IF(BD31&gt;InputDataA_GeneralAssumptions!$E$38,InputDataA_GeneralAssumptions!$E$37,BC37+(InputDataA_GeneralAssumptions!$E$37-$I$37)/(InputDataA_GeneralAssumptions!$E$38-InputDataA_GeneralAssumptions!$D$7))</f>
        <v>1.0007381439208984E-2</v>
      </c>
      <c r="BE37" s="12">
        <f>IF(BE31&gt;InputDataA_GeneralAssumptions!$E$38,InputDataA_GeneralAssumptions!$E$37,BD37+(InputDataA_GeneralAssumptions!$E$37-$I$37)/(InputDataA_GeneralAssumptions!$E$38-InputDataA_GeneralAssumptions!$D$7))</f>
        <v>1.0007381439208984E-2</v>
      </c>
      <c r="BF37" s="12">
        <f>IF(BF31&gt;InputDataA_GeneralAssumptions!$E$38,InputDataA_GeneralAssumptions!$E$37,BE37+(InputDataA_GeneralAssumptions!$E$37-$I$37)/(InputDataA_GeneralAssumptions!$E$38-InputDataA_GeneralAssumptions!$D$7))</f>
        <v>1.0007381439208984E-2</v>
      </c>
      <c r="BG37" s="12">
        <f>IF(BG31&gt;InputDataA_GeneralAssumptions!$E$38,InputDataA_GeneralAssumptions!$E$37,BF37+(InputDataA_GeneralAssumptions!$E$37-$I$37)/(InputDataA_GeneralAssumptions!$E$38-InputDataA_GeneralAssumptions!$D$7))</f>
        <v>1.0007381439208984E-2</v>
      </c>
      <c r="BH37" s="12">
        <f>IF(BH31&gt;InputDataA_GeneralAssumptions!$E$38,InputDataA_GeneralAssumptions!$E$37,BG37+(InputDataA_GeneralAssumptions!$E$37-$I$37)/(InputDataA_GeneralAssumptions!$E$38-InputDataA_GeneralAssumptions!$D$7))</f>
        <v>1.0007381439208984E-2</v>
      </c>
      <c r="BI37" s="12">
        <f>IF(BI31&gt;InputDataA_GeneralAssumptions!$E$38,InputDataA_GeneralAssumptions!$E$37,BH37+(InputDataA_GeneralAssumptions!$E$37-$I$37)/(InputDataA_GeneralAssumptions!$E$38-InputDataA_GeneralAssumptions!$D$7))</f>
        <v>1.0007381439208984E-2</v>
      </c>
      <c r="BJ37" s="12">
        <f>IF(BJ31&gt;InputDataA_GeneralAssumptions!$E$38,InputDataA_GeneralAssumptions!$E$37,BI37+(InputDataA_GeneralAssumptions!$E$37-$I$37)/(InputDataA_GeneralAssumptions!$E$38-InputDataA_GeneralAssumptions!$D$7))</f>
        <v>1.0007381439208984E-2</v>
      </c>
      <c r="BK37" s="12">
        <f>IF(BK31&gt;InputDataA_GeneralAssumptions!$E$38,InputDataA_GeneralAssumptions!$E$37,BJ37+(InputDataA_GeneralAssumptions!$E$37-$I$37)/(InputDataA_GeneralAssumptions!$E$38-InputDataA_GeneralAssumptions!$D$7))</f>
        <v>1.0007381439208984E-2</v>
      </c>
      <c r="BL37" s="12">
        <f>IF(BL31&gt;InputDataA_GeneralAssumptions!$E$38,InputDataA_GeneralAssumptions!$E$37,BK37+(InputDataA_GeneralAssumptions!$E$37-$I$37)/(InputDataA_GeneralAssumptions!$E$38-InputDataA_GeneralAssumptions!$D$7))</f>
        <v>1.0007381439208984E-2</v>
      </c>
      <c r="BM37" s="12">
        <f>IF(BM31&gt;InputDataA_GeneralAssumptions!$E$38,InputDataA_GeneralAssumptions!$E$37,BL37+(InputDataA_GeneralAssumptions!$E$37-$I$37)/(InputDataA_GeneralAssumptions!$E$38-InputDataA_GeneralAssumptions!$D$7))</f>
        <v>1.0007381439208984E-2</v>
      </c>
      <c r="BN37" s="12">
        <f>IF(BN31&gt;InputDataA_GeneralAssumptions!$E$38,InputDataA_GeneralAssumptions!$E$37,BM37+(InputDataA_GeneralAssumptions!$E$37-$I$37)/(InputDataA_GeneralAssumptions!$E$38-InputDataA_GeneralAssumptions!$D$7))</f>
        <v>1.0007381439208984E-2</v>
      </c>
      <c r="BO37" s="12">
        <f>IF(BO31&gt;InputDataA_GeneralAssumptions!$E$38,InputDataA_GeneralAssumptions!$E$37,BN37+(InputDataA_GeneralAssumptions!$E$37-$I$37)/(InputDataA_GeneralAssumptions!$E$38-InputDataA_GeneralAssumptions!$D$7))</f>
        <v>1.0007381439208984E-2</v>
      </c>
      <c r="BP37" s="12">
        <f>IF(BP31&gt;InputDataA_GeneralAssumptions!$E$38,InputDataA_GeneralAssumptions!$E$37,BO37+(InputDataA_GeneralAssumptions!$E$37-$I$37)/(InputDataA_GeneralAssumptions!$E$38-InputDataA_GeneralAssumptions!$D$7))</f>
        <v>1.0007381439208984E-2</v>
      </c>
      <c r="BQ37" s="12">
        <f>IF(BQ31&gt;InputDataA_GeneralAssumptions!$E$38,InputDataA_GeneralAssumptions!$E$37,BP37+(InputDataA_GeneralAssumptions!$E$37-$I$37)/(InputDataA_GeneralAssumptions!$E$38-InputDataA_GeneralAssumptions!$D$7))</f>
        <v>1.0007381439208984E-2</v>
      </c>
      <c r="BR37" s="12">
        <f>IF(BR31&gt;InputDataA_GeneralAssumptions!$E$38,InputDataA_GeneralAssumptions!$E$37,BQ37+(InputDataA_GeneralAssumptions!$E$37-$I$37)/(InputDataA_GeneralAssumptions!$E$38-InputDataA_GeneralAssumptions!$D$7))</f>
        <v>1.0007381439208984E-2</v>
      </c>
      <c r="BS37" s="12">
        <f>IF(BS31&gt;InputDataA_GeneralAssumptions!$E$38,InputDataA_GeneralAssumptions!$E$37,BR37+(InputDataA_GeneralAssumptions!$E$37-$I$37)/(InputDataA_GeneralAssumptions!$E$38-InputDataA_GeneralAssumptions!$D$7))</f>
        <v>1.0007381439208984E-2</v>
      </c>
      <c r="BT37" s="12">
        <f>IF(BT31&gt;InputDataA_GeneralAssumptions!$E$38,InputDataA_GeneralAssumptions!$E$37,BS37+(InputDataA_GeneralAssumptions!$E$37-$I$37)/(InputDataA_GeneralAssumptions!$E$38-InputDataA_GeneralAssumptions!$D$7))</f>
        <v>1.0007381439208984E-2</v>
      </c>
      <c r="BU37" s="12">
        <f>IF(BU31&gt;InputDataA_GeneralAssumptions!$E$38,InputDataA_GeneralAssumptions!$E$37,BT37+(InputDataA_GeneralAssumptions!$E$37-$I$37)/(InputDataA_GeneralAssumptions!$E$38-InputDataA_GeneralAssumptions!$D$7))</f>
        <v>1.0007381439208984E-2</v>
      </c>
      <c r="BV37" s="12">
        <f>IF(BV31&gt;InputDataA_GeneralAssumptions!$E$38,InputDataA_GeneralAssumptions!$E$37,BU37+(InputDataA_GeneralAssumptions!$E$37-$I$37)/(InputDataA_GeneralAssumptions!$E$38-InputDataA_GeneralAssumptions!$D$7))</f>
        <v>1.0007381439208984E-2</v>
      </c>
      <c r="BW37" s="12">
        <f>IF(BW31&gt;InputDataA_GeneralAssumptions!$E$38,InputDataA_GeneralAssumptions!$E$37,BV37+(InputDataA_GeneralAssumptions!$E$37-$I$37)/(InputDataA_GeneralAssumptions!$E$38-InputDataA_GeneralAssumptions!$D$7))</f>
        <v>1.0007381439208984E-2</v>
      </c>
      <c r="BX37" s="12">
        <f>IF(BX31&gt;InputDataA_GeneralAssumptions!$E$38,InputDataA_GeneralAssumptions!$E$37,BW37+(InputDataA_GeneralAssumptions!$E$37-$I$37)/(InputDataA_GeneralAssumptions!$E$38-InputDataA_GeneralAssumptions!$D$7))</f>
        <v>1.0007381439208984E-2</v>
      </c>
      <c r="BY37" s="12">
        <f>IF(BY31&gt;InputDataA_GeneralAssumptions!$E$38,InputDataA_GeneralAssumptions!$E$37,BX37+(InputDataA_GeneralAssumptions!$E$37-$I$37)/(InputDataA_GeneralAssumptions!$E$38-InputDataA_GeneralAssumptions!$D$7))</f>
        <v>1.0007381439208984E-2</v>
      </c>
      <c r="BZ37" s="12">
        <f>IF(BZ31&gt;InputDataA_GeneralAssumptions!$E$38,InputDataA_GeneralAssumptions!$E$37,BY37+(InputDataA_GeneralAssumptions!$E$37-$I$37)/(InputDataA_GeneralAssumptions!$E$38-InputDataA_GeneralAssumptions!$D$7))</f>
        <v>1.0007381439208984E-2</v>
      </c>
      <c r="CA37" s="12">
        <f>IF(CA31&gt;InputDataA_GeneralAssumptions!$E$38,InputDataA_GeneralAssumptions!$E$37,BZ37+(InputDataA_GeneralAssumptions!$E$37-$I$37)/(InputDataA_GeneralAssumptions!$E$38-InputDataA_GeneralAssumptions!$D$7))</f>
        <v>1.0007381439208984E-2</v>
      </c>
      <c r="CB37" s="12">
        <f>IF(CB31&gt;InputDataA_GeneralAssumptions!$E$38,InputDataA_GeneralAssumptions!$E$37,CA37+(InputDataA_GeneralAssumptions!$E$37-$I$37)/(InputDataA_GeneralAssumptions!$E$38-InputDataA_GeneralAssumptions!$D$7))</f>
        <v>1.0007381439208984E-2</v>
      </c>
      <c r="CC37" s="12">
        <f>IF(CC31&gt;InputDataA_GeneralAssumptions!$E$38,InputDataA_GeneralAssumptions!$E$37,CB37+(InputDataA_GeneralAssumptions!$E$37-$I$37)/(InputDataA_GeneralAssumptions!$E$38-InputDataA_GeneralAssumptions!$D$7))</f>
        <v>1.0007381439208984E-2</v>
      </c>
      <c r="CD37" s="12">
        <f>IF(CD31&gt;InputDataA_GeneralAssumptions!$E$38,InputDataA_GeneralAssumptions!$E$37,CC37+(InputDataA_GeneralAssumptions!$E$37-$I$37)/(InputDataA_GeneralAssumptions!$E$38-InputDataA_GeneralAssumptions!$D$7))</f>
        <v>1.0007381439208984E-2</v>
      </c>
      <c r="CE37" s="12">
        <f>IF(CE31&gt;InputDataA_GeneralAssumptions!$E$38,InputDataA_GeneralAssumptions!$E$37,CD37+(InputDataA_GeneralAssumptions!$E$37-$I$37)/(InputDataA_GeneralAssumptions!$E$38-InputDataA_GeneralAssumptions!$D$7))</f>
        <v>1.0007381439208984E-2</v>
      </c>
      <c r="CF37" s="12">
        <f>IF(CF31&gt;InputDataA_GeneralAssumptions!$E$38,InputDataA_GeneralAssumptions!$E$37,CE37+(InputDataA_GeneralAssumptions!$E$37-$I$37)/(InputDataA_GeneralAssumptions!$E$38-InputDataA_GeneralAssumptions!$D$7))</f>
        <v>1.0007381439208984E-2</v>
      </c>
      <c r="CG37" s="12">
        <f>IF(CG31&gt;InputDataA_GeneralAssumptions!$E$38,InputDataA_GeneralAssumptions!$E$37,CF37+(InputDataA_GeneralAssumptions!$E$37-$I$37)/(InputDataA_GeneralAssumptions!$E$38-InputDataA_GeneralAssumptions!$D$7))</f>
        <v>1.0007381439208984E-2</v>
      </c>
      <c r="CH37" s="12">
        <f>IF(CH31&gt;InputDataA_GeneralAssumptions!$E$38,InputDataA_GeneralAssumptions!$E$37,CG37+(InputDataA_GeneralAssumptions!$E$37-$I$37)/(InputDataA_GeneralAssumptions!$E$38-InputDataA_GeneralAssumptions!$D$7))</f>
        <v>1.0007381439208984E-2</v>
      </c>
      <c r="CI37" s="12">
        <f>IF(CI31&gt;InputDataA_GeneralAssumptions!$E$38,InputDataA_GeneralAssumptions!$E$37,CH37+(InputDataA_GeneralAssumptions!$E$37-$I$37)/(InputDataA_GeneralAssumptions!$E$38-InputDataA_GeneralAssumptions!$D$7))</f>
        <v>1.0007381439208984E-2</v>
      </c>
    </row>
    <row r="38" spans="1:87" s="36" customFormat="1" ht="16" thickBot="1">
      <c r="A38"/>
      <c r="B38" s="80" t="s">
        <v>519</v>
      </c>
      <c r="C38" s="79" t="s">
        <v>1</v>
      </c>
      <c r="D38" s="581">
        <v>2050</v>
      </c>
      <c r="E38" s="435">
        <f>D38</f>
        <v>2050</v>
      </c>
      <c r="F38" s="699"/>
      <c r="G38" s="131" t="s">
        <v>626</v>
      </c>
      <c r="H38" s="168" t="str">
        <f>H37</f>
        <v>(e.g. 0.02)</v>
      </c>
      <c r="I38" s="11">
        <f>IF(VLOOKUP(InputDataA_GeneralAssumptions!$D$36,DataSummary!$A$143:$B$145,2,FALSE)=1,InputDataA_GeneralAssumptions!I36,InputDataA_GeneralAssumptions!I37)</f>
        <v>1.0007381439208984E-2</v>
      </c>
      <c r="J38" s="11">
        <f>IF(VLOOKUP(InputDataA_GeneralAssumptions!$D$36,DataSummary!$A$143:$B$145,2,FALSE)=1,InputDataA_GeneralAssumptions!J36,InputDataA_GeneralAssumptions!J37)</f>
        <v>1.0007381439208984E-2</v>
      </c>
      <c r="K38" s="11">
        <f>IF(VLOOKUP(InputDataA_GeneralAssumptions!$D$36,DataSummary!$A$143:$B$145,2,FALSE)=1,InputDataA_GeneralAssumptions!K36,InputDataA_GeneralAssumptions!K37)</f>
        <v>1.0007381439208984E-2</v>
      </c>
      <c r="L38" s="11">
        <f>IF(VLOOKUP(InputDataA_GeneralAssumptions!$D$36,DataSummary!$A$143:$B$145,2,FALSE)=1,InputDataA_GeneralAssumptions!L36,InputDataA_GeneralAssumptions!L37)</f>
        <v>1.0007381439208984E-2</v>
      </c>
      <c r="M38" s="11">
        <f>IF(VLOOKUP(InputDataA_GeneralAssumptions!$D$36,DataSummary!$A$143:$B$145,2,FALSE)=1,InputDataA_GeneralAssumptions!M36,InputDataA_GeneralAssumptions!M37)</f>
        <v>1.0007381439208984E-2</v>
      </c>
      <c r="N38" s="11">
        <f>IF(VLOOKUP(InputDataA_GeneralAssumptions!$D$36,DataSummary!$A$143:$B$145,2,FALSE)=1,InputDataA_GeneralAssumptions!N36,InputDataA_GeneralAssumptions!N37)</f>
        <v>1.0007381439208984E-2</v>
      </c>
      <c r="O38" s="11">
        <f>IF(VLOOKUP(InputDataA_GeneralAssumptions!$D$36,DataSummary!$A$143:$B$145,2,FALSE)=1,InputDataA_GeneralAssumptions!O36,InputDataA_GeneralAssumptions!O37)</f>
        <v>1.0007381439208984E-2</v>
      </c>
      <c r="P38" s="11">
        <f>IF(VLOOKUP(InputDataA_GeneralAssumptions!$D$36,DataSummary!$A$143:$B$145,2,FALSE)=1,InputDataA_GeneralAssumptions!P36,InputDataA_GeneralAssumptions!P37)</f>
        <v>1.0007381439208984E-2</v>
      </c>
      <c r="Q38" s="11">
        <f>IF(VLOOKUP(InputDataA_GeneralAssumptions!$D$36,DataSummary!$A$143:$B$145,2,FALSE)=1,InputDataA_GeneralAssumptions!Q36,InputDataA_GeneralAssumptions!Q37)</f>
        <v>1.0007381439208984E-2</v>
      </c>
      <c r="R38" s="11">
        <f>IF(VLOOKUP(InputDataA_GeneralAssumptions!$D$36,DataSummary!$A$143:$B$145,2,FALSE)=1,InputDataA_GeneralAssumptions!R36,InputDataA_GeneralAssumptions!R37)</f>
        <v>1.0007381439208984E-2</v>
      </c>
      <c r="S38" s="11">
        <f>IF(VLOOKUP(InputDataA_GeneralAssumptions!$D$36,DataSummary!$A$143:$B$145,2,FALSE)=1,InputDataA_GeneralAssumptions!S36,InputDataA_GeneralAssumptions!S37)</f>
        <v>1.0007381439208984E-2</v>
      </c>
      <c r="T38" s="11">
        <f>IF(VLOOKUP(InputDataA_GeneralAssumptions!$D$36,DataSummary!$A$143:$B$145,2,FALSE)=1,InputDataA_GeneralAssumptions!T36,InputDataA_GeneralAssumptions!T37)</f>
        <v>1.0007381439208984E-2</v>
      </c>
      <c r="U38" s="11">
        <f>IF(VLOOKUP(InputDataA_GeneralAssumptions!$D$36,DataSummary!$A$143:$B$145,2,FALSE)=1,InputDataA_GeneralAssumptions!U36,InputDataA_GeneralAssumptions!U37)</f>
        <v>1.0007381439208984E-2</v>
      </c>
      <c r="V38" s="11">
        <f>IF(VLOOKUP(InputDataA_GeneralAssumptions!$D$36,DataSummary!$A$143:$B$145,2,FALSE)=1,InputDataA_GeneralAssumptions!V36,InputDataA_GeneralAssumptions!V37)</f>
        <v>1.0007381439208984E-2</v>
      </c>
      <c r="W38" s="11">
        <f>IF(VLOOKUP(InputDataA_GeneralAssumptions!$D$36,DataSummary!$A$143:$B$145,2,FALSE)=1,InputDataA_GeneralAssumptions!W36,InputDataA_GeneralAssumptions!W37)</f>
        <v>1.0007381439208984E-2</v>
      </c>
      <c r="X38" s="11">
        <f>IF(VLOOKUP(InputDataA_GeneralAssumptions!$D$36,DataSummary!$A$143:$B$145,2,FALSE)=1,InputDataA_GeneralAssumptions!X36,InputDataA_GeneralAssumptions!X37)</f>
        <v>1.0007381439208984E-2</v>
      </c>
      <c r="Y38" s="11">
        <f>IF(VLOOKUP(InputDataA_GeneralAssumptions!$D$36,DataSummary!$A$143:$B$145,2,FALSE)=1,InputDataA_GeneralAssumptions!Y36,InputDataA_GeneralAssumptions!Y37)</f>
        <v>1.0007381439208984E-2</v>
      </c>
      <c r="Z38" s="11">
        <f>IF(VLOOKUP(InputDataA_GeneralAssumptions!$D$36,DataSummary!$A$143:$B$145,2,FALSE)=1,InputDataA_GeneralAssumptions!Z36,InputDataA_GeneralAssumptions!Z37)</f>
        <v>1.0007381439208984E-2</v>
      </c>
      <c r="AA38" s="11">
        <f>IF(VLOOKUP(InputDataA_GeneralAssumptions!$D$36,DataSummary!$A$143:$B$145,2,FALSE)=1,InputDataA_GeneralAssumptions!AA36,InputDataA_GeneralAssumptions!AA37)</f>
        <v>1.0007381439208984E-2</v>
      </c>
      <c r="AB38" s="11">
        <f>IF(VLOOKUP(InputDataA_GeneralAssumptions!$D$36,DataSummary!$A$143:$B$145,2,FALSE)=1,InputDataA_GeneralAssumptions!AB36,InputDataA_GeneralAssumptions!AB37)</f>
        <v>1.0007381439208984E-2</v>
      </c>
      <c r="AC38" s="11">
        <f>IF(VLOOKUP(InputDataA_GeneralAssumptions!$D$36,DataSummary!$A$143:$B$145,2,FALSE)=1,InputDataA_GeneralAssumptions!AC36,InputDataA_GeneralAssumptions!AC37)</f>
        <v>1.0007381439208984E-2</v>
      </c>
      <c r="AD38" s="11">
        <f>IF(VLOOKUP(InputDataA_GeneralAssumptions!$D$36,DataSummary!$A$143:$B$145,2,FALSE)=1,InputDataA_GeneralAssumptions!AD36,InputDataA_GeneralAssumptions!AD37)</f>
        <v>1.0007381439208984E-2</v>
      </c>
      <c r="AE38" s="11">
        <f>IF(VLOOKUP(InputDataA_GeneralAssumptions!$D$36,DataSummary!$A$143:$B$145,2,FALSE)=1,InputDataA_GeneralAssumptions!AE36,InputDataA_GeneralAssumptions!AE37)</f>
        <v>1.0007381439208984E-2</v>
      </c>
      <c r="AF38" s="11">
        <f>IF(VLOOKUP(InputDataA_GeneralAssumptions!$D$36,DataSummary!$A$143:$B$145,2,FALSE)=1,InputDataA_GeneralAssumptions!AF36,InputDataA_GeneralAssumptions!AF37)</f>
        <v>1.0007381439208984E-2</v>
      </c>
      <c r="AG38" s="11">
        <f>IF(VLOOKUP(InputDataA_GeneralAssumptions!$D$36,DataSummary!$A$143:$B$145,2,FALSE)=1,InputDataA_GeneralAssumptions!AG36,InputDataA_GeneralAssumptions!AG37)</f>
        <v>1.0007381439208984E-2</v>
      </c>
      <c r="AH38" s="11">
        <f>IF(VLOOKUP(InputDataA_GeneralAssumptions!$D$36,DataSummary!$A$143:$B$145,2,FALSE)=1,InputDataA_GeneralAssumptions!AH36,InputDataA_GeneralAssumptions!AH37)</f>
        <v>1.0007381439208984E-2</v>
      </c>
      <c r="AI38" s="11">
        <f>IF(VLOOKUP(InputDataA_GeneralAssumptions!$D$36,DataSummary!$A$143:$B$145,2,FALSE)=1,InputDataA_GeneralAssumptions!AI36,InputDataA_GeneralAssumptions!AI37)</f>
        <v>1.0007381439208984E-2</v>
      </c>
      <c r="AJ38" s="11">
        <f>IF(VLOOKUP(InputDataA_GeneralAssumptions!$D$36,DataSummary!$A$143:$B$145,2,FALSE)=1,InputDataA_GeneralAssumptions!AJ36,InputDataA_GeneralAssumptions!AJ37)</f>
        <v>1.0007381439208984E-2</v>
      </c>
      <c r="AK38" s="11">
        <f>IF(VLOOKUP(InputDataA_GeneralAssumptions!$D$36,DataSummary!$A$143:$B$145,2,FALSE)=1,InputDataA_GeneralAssumptions!AK36,InputDataA_GeneralAssumptions!AK37)</f>
        <v>1.0007381439208984E-2</v>
      </c>
      <c r="AL38" s="11">
        <f>IF(VLOOKUP(InputDataA_GeneralAssumptions!$D$36,DataSummary!$A$143:$B$145,2,FALSE)=1,InputDataA_GeneralAssumptions!AL36,InputDataA_GeneralAssumptions!AL37)</f>
        <v>1.0007381439208984E-2</v>
      </c>
      <c r="AM38" s="11">
        <f>IF(VLOOKUP(InputDataA_GeneralAssumptions!$D$36,DataSummary!$A$143:$B$145,2,FALSE)=1,InputDataA_GeneralAssumptions!AM36,InputDataA_GeneralAssumptions!AM37)</f>
        <v>1.0007381439208984E-2</v>
      </c>
      <c r="AN38" s="11">
        <f>IF(VLOOKUP(InputDataA_GeneralAssumptions!$D$36,DataSummary!$A$143:$B$145,2,FALSE)=1,InputDataA_GeneralAssumptions!AN36,InputDataA_GeneralAssumptions!AN37)</f>
        <v>1.0007381439208984E-2</v>
      </c>
      <c r="AO38" s="11">
        <f>IF(VLOOKUP(InputDataA_GeneralAssumptions!$D$36,DataSummary!$A$143:$B$145,2,FALSE)=1,InputDataA_GeneralAssumptions!AO36,InputDataA_GeneralAssumptions!AO37)</f>
        <v>1.0007381439208984E-2</v>
      </c>
      <c r="AP38" s="11">
        <f>IF(VLOOKUP(InputDataA_GeneralAssumptions!$D$36,DataSummary!$A$143:$B$145,2,FALSE)=1,InputDataA_GeneralAssumptions!AP36,InputDataA_GeneralAssumptions!AP37)</f>
        <v>1.0007381439208984E-2</v>
      </c>
      <c r="AQ38" s="11">
        <f>IF(VLOOKUP(InputDataA_GeneralAssumptions!$D$36,DataSummary!$A$143:$B$145,2,FALSE)=1,InputDataA_GeneralAssumptions!AQ36,InputDataA_GeneralAssumptions!AQ37)</f>
        <v>1.0007381439208984E-2</v>
      </c>
      <c r="AR38" s="11">
        <f>IF(VLOOKUP(InputDataA_GeneralAssumptions!$D$36,DataSummary!$A$143:$B$145,2,FALSE)=1,InputDataA_GeneralAssumptions!AR36,InputDataA_GeneralAssumptions!AR37)</f>
        <v>1.0007381439208984E-2</v>
      </c>
      <c r="AS38" s="11">
        <f>IF(VLOOKUP(InputDataA_GeneralAssumptions!$D$36,DataSummary!$A$143:$B$145,2,FALSE)=1,InputDataA_GeneralAssumptions!AS36,InputDataA_GeneralAssumptions!AS37)</f>
        <v>1.0007381439208984E-2</v>
      </c>
      <c r="AT38" s="11">
        <f>IF(VLOOKUP(InputDataA_GeneralAssumptions!$D$36,DataSummary!$A$143:$B$145,2,FALSE)=1,InputDataA_GeneralAssumptions!AT36,InputDataA_GeneralAssumptions!AT37)</f>
        <v>1.0007381439208984E-2</v>
      </c>
      <c r="AU38" s="11">
        <f>IF(VLOOKUP(InputDataA_GeneralAssumptions!$D$36,DataSummary!$A$143:$B$145,2,FALSE)=1,InputDataA_GeneralAssumptions!AU36,InputDataA_GeneralAssumptions!AU37)</f>
        <v>1.0007381439208984E-2</v>
      </c>
      <c r="AV38" s="11">
        <f>IF(VLOOKUP(InputDataA_GeneralAssumptions!$D$36,DataSummary!$A$143:$B$145,2,FALSE)=1,InputDataA_GeneralAssumptions!AV36,InputDataA_GeneralAssumptions!AV37)</f>
        <v>1.0007381439208984E-2</v>
      </c>
      <c r="AW38" s="11">
        <f>IF(VLOOKUP(InputDataA_GeneralAssumptions!$D$36,DataSummary!$A$143:$B$145,2,FALSE)=1,InputDataA_GeneralAssumptions!AW36,InputDataA_GeneralAssumptions!AW37)</f>
        <v>1.0007381439208984E-2</v>
      </c>
      <c r="AX38" s="11">
        <f>IF(VLOOKUP(InputDataA_GeneralAssumptions!$D$36,DataSummary!$A$143:$B$145,2,FALSE)=1,InputDataA_GeneralAssumptions!AX36,InputDataA_GeneralAssumptions!AX37)</f>
        <v>1.0007381439208984E-2</v>
      </c>
      <c r="AY38" s="11">
        <f>IF(VLOOKUP(InputDataA_GeneralAssumptions!$D$36,DataSummary!$A$143:$B$145,2,FALSE)=1,InputDataA_GeneralAssumptions!AY36,InputDataA_GeneralAssumptions!AY37)</f>
        <v>1.0007381439208984E-2</v>
      </c>
      <c r="AZ38" s="11">
        <f>IF(VLOOKUP(InputDataA_GeneralAssumptions!$D$36,DataSummary!$A$143:$B$145,2,FALSE)=1,InputDataA_GeneralAssumptions!AZ36,InputDataA_GeneralAssumptions!AZ37)</f>
        <v>1.0007381439208984E-2</v>
      </c>
      <c r="BA38" s="11">
        <f>IF(VLOOKUP(InputDataA_GeneralAssumptions!$D$36,DataSummary!$A$143:$B$145,2,FALSE)=1,InputDataA_GeneralAssumptions!BA36,InputDataA_GeneralAssumptions!BA37)</f>
        <v>1.0007381439208984E-2</v>
      </c>
      <c r="BB38" s="11">
        <f>IF(VLOOKUP(InputDataA_GeneralAssumptions!$D$36,DataSummary!$A$143:$B$145,2,FALSE)=1,InputDataA_GeneralAssumptions!BB36,InputDataA_GeneralAssumptions!BB37)</f>
        <v>1.0007381439208984E-2</v>
      </c>
      <c r="BC38" s="11">
        <f>IF(VLOOKUP(InputDataA_GeneralAssumptions!$D$36,DataSummary!$A$143:$B$145,2,FALSE)=1,InputDataA_GeneralAssumptions!BC36,InputDataA_GeneralAssumptions!BC37)</f>
        <v>1.0007381439208984E-2</v>
      </c>
      <c r="BD38" s="11">
        <f>IF(VLOOKUP(InputDataA_GeneralAssumptions!$D$36,DataSummary!$A$143:$B$145,2,FALSE)=1,InputDataA_GeneralAssumptions!BD36,InputDataA_GeneralAssumptions!BD37)</f>
        <v>1.0007381439208984E-2</v>
      </c>
      <c r="BE38" s="11">
        <f>IF(VLOOKUP(InputDataA_GeneralAssumptions!$D$36,DataSummary!$A$143:$B$145,2,FALSE)=1,InputDataA_GeneralAssumptions!BE36,InputDataA_GeneralAssumptions!BE37)</f>
        <v>1.0007381439208984E-2</v>
      </c>
      <c r="BF38" s="11">
        <f>IF(VLOOKUP(InputDataA_GeneralAssumptions!$D$36,DataSummary!$A$143:$B$145,2,FALSE)=1,InputDataA_GeneralAssumptions!BF36,InputDataA_GeneralAssumptions!BF37)</f>
        <v>1.0007381439208984E-2</v>
      </c>
      <c r="BG38" s="11">
        <f>IF(VLOOKUP(InputDataA_GeneralAssumptions!$D$36,DataSummary!$A$143:$B$145,2,FALSE)=1,InputDataA_GeneralAssumptions!BG36,InputDataA_GeneralAssumptions!BG37)</f>
        <v>1.0007381439208984E-2</v>
      </c>
      <c r="BH38" s="11">
        <f>IF(VLOOKUP(InputDataA_GeneralAssumptions!$D$36,DataSummary!$A$143:$B$145,2,FALSE)=1,InputDataA_GeneralAssumptions!BH36,InputDataA_GeneralAssumptions!BH37)</f>
        <v>1.0007381439208984E-2</v>
      </c>
      <c r="BI38" s="11">
        <f>IF(VLOOKUP(InputDataA_GeneralAssumptions!$D$36,DataSummary!$A$143:$B$145,2,FALSE)=1,InputDataA_GeneralAssumptions!BI36,InputDataA_GeneralAssumptions!BI37)</f>
        <v>1.0007381439208984E-2</v>
      </c>
      <c r="BJ38" s="11">
        <f>IF(VLOOKUP(InputDataA_GeneralAssumptions!$D$36,DataSummary!$A$143:$B$145,2,FALSE)=1,InputDataA_GeneralAssumptions!BJ36,InputDataA_GeneralAssumptions!BJ37)</f>
        <v>1.0007381439208984E-2</v>
      </c>
      <c r="BK38" s="11">
        <f>IF(VLOOKUP(InputDataA_GeneralAssumptions!$D$36,DataSummary!$A$143:$B$145,2,FALSE)=1,InputDataA_GeneralAssumptions!BK36,InputDataA_GeneralAssumptions!BK37)</f>
        <v>1.0007381439208984E-2</v>
      </c>
      <c r="BL38" s="11">
        <f>IF(VLOOKUP(InputDataA_GeneralAssumptions!$D$36,DataSummary!$A$143:$B$145,2,FALSE)=1,InputDataA_GeneralAssumptions!BL36,InputDataA_GeneralAssumptions!BL37)</f>
        <v>1.0007381439208984E-2</v>
      </c>
      <c r="BM38" s="11">
        <f>IF(VLOOKUP(InputDataA_GeneralAssumptions!$D$36,DataSummary!$A$143:$B$145,2,FALSE)=1,InputDataA_GeneralAssumptions!BM36,InputDataA_GeneralAssumptions!BM37)</f>
        <v>1.0007381439208984E-2</v>
      </c>
      <c r="BN38" s="11">
        <f>IF(VLOOKUP(InputDataA_GeneralAssumptions!$D$36,DataSummary!$A$143:$B$145,2,FALSE)=1,InputDataA_GeneralAssumptions!BN36,InputDataA_GeneralAssumptions!BN37)</f>
        <v>1.0007381439208984E-2</v>
      </c>
      <c r="BO38" s="11">
        <f>IF(VLOOKUP(InputDataA_GeneralAssumptions!$D$36,DataSummary!$A$143:$B$145,2,FALSE)=1,InputDataA_GeneralAssumptions!BO36,InputDataA_GeneralAssumptions!BO37)</f>
        <v>1.0007381439208984E-2</v>
      </c>
      <c r="BP38" s="11">
        <f>IF(VLOOKUP(InputDataA_GeneralAssumptions!$D$36,DataSummary!$A$143:$B$145,2,FALSE)=1,InputDataA_GeneralAssumptions!BP36,InputDataA_GeneralAssumptions!BP37)</f>
        <v>1.0007381439208984E-2</v>
      </c>
      <c r="BQ38" s="11">
        <f>IF(VLOOKUP(InputDataA_GeneralAssumptions!$D$36,DataSummary!$A$143:$B$145,2,FALSE)=1,InputDataA_GeneralAssumptions!BQ36,InputDataA_GeneralAssumptions!BQ37)</f>
        <v>1.0007381439208984E-2</v>
      </c>
      <c r="BR38" s="11">
        <f>IF(VLOOKUP(InputDataA_GeneralAssumptions!$D$36,DataSummary!$A$143:$B$145,2,FALSE)=1,InputDataA_GeneralAssumptions!BR36,InputDataA_GeneralAssumptions!BR37)</f>
        <v>1.0007381439208984E-2</v>
      </c>
      <c r="BS38" s="11">
        <f>IF(VLOOKUP(InputDataA_GeneralAssumptions!$D$36,DataSummary!$A$143:$B$145,2,FALSE)=1,InputDataA_GeneralAssumptions!BS36,InputDataA_GeneralAssumptions!BS37)</f>
        <v>1.0007381439208984E-2</v>
      </c>
      <c r="BT38" s="11">
        <f>IF(VLOOKUP(InputDataA_GeneralAssumptions!$D$36,DataSummary!$A$143:$B$145,2,FALSE)=1,InputDataA_GeneralAssumptions!BT36,InputDataA_GeneralAssumptions!BT37)</f>
        <v>1.0007381439208984E-2</v>
      </c>
      <c r="BU38" s="11">
        <f>IF(VLOOKUP(InputDataA_GeneralAssumptions!$D$36,DataSummary!$A$143:$B$145,2,FALSE)=1,InputDataA_GeneralAssumptions!BU36,InputDataA_GeneralAssumptions!BU37)</f>
        <v>1.0007381439208984E-2</v>
      </c>
      <c r="BV38" s="11">
        <f>IF(VLOOKUP(InputDataA_GeneralAssumptions!$D$36,DataSummary!$A$143:$B$145,2,FALSE)=1,InputDataA_GeneralAssumptions!BV36,InputDataA_GeneralAssumptions!BV37)</f>
        <v>1.0007381439208984E-2</v>
      </c>
      <c r="BW38" s="11">
        <f>IF(VLOOKUP(InputDataA_GeneralAssumptions!$D$36,DataSummary!$A$143:$B$145,2,FALSE)=1,InputDataA_GeneralAssumptions!BW36,InputDataA_GeneralAssumptions!BW37)</f>
        <v>1.0007381439208984E-2</v>
      </c>
      <c r="BX38" s="11">
        <f>IF(VLOOKUP(InputDataA_GeneralAssumptions!$D$36,DataSummary!$A$143:$B$145,2,FALSE)=1,InputDataA_GeneralAssumptions!BX36,InputDataA_GeneralAssumptions!BX37)</f>
        <v>1.0007381439208984E-2</v>
      </c>
      <c r="BY38" s="11">
        <f>IF(VLOOKUP(InputDataA_GeneralAssumptions!$D$36,DataSummary!$A$143:$B$145,2,FALSE)=1,InputDataA_GeneralAssumptions!BY36,InputDataA_GeneralAssumptions!BY37)</f>
        <v>1.0007381439208984E-2</v>
      </c>
      <c r="BZ38" s="11">
        <f>IF(VLOOKUP(InputDataA_GeneralAssumptions!$D$36,DataSummary!$A$143:$B$145,2,FALSE)=1,InputDataA_GeneralAssumptions!BZ36,InputDataA_GeneralAssumptions!BZ37)</f>
        <v>1.0007381439208984E-2</v>
      </c>
      <c r="CA38" s="11">
        <f>IF(VLOOKUP(InputDataA_GeneralAssumptions!$D$36,DataSummary!$A$143:$B$145,2,FALSE)=1,InputDataA_GeneralAssumptions!CA36,InputDataA_GeneralAssumptions!CA37)</f>
        <v>1.0007381439208984E-2</v>
      </c>
      <c r="CB38" s="11">
        <f>IF(VLOOKUP(InputDataA_GeneralAssumptions!$D$36,DataSummary!$A$143:$B$145,2,FALSE)=1,InputDataA_GeneralAssumptions!CB36,InputDataA_GeneralAssumptions!CB37)</f>
        <v>1.0007381439208984E-2</v>
      </c>
      <c r="CC38" s="11">
        <f>IF(VLOOKUP(InputDataA_GeneralAssumptions!$D$36,DataSummary!$A$143:$B$145,2,FALSE)=1,InputDataA_GeneralAssumptions!CC36,InputDataA_GeneralAssumptions!CC37)</f>
        <v>1.0007381439208984E-2</v>
      </c>
      <c r="CD38" s="11">
        <f>IF(VLOOKUP(InputDataA_GeneralAssumptions!$D$36,DataSummary!$A$143:$B$145,2,FALSE)=1,InputDataA_GeneralAssumptions!CD36,InputDataA_GeneralAssumptions!CD37)</f>
        <v>1.0007381439208984E-2</v>
      </c>
      <c r="CE38" s="11">
        <f>IF(VLOOKUP(InputDataA_GeneralAssumptions!$D$36,DataSummary!$A$143:$B$145,2,FALSE)=1,InputDataA_GeneralAssumptions!CE36,InputDataA_GeneralAssumptions!CE37)</f>
        <v>1.0007381439208984E-2</v>
      </c>
      <c r="CF38" s="11">
        <f>IF(VLOOKUP(InputDataA_GeneralAssumptions!$D$36,DataSummary!$A$143:$B$145,2,FALSE)=1,InputDataA_GeneralAssumptions!CF36,InputDataA_GeneralAssumptions!CF37)</f>
        <v>1.0007381439208984E-2</v>
      </c>
      <c r="CG38" s="11">
        <f>IF(VLOOKUP(InputDataA_GeneralAssumptions!$D$36,DataSummary!$A$143:$B$145,2,FALSE)=1,InputDataA_GeneralAssumptions!CG36,InputDataA_GeneralAssumptions!CG37)</f>
        <v>1.0007381439208984E-2</v>
      </c>
      <c r="CH38" s="11">
        <f>IF(VLOOKUP(InputDataA_GeneralAssumptions!$D$36,DataSummary!$A$143:$B$145,2,FALSE)=1,InputDataA_GeneralAssumptions!CH36,InputDataA_GeneralAssumptions!CH37)</f>
        <v>1.0007381439208984E-2</v>
      </c>
      <c r="CI38" s="11">
        <f>IF(VLOOKUP(InputDataA_GeneralAssumptions!$D$36,DataSummary!$A$143:$B$145,2,FALSE)=1,InputDataA_GeneralAssumptions!CI36,InputDataA_GeneralAssumptions!CI37)</f>
        <v>1.0007381439208984E-2</v>
      </c>
    </row>
    <row r="39" spans="1:87" s="36" customFormat="1" ht="16" thickBot="1">
      <c r="A39"/>
      <c r="B39"/>
      <c r="C39"/>
      <c r="D39" s="244"/>
      <c r="E39" s="244"/>
      <c r="F39"/>
      <c r="G39"/>
      <c r="H39"/>
    </row>
    <row r="40" spans="1:87" s="36" customFormat="1">
      <c r="A40"/>
      <c r="B40" s="56" t="s">
        <v>520</v>
      </c>
      <c r="C40" s="494" t="str">
        <f>""&amp;DataSummary!D276&amp;""</f>
        <v>PWT 10.0</v>
      </c>
      <c r="D40" s="283" t="str">
        <f>DataSummary!N4</f>
        <v>Baseline</v>
      </c>
      <c r="E40" s="70" t="str">
        <f>DataSummary!N5</f>
        <v>Scenario</v>
      </c>
      <c r="F40" s="4" t="str">
        <f>D45</f>
        <v>Automatic</v>
      </c>
      <c r="G40" s="2" t="s">
        <v>438</v>
      </c>
      <c r="H40" s="195" t="s">
        <v>631</v>
      </c>
      <c r="I40" s="178">
        <f>InputDataA_GeneralAssumptions!$D$7</f>
        <v>2023</v>
      </c>
      <c r="J40" s="144">
        <f t="shared" ref="J40:AO40" si="49">I40+1</f>
        <v>2024</v>
      </c>
      <c r="K40" s="144">
        <f t="shared" si="49"/>
        <v>2025</v>
      </c>
      <c r="L40" s="144">
        <f t="shared" si="49"/>
        <v>2026</v>
      </c>
      <c r="M40" s="144">
        <f t="shared" si="49"/>
        <v>2027</v>
      </c>
      <c r="N40" s="144">
        <f t="shared" si="49"/>
        <v>2028</v>
      </c>
      <c r="O40" s="144">
        <f t="shared" si="49"/>
        <v>2029</v>
      </c>
      <c r="P40" s="144">
        <f t="shared" si="49"/>
        <v>2030</v>
      </c>
      <c r="Q40" s="144">
        <f t="shared" si="49"/>
        <v>2031</v>
      </c>
      <c r="R40" s="144">
        <f t="shared" si="49"/>
        <v>2032</v>
      </c>
      <c r="S40" s="144">
        <f t="shared" si="49"/>
        <v>2033</v>
      </c>
      <c r="T40" s="144">
        <f t="shared" si="49"/>
        <v>2034</v>
      </c>
      <c r="U40" s="144">
        <f t="shared" si="49"/>
        <v>2035</v>
      </c>
      <c r="V40" s="144">
        <f t="shared" si="49"/>
        <v>2036</v>
      </c>
      <c r="W40" s="144">
        <f t="shared" si="49"/>
        <v>2037</v>
      </c>
      <c r="X40" s="144">
        <f t="shared" si="49"/>
        <v>2038</v>
      </c>
      <c r="Y40" s="144">
        <f t="shared" si="49"/>
        <v>2039</v>
      </c>
      <c r="Z40" s="144">
        <f t="shared" si="49"/>
        <v>2040</v>
      </c>
      <c r="AA40" s="144">
        <f t="shared" si="49"/>
        <v>2041</v>
      </c>
      <c r="AB40" s="144">
        <f t="shared" si="49"/>
        <v>2042</v>
      </c>
      <c r="AC40" s="144">
        <f t="shared" si="49"/>
        <v>2043</v>
      </c>
      <c r="AD40" s="144">
        <f t="shared" si="49"/>
        <v>2044</v>
      </c>
      <c r="AE40" s="144">
        <f t="shared" si="49"/>
        <v>2045</v>
      </c>
      <c r="AF40" s="144">
        <f t="shared" si="49"/>
        <v>2046</v>
      </c>
      <c r="AG40" s="144">
        <f t="shared" si="49"/>
        <v>2047</v>
      </c>
      <c r="AH40" s="144">
        <f t="shared" si="49"/>
        <v>2048</v>
      </c>
      <c r="AI40" s="144">
        <f t="shared" si="49"/>
        <v>2049</v>
      </c>
      <c r="AJ40" s="144">
        <f t="shared" si="49"/>
        <v>2050</v>
      </c>
      <c r="AK40" s="144">
        <f t="shared" si="49"/>
        <v>2051</v>
      </c>
      <c r="AL40" s="144">
        <f t="shared" si="49"/>
        <v>2052</v>
      </c>
      <c r="AM40" s="144">
        <f t="shared" si="49"/>
        <v>2053</v>
      </c>
      <c r="AN40" s="144">
        <f t="shared" si="49"/>
        <v>2054</v>
      </c>
      <c r="AO40" s="144">
        <f t="shared" si="49"/>
        <v>2055</v>
      </c>
      <c r="AP40" s="144">
        <f t="shared" ref="AP40" si="50">AO40+1</f>
        <v>2056</v>
      </c>
      <c r="AQ40" s="144">
        <f t="shared" ref="AQ40" si="51">AP40+1</f>
        <v>2057</v>
      </c>
      <c r="AR40" s="144">
        <f t="shared" ref="AR40" si="52">AQ40+1</f>
        <v>2058</v>
      </c>
      <c r="AS40" s="144">
        <f t="shared" ref="AS40" si="53">AR40+1</f>
        <v>2059</v>
      </c>
      <c r="AT40" s="144">
        <f t="shared" ref="AT40" si="54">AS40+1</f>
        <v>2060</v>
      </c>
      <c r="AU40" s="144">
        <f t="shared" ref="AU40" si="55">AT40+1</f>
        <v>2061</v>
      </c>
      <c r="AV40" s="144">
        <f t="shared" ref="AV40" si="56">AU40+1</f>
        <v>2062</v>
      </c>
      <c r="AW40" s="144">
        <f t="shared" ref="AW40" si="57">AV40+1</f>
        <v>2063</v>
      </c>
      <c r="AX40" s="144">
        <f t="shared" ref="AX40" si="58">AW40+1</f>
        <v>2064</v>
      </c>
      <c r="AY40" s="144">
        <f t="shared" ref="AY40" si="59">AX40+1</f>
        <v>2065</v>
      </c>
      <c r="AZ40" s="144">
        <f t="shared" ref="AZ40" si="60">AY40+1</f>
        <v>2066</v>
      </c>
      <c r="BA40" s="144">
        <f t="shared" ref="BA40" si="61">AZ40+1</f>
        <v>2067</v>
      </c>
      <c r="BB40" s="144">
        <f t="shared" ref="BB40" si="62">BA40+1</f>
        <v>2068</v>
      </c>
      <c r="BC40" s="144">
        <f t="shared" ref="BC40" si="63">BB40+1</f>
        <v>2069</v>
      </c>
      <c r="BD40" s="144">
        <f t="shared" ref="BD40" si="64">BC40+1</f>
        <v>2070</v>
      </c>
      <c r="BE40" s="144">
        <f t="shared" ref="BE40" si="65">BD40+1</f>
        <v>2071</v>
      </c>
      <c r="BF40" s="144">
        <f t="shared" ref="BF40" si="66">BE40+1</f>
        <v>2072</v>
      </c>
      <c r="BG40" s="144">
        <f t="shared" ref="BG40" si="67">BF40+1</f>
        <v>2073</v>
      </c>
      <c r="BH40" s="144">
        <f t="shared" ref="BH40" si="68">BG40+1</f>
        <v>2074</v>
      </c>
      <c r="BI40" s="144">
        <f t="shared" ref="BI40" si="69">BH40+1</f>
        <v>2075</v>
      </c>
      <c r="BJ40" s="144">
        <f t="shared" ref="BJ40" si="70">BI40+1</f>
        <v>2076</v>
      </c>
      <c r="BK40" s="144">
        <f t="shared" ref="BK40" si="71">BJ40+1</f>
        <v>2077</v>
      </c>
      <c r="BL40" s="144">
        <f t="shared" ref="BL40" si="72">BK40+1</f>
        <v>2078</v>
      </c>
      <c r="BM40" s="144">
        <f t="shared" ref="BM40" si="73">BL40+1</f>
        <v>2079</v>
      </c>
      <c r="BN40" s="144">
        <f t="shared" ref="BN40" si="74">BM40+1</f>
        <v>2080</v>
      </c>
      <c r="BO40" s="144">
        <f t="shared" ref="BO40" si="75">BN40+1</f>
        <v>2081</v>
      </c>
      <c r="BP40" s="144">
        <f t="shared" ref="BP40" si="76">BO40+1</f>
        <v>2082</v>
      </c>
      <c r="BQ40" s="144">
        <f t="shared" ref="BQ40" si="77">BP40+1</f>
        <v>2083</v>
      </c>
      <c r="BR40" s="144">
        <f t="shared" ref="BR40" si="78">BQ40+1</f>
        <v>2084</v>
      </c>
      <c r="BS40" s="144">
        <f t="shared" ref="BS40" si="79">BR40+1</f>
        <v>2085</v>
      </c>
      <c r="BT40" s="144">
        <f t="shared" ref="BT40" si="80">BS40+1</f>
        <v>2086</v>
      </c>
      <c r="BU40" s="144">
        <f t="shared" ref="BU40" si="81">BT40+1</f>
        <v>2087</v>
      </c>
      <c r="BV40" s="144">
        <f t="shared" ref="BV40" si="82">BU40+1</f>
        <v>2088</v>
      </c>
      <c r="BW40" s="144">
        <f t="shared" ref="BW40" si="83">BV40+1</f>
        <v>2089</v>
      </c>
      <c r="BX40" s="144">
        <f t="shared" ref="BX40" si="84">BW40+1</f>
        <v>2090</v>
      </c>
      <c r="BY40" s="144">
        <f t="shared" ref="BY40" si="85">BX40+1</f>
        <v>2091</v>
      </c>
      <c r="BZ40" s="144">
        <f t="shared" ref="BZ40" si="86">BY40+1</f>
        <v>2092</v>
      </c>
      <c r="CA40" s="144">
        <f t="shared" ref="CA40" si="87">BZ40+1</f>
        <v>2093</v>
      </c>
      <c r="CB40" s="144">
        <f t="shared" ref="CB40" si="88">CA40+1</f>
        <v>2094</v>
      </c>
      <c r="CC40" s="144">
        <f t="shared" ref="CC40" si="89">CB40+1</f>
        <v>2095</v>
      </c>
      <c r="CD40" s="144">
        <f t="shared" ref="CD40" si="90">CC40+1</f>
        <v>2096</v>
      </c>
      <c r="CE40" s="144">
        <f t="shared" ref="CE40" si="91">CD40+1</f>
        <v>2097</v>
      </c>
      <c r="CF40" s="144">
        <f t="shared" ref="CF40" si="92">CE40+1</f>
        <v>2098</v>
      </c>
      <c r="CG40" s="144">
        <f t="shared" ref="CG40" si="93">CF40+1</f>
        <v>2099</v>
      </c>
      <c r="CH40" s="144">
        <f t="shared" ref="CH40" si="94">CG40+1</f>
        <v>2100</v>
      </c>
      <c r="CI40" s="144">
        <f t="shared" ref="CI40" si="95">CH40+1</f>
        <v>2101</v>
      </c>
    </row>
    <row r="41" spans="1:87" s="36" customFormat="1">
      <c r="B41" s="76" t="s">
        <v>524</v>
      </c>
      <c r="C41" s="77" t="s">
        <v>3</v>
      </c>
      <c r="D41" s="367"/>
      <c r="E41" s="367"/>
      <c r="F41" s="699" t="str">
        <f>DataSummary!N4</f>
        <v>Baseline</v>
      </c>
      <c r="G41" s="15" t="s">
        <v>619</v>
      </c>
      <c r="H41" s="25" t="s">
        <v>436</v>
      </c>
      <c r="I41" s="179">
        <f>I42</f>
        <v>-3.4894829150289297E-3</v>
      </c>
      <c r="J41" s="179">
        <f>J42</f>
        <v>-3.4894829150289297E-3</v>
      </c>
      <c r="K41" s="179">
        <f t="shared" ref="K41:BU41" si="96">K42</f>
        <v>-3.4894829150289297E-3</v>
      </c>
      <c r="L41" s="179">
        <f t="shared" si="96"/>
        <v>-3.4894829150289297E-3</v>
      </c>
      <c r="M41" s="179">
        <f t="shared" si="96"/>
        <v>-3.4894829150289297E-3</v>
      </c>
      <c r="N41" s="179">
        <f t="shared" si="96"/>
        <v>-3.4894829150289297E-3</v>
      </c>
      <c r="O41" s="179">
        <f t="shared" si="96"/>
        <v>-3.4894829150289297E-3</v>
      </c>
      <c r="P41" s="179">
        <f t="shared" si="96"/>
        <v>-3.4894829150289297E-3</v>
      </c>
      <c r="Q41" s="179">
        <f t="shared" si="96"/>
        <v>-3.4894829150289297E-3</v>
      </c>
      <c r="R41" s="179">
        <f t="shared" si="96"/>
        <v>-3.4894829150289297E-3</v>
      </c>
      <c r="S41" s="179">
        <f t="shared" si="96"/>
        <v>-3.4894829150289297E-3</v>
      </c>
      <c r="T41" s="179">
        <f t="shared" si="96"/>
        <v>-3.4894829150289297E-3</v>
      </c>
      <c r="U41" s="179">
        <f t="shared" si="96"/>
        <v>-3.4894829150289297E-3</v>
      </c>
      <c r="V41" s="179">
        <f t="shared" si="96"/>
        <v>-3.4894829150289297E-3</v>
      </c>
      <c r="W41" s="179">
        <f t="shared" si="96"/>
        <v>-3.4894829150289297E-3</v>
      </c>
      <c r="X41" s="179">
        <f t="shared" si="96"/>
        <v>-3.4894829150289297E-3</v>
      </c>
      <c r="Y41" s="179">
        <f t="shared" si="96"/>
        <v>-3.4894829150289297E-3</v>
      </c>
      <c r="Z41" s="179">
        <f t="shared" si="96"/>
        <v>-3.4894829150289297E-3</v>
      </c>
      <c r="AA41" s="179">
        <f t="shared" si="96"/>
        <v>-3.4894829150289297E-3</v>
      </c>
      <c r="AB41" s="179">
        <f t="shared" si="96"/>
        <v>-3.4894829150289297E-3</v>
      </c>
      <c r="AC41" s="179">
        <f t="shared" si="96"/>
        <v>-3.4894829150289297E-3</v>
      </c>
      <c r="AD41" s="179">
        <f t="shared" si="96"/>
        <v>-3.4894829150289297E-3</v>
      </c>
      <c r="AE41" s="179">
        <f t="shared" si="96"/>
        <v>-3.4894829150289297E-3</v>
      </c>
      <c r="AF41" s="179">
        <f t="shared" si="96"/>
        <v>-3.4894829150289297E-3</v>
      </c>
      <c r="AG41" s="179">
        <f t="shared" si="96"/>
        <v>-3.4894829150289297E-3</v>
      </c>
      <c r="AH41" s="179">
        <f t="shared" si="96"/>
        <v>-3.4894829150289297E-3</v>
      </c>
      <c r="AI41" s="179">
        <f t="shared" si="96"/>
        <v>-3.4894829150289297E-3</v>
      </c>
      <c r="AJ41" s="179">
        <f t="shared" si="96"/>
        <v>-3.4894829150289297E-3</v>
      </c>
      <c r="AK41" s="179">
        <f t="shared" si="96"/>
        <v>-3.4894829150289297E-3</v>
      </c>
      <c r="AL41" s="179">
        <f t="shared" si="96"/>
        <v>-3.4894829150289297E-3</v>
      </c>
      <c r="AM41" s="179">
        <f t="shared" si="96"/>
        <v>-3.4894829150289297E-3</v>
      </c>
      <c r="AN41" s="179">
        <f t="shared" si="96"/>
        <v>-3.4894829150289297E-3</v>
      </c>
      <c r="AO41" s="179">
        <f t="shared" si="96"/>
        <v>-3.4894829150289297E-3</v>
      </c>
      <c r="AP41" s="179">
        <f t="shared" si="96"/>
        <v>-3.4894829150289297E-3</v>
      </c>
      <c r="AQ41" s="179">
        <f t="shared" si="96"/>
        <v>-3.4894829150289297E-3</v>
      </c>
      <c r="AR41" s="179">
        <f t="shared" si="96"/>
        <v>-3.4894829150289297E-3</v>
      </c>
      <c r="AS41" s="179">
        <f t="shared" si="96"/>
        <v>-3.4894829150289297E-3</v>
      </c>
      <c r="AT41" s="179">
        <f t="shared" si="96"/>
        <v>-3.4894829150289297E-3</v>
      </c>
      <c r="AU41" s="179">
        <f t="shared" si="96"/>
        <v>-3.4894829150289297E-3</v>
      </c>
      <c r="AV41" s="179">
        <f t="shared" si="96"/>
        <v>-3.4894829150289297E-3</v>
      </c>
      <c r="AW41" s="179">
        <f t="shared" si="96"/>
        <v>-3.4894829150289297E-3</v>
      </c>
      <c r="AX41" s="179">
        <f t="shared" si="96"/>
        <v>-3.4894829150289297E-3</v>
      </c>
      <c r="AY41" s="179">
        <f t="shared" si="96"/>
        <v>-3.4894829150289297E-3</v>
      </c>
      <c r="AZ41" s="179">
        <f t="shared" si="96"/>
        <v>-3.4894829150289297E-3</v>
      </c>
      <c r="BA41" s="179">
        <f t="shared" si="96"/>
        <v>-3.4894829150289297E-3</v>
      </c>
      <c r="BB41" s="179">
        <f t="shared" si="96"/>
        <v>-3.4894829150289297E-3</v>
      </c>
      <c r="BC41" s="179">
        <f t="shared" si="96"/>
        <v>-3.4894829150289297E-3</v>
      </c>
      <c r="BD41" s="179">
        <f t="shared" si="96"/>
        <v>-3.4894829150289297E-3</v>
      </c>
      <c r="BE41" s="179">
        <f t="shared" si="96"/>
        <v>-3.4894829150289297E-3</v>
      </c>
      <c r="BF41" s="179">
        <f t="shared" si="96"/>
        <v>-3.4894829150289297E-3</v>
      </c>
      <c r="BG41" s="179">
        <f t="shared" si="96"/>
        <v>-3.4894829150289297E-3</v>
      </c>
      <c r="BH41" s="179">
        <f t="shared" si="96"/>
        <v>-3.4894829150289297E-3</v>
      </c>
      <c r="BI41" s="179">
        <f t="shared" si="96"/>
        <v>-3.4894829150289297E-3</v>
      </c>
      <c r="BJ41" s="179">
        <f t="shared" si="96"/>
        <v>-3.4894829150289297E-3</v>
      </c>
      <c r="BK41" s="179">
        <f t="shared" si="96"/>
        <v>-3.4894829150289297E-3</v>
      </c>
      <c r="BL41" s="179">
        <f t="shared" si="96"/>
        <v>-3.4894829150289297E-3</v>
      </c>
      <c r="BM41" s="179">
        <f t="shared" si="96"/>
        <v>-3.4894829150289297E-3</v>
      </c>
      <c r="BN41" s="179">
        <f t="shared" si="96"/>
        <v>-3.4894829150289297E-3</v>
      </c>
      <c r="BO41" s="179">
        <f t="shared" si="96"/>
        <v>-3.4894829150289297E-3</v>
      </c>
      <c r="BP41" s="179">
        <f t="shared" si="96"/>
        <v>-3.4894829150289297E-3</v>
      </c>
      <c r="BQ41" s="179">
        <f t="shared" si="96"/>
        <v>-3.4894829150289297E-3</v>
      </c>
      <c r="BR41" s="179">
        <f t="shared" si="96"/>
        <v>-3.4894829150289297E-3</v>
      </c>
      <c r="BS41" s="179">
        <f t="shared" si="96"/>
        <v>-3.4894829150289297E-3</v>
      </c>
      <c r="BT41" s="179">
        <f t="shared" si="96"/>
        <v>-3.4894829150289297E-3</v>
      </c>
      <c r="BU41" s="179">
        <f t="shared" si="96"/>
        <v>-3.4894829150289297E-3</v>
      </c>
      <c r="BV41" s="179">
        <f t="shared" ref="BV41:CI41" si="97">BV42</f>
        <v>-3.4894829150289297E-3</v>
      </c>
      <c r="BW41" s="179">
        <f t="shared" si="97"/>
        <v>-3.4894829150289297E-3</v>
      </c>
      <c r="BX41" s="179">
        <f t="shared" si="97"/>
        <v>-3.4894829150289297E-3</v>
      </c>
      <c r="BY41" s="179">
        <f t="shared" si="97"/>
        <v>-3.4894829150289297E-3</v>
      </c>
      <c r="BZ41" s="179">
        <f t="shared" si="97"/>
        <v>-3.4894829150289297E-3</v>
      </c>
      <c r="CA41" s="179">
        <f t="shared" si="97"/>
        <v>-3.4894829150289297E-3</v>
      </c>
      <c r="CB41" s="179">
        <f t="shared" si="97"/>
        <v>-3.4894829150289297E-3</v>
      </c>
      <c r="CC41" s="179">
        <f t="shared" si="97"/>
        <v>-3.4894829150289297E-3</v>
      </c>
      <c r="CD41" s="179">
        <f t="shared" si="97"/>
        <v>-3.4894829150289297E-3</v>
      </c>
      <c r="CE41" s="179">
        <f t="shared" si="97"/>
        <v>-3.4894829150289297E-3</v>
      </c>
      <c r="CF41" s="179">
        <f t="shared" si="97"/>
        <v>-3.4894829150289297E-3</v>
      </c>
      <c r="CG41" s="179">
        <f t="shared" si="97"/>
        <v>-3.4894829150289297E-3</v>
      </c>
      <c r="CH41" s="179">
        <f t="shared" si="97"/>
        <v>-3.4894829150289297E-3</v>
      </c>
      <c r="CI41" s="179">
        <f t="shared" si="97"/>
        <v>-3.4894829150289297E-3</v>
      </c>
    </row>
    <row r="42" spans="1:87" s="36" customFormat="1">
      <c r="B42" s="76" t="str">
        <f>"Initial TFP, pre-loaded based on:"</f>
        <v>Initial TFP, pre-loaded based on:</v>
      </c>
      <c r="C42" s="372" t="s">
        <v>1527</v>
      </c>
      <c r="D42" s="709">
        <f>IF(ISNUMBER(DataSummary!B276)=TRUE,DataSummary!B276,".")</f>
        <v>-3.4894829150289297E-3</v>
      </c>
      <c r="E42" s="709"/>
      <c r="F42" s="699"/>
      <c r="G42" s="10" t="s">
        <v>620</v>
      </c>
      <c r="H42" s="27" t="str">
        <f>H41</f>
        <v>(e.g. 0.02)</v>
      </c>
      <c r="I42" s="12">
        <f>InputDataA_GeneralAssumptions!D43</f>
        <v>-3.4894829150289297E-3</v>
      </c>
      <c r="J42" s="12">
        <f>IF(J40&gt;InputDataA_GeneralAssumptions!$D$47,InputDataA_GeneralAssumptions!$D$46,I42+(InputDataA_GeneralAssumptions!$D$46-$I$42)/(InputDataA_GeneralAssumptions!$D$47-InputDataA_GeneralAssumptions!$D$7))</f>
        <v>-3.4894829150289297E-3</v>
      </c>
      <c r="K42" s="12">
        <f>IF(K40&gt;InputDataA_GeneralAssumptions!$D$47,InputDataA_GeneralAssumptions!$D$46,J42+(InputDataA_GeneralAssumptions!$D$46-$I$42)/(InputDataA_GeneralAssumptions!$D$47-InputDataA_GeneralAssumptions!$D$7))</f>
        <v>-3.4894829150289297E-3</v>
      </c>
      <c r="L42" s="12">
        <f>IF(L40&gt;InputDataA_GeneralAssumptions!$D$47,InputDataA_GeneralAssumptions!$D$46,K42+(InputDataA_GeneralAssumptions!$D$46-$I$42)/(InputDataA_GeneralAssumptions!$D$47-InputDataA_GeneralAssumptions!$D$7))</f>
        <v>-3.4894829150289297E-3</v>
      </c>
      <c r="M42" s="12">
        <f>IF(M40&gt;InputDataA_GeneralAssumptions!$D$47,InputDataA_GeneralAssumptions!$D$46,L42+(InputDataA_GeneralAssumptions!$D$46-$I$42)/(InputDataA_GeneralAssumptions!$D$47-InputDataA_GeneralAssumptions!$D$7))</f>
        <v>-3.4894829150289297E-3</v>
      </c>
      <c r="N42" s="12">
        <f>IF(N40&gt;InputDataA_GeneralAssumptions!$D$47,InputDataA_GeneralAssumptions!$D$46,M42+(InputDataA_GeneralAssumptions!$D$46-$I$42)/(InputDataA_GeneralAssumptions!$D$47-InputDataA_GeneralAssumptions!$D$7))</f>
        <v>-3.4894829150289297E-3</v>
      </c>
      <c r="O42" s="12">
        <f>IF(O40&gt;InputDataA_GeneralAssumptions!$D$47,InputDataA_GeneralAssumptions!$D$46,N42+(InputDataA_GeneralAssumptions!$D$46-$I$42)/(InputDataA_GeneralAssumptions!$D$47-InputDataA_GeneralAssumptions!$D$7))</f>
        <v>-3.4894829150289297E-3</v>
      </c>
      <c r="P42" s="12">
        <f>IF(P40&gt;InputDataA_GeneralAssumptions!$D$47,InputDataA_GeneralAssumptions!$D$46,O42+(InputDataA_GeneralAssumptions!$D$46-$I$42)/(InputDataA_GeneralAssumptions!$D$47-InputDataA_GeneralAssumptions!$D$7))</f>
        <v>-3.4894829150289297E-3</v>
      </c>
      <c r="Q42" s="12">
        <f>IF(Q40&gt;InputDataA_GeneralAssumptions!$D$47,InputDataA_GeneralAssumptions!$D$46,P42+(InputDataA_GeneralAssumptions!$D$46-$I$42)/(InputDataA_GeneralAssumptions!$D$47-InputDataA_GeneralAssumptions!$D$7))</f>
        <v>-3.4894829150289297E-3</v>
      </c>
      <c r="R42" s="12">
        <f>IF(R40&gt;InputDataA_GeneralAssumptions!$D$47,InputDataA_GeneralAssumptions!$D$46,Q42+(InputDataA_GeneralAssumptions!$D$46-$I$42)/(InputDataA_GeneralAssumptions!$D$47-InputDataA_GeneralAssumptions!$D$7))</f>
        <v>-3.4894829150289297E-3</v>
      </c>
      <c r="S42" s="12">
        <f>IF(S40&gt;InputDataA_GeneralAssumptions!$D$47,InputDataA_GeneralAssumptions!$D$46,R42+(InputDataA_GeneralAssumptions!$D$46-$I$42)/(InputDataA_GeneralAssumptions!$D$47-InputDataA_GeneralAssumptions!$D$7))</f>
        <v>-3.4894829150289297E-3</v>
      </c>
      <c r="T42" s="12">
        <f>IF(T40&gt;InputDataA_GeneralAssumptions!$D$47,InputDataA_GeneralAssumptions!$D$46,S42+(InputDataA_GeneralAssumptions!$D$46-$I$42)/(InputDataA_GeneralAssumptions!$D$47-InputDataA_GeneralAssumptions!$D$7))</f>
        <v>-3.4894829150289297E-3</v>
      </c>
      <c r="U42" s="12">
        <f>IF(U40&gt;InputDataA_GeneralAssumptions!$D$47,InputDataA_GeneralAssumptions!$D$46,T42+(InputDataA_GeneralAssumptions!$D$46-$I$42)/(InputDataA_GeneralAssumptions!$D$47-InputDataA_GeneralAssumptions!$D$7))</f>
        <v>-3.4894829150289297E-3</v>
      </c>
      <c r="V42" s="12">
        <f>IF(V40&gt;InputDataA_GeneralAssumptions!$D$47,InputDataA_GeneralAssumptions!$D$46,U42+(InputDataA_GeneralAssumptions!$D$46-$I$42)/(InputDataA_GeneralAssumptions!$D$47-InputDataA_GeneralAssumptions!$D$7))</f>
        <v>-3.4894829150289297E-3</v>
      </c>
      <c r="W42" s="12">
        <f>IF(W40&gt;InputDataA_GeneralAssumptions!$D$47,InputDataA_GeneralAssumptions!$D$46,V42+(InputDataA_GeneralAssumptions!$D$46-$I$42)/(InputDataA_GeneralAssumptions!$D$47-InputDataA_GeneralAssumptions!$D$7))</f>
        <v>-3.4894829150289297E-3</v>
      </c>
      <c r="X42" s="12">
        <f>IF(X40&gt;InputDataA_GeneralAssumptions!$D$47,InputDataA_GeneralAssumptions!$D$46,W42+(InputDataA_GeneralAssumptions!$D$46-$I$42)/(InputDataA_GeneralAssumptions!$D$47-InputDataA_GeneralAssumptions!$D$7))</f>
        <v>-3.4894829150289297E-3</v>
      </c>
      <c r="Y42" s="12">
        <f>IF(Y40&gt;InputDataA_GeneralAssumptions!$D$47,InputDataA_GeneralAssumptions!$D$46,X42+(InputDataA_GeneralAssumptions!$D$46-$I$42)/(InputDataA_GeneralAssumptions!$D$47-InputDataA_GeneralAssumptions!$D$7))</f>
        <v>-3.4894829150289297E-3</v>
      </c>
      <c r="Z42" s="12">
        <f>IF(Z40&gt;InputDataA_GeneralAssumptions!$D$47,InputDataA_GeneralAssumptions!$D$46,Y42+(InputDataA_GeneralAssumptions!$D$46-$I$42)/(InputDataA_GeneralAssumptions!$D$47-InputDataA_GeneralAssumptions!$D$7))</f>
        <v>-3.4894829150289297E-3</v>
      </c>
      <c r="AA42" s="12">
        <f>IF(AA40&gt;InputDataA_GeneralAssumptions!$D$47,InputDataA_GeneralAssumptions!$D$46,Z42+(InputDataA_GeneralAssumptions!$D$46-$I$42)/(InputDataA_GeneralAssumptions!$D$47-InputDataA_GeneralAssumptions!$D$7))</f>
        <v>-3.4894829150289297E-3</v>
      </c>
      <c r="AB42" s="12">
        <f>IF(AB40&gt;InputDataA_GeneralAssumptions!$D$47,InputDataA_GeneralAssumptions!$D$46,AA42+(InputDataA_GeneralAssumptions!$D$46-$I$42)/(InputDataA_GeneralAssumptions!$D$47-InputDataA_GeneralAssumptions!$D$7))</f>
        <v>-3.4894829150289297E-3</v>
      </c>
      <c r="AC42" s="12">
        <f>IF(AC40&gt;InputDataA_GeneralAssumptions!$D$47,InputDataA_GeneralAssumptions!$D$46,AB42+(InputDataA_GeneralAssumptions!$D$46-$I$42)/(InputDataA_GeneralAssumptions!$D$47-InputDataA_GeneralAssumptions!$D$7))</f>
        <v>-3.4894829150289297E-3</v>
      </c>
      <c r="AD42" s="12">
        <f>IF(AD40&gt;InputDataA_GeneralAssumptions!$D$47,InputDataA_GeneralAssumptions!$D$46,AC42+(InputDataA_GeneralAssumptions!$D$46-$I$42)/(InputDataA_GeneralAssumptions!$D$47-InputDataA_GeneralAssumptions!$D$7))</f>
        <v>-3.4894829150289297E-3</v>
      </c>
      <c r="AE42" s="12">
        <f>IF(AE40&gt;InputDataA_GeneralAssumptions!$D$47,InputDataA_GeneralAssumptions!$D$46,AD42+(InputDataA_GeneralAssumptions!$D$46-$I$42)/(InputDataA_GeneralAssumptions!$D$47-InputDataA_GeneralAssumptions!$D$7))</f>
        <v>-3.4894829150289297E-3</v>
      </c>
      <c r="AF42" s="12">
        <f>IF(AF40&gt;InputDataA_GeneralAssumptions!$D$47,InputDataA_GeneralAssumptions!$D$46,AE42+(InputDataA_GeneralAssumptions!$D$46-$I$42)/(InputDataA_GeneralAssumptions!$D$47-InputDataA_GeneralAssumptions!$D$7))</f>
        <v>-3.4894829150289297E-3</v>
      </c>
      <c r="AG42" s="12">
        <f>IF(AG40&gt;InputDataA_GeneralAssumptions!$D$47,InputDataA_GeneralAssumptions!$D$46,AF42+(InputDataA_GeneralAssumptions!$D$46-$I$42)/(InputDataA_GeneralAssumptions!$D$47-InputDataA_GeneralAssumptions!$D$7))</f>
        <v>-3.4894829150289297E-3</v>
      </c>
      <c r="AH42" s="12">
        <f>IF(AH40&gt;InputDataA_GeneralAssumptions!$D$47,InputDataA_GeneralAssumptions!$D$46,AG42+(InputDataA_GeneralAssumptions!$D$46-$I$42)/(InputDataA_GeneralAssumptions!$D$47-InputDataA_GeneralAssumptions!$D$7))</f>
        <v>-3.4894829150289297E-3</v>
      </c>
      <c r="AI42" s="12">
        <f>IF(AI40&gt;InputDataA_GeneralAssumptions!$D$47,InputDataA_GeneralAssumptions!$D$46,AH42+(InputDataA_GeneralAssumptions!$D$46-$I$42)/(InputDataA_GeneralAssumptions!$D$47-InputDataA_GeneralAssumptions!$D$7))</f>
        <v>-3.4894829150289297E-3</v>
      </c>
      <c r="AJ42" s="12">
        <f>IF(AJ40&gt;InputDataA_GeneralAssumptions!$D$47,InputDataA_GeneralAssumptions!$D$46,AI42+(InputDataA_GeneralAssumptions!$D$46-$I$42)/(InputDataA_GeneralAssumptions!$D$47-InputDataA_GeneralAssumptions!$D$7))</f>
        <v>-3.4894829150289297E-3</v>
      </c>
      <c r="AK42" s="12">
        <f>IF(AK40&gt;InputDataA_GeneralAssumptions!$D$47,InputDataA_GeneralAssumptions!$D$46,AJ42+(InputDataA_GeneralAssumptions!$D$46-$I$42)/(InputDataA_GeneralAssumptions!$D$47-InputDataA_GeneralAssumptions!$D$7))</f>
        <v>-3.4894829150289297E-3</v>
      </c>
      <c r="AL42" s="12">
        <f>IF(AL40&gt;InputDataA_GeneralAssumptions!$D$47,InputDataA_GeneralAssumptions!$D$46,AK42+(InputDataA_GeneralAssumptions!$D$46-$I$42)/(InputDataA_GeneralAssumptions!$D$47-InputDataA_GeneralAssumptions!$D$7))</f>
        <v>-3.4894829150289297E-3</v>
      </c>
      <c r="AM42" s="12">
        <f>IF(AM40&gt;InputDataA_GeneralAssumptions!$D$47,InputDataA_GeneralAssumptions!$D$46,AL42+(InputDataA_GeneralAssumptions!$D$46-$I$42)/(InputDataA_GeneralAssumptions!$D$47-InputDataA_GeneralAssumptions!$D$7))</f>
        <v>-3.4894829150289297E-3</v>
      </c>
      <c r="AN42" s="12">
        <f>IF(AN40&gt;InputDataA_GeneralAssumptions!$D$47,InputDataA_GeneralAssumptions!$D$46,AM42+(InputDataA_GeneralAssumptions!$D$46-$I$42)/(InputDataA_GeneralAssumptions!$D$47-InputDataA_GeneralAssumptions!$D$7))</f>
        <v>-3.4894829150289297E-3</v>
      </c>
      <c r="AO42" s="12">
        <f>IF(AO40&gt;InputDataA_GeneralAssumptions!$D$47,InputDataA_GeneralAssumptions!$D$46,AN42+(InputDataA_GeneralAssumptions!$D$46-$I$42)/(InputDataA_GeneralAssumptions!$D$47-InputDataA_GeneralAssumptions!$D$7))</f>
        <v>-3.4894829150289297E-3</v>
      </c>
      <c r="AP42" s="12">
        <f>IF(AP40&gt;InputDataA_GeneralAssumptions!$D$47,InputDataA_GeneralAssumptions!$D$46,AO42+(InputDataA_GeneralAssumptions!$D$46-$I$42)/(InputDataA_GeneralAssumptions!$D$47-InputDataA_GeneralAssumptions!$D$7))</f>
        <v>-3.4894829150289297E-3</v>
      </c>
      <c r="AQ42" s="12">
        <f>IF(AQ40&gt;InputDataA_GeneralAssumptions!$D$47,InputDataA_GeneralAssumptions!$D$46,AP42+(InputDataA_GeneralAssumptions!$D$46-$I$42)/(InputDataA_GeneralAssumptions!$D$47-InputDataA_GeneralAssumptions!$D$7))</f>
        <v>-3.4894829150289297E-3</v>
      </c>
      <c r="AR42" s="12">
        <f>IF(AR40&gt;InputDataA_GeneralAssumptions!$D$47,InputDataA_GeneralAssumptions!$D$46,AQ42+(InputDataA_GeneralAssumptions!$D$46-$I$42)/(InputDataA_GeneralAssumptions!$D$47-InputDataA_GeneralAssumptions!$D$7))</f>
        <v>-3.4894829150289297E-3</v>
      </c>
      <c r="AS42" s="12">
        <f>IF(AS40&gt;InputDataA_GeneralAssumptions!$D$47,InputDataA_GeneralAssumptions!$D$46,AR42+(InputDataA_GeneralAssumptions!$D$46-$I$42)/(InputDataA_GeneralAssumptions!$D$47-InputDataA_GeneralAssumptions!$D$7))</f>
        <v>-3.4894829150289297E-3</v>
      </c>
      <c r="AT42" s="12">
        <f>IF(AT40&gt;InputDataA_GeneralAssumptions!$D$47,InputDataA_GeneralAssumptions!$D$46,AS42+(InputDataA_GeneralAssumptions!$D$46-$I$42)/(InputDataA_GeneralAssumptions!$D$47-InputDataA_GeneralAssumptions!$D$7))</f>
        <v>-3.4894829150289297E-3</v>
      </c>
      <c r="AU42" s="12">
        <f>IF(AU40&gt;InputDataA_GeneralAssumptions!$D$47,InputDataA_GeneralAssumptions!$D$46,AT42+(InputDataA_GeneralAssumptions!$D$46-$I$42)/(InputDataA_GeneralAssumptions!$D$47-InputDataA_GeneralAssumptions!$D$7))</f>
        <v>-3.4894829150289297E-3</v>
      </c>
      <c r="AV42" s="12">
        <f>IF(AV40&gt;InputDataA_GeneralAssumptions!$D$47,InputDataA_GeneralAssumptions!$D$46,AU42+(InputDataA_GeneralAssumptions!$D$46-$I$42)/(InputDataA_GeneralAssumptions!$D$47-InputDataA_GeneralAssumptions!$D$7))</f>
        <v>-3.4894829150289297E-3</v>
      </c>
      <c r="AW42" s="12">
        <f>IF(AW40&gt;InputDataA_GeneralAssumptions!$D$47,InputDataA_GeneralAssumptions!$D$46,AV42+(InputDataA_GeneralAssumptions!$D$46-$I$42)/(InputDataA_GeneralAssumptions!$D$47-InputDataA_GeneralAssumptions!$D$7))</f>
        <v>-3.4894829150289297E-3</v>
      </c>
      <c r="AX42" s="12">
        <f>IF(AX40&gt;InputDataA_GeneralAssumptions!$D$47,InputDataA_GeneralAssumptions!$D$46,AW42+(InputDataA_GeneralAssumptions!$D$46-$I$42)/(InputDataA_GeneralAssumptions!$D$47-InputDataA_GeneralAssumptions!$D$7))</f>
        <v>-3.4894829150289297E-3</v>
      </c>
      <c r="AY42" s="12">
        <f>IF(AY40&gt;InputDataA_GeneralAssumptions!$D$47,InputDataA_GeneralAssumptions!$D$46,AX42+(InputDataA_GeneralAssumptions!$D$46-$I$42)/(InputDataA_GeneralAssumptions!$D$47-InputDataA_GeneralAssumptions!$D$7))</f>
        <v>-3.4894829150289297E-3</v>
      </c>
      <c r="AZ42" s="12">
        <f>IF(AZ40&gt;InputDataA_GeneralAssumptions!$D$47,InputDataA_GeneralAssumptions!$D$46,AY42+(InputDataA_GeneralAssumptions!$D$46-$I$42)/(InputDataA_GeneralAssumptions!$D$47-InputDataA_GeneralAssumptions!$D$7))</f>
        <v>-3.4894829150289297E-3</v>
      </c>
      <c r="BA42" s="12">
        <f>IF(BA40&gt;InputDataA_GeneralAssumptions!$D$47,InputDataA_GeneralAssumptions!$D$46,AZ42+(InputDataA_GeneralAssumptions!$D$46-$I$42)/(InputDataA_GeneralAssumptions!$D$47-InputDataA_GeneralAssumptions!$D$7))</f>
        <v>-3.4894829150289297E-3</v>
      </c>
      <c r="BB42" s="12">
        <f>IF(BB40&gt;InputDataA_GeneralAssumptions!$D$47,InputDataA_GeneralAssumptions!$D$46,BA42+(InputDataA_GeneralAssumptions!$D$46-$I$42)/(InputDataA_GeneralAssumptions!$D$47-InputDataA_GeneralAssumptions!$D$7))</f>
        <v>-3.4894829150289297E-3</v>
      </c>
      <c r="BC42" s="12">
        <f>IF(BC40&gt;InputDataA_GeneralAssumptions!$D$47,InputDataA_GeneralAssumptions!$D$46,BB42+(InputDataA_GeneralAssumptions!$D$46-$I$42)/(InputDataA_GeneralAssumptions!$D$47-InputDataA_GeneralAssumptions!$D$7))</f>
        <v>-3.4894829150289297E-3</v>
      </c>
      <c r="BD42" s="12">
        <f>IF(BD40&gt;InputDataA_GeneralAssumptions!$D$47,InputDataA_GeneralAssumptions!$D$46,BC42+(InputDataA_GeneralAssumptions!$D$46-$I$42)/(InputDataA_GeneralAssumptions!$D$47-InputDataA_GeneralAssumptions!$D$7))</f>
        <v>-3.4894829150289297E-3</v>
      </c>
      <c r="BE42" s="12">
        <f>IF(BE40&gt;InputDataA_GeneralAssumptions!$D$47,InputDataA_GeneralAssumptions!$D$46,BD42+(InputDataA_GeneralAssumptions!$D$46-$I$42)/(InputDataA_GeneralAssumptions!$D$47-InputDataA_GeneralAssumptions!$D$7))</f>
        <v>-3.4894829150289297E-3</v>
      </c>
      <c r="BF42" s="12">
        <f>IF(BF40&gt;InputDataA_GeneralAssumptions!$D$47,InputDataA_GeneralAssumptions!$D$46,BE42+(InputDataA_GeneralAssumptions!$D$46-$I$42)/(InputDataA_GeneralAssumptions!$D$47-InputDataA_GeneralAssumptions!$D$7))</f>
        <v>-3.4894829150289297E-3</v>
      </c>
      <c r="BG42" s="12">
        <f>IF(BG40&gt;InputDataA_GeneralAssumptions!$D$47,InputDataA_GeneralAssumptions!$D$46,BF42+(InputDataA_GeneralAssumptions!$D$46-$I$42)/(InputDataA_GeneralAssumptions!$D$47-InputDataA_GeneralAssumptions!$D$7))</f>
        <v>-3.4894829150289297E-3</v>
      </c>
      <c r="BH42" s="12">
        <f>IF(BH40&gt;InputDataA_GeneralAssumptions!$D$47,InputDataA_GeneralAssumptions!$D$46,BG42+(InputDataA_GeneralAssumptions!$D$46-$I$42)/(InputDataA_GeneralAssumptions!$D$47-InputDataA_GeneralAssumptions!$D$7))</f>
        <v>-3.4894829150289297E-3</v>
      </c>
      <c r="BI42" s="12">
        <f>IF(BI40&gt;InputDataA_GeneralAssumptions!$D$47,InputDataA_GeneralAssumptions!$D$46,BH42+(InputDataA_GeneralAssumptions!$D$46-$I$42)/(InputDataA_GeneralAssumptions!$D$47-InputDataA_GeneralAssumptions!$D$7))</f>
        <v>-3.4894829150289297E-3</v>
      </c>
      <c r="BJ42" s="12">
        <f>IF(BJ40&gt;InputDataA_GeneralAssumptions!$D$47,InputDataA_GeneralAssumptions!$D$46,BI42+(InputDataA_GeneralAssumptions!$D$46-$I$42)/(InputDataA_GeneralAssumptions!$D$47-InputDataA_GeneralAssumptions!$D$7))</f>
        <v>-3.4894829150289297E-3</v>
      </c>
      <c r="BK42" s="12">
        <f>IF(BK40&gt;InputDataA_GeneralAssumptions!$D$47,InputDataA_GeneralAssumptions!$D$46,BJ42+(InputDataA_GeneralAssumptions!$D$46-$I$42)/(InputDataA_GeneralAssumptions!$D$47-InputDataA_GeneralAssumptions!$D$7))</f>
        <v>-3.4894829150289297E-3</v>
      </c>
      <c r="BL42" s="12">
        <f>IF(BL40&gt;InputDataA_GeneralAssumptions!$D$47,InputDataA_GeneralAssumptions!$D$46,BK42+(InputDataA_GeneralAssumptions!$D$46-$I$42)/(InputDataA_GeneralAssumptions!$D$47-InputDataA_GeneralAssumptions!$D$7))</f>
        <v>-3.4894829150289297E-3</v>
      </c>
      <c r="BM42" s="12">
        <f>IF(BM40&gt;InputDataA_GeneralAssumptions!$D$47,InputDataA_GeneralAssumptions!$D$46,BL42+(InputDataA_GeneralAssumptions!$D$46-$I$42)/(InputDataA_GeneralAssumptions!$D$47-InputDataA_GeneralAssumptions!$D$7))</f>
        <v>-3.4894829150289297E-3</v>
      </c>
      <c r="BN42" s="12">
        <f>IF(BN40&gt;InputDataA_GeneralAssumptions!$D$47,InputDataA_GeneralAssumptions!$D$46,BM42+(InputDataA_GeneralAssumptions!$D$46-$I$42)/(InputDataA_GeneralAssumptions!$D$47-InputDataA_GeneralAssumptions!$D$7))</f>
        <v>-3.4894829150289297E-3</v>
      </c>
      <c r="BO42" s="12">
        <f>IF(BO40&gt;InputDataA_GeneralAssumptions!$D$47,InputDataA_GeneralAssumptions!$D$46,BN42+(InputDataA_GeneralAssumptions!$D$46-$I$42)/(InputDataA_GeneralAssumptions!$D$47-InputDataA_GeneralAssumptions!$D$7))</f>
        <v>-3.4894829150289297E-3</v>
      </c>
      <c r="BP42" s="12">
        <f>IF(BP40&gt;InputDataA_GeneralAssumptions!$D$47,InputDataA_GeneralAssumptions!$D$46,BO42+(InputDataA_GeneralAssumptions!$D$46-$I$42)/(InputDataA_GeneralAssumptions!$D$47-InputDataA_GeneralAssumptions!$D$7))</f>
        <v>-3.4894829150289297E-3</v>
      </c>
      <c r="BQ42" s="12">
        <f>IF(BQ40&gt;InputDataA_GeneralAssumptions!$D$47,InputDataA_GeneralAssumptions!$D$46,BP42+(InputDataA_GeneralAssumptions!$D$46-$I$42)/(InputDataA_GeneralAssumptions!$D$47-InputDataA_GeneralAssumptions!$D$7))</f>
        <v>-3.4894829150289297E-3</v>
      </c>
      <c r="BR42" s="12">
        <f>IF(BR40&gt;InputDataA_GeneralAssumptions!$D$47,InputDataA_GeneralAssumptions!$D$46,BQ42+(InputDataA_GeneralAssumptions!$D$46-$I$42)/(InputDataA_GeneralAssumptions!$D$47-InputDataA_GeneralAssumptions!$D$7))</f>
        <v>-3.4894829150289297E-3</v>
      </c>
      <c r="BS42" s="12">
        <f>IF(BS40&gt;InputDataA_GeneralAssumptions!$D$47,InputDataA_GeneralAssumptions!$D$46,BR42+(InputDataA_GeneralAssumptions!$D$46-$I$42)/(InputDataA_GeneralAssumptions!$D$47-InputDataA_GeneralAssumptions!$D$7))</f>
        <v>-3.4894829150289297E-3</v>
      </c>
      <c r="BT42" s="12">
        <f>IF(BT40&gt;InputDataA_GeneralAssumptions!$D$47,InputDataA_GeneralAssumptions!$D$46,BS42+(InputDataA_GeneralAssumptions!$D$46-$I$42)/(InputDataA_GeneralAssumptions!$D$47-InputDataA_GeneralAssumptions!$D$7))</f>
        <v>-3.4894829150289297E-3</v>
      </c>
      <c r="BU42" s="12">
        <f>IF(BU40&gt;InputDataA_GeneralAssumptions!$D$47,InputDataA_GeneralAssumptions!$D$46,BT42+(InputDataA_GeneralAssumptions!$D$46-$I$42)/(InputDataA_GeneralAssumptions!$D$47-InputDataA_GeneralAssumptions!$D$7))</f>
        <v>-3.4894829150289297E-3</v>
      </c>
      <c r="BV42" s="12">
        <f>IF(BV40&gt;InputDataA_GeneralAssumptions!$D$47,InputDataA_GeneralAssumptions!$D$46,BU42+(InputDataA_GeneralAssumptions!$D$46-$I$42)/(InputDataA_GeneralAssumptions!$D$47-InputDataA_GeneralAssumptions!$D$7))</f>
        <v>-3.4894829150289297E-3</v>
      </c>
      <c r="BW42" s="12">
        <f>IF(BW40&gt;InputDataA_GeneralAssumptions!$D$47,InputDataA_GeneralAssumptions!$D$46,BV42+(InputDataA_GeneralAssumptions!$D$46-$I$42)/(InputDataA_GeneralAssumptions!$D$47-InputDataA_GeneralAssumptions!$D$7))</f>
        <v>-3.4894829150289297E-3</v>
      </c>
      <c r="BX42" s="12">
        <f>IF(BX40&gt;InputDataA_GeneralAssumptions!$D$47,InputDataA_GeneralAssumptions!$D$46,BW42+(InputDataA_GeneralAssumptions!$D$46-$I$42)/(InputDataA_GeneralAssumptions!$D$47-InputDataA_GeneralAssumptions!$D$7))</f>
        <v>-3.4894829150289297E-3</v>
      </c>
      <c r="BY42" s="12">
        <f>IF(BY40&gt;InputDataA_GeneralAssumptions!$D$47,InputDataA_GeneralAssumptions!$D$46,BX42+(InputDataA_GeneralAssumptions!$D$46-$I$42)/(InputDataA_GeneralAssumptions!$D$47-InputDataA_GeneralAssumptions!$D$7))</f>
        <v>-3.4894829150289297E-3</v>
      </c>
      <c r="BZ42" s="12">
        <f>IF(BZ40&gt;InputDataA_GeneralAssumptions!$D$47,InputDataA_GeneralAssumptions!$D$46,BY42+(InputDataA_GeneralAssumptions!$D$46-$I$42)/(InputDataA_GeneralAssumptions!$D$47-InputDataA_GeneralAssumptions!$D$7))</f>
        <v>-3.4894829150289297E-3</v>
      </c>
      <c r="CA42" s="12">
        <f>IF(CA40&gt;InputDataA_GeneralAssumptions!$D$47,InputDataA_GeneralAssumptions!$D$46,BZ42+(InputDataA_GeneralAssumptions!$D$46-$I$42)/(InputDataA_GeneralAssumptions!$D$47-InputDataA_GeneralAssumptions!$D$7))</f>
        <v>-3.4894829150289297E-3</v>
      </c>
      <c r="CB42" s="12">
        <f>IF(CB40&gt;InputDataA_GeneralAssumptions!$D$47,InputDataA_GeneralAssumptions!$D$46,CA42+(InputDataA_GeneralAssumptions!$D$46-$I$42)/(InputDataA_GeneralAssumptions!$D$47-InputDataA_GeneralAssumptions!$D$7))</f>
        <v>-3.4894829150289297E-3</v>
      </c>
      <c r="CC42" s="12">
        <f>IF(CC40&gt;InputDataA_GeneralAssumptions!$D$47,InputDataA_GeneralAssumptions!$D$46,CB42+(InputDataA_GeneralAssumptions!$D$46-$I$42)/(InputDataA_GeneralAssumptions!$D$47-InputDataA_GeneralAssumptions!$D$7))</f>
        <v>-3.4894829150289297E-3</v>
      </c>
      <c r="CD42" s="12">
        <f>IF(CD40&gt;InputDataA_GeneralAssumptions!$D$47,InputDataA_GeneralAssumptions!$D$46,CC42+(InputDataA_GeneralAssumptions!$D$46-$I$42)/(InputDataA_GeneralAssumptions!$D$47-InputDataA_GeneralAssumptions!$D$7))</f>
        <v>-3.4894829150289297E-3</v>
      </c>
      <c r="CE42" s="12">
        <f>IF(CE40&gt;InputDataA_GeneralAssumptions!$D$47,InputDataA_GeneralAssumptions!$D$46,CD42+(InputDataA_GeneralAssumptions!$D$46-$I$42)/(InputDataA_GeneralAssumptions!$D$47-InputDataA_GeneralAssumptions!$D$7))</f>
        <v>-3.4894829150289297E-3</v>
      </c>
      <c r="CF42" s="12">
        <f>IF(CF40&gt;InputDataA_GeneralAssumptions!$D$47,InputDataA_GeneralAssumptions!$D$46,CE42+(InputDataA_GeneralAssumptions!$D$46-$I$42)/(InputDataA_GeneralAssumptions!$D$47-InputDataA_GeneralAssumptions!$D$7))</f>
        <v>-3.4894829150289297E-3</v>
      </c>
      <c r="CG42" s="12">
        <f>IF(CG40&gt;InputDataA_GeneralAssumptions!$D$47,InputDataA_GeneralAssumptions!$D$46,CF42+(InputDataA_GeneralAssumptions!$D$46-$I$42)/(InputDataA_GeneralAssumptions!$D$47-InputDataA_GeneralAssumptions!$D$7))</f>
        <v>-3.4894829150289297E-3</v>
      </c>
      <c r="CH42" s="12">
        <f>IF(CH40&gt;InputDataA_GeneralAssumptions!$D$47,InputDataA_GeneralAssumptions!$D$46,CG42+(InputDataA_GeneralAssumptions!$D$46-$I$42)/(InputDataA_GeneralAssumptions!$D$47-InputDataA_GeneralAssumptions!$D$7))</f>
        <v>-3.4894829150289297E-3</v>
      </c>
      <c r="CI42" s="12">
        <f>IF(CI40&gt;InputDataA_GeneralAssumptions!$D$47,InputDataA_GeneralAssumptions!$D$46,CH42+(InputDataA_GeneralAssumptions!$D$46-$I$42)/(InputDataA_GeneralAssumptions!$D$47-InputDataA_GeneralAssumptions!$D$7))</f>
        <v>-3.4894829150289297E-3</v>
      </c>
    </row>
    <row r="43" spans="1:87" s="36" customFormat="1">
      <c r="B43" s="76" t="s">
        <v>981</v>
      </c>
      <c r="C43" s="77" t="s">
        <v>3</v>
      </c>
      <c r="D43" s="390">
        <f>IF(ISBLANK(D41)=TRUE,D42,D41)</f>
        <v>-3.4894829150289297E-3</v>
      </c>
      <c r="E43" s="390">
        <f>IF(ISBLANK(E41)=TRUE,D42,E41)</f>
        <v>-3.4894829150289297E-3</v>
      </c>
      <c r="F43" s="699"/>
      <c r="G43" s="131" t="s">
        <v>625</v>
      </c>
      <c r="H43" s="27" t="str">
        <f>H42</f>
        <v>(e.g. 0.02)</v>
      </c>
      <c r="I43" s="11">
        <f>IF(VLOOKUP(InputDataA_GeneralAssumptions!$D$45,DataSummary!$A$143:$B$145,2,FALSE)=1,InputDataA_GeneralAssumptions!I41,InputDataA_GeneralAssumptions!I42)</f>
        <v>-3.4894829150289297E-3</v>
      </c>
      <c r="J43" s="11">
        <f>IF(VLOOKUP(InputDataA_GeneralAssumptions!$D$45,DataSummary!$A$143:$B$145,2,FALSE)=1,InputDataA_GeneralAssumptions!J41,InputDataA_GeneralAssumptions!J42)</f>
        <v>-3.4894829150289297E-3</v>
      </c>
      <c r="K43" s="11">
        <f>IF(VLOOKUP(InputDataA_GeneralAssumptions!$D$45,DataSummary!$A$143:$B$145,2,FALSE)=1,InputDataA_GeneralAssumptions!K41,InputDataA_GeneralAssumptions!K42)</f>
        <v>-3.4894829150289297E-3</v>
      </c>
      <c r="L43" s="11">
        <f>IF(VLOOKUP(InputDataA_GeneralAssumptions!$D$45,DataSummary!$A$143:$B$145,2,FALSE)=1,InputDataA_GeneralAssumptions!L41,InputDataA_GeneralAssumptions!L42)</f>
        <v>-3.4894829150289297E-3</v>
      </c>
      <c r="M43" s="11">
        <f>IF(VLOOKUP(InputDataA_GeneralAssumptions!$D$45,DataSummary!$A$143:$B$145,2,FALSE)=1,InputDataA_GeneralAssumptions!M41,InputDataA_GeneralAssumptions!M42)</f>
        <v>-3.4894829150289297E-3</v>
      </c>
      <c r="N43" s="11">
        <f>IF(VLOOKUP(InputDataA_GeneralAssumptions!$D$45,DataSummary!$A$143:$B$145,2,FALSE)=1,InputDataA_GeneralAssumptions!N41,InputDataA_GeneralAssumptions!N42)</f>
        <v>-3.4894829150289297E-3</v>
      </c>
      <c r="O43" s="11">
        <f>IF(VLOOKUP(InputDataA_GeneralAssumptions!$D$45,DataSummary!$A$143:$B$145,2,FALSE)=1,InputDataA_GeneralAssumptions!O41,InputDataA_GeneralAssumptions!O42)</f>
        <v>-3.4894829150289297E-3</v>
      </c>
      <c r="P43" s="11">
        <f>IF(VLOOKUP(InputDataA_GeneralAssumptions!$D$45,DataSummary!$A$143:$B$145,2,FALSE)=1,InputDataA_GeneralAssumptions!P41,InputDataA_GeneralAssumptions!P42)</f>
        <v>-3.4894829150289297E-3</v>
      </c>
      <c r="Q43" s="11">
        <f>IF(VLOOKUP(InputDataA_GeneralAssumptions!$D$45,DataSummary!$A$143:$B$145,2,FALSE)=1,InputDataA_GeneralAssumptions!Q41,InputDataA_GeneralAssumptions!Q42)</f>
        <v>-3.4894829150289297E-3</v>
      </c>
      <c r="R43" s="11">
        <f>IF(VLOOKUP(InputDataA_GeneralAssumptions!$D$45,DataSummary!$A$143:$B$145,2,FALSE)=1,InputDataA_GeneralAssumptions!R41,InputDataA_GeneralAssumptions!R42)</f>
        <v>-3.4894829150289297E-3</v>
      </c>
      <c r="S43" s="11">
        <f>IF(VLOOKUP(InputDataA_GeneralAssumptions!$D$45,DataSummary!$A$143:$B$145,2,FALSE)=1,InputDataA_GeneralAssumptions!S41,InputDataA_GeneralAssumptions!S42)</f>
        <v>-3.4894829150289297E-3</v>
      </c>
      <c r="T43" s="11">
        <f>IF(VLOOKUP(InputDataA_GeneralAssumptions!$D$45,DataSummary!$A$143:$B$145,2,FALSE)=1,InputDataA_GeneralAssumptions!T41,InputDataA_GeneralAssumptions!T42)</f>
        <v>-3.4894829150289297E-3</v>
      </c>
      <c r="U43" s="11">
        <f>IF(VLOOKUP(InputDataA_GeneralAssumptions!$D$45,DataSummary!$A$143:$B$145,2,FALSE)=1,InputDataA_GeneralAssumptions!U41,InputDataA_GeneralAssumptions!U42)</f>
        <v>-3.4894829150289297E-3</v>
      </c>
      <c r="V43" s="11">
        <f>IF(VLOOKUP(InputDataA_GeneralAssumptions!$D$45,DataSummary!$A$143:$B$145,2,FALSE)=1,InputDataA_GeneralAssumptions!V41,InputDataA_GeneralAssumptions!V42)</f>
        <v>-3.4894829150289297E-3</v>
      </c>
      <c r="W43" s="11">
        <f>IF(VLOOKUP(InputDataA_GeneralAssumptions!$D$45,DataSummary!$A$143:$B$145,2,FALSE)=1,InputDataA_GeneralAssumptions!W41,InputDataA_GeneralAssumptions!W42)</f>
        <v>-3.4894829150289297E-3</v>
      </c>
      <c r="X43" s="11">
        <f>IF(VLOOKUP(InputDataA_GeneralAssumptions!$D$45,DataSummary!$A$143:$B$145,2,FALSE)=1,InputDataA_GeneralAssumptions!X41,InputDataA_GeneralAssumptions!X42)</f>
        <v>-3.4894829150289297E-3</v>
      </c>
      <c r="Y43" s="11">
        <f>IF(VLOOKUP(InputDataA_GeneralAssumptions!$D$45,DataSummary!$A$143:$B$145,2,FALSE)=1,InputDataA_GeneralAssumptions!Y41,InputDataA_GeneralAssumptions!Y42)</f>
        <v>-3.4894829150289297E-3</v>
      </c>
      <c r="Z43" s="11">
        <f>IF(VLOOKUP(InputDataA_GeneralAssumptions!$D$45,DataSummary!$A$143:$B$145,2,FALSE)=1,InputDataA_GeneralAssumptions!Z41,InputDataA_GeneralAssumptions!Z42)</f>
        <v>-3.4894829150289297E-3</v>
      </c>
      <c r="AA43" s="11">
        <f>IF(VLOOKUP(InputDataA_GeneralAssumptions!$D$45,DataSummary!$A$143:$B$145,2,FALSE)=1,InputDataA_GeneralAssumptions!AA41,InputDataA_GeneralAssumptions!AA42)</f>
        <v>-3.4894829150289297E-3</v>
      </c>
      <c r="AB43" s="11">
        <f>IF(VLOOKUP(InputDataA_GeneralAssumptions!$D$45,DataSummary!$A$143:$B$145,2,FALSE)=1,InputDataA_GeneralAssumptions!AB41,InputDataA_GeneralAssumptions!AB42)</f>
        <v>-3.4894829150289297E-3</v>
      </c>
      <c r="AC43" s="11">
        <f>IF(VLOOKUP(InputDataA_GeneralAssumptions!$D$45,DataSummary!$A$143:$B$145,2,FALSE)=1,InputDataA_GeneralAssumptions!AC41,InputDataA_GeneralAssumptions!AC42)</f>
        <v>-3.4894829150289297E-3</v>
      </c>
      <c r="AD43" s="11">
        <f>IF(VLOOKUP(InputDataA_GeneralAssumptions!$D$45,DataSummary!$A$143:$B$145,2,FALSE)=1,InputDataA_GeneralAssumptions!AD41,InputDataA_GeneralAssumptions!AD42)</f>
        <v>-3.4894829150289297E-3</v>
      </c>
      <c r="AE43" s="11">
        <f>IF(VLOOKUP(InputDataA_GeneralAssumptions!$D$45,DataSummary!$A$143:$B$145,2,FALSE)=1,InputDataA_GeneralAssumptions!AE41,InputDataA_GeneralAssumptions!AE42)</f>
        <v>-3.4894829150289297E-3</v>
      </c>
      <c r="AF43" s="11">
        <f>IF(VLOOKUP(InputDataA_GeneralAssumptions!$D$45,DataSummary!$A$143:$B$145,2,FALSE)=1,InputDataA_GeneralAssumptions!AF41,InputDataA_GeneralAssumptions!AF42)</f>
        <v>-3.4894829150289297E-3</v>
      </c>
      <c r="AG43" s="11">
        <f>IF(VLOOKUP(InputDataA_GeneralAssumptions!$D$45,DataSummary!$A$143:$B$145,2,FALSE)=1,InputDataA_GeneralAssumptions!AG41,InputDataA_GeneralAssumptions!AG42)</f>
        <v>-3.4894829150289297E-3</v>
      </c>
      <c r="AH43" s="11">
        <f>IF(VLOOKUP(InputDataA_GeneralAssumptions!$D$45,DataSummary!$A$143:$B$145,2,FALSE)=1,InputDataA_GeneralAssumptions!AH41,InputDataA_GeneralAssumptions!AH42)</f>
        <v>-3.4894829150289297E-3</v>
      </c>
      <c r="AI43" s="11">
        <f>IF(VLOOKUP(InputDataA_GeneralAssumptions!$D$45,DataSummary!$A$143:$B$145,2,FALSE)=1,InputDataA_GeneralAssumptions!AI41,InputDataA_GeneralAssumptions!AI42)</f>
        <v>-3.4894829150289297E-3</v>
      </c>
      <c r="AJ43" s="11">
        <f>IF(VLOOKUP(InputDataA_GeneralAssumptions!$D$45,DataSummary!$A$143:$B$145,2,FALSE)=1,InputDataA_GeneralAssumptions!AJ41,InputDataA_GeneralAssumptions!AJ42)</f>
        <v>-3.4894829150289297E-3</v>
      </c>
      <c r="AK43" s="11">
        <f>IF(VLOOKUP(InputDataA_GeneralAssumptions!$D$45,DataSummary!$A$143:$B$145,2,FALSE)=1,InputDataA_GeneralAssumptions!AK41,InputDataA_GeneralAssumptions!AK42)</f>
        <v>-3.4894829150289297E-3</v>
      </c>
      <c r="AL43" s="11">
        <f>IF(VLOOKUP(InputDataA_GeneralAssumptions!$D$45,DataSummary!$A$143:$B$145,2,FALSE)=1,InputDataA_GeneralAssumptions!AL41,InputDataA_GeneralAssumptions!AL42)</f>
        <v>-3.4894829150289297E-3</v>
      </c>
      <c r="AM43" s="11">
        <f>IF(VLOOKUP(InputDataA_GeneralAssumptions!$D$45,DataSummary!$A$143:$B$145,2,FALSE)=1,InputDataA_GeneralAssumptions!AM41,InputDataA_GeneralAssumptions!AM42)</f>
        <v>-3.4894829150289297E-3</v>
      </c>
      <c r="AN43" s="11">
        <f>IF(VLOOKUP(InputDataA_GeneralAssumptions!$D$45,DataSummary!$A$143:$B$145,2,FALSE)=1,InputDataA_GeneralAssumptions!AN41,InputDataA_GeneralAssumptions!AN42)</f>
        <v>-3.4894829150289297E-3</v>
      </c>
      <c r="AO43" s="11">
        <f>IF(VLOOKUP(InputDataA_GeneralAssumptions!$D$45,DataSummary!$A$143:$B$145,2,FALSE)=1,InputDataA_GeneralAssumptions!AO41,InputDataA_GeneralAssumptions!AO42)</f>
        <v>-3.4894829150289297E-3</v>
      </c>
      <c r="AP43" s="11">
        <f>IF(VLOOKUP(InputDataA_GeneralAssumptions!$D$45,DataSummary!$A$143:$B$145,2,FALSE)=1,InputDataA_GeneralAssumptions!AP41,InputDataA_GeneralAssumptions!AP42)</f>
        <v>-3.4894829150289297E-3</v>
      </c>
      <c r="AQ43" s="11">
        <f>IF(VLOOKUP(InputDataA_GeneralAssumptions!$D$45,DataSummary!$A$143:$B$145,2,FALSE)=1,InputDataA_GeneralAssumptions!AQ41,InputDataA_GeneralAssumptions!AQ42)</f>
        <v>-3.4894829150289297E-3</v>
      </c>
      <c r="AR43" s="11">
        <f>IF(VLOOKUP(InputDataA_GeneralAssumptions!$D$45,DataSummary!$A$143:$B$145,2,FALSE)=1,InputDataA_GeneralAssumptions!AR41,InputDataA_GeneralAssumptions!AR42)</f>
        <v>-3.4894829150289297E-3</v>
      </c>
      <c r="AS43" s="11">
        <f>IF(VLOOKUP(InputDataA_GeneralAssumptions!$D$45,DataSummary!$A$143:$B$145,2,FALSE)=1,InputDataA_GeneralAssumptions!AS41,InputDataA_GeneralAssumptions!AS42)</f>
        <v>-3.4894829150289297E-3</v>
      </c>
      <c r="AT43" s="11">
        <f>IF(VLOOKUP(InputDataA_GeneralAssumptions!$D$45,DataSummary!$A$143:$B$145,2,FALSE)=1,InputDataA_GeneralAssumptions!AT41,InputDataA_GeneralAssumptions!AT42)</f>
        <v>-3.4894829150289297E-3</v>
      </c>
      <c r="AU43" s="11">
        <f>IF(VLOOKUP(InputDataA_GeneralAssumptions!$D$45,DataSummary!$A$143:$B$145,2,FALSE)=1,InputDataA_GeneralAssumptions!AU41,InputDataA_GeneralAssumptions!AU42)</f>
        <v>-3.4894829150289297E-3</v>
      </c>
      <c r="AV43" s="11">
        <f>IF(VLOOKUP(InputDataA_GeneralAssumptions!$D$45,DataSummary!$A$143:$B$145,2,FALSE)=1,InputDataA_GeneralAssumptions!AV41,InputDataA_GeneralAssumptions!AV42)</f>
        <v>-3.4894829150289297E-3</v>
      </c>
      <c r="AW43" s="11">
        <f>IF(VLOOKUP(InputDataA_GeneralAssumptions!$D$45,DataSummary!$A$143:$B$145,2,FALSE)=1,InputDataA_GeneralAssumptions!AW41,InputDataA_GeneralAssumptions!AW42)</f>
        <v>-3.4894829150289297E-3</v>
      </c>
      <c r="AX43" s="11">
        <f>IF(VLOOKUP(InputDataA_GeneralAssumptions!$D$45,DataSummary!$A$143:$B$145,2,FALSE)=1,InputDataA_GeneralAssumptions!AX41,InputDataA_GeneralAssumptions!AX42)</f>
        <v>-3.4894829150289297E-3</v>
      </c>
      <c r="AY43" s="11">
        <f>IF(VLOOKUP(InputDataA_GeneralAssumptions!$D$45,DataSummary!$A$143:$B$145,2,FALSE)=1,InputDataA_GeneralAssumptions!AY41,InputDataA_GeneralAssumptions!AY42)</f>
        <v>-3.4894829150289297E-3</v>
      </c>
      <c r="AZ43" s="11">
        <f>IF(VLOOKUP(InputDataA_GeneralAssumptions!$D$45,DataSummary!$A$143:$B$145,2,FALSE)=1,InputDataA_GeneralAssumptions!AZ41,InputDataA_GeneralAssumptions!AZ42)</f>
        <v>-3.4894829150289297E-3</v>
      </c>
      <c r="BA43" s="11">
        <f>IF(VLOOKUP(InputDataA_GeneralAssumptions!$D$45,DataSummary!$A$143:$B$145,2,FALSE)=1,InputDataA_GeneralAssumptions!BA41,InputDataA_GeneralAssumptions!BA42)</f>
        <v>-3.4894829150289297E-3</v>
      </c>
      <c r="BB43" s="11">
        <f>IF(VLOOKUP(InputDataA_GeneralAssumptions!$D$45,DataSummary!$A$143:$B$145,2,FALSE)=1,InputDataA_GeneralAssumptions!BB41,InputDataA_GeneralAssumptions!BB42)</f>
        <v>-3.4894829150289297E-3</v>
      </c>
      <c r="BC43" s="11">
        <f>IF(VLOOKUP(InputDataA_GeneralAssumptions!$D$45,DataSummary!$A$143:$B$145,2,FALSE)=1,InputDataA_GeneralAssumptions!BC41,InputDataA_GeneralAssumptions!BC42)</f>
        <v>-3.4894829150289297E-3</v>
      </c>
      <c r="BD43" s="11">
        <f>IF(VLOOKUP(InputDataA_GeneralAssumptions!$D$45,DataSummary!$A$143:$B$145,2,FALSE)=1,InputDataA_GeneralAssumptions!BD41,InputDataA_GeneralAssumptions!BD42)</f>
        <v>-3.4894829150289297E-3</v>
      </c>
      <c r="BE43" s="11">
        <f>IF(VLOOKUP(InputDataA_GeneralAssumptions!$D$45,DataSummary!$A$143:$B$145,2,FALSE)=1,InputDataA_GeneralAssumptions!BE41,InputDataA_GeneralAssumptions!BE42)</f>
        <v>-3.4894829150289297E-3</v>
      </c>
      <c r="BF43" s="11">
        <f>IF(VLOOKUP(InputDataA_GeneralAssumptions!$D$45,DataSummary!$A$143:$B$145,2,FALSE)=1,InputDataA_GeneralAssumptions!BF41,InputDataA_GeneralAssumptions!BF42)</f>
        <v>-3.4894829150289297E-3</v>
      </c>
      <c r="BG43" s="11">
        <f>IF(VLOOKUP(InputDataA_GeneralAssumptions!$D$45,DataSummary!$A$143:$B$145,2,FALSE)=1,InputDataA_GeneralAssumptions!BG41,InputDataA_GeneralAssumptions!BG42)</f>
        <v>-3.4894829150289297E-3</v>
      </c>
      <c r="BH43" s="11">
        <f>IF(VLOOKUP(InputDataA_GeneralAssumptions!$D$45,DataSummary!$A$143:$B$145,2,FALSE)=1,InputDataA_GeneralAssumptions!BH41,InputDataA_GeneralAssumptions!BH42)</f>
        <v>-3.4894829150289297E-3</v>
      </c>
      <c r="BI43" s="11">
        <f>IF(VLOOKUP(InputDataA_GeneralAssumptions!$D$45,DataSummary!$A$143:$B$145,2,FALSE)=1,InputDataA_GeneralAssumptions!BI41,InputDataA_GeneralAssumptions!BI42)</f>
        <v>-3.4894829150289297E-3</v>
      </c>
      <c r="BJ43" s="11">
        <f>IF(VLOOKUP(InputDataA_GeneralAssumptions!$D$45,DataSummary!$A$143:$B$145,2,FALSE)=1,InputDataA_GeneralAssumptions!BJ41,InputDataA_GeneralAssumptions!BJ42)</f>
        <v>-3.4894829150289297E-3</v>
      </c>
      <c r="BK43" s="11">
        <f>IF(VLOOKUP(InputDataA_GeneralAssumptions!$D$45,DataSummary!$A$143:$B$145,2,FALSE)=1,InputDataA_GeneralAssumptions!BK41,InputDataA_GeneralAssumptions!BK42)</f>
        <v>-3.4894829150289297E-3</v>
      </c>
      <c r="BL43" s="11">
        <f>IF(VLOOKUP(InputDataA_GeneralAssumptions!$D$45,DataSummary!$A$143:$B$145,2,FALSE)=1,InputDataA_GeneralAssumptions!BL41,InputDataA_GeneralAssumptions!BL42)</f>
        <v>-3.4894829150289297E-3</v>
      </c>
      <c r="BM43" s="11">
        <f>IF(VLOOKUP(InputDataA_GeneralAssumptions!$D$45,DataSummary!$A$143:$B$145,2,FALSE)=1,InputDataA_GeneralAssumptions!BM41,InputDataA_GeneralAssumptions!BM42)</f>
        <v>-3.4894829150289297E-3</v>
      </c>
      <c r="BN43" s="11">
        <f>IF(VLOOKUP(InputDataA_GeneralAssumptions!$D$45,DataSummary!$A$143:$B$145,2,FALSE)=1,InputDataA_GeneralAssumptions!BN41,InputDataA_GeneralAssumptions!BN42)</f>
        <v>-3.4894829150289297E-3</v>
      </c>
      <c r="BO43" s="11">
        <f>IF(VLOOKUP(InputDataA_GeneralAssumptions!$D$45,DataSummary!$A$143:$B$145,2,FALSE)=1,InputDataA_GeneralAssumptions!BO41,InputDataA_GeneralAssumptions!BO42)</f>
        <v>-3.4894829150289297E-3</v>
      </c>
      <c r="BP43" s="11">
        <f>IF(VLOOKUP(InputDataA_GeneralAssumptions!$D$45,DataSummary!$A$143:$B$145,2,FALSE)=1,InputDataA_GeneralAssumptions!BP41,InputDataA_GeneralAssumptions!BP42)</f>
        <v>-3.4894829150289297E-3</v>
      </c>
      <c r="BQ43" s="11">
        <f>IF(VLOOKUP(InputDataA_GeneralAssumptions!$D$45,DataSummary!$A$143:$B$145,2,FALSE)=1,InputDataA_GeneralAssumptions!BQ41,InputDataA_GeneralAssumptions!BQ42)</f>
        <v>-3.4894829150289297E-3</v>
      </c>
      <c r="BR43" s="11">
        <f>IF(VLOOKUP(InputDataA_GeneralAssumptions!$D$45,DataSummary!$A$143:$B$145,2,FALSE)=1,InputDataA_GeneralAssumptions!BR41,InputDataA_GeneralAssumptions!BR42)</f>
        <v>-3.4894829150289297E-3</v>
      </c>
      <c r="BS43" s="11">
        <f>IF(VLOOKUP(InputDataA_GeneralAssumptions!$D$45,DataSummary!$A$143:$B$145,2,FALSE)=1,InputDataA_GeneralAssumptions!BS41,InputDataA_GeneralAssumptions!BS42)</f>
        <v>-3.4894829150289297E-3</v>
      </c>
      <c r="BT43" s="11">
        <f>IF(VLOOKUP(InputDataA_GeneralAssumptions!$D$45,DataSummary!$A$143:$B$145,2,FALSE)=1,InputDataA_GeneralAssumptions!BT41,InputDataA_GeneralAssumptions!BT42)</f>
        <v>-3.4894829150289297E-3</v>
      </c>
      <c r="BU43" s="11">
        <f>IF(VLOOKUP(InputDataA_GeneralAssumptions!$D$45,DataSummary!$A$143:$B$145,2,FALSE)=1,InputDataA_GeneralAssumptions!BU41,InputDataA_GeneralAssumptions!BU42)</f>
        <v>-3.4894829150289297E-3</v>
      </c>
      <c r="BV43" s="11">
        <f>IF(VLOOKUP(InputDataA_GeneralAssumptions!$D$45,DataSummary!$A$143:$B$145,2,FALSE)=1,InputDataA_GeneralAssumptions!BV41,InputDataA_GeneralAssumptions!BV42)</f>
        <v>-3.4894829150289297E-3</v>
      </c>
      <c r="BW43" s="11">
        <f>IF(VLOOKUP(InputDataA_GeneralAssumptions!$D$45,DataSummary!$A$143:$B$145,2,FALSE)=1,InputDataA_GeneralAssumptions!BW41,InputDataA_GeneralAssumptions!BW42)</f>
        <v>-3.4894829150289297E-3</v>
      </c>
      <c r="BX43" s="11">
        <f>IF(VLOOKUP(InputDataA_GeneralAssumptions!$D$45,DataSummary!$A$143:$B$145,2,FALSE)=1,InputDataA_GeneralAssumptions!BX41,InputDataA_GeneralAssumptions!BX42)</f>
        <v>-3.4894829150289297E-3</v>
      </c>
      <c r="BY43" s="11">
        <f>IF(VLOOKUP(InputDataA_GeneralAssumptions!$D$45,DataSummary!$A$143:$B$145,2,FALSE)=1,InputDataA_GeneralAssumptions!BY41,InputDataA_GeneralAssumptions!BY42)</f>
        <v>-3.4894829150289297E-3</v>
      </c>
      <c r="BZ43" s="11">
        <f>IF(VLOOKUP(InputDataA_GeneralAssumptions!$D$45,DataSummary!$A$143:$B$145,2,FALSE)=1,InputDataA_GeneralAssumptions!BZ41,InputDataA_GeneralAssumptions!BZ42)</f>
        <v>-3.4894829150289297E-3</v>
      </c>
      <c r="CA43" s="11">
        <f>IF(VLOOKUP(InputDataA_GeneralAssumptions!$D$45,DataSummary!$A$143:$B$145,2,FALSE)=1,InputDataA_GeneralAssumptions!CA41,InputDataA_GeneralAssumptions!CA42)</f>
        <v>-3.4894829150289297E-3</v>
      </c>
      <c r="CB43" s="11">
        <f>IF(VLOOKUP(InputDataA_GeneralAssumptions!$D$45,DataSummary!$A$143:$B$145,2,FALSE)=1,InputDataA_GeneralAssumptions!CB41,InputDataA_GeneralAssumptions!CB42)</f>
        <v>-3.4894829150289297E-3</v>
      </c>
      <c r="CC43" s="11">
        <f>IF(VLOOKUP(InputDataA_GeneralAssumptions!$D$45,DataSummary!$A$143:$B$145,2,FALSE)=1,InputDataA_GeneralAssumptions!CC41,InputDataA_GeneralAssumptions!CC42)</f>
        <v>-3.4894829150289297E-3</v>
      </c>
      <c r="CD43" s="11">
        <f>IF(VLOOKUP(InputDataA_GeneralAssumptions!$D$45,DataSummary!$A$143:$B$145,2,FALSE)=1,InputDataA_GeneralAssumptions!CD41,InputDataA_GeneralAssumptions!CD42)</f>
        <v>-3.4894829150289297E-3</v>
      </c>
      <c r="CE43" s="11">
        <f>IF(VLOOKUP(InputDataA_GeneralAssumptions!$D$45,DataSummary!$A$143:$B$145,2,FALSE)=1,InputDataA_GeneralAssumptions!CE41,InputDataA_GeneralAssumptions!CE42)</f>
        <v>-3.4894829150289297E-3</v>
      </c>
      <c r="CF43" s="11">
        <f>IF(VLOOKUP(InputDataA_GeneralAssumptions!$D$45,DataSummary!$A$143:$B$145,2,FALSE)=1,InputDataA_GeneralAssumptions!CF41,InputDataA_GeneralAssumptions!CF42)</f>
        <v>-3.4894829150289297E-3</v>
      </c>
      <c r="CG43" s="11">
        <f>IF(VLOOKUP(InputDataA_GeneralAssumptions!$D$45,DataSummary!$A$143:$B$145,2,FALSE)=1,InputDataA_GeneralAssumptions!CG41,InputDataA_GeneralAssumptions!CG42)</f>
        <v>-3.4894829150289297E-3</v>
      </c>
      <c r="CH43" s="11">
        <f>IF(VLOOKUP(InputDataA_GeneralAssumptions!$D$45,DataSummary!$A$143:$B$145,2,FALSE)=1,InputDataA_GeneralAssumptions!CH41,InputDataA_GeneralAssumptions!CH42)</f>
        <v>-3.4894829150289297E-3</v>
      </c>
      <c r="CI43" s="11">
        <f>IF(VLOOKUP(InputDataA_GeneralAssumptions!$D$45,DataSummary!$A$143:$B$145,2,FALSE)=1,InputDataA_GeneralAssumptions!CI41,InputDataA_GeneralAssumptions!CI42)</f>
        <v>-3.4894829150289297E-3</v>
      </c>
    </row>
    <row r="44" spans="1:87" s="36" customFormat="1">
      <c r="B44" s="76"/>
      <c r="C44" s="77"/>
      <c r="D44" s="142"/>
      <c r="E44" s="180"/>
      <c r="F44" s="140"/>
      <c r="G44" s="13"/>
      <c r="H44" s="107"/>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row>
    <row r="45" spans="1:87">
      <c r="B45" s="76" t="s">
        <v>521</v>
      </c>
      <c r="C45" s="78" t="s">
        <v>516</v>
      </c>
      <c r="D45" s="694" t="s">
        <v>599</v>
      </c>
      <c r="E45" s="695"/>
      <c r="F45" s="701" t="str">
        <f>DataSummary!N5</f>
        <v>Scenario</v>
      </c>
      <c r="G45" s="15" t="s">
        <v>619</v>
      </c>
      <c r="H45" s="25" t="s">
        <v>436</v>
      </c>
      <c r="I45" s="179">
        <f>I46</f>
        <v>-3.4894829150289297E-3</v>
      </c>
      <c r="J45" s="179">
        <f>J46</f>
        <v>-3.4894829150289297E-3</v>
      </c>
      <c r="K45" s="179">
        <f t="shared" ref="K45:BU45" si="98">K46</f>
        <v>-3.4894829150289297E-3</v>
      </c>
      <c r="L45" s="179">
        <f t="shared" si="98"/>
        <v>-3.4894829150289297E-3</v>
      </c>
      <c r="M45" s="179">
        <f t="shared" si="98"/>
        <v>-3.4894829150289297E-3</v>
      </c>
      <c r="N45" s="179">
        <f t="shared" si="98"/>
        <v>-3.4894829150289297E-3</v>
      </c>
      <c r="O45" s="179">
        <f t="shared" si="98"/>
        <v>-3.4894829150289297E-3</v>
      </c>
      <c r="P45" s="179">
        <f t="shared" si="98"/>
        <v>-3.4894829150289297E-3</v>
      </c>
      <c r="Q45" s="179">
        <f t="shared" si="98"/>
        <v>-3.4894829150289297E-3</v>
      </c>
      <c r="R45" s="179">
        <f t="shared" si="98"/>
        <v>-3.4894829150289297E-3</v>
      </c>
      <c r="S45" s="179">
        <f t="shared" si="98"/>
        <v>-3.4894829150289297E-3</v>
      </c>
      <c r="T45" s="179">
        <f t="shared" si="98"/>
        <v>-3.4894829150289297E-3</v>
      </c>
      <c r="U45" s="179">
        <f t="shared" si="98"/>
        <v>-3.4894829150289297E-3</v>
      </c>
      <c r="V45" s="179">
        <f t="shared" si="98"/>
        <v>-3.4894829150289297E-3</v>
      </c>
      <c r="W45" s="179">
        <f t="shared" si="98"/>
        <v>-3.4894829150289297E-3</v>
      </c>
      <c r="X45" s="179">
        <f t="shared" si="98"/>
        <v>-3.4894829150289297E-3</v>
      </c>
      <c r="Y45" s="179">
        <f t="shared" si="98"/>
        <v>-3.4894829150289297E-3</v>
      </c>
      <c r="Z45" s="179">
        <f t="shared" si="98"/>
        <v>-3.4894829150289297E-3</v>
      </c>
      <c r="AA45" s="179">
        <f t="shared" si="98"/>
        <v>-3.4894829150289297E-3</v>
      </c>
      <c r="AB45" s="179">
        <f t="shared" si="98"/>
        <v>-3.4894829150289297E-3</v>
      </c>
      <c r="AC45" s="179">
        <f t="shared" si="98"/>
        <v>-3.4894829150289297E-3</v>
      </c>
      <c r="AD45" s="179">
        <f t="shared" si="98"/>
        <v>-3.4894829150289297E-3</v>
      </c>
      <c r="AE45" s="179">
        <f t="shared" si="98"/>
        <v>-3.4894829150289297E-3</v>
      </c>
      <c r="AF45" s="179">
        <f t="shared" si="98"/>
        <v>-3.4894829150289297E-3</v>
      </c>
      <c r="AG45" s="179">
        <f t="shared" si="98"/>
        <v>-3.4894829150289297E-3</v>
      </c>
      <c r="AH45" s="179">
        <f t="shared" si="98"/>
        <v>-3.4894829150289297E-3</v>
      </c>
      <c r="AI45" s="179">
        <f t="shared" si="98"/>
        <v>-3.4894829150289297E-3</v>
      </c>
      <c r="AJ45" s="179">
        <f t="shared" si="98"/>
        <v>-3.4894829150289297E-3</v>
      </c>
      <c r="AK45" s="179">
        <f t="shared" si="98"/>
        <v>-3.4894829150289297E-3</v>
      </c>
      <c r="AL45" s="179">
        <f t="shared" si="98"/>
        <v>-3.4894829150289297E-3</v>
      </c>
      <c r="AM45" s="179">
        <f t="shared" si="98"/>
        <v>-3.4894829150289297E-3</v>
      </c>
      <c r="AN45" s="179">
        <f t="shared" si="98"/>
        <v>-3.4894829150289297E-3</v>
      </c>
      <c r="AO45" s="179">
        <f t="shared" si="98"/>
        <v>-3.4894829150289297E-3</v>
      </c>
      <c r="AP45" s="179">
        <f t="shared" si="98"/>
        <v>-3.4894829150289297E-3</v>
      </c>
      <c r="AQ45" s="179">
        <f t="shared" si="98"/>
        <v>-3.4894829150289297E-3</v>
      </c>
      <c r="AR45" s="179">
        <f t="shared" si="98"/>
        <v>-3.4894829150289297E-3</v>
      </c>
      <c r="AS45" s="179">
        <f t="shared" si="98"/>
        <v>-3.4894829150289297E-3</v>
      </c>
      <c r="AT45" s="179">
        <f t="shared" si="98"/>
        <v>-3.4894829150289297E-3</v>
      </c>
      <c r="AU45" s="179">
        <f t="shared" si="98"/>
        <v>-3.4894829150289297E-3</v>
      </c>
      <c r="AV45" s="179">
        <f t="shared" si="98"/>
        <v>-3.4894829150289297E-3</v>
      </c>
      <c r="AW45" s="179">
        <f t="shared" si="98"/>
        <v>-3.4894829150289297E-3</v>
      </c>
      <c r="AX45" s="179">
        <f t="shared" si="98"/>
        <v>-3.4894829150289297E-3</v>
      </c>
      <c r="AY45" s="179">
        <f t="shared" si="98"/>
        <v>-3.4894829150289297E-3</v>
      </c>
      <c r="AZ45" s="179">
        <f t="shared" si="98"/>
        <v>-3.4894829150289297E-3</v>
      </c>
      <c r="BA45" s="179">
        <f t="shared" si="98"/>
        <v>-3.4894829150289297E-3</v>
      </c>
      <c r="BB45" s="179">
        <f t="shared" si="98"/>
        <v>-3.4894829150289297E-3</v>
      </c>
      <c r="BC45" s="179">
        <f t="shared" si="98"/>
        <v>-3.4894829150289297E-3</v>
      </c>
      <c r="BD45" s="179">
        <f t="shared" si="98"/>
        <v>-3.4894829150289297E-3</v>
      </c>
      <c r="BE45" s="179">
        <f t="shared" si="98"/>
        <v>-3.4894829150289297E-3</v>
      </c>
      <c r="BF45" s="179">
        <f t="shared" si="98"/>
        <v>-3.4894829150289297E-3</v>
      </c>
      <c r="BG45" s="179">
        <f t="shared" si="98"/>
        <v>-3.4894829150289297E-3</v>
      </c>
      <c r="BH45" s="179">
        <f t="shared" si="98"/>
        <v>-3.4894829150289297E-3</v>
      </c>
      <c r="BI45" s="179">
        <f t="shared" si="98"/>
        <v>-3.4894829150289297E-3</v>
      </c>
      <c r="BJ45" s="179">
        <f t="shared" si="98"/>
        <v>-3.4894829150289297E-3</v>
      </c>
      <c r="BK45" s="179">
        <f t="shared" si="98"/>
        <v>-3.4894829150289297E-3</v>
      </c>
      <c r="BL45" s="179">
        <f t="shared" si="98"/>
        <v>-3.4894829150289297E-3</v>
      </c>
      <c r="BM45" s="179">
        <f t="shared" si="98"/>
        <v>-3.4894829150289297E-3</v>
      </c>
      <c r="BN45" s="179">
        <f t="shared" si="98"/>
        <v>-3.4894829150289297E-3</v>
      </c>
      <c r="BO45" s="179">
        <f t="shared" si="98"/>
        <v>-3.4894829150289297E-3</v>
      </c>
      <c r="BP45" s="179">
        <f t="shared" si="98"/>
        <v>-3.4894829150289297E-3</v>
      </c>
      <c r="BQ45" s="179">
        <f t="shared" si="98"/>
        <v>-3.4894829150289297E-3</v>
      </c>
      <c r="BR45" s="179">
        <f t="shared" si="98"/>
        <v>-3.4894829150289297E-3</v>
      </c>
      <c r="BS45" s="179">
        <f t="shared" si="98"/>
        <v>-3.4894829150289297E-3</v>
      </c>
      <c r="BT45" s="179">
        <f t="shared" si="98"/>
        <v>-3.4894829150289297E-3</v>
      </c>
      <c r="BU45" s="179">
        <f t="shared" si="98"/>
        <v>-3.4894829150289297E-3</v>
      </c>
      <c r="BV45" s="179">
        <f t="shared" ref="BV45:CI45" si="99">BV46</f>
        <v>-3.4894829150289297E-3</v>
      </c>
      <c r="BW45" s="179">
        <f t="shared" si="99"/>
        <v>-3.4894829150289297E-3</v>
      </c>
      <c r="BX45" s="179">
        <f t="shared" si="99"/>
        <v>-3.4894829150289297E-3</v>
      </c>
      <c r="BY45" s="179">
        <f t="shared" si="99"/>
        <v>-3.4894829150289297E-3</v>
      </c>
      <c r="BZ45" s="179">
        <f t="shared" si="99"/>
        <v>-3.4894829150289297E-3</v>
      </c>
      <c r="CA45" s="179">
        <f t="shared" si="99"/>
        <v>-3.4894829150289297E-3</v>
      </c>
      <c r="CB45" s="179">
        <f t="shared" si="99"/>
        <v>-3.4894829150289297E-3</v>
      </c>
      <c r="CC45" s="179">
        <f t="shared" si="99"/>
        <v>-3.4894829150289297E-3</v>
      </c>
      <c r="CD45" s="179">
        <f t="shared" si="99"/>
        <v>-3.4894829150289297E-3</v>
      </c>
      <c r="CE45" s="179">
        <f t="shared" si="99"/>
        <v>-3.4894829150289297E-3</v>
      </c>
      <c r="CF45" s="179">
        <f t="shared" si="99"/>
        <v>-3.4894829150289297E-3</v>
      </c>
      <c r="CG45" s="179">
        <f t="shared" si="99"/>
        <v>-3.4894829150289297E-3</v>
      </c>
      <c r="CH45" s="179">
        <f t="shared" si="99"/>
        <v>-3.4894829150289297E-3</v>
      </c>
      <c r="CI45" s="179">
        <f t="shared" si="99"/>
        <v>-3.4894829150289297E-3</v>
      </c>
    </row>
    <row r="46" spans="1:87">
      <c r="B46" s="76" t="s">
        <v>522</v>
      </c>
      <c r="C46" s="77" t="s">
        <v>3</v>
      </c>
      <c r="D46" s="367">
        <f>D43</f>
        <v>-3.4894829150289297E-3</v>
      </c>
      <c r="E46" s="367">
        <f>E43</f>
        <v>-3.4894829150289297E-3</v>
      </c>
      <c r="F46" s="701"/>
      <c r="G46" s="10" t="s">
        <v>620</v>
      </c>
      <c r="H46" s="27" t="str">
        <f>H45</f>
        <v>(e.g. 0.02)</v>
      </c>
      <c r="I46" s="12">
        <f>InputDataA_GeneralAssumptions!E43</f>
        <v>-3.4894829150289297E-3</v>
      </c>
      <c r="J46" s="12">
        <f>IF(J40&gt;InputDataA_GeneralAssumptions!$E$47,InputDataA_GeneralAssumptions!$E$46,I46+(InputDataA_GeneralAssumptions!$E$46-InputDataA_GeneralAssumptions!$I$46)/(InputDataA_GeneralAssumptions!$E$47-InputDataA_GeneralAssumptions!$D$7))</f>
        <v>-3.4894829150289297E-3</v>
      </c>
      <c r="K46" s="12">
        <f>IF(K40&gt;InputDataA_GeneralAssumptions!$E$47,InputDataA_GeneralAssumptions!$E$46,J46+(InputDataA_GeneralAssumptions!$E$46-InputDataA_GeneralAssumptions!$I$46)/(InputDataA_GeneralAssumptions!$E$47-InputDataA_GeneralAssumptions!$D$7))</f>
        <v>-3.4894829150289297E-3</v>
      </c>
      <c r="L46" s="12">
        <f>IF(L40&gt;InputDataA_GeneralAssumptions!$E$47,InputDataA_GeneralAssumptions!$E$46,K46+(InputDataA_GeneralAssumptions!$E$46-InputDataA_GeneralAssumptions!$I$46)/(InputDataA_GeneralAssumptions!$E$47-InputDataA_GeneralAssumptions!$D$7))</f>
        <v>-3.4894829150289297E-3</v>
      </c>
      <c r="M46" s="12">
        <f>IF(M40&gt;InputDataA_GeneralAssumptions!$E$47,InputDataA_GeneralAssumptions!$E$46,L46+(InputDataA_GeneralAssumptions!$E$46-InputDataA_GeneralAssumptions!$I$46)/(InputDataA_GeneralAssumptions!$E$47-InputDataA_GeneralAssumptions!$D$7))</f>
        <v>-3.4894829150289297E-3</v>
      </c>
      <c r="N46" s="12">
        <f>IF(N40&gt;InputDataA_GeneralAssumptions!$E$47,InputDataA_GeneralAssumptions!$E$46,M46+(InputDataA_GeneralAssumptions!$E$46-InputDataA_GeneralAssumptions!$I$46)/(InputDataA_GeneralAssumptions!$E$47-InputDataA_GeneralAssumptions!$D$7))</f>
        <v>-3.4894829150289297E-3</v>
      </c>
      <c r="O46" s="12">
        <f>IF(O40&gt;InputDataA_GeneralAssumptions!$E$47,InputDataA_GeneralAssumptions!$E$46,N46+(InputDataA_GeneralAssumptions!$E$46-InputDataA_GeneralAssumptions!$I$46)/(InputDataA_GeneralAssumptions!$E$47-InputDataA_GeneralAssumptions!$D$7))</f>
        <v>-3.4894829150289297E-3</v>
      </c>
      <c r="P46" s="12">
        <f>IF(P40&gt;InputDataA_GeneralAssumptions!$E$47,InputDataA_GeneralAssumptions!$E$46,O46+(InputDataA_GeneralAssumptions!$E$46-InputDataA_GeneralAssumptions!$I$46)/(InputDataA_GeneralAssumptions!$E$47-InputDataA_GeneralAssumptions!$D$7))</f>
        <v>-3.4894829150289297E-3</v>
      </c>
      <c r="Q46" s="12">
        <f>IF(Q40&gt;InputDataA_GeneralAssumptions!$E$47,InputDataA_GeneralAssumptions!$E$46,P46+(InputDataA_GeneralAssumptions!$E$46-InputDataA_GeneralAssumptions!$I$46)/(InputDataA_GeneralAssumptions!$E$47-InputDataA_GeneralAssumptions!$D$7))</f>
        <v>-3.4894829150289297E-3</v>
      </c>
      <c r="R46" s="12">
        <f>IF(R40&gt;InputDataA_GeneralAssumptions!$E$47,InputDataA_GeneralAssumptions!$E$46,Q46+(InputDataA_GeneralAssumptions!$E$46-InputDataA_GeneralAssumptions!$I$46)/(InputDataA_GeneralAssumptions!$E$47-InputDataA_GeneralAssumptions!$D$7))</f>
        <v>-3.4894829150289297E-3</v>
      </c>
      <c r="S46" s="12">
        <f>IF(S40&gt;InputDataA_GeneralAssumptions!$E$47,InputDataA_GeneralAssumptions!$E$46,R46+(InputDataA_GeneralAssumptions!$E$46-InputDataA_GeneralAssumptions!$I$46)/(InputDataA_GeneralAssumptions!$E$47-InputDataA_GeneralAssumptions!$D$7))</f>
        <v>-3.4894829150289297E-3</v>
      </c>
      <c r="T46" s="12">
        <f>IF(T40&gt;InputDataA_GeneralAssumptions!$E$47,InputDataA_GeneralAssumptions!$E$46,S46+(InputDataA_GeneralAssumptions!$E$46-InputDataA_GeneralAssumptions!$I$46)/(InputDataA_GeneralAssumptions!$E$47-InputDataA_GeneralAssumptions!$D$7))</f>
        <v>-3.4894829150289297E-3</v>
      </c>
      <c r="U46" s="12">
        <f>IF(U40&gt;InputDataA_GeneralAssumptions!$E$47,InputDataA_GeneralAssumptions!$E$46,T46+(InputDataA_GeneralAssumptions!$E$46-InputDataA_GeneralAssumptions!$I$46)/(InputDataA_GeneralAssumptions!$E$47-InputDataA_GeneralAssumptions!$D$7))</f>
        <v>-3.4894829150289297E-3</v>
      </c>
      <c r="V46" s="12">
        <f>IF(V40&gt;InputDataA_GeneralAssumptions!$E$47,InputDataA_GeneralAssumptions!$E$46,U46+(InputDataA_GeneralAssumptions!$E$46-InputDataA_GeneralAssumptions!$I$46)/(InputDataA_GeneralAssumptions!$E$47-InputDataA_GeneralAssumptions!$D$7))</f>
        <v>-3.4894829150289297E-3</v>
      </c>
      <c r="W46" s="12">
        <f>IF(W40&gt;InputDataA_GeneralAssumptions!$E$47,InputDataA_GeneralAssumptions!$E$46,V46+(InputDataA_GeneralAssumptions!$E$46-InputDataA_GeneralAssumptions!$I$46)/(InputDataA_GeneralAssumptions!$E$47-InputDataA_GeneralAssumptions!$D$7))</f>
        <v>-3.4894829150289297E-3</v>
      </c>
      <c r="X46" s="12">
        <f>IF(X40&gt;InputDataA_GeneralAssumptions!$E$47,InputDataA_GeneralAssumptions!$E$46,W46+(InputDataA_GeneralAssumptions!$E$46-InputDataA_GeneralAssumptions!$I$46)/(InputDataA_GeneralAssumptions!$E$47-InputDataA_GeneralAssumptions!$D$7))</f>
        <v>-3.4894829150289297E-3</v>
      </c>
      <c r="Y46" s="12">
        <f>IF(Y40&gt;InputDataA_GeneralAssumptions!$E$47,InputDataA_GeneralAssumptions!$E$46,X46+(InputDataA_GeneralAssumptions!$E$46-InputDataA_GeneralAssumptions!$I$46)/(InputDataA_GeneralAssumptions!$E$47-InputDataA_GeneralAssumptions!$D$7))</f>
        <v>-3.4894829150289297E-3</v>
      </c>
      <c r="Z46" s="12">
        <f>IF(Z40&gt;InputDataA_GeneralAssumptions!$E$47,InputDataA_GeneralAssumptions!$E$46,Y46+(InputDataA_GeneralAssumptions!$E$46-InputDataA_GeneralAssumptions!$I$46)/(InputDataA_GeneralAssumptions!$E$47-InputDataA_GeneralAssumptions!$D$7))</f>
        <v>-3.4894829150289297E-3</v>
      </c>
      <c r="AA46" s="12">
        <f>IF(AA40&gt;InputDataA_GeneralAssumptions!$E$47,InputDataA_GeneralAssumptions!$E$46,Z46+(InputDataA_GeneralAssumptions!$E$46-InputDataA_GeneralAssumptions!$I$46)/(InputDataA_GeneralAssumptions!$E$47-InputDataA_GeneralAssumptions!$D$7))</f>
        <v>-3.4894829150289297E-3</v>
      </c>
      <c r="AB46" s="12">
        <f>IF(AB40&gt;InputDataA_GeneralAssumptions!$E$47,InputDataA_GeneralAssumptions!$E$46,AA46+(InputDataA_GeneralAssumptions!$E$46-InputDataA_GeneralAssumptions!$I$46)/(InputDataA_GeneralAssumptions!$E$47-InputDataA_GeneralAssumptions!$D$7))</f>
        <v>-3.4894829150289297E-3</v>
      </c>
      <c r="AC46" s="12">
        <f>IF(AC40&gt;InputDataA_GeneralAssumptions!$E$47,InputDataA_GeneralAssumptions!$E$46,AB46+(InputDataA_GeneralAssumptions!$E$46-InputDataA_GeneralAssumptions!$I$46)/(InputDataA_GeneralAssumptions!$E$47-InputDataA_GeneralAssumptions!$D$7))</f>
        <v>-3.4894829150289297E-3</v>
      </c>
      <c r="AD46" s="12">
        <f>IF(AD40&gt;InputDataA_GeneralAssumptions!$E$47,InputDataA_GeneralAssumptions!$E$46,AC46+(InputDataA_GeneralAssumptions!$E$46-InputDataA_GeneralAssumptions!$I$46)/(InputDataA_GeneralAssumptions!$E$47-InputDataA_GeneralAssumptions!$D$7))</f>
        <v>-3.4894829150289297E-3</v>
      </c>
      <c r="AE46" s="12">
        <f>IF(AE40&gt;InputDataA_GeneralAssumptions!$E$47,InputDataA_GeneralAssumptions!$E$46,AD46+(InputDataA_GeneralAssumptions!$E$46-InputDataA_GeneralAssumptions!$I$46)/(InputDataA_GeneralAssumptions!$E$47-InputDataA_GeneralAssumptions!$D$7))</f>
        <v>-3.4894829150289297E-3</v>
      </c>
      <c r="AF46" s="12">
        <f>IF(AF40&gt;InputDataA_GeneralAssumptions!$E$47,InputDataA_GeneralAssumptions!$E$46,AE46+(InputDataA_GeneralAssumptions!$E$46-InputDataA_GeneralAssumptions!$I$46)/(InputDataA_GeneralAssumptions!$E$47-InputDataA_GeneralAssumptions!$D$7))</f>
        <v>-3.4894829150289297E-3</v>
      </c>
      <c r="AG46" s="12">
        <f>IF(AG40&gt;InputDataA_GeneralAssumptions!$E$47,InputDataA_GeneralAssumptions!$E$46,AF46+(InputDataA_GeneralAssumptions!$E$46-InputDataA_GeneralAssumptions!$I$46)/(InputDataA_GeneralAssumptions!$E$47-InputDataA_GeneralAssumptions!$D$7))</f>
        <v>-3.4894829150289297E-3</v>
      </c>
      <c r="AH46" s="12">
        <f>IF(AH40&gt;InputDataA_GeneralAssumptions!$E$47,InputDataA_GeneralAssumptions!$E$46,AG46+(InputDataA_GeneralAssumptions!$E$46-InputDataA_GeneralAssumptions!$I$46)/(InputDataA_GeneralAssumptions!$E$47-InputDataA_GeneralAssumptions!$D$7))</f>
        <v>-3.4894829150289297E-3</v>
      </c>
      <c r="AI46" s="12">
        <f>IF(AI40&gt;InputDataA_GeneralAssumptions!$E$47,InputDataA_GeneralAssumptions!$E$46,AH46+(InputDataA_GeneralAssumptions!$E$46-InputDataA_GeneralAssumptions!$I$46)/(InputDataA_GeneralAssumptions!$E$47-InputDataA_GeneralAssumptions!$D$7))</f>
        <v>-3.4894829150289297E-3</v>
      </c>
      <c r="AJ46" s="12">
        <f>IF(AJ40&gt;InputDataA_GeneralAssumptions!$E$47,InputDataA_GeneralAssumptions!$E$46,AI46+(InputDataA_GeneralAssumptions!$E$46-InputDataA_GeneralAssumptions!$I$46)/(InputDataA_GeneralAssumptions!$E$47-InputDataA_GeneralAssumptions!$D$7))</f>
        <v>-3.4894829150289297E-3</v>
      </c>
      <c r="AK46" s="12">
        <f>IF(AK40&gt;InputDataA_GeneralAssumptions!$E$47,InputDataA_GeneralAssumptions!$E$46,AJ46+(InputDataA_GeneralAssumptions!$E$46-InputDataA_GeneralAssumptions!$I$46)/(InputDataA_GeneralAssumptions!$E$47-InputDataA_GeneralAssumptions!$D$7))</f>
        <v>-3.4894829150289297E-3</v>
      </c>
      <c r="AL46" s="12">
        <f>IF(AL40&gt;InputDataA_GeneralAssumptions!$E$47,InputDataA_GeneralAssumptions!$E$46,AK46+(InputDataA_GeneralAssumptions!$E$46-InputDataA_GeneralAssumptions!$I$46)/(InputDataA_GeneralAssumptions!$E$47-InputDataA_GeneralAssumptions!$D$7))</f>
        <v>-3.4894829150289297E-3</v>
      </c>
      <c r="AM46" s="12">
        <f>IF(AM40&gt;InputDataA_GeneralAssumptions!$E$47,InputDataA_GeneralAssumptions!$E$46,AL46+(InputDataA_GeneralAssumptions!$E$46-InputDataA_GeneralAssumptions!$I$46)/(InputDataA_GeneralAssumptions!$E$47-InputDataA_GeneralAssumptions!$D$7))</f>
        <v>-3.4894829150289297E-3</v>
      </c>
      <c r="AN46" s="12">
        <f>IF(AN40&gt;InputDataA_GeneralAssumptions!$E$47,InputDataA_GeneralAssumptions!$E$46,AM46+(InputDataA_GeneralAssumptions!$E$46-InputDataA_GeneralAssumptions!$I$46)/(InputDataA_GeneralAssumptions!$E$47-InputDataA_GeneralAssumptions!$D$7))</f>
        <v>-3.4894829150289297E-3</v>
      </c>
      <c r="AO46" s="12">
        <f>IF(AO40&gt;InputDataA_GeneralAssumptions!$E$47,InputDataA_GeneralAssumptions!$E$46,AN46+(InputDataA_GeneralAssumptions!$E$46-InputDataA_GeneralAssumptions!$I$46)/(InputDataA_GeneralAssumptions!$E$47-InputDataA_GeneralAssumptions!$D$7))</f>
        <v>-3.4894829150289297E-3</v>
      </c>
      <c r="AP46" s="12">
        <f>IF(AP40&gt;InputDataA_GeneralAssumptions!$E$47,InputDataA_GeneralAssumptions!$E$46,AO46+(InputDataA_GeneralAssumptions!$E$46-InputDataA_GeneralAssumptions!$I$46)/(InputDataA_GeneralAssumptions!$E$47-InputDataA_GeneralAssumptions!$D$7))</f>
        <v>-3.4894829150289297E-3</v>
      </c>
      <c r="AQ46" s="12">
        <f>IF(AQ40&gt;InputDataA_GeneralAssumptions!$E$47,InputDataA_GeneralAssumptions!$E$46,AP46+(InputDataA_GeneralAssumptions!$E$46-InputDataA_GeneralAssumptions!$I$46)/(InputDataA_GeneralAssumptions!$E$47-InputDataA_GeneralAssumptions!$D$7))</f>
        <v>-3.4894829150289297E-3</v>
      </c>
      <c r="AR46" s="12">
        <f>IF(AR40&gt;InputDataA_GeneralAssumptions!$E$47,InputDataA_GeneralAssumptions!$E$46,AQ46+(InputDataA_GeneralAssumptions!$E$46-InputDataA_GeneralAssumptions!$I$46)/(InputDataA_GeneralAssumptions!$E$47-InputDataA_GeneralAssumptions!$D$7))</f>
        <v>-3.4894829150289297E-3</v>
      </c>
      <c r="AS46" s="12">
        <f>IF(AS40&gt;InputDataA_GeneralAssumptions!$E$47,InputDataA_GeneralAssumptions!$E$46,AR46+(InputDataA_GeneralAssumptions!$E$46-InputDataA_GeneralAssumptions!$I$46)/(InputDataA_GeneralAssumptions!$E$47-InputDataA_GeneralAssumptions!$D$7))</f>
        <v>-3.4894829150289297E-3</v>
      </c>
      <c r="AT46" s="12">
        <f>IF(AT40&gt;InputDataA_GeneralAssumptions!$E$47,InputDataA_GeneralAssumptions!$E$46,AS46+(InputDataA_GeneralAssumptions!$E$46-InputDataA_GeneralAssumptions!$I$46)/(InputDataA_GeneralAssumptions!$E$47-InputDataA_GeneralAssumptions!$D$7))</f>
        <v>-3.4894829150289297E-3</v>
      </c>
      <c r="AU46" s="12">
        <f>IF(AU40&gt;InputDataA_GeneralAssumptions!$E$47,InputDataA_GeneralAssumptions!$E$46,AT46+(InputDataA_GeneralAssumptions!$E$46-InputDataA_GeneralAssumptions!$I$46)/(InputDataA_GeneralAssumptions!$E$47-InputDataA_GeneralAssumptions!$D$7))</f>
        <v>-3.4894829150289297E-3</v>
      </c>
      <c r="AV46" s="12">
        <f>IF(AV40&gt;InputDataA_GeneralAssumptions!$E$47,InputDataA_GeneralAssumptions!$E$46,AU46+(InputDataA_GeneralAssumptions!$E$46-InputDataA_GeneralAssumptions!$I$46)/(InputDataA_GeneralAssumptions!$E$47-InputDataA_GeneralAssumptions!$D$7))</f>
        <v>-3.4894829150289297E-3</v>
      </c>
      <c r="AW46" s="12">
        <f>IF(AW40&gt;InputDataA_GeneralAssumptions!$E$47,InputDataA_GeneralAssumptions!$E$46,AV46+(InputDataA_GeneralAssumptions!$E$46-InputDataA_GeneralAssumptions!$I$46)/(InputDataA_GeneralAssumptions!$E$47-InputDataA_GeneralAssumptions!$D$7))</f>
        <v>-3.4894829150289297E-3</v>
      </c>
      <c r="AX46" s="12">
        <f>IF(AX40&gt;InputDataA_GeneralAssumptions!$E$47,InputDataA_GeneralAssumptions!$E$46,AW46+(InputDataA_GeneralAssumptions!$E$46-InputDataA_GeneralAssumptions!$I$46)/(InputDataA_GeneralAssumptions!$E$47-InputDataA_GeneralAssumptions!$D$7))</f>
        <v>-3.4894829150289297E-3</v>
      </c>
      <c r="AY46" s="12">
        <f>IF(AY40&gt;InputDataA_GeneralAssumptions!$E$47,InputDataA_GeneralAssumptions!$E$46,AX46+(InputDataA_GeneralAssumptions!$E$46-InputDataA_GeneralAssumptions!$I$46)/(InputDataA_GeneralAssumptions!$E$47-InputDataA_GeneralAssumptions!$D$7))</f>
        <v>-3.4894829150289297E-3</v>
      </c>
      <c r="AZ46" s="12">
        <f>IF(AZ40&gt;InputDataA_GeneralAssumptions!$E$47,InputDataA_GeneralAssumptions!$E$46,AY46+(InputDataA_GeneralAssumptions!$E$46-InputDataA_GeneralAssumptions!$I$46)/(InputDataA_GeneralAssumptions!$E$47-InputDataA_GeneralAssumptions!$D$7))</f>
        <v>-3.4894829150289297E-3</v>
      </c>
      <c r="BA46" s="12">
        <f>IF(BA40&gt;InputDataA_GeneralAssumptions!$E$47,InputDataA_GeneralAssumptions!$E$46,AZ46+(InputDataA_GeneralAssumptions!$E$46-InputDataA_GeneralAssumptions!$I$46)/(InputDataA_GeneralAssumptions!$E$47-InputDataA_GeneralAssumptions!$D$7))</f>
        <v>-3.4894829150289297E-3</v>
      </c>
      <c r="BB46" s="12">
        <f>IF(BB40&gt;InputDataA_GeneralAssumptions!$E$47,InputDataA_GeneralAssumptions!$E$46,BA46+(InputDataA_GeneralAssumptions!$E$46-InputDataA_GeneralAssumptions!$I$46)/(InputDataA_GeneralAssumptions!$E$47-InputDataA_GeneralAssumptions!$D$7))</f>
        <v>-3.4894829150289297E-3</v>
      </c>
      <c r="BC46" s="12">
        <f>IF(BC40&gt;InputDataA_GeneralAssumptions!$E$47,InputDataA_GeneralAssumptions!$E$46,BB46+(InputDataA_GeneralAssumptions!$E$46-InputDataA_GeneralAssumptions!$I$46)/(InputDataA_GeneralAssumptions!$E$47-InputDataA_GeneralAssumptions!$D$7))</f>
        <v>-3.4894829150289297E-3</v>
      </c>
      <c r="BD46" s="12">
        <f>IF(BD40&gt;InputDataA_GeneralAssumptions!$E$47,InputDataA_GeneralAssumptions!$E$46,BC46+(InputDataA_GeneralAssumptions!$E$46-InputDataA_GeneralAssumptions!$I$46)/(InputDataA_GeneralAssumptions!$E$47-InputDataA_GeneralAssumptions!$D$7))</f>
        <v>-3.4894829150289297E-3</v>
      </c>
      <c r="BE46" s="12">
        <f>IF(BE40&gt;InputDataA_GeneralAssumptions!$E$47,InputDataA_GeneralAssumptions!$E$46,BD46+(InputDataA_GeneralAssumptions!$E$46-InputDataA_GeneralAssumptions!$I$46)/(InputDataA_GeneralAssumptions!$E$47-InputDataA_GeneralAssumptions!$D$7))</f>
        <v>-3.4894829150289297E-3</v>
      </c>
      <c r="BF46" s="12">
        <f>IF(BF40&gt;InputDataA_GeneralAssumptions!$E$47,InputDataA_GeneralAssumptions!$E$46,BE46+(InputDataA_GeneralAssumptions!$E$46-InputDataA_GeneralAssumptions!$I$46)/(InputDataA_GeneralAssumptions!$E$47-InputDataA_GeneralAssumptions!$D$7))</f>
        <v>-3.4894829150289297E-3</v>
      </c>
      <c r="BG46" s="12">
        <f>IF(BG40&gt;InputDataA_GeneralAssumptions!$E$47,InputDataA_GeneralAssumptions!$E$46,BF46+(InputDataA_GeneralAssumptions!$E$46-InputDataA_GeneralAssumptions!$I$46)/(InputDataA_GeneralAssumptions!$E$47-InputDataA_GeneralAssumptions!$D$7))</f>
        <v>-3.4894829150289297E-3</v>
      </c>
      <c r="BH46" s="12">
        <f>IF(BH40&gt;InputDataA_GeneralAssumptions!$E$47,InputDataA_GeneralAssumptions!$E$46,BG46+(InputDataA_GeneralAssumptions!$E$46-InputDataA_GeneralAssumptions!$I$46)/(InputDataA_GeneralAssumptions!$E$47-InputDataA_GeneralAssumptions!$D$7))</f>
        <v>-3.4894829150289297E-3</v>
      </c>
      <c r="BI46" s="12">
        <f>IF(BI40&gt;InputDataA_GeneralAssumptions!$E$47,InputDataA_GeneralAssumptions!$E$46,BH46+(InputDataA_GeneralAssumptions!$E$46-InputDataA_GeneralAssumptions!$I$46)/(InputDataA_GeneralAssumptions!$E$47-InputDataA_GeneralAssumptions!$D$7))</f>
        <v>-3.4894829150289297E-3</v>
      </c>
      <c r="BJ46" s="12">
        <f>IF(BJ40&gt;InputDataA_GeneralAssumptions!$E$47,InputDataA_GeneralAssumptions!$E$46,BI46+(InputDataA_GeneralAssumptions!$E$46-InputDataA_GeneralAssumptions!$I$46)/(InputDataA_GeneralAssumptions!$E$47-InputDataA_GeneralAssumptions!$D$7))</f>
        <v>-3.4894829150289297E-3</v>
      </c>
      <c r="BK46" s="12">
        <f>IF(BK40&gt;InputDataA_GeneralAssumptions!$E$47,InputDataA_GeneralAssumptions!$E$46,BJ46+(InputDataA_GeneralAssumptions!$E$46-InputDataA_GeneralAssumptions!$I$46)/(InputDataA_GeneralAssumptions!$E$47-InputDataA_GeneralAssumptions!$D$7))</f>
        <v>-3.4894829150289297E-3</v>
      </c>
      <c r="BL46" s="12">
        <f>IF(BL40&gt;InputDataA_GeneralAssumptions!$E$47,InputDataA_GeneralAssumptions!$E$46,BK46+(InputDataA_GeneralAssumptions!$E$46-InputDataA_GeneralAssumptions!$I$46)/(InputDataA_GeneralAssumptions!$E$47-InputDataA_GeneralAssumptions!$D$7))</f>
        <v>-3.4894829150289297E-3</v>
      </c>
      <c r="BM46" s="12">
        <f>IF(BM40&gt;InputDataA_GeneralAssumptions!$E$47,InputDataA_GeneralAssumptions!$E$46,BL46+(InputDataA_GeneralAssumptions!$E$46-InputDataA_GeneralAssumptions!$I$46)/(InputDataA_GeneralAssumptions!$E$47-InputDataA_GeneralAssumptions!$D$7))</f>
        <v>-3.4894829150289297E-3</v>
      </c>
      <c r="BN46" s="12">
        <f>IF(BN40&gt;InputDataA_GeneralAssumptions!$E$47,InputDataA_GeneralAssumptions!$E$46,BM46+(InputDataA_GeneralAssumptions!$E$46-InputDataA_GeneralAssumptions!$I$46)/(InputDataA_GeneralAssumptions!$E$47-InputDataA_GeneralAssumptions!$D$7))</f>
        <v>-3.4894829150289297E-3</v>
      </c>
      <c r="BO46" s="12">
        <f>IF(BO40&gt;InputDataA_GeneralAssumptions!$E$47,InputDataA_GeneralAssumptions!$E$46,BN46+(InputDataA_GeneralAssumptions!$E$46-InputDataA_GeneralAssumptions!$I$46)/(InputDataA_GeneralAssumptions!$E$47-InputDataA_GeneralAssumptions!$D$7))</f>
        <v>-3.4894829150289297E-3</v>
      </c>
      <c r="BP46" s="12">
        <f>IF(BP40&gt;InputDataA_GeneralAssumptions!$E$47,InputDataA_GeneralAssumptions!$E$46,BO46+(InputDataA_GeneralAssumptions!$E$46-InputDataA_GeneralAssumptions!$I$46)/(InputDataA_GeneralAssumptions!$E$47-InputDataA_GeneralAssumptions!$D$7))</f>
        <v>-3.4894829150289297E-3</v>
      </c>
      <c r="BQ46" s="12">
        <f>IF(BQ40&gt;InputDataA_GeneralAssumptions!$E$47,InputDataA_GeneralAssumptions!$E$46,BP46+(InputDataA_GeneralAssumptions!$E$46-InputDataA_GeneralAssumptions!$I$46)/(InputDataA_GeneralAssumptions!$E$47-InputDataA_GeneralAssumptions!$D$7))</f>
        <v>-3.4894829150289297E-3</v>
      </c>
      <c r="BR46" s="12">
        <f>IF(BR40&gt;InputDataA_GeneralAssumptions!$E$47,InputDataA_GeneralAssumptions!$E$46,BQ46+(InputDataA_GeneralAssumptions!$E$46-InputDataA_GeneralAssumptions!$I$46)/(InputDataA_GeneralAssumptions!$E$47-InputDataA_GeneralAssumptions!$D$7))</f>
        <v>-3.4894829150289297E-3</v>
      </c>
      <c r="BS46" s="12">
        <f>IF(BS40&gt;InputDataA_GeneralAssumptions!$E$47,InputDataA_GeneralAssumptions!$E$46,BR46+(InputDataA_GeneralAssumptions!$E$46-InputDataA_GeneralAssumptions!$I$46)/(InputDataA_GeneralAssumptions!$E$47-InputDataA_GeneralAssumptions!$D$7))</f>
        <v>-3.4894829150289297E-3</v>
      </c>
      <c r="BT46" s="12">
        <f>IF(BT40&gt;InputDataA_GeneralAssumptions!$E$47,InputDataA_GeneralAssumptions!$E$46,BS46+(InputDataA_GeneralAssumptions!$E$46-InputDataA_GeneralAssumptions!$I$46)/(InputDataA_GeneralAssumptions!$E$47-InputDataA_GeneralAssumptions!$D$7))</f>
        <v>-3.4894829150289297E-3</v>
      </c>
      <c r="BU46" s="12">
        <f>IF(BU40&gt;InputDataA_GeneralAssumptions!$E$47,InputDataA_GeneralAssumptions!$E$46,BT46+(InputDataA_GeneralAssumptions!$E$46-InputDataA_GeneralAssumptions!$I$46)/(InputDataA_GeneralAssumptions!$E$47-InputDataA_GeneralAssumptions!$D$7))</f>
        <v>-3.4894829150289297E-3</v>
      </c>
      <c r="BV46" s="12">
        <f>IF(BV40&gt;InputDataA_GeneralAssumptions!$E$47,InputDataA_GeneralAssumptions!$E$46,BU46+(InputDataA_GeneralAssumptions!$E$46-InputDataA_GeneralAssumptions!$I$46)/(InputDataA_GeneralAssumptions!$E$47-InputDataA_GeneralAssumptions!$D$7))</f>
        <v>-3.4894829150289297E-3</v>
      </c>
      <c r="BW46" s="12">
        <f>IF(BW40&gt;InputDataA_GeneralAssumptions!$E$47,InputDataA_GeneralAssumptions!$E$46,BV46+(InputDataA_GeneralAssumptions!$E$46-InputDataA_GeneralAssumptions!$I$46)/(InputDataA_GeneralAssumptions!$E$47-InputDataA_GeneralAssumptions!$D$7))</f>
        <v>-3.4894829150289297E-3</v>
      </c>
      <c r="BX46" s="12">
        <f>IF(BX40&gt;InputDataA_GeneralAssumptions!$E$47,InputDataA_GeneralAssumptions!$E$46,BW46+(InputDataA_GeneralAssumptions!$E$46-InputDataA_GeneralAssumptions!$I$46)/(InputDataA_GeneralAssumptions!$E$47-InputDataA_GeneralAssumptions!$D$7))</f>
        <v>-3.4894829150289297E-3</v>
      </c>
      <c r="BY46" s="12">
        <f>IF(BY40&gt;InputDataA_GeneralAssumptions!$E$47,InputDataA_GeneralAssumptions!$E$46,BX46+(InputDataA_GeneralAssumptions!$E$46-InputDataA_GeneralAssumptions!$I$46)/(InputDataA_GeneralAssumptions!$E$47-InputDataA_GeneralAssumptions!$D$7))</f>
        <v>-3.4894829150289297E-3</v>
      </c>
      <c r="BZ46" s="12">
        <f>IF(BZ40&gt;InputDataA_GeneralAssumptions!$E$47,InputDataA_GeneralAssumptions!$E$46,BY46+(InputDataA_GeneralAssumptions!$E$46-InputDataA_GeneralAssumptions!$I$46)/(InputDataA_GeneralAssumptions!$E$47-InputDataA_GeneralAssumptions!$D$7))</f>
        <v>-3.4894829150289297E-3</v>
      </c>
      <c r="CA46" s="12">
        <f>IF(CA40&gt;InputDataA_GeneralAssumptions!$E$47,InputDataA_GeneralAssumptions!$E$46,BZ46+(InputDataA_GeneralAssumptions!$E$46-InputDataA_GeneralAssumptions!$I$46)/(InputDataA_GeneralAssumptions!$E$47-InputDataA_GeneralAssumptions!$D$7))</f>
        <v>-3.4894829150289297E-3</v>
      </c>
      <c r="CB46" s="12">
        <f>IF(CB40&gt;InputDataA_GeneralAssumptions!$E$47,InputDataA_GeneralAssumptions!$E$46,CA46+(InputDataA_GeneralAssumptions!$E$46-InputDataA_GeneralAssumptions!$I$46)/(InputDataA_GeneralAssumptions!$E$47-InputDataA_GeneralAssumptions!$D$7))</f>
        <v>-3.4894829150289297E-3</v>
      </c>
      <c r="CC46" s="12">
        <f>IF(CC40&gt;InputDataA_GeneralAssumptions!$E$47,InputDataA_GeneralAssumptions!$E$46,CB46+(InputDataA_GeneralAssumptions!$E$46-InputDataA_GeneralAssumptions!$I$46)/(InputDataA_GeneralAssumptions!$E$47-InputDataA_GeneralAssumptions!$D$7))</f>
        <v>-3.4894829150289297E-3</v>
      </c>
      <c r="CD46" s="12">
        <f>IF(CD40&gt;InputDataA_GeneralAssumptions!$E$47,InputDataA_GeneralAssumptions!$E$46,CC46+(InputDataA_GeneralAssumptions!$E$46-InputDataA_GeneralAssumptions!$I$46)/(InputDataA_GeneralAssumptions!$E$47-InputDataA_GeneralAssumptions!$D$7))</f>
        <v>-3.4894829150289297E-3</v>
      </c>
      <c r="CE46" s="12">
        <f>IF(CE40&gt;InputDataA_GeneralAssumptions!$E$47,InputDataA_GeneralAssumptions!$E$46,CD46+(InputDataA_GeneralAssumptions!$E$46-InputDataA_GeneralAssumptions!$I$46)/(InputDataA_GeneralAssumptions!$E$47-InputDataA_GeneralAssumptions!$D$7))</f>
        <v>-3.4894829150289297E-3</v>
      </c>
      <c r="CF46" s="12">
        <f>IF(CF40&gt;InputDataA_GeneralAssumptions!$E$47,InputDataA_GeneralAssumptions!$E$46,CE46+(InputDataA_GeneralAssumptions!$E$46-InputDataA_GeneralAssumptions!$I$46)/(InputDataA_GeneralAssumptions!$E$47-InputDataA_GeneralAssumptions!$D$7))</f>
        <v>-3.4894829150289297E-3</v>
      </c>
      <c r="CG46" s="12">
        <f>IF(CG40&gt;InputDataA_GeneralAssumptions!$E$47,InputDataA_GeneralAssumptions!$E$46,CF46+(InputDataA_GeneralAssumptions!$E$46-InputDataA_GeneralAssumptions!$I$46)/(InputDataA_GeneralAssumptions!$E$47-InputDataA_GeneralAssumptions!$D$7))</f>
        <v>-3.4894829150289297E-3</v>
      </c>
      <c r="CH46" s="12">
        <f>IF(CH40&gt;InputDataA_GeneralAssumptions!$E$47,InputDataA_GeneralAssumptions!$E$46,CG46+(InputDataA_GeneralAssumptions!$E$46-InputDataA_GeneralAssumptions!$I$46)/(InputDataA_GeneralAssumptions!$E$47-InputDataA_GeneralAssumptions!$D$7))</f>
        <v>-3.4894829150289297E-3</v>
      </c>
      <c r="CI46" s="12">
        <f>IF(CI40&gt;InputDataA_GeneralAssumptions!$E$47,InputDataA_GeneralAssumptions!$E$46,CH46+(InputDataA_GeneralAssumptions!$E$46-InputDataA_GeneralAssumptions!$I$46)/(InputDataA_GeneralAssumptions!$E$47-InputDataA_GeneralAssumptions!$D$7))</f>
        <v>-3.4894829150289297E-3</v>
      </c>
    </row>
    <row r="47" spans="1:87" ht="16" thickBot="1">
      <c r="B47" s="76" t="s">
        <v>523</v>
      </c>
      <c r="C47" s="77" t="s">
        <v>1</v>
      </c>
      <c r="D47" s="581">
        <v>2050</v>
      </c>
      <c r="E47" s="370">
        <f>D47</f>
        <v>2050</v>
      </c>
      <c r="F47" s="701"/>
      <c r="G47" s="131" t="s">
        <v>626</v>
      </c>
      <c r="H47" s="26" t="str">
        <f>H46</f>
        <v>(e.g. 0.02)</v>
      </c>
      <c r="I47" s="11">
        <f>IF(VLOOKUP(InputDataA_GeneralAssumptions!$D$45,DataSummary!$A$143:$B$145,2,FALSE)=1,InputDataA_GeneralAssumptions!I45,InputDataA_GeneralAssumptions!I46)</f>
        <v>-3.4894829150289297E-3</v>
      </c>
      <c r="J47" s="11">
        <f>IF(VLOOKUP(InputDataA_GeneralAssumptions!$D$45,DataSummary!$A$143:$B$145,2,FALSE)=1,InputDataA_GeneralAssumptions!J45,InputDataA_GeneralAssumptions!J46)</f>
        <v>-3.4894829150289297E-3</v>
      </c>
      <c r="K47" s="11">
        <f>IF(VLOOKUP(InputDataA_GeneralAssumptions!$D$45,DataSummary!$A$143:$B$145,2,FALSE)=1,InputDataA_GeneralAssumptions!K45,InputDataA_GeneralAssumptions!K46)</f>
        <v>-3.4894829150289297E-3</v>
      </c>
      <c r="L47" s="11">
        <f>IF(VLOOKUP(InputDataA_GeneralAssumptions!$D$45,DataSummary!$A$143:$B$145,2,FALSE)=1,InputDataA_GeneralAssumptions!L45,InputDataA_GeneralAssumptions!L46)</f>
        <v>-3.4894829150289297E-3</v>
      </c>
      <c r="M47" s="11">
        <f>IF(VLOOKUP(InputDataA_GeneralAssumptions!$D$45,DataSummary!$A$143:$B$145,2,FALSE)=1,InputDataA_GeneralAssumptions!M45,InputDataA_GeneralAssumptions!M46)</f>
        <v>-3.4894829150289297E-3</v>
      </c>
      <c r="N47" s="11">
        <f>IF(VLOOKUP(InputDataA_GeneralAssumptions!$D$45,DataSummary!$A$143:$B$145,2,FALSE)=1,InputDataA_GeneralAssumptions!N45,InputDataA_GeneralAssumptions!N46)</f>
        <v>-3.4894829150289297E-3</v>
      </c>
      <c r="O47" s="11">
        <f>IF(VLOOKUP(InputDataA_GeneralAssumptions!$D$45,DataSummary!$A$143:$B$145,2,FALSE)=1,InputDataA_GeneralAssumptions!O45,InputDataA_GeneralAssumptions!O46)</f>
        <v>-3.4894829150289297E-3</v>
      </c>
      <c r="P47" s="11">
        <f>IF(VLOOKUP(InputDataA_GeneralAssumptions!$D$45,DataSummary!$A$143:$B$145,2,FALSE)=1,InputDataA_GeneralAssumptions!P45,InputDataA_GeneralAssumptions!P46)</f>
        <v>-3.4894829150289297E-3</v>
      </c>
      <c r="Q47" s="11">
        <f>IF(VLOOKUP(InputDataA_GeneralAssumptions!$D$45,DataSummary!$A$143:$B$145,2,FALSE)=1,InputDataA_GeneralAssumptions!Q45,InputDataA_GeneralAssumptions!Q46)</f>
        <v>-3.4894829150289297E-3</v>
      </c>
      <c r="R47" s="11">
        <f>IF(VLOOKUP(InputDataA_GeneralAssumptions!$D$45,DataSummary!$A$143:$B$145,2,FALSE)=1,InputDataA_GeneralAssumptions!R45,InputDataA_GeneralAssumptions!R46)</f>
        <v>-3.4894829150289297E-3</v>
      </c>
      <c r="S47" s="11">
        <f>IF(VLOOKUP(InputDataA_GeneralAssumptions!$D$45,DataSummary!$A$143:$B$145,2,FALSE)=1,InputDataA_GeneralAssumptions!S45,InputDataA_GeneralAssumptions!S46)</f>
        <v>-3.4894829150289297E-3</v>
      </c>
      <c r="T47" s="11">
        <f>IF(VLOOKUP(InputDataA_GeneralAssumptions!$D$45,DataSummary!$A$143:$B$145,2,FALSE)=1,InputDataA_GeneralAssumptions!T45,InputDataA_GeneralAssumptions!T46)</f>
        <v>-3.4894829150289297E-3</v>
      </c>
      <c r="U47" s="11">
        <f>IF(VLOOKUP(InputDataA_GeneralAssumptions!$D$45,DataSummary!$A$143:$B$145,2,FALSE)=1,InputDataA_GeneralAssumptions!U45,InputDataA_GeneralAssumptions!U46)</f>
        <v>-3.4894829150289297E-3</v>
      </c>
      <c r="V47" s="11">
        <f>IF(VLOOKUP(InputDataA_GeneralAssumptions!$D$45,DataSummary!$A$143:$B$145,2,FALSE)=1,InputDataA_GeneralAssumptions!V45,InputDataA_GeneralAssumptions!V46)</f>
        <v>-3.4894829150289297E-3</v>
      </c>
      <c r="W47" s="11">
        <f>IF(VLOOKUP(InputDataA_GeneralAssumptions!$D$45,DataSummary!$A$143:$B$145,2,FALSE)=1,InputDataA_GeneralAssumptions!W45,InputDataA_GeneralAssumptions!W46)</f>
        <v>-3.4894829150289297E-3</v>
      </c>
      <c r="X47" s="11">
        <f>IF(VLOOKUP(InputDataA_GeneralAssumptions!$D$45,DataSummary!$A$143:$B$145,2,FALSE)=1,InputDataA_GeneralAssumptions!X45,InputDataA_GeneralAssumptions!X46)</f>
        <v>-3.4894829150289297E-3</v>
      </c>
      <c r="Y47" s="11">
        <f>IF(VLOOKUP(InputDataA_GeneralAssumptions!$D$45,DataSummary!$A$143:$B$145,2,FALSE)=1,InputDataA_GeneralAssumptions!Y45,InputDataA_GeneralAssumptions!Y46)</f>
        <v>-3.4894829150289297E-3</v>
      </c>
      <c r="Z47" s="11">
        <f>IF(VLOOKUP(InputDataA_GeneralAssumptions!$D$45,DataSummary!$A$143:$B$145,2,FALSE)=1,InputDataA_GeneralAssumptions!Z45,InputDataA_GeneralAssumptions!Z46)</f>
        <v>-3.4894829150289297E-3</v>
      </c>
      <c r="AA47" s="11">
        <f>IF(VLOOKUP(InputDataA_GeneralAssumptions!$D$45,DataSummary!$A$143:$B$145,2,FALSE)=1,InputDataA_GeneralAssumptions!AA45,InputDataA_GeneralAssumptions!AA46)</f>
        <v>-3.4894829150289297E-3</v>
      </c>
      <c r="AB47" s="11">
        <f>IF(VLOOKUP(InputDataA_GeneralAssumptions!$D$45,DataSummary!$A$143:$B$145,2,FALSE)=1,InputDataA_GeneralAssumptions!AB45,InputDataA_GeneralAssumptions!AB46)</f>
        <v>-3.4894829150289297E-3</v>
      </c>
      <c r="AC47" s="11">
        <f>IF(VLOOKUP(InputDataA_GeneralAssumptions!$D$45,DataSummary!$A$143:$B$145,2,FALSE)=1,InputDataA_GeneralAssumptions!AC45,InputDataA_GeneralAssumptions!AC46)</f>
        <v>-3.4894829150289297E-3</v>
      </c>
      <c r="AD47" s="11">
        <f>IF(VLOOKUP(InputDataA_GeneralAssumptions!$D$45,DataSummary!$A$143:$B$145,2,FALSE)=1,InputDataA_GeneralAssumptions!AD45,InputDataA_GeneralAssumptions!AD46)</f>
        <v>-3.4894829150289297E-3</v>
      </c>
      <c r="AE47" s="11">
        <f>IF(VLOOKUP(InputDataA_GeneralAssumptions!$D$45,DataSummary!$A$143:$B$145,2,FALSE)=1,InputDataA_GeneralAssumptions!AE45,InputDataA_GeneralAssumptions!AE46)</f>
        <v>-3.4894829150289297E-3</v>
      </c>
      <c r="AF47" s="11">
        <f>IF(VLOOKUP(InputDataA_GeneralAssumptions!$D$45,DataSummary!$A$143:$B$145,2,FALSE)=1,InputDataA_GeneralAssumptions!AF45,InputDataA_GeneralAssumptions!AF46)</f>
        <v>-3.4894829150289297E-3</v>
      </c>
      <c r="AG47" s="11">
        <f>IF(VLOOKUP(InputDataA_GeneralAssumptions!$D$45,DataSummary!$A$143:$B$145,2,FALSE)=1,InputDataA_GeneralAssumptions!AG45,InputDataA_GeneralAssumptions!AG46)</f>
        <v>-3.4894829150289297E-3</v>
      </c>
      <c r="AH47" s="11">
        <f>IF(VLOOKUP(InputDataA_GeneralAssumptions!$D$45,DataSummary!$A$143:$B$145,2,FALSE)=1,InputDataA_GeneralAssumptions!AH45,InputDataA_GeneralAssumptions!AH46)</f>
        <v>-3.4894829150289297E-3</v>
      </c>
      <c r="AI47" s="11">
        <f>IF(VLOOKUP(InputDataA_GeneralAssumptions!$D$45,DataSummary!$A$143:$B$145,2,FALSE)=1,InputDataA_GeneralAssumptions!AI45,InputDataA_GeneralAssumptions!AI46)</f>
        <v>-3.4894829150289297E-3</v>
      </c>
      <c r="AJ47" s="11">
        <f>IF(VLOOKUP(InputDataA_GeneralAssumptions!$D$45,DataSummary!$A$143:$B$145,2,FALSE)=1,InputDataA_GeneralAssumptions!AJ45,InputDataA_GeneralAssumptions!AJ46)</f>
        <v>-3.4894829150289297E-3</v>
      </c>
      <c r="AK47" s="11">
        <f>IF(VLOOKUP(InputDataA_GeneralAssumptions!$D$45,DataSummary!$A$143:$B$145,2,FALSE)=1,InputDataA_GeneralAssumptions!AK45,InputDataA_GeneralAssumptions!AK46)</f>
        <v>-3.4894829150289297E-3</v>
      </c>
      <c r="AL47" s="11">
        <f>IF(VLOOKUP(InputDataA_GeneralAssumptions!$D$45,DataSummary!$A$143:$B$145,2,FALSE)=1,InputDataA_GeneralAssumptions!AL45,InputDataA_GeneralAssumptions!AL46)</f>
        <v>-3.4894829150289297E-3</v>
      </c>
      <c r="AM47" s="11">
        <f>IF(VLOOKUP(InputDataA_GeneralAssumptions!$D$45,DataSummary!$A$143:$B$145,2,FALSE)=1,InputDataA_GeneralAssumptions!AM45,InputDataA_GeneralAssumptions!AM46)</f>
        <v>-3.4894829150289297E-3</v>
      </c>
      <c r="AN47" s="11">
        <f>IF(VLOOKUP(InputDataA_GeneralAssumptions!$D$45,DataSummary!$A$143:$B$145,2,FALSE)=1,InputDataA_GeneralAssumptions!AN45,InputDataA_GeneralAssumptions!AN46)</f>
        <v>-3.4894829150289297E-3</v>
      </c>
      <c r="AO47" s="11">
        <f>IF(VLOOKUP(InputDataA_GeneralAssumptions!$D$45,DataSummary!$A$143:$B$145,2,FALSE)=1,InputDataA_GeneralAssumptions!AO45,InputDataA_GeneralAssumptions!AO46)</f>
        <v>-3.4894829150289297E-3</v>
      </c>
      <c r="AP47" s="11">
        <f>IF(VLOOKUP(InputDataA_GeneralAssumptions!$D$45,DataSummary!$A$143:$B$145,2,FALSE)=1,InputDataA_GeneralAssumptions!AP45,InputDataA_GeneralAssumptions!AP46)</f>
        <v>-3.4894829150289297E-3</v>
      </c>
      <c r="AQ47" s="11">
        <f>IF(VLOOKUP(InputDataA_GeneralAssumptions!$D$45,DataSummary!$A$143:$B$145,2,FALSE)=1,InputDataA_GeneralAssumptions!AQ45,InputDataA_GeneralAssumptions!AQ46)</f>
        <v>-3.4894829150289297E-3</v>
      </c>
      <c r="AR47" s="11">
        <f>IF(VLOOKUP(InputDataA_GeneralAssumptions!$D$45,DataSummary!$A$143:$B$145,2,FALSE)=1,InputDataA_GeneralAssumptions!AR45,InputDataA_GeneralAssumptions!AR46)</f>
        <v>-3.4894829150289297E-3</v>
      </c>
      <c r="AS47" s="11">
        <f>IF(VLOOKUP(InputDataA_GeneralAssumptions!$D$45,DataSummary!$A$143:$B$145,2,FALSE)=1,InputDataA_GeneralAssumptions!AS45,InputDataA_GeneralAssumptions!AS46)</f>
        <v>-3.4894829150289297E-3</v>
      </c>
      <c r="AT47" s="11">
        <f>IF(VLOOKUP(InputDataA_GeneralAssumptions!$D$45,DataSummary!$A$143:$B$145,2,FALSE)=1,InputDataA_GeneralAssumptions!AT45,InputDataA_GeneralAssumptions!AT46)</f>
        <v>-3.4894829150289297E-3</v>
      </c>
      <c r="AU47" s="11">
        <f>IF(VLOOKUP(InputDataA_GeneralAssumptions!$D$45,DataSummary!$A$143:$B$145,2,FALSE)=1,InputDataA_GeneralAssumptions!AU45,InputDataA_GeneralAssumptions!AU46)</f>
        <v>-3.4894829150289297E-3</v>
      </c>
      <c r="AV47" s="11">
        <f>IF(VLOOKUP(InputDataA_GeneralAssumptions!$D$45,DataSummary!$A$143:$B$145,2,FALSE)=1,InputDataA_GeneralAssumptions!AV45,InputDataA_GeneralAssumptions!AV46)</f>
        <v>-3.4894829150289297E-3</v>
      </c>
      <c r="AW47" s="11">
        <f>IF(VLOOKUP(InputDataA_GeneralAssumptions!$D$45,DataSummary!$A$143:$B$145,2,FALSE)=1,InputDataA_GeneralAssumptions!AW45,InputDataA_GeneralAssumptions!AW46)</f>
        <v>-3.4894829150289297E-3</v>
      </c>
      <c r="AX47" s="11">
        <f>IF(VLOOKUP(InputDataA_GeneralAssumptions!$D$45,DataSummary!$A$143:$B$145,2,FALSE)=1,InputDataA_GeneralAssumptions!AX45,InputDataA_GeneralAssumptions!AX46)</f>
        <v>-3.4894829150289297E-3</v>
      </c>
      <c r="AY47" s="11">
        <f>IF(VLOOKUP(InputDataA_GeneralAssumptions!$D$45,DataSummary!$A$143:$B$145,2,FALSE)=1,InputDataA_GeneralAssumptions!AY45,InputDataA_GeneralAssumptions!AY46)</f>
        <v>-3.4894829150289297E-3</v>
      </c>
      <c r="AZ47" s="11">
        <f>IF(VLOOKUP(InputDataA_GeneralAssumptions!$D$45,DataSummary!$A$143:$B$145,2,FALSE)=1,InputDataA_GeneralAssumptions!AZ45,InputDataA_GeneralAssumptions!AZ46)</f>
        <v>-3.4894829150289297E-3</v>
      </c>
      <c r="BA47" s="11">
        <f>IF(VLOOKUP(InputDataA_GeneralAssumptions!$D$45,DataSummary!$A$143:$B$145,2,FALSE)=1,InputDataA_GeneralAssumptions!BA45,InputDataA_GeneralAssumptions!BA46)</f>
        <v>-3.4894829150289297E-3</v>
      </c>
      <c r="BB47" s="11">
        <f>IF(VLOOKUP(InputDataA_GeneralAssumptions!$D$45,DataSummary!$A$143:$B$145,2,FALSE)=1,InputDataA_GeneralAssumptions!BB45,InputDataA_GeneralAssumptions!BB46)</f>
        <v>-3.4894829150289297E-3</v>
      </c>
      <c r="BC47" s="11">
        <f>IF(VLOOKUP(InputDataA_GeneralAssumptions!$D$45,DataSummary!$A$143:$B$145,2,FALSE)=1,InputDataA_GeneralAssumptions!BC45,InputDataA_GeneralAssumptions!BC46)</f>
        <v>-3.4894829150289297E-3</v>
      </c>
      <c r="BD47" s="11">
        <f>IF(VLOOKUP(InputDataA_GeneralAssumptions!$D$45,DataSummary!$A$143:$B$145,2,FALSE)=1,InputDataA_GeneralAssumptions!BD45,InputDataA_GeneralAssumptions!BD46)</f>
        <v>-3.4894829150289297E-3</v>
      </c>
      <c r="BE47" s="11">
        <f>IF(VLOOKUP(InputDataA_GeneralAssumptions!$D$45,DataSummary!$A$143:$B$145,2,FALSE)=1,InputDataA_GeneralAssumptions!BE45,InputDataA_GeneralAssumptions!BE46)</f>
        <v>-3.4894829150289297E-3</v>
      </c>
      <c r="BF47" s="11">
        <f>IF(VLOOKUP(InputDataA_GeneralAssumptions!$D$45,DataSummary!$A$143:$B$145,2,FALSE)=1,InputDataA_GeneralAssumptions!BF45,InputDataA_GeneralAssumptions!BF46)</f>
        <v>-3.4894829150289297E-3</v>
      </c>
      <c r="BG47" s="11">
        <f>IF(VLOOKUP(InputDataA_GeneralAssumptions!$D$45,DataSummary!$A$143:$B$145,2,FALSE)=1,InputDataA_GeneralAssumptions!BG45,InputDataA_GeneralAssumptions!BG46)</f>
        <v>-3.4894829150289297E-3</v>
      </c>
      <c r="BH47" s="11">
        <f>IF(VLOOKUP(InputDataA_GeneralAssumptions!$D$45,DataSummary!$A$143:$B$145,2,FALSE)=1,InputDataA_GeneralAssumptions!BH45,InputDataA_GeneralAssumptions!BH46)</f>
        <v>-3.4894829150289297E-3</v>
      </c>
      <c r="BI47" s="11">
        <f>IF(VLOOKUP(InputDataA_GeneralAssumptions!$D$45,DataSummary!$A$143:$B$145,2,FALSE)=1,InputDataA_GeneralAssumptions!BI45,InputDataA_GeneralAssumptions!BI46)</f>
        <v>-3.4894829150289297E-3</v>
      </c>
      <c r="BJ47" s="11">
        <f>IF(VLOOKUP(InputDataA_GeneralAssumptions!$D$45,DataSummary!$A$143:$B$145,2,FALSE)=1,InputDataA_GeneralAssumptions!BJ45,InputDataA_GeneralAssumptions!BJ46)</f>
        <v>-3.4894829150289297E-3</v>
      </c>
      <c r="BK47" s="11">
        <f>IF(VLOOKUP(InputDataA_GeneralAssumptions!$D$45,DataSummary!$A$143:$B$145,2,FALSE)=1,InputDataA_GeneralAssumptions!BK45,InputDataA_GeneralAssumptions!BK46)</f>
        <v>-3.4894829150289297E-3</v>
      </c>
      <c r="BL47" s="11">
        <f>IF(VLOOKUP(InputDataA_GeneralAssumptions!$D$45,DataSummary!$A$143:$B$145,2,FALSE)=1,InputDataA_GeneralAssumptions!BL45,InputDataA_GeneralAssumptions!BL46)</f>
        <v>-3.4894829150289297E-3</v>
      </c>
      <c r="BM47" s="11">
        <f>IF(VLOOKUP(InputDataA_GeneralAssumptions!$D$45,DataSummary!$A$143:$B$145,2,FALSE)=1,InputDataA_GeneralAssumptions!BM45,InputDataA_GeneralAssumptions!BM46)</f>
        <v>-3.4894829150289297E-3</v>
      </c>
      <c r="BN47" s="11">
        <f>IF(VLOOKUP(InputDataA_GeneralAssumptions!$D$45,DataSummary!$A$143:$B$145,2,FALSE)=1,InputDataA_GeneralAssumptions!BN45,InputDataA_GeneralAssumptions!BN46)</f>
        <v>-3.4894829150289297E-3</v>
      </c>
      <c r="BO47" s="11">
        <f>IF(VLOOKUP(InputDataA_GeneralAssumptions!$D$45,DataSummary!$A$143:$B$145,2,FALSE)=1,InputDataA_GeneralAssumptions!BO45,InputDataA_GeneralAssumptions!BO46)</f>
        <v>-3.4894829150289297E-3</v>
      </c>
      <c r="BP47" s="11">
        <f>IF(VLOOKUP(InputDataA_GeneralAssumptions!$D$45,DataSummary!$A$143:$B$145,2,FALSE)=1,InputDataA_GeneralAssumptions!BP45,InputDataA_GeneralAssumptions!BP46)</f>
        <v>-3.4894829150289297E-3</v>
      </c>
      <c r="BQ47" s="11">
        <f>IF(VLOOKUP(InputDataA_GeneralAssumptions!$D$45,DataSummary!$A$143:$B$145,2,FALSE)=1,InputDataA_GeneralAssumptions!BQ45,InputDataA_GeneralAssumptions!BQ46)</f>
        <v>-3.4894829150289297E-3</v>
      </c>
      <c r="BR47" s="11">
        <f>IF(VLOOKUP(InputDataA_GeneralAssumptions!$D$45,DataSummary!$A$143:$B$145,2,FALSE)=1,InputDataA_GeneralAssumptions!BR45,InputDataA_GeneralAssumptions!BR46)</f>
        <v>-3.4894829150289297E-3</v>
      </c>
      <c r="BS47" s="11">
        <f>IF(VLOOKUP(InputDataA_GeneralAssumptions!$D$45,DataSummary!$A$143:$B$145,2,FALSE)=1,InputDataA_GeneralAssumptions!BS45,InputDataA_GeneralAssumptions!BS46)</f>
        <v>-3.4894829150289297E-3</v>
      </c>
      <c r="BT47" s="11">
        <f>IF(VLOOKUP(InputDataA_GeneralAssumptions!$D$45,DataSummary!$A$143:$B$145,2,FALSE)=1,InputDataA_GeneralAssumptions!BT45,InputDataA_GeneralAssumptions!BT46)</f>
        <v>-3.4894829150289297E-3</v>
      </c>
      <c r="BU47" s="11">
        <f>IF(VLOOKUP(InputDataA_GeneralAssumptions!$D$45,DataSummary!$A$143:$B$145,2,FALSE)=1,InputDataA_GeneralAssumptions!BU45,InputDataA_GeneralAssumptions!BU46)</f>
        <v>-3.4894829150289297E-3</v>
      </c>
      <c r="BV47" s="11">
        <f>IF(VLOOKUP(InputDataA_GeneralAssumptions!$D$45,DataSummary!$A$143:$B$145,2,FALSE)=1,InputDataA_GeneralAssumptions!BV45,InputDataA_GeneralAssumptions!BV46)</f>
        <v>-3.4894829150289297E-3</v>
      </c>
      <c r="BW47" s="11">
        <f>IF(VLOOKUP(InputDataA_GeneralAssumptions!$D$45,DataSummary!$A$143:$B$145,2,FALSE)=1,InputDataA_GeneralAssumptions!BW45,InputDataA_GeneralAssumptions!BW46)</f>
        <v>-3.4894829150289297E-3</v>
      </c>
      <c r="BX47" s="11">
        <f>IF(VLOOKUP(InputDataA_GeneralAssumptions!$D$45,DataSummary!$A$143:$B$145,2,FALSE)=1,InputDataA_GeneralAssumptions!BX45,InputDataA_GeneralAssumptions!BX46)</f>
        <v>-3.4894829150289297E-3</v>
      </c>
      <c r="BY47" s="11">
        <f>IF(VLOOKUP(InputDataA_GeneralAssumptions!$D$45,DataSummary!$A$143:$B$145,2,FALSE)=1,InputDataA_GeneralAssumptions!BY45,InputDataA_GeneralAssumptions!BY46)</f>
        <v>-3.4894829150289297E-3</v>
      </c>
      <c r="BZ47" s="11">
        <f>IF(VLOOKUP(InputDataA_GeneralAssumptions!$D$45,DataSummary!$A$143:$B$145,2,FALSE)=1,InputDataA_GeneralAssumptions!BZ45,InputDataA_GeneralAssumptions!BZ46)</f>
        <v>-3.4894829150289297E-3</v>
      </c>
      <c r="CA47" s="11">
        <f>IF(VLOOKUP(InputDataA_GeneralAssumptions!$D$45,DataSummary!$A$143:$B$145,2,FALSE)=1,InputDataA_GeneralAssumptions!CA45,InputDataA_GeneralAssumptions!CA46)</f>
        <v>-3.4894829150289297E-3</v>
      </c>
      <c r="CB47" s="11">
        <f>IF(VLOOKUP(InputDataA_GeneralAssumptions!$D$45,DataSummary!$A$143:$B$145,2,FALSE)=1,InputDataA_GeneralAssumptions!CB45,InputDataA_GeneralAssumptions!CB46)</f>
        <v>-3.4894829150289297E-3</v>
      </c>
      <c r="CC47" s="11">
        <f>IF(VLOOKUP(InputDataA_GeneralAssumptions!$D$45,DataSummary!$A$143:$B$145,2,FALSE)=1,InputDataA_GeneralAssumptions!CC45,InputDataA_GeneralAssumptions!CC46)</f>
        <v>-3.4894829150289297E-3</v>
      </c>
      <c r="CD47" s="11">
        <f>IF(VLOOKUP(InputDataA_GeneralAssumptions!$D$45,DataSummary!$A$143:$B$145,2,FALSE)=1,InputDataA_GeneralAssumptions!CD45,InputDataA_GeneralAssumptions!CD46)</f>
        <v>-3.4894829150289297E-3</v>
      </c>
      <c r="CE47" s="11">
        <f>IF(VLOOKUP(InputDataA_GeneralAssumptions!$D$45,DataSummary!$A$143:$B$145,2,FALSE)=1,InputDataA_GeneralAssumptions!CE45,InputDataA_GeneralAssumptions!CE46)</f>
        <v>-3.4894829150289297E-3</v>
      </c>
      <c r="CF47" s="11">
        <f>IF(VLOOKUP(InputDataA_GeneralAssumptions!$D$45,DataSummary!$A$143:$B$145,2,FALSE)=1,InputDataA_GeneralAssumptions!CF45,InputDataA_GeneralAssumptions!CF46)</f>
        <v>-3.4894829150289297E-3</v>
      </c>
      <c r="CG47" s="11">
        <f>IF(VLOOKUP(InputDataA_GeneralAssumptions!$D$45,DataSummary!$A$143:$B$145,2,FALSE)=1,InputDataA_GeneralAssumptions!CG45,InputDataA_GeneralAssumptions!CG46)</f>
        <v>-3.4894829150289297E-3</v>
      </c>
      <c r="CH47" s="11">
        <f>IF(VLOOKUP(InputDataA_GeneralAssumptions!$D$45,DataSummary!$A$143:$B$145,2,FALSE)=1,InputDataA_GeneralAssumptions!CH45,InputDataA_GeneralAssumptions!CH46)</f>
        <v>-3.4894829150289297E-3</v>
      </c>
      <c r="CI47" s="11">
        <f>IF(VLOOKUP(InputDataA_GeneralAssumptions!$D$45,DataSummary!$A$143:$B$145,2,FALSE)=1,InputDataA_GeneralAssumptions!CI45,InputDataA_GeneralAssumptions!CI46)</f>
        <v>-3.4894829150289297E-3</v>
      </c>
    </row>
    <row r="48" spans="1:87" ht="16" thickBot="1">
      <c r="A48"/>
      <c r="B48" s="63"/>
      <c r="C48" s="79"/>
      <c r="D48" s="437"/>
      <c r="E48" s="438"/>
      <c r="BY48" s="36"/>
      <c r="BZ48" s="36"/>
      <c r="CA48" s="36"/>
      <c r="CB48" s="36"/>
      <c r="CC48" s="36"/>
      <c r="CD48" s="36"/>
      <c r="CE48" s="36"/>
      <c r="CF48" s="36"/>
      <c r="CG48" s="36"/>
      <c r="CH48" s="36"/>
      <c r="CI48" s="36"/>
    </row>
    <row r="49" spans="1:87" ht="16" thickBot="1">
      <c r="A49"/>
      <c r="BY49" s="36"/>
      <c r="BZ49" s="36"/>
      <c r="CA49" s="36"/>
      <c r="CB49" s="36"/>
      <c r="CC49" s="36"/>
      <c r="CD49" s="36"/>
      <c r="CE49" s="36"/>
      <c r="CF49" s="36"/>
      <c r="CG49" s="36"/>
      <c r="CH49" s="36"/>
      <c r="CI49" s="36"/>
    </row>
    <row r="50" spans="1:87" ht="16" thickBot="1">
      <c r="A50"/>
      <c r="B50" s="218" t="s">
        <v>627</v>
      </c>
      <c r="C50" s="219"/>
      <c r="D50" s="439"/>
      <c r="E50" s="440"/>
      <c r="F50" s="4" t="str">
        <f>D51</f>
        <v>Automatic</v>
      </c>
      <c r="G50" s="32" t="s">
        <v>453</v>
      </c>
      <c r="H50" s="197" t="s">
        <v>631</v>
      </c>
      <c r="I50" s="178">
        <f>InputDataA_GeneralAssumptions!$D$7</f>
        <v>2023</v>
      </c>
      <c r="J50" s="144">
        <f t="shared" ref="J50:AO50" si="100">I50+1</f>
        <v>2024</v>
      </c>
      <c r="K50" s="144">
        <f t="shared" si="100"/>
        <v>2025</v>
      </c>
      <c r="L50" s="144">
        <f t="shared" si="100"/>
        <v>2026</v>
      </c>
      <c r="M50" s="144">
        <f t="shared" si="100"/>
        <v>2027</v>
      </c>
      <c r="N50" s="144">
        <f t="shared" si="100"/>
        <v>2028</v>
      </c>
      <c r="O50" s="144">
        <f t="shared" si="100"/>
        <v>2029</v>
      </c>
      <c r="P50" s="144">
        <f t="shared" si="100"/>
        <v>2030</v>
      </c>
      <c r="Q50" s="144">
        <f t="shared" si="100"/>
        <v>2031</v>
      </c>
      <c r="R50" s="144">
        <f t="shared" si="100"/>
        <v>2032</v>
      </c>
      <c r="S50" s="144">
        <f t="shared" si="100"/>
        <v>2033</v>
      </c>
      <c r="T50" s="144">
        <f t="shared" si="100"/>
        <v>2034</v>
      </c>
      <c r="U50" s="144">
        <f t="shared" si="100"/>
        <v>2035</v>
      </c>
      <c r="V50" s="144">
        <f t="shared" si="100"/>
        <v>2036</v>
      </c>
      <c r="W50" s="144">
        <f t="shared" si="100"/>
        <v>2037</v>
      </c>
      <c r="X50" s="144">
        <f t="shared" si="100"/>
        <v>2038</v>
      </c>
      <c r="Y50" s="144">
        <f t="shared" si="100"/>
        <v>2039</v>
      </c>
      <c r="Z50" s="144">
        <f t="shared" si="100"/>
        <v>2040</v>
      </c>
      <c r="AA50" s="144">
        <f t="shared" si="100"/>
        <v>2041</v>
      </c>
      <c r="AB50" s="144">
        <f t="shared" si="100"/>
        <v>2042</v>
      </c>
      <c r="AC50" s="144">
        <f t="shared" si="100"/>
        <v>2043</v>
      </c>
      <c r="AD50" s="144">
        <f t="shared" si="100"/>
        <v>2044</v>
      </c>
      <c r="AE50" s="144">
        <f t="shared" si="100"/>
        <v>2045</v>
      </c>
      <c r="AF50" s="144">
        <f t="shared" si="100"/>
        <v>2046</v>
      </c>
      <c r="AG50" s="144">
        <f t="shared" si="100"/>
        <v>2047</v>
      </c>
      <c r="AH50" s="144">
        <f t="shared" si="100"/>
        <v>2048</v>
      </c>
      <c r="AI50" s="144">
        <f t="shared" si="100"/>
        <v>2049</v>
      </c>
      <c r="AJ50" s="144">
        <f t="shared" si="100"/>
        <v>2050</v>
      </c>
      <c r="AK50" s="144">
        <f t="shared" si="100"/>
        <v>2051</v>
      </c>
      <c r="AL50" s="144">
        <f t="shared" si="100"/>
        <v>2052</v>
      </c>
      <c r="AM50" s="144">
        <f t="shared" si="100"/>
        <v>2053</v>
      </c>
      <c r="AN50" s="144">
        <f t="shared" si="100"/>
        <v>2054</v>
      </c>
      <c r="AO50" s="144">
        <f t="shared" si="100"/>
        <v>2055</v>
      </c>
      <c r="AP50" s="144">
        <f t="shared" ref="AP50" si="101">AO50+1</f>
        <v>2056</v>
      </c>
      <c r="AQ50" s="144">
        <f t="shared" ref="AQ50" si="102">AP50+1</f>
        <v>2057</v>
      </c>
      <c r="AR50" s="144">
        <f t="shared" ref="AR50" si="103">AQ50+1</f>
        <v>2058</v>
      </c>
      <c r="AS50" s="144">
        <f t="shared" ref="AS50" si="104">AR50+1</f>
        <v>2059</v>
      </c>
      <c r="AT50" s="144">
        <f t="shared" ref="AT50" si="105">AS50+1</f>
        <v>2060</v>
      </c>
      <c r="AU50" s="144">
        <f t="shared" ref="AU50" si="106">AT50+1</f>
        <v>2061</v>
      </c>
      <c r="AV50" s="144">
        <f t="shared" ref="AV50" si="107">AU50+1</f>
        <v>2062</v>
      </c>
      <c r="AW50" s="144">
        <f t="shared" ref="AW50" si="108">AV50+1</f>
        <v>2063</v>
      </c>
      <c r="AX50" s="144">
        <f t="shared" ref="AX50" si="109">AW50+1</f>
        <v>2064</v>
      </c>
      <c r="AY50" s="144">
        <f t="shared" ref="AY50" si="110">AX50+1</f>
        <v>2065</v>
      </c>
      <c r="AZ50" s="144">
        <f t="shared" ref="AZ50" si="111">AY50+1</f>
        <v>2066</v>
      </c>
      <c r="BA50" s="144">
        <f t="shared" ref="BA50" si="112">AZ50+1</f>
        <v>2067</v>
      </c>
      <c r="BB50" s="144">
        <f t="shared" ref="BB50" si="113">BA50+1</f>
        <v>2068</v>
      </c>
      <c r="BC50" s="144">
        <f t="shared" ref="BC50" si="114">BB50+1</f>
        <v>2069</v>
      </c>
      <c r="BD50" s="144">
        <f t="shared" ref="BD50" si="115">BC50+1</f>
        <v>2070</v>
      </c>
      <c r="BE50" s="144">
        <f t="shared" ref="BE50" si="116">BD50+1</f>
        <v>2071</v>
      </c>
      <c r="BF50" s="144">
        <f t="shared" ref="BF50" si="117">BE50+1</f>
        <v>2072</v>
      </c>
      <c r="BG50" s="144">
        <f t="shared" ref="BG50" si="118">BF50+1</f>
        <v>2073</v>
      </c>
      <c r="BH50" s="144">
        <f t="shared" ref="BH50" si="119">BG50+1</f>
        <v>2074</v>
      </c>
      <c r="BI50" s="144">
        <f t="shared" ref="BI50" si="120">BH50+1</f>
        <v>2075</v>
      </c>
      <c r="BJ50" s="144">
        <f t="shared" ref="BJ50" si="121">BI50+1</f>
        <v>2076</v>
      </c>
      <c r="BK50" s="144">
        <f t="shared" ref="BK50" si="122">BJ50+1</f>
        <v>2077</v>
      </c>
      <c r="BL50" s="144">
        <f t="shared" ref="BL50" si="123">BK50+1</f>
        <v>2078</v>
      </c>
      <c r="BM50" s="144">
        <f t="shared" ref="BM50" si="124">BL50+1</f>
        <v>2079</v>
      </c>
      <c r="BN50" s="144">
        <f t="shared" ref="BN50" si="125">BM50+1</f>
        <v>2080</v>
      </c>
      <c r="BO50" s="144">
        <f t="shared" ref="BO50" si="126">BN50+1</f>
        <v>2081</v>
      </c>
      <c r="BP50" s="144">
        <f t="shared" ref="BP50" si="127">BO50+1</f>
        <v>2082</v>
      </c>
      <c r="BQ50" s="144">
        <f t="shared" ref="BQ50" si="128">BP50+1</f>
        <v>2083</v>
      </c>
      <c r="BR50" s="144">
        <f t="shared" ref="BR50" si="129">BQ50+1</f>
        <v>2084</v>
      </c>
      <c r="BS50" s="144">
        <f t="shared" ref="BS50" si="130">BR50+1</f>
        <v>2085</v>
      </c>
      <c r="BT50" s="144">
        <f t="shared" ref="BT50" si="131">BS50+1</f>
        <v>2086</v>
      </c>
      <c r="BU50" s="144">
        <f t="shared" ref="BU50" si="132">BT50+1</f>
        <v>2087</v>
      </c>
      <c r="BV50" s="144">
        <f t="shared" ref="BV50" si="133">BU50+1</f>
        <v>2088</v>
      </c>
      <c r="BW50" s="144">
        <f t="shared" ref="BW50" si="134">BV50+1</f>
        <v>2089</v>
      </c>
      <c r="BX50" s="144">
        <f t="shared" ref="BX50" si="135">BW50+1</f>
        <v>2090</v>
      </c>
      <c r="BY50" s="144">
        <f t="shared" ref="BY50" si="136">BX50+1</f>
        <v>2091</v>
      </c>
      <c r="BZ50" s="144">
        <f t="shared" ref="BZ50" si="137">BY50+1</f>
        <v>2092</v>
      </c>
      <c r="CA50" s="144">
        <f t="shared" ref="CA50" si="138">BZ50+1</f>
        <v>2093</v>
      </c>
      <c r="CB50" s="144">
        <f t="shared" ref="CB50" si="139">CA50+1</f>
        <v>2094</v>
      </c>
      <c r="CC50" s="144">
        <f t="shared" ref="CC50" si="140">CB50+1</f>
        <v>2095</v>
      </c>
      <c r="CD50" s="144">
        <f t="shared" ref="CD50" si="141">CC50+1</f>
        <v>2096</v>
      </c>
      <c r="CE50" s="144">
        <f t="shared" ref="CE50" si="142">CD50+1</f>
        <v>2097</v>
      </c>
      <c r="CF50" s="144">
        <f t="shared" ref="CF50" si="143">CE50+1</f>
        <v>2098</v>
      </c>
      <c r="CG50" s="144">
        <f t="shared" ref="CG50" si="144">CF50+1</f>
        <v>2099</v>
      </c>
      <c r="CH50" s="144">
        <f t="shared" ref="CH50" si="145">CG50+1</f>
        <v>2100</v>
      </c>
      <c r="CI50" s="144">
        <f t="shared" ref="CI50" si="146">CH50+1</f>
        <v>2101</v>
      </c>
    </row>
    <row r="51" spans="1:87">
      <c r="A51"/>
      <c r="B51" s="76" t="s">
        <v>533</v>
      </c>
      <c r="C51" s="78" t="s">
        <v>516</v>
      </c>
      <c r="D51" s="704" t="s">
        <v>599</v>
      </c>
      <c r="E51" s="705"/>
      <c r="F51" s="701" t="str">
        <f>DataSummary!N4</f>
        <v>Baseline</v>
      </c>
      <c r="G51" s="15" t="s">
        <v>619</v>
      </c>
      <c r="H51" s="25" t="s">
        <v>2</v>
      </c>
      <c r="I51" s="179">
        <f>I52</f>
        <v>0.78032999999999997</v>
      </c>
      <c r="J51" s="179">
        <f t="shared" ref="J51:BU51" si="147">J52</f>
        <v>0.78032999999999997</v>
      </c>
      <c r="K51" s="179">
        <f t="shared" si="147"/>
        <v>0.78032999999999997</v>
      </c>
      <c r="L51" s="179">
        <f t="shared" si="147"/>
        <v>0.78032999999999997</v>
      </c>
      <c r="M51" s="179">
        <f t="shared" si="147"/>
        <v>0.78032999999999997</v>
      </c>
      <c r="N51" s="179">
        <f t="shared" si="147"/>
        <v>0.78032999999999997</v>
      </c>
      <c r="O51" s="179">
        <f t="shared" si="147"/>
        <v>0.78032999999999997</v>
      </c>
      <c r="P51" s="179">
        <f t="shared" si="147"/>
        <v>0.78032999999999997</v>
      </c>
      <c r="Q51" s="179">
        <f t="shared" si="147"/>
        <v>0.78032999999999997</v>
      </c>
      <c r="R51" s="179">
        <f t="shared" si="147"/>
        <v>0.78032999999999997</v>
      </c>
      <c r="S51" s="179">
        <f t="shared" si="147"/>
        <v>0.78032999999999997</v>
      </c>
      <c r="T51" s="179">
        <f t="shared" si="147"/>
        <v>0.78032999999999997</v>
      </c>
      <c r="U51" s="179">
        <f t="shared" si="147"/>
        <v>0.78032999999999997</v>
      </c>
      <c r="V51" s="179">
        <f t="shared" si="147"/>
        <v>0.78032999999999997</v>
      </c>
      <c r="W51" s="179">
        <f t="shared" si="147"/>
        <v>0.78032999999999997</v>
      </c>
      <c r="X51" s="179">
        <f t="shared" si="147"/>
        <v>0.78032999999999997</v>
      </c>
      <c r="Y51" s="179">
        <f t="shared" si="147"/>
        <v>0.78032999999999997</v>
      </c>
      <c r="Z51" s="179">
        <f t="shared" si="147"/>
        <v>0.78032999999999997</v>
      </c>
      <c r="AA51" s="179">
        <f t="shared" si="147"/>
        <v>0.78032999999999997</v>
      </c>
      <c r="AB51" s="179">
        <f t="shared" si="147"/>
        <v>0.78032999999999997</v>
      </c>
      <c r="AC51" s="179">
        <f t="shared" si="147"/>
        <v>0.78032999999999997</v>
      </c>
      <c r="AD51" s="179">
        <f t="shared" si="147"/>
        <v>0.78032999999999997</v>
      </c>
      <c r="AE51" s="179">
        <f t="shared" si="147"/>
        <v>0.78032999999999997</v>
      </c>
      <c r="AF51" s="179">
        <f t="shared" si="147"/>
        <v>0.78032999999999997</v>
      </c>
      <c r="AG51" s="179">
        <f t="shared" si="147"/>
        <v>0.78032999999999997</v>
      </c>
      <c r="AH51" s="179">
        <f t="shared" si="147"/>
        <v>0.78032999999999997</v>
      </c>
      <c r="AI51" s="179">
        <f t="shared" si="147"/>
        <v>0.78032999999999997</v>
      </c>
      <c r="AJ51" s="179">
        <f t="shared" si="147"/>
        <v>0.78032999999999997</v>
      </c>
      <c r="AK51" s="179">
        <f t="shared" si="147"/>
        <v>0.78032999999999997</v>
      </c>
      <c r="AL51" s="179">
        <f t="shared" si="147"/>
        <v>0.78032999999999997</v>
      </c>
      <c r="AM51" s="179">
        <f t="shared" si="147"/>
        <v>0.78032999999999997</v>
      </c>
      <c r="AN51" s="179">
        <f t="shared" si="147"/>
        <v>0.78032999999999997</v>
      </c>
      <c r="AO51" s="179">
        <f t="shared" si="147"/>
        <v>0.78032999999999997</v>
      </c>
      <c r="AP51" s="179">
        <f t="shared" si="147"/>
        <v>0.78032999999999997</v>
      </c>
      <c r="AQ51" s="179">
        <f t="shared" si="147"/>
        <v>0.78032999999999997</v>
      </c>
      <c r="AR51" s="179">
        <f t="shared" si="147"/>
        <v>0.78032999999999997</v>
      </c>
      <c r="AS51" s="179">
        <f t="shared" si="147"/>
        <v>0.78032999999999997</v>
      </c>
      <c r="AT51" s="179">
        <f t="shared" si="147"/>
        <v>0.78032999999999997</v>
      </c>
      <c r="AU51" s="179">
        <f t="shared" si="147"/>
        <v>0.78032999999999997</v>
      </c>
      <c r="AV51" s="179">
        <f t="shared" si="147"/>
        <v>0.78032999999999997</v>
      </c>
      <c r="AW51" s="179">
        <f t="shared" si="147"/>
        <v>0.78032999999999997</v>
      </c>
      <c r="AX51" s="179">
        <f t="shared" si="147"/>
        <v>0.78032999999999997</v>
      </c>
      <c r="AY51" s="179">
        <f t="shared" si="147"/>
        <v>0.78032999999999997</v>
      </c>
      <c r="AZ51" s="179">
        <f t="shared" si="147"/>
        <v>0.78032999999999997</v>
      </c>
      <c r="BA51" s="179">
        <f t="shared" si="147"/>
        <v>0.78032999999999997</v>
      </c>
      <c r="BB51" s="179">
        <f t="shared" si="147"/>
        <v>0.78032999999999997</v>
      </c>
      <c r="BC51" s="179">
        <f t="shared" si="147"/>
        <v>0.78032999999999997</v>
      </c>
      <c r="BD51" s="179">
        <f t="shared" si="147"/>
        <v>0.78032999999999997</v>
      </c>
      <c r="BE51" s="179">
        <f t="shared" si="147"/>
        <v>0.78032999999999997</v>
      </c>
      <c r="BF51" s="179">
        <f t="shared" si="147"/>
        <v>0.78032999999999997</v>
      </c>
      <c r="BG51" s="179">
        <f t="shared" si="147"/>
        <v>0.78032999999999997</v>
      </c>
      <c r="BH51" s="179">
        <f t="shared" si="147"/>
        <v>0.78032999999999997</v>
      </c>
      <c r="BI51" s="179">
        <f t="shared" si="147"/>
        <v>0.78032999999999997</v>
      </c>
      <c r="BJ51" s="179">
        <f t="shared" si="147"/>
        <v>0.78032999999999997</v>
      </c>
      <c r="BK51" s="179">
        <f t="shared" si="147"/>
        <v>0.78032999999999997</v>
      </c>
      <c r="BL51" s="179">
        <f t="shared" si="147"/>
        <v>0.78032999999999997</v>
      </c>
      <c r="BM51" s="179">
        <f t="shared" si="147"/>
        <v>0.78032999999999997</v>
      </c>
      <c r="BN51" s="179">
        <f t="shared" si="147"/>
        <v>0.78032999999999997</v>
      </c>
      <c r="BO51" s="179">
        <f t="shared" si="147"/>
        <v>0.78032999999999997</v>
      </c>
      <c r="BP51" s="179">
        <f t="shared" si="147"/>
        <v>0.78032999999999997</v>
      </c>
      <c r="BQ51" s="179">
        <f t="shared" si="147"/>
        <v>0.78032999999999997</v>
      </c>
      <c r="BR51" s="179">
        <f t="shared" si="147"/>
        <v>0.78032999999999997</v>
      </c>
      <c r="BS51" s="179">
        <f t="shared" si="147"/>
        <v>0.78032999999999997</v>
      </c>
      <c r="BT51" s="179">
        <f t="shared" si="147"/>
        <v>0.78032999999999997</v>
      </c>
      <c r="BU51" s="179">
        <f t="shared" si="147"/>
        <v>0.78032999999999997</v>
      </c>
      <c r="BV51" s="179">
        <f t="shared" ref="BV51:CI51" si="148">BV52</f>
        <v>0.78032999999999997</v>
      </c>
      <c r="BW51" s="179">
        <f t="shared" si="148"/>
        <v>0.78032999999999997</v>
      </c>
      <c r="BX51" s="179">
        <f t="shared" si="148"/>
        <v>0.78032999999999997</v>
      </c>
      <c r="BY51" s="179">
        <f t="shared" si="148"/>
        <v>0.78032999999999997</v>
      </c>
      <c r="BZ51" s="179">
        <f t="shared" si="148"/>
        <v>0.78032999999999997</v>
      </c>
      <c r="CA51" s="179">
        <f t="shared" si="148"/>
        <v>0.78032999999999997</v>
      </c>
      <c r="CB51" s="179">
        <f t="shared" si="148"/>
        <v>0.78032999999999997</v>
      </c>
      <c r="CC51" s="179">
        <f t="shared" si="148"/>
        <v>0.78032999999999997</v>
      </c>
      <c r="CD51" s="179">
        <f t="shared" si="148"/>
        <v>0.78032999999999997</v>
      </c>
      <c r="CE51" s="179">
        <f t="shared" si="148"/>
        <v>0.78032999999999997</v>
      </c>
      <c r="CF51" s="179">
        <f t="shared" si="148"/>
        <v>0.78032999999999997</v>
      </c>
      <c r="CG51" s="179">
        <f t="shared" si="148"/>
        <v>0.78032999999999997</v>
      </c>
      <c r="CH51" s="179">
        <f t="shared" si="148"/>
        <v>0.78032999999999997</v>
      </c>
      <c r="CI51" s="179">
        <f t="shared" si="148"/>
        <v>0.78032999999999997</v>
      </c>
    </row>
    <row r="52" spans="1:87">
      <c r="A52"/>
      <c r="B52" s="76" t="s">
        <v>532</v>
      </c>
      <c r="C52" s="77" t="s">
        <v>2</v>
      </c>
      <c r="D52" s="702">
        <f>IF(ISNUMBER(DataSummary!D52)=TRUE,DataSummary!D52,".")</f>
        <v>0.6853250179043413</v>
      </c>
      <c r="E52" s="703"/>
      <c r="F52" s="701"/>
      <c r="G52" s="10" t="s">
        <v>620</v>
      </c>
      <c r="H52" s="27" t="str">
        <f>H51</f>
        <v>(e.g. 0.40)</v>
      </c>
      <c r="I52" s="12">
        <f>InputDataA_GeneralAssumptions!D56</f>
        <v>0.78032999999999997</v>
      </c>
      <c r="J52" s="12">
        <f>IF(J50&gt;InputDataA_GeneralAssumptions!$D$59,InputDataA_GeneralAssumptions!$D$58,I52+(InputDataA_GeneralAssumptions!$D$58-$I$52)/(InputDataA_GeneralAssumptions!$D$59-InputDataA_GeneralAssumptions!$D$7))</f>
        <v>0.78032999999999997</v>
      </c>
      <c r="K52" s="12">
        <f>IF(K50&gt;InputDataA_GeneralAssumptions!$D$59,InputDataA_GeneralAssumptions!$D$58,J52+(InputDataA_GeneralAssumptions!$D$58-$I$52)/(InputDataA_GeneralAssumptions!$D$59-InputDataA_GeneralAssumptions!$D$7))</f>
        <v>0.78032999999999997</v>
      </c>
      <c r="L52" s="12">
        <f>IF(L50&gt;InputDataA_GeneralAssumptions!$D$59,InputDataA_GeneralAssumptions!$D$58,K52+(InputDataA_GeneralAssumptions!$D$58-$I$52)/(InputDataA_GeneralAssumptions!$D$59-InputDataA_GeneralAssumptions!$D$7))</f>
        <v>0.78032999999999997</v>
      </c>
      <c r="M52" s="12">
        <f>IF(M50&gt;InputDataA_GeneralAssumptions!$D$59,InputDataA_GeneralAssumptions!$D$58,L52+(InputDataA_GeneralAssumptions!$D$58-$I$52)/(InputDataA_GeneralAssumptions!$D$59-InputDataA_GeneralAssumptions!$D$7))</f>
        <v>0.78032999999999997</v>
      </c>
      <c r="N52" s="12">
        <f>IF(N50&gt;InputDataA_GeneralAssumptions!$D$59,InputDataA_GeneralAssumptions!$D$58,M52+(InputDataA_GeneralAssumptions!$D$58-$I$52)/(InputDataA_GeneralAssumptions!$D$59-InputDataA_GeneralAssumptions!$D$7))</f>
        <v>0.78032999999999997</v>
      </c>
      <c r="O52" s="12">
        <f>IF(O50&gt;InputDataA_GeneralAssumptions!$D$59,InputDataA_GeneralAssumptions!$D$58,N52+(InputDataA_GeneralAssumptions!$D$58-$I$52)/(InputDataA_GeneralAssumptions!$D$59-InputDataA_GeneralAssumptions!$D$7))</f>
        <v>0.78032999999999997</v>
      </c>
      <c r="P52" s="12">
        <f>IF(P50&gt;InputDataA_GeneralAssumptions!$D$59,InputDataA_GeneralAssumptions!$D$58,O52+(InputDataA_GeneralAssumptions!$D$58-$I$52)/(InputDataA_GeneralAssumptions!$D$59-InputDataA_GeneralAssumptions!$D$7))</f>
        <v>0.78032999999999997</v>
      </c>
      <c r="Q52" s="12">
        <f>IF(Q50&gt;InputDataA_GeneralAssumptions!$D$59,InputDataA_GeneralAssumptions!$D$58,P52+(InputDataA_GeneralAssumptions!$D$58-$I$52)/(InputDataA_GeneralAssumptions!$D$59-InputDataA_GeneralAssumptions!$D$7))</f>
        <v>0.78032999999999997</v>
      </c>
      <c r="R52" s="12">
        <f>IF(R50&gt;InputDataA_GeneralAssumptions!$D$59,InputDataA_GeneralAssumptions!$D$58,Q52+(InputDataA_GeneralAssumptions!$D$58-$I$52)/(InputDataA_GeneralAssumptions!$D$59-InputDataA_GeneralAssumptions!$D$7))</f>
        <v>0.78032999999999997</v>
      </c>
      <c r="S52" s="12">
        <f>IF(S50&gt;InputDataA_GeneralAssumptions!$D$59,InputDataA_GeneralAssumptions!$D$58,R52+(InputDataA_GeneralAssumptions!$D$58-$I$52)/(InputDataA_GeneralAssumptions!$D$59-InputDataA_GeneralAssumptions!$D$7))</f>
        <v>0.78032999999999997</v>
      </c>
      <c r="T52" s="12">
        <f>IF(T50&gt;InputDataA_GeneralAssumptions!$D$59,InputDataA_GeneralAssumptions!$D$58,S52+(InputDataA_GeneralAssumptions!$D$58-$I$52)/(InputDataA_GeneralAssumptions!$D$59-InputDataA_GeneralAssumptions!$D$7))</f>
        <v>0.78032999999999997</v>
      </c>
      <c r="U52" s="12">
        <f>IF(U50&gt;InputDataA_GeneralAssumptions!$D$59,InputDataA_GeneralAssumptions!$D$58,T52+(InputDataA_GeneralAssumptions!$D$58-$I$52)/(InputDataA_GeneralAssumptions!$D$59-InputDataA_GeneralAssumptions!$D$7))</f>
        <v>0.78032999999999997</v>
      </c>
      <c r="V52" s="12">
        <f>IF(V50&gt;InputDataA_GeneralAssumptions!$D$59,InputDataA_GeneralAssumptions!$D$58,U52+(InputDataA_GeneralAssumptions!$D$58-$I$52)/(InputDataA_GeneralAssumptions!$D$59-InputDataA_GeneralAssumptions!$D$7))</f>
        <v>0.78032999999999997</v>
      </c>
      <c r="W52" s="12">
        <f>IF(W50&gt;InputDataA_GeneralAssumptions!$D$59,InputDataA_GeneralAssumptions!$D$58,V52+(InputDataA_GeneralAssumptions!$D$58-$I$52)/(InputDataA_GeneralAssumptions!$D$59-InputDataA_GeneralAssumptions!$D$7))</f>
        <v>0.78032999999999997</v>
      </c>
      <c r="X52" s="12">
        <f>IF(X50&gt;InputDataA_GeneralAssumptions!$D$59,InputDataA_GeneralAssumptions!$D$58,W52+(InputDataA_GeneralAssumptions!$D$58-$I$52)/(InputDataA_GeneralAssumptions!$D$59-InputDataA_GeneralAssumptions!$D$7))</f>
        <v>0.78032999999999997</v>
      </c>
      <c r="Y52" s="12">
        <f>IF(Y50&gt;InputDataA_GeneralAssumptions!$D$59,InputDataA_GeneralAssumptions!$D$58,X52+(InputDataA_GeneralAssumptions!$D$58-$I$52)/(InputDataA_GeneralAssumptions!$D$59-InputDataA_GeneralAssumptions!$D$7))</f>
        <v>0.78032999999999997</v>
      </c>
      <c r="Z52" s="12">
        <f>IF(Z50&gt;InputDataA_GeneralAssumptions!$D$59,InputDataA_GeneralAssumptions!$D$58,Y52+(InputDataA_GeneralAssumptions!$D$58-$I$52)/(InputDataA_GeneralAssumptions!$D$59-InputDataA_GeneralAssumptions!$D$7))</f>
        <v>0.78032999999999997</v>
      </c>
      <c r="AA52" s="12">
        <f>IF(AA50&gt;InputDataA_GeneralAssumptions!$D$59,InputDataA_GeneralAssumptions!$D$58,Z52+(InputDataA_GeneralAssumptions!$D$58-$I$52)/(InputDataA_GeneralAssumptions!$D$59-InputDataA_GeneralAssumptions!$D$7))</f>
        <v>0.78032999999999997</v>
      </c>
      <c r="AB52" s="12">
        <f>IF(AB50&gt;InputDataA_GeneralAssumptions!$D$59,InputDataA_GeneralAssumptions!$D$58,AA52+(InputDataA_GeneralAssumptions!$D$58-$I$52)/(InputDataA_GeneralAssumptions!$D$59-InputDataA_GeneralAssumptions!$D$7))</f>
        <v>0.78032999999999997</v>
      </c>
      <c r="AC52" s="12">
        <f>IF(AC50&gt;InputDataA_GeneralAssumptions!$D$59,InputDataA_GeneralAssumptions!$D$58,AB52+(InputDataA_GeneralAssumptions!$D$58-$I$52)/(InputDataA_GeneralAssumptions!$D$59-InputDataA_GeneralAssumptions!$D$7))</f>
        <v>0.78032999999999997</v>
      </c>
      <c r="AD52" s="12">
        <f>IF(AD50&gt;InputDataA_GeneralAssumptions!$D$59,InputDataA_GeneralAssumptions!$D$58,AC52+(InputDataA_GeneralAssumptions!$D$58-$I$52)/(InputDataA_GeneralAssumptions!$D$59-InputDataA_GeneralAssumptions!$D$7))</f>
        <v>0.78032999999999997</v>
      </c>
      <c r="AE52" s="12">
        <f>IF(AE50&gt;InputDataA_GeneralAssumptions!$D$59,InputDataA_GeneralAssumptions!$D$58,AD52+(InputDataA_GeneralAssumptions!$D$58-$I$52)/(InputDataA_GeneralAssumptions!$D$59-InputDataA_GeneralAssumptions!$D$7))</f>
        <v>0.78032999999999997</v>
      </c>
      <c r="AF52" s="12">
        <f>IF(AF50&gt;InputDataA_GeneralAssumptions!$D$59,InputDataA_GeneralAssumptions!$D$58,AE52+(InputDataA_GeneralAssumptions!$D$58-$I$52)/(InputDataA_GeneralAssumptions!$D$59-InputDataA_GeneralAssumptions!$D$7))</f>
        <v>0.78032999999999997</v>
      </c>
      <c r="AG52" s="12">
        <f>IF(AG50&gt;InputDataA_GeneralAssumptions!$D$59,InputDataA_GeneralAssumptions!$D$58,AF52+(InputDataA_GeneralAssumptions!$D$58-$I$52)/(InputDataA_GeneralAssumptions!$D$59-InputDataA_GeneralAssumptions!$D$7))</f>
        <v>0.78032999999999997</v>
      </c>
      <c r="AH52" s="12">
        <f>IF(AH50&gt;InputDataA_GeneralAssumptions!$D$59,InputDataA_GeneralAssumptions!$D$58,AG52+(InputDataA_GeneralAssumptions!$D$58-$I$52)/(InputDataA_GeneralAssumptions!$D$59-InputDataA_GeneralAssumptions!$D$7))</f>
        <v>0.78032999999999997</v>
      </c>
      <c r="AI52" s="12">
        <f>IF(AI50&gt;InputDataA_GeneralAssumptions!$D$59,InputDataA_GeneralAssumptions!$D$58,AH52+(InputDataA_GeneralAssumptions!$D$58-$I$52)/(InputDataA_GeneralAssumptions!$D$59-InputDataA_GeneralAssumptions!$D$7))</f>
        <v>0.78032999999999997</v>
      </c>
      <c r="AJ52" s="12">
        <f>IF(AJ50&gt;InputDataA_GeneralAssumptions!$D$59,InputDataA_GeneralAssumptions!$D$58,AI52+(InputDataA_GeneralAssumptions!$D$58-$I$52)/(InputDataA_GeneralAssumptions!$D$59-InputDataA_GeneralAssumptions!$D$7))</f>
        <v>0.78032999999999997</v>
      </c>
      <c r="AK52" s="12">
        <f>IF(AK50&gt;InputDataA_GeneralAssumptions!$D$59,InputDataA_GeneralAssumptions!$D$58,AJ52+(InputDataA_GeneralAssumptions!$D$58-$I$52)/(InputDataA_GeneralAssumptions!$D$59-InputDataA_GeneralAssumptions!$D$7))</f>
        <v>0.78032999999999997</v>
      </c>
      <c r="AL52" s="12">
        <f>IF(AL50&gt;InputDataA_GeneralAssumptions!$D$59,InputDataA_GeneralAssumptions!$D$58,AK52+(InputDataA_GeneralAssumptions!$D$58-$I$52)/(InputDataA_GeneralAssumptions!$D$59-InputDataA_GeneralAssumptions!$D$7))</f>
        <v>0.78032999999999997</v>
      </c>
      <c r="AM52" s="12">
        <f>IF(AM50&gt;InputDataA_GeneralAssumptions!$D$59,InputDataA_GeneralAssumptions!$D$58,AL52+(InputDataA_GeneralAssumptions!$D$58-$I$52)/(InputDataA_GeneralAssumptions!$D$59-InputDataA_GeneralAssumptions!$D$7))</f>
        <v>0.78032999999999997</v>
      </c>
      <c r="AN52" s="12">
        <f>IF(AN50&gt;InputDataA_GeneralAssumptions!$D$59,InputDataA_GeneralAssumptions!$D$58,AM52+(InputDataA_GeneralAssumptions!$D$58-$I$52)/(InputDataA_GeneralAssumptions!$D$59-InputDataA_GeneralAssumptions!$D$7))</f>
        <v>0.78032999999999997</v>
      </c>
      <c r="AO52" s="12">
        <f>IF(AO50&gt;InputDataA_GeneralAssumptions!$D$59,InputDataA_GeneralAssumptions!$D$58,AN52+(InputDataA_GeneralAssumptions!$D$58-$I$52)/(InputDataA_GeneralAssumptions!$D$59-InputDataA_GeneralAssumptions!$D$7))</f>
        <v>0.78032999999999997</v>
      </c>
      <c r="AP52" s="12">
        <f>IF(AP50&gt;InputDataA_GeneralAssumptions!$D$59,InputDataA_GeneralAssumptions!$D$58,AO52+(InputDataA_GeneralAssumptions!$D$58-$I$52)/(InputDataA_GeneralAssumptions!$D$59-InputDataA_GeneralAssumptions!$D$7))</f>
        <v>0.78032999999999997</v>
      </c>
      <c r="AQ52" s="12">
        <f>IF(AQ50&gt;InputDataA_GeneralAssumptions!$D$59,InputDataA_GeneralAssumptions!$D$58,AP52+(InputDataA_GeneralAssumptions!$D$58-$I$52)/(InputDataA_GeneralAssumptions!$D$59-InputDataA_GeneralAssumptions!$D$7))</f>
        <v>0.78032999999999997</v>
      </c>
      <c r="AR52" s="12">
        <f>IF(AR50&gt;InputDataA_GeneralAssumptions!$D$59,InputDataA_GeneralAssumptions!$D$58,AQ52+(InputDataA_GeneralAssumptions!$D$58-$I$52)/(InputDataA_GeneralAssumptions!$D$59-InputDataA_GeneralAssumptions!$D$7))</f>
        <v>0.78032999999999997</v>
      </c>
      <c r="AS52" s="12">
        <f>IF(AS50&gt;InputDataA_GeneralAssumptions!$D$59,InputDataA_GeneralAssumptions!$D$58,AR52+(InputDataA_GeneralAssumptions!$D$58-$I$52)/(InputDataA_GeneralAssumptions!$D$59-InputDataA_GeneralAssumptions!$D$7))</f>
        <v>0.78032999999999997</v>
      </c>
      <c r="AT52" s="12">
        <f>IF(AT50&gt;InputDataA_GeneralAssumptions!$D$59,InputDataA_GeneralAssumptions!$D$58,AS52+(InputDataA_GeneralAssumptions!$D$58-$I$52)/(InputDataA_GeneralAssumptions!$D$59-InputDataA_GeneralAssumptions!$D$7))</f>
        <v>0.78032999999999997</v>
      </c>
      <c r="AU52" s="12">
        <f>IF(AU50&gt;InputDataA_GeneralAssumptions!$D$59,InputDataA_GeneralAssumptions!$D$58,AT52+(InputDataA_GeneralAssumptions!$D$58-$I$52)/(InputDataA_GeneralAssumptions!$D$59-InputDataA_GeneralAssumptions!$D$7))</f>
        <v>0.78032999999999997</v>
      </c>
      <c r="AV52" s="12">
        <f>IF(AV50&gt;InputDataA_GeneralAssumptions!$D$59,InputDataA_GeneralAssumptions!$D$58,AU52+(InputDataA_GeneralAssumptions!$D$58-$I$52)/(InputDataA_GeneralAssumptions!$D$59-InputDataA_GeneralAssumptions!$D$7))</f>
        <v>0.78032999999999997</v>
      </c>
      <c r="AW52" s="12">
        <f>IF(AW50&gt;InputDataA_GeneralAssumptions!$D$59,InputDataA_GeneralAssumptions!$D$58,AV52+(InputDataA_GeneralAssumptions!$D$58-$I$52)/(InputDataA_GeneralAssumptions!$D$59-InputDataA_GeneralAssumptions!$D$7))</f>
        <v>0.78032999999999997</v>
      </c>
      <c r="AX52" s="12">
        <f>IF(AX50&gt;InputDataA_GeneralAssumptions!$D$59,InputDataA_GeneralAssumptions!$D$58,AW52+(InputDataA_GeneralAssumptions!$D$58-$I$52)/(InputDataA_GeneralAssumptions!$D$59-InputDataA_GeneralAssumptions!$D$7))</f>
        <v>0.78032999999999997</v>
      </c>
      <c r="AY52" s="12">
        <f>IF(AY50&gt;InputDataA_GeneralAssumptions!$D$59,InputDataA_GeneralAssumptions!$D$58,AX52+(InputDataA_GeneralAssumptions!$D$58-$I$52)/(InputDataA_GeneralAssumptions!$D$59-InputDataA_GeneralAssumptions!$D$7))</f>
        <v>0.78032999999999997</v>
      </c>
      <c r="AZ52" s="12">
        <f>IF(AZ50&gt;InputDataA_GeneralAssumptions!$D$59,InputDataA_GeneralAssumptions!$D$58,AY52+(InputDataA_GeneralAssumptions!$D$58-$I$52)/(InputDataA_GeneralAssumptions!$D$59-InputDataA_GeneralAssumptions!$D$7))</f>
        <v>0.78032999999999997</v>
      </c>
      <c r="BA52" s="12">
        <f>IF(BA50&gt;InputDataA_GeneralAssumptions!$D$59,InputDataA_GeneralAssumptions!$D$58,AZ52+(InputDataA_GeneralAssumptions!$D$58-$I$52)/(InputDataA_GeneralAssumptions!$D$59-InputDataA_GeneralAssumptions!$D$7))</f>
        <v>0.78032999999999997</v>
      </c>
      <c r="BB52" s="12">
        <f>IF(BB50&gt;InputDataA_GeneralAssumptions!$D$59,InputDataA_GeneralAssumptions!$D$58,BA52+(InputDataA_GeneralAssumptions!$D$58-$I$52)/(InputDataA_GeneralAssumptions!$D$59-InputDataA_GeneralAssumptions!$D$7))</f>
        <v>0.78032999999999997</v>
      </c>
      <c r="BC52" s="12">
        <f>IF(BC50&gt;InputDataA_GeneralAssumptions!$D$59,InputDataA_GeneralAssumptions!$D$58,BB52+(InputDataA_GeneralAssumptions!$D$58-$I$52)/(InputDataA_GeneralAssumptions!$D$59-InputDataA_GeneralAssumptions!$D$7))</f>
        <v>0.78032999999999997</v>
      </c>
      <c r="BD52" s="12">
        <f>IF(BD50&gt;InputDataA_GeneralAssumptions!$D$59,InputDataA_GeneralAssumptions!$D$58,BC52+(InputDataA_GeneralAssumptions!$D$58-$I$52)/(InputDataA_GeneralAssumptions!$D$59-InputDataA_GeneralAssumptions!$D$7))</f>
        <v>0.78032999999999997</v>
      </c>
      <c r="BE52" s="12">
        <f>IF(BE50&gt;InputDataA_GeneralAssumptions!$D$59,InputDataA_GeneralAssumptions!$D$58,BD52+(InputDataA_GeneralAssumptions!$D$58-$I$52)/(InputDataA_GeneralAssumptions!$D$59-InputDataA_GeneralAssumptions!$D$7))</f>
        <v>0.78032999999999997</v>
      </c>
      <c r="BF52" s="12">
        <f>IF(BF50&gt;InputDataA_GeneralAssumptions!$D$59,InputDataA_GeneralAssumptions!$D$58,BE52+(InputDataA_GeneralAssumptions!$D$58-$I$52)/(InputDataA_GeneralAssumptions!$D$59-InputDataA_GeneralAssumptions!$D$7))</f>
        <v>0.78032999999999997</v>
      </c>
      <c r="BG52" s="12">
        <f>IF(BG50&gt;InputDataA_GeneralAssumptions!$D$59,InputDataA_GeneralAssumptions!$D$58,BF52+(InputDataA_GeneralAssumptions!$D$58-$I$52)/(InputDataA_GeneralAssumptions!$D$59-InputDataA_GeneralAssumptions!$D$7))</f>
        <v>0.78032999999999997</v>
      </c>
      <c r="BH52" s="12">
        <f>IF(BH50&gt;InputDataA_GeneralAssumptions!$D$59,InputDataA_GeneralAssumptions!$D$58,BG52+(InputDataA_GeneralAssumptions!$D$58-$I$52)/(InputDataA_GeneralAssumptions!$D$59-InputDataA_GeneralAssumptions!$D$7))</f>
        <v>0.78032999999999997</v>
      </c>
      <c r="BI52" s="12">
        <f>IF(BI50&gt;InputDataA_GeneralAssumptions!$D$59,InputDataA_GeneralAssumptions!$D$58,BH52+(InputDataA_GeneralAssumptions!$D$58-$I$52)/(InputDataA_GeneralAssumptions!$D$59-InputDataA_GeneralAssumptions!$D$7))</f>
        <v>0.78032999999999997</v>
      </c>
      <c r="BJ52" s="12">
        <f>IF(BJ50&gt;InputDataA_GeneralAssumptions!$D$59,InputDataA_GeneralAssumptions!$D$58,BI52+(InputDataA_GeneralAssumptions!$D$58-$I$52)/(InputDataA_GeneralAssumptions!$D$59-InputDataA_GeneralAssumptions!$D$7))</f>
        <v>0.78032999999999997</v>
      </c>
      <c r="BK52" s="12">
        <f>IF(BK50&gt;InputDataA_GeneralAssumptions!$D$59,InputDataA_GeneralAssumptions!$D$58,BJ52+(InputDataA_GeneralAssumptions!$D$58-$I$52)/(InputDataA_GeneralAssumptions!$D$59-InputDataA_GeneralAssumptions!$D$7))</f>
        <v>0.78032999999999997</v>
      </c>
      <c r="BL52" s="12">
        <f>IF(BL50&gt;InputDataA_GeneralAssumptions!$D$59,InputDataA_GeneralAssumptions!$D$58,BK52+(InputDataA_GeneralAssumptions!$D$58-$I$52)/(InputDataA_GeneralAssumptions!$D$59-InputDataA_GeneralAssumptions!$D$7))</f>
        <v>0.78032999999999997</v>
      </c>
      <c r="BM52" s="12">
        <f>IF(BM50&gt;InputDataA_GeneralAssumptions!$D$59,InputDataA_GeneralAssumptions!$D$58,BL52+(InputDataA_GeneralAssumptions!$D$58-$I$52)/(InputDataA_GeneralAssumptions!$D$59-InputDataA_GeneralAssumptions!$D$7))</f>
        <v>0.78032999999999997</v>
      </c>
      <c r="BN52" s="12">
        <f>IF(BN50&gt;InputDataA_GeneralAssumptions!$D$59,InputDataA_GeneralAssumptions!$D$58,BM52+(InputDataA_GeneralAssumptions!$D$58-$I$52)/(InputDataA_GeneralAssumptions!$D$59-InputDataA_GeneralAssumptions!$D$7))</f>
        <v>0.78032999999999997</v>
      </c>
      <c r="BO52" s="12">
        <f>IF(BO50&gt;InputDataA_GeneralAssumptions!$D$59,InputDataA_GeneralAssumptions!$D$58,BN52+(InputDataA_GeneralAssumptions!$D$58-$I$52)/(InputDataA_GeneralAssumptions!$D$59-InputDataA_GeneralAssumptions!$D$7))</f>
        <v>0.78032999999999997</v>
      </c>
      <c r="BP52" s="12">
        <f>IF(BP50&gt;InputDataA_GeneralAssumptions!$D$59,InputDataA_GeneralAssumptions!$D$58,BO52+(InputDataA_GeneralAssumptions!$D$58-$I$52)/(InputDataA_GeneralAssumptions!$D$59-InputDataA_GeneralAssumptions!$D$7))</f>
        <v>0.78032999999999997</v>
      </c>
      <c r="BQ52" s="12">
        <f>IF(BQ50&gt;InputDataA_GeneralAssumptions!$D$59,InputDataA_GeneralAssumptions!$D$58,BP52+(InputDataA_GeneralAssumptions!$D$58-$I$52)/(InputDataA_GeneralAssumptions!$D$59-InputDataA_GeneralAssumptions!$D$7))</f>
        <v>0.78032999999999997</v>
      </c>
      <c r="BR52" s="12">
        <f>IF(BR50&gt;InputDataA_GeneralAssumptions!$D$59,InputDataA_GeneralAssumptions!$D$58,BQ52+(InputDataA_GeneralAssumptions!$D$58-$I$52)/(InputDataA_GeneralAssumptions!$D$59-InputDataA_GeneralAssumptions!$D$7))</f>
        <v>0.78032999999999997</v>
      </c>
      <c r="BS52" s="12">
        <f>IF(BS50&gt;InputDataA_GeneralAssumptions!$D$59,InputDataA_GeneralAssumptions!$D$58,BR52+(InputDataA_GeneralAssumptions!$D$58-$I$52)/(InputDataA_GeneralAssumptions!$D$59-InputDataA_GeneralAssumptions!$D$7))</f>
        <v>0.78032999999999997</v>
      </c>
      <c r="BT52" s="12">
        <f>IF(BT50&gt;InputDataA_GeneralAssumptions!$D$59,InputDataA_GeneralAssumptions!$D$58,BS52+(InputDataA_GeneralAssumptions!$D$58-$I$52)/(InputDataA_GeneralAssumptions!$D$59-InputDataA_GeneralAssumptions!$D$7))</f>
        <v>0.78032999999999997</v>
      </c>
      <c r="BU52" s="12">
        <f>IF(BU50&gt;InputDataA_GeneralAssumptions!$D$59,InputDataA_GeneralAssumptions!$D$58,BT52+(InputDataA_GeneralAssumptions!$D$58-$I$52)/(InputDataA_GeneralAssumptions!$D$59-InputDataA_GeneralAssumptions!$D$7))</f>
        <v>0.78032999999999997</v>
      </c>
      <c r="BV52" s="12">
        <f>IF(BV50&gt;InputDataA_GeneralAssumptions!$D$59,InputDataA_GeneralAssumptions!$D$58,BU52+(InputDataA_GeneralAssumptions!$D$58-$I$52)/(InputDataA_GeneralAssumptions!$D$59-InputDataA_GeneralAssumptions!$D$7))</f>
        <v>0.78032999999999997</v>
      </c>
      <c r="BW52" s="12">
        <f>IF(BW50&gt;InputDataA_GeneralAssumptions!$D$59,InputDataA_GeneralAssumptions!$D$58,BV52+(InputDataA_GeneralAssumptions!$D$58-$I$52)/(InputDataA_GeneralAssumptions!$D$59-InputDataA_GeneralAssumptions!$D$7))</f>
        <v>0.78032999999999997</v>
      </c>
      <c r="BX52" s="12">
        <f>IF(BX50&gt;InputDataA_GeneralAssumptions!$D$59,InputDataA_GeneralAssumptions!$D$58,BW52+(InputDataA_GeneralAssumptions!$D$58-$I$52)/(InputDataA_GeneralAssumptions!$D$59-InputDataA_GeneralAssumptions!$D$7))</f>
        <v>0.78032999999999997</v>
      </c>
      <c r="BY52" s="12">
        <f>IF(BY50&gt;InputDataA_GeneralAssumptions!$D$59,InputDataA_GeneralAssumptions!$D$58,BX52+(InputDataA_GeneralAssumptions!$D$58-$I$52)/(InputDataA_GeneralAssumptions!$D$59-InputDataA_GeneralAssumptions!$D$7))</f>
        <v>0.78032999999999997</v>
      </c>
      <c r="BZ52" s="12">
        <f>IF(BZ50&gt;InputDataA_GeneralAssumptions!$D$59,InputDataA_GeneralAssumptions!$D$58,BY52+(InputDataA_GeneralAssumptions!$D$58-$I$52)/(InputDataA_GeneralAssumptions!$D$59-InputDataA_GeneralAssumptions!$D$7))</f>
        <v>0.78032999999999997</v>
      </c>
      <c r="CA52" s="12">
        <f>IF(CA50&gt;InputDataA_GeneralAssumptions!$D$59,InputDataA_GeneralAssumptions!$D$58,BZ52+(InputDataA_GeneralAssumptions!$D$58-$I$52)/(InputDataA_GeneralAssumptions!$D$59-InputDataA_GeneralAssumptions!$D$7))</f>
        <v>0.78032999999999997</v>
      </c>
      <c r="CB52" s="12">
        <f>IF(CB50&gt;InputDataA_GeneralAssumptions!$D$59,InputDataA_GeneralAssumptions!$D$58,CA52+(InputDataA_GeneralAssumptions!$D$58-$I$52)/(InputDataA_GeneralAssumptions!$D$59-InputDataA_GeneralAssumptions!$D$7))</f>
        <v>0.78032999999999997</v>
      </c>
      <c r="CC52" s="12">
        <f>IF(CC50&gt;InputDataA_GeneralAssumptions!$D$59,InputDataA_GeneralAssumptions!$D$58,CB52+(InputDataA_GeneralAssumptions!$D$58-$I$52)/(InputDataA_GeneralAssumptions!$D$59-InputDataA_GeneralAssumptions!$D$7))</f>
        <v>0.78032999999999997</v>
      </c>
      <c r="CD52" s="12">
        <f>IF(CD50&gt;InputDataA_GeneralAssumptions!$D$59,InputDataA_GeneralAssumptions!$D$58,CC52+(InputDataA_GeneralAssumptions!$D$58-$I$52)/(InputDataA_GeneralAssumptions!$D$59-InputDataA_GeneralAssumptions!$D$7))</f>
        <v>0.78032999999999997</v>
      </c>
      <c r="CE52" s="12">
        <f>IF(CE50&gt;InputDataA_GeneralAssumptions!$D$59,InputDataA_GeneralAssumptions!$D$58,CD52+(InputDataA_GeneralAssumptions!$D$58-$I$52)/(InputDataA_GeneralAssumptions!$D$59-InputDataA_GeneralAssumptions!$D$7))</f>
        <v>0.78032999999999997</v>
      </c>
      <c r="CF52" s="12">
        <f>IF(CF50&gt;InputDataA_GeneralAssumptions!$D$59,InputDataA_GeneralAssumptions!$D$58,CE52+(InputDataA_GeneralAssumptions!$D$58-$I$52)/(InputDataA_GeneralAssumptions!$D$59-InputDataA_GeneralAssumptions!$D$7))</f>
        <v>0.78032999999999997</v>
      </c>
      <c r="CG52" s="12">
        <f>IF(CG50&gt;InputDataA_GeneralAssumptions!$D$59,InputDataA_GeneralAssumptions!$D$58,CF52+(InputDataA_GeneralAssumptions!$D$58-$I$52)/(InputDataA_GeneralAssumptions!$D$59-InputDataA_GeneralAssumptions!$D$7))</f>
        <v>0.78032999999999997</v>
      </c>
      <c r="CH52" s="12">
        <f>IF(CH50&gt;InputDataA_GeneralAssumptions!$D$59,InputDataA_GeneralAssumptions!$D$58,CG52+(InputDataA_GeneralAssumptions!$D$58-$I$52)/(InputDataA_GeneralAssumptions!$D$59-InputDataA_GeneralAssumptions!$D$7))</f>
        <v>0.78032999999999997</v>
      </c>
      <c r="CI52" s="12">
        <f>IF(CI50&gt;InputDataA_GeneralAssumptions!$D$59,InputDataA_GeneralAssumptions!$D$58,CH52+(InputDataA_GeneralAssumptions!$D$58-$I$52)/(InputDataA_GeneralAssumptions!$D$59-InputDataA_GeneralAssumptions!$D$7))</f>
        <v>0.78032999999999997</v>
      </c>
    </row>
    <row r="53" spans="1:87">
      <c r="A53"/>
      <c r="B53" s="141" t="s">
        <v>453</v>
      </c>
      <c r="C53" s="77"/>
      <c r="D53" s="142"/>
      <c r="E53" s="143"/>
      <c r="F53" s="701"/>
      <c r="G53" s="131" t="s">
        <v>625</v>
      </c>
      <c r="H53" s="26" t="s">
        <v>2</v>
      </c>
      <c r="I53" s="11">
        <f>IF(VLOOKUP(InputDataA_GeneralAssumptions!$D$51,DataSummary!$A$143:$B$145,2,FALSE)=1,InputDataA_GeneralAssumptions!I51,InputDataA_GeneralAssumptions!I52)</f>
        <v>0.78032999999999997</v>
      </c>
      <c r="J53" s="11">
        <f>IF(VLOOKUP(InputDataA_GeneralAssumptions!$D$51,DataSummary!$A$143:$B$145,2,FALSE)=1,InputDataA_GeneralAssumptions!J51,InputDataA_GeneralAssumptions!J52)</f>
        <v>0.78032999999999997</v>
      </c>
      <c r="K53" s="11">
        <f>IF(VLOOKUP(InputDataA_GeneralAssumptions!$D$51,DataSummary!$A$143:$B$145,2,FALSE)=1,InputDataA_GeneralAssumptions!K51,InputDataA_GeneralAssumptions!K52)</f>
        <v>0.78032999999999997</v>
      </c>
      <c r="L53" s="11">
        <f>IF(VLOOKUP(InputDataA_GeneralAssumptions!$D$51,DataSummary!$A$143:$B$145,2,FALSE)=1,InputDataA_GeneralAssumptions!L51,InputDataA_GeneralAssumptions!L52)</f>
        <v>0.78032999999999997</v>
      </c>
      <c r="M53" s="11">
        <f>IF(VLOOKUP(InputDataA_GeneralAssumptions!$D$51,DataSummary!$A$143:$B$145,2,FALSE)=1,InputDataA_GeneralAssumptions!M51,InputDataA_GeneralAssumptions!M52)</f>
        <v>0.78032999999999997</v>
      </c>
      <c r="N53" s="11">
        <f>IF(VLOOKUP(InputDataA_GeneralAssumptions!$D$51,DataSummary!$A$143:$B$145,2,FALSE)=1,InputDataA_GeneralAssumptions!N51,InputDataA_GeneralAssumptions!N52)</f>
        <v>0.78032999999999997</v>
      </c>
      <c r="O53" s="11">
        <f>IF(VLOOKUP(InputDataA_GeneralAssumptions!$D$51,DataSummary!$A$143:$B$145,2,FALSE)=1,InputDataA_GeneralAssumptions!O51,InputDataA_GeneralAssumptions!O52)</f>
        <v>0.78032999999999997</v>
      </c>
      <c r="P53" s="11">
        <f>IF(VLOOKUP(InputDataA_GeneralAssumptions!$D$51,DataSummary!$A$143:$B$145,2,FALSE)=1,InputDataA_GeneralAssumptions!P51,InputDataA_GeneralAssumptions!P52)</f>
        <v>0.78032999999999997</v>
      </c>
      <c r="Q53" s="11">
        <f>IF(VLOOKUP(InputDataA_GeneralAssumptions!$D$51,DataSummary!$A$143:$B$145,2,FALSE)=1,InputDataA_GeneralAssumptions!Q51,InputDataA_GeneralAssumptions!Q52)</f>
        <v>0.78032999999999997</v>
      </c>
      <c r="R53" s="11">
        <f>IF(VLOOKUP(InputDataA_GeneralAssumptions!$D$51,DataSummary!$A$143:$B$145,2,FALSE)=1,InputDataA_GeneralAssumptions!R51,InputDataA_GeneralAssumptions!R52)</f>
        <v>0.78032999999999997</v>
      </c>
      <c r="S53" s="11">
        <f>IF(VLOOKUP(InputDataA_GeneralAssumptions!$D$51,DataSummary!$A$143:$B$145,2,FALSE)=1,InputDataA_GeneralAssumptions!S51,InputDataA_GeneralAssumptions!S52)</f>
        <v>0.78032999999999997</v>
      </c>
      <c r="T53" s="11">
        <f>IF(VLOOKUP(InputDataA_GeneralAssumptions!$D$51,DataSummary!$A$143:$B$145,2,FALSE)=1,InputDataA_GeneralAssumptions!T51,InputDataA_GeneralAssumptions!T52)</f>
        <v>0.78032999999999997</v>
      </c>
      <c r="U53" s="11">
        <f>IF(VLOOKUP(InputDataA_GeneralAssumptions!$D$51,DataSummary!$A$143:$B$145,2,FALSE)=1,InputDataA_GeneralAssumptions!U51,InputDataA_GeneralAssumptions!U52)</f>
        <v>0.78032999999999997</v>
      </c>
      <c r="V53" s="11">
        <f>IF(VLOOKUP(InputDataA_GeneralAssumptions!$D$51,DataSummary!$A$143:$B$145,2,FALSE)=1,InputDataA_GeneralAssumptions!V51,InputDataA_GeneralAssumptions!V52)</f>
        <v>0.78032999999999997</v>
      </c>
      <c r="W53" s="11">
        <f>IF(VLOOKUP(InputDataA_GeneralAssumptions!$D$51,DataSummary!$A$143:$B$145,2,FALSE)=1,InputDataA_GeneralAssumptions!W51,InputDataA_GeneralAssumptions!W52)</f>
        <v>0.78032999999999997</v>
      </c>
      <c r="X53" s="11">
        <f>IF(VLOOKUP(InputDataA_GeneralAssumptions!$D$51,DataSummary!$A$143:$B$145,2,FALSE)=1,InputDataA_GeneralAssumptions!X51,InputDataA_GeneralAssumptions!X52)</f>
        <v>0.78032999999999997</v>
      </c>
      <c r="Y53" s="11">
        <f>IF(VLOOKUP(InputDataA_GeneralAssumptions!$D$51,DataSummary!$A$143:$B$145,2,FALSE)=1,InputDataA_GeneralAssumptions!Y51,InputDataA_GeneralAssumptions!Y52)</f>
        <v>0.78032999999999997</v>
      </c>
      <c r="Z53" s="11">
        <f>IF(VLOOKUP(InputDataA_GeneralAssumptions!$D$51,DataSummary!$A$143:$B$145,2,FALSE)=1,InputDataA_GeneralAssumptions!Z51,InputDataA_GeneralAssumptions!Z52)</f>
        <v>0.78032999999999997</v>
      </c>
      <c r="AA53" s="11">
        <f>IF(VLOOKUP(InputDataA_GeneralAssumptions!$D$51,DataSummary!$A$143:$B$145,2,FALSE)=1,InputDataA_GeneralAssumptions!AA51,InputDataA_GeneralAssumptions!AA52)</f>
        <v>0.78032999999999997</v>
      </c>
      <c r="AB53" s="11">
        <f>IF(VLOOKUP(InputDataA_GeneralAssumptions!$D$51,DataSummary!$A$143:$B$145,2,FALSE)=1,InputDataA_GeneralAssumptions!AB51,InputDataA_GeneralAssumptions!AB52)</f>
        <v>0.78032999999999997</v>
      </c>
      <c r="AC53" s="11">
        <f>IF(VLOOKUP(InputDataA_GeneralAssumptions!$D$51,DataSummary!$A$143:$B$145,2,FALSE)=1,InputDataA_GeneralAssumptions!AC51,InputDataA_GeneralAssumptions!AC52)</f>
        <v>0.78032999999999997</v>
      </c>
      <c r="AD53" s="11">
        <f>IF(VLOOKUP(InputDataA_GeneralAssumptions!$D$51,DataSummary!$A$143:$B$145,2,FALSE)=1,InputDataA_GeneralAssumptions!AD51,InputDataA_GeneralAssumptions!AD52)</f>
        <v>0.78032999999999997</v>
      </c>
      <c r="AE53" s="11">
        <f>IF(VLOOKUP(InputDataA_GeneralAssumptions!$D$51,DataSummary!$A$143:$B$145,2,FALSE)=1,InputDataA_GeneralAssumptions!AE51,InputDataA_GeneralAssumptions!AE52)</f>
        <v>0.78032999999999997</v>
      </c>
      <c r="AF53" s="11">
        <f>IF(VLOOKUP(InputDataA_GeneralAssumptions!$D$51,DataSummary!$A$143:$B$145,2,FALSE)=1,InputDataA_GeneralAssumptions!AF51,InputDataA_GeneralAssumptions!AF52)</f>
        <v>0.78032999999999997</v>
      </c>
      <c r="AG53" s="11">
        <f>IF(VLOOKUP(InputDataA_GeneralAssumptions!$D$51,DataSummary!$A$143:$B$145,2,FALSE)=1,InputDataA_GeneralAssumptions!AG51,InputDataA_GeneralAssumptions!AG52)</f>
        <v>0.78032999999999997</v>
      </c>
      <c r="AH53" s="11">
        <f>IF(VLOOKUP(InputDataA_GeneralAssumptions!$D$51,DataSummary!$A$143:$B$145,2,FALSE)=1,InputDataA_GeneralAssumptions!AH51,InputDataA_GeneralAssumptions!AH52)</f>
        <v>0.78032999999999997</v>
      </c>
      <c r="AI53" s="11">
        <f>IF(VLOOKUP(InputDataA_GeneralAssumptions!$D$51,DataSummary!$A$143:$B$145,2,FALSE)=1,InputDataA_GeneralAssumptions!AI51,InputDataA_GeneralAssumptions!AI52)</f>
        <v>0.78032999999999997</v>
      </c>
      <c r="AJ53" s="11">
        <f>IF(VLOOKUP(InputDataA_GeneralAssumptions!$D$51,DataSummary!$A$143:$B$145,2,FALSE)=1,InputDataA_GeneralAssumptions!AJ51,InputDataA_GeneralAssumptions!AJ52)</f>
        <v>0.78032999999999997</v>
      </c>
      <c r="AK53" s="11">
        <f>IF(VLOOKUP(InputDataA_GeneralAssumptions!$D$51,DataSummary!$A$143:$B$145,2,FALSE)=1,InputDataA_GeneralAssumptions!AK51,InputDataA_GeneralAssumptions!AK52)</f>
        <v>0.78032999999999997</v>
      </c>
      <c r="AL53" s="11">
        <f>IF(VLOOKUP(InputDataA_GeneralAssumptions!$D$51,DataSummary!$A$143:$B$145,2,FALSE)=1,InputDataA_GeneralAssumptions!AL51,InputDataA_GeneralAssumptions!AL52)</f>
        <v>0.78032999999999997</v>
      </c>
      <c r="AM53" s="11">
        <f>IF(VLOOKUP(InputDataA_GeneralAssumptions!$D$51,DataSummary!$A$143:$B$145,2,FALSE)=1,InputDataA_GeneralAssumptions!AM51,InputDataA_GeneralAssumptions!AM52)</f>
        <v>0.78032999999999997</v>
      </c>
      <c r="AN53" s="11">
        <f>IF(VLOOKUP(InputDataA_GeneralAssumptions!$D$51,DataSummary!$A$143:$B$145,2,FALSE)=1,InputDataA_GeneralAssumptions!AN51,InputDataA_GeneralAssumptions!AN52)</f>
        <v>0.78032999999999997</v>
      </c>
      <c r="AO53" s="11">
        <f>IF(VLOOKUP(InputDataA_GeneralAssumptions!$D$51,DataSummary!$A$143:$B$145,2,FALSE)=1,InputDataA_GeneralAssumptions!AO51,InputDataA_GeneralAssumptions!AO52)</f>
        <v>0.78032999999999997</v>
      </c>
      <c r="AP53" s="11">
        <f>IF(VLOOKUP(InputDataA_GeneralAssumptions!$D$51,DataSummary!$A$143:$B$145,2,FALSE)=1,InputDataA_GeneralAssumptions!AP51,InputDataA_GeneralAssumptions!AP52)</f>
        <v>0.78032999999999997</v>
      </c>
      <c r="AQ53" s="11">
        <f>IF(VLOOKUP(InputDataA_GeneralAssumptions!$D$51,DataSummary!$A$143:$B$145,2,FALSE)=1,InputDataA_GeneralAssumptions!AQ51,InputDataA_GeneralAssumptions!AQ52)</f>
        <v>0.78032999999999997</v>
      </c>
      <c r="AR53" s="11">
        <f>IF(VLOOKUP(InputDataA_GeneralAssumptions!$D$51,DataSummary!$A$143:$B$145,2,FALSE)=1,InputDataA_GeneralAssumptions!AR51,InputDataA_GeneralAssumptions!AR52)</f>
        <v>0.78032999999999997</v>
      </c>
      <c r="AS53" s="11">
        <f>IF(VLOOKUP(InputDataA_GeneralAssumptions!$D$51,DataSummary!$A$143:$B$145,2,FALSE)=1,InputDataA_GeneralAssumptions!AS51,InputDataA_GeneralAssumptions!AS52)</f>
        <v>0.78032999999999997</v>
      </c>
      <c r="AT53" s="11">
        <f>IF(VLOOKUP(InputDataA_GeneralAssumptions!$D$51,DataSummary!$A$143:$B$145,2,FALSE)=1,InputDataA_GeneralAssumptions!AT51,InputDataA_GeneralAssumptions!AT52)</f>
        <v>0.78032999999999997</v>
      </c>
      <c r="AU53" s="11">
        <f>IF(VLOOKUP(InputDataA_GeneralAssumptions!$D$51,DataSummary!$A$143:$B$145,2,FALSE)=1,InputDataA_GeneralAssumptions!AU51,InputDataA_GeneralAssumptions!AU52)</f>
        <v>0.78032999999999997</v>
      </c>
      <c r="AV53" s="11">
        <f>IF(VLOOKUP(InputDataA_GeneralAssumptions!$D$51,DataSummary!$A$143:$B$145,2,FALSE)=1,InputDataA_GeneralAssumptions!AV51,InputDataA_GeneralAssumptions!AV52)</f>
        <v>0.78032999999999997</v>
      </c>
      <c r="AW53" s="11">
        <f>IF(VLOOKUP(InputDataA_GeneralAssumptions!$D$51,DataSummary!$A$143:$B$145,2,FALSE)=1,InputDataA_GeneralAssumptions!AW51,InputDataA_GeneralAssumptions!AW52)</f>
        <v>0.78032999999999997</v>
      </c>
      <c r="AX53" s="11">
        <f>IF(VLOOKUP(InputDataA_GeneralAssumptions!$D$51,DataSummary!$A$143:$B$145,2,FALSE)=1,InputDataA_GeneralAssumptions!AX51,InputDataA_GeneralAssumptions!AX52)</f>
        <v>0.78032999999999997</v>
      </c>
      <c r="AY53" s="11">
        <f>IF(VLOOKUP(InputDataA_GeneralAssumptions!$D$51,DataSummary!$A$143:$B$145,2,FALSE)=1,InputDataA_GeneralAssumptions!AY51,InputDataA_GeneralAssumptions!AY52)</f>
        <v>0.78032999999999997</v>
      </c>
      <c r="AZ53" s="11">
        <f>IF(VLOOKUP(InputDataA_GeneralAssumptions!$D$51,DataSummary!$A$143:$B$145,2,FALSE)=1,InputDataA_GeneralAssumptions!AZ51,InputDataA_GeneralAssumptions!AZ52)</f>
        <v>0.78032999999999997</v>
      </c>
      <c r="BA53" s="11">
        <f>IF(VLOOKUP(InputDataA_GeneralAssumptions!$D$51,DataSummary!$A$143:$B$145,2,FALSE)=1,InputDataA_GeneralAssumptions!BA51,InputDataA_GeneralAssumptions!BA52)</f>
        <v>0.78032999999999997</v>
      </c>
      <c r="BB53" s="11">
        <f>IF(VLOOKUP(InputDataA_GeneralAssumptions!$D$51,DataSummary!$A$143:$B$145,2,FALSE)=1,InputDataA_GeneralAssumptions!BB51,InputDataA_GeneralAssumptions!BB52)</f>
        <v>0.78032999999999997</v>
      </c>
      <c r="BC53" s="11">
        <f>IF(VLOOKUP(InputDataA_GeneralAssumptions!$D$51,DataSummary!$A$143:$B$145,2,FALSE)=1,InputDataA_GeneralAssumptions!BC51,InputDataA_GeneralAssumptions!BC52)</f>
        <v>0.78032999999999997</v>
      </c>
      <c r="BD53" s="11">
        <f>IF(VLOOKUP(InputDataA_GeneralAssumptions!$D$51,DataSummary!$A$143:$B$145,2,FALSE)=1,InputDataA_GeneralAssumptions!BD51,InputDataA_GeneralAssumptions!BD52)</f>
        <v>0.78032999999999997</v>
      </c>
      <c r="BE53" s="11">
        <f>IF(VLOOKUP(InputDataA_GeneralAssumptions!$D$51,DataSummary!$A$143:$B$145,2,FALSE)=1,InputDataA_GeneralAssumptions!BE51,InputDataA_GeneralAssumptions!BE52)</f>
        <v>0.78032999999999997</v>
      </c>
      <c r="BF53" s="11">
        <f>IF(VLOOKUP(InputDataA_GeneralAssumptions!$D$51,DataSummary!$A$143:$B$145,2,FALSE)=1,InputDataA_GeneralAssumptions!BF51,InputDataA_GeneralAssumptions!BF52)</f>
        <v>0.78032999999999997</v>
      </c>
      <c r="BG53" s="11">
        <f>IF(VLOOKUP(InputDataA_GeneralAssumptions!$D$51,DataSummary!$A$143:$B$145,2,FALSE)=1,InputDataA_GeneralAssumptions!BG51,InputDataA_GeneralAssumptions!BG52)</f>
        <v>0.78032999999999997</v>
      </c>
      <c r="BH53" s="11">
        <f>IF(VLOOKUP(InputDataA_GeneralAssumptions!$D$51,DataSummary!$A$143:$B$145,2,FALSE)=1,InputDataA_GeneralAssumptions!BH51,InputDataA_GeneralAssumptions!BH52)</f>
        <v>0.78032999999999997</v>
      </c>
      <c r="BI53" s="11">
        <f>IF(VLOOKUP(InputDataA_GeneralAssumptions!$D$51,DataSummary!$A$143:$B$145,2,FALSE)=1,InputDataA_GeneralAssumptions!BI51,InputDataA_GeneralAssumptions!BI52)</f>
        <v>0.78032999999999997</v>
      </c>
      <c r="BJ53" s="11">
        <f>IF(VLOOKUP(InputDataA_GeneralAssumptions!$D$51,DataSummary!$A$143:$B$145,2,FALSE)=1,InputDataA_GeneralAssumptions!BJ51,InputDataA_GeneralAssumptions!BJ52)</f>
        <v>0.78032999999999997</v>
      </c>
      <c r="BK53" s="11">
        <f>IF(VLOOKUP(InputDataA_GeneralAssumptions!$D$51,DataSummary!$A$143:$B$145,2,FALSE)=1,InputDataA_GeneralAssumptions!BK51,InputDataA_GeneralAssumptions!BK52)</f>
        <v>0.78032999999999997</v>
      </c>
      <c r="BL53" s="11">
        <f>IF(VLOOKUP(InputDataA_GeneralAssumptions!$D$51,DataSummary!$A$143:$B$145,2,FALSE)=1,InputDataA_GeneralAssumptions!BL51,InputDataA_GeneralAssumptions!BL52)</f>
        <v>0.78032999999999997</v>
      </c>
      <c r="BM53" s="11">
        <f>IF(VLOOKUP(InputDataA_GeneralAssumptions!$D$51,DataSummary!$A$143:$B$145,2,FALSE)=1,InputDataA_GeneralAssumptions!BM51,InputDataA_GeneralAssumptions!BM52)</f>
        <v>0.78032999999999997</v>
      </c>
      <c r="BN53" s="11">
        <f>IF(VLOOKUP(InputDataA_GeneralAssumptions!$D$51,DataSummary!$A$143:$B$145,2,FALSE)=1,InputDataA_GeneralAssumptions!BN51,InputDataA_GeneralAssumptions!BN52)</f>
        <v>0.78032999999999997</v>
      </c>
      <c r="BO53" s="11">
        <f>IF(VLOOKUP(InputDataA_GeneralAssumptions!$D$51,DataSummary!$A$143:$B$145,2,FALSE)=1,InputDataA_GeneralAssumptions!BO51,InputDataA_GeneralAssumptions!BO52)</f>
        <v>0.78032999999999997</v>
      </c>
      <c r="BP53" s="11">
        <f>IF(VLOOKUP(InputDataA_GeneralAssumptions!$D$51,DataSummary!$A$143:$B$145,2,FALSE)=1,InputDataA_GeneralAssumptions!BP51,InputDataA_GeneralAssumptions!BP52)</f>
        <v>0.78032999999999997</v>
      </c>
      <c r="BQ53" s="11">
        <f>IF(VLOOKUP(InputDataA_GeneralAssumptions!$D$51,DataSummary!$A$143:$B$145,2,FALSE)=1,InputDataA_GeneralAssumptions!BQ51,InputDataA_GeneralAssumptions!BQ52)</f>
        <v>0.78032999999999997</v>
      </c>
      <c r="BR53" s="11">
        <f>IF(VLOOKUP(InputDataA_GeneralAssumptions!$D$51,DataSummary!$A$143:$B$145,2,FALSE)=1,InputDataA_GeneralAssumptions!BR51,InputDataA_GeneralAssumptions!BR52)</f>
        <v>0.78032999999999997</v>
      </c>
      <c r="BS53" s="11">
        <f>IF(VLOOKUP(InputDataA_GeneralAssumptions!$D$51,DataSummary!$A$143:$B$145,2,FALSE)=1,InputDataA_GeneralAssumptions!BS51,InputDataA_GeneralAssumptions!BS52)</f>
        <v>0.78032999999999997</v>
      </c>
      <c r="BT53" s="11">
        <f>IF(VLOOKUP(InputDataA_GeneralAssumptions!$D$51,DataSummary!$A$143:$B$145,2,FALSE)=1,InputDataA_GeneralAssumptions!BT51,InputDataA_GeneralAssumptions!BT52)</f>
        <v>0.78032999999999997</v>
      </c>
      <c r="BU53" s="11">
        <f>IF(VLOOKUP(InputDataA_GeneralAssumptions!$D$51,DataSummary!$A$143:$B$145,2,FALSE)=1,InputDataA_GeneralAssumptions!BU51,InputDataA_GeneralAssumptions!BU52)</f>
        <v>0.78032999999999997</v>
      </c>
      <c r="BV53" s="11">
        <f>IF(VLOOKUP(InputDataA_GeneralAssumptions!$D$51,DataSummary!$A$143:$B$145,2,FALSE)=1,InputDataA_GeneralAssumptions!BV51,InputDataA_GeneralAssumptions!BV52)</f>
        <v>0.78032999999999997</v>
      </c>
      <c r="BW53" s="11">
        <f>IF(VLOOKUP(InputDataA_GeneralAssumptions!$D$51,DataSummary!$A$143:$B$145,2,FALSE)=1,InputDataA_GeneralAssumptions!BW51,InputDataA_GeneralAssumptions!BW52)</f>
        <v>0.78032999999999997</v>
      </c>
      <c r="BX53" s="11">
        <f>IF(VLOOKUP(InputDataA_GeneralAssumptions!$D$51,DataSummary!$A$143:$B$145,2,FALSE)=1,InputDataA_GeneralAssumptions!BX51,InputDataA_GeneralAssumptions!BX52)</f>
        <v>0.78032999999999997</v>
      </c>
      <c r="BY53" s="11">
        <f>IF(VLOOKUP(InputDataA_GeneralAssumptions!$D$51,DataSummary!$A$143:$B$145,2,FALSE)=1,InputDataA_GeneralAssumptions!BY51,InputDataA_GeneralAssumptions!BY52)</f>
        <v>0.78032999999999997</v>
      </c>
      <c r="BZ53" s="11">
        <f>IF(VLOOKUP(InputDataA_GeneralAssumptions!$D$51,DataSummary!$A$143:$B$145,2,FALSE)=1,InputDataA_GeneralAssumptions!BZ51,InputDataA_GeneralAssumptions!BZ52)</f>
        <v>0.78032999999999997</v>
      </c>
      <c r="CA53" s="11">
        <f>IF(VLOOKUP(InputDataA_GeneralAssumptions!$D$51,DataSummary!$A$143:$B$145,2,FALSE)=1,InputDataA_GeneralAssumptions!CA51,InputDataA_GeneralAssumptions!CA52)</f>
        <v>0.78032999999999997</v>
      </c>
      <c r="CB53" s="11">
        <f>IF(VLOOKUP(InputDataA_GeneralAssumptions!$D$51,DataSummary!$A$143:$B$145,2,FALSE)=1,InputDataA_GeneralAssumptions!CB51,InputDataA_GeneralAssumptions!CB52)</f>
        <v>0.78032999999999997</v>
      </c>
      <c r="CC53" s="11">
        <f>IF(VLOOKUP(InputDataA_GeneralAssumptions!$D$51,DataSummary!$A$143:$B$145,2,FALSE)=1,InputDataA_GeneralAssumptions!CC51,InputDataA_GeneralAssumptions!CC52)</f>
        <v>0.78032999999999997</v>
      </c>
      <c r="CD53" s="11">
        <f>IF(VLOOKUP(InputDataA_GeneralAssumptions!$D$51,DataSummary!$A$143:$B$145,2,FALSE)=1,InputDataA_GeneralAssumptions!CD51,InputDataA_GeneralAssumptions!CD52)</f>
        <v>0.78032999999999997</v>
      </c>
      <c r="CE53" s="11">
        <f>IF(VLOOKUP(InputDataA_GeneralAssumptions!$D$51,DataSummary!$A$143:$B$145,2,FALSE)=1,InputDataA_GeneralAssumptions!CE51,InputDataA_GeneralAssumptions!CE52)</f>
        <v>0.78032999999999997</v>
      </c>
      <c r="CF53" s="11">
        <f>IF(VLOOKUP(InputDataA_GeneralAssumptions!$D$51,DataSummary!$A$143:$B$145,2,FALSE)=1,InputDataA_GeneralAssumptions!CF51,InputDataA_GeneralAssumptions!CF52)</f>
        <v>0.78032999999999997</v>
      </c>
      <c r="CG53" s="11">
        <f>IF(VLOOKUP(InputDataA_GeneralAssumptions!$D$51,DataSummary!$A$143:$B$145,2,FALSE)=1,InputDataA_GeneralAssumptions!CG51,InputDataA_GeneralAssumptions!CG52)</f>
        <v>0.78032999999999997</v>
      </c>
      <c r="CH53" s="11">
        <f>IF(VLOOKUP(InputDataA_GeneralAssumptions!$D$51,DataSummary!$A$143:$B$145,2,FALSE)=1,InputDataA_GeneralAssumptions!CH51,InputDataA_GeneralAssumptions!CH52)</f>
        <v>0.78032999999999997</v>
      </c>
      <c r="CI53" s="11">
        <f>IF(VLOOKUP(InputDataA_GeneralAssumptions!$D$51,DataSummary!$A$143:$B$145,2,FALSE)=1,InputDataA_GeneralAssumptions!CI51,InputDataA_GeneralAssumptions!CI52)</f>
        <v>0.78032999999999997</v>
      </c>
    </row>
    <row r="54" spans="1:87" ht="14.25" customHeight="1">
      <c r="B54" s="82" t="s">
        <v>525</v>
      </c>
      <c r="C54" s="87" t="s">
        <v>2</v>
      </c>
      <c r="D54" s="389"/>
      <c r="E54" s="389"/>
      <c r="F54" s="140"/>
      <c r="G54" s="13"/>
      <c r="H54" s="107"/>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row>
    <row r="55" spans="1:87">
      <c r="B55" s="76" t="str">
        <f>"Init partic rate male, pre-loaded Year "&amp;DataSummary!I69&amp;" --&gt;"</f>
        <v>Init partic rate male, pre-loaded Year 2021 --&gt;</v>
      </c>
      <c r="C55" s="77" t="s">
        <v>2</v>
      </c>
      <c r="D55" s="702">
        <f>IF(ISNUMBER(DataSummary!D53)=TRUE,DataSummary!D53,".")</f>
        <v>0.78032999999999997</v>
      </c>
      <c r="E55" s="712"/>
      <c r="F55" s="699" t="str">
        <f>DataSummary!N5</f>
        <v>Scenario</v>
      </c>
      <c r="G55" s="15" t="s">
        <v>619</v>
      </c>
      <c r="H55" s="25" t="s">
        <v>2</v>
      </c>
      <c r="I55" s="179">
        <f>I56</f>
        <v>0.78032999999999997</v>
      </c>
      <c r="J55" s="179">
        <f t="shared" ref="J55:BU55" si="149">J56</f>
        <v>0.78032999999999997</v>
      </c>
      <c r="K55" s="179">
        <f t="shared" si="149"/>
        <v>0.78032999999999997</v>
      </c>
      <c r="L55" s="179">
        <f t="shared" si="149"/>
        <v>0.78032999999999997</v>
      </c>
      <c r="M55" s="179">
        <f t="shared" si="149"/>
        <v>0.78032999999999997</v>
      </c>
      <c r="N55" s="179">
        <f t="shared" si="149"/>
        <v>0.78032999999999997</v>
      </c>
      <c r="O55" s="179">
        <f t="shared" si="149"/>
        <v>0.78032999999999997</v>
      </c>
      <c r="P55" s="179">
        <f t="shared" si="149"/>
        <v>0.78032999999999997</v>
      </c>
      <c r="Q55" s="179">
        <f t="shared" si="149"/>
        <v>0.78032999999999997</v>
      </c>
      <c r="R55" s="179">
        <f t="shared" si="149"/>
        <v>0.78032999999999997</v>
      </c>
      <c r="S55" s="179">
        <f t="shared" si="149"/>
        <v>0.78032999999999997</v>
      </c>
      <c r="T55" s="179">
        <f t="shared" si="149"/>
        <v>0.78032999999999997</v>
      </c>
      <c r="U55" s="179">
        <f t="shared" si="149"/>
        <v>0.78032999999999997</v>
      </c>
      <c r="V55" s="179">
        <f t="shared" si="149"/>
        <v>0.78032999999999997</v>
      </c>
      <c r="W55" s="179">
        <f t="shared" si="149"/>
        <v>0.78032999999999997</v>
      </c>
      <c r="X55" s="179">
        <f t="shared" si="149"/>
        <v>0.78032999999999997</v>
      </c>
      <c r="Y55" s="179">
        <f t="shared" si="149"/>
        <v>0.78032999999999997</v>
      </c>
      <c r="Z55" s="179">
        <f t="shared" si="149"/>
        <v>0.78032999999999997</v>
      </c>
      <c r="AA55" s="179">
        <f t="shared" si="149"/>
        <v>0.78032999999999997</v>
      </c>
      <c r="AB55" s="179">
        <f t="shared" si="149"/>
        <v>0.78032999999999997</v>
      </c>
      <c r="AC55" s="179">
        <f t="shared" si="149"/>
        <v>0.78032999999999997</v>
      </c>
      <c r="AD55" s="179">
        <f t="shared" si="149"/>
        <v>0.78032999999999997</v>
      </c>
      <c r="AE55" s="179">
        <f t="shared" si="149"/>
        <v>0.78032999999999997</v>
      </c>
      <c r="AF55" s="179">
        <f t="shared" si="149"/>
        <v>0.78032999999999997</v>
      </c>
      <c r="AG55" s="179">
        <f t="shared" si="149"/>
        <v>0.78032999999999997</v>
      </c>
      <c r="AH55" s="179">
        <f t="shared" si="149"/>
        <v>0.78032999999999997</v>
      </c>
      <c r="AI55" s="179">
        <f t="shared" si="149"/>
        <v>0.78032999999999997</v>
      </c>
      <c r="AJ55" s="179">
        <f t="shared" si="149"/>
        <v>0.78032999999999997</v>
      </c>
      <c r="AK55" s="179">
        <f t="shared" si="149"/>
        <v>0.78032999999999997</v>
      </c>
      <c r="AL55" s="179">
        <f t="shared" si="149"/>
        <v>0.78032999999999997</v>
      </c>
      <c r="AM55" s="179">
        <f t="shared" si="149"/>
        <v>0.78032999999999997</v>
      </c>
      <c r="AN55" s="179">
        <f t="shared" si="149"/>
        <v>0.78032999999999997</v>
      </c>
      <c r="AO55" s="179">
        <f t="shared" si="149"/>
        <v>0.78032999999999997</v>
      </c>
      <c r="AP55" s="179">
        <f t="shared" si="149"/>
        <v>0.78032999999999997</v>
      </c>
      <c r="AQ55" s="179">
        <f t="shared" si="149"/>
        <v>0.78032999999999997</v>
      </c>
      <c r="AR55" s="179">
        <f t="shared" si="149"/>
        <v>0.78032999999999997</v>
      </c>
      <c r="AS55" s="179">
        <f t="shared" si="149"/>
        <v>0.78032999999999997</v>
      </c>
      <c r="AT55" s="179">
        <f t="shared" si="149"/>
        <v>0.78032999999999997</v>
      </c>
      <c r="AU55" s="179">
        <f t="shared" si="149"/>
        <v>0.78032999999999997</v>
      </c>
      <c r="AV55" s="179">
        <f t="shared" si="149"/>
        <v>0.78032999999999997</v>
      </c>
      <c r="AW55" s="179">
        <f t="shared" si="149"/>
        <v>0.78032999999999997</v>
      </c>
      <c r="AX55" s="179">
        <f t="shared" si="149"/>
        <v>0.78032999999999997</v>
      </c>
      <c r="AY55" s="179">
        <f t="shared" si="149"/>
        <v>0.78032999999999997</v>
      </c>
      <c r="AZ55" s="179">
        <f t="shared" si="149"/>
        <v>0.78032999999999997</v>
      </c>
      <c r="BA55" s="179">
        <f t="shared" si="149"/>
        <v>0.78032999999999997</v>
      </c>
      <c r="BB55" s="179">
        <f t="shared" si="149"/>
        <v>0.78032999999999997</v>
      </c>
      <c r="BC55" s="179">
        <f t="shared" si="149"/>
        <v>0.78032999999999997</v>
      </c>
      <c r="BD55" s="179">
        <f t="shared" si="149"/>
        <v>0.78032999999999997</v>
      </c>
      <c r="BE55" s="179">
        <f t="shared" si="149"/>
        <v>0.78032999999999997</v>
      </c>
      <c r="BF55" s="179">
        <f t="shared" si="149"/>
        <v>0.78032999999999997</v>
      </c>
      <c r="BG55" s="179">
        <f t="shared" si="149"/>
        <v>0.78032999999999997</v>
      </c>
      <c r="BH55" s="179">
        <f t="shared" si="149"/>
        <v>0.78032999999999997</v>
      </c>
      <c r="BI55" s="179">
        <f t="shared" si="149"/>
        <v>0.78032999999999997</v>
      </c>
      <c r="BJ55" s="179">
        <f t="shared" si="149"/>
        <v>0.78032999999999997</v>
      </c>
      <c r="BK55" s="179">
        <f t="shared" si="149"/>
        <v>0.78032999999999997</v>
      </c>
      <c r="BL55" s="179">
        <f t="shared" si="149"/>
        <v>0.78032999999999997</v>
      </c>
      <c r="BM55" s="179">
        <f t="shared" si="149"/>
        <v>0.78032999999999997</v>
      </c>
      <c r="BN55" s="179">
        <f t="shared" si="149"/>
        <v>0.78032999999999997</v>
      </c>
      <c r="BO55" s="179">
        <f t="shared" si="149"/>
        <v>0.78032999999999997</v>
      </c>
      <c r="BP55" s="179">
        <f t="shared" si="149"/>
        <v>0.78032999999999997</v>
      </c>
      <c r="BQ55" s="179">
        <f t="shared" si="149"/>
        <v>0.78032999999999997</v>
      </c>
      <c r="BR55" s="179">
        <f t="shared" si="149"/>
        <v>0.78032999999999997</v>
      </c>
      <c r="BS55" s="179">
        <f t="shared" si="149"/>
        <v>0.78032999999999997</v>
      </c>
      <c r="BT55" s="179">
        <f t="shared" si="149"/>
        <v>0.78032999999999997</v>
      </c>
      <c r="BU55" s="179">
        <f t="shared" si="149"/>
        <v>0.78032999999999997</v>
      </c>
      <c r="BV55" s="179">
        <f t="shared" ref="BV55:CI55" si="150">BV56</f>
        <v>0.78032999999999997</v>
      </c>
      <c r="BW55" s="179">
        <f t="shared" si="150"/>
        <v>0.78032999999999997</v>
      </c>
      <c r="BX55" s="179">
        <f t="shared" si="150"/>
        <v>0.78032999999999997</v>
      </c>
      <c r="BY55" s="179">
        <f t="shared" si="150"/>
        <v>0.78032999999999997</v>
      </c>
      <c r="BZ55" s="179">
        <f t="shared" si="150"/>
        <v>0.78032999999999997</v>
      </c>
      <c r="CA55" s="179">
        <f t="shared" si="150"/>
        <v>0.78032999999999997</v>
      </c>
      <c r="CB55" s="179">
        <f t="shared" si="150"/>
        <v>0.78032999999999997</v>
      </c>
      <c r="CC55" s="179">
        <f t="shared" si="150"/>
        <v>0.78032999999999997</v>
      </c>
      <c r="CD55" s="179">
        <f t="shared" si="150"/>
        <v>0.78032999999999997</v>
      </c>
      <c r="CE55" s="179">
        <f t="shared" si="150"/>
        <v>0.78032999999999997</v>
      </c>
      <c r="CF55" s="179">
        <f t="shared" si="150"/>
        <v>0.78032999999999997</v>
      </c>
      <c r="CG55" s="179">
        <f t="shared" si="150"/>
        <v>0.78032999999999997</v>
      </c>
      <c r="CH55" s="179">
        <f t="shared" si="150"/>
        <v>0.78032999999999997</v>
      </c>
      <c r="CI55" s="179">
        <f t="shared" si="150"/>
        <v>0.78032999999999997</v>
      </c>
    </row>
    <row r="56" spans="1:87">
      <c r="B56" s="76" t="s">
        <v>982</v>
      </c>
      <c r="C56" s="77" t="s">
        <v>2</v>
      </c>
      <c r="D56" s="390">
        <f>IF(ISBLANK(D54)=TRUE,D55,D54)</f>
        <v>0.78032999999999997</v>
      </c>
      <c r="E56" s="390">
        <f>IF(ISBLANK(E54)=TRUE,D55,E54)</f>
        <v>0.78032999999999997</v>
      </c>
      <c r="F56" s="699"/>
      <c r="G56" s="10" t="s">
        <v>620</v>
      </c>
      <c r="H56" s="27" t="s">
        <v>2</v>
      </c>
      <c r="I56" s="12">
        <f>InputDataA_GeneralAssumptions!E56</f>
        <v>0.78032999999999997</v>
      </c>
      <c r="J56" s="12">
        <f>IF(J50&gt;InputDataA_GeneralAssumptions!$E$59,InputDataA_GeneralAssumptions!$E$58,I56+(InputDataA_GeneralAssumptions!$E$58-$I$56)/(InputDataA_GeneralAssumptions!$E$59-InputDataA_GeneralAssumptions!$D$7))</f>
        <v>0.78032999999999997</v>
      </c>
      <c r="K56" s="12">
        <f>IF(K50&gt;InputDataA_GeneralAssumptions!$E$59,InputDataA_GeneralAssumptions!$E$58,J56+(InputDataA_GeneralAssumptions!$E$58-$I$56)/(InputDataA_GeneralAssumptions!$E$59-InputDataA_GeneralAssumptions!$D$7))</f>
        <v>0.78032999999999997</v>
      </c>
      <c r="L56" s="12">
        <f>IF(L50&gt;InputDataA_GeneralAssumptions!$E$59,InputDataA_GeneralAssumptions!$E$58,K56+(InputDataA_GeneralAssumptions!$E$58-$I$56)/(InputDataA_GeneralAssumptions!$E$59-InputDataA_GeneralAssumptions!$D$7))</f>
        <v>0.78032999999999997</v>
      </c>
      <c r="M56" s="12">
        <f>IF(M50&gt;InputDataA_GeneralAssumptions!$E$59,InputDataA_GeneralAssumptions!$E$58,L56+(InputDataA_GeneralAssumptions!$E$58-$I$56)/(InputDataA_GeneralAssumptions!$E$59-InputDataA_GeneralAssumptions!$D$7))</f>
        <v>0.78032999999999997</v>
      </c>
      <c r="N56" s="12">
        <f>IF(N50&gt;InputDataA_GeneralAssumptions!$E$59,InputDataA_GeneralAssumptions!$E$58,M56+(InputDataA_GeneralAssumptions!$E$58-$I$56)/(InputDataA_GeneralAssumptions!$E$59-InputDataA_GeneralAssumptions!$D$7))</f>
        <v>0.78032999999999997</v>
      </c>
      <c r="O56" s="12">
        <f>IF(O50&gt;InputDataA_GeneralAssumptions!$E$59,InputDataA_GeneralAssumptions!$E$58,N56+(InputDataA_GeneralAssumptions!$E$58-$I$56)/(InputDataA_GeneralAssumptions!$E$59-InputDataA_GeneralAssumptions!$D$7))</f>
        <v>0.78032999999999997</v>
      </c>
      <c r="P56" s="12">
        <f>IF(P50&gt;InputDataA_GeneralAssumptions!$E$59,InputDataA_GeneralAssumptions!$E$58,O56+(InputDataA_GeneralAssumptions!$E$58-$I$56)/(InputDataA_GeneralAssumptions!$E$59-InputDataA_GeneralAssumptions!$D$7))</f>
        <v>0.78032999999999997</v>
      </c>
      <c r="Q56" s="12">
        <f>IF(Q50&gt;InputDataA_GeneralAssumptions!$E$59,InputDataA_GeneralAssumptions!$E$58,P56+(InputDataA_GeneralAssumptions!$E$58-$I$56)/(InputDataA_GeneralAssumptions!$E$59-InputDataA_GeneralAssumptions!$D$7))</f>
        <v>0.78032999999999997</v>
      </c>
      <c r="R56" s="12">
        <f>IF(R50&gt;InputDataA_GeneralAssumptions!$E$59,InputDataA_GeneralAssumptions!$E$58,Q56+(InputDataA_GeneralAssumptions!$E$58-$I$56)/(InputDataA_GeneralAssumptions!$E$59-InputDataA_GeneralAssumptions!$D$7))</f>
        <v>0.78032999999999997</v>
      </c>
      <c r="S56" s="12">
        <f>IF(S50&gt;InputDataA_GeneralAssumptions!$E$59,InputDataA_GeneralAssumptions!$E$58,R56+(InputDataA_GeneralAssumptions!$E$58-$I$56)/(InputDataA_GeneralAssumptions!$E$59-InputDataA_GeneralAssumptions!$D$7))</f>
        <v>0.78032999999999997</v>
      </c>
      <c r="T56" s="12">
        <f>IF(T50&gt;InputDataA_GeneralAssumptions!$E$59,InputDataA_GeneralAssumptions!$E$58,S56+(InputDataA_GeneralAssumptions!$E$58-$I$56)/(InputDataA_GeneralAssumptions!$E$59-InputDataA_GeneralAssumptions!$D$7))</f>
        <v>0.78032999999999997</v>
      </c>
      <c r="U56" s="12">
        <f>IF(U50&gt;InputDataA_GeneralAssumptions!$E$59,InputDataA_GeneralAssumptions!$E$58,T56+(InputDataA_GeneralAssumptions!$E$58-$I$56)/(InputDataA_GeneralAssumptions!$E$59-InputDataA_GeneralAssumptions!$D$7))</f>
        <v>0.78032999999999997</v>
      </c>
      <c r="V56" s="12">
        <f>IF(V50&gt;InputDataA_GeneralAssumptions!$E$59,InputDataA_GeneralAssumptions!$E$58,U56+(InputDataA_GeneralAssumptions!$E$58-$I$56)/(InputDataA_GeneralAssumptions!$E$59-InputDataA_GeneralAssumptions!$D$7))</f>
        <v>0.78032999999999997</v>
      </c>
      <c r="W56" s="12">
        <f>IF(W50&gt;InputDataA_GeneralAssumptions!$E$59,InputDataA_GeneralAssumptions!$E$58,V56+(InputDataA_GeneralAssumptions!$E$58-$I$56)/(InputDataA_GeneralAssumptions!$E$59-InputDataA_GeneralAssumptions!$D$7))</f>
        <v>0.78032999999999997</v>
      </c>
      <c r="X56" s="12">
        <f>IF(X50&gt;InputDataA_GeneralAssumptions!$E$59,InputDataA_GeneralAssumptions!$E$58,W56+(InputDataA_GeneralAssumptions!$E$58-$I$56)/(InputDataA_GeneralAssumptions!$E$59-InputDataA_GeneralAssumptions!$D$7))</f>
        <v>0.78032999999999997</v>
      </c>
      <c r="Y56" s="12">
        <f>IF(Y50&gt;InputDataA_GeneralAssumptions!$E$59,InputDataA_GeneralAssumptions!$E$58,X56+(InputDataA_GeneralAssumptions!$E$58-$I$56)/(InputDataA_GeneralAssumptions!$E$59-InputDataA_GeneralAssumptions!$D$7))</f>
        <v>0.78032999999999997</v>
      </c>
      <c r="Z56" s="12">
        <f>IF(Z50&gt;InputDataA_GeneralAssumptions!$E$59,InputDataA_GeneralAssumptions!$E$58,Y56+(InputDataA_GeneralAssumptions!$E$58-$I$56)/(InputDataA_GeneralAssumptions!$E$59-InputDataA_GeneralAssumptions!$D$7))</f>
        <v>0.78032999999999997</v>
      </c>
      <c r="AA56" s="12">
        <f>IF(AA50&gt;InputDataA_GeneralAssumptions!$E$59,InputDataA_GeneralAssumptions!$E$58,Z56+(InputDataA_GeneralAssumptions!$E$58-$I$56)/(InputDataA_GeneralAssumptions!$E$59-InputDataA_GeneralAssumptions!$D$7))</f>
        <v>0.78032999999999997</v>
      </c>
      <c r="AB56" s="12">
        <f>IF(AB50&gt;InputDataA_GeneralAssumptions!$E$59,InputDataA_GeneralAssumptions!$E$58,AA56+(InputDataA_GeneralAssumptions!$E$58-$I$56)/(InputDataA_GeneralAssumptions!$E$59-InputDataA_GeneralAssumptions!$D$7))</f>
        <v>0.78032999999999997</v>
      </c>
      <c r="AC56" s="12">
        <f>IF(AC50&gt;InputDataA_GeneralAssumptions!$E$59,InputDataA_GeneralAssumptions!$E$58,AB56+(InputDataA_GeneralAssumptions!$E$58-$I$56)/(InputDataA_GeneralAssumptions!$E$59-InputDataA_GeneralAssumptions!$D$7))</f>
        <v>0.78032999999999997</v>
      </c>
      <c r="AD56" s="12">
        <f>IF(AD50&gt;InputDataA_GeneralAssumptions!$E$59,InputDataA_GeneralAssumptions!$E$58,AC56+(InputDataA_GeneralAssumptions!$E$58-$I$56)/(InputDataA_GeneralAssumptions!$E$59-InputDataA_GeneralAssumptions!$D$7))</f>
        <v>0.78032999999999997</v>
      </c>
      <c r="AE56" s="12">
        <f>IF(AE50&gt;InputDataA_GeneralAssumptions!$E$59,InputDataA_GeneralAssumptions!$E$58,AD56+(InputDataA_GeneralAssumptions!$E$58-$I$56)/(InputDataA_GeneralAssumptions!$E$59-InputDataA_GeneralAssumptions!$D$7))</f>
        <v>0.78032999999999997</v>
      </c>
      <c r="AF56" s="12">
        <f>IF(AF50&gt;InputDataA_GeneralAssumptions!$E$59,InputDataA_GeneralAssumptions!$E$58,AE56+(InputDataA_GeneralAssumptions!$E$58-$I$56)/(InputDataA_GeneralAssumptions!$E$59-InputDataA_GeneralAssumptions!$D$7))</f>
        <v>0.78032999999999997</v>
      </c>
      <c r="AG56" s="12">
        <f>IF(AG50&gt;InputDataA_GeneralAssumptions!$E$59,InputDataA_GeneralAssumptions!$E$58,AF56+(InputDataA_GeneralAssumptions!$E$58-$I$56)/(InputDataA_GeneralAssumptions!$E$59-InputDataA_GeneralAssumptions!$D$7))</f>
        <v>0.78032999999999997</v>
      </c>
      <c r="AH56" s="12">
        <f>IF(AH50&gt;InputDataA_GeneralAssumptions!$E$59,InputDataA_GeneralAssumptions!$E$58,AG56+(InputDataA_GeneralAssumptions!$E$58-$I$56)/(InputDataA_GeneralAssumptions!$E$59-InputDataA_GeneralAssumptions!$D$7))</f>
        <v>0.78032999999999997</v>
      </c>
      <c r="AI56" s="12">
        <f>IF(AI50&gt;InputDataA_GeneralAssumptions!$E$59,InputDataA_GeneralAssumptions!$E$58,AH56+(InputDataA_GeneralAssumptions!$E$58-$I$56)/(InputDataA_GeneralAssumptions!$E$59-InputDataA_GeneralAssumptions!$D$7))</f>
        <v>0.78032999999999997</v>
      </c>
      <c r="AJ56" s="12">
        <f>IF(AJ50&gt;InputDataA_GeneralAssumptions!$E$59,InputDataA_GeneralAssumptions!$E$58,AI56+(InputDataA_GeneralAssumptions!$E$58-$I$56)/(InputDataA_GeneralAssumptions!$E$59-InputDataA_GeneralAssumptions!$D$7))</f>
        <v>0.78032999999999997</v>
      </c>
      <c r="AK56" s="12">
        <f>IF(AK50&gt;InputDataA_GeneralAssumptions!$E$59,InputDataA_GeneralAssumptions!$E$58,AJ56+(InputDataA_GeneralAssumptions!$E$58-$I$56)/(InputDataA_GeneralAssumptions!$E$59-InputDataA_GeneralAssumptions!$D$7))</f>
        <v>0.78032999999999997</v>
      </c>
      <c r="AL56" s="12">
        <f>IF(AL50&gt;InputDataA_GeneralAssumptions!$E$59,InputDataA_GeneralAssumptions!$E$58,AK56+(InputDataA_GeneralAssumptions!$E$58-$I$56)/(InputDataA_GeneralAssumptions!$E$59-InputDataA_GeneralAssumptions!$D$7))</f>
        <v>0.78032999999999997</v>
      </c>
      <c r="AM56" s="12">
        <f>IF(AM50&gt;InputDataA_GeneralAssumptions!$E$59,InputDataA_GeneralAssumptions!$E$58,AL56+(InputDataA_GeneralAssumptions!$E$58-$I$56)/(InputDataA_GeneralAssumptions!$E$59-InputDataA_GeneralAssumptions!$D$7))</f>
        <v>0.78032999999999997</v>
      </c>
      <c r="AN56" s="12">
        <f>IF(AN50&gt;InputDataA_GeneralAssumptions!$E$59,InputDataA_GeneralAssumptions!$E$58,AM56+(InputDataA_GeneralAssumptions!$E$58-$I$56)/(InputDataA_GeneralAssumptions!$E$59-InputDataA_GeneralAssumptions!$D$7))</f>
        <v>0.78032999999999997</v>
      </c>
      <c r="AO56" s="12">
        <f>IF(AO50&gt;InputDataA_GeneralAssumptions!$E$59,InputDataA_GeneralAssumptions!$E$58,AN56+(InputDataA_GeneralAssumptions!$E$58-$I$56)/(InputDataA_GeneralAssumptions!$E$59-InputDataA_GeneralAssumptions!$D$7))</f>
        <v>0.78032999999999997</v>
      </c>
      <c r="AP56" s="12">
        <f>IF(AP50&gt;InputDataA_GeneralAssumptions!$E$59,InputDataA_GeneralAssumptions!$E$58,AO56+(InputDataA_GeneralAssumptions!$E$58-$I$56)/(InputDataA_GeneralAssumptions!$E$59-InputDataA_GeneralAssumptions!$D$7))</f>
        <v>0.78032999999999997</v>
      </c>
      <c r="AQ56" s="12">
        <f>IF(AQ50&gt;InputDataA_GeneralAssumptions!$E$59,InputDataA_GeneralAssumptions!$E$58,AP56+(InputDataA_GeneralAssumptions!$E$58-$I$56)/(InputDataA_GeneralAssumptions!$E$59-InputDataA_GeneralAssumptions!$D$7))</f>
        <v>0.78032999999999997</v>
      </c>
      <c r="AR56" s="12">
        <f>IF(AR50&gt;InputDataA_GeneralAssumptions!$E$59,InputDataA_GeneralAssumptions!$E$58,AQ56+(InputDataA_GeneralAssumptions!$E$58-$I$56)/(InputDataA_GeneralAssumptions!$E$59-InputDataA_GeneralAssumptions!$D$7))</f>
        <v>0.78032999999999997</v>
      </c>
      <c r="AS56" s="12">
        <f>IF(AS50&gt;InputDataA_GeneralAssumptions!$E$59,InputDataA_GeneralAssumptions!$E$58,AR56+(InputDataA_GeneralAssumptions!$E$58-$I$56)/(InputDataA_GeneralAssumptions!$E$59-InputDataA_GeneralAssumptions!$D$7))</f>
        <v>0.78032999999999997</v>
      </c>
      <c r="AT56" s="12">
        <f>IF(AT50&gt;InputDataA_GeneralAssumptions!$E$59,InputDataA_GeneralAssumptions!$E$58,AS56+(InputDataA_GeneralAssumptions!$E$58-$I$56)/(InputDataA_GeneralAssumptions!$E$59-InputDataA_GeneralAssumptions!$D$7))</f>
        <v>0.78032999999999997</v>
      </c>
      <c r="AU56" s="12">
        <f>IF(AU50&gt;InputDataA_GeneralAssumptions!$E$59,InputDataA_GeneralAssumptions!$E$58,AT56+(InputDataA_GeneralAssumptions!$E$58-$I$56)/(InputDataA_GeneralAssumptions!$E$59-InputDataA_GeneralAssumptions!$D$7))</f>
        <v>0.78032999999999997</v>
      </c>
      <c r="AV56" s="12">
        <f>IF(AV50&gt;InputDataA_GeneralAssumptions!$E$59,InputDataA_GeneralAssumptions!$E$58,AU56+(InputDataA_GeneralAssumptions!$E$58-$I$56)/(InputDataA_GeneralAssumptions!$E$59-InputDataA_GeneralAssumptions!$D$7))</f>
        <v>0.78032999999999997</v>
      </c>
      <c r="AW56" s="12">
        <f>IF(AW50&gt;InputDataA_GeneralAssumptions!$E$59,InputDataA_GeneralAssumptions!$E$58,AV56+(InputDataA_GeneralAssumptions!$E$58-$I$56)/(InputDataA_GeneralAssumptions!$E$59-InputDataA_GeneralAssumptions!$D$7))</f>
        <v>0.78032999999999997</v>
      </c>
      <c r="AX56" s="12">
        <f>IF(AX50&gt;InputDataA_GeneralAssumptions!$E$59,InputDataA_GeneralAssumptions!$E$58,AW56+(InputDataA_GeneralAssumptions!$E$58-$I$56)/(InputDataA_GeneralAssumptions!$E$59-InputDataA_GeneralAssumptions!$D$7))</f>
        <v>0.78032999999999997</v>
      </c>
      <c r="AY56" s="12">
        <f>IF(AY50&gt;InputDataA_GeneralAssumptions!$E$59,InputDataA_GeneralAssumptions!$E$58,AX56+(InputDataA_GeneralAssumptions!$E$58-$I$56)/(InputDataA_GeneralAssumptions!$E$59-InputDataA_GeneralAssumptions!$D$7))</f>
        <v>0.78032999999999997</v>
      </c>
      <c r="AZ56" s="12">
        <f>IF(AZ50&gt;InputDataA_GeneralAssumptions!$E$59,InputDataA_GeneralAssumptions!$E$58,AY56+(InputDataA_GeneralAssumptions!$E$58-$I$56)/(InputDataA_GeneralAssumptions!$E$59-InputDataA_GeneralAssumptions!$D$7))</f>
        <v>0.78032999999999997</v>
      </c>
      <c r="BA56" s="12">
        <f>IF(BA50&gt;InputDataA_GeneralAssumptions!$E$59,InputDataA_GeneralAssumptions!$E$58,AZ56+(InputDataA_GeneralAssumptions!$E$58-$I$56)/(InputDataA_GeneralAssumptions!$E$59-InputDataA_GeneralAssumptions!$D$7))</f>
        <v>0.78032999999999997</v>
      </c>
      <c r="BB56" s="12">
        <f>IF(BB50&gt;InputDataA_GeneralAssumptions!$E$59,InputDataA_GeneralAssumptions!$E$58,BA56+(InputDataA_GeneralAssumptions!$E$58-$I$56)/(InputDataA_GeneralAssumptions!$E$59-InputDataA_GeneralAssumptions!$D$7))</f>
        <v>0.78032999999999997</v>
      </c>
      <c r="BC56" s="12">
        <f>IF(BC50&gt;InputDataA_GeneralAssumptions!$E$59,InputDataA_GeneralAssumptions!$E$58,BB56+(InputDataA_GeneralAssumptions!$E$58-$I$56)/(InputDataA_GeneralAssumptions!$E$59-InputDataA_GeneralAssumptions!$D$7))</f>
        <v>0.78032999999999997</v>
      </c>
      <c r="BD56" s="12">
        <f>IF(BD50&gt;InputDataA_GeneralAssumptions!$E$59,InputDataA_GeneralAssumptions!$E$58,BC56+(InputDataA_GeneralAssumptions!$E$58-$I$56)/(InputDataA_GeneralAssumptions!$E$59-InputDataA_GeneralAssumptions!$D$7))</f>
        <v>0.78032999999999997</v>
      </c>
      <c r="BE56" s="12">
        <f>IF(BE50&gt;InputDataA_GeneralAssumptions!$E$59,InputDataA_GeneralAssumptions!$E$58,BD56+(InputDataA_GeneralAssumptions!$E$58-$I$56)/(InputDataA_GeneralAssumptions!$E$59-InputDataA_GeneralAssumptions!$D$7))</f>
        <v>0.78032999999999997</v>
      </c>
      <c r="BF56" s="12">
        <f>IF(BF50&gt;InputDataA_GeneralAssumptions!$E$59,InputDataA_GeneralAssumptions!$E$58,BE56+(InputDataA_GeneralAssumptions!$E$58-$I$56)/(InputDataA_GeneralAssumptions!$E$59-InputDataA_GeneralAssumptions!$D$7))</f>
        <v>0.78032999999999997</v>
      </c>
      <c r="BG56" s="12">
        <f>IF(BG50&gt;InputDataA_GeneralAssumptions!$E$59,InputDataA_GeneralAssumptions!$E$58,BF56+(InputDataA_GeneralAssumptions!$E$58-$I$56)/(InputDataA_GeneralAssumptions!$E$59-InputDataA_GeneralAssumptions!$D$7))</f>
        <v>0.78032999999999997</v>
      </c>
      <c r="BH56" s="12">
        <f>IF(BH50&gt;InputDataA_GeneralAssumptions!$E$59,InputDataA_GeneralAssumptions!$E$58,BG56+(InputDataA_GeneralAssumptions!$E$58-$I$56)/(InputDataA_GeneralAssumptions!$E$59-InputDataA_GeneralAssumptions!$D$7))</f>
        <v>0.78032999999999997</v>
      </c>
      <c r="BI56" s="12">
        <f>IF(BI50&gt;InputDataA_GeneralAssumptions!$E$59,InputDataA_GeneralAssumptions!$E$58,BH56+(InputDataA_GeneralAssumptions!$E$58-$I$56)/(InputDataA_GeneralAssumptions!$E$59-InputDataA_GeneralAssumptions!$D$7))</f>
        <v>0.78032999999999997</v>
      </c>
      <c r="BJ56" s="12">
        <f>IF(BJ50&gt;InputDataA_GeneralAssumptions!$E$59,InputDataA_GeneralAssumptions!$E$58,BI56+(InputDataA_GeneralAssumptions!$E$58-$I$56)/(InputDataA_GeneralAssumptions!$E$59-InputDataA_GeneralAssumptions!$D$7))</f>
        <v>0.78032999999999997</v>
      </c>
      <c r="BK56" s="12">
        <f>IF(BK50&gt;InputDataA_GeneralAssumptions!$E$59,InputDataA_GeneralAssumptions!$E$58,BJ56+(InputDataA_GeneralAssumptions!$E$58-$I$56)/(InputDataA_GeneralAssumptions!$E$59-InputDataA_GeneralAssumptions!$D$7))</f>
        <v>0.78032999999999997</v>
      </c>
      <c r="BL56" s="12">
        <f>IF(BL50&gt;InputDataA_GeneralAssumptions!$E$59,InputDataA_GeneralAssumptions!$E$58,BK56+(InputDataA_GeneralAssumptions!$E$58-$I$56)/(InputDataA_GeneralAssumptions!$E$59-InputDataA_GeneralAssumptions!$D$7))</f>
        <v>0.78032999999999997</v>
      </c>
      <c r="BM56" s="12">
        <f>IF(BM50&gt;InputDataA_GeneralAssumptions!$E$59,InputDataA_GeneralAssumptions!$E$58,BL56+(InputDataA_GeneralAssumptions!$E$58-$I$56)/(InputDataA_GeneralAssumptions!$E$59-InputDataA_GeneralAssumptions!$D$7))</f>
        <v>0.78032999999999997</v>
      </c>
      <c r="BN56" s="12">
        <f>IF(BN50&gt;InputDataA_GeneralAssumptions!$E$59,InputDataA_GeneralAssumptions!$E$58,BM56+(InputDataA_GeneralAssumptions!$E$58-$I$56)/(InputDataA_GeneralAssumptions!$E$59-InputDataA_GeneralAssumptions!$D$7))</f>
        <v>0.78032999999999997</v>
      </c>
      <c r="BO56" s="12">
        <f>IF(BO50&gt;InputDataA_GeneralAssumptions!$E$59,InputDataA_GeneralAssumptions!$E$58,BN56+(InputDataA_GeneralAssumptions!$E$58-$I$56)/(InputDataA_GeneralAssumptions!$E$59-InputDataA_GeneralAssumptions!$D$7))</f>
        <v>0.78032999999999997</v>
      </c>
      <c r="BP56" s="12">
        <f>IF(BP50&gt;InputDataA_GeneralAssumptions!$E$59,InputDataA_GeneralAssumptions!$E$58,BO56+(InputDataA_GeneralAssumptions!$E$58-$I$56)/(InputDataA_GeneralAssumptions!$E$59-InputDataA_GeneralAssumptions!$D$7))</f>
        <v>0.78032999999999997</v>
      </c>
      <c r="BQ56" s="12">
        <f>IF(BQ50&gt;InputDataA_GeneralAssumptions!$E$59,InputDataA_GeneralAssumptions!$E$58,BP56+(InputDataA_GeneralAssumptions!$E$58-$I$56)/(InputDataA_GeneralAssumptions!$E$59-InputDataA_GeneralAssumptions!$D$7))</f>
        <v>0.78032999999999997</v>
      </c>
      <c r="BR56" s="12">
        <f>IF(BR50&gt;InputDataA_GeneralAssumptions!$E$59,InputDataA_GeneralAssumptions!$E$58,BQ56+(InputDataA_GeneralAssumptions!$E$58-$I$56)/(InputDataA_GeneralAssumptions!$E$59-InputDataA_GeneralAssumptions!$D$7))</f>
        <v>0.78032999999999997</v>
      </c>
      <c r="BS56" s="12">
        <f>IF(BS50&gt;InputDataA_GeneralAssumptions!$E$59,InputDataA_GeneralAssumptions!$E$58,BR56+(InputDataA_GeneralAssumptions!$E$58-$I$56)/(InputDataA_GeneralAssumptions!$E$59-InputDataA_GeneralAssumptions!$D$7))</f>
        <v>0.78032999999999997</v>
      </c>
      <c r="BT56" s="12">
        <f>IF(BT50&gt;InputDataA_GeneralAssumptions!$E$59,InputDataA_GeneralAssumptions!$E$58,BS56+(InputDataA_GeneralAssumptions!$E$58-$I$56)/(InputDataA_GeneralAssumptions!$E$59-InputDataA_GeneralAssumptions!$D$7))</f>
        <v>0.78032999999999997</v>
      </c>
      <c r="BU56" s="12">
        <f>IF(BU50&gt;InputDataA_GeneralAssumptions!$E$59,InputDataA_GeneralAssumptions!$E$58,BT56+(InputDataA_GeneralAssumptions!$E$58-$I$56)/(InputDataA_GeneralAssumptions!$E$59-InputDataA_GeneralAssumptions!$D$7))</f>
        <v>0.78032999999999997</v>
      </c>
      <c r="BV56" s="12">
        <f>IF(BV50&gt;InputDataA_GeneralAssumptions!$E$59,InputDataA_GeneralAssumptions!$E$58,BU56+(InputDataA_GeneralAssumptions!$E$58-$I$56)/(InputDataA_GeneralAssumptions!$E$59-InputDataA_GeneralAssumptions!$D$7))</f>
        <v>0.78032999999999997</v>
      </c>
      <c r="BW56" s="12">
        <f>IF(BW50&gt;InputDataA_GeneralAssumptions!$E$59,InputDataA_GeneralAssumptions!$E$58,BV56+(InputDataA_GeneralAssumptions!$E$58-$I$56)/(InputDataA_GeneralAssumptions!$E$59-InputDataA_GeneralAssumptions!$D$7))</f>
        <v>0.78032999999999997</v>
      </c>
      <c r="BX56" s="12">
        <f>IF(BX50&gt;InputDataA_GeneralAssumptions!$E$59,InputDataA_GeneralAssumptions!$E$58,BW56+(InputDataA_GeneralAssumptions!$E$58-$I$56)/(InputDataA_GeneralAssumptions!$E$59-InputDataA_GeneralAssumptions!$D$7))</f>
        <v>0.78032999999999997</v>
      </c>
      <c r="BY56" s="12">
        <f>IF(BY50&gt;InputDataA_GeneralAssumptions!$E$59,InputDataA_GeneralAssumptions!$E$58,BX56+(InputDataA_GeneralAssumptions!$E$58-$I$56)/(InputDataA_GeneralAssumptions!$E$59-InputDataA_GeneralAssumptions!$D$7))</f>
        <v>0.78032999999999997</v>
      </c>
      <c r="BZ56" s="12">
        <f>IF(BZ50&gt;InputDataA_GeneralAssumptions!$E$59,InputDataA_GeneralAssumptions!$E$58,BY56+(InputDataA_GeneralAssumptions!$E$58-$I$56)/(InputDataA_GeneralAssumptions!$E$59-InputDataA_GeneralAssumptions!$D$7))</f>
        <v>0.78032999999999997</v>
      </c>
      <c r="CA56" s="12">
        <f>IF(CA50&gt;InputDataA_GeneralAssumptions!$E$59,InputDataA_GeneralAssumptions!$E$58,BZ56+(InputDataA_GeneralAssumptions!$E$58-$I$56)/(InputDataA_GeneralAssumptions!$E$59-InputDataA_GeneralAssumptions!$D$7))</f>
        <v>0.78032999999999997</v>
      </c>
      <c r="CB56" s="12">
        <f>IF(CB50&gt;InputDataA_GeneralAssumptions!$E$59,InputDataA_GeneralAssumptions!$E$58,CA56+(InputDataA_GeneralAssumptions!$E$58-$I$56)/(InputDataA_GeneralAssumptions!$E$59-InputDataA_GeneralAssumptions!$D$7))</f>
        <v>0.78032999999999997</v>
      </c>
      <c r="CC56" s="12">
        <f>IF(CC50&gt;InputDataA_GeneralAssumptions!$E$59,InputDataA_GeneralAssumptions!$E$58,CB56+(InputDataA_GeneralAssumptions!$E$58-$I$56)/(InputDataA_GeneralAssumptions!$E$59-InputDataA_GeneralAssumptions!$D$7))</f>
        <v>0.78032999999999997</v>
      </c>
      <c r="CD56" s="12">
        <f>IF(CD50&gt;InputDataA_GeneralAssumptions!$E$59,InputDataA_GeneralAssumptions!$E$58,CC56+(InputDataA_GeneralAssumptions!$E$58-$I$56)/(InputDataA_GeneralAssumptions!$E$59-InputDataA_GeneralAssumptions!$D$7))</f>
        <v>0.78032999999999997</v>
      </c>
      <c r="CE56" s="12">
        <f>IF(CE50&gt;InputDataA_GeneralAssumptions!$E$59,InputDataA_GeneralAssumptions!$E$58,CD56+(InputDataA_GeneralAssumptions!$E$58-$I$56)/(InputDataA_GeneralAssumptions!$E$59-InputDataA_GeneralAssumptions!$D$7))</f>
        <v>0.78032999999999997</v>
      </c>
      <c r="CF56" s="12">
        <f>IF(CF50&gt;InputDataA_GeneralAssumptions!$E$59,InputDataA_GeneralAssumptions!$E$58,CE56+(InputDataA_GeneralAssumptions!$E$58-$I$56)/(InputDataA_GeneralAssumptions!$E$59-InputDataA_GeneralAssumptions!$D$7))</f>
        <v>0.78032999999999997</v>
      </c>
      <c r="CG56" s="12">
        <f>IF(CG50&gt;InputDataA_GeneralAssumptions!$E$59,InputDataA_GeneralAssumptions!$E$58,CF56+(InputDataA_GeneralAssumptions!$E$58-$I$56)/(InputDataA_GeneralAssumptions!$E$59-InputDataA_GeneralAssumptions!$D$7))</f>
        <v>0.78032999999999997</v>
      </c>
      <c r="CH56" s="12">
        <f>IF(CH50&gt;InputDataA_GeneralAssumptions!$E$59,InputDataA_GeneralAssumptions!$E$58,CG56+(InputDataA_GeneralAssumptions!$E$58-$I$56)/(InputDataA_GeneralAssumptions!$E$59-InputDataA_GeneralAssumptions!$D$7))</f>
        <v>0.78032999999999997</v>
      </c>
      <c r="CI56" s="12">
        <f>IF(CI50&gt;InputDataA_GeneralAssumptions!$E$59,InputDataA_GeneralAssumptions!$E$58,CH56+(InputDataA_GeneralAssumptions!$E$58-$I$56)/(InputDataA_GeneralAssumptions!$E$59-InputDataA_GeneralAssumptions!$D$7))</f>
        <v>0.78032999999999997</v>
      </c>
    </row>
    <row r="57" spans="1:87">
      <c r="B57" s="76"/>
      <c r="C57" s="77"/>
      <c r="D57" s="181"/>
      <c r="E57" s="182"/>
      <c r="F57" s="701"/>
      <c r="G57" s="131" t="s">
        <v>626</v>
      </c>
      <c r="H57" s="26" t="s">
        <v>2</v>
      </c>
      <c r="I57" s="11">
        <f>IF(VLOOKUP(InputDataA_GeneralAssumptions!$D$51,DataSummary!$A$143:$B$145,2,FALSE)=1,InputDataA_GeneralAssumptions!I55,InputDataA_GeneralAssumptions!I56)</f>
        <v>0.78032999999999997</v>
      </c>
      <c r="J57" s="11">
        <f>IF(VLOOKUP(InputDataA_GeneralAssumptions!$D$51,DataSummary!$A$143:$B$145,2,FALSE)=1,InputDataA_GeneralAssumptions!J55,InputDataA_GeneralAssumptions!J56)</f>
        <v>0.78032999999999997</v>
      </c>
      <c r="K57" s="11">
        <f>IF(VLOOKUP(InputDataA_GeneralAssumptions!$D$51,DataSummary!$A$143:$B$145,2,FALSE)=1,InputDataA_GeneralAssumptions!K55,InputDataA_GeneralAssumptions!K56)</f>
        <v>0.78032999999999997</v>
      </c>
      <c r="L57" s="11">
        <f>IF(VLOOKUP(InputDataA_GeneralAssumptions!$D$51,DataSummary!$A$143:$B$145,2,FALSE)=1,InputDataA_GeneralAssumptions!L55,InputDataA_GeneralAssumptions!L56)</f>
        <v>0.78032999999999997</v>
      </c>
      <c r="M57" s="11">
        <f>IF(VLOOKUP(InputDataA_GeneralAssumptions!$D$51,DataSummary!$A$143:$B$145,2,FALSE)=1,InputDataA_GeneralAssumptions!M55,InputDataA_GeneralAssumptions!M56)</f>
        <v>0.78032999999999997</v>
      </c>
      <c r="N57" s="11">
        <f>IF(VLOOKUP(InputDataA_GeneralAssumptions!$D$51,DataSummary!$A$143:$B$145,2,FALSE)=1,InputDataA_GeneralAssumptions!N55,InputDataA_GeneralAssumptions!N56)</f>
        <v>0.78032999999999997</v>
      </c>
      <c r="O57" s="11">
        <f>IF(VLOOKUP(InputDataA_GeneralAssumptions!$D$51,DataSummary!$A$143:$B$145,2,FALSE)=1,InputDataA_GeneralAssumptions!O55,InputDataA_GeneralAssumptions!O56)</f>
        <v>0.78032999999999997</v>
      </c>
      <c r="P57" s="11">
        <f>IF(VLOOKUP(InputDataA_GeneralAssumptions!$D$51,DataSummary!$A$143:$B$145,2,FALSE)=1,InputDataA_GeneralAssumptions!P55,InputDataA_GeneralAssumptions!P56)</f>
        <v>0.78032999999999997</v>
      </c>
      <c r="Q57" s="11">
        <f>IF(VLOOKUP(InputDataA_GeneralAssumptions!$D$51,DataSummary!$A$143:$B$145,2,FALSE)=1,InputDataA_GeneralAssumptions!Q55,InputDataA_GeneralAssumptions!Q56)</f>
        <v>0.78032999999999997</v>
      </c>
      <c r="R57" s="11">
        <f>IF(VLOOKUP(InputDataA_GeneralAssumptions!$D$51,DataSummary!$A$143:$B$145,2,FALSE)=1,InputDataA_GeneralAssumptions!R55,InputDataA_GeneralAssumptions!R56)</f>
        <v>0.78032999999999997</v>
      </c>
      <c r="S57" s="11">
        <f>IF(VLOOKUP(InputDataA_GeneralAssumptions!$D$51,DataSummary!$A$143:$B$145,2,FALSE)=1,InputDataA_GeneralAssumptions!S55,InputDataA_GeneralAssumptions!S56)</f>
        <v>0.78032999999999997</v>
      </c>
      <c r="T57" s="11">
        <f>IF(VLOOKUP(InputDataA_GeneralAssumptions!$D$51,DataSummary!$A$143:$B$145,2,FALSE)=1,InputDataA_GeneralAssumptions!T55,InputDataA_GeneralAssumptions!T56)</f>
        <v>0.78032999999999997</v>
      </c>
      <c r="U57" s="11">
        <f>IF(VLOOKUP(InputDataA_GeneralAssumptions!$D$51,DataSummary!$A$143:$B$145,2,FALSE)=1,InputDataA_GeneralAssumptions!U55,InputDataA_GeneralAssumptions!U56)</f>
        <v>0.78032999999999997</v>
      </c>
      <c r="V57" s="11">
        <f>IF(VLOOKUP(InputDataA_GeneralAssumptions!$D$51,DataSummary!$A$143:$B$145,2,FALSE)=1,InputDataA_GeneralAssumptions!V55,InputDataA_GeneralAssumptions!V56)</f>
        <v>0.78032999999999997</v>
      </c>
      <c r="W57" s="11">
        <f>IF(VLOOKUP(InputDataA_GeneralAssumptions!$D$51,DataSummary!$A$143:$B$145,2,FALSE)=1,InputDataA_GeneralAssumptions!W55,InputDataA_GeneralAssumptions!W56)</f>
        <v>0.78032999999999997</v>
      </c>
      <c r="X57" s="11">
        <f>IF(VLOOKUP(InputDataA_GeneralAssumptions!$D$51,DataSummary!$A$143:$B$145,2,FALSE)=1,InputDataA_GeneralAssumptions!X55,InputDataA_GeneralAssumptions!X56)</f>
        <v>0.78032999999999997</v>
      </c>
      <c r="Y57" s="11">
        <f>IF(VLOOKUP(InputDataA_GeneralAssumptions!$D$51,DataSummary!$A$143:$B$145,2,FALSE)=1,InputDataA_GeneralAssumptions!Y55,InputDataA_GeneralAssumptions!Y56)</f>
        <v>0.78032999999999997</v>
      </c>
      <c r="Z57" s="11">
        <f>IF(VLOOKUP(InputDataA_GeneralAssumptions!$D$51,DataSummary!$A$143:$B$145,2,FALSE)=1,InputDataA_GeneralAssumptions!Z55,InputDataA_GeneralAssumptions!Z56)</f>
        <v>0.78032999999999997</v>
      </c>
      <c r="AA57" s="11">
        <f>IF(VLOOKUP(InputDataA_GeneralAssumptions!$D$51,DataSummary!$A$143:$B$145,2,FALSE)=1,InputDataA_GeneralAssumptions!AA55,InputDataA_GeneralAssumptions!AA56)</f>
        <v>0.78032999999999997</v>
      </c>
      <c r="AB57" s="11">
        <f>IF(VLOOKUP(InputDataA_GeneralAssumptions!$D$51,DataSummary!$A$143:$B$145,2,FALSE)=1,InputDataA_GeneralAssumptions!AB55,InputDataA_GeneralAssumptions!AB56)</f>
        <v>0.78032999999999997</v>
      </c>
      <c r="AC57" s="11">
        <f>IF(VLOOKUP(InputDataA_GeneralAssumptions!$D$51,DataSummary!$A$143:$B$145,2,FALSE)=1,InputDataA_GeneralAssumptions!AC55,InputDataA_GeneralAssumptions!AC56)</f>
        <v>0.78032999999999997</v>
      </c>
      <c r="AD57" s="11">
        <f>IF(VLOOKUP(InputDataA_GeneralAssumptions!$D$51,DataSummary!$A$143:$B$145,2,FALSE)=1,InputDataA_GeneralAssumptions!AD55,InputDataA_GeneralAssumptions!AD56)</f>
        <v>0.78032999999999997</v>
      </c>
      <c r="AE57" s="11">
        <f>IF(VLOOKUP(InputDataA_GeneralAssumptions!$D$51,DataSummary!$A$143:$B$145,2,FALSE)=1,InputDataA_GeneralAssumptions!AE55,InputDataA_GeneralAssumptions!AE56)</f>
        <v>0.78032999999999997</v>
      </c>
      <c r="AF57" s="11">
        <f>IF(VLOOKUP(InputDataA_GeneralAssumptions!$D$51,DataSummary!$A$143:$B$145,2,FALSE)=1,InputDataA_GeneralAssumptions!AF55,InputDataA_GeneralAssumptions!AF56)</f>
        <v>0.78032999999999997</v>
      </c>
      <c r="AG57" s="11">
        <f>IF(VLOOKUP(InputDataA_GeneralAssumptions!$D$51,DataSummary!$A$143:$B$145,2,FALSE)=1,InputDataA_GeneralAssumptions!AG55,InputDataA_GeneralAssumptions!AG56)</f>
        <v>0.78032999999999997</v>
      </c>
      <c r="AH57" s="11">
        <f>IF(VLOOKUP(InputDataA_GeneralAssumptions!$D$51,DataSummary!$A$143:$B$145,2,FALSE)=1,InputDataA_GeneralAssumptions!AH55,InputDataA_GeneralAssumptions!AH56)</f>
        <v>0.78032999999999997</v>
      </c>
      <c r="AI57" s="11">
        <f>IF(VLOOKUP(InputDataA_GeneralAssumptions!$D$51,DataSummary!$A$143:$B$145,2,FALSE)=1,InputDataA_GeneralAssumptions!AI55,InputDataA_GeneralAssumptions!AI56)</f>
        <v>0.78032999999999997</v>
      </c>
      <c r="AJ57" s="11">
        <f>IF(VLOOKUP(InputDataA_GeneralAssumptions!$D$51,DataSummary!$A$143:$B$145,2,FALSE)=1,InputDataA_GeneralAssumptions!AJ55,InputDataA_GeneralAssumptions!AJ56)</f>
        <v>0.78032999999999997</v>
      </c>
      <c r="AK57" s="11">
        <f>IF(VLOOKUP(InputDataA_GeneralAssumptions!$D$51,DataSummary!$A$143:$B$145,2,FALSE)=1,InputDataA_GeneralAssumptions!AK55,InputDataA_GeneralAssumptions!AK56)</f>
        <v>0.78032999999999997</v>
      </c>
      <c r="AL57" s="11">
        <f>IF(VLOOKUP(InputDataA_GeneralAssumptions!$D$51,DataSummary!$A$143:$B$145,2,FALSE)=1,InputDataA_GeneralAssumptions!AL55,InputDataA_GeneralAssumptions!AL56)</f>
        <v>0.78032999999999997</v>
      </c>
      <c r="AM57" s="11">
        <f>IF(VLOOKUP(InputDataA_GeneralAssumptions!$D$51,DataSummary!$A$143:$B$145,2,FALSE)=1,InputDataA_GeneralAssumptions!AM55,InputDataA_GeneralAssumptions!AM56)</f>
        <v>0.78032999999999997</v>
      </c>
      <c r="AN57" s="11">
        <f>IF(VLOOKUP(InputDataA_GeneralAssumptions!$D$51,DataSummary!$A$143:$B$145,2,FALSE)=1,InputDataA_GeneralAssumptions!AN55,InputDataA_GeneralAssumptions!AN56)</f>
        <v>0.78032999999999997</v>
      </c>
      <c r="AO57" s="11">
        <f>IF(VLOOKUP(InputDataA_GeneralAssumptions!$D$51,DataSummary!$A$143:$B$145,2,FALSE)=1,InputDataA_GeneralAssumptions!AO55,InputDataA_GeneralAssumptions!AO56)</f>
        <v>0.78032999999999997</v>
      </c>
      <c r="AP57" s="11">
        <f>IF(VLOOKUP(InputDataA_GeneralAssumptions!$D$51,DataSummary!$A$143:$B$145,2,FALSE)=1,InputDataA_GeneralAssumptions!AP55,InputDataA_GeneralAssumptions!AP56)</f>
        <v>0.78032999999999997</v>
      </c>
      <c r="AQ57" s="11">
        <f>IF(VLOOKUP(InputDataA_GeneralAssumptions!$D$51,DataSummary!$A$143:$B$145,2,FALSE)=1,InputDataA_GeneralAssumptions!AQ55,InputDataA_GeneralAssumptions!AQ56)</f>
        <v>0.78032999999999997</v>
      </c>
      <c r="AR57" s="11">
        <f>IF(VLOOKUP(InputDataA_GeneralAssumptions!$D$51,DataSummary!$A$143:$B$145,2,FALSE)=1,InputDataA_GeneralAssumptions!AR55,InputDataA_GeneralAssumptions!AR56)</f>
        <v>0.78032999999999997</v>
      </c>
      <c r="AS57" s="11">
        <f>IF(VLOOKUP(InputDataA_GeneralAssumptions!$D$51,DataSummary!$A$143:$B$145,2,FALSE)=1,InputDataA_GeneralAssumptions!AS55,InputDataA_GeneralAssumptions!AS56)</f>
        <v>0.78032999999999997</v>
      </c>
      <c r="AT57" s="11">
        <f>IF(VLOOKUP(InputDataA_GeneralAssumptions!$D$51,DataSummary!$A$143:$B$145,2,FALSE)=1,InputDataA_GeneralAssumptions!AT55,InputDataA_GeneralAssumptions!AT56)</f>
        <v>0.78032999999999997</v>
      </c>
      <c r="AU57" s="11">
        <f>IF(VLOOKUP(InputDataA_GeneralAssumptions!$D$51,DataSummary!$A$143:$B$145,2,FALSE)=1,InputDataA_GeneralAssumptions!AU55,InputDataA_GeneralAssumptions!AU56)</f>
        <v>0.78032999999999997</v>
      </c>
      <c r="AV57" s="11">
        <f>IF(VLOOKUP(InputDataA_GeneralAssumptions!$D$51,DataSummary!$A$143:$B$145,2,FALSE)=1,InputDataA_GeneralAssumptions!AV55,InputDataA_GeneralAssumptions!AV56)</f>
        <v>0.78032999999999997</v>
      </c>
      <c r="AW57" s="11">
        <f>IF(VLOOKUP(InputDataA_GeneralAssumptions!$D$51,DataSummary!$A$143:$B$145,2,FALSE)=1,InputDataA_GeneralAssumptions!AW55,InputDataA_GeneralAssumptions!AW56)</f>
        <v>0.78032999999999997</v>
      </c>
      <c r="AX57" s="11">
        <f>IF(VLOOKUP(InputDataA_GeneralAssumptions!$D$51,DataSummary!$A$143:$B$145,2,FALSE)=1,InputDataA_GeneralAssumptions!AX55,InputDataA_GeneralAssumptions!AX56)</f>
        <v>0.78032999999999997</v>
      </c>
      <c r="AY57" s="11">
        <f>IF(VLOOKUP(InputDataA_GeneralAssumptions!$D$51,DataSummary!$A$143:$B$145,2,FALSE)=1,InputDataA_GeneralAssumptions!AY55,InputDataA_GeneralAssumptions!AY56)</f>
        <v>0.78032999999999997</v>
      </c>
      <c r="AZ57" s="11">
        <f>IF(VLOOKUP(InputDataA_GeneralAssumptions!$D$51,DataSummary!$A$143:$B$145,2,FALSE)=1,InputDataA_GeneralAssumptions!AZ55,InputDataA_GeneralAssumptions!AZ56)</f>
        <v>0.78032999999999997</v>
      </c>
      <c r="BA57" s="11">
        <f>IF(VLOOKUP(InputDataA_GeneralAssumptions!$D$51,DataSummary!$A$143:$B$145,2,FALSE)=1,InputDataA_GeneralAssumptions!BA55,InputDataA_GeneralAssumptions!BA56)</f>
        <v>0.78032999999999997</v>
      </c>
      <c r="BB57" s="11">
        <f>IF(VLOOKUP(InputDataA_GeneralAssumptions!$D$51,DataSummary!$A$143:$B$145,2,FALSE)=1,InputDataA_GeneralAssumptions!BB55,InputDataA_GeneralAssumptions!BB56)</f>
        <v>0.78032999999999997</v>
      </c>
      <c r="BC57" s="11">
        <f>IF(VLOOKUP(InputDataA_GeneralAssumptions!$D$51,DataSummary!$A$143:$B$145,2,FALSE)=1,InputDataA_GeneralAssumptions!BC55,InputDataA_GeneralAssumptions!BC56)</f>
        <v>0.78032999999999997</v>
      </c>
      <c r="BD57" s="11">
        <f>IF(VLOOKUP(InputDataA_GeneralAssumptions!$D$51,DataSummary!$A$143:$B$145,2,FALSE)=1,InputDataA_GeneralAssumptions!BD55,InputDataA_GeneralAssumptions!BD56)</f>
        <v>0.78032999999999997</v>
      </c>
      <c r="BE57" s="11">
        <f>IF(VLOOKUP(InputDataA_GeneralAssumptions!$D$51,DataSummary!$A$143:$B$145,2,FALSE)=1,InputDataA_GeneralAssumptions!BE55,InputDataA_GeneralAssumptions!BE56)</f>
        <v>0.78032999999999997</v>
      </c>
      <c r="BF57" s="11">
        <f>IF(VLOOKUP(InputDataA_GeneralAssumptions!$D$51,DataSummary!$A$143:$B$145,2,FALSE)=1,InputDataA_GeneralAssumptions!BF55,InputDataA_GeneralAssumptions!BF56)</f>
        <v>0.78032999999999997</v>
      </c>
      <c r="BG57" s="11">
        <f>IF(VLOOKUP(InputDataA_GeneralAssumptions!$D$51,DataSummary!$A$143:$B$145,2,FALSE)=1,InputDataA_GeneralAssumptions!BG55,InputDataA_GeneralAssumptions!BG56)</f>
        <v>0.78032999999999997</v>
      </c>
      <c r="BH57" s="11">
        <f>IF(VLOOKUP(InputDataA_GeneralAssumptions!$D$51,DataSummary!$A$143:$B$145,2,FALSE)=1,InputDataA_GeneralAssumptions!BH55,InputDataA_GeneralAssumptions!BH56)</f>
        <v>0.78032999999999997</v>
      </c>
      <c r="BI57" s="11">
        <f>IF(VLOOKUP(InputDataA_GeneralAssumptions!$D$51,DataSummary!$A$143:$B$145,2,FALSE)=1,InputDataA_GeneralAssumptions!BI55,InputDataA_GeneralAssumptions!BI56)</f>
        <v>0.78032999999999997</v>
      </c>
      <c r="BJ57" s="11">
        <f>IF(VLOOKUP(InputDataA_GeneralAssumptions!$D$51,DataSummary!$A$143:$B$145,2,FALSE)=1,InputDataA_GeneralAssumptions!BJ55,InputDataA_GeneralAssumptions!BJ56)</f>
        <v>0.78032999999999997</v>
      </c>
      <c r="BK57" s="11">
        <f>IF(VLOOKUP(InputDataA_GeneralAssumptions!$D$51,DataSummary!$A$143:$B$145,2,FALSE)=1,InputDataA_GeneralAssumptions!BK55,InputDataA_GeneralAssumptions!BK56)</f>
        <v>0.78032999999999997</v>
      </c>
      <c r="BL57" s="11">
        <f>IF(VLOOKUP(InputDataA_GeneralAssumptions!$D$51,DataSummary!$A$143:$B$145,2,FALSE)=1,InputDataA_GeneralAssumptions!BL55,InputDataA_GeneralAssumptions!BL56)</f>
        <v>0.78032999999999997</v>
      </c>
      <c r="BM57" s="11">
        <f>IF(VLOOKUP(InputDataA_GeneralAssumptions!$D$51,DataSummary!$A$143:$B$145,2,FALSE)=1,InputDataA_GeneralAssumptions!BM55,InputDataA_GeneralAssumptions!BM56)</f>
        <v>0.78032999999999997</v>
      </c>
      <c r="BN57" s="11">
        <f>IF(VLOOKUP(InputDataA_GeneralAssumptions!$D$51,DataSummary!$A$143:$B$145,2,FALSE)=1,InputDataA_GeneralAssumptions!BN55,InputDataA_GeneralAssumptions!BN56)</f>
        <v>0.78032999999999997</v>
      </c>
      <c r="BO57" s="11">
        <f>IF(VLOOKUP(InputDataA_GeneralAssumptions!$D$51,DataSummary!$A$143:$B$145,2,FALSE)=1,InputDataA_GeneralAssumptions!BO55,InputDataA_GeneralAssumptions!BO56)</f>
        <v>0.78032999999999997</v>
      </c>
      <c r="BP57" s="11">
        <f>IF(VLOOKUP(InputDataA_GeneralAssumptions!$D$51,DataSummary!$A$143:$B$145,2,FALSE)=1,InputDataA_GeneralAssumptions!BP55,InputDataA_GeneralAssumptions!BP56)</f>
        <v>0.78032999999999997</v>
      </c>
      <c r="BQ57" s="11">
        <f>IF(VLOOKUP(InputDataA_GeneralAssumptions!$D$51,DataSummary!$A$143:$B$145,2,FALSE)=1,InputDataA_GeneralAssumptions!BQ55,InputDataA_GeneralAssumptions!BQ56)</f>
        <v>0.78032999999999997</v>
      </c>
      <c r="BR57" s="11">
        <f>IF(VLOOKUP(InputDataA_GeneralAssumptions!$D$51,DataSummary!$A$143:$B$145,2,FALSE)=1,InputDataA_GeneralAssumptions!BR55,InputDataA_GeneralAssumptions!BR56)</f>
        <v>0.78032999999999997</v>
      </c>
      <c r="BS57" s="11">
        <f>IF(VLOOKUP(InputDataA_GeneralAssumptions!$D$51,DataSummary!$A$143:$B$145,2,FALSE)=1,InputDataA_GeneralAssumptions!BS55,InputDataA_GeneralAssumptions!BS56)</f>
        <v>0.78032999999999997</v>
      </c>
      <c r="BT57" s="11">
        <f>IF(VLOOKUP(InputDataA_GeneralAssumptions!$D$51,DataSummary!$A$143:$B$145,2,FALSE)=1,InputDataA_GeneralAssumptions!BT55,InputDataA_GeneralAssumptions!BT56)</f>
        <v>0.78032999999999997</v>
      </c>
      <c r="BU57" s="11">
        <f>IF(VLOOKUP(InputDataA_GeneralAssumptions!$D$51,DataSummary!$A$143:$B$145,2,FALSE)=1,InputDataA_GeneralAssumptions!BU55,InputDataA_GeneralAssumptions!BU56)</f>
        <v>0.78032999999999997</v>
      </c>
      <c r="BV57" s="11">
        <f>IF(VLOOKUP(InputDataA_GeneralAssumptions!$D$51,DataSummary!$A$143:$B$145,2,FALSE)=1,InputDataA_GeneralAssumptions!BV55,InputDataA_GeneralAssumptions!BV56)</f>
        <v>0.78032999999999997</v>
      </c>
      <c r="BW57" s="11">
        <f>IF(VLOOKUP(InputDataA_GeneralAssumptions!$D$51,DataSummary!$A$143:$B$145,2,FALSE)=1,InputDataA_GeneralAssumptions!BW55,InputDataA_GeneralAssumptions!BW56)</f>
        <v>0.78032999999999997</v>
      </c>
      <c r="BX57" s="11">
        <f>IF(VLOOKUP(InputDataA_GeneralAssumptions!$D$51,DataSummary!$A$143:$B$145,2,FALSE)=1,InputDataA_GeneralAssumptions!BX55,InputDataA_GeneralAssumptions!BX56)</f>
        <v>0.78032999999999997</v>
      </c>
      <c r="BY57" s="11">
        <f>IF(VLOOKUP(InputDataA_GeneralAssumptions!$D$51,DataSummary!$A$143:$B$145,2,FALSE)=1,InputDataA_GeneralAssumptions!BY55,InputDataA_GeneralAssumptions!BY56)</f>
        <v>0.78032999999999997</v>
      </c>
      <c r="BZ57" s="11">
        <f>IF(VLOOKUP(InputDataA_GeneralAssumptions!$D$51,DataSummary!$A$143:$B$145,2,FALSE)=1,InputDataA_GeneralAssumptions!BZ55,InputDataA_GeneralAssumptions!BZ56)</f>
        <v>0.78032999999999997</v>
      </c>
      <c r="CA57" s="11">
        <f>IF(VLOOKUP(InputDataA_GeneralAssumptions!$D$51,DataSummary!$A$143:$B$145,2,FALSE)=1,InputDataA_GeneralAssumptions!CA55,InputDataA_GeneralAssumptions!CA56)</f>
        <v>0.78032999999999997</v>
      </c>
      <c r="CB57" s="11">
        <f>IF(VLOOKUP(InputDataA_GeneralAssumptions!$D$51,DataSummary!$A$143:$B$145,2,FALSE)=1,InputDataA_GeneralAssumptions!CB55,InputDataA_GeneralAssumptions!CB56)</f>
        <v>0.78032999999999997</v>
      </c>
      <c r="CC57" s="11">
        <f>IF(VLOOKUP(InputDataA_GeneralAssumptions!$D$51,DataSummary!$A$143:$B$145,2,FALSE)=1,InputDataA_GeneralAssumptions!CC55,InputDataA_GeneralAssumptions!CC56)</f>
        <v>0.78032999999999997</v>
      </c>
      <c r="CD57" s="11">
        <f>IF(VLOOKUP(InputDataA_GeneralAssumptions!$D$51,DataSummary!$A$143:$B$145,2,FALSE)=1,InputDataA_GeneralAssumptions!CD55,InputDataA_GeneralAssumptions!CD56)</f>
        <v>0.78032999999999997</v>
      </c>
      <c r="CE57" s="11">
        <f>IF(VLOOKUP(InputDataA_GeneralAssumptions!$D$51,DataSummary!$A$143:$B$145,2,FALSE)=1,InputDataA_GeneralAssumptions!CE55,InputDataA_GeneralAssumptions!CE56)</f>
        <v>0.78032999999999997</v>
      </c>
      <c r="CF57" s="11">
        <f>IF(VLOOKUP(InputDataA_GeneralAssumptions!$D$51,DataSummary!$A$143:$B$145,2,FALSE)=1,InputDataA_GeneralAssumptions!CF55,InputDataA_GeneralAssumptions!CF56)</f>
        <v>0.78032999999999997</v>
      </c>
      <c r="CG57" s="11">
        <f>IF(VLOOKUP(InputDataA_GeneralAssumptions!$D$51,DataSummary!$A$143:$B$145,2,FALSE)=1,InputDataA_GeneralAssumptions!CG55,InputDataA_GeneralAssumptions!CG56)</f>
        <v>0.78032999999999997</v>
      </c>
      <c r="CH57" s="11">
        <f>IF(VLOOKUP(InputDataA_GeneralAssumptions!$D$51,DataSummary!$A$143:$B$145,2,FALSE)=1,InputDataA_GeneralAssumptions!CH55,InputDataA_GeneralAssumptions!CH56)</f>
        <v>0.78032999999999997</v>
      </c>
      <c r="CI57" s="11">
        <f>IF(VLOOKUP(InputDataA_GeneralAssumptions!$D$51,DataSummary!$A$143:$B$145,2,FALSE)=1,InputDataA_GeneralAssumptions!CI55,InputDataA_GeneralAssumptions!CI56)</f>
        <v>0.78032999999999997</v>
      </c>
    </row>
    <row r="58" spans="1:87">
      <c r="B58" s="76" t="s">
        <v>526</v>
      </c>
      <c r="C58" s="77" t="s">
        <v>2</v>
      </c>
      <c r="D58" s="367">
        <f>D56</f>
        <v>0.78032999999999997</v>
      </c>
      <c r="E58" s="367">
        <f>E56</f>
        <v>0.78032999999999997</v>
      </c>
      <c r="G58" s="131"/>
      <c r="H58" s="132"/>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row>
    <row r="59" spans="1:87" ht="16" thickBot="1">
      <c r="A59"/>
      <c r="B59" s="83" t="s">
        <v>527</v>
      </c>
      <c r="C59" s="86" t="s">
        <v>1</v>
      </c>
      <c r="D59" s="581">
        <v>2050</v>
      </c>
      <c r="E59" s="436">
        <f>D59</f>
        <v>2050</v>
      </c>
      <c r="G59" s="32" t="s">
        <v>621</v>
      </c>
      <c r="H59" s="197" t="s">
        <v>631</v>
      </c>
      <c r="I59" s="178">
        <f>InputDataA_GeneralAssumptions!$D$7</f>
        <v>2023</v>
      </c>
      <c r="J59" s="144">
        <f t="shared" ref="J59:AO59" si="151">I59+1</f>
        <v>2024</v>
      </c>
      <c r="K59" s="144">
        <f t="shared" si="151"/>
        <v>2025</v>
      </c>
      <c r="L59" s="144">
        <f t="shared" si="151"/>
        <v>2026</v>
      </c>
      <c r="M59" s="144">
        <f t="shared" si="151"/>
        <v>2027</v>
      </c>
      <c r="N59" s="144">
        <f t="shared" si="151"/>
        <v>2028</v>
      </c>
      <c r="O59" s="144">
        <f t="shared" si="151"/>
        <v>2029</v>
      </c>
      <c r="P59" s="144">
        <f t="shared" si="151"/>
        <v>2030</v>
      </c>
      <c r="Q59" s="144">
        <f t="shared" si="151"/>
        <v>2031</v>
      </c>
      <c r="R59" s="144">
        <f t="shared" si="151"/>
        <v>2032</v>
      </c>
      <c r="S59" s="144">
        <f t="shared" si="151"/>
        <v>2033</v>
      </c>
      <c r="T59" s="144">
        <f t="shared" si="151"/>
        <v>2034</v>
      </c>
      <c r="U59" s="144">
        <f t="shared" si="151"/>
        <v>2035</v>
      </c>
      <c r="V59" s="144">
        <f t="shared" si="151"/>
        <v>2036</v>
      </c>
      <c r="W59" s="144">
        <f t="shared" si="151"/>
        <v>2037</v>
      </c>
      <c r="X59" s="144">
        <f t="shared" si="151"/>
        <v>2038</v>
      </c>
      <c r="Y59" s="144">
        <f t="shared" si="151"/>
        <v>2039</v>
      </c>
      <c r="Z59" s="144">
        <f t="shared" si="151"/>
        <v>2040</v>
      </c>
      <c r="AA59" s="144">
        <f t="shared" si="151"/>
        <v>2041</v>
      </c>
      <c r="AB59" s="144">
        <f t="shared" si="151"/>
        <v>2042</v>
      </c>
      <c r="AC59" s="144">
        <f t="shared" si="151"/>
        <v>2043</v>
      </c>
      <c r="AD59" s="144">
        <f t="shared" si="151"/>
        <v>2044</v>
      </c>
      <c r="AE59" s="144">
        <f t="shared" si="151"/>
        <v>2045</v>
      </c>
      <c r="AF59" s="144">
        <f t="shared" si="151"/>
        <v>2046</v>
      </c>
      <c r="AG59" s="144">
        <f t="shared" si="151"/>
        <v>2047</v>
      </c>
      <c r="AH59" s="144">
        <f t="shared" si="151"/>
        <v>2048</v>
      </c>
      <c r="AI59" s="144">
        <f t="shared" si="151"/>
        <v>2049</v>
      </c>
      <c r="AJ59" s="144">
        <f t="shared" si="151"/>
        <v>2050</v>
      </c>
      <c r="AK59" s="144">
        <f t="shared" si="151"/>
        <v>2051</v>
      </c>
      <c r="AL59" s="144">
        <f t="shared" si="151"/>
        <v>2052</v>
      </c>
      <c r="AM59" s="144">
        <f t="shared" si="151"/>
        <v>2053</v>
      </c>
      <c r="AN59" s="144">
        <f t="shared" si="151"/>
        <v>2054</v>
      </c>
      <c r="AO59" s="144">
        <f t="shared" si="151"/>
        <v>2055</v>
      </c>
      <c r="AP59" s="144">
        <f t="shared" ref="AP59" si="152">AO59+1</f>
        <v>2056</v>
      </c>
      <c r="AQ59" s="144">
        <f t="shared" ref="AQ59" si="153">AP59+1</f>
        <v>2057</v>
      </c>
      <c r="AR59" s="144">
        <f t="shared" ref="AR59" si="154">AQ59+1</f>
        <v>2058</v>
      </c>
      <c r="AS59" s="144">
        <f t="shared" ref="AS59" si="155">AR59+1</f>
        <v>2059</v>
      </c>
      <c r="AT59" s="144">
        <f t="shared" ref="AT59" si="156">AS59+1</f>
        <v>2060</v>
      </c>
      <c r="AU59" s="144">
        <f t="shared" ref="AU59" si="157">AT59+1</f>
        <v>2061</v>
      </c>
      <c r="AV59" s="144">
        <f t="shared" ref="AV59" si="158">AU59+1</f>
        <v>2062</v>
      </c>
      <c r="AW59" s="144">
        <f t="shared" ref="AW59" si="159">AV59+1</f>
        <v>2063</v>
      </c>
      <c r="AX59" s="144">
        <f t="shared" ref="AX59" si="160">AW59+1</f>
        <v>2064</v>
      </c>
      <c r="AY59" s="144">
        <f t="shared" ref="AY59" si="161">AX59+1</f>
        <v>2065</v>
      </c>
      <c r="AZ59" s="144">
        <f t="shared" ref="AZ59" si="162">AY59+1</f>
        <v>2066</v>
      </c>
      <c r="BA59" s="144">
        <f t="shared" ref="BA59" si="163">AZ59+1</f>
        <v>2067</v>
      </c>
      <c r="BB59" s="144">
        <f t="shared" ref="BB59" si="164">BA59+1</f>
        <v>2068</v>
      </c>
      <c r="BC59" s="144">
        <f t="shared" ref="BC59" si="165">BB59+1</f>
        <v>2069</v>
      </c>
      <c r="BD59" s="144">
        <f t="shared" ref="BD59" si="166">BC59+1</f>
        <v>2070</v>
      </c>
      <c r="BE59" s="144">
        <f t="shared" ref="BE59" si="167">BD59+1</f>
        <v>2071</v>
      </c>
      <c r="BF59" s="144">
        <f t="shared" ref="BF59" si="168">BE59+1</f>
        <v>2072</v>
      </c>
      <c r="BG59" s="144">
        <f t="shared" ref="BG59" si="169">BF59+1</f>
        <v>2073</v>
      </c>
      <c r="BH59" s="144">
        <f t="shared" ref="BH59" si="170">BG59+1</f>
        <v>2074</v>
      </c>
      <c r="BI59" s="144">
        <f t="shared" ref="BI59" si="171">BH59+1</f>
        <v>2075</v>
      </c>
      <c r="BJ59" s="144">
        <f t="shared" ref="BJ59" si="172">BI59+1</f>
        <v>2076</v>
      </c>
      <c r="BK59" s="144">
        <f t="shared" ref="BK59" si="173">BJ59+1</f>
        <v>2077</v>
      </c>
      <c r="BL59" s="144">
        <f t="shared" ref="BL59" si="174">BK59+1</f>
        <v>2078</v>
      </c>
      <c r="BM59" s="144">
        <f t="shared" ref="BM59" si="175">BL59+1</f>
        <v>2079</v>
      </c>
      <c r="BN59" s="144">
        <f t="shared" ref="BN59" si="176">BM59+1</f>
        <v>2080</v>
      </c>
      <c r="BO59" s="144">
        <f t="shared" ref="BO59" si="177">BN59+1</f>
        <v>2081</v>
      </c>
      <c r="BP59" s="144">
        <f t="shared" ref="BP59" si="178">BO59+1</f>
        <v>2082</v>
      </c>
      <c r="BQ59" s="144">
        <f t="shared" ref="BQ59" si="179">BP59+1</f>
        <v>2083</v>
      </c>
      <c r="BR59" s="144">
        <f t="shared" ref="BR59" si="180">BQ59+1</f>
        <v>2084</v>
      </c>
      <c r="BS59" s="144">
        <f t="shared" ref="BS59" si="181">BR59+1</f>
        <v>2085</v>
      </c>
      <c r="BT59" s="144">
        <f t="shared" ref="BT59" si="182">BS59+1</f>
        <v>2086</v>
      </c>
      <c r="BU59" s="144">
        <f t="shared" ref="BU59" si="183">BT59+1</f>
        <v>2087</v>
      </c>
      <c r="BV59" s="144">
        <f t="shared" ref="BV59" si="184">BU59+1</f>
        <v>2088</v>
      </c>
      <c r="BW59" s="144">
        <f t="shared" ref="BW59" si="185">BV59+1</f>
        <v>2089</v>
      </c>
      <c r="BX59" s="144">
        <f t="shared" ref="BX59" si="186">BW59+1</f>
        <v>2090</v>
      </c>
      <c r="BY59" s="144">
        <f t="shared" ref="BY59" si="187">BX59+1</f>
        <v>2091</v>
      </c>
      <c r="BZ59" s="144">
        <f t="shared" ref="BZ59" si="188">BY59+1</f>
        <v>2092</v>
      </c>
      <c r="CA59" s="144">
        <f t="shared" ref="CA59" si="189">BZ59+1</f>
        <v>2093</v>
      </c>
      <c r="CB59" s="144">
        <f t="shared" ref="CB59" si="190">CA59+1</f>
        <v>2094</v>
      </c>
      <c r="CC59" s="144">
        <f t="shared" ref="CC59" si="191">CB59+1</f>
        <v>2095</v>
      </c>
      <c r="CD59" s="144">
        <f t="shared" ref="CD59" si="192">CC59+1</f>
        <v>2096</v>
      </c>
      <c r="CE59" s="144">
        <f t="shared" ref="CE59" si="193">CD59+1</f>
        <v>2097</v>
      </c>
      <c r="CF59" s="144">
        <f t="shared" ref="CF59" si="194">CE59+1</f>
        <v>2098</v>
      </c>
      <c r="CG59" s="144">
        <f t="shared" ref="CG59" si="195">CF59+1</f>
        <v>2099</v>
      </c>
      <c r="CH59" s="144">
        <f t="shared" ref="CH59" si="196">CG59+1</f>
        <v>2100</v>
      </c>
      <c r="CI59" s="144">
        <f t="shared" ref="CI59" si="197">CH59+1</f>
        <v>2101</v>
      </c>
    </row>
    <row r="60" spans="1:87">
      <c r="A60"/>
      <c r="B60" s="76"/>
      <c r="C60" s="77"/>
      <c r="D60" s="441"/>
      <c r="E60" s="442"/>
      <c r="F60" s="701" t="str">
        <f>DataSummary!N4</f>
        <v>Baseline</v>
      </c>
      <c r="G60" s="15" t="s">
        <v>619</v>
      </c>
      <c r="H60" s="25" t="s">
        <v>2</v>
      </c>
      <c r="I60" s="179">
        <f>I61</f>
        <v>0.59216000000000002</v>
      </c>
      <c r="J60" s="16">
        <f>J61</f>
        <v>0.59216000000000002</v>
      </c>
      <c r="K60" s="16">
        <f t="shared" ref="K60:BV60" si="198">K61</f>
        <v>0.59216000000000002</v>
      </c>
      <c r="L60" s="16">
        <f t="shared" si="198"/>
        <v>0.59216000000000002</v>
      </c>
      <c r="M60" s="16">
        <f t="shared" si="198"/>
        <v>0.59216000000000002</v>
      </c>
      <c r="N60" s="16">
        <f t="shared" si="198"/>
        <v>0.59216000000000002</v>
      </c>
      <c r="O60" s="16">
        <f t="shared" si="198"/>
        <v>0.59216000000000002</v>
      </c>
      <c r="P60" s="16">
        <f t="shared" si="198"/>
        <v>0.59216000000000002</v>
      </c>
      <c r="Q60" s="16">
        <f t="shared" si="198"/>
        <v>0.59216000000000002</v>
      </c>
      <c r="R60" s="16">
        <f t="shared" si="198"/>
        <v>0.59216000000000002</v>
      </c>
      <c r="S60" s="16">
        <f t="shared" si="198"/>
        <v>0.59216000000000002</v>
      </c>
      <c r="T60" s="16">
        <f t="shared" si="198"/>
        <v>0.59216000000000002</v>
      </c>
      <c r="U60" s="16">
        <f t="shared" si="198"/>
        <v>0.59216000000000002</v>
      </c>
      <c r="V60" s="16">
        <f t="shared" si="198"/>
        <v>0.59216000000000002</v>
      </c>
      <c r="W60" s="16">
        <f t="shared" si="198"/>
        <v>0.59216000000000002</v>
      </c>
      <c r="X60" s="16">
        <f t="shared" si="198"/>
        <v>0.59216000000000002</v>
      </c>
      <c r="Y60" s="16">
        <f t="shared" si="198"/>
        <v>0.59216000000000002</v>
      </c>
      <c r="Z60" s="16">
        <f t="shared" si="198"/>
        <v>0.59216000000000002</v>
      </c>
      <c r="AA60" s="16">
        <f t="shared" si="198"/>
        <v>0.59216000000000002</v>
      </c>
      <c r="AB60" s="16">
        <f t="shared" si="198"/>
        <v>0.59216000000000002</v>
      </c>
      <c r="AC60" s="16">
        <f t="shared" si="198"/>
        <v>0.59216000000000002</v>
      </c>
      <c r="AD60" s="16">
        <f t="shared" si="198"/>
        <v>0.59216000000000002</v>
      </c>
      <c r="AE60" s="16">
        <f t="shared" si="198"/>
        <v>0.59216000000000002</v>
      </c>
      <c r="AF60" s="16">
        <f t="shared" si="198"/>
        <v>0.59216000000000002</v>
      </c>
      <c r="AG60" s="16">
        <f t="shared" si="198"/>
        <v>0.59216000000000002</v>
      </c>
      <c r="AH60" s="16">
        <f t="shared" si="198"/>
        <v>0.59216000000000002</v>
      </c>
      <c r="AI60" s="16">
        <f t="shared" si="198"/>
        <v>0.59216000000000002</v>
      </c>
      <c r="AJ60" s="16">
        <f t="shared" si="198"/>
        <v>0.59216000000000002</v>
      </c>
      <c r="AK60" s="16">
        <f t="shared" si="198"/>
        <v>0.59216000000000002</v>
      </c>
      <c r="AL60" s="16">
        <f t="shared" si="198"/>
        <v>0.59216000000000002</v>
      </c>
      <c r="AM60" s="16">
        <f t="shared" si="198"/>
        <v>0.59216000000000002</v>
      </c>
      <c r="AN60" s="16">
        <f t="shared" si="198"/>
        <v>0.59216000000000002</v>
      </c>
      <c r="AO60" s="16">
        <f t="shared" si="198"/>
        <v>0.59216000000000002</v>
      </c>
      <c r="AP60" s="16">
        <f t="shared" si="198"/>
        <v>0.59216000000000002</v>
      </c>
      <c r="AQ60" s="16">
        <f t="shared" si="198"/>
        <v>0.59216000000000002</v>
      </c>
      <c r="AR60" s="16">
        <f t="shared" si="198"/>
        <v>0.59216000000000002</v>
      </c>
      <c r="AS60" s="16">
        <f t="shared" si="198"/>
        <v>0.59216000000000002</v>
      </c>
      <c r="AT60" s="16">
        <f t="shared" si="198"/>
        <v>0.59216000000000002</v>
      </c>
      <c r="AU60" s="16">
        <f t="shared" si="198"/>
        <v>0.59216000000000002</v>
      </c>
      <c r="AV60" s="16">
        <f t="shared" si="198"/>
        <v>0.59216000000000002</v>
      </c>
      <c r="AW60" s="16">
        <f t="shared" si="198"/>
        <v>0.59216000000000002</v>
      </c>
      <c r="AX60" s="16">
        <f t="shared" si="198"/>
        <v>0.59216000000000002</v>
      </c>
      <c r="AY60" s="16">
        <f t="shared" si="198"/>
        <v>0.59216000000000002</v>
      </c>
      <c r="AZ60" s="16">
        <f t="shared" si="198"/>
        <v>0.59216000000000002</v>
      </c>
      <c r="BA60" s="16">
        <f t="shared" si="198"/>
        <v>0.59216000000000002</v>
      </c>
      <c r="BB60" s="16">
        <f t="shared" si="198"/>
        <v>0.59216000000000002</v>
      </c>
      <c r="BC60" s="16">
        <f t="shared" si="198"/>
        <v>0.59216000000000002</v>
      </c>
      <c r="BD60" s="16">
        <f t="shared" si="198"/>
        <v>0.59216000000000002</v>
      </c>
      <c r="BE60" s="16">
        <f t="shared" si="198"/>
        <v>0.59216000000000002</v>
      </c>
      <c r="BF60" s="16">
        <f t="shared" si="198"/>
        <v>0.59216000000000002</v>
      </c>
      <c r="BG60" s="16">
        <f t="shared" si="198"/>
        <v>0.59216000000000002</v>
      </c>
      <c r="BH60" s="16">
        <f t="shared" si="198"/>
        <v>0.59216000000000002</v>
      </c>
      <c r="BI60" s="16">
        <f t="shared" si="198"/>
        <v>0.59216000000000002</v>
      </c>
      <c r="BJ60" s="16">
        <f t="shared" si="198"/>
        <v>0.59216000000000002</v>
      </c>
      <c r="BK60" s="16">
        <f t="shared" si="198"/>
        <v>0.59216000000000002</v>
      </c>
      <c r="BL60" s="16">
        <f t="shared" si="198"/>
        <v>0.59216000000000002</v>
      </c>
      <c r="BM60" s="16">
        <f t="shared" si="198"/>
        <v>0.59216000000000002</v>
      </c>
      <c r="BN60" s="16">
        <f t="shared" si="198"/>
        <v>0.59216000000000002</v>
      </c>
      <c r="BO60" s="16">
        <f t="shared" si="198"/>
        <v>0.59216000000000002</v>
      </c>
      <c r="BP60" s="16">
        <f t="shared" si="198"/>
        <v>0.59216000000000002</v>
      </c>
      <c r="BQ60" s="16">
        <f t="shared" si="198"/>
        <v>0.59216000000000002</v>
      </c>
      <c r="BR60" s="16">
        <f t="shared" si="198"/>
        <v>0.59216000000000002</v>
      </c>
      <c r="BS60" s="16">
        <f t="shared" si="198"/>
        <v>0.59216000000000002</v>
      </c>
      <c r="BT60" s="16">
        <f t="shared" si="198"/>
        <v>0.59216000000000002</v>
      </c>
      <c r="BU60" s="16">
        <f t="shared" si="198"/>
        <v>0.59216000000000002</v>
      </c>
      <c r="BV60" s="16">
        <f t="shared" si="198"/>
        <v>0.59216000000000002</v>
      </c>
      <c r="BW60" s="16">
        <f t="shared" ref="BW60:CI60" si="199">BW61</f>
        <v>0.59216000000000002</v>
      </c>
      <c r="BX60" s="16">
        <f t="shared" si="199"/>
        <v>0.59216000000000002</v>
      </c>
      <c r="BY60" s="16">
        <f t="shared" si="199"/>
        <v>0.59216000000000002</v>
      </c>
      <c r="BZ60" s="16">
        <f t="shared" si="199"/>
        <v>0.59216000000000002</v>
      </c>
      <c r="CA60" s="16">
        <f t="shared" si="199"/>
        <v>0.59216000000000002</v>
      </c>
      <c r="CB60" s="16">
        <f t="shared" si="199"/>
        <v>0.59216000000000002</v>
      </c>
      <c r="CC60" s="16">
        <f t="shared" si="199"/>
        <v>0.59216000000000002</v>
      </c>
      <c r="CD60" s="16">
        <f t="shared" si="199"/>
        <v>0.59216000000000002</v>
      </c>
      <c r="CE60" s="16">
        <f t="shared" si="199"/>
        <v>0.59216000000000002</v>
      </c>
      <c r="CF60" s="16">
        <f t="shared" si="199"/>
        <v>0.59216000000000002</v>
      </c>
      <c r="CG60" s="16">
        <f t="shared" si="199"/>
        <v>0.59216000000000002</v>
      </c>
      <c r="CH60" s="16">
        <f t="shared" si="199"/>
        <v>0.59216000000000002</v>
      </c>
      <c r="CI60" s="16">
        <f t="shared" si="199"/>
        <v>0.59216000000000002</v>
      </c>
    </row>
    <row r="61" spans="1:87">
      <c r="A61"/>
      <c r="B61" s="76"/>
      <c r="C61" s="77"/>
      <c r="D61" s="441"/>
      <c r="E61" s="442"/>
      <c r="F61" s="701"/>
      <c r="G61" s="10" t="s">
        <v>620</v>
      </c>
      <c r="H61" s="27" t="str">
        <f>H60</f>
        <v>(e.g. 0.40)</v>
      </c>
      <c r="I61" s="12">
        <f>InputDataA_GeneralAssumptions!D65</f>
        <v>0.59216000000000002</v>
      </c>
      <c r="J61" s="12">
        <f>IF(J59&gt;InputDataA_GeneralAssumptions!$D$68,InputDataA_GeneralAssumptions!$D$67,I61+(InputDataA_GeneralAssumptions!$D$67-$I$61)/(InputDataA_GeneralAssumptions!$D$68-InputDataA_GeneralAssumptions!$D$7))</f>
        <v>0.59216000000000002</v>
      </c>
      <c r="K61" s="12">
        <f>IF(K59&gt;InputDataA_GeneralAssumptions!$D$68,InputDataA_GeneralAssumptions!$D$67,J61+(InputDataA_GeneralAssumptions!$D$67-$I$61)/(InputDataA_GeneralAssumptions!$D$68-InputDataA_GeneralAssumptions!$D$7))</f>
        <v>0.59216000000000002</v>
      </c>
      <c r="L61" s="12">
        <f>IF(L59&gt;InputDataA_GeneralAssumptions!$D$68,InputDataA_GeneralAssumptions!$D$67,K61+(InputDataA_GeneralAssumptions!$D$67-$I$61)/(InputDataA_GeneralAssumptions!$D$68-InputDataA_GeneralAssumptions!$D$7))</f>
        <v>0.59216000000000002</v>
      </c>
      <c r="M61" s="12">
        <f>IF(M59&gt;InputDataA_GeneralAssumptions!$D$68,InputDataA_GeneralAssumptions!$D$67,L61+(InputDataA_GeneralAssumptions!$D$67-$I$61)/(InputDataA_GeneralAssumptions!$D$68-InputDataA_GeneralAssumptions!$D$7))</f>
        <v>0.59216000000000002</v>
      </c>
      <c r="N61" s="12">
        <f>IF(N59&gt;InputDataA_GeneralAssumptions!$D$68,InputDataA_GeneralAssumptions!$D$67,M61+(InputDataA_GeneralAssumptions!$D$67-$I$61)/(InputDataA_GeneralAssumptions!$D$68-InputDataA_GeneralAssumptions!$D$7))</f>
        <v>0.59216000000000002</v>
      </c>
      <c r="O61" s="12">
        <f>IF(O59&gt;InputDataA_GeneralAssumptions!$D$68,InputDataA_GeneralAssumptions!$D$67,N61+(InputDataA_GeneralAssumptions!$D$67-$I$61)/(InputDataA_GeneralAssumptions!$D$68-InputDataA_GeneralAssumptions!$D$7))</f>
        <v>0.59216000000000002</v>
      </c>
      <c r="P61" s="12">
        <f>IF(P59&gt;InputDataA_GeneralAssumptions!$D$68,InputDataA_GeneralAssumptions!$D$67,O61+(InputDataA_GeneralAssumptions!$D$67-$I$61)/(InputDataA_GeneralAssumptions!$D$68-InputDataA_GeneralAssumptions!$D$7))</f>
        <v>0.59216000000000002</v>
      </c>
      <c r="Q61" s="12">
        <f>IF(Q59&gt;InputDataA_GeneralAssumptions!$D$68,InputDataA_GeneralAssumptions!$D$67,P61+(InputDataA_GeneralAssumptions!$D$67-$I$61)/(InputDataA_GeneralAssumptions!$D$68-InputDataA_GeneralAssumptions!$D$7))</f>
        <v>0.59216000000000002</v>
      </c>
      <c r="R61" s="12">
        <f>IF(R59&gt;InputDataA_GeneralAssumptions!$D$68,InputDataA_GeneralAssumptions!$D$67,Q61+(InputDataA_GeneralAssumptions!$D$67-$I$61)/(InputDataA_GeneralAssumptions!$D$68-InputDataA_GeneralAssumptions!$D$7))</f>
        <v>0.59216000000000002</v>
      </c>
      <c r="S61" s="12">
        <f>IF(S59&gt;InputDataA_GeneralAssumptions!$D$68,InputDataA_GeneralAssumptions!$D$67,R61+(InputDataA_GeneralAssumptions!$D$67-$I$61)/(InputDataA_GeneralAssumptions!$D$68-InputDataA_GeneralAssumptions!$D$7))</f>
        <v>0.59216000000000002</v>
      </c>
      <c r="T61" s="12">
        <f>IF(T59&gt;InputDataA_GeneralAssumptions!$D$68,InputDataA_GeneralAssumptions!$D$67,S61+(InputDataA_GeneralAssumptions!$D$67-$I$61)/(InputDataA_GeneralAssumptions!$D$68-InputDataA_GeneralAssumptions!$D$7))</f>
        <v>0.59216000000000002</v>
      </c>
      <c r="U61" s="12">
        <f>IF(U59&gt;InputDataA_GeneralAssumptions!$D$68,InputDataA_GeneralAssumptions!$D$67,T61+(InputDataA_GeneralAssumptions!$D$67-$I$61)/(InputDataA_GeneralAssumptions!$D$68-InputDataA_GeneralAssumptions!$D$7))</f>
        <v>0.59216000000000002</v>
      </c>
      <c r="V61" s="12">
        <f>IF(V59&gt;InputDataA_GeneralAssumptions!$D$68,InputDataA_GeneralAssumptions!$D$67,U61+(InputDataA_GeneralAssumptions!$D$67-$I$61)/(InputDataA_GeneralAssumptions!$D$68-InputDataA_GeneralAssumptions!$D$7))</f>
        <v>0.59216000000000002</v>
      </c>
      <c r="W61" s="12">
        <f>IF(W59&gt;InputDataA_GeneralAssumptions!$D$68,InputDataA_GeneralAssumptions!$D$67,V61+(InputDataA_GeneralAssumptions!$D$67-$I$61)/(InputDataA_GeneralAssumptions!$D$68-InputDataA_GeneralAssumptions!$D$7))</f>
        <v>0.59216000000000002</v>
      </c>
      <c r="X61" s="12">
        <f>IF(X59&gt;InputDataA_GeneralAssumptions!$D$68,InputDataA_GeneralAssumptions!$D$67,W61+(InputDataA_GeneralAssumptions!$D$67-$I$61)/(InputDataA_GeneralAssumptions!$D$68-InputDataA_GeneralAssumptions!$D$7))</f>
        <v>0.59216000000000002</v>
      </c>
      <c r="Y61" s="12">
        <f>IF(Y59&gt;InputDataA_GeneralAssumptions!$D$68,InputDataA_GeneralAssumptions!$D$67,X61+(InputDataA_GeneralAssumptions!$D$67-$I$61)/(InputDataA_GeneralAssumptions!$D$68-InputDataA_GeneralAssumptions!$D$7))</f>
        <v>0.59216000000000002</v>
      </c>
      <c r="Z61" s="12">
        <f>IF(Z59&gt;InputDataA_GeneralAssumptions!$D$68,InputDataA_GeneralAssumptions!$D$67,Y61+(InputDataA_GeneralAssumptions!$D$67-$I$61)/(InputDataA_GeneralAssumptions!$D$68-InputDataA_GeneralAssumptions!$D$7))</f>
        <v>0.59216000000000002</v>
      </c>
      <c r="AA61" s="12">
        <f>IF(AA59&gt;InputDataA_GeneralAssumptions!$D$68,InputDataA_GeneralAssumptions!$D$67,Z61+(InputDataA_GeneralAssumptions!$D$67-$I$61)/(InputDataA_GeneralAssumptions!$D$68-InputDataA_GeneralAssumptions!$D$7))</f>
        <v>0.59216000000000002</v>
      </c>
      <c r="AB61" s="12">
        <f>IF(AB59&gt;InputDataA_GeneralAssumptions!$D$68,InputDataA_GeneralAssumptions!$D$67,AA61+(InputDataA_GeneralAssumptions!$D$67-$I$61)/(InputDataA_GeneralAssumptions!$D$68-InputDataA_GeneralAssumptions!$D$7))</f>
        <v>0.59216000000000002</v>
      </c>
      <c r="AC61" s="12">
        <f>IF(AC59&gt;InputDataA_GeneralAssumptions!$D$68,InputDataA_GeneralAssumptions!$D$67,AB61+(InputDataA_GeneralAssumptions!$D$67-$I$61)/(InputDataA_GeneralAssumptions!$D$68-InputDataA_GeneralAssumptions!$D$7))</f>
        <v>0.59216000000000002</v>
      </c>
      <c r="AD61" s="12">
        <f>IF(AD59&gt;InputDataA_GeneralAssumptions!$D$68,InputDataA_GeneralAssumptions!$D$67,AC61+(InputDataA_GeneralAssumptions!$D$67-$I$61)/(InputDataA_GeneralAssumptions!$D$68-InputDataA_GeneralAssumptions!$D$7))</f>
        <v>0.59216000000000002</v>
      </c>
      <c r="AE61" s="12">
        <f>IF(AE59&gt;InputDataA_GeneralAssumptions!$D$68,InputDataA_GeneralAssumptions!$D$67,AD61+(InputDataA_GeneralAssumptions!$D$67-$I$61)/(InputDataA_GeneralAssumptions!$D$68-InputDataA_GeneralAssumptions!$D$7))</f>
        <v>0.59216000000000002</v>
      </c>
      <c r="AF61" s="12">
        <f>IF(AF59&gt;InputDataA_GeneralAssumptions!$D$68,InputDataA_GeneralAssumptions!$D$67,AE61+(InputDataA_GeneralAssumptions!$D$67-$I$61)/(InputDataA_GeneralAssumptions!$D$68-InputDataA_GeneralAssumptions!$D$7))</f>
        <v>0.59216000000000002</v>
      </c>
      <c r="AG61" s="12">
        <f>IF(AG59&gt;InputDataA_GeneralAssumptions!$D$68,InputDataA_GeneralAssumptions!$D$67,AF61+(InputDataA_GeneralAssumptions!$D$67-$I$61)/(InputDataA_GeneralAssumptions!$D$68-InputDataA_GeneralAssumptions!$D$7))</f>
        <v>0.59216000000000002</v>
      </c>
      <c r="AH61" s="12">
        <f>IF(AH59&gt;InputDataA_GeneralAssumptions!$D$68,InputDataA_GeneralAssumptions!$D$67,AG61+(InputDataA_GeneralAssumptions!$D$67-$I$61)/(InputDataA_GeneralAssumptions!$D$68-InputDataA_GeneralAssumptions!$D$7))</f>
        <v>0.59216000000000002</v>
      </c>
      <c r="AI61" s="12">
        <f>IF(AI59&gt;InputDataA_GeneralAssumptions!$D$68,InputDataA_GeneralAssumptions!$D$67,AH61+(InputDataA_GeneralAssumptions!$D$67-$I$61)/(InputDataA_GeneralAssumptions!$D$68-InputDataA_GeneralAssumptions!$D$7))</f>
        <v>0.59216000000000002</v>
      </c>
      <c r="AJ61" s="12">
        <f>IF(AJ59&gt;InputDataA_GeneralAssumptions!$D$68,InputDataA_GeneralAssumptions!$D$67,AI61+(InputDataA_GeneralAssumptions!$D$67-$I$61)/(InputDataA_GeneralAssumptions!$D$68-InputDataA_GeneralAssumptions!$D$7))</f>
        <v>0.59216000000000002</v>
      </c>
      <c r="AK61" s="12">
        <f>IF(AK59&gt;InputDataA_GeneralAssumptions!$D$68,InputDataA_GeneralAssumptions!$D$67,AJ61+(InputDataA_GeneralAssumptions!$D$67-$I$61)/(InputDataA_GeneralAssumptions!$D$68-InputDataA_GeneralAssumptions!$D$7))</f>
        <v>0.59216000000000002</v>
      </c>
      <c r="AL61" s="12">
        <f>IF(AL59&gt;InputDataA_GeneralAssumptions!$D$68,InputDataA_GeneralAssumptions!$D$67,AK61+(InputDataA_GeneralAssumptions!$D$67-$I$61)/(InputDataA_GeneralAssumptions!$D$68-InputDataA_GeneralAssumptions!$D$7))</f>
        <v>0.59216000000000002</v>
      </c>
      <c r="AM61" s="12">
        <f>IF(AM59&gt;InputDataA_GeneralAssumptions!$D$68,InputDataA_GeneralAssumptions!$D$67,AL61+(InputDataA_GeneralAssumptions!$D$67-$I$61)/(InputDataA_GeneralAssumptions!$D$68-InputDataA_GeneralAssumptions!$D$7))</f>
        <v>0.59216000000000002</v>
      </c>
      <c r="AN61" s="12">
        <f>IF(AN59&gt;InputDataA_GeneralAssumptions!$D$68,InputDataA_GeneralAssumptions!$D$67,AM61+(InputDataA_GeneralAssumptions!$D$67-$I$61)/(InputDataA_GeneralAssumptions!$D$68-InputDataA_GeneralAssumptions!$D$7))</f>
        <v>0.59216000000000002</v>
      </c>
      <c r="AO61" s="12">
        <f>IF(AO59&gt;InputDataA_GeneralAssumptions!$D$68,InputDataA_GeneralAssumptions!$D$67,AN61+(InputDataA_GeneralAssumptions!$D$67-$I$61)/(InputDataA_GeneralAssumptions!$D$68-InputDataA_GeneralAssumptions!$D$7))</f>
        <v>0.59216000000000002</v>
      </c>
      <c r="AP61" s="12">
        <f>IF(AP59&gt;InputDataA_GeneralAssumptions!$D$68,InputDataA_GeneralAssumptions!$D$67,AO61+(InputDataA_GeneralAssumptions!$D$67-$I$61)/(InputDataA_GeneralAssumptions!$D$68-InputDataA_GeneralAssumptions!$D$7))</f>
        <v>0.59216000000000002</v>
      </c>
      <c r="AQ61" s="12">
        <f>IF(AQ59&gt;InputDataA_GeneralAssumptions!$D$68,InputDataA_GeneralAssumptions!$D$67,AP61+(InputDataA_GeneralAssumptions!$D$67-$I$61)/(InputDataA_GeneralAssumptions!$D$68-InputDataA_GeneralAssumptions!$D$7))</f>
        <v>0.59216000000000002</v>
      </c>
      <c r="AR61" s="12">
        <f>IF(AR59&gt;InputDataA_GeneralAssumptions!$D$68,InputDataA_GeneralAssumptions!$D$67,AQ61+(InputDataA_GeneralAssumptions!$D$67-$I$61)/(InputDataA_GeneralAssumptions!$D$68-InputDataA_GeneralAssumptions!$D$7))</f>
        <v>0.59216000000000002</v>
      </c>
      <c r="AS61" s="12">
        <f>IF(AS59&gt;InputDataA_GeneralAssumptions!$D$68,InputDataA_GeneralAssumptions!$D$67,AR61+(InputDataA_GeneralAssumptions!$D$67-$I$61)/(InputDataA_GeneralAssumptions!$D$68-InputDataA_GeneralAssumptions!$D$7))</f>
        <v>0.59216000000000002</v>
      </c>
      <c r="AT61" s="12">
        <f>IF(AT59&gt;InputDataA_GeneralAssumptions!$D$68,InputDataA_GeneralAssumptions!$D$67,AS61+(InputDataA_GeneralAssumptions!$D$67-$I$61)/(InputDataA_GeneralAssumptions!$D$68-InputDataA_GeneralAssumptions!$D$7))</f>
        <v>0.59216000000000002</v>
      </c>
      <c r="AU61" s="12">
        <f>IF(AU59&gt;InputDataA_GeneralAssumptions!$D$68,InputDataA_GeneralAssumptions!$D$67,AT61+(InputDataA_GeneralAssumptions!$D$67-$I$61)/(InputDataA_GeneralAssumptions!$D$68-InputDataA_GeneralAssumptions!$D$7))</f>
        <v>0.59216000000000002</v>
      </c>
      <c r="AV61" s="12">
        <f>IF(AV59&gt;InputDataA_GeneralAssumptions!$D$68,InputDataA_GeneralAssumptions!$D$67,AU61+(InputDataA_GeneralAssumptions!$D$67-$I$61)/(InputDataA_GeneralAssumptions!$D$68-InputDataA_GeneralAssumptions!$D$7))</f>
        <v>0.59216000000000002</v>
      </c>
      <c r="AW61" s="12">
        <f>IF(AW59&gt;InputDataA_GeneralAssumptions!$D$68,InputDataA_GeneralAssumptions!$D$67,AV61+(InputDataA_GeneralAssumptions!$D$67-$I$61)/(InputDataA_GeneralAssumptions!$D$68-InputDataA_GeneralAssumptions!$D$7))</f>
        <v>0.59216000000000002</v>
      </c>
      <c r="AX61" s="12">
        <f>IF(AX59&gt;InputDataA_GeneralAssumptions!$D$68,InputDataA_GeneralAssumptions!$D$67,AW61+(InputDataA_GeneralAssumptions!$D$67-$I$61)/(InputDataA_GeneralAssumptions!$D$68-InputDataA_GeneralAssumptions!$D$7))</f>
        <v>0.59216000000000002</v>
      </c>
      <c r="AY61" s="12">
        <f>IF(AY59&gt;InputDataA_GeneralAssumptions!$D$68,InputDataA_GeneralAssumptions!$D$67,AX61+(InputDataA_GeneralAssumptions!$D$67-$I$61)/(InputDataA_GeneralAssumptions!$D$68-InputDataA_GeneralAssumptions!$D$7))</f>
        <v>0.59216000000000002</v>
      </c>
      <c r="AZ61" s="12">
        <f>IF(AZ59&gt;InputDataA_GeneralAssumptions!$D$68,InputDataA_GeneralAssumptions!$D$67,AY61+(InputDataA_GeneralAssumptions!$D$67-$I$61)/(InputDataA_GeneralAssumptions!$D$68-InputDataA_GeneralAssumptions!$D$7))</f>
        <v>0.59216000000000002</v>
      </c>
      <c r="BA61" s="12">
        <f>IF(BA59&gt;InputDataA_GeneralAssumptions!$D$68,InputDataA_GeneralAssumptions!$D$67,AZ61+(InputDataA_GeneralAssumptions!$D$67-$I$61)/(InputDataA_GeneralAssumptions!$D$68-InputDataA_GeneralAssumptions!$D$7))</f>
        <v>0.59216000000000002</v>
      </c>
      <c r="BB61" s="12">
        <f>IF(BB59&gt;InputDataA_GeneralAssumptions!$D$68,InputDataA_GeneralAssumptions!$D$67,BA61+(InputDataA_GeneralAssumptions!$D$67-$I$61)/(InputDataA_GeneralAssumptions!$D$68-InputDataA_GeneralAssumptions!$D$7))</f>
        <v>0.59216000000000002</v>
      </c>
      <c r="BC61" s="12">
        <f>IF(BC59&gt;InputDataA_GeneralAssumptions!$D$68,InputDataA_GeneralAssumptions!$D$67,BB61+(InputDataA_GeneralAssumptions!$D$67-$I$61)/(InputDataA_GeneralAssumptions!$D$68-InputDataA_GeneralAssumptions!$D$7))</f>
        <v>0.59216000000000002</v>
      </c>
      <c r="BD61" s="12">
        <f>IF(BD59&gt;InputDataA_GeneralAssumptions!$D$68,InputDataA_GeneralAssumptions!$D$67,BC61+(InputDataA_GeneralAssumptions!$D$67-$I$61)/(InputDataA_GeneralAssumptions!$D$68-InputDataA_GeneralAssumptions!$D$7))</f>
        <v>0.59216000000000002</v>
      </c>
      <c r="BE61" s="12">
        <f>IF(BE59&gt;InputDataA_GeneralAssumptions!$D$68,InputDataA_GeneralAssumptions!$D$67,BD61+(InputDataA_GeneralAssumptions!$D$67-$I$61)/(InputDataA_GeneralAssumptions!$D$68-InputDataA_GeneralAssumptions!$D$7))</f>
        <v>0.59216000000000002</v>
      </c>
      <c r="BF61" s="12">
        <f>IF(BF59&gt;InputDataA_GeneralAssumptions!$D$68,InputDataA_GeneralAssumptions!$D$67,BE61+(InputDataA_GeneralAssumptions!$D$67-$I$61)/(InputDataA_GeneralAssumptions!$D$68-InputDataA_GeneralAssumptions!$D$7))</f>
        <v>0.59216000000000002</v>
      </c>
      <c r="BG61" s="12">
        <f>IF(BG59&gt;InputDataA_GeneralAssumptions!$D$68,InputDataA_GeneralAssumptions!$D$67,BF61+(InputDataA_GeneralAssumptions!$D$67-$I$61)/(InputDataA_GeneralAssumptions!$D$68-InputDataA_GeneralAssumptions!$D$7))</f>
        <v>0.59216000000000002</v>
      </c>
      <c r="BH61" s="12">
        <f>IF(BH59&gt;InputDataA_GeneralAssumptions!$D$68,InputDataA_GeneralAssumptions!$D$67,BG61+(InputDataA_GeneralAssumptions!$D$67-$I$61)/(InputDataA_GeneralAssumptions!$D$68-InputDataA_GeneralAssumptions!$D$7))</f>
        <v>0.59216000000000002</v>
      </c>
      <c r="BI61" s="12">
        <f>IF(BI59&gt;InputDataA_GeneralAssumptions!$D$68,InputDataA_GeneralAssumptions!$D$67,BH61+(InputDataA_GeneralAssumptions!$D$67-$I$61)/(InputDataA_GeneralAssumptions!$D$68-InputDataA_GeneralAssumptions!$D$7))</f>
        <v>0.59216000000000002</v>
      </c>
      <c r="BJ61" s="12">
        <f>IF(BJ59&gt;InputDataA_GeneralAssumptions!$D$68,InputDataA_GeneralAssumptions!$D$67,BI61+(InputDataA_GeneralAssumptions!$D$67-$I$61)/(InputDataA_GeneralAssumptions!$D$68-InputDataA_GeneralAssumptions!$D$7))</f>
        <v>0.59216000000000002</v>
      </c>
      <c r="BK61" s="12">
        <f>IF(BK59&gt;InputDataA_GeneralAssumptions!$D$68,InputDataA_GeneralAssumptions!$D$67,BJ61+(InputDataA_GeneralAssumptions!$D$67-$I$61)/(InputDataA_GeneralAssumptions!$D$68-InputDataA_GeneralAssumptions!$D$7))</f>
        <v>0.59216000000000002</v>
      </c>
      <c r="BL61" s="12">
        <f>IF(BL59&gt;InputDataA_GeneralAssumptions!$D$68,InputDataA_GeneralAssumptions!$D$67,BK61+(InputDataA_GeneralAssumptions!$D$67-$I$61)/(InputDataA_GeneralAssumptions!$D$68-InputDataA_GeneralAssumptions!$D$7))</f>
        <v>0.59216000000000002</v>
      </c>
      <c r="BM61" s="12">
        <f>IF(BM59&gt;InputDataA_GeneralAssumptions!$D$68,InputDataA_GeneralAssumptions!$D$67,BL61+(InputDataA_GeneralAssumptions!$D$67-$I$61)/(InputDataA_GeneralAssumptions!$D$68-InputDataA_GeneralAssumptions!$D$7))</f>
        <v>0.59216000000000002</v>
      </c>
      <c r="BN61" s="12">
        <f>IF(BN59&gt;InputDataA_GeneralAssumptions!$D$68,InputDataA_GeneralAssumptions!$D$67,BM61+(InputDataA_GeneralAssumptions!$D$67-$I$61)/(InputDataA_GeneralAssumptions!$D$68-InputDataA_GeneralAssumptions!$D$7))</f>
        <v>0.59216000000000002</v>
      </c>
      <c r="BO61" s="12">
        <f>IF(BO59&gt;InputDataA_GeneralAssumptions!$D$68,InputDataA_GeneralAssumptions!$D$67,BN61+(InputDataA_GeneralAssumptions!$D$67-$I$61)/(InputDataA_GeneralAssumptions!$D$68-InputDataA_GeneralAssumptions!$D$7))</f>
        <v>0.59216000000000002</v>
      </c>
      <c r="BP61" s="12">
        <f>IF(BP59&gt;InputDataA_GeneralAssumptions!$D$68,InputDataA_GeneralAssumptions!$D$67,BO61+(InputDataA_GeneralAssumptions!$D$67-$I$61)/(InputDataA_GeneralAssumptions!$D$68-InputDataA_GeneralAssumptions!$D$7))</f>
        <v>0.59216000000000002</v>
      </c>
      <c r="BQ61" s="12">
        <f>IF(BQ59&gt;InputDataA_GeneralAssumptions!$D$68,InputDataA_GeneralAssumptions!$D$67,BP61+(InputDataA_GeneralAssumptions!$D$67-$I$61)/(InputDataA_GeneralAssumptions!$D$68-InputDataA_GeneralAssumptions!$D$7))</f>
        <v>0.59216000000000002</v>
      </c>
      <c r="BR61" s="12">
        <f>IF(BR59&gt;InputDataA_GeneralAssumptions!$D$68,InputDataA_GeneralAssumptions!$D$67,BQ61+(InputDataA_GeneralAssumptions!$D$67-$I$61)/(InputDataA_GeneralAssumptions!$D$68-InputDataA_GeneralAssumptions!$D$7))</f>
        <v>0.59216000000000002</v>
      </c>
      <c r="BS61" s="12">
        <f>IF(BS59&gt;InputDataA_GeneralAssumptions!$D$68,InputDataA_GeneralAssumptions!$D$67,BR61+(InputDataA_GeneralAssumptions!$D$67-$I$61)/(InputDataA_GeneralAssumptions!$D$68-InputDataA_GeneralAssumptions!$D$7))</f>
        <v>0.59216000000000002</v>
      </c>
      <c r="BT61" s="12">
        <f>IF(BT59&gt;InputDataA_GeneralAssumptions!$D$68,InputDataA_GeneralAssumptions!$D$67,BS61+(InputDataA_GeneralAssumptions!$D$67-$I$61)/(InputDataA_GeneralAssumptions!$D$68-InputDataA_GeneralAssumptions!$D$7))</f>
        <v>0.59216000000000002</v>
      </c>
      <c r="BU61" s="12">
        <f>IF(BU59&gt;InputDataA_GeneralAssumptions!$D$68,InputDataA_GeneralAssumptions!$D$67,BT61+(InputDataA_GeneralAssumptions!$D$67-$I$61)/(InputDataA_GeneralAssumptions!$D$68-InputDataA_GeneralAssumptions!$D$7))</f>
        <v>0.59216000000000002</v>
      </c>
      <c r="BV61" s="12">
        <f>IF(BV59&gt;InputDataA_GeneralAssumptions!$D$68,InputDataA_GeneralAssumptions!$D$67,BU61+(InputDataA_GeneralAssumptions!$D$67-$I$61)/(InputDataA_GeneralAssumptions!$D$68-InputDataA_GeneralAssumptions!$D$7))</f>
        <v>0.59216000000000002</v>
      </c>
      <c r="BW61" s="12">
        <f>IF(BW59&gt;InputDataA_GeneralAssumptions!$D$68,InputDataA_GeneralAssumptions!$D$67,BV61+(InputDataA_GeneralAssumptions!$D$67-$I$61)/(InputDataA_GeneralAssumptions!$D$68-InputDataA_GeneralAssumptions!$D$7))</f>
        <v>0.59216000000000002</v>
      </c>
      <c r="BX61" s="12">
        <f>IF(BX59&gt;InputDataA_GeneralAssumptions!$D$68,InputDataA_GeneralAssumptions!$D$67,BW61+(InputDataA_GeneralAssumptions!$D$67-$I$61)/(InputDataA_GeneralAssumptions!$D$68-InputDataA_GeneralAssumptions!$D$7))</f>
        <v>0.59216000000000002</v>
      </c>
      <c r="BY61" s="12">
        <f>IF(BY59&gt;InputDataA_GeneralAssumptions!$D$68,InputDataA_GeneralAssumptions!$D$67,BX61+(InputDataA_GeneralAssumptions!$D$67-$I$61)/(InputDataA_GeneralAssumptions!$D$68-InputDataA_GeneralAssumptions!$D$7))</f>
        <v>0.59216000000000002</v>
      </c>
      <c r="BZ61" s="12">
        <f>IF(BZ59&gt;InputDataA_GeneralAssumptions!$D$68,InputDataA_GeneralAssumptions!$D$67,BY61+(InputDataA_GeneralAssumptions!$D$67-$I$61)/(InputDataA_GeneralAssumptions!$D$68-InputDataA_GeneralAssumptions!$D$7))</f>
        <v>0.59216000000000002</v>
      </c>
      <c r="CA61" s="12">
        <f>IF(CA59&gt;InputDataA_GeneralAssumptions!$D$68,InputDataA_GeneralAssumptions!$D$67,BZ61+(InputDataA_GeneralAssumptions!$D$67-$I$61)/(InputDataA_GeneralAssumptions!$D$68-InputDataA_GeneralAssumptions!$D$7))</f>
        <v>0.59216000000000002</v>
      </c>
      <c r="CB61" s="12">
        <f>IF(CB59&gt;InputDataA_GeneralAssumptions!$D$68,InputDataA_GeneralAssumptions!$D$67,CA61+(InputDataA_GeneralAssumptions!$D$67-$I$61)/(InputDataA_GeneralAssumptions!$D$68-InputDataA_GeneralAssumptions!$D$7))</f>
        <v>0.59216000000000002</v>
      </c>
      <c r="CC61" s="12">
        <f>IF(CC59&gt;InputDataA_GeneralAssumptions!$D$68,InputDataA_GeneralAssumptions!$D$67,CB61+(InputDataA_GeneralAssumptions!$D$67-$I$61)/(InputDataA_GeneralAssumptions!$D$68-InputDataA_GeneralAssumptions!$D$7))</f>
        <v>0.59216000000000002</v>
      </c>
      <c r="CD61" s="12">
        <f>IF(CD59&gt;InputDataA_GeneralAssumptions!$D$68,InputDataA_GeneralAssumptions!$D$67,CC61+(InputDataA_GeneralAssumptions!$D$67-$I$61)/(InputDataA_GeneralAssumptions!$D$68-InputDataA_GeneralAssumptions!$D$7))</f>
        <v>0.59216000000000002</v>
      </c>
      <c r="CE61" s="12">
        <f>IF(CE59&gt;InputDataA_GeneralAssumptions!$D$68,InputDataA_GeneralAssumptions!$D$67,CD61+(InputDataA_GeneralAssumptions!$D$67-$I$61)/(InputDataA_GeneralAssumptions!$D$68-InputDataA_GeneralAssumptions!$D$7))</f>
        <v>0.59216000000000002</v>
      </c>
      <c r="CF61" s="12">
        <f>IF(CF59&gt;InputDataA_GeneralAssumptions!$D$68,InputDataA_GeneralAssumptions!$D$67,CE61+(InputDataA_GeneralAssumptions!$D$67-$I$61)/(InputDataA_GeneralAssumptions!$D$68-InputDataA_GeneralAssumptions!$D$7))</f>
        <v>0.59216000000000002</v>
      </c>
      <c r="CG61" s="12">
        <f>IF(CG59&gt;InputDataA_GeneralAssumptions!$D$68,InputDataA_GeneralAssumptions!$D$67,CF61+(InputDataA_GeneralAssumptions!$D$67-$I$61)/(InputDataA_GeneralAssumptions!$D$68-InputDataA_GeneralAssumptions!$D$7))</f>
        <v>0.59216000000000002</v>
      </c>
      <c r="CH61" s="12">
        <f>IF(CH59&gt;InputDataA_GeneralAssumptions!$D$68,InputDataA_GeneralAssumptions!$D$67,CG61+(InputDataA_GeneralAssumptions!$D$67-$I$61)/(InputDataA_GeneralAssumptions!$D$68-InputDataA_GeneralAssumptions!$D$7))</f>
        <v>0.59216000000000002</v>
      </c>
      <c r="CI61" s="12">
        <f>IF(CI59&gt;InputDataA_GeneralAssumptions!$D$68,InputDataA_GeneralAssumptions!$D$67,CH61+(InputDataA_GeneralAssumptions!$D$67-$I$61)/(InputDataA_GeneralAssumptions!$D$68-InputDataA_GeneralAssumptions!$D$7))</f>
        <v>0.59216000000000002</v>
      </c>
    </row>
    <row r="62" spans="1:87">
      <c r="A62"/>
      <c r="B62" s="61" t="s">
        <v>621</v>
      </c>
      <c r="C62" s="77"/>
      <c r="D62" s="274"/>
      <c r="E62" s="434"/>
      <c r="F62" s="701"/>
      <c r="G62" s="131" t="s">
        <v>625</v>
      </c>
      <c r="H62" s="27" t="str">
        <f>H61</f>
        <v>(e.g. 0.40)</v>
      </c>
      <c r="I62" s="11">
        <f>IF(VLOOKUP(InputDataA_GeneralAssumptions!$D$51,DataSummary!$A$143:$B$145,2,FALSE)=1,InputDataA_GeneralAssumptions!I60,InputDataA_GeneralAssumptions!I61)</f>
        <v>0.59216000000000002</v>
      </c>
      <c r="J62" s="11">
        <f>IF(VLOOKUP(InputDataA_GeneralAssumptions!$D$51,DataSummary!$A$143:$B$145,2,FALSE)=1,InputDataA_GeneralAssumptions!J60,InputDataA_GeneralAssumptions!J61)</f>
        <v>0.59216000000000002</v>
      </c>
      <c r="K62" s="11">
        <f>IF(VLOOKUP(InputDataA_GeneralAssumptions!$D$51,DataSummary!$A$143:$B$145,2,FALSE)=1,InputDataA_GeneralAssumptions!K60,InputDataA_GeneralAssumptions!K61)</f>
        <v>0.59216000000000002</v>
      </c>
      <c r="L62" s="11">
        <f>IF(VLOOKUP(InputDataA_GeneralAssumptions!$D$51,DataSummary!$A$143:$B$145,2,FALSE)=1,InputDataA_GeneralAssumptions!L60,InputDataA_GeneralAssumptions!L61)</f>
        <v>0.59216000000000002</v>
      </c>
      <c r="M62" s="11">
        <f>IF(VLOOKUP(InputDataA_GeneralAssumptions!$D$51,DataSummary!$A$143:$B$145,2,FALSE)=1,InputDataA_GeneralAssumptions!M60,InputDataA_GeneralAssumptions!M61)</f>
        <v>0.59216000000000002</v>
      </c>
      <c r="N62" s="11">
        <f>IF(VLOOKUP(InputDataA_GeneralAssumptions!$D$51,DataSummary!$A$143:$B$145,2,FALSE)=1,InputDataA_GeneralAssumptions!N60,InputDataA_GeneralAssumptions!N61)</f>
        <v>0.59216000000000002</v>
      </c>
      <c r="O62" s="11">
        <f>IF(VLOOKUP(InputDataA_GeneralAssumptions!$D$51,DataSummary!$A$143:$B$145,2,FALSE)=1,InputDataA_GeneralAssumptions!O60,InputDataA_GeneralAssumptions!O61)</f>
        <v>0.59216000000000002</v>
      </c>
      <c r="P62" s="11">
        <f>IF(VLOOKUP(InputDataA_GeneralAssumptions!$D$51,DataSummary!$A$143:$B$145,2,FALSE)=1,InputDataA_GeneralAssumptions!P60,InputDataA_GeneralAssumptions!P61)</f>
        <v>0.59216000000000002</v>
      </c>
      <c r="Q62" s="11">
        <f>IF(VLOOKUP(InputDataA_GeneralAssumptions!$D$51,DataSummary!$A$143:$B$145,2,FALSE)=1,InputDataA_GeneralAssumptions!Q60,InputDataA_GeneralAssumptions!Q61)</f>
        <v>0.59216000000000002</v>
      </c>
      <c r="R62" s="11">
        <f>IF(VLOOKUP(InputDataA_GeneralAssumptions!$D$51,DataSummary!$A$143:$B$145,2,FALSE)=1,InputDataA_GeneralAssumptions!R60,InputDataA_GeneralAssumptions!R61)</f>
        <v>0.59216000000000002</v>
      </c>
      <c r="S62" s="11">
        <f>IF(VLOOKUP(InputDataA_GeneralAssumptions!$D$51,DataSummary!$A$143:$B$145,2,FALSE)=1,InputDataA_GeneralAssumptions!S60,InputDataA_GeneralAssumptions!S61)</f>
        <v>0.59216000000000002</v>
      </c>
      <c r="T62" s="11">
        <f>IF(VLOOKUP(InputDataA_GeneralAssumptions!$D$51,DataSummary!$A$143:$B$145,2,FALSE)=1,InputDataA_GeneralAssumptions!T60,InputDataA_GeneralAssumptions!T61)</f>
        <v>0.59216000000000002</v>
      </c>
      <c r="U62" s="11">
        <f>IF(VLOOKUP(InputDataA_GeneralAssumptions!$D$51,DataSummary!$A$143:$B$145,2,FALSE)=1,InputDataA_GeneralAssumptions!U60,InputDataA_GeneralAssumptions!U61)</f>
        <v>0.59216000000000002</v>
      </c>
      <c r="V62" s="11">
        <f>IF(VLOOKUP(InputDataA_GeneralAssumptions!$D$51,DataSummary!$A$143:$B$145,2,FALSE)=1,InputDataA_GeneralAssumptions!V60,InputDataA_GeneralAssumptions!V61)</f>
        <v>0.59216000000000002</v>
      </c>
      <c r="W62" s="11">
        <f>IF(VLOOKUP(InputDataA_GeneralAssumptions!$D$51,DataSummary!$A$143:$B$145,2,FALSE)=1,InputDataA_GeneralAssumptions!W60,InputDataA_GeneralAssumptions!W61)</f>
        <v>0.59216000000000002</v>
      </c>
      <c r="X62" s="11">
        <f>IF(VLOOKUP(InputDataA_GeneralAssumptions!$D$51,DataSummary!$A$143:$B$145,2,FALSE)=1,InputDataA_GeneralAssumptions!X60,InputDataA_GeneralAssumptions!X61)</f>
        <v>0.59216000000000002</v>
      </c>
      <c r="Y62" s="11">
        <f>IF(VLOOKUP(InputDataA_GeneralAssumptions!$D$51,DataSummary!$A$143:$B$145,2,FALSE)=1,InputDataA_GeneralAssumptions!Y60,InputDataA_GeneralAssumptions!Y61)</f>
        <v>0.59216000000000002</v>
      </c>
      <c r="Z62" s="11">
        <f>IF(VLOOKUP(InputDataA_GeneralAssumptions!$D$51,DataSummary!$A$143:$B$145,2,FALSE)=1,InputDataA_GeneralAssumptions!Z60,InputDataA_GeneralAssumptions!Z61)</f>
        <v>0.59216000000000002</v>
      </c>
      <c r="AA62" s="11">
        <f>IF(VLOOKUP(InputDataA_GeneralAssumptions!$D$51,DataSummary!$A$143:$B$145,2,FALSE)=1,InputDataA_GeneralAssumptions!AA60,InputDataA_GeneralAssumptions!AA61)</f>
        <v>0.59216000000000002</v>
      </c>
      <c r="AB62" s="11">
        <f>IF(VLOOKUP(InputDataA_GeneralAssumptions!$D$51,DataSummary!$A$143:$B$145,2,FALSE)=1,InputDataA_GeneralAssumptions!AB60,InputDataA_GeneralAssumptions!AB61)</f>
        <v>0.59216000000000002</v>
      </c>
      <c r="AC62" s="11">
        <f>IF(VLOOKUP(InputDataA_GeneralAssumptions!$D$51,DataSummary!$A$143:$B$145,2,FALSE)=1,InputDataA_GeneralAssumptions!AC60,InputDataA_GeneralAssumptions!AC61)</f>
        <v>0.59216000000000002</v>
      </c>
      <c r="AD62" s="11">
        <f>IF(VLOOKUP(InputDataA_GeneralAssumptions!$D$51,DataSummary!$A$143:$B$145,2,FALSE)=1,InputDataA_GeneralAssumptions!AD60,InputDataA_GeneralAssumptions!AD61)</f>
        <v>0.59216000000000002</v>
      </c>
      <c r="AE62" s="11">
        <f>IF(VLOOKUP(InputDataA_GeneralAssumptions!$D$51,DataSummary!$A$143:$B$145,2,FALSE)=1,InputDataA_GeneralAssumptions!AE60,InputDataA_GeneralAssumptions!AE61)</f>
        <v>0.59216000000000002</v>
      </c>
      <c r="AF62" s="11">
        <f>IF(VLOOKUP(InputDataA_GeneralAssumptions!$D$51,DataSummary!$A$143:$B$145,2,FALSE)=1,InputDataA_GeneralAssumptions!AF60,InputDataA_GeneralAssumptions!AF61)</f>
        <v>0.59216000000000002</v>
      </c>
      <c r="AG62" s="11">
        <f>IF(VLOOKUP(InputDataA_GeneralAssumptions!$D$51,DataSummary!$A$143:$B$145,2,FALSE)=1,InputDataA_GeneralAssumptions!AG60,InputDataA_GeneralAssumptions!AG61)</f>
        <v>0.59216000000000002</v>
      </c>
      <c r="AH62" s="11">
        <f>IF(VLOOKUP(InputDataA_GeneralAssumptions!$D$51,DataSummary!$A$143:$B$145,2,FALSE)=1,InputDataA_GeneralAssumptions!AH60,InputDataA_GeneralAssumptions!AH61)</f>
        <v>0.59216000000000002</v>
      </c>
      <c r="AI62" s="11">
        <f>IF(VLOOKUP(InputDataA_GeneralAssumptions!$D$51,DataSummary!$A$143:$B$145,2,FALSE)=1,InputDataA_GeneralAssumptions!AI60,InputDataA_GeneralAssumptions!AI61)</f>
        <v>0.59216000000000002</v>
      </c>
      <c r="AJ62" s="11">
        <f>IF(VLOOKUP(InputDataA_GeneralAssumptions!$D$51,DataSummary!$A$143:$B$145,2,FALSE)=1,InputDataA_GeneralAssumptions!AJ60,InputDataA_GeneralAssumptions!AJ61)</f>
        <v>0.59216000000000002</v>
      </c>
      <c r="AK62" s="11">
        <f>IF(VLOOKUP(InputDataA_GeneralAssumptions!$D$51,DataSummary!$A$143:$B$145,2,FALSE)=1,InputDataA_GeneralAssumptions!AK60,InputDataA_GeneralAssumptions!AK61)</f>
        <v>0.59216000000000002</v>
      </c>
      <c r="AL62" s="11">
        <f>IF(VLOOKUP(InputDataA_GeneralAssumptions!$D$51,DataSummary!$A$143:$B$145,2,FALSE)=1,InputDataA_GeneralAssumptions!AL60,InputDataA_GeneralAssumptions!AL61)</f>
        <v>0.59216000000000002</v>
      </c>
      <c r="AM62" s="11">
        <f>IF(VLOOKUP(InputDataA_GeneralAssumptions!$D$51,DataSummary!$A$143:$B$145,2,FALSE)=1,InputDataA_GeneralAssumptions!AM60,InputDataA_GeneralAssumptions!AM61)</f>
        <v>0.59216000000000002</v>
      </c>
      <c r="AN62" s="11">
        <f>IF(VLOOKUP(InputDataA_GeneralAssumptions!$D$51,DataSummary!$A$143:$B$145,2,FALSE)=1,InputDataA_GeneralAssumptions!AN60,InputDataA_GeneralAssumptions!AN61)</f>
        <v>0.59216000000000002</v>
      </c>
      <c r="AO62" s="11">
        <f>IF(VLOOKUP(InputDataA_GeneralAssumptions!$D$51,DataSummary!$A$143:$B$145,2,FALSE)=1,InputDataA_GeneralAssumptions!AO60,InputDataA_GeneralAssumptions!AO61)</f>
        <v>0.59216000000000002</v>
      </c>
      <c r="AP62" s="11">
        <f>IF(VLOOKUP(InputDataA_GeneralAssumptions!$D$51,DataSummary!$A$143:$B$145,2,FALSE)=1,InputDataA_GeneralAssumptions!AP60,InputDataA_GeneralAssumptions!AP61)</f>
        <v>0.59216000000000002</v>
      </c>
      <c r="AQ62" s="11">
        <f>IF(VLOOKUP(InputDataA_GeneralAssumptions!$D$51,DataSummary!$A$143:$B$145,2,FALSE)=1,InputDataA_GeneralAssumptions!AQ60,InputDataA_GeneralAssumptions!AQ61)</f>
        <v>0.59216000000000002</v>
      </c>
      <c r="AR62" s="11">
        <f>IF(VLOOKUP(InputDataA_GeneralAssumptions!$D$51,DataSummary!$A$143:$B$145,2,FALSE)=1,InputDataA_GeneralAssumptions!AR60,InputDataA_GeneralAssumptions!AR61)</f>
        <v>0.59216000000000002</v>
      </c>
      <c r="AS62" s="11">
        <f>IF(VLOOKUP(InputDataA_GeneralAssumptions!$D$51,DataSummary!$A$143:$B$145,2,FALSE)=1,InputDataA_GeneralAssumptions!AS60,InputDataA_GeneralAssumptions!AS61)</f>
        <v>0.59216000000000002</v>
      </c>
      <c r="AT62" s="11">
        <f>IF(VLOOKUP(InputDataA_GeneralAssumptions!$D$51,DataSummary!$A$143:$B$145,2,FALSE)=1,InputDataA_GeneralAssumptions!AT60,InputDataA_GeneralAssumptions!AT61)</f>
        <v>0.59216000000000002</v>
      </c>
      <c r="AU62" s="11">
        <f>IF(VLOOKUP(InputDataA_GeneralAssumptions!$D$51,DataSummary!$A$143:$B$145,2,FALSE)=1,InputDataA_GeneralAssumptions!AU60,InputDataA_GeneralAssumptions!AU61)</f>
        <v>0.59216000000000002</v>
      </c>
      <c r="AV62" s="11">
        <f>IF(VLOOKUP(InputDataA_GeneralAssumptions!$D$51,DataSummary!$A$143:$B$145,2,FALSE)=1,InputDataA_GeneralAssumptions!AV60,InputDataA_GeneralAssumptions!AV61)</f>
        <v>0.59216000000000002</v>
      </c>
      <c r="AW62" s="11">
        <f>IF(VLOOKUP(InputDataA_GeneralAssumptions!$D$51,DataSummary!$A$143:$B$145,2,FALSE)=1,InputDataA_GeneralAssumptions!AW60,InputDataA_GeneralAssumptions!AW61)</f>
        <v>0.59216000000000002</v>
      </c>
      <c r="AX62" s="11">
        <f>IF(VLOOKUP(InputDataA_GeneralAssumptions!$D$51,DataSummary!$A$143:$B$145,2,FALSE)=1,InputDataA_GeneralAssumptions!AX60,InputDataA_GeneralAssumptions!AX61)</f>
        <v>0.59216000000000002</v>
      </c>
      <c r="AY62" s="11">
        <f>IF(VLOOKUP(InputDataA_GeneralAssumptions!$D$51,DataSummary!$A$143:$B$145,2,FALSE)=1,InputDataA_GeneralAssumptions!AY60,InputDataA_GeneralAssumptions!AY61)</f>
        <v>0.59216000000000002</v>
      </c>
      <c r="AZ62" s="11">
        <f>IF(VLOOKUP(InputDataA_GeneralAssumptions!$D$51,DataSummary!$A$143:$B$145,2,FALSE)=1,InputDataA_GeneralAssumptions!AZ60,InputDataA_GeneralAssumptions!AZ61)</f>
        <v>0.59216000000000002</v>
      </c>
      <c r="BA62" s="11">
        <f>IF(VLOOKUP(InputDataA_GeneralAssumptions!$D$51,DataSummary!$A$143:$B$145,2,FALSE)=1,InputDataA_GeneralAssumptions!BA60,InputDataA_GeneralAssumptions!BA61)</f>
        <v>0.59216000000000002</v>
      </c>
      <c r="BB62" s="11">
        <f>IF(VLOOKUP(InputDataA_GeneralAssumptions!$D$51,DataSummary!$A$143:$B$145,2,FALSE)=1,InputDataA_GeneralAssumptions!BB60,InputDataA_GeneralAssumptions!BB61)</f>
        <v>0.59216000000000002</v>
      </c>
      <c r="BC62" s="11">
        <f>IF(VLOOKUP(InputDataA_GeneralAssumptions!$D$51,DataSummary!$A$143:$B$145,2,FALSE)=1,InputDataA_GeneralAssumptions!BC60,InputDataA_GeneralAssumptions!BC61)</f>
        <v>0.59216000000000002</v>
      </c>
      <c r="BD62" s="11">
        <f>IF(VLOOKUP(InputDataA_GeneralAssumptions!$D$51,DataSummary!$A$143:$B$145,2,FALSE)=1,InputDataA_GeneralAssumptions!BD60,InputDataA_GeneralAssumptions!BD61)</f>
        <v>0.59216000000000002</v>
      </c>
      <c r="BE62" s="11">
        <f>IF(VLOOKUP(InputDataA_GeneralAssumptions!$D$51,DataSummary!$A$143:$B$145,2,FALSE)=1,InputDataA_GeneralAssumptions!BE60,InputDataA_GeneralAssumptions!BE61)</f>
        <v>0.59216000000000002</v>
      </c>
      <c r="BF62" s="11">
        <f>IF(VLOOKUP(InputDataA_GeneralAssumptions!$D$51,DataSummary!$A$143:$B$145,2,FALSE)=1,InputDataA_GeneralAssumptions!BF60,InputDataA_GeneralAssumptions!BF61)</f>
        <v>0.59216000000000002</v>
      </c>
      <c r="BG62" s="11">
        <f>IF(VLOOKUP(InputDataA_GeneralAssumptions!$D$51,DataSummary!$A$143:$B$145,2,FALSE)=1,InputDataA_GeneralAssumptions!BG60,InputDataA_GeneralAssumptions!BG61)</f>
        <v>0.59216000000000002</v>
      </c>
      <c r="BH62" s="11">
        <f>IF(VLOOKUP(InputDataA_GeneralAssumptions!$D$51,DataSummary!$A$143:$B$145,2,FALSE)=1,InputDataA_GeneralAssumptions!BH60,InputDataA_GeneralAssumptions!BH61)</f>
        <v>0.59216000000000002</v>
      </c>
      <c r="BI62" s="11">
        <f>IF(VLOOKUP(InputDataA_GeneralAssumptions!$D$51,DataSummary!$A$143:$B$145,2,FALSE)=1,InputDataA_GeneralAssumptions!BI60,InputDataA_GeneralAssumptions!BI61)</f>
        <v>0.59216000000000002</v>
      </c>
      <c r="BJ62" s="11">
        <f>IF(VLOOKUP(InputDataA_GeneralAssumptions!$D$51,DataSummary!$A$143:$B$145,2,FALSE)=1,InputDataA_GeneralAssumptions!BJ60,InputDataA_GeneralAssumptions!BJ61)</f>
        <v>0.59216000000000002</v>
      </c>
      <c r="BK62" s="11">
        <f>IF(VLOOKUP(InputDataA_GeneralAssumptions!$D$51,DataSummary!$A$143:$B$145,2,FALSE)=1,InputDataA_GeneralAssumptions!BK60,InputDataA_GeneralAssumptions!BK61)</f>
        <v>0.59216000000000002</v>
      </c>
      <c r="BL62" s="11">
        <f>IF(VLOOKUP(InputDataA_GeneralAssumptions!$D$51,DataSummary!$A$143:$B$145,2,FALSE)=1,InputDataA_GeneralAssumptions!BL60,InputDataA_GeneralAssumptions!BL61)</f>
        <v>0.59216000000000002</v>
      </c>
      <c r="BM62" s="11">
        <f>IF(VLOOKUP(InputDataA_GeneralAssumptions!$D$51,DataSummary!$A$143:$B$145,2,FALSE)=1,InputDataA_GeneralAssumptions!BM60,InputDataA_GeneralAssumptions!BM61)</f>
        <v>0.59216000000000002</v>
      </c>
      <c r="BN62" s="11">
        <f>IF(VLOOKUP(InputDataA_GeneralAssumptions!$D$51,DataSummary!$A$143:$B$145,2,FALSE)=1,InputDataA_GeneralAssumptions!BN60,InputDataA_GeneralAssumptions!BN61)</f>
        <v>0.59216000000000002</v>
      </c>
      <c r="BO62" s="11">
        <f>IF(VLOOKUP(InputDataA_GeneralAssumptions!$D$51,DataSummary!$A$143:$B$145,2,FALSE)=1,InputDataA_GeneralAssumptions!BO60,InputDataA_GeneralAssumptions!BO61)</f>
        <v>0.59216000000000002</v>
      </c>
      <c r="BP62" s="11">
        <f>IF(VLOOKUP(InputDataA_GeneralAssumptions!$D$51,DataSummary!$A$143:$B$145,2,FALSE)=1,InputDataA_GeneralAssumptions!BP60,InputDataA_GeneralAssumptions!BP61)</f>
        <v>0.59216000000000002</v>
      </c>
      <c r="BQ62" s="11">
        <f>IF(VLOOKUP(InputDataA_GeneralAssumptions!$D$51,DataSummary!$A$143:$B$145,2,FALSE)=1,InputDataA_GeneralAssumptions!BQ60,InputDataA_GeneralAssumptions!BQ61)</f>
        <v>0.59216000000000002</v>
      </c>
      <c r="BR62" s="11">
        <f>IF(VLOOKUP(InputDataA_GeneralAssumptions!$D$51,DataSummary!$A$143:$B$145,2,FALSE)=1,InputDataA_GeneralAssumptions!BR60,InputDataA_GeneralAssumptions!BR61)</f>
        <v>0.59216000000000002</v>
      </c>
      <c r="BS62" s="11">
        <f>IF(VLOOKUP(InputDataA_GeneralAssumptions!$D$51,DataSummary!$A$143:$B$145,2,FALSE)=1,InputDataA_GeneralAssumptions!BS60,InputDataA_GeneralAssumptions!BS61)</f>
        <v>0.59216000000000002</v>
      </c>
      <c r="BT62" s="11">
        <f>IF(VLOOKUP(InputDataA_GeneralAssumptions!$D$51,DataSummary!$A$143:$B$145,2,FALSE)=1,InputDataA_GeneralAssumptions!BT60,InputDataA_GeneralAssumptions!BT61)</f>
        <v>0.59216000000000002</v>
      </c>
      <c r="BU62" s="11">
        <f>IF(VLOOKUP(InputDataA_GeneralAssumptions!$D$51,DataSummary!$A$143:$B$145,2,FALSE)=1,InputDataA_GeneralAssumptions!BU60,InputDataA_GeneralAssumptions!BU61)</f>
        <v>0.59216000000000002</v>
      </c>
      <c r="BV62" s="11">
        <f>IF(VLOOKUP(InputDataA_GeneralAssumptions!$D$51,DataSummary!$A$143:$B$145,2,FALSE)=1,InputDataA_GeneralAssumptions!BV60,InputDataA_GeneralAssumptions!BV61)</f>
        <v>0.59216000000000002</v>
      </c>
      <c r="BW62" s="11">
        <f>IF(VLOOKUP(InputDataA_GeneralAssumptions!$D$51,DataSummary!$A$143:$B$145,2,FALSE)=1,InputDataA_GeneralAssumptions!BW60,InputDataA_GeneralAssumptions!BW61)</f>
        <v>0.59216000000000002</v>
      </c>
      <c r="BX62" s="11">
        <f>IF(VLOOKUP(InputDataA_GeneralAssumptions!$D$51,DataSummary!$A$143:$B$145,2,FALSE)=1,InputDataA_GeneralAssumptions!BX60,InputDataA_GeneralAssumptions!BX61)</f>
        <v>0.59216000000000002</v>
      </c>
      <c r="BY62" s="11">
        <f>IF(VLOOKUP(InputDataA_GeneralAssumptions!$D$51,DataSummary!$A$143:$B$145,2,FALSE)=1,InputDataA_GeneralAssumptions!BY60,InputDataA_GeneralAssumptions!BY61)</f>
        <v>0.59216000000000002</v>
      </c>
      <c r="BZ62" s="11">
        <f>IF(VLOOKUP(InputDataA_GeneralAssumptions!$D$51,DataSummary!$A$143:$B$145,2,FALSE)=1,InputDataA_GeneralAssumptions!BZ60,InputDataA_GeneralAssumptions!BZ61)</f>
        <v>0.59216000000000002</v>
      </c>
      <c r="CA62" s="11">
        <f>IF(VLOOKUP(InputDataA_GeneralAssumptions!$D$51,DataSummary!$A$143:$B$145,2,FALSE)=1,InputDataA_GeneralAssumptions!CA60,InputDataA_GeneralAssumptions!CA61)</f>
        <v>0.59216000000000002</v>
      </c>
      <c r="CB62" s="11">
        <f>IF(VLOOKUP(InputDataA_GeneralAssumptions!$D$51,DataSummary!$A$143:$B$145,2,FALSE)=1,InputDataA_GeneralAssumptions!CB60,InputDataA_GeneralAssumptions!CB61)</f>
        <v>0.59216000000000002</v>
      </c>
      <c r="CC62" s="11">
        <f>IF(VLOOKUP(InputDataA_GeneralAssumptions!$D$51,DataSummary!$A$143:$B$145,2,FALSE)=1,InputDataA_GeneralAssumptions!CC60,InputDataA_GeneralAssumptions!CC61)</f>
        <v>0.59216000000000002</v>
      </c>
      <c r="CD62" s="11">
        <f>IF(VLOOKUP(InputDataA_GeneralAssumptions!$D$51,DataSummary!$A$143:$B$145,2,FALSE)=1,InputDataA_GeneralAssumptions!CD60,InputDataA_GeneralAssumptions!CD61)</f>
        <v>0.59216000000000002</v>
      </c>
      <c r="CE62" s="11">
        <f>IF(VLOOKUP(InputDataA_GeneralAssumptions!$D$51,DataSummary!$A$143:$B$145,2,FALSE)=1,InputDataA_GeneralAssumptions!CE60,InputDataA_GeneralAssumptions!CE61)</f>
        <v>0.59216000000000002</v>
      </c>
      <c r="CF62" s="11">
        <f>IF(VLOOKUP(InputDataA_GeneralAssumptions!$D$51,DataSummary!$A$143:$B$145,2,FALSE)=1,InputDataA_GeneralAssumptions!CF60,InputDataA_GeneralAssumptions!CF61)</f>
        <v>0.59216000000000002</v>
      </c>
      <c r="CG62" s="11">
        <f>IF(VLOOKUP(InputDataA_GeneralAssumptions!$D$51,DataSummary!$A$143:$B$145,2,FALSE)=1,InputDataA_GeneralAssumptions!CG60,InputDataA_GeneralAssumptions!CG61)</f>
        <v>0.59216000000000002</v>
      </c>
      <c r="CH62" s="11">
        <f>IF(VLOOKUP(InputDataA_GeneralAssumptions!$D$51,DataSummary!$A$143:$B$145,2,FALSE)=1,InputDataA_GeneralAssumptions!CH60,InputDataA_GeneralAssumptions!CH61)</f>
        <v>0.59216000000000002</v>
      </c>
      <c r="CI62" s="11">
        <f>IF(VLOOKUP(InputDataA_GeneralAssumptions!$D$51,DataSummary!$A$143:$B$145,2,FALSE)=1,InputDataA_GeneralAssumptions!CI60,InputDataA_GeneralAssumptions!CI61)</f>
        <v>0.59216000000000002</v>
      </c>
    </row>
    <row r="63" spans="1:87">
      <c r="A63" s="55"/>
      <c r="B63" s="82" t="s">
        <v>528</v>
      </c>
      <c r="C63" s="87" t="s">
        <v>2</v>
      </c>
      <c r="D63" s="367"/>
      <c r="E63" s="367"/>
      <c r="F63" s="140"/>
      <c r="G63" s="13"/>
      <c r="H63" s="107"/>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row>
    <row r="64" spans="1:87">
      <c r="A64" s="55"/>
      <c r="B64" s="76" t="str">
        <f>"Init Partic rate female, pre-loaded Year "&amp;DataSummary!I69&amp;" --&gt;"</f>
        <v>Init Partic rate female, pre-loaded Year 2021 --&gt;</v>
      </c>
      <c r="C64" s="77" t="s">
        <v>2</v>
      </c>
      <c r="D64" s="709">
        <f>IF(ISNUMBER(DataSummary!D54)=TRUE,DataSummary!D54,".")</f>
        <v>0.59216000000000002</v>
      </c>
      <c r="E64" s="709"/>
      <c r="F64" s="699" t="str">
        <f>DataSummary!N5</f>
        <v>Scenario</v>
      </c>
      <c r="G64" s="15" t="s">
        <v>619</v>
      </c>
      <c r="H64" s="25" t="s">
        <v>2</v>
      </c>
      <c r="I64" s="179">
        <f>I65</f>
        <v>0.59216000000000002</v>
      </c>
      <c r="J64" s="179">
        <f t="shared" ref="J64:BU64" si="200">J65</f>
        <v>0.59216000000000002</v>
      </c>
      <c r="K64" s="179">
        <f t="shared" si="200"/>
        <v>0.59216000000000002</v>
      </c>
      <c r="L64" s="179">
        <f t="shared" si="200"/>
        <v>0.59216000000000002</v>
      </c>
      <c r="M64" s="179">
        <f t="shared" si="200"/>
        <v>0.59216000000000002</v>
      </c>
      <c r="N64" s="179">
        <f t="shared" si="200"/>
        <v>0.59216000000000002</v>
      </c>
      <c r="O64" s="179">
        <f t="shared" si="200"/>
        <v>0.59216000000000002</v>
      </c>
      <c r="P64" s="179">
        <f t="shared" si="200"/>
        <v>0.59216000000000002</v>
      </c>
      <c r="Q64" s="179">
        <f t="shared" si="200"/>
        <v>0.59216000000000002</v>
      </c>
      <c r="R64" s="179">
        <f t="shared" si="200"/>
        <v>0.59216000000000002</v>
      </c>
      <c r="S64" s="179">
        <f t="shared" si="200"/>
        <v>0.59216000000000002</v>
      </c>
      <c r="T64" s="179">
        <f t="shared" si="200"/>
        <v>0.59216000000000002</v>
      </c>
      <c r="U64" s="179">
        <f t="shared" si="200"/>
        <v>0.59216000000000002</v>
      </c>
      <c r="V64" s="179">
        <f t="shared" si="200"/>
        <v>0.59216000000000002</v>
      </c>
      <c r="W64" s="179">
        <f t="shared" si="200"/>
        <v>0.59216000000000002</v>
      </c>
      <c r="X64" s="179">
        <f t="shared" si="200"/>
        <v>0.59216000000000002</v>
      </c>
      <c r="Y64" s="179">
        <f t="shared" si="200"/>
        <v>0.59216000000000002</v>
      </c>
      <c r="Z64" s="179">
        <f t="shared" si="200"/>
        <v>0.59216000000000002</v>
      </c>
      <c r="AA64" s="179">
        <f t="shared" si="200"/>
        <v>0.59216000000000002</v>
      </c>
      <c r="AB64" s="179">
        <f t="shared" si="200"/>
        <v>0.59216000000000002</v>
      </c>
      <c r="AC64" s="179">
        <f t="shared" si="200"/>
        <v>0.59216000000000002</v>
      </c>
      <c r="AD64" s="179">
        <f t="shared" si="200"/>
        <v>0.59216000000000002</v>
      </c>
      <c r="AE64" s="179">
        <f t="shared" si="200"/>
        <v>0.59216000000000002</v>
      </c>
      <c r="AF64" s="179">
        <f t="shared" si="200"/>
        <v>0.59216000000000002</v>
      </c>
      <c r="AG64" s="179">
        <f t="shared" si="200"/>
        <v>0.59216000000000002</v>
      </c>
      <c r="AH64" s="179">
        <f t="shared" si="200"/>
        <v>0.59216000000000002</v>
      </c>
      <c r="AI64" s="179">
        <f t="shared" si="200"/>
        <v>0.59216000000000002</v>
      </c>
      <c r="AJ64" s="179">
        <f t="shared" si="200"/>
        <v>0.59216000000000002</v>
      </c>
      <c r="AK64" s="179">
        <f t="shared" si="200"/>
        <v>0.59216000000000002</v>
      </c>
      <c r="AL64" s="179">
        <f t="shared" si="200"/>
        <v>0.59216000000000002</v>
      </c>
      <c r="AM64" s="179">
        <f t="shared" si="200"/>
        <v>0.59216000000000002</v>
      </c>
      <c r="AN64" s="179">
        <f t="shared" si="200"/>
        <v>0.59216000000000002</v>
      </c>
      <c r="AO64" s="179">
        <f t="shared" si="200"/>
        <v>0.59216000000000002</v>
      </c>
      <c r="AP64" s="179">
        <f t="shared" si="200"/>
        <v>0.59216000000000002</v>
      </c>
      <c r="AQ64" s="179">
        <f t="shared" si="200"/>
        <v>0.59216000000000002</v>
      </c>
      <c r="AR64" s="179">
        <f t="shared" si="200"/>
        <v>0.59216000000000002</v>
      </c>
      <c r="AS64" s="179">
        <f t="shared" si="200"/>
        <v>0.59216000000000002</v>
      </c>
      <c r="AT64" s="179">
        <f t="shared" si="200"/>
        <v>0.59216000000000002</v>
      </c>
      <c r="AU64" s="179">
        <f t="shared" si="200"/>
        <v>0.59216000000000002</v>
      </c>
      <c r="AV64" s="179">
        <f t="shared" si="200"/>
        <v>0.59216000000000002</v>
      </c>
      <c r="AW64" s="179">
        <f t="shared" si="200"/>
        <v>0.59216000000000002</v>
      </c>
      <c r="AX64" s="179">
        <f t="shared" si="200"/>
        <v>0.59216000000000002</v>
      </c>
      <c r="AY64" s="179">
        <f t="shared" si="200"/>
        <v>0.59216000000000002</v>
      </c>
      <c r="AZ64" s="179">
        <f t="shared" si="200"/>
        <v>0.59216000000000002</v>
      </c>
      <c r="BA64" s="179">
        <f t="shared" si="200"/>
        <v>0.59216000000000002</v>
      </c>
      <c r="BB64" s="179">
        <f t="shared" si="200"/>
        <v>0.59216000000000002</v>
      </c>
      <c r="BC64" s="179">
        <f t="shared" si="200"/>
        <v>0.59216000000000002</v>
      </c>
      <c r="BD64" s="179">
        <f t="shared" si="200"/>
        <v>0.59216000000000002</v>
      </c>
      <c r="BE64" s="179">
        <f t="shared" si="200"/>
        <v>0.59216000000000002</v>
      </c>
      <c r="BF64" s="179">
        <f t="shared" si="200"/>
        <v>0.59216000000000002</v>
      </c>
      <c r="BG64" s="179">
        <f t="shared" si="200"/>
        <v>0.59216000000000002</v>
      </c>
      <c r="BH64" s="179">
        <f t="shared" si="200"/>
        <v>0.59216000000000002</v>
      </c>
      <c r="BI64" s="179">
        <f t="shared" si="200"/>
        <v>0.59216000000000002</v>
      </c>
      <c r="BJ64" s="179">
        <f t="shared" si="200"/>
        <v>0.59216000000000002</v>
      </c>
      <c r="BK64" s="179">
        <f t="shared" si="200"/>
        <v>0.59216000000000002</v>
      </c>
      <c r="BL64" s="179">
        <f t="shared" si="200"/>
        <v>0.59216000000000002</v>
      </c>
      <c r="BM64" s="179">
        <f t="shared" si="200"/>
        <v>0.59216000000000002</v>
      </c>
      <c r="BN64" s="179">
        <f t="shared" si="200"/>
        <v>0.59216000000000002</v>
      </c>
      <c r="BO64" s="179">
        <f t="shared" si="200"/>
        <v>0.59216000000000002</v>
      </c>
      <c r="BP64" s="179">
        <f t="shared" si="200"/>
        <v>0.59216000000000002</v>
      </c>
      <c r="BQ64" s="179">
        <f t="shared" si="200"/>
        <v>0.59216000000000002</v>
      </c>
      <c r="BR64" s="179">
        <f t="shared" si="200"/>
        <v>0.59216000000000002</v>
      </c>
      <c r="BS64" s="179">
        <f t="shared" si="200"/>
        <v>0.59216000000000002</v>
      </c>
      <c r="BT64" s="179">
        <f t="shared" si="200"/>
        <v>0.59216000000000002</v>
      </c>
      <c r="BU64" s="179">
        <f t="shared" si="200"/>
        <v>0.59216000000000002</v>
      </c>
      <c r="BV64" s="179">
        <f t="shared" ref="BV64:CI64" si="201">BV65</f>
        <v>0.59216000000000002</v>
      </c>
      <c r="BW64" s="179">
        <f t="shared" si="201"/>
        <v>0.59216000000000002</v>
      </c>
      <c r="BX64" s="179">
        <f t="shared" si="201"/>
        <v>0.59216000000000002</v>
      </c>
      <c r="BY64" s="179">
        <f t="shared" si="201"/>
        <v>0.59216000000000002</v>
      </c>
      <c r="BZ64" s="179">
        <f t="shared" si="201"/>
        <v>0.59216000000000002</v>
      </c>
      <c r="CA64" s="179">
        <f t="shared" si="201"/>
        <v>0.59216000000000002</v>
      </c>
      <c r="CB64" s="179">
        <f t="shared" si="201"/>
        <v>0.59216000000000002</v>
      </c>
      <c r="CC64" s="179">
        <f t="shared" si="201"/>
        <v>0.59216000000000002</v>
      </c>
      <c r="CD64" s="179">
        <f t="shared" si="201"/>
        <v>0.59216000000000002</v>
      </c>
      <c r="CE64" s="179">
        <f t="shared" si="201"/>
        <v>0.59216000000000002</v>
      </c>
      <c r="CF64" s="179">
        <f t="shared" si="201"/>
        <v>0.59216000000000002</v>
      </c>
      <c r="CG64" s="179">
        <f t="shared" si="201"/>
        <v>0.59216000000000002</v>
      </c>
      <c r="CH64" s="179">
        <f t="shared" si="201"/>
        <v>0.59216000000000002</v>
      </c>
      <c r="CI64" s="179">
        <f t="shared" si="201"/>
        <v>0.59216000000000002</v>
      </c>
    </row>
    <row r="65" spans="1:87">
      <c r="A65"/>
      <c r="B65" s="76" t="s">
        <v>987</v>
      </c>
      <c r="C65" s="77" t="s">
        <v>2</v>
      </c>
      <c r="D65" s="390">
        <f>IF(ISBLANK(D63)=TRUE,D64,D63)</f>
        <v>0.59216000000000002</v>
      </c>
      <c r="E65" s="390">
        <f>IF(ISBLANK(E63)=TRUE,D64,E63)</f>
        <v>0.59216000000000002</v>
      </c>
      <c r="F65" s="699"/>
      <c r="G65" s="10" t="s">
        <v>620</v>
      </c>
      <c r="H65" s="27" t="s">
        <v>2</v>
      </c>
      <c r="I65" s="12">
        <f>InputDataA_GeneralAssumptions!E65</f>
        <v>0.59216000000000002</v>
      </c>
      <c r="J65" s="12">
        <f>IF(J59&gt;InputDataA_GeneralAssumptions!$E$68,InputDataA_GeneralAssumptions!$E$67,I65+(InputDataA_GeneralAssumptions!$E$67-$I$65)/(InputDataA_GeneralAssumptions!$E$68-InputDataA_GeneralAssumptions!$D$7))</f>
        <v>0.59216000000000002</v>
      </c>
      <c r="K65" s="12">
        <f>IF(K59&gt;InputDataA_GeneralAssumptions!$E$68,InputDataA_GeneralAssumptions!$E$67,J65+(InputDataA_GeneralAssumptions!$E$67-$I$65)/(InputDataA_GeneralAssumptions!$E$68-InputDataA_GeneralAssumptions!$D$7))</f>
        <v>0.59216000000000002</v>
      </c>
      <c r="L65" s="12">
        <f>IF(L59&gt;InputDataA_GeneralAssumptions!$E$68,InputDataA_GeneralAssumptions!$E$67,K65+(InputDataA_GeneralAssumptions!$E$67-$I$65)/(InputDataA_GeneralAssumptions!$E$68-InputDataA_GeneralAssumptions!$D$7))</f>
        <v>0.59216000000000002</v>
      </c>
      <c r="M65" s="12">
        <f>IF(M59&gt;InputDataA_GeneralAssumptions!$E$68,InputDataA_GeneralAssumptions!$E$67,L65+(InputDataA_GeneralAssumptions!$E$67-$I$65)/(InputDataA_GeneralAssumptions!$E$68-InputDataA_GeneralAssumptions!$D$7))</f>
        <v>0.59216000000000002</v>
      </c>
      <c r="N65" s="12">
        <f>IF(N59&gt;InputDataA_GeneralAssumptions!$E$68,InputDataA_GeneralAssumptions!$E$67,M65+(InputDataA_GeneralAssumptions!$E$67-$I$65)/(InputDataA_GeneralAssumptions!$E$68-InputDataA_GeneralAssumptions!$D$7))</f>
        <v>0.59216000000000002</v>
      </c>
      <c r="O65" s="12">
        <f>IF(O59&gt;InputDataA_GeneralAssumptions!$E$68,InputDataA_GeneralAssumptions!$E$67,N65+(InputDataA_GeneralAssumptions!$E$67-$I$65)/(InputDataA_GeneralAssumptions!$E$68-InputDataA_GeneralAssumptions!$D$7))</f>
        <v>0.59216000000000002</v>
      </c>
      <c r="P65" s="12">
        <f>IF(P59&gt;InputDataA_GeneralAssumptions!$E$68,InputDataA_GeneralAssumptions!$E$67,O65+(InputDataA_GeneralAssumptions!$E$67-$I$65)/(InputDataA_GeneralAssumptions!$E$68-InputDataA_GeneralAssumptions!$D$7))</f>
        <v>0.59216000000000002</v>
      </c>
      <c r="Q65" s="12">
        <f>IF(Q59&gt;InputDataA_GeneralAssumptions!$E$68,InputDataA_GeneralAssumptions!$E$67,P65+(InputDataA_GeneralAssumptions!$E$67-$I$65)/(InputDataA_GeneralAssumptions!$E$68-InputDataA_GeneralAssumptions!$D$7))</f>
        <v>0.59216000000000002</v>
      </c>
      <c r="R65" s="12">
        <f>IF(R59&gt;InputDataA_GeneralAssumptions!$E$68,InputDataA_GeneralAssumptions!$E$67,Q65+(InputDataA_GeneralAssumptions!$E$67-$I$65)/(InputDataA_GeneralAssumptions!$E$68-InputDataA_GeneralAssumptions!$D$7))</f>
        <v>0.59216000000000002</v>
      </c>
      <c r="S65" s="12">
        <f>IF(S59&gt;InputDataA_GeneralAssumptions!$E$68,InputDataA_GeneralAssumptions!$E$67,R65+(InputDataA_GeneralAssumptions!$E$67-$I$65)/(InputDataA_GeneralAssumptions!$E$68-InputDataA_GeneralAssumptions!$D$7))</f>
        <v>0.59216000000000002</v>
      </c>
      <c r="T65" s="12">
        <f>IF(T59&gt;InputDataA_GeneralAssumptions!$E$68,InputDataA_GeneralAssumptions!$E$67,S65+(InputDataA_GeneralAssumptions!$E$67-$I$65)/(InputDataA_GeneralAssumptions!$E$68-InputDataA_GeneralAssumptions!$D$7))</f>
        <v>0.59216000000000002</v>
      </c>
      <c r="U65" s="12">
        <f>IF(U59&gt;InputDataA_GeneralAssumptions!$E$68,InputDataA_GeneralAssumptions!$E$67,T65+(InputDataA_GeneralAssumptions!$E$67-$I$65)/(InputDataA_GeneralAssumptions!$E$68-InputDataA_GeneralAssumptions!$D$7))</f>
        <v>0.59216000000000002</v>
      </c>
      <c r="V65" s="12">
        <f>IF(V59&gt;InputDataA_GeneralAssumptions!$E$68,InputDataA_GeneralAssumptions!$E$67,U65+(InputDataA_GeneralAssumptions!$E$67-$I$65)/(InputDataA_GeneralAssumptions!$E$68-InputDataA_GeneralAssumptions!$D$7))</f>
        <v>0.59216000000000002</v>
      </c>
      <c r="W65" s="12">
        <f>IF(W59&gt;InputDataA_GeneralAssumptions!$E$68,InputDataA_GeneralAssumptions!$E$67,V65+(InputDataA_GeneralAssumptions!$E$67-$I$65)/(InputDataA_GeneralAssumptions!$E$68-InputDataA_GeneralAssumptions!$D$7))</f>
        <v>0.59216000000000002</v>
      </c>
      <c r="X65" s="12">
        <f>IF(X59&gt;InputDataA_GeneralAssumptions!$E$68,InputDataA_GeneralAssumptions!$E$67,W65+(InputDataA_GeneralAssumptions!$E$67-$I$65)/(InputDataA_GeneralAssumptions!$E$68-InputDataA_GeneralAssumptions!$D$7))</f>
        <v>0.59216000000000002</v>
      </c>
      <c r="Y65" s="12">
        <f>IF(Y59&gt;InputDataA_GeneralAssumptions!$E$68,InputDataA_GeneralAssumptions!$E$67,X65+(InputDataA_GeneralAssumptions!$E$67-$I$65)/(InputDataA_GeneralAssumptions!$E$68-InputDataA_GeneralAssumptions!$D$7))</f>
        <v>0.59216000000000002</v>
      </c>
      <c r="Z65" s="12">
        <f>IF(Z59&gt;InputDataA_GeneralAssumptions!$E$68,InputDataA_GeneralAssumptions!$E$67,Y65+(InputDataA_GeneralAssumptions!$E$67-$I$65)/(InputDataA_GeneralAssumptions!$E$68-InputDataA_GeneralAssumptions!$D$7))</f>
        <v>0.59216000000000002</v>
      </c>
      <c r="AA65" s="12">
        <f>IF(AA59&gt;InputDataA_GeneralAssumptions!$E$68,InputDataA_GeneralAssumptions!$E$67,Z65+(InputDataA_GeneralAssumptions!$E$67-$I$65)/(InputDataA_GeneralAssumptions!$E$68-InputDataA_GeneralAssumptions!$D$7))</f>
        <v>0.59216000000000002</v>
      </c>
      <c r="AB65" s="12">
        <f>IF(AB59&gt;InputDataA_GeneralAssumptions!$E$68,InputDataA_GeneralAssumptions!$E$67,AA65+(InputDataA_GeneralAssumptions!$E$67-$I$65)/(InputDataA_GeneralAssumptions!$E$68-InputDataA_GeneralAssumptions!$D$7))</f>
        <v>0.59216000000000002</v>
      </c>
      <c r="AC65" s="12">
        <f>IF(AC59&gt;InputDataA_GeneralAssumptions!$E$68,InputDataA_GeneralAssumptions!$E$67,AB65+(InputDataA_GeneralAssumptions!$E$67-$I$65)/(InputDataA_GeneralAssumptions!$E$68-InputDataA_GeneralAssumptions!$D$7))</f>
        <v>0.59216000000000002</v>
      </c>
      <c r="AD65" s="12">
        <f>IF(AD59&gt;InputDataA_GeneralAssumptions!$E$68,InputDataA_GeneralAssumptions!$E$67,AC65+(InputDataA_GeneralAssumptions!$E$67-$I$65)/(InputDataA_GeneralAssumptions!$E$68-InputDataA_GeneralAssumptions!$D$7))</f>
        <v>0.59216000000000002</v>
      </c>
      <c r="AE65" s="12">
        <f>IF(AE59&gt;InputDataA_GeneralAssumptions!$E$68,InputDataA_GeneralAssumptions!$E$67,AD65+(InputDataA_GeneralAssumptions!$E$67-$I$65)/(InputDataA_GeneralAssumptions!$E$68-InputDataA_GeneralAssumptions!$D$7))</f>
        <v>0.59216000000000002</v>
      </c>
      <c r="AF65" s="12">
        <f>IF(AF59&gt;InputDataA_GeneralAssumptions!$E$68,InputDataA_GeneralAssumptions!$E$67,AE65+(InputDataA_GeneralAssumptions!$E$67-$I$65)/(InputDataA_GeneralAssumptions!$E$68-InputDataA_GeneralAssumptions!$D$7))</f>
        <v>0.59216000000000002</v>
      </c>
      <c r="AG65" s="12">
        <f>IF(AG59&gt;InputDataA_GeneralAssumptions!$E$68,InputDataA_GeneralAssumptions!$E$67,AF65+(InputDataA_GeneralAssumptions!$E$67-$I$65)/(InputDataA_GeneralAssumptions!$E$68-InputDataA_GeneralAssumptions!$D$7))</f>
        <v>0.59216000000000002</v>
      </c>
      <c r="AH65" s="12">
        <f>IF(AH59&gt;InputDataA_GeneralAssumptions!$E$68,InputDataA_GeneralAssumptions!$E$67,AG65+(InputDataA_GeneralAssumptions!$E$67-$I$65)/(InputDataA_GeneralAssumptions!$E$68-InputDataA_GeneralAssumptions!$D$7))</f>
        <v>0.59216000000000002</v>
      </c>
      <c r="AI65" s="12">
        <f>IF(AI59&gt;InputDataA_GeneralAssumptions!$E$68,InputDataA_GeneralAssumptions!$E$67,AH65+(InputDataA_GeneralAssumptions!$E$67-$I$65)/(InputDataA_GeneralAssumptions!$E$68-InputDataA_GeneralAssumptions!$D$7))</f>
        <v>0.59216000000000002</v>
      </c>
      <c r="AJ65" s="12">
        <f>IF(AJ59&gt;InputDataA_GeneralAssumptions!$E$68,InputDataA_GeneralAssumptions!$E$67,AI65+(InputDataA_GeneralAssumptions!$E$67-$I$65)/(InputDataA_GeneralAssumptions!$E$68-InputDataA_GeneralAssumptions!$D$7))</f>
        <v>0.59216000000000002</v>
      </c>
      <c r="AK65" s="12">
        <f>IF(AK59&gt;InputDataA_GeneralAssumptions!$E$68,InputDataA_GeneralAssumptions!$E$67,AJ65+(InputDataA_GeneralAssumptions!$E$67-$I$65)/(InputDataA_GeneralAssumptions!$E$68-InputDataA_GeneralAssumptions!$D$7))</f>
        <v>0.59216000000000002</v>
      </c>
      <c r="AL65" s="12">
        <f>IF(AL59&gt;InputDataA_GeneralAssumptions!$E$68,InputDataA_GeneralAssumptions!$E$67,AK65+(InputDataA_GeneralAssumptions!$E$67-$I$65)/(InputDataA_GeneralAssumptions!$E$68-InputDataA_GeneralAssumptions!$D$7))</f>
        <v>0.59216000000000002</v>
      </c>
      <c r="AM65" s="12">
        <f>IF(AM59&gt;InputDataA_GeneralAssumptions!$E$68,InputDataA_GeneralAssumptions!$E$67,AL65+(InputDataA_GeneralAssumptions!$E$67-$I$65)/(InputDataA_GeneralAssumptions!$E$68-InputDataA_GeneralAssumptions!$D$7))</f>
        <v>0.59216000000000002</v>
      </c>
      <c r="AN65" s="12">
        <f>IF(AN59&gt;InputDataA_GeneralAssumptions!$E$68,InputDataA_GeneralAssumptions!$E$67,AM65+(InputDataA_GeneralAssumptions!$E$67-$I$65)/(InputDataA_GeneralAssumptions!$E$68-InputDataA_GeneralAssumptions!$D$7))</f>
        <v>0.59216000000000002</v>
      </c>
      <c r="AO65" s="12">
        <f>IF(AO59&gt;InputDataA_GeneralAssumptions!$E$68,InputDataA_GeneralAssumptions!$E$67,AN65+(InputDataA_GeneralAssumptions!$E$67-$I$65)/(InputDataA_GeneralAssumptions!$E$68-InputDataA_GeneralAssumptions!$D$7))</f>
        <v>0.59216000000000002</v>
      </c>
      <c r="AP65" s="12">
        <f>IF(AP59&gt;InputDataA_GeneralAssumptions!$E$68,InputDataA_GeneralAssumptions!$E$67,AO65+(InputDataA_GeneralAssumptions!$E$67-$I$65)/(InputDataA_GeneralAssumptions!$E$68-InputDataA_GeneralAssumptions!$D$7))</f>
        <v>0.59216000000000002</v>
      </c>
      <c r="AQ65" s="12">
        <f>IF(AQ59&gt;InputDataA_GeneralAssumptions!$E$68,InputDataA_GeneralAssumptions!$E$67,AP65+(InputDataA_GeneralAssumptions!$E$67-$I$65)/(InputDataA_GeneralAssumptions!$E$68-InputDataA_GeneralAssumptions!$D$7))</f>
        <v>0.59216000000000002</v>
      </c>
      <c r="AR65" s="12">
        <f>IF(AR59&gt;InputDataA_GeneralAssumptions!$E$68,InputDataA_GeneralAssumptions!$E$67,AQ65+(InputDataA_GeneralAssumptions!$E$67-$I$65)/(InputDataA_GeneralAssumptions!$E$68-InputDataA_GeneralAssumptions!$D$7))</f>
        <v>0.59216000000000002</v>
      </c>
      <c r="AS65" s="12">
        <f>IF(AS59&gt;InputDataA_GeneralAssumptions!$E$68,InputDataA_GeneralAssumptions!$E$67,AR65+(InputDataA_GeneralAssumptions!$E$67-$I$65)/(InputDataA_GeneralAssumptions!$E$68-InputDataA_GeneralAssumptions!$D$7))</f>
        <v>0.59216000000000002</v>
      </c>
      <c r="AT65" s="12">
        <f>IF(AT59&gt;InputDataA_GeneralAssumptions!$E$68,InputDataA_GeneralAssumptions!$E$67,AS65+(InputDataA_GeneralAssumptions!$E$67-$I$65)/(InputDataA_GeneralAssumptions!$E$68-InputDataA_GeneralAssumptions!$D$7))</f>
        <v>0.59216000000000002</v>
      </c>
      <c r="AU65" s="12">
        <f>IF(AU59&gt;InputDataA_GeneralAssumptions!$E$68,InputDataA_GeneralAssumptions!$E$67,AT65+(InputDataA_GeneralAssumptions!$E$67-$I$65)/(InputDataA_GeneralAssumptions!$E$68-InputDataA_GeneralAssumptions!$D$7))</f>
        <v>0.59216000000000002</v>
      </c>
      <c r="AV65" s="12">
        <f>IF(AV59&gt;InputDataA_GeneralAssumptions!$E$68,InputDataA_GeneralAssumptions!$E$67,AU65+(InputDataA_GeneralAssumptions!$E$67-$I$65)/(InputDataA_GeneralAssumptions!$E$68-InputDataA_GeneralAssumptions!$D$7))</f>
        <v>0.59216000000000002</v>
      </c>
      <c r="AW65" s="12">
        <f>IF(AW59&gt;InputDataA_GeneralAssumptions!$E$68,InputDataA_GeneralAssumptions!$E$67,AV65+(InputDataA_GeneralAssumptions!$E$67-$I$65)/(InputDataA_GeneralAssumptions!$E$68-InputDataA_GeneralAssumptions!$D$7))</f>
        <v>0.59216000000000002</v>
      </c>
      <c r="AX65" s="12">
        <f>IF(AX59&gt;InputDataA_GeneralAssumptions!$E$68,InputDataA_GeneralAssumptions!$E$67,AW65+(InputDataA_GeneralAssumptions!$E$67-$I$65)/(InputDataA_GeneralAssumptions!$E$68-InputDataA_GeneralAssumptions!$D$7))</f>
        <v>0.59216000000000002</v>
      </c>
      <c r="AY65" s="12">
        <f>IF(AY59&gt;InputDataA_GeneralAssumptions!$E$68,InputDataA_GeneralAssumptions!$E$67,AX65+(InputDataA_GeneralAssumptions!$E$67-$I$65)/(InputDataA_GeneralAssumptions!$E$68-InputDataA_GeneralAssumptions!$D$7))</f>
        <v>0.59216000000000002</v>
      </c>
      <c r="AZ65" s="12">
        <f>IF(AZ59&gt;InputDataA_GeneralAssumptions!$E$68,InputDataA_GeneralAssumptions!$E$67,AY65+(InputDataA_GeneralAssumptions!$E$67-$I$65)/(InputDataA_GeneralAssumptions!$E$68-InputDataA_GeneralAssumptions!$D$7))</f>
        <v>0.59216000000000002</v>
      </c>
      <c r="BA65" s="12">
        <f>IF(BA59&gt;InputDataA_GeneralAssumptions!$E$68,InputDataA_GeneralAssumptions!$E$67,AZ65+(InputDataA_GeneralAssumptions!$E$67-$I$65)/(InputDataA_GeneralAssumptions!$E$68-InputDataA_GeneralAssumptions!$D$7))</f>
        <v>0.59216000000000002</v>
      </c>
      <c r="BB65" s="12">
        <f>IF(BB59&gt;InputDataA_GeneralAssumptions!$E$68,InputDataA_GeneralAssumptions!$E$67,BA65+(InputDataA_GeneralAssumptions!$E$67-$I$65)/(InputDataA_GeneralAssumptions!$E$68-InputDataA_GeneralAssumptions!$D$7))</f>
        <v>0.59216000000000002</v>
      </c>
      <c r="BC65" s="12">
        <f>IF(BC59&gt;InputDataA_GeneralAssumptions!$E$68,InputDataA_GeneralAssumptions!$E$67,BB65+(InputDataA_GeneralAssumptions!$E$67-$I$65)/(InputDataA_GeneralAssumptions!$E$68-InputDataA_GeneralAssumptions!$D$7))</f>
        <v>0.59216000000000002</v>
      </c>
      <c r="BD65" s="12">
        <f>IF(BD59&gt;InputDataA_GeneralAssumptions!$E$68,InputDataA_GeneralAssumptions!$E$67,BC65+(InputDataA_GeneralAssumptions!$E$67-$I$65)/(InputDataA_GeneralAssumptions!$E$68-InputDataA_GeneralAssumptions!$D$7))</f>
        <v>0.59216000000000002</v>
      </c>
      <c r="BE65" s="12">
        <f>IF(BE59&gt;InputDataA_GeneralAssumptions!$E$68,InputDataA_GeneralAssumptions!$E$67,BD65+(InputDataA_GeneralAssumptions!$E$67-$I$65)/(InputDataA_GeneralAssumptions!$E$68-InputDataA_GeneralAssumptions!$D$7))</f>
        <v>0.59216000000000002</v>
      </c>
      <c r="BF65" s="12">
        <f>IF(BF59&gt;InputDataA_GeneralAssumptions!$E$68,InputDataA_GeneralAssumptions!$E$67,BE65+(InputDataA_GeneralAssumptions!$E$67-$I$65)/(InputDataA_GeneralAssumptions!$E$68-InputDataA_GeneralAssumptions!$D$7))</f>
        <v>0.59216000000000002</v>
      </c>
      <c r="BG65" s="12">
        <f>IF(BG59&gt;InputDataA_GeneralAssumptions!$E$68,InputDataA_GeneralAssumptions!$E$67,BF65+(InputDataA_GeneralAssumptions!$E$67-$I$65)/(InputDataA_GeneralAssumptions!$E$68-InputDataA_GeneralAssumptions!$D$7))</f>
        <v>0.59216000000000002</v>
      </c>
      <c r="BH65" s="12">
        <f>IF(BH59&gt;InputDataA_GeneralAssumptions!$E$68,InputDataA_GeneralAssumptions!$E$67,BG65+(InputDataA_GeneralAssumptions!$E$67-$I$65)/(InputDataA_GeneralAssumptions!$E$68-InputDataA_GeneralAssumptions!$D$7))</f>
        <v>0.59216000000000002</v>
      </c>
      <c r="BI65" s="12">
        <f>IF(BI59&gt;InputDataA_GeneralAssumptions!$E$68,InputDataA_GeneralAssumptions!$E$67,BH65+(InputDataA_GeneralAssumptions!$E$67-$I$65)/(InputDataA_GeneralAssumptions!$E$68-InputDataA_GeneralAssumptions!$D$7))</f>
        <v>0.59216000000000002</v>
      </c>
      <c r="BJ65" s="12">
        <f>IF(BJ59&gt;InputDataA_GeneralAssumptions!$E$68,InputDataA_GeneralAssumptions!$E$67,BI65+(InputDataA_GeneralAssumptions!$E$67-$I$65)/(InputDataA_GeneralAssumptions!$E$68-InputDataA_GeneralAssumptions!$D$7))</f>
        <v>0.59216000000000002</v>
      </c>
      <c r="BK65" s="12">
        <f>IF(BK59&gt;InputDataA_GeneralAssumptions!$E$68,InputDataA_GeneralAssumptions!$E$67,BJ65+(InputDataA_GeneralAssumptions!$E$67-$I$65)/(InputDataA_GeneralAssumptions!$E$68-InputDataA_GeneralAssumptions!$D$7))</f>
        <v>0.59216000000000002</v>
      </c>
      <c r="BL65" s="12">
        <f>IF(BL59&gt;InputDataA_GeneralAssumptions!$E$68,InputDataA_GeneralAssumptions!$E$67,BK65+(InputDataA_GeneralAssumptions!$E$67-$I$65)/(InputDataA_GeneralAssumptions!$E$68-InputDataA_GeneralAssumptions!$D$7))</f>
        <v>0.59216000000000002</v>
      </c>
      <c r="BM65" s="12">
        <f>IF(BM59&gt;InputDataA_GeneralAssumptions!$E$68,InputDataA_GeneralAssumptions!$E$67,BL65+(InputDataA_GeneralAssumptions!$E$67-$I$65)/(InputDataA_GeneralAssumptions!$E$68-InputDataA_GeneralAssumptions!$D$7))</f>
        <v>0.59216000000000002</v>
      </c>
      <c r="BN65" s="12">
        <f>IF(BN59&gt;InputDataA_GeneralAssumptions!$E$68,InputDataA_GeneralAssumptions!$E$67,BM65+(InputDataA_GeneralAssumptions!$E$67-$I$65)/(InputDataA_GeneralAssumptions!$E$68-InputDataA_GeneralAssumptions!$D$7))</f>
        <v>0.59216000000000002</v>
      </c>
      <c r="BO65" s="12">
        <f>IF(BO59&gt;InputDataA_GeneralAssumptions!$E$68,InputDataA_GeneralAssumptions!$E$67,BN65+(InputDataA_GeneralAssumptions!$E$67-$I$65)/(InputDataA_GeneralAssumptions!$E$68-InputDataA_GeneralAssumptions!$D$7))</f>
        <v>0.59216000000000002</v>
      </c>
      <c r="BP65" s="12">
        <f>IF(BP59&gt;InputDataA_GeneralAssumptions!$E$68,InputDataA_GeneralAssumptions!$E$67,BO65+(InputDataA_GeneralAssumptions!$E$67-$I$65)/(InputDataA_GeneralAssumptions!$E$68-InputDataA_GeneralAssumptions!$D$7))</f>
        <v>0.59216000000000002</v>
      </c>
      <c r="BQ65" s="12">
        <f>IF(BQ59&gt;InputDataA_GeneralAssumptions!$E$68,InputDataA_GeneralAssumptions!$E$67,BP65+(InputDataA_GeneralAssumptions!$E$67-$I$65)/(InputDataA_GeneralAssumptions!$E$68-InputDataA_GeneralAssumptions!$D$7))</f>
        <v>0.59216000000000002</v>
      </c>
      <c r="BR65" s="12">
        <f>IF(BR59&gt;InputDataA_GeneralAssumptions!$E$68,InputDataA_GeneralAssumptions!$E$67,BQ65+(InputDataA_GeneralAssumptions!$E$67-$I$65)/(InputDataA_GeneralAssumptions!$E$68-InputDataA_GeneralAssumptions!$D$7))</f>
        <v>0.59216000000000002</v>
      </c>
      <c r="BS65" s="12">
        <f>IF(BS59&gt;InputDataA_GeneralAssumptions!$E$68,InputDataA_GeneralAssumptions!$E$67,BR65+(InputDataA_GeneralAssumptions!$E$67-$I$65)/(InputDataA_GeneralAssumptions!$E$68-InputDataA_GeneralAssumptions!$D$7))</f>
        <v>0.59216000000000002</v>
      </c>
      <c r="BT65" s="12">
        <f>IF(BT59&gt;InputDataA_GeneralAssumptions!$E$68,InputDataA_GeneralAssumptions!$E$67,BS65+(InputDataA_GeneralAssumptions!$E$67-$I$65)/(InputDataA_GeneralAssumptions!$E$68-InputDataA_GeneralAssumptions!$D$7))</f>
        <v>0.59216000000000002</v>
      </c>
      <c r="BU65" s="12">
        <f>IF(BU59&gt;InputDataA_GeneralAssumptions!$E$68,InputDataA_GeneralAssumptions!$E$67,BT65+(InputDataA_GeneralAssumptions!$E$67-$I$65)/(InputDataA_GeneralAssumptions!$E$68-InputDataA_GeneralAssumptions!$D$7))</f>
        <v>0.59216000000000002</v>
      </c>
      <c r="BV65" s="12">
        <f>IF(BV59&gt;InputDataA_GeneralAssumptions!$E$68,InputDataA_GeneralAssumptions!$E$67,BU65+(InputDataA_GeneralAssumptions!$E$67-$I$65)/(InputDataA_GeneralAssumptions!$E$68-InputDataA_GeneralAssumptions!$D$7))</f>
        <v>0.59216000000000002</v>
      </c>
      <c r="BW65" s="12">
        <f>IF(BW59&gt;InputDataA_GeneralAssumptions!$E$68,InputDataA_GeneralAssumptions!$E$67,BV65+(InputDataA_GeneralAssumptions!$E$67-$I$65)/(InputDataA_GeneralAssumptions!$E$68-InputDataA_GeneralAssumptions!$D$7))</f>
        <v>0.59216000000000002</v>
      </c>
      <c r="BX65" s="12">
        <f>IF(BX59&gt;InputDataA_GeneralAssumptions!$E$68,InputDataA_GeneralAssumptions!$E$67,BW65+(InputDataA_GeneralAssumptions!$E$67-$I$65)/(InputDataA_GeneralAssumptions!$E$68-InputDataA_GeneralAssumptions!$D$7))</f>
        <v>0.59216000000000002</v>
      </c>
      <c r="BY65" s="12">
        <f>IF(BY59&gt;InputDataA_GeneralAssumptions!$E$68,InputDataA_GeneralAssumptions!$E$67,BX65+(InputDataA_GeneralAssumptions!$E$67-$I$65)/(InputDataA_GeneralAssumptions!$E$68-InputDataA_GeneralAssumptions!$D$7))</f>
        <v>0.59216000000000002</v>
      </c>
      <c r="BZ65" s="12">
        <f>IF(BZ59&gt;InputDataA_GeneralAssumptions!$E$68,InputDataA_GeneralAssumptions!$E$67,BY65+(InputDataA_GeneralAssumptions!$E$67-$I$65)/(InputDataA_GeneralAssumptions!$E$68-InputDataA_GeneralAssumptions!$D$7))</f>
        <v>0.59216000000000002</v>
      </c>
      <c r="CA65" s="12">
        <f>IF(CA59&gt;InputDataA_GeneralAssumptions!$E$68,InputDataA_GeneralAssumptions!$E$67,BZ65+(InputDataA_GeneralAssumptions!$E$67-$I$65)/(InputDataA_GeneralAssumptions!$E$68-InputDataA_GeneralAssumptions!$D$7))</f>
        <v>0.59216000000000002</v>
      </c>
      <c r="CB65" s="12">
        <f>IF(CB59&gt;InputDataA_GeneralAssumptions!$E$68,InputDataA_GeneralAssumptions!$E$67,CA65+(InputDataA_GeneralAssumptions!$E$67-$I$65)/(InputDataA_GeneralAssumptions!$E$68-InputDataA_GeneralAssumptions!$D$7))</f>
        <v>0.59216000000000002</v>
      </c>
      <c r="CC65" s="12">
        <f>IF(CC59&gt;InputDataA_GeneralAssumptions!$E$68,InputDataA_GeneralAssumptions!$E$67,CB65+(InputDataA_GeneralAssumptions!$E$67-$I$65)/(InputDataA_GeneralAssumptions!$E$68-InputDataA_GeneralAssumptions!$D$7))</f>
        <v>0.59216000000000002</v>
      </c>
      <c r="CD65" s="12">
        <f>IF(CD59&gt;InputDataA_GeneralAssumptions!$E$68,InputDataA_GeneralAssumptions!$E$67,CC65+(InputDataA_GeneralAssumptions!$E$67-$I$65)/(InputDataA_GeneralAssumptions!$E$68-InputDataA_GeneralAssumptions!$D$7))</f>
        <v>0.59216000000000002</v>
      </c>
      <c r="CE65" s="12">
        <f>IF(CE59&gt;InputDataA_GeneralAssumptions!$E$68,InputDataA_GeneralAssumptions!$E$67,CD65+(InputDataA_GeneralAssumptions!$E$67-$I$65)/(InputDataA_GeneralAssumptions!$E$68-InputDataA_GeneralAssumptions!$D$7))</f>
        <v>0.59216000000000002</v>
      </c>
      <c r="CF65" s="12">
        <f>IF(CF59&gt;InputDataA_GeneralAssumptions!$E$68,InputDataA_GeneralAssumptions!$E$67,CE65+(InputDataA_GeneralAssumptions!$E$67-$I$65)/(InputDataA_GeneralAssumptions!$E$68-InputDataA_GeneralAssumptions!$D$7))</f>
        <v>0.59216000000000002</v>
      </c>
      <c r="CG65" s="12">
        <f>IF(CG59&gt;InputDataA_GeneralAssumptions!$E$68,InputDataA_GeneralAssumptions!$E$67,CF65+(InputDataA_GeneralAssumptions!$E$67-$I$65)/(InputDataA_GeneralAssumptions!$E$68-InputDataA_GeneralAssumptions!$D$7))</f>
        <v>0.59216000000000002</v>
      </c>
      <c r="CH65" s="12">
        <f>IF(CH59&gt;InputDataA_GeneralAssumptions!$E$68,InputDataA_GeneralAssumptions!$E$67,CG65+(InputDataA_GeneralAssumptions!$E$67-$I$65)/(InputDataA_GeneralAssumptions!$E$68-InputDataA_GeneralAssumptions!$D$7))</f>
        <v>0.59216000000000002</v>
      </c>
      <c r="CI65" s="12">
        <f>IF(CI59&gt;InputDataA_GeneralAssumptions!$E$68,InputDataA_GeneralAssumptions!$E$67,CH65+(InputDataA_GeneralAssumptions!$E$67-$I$65)/(InputDataA_GeneralAssumptions!$E$68-InputDataA_GeneralAssumptions!$D$7))</f>
        <v>0.59216000000000002</v>
      </c>
    </row>
    <row r="66" spans="1:87">
      <c r="A66"/>
      <c r="B66" s="76"/>
      <c r="C66" s="77"/>
      <c r="D66" s="384"/>
      <c r="E66" s="385"/>
      <c r="F66" s="701"/>
      <c r="G66" s="131" t="s">
        <v>626</v>
      </c>
      <c r="H66" s="25" t="s">
        <v>2</v>
      </c>
      <c r="I66" s="11">
        <f>IF(VLOOKUP(InputDataA_GeneralAssumptions!$D$51,DataSummary!$A$143:$B$145,2,FALSE)=1,InputDataA_GeneralAssumptions!I64,InputDataA_GeneralAssumptions!I65)</f>
        <v>0.59216000000000002</v>
      </c>
      <c r="J66" s="11">
        <f>IF(VLOOKUP(InputDataA_GeneralAssumptions!$D$51,DataSummary!$A$143:$B$145,2,FALSE)=1,InputDataA_GeneralAssumptions!J64,InputDataA_GeneralAssumptions!J65)</f>
        <v>0.59216000000000002</v>
      </c>
      <c r="K66" s="11">
        <f>IF(VLOOKUP(InputDataA_GeneralAssumptions!$D$51,DataSummary!$A$143:$B$145,2,FALSE)=1,InputDataA_GeneralAssumptions!K64,InputDataA_GeneralAssumptions!K65)</f>
        <v>0.59216000000000002</v>
      </c>
      <c r="L66" s="11">
        <f>IF(VLOOKUP(InputDataA_GeneralAssumptions!$D$51,DataSummary!$A$143:$B$145,2,FALSE)=1,InputDataA_GeneralAssumptions!L64,InputDataA_GeneralAssumptions!L65)</f>
        <v>0.59216000000000002</v>
      </c>
      <c r="M66" s="11">
        <f>IF(VLOOKUP(InputDataA_GeneralAssumptions!$D$51,DataSummary!$A$143:$B$145,2,FALSE)=1,InputDataA_GeneralAssumptions!M64,InputDataA_GeneralAssumptions!M65)</f>
        <v>0.59216000000000002</v>
      </c>
      <c r="N66" s="11">
        <f>IF(VLOOKUP(InputDataA_GeneralAssumptions!$D$51,DataSummary!$A$143:$B$145,2,FALSE)=1,InputDataA_GeneralAssumptions!N64,InputDataA_GeneralAssumptions!N65)</f>
        <v>0.59216000000000002</v>
      </c>
      <c r="O66" s="11">
        <f>IF(VLOOKUP(InputDataA_GeneralAssumptions!$D$51,DataSummary!$A$143:$B$145,2,FALSE)=1,InputDataA_GeneralAssumptions!O64,InputDataA_GeneralAssumptions!O65)</f>
        <v>0.59216000000000002</v>
      </c>
      <c r="P66" s="11">
        <f>IF(VLOOKUP(InputDataA_GeneralAssumptions!$D$51,DataSummary!$A$143:$B$145,2,FALSE)=1,InputDataA_GeneralAssumptions!P64,InputDataA_GeneralAssumptions!P65)</f>
        <v>0.59216000000000002</v>
      </c>
      <c r="Q66" s="11">
        <f>IF(VLOOKUP(InputDataA_GeneralAssumptions!$D$51,DataSummary!$A$143:$B$145,2,FALSE)=1,InputDataA_GeneralAssumptions!Q64,InputDataA_GeneralAssumptions!Q65)</f>
        <v>0.59216000000000002</v>
      </c>
      <c r="R66" s="11">
        <f>IF(VLOOKUP(InputDataA_GeneralAssumptions!$D$51,DataSummary!$A$143:$B$145,2,FALSE)=1,InputDataA_GeneralAssumptions!R64,InputDataA_GeneralAssumptions!R65)</f>
        <v>0.59216000000000002</v>
      </c>
      <c r="S66" s="11">
        <f>IF(VLOOKUP(InputDataA_GeneralAssumptions!$D$51,DataSummary!$A$143:$B$145,2,FALSE)=1,InputDataA_GeneralAssumptions!S64,InputDataA_GeneralAssumptions!S65)</f>
        <v>0.59216000000000002</v>
      </c>
      <c r="T66" s="11">
        <f>IF(VLOOKUP(InputDataA_GeneralAssumptions!$D$51,DataSummary!$A$143:$B$145,2,FALSE)=1,InputDataA_GeneralAssumptions!T64,InputDataA_GeneralAssumptions!T65)</f>
        <v>0.59216000000000002</v>
      </c>
      <c r="U66" s="11">
        <f>IF(VLOOKUP(InputDataA_GeneralAssumptions!$D$51,DataSummary!$A$143:$B$145,2,FALSE)=1,InputDataA_GeneralAssumptions!U64,InputDataA_GeneralAssumptions!U65)</f>
        <v>0.59216000000000002</v>
      </c>
      <c r="V66" s="11">
        <f>IF(VLOOKUP(InputDataA_GeneralAssumptions!$D$51,DataSummary!$A$143:$B$145,2,FALSE)=1,InputDataA_GeneralAssumptions!V64,InputDataA_GeneralAssumptions!V65)</f>
        <v>0.59216000000000002</v>
      </c>
      <c r="W66" s="11">
        <f>IF(VLOOKUP(InputDataA_GeneralAssumptions!$D$51,DataSummary!$A$143:$B$145,2,FALSE)=1,InputDataA_GeneralAssumptions!W64,InputDataA_GeneralAssumptions!W65)</f>
        <v>0.59216000000000002</v>
      </c>
      <c r="X66" s="11">
        <f>IF(VLOOKUP(InputDataA_GeneralAssumptions!$D$51,DataSummary!$A$143:$B$145,2,FALSE)=1,InputDataA_GeneralAssumptions!X64,InputDataA_GeneralAssumptions!X65)</f>
        <v>0.59216000000000002</v>
      </c>
      <c r="Y66" s="11">
        <f>IF(VLOOKUP(InputDataA_GeneralAssumptions!$D$51,DataSummary!$A$143:$B$145,2,FALSE)=1,InputDataA_GeneralAssumptions!Y64,InputDataA_GeneralAssumptions!Y65)</f>
        <v>0.59216000000000002</v>
      </c>
      <c r="Z66" s="11">
        <f>IF(VLOOKUP(InputDataA_GeneralAssumptions!$D$51,DataSummary!$A$143:$B$145,2,FALSE)=1,InputDataA_GeneralAssumptions!Z64,InputDataA_GeneralAssumptions!Z65)</f>
        <v>0.59216000000000002</v>
      </c>
      <c r="AA66" s="11">
        <f>IF(VLOOKUP(InputDataA_GeneralAssumptions!$D$51,DataSummary!$A$143:$B$145,2,FALSE)=1,InputDataA_GeneralAssumptions!AA64,InputDataA_GeneralAssumptions!AA65)</f>
        <v>0.59216000000000002</v>
      </c>
      <c r="AB66" s="11">
        <f>IF(VLOOKUP(InputDataA_GeneralAssumptions!$D$51,DataSummary!$A$143:$B$145,2,FALSE)=1,InputDataA_GeneralAssumptions!AB64,InputDataA_GeneralAssumptions!AB65)</f>
        <v>0.59216000000000002</v>
      </c>
      <c r="AC66" s="11">
        <f>IF(VLOOKUP(InputDataA_GeneralAssumptions!$D$51,DataSummary!$A$143:$B$145,2,FALSE)=1,InputDataA_GeneralAssumptions!AC64,InputDataA_GeneralAssumptions!AC65)</f>
        <v>0.59216000000000002</v>
      </c>
      <c r="AD66" s="11">
        <f>IF(VLOOKUP(InputDataA_GeneralAssumptions!$D$51,DataSummary!$A$143:$B$145,2,FALSE)=1,InputDataA_GeneralAssumptions!AD64,InputDataA_GeneralAssumptions!AD65)</f>
        <v>0.59216000000000002</v>
      </c>
      <c r="AE66" s="11">
        <f>IF(VLOOKUP(InputDataA_GeneralAssumptions!$D$51,DataSummary!$A$143:$B$145,2,FALSE)=1,InputDataA_GeneralAssumptions!AE64,InputDataA_GeneralAssumptions!AE65)</f>
        <v>0.59216000000000002</v>
      </c>
      <c r="AF66" s="11">
        <f>IF(VLOOKUP(InputDataA_GeneralAssumptions!$D$51,DataSummary!$A$143:$B$145,2,FALSE)=1,InputDataA_GeneralAssumptions!AF64,InputDataA_GeneralAssumptions!AF65)</f>
        <v>0.59216000000000002</v>
      </c>
      <c r="AG66" s="11">
        <f>IF(VLOOKUP(InputDataA_GeneralAssumptions!$D$51,DataSummary!$A$143:$B$145,2,FALSE)=1,InputDataA_GeneralAssumptions!AG64,InputDataA_GeneralAssumptions!AG65)</f>
        <v>0.59216000000000002</v>
      </c>
      <c r="AH66" s="11">
        <f>IF(VLOOKUP(InputDataA_GeneralAssumptions!$D$51,DataSummary!$A$143:$B$145,2,FALSE)=1,InputDataA_GeneralAssumptions!AH64,InputDataA_GeneralAssumptions!AH65)</f>
        <v>0.59216000000000002</v>
      </c>
      <c r="AI66" s="11">
        <f>IF(VLOOKUP(InputDataA_GeneralAssumptions!$D$51,DataSummary!$A$143:$B$145,2,FALSE)=1,InputDataA_GeneralAssumptions!AI64,InputDataA_GeneralAssumptions!AI65)</f>
        <v>0.59216000000000002</v>
      </c>
      <c r="AJ66" s="11">
        <f>IF(VLOOKUP(InputDataA_GeneralAssumptions!$D$51,DataSummary!$A$143:$B$145,2,FALSE)=1,InputDataA_GeneralAssumptions!AJ64,InputDataA_GeneralAssumptions!AJ65)</f>
        <v>0.59216000000000002</v>
      </c>
      <c r="AK66" s="11">
        <f>IF(VLOOKUP(InputDataA_GeneralAssumptions!$D$51,DataSummary!$A$143:$B$145,2,FALSE)=1,InputDataA_GeneralAssumptions!AK64,InputDataA_GeneralAssumptions!AK65)</f>
        <v>0.59216000000000002</v>
      </c>
      <c r="AL66" s="11">
        <f>IF(VLOOKUP(InputDataA_GeneralAssumptions!$D$51,DataSummary!$A$143:$B$145,2,FALSE)=1,InputDataA_GeneralAssumptions!AL64,InputDataA_GeneralAssumptions!AL65)</f>
        <v>0.59216000000000002</v>
      </c>
      <c r="AM66" s="11">
        <f>IF(VLOOKUP(InputDataA_GeneralAssumptions!$D$51,DataSummary!$A$143:$B$145,2,FALSE)=1,InputDataA_GeneralAssumptions!AM64,InputDataA_GeneralAssumptions!AM65)</f>
        <v>0.59216000000000002</v>
      </c>
      <c r="AN66" s="11">
        <f>IF(VLOOKUP(InputDataA_GeneralAssumptions!$D$51,DataSummary!$A$143:$B$145,2,FALSE)=1,InputDataA_GeneralAssumptions!AN64,InputDataA_GeneralAssumptions!AN65)</f>
        <v>0.59216000000000002</v>
      </c>
      <c r="AO66" s="11">
        <f>IF(VLOOKUP(InputDataA_GeneralAssumptions!$D$51,DataSummary!$A$143:$B$145,2,FALSE)=1,InputDataA_GeneralAssumptions!AO64,InputDataA_GeneralAssumptions!AO65)</f>
        <v>0.59216000000000002</v>
      </c>
      <c r="AP66" s="11">
        <f>IF(VLOOKUP(InputDataA_GeneralAssumptions!$D$51,DataSummary!$A$143:$B$145,2,FALSE)=1,InputDataA_GeneralAssumptions!AP64,InputDataA_GeneralAssumptions!AP65)</f>
        <v>0.59216000000000002</v>
      </c>
      <c r="AQ66" s="11">
        <f>IF(VLOOKUP(InputDataA_GeneralAssumptions!$D$51,DataSummary!$A$143:$B$145,2,FALSE)=1,InputDataA_GeneralAssumptions!AQ64,InputDataA_GeneralAssumptions!AQ65)</f>
        <v>0.59216000000000002</v>
      </c>
      <c r="AR66" s="11">
        <f>IF(VLOOKUP(InputDataA_GeneralAssumptions!$D$51,DataSummary!$A$143:$B$145,2,FALSE)=1,InputDataA_GeneralAssumptions!AR64,InputDataA_GeneralAssumptions!AR65)</f>
        <v>0.59216000000000002</v>
      </c>
      <c r="AS66" s="11">
        <f>IF(VLOOKUP(InputDataA_GeneralAssumptions!$D$51,DataSummary!$A$143:$B$145,2,FALSE)=1,InputDataA_GeneralAssumptions!AS64,InputDataA_GeneralAssumptions!AS65)</f>
        <v>0.59216000000000002</v>
      </c>
      <c r="AT66" s="11">
        <f>IF(VLOOKUP(InputDataA_GeneralAssumptions!$D$51,DataSummary!$A$143:$B$145,2,FALSE)=1,InputDataA_GeneralAssumptions!AT64,InputDataA_GeneralAssumptions!AT65)</f>
        <v>0.59216000000000002</v>
      </c>
      <c r="AU66" s="11">
        <f>IF(VLOOKUP(InputDataA_GeneralAssumptions!$D$51,DataSummary!$A$143:$B$145,2,FALSE)=1,InputDataA_GeneralAssumptions!AU64,InputDataA_GeneralAssumptions!AU65)</f>
        <v>0.59216000000000002</v>
      </c>
      <c r="AV66" s="11">
        <f>IF(VLOOKUP(InputDataA_GeneralAssumptions!$D$51,DataSummary!$A$143:$B$145,2,FALSE)=1,InputDataA_GeneralAssumptions!AV64,InputDataA_GeneralAssumptions!AV65)</f>
        <v>0.59216000000000002</v>
      </c>
      <c r="AW66" s="11">
        <f>IF(VLOOKUP(InputDataA_GeneralAssumptions!$D$51,DataSummary!$A$143:$B$145,2,FALSE)=1,InputDataA_GeneralAssumptions!AW64,InputDataA_GeneralAssumptions!AW65)</f>
        <v>0.59216000000000002</v>
      </c>
      <c r="AX66" s="11">
        <f>IF(VLOOKUP(InputDataA_GeneralAssumptions!$D$51,DataSummary!$A$143:$B$145,2,FALSE)=1,InputDataA_GeneralAssumptions!AX64,InputDataA_GeneralAssumptions!AX65)</f>
        <v>0.59216000000000002</v>
      </c>
      <c r="AY66" s="11">
        <f>IF(VLOOKUP(InputDataA_GeneralAssumptions!$D$51,DataSummary!$A$143:$B$145,2,FALSE)=1,InputDataA_GeneralAssumptions!AY64,InputDataA_GeneralAssumptions!AY65)</f>
        <v>0.59216000000000002</v>
      </c>
      <c r="AZ66" s="11">
        <f>IF(VLOOKUP(InputDataA_GeneralAssumptions!$D$51,DataSummary!$A$143:$B$145,2,FALSE)=1,InputDataA_GeneralAssumptions!AZ64,InputDataA_GeneralAssumptions!AZ65)</f>
        <v>0.59216000000000002</v>
      </c>
      <c r="BA66" s="11">
        <f>IF(VLOOKUP(InputDataA_GeneralAssumptions!$D$51,DataSummary!$A$143:$B$145,2,FALSE)=1,InputDataA_GeneralAssumptions!BA64,InputDataA_GeneralAssumptions!BA65)</f>
        <v>0.59216000000000002</v>
      </c>
      <c r="BB66" s="11">
        <f>IF(VLOOKUP(InputDataA_GeneralAssumptions!$D$51,DataSummary!$A$143:$B$145,2,FALSE)=1,InputDataA_GeneralAssumptions!BB64,InputDataA_GeneralAssumptions!BB65)</f>
        <v>0.59216000000000002</v>
      </c>
      <c r="BC66" s="11">
        <f>IF(VLOOKUP(InputDataA_GeneralAssumptions!$D$51,DataSummary!$A$143:$B$145,2,FALSE)=1,InputDataA_GeneralAssumptions!BC64,InputDataA_GeneralAssumptions!BC65)</f>
        <v>0.59216000000000002</v>
      </c>
      <c r="BD66" s="11">
        <f>IF(VLOOKUP(InputDataA_GeneralAssumptions!$D$51,DataSummary!$A$143:$B$145,2,FALSE)=1,InputDataA_GeneralAssumptions!BD64,InputDataA_GeneralAssumptions!BD65)</f>
        <v>0.59216000000000002</v>
      </c>
      <c r="BE66" s="11">
        <f>IF(VLOOKUP(InputDataA_GeneralAssumptions!$D$51,DataSummary!$A$143:$B$145,2,FALSE)=1,InputDataA_GeneralAssumptions!BE64,InputDataA_GeneralAssumptions!BE65)</f>
        <v>0.59216000000000002</v>
      </c>
      <c r="BF66" s="11">
        <f>IF(VLOOKUP(InputDataA_GeneralAssumptions!$D$51,DataSummary!$A$143:$B$145,2,FALSE)=1,InputDataA_GeneralAssumptions!BF64,InputDataA_GeneralAssumptions!BF65)</f>
        <v>0.59216000000000002</v>
      </c>
      <c r="BG66" s="11">
        <f>IF(VLOOKUP(InputDataA_GeneralAssumptions!$D$51,DataSummary!$A$143:$B$145,2,FALSE)=1,InputDataA_GeneralAssumptions!BG64,InputDataA_GeneralAssumptions!BG65)</f>
        <v>0.59216000000000002</v>
      </c>
      <c r="BH66" s="11">
        <f>IF(VLOOKUP(InputDataA_GeneralAssumptions!$D$51,DataSummary!$A$143:$B$145,2,FALSE)=1,InputDataA_GeneralAssumptions!BH64,InputDataA_GeneralAssumptions!BH65)</f>
        <v>0.59216000000000002</v>
      </c>
      <c r="BI66" s="11">
        <f>IF(VLOOKUP(InputDataA_GeneralAssumptions!$D$51,DataSummary!$A$143:$B$145,2,FALSE)=1,InputDataA_GeneralAssumptions!BI64,InputDataA_GeneralAssumptions!BI65)</f>
        <v>0.59216000000000002</v>
      </c>
      <c r="BJ66" s="11">
        <f>IF(VLOOKUP(InputDataA_GeneralAssumptions!$D$51,DataSummary!$A$143:$B$145,2,FALSE)=1,InputDataA_GeneralAssumptions!BJ64,InputDataA_GeneralAssumptions!BJ65)</f>
        <v>0.59216000000000002</v>
      </c>
      <c r="BK66" s="11">
        <f>IF(VLOOKUP(InputDataA_GeneralAssumptions!$D$51,DataSummary!$A$143:$B$145,2,FALSE)=1,InputDataA_GeneralAssumptions!BK64,InputDataA_GeneralAssumptions!BK65)</f>
        <v>0.59216000000000002</v>
      </c>
      <c r="BL66" s="11">
        <f>IF(VLOOKUP(InputDataA_GeneralAssumptions!$D$51,DataSummary!$A$143:$B$145,2,FALSE)=1,InputDataA_GeneralAssumptions!BL64,InputDataA_GeneralAssumptions!BL65)</f>
        <v>0.59216000000000002</v>
      </c>
      <c r="BM66" s="11">
        <f>IF(VLOOKUP(InputDataA_GeneralAssumptions!$D$51,DataSummary!$A$143:$B$145,2,FALSE)=1,InputDataA_GeneralAssumptions!BM64,InputDataA_GeneralAssumptions!BM65)</f>
        <v>0.59216000000000002</v>
      </c>
      <c r="BN66" s="11">
        <f>IF(VLOOKUP(InputDataA_GeneralAssumptions!$D$51,DataSummary!$A$143:$B$145,2,FALSE)=1,InputDataA_GeneralAssumptions!BN64,InputDataA_GeneralAssumptions!BN65)</f>
        <v>0.59216000000000002</v>
      </c>
      <c r="BO66" s="11">
        <f>IF(VLOOKUP(InputDataA_GeneralAssumptions!$D$51,DataSummary!$A$143:$B$145,2,FALSE)=1,InputDataA_GeneralAssumptions!BO64,InputDataA_GeneralAssumptions!BO65)</f>
        <v>0.59216000000000002</v>
      </c>
      <c r="BP66" s="11">
        <f>IF(VLOOKUP(InputDataA_GeneralAssumptions!$D$51,DataSummary!$A$143:$B$145,2,FALSE)=1,InputDataA_GeneralAssumptions!BP64,InputDataA_GeneralAssumptions!BP65)</f>
        <v>0.59216000000000002</v>
      </c>
      <c r="BQ66" s="11">
        <f>IF(VLOOKUP(InputDataA_GeneralAssumptions!$D$51,DataSummary!$A$143:$B$145,2,FALSE)=1,InputDataA_GeneralAssumptions!BQ64,InputDataA_GeneralAssumptions!BQ65)</f>
        <v>0.59216000000000002</v>
      </c>
      <c r="BR66" s="11">
        <f>IF(VLOOKUP(InputDataA_GeneralAssumptions!$D$51,DataSummary!$A$143:$B$145,2,FALSE)=1,InputDataA_GeneralAssumptions!BR64,InputDataA_GeneralAssumptions!BR65)</f>
        <v>0.59216000000000002</v>
      </c>
      <c r="BS66" s="11">
        <f>IF(VLOOKUP(InputDataA_GeneralAssumptions!$D$51,DataSummary!$A$143:$B$145,2,FALSE)=1,InputDataA_GeneralAssumptions!BS64,InputDataA_GeneralAssumptions!BS65)</f>
        <v>0.59216000000000002</v>
      </c>
      <c r="BT66" s="11">
        <f>IF(VLOOKUP(InputDataA_GeneralAssumptions!$D$51,DataSummary!$A$143:$B$145,2,FALSE)=1,InputDataA_GeneralAssumptions!BT64,InputDataA_GeneralAssumptions!BT65)</f>
        <v>0.59216000000000002</v>
      </c>
      <c r="BU66" s="11">
        <f>IF(VLOOKUP(InputDataA_GeneralAssumptions!$D$51,DataSummary!$A$143:$B$145,2,FALSE)=1,InputDataA_GeneralAssumptions!BU64,InputDataA_GeneralAssumptions!BU65)</f>
        <v>0.59216000000000002</v>
      </c>
      <c r="BV66" s="11">
        <f>IF(VLOOKUP(InputDataA_GeneralAssumptions!$D$51,DataSummary!$A$143:$B$145,2,FALSE)=1,InputDataA_GeneralAssumptions!BV64,InputDataA_GeneralAssumptions!BV65)</f>
        <v>0.59216000000000002</v>
      </c>
      <c r="BW66" s="11">
        <f>IF(VLOOKUP(InputDataA_GeneralAssumptions!$D$51,DataSummary!$A$143:$B$145,2,FALSE)=1,InputDataA_GeneralAssumptions!BW64,InputDataA_GeneralAssumptions!BW65)</f>
        <v>0.59216000000000002</v>
      </c>
      <c r="BX66" s="11">
        <f>IF(VLOOKUP(InputDataA_GeneralAssumptions!$D$51,DataSummary!$A$143:$B$145,2,FALSE)=1,InputDataA_GeneralAssumptions!BX64,InputDataA_GeneralAssumptions!BX65)</f>
        <v>0.59216000000000002</v>
      </c>
      <c r="BY66" s="11">
        <f>IF(VLOOKUP(InputDataA_GeneralAssumptions!$D$51,DataSummary!$A$143:$B$145,2,FALSE)=1,InputDataA_GeneralAssumptions!BY64,InputDataA_GeneralAssumptions!BY65)</f>
        <v>0.59216000000000002</v>
      </c>
      <c r="BZ66" s="11">
        <f>IF(VLOOKUP(InputDataA_GeneralAssumptions!$D$51,DataSummary!$A$143:$B$145,2,FALSE)=1,InputDataA_GeneralAssumptions!BZ64,InputDataA_GeneralAssumptions!BZ65)</f>
        <v>0.59216000000000002</v>
      </c>
      <c r="CA66" s="11">
        <f>IF(VLOOKUP(InputDataA_GeneralAssumptions!$D$51,DataSummary!$A$143:$B$145,2,FALSE)=1,InputDataA_GeneralAssumptions!CA64,InputDataA_GeneralAssumptions!CA65)</f>
        <v>0.59216000000000002</v>
      </c>
      <c r="CB66" s="11">
        <f>IF(VLOOKUP(InputDataA_GeneralAssumptions!$D$51,DataSummary!$A$143:$B$145,2,FALSE)=1,InputDataA_GeneralAssumptions!CB64,InputDataA_GeneralAssumptions!CB65)</f>
        <v>0.59216000000000002</v>
      </c>
      <c r="CC66" s="11">
        <f>IF(VLOOKUP(InputDataA_GeneralAssumptions!$D$51,DataSummary!$A$143:$B$145,2,FALSE)=1,InputDataA_GeneralAssumptions!CC64,InputDataA_GeneralAssumptions!CC65)</f>
        <v>0.59216000000000002</v>
      </c>
      <c r="CD66" s="11">
        <f>IF(VLOOKUP(InputDataA_GeneralAssumptions!$D$51,DataSummary!$A$143:$B$145,2,FALSE)=1,InputDataA_GeneralAssumptions!CD64,InputDataA_GeneralAssumptions!CD65)</f>
        <v>0.59216000000000002</v>
      </c>
      <c r="CE66" s="11">
        <f>IF(VLOOKUP(InputDataA_GeneralAssumptions!$D$51,DataSummary!$A$143:$B$145,2,FALSE)=1,InputDataA_GeneralAssumptions!CE64,InputDataA_GeneralAssumptions!CE65)</f>
        <v>0.59216000000000002</v>
      </c>
      <c r="CF66" s="11">
        <f>IF(VLOOKUP(InputDataA_GeneralAssumptions!$D$51,DataSummary!$A$143:$B$145,2,FALSE)=1,InputDataA_GeneralAssumptions!CF64,InputDataA_GeneralAssumptions!CF65)</f>
        <v>0.59216000000000002</v>
      </c>
      <c r="CG66" s="11">
        <f>IF(VLOOKUP(InputDataA_GeneralAssumptions!$D$51,DataSummary!$A$143:$B$145,2,FALSE)=1,InputDataA_GeneralAssumptions!CG64,InputDataA_GeneralAssumptions!CG65)</f>
        <v>0.59216000000000002</v>
      </c>
      <c r="CH66" s="11">
        <f>IF(VLOOKUP(InputDataA_GeneralAssumptions!$D$51,DataSummary!$A$143:$B$145,2,FALSE)=1,InputDataA_GeneralAssumptions!CH64,InputDataA_GeneralAssumptions!CH65)</f>
        <v>0.59216000000000002</v>
      </c>
      <c r="CI66" s="11">
        <f>IF(VLOOKUP(InputDataA_GeneralAssumptions!$D$51,DataSummary!$A$143:$B$145,2,FALSE)=1,InputDataA_GeneralAssumptions!CI64,InputDataA_GeneralAssumptions!CI65)</f>
        <v>0.59216000000000002</v>
      </c>
    </row>
    <row r="67" spans="1:87">
      <c r="A67" s="55"/>
      <c r="B67" s="76" t="s">
        <v>530</v>
      </c>
      <c r="C67" s="77" t="s">
        <v>2</v>
      </c>
      <c r="D67" s="367">
        <f>D65</f>
        <v>0.59216000000000002</v>
      </c>
      <c r="E67" s="368">
        <f>E65</f>
        <v>0.59216000000000002</v>
      </c>
      <c r="H67" s="197" t="s">
        <v>631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87" ht="16" thickBot="1">
      <c r="A68" s="55"/>
      <c r="B68" s="80" t="s">
        <v>531</v>
      </c>
      <c r="C68" s="79" t="s">
        <v>1</v>
      </c>
      <c r="D68" s="581">
        <v>2050</v>
      </c>
      <c r="E68" s="435">
        <f>D68</f>
        <v>2050</v>
      </c>
      <c r="F68" s="2" t="str">
        <f>DataSummary!N4</f>
        <v>Baseline</v>
      </c>
      <c r="G68" s="166" t="s">
        <v>476</v>
      </c>
      <c r="H68" s="26" t="s">
        <v>478</v>
      </c>
      <c r="I68" s="11">
        <f>I53*I115+I62*(1-I115)</f>
        <v>0.6853250179043413</v>
      </c>
      <c r="J68" s="11">
        <f>J53*J115+J62*(1-J115)</f>
        <v>0.68533669355839488</v>
      </c>
      <c r="K68" s="11">
        <f t="shared" ref="K68:AP68" si="202">K53*K115+K62*(1-K115)</f>
        <v>0.68534778038263311</v>
      </c>
      <c r="L68" s="11">
        <f t="shared" si="202"/>
        <v>0.68535828959286216</v>
      </c>
      <c r="M68" s="11">
        <f t="shared" si="202"/>
        <v>0.68536823801279056</v>
      </c>
      <c r="N68" s="11">
        <f t="shared" si="202"/>
        <v>0.685377827526927</v>
      </c>
      <c r="O68" s="11">
        <f t="shared" si="202"/>
        <v>0.68538710860639807</v>
      </c>
      <c r="P68" s="11">
        <f t="shared" si="202"/>
        <v>0.68539605881959198</v>
      </c>
      <c r="Q68" s="11">
        <f t="shared" si="202"/>
        <v>0.68540475667715073</v>
      </c>
      <c r="R68" s="11">
        <f t="shared" si="202"/>
        <v>0.68541339845567939</v>
      </c>
      <c r="S68" s="11">
        <f t="shared" si="202"/>
        <v>0.68542204023420816</v>
      </c>
      <c r="T68" s="11">
        <f t="shared" si="202"/>
        <v>0.68543091193675987</v>
      </c>
      <c r="U68" s="11">
        <f t="shared" si="202"/>
        <v>0.68544004721075291</v>
      </c>
      <c r="V68" s="11">
        <f t="shared" si="202"/>
        <v>0.68544932268232106</v>
      </c>
      <c r="W68" s="11">
        <f t="shared" si="202"/>
        <v>0.68545886172533033</v>
      </c>
      <c r="X68" s="11">
        <f t="shared" si="202"/>
        <v>0.68546863630026578</v>
      </c>
      <c r="Y68" s="11">
        <f t="shared" si="202"/>
        <v>0.68547875295728444</v>
      </c>
      <c r="Z68" s="11">
        <f t="shared" si="202"/>
        <v>0.68548931263864044</v>
      </c>
      <c r="AA68" s="11">
        <f t="shared" si="202"/>
        <v>0.68550025926530367</v>
      </c>
      <c r="AB68" s="11">
        <f t="shared" si="202"/>
        <v>0.68551153675824406</v>
      </c>
      <c r="AC68" s="11">
        <f t="shared" si="202"/>
        <v>0.68552316754907372</v>
      </c>
      <c r="AD68" s="11">
        <f t="shared" si="202"/>
        <v>0.68553498900860554</v>
      </c>
      <c r="AE68" s="11">
        <f t="shared" si="202"/>
        <v>0.68554682729184635</v>
      </c>
      <c r="AF68" s="11">
        <f t="shared" si="202"/>
        <v>0.68555863192766897</v>
      </c>
      <c r="AG68" s="11">
        <f t="shared" si="202"/>
        <v>0.68557059919267893</v>
      </c>
      <c r="AH68" s="11">
        <f t="shared" si="202"/>
        <v>0.68558261692881584</v>
      </c>
      <c r="AI68" s="11">
        <f t="shared" si="202"/>
        <v>0.6855944271725416</v>
      </c>
      <c r="AJ68" s="11">
        <f t="shared" si="202"/>
        <v>0.68560590094208718</v>
      </c>
      <c r="AK68" s="11">
        <f t="shared" si="202"/>
        <v>0.6856168251371384</v>
      </c>
      <c r="AL68" s="11">
        <f t="shared" si="202"/>
        <v>0.68562689693093293</v>
      </c>
      <c r="AM68" s="11">
        <f t="shared" si="202"/>
        <v>0.68563626773685216</v>
      </c>
      <c r="AN68" s="11">
        <f t="shared" si="202"/>
        <v>0.68564508896827703</v>
      </c>
      <c r="AO68" s="11">
        <f t="shared" si="202"/>
        <v>0.68565292320877314</v>
      </c>
      <c r="AP68" s="11">
        <f t="shared" si="202"/>
        <v>0.68565982092946776</v>
      </c>
      <c r="AQ68" s="11">
        <f t="shared" ref="AQ68:BW68" si="203">AQ53*AQ115+AQ62*(1-AQ115)</f>
        <v>0.68566604009389875</v>
      </c>
      <c r="AR68" s="11">
        <f t="shared" si="203"/>
        <v>0.68567134517014017</v>
      </c>
      <c r="AS68" s="11">
        <f t="shared" si="203"/>
        <v>0.68567563521593811</v>
      </c>
      <c r="AT68" s="11">
        <f t="shared" si="203"/>
        <v>0.68567929717659948</v>
      </c>
      <c r="AU68" s="11">
        <f t="shared" si="203"/>
        <v>0.68568238152325156</v>
      </c>
      <c r="AV68" s="11">
        <f t="shared" si="203"/>
        <v>0.68568473684251319</v>
      </c>
      <c r="AW68" s="11">
        <f t="shared" si="203"/>
        <v>0.68568675568759441</v>
      </c>
      <c r="AX68" s="11">
        <f t="shared" si="203"/>
        <v>0.68568855582445853</v>
      </c>
      <c r="AY68" s="11">
        <f t="shared" si="203"/>
        <v>0.68569013725310568</v>
      </c>
      <c r="AZ68" s="11">
        <f t="shared" si="203"/>
        <v>0.6856912195783853</v>
      </c>
      <c r="BA68" s="11">
        <f t="shared" si="203"/>
        <v>0.68569198225319394</v>
      </c>
      <c r="BB68" s="11">
        <f t="shared" si="203"/>
        <v>0.68569286830186837</v>
      </c>
      <c r="BC68" s="11">
        <f t="shared" si="203"/>
        <v>0.68569381603747614</v>
      </c>
      <c r="BD68" s="11">
        <f t="shared" si="203"/>
        <v>0.68569473573356865</v>
      </c>
      <c r="BE68" s="11">
        <f t="shared" si="203"/>
        <v>0.68569561617434027</v>
      </c>
      <c r="BF68" s="11">
        <f t="shared" si="203"/>
        <v>0.68569677140235896</v>
      </c>
      <c r="BG68" s="11">
        <f t="shared" si="203"/>
        <v>0.6856982350650429</v>
      </c>
      <c r="BH68" s="11">
        <f t="shared" si="203"/>
        <v>0.68569969872772696</v>
      </c>
      <c r="BI68" s="11">
        <f t="shared" si="203"/>
        <v>0.68570071936607357</v>
      </c>
      <c r="BJ68" s="11">
        <f t="shared" si="203"/>
        <v>0.68570131941169499</v>
      </c>
      <c r="BK68" s="11">
        <f t="shared" si="203"/>
        <v>0.68570146521717312</v>
      </c>
      <c r="BL68" s="11">
        <f t="shared" si="203"/>
        <v>0.68570102780073872</v>
      </c>
      <c r="BM68" s="11">
        <f t="shared" si="203"/>
        <v>0.68570031559705735</v>
      </c>
      <c r="BN68" s="11">
        <f t="shared" si="203"/>
        <v>0.68569906503468747</v>
      </c>
      <c r="BO68" s="11">
        <f t="shared" si="203"/>
        <v>0.68569719760298731</v>
      </c>
      <c r="BP68" s="11">
        <f t="shared" si="203"/>
        <v>0.68569496565759191</v>
      </c>
      <c r="BQ68" s="11">
        <f t="shared" si="203"/>
        <v>0.68569258790671828</v>
      </c>
      <c r="BR68" s="11">
        <f t="shared" si="203"/>
        <v>0.6856898848974704</v>
      </c>
      <c r="BS68" s="11">
        <f t="shared" si="203"/>
        <v>0.68568701925903563</v>
      </c>
      <c r="BT68" s="11">
        <f t="shared" si="203"/>
        <v>0.68568440597623592</v>
      </c>
      <c r="BU68" s="11">
        <f t="shared" si="203"/>
        <v>0.68568166371166706</v>
      </c>
      <c r="BV68" s="11">
        <f t="shared" si="203"/>
        <v>0.68567893827080728</v>
      </c>
      <c r="BW68" s="11">
        <f t="shared" si="203"/>
        <v>0.68567649322509761</v>
      </c>
      <c r="BX68" s="11">
        <f t="shared" ref="BX68:CI68" si="204">BX53*BX115+BX62*(1-BX115)</f>
        <v>0.68567406500309702</v>
      </c>
      <c r="BY68" s="11">
        <f t="shared" si="204"/>
        <v>0.68567138442546138</v>
      </c>
      <c r="BZ68" s="11">
        <f t="shared" si="204"/>
        <v>0.68566879357427357</v>
      </c>
      <c r="CA68" s="11">
        <f t="shared" si="204"/>
        <v>0.68566609056502581</v>
      </c>
      <c r="CB68" s="11">
        <f t="shared" si="204"/>
        <v>0.68566294453144072</v>
      </c>
      <c r="CC68" s="11">
        <f t="shared" si="204"/>
        <v>0.6856596919476986</v>
      </c>
      <c r="CD68" s="11">
        <f t="shared" si="204"/>
        <v>0.68565663003265853</v>
      </c>
      <c r="CE68" s="11">
        <f t="shared" si="204"/>
        <v>0.68565358494132755</v>
      </c>
      <c r="CF68" s="11">
        <f t="shared" si="204"/>
        <v>0.68565023141533132</v>
      </c>
      <c r="CG68" s="11">
        <f t="shared" si="204"/>
        <v>0.6856468778893352</v>
      </c>
      <c r="CH68" s="11">
        <f t="shared" si="204"/>
        <v>0.68564400103509426</v>
      </c>
      <c r="CI68" s="11" t="e">
        <f t="shared" si="204"/>
        <v>#VALUE!</v>
      </c>
    </row>
    <row r="69" spans="1:87">
      <c r="A69" s="55"/>
      <c r="B69"/>
      <c r="C69"/>
      <c r="D69" s="244"/>
      <c r="E69" s="244"/>
      <c r="F69" s="2" t="str">
        <f>DataSummary!N5</f>
        <v>Scenario</v>
      </c>
      <c r="G69" s="166" t="s">
        <v>476</v>
      </c>
      <c r="H69" s="26" t="s">
        <v>478</v>
      </c>
      <c r="I69" s="11">
        <f t="shared" ref="I69:AP69" si="205">I57*I119+I66*(1-I119)</f>
        <v>0.6853250179043413</v>
      </c>
      <c r="J69" s="11">
        <f t="shared" si="205"/>
        <v>0.68533669355839488</v>
      </c>
      <c r="K69" s="11">
        <f t="shared" si="205"/>
        <v>0.68534778038263311</v>
      </c>
      <c r="L69" s="11">
        <f t="shared" si="205"/>
        <v>0.68535828959286216</v>
      </c>
      <c r="M69" s="11">
        <f t="shared" si="205"/>
        <v>0.68536823801279056</v>
      </c>
      <c r="N69" s="11">
        <f t="shared" si="205"/>
        <v>0.685377827526927</v>
      </c>
      <c r="O69" s="11">
        <f t="shared" si="205"/>
        <v>0.68538710860639807</v>
      </c>
      <c r="P69" s="11">
        <f t="shared" si="205"/>
        <v>0.68539605881959198</v>
      </c>
      <c r="Q69" s="11">
        <f t="shared" si="205"/>
        <v>0.68540475667715073</v>
      </c>
      <c r="R69" s="11">
        <f t="shared" si="205"/>
        <v>0.68541339845567939</v>
      </c>
      <c r="S69" s="11">
        <f t="shared" si="205"/>
        <v>0.68542204023420816</v>
      </c>
      <c r="T69" s="11">
        <f t="shared" si="205"/>
        <v>0.68543091193675987</v>
      </c>
      <c r="U69" s="11">
        <f t="shared" si="205"/>
        <v>0.68544004721075291</v>
      </c>
      <c r="V69" s="11">
        <f t="shared" si="205"/>
        <v>0.68544932268232106</v>
      </c>
      <c r="W69" s="11">
        <f t="shared" si="205"/>
        <v>0.68545886172533033</v>
      </c>
      <c r="X69" s="11">
        <f t="shared" si="205"/>
        <v>0.68546863630026578</v>
      </c>
      <c r="Y69" s="11">
        <f t="shared" si="205"/>
        <v>0.68547875295728444</v>
      </c>
      <c r="Z69" s="11">
        <f t="shared" si="205"/>
        <v>0.68548931263864044</v>
      </c>
      <c r="AA69" s="11">
        <f t="shared" si="205"/>
        <v>0.68550025926530367</v>
      </c>
      <c r="AB69" s="11">
        <f t="shared" si="205"/>
        <v>0.68551153675824406</v>
      </c>
      <c r="AC69" s="11">
        <f t="shared" si="205"/>
        <v>0.68552316754907372</v>
      </c>
      <c r="AD69" s="11">
        <f t="shared" si="205"/>
        <v>0.68553498900860554</v>
      </c>
      <c r="AE69" s="11">
        <f t="shared" si="205"/>
        <v>0.68554682729184635</v>
      </c>
      <c r="AF69" s="11">
        <f t="shared" si="205"/>
        <v>0.68555863192766897</v>
      </c>
      <c r="AG69" s="11">
        <f t="shared" si="205"/>
        <v>0.68557059919267893</v>
      </c>
      <c r="AH69" s="11">
        <f t="shared" si="205"/>
        <v>0.68558261692881584</v>
      </c>
      <c r="AI69" s="11">
        <f t="shared" si="205"/>
        <v>0.6855944271725416</v>
      </c>
      <c r="AJ69" s="11">
        <f t="shared" si="205"/>
        <v>0.68560590094208718</v>
      </c>
      <c r="AK69" s="11">
        <f t="shared" si="205"/>
        <v>0.6856168251371384</v>
      </c>
      <c r="AL69" s="11">
        <f t="shared" si="205"/>
        <v>0.68562689693093293</v>
      </c>
      <c r="AM69" s="11">
        <f t="shared" si="205"/>
        <v>0.68563626773685216</v>
      </c>
      <c r="AN69" s="11">
        <f t="shared" si="205"/>
        <v>0.68564508896827703</v>
      </c>
      <c r="AO69" s="11">
        <f t="shared" si="205"/>
        <v>0.68565292320877314</v>
      </c>
      <c r="AP69" s="11">
        <f t="shared" si="205"/>
        <v>0.68565982092946776</v>
      </c>
      <c r="AQ69" s="11">
        <f t="shared" ref="AQ69:BW69" si="206">AQ57*AQ119+AQ66*(1-AQ119)</f>
        <v>0.68566604009389875</v>
      </c>
      <c r="AR69" s="11">
        <f t="shared" si="206"/>
        <v>0.68567134517014017</v>
      </c>
      <c r="AS69" s="11">
        <f t="shared" si="206"/>
        <v>0.68567563521593811</v>
      </c>
      <c r="AT69" s="11">
        <f t="shared" si="206"/>
        <v>0.68567929717659948</v>
      </c>
      <c r="AU69" s="11">
        <f t="shared" si="206"/>
        <v>0.68568238152325156</v>
      </c>
      <c r="AV69" s="11">
        <f t="shared" si="206"/>
        <v>0.68568473684251319</v>
      </c>
      <c r="AW69" s="11">
        <f t="shared" si="206"/>
        <v>0.68568675568759441</v>
      </c>
      <c r="AX69" s="11">
        <f t="shared" si="206"/>
        <v>0.68568855582445853</v>
      </c>
      <c r="AY69" s="11">
        <f t="shared" si="206"/>
        <v>0.68569013725310568</v>
      </c>
      <c r="AZ69" s="11">
        <f t="shared" si="206"/>
        <v>0.6856912195783853</v>
      </c>
      <c r="BA69" s="11">
        <f t="shared" si="206"/>
        <v>0.68569198225319394</v>
      </c>
      <c r="BB69" s="11">
        <f t="shared" si="206"/>
        <v>0.68569286830186837</v>
      </c>
      <c r="BC69" s="11">
        <f t="shared" si="206"/>
        <v>0.68569381603747614</v>
      </c>
      <c r="BD69" s="11">
        <f t="shared" si="206"/>
        <v>0.68569473573356865</v>
      </c>
      <c r="BE69" s="11">
        <f t="shared" si="206"/>
        <v>0.68569561617434027</v>
      </c>
      <c r="BF69" s="11">
        <f t="shared" si="206"/>
        <v>0.68569677140235896</v>
      </c>
      <c r="BG69" s="11">
        <f t="shared" si="206"/>
        <v>0.6856982350650429</v>
      </c>
      <c r="BH69" s="11">
        <f t="shared" si="206"/>
        <v>0.68569969872772696</v>
      </c>
      <c r="BI69" s="11">
        <f t="shared" si="206"/>
        <v>0.68570071936607357</v>
      </c>
      <c r="BJ69" s="11">
        <f t="shared" si="206"/>
        <v>0.68570131941169499</v>
      </c>
      <c r="BK69" s="11">
        <f t="shared" si="206"/>
        <v>0.68570146521717312</v>
      </c>
      <c r="BL69" s="11">
        <f t="shared" si="206"/>
        <v>0.68570102780073872</v>
      </c>
      <c r="BM69" s="11">
        <f t="shared" si="206"/>
        <v>0.68570031559705735</v>
      </c>
      <c r="BN69" s="11">
        <f t="shared" si="206"/>
        <v>0.68569906503468747</v>
      </c>
      <c r="BO69" s="11">
        <f t="shared" si="206"/>
        <v>0.68569719760298731</v>
      </c>
      <c r="BP69" s="11">
        <f t="shared" si="206"/>
        <v>0.68569496565759191</v>
      </c>
      <c r="BQ69" s="11">
        <f t="shared" si="206"/>
        <v>0.68569258790671828</v>
      </c>
      <c r="BR69" s="11">
        <f t="shared" si="206"/>
        <v>0.6856898848974704</v>
      </c>
      <c r="BS69" s="11">
        <f t="shared" si="206"/>
        <v>0.68568701925903563</v>
      </c>
      <c r="BT69" s="11">
        <f t="shared" si="206"/>
        <v>0.68568440597623592</v>
      </c>
      <c r="BU69" s="11">
        <f t="shared" si="206"/>
        <v>0.68568166371166706</v>
      </c>
      <c r="BV69" s="11">
        <f t="shared" si="206"/>
        <v>0.68567893827080728</v>
      </c>
      <c r="BW69" s="11">
        <f t="shared" si="206"/>
        <v>0.68567649322509761</v>
      </c>
      <c r="BX69" s="11">
        <f t="shared" ref="BX69:CI69" si="207">BX57*BX119+BX66*(1-BX119)</f>
        <v>0.68567406500309702</v>
      </c>
      <c r="BY69" s="11">
        <f t="shared" si="207"/>
        <v>0.68567138442546138</v>
      </c>
      <c r="BZ69" s="11">
        <f t="shared" si="207"/>
        <v>0.68566879357427357</v>
      </c>
      <c r="CA69" s="11">
        <f t="shared" si="207"/>
        <v>0.68566609056502581</v>
      </c>
      <c r="CB69" s="11">
        <f t="shared" si="207"/>
        <v>0.68566294453144072</v>
      </c>
      <c r="CC69" s="11">
        <f t="shared" si="207"/>
        <v>0.6856596919476986</v>
      </c>
      <c r="CD69" s="11">
        <f t="shared" si="207"/>
        <v>0.68565663003265853</v>
      </c>
      <c r="CE69" s="11">
        <f t="shared" si="207"/>
        <v>0.68565358494132755</v>
      </c>
      <c r="CF69" s="11">
        <f t="shared" si="207"/>
        <v>0.68565023141533132</v>
      </c>
      <c r="CG69" s="11">
        <f t="shared" si="207"/>
        <v>0.6856468778893352</v>
      </c>
      <c r="CH69" s="11">
        <f t="shared" si="207"/>
        <v>0.68564400103509426</v>
      </c>
      <c r="CI69" s="11" t="e">
        <f t="shared" si="207"/>
        <v>#VALUE!</v>
      </c>
    </row>
    <row r="70" spans="1:87" ht="16" thickBot="1">
      <c r="A70"/>
      <c r="B70"/>
      <c r="C70"/>
      <c r="D70" s="244"/>
      <c r="E70" s="244"/>
      <c r="F70" s="2"/>
      <c r="G70" s="2"/>
      <c r="H70" s="107"/>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row>
    <row r="71" spans="1:87">
      <c r="A71" s="55"/>
      <c r="B71" s="56" t="s">
        <v>559</v>
      </c>
      <c r="C71" s="57"/>
      <c r="D71" s="283" t="str">
        <f>DataSummary!N4</f>
        <v>Baseline</v>
      </c>
      <c r="E71" s="70" t="str">
        <f>DataSummary!N5</f>
        <v>Scenario</v>
      </c>
      <c r="F71" s="2"/>
      <c r="G71" s="2"/>
      <c r="H71" s="107"/>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row>
    <row r="72" spans="1:87">
      <c r="A72" s="55"/>
      <c r="B72" s="76" t="s">
        <v>561</v>
      </c>
      <c r="C72" s="78" t="s">
        <v>516</v>
      </c>
      <c r="D72" s="694" t="s">
        <v>593</v>
      </c>
      <c r="E72" s="695"/>
      <c r="F72" s="2"/>
      <c r="G72" s="2"/>
      <c r="H72" s="107"/>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row>
    <row r="73" spans="1:87">
      <c r="A73" s="55"/>
      <c r="B73" s="136"/>
      <c r="C73" s="5" t="str">
        <f>VLOOKUP(D72,DataSummary!A149:D150,4,FALSE)</f>
        <v>Path for Current Account Balance</v>
      </c>
      <c r="D73" s="137"/>
      <c r="E73" s="138"/>
      <c r="BY73" s="36"/>
      <c r="BZ73" s="36"/>
      <c r="CA73" s="36"/>
      <c r="CB73" s="36"/>
      <c r="CC73" s="36"/>
      <c r="CD73" s="36"/>
      <c r="CE73" s="36"/>
      <c r="CF73" s="36"/>
      <c r="CG73" s="36"/>
      <c r="CH73" s="36"/>
      <c r="CI73" s="36"/>
    </row>
    <row r="74" spans="1:87" ht="16" thickBot="1">
      <c r="A74" s="55"/>
      <c r="B74" s="706" t="s">
        <v>574</v>
      </c>
      <c r="C74" s="707"/>
      <c r="D74" s="707"/>
      <c r="E74" s="708"/>
      <c r="H74" s="197" t="s">
        <v>631</v>
      </c>
      <c r="I74" s="178">
        <f>InputDataA_GeneralAssumptions!$D$7</f>
        <v>2023</v>
      </c>
      <c r="J74" s="144">
        <f t="shared" ref="J74:AO74" si="208">I74+1</f>
        <v>2024</v>
      </c>
      <c r="K74" s="144">
        <f t="shared" si="208"/>
        <v>2025</v>
      </c>
      <c r="L74" s="144">
        <f t="shared" si="208"/>
        <v>2026</v>
      </c>
      <c r="M74" s="144">
        <f t="shared" si="208"/>
        <v>2027</v>
      </c>
      <c r="N74" s="144">
        <f t="shared" si="208"/>
        <v>2028</v>
      </c>
      <c r="O74" s="144">
        <f t="shared" si="208"/>
        <v>2029</v>
      </c>
      <c r="P74" s="144">
        <f t="shared" si="208"/>
        <v>2030</v>
      </c>
      <c r="Q74" s="144">
        <f t="shared" si="208"/>
        <v>2031</v>
      </c>
      <c r="R74" s="144">
        <f t="shared" si="208"/>
        <v>2032</v>
      </c>
      <c r="S74" s="144">
        <f t="shared" si="208"/>
        <v>2033</v>
      </c>
      <c r="T74" s="144">
        <f t="shared" si="208"/>
        <v>2034</v>
      </c>
      <c r="U74" s="144">
        <f t="shared" si="208"/>
        <v>2035</v>
      </c>
      <c r="V74" s="144">
        <f t="shared" si="208"/>
        <v>2036</v>
      </c>
      <c r="W74" s="144">
        <f t="shared" si="208"/>
        <v>2037</v>
      </c>
      <c r="X74" s="144">
        <f t="shared" si="208"/>
        <v>2038</v>
      </c>
      <c r="Y74" s="144">
        <f t="shared" si="208"/>
        <v>2039</v>
      </c>
      <c r="Z74" s="144">
        <f t="shared" si="208"/>
        <v>2040</v>
      </c>
      <c r="AA74" s="144">
        <f t="shared" si="208"/>
        <v>2041</v>
      </c>
      <c r="AB74" s="144">
        <f t="shared" si="208"/>
        <v>2042</v>
      </c>
      <c r="AC74" s="144">
        <f t="shared" si="208"/>
        <v>2043</v>
      </c>
      <c r="AD74" s="144">
        <f t="shared" si="208"/>
        <v>2044</v>
      </c>
      <c r="AE74" s="144">
        <f t="shared" si="208"/>
        <v>2045</v>
      </c>
      <c r="AF74" s="144">
        <f t="shared" si="208"/>
        <v>2046</v>
      </c>
      <c r="AG74" s="144">
        <f t="shared" si="208"/>
        <v>2047</v>
      </c>
      <c r="AH74" s="144">
        <f t="shared" si="208"/>
        <v>2048</v>
      </c>
      <c r="AI74" s="144">
        <f t="shared" si="208"/>
        <v>2049</v>
      </c>
      <c r="AJ74" s="144">
        <f t="shared" si="208"/>
        <v>2050</v>
      </c>
      <c r="AK74" s="144">
        <f t="shared" si="208"/>
        <v>2051</v>
      </c>
      <c r="AL74" s="144">
        <f t="shared" si="208"/>
        <v>2052</v>
      </c>
      <c r="AM74" s="144">
        <f t="shared" si="208"/>
        <v>2053</v>
      </c>
      <c r="AN74" s="144">
        <f t="shared" si="208"/>
        <v>2054</v>
      </c>
      <c r="AO74" s="144">
        <f t="shared" si="208"/>
        <v>2055</v>
      </c>
      <c r="AP74" s="144">
        <f t="shared" ref="AP74:AQ74" si="209">AO74+1</f>
        <v>2056</v>
      </c>
      <c r="AQ74" s="144">
        <f t="shared" si="209"/>
        <v>2057</v>
      </c>
      <c r="AR74" s="144">
        <f t="shared" ref="AR74" si="210">AQ74+1</f>
        <v>2058</v>
      </c>
      <c r="AS74" s="144">
        <f t="shared" ref="AS74" si="211">AR74+1</f>
        <v>2059</v>
      </c>
      <c r="AT74" s="144">
        <f t="shared" ref="AT74" si="212">AS74+1</f>
        <v>2060</v>
      </c>
      <c r="AU74" s="144">
        <f t="shared" ref="AU74" si="213">AT74+1</f>
        <v>2061</v>
      </c>
      <c r="AV74" s="144">
        <f t="shared" ref="AV74" si="214">AU74+1</f>
        <v>2062</v>
      </c>
      <c r="AW74" s="144">
        <f t="shared" ref="AW74" si="215">AV74+1</f>
        <v>2063</v>
      </c>
      <c r="AX74" s="144">
        <f t="shared" ref="AX74" si="216">AW74+1</f>
        <v>2064</v>
      </c>
      <c r="AY74" s="144">
        <f t="shared" ref="AY74" si="217">AX74+1</f>
        <v>2065</v>
      </c>
      <c r="AZ74" s="144">
        <f t="shared" ref="AZ74" si="218">AY74+1</f>
        <v>2066</v>
      </c>
      <c r="BA74" s="144">
        <f t="shared" ref="BA74" si="219">AZ74+1</f>
        <v>2067</v>
      </c>
      <c r="BB74" s="144">
        <f t="shared" ref="BB74" si="220">BA74+1</f>
        <v>2068</v>
      </c>
      <c r="BC74" s="144">
        <f t="shared" ref="BC74" si="221">BB74+1</f>
        <v>2069</v>
      </c>
      <c r="BD74" s="144">
        <f t="shared" ref="BD74" si="222">BC74+1</f>
        <v>2070</v>
      </c>
      <c r="BE74" s="144">
        <f t="shared" ref="BE74" si="223">BD74+1</f>
        <v>2071</v>
      </c>
      <c r="BF74" s="144">
        <f t="shared" ref="BF74" si="224">BE74+1</f>
        <v>2072</v>
      </c>
      <c r="BG74" s="144">
        <f t="shared" ref="BG74" si="225">BF74+1</f>
        <v>2073</v>
      </c>
      <c r="BH74" s="144">
        <f t="shared" ref="BH74" si="226">BG74+1</f>
        <v>2074</v>
      </c>
      <c r="BI74" s="144">
        <f t="shared" ref="BI74" si="227">BH74+1</f>
        <v>2075</v>
      </c>
      <c r="BJ74" s="144">
        <f t="shared" ref="BJ74" si="228">BI74+1</f>
        <v>2076</v>
      </c>
      <c r="BK74" s="144">
        <f t="shared" ref="BK74" si="229">BJ74+1</f>
        <v>2077</v>
      </c>
      <c r="BL74" s="144">
        <f t="shared" ref="BL74" si="230">BK74+1</f>
        <v>2078</v>
      </c>
      <c r="BM74" s="144">
        <f t="shared" ref="BM74" si="231">BL74+1</f>
        <v>2079</v>
      </c>
      <c r="BN74" s="144">
        <f t="shared" ref="BN74" si="232">BM74+1</f>
        <v>2080</v>
      </c>
      <c r="BO74" s="144">
        <f t="shared" ref="BO74" si="233">BN74+1</f>
        <v>2081</v>
      </c>
      <c r="BP74" s="144">
        <f t="shared" ref="BP74" si="234">BO74+1</f>
        <v>2082</v>
      </c>
      <c r="BQ74" s="144">
        <f t="shared" ref="BQ74" si="235">BP74+1</f>
        <v>2083</v>
      </c>
      <c r="BR74" s="144">
        <f t="shared" ref="BR74" si="236">BQ74+1</f>
        <v>2084</v>
      </c>
      <c r="BS74" s="144">
        <f t="shared" ref="BS74" si="237">BR74+1</f>
        <v>2085</v>
      </c>
      <c r="BT74" s="144">
        <f t="shared" ref="BT74" si="238">BS74+1</f>
        <v>2086</v>
      </c>
      <c r="BU74" s="144">
        <f t="shared" ref="BU74" si="239">BT74+1</f>
        <v>2087</v>
      </c>
      <c r="BV74" s="144">
        <f t="shared" ref="BV74" si="240">BU74+1</f>
        <v>2088</v>
      </c>
      <c r="BW74" s="144">
        <f t="shared" ref="BW74" si="241">BV74+1</f>
        <v>2089</v>
      </c>
      <c r="BX74" s="144">
        <f t="shared" ref="BX74" si="242">BW74+1</f>
        <v>2090</v>
      </c>
      <c r="BY74" s="144">
        <f t="shared" ref="BY74" si="243">BX74+1</f>
        <v>2091</v>
      </c>
      <c r="BZ74" s="144">
        <f t="shared" ref="BZ74" si="244">BY74+1</f>
        <v>2092</v>
      </c>
      <c r="CA74" s="144">
        <f t="shared" ref="CA74" si="245">BZ74+1</f>
        <v>2093</v>
      </c>
      <c r="CB74" s="144">
        <f t="shared" ref="CB74" si="246">CA74+1</f>
        <v>2094</v>
      </c>
      <c r="CC74" s="144">
        <f t="shared" ref="CC74" si="247">CB74+1</f>
        <v>2095</v>
      </c>
      <c r="CD74" s="144">
        <f t="shared" ref="CD74" si="248">CC74+1</f>
        <v>2096</v>
      </c>
      <c r="CE74" s="144">
        <f t="shared" ref="CE74" si="249">CD74+1</f>
        <v>2097</v>
      </c>
      <c r="CF74" s="144">
        <f t="shared" ref="CF74" si="250">CE74+1</f>
        <v>2098</v>
      </c>
      <c r="CG74" s="144">
        <f t="shared" ref="CG74" si="251">CF74+1</f>
        <v>2099</v>
      </c>
      <c r="CH74" s="144">
        <f t="shared" ref="CH74" si="252">CG74+1</f>
        <v>2100</v>
      </c>
      <c r="CI74" s="144">
        <f t="shared" ref="CI74" si="253">CH74+1</f>
        <v>2101</v>
      </c>
    </row>
    <row r="75" spans="1:87">
      <c r="A75" s="55"/>
      <c r="B75" s="99" t="s">
        <v>562</v>
      </c>
      <c r="C75" s="100"/>
      <c r="D75" s="100"/>
      <c r="E75" s="101"/>
      <c r="F75" s="4" t="str">
        <f>D80</f>
        <v>Automatic</v>
      </c>
      <c r="G75" s="32" t="s">
        <v>468</v>
      </c>
      <c r="H75" s="2" t="str">
        <f>IF(VLOOKUP(InputDataA_GeneralAssumptions!$D$72,DataSummary!A148:B150,2,FALSE)=1,"This data is utilized, based on User's choice","This data is NOT utilized, based on User's choice")</f>
        <v>This data is utilized, based on User's choice</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87">
      <c r="B76" s="76" t="s">
        <v>529</v>
      </c>
      <c r="C76" s="77" t="s">
        <v>436</v>
      </c>
      <c r="D76" s="367"/>
      <c r="E76" s="367"/>
      <c r="F76" s="699" t="str">
        <f>DataSummary!N4</f>
        <v>Baseline</v>
      </c>
      <c r="G76" s="15" t="s">
        <v>619</v>
      </c>
      <c r="H76" s="25" t="str">
        <f>InputDataA_GeneralAssumptions!H41</f>
        <v>(e.g. 0.02)</v>
      </c>
      <c r="I76" s="179">
        <f>I77</f>
        <v>8.0398254794999957E-4</v>
      </c>
      <c r="J76" s="179">
        <f t="shared" ref="J76:BU76" si="254">J77</f>
        <v>8.0398254794999957E-4</v>
      </c>
      <c r="K76" s="179">
        <f t="shared" si="254"/>
        <v>8.0398254794999957E-4</v>
      </c>
      <c r="L76" s="179">
        <f t="shared" si="254"/>
        <v>8.0398254794999957E-4</v>
      </c>
      <c r="M76" s="179">
        <f t="shared" si="254"/>
        <v>8.0398254794999957E-4</v>
      </c>
      <c r="N76" s="179">
        <f t="shared" si="254"/>
        <v>8.0398254794999957E-4</v>
      </c>
      <c r="O76" s="179">
        <f t="shared" si="254"/>
        <v>8.0398254794999957E-4</v>
      </c>
      <c r="P76" s="179">
        <f t="shared" si="254"/>
        <v>8.0398254794999957E-4</v>
      </c>
      <c r="Q76" s="179">
        <f t="shared" si="254"/>
        <v>8.0398254794999957E-4</v>
      </c>
      <c r="R76" s="179">
        <f t="shared" si="254"/>
        <v>8.0398254794999957E-4</v>
      </c>
      <c r="S76" s="179">
        <f t="shared" si="254"/>
        <v>8.0398254794999957E-4</v>
      </c>
      <c r="T76" s="179">
        <f t="shared" si="254"/>
        <v>8.0398254794999957E-4</v>
      </c>
      <c r="U76" s="179">
        <f t="shared" si="254"/>
        <v>8.0398254794999957E-4</v>
      </c>
      <c r="V76" s="179">
        <f t="shared" si="254"/>
        <v>8.0398254794999957E-4</v>
      </c>
      <c r="W76" s="179">
        <f t="shared" si="254"/>
        <v>8.0398254794999957E-4</v>
      </c>
      <c r="X76" s="179">
        <f t="shared" si="254"/>
        <v>8.0398254794999957E-4</v>
      </c>
      <c r="Y76" s="179">
        <f t="shared" si="254"/>
        <v>8.0398254794999957E-4</v>
      </c>
      <c r="Z76" s="179">
        <f t="shared" si="254"/>
        <v>8.0398254794999957E-4</v>
      </c>
      <c r="AA76" s="179">
        <f t="shared" si="254"/>
        <v>8.0398254794999957E-4</v>
      </c>
      <c r="AB76" s="179">
        <f t="shared" si="254"/>
        <v>8.0398254794999957E-4</v>
      </c>
      <c r="AC76" s="179">
        <f t="shared" si="254"/>
        <v>8.0398254794999957E-4</v>
      </c>
      <c r="AD76" s="179">
        <f t="shared" si="254"/>
        <v>8.0398254794999957E-4</v>
      </c>
      <c r="AE76" s="179">
        <f t="shared" si="254"/>
        <v>8.0398254794999957E-4</v>
      </c>
      <c r="AF76" s="179">
        <f t="shared" si="254"/>
        <v>8.0398254794999957E-4</v>
      </c>
      <c r="AG76" s="179">
        <f t="shared" si="254"/>
        <v>8.0398254794999957E-4</v>
      </c>
      <c r="AH76" s="179">
        <f t="shared" si="254"/>
        <v>8.0398254794999957E-4</v>
      </c>
      <c r="AI76" s="179">
        <f t="shared" si="254"/>
        <v>8.0398254794999957E-4</v>
      </c>
      <c r="AJ76" s="179">
        <f t="shared" si="254"/>
        <v>8.0398254794999957E-4</v>
      </c>
      <c r="AK76" s="179">
        <f t="shared" si="254"/>
        <v>8.0398254794999957E-4</v>
      </c>
      <c r="AL76" s="179">
        <f t="shared" si="254"/>
        <v>8.0398254794999957E-4</v>
      </c>
      <c r="AM76" s="179">
        <f t="shared" si="254"/>
        <v>8.0398254794999957E-4</v>
      </c>
      <c r="AN76" s="179">
        <f t="shared" si="254"/>
        <v>8.0398254794999957E-4</v>
      </c>
      <c r="AO76" s="179">
        <f t="shared" si="254"/>
        <v>8.0398254794999957E-4</v>
      </c>
      <c r="AP76" s="179">
        <f t="shared" si="254"/>
        <v>8.0398254794999957E-4</v>
      </c>
      <c r="AQ76" s="179">
        <f t="shared" si="254"/>
        <v>8.0398254794999957E-4</v>
      </c>
      <c r="AR76" s="179">
        <f t="shared" si="254"/>
        <v>8.0398254794999957E-4</v>
      </c>
      <c r="AS76" s="179">
        <f t="shared" si="254"/>
        <v>8.0398254794999957E-4</v>
      </c>
      <c r="AT76" s="179">
        <f t="shared" si="254"/>
        <v>8.0398254794999957E-4</v>
      </c>
      <c r="AU76" s="179">
        <f t="shared" si="254"/>
        <v>8.0398254794999957E-4</v>
      </c>
      <c r="AV76" s="179">
        <f t="shared" si="254"/>
        <v>8.0398254794999957E-4</v>
      </c>
      <c r="AW76" s="179">
        <f t="shared" si="254"/>
        <v>8.0398254794999957E-4</v>
      </c>
      <c r="AX76" s="179">
        <f t="shared" si="254"/>
        <v>8.0398254794999957E-4</v>
      </c>
      <c r="AY76" s="179">
        <f t="shared" si="254"/>
        <v>8.0398254794999957E-4</v>
      </c>
      <c r="AZ76" s="179">
        <f t="shared" si="254"/>
        <v>8.0398254794999957E-4</v>
      </c>
      <c r="BA76" s="179">
        <f t="shared" si="254"/>
        <v>8.0398254794999957E-4</v>
      </c>
      <c r="BB76" s="179">
        <f t="shared" si="254"/>
        <v>8.0398254794999957E-4</v>
      </c>
      <c r="BC76" s="179">
        <f t="shared" si="254"/>
        <v>8.0398254794999957E-4</v>
      </c>
      <c r="BD76" s="179">
        <f t="shared" si="254"/>
        <v>8.0398254794999957E-4</v>
      </c>
      <c r="BE76" s="179">
        <f t="shared" si="254"/>
        <v>8.0398254794999957E-4</v>
      </c>
      <c r="BF76" s="179">
        <f t="shared" si="254"/>
        <v>8.0398254794999957E-4</v>
      </c>
      <c r="BG76" s="179">
        <f t="shared" si="254"/>
        <v>8.0398254794999957E-4</v>
      </c>
      <c r="BH76" s="179">
        <f t="shared" si="254"/>
        <v>8.0398254794999957E-4</v>
      </c>
      <c r="BI76" s="179">
        <f t="shared" si="254"/>
        <v>8.0398254794999957E-4</v>
      </c>
      <c r="BJ76" s="179">
        <f t="shared" si="254"/>
        <v>8.0398254794999957E-4</v>
      </c>
      <c r="BK76" s="179">
        <f t="shared" si="254"/>
        <v>8.0398254794999957E-4</v>
      </c>
      <c r="BL76" s="179">
        <f t="shared" si="254"/>
        <v>8.0398254794999957E-4</v>
      </c>
      <c r="BM76" s="179">
        <f t="shared" si="254"/>
        <v>8.0398254794999957E-4</v>
      </c>
      <c r="BN76" s="179">
        <f t="shared" si="254"/>
        <v>8.0398254794999957E-4</v>
      </c>
      <c r="BO76" s="179">
        <f t="shared" si="254"/>
        <v>8.0398254794999957E-4</v>
      </c>
      <c r="BP76" s="179">
        <f t="shared" si="254"/>
        <v>8.0398254794999957E-4</v>
      </c>
      <c r="BQ76" s="179">
        <f t="shared" si="254"/>
        <v>8.0398254794999957E-4</v>
      </c>
      <c r="BR76" s="179">
        <f t="shared" si="254"/>
        <v>8.0398254794999957E-4</v>
      </c>
      <c r="BS76" s="179">
        <f t="shared" si="254"/>
        <v>8.0398254794999957E-4</v>
      </c>
      <c r="BT76" s="179">
        <f t="shared" si="254"/>
        <v>8.0398254794999957E-4</v>
      </c>
      <c r="BU76" s="179">
        <f t="shared" si="254"/>
        <v>8.0398254794999957E-4</v>
      </c>
      <c r="BV76" s="179">
        <f t="shared" ref="BV76:CI76" si="255">BV77</f>
        <v>8.0398254794999957E-4</v>
      </c>
      <c r="BW76" s="179">
        <f t="shared" si="255"/>
        <v>8.0398254794999957E-4</v>
      </c>
      <c r="BX76" s="179">
        <f t="shared" si="255"/>
        <v>8.0398254794999957E-4</v>
      </c>
      <c r="BY76" s="179">
        <f t="shared" si="255"/>
        <v>8.0398254794999957E-4</v>
      </c>
      <c r="BZ76" s="179">
        <f t="shared" si="255"/>
        <v>8.0398254794999957E-4</v>
      </c>
      <c r="CA76" s="179">
        <f t="shared" si="255"/>
        <v>8.0398254794999957E-4</v>
      </c>
      <c r="CB76" s="179">
        <f t="shared" si="255"/>
        <v>8.0398254794999957E-4</v>
      </c>
      <c r="CC76" s="179">
        <f t="shared" si="255"/>
        <v>8.0398254794999957E-4</v>
      </c>
      <c r="CD76" s="179">
        <f t="shared" si="255"/>
        <v>8.0398254794999957E-4</v>
      </c>
      <c r="CE76" s="179">
        <f t="shared" si="255"/>
        <v>8.0398254794999957E-4</v>
      </c>
      <c r="CF76" s="179">
        <f t="shared" si="255"/>
        <v>8.0398254794999957E-4</v>
      </c>
      <c r="CG76" s="179">
        <f t="shared" si="255"/>
        <v>8.0398254794999957E-4</v>
      </c>
      <c r="CH76" s="179">
        <f t="shared" si="255"/>
        <v>8.0398254794999957E-4</v>
      </c>
      <c r="CI76" s="179">
        <f t="shared" si="255"/>
        <v>8.0398254794999957E-4</v>
      </c>
    </row>
    <row r="77" spans="1:87">
      <c r="A77" s="55"/>
      <c r="B77" s="76" t="s">
        <v>978</v>
      </c>
      <c r="C77" s="372" t="s">
        <v>1547</v>
      </c>
      <c r="D77" s="702">
        <f>IF(ISNUMBER(DataSummary!B291)=TRUE,DataSummary!B291,".")</f>
        <v>8.0398254794999957E-4</v>
      </c>
      <c r="E77" s="703"/>
      <c r="F77" s="701"/>
      <c r="G77" s="10" t="s">
        <v>620</v>
      </c>
      <c r="H77" s="27" t="str">
        <f>H76</f>
        <v>(e.g. 0.02)</v>
      </c>
      <c r="I77" s="12">
        <f>InputDataA_GeneralAssumptions!$D$78</f>
        <v>8.0398254794999957E-4</v>
      </c>
      <c r="J77" s="12">
        <f>IF(J74&gt;InputDataA_GeneralAssumptions!$D$82,InputDataA_GeneralAssumptions!$D$81,I77+(InputDataA_GeneralAssumptions!$D$81-$I$77)/(InputDataA_GeneralAssumptions!$D$82-InputDataA_GeneralAssumptions!$D$7))</f>
        <v>8.0398254794999957E-4</v>
      </c>
      <c r="K77" s="12">
        <f>IF(K74&gt;InputDataA_GeneralAssumptions!$D$82,InputDataA_GeneralAssumptions!$D$81,J77+(InputDataA_GeneralAssumptions!$D$81-$I$77)/(InputDataA_GeneralAssumptions!$D$82-InputDataA_GeneralAssumptions!$D$7))</f>
        <v>8.0398254794999957E-4</v>
      </c>
      <c r="L77" s="12">
        <f>IF(L74&gt;InputDataA_GeneralAssumptions!$D$82,InputDataA_GeneralAssumptions!$D$81,K77+(InputDataA_GeneralAssumptions!$D$81-$I$77)/(InputDataA_GeneralAssumptions!$D$82-InputDataA_GeneralAssumptions!$D$7))</f>
        <v>8.0398254794999957E-4</v>
      </c>
      <c r="M77" s="12">
        <f>IF(M74&gt;InputDataA_GeneralAssumptions!$D$82,InputDataA_GeneralAssumptions!$D$81,L77+(InputDataA_GeneralAssumptions!$D$81-$I$77)/(InputDataA_GeneralAssumptions!$D$82-InputDataA_GeneralAssumptions!$D$7))</f>
        <v>8.0398254794999957E-4</v>
      </c>
      <c r="N77" s="12">
        <f>IF(N74&gt;InputDataA_GeneralAssumptions!$D$82,InputDataA_GeneralAssumptions!$D$81,M77+(InputDataA_GeneralAssumptions!$D$81-$I$77)/(InputDataA_GeneralAssumptions!$D$82-InputDataA_GeneralAssumptions!$D$7))</f>
        <v>8.0398254794999957E-4</v>
      </c>
      <c r="O77" s="12">
        <f>IF(O74&gt;InputDataA_GeneralAssumptions!$D$82,InputDataA_GeneralAssumptions!$D$81,N77+(InputDataA_GeneralAssumptions!$D$81-$I$77)/(InputDataA_GeneralAssumptions!$D$82-InputDataA_GeneralAssumptions!$D$7))</f>
        <v>8.0398254794999957E-4</v>
      </c>
      <c r="P77" s="12">
        <f>IF(P74&gt;InputDataA_GeneralAssumptions!$D$82,InputDataA_GeneralAssumptions!$D$81,O77+(InputDataA_GeneralAssumptions!$D$81-$I$77)/(InputDataA_GeneralAssumptions!$D$82-InputDataA_GeneralAssumptions!$D$7))</f>
        <v>8.0398254794999957E-4</v>
      </c>
      <c r="Q77" s="12">
        <f>IF(Q74&gt;InputDataA_GeneralAssumptions!$D$82,InputDataA_GeneralAssumptions!$D$81,P77+(InputDataA_GeneralAssumptions!$D$81-$I$77)/(InputDataA_GeneralAssumptions!$D$82-InputDataA_GeneralAssumptions!$D$7))</f>
        <v>8.0398254794999957E-4</v>
      </c>
      <c r="R77" s="12">
        <f>IF(R74&gt;InputDataA_GeneralAssumptions!$D$82,InputDataA_GeneralAssumptions!$D$81,Q77+(InputDataA_GeneralAssumptions!$D$81-$I$77)/(InputDataA_GeneralAssumptions!$D$82-InputDataA_GeneralAssumptions!$D$7))</f>
        <v>8.0398254794999957E-4</v>
      </c>
      <c r="S77" s="12">
        <f>IF(S74&gt;InputDataA_GeneralAssumptions!$D$82,InputDataA_GeneralAssumptions!$D$81,R77+(InputDataA_GeneralAssumptions!$D$81-$I$77)/(InputDataA_GeneralAssumptions!$D$82-InputDataA_GeneralAssumptions!$D$7))</f>
        <v>8.0398254794999957E-4</v>
      </c>
      <c r="T77" s="12">
        <f>IF(T74&gt;InputDataA_GeneralAssumptions!$D$82,InputDataA_GeneralAssumptions!$D$81,S77+(InputDataA_GeneralAssumptions!$D$81-$I$77)/(InputDataA_GeneralAssumptions!$D$82-InputDataA_GeneralAssumptions!$D$7))</f>
        <v>8.0398254794999957E-4</v>
      </c>
      <c r="U77" s="12">
        <f>IF(U74&gt;InputDataA_GeneralAssumptions!$D$82,InputDataA_GeneralAssumptions!$D$81,T77+(InputDataA_GeneralAssumptions!$D$81-$I$77)/(InputDataA_GeneralAssumptions!$D$82-InputDataA_GeneralAssumptions!$D$7))</f>
        <v>8.0398254794999957E-4</v>
      </c>
      <c r="V77" s="12">
        <f>IF(V74&gt;InputDataA_GeneralAssumptions!$D$82,InputDataA_GeneralAssumptions!$D$81,U77+(InputDataA_GeneralAssumptions!$D$81-$I$77)/(InputDataA_GeneralAssumptions!$D$82-InputDataA_GeneralAssumptions!$D$7))</f>
        <v>8.0398254794999957E-4</v>
      </c>
      <c r="W77" s="12">
        <f>IF(W74&gt;InputDataA_GeneralAssumptions!$D$82,InputDataA_GeneralAssumptions!$D$81,V77+(InputDataA_GeneralAssumptions!$D$81-$I$77)/(InputDataA_GeneralAssumptions!$D$82-InputDataA_GeneralAssumptions!$D$7))</f>
        <v>8.0398254794999957E-4</v>
      </c>
      <c r="X77" s="12">
        <f>IF(X74&gt;InputDataA_GeneralAssumptions!$D$82,InputDataA_GeneralAssumptions!$D$81,W77+(InputDataA_GeneralAssumptions!$D$81-$I$77)/(InputDataA_GeneralAssumptions!$D$82-InputDataA_GeneralAssumptions!$D$7))</f>
        <v>8.0398254794999957E-4</v>
      </c>
      <c r="Y77" s="12">
        <f>IF(Y74&gt;InputDataA_GeneralAssumptions!$D$82,InputDataA_GeneralAssumptions!$D$81,X77+(InputDataA_GeneralAssumptions!$D$81-$I$77)/(InputDataA_GeneralAssumptions!$D$82-InputDataA_GeneralAssumptions!$D$7))</f>
        <v>8.0398254794999957E-4</v>
      </c>
      <c r="Z77" s="12">
        <f>IF(Z74&gt;InputDataA_GeneralAssumptions!$D$82,InputDataA_GeneralAssumptions!$D$81,Y77+(InputDataA_GeneralAssumptions!$D$81-$I$77)/(InputDataA_GeneralAssumptions!$D$82-InputDataA_GeneralAssumptions!$D$7))</f>
        <v>8.0398254794999957E-4</v>
      </c>
      <c r="AA77" s="12">
        <f>IF(AA74&gt;InputDataA_GeneralAssumptions!$D$82,InputDataA_GeneralAssumptions!$D$81,Z77+(InputDataA_GeneralAssumptions!$D$81-$I$77)/(InputDataA_GeneralAssumptions!$D$82-InputDataA_GeneralAssumptions!$D$7))</f>
        <v>8.0398254794999957E-4</v>
      </c>
      <c r="AB77" s="12">
        <f>IF(AB74&gt;InputDataA_GeneralAssumptions!$D$82,InputDataA_GeneralAssumptions!$D$81,AA77+(InputDataA_GeneralAssumptions!$D$81-$I$77)/(InputDataA_GeneralAssumptions!$D$82-InputDataA_GeneralAssumptions!$D$7))</f>
        <v>8.0398254794999957E-4</v>
      </c>
      <c r="AC77" s="12">
        <f>IF(AC74&gt;InputDataA_GeneralAssumptions!$D$82,InputDataA_GeneralAssumptions!$D$81,AB77+(InputDataA_GeneralAssumptions!$D$81-$I$77)/(InputDataA_GeneralAssumptions!$D$82-InputDataA_GeneralAssumptions!$D$7))</f>
        <v>8.0398254794999957E-4</v>
      </c>
      <c r="AD77" s="12">
        <f>IF(AD74&gt;InputDataA_GeneralAssumptions!$D$82,InputDataA_GeneralAssumptions!$D$81,AC77+(InputDataA_GeneralAssumptions!$D$81-$I$77)/(InputDataA_GeneralAssumptions!$D$82-InputDataA_GeneralAssumptions!$D$7))</f>
        <v>8.0398254794999957E-4</v>
      </c>
      <c r="AE77" s="12">
        <f>IF(AE74&gt;InputDataA_GeneralAssumptions!$D$82,InputDataA_GeneralAssumptions!$D$81,AD77+(InputDataA_GeneralAssumptions!$D$81-$I$77)/(InputDataA_GeneralAssumptions!$D$82-InputDataA_GeneralAssumptions!$D$7))</f>
        <v>8.0398254794999957E-4</v>
      </c>
      <c r="AF77" s="12">
        <f>IF(AF74&gt;InputDataA_GeneralAssumptions!$D$82,InputDataA_GeneralAssumptions!$D$81,AE77+(InputDataA_GeneralAssumptions!$D$81-$I$77)/(InputDataA_GeneralAssumptions!$D$82-InputDataA_GeneralAssumptions!$D$7))</f>
        <v>8.0398254794999957E-4</v>
      </c>
      <c r="AG77" s="12">
        <f>IF(AG74&gt;InputDataA_GeneralAssumptions!$D$82,InputDataA_GeneralAssumptions!$D$81,AF77+(InputDataA_GeneralAssumptions!$D$81-$I$77)/(InputDataA_GeneralAssumptions!$D$82-InputDataA_GeneralAssumptions!$D$7))</f>
        <v>8.0398254794999957E-4</v>
      </c>
      <c r="AH77" s="12">
        <f>IF(AH74&gt;InputDataA_GeneralAssumptions!$D$82,InputDataA_GeneralAssumptions!$D$81,AG77+(InputDataA_GeneralAssumptions!$D$81-$I$77)/(InputDataA_GeneralAssumptions!$D$82-InputDataA_GeneralAssumptions!$D$7))</f>
        <v>8.0398254794999957E-4</v>
      </c>
      <c r="AI77" s="12">
        <f>IF(AI74&gt;InputDataA_GeneralAssumptions!$D$82,InputDataA_GeneralAssumptions!$D$81,AH77+(InputDataA_GeneralAssumptions!$D$81-$I$77)/(InputDataA_GeneralAssumptions!$D$82-InputDataA_GeneralAssumptions!$D$7))</f>
        <v>8.0398254794999957E-4</v>
      </c>
      <c r="AJ77" s="12">
        <f>IF(AJ74&gt;InputDataA_GeneralAssumptions!$D$82,InputDataA_GeneralAssumptions!$D$81,AI77+(InputDataA_GeneralAssumptions!$D$81-$I$77)/(InputDataA_GeneralAssumptions!$D$82-InputDataA_GeneralAssumptions!$D$7))</f>
        <v>8.0398254794999957E-4</v>
      </c>
      <c r="AK77" s="12">
        <f>IF(AK74&gt;InputDataA_GeneralAssumptions!$D$82,InputDataA_GeneralAssumptions!$D$81,AJ77+(InputDataA_GeneralAssumptions!$D$81-$I$77)/(InputDataA_GeneralAssumptions!$D$82-InputDataA_GeneralAssumptions!$D$7))</f>
        <v>8.0398254794999957E-4</v>
      </c>
      <c r="AL77" s="12">
        <f>IF(AL74&gt;InputDataA_GeneralAssumptions!$D$82,InputDataA_GeneralAssumptions!$D$81,AK77+(InputDataA_GeneralAssumptions!$D$81-$I$77)/(InputDataA_GeneralAssumptions!$D$82-InputDataA_GeneralAssumptions!$D$7))</f>
        <v>8.0398254794999957E-4</v>
      </c>
      <c r="AM77" s="12">
        <f>IF(AM74&gt;InputDataA_GeneralAssumptions!$D$82,InputDataA_GeneralAssumptions!$D$81,AL77+(InputDataA_GeneralAssumptions!$D$81-$I$77)/(InputDataA_GeneralAssumptions!$D$82-InputDataA_GeneralAssumptions!$D$7))</f>
        <v>8.0398254794999957E-4</v>
      </c>
      <c r="AN77" s="12">
        <f>IF(AN74&gt;InputDataA_GeneralAssumptions!$D$82,InputDataA_GeneralAssumptions!$D$81,AM77+(InputDataA_GeneralAssumptions!$D$81-$I$77)/(InputDataA_GeneralAssumptions!$D$82-InputDataA_GeneralAssumptions!$D$7))</f>
        <v>8.0398254794999957E-4</v>
      </c>
      <c r="AO77" s="12">
        <f>IF(AO74&gt;InputDataA_GeneralAssumptions!$D$82,InputDataA_GeneralAssumptions!$D$81,AN77+(InputDataA_GeneralAssumptions!$D$81-$I$77)/(InputDataA_GeneralAssumptions!$D$82-InputDataA_GeneralAssumptions!$D$7))</f>
        <v>8.0398254794999957E-4</v>
      </c>
      <c r="AP77" s="12">
        <f>IF(AP74&gt;InputDataA_GeneralAssumptions!$D$82,InputDataA_GeneralAssumptions!$D$81,AO77+(InputDataA_GeneralAssumptions!$D$81-$I$77)/(InputDataA_GeneralAssumptions!$D$82-InputDataA_GeneralAssumptions!$D$7))</f>
        <v>8.0398254794999957E-4</v>
      </c>
      <c r="AQ77" s="12">
        <f>IF(AQ74&gt;InputDataA_GeneralAssumptions!$D$82,InputDataA_GeneralAssumptions!$D$81,AP77+(InputDataA_GeneralAssumptions!$D$81-$I$77)/(InputDataA_GeneralAssumptions!$D$82-InputDataA_GeneralAssumptions!$D$7))</f>
        <v>8.0398254794999957E-4</v>
      </c>
      <c r="AR77" s="12">
        <f>IF(AR74&gt;InputDataA_GeneralAssumptions!$D$82,InputDataA_GeneralAssumptions!$D$81,AQ77+(InputDataA_GeneralAssumptions!$D$81-$I$77)/(InputDataA_GeneralAssumptions!$D$82-InputDataA_GeneralAssumptions!$D$7))</f>
        <v>8.0398254794999957E-4</v>
      </c>
      <c r="AS77" s="12">
        <f>IF(AS74&gt;InputDataA_GeneralAssumptions!$D$82,InputDataA_GeneralAssumptions!$D$81,AR77+(InputDataA_GeneralAssumptions!$D$81-$I$77)/(InputDataA_GeneralAssumptions!$D$82-InputDataA_GeneralAssumptions!$D$7))</f>
        <v>8.0398254794999957E-4</v>
      </c>
      <c r="AT77" s="12">
        <f>IF(AT74&gt;InputDataA_GeneralAssumptions!$D$82,InputDataA_GeneralAssumptions!$D$81,AS77+(InputDataA_GeneralAssumptions!$D$81-$I$77)/(InputDataA_GeneralAssumptions!$D$82-InputDataA_GeneralAssumptions!$D$7))</f>
        <v>8.0398254794999957E-4</v>
      </c>
      <c r="AU77" s="12">
        <f>IF(AU74&gt;InputDataA_GeneralAssumptions!$D$82,InputDataA_GeneralAssumptions!$D$81,AT77+(InputDataA_GeneralAssumptions!$D$81-$I$77)/(InputDataA_GeneralAssumptions!$D$82-InputDataA_GeneralAssumptions!$D$7))</f>
        <v>8.0398254794999957E-4</v>
      </c>
      <c r="AV77" s="12">
        <f>IF(AV74&gt;InputDataA_GeneralAssumptions!$D$82,InputDataA_GeneralAssumptions!$D$81,AU77+(InputDataA_GeneralAssumptions!$D$81-$I$77)/(InputDataA_GeneralAssumptions!$D$82-InputDataA_GeneralAssumptions!$D$7))</f>
        <v>8.0398254794999957E-4</v>
      </c>
      <c r="AW77" s="12">
        <f>IF(AW74&gt;InputDataA_GeneralAssumptions!$D$82,InputDataA_GeneralAssumptions!$D$81,AV77+(InputDataA_GeneralAssumptions!$D$81-$I$77)/(InputDataA_GeneralAssumptions!$D$82-InputDataA_GeneralAssumptions!$D$7))</f>
        <v>8.0398254794999957E-4</v>
      </c>
      <c r="AX77" s="12">
        <f>IF(AX74&gt;InputDataA_GeneralAssumptions!$D$82,InputDataA_GeneralAssumptions!$D$81,AW77+(InputDataA_GeneralAssumptions!$D$81-$I$77)/(InputDataA_GeneralAssumptions!$D$82-InputDataA_GeneralAssumptions!$D$7))</f>
        <v>8.0398254794999957E-4</v>
      </c>
      <c r="AY77" s="12">
        <f>IF(AY74&gt;InputDataA_GeneralAssumptions!$D$82,InputDataA_GeneralAssumptions!$D$81,AX77+(InputDataA_GeneralAssumptions!$D$81-$I$77)/(InputDataA_GeneralAssumptions!$D$82-InputDataA_GeneralAssumptions!$D$7))</f>
        <v>8.0398254794999957E-4</v>
      </c>
      <c r="AZ77" s="12">
        <f>IF(AZ74&gt;InputDataA_GeneralAssumptions!$D$82,InputDataA_GeneralAssumptions!$D$81,AY77+(InputDataA_GeneralAssumptions!$D$81-$I$77)/(InputDataA_GeneralAssumptions!$D$82-InputDataA_GeneralAssumptions!$D$7))</f>
        <v>8.0398254794999957E-4</v>
      </c>
      <c r="BA77" s="12">
        <f>IF(BA74&gt;InputDataA_GeneralAssumptions!$D$82,InputDataA_GeneralAssumptions!$D$81,AZ77+(InputDataA_GeneralAssumptions!$D$81-$I$77)/(InputDataA_GeneralAssumptions!$D$82-InputDataA_GeneralAssumptions!$D$7))</f>
        <v>8.0398254794999957E-4</v>
      </c>
      <c r="BB77" s="12">
        <f>IF(BB74&gt;InputDataA_GeneralAssumptions!$D$82,InputDataA_GeneralAssumptions!$D$81,BA77+(InputDataA_GeneralAssumptions!$D$81-$I$77)/(InputDataA_GeneralAssumptions!$D$82-InputDataA_GeneralAssumptions!$D$7))</f>
        <v>8.0398254794999957E-4</v>
      </c>
      <c r="BC77" s="12">
        <f>IF(BC74&gt;InputDataA_GeneralAssumptions!$D$82,InputDataA_GeneralAssumptions!$D$81,BB77+(InputDataA_GeneralAssumptions!$D$81-$I$77)/(InputDataA_GeneralAssumptions!$D$82-InputDataA_GeneralAssumptions!$D$7))</f>
        <v>8.0398254794999957E-4</v>
      </c>
      <c r="BD77" s="12">
        <f>IF(BD74&gt;InputDataA_GeneralAssumptions!$D$82,InputDataA_GeneralAssumptions!$D$81,BC77+(InputDataA_GeneralAssumptions!$D$81-$I$77)/(InputDataA_GeneralAssumptions!$D$82-InputDataA_GeneralAssumptions!$D$7))</f>
        <v>8.0398254794999957E-4</v>
      </c>
      <c r="BE77" s="12">
        <f>IF(BE74&gt;InputDataA_GeneralAssumptions!$D$82,InputDataA_GeneralAssumptions!$D$81,BD77+(InputDataA_GeneralAssumptions!$D$81-$I$77)/(InputDataA_GeneralAssumptions!$D$82-InputDataA_GeneralAssumptions!$D$7))</f>
        <v>8.0398254794999957E-4</v>
      </c>
      <c r="BF77" s="12">
        <f>IF(BF74&gt;InputDataA_GeneralAssumptions!$D$82,InputDataA_GeneralAssumptions!$D$81,BE77+(InputDataA_GeneralAssumptions!$D$81-$I$77)/(InputDataA_GeneralAssumptions!$D$82-InputDataA_GeneralAssumptions!$D$7))</f>
        <v>8.0398254794999957E-4</v>
      </c>
      <c r="BG77" s="12">
        <f>IF(BG74&gt;InputDataA_GeneralAssumptions!$D$82,InputDataA_GeneralAssumptions!$D$81,BF77+(InputDataA_GeneralAssumptions!$D$81-$I$77)/(InputDataA_GeneralAssumptions!$D$82-InputDataA_GeneralAssumptions!$D$7))</f>
        <v>8.0398254794999957E-4</v>
      </c>
      <c r="BH77" s="12">
        <f>IF(BH74&gt;InputDataA_GeneralAssumptions!$D$82,InputDataA_GeneralAssumptions!$D$81,BG77+(InputDataA_GeneralAssumptions!$D$81-$I$77)/(InputDataA_GeneralAssumptions!$D$82-InputDataA_GeneralAssumptions!$D$7))</f>
        <v>8.0398254794999957E-4</v>
      </c>
      <c r="BI77" s="12">
        <f>IF(BI74&gt;InputDataA_GeneralAssumptions!$D$82,InputDataA_GeneralAssumptions!$D$81,BH77+(InputDataA_GeneralAssumptions!$D$81-$I$77)/(InputDataA_GeneralAssumptions!$D$82-InputDataA_GeneralAssumptions!$D$7))</f>
        <v>8.0398254794999957E-4</v>
      </c>
      <c r="BJ77" s="12">
        <f>IF(BJ74&gt;InputDataA_GeneralAssumptions!$D$82,InputDataA_GeneralAssumptions!$D$81,BI77+(InputDataA_GeneralAssumptions!$D$81-$I$77)/(InputDataA_GeneralAssumptions!$D$82-InputDataA_GeneralAssumptions!$D$7))</f>
        <v>8.0398254794999957E-4</v>
      </c>
      <c r="BK77" s="12">
        <f>IF(BK74&gt;InputDataA_GeneralAssumptions!$D$82,InputDataA_GeneralAssumptions!$D$81,BJ77+(InputDataA_GeneralAssumptions!$D$81-$I$77)/(InputDataA_GeneralAssumptions!$D$82-InputDataA_GeneralAssumptions!$D$7))</f>
        <v>8.0398254794999957E-4</v>
      </c>
      <c r="BL77" s="12">
        <f>IF(BL74&gt;InputDataA_GeneralAssumptions!$D$82,InputDataA_GeneralAssumptions!$D$81,BK77+(InputDataA_GeneralAssumptions!$D$81-$I$77)/(InputDataA_GeneralAssumptions!$D$82-InputDataA_GeneralAssumptions!$D$7))</f>
        <v>8.0398254794999957E-4</v>
      </c>
      <c r="BM77" s="12">
        <f>IF(BM74&gt;InputDataA_GeneralAssumptions!$D$82,InputDataA_GeneralAssumptions!$D$81,BL77+(InputDataA_GeneralAssumptions!$D$81-$I$77)/(InputDataA_GeneralAssumptions!$D$82-InputDataA_GeneralAssumptions!$D$7))</f>
        <v>8.0398254794999957E-4</v>
      </c>
      <c r="BN77" s="12">
        <f>IF(BN74&gt;InputDataA_GeneralAssumptions!$D$82,InputDataA_GeneralAssumptions!$D$81,BM77+(InputDataA_GeneralAssumptions!$D$81-$I$77)/(InputDataA_GeneralAssumptions!$D$82-InputDataA_GeneralAssumptions!$D$7))</f>
        <v>8.0398254794999957E-4</v>
      </c>
      <c r="BO77" s="12">
        <f>IF(BO74&gt;InputDataA_GeneralAssumptions!$D$82,InputDataA_GeneralAssumptions!$D$81,BN77+(InputDataA_GeneralAssumptions!$D$81-$I$77)/(InputDataA_GeneralAssumptions!$D$82-InputDataA_GeneralAssumptions!$D$7))</f>
        <v>8.0398254794999957E-4</v>
      </c>
      <c r="BP77" s="12">
        <f>IF(BP74&gt;InputDataA_GeneralAssumptions!$D$82,InputDataA_GeneralAssumptions!$D$81,BO77+(InputDataA_GeneralAssumptions!$D$81-$I$77)/(InputDataA_GeneralAssumptions!$D$82-InputDataA_GeneralAssumptions!$D$7))</f>
        <v>8.0398254794999957E-4</v>
      </c>
      <c r="BQ77" s="12">
        <f>IF(BQ74&gt;InputDataA_GeneralAssumptions!$D$82,InputDataA_GeneralAssumptions!$D$81,BP77+(InputDataA_GeneralAssumptions!$D$81-$I$77)/(InputDataA_GeneralAssumptions!$D$82-InputDataA_GeneralAssumptions!$D$7))</f>
        <v>8.0398254794999957E-4</v>
      </c>
      <c r="BR77" s="12">
        <f>IF(BR74&gt;InputDataA_GeneralAssumptions!$D$82,InputDataA_GeneralAssumptions!$D$81,BQ77+(InputDataA_GeneralAssumptions!$D$81-$I$77)/(InputDataA_GeneralAssumptions!$D$82-InputDataA_GeneralAssumptions!$D$7))</f>
        <v>8.0398254794999957E-4</v>
      </c>
      <c r="BS77" s="12">
        <f>IF(BS74&gt;InputDataA_GeneralAssumptions!$D$82,InputDataA_GeneralAssumptions!$D$81,BR77+(InputDataA_GeneralAssumptions!$D$81-$I$77)/(InputDataA_GeneralAssumptions!$D$82-InputDataA_GeneralAssumptions!$D$7))</f>
        <v>8.0398254794999957E-4</v>
      </c>
      <c r="BT77" s="12">
        <f>IF(BT74&gt;InputDataA_GeneralAssumptions!$D$82,InputDataA_GeneralAssumptions!$D$81,BS77+(InputDataA_GeneralAssumptions!$D$81-$I$77)/(InputDataA_GeneralAssumptions!$D$82-InputDataA_GeneralAssumptions!$D$7))</f>
        <v>8.0398254794999957E-4</v>
      </c>
      <c r="BU77" s="12">
        <f>IF(BU74&gt;InputDataA_GeneralAssumptions!$D$82,InputDataA_GeneralAssumptions!$D$81,BT77+(InputDataA_GeneralAssumptions!$D$81-$I$77)/(InputDataA_GeneralAssumptions!$D$82-InputDataA_GeneralAssumptions!$D$7))</f>
        <v>8.0398254794999957E-4</v>
      </c>
      <c r="BV77" s="12">
        <f>IF(BV74&gt;InputDataA_GeneralAssumptions!$D$82,InputDataA_GeneralAssumptions!$D$81,BU77+(InputDataA_GeneralAssumptions!$D$81-$I$77)/(InputDataA_GeneralAssumptions!$D$82-InputDataA_GeneralAssumptions!$D$7))</f>
        <v>8.0398254794999957E-4</v>
      </c>
      <c r="BW77" s="12">
        <f>IF(BW74&gt;InputDataA_GeneralAssumptions!$D$82,InputDataA_GeneralAssumptions!$D$81,BV77+(InputDataA_GeneralAssumptions!$D$81-$I$77)/(InputDataA_GeneralAssumptions!$D$82-InputDataA_GeneralAssumptions!$D$7))</f>
        <v>8.0398254794999957E-4</v>
      </c>
      <c r="BX77" s="12">
        <f>IF(BX74&gt;InputDataA_GeneralAssumptions!$D$82,InputDataA_GeneralAssumptions!$D$81,BW77+(InputDataA_GeneralAssumptions!$D$81-$I$77)/(InputDataA_GeneralAssumptions!$D$82-InputDataA_GeneralAssumptions!$D$7))</f>
        <v>8.0398254794999957E-4</v>
      </c>
      <c r="BY77" s="12">
        <f>IF(BY74&gt;InputDataA_GeneralAssumptions!$D$82,InputDataA_GeneralAssumptions!$D$81,BX77+(InputDataA_GeneralAssumptions!$D$81-$I$77)/(InputDataA_GeneralAssumptions!$D$82-InputDataA_GeneralAssumptions!$D$7))</f>
        <v>8.0398254794999957E-4</v>
      </c>
      <c r="BZ77" s="12">
        <f>IF(BZ74&gt;InputDataA_GeneralAssumptions!$D$82,InputDataA_GeneralAssumptions!$D$81,BY77+(InputDataA_GeneralAssumptions!$D$81-$I$77)/(InputDataA_GeneralAssumptions!$D$82-InputDataA_GeneralAssumptions!$D$7))</f>
        <v>8.0398254794999957E-4</v>
      </c>
      <c r="CA77" s="12">
        <f>IF(CA74&gt;InputDataA_GeneralAssumptions!$D$82,InputDataA_GeneralAssumptions!$D$81,BZ77+(InputDataA_GeneralAssumptions!$D$81-$I$77)/(InputDataA_GeneralAssumptions!$D$82-InputDataA_GeneralAssumptions!$D$7))</f>
        <v>8.0398254794999957E-4</v>
      </c>
      <c r="CB77" s="12">
        <f>IF(CB74&gt;InputDataA_GeneralAssumptions!$D$82,InputDataA_GeneralAssumptions!$D$81,CA77+(InputDataA_GeneralAssumptions!$D$81-$I$77)/(InputDataA_GeneralAssumptions!$D$82-InputDataA_GeneralAssumptions!$D$7))</f>
        <v>8.0398254794999957E-4</v>
      </c>
      <c r="CC77" s="12">
        <f>IF(CC74&gt;InputDataA_GeneralAssumptions!$D$82,InputDataA_GeneralAssumptions!$D$81,CB77+(InputDataA_GeneralAssumptions!$D$81-$I$77)/(InputDataA_GeneralAssumptions!$D$82-InputDataA_GeneralAssumptions!$D$7))</f>
        <v>8.0398254794999957E-4</v>
      </c>
      <c r="CD77" s="12">
        <f>IF(CD74&gt;InputDataA_GeneralAssumptions!$D$82,InputDataA_GeneralAssumptions!$D$81,CC77+(InputDataA_GeneralAssumptions!$D$81-$I$77)/(InputDataA_GeneralAssumptions!$D$82-InputDataA_GeneralAssumptions!$D$7))</f>
        <v>8.0398254794999957E-4</v>
      </c>
      <c r="CE77" s="12">
        <f>IF(CE74&gt;InputDataA_GeneralAssumptions!$D$82,InputDataA_GeneralAssumptions!$D$81,CD77+(InputDataA_GeneralAssumptions!$D$81-$I$77)/(InputDataA_GeneralAssumptions!$D$82-InputDataA_GeneralAssumptions!$D$7))</f>
        <v>8.0398254794999957E-4</v>
      </c>
      <c r="CF77" s="12">
        <f>IF(CF74&gt;InputDataA_GeneralAssumptions!$D$82,InputDataA_GeneralAssumptions!$D$81,CE77+(InputDataA_GeneralAssumptions!$D$81-$I$77)/(InputDataA_GeneralAssumptions!$D$82-InputDataA_GeneralAssumptions!$D$7))</f>
        <v>8.0398254794999957E-4</v>
      </c>
      <c r="CG77" s="12">
        <f>IF(CG74&gt;InputDataA_GeneralAssumptions!$D$82,InputDataA_GeneralAssumptions!$D$81,CF77+(InputDataA_GeneralAssumptions!$D$81-$I$77)/(InputDataA_GeneralAssumptions!$D$82-InputDataA_GeneralAssumptions!$D$7))</f>
        <v>8.0398254794999957E-4</v>
      </c>
      <c r="CH77" s="12">
        <f>IF(CH74&gt;InputDataA_GeneralAssumptions!$D$82,InputDataA_GeneralAssumptions!$D$81,CG77+(InputDataA_GeneralAssumptions!$D$81-$I$77)/(InputDataA_GeneralAssumptions!$D$82-InputDataA_GeneralAssumptions!$D$7))</f>
        <v>8.0398254794999957E-4</v>
      </c>
      <c r="CI77" s="12">
        <f>IF(CI74&gt;InputDataA_GeneralAssumptions!$D$82,InputDataA_GeneralAssumptions!$D$81,CH77+(InputDataA_GeneralAssumptions!$D$81-$I$77)/(InputDataA_GeneralAssumptions!$D$82-InputDataA_GeneralAssumptions!$D$7))</f>
        <v>8.0398254794999957E-4</v>
      </c>
    </row>
    <row r="78" spans="1:87">
      <c r="B78" s="76" t="s">
        <v>988</v>
      </c>
      <c r="C78" s="77" t="s">
        <v>436</v>
      </c>
      <c r="D78" s="390">
        <f>IF(ISBLANK(D76)=TRUE,D77,D76)</f>
        <v>8.0398254794999957E-4</v>
      </c>
      <c r="E78" s="390">
        <f>IF(ISBLANK(E76)=TRUE,D77,E76)</f>
        <v>8.0398254794999957E-4</v>
      </c>
      <c r="F78" s="699"/>
      <c r="G78" s="131" t="s">
        <v>625</v>
      </c>
      <c r="H78" s="26" t="s">
        <v>436</v>
      </c>
      <c r="I78" s="11">
        <f>IF(AND(VLOOKUP(InputDataA_GeneralAssumptions!$D$72,DataSummary!$A$149:$B$150,2,FALSE)=1,VLOOKUP(InputDataA_GeneralAssumptions!$D$80,DataSummary!$A$143:$B$145,2,FALSE)=2),InputDataA_GeneralAssumptions!I$77, IF(AND(VLOOKUP(InputDataA_GeneralAssumptions!$D$72,DataSummary!$A$149:$B$150,2,FALSE)=1,VLOOKUP(InputDataA_GeneralAssumptions!$D$80,DataSummary!$A$143:$B$145,2,FALSE)=1), InputDataA_GeneralAssumptions!I$76,"Not an input"))</f>
        <v>8.0398254794999957E-4</v>
      </c>
      <c r="J78" s="11">
        <f>IF(AND(VLOOKUP(InputDataA_GeneralAssumptions!$D$72,DataSummary!$A$149:$B$150,2,FALSE)=1,VLOOKUP(InputDataA_GeneralAssumptions!$D$80,DataSummary!$A$143:$B$145,2,FALSE)=2),InputDataA_GeneralAssumptions!J$77, IF(AND(VLOOKUP(InputDataA_GeneralAssumptions!$D$72,DataSummary!$A$149:$B$150,2,FALSE)=1,VLOOKUP(InputDataA_GeneralAssumptions!$D$80,DataSummary!$A$143:$B$145,2,FALSE)=1), InputDataA_GeneralAssumptions!J$76,"Not an input"))</f>
        <v>8.0398254794999957E-4</v>
      </c>
      <c r="K78" s="11">
        <f>IF(AND(VLOOKUP(InputDataA_GeneralAssumptions!$D$72,DataSummary!$A$149:$B$150,2,FALSE)=1,VLOOKUP(InputDataA_GeneralAssumptions!$D$80,DataSummary!$A$143:$B$145,2,FALSE)=2),InputDataA_GeneralAssumptions!K$77, IF(AND(VLOOKUP(InputDataA_GeneralAssumptions!$D$72,DataSummary!$A$149:$B$150,2,FALSE)=1,VLOOKUP(InputDataA_GeneralAssumptions!$D$80,DataSummary!$A$143:$B$145,2,FALSE)=1), InputDataA_GeneralAssumptions!K$76,"Not an input"))</f>
        <v>8.0398254794999957E-4</v>
      </c>
      <c r="L78" s="11">
        <f>IF(AND(VLOOKUP(InputDataA_GeneralAssumptions!$D$72,DataSummary!$A$149:$B$150,2,FALSE)=1,VLOOKUP(InputDataA_GeneralAssumptions!$D$80,DataSummary!$A$143:$B$145,2,FALSE)=2),InputDataA_GeneralAssumptions!L$77, IF(AND(VLOOKUP(InputDataA_GeneralAssumptions!$D$72,DataSummary!$A$149:$B$150,2,FALSE)=1,VLOOKUP(InputDataA_GeneralAssumptions!$D$80,DataSummary!$A$143:$B$145,2,FALSE)=1), InputDataA_GeneralAssumptions!L$76,"Not an input"))</f>
        <v>8.0398254794999957E-4</v>
      </c>
      <c r="M78" s="11">
        <f>IF(AND(VLOOKUP(InputDataA_GeneralAssumptions!$D$72,DataSummary!$A$149:$B$150,2,FALSE)=1,VLOOKUP(InputDataA_GeneralAssumptions!$D$80,DataSummary!$A$143:$B$145,2,FALSE)=2),InputDataA_GeneralAssumptions!M$77, IF(AND(VLOOKUP(InputDataA_GeneralAssumptions!$D$72,DataSummary!$A$149:$B$150,2,FALSE)=1,VLOOKUP(InputDataA_GeneralAssumptions!$D$80,DataSummary!$A$143:$B$145,2,FALSE)=1), InputDataA_GeneralAssumptions!M$76,"Not an input"))</f>
        <v>8.0398254794999957E-4</v>
      </c>
      <c r="N78" s="11">
        <f>IF(AND(VLOOKUP(InputDataA_GeneralAssumptions!$D$72,DataSummary!$A$149:$B$150,2,FALSE)=1,VLOOKUP(InputDataA_GeneralAssumptions!$D$80,DataSummary!$A$143:$B$145,2,FALSE)=2),InputDataA_GeneralAssumptions!N$77, IF(AND(VLOOKUP(InputDataA_GeneralAssumptions!$D$72,DataSummary!$A$149:$B$150,2,FALSE)=1,VLOOKUP(InputDataA_GeneralAssumptions!$D$80,DataSummary!$A$143:$B$145,2,FALSE)=1), InputDataA_GeneralAssumptions!N$76,"Not an input"))</f>
        <v>8.0398254794999957E-4</v>
      </c>
      <c r="O78" s="11">
        <f>IF(AND(VLOOKUP(InputDataA_GeneralAssumptions!$D$72,DataSummary!$A$149:$B$150,2,FALSE)=1,VLOOKUP(InputDataA_GeneralAssumptions!$D$80,DataSummary!$A$143:$B$145,2,FALSE)=2),InputDataA_GeneralAssumptions!O$77, IF(AND(VLOOKUP(InputDataA_GeneralAssumptions!$D$72,DataSummary!$A$149:$B$150,2,FALSE)=1,VLOOKUP(InputDataA_GeneralAssumptions!$D$80,DataSummary!$A$143:$B$145,2,FALSE)=1), InputDataA_GeneralAssumptions!O$76,"Not an input"))</f>
        <v>8.0398254794999957E-4</v>
      </c>
      <c r="P78" s="11">
        <f>IF(AND(VLOOKUP(InputDataA_GeneralAssumptions!$D$72,DataSummary!$A$149:$B$150,2,FALSE)=1,VLOOKUP(InputDataA_GeneralAssumptions!$D$80,DataSummary!$A$143:$B$145,2,FALSE)=2),InputDataA_GeneralAssumptions!P$77, IF(AND(VLOOKUP(InputDataA_GeneralAssumptions!$D$72,DataSummary!$A$149:$B$150,2,FALSE)=1,VLOOKUP(InputDataA_GeneralAssumptions!$D$80,DataSummary!$A$143:$B$145,2,FALSE)=1), InputDataA_GeneralAssumptions!P$76,"Not an input"))</f>
        <v>8.0398254794999957E-4</v>
      </c>
      <c r="Q78" s="11">
        <f>IF(AND(VLOOKUP(InputDataA_GeneralAssumptions!$D$72,DataSummary!$A$149:$B$150,2,FALSE)=1,VLOOKUP(InputDataA_GeneralAssumptions!$D$80,DataSummary!$A$143:$B$145,2,FALSE)=2),InputDataA_GeneralAssumptions!Q$77, IF(AND(VLOOKUP(InputDataA_GeneralAssumptions!$D$72,DataSummary!$A$149:$B$150,2,FALSE)=1,VLOOKUP(InputDataA_GeneralAssumptions!$D$80,DataSummary!$A$143:$B$145,2,FALSE)=1), InputDataA_GeneralAssumptions!Q$76,"Not an input"))</f>
        <v>8.0398254794999957E-4</v>
      </c>
      <c r="R78" s="11">
        <f>IF(AND(VLOOKUP(InputDataA_GeneralAssumptions!$D$72,DataSummary!$A$149:$B$150,2,FALSE)=1,VLOOKUP(InputDataA_GeneralAssumptions!$D$80,DataSummary!$A$143:$B$145,2,FALSE)=2),InputDataA_GeneralAssumptions!R$77, IF(AND(VLOOKUP(InputDataA_GeneralAssumptions!$D$72,DataSummary!$A$149:$B$150,2,FALSE)=1,VLOOKUP(InputDataA_GeneralAssumptions!$D$80,DataSummary!$A$143:$B$145,2,FALSE)=1), InputDataA_GeneralAssumptions!R$76,"Not an input"))</f>
        <v>8.0398254794999957E-4</v>
      </c>
      <c r="S78" s="11">
        <f>IF(AND(VLOOKUP(InputDataA_GeneralAssumptions!$D$72,DataSummary!$A$149:$B$150,2,FALSE)=1,VLOOKUP(InputDataA_GeneralAssumptions!$D$80,DataSummary!$A$143:$B$145,2,FALSE)=2),InputDataA_GeneralAssumptions!S$77, IF(AND(VLOOKUP(InputDataA_GeneralAssumptions!$D$72,DataSummary!$A$149:$B$150,2,FALSE)=1,VLOOKUP(InputDataA_GeneralAssumptions!$D$80,DataSummary!$A$143:$B$145,2,FALSE)=1), InputDataA_GeneralAssumptions!S$76,"Not an input"))</f>
        <v>8.0398254794999957E-4</v>
      </c>
      <c r="T78" s="11">
        <f>IF(AND(VLOOKUP(InputDataA_GeneralAssumptions!$D$72,DataSummary!$A$149:$B$150,2,FALSE)=1,VLOOKUP(InputDataA_GeneralAssumptions!$D$80,DataSummary!$A$143:$B$145,2,FALSE)=2),InputDataA_GeneralAssumptions!T$77, IF(AND(VLOOKUP(InputDataA_GeneralAssumptions!$D$72,DataSummary!$A$149:$B$150,2,FALSE)=1,VLOOKUP(InputDataA_GeneralAssumptions!$D$80,DataSummary!$A$143:$B$145,2,FALSE)=1), InputDataA_GeneralAssumptions!T$76,"Not an input"))</f>
        <v>8.0398254794999957E-4</v>
      </c>
      <c r="U78" s="11">
        <f>IF(AND(VLOOKUP(InputDataA_GeneralAssumptions!$D$72,DataSummary!$A$149:$B$150,2,FALSE)=1,VLOOKUP(InputDataA_GeneralAssumptions!$D$80,DataSummary!$A$143:$B$145,2,FALSE)=2),InputDataA_GeneralAssumptions!U$77, IF(AND(VLOOKUP(InputDataA_GeneralAssumptions!$D$72,DataSummary!$A$149:$B$150,2,FALSE)=1,VLOOKUP(InputDataA_GeneralAssumptions!$D$80,DataSummary!$A$143:$B$145,2,FALSE)=1), InputDataA_GeneralAssumptions!U$76,"Not an input"))</f>
        <v>8.0398254794999957E-4</v>
      </c>
      <c r="V78" s="11">
        <f>IF(AND(VLOOKUP(InputDataA_GeneralAssumptions!$D$72,DataSummary!$A$149:$B$150,2,FALSE)=1,VLOOKUP(InputDataA_GeneralAssumptions!$D$80,DataSummary!$A$143:$B$145,2,FALSE)=2),InputDataA_GeneralAssumptions!V$77, IF(AND(VLOOKUP(InputDataA_GeneralAssumptions!$D$72,DataSummary!$A$149:$B$150,2,FALSE)=1,VLOOKUP(InputDataA_GeneralAssumptions!$D$80,DataSummary!$A$143:$B$145,2,FALSE)=1), InputDataA_GeneralAssumptions!V$76,"Not an input"))</f>
        <v>8.0398254794999957E-4</v>
      </c>
      <c r="W78" s="11">
        <f>IF(AND(VLOOKUP(InputDataA_GeneralAssumptions!$D$72,DataSummary!$A$149:$B$150,2,FALSE)=1,VLOOKUP(InputDataA_GeneralAssumptions!$D$80,DataSummary!$A$143:$B$145,2,FALSE)=2),InputDataA_GeneralAssumptions!W$77, IF(AND(VLOOKUP(InputDataA_GeneralAssumptions!$D$72,DataSummary!$A$149:$B$150,2,FALSE)=1,VLOOKUP(InputDataA_GeneralAssumptions!$D$80,DataSummary!$A$143:$B$145,2,FALSE)=1), InputDataA_GeneralAssumptions!W$76,"Not an input"))</f>
        <v>8.0398254794999957E-4</v>
      </c>
      <c r="X78" s="11">
        <f>IF(AND(VLOOKUP(InputDataA_GeneralAssumptions!$D$72,DataSummary!$A$149:$B$150,2,FALSE)=1,VLOOKUP(InputDataA_GeneralAssumptions!$D$80,DataSummary!$A$143:$B$145,2,FALSE)=2),InputDataA_GeneralAssumptions!X$77, IF(AND(VLOOKUP(InputDataA_GeneralAssumptions!$D$72,DataSummary!$A$149:$B$150,2,FALSE)=1,VLOOKUP(InputDataA_GeneralAssumptions!$D$80,DataSummary!$A$143:$B$145,2,FALSE)=1), InputDataA_GeneralAssumptions!X$76,"Not an input"))</f>
        <v>8.0398254794999957E-4</v>
      </c>
      <c r="Y78" s="11">
        <f>IF(AND(VLOOKUP(InputDataA_GeneralAssumptions!$D$72,DataSummary!$A$149:$B$150,2,FALSE)=1,VLOOKUP(InputDataA_GeneralAssumptions!$D$80,DataSummary!$A$143:$B$145,2,FALSE)=2),InputDataA_GeneralAssumptions!Y$77, IF(AND(VLOOKUP(InputDataA_GeneralAssumptions!$D$72,DataSummary!$A$149:$B$150,2,FALSE)=1,VLOOKUP(InputDataA_GeneralAssumptions!$D$80,DataSummary!$A$143:$B$145,2,FALSE)=1), InputDataA_GeneralAssumptions!Y$76,"Not an input"))</f>
        <v>8.0398254794999957E-4</v>
      </c>
      <c r="Z78" s="11">
        <f>IF(AND(VLOOKUP(InputDataA_GeneralAssumptions!$D$72,DataSummary!$A$149:$B$150,2,FALSE)=1,VLOOKUP(InputDataA_GeneralAssumptions!$D$80,DataSummary!$A$143:$B$145,2,FALSE)=2),InputDataA_GeneralAssumptions!Z$77, IF(AND(VLOOKUP(InputDataA_GeneralAssumptions!$D$72,DataSummary!$A$149:$B$150,2,FALSE)=1,VLOOKUP(InputDataA_GeneralAssumptions!$D$80,DataSummary!$A$143:$B$145,2,FALSE)=1), InputDataA_GeneralAssumptions!Z$76,"Not an input"))</f>
        <v>8.0398254794999957E-4</v>
      </c>
      <c r="AA78" s="11">
        <f>IF(AND(VLOOKUP(InputDataA_GeneralAssumptions!$D$72,DataSummary!$A$149:$B$150,2,FALSE)=1,VLOOKUP(InputDataA_GeneralAssumptions!$D$80,DataSummary!$A$143:$B$145,2,FALSE)=2),InputDataA_GeneralAssumptions!AA$77, IF(AND(VLOOKUP(InputDataA_GeneralAssumptions!$D$72,DataSummary!$A$149:$B$150,2,FALSE)=1,VLOOKUP(InputDataA_GeneralAssumptions!$D$80,DataSummary!$A$143:$B$145,2,FALSE)=1), InputDataA_GeneralAssumptions!AA$76,"Not an input"))</f>
        <v>8.0398254794999957E-4</v>
      </c>
      <c r="AB78" s="11">
        <f>IF(AND(VLOOKUP(InputDataA_GeneralAssumptions!$D$72,DataSummary!$A$149:$B$150,2,FALSE)=1,VLOOKUP(InputDataA_GeneralAssumptions!$D$80,DataSummary!$A$143:$B$145,2,FALSE)=2),InputDataA_GeneralAssumptions!AB$77, IF(AND(VLOOKUP(InputDataA_GeneralAssumptions!$D$72,DataSummary!$A$149:$B$150,2,FALSE)=1,VLOOKUP(InputDataA_GeneralAssumptions!$D$80,DataSummary!$A$143:$B$145,2,FALSE)=1), InputDataA_GeneralAssumptions!AB$76,"Not an input"))</f>
        <v>8.0398254794999957E-4</v>
      </c>
      <c r="AC78" s="11">
        <f>IF(AND(VLOOKUP(InputDataA_GeneralAssumptions!$D$72,DataSummary!$A$149:$B$150,2,FALSE)=1,VLOOKUP(InputDataA_GeneralAssumptions!$D$80,DataSummary!$A$143:$B$145,2,FALSE)=2),InputDataA_GeneralAssumptions!AC$77, IF(AND(VLOOKUP(InputDataA_GeneralAssumptions!$D$72,DataSummary!$A$149:$B$150,2,FALSE)=1,VLOOKUP(InputDataA_GeneralAssumptions!$D$80,DataSummary!$A$143:$B$145,2,FALSE)=1), InputDataA_GeneralAssumptions!AC$76,"Not an input"))</f>
        <v>8.0398254794999957E-4</v>
      </c>
      <c r="AD78" s="11">
        <f>IF(AND(VLOOKUP(InputDataA_GeneralAssumptions!$D$72,DataSummary!$A$149:$B$150,2,FALSE)=1,VLOOKUP(InputDataA_GeneralAssumptions!$D$80,DataSummary!$A$143:$B$145,2,FALSE)=2),InputDataA_GeneralAssumptions!AD$77, IF(AND(VLOOKUP(InputDataA_GeneralAssumptions!$D$72,DataSummary!$A$149:$B$150,2,FALSE)=1,VLOOKUP(InputDataA_GeneralAssumptions!$D$80,DataSummary!$A$143:$B$145,2,FALSE)=1), InputDataA_GeneralAssumptions!AD$76,"Not an input"))</f>
        <v>8.0398254794999957E-4</v>
      </c>
      <c r="AE78" s="11">
        <f>IF(AND(VLOOKUP(InputDataA_GeneralAssumptions!$D$72,DataSummary!$A$149:$B$150,2,FALSE)=1,VLOOKUP(InputDataA_GeneralAssumptions!$D$80,DataSummary!$A$143:$B$145,2,FALSE)=2),InputDataA_GeneralAssumptions!AE$77, IF(AND(VLOOKUP(InputDataA_GeneralAssumptions!$D$72,DataSummary!$A$149:$B$150,2,FALSE)=1,VLOOKUP(InputDataA_GeneralAssumptions!$D$80,DataSummary!$A$143:$B$145,2,FALSE)=1), InputDataA_GeneralAssumptions!AE$76,"Not an input"))</f>
        <v>8.0398254794999957E-4</v>
      </c>
      <c r="AF78" s="11">
        <f>IF(AND(VLOOKUP(InputDataA_GeneralAssumptions!$D$72,DataSummary!$A$149:$B$150,2,FALSE)=1,VLOOKUP(InputDataA_GeneralAssumptions!$D$80,DataSummary!$A$143:$B$145,2,FALSE)=2),InputDataA_GeneralAssumptions!AF$77, IF(AND(VLOOKUP(InputDataA_GeneralAssumptions!$D$72,DataSummary!$A$149:$B$150,2,FALSE)=1,VLOOKUP(InputDataA_GeneralAssumptions!$D$80,DataSummary!$A$143:$B$145,2,FALSE)=1), InputDataA_GeneralAssumptions!AF$76,"Not an input"))</f>
        <v>8.0398254794999957E-4</v>
      </c>
      <c r="AG78" s="11">
        <f>IF(AND(VLOOKUP(InputDataA_GeneralAssumptions!$D$72,DataSummary!$A$149:$B$150,2,FALSE)=1,VLOOKUP(InputDataA_GeneralAssumptions!$D$80,DataSummary!$A$143:$B$145,2,FALSE)=2),InputDataA_GeneralAssumptions!AG$77, IF(AND(VLOOKUP(InputDataA_GeneralAssumptions!$D$72,DataSummary!$A$149:$B$150,2,FALSE)=1,VLOOKUP(InputDataA_GeneralAssumptions!$D$80,DataSummary!$A$143:$B$145,2,FALSE)=1), InputDataA_GeneralAssumptions!AG$76,"Not an input"))</f>
        <v>8.0398254794999957E-4</v>
      </c>
      <c r="AH78" s="11">
        <f>IF(AND(VLOOKUP(InputDataA_GeneralAssumptions!$D$72,DataSummary!$A$149:$B$150,2,FALSE)=1,VLOOKUP(InputDataA_GeneralAssumptions!$D$80,DataSummary!$A$143:$B$145,2,FALSE)=2),InputDataA_GeneralAssumptions!AH$77, IF(AND(VLOOKUP(InputDataA_GeneralAssumptions!$D$72,DataSummary!$A$149:$B$150,2,FALSE)=1,VLOOKUP(InputDataA_GeneralAssumptions!$D$80,DataSummary!$A$143:$B$145,2,FALSE)=1), InputDataA_GeneralAssumptions!AH$76,"Not an input"))</f>
        <v>8.0398254794999957E-4</v>
      </c>
      <c r="AI78" s="11">
        <f>IF(AND(VLOOKUP(InputDataA_GeneralAssumptions!$D$72,DataSummary!$A$149:$B$150,2,FALSE)=1,VLOOKUP(InputDataA_GeneralAssumptions!$D$80,DataSummary!$A$143:$B$145,2,FALSE)=2),InputDataA_GeneralAssumptions!AI$77, IF(AND(VLOOKUP(InputDataA_GeneralAssumptions!$D$72,DataSummary!$A$149:$B$150,2,FALSE)=1,VLOOKUP(InputDataA_GeneralAssumptions!$D$80,DataSummary!$A$143:$B$145,2,FALSE)=1), InputDataA_GeneralAssumptions!AI$76,"Not an input"))</f>
        <v>8.0398254794999957E-4</v>
      </c>
      <c r="AJ78" s="11">
        <f>IF(AND(VLOOKUP(InputDataA_GeneralAssumptions!$D$72,DataSummary!$A$149:$B$150,2,FALSE)=1,VLOOKUP(InputDataA_GeneralAssumptions!$D$80,DataSummary!$A$143:$B$145,2,FALSE)=2),InputDataA_GeneralAssumptions!AJ$77, IF(AND(VLOOKUP(InputDataA_GeneralAssumptions!$D$72,DataSummary!$A$149:$B$150,2,FALSE)=1,VLOOKUP(InputDataA_GeneralAssumptions!$D$80,DataSummary!$A$143:$B$145,2,FALSE)=1), InputDataA_GeneralAssumptions!AJ$76,"Not an input"))</f>
        <v>8.0398254794999957E-4</v>
      </c>
      <c r="AK78" s="11">
        <f>IF(AND(VLOOKUP(InputDataA_GeneralAssumptions!$D$72,DataSummary!$A$149:$B$150,2,FALSE)=1,VLOOKUP(InputDataA_GeneralAssumptions!$D$80,DataSummary!$A$143:$B$145,2,FALSE)=2),InputDataA_GeneralAssumptions!AK$77, IF(AND(VLOOKUP(InputDataA_GeneralAssumptions!$D$72,DataSummary!$A$149:$B$150,2,FALSE)=1,VLOOKUP(InputDataA_GeneralAssumptions!$D$80,DataSummary!$A$143:$B$145,2,FALSE)=1), InputDataA_GeneralAssumptions!AK$76,"Not an input"))</f>
        <v>8.0398254794999957E-4</v>
      </c>
      <c r="AL78" s="11">
        <f>IF(AND(VLOOKUP(InputDataA_GeneralAssumptions!$D$72,DataSummary!$A$149:$B$150,2,FALSE)=1,VLOOKUP(InputDataA_GeneralAssumptions!$D$80,DataSummary!$A$143:$B$145,2,FALSE)=2),InputDataA_GeneralAssumptions!AL$77, IF(AND(VLOOKUP(InputDataA_GeneralAssumptions!$D$72,DataSummary!$A$149:$B$150,2,FALSE)=1,VLOOKUP(InputDataA_GeneralAssumptions!$D$80,DataSummary!$A$143:$B$145,2,FALSE)=1), InputDataA_GeneralAssumptions!AL$76,"Not an input"))</f>
        <v>8.0398254794999957E-4</v>
      </c>
      <c r="AM78" s="11">
        <f>IF(AND(VLOOKUP(InputDataA_GeneralAssumptions!$D$72,DataSummary!$A$149:$B$150,2,FALSE)=1,VLOOKUP(InputDataA_GeneralAssumptions!$D$80,DataSummary!$A$143:$B$145,2,FALSE)=2),InputDataA_GeneralAssumptions!AM$77, IF(AND(VLOOKUP(InputDataA_GeneralAssumptions!$D$72,DataSummary!$A$149:$B$150,2,FALSE)=1,VLOOKUP(InputDataA_GeneralAssumptions!$D$80,DataSummary!$A$143:$B$145,2,FALSE)=1), InputDataA_GeneralAssumptions!AM$76,"Not an input"))</f>
        <v>8.0398254794999957E-4</v>
      </c>
      <c r="AN78" s="11">
        <f>IF(AND(VLOOKUP(InputDataA_GeneralAssumptions!$D$72,DataSummary!$A$149:$B$150,2,FALSE)=1,VLOOKUP(InputDataA_GeneralAssumptions!$D$80,DataSummary!$A$143:$B$145,2,FALSE)=2),InputDataA_GeneralAssumptions!AN$77, IF(AND(VLOOKUP(InputDataA_GeneralAssumptions!$D$72,DataSummary!$A$149:$B$150,2,FALSE)=1,VLOOKUP(InputDataA_GeneralAssumptions!$D$80,DataSummary!$A$143:$B$145,2,FALSE)=1), InputDataA_GeneralAssumptions!AN$76,"Not an input"))</f>
        <v>8.0398254794999957E-4</v>
      </c>
      <c r="AO78" s="11">
        <f>IF(AND(VLOOKUP(InputDataA_GeneralAssumptions!$D$72,DataSummary!$A$149:$B$150,2,FALSE)=1,VLOOKUP(InputDataA_GeneralAssumptions!$D$80,DataSummary!$A$143:$B$145,2,FALSE)=2),InputDataA_GeneralAssumptions!AO$77, IF(AND(VLOOKUP(InputDataA_GeneralAssumptions!$D$72,DataSummary!$A$149:$B$150,2,FALSE)=1,VLOOKUP(InputDataA_GeneralAssumptions!$D$80,DataSummary!$A$143:$B$145,2,FALSE)=1), InputDataA_GeneralAssumptions!AO$76,"Not an input"))</f>
        <v>8.0398254794999957E-4</v>
      </c>
      <c r="AP78" s="11">
        <f>IF(AND(VLOOKUP(InputDataA_GeneralAssumptions!$D$72,DataSummary!$A$149:$B$150,2,FALSE)=1,VLOOKUP(InputDataA_GeneralAssumptions!$D$80,DataSummary!$A$143:$B$145,2,FALSE)=2),InputDataA_GeneralAssumptions!AP$77, IF(AND(VLOOKUP(InputDataA_GeneralAssumptions!$D$72,DataSummary!$A$149:$B$150,2,FALSE)=1,VLOOKUP(InputDataA_GeneralAssumptions!$D$80,DataSummary!$A$143:$B$145,2,FALSE)=1), InputDataA_GeneralAssumptions!AP$76,"Not an input"))</f>
        <v>8.0398254794999957E-4</v>
      </c>
      <c r="AQ78" s="11">
        <f>IF(AND(VLOOKUP(InputDataA_GeneralAssumptions!$D$72,DataSummary!$A$149:$B$150,2,FALSE)=1,VLOOKUP(InputDataA_GeneralAssumptions!$D$80,DataSummary!$A$143:$B$145,2,FALSE)=2),InputDataA_GeneralAssumptions!AQ$77, IF(AND(VLOOKUP(InputDataA_GeneralAssumptions!$D$72,DataSummary!$A$149:$B$150,2,FALSE)=1,VLOOKUP(InputDataA_GeneralAssumptions!$D$80,DataSummary!$A$143:$B$145,2,FALSE)=1), InputDataA_GeneralAssumptions!AQ$76,"Not an input"))</f>
        <v>8.0398254794999957E-4</v>
      </c>
      <c r="AR78" s="11">
        <f>IF(AND(VLOOKUP(InputDataA_GeneralAssumptions!$D$72,DataSummary!$A$149:$B$150,2,FALSE)=1,VLOOKUP(InputDataA_GeneralAssumptions!$D$80,DataSummary!$A$143:$B$145,2,FALSE)=2),InputDataA_GeneralAssumptions!AR$77, IF(AND(VLOOKUP(InputDataA_GeneralAssumptions!$D$72,DataSummary!$A$149:$B$150,2,FALSE)=1,VLOOKUP(InputDataA_GeneralAssumptions!$D$80,DataSummary!$A$143:$B$145,2,FALSE)=1), InputDataA_GeneralAssumptions!AR$76,"Not an input"))</f>
        <v>8.0398254794999957E-4</v>
      </c>
      <c r="AS78" s="11">
        <f>IF(AND(VLOOKUP(InputDataA_GeneralAssumptions!$D$72,DataSummary!$A$149:$B$150,2,FALSE)=1,VLOOKUP(InputDataA_GeneralAssumptions!$D$80,DataSummary!$A$143:$B$145,2,FALSE)=2),InputDataA_GeneralAssumptions!AS$77, IF(AND(VLOOKUP(InputDataA_GeneralAssumptions!$D$72,DataSummary!$A$149:$B$150,2,FALSE)=1,VLOOKUP(InputDataA_GeneralAssumptions!$D$80,DataSummary!$A$143:$B$145,2,FALSE)=1), InputDataA_GeneralAssumptions!AS$76,"Not an input"))</f>
        <v>8.0398254794999957E-4</v>
      </c>
      <c r="AT78" s="11">
        <f>IF(AND(VLOOKUP(InputDataA_GeneralAssumptions!$D$72,DataSummary!$A$149:$B$150,2,FALSE)=1,VLOOKUP(InputDataA_GeneralAssumptions!$D$80,DataSummary!$A$143:$B$145,2,FALSE)=2),InputDataA_GeneralAssumptions!AT$77, IF(AND(VLOOKUP(InputDataA_GeneralAssumptions!$D$72,DataSummary!$A$149:$B$150,2,FALSE)=1,VLOOKUP(InputDataA_GeneralAssumptions!$D$80,DataSummary!$A$143:$B$145,2,FALSE)=1), InputDataA_GeneralAssumptions!AT$76,"Not an input"))</f>
        <v>8.0398254794999957E-4</v>
      </c>
      <c r="AU78" s="11">
        <f>IF(AND(VLOOKUP(InputDataA_GeneralAssumptions!$D$72,DataSummary!$A$149:$B$150,2,FALSE)=1,VLOOKUP(InputDataA_GeneralAssumptions!$D$80,DataSummary!$A$143:$B$145,2,FALSE)=2),InputDataA_GeneralAssumptions!AU$77, IF(AND(VLOOKUP(InputDataA_GeneralAssumptions!$D$72,DataSummary!$A$149:$B$150,2,FALSE)=1,VLOOKUP(InputDataA_GeneralAssumptions!$D$80,DataSummary!$A$143:$B$145,2,FALSE)=1), InputDataA_GeneralAssumptions!AU$76,"Not an input"))</f>
        <v>8.0398254794999957E-4</v>
      </c>
      <c r="AV78" s="11">
        <f>IF(AND(VLOOKUP(InputDataA_GeneralAssumptions!$D$72,DataSummary!$A$149:$B$150,2,FALSE)=1,VLOOKUP(InputDataA_GeneralAssumptions!$D$80,DataSummary!$A$143:$B$145,2,FALSE)=2),InputDataA_GeneralAssumptions!AV$77, IF(AND(VLOOKUP(InputDataA_GeneralAssumptions!$D$72,DataSummary!$A$149:$B$150,2,FALSE)=1,VLOOKUP(InputDataA_GeneralAssumptions!$D$80,DataSummary!$A$143:$B$145,2,FALSE)=1), InputDataA_GeneralAssumptions!AV$76,"Not an input"))</f>
        <v>8.0398254794999957E-4</v>
      </c>
      <c r="AW78" s="11">
        <f>IF(AND(VLOOKUP(InputDataA_GeneralAssumptions!$D$72,DataSummary!$A$149:$B$150,2,FALSE)=1,VLOOKUP(InputDataA_GeneralAssumptions!$D$80,DataSummary!$A$143:$B$145,2,FALSE)=2),InputDataA_GeneralAssumptions!AW$77, IF(AND(VLOOKUP(InputDataA_GeneralAssumptions!$D$72,DataSummary!$A$149:$B$150,2,FALSE)=1,VLOOKUP(InputDataA_GeneralAssumptions!$D$80,DataSummary!$A$143:$B$145,2,FALSE)=1), InputDataA_GeneralAssumptions!AW$76,"Not an input"))</f>
        <v>8.0398254794999957E-4</v>
      </c>
      <c r="AX78" s="11">
        <f>IF(AND(VLOOKUP(InputDataA_GeneralAssumptions!$D$72,DataSummary!$A$149:$B$150,2,FALSE)=1,VLOOKUP(InputDataA_GeneralAssumptions!$D$80,DataSummary!$A$143:$B$145,2,FALSE)=2),InputDataA_GeneralAssumptions!AX$77, IF(AND(VLOOKUP(InputDataA_GeneralAssumptions!$D$72,DataSummary!$A$149:$B$150,2,FALSE)=1,VLOOKUP(InputDataA_GeneralAssumptions!$D$80,DataSummary!$A$143:$B$145,2,FALSE)=1), InputDataA_GeneralAssumptions!AX$76,"Not an input"))</f>
        <v>8.0398254794999957E-4</v>
      </c>
      <c r="AY78" s="11">
        <f>IF(AND(VLOOKUP(InputDataA_GeneralAssumptions!$D$72,DataSummary!$A$149:$B$150,2,FALSE)=1,VLOOKUP(InputDataA_GeneralAssumptions!$D$80,DataSummary!$A$143:$B$145,2,FALSE)=2),InputDataA_GeneralAssumptions!AY$77, IF(AND(VLOOKUP(InputDataA_GeneralAssumptions!$D$72,DataSummary!$A$149:$B$150,2,FALSE)=1,VLOOKUP(InputDataA_GeneralAssumptions!$D$80,DataSummary!$A$143:$B$145,2,FALSE)=1), InputDataA_GeneralAssumptions!AY$76,"Not an input"))</f>
        <v>8.0398254794999957E-4</v>
      </c>
      <c r="AZ78" s="11">
        <f>IF(AND(VLOOKUP(InputDataA_GeneralAssumptions!$D$72,DataSummary!$A$149:$B$150,2,FALSE)=1,VLOOKUP(InputDataA_GeneralAssumptions!$D$80,DataSummary!$A$143:$B$145,2,FALSE)=2),InputDataA_GeneralAssumptions!AZ$77, IF(AND(VLOOKUP(InputDataA_GeneralAssumptions!$D$72,DataSummary!$A$149:$B$150,2,FALSE)=1,VLOOKUP(InputDataA_GeneralAssumptions!$D$80,DataSummary!$A$143:$B$145,2,FALSE)=1), InputDataA_GeneralAssumptions!AZ$76,"Not an input"))</f>
        <v>8.0398254794999957E-4</v>
      </c>
      <c r="BA78" s="11">
        <f>IF(AND(VLOOKUP(InputDataA_GeneralAssumptions!$D$72,DataSummary!$A$149:$B$150,2,FALSE)=1,VLOOKUP(InputDataA_GeneralAssumptions!$D$80,DataSummary!$A$143:$B$145,2,FALSE)=2),InputDataA_GeneralAssumptions!BA$77, IF(AND(VLOOKUP(InputDataA_GeneralAssumptions!$D$72,DataSummary!$A$149:$B$150,2,FALSE)=1,VLOOKUP(InputDataA_GeneralAssumptions!$D$80,DataSummary!$A$143:$B$145,2,FALSE)=1), InputDataA_GeneralAssumptions!BA$76,"Not an input"))</f>
        <v>8.0398254794999957E-4</v>
      </c>
      <c r="BB78" s="11">
        <f>IF(AND(VLOOKUP(InputDataA_GeneralAssumptions!$D$72,DataSummary!$A$149:$B$150,2,FALSE)=1,VLOOKUP(InputDataA_GeneralAssumptions!$D$80,DataSummary!$A$143:$B$145,2,FALSE)=2),InputDataA_GeneralAssumptions!BB$77, IF(AND(VLOOKUP(InputDataA_GeneralAssumptions!$D$72,DataSummary!$A$149:$B$150,2,FALSE)=1,VLOOKUP(InputDataA_GeneralAssumptions!$D$80,DataSummary!$A$143:$B$145,2,FALSE)=1), InputDataA_GeneralAssumptions!BB$76,"Not an input"))</f>
        <v>8.0398254794999957E-4</v>
      </c>
      <c r="BC78" s="11">
        <f>IF(AND(VLOOKUP(InputDataA_GeneralAssumptions!$D$72,DataSummary!$A$149:$B$150,2,FALSE)=1,VLOOKUP(InputDataA_GeneralAssumptions!$D$80,DataSummary!$A$143:$B$145,2,FALSE)=2),InputDataA_GeneralAssumptions!BC$77, IF(AND(VLOOKUP(InputDataA_GeneralAssumptions!$D$72,DataSummary!$A$149:$B$150,2,FALSE)=1,VLOOKUP(InputDataA_GeneralAssumptions!$D$80,DataSummary!$A$143:$B$145,2,FALSE)=1), InputDataA_GeneralAssumptions!BC$76,"Not an input"))</f>
        <v>8.0398254794999957E-4</v>
      </c>
      <c r="BD78" s="11">
        <f>IF(AND(VLOOKUP(InputDataA_GeneralAssumptions!$D$72,DataSummary!$A$149:$B$150,2,FALSE)=1,VLOOKUP(InputDataA_GeneralAssumptions!$D$80,DataSummary!$A$143:$B$145,2,FALSE)=2),InputDataA_GeneralAssumptions!BD$77, IF(AND(VLOOKUP(InputDataA_GeneralAssumptions!$D$72,DataSummary!$A$149:$B$150,2,FALSE)=1,VLOOKUP(InputDataA_GeneralAssumptions!$D$80,DataSummary!$A$143:$B$145,2,FALSE)=1), InputDataA_GeneralAssumptions!BD$76,"Not an input"))</f>
        <v>8.0398254794999957E-4</v>
      </c>
      <c r="BE78" s="11">
        <f>IF(AND(VLOOKUP(InputDataA_GeneralAssumptions!$D$72,DataSummary!$A$149:$B$150,2,FALSE)=1,VLOOKUP(InputDataA_GeneralAssumptions!$D$80,DataSummary!$A$143:$B$145,2,FALSE)=2),InputDataA_GeneralAssumptions!BE$77, IF(AND(VLOOKUP(InputDataA_GeneralAssumptions!$D$72,DataSummary!$A$149:$B$150,2,FALSE)=1,VLOOKUP(InputDataA_GeneralAssumptions!$D$80,DataSummary!$A$143:$B$145,2,FALSE)=1), InputDataA_GeneralAssumptions!BE$76,"Not an input"))</f>
        <v>8.0398254794999957E-4</v>
      </c>
      <c r="BF78" s="11">
        <f>IF(AND(VLOOKUP(InputDataA_GeneralAssumptions!$D$72,DataSummary!$A$149:$B$150,2,FALSE)=1,VLOOKUP(InputDataA_GeneralAssumptions!$D$80,DataSummary!$A$143:$B$145,2,FALSE)=2),InputDataA_GeneralAssumptions!BF$77, IF(AND(VLOOKUP(InputDataA_GeneralAssumptions!$D$72,DataSummary!$A$149:$B$150,2,FALSE)=1,VLOOKUP(InputDataA_GeneralAssumptions!$D$80,DataSummary!$A$143:$B$145,2,FALSE)=1), InputDataA_GeneralAssumptions!BF$76,"Not an input"))</f>
        <v>8.0398254794999957E-4</v>
      </c>
      <c r="BG78" s="11">
        <f>IF(AND(VLOOKUP(InputDataA_GeneralAssumptions!$D$72,DataSummary!$A$149:$B$150,2,FALSE)=1,VLOOKUP(InputDataA_GeneralAssumptions!$D$80,DataSummary!$A$143:$B$145,2,FALSE)=2),InputDataA_GeneralAssumptions!BG$77, IF(AND(VLOOKUP(InputDataA_GeneralAssumptions!$D$72,DataSummary!$A$149:$B$150,2,FALSE)=1,VLOOKUP(InputDataA_GeneralAssumptions!$D$80,DataSummary!$A$143:$B$145,2,FALSE)=1), InputDataA_GeneralAssumptions!BG$76,"Not an input"))</f>
        <v>8.0398254794999957E-4</v>
      </c>
      <c r="BH78" s="11">
        <f>IF(AND(VLOOKUP(InputDataA_GeneralAssumptions!$D$72,DataSummary!$A$149:$B$150,2,FALSE)=1,VLOOKUP(InputDataA_GeneralAssumptions!$D$80,DataSummary!$A$143:$B$145,2,FALSE)=2),InputDataA_GeneralAssumptions!BH$77, IF(AND(VLOOKUP(InputDataA_GeneralAssumptions!$D$72,DataSummary!$A$149:$B$150,2,FALSE)=1,VLOOKUP(InputDataA_GeneralAssumptions!$D$80,DataSummary!$A$143:$B$145,2,FALSE)=1), InputDataA_GeneralAssumptions!BH$76,"Not an input"))</f>
        <v>8.0398254794999957E-4</v>
      </c>
      <c r="BI78" s="11">
        <f>IF(AND(VLOOKUP(InputDataA_GeneralAssumptions!$D$72,DataSummary!$A$149:$B$150,2,FALSE)=1,VLOOKUP(InputDataA_GeneralAssumptions!$D$80,DataSummary!$A$143:$B$145,2,FALSE)=2),InputDataA_GeneralAssumptions!BI$77, IF(AND(VLOOKUP(InputDataA_GeneralAssumptions!$D$72,DataSummary!$A$149:$B$150,2,FALSE)=1,VLOOKUP(InputDataA_GeneralAssumptions!$D$80,DataSummary!$A$143:$B$145,2,FALSE)=1), InputDataA_GeneralAssumptions!BI$76,"Not an input"))</f>
        <v>8.0398254794999957E-4</v>
      </c>
      <c r="BJ78" s="11">
        <f>IF(AND(VLOOKUP(InputDataA_GeneralAssumptions!$D$72,DataSummary!$A$149:$B$150,2,FALSE)=1,VLOOKUP(InputDataA_GeneralAssumptions!$D$80,DataSummary!$A$143:$B$145,2,FALSE)=2),InputDataA_GeneralAssumptions!BJ$77, IF(AND(VLOOKUP(InputDataA_GeneralAssumptions!$D$72,DataSummary!$A$149:$B$150,2,FALSE)=1,VLOOKUP(InputDataA_GeneralAssumptions!$D$80,DataSummary!$A$143:$B$145,2,FALSE)=1), InputDataA_GeneralAssumptions!BJ$76,"Not an input"))</f>
        <v>8.0398254794999957E-4</v>
      </c>
      <c r="BK78" s="11">
        <f>IF(AND(VLOOKUP(InputDataA_GeneralAssumptions!$D$72,DataSummary!$A$149:$B$150,2,FALSE)=1,VLOOKUP(InputDataA_GeneralAssumptions!$D$80,DataSummary!$A$143:$B$145,2,FALSE)=2),InputDataA_GeneralAssumptions!BK$77, IF(AND(VLOOKUP(InputDataA_GeneralAssumptions!$D$72,DataSummary!$A$149:$B$150,2,FALSE)=1,VLOOKUP(InputDataA_GeneralAssumptions!$D$80,DataSummary!$A$143:$B$145,2,FALSE)=1), InputDataA_GeneralAssumptions!BK$76,"Not an input"))</f>
        <v>8.0398254794999957E-4</v>
      </c>
      <c r="BL78" s="11">
        <f>IF(AND(VLOOKUP(InputDataA_GeneralAssumptions!$D$72,DataSummary!$A$149:$B$150,2,FALSE)=1,VLOOKUP(InputDataA_GeneralAssumptions!$D$80,DataSummary!$A$143:$B$145,2,FALSE)=2),InputDataA_GeneralAssumptions!BL$77, IF(AND(VLOOKUP(InputDataA_GeneralAssumptions!$D$72,DataSummary!$A$149:$B$150,2,FALSE)=1,VLOOKUP(InputDataA_GeneralAssumptions!$D$80,DataSummary!$A$143:$B$145,2,FALSE)=1), InputDataA_GeneralAssumptions!BL$76,"Not an input"))</f>
        <v>8.0398254794999957E-4</v>
      </c>
      <c r="BM78" s="11">
        <f>IF(AND(VLOOKUP(InputDataA_GeneralAssumptions!$D$72,DataSummary!$A$149:$B$150,2,FALSE)=1,VLOOKUP(InputDataA_GeneralAssumptions!$D$80,DataSummary!$A$143:$B$145,2,FALSE)=2),InputDataA_GeneralAssumptions!BM$77, IF(AND(VLOOKUP(InputDataA_GeneralAssumptions!$D$72,DataSummary!$A$149:$B$150,2,FALSE)=1,VLOOKUP(InputDataA_GeneralAssumptions!$D$80,DataSummary!$A$143:$B$145,2,FALSE)=1), InputDataA_GeneralAssumptions!BM$76,"Not an input"))</f>
        <v>8.0398254794999957E-4</v>
      </c>
      <c r="BN78" s="11">
        <f>IF(AND(VLOOKUP(InputDataA_GeneralAssumptions!$D$72,DataSummary!$A$149:$B$150,2,FALSE)=1,VLOOKUP(InputDataA_GeneralAssumptions!$D$80,DataSummary!$A$143:$B$145,2,FALSE)=2),InputDataA_GeneralAssumptions!BN$77, IF(AND(VLOOKUP(InputDataA_GeneralAssumptions!$D$72,DataSummary!$A$149:$B$150,2,FALSE)=1,VLOOKUP(InputDataA_GeneralAssumptions!$D$80,DataSummary!$A$143:$B$145,2,FALSE)=1), InputDataA_GeneralAssumptions!BN$76,"Not an input"))</f>
        <v>8.0398254794999957E-4</v>
      </c>
      <c r="BO78" s="11">
        <f>IF(AND(VLOOKUP(InputDataA_GeneralAssumptions!$D$72,DataSummary!$A$149:$B$150,2,FALSE)=1,VLOOKUP(InputDataA_GeneralAssumptions!$D$80,DataSummary!$A$143:$B$145,2,FALSE)=2),InputDataA_GeneralAssumptions!BO$77, IF(AND(VLOOKUP(InputDataA_GeneralAssumptions!$D$72,DataSummary!$A$149:$B$150,2,FALSE)=1,VLOOKUP(InputDataA_GeneralAssumptions!$D$80,DataSummary!$A$143:$B$145,2,FALSE)=1), InputDataA_GeneralAssumptions!BO$76,"Not an input"))</f>
        <v>8.0398254794999957E-4</v>
      </c>
      <c r="BP78" s="11">
        <f>IF(AND(VLOOKUP(InputDataA_GeneralAssumptions!$D$72,DataSummary!$A$149:$B$150,2,FALSE)=1,VLOOKUP(InputDataA_GeneralAssumptions!$D$80,DataSummary!$A$143:$B$145,2,FALSE)=2),InputDataA_GeneralAssumptions!BP$77, IF(AND(VLOOKUP(InputDataA_GeneralAssumptions!$D$72,DataSummary!$A$149:$B$150,2,FALSE)=1,VLOOKUP(InputDataA_GeneralAssumptions!$D$80,DataSummary!$A$143:$B$145,2,FALSE)=1), InputDataA_GeneralAssumptions!BP$76,"Not an input"))</f>
        <v>8.0398254794999957E-4</v>
      </c>
      <c r="BQ78" s="11">
        <f>IF(AND(VLOOKUP(InputDataA_GeneralAssumptions!$D$72,DataSummary!$A$149:$B$150,2,FALSE)=1,VLOOKUP(InputDataA_GeneralAssumptions!$D$80,DataSummary!$A$143:$B$145,2,FALSE)=2),InputDataA_GeneralAssumptions!BQ$77, IF(AND(VLOOKUP(InputDataA_GeneralAssumptions!$D$72,DataSummary!$A$149:$B$150,2,FALSE)=1,VLOOKUP(InputDataA_GeneralAssumptions!$D$80,DataSummary!$A$143:$B$145,2,FALSE)=1), InputDataA_GeneralAssumptions!BQ$76,"Not an input"))</f>
        <v>8.0398254794999957E-4</v>
      </c>
      <c r="BR78" s="11">
        <f>IF(AND(VLOOKUP(InputDataA_GeneralAssumptions!$D$72,DataSummary!$A$149:$B$150,2,FALSE)=1,VLOOKUP(InputDataA_GeneralAssumptions!$D$80,DataSummary!$A$143:$B$145,2,FALSE)=2),InputDataA_GeneralAssumptions!BR$77, IF(AND(VLOOKUP(InputDataA_GeneralAssumptions!$D$72,DataSummary!$A$149:$B$150,2,FALSE)=1,VLOOKUP(InputDataA_GeneralAssumptions!$D$80,DataSummary!$A$143:$B$145,2,FALSE)=1), InputDataA_GeneralAssumptions!BR$76,"Not an input"))</f>
        <v>8.0398254794999957E-4</v>
      </c>
      <c r="BS78" s="11">
        <f>IF(AND(VLOOKUP(InputDataA_GeneralAssumptions!$D$72,DataSummary!$A$149:$B$150,2,FALSE)=1,VLOOKUP(InputDataA_GeneralAssumptions!$D$80,DataSummary!$A$143:$B$145,2,FALSE)=2),InputDataA_GeneralAssumptions!BS$77, IF(AND(VLOOKUP(InputDataA_GeneralAssumptions!$D$72,DataSummary!$A$149:$B$150,2,FALSE)=1,VLOOKUP(InputDataA_GeneralAssumptions!$D$80,DataSummary!$A$143:$B$145,2,FALSE)=1), InputDataA_GeneralAssumptions!BS$76,"Not an input"))</f>
        <v>8.0398254794999957E-4</v>
      </c>
      <c r="BT78" s="11">
        <f>IF(AND(VLOOKUP(InputDataA_GeneralAssumptions!$D$72,DataSummary!$A$149:$B$150,2,FALSE)=1,VLOOKUP(InputDataA_GeneralAssumptions!$D$80,DataSummary!$A$143:$B$145,2,FALSE)=2),InputDataA_GeneralAssumptions!BT$77, IF(AND(VLOOKUP(InputDataA_GeneralAssumptions!$D$72,DataSummary!$A$149:$B$150,2,FALSE)=1,VLOOKUP(InputDataA_GeneralAssumptions!$D$80,DataSummary!$A$143:$B$145,2,FALSE)=1), InputDataA_GeneralAssumptions!BT$76,"Not an input"))</f>
        <v>8.0398254794999957E-4</v>
      </c>
      <c r="BU78" s="11">
        <f>IF(AND(VLOOKUP(InputDataA_GeneralAssumptions!$D$72,DataSummary!$A$149:$B$150,2,FALSE)=1,VLOOKUP(InputDataA_GeneralAssumptions!$D$80,DataSummary!$A$143:$B$145,2,FALSE)=2),InputDataA_GeneralAssumptions!BU$77, IF(AND(VLOOKUP(InputDataA_GeneralAssumptions!$D$72,DataSummary!$A$149:$B$150,2,FALSE)=1,VLOOKUP(InputDataA_GeneralAssumptions!$D$80,DataSummary!$A$143:$B$145,2,FALSE)=1), InputDataA_GeneralAssumptions!BU$76,"Not an input"))</f>
        <v>8.0398254794999957E-4</v>
      </c>
      <c r="BV78" s="11">
        <f>IF(AND(VLOOKUP(InputDataA_GeneralAssumptions!$D$72,DataSummary!$A$149:$B$150,2,FALSE)=1,VLOOKUP(InputDataA_GeneralAssumptions!$D$80,DataSummary!$A$143:$B$145,2,FALSE)=2),InputDataA_GeneralAssumptions!BV$77, IF(AND(VLOOKUP(InputDataA_GeneralAssumptions!$D$72,DataSummary!$A$149:$B$150,2,FALSE)=1,VLOOKUP(InputDataA_GeneralAssumptions!$D$80,DataSummary!$A$143:$B$145,2,FALSE)=1), InputDataA_GeneralAssumptions!BV$76,"Not an input"))</f>
        <v>8.0398254794999957E-4</v>
      </c>
      <c r="BW78" s="11">
        <f>IF(AND(VLOOKUP(InputDataA_GeneralAssumptions!$D$72,DataSummary!$A$149:$B$150,2,FALSE)=1,VLOOKUP(InputDataA_GeneralAssumptions!$D$80,DataSummary!$A$143:$B$145,2,FALSE)=2),InputDataA_GeneralAssumptions!BW$77, IF(AND(VLOOKUP(InputDataA_GeneralAssumptions!$D$72,DataSummary!$A$149:$B$150,2,FALSE)=1,VLOOKUP(InputDataA_GeneralAssumptions!$D$80,DataSummary!$A$143:$B$145,2,FALSE)=1), InputDataA_GeneralAssumptions!BW$76,"Not an input"))</f>
        <v>8.0398254794999957E-4</v>
      </c>
      <c r="BX78" s="11">
        <f>IF(AND(VLOOKUP(InputDataA_GeneralAssumptions!$D$72,DataSummary!$A$149:$B$150,2,FALSE)=1,VLOOKUP(InputDataA_GeneralAssumptions!$D$80,DataSummary!$A$143:$B$145,2,FALSE)=2),InputDataA_GeneralAssumptions!BX$77, IF(AND(VLOOKUP(InputDataA_GeneralAssumptions!$D$72,DataSummary!$A$149:$B$150,2,FALSE)=1,VLOOKUP(InputDataA_GeneralAssumptions!$D$80,DataSummary!$A$143:$B$145,2,FALSE)=1), InputDataA_GeneralAssumptions!BX$76,"Not an input"))</f>
        <v>8.0398254794999957E-4</v>
      </c>
      <c r="BY78" s="11">
        <f>IF(AND(VLOOKUP(InputDataA_GeneralAssumptions!$D$72,DataSummary!$A$149:$B$150,2,FALSE)=1,VLOOKUP(InputDataA_GeneralAssumptions!$D$80,DataSummary!$A$143:$B$145,2,FALSE)=2),InputDataA_GeneralAssumptions!BY$77, IF(AND(VLOOKUP(InputDataA_GeneralAssumptions!$D$72,DataSummary!$A$149:$B$150,2,FALSE)=1,VLOOKUP(InputDataA_GeneralAssumptions!$D$80,DataSummary!$A$143:$B$145,2,FALSE)=1), InputDataA_GeneralAssumptions!BY$76,"Not an input"))</f>
        <v>8.0398254794999957E-4</v>
      </c>
      <c r="BZ78" s="11">
        <f>IF(AND(VLOOKUP(InputDataA_GeneralAssumptions!$D$72,DataSummary!$A$149:$B$150,2,FALSE)=1,VLOOKUP(InputDataA_GeneralAssumptions!$D$80,DataSummary!$A$143:$B$145,2,FALSE)=2),InputDataA_GeneralAssumptions!BZ$77, IF(AND(VLOOKUP(InputDataA_GeneralAssumptions!$D$72,DataSummary!$A$149:$B$150,2,FALSE)=1,VLOOKUP(InputDataA_GeneralAssumptions!$D$80,DataSummary!$A$143:$B$145,2,FALSE)=1), InputDataA_GeneralAssumptions!BZ$76,"Not an input"))</f>
        <v>8.0398254794999957E-4</v>
      </c>
      <c r="CA78" s="11">
        <f>IF(AND(VLOOKUP(InputDataA_GeneralAssumptions!$D$72,DataSummary!$A$149:$B$150,2,FALSE)=1,VLOOKUP(InputDataA_GeneralAssumptions!$D$80,DataSummary!$A$143:$B$145,2,FALSE)=2),InputDataA_GeneralAssumptions!CA$77, IF(AND(VLOOKUP(InputDataA_GeneralAssumptions!$D$72,DataSummary!$A$149:$B$150,2,FALSE)=1,VLOOKUP(InputDataA_GeneralAssumptions!$D$80,DataSummary!$A$143:$B$145,2,FALSE)=1), InputDataA_GeneralAssumptions!CA$76,"Not an input"))</f>
        <v>8.0398254794999957E-4</v>
      </c>
      <c r="CB78" s="11">
        <f>IF(AND(VLOOKUP(InputDataA_GeneralAssumptions!$D$72,DataSummary!$A$149:$B$150,2,FALSE)=1,VLOOKUP(InputDataA_GeneralAssumptions!$D$80,DataSummary!$A$143:$B$145,2,FALSE)=2),InputDataA_GeneralAssumptions!CB$77, IF(AND(VLOOKUP(InputDataA_GeneralAssumptions!$D$72,DataSummary!$A$149:$B$150,2,FALSE)=1,VLOOKUP(InputDataA_GeneralAssumptions!$D$80,DataSummary!$A$143:$B$145,2,FALSE)=1), InputDataA_GeneralAssumptions!CB$76,"Not an input"))</f>
        <v>8.0398254794999957E-4</v>
      </c>
      <c r="CC78" s="11">
        <f>IF(AND(VLOOKUP(InputDataA_GeneralAssumptions!$D$72,DataSummary!$A$149:$B$150,2,FALSE)=1,VLOOKUP(InputDataA_GeneralAssumptions!$D$80,DataSummary!$A$143:$B$145,2,FALSE)=2),InputDataA_GeneralAssumptions!CC$77, IF(AND(VLOOKUP(InputDataA_GeneralAssumptions!$D$72,DataSummary!$A$149:$B$150,2,FALSE)=1,VLOOKUP(InputDataA_GeneralAssumptions!$D$80,DataSummary!$A$143:$B$145,2,FALSE)=1), InputDataA_GeneralAssumptions!CC$76,"Not an input"))</f>
        <v>8.0398254794999957E-4</v>
      </c>
      <c r="CD78" s="11">
        <f>IF(AND(VLOOKUP(InputDataA_GeneralAssumptions!$D$72,DataSummary!$A$149:$B$150,2,FALSE)=1,VLOOKUP(InputDataA_GeneralAssumptions!$D$80,DataSummary!$A$143:$B$145,2,FALSE)=2),InputDataA_GeneralAssumptions!CD$77, IF(AND(VLOOKUP(InputDataA_GeneralAssumptions!$D$72,DataSummary!$A$149:$B$150,2,FALSE)=1,VLOOKUP(InputDataA_GeneralAssumptions!$D$80,DataSummary!$A$143:$B$145,2,FALSE)=1), InputDataA_GeneralAssumptions!CD$76,"Not an input"))</f>
        <v>8.0398254794999957E-4</v>
      </c>
      <c r="CE78" s="11">
        <f>IF(AND(VLOOKUP(InputDataA_GeneralAssumptions!$D$72,DataSummary!$A$149:$B$150,2,FALSE)=1,VLOOKUP(InputDataA_GeneralAssumptions!$D$80,DataSummary!$A$143:$B$145,2,FALSE)=2),InputDataA_GeneralAssumptions!CE$77, IF(AND(VLOOKUP(InputDataA_GeneralAssumptions!$D$72,DataSummary!$A$149:$B$150,2,FALSE)=1,VLOOKUP(InputDataA_GeneralAssumptions!$D$80,DataSummary!$A$143:$B$145,2,FALSE)=1), InputDataA_GeneralAssumptions!CE$76,"Not an input"))</f>
        <v>8.0398254794999957E-4</v>
      </c>
      <c r="CF78" s="11">
        <f>IF(AND(VLOOKUP(InputDataA_GeneralAssumptions!$D$72,DataSummary!$A$149:$B$150,2,FALSE)=1,VLOOKUP(InputDataA_GeneralAssumptions!$D$80,DataSummary!$A$143:$B$145,2,FALSE)=2),InputDataA_GeneralAssumptions!CF$77, IF(AND(VLOOKUP(InputDataA_GeneralAssumptions!$D$72,DataSummary!$A$149:$B$150,2,FALSE)=1,VLOOKUP(InputDataA_GeneralAssumptions!$D$80,DataSummary!$A$143:$B$145,2,FALSE)=1), InputDataA_GeneralAssumptions!CF$76,"Not an input"))</f>
        <v>8.0398254794999957E-4</v>
      </c>
      <c r="CG78" s="11">
        <f>IF(AND(VLOOKUP(InputDataA_GeneralAssumptions!$D$72,DataSummary!$A$149:$B$150,2,FALSE)=1,VLOOKUP(InputDataA_GeneralAssumptions!$D$80,DataSummary!$A$143:$B$145,2,FALSE)=2),InputDataA_GeneralAssumptions!CG$77, IF(AND(VLOOKUP(InputDataA_GeneralAssumptions!$D$72,DataSummary!$A$149:$B$150,2,FALSE)=1,VLOOKUP(InputDataA_GeneralAssumptions!$D$80,DataSummary!$A$143:$B$145,2,FALSE)=1), InputDataA_GeneralAssumptions!CG$76,"Not an input"))</f>
        <v>8.0398254794999957E-4</v>
      </c>
      <c r="CH78" s="11">
        <f>IF(AND(VLOOKUP(InputDataA_GeneralAssumptions!$D$72,DataSummary!$A$149:$B$150,2,FALSE)=1,VLOOKUP(InputDataA_GeneralAssumptions!$D$80,DataSummary!$A$143:$B$145,2,FALSE)=2),InputDataA_GeneralAssumptions!CH$77, IF(AND(VLOOKUP(InputDataA_GeneralAssumptions!$D$72,DataSummary!$A$149:$B$150,2,FALSE)=1,VLOOKUP(InputDataA_GeneralAssumptions!$D$80,DataSummary!$A$143:$B$145,2,FALSE)=1), InputDataA_GeneralAssumptions!CH$76,"Not an input"))</f>
        <v>8.0398254794999957E-4</v>
      </c>
      <c r="CI78" s="11">
        <f>IF(AND(VLOOKUP(InputDataA_GeneralAssumptions!$D$72,DataSummary!$A$149:$B$150,2,FALSE)=1,VLOOKUP(InputDataA_GeneralAssumptions!$D$80,DataSummary!$A$143:$B$145,2,FALSE)=2),InputDataA_GeneralAssumptions!CI$77, IF(AND(VLOOKUP(InputDataA_GeneralAssumptions!$D$72,DataSummary!$A$149:$B$150,2,FALSE)=1,VLOOKUP(InputDataA_GeneralAssumptions!$D$80,DataSummary!$A$143:$B$145,2,FALSE)=1), InputDataA_GeneralAssumptions!CI$76,"Not an input"))</f>
        <v>8.0398254794999957E-4</v>
      </c>
    </row>
    <row r="79" spans="1:87">
      <c r="B79" s="76"/>
      <c r="C79" s="77"/>
      <c r="D79" s="183"/>
      <c r="E79" s="184"/>
      <c r="F79" s="486"/>
      <c r="G79" s="13"/>
      <c r="H79" s="107"/>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row>
    <row r="80" spans="1:87">
      <c r="B80" s="85" t="s">
        <v>534</v>
      </c>
      <c r="C80" s="78" t="s">
        <v>516</v>
      </c>
      <c r="D80" s="694" t="s">
        <v>599</v>
      </c>
      <c r="E80" s="695"/>
      <c r="F80" s="701" t="str">
        <f>DataSummary!N5</f>
        <v>Scenario</v>
      </c>
      <c r="G80" s="15" t="s">
        <v>619</v>
      </c>
      <c r="H80" s="25" t="s">
        <v>436</v>
      </c>
      <c r="I80" s="179">
        <f>I81</f>
        <v>8.0398254794999957E-4</v>
      </c>
      <c r="J80" s="179">
        <f t="shared" ref="J80:BU80" si="256">J81</f>
        <v>8.0398254794999957E-4</v>
      </c>
      <c r="K80" s="179">
        <f t="shared" si="256"/>
        <v>8.0398254794999957E-4</v>
      </c>
      <c r="L80" s="179">
        <f t="shared" si="256"/>
        <v>8.0398254794999957E-4</v>
      </c>
      <c r="M80" s="179">
        <f t="shared" si="256"/>
        <v>8.0398254794999957E-4</v>
      </c>
      <c r="N80" s="179">
        <f t="shared" si="256"/>
        <v>8.0398254794999957E-4</v>
      </c>
      <c r="O80" s="179">
        <f t="shared" si="256"/>
        <v>8.0398254794999957E-4</v>
      </c>
      <c r="P80" s="179">
        <f t="shared" si="256"/>
        <v>8.0398254794999957E-4</v>
      </c>
      <c r="Q80" s="179">
        <f t="shared" si="256"/>
        <v>8.0398254794999957E-4</v>
      </c>
      <c r="R80" s="179">
        <f t="shared" si="256"/>
        <v>8.0398254794999957E-4</v>
      </c>
      <c r="S80" s="179">
        <f t="shared" si="256"/>
        <v>8.0398254794999957E-4</v>
      </c>
      <c r="T80" s="179">
        <f t="shared" si="256"/>
        <v>8.0398254794999957E-4</v>
      </c>
      <c r="U80" s="179">
        <f t="shared" si="256"/>
        <v>8.0398254794999957E-4</v>
      </c>
      <c r="V80" s="179">
        <f t="shared" si="256"/>
        <v>8.0398254794999957E-4</v>
      </c>
      <c r="W80" s="179">
        <f t="shared" si="256"/>
        <v>8.0398254794999957E-4</v>
      </c>
      <c r="X80" s="179">
        <f t="shared" si="256"/>
        <v>8.0398254794999957E-4</v>
      </c>
      <c r="Y80" s="179">
        <f t="shared" si="256"/>
        <v>8.0398254794999957E-4</v>
      </c>
      <c r="Z80" s="179">
        <f t="shared" si="256"/>
        <v>8.0398254794999957E-4</v>
      </c>
      <c r="AA80" s="179">
        <f t="shared" si="256"/>
        <v>8.0398254794999957E-4</v>
      </c>
      <c r="AB80" s="179">
        <f t="shared" si="256"/>
        <v>8.0398254794999957E-4</v>
      </c>
      <c r="AC80" s="179">
        <f t="shared" si="256"/>
        <v>8.0398254794999957E-4</v>
      </c>
      <c r="AD80" s="179">
        <f t="shared" si="256"/>
        <v>8.0398254794999957E-4</v>
      </c>
      <c r="AE80" s="179">
        <f t="shared" si="256"/>
        <v>8.0398254794999957E-4</v>
      </c>
      <c r="AF80" s="179">
        <f t="shared" si="256"/>
        <v>8.0398254794999957E-4</v>
      </c>
      <c r="AG80" s="179">
        <f t="shared" si="256"/>
        <v>8.0398254794999957E-4</v>
      </c>
      <c r="AH80" s="179">
        <f t="shared" si="256"/>
        <v>8.0398254794999957E-4</v>
      </c>
      <c r="AI80" s="179">
        <f t="shared" si="256"/>
        <v>8.0398254794999957E-4</v>
      </c>
      <c r="AJ80" s="179">
        <f t="shared" si="256"/>
        <v>8.0398254794999957E-4</v>
      </c>
      <c r="AK80" s="179">
        <f t="shared" si="256"/>
        <v>8.0398254794999957E-4</v>
      </c>
      <c r="AL80" s="179">
        <f t="shared" si="256"/>
        <v>8.0398254794999957E-4</v>
      </c>
      <c r="AM80" s="179">
        <f t="shared" si="256"/>
        <v>8.0398254794999957E-4</v>
      </c>
      <c r="AN80" s="179">
        <f t="shared" si="256"/>
        <v>8.0398254794999957E-4</v>
      </c>
      <c r="AO80" s="179">
        <f t="shared" si="256"/>
        <v>8.0398254794999957E-4</v>
      </c>
      <c r="AP80" s="179">
        <f t="shared" si="256"/>
        <v>8.0398254794999957E-4</v>
      </c>
      <c r="AQ80" s="179">
        <f t="shared" si="256"/>
        <v>8.0398254794999957E-4</v>
      </c>
      <c r="AR80" s="179">
        <f t="shared" si="256"/>
        <v>8.0398254794999957E-4</v>
      </c>
      <c r="AS80" s="179">
        <f t="shared" si="256"/>
        <v>8.0398254794999957E-4</v>
      </c>
      <c r="AT80" s="179">
        <f t="shared" si="256"/>
        <v>8.0398254794999957E-4</v>
      </c>
      <c r="AU80" s="179">
        <f t="shared" si="256"/>
        <v>8.0398254794999957E-4</v>
      </c>
      <c r="AV80" s="179">
        <f t="shared" si="256"/>
        <v>8.0398254794999957E-4</v>
      </c>
      <c r="AW80" s="179">
        <f t="shared" si="256"/>
        <v>8.0398254794999957E-4</v>
      </c>
      <c r="AX80" s="179">
        <f t="shared" si="256"/>
        <v>8.0398254794999957E-4</v>
      </c>
      <c r="AY80" s="179">
        <f t="shared" si="256"/>
        <v>8.0398254794999957E-4</v>
      </c>
      <c r="AZ80" s="179">
        <f t="shared" si="256"/>
        <v>8.0398254794999957E-4</v>
      </c>
      <c r="BA80" s="179">
        <f t="shared" si="256"/>
        <v>8.0398254794999957E-4</v>
      </c>
      <c r="BB80" s="179">
        <f t="shared" si="256"/>
        <v>8.0398254794999957E-4</v>
      </c>
      <c r="BC80" s="179">
        <f t="shared" si="256"/>
        <v>8.0398254794999957E-4</v>
      </c>
      <c r="BD80" s="179">
        <f t="shared" si="256"/>
        <v>8.0398254794999957E-4</v>
      </c>
      <c r="BE80" s="179">
        <f t="shared" si="256"/>
        <v>8.0398254794999957E-4</v>
      </c>
      <c r="BF80" s="179">
        <f t="shared" si="256"/>
        <v>8.0398254794999957E-4</v>
      </c>
      <c r="BG80" s="179">
        <f t="shared" si="256"/>
        <v>8.0398254794999957E-4</v>
      </c>
      <c r="BH80" s="179">
        <f t="shared" si="256"/>
        <v>8.0398254794999957E-4</v>
      </c>
      <c r="BI80" s="179">
        <f t="shared" si="256"/>
        <v>8.0398254794999957E-4</v>
      </c>
      <c r="BJ80" s="179">
        <f t="shared" si="256"/>
        <v>8.0398254794999957E-4</v>
      </c>
      <c r="BK80" s="179">
        <f t="shared" si="256"/>
        <v>8.0398254794999957E-4</v>
      </c>
      <c r="BL80" s="179">
        <f t="shared" si="256"/>
        <v>8.0398254794999957E-4</v>
      </c>
      <c r="BM80" s="179">
        <f t="shared" si="256"/>
        <v>8.0398254794999957E-4</v>
      </c>
      <c r="BN80" s="179">
        <f t="shared" si="256"/>
        <v>8.0398254794999957E-4</v>
      </c>
      <c r="BO80" s="179">
        <f t="shared" si="256"/>
        <v>8.0398254794999957E-4</v>
      </c>
      <c r="BP80" s="179">
        <f t="shared" si="256"/>
        <v>8.0398254794999957E-4</v>
      </c>
      <c r="BQ80" s="179">
        <f t="shared" si="256"/>
        <v>8.0398254794999957E-4</v>
      </c>
      <c r="BR80" s="179">
        <f t="shared" si="256"/>
        <v>8.0398254794999957E-4</v>
      </c>
      <c r="BS80" s="179">
        <f t="shared" si="256"/>
        <v>8.0398254794999957E-4</v>
      </c>
      <c r="BT80" s="179">
        <f t="shared" si="256"/>
        <v>8.0398254794999957E-4</v>
      </c>
      <c r="BU80" s="179">
        <f t="shared" si="256"/>
        <v>8.0398254794999957E-4</v>
      </c>
      <c r="BV80" s="179">
        <f t="shared" ref="BV80:CI80" si="257">BV81</f>
        <v>8.0398254794999957E-4</v>
      </c>
      <c r="BW80" s="179">
        <f t="shared" si="257"/>
        <v>8.0398254794999957E-4</v>
      </c>
      <c r="BX80" s="179">
        <f t="shared" si="257"/>
        <v>8.0398254794999957E-4</v>
      </c>
      <c r="BY80" s="179">
        <f t="shared" si="257"/>
        <v>8.0398254794999957E-4</v>
      </c>
      <c r="BZ80" s="179">
        <f t="shared" si="257"/>
        <v>8.0398254794999957E-4</v>
      </c>
      <c r="CA80" s="179">
        <f t="shared" si="257"/>
        <v>8.0398254794999957E-4</v>
      </c>
      <c r="CB80" s="179">
        <f t="shared" si="257"/>
        <v>8.0398254794999957E-4</v>
      </c>
      <c r="CC80" s="179">
        <f t="shared" si="257"/>
        <v>8.0398254794999957E-4</v>
      </c>
      <c r="CD80" s="179">
        <f t="shared" si="257"/>
        <v>8.0398254794999957E-4</v>
      </c>
      <c r="CE80" s="179">
        <f t="shared" si="257"/>
        <v>8.0398254794999957E-4</v>
      </c>
      <c r="CF80" s="179">
        <f t="shared" si="257"/>
        <v>8.0398254794999957E-4</v>
      </c>
      <c r="CG80" s="179">
        <f t="shared" si="257"/>
        <v>8.0398254794999957E-4</v>
      </c>
      <c r="CH80" s="179">
        <f t="shared" si="257"/>
        <v>8.0398254794999957E-4</v>
      </c>
      <c r="CI80" s="179">
        <f t="shared" si="257"/>
        <v>8.0398254794999957E-4</v>
      </c>
    </row>
    <row r="81" spans="2:87">
      <c r="B81" s="76" t="s">
        <v>535</v>
      </c>
      <c r="C81" s="77" t="s">
        <v>436</v>
      </c>
      <c r="D81" s="367">
        <f>D78</f>
        <v>8.0398254794999957E-4</v>
      </c>
      <c r="E81" s="368">
        <f>E78</f>
        <v>8.0398254794999957E-4</v>
      </c>
      <c r="F81" s="701"/>
      <c r="G81" s="10" t="s">
        <v>620</v>
      </c>
      <c r="H81" s="27" t="s">
        <v>436</v>
      </c>
      <c r="I81" s="12">
        <f>InputDataA_GeneralAssumptions!$E$78</f>
        <v>8.0398254794999957E-4</v>
      </c>
      <c r="J81" s="12">
        <f>IF(J74&gt;InputDataA_GeneralAssumptions!$E$82,InputDataA_GeneralAssumptions!$E$81,I81+(InputDataA_GeneralAssumptions!$E$81-$I$81)/(InputDataA_GeneralAssumptions!$E$82-InputDataA_GeneralAssumptions!$D$7))</f>
        <v>8.0398254794999957E-4</v>
      </c>
      <c r="K81" s="12">
        <f>IF(K74&gt;InputDataA_GeneralAssumptions!$E$82,InputDataA_GeneralAssumptions!$E$81,J81+(InputDataA_GeneralAssumptions!$E$81-$I$81)/(InputDataA_GeneralAssumptions!$E$82-InputDataA_GeneralAssumptions!$D$7))</f>
        <v>8.0398254794999957E-4</v>
      </c>
      <c r="L81" s="12">
        <f>IF(L74&gt;InputDataA_GeneralAssumptions!$E$82,InputDataA_GeneralAssumptions!$E$81,K81+(InputDataA_GeneralAssumptions!$E$81-$I$81)/(InputDataA_GeneralAssumptions!$E$82-InputDataA_GeneralAssumptions!$D$7))</f>
        <v>8.0398254794999957E-4</v>
      </c>
      <c r="M81" s="12">
        <f>IF(M74&gt;InputDataA_GeneralAssumptions!$E$82,InputDataA_GeneralAssumptions!$E$81,L81+(InputDataA_GeneralAssumptions!$E$81-$I$81)/(InputDataA_GeneralAssumptions!$E$82-InputDataA_GeneralAssumptions!$D$7))</f>
        <v>8.0398254794999957E-4</v>
      </c>
      <c r="N81" s="12">
        <f>IF(N74&gt;InputDataA_GeneralAssumptions!$E$82,InputDataA_GeneralAssumptions!$E$81,M81+(InputDataA_GeneralAssumptions!$E$81-$I$81)/(InputDataA_GeneralAssumptions!$E$82-InputDataA_GeneralAssumptions!$D$7))</f>
        <v>8.0398254794999957E-4</v>
      </c>
      <c r="O81" s="12">
        <f>IF(O74&gt;InputDataA_GeneralAssumptions!$E$82,InputDataA_GeneralAssumptions!$E$81,N81+(InputDataA_GeneralAssumptions!$E$81-$I$81)/(InputDataA_GeneralAssumptions!$E$82-InputDataA_GeneralAssumptions!$D$7))</f>
        <v>8.0398254794999957E-4</v>
      </c>
      <c r="P81" s="12">
        <f>IF(P74&gt;InputDataA_GeneralAssumptions!$E$82,InputDataA_GeneralAssumptions!$E$81,O81+(InputDataA_GeneralAssumptions!$E$81-$I$81)/(InputDataA_GeneralAssumptions!$E$82-InputDataA_GeneralAssumptions!$D$7))</f>
        <v>8.0398254794999957E-4</v>
      </c>
      <c r="Q81" s="12">
        <f>IF(Q74&gt;InputDataA_GeneralAssumptions!$E$82,InputDataA_GeneralAssumptions!$E$81,P81+(InputDataA_GeneralAssumptions!$E$81-$I$81)/(InputDataA_GeneralAssumptions!$E$82-InputDataA_GeneralAssumptions!$D$7))</f>
        <v>8.0398254794999957E-4</v>
      </c>
      <c r="R81" s="12">
        <f>IF(R74&gt;InputDataA_GeneralAssumptions!$E$82,InputDataA_GeneralAssumptions!$E$81,Q81+(InputDataA_GeneralAssumptions!$E$81-$I$81)/(InputDataA_GeneralAssumptions!$E$82-InputDataA_GeneralAssumptions!$D$7))</f>
        <v>8.0398254794999957E-4</v>
      </c>
      <c r="S81" s="12">
        <f>IF(S74&gt;InputDataA_GeneralAssumptions!$E$82,InputDataA_GeneralAssumptions!$E$81,R81+(InputDataA_GeneralAssumptions!$E$81-$I$81)/(InputDataA_GeneralAssumptions!$E$82-InputDataA_GeneralAssumptions!$D$7))</f>
        <v>8.0398254794999957E-4</v>
      </c>
      <c r="T81" s="12">
        <f>IF(T74&gt;InputDataA_GeneralAssumptions!$E$82,InputDataA_GeneralAssumptions!$E$81,S81+(InputDataA_GeneralAssumptions!$E$81-$I$81)/(InputDataA_GeneralAssumptions!$E$82-InputDataA_GeneralAssumptions!$D$7))</f>
        <v>8.0398254794999957E-4</v>
      </c>
      <c r="U81" s="12">
        <f>IF(U74&gt;InputDataA_GeneralAssumptions!$E$82,InputDataA_GeneralAssumptions!$E$81,T81+(InputDataA_GeneralAssumptions!$E$81-$I$81)/(InputDataA_GeneralAssumptions!$E$82-InputDataA_GeneralAssumptions!$D$7))</f>
        <v>8.0398254794999957E-4</v>
      </c>
      <c r="V81" s="12">
        <f>IF(V74&gt;InputDataA_GeneralAssumptions!$E$82,InputDataA_GeneralAssumptions!$E$81,U81+(InputDataA_GeneralAssumptions!$E$81-$I$81)/(InputDataA_GeneralAssumptions!$E$82-InputDataA_GeneralAssumptions!$D$7))</f>
        <v>8.0398254794999957E-4</v>
      </c>
      <c r="W81" s="12">
        <f>IF(W74&gt;InputDataA_GeneralAssumptions!$E$82,InputDataA_GeneralAssumptions!$E$81,V81+(InputDataA_GeneralAssumptions!$E$81-$I$81)/(InputDataA_GeneralAssumptions!$E$82-InputDataA_GeneralAssumptions!$D$7))</f>
        <v>8.0398254794999957E-4</v>
      </c>
      <c r="X81" s="12">
        <f>IF(X74&gt;InputDataA_GeneralAssumptions!$E$82,InputDataA_GeneralAssumptions!$E$81,W81+(InputDataA_GeneralAssumptions!$E$81-$I$81)/(InputDataA_GeneralAssumptions!$E$82-InputDataA_GeneralAssumptions!$D$7))</f>
        <v>8.0398254794999957E-4</v>
      </c>
      <c r="Y81" s="12">
        <f>IF(Y74&gt;InputDataA_GeneralAssumptions!$E$82,InputDataA_GeneralAssumptions!$E$81,X81+(InputDataA_GeneralAssumptions!$E$81-$I$81)/(InputDataA_GeneralAssumptions!$E$82-InputDataA_GeneralAssumptions!$D$7))</f>
        <v>8.0398254794999957E-4</v>
      </c>
      <c r="Z81" s="12">
        <f>IF(Z74&gt;InputDataA_GeneralAssumptions!$E$82,InputDataA_GeneralAssumptions!$E$81,Y81+(InputDataA_GeneralAssumptions!$E$81-$I$81)/(InputDataA_GeneralAssumptions!$E$82-InputDataA_GeneralAssumptions!$D$7))</f>
        <v>8.0398254794999957E-4</v>
      </c>
      <c r="AA81" s="12">
        <f>IF(AA74&gt;InputDataA_GeneralAssumptions!$E$82,InputDataA_GeneralAssumptions!$E$81,Z81+(InputDataA_GeneralAssumptions!$E$81-$I$81)/(InputDataA_GeneralAssumptions!$E$82-InputDataA_GeneralAssumptions!$D$7))</f>
        <v>8.0398254794999957E-4</v>
      </c>
      <c r="AB81" s="12">
        <f>IF(AB74&gt;InputDataA_GeneralAssumptions!$E$82,InputDataA_GeneralAssumptions!$E$81,AA81+(InputDataA_GeneralAssumptions!$E$81-$I$81)/(InputDataA_GeneralAssumptions!$E$82-InputDataA_GeneralAssumptions!$D$7))</f>
        <v>8.0398254794999957E-4</v>
      </c>
      <c r="AC81" s="12">
        <f>IF(AC74&gt;InputDataA_GeneralAssumptions!$E$82,InputDataA_GeneralAssumptions!$E$81,AB81+(InputDataA_GeneralAssumptions!$E$81-$I$81)/(InputDataA_GeneralAssumptions!$E$82-InputDataA_GeneralAssumptions!$D$7))</f>
        <v>8.0398254794999957E-4</v>
      </c>
      <c r="AD81" s="12">
        <f>IF(AD74&gt;InputDataA_GeneralAssumptions!$E$82,InputDataA_GeneralAssumptions!$E$81,AC81+(InputDataA_GeneralAssumptions!$E$81-$I$81)/(InputDataA_GeneralAssumptions!$E$82-InputDataA_GeneralAssumptions!$D$7))</f>
        <v>8.0398254794999957E-4</v>
      </c>
      <c r="AE81" s="12">
        <f>IF(AE74&gt;InputDataA_GeneralAssumptions!$E$82,InputDataA_GeneralAssumptions!$E$81,AD81+(InputDataA_GeneralAssumptions!$E$81-$I$81)/(InputDataA_GeneralAssumptions!$E$82-InputDataA_GeneralAssumptions!$D$7))</f>
        <v>8.0398254794999957E-4</v>
      </c>
      <c r="AF81" s="12">
        <f>IF(AF74&gt;InputDataA_GeneralAssumptions!$E$82,InputDataA_GeneralAssumptions!$E$81,AE81+(InputDataA_GeneralAssumptions!$E$81-$I$81)/(InputDataA_GeneralAssumptions!$E$82-InputDataA_GeneralAssumptions!$D$7))</f>
        <v>8.0398254794999957E-4</v>
      </c>
      <c r="AG81" s="12">
        <f>IF(AG74&gt;InputDataA_GeneralAssumptions!$E$82,InputDataA_GeneralAssumptions!$E$81,AF81+(InputDataA_GeneralAssumptions!$E$81-$I$81)/(InputDataA_GeneralAssumptions!$E$82-InputDataA_GeneralAssumptions!$D$7))</f>
        <v>8.0398254794999957E-4</v>
      </c>
      <c r="AH81" s="12">
        <f>IF(AH74&gt;InputDataA_GeneralAssumptions!$E$82,InputDataA_GeneralAssumptions!$E$81,AG81+(InputDataA_GeneralAssumptions!$E$81-$I$81)/(InputDataA_GeneralAssumptions!$E$82-InputDataA_GeneralAssumptions!$D$7))</f>
        <v>8.0398254794999957E-4</v>
      </c>
      <c r="AI81" s="12">
        <f>IF(AI74&gt;InputDataA_GeneralAssumptions!$E$82,InputDataA_GeneralAssumptions!$E$81,AH81+(InputDataA_GeneralAssumptions!$E$81-$I$81)/(InputDataA_GeneralAssumptions!$E$82-InputDataA_GeneralAssumptions!$D$7))</f>
        <v>8.0398254794999957E-4</v>
      </c>
      <c r="AJ81" s="12">
        <f>IF(AJ74&gt;InputDataA_GeneralAssumptions!$E$82,InputDataA_GeneralAssumptions!$E$81,AI81+(InputDataA_GeneralAssumptions!$E$81-$I$81)/(InputDataA_GeneralAssumptions!$E$82-InputDataA_GeneralAssumptions!$D$7))</f>
        <v>8.0398254794999957E-4</v>
      </c>
      <c r="AK81" s="12">
        <f>IF(AK74&gt;InputDataA_GeneralAssumptions!$E$82,InputDataA_GeneralAssumptions!$E$81,AJ81+(InputDataA_GeneralAssumptions!$E$81-$I$81)/(InputDataA_GeneralAssumptions!$E$82-InputDataA_GeneralAssumptions!$D$7))</f>
        <v>8.0398254794999957E-4</v>
      </c>
      <c r="AL81" s="12">
        <f>IF(AL74&gt;InputDataA_GeneralAssumptions!$E$82,InputDataA_GeneralAssumptions!$E$81,AK81+(InputDataA_GeneralAssumptions!$E$81-$I$81)/(InputDataA_GeneralAssumptions!$E$82-InputDataA_GeneralAssumptions!$D$7))</f>
        <v>8.0398254794999957E-4</v>
      </c>
      <c r="AM81" s="12">
        <f>IF(AM74&gt;InputDataA_GeneralAssumptions!$E$82,InputDataA_GeneralAssumptions!$E$81,AL81+(InputDataA_GeneralAssumptions!$E$81-$I$81)/(InputDataA_GeneralAssumptions!$E$82-InputDataA_GeneralAssumptions!$D$7))</f>
        <v>8.0398254794999957E-4</v>
      </c>
      <c r="AN81" s="12">
        <f>IF(AN74&gt;InputDataA_GeneralAssumptions!$E$82,InputDataA_GeneralAssumptions!$E$81,AM81+(InputDataA_GeneralAssumptions!$E$81-$I$81)/(InputDataA_GeneralAssumptions!$E$82-InputDataA_GeneralAssumptions!$D$7))</f>
        <v>8.0398254794999957E-4</v>
      </c>
      <c r="AO81" s="12">
        <f>IF(AO74&gt;InputDataA_GeneralAssumptions!$E$82,InputDataA_GeneralAssumptions!$E$81,AN81+(InputDataA_GeneralAssumptions!$E$81-$I$81)/(InputDataA_GeneralAssumptions!$E$82-InputDataA_GeneralAssumptions!$D$7))</f>
        <v>8.0398254794999957E-4</v>
      </c>
      <c r="AP81" s="12">
        <f>IF(AP74&gt;InputDataA_GeneralAssumptions!$E$82,InputDataA_GeneralAssumptions!$E$81,AO81+(InputDataA_GeneralAssumptions!$E$81-$I$81)/(InputDataA_GeneralAssumptions!$E$82-InputDataA_GeneralAssumptions!$D$7))</f>
        <v>8.0398254794999957E-4</v>
      </c>
      <c r="AQ81" s="12">
        <f>IF(AQ74&gt;InputDataA_GeneralAssumptions!$E$82,InputDataA_GeneralAssumptions!$E$81,AP81+(InputDataA_GeneralAssumptions!$E$81-$I$81)/(InputDataA_GeneralAssumptions!$E$82-InputDataA_GeneralAssumptions!$D$7))</f>
        <v>8.0398254794999957E-4</v>
      </c>
      <c r="AR81" s="12">
        <f>IF(AR74&gt;InputDataA_GeneralAssumptions!$E$82,InputDataA_GeneralAssumptions!$E$81,AQ81+(InputDataA_GeneralAssumptions!$E$81-$I$81)/(InputDataA_GeneralAssumptions!$E$82-InputDataA_GeneralAssumptions!$D$7))</f>
        <v>8.0398254794999957E-4</v>
      </c>
      <c r="AS81" s="12">
        <f>IF(AS74&gt;InputDataA_GeneralAssumptions!$E$82,InputDataA_GeneralAssumptions!$E$81,AR81+(InputDataA_GeneralAssumptions!$E$81-$I$81)/(InputDataA_GeneralAssumptions!$E$82-InputDataA_GeneralAssumptions!$D$7))</f>
        <v>8.0398254794999957E-4</v>
      </c>
      <c r="AT81" s="12">
        <f>IF(AT74&gt;InputDataA_GeneralAssumptions!$E$82,InputDataA_GeneralAssumptions!$E$81,AS81+(InputDataA_GeneralAssumptions!$E$81-$I$81)/(InputDataA_GeneralAssumptions!$E$82-InputDataA_GeneralAssumptions!$D$7))</f>
        <v>8.0398254794999957E-4</v>
      </c>
      <c r="AU81" s="12">
        <f>IF(AU74&gt;InputDataA_GeneralAssumptions!$E$82,InputDataA_GeneralAssumptions!$E$81,AT81+(InputDataA_GeneralAssumptions!$E$81-$I$81)/(InputDataA_GeneralAssumptions!$E$82-InputDataA_GeneralAssumptions!$D$7))</f>
        <v>8.0398254794999957E-4</v>
      </c>
      <c r="AV81" s="12">
        <f>IF(AV74&gt;InputDataA_GeneralAssumptions!$E$82,InputDataA_GeneralAssumptions!$E$81,AU81+(InputDataA_GeneralAssumptions!$E$81-$I$81)/(InputDataA_GeneralAssumptions!$E$82-InputDataA_GeneralAssumptions!$D$7))</f>
        <v>8.0398254794999957E-4</v>
      </c>
      <c r="AW81" s="12">
        <f>IF(AW74&gt;InputDataA_GeneralAssumptions!$E$82,InputDataA_GeneralAssumptions!$E$81,AV81+(InputDataA_GeneralAssumptions!$E$81-$I$81)/(InputDataA_GeneralAssumptions!$E$82-InputDataA_GeneralAssumptions!$D$7))</f>
        <v>8.0398254794999957E-4</v>
      </c>
      <c r="AX81" s="12">
        <f>IF(AX74&gt;InputDataA_GeneralAssumptions!$E$82,InputDataA_GeneralAssumptions!$E$81,AW81+(InputDataA_GeneralAssumptions!$E$81-$I$81)/(InputDataA_GeneralAssumptions!$E$82-InputDataA_GeneralAssumptions!$D$7))</f>
        <v>8.0398254794999957E-4</v>
      </c>
      <c r="AY81" s="12">
        <f>IF(AY74&gt;InputDataA_GeneralAssumptions!$E$82,InputDataA_GeneralAssumptions!$E$81,AX81+(InputDataA_GeneralAssumptions!$E$81-$I$81)/(InputDataA_GeneralAssumptions!$E$82-InputDataA_GeneralAssumptions!$D$7))</f>
        <v>8.0398254794999957E-4</v>
      </c>
      <c r="AZ81" s="12">
        <f>IF(AZ74&gt;InputDataA_GeneralAssumptions!$E$82,InputDataA_GeneralAssumptions!$E$81,AY81+(InputDataA_GeneralAssumptions!$E$81-$I$81)/(InputDataA_GeneralAssumptions!$E$82-InputDataA_GeneralAssumptions!$D$7))</f>
        <v>8.0398254794999957E-4</v>
      </c>
      <c r="BA81" s="12">
        <f>IF(BA74&gt;InputDataA_GeneralAssumptions!$E$82,InputDataA_GeneralAssumptions!$E$81,AZ81+(InputDataA_GeneralAssumptions!$E$81-$I$81)/(InputDataA_GeneralAssumptions!$E$82-InputDataA_GeneralAssumptions!$D$7))</f>
        <v>8.0398254794999957E-4</v>
      </c>
      <c r="BB81" s="12">
        <f>IF(BB74&gt;InputDataA_GeneralAssumptions!$E$82,InputDataA_GeneralAssumptions!$E$81,BA81+(InputDataA_GeneralAssumptions!$E$81-$I$81)/(InputDataA_GeneralAssumptions!$E$82-InputDataA_GeneralAssumptions!$D$7))</f>
        <v>8.0398254794999957E-4</v>
      </c>
      <c r="BC81" s="12">
        <f>IF(BC74&gt;InputDataA_GeneralAssumptions!$E$82,InputDataA_GeneralAssumptions!$E$81,BB81+(InputDataA_GeneralAssumptions!$E$81-$I$81)/(InputDataA_GeneralAssumptions!$E$82-InputDataA_GeneralAssumptions!$D$7))</f>
        <v>8.0398254794999957E-4</v>
      </c>
      <c r="BD81" s="12">
        <f>IF(BD74&gt;InputDataA_GeneralAssumptions!$E$82,InputDataA_GeneralAssumptions!$E$81,BC81+(InputDataA_GeneralAssumptions!$E$81-$I$81)/(InputDataA_GeneralAssumptions!$E$82-InputDataA_GeneralAssumptions!$D$7))</f>
        <v>8.0398254794999957E-4</v>
      </c>
      <c r="BE81" s="12">
        <f>IF(BE74&gt;InputDataA_GeneralAssumptions!$E$82,InputDataA_GeneralAssumptions!$E$81,BD81+(InputDataA_GeneralAssumptions!$E$81-$I$81)/(InputDataA_GeneralAssumptions!$E$82-InputDataA_GeneralAssumptions!$D$7))</f>
        <v>8.0398254794999957E-4</v>
      </c>
      <c r="BF81" s="12">
        <f>IF(BF74&gt;InputDataA_GeneralAssumptions!$E$82,InputDataA_GeneralAssumptions!$E$81,BE81+(InputDataA_GeneralAssumptions!$E$81-$I$81)/(InputDataA_GeneralAssumptions!$E$82-InputDataA_GeneralAssumptions!$D$7))</f>
        <v>8.0398254794999957E-4</v>
      </c>
      <c r="BG81" s="12">
        <f>IF(BG74&gt;InputDataA_GeneralAssumptions!$E$82,InputDataA_GeneralAssumptions!$E$81,BF81+(InputDataA_GeneralAssumptions!$E$81-$I$81)/(InputDataA_GeneralAssumptions!$E$82-InputDataA_GeneralAssumptions!$D$7))</f>
        <v>8.0398254794999957E-4</v>
      </c>
      <c r="BH81" s="12">
        <f>IF(BH74&gt;InputDataA_GeneralAssumptions!$E$82,InputDataA_GeneralAssumptions!$E$81,BG81+(InputDataA_GeneralAssumptions!$E$81-$I$81)/(InputDataA_GeneralAssumptions!$E$82-InputDataA_GeneralAssumptions!$D$7))</f>
        <v>8.0398254794999957E-4</v>
      </c>
      <c r="BI81" s="12">
        <f>IF(BI74&gt;InputDataA_GeneralAssumptions!$E$82,InputDataA_GeneralAssumptions!$E$81,BH81+(InputDataA_GeneralAssumptions!$E$81-$I$81)/(InputDataA_GeneralAssumptions!$E$82-InputDataA_GeneralAssumptions!$D$7))</f>
        <v>8.0398254794999957E-4</v>
      </c>
      <c r="BJ81" s="12">
        <f>IF(BJ74&gt;InputDataA_GeneralAssumptions!$E$82,InputDataA_GeneralAssumptions!$E$81,BI81+(InputDataA_GeneralAssumptions!$E$81-$I$81)/(InputDataA_GeneralAssumptions!$E$82-InputDataA_GeneralAssumptions!$D$7))</f>
        <v>8.0398254794999957E-4</v>
      </c>
      <c r="BK81" s="12">
        <f>IF(BK74&gt;InputDataA_GeneralAssumptions!$E$82,InputDataA_GeneralAssumptions!$E$81,BJ81+(InputDataA_GeneralAssumptions!$E$81-$I$81)/(InputDataA_GeneralAssumptions!$E$82-InputDataA_GeneralAssumptions!$D$7))</f>
        <v>8.0398254794999957E-4</v>
      </c>
      <c r="BL81" s="12">
        <f>IF(BL74&gt;InputDataA_GeneralAssumptions!$E$82,InputDataA_GeneralAssumptions!$E$81,BK81+(InputDataA_GeneralAssumptions!$E$81-$I$81)/(InputDataA_GeneralAssumptions!$E$82-InputDataA_GeneralAssumptions!$D$7))</f>
        <v>8.0398254794999957E-4</v>
      </c>
      <c r="BM81" s="12">
        <f>IF(BM74&gt;InputDataA_GeneralAssumptions!$E$82,InputDataA_GeneralAssumptions!$E$81,BL81+(InputDataA_GeneralAssumptions!$E$81-$I$81)/(InputDataA_GeneralAssumptions!$E$82-InputDataA_GeneralAssumptions!$D$7))</f>
        <v>8.0398254794999957E-4</v>
      </c>
      <c r="BN81" s="12">
        <f>IF(BN74&gt;InputDataA_GeneralAssumptions!$E$82,InputDataA_GeneralAssumptions!$E$81,BM81+(InputDataA_GeneralAssumptions!$E$81-$I$81)/(InputDataA_GeneralAssumptions!$E$82-InputDataA_GeneralAssumptions!$D$7))</f>
        <v>8.0398254794999957E-4</v>
      </c>
      <c r="BO81" s="12">
        <f>IF(BO74&gt;InputDataA_GeneralAssumptions!$E$82,InputDataA_GeneralAssumptions!$E$81,BN81+(InputDataA_GeneralAssumptions!$E$81-$I$81)/(InputDataA_GeneralAssumptions!$E$82-InputDataA_GeneralAssumptions!$D$7))</f>
        <v>8.0398254794999957E-4</v>
      </c>
      <c r="BP81" s="12">
        <f>IF(BP74&gt;InputDataA_GeneralAssumptions!$E$82,InputDataA_GeneralAssumptions!$E$81,BO81+(InputDataA_GeneralAssumptions!$E$81-$I$81)/(InputDataA_GeneralAssumptions!$E$82-InputDataA_GeneralAssumptions!$D$7))</f>
        <v>8.0398254794999957E-4</v>
      </c>
      <c r="BQ81" s="12">
        <f>IF(BQ74&gt;InputDataA_GeneralAssumptions!$E$82,InputDataA_GeneralAssumptions!$E$81,BP81+(InputDataA_GeneralAssumptions!$E$81-$I$81)/(InputDataA_GeneralAssumptions!$E$82-InputDataA_GeneralAssumptions!$D$7))</f>
        <v>8.0398254794999957E-4</v>
      </c>
      <c r="BR81" s="12">
        <f>IF(BR74&gt;InputDataA_GeneralAssumptions!$E$82,InputDataA_GeneralAssumptions!$E$81,BQ81+(InputDataA_GeneralAssumptions!$E$81-$I$81)/(InputDataA_GeneralAssumptions!$E$82-InputDataA_GeneralAssumptions!$D$7))</f>
        <v>8.0398254794999957E-4</v>
      </c>
      <c r="BS81" s="12">
        <f>IF(BS74&gt;InputDataA_GeneralAssumptions!$E$82,InputDataA_GeneralAssumptions!$E$81,BR81+(InputDataA_GeneralAssumptions!$E$81-$I$81)/(InputDataA_GeneralAssumptions!$E$82-InputDataA_GeneralAssumptions!$D$7))</f>
        <v>8.0398254794999957E-4</v>
      </c>
      <c r="BT81" s="12">
        <f>IF(BT74&gt;InputDataA_GeneralAssumptions!$E$82,InputDataA_GeneralAssumptions!$E$81,BS81+(InputDataA_GeneralAssumptions!$E$81-$I$81)/(InputDataA_GeneralAssumptions!$E$82-InputDataA_GeneralAssumptions!$D$7))</f>
        <v>8.0398254794999957E-4</v>
      </c>
      <c r="BU81" s="12">
        <f>IF(BU74&gt;InputDataA_GeneralAssumptions!$E$82,InputDataA_GeneralAssumptions!$E$81,BT81+(InputDataA_GeneralAssumptions!$E$81-$I$81)/(InputDataA_GeneralAssumptions!$E$82-InputDataA_GeneralAssumptions!$D$7))</f>
        <v>8.0398254794999957E-4</v>
      </c>
      <c r="BV81" s="12">
        <f>IF(BV74&gt;InputDataA_GeneralAssumptions!$E$82,InputDataA_GeneralAssumptions!$E$81,BU81+(InputDataA_GeneralAssumptions!$E$81-$I$81)/(InputDataA_GeneralAssumptions!$E$82-InputDataA_GeneralAssumptions!$D$7))</f>
        <v>8.0398254794999957E-4</v>
      </c>
      <c r="BW81" s="12">
        <f>IF(BW74&gt;InputDataA_GeneralAssumptions!$E$82,InputDataA_GeneralAssumptions!$E$81,BV81+(InputDataA_GeneralAssumptions!$E$81-$I$81)/(InputDataA_GeneralAssumptions!$E$82-InputDataA_GeneralAssumptions!$D$7))</f>
        <v>8.0398254794999957E-4</v>
      </c>
      <c r="BX81" s="12">
        <f>IF(BX74&gt;InputDataA_GeneralAssumptions!$E$82,InputDataA_GeneralAssumptions!$E$81,BW81+(InputDataA_GeneralAssumptions!$E$81-$I$81)/(InputDataA_GeneralAssumptions!$E$82-InputDataA_GeneralAssumptions!$D$7))</f>
        <v>8.0398254794999957E-4</v>
      </c>
      <c r="BY81" s="12">
        <f>IF(BY74&gt;InputDataA_GeneralAssumptions!$E$82,InputDataA_GeneralAssumptions!$E$81,BX81+(InputDataA_GeneralAssumptions!$E$81-$I$81)/(InputDataA_GeneralAssumptions!$E$82-InputDataA_GeneralAssumptions!$D$7))</f>
        <v>8.0398254794999957E-4</v>
      </c>
      <c r="BZ81" s="12">
        <f>IF(BZ74&gt;InputDataA_GeneralAssumptions!$E$82,InputDataA_GeneralAssumptions!$E$81,BY81+(InputDataA_GeneralAssumptions!$E$81-$I$81)/(InputDataA_GeneralAssumptions!$E$82-InputDataA_GeneralAssumptions!$D$7))</f>
        <v>8.0398254794999957E-4</v>
      </c>
      <c r="CA81" s="12">
        <f>IF(CA74&gt;InputDataA_GeneralAssumptions!$E$82,InputDataA_GeneralAssumptions!$E$81,BZ81+(InputDataA_GeneralAssumptions!$E$81-$I$81)/(InputDataA_GeneralAssumptions!$E$82-InputDataA_GeneralAssumptions!$D$7))</f>
        <v>8.0398254794999957E-4</v>
      </c>
      <c r="CB81" s="12">
        <f>IF(CB74&gt;InputDataA_GeneralAssumptions!$E$82,InputDataA_GeneralAssumptions!$E$81,CA81+(InputDataA_GeneralAssumptions!$E$81-$I$81)/(InputDataA_GeneralAssumptions!$E$82-InputDataA_GeneralAssumptions!$D$7))</f>
        <v>8.0398254794999957E-4</v>
      </c>
      <c r="CC81" s="12">
        <f>IF(CC74&gt;InputDataA_GeneralAssumptions!$E$82,InputDataA_GeneralAssumptions!$E$81,CB81+(InputDataA_GeneralAssumptions!$E$81-$I$81)/(InputDataA_GeneralAssumptions!$E$82-InputDataA_GeneralAssumptions!$D$7))</f>
        <v>8.0398254794999957E-4</v>
      </c>
      <c r="CD81" s="12">
        <f>IF(CD74&gt;InputDataA_GeneralAssumptions!$E$82,InputDataA_GeneralAssumptions!$E$81,CC81+(InputDataA_GeneralAssumptions!$E$81-$I$81)/(InputDataA_GeneralAssumptions!$E$82-InputDataA_GeneralAssumptions!$D$7))</f>
        <v>8.0398254794999957E-4</v>
      </c>
      <c r="CE81" s="12">
        <f>IF(CE74&gt;InputDataA_GeneralAssumptions!$E$82,InputDataA_GeneralAssumptions!$E$81,CD81+(InputDataA_GeneralAssumptions!$E$81-$I$81)/(InputDataA_GeneralAssumptions!$E$82-InputDataA_GeneralAssumptions!$D$7))</f>
        <v>8.0398254794999957E-4</v>
      </c>
      <c r="CF81" s="12">
        <f>IF(CF74&gt;InputDataA_GeneralAssumptions!$E$82,InputDataA_GeneralAssumptions!$E$81,CE81+(InputDataA_GeneralAssumptions!$E$81-$I$81)/(InputDataA_GeneralAssumptions!$E$82-InputDataA_GeneralAssumptions!$D$7))</f>
        <v>8.0398254794999957E-4</v>
      </c>
      <c r="CG81" s="12">
        <f>IF(CG74&gt;InputDataA_GeneralAssumptions!$E$82,InputDataA_GeneralAssumptions!$E$81,CF81+(InputDataA_GeneralAssumptions!$E$81-$I$81)/(InputDataA_GeneralAssumptions!$E$82-InputDataA_GeneralAssumptions!$D$7))</f>
        <v>8.0398254794999957E-4</v>
      </c>
      <c r="CH81" s="12">
        <f>IF(CH74&gt;InputDataA_GeneralAssumptions!$E$82,InputDataA_GeneralAssumptions!$E$81,CG81+(InputDataA_GeneralAssumptions!$E$81-$I$81)/(InputDataA_GeneralAssumptions!$E$82-InputDataA_GeneralAssumptions!$D$7))</f>
        <v>8.0398254794999957E-4</v>
      </c>
      <c r="CI81" s="12">
        <f>IF(CI74&gt;InputDataA_GeneralAssumptions!$E$82,InputDataA_GeneralAssumptions!$E$81,CH81+(InputDataA_GeneralAssumptions!$E$81-$I$81)/(InputDataA_GeneralAssumptions!$E$82-InputDataA_GeneralAssumptions!$D$7))</f>
        <v>8.0398254794999957E-4</v>
      </c>
    </row>
    <row r="82" spans="2:87" ht="16" thickBot="1">
      <c r="B82" s="76" t="s">
        <v>536</v>
      </c>
      <c r="C82" s="77" t="s">
        <v>1</v>
      </c>
      <c r="D82" s="581">
        <v>2050</v>
      </c>
      <c r="E82" s="370">
        <f>D82</f>
        <v>2050</v>
      </c>
      <c r="F82" s="701"/>
      <c r="G82" s="131" t="s">
        <v>626</v>
      </c>
      <c r="H82" s="26" t="s">
        <v>436</v>
      </c>
      <c r="I82" s="11">
        <f>IF(AND(VLOOKUP(InputDataA_GeneralAssumptions!$D$72,DataSummary!$A$149:$B$150,2,FALSE)=1,VLOOKUP(InputDataA_GeneralAssumptions!$D$80,DataSummary!$A$143:$B$145,2,FALSE)=2),InputDataA_GeneralAssumptions!I$81, IF(AND(VLOOKUP(InputDataA_GeneralAssumptions!$D$72,DataSummary!$A$149:$B$150,2,FALSE)=1,VLOOKUP(InputDataA_GeneralAssumptions!$D$80,DataSummary!$A$143:$B$145,2,FALSE)=1), InputDataA_GeneralAssumptions!I$80,"Not an input"))</f>
        <v>8.0398254794999957E-4</v>
      </c>
      <c r="J82" s="11">
        <f>IF(AND(VLOOKUP(InputDataA_GeneralAssumptions!$D$72,DataSummary!$A$149:$B$150,2,FALSE)=1,VLOOKUP(InputDataA_GeneralAssumptions!$D$80,DataSummary!$A$143:$B$145,2,FALSE)=2),InputDataA_GeneralAssumptions!J$81, IF(AND(VLOOKUP(InputDataA_GeneralAssumptions!$D$72,DataSummary!$A$149:$B$150,2,FALSE)=1,VLOOKUP(InputDataA_GeneralAssumptions!$D$80,DataSummary!$A$143:$B$145,2,FALSE)=1), InputDataA_GeneralAssumptions!J$80,"Not an input"))</f>
        <v>8.0398254794999957E-4</v>
      </c>
      <c r="K82" s="11">
        <f>IF(AND(VLOOKUP(InputDataA_GeneralAssumptions!$D$72,DataSummary!$A$149:$B$150,2,FALSE)=1,VLOOKUP(InputDataA_GeneralAssumptions!$D$80,DataSummary!$A$143:$B$145,2,FALSE)=2),InputDataA_GeneralAssumptions!K$81, IF(AND(VLOOKUP(InputDataA_GeneralAssumptions!$D$72,DataSummary!$A$149:$B$150,2,FALSE)=1,VLOOKUP(InputDataA_GeneralAssumptions!$D$80,DataSummary!$A$143:$B$145,2,FALSE)=1), InputDataA_GeneralAssumptions!K$80,"Not an input"))</f>
        <v>8.0398254794999957E-4</v>
      </c>
      <c r="L82" s="11">
        <f>IF(AND(VLOOKUP(InputDataA_GeneralAssumptions!$D$72,DataSummary!$A$149:$B$150,2,FALSE)=1,VLOOKUP(InputDataA_GeneralAssumptions!$D$80,DataSummary!$A$143:$B$145,2,FALSE)=2),InputDataA_GeneralAssumptions!L$81, IF(AND(VLOOKUP(InputDataA_GeneralAssumptions!$D$72,DataSummary!$A$149:$B$150,2,FALSE)=1,VLOOKUP(InputDataA_GeneralAssumptions!$D$80,DataSummary!$A$143:$B$145,2,FALSE)=1), InputDataA_GeneralAssumptions!L$80,"Not an input"))</f>
        <v>8.0398254794999957E-4</v>
      </c>
      <c r="M82" s="11">
        <f>IF(AND(VLOOKUP(InputDataA_GeneralAssumptions!$D$72,DataSummary!$A$149:$B$150,2,FALSE)=1,VLOOKUP(InputDataA_GeneralAssumptions!$D$80,DataSummary!$A$143:$B$145,2,FALSE)=2),InputDataA_GeneralAssumptions!M$81, IF(AND(VLOOKUP(InputDataA_GeneralAssumptions!$D$72,DataSummary!$A$149:$B$150,2,FALSE)=1,VLOOKUP(InputDataA_GeneralAssumptions!$D$80,DataSummary!$A$143:$B$145,2,FALSE)=1), InputDataA_GeneralAssumptions!M$80,"Not an input"))</f>
        <v>8.0398254794999957E-4</v>
      </c>
      <c r="N82" s="11">
        <f>IF(AND(VLOOKUP(InputDataA_GeneralAssumptions!$D$72,DataSummary!$A$149:$B$150,2,FALSE)=1,VLOOKUP(InputDataA_GeneralAssumptions!$D$80,DataSummary!$A$143:$B$145,2,FALSE)=2),InputDataA_GeneralAssumptions!N$81, IF(AND(VLOOKUP(InputDataA_GeneralAssumptions!$D$72,DataSummary!$A$149:$B$150,2,FALSE)=1,VLOOKUP(InputDataA_GeneralAssumptions!$D$80,DataSummary!$A$143:$B$145,2,FALSE)=1), InputDataA_GeneralAssumptions!N$80,"Not an input"))</f>
        <v>8.0398254794999957E-4</v>
      </c>
      <c r="O82" s="11">
        <f>IF(AND(VLOOKUP(InputDataA_GeneralAssumptions!$D$72,DataSummary!$A$149:$B$150,2,FALSE)=1,VLOOKUP(InputDataA_GeneralAssumptions!$D$80,DataSummary!$A$143:$B$145,2,FALSE)=2),InputDataA_GeneralAssumptions!O$81, IF(AND(VLOOKUP(InputDataA_GeneralAssumptions!$D$72,DataSummary!$A$149:$B$150,2,FALSE)=1,VLOOKUP(InputDataA_GeneralAssumptions!$D$80,DataSummary!$A$143:$B$145,2,FALSE)=1), InputDataA_GeneralAssumptions!O$80,"Not an input"))</f>
        <v>8.0398254794999957E-4</v>
      </c>
      <c r="P82" s="11">
        <f>IF(AND(VLOOKUP(InputDataA_GeneralAssumptions!$D$72,DataSummary!$A$149:$B$150,2,FALSE)=1,VLOOKUP(InputDataA_GeneralAssumptions!$D$80,DataSummary!$A$143:$B$145,2,FALSE)=2),InputDataA_GeneralAssumptions!P$81, IF(AND(VLOOKUP(InputDataA_GeneralAssumptions!$D$72,DataSummary!$A$149:$B$150,2,FALSE)=1,VLOOKUP(InputDataA_GeneralAssumptions!$D$80,DataSummary!$A$143:$B$145,2,FALSE)=1), InputDataA_GeneralAssumptions!P$80,"Not an input"))</f>
        <v>8.0398254794999957E-4</v>
      </c>
      <c r="Q82" s="11">
        <f>IF(AND(VLOOKUP(InputDataA_GeneralAssumptions!$D$72,DataSummary!$A$149:$B$150,2,FALSE)=1,VLOOKUP(InputDataA_GeneralAssumptions!$D$80,DataSummary!$A$143:$B$145,2,FALSE)=2),InputDataA_GeneralAssumptions!Q$81, IF(AND(VLOOKUP(InputDataA_GeneralAssumptions!$D$72,DataSummary!$A$149:$B$150,2,FALSE)=1,VLOOKUP(InputDataA_GeneralAssumptions!$D$80,DataSummary!$A$143:$B$145,2,FALSE)=1), InputDataA_GeneralAssumptions!Q$80,"Not an input"))</f>
        <v>8.0398254794999957E-4</v>
      </c>
      <c r="R82" s="11">
        <f>IF(AND(VLOOKUP(InputDataA_GeneralAssumptions!$D$72,DataSummary!$A$149:$B$150,2,FALSE)=1,VLOOKUP(InputDataA_GeneralAssumptions!$D$80,DataSummary!$A$143:$B$145,2,FALSE)=2),InputDataA_GeneralAssumptions!R$81, IF(AND(VLOOKUP(InputDataA_GeneralAssumptions!$D$72,DataSummary!$A$149:$B$150,2,FALSE)=1,VLOOKUP(InputDataA_GeneralAssumptions!$D$80,DataSummary!$A$143:$B$145,2,FALSE)=1), InputDataA_GeneralAssumptions!R$80,"Not an input"))</f>
        <v>8.0398254794999957E-4</v>
      </c>
      <c r="S82" s="11">
        <f>IF(AND(VLOOKUP(InputDataA_GeneralAssumptions!$D$72,DataSummary!$A$149:$B$150,2,FALSE)=1,VLOOKUP(InputDataA_GeneralAssumptions!$D$80,DataSummary!$A$143:$B$145,2,FALSE)=2),InputDataA_GeneralAssumptions!S$81, IF(AND(VLOOKUP(InputDataA_GeneralAssumptions!$D$72,DataSummary!$A$149:$B$150,2,FALSE)=1,VLOOKUP(InputDataA_GeneralAssumptions!$D$80,DataSummary!$A$143:$B$145,2,FALSE)=1), InputDataA_GeneralAssumptions!S$80,"Not an input"))</f>
        <v>8.0398254794999957E-4</v>
      </c>
      <c r="T82" s="11">
        <f>IF(AND(VLOOKUP(InputDataA_GeneralAssumptions!$D$72,DataSummary!$A$149:$B$150,2,FALSE)=1,VLOOKUP(InputDataA_GeneralAssumptions!$D$80,DataSummary!$A$143:$B$145,2,FALSE)=2),InputDataA_GeneralAssumptions!T$81, IF(AND(VLOOKUP(InputDataA_GeneralAssumptions!$D$72,DataSummary!$A$149:$B$150,2,FALSE)=1,VLOOKUP(InputDataA_GeneralAssumptions!$D$80,DataSummary!$A$143:$B$145,2,FALSE)=1), InputDataA_GeneralAssumptions!T$80,"Not an input"))</f>
        <v>8.0398254794999957E-4</v>
      </c>
      <c r="U82" s="11">
        <f>IF(AND(VLOOKUP(InputDataA_GeneralAssumptions!$D$72,DataSummary!$A$149:$B$150,2,FALSE)=1,VLOOKUP(InputDataA_GeneralAssumptions!$D$80,DataSummary!$A$143:$B$145,2,FALSE)=2),InputDataA_GeneralAssumptions!U$81, IF(AND(VLOOKUP(InputDataA_GeneralAssumptions!$D$72,DataSummary!$A$149:$B$150,2,FALSE)=1,VLOOKUP(InputDataA_GeneralAssumptions!$D$80,DataSummary!$A$143:$B$145,2,FALSE)=1), InputDataA_GeneralAssumptions!U$80,"Not an input"))</f>
        <v>8.0398254794999957E-4</v>
      </c>
      <c r="V82" s="11">
        <f>IF(AND(VLOOKUP(InputDataA_GeneralAssumptions!$D$72,DataSummary!$A$149:$B$150,2,FALSE)=1,VLOOKUP(InputDataA_GeneralAssumptions!$D$80,DataSummary!$A$143:$B$145,2,FALSE)=2),InputDataA_GeneralAssumptions!V$81, IF(AND(VLOOKUP(InputDataA_GeneralAssumptions!$D$72,DataSummary!$A$149:$B$150,2,FALSE)=1,VLOOKUP(InputDataA_GeneralAssumptions!$D$80,DataSummary!$A$143:$B$145,2,FALSE)=1), InputDataA_GeneralAssumptions!V$80,"Not an input"))</f>
        <v>8.0398254794999957E-4</v>
      </c>
      <c r="W82" s="11">
        <f>IF(AND(VLOOKUP(InputDataA_GeneralAssumptions!$D$72,DataSummary!$A$149:$B$150,2,FALSE)=1,VLOOKUP(InputDataA_GeneralAssumptions!$D$80,DataSummary!$A$143:$B$145,2,FALSE)=2),InputDataA_GeneralAssumptions!W$81, IF(AND(VLOOKUP(InputDataA_GeneralAssumptions!$D$72,DataSummary!$A$149:$B$150,2,FALSE)=1,VLOOKUP(InputDataA_GeneralAssumptions!$D$80,DataSummary!$A$143:$B$145,2,FALSE)=1), InputDataA_GeneralAssumptions!W$80,"Not an input"))</f>
        <v>8.0398254794999957E-4</v>
      </c>
      <c r="X82" s="11">
        <f>IF(AND(VLOOKUP(InputDataA_GeneralAssumptions!$D$72,DataSummary!$A$149:$B$150,2,FALSE)=1,VLOOKUP(InputDataA_GeneralAssumptions!$D$80,DataSummary!$A$143:$B$145,2,FALSE)=2),InputDataA_GeneralAssumptions!X$81, IF(AND(VLOOKUP(InputDataA_GeneralAssumptions!$D$72,DataSummary!$A$149:$B$150,2,FALSE)=1,VLOOKUP(InputDataA_GeneralAssumptions!$D$80,DataSummary!$A$143:$B$145,2,FALSE)=1), InputDataA_GeneralAssumptions!X$80,"Not an input"))</f>
        <v>8.0398254794999957E-4</v>
      </c>
      <c r="Y82" s="11">
        <f>IF(AND(VLOOKUP(InputDataA_GeneralAssumptions!$D$72,DataSummary!$A$149:$B$150,2,FALSE)=1,VLOOKUP(InputDataA_GeneralAssumptions!$D$80,DataSummary!$A$143:$B$145,2,FALSE)=2),InputDataA_GeneralAssumptions!Y$81, IF(AND(VLOOKUP(InputDataA_GeneralAssumptions!$D$72,DataSummary!$A$149:$B$150,2,FALSE)=1,VLOOKUP(InputDataA_GeneralAssumptions!$D$80,DataSummary!$A$143:$B$145,2,FALSE)=1), InputDataA_GeneralAssumptions!Y$80,"Not an input"))</f>
        <v>8.0398254794999957E-4</v>
      </c>
      <c r="Z82" s="11">
        <f>IF(AND(VLOOKUP(InputDataA_GeneralAssumptions!$D$72,DataSummary!$A$149:$B$150,2,FALSE)=1,VLOOKUP(InputDataA_GeneralAssumptions!$D$80,DataSummary!$A$143:$B$145,2,FALSE)=2),InputDataA_GeneralAssumptions!Z$81, IF(AND(VLOOKUP(InputDataA_GeneralAssumptions!$D$72,DataSummary!$A$149:$B$150,2,FALSE)=1,VLOOKUP(InputDataA_GeneralAssumptions!$D$80,DataSummary!$A$143:$B$145,2,FALSE)=1), InputDataA_GeneralAssumptions!Z$80,"Not an input"))</f>
        <v>8.0398254794999957E-4</v>
      </c>
      <c r="AA82" s="11">
        <f>IF(AND(VLOOKUP(InputDataA_GeneralAssumptions!$D$72,DataSummary!$A$149:$B$150,2,FALSE)=1,VLOOKUP(InputDataA_GeneralAssumptions!$D$80,DataSummary!$A$143:$B$145,2,FALSE)=2),InputDataA_GeneralAssumptions!AA$81, IF(AND(VLOOKUP(InputDataA_GeneralAssumptions!$D$72,DataSummary!$A$149:$B$150,2,FALSE)=1,VLOOKUP(InputDataA_GeneralAssumptions!$D$80,DataSummary!$A$143:$B$145,2,FALSE)=1), InputDataA_GeneralAssumptions!AA$80,"Not an input"))</f>
        <v>8.0398254794999957E-4</v>
      </c>
      <c r="AB82" s="11">
        <f>IF(AND(VLOOKUP(InputDataA_GeneralAssumptions!$D$72,DataSummary!$A$149:$B$150,2,FALSE)=1,VLOOKUP(InputDataA_GeneralAssumptions!$D$80,DataSummary!$A$143:$B$145,2,FALSE)=2),InputDataA_GeneralAssumptions!AB$81, IF(AND(VLOOKUP(InputDataA_GeneralAssumptions!$D$72,DataSummary!$A$149:$B$150,2,FALSE)=1,VLOOKUP(InputDataA_GeneralAssumptions!$D$80,DataSummary!$A$143:$B$145,2,FALSE)=1), InputDataA_GeneralAssumptions!AB$80,"Not an input"))</f>
        <v>8.0398254794999957E-4</v>
      </c>
      <c r="AC82" s="11">
        <f>IF(AND(VLOOKUP(InputDataA_GeneralAssumptions!$D$72,DataSummary!$A$149:$B$150,2,FALSE)=1,VLOOKUP(InputDataA_GeneralAssumptions!$D$80,DataSummary!$A$143:$B$145,2,FALSE)=2),InputDataA_GeneralAssumptions!AC$81, IF(AND(VLOOKUP(InputDataA_GeneralAssumptions!$D$72,DataSummary!$A$149:$B$150,2,FALSE)=1,VLOOKUP(InputDataA_GeneralAssumptions!$D$80,DataSummary!$A$143:$B$145,2,FALSE)=1), InputDataA_GeneralAssumptions!AC$80,"Not an input"))</f>
        <v>8.0398254794999957E-4</v>
      </c>
      <c r="AD82" s="11">
        <f>IF(AND(VLOOKUP(InputDataA_GeneralAssumptions!$D$72,DataSummary!$A$149:$B$150,2,FALSE)=1,VLOOKUP(InputDataA_GeneralAssumptions!$D$80,DataSummary!$A$143:$B$145,2,FALSE)=2),InputDataA_GeneralAssumptions!AD$81, IF(AND(VLOOKUP(InputDataA_GeneralAssumptions!$D$72,DataSummary!$A$149:$B$150,2,FALSE)=1,VLOOKUP(InputDataA_GeneralAssumptions!$D$80,DataSummary!$A$143:$B$145,2,FALSE)=1), InputDataA_GeneralAssumptions!AD$80,"Not an input"))</f>
        <v>8.0398254794999957E-4</v>
      </c>
      <c r="AE82" s="11">
        <f>IF(AND(VLOOKUP(InputDataA_GeneralAssumptions!$D$72,DataSummary!$A$149:$B$150,2,FALSE)=1,VLOOKUP(InputDataA_GeneralAssumptions!$D$80,DataSummary!$A$143:$B$145,2,FALSE)=2),InputDataA_GeneralAssumptions!AE$81, IF(AND(VLOOKUP(InputDataA_GeneralAssumptions!$D$72,DataSummary!$A$149:$B$150,2,FALSE)=1,VLOOKUP(InputDataA_GeneralAssumptions!$D$80,DataSummary!$A$143:$B$145,2,FALSE)=1), InputDataA_GeneralAssumptions!AE$80,"Not an input"))</f>
        <v>8.0398254794999957E-4</v>
      </c>
      <c r="AF82" s="11">
        <f>IF(AND(VLOOKUP(InputDataA_GeneralAssumptions!$D$72,DataSummary!$A$149:$B$150,2,FALSE)=1,VLOOKUP(InputDataA_GeneralAssumptions!$D$80,DataSummary!$A$143:$B$145,2,FALSE)=2),InputDataA_GeneralAssumptions!AF$81, IF(AND(VLOOKUP(InputDataA_GeneralAssumptions!$D$72,DataSummary!$A$149:$B$150,2,FALSE)=1,VLOOKUP(InputDataA_GeneralAssumptions!$D$80,DataSummary!$A$143:$B$145,2,FALSE)=1), InputDataA_GeneralAssumptions!AF$80,"Not an input"))</f>
        <v>8.0398254794999957E-4</v>
      </c>
      <c r="AG82" s="11">
        <f>IF(AND(VLOOKUP(InputDataA_GeneralAssumptions!$D$72,DataSummary!$A$149:$B$150,2,FALSE)=1,VLOOKUP(InputDataA_GeneralAssumptions!$D$80,DataSummary!$A$143:$B$145,2,FALSE)=2),InputDataA_GeneralAssumptions!AG$81, IF(AND(VLOOKUP(InputDataA_GeneralAssumptions!$D$72,DataSummary!$A$149:$B$150,2,FALSE)=1,VLOOKUP(InputDataA_GeneralAssumptions!$D$80,DataSummary!$A$143:$B$145,2,FALSE)=1), InputDataA_GeneralAssumptions!AG$80,"Not an input"))</f>
        <v>8.0398254794999957E-4</v>
      </c>
      <c r="AH82" s="11">
        <f>IF(AND(VLOOKUP(InputDataA_GeneralAssumptions!$D$72,DataSummary!$A$149:$B$150,2,FALSE)=1,VLOOKUP(InputDataA_GeneralAssumptions!$D$80,DataSummary!$A$143:$B$145,2,FALSE)=2),InputDataA_GeneralAssumptions!AH$81, IF(AND(VLOOKUP(InputDataA_GeneralAssumptions!$D$72,DataSummary!$A$149:$B$150,2,FALSE)=1,VLOOKUP(InputDataA_GeneralAssumptions!$D$80,DataSummary!$A$143:$B$145,2,FALSE)=1), InputDataA_GeneralAssumptions!AH$80,"Not an input"))</f>
        <v>8.0398254794999957E-4</v>
      </c>
      <c r="AI82" s="11">
        <f>IF(AND(VLOOKUP(InputDataA_GeneralAssumptions!$D$72,DataSummary!$A$149:$B$150,2,FALSE)=1,VLOOKUP(InputDataA_GeneralAssumptions!$D$80,DataSummary!$A$143:$B$145,2,FALSE)=2),InputDataA_GeneralAssumptions!AI$81, IF(AND(VLOOKUP(InputDataA_GeneralAssumptions!$D$72,DataSummary!$A$149:$B$150,2,FALSE)=1,VLOOKUP(InputDataA_GeneralAssumptions!$D$80,DataSummary!$A$143:$B$145,2,FALSE)=1), InputDataA_GeneralAssumptions!AI$80,"Not an input"))</f>
        <v>8.0398254794999957E-4</v>
      </c>
      <c r="AJ82" s="11">
        <f>IF(AND(VLOOKUP(InputDataA_GeneralAssumptions!$D$72,DataSummary!$A$149:$B$150,2,FALSE)=1,VLOOKUP(InputDataA_GeneralAssumptions!$D$80,DataSummary!$A$143:$B$145,2,FALSE)=2),InputDataA_GeneralAssumptions!AJ$81, IF(AND(VLOOKUP(InputDataA_GeneralAssumptions!$D$72,DataSummary!$A$149:$B$150,2,FALSE)=1,VLOOKUP(InputDataA_GeneralAssumptions!$D$80,DataSummary!$A$143:$B$145,2,FALSE)=1), InputDataA_GeneralAssumptions!AJ$80,"Not an input"))</f>
        <v>8.0398254794999957E-4</v>
      </c>
      <c r="AK82" s="11">
        <f>IF(AND(VLOOKUP(InputDataA_GeneralAssumptions!$D$72,DataSummary!$A$149:$B$150,2,FALSE)=1,VLOOKUP(InputDataA_GeneralAssumptions!$D$80,DataSummary!$A$143:$B$145,2,FALSE)=2),InputDataA_GeneralAssumptions!AK$81, IF(AND(VLOOKUP(InputDataA_GeneralAssumptions!$D$72,DataSummary!$A$149:$B$150,2,FALSE)=1,VLOOKUP(InputDataA_GeneralAssumptions!$D$80,DataSummary!$A$143:$B$145,2,FALSE)=1), InputDataA_GeneralAssumptions!AK$80,"Not an input"))</f>
        <v>8.0398254794999957E-4</v>
      </c>
      <c r="AL82" s="11">
        <f>IF(AND(VLOOKUP(InputDataA_GeneralAssumptions!$D$72,DataSummary!$A$149:$B$150,2,FALSE)=1,VLOOKUP(InputDataA_GeneralAssumptions!$D$80,DataSummary!$A$143:$B$145,2,FALSE)=2),InputDataA_GeneralAssumptions!AL$81, IF(AND(VLOOKUP(InputDataA_GeneralAssumptions!$D$72,DataSummary!$A$149:$B$150,2,FALSE)=1,VLOOKUP(InputDataA_GeneralAssumptions!$D$80,DataSummary!$A$143:$B$145,2,FALSE)=1), InputDataA_GeneralAssumptions!AL$80,"Not an input"))</f>
        <v>8.0398254794999957E-4</v>
      </c>
      <c r="AM82" s="11">
        <f>IF(AND(VLOOKUP(InputDataA_GeneralAssumptions!$D$72,DataSummary!$A$149:$B$150,2,FALSE)=1,VLOOKUP(InputDataA_GeneralAssumptions!$D$80,DataSummary!$A$143:$B$145,2,FALSE)=2),InputDataA_GeneralAssumptions!AM$81, IF(AND(VLOOKUP(InputDataA_GeneralAssumptions!$D$72,DataSummary!$A$149:$B$150,2,FALSE)=1,VLOOKUP(InputDataA_GeneralAssumptions!$D$80,DataSummary!$A$143:$B$145,2,FALSE)=1), InputDataA_GeneralAssumptions!AM$80,"Not an input"))</f>
        <v>8.0398254794999957E-4</v>
      </c>
      <c r="AN82" s="11">
        <f>IF(AND(VLOOKUP(InputDataA_GeneralAssumptions!$D$72,DataSummary!$A$149:$B$150,2,FALSE)=1,VLOOKUP(InputDataA_GeneralAssumptions!$D$80,DataSummary!$A$143:$B$145,2,FALSE)=2),InputDataA_GeneralAssumptions!AN$81, IF(AND(VLOOKUP(InputDataA_GeneralAssumptions!$D$72,DataSummary!$A$149:$B$150,2,FALSE)=1,VLOOKUP(InputDataA_GeneralAssumptions!$D$80,DataSummary!$A$143:$B$145,2,FALSE)=1), InputDataA_GeneralAssumptions!AN$80,"Not an input"))</f>
        <v>8.0398254794999957E-4</v>
      </c>
      <c r="AO82" s="11">
        <f>IF(AND(VLOOKUP(InputDataA_GeneralAssumptions!$D$72,DataSummary!$A$149:$B$150,2,FALSE)=1,VLOOKUP(InputDataA_GeneralAssumptions!$D$80,DataSummary!$A$143:$B$145,2,FALSE)=2),InputDataA_GeneralAssumptions!AO$81, IF(AND(VLOOKUP(InputDataA_GeneralAssumptions!$D$72,DataSummary!$A$149:$B$150,2,FALSE)=1,VLOOKUP(InputDataA_GeneralAssumptions!$D$80,DataSummary!$A$143:$B$145,2,FALSE)=1), InputDataA_GeneralAssumptions!AO$80,"Not an input"))</f>
        <v>8.0398254794999957E-4</v>
      </c>
      <c r="AP82" s="11">
        <f>IF(AND(VLOOKUP(InputDataA_GeneralAssumptions!$D$72,DataSummary!$A$149:$B$150,2,FALSE)=1,VLOOKUP(InputDataA_GeneralAssumptions!$D$80,DataSummary!$A$143:$B$145,2,FALSE)=2),InputDataA_GeneralAssumptions!AP$81, IF(AND(VLOOKUP(InputDataA_GeneralAssumptions!$D$72,DataSummary!$A$149:$B$150,2,FALSE)=1,VLOOKUP(InputDataA_GeneralAssumptions!$D$80,DataSummary!$A$143:$B$145,2,FALSE)=1), InputDataA_GeneralAssumptions!AP$80,"Not an input"))</f>
        <v>8.0398254794999957E-4</v>
      </c>
      <c r="AQ82" s="11">
        <f>IF(AND(VLOOKUP(InputDataA_GeneralAssumptions!$D$72,DataSummary!$A$149:$B$150,2,FALSE)=1,VLOOKUP(InputDataA_GeneralAssumptions!$D$80,DataSummary!$A$143:$B$145,2,FALSE)=2),InputDataA_GeneralAssumptions!AQ$81, IF(AND(VLOOKUP(InputDataA_GeneralAssumptions!$D$72,DataSummary!$A$149:$B$150,2,FALSE)=1,VLOOKUP(InputDataA_GeneralAssumptions!$D$80,DataSummary!$A$143:$B$145,2,FALSE)=1), InputDataA_GeneralAssumptions!AQ$80,"Not an input"))</f>
        <v>8.0398254794999957E-4</v>
      </c>
      <c r="AR82" s="11">
        <f>IF(AND(VLOOKUP(InputDataA_GeneralAssumptions!$D$72,DataSummary!$A$149:$B$150,2,FALSE)=1,VLOOKUP(InputDataA_GeneralAssumptions!$D$80,DataSummary!$A$143:$B$145,2,FALSE)=2),InputDataA_GeneralAssumptions!AR$81, IF(AND(VLOOKUP(InputDataA_GeneralAssumptions!$D$72,DataSummary!$A$149:$B$150,2,FALSE)=1,VLOOKUP(InputDataA_GeneralAssumptions!$D$80,DataSummary!$A$143:$B$145,2,FALSE)=1), InputDataA_GeneralAssumptions!AR$80,"Not an input"))</f>
        <v>8.0398254794999957E-4</v>
      </c>
      <c r="AS82" s="11">
        <f>IF(AND(VLOOKUP(InputDataA_GeneralAssumptions!$D$72,DataSummary!$A$149:$B$150,2,FALSE)=1,VLOOKUP(InputDataA_GeneralAssumptions!$D$80,DataSummary!$A$143:$B$145,2,FALSE)=2),InputDataA_GeneralAssumptions!AS$81, IF(AND(VLOOKUP(InputDataA_GeneralAssumptions!$D$72,DataSummary!$A$149:$B$150,2,FALSE)=1,VLOOKUP(InputDataA_GeneralAssumptions!$D$80,DataSummary!$A$143:$B$145,2,FALSE)=1), InputDataA_GeneralAssumptions!AS$80,"Not an input"))</f>
        <v>8.0398254794999957E-4</v>
      </c>
      <c r="AT82" s="11">
        <f>IF(AND(VLOOKUP(InputDataA_GeneralAssumptions!$D$72,DataSummary!$A$149:$B$150,2,FALSE)=1,VLOOKUP(InputDataA_GeneralAssumptions!$D$80,DataSummary!$A$143:$B$145,2,FALSE)=2),InputDataA_GeneralAssumptions!AT$81, IF(AND(VLOOKUP(InputDataA_GeneralAssumptions!$D$72,DataSummary!$A$149:$B$150,2,FALSE)=1,VLOOKUP(InputDataA_GeneralAssumptions!$D$80,DataSummary!$A$143:$B$145,2,FALSE)=1), InputDataA_GeneralAssumptions!AT$80,"Not an input"))</f>
        <v>8.0398254794999957E-4</v>
      </c>
      <c r="AU82" s="11">
        <f>IF(AND(VLOOKUP(InputDataA_GeneralAssumptions!$D$72,DataSummary!$A$149:$B$150,2,FALSE)=1,VLOOKUP(InputDataA_GeneralAssumptions!$D$80,DataSummary!$A$143:$B$145,2,FALSE)=2),InputDataA_GeneralAssumptions!AU$81, IF(AND(VLOOKUP(InputDataA_GeneralAssumptions!$D$72,DataSummary!$A$149:$B$150,2,FALSE)=1,VLOOKUP(InputDataA_GeneralAssumptions!$D$80,DataSummary!$A$143:$B$145,2,FALSE)=1), InputDataA_GeneralAssumptions!AU$80,"Not an input"))</f>
        <v>8.0398254794999957E-4</v>
      </c>
      <c r="AV82" s="11">
        <f>IF(AND(VLOOKUP(InputDataA_GeneralAssumptions!$D$72,DataSummary!$A$149:$B$150,2,FALSE)=1,VLOOKUP(InputDataA_GeneralAssumptions!$D$80,DataSummary!$A$143:$B$145,2,FALSE)=2),InputDataA_GeneralAssumptions!AV$81, IF(AND(VLOOKUP(InputDataA_GeneralAssumptions!$D$72,DataSummary!$A$149:$B$150,2,FALSE)=1,VLOOKUP(InputDataA_GeneralAssumptions!$D$80,DataSummary!$A$143:$B$145,2,FALSE)=1), InputDataA_GeneralAssumptions!AV$80,"Not an input"))</f>
        <v>8.0398254794999957E-4</v>
      </c>
      <c r="AW82" s="11">
        <f>IF(AND(VLOOKUP(InputDataA_GeneralAssumptions!$D$72,DataSummary!$A$149:$B$150,2,FALSE)=1,VLOOKUP(InputDataA_GeneralAssumptions!$D$80,DataSummary!$A$143:$B$145,2,FALSE)=2),InputDataA_GeneralAssumptions!AW$81, IF(AND(VLOOKUP(InputDataA_GeneralAssumptions!$D$72,DataSummary!$A$149:$B$150,2,FALSE)=1,VLOOKUP(InputDataA_GeneralAssumptions!$D$80,DataSummary!$A$143:$B$145,2,FALSE)=1), InputDataA_GeneralAssumptions!AW$80,"Not an input"))</f>
        <v>8.0398254794999957E-4</v>
      </c>
      <c r="AX82" s="11">
        <f>IF(AND(VLOOKUP(InputDataA_GeneralAssumptions!$D$72,DataSummary!$A$149:$B$150,2,FALSE)=1,VLOOKUP(InputDataA_GeneralAssumptions!$D$80,DataSummary!$A$143:$B$145,2,FALSE)=2),InputDataA_GeneralAssumptions!AX$81, IF(AND(VLOOKUP(InputDataA_GeneralAssumptions!$D$72,DataSummary!$A$149:$B$150,2,FALSE)=1,VLOOKUP(InputDataA_GeneralAssumptions!$D$80,DataSummary!$A$143:$B$145,2,FALSE)=1), InputDataA_GeneralAssumptions!AX$80,"Not an input"))</f>
        <v>8.0398254794999957E-4</v>
      </c>
      <c r="AY82" s="11">
        <f>IF(AND(VLOOKUP(InputDataA_GeneralAssumptions!$D$72,DataSummary!$A$149:$B$150,2,FALSE)=1,VLOOKUP(InputDataA_GeneralAssumptions!$D$80,DataSummary!$A$143:$B$145,2,FALSE)=2),InputDataA_GeneralAssumptions!AY$81, IF(AND(VLOOKUP(InputDataA_GeneralAssumptions!$D$72,DataSummary!$A$149:$B$150,2,FALSE)=1,VLOOKUP(InputDataA_GeneralAssumptions!$D$80,DataSummary!$A$143:$B$145,2,FALSE)=1), InputDataA_GeneralAssumptions!AY$80,"Not an input"))</f>
        <v>8.0398254794999957E-4</v>
      </c>
      <c r="AZ82" s="11">
        <f>IF(AND(VLOOKUP(InputDataA_GeneralAssumptions!$D$72,DataSummary!$A$149:$B$150,2,FALSE)=1,VLOOKUP(InputDataA_GeneralAssumptions!$D$80,DataSummary!$A$143:$B$145,2,FALSE)=2),InputDataA_GeneralAssumptions!AZ$81, IF(AND(VLOOKUP(InputDataA_GeneralAssumptions!$D$72,DataSummary!$A$149:$B$150,2,FALSE)=1,VLOOKUP(InputDataA_GeneralAssumptions!$D$80,DataSummary!$A$143:$B$145,2,FALSE)=1), InputDataA_GeneralAssumptions!AZ$80,"Not an input"))</f>
        <v>8.0398254794999957E-4</v>
      </c>
      <c r="BA82" s="11">
        <f>IF(AND(VLOOKUP(InputDataA_GeneralAssumptions!$D$72,DataSummary!$A$149:$B$150,2,FALSE)=1,VLOOKUP(InputDataA_GeneralAssumptions!$D$80,DataSummary!$A$143:$B$145,2,FALSE)=2),InputDataA_GeneralAssumptions!BA$81, IF(AND(VLOOKUP(InputDataA_GeneralAssumptions!$D$72,DataSummary!$A$149:$B$150,2,FALSE)=1,VLOOKUP(InputDataA_GeneralAssumptions!$D$80,DataSummary!$A$143:$B$145,2,FALSE)=1), InputDataA_GeneralAssumptions!BA$80,"Not an input"))</f>
        <v>8.0398254794999957E-4</v>
      </c>
      <c r="BB82" s="11">
        <f>IF(AND(VLOOKUP(InputDataA_GeneralAssumptions!$D$72,DataSummary!$A$149:$B$150,2,FALSE)=1,VLOOKUP(InputDataA_GeneralAssumptions!$D$80,DataSummary!$A$143:$B$145,2,FALSE)=2),InputDataA_GeneralAssumptions!BB$81, IF(AND(VLOOKUP(InputDataA_GeneralAssumptions!$D$72,DataSummary!$A$149:$B$150,2,FALSE)=1,VLOOKUP(InputDataA_GeneralAssumptions!$D$80,DataSummary!$A$143:$B$145,2,FALSE)=1), InputDataA_GeneralAssumptions!BB$80,"Not an input"))</f>
        <v>8.0398254794999957E-4</v>
      </c>
      <c r="BC82" s="11">
        <f>IF(AND(VLOOKUP(InputDataA_GeneralAssumptions!$D$72,DataSummary!$A$149:$B$150,2,FALSE)=1,VLOOKUP(InputDataA_GeneralAssumptions!$D$80,DataSummary!$A$143:$B$145,2,FALSE)=2),InputDataA_GeneralAssumptions!BC$81, IF(AND(VLOOKUP(InputDataA_GeneralAssumptions!$D$72,DataSummary!$A$149:$B$150,2,FALSE)=1,VLOOKUP(InputDataA_GeneralAssumptions!$D$80,DataSummary!$A$143:$B$145,2,FALSE)=1), InputDataA_GeneralAssumptions!BC$80,"Not an input"))</f>
        <v>8.0398254794999957E-4</v>
      </c>
      <c r="BD82" s="11">
        <f>IF(AND(VLOOKUP(InputDataA_GeneralAssumptions!$D$72,DataSummary!$A$149:$B$150,2,FALSE)=1,VLOOKUP(InputDataA_GeneralAssumptions!$D$80,DataSummary!$A$143:$B$145,2,FALSE)=2),InputDataA_GeneralAssumptions!BD$81, IF(AND(VLOOKUP(InputDataA_GeneralAssumptions!$D$72,DataSummary!$A$149:$B$150,2,FALSE)=1,VLOOKUP(InputDataA_GeneralAssumptions!$D$80,DataSummary!$A$143:$B$145,2,FALSE)=1), InputDataA_GeneralAssumptions!BD$80,"Not an input"))</f>
        <v>8.0398254794999957E-4</v>
      </c>
      <c r="BE82" s="11">
        <f>IF(AND(VLOOKUP(InputDataA_GeneralAssumptions!$D$72,DataSummary!$A$149:$B$150,2,FALSE)=1,VLOOKUP(InputDataA_GeneralAssumptions!$D$80,DataSummary!$A$143:$B$145,2,FALSE)=2),InputDataA_GeneralAssumptions!BE$81, IF(AND(VLOOKUP(InputDataA_GeneralAssumptions!$D$72,DataSummary!$A$149:$B$150,2,FALSE)=1,VLOOKUP(InputDataA_GeneralAssumptions!$D$80,DataSummary!$A$143:$B$145,2,FALSE)=1), InputDataA_GeneralAssumptions!BE$80,"Not an input"))</f>
        <v>8.0398254794999957E-4</v>
      </c>
      <c r="BF82" s="11">
        <f>IF(AND(VLOOKUP(InputDataA_GeneralAssumptions!$D$72,DataSummary!$A$149:$B$150,2,FALSE)=1,VLOOKUP(InputDataA_GeneralAssumptions!$D$80,DataSummary!$A$143:$B$145,2,FALSE)=2),InputDataA_GeneralAssumptions!BF$81, IF(AND(VLOOKUP(InputDataA_GeneralAssumptions!$D$72,DataSummary!$A$149:$B$150,2,FALSE)=1,VLOOKUP(InputDataA_GeneralAssumptions!$D$80,DataSummary!$A$143:$B$145,2,FALSE)=1), InputDataA_GeneralAssumptions!BF$80,"Not an input"))</f>
        <v>8.0398254794999957E-4</v>
      </c>
      <c r="BG82" s="11">
        <f>IF(AND(VLOOKUP(InputDataA_GeneralAssumptions!$D$72,DataSummary!$A$149:$B$150,2,FALSE)=1,VLOOKUP(InputDataA_GeneralAssumptions!$D$80,DataSummary!$A$143:$B$145,2,FALSE)=2),InputDataA_GeneralAssumptions!BG$81, IF(AND(VLOOKUP(InputDataA_GeneralAssumptions!$D$72,DataSummary!$A$149:$B$150,2,FALSE)=1,VLOOKUP(InputDataA_GeneralAssumptions!$D$80,DataSummary!$A$143:$B$145,2,FALSE)=1), InputDataA_GeneralAssumptions!BG$80,"Not an input"))</f>
        <v>8.0398254794999957E-4</v>
      </c>
      <c r="BH82" s="11">
        <f>IF(AND(VLOOKUP(InputDataA_GeneralAssumptions!$D$72,DataSummary!$A$149:$B$150,2,FALSE)=1,VLOOKUP(InputDataA_GeneralAssumptions!$D$80,DataSummary!$A$143:$B$145,2,FALSE)=2),InputDataA_GeneralAssumptions!BH$81, IF(AND(VLOOKUP(InputDataA_GeneralAssumptions!$D$72,DataSummary!$A$149:$B$150,2,FALSE)=1,VLOOKUP(InputDataA_GeneralAssumptions!$D$80,DataSummary!$A$143:$B$145,2,FALSE)=1), InputDataA_GeneralAssumptions!BH$80,"Not an input"))</f>
        <v>8.0398254794999957E-4</v>
      </c>
      <c r="BI82" s="11">
        <f>IF(AND(VLOOKUP(InputDataA_GeneralAssumptions!$D$72,DataSummary!$A$149:$B$150,2,FALSE)=1,VLOOKUP(InputDataA_GeneralAssumptions!$D$80,DataSummary!$A$143:$B$145,2,FALSE)=2),InputDataA_GeneralAssumptions!BI$81, IF(AND(VLOOKUP(InputDataA_GeneralAssumptions!$D$72,DataSummary!$A$149:$B$150,2,FALSE)=1,VLOOKUP(InputDataA_GeneralAssumptions!$D$80,DataSummary!$A$143:$B$145,2,FALSE)=1), InputDataA_GeneralAssumptions!BI$80,"Not an input"))</f>
        <v>8.0398254794999957E-4</v>
      </c>
      <c r="BJ82" s="11">
        <f>IF(AND(VLOOKUP(InputDataA_GeneralAssumptions!$D$72,DataSummary!$A$149:$B$150,2,FALSE)=1,VLOOKUP(InputDataA_GeneralAssumptions!$D$80,DataSummary!$A$143:$B$145,2,FALSE)=2),InputDataA_GeneralAssumptions!BJ$81, IF(AND(VLOOKUP(InputDataA_GeneralAssumptions!$D$72,DataSummary!$A$149:$B$150,2,FALSE)=1,VLOOKUP(InputDataA_GeneralAssumptions!$D$80,DataSummary!$A$143:$B$145,2,FALSE)=1), InputDataA_GeneralAssumptions!BJ$80,"Not an input"))</f>
        <v>8.0398254794999957E-4</v>
      </c>
      <c r="BK82" s="11">
        <f>IF(AND(VLOOKUP(InputDataA_GeneralAssumptions!$D$72,DataSummary!$A$149:$B$150,2,FALSE)=1,VLOOKUP(InputDataA_GeneralAssumptions!$D$80,DataSummary!$A$143:$B$145,2,FALSE)=2),InputDataA_GeneralAssumptions!BK$81, IF(AND(VLOOKUP(InputDataA_GeneralAssumptions!$D$72,DataSummary!$A$149:$B$150,2,FALSE)=1,VLOOKUP(InputDataA_GeneralAssumptions!$D$80,DataSummary!$A$143:$B$145,2,FALSE)=1), InputDataA_GeneralAssumptions!BK$80,"Not an input"))</f>
        <v>8.0398254794999957E-4</v>
      </c>
      <c r="BL82" s="11">
        <f>IF(AND(VLOOKUP(InputDataA_GeneralAssumptions!$D$72,DataSummary!$A$149:$B$150,2,FALSE)=1,VLOOKUP(InputDataA_GeneralAssumptions!$D$80,DataSummary!$A$143:$B$145,2,FALSE)=2),InputDataA_GeneralAssumptions!BL$81, IF(AND(VLOOKUP(InputDataA_GeneralAssumptions!$D$72,DataSummary!$A$149:$B$150,2,FALSE)=1,VLOOKUP(InputDataA_GeneralAssumptions!$D$80,DataSummary!$A$143:$B$145,2,FALSE)=1), InputDataA_GeneralAssumptions!BL$80,"Not an input"))</f>
        <v>8.0398254794999957E-4</v>
      </c>
      <c r="BM82" s="11">
        <f>IF(AND(VLOOKUP(InputDataA_GeneralAssumptions!$D$72,DataSummary!$A$149:$B$150,2,FALSE)=1,VLOOKUP(InputDataA_GeneralAssumptions!$D$80,DataSummary!$A$143:$B$145,2,FALSE)=2),InputDataA_GeneralAssumptions!BM$81, IF(AND(VLOOKUP(InputDataA_GeneralAssumptions!$D$72,DataSummary!$A$149:$B$150,2,FALSE)=1,VLOOKUP(InputDataA_GeneralAssumptions!$D$80,DataSummary!$A$143:$B$145,2,FALSE)=1), InputDataA_GeneralAssumptions!BM$80,"Not an input"))</f>
        <v>8.0398254794999957E-4</v>
      </c>
      <c r="BN82" s="11">
        <f>IF(AND(VLOOKUP(InputDataA_GeneralAssumptions!$D$72,DataSummary!$A$149:$B$150,2,FALSE)=1,VLOOKUP(InputDataA_GeneralAssumptions!$D$80,DataSummary!$A$143:$B$145,2,FALSE)=2),InputDataA_GeneralAssumptions!BN$81, IF(AND(VLOOKUP(InputDataA_GeneralAssumptions!$D$72,DataSummary!$A$149:$B$150,2,FALSE)=1,VLOOKUP(InputDataA_GeneralAssumptions!$D$80,DataSummary!$A$143:$B$145,2,FALSE)=1), InputDataA_GeneralAssumptions!BN$80,"Not an input"))</f>
        <v>8.0398254794999957E-4</v>
      </c>
      <c r="BO82" s="11">
        <f>IF(AND(VLOOKUP(InputDataA_GeneralAssumptions!$D$72,DataSummary!$A$149:$B$150,2,FALSE)=1,VLOOKUP(InputDataA_GeneralAssumptions!$D$80,DataSummary!$A$143:$B$145,2,FALSE)=2),InputDataA_GeneralAssumptions!BO$81, IF(AND(VLOOKUP(InputDataA_GeneralAssumptions!$D$72,DataSummary!$A$149:$B$150,2,FALSE)=1,VLOOKUP(InputDataA_GeneralAssumptions!$D$80,DataSummary!$A$143:$B$145,2,FALSE)=1), InputDataA_GeneralAssumptions!BO$80,"Not an input"))</f>
        <v>8.0398254794999957E-4</v>
      </c>
      <c r="BP82" s="11">
        <f>IF(AND(VLOOKUP(InputDataA_GeneralAssumptions!$D$72,DataSummary!$A$149:$B$150,2,FALSE)=1,VLOOKUP(InputDataA_GeneralAssumptions!$D$80,DataSummary!$A$143:$B$145,2,FALSE)=2),InputDataA_GeneralAssumptions!BP$81, IF(AND(VLOOKUP(InputDataA_GeneralAssumptions!$D$72,DataSummary!$A$149:$B$150,2,FALSE)=1,VLOOKUP(InputDataA_GeneralAssumptions!$D$80,DataSummary!$A$143:$B$145,2,FALSE)=1), InputDataA_GeneralAssumptions!BP$80,"Not an input"))</f>
        <v>8.0398254794999957E-4</v>
      </c>
      <c r="BQ82" s="11">
        <f>IF(AND(VLOOKUP(InputDataA_GeneralAssumptions!$D$72,DataSummary!$A$149:$B$150,2,FALSE)=1,VLOOKUP(InputDataA_GeneralAssumptions!$D$80,DataSummary!$A$143:$B$145,2,FALSE)=2),InputDataA_GeneralAssumptions!BQ$81, IF(AND(VLOOKUP(InputDataA_GeneralAssumptions!$D$72,DataSummary!$A$149:$B$150,2,FALSE)=1,VLOOKUP(InputDataA_GeneralAssumptions!$D$80,DataSummary!$A$143:$B$145,2,FALSE)=1), InputDataA_GeneralAssumptions!BQ$80,"Not an input"))</f>
        <v>8.0398254794999957E-4</v>
      </c>
      <c r="BR82" s="11">
        <f>IF(AND(VLOOKUP(InputDataA_GeneralAssumptions!$D$72,DataSummary!$A$149:$B$150,2,FALSE)=1,VLOOKUP(InputDataA_GeneralAssumptions!$D$80,DataSummary!$A$143:$B$145,2,FALSE)=2),InputDataA_GeneralAssumptions!BR$81, IF(AND(VLOOKUP(InputDataA_GeneralAssumptions!$D$72,DataSummary!$A$149:$B$150,2,FALSE)=1,VLOOKUP(InputDataA_GeneralAssumptions!$D$80,DataSummary!$A$143:$B$145,2,FALSE)=1), InputDataA_GeneralAssumptions!BR$80,"Not an input"))</f>
        <v>8.0398254794999957E-4</v>
      </c>
      <c r="BS82" s="11">
        <f>IF(AND(VLOOKUP(InputDataA_GeneralAssumptions!$D$72,DataSummary!$A$149:$B$150,2,FALSE)=1,VLOOKUP(InputDataA_GeneralAssumptions!$D$80,DataSummary!$A$143:$B$145,2,FALSE)=2),InputDataA_GeneralAssumptions!BS$81, IF(AND(VLOOKUP(InputDataA_GeneralAssumptions!$D$72,DataSummary!$A$149:$B$150,2,FALSE)=1,VLOOKUP(InputDataA_GeneralAssumptions!$D$80,DataSummary!$A$143:$B$145,2,FALSE)=1), InputDataA_GeneralAssumptions!BS$80,"Not an input"))</f>
        <v>8.0398254794999957E-4</v>
      </c>
      <c r="BT82" s="11">
        <f>IF(AND(VLOOKUP(InputDataA_GeneralAssumptions!$D$72,DataSummary!$A$149:$B$150,2,FALSE)=1,VLOOKUP(InputDataA_GeneralAssumptions!$D$80,DataSummary!$A$143:$B$145,2,FALSE)=2),InputDataA_GeneralAssumptions!BT$81, IF(AND(VLOOKUP(InputDataA_GeneralAssumptions!$D$72,DataSummary!$A$149:$B$150,2,FALSE)=1,VLOOKUP(InputDataA_GeneralAssumptions!$D$80,DataSummary!$A$143:$B$145,2,FALSE)=1), InputDataA_GeneralAssumptions!BT$80,"Not an input"))</f>
        <v>8.0398254794999957E-4</v>
      </c>
      <c r="BU82" s="11">
        <f>IF(AND(VLOOKUP(InputDataA_GeneralAssumptions!$D$72,DataSummary!$A$149:$B$150,2,FALSE)=1,VLOOKUP(InputDataA_GeneralAssumptions!$D$80,DataSummary!$A$143:$B$145,2,FALSE)=2),InputDataA_GeneralAssumptions!BU$81, IF(AND(VLOOKUP(InputDataA_GeneralAssumptions!$D$72,DataSummary!$A$149:$B$150,2,FALSE)=1,VLOOKUP(InputDataA_GeneralAssumptions!$D$80,DataSummary!$A$143:$B$145,2,FALSE)=1), InputDataA_GeneralAssumptions!BU$80,"Not an input"))</f>
        <v>8.0398254794999957E-4</v>
      </c>
      <c r="BV82" s="11">
        <f>IF(AND(VLOOKUP(InputDataA_GeneralAssumptions!$D$72,DataSummary!$A$149:$B$150,2,FALSE)=1,VLOOKUP(InputDataA_GeneralAssumptions!$D$80,DataSummary!$A$143:$B$145,2,FALSE)=2),InputDataA_GeneralAssumptions!BV$81, IF(AND(VLOOKUP(InputDataA_GeneralAssumptions!$D$72,DataSummary!$A$149:$B$150,2,FALSE)=1,VLOOKUP(InputDataA_GeneralAssumptions!$D$80,DataSummary!$A$143:$B$145,2,FALSE)=1), InputDataA_GeneralAssumptions!BV$80,"Not an input"))</f>
        <v>8.0398254794999957E-4</v>
      </c>
      <c r="BW82" s="11">
        <f>IF(AND(VLOOKUP(InputDataA_GeneralAssumptions!$D$72,DataSummary!$A$149:$B$150,2,FALSE)=1,VLOOKUP(InputDataA_GeneralAssumptions!$D$80,DataSummary!$A$143:$B$145,2,FALSE)=2),InputDataA_GeneralAssumptions!BW$81, IF(AND(VLOOKUP(InputDataA_GeneralAssumptions!$D$72,DataSummary!$A$149:$B$150,2,FALSE)=1,VLOOKUP(InputDataA_GeneralAssumptions!$D$80,DataSummary!$A$143:$B$145,2,FALSE)=1), InputDataA_GeneralAssumptions!BW$80,"Not an input"))</f>
        <v>8.0398254794999957E-4</v>
      </c>
      <c r="BX82" s="11">
        <f>IF(AND(VLOOKUP(InputDataA_GeneralAssumptions!$D$72,DataSummary!$A$149:$B$150,2,FALSE)=1,VLOOKUP(InputDataA_GeneralAssumptions!$D$80,DataSummary!$A$143:$B$145,2,FALSE)=2),InputDataA_GeneralAssumptions!BX$81, IF(AND(VLOOKUP(InputDataA_GeneralAssumptions!$D$72,DataSummary!$A$149:$B$150,2,FALSE)=1,VLOOKUP(InputDataA_GeneralAssumptions!$D$80,DataSummary!$A$143:$B$145,2,FALSE)=1), InputDataA_GeneralAssumptions!BX$80,"Not an input"))</f>
        <v>8.0398254794999957E-4</v>
      </c>
      <c r="BY82" s="11">
        <f>IF(AND(VLOOKUP(InputDataA_GeneralAssumptions!$D$72,DataSummary!$A$149:$B$150,2,FALSE)=1,VLOOKUP(InputDataA_GeneralAssumptions!$D$80,DataSummary!$A$143:$B$145,2,FALSE)=2),InputDataA_GeneralAssumptions!BY$81, IF(AND(VLOOKUP(InputDataA_GeneralAssumptions!$D$72,DataSummary!$A$149:$B$150,2,FALSE)=1,VLOOKUP(InputDataA_GeneralAssumptions!$D$80,DataSummary!$A$143:$B$145,2,FALSE)=1), InputDataA_GeneralAssumptions!BY$80,"Not an input"))</f>
        <v>8.0398254794999957E-4</v>
      </c>
      <c r="BZ82" s="11">
        <f>IF(AND(VLOOKUP(InputDataA_GeneralAssumptions!$D$72,DataSummary!$A$149:$B$150,2,FALSE)=1,VLOOKUP(InputDataA_GeneralAssumptions!$D$80,DataSummary!$A$143:$B$145,2,FALSE)=2),InputDataA_GeneralAssumptions!BZ$81, IF(AND(VLOOKUP(InputDataA_GeneralAssumptions!$D$72,DataSummary!$A$149:$B$150,2,FALSE)=1,VLOOKUP(InputDataA_GeneralAssumptions!$D$80,DataSummary!$A$143:$B$145,2,FALSE)=1), InputDataA_GeneralAssumptions!BZ$80,"Not an input"))</f>
        <v>8.0398254794999957E-4</v>
      </c>
      <c r="CA82" s="11">
        <f>IF(AND(VLOOKUP(InputDataA_GeneralAssumptions!$D$72,DataSummary!$A$149:$B$150,2,FALSE)=1,VLOOKUP(InputDataA_GeneralAssumptions!$D$80,DataSummary!$A$143:$B$145,2,FALSE)=2),InputDataA_GeneralAssumptions!CA$81, IF(AND(VLOOKUP(InputDataA_GeneralAssumptions!$D$72,DataSummary!$A$149:$B$150,2,FALSE)=1,VLOOKUP(InputDataA_GeneralAssumptions!$D$80,DataSummary!$A$143:$B$145,2,FALSE)=1), InputDataA_GeneralAssumptions!CA$80,"Not an input"))</f>
        <v>8.0398254794999957E-4</v>
      </c>
      <c r="CB82" s="11">
        <f>IF(AND(VLOOKUP(InputDataA_GeneralAssumptions!$D$72,DataSummary!$A$149:$B$150,2,FALSE)=1,VLOOKUP(InputDataA_GeneralAssumptions!$D$80,DataSummary!$A$143:$B$145,2,FALSE)=2),InputDataA_GeneralAssumptions!CB$81, IF(AND(VLOOKUP(InputDataA_GeneralAssumptions!$D$72,DataSummary!$A$149:$B$150,2,FALSE)=1,VLOOKUP(InputDataA_GeneralAssumptions!$D$80,DataSummary!$A$143:$B$145,2,FALSE)=1), InputDataA_GeneralAssumptions!CB$80,"Not an input"))</f>
        <v>8.0398254794999957E-4</v>
      </c>
      <c r="CC82" s="11">
        <f>IF(AND(VLOOKUP(InputDataA_GeneralAssumptions!$D$72,DataSummary!$A$149:$B$150,2,FALSE)=1,VLOOKUP(InputDataA_GeneralAssumptions!$D$80,DataSummary!$A$143:$B$145,2,FALSE)=2),InputDataA_GeneralAssumptions!CC$81, IF(AND(VLOOKUP(InputDataA_GeneralAssumptions!$D$72,DataSummary!$A$149:$B$150,2,FALSE)=1,VLOOKUP(InputDataA_GeneralAssumptions!$D$80,DataSummary!$A$143:$B$145,2,FALSE)=1), InputDataA_GeneralAssumptions!CC$80,"Not an input"))</f>
        <v>8.0398254794999957E-4</v>
      </c>
      <c r="CD82" s="11">
        <f>IF(AND(VLOOKUP(InputDataA_GeneralAssumptions!$D$72,DataSummary!$A$149:$B$150,2,FALSE)=1,VLOOKUP(InputDataA_GeneralAssumptions!$D$80,DataSummary!$A$143:$B$145,2,FALSE)=2),InputDataA_GeneralAssumptions!CD$81, IF(AND(VLOOKUP(InputDataA_GeneralAssumptions!$D$72,DataSummary!$A$149:$B$150,2,FALSE)=1,VLOOKUP(InputDataA_GeneralAssumptions!$D$80,DataSummary!$A$143:$B$145,2,FALSE)=1), InputDataA_GeneralAssumptions!CD$80,"Not an input"))</f>
        <v>8.0398254794999957E-4</v>
      </c>
      <c r="CE82" s="11">
        <f>IF(AND(VLOOKUP(InputDataA_GeneralAssumptions!$D$72,DataSummary!$A$149:$B$150,2,FALSE)=1,VLOOKUP(InputDataA_GeneralAssumptions!$D$80,DataSummary!$A$143:$B$145,2,FALSE)=2),InputDataA_GeneralAssumptions!CE$81, IF(AND(VLOOKUP(InputDataA_GeneralAssumptions!$D$72,DataSummary!$A$149:$B$150,2,FALSE)=1,VLOOKUP(InputDataA_GeneralAssumptions!$D$80,DataSummary!$A$143:$B$145,2,FALSE)=1), InputDataA_GeneralAssumptions!CE$80,"Not an input"))</f>
        <v>8.0398254794999957E-4</v>
      </c>
      <c r="CF82" s="11">
        <f>IF(AND(VLOOKUP(InputDataA_GeneralAssumptions!$D$72,DataSummary!$A$149:$B$150,2,FALSE)=1,VLOOKUP(InputDataA_GeneralAssumptions!$D$80,DataSummary!$A$143:$B$145,2,FALSE)=2),InputDataA_GeneralAssumptions!CF$81, IF(AND(VLOOKUP(InputDataA_GeneralAssumptions!$D$72,DataSummary!$A$149:$B$150,2,FALSE)=1,VLOOKUP(InputDataA_GeneralAssumptions!$D$80,DataSummary!$A$143:$B$145,2,FALSE)=1), InputDataA_GeneralAssumptions!CF$80,"Not an input"))</f>
        <v>8.0398254794999957E-4</v>
      </c>
      <c r="CG82" s="11">
        <f>IF(AND(VLOOKUP(InputDataA_GeneralAssumptions!$D$72,DataSummary!$A$149:$B$150,2,FALSE)=1,VLOOKUP(InputDataA_GeneralAssumptions!$D$80,DataSummary!$A$143:$B$145,2,FALSE)=2),InputDataA_GeneralAssumptions!CG$81, IF(AND(VLOOKUP(InputDataA_GeneralAssumptions!$D$72,DataSummary!$A$149:$B$150,2,FALSE)=1,VLOOKUP(InputDataA_GeneralAssumptions!$D$80,DataSummary!$A$143:$B$145,2,FALSE)=1), InputDataA_GeneralAssumptions!CG$80,"Not an input"))</f>
        <v>8.0398254794999957E-4</v>
      </c>
      <c r="CH82" s="11">
        <f>IF(AND(VLOOKUP(InputDataA_GeneralAssumptions!$D$72,DataSummary!$A$149:$B$150,2,FALSE)=1,VLOOKUP(InputDataA_GeneralAssumptions!$D$80,DataSummary!$A$143:$B$145,2,FALSE)=2),InputDataA_GeneralAssumptions!CH$81, IF(AND(VLOOKUP(InputDataA_GeneralAssumptions!$D$72,DataSummary!$A$149:$B$150,2,FALSE)=1,VLOOKUP(InputDataA_GeneralAssumptions!$D$80,DataSummary!$A$143:$B$145,2,FALSE)=1), InputDataA_GeneralAssumptions!CH$80,"Not an input"))</f>
        <v>8.0398254794999957E-4</v>
      </c>
      <c r="CI82" s="11">
        <f>IF(AND(VLOOKUP(InputDataA_GeneralAssumptions!$D$72,DataSummary!$A$149:$B$150,2,FALSE)=1,VLOOKUP(InputDataA_GeneralAssumptions!$D$80,DataSummary!$A$143:$B$145,2,FALSE)=2),InputDataA_GeneralAssumptions!CI$81, IF(AND(VLOOKUP(InputDataA_GeneralAssumptions!$D$72,DataSummary!$A$149:$B$150,2,FALSE)=1,VLOOKUP(InputDataA_GeneralAssumptions!$D$80,DataSummary!$A$143:$B$145,2,FALSE)=1), InputDataA_GeneralAssumptions!CI$80,"Not an input"))</f>
        <v>8.0398254794999957E-4</v>
      </c>
    </row>
    <row r="83" spans="2:87" ht="16" thickBot="1">
      <c r="B83" s="76"/>
      <c r="C83" s="77"/>
      <c r="D83" s="441"/>
      <c r="E83" s="442"/>
      <c r="F83" s="140"/>
      <c r="G83" s="13"/>
      <c r="H83" s="107"/>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row>
    <row r="84" spans="2:87">
      <c r="B84" s="99" t="s">
        <v>563</v>
      </c>
      <c r="C84" s="59"/>
      <c r="D84" s="443"/>
      <c r="E84" s="444"/>
      <c r="H84" s="197" t="s">
        <v>631</v>
      </c>
      <c r="I84" s="178">
        <f>InputDataA_GeneralAssumptions!$D$7</f>
        <v>2023</v>
      </c>
      <c r="J84" s="144">
        <f t="shared" ref="J84:AO84" si="258">I84+1</f>
        <v>2024</v>
      </c>
      <c r="K84" s="144">
        <f t="shared" si="258"/>
        <v>2025</v>
      </c>
      <c r="L84" s="144">
        <f t="shared" si="258"/>
        <v>2026</v>
      </c>
      <c r="M84" s="144">
        <f t="shared" si="258"/>
        <v>2027</v>
      </c>
      <c r="N84" s="144">
        <f t="shared" si="258"/>
        <v>2028</v>
      </c>
      <c r="O84" s="144">
        <f t="shared" si="258"/>
        <v>2029</v>
      </c>
      <c r="P84" s="144">
        <f t="shared" si="258"/>
        <v>2030</v>
      </c>
      <c r="Q84" s="144">
        <f t="shared" si="258"/>
        <v>2031</v>
      </c>
      <c r="R84" s="144">
        <f t="shared" si="258"/>
        <v>2032</v>
      </c>
      <c r="S84" s="144">
        <f t="shared" si="258"/>
        <v>2033</v>
      </c>
      <c r="T84" s="144">
        <f t="shared" si="258"/>
        <v>2034</v>
      </c>
      <c r="U84" s="144">
        <f t="shared" si="258"/>
        <v>2035</v>
      </c>
      <c r="V84" s="144">
        <f t="shared" si="258"/>
        <v>2036</v>
      </c>
      <c r="W84" s="144">
        <f t="shared" si="258"/>
        <v>2037</v>
      </c>
      <c r="X84" s="144">
        <f t="shared" si="258"/>
        <v>2038</v>
      </c>
      <c r="Y84" s="144">
        <f t="shared" si="258"/>
        <v>2039</v>
      </c>
      <c r="Z84" s="144">
        <f t="shared" si="258"/>
        <v>2040</v>
      </c>
      <c r="AA84" s="144">
        <f t="shared" si="258"/>
        <v>2041</v>
      </c>
      <c r="AB84" s="144">
        <f t="shared" si="258"/>
        <v>2042</v>
      </c>
      <c r="AC84" s="144">
        <f t="shared" si="258"/>
        <v>2043</v>
      </c>
      <c r="AD84" s="144">
        <f t="shared" si="258"/>
        <v>2044</v>
      </c>
      <c r="AE84" s="144">
        <f t="shared" si="258"/>
        <v>2045</v>
      </c>
      <c r="AF84" s="144">
        <f t="shared" si="258"/>
        <v>2046</v>
      </c>
      <c r="AG84" s="144">
        <f t="shared" si="258"/>
        <v>2047</v>
      </c>
      <c r="AH84" s="144">
        <f t="shared" si="258"/>
        <v>2048</v>
      </c>
      <c r="AI84" s="144">
        <f t="shared" si="258"/>
        <v>2049</v>
      </c>
      <c r="AJ84" s="144">
        <f t="shared" si="258"/>
        <v>2050</v>
      </c>
      <c r="AK84" s="144">
        <f t="shared" si="258"/>
        <v>2051</v>
      </c>
      <c r="AL84" s="144">
        <f t="shared" si="258"/>
        <v>2052</v>
      </c>
      <c r="AM84" s="144">
        <f t="shared" si="258"/>
        <v>2053</v>
      </c>
      <c r="AN84" s="144">
        <f t="shared" si="258"/>
        <v>2054</v>
      </c>
      <c r="AO84" s="144">
        <f t="shared" si="258"/>
        <v>2055</v>
      </c>
      <c r="AP84" s="144">
        <f t="shared" ref="AP84" si="259">AO84+1</f>
        <v>2056</v>
      </c>
      <c r="AQ84" s="144">
        <f t="shared" ref="AQ84" si="260">AP84+1</f>
        <v>2057</v>
      </c>
      <c r="AR84" s="144">
        <f t="shared" ref="AR84" si="261">AQ84+1</f>
        <v>2058</v>
      </c>
      <c r="AS84" s="144">
        <f t="shared" ref="AS84" si="262">AR84+1</f>
        <v>2059</v>
      </c>
      <c r="AT84" s="144">
        <f t="shared" ref="AT84" si="263">AS84+1</f>
        <v>2060</v>
      </c>
      <c r="AU84" s="144">
        <f t="shared" ref="AU84" si="264">AT84+1</f>
        <v>2061</v>
      </c>
      <c r="AV84" s="144">
        <f t="shared" ref="AV84" si="265">AU84+1</f>
        <v>2062</v>
      </c>
      <c r="AW84" s="144">
        <f t="shared" ref="AW84" si="266">AV84+1</f>
        <v>2063</v>
      </c>
      <c r="AX84" s="144">
        <f t="shared" ref="AX84" si="267">AW84+1</f>
        <v>2064</v>
      </c>
      <c r="AY84" s="144">
        <f t="shared" ref="AY84" si="268">AX84+1</f>
        <v>2065</v>
      </c>
      <c r="AZ84" s="144">
        <f t="shared" ref="AZ84" si="269">AY84+1</f>
        <v>2066</v>
      </c>
      <c r="BA84" s="144">
        <f t="shared" ref="BA84" si="270">AZ84+1</f>
        <v>2067</v>
      </c>
      <c r="BB84" s="144">
        <f t="shared" ref="BB84" si="271">BA84+1</f>
        <v>2068</v>
      </c>
      <c r="BC84" s="144">
        <f t="shared" ref="BC84" si="272">BB84+1</f>
        <v>2069</v>
      </c>
      <c r="BD84" s="144">
        <f t="shared" ref="BD84" si="273">BC84+1</f>
        <v>2070</v>
      </c>
      <c r="BE84" s="144">
        <f t="shared" ref="BE84" si="274">BD84+1</f>
        <v>2071</v>
      </c>
      <c r="BF84" s="144">
        <f t="shared" ref="BF84" si="275">BE84+1</f>
        <v>2072</v>
      </c>
      <c r="BG84" s="144">
        <f t="shared" ref="BG84" si="276">BF84+1</f>
        <v>2073</v>
      </c>
      <c r="BH84" s="144">
        <f t="shared" ref="BH84" si="277">BG84+1</f>
        <v>2074</v>
      </c>
      <c r="BI84" s="144">
        <f t="shared" ref="BI84" si="278">BH84+1</f>
        <v>2075</v>
      </c>
      <c r="BJ84" s="144">
        <f t="shared" ref="BJ84" si="279">BI84+1</f>
        <v>2076</v>
      </c>
      <c r="BK84" s="144">
        <f t="shared" ref="BK84" si="280">BJ84+1</f>
        <v>2077</v>
      </c>
      <c r="BL84" s="144">
        <f t="shared" ref="BL84" si="281">BK84+1</f>
        <v>2078</v>
      </c>
      <c r="BM84" s="144">
        <f t="shared" ref="BM84" si="282">BL84+1</f>
        <v>2079</v>
      </c>
      <c r="BN84" s="144">
        <f t="shared" ref="BN84" si="283">BM84+1</f>
        <v>2080</v>
      </c>
      <c r="BO84" s="144">
        <f t="shared" ref="BO84" si="284">BN84+1</f>
        <v>2081</v>
      </c>
      <c r="BP84" s="144">
        <f t="shared" ref="BP84" si="285">BO84+1</f>
        <v>2082</v>
      </c>
      <c r="BQ84" s="144">
        <f t="shared" ref="BQ84" si="286">BP84+1</f>
        <v>2083</v>
      </c>
      <c r="BR84" s="144">
        <f t="shared" ref="BR84" si="287">BQ84+1</f>
        <v>2084</v>
      </c>
      <c r="BS84" s="144">
        <f t="shared" ref="BS84" si="288">BR84+1</f>
        <v>2085</v>
      </c>
      <c r="BT84" s="144">
        <f t="shared" ref="BT84" si="289">BS84+1</f>
        <v>2086</v>
      </c>
      <c r="BU84" s="144">
        <f t="shared" ref="BU84" si="290">BT84+1</f>
        <v>2087</v>
      </c>
      <c r="BV84" s="144">
        <f t="shared" ref="BV84" si="291">BU84+1</f>
        <v>2088</v>
      </c>
      <c r="BW84" s="144">
        <f t="shared" ref="BW84" si="292">BV84+1</f>
        <v>2089</v>
      </c>
      <c r="BX84" s="144">
        <f t="shared" ref="BX84" si="293">BW84+1</f>
        <v>2090</v>
      </c>
      <c r="BY84" s="144">
        <f t="shared" ref="BY84" si="294">BX84+1</f>
        <v>2091</v>
      </c>
      <c r="BZ84" s="144">
        <f t="shared" ref="BZ84" si="295">BY84+1</f>
        <v>2092</v>
      </c>
      <c r="CA84" s="144">
        <f t="shared" ref="CA84" si="296">BZ84+1</f>
        <v>2093</v>
      </c>
      <c r="CB84" s="144">
        <f t="shared" ref="CB84" si="297">CA84+1</f>
        <v>2094</v>
      </c>
      <c r="CC84" s="144">
        <f t="shared" ref="CC84" si="298">CB84+1</f>
        <v>2095</v>
      </c>
      <c r="CD84" s="144">
        <f t="shared" ref="CD84" si="299">CC84+1</f>
        <v>2096</v>
      </c>
      <c r="CE84" s="144">
        <f t="shared" ref="CE84" si="300">CD84+1</f>
        <v>2097</v>
      </c>
      <c r="CF84" s="144">
        <f t="shared" ref="CF84" si="301">CE84+1</f>
        <v>2098</v>
      </c>
      <c r="CG84" s="144">
        <f t="shared" ref="CG84" si="302">CF84+1</f>
        <v>2099</v>
      </c>
      <c r="CH84" s="144">
        <f t="shared" ref="CH84" si="303">CG84+1</f>
        <v>2100</v>
      </c>
      <c r="CI84" s="144">
        <f t="shared" ref="CI84" si="304">CH84+1</f>
        <v>2101</v>
      </c>
    </row>
    <row r="85" spans="2:87">
      <c r="B85" s="82" t="s">
        <v>542</v>
      </c>
      <c r="C85" s="87" t="s">
        <v>2</v>
      </c>
      <c r="D85" s="389"/>
      <c r="E85" s="389"/>
      <c r="F85" s="4" t="str">
        <f>D88</f>
        <v>Automatic</v>
      </c>
      <c r="G85" s="32" t="s">
        <v>573</v>
      </c>
      <c r="H85" s="2" t="str">
        <f>IF(VLOOKUP(InputDataA_GeneralAssumptions!$D$72,DataSummary!A148:B150,2,FALSE)=2,"This data is utilized, based on User's choice","This data is NOT utilized, based on User's choice")</f>
        <v>This data is NOT utilized, based on User's choice</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2:87">
      <c r="B86" s="76" t="s">
        <v>612</v>
      </c>
      <c r="C86" s="87" t="s">
        <v>2</v>
      </c>
      <c r="D86" s="726">
        <f>IF(ISNUMBER(DataSummary!D57)=TRUE,DataSummary!D57,".")</f>
        <v>0.62687176465988159</v>
      </c>
      <c r="E86" s="726"/>
      <c r="F86" s="699" t="str">
        <f>DataSummary!N4</f>
        <v>Baseline</v>
      </c>
      <c r="G86" s="15" t="s">
        <v>619</v>
      </c>
      <c r="H86" s="25" t="s">
        <v>2</v>
      </c>
      <c r="I86" s="179">
        <f>I87</f>
        <v>0.62687176465988159</v>
      </c>
      <c r="J86" s="179">
        <f t="shared" ref="J86:BU86" si="305">J87</f>
        <v>0.62687176465988159</v>
      </c>
      <c r="K86" s="179">
        <f t="shared" si="305"/>
        <v>0.62687176465988159</v>
      </c>
      <c r="L86" s="179">
        <f t="shared" si="305"/>
        <v>0.62687176465988159</v>
      </c>
      <c r="M86" s="179">
        <f t="shared" si="305"/>
        <v>0.62687176465988159</v>
      </c>
      <c r="N86" s="179">
        <f t="shared" si="305"/>
        <v>0.62687176465988159</v>
      </c>
      <c r="O86" s="179">
        <f t="shared" si="305"/>
        <v>0.62687176465988159</v>
      </c>
      <c r="P86" s="179">
        <f t="shared" si="305"/>
        <v>0.62687176465988159</v>
      </c>
      <c r="Q86" s="179">
        <f t="shared" si="305"/>
        <v>0.62687176465988159</v>
      </c>
      <c r="R86" s="179">
        <f t="shared" si="305"/>
        <v>0.62687176465988159</v>
      </c>
      <c r="S86" s="179">
        <f t="shared" si="305"/>
        <v>0.62687176465988159</v>
      </c>
      <c r="T86" s="179">
        <f t="shared" si="305"/>
        <v>0.62687176465988159</v>
      </c>
      <c r="U86" s="179">
        <f t="shared" si="305"/>
        <v>0.62687176465988159</v>
      </c>
      <c r="V86" s="179">
        <f t="shared" si="305"/>
        <v>0.62687176465988159</v>
      </c>
      <c r="W86" s="179">
        <f t="shared" si="305"/>
        <v>0.62687176465988159</v>
      </c>
      <c r="X86" s="179">
        <f t="shared" si="305"/>
        <v>0.62687176465988159</v>
      </c>
      <c r="Y86" s="179">
        <f t="shared" si="305"/>
        <v>0.62687176465988159</v>
      </c>
      <c r="Z86" s="179">
        <f t="shared" si="305"/>
        <v>0.62687176465988159</v>
      </c>
      <c r="AA86" s="179">
        <f t="shared" si="305"/>
        <v>0.62687176465988159</v>
      </c>
      <c r="AB86" s="179">
        <f t="shared" si="305"/>
        <v>0.62687176465988159</v>
      </c>
      <c r="AC86" s="179">
        <f t="shared" si="305"/>
        <v>0.62687176465988159</v>
      </c>
      <c r="AD86" s="179">
        <f t="shared" si="305"/>
        <v>0.62687176465988159</v>
      </c>
      <c r="AE86" s="179">
        <f t="shared" si="305"/>
        <v>0.62687176465988159</v>
      </c>
      <c r="AF86" s="179">
        <f t="shared" si="305"/>
        <v>0.62687176465988159</v>
      </c>
      <c r="AG86" s="179">
        <f t="shared" si="305"/>
        <v>0.62687176465988159</v>
      </c>
      <c r="AH86" s="179">
        <f t="shared" si="305"/>
        <v>0.62687176465988159</v>
      </c>
      <c r="AI86" s="179">
        <f t="shared" si="305"/>
        <v>0.62687176465988159</v>
      </c>
      <c r="AJ86" s="179">
        <f t="shared" si="305"/>
        <v>0.62687176465988159</v>
      </c>
      <c r="AK86" s="179">
        <f t="shared" si="305"/>
        <v>0.62687176465988159</v>
      </c>
      <c r="AL86" s="179">
        <f t="shared" si="305"/>
        <v>0.62687176465988159</v>
      </c>
      <c r="AM86" s="179">
        <f t="shared" si="305"/>
        <v>0.62687176465988159</v>
      </c>
      <c r="AN86" s="179">
        <f t="shared" si="305"/>
        <v>0.62687176465988159</v>
      </c>
      <c r="AO86" s="179">
        <f t="shared" si="305"/>
        <v>0.62687176465988159</v>
      </c>
      <c r="AP86" s="179">
        <f t="shared" si="305"/>
        <v>0.62687176465988159</v>
      </c>
      <c r="AQ86" s="179">
        <f t="shared" si="305"/>
        <v>0.62687176465988159</v>
      </c>
      <c r="AR86" s="179">
        <f t="shared" si="305"/>
        <v>0.62687176465988159</v>
      </c>
      <c r="AS86" s="179">
        <f t="shared" si="305"/>
        <v>0.62687176465988159</v>
      </c>
      <c r="AT86" s="179">
        <f t="shared" si="305"/>
        <v>0.62687176465988159</v>
      </c>
      <c r="AU86" s="179">
        <f t="shared" si="305"/>
        <v>0.62687176465988159</v>
      </c>
      <c r="AV86" s="179">
        <f t="shared" si="305"/>
        <v>0.62687176465988159</v>
      </c>
      <c r="AW86" s="179">
        <f t="shared" si="305"/>
        <v>0.62687176465988159</v>
      </c>
      <c r="AX86" s="179">
        <f t="shared" si="305"/>
        <v>0.62687176465988159</v>
      </c>
      <c r="AY86" s="179">
        <f t="shared" si="305"/>
        <v>0.62687176465988159</v>
      </c>
      <c r="AZ86" s="179">
        <f t="shared" si="305"/>
        <v>0.62687176465988159</v>
      </c>
      <c r="BA86" s="179">
        <f t="shared" si="305"/>
        <v>0.62687176465988159</v>
      </c>
      <c r="BB86" s="179">
        <f t="shared" si="305"/>
        <v>0.62687176465988159</v>
      </c>
      <c r="BC86" s="179">
        <f t="shared" si="305"/>
        <v>0.62687176465988159</v>
      </c>
      <c r="BD86" s="179">
        <f t="shared" si="305"/>
        <v>0.62687176465988159</v>
      </c>
      <c r="BE86" s="179">
        <f t="shared" si="305"/>
        <v>0.62687176465988159</v>
      </c>
      <c r="BF86" s="179">
        <f t="shared" si="305"/>
        <v>0.62687176465988159</v>
      </c>
      <c r="BG86" s="179">
        <f t="shared" si="305"/>
        <v>0.62687176465988159</v>
      </c>
      <c r="BH86" s="179">
        <f t="shared" si="305"/>
        <v>0.62687176465988159</v>
      </c>
      <c r="BI86" s="179">
        <f t="shared" si="305"/>
        <v>0.62687176465988159</v>
      </c>
      <c r="BJ86" s="179">
        <f t="shared" si="305"/>
        <v>0.62687176465988159</v>
      </c>
      <c r="BK86" s="179">
        <f t="shared" si="305"/>
        <v>0.62687176465988159</v>
      </c>
      <c r="BL86" s="179">
        <f t="shared" si="305"/>
        <v>0.62687176465988159</v>
      </c>
      <c r="BM86" s="179">
        <f t="shared" si="305"/>
        <v>0.62687176465988159</v>
      </c>
      <c r="BN86" s="179">
        <f t="shared" si="305"/>
        <v>0.62687176465988159</v>
      </c>
      <c r="BO86" s="179">
        <f t="shared" si="305"/>
        <v>0.62687176465988159</v>
      </c>
      <c r="BP86" s="179">
        <f t="shared" si="305"/>
        <v>0.62687176465988159</v>
      </c>
      <c r="BQ86" s="179">
        <f t="shared" si="305"/>
        <v>0.62687176465988159</v>
      </c>
      <c r="BR86" s="179">
        <f t="shared" si="305"/>
        <v>0.62687176465988159</v>
      </c>
      <c r="BS86" s="179">
        <f t="shared" si="305"/>
        <v>0.62687176465988159</v>
      </c>
      <c r="BT86" s="179">
        <f t="shared" si="305"/>
        <v>0.62687176465988159</v>
      </c>
      <c r="BU86" s="179">
        <f t="shared" si="305"/>
        <v>0.62687176465988159</v>
      </c>
      <c r="BV86" s="179">
        <f t="shared" ref="BV86:CI86" si="306">BV87</f>
        <v>0.62687176465988159</v>
      </c>
      <c r="BW86" s="179">
        <f t="shared" si="306"/>
        <v>0.62687176465988159</v>
      </c>
      <c r="BX86" s="179">
        <f t="shared" si="306"/>
        <v>0.62687176465988159</v>
      </c>
      <c r="BY86" s="179">
        <f t="shared" si="306"/>
        <v>0.62687176465988159</v>
      </c>
      <c r="BZ86" s="179">
        <f t="shared" si="306"/>
        <v>0.62687176465988159</v>
      </c>
      <c r="CA86" s="179">
        <f t="shared" si="306"/>
        <v>0.62687176465988159</v>
      </c>
      <c r="CB86" s="179">
        <f t="shared" si="306"/>
        <v>0.62687176465988159</v>
      </c>
      <c r="CC86" s="179">
        <f t="shared" si="306"/>
        <v>0.62687176465988159</v>
      </c>
      <c r="CD86" s="179">
        <f t="shared" si="306"/>
        <v>0.62687176465988159</v>
      </c>
      <c r="CE86" s="179">
        <f t="shared" si="306"/>
        <v>0.62687176465988159</v>
      </c>
      <c r="CF86" s="179">
        <f t="shared" si="306"/>
        <v>0.62687176465988159</v>
      </c>
      <c r="CG86" s="179">
        <f t="shared" si="306"/>
        <v>0.62687176465988159</v>
      </c>
      <c r="CH86" s="179">
        <f t="shared" si="306"/>
        <v>0.62687176465988159</v>
      </c>
      <c r="CI86" s="179">
        <f t="shared" si="306"/>
        <v>0.62687176465988159</v>
      </c>
    </row>
    <row r="87" spans="2:87">
      <c r="B87" s="76" t="s">
        <v>989</v>
      </c>
      <c r="C87" s="77" t="s">
        <v>2</v>
      </c>
      <c r="D87" s="391">
        <f>IF(ISBLANK(D85)=TRUE,D86,D85)</f>
        <v>0.62687176465988159</v>
      </c>
      <c r="E87" s="391">
        <f>IF(ISBLANK(E85)=TRUE,D86,E85)</f>
        <v>0.62687176465988159</v>
      </c>
      <c r="F87" s="699"/>
      <c r="G87" s="10" t="s">
        <v>620</v>
      </c>
      <c r="H87" s="27" t="str">
        <f>H86</f>
        <v>(e.g. 0.40)</v>
      </c>
      <c r="I87" s="12">
        <f>InputDataA_GeneralAssumptions!D87</f>
        <v>0.62687176465988159</v>
      </c>
      <c r="J87" s="12">
        <f>InputDataA_GeneralAssumptions!$D$87+(InputDataA_GeneralAssumptions!$D$90-InputDataA_GeneralAssumptions!$D$87)/(1+EXP(-DataSummary!$K$129*(Submodel3!F$4-Submodel3!$E$4)))^(1/DataSummary!$H$129)</f>
        <v>0.62687176465988159</v>
      </c>
      <c r="K87" s="12">
        <f>InputDataA_GeneralAssumptions!$D$87+(InputDataA_GeneralAssumptions!$D$90-InputDataA_GeneralAssumptions!$D$87)/(1+EXP(-DataSummary!$K$129*(Submodel3!G$4-Submodel3!$E$4)))^(1/DataSummary!$H$129)</f>
        <v>0.62687176465988159</v>
      </c>
      <c r="L87" s="12">
        <f>InputDataA_GeneralAssumptions!$D$87+(InputDataA_GeneralAssumptions!$D$90-InputDataA_GeneralAssumptions!$D$87)/(1+EXP(-DataSummary!$K$129*(Submodel3!H$4-Submodel3!$E$4)))^(1/DataSummary!$H$129)</f>
        <v>0.62687176465988159</v>
      </c>
      <c r="M87" s="12">
        <f>InputDataA_GeneralAssumptions!$D$87+(InputDataA_GeneralAssumptions!$D$90-InputDataA_GeneralAssumptions!$D$87)/(1+EXP(-DataSummary!$K$129*(Submodel3!I$4-Submodel3!$E$4)))^(1/DataSummary!$H$129)</f>
        <v>0.62687176465988159</v>
      </c>
      <c r="N87" s="12">
        <f>InputDataA_GeneralAssumptions!$D$87+(InputDataA_GeneralAssumptions!$D$90-InputDataA_GeneralAssumptions!$D$87)/(1+EXP(-DataSummary!$K$129*(Submodel3!J$4-Submodel3!$E$4)))^(1/DataSummary!$H$129)</f>
        <v>0.62687176465988159</v>
      </c>
      <c r="O87" s="12">
        <f>InputDataA_GeneralAssumptions!$D$87+(InputDataA_GeneralAssumptions!$D$90-InputDataA_GeneralAssumptions!$D$87)/(1+EXP(-DataSummary!$K$129*(Submodel3!K$4-Submodel3!$E$4)))^(1/DataSummary!$H$129)</f>
        <v>0.62687176465988159</v>
      </c>
      <c r="P87" s="12">
        <f>InputDataA_GeneralAssumptions!$D$87+(InputDataA_GeneralAssumptions!$D$90-InputDataA_GeneralAssumptions!$D$87)/(1+EXP(-DataSummary!$K$129*(Submodel3!L$4-Submodel3!$E$4)))^(1/DataSummary!$H$129)</f>
        <v>0.62687176465988159</v>
      </c>
      <c r="Q87" s="12">
        <f>InputDataA_GeneralAssumptions!$D$87+(InputDataA_GeneralAssumptions!$D$90-InputDataA_GeneralAssumptions!$D$87)/(1+EXP(-DataSummary!$K$129*(Submodel3!M$4-Submodel3!$E$4)))^(1/DataSummary!$H$129)</f>
        <v>0.62687176465988159</v>
      </c>
      <c r="R87" s="12">
        <f>InputDataA_GeneralAssumptions!$D$87+(InputDataA_GeneralAssumptions!$D$90-InputDataA_GeneralAssumptions!$D$87)/(1+EXP(-DataSummary!$K$129*(Submodel3!N$4-Submodel3!$E$4)))^(1/DataSummary!$H$129)</f>
        <v>0.62687176465988159</v>
      </c>
      <c r="S87" s="12">
        <f>InputDataA_GeneralAssumptions!$D$87+(InputDataA_GeneralAssumptions!$D$90-InputDataA_GeneralAssumptions!$D$87)/(1+EXP(-DataSummary!$K$129*(Submodel3!O$4-Submodel3!$E$4)))^(1/DataSummary!$H$129)</f>
        <v>0.62687176465988159</v>
      </c>
      <c r="T87" s="12">
        <f>InputDataA_GeneralAssumptions!$D$87+(InputDataA_GeneralAssumptions!$D$90-InputDataA_GeneralAssumptions!$D$87)/(1+EXP(-DataSummary!$K$129*(Submodel3!P$4-Submodel3!$E$4)))^(1/DataSummary!$H$129)</f>
        <v>0.62687176465988159</v>
      </c>
      <c r="U87" s="12">
        <f>InputDataA_GeneralAssumptions!$D$87+(InputDataA_GeneralAssumptions!$D$90-InputDataA_GeneralAssumptions!$D$87)/(1+EXP(-DataSummary!$K$129*(Submodel3!Q$4-Submodel3!$E$4)))^(1/DataSummary!$H$129)</f>
        <v>0.62687176465988159</v>
      </c>
      <c r="V87" s="12">
        <f>InputDataA_GeneralAssumptions!$D$87+(InputDataA_GeneralAssumptions!$D$90-InputDataA_GeneralAssumptions!$D$87)/(1+EXP(-DataSummary!$K$129*(Submodel3!R$4-Submodel3!$E$4)))^(1/DataSummary!$H$129)</f>
        <v>0.62687176465988159</v>
      </c>
      <c r="W87" s="12">
        <f>InputDataA_GeneralAssumptions!$D$87+(InputDataA_GeneralAssumptions!$D$90-InputDataA_GeneralAssumptions!$D$87)/(1+EXP(-DataSummary!$K$129*(Submodel3!S$4-Submodel3!$E$4)))^(1/DataSummary!$H$129)</f>
        <v>0.62687176465988159</v>
      </c>
      <c r="X87" s="12">
        <f>InputDataA_GeneralAssumptions!$D$87+(InputDataA_GeneralAssumptions!$D$90-InputDataA_GeneralAssumptions!$D$87)/(1+EXP(-DataSummary!$K$129*(Submodel3!T$4-Submodel3!$E$4)))^(1/DataSummary!$H$129)</f>
        <v>0.62687176465988159</v>
      </c>
      <c r="Y87" s="12">
        <f>InputDataA_GeneralAssumptions!$D$87+(InputDataA_GeneralAssumptions!$D$90-InputDataA_GeneralAssumptions!$D$87)/(1+EXP(-DataSummary!$K$129*(Submodel3!U$4-Submodel3!$E$4)))^(1/DataSummary!$H$129)</f>
        <v>0.62687176465988159</v>
      </c>
      <c r="Z87" s="12">
        <f>InputDataA_GeneralAssumptions!$D$87+(InputDataA_GeneralAssumptions!$D$90-InputDataA_GeneralAssumptions!$D$87)/(1+EXP(-DataSummary!$K$129*(Submodel3!V$4-Submodel3!$E$4)))^(1/DataSummary!$H$129)</f>
        <v>0.62687176465988159</v>
      </c>
      <c r="AA87" s="12">
        <f>InputDataA_GeneralAssumptions!$D$87+(InputDataA_GeneralAssumptions!$D$90-InputDataA_GeneralAssumptions!$D$87)/(1+EXP(-DataSummary!$K$129*(Submodel3!W$4-Submodel3!$E$4)))^(1/DataSummary!$H$129)</f>
        <v>0.62687176465988159</v>
      </c>
      <c r="AB87" s="12">
        <f>InputDataA_GeneralAssumptions!$D$87+(InputDataA_GeneralAssumptions!$D$90-InputDataA_GeneralAssumptions!$D$87)/(1+EXP(-DataSummary!$K$129*(Submodel3!X$4-Submodel3!$E$4)))^(1/DataSummary!$H$129)</f>
        <v>0.62687176465988159</v>
      </c>
      <c r="AC87" s="12">
        <f>InputDataA_GeneralAssumptions!$D$87+(InputDataA_GeneralAssumptions!$D$90-InputDataA_GeneralAssumptions!$D$87)/(1+EXP(-DataSummary!$K$129*(Submodel3!Y$4-Submodel3!$E$4)))^(1/DataSummary!$H$129)</f>
        <v>0.62687176465988159</v>
      </c>
      <c r="AD87" s="12">
        <f>InputDataA_GeneralAssumptions!$D$87+(InputDataA_GeneralAssumptions!$D$90-InputDataA_GeneralAssumptions!$D$87)/(1+EXP(-DataSummary!$K$129*(Submodel3!Z$4-Submodel3!$E$4)))^(1/DataSummary!$H$129)</f>
        <v>0.62687176465988159</v>
      </c>
      <c r="AE87" s="12">
        <f>InputDataA_GeneralAssumptions!$D$87+(InputDataA_GeneralAssumptions!$D$90-InputDataA_GeneralAssumptions!$D$87)/(1+EXP(-DataSummary!$K$129*(Submodel3!AA$4-Submodel3!$E$4)))^(1/DataSummary!$H$129)</f>
        <v>0.62687176465988159</v>
      </c>
      <c r="AF87" s="12">
        <f>InputDataA_GeneralAssumptions!$D$87+(InputDataA_GeneralAssumptions!$D$90-InputDataA_GeneralAssumptions!$D$87)/(1+EXP(-DataSummary!$K$129*(Submodel3!AB$4-Submodel3!$E$4)))^(1/DataSummary!$H$129)</f>
        <v>0.62687176465988159</v>
      </c>
      <c r="AG87" s="12">
        <f>InputDataA_GeneralAssumptions!$D$87+(InputDataA_GeneralAssumptions!$D$90-InputDataA_GeneralAssumptions!$D$87)/(1+EXP(-DataSummary!$K$129*(Submodel3!AC$4-Submodel3!$E$4)))^(1/DataSummary!$H$129)</f>
        <v>0.62687176465988159</v>
      </c>
      <c r="AH87" s="12">
        <f>InputDataA_GeneralAssumptions!$D$87+(InputDataA_GeneralAssumptions!$D$90-InputDataA_GeneralAssumptions!$D$87)/(1+EXP(-DataSummary!$K$129*(Submodel3!AD$4-Submodel3!$E$4)))^(1/DataSummary!$H$129)</f>
        <v>0.62687176465988159</v>
      </c>
      <c r="AI87" s="12">
        <f>InputDataA_GeneralAssumptions!$D$87+(InputDataA_GeneralAssumptions!$D$90-InputDataA_GeneralAssumptions!$D$87)/(1+EXP(-DataSummary!$K$129*(Submodel3!AE$4-Submodel3!$E$4)))^(1/DataSummary!$H$129)</f>
        <v>0.62687176465988159</v>
      </c>
      <c r="AJ87" s="12">
        <f>InputDataA_GeneralAssumptions!$D$87+(InputDataA_GeneralAssumptions!$D$90-InputDataA_GeneralAssumptions!$D$87)/(1+EXP(-DataSummary!$K$129*(Submodel3!AF$4-Submodel3!$E$4)))^(1/DataSummary!$H$129)</f>
        <v>0.62687176465988159</v>
      </c>
      <c r="AK87" s="12">
        <f>InputDataA_GeneralAssumptions!$D$87+(InputDataA_GeneralAssumptions!$D$90-InputDataA_GeneralAssumptions!$D$87)/(1+EXP(-DataSummary!$K$129*(Submodel3!AG$4-Submodel3!$E$4)))^(1/DataSummary!$H$129)</f>
        <v>0.62687176465988159</v>
      </c>
      <c r="AL87" s="12">
        <f>InputDataA_GeneralAssumptions!$D$87+(InputDataA_GeneralAssumptions!$D$90-InputDataA_GeneralAssumptions!$D$87)/(1+EXP(-DataSummary!$K$129*(Submodel3!AH$4-Submodel3!$E$4)))^(1/DataSummary!$H$129)</f>
        <v>0.62687176465988159</v>
      </c>
      <c r="AM87" s="12">
        <f>InputDataA_GeneralAssumptions!$D$87+(InputDataA_GeneralAssumptions!$D$90-InputDataA_GeneralAssumptions!$D$87)/(1+EXP(-DataSummary!$K$129*(Submodel3!AI$4-Submodel3!$E$4)))^(1/DataSummary!$H$129)</f>
        <v>0.62687176465988159</v>
      </c>
      <c r="AN87" s="12">
        <f>InputDataA_GeneralAssumptions!$D$87+(InputDataA_GeneralAssumptions!$D$90-InputDataA_GeneralAssumptions!$D$87)/(1+EXP(-DataSummary!$K$129*(Submodel3!AJ$4-Submodel3!$E$4)))^(1/DataSummary!$H$129)</f>
        <v>0.62687176465988159</v>
      </c>
      <c r="AO87" s="12">
        <f>InputDataA_GeneralAssumptions!$D$87+(InputDataA_GeneralAssumptions!$D$90-InputDataA_GeneralAssumptions!$D$87)/(1+EXP(-DataSummary!$K$129*(Submodel3!AK$4-Submodel3!$E$4)))^(1/DataSummary!$H$129)</f>
        <v>0.62687176465988159</v>
      </c>
      <c r="AP87" s="12">
        <f>InputDataA_GeneralAssumptions!$D$87+(InputDataA_GeneralAssumptions!$D$90-InputDataA_GeneralAssumptions!$D$87)/(1+EXP(-DataSummary!$K$129*(Submodel3!AL$4-Submodel3!$E$4)))^(1/DataSummary!$H$129)</f>
        <v>0.62687176465988159</v>
      </c>
      <c r="AQ87" s="12">
        <f>InputDataA_GeneralAssumptions!$D$87+(InputDataA_GeneralAssumptions!$D$90-InputDataA_GeneralAssumptions!$D$87)/(1+EXP(-DataSummary!$K$129*(Submodel3!AM$4-Submodel3!$E$4)))^(1/DataSummary!$H$129)</f>
        <v>0.62687176465988159</v>
      </c>
      <c r="AR87" s="12">
        <f>InputDataA_GeneralAssumptions!$D$87+(InputDataA_GeneralAssumptions!$D$90-InputDataA_GeneralAssumptions!$D$87)/(1+EXP(-DataSummary!$K$129*(Submodel3!AN$4-Submodel3!$E$4)))^(1/DataSummary!$H$129)</f>
        <v>0.62687176465988159</v>
      </c>
      <c r="AS87" s="12">
        <f>InputDataA_GeneralAssumptions!$D$87+(InputDataA_GeneralAssumptions!$D$90-InputDataA_GeneralAssumptions!$D$87)/(1+EXP(-DataSummary!$K$129*(Submodel3!AO$4-Submodel3!$E$4)))^(1/DataSummary!$H$129)</f>
        <v>0.62687176465988159</v>
      </c>
      <c r="AT87" s="12">
        <f>InputDataA_GeneralAssumptions!$D$87+(InputDataA_GeneralAssumptions!$D$90-InputDataA_GeneralAssumptions!$D$87)/(1+EXP(-DataSummary!$K$129*(Submodel3!AP$4-Submodel3!$E$4)))^(1/DataSummary!$H$129)</f>
        <v>0.62687176465988159</v>
      </c>
      <c r="AU87" s="12">
        <f>InputDataA_GeneralAssumptions!$D$87+(InputDataA_GeneralAssumptions!$D$90-InputDataA_GeneralAssumptions!$D$87)/(1+EXP(-DataSummary!$K$129*(Submodel3!AQ$4-Submodel3!$E$4)))^(1/DataSummary!$H$129)</f>
        <v>0.62687176465988159</v>
      </c>
      <c r="AV87" s="12">
        <f>InputDataA_GeneralAssumptions!$D$87+(InputDataA_GeneralAssumptions!$D$90-InputDataA_GeneralAssumptions!$D$87)/(1+EXP(-DataSummary!$K$129*(Submodel3!AR$4-Submodel3!$E$4)))^(1/DataSummary!$H$129)</f>
        <v>0.62687176465988159</v>
      </c>
      <c r="AW87" s="12">
        <f>InputDataA_GeneralAssumptions!$D$87+(InputDataA_GeneralAssumptions!$D$90-InputDataA_GeneralAssumptions!$D$87)/(1+EXP(-DataSummary!$K$129*(Submodel3!AS$4-Submodel3!$E$4)))^(1/DataSummary!$H$129)</f>
        <v>0.62687176465988159</v>
      </c>
      <c r="AX87" s="12">
        <f>InputDataA_GeneralAssumptions!$D$87+(InputDataA_GeneralAssumptions!$D$90-InputDataA_GeneralAssumptions!$D$87)/(1+EXP(-DataSummary!$K$129*(Submodel3!AT$4-Submodel3!$E$4)))^(1/DataSummary!$H$129)</f>
        <v>0.62687176465988159</v>
      </c>
      <c r="AY87" s="12">
        <f>InputDataA_GeneralAssumptions!$D$87+(InputDataA_GeneralAssumptions!$D$90-InputDataA_GeneralAssumptions!$D$87)/(1+EXP(-DataSummary!$K$129*(Submodel3!AU$4-Submodel3!$E$4)))^(1/DataSummary!$H$129)</f>
        <v>0.62687176465988159</v>
      </c>
      <c r="AZ87" s="12">
        <f>InputDataA_GeneralAssumptions!$D$87+(InputDataA_GeneralAssumptions!$D$90-InputDataA_GeneralAssumptions!$D$87)/(1+EXP(-DataSummary!$K$129*(Submodel3!AV$4-Submodel3!$E$4)))^(1/DataSummary!$H$129)</f>
        <v>0.62687176465988159</v>
      </c>
      <c r="BA87" s="12">
        <f>InputDataA_GeneralAssumptions!$D$87+(InputDataA_GeneralAssumptions!$D$90-InputDataA_GeneralAssumptions!$D$87)/(1+EXP(-DataSummary!$K$129*(Submodel3!AW$4-Submodel3!$E$4)))^(1/DataSummary!$H$129)</f>
        <v>0.62687176465988159</v>
      </c>
      <c r="BB87" s="12">
        <f>InputDataA_GeneralAssumptions!$D$87+(InputDataA_GeneralAssumptions!$D$90-InputDataA_GeneralAssumptions!$D$87)/(1+EXP(-DataSummary!$K$129*(Submodel3!AX$4-Submodel3!$E$4)))^(1/DataSummary!$H$129)</f>
        <v>0.62687176465988159</v>
      </c>
      <c r="BC87" s="12">
        <f>InputDataA_GeneralAssumptions!$D$87+(InputDataA_GeneralAssumptions!$D$90-InputDataA_GeneralAssumptions!$D$87)/(1+EXP(-DataSummary!$K$129*(Submodel3!AY$4-Submodel3!$E$4)))^(1/DataSummary!$H$129)</f>
        <v>0.62687176465988159</v>
      </c>
      <c r="BD87" s="12">
        <f>InputDataA_GeneralAssumptions!$D$87+(InputDataA_GeneralAssumptions!$D$90-InputDataA_GeneralAssumptions!$D$87)/(1+EXP(-DataSummary!$K$129*(Submodel3!AZ$4-Submodel3!$E$4)))^(1/DataSummary!$H$129)</f>
        <v>0.62687176465988159</v>
      </c>
      <c r="BE87" s="12">
        <f>InputDataA_GeneralAssumptions!$D$87+(InputDataA_GeneralAssumptions!$D$90-InputDataA_GeneralAssumptions!$D$87)/(1+EXP(-DataSummary!$K$129*(Submodel3!BA$4-Submodel3!$E$4)))^(1/DataSummary!$H$129)</f>
        <v>0.62687176465988159</v>
      </c>
      <c r="BF87" s="12">
        <f>InputDataA_GeneralAssumptions!$D$87+(InputDataA_GeneralAssumptions!$D$90-InputDataA_GeneralAssumptions!$D$87)/(1+EXP(-DataSummary!$K$129*(Submodel3!BB$4-Submodel3!$E$4)))^(1/DataSummary!$H$129)</f>
        <v>0.62687176465988159</v>
      </c>
      <c r="BG87" s="12">
        <f>InputDataA_GeneralAssumptions!$D$87+(InputDataA_GeneralAssumptions!$D$90-InputDataA_GeneralAssumptions!$D$87)/(1+EXP(-DataSummary!$K$129*(Submodel3!BC$4-Submodel3!$E$4)))^(1/DataSummary!$H$129)</f>
        <v>0.62687176465988159</v>
      </c>
      <c r="BH87" s="12">
        <f>InputDataA_GeneralAssumptions!$D$87+(InputDataA_GeneralAssumptions!$D$90-InputDataA_GeneralAssumptions!$D$87)/(1+EXP(-DataSummary!$K$129*(Submodel3!BD$4-Submodel3!$E$4)))^(1/DataSummary!$H$129)</f>
        <v>0.62687176465988159</v>
      </c>
      <c r="BI87" s="12">
        <f>InputDataA_GeneralAssumptions!$D$87+(InputDataA_GeneralAssumptions!$D$90-InputDataA_GeneralAssumptions!$D$87)/(1+EXP(-DataSummary!$K$129*(Submodel3!BE$4-Submodel3!$E$4)))^(1/DataSummary!$H$129)</f>
        <v>0.62687176465988159</v>
      </c>
      <c r="BJ87" s="12">
        <f>InputDataA_GeneralAssumptions!$D$87+(InputDataA_GeneralAssumptions!$D$90-InputDataA_GeneralAssumptions!$D$87)/(1+EXP(-DataSummary!$K$129*(Submodel3!BF$4-Submodel3!$E$4)))^(1/DataSummary!$H$129)</f>
        <v>0.62687176465988159</v>
      </c>
      <c r="BK87" s="12">
        <f>InputDataA_GeneralAssumptions!$D$87+(InputDataA_GeneralAssumptions!$D$90-InputDataA_GeneralAssumptions!$D$87)/(1+EXP(-DataSummary!$K$129*(Submodel3!BG$4-Submodel3!$E$4)))^(1/DataSummary!$H$129)</f>
        <v>0.62687176465988159</v>
      </c>
      <c r="BL87" s="12">
        <f>InputDataA_GeneralAssumptions!$D$87+(InputDataA_GeneralAssumptions!$D$90-InputDataA_GeneralAssumptions!$D$87)/(1+EXP(-DataSummary!$K$129*(Submodel3!BH$4-Submodel3!$E$4)))^(1/DataSummary!$H$129)</f>
        <v>0.62687176465988159</v>
      </c>
      <c r="BM87" s="12">
        <f>InputDataA_GeneralAssumptions!$D$87+(InputDataA_GeneralAssumptions!$D$90-InputDataA_GeneralAssumptions!$D$87)/(1+EXP(-DataSummary!$K$129*(Submodel3!BI$4-Submodel3!$E$4)))^(1/DataSummary!$H$129)</f>
        <v>0.62687176465988159</v>
      </c>
      <c r="BN87" s="12">
        <f>InputDataA_GeneralAssumptions!$D$87+(InputDataA_GeneralAssumptions!$D$90-InputDataA_GeneralAssumptions!$D$87)/(1+EXP(-DataSummary!$K$129*(Submodel3!BJ$4-Submodel3!$E$4)))^(1/DataSummary!$H$129)</f>
        <v>0.62687176465988159</v>
      </c>
      <c r="BO87" s="12">
        <f>InputDataA_GeneralAssumptions!$D$87+(InputDataA_GeneralAssumptions!$D$90-InputDataA_GeneralAssumptions!$D$87)/(1+EXP(-DataSummary!$K$129*(Submodel3!BK$4-Submodel3!$E$4)))^(1/DataSummary!$H$129)</f>
        <v>0.62687176465988159</v>
      </c>
      <c r="BP87" s="12">
        <f>InputDataA_GeneralAssumptions!$D$87+(InputDataA_GeneralAssumptions!$D$90-InputDataA_GeneralAssumptions!$D$87)/(1+EXP(-DataSummary!$K$129*(Submodel3!BL$4-Submodel3!$E$4)))^(1/DataSummary!$H$129)</f>
        <v>0.62687176465988159</v>
      </c>
      <c r="BQ87" s="12">
        <f>InputDataA_GeneralAssumptions!$D$87+(InputDataA_GeneralAssumptions!$D$90-InputDataA_GeneralAssumptions!$D$87)/(1+EXP(-DataSummary!$K$129*(Submodel3!BM$4-Submodel3!$E$4)))^(1/DataSummary!$H$129)</f>
        <v>0.62687176465988159</v>
      </c>
      <c r="BR87" s="12">
        <f>InputDataA_GeneralAssumptions!$D$87+(InputDataA_GeneralAssumptions!$D$90-InputDataA_GeneralAssumptions!$D$87)/(1+EXP(-DataSummary!$K$129*(Submodel3!BN$4-Submodel3!$E$4)))^(1/DataSummary!$H$129)</f>
        <v>0.62687176465988159</v>
      </c>
      <c r="BS87" s="12">
        <f>InputDataA_GeneralAssumptions!$D$87+(InputDataA_GeneralAssumptions!$D$90-InputDataA_GeneralAssumptions!$D$87)/(1+EXP(-DataSummary!$K$129*(Submodel3!BO$4-Submodel3!$E$4)))^(1/DataSummary!$H$129)</f>
        <v>0.62687176465988159</v>
      </c>
      <c r="BT87" s="12">
        <f>InputDataA_GeneralAssumptions!$D$87+(InputDataA_GeneralAssumptions!$D$90-InputDataA_GeneralAssumptions!$D$87)/(1+EXP(-DataSummary!$K$129*(Submodel3!BP$4-Submodel3!$E$4)))^(1/DataSummary!$H$129)</f>
        <v>0.62687176465988159</v>
      </c>
      <c r="BU87" s="12">
        <f>InputDataA_GeneralAssumptions!$D$87+(InputDataA_GeneralAssumptions!$D$90-InputDataA_GeneralAssumptions!$D$87)/(1+EXP(-DataSummary!$K$129*(Submodel3!BQ$4-Submodel3!$E$4)))^(1/DataSummary!$H$129)</f>
        <v>0.62687176465988159</v>
      </c>
      <c r="BV87" s="12">
        <f>InputDataA_GeneralAssumptions!$D$87+(InputDataA_GeneralAssumptions!$D$90-InputDataA_GeneralAssumptions!$D$87)/(1+EXP(-DataSummary!$K$129*(Submodel3!BR$4-Submodel3!$E$4)))^(1/DataSummary!$H$129)</f>
        <v>0.62687176465988159</v>
      </c>
      <c r="BW87" s="12">
        <f>InputDataA_GeneralAssumptions!$D$87+(InputDataA_GeneralAssumptions!$D$90-InputDataA_GeneralAssumptions!$D$87)/(1+EXP(-DataSummary!$K$129*(Submodel3!BS$4-Submodel3!$E$4)))^(1/DataSummary!$H$129)</f>
        <v>0.62687176465988159</v>
      </c>
      <c r="BX87" s="12">
        <f>InputDataA_GeneralAssumptions!$D$87+(InputDataA_GeneralAssumptions!$D$90-InputDataA_GeneralAssumptions!$D$87)/(1+EXP(-DataSummary!$K$129*(Submodel3!BT$4-Submodel3!$E$4)))^(1/DataSummary!$H$129)</f>
        <v>0.62687176465988159</v>
      </c>
      <c r="BY87" s="12">
        <f>InputDataA_GeneralAssumptions!$D$87+(InputDataA_GeneralAssumptions!$D$90-InputDataA_GeneralAssumptions!$D$87)/(1+EXP(-DataSummary!$K$129*(Submodel3!BU$4-Submodel3!$E$4)))^(1/DataSummary!$H$129)</f>
        <v>0.62687176465988159</v>
      </c>
      <c r="BZ87" s="12">
        <f>InputDataA_GeneralAssumptions!$D$87+(InputDataA_GeneralAssumptions!$D$90-InputDataA_GeneralAssumptions!$D$87)/(1+EXP(-DataSummary!$K$129*(Submodel3!BV$4-Submodel3!$E$4)))^(1/DataSummary!$H$129)</f>
        <v>0.62687176465988159</v>
      </c>
      <c r="CA87" s="12">
        <f>InputDataA_GeneralAssumptions!$D$87+(InputDataA_GeneralAssumptions!$D$90-InputDataA_GeneralAssumptions!$D$87)/(1+EXP(-DataSummary!$K$129*(Submodel3!BW$4-Submodel3!$E$4)))^(1/DataSummary!$H$129)</f>
        <v>0.62687176465988159</v>
      </c>
      <c r="CB87" s="12">
        <f>InputDataA_GeneralAssumptions!$D$87+(InputDataA_GeneralAssumptions!$D$90-InputDataA_GeneralAssumptions!$D$87)/(1+EXP(-DataSummary!$K$129*(Submodel3!BX$4-Submodel3!$E$4)))^(1/DataSummary!$H$129)</f>
        <v>0.62687176465988159</v>
      </c>
      <c r="CC87" s="12">
        <f>InputDataA_GeneralAssumptions!$D$87+(InputDataA_GeneralAssumptions!$D$90-InputDataA_GeneralAssumptions!$D$87)/(1+EXP(-DataSummary!$K$129*(Submodel3!BY$4-Submodel3!$E$4)))^(1/DataSummary!$H$129)</f>
        <v>0.62687176465988159</v>
      </c>
      <c r="CD87" s="12">
        <f>InputDataA_GeneralAssumptions!$D$87+(InputDataA_GeneralAssumptions!$D$90-InputDataA_GeneralAssumptions!$D$87)/(1+EXP(-DataSummary!$K$129*(Submodel3!BZ$4-Submodel3!$E$4)))^(1/DataSummary!$H$129)</f>
        <v>0.62687176465988159</v>
      </c>
      <c r="CE87" s="12">
        <f>InputDataA_GeneralAssumptions!$D$87+(InputDataA_GeneralAssumptions!$D$90-InputDataA_GeneralAssumptions!$D$87)/(1+EXP(-DataSummary!$K$129*(Submodel3!CA$4-Submodel3!$E$4)))^(1/DataSummary!$H$129)</f>
        <v>0.62687176465988159</v>
      </c>
      <c r="CF87" s="12">
        <f>InputDataA_GeneralAssumptions!$D$87+(InputDataA_GeneralAssumptions!$D$90-InputDataA_GeneralAssumptions!$D$87)/(1+EXP(-DataSummary!$K$129*(Submodel3!CB$4-Submodel3!$E$4)))^(1/DataSummary!$H$129)</f>
        <v>0.62687176465988159</v>
      </c>
      <c r="CG87" s="12">
        <f>InputDataA_GeneralAssumptions!$D$87+(InputDataA_GeneralAssumptions!$D$90-InputDataA_GeneralAssumptions!$D$87)/(1+EXP(-DataSummary!$K$129*(Submodel3!CC$4-Submodel3!$E$4)))^(1/DataSummary!$H$129)</f>
        <v>0.62687176465988159</v>
      </c>
      <c r="CH87" s="12">
        <f>InputDataA_GeneralAssumptions!$D$87+(InputDataA_GeneralAssumptions!$D$90-InputDataA_GeneralAssumptions!$D$87)/(1+EXP(-DataSummary!$K$129*(Submodel3!CD$4-Submodel3!$E$4)))^(1/DataSummary!$H$129)</f>
        <v>0.62687176465988159</v>
      </c>
      <c r="CI87" s="12">
        <f>InputDataA_GeneralAssumptions!$D$87+(InputDataA_GeneralAssumptions!$D$90-InputDataA_GeneralAssumptions!$D$87)/(1+EXP(-DataSummary!$K$129*(Submodel3!CE$4-Submodel3!$E$4)))^(1/DataSummary!$H$129)</f>
        <v>0.62687176465988159</v>
      </c>
    </row>
    <row r="88" spans="2:87">
      <c r="B88" s="85" t="s">
        <v>545</v>
      </c>
      <c r="C88" s="78" t="s">
        <v>516</v>
      </c>
      <c r="D88" s="694" t="s">
        <v>599</v>
      </c>
      <c r="E88" s="695"/>
      <c r="F88" s="701"/>
      <c r="G88" s="131" t="s">
        <v>625</v>
      </c>
      <c r="H88" s="26" t="s">
        <v>2</v>
      </c>
      <c r="I88" s="11" t="str">
        <f>IF(AND(VLOOKUP(InputDataA_GeneralAssumptions!$D$72,DataSummary!$A$149:$B$150,2,FALSE)=2,VLOOKUP(InputDataA_GeneralAssumptions!$D$88,DataSummary!$A$143:$B$145,2,FALSE)=2),InputDataA_GeneralAssumptions!I$87, IF(AND(VLOOKUP(InputDataA_GeneralAssumptions!$D$72,DataSummary!$A$149:$B$150,2,FALSE)=2,VLOOKUP(InputDataA_GeneralAssumptions!$D$88,DataSummary!$A$143:$B$145,2,FALSE)=1), InputDataA_GeneralAssumptions!I$86,"Not an input"))</f>
        <v>Not an input</v>
      </c>
      <c r="J88" s="11" t="str">
        <f>IF(AND(VLOOKUP(InputDataA_GeneralAssumptions!$D$72,DataSummary!$A$149:$B$150,2,FALSE)=2,VLOOKUP(InputDataA_GeneralAssumptions!$D$88,DataSummary!$A$143:$B$145,2,FALSE)=2),InputDataA_GeneralAssumptions!J$87, IF(AND(VLOOKUP(InputDataA_GeneralAssumptions!$D$72,DataSummary!$A$149:$B$150,2,FALSE)=2,VLOOKUP(InputDataA_GeneralAssumptions!$D$88,DataSummary!$A$143:$B$145,2,FALSE)=1), InputDataA_GeneralAssumptions!J$86,"Not an input"))</f>
        <v>Not an input</v>
      </c>
      <c r="K88" s="11" t="str">
        <f>IF(AND(VLOOKUP(InputDataA_GeneralAssumptions!$D$72,DataSummary!$A$149:$B$150,2,FALSE)=2,VLOOKUP(InputDataA_GeneralAssumptions!$D$88,DataSummary!$A$143:$B$145,2,FALSE)=2),InputDataA_GeneralAssumptions!K$87, IF(AND(VLOOKUP(InputDataA_GeneralAssumptions!$D$72,DataSummary!$A$149:$B$150,2,FALSE)=2,VLOOKUP(InputDataA_GeneralAssumptions!$D$88,DataSummary!$A$143:$B$145,2,FALSE)=1), InputDataA_GeneralAssumptions!K$86,"Not an input"))</f>
        <v>Not an input</v>
      </c>
      <c r="L88" s="11" t="str">
        <f>IF(AND(VLOOKUP(InputDataA_GeneralAssumptions!$D$72,DataSummary!$A$149:$B$150,2,FALSE)=2,VLOOKUP(InputDataA_GeneralAssumptions!$D$88,DataSummary!$A$143:$B$145,2,FALSE)=2),InputDataA_GeneralAssumptions!L$87, IF(AND(VLOOKUP(InputDataA_GeneralAssumptions!$D$72,DataSummary!$A$149:$B$150,2,FALSE)=2,VLOOKUP(InputDataA_GeneralAssumptions!$D$88,DataSummary!$A$143:$B$145,2,FALSE)=1), InputDataA_GeneralAssumptions!L$86,"Not an input"))</f>
        <v>Not an input</v>
      </c>
      <c r="M88" s="11" t="str">
        <f>IF(AND(VLOOKUP(InputDataA_GeneralAssumptions!$D$72,DataSummary!$A$149:$B$150,2,FALSE)=2,VLOOKUP(InputDataA_GeneralAssumptions!$D$88,DataSummary!$A$143:$B$145,2,FALSE)=2),InputDataA_GeneralAssumptions!M$87, IF(AND(VLOOKUP(InputDataA_GeneralAssumptions!$D$72,DataSummary!$A$149:$B$150,2,FALSE)=2,VLOOKUP(InputDataA_GeneralAssumptions!$D$88,DataSummary!$A$143:$B$145,2,FALSE)=1), InputDataA_GeneralAssumptions!M$86,"Not an input"))</f>
        <v>Not an input</v>
      </c>
      <c r="N88" s="11" t="str">
        <f>IF(AND(VLOOKUP(InputDataA_GeneralAssumptions!$D$72,DataSummary!$A$149:$B$150,2,FALSE)=2,VLOOKUP(InputDataA_GeneralAssumptions!$D$88,DataSummary!$A$143:$B$145,2,FALSE)=2),InputDataA_GeneralAssumptions!N$87, IF(AND(VLOOKUP(InputDataA_GeneralAssumptions!$D$72,DataSummary!$A$149:$B$150,2,FALSE)=2,VLOOKUP(InputDataA_GeneralAssumptions!$D$88,DataSummary!$A$143:$B$145,2,FALSE)=1), InputDataA_GeneralAssumptions!N$86,"Not an input"))</f>
        <v>Not an input</v>
      </c>
      <c r="O88" s="11" t="str">
        <f>IF(AND(VLOOKUP(InputDataA_GeneralAssumptions!$D$72,DataSummary!$A$149:$B$150,2,FALSE)=2,VLOOKUP(InputDataA_GeneralAssumptions!$D$88,DataSummary!$A$143:$B$145,2,FALSE)=2),InputDataA_GeneralAssumptions!O$87, IF(AND(VLOOKUP(InputDataA_GeneralAssumptions!$D$72,DataSummary!$A$149:$B$150,2,FALSE)=2,VLOOKUP(InputDataA_GeneralAssumptions!$D$88,DataSummary!$A$143:$B$145,2,FALSE)=1), InputDataA_GeneralAssumptions!O$86,"Not an input"))</f>
        <v>Not an input</v>
      </c>
      <c r="P88" s="11" t="str">
        <f>IF(AND(VLOOKUP(InputDataA_GeneralAssumptions!$D$72,DataSummary!$A$149:$B$150,2,FALSE)=2,VLOOKUP(InputDataA_GeneralAssumptions!$D$88,DataSummary!$A$143:$B$145,2,FALSE)=2),InputDataA_GeneralAssumptions!P$87, IF(AND(VLOOKUP(InputDataA_GeneralAssumptions!$D$72,DataSummary!$A$149:$B$150,2,FALSE)=2,VLOOKUP(InputDataA_GeneralAssumptions!$D$88,DataSummary!$A$143:$B$145,2,FALSE)=1), InputDataA_GeneralAssumptions!P$86,"Not an input"))</f>
        <v>Not an input</v>
      </c>
      <c r="Q88" s="11" t="str">
        <f>IF(AND(VLOOKUP(InputDataA_GeneralAssumptions!$D$72,DataSummary!$A$149:$B$150,2,FALSE)=2,VLOOKUP(InputDataA_GeneralAssumptions!$D$88,DataSummary!$A$143:$B$145,2,FALSE)=2),InputDataA_GeneralAssumptions!Q$87, IF(AND(VLOOKUP(InputDataA_GeneralAssumptions!$D$72,DataSummary!$A$149:$B$150,2,FALSE)=2,VLOOKUP(InputDataA_GeneralAssumptions!$D$88,DataSummary!$A$143:$B$145,2,FALSE)=1), InputDataA_GeneralAssumptions!Q$86,"Not an input"))</f>
        <v>Not an input</v>
      </c>
      <c r="R88" s="11" t="str">
        <f>IF(AND(VLOOKUP(InputDataA_GeneralAssumptions!$D$72,DataSummary!$A$149:$B$150,2,FALSE)=2,VLOOKUP(InputDataA_GeneralAssumptions!$D$88,DataSummary!$A$143:$B$145,2,FALSE)=2),InputDataA_GeneralAssumptions!R$87, IF(AND(VLOOKUP(InputDataA_GeneralAssumptions!$D$72,DataSummary!$A$149:$B$150,2,FALSE)=2,VLOOKUP(InputDataA_GeneralAssumptions!$D$88,DataSummary!$A$143:$B$145,2,FALSE)=1), InputDataA_GeneralAssumptions!R$86,"Not an input"))</f>
        <v>Not an input</v>
      </c>
      <c r="S88" s="11" t="str">
        <f>IF(AND(VLOOKUP(InputDataA_GeneralAssumptions!$D$72,DataSummary!$A$149:$B$150,2,FALSE)=2,VLOOKUP(InputDataA_GeneralAssumptions!$D$88,DataSummary!$A$143:$B$145,2,FALSE)=2),InputDataA_GeneralAssumptions!S$87, IF(AND(VLOOKUP(InputDataA_GeneralAssumptions!$D$72,DataSummary!$A$149:$B$150,2,FALSE)=2,VLOOKUP(InputDataA_GeneralAssumptions!$D$88,DataSummary!$A$143:$B$145,2,FALSE)=1), InputDataA_GeneralAssumptions!S$86,"Not an input"))</f>
        <v>Not an input</v>
      </c>
      <c r="T88" s="11" t="str">
        <f>IF(AND(VLOOKUP(InputDataA_GeneralAssumptions!$D$72,DataSummary!$A$149:$B$150,2,FALSE)=2,VLOOKUP(InputDataA_GeneralAssumptions!$D$88,DataSummary!$A$143:$B$145,2,FALSE)=2),InputDataA_GeneralAssumptions!T$87, IF(AND(VLOOKUP(InputDataA_GeneralAssumptions!$D$72,DataSummary!$A$149:$B$150,2,FALSE)=2,VLOOKUP(InputDataA_GeneralAssumptions!$D$88,DataSummary!$A$143:$B$145,2,FALSE)=1), InputDataA_GeneralAssumptions!T$86,"Not an input"))</f>
        <v>Not an input</v>
      </c>
      <c r="U88" s="11" t="str">
        <f>IF(AND(VLOOKUP(InputDataA_GeneralAssumptions!$D$72,DataSummary!$A$149:$B$150,2,FALSE)=2,VLOOKUP(InputDataA_GeneralAssumptions!$D$88,DataSummary!$A$143:$B$145,2,FALSE)=2),InputDataA_GeneralAssumptions!U$87, IF(AND(VLOOKUP(InputDataA_GeneralAssumptions!$D$72,DataSummary!$A$149:$B$150,2,FALSE)=2,VLOOKUP(InputDataA_GeneralAssumptions!$D$88,DataSummary!$A$143:$B$145,2,FALSE)=1), InputDataA_GeneralAssumptions!U$86,"Not an input"))</f>
        <v>Not an input</v>
      </c>
      <c r="V88" s="11" t="str">
        <f>IF(AND(VLOOKUP(InputDataA_GeneralAssumptions!$D$72,DataSummary!$A$149:$B$150,2,FALSE)=2,VLOOKUP(InputDataA_GeneralAssumptions!$D$88,DataSummary!$A$143:$B$145,2,FALSE)=2),InputDataA_GeneralAssumptions!V$87, IF(AND(VLOOKUP(InputDataA_GeneralAssumptions!$D$72,DataSummary!$A$149:$B$150,2,FALSE)=2,VLOOKUP(InputDataA_GeneralAssumptions!$D$88,DataSummary!$A$143:$B$145,2,FALSE)=1), InputDataA_GeneralAssumptions!V$86,"Not an input"))</f>
        <v>Not an input</v>
      </c>
      <c r="W88" s="11" t="str">
        <f>IF(AND(VLOOKUP(InputDataA_GeneralAssumptions!$D$72,DataSummary!$A$149:$B$150,2,FALSE)=2,VLOOKUP(InputDataA_GeneralAssumptions!$D$88,DataSummary!$A$143:$B$145,2,FALSE)=2),InputDataA_GeneralAssumptions!W$87, IF(AND(VLOOKUP(InputDataA_GeneralAssumptions!$D$72,DataSummary!$A$149:$B$150,2,FALSE)=2,VLOOKUP(InputDataA_GeneralAssumptions!$D$88,DataSummary!$A$143:$B$145,2,FALSE)=1), InputDataA_GeneralAssumptions!W$86,"Not an input"))</f>
        <v>Not an input</v>
      </c>
      <c r="X88" s="11" t="str">
        <f>IF(AND(VLOOKUP(InputDataA_GeneralAssumptions!$D$72,DataSummary!$A$149:$B$150,2,FALSE)=2,VLOOKUP(InputDataA_GeneralAssumptions!$D$88,DataSummary!$A$143:$B$145,2,FALSE)=2),InputDataA_GeneralAssumptions!X$87, IF(AND(VLOOKUP(InputDataA_GeneralAssumptions!$D$72,DataSummary!$A$149:$B$150,2,FALSE)=2,VLOOKUP(InputDataA_GeneralAssumptions!$D$88,DataSummary!$A$143:$B$145,2,FALSE)=1), InputDataA_GeneralAssumptions!X$86,"Not an input"))</f>
        <v>Not an input</v>
      </c>
      <c r="Y88" s="11" t="str">
        <f>IF(AND(VLOOKUP(InputDataA_GeneralAssumptions!$D$72,DataSummary!$A$149:$B$150,2,FALSE)=2,VLOOKUP(InputDataA_GeneralAssumptions!$D$88,DataSummary!$A$143:$B$145,2,FALSE)=2),InputDataA_GeneralAssumptions!Y$87, IF(AND(VLOOKUP(InputDataA_GeneralAssumptions!$D$72,DataSummary!$A$149:$B$150,2,FALSE)=2,VLOOKUP(InputDataA_GeneralAssumptions!$D$88,DataSummary!$A$143:$B$145,2,FALSE)=1), InputDataA_GeneralAssumptions!Y$86,"Not an input"))</f>
        <v>Not an input</v>
      </c>
      <c r="Z88" s="11" t="str">
        <f>IF(AND(VLOOKUP(InputDataA_GeneralAssumptions!$D$72,DataSummary!$A$149:$B$150,2,FALSE)=2,VLOOKUP(InputDataA_GeneralAssumptions!$D$88,DataSummary!$A$143:$B$145,2,FALSE)=2),InputDataA_GeneralAssumptions!Z$87, IF(AND(VLOOKUP(InputDataA_GeneralAssumptions!$D$72,DataSummary!$A$149:$B$150,2,FALSE)=2,VLOOKUP(InputDataA_GeneralAssumptions!$D$88,DataSummary!$A$143:$B$145,2,FALSE)=1), InputDataA_GeneralAssumptions!Z$86,"Not an input"))</f>
        <v>Not an input</v>
      </c>
      <c r="AA88" s="11" t="str">
        <f>IF(AND(VLOOKUP(InputDataA_GeneralAssumptions!$D$72,DataSummary!$A$149:$B$150,2,FALSE)=2,VLOOKUP(InputDataA_GeneralAssumptions!$D$88,DataSummary!$A$143:$B$145,2,FALSE)=2),InputDataA_GeneralAssumptions!AA$87, IF(AND(VLOOKUP(InputDataA_GeneralAssumptions!$D$72,DataSummary!$A$149:$B$150,2,FALSE)=2,VLOOKUP(InputDataA_GeneralAssumptions!$D$88,DataSummary!$A$143:$B$145,2,FALSE)=1), InputDataA_GeneralAssumptions!AA$86,"Not an input"))</f>
        <v>Not an input</v>
      </c>
      <c r="AB88" s="11" t="str">
        <f>IF(AND(VLOOKUP(InputDataA_GeneralAssumptions!$D$72,DataSummary!$A$149:$B$150,2,FALSE)=2,VLOOKUP(InputDataA_GeneralAssumptions!$D$88,DataSummary!$A$143:$B$145,2,FALSE)=2),InputDataA_GeneralAssumptions!AB$87, IF(AND(VLOOKUP(InputDataA_GeneralAssumptions!$D$72,DataSummary!$A$149:$B$150,2,FALSE)=2,VLOOKUP(InputDataA_GeneralAssumptions!$D$88,DataSummary!$A$143:$B$145,2,FALSE)=1), InputDataA_GeneralAssumptions!AB$86,"Not an input"))</f>
        <v>Not an input</v>
      </c>
      <c r="AC88" s="11" t="str">
        <f>IF(AND(VLOOKUP(InputDataA_GeneralAssumptions!$D$72,DataSummary!$A$149:$B$150,2,FALSE)=2,VLOOKUP(InputDataA_GeneralAssumptions!$D$88,DataSummary!$A$143:$B$145,2,FALSE)=2),InputDataA_GeneralAssumptions!AC$87, IF(AND(VLOOKUP(InputDataA_GeneralAssumptions!$D$72,DataSummary!$A$149:$B$150,2,FALSE)=2,VLOOKUP(InputDataA_GeneralAssumptions!$D$88,DataSummary!$A$143:$B$145,2,FALSE)=1), InputDataA_GeneralAssumptions!AC$86,"Not an input"))</f>
        <v>Not an input</v>
      </c>
      <c r="AD88" s="11" t="str">
        <f>IF(AND(VLOOKUP(InputDataA_GeneralAssumptions!$D$72,DataSummary!$A$149:$B$150,2,FALSE)=2,VLOOKUP(InputDataA_GeneralAssumptions!$D$88,DataSummary!$A$143:$B$145,2,FALSE)=2),InputDataA_GeneralAssumptions!AD$87, IF(AND(VLOOKUP(InputDataA_GeneralAssumptions!$D$72,DataSummary!$A$149:$B$150,2,FALSE)=2,VLOOKUP(InputDataA_GeneralAssumptions!$D$88,DataSummary!$A$143:$B$145,2,FALSE)=1), InputDataA_GeneralAssumptions!AD$86,"Not an input"))</f>
        <v>Not an input</v>
      </c>
      <c r="AE88" s="11" t="str">
        <f>IF(AND(VLOOKUP(InputDataA_GeneralAssumptions!$D$72,DataSummary!$A$149:$B$150,2,FALSE)=2,VLOOKUP(InputDataA_GeneralAssumptions!$D$88,DataSummary!$A$143:$B$145,2,FALSE)=2),InputDataA_GeneralAssumptions!AE$87, IF(AND(VLOOKUP(InputDataA_GeneralAssumptions!$D$72,DataSummary!$A$149:$B$150,2,FALSE)=2,VLOOKUP(InputDataA_GeneralAssumptions!$D$88,DataSummary!$A$143:$B$145,2,FALSE)=1), InputDataA_GeneralAssumptions!AE$86,"Not an input"))</f>
        <v>Not an input</v>
      </c>
      <c r="AF88" s="11" t="str">
        <f>IF(AND(VLOOKUP(InputDataA_GeneralAssumptions!$D$72,DataSummary!$A$149:$B$150,2,FALSE)=2,VLOOKUP(InputDataA_GeneralAssumptions!$D$88,DataSummary!$A$143:$B$145,2,FALSE)=2),InputDataA_GeneralAssumptions!AF$87, IF(AND(VLOOKUP(InputDataA_GeneralAssumptions!$D$72,DataSummary!$A$149:$B$150,2,FALSE)=2,VLOOKUP(InputDataA_GeneralAssumptions!$D$88,DataSummary!$A$143:$B$145,2,FALSE)=1), InputDataA_GeneralAssumptions!AF$86,"Not an input"))</f>
        <v>Not an input</v>
      </c>
      <c r="AG88" s="11" t="str">
        <f>IF(AND(VLOOKUP(InputDataA_GeneralAssumptions!$D$72,DataSummary!$A$149:$B$150,2,FALSE)=2,VLOOKUP(InputDataA_GeneralAssumptions!$D$88,DataSummary!$A$143:$B$145,2,FALSE)=2),InputDataA_GeneralAssumptions!AG$87, IF(AND(VLOOKUP(InputDataA_GeneralAssumptions!$D$72,DataSummary!$A$149:$B$150,2,FALSE)=2,VLOOKUP(InputDataA_GeneralAssumptions!$D$88,DataSummary!$A$143:$B$145,2,FALSE)=1), InputDataA_GeneralAssumptions!AG$86,"Not an input"))</f>
        <v>Not an input</v>
      </c>
      <c r="AH88" s="11" t="str">
        <f>IF(AND(VLOOKUP(InputDataA_GeneralAssumptions!$D$72,DataSummary!$A$149:$B$150,2,FALSE)=2,VLOOKUP(InputDataA_GeneralAssumptions!$D$88,DataSummary!$A$143:$B$145,2,FALSE)=2),InputDataA_GeneralAssumptions!AH$87, IF(AND(VLOOKUP(InputDataA_GeneralAssumptions!$D$72,DataSummary!$A$149:$B$150,2,FALSE)=2,VLOOKUP(InputDataA_GeneralAssumptions!$D$88,DataSummary!$A$143:$B$145,2,FALSE)=1), InputDataA_GeneralAssumptions!AH$86,"Not an input"))</f>
        <v>Not an input</v>
      </c>
      <c r="AI88" s="11" t="str">
        <f>IF(AND(VLOOKUP(InputDataA_GeneralAssumptions!$D$72,DataSummary!$A$149:$B$150,2,FALSE)=2,VLOOKUP(InputDataA_GeneralAssumptions!$D$88,DataSummary!$A$143:$B$145,2,FALSE)=2),InputDataA_GeneralAssumptions!AI$87, IF(AND(VLOOKUP(InputDataA_GeneralAssumptions!$D$72,DataSummary!$A$149:$B$150,2,FALSE)=2,VLOOKUP(InputDataA_GeneralAssumptions!$D$88,DataSummary!$A$143:$B$145,2,FALSE)=1), InputDataA_GeneralAssumptions!AI$86,"Not an input"))</f>
        <v>Not an input</v>
      </c>
      <c r="AJ88" s="11" t="str">
        <f>IF(AND(VLOOKUP(InputDataA_GeneralAssumptions!$D$72,DataSummary!$A$149:$B$150,2,FALSE)=2,VLOOKUP(InputDataA_GeneralAssumptions!$D$88,DataSummary!$A$143:$B$145,2,FALSE)=2),InputDataA_GeneralAssumptions!AJ$87, IF(AND(VLOOKUP(InputDataA_GeneralAssumptions!$D$72,DataSummary!$A$149:$B$150,2,FALSE)=2,VLOOKUP(InputDataA_GeneralAssumptions!$D$88,DataSummary!$A$143:$B$145,2,FALSE)=1), InputDataA_GeneralAssumptions!AJ$86,"Not an input"))</f>
        <v>Not an input</v>
      </c>
      <c r="AK88" s="11" t="str">
        <f>IF(AND(VLOOKUP(InputDataA_GeneralAssumptions!$D$72,DataSummary!$A$149:$B$150,2,FALSE)=2,VLOOKUP(InputDataA_GeneralAssumptions!$D$88,DataSummary!$A$143:$B$145,2,FALSE)=2),InputDataA_GeneralAssumptions!AK$87, IF(AND(VLOOKUP(InputDataA_GeneralAssumptions!$D$72,DataSummary!$A$149:$B$150,2,FALSE)=2,VLOOKUP(InputDataA_GeneralAssumptions!$D$88,DataSummary!$A$143:$B$145,2,FALSE)=1), InputDataA_GeneralAssumptions!AK$86,"Not an input"))</f>
        <v>Not an input</v>
      </c>
      <c r="AL88" s="11" t="str">
        <f>IF(AND(VLOOKUP(InputDataA_GeneralAssumptions!$D$72,DataSummary!$A$149:$B$150,2,FALSE)=2,VLOOKUP(InputDataA_GeneralAssumptions!$D$88,DataSummary!$A$143:$B$145,2,FALSE)=2),InputDataA_GeneralAssumptions!AL$87, IF(AND(VLOOKUP(InputDataA_GeneralAssumptions!$D$72,DataSummary!$A$149:$B$150,2,FALSE)=2,VLOOKUP(InputDataA_GeneralAssumptions!$D$88,DataSummary!$A$143:$B$145,2,FALSE)=1), InputDataA_GeneralAssumptions!AL$86,"Not an input"))</f>
        <v>Not an input</v>
      </c>
      <c r="AM88" s="11" t="str">
        <f>IF(AND(VLOOKUP(InputDataA_GeneralAssumptions!$D$72,DataSummary!$A$149:$B$150,2,FALSE)=2,VLOOKUP(InputDataA_GeneralAssumptions!$D$88,DataSummary!$A$143:$B$145,2,FALSE)=2),InputDataA_GeneralAssumptions!AM$87, IF(AND(VLOOKUP(InputDataA_GeneralAssumptions!$D$72,DataSummary!$A$149:$B$150,2,FALSE)=2,VLOOKUP(InputDataA_GeneralAssumptions!$D$88,DataSummary!$A$143:$B$145,2,FALSE)=1), InputDataA_GeneralAssumptions!AM$86,"Not an input"))</f>
        <v>Not an input</v>
      </c>
      <c r="AN88" s="11" t="str">
        <f>IF(AND(VLOOKUP(InputDataA_GeneralAssumptions!$D$72,DataSummary!$A$149:$B$150,2,FALSE)=2,VLOOKUP(InputDataA_GeneralAssumptions!$D$88,DataSummary!$A$143:$B$145,2,FALSE)=2),InputDataA_GeneralAssumptions!AN$87, IF(AND(VLOOKUP(InputDataA_GeneralAssumptions!$D$72,DataSummary!$A$149:$B$150,2,FALSE)=2,VLOOKUP(InputDataA_GeneralAssumptions!$D$88,DataSummary!$A$143:$B$145,2,FALSE)=1), InputDataA_GeneralAssumptions!AN$86,"Not an input"))</f>
        <v>Not an input</v>
      </c>
      <c r="AO88" s="11" t="str">
        <f>IF(AND(VLOOKUP(InputDataA_GeneralAssumptions!$D$72,DataSummary!$A$149:$B$150,2,FALSE)=2,VLOOKUP(InputDataA_GeneralAssumptions!$D$88,DataSummary!$A$143:$B$145,2,FALSE)=2),InputDataA_GeneralAssumptions!AO$87, IF(AND(VLOOKUP(InputDataA_GeneralAssumptions!$D$72,DataSummary!$A$149:$B$150,2,FALSE)=2,VLOOKUP(InputDataA_GeneralAssumptions!$D$88,DataSummary!$A$143:$B$145,2,FALSE)=1), InputDataA_GeneralAssumptions!AO$86,"Not an input"))</f>
        <v>Not an input</v>
      </c>
      <c r="AP88" s="11" t="str">
        <f>IF(AND(VLOOKUP(InputDataA_GeneralAssumptions!$D$72,DataSummary!$A$149:$B$150,2,FALSE)=2,VLOOKUP(InputDataA_GeneralAssumptions!$D$88,DataSummary!$A$143:$B$145,2,FALSE)=2),InputDataA_GeneralAssumptions!AP$87, IF(AND(VLOOKUP(InputDataA_GeneralAssumptions!$D$72,DataSummary!$A$149:$B$150,2,FALSE)=2,VLOOKUP(InputDataA_GeneralAssumptions!$D$88,DataSummary!$A$143:$B$145,2,FALSE)=1), InputDataA_GeneralAssumptions!AP$86,"Not an input"))</f>
        <v>Not an input</v>
      </c>
      <c r="AQ88" s="11" t="str">
        <f>IF(AND(VLOOKUP(InputDataA_GeneralAssumptions!$D$72,DataSummary!$A$149:$B$150,2,FALSE)=2,VLOOKUP(InputDataA_GeneralAssumptions!$D$88,DataSummary!$A$143:$B$145,2,FALSE)=2),InputDataA_GeneralAssumptions!AQ$87, IF(AND(VLOOKUP(InputDataA_GeneralAssumptions!$D$72,DataSummary!$A$149:$B$150,2,FALSE)=2,VLOOKUP(InputDataA_GeneralAssumptions!$D$88,DataSummary!$A$143:$B$145,2,FALSE)=1), InputDataA_GeneralAssumptions!AQ$86,"Not an input"))</f>
        <v>Not an input</v>
      </c>
      <c r="AR88" s="11" t="str">
        <f>IF(AND(VLOOKUP(InputDataA_GeneralAssumptions!$D$72,DataSummary!$A$149:$B$150,2,FALSE)=2,VLOOKUP(InputDataA_GeneralAssumptions!$D$88,DataSummary!$A$143:$B$145,2,FALSE)=2),InputDataA_GeneralAssumptions!AR$87, IF(AND(VLOOKUP(InputDataA_GeneralAssumptions!$D$72,DataSummary!$A$149:$B$150,2,FALSE)=2,VLOOKUP(InputDataA_GeneralAssumptions!$D$88,DataSummary!$A$143:$B$145,2,FALSE)=1), InputDataA_GeneralAssumptions!AR$86,"Not an input"))</f>
        <v>Not an input</v>
      </c>
      <c r="AS88" s="11" t="str">
        <f>IF(AND(VLOOKUP(InputDataA_GeneralAssumptions!$D$72,DataSummary!$A$149:$B$150,2,FALSE)=2,VLOOKUP(InputDataA_GeneralAssumptions!$D$88,DataSummary!$A$143:$B$145,2,FALSE)=2),InputDataA_GeneralAssumptions!AS$87, IF(AND(VLOOKUP(InputDataA_GeneralAssumptions!$D$72,DataSummary!$A$149:$B$150,2,FALSE)=2,VLOOKUP(InputDataA_GeneralAssumptions!$D$88,DataSummary!$A$143:$B$145,2,FALSE)=1), InputDataA_GeneralAssumptions!AS$86,"Not an input"))</f>
        <v>Not an input</v>
      </c>
      <c r="AT88" s="11" t="str">
        <f>IF(AND(VLOOKUP(InputDataA_GeneralAssumptions!$D$72,DataSummary!$A$149:$B$150,2,FALSE)=2,VLOOKUP(InputDataA_GeneralAssumptions!$D$88,DataSummary!$A$143:$B$145,2,FALSE)=2),InputDataA_GeneralAssumptions!AT$87, IF(AND(VLOOKUP(InputDataA_GeneralAssumptions!$D$72,DataSummary!$A$149:$B$150,2,FALSE)=2,VLOOKUP(InputDataA_GeneralAssumptions!$D$88,DataSummary!$A$143:$B$145,2,FALSE)=1), InputDataA_GeneralAssumptions!AT$86,"Not an input"))</f>
        <v>Not an input</v>
      </c>
      <c r="AU88" s="11" t="str">
        <f>IF(AND(VLOOKUP(InputDataA_GeneralAssumptions!$D$72,DataSummary!$A$149:$B$150,2,FALSE)=2,VLOOKUP(InputDataA_GeneralAssumptions!$D$88,DataSummary!$A$143:$B$145,2,FALSE)=2),InputDataA_GeneralAssumptions!AU$87, IF(AND(VLOOKUP(InputDataA_GeneralAssumptions!$D$72,DataSummary!$A$149:$B$150,2,FALSE)=2,VLOOKUP(InputDataA_GeneralAssumptions!$D$88,DataSummary!$A$143:$B$145,2,FALSE)=1), InputDataA_GeneralAssumptions!AU$86,"Not an input"))</f>
        <v>Not an input</v>
      </c>
      <c r="AV88" s="11" t="str">
        <f>IF(AND(VLOOKUP(InputDataA_GeneralAssumptions!$D$72,DataSummary!$A$149:$B$150,2,FALSE)=2,VLOOKUP(InputDataA_GeneralAssumptions!$D$88,DataSummary!$A$143:$B$145,2,FALSE)=2),InputDataA_GeneralAssumptions!AV$87, IF(AND(VLOOKUP(InputDataA_GeneralAssumptions!$D$72,DataSummary!$A$149:$B$150,2,FALSE)=2,VLOOKUP(InputDataA_GeneralAssumptions!$D$88,DataSummary!$A$143:$B$145,2,FALSE)=1), InputDataA_GeneralAssumptions!AV$86,"Not an input"))</f>
        <v>Not an input</v>
      </c>
      <c r="AW88" s="11" t="str">
        <f>IF(AND(VLOOKUP(InputDataA_GeneralAssumptions!$D$72,DataSummary!$A$149:$B$150,2,FALSE)=2,VLOOKUP(InputDataA_GeneralAssumptions!$D$88,DataSummary!$A$143:$B$145,2,FALSE)=2),InputDataA_GeneralAssumptions!AW$87, IF(AND(VLOOKUP(InputDataA_GeneralAssumptions!$D$72,DataSummary!$A$149:$B$150,2,FALSE)=2,VLOOKUP(InputDataA_GeneralAssumptions!$D$88,DataSummary!$A$143:$B$145,2,FALSE)=1), InputDataA_GeneralAssumptions!AW$86,"Not an input"))</f>
        <v>Not an input</v>
      </c>
      <c r="AX88" s="11" t="str">
        <f>IF(AND(VLOOKUP(InputDataA_GeneralAssumptions!$D$72,DataSummary!$A$149:$B$150,2,FALSE)=2,VLOOKUP(InputDataA_GeneralAssumptions!$D$88,DataSummary!$A$143:$B$145,2,FALSE)=2),InputDataA_GeneralAssumptions!AX$87, IF(AND(VLOOKUP(InputDataA_GeneralAssumptions!$D$72,DataSummary!$A$149:$B$150,2,FALSE)=2,VLOOKUP(InputDataA_GeneralAssumptions!$D$88,DataSummary!$A$143:$B$145,2,FALSE)=1), InputDataA_GeneralAssumptions!AX$86,"Not an input"))</f>
        <v>Not an input</v>
      </c>
      <c r="AY88" s="11" t="str">
        <f>IF(AND(VLOOKUP(InputDataA_GeneralAssumptions!$D$72,DataSummary!$A$149:$B$150,2,FALSE)=2,VLOOKUP(InputDataA_GeneralAssumptions!$D$88,DataSummary!$A$143:$B$145,2,FALSE)=2),InputDataA_GeneralAssumptions!AY$87, IF(AND(VLOOKUP(InputDataA_GeneralAssumptions!$D$72,DataSummary!$A$149:$B$150,2,FALSE)=2,VLOOKUP(InputDataA_GeneralAssumptions!$D$88,DataSummary!$A$143:$B$145,2,FALSE)=1), InputDataA_GeneralAssumptions!AY$86,"Not an input"))</f>
        <v>Not an input</v>
      </c>
      <c r="AZ88" s="11" t="str">
        <f>IF(AND(VLOOKUP(InputDataA_GeneralAssumptions!$D$72,DataSummary!$A$149:$B$150,2,FALSE)=2,VLOOKUP(InputDataA_GeneralAssumptions!$D$88,DataSummary!$A$143:$B$145,2,FALSE)=2),InputDataA_GeneralAssumptions!AZ$87, IF(AND(VLOOKUP(InputDataA_GeneralAssumptions!$D$72,DataSummary!$A$149:$B$150,2,FALSE)=2,VLOOKUP(InputDataA_GeneralAssumptions!$D$88,DataSummary!$A$143:$B$145,2,FALSE)=1), InputDataA_GeneralAssumptions!AZ$86,"Not an input"))</f>
        <v>Not an input</v>
      </c>
      <c r="BA88" s="11" t="str">
        <f>IF(AND(VLOOKUP(InputDataA_GeneralAssumptions!$D$72,DataSummary!$A$149:$B$150,2,FALSE)=2,VLOOKUP(InputDataA_GeneralAssumptions!$D$88,DataSummary!$A$143:$B$145,2,FALSE)=2),InputDataA_GeneralAssumptions!BA$87, IF(AND(VLOOKUP(InputDataA_GeneralAssumptions!$D$72,DataSummary!$A$149:$B$150,2,FALSE)=2,VLOOKUP(InputDataA_GeneralAssumptions!$D$88,DataSummary!$A$143:$B$145,2,FALSE)=1), InputDataA_GeneralAssumptions!BA$86,"Not an input"))</f>
        <v>Not an input</v>
      </c>
      <c r="BB88" s="11" t="str">
        <f>IF(AND(VLOOKUP(InputDataA_GeneralAssumptions!$D$72,DataSummary!$A$149:$B$150,2,FALSE)=2,VLOOKUP(InputDataA_GeneralAssumptions!$D$88,DataSummary!$A$143:$B$145,2,FALSE)=2),InputDataA_GeneralAssumptions!BB$87, IF(AND(VLOOKUP(InputDataA_GeneralAssumptions!$D$72,DataSummary!$A$149:$B$150,2,FALSE)=2,VLOOKUP(InputDataA_GeneralAssumptions!$D$88,DataSummary!$A$143:$B$145,2,FALSE)=1), InputDataA_GeneralAssumptions!BB$86,"Not an input"))</f>
        <v>Not an input</v>
      </c>
      <c r="BC88" s="11" t="str">
        <f>IF(AND(VLOOKUP(InputDataA_GeneralAssumptions!$D$72,DataSummary!$A$149:$B$150,2,FALSE)=2,VLOOKUP(InputDataA_GeneralAssumptions!$D$88,DataSummary!$A$143:$B$145,2,FALSE)=2),InputDataA_GeneralAssumptions!BC$87, IF(AND(VLOOKUP(InputDataA_GeneralAssumptions!$D$72,DataSummary!$A$149:$B$150,2,FALSE)=2,VLOOKUP(InputDataA_GeneralAssumptions!$D$88,DataSummary!$A$143:$B$145,2,FALSE)=1), InputDataA_GeneralAssumptions!BC$86,"Not an input"))</f>
        <v>Not an input</v>
      </c>
      <c r="BD88" s="11" t="str">
        <f>IF(AND(VLOOKUP(InputDataA_GeneralAssumptions!$D$72,DataSummary!$A$149:$B$150,2,FALSE)=2,VLOOKUP(InputDataA_GeneralAssumptions!$D$88,DataSummary!$A$143:$B$145,2,FALSE)=2),InputDataA_GeneralAssumptions!BD$87, IF(AND(VLOOKUP(InputDataA_GeneralAssumptions!$D$72,DataSummary!$A$149:$B$150,2,FALSE)=2,VLOOKUP(InputDataA_GeneralAssumptions!$D$88,DataSummary!$A$143:$B$145,2,FALSE)=1), InputDataA_GeneralAssumptions!BD$86,"Not an input"))</f>
        <v>Not an input</v>
      </c>
      <c r="BE88" s="11" t="str">
        <f>IF(AND(VLOOKUP(InputDataA_GeneralAssumptions!$D$72,DataSummary!$A$149:$B$150,2,FALSE)=2,VLOOKUP(InputDataA_GeneralAssumptions!$D$88,DataSummary!$A$143:$B$145,2,FALSE)=2),InputDataA_GeneralAssumptions!BE$87, IF(AND(VLOOKUP(InputDataA_GeneralAssumptions!$D$72,DataSummary!$A$149:$B$150,2,FALSE)=2,VLOOKUP(InputDataA_GeneralAssumptions!$D$88,DataSummary!$A$143:$B$145,2,FALSE)=1), InputDataA_GeneralAssumptions!BE$86,"Not an input"))</f>
        <v>Not an input</v>
      </c>
      <c r="BF88" s="11" t="str">
        <f>IF(AND(VLOOKUP(InputDataA_GeneralAssumptions!$D$72,DataSummary!$A$149:$B$150,2,FALSE)=2,VLOOKUP(InputDataA_GeneralAssumptions!$D$88,DataSummary!$A$143:$B$145,2,FALSE)=2),InputDataA_GeneralAssumptions!BF$87, IF(AND(VLOOKUP(InputDataA_GeneralAssumptions!$D$72,DataSummary!$A$149:$B$150,2,FALSE)=2,VLOOKUP(InputDataA_GeneralAssumptions!$D$88,DataSummary!$A$143:$B$145,2,FALSE)=1), InputDataA_GeneralAssumptions!BF$86,"Not an input"))</f>
        <v>Not an input</v>
      </c>
      <c r="BG88" s="11" t="str">
        <f>IF(AND(VLOOKUP(InputDataA_GeneralAssumptions!$D$72,DataSummary!$A$149:$B$150,2,FALSE)=2,VLOOKUP(InputDataA_GeneralAssumptions!$D$88,DataSummary!$A$143:$B$145,2,FALSE)=2),InputDataA_GeneralAssumptions!BG$87, IF(AND(VLOOKUP(InputDataA_GeneralAssumptions!$D$72,DataSummary!$A$149:$B$150,2,FALSE)=2,VLOOKUP(InputDataA_GeneralAssumptions!$D$88,DataSummary!$A$143:$B$145,2,FALSE)=1), InputDataA_GeneralAssumptions!BG$86,"Not an input"))</f>
        <v>Not an input</v>
      </c>
      <c r="BH88" s="11" t="str">
        <f>IF(AND(VLOOKUP(InputDataA_GeneralAssumptions!$D$72,DataSummary!$A$149:$B$150,2,FALSE)=2,VLOOKUP(InputDataA_GeneralAssumptions!$D$88,DataSummary!$A$143:$B$145,2,FALSE)=2),InputDataA_GeneralAssumptions!BH$87, IF(AND(VLOOKUP(InputDataA_GeneralAssumptions!$D$72,DataSummary!$A$149:$B$150,2,FALSE)=2,VLOOKUP(InputDataA_GeneralAssumptions!$D$88,DataSummary!$A$143:$B$145,2,FALSE)=1), InputDataA_GeneralAssumptions!BH$86,"Not an input"))</f>
        <v>Not an input</v>
      </c>
      <c r="BI88" s="11" t="str">
        <f>IF(AND(VLOOKUP(InputDataA_GeneralAssumptions!$D$72,DataSummary!$A$149:$B$150,2,FALSE)=2,VLOOKUP(InputDataA_GeneralAssumptions!$D$88,DataSummary!$A$143:$B$145,2,FALSE)=2),InputDataA_GeneralAssumptions!BI$87, IF(AND(VLOOKUP(InputDataA_GeneralAssumptions!$D$72,DataSummary!$A$149:$B$150,2,FALSE)=2,VLOOKUP(InputDataA_GeneralAssumptions!$D$88,DataSummary!$A$143:$B$145,2,FALSE)=1), InputDataA_GeneralAssumptions!BI$86,"Not an input"))</f>
        <v>Not an input</v>
      </c>
      <c r="BJ88" s="11" t="str">
        <f>IF(AND(VLOOKUP(InputDataA_GeneralAssumptions!$D$72,DataSummary!$A$149:$B$150,2,FALSE)=2,VLOOKUP(InputDataA_GeneralAssumptions!$D$88,DataSummary!$A$143:$B$145,2,FALSE)=2),InputDataA_GeneralAssumptions!BJ$87, IF(AND(VLOOKUP(InputDataA_GeneralAssumptions!$D$72,DataSummary!$A$149:$B$150,2,FALSE)=2,VLOOKUP(InputDataA_GeneralAssumptions!$D$88,DataSummary!$A$143:$B$145,2,FALSE)=1), InputDataA_GeneralAssumptions!BJ$86,"Not an input"))</f>
        <v>Not an input</v>
      </c>
      <c r="BK88" s="11" t="str">
        <f>IF(AND(VLOOKUP(InputDataA_GeneralAssumptions!$D$72,DataSummary!$A$149:$B$150,2,FALSE)=2,VLOOKUP(InputDataA_GeneralAssumptions!$D$88,DataSummary!$A$143:$B$145,2,FALSE)=2),InputDataA_GeneralAssumptions!BK$87, IF(AND(VLOOKUP(InputDataA_GeneralAssumptions!$D$72,DataSummary!$A$149:$B$150,2,FALSE)=2,VLOOKUP(InputDataA_GeneralAssumptions!$D$88,DataSummary!$A$143:$B$145,2,FALSE)=1), InputDataA_GeneralAssumptions!BK$86,"Not an input"))</f>
        <v>Not an input</v>
      </c>
      <c r="BL88" s="11" t="str">
        <f>IF(AND(VLOOKUP(InputDataA_GeneralAssumptions!$D$72,DataSummary!$A$149:$B$150,2,FALSE)=2,VLOOKUP(InputDataA_GeneralAssumptions!$D$88,DataSummary!$A$143:$B$145,2,FALSE)=2),InputDataA_GeneralAssumptions!BL$87, IF(AND(VLOOKUP(InputDataA_GeneralAssumptions!$D$72,DataSummary!$A$149:$B$150,2,FALSE)=2,VLOOKUP(InputDataA_GeneralAssumptions!$D$88,DataSummary!$A$143:$B$145,2,FALSE)=1), InputDataA_GeneralAssumptions!BL$86,"Not an input"))</f>
        <v>Not an input</v>
      </c>
      <c r="BM88" s="11" t="str">
        <f>IF(AND(VLOOKUP(InputDataA_GeneralAssumptions!$D$72,DataSummary!$A$149:$B$150,2,FALSE)=2,VLOOKUP(InputDataA_GeneralAssumptions!$D$88,DataSummary!$A$143:$B$145,2,FALSE)=2),InputDataA_GeneralAssumptions!BM$87, IF(AND(VLOOKUP(InputDataA_GeneralAssumptions!$D$72,DataSummary!$A$149:$B$150,2,FALSE)=2,VLOOKUP(InputDataA_GeneralAssumptions!$D$88,DataSummary!$A$143:$B$145,2,FALSE)=1), InputDataA_GeneralAssumptions!BM$86,"Not an input"))</f>
        <v>Not an input</v>
      </c>
      <c r="BN88" s="11" t="str">
        <f>IF(AND(VLOOKUP(InputDataA_GeneralAssumptions!$D$72,DataSummary!$A$149:$B$150,2,FALSE)=2,VLOOKUP(InputDataA_GeneralAssumptions!$D$88,DataSummary!$A$143:$B$145,2,FALSE)=2),InputDataA_GeneralAssumptions!BN$87, IF(AND(VLOOKUP(InputDataA_GeneralAssumptions!$D$72,DataSummary!$A$149:$B$150,2,FALSE)=2,VLOOKUP(InputDataA_GeneralAssumptions!$D$88,DataSummary!$A$143:$B$145,2,FALSE)=1), InputDataA_GeneralAssumptions!BN$86,"Not an input"))</f>
        <v>Not an input</v>
      </c>
      <c r="BO88" s="11" t="str">
        <f>IF(AND(VLOOKUP(InputDataA_GeneralAssumptions!$D$72,DataSummary!$A$149:$B$150,2,FALSE)=2,VLOOKUP(InputDataA_GeneralAssumptions!$D$88,DataSummary!$A$143:$B$145,2,FALSE)=2),InputDataA_GeneralAssumptions!BO$87, IF(AND(VLOOKUP(InputDataA_GeneralAssumptions!$D$72,DataSummary!$A$149:$B$150,2,FALSE)=2,VLOOKUP(InputDataA_GeneralAssumptions!$D$88,DataSummary!$A$143:$B$145,2,FALSE)=1), InputDataA_GeneralAssumptions!BO$86,"Not an input"))</f>
        <v>Not an input</v>
      </c>
      <c r="BP88" s="11" t="str">
        <f>IF(AND(VLOOKUP(InputDataA_GeneralAssumptions!$D$72,DataSummary!$A$149:$B$150,2,FALSE)=2,VLOOKUP(InputDataA_GeneralAssumptions!$D$88,DataSummary!$A$143:$B$145,2,FALSE)=2),InputDataA_GeneralAssumptions!BP$87, IF(AND(VLOOKUP(InputDataA_GeneralAssumptions!$D$72,DataSummary!$A$149:$B$150,2,FALSE)=2,VLOOKUP(InputDataA_GeneralAssumptions!$D$88,DataSummary!$A$143:$B$145,2,FALSE)=1), InputDataA_GeneralAssumptions!BP$86,"Not an input"))</f>
        <v>Not an input</v>
      </c>
      <c r="BQ88" s="11" t="str">
        <f>IF(AND(VLOOKUP(InputDataA_GeneralAssumptions!$D$72,DataSummary!$A$149:$B$150,2,FALSE)=2,VLOOKUP(InputDataA_GeneralAssumptions!$D$88,DataSummary!$A$143:$B$145,2,FALSE)=2),InputDataA_GeneralAssumptions!BQ$87, IF(AND(VLOOKUP(InputDataA_GeneralAssumptions!$D$72,DataSummary!$A$149:$B$150,2,FALSE)=2,VLOOKUP(InputDataA_GeneralAssumptions!$D$88,DataSummary!$A$143:$B$145,2,FALSE)=1), InputDataA_GeneralAssumptions!BQ$86,"Not an input"))</f>
        <v>Not an input</v>
      </c>
      <c r="BR88" s="11" t="str">
        <f>IF(AND(VLOOKUP(InputDataA_GeneralAssumptions!$D$72,DataSummary!$A$149:$B$150,2,FALSE)=2,VLOOKUP(InputDataA_GeneralAssumptions!$D$88,DataSummary!$A$143:$B$145,2,FALSE)=2),InputDataA_GeneralAssumptions!BR$87, IF(AND(VLOOKUP(InputDataA_GeneralAssumptions!$D$72,DataSummary!$A$149:$B$150,2,FALSE)=2,VLOOKUP(InputDataA_GeneralAssumptions!$D$88,DataSummary!$A$143:$B$145,2,FALSE)=1), InputDataA_GeneralAssumptions!BR$86,"Not an input"))</f>
        <v>Not an input</v>
      </c>
      <c r="BS88" s="11" t="str">
        <f>IF(AND(VLOOKUP(InputDataA_GeneralAssumptions!$D$72,DataSummary!$A$149:$B$150,2,FALSE)=2,VLOOKUP(InputDataA_GeneralAssumptions!$D$88,DataSummary!$A$143:$B$145,2,FALSE)=2),InputDataA_GeneralAssumptions!BS$87, IF(AND(VLOOKUP(InputDataA_GeneralAssumptions!$D$72,DataSummary!$A$149:$B$150,2,FALSE)=2,VLOOKUP(InputDataA_GeneralAssumptions!$D$88,DataSummary!$A$143:$B$145,2,FALSE)=1), InputDataA_GeneralAssumptions!BS$86,"Not an input"))</f>
        <v>Not an input</v>
      </c>
      <c r="BT88" s="11" t="str">
        <f>IF(AND(VLOOKUP(InputDataA_GeneralAssumptions!$D$72,DataSummary!$A$149:$B$150,2,FALSE)=2,VLOOKUP(InputDataA_GeneralAssumptions!$D$88,DataSummary!$A$143:$B$145,2,FALSE)=2),InputDataA_GeneralAssumptions!BT$87, IF(AND(VLOOKUP(InputDataA_GeneralAssumptions!$D$72,DataSummary!$A$149:$B$150,2,FALSE)=2,VLOOKUP(InputDataA_GeneralAssumptions!$D$88,DataSummary!$A$143:$B$145,2,FALSE)=1), InputDataA_GeneralAssumptions!BT$86,"Not an input"))</f>
        <v>Not an input</v>
      </c>
      <c r="BU88" s="11" t="str">
        <f>IF(AND(VLOOKUP(InputDataA_GeneralAssumptions!$D$72,DataSummary!$A$149:$B$150,2,FALSE)=2,VLOOKUP(InputDataA_GeneralAssumptions!$D$88,DataSummary!$A$143:$B$145,2,FALSE)=2),InputDataA_GeneralAssumptions!BU$87, IF(AND(VLOOKUP(InputDataA_GeneralAssumptions!$D$72,DataSummary!$A$149:$B$150,2,FALSE)=2,VLOOKUP(InputDataA_GeneralAssumptions!$D$88,DataSummary!$A$143:$B$145,2,FALSE)=1), InputDataA_GeneralAssumptions!BU$86,"Not an input"))</f>
        <v>Not an input</v>
      </c>
      <c r="BV88" s="11" t="str">
        <f>IF(AND(VLOOKUP(InputDataA_GeneralAssumptions!$D$72,DataSummary!$A$149:$B$150,2,FALSE)=2,VLOOKUP(InputDataA_GeneralAssumptions!$D$88,DataSummary!$A$143:$B$145,2,FALSE)=2),InputDataA_GeneralAssumptions!BV$87, IF(AND(VLOOKUP(InputDataA_GeneralAssumptions!$D$72,DataSummary!$A$149:$B$150,2,FALSE)=2,VLOOKUP(InputDataA_GeneralAssumptions!$D$88,DataSummary!$A$143:$B$145,2,FALSE)=1), InputDataA_GeneralAssumptions!BV$86,"Not an input"))</f>
        <v>Not an input</v>
      </c>
      <c r="BW88" s="11" t="str">
        <f>IF(AND(VLOOKUP(InputDataA_GeneralAssumptions!$D$72,DataSummary!$A$149:$B$150,2,FALSE)=2,VLOOKUP(InputDataA_GeneralAssumptions!$D$88,DataSummary!$A$143:$B$145,2,FALSE)=2),InputDataA_GeneralAssumptions!BW$87, IF(AND(VLOOKUP(InputDataA_GeneralAssumptions!$D$72,DataSummary!$A$149:$B$150,2,FALSE)=2,VLOOKUP(InputDataA_GeneralAssumptions!$D$88,DataSummary!$A$143:$B$145,2,FALSE)=1), InputDataA_GeneralAssumptions!BW$86,"Not an input"))</f>
        <v>Not an input</v>
      </c>
      <c r="BX88" s="11" t="str">
        <f>IF(AND(VLOOKUP(InputDataA_GeneralAssumptions!$D$72,DataSummary!$A$149:$B$150,2,FALSE)=2,VLOOKUP(InputDataA_GeneralAssumptions!$D$88,DataSummary!$A$143:$B$145,2,FALSE)=2),InputDataA_GeneralAssumptions!BX$87, IF(AND(VLOOKUP(InputDataA_GeneralAssumptions!$D$72,DataSummary!$A$149:$B$150,2,FALSE)=2,VLOOKUP(InputDataA_GeneralAssumptions!$D$88,DataSummary!$A$143:$B$145,2,FALSE)=1), InputDataA_GeneralAssumptions!BX$86,"Not an input"))</f>
        <v>Not an input</v>
      </c>
      <c r="BY88" s="11" t="str">
        <f>IF(AND(VLOOKUP(InputDataA_GeneralAssumptions!$D$72,DataSummary!$A$149:$B$150,2,FALSE)=2,VLOOKUP(InputDataA_GeneralAssumptions!$D$88,DataSummary!$A$143:$B$145,2,FALSE)=2),InputDataA_GeneralAssumptions!BY$87, IF(AND(VLOOKUP(InputDataA_GeneralAssumptions!$D$72,DataSummary!$A$149:$B$150,2,FALSE)=2,VLOOKUP(InputDataA_GeneralAssumptions!$D$88,DataSummary!$A$143:$B$145,2,FALSE)=1), InputDataA_GeneralAssumptions!BY$86,"Not an input"))</f>
        <v>Not an input</v>
      </c>
      <c r="BZ88" s="11" t="str">
        <f>IF(AND(VLOOKUP(InputDataA_GeneralAssumptions!$D$72,DataSummary!$A$149:$B$150,2,FALSE)=2,VLOOKUP(InputDataA_GeneralAssumptions!$D$88,DataSummary!$A$143:$B$145,2,FALSE)=2),InputDataA_GeneralAssumptions!BZ$87, IF(AND(VLOOKUP(InputDataA_GeneralAssumptions!$D$72,DataSummary!$A$149:$B$150,2,FALSE)=2,VLOOKUP(InputDataA_GeneralAssumptions!$D$88,DataSummary!$A$143:$B$145,2,FALSE)=1), InputDataA_GeneralAssumptions!BZ$86,"Not an input"))</f>
        <v>Not an input</v>
      </c>
      <c r="CA88" s="11" t="str">
        <f>IF(AND(VLOOKUP(InputDataA_GeneralAssumptions!$D$72,DataSummary!$A$149:$B$150,2,FALSE)=2,VLOOKUP(InputDataA_GeneralAssumptions!$D$88,DataSummary!$A$143:$B$145,2,FALSE)=2),InputDataA_GeneralAssumptions!CA$87, IF(AND(VLOOKUP(InputDataA_GeneralAssumptions!$D$72,DataSummary!$A$149:$B$150,2,FALSE)=2,VLOOKUP(InputDataA_GeneralAssumptions!$D$88,DataSummary!$A$143:$B$145,2,FALSE)=1), InputDataA_GeneralAssumptions!CA$86,"Not an input"))</f>
        <v>Not an input</v>
      </c>
      <c r="CB88" s="11" t="str">
        <f>IF(AND(VLOOKUP(InputDataA_GeneralAssumptions!$D$72,DataSummary!$A$149:$B$150,2,FALSE)=2,VLOOKUP(InputDataA_GeneralAssumptions!$D$88,DataSummary!$A$143:$B$145,2,FALSE)=2),InputDataA_GeneralAssumptions!CB$87, IF(AND(VLOOKUP(InputDataA_GeneralAssumptions!$D$72,DataSummary!$A$149:$B$150,2,FALSE)=2,VLOOKUP(InputDataA_GeneralAssumptions!$D$88,DataSummary!$A$143:$B$145,2,FALSE)=1), InputDataA_GeneralAssumptions!CB$86,"Not an input"))</f>
        <v>Not an input</v>
      </c>
      <c r="CC88" s="11" t="str">
        <f>IF(AND(VLOOKUP(InputDataA_GeneralAssumptions!$D$72,DataSummary!$A$149:$B$150,2,FALSE)=2,VLOOKUP(InputDataA_GeneralAssumptions!$D$88,DataSummary!$A$143:$B$145,2,FALSE)=2),InputDataA_GeneralAssumptions!CC$87, IF(AND(VLOOKUP(InputDataA_GeneralAssumptions!$D$72,DataSummary!$A$149:$B$150,2,FALSE)=2,VLOOKUP(InputDataA_GeneralAssumptions!$D$88,DataSummary!$A$143:$B$145,2,FALSE)=1), InputDataA_GeneralAssumptions!CC$86,"Not an input"))</f>
        <v>Not an input</v>
      </c>
      <c r="CD88" s="11" t="str">
        <f>IF(AND(VLOOKUP(InputDataA_GeneralAssumptions!$D$72,DataSummary!$A$149:$B$150,2,FALSE)=2,VLOOKUP(InputDataA_GeneralAssumptions!$D$88,DataSummary!$A$143:$B$145,2,FALSE)=2),InputDataA_GeneralAssumptions!CD$87, IF(AND(VLOOKUP(InputDataA_GeneralAssumptions!$D$72,DataSummary!$A$149:$B$150,2,FALSE)=2,VLOOKUP(InputDataA_GeneralAssumptions!$D$88,DataSummary!$A$143:$B$145,2,FALSE)=1), InputDataA_GeneralAssumptions!CD$86,"Not an input"))</f>
        <v>Not an input</v>
      </c>
      <c r="CE88" s="11" t="str">
        <f>IF(AND(VLOOKUP(InputDataA_GeneralAssumptions!$D$72,DataSummary!$A$149:$B$150,2,FALSE)=2,VLOOKUP(InputDataA_GeneralAssumptions!$D$88,DataSummary!$A$143:$B$145,2,FALSE)=2),InputDataA_GeneralAssumptions!CE$87, IF(AND(VLOOKUP(InputDataA_GeneralAssumptions!$D$72,DataSummary!$A$149:$B$150,2,FALSE)=2,VLOOKUP(InputDataA_GeneralAssumptions!$D$88,DataSummary!$A$143:$B$145,2,FALSE)=1), InputDataA_GeneralAssumptions!CE$86,"Not an input"))</f>
        <v>Not an input</v>
      </c>
      <c r="CF88" s="11" t="str">
        <f>IF(AND(VLOOKUP(InputDataA_GeneralAssumptions!$D$72,DataSummary!$A$149:$B$150,2,FALSE)=2,VLOOKUP(InputDataA_GeneralAssumptions!$D$88,DataSummary!$A$143:$B$145,2,FALSE)=2),InputDataA_GeneralAssumptions!CF$87, IF(AND(VLOOKUP(InputDataA_GeneralAssumptions!$D$72,DataSummary!$A$149:$B$150,2,FALSE)=2,VLOOKUP(InputDataA_GeneralAssumptions!$D$88,DataSummary!$A$143:$B$145,2,FALSE)=1), InputDataA_GeneralAssumptions!CF$86,"Not an input"))</f>
        <v>Not an input</v>
      </c>
      <c r="CG88" s="11" t="str">
        <f>IF(AND(VLOOKUP(InputDataA_GeneralAssumptions!$D$72,DataSummary!$A$149:$B$150,2,FALSE)=2,VLOOKUP(InputDataA_GeneralAssumptions!$D$88,DataSummary!$A$143:$B$145,2,FALSE)=2),InputDataA_GeneralAssumptions!CG$87, IF(AND(VLOOKUP(InputDataA_GeneralAssumptions!$D$72,DataSummary!$A$149:$B$150,2,FALSE)=2,VLOOKUP(InputDataA_GeneralAssumptions!$D$88,DataSummary!$A$143:$B$145,2,FALSE)=1), InputDataA_GeneralAssumptions!CG$86,"Not an input"))</f>
        <v>Not an input</v>
      </c>
      <c r="CH88" s="11" t="str">
        <f>IF(AND(VLOOKUP(InputDataA_GeneralAssumptions!$D$72,DataSummary!$A$149:$B$150,2,FALSE)=2,VLOOKUP(InputDataA_GeneralAssumptions!$D$88,DataSummary!$A$143:$B$145,2,FALSE)=2),InputDataA_GeneralAssumptions!CH$87, IF(AND(VLOOKUP(InputDataA_GeneralAssumptions!$D$72,DataSummary!$A$149:$B$150,2,FALSE)=2,VLOOKUP(InputDataA_GeneralAssumptions!$D$88,DataSummary!$A$143:$B$145,2,FALSE)=1), InputDataA_GeneralAssumptions!CH$86,"Not an input"))</f>
        <v>Not an input</v>
      </c>
      <c r="CI88" s="11" t="str">
        <f>IF(AND(VLOOKUP(InputDataA_GeneralAssumptions!$D$72,DataSummary!$A$149:$B$150,2,FALSE)=2,VLOOKUP(InputDataA_GeneralAssumptions!$D$88,DataSummary!$A$143:$B$145,2,FALSE)=2),InputDataA_GeneralAssumptions!CI$87, IF(AND(VLOOKUP(InputDataA_GeneralAssumptions!$D$72,DataSummary!$A$149:$B$150,2,FALSE)=2,VLOOKUP(InputDataA_GeneralAssumptions!$D$88,DataSummary!$A$143:$B$145,2,FALSE)=1), InputDataA_GeneralAssumptions!CI$86,"Not an input"))</f>
        <v>Not an input</v>
      </c>
    </row>
    <row r="89" spans="2:87">
      <c r="B89" s="85"/>
      <c r="C89" s="78"/>
      <c r="D89" s="185"/>
      <c r="E89" s="186"/>
      <c r="F89" s="486"/>
      <c r="G89" s="13"/>
      <c r="H89" s="107"/>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row>
    <row r="90" spans="2:87">
      <c r="B90" s="76" t="s">
        <v>694</v>
      </c>
      <c r="C90" s="77" t="s">
        <v>2</v>
      </c>
      <c r="D90" s="367">
        <f>D87</f>
        <v>0.62687176465988159</v>
      </c>
      <c r="E90" s="368">
        <f>D90</f>
        <v>0.62687176465988159</v>
      </c>
      <c r="F90" s="701" t="str">
        <f>DataSummary!N5</f>
        <v>Scenario</v>
      </c>
      <c r="G90" s="15" t="s">
        <v>619</v>
      </c>
      <c r="H90" s="25" t="s">
        <v>2</v>
      </c>
      <c r="I90" s="179">
        <f>I91</f>
        <v>0.62687176465988159</v>
      </c>
      <c r="J90" s="179">
        <f t="shared" ref="J90:BU90" si="307">J91</f>
        <v>0.62687176465988159</v>
      </c>
      <c r="K90" s="179">
        <f t="shared" si="307"/>
        <v>0.62687176465988159</v>
      </c>
      <c r="L90" s="179">
        <f t="shared" si="307"/>
        <v>0.62687176465988159</v>
      </c>
      <c r="M90" s="179">
        <f t="shared" si="307"/>
        <v>0.62687176465988159</v>
      </c>
      <c r="N90" s="179">
        <f t="shared" si="307"/>
        <v>0.62687176465988159</v>
      </c>
      <c r="O90" s="179">
        <f t="shared" si="307"/>
        <v>0.62687176465988159</v>
      </c>
      <c r="P90" s="179">
        <f t="shared" si="307"/>
        <v>0.62687176465988159</v>
      </c>
      <c r="Q90" s="179">
        <f t="shared" si="307"/>
        <v>0.62687176465988159</v>
      </c>
      <c r="R90" s="179">
        <f t="shared" si="307"/>
        <v>0.62687176465988159</v>
      </c>
      <c r="S90" s="179">
        <f t="shared" si="307"/>
        <v>0.62687176465988159</v>
      </c>
      <c r="T90" s="179">
        <f t="shared" si="307"/>
        <v>0.62687176465988159</v>
      </c>
      <c r="U90" s="179">
        <f t="shared" si="307"/>
        <v>0.62687176465988159</v>
      </c>
      <c r="V90" s="179">
        <f t="shared" si="307"/>
        <v>0.62687176465988159</v>
      </c>
      <c r="W90" s="179">
        <f t="shared" si="307"/>
        <v>0.62687176465988159</v>
      </c>
      <c r="X90" s="179">
        <f t="shared" si="307"/>
        <v>0.62687176465988159</v>
      </c>
      <c r="Y90" s="179">
        <f t="shared" si="307"/>
        <v>0.62687176465988159</v>
      </c>
      <c r="Z90" s="179">
        <f t="shared" si="307"/>
        <v>0.62687176465988159</v>
      </c>
      <c r="AA90" s="179">
        <f t="shared" si="307"/>
        <v>0.62687176465988159</v>
      </c>
      <c r="AB90" s="179">
        <f t="shared" si="307"/>
        <v>0.62687176465988159</v>
      </c>
      <c r="AC90" s="179">
        <f t="shared" si="307"/>
        <v>0.62687176465988159</v>
      </c>
      <c r="AD90" s="179">
        <f t="shared" si="307"/>
        <v>0.62687176465988159</v>
      </c>
      <c r="AE90" s="179">
        <f t="shared" si="307"/>
        <v>0.62687176465988159</v>
      </c>
      <c r="AF90" s="179">
        <f t="shared" si="307"/>
        <v>0.62687176465988159</v>
      </c>
      <c r="AG90" s="179">
        <f t="shared" si="307"/>
        <v>0.62687176465988159</v>
      </c>
      <c r="AH90" s="179">
        <f t="shared" si="307"/>
        <v>0.62687176465988159</v>
      </c>
      <c r="AI90" s="179">
        <f t="shared" si="307"/>
        <v>0.62687176465988159</v>
      </c>
      <c r="AJ90" s="179">
        <f t="shared" si="307"/>
        <v>0.62687176465988159</v>
      </c>
      <c r="AK90" s="179">
        <f t="shared" si="307"/>
        <v>0.62687176465988159</v>
      </c>
      <c r="AL90" s="179">
        <f t="shared" si="307"/>
        <v>0.62687176465988159</v>
      </c>
      <c r="AM90" s="179">
        <f t="shared" si="307"/>
        <v>0.62687176465988159</v>
      </c>
      <c r="AN90" s="179">
        <f t="shared" si="307"/>
        <v>0.62687176465988159</v>
      </c>
      <c r="AO90" s="179">
        <f t="shared" si="307"/>
        <v>0.62687176465988159</v>
      </c>
      <c r="AP90" s="179">
        <f t="shared" si="307"/>
        <v>0.62687176465988159</v>
      </c>
      <c r="AQ90" s="179">
        <f t="shared" si="307"/>
        <v>0.62687176465988159</v>
      </c>
      <c r="AR90" s="179">
        <f t="shared" si="307"/>
        <v>0.62687176465988159</v>
      </c>
      <c r="AS90" s="179">
        <f t="shared" si="307"/>
        <v>0.62687176465988159</v>
      </c>
      <c r="AT90" s="179">
        <f t="shared" si="307"/>
        <v>0.62687176465988159</v>
      </c>
      <c r="AU90" s="179">
        <f t="shared" si="307"/>
        <v>0.62687176465988159</v>
      </c>
      <c r="AV90" s="179">
        <f t="shared" si="307"/>
        <v>0.62687176465988159</v>
      </c>
      <c r="AW90" s="179">
        <f t="shared" si="307"/>
        <v>0.62687176465988159</v>
      </c>
      <c r="AX90" s="179">
        <f t="shared" si="307"/>
        <v>0.62687176465988159</v>
      </c>
      <c r="AY90" s="179">
        <f t="shared" si="307"/>
        <v>0.62687176465988159</v>
      </c>
      <c r="AZ90" s="179">
        <f t="shared" si="307"/>
        <v>0.62687176465988159</v>
      </c>
      <c r="BA90" s="179">
        <f t="shared" si="307"/>
        <v>0.62687176465988159</v>
      </c>
      <c r="BB90" s="179">
        <f t="shared" si="307"/>
        <v>0.62687176465988159</v>
      </c>
      <c r="BC90" s="179">
        <f t="shared" si="307"/>
        <v>0.62687176465988159</v>
      </c>
      <c r="BD90" s="179">
        <f t="shared" si="307"/>
        <v>0.62687176465988159</v>
      </c>
      <c r="BE90" s="179">
        <f t="shared" si="307"/>
        <v>0.62687176465988159</v>
      </c>
      <c r="BF90" s="179">
        <f t="shared" si="307"/>
        <v>0.62687176465988159</v>
      </c>
      <c r="BG90" s="179">
        <f t="shared" si="307"/>
        <v>0.62687176465988159</v>
      </c>
      <c r="BH90" s="179">
        <f t="shared" si="307"/>
        <v>0.62687176465988159</v>
      </c>
      <c r="BI90" s="179">
        <f t="shared" si="307"/>
        <v>0.62687176465988159</v>
      </c>
      <c r="BJ90" s="179">
        <f t="shared" si="307"/>
        <v>0.62687176465988159</v>
      </c>
      <c r="BK90" s="179">
        <f t="shared" si="307"/>
        <v>0.62687176465988159</v>
      </c>
      <c r="BL90" s="179">
        <f t="shared" si="307"/>
        <v>0.62687176465988159</v>
      </c>
      <c r="BM90" s="179">
        <f t="shared" si="307"/>
        <v>0.62687176465988159</v>
      </c>
      <c r="BN90" s="179">
        <f t="shared" si="307"/>
        <v>0.62687176465988159</v>
      </c>
      <c r="BO90" s="179">
        <f t="shared" si="307"/>
        <v>0.62687176465988159</v>
      </c>
      <c r="BP90" s="179">
        <f t="shared" si="307"/>
        <v>0.62687176465988159</v>
      </c>
      <c r="BQ90" s="179">
        <f t="shared" si="307"/>
        <v>0.62687176465988159</v>
      </c>
      <c r="BR90" s="179">
        <f t="shared" si="307"/>
        <v>0.62687176465988159</v>
      </c>
      <c r="BS90" s="179">
        <f t="shared" si="307"/>
        <v>0.62687176465988159</v>
      </c>
      <c r="BT90" s="179">
        <f t="shared" si="307"/>
        <v>0.62687176465988159</v>
      </c>
      <c r="BU90" s="179">
        <f t="shared" si="307"/>
        <v>0.62687176465988159</v>
      </c>
      <c r="BV90" s="179">
        <f t="shared" ref="BV90:CI90" si="308">BV91</f>
        <v>0.62687176465988159</v>
      </c>
      <c r="BW90" s="179">
        <f t="shared" si="308"/>
        <v>0.62687176465988159</v>
      </c>
      <c r="BX90" s="179">
        <f t="shared" si="308"/>
        <v>0.62687176465988159</v>
      </c>
      <c r="BY90" s="179">
        <f t="shared" si="308"/>
        <v>0.62687176465988159</v>
      </c>
      <c r="BZ90" s="179">
        <f t="shared" si="308"/>
        <v>0.62687176465988159</v>
      </c>
      <c r="CA90" s="179">
        <f t="shared" si="308"/>
        <v>0.62687176465988159</v>
      </c>
      <c r="CB90" s="179">
        <f t="shared" si="308"/>
        <v>0.62687176465988159</v>
      </c>
      <c r="CC90" s="179">
        <f t="shared" si="308"/>
        <v>0.62687176465988159</v>
      </c>
      <c r="CD90" s="179">
        <f t="shared" si="308"/>
        <v>0.62687176465988159</v>
      </c>
      <c r="CE90" s="179">
        <f t="shared" si="308"/>
        <v>0.62687176465988159</v>
      </c>
      <c r="CF90" s="179">
        <f t="shared" si="308"/>
        <v>0.62687176465988159</v>
      </c>
      <c r="CG90" s="179">
        <f t="shared" si="308"/>
        <v>0.62687176465988159</v>
      </c>
      <c r="CH90" s="179">
        <f t="shared" si="308"/>
        <v>0.62687176465988159</v>
      </c>
      <c r="CI90" s="179">
        <f t="shared" si="308"/>
        <v>0.62687176465988159</v>
      </c>
    </row>
    <row r="91" spans="2:87" ht="16" thickBot="1">
      <c r="B91" s="80" t="s">
        <v>695</v>
      </c>
      <c r="C91" s="79" t="s">
        <v>1</v>
      </c>
      <c r="D91" s="581">
        <v>2050</v>
      </c>
      <c r="E91" s="370">
        <f>D91</f>
        <v>2050</v>
      </c>
      <c r="F91" s="701"/>
      <c r="G91" s="10" t="s">
        <v>620</v>
      </c>
      <c r="H91" s="27" t="str">
        <f>H90</f>
        <v>(e.g. 0.40)</v>
      </c>
      <c r="I91" s="12">
        <f>InputDataA_GeneralAssumptions!E87</f>
        <v>0.62687176465988159</v>
      </c>
      <c r="J91" s="12">
        <f>InputDataA_GeneralAssumptions!$E$87+(InputDataA_GeneralAssumptions!$E$90-InputDataA_GeneralAssumptions!$E$87)/(1+EXP(-DataSummary!$K$129*(Submodel3s!F$4-Submodel3s!$E$4)))^(1/DataSummary!$H$129)</f>
        <v>0.62687176465988159</v>
      </c>
      <c r="K91" s="12">
        <f>InputDataA_GeneralAssumptions!$E$87+(InputDataA_GeneralAssumptions!$E$90-InputDataA_GeneralAssumptions!$E$87)/(1+EXP(-DataSummary!$K$129*(Submodel3s!G$4-Submodel3s!$E$4)))^(1/DataSummary!$H$129)</f>
        <v>0.62687176465988159</v>
      </c>
      <c r="L91" s="12">
        <f>InputDataA_GeneralAssumptions!$E$87+(InputDataA_GeneralAssumptions!$E$90-InputDataA_GeneralAssumptions!$E$87)/(1+EXP(-DataSummary!$K$129*(Submodel3s!H$4-Submodel3s!$E$4)))^(1/DataSummary!$H$129)</f>
        <v>0.62687176465988159</v>
      </c>
      <c r="M91" s="12">
        <f>InputDataA_GeneralAssumptions!$E$87+(InputDataA_GeneralAssumptions!$E$90-InputDataA_GeneralAssumptions!$E$87)/(1+EXP(-DataSummary!$K$129*(Submodel3s!I$4-Submodel3s!$E$4)))^(1/DataSummary!$H$129)</f>
        <v>0.62687176465988159</v>
      </c>
      <c r="N91" s="12">
        <f>InputDataA_GeneralAssumptions!$E$87+(InputDataA_GeneralAssumptions!$E$90-InputDataA_GeneralAssumptions!$E$87)/(1+EXP(-DataSummary!$K$129*(Submodel3s!J$4-Submodel3s!$E$4)))^(1/DataSummary!$H$129)</f>
        <v>0.62687176465988159</v>
      </c>
      <c r="O91" s="12">
        <f>InputDataA_GeneralAssumptions!$E$87+(InputDataA_GeneralAssumptions!$E$90-InputDataA_GeneralAssumptions!$E$87)/(1+EXP(-DataSummary!$K$129*(Submodel3s!K$4-Submodel3s!$E$4)))^(1/DataSummary!$H$129)</f>
        <v>0.62687176465988159</v>
      </c>
      <c r="P91" s="12">
        <f>InputDataA_GeneralAssumptions!$E$87+(InputDataA_GeneralAssumptions!$E$90-InputDataA_GeneralAssumptions!$E$87)/(1+EXP(-DataSummary!$K$129*(Submodel3s!L$4-Submodel3s!$E$4)))^(1/DataSummary!$H$129)</f>
        <v>0.62687176465988159</v>
      </c>
      <c r="Q91" s="12">
        <f>InputDataA_GeneralAssumptions!$E$87+(InputDataA_GeneralAssumptions!$E$90-InputDataA_GeneralAssumptions!$E$87)/(1+EXP(-DataSummary!$K$129*(Submodel3s!M$4-Submodel3s!$E$4)))^(1/DataSummary!$H$129)</f>
        <v>0.62687176465988159</v>
      </c>
      <c r="R91" s="12">
        <f>InputDataA_GeneralAssumptions!$E$87+(InputDataA_GeneralAssumptions!$E$90-InputDataA_GeneralAssumptions!$E$87)/(1+EXP(-DataSummary!$K$129*(Submodel3s!N$4-Submodel3s!$E$4)))^(1/DataSummary!$H$129)</f>
        <v>0.62687176465988159</v>
      </c>
      <c r="S91" s="12">
        <f>InputDataA_GeneralAssumptions!$E$87+(InputDataA_GeneralAssumptions!$E$90-InputDataA_GeneralAssumptions!$E$87)/(1+EXP(-DataSummary!$K$129*(Submodel3s!O$4-Submodel3s!$E$4)))^(1/DataSummary!$H$129)</f>
        <v>0.62687176465988159</v>
      </c>
      <c r="T91" s="12">
        <f>InputDataA_GeneralAssumptions!$E$87+(InputDataA_GeneralAssumptions!$E$90-InputDataA_GeneralAssumptions!$E$87)/(1+EXP(-DataSummary!$K$129*(Submodel3s!P$4-Submodel3s!$E$4)))^(1/DataSummary!$H$129)</f>
        <v>0.62687176465988159</v>
      </c>
      <c r="U91" s="12">
        <f>InputDataA_GeneralAssumptions!$E$87+(InputDataA_GeneralAssumptions!$E$90-InputDataA_GeneralAssumptions!$E$87)/(1+EXP(-DataSummary!$K$129*(Submodel3s!Q$4-Submodel3s!$E$4)))^(1/DataSummary!$H$129)</f>
        <v>0.62687176465988159</v>
      </c>
      <c r="V91" s="12">
        <f>InputDataA_GeneralAssumptions!$E$87+(InputDataA_GeneralAssumptions!$E$90-InputDataA_GeneralAssumptions!$E$87)/(1+EXP(-DataSummary!$K$129*(Submodel3s!R$4-Submodel3s!$E$4)))^(1/DataSummary!$H$129)</f>
        <v>0.62687176465988159</v>
      </c>
      <c r="W91" s="12">
        <f>InputDataA_GeneralAssumptions!$E$87+(InputDataA_GeneralAssumptions!$E$90-InputDataA_GeneralAssumptions!$E$87)/(1+EXP(-DataSummary!$K$129*(Submodel3s!S$4-Submodel3s!$E$4)))^(1/DataSummary!$H$129)</f>
        <v>0.62687176465988159</v>
      </c>
      <c r="X91" s="12">
        <f>InputDataA_GeneralAssumptions!$E$87+(InputDataA_GeneralAssumptions!$E$90-InputDataA_GeneralAssumptions!$E$87)/(1+EXP(-DataSummary!$K$129*(Submodel3s!T$4-Submodel3s!$E$4)))^(1/DataSummary!$H$129)</f>
        <v>0.62687176465988159</v>
      </c>
      <c r="Y91" s="12">
        <f>InputDataA_GeneralAssumptions!$E$87+(InputDataA_GeneralAssumptions!$E$90-InputDataA_GeneralAssumptions!$E$87)/(1+EXP(-DataSummary!$K$129*(Submodel3s!U$4-Submodel3s!$E$4)))^(1/DataSummary!$H$129)</f>
        <v>0.62687176465988159</v>
      </c>
      <c r="Z91" s="12">
        <f>InputDataA_GeneralAssumptions!$E$87+(InputDataA_GeneralAssumptions!$E$90-InputDataA_GeneralAssumptions!$E$87)/(1+EXP(-DataSummary!$K$129*(Submodel3s!V$4-Submodel3s!$E$4)))^(1/DataSummary!$H$129)</f>
        <v>0.62687176465988159</v>
      </c>
      <c r="AA91" s="12">
        <f>InputDataA_GeneralAssumptions!$E$87+(InputDataA_GeneralAssumptions!$E$90-InputDataA_GeneralAssumptions!$E$87)/(1+EXP(-DataSummary!$K$129*(Submodel3s!W$4-Submodel3s!$E$4)))^(1/DataSummary!$H$129)</f>
        <v>0.62687176465988159</v>
      </c>
      <c r="AB91" s="12">
        <f>InputDataA_GeneralAssumptions!$E$87+(InputDataA_GeneralAssumptions!$E$90-InputDataA_GeneralAssumptions!$E$87)/(1+EXP(-DataSummary!$K$129*(Submodel3s!X$4-Submodel3s!$E$4)))^(1/DataSummary!$H$129)</f>
        <v>0.62687176465988159</v>
      </c>
      <c r="AC91" s="12">
        <f>InputDataA_GeneralAssumptions!$E$87+(InputDataA_GeneralAssumptions!$E$90-InputDataA_GeneralAssumptions!$E$87)/(1+EXP(-DataSummary!$K$129*(Submodel3s!Y$4-Submodel3s!$E$4)))^(1/DataSummary!$H$129)</f>
        <v>0.62687176465988159</v>
      </c>
      <c r="AD91" s="12">
        <f>InputDataA_GeneralAssumptions!$E$87+(InputDataA_GeneralAssumptions!$E$90-InputDataA_GeneralAssumptions!$E$87)/(1+EXP(-DataSummary!$K$129*(Submodel3s!Z$4-Submodel3s!$E$4)))^(1/DataSummary!$H$129)</f>
        <v>0.62687176465988159</v>
      </c>
      <c r="AE91" s="12">
        <f>InputDataA_GeneralAssumptions!$E$87+(InputDataA_GeneralAssumptions!$E$90-InputDataA_GeneralAssumptions!$E$87)/(1+EXP(-DataSummary!$K$129*(Submodel3s!AA$4-Submodel3s!$E$4)))^(1/DataSummary!$H$129)</f>
        <v>0.62687176465988159</v>
      </c>
      <c r="AF91" s="12">
        <f>InputDataA_GeneralAssumptions!$E$87+(InputDataA_GeneralAssumptions!$E$90-InputDataA_GeneralAssumptions!$E$87)/(1+EXP(-DataSummary!$K$129*(Submodel3s!AB$4-Submodel3s!$E$4)))^(1/DataSummary!$H$129)</f>
        <v>0.62687176465988159</v>
      </c>
      <c r="AG91" s="12">
        <f>InputDataA_GeneralAssumptions!$E$87+(InputDataA_GeneralAssumptions!$E$90-InputDataA_GeneralAssumptions!$E$87)/(1+EXP(-DataSummary!$K$129*(Submodel3s!AC$4-Submodel3s!$E$4)))^(1/DataSummary!$H$129)</f>
        <v>0.62687176465988159</v>
      </c>
      <c r="AH91" s="12">
        <f>InputDataA_GeneralAssumptions!$E$87+(InputDataA_GeneralAssumptions!$E$90-InputDataA_GeneralAssumptions!$E$87)/(1+EXP(-DataSummary!$K$129*(Submodel3s!AD$4-Submodel3s!$E$4)))^(1/DataSummary!$H$129)</f>
        <v>0.62687176465988159</v>
      </c>
      <c r="AI91" s="12">
        <f>InputDataA_GeneralAssumptions!$E$87+(InputDataA_GeneralAssumptions!$E$90-InputDataA_GeneralAssumptions!$E$87)/(1+EXP(-DataSummary!$K$129*(Submodel3s!AE$4-Submodel3s!$E$4)))^(1/DataSummary!$H$129)</f>
        <v>0.62687176465988159</v>
      </c>
      <c r="AJ91" s="12">
        <f>InputDataA_GeneralAssumptions!$E$87+(InputDataA_GeneralAssumptions!$E$90-InputDataA_GeneralAssumptions!$E$87)/(1+EXP(-DataSummary!$K$129*(Submodel3s!AF$4-Submodel3s!$E$4)))^(1/DataSummary!$H$129)</f>
        <v>0.62687176465988159</v>
      </c>
      <c r="AK91" s="12">
        <f>InputDataA_GeneralAssumptions!$E$87+(InputDataA_GeneralAssumptions!$E$90-InputDataA_GeneralAssumptions!$E$87)/(1+EXP(-DataSummary!$K$129*(Submodel3s!AG$4-Submodel3s!$E$4)))^(1/DataSummary!$H$129)</f>
        <v>0.62687176465988159</v>
      </c>
      <c r="AL91" s="12">
        <f>InputDataA_GeneralAssumptions!$E$87+(InputDataA_GeneralAssumptions!$E$90-InputDataA_GeneralAssumptions!$E$87)/(1+EXP(-DataSummary!$K$129*(Submodel3s!AH$4-Submodel3s!$E$4)))^(1/DataSummary!$H$129)</f>
        <v>0.62687176465988159</v>
      </c>
      <c r="AM91" s="12">
        <f>InputDataA_GeneralAssumptions!$E$87+(InputDataA_GeneralAssumptions!$E$90-InputDataA_GeneralAssumptions!$E$87)/(1+EXP(-DataSummary!$K$129*(Submodel3s!AI$4-Submodel3s!$E$4)))^(1/DataSummary!$H$129)</f>
        <v>0.62687176465988159</v>
      </c>
      <c r="AN91" s="12">
        <f>InputDataA_GeneralAssumptions!$E$87+(InputDataA_GeneralAssumptions!$E$90-InputDataA_GeneralAssumptions!$E$87)/(1+EXP(-DataSummary!$K$129*(Submodel3s!AJ$4-Submodel3s!$E$4)))^(1/DataSummary!$H$129)</f>
        <v>0.62687176465988159</v>
      </c>
      <c r="AO91" s="12">
        <f>InputDataA_GeneralAssumptions!$D$87+(InputDataA_GeneralAssumptions!$E$90-InputDataA_GeneralAssumptions!$D$87)/(1+EXP(-DataSummary!$K$129*(Submodel3s!AK$4-Submodel3s!$E$4)))^(1/DataSummary!$H$129)</f>
        <v>0.62687176465988159</v>
      </c>
      <c r="AP91" s="12">
        <f>InputDataA_GeneralAssumptions!$D$87+(InputDataA_GeneralAssumptions!$E$90-InputDataA_GeneralAssumptions!$D$87)/(1+EXP(-DataSummary!$K$129*(Submodel3s!AL$4-Submodel3s!$E$4)))^(1/DataSummary!$H$129)</f>
        <v>0.62687176465988159</v>
      </c>
      <c r="AQ91" s="12">
        <f>InputDataA_GeneralAssumptions!$D$87+(InputDataA_GeneralAssumptions!$E$90-InputDataA_GeneralAssumptions!$D$87)/(1+EXP(-DataSummary!$K$129*(Submodel3s!AM$4-Submodel3s!$E$4)))^(1/DataSummary!$H$129)</f>
        <v>0.62687176465988159</v>
      </c>
      <c r="AR91" s="12">
        <f>InputDataA_GeneralAssumptions!$D$87+(InputDataA_GeneralAssumptions!$E$90-InputDataA_GeneralAssumptions!$D$87)/(1+EXP(-DataSummary!$K$129*(Submodel3s!AN$4-Submodel3s!$E$4)))^(1/DataSummary!$H$129)</f>
        <v>0.62687176465988159</v>
      </c>
      <c r="AS91" s="12">
        <f>InputDataA_GeneralAssumptions!$D$87+(InputDataA_GeneralAssumptions!$E$90-InputDataA_GeneralAssumptions!$D$87)/(1+EXP(-DataSummary!$K$129*(Submodel3s!AO$4-Submodel3s!$E$4)))^(1/DataSummary!$H$129)</f>
        <v>0.62687176465988159</v>
      </c>
      <c r="AT91" s="12">
        <f>InputDataA_GeneralAssumptions!$D$87+(InputDataA_GeneralAssumptions!$E$90-InputDataA_GeneralAssumptions!$D$87)/(1+EXP(-DataSummary!$K$129*(Submodel3s!AP$4-Submodel3s!$E$4)))^(1/DataSummary!$H$129)</f>
        <v>0.62687176465988159</v>
      </c>
      <c r="AU91" s="12">
        <f>InputDataA_GeneralAssumptions!$D$87+(InputDataA_GeneralAssumptions!$E$90-InputDataA_GeneralAssumptions!$D$87)/(1+EXP(-DataSummary!$K$129*(Submodel3s!AQ$4-Submodel3s!$E$4)))^(1/DataSummary!$H$129)</f>
        <v>0.62687176465988159</v>
      </c>
      <c r="AV91" s="12">
        <f>InputDataA_GeneralAssumptions!$D$87+(InputDataA_GeneralAssumptions!$E$90-InputDataA_GeneralAssumptions!$D$87)/(1+EXP(-DataSummary!$K$129*(Submodel3s!AR$4-Submodel3s!$E$4)))^(1/DataSummary!$H$129)</f>
        <v>0.62687176465988159</v>
      </c>
      <c r="AW91" s="12">
        <f>InputDataA_GeneralAssumptions!$D$87+(InputDataA_GeneralAssumptions!$E$90-InputDataA_GeneralAssumptions!$D$87)/(1+EXP(-DataSummary!$K$129*(Submodel3s!AS$4-Submodel3s!$E$4)))^(1/DataSummary!$H$129)</f>
        <v>0.62687176465988159</v>
      </c>
      <c r="AX91" s="12">
        <f>InputDataA_GeneralAssumptions!$D$87+(InputDataA_GeneralAssumptions!$E$90-InputDataA_GeneralAssumptions!$D$87)/(1+EXP(-DataSummary!$K$129*(Submodel3s!AT$4-Submodel3s!$E$4)))^(1/DataSummary!$H$129)</f>
        <v>0.62687176465988159</v>
      </c>
      <c r="AY91" s="12">
        <f>InputDataA_GeneralAssumptions!$D$87+(InputDataA_GeneralAssumptions!$E$90-InputDataA_GeneralAssumptions!$D$87)/(1+EXP(-DataSummary!$K$129*(Submodel3s!AU$4-Submodel3s!$E$4)))^(1/DataSummary!$H$129)</f>
        <v>0.62687176465988159</v>
      </c>
      <c r="AZ91" s="12">
        <f>InputDataA_GeneralAssumptions!$D$87+(InputDataA_GeneralAssumptions!$E$90-InputDataA_GeneralAssumptions!$D$87)/(1+EXP(-DataSummary!$K$129*(Submodel3s!AV$4-Submodel3s!$E$4)))^(1/DataSummary!$H$129)</f>
        <v>0.62687176465988159</v>
      </c>
      <c r="BA91" s="12">
        <f>InputDataA_GeneralAssumptions!$D$87+(InputDataA_GeneralAssumptions!$E$90-InputDataA_GeneralAssumptions!$D$87)/(1+EXP(-DataSummary!$K$129*(Submodel3s!AW$4-Submodel3s!$E$4)))^(1/DataSummary!$H$129)</f>
        <v>0.62687176465988159</v>
      </c>
      <c r="BB91" s="12">
        <f>InputDataA_GeneralAssumptions!$D$87+(InputDataA_GeneralAssumptions!$E$90-InputDataA_GeneralAssumptions!$D$87)/(1+EXP(-DataSummary!$K$129*(Submodel3s!AX$4-Submodel3s!$E$4)))^(1/DataSummary!$H$129)</f>
        <v>0.62687176465988159</v>
      </c>
      <c r="BC91" s="12">
        <f>InputDataA_GeneralAssumptions!$D$87+(InputDataA_GeneralAssumptions!$E$90-InputDataA_GeneralAssumptions!$D$87)/(1+EXP(-DataSummary!$K$129*(Submodel3s!AY$4-Submodel3s!$E$4)))^(1/DataSummary!$H$129)</f>
        <v>0.62687176465988159</v>
      </c>
      <c r="BD91" s="12">
        <f>InputDataA_GeneralAssumptions!$D$87+(InputDataA_GeneralAssumptions!$E$90-InputDataA_GeneralAssumptions!$D$87)/(1+EXP(-DataSummary!$K$129*(Submodel3s!AZ$4-Submodel3s!$E$4)))^(1/DataSummary!$H$129)</f>
        <v>0.62687176465988159</v>
      </c>
      <c r="BE91" s="12">
        <f>InputDataA_GeneralAssumptions!$D$87+(InputDataA_GeneralAssumptions!$E$90-InputDataA_GeneralAssumptions!$D$87)/(1+EXP(-DataSummary!$K$129*(Submodel3s!BA$4-Submodel3s!$E$4)))^(1/DataSummary!$H$129)</f>
        <v>0.62687176465988159</v>
      </c>
      <c r="BF91" s="12">
        <f>InputDataA_GeneralAssumptions!$D$87+(InputDataA_GeneralAssumptions!$E$90-InputDataA_GeneralAssumptions!$D$87)/(1+EXP(-DataSummary!$K$129*(Submodel3s!BB$4-Submodel3s!$E$4)))^(1/DataSummary!$H$129)</f>
        <v>0.62687176465988159</v>
      </c>
      <c r="BG91" s="12">
        <f>InputDataA_GeneralAssumptions!$D$87+(InputDataA_GeneralAssumptions!$E$90-InputDataA_GeneralAssumptions!$D$87)/(1+EXP(-DataSummary!$K$129*(Submodel3s!BC$4-Submodel3s!$E$4)))^(1/DataSummary!$H$129)</f>
        <v>0.62687176465988159</v>
      </c>
      <c r="BH91" s="12">
        <f>InputDataA_GeneralAssumptions!$D$87+(InputDataA_GeneralAssumptions!$E$90-InputDataA_GeneralAssumptions!$D$87)/(1+EXP(-DataSummary!$K$129*(Submodel3s!BD$4-Submodel3s!$E$4)))^(1/DataSummary!$H$129)</f>
        <v>0.62687176465988159</v>
      </c>
      <c r="BI91" s="12">
        <f>InputDataA_GeneralAssumptions!$D$87+(InputDataA_GeneralAssumptions!$E$90-InputDataA_GeneralAssumptions!$D$87)/(1+EXP(-DataSummary!$K$129*(Submodel3s!BE$4-Submodel3s!$E$4)))^(1/DataSummary!$H$129)</f>
        <v>0.62687176465988159</v>
      </c>
      <c r="BJ91" s="12">
        <f>InputDataA_GeneralAssumptions!$D$87+(InputDataA_GeneralAssumptions!$E$90-InputDataA_GeneralAssumptions!$D$87)/(1+EXP(-DataSummary!$K$129*(Submodel3s!BF$4-Submodel3s!$E$4)))^(1/DataSummary!$H$129)</f>
        <v>0.62687176465988159</v>
      </c>
      <c r="BK91" s="12">
        <f>InputDataA_GeneralAssumptions!$D$87+(InputDataA_GeneralAssumptions!$E$90-InputDataA_GeneralAssumptions!$D$87)/(1+EXP(-DataSummary!$K$129*(Submodel3s!BG$4-Submodel3s!$E$4)))^(1/DataSummary!$H$129)</f>
        <v>0.62687176465988159</v>
      </c>
      <c r="BL91" s="12">
        <f>InputDataA_GeneralAssumptions!$D$87+(InputDataA_GeneralAssumptions!$E$90-InputDataA_GeneralAssumptions!$D$87)/(1+EXP(-DataSummary!$K$129*(Submodel3s!BH$4-Submodel3s!$E$4)))^(1/DataSummary!$H$129)</f>
        <v>0.62687176465988159</v>
      </c>
      <c r="BM91" s="12">
        <f>InputDataA_GeneralAssumptions!$D$87+(InputDataA_GeneralAssumptions!$E$90-InputDataA_GeneralAssumptions!$D$87)/(1+EXP(-DataSummary!$K$129*(Submodel3s!BI$4-Submodel3s!$E$4)))^(1/DataSummary!$H$129)</f>
        <v>0.62687176465988159</v>
      </c>
      <c r="BN91" s="12">
        <f>InputDataA_GeneralAssumptions!$D$87+(InputDataA_GeneralAssumptions!$E$90-InputDataA_GeneralAssumptions!$D$87)/(1+EXP(-DataSummary!$K$129*(Submodel3s!BJ$4-Submodel3s!$E$4)))^(1/DataSummary!$H$129)</f>
        <v>0.62687176465988159</v>
      </c>
      <c r="BO91" s="12">
        <f>InputDataA_GeneralAssumptions!$D$87+(InputDataA_GeneralAssumptions!$E$90-InputDataA_GeneralAssumptions!$D$87)/(1+EXP(-DataSummary!$K$129*(Submodel3s!BK$4-Submodel3s!$E$4)))^(1/DataSummary!$H$129)</f>
        <v>0.62687176465988159</v>
      </c>
      <c r="BP91" s="12">
        <f>InputDataA_GeneralAssumptions!$D$87+(InputDataA_GeneralAssumptions!$E$90-InputDataA_GeneralAssumptions!$D$87)/(1+EXP(-DataSummary!$K$129*(Submodel3s!BL$4-Submodel3s!$E$4)))^(1/DataSummary!$H$129)</f>
        <v>0.62687176465988159</v>
      </c>
      <c r="BQ91" s="12">
        <f>InputDataA_GeneralAssumptions!$D$87+(InputDataA_GeneralAssumptions!$E$90-InputDataA_GeneralAssumptions!$D$87)/(1+EXP(-DataSummary!$K$129*(Submodel3s!BM$4-Submodel3s!$E$4)))^(1/DataSummary!$H$129)</f>
        <v>0.62687176465988159</v>
      </c>
      <c r="BR91" s="12">
        <f>InputDataA_GeneralAssumptions!$D$87+(InputDataA_GeneralAssumptions!$E$90-InputDataA_GeneralAssumptions!$D$87)/(1+EXP(-DataSummary!$K$129*(Submodel3s!BN$4-Submodel3s!$E$4)))^(1/DataSummary!$H$129)</f>
        <v>0.62687176465988159</v>
      </c>
      <c r="BS91" s="12">
        <f>InputDataA_GeneralAssumptions!$D$87+(InputDataA_GeneralAssumptions!$E$90-InputDataA_GeneralAssumptions!$D$87)/(1+EXP(-DataSummary!$K$129*(Submodel3s!BO$4-Submodel3s!$E$4)))^(1/DataSummary!$H$129)</f>
        <v>0.62687176465988159</v>
      </c>
      <c r="BT91" s="12">
        <f>InputDataA_GeneralAssumptions!$D$87+(InputDataA_GeneralAssumptions!$E$90-InputDataA_GeneralAssumptions!$D$87)/(1+EXP(-DataSummary!$K$129*(Submodel3s!BP$4-Submodel3s!$E$4)))^(1/DataSummary!$H$129)</f>
        <v>0.62687176465988159</v>
      </c>
      <c r="BU91" s="12">
        <f>InputDataA_GeneralAssumptions!$D$87+(InputDataA_GeneralAssumptions!$E$90-InputDataA_GeneralAssumptions!$D$87)/(1+EXP(-DataSummary!$K$129*(Submodel3s!BQ$4-Submodel3s!$E$4)))^(1/DataSummary!$H$129)</f>
        <v>0.62687176465988159</v>
      </c>
      <c r="BV91" s="12">
        <f>InputDataA_GeneralAssumptions!$D$87+(InputDataA_GeneralAssumptions!$E$90-InputDataA_GeneralAssumptions!$D$87)/(1+EXP(-DataSummary!$K$129*(Submodel3s!BR$4-Submodel3s!$E$4)))^(1/DataSummary!$H$129)</f>
        <v>0.62687176465988159</v>
      </c>
      <c r="BW91" s="12">
        <f>InputDataA_GeneralAssumptions!$D$87+(InputDataA_GeneralAssumptions!$E$90-InputDataA_GeneralAssumptions!$D$87)/(1+EXP(-DataSummary!$K$129*(Submodel3s!BS$4-Submodel3s!$E$4)))^(1/DataSummary!$H$129)</f>
        <v>0.62687176465988159</v>
      </c>
      <c r="BX91" s="12">
        <f>InputDataA_GeneralAssumptions!$D$87+(InputDataA_GeneralAssumptions!$E$90-InputDataA_GeneralAssumptions!$D$87)/(1+EXP(-DataSummary!$K$129*(Submodel3s!BT$4-Submodel3s!$E$4)))^(1/DataSummary!$H$129)</f>
        <v>0.62687176465988159</v>
      </c>
      <c r="BY91" s="12">
        <f>InputDataA_GeneralAssumptions!$D$87+(InputDataA_GeneralAssumptions!$E$90-InputDataA_GeneralAssumptions!$D$87)/(1+EXP(-DataSummary!$K$129*(Submodel3s!BU$4-Submodel3s!$E$4)))^(1/DataSummary!$H$129)</f>
        <v>0.62687176465988159</v>
      </c>
      <c r="BZ91" s="12">
        <f>InputDataA_GeneralAssumptions!$D$87+(InputDataA_GeneralAssumptions!$E$90-InputDataA_GeneralAssumptions!$D$87)/(1+EXP(-DataSummary!$K$129*(Submodel3s!BV$4-Submodel3s!$E$4)))^(1/DataSummary!$H$129)</f>
        <v>0.62687176465988159</v>
      </c>
      <c r="CA91" s="12">
        <f>InputDataA_GeneralAssumptions!$D$87+(InputDataA_GeneralAssumptions!$E$90-InputDataA_GeneralAssumptions!$D$87)/(1+EXP(-DataSummary!$K$129*(Submodel3s!BW$4-Submodel3s!$E$4)))^(1/DataSummary!$H$129)</f>
        <v>0.62687176465988159</v>
      </c>
      <c r="CB91" s="12">
        <f>InputDataA_GeneralAssumptions!$D$87+(InputDataA_GeneralAssumptions!$E$90-InputDataA_GeneralAssumptions!$D$87)/(1+EXP(-DataSummary!$K$129*(Submodel3s!BX$4-Submodel3s!$E$4)))^(1/DataSummary!$H$129)</f>
        <v>0.62687176465988159</v>
      </c>
      <c r="CC91" s="12">
        <f>InputDataA_GeneralAssumptions!$D$87+(InputDataA_GeneralAssumptions!$E$90-InputDataA_GeneralAssumptions!$D$87)/(1+EXP(-DataSummary!$K$129*(Submodel3s!BY$4-Submodel3s!$E$4)))^(1/DataSummary!$H$129)</f>
        <v>0.62687176465988159</v>
      </c>
      <c r="CD91" s="12">
        <f>InputDataA_GeneralAssumptions!$D$87+(InputDataA_GeneralAssumptions!$E$90-InputDataA_GeneralAssumptions!$D$87)/(1+EXP(-DataSummary!$K$129*(Submodel3s!BZ$4-Submodel3s!$E$4)))^(1/DataSummary!$H$129)</f>
        <v>0.62687176465988159</v>
      </c>
      <c r="CE91" s="12">
        <f>InputDataA_GeneralAssumptions!$D$87+(InputDataA_GeneralAssumptions!$E$90-InputDataA_GeneralAssumptions!$D$87)/(1+EXP(-DataSummary!$K$129*(Submodel3s!CA$4-Submodel3s!$E$4)))^(1/DataSummary!$H$129)</f>
        <v>0.62687176465988159</v>
      </c>
      <c r="CF91" s="12">
        <f>InputDataA_GeneralAssumptions!$D$87+(InputDataA_GeneralAssumptions!$E$90-InputDataA_GeneralAssumptions!$D$87)/(1+EXP(-DataSummary!$K$129*(Submodel3s!CB$4-Submodel3s!$E$4)))^(1/DataSummary!$H$129)</f>
        <v>0.62687176465988159</v>
      </c>
      <c r="CG91" s="12">
        <f>InputDataA_GeneralAssumptions!$D$87+(InputDataA_GeneralAssumptions!$E$90-InputDataA_GeneralAssumptions!$D$87)/(1+EXP(-DataSummary!$K$129*(Submodel3s!CC$4-Submodel3s!$E$4)))^(1/DataSummary!$H$129)</f>
        <v>0.62687176465988159</v>
      </c>
      <c r="CH91" s="12">
        <f>InputDataA_GeneralAssumptions!$D$87+(InputDataA_GeneralAssumptions!$E$90-InputDataA_GeneralAssumptions!$D$87)/(1+EXP(-DataSummary!$K$129*(Submodel3s!CD$4-Submodel3s!$E$4)))^(1/DataSummary!$H$129)</f>
        <v>0.62687176465988159</v>
      </c>
      <c r="CI91" s="12">
        <f>InputDataA_GeneralAssumptions!$D$87+(InputDataA_GeneralAssumptions!$E$90-InputDataA_GeneralAssumptions!$D$87)/(1+EXP(-DataSummary!$K$129*(Submodel3s!CE$4-Submodel3s!$E$4)))^(1/DataSummary!$H$129)</f>
        <v>0.62687176465988159</v>
      </c>
    </row>
    <row r="92" spans="2:87">
      <c r="B92" s="76"/>
      <c r="C92" s="77"/>
      <c r="D92" s="441"/>
      <c r="E92" s="441"/>
      <c r="F92" s="699"/>
      <c r="G92" s="131" t="s">
        <v>626</v>
      </c>
      <c r="H92" s="25" t="s">
        <v>2</v>
      </c>
      <c r="I92" s="11" t="str">
        <f>IF(AND(VLOOKUP(InputDataA_GeneralAssumptions!$D$72,DataSummary!$A$149:$B$150,2,FALSE)=2,VLOOKUP(InputDataA_GeneralAssumptions!$D$88,DataSummary!$A$143:$B$145,2,FALSE)=2),InputDataA_GeneralAssumptions!I$91, IF(AND(VLOOKUP(InputDataA_GeneralAssumptions!$D$72,DataSummary!$A$149:$B$150,2,FALSE)=2,VLOOKUP(InputDataA_GeneralAssumptions!$D$88,DataSummary!$A$143:$B$145,2,FALSE)=1), InputDataA_GeneralAssumptions!I$90,"Not an input"))</f>
        <v>Not an input</v>
      </c>
      <c r="J92" s="11" t="str">
        <f>IF(AND(VLOOKUP(InputDataA_GeneralAssumptions!$D$72,DataSummary!$A$149:$B$150,2,FALSE)=2,VLOOKUP(InputDataA_GeneralAssumptions!$D$88,DataSummary!$A$143:$B$145,2,FALSE)=2),InputDataA_GeneralAssumptions!J$91, IF(AND(VLOOKUP(InputDataA_GeneralAssumptions!$D$72,DataSummary!$A$149:$B$150,2,FALSE)=2,VLOOKUP(InputDataA_GeneralAssumptions!$D$88,DataSummary!$A$143:$B$145,2,FALSE)=1), InputDataA_GeneralAssumptions!J$90,"Not an input"))</f>
        <v>Not an input</v>
      </c>
      <c r="K92" s="11" t="str">
        <f>IF(AND(VLOOKUP(InputDataA_GeneralAssumptions!$D$72,DataSummary!$A$149:$B$150,2,FALSE)=2,VLOOKUP(InputDataA_GeneralAssumptions!$D$88,DataSummary!$A$143:$B$145,2,FALSE)=2),InputDataA_GeneralAssumptions!K$91, IF(AND(VLOOKUP(InputDataA_GeneralAssumptions!$D$72,DataSummary!$A$149:$B$150,2,FALSE)=2,VLOOKUP(InputDataA_GeneralAssumptions!$D$88,DataSummary!$A$143:$B$145,2,FALSE)=1), InputDataA_GeneralAssumptions!K$90,"Not an input"))</f>
        <v>Not an input</v>
      </c>
      <c r="L92" s="11" t="str">
        <f>IF(AND(VLOOKUP(InputDataA_GeneralAssumptions!$D$72,DataSummary!$A$149:$B$150,2,FALSE)=2,VLOOKUP(InputDataA_GeneralAssumptions!$D$88,DataSummary!$A$143:$B$145,2,FALSE)=2),InputDataA_GeneralAssumptions!L$91, IF(AND(VLOOKUP(InputDataA_GeneralAssumptions!$D$72,DataSummary!$A$149:$B$150,2,FALSE)=2,VLOOKUP(InputDataA_GeneralAssumptions!$D$88,DataSummary!$A$143:$B$145,2,FALSE)=1), InputDataA_GeneralAssumptions!L$90,"Not an input"))</f>
        <v>Not an input</v>
      </c>
      <c r="M92" s="11" t="str">
        <f>IF(AND(VLOOKUP(InputDataA_GeneralAssumptions!$D$72,DataSummary!$A$149:$B$150,2,FALSE)=2,VLOOKUP(InputDataA_GeneralAssumptions!$D$88,DataSummary!$A$143:$B$145,2,FALSE)=2),InputDataA_GeneralAssumptions!M$91, IF(AND(VLOOKUP(InputDataA_GeneralAssumptions!$D$72,DataSummary!$A$149:$B$150,2,FALSE)=2,VLOOKUP(InputDataA_GeneralAssumptions!$D$88,DataSummary!$A$143:$B$145,2,FALSE)=1), InputDataA_GeneralAssumptions!M$90,"Not an input"))</f>
        <v>Not an input</v>
      </c>
      <c r="N92" s="11" t="str">
        <f>IF(AND(VLOOKUP(InputDataA_GeneralAssumptions!$D$72,DataSummary!$A$149:$B$150,2,FALSE)=2,VLOOKUP(InputDataA_GeneralAssumptions!$D$88,DataSummary!$A$143:$B$145,2,FALSE)=2),InputDataA_GeneralAssumptions!N$91, IF(AND(VLOOKUP(InputDataA_GeneralAssumptions!$D$72,DataSummary!$A$149:$B$150,2,FALSE)=2,VLOOKUP(InputDataA_GeneralAssumptions!$D$88,DataSummary!$A$143:$B$145,2,FALSE)=1), InputDataA_GeneralAssumptions!N$90,"Not an input"))</f>
        <v>Not an input</v>
      </c>
      <c r="O92" s="11" t="str">
        <f>IF(AND(VLOOKUP(InputDataA_GeneralAssumptions!$D$72,DataSummary!$A$149:$B$150,2,FALSE)=2,VLOOKUP(InputDataA_GeneralAssumptions!$D$88,DataSummary!$A$143:$B$145,2,FALSE)=2),InputDataA_GeneralAssumptions!O$91, IF(AND(VLOOKUP(InputDataA_GeneralAssumptions!$D$72,DataSummary!$A$149:$B$150,2,FALSE)=2,VLOOKUP(InputDataA_GeneralAssumptions!$D$88,DataSummary!$A$143:$B$145,2,FALSE)=1), InputDataA_GeneralAssumptions!O$90,"Not an input"))</f>
        <v>Not an input</v>
      </c>
      <c r="P92" s="11" t="str">
        <f>IF(AND(VLOOKUP(InputDataA_GeneralAssumptions!$D$72,DataSummary!$A$149:$B$150,2,FALSE)=2,VLOOKUP(InputDataA_GeneralAssumptions!$D$88,DataSummary!$A$143:$B$145,2,FALSE)=2),InputDataA_GeneralAssumptions!P$91, IF(AND(VLOOKUP(InputDataA_GeneralAssumptions!$D$72,DataSummary!$A$149:$B$150,2,FALSE)=2,VLOOKUP(InputDataA_GeneralAssumptions!$D$88,DataSummary!$A$143:$B$145,2,FALSE)=1), InputDataA_GeneralAssumptions!P$90,"Not an input"))</f>
        <v>Not an input</v>
      </c>
      <c r="Q92" s="11" t="str">
        <f>IF(AND(VLOOKUP(InputDataA_GeneralAssumptions!$D$72,DataSummary!$A$149:$B$150,2,FALSE)=2,VLOOKUP(InputDataA_GeneralAssumptions!$D$88,DataSummary!$A$143:$B$145,2,FALSE)=2),InputDataA_GeneralAssumptions!Q$91, IF(AND(VLOOKUP(InputDataA_GeneralAssumptions!$D$72,DataSummary!$A$149:$B$150,2,FALSE)=2,VLOOKUP(InputDataA_GeneralAssumptions!$D$88,DataSummary!$A$143:$B$145,2,FALSE)=1), InputDataA_GeneralAssumptions!Q$90,"Not an input"))</f>
        <v>Not an input</v>
      </c>
      <c r="R92" s="11" t="str">
        <f>IF(AND(VLOOKUP(InputDataA_GeneralAssumptions!$D$72,DataSummary!$A$149:$B$150,2,FALSE)=2,VLOOKUP(InputDataA_GeneralAssumptions!$D$88,DataSummary!$A$143:$B$145,2,FALSE)=2),InputDataA_GeneralAssumptions!R$91, IF(AND(VLOOKUP(InputDataA_GeneralAssumptions!$D$72,DataSummary!$A$149:$B$150,2,FALSE)=2,VLOOKUP(InputDataA_GeneralAssumptions!$D$88,DataSummary!$A$143:$B$145,2,FALSE)=1), InputDataA_GeneralAssumptions!R$90,"Not an input"))</f>
        <v>Not an input</v>
      </c>
      <c r="S92" s="11" t="str">
        <f>IF(AND(VLOOKUP(InputDataA_GeneralAssumptions!$D$72,DataSummary!$A$149:$B$150,2,FALSE)=2,VLOOKUP(InputDataA_GeneralAssumptions!$D$88,DataSummary!$A$143:$B$145,2,FALSE)=2),InputDataA_GeneralAssumptions!S$91, IF(AND(VLOOKUP(InputDataA_GeneralAssumptions!$D$72,DataSummary!$A$149:$B$150,2,FALSE)=2,VLOOKUP(InputDataA_GeneralAssumptions!$D$88,DataSummary!$A$143:$B$145,2,FALSE)=1), InputDataA_GeneralAssumptions!S$90,"Not an input"))</f>
        <v>Not an input</v>
      </c>
      <c r="T92" s="11" t="str">
        <f>IF(AND(VLOOKUP(InputDataA_GeneralAssumptions!$D$72,DataSummary!$A$149:$B$150,2,FALSE)=2,VLOOKUP(InputDataA_GeneralAssumptions!$D$88,DataSummary!$A$143:$B$145,2,FALSE)=2),InputDataA_GeneralAssumptions!T$91, IF(AND(VLOOKUP(InputDataA_GeneralAssumptions!$D$72,DataSummary!$A$149:$B$150,2,FALSE)=2,VLOOKUP(InputDataA_GeneralAssumptions!$D$88,DataSummary!$A$143:$B$145,2,FALSE)=1), InputDataA_GeneralAssumptions!T$90,"Not an input"))</f>
        <v>Not an input</v>
      </c>
      <c r="U92" s="11" t="str">
        <f>IF(AND(VLOOKUP(InputDataA_GeneralAssumptions!$D$72,DataSummary!$A$149:$B$150,2,FALSE)=2,VLOOKUP(InputDataA_GeneralAssumptions!$D$88,DataSummary!$A$143:$B$145,2,FALSE)=2),InputDataA_GeneralAssumptions!U$91, IF(AND(VLOOKUP(InputDataA_GeneralAssumptions!$D$72,DataSummary!$A$149:$B$150,2,FALSE)=2,VLOOKUP(InputDataA_GeneralAssumptions!$D$88,DataSummary!$A$143:$B$145,2,FALSE)=1), InputDataA_GeneralAssumptions!U$90,"Not an input"))</f>
        <v>Not an input</v>
      </c>
      <c r="V92" s="11" t="str">
        <f>IF(AND(VLOOKUP(InputDataA_GeneralAssumptions!$D$72,DataSummary!$A$149:$B$150,2,FALSE)=2,VLOOKUP(InputDataA_GeneralAssumptions!$D$88,DataSummary!$A$143:$B$145,2,FALSE)=2),InputDataA_GeneralAssumptions!V$91, IF(AND(VLOOKUP(InputDataA_GeneralAssumptions!$D$72,DataSummary!$A$149:$B$150,2,FALSE)=2,VLOOKUP(InputDataA_GeneralAssumptions!$D$88,DataSummary!$A$143:$B$145,2,FALSE)=1), InputDataA_GeneralAssumptions!V$90,"Not an input"))</f>
        <v>Not an input</v>
      </c>
      <c r="W92" s="11" t="str">
        <f>IF(AND(VLOOKUP(InputDataA_GeneralAssumptions!$D$72,DataSummary!$A$149:$B$150,2,FALSE)=2,VLOOKUP(InputDataA_GeneralAssumptions!$D$88,DataSummary!$A$143:$B$145,2,FALSE)=2),InputDataA_GeneralAssumptions!W$91, IF(AND(VLOOKUP(InputDataA_GeneralAssumptions!$D$72,DataSummary!$A$149:$B$150,2,FALSE)=2,VLOOKUP(InputDataA_GeneralAssumptions!$D$88,DataSummary!$A$143:$B$145,2,FALSE)=1), InputDataA_GeneralAssumptions!W$90,"Not an input"))</f>
        <v>Not an input</v>
      </c>
      <c r="X92" s="11" t="str">
        <f>IF(AND(VLOOKUP(InputDataA_GeneralAssumptions!$D$72,DataSummary!$A$149:$B$150,2,FALSE)=2,VLOOKUP(InputDataA_GeneralAssumptions!$D$88,DataSummary!$A$143:$B$145,2,FALSE)=2),InputDataA_GeneralAssumptions!X$91, IF(AND(VLOOKUP(InputDataA_GeneralAssumptions!$D$72,DataSummary!$A$149:$B$150,2,FALSE)=2,VLOOKUP(InputDataA_GeneralAssumptions!$D$88,DataSummary!$A$143:$B$145,2,FALSE)=1), InputDataA_GeneralAssumptions!X$90,"Not an input"))</f>
        <v>Not an input</v>
      </c>
      <c r="Y92" s="11" t="str">
        <f>IF(AND(VLOOKUP(InputDataA_GeneralAssumptions!$D$72,DataSummary!$A$149:$B$150,2,FALSE)=2,VLOOKUP(InputDataA_GeneralAssumptions!$D$88,DataSummary!$A$143:$B$145,2,FALSE)=2),InputDataA_GeneralAssumptions!Y$91, IF(AND(VLOOKUP(InputDataA_GeneralAssumptions!$D$72,DataSummary!$A$149:$B$150,2,FALSE)=2,VLOOKUP(InputDataA_GeneralAssumptions!$D$88,DataSummary!$A$143:$B$145,2,FALSE)=1), InputDataA_GeneralAssumptions!Y$90,"Not an input"))</f>
        <v>Not an input</v>
      </c>
      <c r="Z92" s="11" t="str">
        <f>IF(AND(VLOOKUP(InputDataA_GeneralAssumptions!$D$72,DataSummary!$A$149:$B$150,2,FALSE)=2,VLOOKUP(InputDataA_GeneralAssumptions!$D$88,DataSummary!$A$143:$B$145,2,FALSE)=2),InputDataA_GeneralAssumptions!Z$91, IF(AND(VLOOKUP(InputDataA_GeneralAssumptions!$D$72,DataSummary!$A$149:$B$150,2,FALSE)=2,VLOOKUP(InputDataA_GeneralAssumptions!$D$88,DataSummary!$A$143:$B$145,2,FALSE)=1), InputDataA_GeneralAssumptions!Z$90,"Not an input"))</f>
        <v>Not an input</v>
      </c>
      <c r="AA92" s="11" t="str">
        <f>IF(AND(VLOOKUP(InputDataA_GeneralAssumptions!$D$72,DataSummary!$A$149:$B$150,2,FALSE)=2,VLOOKUP(InputDataA_GeneralAssumptions!$D$88,DataSummary!$A$143:$B$145,2,FALSE)=2),InputDataA_GeneralAssumptions!AA$91, IF(AND(VLOOKUP(InputDataA_GeneralAssumptions!$D$72,DataSummary!$A$149:$B$150,2,FALSE)=2,VLOOKUP(InputDataA_GeneralAssumptions!$D$88,DataSummary!$A$143:$B$145,2,FALSE)=1), InputDataA_GeneralAssumptions!AA$90,"Not an input"))</f>
        <v>Not an input</v>
      </c>
      <c r="AB92" s="11" t="str">
        <f>IF(AND(VLOOKUP(InputDataA_GeneralAssumptions!$D$72,DataSummary!$A$149:$B$150,2,FALSE)=2,VLOOKUP(InputDataA_GeneralAssumptions!$D$88,DataSummary!$A$143:$B$145,2,FALSE)=2),InputDataA_GeneralAssumptions!AB$91, IF(AND(VLOOKUP(InputDataA_GeneralAssumptions!$D$72,DataSummary!$A$149:$B$150,2,FALSE)=2,VLOOKUP(InputDataA_GeneralAssumptions!$D$88,DataSummary!$A$143:$B$145,2,FALSE)=1), InputDataA_GeneralAssumptions!AB$90,"Not an input"))</f>
        <v>Not an input</v>
      </c>
      <c r="AC92" s="11" t="str">
        <f>IF(AND(VLOOKUP(InputDataA_GeneralAssumptions!$D$72,DataSummary!$A$149:$B$150,2,FALSE)=2,VLOOKUP(InputDataA_GeneralAssumptions!$D$88,DataSummary!$A$143:$B$145,2,FALSE)=2),InputDataA_GeneralAssumptions!AC$91, IF(AND(VLOOKUP(InputDataA_GeneralAssumptions!$D$72,DataSummary!$A$149:$B$150,2,FALSE)=2,VLOOKUP(InputDataA_GeneralAssumptions!$D$88,DataSummary!$A$143:$B$145,2,FALSE)=1), InputDataA_GeneralAssumptions!AC$90,"Not an input"))</f>
        <v>Not an input</v>
      </c>
      <c r="AD92" s="11" t="str">
        <f>IF(AND(VLOOKUP(InputDataA_GeneralAssumptions!$D$72,DataSummary!$A$149:$B$150,2,FALSE)=2,VLOOKUP(InputDataA_GeneralAssumptions!$D$88,DataSummary!$A$143:$B$145,2,FALSE)=2),InputDataA_GeneralAssumptions!AD$91, IF(AND(VLOOKUP(InputDataA_GeneralAssumptions!$D$72,DataSummary!$A$149:$B$150,2,FALSE)=2,VLOOKUP(InputDataA_GeneralAssumptions!$D$88,DataSummary!$A$143:$B$145,2,FALSE)=1), InputDataA_GeneralAssumptions!AD$90,"Not an input"))</f>
        <v>Not an input</v>
      </c>
      <c r="AE92" s="11" t="str">
        <f>IF(AND(VLOOKUP(InputDataA_GeneralAssumptions!$D$72,DataSummary!$A$149:$B$150,2,FALSE)=2,VLOOKUP(InputDataA_GeneralAssumptions!$D$88,DataSummary!$A$143:$B$145,2,FALSE)=2),InputDataA_GeneralAssumptions!AE$91, IF(AND(VLOOKUP(InputDataA_GeneralAssumptions!$D$72,DataSummary!$A$149:$B$150,2,FALSE)=2,VLOOKUP(InputDataA_GeneralAssumptions!$D$88,DataSummary!$A$143:$B$145,2,FALSE)=1), InputDataA_GeneralAssumptions!AE$90,"Not an input"))</f>
        <v>Not an input</v>
      </c>
      <c r="AF92" s="11" t="str">
        <f>IF(AND(VLOOKUP(InputDataA_GeneralAssumptions!$D$72,DataSummary!$A$149:$B$150,2,FALSE)=2,VLOOKUP(InputDataA_GeneralAssumptions!$D$88,DataSummary!$A$143:$B$145,2,FALSE)=2),InputDataA_GeneralAssumptions!AF$91, IF(AND(VLOOKUP(InputDataA_GeneralAssumptions!$D$72,DataSummary!$A$149:$B$150,2,FALSE)=2,VLOOKUP(InputDataA_GeneralAssumptions!$D$88,DataSummary!$A$143:$B$145,2,FALSE)=1), InputDataA_GeneralAssumptions!AF$90,"Not an input"))</f>
        <v>Not an input</v>
      </c>
      <c r="AG92" s="11" t="str">
        <f>IF(AND(VLOOKUP(InputDataA_GeneralAssumptions!$D$72,DataSummary!$A$149:$B$150,2,FALSE)=2,VLOOKUP(InputDataA_GeneralAssumptions!$D$88,DataSummary!$A$143:$B$145,2,FALSE)=2),InputDataA_GeneralAssumptions!AG$91, IF(AND(VLOOKUP(InputDataA_GeneralAssumptions!$D$72,DataSummary!$A$149:$B$150,2,FALSE)=2,VLOOKUP(InputDataA_GeneralAssumptions!$D$88,DataSummary!$A$143:$B$145,2,FALSE)=1), InputDataA_GeneralAssumptions!AG$90,"Not an input"))</f>
        <v>Not an input</v>
      </c>
      <c r="AH92" s="11" t="str">
        <f>IF(AND(VLOOKUP(InputDataA_GeneralAssumptions!$D$72,DataSummary!$A$149:$B$150,2,FALSE)=2,VLOOKUP(InputDataA_GeneralAssumptions!$D$88,DataSummary!$A$143:$B$145,2,FALSE)=2),InputDataA_GeneralAssumptions!AH$91, IF(AND(VLOOKUP(InputDataA_GeneralAssumptions!$D$72,DataSummary!$A$149:$B$150,2,FALSE)=2,VLOOKUP(InputDataA_GeneralAssumptions!$D$88,DataSummary!$A$143:$B$145,2,FALSE)=1), InputDataA_GeneralAssumptions!AH$90,"Not an input"))</f>
        <v>Not an input</v>
      </c>
      <c r="AI92" s="11" t="str">
        <f>IF(AND(VLOOKUP(InputDataA_GeneralAssumptions!$D$72,DataSummary!$A$149:$B$150,2,FALSE)=2,VLOOKUP(InputDataA_GeneralAssumptions!$D$88,DataSummary!$A$143:$B$145,2,FALSE)=2),InputDataA_GeneralAssumptions!AI$91, IF(AND(VLOOKUP(InputDataA_GeneralAssumptions!$D$72,DataSummary!$A$149:$B$150,2,FALSE)=2,VLOOKUP(InputDataA_GeneralAssumptions!$D$88,DataSummary!$A$143:$B$145,2,FALSE)=1), InputDataA_GeneralAssumptions!AI$90,"Not an input"))</f>
        <v>Not an input</v>
      </c>
      <c r="AJ92" s="11" t="str">
        <f>IF(AND(VLOOKUP(InputDataA_GeneralAssumptions!$D$72,DataSummary!$A$149:$B$150,2,FALSE)=2,VLOOKUP(InputDataA_GeneralAssumptions!$D$88,DataSummary!$A$143:$B$145,2,FALSE)=2),InputDataA_GeneralAssumptions!AJ$91, IF(AND(VLOOKUP(InputDataA_GeneralAssumptions!$D$72,DataSummary!$A$149:$B$150,2,FALSE)=2,VLOOKUP(InputDataA_GeneralAssumptions!$D$88,DataSummary!$A$143:$B$145,2,FALSE)=1), InputDataA_GeneralAssumptions!AJ$90,"Not an input"))</f>
        <v>Not an input</v>
      </c>
      <c r="AK92" s="11" t="str">
        <f>IF(AND(VLOOKUP(InputDataA_GeneralAssumptions!$D$72,DataSummary!$A$149:$B$150,2,FALSE)=2,VLOOKUP(InputDataA_GeneralAssumptions!$D$88,DataSummary!$A$143:$B$145,2,FALSE)=2),InputDataA_GeneralAssumptions!AK$91, IF(AND(VLOOKUP(InputDataA_GeneralAssumptions!$D$72,DataSummary!$A$149:$B$150,2,FALSE)=2,VLOOKUP(InputDataA_GeneralAssumptions!$D$88,DataSummary!$A$143:$B$145,2,FALSE)=1), InputDataA_GeneralAssumptions!AK$90,"Not an input"))</f>
        <v>Not an input</v>
      </c>
      <c r="AL92" s="11" t="str">
        <f>IF(AND(VLOOKUP(InputDataA_GeneralAssumptions!$D$72,DataSummary!$A$149:$B$150,2,FALSE)=2,VLOOKUP(InputDataA_GeneralAssumptions!$D$88,DataSummary!$A$143:$B$145,2,FALSE)=2),InputDataA_GeneralAssumptions!AL$91, IF(AND(VLOOKUP(InputDataA_GeneralAssumptions!$D$72,DataSummary!$A$149:$B$150,2,FALSE)=2,VLOOKUP(InputDataA_GeneralAssumptions!$D$88,DataSummary!$A$143:$B$145,2,FALSE)=1), InputDataA_GeneralAssumptions!AL$90,"Not an input"))</f>
        <v>Not an input</v>
      </c>
      <c r="AM92" s="11" t="str">
        <f>IF(AND(VLOOKUP(InputDataA_GeneralAssumptions!$D$72,DataSummary!$A$149:$B$150,2,FALSE)=2,VLOOKUP(InputDataA_GeneralAssumptions!$D$88,DataSummary!$A$143:$B$145,2,FALSE)=2),InputDataA_GeneralAssumptions!AM$91, IF(AND(VLOOKUP(InputDataA_GeneralAssumptions!$D$72,DataSummary!$A$149:$B$150,2,FALSE)=2,VLOOKUP(InputDataA_GeneralAssumptions!$D$88,DataSummary!$A$143:$B$145,2,FALSE)=1), InputDataA_GeneralAssumptions!AM$90,"Not an input"))</f>
        <v>Not an input</v>
      </c>
      <c r="AN92" s="11" t="str">
        <f>IF(AND(VLOOKUP(InputDataA_GeneralAssumptions!$D$72,DataSummary!$A$149:$B$150,2,FALSE)=2,VLOOKUP(InputDataA_GeneralAssumptions!$D$88,DataSummary!$A$143:$B$145,2,FALSE)=2),InputDataA_GeneralAssumptions!AN$91, IF(AND(VLOOKUP(InputDataA_GeneralAssumptions!$D$72,DataSummary!$A$149:$B$150,2,FALSE)=2,VLOOKUP(InputDataA_GeneralAssumptions!$D$88,DataSummary!$A$143:$B$145,2,FALSE)=1), InputDataA_GeneralAssumptions!AN$90,"Not an input"))</f>
        <v>Not an input</v>
      </c>
      <c r="AO92" s="11" t="str">
        <f>IF(AND(VLOOKUP(InputDataA_GeneralAssumptions!$D$72,DataSummary!$A$149:$B$150,2,FALSE)=2,VLOOKUP(InputDataA_GeneralAssumptions!$D$88,DataSummary!$A$143:$B$145,2,FALSE)=2),InputDataA_GeneralAssumptions!AO$91, IF(AND(VLOOKUP(InputDataA_GeneralAssumptions!$D$72,DataSummary!$A$149:$B$150,2,FALSE)=2,VLOOKUP(InputDataA_GeneralAssumptions!$D$88,DataSummary!$A$143:$B$145,2,FALSE)=1), InputDataA_GeneralAssumptions!AO$90,"Not an input"))</f>
        <v>Not an input</v>
      </c>
      <c r="AP92" s="11" t="str">
        <f>IF(AND(VLOOKUP(InputDataA_GeneralAssumptions!$D$72,DataSummary!$A$149:$B$150,2,FALSE)=2,VLOOKUP(InputDataA_GeneralAssumptions!$D$88,DataSummary!$A$143:$B$145,2,FALSE)=2),InputDataA_GeneralAssumptions!AP$91, IF(AND(VLOOKUP(InputDataA_GeneralAssumptions!$D$72,DataSummary!$A$149:$B$150,2,FALSE)=2,VLOOKUP(InputDataA_GeneralAssumptions!$D$88,DataSummary!$A$143:$B$145,2,FALSE)=1), InputDataA_GeneralAssumptions!AP$90,"Not an input"))</f>
        <v>Not an input</v>
      </c>
      <c r="AQ92" s="11" t="str">
        <f>IF(AND(VLOOKUP(InputDataA_GeneralAssumptions!$D$72,DataSummary!$A$149:$B$150,2,FALSE)=2,VLOOKUP(InputDataA_GeneralAssumptions!$D$88,DataSummary!$A$143:$B$145,2,FALSE)=2),InputDataA_GeneralAssumptions!AQ$91, IF(AND(VLOOKUP(InputDataA_GeneralAssumptions!$D$72,DataSummary!$A$149:$B$150,2,FALSE)=2,VLOOKUP(InputDataA_GeneralAssumptions!$D$88,DataSummary!$A$143:$B$145,2,FALSE)=1), InputDataA_GeneralAssumptions!AQ$90,"Not an input"))</f>
        <v>Not an input</v>
      </c>
      <c r="AR92" s="11" t="str">
        <f>IF(AND(VLOOKUP(InputDataA_GeneralAssumptions!$D$72,DataSummary!$A$149:$B$150,2,FALSE)=2,VLOOKUP(InputDataA_GeneralAssumptions!$D$88,DataSummary!$A$143:$B$145,2,FALSE)=2),InputDataA_GeneralAssumptions!AR$91, IF(AND(VLOOKUP(InputDataA_GeneralAssumptions!$D$72,DataSummary!$A$149:$B$150,2,FALSE)=2,VLOOKUP(InputDataA_GeneralAssumptions!$D$88,DataSummary!$A$143:$B$145,2,FALSE)=1), InputDataA_GeneralAssumptions!AR$90,"Not an input"))</f>
        <v>Not an input</v>
      </c>
      <c r="AS92" s="11" t="str">
        <f>IF(AND(VLOOKUP(InputDataA_GeneralAssumptions!$D$72,DataSummary!$A$149:$B$150,2,FALSE)=2,VLOOKUP(InputDataA_GeneralAssumptions!$D$88,DataSummary!$A$143:$B$145,2,FALSE)=2),InputDataA_GeneralAssumptions!AS$91, IF(AND(VLOOKUP(InputDataA_GeneralAssumptions!$D$72,DataSummary!$A$149:$B$150,2,FALSE)=2,VLOOKUP(InputDataA_GeneralAssumptions!$D$88,DataSummary!$A$143:$B$145,2,FALSE)=1), InputDataA_GeneralAssumptions!AS$90,"Not an input"))</f>
        <v>Not an input</v>
      </c>
      <c r="AT92" s="11" t="str">
        <f>IF(AND(VLOOKUP(InputDataA_GeneralAssumptions!$D$72,DataSummary!$A$149:$B$150,2,FALSE)=2,VLOOKUP(InputDataA_GeneralAssumptions!$D$88,DataSummary!$A$143:$B$145,2,FALSE)=2),InputDataA_GeneralAssumptions!AT$91, IF(AND(VLOOKUP(InputDataA_GeneralAssumptions!$D$72,DataSummary!$A$149:$B$150,2,FALSE)=2,VLOOKUP(InputDataA_GeneralAssumptions!$D$88,DataSummary!$A$143:$B$145,2,FALSE)=1), InputDataA_GeneralAssumptions!AT$90,"Not an input"))</f>
        <v>Not an input</v>
      </c>
      <c r="AU92" s="11" t="str">
        <f>IF(AND(VLOOKUP(InputDataA_GeneralAssumptions!$D$72,DataSummary!$A$149:$B$150,2,FALSE)=2,VLOOKUP(InputDataA_GeneralAssumptions!$D$88,DataSummary!$A$143:$B$145,2,FALSE)=2),InputDataA_GeneralAssumptions!AU$91, IF(AND(VLOOKUP(InputDataA_GeneralAssumptions!$D$72,DataSummary!$A$149:$B$150,2,FALSE)=2,VLOOKUP(InputDataA_GeneralAssumptions!$D$88,DataSummary!$A$143:$B$145,2,FALSE)=1), InputDataA_GeneralAssumptions!AU$90,"Not an input"))</f>
        <v>Not an input</v>
      </c>
      <c r="AV92" s="11" t="str">
        <f>IF(AND(VLOOKUP(InputDataA_GeneralAssumptions!$D$72,DataSummary!$A$149:$B$150,2,FALSE)=2,VLOOKUP(InputDataA_GeneralAssumptions!$D$88,DataSummary!$A$143:$B$145,2,FALSE)=2),InputDataA_GeneralAssumptions!AV$91, IF(AND(VLOOKUP(InputDataA_GeneralAssumptions!$D$72,DataSummary!$A$149:$B$150,2,FALSE)=2,VLOOKUP(InputDataA_GeneralAssumptions!$D$88,DataSummary!$A$143:$B$145,2,FALSE)=1), InputDataA_GeneralAssumptions!AV$90,"Not an input"))</f>
        <v>Not an input</v>
      </c>
      <c r="AW92" s="11" t="str">
        <f>IF(AND(VLOOKUP(InputDataA_GeneralAssumptions!$D$72,DataSummary!$A$149:$B$150,2,FALSE)=2,VLOOKUP(InputDataA_GeneralAssumptions!$D$88,DataSummary!$A$143:$B$145,2,FALSE)=2),InputDataA_GeneralAssumptions!AW$91, IF(AND(VLOOKUP(InputDataA_GeneralAssumptions!$D$72,DataSummary!$A$149:$B$150,2,FALSE)=2,VLOOKUP(InputDataA_GeneralAssumptions!$D$88,DataSummary!$A$143:$B$145,2,FALSE)=1), InputDataA_GeneralAssumptions!AW$90,"Not an input"))</f>
        <v>Not an input</v>
      </c>
      <c r="AX92" s="11" t="str">
        <f>IF(AND(VLOOKUP(InputDataA_GeneralAssumptions!$D$72,DataSummary!$A$149:$B$150,2,FALSE)=2,VLOOKUP(InputDataA_GeneralAssumptions!$D$88,DataSummary!$A$143:$B$145,2,FALSE)=2),InputDataA_GeneralAssumptions!AX$91, IF(AND(VLOOKUP(InputDataA_GeneralAssumptions!$D$72,DataSummary!$A$149:$B$150,2,FALSE)=2,VLOOKUP(InputDataA_GeneralAssumptions!$D$88,DataSummary!$A$143:$B$145,2,FALSE)=1), InputDataA_GeneralAssumptions!AX$90,"Not an input"))</f>
        <v>Not an input</v>
      </c>
      <c r="AY92" s="11" t="str">
        <f>IF(AND(VLOOKUP(InputDataA_GeneralAssumptions!$D$72,DataSummary!$A$149:$B$150,2,FALSE)=2,VLOOKUP(InputDataA_GeneralAssumptions!$D$88,DataSummary!$A$143:$B$145,2,FALSE)=2),InputDataA_GeneralAssumptions!AY$91, IF(AND(VLOOKUP(InputDataA_GeneralAssumptions!$D$72,DataSummary!$A$149:$B$150,2,FALSE)=2,VLOOKUP(InputDataA_GeneralAssumptions!$D$88,DataSummary!$A$143:$B$145,2,FALSE)=1), InputDataA_GeneralAssumptions!AY$90,"Not an input"))</f>
        <v>Not an input</v>
      </c>
      <c r="AZ92" s="11" t="str">
        <f>IF(AND(VLOOKUP(InputDataA_GeneralAssumptions!$D$72,DataSummary!$A$149:$B$150,2,FALSE)=2,VLOOKUP(InputDataA_GeneralAssumptions!$D$88,DataSummary!$A$143:$B$145,2,FALSE)=2),InputDataA_GeneralAssumptions!AZ$91, IF(AND(VLOOKUP(InputDataA_GeneralAssumptions!$D$72,DataSummary!$A$149:$B$150,2,FALSE)=2,VLOOKUP(InputDataA_GeneralAssumptions!$D$88,DataSummary!$A$143:$B$145,2,FALSE)=1), InputDataA_GeneralAssumptions!AZ$90,"Not an input"))</f>
        <v>Not an input</v>
      </c>
      <c r="BA92" s="11" t="str">
        <f>IF(AND(VLOOKUP(InputDataA_GeneralAssumptions!$D$72,DataSummary!$A$149:$B$150,2,FALSE)=2,VLOOKUP(InputDataA_GeneralAssumptions!$D$88,DataSummary!$A$143:$B$145,2,FALSE)=2),InputDataA_GeneralAssumptions!BA$91, IF(AND(VLOOKUP(InputDataA_GeneralAssumptions!$D$72,DataSummary!$A$149:$B$150,2,FALSE)=2,VLOOKUP(InputDataA_GeneralAssumptions!$D$88,DataSummary!$A$143:$B$145,2,FALSE)=1), InputDataA_GeneralAssumptions!BA$90,"Not an input"))</f>
        <v>Not an input</v>
      </c>
      <c r="BB92" s="11" t="str">
        <f>IF(AND(VLOOKUP(InputDataA_GeneralAssumptions!$D$72,DataSummary!$A$149:$B$150,2,FALSE)=2,VLOOKUP(InputDataA_GeneralAssumptions!$D$88,DataSummary!$A$143:$B$145,2,FALSE)=2),InputDataA_GeneralAssumptions!BB$91, IF(AND(VLOOKUP(InputDataA_GeneralAssumptions!$D$72,DataSummary!$A$149:$B$150,2,FALSE)=2,VLOOKUP(InputDataA_GeneralAssumptions!$D$88,DataSummary!$A$143:$B$145,2,FALSE)=1), InputDataA_GeneralAssumptions!BB$90,"Not an input"))</f>
        <v>Not an input</v>
      </c>
      <c r="BC92" s="11" t="str">
        <f>IF(AND(VLOOKUP(InputDataA_GeneralAssumptions!$D$72,DataSummary!$A$149:$B$150,2,FALSE)=2,VLOOKUP(InputDataA_GeneralAssumptions!$D$88,DataSummary!$A$143:$B$145,2,FALSE)=2),InputDataA_GeneralAssumptions!BC$91, IF(AND(VLOOKUP(InputDataA_GeneralAssumptions!$D$72,DataSummary!$A$149:$B$150,2,FALSE)=2,VLOOKUP(InputDataA_GeneralAssumptions!$D$88,DataSummary!$A$143:$B$145,2,FALSE)=1), InputDataA_GeneralAssumptions!BC$90,"Not an input"))</f>
        <v>Not an input</v>
      </c>
      <c r="BD92" s="11" t="str">
        <f>IF(AND(VLOOKUP(InputDataA_GeneralAssumptions!$D$72,DataSummary!$A$149:$B$150,2,FALSE)=2,VLOOKUP(InputDataA_GeneralAssumptions!$D$88,DataSummary!$A$143:$B$145,2,FALSE)=2),InputDataA_GeneralAssumptions!BD$91, IF(AND(VLOOKUP(InputDataA_GeneralAssumptions!$D$72,DataSummary!$A$149:$B$150,2,FALSE)=2,VLOOKUP(InputDataA_GeneralAssumptions!$D$88,DataSummary!$A$143:$B$145,2,FALSE)=1), InputDataA_GeneralAssumptions!BD$90,"Not an input"))</f>
        <v>Not an input</v>
      </c>
      <c r="BE92" s="11" t="str">
        <f>IF(AND(VLOOKUP(InputDataA_GeneralAssumptions!$D$72,DataSummary!$A$149:$B$150,2,FALSE)=2,VLOOKUP(InputDataA_GeneralAssumptions!$D$88,DataSummary!$A$143:$B$145,2,FALSE)=2),InputDataA_GeneralAssumptions!BE$91, IF(AND(VLOOKUP(InputDataA_GeneralAssumptions!$D$72,DataSummary!$A$149:$B$150,2,FALSE)=2,VLOOKUP(InputDataA_GeneralAssumptions!$D$88,DataSummary!$A$143:$B$145,2,FALSE)=1), InputDataA_GeneralAssumptions!BE$90,"Not an input"))</f>
        <v>Not an input</v>
      </c>
      <c r="BF92" s="11" t="str">
        <f>IF(AND(VLOOKUP(InputDataA_GeneralAssumptions!$D$72,DataSummary!$A$149:$B$150,2,FALSE)=2,VLOOKUP(InputDataA_GeneralAssumptions!$D$88,DataSummary!$A$143:$B$145,2,FALSE)=2),InputDataA_GeneralAssumptions!BF$91, IF(AND(VLOOKUP(InputDataA_GeneralAssumptions!$D$72,DataSummary!$A$149:$B$150,2,FALSE)=2,VLOOKUP(InputDataA_GeneralAssumptions!$D$88,DataSummary!$A$143:$B$145,2,FALSE)=1), InputDataA_GeneralAssumptions!BF$90,"Not an input"))</f>
        <v>Not an input</v>
      </c>
      <c r="BG92" s="11" t="str">
        <f>IF(AND(VLOOKUP(InputDataA_GeneralAssumptions!$D$72,DataSummary!$A$149:$B$150,2,FALSE)=2,VLOOKUP(InputDataA_GeneralAssumptions!$D$88,DataSummary!$A$143:$B$145,2,FALSE)=2),InputDataA_GeneralAssumptions!BG$91, IF(AND(VLOOKUP(InputDataA_GeneralAssumptions!$D$72,DataSummary!$A$149:$B$150,2,FALSE)=2,VLOOKUP(InputDataA_GeneralAssumptions!$D$88,DataSummary!$A$143:$B$145,2,FALSE)=1), InputDataA_GeneralAssumptions!BG$90,"Not an input"))</f>
        <v>Not an input</v>
      </c>
      <c r="BH92" s="11" t="str">
        <f>IF(AND(VLOOKUP(InputDataA_GeneralAssumptions!$D$72,DataSummary!$A$149:$B$150,2,FALSE)=2,VLOOKUP(InputDataA_GeneralAssumptions!$D$88,DataSummary!$A$143:$B$145,2,FALSE)=2),InputDataA_GeneralAssumptions!BH$91, IF(AND(VLOOKUP(InputDataA_GeneralAssumptions!$D$72,DataSummary!$A$149:$B$150,2,FALSE)=2,VLOOKUP(InputDataA_GeneralAssumptions!$D$88,DataSummary!$A$143:$B$145,2,FALSE)=1), InputDataA_GeneralAssumptions!BH$90,"Not an input"))</f>
        <v>Not an input</v>
      </c>
      <c r="BI92" s="11" t="str">
        <f>IF(AND(VLOOKUP(InputDataA_GeneralAssumptions!$D$72,DataSummary!$A$149:$B$150,2,FALSE)=2,VLOOKUP(InputDataA_GeneralAssumptions!$D$88,DataSummary!$A$143:$B$145,2,FALSE)=2),InputDataA_GeneralAssumptions!BI$91, IF(AND(VLOOKUP(InputDataA_GeneralAssumptions!$D$72,DataSummary!$A$149:$B$150,2,FALSE)=2,VLOOKUP(InputDataA_GeneralAssumptions!$D$88,DataSummary!$A$143:$B$145,2,FALSE)=1), InputDataA_GeneralAssumptions!BI$90,"Not an input"))</f>
        <v>Not an input</v>
      </c>
      <c r="BJ92" s="11" t="str">
        <f>IF(AND(VLOOKUP(InputDataA_GeneralAssumptions!$D$72,DataSummary!$A$149:$B$150,2,FALSE)=2,VLOOKUP(InputDataA_GeneralAssumptions!$D$88,DataSummary!$A$143:$B$145,2,FALSE)=2),InputDataA_GeneralAssumptions!BJ$91, IF(AND(VLOOKUP(InputDataA_GeneralAssumptions!$D$72,DataSummary!$A$149:$B$150,2,FALSE)=2,VLOOKUP(InputDataA_GeneralAssumptions!$D$88,DataSummary!$A$143:$B$145,2,FALSE)=1), InputDataA_GeneralAssumptions!BJ$90,"Not an input"))</f>
        <v>Not an input</v>
      </c>
      <c r="BK92" s="11" t="str">
        <f>IF(AND(VLOOKUP(InputDataA_GeneralAssumptions!$D$72,DataSummary!$A$149:$B$150,2,FALSE)=2,VLOOKUP(InputDataA_GeneralAssumptions!$D$88,DataSummary!$A$143:$B$145,2,FALSE)=2),InputDataA_GeneralAssumptions!BK$91, IF(AND(VLOOKUP(InputDataA_GeneralAssumptions!$D$72,DataSummary!$A$149:$B$150,2,FALSE)=2,VLOOKUP(InputDataA_GeneralAssumptions!$D$88,DataSummary!$A$143:$B$145,2,FALSE)=1), InputDataA_GeneralAssumptions!BK$90,"Not an input"))</f>
        <v>Not an input</v>
      </c>
      <c r="BL92" s="11" t="str">
        <f>IF(AND(VLOOKUP(InputDataA_GeneralAssumptions!$D$72,DataSummary!$A$149:$B$150,2,FALSE)=2,VLOOKUP(InputDataA_GeneralAssumptions!$D$88,DataSummary!$A$143:$B$145,2,FALSE)=2),InputDataA_GeneralAssumptions!BL$91, IF(AND(VLOOKUP(InputDataA_GeneralAssumptions!$D$72,DataSummary!$A$149:$B$150,2,FALSE)=2,VLOOKUP(InputDataA_GeneralAssumptions!$D$88,DataSummary!$A$143:$B$145,2,FALSE)=1), InputDataA_GeneralAssumptions!BL$90,"Not an input"))</f>
        <v>Not an input</v>
      </c>
      <c r="BM92" s="11" t="str">
        <f>IF(AND(VLOOKUP(InputDataA_GeneralAssumptions!$D$72,DataSummary!$A$149:$B$150,2,FALSE)=2,VLOOKUP(InputDataA_GeneralAssumptions!$D$88,DataSummary!$A$143:$B$145,2,FALSE)=2),InputDataA_GeneralAssumptions!BM$91, IF(AND(VLOOKUP(InputDataA_GeneralAssumptions!$D$72,DataSummary!$A$149:$B$150,2,FALSE)=2,VLOOKUP(InputDataA_GeneralAssumptions!$D$88,DataSummary!$A$143:$B$145,2,FALSE)=1), InputDataA_GeneralAssumptions!BM$90,"Not an input"))</f>
        <v>Not an input</v>
      </c>
      <c r="BN92" s="11" t="str">
        <f>IF(AND(VLOOKUP(InputDataA_GeneralAssumptions!$D$72,DataSummary!$A$149:$B$150,2,FALSE)=2,VLOOKUP(InputDataA_GeneralAssumptions!$D$88,DataSummary!$A$143:$B$145,2,FALSE)=2),InputDataA_GeneralAssumptions!BN$91, IF(AND(VLOOKUP(InputDataA_GeneralAssumptions!$D$72,DataSummary!$A$149:$B$150,2,FALSE)=2,VLOOKUP(InputDataA_GeneralAssumptions!$D$88,DataSummary!$A$143:$B$145,2,FALSE)=1), InputDataA_GeneralAssumptions!BN$90,"Not an input"))</f>
        <v>Not an input</v>
      </c>
      <c r="BO92" s="11" t="str">
        <f>IF(AND(VLOOKUP(InputDataA_GeneralAssumptions!$D$72,DataSummary!$A$149:$B$150,2,FALSE)=2,VLOOKUP(InputDataA_GeneralAssumptions!$D$88,DataSummary!$A$143:$B$145,2,FALSE)=2),InputDataA_GeneralAssumptions!BO$91, IF(AND(VLOOKUP(InputDataA_GeneralAssumptions!$D$72,DataSummary!$A$149:$B$150,2,FALSE)=2,VLOOKUP(InputDataA_GeneralAssumptions!$D$88,DataSummary!$A$143:$B$145,2,FALSE)=1), InputDataA_GeneralAssumptions!BO$90,"Not an input"))</f>
        <v>Not an input</v>
      </c>
      <c r="BP92" s="11" t="str">
        <f>IF(AND(VLOOKUP(InputDataA_GeneralAssumptions!$D$72,DataSummary!$A$149:$B$150,2,FALSE)=2,VLOOKUP(InputDataA_GeneralAssumptions!$D$88,DataSummary!$A$143:$B$145,2,FALSE)=2),InputDataA_GeneralAssumptions!BP$91, IF(AND(VLOOKUP(InputDataA_GeneralAssumptions!$D$72,DataSummary!$A$149:$B$150,2,FALSE)=2,VLOOKUP(InputDataA_GeneralAssumptions!$D$88,DataSummary!$A$143:$B$145,2,FALSE)=1), InputDataA_GeneralAssumptions!BP$90,"Not an input"))</f>
        <v>Not an input</v>
      </c>
      <c r="BQ92" s="11" t="str">
        <f>IF(AND(VLOOKUP(InputDataA_GeneralAssumptions!$D$72,DataSummary!$A$149:$B$150,2,FALSE)=2,VLOOKUP(InputDataA_GeneralAssumptions!$D$88,DataSummary!$A$143:$B$145,2,FALSE)=2),InputDataA_GeneralAssumptions!BQ$91, IF(AND(VLOOKUP(InputDataA_GeneralAssumptions!$D$72,DataSummary!$A$149:$B$150,2,FALSE)=2,VLOOKUP(InputDataA_GeneralAssumptions!$D$88,DataSummary!$A$143:$B$145,2,FALSE)=1), InputDataA_GeneralAssumptions!BQ$90,"Not an input"))</f>
        <v>Not an input</v>
      </c>
      <c r="BR92" s="11" t="str">
        <f>IF(AND(VLOOKUP(InputDataA_GeneralAssumptions!$D$72,DataSummary!$A$149:$B$150,2,FALSE)=2,VLOOKUP(InputDataA_GeneralAssumptions!$D$88,DataSummary!$A$143:$B$145,2,FALSE)=2),InputDataA_GeneralAssumptions!BR$91, IF(AND(VLOOKUP(InputDataA_GeneralAssumptions!$D$72,DataSummary!$A$149:$B$150,2,FALSE)=2,VLOOKUP(InputDataA_GeneralAssumptions!$D$88,DataSummary!$A$143:$B$145,2,FALSE)=1), InputDataA_GeneralAssumptions!BR$90,"Not an input"))</f>
        <v>Not an input</v>
      </c>
      <c r="BS92" s="11" t="str">
        <f>IF(AND(VLOOKUP(InputDataA_GeneralAssumptions!$D$72,DataSummary!$A$149:$B$150,2,FALSE)=2,VLOOKUP(InputDataA_GeneralAssumptions!$D$88,DataSummary!$A$143:$B$145,2,FALSE)=2),InputDataA_GeneralAssumptions!BS$91, IF(AND(VLOOKUP(InputDataA_GeneralAssumptions!$D$72,DataSummary!$A$149:$B$150,2,FALSE)=2,VLOOKUP(InputDataA_GeneralAssumptions!$D$88,DataSummary!$A$143:$B$145,2,FALSE)=1), InputDataA_GeneralAssumptions!BS$90,"Not an input"))</f>
        <v>Not an input</v>
      </c>
      <c r="BT92" s="11" t="str">
        <f>IF(AND(VLOOKUP(InputDataA_GeneralAssumptions!$D$72,DataSummary!$A$149:$B$150,2,FALSE)=2,VLOOKUP(InputDataA_GeneralAssumptions!$D$88,DataSummary!$A$143:$B$145,2,FALSE)=2),InputDataA_GeneralAssumptions!BT$91, IF(AND(VLOOKUP(InputDataA_GeneralAssumptions!$D$72,DataSummary!$A$149:$B$150,2,FALSE)=2,VLOOKUP(InputDataA_GeneralAssumptions!$D$88,DataSummary!$A$143:$B$145,2,FALSE)=1), InputDataA_GeneralAssumptions!BT$90,"Not an input"))</f>
        <v>Not an input</v>
      </c>
      <c r="BU92" s="11" t="str">
        <f>IF(AND(VLOOKUP(InputDataA_GeneralAssumptions!$D$72,DataSummary!$A$149:$B$150,2,FALSE)=2,VLOOKUP(InputDataA_GeneralAssumptions!$D$88,DataSummary!$A$143:$B$145,2,FALSE)=2),InputDataA_GeneralAssumptions!BU$91, IF(AND(VLOOKUP(InputDataA_GeneralAssumptions!$D$72,DataSummary!$A$149:$B$150,2,FALSE)=2,VLOOKUP(InputDataA_GeneralAssumptions!$D$88,DataSummary!$A$143:$B$145,2,FALSE)=1), InputDataA_GeneralAssumptions!BU$90,"Not an input"))</f>
        <v>Not an input</v>
      </c>
      <c r="BV92" s="11" t="str">
        <f>IF(AND(VLOOKUP(InputDataA_GeneralAssumptions!$D$72,DataSummary!$A$149:$B$150,2,FALSE)=2,VLOOKUP(InputDataA_GeneralAssumptions!$D$88,DataSummary!$A$143:$B$145,2,FALSE)=2),InputDataA_GeneralAssumptions!BV$91, IF(AND(VLOOKUP(InputDataA_GeneralAssumptions!$D$72,DataSummary!$A$149:$B$150,2,FALSE)=2,VLOOKUP(InputDataA_GeneralAssumptions!$D$88,DataSummary!$A$143:$B$145,2,FALSE)=1), InputDataA_GeneralAssumptions!BV$90,"Not an input"))</f>
        <v>Not an input</v>
      </c>
      <c r="BW92" s="11" t="str">
        <f>IF(AND(VLOOKUP(InputDataA_GeneralAssumptions!$D$72,DataSummary!$A$149:$B$150,2,FALSE)=2,VLOOKUP(InputDataA_GeneralAssumptions!$D$88,DataSummary!$A$143:$B$145,2,FALSE)=2),InputDataA_GeneralAssumptions!BW$91, IF(AND(VLOOKUP(InputDataA_GeneralAssumptions!$D$72,DataSummary!$A$149:$B$150,2,FALSE)=2,VLOOKUP(InputDataA_GeneralAssumptions!$D$88,DataSummary!$A$143:$B$145,2,FALSE)=1), InputDataA_GeneralAssumptions!BW$90,"Not an input"))</f>
        <v>Not an input</v>
      </c>
      <c r="BX92" s="11" t="str">
        <f>IF(AND(VLOOKUP(InputDataA_GeneralAssumptions!$D$72,DataSummary!$A$149:$B$150,2,FALSE)=2,VLOOKUP(InputDataA_GeneralAssumptions!$D$88,DataSummary!$A$143:$B$145,2,FALSE)=2),InputDataA_GeneralAssumptions!BX$91, IF(AND(VLOOKUP(InputDataA_GeneralAssumptions!$D$72,DataSummary!$A$149:$B$150,2,FALSE)=2,VLOOKUP(InputDataA_GeneralAssumptions!$D$88,DataSummary!$A$143:$B$145,2,FALSE)=1), InputDataA_GeneralAssumptions!BX$90,"Not an input"))</f>
        <v>Not an input</v>
      </c>
      <c r="BY92" s="11" t="str">
        <f>IF(AND(VLOOKUP(InputDataA_GeneralAssumptions!$D$72,DataSummary!$A$149:$B$150,2,FALSE)=2,VLOOKUP(InputDataA_GeneralAssumptions!$D$88,DataSummary!$A$143:$B$145,2,FALSE)=2),InputDataA_GeneralAssumptions!BY$91, IF(AND(VLOOKUP(InputDataA_GeneralAssumptions!$D$72,DataSummary!$A$149:$B$150,2,FALSE)=2,VLOOKUP(InputDataA_GeneralAssumptions!$D$88,DataSummary!$A$143:$B$145,2,FALSE)=1), InputDataA_GeneralAssumptions!BY$90,"Not an input"))</f>
        <v>Not an input</v>
      </c>
      <c r="BZ92" s="11" t="str">
        <f>IF(AND(VLOOKUP(InputDataA_GeneralAssumptions!$D$72,DataSummary!$A$149:$B$150,2,FALSE)=2,VLOOKUP(InputDataA_GeneralAssumptions!$D$88,DataSummary!$A$143:$B$145,2,FALSE)=2),InputDataA_GeneralAssumptions!BZ$91, IF(AND(VLOOKUP(InputDataA_GeneralAssumptions!$D$72,DataSummary!$A$149:$B$150,2,FALSE)=2,VLOOKUP(InputDataA_GeneralAssumptions!$D$88,DataSummary!$A$143:$B$145,2,FALSE)=1), InputDataA_GeneralAssumptions!BZ$90,"Not an input"))</f>
        <v>Not an input</v>
      </c>
      <c r="CA92" s="11" t="str">
        <f>IF(AND(VLOOKUP(InputDataA_GeneralAssumptions!$D$72,DataSummary!$A$149:$B$150,2,FALSE)=2,VLOOKUP(InputDataA_GeneralAssumptions!$D$88,DataSummary!$A$143:$B$145,2,FALSE)=2),InputDataA_GeneralAssumptions!CA$91, IF(AND(VLOOKUP(InputDataA_GeneralAssumptions!$D$72,DataSummary!$A$149:$B$150,2,FALSE)=2,VLOOKUP(InputDataA_GeneralAssumptions!$D$88,DataSummary!$A$143:$B$145,2,FALSE)=1), InputDataA_GeneralAssumptions!CA$90,"Not an input"))</f>
        <v>Not an input</v>
      </c>
      <c r="CB92" s="11" t="str">
        <f>IF(AND(VLOOKUP(InputDataA_GeneralAssumptions!$D$72,DataSummary!$A$149:$B$150,2,FALSE)=2,VLOOKUP(InputDataA_GeneralAssumptions!$D$88,DataSummary!$A$143:$B$145,2,FALSE)=2),InputDataA_GeneralAssumptions!CB$91, IF(AND(VLOOKUP(InputDataA_GeneralAssumptions!$D$72,DataSummary!$A$149:$B$150,2,FALSE)=2,VLOOKUP(InputDataA_GeneralAssumptions!$D$88,DataSummary!$A$143:$B$145,2,FALSE)=1), InputDataA_GeneralAssumptions!CB$90,"Not an input"))</f>
        <v>Not an input</v>
      </c>
      <c r="CC92" s="11" t="str">
        <f>IF(AND(VLOOKUP(InputDataA_GeneralAssumptions!$D$72,DataSummary!$A$149:$B$150,2,FALSE)=2,VLOOKUP(InputDataA_GeneralAssumptions!$D$88,DataSummary!$A$143:$B$145,2,FALSE)=2),InputDataA_GeneralAssumptions!CC$91, IF(AND(VLOOKUP(InputDataA_GeneralAssumptions!$D$72,DataSummary!$A$149:$B$150,2,FALSE)=2,VLOOKUP(InputDataA_GeneralAssumptions!$D$88,DataSummary!$A$143:$B$145,2,FALSE)=1), InputDataA_GeneralAssumptions!CC$90,"Not an input"))</f>
        <v>Not an input</v>
      </c>
      <c r="CD92" s="11" t="str">
        <f>IF(AND(VLOOKUP(InputDataA_GeneralAssumptions!$D$72,DataSummary!$A$149:$B$150,2,FALSE)=2,VLOOKUP(InputDataA_GeneralAssumptions!$D$88,DataSummary!$A$143:$B$145,2,FALSE)=2),InputDataA_GeneralAssumptions!CD$91, IF(AND(VLOOKUP(InputDataA_GeneralAssumptions!$D$72,DataSummary!$A$149:$B$150,2,FALSE)=2,VLOOKUP(InputDataA_GeneralAssumptions!$D$88,DataSummary!$A$143:$B$145,2,FALSE)=1), InputDataA_GeneralAssumptions!CD$90,"Not an input"))</f>
        <v>Not an input</v>
      </c>
      <c r="CE92" s="11" t="str">
        <f>IF(AND(VLOOKUP(InputDataA_GeneralAssumptions!$D$72,DataSummary!$A$149:$B$150,2,FALSE)=2,VLOOKUP(InputDataA_GeneralAssumptions!$D$88,DataSummary!$A$143:$B$145,2,FALSE)=2),InputDataA_GeneralAssumptions!CE$91, IF(AND(VLOOKUP(InputDataA_GeneralAssumptions!$D$72,DataSummary!$A$149:$B$150,2,FALSE)=2,VLOOKUP(InputDataA_GeneralAssumptions!$D$88,DataSummary!$A$143:$B$145,2,FALSE)=1), InputDataA_GeneralAssumptions!CE$90,"Not an input"))</f>
        <v>Not an input</v>
      </c>
      <c r="CF92" s="11" t="str">
        <f>IF(AND(VLOOKUP(InputDataA_GeneralAssumptions!$D$72,DataSummary!$A$149:$B$150,2,FALSE)=2,VLOOKUP(InputDataA_GeneralAssumptions!$D$88,DataSummary!$A$143:$B$145,2,FALSE)=2),InputDataA_GeneralAssumptions!CF$91, IF(AND(VLOOKUP(InputDataA_GeneralAssumptions!$D$72,DataSummary!$A$149:$B$150,2,FALSE)=2,VLOOKUP(InputDataA_GeneralAssumptions!$D$88,DataSummary!$A$143:$B$145,2,FALSE)=1), InputDataA_GeneralAssumptions!CF$90,"Not an input"))</f>
        <v>Not an input</v>
      </c>
      <c r="CG92" s="11" t="str">
        <f>IF(AND(VLOOKUP(InputDataA_GeneralAssumptions!$D$72,DataSummary!$A$149:$B$150,2,FALSE)=2,VLOOKUP(InputDataA_GeneralAssumptions!$D$88,DataSummary!$A$143:$B$145,2,FALSE)=2),InputDataA_GeneralAssumptions!CG$91, IF(AND(VLOOKUP(InputDataA_GeneralAssumptions!$D$72,DataSummary!$A$149:$B$150,2,FALSE)=2,VLOOKUP(InputDataA_GeneralAssumptions!$D$88,DataSummary!$A$143:$B$145,2,FALSE)=1), InputDataA_GeneralAssumptions!CG$90,"Not an input"))</f>
        <v>Not an input</v>
      </c>
      <c r="CH92" s="11" t="str">
        <f>IF(AND(VLOOKUP(InputDataA_GeneralAssumptions!$D$72,DataSummary!$A$149:$B$150,2,FALSE)=2,VLOOKUP(InputDataA_GeneralAssumptions!$D$88,DataSummary!$A$143:$B$145,2,FALSE)=2),InputDataA_GeneralAssumptions!CH$91, IF(AND(VLOOKUP(InputDataA_GeneralAssumptions!$D$72,DataSummary!$A$149:$B$150,2,FALSE)=2,VLOOKUP(InputDataA_GeneralAssumptions!$D$88,DataSummary!$A$143:$B$145,2,FALSE)=1), InputDataA_GeneralAssumptions!CH$90,"Not an input"))</f>
        <v>Not an input</v>
      </c>
      <c r="CI92" s="11" t="str">
        <f>IF(AND(VLOOKUP(InputDataA_GeneralAssumptions!$D$72,DataSummary!$A$149:$B$150,2,FALSE)=2,VLOOKUP(InputDataA_GeneralAssumptions!$D$88,DataSummary!$A$143:$B$145,2,FALSE)=2),InputDataA_GeneralAssumptions!CI$91, IF(AND(VLOOKUP(InputDataA_GeneralAssumptions!$D$72,DataSummary!$A$149:$B$150,2,FALSE)=2,VLOOKUP(InputDataA_GeneralAssumptions!$D$88,DataSummary!$A$143:$B$145,2,FALSE)=1), InputDataA_GeneralAssumptions!CI$90,"Not an input"))</f>
        <v>Not an input</v>
      </c>
    </row>
    <row r="93" spans="2:87">
      <c r="B93" s="76"/>
      <c r="C93" s="77"/>
      <c r="D93" s="441"/>
      <c r="E93" s="441"/>
      <c r="F93" s="140"/>
      <c r="G93" s="131"/>
      <c r="H93" s="132"/>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row>
    <row r="94" spans="2:87">
      <c r="B94" s="141" t="s">
        <v>558</v>
      </c>
      <c r="C94" s="77"/>
      <c r="D94" s="441"/>
      <c r="E94" s="441"/>
      <c r="F94" s="4" t="str">
        <f>D99</f>
        <v>Automatic</v>
      </c>
      <c r="G94" s="2" t="s">
        <v>558</v>
      </c>
      <c r="H94" s="197" t="s">
        <v>631</v>
      </c>
      <c r="I94" s="178">
        <f>InputDataA_GeneralAssumptions!$D$7</f>
        <v>2023</v>
      </c>
      <c r="J94" s="144">
        <f t="shared" ref="J94:AO94" si="309">I94+1</f>
        <v>2024</v>
      </c>
      <c r="K94" s="144">
        <f t="shared" si="309"/>
        <v>2025</v>
      </c>
      <c r="L94" s="144">
        <f t="shared" si="309"/>
        <v>2026</v>
      </c>
      <c r="M94" s="144">
        <f t="shared" si="309"/>
        <v>2027</v>
      </c>
      <c r="N94" s="144">
        <f t="shared" si="309"/>
        <v>2028</v>
      </c>
      <c r="O94" s="144">
        <f t="shared" si="309"/>
        <v>2029</v>
      </c>
      <c r="P94" s="144">
        <f t="shared" si="309"/>
        <v>2030</v>
      </c>
      <c r="Q94" s="144">
        <f t="shared" si="309"/>
        <v>2031</v>
      </c>
      <c r="R94" s="144">
        <f t="shared" si="309"/>
        <v>2032</v>
      </c>
      <c r="S94" s="144">
        <f t="shared" si="309"/>
        <v>2033</v>
      </c>
      <c r="T94" s="144">
        <f t="shared" si="309"/>
        <v>2034</v>
      </c>
      <c r="U94" s="144">
        <f t="shared" si="309"/>
        <v>2035</v>
      </c>
      <c r="V94" s="144">
        <f t="shared" si="309"/>
        <v>2036</v>
      </c>
      <c r="W94" s="144">
        <f t="shared" si="309"/>
        <v>2037</v>
      </c>
      <c r="X94" s="144">
        <f t="shared" si="309"/>
        <v>2038</v>
      </c>
      <c r="Y94" s="144">
        <f t="shared" si="309"/>
        <v>2039</v>
      </c>
      <c r="Z94" s="144">
        <f t="shared" si="309"/>
        <v>2040</v>
      </c>
      <c r="AA94" s="144">
        <f t="shared" si="309"/>
        <v>2041</v>
      </c>
      <c r="AB94" s="144">
        <f t="shared" si="309"/>
        <v>2042</v>
      </c>
      <c r="AC94" s="144">
        <f t="shared" si="309"/>
        <v>2043</v>
      </c>
      <c r="AD94" s="144">
        <f t="shared" si="309"/>
        <v>2044</v>
      </c>
      <c r="AE94" s="144">
        <f t="shared" si="309"/>
        <v>2045</v>
      </c>
      <c r="AF94" s="144">
        <f t="shared" si="309"/>
        <v>2046</v>
      </c>
      <c r="AG94" s="144">
        <f t="shared" si="309"/>
        <v>2047</v>
      </c>
      <c r="AH94" s="144">
        <f t="shared" si="309"/>
        <v>2048</v>
      </c>
      <c r="AI94" s="144">
        <f t="shared" si="309"/>
        <v>2049</v>
      </c>
      <c r="AJ94" s="144">
        <f t="shared" si="309"/>
        <v>2050</v>
      </c>
      <c r="AK94" s="144">
        <f t="shared" si="309"/>
        <v>2051</v>
      </c>
      <c r="AL94" s="144">
        <f t="shared" si="309"/>
        <v>2052</v>
      </c>
      <c r="AM94" s="144">
        <f t="shared" si="309"/>
        <v>2053</v>
      </c>
      <c r="AN94" s="144">
        <f t="shared" si="309"/>
        <v>2054</v>
      </c>
      <c r="AO94" s="144">
        <f t="shared" si="309"/>
        <v>2055</v>
      </c>
      <c r="AP94" s="144">
        <f t="shared" ref="AP94" si="310">AO94+1</f>
        <v>2056</v>
      </c>
      <c r="AQ94" s="144">
        <f t="shared" ref="AQ94" si="311">AP94+1</f>
        <v>2057</v>
      </c>
      <c r="AR94" s="144">
        <f t="shared" ref="AR94" si="312">AQ94+1</f>
        <v>2058</v>
      </c>
      <c r="AS94" s="144">
        <f t="shared" ref="AS94" si="313">AR94+1</f>
        <v>2059</v>
      </c>
      <c r="AT94" s="144">
        <f t="shared" ref="AT94" si="314">AS94+1</f>
        <v>2060</v>
      </c>
      <c r="AU94" s="144">
        <f t="shared" ref="AU94" si="315">AT94+1</f>
        <v>2061</v>
      </c>
      <c r="AV94" s="144">
        <f t="shared" ref="AV94" si="316">AU94+1</f>
        <v>2062</v>
      </c>
      <c r="AW94" s="144">
        <f t="shared" ref="AW94" si="317">AV94+1</f>
        <v>2063</v>
      </c>
      <c r="AX94" s="144">
        <f t="shared" ref="AX94" si="318">AW94+1</f>
        <v>2064</v>
      </c>
      <c r="AY94" s="144">
        <f t="shared" ref="AY94" si="319">AX94+1</f>
        <v>2065</v>
      </c>
      <c r="AZ94" s="144">
        <f t="shared" ref="AZ94" si="320">AY94+1</f>
        <v>2066</v>
      </c>
      <c r="BA94" s="144">
        <f t="shared" ref="BA94" si="321">AZ94+1</f>
        <v>2067</v>
      </c>
      <c r="BB94" s="144">
        <f t="shared" ref="BB94" si="322">BA94+1</f>
        <v>2068</v>
      </c>
      <c r="BC94" s="144">
        <f t="shared" ref="BC94" si="323">BB94+1</f>
        <v>2069</v>
      </c>
      <c r="BD94" s="144">
        <f t="shared" ref="BD94" si="324">BC94+1</f>
        <v>2070</v>
      </c>
      <c r="BE94" s="144">
        <f t="shared" ref="BE94" si="325">BD94+1</f>
        <v>2071</v>
      </c>
      <c r="BF94" s="144">
        <f t="shared" ref="BF94" si="326">BE94+1</f>
        <v>2072</v>
      </c>
      <c r="BG94" s="144">
        <f t="shared" ref="BG94" si="327">BF94+1</f>
        <v>2073</v>
      </c>
      <c r="BH94" s="144">
        <f t="shared" ref="BH94" si="328">BG94+1</f>
        <v>2074</v>
      </c>
      <c r="BI94" s="144">
        <f t="shared" ref="BI94" si="329">BH94+1</f>
        <v>2075</v>
      </c>
      <c r="BJ94" s="144">
        <f t="shared" ref="BJ94" si="330">BI94+1</f>
        <v>2076</v>
      </c>
      <c r="BK94" s="144">
        <f t="shared" ref="BK94" si="331">BJ94+1</f>
        <v>2077</v>
      </c>
      <c r="BL94" s="144">
        <f t="shared" ref="BL94" si="332">BK94+1</f>
        <v>2078</v>
      </c>
      <c r="BM94" s="144">
        <f t="shared" ref="BM94" si="333">BL94+1</f>
        <v>2079</v>
      </c>
      <c r="BN94" s="144">
        <f t="shared" ref="BN94" si="334">BM94+1</f>
        <v>2080</v>
      </c>
      <c r="BO94" s="144">
        <f t="shared" ref="BO94" si="335">BN94+1</f>
        <v>2081</v>
      </c>
      <c r="BP94" s="144">
        <f t="shared" ref="BP94" si="336">BO94+1</f>
        <v>2082</v>
      </c>
      <c r="BQ94" s="144">
        <f t="shared" ref="BQ94" si="337">BP94+1</f>
        <v>2083</v>
      </c>
      <c r="BR94" s="144">
        <f t="shared" ref="BR94" si="338">BQ94+1</f>
        <v>2084</v>
      </c>
      <c r="BS94" s="144">
        <f t="shared" ref="BS94" si="339">BR94+1</f>
        <v>2085</v>
      </c>
      <c r="BT94" s="144">
        <f t="shared" ref="BT94" si="340">BS94+1</f>
        <v>2086</v>
      </c>
      <c r="BU94" s="144">
        <f t="shared" ref="BU94" si="341">BT94+1</f>
        <v>2087</v>
      </c>
      <c r="BV94" s="144">
        <f t="shared" ref="BV94" si="342">BU94+1</f>
        <v>2088</v>
      </c>
      <c r="BW94" s="144">
        <f t="shared" ref="BW94" si="343">BV94+1</f>
        <v>2089</v>
      </c>
      <c r="BX94" s="144">
        <f t="shared" ref="BX94" si="344">BW94+1</f>
        <v>2090</v>
      </c>
      <c r="BY94" s="144">
        <f t="shared" ref="BY94" si="345">BX94+1</f>
        <v>2091</v>
      </c>
      <c r="BZ94" s="144">
        <f t="shared" ref="BZ94" si="346">BY94+1</f>
        <v>2092</v>
      </c>
      <c r="CA94" s="144">
        <f t="shared" ref="CA94" si="347">BZ94+1</f>
        <v>2093</v>
      </c>
      <c r="CB94" s="144">
        <f t="shared" ref="CB94" si="348">CA94+1</f>
        <v>2094</v>
      </c>
      <c r="CC94" s="144">
        <f t="shared" ref="CC94" si="349">CB94+1</f>
        <v>2095</v>
      </c>
      <c r="CD94" s="144">
        <f t="shared" ref="CD94" si="350">CC94+1</f>
        <v>2096</v>
      </c>
      <c r="CE94" s="144">
        <f t="shared" ref="CE94" si="351">CD94+1</f>
        <v>2097</v>
      </c>
      <c r="CF94" s="144">
        <f t="shared" ref="CF94" si="352">CE94+1</f>
        <v>2098</v>
      </c>
      <c r="CG94" s="144">
        <f t="shared" ref="CG94" si="353">CF94+1</f>
        <v>2099</v>
      </c>
      <c r="CH94" s="144">
        <f t="shared" ref="CH94" si="354">CG94+1</f>
        <v>2100</v>
      </c>
      <c r="CI94" s="144">
        <f t="shared" ref="CI94" si="355">CH94+1</f>
        <v>2101</v>
      </c>
    </row>
    <row r="95" spans="2:87">
      <c r="B95" s="82" t="s">
        <v>564</v>
      </c>
      <c r="C95" s="87" t="s">
        <v>547</v>
      </c>
      <c r="D95" s="389"/>
      <c r="E95" s="389"/>
      <c r="F95" s="699" t="str">
        <f>DataSummary!N4</f>
        <v>Baseline</v>
      </c>
      <c r="G95" s="15" t="s">
        <v>619</v>
      </c>
      <c r="H95" s="26" t="s">
        <v>2</v>
      </c>
      <c r="I95" s="179">
        <f>I96</f>
        <v>1.9992845132946968E-2</v>
      </c>
      <c r="J95" s="179">
        <f t="shared" ref="J95:BU95" si="356">J96</f>
        <v>1.9992845132946968E-2</v>
      </c>
      <c r="K95" s="179">
        <f t="shared" si="356"/>
        <v>1.9992845132946968E-2</v>
      </c>
      <c r="L95" s="179">
        <f t="shared" si="356"/>
        <v>1.9992845132946968E-2</v>
      </c>
      <c r="M95" s="179">
        <f t="shared" si="356"/>
        <v>1.9992845132946968E-2</v>
      </c>
      <c r="N95" s="179">
        <f t="shared" si="356"/>
        <v>1.9992845132946968E-2</v>
      </c>
      <c r="O95" s="179">
        <f t="shared" si="356"/>
        <v>1.9992845132946968E-2</v>
      </c>
      <c r="P95" s="179">
        <f t="shared" si="356"/>
        <v>1.9992845132946968E-2</v>
      </c>
      <c r="Q95" s="179">
        <f t="shared" si="356"/>
        <v>1.9992845132946968E-2</v>
      </c>
      <c r="R95" s="179">
        <f t="shared" si="356"/>
        <v>1.9992845132946968E-2</v>
      </c>
      <c r="S95" s="179">
        <f t="shared" si="356"/>
        <v>1.9992845132946968E-2</v>
      </c>
      <c r="T95" s="179">
        <f t="shared" si="356"/>
        <v>1.9992845132946968E-2</v>
      </c>
      <c r="U95" s="179">
        <f t="shared" si="356"/>
        <v>1.9992845132946968E-2</v>
      </c>
      <c r="V95" s="179">
        <f t="shared" si="356"/>
        <v>1.9992845132946968E-2</v>
      </c>
      <c r="W95" s="179">
        <f t="shared" si="356"/>
        <v>1.9992845132946968E-2</v>
      </c>
      <c r="X95" s="179">
        <f t="shared" si="356"/>
        <v>1.9992845132946968E-2</v>
      </c>
      <c r="Y95" s="179">
        <f t="shared" si="356"/>
        <v>1.9992845132946968E-2</v>
      </c>
      <c r="Z95" s="179">
        <f t="shared" si="356"/>
        <v>1.9992845132946968E-2</v>
      </c>
      <c r="AA95" s="179">
        <f t="shared" si="356"/>
        <v>1.9992845132946968E-2</v>
      </c>
      <c r="AB95" s="179">
        <f t="shared" si="356"/>
        <v>1.9992845132946968E-2</v>
      </c>
      <c r="AC95" s="179">
        <f t="shared" si="356"/>
        <v>1.9992845132946968E-2</v>
      </c>
      <c r="AD95" s="179">
        <f t="shared" si="356"/>
        <v>1.9992845132946968E-2</v>
      </c>
      <c r="AE95" s="179">
        <f t="shared" si="356"/>
        <v>1.9992845132946968E-2</v>
      </c>
      <c r="AF95" s="179">
        <f t="shared" si="356"/>
        <v>1.9992845132946968E-2</v>
      </c>
      <c r="AG95" s="179">
        <f t="shared" si="356"/>
        <v>1.9992845132946968E-2</v>
      </c>
      <c r="AH95" s="179">
        <f t="shared" si="356"/>
        <v>1.9992845132946968E-2</v>
      </c>
      <c r="AI95" s="179">
        <f t="shared" si="356"/>
        <v>1.9992845132946968E-2</v>
      </c>
      <c r="AJ95" s="179">
        <f t="shared" si="356"/>
        <v>1.9992845132946968E-2</v>
      </c>
      <c r="AK95" s="179">
        <f t="shared" si="356"/>
        <v>1.9992845132946968E-2</v>
      </c>
      <c r="AL95" s="179">
        <f t="shared" si="356"/>
        <v>1.9992845132946968E-2</v>
      </c>
      <c r="AM95" s="179">
        <f t="shared" si="356"/>
        <v>1.9992845132946968E-2</v>
      </c>
      <c r="AN95" s="179">
        <f t="shared" si="356"/>
        <v>1.9992845132946968E-2</v>
      </c>
      <c r="AO95" s="179">
        <f t="shared" si="356"/>
        <v>1.9992845132946968E-2</v>
      </c>
      <c r="AP95" s="179">
        <f t="shared" si="356"/>
        <v>1.9992845132946968E-2</v>
      </c>
      <c r="AQ95" s="179">
        <f t="shared" si="356"/>
        <v>1.9992845132946968E-2</v>
      </c>
      <c r="AR95" s="179">
        <f t="shared" si="356"/>
        <v>1.9992845132946968E-2</v>
      </c>
      <c r="AS95" s="179">
        <f t="shared" si="356"/>
        <v>1.9992845132946968E-2</v>
      </c>
      <c r="AT95" s="179">
        <f t="shared" si="356"/>
        <v>1.9992845132946968E-2</v>
      </c>
      <c r="AU95" s="179">
        <f t="shared" si="356"/>
        <v>1.9992845132946968E-2</v>
      </c>
      <c r="AV95" s="179">
        <f t="shared" si="356"/>
        <v>1.9992845132946968E-2</v>
      </c>
      <c r="AW95" s="179">
        <f t="shared" si="356"/>
        <v>1.9992845132946968E-2</v>
      </c>
      <c r="AX95" s="179">
        <f t="shared" si="356"/>
        <v>1.9992845132946968E-2</v>
      </c>
      <c r="AY95" s="179">
        <f t="shared" si="356"/>
        <v>1.9992845132946968E-2</v>
      </c>
      <c r="AZ95" s="179">
        <f t="shared" si="356"/>
        <v>1.9992845132946968E-2</v>
      </c>
      <c r="BA95" s="179">
        <f t="shared" si="356"/>
        <v>1.9992845132946968E-2</v>
      </c>
      <c r="BB95" s="179">
        <f t="shared" si="356"/>
        <v>1.9992845132946968E-2</v>
      </c>
      <c r="BC95" s="179">
        <f t="shared" si="356"/>
        <v>1.9992845132946968E-2</v>
      </c>
      <c r="BD95" s="179">
        <f t="shared" si="356"/>
        <v>1.9992845132946968E-2</v>
      </c>
      <c r="BE95" s="179">
        <f t="shared" si="356"/>
        <v>1.9992845132946968E-2</v>
      </c>
      <c r="BF95" s="179">
        <f t="shared" si="356"/>
        <v>1.9992845132946968E-2</v>
      </c>
      <c r="BG95" s="179">
        <f t="shared" si="356"/>
        <v>1.9992845132946968E-2</v>
      </c>
      <c r="BH95" s="179">
        <f t="shared" si="356"/>
        <v>1.9992845132946968E-2</v>
      </c>
      <c r="BI95" s="179">
        <f t="shared" si="356"/>
        <v>1.9992845132946968E-2</v>
      </c>
      <c r="BJ95" s="179">
        <f t="shared" si="356"/>
        <v>1.9992845132946968E-2</v>
      </c>
      <c r="BK95" s="179">
        <f t="shared" si="356"/>
        <v>1.9992845132946968E-2</v>
      </c>
      <c r="BL95" s="179">
        <f t="shared" si="356"/>
        <v>1.9992845132946968E-2</v>
      </c>
      <c r="BM95" s="179">
        <f t="shared" si="356"/>
        <v>1.9992845132946968E-2</v>
      </c>
      <c r="BN95" s="179">
        <f t="shared" si="356"/>
        <v>1.9992845132946968E-2</v>
      </c>
      <c r="BO95" s="179">
        <f t="shared" si="356"/>
        <v>1.9992845132946968E-2</v>
      </c>
      <c r="BP95" s="179">
        <f t="shared" si="356"/>
        <v>1.9992845132946968E-2</v>
      </c>
      <c r="BQ95" s="179">
        <f t="shared" si="356"/>
        <v>1.9992845132946968E-2</v>
      </c>
      <c r="BR95" s="179">
        <f t="shared" si="356"/>
        <v>1.9992845132946968E-2</v>
      </c>
      <c r="BS95" s="179">
        <f t="shared" si="356"/>
        <v>1.9992845132946968E-2</v>
      </c>
      <c r="BT95" s="179">
        <f t="shared" si="356"/>
        <v>1.9992845132946968E-2</v>
      </c>
      <c r="BU95" s="179">
        <f t="shared" si="356"/>
        <v>1.9992845132946968E-2</v>
      </c>
      <c r="BV95" s="179">
        <f t="shared" ref="BV95:CI95" si="357">BV96</f>
        <v>1.9992845132946968E-2</v>
      </c>
      <c r="BW95" s="179">
        <f t="shared" si="357"/>
        <v>1.9992845132946968E-2</v>
      </c>
      <c r="BX95" s="179">
        <f t="shared" si="357"/>
        <v>1.9992845132946968E-2</v>
      </c>
      <c r="BY95" s="179">
        <f t="shared" si="357"/>
        <v>1.9992845132946968E-2</v>
      </c>
      <c r="BZ95" s="179">
        <f t="shared" si="357"/>
        <v>1.9992845132946968E-2</v>
      </c>
      <c r="CA95" s="179">
        <f t="shared" si="357"/>
        <v>1.9992845132946968E-2</v>
      </c>
      <c r="CB95" s="179">
        <f t="shared" si="357"/>
        <v>1.9992845132946968E-2</v>
      </c>
      <c r="CC95" s="179">
        <f t="shared" si="357"/>
        <v>1.9992845132946968E-2</v>
      </c>
      <c r="CD95" s="179">
        <f t="shared" si="357"/>
        <v>1.9992845132946968E-2</v>
      </c>
      <c r="CE95" s="179">
        <f t="shared" si="357"/>
        <v>1.9992845132946968E-2</v>
      </c>
      <c r="CF95" s="179">
        <f t="shared" si="357"/>
        <v>1.9992845132946968E-2</v>
      </c>
      <c r="CG95" s="179">
        <f t="shared" si="357"/>
        <v>1.9992845132946968E-2</v>
      </c>
      <c r="CH95" s="179">
        <f t="shared" si="357"/>
        <v>1.9992845132946968E-2</v>
      </c>
      <c r="CI95" s="179">
        <f t="shared" si="357"/>
        <v>1.9992845132946968E-2</v>
      </c>
    </row>
    <row r="96" spans="2:87">
      <c r="B96" s="76" t="s">
        <v>979</v>
      </c>
      <c r="C96" s="372" t="s">
        <v>1547</v>
      </c>
      <c r="D96" s="726">
        <f>IF(ISNUMBER(DataSummary!B305)=TRUE,DataSummary!B305,".")</f>
        <v>1.9992845132946968E-2</v>
      </c>
      <c r="E96" s="726"/>
      <c r="F96" s="699"/>
      <c r="G96" s="10" t="s">
        <v>620</v>
      </c>
      <c r="H96" s="26" t="s">
        <v>2</v>
      </c>
      <c r="I96" s="12">
        <f>D97</f>
        <v>1.9992845132946968E-2</v>
      </c>
      <c r="J96" s="12">
        <f>IF(J94&gt;InputDataA_GeneralAssumptions!$D$101,InputDataA_GeneralAssumptions!$D$100,I96+(InputDataA_GeneralAssumptions!$D$100-$I96)/(InputDataA_GeneralAssumptions!$D$101-InputDataA_GeneralAssumptions!$D$7))</f>
        <v>1.9992845132946968E-2</v>
      </c>
      <c r="K96" s="12">
        <f>IF(K94&gt;InputDataA_GeneralAssumptions!$D$101,InputDataA_GeneralAssumptions!$D$100,J96+(InputDataA_GeneralAssumptions!$D$100-$I96)/(InputDataA_GeneralAssumptions!$D$101-InputDataA_GeneralAssumptions!$D$7))</f>
        <v>1.9992845132946968E-2</v>
      </c>
      <c r="L96" s="12">
        <f>IF(L94&gt;InputDataA_GeneralAssumptions!$D$101,InputDataA_GeneralAssumptions!$D$100,K96+(InputDataA_GeneralAssumptions!$D$100-$I96)/(InputDataA_GeneralAssumptions!$D$101-InputDataA_GeneralAssumptions!$D$7))</f>
        <v>1.9992845132946968E-2</v>
      </c>
      <c r="M96" s="12">
        <f>IF(M94&gt;InputDataA_GeneralAssumptions!$D$101,InputDataA_GeneralAssumptions!$D$100,L96+(InputDataA_GeneralAssumptions!$D$100-$I96)/(InputDataA_GeneralAssumptions!$D$101-InputDataA_GeneralAssumptions!$D$7))</f>
        <v>1.9992845132946968E-2</v>
      </c>
      <c r="N96" s="12">
        <f>IF(N94&gt;InputDataA_GeneralAssumptions!$D$101,InputDataA_GeneralAssumptions!$D$100,M96+(InputDataA_GeneralAssumptions!$D$100-$I96)/(InputDataA_GeneralAssumptions!$D$101-InputDataA_GeneralAssumptions!$D$7))</f>
        <v>1.9992845132946968E-2</v>
      </c>
      <c r="O96" s="12">
        <f>IF(O94&gt;InputDataA_GeneralAssumptions!$D$101,InputDataA_GeneralAssumptions!$D$100,N96+(InputDataA_GeneralAssumptions!$D$100-$I96)/(InputDataA_GeneralAssumptions!$D$101-InputDataA_GeneralAssumptions!$D$7))</f>
        <v>1.9992845132946968E-2</v>
      </c>
      <c r="P96" s="12">
        <f>IF(P94&gt;InputDataA_GeneralAssumptions!$D$101,InputDataA_GeneralAssumptions!$D$100,O96+(InputDataA_GeneralAssumptions!$D$100-$I96)/(InputDataA_GeneralAssumptions!$D$101-InputDataA_GeneralAssumptions!$D$7))</f>
        <v>1.9992845132946968E-2</v>
      </c>
      <c r="Q96" s="12">
        <f>IF(Q94&gt;InputDataA_GeneralAssumptions!$D$101,InputDataA_GeneralAssumptions!$D$100,P96+(InputDataA_GeneralAssumptions!$D$100-$I96)/(InputDataA_GeneralAssumptions!$D$101-InputDataA_GeneralAssumptions!$D$7))</f>
        <v>1.9992845132946968E-2</v>
      </c>
      <c r="R96" s="12">
        <f>IF(R94&gt;InputDataA_GeneralAssumptions!$D$101,InputDataA_GeneralAssumptions!$D$100,Q96+(InputDataA_GeneralAssumptions!$D$100-$I96)/(InputDataA_GeneralAssumptions!$D$101-InputDataA_GeneralAssumptions!$D$7))</f>
        <v>1.9992845132946968E-2</v>
      </c>
      <c r="S96" s="12">
        <f>IF(S94&gt;InputDataA_GeneralAssumptions!$D$101,InputDataA_GeneralAssumptions!$D$100,R96+(InputDataA_GeneralAssumptions!$D$100-$I96)/(InputDataA_GeneralAssumptions!$D$101-InputDataA_GeneralAssumptions!$D$7))</f>
        <v>1.9992845132946968E-2</v>
      </c>
      <c r="T96" s="12">
        <f>IF(T94&gt;InputDataA_GeneralAssumptions!$D$101,InputDataA_GeneralAssumptions!$D$100,S96+(InputDataA_GeneralAssumptions!$D$100-$I96)/(InputDataA_GeneralAssumptions!$D$101-InputDataA_GeneralAssumptions!$D$7))</f>
        <v>1.9992845132946968E-2</v>
      </c>
      <c r="U96" s="12">
        <f>IF(U94&gt;InputDataA_GeneralAssumptions!$D$101,InputDataA_GeneralAssumptions!$D$100,T96+(InputDataA_GeneralAssumptions!$D$100-$I96)/(InputDataA_GeneralAssumptions!$D$101-InputDataA_GeneralAssumptions!$D$7))</f>
        <v>1.9992845132946968E-2</v>
      </c>
      <c r="V96" s="12">
        <f>IF(V94&gt;InputDataA_GeneralAssumptions!$D$101,InputDataA_GeneralAssumptions!$D$100,U96+(InputDataA_GeneralAssumptions!$D$100-$I96)/(InputDataA_GeneralAssumptions!$D$101-InputDataA_GeneralAssumptions!$D$7))</f>
        <v>1.9992845132946968E-2</v>
      </c>
      <c r="W96" s="12">
        <f>IF(W94&gt;InputDataA_GeneralAssumptions!$D$101,InputDataA_GeneralAssumptions!$D$100,V96+(InputDataA_GeneralAssumptions!$D$100-$I96)/(InputDataA_GeneralAssumptions!$D$101-InputDataA_GeneralAssumptions!$D$7))</f>
        <v>1.9992845132946968E-2</v>
      </c>
      <c r="X96" s="12">
        <f>IF(X94&gt;InputDataA_GeneralAssumptions!$D$101,InputDataA_GeneralAssumptions!$D$100,W96+(InputDataA_GeneralAssumptions!$D$100-$I96)/(InputDataA_GeneralAssumptions!$D$101-InputDataA_GeneralAssumptions!$D$7))</f>
        <v>1.9992845132946968E-2</v>
      </c>
      <c r="Y96" s="12">
        <f>IF(Y94&gt;InputDataA_GeneralAssumptions!$D$101,InputDataA_GeneralAssumptions!$D$100,X96+(InputDataA_GeneralAssumptions!$D$100-$I96)/(InputDataA_GeneralAssumptions!$D$101-InputDataA_GeneralAssumptions!$D$7))</f>
        <v>1.9992845132946968E-2</v>
      </c>
      <c r="Z96" s="12">
        <f>IF(Z94&gt;InputDataA_GeneralAssumptions!$D$101,InputDataA_GeneralAssumptions!$D$100,Y96+(InputDataA_GeneralAssumptions!$D$100-$I96)/(InputDataA_GeneralAssumptions!$D$101-InputDataA_GeneralAssumptions!$D$7))</f>
        <v>1.9992845132946968E-2</v>
      </c>
      <c r="AA96" s="12">
        <f>IF(AA94&gt;InputDataA_GeneralAssumptions!$D$101,InputDataA_GeneralAssumptions!$D$100,Z96+(InputDataA_GeneralAssumptions!$D$100-$I96)/(InputDataA_GeneralAssumptions!$D$101-InputDataA_GeneralAssumptions!$D$7))</f>
        <v>1.9992845132946968E-2</v>
      </c>
      <c r="AB96" s="12">
        <f>IF(AB94&gt;InputDataA_GeneralAssumptions!$D$101,InputDataA_GeneralAssumptions!$D$100,AA96+(InputDataA_GeneralAssumptions!$D$100-$I96)/(InputDataA_GeneralAssumptions!$D$101-InputDataA_GeneralAssumptions!$D$7))</f>
        <v>1.9992845132946968E-2</v>
      </c>
      <c r="AC96" s="12">
        <f>IF(AC94&gt;InputDataA_GeneralAssumptions!$D$101,InputDataA_GeneralAssumptions!$D$100,AB96+(InputDataA_GeneralAssumptions!$D$100-$I96)/(InputDataA_GeneralAssumptions!$D$101-InputDataA_GeneralAssumptions!$D$7))</f>
        <v>1.9992845132946968E-2</v>
      </c>
      <c r="AD96" s="12">
        <f>IF(AD94&gt;InputDataA_GeneralAssumptions!$D$101,InputDataA_GeneralAssumptions!$D$100,AC96+(InputDataA_GeneralAssumptions!$D$100-$I96)/(InputDataA_GeneralAssumptions!$D$101-InputDataA_GeneralAssumptions!$D$7))</f>
        <v>1.9992845132946968E-2</v>
      </c>
      <c r="AE96" s="12">
        <f>IF(AE94&gt;InputDataA_GeneralAssumptions!$D$101,InputDataA_GeneralAssumptions!$D$100,AD96+(InputDataA_GeneralAssumptions!$D$100-$I96)/(InputDataA_GeneralAssumptions!$D$101-InputDataA_GeneralAssumptions!$D$7))</f>
        <v>1.9992845132946968E-2</v>
      </c>
      <c r="AF96" s="12">
        <f>IF(AF94&gt;InputDataA_GeneralAssumptions!$D$101,InputDataA_GeneralAssumptions!$D$100,AE96+(InputDataA_GeneralAssumptions!$D$100-$I96)/(InputDataA_GeneralAssumptions!$D$101-InputDataA_GeneralAssumptions!$D$7))</f>
        <v>1.9992845132946968E-2</v>
      </c>
      <c r="AG96" s="12">
        <f>IF(AG94&gt;InputDataA_GeneralAssumptions!$D$101,InputDataA_GeneralAssumptions!$D$100,AF96+(InputDataA_GeneralAssumptions!$D$100-$I96)/(InputDataA_GeneralAssumptions!$D$101-InputDataA_GeneralAssumptions!$D$7))</f>
        <v>1.9992845132946968E-2</v>
      </c>
      <c r="AH96" s="12">
        <f>IF(AH94&gt;InputDataA_GeneralAssumptions!$D$101,InputDataA_GeneralAssumptions!$D$100,AG96+(InputDataA_GeneralAssumptions!$D$100-$I96)/(InputDataA_GeneralAssumptions!$D$101-InputDataA_GeneralAssumptions!$D$7))</f>
        <v>1.9992845132946968E-2</v>
      </c>
      <c r="AI96" s="12">
        <f>IF(AI94&gt;InputDataA_GeneralAssumptions!$D$101,InputDataA_GeneralAssumptions!$D$100,AH96+(InputDataA_GeneralAssumptions!$D$100-$I96)/(InputDataA_GeneralAssumptions!$D$101-InputDataA_GeneralAssumptions!$D$7))</f>
        <v>1.9992845132946968E-2</v>
      </c>
      <c r="AJ96" s="12">
        <f>IF(AJ94&gt;InputDataA_GeneralAssumptions!$D$101,InputDataA_GeneralAssumptions!$D$100,AI96+(InputDataA_GeneralAssumptions!$D$100-$I96)/(InputDataA_GeneralAssumptions!$D$101-InputDataA_GeneralAssumptions!$D$7))</f>
        <v>1.9992845132946968E-2</v>
      </c>
      <c r="AK96" s="12">
        <f>IF(AK94&gt;InputDataA_GeneralAssumptions!$D$101,InputDataA_GeneralAssumptions!$D$100,AJ96+(InputDataA_GeneralAssumptions!$D$100-$I96)/(InputDataA_GeneralAssumptions!$D$101-InputDataA_GeneralAssumptions!$D$7))</f>
        <v>1.9992845132946968E-2</v>
      </c>
      <c r="AL96" s="12">
        <f>IF(AL94&gt;InputDataA_GeneralAssumptions!$D$101,InputDataA_GeneralAssumptions!$D$100,AK96+(InputDataA_GeneralAssumptions!$D$100-$I96)/(InputDataA_GeneralAssumptions!$D$101-InputDataA_GeneralAssumptions!$D$7))</f>
        <v>1.9992845132946968E-2</v>
      </c>
      <c r="AM96" s="12">
        <f>IF(AM94&gt;InputDataA_GeneralAssumptions!$D$101,InputDataA_GeneralAssumptions!$D$100,AL96+(InputDataA_GeneralAssumptions!$D$100-$I96)/(InputDataA_GeneralAssumptions!$D$101-InputDataA_GeneralAssumptions!$D$7))</f>
        <v>1.9992845132946968E-2</v>
      </c>
      <c r="AN96" s="12">
        <f>IF(AN94&gt;InputDataA_GeneralAssumptions!$D$101,InputDataA_GeneralAssumptions!$D$100,AM96+(InputDataA_GeneralAssumptions!$D$100-$I96)/(InputDataA_GeneralAssumptions!$D$101-InputDataA_GeneralAssumptions!$D$7))</f>
        <v>1.9992845132946968E-2</v>
      </c>
      <c r="AO96" s="12">
        <f>IF(AO94&gt;InputDataA_GeneralAssumptions!$D$101,InputDataA_GeneralAssumptions!$D$100,AN96+(InputDataA_GeneralAssumptions!$D$100-$I96)/(InputDataA_GeneralAssumptions!$D$101-InputDataA_GeneralAssumptions!$D$7))</f>
        <v>1.9992845132946968E-2</v>
      </c>
      <c r="AP96" s="12">
        <f>IF(AP94&gt;InputDataA_GeneralAssumptions!$D$101,InputDataA_GeneralAssumptions!$D$100,AO96+(InputDataA_GeneralAssumptions!$D$100-$I96)/(InputDataA_GeneralAssumptions!$D$101-InputDataA_GeneralAssumptions!$D$7))</f>
        <v>1.9992845132946968E-2</v>
      </c>
      <c r="AQ96" s="12">
        <f>IF(AQ94&gt;InputDataA_GeneralAssumptions!$D$101,InputDataA_GeneralAssumptions!$D$100,AP96+(InputDataA_GeneralAssumptions!$D$100-$I96)/(InputDataA_GeneralAssumptions!$D$101-InputDataA_GeneralAssumptions!$D$7))</f>
        <v>1.9992845132946968E-2</v>
      </c>
      <c r="AR96" s="12">
        <f>IF(AR94&gt;InputDataA_GeneralAssumptions!$D$101,InputDataA_GeneralAssumptions!$D$100,AQ96+(InputDataA_GeneralAssumptions!$D$100-$I96)/(InputDataA_GeneralAssumptions!$D$101-InputDataA_GeneralAssumptions!$D$7))</f>
        <v>1.9992845132946968E-2</v>
      </c>
      <c r="AS96" s="12">
        <f>IF(AS94&gt;InputDataA_GeneralAssumptions!$D$101,InputDataA_GeneralAssumptions!$D$100,AR96+(InputDataA_GeneralAssumptions!$D$100-$I96)/(InputDataA_GeneralAssumptions!$D$101-InputDataA_GeneralAssumptions!$D$7))</f>
        <v>1.9992845132946968E-2</v>
      </c>
      <c r="AT96" s="12">
        <f>IF(AT94&gt;InputDataA_GeneralAssumptions!$D$101,InputDataA_GeneralAssumptions!$D$100,AS96+(InputDataA_GeneralAssumptions!$D$100-$I96)/(InputDataA_GeneralAssumptions!$D$101-InputDataA_GeneralAssumptions!$D$7))</f>
        <v>1.9992845132946968E-2</v>
      </c>
      <c r="AU96" s="12">
        <f>IF(AU94&gt;InputDataA_GeneralAssumptions!$D$101,InputDataA_GeneralAssumptions!$D$100,AT96+(InputDataA_GeneralAssumptions!$D$100-$I96)/(InputDataA_GeneralAssumptions!$D$101-InputDataA_GeneralAssumptions!$D$7))</f>
        <v>1.9992845132946968E-2</v>
      </c>
      <c r="AV96" s="12">
        <f>IF(AV94&gt;InputDataA_GeneralAssumptions!$D$101,InputDataA_GeneralAssumptions!$D$100,AU96+(InputDataA_GeneralAssumptions!$D$100-$I96)/(InputDataA_GeneralAssumptions!$D$101-InputDataA_GeneralAssumptions!$D$7))</f>
        <v>1.9992845132946968E-2</v>
      </c>
      <c r="AW96" s="12">
        <f>IF(AW94&gt;InputDataA_GeneralAssumptions!$D$101,InputDataA_GeneralAssumptions!$D$100,AV96+(InputDataA_GeneralAssumptions!$D$100-$I96)/(InputDataA_GeneralAssumptions!$D$101-InputDataA_GeneralAssumptions!$D$7))</f>
        <v>1.9992845132946968E-2</v>
      </c>
      <c r="AX96" s="12">
        <f>IF(AX94&gt;InputDataA_GeneralAssumptions!$D$101,InputDataA_GeneralAssumptions!$D$100,AW96+(InputDataA_GeneralAssumptions!$D$100-$I96)/(InputDataA_GeneralAssumptions!$D$101-InputDataA_GeneralAssumptions!$D$7))</f>
        <v>1.9992845132946968E-2</v>
      </c>
      <c r="AY96" s="12">
        <f>IF(AY94&gt;InputDataA_GeneralAssumptions!$D$101,InputDataA_GeneralAssumptions!$D$100,AX96+(InputDataA_GeneralAssumptions!$D$100-$I96)/(InputDataA_GeneralAssumptions!$D$101-InputDataA_GeneralAssumptions!$D$7))</f>
        <v>1.9992845132946968E-2</v>
      </c>
      <c r="AZ96" s="12">
        <f>IF(AZ94&gt;InputDataA_GeneralAssumptions!$D$101,InputDataA_GeneralAssumptions!$D$100,AY96+(InputDataA_GeneralAssumptions!$D$100-$I96)/(InputDataA_GeneralAssumptions!$D$101-InputDataA_GeneralAssumptions!$D$7))</f>
        <v>1.9992845132946968E-2</v>
      </c>
      <c r="BA96" s="12">
        <f>IF(BA94&gt;InputDataA_GeneralAssumptions!$D$101,InputDataA_GeneralAssumptions!$D$100,AZ96+(InputDataA_GeneralAssumptions!$D$100-$I96)/(InputDataA_GeneralAssumptions!$D$101-InputDataA_GeneralAssumptions!$D$7))</f>
        <v>1.9992845132946968E-2</v>
      </c>
      <c r="BB96" s="12">
        <f>IF(BB94&gt;InputDataA_GeneralAssumptions!$D$101,InputDataA_GeneralAssumptions!$D$100,BA96+(InputDataA_GeneralAssumptions!$D$100-$I96)/(InputDataA_GeneralAssumptions!$D$101-InputDataA_GeneralAssumptions!$D$7))</f>
        <v>1.9992845132946968E-2</v>
      </c>
      <c r="BC96" s="12">
        <f>IF(BC94&gt;InputDataA_GeneralAssumptions!$D$101,InputDataA_GeneralAssumptions!$D$100,BB96+(InputDataA_GeneralAssumptions!$D$100-$I96)/(InputDataA_GeneralAssumptions!$D$101-InputDataA_GeneralAssumptions!$D$7))</f>
        <v>1.9992845132946968E-2</v>
      </c>
      <c r="BD96" s="12">
        <f>IF(BD94&gt;InputDataA_GeneralAssumptions!$D$101,InputDataA_GeneralAssumptions!$D$100,BC96+(InputDataA_GeneralAssumptions!$D$100-$I96)/(InputDataA_GeneralAssumptions!$D$101-InputDataA_GeneralAssumptions!$D$7))</f>
        <v>1.9992845132946968E-2</v>
      </c>
      <c r="BE96" s="12">
        <f>IF(BE94&gt;InputDataA_GeneralAssumptions!$D$101,InputDataA_GeneralAssumptions!$D$100,BD96+(InputDataA_GeneralAssumptions!$D$100-$I96)/(InputDataA_GeneralAssumptions!$D$101-InputDataA_GeneralAssumptions!$D$7))</f>
        <v>1.9992845132946968E-2</v>
      </c>
      <c r="BF96" s="12">
        <f>IF(BF94&gt;InputDataA_GeneralAssumptions!$D$101,InputDataA_GeneralAssumptions!$D$100,BE96+(InputDataA_GeneralAssumptions!$D$100-$I96)/(InputDataA_GeneralAssumptions!$D$101-InputDataA_GeneralAssumptions!$D$7))</f>
        <v>1.9992845132946968E-2</v>
      </c>
      <c r="BG96" s="12">
        <f>IF(BG94&gt;InputDataA_GeneralAssumptions!$D$101,InputDataA_GeneralAssumptions!$D$100,BF96+(InputDataA_GeneralAssumptions!$D$100-$I96)/(InputDataA_GeneralAssumptions!$D$101-InputDataA_GeneralAssumptions!$D$7))</f>
        <v>1.9992845132946968E-2</v>
      </c>
      <c r="BH96" s="12">
        <f>IF(BH94&gt;InputDataA_GeneralAssumptions!$D$101,InputDataA_GeneralAssumptions!$D$100,BG96+(InputDataA_GeneralAssumptions!$D$100-$I96)/(InputDataA_GeneralAssumptions!$D$101-InputDataA_GeneralAssumptions!$D$7))</f>
        <v>1.9992845132946968E-2</v>
      </c>
      <c r="BI96" s="12">
        <f>IF(BI94&gt;InputDataA_GeneralAssumptions!$D$101,InputDataA_GeneralAssumptions!$D$100,BH96+(InputDataA_GeneralAssumptions!$D$100-$I96)/(InputDataA_GeneralAssumptions!$D$101-InputDataA_GeneralAssumptions!$D$7))</f>
        <v>1.9992845132946968E-2</v>
      </c>
      <c r="BJ96" s="12">
        <f>IF(BJ94&gt;InputDataA_GeneralAssumptions!$D$101,InputDataA_GeneralAssumptions!$D$100,BI96+(InputDataA_GeneralAssumptions!$D$100-$I96)/(InputDataA_GeneralAssumptions!$D$101-InputDataA_GeneralAssumptions!$D$7))</f>
        <v>1.9992845132946968E-2</v>
      </c>
      <c r="BK96" s="12">
        <f>IF(BK94&gt;InputDataA_GeneralAssumptions!$D$101,InputDataA_GeneralAssumptions!$D$100,BJ96+(InputDataA_GeneralAssumptions!$D$100-$I96)/(InputDataA_GeneralAssumptions!$D$101-InputDataA_GeneralAssumptions!$D$7))</f>
        <v>1.9992845132946968E-2</v>
      </c>
      <c r="BL96" s="12">
        <f>IF(BL94&gt;InputDataA_GeneralAssumptions!$D$101,InputDataA_GeneralAssumptions!$D$100,BK96+(InputDataA_GeneralAssumptions!$D$100-$I96)/(InputDataA_GeneralAssumptions!$D$101-InputDataA_GeneralAssumptions!$D$7))</f>
        <v>1.9992845132946968E-2</v>
      </c>
      <c r="BM96" s="12">
        <f>IF(BM94&gt;InputDataA_GeneralAssumptions!$D$101,InputDataA_GeneralAssumptions!$D$100,BL96+(InputDataA_GeneralAssumptions!$D$100-$I96)/(InputDataA_GeneralAssumptions!$D$101-InputDataA_GeneralAssumptions!$D$7))</f>
        <v>1.9992845132946968E-2</v>
      </c>
      <c r="BN96" s="12">
        <f>IF(BN94&gt;InputDataA_GeneralAssumptions!$D$101,InputDataA_GeneralAssumptions!$D$100,BM96+(InputDataA_GeneralAssumptions!$D$100-$I96)/(InputDataA_GeneralAssumptions!$D$101-InputDataA_GeneralAssumptions!$D$7))</f>
        <v>1.9992845132946968E-2</v>
      </c>
      <c r="BO96" s="12">
        <f>IF(BO94&gt;InputDataA_GeneralAssumptions!$D$101,InputDataA_GeneralAssumptions!$D$100,BN96+(InputDataA_GeneralAssumptions!$D$100-$I96)/(InputDataA_GeneralAssumptions!$D$101-InputDataA_GeneralAssumptions!$D$7))</f>
        <v>1.9992845132946968E-2</v>
      </c>
      <c r="BP96" s="12">
        <f>IF(BP94&gt;InputDataA_GeneralAssumptions!$D$101,InputDataA_GeneralAssumptions!$D$100,BO96+(InputDataA_GeneralAssumptions!$D$100-$I96)/(InputDataA_GeneralAssumptions!$D$101-InputDataA_GeneralAssumptions!$D$7))</f>
        <v>1.9992845132946968E-2</v>
      </c>
      <c r="BQ96" s="12">
        <f>IF(BQ94&gt;InputDataA_GeneralAssumptions!$D$101,InputDataA_GeneralAssumptions!$D$100,BP96+(InputDataA_GeneralAssumptions!$D$100-$I96)/(InputDataA_GeneralAssumptions!$D$101-InputDataA_GeneralAssumptions!$D$7))</f>
        <v>1.9992845132946968E-2</v>
      </c>
      <c r="BR96" s="12">
        <f>IF(BR94&gt;InputDataA_GeneralAssumptions!$D$101,InputDataA_GeneralAssumptions!$D$100,BQ96+(InputDataA_GeneralAssumptions!$D$100-$I96)/(InputDataA_GeneralAssumptions!$D$101-InputDataA_GeneralAssumptions!$D$7))</f>
        <v>1.9992845132946968E-2</v>
      </c>
      <c r="BS96" s="12">
        <f>IF(BS94&gt;InputDataA_GeneralAssumptions!$D$101,InputDataA_GeneralAssumptions!$D$100,BR96+(InputDataA_GeneralAssumptions!$D$100-$I96)/(InputDataA_GeneralAssumptions!$D$101-InputDataA_GeneralAssumptions!$D$7))</f>
        <v>1.9992845132946968E-2</v>
      </c>
      <c r="BT96" s="12">
        <f>IF(BT94&gt;InputDataA_GeneralAssumptions!$D$101,InputDataA_GeneralAssumptions!$D$100,BS96+(InputDataA_GeneralAssumptions!$D$100-$I96)/(InputDataA_GeneralAssumptions!$D$101-InputDataA_GeneralAssumptions!$D$7))</f>
        <v>1.9992845132946968E-2</v>
      </c>
      <c r="BU96" s="12">
        <f>IF(BU94&gt;InputDataA_GeneralAssumptions!$D$101,InputDataA_GeneralAssumptions!$D$100,BT96+(InputDataA_GeneralAssumptions!$D$100-$I96)/(InputDataA_GeneralAssumptions!$D$101-InputDataA_GeneralAssumptions!$D$7))</f>
        <v>1.9992845132946968E-2</v>
      </c>
      <c r="BV96" s="12">
        <f>IF(BV94&gt;InputDataA_GeneralAssumptions!$D$101,InputDataA_GeneralAssumptions!$D$100,BU96+(InputDataA_GeneralAssumptions!$D$100-$I96)/(InputDataA_GeneralAssumptions!$D$101-InputDataA_GeneralAssumptions!$D$7))</f>
        <v>1.9992845132946968E-2</v>
      </c>
      <c r="BW96" s="12">
        <f>IF(BW94&gt;InputDataA_GeneralAssumptions!$D$101,InputDataA_GeneralAssumptions!$D$100,BV96+(InputDataA_GeneralAssumptions!$D$100-$I96)/(InputDataA_GeneralAssumptions!$D$101-InputDataA_GeneralAssumptions!$D$7))</f>
        <v>1.9992845132946968E-2</v>
      </c>
      <c r="BX96" s="12">
        <f>IF(BX94&gt;InputDataA_GeneralAssumptions!$D$101,InputDataA_GeneralAssumptions!$D$100,BW96+(InputDataA_GeneralAssumptions!$D$100-$I96)/(InputDataA_GeneralAssumptions!$D$101-InputDataA_GeneralAssumptions!$D$7))</f>
        <v>1.9992845132946968E-2</v>
      </c>
      <c r="BY96" s="12">
        <f>IF(BY94&gt;InputDataA_GeneralAssumptions!$D$101,InputDataA_GeneralAssumptions!$D$100,BX96+(InputDataA_GeneralAssumptions!$D$100-$I96)/(InputDataA_GeneralAssumptions!$D$101-InputDataA_GeneralAssumptions!$D$7))</f>
        <v>1.9992845132946968E-2</v>
      </c>
      <c r="BZ96" s="12">
        <f>IF(BZ94&gt;InputDataA_GeneralAssumptions!$D$101,InputDataA_GeneralAssumptions!$D$100,BY96+(InputDataA_GeneralAssumptions!$D$100-$I96)/(InputDataA_GeneralAssumptions!$D$101-InputDataA_GeneralAssumptions!$D$7))</f>
        <v>1.9992845132946968E-2</v>
      </c>
      <c r="CA96" s="12">
        <f>IF(CA94&gt;InputDataA_GeneralAssumptions!$D$101,InputDataA_GeneralAssumptions!$D$100,BZ96+(InputDataA_GeneralAssumptions!$D$100-$I96)/(InputDataA_GeneralAssumptions!$D$101-InputDataA_GeneralAssumptions!$D$7))</f>
        <v>1.9992845132946968E-2</v>
      </c>
      <c r="CB96" s="12">
        <f>IF(CB94&gt;InputDataA_GeneralAssumptions!$D$101,InputDataA_GeneralAssumptions!$D$100,CA96+(InputDataA_GeneralAssumptions!$D$100-$I96)/(InputDataA_GeneralAssumptions!$D$101-InputDataA_GeneralAssumptions!$D$7))</f>
        <v>1.9992845132946968E-2</v>
      </c>
      <c r="CC96" s="12">
        <f>IF(CC94&gt;InputDataA_GeneralAssumptions!$D$101,InputDataA_GeneralAssumptions!$D$100,CB96+(InputDataA_GeneralAssumptions!$D$100-$I96)/(InputDataA_GeneralAssumptions!$D$101-InputDataA_GeneralAssumptions!$D$7))</f>
        <v>1.9992845132946968E-2</v>
      </c>
      <c r="CD96" s="12">
        <f>IF(CD94&gt;InputDataA_GeneralAssumptions!$D$101,InputDataA_GeneralAssumptions!$D$100,CC96+(InputDataA_GeneralAssumptions!$D$100-$I96)/(InputDataA_GeneralAssumptions!$D$101-InputDataA_GeneralAssumptions!$D$7))</f>
        <v>1.9992845132946968E-2</v>
      </c>
      <c r="CE96" s="12">
        <f>IF(CE94&gt;InputDataA_GeneralAssumptions!$D$101,InputDataA_GeneralAssumptions!$D$100,CD96+(InputDataA_GeneralAssumptions!$D$100-$I96)/(InputDataA_GeneralAssumptions!$D$101-InputDataA_GeneralAssumptions!$D$7))</f>
        <v>1.9992845132946968E-2</v>
      </c>
      <c r="CF96" s="12">
        <f>IF(CF94&gt;InputDataA_GeneralAssumptions!$D$101,InputDataA_GeneralAssumptions!$D$100,CE96+(InputDataA_GeneralAssumptions!$D$100-$I96)/(InputDataA_GeneralAssumptions!$D$101-InputDataA_GeneralAssumptions!$D$7))</f>
        <v>1.9992845132946968E-2</v>
      </c>
      <c r="CG96" s="12">
        <f>IF(CG94&gt;InputDataA_GeneralAssumptions!$D$101,InputDataA_GeneralAssumptions!$D$100,CF96+(InputDataA_GeneralAssumptions!$D$100-$I96)/(InputDataA_GeneralAssumptions!$D$101-InputDataA_GeneralAssumptions!$D$7))</f>
        <v>1.9992845132946968E-2</v>
      </c>
      <c r="CH96" s="12">
        <f>IF(CH94&gt;InputDataA_GeneralAssumptions!$D$101,InputDataA_GeneralAssumptions!$D$100,CG96+(InputDataA_GeneralAssumptions!$D$100-$I96)/(InputDataA_GeneralAssumptions!$D$101-InputDataA_GeneralAssumptions!$D$7))</f>
        <v>1.9992845132946968E-2</v>
      </c>
      <c r="CI96" s="12">
        <f>IF(CI94&gt;InputDataA_GeneralAssumptions!$D$101,InputDataA_GeneralAssumptions!$D$100,CH96+(InputDataA_GeneralAssumptions!$D$100-$I96)/(InputDataA_GeneralAssumptions!$D$101-InputDataA_GeneralAssumptions!$D$7))</f>
        <v>1.9992845132946968E-2</v>
      </c>
    </row>
    <row r="97" spans="1:87">
      <c r="B97" s="76" t="s">
        <v>990</v>
      </c>
      <c r="C97" s="77" t="s">
        <v>547</v>
      </c>
      <c r="D97" s="391">
        <f>IF(ISBLANK(D95)=TRUE,D96,D95)</f>
        <v>1.9992845132946968E-2</v>
      </c>
      <c r="E97" s="391">
        <f>IF(ISBLANK(E95)=TRUE,D96,E95)</f>
        <v>1.9992845132946968E-2</v>
      </c>
      <c r="F97" s="699"/>
      <c r="G97" s="131" t="s">
        <v>625</v>
      </c>
      <c r="H97" s="26" t="s">
        <v>2</v>
      </c>
      <c r="I97" s="11">
        <f>IF(VLOOKUP(InputDataA_GeneralAssumptions!$D$99,DataSummary!$A$143:$B$145,2,FALSE)=1,I95,I96)</f>
        <v>1.9992845132946968E-2</v>
      </c>
      <c r="J97" s="11">
        <f>IF(VLOOKUP(InputDataA_GeneralAssumptions!$D$99,DataSummary!$A$143:$B$145,2,FALSE)=1,J95,J96)</f>
        <v>1.9992845132946968E-2</v>
      </c>
      <c r="K97" s="11">
        <f>IF(VLOOKUP(InputDataA_GeneralAssumptions!$D$99,DataSummary!$A$143:$B$145,2,FALSE)=1,K95,K96)</f>
        <v>1.9992845132946968E-2</v>
      </c>
      <c r="L97" s="11">
        <f>IF(VLOOKUP(InputDataA_GeneralAssumptions!$D$99,DataSummary!$A$143:$B$145,2,FALSE)=1,L95,L96)</f>
        <v>1.9992845132946968E-2</v>
      </c>
      <c r="M97" s="11">
        <f>IF(VLOOKUP(InputDataA_GeneralAssumptions!$D$99,DataSummary!$A$143:$B$145,2,FALSE)=1,M95,M96)</f>
        <v>1.9992845132946968E-2</v>
      </c>
      <c r="N97" s="11">
        <f>IF(VLOOKUP(InputDataA_GeneralAssumptions!$D$99,DataSummary!$A$143:$B$145,2,FALSE)=1,N95,N96)</f>
        <v>1.9992845132946968E-2</v>
      </c>
      <c r="O97" s="11">
        <f>IF(VLOOKUP(InputDataA_GeneralAssumptions!$D$99,DataSummary!$A$143:$B$145,2,FALSE)=1,O95,O96)</f>
        <v>1.9992845132946968E-2</v>
      </c>
      <c r="P97" s="11">
        <f>IF(VLOOKUP(InputDataA_GeneralAssumptions!$D$99,DataSummary!$A$143:$B$145,2,FALSE)=1,P95,P96)</f>
        <v>1.9992845132946968E-2</v>
      </c>
      <c r="Q97" s="11">
        <f>IF(VLOOKUP(InputDataA_GeneralAssumptions!$D$99,DataSummary!$A$143:$B$145,2,FALSE)=1,Q95,Q96)</f>
        <v>1.9992845132946968E-2</v>
      </c>
      <c r="R97" s="11">
        <f>IF(VLOOKUP(InputDataA_GeneralAssumptions!$D$99,DataSummary!$A$143:$B$145,2,FALSE)=1,R95,R96)</f>
        <v>1.9992845132946968E-2</v>
      </c>
      <c r="S97" s="11">
        <f>IF(VLOOKUP(InputDataA_GeneralAssumptions!$D$99,DataSummary!$A$143:$B$145,2,FALSE)=1,S95,S96)</f>
        <v>1.9992845132946968E-2</v>
      </c>
      <c r="T97" s="11">
        <f>IF(VLOOKUP(InputDataA_GeneralAssumptions!$D$99,DataSummary!$A$143:$B$145,2,FALSE)=1,T95,T96)</f>
        <v>1.9992845132946968E-2</v>
      </c>
      <c r="U97" s="11">
        <f>IF(VLOOKUP(InputDataA_GeneralAssumptions!$D$99,DataSummary!$A$143:$B$145,2,FALSE)=1,U95,U96)</f>
        <v>1.9992845132946968E-2</v>
      </c>
      <c r="V97" s="11">
        <f>IF(VLOOKUP(InputDataA_GeneralAssumptions!$D$99,DataSummary!$A$143:$B$145,2,FALSE)=1,V95,V96)</f>
        <v>1.9992845132946968E-2</v>
      </c>
      <c r="W97" s="11">
        <f>IF(VLOOKUP(InputDataA_GeneralAssumptions!$D$99,DataSummary!$A$143:$B$145,2,FALSE)=1,W95,W96)</f>
        <v>1.9992845132946968E-2</v>
      </c>
      <c r="X97" s="11">
        <f>IF(VLOOKUP(InputDataA_GeneralAssumptions!$D$99,DataSummary!$A$143:$B$145,2,FALSE)=1,X95,X96)</f>
        <v>1.9992845132946968E-2</v>
      </c>
      <c r="Y97" s="11">
        <f>IF(VLOOKUP(InputDataA_GeneralAssumptions!$D$99,DataSummary!$A$143:$B$145,2,FALSE)=1,Y95,Y96)</f>
        <v>1.9992845132946968E-2</v>
      </c>
      <c r="Z97" s="11">
        <f>IF(VLOOKUP(InputDataA_GeneralAssumptions!$D$99,DataSummary!$A$143:$B$145,2,FALSE)=1,Z95,Z96)</f>
        <v>1.9992845132946968E-2</v>
      </c>
      <c r="AA97" s="11">
        <f>IF(VLOOKUP(InputDataA_GeneralAssumptions!$D$99,DataSummary!$A$143:$B$145,2,FALSE)=1,AA95,AA96)</f>
        <v>1.9992845132946968E-2</v>
      </c>
      <c r="AB97" s="11">
        <f>IF(VLOOKUP(InputDataA_GeneralAssumptions!$D$99,DataSummary!$A$143:$B$145,2,FALSE)=1,AB95,AB96)</f>
        <v>1.9992845132946968E-2</v>
      </c>
      <c r="AC97" s="11">
        <f>IF(VLOOKUP(InputDataA_GeneralAssumptions!$D$99,DataSummary!$A$143:$B$145,2,FALSE)=1,AC95,AC96)</f>
        <v>1.9992845132946968E-2</v>
      </c>
      <c r="AD97" s="11">
        <f>IF(VLOOKUP(InputDataA_GeneralAssumptions!$D$99,DataSummary!$A$143:$B$145,2,FALSE)=1,AD95,AD96)</f>
        <v>1.9992845132946968E-2</v>
      </c>
      <c r="AE97" s="11">
        <f>IF(VLOOKUP(InputDataA_GeneralAssumptions!$D$99,DataSummary!$A$143:$B$145,2,FALSE)=1,AE95,AE96)</f>
        <v>1.9992845132946968E-2</v>
      </c>
      <c r="AF97" s="11">
        <f>IF(VLOOKUP(InputDataA_GeneralAssumptions!$D$99,DataSummary!$A$143:$B$145,2,FALSE)=1,AF95,AF96)</f>
        <v>1.9992845132946968E-2</v>
      </c>
      <c r="AG97" s="11">
        <f>IF(VLOOKUP(InputDataA_GeneralAssumptions!$D$99,DataSummary!$A$143:$B$145,2,FALSE)=1,AG95,AG96)</f>
        <v>1.9992845132946968E-2</v>
      </c>
      <c r="AH97" s="11">
        <f>IF(VLOOKUP(InputDataA_GeneralAssumptions!$D$99,DataSummary!$A$143:$B$145,2,FALSE)=1,AH95,AH96)</f>
        <v>1.9992845132946968E-2</v>
      </c>
      <c r="AI97" s="11">
        <f>IF(VLOOKUP(InputDataA_GeneralAssumptions!$D$99,DataSummary!$A$143:$B$145,2,FALSE)=1,AI95,AI96)</f>
        <v>1.9992845132946968E-2</v>
      </c>
      <c r="AJ97" s="11">
        <f>IF(VLOOKUP(InputDataA_GeneralAssumptions!$D$99,DataSummary!$A$143:$B$145,2,FALSE)=1,AJ95,AJ96)</f>
        <v>1.9992845132946968E-2</v>
      </c>
      <c r="AK97" s="11">
        <f>IF(VLOOKUP(InputDataA_GeneralAssumptions!$D$99,DataSummary!$A$143:$B$145,2,FALSE)=1,AK95,AK96)</f>
        <v>1.9992845132946968E-2</v>
      </c>
      <c r="AL97" s="11">
        <f>IF(VLOOKUP(InputDataA_GeneralAssumptions!$D$99,DataSummary!$A$143:$B$145,2,FALSE)=1,AL95,AL96)</f>
        <v>1.9992845132946968E-2</v>
      </c>
      <c r="AM97" s="11">
        <f>IF(VLOOKUP(InputDataA_GeneralAssumptions!$D$99,DataSummary!$A$143:$B$145,2,FALSE)=1,AM95,AM96)</f>
        <v>1.9992845132946968E-2</v>
      </c>
      <c r="AN97" s="11">
        <f>IF(VLOOKUP(InputDataA_GeneralAssumptions!$D$99,DataSummary!$A$143:$B$145,2,FALSE)=1,AN95,AN96)</f>
        <v>1.9992845132946968E-2</v>
      </c>
      <c r="AO97" s="11">
        <f>IF(VLOOKUP(InputDataA_GeneralAssumptions!$D$99,DataSummary!$A$143:$B$145,2,FALSE)=1,AO95,AO96)</f>
        <v>1.9992845132946968E-2</v>
      </c>
      <c r="AP97" s="11">
        <f>IF(VLOOKUP(InputDataA_GeneralAssumptions!$D$99,DataSummary!$A$143:$B$145,2,FALSE)=1,AP95,AP96)</f>
        <v>1.9992845132946968E-2</v>
      </c>
      <c r="AQ97" s="11">
        <f>IF(VLOOKUP(InputDataA_GeneralAssumptions!$D$99,DataSummary!$A$143:$B$145,2,FALSE)=1,AQ95,AQ96)</f>
        <v>1.9992845132946968E-2</v>
      </c>
      <c r="AR97" s="11">
        <f>IF(VLOOKUP(InputDataA_GeneralAssumptions!$D$99,DataSummary!$A$143:$B$145,2,FALSE)=1,AR95,AR96)</f>
        <v>1.9992845132946968E-2</v>
      </c>
      <c r="AS97" s="11">
        <f>IF(VLOOKUP(InputDataA_GeneralAssumptions!$D$99,DataSummary!$A$143:$B$145,2,FALSE)=1,AS95,AS96)</f>
        <v>1.9992845132946968E-2</v>
      </c>
      <c r="AT97" s="11">
        <f>IF(VLOOKUP(InputDataA_GeneralAssumptions!$D$99,DataSummary!$A$143:$B$145,2,FALSE)=1,AT95,AT96)</f>
        <v>1.9992845132946968E-2</v>
      </c>
      <c r="AU97" s="11">
        <f>IF(VLOOKUP(InputDataA_GeneralAssumptions!$D$99,DataSummary!$A$143:$B$145,2,FALSE)=1,AU95,AU96)</f>
        <v>1.9992845132946968E-2</v>
      </c>
      <c r="AV97" s="11">
        <f>IF(VLOOKUP(InputDataA_GeneralAssumptions!$D$99,DataSummary!$A$143:$B$145,2,FALSE)=1,AV95,AV96)</f>
        <v>1.9992845132946968E-2</v>
      </c>
      <c r="AW97" s="11">
        <f>IF(VLOOKUP(InputDataA_GeneralAssumptions!$D$99,DataSummary!$A$143:$B$145,2,FALSE)=1,AW95,AW96)</f>
        <v>1.9992845132946968E-2</v>
      </c>
      <c r="AX97" s="11">
        <f>IF(VLOOKUP(InputDataA_GeneralAssumptions!$D$99,DataSummary!$A$143:$B$145,2,FALSE)=1,AX95,AX96)</f>
        <v>1.9992845132946968E-2</v>
      </c>
      <c r="AY97" s="11">
        <f>IF(VLOOKUP(InputDataA_GeneralAssumptions!$D$99,DataSummary!$A$143:$B$145,2,FALSE)=1,AY95,AY96)</f>
        <v>1.9992845132946968E-2</v>
      </c>
      <c r="AZ97" s="11">
        <f>IF(VLOOKUP(InputDataA_GeneralAssumptions!$D$99,DataSummary!$A$143:$B$145,2,FALSE)=1,AZ95,AZ96)</f>
        <v>1.9992845132946968E-2</v>
      </c>
      <c r="BA97" s="11">
        <f>IF(VLOOKUP(InputDataA_GeneralAssumptions!$D$99,DataSummary!$A$143:$B$145,2,FALSE)=1,BA95,BA96)</f>
        <v>1.9992845132946968E-2</v>
      </c>
      <c r="BB97" s="11">
        <f>IF(VLOOKUP(InputDataA_GeneralAssumptions!$D$99,DataSummary!$A$143:$B$145,2,FALSE)=1,BB95,BB96)</f>
        <v>1.9992845132946968E-2</v>
      </c>
      <c r="BC97" s="11">
        <f>IF(VLOOKUP(InputDataA_GeneralAssumptions!$D$99,DataSummary!$A$143:$B$145,2,FALSE)=1,BC95,BC96)</f>
        <v>1.9992845132946968E-2</v>
      </c>
      <c r="BD97" s="11">
        <f>IF(VLOOKUP(InputDataA_GeneralAssumptions!$D$99,DataSummary!$A$143:$B$145,2,FALSE)=1,BD95,BD96)</f>
        <v>1.9992845132946968E-2</v>
      </c>
      <c r="BE97" s="11">
        <f>IF(VLOOKUP(InputDataA_GeneralAssumptions!$D$99,DataSummary!$A$143:$B$145,2,FALSE)=1,BE95,BE96)</f>
        <v>1.9992845132946968E-2</v>
      </c>
      <c r="BF97" s="11">
        <f>IF(VLOOKUP(InputDataA_GeneralAssumptions!$D$99,DataSummary!$A$143:$B$145,2,FALSE)=1,BF95,BF96)</f>
        <v>1.9992845132946968E-2</v>
      </c>
      <c r="BG97" s="11">
        <f>IF(VLOOKUP(InputDataA_GeneralAssumptions!$D$99,DataSummary!$A$143:$B$145,2,FALSE)=1,BG95,BG96)</f>
        <v>1.9992845132946968E-2</v>
      </c>
      <c r="BH97" s="11">
        <f>IF(VLOOKUP(InputDataA_GeneralAssumptions!$D$99,DataSummary!$A$143:$B$145,2,FALSE)=1,BH95,BH96)</f>
        <v>1.9992845132946968E-2</v>
      </c>
      <c r="BI97" s="11">
        <f>IF(VLOOKUP(InputDataA_GeneralAssumptions!$D$99,DataSummary!$A$143:$B$145,2,FALSE)=1,BI95,BI96)</f>
        <v>1.9992845132946968E-2</v>
      </c>
      <c r="BJ97" s="11">
        <f>IF(VLOOKUP(InputDataA_GeneralAssumptions!$D$99,DataSummary!$A$143:$B$145,2,FALSE)=1,BJ95,BJ96)</f>
        <v>1.9992845132946968E-2</v>
      </c>
      <c r="BK97" s="11">
        <f>IF(VLOOKUP(InputDataA_GeneralAssumptions!$D$99,DataSummary!$A$143:$B$145,2,FALSE)=1,BK95,BK96)</f>
        <v>1.9992845132946968E-2</v>
      </c>
      <c r="BL97" s="11">
        <f>IF(VLOOKUP(InputDataA_GeneralAssumptions!$D$99,DataSummary!$A$143:$B$145,2,FALSE)=1,BL95,BL96)</f>
        <v>1.9992845132946968E-2</v>
      </c>
      <c r="BM97" s="11">
        <f>IF(VLOOKUP(InputDataA_GeneralAssumptions!$D$99,DataSummary!$A$143:$B$145,2,FALSE)=1,BM95,BM96)</f>
        <v>1.9992845132946968E-2</v>
      </c>
      <c r="BN97" s="11">
        <f>IF(VLOOKUP(InputDataA_GeneralAssumptions!$D$99,DataSummary!$A$143:$B$145,2,FALSE)=1,BN95,BN96)</f>
        <v>1.9992845132946968E-2</v>
      </c>
      <c r="BO97" s="11">
        <f>IF(VLOOKUP(InputDataA_GeneralAssumptions!$D$99,DataSummary!$A$143:$B$145,2,FALSE)=1,BO95,BO96)</f>
        <v>1.9992845132946968E-2</v>
      </c>
      <c r="BP97" s="11">
        <f>IF(VLOOKUP(InputDataA_GeneralAssumptions!$D$99,DataSummary!$A$143:$B$145,2,FALSE)=1,BP95,BP96)</f>
        <v>1.9992845132946968E-2</v>
      </c>
      <c r="BQ97" s="11">
        <f>IF(VLOOKUP(InputDataA_GeneralAssumptions!$D$99,DataSummary!$A$143:$B$145,2,FALSE)=1,BQ95,BQ96)</f>
        <v>1.9992845132946968E-2</v>
      </c>
      <c r="BR97" s="11">
        <f>IF(VLOOKUP(InputDataA_GeneralAssumptions!$D$99,DataSummary!$A$143:$B$145,2,FALSE)=1,BR95,BR96)</f>
        <v>1.9992845132946968E-2</v>
      </c>
      <c r="BS97" s="11">
        <f>IF(VLOOKUP(InputDataA_GeneralAssumptions!$D$99,DataSummary!$A$143:$B$145,2,FALSE)=1,BS95,BS96)</f>
        <v>1.9992845132946968E-2</v>
      </c>
      <c r="BT97" s="11">
        <f>IF(VLOOKUP(InputDataA_GeneralAssumptions!$D$99,DataSummary!$A$143:$B$145,2,FALSE)=1,BT95,BT96)</f>
        <v>1.9992845132946968E-2</v>
      </c>
      <c r="BU97" s="11">
        <f>IF(VLOOKUP(InputDataA_GeneralAssumptions!$D$99,DataSummary!$A$143:$B$145,2,FALSE)=1,BU95,BU96)</f>
        <v>1.9992845132946968E-2</v>
      </c>
      <c r="BV97" s="11">
        <f>IF(VLOOKUP(InputDataA_GeneralAssumptions!$D$99,DataSummary!$A$143:$B$145,2,FALSE)=1,BV95,BV96)</f>
        <v>1.9992845132946968E-2</v>
      </c>
      <c r="BW97" s="11">
        <f>IF(VLOOKUP(InputDataA_GeneralAssumptions!$D$99,DataSummary!$A$143:$B$145,2,FALSE)=1,BW95,BW96)</f>
        <v>1.9992845132946968E-2</v>
      </c>
      <c r="BX97" s="11">
        <f>IF(VLOOKUP(InputDataA_GeneralAssumptions!$D$99,DataSummary!$A$143:$B$145,2,FALSE)=1,BX95,BX96)</f>
        <v>1.9992845132946968E-2</v>
      </c>
      <c r="BY97" s="11">
        <f>IF(VLOOKUP(InputDataA_GeneralAssumptions!$D$99,DataSummary!$A$143:$B$145,2,FALSE)=1,BY95,BY96)</f>
        <v>1.9992845132946968E-2</v>
      </c>
      <c r="BZ97" s="11">
        <f>IF(VLOOKUP(InputDataA_GeneralAssumptions!$D$99,DataSummary!$A$143:$B$145,2,FALSE)=1,BZ95,BZ96)</f>
        <v>1.9992845132946968E-2</v>
      </c>
      <c r="CA97" s="11">
        <f>IF(VLOOKUP(InputDataA_GeneralAssumptions!$D$99,DataSummary!$A$143:$B$145,2,FALSE)=1,CA95,CA96)</f>
        <v>1.9992845132946968E-2</v>
      </c>
      <c r="CB97" s="11">
        <f>IF(VLOOKUP(InputDataA_GeneralAssumptions!$D$99,DataSummary!$A$143:$B$145,2,FALSE)=1,CB95,CB96)</f>
        <v>1.9992845132946968E-2</v>
      </c>
      <c r="CC97" s="11">
        <f>IF(VLOOKUP(InputDataA_GeneralAssumptions!$D$99,DataSummary!$A$143:$B$145,2,FALSE)=1,CC95,CC96)</f>
        <v>1.9992845132946968E-2</v>
      </c>
      <c r="CD97" s="11">
        <f>IF(VLOOKUP(InputDataA_GeneralAssumptions!$D$99,DataSummary!$A$143:$B$145,2,FALSE)=1,CD95,CD96)</f>
        <v>1.9992845132946968E-2</v>
      </c>
      <c r="CE97" s="11">
        <f>IF(VLOOKUP(InputDataA_GeneralAssumptions!$D$99,DataSummary!$A$143:$B$145,2,FALSE)=1,CE95,CE96)</f>
        <v>1.9992845132946968E-2</v>
      </c>
      <c r="CF97" s="11">
        <f>IF(VLOOKUP(InputDataA_GeneralAssumptions!$D$99,DataSummary!$A$143:$B$145,2,FALSE)=1,CF95,CF96)</f>
        <v>1.9992845132946968E-2</v>
      </c>
      <c r="CG97" s="11">
        <f>IF(VLOOKUP(InputDataA_GeneralAssumptions!$D$99,DataSummary!$A$143:$B$145,2,FALSE)=1,CG95,CG96)</f>
        <v>1.9992845132946968E-2</v>
      </c>
      <c r="CH97" s="11">
        <f>IF(VLOOKUP(InputDataA_GeneralAssumptions!$D$99,DataSummary!$A$143:$B$145,2,FALSE)=1,CH95,CH96)</f>
        <v>1.9992845132946968E-2</v>
      </c>
      <c r="CI97" s="11">
        <f>IF(VLOOKUP(InputDataA_GeneralAssumptions!$D$99,DataSummary!$A$143:$B$145,2,FALSE)=1,CI95,CI96)</f>
        <v>1.9992845132946968E-2</v>
      </c>
    </row>
    <row r="98" spans="1:87">
      <c r="B98" s="76"/>
      <c r="C98" s="77"/>
      <c r="D98" s="187"/>
      <c r="E98" s="188"/>
      <c r="F98" s="486"/>
      <c r="G98" s="131"/>
      <c r="H98" s="107"/>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row>
    <row r="99" spans="1:87">
      <c r="B99" s="85" t="s">
        <v>554</v>
      </c>
      <c r="C99" s="78" t="s">
        <v>516</v>
      </c>
      <c r="D99" s="694" t="s">
        <v>599</v>
      </c>
      <c r="E99" s="695"/>
      <c r="F99" s="701" t="str">
        <f>DataSummary!N5</f>
        <v>Scenario</v>
      </c>
      <c r="G99" s="15" t="s">
        <v>619</v>
      </c>
      <c r="H99" s="26" t="s">
        <v>2</v>
      </c>
      <c r="I99" s="179">
        <f>I100</f>
        <v>1.9992845132946968E-2</v>
      </c>
      <c r="J99" s="179">
        <f t="shared" ref="J99:BU99" si="358">J100</f>
        <v>1.9992845132946968E-2</v>
      </c>
      <c r="K99" s="179">
        <f t="shared" si="358"/>
        <v>1.9992845132946968E-2</v>
      </c>
      <c r="L99" s="179">
        <f t="shared" si="358"/>
        <v>1.9992845132946968E-2</v>
      </c>
      <c r="M99" s="179">
        <f t="shared" si="358"/>
        <v>1.9992845132946968E-2</v>
      </c>
      <c r="N99" s="179">
        <f t="shared" si="358"/>
        <v>1.9992845132946968E-2</v>
      </c>
      <c r="O99" s="179">
        <f t="shared" si="358"/>
        <v>1.9992845132946968E-2</v>
      </c>
      <c r="P99" s="179">
        <f t="shared" si="358"/>
        <v>1.9992845132946968E-2</v>
      </c>
      <c r="Q99" s="179">
        <f t="shared" si="358"/>
        <v>1.9992845132946968E-2</v>
      </c>
      <c r="R99" s="179">
        <f t="shared" si="358"/>
        <v>1.9992845132946968E-2</v>
      </c>
      <c r="S99" s="179">
        <f t="shared" si="358"/>
        <v>1.9992845132946968E-2</v>
      </c>
      <c r="T99" s="179">
        <f t="shared" si="358"/>
        <v>1.9992845132946968E-2</v>
      </c>
      <c r="U99" s="179">
        <f t="shared" si="358"/>
        <v>1.9992845132946968E-2</v>
      </c>
      <c r="V99" s="179">
        <f t="shared" si="358"/>
        <v>1.9992845132946968E-2</v>
      </c>
      <c r="W99" s="179">
        <f t="shared" si="358"/>
        <v>1.9992845132946968E-2</v>
      </c>
      <c r="X99" s="179">
        <f t="shared" si="358"/>
        <v>1.9992845132946968E-2</v>
      </c>
      <c r="Y99" s="179">
        <f t="shared" si="358"/>
        <v>1.9992845132946968E-2</v>
      </c>
      <c r="Z99" s="179">
        <f t="shared" si="358"/>
        <v>1.9992845132946968E-2</v>
      </c>
      <c r="AA99" s="179">
        <f t="shared" si="358"/>
        <v>1.9992845132946968E-2</v>
      </c>
      <c r="AB99" s="179">
        <f t="shared" si="358"/>
        <v>1.9992845132946968E-2</v>
      </c>
      <c r="AC99" s="179">
        <f t="shared" si="358"/>
        <v>1.9992845132946968E-2</v>
      </c>
      <c r="AD99" s="179">
        <f t="shared" si="358"/>
        <v>1.9992845132946968E-2</v>
      </c>
      <c r="AE99" s="179">
        <f t="shared" si="358"/>
        <v>1.9992845132946968E-2</v>
      </c>
      <c r="AF99" s="179">
        <f t="shared" si="358"/>
        <v>1.9992845132946968E-2</v>
      </c>
      <c r="AG99" s="179">
        <f t="shared" si="358"/>
        <v>1.9992845132946968E-2</v>
      </c>
      <c r="AH99" s="179">
        <f t="shared" si="358"/>
        <v>1.9992845132946968E-2</v>
      </c>
      <c r="AI99" s="179">
        <f t="shared" si="358"/>
        <v>1.9992845132946968E-2</v>
      </c>
      <c r="AJ99" s="179">
        <f t="shared" si="358"/>
        <v>1.9992845132946968E-2</v>
      </c>
      <c r="AK99" s="179">
        <f t="shared" si="358"/>
        <v>1.9992845132946968E-2</v>
      </c>
      <c r="AL99" s="179">
        <f t="shared" si="358"/>
        <v>1.9992845132946968E-2</v>
      </c>
      <c r="AM99" s="179">
        <f t="shared" si="358"/>
        <v>1.9992845132946968E-2</v>
      </c>
      <c r="AN99" s="179">
        <f t="shared" si="358"/>
        <v>1.9992845132946968E-2</v>
      </c>
      <c r="AO99" s="179">
        <f t="shared" si="358"/>
        <v>1.9992845132946968E-2</v>
      </c>
      <c r="AP99" s="179">
        <f t="shared" si="358"/>
        <v>1.9992845132946968E-2</v>
      </c>
      <c r="AQ99" s="179">
        <f t="shared" si="358"/>
        <v>1.9992845132946968E-2</v>
      </c>
      <c r="AR99" s="179">
        <f t="shared" si="358"/>
        <v>1.9992845132946968E-2</v>
      </c>
      <c r="AS99" s="179">
        <f t="shared" si="358"/>
        <v>1.9992845132946968E-2</v>
      </c>
      <c r="AT99" s="179">
        <f t="shared" si="358"/>
        <v>1.9992845132946968E-2</v>
      </c>
      <c r="AU99" s="179">
        <f t="shared" si="358"/>
        <v>1.9992845132946968E-2</v>
      </c>
      <c r="AV99" s="179">
        <f t="shared" si="358"/>
        <v>1.9992845132946968E-2</v>
      </c>
      <c r="AW99" s="179">
        <f t="shared" si="358"/>
        <v>1.9992845132946968E-2</v>
      </c>
      <c r="AX99" s="179">
        <f t="shared" si="358"/>
        <v>1.9992845132946968E-2</v>
      </c>
      <c r="AY99" s="179">
        <f t="shared" si="358"/>
        <v>1.9992845132946968E-2</v>
      </c>
      <c r="AZ99" s="179">
        <f t="shared" si="358"/>
        <v>1.9992845132946968E-2</v>
      </c>
      <c r="BA99" s="179">
        <f t="shared" si="358"/>
        <v>1.9992845132946968E-2</v>
      </c>
      <c r="BB99" s="179">
        <f t="shared" si="358"/>
        <v>1.9992845132946968E-2</v>
      </c>
      <c r="BC99" s="179">
        <f t="shared" si="358"/>
        <v>1.9992845132946968E-2</v>
      </c>
      <c r="BD99" s="179">
        <f t="shared" si="358"/>
        <v>1.9992845132946968E-2</v>
      </c>
      <c r="BE99" s="179">
        <f t="shared" si="358"/>
        <v>1.9992845132946968E-2</v>
      </c>
      <c r="BF99" s="179">
        <f t="shared" si="358"/>
        <v>1.9992845132946968E-2</v>
      </c>
      <c r="BG99" s="179">
        <f t="shared" si="358"/>
        <v>1.9992845132946968E-2</v>
      </c>
      <c r="BH99" s="179">
        <f t="shared" si="358"/>
        <v>1.9992845132946968E-2</v>
      </c>
      <c r="BI99" s="179">
        <f t="shared" si="358"/>
        <v>1.9992845132946968E-2</v>
      </c>
      <c r="BJ99" s="179">
        <f t="shared" si="358"/>
        <v>1.9992845132946968E-2</v>
      </c>
      <c r="BK99" s="179">
        <f t="shared" si="358"/>
        <v>1.9992845132946968E-2</v>
      </c>
      <c r="BL99" s="179">
        <f t="shared" si="358"/>
        <v>1.9992845132946968E-2</v>
      </c>
      <c r="BM99" s="179">
        <f t="shared" si="358"/>
        <v>1.9992845132946968E-2</v>
      </c>
      <c r="BN99" s="179">
        <f t="shared" si="358"/>
        <v>1.9992845132946968E-2</v>
      </c>
      <c r="BO99" s="179">
        <f t="shared" si="358"/>
        <v>1.9992845132946968E-2</v>
      </c>
      <c r="BP99" s="179">
        <f t="shared" si="358"/>
        <v>1.9992845132946968E-2</v>
      </c>
      <c r="BQ99" s="179">
        <f t="shared" si="358"/>
        <v>1.9992845132946968E-2</v>
      </c>
      <c r="BR99" s="179">
        <f t="shared" si="358"/>
        <v>1.9992845132946968E-2</v>
      </c>
      <c r="BS99" s="179">
        <f t="shared" si="358"/>
        <v>1.9992845132946968E-2</v>
      </c>
      <c r="BT99" s="179">
        <f t="shared" si="358"/>
        <v>1.9992845132946968E-2</v>
      </c>
      <c r="BU99" s="179">
        <f t="shared" si="358"/>
        <v>1.9992845132946968E-2</v>
      </c>
      <c r="BV99" s="179">
        <f t="shared" ref="BV99:CI99" si="359">BV100</f>
        <v>1.9992845132946968E-2</v>
      </c>
      <c r="BW99" s="179">
        <f t="shared" si="359"/>
        <v>1.9992845132946968E-2</v>
      </c>
      <c r="BX99" s="179">
        <f t="shared" si="359"/>
        <v>1.9992845132946968E-2</v>
      </c>
      <c r="BY99" s="179">
        <f t="shared" si="359"/>
        <v>1.9992845132946968E-2</v>
      </c>
      <c r="BZ99" s="179">
        <f t="shared" si="359"/>
        <v>1.9992845132946968E-2</v>
      </c>
      <c r="CA99" s="179">
        <f t="shared" si="359"/>
        <v>1.9992845132946968E-2</v>
      </c>
      <c r="CB99" s="179">
        <f t="shared" si="359"/>
        <v>1.9992845132946968E-2</v>
      </c>
      <c r="CC99" s="179">
        <f t="shared" si="359"/>
        <v>1.9992845132946968E-2</v>
      </c>
      <c r="CD99" s="179">
        <f t="shared" si="359"/>
        <v>1.9992845132946968E-2</v>
      </c>
      <c r="CE99" s="179">
        <f t="shared" si="359"/>
        <v>1.9992845132946968E-2</v>
      </c>
      <c r="CF99" s="179">
        <f t="shared" si="359"/>
        <v>1.9992845132946968E-2</v>
      </c>
      <c r="CG99" s="179">
        <f t="shared" si="359"/>
        <v>1.9992845132946968E-2</v>
      </c>
      <c r="CH99" s="179">
        <f t="shared" si="359"/>
        <v>1.9992845132946968E-2</v>
      </c>
      <c r="CI99" s="179">
        <f t="shared" si="359"/>
        <v>1.9992845132946968E-2</v>
      </c>
    </row>
    <row r="100" spans="1:87">
      <c r="A100"/>
      <c r="B100" s="76" t="s">
        <v>555</v>
      </c>
      <c r="C100" s="77" t="s">
        <v>547</v>
      </c>
      <c r="D100" s="367">
        <f>D97</f>
        <v>1.9992845132946968E-2</v>
      </c>
      <c r="E100" s="368">
        <f>E97</f>
        <v>1.9992845132946968E-2</v>
      </c>
      <c r="F100" s="701"/>
      <c r="G100" s="10" t="s">
        <v>620</v>
      </c>
      <c r="H100" s="26" t="s">
        <v>2</v>
      </c>
      <c r="I100" s="12">
        <f>InputDataA_GeneralAssumptions!E97</f>
        <v>1.9992845132946968E-2</v>
      </c>
      <c r="J100" s="12">
        <f>IF(J94&gt;InputDataA_GeneralAssumptions!$E$101,InputDataA_GeneralAssumptions!$E$100,I100+(InputDataA_GeneralAssumptions!$E$100-$I100)/(InputDataA_GeneralAssumptions!$E$101-InputDataA_GeneralAssumptions!$D$7))</f>
        <v>1.9992845132946968E-2</v>
      </c>
      <c r="K100" s="12">
        <f>IF(K94&gt;InputDataA_GeneralAssumptions!$E$101,InputDataA_GeneralAssumptions!$E$100,J100+(InputDataA_GeneralAssumptions!$E$100-$I100)/(InputDataA_GeneralAssumptions!$E$101-InputDataA_GeneralAssumptions!$D$7))</f>
        <v>1.9992845132946968E-2</v>
      </c>
      <c r="L100" s="12">
        <f>IF(L94&gt;InputDataA_GeneralAssumptions!$E$101,InputDataA_GeneralAssumptions!$E$100,K100+(InputDataA_GeneralAssumptions!$E$100-$I100)/(InputDataA_GeneralAssumptions!$E$101-InputDataA_GeneralAssumptions!$D$7))</f>
        <v>1.9992845132946968E-2</v>
      </c>
      <c r="M100" s="12">
        <f>IF(M94&gt;InputDataA_GeneralAssumptions!$E$101,InputDataA_GeneralAssumptions!$E$100,L100+(InputDataA_GeneralAssumptions!$E$100-$I100)/(InputDataA_GeneralAssumptions!$E$101-InputDataA_GeneralAssumptions!$D$7))</f>
        <v>1.9992845132946968E-2</v>
      </c>
      <c r="N100" s="12">
        <f>IF(N94&gt;InputDataA_GeneralAssumptions!$E$101,InputDataA_GeneralAssumptions!$E$100,M100+(InputDataA_GeneralAssumptions!$E$100-$I100)/(InputDataA_GeneralAssumptions!$E$101-InputDataA_GeneralAssumptions!$D$7))</f>
        <v>1.9992845132946968E-2</v>
      </c>
      <c r="O100" s="12">
        <f>IF(O94&gt;InputDataA_GeneralAssumptions!$E$101,InputDataA_GeneralAssumptions!$E$100,N100+(InputDataA_GeneralAssumptions!$E$100-$I100)/(InputDataA_GeneralAssumptions!$E$101-InputDataA_GeneralAssumptions!$D$7))</f>
        <v>1.9992845132946968E-2</v>
      </c>
      <c r="P100" s="12">
        <f>IF(P94&gt;InputDataA_GeneralAssumptions!$E$101,InputDataA_GeneralAssumptions!$E$100,O100+(InputDataA_GeneralAssumptions!$E$100-$I100)/(InputDataA_GeneralAssumptions!$E$101-InputDataA_GeneralAssumptions!$D$7))</f>
        <v>1.9992845132946968E-2</v>
      </c>
      <c r="Q100" s="12">
        <f>IF(Q94&gt;InputDataA_GeneralAssumptions!$E$101,InputDataA_GeneralAssumptions!$E$100,P100+(InputDataA_GeneralAssumptions!$E$100-$I100)/(InputDataA_GeneralAssumptions!$E$101-InputDataA_GeneralAssumptions!$D$7))</f>
        <v>1.9992845132946968E-2</v>
      </c>
      <c r="R100" s="12">
        <f>IF(R94&gt;InputDataA_GeneralAssumptions!$E$101,InputDataA_GeneralAssumptions!$E$100,Q100+(InputDataA_GeneralAssumptions!$E$100-$I100)/(InputDataA_GeneralAssumptions!$E$101-InputDataA_GeneralAssumptions!$D$7))</f>
        <v>1.9992845132946968E-2</v>
      </c>
      <c r="S100" s="12">
        <f>IF(S94&gt;InputDataA_GeneralAssumptions!$E$101,InputDataA_GeneralAssumptions!$E$100,R100+(InputDataA_GeneralAssumptions!$E$100-$I100)/(InputDataA_GeneralAssumptions!$E$101-InputDataA_GeneralAssumptions!$D$7))</f>
        <v>1.9992845132946968E-2</v>
      </c>
      <c r="T100" s="12">
        <f>IF(T94&gt;InputDataA_GeneralAssumptions!$E$101,InputDataA_GeneralAssumptions!$E$100,S100+(InputDataA_GeneralAssumptions!$E$100-$I100)/(InputDataA_GeneralAssumptions!$E$101-InputDataA_GeneralAssumptions!$D$7))</f>
        <v>1.9992845132946968E-2</v>
      </c>
      <c r="U100" s="12">
        <f>IF(U94&gt;InputDataA_GeneralAssumptions!$E$101,InputDataA_GeneralAssumptions!$E$100,T100+(InputDataA_GeneralAssumptions!$E$100-$I100)/(InputDataA_GeneralAssumptions!$E$101-InputDataA_GeneralAssumptions!$D$7))</f>
        <v>1.9992845132946968E-2</v>
      </c>
      <c r="V100" s="12">
        <f>IF(V94&gt;InputDataA_GeneralAssumptions!$E$101,InputDataA_GeneralAssumptions!$E$100,U100+(InputDataA_GeneralAssumptions!$E$100-$I100)/(InputDataA_GeneralAssumptions!$E$101-InputDataA_GeneralAssumptions!$D$7))</f>
        <v>1.9992845132946968E-2</v>
      </c>
      <c r="W100" s="12">
        <f>IF(W94&gt;InputDataA_GeneralAssumptions!$E$101,InputDataA_GeneralAssumptions!$E$100,V100+(InputDataA_GeneralAssumptions!$E$100-$I100)/(InputDataA_GeneralAssumptions!$E$101-InputDataA_GeneralAssumptions!$D$7))</f>
        <v>1.9992845132946968E-2</v>
      </c>
      <c r="X100" s="12">
        <f>IF(X94&gt;InputDataA_GeneralAssumptions!$E$101,InputDataA_GeneralAssumptions!$E$100,W100+(InputDataA_GeneralAssumptions!$E$100-$I100)/(InputDataA_GeneralAssumptions!$E$101-InputDataA_GeneralAssumptions!$D$7))</f>
        <v>1.9992845132946968E-2</v>
      </c>
      <c r="Y100" s="12">
        <f>IF(Y94&gt;InputDataA_GeneralAssumptions!$E$101,InputDataA_GeneralAssumptions!$E$100,X100+(InputDataA_GeneralAssumptions!$E$100-$I100)/(InputDataA_GeneralAssumptions!$E$101-InputDataA_GeneralAssumptions!$D$7))</f>
        <v>1.9992845132946968E-2</v>
      </c>
      <c r="Z100" s="12">
        <f>IF(Z94&gt;InputDataA_GeneralAssumptions!$E$101,InputDataA_GeneralAssumptions!$E$100,Y100+(InputDataA_GeneralAssumptions!$E$100-$I100)/(InputDataA_GeneralAssumptions!$E$101-InputDataA_GeneralAssumptions!$D$7))</f>
        <v>1.9992845132946968E-2</v>
      </c>
      <c r="AA100" s="12">
        <f>IF(AA94&gt;InputDataA_GeneralAssumptions!$E$101,InputDataA_GeneralAssumptions!$E$100,Z100+(InputDataA_GeneralAssumptions!$E$100-$I100)/(InputDataA_GeneralAssumptions!$E$101-InputDataA_GeneralAssumptions!$D$7))</f>
        <v>1.9992845132946968E-2</v>
      </c>
      <c r="AB100" s="12">
        <f>IF(AB94&gt;InputDataA_GeneralAssumptions!$E$101,InputDataA_GeneralAssumptions!$E$100,AA100+(InputDataA_GeneralAssumptions!$E$100-$I100)/(InputDataA_GeneralAssumptions!$E$101-InputDataA_GeneralAssumptions!$D$7))</f>
        <v>1.9992845132946968E-2</v>
      </c>
      <c r="AC100" s="12">
        <f>IF(AC94&gt;InputDataA_GeneralAssumptions!$E$101,InputDataA_GeneralAssumptions!$E$100,AB100+(InputDataA_GeneralAssumptions!$E$100-$I100)/(InputDataA_GeneralAssumptions!$E$101-InputDataA_GeneralAssumptions!$D$7))</f>
        <v>1.9992845132946968E-2</v>
      </c>
      <c r="AD100" s="12">
        <f>IF(AD94&gt;InputDataA_GeneralAssumptions!$E$101,InputDataA_GeneralAssumptions!$E$100,AC100+(InputDataA_GeneralAssumptions!$E$100-$I100)/(InputDataA_GeneralAssumptions!$E$101-InputDataA_GeneralAssumptions!$D$7))</f>
        <v>1.9992845132946968E-2</v>
      </c>
      <c r="AE100" s="12">
        <f>IF(AE94&gt;InputDataA_GeneralAssumptions!$E$101,InputDataA_GeneralAssumptions!$E$100,AD100+(InputDataA_GeneralAssumptions!$E$100-$I100)/(InputDataA_GeneralAssumptions!$E$101-InputDataA_GeneralAssumptions!$D$7))</f>
        <v>1.9992845132946968E-2</v>
      </c>
      <c r="AF100" s="12">
        <f>IF(AF94&gt;InputDataA_GeneralAssumptions!$E$101,InputDataA_GeneralAssumptions!$E$100,AE100+(InputDataA_GeneralAssumptions!$E$100-$I100)/(InputDataA_GeneralAssumptions!$E$101-InputDataA_GeneralAssumptions!$D$7))</f>
        <v>1.9992845132946968E-2</v>
      </c>
      <c r="AG100" s="12">
        <f>IF(AG94&gt;InputDataA_GeneralAssumptions!$E$101,InputDataA_GeneralAssumptions!$E$100,AF100+(InputDataA_GeneralAssumptions!$E$100-$I100)/(InputDataA_GeneralAssumptions!$E$101-InputDataA_GeneralAssumptions!$D$7))</f>
        <v>1.9992845132946968E-2</v>
      </c>
      <c r="AH100" s="12">
        <f>IF(AH94&gt;InputDataA_GeneralAssumptions!$E$101,InputDataA_GeneralAssumptions!$E$100,AG100+(InputDataA_GeneralAssumptions!$E$100-$I100)/(InputDataA_GeneralAssumptions!$E$101-InputDataA_GeneralAssumptions!$D$7))</f>
        <v>1.9992845132946968E-2</v>
      </c>
      <c r="AI100" s="12">
        <f>IF(AI94&gt;InputDataA_GeneralAssumptions!$E$101,InputDataA_GeneralAssumptions!$E$100,AH100+(InputDataA_GeneralAssumptions!$E$100-$I100)/(InputDataA_GeneralAssumptions!$E$101-InputDataA_GeneralAssumptions!$D$7))</f>
        <v>1.9992845132946968E-2</v>
      </c>
      <c r="AJ100" s="12">
        <f>IF(AJ94&gt;InputDataA_GeneralAssumptions!$E$101,InputDataA_GeneralAssumptions!$E$100,AI100+(InputDataA_GeneralAssumptions!$E$100-$I100)/(InputDataA_GeneralAssumptions!$E$101-InputDataA_GeneralAssumptions!$D$7))</f>
        <v>1.9992845132946968E-2</v>
      </c>
      <c r="AK100" s="12">
        <f>IF(AK94&gt;InputDataA_GeneralAssumptions!$E$101,InputDataA_GeneralAssumptions!$E$100,AJ100+(InputDataA_GeneralAssumptions!$E$100-$I100)/(InputDataA_GeneralAssumptions!$E$101-InputDataA_GeneralAssumptions!$D$7))</f>
        <v>1.9992845132946968E-2</v>
      </c>
      <c r="AL100" s="12">
        <f>IF(AL94&gt;InputDataA_GeneralAssumptions!$E$101,InputDataA_GeneralAssumptions!$E$100,AK100+(InputDataA_GeneralAssumptions!$E$100-$I100)/(InputDataA_GeneralAssumptions!$E$101-InputDataA_GeneralAssumptions!$D$7))</f>
        <v>1.9992845132946968E-2</v>
      </c>
      <c r="AM100" s="12">
        <f>IF(AM94&gt;InputDataA_GeneralAssumptions!$E$101,InputDataA_GeneralAssumptions!$E$100,AL100+(InputDataA_GeneralAssumptions!$E$100-$I100)/(InputDataA_GeneralAssumptions!$E$101-InputDataA_GeneralAssumptions!$D$7))</f>
        <v>1.9992845132946968E-2</v>
      </c>
      <c r="AN100" s="12">
        <f>IF(AN94&gt;InputDataA_GeneralAssumptions!$E$101,InputDataA_GeneralAssumptions!$E$100,AM100+(InputDataA_GeneralAssumptions!$E$100-$I100)/(InputDataA_GeneralAssumptions!$E$101-InputDataA_GeneralAssumptions!$D$7))</f>
        <v>1.9992845132946968E-2</v>
      </c>
      <c r="AO100" s="12">
        <f>IF(AO94&gt;InputDataA_GeneralAssumptions!$E$101,InputDataA_GeneralAssumptions!$E$100,AN100+(InputDataA_GeneralAssumptions!$E$100-$I100)/(InputDataA_GeneralAssumptions!$E$101-InputDataA_GeneralAssumptions!$D$7))</f>
        <v>1.9992845132946968E-2</v>
      </c>
      <c r="AP100" s="12">
        <f>IF(AP94&gt;InputDataA_GeneralAssumptions!$E$101,InputDataA_GeneralAssumptions!$E$100,AO100+(InputDataA_GeneralAssumptions!$E$100-$I100)/(InputDataA_GeneralAssumptions!$E$101-InputDataA_GeneralAssumptions!$D$7))</f>
        <v>1.9992845132946968E-2</v>
      </c>
      <c r="AQ100" s="12">
        <f>IF(AQ94&gt;InputDataA_GeneralAssumptions!$E$101,InputDataA_GeneralAssumptions!$E$100,AP100+(InputDataA_GeneralAssumptions!$E$100-$I100)/(InputDataA_GeneralAssumptions!$E$101-InputDataA_GeneralAssumptions!$D$7))</f>
        <v>1.9992845132946968E-2</v>
      </c>
      <c r="AR100" s="12">
        <f>IF(AR94&gt;InputDataA_GeneralAssumptions!$E$101,InputDataA_GeneralAssumptions!$E$100,AQ100+(InputDataA_GeneralAssumptions!$E$100-$I100)/(InputDataA_GeneralAssumptions!$E$101-InputDataA_GeneralAssumptions!$D$7))</f>
        <v>1.9992845132946968E-2</v>
      </c>
      <c r="AS100" s="12">
        <f>IF(AS94&gt;InputDataA_GeneralAssumptions!$E$101,InputDataA_GeneralAssumptions!$E$100,AR100+(InputDataA_GeneralAssumptions!$E$100-$I100)/(InputDataA_GeneralAssumptions!$E$101-InputDataA_GeneralAssumptions!$D$7))</f>
        <v>1.9992845132946968E-2</v>
      </c>
      <c r="AT100" s="12">
        <f>IF(AT94&gt;InputDataA_GeneralAssumptions!$E$101,InputDataA_GeneralAssumptions!$E$100,AS100+(InputDataA_GeneralAssumptions!$E$100-$I100)/(InputDataA_GeneralAssumptions!$E$101-InputDataA_GeneralAssumptions!$D$7))</f>
        <v>1.9992845132946968E-2</v>
      </c>
      <c r="AU100" s="12">
        <f>IF(AU94&gt;InputDataA_GeneralAssumptions!$E$101,InputDataA_GeneralAssumptions!$E$100,AT100+(InputDataA_GeneralAssumptions!$E$100-$I100)/(InputDataA_GeneralAssumptions!$E$101-InputDataA_GeneralAssumptions!$D$7))</f>
        <v>1.9992845132946968E-2</v>
      </c>
      <c r="AV100" s="12">
        <f>IF(AV94&gt;InputDataA_GeneralAssumptions!$E$101,InputDataA_GeneralAssumptions!$E$100,AU100+(InputDataA_GeneralAssumptions!$E$100-$I100)/(InputDataA_GeneralAssumptions!$E$101-InputDataA_GeneralAssumptions!$D$7))</f>
        <v>1.9992845132946968E-2</v>
      </c>
      <c r="AW100" s="12">
        <f>IF(AW94&gt;InputDataA_GeneralAssumptions!$E$101,InputDataA_GeneralAssumptions!$E$100,AV100+(InputDataA_GeneralAssumptions!$E$100-$I100)/(InputDataA_GeneralAssumptions!$E$101-InputDataA_GeneralAssumptions!$D$7))</f>
        <v>1.9992845132946968E-2</v>
      </c>
      <c r="AX100" s="12">
        <f>IF(AX94&gt;InputDataA_GeneralAssumptions!$E$101,InputDataA_GeneralAssumptions!$E$100,AW100+(InputDataA_GeneralAssumptions!$E$100-$I100)/(InputDataA_GeneralAssumptions!$E$101-InputDataA_GeneralAssumptions!$D$7))</f>
        <v>1.9992845132946968E-2</v>
      </c>
      <c r="AY100" s="12">
        <f>IF(AY94&gt;InputDataA_GeneralAssumptions!$E$101,InputDataA_GeneralAssumptions!$E$100,AX100+(InputDataA_GeneralAssumptions!$E$100-$I100)/(InputDataA_GeneralAssumptions!$E$101-InputDataA_GeneralAssumptions!$D$7))</f>
        <v>1.9992845132946968E-2</v>
      </c>
      <c r="AZ100" s="12">
        <f>IF(AZ94&gt;InputDataA_GeneralAssumptions!$E$101,InputDataA_GeneralAssumptions!$E$100,AY100+(InputDataA_GeneralAssumptions!$E$100-$I100)/(InputDataA_GeneralAssumptions!$E$101-InputDataA_GeneralAssumptions!$D$7))</f>
        <v>1.9992845132946968E-2</v>
      </c>
      <c r="BA100" s="12">
        <f>IF(BA94&gt;InputDataA_GeneralAssumptions!$E$101,InputDataA_GeneralAssumptions!$E$100,AZ100+(InputDataA_GeneralAssumptions!$E$100-$I100)/(InputDataA_GeneralAssumptions!$E$101-InputDataA_GeneralAssumptions!$D$7))</f>
        <v>1.9992845132946968E-2</v>
      </c>
      <c r="BB100" s="12">
        <f>IF(BB94&gt;InputDataA_GeneralAssumptions!$E$101,InputDataA_GeneralAssumptions!$E$100,BA100+(InputDataA_GeneralAssumptions!$E$100-$I100)/(InputDataA_GeneralAssumptions!$E$101-InputDataA_GeneralAssumptions!$D$7))</f>
        <v>1.9992845132946968E-2</v>
      </c>
      <c r="BC100" s="12">
        <f>IF(BC94&gt;InputDataA_GeneralAssumptions!$E$101,InputDataA_GeneralAssumptions!$E$100,BB100+(InputDataA_GeneralAssumptions!$E$100-$I100)/(InputDataA_GeneralAssumptions!$E$101-InputDataA_GeneralAssumptions!$D$7))</f>
        <v>1.9992845132946968E-2</v>
      </c>
      <c r="BD100" s="12">
        <f>IF(BD94&gt;InputDataA_GeneralAssumptions!$E$101,InputDataA_GeneralAssumptions!$E$100,BC100+(InputDataA_GeneralAssumptions!$E$100-$I100)/(InputDataA_GeneralAssumptions!$E$101-InputDataA_GeneralAssumptions!$D$7))</f>
        <v>1.9992845132946968E-2</v>
      </c>
      <c r="BE100" s="12">
        <f>IF(BE94&gt;InputDataA_GeneralAssumptions!$E$101,InputDataA_GeneralAssumptions!$E$100,BD100+(InputDataA_GeneralAssumptions!$E$100-$I100)/(InputDataA_GeneralAssumptions!$E$101-InputDataA_GeneralAssumptions!$D$7))</f>
        <v>1.9992845132946968E-2</v>
      </c>
      <c r="BF100" s="12">
        <f>IF(BF94&gt;InputDataA_GeneralAssumptions!$E$101,InputDataA_GeneralAssumptions!$E$100,BE100+(InputDataA_GeneralAssumptions!$E$100-$I100)/(InputDataA_GeneralAssumptions!$E$101-InputDataA_GeneralAssumptions!$D$7))</f>
        <v>1.9992845132946968E-2</v>
      </c>
      <c r="BG100" s="12">
        <f>IF(BG94&gt;InputDataA_GeneralAssumptions!$E$101,InputDataA_GeneralAssumptions!$E$100,BF100+(InputDataA_GeneralAssumptions!$E$100-$I100)/(InputDataA_GeneralAssumptions!$E$101-InputDataA_GeneralAssumptions!$D$7))</f>
        <v>1.9992845132946968E-2</v>
      </c>
      <c r="BH100" s="12">
        <f>IF(BH94&gt;InputDataA_GeneralAssumptions!$E$101,InputDataA_GeneralAssumptions!$E$100,BG100+(InputDataA_GeneralAssumptions!$E$100-$I100)/(InputDataA_GeneralAssumptions!$E$101-InputDataA_GeneralAssumptions!$D$7))</f>
        <v>1.9992845132946968E-2</v>
      </c>
      <c r="BI100" s="12">
        <f>IF(BI94&gt;InputDataA_GeneralAssumptions!$E$101,InputDataA_GeneralAssumptions!$E$100,BH100+(InputDataA_GeneralAssumptions!$E$100-$I100)/(InputDataA_GeneralAssumptions!$E$101-InputDataA_GeneralAssumptions!$D$7))</f>
        <v>1.9992845132946968E-2</v>
      </c>
      <c r="BJ100" s="12">
        <f>IF(BJ94&gt;InputDataA_GeneralAssumptions!$E$101,InputDataA_GeneralAssumptions!$E$100,BI100+(InputDataA_GeneralAssumptions!$E$100-$I100)/(InputDataA_GeneralAssumptions!$E$101-InputDataA_GeneralAssumptions!$D$7))</f>
        <v>1.9992845132946968E-2</v>
      </c>
      <c r="BK100" s="12">
        <f>IF(BK94&gt;InputDataA_GeneralAssumptions!$E$101,InputDataA_GeneralAssumptions!$E$100,BJ100+(InputDataA_GeneralAssumptions!$E$100-$I100)/(InputDataA_GeneralAssumptions!$E$101-InputDataA_GeneralAssumptions!$D$7))</f>
        <v>1.9992845132946968E-2</v>
      </c>
      <c r="BL100" s="12">
        <f>IF(BL94&gt;InputDataA_GeneralAssumptions!$E$101,InputDataA_GeneralAssumptions!$E$100,BK100+(InputDataA_GeneralAssumptions!$E$100-$I100)/(InputDataA_GeneralAssumptions!$E$101-InputDataA_GeneralAssumptions!$D$7))</f>
        <v>1.9992845132946968E-2</v>
      </c>
      <c r="BM100" s="12">
        <f>IF(BM94&gt;InputDataA_GeneralAssumptions!$E$101,InputDataA_GeneralAssumptions!$E$100,BL100+(InputDataA_GeneralAssumptions!$E$100-$I100)/(InputDataA_GeneralAssumptions!$E$101-InputDataA_GeneralAssumptions!$D$7))</f>
        <v>1.9992845132946968E-2</v>
      </c>
      <c r="BN100" s="12">
        <f>IF(BN94&gt;InputDataA_GeneralAssumptions!$E$101,InputDataA_GeneralAssumptions!$E$100,BM100+(InputDataA_GeneralAssumptions!$E$100-$I100)/(InputDataA_GeneralAssumptions!$E$101-InputDataA_GeneralAssumptions!$D$7))</f>
        <v>1.9992845132946968E-2</v>
      </c>
      <c r="BO100" s="12">
        <f>IF(BO94&gt;InputDataA_GeneralAssumptions!$E$101,InputDataA_GeneralAssumptions!$E$100,BN100+(InputDataA_GeneralAssumptions!$E$100-$I100)/(InputDataA_GeneralAssumptions!$E$101-InputDataA_GeneralAssumptions!$D$7))</f>
        <v>1.9992845132946968E-2</v>
      </c>
      <c r="BP100" s="12">
        <f>IF(BP94&gt;InputDataA_GeneralAssumptions!$E$101,InputDataA_GeneralAssumptions!$E$100,BO100+(InputDataA_GeneralAssumptions!$E$100-$I100)/(InputDataA_GeneralAssumptions!$E$101-InputDataA_GeneralAssumptions!$D$7))</f>
        <v>1.9992845132946968E-2</v>
      </c>
      <c r="BQ100" s="12">
        <f>IF(BQ94&gt;InputDataA_GeneralAssumptions!$E$101,InputDataA_GeneralAssumptions!$E$100,BP100+(InputDataA_GeneralAssumptions!$E$100-$I100)/(InputDataA_GeneralAssumptions!$E$101-InputDataA_GeneralAssumptions!$D$7))</f>
        <v>1.9992845132946968E-2</v>
      </c>
      <c r="BR100" s="12">
        <f>IF(BR94&gt;InputDataA_GeneralAssumptions!$E$101,InputDataA_GeneralAssumptions!$E$100,BQ100+(InputDataA_GeneralAssumptions!$E$100-$I100)/(InputDataA_GeneralAssumptions!$E$101-InputDataA_GeneralAssumptions!$D$7))</f>
        <v>1.9992845132946968E-2</v>
      </c>
      <c r="BS100" s="12">
        <f>IF(BS94&gt;InputDataA_GeneralAssumptions!$E$101,InputDataA_GeneralAssumptions!$E$100,BR100+(InputDataA_GeneralAssumptions!$E$100-$I100)/(InputDataA_GeneralAssumptions!$E$101-InputDataA_GeneralAssumptions!$D$7))</f>
        <v>1.9992845132946968E-2</v>
      </c>
      <c r="BT100" s="12">
        <f>IF(BT94&gt;InputDataA_GeneralAssumptions!$E$101,InputDataA_GeneralAssumptions!$E$100,BS100+(InputDataA_GeneralAssumptions!$E$100-$I100)/(InputDataA_GeneralAssumptions!$E$101-InputDataA_GeneralAssumptions!$D$7))</f>
        <v>1.9992845132946968E-2</v>
      </c>
      <c r="BU100" s="12">
        <f>IF(BU94&gt;InputDataA_GeneralAssumptions!$E$101,InputDataA_GeneralAssumptions!$E$100,BT100+(InputDataA_GeneralAssumptions!$E$100-$I100)/(InputDataA_GeneralAssumptions!$E$101-InputDataA_GeneralAssumptions!$D$7))</f>
        <v>1.9992845132946968E-2</v>
      </c>
      <c r="BV100" s="12">
        <f>IF(BV94&gt;InputDataA_GeneralAssumptions!$E$101,InputDataA_GeneralAssumptions!$E$100,BU100+(InputDataA_GeneralAssumptions!$E$100-$I100)/(InputDataA_GeneralAssumptions!$E$101-InputDataA_GeneralAssumptions!$D$7))</f>
        <v>1.9992845132946968E-2</v>
      </c>
      <c r="BW100" s="12">
        <f>IF(BW94&gt;InputDataA_GeneralAssumptions!$E$101,InputDataA_GeneralAssumptions!$E$100,BV100+(InputDataA_GeneralAssumptions!$E$100-$I100)/(InputDataA_GeneralAssumptions!$E$101-InputDataA_GeneralAssumptions!$D$7))</f>
        <v>1.9992845132946968E-2</v>
      </c>
      <c r="BX100" s="12">
        <f>IF(BX94&gt;InputDataA_GeneralAssumptions!$E$101,InputDataA_GeneralAssumptions!$E$100,BW100+(InputDataA_GeneralAssumptions!$E$100-$I100)/(InputDataA_GeneralAssumptions!$E$101-InputDataA_GeneralAssumptions!$D$7))</f>
        <v>1.9992845132946968E-2</v>
      </c>
      <c r="BY100" s="12">
        <f>IF(BY94&gt;InputDataA_GeneralAssumptions!$E$101,InputDataA_GeneralAssumptions!$E$100,BX100+(InputDataA_GeneralAssumptions!$E$100-$I100)/(InputDataA_GeneralAssumptions!$E$101-InputDataA_GeneralAssumptions!$D$7))</f>
        <v>1.9992845132946968E-2</v>
      </c>
      <c r="BZ100" s="12">
        <f>IF(BZ94&gt;InputDataA_GeneralAssumptions!$E$101,InputDataA_GeneralAssumptions!$E$100,BY100+(InputDataA_GeneralAssumptions!$E$100-$I100)/(InputDataA_GeneralAssumptions!$E$101-InputDataA_GeneralAssumptions!$D$7))</f>
        <v>1.9992845132946968E-2</v>
      </c>
      <c r="CA100" s="12">
        <f>IF(CA94&gt;InputDataA_GeneralAssumptions!$E$101,InputDataA_GeneralAssumptions!$E$100,BZ100+(InputDataA_GeneralAssumptions!$E$100-$I100)/(InputDataA_GeneralAssumptions!$E$101-InputDataA_GeneralAssumptions!$D$7))</f>
        <v>1.9992845132946968E-2</v>
      </c>
      <c r="CB100" s="12">
        <f>IF(CB94&gt;InputDataA_GeneralAssumptions!$E$101,InputDataA_GeneralAssumptions!$E$100,CA100+(InputDataA_GeneralAssumptions!$E$100-$I100)/(InputDataA_GeneralAssumptions!$E$101-InputDataA_GeneralAssumptions!$D$7))</f>
        <v>1.9992845132946968E-2</v>
      </c>
      <c r="CC100" s="12">
        <f>IF(CC94&gt;InputDataA_GeneralAssumptions!$E$101,InputDataA_GeneralAssumptions!$E$100,CB100+(InputDataA_GeneralAssumptions!$E$100-$I100)/(InputDataA_GeneralAssumptions!$E$101-InputDataA_GeneralAssumptions!$D$7))</f>
        <v>1.9992845132946968E-2</v>
      </c>
      <c r="CD100" s="12">
        <f>IF(CD94&gt;InputDataA_GeneralAssumptions!$E$101,InputDataA_GeneralAssumptions!$E$100,CC100+(InputDataA_GeneralAssumptions!$E$100-$I100)/(InputDataA_GeneralAssumptions!$E$101-InputDataA_GeneralAssumptions!$D$7))</f>
        <v>1.9992845132946968E-2</v>
      </c>
      <c r="CE100" s="12">
        <f>IF(CE94&gt;InputDataA_GeneralAssumptions!$E$101,InputDataA_GeneralAssumptions!$E$100,CD100+(InputDataA_GeneralAssumptions!$E$100-$I100)/(InputDataA_GeneralAssumptions!$E$101-InputDataA_GeneralAssumptions!$D$7))</f>
        <v>1.9992845132946968E-2</v>
      </c>
      <c r="CF100" s="12">
        <f>IF(CF94&gt;InputDataA_GeneralAssumptions!$E$101,InputDataA_GeneralAssumptions!$E$100,CE100+(InputDataA_GeneralAssumptions!$E$100-$I100)/(InputDataA_GeneralAssumptions!$E$101-InputDataA_GeneralAssumptions!$D$7))</f>
        <v>1.9992845132946968E-2</v>
      </c>
      <c r="CG100" s="12">
        <f>IF(CG94&gt;InputDataA_GeneralAssumptions!$E$101,InputDataA_GeneralAssumptions!$E$100,CF100+(InputDataA_GeneralAssumptions!$E$100-$I100)/(InputDataA_GeneralAssumptions!$E$101-InputDataA_GeneralAssumptions!$D$7))</f>
        <v>1.9992845132946968E-2</v>
      </c>
      <c r="CH100" s="12">
        <f>IF(CH94&gt;InputDataA_GeneralAssumptions!$E$101,InputDataA_GeneralAssumptions!$E$100,CG100+(InputDataA_GeneralAssumptions!$E$100-$I100)/(InputDataA_GeneralAssumptions!$E$101-InputDataA_GeneralAssumptions!$D$7))</f>
        <v>1.9992845132946968E-2</v>
      </c>
      <c r="CI100" s="12">
        <f>IF(CI94&gt;InputDataA_GeneralAssumptions!$E$101,InputDataA_GeneralAssumptions!$E$100,CH100+(InputDataA_GeneralAssumptions!$E$100-$I100)/(InputDataA_GeneralAssumptions!$E$101-InputDataA_GeneralAssumptions!$D$7))</f>
        <v>1.9992845132946968E-2</v>
      </c>
    </row>
    <row r="101" spans="1:87" ht="16" thickBot="1">
      <c r="A101"/>
      <c r="B101" s="80" t="s">
        <v>556</v>
      </c>
      <c r="C101" s="79" t="s">
        <v>1</v>
      </c>
      <c r="D101" s="581">
        <v>2050</v>
      </c>
      <c r="E101" s="435">
        <f>D101</f>
        <v>2050</v>
      </c>
      <c r="F101" s="701"/>
      <c r="G101" s="131" t="s">
        <v>626</v>
      </c>
      <c r="H101" s="26" t="s">
        <v>2</v>
      </c>
      <c r="I101" s="11">
        <f>IF(VLOOKUP(InputDataA_GeneralAssumptions!$D$99,DataSummary!$A$143:$B$145,2,FALSE)=1,I99,I100)</f>
        <v>1.9992845132946968E-2</v>
      </c>
      <c r="J101" s="11">
        <f>IF(VLOOKUP(InputDataA_GeneralAssumptions!$D$99,DataSummary!$A$143:$B$145,2,FALSE)=1,J99,J100)</f>
        <v>1.9992845132946968E-2</v>
      </c>
      <c r="K101" s="11">
        <f>IF(VLOOKUP(InputDataA_GeneralAssumptions!$D$99,DataSummary!$A$143:$B$145,2,FALSE)=1,K99,K100)</f>
        <v>1.9992845132946968E-2</v>
      </c>
      <c r="L101" s="11">
        <f>IF(VLOOKUP(InputDataA_GeneralAssumptions!$D$99,DataSummary!$A$143:$B$145,2,FALSE)=1,L99,L100)</f>
        <v>1.9992845132946968E-2</v>
      </c>
      <c r="M101" s="11">
        <f>IF(VLOOKUP(InputDataA_GeneralAssumptions!$D$99,DataSummary!$A$143:$B$145,2,FALSE)=1,M99,M100)</f>
        <v>1.9992845132946968E-2</v>
      </c>
      <c r="N101" s="11">
        <f>IF(VLOOKUP(InputDataA_GeneralAssumptions!$D$99,DataSummary!$A$143:$B$145,2,FALSE)=1,N99,N100)</f>
        <v>1.9992845132946968E-2</v>
      </c>
      <c r="O101" s="11">
        <f>IF(VLOOKUP(InputDataA_GeneralAssumptions!$D$99,DataSummary!$A$143:$B$145,2,FALSE)=1,O99,O100)</f>
        <v>1.9992845132946968E-2</v>
      </c>
      <c r="P101" s="11">
        <f>IF(VLOOKUP(InputDataA_GeneralAssumptions!$D$99,DataSummary!$A$143:$B$145,2,FALSE)=1,P99,P100)</f>
        <v>1.9992845132946968E-2</v>
      </c>
      <c r="Q101" s="11">
        <f>IF(VLOOKUP(InputDataA_GeneralAssumptions!$D$99,DataSummary!$A$143:$B$145,2,FALSE)=1,Q99,Q100)</f>
        <v>1.9992845132946968E-2</v>
      </c>
      <c r="R101" s="11">
        <f>IF(VLOOKUP(InputDataA_GeneralAssumptions!$D$99,DataSummary!$A$143:$B$145,2,FALSE)=1,R99,R100)</f>
        <v>1.9992845132946968E-2</v>
      </c>
      <c r="S101" s="11">
        <f>IF(VLOOKUP(InputDataA_GeneralAssumptions!$D$99,DataSummary!$A$143:$B$145,2,FALSE)=1,S99,S100)</f>
        <v>1.9992845132946968E-2</v>
      </c>
      <c r="T101" s="11">
        <f>IF(VLOOKUP(InputDataA_GeneralAssumptions!$D$99,DataSummary!$A$143:$B$145,2,FALSE)=1,T99,T100)</f>
        <v>1.9992845132946968E-2</v>
      </c>
      <c r="U101" s="11">
        <f>IF(VLOOKUP(InputDataA_GeneralAssumptions!$D$99,DataSummary!$A$143:$B$145,2,FALSE)=1,U99,U100)</f>
        <v>1.9992845132946968E-2</v>
      </c>
      <c r="V101" s="11">
        <f>IF(VLOOKUP(InputDataA_GeneralAssumptions!$D$99,DataSummary!$A$143:$B$145,2,FALSE)=1,V99,V100)</f>
        <v>1.9992845132946968E-2</v>
      </c>
      <c r="W101" s="11">
        <f>IF(VLOOKUP(InputDataA_GeneralAssumptions!$D$99,DataSummary!$A$143:$B$145,2,FALSE)=1,W99,W100)</f>
        <v>1.9992845132946968E-2</v>
      </c>
      <c r="X101" s="11">
        <f>IF(VLOOKUP(InputDataA_GeneralAssumptions!$D$99,DataSummary!$A$143:$B$145,2,FALSE)=1,X99,X100)</f>
        <v>1.9992845132946968E-2</v>
      </c>
      <c r="Y101" s="11">
        <f>IF(VLOOKUP(InputDataA_GeneralAssumptions!$D$99,DataSummary!$A$143:$B$145,2,FALSE)=1,Y99,Y100)</f>
        <v>1.9992845132946968E-2</v>
      </c>
      <c r="Z101" s="11">
        <f>IF(VLOOKUP(InputDataA_GeneralAssumptions!$D$99,DataSummary!$A$143:$B$145,2,FALSE)=1,Z99,Z100)</f>
        <v>1.9992845132946968E-2</v>
      </c>
      <c r="AA101" s="11">
        <f>IF(VLOOKUP(InputDataA_GeneralAssumptions!$D$99,DataSummary!$A$143:$B$145,2,FALSE)=1,AA99,AA100)</f>
        <v>1.9992845132946968E-2</v>
      </c>
      <c r="AB101" s="11">
        <f>IF(VLOOKUP(InputDataA_GeneralAssumptions!$D$99,DataSummary!$A$143:$B$145,2,FALSE)=1,AB99,AB100)</f>
        <v>1.9992845132946968E-2</v>
      </c>
      <c r="AC101" s="11">
        <f>IF(VLOOKUP(InputDataA_GeneralAssumptions!$D$99,DataSummary!$A$143:$B$145,2,FALSE)=1,AC99,AC100)</f>
        <v>1.9992845132946968E-2</v>
      </c>
      <c r="AD101" s="11">
        <f>IF(VLOOKUP(InputDataA_GeneralAssumptions!$D$99,DataSummary!$A$143:$B$145,2,FALSE)=1,AD99,AD100)</f>
        <v>1.9992845132946968E-2</v>
      </c>
      <c r="AE101" s="11">
        <f>IF(VLOOKUP(InputDataA_GeneralAssumptions!$D$99,DataSummary!$A$143:$B$145,2,FALSE)=1,AE99,AE100)</f>
        <v>1.9992845132946968E-2</v>
      </c>
      <c r="AF101" s="11">
        <f>IF(VLOOKUP(InputDataA_GeneralAssumptions!$D$99,DataSummary!$A$143:$B$145,2,FALSE)=1,AF99,AF100)</f>
        <v>1.9992845132946968E-2</v>
      </c>
      <c r="AG101" s="11">
        <f>IF(VLOOKUP(InputDataA_GeneralAssumptions!$D$99,DataSummary!$A$143:$B$145,2,FALSE)=1,AG99,AG100)</f>
        <v>1.9992845132946968E-2</v>
      </c>
      <c r="AH101" s="11">
        <f>IF(VLOOKUP(InputDataA_GeneralAssumptions!$D$99,DataSummary!$A$143:$B$145,2,FALSE)=1,AH99,AH100)</f>
        <v>1.9992845132946968E-2</v>
      </c>
      <c r="AI101" s="11">
        <f>IF(VLOOKUP(InputDataA_GeneralAssumptions!$D$99,DataSummary!$A$143:$B$145,2,FALSE)=1,AI99,AI100)</f>
        <v>1.9992845132946968E-2</v>
      </c>
      <c r="AJ101" s="11">
        <f>IF(VLOOKUP(InputDataA_GeneralAssumptions!$D$99,DataSummary!$A$143:$B$145,2,FALSE)=1,AJ99,AJ100)</f>
        <v>1.9992845132946968E-2</v>
      </c>
      <c r="AK101" s="11">
        <f>IF(VLOOKUP(InputDataA_GeneralAssumptions!$D$99,DataSummary!$A$143:$B$145,2,FALSE)=1,AK99,AK100)</f>
        <v>1.9992845132946968E-2</v>
      </c>
      <c r="AL101" s="11">
        <f>IF(VLOOKUP(InputDataA_GeneralAssumptions!$D$99,DataSummary!$A$143:$B$145,2,FALSE)=1,AL99,AL100)</f>
        <v>1.9992845132946968E-2</v>
      </c>
      <c r="AM101" s="11">
        <f>IF(VLOOKUP(InputDataA_GeneralAssumptions!$D$99,DataSummary!$A$143:$B$145,2,FALSE)=1,AM99,AM100)</f>
        <v>1.9992845132946968E-2</v>
      </c>
      <c r="AN101" s="11">
        <f>IF(VLOOKUP(InputDataA_GeneralAssumptions!$D$99,DataSummary!$A$143:$B$145,2,FALSE)=1,AN99,AN100)</f>
        <v>1.9992845132946968E-2</v>
      </c>
      <c r="AO101" s="11">
        <f>IF(VLOOKUP(InputDataA_GeneralAssumptions!$D$99,DataSummary!$A$143:$B$145,2,FALSE)=1,AO99,AO100)</f>
        <v>1.9992845132946968E-2</v>
      </c>
      <c r="AP101" s="11">
        <f>IF(VLOOKUP(InputDataA_GeneralAssumptions!$D$99,DataSummary!$A$143:$B$145,2,FALSE)=1,AP99,AP100)</f>
        <v>1.9992845132946968E-2</v>
      </c>
      <c r="AQ101" s="11">
        <f>IF(VLOOKUP(InputDataA_GeneralAssumptions!$D$99,DataSummary!$A$143:$B$145,2,FALSE)=1,AQ99,AQ100)</f>
        <v>1.9992845132946968E-2</v>
      </c>
      <c r="AR101" s="11">
        <f>IF(VLOOKUP(InputDataA_GeneralAssumptions!$D$99,DataSummary!$A$143:$B$145,2,FALSE)=1,AR99,AR100)</f>
        <v>1.9992845132946968E-2</v>
      </c>
      <c r="AS101" s="11">
        <f>IF(VLOOKUP(InputDataA_GeneralAssumptions!$D$99,DataSummary!$A$143:$B$145,2,FALSE)=1,AS99,AS100)</f>
        <v>1.9992845132946968E-2</v>
      </c>
      <c r="AT101" s="11">
        <f>IF(VLOOKUP(InputDataA_GeneralAssumptions!$D$99,DataSummary!$A$143:$B$145,2,FALSE)=1,AT99,AT100)</f>
        <v>1.9992845132946968E-2</v>
      </c>
      <c r="AU101" s="11">
        <f>IF(VLOOKUP(InputDataA_GeneralAssumptions!$D$99,DataSummary!$A$143:$B$145,2,FALSE)=1,AU99,AU100)</f>
        <v>1.9992845132946968E-2</v>
      </c>
      <c r="AV101" s="11">
        <f>IF(VLOOKUP(InputDataA_GeneralAssumptions!$D$99,DataSummary!$A$143:$B$145,2,FALSE)=1,AV99,AV100)</f>
        <v>1.9992845132946968E-2</v>
      </c>
      <c r="AW101" s="11">
        <f>IF(VLOOKUP(InputDataA_GeneralAssumptions!$D$99,DataSummary!$A$143:$B$145,2,FALSE)=1,AW99,AW100)</f>
        <v>1.9992845132946968E-2</v>
      </c>
      <c r="AX101" s="11">
        <f>IF(VLOOKUP(InputDataA_GeneralAssumptions!$D$99,DataSummary!$A$143:$B$145,2,FALSE)=1,AX99,AX100)</f>
        <v>1.9992845132946968E-2</v>
      </c>
      <c r="AY101" s="11">
        <f>IF(VLOOKUP(InputDataA_GeneralAssumptions!$D$99,DataSummary!$A$143:$B$145,2,FALSE)=1,AY99,AY100)</f>
        <v>1.9992845132946968E-2</v>
      </c>
      <c r="AZ101" s="11">
        <f>IF(VLOOKUP(InputDataA_GeneralAssumptions!$D$99,DataSummary!$A$143:$B$145,2,FALSE)=1,AZ99,AZ100)</f>
        <v>1.9992845132946968E-2</v>
      </c>
      <c r="BA101" s="11">
        <f>IF(VLOOKUP(InputDataA_GeneralAssumptions!$D$99,DataSummary!$A$143:$B$145,2,FALSE)=1,BA99,BA100)</f>
        <v>1.9992845132946968E-2</v>
      </c>
      <c r="BB101" s="11">
        <f>IF(VLOOKUP(InputDataA_GeneralAssumptions!$D$99,DataSummary!$A$143:$B$145,2,FALSE)=1,BB99,BB100)</f>
        <v>1.9992845132946968E-2</v>
      </c>
      <c r="BC101" s="11">
        <f>IF(VLOOKUP(InputDataA_GeneralAssumptions!$D$99,DataSummary!$A$143:$B$145,2,FALSE)=1,BC99,BC100)</f>
        <v>1.9992845132946968E-2</v>
      </c>
      <c r="BD101" s="11">
        <f>IF(VLOOKUP(InputDataA_GeneralAssumptions!$D$99,DataSummary!$A$143:$B$145,2,FALSE)=1,BD99,BD100)</f>
        <v>1.9992845132946968E-2</v>
      </c>
      <c r="BE101" s="11">
        <f>IF(VLOOKUP(InputDataA_GeneralAssumptions!$D$99,DataSummary!$A$143:$B$145,2,FALSE)=1,BE99,BE100)</f>
        <v>1.9992845132946968E-2</v>
      </c>
      <c r="BF101" s="11">
        <f>IF(VLOOKUP(InputDataA_GeneralAssumptions!$D$99,DataSummary!$A$143:$B$145,2,FALSE)=1,BF99,BF100)</f>
        <v>1.9992845132946968E-2</v>
      </c>
      <c r="BG101" s="11">
        <f>IF(VLOOKUP(InputDataA_GeneralAssumptions!$D$99,DataSummary!$A$143:$B$145,2,FALSE)=1,BG99,BG100)</f>
        <v>1.9992845132946968E-2</v>
      </c>
      <c r="BH101" s="11">
        <f>IF(VLOOKUP(InputDataA_GeneralAssumptions!$D$99,DataSummary!$A$143:$B$145,2,FALSE)=1,BH99,BH100)</f>
        <v>1.9992845132946968E-2</v>
      </c>
      <c r="BI101" s="11">
        <f>IF(VLOOKUP(InputDataA_GeneralAssumptions!$D$99,DataSummary!$A$143:$B$145,2,FALSE)=1,BI99,BI100)</f>
        <v>1.9992845132946968E-2</v>
      </c>
      <c r="BJ101" s="11">
        <f>IF(VLOOKUP(InputDataA_GeneralAssumptions!$D$99,DataSummary!$A$143:$B$145,2,FALSE)=1,BJ99,BJ100)</f>
        <v>1.9992845132946968E-2</v>
      </c>
      <c r="BK101" s="11">
        <f>IF(VLOOKUP(InputDataA_GeneralAssumptions!$D$99,DataSummary!$A$143:$B$145,2,FALSE)=1,BK99,BK100)</f>
        <v>1.9992845132946968E-2</v>
      </c>
      <c r="BL101" s="11">
        <f>IF(VLOOKUP(InputDataA_GeneralAssumptions!$D$99,DataSummary!$A$143:$B$145,2,FALSE)=1,BL99,BL100)</f>
        <v>1.9992845132946968E-2</v>
      </c>
      <c r="BM101" s="11">
        <f>IF(VLOOKUP(InputDataA_GeneralAssumptions!$D$99,DataSummary!$A$143:$B$145,2,FALSE)=1,BM99,BM100)</f>
        <v>1.9992845132946968E-2</v>
      </c>
      <c r="BN101" s="11">
        <f>IF(VLOOKUP(InputDataA_GeneralAssumptions!$D$99,DataSummary!$A$143:$B$145,2,FALSE)=1,BN99,BN100)</f>
        <v>1.9992845132946968E-2</v>
      </c>
      <c r="BO101" s="11">
        <f>IF(VLOOKUP(InputDataA_GeneralAssumptions!$D$99,DataSummary!$A$143:$B$145,2,FALSE)=1,BO99,BO100)</f>
        <v>1.9992845132946968E-2</v>
      </c>
      <c r="BP101" s="11">
        <f>IF(VLOOKUP(InputDataA_GeneralAssumptions!$D$99,DataSummary!$A$143:$B$145,2,FALSE)=1,BP99,BP100)</f>
        <v>1.9992845132946968E-2</v>
      </c>
      <c r="BQ101" s="11">
        <f>IF(VLOOKUP(InputDataA_GeneralAssumptions!$D$99,DataSummary!$A$143:$B$145,2,FALSE)=1,BQ99,BQ100)</f>
        <v>1.9992845132946968E-2</v>
      </c>
      <c r="BR101" s="11">
        <f>IF(VLOOKUP(InputDataA_GeneralAssumptions!$D$99,DataSummary!$A$143:$B$145,2,FALSE)=1,BR99,BR100)</f>
        <v>1.9992845132946968E-2</v>
      </c>
      <c r="BS101" s="11">
        <f>IF(VLOOKUP(InputDataA_GeneralAssumptions!$D$99,DataSummary!$A$143:$B$145,2,FALSE)=1,BS99,BS100)</f>
        <v>1.9992845132946968E-2</v>
      </c>
      <c r="BT101" s="11">
        <f>IF(VLOOKUP(InputDataA_GeneralAssumptions!$D$99,DataSummary!$A$143:$B$145,2,FALSE)=1,BT99,BT100)</f>
        <v>1.9992845132946968E-2</v>
      </c>
      <c r="BU101" s="11">
        <f>IF(VLOOKUP(InputDataA_GeneralAssumptions!$D$99,DataSummary!$A$143:$B$145,2,FALSE)=1,BU99,BU100)</f>
        <v>1.9992845132946968E-2</v>
      </c>
      <c r="BV101" s="11">
        <f>IF(VLOOKUP(InputDataA_GeneralAssumptions!$D$99,DataSummary!$A$143:$B$145,2,FALSE)=1,BV99,BV100)</f>
        <v>1.9992845132946968E-2</v>
      </c>
      <c r="BW101" s="11">
        <f>IF(VLOOKUP(InputDataA_GeneralAssumptions!$D$99,DataSummary!$A$143:$B$145,2,FALSE)=1,BW99,BW100)</f>
        <v>1.9992845132946968E-2</v>
      </c>
      <c r="BX101" s="11">
        <f>IF(VLOOKUP(InputDataA_GeneralAssumptions!$D$99,DataSummary!$A$143:$B$145,2,FALSE)=1,BX99,BX100)</f>
        <v>1.9992845132946968E-2</v>
      </c>
      <c r="BY101" s="11">
        <f>IF(VLOOKUP(InputDataA_GeneralAssumptions!$D$99,DataSummary!$A$143:$B$145,2,FALSE)=1,BY99,BY100)</f>
        <v>1.9992845132946968E-2</v>
      </c>
      <c r="BZ101" s="11">
        <f>IF(VLOOKUP(InputDataA_GeneralAssumptions!$D$99,DataSummary!$A$143:$B$145,2,FALSE)=1,BZ99,BZ100)</f>
        <v>1.9992845132946968E-2</v>
      </c>
      <c r="CA101" s="11">
        <f>IF(VLOOKUP(InputDataA_GeneralAssumptions!$D$99,DataSummary!$A$143:$B$145,2,FALSE)=1,CA99,CA100)</f>
        <v>1.9992845132946968E-2</v>
      </c>
      <c r="CB101" s="11">
        <f>IF(VLOOKUP(InputDataA_GeneralAssumptions!$D$99,DataSummary!$A$143:$B$145,2,FALSE)=1,CB99,CB100)</f>
        <v>1.9992845132946968E-2</v>
      </c>
      <c r="CC101" s="11">
        <f>IF(VLOOKUP(InputDataA_GeneralAssumptions!$D$99,DataSummary!$A$143:$B$145,2,FALSE)=1,CC99,CC100)</f>
        <v>1.9992845132946968E-2</v>
      </c>
      <c r="CD101" s="11">
        <f>IF(VLOOKUP(InputDataA_GeneralAssumptions!$D$99,DataSummary!$A$143:$B$145,2,FALSE)=1,CD99,CD100)</f>
        <v>1.9992845132946968E-2</v>
      </c>
      <c r="CE101" s="11">
        <f>IF(VLOOKUP(InputDataA_GeneralAssumptions!$D$99,DataSummary!$A$143:$B$145,2,FALSE)=1,CE99,CE100)</f>
        <v>1.9992845132946968E-2</v>
      </c>
      <c r="CF101" s="11">
        <f>IF(VLOOKUP(InputDataA_GeneralAssumptions!$D$99,DataSummary!$A$143:$B$145,2,FALSE)=1,CF99,CF100)</f>
        <v>1.9992845132946968E-2</v>
      </c>
      <c r="CG101" s="11">
        <f>IF(VLOOKUP(InputDataA_GeneralAssumptions!$D$99,DataSummary!$A$143:$B$145,2,FALSE)=1,CG99,CG100)</f>
        <v>1.9992845132946968E-2</v>
      </c>
      <c r="CH101" s="11">
        <f>IF(VLOOKUP(InputDataA_GeneralAssumptions!$D$99,DataSummary!$A$143:$B$145,2,FALSE)=1,CH99,CH100)</f>
        <v>1.9992845132946968E-2</v>
      </c>
      <c r="CI101" s="11">
        <f>IF(VLOOKUP(InputDataA_GeneralAssumptions!$D$99,DataSummary!$A$143:$B$145,2,FALSE)=1,CI99,CI100)</f>
        <v>1.9992845132946968E-2</v>
      </c>
    </row>
    <row r="102" spans="1:87" ht="16" thickBot="1">
      <c r="A102"/>
      <c r="F102" s="36"/>
      <c r="BY102" s="36"/>
      <c r="BZ102" s="36"/>
      <c r="CA102" s="36"/>
      <c r="CB102" s="36"/>
      <c r="CC102" s="36"/>
      <c r="CD102" s="36"/>
      <c r="CE102" s="36"/>
      <c r="CF102" s="36"/>
      <c r="CG102" s="36"/>
      <c r="CH102" s="36"/>
      <c r="CI102" s="36"/>
    </row>
    <row r="103" spans="1:87">
      <c r="A103"/>
      <c r="B103" s="56" t="s">
        <v>570</v>
      </c>
      <c r="C103" s="492" t="str">
        <f>DataSummary!K63</f>
        <v>UN</v>
      </c>
      <c r="D103" s="283" t="str">
        <f>DataSummary!N4</f>
        <v>Baseline</v>
      </c>
      <c r="E103" s="70" t="str">
        <f>DataSummary!N5</f>
        <v>Scenario</v>
      </c>
      <c r="F103" s="4" t="str">
        <f>D104</f>
        <v>Automatic</v>
      </c>
      <c r="G103" s="2" t="s">
        <v>439</v>
      </c>
      <c r="H103" s="197" t="s">
        <v>631</v>
      </c>
      <c r="I103" s="178">
        <f>InputDataA_GeneralAssumptions!$D$7</f>
        <v>2023</v>
      </c>
      <c r="J103" s="144">
        <f t="shared" ref="J103:AO103" si="360">I103+1</f>
        <v>2024</v>
      </c>
      <c r="K103" s="144">
        <f t="shared" si="360"/>
        <v>2025</v>
      </c>
      <c r="L103" s="144">
        <f t="shared" si="360"/>
        <v>2026</v>
      </c>
      <c r="M103" s="144">
        <f t="shared" si="360"/>
        <v>2027</v>
      </c>
      <c r="N103" s="144">
        <f t="shared" si="360"/>
        <v>2028</v>
      </c>
      <c r="O103" s="144">
        <f t="shared" si="360"/>
        <v>2029</v>
      </c>
      <c r="P103" s="144">
        <f t="shared" si="360"/>
        <v>2030</v>
      </c>
      <c r="Q103" s="144">
        <f t="shared" si="360"/>
        <v>2031</v>
      </c>
      <c r="R103" s="144">
        <f t="shared" si="360"/>
        <v>2032</v>
      </c>
      <c r="S103" s="144">
        <f t="shared" si="360"/>
        <v>2033</v>
      </c>
      <c r="T103" s="144">
        <f t="shared" si="360"/>
        <v>2034</v>
      </c>
      <c r="U103" s="144">
        <f t="shared" si="360"/>
        <v>2035</v>
      </c>
      <c r="V103" s="144">
        <f t="shared" si="360"/>
        <v>2036</v>
      </c>
      <c r="W103" s="144">
        <f t="shared" si="360"/>
        <v>2037</v>
      </c>
      <c r="X103" s="144">
        <f t="shared" si="360"/>
        <v>2038</v>
      </c>
      <c r="Y103" s="144">
        <f t="shared" si="360"/>
        <v>2039</v>
      </c>
      <c r="Z103" s="144">
        <f t="shared" si="360"/>
        <v>2040</v>
      </c>
      <c r="AA103" s="144">
        <f t="shared" si="360"/>
        <v>2041</v>
      </c>
      <c r="AB103" s="144">
        <f t="shared" si="360"/>
        <v>2042</v>
      </c>
      <c r="AC103" s="144">
        <f t="shared" si="360"/>
        <v>2043</v>
      </c>
      <c r="AD103" s="144">
        <f t="shared" si="360"/>
        <v>2044</v>
      </c>
      <c r="AE103" s="144">
        <f t="shared" si="360"/>
        <v>2045</v>
      </c>
      <c r="AF103" s="144">
        <f t="shared" si="360"/>
        <v>2046</v>
      </c>
      <c r="AG103" s="144">
        <f t="shared" si="360"/>
        <v>2047</v>
      </c>
      <c r="AH103" s="144">
        <f t="shared" si="360"/>
        <v>2048</v>
      </c>
      <c r="AI103" s="144">
        <f t="shared" si="360"/>
        <v>2049</v>
      </c>
      <c r="AJ103" s="144">
        <f t="shared" si="360"/>
        <v>2050</v>
      </c>
      <c r="AK103" s="144">
        <f t="shared" si="360"/>
        <v>2051</v>
      </c>
      <c r="AL103" s="144">
        <f t="shared" si="360"/>
        <v>2052</v>
      </c>
      <c r="AM103" s="144">
        <f t="shared" si="360"/>
        <v>2053</v>
      </c>
      <c r="AN103" s="144">
        <f t="shared" si="360"/>
        <v>2054</v>
      </c>
      <c r="AO103" s="144">
        <f t="shared" si="360"/>
        <v>2055</v>
      </c>
      <c r="AP103" s="144">
        <f t="shared" ref="AP103" si="361">AO103+1</f>
        <v>2056</v>
      </c>
      <c r="AQ103" s="144">
        <f t="shared" ref="AQ103" si="362">AP103+1</f>
        <v>2057</v>
      </c>
      <c r="AR103" s="144">
        <f t="shared" ref="AR103" si="363">AQ103+1</f>
        <v>2058</v>
      </c>
      <c r="AS103" s="144">
        <f t="shared" ref="AS103" si="364">AR103+1</f>
        <v>2059</v>
      </c>
      <c r="AT103" s="144">
        <f t="shared" ref="AT103" si="365">AS103+1</f>
        <v>2060</v>
      </c>
      <c r="AU103" s="144">
        <f t="shared" ref="AU103" si="366">AT103+1</f>
        <v>2061</v>
      </c>
      <c r="AV103" s="144">
        <f t="shared" ref="AV103" si="367">AU103+1</f>
        <v>2062</v>
      </c>
      <c r="AW103" s="144">
        <f t="shared" ref="AW103" si="368">AV103+1</f>
        <v>2063</v>
      </c>
      <c r="AX103" s="144">
        <f t="shared" ref="AX103" si="369">AW103+1</f>
        <v>2064</v>
      </c>
      <c r="AY103" s="144">
        <f t="shared" ref="AY103" si="370">AX103+1</f>
        <v>2065</v>
      </c>
      <c r="AZ103" s="144">
        <f t="shared" ref="AZ103" si="371">AY103+1</f>
        <v>2066</v>
      </c>
      <c r="BA103" s="144">
        <f t="shared" ref="BA103" si="372">AZ103+1</f>
        <v>2067</v>
      </c>
      <c r="BB103" s="144">
        <f t="shared" ref="BB103" si="373">BA103+1</f>
        <v>2068</v>
      </c>
      <c r="BC103" s="144">
        <f t="shared" ref="BC103" si="374">BB103+1</f>
        <v>2069</v>
      </c>
      <c r="BD103" s="144">
        <f t="shared" ref="BD103" si="375">BC103+1</f>
        <v>2070</v>
      </c>
      <c r="BE103" s="144">
        <f t="shared" ref="BE103" si="376">BD103+1</f>
        <v>2071</v>
      </c>
      <c r="BF103" s="144">
        <f t="shared" ref="BF103" si="377">BE103+1</f>
        <v>2072</v>
      </c>
      <c r="BG103" s="144">
        <f t="shared" ref="BG103" si="378">BF103+1</f>
        <v>2073</v>
      </c>
      <c r="BH103" s="144">
        <f t="shared" ref="BH103" si="379">BG103+1</f>
        <v>2074</v>
      </c>
      <c r="BI103" s="144">
        <f t="shared" ref="BI103" si="380">BH103+1</f>
        <v>2075</v>
      </c>
      <c r="BJ103" s="144">
        <f t="shared" ref="BJ103" si="381">BI103+1</f>
        <v>2076</v>
      </c>
      <c r="BK103" s="144">
        <f t="shared" ref="BK103" si="382">BJ103+1</f>
        <v>2077</v>
      </c>
      <c r="BL103" s="144">
        <f t="shared" ref="BL103" si="383">BK103+1</f>
        <v>2078</v>
      </c>
      <c r="BM103" s="144">
        <f t="shared" ref="BM103" si="384">BL103+1</f>
        <v>2079</v>
      </c>
      <c r="BN103" s="144">
        <f t="shared" ref="BN103" si="385">BM103+1</f>
        <v>2080</v>
      </c>
      <c r="BO103" s="144">
        <f t="shared" ref="BO103" si="386">BN103+1</f>
        <v>2081</v>
      </c>
      <c r="BP103" s="144">
        <f t="shared" ref="BP103" si="387">BO103+1</f>
        <v>2082</v>
      </c>
      <c r="BQ103" s="144">
        <f t="shared" ref="BQ103" si="388">BP103+1</f>
        <v>2083</v>
      </c>
      <c r="BR103" s="144">
        <f t="shared" ref="BR103" si="389">BQ103+1</f>
        <v>2084</v>
      </c>
      <c r="BS103" s="144">
        <f t="shared" ref="BS103" si="390">BR103+1</f>
        <v>2085</v>
      </c>
      <c r="BT103" s="144">
        <f t="shared" ref="BT103" si="391">BS103+1</f>
        <v>2086</v>
      </c>
      <c r="BU103" s="144">
        <f t="shared" ref="BU103" si="392">BT103+1</f>
        <v>2087</v>
      </c>
      <c r="BV103" s="144">
        <f t="shared" ref="BV103" si="393">BU103+1</f>
        <v>2088</v>
      </c>
      <c r="BW103" s="144">
        <f t="shared" ref="BW103" si="394">BV103+1</f>
        <v>2089</v>
      </c>
      <c r="BX103" s="144">
        <f t="shared" ref="BX103" si="395">BW103+1</f>
        <v>2090</v>
      </c>
      <c r="BY103" s="144">
        <f t="shared" ref="BY103" si="396">BX103+1</f>
        <v>2091</v>
      </c>
      <c r="BZ103" s="144">
        <f t="shared" ref="BZ103" si="397">BY103+1</f>
        <v>2092</v>
      </c>
      <c r="CA103" s="144">
        <f t="shared" ref="CA103" si="398">BZ103+1</f>
        <v>2093</v>
      </c>
      <c r="CB103" s="144">
        <f t="shared" ref="CB103" si="399">CA103+1</f>
        <v>2094</v>
      </c>
      <c r="CC103" s="144">
        <f t="shared" ref="CC103" si="400">CB103+1</f>
        <v>2095</v>
      </c>
      <c r="CD103" s="144">
        <f t="shared" ref="CD103" si="401">CC103+1</f>
        <v>2096</v>
      </c>
      <c r="CE103" s="144">
        <f t="shared" ref="CE103" si="402">CD103+1</f>
        <v>2097</v>
      </c>
      <c r="CF103" s="144">
        <f t="shared" ref="CF103" si="403">CE103+1</f>
        <v>2098</v>
      </c>
      <c r="CG103" s="144">
        <f t="shared" ref="CG103" si="404">CF103+1</f>
        <v>2099</v>
      </c>
      <c r="CH103" s="144">
        <f t="shared" ref="CH103" si="405">CG103+1</f>
        <v>2100</v>
      </c>
      <c r="CI103" s="144">
        <f t="shared" ref="CI103" si="406">CH103+1</f>
        <v>2101</v>
      </c>
    </row>
    <row r="104" spans="1:87">
      <c r="A104"/>
      <c r="B104" s="62"/>
      <c r="C104" s="77"/>
      <c r="D104" s="694" t="s">
        <v>599</v>
      </c>
      <c r="E104" s="695"/>
      <c r="F104" s="701" t="str">
        <f>DataSummary!N4</f>
        <v>Baseline</v>
      </c>
      <c r="G104" s="15" t="s">
        <v>619</v>
      </c>
      <c r="H104" s="25" t="s">
        <v>2</v>
      </c>
      <c r="I104" s="16">
        <f>I105</f>
        <v>5.7913460415723872E-3</v>
      </c>
      <c r="J104" s="16">
        <f t="shared" ref="J104:AP104" si="407">J105</f>
        <v>6.2040179941906803E-3</v>
      </c>
      <c r="K104" s="16">
        <f t="shared" si="407"/>
        <v>6.0717967263181905E-3</v>
      </c>
      <c r="L104" s="16">
        <f t="shared" si="407"/>
        <v>5.9557568035579767E-3</v>
      </c>
      <c r="M104" s="16">
        <f t="shared" si="407"/>
        <v>5.8451313294571872E-3</v>
      </c>
      <c r="N104" s="16">
        <f t="shared" si="407"/>
        <v>5.726426784889993E-3</v>
      </c>
      <c r="O104" s="16">
        <f t="shared" si="407"/>
        <v>5.6018683794949453E-3</v>
      </c>
      <c r="P104" s="16">
        <f t="shared" si="407"/>
        <v>5.4822581325104647E-3</v>
      </c>
      <c r="Q104" s="16">
        <f t="shared" si="407"/>
        <v>5.3474769372230391E-3</v>
      </c>
      <c r="R104" s="16">
        <f t="shared" si="407"/>
        <v>5.2312869991604227E-3</v>
      </c>
      <c r="S104" s="16">
        <f t="shared" si="407"/>
        <v>5.1321308690881473E-3</v>
      </c>
      <c r="T104" s="16">
        <f t="shared" si="407"/>
        <v>5.0192269247892884E-3</v>
      </c>
      <c r="U104" s="16">
        <f t="shared" si="407"/>
        <v>4.8959159460639778E-3</v>
      </c>
      <c r="V104" s="16">
        <f t="shared" si="407"/>
        <v>4.7614580986903299E-3</v>
      </c>
      <c r="W104" s="16">
        <f t="shared" si="407"/>
        <v>4.6365863408013297E-3</v>
      </c>
      <c r="X104" s="16">
        <f t="shared" si="407"/>
        <v>4.485098187043679E-3</v>
      </c>
      <c r="Y104" s="16">
        <f t="shared" si="407"/>
        <v>4.30259640202868E-3</v>
      </c>
      <c r="Z104" s="16">
        <f t="shared" si="407"/>
        <v>4.1344501481050955E-3</v>
      </c>
      <c r="AA104" s="16">
        <f t="shared" si="407"/>
        <v>3.9676502543093406E-3</v>
      </c>
      <c r="AB104" s="16">
        <f t="shared" si="407"/>
        <v>3.7810580617594347E-3</v>
      </c>
      <c r="AC104" s="16">
        <f t="shared" si="407"/>
        <v>3.6117050432151743E-3</v>
      </c>
      <c r="AD104" s="16">
        <f t="shared" si="407"/>
        <v>3.4463496336558652E-3</v>
      </c>
      <c r="AE104" s="16">
        <f t="shared" si="407"/>
        <v>3.2629972600020096E-3</v>
      </c>
      <c r="AF104" s="16">
        <f t="shared" si="407"/>
        <v>3.0854719137067832E-3</v>
      </c>
      <c r="AG104" s="16">
        <f t="shared" si="407"/>
        <v>2.9239311588833417E-3</v>
      </c>
      <c r="AH104" s="16">
        <f t="shared" si="407"/>
        <v>2.7389910311423904E-3</v>
      </c>
      <c r="AI104" s="16">
        <f t="shared" si="407"/>
        <v>2.5252281435834689E-3</v>
      </c>
      <c r="AJ104" s="16">
        <f t="shared" si="407"/>
        <v>2.3272024420499804E-3</v>
      </c>
      <c r="AK104" s="16">
        <f t="shared" si="407"/>
        <v>2.1263560932116565E-3</v>
      </c>
      <c r="AL104" s="16">
        <f t="shared" si="407"/>
        <v>1.9290196543886307E-3</v>
      </c>
      <c r="AM104" s="16">
        <f t="shared" si="407"/>
        <v>1.7231669320498799E-3</v>
      </c>
      <c r="AN104" s="16">
        <f t="shared" si="407"/>
        <v>1.5257498920022705E-3</v>
      </c>
      <c r="AO104" s="16">
        <f t="shared" si="407"/>
        <v>1.3226149756746519E-3</v>
      </c>
      <c r="AP104" s="16">
        <f t="shared" si="407"/>
        <v>1.1260843625076067E-3</v>
      </c>
      <c r="AQ104" s="16">
        <f t="shared" ref="AQ104:BU104" si="408">AQ105</f>
        <v>9.4807517718176193E-4</v>
      </c>
      <c r="AR104" s="16">
        <f t="shared" si="408"/>
        <v>7.5327609843034438E-4</v>
      </c>
      <c r="AS104" s="16">
        <f t="shared" si="408"/>
        <v>5.6715078510083394E-4</v>
      </c>
      <c r="AT104" s="16">
        <f t="shared" si="408"/>
        <v>3.9799020021158427E-4</v>
      </c>
      <c r="AU104" s="16">
        <f t="shared" si="408"/>
        <v>2.2978698230158301E-4</v>
      </c>
      <c r="AV104" s="16">
        <f t="shared" si="408"/>
        <v>6.2148741967193999E-5</v>
      </c>
      <c r="AW104" s="16">
        <f t="shared" si="408"/>
        <v>-8.5786329836468056E-5</v>
      </c>
      <c r="AX104" s="16">
        <f t="shared" si="408"/>
        <v>-2.3203510742819677E-4</v>
      </c>
      <c r="AY104" s="16">
        <f t="shared" si="408"/>
        <v>-3.6483695740974209E-4</v>
      </c>
      <c r="AZ104" s="16">
        <f t="shared" si="408"/>
        <v>-5.192038629103779E-4</v>
      </c>
      <c r="BA104" s="16">
        <f t="shared" si="408"/>
        <v>-6.7434280828415627E-4</v>
      </c>
      <c r="BB104" s="16">
        <f t="shared" si="408"/>
        <v>-8.2496159910971922E-4</v>
      </c>
      <c r="BC104" s="16">
        <f t="shared" si="408"/>
        <v>-9.9255876286574729E-4</v>
      </c>
      <c r="BD104" s="16">
        <f t="shared" si="408"/>
        <v>-1.1510276965811528E-3</v>
      </c>
      <c r="BE104" s="16">
        <f t="shared" si="408"/>
        <v>-1.3020226942351831E-3</v>
      </c>
      <c r="BF104" s="16">
        <f t="shared" si="408"/>
        <v>-1.4477717965077908E-3</v>
      </c>
      <c r="BG104" s="16">
        <f t="shared" si="408"/>
        <v>-1.5883879271416657E-3</v>
      </c>
      <c r="BH104" s="16">
        <f t="shared" si="408"/>
        <v>-1.7350574377154038E-3</v>
      </c>
      <c r="BI104" s="16">
        <f t="shared" si="408"/>
        <v>-1.896002389340512E-3</v>
      </c>
      <c r="BJ104" s="16">
        <f t="shared" si="408"/>
        <v>-2.02786141469391E-3</v>
      </c>
      <c r="BK104" s="16">
        <f t="shared" si="408"/>
        <v>-2.1270891865722286E-3</v>
      </c>
      <c r="BL104" s="16">
        <f t="shared" si="408"/>
        <v>-2.25062942683385E-3</v>
      </c>
      <c r="BM104" s="16">
        <f t="shared" si="408"/>
        <v>-2.3668106930503363E-3</v>
      </c>
      <c r="BN104" s="16">
        <f t="shared" si="408"/>
        <v>-2.4932341634784638E-3</v>
      </c>
      <c r="BO104" s="16">
        <f t="shared" si="408"/>
        <v>-2.6344292000507474E-3</v>
      </c>
      <c r="BP104" s="16">
        <f t="shared" si="408"/>
        <v>-2.752916545812667E-3</v>
      </c>
      <c r="BQ104" s="16">
        <f t="shared" si="408"/>
        <v>-2.8660487025566894E-3</v>
      </c>
      <c r="BR104" s="16">
        <f t="shared" si="408"/>
        <v>-2.9747882879574972E-3</v>
      </c>
      <c r="BS104" s="16">
        <f t="shared" si="408"/>
        <v>-3.0923126105223409E-3</v>
      </c>
      <c r="BT104" s="16">
        <f t="shared" si="408"/>
        <v>-3.1915101691111225E-3</v>
      </c>
      <c r="BU104" s="16">
        <f t="shared" si="408"/>
        <v>-3.2931363988034645E-3</v>
      </c>
      <c r="BV104" s="16">
        <f t="shared" ref="BV104:CI104" si="409">BV105</f>
        <v>-3.4014887492727075E-3</v>
      </c>
      <c r="BW104" s="16">
        <f t="shared" si="409"/>
        <v>-3.4856487122223445E-3</v>
      </c>
      <c r="BX104" s="16">
        <f t="shared" si="409"/>
        <v>-3.5576515333888281E-3</v>
      </c>
      <c r="BY104" s="16">
        <f t="shared" si="409"/>
        <v>-3.6425281149021771E-3</v>
      </c>
      <c r="BZ104" s="16">
        <f t="shared" si="409"/>
        <v>-3.7137344522307769E-3</v>
      </c>
      <c r="CA104" s="16">
        <f t="shared" si="409"/>
        <v>-3.7717322463381997E-3</v>
      </c>
      <c r="CB104" s="16">
        <f t="shared" si="409"/>
        <v>-3.8446443219999349E-3</v>
      </c>
      <c r="CC104" s="16">
        <f t="shared" si="409"/>
        <v>-3.9053915019634511E-3</v>
      </c>
      <c r="CD104" s="16">
        <f t="shared" si="409"/>
        <v>-3.949671155016099E-3</v>
      </c>
      <c r="CE104" s="16">
        <f t="shared" si="409"/>
        <v>-4.0026894200734242E-3</v>
      </c>
      <c r="CF104" s="16">
        <f t="shared" si="409"/>
        <v>-4.0590233094576211E-3</v>
      </c>
      <c r="CG104" s="16">
        <f t="shared" si="409"/>
        <v>-4.1027994035454096E-3</v>
      </c>
      <c r="CH104" s="16">
        <f t="shared" si="409"/>
        <v>-4.1382112038825802E-3</v>
      </c>
      <c r="CI104" s="16" t="str">
        <f t="shared" si="409"/>
        <v>#N/A</v>
      </c>
    </row>
    <row r="105" spans="1:87">
      <c r="B105" s="76" t="s">
        <v>567</v>
      </c>
      <c r="C105" s="77" t="s">
        <v>3</v>
      </c>
      <c r="D105" s="724">
        <f>IF(ISNUMBER(DataSummary!D59)=TRUE,DataSummary!D59,".")</f>
        <v>5.7913460415723872E-3</v>
      </c>
      <c r="E105" s="725"/>
      <c r="F105" s="701"/>
      <c r="G105" s="10" t="s">
        <v>620</v>
      </c>
      <c r="H105" s="25" t="s">
        <v>2</v>
      </c>
      <c r="I105" s="12">
        <f>IF(ISNUMBER(DataSummary!F109),DataSummary!F109,"#N/A")</f>
        <v>5.7913460415723872E-3</v>
      </c>
      <c r="J105" s="12">
        <f>IF(ISNUMBER(DataSummary!G109),DataSummary!G109,"#N/A")</f>
        <v>6.2040179941906803E-3</v>
      </c>
      <c r="K105" s="12">
        <f>IF(ISNUMBER(DataSummary!H109),DataSummary!H109,"#N/A")</f>
        <v>6.0717967263181905E-3</v>
      </c>
      <c r="L105" s="12">
        <f>IF(ISNUMBER(DataSummary!I109),DataSummary!I109,"#N/A")</f>
        <v>5.9557568035579767E-3</v>
      </c>
      <c r="M105" s="12">
        <f>IF(ISNUMBER(DataSummary!J109),DataSummary!J109,"#N/A")</f>
        <v>5.8451313294571872E-3</v>
      </c>
      <c r="N105" s="12">
        <f>IF(ISNUMBER(DataSummary!K109),DataSummary!K109,"#N/A")</f>
        <v>5.726426784889993E-3</v>
      </c>
      <c r="O105" s="12">
        <f>IF(ISNUMBER(DataSummary!L109),DataSummary!L109,"#N/A")</f>
        <v>5.6018683794949453E-3</v>
      </c>
      <c r="P105" s="12">
        <f>IF(ISNUMBER(DataSummary!M109),DataSummary!M109,"#N/A")</f>
        <v>5.4822581325104647E-3</v>
      </c>
      <c r="Q105" s="12">
        <f>IF(ISNUMBER(DataSummary!N109),DataSummary!N109,"#N/A")</f>
        <v>5.3474769372230391E-3</v>
      </c>
      <c r="R105" s="12">
        <f>IF(ISNUMBER(DataSummary!O109),DataSummary!O109,"#N/A")</f>
        <v>5.2312869991604227E-3</v>
      </c>
      <c r="S105" s="12">
        <f>IF(ISNUMBER(DataSummary!P109),DataSummary!P109,"#N/A")</f>
        <v>5.1321308690881473E-3</v>
      </c>
      <c r="T105" s="12">
        <f>IF(ISNUMBER(DataSummary!Q109),DataSummary!Q109,"#N/A")</f>
        <v>5.0192269247892884E-3</v>
      </c>
      <c r="U105" s="12">
        <f>IF(ISNUMBER(DataSummary!R109),DataSummary!R109,"#N/A")</f>
        <v>4.8959159460639778E-3</v>
      </c>
      <c r="V105" s="12">
        <f>IF(ISNUMBER(DataSummary!S109),DataSummary!S109,"#N/A")</f>
        <v>4.7614580986903299E-3</v>
      </c>
      <c r="W105" s="12">
        <f>IF(ISNUMBER(DataSummary!T109),DataSummary!T109,"#N/A")</f>
        <v>4.6365863408013297E-3</v>
      </c>
      <c r="X105" s="12">
        <f>IF(ISNUMBER(DataSummary!U109),DataSummary!U109,"#N/A")</f>
        <v>4.485098187043679E-3</v>
      </c>
      <c r="Y105" s="12">
        <f>IF(ISNUMBER(DataSummary!V109),DataSummary!V109,"#N/A")</f>
        <v>4.30259640202868E-3</v>
      </c>
      <c r="Z105" s="12">
        <f>IF(ISNUMBER(DataSummary!W109),DataSummary!W109,"#N/A")</f>
        <v>4.1344501481050955E-3</v>
      </c>
      <c r="AA105" s="12">
        <f>IF(ISNUMBER(DataSummary!X109),DataSummary!X109,"#N/A")</f>
        <v>3.9676502543093406E-3</v>
      </c>
      <c r="AB105" s="12">
        <f>IF(ISNUMBER(DataSummary!Y109),DataSummary!Y109,"#N/A")</f>
        <v>3.7810580617594347E-3</v>
      </c>
      <c r="AC105" s="12">
        <f>IF(ISNUMBER(DataSummary!Z109),DataSummary!Z109,"#N/A")</f>
        <v>3.6117050432151743E-3</v>
      </c>
      <c r="AD105" s="12">
        <f>IF(ISNUMBER(DataSummary!AA109),DataSummary!AA109,"#N/A")</f>
        <v>3.4463496336558652E-3</v>
      </c>
      <c r="AE105" s="12">
        <f>IF(ISNUMBER(DataSummary!AB109),DataSummary!AB109,"#N/A")</f>
        <v>3.2629972600020096E-3</v>
      </c>
      <c r="AF105" s="12">
        <f>IF(ISNUMBER(DataSummary!AC109),DataSummary!AC109,"#N/A")</f>
        <v>3.0854719137067832E-3</v>
      </c>
      <c r="AG105" s="12">
        <f>IF(ISNUMBER(DataSummary!AD109),DataSummary!AD109,"#N/A")</f>
        <v>2.9239311588833417E-3</v>
      </c>
      <c r="AH105" s="12">
        <f>IF(ISNUMBER(DataSummary!AE109),DataSummary!AE109,"#N/A")</f>
        <v>2.7389910311423904E-3</v>
      </c>
      <c r="AI105" s="12">
        <f>IF(ISNUMBER(DataSummary!AF109),DataSummary!AF109,"#N/A")</f>
        <v>2.5252281435834689E-3</v>
      </c>
      <c r="AJ105" s="12">
        <f>IF(ISNUMBER(DataSummary!AG109),DataSummary!AG109,"#N/A")</f>
        <v>2.3272024420499804E-3</v>
      </c>
      <c r="AK105" s="12">
        <f>IF(ISNUMBER(DataSummary!AH109),DataSummary!AH109,"#N/A")</f>
        <v>2.1263560932116565E-3</v>
      </c>
      <c r="AL105" s="12">
        <f>IF(ISNUMBER(DataSummary!AI109),DataSummary!AI109,"#N/A")</f>
        <v>1.9290196543886307E-3</v>
      </c>
      <c r="AM105" s="12">
        <f>IF(ISNUMBER(DataSummary!AJ109),DataSummary!AJ109,"#N/A")</f>
        <v>1.7231669320498799E-3</v>
      </c>
      <c r="AN105" s="12">
        <f>IF(ISNUMBER(DataSummary!AK109),DataSummary!AK109,"#N/A")</f>
        <v>1.5257498920022705E-3</v>
      </c>
      <c r="AO105" s="12">
        <f>IF(ISNUMBER(DataSummary!AL109),DataSummary!AL109,"#N/A")</f>
        <v>1.3226149756746519E-3</v>
      </c>
      <c r="AP105" s="12">
        <f>IF(ISNUMBER(DataSummary!AM109),DataSummary!AM109,"#N/A")</f>
        <v>1.1260843625076067E-3</v>
      </c>
      <c r="AQ105" s="12">
        <f>IF(ISNUMBER(DataSummary!AN109),DataSummary!AN109,"#N/A")</f>
        <v>9.4807517718176193E-4</v>
      </c>
      <c r="AR105" s="12">
        <f>IF(ISNUMBER(DataSummary!AO109),DataSummary!AO109,"#N/A")</f>
        <v>7.5327609843034438E-4</v>
      </c>
      <c r="AS105" s="12">
        <f>IF(ISNUMBER(DataSummary!AP109),DataSummary!AP109,"#N/A")</f>
        <v>5.6715078510083394E-4</v>
      </c>
      <c r="AT105" s="12">
        <f>IF(ISNUMBER(DataSummary!AQ109),DataSummary!AQ109,"#N/A")</f>
        <v>3.9799020021158427E-4</v>
      </c>
      <c r="AU105" s="12">
        <f>IF(ISNUMBER(DataSummary!AR109),DataSummary!AR109,"#N/A")</f>
        <v>2.2978698230158301E-4</v>
      </c>
      <c r="AV105" s="12">
        <f>IF(ISNUMBER(DataSummary!AS109),DataSummary!AS109,"#N/A")</f>
        <v>6.2148741967193999E-5</v>
      </c>
      <c r="AW105" s="12">
        <f>IF(ISNUMBER(DataSummary!AT109),DataSummary!AT109,"#N/A")</f>
        <v>-8.5786329836468056E-5</v>
      </c>
      <c r="AX105" s="12">
        <f>IF(ISNUMBER(DataSummary!AU109),DataSummary!AU109,"#N/A")</f>
        <v>-2.3203510742819677E-4</v>
      </c>
      <c r="AY105" s="12">
        <f>IF(ISNUMBER(DataSummary!AV109),DataSummary!AV109,"#N/A")</f>
        <v>-3.6483695740974209E-4</v>
      </c>
      <c r="AZ105" s="12">
        <f>IF(ISNUMBER(DataSummary!AW109),DataSummary!AW109,"#N/A")</f>
        <v>-5.192038629103779E-4</v>
      </c>
      <c r="BA105" s="12">
        <f>IF(ISNUMBER(DataSummary!AX109),DataSummary!AX109,"#N/A")</f>
        <v>-6.7434280828415627E-4</v>
      </c>
      <c r="BB105" s="12">
        <f>IF(ISNUMBER(DataSummary!AY109),DataSummary!AY109,"#N/A")</f>
        <v>-8.2496159910971922E-4</v>
      </c>
      <c r="BC105" s="12">
        <f>IF(ISNUMBER(DataSummary!AZ109),DataSummary!AZ109,"#N/A")</f>
        <v>-9.9255876286574729E-4</v>
      </c>
      <c r="BD105" s="12">
        <f>IF(ISNUMBER(DataSummary!BA109),DataSummary!BA109,"#N/A")</f>
        <v>-1.1510276965811528E-3</v>
      </c>
      <c r="BE105" s="12">
        <f>IF(ISNUMBER(DataSummary!BB109),DataSummary!BB109,"#N/A")</f>
        <v>-1.3020226942351831E-3</v>
      </c>
      <c r="BF105" s="12">
        <f>IF(ISNUMBER(DataSummary!BC109),DataSummary!BC109,"#N/A")</f>
        <v>-1.4477717965077908E-3</v>
      </c>
      <c r="BG105" s="12">
        <f>IF(ISNUMBER(DataSummary!BD109),DataSummary!BD109,"#N/A")</f>
        <v>-1.5883879271416657E-3</v>
      </c>
      <c r="BH105" s="12">
        <f>IF(ISNUMBER(DataSummary!BE109),DataSummary!BE109,"#N/A")</f>
        <v>-1.7350574377154038E-3</v>
      </c>
      <c r="BI105" s="12">
        <f>IF(ISNUMBER(DataSummary!BF109),DataSummary!BF109,"#N/A")</f>
        <v>-1.896002389340512E-3</v>
      </c>
      <c r="BJ105" s="12">
        <f>IF(ISNUMBER(DataSummary!BG109),DataSummary!BG109,"#N/A")</f>
        <v>-2.02786141469391E-3</v>
      </c>
      <c r="BK105" s="12">
        <f>IF(ISNUMBER(DataSummary!BH109),DataSummary!BH109,"#N/A")</f>
        <v>-2.1270891865722286E-3</v>
      </c>
      <c r="BL105" s="12">
        <f>IF(ISNUMBER(DataSummary!BI109),DataSummary!BI109,"#N/A")</f>
        <v>-2.25062942683385E-3</v>
      </c>
      <c r="BM105" s="12">
        <f>IF(ISNUMBER(DataSummary!BJ109),DataSummary!BJ109,"#N/A")</f>
        <v>-2.3668106930503363E-3</v>
      </c>
      <c r="BN105" s="12">
        <f>IF(ISNUMBER(DataSummary!BK109),DataSummary!BK109,"#N/A")</f>
        <v>-2.4932341634784638E-3</v>
      </c>
      <c r="BO105" s="12">
        <f>IF(ISNUMBER(DataSummary!BL109),DataSummary!BL109,"#N/A")</f>
        <v>-2.6344292000507474E-3</v>
      </c>
      <c r="BP105" s="12">
        <f>IF(ISNUMBER(DataSummary!BM109),DataSummary!BM109,"#N/A")</f>
        <v>-2.752916545812667E-3</v>
      </c>
      <c r="BQ105" s="12">
        <f>IF(ISNUMBER(DataSummary!BN109),DataSummary!BN109,"#N/A")</f>
        <v>-2.8660487025566894E-3</v>
      </c>
      <c r="BR105" s="12">
        <f>IF(ISNUMBER(DataSummary!BO109),DataSummary!BO109,"#N/A")</f>
        <v>-2.9747882879574972E-3</v>
      </c>
      <c r="BS105" s="12">
        <f>IF(ISNUMBER(DataSummary!BP109),DataSummary!BP109,"#N/A")</f>
        <v>-3.0923126105223409E-3</v>
      </c>
      <c r="BT105" s="12">
        <f>IF(ISNUMBER(DataSummary!BQ109),DataSummary!BQ109,"#N/A")</f>
        <v>-3.1915101691111225E-3</v>
      </c>
      <c r="BU105" s="12">
        <f>IF(ISNUMBER(DataSummary!BR109),DataSummary!BR109,"#N/A")</f>
        <v>-3.2931363988034645E-3</v>
      </c>
      <c r="BV105" s="12">
        <f>IF(ISNUMBER(DataSummary!BS109),DataSummary!BS109,"#N/A")</f>
        <v>-3.4014887492727075E-3</v>
      </c>
      <c r="BW105" s="12">
        <f>IF(ISNUMBER(DataSummary!BT109),DataSummary!BT109,"#N/A")</f>
        <v>-3.4856487122223445E-3</v>
      </c>
      <c r="BX105" s="12">
        <f>IF(ISNUMBER(DataSummary!BU109),DataSummary!BU109,"#N/A")</f>
        <v>-3.5576515333888281E-3</v>
      </c>
      <c r="BY105" s="12">
        <f>IF(ISNUMBER(DataSummary!BV109),DataSummary!BV109,"#N/A")</f>
        <v>-3.6425281149021771E-3</v>
      </c>
      <c r="BZ105" s="12">
        <f>IF(ISNUMBER(DataSummary!BW109),DataSummary!BW109,"#N/A")</f>
        <v>-3.7137344522307769E-3</v>
      </c>
      <c r="CA105" s="12">
        <f>IF(ISNUMBER(DataSummary!BX109),DataSummary!BX109,"#N/A")</f>
        <v>-3.7717322463381997E-3</v>
      </c>
      <c r="CB105" s="12">
        <f>IF(ISNUMBER(DataSummary!BY109),DataSummary!BY109,"#N/A")</f>
        <v>-3.8446443219999349E-3</v>
      </c>
      <c r="CC105" s="12">
        <f>IF(ISNUMBER(DataSummary!BZ109),DataSummary!BZ109,"#N/A")</f>
        <v>-3.9053915019634511E-3</v>
      </c>
      <c r="CD105" s="12">
        <f>IF(ISNUMBER(DataSummary!CA109),DataSummary!CA109,"#N/A")</f>
        <v>-3.949671155016099E-3</v>
      </c>
      <c r="CE105" s="12">
        <f>IF(ISNUMBER(DataSummary!CB109),DataSummary!CB109,"#N/A")</f>
        <v>-4.0026894200734242E-3</v>
      </c>
      <c r="CF105" s="12">
        <f>IF(ISNUMBER(DataSummary!CC109),DataSummary!CC109,"#N/A")</f>
        <v>-4.0590233094576211E-3</v>
      </c>
      <c r="CG105" s="12">
        <f>IF(ISNUMBER(DataSummary!CD109),DataSummary!CD109,"#N/A")</f>
        <v>-4.1027994035454096E-3</v>
      </c>
      <c r="CH105" s="12">
        <f>IF(ISNUMBER(DataSummary!CE109),DataSummary!CE109,"#N/A")</f>
        <v>-4.1382112038825802E-3</v>
      </c>
      <c r="CI105" s="12" t="str">
        <f>IF(ISNUMBER(DataSummary!CF109),DataSummary!CF109,"#N/A")</f>
        <v>#N/A</v>
      </c>
    </row>
    <row r="106" spans="1:87">
      <c r="B106" s="76" t="str">
        <f>"Automated: Population growth rate by "&amp;D8&amp;" --&gt;"</f>
        <v>Automated: Population growth rate by 2100 --&gt;</v>
      </c>
      <c r="C106" s="77" t="s">
        <v>3</v>
      </c>
      <c r="D106" s="724" t="str">
        <f>IF(ISNUMBER(DataSummary!D61)=TRUE,DataSummary!D61,".")</f>
        <v>.</v>
      </c>
      <c r="E106" s="725"/>
      <c r="F106" s="701"/>
      <c r="G106" s="131" t="s">
        <v>625</v>
      </c>
      <c r="H106" s="27" t="str">
        <f>H105</f>
        <v>(e.g. 0.40)</v>
      </c>
      <c r="I106" s="11">
        <f>IF(VLOOKUP(InputDataA_GeneralAssumptions!$D$104,DataSummary!$A$143:$B$145,2,FALSE)=1,I104,I105)</f>
        <v>5.7913460415723872E-3</v>
      </c>
      <c r="J106" s="11">
        <f>IF(VLOOKUP(InputDataA_GeneralAssumptions!$D$104,DataSummary!$A$143:$B$145,2,FALSE)=1,J104,J105)</f>
        <v>6.2040179941906803E-3</v>
      </c>
      <c r="K106" s="11">
        <f>IF(VLOOKUP(InputDataA_GeneralAssumptions!$D$104,DataSummary!$A$143:$B$145,2,FALSE)=1,K104,K105)</f>
        <v>6.0717967263181905E-3</v>
      </c>
      <c r="L106" s="11">
        <f>IF(VLOOKUP(InputDataA_GeneralAssumptions!$D$104,DataSummary!$A$143:$B$145,2,FALSE)=1,L104,L105)</f>
        <v>5.9557568035579767E-3</v>
      </c>
      <c r="M106" s="11">
        <f>IF(VLOOKUP(InputDataA_GeneralAssumptions!$D$104,DataSummary!$A$143:$B$145,2,FALSE)=1,M104,M105)</f>
        <v>5.8451313294571872E-3</v>
      </c>
      <c r="N106" s="11">
        <f>IF(VLOOKUP(InputDataA_GeneralAssumptions!$D$104,DataSummary!$A$143:$B$145,2,FALSE)=1,N104,N105)</f>
        <v>5.726426784889993E-3</v>
      </c>
      <c r="O106" s="11">
        <f>IF(VLOOKUP(InputDataA_GeneralAssumptions!$D$104,DataSummary!$A$143:$B$145,2,FALSE)=1,O104,O105)</f>
        <v>5.6018683794949453E-3</v>
      </c>
      <c r="P106" s="11">
        <f>IF(VLOOKUP(InputDataA_GeneralAssumptions!$D$104,DataSummary!$A$143:$B$145,2,FALSE)=1,P104,P105)</f>
        <v>5.4822581325104647E-3</v>
      </c>
      <c r="Q106" s="11">
        <f>IF(VLOOKUP(InputDataA_GeneralAssumptions!$D$104,DataSummary!$A$143:$B$145,2,FALSE)=1,Q104,Q105)</f>
        <v>5.3474769372230391E-3</v>
      </c>
      <c r="R106" s="11">
        <f>IF(VLOOKUP(InputDataA_GeneralAssumptions!$D$104,DataSummary!$A$143:$B$145,2,FALSE)=1,R104,R105)</f>
        <v>5.2312869991604227E-3</v>
      </c>
      <c r="S106" s="11">
        <f>IF(VLOOKUP(InputDataA_GeneralAssumptions!$D$104,DataSummary!$A$143:$B$145,2,FALSE)=1,S104,S105)</f>
        <v>5.1321308690881473E-3</v>
      </c>
      <c r="T106" s="11">
        <f>IF(VLOOKUP(InputDataA_GeneralAssumptions!$D$104,DataSummary!$A$143:$B$145,2,FALSE)=1,T104,T105)</f>
        <v>5.0192269247892884E-3</v>
      </c>
      <c r="U106" s="11">
        <f>IF(VLOOKUP(InputDataA_GeneralAssumptions!$D$104,DataSummary!$A$143:$B$145,2,FALSE)=1,U104,U105)</f>
        <v>4.8959159460639778E-3</v>
      </c>
      <c r="V106" s="11">
        <f>IF(VLOOKUP(InputDataA_GeneralAssumptions!$D$104,DataSummary!$A$143:$B$145,2,FALSE)=1,V104,V105)</f>
        <v>4.7614580986903299E-3</v>
      </c>
      <c r="W106" s="11">
        <f>IF(VLOOKUP(InputDataA_GeneralAssumptions!$D$104,DataSummary!$A$143:$B$145,2,FALSE)=1,W104,W105)</f>
        <v>4.6365863408013297E-3</v>
      </c>
      <c r="X106" s="11">
        <f>IF(VLOOKUP(InputDataA_GeneralAssumptions!$D$104,DataSummary!$A$143:$B$145,2,FALSE)=1,X104,X105)</f>
        <v>4.485098187043679E-3</v>
      </c>
      <c r="Y106" s="11">
        <f>IF(VLOOKUP(InputDataA_GeneralAssumptions!$D$104,DataSummary!$A$143:$B$145,2,FALSE)=1,Y104,Y105)</f>
        <v>4.30259640202868E-3</v>
      </c>
      <c r="Z106" s="11">
        <f>IF(VLOOKUP(InputDataA_GeneralAssumptions!$D$104,DataSummary!$A$143:$B$145,2,FALSE)=1,Z104,Z105)</f>
        <v>4.1344501481050955E-3</v>
      </c>
      <c r="AA106" s="11">
        <f>IF(VLOOKUP(InputDataA_GeneralAssumptions!$D$104,DataSummary!$A$143:$B$145,2,FALSE)=1,AA104,AA105)</f>
        <v>3.9676502543093406E-3</v>
      </c>
      <c r="AB106" s="11">
        <f>IF(VLOOKUP(InputDataA_GeneralAssumptions!$D$104,DataSummary!$A$143:$B$145,2,FALSE)=1,AB104,AB105)</f>
        <v>3.7810580617594347E-3</v>
      </c>
      <c r="AC106" s="11">
        <f>IF(VLOOKUP(InputDataA_GeneralAssumptions!$D$104,DataSummary!$A$143:$B$145,2,FALSE)=1,AC104,AC105)</f>
        <v>3.6117050432151743E-3</v>
      </c>
      <c r="AD106" s="11">
        <f>IF(VLOOKUP(InputDataA_GeneralAssumptions!$D$104,DataSummary!$A$143:$B$145,2,FALSE)=1,AD104,AD105)</f>
        <v>3.4463496336558652E-3</v>
      </c>
      <c r="AE106" s="11">
        <f>IF(VLOOKUP(InputDataA_GeneralAssumptions!$D$104,DataSummary!$A$143:$B$145,2,FALSE)=1,AE104,AE105)</f>
        <v>3.2629972600020096E-3</v>
      </c>
      <c r="AF106" s="11">
        <f>IF(VLOOKUP(InputDataA_GeneralAssumptions!$D$104,DataSummary!$A$143:$B$145,2,FALSE)=1,AF104,AF105)</f>
        <v>3.0854719137067832E-3</v>
      </c>
      <c r="AG106" s="11">
        <f>IF(VLOOKUP(InputDataA_GeneralAssumptions!$D$104,DataSummary!$A$143:$B$145,2,FALSE)=1,AG104,AG105)</f>
        <v>2.9239311588833417E-3</v>
      </c>
      <c r="AH106" s="11">
        <f>IF(VLOOKUP(InputDataA_GeneralAssumptions!$D$104,DataSummary!$A$143:$B$145,2,FALSE)=1,AH104,AH105)</f>
        <v>2.7389910311423904E-3</v>
      </c>
      <c r="AI106" s="11">
        <f>IF(VLOOKUP(InputDataA_GeneralAssumptions!$D$104,DataSummary!$A$143:$B$145,2,FALSE)=1,AI104,AI105)</f>
        <v>2.5252281435834689E-3</v>
      </c>
      <c r="AJ106" s="11">
        <f>IF(VLOOKUP(InputDataA_GeneralAssumptions!$D$104,DataSummary!$A$143:$B$145,2,FALSE)=1,AJ104,AJ105)</f>
        <v>2.3272024420499804E-3</v>
      </c>
      <c r="AK106" s="11">
        <f>IF(VLOOKUP(InputDataA_GeneralAssumptions!$D$104,DataSummary!$A$143:$B$145,2,FALSE)=1,AK104,AK105)</f>
        <v>2.1263560932116565E-3</v>
      </c>
      <c r="AL106" s="11">
        <f>IF(VLOOKUP(InputDataA_GeneralAssumptions!$D$104,DataSummary!$A$143:$B$145,2,FALSE)=1,AL104,AL105)</f>
        <v>1.9290196543886307E-3</v>
      </c>
      <c r="AM106" s="11">
        <f>IF(VLOOKUP(InputDataA_GeneralAssumptions!$D$104,DataSummary!$A$143:$B$145,2,FALSE)=1,AM104,AM105)</f>
        <v>1.7231669320498799E-3</v>
      </c>
      <c r="AN106" s="11">
        <f>IF(VLOOKUP(InputDataA_GeneralAssumptions!$D$104,DataSummary!$A$143:$B$145,2,FALSE)=1,AN104,AN105)</f>
        <v>1.5257498920022705E-3</v>
      </c>
      <c r="AO106" s="11">
        <f>IF(VLOOKUP(InputDataA_GeneralAssumptions!$D$104,DataSummary!$A$143:$B$145,2,FALSE)=1,AO104,AO105)</f>
        <v>1.3226149756746519E-3</v>
      </c>
      <c r="AP106" s="11">
        <f>IF(VLOOKUP(InputDataA_GeneralAssumptions!$D$104,DataSummary!$A$143:$B$145,2,FALSE)=1,AP104,AP105)</f>
        <v>1.1260843625076067E-3</v>
      </c>
      <c r="AQ106" s="11">
        <f>IF(VLOOKUP(InputDataA_GeneralAssumptions!$D$104,DataSummary!$A$143:$B$145,2,FALSE)=1,AQ104,AQ105)</f>
        <v>9.4807517718176193E-4</v>
      </c>
      <c r="AR106" s="11">
        <f>IF(VLOOKUP(InputDataA_GeneralAssumptions!$D$104,DataSummary!$A$143:$B$145,2,FALSE)=1,AR104,AR105)</f>
        <v>7.5327609843034438E-4</v>
      </c>
      <c r="AS106" s="11">
        <f>IF(VLOOKUP(InputDataA_GeneralAssumptions!$D$104,DataSummary!$A$143:$B$145,2,FALSE)=1,AS104,AS105)</f>
        <v>5.6715078510083394E-4</v>
      </c>
      <c r="AT106" s="11">
        <f>IF(VLOOKUP(InputDataA_GeneralAssumptions!$D$104,DataSummary!$A$143:$B$145,2,FALSE)=1,AT104,AT105)</f>
        <v>3.9799020021158427E-4</v>
      </c>
      <c r="AU106" s="11">
        <f>IF(VLOOKUP(InputDataA_GeneralAssumptions!$D$104,DataSummary!$A$143:$B$145,2,FALSE)=1,AU104,AU105)</f>
        <v>2.2978698230158301E-4</v>
      </c>
      <c r="AV106" s="11">
        <f>IF(VLOOKUP(InputDataA_GeneralAssumptions!$D$104,DataSummary!$A$143:$B$145,2,FALSE)=1,AV104,AV105)</f>
        <v>6.2148741967193999E-5</v>
      </c>
      <c r="AW106" s="11">
        <f>IF(VLOOKUP(InputDataA_GeneralAssumptions!$D$104,DataSummary!$A$143:$B$145,2,FALSE)=1,AW104,AW105)</f>
        <v>-8.5786329836468056E-5</v>
      </c>
      <c r="AX106" s="11">
        <f>IF(VLOOKUP(InputDataA_GeneralAssumptions!$D$104,DataSummary!$A$143:$B$145,2,FALSE)=1,AX104,AX105)</f>
        <v>-2.3203510742819677E-4</v>
      </c>
      <c r="AY106" s="11">
        <f>IF(VLOOKUP(InputDataA_GeneralAssumptions!$D$104,DataSummary!$A$143:$B$145,2,FALSE)=1,AY104,AY105)</f>
        <v>-3.6483695740974209E-4</v>
      </c>
      <c r="AZ106" s="11">
        <f>IF(VLOOKUP(InputDataA_GeneralAssumptions!$D$104,DataSummary!$A$143:$B$145,2,FALSE)=1,AZ104,AZ105)</f>
        <v>-5.192038629103779E-4</v>
      </c>
      <c r="BA106" s="11">
        <f>IF(VLOOKUP(InputDataA_GeneralAssumptions!$D$104,DataSummary!$A$143:$B$145,2,FALSE)=1,BA104,BA105)</f>
        <v>-6.7434280828415627E-4</v>
      </c>
      <c r="BB106" s="11">
        <f>IF(VLOOKUP(InputDataA_GeneralAssumptions!$D$104,DataSummary!$A$143:$B$145,2,FALSE)=1,BB104,BB105)</f>
        <v>-8.2496159910971922E-4</v>
      </c>
      <c r="BC106" s="11">
        <f>IF(VLOOKUP(InputDataA_GeneralAssumptions!$D$104,DataSummary!$A$143:$B$145,2,FALSE)=1,BC104,BC105)</f>
        <v>-9.9255876286574729E-4</v>
      </c>
      <c r="BD106" s="11">
        <f>IF(VLOOKUP(InputDataA_GeneralAssumptions!$D$104,DataSummary!$A$143:$B$145,2,FALSE)=1,BD104,BD105)</f>
        <v>-1.1510276965811528E-3</v>
      </c>
      <c r="BE106" s="11">
        <f>IF(VLOOKUP(InputDataA_GeneralAssumptions!$D$104,DataSummary!$A$143:$B$145,2,FALSE)=1,BE104,BE105)</f>
        <v>-1.3020226942351831E-3</v>
      </c>
      <c r="BF106" s="11">
        <f>IF(VLOOKUP(InputDataA_GeneralAssumptions!$D$104,DataSummary!$A$143:$B$145,2,FALSE)=1,BF104,BF105)</f>
        <v>-1.4477717965077908E-3</v>
      </c>
      <c r="BG106" s="11">
        <f>IF(VLOOKUP(InputDataA_GeneralAssumptions!$D$104,DataSummary!$A$143:$B$145,2,FALSE)=1,BG104,BG105)</f>
        <v>-1.5883879271416657E-3</v>
      </c>
      <c r="BH106" s="11">
        <f>IF(VLOOKUP(InputDataA_GeneralAssumptions!$D$104,DataSummary!$A$143:$B$145,2,FALSE)=1,BH104,BH105)</f>
        <v>-1.7350574377154038E-3</v>
      </c>
      <c r="BI106" s="11">
        <f>IF(VLOOKUP(InputDataA_GeneralAssumptions!$D$104,DataSummary!$A$143:$B$145,2,FALSE)=1,BI104,BI105)</f>
        <v>-1.896002389340512E-3</v>
      </c>
      <c r="BJ106" s="11">
        <f>IF(VLOOKUP(InputDataA_GeneralAssumptions!$D$104,DataSummary!$A$143:$B$145,2,FALSE)=1,BJ104,BJ105)</f>
        <v>-2.02786141469391E-3</v>
      </c>
      <c r="BK106" s="11">
        <f>IF(VLOOKUP(InputDataA_GeneralAssumptions!$D$104,DataSummary!$A$143:$B$145,2,FALSE)=1,BK104,BK105)</f>
        <v>-2.1270891865722286E-3</v>
      </c>
      <c r="BL106" s="11">
        <f>IF(VLOOKUP(InputDataA_GeneralAssumptions!$D$104,DataSummary!$A$143:$B$145,2,FALSE)=1,BL104,BL105)</f>
        <v>-2.25062942683385E-3</v>
      </c>
      <c r="BM106" s="11">
        <f>IF(VLOOKUP(InputDataA_GeneralAssumptions!$D$104,DataSummary!$A$143:$B$145,2,FALSE)=1,BM104,BM105)</f>
        <v>-2.3668106930503363E-3</v>
      </c>
      <c r="BN106" s="11">
        <f>IF(VLOOKUP(InputDataA_GeneralAssumptions!$D$104,DataSummary!$A$143:$B$145,2,FALSE)=1,BN104,BN105)</f>
        <v>-2.4932341634784638E-3</v>
      </c>
      <c r="BO106" s="11">
        <f>IF(VLOOKUP(InputDataA_GeneralAssumptions!$D$104,DataSummary!$A$143:$B$145,2,FALSE)=1,BO104,BO105)</f>
        <v>-2.6344292000507474E-3</v>
      </c>
      <c r="BP106" s="11">
        <f>IF(VLOOKUP(InputDataA_GeneralAssumptions!$D$104,DataSummary!$A$143:$B$145,2,FALSE)=1,BP104,BP105)</f>
        <v>-2.752916545812667E-3</v>
      </c>
      <c r="BQ106" s="11">
        <f>IF(VLOOKUP(InputDataA_GeneralAssumptions!$D$104,DataSummary!$A$143:$B$145,2,FALSE)=1,BQ104,BQ105)</f>
        <v>-2.8660487025566894E-3</v>
      </c>
      <c r="BR106" s="11">
        <f>IF(VLOOKUP(InputDataA_GeneralAssumptions!$D$104,DataSummary!$A$143:$B$145,2,FALSE)=1,BR104,BR105)</f>
        <v>-2.9747882879574972E-3</v>
      </c>
      <c r="BS106" s="11">
        <f>IF(VLOOKUP(InputDataA_GeneralAssumptions!$D$104,DataSummary!$A$143:$B$145,2,FALSE)=1,BS104,BS105)</f>
        <v>-3.0923126105223409E-3</v>
      </c>
      <c r="BT106" s="11">
        <f>IF(VLOOKUP(InputDataA_GeneralAssumptions!$D$104,DataSummary!$A$143:$B$145,2,FALSE)=1,BT104,BT105)</f>
        <v>-3.1915101691111225E-3</v>
      </c>
      <c r="BU106" s="11">
        <f>IF(VLOOKUP(InputDataA_GeneralAssumptions!$D$104,DataSummary!$A$143:$B$145,2,FALSE)=1,BU104,BU105)</f>
        <v>-3.2931363988034645E-3</v>
      </c>
      <c r="BV106" s="11">
        <f>IF(VLOOKUP(InputDataA_GeneralAssumptions!$D$104,DataSummary!$A$143:$B$145,2,FALSE)=1,BV104,BV105)</f>
        <v>-3.4014887492727075E-3</v>
      </c>
      <c r="BW106" s="11">
        <f>IF(VLOOKUP(InputDataA_GeneralAssumptions!$D$104,DataSummary!$A$143:$B$145,2,FALSE)=1,BW104,BW105)</f>
        <v>-3.4856487122223445E-3</v>
      </c>
      <c r="BX106" s="11">
        <f>IF(VLOOKUP(InputDataA_GeneralAssumptions!$D$104,DataSummary!$A$143:$B$145,2,FALSE)=1,BX104,BX105)</f>
        <v>-3.5576515333888281E-3</v>
      </c>
      <c r="BY106" s="11">
        <f>IF(VLOOKUP(InputDataA_GeneralAssumptions!$D$104,DataSummary!$A$143:$B$145,2,FALSE)=1,BY104,BY105)</f>
        <v>-3.6425281149021771E-3</v>
      </c>
      <c r="BZ106" s="11">
        <f>IF(VLOOKUP(InputDataA_GeneralAssumptions!$D$104,DataSummary!$A$143:$B$145,2,FALSE)=1,BZ104,BZ105)</f>
        <v>-3.7137344522307769E-3</v>
      </c>
      <c r="CA106" s="11">
        <f>IF(VLOOKUP(InputDataA_GeneralAssumptions!$D$104,DataSummary!$A$143:$B$145,2,FALSE)=1,CA104,CA105)</f>
        <v>-3.7717322463381997E-3</v>
      </c>
      <c r="CB106" s="11">
        <f>IF(VLOOKUP(InputDataA_GeneralAssumptions!$D$104,DataSummary!$A$143:$B$145,2,FALSE)=1,CB104,CB105)</f>
        <v>-3.8446443219999349E-3</v>
      </c>
      <c r="CC106" s="11">
        <f>IF(VLOOKUP(InputDataA_GeneralAssumptions!$D$104,DataSummary!$A$143:$B$145,2,FALSE)=1,CC104,CC105)</f>
        <v>-3.9053915019634511E-3</v>
      </c>
      <c r="CD106" s="11">
        <f>IF(VLOOKUP(InputDataA_GeneralAssumptions!$D$104,DataSummary!$A$143:$B$145,2,FALSE)=1,CD104,CD105)</f>
        <v>-3.949671155016099E-3</v>
      </c>
      <c r="CE106" s="11">
        <f>IF(VLOOKUP(InputDataA_GeneralAssumptions!$D$104,DataSummary!$A$143:$B$145,2,FALSE)=1,CE104,CE105)</f>
        <v>-4.0026894200734242E-3</v>
      </c>
      <c r="CF106" s="11">
        <f>IF(VLOOKUP(InputDataA_GeneralAssumptions!$D$104,DataSummary!$A$143:$B$145,2,FALSE)=1,CF104,CF105)</f>
        <v>-4.0590233094576211E-3</v>
      </c>
      <c r="CG106" s="11">
        <f>IF(VLOOKUP(InputDataA_GeneralAssumptions!$D$104,DataSummary!$A$143:$B$145,2,FALSE)=1,CG104,CG105)</f>
        <v>-4.1027994035454096E-3</v>
      </c>
      <c r="CH106" s="11">
        <f>IF(VLOOKUP(InputDataA_GeneralAssumptions!$D$104,DataSummary!$A$143:$B$145,2,FALSE)=1,CH104,CH105)</f>
        <v>-4.1382112038825802E-3</v>
      </c>
      <c r="CI106" s="11" t="str">
        <f>IF(VLOOKUP(InputDataA_GeneralAssumptions!$D$104,DataSummary!$A$143:$B$145,2,FALSE)=1,CI104,CI105)</f>
        <v>#N/A</v>
      </c>
    </row>
    <row r="107" spans="1:87">
      <c r="B107" s="76"/>
      <c r="C107" s="77"/>
      <c r="D107" s="181"/>
      <c r="E107" s="216"/>
      <c r="F107" s="486"/>
      <c r="G107" s="131"/>
      <c r="H107" s="107"/>
      <c r="BY107" s="36"/>
      <c r="BZ107" s="36"/>
      <c r="CA107" s="36"/>
      <c r="CB107" s="36"/>
      <c r="CC107" s="36"/>
      <c r="CD107" s="36"/>
      <c r="CE107" s="36"/>
      <c r="CF107" s="36"/>
      <c r="CG107" s="36"/>
      <c r="CH107" s="36"/>
      <c r="CI107" s="36"/>
    </row>
    <row r="108" spans="1:87">
      <c r="B108" s="62"/>
      <c r="C108" s="43"/>
      <c r="D108" s="445"/>
      <c r="E108" s="446"/>
      <c r="F108" s="701" t="str">
        <f>DataSummary!N5</f>
        <v>Scenario</v>
      </c>
      <c r="G108" s="15" t="s">
        <v>619</v>
      </c>
      <c r="H108" s="25" t="s">
        <v>436</v>
      </c>
      <c r="I108" s="16">
        <f>I109</f>
        <v>5.7913460415723872E-3</v>
      </c>
      <c r="J108" s="16">
        <f t="shared" ref="J108:AP108" si="410">J109</f>
        <v>6.2040179941906803E-3</v>
      </c>
      <c r="K108" s="16">
        <f t="shared" si="410"/>
        <v>6.0717967263181905E-3</v>
      </c>
      <c r="L108" s="16">
        <f t="shared" si="410"/>
        <v>5.9557568035579767E-3</v>
      </c>
      <c r="M108" s="16">
        <f t="shared" si="410"/>
        <v>5.8451313294571872E-3</v>
      </c>
      <c r="N108" s="16">
        <f t="shared" si="410"/>
        <v>5.726426784889993E-3</v>
      </c>
      <c r="O108" s="16">
        <f t="shared" si="410"/>
        <v>5.6018683794949453E-3</v>
      </c>
      <c r="P108" s="16">
        <f t="shared" si="410"/>
        <v>5.4822581325104647E-3</v>
      </c>
      <c r="Q108" s="16">
        <f t="shared" si="410"/>
        <v>5.3474769372230391E-3</v>
      </c>
      <c r="R108" s="16">
        <f t="shared" si="410"/>
        <v>5.2312869991604227E-3</v>
      </c>
      <c r="S108" s="16">
        <f t="shared" si="410"/>
        <v>5.1321308690881473E-3</v>
      </c>
      <c r="T108" s="16">
        <f t="shared" si="410"/>
        <v>5.0192269247892884E-3</v>
      </c>
      <c r="U108" s="16">
        <f t="shared" si="410"/>
        <v>4.8959159460639778E-3</v>
      </c>
      <c r="V108" s="16">
        <f t="shared" si="410"/>
        <v>4.7614580986903299E-3</v>
      </c>
      <c r="W108" s="16">
        <f t="shared" si="410"/>
        <v>4.6365863408013297E-3</v>
      </c>
      <c r="X108" s="16">
        <f t="shared" si="410"/>
        <v>4.485098187043679E-3</v>
      </c>
      <c r="Y108" s="16">
        <f t="shared" si="410"/>
        <v>4.30259640202868E-3</v>
      </c>
      <c r="Z108" s="16">
        <f t="shared" si="410"/>
        <v>4.1344501481050955E-3</v>
      </c>
      <c r="AA108" s="16">
        <f t="shared" si="410"/>
        <v>3.9676502543093406E-3</v>
      </c>
      <c r="AB108" s="16">
        <f t="shared" si="410"/>
        <v>3.7810580617594347E-3</v>
      </c>
      <c r="AC108" s="16">
        <f t="shared" si="410"/>
        <v>3.6117050432151743E-3</v>
      </c>
      <c r="AD108" s="16">
        <f t="shared" si="410"/>
        <v>3.4463496336558652E-3</v>
      </c>
      <c r="AE108" s="16">
        <f t="shared" si="410"/>
        <v>3.2629972600020096E-3</v>
      </c>
      <c r="AF108" s="16">
        <f t="shared" si="410"/>
        <v>3.0854719137067832E-3</v>
      </c>
      <c r="AG108" s="16">
        <f t="shared" si="410"/>
        <v>2.9239311588833417E-3</v>
      </c>
      <c r="AH108" s="16">
        <f t="shared" si="410"/>
        <v>2.7389910311423904E-3</v>
      </c>
      <c r="AI108" s="16">
        <f t="shared" si="410"/>
        <v>2.5252281435834689E-3</v>
      </c>
      <c r="AJ108" s="16">
        <f t="shared" si="410"/>
        <v>2.3272024420499804E-3</v>
      </c>
      <c r="AK108" s="16">
        <f t="shared" si="410"/>
        <v>2.1263560932116565E-3</v>
      </c>
      <c r="AL108" s="16">
        <f t="shared" si="410"/>
        <v>1.9290196543886307E-3</v>
      </c>
      <c r="AM108" s="16">
        <f t="shared" si="410"/>
        <v>1.7231669320498799E-3</v>
      </c>
      <c r="AN108" s="16">
        <f t="shared" si="410"/>
        <v>1.5257498920022705E-3</v>
      </c>
      <c r="AO108" s="16">
        <f t="shared" si="410"/>
        <v>1.3226149756746519E-3</v>
      </c>
      <c r="AP108" s="16">
        <f t="shared" si="410"/>
        <v>1.1260843625076067E-3</v>
      </c>
      <c r="AQ108" s="16">
        <f t="shared" ref="AQ108:BU108" si="411">AQ109</f>
        <v>9.4807517718176193E-4</v>
      </c>
      <c r="AR108" s="16">
        <f t="shared" si="411"/>
        <v>7.5327609843034438E-4</v>
      </c>
      <c r="AS108" s="16">
        <f t="shared" si="411"/>
        <v>5.6715078510083394E-4</v>
      </c>
      <c r="AT108" s="16">
        <f t="shared" si="411"/>
        <v>3.9799020021158427E-4</v>
      </c>
      <c r="AU108" s="16">
        <f t="shared" si="411"/>
        <v>2.2978698230158301E-4</v>
      </c>
      <c r="AV108" s="16">
        <f t="shared" si="411"/>
        <v>6.2148741967193999E-5</v>
      </c>
      <c r="AW108" s="16">
        <f t="shared" si="411"/>
        <v>-8.5786329836468056E-5</v>
      </c>
      <c r="AX108" s="16">
        <f t="shared" si="411"/>
        <v>-2.3203510742819677E-4</v>
      </c>
      <c r="AY108" s="16">
        <f t="shared" si="411"/>
        <v>-3.6483695740974209E-4</v>
      </c>
      <c r="AZ108" s="16">
        <f t="shared" si="411"/>
        <v>-5.192038629103779E-4</v>
      </c>
      <c r="BA108" s="16">
        <f t="shared" si="411"/>
        <v>-6.7434280828415627E-4</v>
      </c>
      <c r="BB108" s="16">
        <f t="shared" si="411"/>
        <v>-8.2496159910971922E-4</v>
      </c>
      <c r="BC108" s="16">
        <f t="shared" si="411"/>
        <v>-9.9255876286574729E-4</v>
      </c>
      <c r="BD108" s="16">
        <f t="shared" si="411"/>
        <v>-1.1510276965811528E-3</v>
      </c>
      <c r="BE108" s="16">
        <f t="shared" si="411"/>
        <v>-1.3020226942351831E-3</v>
      </c>
      <c r="BF108" s="16">
        <f t="shared" si="411"/>
        <v>-1.4477717965077908E-3</v>
      </c>
      <c r="BG108" s="16">
        <f t="shared" si="411"/>
        <v>-1.5883879271416657E-3</v>
      </c>
      <c r="BH108" s="16">
        <f t="shared" si="411"/>
        <v>-1.7350574377154038E-3</v>
      </c>
      <c r="BI108" s="16">
        <f t="shared" si="411"/>
        <v>-1.896002389340512E-3</v>
      </c>
      <c r="BJ108" s="16">
        <f t="shared" si="411"/>
        <v>-2.02786141469391E-3</v>
      </c>
      <c r="BK108" s="16">
        <f t="shared" si="411"/>
        <v>-2.1270891865722286E-3</v>
      </c>
      <c r="BL108" s="16">
        <f t="shared" si="411"/>
        <v>-2.25062942683385E-3</v>
      </c>
      <c r="BM108" s="16">
        <f t="shared" si="411"/>
        <v>-2.3668106930503363E-3</v>
      </c>
      <c r="BN108" s="16">
        <f t="shared" si="411"/>
        <v>-2.4932341634784638E-3</v>
      </c>
      <c r="BO108" s="16">
        <f t="shared" si="411"/>
        <v>-2.6344292000507474E-3</v>
      </c>
      <c r="BP108" s="16">
        <f t="shared" si="411"/>
        <v>-2.752916545812667E-3</v>
      </c>
      <c r="BQ108" s="16">
        <f t="shared" si="411"/>
        <v>-2.8660487025566894E-3</v>
      </c>
      <c r="BR108" s="16">
        <f t="shared" si="411"/>
        <v>-2.9747882879574972E-3</v>
      </c>
      <c r="BS108" s="16">
        <f t="shared" si="411"/>
        <v>-3.0923126105223409E-3</v>
      </c>
      <c r="BT108" s="16">
        <f t="shared" si="411"/>
        <v>-3.1915101691111225E-3</v>
      </c>
      <c r="BU108" s="16">
        <f t="shared" si="411"/>
        <v>-3.2931363988034645E-3</v>
      </c>
      <c r="BV108" s="16">
        <f t="shared" ref="BV108:CI108" si="412">BV109</f>
        <v>-3.4014887492727075E-3</v>
      </c>
      <c r="BW108" s="16">
        <f t="shared" si="412"/>
        <v>-3.4856487122223445E-3</v>
      </c>
      <c r="BX108" s="16">
        <f t="shared" si="412"/>
        <v>-3.5576515333888281E-3</v>
      </c>
      <c r="BY108" s="16">
        <f t="shared" si="412"/>
        <v>-3.6425281149021771E-3</v>
      </c>
      <c r="BZ108" s="16">
        <f t="shared" si="412"/>
        <v>-3.7137344522307769E-3</v>
      </c>
      <c r="CA108" s="16">
        <f t="shared" si="412"/>
        <v>-3.7717322463381997E-3</v>
      </c>
      <c r="CB108" s="16">
        <f t="shared" si="412"/>
        <v>-3.8446443219999349E-3</v>
      </c>
      <c r="CC108" s="16">
        <f t="shared" si="412"/>
        <v>-3.9053915019634511E-3</v>
      </c>
      <c r="CD108" s="16">
        <f t="shared" si="412"/>
        <v>-3.949671155016099E-3</v>
      </c>
      <c r="CE108" s="16">
        <f t="shared" si="412"/>
        <v>-4.0026894200734242E-3</v>
      </c>
      <c r="CF108" s="16">
        <f t="shared" si="412"/>
        <v>-4.0590233094576211E-3</v>
      </c>
      <c r="CG108" s="16">
        <f t="shared" si="412"/>
        <v>-4.1027994035454096E-3</v>
      </c>
      <c r="CH108" s="16">
        <f t="shared" si="412"/>
        <v>-4.1382112038825802E-3</v>
      </c>
      <c r="CI108" s="16" t="str">
        <f t="shared" si="412"/>
        <v>#N/A</v>
      </c>
    </row>
    <row r="109" spans="1:87">
      <c r="B109" s="62"/>
      <c r="C109" s="77"/>
      <c r="D109" s="445"/>
      <c r="E109" s="447"/>
      <c r="F109" s="699"/>
      <c r="G109" s="10" t="s">
        <v>620</v>
      </c>
      <c r="H109" s="27" t="s">
        <v>436</v>
      </c>
      <c r="I109" s="12">
        <f>IF(ISNUMBER(DataSummary!F109),DataSummary!F109,"#N/A")</f>
        <v>5.7913460415723872E-3</v>
      </c>
      <c r="J109" s="12">
        <f>IF(ISNUMBER(DataSummary!G109),DataSummary!G109,"#N/A")</f>
        <v>6.2040179941906803E-3</v>
      </c>
      <c r="K109" s="12">
        <f>IF(ISNUMBER(DataSummary!H109),DataSummary!H109,"#N/A")</f>
        <v>6.0717967263181905E-3</v>
      </c>
      <c r="L109" s="12">
        <f>IF(ISNUMBER(DataSummary!I109),DataSummary!I109,"#N/A")</f>
        <v>5.9557568035579767E-3</v>
      </c>
      <c r="M109" s="12">
        <f>IF(ISNUMBER(DataSummary!J109),DataSummary!J109,"#N/A")</f>
        <v>5.8451313294571872E-3</v>
      </c>
      <c r="N109" s="12">
        <f>IF(ISNUMBER(DataSummary!K109),DataSummary!K109,"#N/A")</f>
        <v>5.726426784889993E-3</v>
      </c>
      <c r="O109" s="12">
        <f>IF(ISNUMBER(DataSummary!L109),DataSummary!L109,"#N/A")</f>
        <v>5.6018683794949453E-3</v>
      </c>
      <c r="P109" s="12">
        <f>IF(ISNUMBER(DataSummary!M109),DataSummary!M109,"#N/A")</f>
        <v>5.4822581325104647E-3</v>
      </c>
      <c r="Q109" s="12">
        <f>IF(ISNUMBER(DataSummary!N109),DataSummary!N109,"#N/A")</f>
        <v>5.3474769372230391E-3</v>
      </c>
      <c r="R109" s="12">
        <f>IF(ISNUMBER(DataSummary!O109),DataSummary!O109,"#N/A")</f>
        <v>5.2312869991604227E-3</v>
      </c>
      <c r="S109" s="12">
        <f>IF(ISNUMBER(DataSummary!P109),DataSummary!P109,"#N/A")</f>
        <v>5.1321308690881473E-3</v>
      </c>
      <c r="T109" s="12">
        <f>IF(ISNUMBER(DataSummary!Q109),DataSummary!Q109,"#N/A")</f>
        <v>5.0192269247892884E-3</v>
      </c>
      <c r="U109" s="12">
        <f>IF(ISNUMBER(DataSummary!R109),DataSummary!R109,"#N/A")</f>
        <v>4.8959159460639778E-3</v>
      </c>
      <c r="V109" s="12">
        <f>IF(ISNUMBER(DataSummary!S109),DataSummary!S109,"#N/A")</f>
        <v>4.7614580986903299E-3</v>
      </c>
      <c r="W109" s="12">
        <f>IF(ISNUMBER(DataSummary!T109),DataSummary!T109,"#N/A")</f>
        <v>4.6365863408013297E-3</v>
      </c>
      <c r="X109" s="12">
        <f>IF(ISNUMBER(DataSummary!U109),DataSummary!U109,"#N/A")</f>
        <v>4.485098187043679E-3</v>
      </c>
      <c r="Y109" s="12">
        <f>IF(ISNUMBER(DataSummary!V109),DataSummary!V109,"#N/A")</f>
        <v>4.30259640202868E-3</v>
      </c>
      <c r="Z109" s="12">
        <f>IF(ISNUMBER(DataSummary!W109),DataSummary!W109,"#N/A")</f>
        <v>4.1344501481050955E-3</v>
      </c>
      <c r="AA109" s="12">
        <f>IF(ISNUMBER(DataSummary!X109),DataSummary!X109,"#N/A")</f>
        <v>3.9676502543093406E-3</v>
      </c>
      <c r="AB109" s="12">
        <f>IF(ISNUMBER(DataSummary!Y109),DataSummary!Y109,"#N/A")</f>
        <v>3.7810580617594347E-3</v>
      </c>
      <c r="AC109" s="12">
        <f>IF(ISNUMBER(DataSummary!Z109),DataSummary!Z109,"#N/A")</f>
        <v>3.6117050432151743E-3</v>
      </c>
      <c r="AD109" s="12">
        <f>IF(ISNUMBER(DataSummary!AA109),DataSummary!AA109,"#N/A")</f>
        <v>3.4463496336558652E-3</v>
      </c>
      <c r="AE109" s="12">
        <f>IF(ISNUMBER(DataSummary!AB109),DataSummary!AB109,"#N/A")</f>
        <v>3.2629972600020096E-3</v>
      </c>
      <c r="AF109" s="12">
        <f>IF(ISNUMBER(DataSummary!AC109),DataSummary!AC109,"#N/A")</f>
        <v>3.0854719137067832E-3</v>
      </c>
      <c r="AG109" s="12">
        <f>IF(ISNUMBER(DataSummary!AD109),DataSummary!AD109,"#N/A")</f>
        <v>2.9239311588833417E-3</v>
      </c>
      <c r="AH109" s="12">
        <f>IF(ISNUMBER(DataSummary!AE109),DataSummary!AE109,"#N/A")</f>
        <v>2.7389910311423904E-3</v>
      </c>
      <c r="AI109" s="12">
        <f>IF(ISNUMBER(DataSummary!AF109),DataSummary!AF109,"#N/A")</f>
        <v>2.5252281435834689E-3</v>
      </c>
      <c r="AJ109" s="12">
        <f>IF(ISNUMBER(DataSummary!AG109),DataSummary!AG109,"#N/A")</f>
        <v>2.3272024420499804E-3</v>
      </c>
      <c r="AK109" s="12">
        <f>IF(ISNUMBER(DataSummary!AH109),DataSummary!AH109,"#N/A")</f>
        <v>2.1263560932116565E-3</v>
      </c>
      <c r="AL109" s="12">
        <f>IF(ISNUMBER(DataSummary!AI109),DataSummary!AI109,"#N/A")</f>
        <v>1.9290196543886307E-3</v>
      </c>
      <c r="AM109" s="12">
        <f>IF(ISNUMBER(DataSummary!AJ109),DataSummary!AJ109,"#N/A")</f>
        <v>1.7231669320498799E-3</v>
      </c>
      <c r="AN109" s="12">
        <f>IF(ISNUMBER(DataSummary!AK109),DataSummary!AK109,"#N/A")</f>
        <v>1.5257498920022705E-3</v>
      </c>
      <c r="AO109" s="12">
        <f>IF(ISNUMBER(DataSummary!AL109),DataSummary!AL109,"#N/A")</f>
        <v>1.3226149756746519E-3</v>
      </c>
      <c r="AP109" s="12">
        <f>IF(ISNUMBER(DataSummary!AM109),DataSummary!AM109,"#N/A")</f>
        <v>1.1260843625076067E-3</v>
      </c>
      <c r="AQ109" s="12">
        <f>IF(ISNUMBER(DataSummary!AN109),DataSummary!AN109,"#N/A")</f>
        <v>9.4807517718176193E-4</v>
      </c>
      <c r="AR109" s="12">
        <f>IF(ISNUMBER(DataSummary!AO109),DataSummary!AO109,"#N/A")</f>
        <v>7.5327609843034438E-4</v>
      </c>
      <c r="AS109" s="12">
        <f>IF(ISNUMBER(DataSummary!AP109),DataSummary!AP109,"#N/A")</f>
        <v>5.6715078510083394E-4</v>
      </c>
      <c r="AT109" s="12">
        <f>IF(ISNUMBER(DataSummary!AQ109),DataSummary!AQ109,"#N/A")</f>
        <v>3.9799020021158427E-4</v>
      </c>
      <c r="AU109" s="12">
        <f>IF(ISNUMBER(DataSummary!AR109),DataSummary!AR109,"#N/A")</f>
        <v>2.2978698230158301E-4</v>
      </c>
      <c r="AV109" s="12">
        <f>IF(ISNUMBER(DataSummary!AS109),DataSummary!AS109,"#N/A")</f>
        <v>6.2148741967193999E-5</v>
      </c>
      <c r="AW109" s="12">
        <f>IF(ISNUMBER(DataSummary!AT109),DataSummary!AT109,"#N/A")</f>
        <v>-8.5786329836468056E-5</v>
      </c>
      <c r="AX109" s="12">
        <f>IF(ISNUMBER(DataSummary!AU109),DataSummary!AU109,"#N/A")</f>
        <v>-2.3203510742819677E-4</v>
      </c>
      <c r="AY109" s="12">
        <f>IF(ISNUMBER(DataSummary!AV109),DataSummary!AV109,"#N/A")</f>
        <v>-3.6483695740974209E-4</v>
      </c>
      <c r="AZ109" s="12">
        <f>IF(ISNUMBER(DataSummary!AW109),DataSummary!AW109,"#N/A")</f>
        <v>-5.192038629103779E-4</v>
      </c>
      <c r="BA109" s="12">
        <f>IF(ISNUMBER(DataSummary!AX109),DataSummary!AX109,"#N/A")</f>
        <v>-6.7434280828415627E-4</v>
      </c>
      <c r="BB109" s="12">
        <f>IF(ISNUMBER(DataSummary!AY109),DataSummary!AY109,"#N/A")</f>
        <v>-8.2496159910971922E-4</v>
      </c>
      <c r="BC109" s="12">
        <f>IF(ISNUMBER(DataSummary!AZ109),DataSummary!AZ109,"#N/A")</f>
        <v>-9.9255876286574729E-4</v>
      </c>
      <c r="BD109" s="12">
        <f>IF(ISNUMBER(DataSummary!BA109),DataSummary!BA109,"#N/A")</f>
        <v>-1.1510276965811528E-3</v>
      </c>
      <c r="BE109" s="12">
        <f>IF(ISNUMBER(DataSummary!BB109),DataSummary!BB109,"#N/A")</f>
        <v>-1.3020226942351831E-3</v>
      </c>
      <c r="BF109" s="12">
        <f>IF(ISNUMBER(DataSummary!BC109),DataSummary!BC109,"#N/A")</f>
        <v>-1.4477717965077908E-3</v>
      </c>
      <c r="BG109" s="12">
        <f>IF(ISNUMBER(DataSummary!BD109),DataSummary!BD109,"#N/A")</f>
        <v>-1.5883879271416657E-3</v>
      </c>
      <c r="BH109" s="12">
        <f>IF(ISNUMBER(DataSummary!BE109),DataSummary!BE109,"#N/A")</f>
        <v>-1.7350574377154038E-3</v>
      </c>
      <c r="BI109" s="12">
        <f>IF(ISNUMBER(DataSummary!BF109),DataSummary!BF109,"#N/A")</f>
        <v>-1.896002389340512E-3</v>
      </c>
      <c r="BJ109" s="12">
        <f>IF(ISNUMBER(DataSummary!BG109),DataSummary!BG109,"#N/A")</f>
        <v>-2.02786141469391E-3</v>
      </c>
      <c r="BK109" s="12">
        <f>IF(ISNUMBER(DataSummary!BH109),DataSummary!BH109,"#N/A")</f>
        <v>-2.1270891865722286E-3</v>
      </c>
      <c r="BL109" s="12">
        <f>IF(ISNUMBER(DataSummary!BI109),DataSummary!BI109,"#N/A")</f>
        <v>-2.25062942683385E-3</v>
      </c>
      <c r="BM109" s="12">
        <f>IF(ISNUMBER(DataSummary!BJ109),DataSummary!BJ109,"#N/A")</f>
        <v>-2.3668106930503363E-3</v>
      </c>
      <c r="BN109" s="12">
        <f>IF(ISNUMBER(DataSummary!BK109),DataSummary!BK109,"#N/A")</f>
        <v>-2.4932341634784638E-3</v>
      </c>
      <c r="BO109" s="12">
        <f>IF(ISNUMBER(DataSummary!BL109),DataSummary!BL109,"#N/A")</f>
        <v>-2.6344292000507474E-3</v>
      </c>
      <c r="BP109" s="12">
        <f>IF(ISNUMBER(DataSummary!BM109),DataSummary!BM109,"#N/A")</f>
        <v>-2.752916545812667E-3</v>
      </c>
      <c r="BQ109" s="12">
        <f>IF(ISNUMBER(DataSummary!BN109),DataSummary!BN109,"#N/A")</f>
        <v>-2.8660487025566894E-3</v>
      </c>
      <c r="BR109" s="12">
        <f>IF(ISNUMBER(DataSummary!BO109),DataSummary!BO109,"#N/A")</f>
        <v>-2.9747882879574972E-3</v>
      </c>
      <c r="BS109" s="12">
        <f>IF(ISNUMBER(DataSummary!BP109),DataSummary!BP109,"#N/A")</f>
        <v>-3.0923126105223409E-3</v>
      </c>
      <c r="BT109" s="12">
        <f>IF(ISNUMBER(DataSummary!BQ109),DataSummary!BQ109,"#N/A")</f>
        <v>-3.1915101691111225E-3</v>
      </c>
      <c r="BU109" s="12">
        <f>IF(ISNUMBER(DataSummary!BR109),DataSummary!BR109,"#N/A")</f>
        <v>-3.2931363988034645E-3</v>
      </c>
      <c r="BV109" s="12">
        <f>IF(ISNUMBER(DataSummary!BS109),DataSummary!BS109,"#N/A")</f>
        <v>-3.4014887492727075E-3</v>
      </c>
      <c r="BW109" s="12">
        <f>IF(ISNUMBER(DataSummary!BT109),DataSummary!BT109,"#N/A")</f>
        <v>-3.4856487122223445E-3</v>
      </c>
      <c r="BX109" s="12">
        <f>IF(ISNUMBER(DataSummary!BU109),DataSummary!BU109,"#N/A")</f>
        <v>-3.5576515333888281E-3</v>
      </c>
      <c r="BY109" s="12">
        <f>IF(ISNUMBER(DataSummary!BV109),DataSummary!BV109,"#N/A")</f>
        <v>-3.6425281149021771E-3</v>
      </c>
      <c r="BZ109" s="12">
        <f>IF(ISNUMBER(DataSummary!BW109),DataSummary!BW109,"#N/A")</f>
        <v>-3.7137344522307769E-3</v>
      </c>
      <c r="CA109" s="12">
        <f>IF(ISNUMBER(DataSummary!BX109),DataSummary!BX109,"#N/A")</f>
        <v>-3.7717322463381997E-3</v>
      </c>
      <c r="CB109" s="12">
        <f>IF(ISNUMBER(DataSummary!BY109),DataSummary!BY109,"#N/A")</f>
        <v>-3.8446443219999349E-3</v>
      </c>
      <c r="CC109" s="12">
        <f>IF(ISNUMBER(DataSummary!BZ109),DataSummary!BZ109,"#N/A")</f>
        <v>-3.9053915019634511E-3</v>
      </c>
      <c r="CD109" s="12">
        <f>IF(ISNUMBER(DataSummary!CA109),DataSummary!CA109,"#N/A")</f>
        <v>-3.949671155016099E-3</v>
      </c>
      <c r="CE109" s="12">
        <f>IF(ISNUMBER(DataSummary!CB109),DataSummary!CB109,"#N/A")</f>
        <v>-4.0026894200734242E-3</v>
      </c>
      <c r="CF109" s="12">
        <f>IF(ISNUMBER(DataSummary!CC109),DataSummary!CC109,"#N/A")</f>
        <v>-4.0590233094576211E-3</v>
      </c>
      <c r="CG109" s="12">
        <f>IF(ISNUMBER(DataSummary!CD109),DataSummary!CD109,"#N/A")</f>
        <v>-4.1027994035454096E-3</v>
      </c>
      <c r="CH109" s="12">
        <f>IF(ISNUMBER(DataSummary!CE109),DataSummary!CE109,"#N/A")</f>
        <v>-4.1382112038825802E-3</v>
      </c>
      <c r="CI109" s="12" t="str">
        <f>IF(ISNUMBER(DataSummary!CF109),DataSummary!CF109,"#N/A")</f>
        <v>#N/A</v>
      </c>
    </row>
    <row r="110" spans="1:87">
      <c r="B110" s="62"/>
      <c r="C110" s="77"/>
      <c r="D110" s="445"/>
      <c r="E110" s="447"/>
      <c r="F110" s="699"/>
      <c r="G110" s="131" t="s">
        <v>626</v>
      </c>
      <c r="H110" s="26" t="str">
        <f>H109</f>
        <v>(e.g. 0.02)</v>
      </c>
      <c r="I110" s="11">
        <f>IF(VLOOKUP(InputDataA_GeneralAssumptions!$D$104,DataSummary!$A$143:$B$145,2,FALSE)=1,I108,I109)</f>
        <v>5.7913460415723872E-3</v>
      </c>
      <c r="J110" s="11">
        <f>IF(VLOOKUP(InputDataA_GeneralAssumptions!$D$104,DataSummary!$A$143:$B$145,2,FALSE)=1,J108,J109)</f>
        <v>6.2040179941906803E-3</v>
      </c>
      <c r="K110" s="11">
        <f>IF(VLOOKUP(InputDataA_GeneralAssumptions!$D$104,DataSummary!$A$143:$B$145,2,FALSE)=1,K108,K109)</f>
        <v>6.0717967263181905E-3</v>
      </c>
      <c r="L110" s="11">
        <f>IF(VLOOKUP(InputDataA_GeneralAssumptions!$D$104,DataSummary!$A$143:$B$145,2,FALSE)=1,L108,L109)</f>
        <v>5.9557568035579767E-3</v>
      </c>
      <c r="M110" s="11">
        <f>IF(VLOOKUP(InputDataA_GeneralAssumptions!$D$104,DataSummary!$A$143:$B$145,2,FALSE)=1,M108,M109)</f>
        <v>5.8451313294571872E-3</v>
      </c>
      <c r="N110" s="11">
        <f>IF(VLOOKUP(InputDataA_GeneralAssumptions!$D$104,DataSummary!$A$143:$B$145,2,FALSE)=1,N108,N109)</f>
        <v>5.726426784889993E-3</v>
      </c>
      <c r="O110" s="11">
        <f>IF(VLOOKUP(InputDataA_GeneralAssumptions!$D$104,DataSummary!$A$143:$B$145,2,FALSE)=1,O108,O109)</f>
        <v>5.6018683794949453E-3</v>
      </c>
      <c r="P110" s="11">
        <f>IF(VLOOKUP(InputDataA_GeneralAssumptions!$D$104,DataSummary!$A$143:$B$145,2,FALSE)=1,P108,P109)</f>
        <v>5.4822581325104647E-3</v>
      </c>
      <c r="Q110" s="11">
        <f>IF(VLOOKUP(InputDataA_GeneralAssumptions!$D$104,DataSummary!$A$143:$B$145,2,FALSE)=1,Q108,Q109)</f>
        <v>5.3474769372230391E-3</v>
      </c>
      <c r="R110" s="11">
        <f>IF(VLOOKUP(InputDataA_GeneralAssumptions!$D$104,DataSummary!$A$143:$B$145,2,FALSE)=1,R108,R109)</f>
        <v>5.2312869991604227E-3</v>
      </c>
      <c r="S110" s="11">
        <f>IF(VLOOKUP(InputDataA_GeneralAssumptions!$D$104,DataSummary!$A$143:$B$145,2,FALSE)=1,S108,S109)</f>
        <v>5.1321308690881473E-3</v>
      </c>
      <c r="T110" s="11">
        <f>IF(VLOOKUP(InputDataA_GeneralAssumptions!$D$104,DataSummary!$A$143:$B$145,2,FALSE)=1,T108,T109)</f>
        <v>5.0192269247892884E-3</v>
      </c>
      <c r="U110" s="11">
        <f>IF(VLOOKUP(InputDataA_GeneralAssumptions!$D$104,DataSummary!$A$143:$B$145,2,FALSE)=1,U108,U109)</f>
        <v>4.8959159460639778E-3</v>
      </c>
      <c r="V110" s="11">
        <f>IF(VLOOKUP(InputDataA_GeneralAssumptions!$D$104,DataSummary!$A$143:$B$145,2,FALSE)=1,V108,V109)</f>
        <v>4.7614580986903299E-3</v>
      </c>
      <c r="W110" s="11">
        <f>IF(VLOOKUP(InputDataA_GeneralAssumptions!$D$104,DataSummary!$A$143:$B$145,2,FALSE)=1,W108,W109)</f>
        <v>4.6365863408013297E-3</v>
      </c>
      <c r="X110" s="11">
        <f>IF(VLOOKUP(InputDataA_GeneralAssumptions!$D$104,DataSummary!$A$143:$B$145,2,FALSE)=1,X108,X109)</f>
        <v>4.485098187043679E-3</v>
      </c>
      <c r="Y110" s="11">
        <f>IF(VLOOKUP(InputDataA_GeneralAssumptions!$D$104,DataSummary!$A$143:$B$145,2,FALSE)=1,Y108,Y109)</f>
        <v>4.30259640202868E-3</v>
      </c>
      <c r="Z110" s="11">
        <f>IF(VLOOKUP(InputDataA_GeneralAssumptions!$D$104,DataSummary!$A$143:$B$145,2,FALSE)=1,Z108,Z109)</f>
        <v>4.1344501481050955E-3</v>
      </c>
      <c r="AA110" s="11">
        <f>IF(VLOOKUP(InputDataA_GeneralAssumptions!$D$104,DataSummary!$A$143:$B$145,2,FALSE)=1,AA108,AA109)</f>
        <v>3.9676502543093406E-3</v>
      </c>
      <c r="AB110" s="11">
        <f>IF(VLOOKUP(InputDataA_GeneralAssumptions!$D$104,DataSummary!$A$143:$B$145,2,FALSE)=1,AB108,AB109)</f>
        <v>3.7810580617594347E-3</v>
      </c>
      <c r="AC110" s="11">
        <f>IF(VLOOKUP(InputDataA_GeneralAssumptions!$D$104,DataSummary!$A$143:$B$145,2,FALSE)=1,AC108,AC109)</f>
        <v>3.6117050432151743E-3</v>
      </c>
      <c r="AD110" s="11">
        <f>IF(VLOOKUP(InputDataA_GeneralAssumptions!$D$104,DataSummary!$A$143:$B$145,2,FALSE)=1,AD108,AD109)</f>
        <v>3.4463496336558652E-3</v>
      </c>
      <c r="AE110" s="11">
        <f>IF(VLOOKUP(InputDataA_GeneralAssumptions!$D$104,DataSummary!$A$143:$B$145,2,FALSE)=1,AE108,AE109)</f>
        <v>3.2629972600020096E-3</v>
      </c>
      <c r="AF110" s="11">
        <f>IF(VLOOKUP(InputDataA_GeneralAssumptions!$D$104,DataSummary!$A$143:$B$145,2,FALSE)=1,AF108,AF109)</f>
        <v>3.0854719137067832E-3</v>
      </c>
      <c r="AG110" s="11">
        <f>IF(VLOOKUP(InputDataA_GeneralAssumptions!$D$104,DataSummary!$A$143:$B$145,2,FALSE)=1,AG108,AG109)</f>
        <v>2.9239311588833417E-3</v>
      </c>
      <c r="AH110" s="11">
        <f>IF(VLOOKUP(InputDataA_GeneralAssumptions!$D$104,DataSummary!$A$143:$B$145,2,FALSE)=1,AH108,AH109)</f>
        <v>2.7389910311423904E-3</v>
      </c>
      <c r="AI110" s="11">
        <f>IF(VLOOKUP(InputDataA_GeneralAssumptions!$D$104,DataSummary!$A$143:$B$145,2,FALSE)=1,AI108,AI109)</f>
        <v>2.5252281435834689E-3</v>
      </c>
      <c r="AJ110" s="11">
        <f>IF(VLOOKUP(InputDataA_GeneralAssumptions!$D$104,DataSummary!$A$143:$B$145,2,FALSE)=1,AJ108,AJ109)</f>
        <v>2.3272024420499804E-3</v>
      </c>
      <c r="AK110" s="11">
        <f>IF(VLOOKUP(InputDataA_GeneralAssumptions!$D$104,DataSummary!$A$143:$B$145,2,FALSE)=1,AK108,AK109)</f>
        <v>2.1263560932116565E-3</v>
      </c>
      <c r="AL110" s="11">
        <f>IF(VLOOKUP(InputDataA_GeneralAssumptions!$D$104,DataSummary!$A$143:$B$145,2,FALSE)=1,AL108,AL109)</f>
        <v>1.9290196543886307E-3</v>
      </c>
      <c r="AM110" s="11">
        <f>IF(VLOOKUP(InputDataA_GeneralAssumptions!$D$104,DataSummary!$A$143:$B$145,2,FALSE)=1,AM108,AM109)</f>
        <v>1.7231669320498799E-3</v>
      </c>
      <c r="AN110" s="11">
        <f>IF(VLOOKUP(InputDataA_GeneralAssumptions!$D$104,DataSummary!$A$143:$B$145,2,FALSE)=1,AN108,AN109)</f>
        <v>1.5257498920022705E-3</v>
      </c>
      <c r="AO110" s="11">
        <f>IF(VLOOKUP(InputDataA_GeneralAssumptions!$D$104,DataSummary!$A$143:$B$145,2,FALSE)=1,AO108,AO109)</f>
        <v>1.3226149756746519E-3</v>
      </c>
      <c r="AP110" s="11">
        <f>IF(VLOOKUP(InputDataA_GeneralAssumptions!$D$104,DataSummary!$A$143:$B$145,2,FALSE)=1,AP108,AP109)</f>
        <v>1.1260843625076067E-3</v>
      </c>
      <c r="AQ110" s="11">
        <f>IF(VLOOKUP(InputDataA_GeneralAssumptions!$D$104,DataSummary!$A$143:$B$145,2,FALSE)=1,AQ108,AQ109)</f>
        <v>9.4807517718176193E-4</v>
      </c>
      <c r="AR110" s="11">
        <f>IF(VLOOKUP(InputDataA_GeneralAssumptions!$D$104,DataSummary!$A$143:$B$145,2,FALSE)=1,AR108,AR109)</f>
        <v>7.5327609843034438E-4</v>
      </c>
      <c r="AS110" s="11">
        <f>IF(VLOOKUP(InputDataA_GeneralAssumptions!$D$104,DataSummary!$A$143:$B$145,2,FALSE)=1,AS108,AS109)</f>
        <v>5.6715078510083394E-4</v>
      </c>
      <c r="AT110" s="11">
        <f>IF(VLOOKUP(InputDataA_GeneralAssumptions!$D$104,DataSummary!$A$143:$B$145,2,FALSE)=1,AT108,AT109)</f>
        <v>3.9799020021158427E-4</v>
      </c>
      <c r="AU110" s="11">
        <f>IF(VLOOKUP(InputDataA_GeneralAssumptions!$D$104,DataSummary!$A$143:$B$145,2,FALSE)=1,AU108,AU109)</f>
        <v>2.2978698230158301E-4</v>
      </c>
      <c r="AV110" s="11">
        <f>IF(VLOOKUP(InputDataA_GeneralAssumptions!$D$104,DataSummary!$A$143:$B$145,2,FALSE)=1,AV108,AV109)</f>
        <v>6.2148741967193999E-5</v>
      </c>
      <c r="AW110" s="11">
        <f>IF(VLOOKUP(InputDataA_GeneralAssumptions!$D$104,DataSummary!$A$143:$B$145,2,FALSE)=1,AW108,AW109)</f>
        <v>-8.5786329836468056E-5</v>
      </c>
      <c r="AX110" s="11">
        <f>IF(VLOOKUP(InputDataA_GeneralAssumptions!$D$104,DataSummary!$A$143:$B$145,2,FALSE)=1,AX108,AX109)</f>
        <v>-2.3203510742819677E-4</v>
      </c>
      <c r="AY110" s="11">
        <f>IF(VLOOKUP(InputDataA_GeneralAssumptions!$D$104,DataSummary!$A$143:$B$145,2,FALSE)=1,AY108,AY109)</f>
        <v>-3.6483695740974209E-4</v>
      </c>
      <c r="AZ110" s="11">
        <f>IF(VLOOKUP(InputDataA_GeneralAssumptions!$D$104,DataSummary!$A$143:$B$145,2,FALSE)=1,AZ108,AZ109)</f>
        <v>-5.192038629103779E-4</v>
      </c>
      <c r="BA110" s="11">
        <f>IF(VLOOKUP(InputDataA_GeneralAssumptions!$D$104,DataSummary!$A$143:$B$145,2,FALSE)=1,BA108,BA109)</f>
        <v>-6.7434280828415627E-4</v>
      </c>
      <c r="BB110" s="11">
        <f>IF(VLOOKUP(InputDataA_GeneralAssumptions!$D$104,DataSummary!$A$143:$B$145,2,FALSE)=1,BB108,BB109)</f>
        <v>-8.2496159910971922E-4</v>
      </c>
      <c r="BC110" s="11">
        <f>IF(VLOOKUP(InputDataA_GeneralAssumptions!$D$104,DataSummary!$A$143:$B$145,2,FALSE)=1,BC108,BC109)</f>
        <v>-9.9255876286574729E-4</v>
      </c>
      <c r="BD110" s="11">
        <f>IF(VLOOKUP(InputDataA_GeneralAssumptions!$D$104,DataSummary!$A$143:$B$145,2,FALSE)=1,BD108,BD109)</f>
        <v>-1.1510276965811528E-3</v>
      </c>
      <c r="BE110" s="11">
        <f>IF(VLOOKUP(InputDataA_GeneralAssumptions!$D$104,DataSummary!$A$143:$B$145,2,FALSE)=1,BE108,BE109)</f>
        <v>-1.3020226942351831E-3</v>
      </c>
      <c r="BF110" s="11">
        <f>IF(VLOOKUP(InputDataA_GeneralAssumptions!$D$104,DataSummary!$A$143:$B$145,2,FALSE)=1,BF108,BF109)</f>
        <v>-1.4477717965077908E-3</v>
      </c>
      <c r="BG110" s="11">
        <f>IF(VLOOKUP(InputDataA_GeneralAssumptions!$D$104,DataSummary!$A$143:$B$145,2,FALSE)=1,BG108,BG109)</f>
        <v>-1.5883879271416657E-3</v>
      </c>
      <c r="BH110" s="11">
        <f>IF(VLOOKUP(InputDataA_GeneralAssumptions!$D$104,DataSummary!$A$143:$B$145,2,FALSE)=1,BH108,BH109)</f>
        <v>-1.7350574377154038E-3</v>
      </c>
      <c r="BI110" s="11">
        <f>IF(VLOOKUP(InputDataA_GeneralAssumptions!$D$104,DataSummary!$A$143:$B$145,2,FALSE)=1,BI108,BI109)</f>
        <v>-1.896002389340512E-3</v>
      </c>
      <c r="BJ110" s="11">
        <f>IF(VLOOKUP(InputDataA_GeneralAssumptions!$D$104,DataSummary!$A$143:$B$145,2,FALSE)=1,BJ108,BJ109)</f>
        <v>-2.02786141469391E-3</v>
      </c>
      <c r="BK110" s="11">
        <f>IF(VLOOKUP(InputDataA_GeneralAssumptions!$D$104,DataSummary!$A$143:$B$145,2,FALSE)=1,BK108,BK109)</f>
        <v>-2.1270891865722286E-3</v>
      </c>
      <c r="BL110" s="11">
        <f>IF(VLOOKUP(InputDataA_GeneralAssumptions!$D$104,DataSummary!$A$143:$B$145,2,FALSE)=1,BL108,BL109)</f>
        <v>-2.25062942683385E-3</v>
      </c>
      <c r="BM110" s="11">
        <f>IF(VLOOKUP(InputDataA_GeneralAssumptions!$D$104,DataSummary!$A$143:$B$145,2,FALSE)=1,BM108,BM109)</f>
        <v>-2.3668106930503363E-3</v>
      </c>
      <c r="BN110" s="11">
        <f>IF(VLOOKUP(InputDataA_GeneralAssumptions!$D$104,DataSummary!$A$143:$B$145,2,FALSE)=1,BN108,BN109)</f>
        <v>-2.4932341634784638E-3</v>
      </c>
      <c r="BO110" s="11">
        <f>IF(VLOOKUP(InputDataA_GeneralAssumptions!$D$104,DataSummary!$A$143:$B$145,2,FALSE)=1,BO108,BO109)</f>
        <v>-2.6344292000507474E-3</v>
      </c>
      <c r="BP110" s="11">
        <f>IF(VLOOKUP(InputDataA_GeneralAssumptions!$D$104,DataSummary!$A$143:$B$145,2,FALSE)=1,BP108,BP109)</f>
        <v>-2.752916545812667E-3</v>
      </c>
      <c r="BQ110" s="11">
        <f>IF(VLOOKUP(InputDataA_GeneralAssumptions!$D$104,DataSummary!$A$143:$B$145,2,FALSE)=1,BQ108,BQ109)</f>
        <v>-2.8660487025566894E-3</v>
      </c>
      <c r="BR110" s="11">
        <f>IF(VLOOKUP(InputDataA_GeneralAssumptions!$D$104,DataSummary!$A$143:$B$145,2,FALSE)=1,BR108,BR109)</f>
        <v>-2.9747882879574972E-3</v>
      </c>
      <c r="BS110" s="11">
        <f>IF(VLOOKUP(InputDataA_GeneralAssumptions!$D$104,DataSummary!$A$143:$B$145,2,FALSE)=1,BS108,BS109)</f>
        <v>-3.0923126105223409E-3</v>
      </c>
      <c r="BT110" s="11">
        <f>IF(VLOOKUP(InputDataA_GeneralAssumptions!$D$104,DataSummary!$A$143:$B$145,2,FALSE)=1,BT108,BT109)</f>
        <v>-3.1915101691111225E-3</v>
      </c>
      <c r="BU110" s="11">
        <f>IF(VLOOKUP(InputDataA_GeneralAssumptions!$D$104,DataSummary!$A$143:$B$145,2,FALSE)=1,BU108,BU109)</f>
        <v>-3.2931363988034645E-3</v>
      </c>
      <c r="BV110" s="11">
        <f>IF(VLOOKUP(InputDataA_GeneralAssumptions!$D$104,DataSummary!$A$143:$B$145,2,FALSE)=1,BV108,BV109)</f>
        <v>-3.4014887492727075E-3</v>
      </c>
      <c r="BW110" s="11">
        <f>IF(VLOOKUP(InputDataA_GeneralAssumptions!$D$104,DataSummary!$A$143:$B$145,2,FALSE)=1,BW108,BW109)</f>
        <v>-3.4856487122223445E-3</v>
      </c>
      <c r="BX110" s="11">
        <f>IF(VLOOKUP(InputDataA_GeneralAssumptions!$D$104,DataSummary!$A$143:$B$145,2,FALSE)=1,BX108,BX109)</f>
        <v>-3.5576515333888281E-3</v>
      </c>
      <c r="BY110" s="11">
        <f>IF(VLOOKUP(InputDataA_GeneralAssumptions!$D$104,DataSummary!$A$143:$B$145,2,FALSE)=1,BY108,BY109)</f>
        <v>-3.6425281149021771E-3</v>
      </c>
      <c r="BZ110" s="11">
        <f>IF(VLOOKUP(InputDataA_GeneralAssumptions!$D$104,DataSummary!$A$143:$B$145,2,FALSE)=1,BZ108,BZ109)</f>
        <v>-3.7137344522307769E-3</v>
      </c>
      <c r="CA110" s="11">
        <f>IF(VLOOKUP(InputDataA_GeneralAssumptions!$D$104,DataSummary!$A$143:$B$145,2,FALSE)=1,CA108,CA109)</f>
        <v>-3.7717322463381997E-3</v>
      </c>
      <c r="CB110" s="11">
        <f>IF(VLOOKUP(InputDataA_GeneralAssumptions!$D$104,DataSummary!$A$143:$B$145,2,FALSE)=1,CB108,CB109)</f>
        <v>-3.8446443219999349E-3</v>
      </c>
      <c r="CC110" s="11">
        <f>IF(VLOOKUP(InputDataA_GeneralAssumptions!$D$104,DataSummary!$A$143:$B$145,2,FALSE)=1,CC108,CC109)</f>
        <v>-3.9053915019634511E-3</v>
      </c>
      <c r="CD110" s="11">
        <f>IF(VLOOKUP(InputDataA_GeneralAssumptions!$D$104,DataSummary!$A$143:$B$145,2,FALSE)=1,CD108,CD109)</f>
        <v>-3.949671155016099E-3</v>
      </c>
      <c r="CE110" s="11">
        <f>IF(VLOOKUP(InputDataA_GeneralAssumptions!$D$104,DataSummary!$A$143:$B$145,2,FALSE)=1,CE108,CE109)</f>
        <v>-4.0026894200734242E-3</v>
      </c>
      <c r="CF110" s="11">
        <f>IF(VLOOKUP(InputDataA_GeneralAssumptions!$D$104,DataSummary!$A$143:$B$145,2,FALSE)=1,CF108,CF109)</f>
        <v>-4.0590233094576211E-3</v>
      </c>
      <c r="CG110" s="11">
        <f>IF(VLOOKUP(InputDataA_GeneralAssumptions!$D$104,DataSummary!$A$143:$B$145,2,FALSE)=1,CG108,CG109)</f>
        <v>-4.1027994035454096E-3</v>
      </c>
      <c r="CH110" s="11">
        <f>IF(VLOOKUP(InputDataA_GeneralAssumptions!$D$104,DataSummary!$A$143:$B$145,2,FALSE)=1,CH108,CH109)</f>
        <v>-4.1382112038825802E-3</v>
      </c>
      <c r="CI110" s="11" t="str">
        <f>IF(VLOOKUP(InputDataA_GeneralAssumptions!$D$104,DataSummary!$A$143:$B$145,2,FALSE)=1,CI108,CI109)</f>
        <v>#N/A</v>
      </c>
    </row>
    <row r="111" spans="1:87">
      <c r="B111" s="62"/>
      <c r="C111" s="77"/>
      <c r="D111" s="445"/>
      <c r="E111" s="447"/>
      <c r="F111" s="140"/>
      <c r="G111" s="131"/>
      <c r="H111" s="197" t="s">
        <v>631</v>
      </c>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row>
    <row r="112" spans="1:87">
      <c r="B112" s="84"/>
      <c r="C112" s="77"/>
      <c r="D112" s="181"/>
      <c r="E112" s="448"/>
      <c r="F112" s="140"/>
      <c r="G112" s="2" t="s">
        <v>636</v>
      </c>
      <c r="H112" s="178">
        <f>I112-1</f>
        <v>2022</v>
      </c>
      <c r="I112" s="178">
        <f>InputDataA_GeneralAssumptions!$D$7</f>
        <v>2023</v>
      </c>
      <c r="J112" s="144">
        <f t="shared" ref="J112:AO112" si="413">I112+1</f>
        <v>2024</v>
      </c>
      <c r="K112" s="144">
        <f t="shared" si="413"/>
        <v>2025</v>
      </c>
      <c r="L112" s="144">
        <f t="shared" si="413"/>
        <v>2026</v>
      </c>
      <c r="M112" s="144">
        <f t="shared" si="413"/>
        <v>2027</v>
      </c>
      <c r="N112" s="144">
        <f t="shared" si="413"/>
        <v>2028</v>
      </c>
      <c r="O112" s="144">
        <f t="shared" si="413"/>
        <v>2029</v>
      </c>
      <c r="P112" s="144">
        <f t="shared" si="413"/>
        <v>2030</v>
      </c>
      <c r="Q112" s="144">
        <f t="shared" si="413"/>
        <v>2031</v>
      </c>
      <c r="R112" s="144">
        <f t="shared" si="413"/>
        <v>2032</v>
      </c>
      <c r="S112" s="144">
        <f t="shared" si="413"/>
        <v>2033</v>
      </c>
      <c r="T112" s="144">
        <f t="shared" si="413"/>
        <v>2034</v>
      </c>
      <c r="U112" s="144">
        <f t="shared" si="413"/>
        <v>2035</v>
      </c>
      <c r="V112" s="144">
        <f t="shared" si="413"/>
        <v>2036</v>
      </c>
      <c r="W112" s="144">
        <f t="shared" si="413"/>
        <v>2037</v>
      </c>
      <c r="X112" s="144">
        <f t="shared" si="413"/>
        <v>2038</v>
      </c>
      <c r="Y112" s="144">
        <f t="shared" si="413"/>
        <v>2039</v>
      </c>
      <c r="Z112" s="144">
        <f t="shared" si="413"/>
        <v>2040</v>
      </c>
      <c r="AA112" s="144">
        <f t="shared" si="413"/>
        <v>2041</v>
      </c>
      <c r="AB112" s="144">
        <f t="shared" si="413"/>
        <v>2042</v>
      </c>
      <c r="AC112" s="144">
        <f t="shared" si="413"/>
        <v>2043</v>
      </c>
      <c r="AD112" s="144">
        <f t="shared" si="413"/>
        <v>2044</v>
      </c>
      <c r="AE112" s="144">
        <f t="shared" si="413"/>
        <v>2045</v>
      </c>
      <c r="AF112" s="144">
        <f t="shared" si="413"/>
        <v>2046</v>
      </c>
      <c r="AG112" s="144">
        <f t="shared" si="413"/>
        <v>2047</v>
      </c>
      <c r="AH112" s="144">
        <f t="shared" si="413"/>
        <v>2048</v>
      </c>
      <c r="AI112" s="144">
        <f t="shared" si="413"/>
        <v>2049</v>
      </c>
      <c r="AJ112" s="144">
        <f t="shared" si="413"/>
        <v>2050</v>
      </c>
      <c r="AK112" s="144">
        <f t="shared" si="413"/>
        <v>2051</v>
      </c>
      <c r="AL112" s="144">
        <f t="shared" si="413"/>
        <v>2052</v>
      </c>
      <c r="AM112" s="144">
        <f t="shared" si="413"/>
        <v>2053</v>
      </c>
      <c r="AN112" s="144">
        <f t="shared" si="413"/>
        <v>2054</v>
      </c>
      <c r="AO112" s="144">
        <f t="shared" si="413"/>
        <v>2055</v>
      </c>
      <c r="AP112" s="144">
        <f t="shared" ref="AP112" si="414">AO112+1</f>
        <v>2056</v>
      </c>
      <c r="AQ112" s="144">
        <f t="shared" ref="AQ112" si="415">AP112+1</f>
        <v>2057</v>
      </c>
      <c r="AR112" s="144">
        <f t="shared" ref="AR112" si="416">AQ112+1</f>
        <v>2058</v>
      </c>
      <c r="AS112" s="144">
        <f t="shared" ref="AS112" si="417">AR112+1</f>
        <v>2059</v>
      </c>
      <c r="AT112" s="144">
        <f t="shared" ref="AT112" si="418">AS112+1</f>
        <v>2060</v>
      </c>
      <c r="AU112" s="144">
        <f t="shared" ref="AU112" si="419">AT112+1</f>
        <v>2061</v>
      </c>
      <c r="AV112" s="144">
        <f t="shared" ref="AV112" si="420">AU112+1</f>
        <v>2062</v>
      </c>
      <c r="AW112" s="144">
        <f t="shared" ref="AW112" si="421">AV112+1</f>
        <v>2063</v>
      </c>
      <c r="AX112" s="144">
        <f t="shared" ref="AX112" si="422">AW112+1</f>
        <v>2064</v>
      </c>
      <c r="AY112" s="144">
        <f t="shared" ref="AY112" si="423">AX112+1</f>
        <v>2065</v>
      </c>
      <c r="AZ112" s="144">
        <f t="shared" ref="AZ112" si="424">AY112+1</f>
        <v>2066</v>
      </c>
      <c r="BA112" s="144">
        <f t="shared" ref="BA112" si="425">AZ112+1</f>
        <v>2067</v>
      </c>
      <c r="BB112" s="144">
        <f t="shared" ref="BB112" si="426">BA112+1</f>
        <v>2068</v>
      </c>
      <c r="BC112" s="144">
        <f t="shared" ref="BC112" si="427">BB112+1</f>
        <v>2069</v>
      </c>
      <c r="BD112" s="144">
        <f t="shared" ref="BD112" si="428">BC112+1</f>
        <v>2070</v>
      </c>
      <c r="BE112" s="144">
        <f t="shared" ref="BE112" si="429">BD112+1</f>
        <v>2071</v>
      </c>
      <c r="BF112" s="144">
        <f t="shared" ref="BF112" si="430">BE112+1</f>
        <v>2072</v>
      </c>
      <c r="BG112" s="144">
        <f t="shared" ref="BG112" si="431">BF112+1</f>
        <v>2073</v>
      </c>
      <c r="BH112" s="144">
        <f t="shared" ref="BH112" si="432">BG112+1</f>
        <v>2074</v>
      </c>
      <c r="BI112" s="144">
        <f t="shared" ref="BI112" si="433">BH112+1</f>
        <v>2075</v>
      </c>
      <c r="BJ112" s="144">
        <f t="shared" ref="BJ112" si="434">BI112+1</f>
        <v>2076</v>
      </c>
      <c r="BK112" s="144">
        <f t="shared" ref="BK112" si="435">BJ112+1</f>
        <v>2077</v>
      </c>
      <c r="BL112" s="144">
        <f t="shared" ref="BL112" si="436">BK112+1</f>
        <v>2078</v>
      </c>
      <c r="BM112" s="144">
        <f t="shared" ref="BM112" si="437">BL112+1</f>
        <v>2079</v>
      </c>
      <c r="BN112" s="144">
        <f t="shared" ref="BN112" si="438">BM112+1</f>
        <v>2080</v>
      </c>
      <c r="BO112" s="144">
        <f t="shared" ref="BO112" si="439">BN112+1</f>
        <v>2081</v>
      </c>
      <c r="BP112" s="144">
        <f t="shared" ref="BP112" si="440">BO112+1</f>
        <v>2082</v>
      </c>
      <c r="BQ112" s="144">
        <f t="shared" ref="BQ112" si="441">BP112+1</f>
        <v>2083</v>
      </c>
      <c r="BR112" s="144">
        <f t="shared" ref="BR112" si="442">BQ112+1</f>
        <v>2084</v>
      </c>
      <c r="BS112" s="144">
        <f t="shared" ref="BS112" si="443">BR112+1</f>
        <v>2085</v>
      </c>
      <c r="BT112" s="144">
        <f t="shared" ref="BT112" si="444">BS112+1</f>
        <v>2086</v>
      </c>
      <c r="BU112" s="144">
        <f t="shared" ref="BU112" si="445">BT112+1</f>
        <v>2087</v>
      </c>
      <c r="BV112" s="144">
        <f t="shared" ref="BV112" si="446">BU112+1</f>
        <v>2088</v>
      </c>
      <c r="BW112" s="144">
        <f t="shared" ref="BW112" si="447">BV112+1</f>
        <v>2089</v>
      </c>
      <c r="BX112" s="144">
        <f t="shared" ref="BX112" si="448">BW112+1</f>
        <v>2090</v>
      </c>
      <c r="BY112" s="144">
        <f t="shared" ref="BY112" si="449">BX112+1</f>
        <v>2091</v>
      </c>
      <c r="BZ112" s="144">
        <f t="shared" ref="BZ112" si="450">BY112+1</f>
        <v>2092</v>
      </c>
      <c r="CA112" s="144">
        <f t="shared" ref="CA112" si="451">BZ112+1</f>
        <v>2093</v>
      </c>
      <c r="CB112" s="144">
        <f t="shared" ref="CB112" si="452">CA112+1</f>
        <v>2094</v>
      </c>
      <c r="CC112" s="144">
        <f t="shared" ref="CC112" si="453">CB112+1</f>
        <v>2095</v>
      </c>
      <c r="CD112" s="144">
        <f t="shared" ref="CD112" si="454">CC112+1</f>
        <v>2096</v>
      </c>
      <c r="CE112" s="144">
        <f t="shared" ref="CE112" si="455">CD112+1</f>
        <v>2097</v>
      </c>
      <c r="CF112" s="144">
        <f t="shared" ref="CF112" si="456">CE112+1</f>
        <v>2098</v>
      </c>
      <c r="CG112" s="144">
        <f t="shared" ref="CG112" si="457">CF112+1</f>
        <v>2099</v>
      </c>
      <c r="CH112" s="144">
        <f t="shared" ref="CH112" si="458">CG112+1</f>
        <v>2100</v>
      </c>
      <c r="CI112" s="144">
        <f t="shared" ref="CI112" si="459">CH112+1</f>
        <v>2101</v>
      </c>
    </row>
    <row r="113" spans="2:87">
      <c r="B113" s="64"/>
      <c r="C113" s="77"/>
      <c r="D113" s="181"/>
      <c r="E113" s="449"/>
      <c r="F113" s="699" t="str">
        <f>DataSummary!N4</f>
        <v>Baseline</v>
      </c>
      <c r="G113" s="15" t="s">
        <v>619</v>
      </c>
      <c r="H113" s="25" t="s">
        <v>2</v>
      </c>
      <c r="I113" s="16">
        <f>I114</f>
        <v>0.4951108992099762</v>
      </c>
      <c r="J113" s="16">
        <f t="shared" ref="J113:AP113" si="460">J114</f>
        <v>0.49517294764518738</v>
      </c>
      <c r="K113" s="16">
        <f t="shared" si="460"/>
        <v>0.49523186683654785</v>
      </c>
      <c r="L113" s="16">
        <f t="shared" si="460"/>
        <v>0.49528771638870239</v>
      </c>
      <c r="M113" s="16">
        <f t="shared" si="460"/>
        <v>0.49534058570861816</v>
      </c>
      <c r="N113" s="16">
        <f t="shared" si="460"/>
        <v>0.49539154767990112</v>
      </c>
      <c r="O113" s="16">
        <f t="shared" si="460"/>
        <v>0.49544087052345276</v>
      </c>
      <c r="P113" s="16">
        <f t="shared" si="460"/>
        <v>0.49548843502998352</v>
      </c>
      <c r="Q113" s="16">
        <f t="shared" si="460"/>
        <v>0.49553465843200684</v>
      </c>
      <c r="R113" s="16">
        <f t="shared" si="460"/>
        <v>0.49558058381080627</v>
      </c>
      <c r="S113" s="16">
        <f t="shared" si="460"/>
        <v>0.49562650918960571</v>
      </c>
      <c r="T113" s="16">
        <f t="shared" si="460"/>
        <v>0.49567365646362305</v>
      </c>
      <c r="U113" s="16">
        <f t="shared" si="460"/>
        <v>0.4957222044467926</v>
      </c>
      <c r="V113" s="16">
        <f t="shared" si="460"/>
        <v>0.49577149748802185</v>
      </c>
      <c r="W113" s="16">
        <f t="shared" si="460"/>
        <v>0.49582219123840332</v>
      </c>
      <c r="X113" s="16">
        <f t="shared" si="460"/>
        <v>0.49587413668632507</v>
      </c>
      <c r="Y113" s="16">
        <f t="shared" si="460"/>
        <v>0.49592790007591248</v>
      </c>
      <c r="Z113" s="16">
        <f t="shared" si="460"/>
        <v>0.49598401784896851</v>
      </c>
      <c r="AA113" s="16">
        <f t="shared" si="460"/>
        <v>0.49604219198226929</v>
      </c>
      <c r="AB113" s="16">
        <f t="shared" si="460"/>
        <v>0.49610212445259094</v>
      </c>
      <c r="AC113" s="16">
        <f t="shared" si="460"/>
        <v>0.49616393446922302</v>
      </c>
      <c r="AD113" s="16">
        <f t="shared" si="460"/>
        <v>0.49622675776481628</v>
      </c>
      <c r="AE113" s="16">
        <f t="shared" si="460"/>
        <v>0.49628967046737671</v>
      </c>
      <c r="AF113" s="16">
        <f t="shared" si="460"/>
        <v>0.49635240435600281</v>
      </c>
      <c r="AG113" s="16">
        <f t="shared" si="460"/>
        <v>0.49641600251197815</v>
      </c>
      <c r="AH113" s="16">
        <f t="shared" si="460"/>
        <v>0.49647986888885498</v>
      </c>
      <c r="AI113" s="16">
        <f t="shared" si="460"/>
        <v>0.49654263257980347</v>
      </c>
      <c r="AJ113" s="16">
        <f t="shared" si="460"/>
        <v>0.49660360813140869</v>
      </c>
      <c r="AK113" s="16">
        <f t="shared" si="460"/>
        <v>0.49666166305541992</v>
      </c>
      <c r="AL113" s="16">
        <f t="shared" si="460"/>
        <v>0.49671518802642822</v>
      </c>
      <c r="AM113" s="16">
        <f t="shared" si="460"/>
        <v>0.49676498770713806</v>
      </c>
      <c r="AN113" s="16">
        <f t="shared" si="460"/>
        <v>0.49681186676025391</v>
      </c>
      <c r="AO113" s="16">
        <f t="shared" si="460"/>
        <v>0.49685350060462952</v>
      </c>
      <c r="AP113" s="16">
        <f t="shared" si="460"/>
        <v>0.49689015746116638</v>
      </c>
      <c r="AQ113" s="16">
        <f t="shared" ref="AQ113:BU113" si="461">AQ114</f>
        <v>0.49692320823669434</v>
      </c>
      <c r="AR113" s="16">
        <f t="shared" si="461"/>
        <v>0.4969514012336731</v>
      </c>
      <c r="AS113" s="16">
        <f t="shared" si="461"/>
        <v>0.49697420001029968</v>
      </c>
      <c r="AT113" s="16">
        <f t="shared" si="461"/>
        <v>0.49699366092681885</v>
      </c>
      <c r="AU113" s="16">
        <f t="shared" si="461"/>
        <v>0.49701005220413208</v>
      </c>
      <c r="AV113" s="16">
        <f t="shared" si="461"/>
        <v>0.49702256917953491</v>
      </c>
      <c r="AW113" s="16">
        <f t="shared" si="461"/>
        <v>0.49703329801559448</v>
      </c>
      <c r="AX113" s="16">
        <f t="shared" si="461"/>
        <v>0.49704286456108093</v>
      </c>
      <c r="AY113" s="16">
        <f t="shared" si="461"/>
        <v>0.49705126881599426</v>
      </c>
      <c r="AZ113" s="16">
        <f t="shared" si="461"/>
        <v>0.49705702066421509</v>
      </c>
      <c r="BA113" s="16">
        <f t="shared" si="461"/>
        <v>0.49706107378005981</v>
      </c>
      <c r="BB113" s="16">
        <f t="shared" si="461"/>
        <v>0.49706578254699707</v>
      </c>
      <c r="BC113" s="16">
        <f t="shared" si="461"/>
        <v>0.49707081913948059</v>
      </c>
      <c r="BD113" s="16">
        <f t="shared" si="461"/>
        <v>0.49707570672035217</v>
      </c>
      <c r="BE113" s="16">
        <f t="shared" si="461"/>
        <v>0.49708038568496704</v>
      </c>
      <c r="BF113" s="16">
        <f t="shared" si="461"/>
        <v>0.49708652496337891</v>
      </c>
      <c r="BG113" s="16">
        <f t="shared" si="461"/>
        <v>0.49709430336952209</v>
      </c>
      <c r="BH113" s="16">
        <f t="shared" si="461"/>
        <v>0.49710208177566528</v>
      </c>
      <c r="BI113" s="16">
        <f t="shared" si="461"/>
        <v>0.49710750579833984</v>
      </c>
      <c r="BJ113" s="16">
        <f t="shared" si="461"/>
        <v>0.49711069464683533</v>
      </c>
      <c r="BK113" s="16">
        <f t="shared" si="461"/>
        <v>0.49711146950721741</v>
      </c>
      <c r="BL113" s="16">
        <f t="shared" si="461"/>
        <v>0.49710914492607117</v>
      </c>
      <c r="BM113" s="16">
        <f t="shared" si="461"/>
        <v>0.49710536003112793</v>
      </c>
      <c r="BN113" s="16">
        <f t="shared" si="461"/>
        <v>0.49709871411323547</v>
      </c>
      <c r="BO113" s="16">
        <f t="shared" si="461"/>
        <v>0.49708878993988037</v>
      </c>
      <c r="BP113" s="16">
        <f t="shared" si="461"/>
        <v>0.49707692861557007</v>
      </c>
      <c r="BQ113" s="16">
        <f t="shared" si="461"/>
        <v>0.49706429243087769</v>
      </c>
      <c r="BR113" s="16">
        <f t="shared" si="461"/>
        <v>0.49704992771148682</v>
      </c>
      <c r="BS113" s="16">
        <f t="shared" si="461"/>
        <v>0.4970346987247467</v>
      </c>
      <c r="BT113" s="16">
        <f t="shared" si="461"/>
        <v>0.49702081084251404</v>
      </c>
      <c r="BU113" s="16">
        <f t="shared" si="461"/>
        <v>0.49700623750686646</v>
      </c>
      <c r="BV113" s="16">
        <f t="shared" ref="BV113:CI113" si="462">BV114</f>
        <v>0.49699175357818604</v>
      </c>
      <c r="BW113" s="16">
        <f t="shared" si="462"/>
        <v>0.496978759765625</v>
      </c>
      <c r="BX113" s="16">
        <f t="shared" si="462"/>
        <v>0.49696585536003113</v>
      </c>
      <c r="BY113" s="16">
        <f t="shared" si="462"/>
        <v>0.49695160984992981</v>
      </c>
      <c r="BZ113" s="16">
        <f t="shared" si="462"/>
        <v>0.49693784117698669</v>
      </c>
      <c r="CA113" s="16">
        <f t="shared" si="462"/>
        <v>0.49692347645759583</v>
      </c>
      <c r="CB113" s="16">
        <f t="shared" si="462"/>
        <v>0.49690675735473633</v>
      </c>
      <c r="CC113" s="16">
        <f t="shared" si="462"/>
        <v>0.49688947200775146</v>
      </c>
      <c r="CD113" s="16">
        <f t="shared" si="462"/>
        <v>0.49687319993972778</v>
      </c>
      <c r="CE113" s="16">
        <f t="shared" si="462"/>
        <v>0.49685701727867126</v>
      </c>
      <c r="CF113" s="16">
        <f t="shared" si="462"/>
        <v>0.49683919548988342</v>
      </c>
      <c r="CG113" s="16">
        <f t="shared" si="462"/>
        <v>0.49682137370109558</v>
      </c>
      <c r="CH113" s="16">
        <f t="shared" si="462"/>
        <v>0.49680608510971069</v>
      </c>
      <c r="CI113" s="16" t="str">
        <f t="shared" si="462"/>
        <v>N/A</v>
      </c>
    </row>
    <row r="114" spans="2:87">
      <c r="B114" s="64"/>
      <c r="C114" s="77"/>
      <c r="D114" s="181"/>
      <c r="E114" s="449"/>
      <c r="F114" s="699"/>
      <c r="G114" s="10" t="s">
        <v>620</v>
      </c>
      <c r="H114" s="25" t="s">
        <v>2</v>
      </c>
      <c r="I114" s="12">
        <f>IF(ISNUMBER(DataSummary!F110),DataSummary!F110,"N/A")</f>
        <v>0.4951108992099762</v>
      </c>
      <c r="J114" s="12">
        <f>IF(ISNUMBER(DataSummary!G110),DataSummary!G110,"N/A")</f>
        <v>0.49517294764518738</v>
      </c>
      <c r="K114" s="12">
        <f>IF(ISNUMBER(DataSummary!H110),DataSummary!H110,"N/A")</f>
        <v>0.49523186683654785</v>
      </c>
      <c r="L114" s="12">
        <f>IF(ISNUMBER(DataSummary!I110),DataSummary!I110,"N/A")</f>
        <v>0.49528771638870239</v>
      </c>
      <c r="M114" s="12">
        <f>IF(ISNUMBER(DataSummary!J110),DataSummary!J110,"N/A")</f>
        <v>0.49534058570861816</v>
      </c>
      <c r="N114" s="12">
        <f>IF(ISNUMBER(DataSummary!K110),DataSummary!K110,"N/A")</f>
        <v>0.49539154767990112</v>
      </c>
      <c r="O114" s="12">
        <f>IF(ISNUMBER(DataSummary!L110),DataSummary!L110,"N/A")</f>
        <v>0.49544087052345276</v>
      </c>
      <c r="P114" s="12">
        <f>IF(ISNUMBER(DataSummary!M110),DataSummary!M110,"N/A")</f>
        <v>0.49548843502998352</v>
      </c>
      <c r="Q114" s="12">
        <f>IF(ISNUMBER(DataSummary!N110),DataSummary!N110,"N/A")</f>
        <v>0.49553465843200684</v>
      </c>
      <c r="R114" s="12">
        <f>IF(ISNUMBER(DataSummary!O110),DataSummary!O110,"N/A")</f>
        <v>0.49558058381080627</v>
      </c>
      <c r="S114" s="12">
        <f>IF(ISNUMBER(DataSummary!P110),DataSummary!P110,"N/A")</f>
        <v>0.49562650918960571</v>
      </c>
      <c r="T114" s="12">
        <f>IF(ISNUMBER(DataSummary!Q110),DataSummary!Q110,"N/A")</f>
        <v>0.49567365646362305</v>
      </c>
      <c r="U114" s="12">
        <f>IF(ISNUMBER(DataSummary!R110),DataSummary!R110,"N/A")</f>
        <v>0.4957222044467926</v>
      </c>
      <c r="V114" s="12">
        <f>IF(ISNUMBER(DataSummary!S110),DataSummary!S110,"N/A")</f>
        <v>0.49577149748802185</v>
      </c>
      <c r="W114" s="12">
        <f>IF(ISNUMBER(DataSummary!T110),DataSummary!T110,"N/A")</f>
        <v>0.49582219123840332</v>
      </c>
      <c r="X114" s="12">
        <f>IF(ISNUMBER(DataSummary!U110),DataSummary!U110,"N/A")</f>
        <v>0.49587413668632507</v>
      </c>
      <c r="Y114" s="12">
        <f>IF(ISNUMBER(DataSummary!V110),DataSummary!V110,"N/A")</f>
        <v>0.49592790007591248</v>
      </c>
      <c r="Z114" s="12">
        <f>IF(ISNUMBER(DataSummary!W110),DataSummary!W110,"N/A")</f>
        <v>0.49598401784896851</v>
      </c>
      <c r="AA114" s="12">
        <f>IF(ISNUMBER(DataSummary!X110),DataSummary!X110,"N/A")</f>
        <v>0.49604219198226929</v>
      </c>
      <c r="AB114" s="12">
        <f>IF(ISNUMBER(DataSummary!Y110),DataSummary!Y110,"N/A")</f>
        <v>0.49610212445259094</v>
      </c>
      <c r="AC114" s="12">
        <f>IF(ISNUMBER(DataSummary!Z110),DataSummary!Z110,"N/A")</f>
        <v>0.49616393446922302</v>
      </c>
      <c r="AD114" s="12">
        <f>IF(ISNUMBER(DataSummary!AA110),DataSummary!AA110,"N/A")</f>
        <v>0.49622675776481628</v>
      </c>
      <c r="AE114" s="12">
        <f>IF(ISNUMBER(DataSummary!AB110),DataSummary!AB110,"N/A")</f>
        <v>0.49628967046737671</v>
      </c>
      <c r="AF114" s="12">
        <f>IF(ISNUMBER(DataSummary!AC110),DataSummary!AC110,"N/A")</f>
        <v>0.49635240435600281</v>
      </c>
      <c r="AG114" s="12">
        <f>IF(ISNUMBER(DataSummary!AD110),DataSummary!AD110,"N/A")</f>
        <v>0.49641600251197815</v>
      </c>
      <c r="AH114" s="12">
        <f>IF(ISNUMBER(DataSummary!AE110),DataSummary!AE110,"N/A")</f>
        <v>0.49647986888885498</v>
      </c>
      <c r="AI114" s="12">
        <f>IF(ISNUMBER(DataSummary!AF110),DataSummary!AF110,"N/A")</f>
        <v>0.49654263257980347</v>
      </c>
      <c r="AJ114" s="12">
        <f>IF(ISNUMBER(DataSummary!AG110),DataSummary!AG110,"N/A")</f>
        <v>0.49660360813140869</v>
      </c>
      <c r="AK114" s="12">
        <f>IF(ISNUMBER(DataSummary!AH110),DataSummary!AH110,"N/A")</f>
        <v>0.49666166305541992</v>
      </c>
      <c r="AL114" s="12">
        <f>IF(ISNUMBER(DataSummary!AI110),DataSummary!AI110,"N/A")</f>
        <v>0.49671518802642822</v>
      </c>
      <c r="AM114" s="12">
        <f>IF(ISNUMBER(DataSummary!AJ110),DataSummary!AJ110,"N/A")</f>
        <v>0.49676498770713806</v>
      </c>
      <c r="AN114" s="12">
        <f>IF(ISNUMBER(DataSummary!AK110),DataSummary!AK110,"N/A")</f>
        <v>0.49681186676025391</v>
      </c>
      <c r="AO114" s="12">
        <f>IF(ISNUMBER(DataSummary!AL110),DataSummary!AL110,"N/A")</f>
        <v>0.49685350060462952</v>
      </c>
      <c r="AP114" s="12">
        <f>IF(ISNUMBER(DataSummary!AM110),DataSummary!AM110,"N/A")</f>
        <v>0.49689015746116638</v>
      </c>
      <c r="AQ114" s="12">
        <f>IF(ISNUMBER(DataSummary!AN110),DataSummary!AN110,"N/A")</f>
        <v>0.49692320823669434</v>
      </c>
      <c r="AR114" s="12">
        <f>IF(ISNUMBER(DataSummary!AO110),DataSummary!AO110,"N/A")</f>
        <v>0.4969514012336731</v>
      </c>
      <c r="AS114" s="12">
        <f>IF(ISNUMBER(DataSummary!AP110),DataSummary!AP110,"N/A")</f>
        <v>0.49697420001029968</v>
      </c>
      <c r="AT114" s="12">
        <f>IF(ISNUMBER(DataSummary!AQ110),DataSummary!AQ110,"N/A")</f>
        <v>0.49699366092681885</v>
      </c>
      <c r="AU114" s="12">
        <f>IF(ISNUMBER(DataSummary!AR110),DataSummary!AR110,"N/A")</f>
        <v>0.49701005220413208</v>
      </c>
      <c r="AV114" s="12">
        <f>IF(ISNUMBER(DataSummary!AS110),DataSummary!AS110,"N/A")</f>
        <v>0.49702256917953491</v>
      </c>
      <c r="AW114" s="12">
        <f>IF(ISNUMBER(DataSummary!AT110),DataSummary!AT110,"N/A")</f>
        <v>0.49703329801559448</v>
      </c>
      <c r="AX114" s="12">
        <f>IF(ISNUMBER(DataSummary!AU110),DataSummary!AU110,"N/A")</f>
        <v>0.49704286456108093</v>
      </c>
      <c r="AY114" s="12">
        <f>IF(ISNUMBER(DataSummary!AV110),DataSummary!AV110,"N/A")</f>
        <v>0.49705126881599426</v>
      </c>
      <c r="AZ114" s="12">
        <f>IF(ISNUMBER(DataSummary!AW110),DataSummary!AW110,"N/A")</f>
        <v>0.49705702066421509</v>
      </c>
      <c r="BA114" s="12">
        <f>IF(ISNUMBER(DataSummary!AX110),DataSummary!AX110,"N/A")</f>
        <v>0.49706107378005981</v>
      </c>
      <c r="BB114" s="12">
        <f>IF(ISNUMBER(DataSummary!AY110),DataSummary!AY110,"N/A")</f>
        <v>0.49706578254699707</v>
      </c>
      <c r="BC114" s="12">
        <f>IF(ISNUMBER(DataSummary!AZ110),DataSummary!AZ110,"N/A")</f>
        <v>0.49707081913948059</v>
      </c>
      <c r="BD114" s="12">
        <f>IF(ISNUMBER(DataSummary!BA110),DataSummary!BA110,"N/A")</f>
        <v>0.49707570672035217</v>
      </c>
      <c r="BE114" s="12">
        <f>IF(ISNUMBER(DataSummary!BB110),DataSummary!BB110,"N/A")</f>
        <v>0.49708038568496704</v>
      </c>
      <c r="BF114" s="12">
        <f>IF(ISNUMBER(DataSummary!BC110),DataSummary!BC110,"N/A")</f>
        <v>0.49708652496337891</v>
      </c>
      <c r="BG114" s="12">
        <f>IF(ISNUMBER(DataSummary!BD110),DataSummary!BD110,"N/A")</f>
        <v>0.49709430336952209</v>
      </c>
      <c r="BH114" s="12">
        <f>IF(ISNUMBER(DataSummary!BE110),DataSummary!BE110,"N/A")</f>
        <v>0.49710208177566528</v>
      </c>
      <c r="BI114" s="12">
        <f>IF(ISNUMBER(DataSummary!BF110),DataSummary!BF110,"N/A")</f>
        <v>0.49710750579833984</v>
      </c>
      <c r="BJ114" s="12">
        <f>IF(ISNUMBER(DataSummary!BG110),DataSummary!BG110,"N/A")</f>
        <v>0.49711069464683533</v>
      </c>
      <c r="BK114" s="12">
        <f>IF(ISNUMBER(DataSummary!BH110),DataSummary!BH110,"N/A")</f>
        <v>0.49711146950721741</v>
      </c>
      <c r="BL114" s="12">
        <f>IF(ISNUMBER(DataSummary!BI110),DataSummary!BI110,"N/A")</f>
        <v>0.49710914492607117</v>
      </c>
      <c r="BM114" s="12">
        <f>IF(ISNUMBER(DataSummary!BJ110),DataSummary!BJ110,"N/A")</f>
        <v>0.49710536003112793</v>
      </c>
      <c r="BN114" s="12">
        <f>IF(ISNUMBER(DataSummary!BK110),DataSummary!BK110,"N/A")</f>
        <v>0.49709871411323547</v>
      </c>
      <c r="BO114" s="12">
        <f>IF(ISNUMBER(DataSummary!BL110),DataSummary!BL110,"N/A")</f>
        <v>0.49708878993988037</v>
      </c>
      <c r="BP114" s="12">
        <f>IF(ISNUMBER(DataSummary!BM110),DataSummary!BM110,"N/A")</f>
        <v>0.49707692861557007</v>
      </c>
      <c r="BQ114" s="12">
        <f>IF(ISNUMBER(DataSummary!BN110),DataSummary!BN110,"N/A")</f>
        <v>0.49706429243087769</v>
      </c>
      <c r="BR114" s="12">
        <f>IF(ISNUMBER(DataSummary!BO110),DataSummary!BO110,"N/A")</f>
        <v>0.49704992771148682</v>
      </c>
      <c r="BS114" s="12">
        <f>IF(ISNUMBER(DataSummary!BP110),DataSummary!BP110,"N/A")</f>
        <v>0.4970346987247467</v>
      </c>
      <c r="BT114" s="12">
        <f>IF(ISNUMBER(DataSummary!BQ110),DataSummary!BQ110,"N/A")</f>
        <v>0.49702081084251404</v>
      </c>
      <c r="BU114" s="12">
        <f>IF(ISNUMBER(DataSummary!BR110),DataSummary!BR110,"N/A")</f>
        <v>0.49700623750686646</v>
      </c>
      <c r="BV114" s="12">
        <f>IF(ISNUMBER(DataSummary!BS110),DataSummary!BS110,"N/A")</f>
        <v>0.49699175357818604</v>
      </c>
      <c r="BW114" s="12">
        <f>IF(ISNUMBER(DataSummary!BT110),DataSummary!BT110,"N/A")</f>
        <v>0.496978759765625</v>
      </c>
      <c r="BX114" s="12">
        <f>IF(ISNUMBER(DataSummary!BU110),DataSummary!BU110,"N/A")</f>
        <v>0.49696585536003113</v>
      </c>
      <c r="BY114" s="12">
        <f>IF(ISNUMBER(DataSummary!BV110),DataSummary!BV110,"N/A")</f>
        <v>0.49695160984992981</v>
      </c>
      <c r="BZ114" s="12">
        <f>IF(ISNUMBER(DataSummary!BW110),DataSummary!BW110,"N/A")</f>
        <v>0.49693784117698669</v>
      </c>
      <c r="CA114" s="12">
        <f>IF(ISNUMBER(DataSummary!BX110),DataSummary!BX110,"N/A")</f>
        <v>0.49692347645759583</v>
      </c>
      <c r="CB114" s="12">
        <f>IF(ISNUMBER(DataSummary!BY110),DataSummary!BY110,"N/A")</f>
        <v>0.49690675735473633</v>
      </c>
      <c r="CC114" s="12">
        <f>IF(ISNUMBER(DataSummary!BZ110),DataSummary!BZ110,"N/A")</f>
        <v>0.49688947200775146</v>
      </c>
      <c r="CD114" s="12">
        <f>IF(ISNUMBER(DataSummary!CA110),DataSummary!CA110,"N/A")</f>
        <v>0.49687319993972778</v>
      </c>
      <c r="CE114" s="12">
        <f>IF(ISNUMBER(DataSummary!CB110),DataSummary!CB110,"N/A")</f>
        <v>0.49685701727867126</v>
      </c>
      <c r="CF114" s="12">
        <f>IF(ISNUMBER(DataSummary!CC110),DataSummary!CC110,"N/A")</f>
        <v>0.49683919548988342</v>
      </c>
      <c r="CG114" s="12">
        <f>IF(ISNUMBER(DataSummary!CD110),DataSummary!CD110,"N/A")</f>
        <v>0.49682137370109558</v>
      </c>
      <c r="CH114" s="12">
        <f>IF(ISNUMBER(DataSummary!CE110),DataSummary!CE110,"N/A")</f>
        <v>0.49680608510971069</v>
      </c>
      <c r="CI114" s="12" t="str">
        <f>IF(ISNUMBER(DataSummary!CF110),DataSummary!CF110,"N/A")</f>
        <v>N/A</v>
      </c>
    </row>
    <row r="115" spans="2:87">
      <c r="B115" s="64"/>
      <c r="C115" s="77"/>
      <c r="D115" s="181"/>
      <c r="E115" s="450"/>
      <c r="F115" s="701"/>
      <c r="G115" s="131" t="s">
        <v>625</v>
      </c>
      <c r="H115" s="25" t="s">
        <v>2</v>
      </c>
      <c r="I115" s="11">
        <f>IF(VLOOKUP(InputDataA_GeneralAssumptions!$D$104,DataSummary!$A$143:$B$145,2,FALSE)=1,I113,I114)</f>
        <v>0.4951108992099762</v>
      </c>
      <c r="J115" s="11">
        <f>IF(VLOOKUP(InputDataA_GeneralAssumptions!$D$104,DataSummary!$A$143:$B$145,2,FALSE)=1,J113,J114)</f>
        <v>0.49517294764518738</v>
      </c>
      <c r="K115" s="11">
        <f>IF(VLOOKUP(InputDataA_GeneralAssumptions!$D$104,DataSummary!$A$143:$B$145,2,FALSE)=1,K113,K114)</f>
        <v>0.49523186683654785</v>
      </c>
      <c r="L115" s="11">
        <f>IF(VLOOKUP(InputDataA_GeneralAssumptions!$D$104,DataSummary!$A$143:$B$145,2,FALSE)=1,L113,L114)</f>
        <v>0.49528771638870239</v>
      </c>
      <c r="M115" s="11">
        <f>IF(VLOOKUP(InputDataA_GeneralAssumptions!$D$104,DataSummary!$A$143:$B$145,2,FALSE)=1,M113,M114)</f>
        <v>0.49534058570861816</v>
      </c>
      <c r="N115" s="11">
        <f>IF(VLOOKUP(InputDataA_GeneralAssumptions!$D$104,DataSummary!$A$143:$B$145,2,FALSE)=1,N113,N114)</f>
        <v>0.49539154767990112</v>
      </c>
      <c r="O115" s="11">
        <f>IF(VLOOKUP(InputDataA_GeneralAssumptions!$D$104,DataSummary!$A$143:$B$145,2,FALSE)=1,O113,O114)</f>
        <v>0.49544087052345276</v>
      </c>
      <c r="P115" s="11">
        <f>IF(VLOOKUP(InputDataA_GeneralAssumptions!$D$104,DataSummary!$A$143:$B$145,2,FALSE)=1,P113,P114)</f>
        <v>0.49548843502998352</v>
      </c>
      <c r="Q115" s="11">
        <f>IF(VLOOKUP(InputDataA_GeneralAssumptions!$D$104,DataSummary!$A$143:$B$145,2,FALSE)=1,Q113,Q114)</f>
        <v>0.49553465843200684</v>
      </c>
      <c r="R115" s="11">
        <f>IF(VLOOKUP(InputDataA_GeneralAssumptions!$D$104,DataSummary!$A$143:$B$145,2,FALSE)=1,R113,R114)</f>
        <v>0.49558058381080627</v>
      </c>
      <c r="S115" s="11">
        <f>IF(VLOOKUP(InputDataA_GeneralAssumptions!$D$104,DataSummary!$A$143:$B$145,2,FALSE)=1,S113,S114)</f>
        <v>0.49562650918960571</v>
      </c>
      <c r="T115" s="11">
        <f>IF(VLOOKUP(InputDataA_GeneralAssumptions!$D$104,DataSummary!$A$143:$B$145,2,FALSE)=1,T113,T114)</f>
        <v>0.49567365646362305</v>
      </c>
      <c r="U115" s="11">
        <f>IF(VLOOKUP(InputDataA_GeneralAssumptions!$D$104,DataSummary!$A$143:$B$145,2,FALSE)=1,U113,U114)</f>
        <v>0.4957222044467926</v>
      </c>
      <c r="V115" s="11">
        <f>IF(VLOOKUP(InputDataA_GeneralAssumptions!$D$104,DataSummary!$A$143:$B$145,2,FALSE)=1,V113,V114)</f>
        <v>0.49577149748802185</v>
      </c>
      <c r="W115" s="11">
        <f>IF(VLOOKUP(InputDataA_GeneralAssumptions!$D$104,DataSummary!$A$143:$B$145,2,FALSE)=1,W113,W114)</f>
        <v>0.49582219123840332</v>
      </c>
      <c r="X115" s="11">
        <f>IF(VLOOKUP(InputDataA_GeneralAssumptions!$D$104,DataSummary!$A$143:$B$145,2,FALSE)=1,X113,X114)</f>
        <v>0.49587413668632507</v>
      </c>
      <c r="Y115" s="11">
        <f>IF(VLOOKUP(InputDataA_GeneralAssumptions!$D$104,DataSummary!$A$143:$B$145,2,FALSE)=1,Y113,Y114)</f>
        <v>0.49592790007591248</v>
      </c>
      <c r="Z115" s="11">
        <f>IF(VLOOKUP(InputDataA_GeneralAssumptions!$D$104,DataSummary!$A$143:$B$145,2,FALSE)=1,Z113,Z114)</f>
        <v>0.49598401784896851</v>
      </c>
      <c r="AA115" s="11">
        <f>IF(VLOOKUP(InputDataA_GeneralAssumptions!$D$104,DataSummary!$A$143:$B$145,2,FALSE)=1,AA113,AA114)</f>
        <v>0.49604219198226929</v>
      </c>
      <c r="AB115" s="11">
        <f>IF(VLOOKUP(InputDataA_GeneralAssumptions!$D$104,DataSummary!$A$143:$B$145,2,FALSE)=1,AB113,AB114)</f>
        <v>0.49610212445259094</v>
      </c>
      <c r="AC115" s="11">
        <f>IF(VLOOKUP(InputDataA_GeneralAssumptions!$D$104,DataSummary!$A$143:$B$145,2,FALSE)=1,AC113,AC114)</f>
        <v>0.49616393446922302</v>
      </c>
      <c r="AD115" s="11">
        <f>IF(VLOOKUP(InputDataA_GeneralAssumptions!$D$104,DataSummary!$A$143:$B$145,2,FALSE)=1,AD113,AD114)</f>
        <v>0.49622675776481628</v>
      </c>
      <c r="AE115" s="11">
        <f>IF(VLOOKUP(InputDataA_GeneralAssumptions!$D$104,DataSummary!$A$143:$B$145,2,FALSE)=1,AE113,AE114)</f>
        <v>0.49628967046737671</v>
      </c>
      <c r="AF115" s="11">
        <f>IF(VLOOKUP(InputDataA_GeneralAssumptions!$D$104,DataSummary!$A$143:$B$145,2,FALSE)=1,AF113,AF114)</f>
        <v>0.49635240435600281</v>
      </c>
      <c r="AG115" s="11">
        <f>IF(VLOOKUP(InputDataA_GeneralAssumptions!$D$104,DataSummary!$A$143:$B$145,2,FALSE)=1,AG113,AG114)</f>
        <v>0.49641600251197815</v>
      </c>
      <c r="AH115" s="11">
        <f>IF(VLOOKUP(InputDataA_GeneralAssumptions!$D$104,DataSummary!$A$143:$B$145,2,FALSE)=1,AH113,AH114)</f>
        <v>0.49647986888885498</v>
      </c>
      <c r="AI115" s="11">
        <f>IF(VLOOKUP(InputDataA_GeneralAssumptions!$D$104,DataSummary!$A$143:$B$145,2,FALSE)=1,AI113,AI114)</f>
        <v>0.49654263257980347</v>
      </c>
      <c r="AJ115" s="11">
        <f>IF(VLOOKUP(InputDataA_GeneralAssumptions!$D$104,DataSummary!$A$143:$B$145,2,FALSE)=1,AJ113,AJ114)</f>
        <v>0.49660360813140869</v>
      </c>
      <c r="AK115" s="11">
        <f>IF(VLOOKUP(InputDataA_GeneralAssumptions!$D$104,DataSummary!$A$143:$B$145,2,FALSE)=1,AK113,AK114)</f>
        <v>0.49666166305541992</v>
      </c>
      <c r="AL115" s="11">
        <f>IF(VLOOKUP(InputDataA_GeneralAssumptions!$D$104,DataSummary!$A$143:$B$145,2,FALSE)=1,AL113,AL114)</f>
        <v>0.49671518802642822</v>
      </c>
      <c r="AM115" s="11">
        <f>IF(VLOOKUP(InputDataA_GeneralAssumptions!$D$104,DataSummary!$A$143:$B$145,2,FALSE)=1,AM113,AM114)</f>
        <v>0.49676498770713806</v>
      </c>
      <c r="AN115" s="11">
        <f>IF(VLOOKUP(InputDataA_GeneralAssumptions!$D$104,DataSummary!$A$143:$B$145,2,FALSE)=1,AN113,AN114)</f>
        <v>0.49681186676025391</v>
      </c>
      <c r="AO115" s="11">
        <f>IF(VLOOKUP(InputDataA_GeneralAssumptions!$D$104,DataSummary!$A$143:$B$145,2,FALSE)=1,AO113,AO114)</f>
        <v>0.49685350060462952</v>
      </c>
      <c r="AP115" s="11">
        <f>IF(VLOOKUP(InputDataA_GeneralAssumptions!$D$104,DataSummary!$A$143:$B$145,2,FALSE)=1,AP113,AP114)</f>
        <v>0.49689015746116638</v>
      </c>
      <c r="AQ115" s="11">
        <f>IF(VLOOKUP(InputDataA_GeneralAssumptions!$D$104,DataSummary!$A$143:$B$145,2,FALSE)=1,AQ113,AQ114)</f>
        <v>0.49692320823669434</v>
      </c>
      <c r="AR115" s="11">
        <f>IF(VLOOKUP(InputDataA_GeneralAssumptions!$D$104,DataSummary!$A$143:$B$145,2,FALSE)=1,AR113,AR114)</f>
        <v>0.4969514012336731</v>
      </c>
      <c r="AS115" s="11">
        <f>IF(VLOOKUP(InputDataA_GeneralAssumptions!$D$104,DataSummary!$A$143:$B$145,2,FALSE)=1,AS113,AS114)</f>
        <v>0.49697420001029968</v>
      </c>
      <c r="AT115" s="11">
        <f>IF(VLOOKUP(InputDataA_GeneralAssumptions!$D$104,DataSummary!$A$143:$B$145,2,FALSE)=1,AT113,AT114)</f>
        <v>0.49699366092681885</v>
      </c>
      <c r="AU115" s="11">
        <f>IF(VLOOKUP(InputDataA_GeneralAssumptions!$D$104,DataSummary!$A$143:$B$145,2,FALSE)=1,AU113,AU114)</f>
        <v>0.49701005220413208</v>
      </c>
      <c r="AV115" s="11">
        <f>IF(VLOOKUP(InputDataA_GeneralAssumptions!$D$104,DataSummary!$A$143:$B$145,2,FALSE)=1,AV113,AV114)</f>
        <v>0.49702256917953491</v>
      </c>
      <c r="AW115" s="11">
        <f>IF(VLOOKUP(InputDataA_GeneralAssumptions!$D$104,DataSummary!$A$143:$B$145,2,FALSE)=1,AW113,AW114)</f>
        <v>0.49703329801559448</v>
      </c>
      <c r="AX115" s="11">
        <f>IF(VLOOKUP(InputDataA_GeneralAssumptions!$D$104,DataSummary!$A$143:$B$145,2,FALSE)=1,AX113,AX114)</f>
        <v>0.49704286456108093</v>
      </c>
      <c r="AY115" s="11">
        <f>IF(VLOOKUP(InputDataA_GeneralAssumptions!$D$104,DataSummary!$A$143:$B$145,2,FALSE)=1,AY113,AY114)</f>
        <v>0.49705126881599426</v>
      </c>
      <c r="AZ115" s="11">
        <f>IF(VLOOKUP(InputDataA_GeneralAssumptions!$D$104,DataSummary!$A$143:$B$145,2,FALSE)=1,AZ113,AZ114)</f>
        <v>0.49705702066421509</v>
      </c>
      <c r="BA115" s="11">
        <f>IF(VLOOKUP(InputDataA_GeneralAssumptions!$D$104,DataSummary!$A$143:$B$145,2,FALSE)=1,BA113,BA114)</f>
        <v>0.49706107378005981</v>
      </c>
      <c r="BB115" s="11">
        <f>IF(VLOOKUP(InputDataA_GeneralAssumptions!$D$104,DataSummary!$A$143:$B$145,2,FALSE)=1,BB113,BB114)</f>
        <v>0.49706578254699707</v>
      </c>
      <c r="BC115" s="11">
        <f>IF(VLOOKUP(InputDataA_GeneralAssumptions!$D$104,DataSummary!$A$143:$B$145,2,FALSE)=1,BC113,BC114)</f>
        <v>0.49707081913948059</v>
      </c>
      <c r="BD115" s="11">
        <f>IF(VLOOKUP(InputDataA_GeneralAssumptions!$D$104,DataSummary!$A$143:$B$145,2,FALSE)=1,BD113,BD114)</f>
        <v>0.49707570672035217</v>
      </c>
      <c r="BE115" s="11">
        <f>IF(VLOOKUP(InputDataA_GeneralAssumptions!$D$104,DataSummary!$A$143:$B$145,2,FALSE)=1,BE113,BE114)</f>
        <v>0.49708038568496704</v>
      </c>
      <c r="BF115" s="11">
        <f>IF(VLOOKUP(InputDataA_GeneralAssumptions!$D$104,DataSummary!$A$143:$B$145,2,FALSE)=1,BF113,BF114)</f>
        <v>0.49708652496337891</v>
      </c>
      <c r="BG115" s="11">
        <f>IF(VLOOKUP(InputDataA_GeneralAssumptions!$D$104,DataSummary!$A$143:$B$145,2,FALSE)=1,BG113,BG114)</f>
        <v>0.49709430336952209</v>
      </c>
      <c r="BH115" s="11">
        <f>IF(VLOOKUP(InputDataA_GeneralAssumptions!$D$104,DataSummary!$A$143:$B$145,2,FALSE)=1,BH113,BH114)</f>
        <v>0.49710208177566528</v>
      </c>
      <c r="BI115" s="11">
        <f>IF(VLOOKUP(InputDataA_GeneralAssumptions!$D$104,DataSummary!$A$143:$B$145,2,FALSE)=1,BI113,BI114)</f>
        <v>0.49710750579833984</v>
      </c>
      <c r="BJ115" s="11">
        <f>IF(VLOOKUP(InputDataA_GeneralAssumptions!$D$104,DataSummary!$A$143:$B$145,2,FALSE)=1,BJ113,BJ114)</f>
        <v>0.49711069464683533</v>
      </c>
      <c r="BK115" s="11">
        <f>IF(VLOOKUP(InputDataA_GeneralAssumptions!$D$104,DataSummary!$A$143:$B$145,2,FALSE)=1,BK113,BK114)</f>
        <v>0.49711146950721741</v>
      </c>
      <c r="BL115" s="11">
        <f>IF(VLOOKUP(InputDataA_GeneralAssumptions!$D$104,DataSummary!$A$143:$B$145,2,FALSE)=1,BL113,BL114)</f>
        <v>0.49710914492607117</v>
      </c>
      <c r="BM115" s="11">
        <f>IF(VLOOKUP(InputDataA_GeneralAssumptions!$D$104,DataSummary!$A$143:$B$145,2,FALSE)=1,BM113,BM114)</f>
        <v>0.49710536003112793</v>
      </c>
      <c r="BN115" s="11">
        <f>IF(VLOOKUP(InputDataA_GeneralAssumptions!$D$104,DataSummary!$A$143:$B$145,2,FALSE)=1,BN113,BN114)</f>
        <v>0.49709871411323547</v>
      </c>
      <c r="BO115" s="11">
        <f>IF(VLOOKUP(InputDataA_GeneralAssumptions!$D$104,DataSummary!$A$143:$B$145,2,FALSE)=1,BO113,BO114)</f>
        <v>0.49708878993988037</v>
      </c>
      <c r="BP115" s="11">
        <f>IF(VLOOKUP(InputDataA_GeneralAssumptions!$D$104,DataSummary!$A$143:$B$145,2,FALSE)=1,BP113,BP114)</f>
        <v>0.49707692861557007</v>
      </c>
      <c r="BQ115" s="11">
        <f>IF(VLOOKUP(InputDataA_GeneralAssumptions!$D$104,DataSummary!$A$143:$B$145,2,FALSE)=1,BQ113,BQ114)</f>
        <v>0.49706429243087769</v>
      </c>
      <c r="BR115" s="11">
        <f>IF(VLOOKUP(InputDataA_GeneralAssumptions!$D$104,DataSummary!$A$143:$B$145,2,FALSE)=1,BR113,BR114)</f>
        <v>0.49704992771148682</v>
      </c>
      <c r="BS115" s="11">
        <f>IF(VLOOKUP(InputDataA_GeneralAssumptions!$D$104,DataSummary!$A$143:$B$145,2,FALSE)=1,BS113,BS114)</f>
        <v>0.4970346987247467</v>
      </c>
      <c r="BT115" s="11">
        <f>IF(VLOOKUP(InputDataA_GeneralAssumptions!$D$104,DataSummary!$A$143:$B$145,2,FALSE)=1,BT113,BT114)</f>
        <v>0.49702081084251404</v>
      </c>
      <c r="BU115" s="11">
        <f>IF(VLOOKUP(InputDataA_GeneralAssumptions!$D$104,DataSummary!$A$143:$B$145,2,FALSE)=1,BU113,BU114)</f>
        <v>0.49700623750686646</v>
      </c>
      <c r="BV115" s="11">
        <f>IF(VLOOKUP(InputDataA_GeneralAssumptions!$D$104,DataSummary!$A$143:$B$145,2,FALSE)=1,BV113,BV114)</f>
        <v>0.49699175357818604</v>
      </c>
      <c r="BW115" s="11">
        <f>IF(VLOOKUP(InputDataA_GeneralAssumptions!$D$104,DataSummary!$A$143:$B$145,2,FALSE)=1,BW113,BW114)</f>
        <v>0.496978759765625</v>
      </c>
      <c r="BX115" s="11">
        <f>IF(VLOOKUP(InputDataA_GeneralAssumptions!$D$104,DataSummary!$A$143:$B$145,2,FALSE)=1,BX113,BX114)</f>
        <v>0.49696585536003113</v>
      </c>
      <c r="BY115" s="11">
        <f>IF(VLOOKUP(InputDataA_GeneralAssumptions!$D$104,DataSummary!$A$143:$B$145,2,FALSE)=1,BY113,BY114)</f>
        <v>0.49695160984992981</v>
      </c>
      <c r="BZ115" s="11">
        <f>IF(VLOOKUP(InputDataA_GeneralAssumptions!$D$104,DataSummary!$A$143:$B$145,2,FALSE)=1,BZ113,BZ114)</f>
        <v>0.49693784117698669</v>
      </c>
      <c r="CA115" s="11">
        <f>IF(VLOOKUP(InputDataA_GeneralAssumptions!$D$104,DataSummary!$A$143:$B$145,2,FALSE)=1,CA113,CA114)</f>
        <v>0.49692347645759583</v>
      </c>
      <c r="CB115" s="11">
        <f>IF(VLOOKUP(InputDataA_GeneralAssumptions!$D$104,DataSummary!$A$143:$B$145,2,FALSE)=1,CB113,CB114)</f>
        <v>0.49690675735473633</v>
      </c>
      <c r="CC115" s="11">
        <f>IF(VLOOKUP(InputDataA_GeneralAssumptions!$D$104,DataSummary!$A$143:$B$145,2,FALSE)=1,CC113,CC114)</f>
        <v>0.49688947200775146</v>
      </c>
      <c r="CD115" s="11">
        <f>IF(VLOOKUP(InputDataA_GeneralAssumptions!$D$104,DataSummary!$A$143:$B$145,2,FALSE)=1,CD113,CD114)</f>
        <v>0.49687319993972778</v>
      </c>
      <c r="CE115" s="11">
        <f>IF(VLOOKUP(InputDataA_GeneralAssumptions!$D$104,DataSummary!$A$143:$B$145,2,FALSE)=1,CE113,CE114)</f>
        <v>0.49685701727867126</v>
      </c>
      <c r="CF115" s="11">
        <f>IF(VLOOKUP(InputDataA_GeneralAssumptions!$D$104,DataSummary!$A$143:$B$145,2,FALSE)=1,CF113,CF114)</f>
        <v>0.49683919548988342</v>
      </c>
      <c r="CG115" s="11">
        <f>IF(VLOOKUP(InputDataA_GeneralAssumptions!$D$104,DataSummary!$A$143:$B$145,2,FALSE)=1,CG113,CG114)</f>
        <v>0.49682137370109558</v>
      </c>
      <c r="CH115" s="11">
        <f>IF(VLOOKUP(InputDataA_GeneralAssumptions!$D$104,DataSummary!$A$143:$B$145,2,FALSE)=1,CH113,CH114)</f>
        <v>0.49680608510971069</v>
      </c>
      <c r="CI115" s="11" t="str">
        <f>IF(VLOOKUP(InputDataA_GeneralAssumptions!$D$104,DataSummary!$A$143:$B$145,2,FALSE)=1,CI113,CI114)</f>
        <v>N/A</v>
      </c>
    </row>
    <row r="116" spans="2:87">
      <c r="B116" s="64"/>
      <c r="C116" s="77"/>
      <c r="D116" s="181"/>
      <c r="E116" s="450"/>
      <c r="F116" s="486"/>
      <c r="G116" s="13"/>
      <c r="H116" s="145"/>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row>
    <row r="117" spans="2:87">
      <c r="B117" s="64"/>
      <c r="C117" s="77"/>
      <c r="D117" s="181"/>
      <c r="E117" s="450"/>
      <c r="F117" s="701" t="str">
        <f>DataSummary!N5</f>
        <v>Scenario</v>
      </c>
      <c r="G117" s="15" t="s">
        <v>619</v>
      </c>
      <c r="H117" s="25" t="s">
        <v>2</v>
      </c>
      <c r="I117" s="16">
        <f>I118</f>
        <v>0.4951108992099762</v>
      </c>
      <c r="J117" s="16">
        <f t="shared" ref="J117:BU117" si="463">J118</f>
        <v>0.49517294764518738</v>
      </c>
      <c r="K117" s="16">
        <f t="shared" si="463"/>
        <v>0.49523186683654785</v>
      </c>
      <c r="L117" s="16">
        <f t="shared" si="463"/>
        <v>0.49528771638870239</v>
      </c>
      <c r="M117" s="16">
        <f t="shared" si="463"/>
        <v>0.49534058570861816</v>
      </c>
      <c r="N117" s="16">
        <f t="shared" si="463"/>
        <v>0.49539154767990112</v>
      </c>
      <c r="O117" s="16">
        <f t="shared" si="463"/>
        <v>0.49544087052345276</v>
      </c>
      <c r="P117" s="16">
        <f t="shared" si="463"/>
        <v>0.49548843502998352</v>
      </c>
      <c r="Q117" s="16">
        <f t="shared" si="463"/>
        <v>0.49553465843200684</v>
      </c>
      <c r="R117" s="16">
        <f t="shared" si="463"/>
        <v>0.49558058381080627</v>
      </c>
      <c r="S117" s="16">
        <f t="shared" si="463"/>
        <v>0.49562650918960571</v>
      </c>
      <c r="T117" s="16">
        <f t="shared" si="463"/>
        <v>0.49567365646362305</v>
      </c>
      <c r="U117" s="16">
        <f t="shared" si="463"/>
        <v>0.4957222044467926</v>
      </c>
      <c r="V117" s="16">
        <f t="shared" si="463"/>
        <v>0.49577149748802185</v>
      </c>
      <c r="W117" s="16">
        <f t="shared" si="463"/>
        <v>0.49582219123840332</v>
      </c>
      <c r="X117" s="16">
        <f t="shared" si="463"/>
        <v>0.49587413668632507</v>
      </c>
      <c r="Y117" s="16">
        <f t="shared" si="463"/>
        <v>0.49592790007591248</v>
      </c>
      <c r="Z117" s="16">
        <f t="shared" si="463"/>
        <v>0.49598401784896851</v>
      </c>
      <c r="AA117" s="16">
        <f t="shared" si="463"/>
        <v>0.49604219198226929</v>
      </c>
      <c r="AB117" s="16">
        <f t="shared" si="463"/>
        <v>0.49610212445259094</v>
      </c>
      <c r="AC117" s="16">
        <f t="shared" si="463"/>
        <v>0.49616393446922302</v>
      </c>
      <c r="AD117" s="16">
        <f t="shared" si="463"/>
        <v>0.49622675776481628</v>
      </c>
      <c r="AE117" s="16">
        <f t="shared" si="463"/>
        <v>0.49628967046737671</v>
      </c>
      <c r="AF117" s="16">
        <f t="shared" si="463"/>
        <v>0.49635240435600281</v>
      </c>
      <c r="AG117" s="16">
        <f t="shared" si="463"/>
        <v>0.49641600251197815</v>
      </c>
      <c r="AH117" s="16">
        <f t="shared" si="463"/>
        <v>0.49647986888885498</v>
      </c>
      <c r="AI117" s="16">
        <f t="shared" si="463"/>
        <v>0.49654263257980347</v>
      </c>
      <c r="AJ117" s="16">
        <f t="shared" si="463"/>
        <v>0.49660360813140869</v>
      </c>
      <c r="AK117" s="16">
        <f t="shared" si="463"/>
        <v>0.49666166305541992</v>
      </c>
      <c r="AL117" s="16">
        <f t="shared" si="463"/>
        <v>0.49671518802642822</v>
      </c>
      <c r="AM117" s="16">
        <f t="shared" si="463"/>
        <v>0.49676498770713806</v>
      </c>
      <c r="AN117" s="16">
        <f t="shared" si="463"/>
        <v>0.49681186676025391</v>
      </c>
      <c r="AO117" s="16">
        <f t="shared" si="463"/>
        <v>0.49685350060462952</v>
      </c>
      <c r="AP117" s="16">
        <f t="shared" si="463"/>
        <v>0.49689015746116638</v>
      </c>
      <c r="AQ117" s="16">
        <f t="shared" si="463"/>
        <v>0.49692320823669434</v>
      </c>
      <c r="AR117" s="16">
        <f t="shared" si="463"/>
        <v>0.4969514012336731</v>
      </c>
      <c r="AS117" s="16">
        <f t="shared" si="463"/>
        <v>0.49697420001029968</v>
      </c>
      <c r="AT117" s="16">
        <f t="shared" si="463"/>
        <v>0.49699366092681885</v>
      </c>
      <c r="AU117" s="16">
        <f t="shared" si="463"/>
        <v>0.49701005220413208</v>
      </c>
      <c r="AV117" s="16">
        <f t="shared" si="463"/>
        <v>0.49702256917953491</v>
      </c>
      <c r="AW117" s="16">
        <f t="shared" si="463"/>
        <v>0.49703329801559448</v>
      </c>
      <c r="AX117" s="16">
        <f t="shared" si="463"/>
        <v>0.49704286456108093</v>
      </c>
      <c r="AY117" s="16">
        <f t="shared" si="463"/>
        <v>0.49705126881599426</v>
      </c>
      <c r="AZ117" s="16">
        <f t="shared" si="463"/>
        <v>0.49705702066421509</v>
      </c>
      <c r="BA117" s="16">
        <f t="shared" si="463"/>
        <v>0.49706107378005981</v>
      </c>
      <c r="BB117" s="16">
        <f t="shared" si="463"/>
        <v>0.49706578254699707</v>
      </c>
      <c r="BC117" s="16">
        <f t="shared" si="463"/>
        <v>0.49707081913948059</v>
      </c>
      <c r="BD117" s="16">
        <f t="shared" si="463"/>
        <v>0.49707570672035217</v>
      </c>
      <c r="BE117" s="16">
        <f t="shared" si="463"/>
        <v>0.49708038568496704</v>
      </c>
      <c r="BF117" s="16">
        <f t="shared" si="463"/>
        <v>0.49708652496337891</v>
      </c>
      <c r="BG117" s="16">
        <f t="shared" si="463"/>
        <v>0.49709430336952209</v>
      </c>
      <c r="BH117" s="16">
        <f t="shared" si="463"/>
        <v>0.49710208177566528</v>
      </c>
      <c r="BI117" s="16">
        <f t="shared" si="463"/>
        <v>0.49710750579833984</v>
      </c>
      <c r="BJ117" s="16">
        <f t="shared" si="463"/>
        <v>0.49711069464683533</v>
      </c>
      <c r="BK117" s="16">
        <f t="shared" si="463"/>
        <v>0.49711146950721741</v>
      </c>
      <c r="BL117" s="16">
        <f t="shared" si="463"/>
        <v>0.49710914492607117</v>
      </c>
      <c r="BM117" s="16">
        <f t="shared" si="463"/>
        <v>0.49710536003112793</v>
      </c>
      <c r="BN117" s="16">
        <f t="shared" si="463"/>
        <v>0.49709871411323547</v>
      </c>
      <c r="BO117" s="16">
        <f t="shared" si="463"/>
        <v>0.49708878993988037</v>
      </c>
      <c r="BP117" s="16">
        <f t="shared" si="463"/>
        <v>0.49707692861557007</v>
      </c>
      <c r="BQ117" s="16">
        <f t="shared" si="463"/>
        <v>0.49706429243087769</v>
      </c>
      <c r="BR117" s="16">
        <f t="shared" si="463"/>
        <v>0.49704992771148682</v>
      </c>
      <c r="BS117" s="16">
        <f t="shared" si="463"/>
        <v>0.4970346987247467</v>
      </c>
      <c r="BT117" s="16">
        <f t="shared" si="463"/>
        <v>0.49702081084251404</v>
      </c>
      <c r="BU117" s="16">
        <f t="shared" si="463"/>
        <v>0.49700623750686646</v>
      </c>
      <c r="BV117" s="16">
        <f t="shared" ref="BV117:CI117" si="464">BV118</f>
        <v>0.49699175357818604</v>
      </c>
      <c r="BW117" s="16">
        <f t="shared" si="464"/>
        <v>0.496978759765625</v>
      </c>
      <c r="BX117" s="16">
        <f t="shared" si="464"/>
        <v>0.49696585536003113</v>
      </c>
      <c r="BY117" s="16">
        <f t="shared" si="464"/>
        <v>0.49695160984992981</v>
      </c>
      <c r="BZ117" s="16">
        <f t="shared" si="464"/>
        <v>0.49693784117698669</v>
      </c>
      <c r="CA117" s="16">
        <f t="shared" si="464"/>
        <v>0.49692347645759583</v>
      </c>
      <c r="CB117" s="16">
        <f t="shared" si="464"/>
        <v>0.49690675735473633</v>
      </c>
      <c r="CC117" s="16">
        <f t="shared" si="464"/>
        <v>0.49688947200775146</v>
      </c>
      <c r="CD117" s="16">
        <f t="shared" si="464"/>
        <v>0.49687319993972778</v>
      </c>
      <c r="CE117" s="16">
        <f t="shared" si="464"/>
        <v>0.49685701727867126</v>
      </c>
      <c r="CF117" s="16">
        <f t="shared" si="464"/>
        <v>0.49683919548988342</v>
      </c>
      <c r="CG117" s="16">
        <f t="shared" si="464"/>
        <v>0.49682137370109558</v>
      </c>
      <c r="CH117" s="16">
        <f t="shared" si="464"/>
        <v>0.49680608510971069</v>
      </c>
      <c r="CI117" s="16" t="str">
        <f t="shared" si="464"/>
        <v>#N/A</v>
      </c>
    </row>
    <row r="118" spans="2:87">
      <c r="B118" s="64"/>
      <c r="C118" s="77"/>
      <c r="D118" s="181"/>
      <c r="E118" s="450"/>
      <c r="F118" s="701"/>
      <c r="G118" s="10" t="s">
        <v>620</v>
      </c>
      <c r="H118" s="27" t="s">
        <v>2</v>
      </c>
      <c r="I118" s="12">
        <f>IF(ISNUMBER(DataSummary!F110),DataSummary!F110,"#N/A")</f>
        <v>0.4951108992099762</v>
      </c>
      <c r="J118" s="12">
        <f>IF(ISNUMBER(DataSummary!G110),DataSummary!G110,"#N/A")</f>
        <v>0.49517294764518738</v>
      </c>
      <c r="K118" s="12">
        <f>IF(ISNUMBER(DataSummary!H110),DataSummary!H110,"#N/A")</f>
        <v>0.49523186683654785</v>
      </c>
      <c r="L118" s="12">
        <f>IF(ISNUMBER(DataSummary!I110),DataSummary!I110,"#N/A")</f>
        <v>0.49528771638870239</v>
      </c>
      <c r="M118" s="12">
        <f>IF(ISNUMBER(DataSummary!J110),DataSummary!J110,"#N/A")</f>
        <v>0.49534058570861816</v>
      </c>
      <c r="N118" s="12">
        <f>IF(ISNUMBER(DataSummary!K110),DataSummary!K110,"#N/A")</f>
        <v>0.49539154767990112</v>
      </c>
      <c r="O118" s="12">
        <f>IF(ISNUMBER(DataSummary!L110),DataSummary!L110,"#N/A")</f>
        <v>0.49544087052345276</v>
      </c>
      <c r="P118" s="12">
        <f>IF(ISNUMBER(DataSummary!M110),DataSummary!M110,"#N/A")</f>
        <v>0.49548843502998352</v>
      </c>
      <c r="Q118" s="12">
        <f>IF(ISNUMBER(DataSummary!N110),DataSummary!N110,"#N/A")</f>
        <v>0.49553465843200684</v>
      </c>
      <c r="R118" s="12">
        <f>IF(ISNUMBER(DataSummary!O110),DataSummary!O110,"#N/A")</f>
        <v>0.49558058381080627</v>
      </c>
      <c r="S118" s="12">
        <f>IF(ISNUMBER(DataSummary!P110),DataSummary!P110,"#N/A")</f>
        <v>0.49562650918960571</v>
      </c>
      <c r="T118" s="12">
        <f>IF(ISNUMBER(DataSummary!Q110),DataSummary!Q110,"#N/A")</f>
        <v>0.49567365646362305</v>
      </c>
      <c r="U118" s="12">
        <f>IF(ISNUMBER(DataSummary!R110),DataSummary!R110,"#N/A")</f>
        <v>0.4957222044467926</v>
      </c>
      <c r="V118" s="12">
        <f>IF(ISNUMBER(DataSummary!S110),DataSummary!S110,"#N/A")</f>
        <v>0.49577149748802185</v>
      </c>
      <c r="W118" s="12">
        <f>IF(ISNUMBER(DataSummary!T110),DataSummary!T110,"#N/A")</f>
        <v>0.49582219123840332</v>
      </c>
      <c r="X118" s="12">
        <f>IF(ISNUMBER(DataSummary!U110),DataSummary!U110,"#N/A")</f>
        <v>0.49587413668632507</v>
      </c>
      <c r="Y118" s="12">
        <f>IF(ISNUMBER(DataSummary!V110),DataSummary!V110,"#N/A")</f>
        <v>0.49592790007591248</v>
      </c>
      <c r="Z118" s="12">
        <f>IF(ISNUMBER(DataSummary!W110),DataSummary!W110,"#N/A")</f>
        <v>0.49598401784896851</v>
      </c>
      <c r="AA118" s="12">
        <f>IF(ISNUMBER(DataSummary!X110),DataSummary!X110,"#N/A")</f>
        <v>0.49604219198226929</v>
      </c>
      <c r="AB118" s="12">
        <f>IF(ISNUMBER(DataSummary!Y110),DataSummary!Y110,"#N/A")</f>
        <v>0.49610212445259094</v>
      </c>
      <c r="AC118" s="12">
        <f>IF(ISNUMBER(DataSummary!Z110),DataSummary!Z110,"#N/A")</f>
        <v>0.49616393446922302</v>
      </c>
      <c r="AD118" s="12">
        <f>IF(ISNUMBER(DataSummary!AA110),DataSummary!AA110,"#N/A")</f>
        <v>0.49622675776481628</v>
      </c>
      <c r="AE118" s="12">
        <f>IF(ISNUMBER(DataSummary!AB110),DataSummary!AB110,"#N/A")</f>
        <v>0.49628967046737671</v>
      </c>
      <c r="AF118" s="12">
        <f>IF(ISNUMBER(DataSummary!AC110),DataSummary!AC110,"#N/A")</f>
        <v>0.49635240435600281</v>
      </c>
      <c r="AG118" s="12">
        <f>IF(ISNUMBER(DataSummary!AD110),DataSummary!AD110,"#N/A")</f>
        <v>0.49641600251197815</v>
      </c>
      <c r="AH118" s="12">
        <f>IF(ISNUMBER(DataSummary!AE110),DataSummary!AE110,"#N/A")</f>
        <v>0.49647986888885498</v>
      </c>
      <c r="AI118" s="12">
        <f>IF(ISNUMBER(DataSummary!AF110),DataSummary!AF110,"#N/A")</f>
        <v>0.49654263257980347</v>
      </c>
      <c r="AJ118" s="12">
        <f>IF(ISNUMBER(DataSummary!AG110),DataSummary!AG110,"#N/A")</f>
        <v>0.49660360813140869</v>
      </c>
      <c r="AK118" s="12">
        <f>IF(ISNUMBER(DataSummary!AH110),DataSummary!AH110,"#N/A")</f>
        <v>0.49666166305541992</v>
      </c>
      <c r="AL118" s="12">
        <f>IF(ISNUMBER(DataSummary!AI110),DataSummary!AI110,"#N/A")</f>
        <v>0.49671518802642822</v>
      </c>
      <c r="AM118" s="12">
        <f>IF(ISNUMBER(DataSummary!AJ110),DataSummary!AJ110,"#N/A")</f>
        <v>0.49676498770713806</v>
      </c>
      <c r="AN118" s="12">
        <f>IF(ISNUMBER(DataSummary!AK110),DataSummary!AK110,"#N/A")</f>
        <v>0.49681186676025391</v>
      </c>
      <c r="AO118" s="12">
        <f>IF(ISNUMBER(DataSummary!AL110),DataSummary!AL110,"#N/A")</f>
        <v>0.49685350060462952</v>
      </c>
      <c r="AP118" s="12">
        <f>IF(ISNUMBER(DataSummary!AM110),DataSummary!AM110,"#N/A")</f>
        <v>0.49689015746116638</v>
      </c>
      <c r="AQ118" s="12">
        <f>IF(ISNUMBER(DataSummary!AN110),DataSummary!AN110,"#N/A")</f>
        <v>0.49692320823669434</v>
      </c>
      <c r="AR118" s="12">
        <f>IF(ISNUMBER(DataSummary!AO110),DataSummary!AO110,"#N/A")</f>
        <v>0.4969514012336731</v>
      </c>
      <c r="AS118" s="12">
        <f>IF(ISNUMBER(DataSummary!AP110),DataSummary!AP110,"#N/A")</f>
        <v>0.49697420001029968</v>
      </c>
      <c r="AT118" s="12">
        <f>IF(ISNUMBER(DataSummary!AQ110),DataSummary!AQ110,"#N/A")</f>
        <v>0.49699366092681885</v>
      </c>
      <c r="AU118" s="12">
        <f>IF(ISNUMBER(DataSummary!AR110),DataSummary!AR110,"#N/A")</f>
        <v>0.49701005220413208</v>
      </c>
      <c r="AV118" s="12">
        <f>IF(ISNUMBER(DataSummary!AS110),DataSummary!AS110,"#N/A")</f>
        <v>0.49702256917953491</v>
      </c>
      <c r="AW118" s="12">
        <f>IF(ISNUMBER(DataSummary!AT110),DataSummary!AT110,"#N/A")</f>
        <v>0.49703329801559448</v>
      </c>
      <c r="AX118" s="12">
        <f>IF(ISNUMBER(DataSummary!AU110),DataSummary!AU110,"#N/A")</f>
        <v>0.49704286456108093</v>
      </c>
      <c r="AY118" s="12">
        <f>IF(ISNUMBER(DataSummary!AV110),DataSummary!AV110,"#N/A")</f>
        <v>0.49705126881599426</v>
      </c>
      <c r="AZ118" s="12">
        <f>IF(ISNUMBER(DataSummary!AW110),DataSummary!AW110,"#N/A")</f>
        <v>0.49705702066421509</v>
      </c>
      <c r="BA118" s="12">
        <f>IF(ISNUMBER(DataSummary!AX110),DataSummary!AX110,"#N/A")</f>
        <v>0.49706107378005981</v>
      </c>
      <c r="BB118" s="12">
        <f>IF(ISNUMBER(DataSummary!AY110),DataSummary!AY110,"#N/A")</f>
        <v>0.49706578254699707</v>
      </c>
      <c r="BC118" s="12">
        <f>IF(ISNUMBER(DataSummary!AZ110),DataSummary!AZ110,"#N/A")</f>
        <v>0.49707081913948059</v>
      </c>
      <c r="BD118" s="12">
        <f>IF(ISNUMBER(DataSummary!BA110),DataSummary!BA110,"#N/A")</f>
        <v>0.49707570672035217</v>
      </c>
      <c r="BE118" s="12">
        <f>IF(ISNUMBER(DataSummary!BB110),DataSummary!BB110,"#N/A")</f>
        <v>0.49708038568496704</v>
      </c>
      <c r="BF118" s="12">
        <f>IF(ISNUMBER(DataSummary!BC110),DataSummary!BC110,"#N/A")</f>
        <v>0.49708652496337891</v>
      </c>
      <c r="BG118" s="12">
        <f>IF(ISNUMBER(DataSummary!BD110),DataSummary!BD110,"#N/A")</f>
        <v>0.49709430336952209</v>
      </c>
      <c r="BH118" s="12">
        <f>IF(ISNUMBER(DataSummary!BE110),DataSummary!BE110,"#N/A")</f>
        <v>0.49710208177566528</v>
      </c>
      <c r="BI118" s="12">
        <f>IF(ISNUMBER(DataSummary!BF110),DataSummary!BF110,"#N/A")</f>
        <v>0.49710750579833984</v>
      </c>
      <c r="BJ118" s="12">
        <f>IF(ISNUMBER(DataSummary!BG110),DataSummary!BG110,"#N/A")</f>
        <v>0.49711069464683533</v>
      </c>
      <c r="BK118" s="12">
        <f>IF(ISNUMBER(DataSummary!BH110),DataSummary!BH110,"#N/A")</f>
        <v>0.49711146950721741</v>
      </c>
      <c r="BL118" s="12">
        <f>IF(ISNUMBER(DataSummary!BI110),DataSummary!BI110,"#N/A")</f>
        <v>0.49710914492607117</v>
      </c>
      <c r="BM118" s="12">
        <f>IF(ISNUMBER(DataSummary!BJ110),DataSummary!BJ110,"#N/A")</f>
        <v>0.49710536003112793</v>
      </c>
      <c r="BN118" s="12">
        <f>IF(ISNUMBER(DataSummary!BK110),DataSummary!BK110,"#N/A")</f>
        <v>0.49709871411323547</v>
      </c>
      <c r="BO118" s="12">
        <f>IF(ISNUMBER(DataSummary!BL110),DataSummary!BL110,"#N/A")</f>
        <v>0.49708878993988037</v>
      </c>
      <c r="BP118" s="12">
        <f>IF(ISNUMBER(DataSummary!BM110),DataSummary!BM110,"#N/A")</f>
        <v>0.49707692861557007</v>
      </c>
      <c r="BQ118" s="12">
        <f>IF(ISNUMBER(DataSummary!BN110),DataSummary!BN110,"#N/A")</f>
        <v>0.49706429243087769</v>
      </c>
      <c r="BR118" s="12">
        <f>IF(ISNUMBER(DataSummary!BO110),DataSummary!BO110,"#N/A")</f>
        <v>0.49704992771148682</v>
      </c>
      <c r="BS118" s="12">
        <f>IF(ISNUMBER(DataSummary!BP110),DataSummary!BP110,"#N/A")</f>
        <v>0.4970346987247467</v>
      </c>
      <c r="BT118" s="12">
        <f>IF(ISNUMBER(DataSummary!BQ110),DataSummary!BQ110,"#N/A")</f>
        <v>0.49702081084251404</v>
      </c>
      <c r="BU118" s="12">
        <f>IF(ISNUMBER(DataSummary!BR110),DataSummary!BR110,"#N/A")</f>
        <v>0.49700623750686646</v>
      </c>
      <c r="BV118" s="12">
        <f>IF(ISNUMBER(DataSummary!BS110),DataSummary!BS110,"#N/A")</f>
        <v>0.49699175357818604</v>
      </c>
      <c r="BW118" s="12">
        <f>IF(ISNUMBER(DataSummary!BT110),DataSummary!BT110,"#N/A")</f>
        <v>0.496978759765625</v>
      </c>
      <c r="BX118" s="12">
        <f>IF(ISNUMBER(DataSummary!BU110),DataSummary!BU110,"#N/A")</f>
        <v>0.49696585536003113</v>
      </c>
      <c r="BY118" s="12">
        <f>IF(ISNUMBER(DataSummary!BV110),DataSummary!BV110,"#N/A")</f>
        <v>0.49695160984992981</v>
      </c>
      <c r="BZ118" s="12">
        <f>IF(ISNUMBER(DataSummary!BW110),DataSummary!BW110,"#N/A")</f>
        <v>0.49693784117698669</v>
      </c>
      <c r="CA118" s="12">
        <f>IF(ISNUMBER(DataSummary!BX110),DataSummary!BX110,"#N/A")</f>
        <v>0.49692347645759583</v>
      </c>
      <c r="CB118" s="12">
        <f>IF(ISNUMBER(DataSummary!BY110),DataSummary!BY110,"#N/A")</f>
        <v>0.49690675735473633</v>
      </c>
      <c r="CC118" s="12">
        <f>IF(ISNUMBER(DataSummary!BZ110),DataSummary!BZ110,"#N/A")</f>
        <v>0.49688947200775146</v>
      </c>
      <c r="CD118" s="12">
        <f>IF(ISNUMBER(DataSummary!CA110),DataSummary!CA110,"#N/A")</f>
        <v>0.49687319993972778</v>
      </c>
      <c r="CE118" s="12">
        <f>IF(ISNUMBER(DataSummary!CB110),DataSummary!CB110,"#N/A")</f>
        <v>0.49685701727867126</v>
      </c>
      <c r="CF118" s="12">
        <f>IF(ISNUMBER(DataSummary!CC110),DataSummary!CC110,"#N/A")</f>
        <v>0.49683919548988342</v>
      </c>
      <c r="CG118" s="12">
        <f>IF(ISNUMBER(DataSummary!CD110),DataSummary!CD110,"#N/A")</f>
        <v>0.49682137370109558</v>
      </c>
      <c r="CH118" s="12">
        <f>IF(ISNUMBER(DataSummary!CE110),DataSummary!CE110,"#N/A")</f>
        <v>0.49680608510971069</v>
      </c>
      <c r="CI118" s="12" t="str">
        <f>IF(ISNUMBER(DataSummary!CF110),DataSummary!CF110,"#N/A")</f>
        <v>#N/A</v>
      </c>
    </row>
    <row r="119" spans="2:87">
      <c r="B119" s="64"/>
      <c r="C119" s="77"/>
      <c r="D119" s="181"/>
      <c r="E119" s="450"/>
      <c r="F119" s="701"/>
      <c r="G119" s="131" t="s">
        <v>626</v>
      </c>
      <c r="H119" s="26" t="s">
        <v>2</v>
      </c>
      <c r="I119" s="11">
        <f>IF(VLOOKUP(InputDataA_GeneralAssumptions!$D$104,DataSummary!$A$143:$B$145,2,FALSE)=1,I117,I118)</f>
        <v>0.4951108992099762</v>
      </c>
      <c r="J119" s="11">
        <f>IF(VLOOKUP(InputDataA_GeneralAssumptions!$D$104,DataSummary!$A$143:$B$145,2,FALSE)=1,J117,J118)</f>
        <v>0.49517294764518738</v>
      </c>
      <c r="K119" s="11">
        <f>IF(VLOOKUP(InputDataA_GeneralAssumptions!$D$104,DataSummary!$A$143:$B$145,2,FALSE)=1,K117,K118)</f>
        <v>0.49523186683654785</v>
      </c>
      <c r="L119" s="11">
        <f>IF(VLOOKUP(InputDataA_GeneralAssumptions!$D$104,DataSummary!$A$143:$B$145,2,FALSE)=1,L117,L118)</f>
        <v>0.49528771638870239</v>
      </c>
      <c r="M119" s="11">
        <f>IF(VLOOKUP(InputDataA_GeneralAssumptions!$D$104,DataSummary!$A$143:$B$145,2,FALSE)=1,M117,M118)</f>
        <v>0.49534058570861816</v>
      </c>
      <c r="N119" s="11">
        <f>IF(VLOOKUP(InputDataA_GeneralAssumptions!$D$104,DataSummary!$A$143:$B$145,2,FALSE)=1,N117,N118)</f>
        <v>0.49539154767990112</v>
      </c>
      <c r="O119" s="11">
        <f>IF(VLOOKUP(InputDataA_GeneralAssumptions!$D$104,DataSummary!$A$143:$B$145,2,FALSE)=1,O117,O118)</f>
        <v>0.49544087052345276</v>
      </c>
      <c r="P119" s="11">
        <f>IF(VLOOKUP(InputDataA_GeneralAssumptions!$D$104,DataSummary!$A$143:$B$145,2,FALSE)=1,P117,P118)</f>
        <v>0.49548843502998352</v>
      </c>
      <c r="Q119" s="11">
        <f>IF(VLOOKUP(InputDataA_GeneralAssumptions!$D$104,DataSummary!$A$143:$B$145,2,FALSE)=1,Q117,Q118)</f>
        <v>0.49553465843200684</v>
      </c>
      <c r="R119" s="11">
        <f>IF(VLOOKUP(InputDataA_GeneralAssumptions!$D$104,DataSummary!$A$143:$B$145,2,FALSE)=1,R117,R118)</f>
        <v>0.49558058381080627</v>
      </c>
      <c r="S119" s="11">
        <f>IF(VLOOKUP(InputDataA_GeneralAssumptions!$D$104,DataSummary!$A$143:$B$145,2,FALSE)=1,S117,S118)</f>
        <v>0.49562650918960571</v>
      </c>
      <c r="T119" s="11">
        <f>IF(VLOOKUP(InputDataA_GeneralAssumptions!$D$104,DataSummary!$A$143:$B$145,2,FALSE)=1,T117,T118)</f>
        <v>0.49567365646362305</v>
      </c>
      <c r="U119" s="11">
        <f>IF(VLOOKUP(InputDataA_GeneralAssumptions!$D$104,DataSummary!$A$143:$B$145,2,FALSE)=1,U117,U118)</f>
        <v>0.4957222044467926</v>
      </c>
      <c r="V119" s="11">
        <f>IF(VLOOKUP(InputDataA_GeneralAssumptions!$D$104,DataSummary!$A$143:$B$145,2,FALSE)=1,V117,V118)</f>
        <v>0.49577149748802185</v>
      </c>
      <c r="W119" s="11">
        <f>IF(VLOOKUP(InputDataA_GeneralAssumptions!$D$104,DataSummary!$A$143:$B$145,2,FALSE)=1,W117,W118)</f>
        <v>0.49582219123840332</v>
      </c>
      <c r="X119" s="11">
        <f>IF(VLOOKUP(InputDataA_GeneralAssumptions!$D$104,DataSummary!$A$143:$B$145,2,FALSE)=1,X117,X118)</f>
        <v>0.49587413668632507</v>
      </c>
      <c r="Y119" s="11">
        <f>IF(VLOOKUP(InputDataA_GeneralAssumptions!$D$104,DataSummary!$A$143:$B$145,2,FALSE)=1,Y117,Y118)</f>
        <v>0.49592790007591248</v>
      </c>
      <c r="Z119" s="11">
        <f>IF(VLOOKUP(InputDataA_GeneralAssumptions!$D$104,DataSummary!$A$143:$B$145,2,FALSE)=1,Z117,Z118)</f>
        <v>0.49598401784896851</v>
      </c>
      <c r="AA119" s="11">
        <f>IF(VLOOKUP(InputDataA_GeneralAssumptions!$D$104,DataSummary!$A$143:$B$145,2,FALSE)=1,AA117,AA118)</f>
        <v>0.49604219198226929</v>
      </c>
      <c r="AB119" s="11">
        <f>IF(VLOOKUP(InputDataA_GeneralAssumptions!$D$104,DataSummary!$A$143:$B$145,2,FALSE)=1,AB117,AB118)</f>
        <v>0.49610212445259094</v>
      </c>
      <c r="AC119" s="11">
        <f>IF(VLOOKUP(InputDataA_GeneralAssumptions!$D$104,DataSummary!$A$143:$B$145,2,FALSE)=1,AC117,AC118)</f>
        <v>0.49616393446922302</v>
      </c>
      <c r="AD119" s="11">
        <f>IF(VLOOKUP(InputDataA_GeneralAssumptions!$D$104,DataSummary!$A$143:$B$145,2,FALSE)=1,AD117,AD118)</f>
        <v>0.49622675776481628</v>
      </c>
      <c r="AE119" s="11">
        <f>IF(VLOOKUP(InputDataA_GeneralAssumptions!$D$104,DataSummary!$A$143:$B$145,2,FALSE)=1,AE117,AE118)</f>
        <v>0.49628967046737671</v>
      </c>
      <c r="AF119" s="11">
        <f>IF(VLOOKUP(InputDataA_GeneralAssumptions!$D$104,DataSummary!$A$143:$B$145,2,FALSE)=1,AF117,AF118)</f>
        <v>0.49635240435600281</v>
      </c>
      <c r="AG119" s="11">
        <f>IF(VLOOKUP(InputDataA_GeneralAssumptions!$D$104,DataSummary!$A$143:$B$145,2,FALSE)=1,AG117,AG118)</f>
        <v>0.49641600251197815</v>
      </c>
      <c r="AH119" s="11">
        <f>IF(VLOOKUP(InputDataA_GeneralAssumptions!$D$104,DataSummary!$A$143:$B$145,2,FALSE)=1,AH117,AH118)</f>
        <v>0.49647986888885498</v>
      </c>
      <c r="AI119" s="11">
        <f>IF(VLOOKUP(InputDataA_GeneralAssumptions!$D$104,DataSummary!$A$143:$B$145,2,FALSE)=1,AI117,AI118)</f>
        <v>0.49654263257980347</v>
      </c>
      <c r="AJ119" s="11">
        <f>IF(VLOOKUP(InputDataA_GeneralAssumptions!$D$104,DataSummary!$A$143:$B$145,2,FALSE)=1,AJ117,AJ118)</f>
        <v>0.49660360813140869</v>
      </c>
      <c r="AK119" s="11">
        <f>IF(VLOOKUP(InputDataA_GeneralAssumptions!$D$104,DataSummary!$A$143:$B$145,2,FALSE)=1,AK117,AK118)</f>
        <v>0.49666166305541992</v>
      </c>
      <c r="AL119" s="11">
        <f>IF(VLOOKUP(InputDataA_GeneralAssumptions!$D$104,DataSummary!$A$143:$B$145,2,FALSE)=1,AL117,AL118)</f>
        <v>0.49671518802642822</v>
      </c>
      <c r="AM119" s="11">
        <f>IF(VLOOKUP(InputDataA_GeneralAssumptions!$D$104,DataSummary!$A$143:$B$145,2,FALSE)=1,AM117,AM118)</f>
        <v>0.49676498770713806</v>
      </c>
      <c r="AN119" s="11">
        <f>IF(VLOOKUP(InputDataA_GeneralAssumptions!$D$104,DataSummary!$A$143:$B$145,2,FALSE)=1,AN117,AN118)</f>
        <v>0.49681186676025391</v>
      </c>
      <c r="AO119" s="11">
        <f>IF(VLOOKUP(InputDataA_GeneralAssumptions!$D$104,DataSummary!$A$143:$B$145,2,FALSE)=1,AO117,AO118)</f>
        <v>0.49685350060462952</v>
      </c>
      <c r="AP119" s="11">
        <f>IF(VLOOKUP(InputDataA_GeneralAssumptions!$D$104,DataSummary!$A$143:$B$145,2,FALSE)=1,AP117,AP118)</f>
        <v>0.49689015746116638</v>
      </c>
      <c r="AQ119" s="11">
        <f>IF(VLOOKUP(InputDataA_GeneralAssumptions!$D$104,DataSummary!$A$143:$B$145,2,FALSE)=1,AQ117,AQ118)</f>
        <v>0.49692320823669434</v>
      </c>
      <c r="AR119" s="11">
        <f>IF(VLOOKUP(InputDataA_GeneralAssumptions!$D$104,DataSummary!$A$143:$B$145,2,FALSE)=1,AR117,AR118)</f>
        <v>0.4969514012336731</v>
      </c>
      <c r="AS119" s="11">
        <f>IF(VLOOKUP(InputDataA_GeneralAssumptions!$D$104,DataSummary!$A$143:$B$145,2,FALSE)=1,AS117,AS118)</f>
        <v>0.49697420001029968</v>
      </c>
      <c r="AT119" s="11">
        <f>IF(VLOOKUP(InputDataA_GeneralAssumptions!$D$104,DataSummary!$A$143:$B$145,2,FALSE)=1,AT117,AT118)</f>
        <v>0.49699366092681885</v>
      </c>
      <c r="AU119" s="11">
        <f>IF(VLOOKUP(InputDataA_GeneralAssumptions!$D$104,DataSummary!$A$143:$B$145,2,FALSE)=1,AU117,AU118)</f>
        <v>0.49701005220413208</v>
      </c>
      <c r="AV119" s="11">
        <f>IF(VLOOKUP(InputDataA_GeneralAssumptions!$D$104,DataSummary!$A$143:$B$145,2,FALSE)=1,AV117,AV118)</f>
        <v>0.49702256917953491</v>
      </c>
      <c r="AW119" s="11">
        <f>IF(VLOOKUP(InputDataA_GeneralAssumptions!$D$104,DataSummary!$A$143:$B$145,2,FALSE)=1,AW117,AW118)</f>
        <v>0.49703329801559448</v>
      </c>
      <c r="AX119" s="11">
        <f>IF(VLOOKUP(InputDataA_GeneralAssumptions!$D$104,DataSummary!$A$143:$B$145,2,FALSE)=1,AX117,AX118)</f>
        <v>0.49704286456108093</v>
      </c>
      <c r="AY119" s="11">
        <f>IF(VLOOKUP(InputDataA_GeneralAssumptions!$D$104,DataSummary!$A$143:$B$145,2,FALSE)=1,AY117,AY118)</f>
        <v>0.49705126881599426</v>
      </c>
      <c r="AZ119" s="11">
        <f>IF(VLOOKUP(InputDataA_GeneralAssumptions!$D$104,DataSummary!$A$143:$B$145,2,FALSE)=1,AZ117,AZ118)</f>
        <v>0.49705702066421509</v>
      </c>
      <c r="BA119" s="11">
        <f>IF(VLOOKUP(InputDataA_GeneralAssumptions!$D$104,DataSummary!$A$143:$B$145,2,FALSE)=1,BA117,BA118)</f>
        <v>0.49706107378005981</v>
      </c>
      <c r="BB119" s="11">
        <f>IF(VLOOKUP(InputDataA_GeneralAssumptions!$D$104,DataSummary!$A$143:$B$145,2,FALSE)=1,BB117,BB118)</f>
        <v>0.49706578254699707</v>
      </c>
      <c r="BC119" s="11">
        <f>IF(VLOOKUP(InputDataA_GeneralAssumptions!$D$104,DataSummary!$A$143:$B$145,2,FALSE)=1,BC117,BC118)</f>
        <v>0.49707081913948059</v>
      </c>
      <c r="BD119" s="11">
        <f>IF(VLOOKUP(InputDataA_GeneralAssumptions!$D$104,DataSummary!$A$143:$B$145,2,FALSE)=1,BD117,BD118)</f>
        <v>0.49707570672035217</v>
      </c>
      <c r="BE119" s="11">
        <f>IF(VLOOKUP(InputDataA_GeneralAssumptions!$D$104,DataSummary!$A$143:$B$145,2,FALSE)=1,BE117,BE118)</f>
        <v>0.49708038568496704</v>
      </c>
      <c r="BF119" s="11">
        <f>IF(VLOOKUP(InputDataA_GeneralAssumptions!$D$104,DataSummary!$A$143:$B$145,2,FALSE)=1,BF117,BF118)</f>
        <v>0.49708652496337891</v>
      </c>
      <c r="BG119" s="11">
        <f>IF(VLOOKUP(InputDataA_GeneralAssumptions!$D$104,DataSummary!$A$143:$B$145,2,FALSE)=1,BG117,BG118)</f>
        <v>0.49709430336952209</v>
      </c>
      <c r="BH119" s="11">
        <f>IF(VLOOKUP(InputDataA_GeneralAssumptions!$D$104,DataSummary!$A$143:$B$145,2,FALSE)=1,BH117,BH118)</f>
        <v>0.49710208177566528</v>
      </c>
      <c r="BI119" s="11">
        <f>IF(VLOOKUP(InputDataA_GeneralAssumptions!$D$104,DataSummary!$A$143:$B$145,2,FALSE)=1,BI117,BI118)</f>
        <v>0.49710750579833984</v>
      </c>
      <c r="BJ119" s="11">
        <f>IF(VLOOKUP(InputDataA_GeneralAssumptions!$D$104,DataSummary!$A$143:$B$145,2,FALSE)=1,BJ117,BJ118)</f>
        <v>0.49711069464683533</v>
      </c>
      <c r="BK119" s="11">
        <f>IF(VLOOKUP(InputDataA_GeneralAssumptions!$D$104,DataSummary!$A$143:$B$145,2,FALSE)=1,BK117,BK118)</f>
        <v>0.49711146950721741</v>
      </c>
      <c r="BL119" s="11">
        <f>IF(VLOOKUP(InputDataA_GeneralAssumptions!$D$104,DataSummary!$A$143:$B$145,2,FALSE)=1,BL117,BL118)</f>
        <v>0.49710914492607117</v>
      </c>
      <c r="BM119" s="11">
        <f>IF(VLOOKUP(InputDataA_GeneralAssumptions!$D$104,DataSummary!$A$143:$B$145,2,FALSE)=1,BM117,BM118)</f>
        <v>0.49710536003112793</v>
      </c>
      <c r="BN119" s="11">
        <f>IF(VLOOKUP(InputDataA_GeneralAssumptions!$D$104,DataSummary!$A$143:$B$145,2,FALSE)=1,BN117,BN118)</f>
        <v>0.49709871411323547</v>
      </c>
      <c r="BO119" s="11">
        <f>IF(VLOOKUP(InputDataA_GeneralAssumptions!$D$104,DataSummary!$A$143:$B$145,2,FALSE)=1,BO117,BO118)</f>
        <v>0.49708878993988037</v>
      </c>
      <c r="BP119" s="11">
        <f>IF(VLOOKUP(InputDataA_GeneralAssumptions!$D$104,DataSummary!$A$143:$B$145,2,FALSE)=1,BP117,BP118)</f>
        <v>0.49707692861557007</v>
      </c>
      <c r="BQ119" s="11">
        <f>IF(VLOOKUP(InputDataA_GeneralAssumptions!$D$104,DataSummary!$A$143:$B$145,2,FALSE)=1,BQ117,BQ118)</f>
        <v>0.49706429243087769</v>
      </c>
      <c r="BR119" s="11">
        <f>IF(VLOOKUP(InputDataA_GeneralAssumptions!$D$104,DataSummary!$A$143:$B$145,2,FALSE)=1,BR117,BR118)</f>
        <v>0.49704992771148682</v>
      </c>
      <c r="BS119" s="11">
        <f>IF(VLOOKUP(InputDataA_GeneralAssumptions!$D$104,DataSummary!$A$143:$B$145,2,FALSE)=1,BS117,BS118)</f>
        <v>0.4970346987247467</v>
      </c>
      <c r="BT119" s="11">
        <f>IF(VLOOKUP(InputDataA_GeneralAssumptions!$D$104,DataSummary!$A$143:$B$145,2,FALSE)=1,BT117,BT118)</f>
        <v>0.49702081084251404</v>
      </c>
      <c r="BU119" s="11">
        <f>IF(VLOOKUP(InputDataA_GeneralAssumptions!$D$104,DataSummary!$A$143:$B$145,2,FALSE)=1,BU117,BU118)</f>
        <v>0.49700623750686646</v>
      </c>
      <c r="BV119" s="11">
        <f>IF(VLOOKUP(InputDataA_GeneralAssumptions!$D$104,DataSummary!$A$143:$B$145,2,FALSE)=1,BV117,BV118)</f>
        <v>0.49699175357818604</v>
      </c>
      <c r="BW119" s="11">
        <f>IF(VLOOKUP(InputDataA_GeneralAssumptions!$D$104,DataSummary!$A$143:$B$145,2,FALSE)=1,BW117,BW118)</f>
        <v>0.496978759765625</v>
      </c>
      <c r="BX119" s="11">
        <f>IF(VLOOKUP(InputDataA_GeneralAssumptions!$D$104,DataSummary!$A$143:$B$145,2,FALSE)=1,BX117,BX118)</f>
        <v>0.49696585536003113</v>
      </c>
      <c r="BY119" s="11">
        <f>IF(VLOOKUP(InputDataA_GeneralAssumptions!$D$104,DataSummary!$A$143:$B$145,2,FALSE)=1,BY117,BY118)</f>
        <v>0.49695160984992981</v>
      </c>
      <c r="BZ119" s="11">
        <f>IF(VLOOKUP(InputDataA_GeneralAssumptions!$D$104,DataSummary!$A$143:$B$145,2,FALSE)=1,BZ117,BZ118)</f>
        <v>0.49693784117698669</v>
      </c>
      <c r="CA119" s="11">
        <f>IF(VLOOKUP(InputDataA_GeneralAssumptions!$D$104,DataSummary!$A$143:$B$145,2,FALSE)=1,CA117,CA118)</f>
        <v>0.49692347645759583</v>
      </c>
      <c r="CB119" s="11">
        <f>IF(VLOOKUP(InputDataA_GeneralAssumptions!$D$104,DataSummary!$A$143:$B$145,2,FALSE)=1,CB117,CB118)</f>
        <v>0.49690675735473633</v>
      </c>
      <c r="CC119" s="11">
        <f>IF(VLOOKUP(InputDataA_GeneralAssumptions!$D$104,DataSummary!$A$143:$B$145,2,FALSE)=1,CC117,CC118)</f>
        <v>0.49688947200775146</v>
      </c>
      <c r="CD119" s="11">
        <f>IF(VLOOKUP(InputDataA_GeneralAssumptions!$D$104,DataSummary!$A$143:$B$145,2,FALSE)=1,CD117,CD118)</f>
        <v>0.49687319993972778</v>
      </c>
      <c r="CE119" s="11">
        <f>IF(VLOOKUP(InputDataA_GeneralAssumptions!$D$104,DataSummary!$A$143:$B$145,2,FALSE)=1,CE117,CE118)</f>
        <v>0.49685701727867126</v>
      </c>
      <c r="CF119" s="11">
        <f>IF(VLOOKUP(InputDataA_GeneralAssumptions!$D$104,DataSummary!$A$143:$B$145,2,FALSE)=1,CF117,CF118)</f>
        <v>0.49683919548988342</v>
      </c>
      <c r="CG119" s="11">
        <f>IF(VLOOKUP(InputDataA_GeneralAssumptions!$D$104,DataSummary!$A$143:$B$145,2,FALSE)=1,CG117,CG118)</f>
        <v>0.49682137370109558</v>
      </c>
      <c r="CH119" s="11">
        <f>IF(VLOOKUP(InputDataA_GeneralAssumptions!$D$104,DataSummary!$A$143:$B$145,2,FALSE)=1,CH117,CH118)</f>
        <v>0.49680608510971069</v>
      </c>
      <c r="CI119" s="11" t="str">
        <f>IF(VLOOKUP(InputDataA_GeneralAssumptions!$D$104,DataSummary!$A$143:$B$145,2,FALSE)=1,CI117,CI118)</f>
        <v>#N/A</v>
      </c>
    </row>
    <row r="120" spans="2:87">
      <c r="B120" s="62"/>
      <c r="C120" s="77"/>
      <c r="D120" s="445"/>
      <c r="E120" s="446"/>
      <c r="F120" s="140"/>
      <c r="H120" s="197" t="s">
        <v>631</v>
      </c>
      <c r="BY120" s="36"/>
      <c r="BZ120" s="36"/>
      <c r="CA120" s="36"/>
      <c r="CB120" s="36"/>
      <c r="CC120" s="36"/>
      <c r="CD120" s="36"/>
      <c r="CE120" s="36"/>
      <c r="CF120" s="36"/>
      <c r="CG120" s="36"/>
      <c r="CH120" s="36"/>
      <c r="CI120" s="36"/>
    </row>
    <row r="121" spans="2:87">
      <c r="B121" s="76" t="s">
        <v>1378</v>
      </c>
      <c r="C121" s="77" t="s">
        <v>1379</v>
      </c>
      <c r="D121" s="723" t="s">
        <v>1389</v>
      </c>
      <c r="E121" s="723"/>
      <c r="G121" s="32" t="s">
        <v>568</v>
      </c>
      <c r="H121" s="178">
        <f>I121-1</f>
        <v>2022</v>
      </c>
      <c r="I121" s="178">
        <f>InputDataA_GeneralAssumptions!$D$7</f>
        <v>2023</v>
      </c>
      <c r="J121" s="144">
        <f t="shared" ref="J121:AO121" si="465">I121+1</f>
        <v>2024</v>
      </c>
      <c r="K121" s="144">
        <f t="shared" si="465"/>
        <v>2025</v>
      </c>
      <c r="L121" s="144">
        <f t="shared" si="465"/>
        <v>2026</v>
      </c>
      <c r="M121" s="144">
        <f t="shared" si="465"/>
        <v>2027</v>
      </c>
      <c r="N121" s="144">
        <f t="shared" si="465"/>
        <v>2028</v>
      </c>
      <c r="O121" s="144">
        <f t="shared" si="465"/>
        <v>2029</v>
      </c>
      <c r="P121" s="144">
        <f t="shared" si="465"/>
        <v>2030</v>
      </c>
      <c r="Q121" s="144">
        <f t="shared" si="465"/>
        <v>2031</v>
      </c>
      <c r="R121" s="144">
        <f t="shared" si="465"/>
        <v>2032</v>
      </c>
      <c r="S121" s="144">
        <f t="shared" si="465"/>
        <v>2033</v>
      </c>
      <c r="T121" s="144">
        <f t="shared" si="465"/>
        <v>2034</v>
      </c>
      <c r="U121" s="144">
        <f t="shared" si="465"/>
        <v>2035</v>
      </c>
      <c r="V121" s="144">
        <f t="shared" si="465"/>
        <v>2036</v>
      </c>
      <c r="W121" s="144">
        <f t="shared" si="465"/>
        <v>2037</v>
      </c>
      <c r="X121" s="144">
        <f t="shared" si="465"/>
        <v>2038</v>
      </c>
      <c r="Y121" s="144">
        <f t="shared" si="465"/>
        <v>2039</v>
      </c>
      <c r="Z121" s="144">
        <f t="shared" si="465"/>
        <v>2040</v>
      </c>
      <c r="AA121" s="144">
        <f t="shared" si="465"/>
        <v>2041</v>
      </c>
      <c r="AB121" s="144">
        <f t="shared" si="465"/>
        <v>2042</v>
      </c>
      <c r="AC121" s="144">
        <f t="shared" si="465"/>
        <v>2043</v>
      </c>
      <c r="AD121" s="144">
        <f t="shared" si="465"/>
        <v>2044</v>
      </c>
      <c r="AE121" s="144">
        <f t="shared" si="465"/>
        <v>2045</v>
      </c>
      <c r="AF121" s="144">
        <f t="shared" si="465"/>
        <v>2046</v>
      </c>
      <c r="AG121" s="144">
        <f t="shared" si="465"/>
        <v>2047</v>
      </c>
      <c r="AH121" s="144">
        <f t="shared" si="465"/>
        <v>2048</v>
      </c>
      <c r="AI121" s="144">
        <f t="shared" si="465"/>
        <v>2049</v>
      </c>
      <c r="AJ121" s="144">
        <f t="shared" si="465"/>
        <v>2050</v>
      </c>
      <c r="AK121" s="144">
        <f t="shared" si="465"/>
        <v>2051</v>
      </c>
      <c r="AL121" s="144">
        <f t="shared" si="465"/>
        <v>2052</v>
      </c>
      <c r="AM121" s="144">
        <f t="shared" si="465"/>
        <v>2053</v>
      </c>
      <c r="AN121" s="144">
        <f t="shared" si="465"/>
        <v>2054</v>
      </c>
      <c r="AO121" s="144">
        <f t="shared" si="465"/>
        <v>2055</v>
      </c>
      <c r="AP121" s="144">
        <f t="shared" ref="AP121" si="466">AO121+1</f>
        <v>2056</v>
      </c>
      <c r="AQ121" s="144">
        <f t="shared" ref="AQ121" si="467">AP121+1</f>
        <v>2057</v>
      </c>
      <c r="AR121" s="144">
        <f t="shared" ref="AR121" si="468">AQ121+1</f>
        <v>2058</v>
      </c>
      <c r="AS121" s="144">
        <f t="shared" ref="AS121" si="469">AR121+1</f>
        <v>2059</v>
      </c>
      <c r="AT121" s="144">
        <f t="shared" ref="AT121" si="470">AS121+1</f>
        <v>2060</v>
      </c>
      <c r="AU121" s="144">
        <f t="shared" ref="AU121" si="471">AT121+1</f>
        <v>2061</v>
      </c>
      <c r="AV121" s="144">
        <f t="shared" ref="AV121" si="472">AU121+1</f>
        <v>2062</v>
      </c>
      <c r="AW121" s="144">
        <f t="shared" ref="AW121" si="473">AV121+1</f>
        <v>2063</v>
      </c>
      <c r="AX121" s="144">
        <f t="shared" ref="AX121" si="474">AW121+1</f>
        <v>2064</v>
      </c>
      <c r="AY121" s="144">
        <f t="shared" ref="AY121" si="475">AX121+1</f>
        <v>2065</v>
      </c>
      <c r="AZ121" s="144">
        <f t="shared" ref="AZ121" si="476">AY121+1</f>
        <v>2066</v>
      </c>
      <c r="BA121" s="144">
        <f t="shared" ref="BA121" si="477">AZ121+1</f>
        <v>2067</v>
      </c>
      <c r="BB121" s="144">
        <f t="shared" ref="BB121" si="478">BA121+1</f>
        <v>2068</v>
      </c>
      <c r="BC121" s="144">
        <f t="shared" ref="BC121" si="479">BB121+1</f>
        <v>2069</v>
      </c>
      <c r="BD121" s="144">
        <f t="shared" ref="BD121" si="480">BC121+1</f>
        <v>2070</v>
      </c>
      <c r="BE121" s="144">
        <f t="shared" ref="BE121" si="481">BD121+1</f>
        <v>2071</v>
      </c>
      <c r="BF121" s="144">
        <f t="shared" ref="BF121" si="482">BE121+1</f>
        <v>2072</v>
      </c>
      <c r="BG121" s="144">
        <f t="shared" ref="BG121" si="483">BF121+1</f>
        <v>2073</v>
      </c>
      <c r="BH121" s="144">
        <f t="shared" ref="BH121" si="484">BG121+1</f>
        <v>2074</v>
      </c>
      <c r="BI121" s="144">
        <f t="shared" ref="BI121" si="485">BH121+1</f>
        <v>2075</v>
      </c>
      <c r="BJ121" s="144">
        <f t="shared" ref="BJ121" si="486">BI121+1</f>
        <v>2076</v>
      </c>
      <c r="BK121" s="144">
        <f t="shared" ref="BK121" si="487">BJ121+1</f>
        <v>2077</v>
      </c>
      <c r="BL121" s="144">
        <f t="shared" ref="BL121" si="488">BK121+1</f>
        <v>2078</v>
      </c>
      <c r="BM121" s="144">
        <f t="shared" ref="BM121" si="489">BL121+1</f>
        <v>2079</v>
      </c>
      <c r="BN121" s="144">
        <f t="shared" ref="BN121" si="490">BM121+1</f>
        <v>2080</v>
      </c>
      <c r="BO121" s="144">
        <f t="shared" ref="BO121" si="491">BN121+1</f>
        <v>2081</v>
      </c>
      <c r="BP121" s="144">
        <f t="shared" ref="BP121" si="492">BO121+1</f>
        <v>2082</v>
      </c>
      <c r="BQ121" s="144">
        <f t="shared" ref="BQ121" si="493">BP121+1</f>
        <v>2083</v>
      </c>
      <c r="BR121" s="144">
        <f t="shared" ref="BR121" si="494">BQ121+1</f>
        <v>2084</v>
      </c>
      <c r="BS121" s="144">
        <f t="shared" ref="BS121" si="495">BR121+1</f>
        <v>2085</v>
      </c>
      <c r="BT121" s="144">
        <f t="shared" ref="BT121" si="496">BS121+1</f>
        <v>2086</v>
      </c>
      <c r="BU121" s="144">
        <f t="shared" ref="BU121" si="497">BT121+1</f>
        <v>2087</v>
      </c>
      <c r="BV121" s="144">
        <f t="shared" ref="BV121" si="498">BU121+1</f>
        <v>2088</v>
      </c>
      <c r="BW121" s="144">
        <f t="shared" ref="BW121" si="499">BV121+1</f>
        <v>2089</v>
      </c>
      <c r="BX121" s="144">
        <f t="shared" ref="BX121" si="500">BW121+1</f>
        <v>2090</v>
      </c>
      <c r="BY121" s="144">
        <f t="shared" ref="BY121" si="501">BX121+1</f>
        <v>2091</v>
      </c>
      <c r="BZ121" s="144">
        <f t="shared" ref="BZ121" si="502">BY121+1</f>
        <v>2092</v>
      </c>
      <c r="CA121" s="144">
        <f t="shared" ref="CA121" si="503">BZ121+1</f>
        <v>2093</v>
      </c>
      <c r="CB121" s="144">
        <f t="shared" ref="CB121" si="504">CA121+1</f>
        <v>2094</v>
      </c>
      <c r="CC121" s="144">
        <f t="shared" ref="CC121" si="505">CB121+1</f>
        <v>2095</v>
      </c>
      <c r="CD121" s="144">
        <f t="shared" ref="CD121" si="506">CC121+1</f>
        <v>2096</v>
      </c>
      <c r="CE121" s="144">
        <f t="shared" ref="CE121" si="507">CD121+1</f>
        <v>2097</v>
      </c>
      <c r="CF121" s="144">
        <f t="shared" ref="CF121" si="508">CE121+1</f>
        <v>2098</v>
      </c>
      <c r="CG121" s="144">
        <f t="shared" ref="CG121" si="509">CF121+1</f>
        <v>2099</v>
      </c>
      <c r="CH121" s="144">
        <f t="shared" ref="CH121" si="510">CG121+1</f>
        <v>2100</v>
      </c>
      <c r="CI121" s="144">
        <f t="shared" ref="CI121" si="511">CH121+1</f>
        <v>2101</v>
      </c>
    </row>
    <row r="122" spans="2:87">
      <c r="B122" s="62"/>
      <c r="C122" s="77"/>
      <c r="D122" s="445"/>
      <c r="E122" s="446"/>
      <c r="F122" s="722" t="str">
        <f>DataSummary!N4</f>
        <v>Baseline</v>
      </c>
      <c r="G122" s="163" t="s">
        <v>619</v>
      </c>
      <c r="H122" s="25" t="s">
        <v>2</v>
      </c>
      <c r="I122" s="16">
        <f>I123</f>
        <v>0.65206316116849494</v>
      </c>
      <c r="J122" s="16">
        <f t="shared" ref="J122:AP122" si="512">J123</f>
        <v>0.65376300050719904</v>
      </c>
      <c r="K122" s="16">
        <f t="shared" si="512"/>
        <v>0.65563329673232407</v>
      </c>
      <c r="L122" s="16">
        <f t="shared" si="512"/>
        <v>0.65760291797045989</v>
      </c>
      <c r="M122" s="16">
        <f t="shared" si="512"/>
        <v>0.65955221240816098</v>
      </c>
      <c r="N122" s="16">
        <f t="shared" si="512"/>
        <v>0.661474144574556</v>
      </c>
      <c r="O122" s="16">
        <f t="shared" si="512"/>
        <v>0.66342275671806805</v>
      </c>
      <c r="P122" s="16">
        <f t="shared" si="512"/>
        <v>0.66538255700903504</v>
      </c>
      <c r="Q122" s="16">
        <f t="shared" si="512"/>
        <v>0.66716185945828599</v>
      </c>
      <c r="R122" s="16">
        <f t="shared" si="512"/>
        <v>0.668510439023005</v>
      </c>
      <c r="S122" s="16">
        <f t="shared" si="512"/>
        <v>0.66917027855895195</v>
      </c>
      <c r="T122" s="16">
        <f t="shared" si="512"/>
        <v>0.66918503092282089</v>
      </c>
      <c r="U122" s="16">
        <f t="shared" si="512"/>
        <v>0.66863855381635307</v>
      </c>
      <c r="V122" s="16">
        <f t="shared" si="512"/>
        <v>0.66756621354503098</v>
      </c>
      <c r="W122" s="16">
        <f t="shared" si="512"/>
        <v>0.66619348650097299</v>
      </c>
      <c r="X122" s="16">
        <f t="shared" si="512"/>
        <v>0.66455777850947995</v>
      </c>
      <c r="Y122" s="16">
        <f t="shared" si="512"/>
        <v>0.66265279151426204</v>
      </c>
      <c r="Z122" s="16">
        <f t="shared" si="512"/>
        <v>0.66053240092086096</v>
      </c>
      <c r="AA122" s="16">
        <f t="shared" si="512"/>
        <v>0.65824152580304596</v>
      </c>
      <c r="AB122" s="16">
        <f t="shared" si="512"/>
        <v>0.65581608612238096</v>
      </c>
      <c r="AC122" s="16">
        <f t="shared" si="512"/>
        <v>0.65329934804363399</v>
      </c>
      <c r="AD122" s="16">
        <f t="shared" si="512"/>
        <v>0.65075183130248604</v>
      </c>
      <c r="AE122" s="16">
        <f t="shared" si="512"/>
        <v>0.64825969373479897</v>
      </c>
      <c r="AF122" s="16">
        <f t="shared" si="512"/>
        <v>0.64585529234476202</v>
      </c>
      <c r="AG122" s="16">
        <f t="shared" si="512"/>
        <v>0.64356603741691099</v>
      </c>
      <c r="AH122" s="16">
        <f t="shared" si="512"/>
        <v>0.64141234778845502</v>
      </c>
      <c r="AI122" s="16">
        <f t="shared" si="512"/>
        <v>0.63937129884493604</v>
      </c>
      <c r="AJ122" s="16">
        <f t="shared" si="512"/>
        <v>0.637394108497086</v>
      </c>
      <c r="AK122" s="16">
        <f t="shared" si="512"/>
        <v>0.63544122724234298</v>
      </c>
      <c r="AL122" s="16">
        <f t="shared" si="512"/>
        <v>0.63349399445566401</v>
      </c>
      <c r="AM122" s="16">
        <f t="shared" si="512"/>
        <v>0.63152169029907901</v>
      </c>
      <c r="AN122" s="16">
        <f t="shared" si="512"/>
        <v>0.62948656990009599</v>
      </c>
      <c r="AO122" s="16">
        <f t="shared" si="512"/>
        <v>0.62733737695305802</v>
      </c>
      <c r="AP122" s="16">
        <f t="shared" si="512"/>
        <v>0.62507121115050002</v>
      </c>
      <c r="AQ122" s="16">
        <f t="shared" ref="AQ122:BU122" si="513">AQ123</f>
        <v>0.62272565355992204</v>
      </c>
      <c r="AR122" s="16">
        <f t="shared" si="513"/>
        <v>0.62032288889378495</v>
      </c>
      <c r="AS122" s="16">
        <f t="shared" si="513"/>
        <v>0.61786451755401794</v>
      </c>
      <c r="AT122" s="16">
        <f t="shared" si="513"/>
        <v>0.61542154569780505</v>
      </c>
      <c r="AU122" s="16">
        <f t="shared" si="513"/>
        <v>0.61311488627368294</v>
      </c>
      <c r="AV122" s="16">
        <f t="shared" si="513"/>
        <v>0.610976792225146</v>
      </c>
      <c r="AW122" s="16">
        <f t="shared" si="513"/>
        <v>0.608901717962685</v>
      </c>
      <c r="AX122" s="16">
        <f t="shared" si="513"/>
        <v>0.60674353313918905</v>
      </c>
      <c r="AY122" s="16">
        <f t="shared" si="513"/>
        <v>0.60453528004733303</v>
      </c>
      <c r="AZ122" s="16">
        <f t="shared" si="513"/>
        <v>0.60239664685800998</v>
      </c>
      <c r="BA122" s="16">
        <f t="shared" si="513"/>
        <v>0.60030699632552997</v>
      </c>
      <c r="BB122" s="16">
        <f t="shared" si="513"/>
        <v>0.59822831559640199</v>
      </c>
      <c r="BC122" s="16">
        <f t="shared" si="513"/>
        <v>0.59614437682936594</v>
      </c>
      <c r="BD122" s="16">
        <f t="shared" si="513"/>
        <v>0.59394495257141799</v>
      </c>
      <c r="BE122" s="16">
        <f t="shared" si="513"/>
        <v>0.59164883149687197</v>
      </c>
      <c r="BF122" s="16">
        <f t="shared" si="513"/>
        <v>0.58933974192946204</v>
      </c>
      <c r="BG122" s="16">
        <f t="shared" si="513"/>
        <v>0.58701543442667803</v>
      </c>
      <c r="BH122" s="16">
        <f t="shared" si="513"/>
        <v>0.58461044091124803</v>
      </c>
      <c r="BI122" s="16">
        <f t="shared" si="513"/>
        <v>0.58207568535378196</v>
      </c>
      <c r="BJ122" s="16">
        <f t="shared" si="513"/>
        <v>0.57943309550581301</v>
      </c>
      <c r="BK122" s="16">
        <f t="shared" si="513"/>
        <v>0.57669742913388899</v>
      </c>
      <c r="BL122" s="16">
        <f t="shared" si="513"/>
        <v>0.57391158699814004</v>
      </c>
      <c r="BM122" s="16">
        <f t="shared" si="513"/>
        <v>0.57109460256424904</v>
      </c>
      <c r="BN122" s="16">
        <f t="shared" si="513"/>
        <v>0.56828616989036196</v>
      </c>
      <c r="BO122" s="16">
        <f t="shared" si="513"/>
        <v>0.56562981918907296</v>
      </c>
      <c r="BP122" s="16">
        <f t="shared" si="513"/>
        <v>0.56330947628759098</v>
      </c>
      <c r="BQ122" s="16">
        <f t="shared" si="513"/>
        <v>0.56154165443034398</v>
      </c>
      <c r="BR122" s="16">
        <f t="shared" si="513"/>
        <v>0.56023200974242404</v>
      </c>
      <c r="BS122" s="16">
        <f t="shared" si="513"/>
        <v>0.55926330006861602</v>
      </c>
      <c r="BT122" s="16">
        <f t="shared" si="513"/>
        <v>0.55857511305992302</v>
      </c>
      <c r="BU122" s="16">
        <f t="shared" si="513"/>
        <v>0.55795196560222704</v>
      </c>
      <c r="BV122" s="16">
        <f t="shared" ref="BV122:CI122" si="514">BV123</f>
        <v>0.55735982219985603</v>
      </c>
      <c r="BW122" s="16">
        <f t="shared" si="514"/>
        <v>0.55676918580088897</v>
      </c>
      <c r="BX122" s="16">
        <f t="shared" si="514"/>
        <v>0.55613196884159799</v>
      </c>
      <c r="BY122" s="16">
        <f t="shared" si="514"/>
        <v>0.55546564675880805</v>
      </c>
      <c r="BZ122" s="16">
        <f t="shared" si="514"/>
        <v>0.55478871630627002</v>
      </c>
      <c r="CA122" s="16">
        <f t="shared" si="514"/>
        <v>0.55407647226010104</v>
      </c>
      <c r="CB122" s="16">
        <f t="shared" si="514"/>
        <v>0.55334683926188599</v>
      </c>
      <c r="CC122" s="16">
        <f t="shared" si="514"/>
        <v>0.55257230204303798</v>
      </c>
      <c r="CD122" s="16">
        <f t="shared" si="514"/>
        <v>0.551738535170616</v>
      </c>
      <c r="CE122" s="16">
        <f t="shared" si="514"/>
        <v>0.55085420522336892</v>
      </c>
      <c r="CF122" s="16">
        <f t="shared" si="514"/>
        <v>0.54990361276099597</v>
      </c>
      <c r="CG122" s="16">
        <f t="shared" si="514"/>
        <v>0.54889496089058698</v>
      </c>
      <c r="CH122" s="16">
        <f t="shared" si="514"/>
        <v>0.54782053425423494</v>
      </c>
      <c r="CI122" s="16" t="str">
        <f t="shared" si="514"/>
        <v>#N/A</v>
      </c>
    </row>
    <row r="123" spans="2:87">
      <c r="B123" s="62"/>
      <c r="C123" s="77"/>
      <c r="D123" s="445"/>
      <c r="E123" s="446"/>
      <c r="F123" s="722"/>
      <c r="G123" s="164" t="s">
        <v>620</v>
      </c>
      <c r="H123" s="25" t="s">
        <v>2</v>
      </c>
      <c r="I123" s="12">
        <f>IF(ISNUMBER(DataSummary!G137),DataSummary!G137,"#N/A")</f>
        <v>0.65206316116849494</v>
      </c>
      <c r="J123" s="12">
        <f>IF(ISNUMBER(DataSummary!H137),DataSummary!H137,"#N/A")</f>
        <v>0.65376300050719904</v>
      </c>
      <c r="K123" s="12">
        <f>IF(ISNUMBER(DataSummary!I137),DataSummary!I137,"#N/A")</f>
        <v>0.65563329673232407</v>
      </c>
      <c r="L123" s="12">
        <f>IF(ISNUMBER(DataSummary!J137),DataSummary!J137,"#N/A")</f>
        <v>0.65760291797045989</v>
      </c>
      <c r="M123" s="12">
        <f>IF(ISNUMBER(DataSummary!K137),DataSummary!K137,"#N/A")</f>
        <v>0.65955221240816098</v>
      </c>
      <c r="N123" s="12">
        <f>IF(ISNUMBER(DataSummary!L137),DataSummary!L137,"#N/A")</f>
        <v>0.661474144574556</v>
      </c>
      <c r="O123" s="12">
        <f>IF(ISNUMBER(DataSummary!M137),DataSummary!M137,"#N/A")</f>
        <v>0.66342275671806805</v>
      </c>
      <c r="P123" s="12">
        <f>IF(ISNUMBER(DataSummary!N137),DataSummary!N137,"#N/A")</f>
        <v>0.66538255700903504</v>
      </c>
      <c r="Q123" s="12">
        <f>IF(ISNUMBER(DataSummary!O137),DataSummary!O137,"#N/A")</f>
        <v>0.66716185945828599</v>
      </c>
      <c r="R123" s="12">
        <f>IF(ISNUMBER(DataSummary!P137),DataSummary!P137,"#N/A")</f>
        <v>0.668510439023005</v>
      </c>
      <c r="S123" s="12">
        <f>IF(ISNUMBER(DataSummary!Q137),DataSummary!Q137,"#N/A")</f>
        <v>0.66917027855895195</v>
      </c>
      <c r="T123" s="12">
        <f>IF(ISNUMBER(DataSummary!R137),DataSummary!R137,"#N/A")</f>
        <v>0.66918503092282089</v>
      </c>
      <c r="U123" s="12">
        <f>IF(ISNUMBER(DataSummary!S137),DataSummary!S137,"#N/A")</f>
        <v>0.66863855381635307</v>
      </c>
      <c r="V123" s="12">
        <f>IF(ISNUMBER(DataSummary!T137),DataSummary!T137,"#N/A")</f>
        <v>0.66756621354503098</v>
      </c>
      <c r="W123" s="12">
        <f>IF(ISNUMBER(DataSummary!U137),DataSummary!U137,"#N/A")</f>
        <v>0.66619348650097299</v>
      </c>
      <c r="X123" s="12">
        <f>IF(ISNUMBER(DataSummary!V137),DataSummary!V137,"#N/A")</f>
        <v>0.66455777850947995</v>
      </c>
      <c r="Y123" s="12">
        <f>IF(ISNUMBER(DataSummary!W137),DataSummary!W137,"#N/A")</f>
        <v>0.66265279151426204</v>
      </c>
      <c r="Z123" s="12">
        <f>IF(ISNUMBER(DataSummary!X137),DataSummary!X137,"#N/A")</f>
        <v>0.66053240092086096</v>
      </c>
      <c r="AA123" s="12">
        <f>IF(ISNUMBER(DataSummary!Y137),DataSummary!Y137,"#N/A")</f>
        <v>0.65824152580304596</v>
      </c>
      <c r="AB123" s="12">
        <f>IF(ISNUMBER(DataSummary!Z137),DataSummary!Z137,"#N/A")</f>
        <v>0.65581608612238096</v>
      </c>
      <c r="AC123" s="12">
        <f>IF(ISNUMBER(DataSummary!AA137),DataSummary!AA137,"#N/A")</f>
        <v>0.65329934804363399</v>
      </c>
      <c r="AD123" s="12">
        <f>IF(ISNUMBER(DataSummary!AB137),DataSummary!AB137,"#N/A")</f>
        <v>0.65075183130248604</v>
      </c>
      <c r="AE123" s="12">
        <f>IF(ISNUMBER(DataSummary!AC137),DataSummary!AC137,"#N/A")</f>
        <v>0.64825969373479897</v>
      </c>
      <c r="AF123" s="12">
        <f>IF(ISNUMBER(DataSummary!AD137),DataSummary!AD137,"#N/A")</f>
        <v>0.64585529234476202</v>
      </c>
      <c r="AG123" s="12">
        <f>IF(ISNUMBER(DataSummary!AE137),DataSummary!AE137,"#N/A")</f>
        <v>0.64356603741691099</v>
      </c>
      <c r="AH123" s="12">
        <f>IF(ISNUMBER(DataSummary!AF137),DataSummary!AF137,"#N/A")</f>
        <v>0.64141234778845502</v>
      </c>
      <c r="AI123" s="12">
        <f>IF(ISNUMBER(DataSummary!AG137),DataSummary!AG137,"#N/A")</f>
        <v>0.63937129884493604</v>
      </c>
      <c r="AJ123" s="12">
        <f>IF(ISNUMBER(DataSummary!AH137),DataSummary!AH137,"#N/A")</f>
        <v>0.637394108497086</v>
      </c>
      <c r="AK123" s="12">
        <f>IF(ISNUMBER(DataSummary!AI137),DataSummary!AI137,"#N/A")</f>
        <v>0.63544122724234298</v>
      </c>
      <c r="AL123" s="12">
        <f>IF(ISNUMBER(DataSummary!AJ137),DataSummary!AJ137,"#N/A")</f>
        <v>0.63349399445566401</v>
      </c>
      <c r="AM123" s="12">
        <f>IF(ISNUMBER(DataSummary!AK137),DataSummary!AK137,"#N/A")</f>
        <v>0.63152169029907901</v>
      </c>
      <c r="AN123" s="12">
        <f>IF(ISNUMBER(DataSummary!AL137),DataSummary!AL137,"#N/A")</f>
        <v>0.62948656990009599</v>
      </c>
      <c r="AO123" s="12">
        <f>IF(ISNUMBER(DataSummary!AL111),DataSummary!AL111,"#N/A")</f>
        <v>0.62733737695305802</v>
      </c>
      <c r="AP123" s="12">
        <f>IF(ISNUMBER(DataSummary!AM111),DataSummary!AM111,"#N/A")</f>
        <v>0.62507121115050002</v>
      </c>
      <c r="AQ123" s="12">
        <f>IF(ISNUMBER(DataSummary!AN111),DataSummary!AN111,"#N/A")</f>
        <v>0.62272565355992204</v>
      </c>
      <c r="AR123" s="12">
        <f>IF(ISNUMBER(DataSummary!AO111),DataSummary!AO111,"#N/A")</f>
        <v>0.62032288889378495</v>
      </c>
      <c r="AS123" s="12">
        <f>IF(ISNUMBER(DataSummary!AP111),DataSummary!AP111,"#N/A")</f>
        <v>0.61786451755401794</v>
      </c>
      <c r="AT123" s="12">
        <f>IF(ISNUMBER(DataSummary!AQ111),DataSummary!AQ111,"#N/A")</f>
        <v>0.61542154569780505</v>
      </c>
      <c r="AU123" s="12">
        <f>IF(ISNUMBER(DataSummary!AR111),DataSummary!AR111,"#N/A")</f>
        <v>0.61311488627368294</v>
      </c>
      <c r="AV123" s="12">
        <f>IF(ISNUMBER(DataSummary!AS111),DataSummary!AS111,"#N/A")</f>
        <v>0.610976792225146</v>
      </c>
      <c r="AW123" s="12">
        <f>IF(ISNUMBER(DataSummary!AT111),DataSummary!AT111,"#N/A")</f>
        <v>0.608901717962685</v>
      </c>
      <c r="AX123" s="12">
        <f>IF(ISNUMBER(DataSummary!AU111),DataSummary!AU111,"#N/A")</f>
        <v>0.60674353313918905</v>
      </c>
      <c r="AY123" s="12">
        <f>IF(ISNUMBER(DataSummary!AV111),DataSummary!AV111,"#N/A")</f>
        <v>0.60453528004733303</v>
      </c>
      <c r="AZ123" s="12">
        <f>IF(ISNUMBER(DataSummary!AW111),DataSummary!AW111,"#N/A")</f>
        <v>0.60239664685800998</v>
      </c>
      <c r="BA123" s="12">
        <f>IF(ISNUMBER(DataSummary!AX111),DataSummary!AX111,"#N/A")</f>
        <v>0.60030699632552997</v>
      </c>
      <c r="BB123" s="12">
        <f>IF(ISNUMBER(DataSummary!AY111),DataSummary!AY111,"#N/A")</f>
        <v>0.59822831559640199</v>
      </c>
      <c r="BC123" s="12">
        <f>IF(ISNUMBER(DataSummary!AZ111),DataSummary!AZ111,"#N/A")</f>
        <v>0.59614437682936594</v>
      </c>
      <c r="BD123" s="12">
        <f>IF(ISNUMBER(DataSummary!BA111),DataSummary!BA111,"#N/A")</f>
        <v>0.59394495257141799</v>
      </c>
      <c r="BE123" s="12">
        <f>IF(ISNUMBER(DataSummary!BB111),DataSummary!BB111,"#N/A")</f>
        <v>0.59164883149687197</v>
      </c>
      <c r="BF123" s="12">
        <f>IF(ISNUMBER(DataSummary!BC111),DataSummary!BC111,"#N/A")</f>
        <v>0.58933974192946204</v>
      </c>
      <c r="BG123" s="12">
        <f>IF(ISNUMBER(DataSummary!BD111),DataSummary!BD111,"#N/A")</f>
        <v>0.58701543442667803</v>
      </c>
      <c r="BH123" s="12">
        <f>IF(ISNUMBER(DataSummary!BE111),DataSummary!BE111,"#N/A")</f>
        <v>0.58461044091124803</v>
      </c>
      <c r="BI123" s="12">
        <f>IF(ISNUMBER(DataSummary!BF111),DataSummary!BF111,"#N/A")</f>
        <v>0.58207568535378196</v>
      </c>
      <c r="BJ123" s="12">
        <f>IF(ISNUMBER(DataSummary!BG111),DataSummary!BG111,"#N/A")</f>
        <v>0.57943309550581301</v>
      </c>
      <c r="BK123" s="12">
        <f>IF(ISNUMBER(DataSummary!BH111),DataSummary!BH111,"#N/A")</f>
        <v>0.57669742913388899</v>
      </c>
      <c r="BL123" s="12">
        <f>IF(ISNUMBER(DataSummary!BI111),DataSummary!BI111,"#N/A")</f>
        <v>0.57391158699814004</v>
      </c>
      <c r="BM123" s="12">
        <f>IF(ISNUMBER(DataSummary!BJ111),DataSummary!BJ111,"#N/A")</f>
        <v>0.57109460256424904</v>
      </c>
      <c r="BN123" s="12">
        <f>IF(ISNUMBER(DataSummary!BK111),DataSummary!BK111,"#N/A")</f>
        <v>0.56828616989036196</v>
      </c>
      <c r="BO123" s="12">
        <f>IF(ISNUMBER(DataSummary!BL111),DataSummary!BL111,"#N/A")</f>
        <v>0.56562981918907296</v>
      </c>
      <c r="BP123" s="12">
        <f>IF(ISNUMBER(DataSummary!BM111),DataSummary!BM111,"#N/A")</f>
        <v>0.56330947628759098</v>
      </c>
      <c r="BQ123" s="12">
        <f>IF(ISNUMBER(DataSummary!BN111),DataSummary!BN111,"#N/A")</f>
        <v>0.56154165443034398</v>
      </c>
      <c r="BR123" s="12">
        <f>IF(ISNUMBER(DataSummary!BO111),DataSummary!BO111,"#N/A")</f>
        <v>0.56023200974242404</v>
      </c>
      <c r="BS123" s="12">
        <f>IF(ISNUMBER(DataSummary!BP111),DataSummary!BP111,"#N/A")</f>
        <v>0.55926330006861602</v>
      </c>
      <c r="BT123" s="12">
        <f>IF(ISNUMBER(DataSummary!BQ111),DataSummary!BQ111,"#N/A")</f>
        <v>0.55857511305992302</v>
      </c>
      <c r="BU123" s="12">
        <f>IF(ISNUMBER(DataSummary!BR111),DataSummary!BR111,"#N/A")</f>
        <v>0.55795196560222704</v>
      </c>
      <c r="BV123" s="12">
        <f>IF(ISNUMBER(DataSummary!BS111),DataSummary!BS111,"#N/A")</f>
        <v>0.55735982219985603</v>
      </c>
      <c r="BW123" s="12">
        <f>IF(ISNUMBER(DataSummary!BT111),DataSummary!BT111,"#N/A")</f>
        <v>0.55676918580088897</v>
      </c>
      <c r="BX123" s="12">
        <f>IF(ISNUMBER(DataSummary!BU111),DataSummary!BU111,"#N/A")</f>
        <v>0.55613196884159799</v>
      </c>
      <c r="BY123" s="12">
        <f>IF(ISNUMBER(DataSummary!BV111),DataSummary!BV111,"#N/A")</f>
        <v>0.55546564675880805</v>
      </c>
      <c r="BZ123" s="12">
        <f>IF(ISNUMBER(DataSummary!BW111),DataSummary!BW111,"#N/A")</f>
        <v>0.55478871630627002</v>
      </c>
      <c r="CA123" s="12">
        <f>IF(ISNUMBER(DataSummary!BX111),DataSummary!BX111,"#N/A")</f>
        <v>0.55407647226010104</v>
      </c>
      <c r="CB123" s="12">
        <f>IF(ISNUMBER(DataSummary!BY111),DataSummary!BY111,"#N/A")</f>
        <v>0.55334683926188599</v>
      </c>
      <c r="CC123" s="12">
        <f>IF(ISNUMBER(DataSummary!BZ111),DataSummary!BZ111,"#N/A")</f>
        <v>0.55257230204303798</v>
      </c>
      <c r="CD123" s="12">
        <f>IF(ISNUMBER(DataSummary!CA111),DataSummary!CA111,"#N/A")</f>
        <v>0.551738535170616</v>
      </c>
      <c r="CE123" s="12">
        <f>IF(ISNUMBER(DataSummary!CB111),DataSummary!CB111,"#N/A")</f>
        <v>0.55085420522336892</v>
      </c>
      <c r="CF123" s="12">
        <f>IF(ISNUMBER(DataSummary!CC111),DataSummary!CC111,"#N/A")</f>
        <v>0.54990361276099597</v>
      </c>
      <c r="CG123" s="12">
        <f>IF(ISNUMBER(DataSummary!CD111),DataSummary!CD111,"#N/A")</f>
        <v>0.54889496089058698</v>
      </c>
      <c r="CH123" s="12">
        <f>IF(ISNUMBER(DataSummary!CE111),DataSummary!CE111,"#N/A")</f>
        <v>0.54782053425423494</v>
      </c>
      <c r="CI123" s="12" t="str">
        <f>IF(ISNUMBER(DataSummary!CF111),DataSummary!CF111,"#N/A")</f>
        <v>#N/A</v>
      </c>
    </row>
    <row r="124" spans="2:87">
      <c r="B124" s="62"/>
      <c r="C124" s="77"/>
      <c r="D124" s="445"/>
      <c r="E124" s="446"/>
      <c r="F124" s="722"/>
      <c r="G124" s="165" t="s">
        <v>625</v>
      </c>
      <c r="H124" s="25" t="s">
        <v>2</v>
      </c>
      <c r="I124" s="11">
        <f>IF(VLOOKUP(InputDataA_GeneralAssumptions!$D$104,DataSummary!$A$143:$B$145,2,FALSE)=1,InputDataA_GeneralAssumptions!I122,InputDataA_GeneralAssumptions!I123)</f>
        <v>0.65206316116849494</v>
      </c>
      <c r="J124" s="11">
        <f>IF(VLOOKUP(InputDataA_GeneralAssumptions!$D$104,DataSummary!$A$143:$B$145,2,FALSE)=1,InputDataA_GeneralAssumptions!J122,InputDataA_GeneralAssumptions!J123)</f>
        <v>0.65376300050719904</v>
      </c>
      <c r="K124" s="11">
        <f>IF(VLOOKUP(InputDataA_GeneralAssumptions!$D$104,DataSummary!$A$143:$B$145,2,FALSE)=1,InputDataA_GeneralAssumptions!K122,InputDataA_GeneralAssumptions!K123)</f>
        <v>0.65563329673232407</v>
      </c>
      <c r="L124" s="11">
        <f>IF(VLOOKUP(InputDataA_GeneralAssumptions!$D$104,DataSummary!$A$143:$B$145,2,FALSE)=1,InputDataA_GeneralAssumptions!L122,InputDataA_GeneralAssumptions!L123)</f>
        <v>0.65760291797045989</v>
      </c>
      <c r="M124" s="11">
        <f>IF(VLOOKUP(InputDataA_GeneralAssumptions!$D$104,DataSummary!$A$143:$B$145,2,FALSE)=1,InputDataA_GeneralAssumptions!M122,InputDataA_GeneralAssumptions!M123)</f>
        <v>0.65955221240816098</v>
      </c>
      <c r="N124" s="11">
        <f>IF(VLOOKUP(InputDataA_GeneralAssumptions!$D$104,DataSummary!$A$143:$B$145,2,FALSE)=1,InputDataA_GeneralAssumptions!N122,InputDataA_GeneralAssumptions!N123)</f>
        <v>0.661474144574556</v>
      </c>
      <c r="O124" s="11">
        <f>IF(VLOOKUP(InputDataA_GeneralAssumptions!$D$104,DataSummary!$A$143:$B$145,2,FALSE)=1,InputDataA_GeneralAssumptions!O122,InputDataA_GeneralAssumptions!O123)</f>
        <v>0.66342275671806805</v>
      </c>
      <c r="P124" s="11">
        <f>IF(VLOOKUP(InputDataA_GeneralAssumptions!$D$104,DataSummary!$A$143:$B$145,2,FALSE)=1,InputDataA_GeneralAssumptions!P122,InputDataA_GeneralAssumptions!P123)</f>
        <v>0.66538255700903504</v>
      </c>
      <c r="Q124" s="11">
        <f>IF(VLOOKUP(InputDataA_GeneralAssumptions!$D$104,DataSummary!$A$143:$B$145,2,FALSE)=1,InputDataA_GeneralAssumptions!Q122,InputDataA_GeneralAssumptions!Q123)</f>
        <v>0.66716185945828599</v>
      </c>
      <c r="R124" s="11">
        <f>IF(VLOOKUP(InputDataA_GeneralAssumptions!$D$104,DataSummary!$A$143:$B$145,2,FALSE)=1,InputDataA_GeneralAssumptions!R122,InputDataA_GeneralAssumptions!R123)</f>
        <v>0.668510439023005</v>
      </c>
      <c r="S124" s="11">
        <f>IF(VLOOKUP(InputDataA_GeneralAssumptions!$D$104,DataSummary!$A$143:$B$145,2,FALSE)=1,InputDataA_GeneralAssumptions!S122,InputDataA_GeneralAssumptions!S123)</f>
        <v>0.66917027855895195</v>
      </c>
      <c r="T124" s="11">
        <f>IF(VLOOKUP(InputDataA_GeneralAssumptions!$D$104,DataSummary!$A$143:$B$145,2,FALSE)=1,InputDataA_GeneralAssumptions!T122,InputDataA_GeneralAssumptions!T123)</f>
        <v>0.66918503092282089</v>
      </c>
      <c r="U124" s="11">
        <f>IF(VLOOKUP(InputDataA_GeneralAssumptions!$D$104,DataSummary!$A$143:$B$145,2,FALSE)=1,InputDataA_GeneralAssumptions!U122,InputDataA_GeneralAssumptions!U123)</f>
        <v>0.66863855381635307</v>
      </c>
      <c r="V124" s="11">
        <f>IF(VLOOKUP(InputDataA_GeneralAssumptions!$D$104,DataSummary!$A$143:$B$145,2,FALSE)=1,InputDataA_GeneralAssumptions!V122,InputDataA_GeneralAssumptions!V123)</f>
        <v>0.66756621354503098</v>
      </c>
      <c r="W124" s="11">
        <f>IF(VLOOKUP(InputDataA_GeneralAssumptions!$D$104,DataSummary!$A$143:$B$145,2,FALSE)=1,InputDataA_GeneralAssumptions!W122,InputDataA_GeneralAssumptions!W123)</f>
        <v>0.66619348650097299</v>
      </c>
      <c r="X124" s="11">
        <f>IF(VLOOKUP(InputDataA_GeneralAssumptions!$D$104,DataSummary!$A$143:$B$145,2,FALSE)=1,InputDataA_GeneralAssumptions!X122,InputDataA_GeneralAssumptions!X123)</f>
        <v>0.66455777850947995</v>
      </c>
      <c r="Y124" s="11">
        <f>IF(VLOOKUP(InputDataA_GeneralAssumptions!$D$104,DataSummary!$A$143:$B$145,2,FALSE)=1,InputDataA_GeneralAssumptions!Y122,InputDataA_GeneralAssumptions!Y123)</f>
        <v>0.66265279151426204</v>
      </c>
      <c r="Z124" s="11">
        <f>IF(VLOOKUP(InputDataA_GeneralAssumptions!$D$104,DataSummary!$A$143:$B$145,2,FALSE)=1,InputDataA_GeneralAssumptions!Z122,InputDataA_GeneralAssumptions!Z123)</f>
        <v>0.66053240092086096</v>
      </c>
      <c r="AA124" s="11">
        <f>IF(VLOOKUP(InputDataA_GeneralAssumptions!$D$104,DataSummary!$A$143:$B$145,2,FALSE)=1,InputDataA_GeneralAssumptions!AA122,InputDataA_GeneralAssumptions!AA123)</f>
        <v>0.65824152580304596</v>
      </c>
      <c r="AB124" s="11">
        <f>IF(VLOOKUP(InputDataA_GeneralAssumptions!$D$104,DataSummary!$A$143:$B$145,2,FALSE)=1,InputDataA_GeneralAssumptions!AB122,InputDataA_GeneralAssumptions!AB123)</f>
        <v>0.65581608612238096</v>
      </c>
      <c r="AC124" s="11">
        <f>IF(VLOOKUP(InputDataA_GeneralAssumptions!$D$104,DataSummary!$A$143:$B$145,2,FALSE)=1,InputDataA_GeneralAssumptions!AC122,InputDataA_GeneralAssumptions!AC123)</f>
        <v>0.65329934804363399</v>
      </c>
      <c r="AD124" s="11">
        <f>IF(VLOOKUP(InputDataA_GeneralAssumptions!$D$104,DataSummary!$A$143:$B$145,2,FALSE)=1,InputDataA_GeneralAssumptions!AD122,InputDataA_GeneralAssumptions!AD123)</f>
        <v>0.65075183130248604</v>
      </c>
      <c r="AE124" s="11">
        <f>IF(VLOOKUP(InputDataA_GeneralAssumptions!$D$104,DataSummary!$A$143:$B$145,2,FALSE)=1,InputDataA_GeneralAssumptions!AE122,InputDataA_GeneralAssumptions!AE123)</f>
        <v>0.64825969373479897</v>
      </c>
      <c r="AF124" s="11">
        <f>IF(VLOOKUP(InputDataA_GeneralAssumptions!$D$104,DataSummary!$A$143:$B$145,2,FALSE)=1,InputDataA_GeneralAssumptions!AF122,InputDataA_GeneralAssumptions!AF123)</f>
        <v>0.64585529234476202</v>
      </c>
      <c r="AG124" s="11">
        <f>IF(VLOOKUP(InputDataA_GeneralAssumptions!$D$104,DataSummary!$A$143:$B$145,2,FALSE)=1,InputDataA_GeneralAssumptions!AG122,InputDataA_GeneralAssumptions!AG123)</f>
        <v>0.64356603741691099</v>
      </c>
      <c r="AH124" s="11">
        <f>IF(VLOOKUP(InputDataA_GeneralAssumptions!$D$104,DataSummary!$A$143:$B$145,2,FALSE)=1,InputDataA_GeneralAssumptions!AH122,InputDataA_GeneralAssumptions!AH123)</f>
        <v>0.64141234778845502</v>
      </c>
      <c r="AI124" s="11">
        <f>IF(VLOOKUP(InputDataA_GeneralAssumptions!$D$104,DataSummary!$A$143:$B$145,2,FALSE)=1,InputDataA_GeneralAssumptions!AI122,InputDataA_GeneralAssumptions!AI123)</f>
        <v>0.63937129884493604</v>
      </c>
      <c r="AJ124" s="11">
        <f>IF(VLOOKUP(InputDataA_GeneralAssumptions!$D$104,DataSummary!$A$143:$B$145,2,FALSE)=1,InputDataA_GeneralAssumptions!AJ122,InputDataA_GeneralAssumptions!AJ123)</f>
        <v>0.637394108497086</v>
      </c>
      <c r="AK124" s="11">
        <f>IF(VLOOKUP(InputDataA_GeneralAssumptions!$D$104,DataSummary!$A$143:$B$145,2,FALSE)=1,InputDataA_GeneralAssumptions!AK122,InputDataA_GeneralAssumptions!AK123)</f>
        <v>0.63544122724234298</v>
      </c>
      <c r="AL124" s="11">
        <f>IF(VLOOKUP(InputDataA_GeneralAssumptions!$D$104,DataSummary!$A$143:$B$145,2,FALSE)=1,InputDataA_GeneralAssumptions!AL122,InputDataA_GeneralAssumptions!AL123)</f>
        <v>0.63349399445566401</v>
      </c>
      <c r="AM124" s="11">
        <f>IF(VLOOKUP(InputDataA_GeneralAssumptions!$D$104,DataSummary!$A$143:$B$145,2,FALSE)=1,InputDataA_GeneralAssumptions!AM122,InputDataA_GeneralAssumptions!AM123)</f>
        <v>0.63152169029907901</v>
      </c>
      <c r="AN124" s="11">
        <f>IF(VLOOKUP(InputDataA_GeneralAssumptions!$D$104,DataSummary!$A$143:$B$145,2,FALSE)=1,InputDataA_GeneralAssumptions!AN122,InputDataA_GeneralAssumptions!AN123)</f>
        <v>0.62948656990009599</v>
      </c>
      <c r="AO124" s="11">
        <f>IF(VLOOKUP(InputDataA_GeneralAssumptions!$D$104,DataSummary!$A$143:$B$145,2,FALSE)=1,InputDataA_GeneralAssumptions!AO122,InputDataA_GeneralAssumptions!AO123)</f>
        <v>0.62733737695305802</v>
      </c>
      <c r="AP124" s="11">
        <f>IF(VLOOKUP(InputDataA_GeneralAssumptions!$D$104,DataSummary!$A$143:$B$145,2,FALSE)=1,InputDataA_GeneralAssumptions!AP122,InputDataA_GeneralAssumptions!AP123)</f>
        <v>0.62507121115050002</v>
      </c>
      <c r="AQ124" s="11">
        <f>IF(VLOOKUP(InputDataA_GeneralAssumptions!$D$104,DataSummary!$A$143:$B$145,2,FALSE)=1,InputDataA_GeneralAssumptions!AQ122,InputDataA_GeneralAssumptions!AQ123)</f>
        <v>0.62272565355992204</v>
      </c>
      <c r="AR124" s="11">
        <f>IF(VLOOKUP(InputDataA_GeneralAssumptions!$D$104,DataSummary!$A$143:$B$145,2,FALSE)=1,InputDataA_GeneralAssumptions!AR122,InputDataA_GeneralAssumptions!AR123)</f>
        <v>0.62032288889378495</v>
      </c>
      <c r="AS124" s="11">
        <f>IF(VLOOKUP(InputDataA_GeneralAssumptions!$D$104,DataSummary!$A$143:$B$145,2,FALSE)=1,InputDataA_GeneralAssumptions!AS122,InputDataA_GeneralAssumptions!AS123)</f>
        <v>0.61786451755401794</v>
      </c>
      <c r="AT124" s="11">
        <f>IF(VLOOKUP(InputDataA_GeneralAssumptions!$D$104,DataSummary!$A$143:$B$145,2,FALSE)=1,InputDataA_GeneralAssumptions!AT122,InputDataA_GeneralAssumptions!AT123)</f>
        <v>0.61542154569780505</v>
      </c>
      <c r="AU124" s="11">
        <f>IF(VLOOKUP(InputDataA_GeneralAssumptions!$D$104,DataSummary!$A$143:$B$145,2,FALSE)=1,InputDataA_GeneralAssumptions!AU122,InputDataA_GeneralAssumptions!AU123)</f>
        <v>0.61311488627368294</v>
      </c>
      <c r="AV124" s="11">
        <f>IF(VLOOKUP(InputDataA_GeneralAssumptions!$D$104,DataSummary!$A$143:$B$145,2,FALSE)=1,InputDataA_GeneralAssumptions!AV122,InputDataA_GeneralAssumptions!AV123)</f>
        <v>0.610976792225146</v>
      </c>
      <c r="AW124" s="11">
        <f>IF(VLOOKUP(InputDataA_GeneralAssumptions!$D$104,DataSummary!$A$143:$B$145,2,FALSE)=1,InputDataA_GeneralAssumptions!AW122,InputDataA_GeneralAssumptions!AW123)</f>
        <v>0.608901717962685</v>
      </c>
      <c r="AX124" s="11">
        <f>IF(VLOOKUP(InputDataA_GeneralAssumptions!$D$104,DataSummary!$A$143:$B$145,2,FALSE)=1,InputDataA_GeneralAssumptions!AX122,InputDataA_GeneralAssumptions!AX123)</f>
        <v>0.60674353313918905</v>
      </c>
      <c r="AY124" s="11">
        <f>IF(VLOOKUP(InputDataA_GeneralAssumptions!$D$104,DataSummary!$A$143:$B$145,2,FALSE)=1,InputDataA_GeneralAssumptions!AY122,InputDataA_GeneralAssumptions!AY123)</f>
        <v>0.60453528004733303</v>
      </c>
      <c r="AZ124" s="11">
        <f>IF(VLOOKUP(InputDataA_GeneralAssumptions!$D$104,DataSummary!$A$143:$B$145,2,FALSE)=1,InputDataA_GeneralAssumptions!AZ122,InputDataA_GeneralAssumptions!AZ123)</f>
        <v>0.60239664685800998</v>
      </c>
      <c r="BA124" s="11">
        <f>IF(VLOOKUP(InputDataA_GeneralAssumptions!$D$104,DataSummary!$A$143:$B$145,2,FALSE)=1,InputDataA_GeneralAssumptions!BA122,InputDataA_GeneralAssumptions!BA123)</f>
        <v>0.60030699632552997</v>
      </c>
      <c r="BB124" s="11">
        <f>IF(VLOOKUP(InputDataA_GeneralAssumptions!$D$104,DataSummary!$A$143:$B$145,2,FALSE)=1,InputDataA_GeneralAssumptions!BB122,InputDataA_GeneralAssumptions!BB123)</f>
        <v>0.59822831559640199</v>
      </c>
      <c r="BC124" s="11">
        <f>IF(VLOOKUP(InputDataA_GeneralAssumptions!$D$104,DataSummary!$A$143:$B$145,2,FALSE)=1,InputDataA_GeneralAssumptions!BC122,InputDataA_GeneralAssumptions!BC123)</f>
        <v>0.59614437682936594</v>
      </c>
      <c r="BD124" s="11">
        <f>IF(VLOOKUP(InputDataA_GeneralAssumptions!$D$104,DataSummary!$A$143:$B$145,2,FALSE)=1,InputDataA_GeneralAssumptions!BD122,InputDataA_GeneralAssumptions!BD123)</f>
        <v>0.59394495257141799</v>
      </c>
      <c r="BE124" s="11">
        <f>IF(VLOOKUP(InputDataA_GeneralAssumptions!$D$104,DataSummary!$A$143:$B$145,2,FALSE)=1,InputDataA_GeneralAssumptions!BE122,InputDataA_GeneralAssumptions!BE123)</f>
        <v>0.59164883149687197</v>
      </c>
      <c r="BF124" s="11">
        <f>IF(VLOOKUP(InputDataA_GeneralAssumptions!$D$104,DataSummary!$A$143:$B$145,2,FALSE)=1,InputDataA_GeneralAssumptions!BF122,InputDataA_GeneralAssumptions!BF123)</f>
        <v>0.58933974192946204</v>
      </c>
      <c r="BG124" s="11">
        <f>IF(VLOOKUP(InputDataA_GeneralAssumptions!$D$104,DataSummary!$A$143:$B$145,2,FALSE)=1,InputDataA_GeneralAssumptions!BG122,InputDataA_GeneralAssumptions!BG123)</f>
        <v>0.58701543442667803</v>
      </c>
      <c r="BH124" s="11">
        <f>IF(VLOOKUP(InputDataA_GeneralAssumptions!$D$104,DataSummary!$A$143:$B$145,2,FALSE)=1,InputDataA_GeneralAssumptions!BH122,InputDataA_GeneralAssumptions!BH123)</f>
        <v>0.58461044091124803</v>
      </c>
      <c r="BI124" s="11">
        <f>IF(VLOOKUP(InputDataA_GeneralAssumptions!$D$104,DataSummary!$A$143:$B$145,2,FALSE)=1,InputDataA_GeneralAssumptions!BI122,InputDataA_GeneralAssumptions!BI123)</f>
        <v>0.58207568535378196</v>
      </c>
      <c r="BJ124" s="11">
        <f>IF(VLOOKUP(InputDataA_GeneralAssumptions!$D$104,DataSummary!$A$143:$B$145,2,FALSE)=1,InputDataA_GeneralAssumptions!BJ122,InputDataA_GeneralAssumptions!BJ123)</f>
        <v>0.57943309550581301</v>
      </c>
      <c r="BK124" s="11">
        <f>IF(VLOOKUP(InputDataA_GeneralAssumptions!$D$104,DataSummary!$A$143:$B$145,2,FALSE)=1,InputDataA_GeneralAssumptions!BK122,InputDataA_GeneralAssumptions!BK123)</f>
        <v>0.57669742913388899</v>
      </c>
      <c r="BL124" s="11">
        <f>IF(VLOOKUP(InputDataA_GeneralAssumptions!$D$104,DataSummary!$A$143:$B$145,2,FALSE)=1,InputDataA_GeneralAssumptions!BL122,InputDataA_GeneralAssumptions!BL123)</f>
        <v>0.57391158699814004</v>
      </c>
      <c r="BM124" s="11">
        <f>IF(VLOOKUP(InputDataA_GeneralAssumptions!$D$104,DataSummary!$A$143:$B$145,2,FALSE)=1,InputDataA_GeneralAssumptions!BM122,InputDataA_GeneralAssumptions!BM123)</f>
        <v>0.57109460256424904</v>
      </c>
      <c r="BN124" s="11">
        <f>IF(VLOOKUP(InputDataA_GeneralAssumptions!$D$104,DataSummary!$A$143:$B$145,2,FALSE)=1,InputDataA_GeneralAssumptions!BN122,InputDataA_GeneralAssumptions!BN123)</f>
        <v>0.56828616989036196</v>
      </c>
      <c r="BO124" s="11">
        <f>IF(VLOOKUP(InputDataA_GeneralAssumptions!$D$104,DataSummary!$A$143:$B$145,2,FALSE)=1,InputDataA_GeneralAssumptions!BO122,InputDataA_GeneralAssumptions!BO123)</f>
        <v>0.56562981918907296</v>
      </c>
      <c r="BP124" s="11">
        <f>IF(VLOOKUP(InputDataA_GeneralAssumptions!$D$104,DataSummary!$A$143:$B$145,2,FALSE)=1,InputDataA_GeneralAssumptions!BP122,InputDataA_GeneralAssumptions!BP123)</f>
        <v>0.56330947628759098</v>
      </c>
      <c r="BQ124" s="11">
        <f>IF(VLOOKUP(InputDataA_GeneralAssumptions!$D$104,DataSummary!$A$143:$B$145,2,FALSE)=1,InputDataA_GeneralAssumptions!BQ122,InputDataA_GeneralAssumptions!BQ123)</f>
        <v>0.56154165443034398</v>
      </c>
      <c r="BR124" s="11">
        <f>IF(VLOOKUP(InputDataA_GeneralAssumptions!$D$104,DataSummary!$A$143:$B$145,2,FALSE)=1,InputDataA_GeneralAssumptions!BR122,InputDataA_GeneralAssumptions!BR123)</f>
        <v>0.56023200974242404</v>
      </c>
      <c r="BS124" s="11">
        <f>IF(VLOOKUP(InputDataA_GeneralAssumptions!$D$104,DataSummary!$A$143:$B$145,2,FALSE)=1,InputDataA_GeneralAssumptions!BS122,InputDataA_GeneralAssumptions!BS123)</f>
        <v>0.55926330006861602</v>
      </c>
      <c r="BT124" s="11">
        <f>IF(VLOOKUP(InputDataA_GeneralAssumptions!$D$104,DataSummary!$A$143:$B$145,2,FALSE)=1,InputDataA_GeneralAssumptions!BT122,InputDataA_GeneralAssumptions!BT123)</f>
        <v>0.55857511305992302</v>
      </c>
      <c r="BU124" s="11">
        <f>IF(VLOOKUP(InputDataA_GeneralAssumptions!$D$104,DataSummary!$A$143:$B$145,2,FALSE)=1,InputDataA_GeneralAssumptions!BU122,InputDataA_GeneralAssumptions!BU123)</f>
        <v>0.55795196560222704</v>
      </c>
      <c r="BV124" s="11">
        <f>IF(VLOOKUP(InputDataA_GeneralAssumptions!$D$104,DataSummary!$A$143:$B$145,2,FALSE)=1,InputDataA_GeneralAssumptions!BV122,InputDataA_GeneralAssumptions!BV123)</f>
        <v>0.55735982219985603</v>
      </c>
      <c r="BW124" s="11">
        <f>IF(VLOOKUP(InputDataA_GeneralAssumptions!$D$104,DataSummary!$A$143:$B$145,2,FALSE)=1,InputDataA_GeneralAssumptions!BW122,InputDataA_GeneralAssumptions!BW123)</f>
        <v>0.55676918580088897</v>
      </c>
      <c r="BX124" s="11">
        <f>IF(VLOOKUP(InputDataA_GeneralAssumptions!$D$104,DataSummary!$A$143:$B$145,2,FALSE)=1,InputDataA_GeneralAssumptions!BX122,InputDataA_GeneralAssumptions!BX123)</f>
        <v>0.55613196884159799</v>
      </c>
      <c r="BY124" s="11">
        <f>IF(VLOOKUP(InputDataA_GeneralAssumptions!$D$104,DataSummary!$A$143:$B$145,2,FALSE)=1,InputDataA_GeneralAssumptions!BY122,InputDataA_GeneralAssumptions!BY123)</f>
        <v>0.55546564675880805</v>
      </c>
      <c r="BZ124" s="11">
        <f>IF(VLOOKUP(InputDataA_GeneralAssumptions!$D$104,DataSummary!$A$143:$B$145,2,FALSE)=1,InputDataA_GeneralAssumptions!BZ122,InputDataA_GeneralAssumptions!BZ123)</f>
        <v>0.55478871630627002</v>
      </c>
      <c r="CA124" s="11">
        <f>IF(VLOOKUP(InputDataA_GeneralAssumptions!$D$104,DataSummary!$A$143:$B$145,2,FALSE)=1,InputDataA_GeneralAssumptions!CA122,InputDataA_GeneralAssumptions!CA123)</f>
        <v>0.55407647226010104</v>
      </c>
      <c r="CB124" s="11">
        <f>IF(VLOOKUP(InputDataA_GeneralAssumptions!$D$104,DataSummary!$A$143:$B$145,2,FALSE)=1,InputDataA_GeneralAssumptions!CB122,InputDataA_GeneralAssumptions!CB123)</f>
        <v>0.55334683926188599</v>
      </c>
      <c r="CC124" s="11">
        <f>IF(VLOOKUP(InputDataA_GeneralAssumptions!$D$104,DataSummary!$A$143:$B$145,2,FALSE)=1,InputDataA_GeneralAssumptions!CC122,InputDataA_GeneralAssumptions!CC123)</f>
        <v>0.55257230204303798</v>
      </c>
      <c r="CD124" s="11">
        <f>IF(VLOOKUP(InputDataA_GeneralAssumptions!$D$104,DataSummary!$A$143:$B$145,2,FALSE)=1,InputDataA_GeneralAssumptions!CD122,InputDataA_GeneralAssumptions!CD123)</f>
        <v>0.551738535170616</v>
      </c>
      <c r="CE124" s="11">
        <f>IF(VLOOKUP(InputDataA_GeneralAssumptions!$D$104,DataSummary!$A$143:$B$145,2,FALSE)=1,InputDataA_GeneralAssumptions!CE122,InputDataA_GeneralAssumptions!CE123)</f>
        <v>0.55085420522336892</v>
      </c>
      <c r="CF124" s="11">
        <f>IF(VLOOKUP(InputDataA_GeneralAssumptions!$D$104,DataSummary!$A$143:$B$145,2,FALSE)=1,InputDataA_GeneralAssumptions!CF122,InputDataA_GeneralAssumptions!CF123)</f>
        <v>0.54990361276099597</v>
      </c>
      <c r="CG124" s="11">
        <f>IF(VLOOKUP(InputDataA_GeneralAssumptions!$D$104,DataSummary!$A$143:$B$145,2,FALSE)=1,InputDataA_GeneralAssumptions!CG122,InputDataA_GeneralAssumptions!CG123)</f>
        <v>0.54889496089058698</v>
      </c>
      <c r="CH124" s="11">
        <f>IF(VLOOKUP(InputDataA_GeneralAssumptions!$D$104,DataSummary!$A$143:$B$145,2,FALSE)=1,InputDataA_GeneralAssumptions!CH122,InputDataA_GeneralAssumptions!CH123)</f>
        <v>0.54782053425423494</v>
      </c>
      <c r="CI124" s="11" t="str">
        <f>IF(VLOOKUP(InputDataA_GeneralAssumptions!$D$104,DataSummary!$A$143:$B$145,2,FALSE)=1,InputDataA_GeneralAssumptions!CI122,InputDataA_GeneralAssumptions!CI123)</f>
        <v>#N/A</v>
      </c>
    </row>
    <row r="125" spans="2:87">
      <c r="B125" s="62"/>
      <c r="C125" s="77"/>
      <c r="D125" s="445"/>
      <c r="E125" s="446"/>
      <c r="F125" s="722"/>
      <c r="G125" s="161" t="s">
        <v>474</v>
      </c>
      <c r="H125" s="27" t="str">
        <f>H124</f>
        <v>(e.g. 0.40)</v>
      </c>
      <c r="I125" s="11">
        <f>DataSummary!B137</f>
        <v>2.7368948574204577E-3</v>
      </c>
      <c r="J125" s="11">
        <f>InputDataA_GeneralAssumptions!J124/InputDataA_GeneralAssumptions!I124-1</f>
        <v>2.6068630156286243E-3</v>
      </c>
      <c r="K125" s="11">
        <f>InputDataA_GeneralAssumptions!K124/InputDataA_GeneralAssumptions!J124-1</f>
        <v>2.8608168765653641E-3</v>
      </c>
      <c r="L125" s="11">
        <f>InputDataA_GeneralAssumptions!L124/InputDataA_GeneralAssumptions!K124-1</f>
        <v>3.0041507164941805E-3</v>
      </c>
      <c r="M125" s="11">
        <f>InputDataA_GeneralAssumptions!M124/InputDataA_GeneralAssumptions!L124-1</f>
        <v>2.9642423785423144E-3</v>
      </c>
      <c r="N125" s="11">
        <f>InputDataA_GeneralAssumptions!N124/InputDataA_GeneralAssumptions!M124-1</f>
        <v>2.9139954809302981E-3</v>
      </c>
      <c r="O125" s="11">
        <f>InputDataA_GeneralAssumptions!O124/InputDataA_GeneralAssumptions!N124-1</f>
        <v>2.9458629025709282E-3</v>
      </c>
      <c r="P125" s="11">
        <f>InputDataA_GeneralAssumptions!P124/InputDataA_GeneralAssumptions!O124-1</f>
        <v>2.9540745642522293E-3</v>
      </c>
      <c r="Q125" s="11">
        <f>InputDataA_GeneralAssumptions!Q124/InputDataA_GeneralAssumptions!P124-1</f>
        <v>2.6741044388796098E-3</v>
      </c>
      <c r="R125" s="11">
        <f>InputDataA_GeneralAssumptions!R124/InputDataA_GeneralAssumptions!Q124-1</f>
        <v>2.021367896860804E-3</v>
      </c>
      <c r="S125" s="11">
        <f>InputDataA_GeneralAssumptions!S124/InputDataA_GeneralAssumptions!R124-1</f>
        <v>9.8702951731199917E-4</v>
      </c>
      <c r="T125" s="11">
        <f>InputDataA_GeneralAssumptions!T124/InputDataA_GeneralAssumptions!S124-1</f>
        <v>2.204575478259585E-5</v>
      </c>
      <c r="U125" s="11">
        <f>InputDataA_GeneralAssumptions!U124/InputDataA_GeneralAssumptions!T124-1</f>
        <v>-8.166307989797561E-4</v>
      </c>
      <c r="V125" s="11">
        <f>InputDataA_GeneralAssumptions!V124/InputDataA_GeneralAssumptions!U124-1</f>
        <v>-1.6037667364550146E-3</v>
      </c>
      <c r="W125" s="11">
        <f>InputDataA_GeneralAssumptions!W124/InputDataA_GeneralAssumptions!V124-1</f>
        <v>-2.0563159372136708E-3</v>
      </c>
      <c r="X125" s="11">
        <f>InputDataA_GeneralAssumptions!X124/InputDataA_GeneralAssumptions!W124-1</f>
        <v>-2.4553046894592034E-3</v>
      </c>
      <c r="Y125" s="11">
        <f>InputDataA_GeneralAssumptions!Y124/InputDataA_GeneralAssumptions!X124-1</f>
        <v>-2.8665483375885925E-3</v>
      </c>
      <c r="Z125" s="11">
        <f>InputDataA_GeneralAssumptions!Z124/InputDataA_GeneralAssumptions!Y124-1</f>
        <v>-3.1998515973284958E-3</v>
      </c>
      <c r="AA125" s="11">
        <f>InputDataA_GeneralAssumptions!AA124/InputDataA_GeneralAssumptions!Z124-1</f>
        <v>-3.4682251992805835E-3</v>
      </c>
      <c r="AB125" s="11">
        <f>InputDataA_GeneralAssumptions!AB124/InputDataA_GeneralAssumptions!AA124-1</f>
        <v>-3.6847260247003799E-3</v>
      </c>
      <c r="AC125" s="11">
        <f>InputDataA_GeneralAssumptions!AC124/InputDataA_GeneralAssumptions!AB124-1</f>
        <v>-3.8375668605928892E-3</v>
      </c>
      <c r="AD125" s="11">
        <f>InputDataA_GeneralAssumptions!AD124/InputDataA_GeneralAssumptions!AC124-1</f>
        <v>-3.8994631615303366E-3</v>
      </c>
      <c r="AE125" s="11">
        <f>InputDataA_GeneralAssumptions!AE124/InputDataA_GeneralAssumptions!AD124-1</f>
        <v>-3.8296282051162311E-3</v>
      </c>
      <c r="AF125" s="11">
        <f>InputDataA_GeneralAssumptions!AF124/InputDataA_GeneralAssumptions!AE124-1</f>
        <v>-3.7090095424328062E-3</v>
      </c>
      <c r="AG125" s="11">
        <f>InputDataA_GeneralAssumptions!AG124/InputDataA_GeneralAssumptions!AF124-1</f>
        <v>-3.5445322736923357E-3</v>
      </c>
      <c r="AH125" s="11">
        <f>InputDataA_GeneralAssumptions!AH124/InputDataA_GeneralAssumptions!AG124-1</f>
        <v>-3.3464936047592486E-3</v>
      </c>
      <c r="AI125" s="11">
        <f>InputDataA_GeneralAssumptions!AI124/InputDataA_GeneralAssumptions!AH124-1</f>
        <v>-3.182116700054749E-3</v>
      </c>
      <c r="AJ125" s="11">
        <f>InputDataA_GeneralAssumptions!AJ124/InputDataA_GeneralAssumptions!AI124-1</f>
        <v>-3.0923977216712473E-3</v>
      </c>
      <c r="AK125" s="11">
        <f>InputDataA_GeneralAssumptions!AK124/InputDataA_GeneralAssumptions!AJ124-1</f>
        <v>-3.0638520637533695E-3</v>
      </c>
      <c r="AL125" s="11">
        <f>InputDataA_GeneralAssumptions!AL124/InputDataA_GeneralAssumptions!AK124-1</f>
        <v>-3.0643790537946414E-3</v>
      </c>
      <c r="AM125" s="11">
        <f>InputDataA_GeneralAssumptions!AM124/InputDataA_GeneralAssumptions!AL124-1</f>
        <v>-3.1133746710254595E-3</v>
      </c>
      <c r="AN125" s="11">
        <f>InputDataA_GeneralAssumptions!AN124/InputDataA_GeneralAssumptions!AM124-1</f>
        <v>-3.2225661133178374E-3</v>
      </c>
      <c r="AO125" s="11">
        <f>InputDataA_GeneralAssumptions!AO124/InputDataA_GeneralAssumptions!AN124-1</f>
        <v>-3.4141998412755559E-3</v>
      </c>
      <c r="AP125" s="11">
        <f>InputDataA_GeneralAssumptions!AP124/InputDataA_GeneralAssumptions!AO124-1</f>
        <v>-3.6123557846411414E-3</v>
      </c>
      <c r="AQ125" s="11">
        <f>InputDataA_GeneralAssumptions!AQ124/InputDataA_GeneralAssumptions!AP124-1</f>
        <v>-3.7524645972109028E-3</v>
      </c>
      <c r="AR125" s="11">
        <f>InputDataA_GeneralAssumptions!AR124/InputDataA_GeneralAssumptions!AQ124-1</f>
        <v>-3.8584642408759917E-3</v>
      </c>
      <c r="AS125" s="11">
        <f>InputDataA_GeneralAssumptions!AS124/InputDataA_GeneralAssumptions!AR124-1</f>
        <v>-3.963051152523156E-3</v>
      </c>
      <c r="AT125" s="11">
        <f>InputDataA_GeneralAssumptions!AT124/InputDataA_GeneralAssumptions!AS124-1</f>
        <v>-3.9538956952634985E-3</v>
      </c>
      <c r="AU125" s="11">
        <f>InputDataA_GeneralAssumptions!AU124/InputDataA_GeneralAssumptions!AT124-1</f>
        <v>-3.7480966343267363E-3</v>
      </c>
      <c r="AV125" s="11">
        <f>InputDataA_GeneralAssumptions!AV124/InputDataA_GeneralAssumptions!AU124-1</f>
        <v>-3.4872649423529634E-3</v>
      </c>
      <c r="AW125" s="11">
        <f>InputDataA_GeneralAssumptions!AW124/InputDataA_GeneralAssumptions!AV124-1</f>
        <v>-3.3963225590021295E-3</v>
      </c>
      <c r="AX125" s="11">
        <f>InputDataA_GeneralAssumptions!AX124/InputDataA_GeneralAssumptions!AW124-1</f>
        <v>-3.544389447145857E-3</v>
      </c>
      <c r="AY125" s="11">
        <f>InputDataA_GeneralAssumptions!AY124/InputDataA_GeneralAssumptions!AX124-1</f>
        <v>-3.6395164863659568E-3</v>
      </c>
      <c r="AZ125" s="11">
        <f>InputDataA_GeneralAssumptions!AZ124/InputDataA_GeneralAssumptions!AY124-1</f>
        <v>-3.5376482728279868E-3</v>
      </c>
      <c r="BA125" s="11">
        <f>InputDataA_GeneralAssumptions!BA124/InputDataA_GeneralAssumptions!AZ124-1</f>
        <v>-3.4688946948480126E-3</v>
      </c>
      <c r="BB125" s="11">
        <f>InputDataA_GeneralAssumptions!BB124/InputDataA_GeneralAssumptions!BA124-1</f>
        <v>-3.4626961568856585E-3</v>
      </c>
      <c r="BC125" s="11">
        <f>InputDataA_GeneralAssumptions!BC124/InputDataA_GeneralAssumptions!BB124-1</f>
        <v>-3.4835174342399133E-3</v>
      </c>
      <c r="BD125" s="11">
        <f>InputDataA_GeneralAssumptions!BD124/InputDataA_GeneralAssumptions!BC124-1</f>
        <v>-3.6894154225620701E-3</v>
      </c>
      <c r="BE125" s="11">
        <f>InputDataA_GeneralAssumptions!BE124/InputDataA_GeneralAssumptions!BD124-1</f>
        <v>-3.8658819552304102E-3</v>
      </c>
      <c r="BF125" s="11">
        <f>InputDataA_GeneralAssumptions!BF124/InputDataA_GeneralAssumptions!BE124-1</f>
        <v>-3.9028042387372341E-3</v>
      </c>
      <c r="BG125" s="11">
        <f>InputDataA_GeneralAssumptions!BG124/InputDataA_GeneralAssumptions!BF124-1</f>
        <v>-3.9439178073659154E-3</v>
      </c>
      <c r="BH125" s="11">
        <f>InputDataA_GeneralAssumptions!BH124/InputDataA_GeneralAssumptions!BG124-1</f>
        <v>-4.0969851461893914E-3</v>
      </c>
      <c r="BI125" s="11">
        <f>InputDataA_GeneralAssumptions!BI124/InputDataA_GeneralAssumptions!BH124-1</f>
        <v>-4.3358027501443352E-3</v>
      </c>
      <c r="BJ125" s="11">
        <f>InputDataA_GeneralAssumptions!BJ124/InputDataA_GeneralAssumptions!BI124-1</f>
        <v>-4.5399419945926223E-3</v>
      </c>
      <c r="BK125" s="11">
        <f>InputDataA_GeneralAssumptions!BK124/InputDataA_GeneralAssumptions!BJ124-1</f>
        <v>-4.7212808400871609E-3</v>
      </c>
      <c r="BL125" s="11">
        <f>InputDataA_GeneralAssumptions!BL124/InputDataA_GeneralAssumptions!BK124-1</f>
        <v>-4.8306824255014424E-3</v>
      </c>
      <c r="BM125" s="11">
        <f>InputDataA_GeneralAssumptions!BM124/InputDataA_GeneralAssumptions!BL124-1</f>
        <v>-4.908394424697593E-3</v>
      </c>
      <c r="BN125" s="11">
        <f>InputDataA_GeneralAssumptions!BN124/InputDataA_GeneralAssumptions!BM124-1</f>
        <v>-4.9176312668287592E-3</v>
      </c>
      <c r="BO125" s="11">
        <f>InputDataA_GeneralAssumptions!BO124/InputDataA_GeneralAssumptions!BN124-1</f>
        <v>-4.6743187535277508E-3</v>
      </c>
      <c r="BP125" s="11">
        <f>InputDataA_GeneralAssumptions!BP124/InputDataA_GeneralAssumptions!BO124-1</f>
        <v>-4.1022287417742387E-3</v>
      </c>
      <c r="BQ125" s="11">
        <f>InputDataA_GeneralAssumptions!BQ124/InputDataA_GeneralAssumptions!BP124-1</f>
        <v>-3.1382782141311516E-3</v>
      </c>
      <c r="BR125" s="11">
        <f>InputDataA_GeneralAssumptions!BR124/InputDataA_GeneralAssumptions!BQ124-1</f>
        <v>-2.3322307037908496E-3</v>
      </c>
      <c r="BS125" s="11">
        <f>InputDataA_GeneralAssumptions!BS124/InputDataA_GeneralAssumptions!BR124-1</f>
        <v>-1.7291223224702446E-3</v>
      </c>
      <c r="BT125" s="11">
        <f>InputDataA_GeneralAssumptions!BT124/InputDataA_GeneralAssumptions!BS124-1</f>
        <v>-1.2305241710095505E-3</v>
      </c>
      <c r="BU125" s="11">
        <f>InputDataA_GeneralAssumptions!BU124/InputDataA_GeneralAssumptions!BT124-1</f>
        <v>-1.115601900489871E-3</v>
      </c>
      <c r="BV125" s="11">
        <f>InputDataA_GeneralAssumptions!BV124/InputDataA_GeneralAssumptions!BU124-1</f>
        <v>-1.0612802514852193E-3</v>
      </c>
      <c r="BW125" s="11">
        <f>InputDataA_GeneralAssumptions!BW124/InputDataA_GeneralAssumptions!BV124-1</f>
        <v>-1.0597039388950957E-3</v>
      </c>
      <c r="BX125" s="11">
        <f>InputDataA_GeneralAssumptions!BX124/InputDataA_GeneralAssumptions!BW124-1</f>
        <v>-1.1444903481401258E-3</v>
      </c>
      <c r="BY125" s="11">
        <f>InputDataA_GeneralAssumptions!BY124/InputDataA_GeneralAssumptions!BX124-1</f>
        <v>-1.1981366296526241E-3</v>
      </c>
      <c r="BZ125" s="11">
        <f>InputDataA_GeneralAssumptions!BZ124/InputDataA_GeneralAssumptions!BY124-1</f>
        <v>-1.2186720393745354E-3</v>
      </c>
      <c r="CA125" s="11">
        <f>InputDataA_GeneralAssumptions!CA124/InputDataA_GeneralAssumptions!BZ124-1</f>
        <v>-1.2838113415698515E-3</v>
      </c>
      <c r="CB125" s="11">
        <f>InputDataA_GeneralAssumptions!CB124/InputDataA_GeneralAssumptions!CA124-1</f>
        <v>-1.3168452997811553E-3</v>
      </c>
      <c r="CC125" s="11">
        <f>InputDataA_GeneralAssumptions!CC124/InputDataA_GeneralAssumptions!CB124-1</f>
        <v>-1.3997318930766278E-3</v>
      </c>
      <c r="CD125" s="11">
        <f>InputDataA_GeneralAssumptions!CD124/InputDataA_GeneralAssumptions!CC124-1</f>
        <v>-1.5088828544956856E-3</v>
      </c>
      <c r="CE125" s="11">
        <f>InputDataA_GeneralAssumptions!CE124/InputDataA_GeneralAssumptions!CD124-1</f>
        <v>-1.6028062041626434E-3</v>
      </c>
      <c r="CF125" s="11">
        <f>InputDataA_GeneralAssumptions!CF124/InputDataA_GeneralAssumptions!CE124-1</f>
        <v>-1.725669793130602E-3</v>
      </c>
      <c r="CG125" s="11">
        <f>InputDataA_GeneralAssumptions!CG124/InputDataA_GeneralAssumptions!CF124-1</f>
        <v>-1.834233940280372E-3</v>
      </c>
      <c r="CH125" s="11">
        <f>InputDataA_GeneralAssumptions!CH124/InputDataA_GeneralAssumptions!CG124-1</f>
        <v>-1.9574357808073151E-3</v>
      </c>
      <c r="CI125" s="11" t="e">
        <f>InputDataA_GeneralAssumptions!CI124/InputDataA_GeneralAssumptions!CH124-1</f>
        <v>#VALUE!</v>
      </c>
    </row>
    <row r="126" spans="2:87" ht="18" customHeight="1">
      <c r="B126" s="62"/>
      <c r="C126" s="77"/>
      <c r="D126" s="445"/>
      <c r="E126" s="446"/>
      <c r="F126" s="189"/>
      <c r="G126" s="160"/>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row>
    <row r="127" spans="2:87" ht="18" customHeight="1">
      <c r="B127" s="62"/>
      <c r="C127" s="77"/>
      <c r="D127" s="445"/>
      <c r="E127" s="446"/>
      <c r="F127" s="722" t="str">
        <f>DataSummary!N5</f>
        <v>Scenario</v>
      </c>
      <c r="G127" s="163" t="s">
        <v>619</v>
      </c>
      <c r="H127" s="25" t="s">
        <v>2</v>
      </c>
      <c r="I127" s="16">
        <f>I128</f>
        <v>0.65206316116849494</v>
      </c>
      <c r="J127" s="16">
        <f t="shared" ref="J127:AP127" si="515">J128</f>
        <v>0.65376300050719904</v>
      </c>
      <c r="K127" s="16">
        <f t="shared" si="515"/>
        <v>0.65563329673232407</v>
      </c>
      <c r="L127" s="16">
        <f t="shared" si="515"/>
        <v>0.65760291797045989</v>
      </c>
      <c r="M127" s="16">
        <f t="shared" si="515"/>
        <v>0.65955221240816098</v>
      </c>
      <c r="N127" s="16">
        <f t="shared" si="515"/>
        <v>0.661474144574556</v>
      </c>
      <c r="O127" s="16">
        <f t="shared" si="515"/>
        <v>0.66342275671806805</v>
      </c>
      <c r="P127" s="16">
        <f t="shared" si="515"/>
        <v>0.66538255700903504</v>
      </c>
      <c r="Q127" s="16">
        <f t="shared" si="515"/>
        <v>0.66716185945828599</v>
      </c>
      <c r="R127" s="16">
        <f t="shared" si="515"/>
        <v>0.668510439023005</v>
      </c>
      <c r="S127" s="16">
        <f t="shared" si="515"/>
        <v>0.66917027855895195</v>
      </c>
      <c r="T127" s="16">
        <f t="shared" si="515"/>
        <v>0.66918503092282089</v>
      </c>
      <c r="U127" s="16">
        <f t="shared" si="515"/>
        <v>0.66863855381635307</v>
      </c>
      <c r="V127" s="16">
        <f t="shared" si="515"/>
        <v>0.66756621354503098</v>
      </c>
      <c r="W127" s="16">
        <f t="shared" si="515"/>
        <v>0.66619348650097299</v>
      </c>
      <c r="X127" s="16">
        <f t="shared" si="515"/>
        <v>0.66455777850947995</v>
      </c>
      <c r="Y127" s="16">
        <f t="shared" si="515"/>
        <v>0.66265279151426204</v>
      </c>
      <c r="Z127" s="16">
        <f t="shared" si="515"/>
        <v>0.66053240092086096</v>
      </c>
      <c r="AA127" s="16">
        <f t="shared" si="515"/>
        <v>0.65824152580304596</v>
      </c>
      <c r="AB127" s="16">
        <f t="shared" si="515"/>
        <v>0.65581608612238096</v>
      </c>
      <c r="AC127" s="16">
        <f t="shared" si="515"/>
        <v>0.65329934804363399</v>
      </c>
      <c r="AD127" s="16">
        <f t="shared" si="515"/>
        <v>0.65075183130248604</v>
      </c>
      <c r="AE127" s="16">
        <f t="shared" si="515"/>
        <v>0.64825969373479897</v>
      </c>
      <c r="AF127" s="16">
        <f t="shared" si="515"/>
        <v>0.64585529234476202</v>
      </c>
      <c r="AG127" s="16">
        <f t="shared" si="515"/>
        <v>0.64356603741691099</v>
      </c>
      <c r="AH127" s="16">
        <f t="shared" si="515"/>
        <v>0.64141234778845502</v>
      </c>
      <c r="AI127" s="16">
        <f t="shared" si="515"/>
        <v>0.63937129884493604</v>
      </c>
      <c r="AJ127" s="16">
        <f t="shared" si="515"/>
        <v>0.637394108497086</v>
      </c>
      <c r="AK127" s="16">
        <f t="shared" si="515"/>
        <v>0.63544122724234298</v>
      </c>
      <c r="AL127" s="16">
        <f t="shared" si="515"/>
        <v>0.63349399445566401</v>
      </c>
      <c r="AM127" s="16">
        <f t="shared" si="515"/>
        <v>0.63152169029907901</v>
      </c>
      <c r="AN127" s="16">
        <f t="shared" si="515"/>
        <v>0.62948656990009599</v>
      </c>
      <c r="AO127" s="16">
        <f t="shared" si="515"/>
        <v>0.62733737695305802</v>
      </c>
      <c r="AP127" s="16">
        <f t="shared" si="515"/>
        <v>0.62507121115050002</v>
      </c>
      <c r="AQ127" s="16">
        <f t="shared" ref="AQ127:BV127" si="516">AQ128</f>
        <v>0.62272565355992204</v>
      </c>
      <c r="AR127" s="16">
        <f t="shared" si="516"/>
        <v>0.62032288889378495</v>
      </c>
      <c r="AS127" s="16">
        <f t="shared" si="516"/>
        <v>0.61786451755401794</v>
      </c>
      <c r="AT127" s="16">
        <f t="shared" si="516"/>
        <v>0.61542154569780505</v>
      </c>
      <c r="AU127" s="16">
        <f t="shared" si="516"/>
        <v>0.61311488627368294</v>
      </c>
      <c r="AV127" s="16">
        <f t="shared" si="516"/>
        <v>0.610976792225146</v>
      </c>
      <c r="AW127" s="16">
        <f t="shared" si="516"/>
        <v>0.608901717962685</v>
      </c>
      <c r="AX127" s="16">
        <f t="shared" si="516"/>
        <v>0.60674353313918905</v>
      </c>
      <c r="AY127" s="16">
        <f t="shared" si="516"/>
        <v>0.60453528004733303</v>
      </c>
      <c r="AZ127" s="16">
        <f t="shared" si="516"/>
        <v>0.60239664685800998</v>
      </c>
      <c r="BA127" s="16">
        <f t="shared" si="516"/>
        <v>0.60030699632552997</v>
      </c>
      <c r="BB127" s="16">
        <f t="shared" si="516"/>
        <v>0.59822831559640199</v>
      </c>
      <c r="BC127" s="16">
        <f t="shared" si="516"/>
        <v>0.59614437682936594</v>
      </c>
      <c r="BD127" s="16">
        <f t="shared" si="516"/>
        <v>0.59394495257141799</v>
      </c>
      <c r="BE127" s="16">
        <f t="shared" si="516"/>
        <v>0.59164883149687197</v>
      </c>
      <c r="BF127" s="16">
        <f t="shared" si="516"/>
        <v>0.58933974192946204</v>
      </c>
      <c r="BG127" s="16">
        <f t="shared" si="516"/>
        <v>0.58701543442667803</v>
      </c>
      <c r="BH127" s="16">
        <f t="shared" si="516"/>
        <v>0.58461044091124803</v>
      </c>
      <c r="BI127" s="16">
        <f t="shared" si="516"/>
        <v>0.58207568535378196</v>
      </c>
      <c r="BJ127" s="16">
        <f t="shared" si="516"/>
        <v>0.57943309550581301</v>
      </c>
      <c r="BK127" s="16">
        <f t="shared" si="516"/>
        <v>0.57669742913388899</v>
      </c>
      <c r="BL127" s="16">
        <f t="shared" si="516"/>
        <v>0.57391158699814004</v>
      </c>
      <c r="BM127" s="16">
        <f t="shared" si="516"/>
        <v>0.57109460256424904</v>
      </c>
      <c r="BN127" s="16">
        <f t="shared" si="516"/>
        <v>0.56828616989036196</v>
      </c>
      <c r="BO127" s="16">
        <f t="shared" si="516"/>
        <v>0.56562981918907296</v>
      </c>
      <c r="BP127" s="16">
        <f t="shared" si="516"/>
        <v>0.56330947628759098</v>
      </c>
      <c r="BQ127" s="16">
        <f t="shared" si="516"/>
        <v>0.56154165443034398</v>
      </c>
      <c r="BR127" s="16">
        <f t="shared" si="516"/>
        <v>0.56023200974242404</v>
      </c>
      <c r="BS127" s="16">
        <f t="shared" si="516"/>
        <v>0.55926330006861602</v>
      </c>
      <c r="BT127" s="16">
        <f t="shared" si="516"/>
        <v>0.55857511305992302</v>
      </c>
      <c r="BU127" s="16">
        <f t="shared" si="516"/>
        <v>0.55795196560222704</v>
      </c>
      <c r="BV127" s="16">
        <f t="shared" si="516"/>
        <v>0.55735982219985603</v>
      </c>
      <c r="BW127" s="16">
        <f t="shared" ref="BW127:CI127" si="517">BW128</f>
        <v>0.55676918580088897</v>
      </c>
      <c r="BX127" s="16">
        <f t="shared" si="517"/>
        <v>0.55613196884159799</v>
      </c>
      <c r="BY127" s="16">
        <f t="shared" si="517"/>
        <v>0.55546564675880805</v>
      </c>
      <c r="BZ127" s="16">
        <f t="shared" si="517"/>
        <v>0.55478871630627002</v>
      </c>
      <c r="CA127" s="16">
        <f t="shared" si="517"/>
        <v>0.55407647226010104</v>
      </c>
      <c r="CB127" s="16">
        <f t="shared" si="517"/>
        <v>0.55334683926188599</v>
      </c>
      <c r="CC127" s="16">
        <f t="shared" si="517"/>
        <v>0.55257230204303798</v>
      </c>
      <c r="CD127" s="16">
        <f t="shared" si="517"/>
        <v>0.551738535170616</v>
      </c>
      <c r="CE127" s="16">
        <f t="shared" si="517"/>
        <v>0.55085420522336892</v>
      </c>
      <c r="CF127" s="16">
        <f t="shared" si="517"/>
        <v>0.54990361276099597</v>
      </c>
      <c r="CG127" s="16">
        <f t="shared" si="517"/>
        <v>0.54889496089058698</v>
      </c>
      <c r="CH127" s="16">
        <f t="shared" si="517"/>
        <v>0.54782053425423494</v>
      </c>
      <c r="CI127" s="16" t="str">
        <f t="shared" si="517"/>
        <v>#N/A</v>
      </c>
    </row>
    <row r="128" spans="2:87">
      <c r="B128" s="62"/>
      <c r="C128" s="77"/>
      <c r="D128" s="445"/>
      <c r="E128" s="446"/>
      <c r="F128" s="722"/>
      <c r="G128" s="164" t="s">
        <v>620</v>
      </c>
      <c r="H128" s="27" t="str">
        <f>H127</f>
        <v>(e.g. 0.40)</v>
      </c>
      <c r="I128" s="12">
        <f>IF(ISNUMBER(DataSummary!G137),DataSummary!G137,"#N/A")</f>
        <v>0.65206316116849494</v>
      </c>
      <c r="J128" s="12">
        <f>IF(ISNUMBER(DataSummary!H137),DataSummary!H137,"#N/A")</f>
        <v>0.65376300050719904</v>
      </c>
      <c r="K128" s="12">
        <f>IF(ISNUMBER(DataSummary!I137),DataSummary!I137,"#N/A")</f>
        <v>0.65563329673232407</v>
      </c>
      <c r="L128" s="12">
        <f>IF(ISNUMBER(DataSummary!J137),DataSummary!J137,"#N/A")</f>
        <v>0.65760291797045989</v>
      </c>
      <c r="M128" s="12">
        <f>IF(ISNUMBER(DataSummary!K137),DataSummary!K137,"#N/A")</f>
        <v>0.65955221240816098</v>
      </c>
      <c r="N128" s="12">
        <f>IF(ISNUMBER(DataSummary!L137),DataSummary!L137,"#N/A")</f>
        <v>0.661474144574556</v>
      </c>
      <c r="O128" s="12">
        <f>IF(ISNUMBER(DataSummary!M137),DataSummary!M137,"#N/A")</f>
        <v>0.66342275671806805</v>
      </c>
      <c r="P128" s="12">
        <f>IF(ISNUMBER(DataSummary!N137),DataSummary!N137,"#N/A")</f>
        <v>0.66538255700903504</v>
      </c>
      <c r="Q128" s="12">
        <f>IF(ISNUMBER(DataSummary!O137),DataSummary!O137,"#N/A")</f>
        <v>0.66716185945828599</v>
      </c>
      <c r="R128" s="12">
        <f>IF(ISNUMBER(DataSummary!P137),DataSummary!P137,"#N/A")</f>
        <v>0.668510439023005</v>
      </c>
      <c r="S128" s="12">
        <f>IF(ISNUMBER(DataSummary!Q137),DataSummary!Q137,"#N/A")</f>
        <v>0.66917027855895195</v>
      </c>
      <c r="T128" s="12">
        <f>IF(ISNUMBER(DataSummary!R137),DataSummary!R137,"#N/A")</f>
        <v>0.66918503092282089</v>
      </c>
      <c r="U128" s="12">
        <f>IF(ISNUMBER(DataSummary!S137),DataSummary!S137,"#N/A")</f>
        <v>0.66863855381635307</v>
      </c>
      <c r="V128" s="12">
        <f>IF(ISNUMBER(DataSummary!T137),DataSummary!T137,"#N/A")</f>
        <v>0.66756621354503098</v>
      </c>
      <c r="W128" s="12">
        <f>IF(ISNUMBER(DataSummary!U137),DataSummary!U137,"#N/A")</f>
        <v>0.66619348650097299</v>
      </c>
      <c r="X128" s="12">
        <f>IF(ISNUMBER(DataSummary!V137),DataSummary!V137,"#N/A")</f>
        <v>0.66455777850947995</v>
      </c>
      <c r="Y128" s="12">
        <f>IF(ISNUMBER(DataSummary!W137),DataSummary!W137,"#N/A")</f>
        <v>0.66265279151426204</v>
      </c>
      <c r="Z128" s="12">
        <f>IF(ISNUMBER(DataSummary!X137),DataSummary!X137,"#N/A")</f>
        <v>0.66053240092086096</v>
      </c>
      <c r="AA128" s="12">
        <f>IF(ISNUMBER(DataSummary!Y137),DataSummary!Y137,"#N/A")</f>
        <v>0.65824152580304596</v>
      </c>
      <c r="AB128" s="12">
        <f>IF(ISNUMBER(DataSummary!Z137),DataSummary!Z137,"#N/A")</f>
        <v>0.65581608612238096</v>
      </c>
      <c r="AC128" s="12">
        <f>IF(ISNUMBER(DataSummary!AA137),DataSummary!AA137,"#N/A")</f>
        <v>0.65329934804363399</v>
      </c>
      <c r="AD128" s="12">
        <f>IF(ISNUMBER(DataSummary!AB137),DataSummary!AB137,"#N/A")</f>
        <v>0.65075183130248604</v>
      </c>
      <c r="AE128" s="12">
        <f>IF(ISNUMBER(DataSummary!AC137),DataSummary!AC137,"#N/A")</f>
        <v>0.64825969373479897</v>
      </c>
      <c r="AF128" s="12">
        <f>IF(ISNUMBER(DataSummary!AD137),DataSummary!AD137,"#N/A")</f>
        <v>0.64585529234476202</v>
      </c>
      <c r="AG128" s="12">
        <f>IF(ISNUMBER(DataSummary!AE137),DataSummary!AE137,"#N/A")</f>
        <v>0.64356603741691099</v>
      </c>
      <c r="AH128" s="12">
        <f>IF(ISNUMBER(DataSummary!AF137),DataSummary!AF137,"#N/A")</f>
        <v>0.64141234778845502</v>
      </c>
      <c r="AI128" s="12">
        <f>IF(ISNUMBER(DataSummary!AG137),DataSummary!AG137,"#N/A")</f>
        <v>0.63937129884493604</v>
      </c>
      <c r="AJ128" s="12">
        <f>IF(ISNUMBER(DataSummary!AH137),DataSummary!AH137,"#N/A")</f>
        <v>0.637394108497086</v>
      </c>
      <c r="AK128" s="12">
        <f>IF(ISNUMBER(DataSummary!AI137),DataSummary!AI137,"#N/A")</f>
        <v>0.63544122724234298</v>
      </c>
      <c r="AL128" s="12">
        <f>IF(ISNUMBER(DataSummary!AJ137),DataSummary!AJ137,"#N/A")</f>
        <v>0.63349399445566401</v>
      </c>
      <c r="AM128" s="12">
        <f>IF(ISNUMBER(DataSummary!AK137),DataSummary!AK137,"#N/A")</f>
        <v>0.63152169029907901</v>
      </c>
      <c r="AN128" s="12">
        <f>IF(ISNUMBER(DataSummary!AL137),DataSummary!AL137,"#N/A")</f>
        <v>0.62948656990009599</v>
      </c>
      <c r="AO128" s="12">
        <f>IF(ISNUMBER(DataSummary!AL111),DataSummary!AL111,"#N/A")</f>
        <v>0.62733737695305802</v>
      </c>
      <c r="AP128" s="12">
        <f>IF(ISNUMBER(DataSummary!AM111),DataSummary!AM111,"#N/A")</f>
        <v>0.62507121115050002</v>
      </c>
      <c r="AQ128" s="12">
        <f>IF(ISNUMBER(DataSummary!AN111),DataSummary!AN111,"#N/A")</f>
        <v>0.62272565355992204</v>
      </c>
      <c r="AR128" s="12">
        <f>IF(ISNUMBER(DataSummary!AO111),DataSummary!AO111,"#N/A")</f>
        <v>0.62032288889378495</v>
      </c>
      <c r="AS128" s="12">
        <f>IF(ISNUMBER(DataSummary!AP111),DataSummary!AP111,"#N/A")</f>
        <v>0.61786451755401794</v>
      </c>
      <c r="AT128" s="12">
        <f>IF(ISNUMBER(DataSummary!AQ111),DataSummary!AQ111,"#N/A")</f>
        <v>0.61542154569780505</v>
      </c>
      <c r="AU128" s="12">
        <f>IF(ISNUMBER(DataSummary!AR111),DataSummary!AR111,"#N/A")</f>
        <v>0.61311488627368294</v>
      </c>
      <c r="AV128" s="12">
        <f>IF(ISNUMBER(DataSummary!AS111),DataSummary!AS111,"#N/A")</f>
        <v>0.610976792225146</v>
      </c>
      <c r="AW128" s="12">
        <f>IF(ISNUMBER(DataSummary!AT111),DataSummary!AT111,"#N/A")</f>
        <v>0.608901717962685</v>
      </c>
      <c r="AX128" s="12">
        <f>IF(ISNUMBER(DataSummary!AU111),DataSummary!AU111,"#N/A")</f>
        <v>0.60674353313918905</v>
      </c>
      <c r="AY128" s="12">
        <f>IF(ISNUMBER(DataSummary!AV111),DataSummary!AV111,"#N/A")</f>
        <v>0.60453528004733303</v>
      </c>
      <c r="AZ128" s="12">
        <f>IF(ISNUMBER(DataSummary!AW111),DataSummary!AW111,"#N/A")</f>
        <v>0.60239664685800998</v>
      </c>
      <c r="BA128" s="12">
        <f>IF(ISNUMBER(DataSummary!AX111),DataSummary!AX111,"#N/A")</f>
        <v>0.60030699632552997</v>
      </c>
      <c r="BB128" s="12">
        <f>IF(ISNUMBER(DataSummary!AY111),DataSummary!AY111,"#N/A")</f>
        <v>0.59822831559640199</v>
      </c>
      <c r="BC128" s="12">
        <f>IF(ISNUMBER(DataSummary!AZ111),DataSummary!AZ111,"#N/A")</f>
        <v>0.59614437682936594</v>
      </c>
      <c r="BD128" s="12">
        <f>IF(ISNUMBER(DataSummary!BA111),DataSummary!BA111,"#N/A")</f>
        <v>0.59394495257141799</v>
      </c>
      <c r="BE128" s="12">
        <f>IF(ISNUMBER(DataSummary!BB111),DataSummary!BB111,"#N/A")</f>
        <v>0.59164883149687197</v>
      </c>
      <c r="BF128" s="12">
        <f>IF(ISNUMBER(DataSummary!BC111),DataSummary!BC111,"#N/A")</f>
        <v>0.58933974192946204</v>
      </c>
      <c r="BG128" s="12">
        <f>IF(ISNUMBER(DataSummary!BD111),DataSummary!BD111,"#N/A")</f>
        <v>0.58701543442667803</v>
      </c>
      <c r="BH128" s="12">
        <f>IF(ISNUMBER(DataSummary!BE111),DataSummary!BE111,"#N/A")</f>
        <v>0.58461044091124803</v>
      </c>
      <c r="BI128" s="12">
        <f>IF(ISNUMBER(DataSummary!BF111),DataSummary!BF111,"#N/A")</f>
        <v>0.58207568535378196</v>
      </c>
      <c r="BJ128" s="12">
        <f>IF(ISNUMBER(DataSummary!BG111),DataSummary!BG111,"#N/A")</f>
        <v>0.57943309550581301</v>
      </c>
      <c r="BK128" s="12">
        <f>IF(ISNUMBER(DataSummary!BH111),DataSummary!BH111,"#N/A")</f>
        <v>0.57669742913388899</v>
      </c>
      <c r="BL128" s="12">
        <f>IF(ISNUMBER(DataSummary!BI111),DataSummary!BI111,"#N/A")</f>
        <v>0.57391158699814004</v>
      </c>
      <c r="BM128" s="12">
        <f>IF(ISNUMBER(DataSummary!BJ111),DataSummary!BJ111,"#N/A")</f>
        <v>0.57109460256424904</v>
      </c>
      <c r="BN128" s="12">
        <f>IF(ISNUMBER(DataSummary!BK111),DataSummary!BK111,"#N/A")</f>
        <v>0.56828616989036196</v>
      </c>
      <c r="BO128" s="12">
        <f>IF(ISNUMBER(DataSummary!BL111),DataSummary!BL111,"#N/A")</f>
        <v>0.56562981918907296</v>
      </c>
      <c r="BP128" s="12">
        <f>IF(ISNUMBER(DataSummary!BM111),DataSummary!BM111,"#N/A")</f>
        <v>0.56330947628759098</v>
      </c>
      <c r="BQ128" s="12">
        <f>IF(ISNUMBER(DataSummary!BN111),DataSummary!BN111,"#N/A")</f>
        <v>0.56154165443034398</v>
      </c>
      <c r="BR128" s="12">
        <f>IF(ISNUMBER(DataSummary!BO111),DataSummary!BO111,"#N/A")</f>
        <v>0.56023200974242404</v>
      </c>
      <c r="BS128" s="12">
        <f>IF(ISNUMBER(DataSummary!BP111),DataSummary!BP111,"#N/A")</f>
        <v>0.55926330006861602</v>
      </c>
      <c r="BT128" s="12">
        <f>IF(ISNUMBER(DataSummary!BQ111),DataSummary!BQ111,"#N/A")</f>
        <v>0.55857511305992302</v>
      </c>
      <c r="BU128" s="12">
        <f>IF(ISNUMBER(DataSummary!BR111),DataSummary!BR111,"#N/A")</f>
        <v>0.55795196560222704</v>
      </c>
      <c r="BV128" s="12">
        <f>IF(ISNUMBER(DataSummary!BS111),DataSummary!BS111,"#N/A")</f>
        <v>0.55735982219985603</v>
      </c>
      <c r="BW128" s="12">
        <f>IF(ISNUMBER(DataSummary!BT111),DataSummary!BT111,"#N/A")</f>
        <v>0.55676918580088897</v>
      </c>
      <c r="BX128" s="12">
        <f>IF(ISNUMBER(DataSummary!BU111),DataSummary!BU111,"#N/A")</f>
        <v>0.55613196884159799</v>
      </c>
      <c r="BY128" s="12">
        <f>IF(ISNUMBER(DataSummary!BV111),DataSummary!BV111,"#N/A")</f>
        <v>0.55546564675880805</v>
      </c>
      <c r="BZ128" s="12">
        <f>IF(ISNUMBER(DataSummary!BW111),DataSummary!BW111,"#N/A")</f>
        <v>0.55478871630627002</v>
      </c>
      <c r="CA128" s="12">
        <f>IF(ISNUMBER(DataSummary!BX111),DataSummary!BX111,"#N/A")</f>
        <v>0.55407647226010104</v>
      </c>
      <c r="CB128" s="12">
        <f>IF(ISNUMBER(DataSummary!BY111),DataSummary!BY111,"#N/A")</f>
        <v>0.55334683926188599</v>
      </c>
      <c r="CC128" s="12">
        <f>IF(ISNUMBER(DataSummary!BZ111),DataSummary!BZ111,"#N/A")</f>
        <v>0.55257230204303798</v>
      </c>
      <c r="CD128" s="12">
        <f>IF(ISNUMBER(DataSummary!CA111),DataSummary!CA111,"#N/A")</f>
        <v>0.551738535170616</v>
      </c>
      <c r="CE128" s="12">
        <f>IF(ISNUMBER(DataSummary!CB111),DataSummary!CB111,"#N/A")</f>
        <v>0.55085420522336892</v>
      </c>
      <c r="CF128" s="12">
        <f>IF(ISNUMBER(DataSummary!CC111),DataSummary!CC111,"#N/A")</f>
        <v>0.54990361276099597</v>
      </c>
      <c r="CG128" s="12">
        <f>IF(ISNUMBER(DataSummary!CD111),DataSummary!CD111,"#N/A")</f>
        <v>0.54889496089058698</v>
      </c>
      <c r="CH128" s="12">
        <f>IF(ISNUMBER(DataSummary!CE111),DataSummary!CE111,"#N/A")</f>
        <v>0.54782053425423494</v>
      </c>
      <c r="CI128" s="12" t="str">
        <f>IF(ISNUMBER(DataSummary!CF111),DataSummary!CF111,"#N/A")</f>
        <v>#N/A</v>
      </c>
    </row>
    <row r="129" spans="1:87">
      <c r="B129" s="62"/>
      <c r="C129" s="77"/>
      <c r="D129" s="445"/>
      <c r="E129" s="446"/>
      <c r="F129" s="722"/>
      <c r="G129" s="165" t="s">
        <v>626</v>
      </c>
      <c r="H129" s="25" t="s">
        <v>2</v>
      </c>
      <c r="I129" s="11">
        <f>IF(VLOOKUP(InputDataA_GeneralAssumptions!$D$104,DataSummary!$A$143:$B$145,2,FALSE)=1,I127,I128)</f>
        <v>0.65206316116849494</v>
      </c>
      <c r="J129" s="11">
        <f>IF(VLOOKUP(InputDataA_GeneralAssumptions!$D$104,DataSummary!$A$143:$B$145,2,FALSE)=1,J127,J128)</f>
        <v>0.65376300050719904</v>
      </c>
      <c r="K129" s="11">
        <f>IF(VLOOKUP(InputDataA_GeneralAssumptions!$D$104,DataSummary!$A$143:$B$145,2,FALSE)=1,K127,K128)</f>
        <v>0.65563329673232407</v>
      </c>
      <c r="L129" s="11">
        <f>IF(VLOOKUP(InputDataA_GeneralAssumptions!$D$104,DataSummary!$A$143:$B$145,2,FALSE)=1,L127,L128)</f>
        <v>0.65760291797045989</v>
      </c>
      <c r="M129" s="11">
        <f>IF(VLOOKUP(InputDataA_GeneralAssumptions!$D$104,DataSummary!$A$143:$B$145,2,FALSE)=1,M127,M128)</f>
        <v>0.65955221240816098</v>
      </c>
      <c r="N129" s="11">
        <f>IF(VLOOKUP(InputDataA_GeneralAssumptions!$D$104,DataSummary!$A$143:$B$145,2,FALSE)=1,N127,N128)</f>
        <v>0.661474144574556</v>
      </c>
      <c r="O129" s="11">
        <f>IF(VLOOKUP(InputDataA_GeneralAssumptions!$D$104,DataSummary!$A$143:$B$145,2,FALSE)=1,O127,O128)</f>
        <v>0.66342275671806805</v>
      </c>
      <c r="P129" s="11">
        <f>IF(VLOOKUP(InputDataA_GeneralAssumptions!$D$104,DataSummary!$A$143:$B$145,2,FALSE)=1,P127,P128)</f>
        <v>0.66538255700903504</v>
      </c>
      <c r="Q129" s="11">
        <f>IF(VLOOKUP(InputDataA_GeneralAssumptions!$D$104,DataSummary!$A$143:$B$145,2,FALSE)=1,Q127,Q128)</f>
        <v>0.66716185945828599</v>
      </c>
      <c r="R129" s="11">
        <f>IF(VLOOKUP(InputDataA_GeneralAssumptions!$D$104,DataSummary!$A$143:$B$145,2,FALSE)=1,R127,R128)</f>
        <v>0.668510439023005</v>
      </c>
      <c r="S129" s="11">
        <f>IF(VLOOKUP(InputDataA_GeneralAssumptions!$D$104,DataSummary!$A$143:$B$145,2,FALSE)=1,S127,S128)</f>
        <v>0.66917027855895195</v>
      </c>
      <c r="T129" s="11">
        <f>IF(VLOOKUP(InputDataA_GeneralAssumptions!$D$104,DataSummary!$A$143:$B$145,2,FALSE)=1,T127,T128)</f>
        <v>0.66918503092282089</v>
      </c>
      <c r="U129" s="11">
        <f>IF(VLOOKUP(InputDataA_GeneralAssumptions!$D$104,DataSummary!$A$143:$B$145,2,FALSE)=1,U127,U128)</f>
        <v>0.66863855381635307</v>
      </c>
      <c r="V129" s="11">
        <f>IF(VLOOKUP(InputDataA_GeneralAssumptions!$D$104,DataSummary!$A$143:$B$145,2,FALSE)=1,V127,V128)</f>
        <v>0.66756621354503098</v>
      </c>
      <c r="W129" s="11">
        <f>IF(VLOOKUP(InputDataA_GeneralAssumptions!$D$104,DataSummary!$A$143:$B$145,2,FALSE)=1,W127,W128)</f>
        <v>0.66619348650097299</v>
      </c>
      <c r="X129" s="11">
        <f>IF(VLOOKUP(InputDataA_GeneralAssumptions!$D$104,DataSummary!$A$143:$B$145,2,FALSE)=1,X127,X128)</f>
        <v>0.66455777850947995</v>
      </c>
      <c r="Y129" s="11">
        <f>IF(VLOOKUP(InputDataA_GeneralAssumptions!$D$104,DataSummary!$A$143:$B$145,2,FALSE)=1,Y127,Y128)</f>
        <v>0.66265279151426204</v>
      </c>
      <c r="Z129" s="11">
        <f>IF(VLOOKUP(InputDataA_GeneralAssumptions!$D$104,DataSummary!$A$143:$B$145,2,FALSE)=1,Z127,Z128)</f>
        <v>0.66053240092086096</v>
      </c>
      <c r="AA129" s="11">
        <f>IF(VLOOKUP(InputDataA_GeneralAssumptions!$D$104,DataSummary!$A$143:$B$145,2,FALSE)=1,AA127,AA128)</f>
        <v>0.65824152580304596</v>
      </c>
      <c r="AB129" s="11">
        <f>IF(VLOOKUP(InputDataA_GeneralAssumptions!$D$104,DataSummary!$A$143:$B$145,2,FALSE)=1,AB127,AB128)</f>
        <v>0.65581608612238096</v>
      </c>
      <c r="AC129" s="11">
        <f>IF(VLOOKUP(InputDataA_GeneralAssumptions!$D$104,DataSummary!$A$143:$B$145,2,FALSE)=1,AC127,AC128)</f>
        <v>0.65329934804363399</v>
      </c>
      <c r="AD129" s="11">
        <f>IF(VLOOKUP(InputDataA_GeneralAssumptions!$D$104,DataSummary!$A$143:$B$145,2,FALSE)=1,AD127,AD128)</f>
        <v>0.65075183130248604</v>
      </c>
      <c r="AE129" s="11">
        <f>IF(VLOOKUP(InputDataA_GeneralAssumptions!$D$104,DataSummary!$A$143:$B$145,2,FALSE)=1,AE127,AE128)</f>
        <v>0.64825969373479897</v>
      </c>
      <c r="AF129" s="11">
        <f>IF(VLOOKUP(InputDataA_GeneralAssumptions!$D$104,DataSummary!$A$143:$B$145,2,FALSE)=1,AF127,AF128)</f>
        <v>0.64585529234476202</v>
      </c>
      <c r="AG129" s="11">
        <f>IF(VLOOKUP(InputDataA_GeneralAssumptions!$D$104,DataSummary!$A$143:$B$145,2,FALSE)=1,AG127,AG128)</f>
        <v>0.64356603741691099</v>
      </c>
      <c r="AH129" s="11">
        <f>IF(VLOOKUP(InputDataA_GeneralAssumptions!$D$104,DataSummary!$A$143:$B$145,2,FALSE)=1,AH127,AH128)</f>
        <v>0.64141234778845502</v>
      </c>
      <c r="AI129" s="11">
        <f>IF(VLOOKUP(InputDataA_GeneralAssumptions!$D$104,DataSummary!$A$143:$B$145,2,FALSE)=1,AI127,AI128)</f>
        <v>0.63937129884493604</v>
      </c>
      <c r="AJ129" s="11">
        <f>IF(VLOOKUP(InputDataA_GeneralAssumptions!$D$104,DataSummary!$A$143:$B$145,2,FALSE)=1,AJ127,AJ128)</f>
        <v>0.637394108497086</v>
      </c>
      <c r="AK129" s="11">
        <f>IF(VLOOKUP(InputDataA_GeneralAssumptions!$D$104,DataSummary!$A$143:$B$145,2,FALSE)=1,AK127,AK128)</f>
        <v>0.63544122724234298</v>
      </c>
      <c r="AL129" s="11">
        <f>IF(VLOOKUP(InputDataA_GeneralAssumptions!$D$104,DataSummary!$A$143:$B$145,2,FALSE)=1,AL127,AL128)</f>
        <v>0.63349399445566401</v>
      </c>
      <c r="AM129" s="11">
        <f>IF(VLOOKUP(InputDataA_GeneralAssumptions!$D$104,DataSummary!$A$143:$B$145,2,FALSE)=1,AM127,AM128)</f>
        <v>0.63152169029907901</v>
      </c>
      <c r="AN129" s="11">
        <f>IF(VLOOKUP(InputDataA_GeneralAssumptions!$D$104,DataSummary!$A$143:$B$145,2,FALSE)=1,AN127,AN128)</f>
        <v>0.62948656990009599</v>
      </c>
      <c r="AO129" s="11">
        <f>IF(VLOOKUP(InputDataA_GeneralAssumptions!$D$104,DataSummary!$A$143:$B$145,2,FALSE)=1,AO127,AO128)</f>
        <v>0.62733737695305802</v>
      </c>
      <c r="AP129" s="11">
        <f>IF(VLOOKUP(InputDataA_GeneralAssumptions!$D$104,DataSummary!$A$143:$B$145,2,FALSE)=1,AP127,AP128)</f>
        <v>0.62507121115050002</v>
      </c>
      <c r="AQ129" s="11">
        <f>IF(VLOOKUP(InputDataA_GeneralAssumptions!$D$104,DataSummary!$A$143:$B$145,2,FALSE)=1,AQ127,AQ128)</f>
        <v>0.62272565355992204</v>
      </c>
      <c r="AR129" s="11">
        <f>IF(VLOOKUP(InputDataA_GeneralAssumptions!$D$104,DataSummary!$A$143:$B$145,2,FALSE)=1,AR127,AR128)</f>
        <v>0.62032288889378495</v>
      </c>
      <c r="AS129" s="11">
        <f>IF(VLOOKUP(InputDataA_GeneralAssumptions!$D$104,DataSummary!$A$143:$B$145,2,FALSE)=1,AS127,AS128)</f>
        <v>0.61786451755401794</v>
      </c>
      <c r="AT129" s="11">
        <f>IF(VLOOKUP(InputDataA_GeneralAssumptions!$D$104,DataSummary!$A$143:$B$145,2,FALSE)=1,AT127,AT128)</f>
        <v>0.61542154569780505</v>
      </c>
      <c r="AU129" s="11">
        <f>IF(VLOOKUP(InputDataA_GeneralAssumptions!$D$104,DataSummary!$A$143:$B$145,2,FALSE)=1,AU127,AU128)</f>
        <v>0.61311488627368294</v>
      </c>
      <c r="AV129" s="11">
        <f>IF(VLOOKUP(InputDataA_GeneralAssumptions!$D$104,DataSummary!$A$143:$B$145,2,FALSE)=1,AV127,AV128)</f>
        <v>0.610976792225146</v>
      </c>
      <c r="AW129" s="11">
        <f>IF(VLOOKUP(InputDataA_GeneralAssumptions!$D$104,DataSummary!$A$143:$B$145,2,FALSE)=1,AW127,AW128)</f>
        <v>0.608901717962685</v>
      </c>
      <c r="AX129" s="11">
        <f>IF(VLOOKUP(InputDataA_GeneralAssumptions!$D$104,DataSummary!$A$143:$B$145,2,FALSE)=1,AX127,AX128)</f>
        <v>0.60674353313918905</v>
      </c>
      <c r="AY129" s="11">
        <f>IF(VLOOKUP(InputDataA_GeneralAssumptions!$D$104,DataSummary!$A$143:$B$145,2,FALSE)=1,AY127,AY128)</f>
        <v>0.60453528004733303</v>
      </c>
      <c r="AZ129" s="11">
        <f>IF(VLOOKUP(InputDataA_GeneralAssumptions!$D$104,DataSummary!$A$143:$B$145,2,FALSE)=1,AZ127,AZ128)</f>
        <v>0.60239664685800998</v>
      </c>
      <c r="BA129" s="11">
        <f>IF(VLOOKUP(InputDataA_GeneralAssumptions!$D$104,DataSummary!$A$143:$B$145,2,FALSE)=1,BA127,BA128)</f>
        <v>0.60030699632552997</v>
      </c>
      <c r="BB129" s="11">
        <f>IF(VLOOKUP(InputDataA_GeneralAssumptions!$D$104,DataSummary!$A$143:$B$145,2,FALSE)=1,BB127,BB128)</f>
        <v>0.59822831559640199</v>
      </c>
      <c r="BC129" s="11">
        <f>IF(VLOOKUP(InputDataA_GeneralAssumptions!$D$104,DataSummary!$A$143:$B$145,2,FALSE)=1,BC127,BC128)</f>
        <v>0.59614437682936594</v>
      </c>
      <c r="BD129" s="11">
        <f>IF(VLOOKUP(InputDataA_GeneralAssumptions!$D$104,DataSummary!$A$143:$B$145,2,FALSE)=1,BD127,BD128)</f>
        <v>0.59394495257141799</v>
      </c>
      <c r="BE129" s="11">
        <f>IF(VLOOKUP(InputDataA_GeneralAssumptions!$D$104,DataSummary!$A$143:$B$145,2,FALSE)=1,BE127,BE128)</f>
        <v>0.59164883149687197</v>
      </c>
      <c r="BF129" s="11">
        <f>IF(VLOOKUP(InputDataA_GeneralAssumptions!$D$104,DataSummary!$A$143:$B$145,2,FALSE)=1,BF127,BF128)</f>
        <v>0.58933974192946204</v>
      </c>
      <c r="BG129" s="11">
        <f>IF(VLOOKUP(InputDataA_GeneralAssumptions!$D$104,DataSummary!$A$143:$B$145,2,FALSE)=1,BG127,BG128)</f>
        <v>0.58701543442667803</v>
      </c>
      <c r="BH129" s="11">
        <f>IF(VLOOKUP(InputDataA_GeneralAssumptions!$D$104,DataSummary!$A$143:$B$145,2,FALSE)=1,BH127,BH128)</f>
        <v>0.58461044091124803</v>
      </c>
      <c r="BI129" s="11">
        <f>IF(VLOOKUP(InputDataA_GeneralAssumptions!$D$104,DataSummary!$A$143:$B$145,2,FALSE)=1,BI127,BI128)</f>
        <v>0.58207568535378196</v>
      </c>
      <c r="BJ129" s="11">
        <f>IF(VLOOKUP(InputDataA_GeneralAssumptions!$D$104,DataSummary!$A$143:$B$145,2,FALSE)=1,BJ127,BJ128)</f>
        <v>0.57943309550581301</v>
      </c>
      <c r="BK129" s="11">
        <f>IF(VLOOKUP(InputDataA_GeneralAssumptions!$D$104,DataSummary!$A$143:$B$145,2,FALSE)=1,BK127,BK128)</f>
        <v>0.57669742913388899</v>
      </c>
      <c r="BL129" s="11">
        <f>IF(VLOOKUP(InputDataA_GeneralAssumptions!$D$104,DataSummary!$A$143:$B$145,2,FALSE)=1,BL127,BL128)</f>
        <v>0.57391158699814004</v>
      </c>
      <c r="BM129" s="11">
        <f>IF(VLOOKUP(InputDataA_GeneralAssumptions!$D$104,DataSummary!$A$143:$B$145,2,FALSE)=1,BM127,BM128)</f>
        <v>0.57109460256424904</v>
      </c>
      <c r="BN129" s="11">
        <f>IF(VLOOKUP(InputDataA_GeneralAssumptions!$D$104,DataSummary!$A$143:$B$145,2,FALSE)=1,BN127,BN128)</f>
        <v>0.56828616989036196</v>
      </c>
      <c r="BO129" s="11">
        <f>IF(VLOOKUP(InputDataA_GeneralAssumptions!$D$104,DataSummary!$A$143:$B$145,2,FALSE)=1,BO127,BO128)</f>
        <v>0.56562981918907296</v>
      </c>
      <c r="BP129" s="11">
        <f>IF(VLOOKUP(InputDataA_GeneralAssumptions!$D$104,DataSummary!$A$143:$B$145,2,FALSE)=1,BP127,BP128)</f>
        <v>0.56330947628759098</v>
      </c>
      <c r="BQ129" s="11">
        <f>IF(VLOOKUP(InputDataA_GeneralAssumptions!$D$104,DataSummary!$A$143:$B$145,2,FALSE)=1,BQ127,BQ128)</f>
        <v>0.56154165443034398</v>
      </c>
      <c r="BR129" s="11">
        <f>IF(VLOOKUP(InputDataA_GeneralAssumptions!$D$104,DataSummary!$A$143:$B$145,2,FALSE)=1,BR127,BR128)</f>
        <v>0.56023200974242404</v>
      </c>
      <c r="BS129" s="11">
        <f>IF(VLOOKUP(InputDataA_GeneralAssumptions!$D$104,DataSummary!$A$143:$B$145,2,FALSE)=1,BS127,BS128)</f>
        <v>0.55926330006861602</v>
      </c>
      <c r="BT129" s="11">
        <f>IF(VLOOKUP(InputDataA_GeneralAssumptions!$D$104,DataSummary!$A$143:$B$145,2,FALSE)=1,BT127,BT128)</f>
        <v>0.55857511305992302</v>
      </c>
      <c r="BU129" s="11">
        <f>IF(VLOOKUP(InputDataA_GeneralAssumptions!$D$104,DataSummary!$A$143:$B$145,2,FALSE)=1,BU127,BU128)</f>
        <v>0.55795196560222704</v>
      </c>
      <c r="BV129" s="11">
        <f>IF(VLOOKUP(InputDataA_GeneralAssumptions!$D$104,DataSummary!$A$143:$B$145,2,FALSE)=1,BV127,BV128)</f>
        <v>0.55735982219985603</v>
      </c>
      <c r="BW129" s="11">
        <f>IF(VLOOKUP(InputDataA_GeneralAssumptions!$D$104,DataSummary!$A$143:$B$145,2,FALSE)=1,BW127,BW128)</f>
        <v>0.55676918580088897</v>
      </c>
      <c r="BX129" s="11">
        <f>IF(VLOOKUP(InputDataA_GeneralAssumptions!$D$104,DataSummary!$A$143:$B$145,2,FALSE)=1,BX127,BX128)</f>
        <v>0.55613196884159799</v>
      </c>
      <c r="BY129" s="11">
        <f>IF(VLOOKUP(InputDataA_GeneralAssumptions!$D$104,DataSummary!$A$143:$B$145,2,FALSE)=1,BY127,BY128)</f>
        <v>0.55546564675880805</v>
      </c>
      <c r="BZ129" s="11">
        <f>IF(VLOOKUP(InputDataA_GeneralAssumptions!$D$104,DataSummary!$A$143:$B$145,2,FALSE)=1,BZ127,BZ128)</f>
        <v>0.55478871630627002</v>
      </c>
      <c r="CA129" s="11">
        <f>IF(VLOOKUP(InputDataA_GeneralAssumptions!$D$104,DataSummary!$A$143:$B$145,2,FALSE)=1,CA127,CA128)</f>
        <v>0.55407647226010104</v>
      </c>
      <c r="CB129" s="11">
        <f>IF(VLOOKUP(InputDataA_GeneralAssumptions!$D$104,DataSummary!$A$143:$B$145,2,FALSE)=1,CB127,CB128)</f>
        <v>0.55334683926188599</v>
      </c>
      <c r="CC129" s="11">
        <f>IF(VLOOKUP(InputDataA_GeneralAssumptions!$D$104,DataSummary!$A$143:$B$145,2,FALSE)=1,CC127,CC128)</f>
        <v>0.55257230204303798</v>
      </c>
      <c r="CD129" s="11">
        <f>IF(VLOOKUP(InputDataA_GeneralAssumptions!$D$104,DataSummary!$A$143:$B$145,2,FALSE)=1,CD127,CD128)</f>
        <v>0.551738535170616</v>
      </c>
      <c r="CE129" s="11">
        <f>IF(VLOOKUP(InputDataA_GeneralAssumptions!$D$104,DataSummary!$A$143:$B$145,2,FALSE)=1,CE127,CE128)</f>
        <v>0.55085420522336892</v>
      </c>
      <c r="CF129" s="11">
        <f>IF(VLOOKUP(InputDataA_GeneralAssumptions!$D$104,DataSummary!$A$143:$B$145,2,FALSE)=1,CF127,CF128)</f>
        <v>0.54990361276099597</v>
      </c>
      <c r="CG129" s="11">
        <f>IF(VLOOKUP(InputDataA_GeneralAssumptions!$D$104,DataSummary!$A$143:$B$145,2,FALSE)=1,CG127,CG128)</f>
        <v>0.54889496089058698</v>
      </c>
      <c r="CH129" s="11">
        <f>IF(VLOOKUP(InputDataA_GeneralAssumptions!$D$104,DataSummary!$A$143:$B$145,2,FALSE)=1,CH127,CH128)</f>
        <v>0.54782053425423494</v>
      </c>
      <c r="CI129" s="11" t="str">
        <f>IF(VLOOKUP(InputDataA_GeneralAssumptions!$D$104,DataSummary!$A$143:$B$145,2,FALSE)=1,CI127,CI128)</f>
        <v>#N/A</v>
      </c>
    </row>
    <row r="130" spans="1:87" ht="16" thickBot="1">
      <c r="B130" s="148"/>
      <c r="C130" s="79"/>
      <c r="D130" s="451"/>
      <c r="E130" s="452"/>
      <c r="F130" s="722"/>
      <c r="G130" s="161" t="s">
        <v>474</v>
      </c>
      <c r="H130" s="27" t="str">
        <f>H129</f>
        <v>(e.g. 0.40)</v>
      </c>
      <c r="I130" s="169">
        <f>DataSummary!B137</f>
        <v>2.7368948574204577E-3</v>
      </c>
      <c r="J130" s="169">
        <f>InputDataA_GeneralAssumptions!J129/InputDataA_GeneralAssumptions!I129-1</f>
        <v>2.6068630156286243E-3</v>
      </c>
      <c r="K130" s="169">
        <f>InputDataA_GeneralAssumptions!K129/InputDataA_GeneralAssumptions!J129-1</f>
        <v>2.8608168765653641E-3</v>
      </c>
      <c r="L130" s="169">
        <f>InputDataA_GeneralAssumptions!L129/InputDataA_GeneralAssumptions!K129-1</f>
        <v>3.0041507164941805E-3</v>
      </c>
      <c r="M130" s="169">
        <f>InputDataA_GeneralAssumptions!M129/InputDataA_GeneralAssumptions!L129-1</f>
        <v>2.9642423785423144E-3</v>
      </c>
      <c r="N130" s="169">
        <f>InputDataA_GeneralAssumptions!N129/InputDataA_GeneralAssumptions!M129-1</f>
        <v>2.9139954809302981E-3</v>
      </c>
      <c r="O130" s="169">
        <f>InputDataA_GeneralAssumptions!O129/InputDataA_GeneralAssumptions!N129-1</f>
        <v>2.9458629025709282E-3</v>
      </c>
      <c r="P130" s="169">
        <f>InputDataA_GeneralAssumptions!P129/InputDataA_GeneralAssumptions!O129-1</f>
        <v>2.9540745642522293E-3</v>
      </c>
      <c r="Q130" s="169">
        <f>InputDataA_GeneralAssumptions!Q129/InputDataA_GeneralAssumptions!P129-1</f>
        <v>2.6741044388796098E-3</v>
      </c>
      <c r="R130" s="169">
        <f>InputDataA_GeneralAssumptions!R129/InputDataA_GeneralAssumptions!Q129-1</f>
        <v>2.021367896860804E-3</v>
      </c>
      <c r="S130" s="169">
        <f>InputDataA_GeneralAssumptions!S129/InputDataA_GeneralAssumptions!R129-1</f>
        <v>9.8702951731199917E-4</v>
      </c>
      <c r="T130" s="169">
        <f>InputDataA_GeneralAssumptions!T129/InputDataA_GeneralAssumptions!S129-1</f>
        <v>2.204575478259585E-5</v>
      </c>
      <c r="U130" s="169">
        <f>InputDataA_GeneralAssumptions!U129/InputDataA_GeneralAssumptions!T129-1</f>
        <v>-8.166307989797561E-4</v>
      </c>
      <c r="V130" s="169">
        <f>InputDataA_GeneralAssumptions!V129/InputDataA_GeneralAssumptions!U129-1</f>
        <v>-1.6037667364550146E-3</v>
      </c>
      <c r="W130" s="169">
        <f>InputDataA_GeneralAssumptions!W129/InputDataA_GeneralAssumptions!V129-1</f>
        <v>-2.0563159372136708E-3</v>
      </c>
      <c r="X130" s="169">
        <f>InputDataA_GeneralAssumptions!X129/InputDataA_GeneralAssumptions!W129-1</f>
        <v>-2.4553046894592034E-3</v>
      </c>
      <c r="Y130" s="169">
        <f>InputDataA_GeneralAssumptions!Y129/InputDataA_GeneralAssumptions!X129-1</f>
        <v>-2.8665483375885925E-3</v>
      </c>
      <c r="Z130" s="169">
        <f>InputDataA_GeneralAssumptions!Z129/InputDataA_GeneralAssumptions!Y129-1</f>
        <v>-3.1998515973284958E-3</v>
      </c>
      <c r="AA130" s="169">
        <f>InputDataA_GeneralAssumptions!AA129/InputDataA_GeneralAssumptions!Z129-1</f>
        <v>-3.4682251992805835E-3</v>
      </c>
      <c r="AB130" s="169">
        <f>InputDataA_GeneralAssumptions!AB129/InputDataA_GeneralAssumptions!AA129-1</f>
        <v>-3.6847260247003799E-3</v>
      </c>
      <c r="AC130" s="169">
        <f>InputDataA_GeneralAssumptions!AC129/InputDataA_GeneralAssumptions!AB129-1</f>
        <v>-3.8375668605928892E-3</v>
      </c>
      <c r="AD130" s="169">
        <f>InputDataA_GeneralAssumptions!AD129/InputDataA_GeneralAssumptions!AC129-1</f>
        <v>-3.8994631615303366E-3</v>
      </c>
      <c r="AE130" s="169">
        <f>InputDataA_GeneralAssumptions!AE129/InputDataA_GeneralAssumptions!AD129-1</f>
        <v>-3.8296282051162311E-3</v>
      </c>
      <c r="AF130" s="169">
        <f>InputDataA_GeneralAssumptions!AF129/InputDataA_GeneralAssumptions!AE129-1</f>
        <v>-3.7090095424328062E-3</v>
      </c>
      <c r="AG130" s="169">
        <f>InputDataA_GeneralAssumptions!AG129/InputDataA_GeneralAssumptions!AF129-1</f>
        <v>-3.5445322736923357E-3</v>
      </c>
      <c r="AH130" s="169">
        <f>InputDataA_GeneralAssumptions!AH129/InputDataA_GeneralAssumptions!AG129-1</f>
        <v>-3.3464936047592486E-3</v>
      </c>
      <c r="AI130" s="169">
        <f>InputDataA_GeneralAssumptions!AI129/InputDataA_GeneralAssumptions!AH129-1</f>
        <v>-3.182116700054749E-3</v>
      </c>
      <c r="AJ130" s="169">
        <f>InputDataA_GeneralAssumptions!AJ129/InputDataA_GeneralAssumptions!AI129-1</f>
        <v>-3.0923977216712473E-3</v>
      </c>
      <c r="AK130" s="169">
        <f>InputDataA_GeneralAssumptions!AK129/InputDataA_GeneralAssumptions!AJ129-1</f>
        <v>-3.0638520637533695E-3</v>
      </c>
      <c r="AL130" s="169">
        <f>InputDataA_GeneralAssumptions!AL129/InputDataA_GeneralAssumptions!AK129-1</f>
        <v>-3.0643790537946414E-3</v>
      </c>
      <c r="AM130" s="169">
        <f>InputDataA_GeneralAssumptions!AM129/InputDataA_GeneralAssumptions!AL129-1</f>
        <v>-3.1133746710254595E-3</v>
      </c>
      <c r="AN130" s="169">
        <f>InputDataA_GeneralAssumptions!AN129/InputDataA_GeneralAssumptions!AM129-1</f>
        <v>-3.2225661133178374E-3</v>
      </c>
      <c r="AO130" s="169">
        <f>InputDataA_GeneralAssumptions!AO129/InputDataA_GeneralAssumptions!AN129-1</f>
        <v>-3.4141998412755559E-3</v>
      </c>
      <c r="AP130" s="169">
        <f>InputDataA_GeneralAssumptions!AP129/InputDataA_GeneralAssumptions!AO129-1</f>
        <v>-3.6123557846411414E-3</v>
      </c>
      <c r="AQ130" s="169">
        <f>InputDataA_GeneralAssumptions!AQ129/InputDataA_GeneralAssumptions!AP129-1</f>
        <v>-3.7524645972109028E-3</v>
      </c>
      <c r="AR130" s="169">
        <f>InputDataA_GeneralAssumptions!AR129/InputDataA_GeneralAssumptions!AQ129-1</f>
        <v>-3.8584642408759917E-3</v>
      </c>
      <c r="AS130" s="169">
        <f>InputDataA_GeneralAssumptions!AS129/InputDataA_GeneralAssumptions!AR129-1</f>
        <v>-3.963051152523156E-3</v>
      </c>
      <c r="AT130" s="169">
        <f>InputDataA_GeneralAssumptions!AT129/InputDataA_GeneralAssumptions!AS129-1</f>
        <v>-3.9538956952634985E-3</v>
      </c>
      <c r="AU130" s="169">
        <f>InputDataA_GeneralAssumptions!AU129/InputDataA_GeneralAssumptions!AT129-1</f>
        <v>-3.7480966343267363E-3</v>
      </c>
      <c r="AV130" s="169">
        <f>InputDataA_GeneralAssumptions!AV129/InputDataA_GeneralAssumptions!AU129-1</f>
        <v>-3.4872649423529634E-3</v>
      </c>
      <c r="AW130" s="169">
        <f>InputDataA_GeneralAssumptions!AW129/InputDataA_GeneralAssumptions!AV129-1</f>
        <v>-3.3963225590021295E-3</v>
      </c>
      <c r="AX130" s="169">
        <f>InputDataA_GeneralAssumptions!AX129/InputDataA_GeneralAssumptions!AW129-1</f>
        <v>-3.544389447145857E-3</v>
      </c>
      <c r="AY130" s="169">
        <f>InputDataA_GeneralAssumptions!AY129/InputDataA_GeneralAssumptions!AX129-1</f>
        <v>-3.6395164863659568E-3</v>
      </c>
      <c r="AZ130" s="169">
        <f>InputDataA_GeneralAssumptions!AZ129/InputDataA_GeneralAssumptions!AY129-1</f>
        <v>-3.5376482728279868E-3</v>
      </c>
      <c r="BA130" s="169">
        <f>InputDataA_GeneralAssumptions!BA129/InputDataA_GeneralAssumptions!AZ129-1</f>
        <v>-3.4688946948480126E-3</v>
      </c>
      <c r="BB130" s="169">
        <f>InputDataA_GeneralAssumptions!BB129/InputDataA_GeneralAssumptions!BA129-1</f>
        <v>-3.4626961568856585E-3</v>
      </c>
      <c r="BC130" s="169">
        <f>InputDataA_GeneralAssumptions!BC129/InputDataA_GeneralAssumptions!BB129-1</f>
        <v>-3.4835174342399133E-3</v>
      </c>
      <c r="BD130" s="169">
        <f>InputDataA_GeneralAssumptions!BD129/InputDataA_GeneralAssumptions!BC129-1</f>
        <v>-3.6894154225620701E-3</v>
      </c>
      <c r="BE130" s="169">
        <f>InputDataA_GeneralAssumptions!BE129/InputDataA_GeneralAssumptions!BD129-1</f>
        <v>-3.8658819552304102E-3</v>
      </c>
      <c r="BF130" s="169">
        <f>InputDataA_GeneralAssumptions!BF129/InputDataA_GeneralAssumptions!BE129-1</f>
        <v>-3.9028042387372341E-3</v>
      </c>
      <c r="BG130" s="169">
        <f>InputDataA_GeneralAssumptions!BG129/InputDataA_GeneralAssumptions!BF129-1</f>
        <v>-3.9439178073659154E-3</v>
      </c>
      <c r="BH130" s="169">
        <f>InputDataA_GeneralAssumptions!BH129/InputDataA_GeneralAssumptions!BG129-1</f>
        <v>-4.0969851461893914E-3</v>
      </c>
      <c r="BI130" s="169">
        <f>InputDataA_GeneralAssumptions!BI129/InputDataA_GeneralAssumptions!BH129-1</f>
        <v>-4.3358027501443352E-3</v>
      </c>
      <c r="BJ130" s="169">
        <f>InputDataA_GeneralAssumptions!BJ129/InputDataA_GeneralAssumptions!BI129-1</f>
        <v>-4.5399419945926223E-3</v>
      </c>
      <c r="BK130" s="169">
        <f>InputDataA_GeneralAssumptions!BK129/InputDataA_GeneralAssumptions!BJ129-1</f>
        <v>-4.7212808400871609E-3</v>
      </c>
      <c r="BL130" s="169">
        <f>InputDataA_GeneralAssumptions!BL129/InputDataA_GeneralAssumptions!BK129-1</f>
        <v>-4.8306824255014424E-3</v>
      </c>
      <c r="BM130" s="169">
        <f>InputDataA_GeneralAssumptions!BM129/InputDataA_GeneralAssumptions!BL129-1</f>
        <v>-4.908394424697593E-3</v>
      </c>
      <c r="BN130" s="169">
        <f>InputDataA_GeneralAssumptions!BN129/InputDataA_GeneralAssumptions!BM129-1</f>
        <v>-4.9176312668287592E-3</v>
      </c>
      <c r="BO130" s="169">
        <f>InputDataA_GeneralAssumptions!BO129/InputDataA_GeneralAssumptions!BN129-1</f>
        <v>-4.6743187535277508E-3</v>
      </c>
      <c r="BP130" s="169">
        <f>InputDataA_GeneralAssumptions!BP129/InputDataA_GeneralAssumptions!BO129-1</f>
        <v>-4.1022287417742387E-3</v>
      </c>
      <c r="BQ130" s="169">
        <f>InputDataA_GeneralAssumptions!BQ129/InputDataA_GeneralAssumptions!BP129-1</f>
        <v>-3.1382782141311516E-3</v>
      </c>
      <c r="BR130" s="169">
        <f>InputDataA_GeneralAssumptions!BR129/InputDataA_GeneralAssumptions!BQ129-1</f>
        <v>-2.3322307037908496E-3</v>
      </c>
      <c r="BS130" s="169">
        <f>InputDataA_GeneralAssumptions!BS129/InputDataA_GeneralAssumptions!BR129-1</f>
        <v>-1.7291223224702446E-3</v>
      </c>
      <c r="BT130" s="169">
        <f>InputDataA_GeneralAssumptions!BT129/InputDataA_GeneralAssumptions!BS129-1</f>
        <v>-1.2305241710095505E-3</v>
      </c>
      <c r="BU130" s="169">
        <f>InputDataA_GeneralAssumptions!BU129/InputDataA_GeneralAssumptions!BT129-1</f>
        <v>-1.115601900489871E-3</v>
      </c>
      <c r="BV130" s="169">
        <f>InputDataA_GeneralAssumptions!BV129/InputDataA_GeneralAssumptions!BU129-1</f>
        <v>-1.0612802514852193E-3</v>
      </c>
      <c r="BW130" s="169">
        <f>InputDataA_GeneralAssumptions!BW129/InputDataA_GeneralAssumptions!BV129-1</f>
        <v>-1.0597039388950957E-3</v>
      </c>
      <c r="BX130" s="169">
        <f>InputDataA_GeneralAssumptions!BX129/InputDataA_GeneralAssumptions!BW129-1</f>
        <v>-1.1444903481401258E-3</v>
      </c>
      <c r="BY130" s="169">
        <f>InputDataA_GeneralAssumptions!BY129/InputDataA_GeneralAssumptions!BX129-1</f>
        <v>-1.1981366296526241E-3</v>
      </c>
      <c r="BZ130" s="169">
        <f>InputDataA_GeneralAssumptions!BZ129/InputDataA_GeneralAssumptions!BY129-1</f>
        <v>-1.2186720393745354E-3</v>
      </c>
      <c r="CA130" s="169">
        <f>InputDataA_GeneralAssumptions!CA129/InputDataA_GeneralAssumptions!BZ129-1</f>
        <v>-1.2838113415698515E-3</v>
      </c>
      <c r="CB130" s="169">
        <f>InputDataA_GeneralAssumptions!CB129/InputDataA_GeneralAssumptions!CA129-1</f>
        <v>-1.3168452997811553E-3</v>
      </c>
      <c r="CC130" s="169">
        <f>InputDataA_GeneralAssumptions!CC129/InputDataA_GeneralAssumptions!CB129-1</f>
        <v>-1.3997318930766278E-3</v>
      </c>
      <c r="CD130" s="169">
        <f>InputDataA_GeneralAssumptions!CD129/InputDataA_GeneralAssumptions!CC129-1</f>
        <v>-1.5088828544956856E-3</v>
      </c>
      <c r="CE130" s="169">
        <f>InputDataA_GeneralAssumptions!CE129/InputDataA_GeneralAssumptions!CD129-1</f>
        <v>-1.6028062041626434E-3</v>
      </c>
      <c r="CF130" s="169">
        <f>InputDataA_GeneralAssumptions!CF129/InputDataA_GeneralAssumptions!CE129-1</f>
        <v>-1.725669793130602E-3</v>
      </c>
      <c r="CG130" s="169">
        <f>InputDataA_GeneralAssumptions!CG129/InputDataA_GeneralAssumptions!CF129-1</f>
        <v>-1.834233940280372E-3</v>
      </c>
      <c r="CH130" s="169">
        <f>InputDataA_GeneralAssumptions!CH129/InputDataA_GeneralAssumptions!CG129-1</f>
        <v>-1.9574357808073151E-3</v>
      </c>
      <c r="CI130" s="169" t="e">
        <f>InputDataA_GeneralAssumptions!CI129/InputDataA_GeneralAssumptions!CH129-1</f>
        <v>#VALUE!</v>
      </c>
    </row>
    <row r="131" spans="1:87">
      <c r="F131" s="189"/>
      <c r="H131" s="198"/>
      <c r="BY131" s="36"/>
      <c r="BZ131" s="36"/>
      <c r="CA131" s="36"/>
      <c r="CB131" s="36"/>
      <c r="CC131" s="36"/>
      <c r="CD131" s="36"/>
      <c r="CE131" s="36"/>
      <c r="CF131" s="36"/>
      <c r="CG131" s="36"/>
      <c r="CH131" s="36"/>
      <c r="CI131" s="36"/>
    </row>
    <row r="132" spans="1:87">
      <c r="H132" s="178">
        <f>I132-1</f>
        <v>2022</v>
      </c>
      <c r="I132" s="178">
        <f>InputDataA_GeneralAssumptions!$D$7</f>
        <v>2023</v>
      </c>
      <c r="J132" s="144">
        <f t="shared" ref="J132:AO132" si="518">I132+1</f>
        <v>2024</v>
      </c>
      <c r="K132" s="144">
        <f t="shared" si="518"/>
        <v>2025</v>
      </c>
      <c r="L132" s="144">
        <f t="shared" si="518"/>
        <v>2026</v>
      </c>
      <c r="M132" s="144">
        <f t="shared" si="518"/>
        <v>2027</v>
      </c>
      <c r="N132" s="144">
        <f t="shared" si="518"/>
        <v>2028</v>
      </c>
      <c r="O132" s="144">
        <f t="shared" si="518"/>
        <v>2029</v>
      </c>
      <c r="P132" s="144">
        <f t="shared" si="518"/>
        <v>2030</v>
      </c>
      <c r="Q132" s="144">
        <f t="shared" si="518"/>
        <v>2031</v>
      </c>
      <c r="R132" s="144">
        <f t="shared" si="518"/>
        <v>2032</v>
      </c>
      <c r="S132" s="144">
        <f t="shared" si="518"/>
        <v>2033</v>
      </c>
      <c r="T132" s="144">
        <f t="shared" si="518"/>
        <v>2034</v>
      </c>
      <c r="U132" s="144">
        <f t="shared" si="518"/>
        <v>2035</v>
      </c>
      <c r="V132" s="144">
        <f t="shared" si="518"/>
        <v>2036</v>
      </c>
      <c r="W132" s="144">
        <f t="shared" si="518"/>
        <v>2037</v>
      </c>
      <c r="X132" s="144">
        <f t="shared" si="518"/>
        <v>2038</v>
      </c>
      <c r="Y132" s="144">
        <f t="shared" si="518"/>
        <v>2039</v>
      </c>
      <c r="Z132" s="144">
        <f t="shared" si="518"/>
        <v>2040</v>
      </c>
      <c r="AA132" s="144">
        <f t="shared" si="518"/>
        <v>2041</v>
      </c>
      <c r="AB132" s="144">
        <f t="shared" si="518"/>
        <v>2042</v>
      </c>
      <c r="AC132" s="144">
        <f t="shared" si="518"/>
        <v>2043</v>
      </c>
      <c r="AD132" s="144">
        <f t="shared" si="518"/>
        <v>2044</v>
      </c>
      <c r="AE132" s="144">
        <f t="shared" si="518"/>
        <v>2045</v>
      </c>
      <c r="AF132" s="144">
        <f t="shared" si="518"/>
        <v>2046</v>
      </c>
      <c r="AG132" s="144">
        <f t="shared" si="518"/>
        <v>2047</v>
      </c>
      <c r="AH132" s="144">
        <f t="shared" si="518"/>
        <v>2048</v>
      </c>
      <c r="AI132" s="144">
        <f t="shared" si="518"/>
        <v>2049</v>
      </c>
      <c r="AJ132" s="144">
        <f t="shared" si="518"/>
        <v>2050</v>
      </c>
      <c r="AK132" s="144">
        <f t="shared" si="518"/>
        <v>2051</v>
      </c>
      <c r="AL132" s="144">
        <f t="shared" si="518"/>
        <v>2052</v>
      </c>
      <c r="AM132" s="144">
        <f t="shared" si="518"/>
        <v>2053</v>
      </c>
      <c r="AN132" s="144">
        <f t="shared" si="518"/>
        <v>2054</v>
      </c>
      <c r="AO132" s="144">
        <f t="shared" si="518"/>
        <v>2055</v>
      </c>
      <c r="AP132" s="144">
        <f t="shared" ref="AP132" si="519">AO132+1</f>
        <v>2056</v>
      </c>
      <c r="AQ132" s="144">
        <f t="shared" ref="AQ132" si="520">AP132+1</f>
        <v>2057</v>
      </c>
      <c r="AR132" s="144">
        <f t="shared" ref="AR132" si="521">AQ132+1</f>
        <v>2058</v>
      </c>
      <c r="AS132" s="144">
        <f t="shared" ref="AS132" si="522">AR132+1</f>
        <v>2059</v>
      </c>
      <c r="AT132" s="144">
        <f t="shared" ref="AT132" si="523">AS132+1</f>
        <v>2060</v>
      </c>
      <c r="AU132" s="144">
        <f t="shared" ref="AU132" si="524">AT132+1</f>
        <v>2061</v>
      </c>
      <c r="AV132" s="144">
        <f t="shared" ref="AV132" si="525">AU132+1</f>
        <v>2062</v>
      </c>
      <c r="AW132" s="144">
        <f t="shared" ref="AW132" si="526">AV132+1</f>
        <v>2063</v>
      </c>
      <c r="AX132" s="144">
        <f t="shared" ref="AX132" si="527">AW132+1</f>
        <v>2064</v>
      </c>
      <c r="AY132" s="144">
        <f t="shared" ref="AY132" si="528">AX132+1</f>
        <v>2065</v>
      </c>
      <c r="AZ132" s="144">
        <f t="shared" ref="AZ132" si="529">AY132+1</f>
        <v>2066</v>
      </c>
      <c r="BA132" s="144">
        <f t="shared" ref="BA132" si="530">AZ132+1</f>
        <v>2067</v>
      </c>
      <c r="BB132" s="144">
        <f t="shared" ref="BB132" si="531">BA132+1</f>
        <v>2068</v>
      </c>
      <c r="BC132" s="144">
        <f t="shared" ref="BC132" si="532">BB132+1</f>
        <v>2069</v>
      </c>
      <c r="BD132" s="144">
        <f t="shared" ref="BD132" si="533">BC132+1</f>
        <v>2070</v>
      </c>
      <c r="BE132" s="144">
        <f t="shared" ref="BE132" si="534">BD132+1</f>
        <v>2071</v>
      </c>
      <c r="BF132" s="144">
        <f t="shared" ref="BF132" si="535">BE132+1</f>
        <v>2072</v>
      </c>
      <c r="BG132" s="144">
        <f t="shared" ref="BG132" si="536">BF132+1</f>
        <v>2073</v>
      </c>
      <c r="BH132" s="144">
        <f t="shared" ref="BH132" si="537">BG132+1</f>
        <v>2074</v>
      </c>
      <c r="BI132" s="144">
        <f t="shared" ref="BI132" si="538">BH132+1</f>
        <v>2075</v>
      </c>
      <c r="BJ132" s="144">
        <f t="shared" ref="BJ132" si="539">BI132+1</f>
        <v>2076</v>
      </c>
      <c r="BK132" s="144">
        <f t="shared" ref="BK132" si="540">BJ132+1</f>
        <v>2077</v>
      </c>
      <c r="BL132" s="144">
        <f t="shared" ref="BL132" si="541">BK132+1</f>
        <v>2078</v>
      </c>
      <c r="BM132" s="144">
        <f t="shared" ref="BM132" si="542">BL132+1</f>
        <v>2079</v>
      </c>
      <c r="BN132" s="144">
        <f t="shared" ref="BN132" si="543">BM132+1</f>
        <v>2080</v>
      </c>
      <c r="BO132" s="144">
        <f t="shared" ref="BO132" si="544">BN132+1</f>
        <v>2081</v>
      </c>
      <c r="BP132" s="144">
        <f t="shared" ref="BP132" si="545">BO132+1</f>
        <v>2082</v>
      </c>
      <c r="BQ132" s="144">
        <f t="shared" ref="BQ132" si="546">BP132+1</f>
        <v>2083</v>
      </c>
      <c r="BR132" s="144">
        <f t="shared" ref="BR132" si="547">BQ132+1</f>
        <v>2084</v>
      </c>
      <c r="BS132" s="144">
        <f t="shared" ref="BS132" si="548">BR132+1</f>
        <v>2085</v>
      </c>
      <c r="BT132" s="144">
        <f t="shared" ref="BT132" si="549">BS132+1</f>
        <v>2086</v>
      </c>
      <c r="BU132" s="144">
        <f t="shared" ref="BU132" si="550">BT132+1</f>
        <v>2087</v>
      </c>
      <c r="BV132" s="144">
        <f t="shared" ref="BV132" si="551">BU132+1</f>
        <v>2088</v>
      </c>
      <c r="BW132" s="144">
        <f t="shared" ref="BW132" si="552">BV132+1</f>
        <v>2089</v>
      </c>
      <c r="BX132" s="144">
        <f t="shared" ref="BX132" si="553">BW132+1</f>
        <v>2090</v>
      </c>
      <c r="BY132" s="144">
        <f t="shared" ref="BY132" si="554">BX132+1</f>
        <v>2091</v>
      </c>
      <c r="BZ132" s="144">
        <f t="shared" ref="BZ132" si="555">BY132+1</f>
        <v>2092</v>
      </c>
      <c r="CA132" s="144">
        <f t="shared" ref="CA132" si="556">BZ132+1</f>
        <v>2093</v>
      </c>
      <c r="CB132" s="144">
        <f t="shared" ref="CB132" si="557">CA132+1</f>
        <v>2094</v>
      </c>
      <c r="CC132" s="144">
        <f t="shared" ref="CC132" si="558">CB132+1</f>
        <v>2095</v>
      </c>
      <c r="CD132" s="144">
        <f t="shared" ref="CD132" si="559">CC132+1</f>
        <v>2096</v>
      </c>
      <c r="CE132" s="144">
        <f t="shared" ref="CE132" si="560">CD132+1</f>
        <v>2097</v>
      </c>
      <c r="CF132" s="144">
        <f t="shared" ref="CF132" si="561">CE132+1</f>
        <v>2098</v>
      </c>
      <c r="CG132" s="144">
        <f t="shared" ref="CG132" si="562">CF132+1</f>
        <v>2099</v>
      </c>
      <c r="CH132" s="144">
        <f t="shared" ref="CH132" si="563">CG132+1</f>
        <v>2100</v>
      </c>
      <c r="CI132" s="144">
        <f t="shared" ref="CI132" si="564">CH132+1</f>
        <v>2101</v>
      </c>
    </row>
    <row r="133" spans="1:87">
      <c r="D133" s="257"/>
      <c r="E133" s="377"/>
      <c r="F133" s="487" t="str">
        <f>DataSummary!N4</f>
        <v>Baseline</v>
      </c>
      <c r="G133" s="378" t="s">
        <v>475</v>
      </c>
      <c r="H133" s="379" t="s">
        <v>436</v>
      </c>
      <c r="I133" s="658"/>
      <c r="J133" s="658">
        <f>J68/I68-1</f>
        <v>1.7036666907666032E-5</v>
      </c>
      <c r="K133" s="658">
        <f t="shared" ref="K133:AP133" si="565">K68/J68-1</f>
        <v>1.6177193403521528E-5</v>
      </c>
      <c r="L133" s="658">
        <f t="shared" si="565"/>
        <v>1.5334127474897485E-5</v>
      </c>
      <c r="M133" s="658">
        <f t="shared" si="565"/>
        <v>1.4515648354196387E-5</v>
      </c>
      <c r="N133" s="658">
        <f t="shared" si="565"/>
        <v>1.3991769102439378E-5</v>
      </c>
      <c r="O133" s="658">
        <f t="shared" si="565"/>
        <v>1.3541551970863708E-5</v>
      </c>
      <c r="P133" s="658">
        <f t="shared" si="565"/>
        <v>1.3058624945605501E-5</v>
      </c>
      <c r="Q133" s="658">
        <f t="shared" si="565"/>
        <v>1.2690264916015437E-5</v>
      </c>
      <c r="R133" s="658">
        <f t="shared" si="565"/>
        <v>1.2608285023585353E-5</v>
      </c>
      <c r="S133" s="658">
        <f t="shared" si="565"/>
        <v>1.2608126056745661E-5</v>
      </c>
      <c r="T133" s="658">
        <f t="shared" si="565"/>
        <v>1.2943415926169877E-5</v>
      </c>
      <c r="U133" s="658">
        <f t="shared" si="565"/>
        <v>1.3327782324878967E-5</v>
      </c>
      <c r="V133" s="658">
        <f t="shared" si="565"/>
        <v>1.3532141295069522E-5</v>
      </c>
      <c r="W133" s="658">
        <f t="shared" si="565"/>
        <v>1.3916481778508683E-5</v>
      </c>
      <c r="X133" s="658">
        <f t="shared" si="565"/>
        <v>1.4259900165125572E-5</v>
      </c>
      <c r="Y133" s="658">
        <f t="shared" si="565"/>
        <v>1.4758745306320264E-5</v>
      </c>
      <c r="Z133" s="658">
        <f t="shared" si="565"/>
        <v>1.5404826641862712E-5</v>
      </c>
      <c r="AA133" s="658">
        <f t="shared" si="565"/>
        <v>1.5969069774524058E-5</v>
      </c>
      <c r="AB133" s="658">
        <f t="shared" si="565"/>
        <v>1.6451478738188641E-5</v>
      </c>
      <c r="AC133" s="658">
        <f t="shared" si="565"/>
        <v>1.6966586565025921E-5</v>
      </c>
      <c r="AD133" s="658">
        <f t="shared" si="565"/>
        <v>1.7244434749041915E-5</v>
      </c>
      <c r="AE133" s="658">
        <f t="shared" si="565"/>
        <v>1.7268678376147761E-5</v>
      </c>
      <c r="AF133" s="658">
        <f t="shared" si="565"/>
        <v>1.72192990364195E-5</v>
      </c>
      <c r="AG133" s="658">
        <f t="shared" si="565"/>
        <v>1.745622395032953E-5</v>
      </c>
      <c r="AH133" s="658">
        <f t="shared" si="565"/>
        <v>1.7529538389071675E-5</v>
      </c>
      <c r="AI133" s="658">
        <f t="shared" si="565"/>
        <v>1.7226579895890382E-5</v>
      </c>
      <c r="AJ133" s="658">
        <f t="shared" si="565"/>
        <v>1.6735505848464172E-5</v>
      </c>
      <c r="AK133" s="658">
        <f t="shared" si="565"/>
        <v>1.593363627150346E-5</v>
      </c>
      <c r="AL133" s="658">
        <f t="shared" si="565"/>
        <v>1.4690120524019079E-5</v>
      </c>
      <c r="AM133" s="658">
        <f t="shared" si="565"/>
        <v>1.3667500445402325E-5</v>
      </c>
      <c r="AN133" s="658">
        <f t="shared" si="565"/>
        <v>1.2865759645430686E-5</v>
      </c>
      <c r="AO133" s="658">
        <f t="shared" si="565"/>
        <v>1.1426087085153469E-5</v>
      </c>
      <c r="AP133" s="658">
        <f t="shared" si="565"/>
        <v>1.0060076258922024E-5</v>
      </c>
      <c r="AQ133" s="658">
        <f t="shared" ref="AQ133:AQ134" si="566">AQ68/AP68-1</f>
        <v>9.0703352320087305E-6</v>
      </c>
      <c r="AR133" s="658">
        <f t="shared" ref="AR133:AR134" si="567">AR68/AQ68-1</f>
        <v>7.7371138880177881E-6</v>
      </c>
      <c r="AS133" s="658">
        <f t="shared" ref="AS133:AS134" si="568">AS68/AR68-1</f>
        <v>6.2567085938880496E-6</v>
      </c>
      <c r="AT133" s="658">
        <f t="shared" ref="AT133:AT134" si="569">AT68/AS68-1</f>
        <v>5.3406603257588614E-6</v>
      </c>
      <c r="AU133" s="658">
        <f t="shared" ref="AU133:AU134" si="570">AU68/AT68-1</f>
        <v>4.4982350564382045E-6</v>
      </c>
      <c r="AV133" s="658">
        <f t="shared" ref="AV133:AV134" si="571">AV68/AU68-1</f>
        <v>3.4350004098904208E-6</v>
      </c>
      <c r="AW133" s="658">
        <f t="shared" ref="AW133:AW134" si="572">AW68/AV68-1</f>
        <v>2.9442759519326955E-6</v>
      </c>
      <c r="AX133" s="658">
        <f t="shared" ref="AX133:AX134" si="573">AX68/AW68-1</f>
        <v>2.6253049940638817E-6</v>
      </c>
      <c r="AY133" s="658">
        <f t="shared" ref="AY133:AY134" si="574">AY68/AX68-1</f>
        <v>2.3063366505482463E-6</v>
      </c>
      <c r="AZ133" s="658">
        <f t="shared" ref="AZ133:AZ134" si="575">AZ68/AY68-1</f>
        <v>1.5784466200763347E-6</v>
      </c>
      <c r="BA133" s="658">
        <f t="shared" ref="BA133:BA134" si="576">BA68/AZ68-1</f>
        <v>1.1122715106726133E-6</v>
      </c>
      <c r="BB133" s="658">
        <f t="shared" ref="BB133:BB134" si="577">BB68/BA68-1</f>
        <v>1.2921963468137676E-6</v>
      </c>
      <c r="BC133" s="658">
        <f t="shared" ref="BC133:BC134" si="578">BC68/BB68-1</f>
        <v>1.3821575979289236E-6</v>
      </c>
      <c r="BD133" s="658">
        <f t="shared" ref="BD133:BD134" si="579">BD68/BC68-1</f>
        <v>1.3412635071485823E-6</v>
      </c>
      <c r="BE133" s="658">
        <f t="shared" ref="BE133:BE134" si="580">BE68/BD68-1</f>
        <v>1.28401273302714E-6</v>
      </c>
      <c r="BF133" s="658">
        <f t="shared" ref="BF133:BF134" si="581">BF68/BE68-1</f>
        <v>1.6847533970132389E-6</v>
      </c>
      <c r="BG133" s="658">
        <f t="shared" ref="BG133:BG134" si="582">BG68/BF68-1</f>
        <v>2.1345626011193275E-6</v>
      </c>
      <c r="BH133" s="658">
        <f t="shared" ref="BH133:BH134" si="583">BH68/BG68-1</f>
        <v>2.134558044986079E-6</v>
      </c>
      <c r="BI133" s="658">
        <f t="shared" ref="BI133:BI134" si="584">BI68/BH68-1</f>
        <v>1.4884625858524458E-6</v>
      </c>
      <c r="BJ133" s="658">
        <f t="shared" ref="BJ133:BJ134" si="585">BJ68/BI68-1</f>
        <v>8.7508384405410311E-7</v>
      </c>
      <c r="BK133" s="658">
        <f t="shared" ref="BK133:BK134" si="586">BK68/BJ68-1</f>
        <v>2.1263700977769417E-7</v>
      </c>
      <c r="BL133" s="658">
        <f t="shared" ref="BL133:BL134" si="587">BL68/BK68-1</f>
        <v>-6.3791089355280661E-7</v>
      </c>
      <c r="BM133" s="658">
        <f t="shared" ref="BM133:BM134" si="588">BM68/BL68-1</f>
        <v>-1.0386504504245053E-6</v>
      </c>
      <c r="BN133" s="658">
        <f t="shared" ref="BN133:BN134" si="589">BN68/BM68-1</f>
        <v>-1.8237739453086377E-6</v>
      </c>
      <c r="BO133" s="658">
        <f t="shared" ref="BO133:BO134" si="590">BO68/BN68-1</f>
        <v>-2.7233983468377687E-6</v>
      </c>
      <c r="BP133" s="658">
        <f t="shared" ref="BP133:BP134" si="591">BP68/BO68-1</f>
        <v>-3.2550014834598073E-6</v>
      </c>
      <c r="BQ133" s="658">
        <f t="shared" ref="BQ133:BQ134" si="592">BQ68/BP68-1</f>
        <v>-3.4676510587416942E-6</v>
      </c>
      <c r="BR133" s="658">
        <f t="shared" ref="BR133:BR134" si="593">BR68/BQ68-1</f>
        <v>-3.9420132221801296E-6</v>
      </c>
      <c r="BS133" s="658">
        <f t="shared" ref="BS133:BS134" si="594">BS68/BR68-1</f>
        <v>-4.1792047656974418E-6</v>
      </c>
      <c r="BT133" s="658">
        <f t="shared" ref="BT133:BT134" si="595">BT68/BS68-1</f>
        <v>-3.8111889627545636E-6</v>
      </c>
      <c r="BU133" s="658">
        <f t="shared" ref="BU133:BU134" si="596">BU68/BT68-1</f>
        <v>-3.9993100979796026E-6</v>
      </c>
      <c r="BV133" s="658">
        <f t="shared" ref="BV133:BV134" si="597">BV68/BU68-1</f>
        <v>-3.9747903495257475E-6</v>
      </c>
      <c r="BW133" s="658">
        <f t="shared" ref="BW133:BW134" si="598">BW68/BV68-1</f>
        <v>-3.5658754750089727E-6</v>
      </c>
      <c r="BX133" s="658">
        <f t="shared" ref="BX133:BX134" si="599">BX68/BW68-1</f>
        <v>-3.5413522624372362E-6</v>
      </c>
      <c r="BY133" s="658">
        <f t="shared" ref="BY133:BY134" si="600">BY68/BX68-1</f>
        <v>-3.9094050255927826E-6</v>
      </c>
      <c r="BZ133" s="658">
        <f t="shared" ref="BZ133:BZ134" si="601">BZ68/BY68-1</f>
        <v>-3.7785610522700352E-6</v>
      </c>
      <c r="CA133" s="658">
        <f t="shared" ref="CA133:CA134" si="602">CA68/BZ68-1</f>
        <v>-3.9421500191982872E-6</v>
      </c>
      <c r="CB133" s="658">
        <f t="shared" ref="CB133:CB134" si="603">CB68/CA68-1</f>
        <v>-4.5882881308800805E-6</v>
      </c>
      <c r="CC133" s="658">
        <f t="shared" ref="CC133:CC134" si="604">CC68/CB68-1</f>
        <v>-4.743706464083175E-6</v>
      </c>
      <c r="CD133" s="658">
        <f t="shared" ref="CD133:CD134" si="605">CD68/CC68-1</f>
        <v>-4.4656483034755112E-6</v>
      </c>
      <c r="CE133" s="658">
        <f t="shared" ref="CE133:CE134" si="606">CE68/CD68-1</f>
        <v>-4.4411316066916839E-6</v>
      </c>
      <c r="CF133" s="658">
        <f t="shared" ref="CF133:CF134" si="607">CF68/CE68-1</f>
        <v>-4.8909917046424667E-6</v>
      </c>
      <c r="CG133" s="658">
        <f t="shared" ref="CG133:CG134" si="608">CG68/CF68-1</f>
        <v>-4.8910156263959337E-6</v>
      </c>
      <c r="CH133" s="658">
        <f t="shared" ref="CH133:CH134" si="609">CH68/CG68-1</f>
        <v>-4.1958248971907253E-6</v>
      </c>
      <c r="CI133" s="658" t="e">
        <f t="shared" ref="CI133:CI134" si="610">CI68/CH68-1</f>
        <v>#VALUE!</v>
      </c>
    </row>
    <row r="134" spans="1:87">
      <c r="D134" s="453"/>
      <c r="E134" s="454"/>
      <c r="F134" s="487" t="str">
        <f>DataSummary!N5</f>
        <v>Scenario</v>
      </c>
      <c r="G134" s="378" t="s">
        <v>475</v>
      </c>
      <c r="H134" s="379" t="s">
        <v>436</v>
      </c>
      <c r="I134" s="658"/>
      <c r="J134" s="658">
        <f>J69/I69-1</f>
        <v>1.7036666907666032E-5</v>
      </c>
      <c r="K134" s="658">
        <f t="shared" ref="K134:AP134" si="611">K69/J69-1</f>
        <v>1.6177193403521528E-5</v>
      </c>
      <c r="L134" s="658">
        <f t="shared" si="611"/>
        <v>1.5334127474897485E-5</v>
      </c>
      <c r="M134" s="658">
        <f t="shared" si="611"/>
        <v>1.4515648354196387E-5</v>
      </c>
      <c r="N134" s="658">
        <f t="shared" si="611"/>
        <v>1.3991769102439378E-5</v>
      </c>
      <c r="O134" s="658">
        <f t="shared" si="611"/>
        <v>1.3541551970863708E-5</v>
      </c>
      <c r="P134" s="658">
        <f t="shared" si="611"/>
        <v>1.3058624945605501E-5</v>
      </c>
      <c r="Q134" s="658">
        <f t="shared" si="611"/>
        <v>1.2690264916015437E-5</v>
      </c>
      <c r="R134" s="658">
        <f t="shared" si="611"/>
        <v>1.2608285023585353E-5</v>
      </c>
      <c r="S134" s="658">
        <f t="shared" si="611"/>
        <v>1.2608126056745661E-5</v>
      </c>
      <c r="T134" s="658">
        <f t="shared" si="611"/>
        <v>1.2943415926169877E-5</v>
      </c>
      <c r="U134" s="658">
        <f t="shared" si="611"/>
        <v>1.3327782324878967E-5</v>
      </c>
      <c r="V134" s="658">
        <f t="shared" si="611"/>
        <v>1.3532141295069522E-5</v>
      </c>
      <c r="W134" s="658">
        <f t="shared" si="611"/>
        <v>1.3916481778508683E-5</v>
      </c>
      <c r="X134" s="658">
        <f t="shared" si="611"/>
        <v>1.4259900165125572E-5</v>
      </c>
      <c r="Y134" s="658">
        <f t="shared" si="611"/>
        <v>1.4758745306320264E-5</v>
      </c>
      <c r="Z134" s="658">
        <f t="shared" si="611"/>
        <v>1.5404826641862712E-5</v>
      </c>
      <c r="AA134" s="658">
        <f t="shared" si="611"/>
        <v>1.5969069774524058E-5</v>
      </c>
      <c r="AB134" s="658">
        <f t="shared" si="611"/>
        <v>1.6451478738188641E-5</v>
      </c>
      <c r="AC134" s="658">
        <f t="shared" si="611"/>
        <v>1.6966586565025921E-5</v>
      </c>
      <c r="AD134" s="658">
        <f t="shared" si="611"/>
        <v>1.7244434749041915E-5</v>
      </c>
      <c r="AE134" s="658">
        <f t="shared" si="611"/>
        <v>1.7268678376147761E-5</v>
      </c>
      <c r="AF134" s="658">
        <f t="shared" si="611"/>
        <v>1.72192990364195E-5</v>
      </c>
      <c r="AG134" s="658">
        <f t="shared" si="611"/>
        <v>1.745622395032953E-5</v>
      </c>
      <c r="AH134" s="658">
        <f t="shared" si="611"/>
        <v>1.7529538389071675E-5</v>
      </c>
      <c r="AI134" s="658">
        <f t="shared" si="611"/>
        <v>1.7226579895890382E-5</v>
      </c>
      <c r="AJ134" s="658">
        <f t="shared" si="611"/>
        <v>1.6735505848464172E-5</v>
      </c>
      <c r="AK134" s="658">
        <f t="shared" si="611"/>
        <v>1.593363627150346E-5</v>
      </c>
      <c r="AL134" s="658">
        <f t="shared" si="611"/>
        <v>1.4690120524019079E-5</v>
      </c>
      <c r="AM134" s="658">
        <f t="shared" si="611"/>
        <v>1.3667500445402325E-5</v>
      </c>
      <c r="AN134" s="658">
        <f t="shared" si="611"/>
        <v>1.2865759645430686E-5</v>
      </c>
      <c r="AO134" s="658">
        <f t="shared" si="611"/>
        <v>1.1426087085153469E-5</v>
      </c>
      <c r="AP134" s="658">
        <f t="shared" si="611"/>
        <v>1.0060076258922024E-5</v>
      </c>
      <c r="AQ134" s="658">
        <f t="shared" si="566"/>
        <v>9.0703352320087305E-6</v>
      </c>
      <c r="AR134" s="658">
        <f t="shared" si="567"/>
        <v>7.7371138880177881E-6</v>
      </c>
      <c r="AS134" s="658">
        <f t="shared" si="568"/>
        <v>6.2567085938880496E-6</v>
      </c>
      <c r="AT134" s="658">
        <f t="shared" si="569"/>
        <v>5.3406603257588614E-6</v>
      </c>
      <c r="AU134" s="658">
        <f t="shared" si="570"/>
        <v>4.4982350564382045E-6</v>
      </c>
      <c r="AV134" s="658">
        <f t="shared" si="571"/>
        <v>3.4350004098904208E-6</v>
      </c>
      <c r="AW134" s="658">
        <f t="shared" si="572"/>
        <v>2.9442759519326955E-6</v>
      </c>
      <c r="AX134" s="658">
        <f t="shared" si="573"/>
        <v>2.6253049940638817E-6</v>
      </c>
      <c r="AY134" s="658">
        <f t="shared" si="574"/>
        <v>2.3063366505482463E-6</v>
      </c>
      <c r="AZ134" s="658">
        <f t="shared" si="575"/>
        <v>1.5784466200763347E-6</v>
      </c>
      <c r="BA134" s="658">
        <f t="shared" si="576"/>
        <v>1.1122715106726133E-6</v>
      </c>
      <c r="BB134" s="658">
        <f t="shared" si="577"/>
        <v>1.2921963468137676E-6</v>
      </c>
      <c r="BC134" s="658">
        <f t="shared" si="578"/>
        <v>1.3821575979289236E-6</v>
      </c>
      <c r="BD134" s="658">
        <f t="shared" si="579"/>
        <v>1.3412635071485823E-6</v>
      </c>
      <c r="BE134" s="658">
        <f t="shared" si="580"/>
        <v>1.28401273302714E-6</v>
      </c>
      <c r="BF134" s="658">
        <f t="shared" si="581"/>
        <v>1.6847533970132389E-6</v>
      </c>
      <c r="BG134" s="658">
        <f t="shared" si="582"/>
        <v>2.1345626011193275E-6</v>
      </c>
      <c r="BH134" s="658">
        <f t="shared" si="583"/>
        <v>2.134558044986079E-6</v>
      </c>
      <c r="BI134" s="658">
        <f t="shared" si="584"/>
        <v>1.4884625858524458E-6</v>
      </c>
      <c r="BJ134" s="658">
        <f t="shared" si="585"/>
        <v>8.7508384405410311E-7</v>
      </c>
      <c r="BK134" s="658">
        <f t="shared" si="586"/>
        <v>2.1263700977769417E-7</v>
      </c>
      <c r="BL134" s="658">
        <f t="shared" si="587"/>
        <v>-6.3791089355280661E-7</v>
      </c>
      <c r="BM134" s="658">
        <f t="shared" si="588"/>
        <v>-1.0386504504245053E-6</v>
      </c>
      <c r="BN134" s="658">
        <f t="shared" si="589"/>
        <v>-1.8237739453086377E-6</v>
      </c>
      <c r="BO134" s="658">
        <f t="shared" si="590"/>
        <v>-2.7233983468377687E-6</v>
      </c>
      <c r="BP134" s="658">
        <f t="shared" si="591"/>
        <v>-3.2550014834598073E-6</v>
      </c>
      <c r="BQ134" s="658">
        <f t="shared" si="592"/>
        <v>-3.4676510587416942E-6</v>
      </c>
      <c r="BR134" s="658">
        <f t="shared" si="593"/>
        <v>-3.9420132221801296E-6</v>
      </c>
      <c r="BS134" s="658">
        <f t="shared" si="594"/>
        <v>-4.1792047656974418E-6</v>
      </c>
      <c r="BT134" s="658">
        <f t="shared" si="595"/>
        <v>-3.8111889627545636E-6</v>
      </c>
      <c r="BU134" s="658">
        <f t="shared" si="596"/>
        <v>-3.9993100979796026E-6</v>
      </c>
      <c r="BV134" s="658">
        <f t="shared" si="597"/>
        <v>-3.9747903495257475E-6</v>
      </c>
      <c r="BW134" s="658">
        <f t="shared" si="598"/>
        <v>-3.5658754750089727E-6</v>
      </c>
      <c r="BX134" s="658">
        <f t="shared" si="599"/>
        <v>-3.5413522624372362E-6</v>
      </c>
      <c r="BY134" s="658">
        <f t="shared" si="600"/>
        <v>-3.9094050255927826E-6</v>
      </c>
      <c r="BZ134" s="658">
        <f t="shared" si="601"/>
        <v>-3.7785610522700352E-6</v>
      </c>
      <c r="CA134" s="658">
        <f t="shared" si="602"/>
        <v>-3.9421500191982872E-6</v>
      </c>
      <c r="CB134" s="658">
        <f t="shared" si="603"/>
        <v>-4.5882881308800805E-6</v>
      </c>
      <c r="CC134" s="658">
        <f t="shared" si="604"/>
        <v>-4.743706464083175E-6</v>
      </c>
      <c r="CD134" s="658">
        <f t="shared" si="605"/>
        <v>-4.4656483034755112E-6</v>
      </c>
      <c r="CE134" s="658">
        <f t="shared" si="606"/>
        <v>-4.4411316066916839E-6</v>
      </c>
      <c r="CF134" s="658">
        <f t="shared" si="607"/>
        <v>-4.8909917046424667E-6</v>
      </c>
      <c r="CG134" s="658">
        <f t="shared" si="608"/>
        <v>-4.8910156263959337E-6</v>
      </c>
      <c r="CH134" s="658">
        <f t="shared" si="609"/>
        <v>-4.1958248971907253E-6</v>
      </c>
      <c r="CI134" s="658" t="e">
        <f t="shared" si="610"/>
        <v>#VALUE!</v>
      </c>
    </row>
    <row r="135" spans="1:87">
      <c r="D135" s="453"/>
      <c r="E135" s="454"/>
      <c r="F135" s="487" t="str">
        <f>DataSummary!N4</f>
        <v>Baseline</v>
      </c>
      <c r="G135" s="380" t="s">
        <v>923</v>
      </c>
      <c r="H135" s="379" t="s">
        <v>436</v>
      </c>
      <c r="I135" s="658"/>
      <c r="J135" s="658">
        <f t="shared" ref="J135:AL135" si="612">(1+J105)*(1+J125)*(1+J133)-1</f>
        <v>8.8442410853637465E-3</v>
      </c>
      <c r="K135" s="658">
        <f>(1+K105)*(1+K125)*(1+K133)-1</f>
        <v>8.9663058804534401E-3</v>
      </c>
      <c r="L135" s="658">
        <f t="shared" si="612"/>
        <v>8.993271305318018E-3</v>
      </c>
      <c r="M135" s="658">
        <f t="shared" si="612"/>
        <v>8.8413438676231415E-3</v>
      </c>
      <c r="N135" s="658">
        <f t="shared" si="612"/>
        <v>8.6712219449667227E-3</v>
      </c>
      <c r="O135" s="658">
        <f t="shared" si="612"/>
        <v>8.5778911432954352E-3</v>
      </c>
      <c r="P135" s="658">
        <f t="shared" si="612"/>
        <v>8.4656966994012262E-3</v>
      </c>
      <c r="Q135" s="658">
        <f t="shared" si="612"/>
        <v>8.0486733302931324E-3</v>
      </c>
      <c r="R135" s="658">
        <f t="shared" si="612"/>
        <v>7.2759291135087167E-3</v>
      </c>
      <c r="S135" s="658">
        <f t="shared" si="612"/>
        <v>6.1369112921241253E-3</v>
      </c>
      <c r="T135" s="658">
        <f t="shared" si="612"/>
        <v>5.0543920008652155E-3</v>
      </c>
      <c r="U135" s="658">
        <f t="shared" si="612"/>
        <v>4.0886690881962728E-3</v>
      </c>
      <c r="V135" s="658">
        <f t="shared" si="612"/>
        <v>3.1636298624053705E-3</v>
      </c>
      <c r="W135" s="658">
        <f t="shared" si="612"/>
        <v>2.5846883745814786E-3</v>
      </c>
      <c r="X135" s="658">
        <f t="shared" si="612"/>
        <v>2.0330699027568677E-3</v>
      </c>
      <c r="Y135" s="658">
        <f t="shared" si="612"/>
        <v>1.4384942214218377E-3</v>
      </c>
      <c r="Z135" s="658">
        <f t="shared" si="612"/>
        <v>9.3678794403651011E-4</v>
      </c>
      <c r="AA135" s="658">
        <f t="shared" si="612"/>
        <v>5.0164117581719125E-4</v>
      </c>
      <c r="AB135" s="658">
        <f t="shared" si="612"/>
        <v>9.8852708356078622E-5</v>
      </c>
      <c r="AC135" s="658">
        <f t="shared" si="612"/>
        <v>-2.2275945766037086E-4</v>
      </c>
      <c r="AD135" s="658">
        <f t="shared" si="612"/>
        <v>-4.4931605199671765E-4</v>
      </c>
      <c r="AE135" s="658">
        <f t="shared" si="612"/>
        <v>-5.6186833383631285E-4</v>
      </c>
      <c r="AF135" s="658">
        <f t="shared" si="612"/>
        <v>-6.1777330839973832E-4</v>
      </c>
      <c r="AG135" s="658">
        <f t="shared" si="612"/>
        <v>-6.135198734852354E-4</v>
      </c>
      <c r="AH135" s="658">
        <f t="shared" si="612"/>
        <v>-5.991498611127577E-4</v>
      </c>
      <c r="AI135" s="658">
        <f t="shared" si="612"/>
        <v>-6.4770900159105693E-4</v>
      </c>
      <c r="AJ135" s="658">
        <f t="shared" si="612"/>
        <v>-7.5566933567183803E-4</v>
      </c>
      <c r="AK135" s="658">
        <f t="shared" si="612"/>
        <v>-9.2809221629963634E-4</v>
      </c>
      <c r="AL135" s="658">
        <f t="shared" si="612"/>
        <v>-1.1265972917086087E-3</v>
      </c>
      <c r="AM135" s="658">
        <f t="shared" ref="AM135:CI135" si="613">(1+AM105)*(1+AM125)*(1+AM133)-1</f>
        <v>-1.3819241767994983E-3</v>
      </c>
      <c r="AN135" s="658">
        <f t="shared" si="613"/>
        <v>-1.6888891856579047E-3</v>
      </c>
      <c r="AO135" s="658">
        <f t="shared" si="613"/>
        <v>-2.0846984005830071E-3</v>
      </c>
      <c r="AP135" s="658">
        <f t="shared" si="613"/>
        <v>-2.4803042162382383E-3</v>
      </c>
      <c r="AQ135" s="658">
        <f t="shared" si="613"/>
        <v>-2.7989021723560104E-3</v>
      </c>
      <c r="AR135" s="658">
        <f t="shared" si="613"/>
        <v>-3.1003815651291511E-3</v>
      </c>
      <c r="AS135" s="658">
        <f t="shared" si="613"/>
        <v>-3.3919125676228346E-3</v>
      </c>
      <c r="AT135" s="658">
        <f t="shared" si="613"/>
        <v>-3.5521574457529903E-3</v>
      </c>
      <c r="AU135" s="658">
        <f t="shared" si="613"/>
        <v>-3.5146885108415793E-3</v>
      </c>
      <c r="AV135" s="658">
        <f t="shared" si="613"/>
        <v>-3.4219096951250139E-3</v>
      </c>
      <c r="AW135" s="658">
        <f t="shared" si="613"/>
        <v>-3.4788835062710133E-3</v>
      </c>
      <c r="AX135" s="658">
        <f t="shared" si="613"/>
        <v>-3.7729867389010296E-3</v>
      </c>
      <c r="AY135" s="658">
        <f t="shared" si="613"/>
        <v>-4.0007285093285327E-3</v>
      </c>
      <c r="AZ135" s="658">
        <f t="shared" si="613"/>
        <v>-4.0534433290947414E-3</v>
      </c>
      <c r="BA135" s="658">
        <f t="shared" si="613"/>
        <v>-4.1397906132345508E-3</v>
      </c>
      <c r="BB135" s="658">
        <f t="shared" si="613"/>
        <v>-4.2835145050942325E-3</v>
      </c>
      <c r="BC135" s="658">
        <f t="shared" si="613"/>
        <v>-4.4712426256166005E-3</v>
      </c>
      <c r="BD135" s="658">
        <f t="shared" si="613"/>
        <v>-4.8348617229144741E-3</v>
      </c>
      <c r="BE135" s="658">
        <f t="shared" si="613"/>
        <v>-5.1615937998858996E-3</v>
      </c>
      <c r="BF135" s="658">
        <f t="shared" si="613"/>
        <v>-5.3432499168254433E-3</v>
      </c>
      <c r="BG135" s="658">
        <f t="shared" si="613"/>
        <v>-5.5239184961566323E-3</v>
      </c>
      <c r="BH135" s="658">
        <f t="shared" si="613"/>
        <v>-5.8228119549695867E-3</v>
      </c>
      <c r="BI135" s="658">
        <f t="shared" si="613"/>
        <v>-6.2221052480976313E-3</v>
      </c>
      <c r="BJ135" s="658">
        <f t="shared" si="613"/>
        <v>-6.5577276915690375E-3</v>
      </c>
      <c r="BK135" s="658">
        <f t="shared" si="613"/>
        <v>-6.8381162583094346E-3</v>
      </c>
      <c r="BL135" s="658">
        <f t="shared" si="613"/>
        <v>-7.0710731768997004E-3</v>
      </c>
      <c r="BM135" s="658">
        <f t="shared" si="613"/>
        <v>-7.2646189834594255E-3</v>
      </c>
      <c r="BN135" s="658">
        <f t="shared" si="613"/>
        <v>-7.4004149045924228E-3</v>
      </c>
      <c r="BO135" s="658">
        <f t="shared" si="613"/>
        <v>-7.2991373190148812E-3</v>
      </c>
      <c r="BP135" s="658">
        <f t="shared" si="613"/>
        <v>-6.8470849189434801E-3</v>
      </c>
      <c r="BQ135" s="658">
        <f t="shared" si="613"/>
        <v>-5.9987793198217343E-3</v>
      </c>
      <c r="BR135" s="658">
        <f t="shared" si="613"/>
        <v>-5.3040022193983072E-3</v>
      </c>
      <c r="BS135" s="658">
        <f t="shared" si="613"/>
        <v>-4.8202470235776396E-3</v>
      </c>
      <c r="BT135" s="658">
        <f t="shared" si="613"/>
        <v>-4.4219014604373053E-3</v>
      </c>
      <c r="BU135" s="658">
        <f t="shared" si="613"/>
        <v>-4.4090461629474609E-3</v>
      </c>
      <c r="BV135" s="658">
        <f t="shared" si="613"/>
        <v>-4.463116134049816E-3</v>
      </c>
      <c r="BW135" s="658">
        <f t="shared" si="613"/>
        <v>-4.5452085759324357E-3</v>
      </c>
      <c r="BX135" s="658">
        <f t="shared" si="613"/>
        <v>-4.7015948984279188E-3</v>
      </c>
      <c r="BY135" s="658">
        <f t="shared" si="613"/>
        <v>-4.8401909961639511E-3</v>
      </c>
      <c r="BZ135" s="658">
        <f t="shared" si="613"/>
        <v>-4.9316406080209818E-3</v>
      </c>
      <c r="CA135" s="658">
        <f t="shared" si="613"/>
        <v>-5.054623634669464E-3</v>
      </c>
      <c r="CB135" s="658">
        <f t="shared" si="613"/>
        <v>-5.160991448935226E-3</v>
      </c>
      <c r="CC135" s="658">
        <f t="shared" si="613"/>
        <v>-5.3043754604472637E-3</v>
      </c>
      <c r="CD135" s="658">
        <f t="shared" si="613"/>
        <v>-5.4570357173595596E-3</v>
      </c>
      <c r="CE135" s="658">
        <f t="shared" si="613"/>
        <v>-5.6034963541554683E-3</v>
      </c>
      <c r="CF135" s="658">
        <f t="shared" si="613"/>
        <v>-5.7825513017512042E-3</v>
      </c>
      <c r="CG135" s="658">
        <f t="shared" si="613"/>
        <v>-5.9343698642204679E-3</v>
      </c>
      <c r="CH135" s="658">
        <f t="shared" si="613"/>
        <v>-6.0917169846279595E-3</v>
      </c>
      <c r="CI135" s="658" t="e">
        <f t="shared" si="613"/>
        <v>#VALUE!</v>
      </c>
    </row>
    <row r="136" spans="1:87">
      <c r="A136"/>
      <c r="C136"/>
      <c r="D136" s="244"/>
      <c r="E136" s="455"/>
      <c r="F136" s="487" t="str">
        <f>DataSummary!N5</f>
        <v>Scenario</v>
      </c>
      <c r="G136" s="380" t="s">
        <v>923</v>
      </c>
      <c r="H136" s="379" t="s">
        <v>436</v>
      </c>
      <c r="I136" s="659"/>
      <c r="J136" s="659">
        <f t="shared" ref="J136:AL136" si="614">(1+J110)*(1+J130)*(1+J134)-1</f>
        <v>8.8442410853637465E-3</v>
      </c>
      <c r="K136" s="659">
        <f>(1+K110)*(1+K130)*(1+K134)-1</f>
        <v>8.9663058804534401E-3</v>
      </c>
      <c r="L136" s="659">
        <f t="shared" si="614"/>
        <v>8.993271305318018E-3</v>
      </c>
      <c r="M136" s="659">
        <f t="shared" si="614"/>
        <v>8.8413438676231415E-3</v>
      </c>
      <c r="N136" s="659">
        <f t="shared" si="614"/>
        <v>8.6712219449667227E-3</v>
      </c>
      <c r="O136" s="659">
        <f t="shared" si="614"/>
        <v>8.5778911432954352E-3</v>
      </c>
      <c r="P136" s="659">
        <f t="shared" si="614"/>
        <v>8.4656966994012262E-3</v>
      </c>
      <c r="Q136" s="659">
        <f t="shared" si="614"/>
        <v>8.0486733302931324E-3</v>
      </c>
      <c r="R136" s="659">
        <f t="shared" si="614"/>
        <v>7.2759291135087167E-3</v>
      </c>
      <c r="S136" s="659">
        <f t="shared" si="614"/>
        <v>6.1369112921241253E-3</v>
      </c>
      <c r="T136" s="659">
        <f t="shared" si="614"/>
        <v>5.0543920008652155E-3</v>
      </c>
      <c r="U136" s="659">
        <f t="shared" si="614"/>
        <v>4.0886690881962728E-3</v>
      </c>
      <c r="V136" s="659">
        <f t="shared" si="614"/>
        <v>3.1636298624053705E-3</v>
      </c>
      <c r="W136" s="659">
        <f t="shared" si="614"/>
        <v>2.5846883745814786E-3</v>
      </c>
      <c r="X136" s="659">
        <f t="shared" si="614"/>
        <v>2.0330699027568677E-3</v>
      </c>
      <c r="Y136" s="659">
        <f t="shared" si="614"/>
        <v>1.4384942214218377E-3</v>
      </c>
      <c r="Z136" s="659">
        <f t="shared" si="614"/>
        <v>9.3678794403651011E-4</v>
      </c>
      <c r="AA136" s="659">
        <f t="shared" si="614"/>
        <v>5.0164117581719125E-4</v>
      </c>
      <c r="AB136" s="659">
        <f t="shared" si="614"/>
        <v>9.8852708356078622E-5</v>
      </c>
      <c r="AC136" s="659">
        <f t="shared" si="614"/>
        <v>-2.2275945766037086E-4</v>
      </c>
      <c r="AD136" s="659">
        <f t="shared" si="614"/>
        <v>-4.4931605199671765E-4</v>
      </c>
      <c r="AE136" s="659">
        <f t="shared" si="614"/>
        <v>-5.6186833383631285E-4</v>
      </c>
      <c r="AF136" s="659">
        <f t="shared" si="614"/>
        <v>-6.1777330839973832E-4</v>
      </c>
      <c r="AG136" s="659">
        <f t="shared" si="614"/>
        <v>-6.135198734852354E-4</v>
      </c>
      <c r="AH136" s="659">
        <f t="shared" si="614"/>
        <v>-5.991498611127577E-4</v>
      </c>
      <c r="AI136" s="659">
        <f t="shared" si="614"/>
        <v>-6.4770900159105693E-4</v>
      </c>
      <c r="AJ136" s="659">
        <f t="shared" si="614"/>
        <v>-7.5566933567183803E-4</v>
      </c>
      <c r="AK136" s="659">
        <f t="shared" si="614"/>
        <v>-9.2809221629963634E-4</v>
      </c>
      <c r="AL136" s="659">
        <f t="shared" si="614"/>
        <v>-1.1265972917086087E-3</v>
      </c>
      <c r="AM136" s="659">
        <f t="shared" ref="AM136:CI136" si="615">(1+AM110)*(1+AM130)*(1+AM134)-1</f>
        <v>-1.3819241767994983E-3</v>
      </c>
      <c r="AN136" s="659">
        <f t="shared" si="615"/>
        <v>-1.6888891856579047E-3</v>
      </c>
      <c r="AO136" s="659">
        <f t="shared" si="615"/>
        <v>-2.0846984005830071E-3</v>
      </c>
      <c r="AP136" s="659">
        <f t="shared" si="615"/>
        <v>-2.4803042162382383E-3</v>
      </c>
      <c r="AQ136" s="659">
        <f t="shared" si="615"/>
        <v>-2.7989021723560104E-3</v>
      </c>
      <c r="AR136" s="659">
        <f t="shared" si="615"/>
        <v>-3.1003815651291511E-3</v>
      </c>
      <c r="AS136" s="659">
        <f t="shared" si="615"/>
        <v>-3.3919125676228346E-3</v>
      </c>
      <c r="AT136" s="659">
        <f t="shared" si="615"/>
        <v>-3.5521574457529903E-3</v>
      </c>
      <c r="AU136" s="659">
        <f t="shared" si="615"/>
        <v>-3.5146885108415793E-3</v>
      </c>
      <c r="AV136" s="659">
        <f t="shared" si="615"/>
        <v>-3.4219096951250139E-3</v>
      </c>
      <c r="AW136" s="659">
        <f t="shared" si="615"/>
        <v>-3.4788835062710133E-3</v>
      </c>
      <c r="AX136" s="659">
        <f t="shared" si="615"/>
        <v>-3.7729867389010296E-3</v>
      </c>
      <c r="AY136" s="659">
        <f t="shared" si="615"/>
        <v>-4.0007285093285327E-3</v>
      </c>
      <c r="AZ136" s="659">
        <f t="shared" si="615"/>
        <v>-4.0534433290947414E-3</v>
      </c>
      <c r="BA136" s="659">
        <f t="shared" si="615"/>
        <v>-4.1397906132345508E-3</v>
      </c>
      <c r="BB136" s="659">
        <f t="shared" si="615"/>
        <v>-4.2835145050942325E-3</v>
      </c>
      <c r="BC136" s="659">
        <f t="shared" si="615"/>
        <v>-4.4712426256166005E-3</v>
      </c>
      <c r="BD136" s="659">
        <f t="shared" si="615"/>
        <v>-4.8348617229144741E-3</v>
      </c>
      <c r="BE136" s="659">
        <f t="shared" si="615"/>
        <v>-5.1615937998858996E-3</v>
      </c>
      <c r="BF136" s="659">
        <f t="shared" si="615"/>
        <v>-5.3432499168254433E-3</v>
      </c>
      <c r="BG136" s="659">
        <f t="shared" si="615"/>
        <v>-5.5239184961566323E-3</v>
      </c>
      <c r="BH136" s="659">
        <f t="shared" si="615"/>
        <v>-5.8228119549695867E-3</v>
      </c>
      <c r="BI136" s="659">
        <f t="shared" si="615"/>
        <v>-6.2221052480976313E-3</v>
      </c>
      <c r="BJ136" s="659">
        <f t="shared" si="615"/>
        <v>-6.5577276915690375E-3</v>
      </c>
      <c r="BK136" s="659">
        <f t="shared" si="615"/>
        <v>-6.8381162583094346E-3</v>
      </c>
      <c r="BL136" s="659">
        <f t="shared" si="615"/>
        <v>-7.0710731768997004E-3</v>
      </c>
      <c r="BM136" s="659">
        <f t="shared" si="615"/>
        <v>-7.2646189834594255E-3</v>
      </c>
      <c r="BN136" s="659">
        <f t="shared" si="615"/>
        <v>-7.4004149045924228E-3</v>
      </c>
      <c r="BO136" s="659">
        <f t="shared" si="615"/>
        <v>-7.2991373190148812E-3</v>
      </c>
      <c r="BP136" s="659">
        <f t="shared" si="615"/>
        <v>-6.8470849189434801E-3</v>
      </c>
      <c r="BQ136" s="659">
        <f t="shared" si="615"/>
        <v>-5.9987793198217343E-3</v>
      </c>
      <c r="BR136" s="659">
        <f t="shared" si="615"/>
        <v>-5.3040022193983072E-3</v>
      </c>
      <c r="BS136" s="659">
        <f t="shared" si="615"/>
        <v>-4.8202470235776396E-3</v>
      </c>
      <c r="BT136" s="659">
        <f t="shared" si="615"/>
        <v>-4.4219014604373053E-3</v>
      </c>
      <c r="BU136" s="659">
        <f t="shared" si="615"/>
        <v>-4.4090461629474609E-3</v>
      </c>
      <c r="BV136" s="659">
        <f t="shared" si="615"/>
        <v>-4.463116134049816E-3</v>
      </c>
      <c r="BW136" s="659">
        <f t="shared" si="615"/>
        <v>-4.5452085759324357E-3</v>
      </c>
      <c r="BX136" s="659">
        <f t="shared" si="615"/>
        <v>-4.7015948984279188E-3</v>
      </c>
      <c r="BY136" s="659">
        <f t="shared" si="615"/>
        <v>-4.8401909961639511E-3</v>
      </c>
      <c r="BZ136" s="659">
        <f t="shared" si="615"/>
        <v>-4.9316406080209818E-3</v>
      </c>
      <c r="CA136" s="659">
        <f t="shared" si="615"/>
        <v>-5.054623634669464E-3</v>
      </c>
      <c r="CB136" s="659">
        <f t="shared" si="615"/>
        <v>-5.160991448935226E-3</v>
      </c>
      <c r="CC136" s="659">
        <f t="shared" si="615"/>
        <v>-5.3043754604472637E-3</v>
      </c>
      <c r="CD136" s="659">
        <f t="shared" si="615"/>
        <v>-5.4570357173595596E-3</v>
      </c>
      <c r="CE136" s="659">
        <f t="shared" si="615"/>
        <v>-5.6034963541554683E-3</v>
      </c>
      <c r="CF136" s="659">
        <f t="shared" si="615"/>
        <v>-5.7825513017512042E-3</v>
      </c>
      <c r="CG136" s="659">
        <f t="shared" si="615"/>
        <v>-5.9343698642204679E-3</v>
      </c>
      <c r="CH136" s="659">
        <f t="shared" si="615"/>
        <v>-6.0917169846279595E-3</v>
      </c>
      <c r="CI136" s="659" t="e">
        <f t="shared" si="615"/>
        <v>#VALUE!</v>
      </c>
    </row>
    <row r="137" spans="1:87" ht="16" thickBot="1">
      <c r="A137"/>
      <c r="B137" s="254" t="s">
        <v>746</v>
      </c>
      <c r="C137"/>
      <c r="D137" s="244"/>
      <c r="E137" s="244"/>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87" s="36" customFormat="1">
      <c r="B138" s="256" t="s">
        <v>741</v>
      </c>
      <c r="C138" s="500" t="str">
        <f>DataSummary!D417</f>
        <v>IEI</v>
      </c>
      <c r="D138" s="283" t="str">
        <f>DataSummary!N4</f>
        <v>Baseline</v>
      </c>
      <c r="E138" s="70" t="str">
        <f>DataSummary!N5</f>
        <v>Scenario</v>
      </c>
      <c r="F138" s="4" t="str">
        <f>D143</f>
        <v>Automatic</v>
      </c>
      <c r="G138" s="2" t="s">
        <v>747</v>
      </c>
      <c r="H138" s="196" t="s">
        <v>631</v>
      </c>
      <c r="I138" s="178">
        <f>InputDataA_GeneralAssumptions!$D$7</f>
        <v>2023</v>
      </c>
      <c r="J138" s="144">
        <f>I138+1</f>
        <v>2024</v>
      </c>
      <c r="K138" s="144">
        <f t="shared" ref="K138" si="616">J138+1</f>
        <v>2025</v>
      </c>
      <c r="L138" s="144">
        <f t="shared" ref="L138" si="617">K138+1</f>
        <v>2026</v>
      </c>
      <c r="M138" s="144">
        <f t="shared" ref="M138" si="618">L138+1</f>
        <v>2027</v>
      </c>
      <c r="N138" s="144">
        <f t="shared" ref="N138" si="619">M138+1</f>
        <v>2028</v>
      </c>
      <c r="O138" s="144">
        <f t="shared" ref="O138" si="620">N138+1</f>
        <v>2029</v>
      </c>
      <c r="P138" s="144">
        <f t="shared" ref="P138" si="621">O138+1</f>
        <v>2030</v>
      </c>
      <c r="Q138" s="144">
        <f t="shared" ref="Q138" si="622">P138+1</f>
        <v>2031</v>
      </c>
      <c r="R138" s="144">
        <f t="shared" ref="R138" si="623">Q138+1</f>
        <v>2032</v>
      </c>
      <c r="S138" s="144">
        <f t="shared" ref="S138" si="624">R138+1</f>
        <v>2033</v>
      </c>
      <c r="T138" s="144">
        <f t="shared" ref="T138" si="625">S138+1</f>
        <v>2034</v>
      </c>
      <c r="U138" s="144">
        <f t="shared" ref="U138" si="626">T138+1</f>
        <v>2035</v>
      </c>
      <c r="V138" s="144">
        <f t="shared" ref="V138" si="627">U138+1</f>
        <v>2036</v>
      </c>
      <c r="W138" s="144">
        <f t="shared" ref="W138" si="628">V138+1</f>
        <v>2037</v>
      </c>
      <c r="X138" s="144">
        <f t="shared" ref="X138" si="629">W138+1</f>
        <v>2038</v>
      </c>
      <c r="Y138" s="144">
        <f t="shared" ref="Y138" si="630">X138+1</f>
        <v>2039</v>
      </c>
      <c r="Z138" s="144">
        <f>Y138+1</f>
        <v>2040</v>
      </c>
      <c r="AA138" s="144">
        <f t="shared" ref="AA138" si="631">Z138+1</f>
        <v>2041</v>
      </c>
      <c r="AB138" s="144">
        <f t="shared" ref="AB138" si="632">AA138+1</f>
        <v>2042</v>
      </c>
      <c r="AC138" s="144">
        <f t="shared" ref="AC138" si="633">AB138+1</f>
        <v>2043</v>
      </c>
      <c r="AD138" s="144">
        <f t="shared" ref="AD138" si="634">AC138+1</f>
        <v>2044</v>
      </c>
      <c r="AE138" s="144">
        <f t="shared" ref="AE138" si="635">AD138+1</f>
        <v>2045</v>
      </c>
      <c r="AF138" s="144">
        <f t="shared" ref="AF138" si="636">AE138+1</f>
        <v>2046</v>
      </c>
      <c r="AG138" s="144">
        <f t="shared" ref="AG138" si="637">AF138+1</f>
        <v>2047</v>
      </c>
      <c r="AH138" s="144">
        <f t="shared" ref="AH138" si="638">AG138+1</f>
        <v>2048</v>
      </c>
      <c r="AI138" s="144">
        <f t="shared" ref="AI138" si="639">AH138+1</f>
        <v>2049</v>
      </c>
      <c r="AJ138" s="144">
        <f t="shared" ref="AJ138" si="640">AI138+1</f>
        <v>2050</v>
      </c>
      <c r="AK138" s="144">
        <f t="shared" ref="AK138" si="641">AJ138+1</f>
        <v>2051</v>
      </c>
      <c r="AL138" s="144">
        <f t="shared" ref="AL138" si="642">AK138+1</f>
        <v>2052</v>
      </c>
      <c r="AM138" s="144">
        <f t="shared" ref="AM138" si="643">AL138+1</f>
        <v>2053</v>
      </c>
      <c r="AN138" s="144">
        <f t="shared" ref="AN138" si="644">AM138+1</f>
        <v>2054</v>
      </c>
      <c r="AO138" s="144">
        <f t="shared" ref="AO138" si="645">AN138+1</f>
        <v>2055</v>
      </c>
      <c r="AP138" s="144">
        <f t="shared" ref="AP138:AR138" si="646">AO138+1</f>
        <v>2056</v>
      </c>
      <c r="AQ138" s="144">
        <f t="shared" si="646"/>
        <v>2057</v>
      </c>
      <c r="AR138" s="144">
        <f t="shared" si="646"/>
        <v>2058</v>
      </c>
      <c r="AS138" s="144">
        <f t="shared" ref="AS138" si="647">AR138+1</f>
        <v>2059</v>
      </c>
      <c r="AT138" s="144">
        <f t="shared" ref="AT138" si="648">AS138+1</f>
        <v>2060</v>
      </c>
      <c r="AU138" s="144">
        <f t="shared" ref="AU138" si="649">AT138+1</f>
        <v>2061</v>
      </c>
      <c r="AV138" s="144">
        <f t="shared" ref="AV138" si="650">AU138+1</f>
        <v>2062</v>
      </c>
      <c r="AW138" s="144">
        <f t="shared" ref="AW138" si="651">AV138+1</f>
        <v>2063</v>
      </c>
      <c r="AX138" s="144">
        <f t="shared" ref="AX138" si="652">AW138+1</f>
        <v>2064</v>
      </c>
      <c r="AY138" s="144">
        <f t="shared" ref="AY138" si="653">AX138+1</f>
        <v>2065</v>
      </c>
      <c r="AZ138" s="144">
        <f t="shared" ref="AZ138" si="654">AY138+1</f>
        <v>2066</v>
      </c>
      <c r="BA138" s="144">
        <f t="shared" ref="BA138" si="655">AZ138+1</f>
        <v>2067</v>
      </c>
      <c r="BB138" s="144">
        <f t="shared" ref="BB138" si="656">BA138+1</f>
        <v>2068</v>
      </c>
      <c r="BC138" s="144">
        <f t="shared" ref="BC138" si="657">BB138+1</f>
        <v>2069</v>
      </c>
      <c r="BD138" s="144">
        <f t="shared" ref="BD138" si="658">BC138+1</f>
        <v>2070</v>
      </c>
      <c r="BE138" s="144">
        <f t="shared" ref="BE138" si="659">BD138+1</f>
        <v>2071</v>
      </c>
      <c r="BF138" s="144">
        <f t="shared" ref="BF138" si="660">BE138+1</f>
        <v>2072</v>
      </c>
      <c r="BG138" s="144">
        <f t="shared" ref="BG138" si="661">BF138+1</f>
        <v>2073</v>
      </c>
      <c r="BH138" s="144">
        <f t="shared" ref="BH138" si="662">BG138+1</f>
        <v>2074</v>
      </c>
      <c r="BI138" s="144">
        <f t="shared" ref="BI138" si="663">BH138+1</f>
        <v>2075</v>
      </c>
      <c r="BJ138" s="144">
        <f t="shared" ref="BJ138" si="664">BI138+1</f>
        <v>2076</v>
      </c>
      <c r="BK138" s="144">
        <f t="shared" ref="BK138" si="665">BJ138+1</f>
        <v>2077</v>
      </c>
      <c r="BL138" s="144">
        <f t="shared" ref="BL138" si="666">BK138+1</f>
        <v>2078</v>
      </c>
      <c r="BM138" s="144">
        <f t="shared" ref="BM138" si="667">BL138+1</f>
        <v>2079</v>
      </c>
      <c r="BN138" s="144">
        <f t="shared" ref="BN138" si="668">BM138+1</f>
        <v>2080</v>
      </c>
      <c r="BO138" s="144">
        <f t="shared" ref="BO138" si="669">BN138+1</f>
        <v>2081</v>
      </c>
      <c r="BP138" s="144">
        <f t="shared" ref="BP138" si="670">BO138+1</f>
        <v>2082</v>
      </c>
      <c r="BQ138" s="144">
        <f t="shared" ref="BQ138" si="671">BP138+1</f>
        <v>2083</v>
      </c>
      <c r="BR138" s="144">
        <f t="shared" ref="BR138" si="672">BQ138+1</f>
        <v>2084</v>
      </c>
      <c r="BS138" s="144">
        <f t="shared" ref="BS138" si="673">BR138+1</f>
        <v>2085</v>
      </c>
      <c r="BT138" s="144">
        <f t="shared" ref="BT138" si="674">BS138+1</f>
        <v>2086</v>
      </c>
      <c r="BU138" s="144">
        <f t="shared" ref="BU138" si="675">BT138+1</f>
        <v>2087</v>
      </c>
      <c r="BV138" s="144">
        <f t="shared" ref="BV138" si="676">BU138+1</f>
        <v>2088</v>
      </c>
      <c r="BW138" s="144">
        <f t="shared" ref="BW138" si="677">BV138+1</f>
        <v>2089</v>
      </c>
      <c r="BX138" s="144">
        <f t="shared" ref="BX138" si="678">BW138+1</f>
        <v>2090</v>
      </c>
      <c r="BY138" s="144">
        <f t="shared" ref="BY138" si="679">BX138+1</f>
        <v>2091</v>
      </c>
      <c r="BZ138" s="144">
        <f t="shared" ref="BZ138" si="680">BY138+1</f>
        <v>2092</v>
      </c>
      <c r="CA138" s="144">
        <f t="shared" ref="CA138" si="681">BZ138+1</f>
        <v>2093</v>
      </c>
      <c r="CB138" s="144">
        <f t="shared" ref="CB138" si="682">CA138+1</f>
        <v>2094</v>
      </c>
      <c r="CC138" s="144">
        <f t="shared" ref="CC138" si="683">CB138+1</f>
        <v>2095</v>
      </c>
      <c r="CD138" s="144">
        <f t="shared" ref="CD138" si="684">CC138+1</f>
        <v>2096</v>
      </c>
      <c r="CE138" s="144">
        <f t="shared" ref="CE138" si="685">CD138+1</f>
        <v>2097</v>
      </c>
      <c r="CF138" s="144">
        <f t="shared" ref="CF138" si="686">CE138+1</f>
        <v>2098</v>
      </c>
      <c r="CG138" s="144">
        <f t="shared" ref="CG138" si="687">CF138+1</f>
        <v>2099</v>
      </c>
      <c r="CH138" s="144">
        <f t="shared" ref="CH138" si="688">CG138+1</f>
        <v>2100</v>
      </c>
      <c r="CI138" s="144">
        <f t="shared" ref="CI138" si="689">CH138+1</f>
        <v>2101</v>
      </c>
    </row>
    <row r="139" spans="1:87" s="36" customFormat="1">
      <c r="B139" s="76" t="s">
        <v>742</v>
      </c>
      <c r="C139" s="77" t="s">
        <v>2</v>
      </c>
      <c r="D139" s="367"/>
      <c r="E139" s="387"/>
      <c r="F139" s="699" t="str">
        <f>DataSummary!N4</f>
        <v>Baseline</v>
      </c>
      <c r="G139" s="15" t="s">
        <v>619</v>
      </c>
      <c r="H139" s="25" t="s">
        <v>2</v>
      </c>
      <c r="I139" s="179">
        <f>I140</f>
        <v>0.7212674617767334</v>
      </c>
      <c r="J139" s="179">
        <f t="shared" ref="J139:BU139" si="690">J140</f>
        <v>0.7212674617767334</v>
      </c>
      <c r="K139" s="179">
        <f t="shared" si="690"/>
        <v>0.7212674617767334</v>
      </c>
      <c r="L139" s="179">
        <f t="shared" si="690"/>
        <v>0.7212674617767334</v>
      </c>
      <c r="M139" s="179">
        <f t="shared" si="690"/>
        <v>0.7212674617767334</v>
      </c>
      <c r="N139" s="179">
        <f t="shared" si="690"/>
        <v>0.7212674617767334</v>
      </c>
      <c r="O139" s="179">
        <f t="shared" si="690"/>
        <v>0.7212674617767334</v>
      </c>
      <c r="P139" s="179">
        <f t="shared" si="690"/>
        <v>0.7212674617767334</v>
      </c>
      <c r="Q139" s="179">
        <f t="shared" si="690"/>
        <v>0.7212674617767334</v>
      </c>
      <c r="R139" s="179">
        <f t="shared" si="690"/>
        <v>0.7212674617767334</v>
      </c>
      <c r="S139" s="179">
        <f t="shared" si="690"/>
        <v>0.7212674617767334</v>
      </c>
      <c r="T139" s="179">
        <f t="shared" si="690"/>
        <v>0.7212674617767334</v>
      </c>
      <c r="U139" s="179">
        <f t="shared" si="690"/>
        <v>0.7212674617767334</v>
      </c>
      <c r="V139" s="179">
        <f t="shared" si="690"/>
        <v>0.7212674617767334</v>
      </c>
      <c r="W139" s="179">
        <f t="shared" si="690"/>
        <v>0.7212674617767334</v>
      </c>
      <c r="X139" s="179">
        <f t="shared" si="690"/>
        <v>0.7212674617767334</v>
      </c>
      <c r="Y139" s="179">
        <f t="shared" si="690"/>
        <v>0.7212674617767334</v>
      </c>
      <c r="Z139" s="179">
        <f t="shared" si="690"/>
        <v>0.7212674617767334</v>
      </c>
      <c r="AA139" s="179">
        <f t="shared" si="690"/>
        <v>0.7212674617767334</v>
      </c>
      <c r="AB139" s="179">
        <f t="shared" si="690"/>
        <v>0.7212674617767334</v>
      </c>
      <c r="AC139" s="179">
        <f t="shared" si="690"/>
        <v>0.7212674617767334</v>
      </c>
      <c r="AD139" s="179">
        <f t="shared" si="690"/>
        <v>0.7212674617767334</v>
      </c>
      <c r="AE139" s="179">
        <f t="shared" si="690"/>
        <v>0.7212674617767334</v>
      </c>
      <c r="AF139" s="179">
        <f t="shared" si="690"/>
        <v>0.7212674617767334</v>
      </c>
      <c r="AG139" s="179">
        <f t="shared" si="690"/>
        <v>0.7212674617767334</v>
      </c>
      <c r="AH139" s="179">
        <f t="shared" si="690"/>
        <v>0.7212674617767334</v>
      </c>
      <c r="AI139" s="179">
        <f t="shared" si="690"/>
        <v>0.7212674617767334</v>
      </c>
      <c r="AJ139" s="179">
        <f t="shared" si="690"/>
        <v>0.7212674617767334</v>
      </c>
      <c r="AK139" s="179">
        <f t="shared" si="690"/>
        <v>0.7212674617767334</v>
      </c>
      <c r="AL139" s="179">
        <f t="shared" si="690"/>
        <v>0.7212674617767334</v>
      </c>
      <c r="AM139" s="179">
        <f t="shared" si="690"/>
        <v>0.7212674617767334</v>
      </c>
      <c r="AN139" s="179">
        <f t="shared" si="690"/>
        <v>0.7212674617767334</v>
      </c>
      <c r="AO139" s="179">
        <f t="shared" si="690"/>
        <v>0.7212674617767334</v>
      </c>
      <c r="AP139" s="179">
        <f t="shared" si="690"/>
        <v>0.7212674617767334</v>
      </c>
      <c r="AQ139" s="179">
        <f t="shared" si="690"/>
        <v>0.7212674617767334</v>
      </c>
      <c r="AR139" s="179">
        <f t="shared" si="690"/>
        <v>0.7212674617767334</v>
      </c>
      <c r="AS139" s="179">
        <f t="shared" si="690"/>
        <v>0.7212674617767334</v>
      </c>
      <c r="AT139" s="179">
        <f t="shared" si="690"/>
        <v>0.7212674617767334</v>
      </c>
      <c r="AU139" s="179">
        <f t="shared" si="690"/>
        <v>0.7212674617767334</v>
      </c>
      <c r="AV139" s="179">
        <f t="shared" si="690"/>
        <v>0.7212674617767334</v>
      </c>
      <c r="AW139" s="179">
        <f t="shared" si="690"/>
        <v>0.7212674617767334</v>
      </c>
      <c r="AX139" s="179">
        <f t="shared" si="690"/>
        <v>0.7212674617767334</v>
      </c>
      <c r="AY139" s="179">
        <f t="shared" si="690"/>
        <v>0.7212674617767334</v>
      </c>
      <c r="AZ139" s="179">
        <f t="shared" si="690"/>
        <v>0.7212674617767334</v>
      </c>
      <c r="BA139" s="179">
        <f t="shared" si="690"/>
        <v>0.7212674617767334</v>
      </c>
      <c r="BB139" s="179">
        <f t="shared" si="690"/>
        <v>0.7212674617767334</v>
      </c>
      <c r="BC139" s="179">
        <f t="shared" si="690"/>
        <v>0.7212674617767334</v>
      </c>
      <c r="BD139" s="179">
        <f t="shared" si="690"/>
        <v>0.7212674617767334</v>
      </c>
      <c r="BE139" s="179">
        <f t="shared" si="690"/>
        <v>0.7212674617767334</v>
      </c>
      <c r="BF139" s="179">
        <f t="shared" si="690"/>
        <v>0.7212674617767334</v>
      </c>
      <c r="BG139" s="179">
        <f t="shared" si="690"/>
        <v>0.7212674617767334</v>
      </c>
      <c r="BH139" s="179">
        <f t="shared" si="690"/>
        <v>0.7212674617767334</v>
      </c>
      <c r="BI139" s="179">
        <f t="shared" si="690"/>
        <v>0.7212674617767334</v>
      </c>
      <c r="BJ139" s="179">
        <f t="shared" si="690"/>
        <v>0.7212674617767334</v>
      </c>
      <c r="BK139" s="179">
        <f t="shared" si="690"/>
        <v>0.7212674617767334</v>
      </c>
      <c r="BL139" s="179">
        <f t="shared" si="690"/>
        <v>0.7212674617767334</v>
      </c>
      <c r="BM139" s="179">
        <f t="shared" si="690"/>
        <v>0.7212674617767334</v>
      </c>
      <c r="BN139" s="179">
        <f t="shared" si="690"/>
        <v>0.7212674617767334</v>
      </c>
      <c r="BO139" s="179">
        <f t="shared" si="690"/>
        <v>0.7212674617767334</v>
      </c>
      <c r="BP139" s="179">
        <f t="shared" si="690"/>
        <v>0.7212674617767334</v>
      </c>
      <c r="BQ139" s="179">
        <f t="shared" si="690"/>
        <v>0.7212674617767334</v>
      </c>
      <c r="BR139" s="179">
        <f t="shared" si="690"/>
        <v>0.7212674617767334</v>
      </c>
      <c r="BS139" s="179">
        <f t="shared" si="690"/>
        <v>0.7212674617767334</v>
      </c>
      <c r="BT139" s="179">
        <f t="shared" si="690"/>
        <v>0.7212674617767334</v>
      </c>
      <c r="BU139" s="179">
        <f t="shared" si="690"/>
        <v>0.7212674617767334</v>
      </c>
      <c r="BV139" s="179">
        <f t="shared" ref="BV139:CI139" si="691">BV140</f>
        <v>0.7212674617767334</v>
      </c>
      <c r="BW139" s="179">
        <f t="shared" si="691"/>
        <v>0.7212674617767334</v>
      </c>
      <c r="BX139" s="179">
        <f t="shared" si="691"/>
        <v>0.7212674617767334</v>
      </c>
      <c r="BY139" s="179">
        <f t="shared" si="691"/>
        <v>0.7212674617767334</v>
      </c>
      <c r="BZ139" s="179">
        <f t="shared" si="691"/>
        <v>0.7212674617767334</v>
      </c>
      <c r="CA139" s="179">
        <f t="shared" si="691"/>
        <v>0.7212674617767334</v>
      </c>
      <c r="CB139" s="179">
        <f t="shared" si="691"/>
        <v>0.7212674617767334</v>
      </c>
      <c r="CC139" s="179">
        <f t="shared" si="691"/>
        <v>0.7212674617767334</v>
      </c>
      <c r="CD139" s="179">
        <f t="shared" si="691"/>
        <v>0.7212674617767334</v>
      </c>
      <c r="CE139" s="179">
        <f t="shared" si="691"/>
        <v>0.7212674617767334</v>
      </c>
      <c r="CF139" s="179">
        <f t="shared" si="691"/>
        <v>0.7212674617767334</v>
      </c>
      <c r="CG139" s="179">
        <f t="shared" si="691"/>
        <v>0.7212674617767334</v>
      </c>
      <c r="CH139" s="179">
        <f t="shared" si="691"/>
        <v>0.7212674617767334</v>
      </c>
      <c r="CI139" s="179">
        <f t="shared" si="691"/>
        <v>0.7212674617767334</v>
      </c>
    </row>
    <row r="140" spans="1:87" s="36" customFormat="1">
      <c r="B140" s="76" t="str">
        <f>"Initial efficient, taken from data (choose from dropdown menu) --&gt;"</f>
        <v>Initial efficient, taken from data (choose from dropdown menu) --&gt;</v>
      </c>
      <c r="C140" s="456" t="s">
        <v>1031</v>
      </c>
      <c r="D140" s="720">
        <f>IF(ISNUMBER(DataSummary!B417)=TRUE,DataSummary!B417,".")</f>
        <v>0.7212674617767334</v>
      </c>
      <c r="E140" s="721"/>
      <c r="F140" s="699"/>
      <c r="G140" s="10" t="s">
        <v>620</v>
      </c>
      <c r="H140" s="25" t="s">
        <v>2</v>
      </c>
      <c r="I140" s="12">
        <f>InputDataA_GeneralAssumptions!D141</f>
        <v>0.7212674617767334</v>
      </c>
      <c r="J140" s="12">
        <f>IF(J138&gt;InputDataA_GeneralAssumptions!$D$145,InputDataA_GeneralAssumptions!$D$144,I140+(InputDataA_GeneralAssumptions!$D$144-$I$140)/(InputDataA_GeneralAssumptions!$D$145-InputDataA_GeneralAssumptions!$D$7))</f>
        <v>0.7212674617767334</v>
      </c>
      <c r="K140" s="12">
        <f>IF(K138&gt;InputDataA_GeneralAssumptions!$D$145,InputDataA_GeneralAssumptions!$D$144,J140+(InputDataA_GeneralAssumptions!$D$144-$I$140)/(InputDataA_GeneralAssumptions!$D$145-InputDataA_GeneralAssumptions!$D$7))</f>
        <v>0.7212674617767334</v>
      </c>
      <c r="L140" s="12">
        <f>IF(L138&gt;InputDataA_GeneralAssumptions!$D$145,InputDataA_GeneralAssumptions!$D$144,K140+(InputDataA_GeneralAssumptions!$D$144-$I$140)/(InputDataA_GeneralAssumptions!$D$145-InputDataA_GeneralAssumptions!$D$7))</f>
        <v>0.7212674617767334</v>
      </c>
      <c r="M140" s="12">
        <f>IF(M138&gt;InputDataA_GeneralAssumptions!$D$145,InputDataA_GeneralAssumptions!$D$144,L140+(InputDataA_GeneralAssumptions!$D$144-$I$140)/(InputDataA_GeneralAssumptions!$D$145-InputDataA_GeneralAssumptions!$D$7))</f>
        <v>0.7212674617767334</v>
      </c>
      <c r="N140" s="12">
        <f>IF(N138&gt;InputDataA_GeneralAssumptions!$D$145,InputDataA_GeneralAssumptions!$D$144,M140+(InputDataA_GeneralAssumptions!$D$144-$I$140)/(InputDataA_GeneralAssumptions!$D$145-InputDataA_GeneralAssumptions!$D$7))</f>
        <v>0.7212674617767334</v>
      </c>
      <c r="O140" s="12">
        <f>IF(O138&gt;InputDataA_GeneralAssumptions!$D$145,InputDataA_GeneralAssumptions!$D$144,N140+(InputDataA_GeneralAssumptions!$D$144-$I$140)/(InputDataA_GeneralAssumptions!$D$145-InputDataA_GeneralAssumptions!$D$7))</f>
        <v>0.7212674617767334</v>
      </c>
      <c r="P140" s="12">
        <f>IF(P138&gt;InputDataA_GeneralAssumptions!$D$145,InputDataA_GeneralAssumptions!$D$144,O140+(InputDataA_GeneralAssumptions!$D$144-$I$140)/(InputDataA_GeneralAssumptions!$D$145-InputDataA_GeneralAssumptions!$D$7))</f>
        <v>0.7212674617767334</v>
      </c>
      <c r="Q140" s="12">
        <f>IF(Q138&gt;InputDataA_GeneralAssumptions!$D$145,InputDataA_GeneralAssumptions!$D$144,P140+(InputDataA_GeneralAssumptions!$D$144-$I$140)/(InputDataA_GeneralAssumptions!$D$145-InputDataA_GeneralAssumptions!$D$7))</f>
        <v>0.7212674617767334</v>
      </c>
      <c r="R140" s="12">
        <f>IF(R138&gt;InputDataA_GeneralAssumptions!$D$145,InputDataA_GeneralAssumptions!$D$144,Q140+(InputDataA_GeneralAssumptions!$D$144-$I$140)/(InputDataA_GeneralAssumptions!$D$145-InputDataA_GeneralAssumptions!$D$7))</f>
        <v>0.7212674617767334</v>
      </c>
      <c r="S140" s="12">
        <f>IF(S138&gt;InputDataA_GeneralAssumptions!$D$145,InputDataA_GeneralAssumptions!$D$144,R140+(InputDataA_GeneralAssumptions!$D$144-$I$140)/(InputDataA_GeneralAssumptions!$D$145-InputDataA_GeneralAssumptions!$D$7))</f>
        <v>0.7212674617767334</v>
      </c>
      <c r="T140" s="12">
        <f>IF(T138&gt;InputDataA_GeneralAssumptions!$D$145,InputDataA_GeneralAssumptions!$D$144,S140+(InputDataA_GeneralAssumptions!$D$144-$I$140)/(InputDataA_GeneralAssumptions!$D$145-InputDataA_GeneralAssumptions!$D$7))</f>
        <v>0.7212674617767334</v>
      </c>
      <c r="U140" s="12">
        <f>IF(U138&gt;InputDataA_GeneralAssumptions!$D$145,InputDataA_GeneralAssumptions!$D$144,T140+(InputDataA_GeneralAssumptions!$D$144-$I$140)/(InputDataA_GeneralAssumptions!$D$145-InputDataA_GeneralAssumptions!$D$7))</f>
        <v>0.7212674617767334</v>
      </c>
      <c r="V140" s="12">
        <f>IF(V138&gt;InputDataA_GeneralAssumptions!$D$145,InputDataA_GeneralAssumptions!$D$144,U140+(InputDataA_GeneralAssumptions!$D$144-$I$140)/(InputDataA_GeneralAssumptions!$D$145-InputDataA_GeneralAssumptions!$D$7))</f>
        <v>0.7212674617767334</v>
      </c>
      <c r="W140" s="12">
        <f>IF(W138&gt;InputDataA_GeneralAssumptions!$D$145,InputDataA_GeneralAssumptions!$D$144,V140+(InputDataA_GeneralAssumptions!$D$144-$I$140)/(InputDataA_GeneralAssumptions!$D$145-InputDataA_GeneralAssumptions!$D$7))</f>
        <v>0.7212674617767334</v>
      </c>
      <c r="X140" s="12">
        <f>IF(X138&gt;InputDataA_GeneralAssumptions!$D$145,InputDataA_GeneralAssumptions!$D$144,W140+(InputDataA_GeneralAssumptions!$D$144-$I$140)/(InputDataA_GeneralAssumptions!$D$145-InputDataA_GeneralAssumptions!$D$7))</f>
        <v>0.7212674617767334</v>
      </c>
      <c r="Y140" s="12">
        <f>IF(Y138&gt;InputDataA_GeneralAssumptions!$D$145,InputDataA_GeneralAssumptions!$D$144,X140+(InputDataA_GeneralAssumptions!$D$144-$I$140)/(InputDataA_GeneralAssumptions!$D$145-InputDataA_GeneralAssumptions!$D$7))</f>
        <v>0.7212674617767334</v>
      </c>
      <c r="Z140" s="12">
        <f>IF(Z138&gt;InputDataA_GeneralAssumptions!$D$145,InputDataA_GeneralAssumptions!$D$144,Y140+(InputDataA_GeneralAssumptions!$D$144-$I$140)/(InputDataA_GeneralAssumptions!$D$145-InputDataA_GeneralAssumptions!$D$7))</f>
        <v>0.7212674617767334</v>
      </c>
      <c r="AA140" s="12">
        <f>IF(AA138&gt;InputDataA_GeneralAssumptions!$D$145,InputDataA_GeneralAssumptions!$D$144,Z140+(InputDataA_GeneralAssumptions!$D$144-$I$140)/(InputDataA_GeneralAssumptions!$D$145-InputDataA_GeneralAssumptions!$D$7))</f>
        <v>0.7212674617767334</v>
      </c>
      <c r="AB140" s="12">
        <f>IF(AB138&gt;InputDataA_GeneralAssumptions!$D$145,InputDataA_GeneralAssumptions!$D$144,AA140+(InputDataA_GeneralAssumptions!$D$144-$I$140)/(InputDataA_GeneralAssumptions!$D$145-InputDataA_GeneralAssumptions!$D$7))</f>
        <v>0.7212674617767334</v>
      </c>
      <c r="AC140" s="12">
        <f>IF(AC138&gt;InputDataA_GeneralAssumptions!$D$145,InputDataA_GeneralAssumptions!$D$144,AB140+(InputDataA_GeneralAssumptions!$D$144-$I$140)/(InputDataA_GeneralAssumptions!$D$145-InputDataA_GeneralAssumptions!$D$7))</f>
        <v>0.7212674617767334</v>
      </c>
      <c r="AD140" s="12">
        <f>IF(AD138&gt;InputDataA_GeneralAssumptions!$D$145,InputDataA_GeneralAssumptions!$D$144,AC140+(InputDataA_GeneralAssumptions!$D$144-$I$140)/(InputDataA_GeneralAssumptions!$D$145-InputDataA_GeneralAssumptions!$D$7))</f>
        <v>0.7212674617767334</v>
      </c>
      <c r="AE140" s="12">
        <f>IF(AE138&gt;InputDataA_GeneralAssumptions!$D$145,InputDataA_GeneralAssumptions!$D$144,AD140+(InputDataA_GeneralAssumptions!$D$144-$I$140)/(InputDataA_GeneralAssumptions!$D$145-InputDataA_GeneralAssumptions!$D$7))</f>
        <v>0.7212674617767334</v>
      </c>
      <c r="AF140" s="12">
        <f>IF(AF138&gt;InputDataA_GeneralAssumptions!$D$145,InputDataA_GeneralAssumptions!$D$144,AE140+(InputDataA_GeneralAssumptions!$D$144-$I$140)/(InputDataA_GeneralAssumptions!$D$145-InputDataA_GeneralAssumptions!$D$7))</f>
        <v>0.7212674617767334</v>
      </c>
      <c r="AG140" s="12">
        <f>IF(AG138&gt;InputDataA_GeneralAssumptions!$D$145,InputDataA_GeneralAssumptions!$D$144,AF140+(InputDataA_GeneralAssumptions!$D$144-$I$140)/(InputDataA_GeneralAssumptions!$D$145-InputDataA_GeneralAssumptions!$D$7))</f>
        <v>0.7212674617767334</v>
      </c>
      <c r="AH140" s="12">
        <f>IF(AH138&gt;InputDataA_GeneralAssumptions!$D$145,InputDataA_GeneralAssumptions!$D$144,AG140+(InputDataA_GeneralAssumptions!$D$144-$I$140)/(InputDataA_GeneralAssumptions!$D$145-InputDataA_GeneralAssumptions!$D$7))</f>
        <v>0.7212674617767334</v>
      </c>
      <c r="AI140" s="12">
        <f>IF(AI138&gt;InputDataA_GeneralAssumptions!$D$145,InputDataA_GeneralAssumptions!$D$144,AH140+(InputDataA_GeneralAssumptions!$D$144-$I$140)/(InputDataA_GeneralAssumptions!$D$145-InputDataA_GeneralAssumptions!$D$7))</f>
        <v>0.7212674617767334</v>
      </c>
      <c r="AJ140" s="12">
        <f>IF(AJ138&gt;InputDataA_GeneralAssumptions!$D$145,InputDataA_GeneralAssumptions!$D$144,AI140+(InputDataA_GeneralAssumptions!$D$144-$I$140)/(InputDataA_GeneralAssumptions!$D$145-InputDataA_GeneralAssumptions!$D$7))</f>
        <v>0.7212674617767334</v>
      </c>
      <c r="AK140" s="12">
        <f>IF(AK138&gt;InputDataA_GeneralAssumptions!$D$145,InputDataA_GeneralAssumptions!$D$144,AJ140+(InputDataA_GeneralAssumptions!$D$144-$I$140)/(InputDataA_GeneralAssumptions!$D$145-InputDataA_GeneralAssumptions!$D$7))</f>
        <v>0.7212674617767334</v>
      </c>
      <c r="AL140" s="12">
        <f>IF(AL138&gt;InputDataA_GeneralAssumptions!$D$145,InputDataA_GeneralAssumptions!$D$144,AK140+(InputDataA_GeneralAssumptions!$D$144-$I$140)/(InputDataA_GeneralAssumptions!$D$145-InputDataA_GeneralAssumptions!$D$7))</f>
        <v>0.7212674617767334</v>
      </c>
      <c r="AM140" s="12">
        <f>IF(AM138&gt;InputDataA_GeneralAssumptions!$D$145,InputDataA_GeneralAssumptions!$D$144,AL140+(InputDataA_GeneralAssumptions!$D$144-$I$140)/(InputDataA_GeneralAssumptions!$D$145-InputDataA_GeneralAssumptions!$D$7))</f>
        <v>0.7212674617767334</v>
      </c>
      <c r="AN140" s="12">
        <f>IF(AN138&gt;InputDataA_GeneralAssumptions!$D$145,InputDataA_GeneralAssumptions!$D$144,AM140+(InputDataA_GeneralAssumptions!$D$144-$I$140)/(InputDataA_GeneralAssumptions!$D$145-InputDataA_GeneralAssumptions!$D$7))</f>
        <v>0.7212674617767334</v>
      </c>
      <c r="AO140" s="12">
        <f>IF(AO138&gt;InputDataA_GeneralAssumptions!$D$145,InputDataA_GeneralAssumptions!$D$144,AN140+(InputDataA_GeneralAssumptions!$D$144-$I$140)/(InputDataA_GeneralAssumptions!$D$145-InputDataA_GeneralAssumptions!$D$7))</f>
        <v>0.7212674617767334</v>
      </c>
      <c r="AP140" s="12">
        <f>IF(AP138&gt;InputDataA_GeneralAssumptions!$D$145,InputDataA_GeneralAssumptions!$D$144,AO140+(InputDataA_GeneralAssumptions!$D$144-$I$140)/(InputDataA_GeneralAssumptions!$D$145-InputDataA_GeneralAssumptions!$D$7))</f>
        <v>0.7212674617767334</v>
      </c>
      <c r="AQ140" s="12">
        <f>IF(AQ138&gt;InputDataA_GeneralAssumptions!$D$145,InputDataA_GeneralAssumptions!$D$144,AP140+(InputDataA_GeneralAssumptions!$D$144-$I$140)/(InputDataA_GeneralAssumptions!$D$145-InputDataA_GeneralAssumptions!$D$7))</f>
        <v>0.7212674617767334</v>
      </c>
      <c r="AR140" s="12">
        <f>IF(AR138&gt;InputDataA_GeneralAssumptions!$D$145,InputDataA_GeneralAssumptions!$D$144,AQ140+(InputDataA_GeneralAssumptions!$D$144-$I$140)/(InputDataA_GeneralAssumptions!$D$145-InputDataA_GeneralAssumptions!$D$7))</f>
        <v>0.7212674617767334</v>
      </c>
      <c r="AS140" s="12">
        <f>IF(AS138&gt;InputDataA_GeneralAssumptions!$D$145,InputDataA_GeneralAssumptions!$D$144,AR140+(InputDataA_GeneralAssumptions!$D$144-$I$140)/(InputDataA_GeneralAssumptions!$D$145-InputDataA_GeneralAssumptions!$D$7))</f>
        <v>0.7212674617767334</v>
      </c>
      <c r="AT140" s="12">
        <f>IF(AT138&gt;InputDataA_GeneralAssumptions!$D$145,InputDataA_GeneralAssumptions!$D$144,AS140+(InputDataA_GeneralAssumptions!$D$144-$I$140)/(InputDataA_GeneralAssumptions!$D$145-InputDataA_GeneralAssumptions!$D$7))</f>
        <v>0.7212674617767334</v>
      </c>
      <c r="AU140" s="12">
        <f>IF(AU138&gt;InputDataA_GeneralAssumptions!$D$145,InputDataA_GeneralAssumptions!$D$144,AT140+(InputDataA_GeneralAssumptions!$D$144-$I$140)/(InputDataA_GeneralAssumptions!$D$145-InputDataA_GeneralAssumptions!$D$7))</f>
        <v>0.7212674617767334</v>
      </c>
      <c r="AV140" s="12">
        <f>IF(AV138&gt;InputDataA_GeneralAssumptions!$D$145,InputDataA_GeneralAssumptions!$D$144,AU140+(InputDataA_GeneralAssumptions!$D$144-$I$140)/(InputDataA_GeneralAssumptions!$D$145-InputDataA_GeneralAssumptions!$D$7))</f>
        <v>0.7212674617767334</v>
      </c>
      <c r="AW140" s="12">
        <f>IF(AW138&gt;InputDataA_GeneralAssumptions!$D$145,InputDataA_GeneralAssumptions!$D$144,AV140+(InputDataA_GeneralAssumptions!$D$144-$I$140)/(InputDataA_GeneralAssumptions!$D$145-InputDataA_GeneralAssumptions!$D$7))</f>
        <v>0.7212674617767334</v>
      </c>
      <c r="AX140" s="12">
        <f>IF(AX138&gt;InputDataA_GeneralAssumptions!$D$145,InputDataA_GeneralAssumptions!$D$144,AW140+(InputDataA_GeneralAssumptions!$D$144-$I$140)/(InputDataA_GeneralAssumptions!$D$145-InputDataA_GeneralAssumptions!$D$7))</f>
        <v>0.7212674617767334</v>
      </c>
      <c r="AY140" s="12">
        <f>IF(AY138&gt;InputDataA_GeneralAssumptions!$D$145,InputDataA_GeneralAssumptions!$D$144,AX140+(InputDataA_GeneralAssumptions!$D$144-$I$140)/(InputDataA_GeneralAssumptions!$D$145-InputDataA_GeneralAssumptions!$D$7))</f>
        <v>0.7212674617767334</v>
      </c>
      <c r="AZ140" s="12">
        <f>IF(AZ138&gt;InputDataA_GeneralAssumptions!$D$145,InputDataA_GeneralAssumptions!$D$144,AY140+(InputDataA_GeneralAssumptions!$D$144-$I$140)/(InputDataA_GeneralAssumptions!$D$145-InputDataA_GeneralAssumptions!$D$7))</f>
        <v>0.7212674617767334</v>
      </c>
      <c r="BA140" s="12">
        <f>IF(BA138&gt;InputDataA_GeneralAssumptions!$D$145,InputDataA_GeneralAssumptions!$D$144,AZ140+(InputDataA_GeneralAssumptions!$D$144-$I$140)/(InputDataA_GeneralAssumptions!$D$145-InputDataA_GeneralAssumptions!$D$7))</f>
        <v>0.7212674617767334</v>
      </c>
      <c r="BB140" s="12">
        <f>IF(BB138&gt;InputDataA_GeneralAssumptions!$D$145,InputDataA_GeneralAssumptions!$D$144,BA140+(InputDataA_GeneralAssumptions!$D$144-$I$140)/(InputDataA_GeneralAssumptions!$D$145-InputDataA_GeneralAssumptions!$D$7))</f>
        <v>0.7212674617767334</v>
      </c>
      <c r="BC140" s="12">
        <f>IF(BC138&gt;InputDataA_GeneralAssumptions!$D$145,InputDataA_GeneralAssumptions!$D$144,BB140+(InputDataA_GeneralAssumptions!$D$144-$I$140)/(InputDataA_GeneralAssumptions!$D$145-InputDataA_GeneralAssumptions!$D$7))</f>
        <v>0.7212674617767334</v>
      </c>
      <c r="BD140" s="12">
        <f>IF(BD138&gt;InputDataA_GeneralAssumptions!$D$145,InputDataA_GeneralAssumptions!$D$144,BC140+(InputDataA_GeneralAssumptions!$D$144-$I$140)/(InputDataA_GeneralAssumptions!$D$145-InputDataA_GeneralAssumptions!$D$7))</f>
        <v>0.7212674617767334</v>
      </c>
      <c r="BE140" s="12">
        <f>IF(BE138&gt;InputDataA_GeneralAssumptions!$D$145,InputDataA_GeneralAssumptions!$D$144,BD140+(InputDataA_GeneralAssumptions!$D$144-$I$140)/(InputDataA_GeneralAssumptions!$D$145-InputDataA_GeneralAssumptions!$D$7))</f>
        <v>0.7212674617767334</v>
      </c>
      <c r="BF140" s="12">
        <f>IF(BF138&gt;InputDataA_GeneralAssumptions!$D$145,InputDataA_GeneralAssumptions!$D$144,BE140+(InputDataA_GeneralAssumptions!$D$144-$I$140)/(InputDataA_GeneralAssumptions!$D$145-InputDataA_GeneralAssumptions!$D$7))</f>
        <v>0.7212674617767334</v>
      </c>
      <c r="BG140" s="12">
        <f>IF(BG138&gt;InputDataA_GeneralAssumptions!$D$145,InputDataA_GeneralAssumptions!$D$144,BF140+(InputDataA_GeneralAssumptions!$D$144-$I$140)/(InputDataA_GeneralAssumptions!$D$145-InputDataA_GeneralAssumptions!$D$7))</f>
        <v>0.7212674617767334</v>
      </c>
      <c r="BH140" s="12">
        <f>IF(BH138&gt;InputDataA_GeneralAssumptions!$D$145,InputDataA_GeneralAssumptions!$D$144,BG140+(InputDataA_GeneralAssumptions!$D$144-$I$140)/(InputDataA_GeneralAssumptions!$D$145-InputDataA_GeneralAssumptions!$D$7))</f>
        <v>0.7212674617767334</v>
      </c>
      <c r="BI140" s="12">
        <f>IF(BI138&gt;InputDataA_GeneralAssumptions!$D$145,InputDataA_GeneralAssumptions!$D$144,BH140+(InputDataA_GeneralAssumptions!$D$144-$I$140)/(InputDataA_GeneralAssumptions!$D$145-InputDataA_GeneralAssumptions!$D$7))</f>
        <v>0.7212674617767334</v>
      </c>
      <c r="BJ140" s="12">
        <f>IF(BJ138&gt;InputDataA_GeneralAssumptions!$D$145,InputDataA_GeneralAssumptions!$D$144,BI140+(InputDataA_GeneralAssumptions!$D$144-$I$140)/(InputDataA_GeneralAssumptions!$D$145-InputDataA_GeneralAssumptions!$D$7))</f>
        <v>0.7212674617767334</v>
      </c>
      <c r="BK140" s="12">
        <f>IF(BK138&gt;InputDataA_GeneralAssumptions!$D$145,InputDataA_GeneralAssumptions!$D$144,BJ140+(InputDataA_GeneralAssumptions!$D$144-$I$140)/(InputDataA_GeneralAssumptions!$D$145-InputDataA_GeneralAssumptions!$D$7))</f>
        <v>0.7212674617767334</v>
      </c>
      <c r="BL140" s="12">
        <f>IF(BL138&gt;InputDataA_GeneralAssumptions!$D$145,InputDataA_GeneralAssumptions!$D$144,BK140+(InputDataA_GeneralAssumptions!$D$144-$I$140)/(InputDataA_GeneralAssumptions!$D$145-InputDataA_GeneralAssumptions!$D$7))</f>
        <v>0.7212674617767334</v>
      </c>
      <c r="BM140" s="12">
        <f>IF(BM138&gt;InputDataA_GeneralAssumptions!$D$145,InputDataA_GeneralAssumptions!$D$144,BL140+(InputDataA_GeneralAssumptions!$D$144-$I$140)/(InputDataA_GeneralAssumptions!$D$145-InputDataA_GeneralAssumptions!$D$7))</f>
        <v>0.7212674617767334</v>
      </c>
      <c r="BN140" s="12">
        <f>IF(BN138&gt;InputDataA_GeneralAssumptions!$D$145,InputDataA_GeneralAssumptions!$D$144,BM140+(InputDataA_GeneralAssumptions!$D$144-$I$140)/(InputDataA_GeneralAssumptions!$D$145-InputDataA_GeneralAssumptions!$D$7))</f>
        <v>0.7212674617767334</v>
      </c>
      <c r="BO140" s="12">
        <f>IF(BO138&gt;InputDataA_GeneralAssumptions!$D$145,InputDataA_GeneralAssumptions!$D$144,BN140+(InputDataA_GeneralAssumptions!$D$144-$I$140)/(InputDataA_GeneralAssumptions!$D$145-InputDataA_GeneralAssumptions!$D$7))</f>
        <v>0.7212674617767334</v>
      </c>
      <c r="BP140" s="12">
        <f>IF(BP138&gt;InputDataA_GeneralAssumptions!$D$145,InputDataA_GeneralAssumptions!$D$144,BO140+(InputDataA_GeneralAssumptions!$D$144-$I$140)/(InputDataA_GeneralAssumptions!$D$145-InputDataA_GeneralAssumptions!$D$7))</f>
        <v>0.7212674617767334</v>
      </c>
      <c r="BQ140" s="12">
        <f>IF(BQ138&gt;InputDataA_GeneralAssumptions!$D$145,InputDataA_GeneralAssumptions!$D$144,BP140+(InputDataA_GeneralAssumptions!$D$144-$I$140)/(InputDataA_GeneralAssumptions!$D$145-InputDataA_GeneralAssumptions!$D$7))</f>
        <v>0.7212674617767334</v>
      </c>
      <c r="BR140" s="12">
        <f>IF(BR138&gt;InputDataA_GeneralAssumptions!$D$145,InputDataA_GeneralAssumptions!$D$144,BQ140+(InputDataA_GeneralAssumptions!$D$144-$I$140)/(InputDataA_GeneralAssumptions!$D$145-InputDataA_GeneralAssumptions!$D$7))</f>
        <v>0.7212674617767334</v>
      </c>
      <c r="BS140" s="12">
        <f>IF(BS138&gt;InputDataA_GeneralAssumptions!$D$145,InputDataA_GeneralAssumptions!$D$144,BR140+(InputDataA_GeneralAssumptions!$D$144-$I$140)/(InputDataA_GeneralAssumptions!$D$145-InputDataA_GeneralAssumptions!$D$7))</f>
        <v>0.7212674617767334</v>
      </c>
      <c r="BT140" s="12">
        <f>IF(BT138&gt;InputDataA_GeneralAssumptions!$D$145,InputDataA_GeneralAssumptions!$D$144,BS140+(InputDataA_GeneralAssumptions!$D$144-$I$140)/(InputDataA_GeneralAssumptions!$D$145-InputDataA_GeneralAssumptions!$D$7))</f>
        <v>0.7212674617767334</v>
      </c>
      <c r="BU140" s="12">
        <f>IF(BU138&gt;InputDataA_GeneralAssumptions!$D$145,InputDataA_GeneralAssumptions!$D$144,BT140+(InputDataA_GeneralAssumptions!$D$144-$I$140)/(InputDataA_GeneralAssumptions!$D$145-InputDataA_GeneralAssumptions!$D$7))</f>
        <v>0.7212674617767334</v>
      </c>
      <c r="BV140" s="12">
        <f>IF(BV138&gt;InputDataA_GeneralAssumptions!$D$145,InputDataA_GeneralAssumptions!$D$144,BU140+(InputDataA_GeneralAssumptions!$D$144-$I$140)/(InputDataA_GeneralAssumptions!$D$145-InputDataA_GeneralAssumptions!$D$7))</f>
        <v>0.7212674617767334</v>
      </c>
      <c r="BW140" s="12">
        <f>IF(BW138&gt;InputDataA_GeneralAssumptions!$D$145,InputDataA_GeneralAssumptions!$D$144,BV140+(InputDataA_GeneralAssumptions!$D$144-$I$140)/(InputDataA_GeneralAssumptions!$D$145-InputDataA_GeneralAssumptions!$D$7))</f>
        <v>0.7212674617767334</v>
      </c>
      <c r="BX140" s="12">
        <f>IF(BX138&gt;InputDataA_GeneralAssumptions!$D$145,InputDataA_GeneralAssumptions!$D$144,BW140+(InputDataA_GeneralAssumptions!$D$144-$I$140)/(InputDataA_GeneralAssumptions!$D$145-InputDataA_GeneralAssumptions!$D$7))</f>
        <v>0.7212674617767334</v>
      </c>
      <c r="BY140" s="12">
        <f>IF(BY138&gt;InputDataA_GeneralAssumptions!$D$145,InputDataA_GeneralAssumptions!$D$144,BX140+(InputDataA_GeneralAssumptions!$D$144-$I$140)/(InputDataA_GeneralAssumptions!$D$145-InputDataA_GeneralAssumptions!$D$7))</f>
        <v>0.7212674617767334</v>
      </c>
      <c r="BZ140" s="12">
        <f>IF(BZ138&gt;InputDataA_GeneralAssumptions!$D$145,InputDataA_GeneralAssumptions!$D$144,BY140+(InputDataA_GeneralAssumptions!$D$144-$I$140)/(InputDataA_GeneralAssumptions!$D$145-InputDataA_GeneralAssumptions!$D$7))</f>
        <v>0.7212674617767334</v>
      </c>
      <c r="CA140" s="12">
        <f>IF(CA138&gt;InputDataA_GeneralAssumptions!$D$145,InputDataA_GeneralAssumptions!$D$144,BZ140+(InputDataA_GeneralAssumptions!$D$144-$I$140)/(InputDataA_GeneralAssumptions!$D$145-InputDataA_GeneralAssumptions!$D$7))</f>
        <v>0.7212674617767334</v>
      </c>
      <c r="CB140" s="12">
        <f>IF(CB138&gt;InputDataA_GeneralAssumptions!$D$145,InputDataA_GeneralAssumptions!$D$144,CA140+(InputDataA_GeneralAssumptions!$D$144-$I$140)/(InputDataA_GeneralAssumptions!$D$145-InputDataA_GeneralAssumptions!$D$7))</f>
        <v>0.7212674617767334</v>
      </c>
      <c r="CC140" s="12">
        <f>IF(CC138&gt;InputDataA_GeneralAssumptions!$D$145,InputDataA_GeneralAssumptions!$D$144,CB140+(InputDataA_GeneralAssumptions!$D$144-$I$140)/(InputDataA_GeneralAssumptions!$D$145-InputDataA_GeneralAssumptions!$D$7))</f>
        <v>0.7212674617767334</v>
      </c>
      <c r="CD140" s="12">
        <f>IF(CD138&gt;InputDataA_GeneralAssumptions!$D$145,InputDataA_GeneralAssumptions!$D$144,CC140+(InputDataA_GeneralAssumptions!$D$144-$I$140)/(InputDataA_GeneralAssumptions!$D$145-InputDataA_GeneralAssumptions!$D$7))</f>
        <v>0.7212674617767334</v>
      </c>
      <c r="CE140" s="12">
        <f>IF(CE138&gt;InputDataA_GeneralAssumptions!$D$145,InputDataA_GeneralAssumptions!$D$144,CD140+(InputDataA_GeneralAssumptions!$D$144-$I$140)/(InputDataA_GeneralAssumptions!$D$145-InputDataA_GeneralAssumptions!$D$7))</f>
        <v>0.7212674617767334</v>
      </c>
      <c r="CF140" s="12">
        <f>IF(CF138&gt;InputDataA_GeneralAssumptions!$D$145,InputDataA_GeneralAssumptions!$D$144,CE140+(InputDataA_GeneralAssumptions!$D$144-$I$140)/(InputDataA_GeneralAssumptions!$D$145-InputDataA_GeneralAssumptions!$D$7))</f>
        <v>0.7212674617767334</v>
      </c>
      <c r="CG140" s="12">
        <f>IF(CG138&gt;InputDataA_GeneralAssumptions!$D$145,InputDataA_GeneralAssumptions!$D$144,CF140+(InputDataA_GeneralAssumptions!$D$144-$I$140)/(InputDataA_GeneralAssumptions!$D$145-InputDataA_GeneralAssumptions!$D$7))</f>
        <v>0.7212674617767334</v>
      </c>
      <c r="CH140" s="12">
        <f>IF(CH138&gt;InputDataA_GeneralAssumptions!$D$145,InputDataA_GeneralAssumptions!$D$144,CG140+(InputDataA_GeneralAssumptions!$D$144-$I$140)/(InputDataA_GeneralAssumptions!$D$145-InputDataA_GeneralAssumptions!$D$7))</f>
        <v>0.7212674617767334</v>
      </c>
      <c r="CI140" s="12">
        <f>IF(CI138&gt;InputDataA_GeneralAssumptions!$D$145,InputDataA_GeneralAssumptions!$D$144,CH140+(InputDataA_GeneralAssumptions!$D$144-$I$140)/(InputDataA_GeneralAssumptions!$D$145-InputDataA_GeneralAssumptions!$D$7))</f>
        <v>0.7212674617767334</v>
      </c>
    </row>
    <row r="141" spans="1:87" s="36" customFormat="1" ht="19.5" customHeight="1" thickBot="1">
      <c r="B141" s="76" t="s">
        <v>740</v>
      </c>
      <c r="C141" s="77" t="s">
        <v>2</v>
      </c>
      <c r="D141" s="388">
        <f>IF(ISBLANK(D139)=TRUE,D140,D139)</f>
        <v>0.7212674617767334</v>
      </c>
      <c r="E141" s="383">
        <f>IF(ISBLANK(E139)=TRUE,D140,E139)</f>
        <v>0.7212674617767334</v>
      </c>
      <c r="F141" s="699"/>
      <c r="G141" s="131" t="s">
        <v>625</v>
      </c>
      <c r="H141" s="25" t="s">
        <v>2</v>
      </c>
      <c r="I141" s="11">
        <f>IF(VLOOKUP(InputDataA_GeneralAssumptions!$D$143,DataSummary!$A$143:$B$145,2,FALSE)=1,InputDataA_GeneralAssumptions!I139,InputDataA_GeneralAssumptions!I140)</f>
        <v>0.7212674617767334</v>
      </c>
      <c r="J141" s="11">
        <f>IF(VLOOKUP(InputDataA_GeneralAssumptions!$D$143,DataSummary!$A$143:$B$145,2,FALSE)=1,InputDataA_GeneralAssumptions!J139,InputDataA_GeneralAssumptions!J140)</f>
        <v>0.7212674617767334</v>
      </c>
      <c r="K141" s="11">
        <f>IF(VLOOKUP(InputDataA_GeneralAssumptions!$D$143,DataSummary!$A$143:$B$145,2,FALSE)=1,InputDataA_GeneralAssumptions!K139,InputDataA_GeneralAssumptions!K140)</f>
        <v>0.7212674617767334</v>
      </c>
      <c r="L141" s="11">
        <f>IF(VLOOKUP(InputDataA_GeneralAssumptions!$D$143,DataSummary!$A$143:$B$145,2,FALSE)=1,InputDataA_GeneralAssumptions!L139,InputDataA_GeneralAssumptions!L140)</f>
        <v>0.7212674617767334</v>
      </c>
      <c r="M141" s="11">
        <f>IF(VLOOKUP(InputDataA_GeneralAssumptions!$D$143,DataSummary!$A$143:$B$145,2,FALSE)=1,InputDataA_GeneralAssumptions!M139,InputDataA_GeneralAssumptions!M140)</f>
        <v>0.7212674617767334</v>
      </c>
      <c r="N141" s="11">
        <f>IF(VLOOKUP(InputDataA_GeneralAssumptions!$D$143,DataSummary!$A$143:$B$145,2,FALSE)=1,InputDataA_GeneralAssumptions!N139,InputDataA_GeneralAssumptions!N140)</f>
        <v>0.7212674617767334</v>
      </c>
      <c r="O141" s="11">
        <f>IF(VLOOKUP(InputDataA_GeneralAssumptions!$D$143,DataSummary!$A$143:$B$145,2,FALSE)=1,InputDataA_GeneralAssumptions!O139,InputDataA_GeneralAssumptions!O140)</f>
        <v>0.7212674617767334</v>
      </c>
      <c r="P141" s="11">
        <f>IF(VLOOKUP(InputDataA_GeneralAssumptions!$D$143,DataSummary!$A$143:$B$145,2,FALSE)=1,InputDataA_GeneralAssumptions!P139,InputDataA_GeneralAssumptions!P140)</f>
        <v>0.7212674617767334</v>
      </c>
      <c r="Q141" s="11">
        <f>IF(VLOOKUP(InputDataA_GeneralAssumptions!$D$143,DataSummary!$A$143:$B$145,2,FALSE)=1,InputDataA_GeneralAssumptions!Q139,InputDataA_GeneralAssumptions!Q140)</f>
        <v>0.7212674617767334</v>
      </c>
      <c r="R141" s="11">
        <f>IF(VLOOKUP(InputDataA_GeneralAssumptions!$D$143,DataSummary!$A$143:$B$145,2,FALSE)=1,InputDataA_GeneralAssumptions!R139,InputDataA_GeneralAssumptions!R140)</f>
        <v>0.7212674617767334</v>
      </c>
      <c r="S141" s="11">
        <f>IF(VLOOKUP(InputDataA_GeneralAssumptions!$D$143,DataSummary!$A$143:$B$145,2,FALSE)=1,InputDataA_GeneralAssumptions!S139,InputDataA_GeneralAssumptions!S140)</f>
        <v>0.7212674617767334</v>
      </c>
      <c r="T141" s="11">
        <f>IF(VLOOKUP(InputDataA_GeneralAssumptions!$D$143,DataSummary!$A$143:$B$145,2,FALSE)=1,InputDataA_GeneralAssumptions!T139,InputDataA_GeneralAssumptions!T140)</f>
        <v>0.7212674617767334</v>
      </c>
      <c r="U141" s="11">
        <f>IF(VLOOKUP(InputDataA_GeneralAssumptions!$D$143,DataSummary!$A$143:$B$145,2,FALSE)=1,InputDataA_GeneralAssumptions!U139,InputDataA_GeneralAssumptions!U140)</f>
        <v>0.7212674617767334</v>
      </c>
      <c r="V141" s="11">
        <f>IF(VLOOKUP(InputDataA_GeneralAssumptions!$D$143,DataSummary!$A$143:$B$145,2,FALSE)=1,InputDataA_GeneralAssumptions!V139,InputDataA_GeneralAssumptions!V140)</f>
        <v>0.7212674617767334</v>
      </c>
      <c r="W141" s="11">
        <f>IF(VLOOKUP(InputDataA_GeneralAssumptions!$D$143,DataSummary!$A$143:$B$145,2,FALSE)=1,InputDataA_GeneralAssumptions!W139,InputDataA_GeneralAssumptions!W140)</f>
        <v>0.7212674617767334</v>
      </c>
      <c r="X141" s="11">
        <f>IF(VLOOKUP(InputDataA_GeneralAssumptions!$D$143,DataSummary!$A$143:$B$145,2,FALSE)=1,InputDataA_GeneralAssumptions!X139,InputDataA_GeneralAssumptions!X140)</f>
        <v>0.7212674617767334</v>
      </c>
      <c r="Y141" s="11">
        <f>IF(VLOOKUP(InputDataA_GeneralAssumptions!$D$143,DataSummary!$A$143:$B$145,2,FALSE)=1,InputDataA_GeneralAssumptions!Y139,InputDataA_GeneralAssumptions!Y140)</f>
        <v>0.7212674617767334</v>
      </c>
      <c r="Z141" s="11">
        <f>IF(VLOOKUP(InputDataA_GeneralAssumptions!$D$143,DataSummary!$A$143:$B$145,2,FALSE)=1,InputDataA_GeneralAssumptions!Z139,InputDataA_GeneralAssumptions!Z140)</f>
        <v>0.7212674617767334</v>
      </c>
      <c r="AA141" s="11">
        <f>IF(VLOOKUP(InputDataA_GeneralAssumptions!$D$143,DataSummary!$A$143:$B$145,2,FALSE)=1,InputDataA_GeneralAssumptions!AA139,InputDataA_GeneralAssumptions!AA140)</f>
        <v>0.7212674617767334</v>
      </c>
      <c r="AB141" s="11">
        <f>IF(VLOOKUP(InputDataA_GeneralAssumptions!$D$143,DataSummary!$A$143:$B$145,2,FALSE)=1,InputDataA_GeneralAssumptions!AB139,InputDataA_GeneralAssumptions!AB140)</f>
        <v>0.7212674617767334</v>
      </c>
      <c r="AC141" s="11">
        <f>IF(VLOOKUP(InputDataA_GeneralAssumptions!$D$143,DataSummary!$A$143:$B$145,2,FALSE)=1,InputDataA_GeneralAssumptions!AC139,InputDataA_GeneralAssumptions!AC140)</f>
        <v>0.7212674617767334</v>
      </c>
      <c r="AD141" s="11">
        <f>IF(VLOOKUP(InputDataA_GeneralAssumptions!$D$143,DataSummary!$A$143:$B$145,2,FALSE)=1,InputDataA_GeneralAssumptions!AD139,InputDataA_GeneralAssumptions!AD140)</f>
        <v>0.7212674617767334</v>
      </c>
      <c r="AE141" s="11">
        <f>IF(VLOOKUP(InputDataA_GeneralAssumptions!$D$143,DataSummary!$A$143:$B$145,2,FALSE)=1,InputDataA_GeneralAssumptions!AE139,InputDataA_GeneralAssumptions!AE140)</f>
        <v>0.7212674617767334</v>
      </c>
      <c r="AF141" s="11">
        <f>IF(VLOOKUP(InputDataA_GeneralAssumptions!$D$143,DataSummary!$A$143:$B$145,2,FALSE)=1,InputDataA_GeneralAssumptions!AF139,InputDataA_GeneralAssumptions!AF140)</f>
        <v>0.7212674617767334</v>
      </c>
      <c r="AG141" s="11">
        <f>IF(VLOOKUP(InputDataA_GeneralAssumptions!$D$143,DataSummary!$A$143:$B$145,2,FALSE)=1,InputDataA_GeneralAssumptions!AG139,InputDataA_GeneralAssumptions!AG140)</f>
        <v>0.7212674617767334</v>
      </c>
      <c r="AH141" s="11">
        <f>IF(VLOOKUP(InputDataA_GeneralAssumptions!$D$143,DataSummary!$A$143:$B$145,2,FALSE)=1,InputDataA_GeneralAssumptions!AH139,InputDataA_GeneralAssumptions!AH140)</f>
        <v>0.7212674617767334</v>
      </c>
      <c r="AI141" s="11">
        <f>IF(VLOOKUP(InputDataA_GeneralAssumptions!$D$143,DataSummary!$A$143:$B$145,2,FALSE)=1,InputDataA_GeneralAssumptions!AI139,InputDataA_GeneralAssumptions!AI140)</f>
        <v>0.7212674617767334</v>
      </c>
      <c r="AJ141" s="11">
        <f>IF(VLOOKUP(InputDataA_GeneralAssumptions!$D$143,DataSummary!$A$143:$B$145,2,FALSE)=1,InputDataA_GeneralAssumptions!AJ139,InputDataA_GeneralAssumptions!AJ140)</f>
        <v>0.7212674617767334</v>
      </c>
      <c r="AK141" s="11">
        <f>IF(VLOOKUP(InputDataA_GeneralAssumptions!$D$143,DataSummary!$A$143:$B$145,2,FALSE)=1,InputDataA_GeneralAssumptions!AK139,InputDataA_GeneralAssumptions!AK140)</f>
        <v>0.7212674617767334</v>
      </c>
      <c r="AL141" s="11">
        <f>IF(VLOOKUP(InputDataA_GeneralAssumptions!$D$143,DataSummary!$A$143:$B$145,2,FALSE)=1,InputDataA_GeneralAssumptions!AL139,InputDataA_GeneralAssumptions!AL140)</f>
        <v>0.7212674617767334</v>
      </c>
      <c r="AM141" s="11">
        <f>IF(VLOOKUP(InputDataA_GeneralAssumptions!$D$143,DataSummary!$A$143:$B$145,2,FALSE)=1,InputDataA_GeneralAssumptions!AM139,InputDataA_GeneralAssumptions!AM140)</f>
        <v>0.7212674617767334</v>
      </c>
      <c r="AN141" s="11">
        <f>IF(VLOOKUP(InputDataA_GeneralAssumptions!$D$143,DataSummary!$A$143:$B$145,2,FALSE)=1,InputDataA_GeneralAssumptions!AN139,InputDataA_GeneralAssumptions!AN140)</f>
        <v>0.7212674617767334</v>
      </c>
      <c r="AO141" s="11">
        <f>IF(VLOOKUP(InputDataA_GeneralAssumptions!$D$143,DataSummary!$A$143:$B$145,2,FALSE)=1,InputDataA_GeneralAssumptions!AO139,InputDataA_GeneralAssumptions!AO140)</f>
        <v>0.7212674617767334</v>
      </c>
      <c r="AP141" s="11">
        <f>IF(VLOOKUP(InputDataA_GeneralAssumptions!$D$143,DataSummary!$A$143:$B$145,2,FALSE)=1,InputDataA_GeneralAssumptions!AP139,InputDataA_GeneralAssumptions!AP140)</f>
        <v>0.7212674617767334</v>
      </c>
      <c r="AQ141" s="11">
        <f>IF(VLOOKUP(InputDataA_GeneralAssumptions!$D$143,DataSummary!$A$143:$B$145,2,FALSE)=1,InputDataA_GeneralAssumptions!AQ139,InputDataA_GeneralAssumptions!AQ140)</f>
        <v>0.7212674617767334</v>
      </c>
      <c r="AR141" s="11">
        <f>IF(VLOOKUP(InputDataA_GeneralAssumptions!$D$143,DataSummary!$A$143:$B$145,2,FALSE)=1,InputDataA_GeneralAssumptions!AR139,InputDataA_GeneralAssumptions!AR140)</f>
        <v>0.7212674617767334</v>
      </c>
      <c r="AS141" s="11">
        <f>IF(VLOOKUP(InputDataA_GeneralAssumptions!$D$143,DataSummary!$A$143:$B$145,2,FALSE)=1,InputDataA_GeneralAssumptions!AS139,InputDataA_GeneralAssumptions!AS140)</f>
        <v>0.7212674617767334</v>
      </c>
      <c r="AT141" s="11">
        <f>IF(VLOOKUP(InputDataA_GeneralAssumptions!$D$143,DataSummary!$A$143:$B$145,2,FALSE)=1,InputDataA_GeneralAssumptions!AT139,InputDataA_GeneralAssumptions!AT140)</f>
        <v>0.7212674617767334</v>
      </c>
      <c r="AU141" s="11">
        <f>IF(VLOOKUP(InputDataA_GeneralAssumptions!$D$143,DataSummary!$A$143:$B$145,2,FALSE)=1,InputDataA_GeneralAssumptions!AU139,InputDataA_GeneralAssumptions!AU140)</f>
        <v>0.7212674617767334</v>
      </c>
      <c r="AV141" s="11">
        <f>IF(VLOOKUP(InputDataA_GeneralAssumptions!$D$143,DataSummary!$A$143:$B$145,2,FALSE)=1,InputDataA_GeneralAssumptions!AV139,InputDataA_GeneralAssumptions!AV140)</f>
        <v>0.7212674617767334</v>
      </c>
      <c r="AW141" s="11">
        <f>IF(VLOOKUP(InputDataA_GeneralAssumptions!$D$143,DataSummary!$A$143:$B$145,2,FALSE)=1,InputDataA_GeneralAssumptions!AW139,InputDataA_GeneralAssumptions!AW140)</f>
        <v>0.7212674617767334</v>
      </c>
      <c r="AX141" s="11">
        <f>IF(VLOOKUP(InputDataA_GeneralAssumptions!$D$143,DataSummary!$A$143:$B$145,2,FALSE)=1,InputDataA_GeneralAssumptions!AX139,InputDataA_GeneralAssumptions!AX140)</f>
        <v>0.7212674617767334</v>
      </c>
      <c r="AY141" s="11">
        <f>IF(VLOOKUP(InputDataA_GeneralAssumptions!$D$143,DataSummary!$A$143:$B$145,2,FALSE)=1,InputDataA_GeneralAssumptions!AY139,InputDataA_GeneralAssumptions!AY140)</f>
        <v>0.7212674617767334</v>
      </c>
      <c r="AZ141" s="11">
        <f>IF(VLOOKUP(InputDataA_GeneralAssumptions!$D$143,DataSummary!$A$143:$B$145,2,FALSE)=1,InputDataA_GeneralAssumptions!AZ139,InputDataA_GeneralAssumptions!AZ140)</f>
        <v>0.7212674617767334</v>
      </c>
      <c r="BA141" s="11">
        <f>IF(VLOOKUP(InputDataA_GeneralAssumptions!$D$143,DataSummary!$A$143:$B$145,2,FALSE)=1,InputDataA_GeneralAssumptions!BA139,InputDataA_GeneralAssumptions!BA140)</f>
        <v>0.7212674617767334</v>
      </c>
      <c r="BB141" s="11">
        <f>IF(VLOOKUP(InputDataA_GeneralAssumptions!$D$143,DataSummary!$A$143:$B$145,2,FALSE)=1,InputDataA_GeneralAssumptions!BB139,InputDataA_GeneralAssumptions!BB140)</f>
        <v>0.7212674617767334</v>
      </c>
      <c r="BC141" s="11">
        <f>IF(VLOOKUP(InputDataA_GeneralAssumptions!$D$143,DataSummary!$A$143:$B$145,2,FALSE)=1,InputDataA_GeneralAssumptions!BC139,InputDataA_GeneralAssumptions!BC140)</f>
        <v>0.7212674617767334</v>
      </c>
      <c r="BD141" s="11">
        <f>IF(VLOOKUP(InputDataA_GeneralAssumptions!$D$143,DataSummary!$A$143:$B$145,2,FALSE)=1,InputDataA_GeneralAssumptions!BD139,InputDataA_GeneralAssumptions!BD140)</f>
        <v>0.7212674617767334</v>
      </c>
      <c r="BE141" s="11">
        <f>IF(VLOOKUP(InputDataA_GeneralAssumptions!$D$143,DataSummary!$A$143:$B$145,2,FALSE)=1,InputDataA_GeneralAssumptions!BE139,InputDataA_GeneralAssumptions!BE140)</f>
        <v>0.7212674617767334</v>
      </c>
      <c r="BF141" s="11">
        <f>IF(VLOOKUP(InputDataA_GeneralAssumptions!$D$143,DataSummary!$A$143:$B$145,2,FALSE)=1,InputDataA_GeneralAssumptions!BF139,InputDataA_GeneralAssumptions!BF140)</f>
        <v>0.7212674617767334</v>
      </c>
      <c r="BG141" s="11">
        <f>IF(VLOOKUP(InputDataA_GeneralAssumptions!$D$143,DataSummary!$A$143:$B$145,2,FALSE)=1,InputDataA_GeneralAssumptions!BG139,InputDataA_GeneralAssumptions!BG140)</f>
        <v>0.7212674617767334</v>
      </c>
      <c r="BH141" s="11">
        <f>IF(VLOOKUP(InputDataA_GeneralAssumptions!$D$143,DataSummary!$A$143:$B$145,2,FALSE)=1,InputDataA_GeneralAssumptions!BH139,InputDataA_GeneralAssumptions!BH140)</f>
        <v>0.7212674617767334</v>
      </c>
      <c r="BI141" s="11">
        <f>IF(VLOOKUP(InputDataA_GeneralAssumptions!$D$143,DataSummary!$A$143:$B$145,2,FALSE)=1,InputDataA_GeneralAssumptions!BI139,InputDataA_GeneralAssumptions!BI140)</f>
        <v>0.7212674617767334</v>
      </c>
      <c r="BJ141" s="11">
        <f>IF(VLOOKUP(InputDataA_GeneralAssumptions!$D$143,DataSummary!$A$143:$B$145,2,FALSE)=1,InputDataA_GeneralAssumptions!BJ139,InputDataA_GeneralAssumptions!BJ140)</f>
        <v>0.7212674617767334</v>
      </c>
      <c r="BK141" s="11">
        <f>IF(VLOOKUP(InputDataA_GeneralAssumptions!$D$143,DataSummary!$A$143:$B$145,2,FALSE)=1,InputDataA_GeneralAssumptions!BK139,InputDataA_GeneralAssumptions!BK140)</f>
        <v>0.7212674617767334</v>
      </c>
      <c r="BL141" s="11">
        <f>IF(VLOOKUP(InputDataA_GeneralAssumptions!$D$143,DataSummary!$A$143:$B$145,2,FALSE)=1,InputDataA_GeneralAssumptions!BL139,InputDataA_GeneralAssumptions!BL140)</f>
        <v>0.7212674617767334</v>
      </c>
      <c r="BM141" s="11">
        <f>IF(VLOOKUP(InputDataA_GeneralAssumptions!$D$143,DataSummary!$A$143:$B$145,2,FALSE)=1,InputDataA_GeneralAssumptions!BM139,InputDataA_GeneralAssumptions!BM140)</f>
        <v>0.7212674617767334</v>
      </c>
      <c r="BN141" s="11">
        <f>IF(VLOOKUP(InputDataA_GeneralAssumptions!$D$143,DataSummary!$A$143:$B$145,2,FALSE)=1,InputDataA_GeneralAssumptions!BN139,InputDataA_GeneralAssumptions!BN140)</f>
        <v>0.7212674617767334</v>
      </c>
      <c r="BO141" s="11">
        <f>IF(VLOOKUP(InputDataA_GeneralAssumptions!$D$143,DataSummary!$A$143:$B$145,2,FALSE)=1,InputDataA_GeneralAssumptions!BO139,InputDataA_GeneralAssumptions!BO140)</f>
        <v>0.7212674617767334</v>
      </c>
      <c r="BP141" s="11">
        <f>IF(VLOOKUP(InputDataA_GeneralAssumptions!$D$143,DataSummary!$A$143:$B$145,2,FALSE)=1,InputDataA_GeneralAssumptions!BP139,InputDataA_GeneralAssumptions!BP140)</f>
        <v>0.7212674617767334</v>
      </c>
      <c r="BQ141" s="11">
        <f>IF(VLOOKUP(InputDataA_GeneralAssumptions!$D$143,DataSummary!$A$143:$B$145,2,FALSE)=1,InputDataA_GeneralAssumptions!BQ139,InputDataA_GeneralAssumptions!BQ140)</f>
        <v>0.7212674617767334</v>
      </c>
      <c r="BR141" s="11">
        <f>IF(VLOOKUP(InputDataA_GeneralAssumptions!$D$143,DataSummary!$A$143:$B$145,2,FALSE)=1,InputDataA_GeneralAssumptions!BR139,InputDataA_GeneralAssumptions!BR140)</f>
        <v>0.7212674617767334</v>
      </c>
      <c r="BS141" s="11">
        <f>IF(VLOOKUP(InputDataA_GeneralAssumptions!$D$143,DataSummary!$A$143:$B$145,2,FALSE)=1,InputDataA_GeneralAssumptions!BS139,InputDataA_GeneralAssumptions!BS140)</f>
        <v>0.7212674617767334</v>
      </c>
      <c r="BT141" s="11">
        <f>IF(VLOOKUP(InputDataA_GeneralAssumptions!$D$143,DataSummary!$A$143:$B$145,2,FALSE)=1,InputDataA_GeneralAssumptions!BT139,InputDataA_GeneralAssumptions!BT140)</f>
        <v>0.7212674617767334</v>
      </c>
      <c r="BU141" s="11">
        <f>IF(VLOOKUP(InputDataA_GeneralAssumptions!$D$143,DataSummary!$A$143:$B$145,2,FALSE)=1,InputDataA_GeneralAssumptions!BU139,InputDataA_GeneralAssumptions!BU140)</f>
        <v>0.7212674617767334</v>
      </c>
      <c r="BV141" s="11">
        <f>IF(VLOOKUP(InputDataA_GeneralAssumptions!$D$143,DataSummary!$A$143:$B$145,2,FALSE)=1,InputDataA_GeneralAssumptions!BV139,InputDataA_GeneralAssumptions!BV140)</f>
        <v>0.7212674617767334</v>
      </c>
      <c r="BW141" s="11">
        <f>IF(VLOOKUP(InputDataA_GeneralAssumptions!$D$143,DataSummary!$A$143:$B$145,2,FALSE)=1,InputDataA_GeneralAssumptions!BW139,InputDataA_GeneralAssumptions!BW140)</f>
        <v>0.7212674617767334</v>
      </c>
      <c r="BX141" s="11">
        <f>IF(VLOOKUP(InputDataA_GeneralAssumptions!$D$143,DataSummary!$A$143:$B$145,2,FALSE)=1,InputDataA_GeneralAssumptions!BX139,InputDataA_GeneralAssumptions!BX140)</f>
        <v>0.7212674617767334</v>
      </c>
      <c r="BY141" s="11">
        <f>IF(VLOOKUP(InputDataA_GeneralAssumptions!$D$143,DataSummary!$A$143:$B$145,2,FALSE)=1,InputDataA_GeneralAssumptions!BY139,InputDataA_GeneralAssumptions!BY140)</f>
        <v>0.7212674617767334</v>
      </c>
      <c r="BZ141" s="11">
        <f>IF(VLOOKUP(InputDataA_GeneralAssumptions!$D$143,DataSummary!$A$143:$B$145,2,FALSE)=1,InputDataA_GeneralAssumptions!BZ139,InputDataA_GeneralAssumptions!BZ140)</f>
        <v>0.7212674617767334</v>
      </c>
      <c r="CA141" s="11">
        <f>IF(VLOOKUP(InputDataA_GeneralAssumptions!$D$143,DataSummary!$A$143:$B$145,2,FALSE)=1,InputDataA_GeneralAssumptions!CA139,InputDataA_GeneralAssumptions!CA140)</f>
        <v>0.7212674617767334</v>
      </c>
      <c r="CB141" s="11">
        <f>IF(VLOOKUP(InputDataA_GeneralAssumptions!$D$143,DataSummary!$A$143:$B$145,2,FALSE)=1,InputDataA_GeneralAssumptions!CB139,InputDataA_GeneralAssumptions!CB140)</f>
        <v>0.7212674617767334</v>
      </c>
      <c r="CC141" s="11">
        <f>IF(VLOOKUP(InputDataA_GeneralAssumptions!$D$143,DataSummary!$A$143:$B$145,2,FALSE)=1,InputDataA_GeneralAssumptions!CC139,InputDataA_GeneralAssumptions!CC140)</f>
        <v>0.7212674617767334</v>
      </c>
      <c r="CD141" s="11">
        <f>IF(VLOOKUP(InputDataA_GeneralAssumptions!$D$143,DataSummary!$A$143:$B$145,2,FALSE)=1,InputDataA_GeneralAssumptions!CD139,InputDataA_GeneralAssumptions!CD140)</f>
        <v>0.7212674617767334</v>
      </c>
      <c r="CE141" s="11">
        <f>IF(VLOOKUP(InputDataA_GeneralAssumptions!$D$143,DataSummary!$A$143:$B$145,2,FALSE)=1,InputDataA_GeneralAssumptions!CE139,InputDataA_GeneralAssumptions!CE140)</f>
        <v>0.7212674617767334</v>
      </c>
      <c r="CF141" s="11">
        <f>IF(VLOOKUP(InputDataA_GeneralAssumptions!$D$143,DataSummary!$A$143:$B$145,2,FALSE)=1,InputDataA_GeneralAssumptions!CF139,InputDataA_GeneralAssumptions!CF140)</f>
        <v>0.7212674617767334</v>
      </c>
      <c r="CG141" s="11">
        <f>IF(VLOOKUP(InputDataA_GeneralAssumptions!$D$143,DataSummary!$A$143:$B$145,2,FALSE)=1,InputDataA_GeneralAssumptions!CG139,InputDataA_GeneralAssumptions!CG140)</f>
        <v>0.7212674617767334</v>
      </c>
      <c r="CH141" s="11">
        <f>IF(VLOOKUP(InputDataA_GeneralAssumptions!$D$143,DataSummary!$A$143:$B$145,2,FALSE)=1,InputDataA_GeneralAssumptions!CH139,InputDataA_GeneralAssumptions!CH140)</f>
        <v>0.7212674617767334</v>
      </c>
      <c r="CI141" s="11">
        <f>IF(VLOOKUP(InputDataA_GeneralAssumptions!$D$143,DataSummary!$A$143:$B$145,2,FALSE)=1,InputDataA_GeneralAssumptions!CI139,InputDataA_GeneralAssumptions!CI140)</f>
        <v>0.7212674617767334</v>
      </c>
    </row>
    <row r="142" spans="1:87" ht="19.5" customHeight="1">
      <c r="A142"/>
      <c r="B142" s="147"/>
      <c r="C142" s="5"/>
      <c r="D142" s="274"/>
      <c r="E142" s="274"/>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87" s="36" customFormat="1">
      <c r="A143"/>
      <c r="B143" s="76" t="s">
        <v>743</v>
      </c>
      <c r="C143" s="78" t="s">
        <v>516</v>
      </c>
      <c r="D143" s="694" t="s">
        <v>599</v>
      </c>
      <c r="E143" s="695"/>
      <c r="F143" s="699" t="str">
        <f>DataSummary!N5</f>
        <v>Scenario</v>
      </c>
      <c r="G143" s="15" t="s">
        <v>619</v>
      </c>
      <c r="H143" s="25" t="s">
        <v>2</v>
      </c>
      <c r="I143" s="179">
        <f>I144</f>
        <v>0.7212674617767334</v>
      </c>
      <c r="J143" s="179">
        <f t="shared" ref="J143:BU143" si="692">J144</f>
        <v>0.7212674617767334</v>
      </c>
      <c r="K143" s="179">
        <f t="shared" si="692"/>
        <v>0.7212674617767334</v>
      </c>
      <c r="L143" s="179">
        <f t="shared" si="692"/>
        <v>0.7212674617767334</v>
      </c>
      <c r="M143" s="179">
        <f t="shared" si="692"/>
        <v>0.7212674617767334</v>
      </c>
      <c r="N143" s="179">
        <f t="shared" si="692"/>
        <v>0.7212674617767334</v>
      </c>
      <c r="O143" s="179">
        <f t="shared" si="692"/>
        <v>0.7212674617767334</v>
      </c>
      <c r="P143" s="179">
        <f t="shared" si="692"/>
        <v>0.7212674617767334</v>
      </c>
      <c r="Q143" s="179">
        <f t="shared" si="692"/>
        <v>0.7212674617767334</v>
      </c>
      <c r="R143" s="179">
        <f t="shared" si="692"/>
        <v>0.7212674617767334</v>
      </c>
      <c r="S143" s="179">
        <f t="shared" si="692"/>
        <v>0.7212674617767334</v>
      </c>
      <c r="T143" s="179">
        <f t="shared" si="692"/>
        <v>0.7212674617767334</v>
      </c>
      <c r="U143" s="179">
        <f t="shared" si="692"/>
        <v>0.7212674617767334</v>
      </c>
      <c r="V143" s="179">
        <f t="shared" si="692"/>
        <v>0.7212674617767334</v>
      </c>
      <c r="W143" s="179">
        <f t="shared" si="692"/>
        <v>0.7212674617767334</v>
      </c>
      <c r="X143" s="179">
        <f t="shared" si="692"/>
        <v>0.7212674617767334</v>
      </c>
      <c r="Y143" s="179">
        <f t="shared" si="692"/>
        <v>0.7212674617767334</v>
      </c>
      <c r="Z143" s="179">
        <f t="shared" si="692"/>
        <v>0.7212674617767334</v>
      </c>
      <c r="AA143" s="179">
        <f t="shared" si="692"/>
        <v>0.7212674617767334</v>
      </c>
      <c r="AB143" s="179">
        <f t="shared" si="692"/>
        <v>0.7212674617767334</v>
      </c>
      <c r="AC143" s="179">
        <f t="shared" si="692"/>
        <v>0.7212674617767334</v>
      </c>
      <c r="AD143" s="179">
        <f t="shared" si="692"/>
        <v>0.7212674617767334</v>
      </c>
      <c r="AE143" s="179">
        <f t="shared" si="692"/>
        <v>0.7212674617767334</v>
      </c>
      <c r="AF143" s="179">
        <f t="shared" si="692"/>
        <v>0.7212674617767334</v>
      </c>
      <c r="AG143" s="179">
        <f t="shared" si="692"/>
        <v>0.7212674617767334</v>
      </c>
      <c r="AH143" s="179">
        <f t="shared" si="692"/>
        <v>0.7212674617767334</v>
      </c>
      <c r="AI143" s="179">
        <f t="shared" si="692"/>
        <v>0.7212674617767334</v>
      </c>
      <c r="AJ143" s="179">
        <f t="shared" si="692"/>
        <v>0.7212674617767334</v>
      </c>
      <c r="AK143" s="179">
        <f t="shared" si="692"/>
        <v>0.7212674617767334</v>
      </c>
      <c r="AL143" s="179">
        <f t="shared" si="692"/>
        <v>0.7212674617767334</v>
      </c>
      <c r="AM143" s="179">
        <f t="shared" si="692"/>
        <v>0.7212674617767334</v>
      </c>
      <c r="AN143" s="179">
        <f t="shared" si="692"/>
        <v>0.7212674617767334</v>
      </c>
      <c r="AO143" s="179">
        <f t="shared" si="692"/>
        <v>0.7212674617767334</v>
      </c>
      <c r="AP143" s="179">
        <f t="shared" si="692"/>
        <v>0.7212674617767334</v>
      </c>
      <c r="AQ143" s="179">
        <f t="shared" si="692"/>
        <v>0.7212674617767334</v>
      </c>
      <c r="AR143" s="179">
        <f t="shared" si="692"/>
        <v>0.7212674617767334</v>
      </c>
      <c r="AS143" s="179">
        <f t="shared" si="692"/>
        <v>0.7212674617767334</v>
      </c>
      <c r="AT143" s="179">
        <f t="shared" si="692"/>
        <v>0.7212674617767334</v>
      </c>
      <c r="AU143" s="179">
        <f t="shared" si="692"/>
        <v>0.7212674617767334</v>
      </c>
      <c r="AV143" s="179">
        <f t="shared" si="692"/>
        <v>0.7212674617767334</v>
      </c>
      <c r="AW143" s="179">
        <f t="shared" si="692"/>
        <v>0.7212674617767334</v>
      </c>
      <c r="AX143" s="179">
        <f t="shared" si="692"/>
        <v>0.7212674617767334</v>
      </c>
      <c r="AY143" s="179">
        <f t="shared" si="692"/>
        <v>0.7212674617767334</v>
      </c>
      <c r="AZ143" s="179">
        <f t="shared" si="692"/>
        <v>0.7212674617767334</v>
      </c>
      <c r="BA143" s="179">
        <f t="shared" si="692"/>
        <v>0.7212674617767334</v>
      </c>
      <c r="BB143" s="179">
        <f t="shared" si="692"/>
        <v>0.7212674617767334</v>
      </c>
      <c r="BC143" s="179">
        <f t="shared" si="692"/>
        <v>0.7212674617767334</v>
      </c>
      <c r="BD143" s="179">
        <f t="shared" si="692"/>
        <v>0.7212674617767334</v>
      </c>
      <c r="BE143" s="179">
        <f t="shared" si="692"/>
        <v>0.7212674617767334</v>
      </c>
      <c r="BF143" s="179">
        <f t="shared" si="692"/>
        <v>0.7212674617767334</v>
      </c>
      <c r="BG143" s="179">
        <f t="shared" si="692"/>
        <v>0.7212674617767334</v>
      </c>
      <c r="BH143" s="179">
        <f t="shared" si="692"/>
        <v>0.7212674617767334</v>
      </c>
      <c r="BI143" s="179">
        <f t="shared" si="692"/>
        <v>0.7212674617767334</v>
      </c>
      <c r="BJ143" s="179">
        <f t="shared" si="692"/>
        <v>0.7212674617767334</v>
      </c>
      <c r="BK143" s="179">
        <f t="shared" si="692"/>
        <v>0.7212674617767334</v>
      </c>
      <c r="BL143" s="179">
        <f t="shared" si="692"/>
        <v>0.7212674617767334</v>
      </c>
      <c r="BM143" s="179">
        <f t="shared" si="692"/>
        <v>0.7212674617767334</v>
      </c>
      <c r="BN143" s="179">
        <f t="shared" si="692"/>
        <v>0.7212674617767334</v>
      </c>
      <c r="BO143" s="179">
        <f t="shared" si="692"/>
        <v>0.7212674617767334</v>
      </c>
      <c r="BP143" s="179">
        <f t="shared" si="692"/>
        <v>0.7212674617767334</v>
      </c>
      <c r="BQ143" s="179">
        <f t="shared" si="692"/>
        <v>0.7212674617767334</v>
      </c>
      <c r="BR143" s="179">
        <f t="shared" si="692"/>
        <v>0.7212674617767334</v>
      </c>
      <c r="BS143" s="179">
        <f t="shared" si="692"/>
        <v>0.7212674617767334</v>
      </c>
      <c r="BT143" s="179">
        <f t="shared" si="692"/>
        <v>0.7212674617767334</v>
      </c>
      <c r="BU143" s="179">
        <f t="shared" si="692"/>
        <v>0.7212674617767334</v>
      </c>
      <c r="BV143" s="179">
        <f t="shared" ref="BV143:CI143" si="693">BV144</f>
        <v>0.7212674617767334</v>
      </c>
      <c r="BW143" s="179">
        <f t="shared" si="693"/>
        <v>0.7212674617767334</v>
      </c>
      <c r="BX143" s="179">
        <f t="shared" si="693"/>
        <v>0.7212674617767334</v>
      </c>
      <c r="BY143" s="179">
        <f t="shared" si="693"/>
        <v>0.7212674617767334</v>
      </c>
      <c r="BZ143" s="179">
        <f t="shared" si="693"/>
        <v>0.7212674617767334</v>
      </c>
      <c r="CA143" s="179">
        <f t="shared" si="693"/>
        <v>0.7212674617767334</v>
      </c>
      <c r="CB143" s="179">
        <f t="shared" si="693"/>
        <v>0.7212674617767334</v>
      </c>
      <c r="CC143" s="179">
        <f t="shared" si="693"/>
        <v>0.7212674617767334</v>
      </c>
      <c r="CD143" s="179">
        <f t="shared" si="693"/>
        <v>0.7212674617767334</v>
      </c>
      <c r="CE143" s="179">
        <f t="shared" si="693"/>
        <v>0.7212674617767334</v>
      </c>
      <c r="CF143" s="179">
        <f t="shared" si="693"/>
        <v>0.7212674617767334</v>
      </c>
      <c r="CG143" s="179">
        <f t="shared" si="693"/>
        <v>0.7212674617767334</v>
      </c>
      <c r="CH143" s="179">
        <f t="shared" si="693"/>
        <v>0.7212674617767334</v>
      </c>
      <c r="CI143" s="179">
        <f t="shared" si="693"/>
        <v>0.7212674617767334</v>
      </c>
    </row>
    <row r="144" spans="1:87" s="36" customFormat="1">
      <c r="A144"/>
      <c r="B144" s="76" t="s">
        <v>744</v>
      </c>
      <c r="C144" s="77" t="s">
        <v>2</v>
      </c>
      <c r="D144" s="367">
        <f>D141</f>
        <v>0.7212674617767334</v>
      </c>
      <c r="E144" s="368">
        <f>E141</f>
        <v>0.7212674617767334</v>
      </c>
      <c r="F144" s="699"/>
      <c r="G144" s="10" t="s">
        <v>620</v>
      </c>
      <c r="H144" s="25" t="s">
        <v>2</v>
      </c>
      <c r="I144" s="12">
        <f>InputDataA_GeneralAssumptions!E141</f>
        <v>0.7212674617767334</v>
      </c>
      <c r="J144" s="12">
        <f>IF(J138&gt;InputDataA_GeneralAssumptions!$E$145,InputDataA_GeneralAssumptions!$E$144,I144+(InputDataA_GeneralAssumptions!$E$144-$I$144)/(InputDataA_GeneralAssumptions!$E$145-InputDataA_GeneralAssumptions!$D$7))</f>
        <v>0.7212674617767334</v>
      </c>
      <c r="K144" s="12">
        <f>IF(K138&gt;InputDataA_GeneralAssumptions!$E$145,InputDataA_GeneralAssumptions!$E$144,J144+(InputDataA_GeneralAssumptions!$E$144-$I$144)/(InputDataA_GeneralAssumptions!$E$145-InputDataA_GeneralAssumptions!$D$7))</f>
        <v>0.7212674617767334</v>
      </c>
      <c r="L144" s="12">
        <f>IF(L138&gt;InputDataA_GeneralAssumptions!$E$145,InputDataA_GeneralAssumptions!$E$144,K144+(InputDataA_GeneralAssumptions!$E$144-$I$144)/(InputDataA_GeneralAssumptions!$E$145-InputDataA_GeneralAssumptions!$D$7))</f>
        <v>0.7212674617767334</v>
      </c>
      <c r="M144" s="12">
        <f>IF(M138&gt;InputDataA_GeneralAssumptions!$E$145,InputDataA_GeneralAssumptions!$E$144,L144+(InputDataA_GeneralAssumptions!$E$144-$I$144)/(InputDataA_GeneralAssumptions!$E$145-InputDataA_GeneralAssumptions!$D$7))</f>
        <v>0.7212674617767334</v>
      </c>
      <c r="N144" s="12">
        <f>IF(N138&gt;InputDataA_GeneralAssumptions!$E$145,InputDataA_GeneralAssumptions!$E$144,M144+(InputDataA_GeneralAssumptions!$E$144-$I$144)/(InputDataA_GeneralAssumptions!$E$145-InputDataA_GeneralAssumptions!$D$7))</f>
        <v>0.7212674617767334</v>
      </c>
      <c r="O144" s="12">
        <f>IF(O138&gt;InputDataA_GeneralAssumptions!$E$145,InputDataA_GeneralAssumptions!$E$144,N144+(InputDataA_GeneralAssumptions!$E$144-$I$144)/(InputDataA_GeneralAssumptions!$E$145-InputDataA_GeneralAssumptions!$D$7))</f>
        <v>0.7212674617767334</v>
      </c>
      <c r="P144" s="12">
        <f>IF(P138&gt;InputDataA_GeneralAssumptions!$E$145,InputDataA_GeneralAssumptions!$E$144,O144+(InputDataA_GeneralAssumptions!$E$144-$I$144)/(InputDataA_GeneralAssumptions!$E$145-InputDataA_GeneralAssumptions!$D$7))</f>
        <v>0.7212674617767334</v>
      </c>
      <c r="Q144" s="12">
        <f>IF(Q138&gt;InputDataA_GeneralAssumptions!$E$145,InputDataA_GeneralAssumptions!$E$144,P144+(InputDataA_GeneralAssumptions!$E$144-$I$144)/(InputDataA_GeneralAssumptions!$E$145-InputDataA_GeneralAssumptions!$D$7))</f>
        <v>0.7212674617767334</v>
      </c>
      <c r="R144" s="12">
        <f>IF(R138&gt;InputDataA_GeneralAssumptions!$E$145,InputDataA_GeneralAssumptions!$E$144,Q144+(InputDataA_GeneralAssumptions!$E$144-$I$144)/(InputDataA_GeneralAssumptions!$E$145-InputDataA_GeneralAssumptions!$D$7))</f>
        <v>0.7212674617767334</v>
      </c>
      <c r="S144" s="12">
        <f>IF(S138&gt;InputDataA_GeneralAssumptions!$E$145,InputDataA_GeneralAssumptions!$E$144,R144+(InputDataA_GeneralAssumptions!$E$144-$I$144)/(InputDataA_GeneralAssumptions!$E$145-InputDataA_GeneralAssumptions!$D$7))</f>
        <v>0.7212674617767334</v>
      </c>
      <c r="T144" s="12">
        <f>IF(T138&gt;InputDataA_GeneralAssumptions!$E$145,InputDataA_GeneralAssumptions!$E$144,S144+(InputDataA_GeneralAssumptions!$E$144-$I$144)/(InputDataA_GeneralAssumptions!$E$145-InputDataA_GeneralAssumptions!$D$7))</f>
        <v>0.7212674617767334</v>
      </c>
      <c r="U144" s="12">
        <f>IF(U138&gt;InputDataA_GeneralAssumptions!$E$145,InputDataA_GeneralAssumptions!$E$144,T144+(InputDataA_GeneralAssumptions!$E$144-$I$144)/(InputDataA_GeneralAssumptions!$E$145-InputDataA_GeneralAssumptions!$D$7))</f>
        <v>0.7212674617767334</v>
      </c>
      <c r="V144" s="12">
        <f>IF(V138&gt;InputDataA_GeneralAssumptions!$E$145,InputDataA_GeneralAssumptions!$E$144,U144+(InputDataA_GeneralAssumptions!$E$144-$I$144)/(InputDataA_GeneralAssumptions!$E$145-InputDataA_GeneralAssumptions!$D$7))</f>
        <v>0.7212674617767334</v>
      </c>
      <c r="W144" s="12">
        <f>IF(W138&gt;InputDataA_GeneralAssumptions!$E$145,InputDataA_GeneralAssumptions!$E$144,V144+(InputDataA_GeneralAssumptions!$E$144-$I$144)/(InputDataA_GeneralAssumptions!$E$145-InputDataA_GeneralAssumptions!$D$7))</f>
        <v>0.7212674617767334</v>
      </c>
      <c r="X144" s="12">
        <f>IF(X138&gt;InputDataA_GeneralAssumptions!$E$145,InputDataA_GeneralAssumptions!$E$144,W144+(InputDataA_GeneralAssumptions!$E$144-$I$144)/(InputDataA_GeneralAssumptions!$E$145-InputDataA_GeneralAssumptions!$D$7))</f>
        <v>0.7212674617767334</v>
      </c>
      <c r="Y144" s="12">
        <f>IF(Y138&gt;InputDataA_GeneralAssumptions!$E$145,InputDataA_GeneralAssumptions!$E$144,X144+(InputDataA_GeneralAssumptions!$E$144-$I$144)/(InputDataA_GeneralAssumptions!$E$145-InputDataA_GeneralAssumptions!$D$7))</f>
        <v>0.7212674617767334</v>
      </c>
      <c r="Z144" s="12">
        <f>IF(Z138&gt;InputDataA_GeneralAssumptions!$E$145,InputDataA_GeneralAssumptions!$E$144,Y144+(InputDataA_GeneralAssumptions!$E$144-$I$144)/(InputDataA_GeneralAssumptions!$E$145-InputDataA_GeneralAssumptions!$D$7))</f>
        <v>0.7212674617767334</v>
      </c>
      <c r="AA144" s="12">
        <f>IF(AA138&gt;InputDataA_GeneralAssumptions!$E$145,InputDataA_GeneralAssumptions!$E$144,Z144+(InputDataA_GeneralAssumptions!$E$144-$I$144)/(InputDataA_GeneralAssumptions!$E$145-InputDataA_GeneralAssumptions!$D$7))</f>
        <v>0.7212674617767334</v>
      </c>
      <c r="AB144" s="12">
        <f>IF(AB138&gt;InputDataA_GeneralAssumptions!$E$145,InputDataA_GeneralAssumptions!$E$144,AA144+(InputDataA_GeneralAssumptions!$E$144-$I$144)/(InputDataA_GeneralAssumptions!$E$145-InputDataA_GeneralAssumptions!$D$7))</f>
        <v>0.7212674617767334</v>
      </c>
      <c r="AC144" s="12">
        <f>IF(AC138&gt;InputDataA_GeneralAssumptions!$E$145,InputDataA_GeneralAssumptions!$E$144,AB144+(InputDataA_GeneralAssumptions!$E$144-$I$144)/(InputDataA_GeneralAssumptions!$E$145-InputDataA_GeneralAssumptions!$D$7))</f>
        <v>0.7212674617767334</v>
      </c>
      <c r="AD144" s="12">
        <f>IF(AD138&gt;InputDataA_GeneralAssumptions!$E$145,InputDataA_GeneralAssumptions!$E$144,AC144+(InputDataA_GeneralAssumptions!$E$144-$I$144)/(InputDataA_GeneralAssumptions!$E$145-InputDataA_GeneralAssumptions!$D$7))</f>
        <v>0.7212674617767334</v>
      </c>
      <c r="AE144" s="12">
        <f>IF(AE138&gt;InputDataA_GeneralAssumptions!$E$145,InputDataA_GeneralAssumptions!$E$144,AD144+(InputDataA_GeneralAssumptions!$E$144-$I$144)/(InputDataA_GeneralAssumptions!$E$145-InputDataA_GeneralAssumptions!$D$7))</f>
        <v>0.7212674617767334</v>
      </c>
      <c r="AF144" s="12">
        <f>IF(AF138&gt;InputDataA_GeneralAssumptions!$E$145,InputDataA_GeneralAssumptions!$E$144,AE144+(InputDataA_GeneralAssumptions!$E$144-$I$144)/(InputDataA_GeneralAssumptions!$E$145-InputDataA_GeneralAssumptions!$D$7))</f>
        <v>0.7212674617767334</v>
      </c>
      <c r="AG144" s="12">
        <f>IF(AG138&gt;InputDataA_GeneralAssumptions!$E$145,InputDataA_GeneralAssumptions!$E$144,AF144+(InputDataA_GeneralAssumptions!$E$144-$I$144)/(InputDataA_GeneralAssumptions!$E$145-InputDataA_GeneralAssumptions!$D$7))</f>
        <v>0.7212674617767334</v>
      </c>
      <c r="AH144" s="12">
        <f>IF(AH138&gt;InputDataA_GeneralAssumptions!$E$145,InputDataA_GeneralAssumptions!$E$144,AG144+(InputDataA_GeneralAssumptions!$E$144-$I$144)/(InputDataA_GeneralAssumptions!$E$145-InputDataA_GeneralAssumptions!$D$7))</f>
        <v>0.7212674617767334</v>
      </c>
      <c r="AI144" s="12">
        <f>IF(AI138&gt;InputDataA_GeneralAssumptions!$E$145,InputDataA_GeneralAssumptions!$E$144,AH144+(InputDataA_GeneralAssumptions!$E$144-$I$144)/(InputDataA_GeneralAssumptions!$E$145-InputDataA_GeneralAssumptions!$D$7))</f>
        <v>0.7212674617767334</v>
      </c>
      <c r="AJ144" s="12">
        <f>IF(AJ138&gt;InputDataA_GeneralAssumptions!$E$145,InputDataA_GeneralAssumptions!$E$144,AI144+(InputDataA_GeneralAssumptions!$E$144-$I$144)/(InputDataA_GeneralAssumptions!$E$145-InputDataA_GeneralAssumptions!$D$7))</f>
        <v>0.7212674617767334</v>
      </c>
      <c r="AK144" s="12">
        <f>IF(AK138&gt;InputDataA_GeneralAssumptions!$E$145,InputDataA_GeneralAssumptions!$E$144,AJ144+(InputDataA_GeneralAssumptions!$E$144-$I$144)/(InputDataA_GeneralAssumptions!$E$145-InputDataA_GeneralAssumptions!$D$7))</f>
        <v>0.7212674617767334</v>
      </c>
      <c r="AL144" s="12">
        <f>IF(AL138&gt;InputDataA_GeneralAssumptions!$E$145,InputDataA_GeneralAssumptions!$E$144,AK144+(InputDataA_GeneralAssumptions!$E$144-$I$144)/(InputDataA_GeneralAssumptions!$E$145-InputDataA_GeneralAssumptions!$D$7))</f>
        <v>0.7212674617767334</v>
      </c>
      <c r="AM144" s="12">
        <f>IF(AM138&gt;InputDataA_GeneralAssumptions!$E$145,InputDataA_GeneralAssumptions!$E$144,AL144+(InputDataA_GeneralAssumptions!$E$144-$I$144)/(InputDataA_GeneralAssumptions!$E$145-InputDataA_GeneralAssumptions!$D$7))</f>
        <v>0.7212674617767334</v>
      </c>
      <c r="AN144" s="12">
        <f>IF(AN138&gt;InputDataA_GeneralAssumptions!$E$145,InputDataA_GeneralAssumptions!$E$144,AM144+(InputDataA_GeneralAssumptions!$E$144-$I$144)/(InputDataA_GeneralAssumptions!$E$145-InputDataA_GeneralAssumptions!$D$7))</f>
        <v>0.7212674617767334</v>
      </c>
      <c r="AO144" s="12">
        <f>IF(AO138&gt;InputDataA_GeneralAssumptions!$E$145,InputDataA_GeneralAssumptions!$E$144,AN144+(InputDataA_GeneralAssumptions!$E$144-$I$144)/(InputDataA_GeneralAssumptions!$E$145-InputDataA_GeneralAssumptions!$D$7))</f>
        <v>0.7212674617767334</v>
      </c>
      <c r="AP144" s="12">
        <f>IF(AP138&gt;InputDataA_GeneralAssumptions!$E$145,InputDataA_GeneralAssumptions!$E$144,AO144+(InputDataA_GeneralAssumptions!$E$144-$I$144)/(InputDataA_GeneralAssumptions!$E$145-InputDataA_GeneralAssumptions!$D$7))</f>
        <v>0.7212674617767334</v>
      </c>
      <c r="AQ144" s="12">
        <f>IF(AQ138&gt;InputDataA_GeneralAssumptions!$E$145,InputDataA_GeneralAssumptions!$E$144,AP144+(InputDataA_GeneralAssumptions!$E$144-$I$144)/(InputDataA_GeneralAssumptions!$E$145-InputDataA_GeneralAssumptions!$D$7))</f>
        <v>0.7212674617767334</v>
      </c>
      <c r="AR144" s="12">
        <f>IF(AR138&gt;InputDataA_GeneralAssumptions!$E$145,InputDataA_GeneralAssumptions!$E$144,AQ144+(InputDataA_GeneralAssumptions!$E$144-$I$144)/(InputDataA_GeneralAssumptions!$E$145-InputDataA_GeneralAssumptions!$D$7))</f>
        <v>0.7212674617767334</v>
      </c>
      <c r="AS144" s="12">
        <f>IF(AS138&gt;InputDataA_GeneralAssumptions!$E$145,InputDataA_GeneralAssumptions!$E$144,AR144+(InputDataA_GeneralAssumptions!$E$144-$I$144)/(InputDataA_GeneralAssumptions!$E$145-InputDataA_GeneralAssumptions!$D$7))</f>
        <v>0.7212674617767334</v>
      </c>
      <c r="AT144" s="12">
        <f>IF(AT138&gt;InputDataA_GeneralAssumptions!$E$145,InputDataA_GeneralAssumptions!$E$144,AS144+(InputDataA_GeneralAssumptions!$E$144-$I$144)/(InputDataA_GeneralAssumptions!$E$145-InputDataA_GeneralAssumptions!$D$7))</f>
        <v>0.7212674617767334</v>
      </c>
      <c r="AU144" s="12">
        <f>IF(AU138&gt;InputDataA_GeneralAssumptions!$E$145,InputDataA_GeneralAssumptions!$E$144,AT144+(InputDataA_GeneralAssumptions!$E$144-$I$144)/(InputDataA_GeneralAssumptions!$E$145-InputDataA_GeneralAssumptions!$D$7))</f>
        <v>0.7212674617767334</v>
      </c>
      <c r="AV144" s="12">
        <f>IF(AV138&gt;InputDataA_GeneralAssumptions!$E$145,InputDataA_GeneralAssumptions!$E$144,AU144+(InputDataA_GeneralAssumptions!$E$144-$I$144)/(InputDataA_GeneralAssumptions!$E$145-InputDataA_GeneralAssumptions!$D$7))</f>
        <v>0.7212674617767334</v>
      </c>
      <c r="AW144" s="12">
        <f>IF(AW138&gt;InputDataA_GeneralAssumptions!$E$145,InputDataA_GeneralAssumptions!$E$144,AV144+(InputDataA_GeneralAssumptions!$E$144-$I$144)/(InputDataA_GeneralAssumptions!$E$145-InputDataA_GeneralAssumptions!$D$7))</f>
        <v>0.7212674617767334</v>
      </c>
      <c r="AX144" s="12">
        <f>IF(AX138&gt;InputDataA_GeneralAssumptions!$E$145,InputDataA_GeneralAssumptions!$E$144,AW144+(InputDataA_GeneralAssumptions!$E$144-$I$144)/(InputDataA_GeneralAssumptions!$E$145-InputDataA_GeneralAssumptions!$D$7))</f>
        <v>0.7212674617767334</v>
      </c>
      <c r="AY144" s="12">
        <f>IF(AY138&gt;InputDataA_GeneralAssumptions!$E$145,InputDataA_GeneralAssumptions!$E$144,AX144+(InputDataA_GeneralAssumptions!$E$144-$I$144)/(InputDataA_GeneralAssumptions!$E$145-InputDataA_GeneralAssumptions!$D$7))</f>
        <v>0.7212674617767334</v>
      </c>
      <c r="AZ144" s="12">
        <f>IF(AZ138&gt;InputDataA_GeneralAssumptions!$E$145,InputDataA_GeneralAssumptions!$E$144,AY144+(InputDataA_GeneralAssumptions!$E$144-$I$144)/(InputDataA_GeneralAssumptions!$E$145-InputDataA_GeneralAssumptions!$D$7))</f>
        <v>0.7212674617767334</v>
      </c>
      <c r="BA144" s="12">
        <f>IF(BA138&gt;InputDataA_GeneralAssumptions!$E$145,InputDataA_GeneralAssumptions!$E$144,AZ144+(InputDataA_GeneralAssumptions!$E$144-$I$144)/(InputDataA_GeneralAssumptions!$E$145-InputDataA_GeneralAssumptions!$D$7))</f>
        <v>0.7212674617767334</v>
      </c>
      <c r="BB144" s="12">
        <f>IF(BB138&gt;InputDataA_GeneralAssumptions!$E$145,InputDataA_GeneralAssumptions!$E$144,BA144+(InputDataA_GeneralAssumptions!$E$144-$I$144)/(InputDataA_GeneralAssumptions!$E$145-InputDataA_GeneralAssumptions!$D$7))</f>
        <v>0.7212674617767334</v>
      </c>
      <c r="BC144" s="12">
        <f>IF(BC138&gt;InputDataA_GeneralAssumptions!$E$145,InputDataA_GeneralAssumptions!$E$144,BB144+(InputDataA_GeneralAssumptions!$E$144-$I$144)/(InputDataA_GeneralAssumptions!$E$145-InputDataA_GeneralAssumptions!$D$7))</f>
        <v>0.7212674617767334</v>
      </c>
      <c r="BD144" s="12">
        <f>IF(BD138&gt;InputDataA_GeneralAssumptions!$E$145,InputDataA_GeneralAssumptions!$E$144,BC144+(InputDataA_GeneralAssumptions!$E$144-$I$144)/(InputDataA_GeneralAssumptions!$E$145-InputDataA_GeneralAssumptions!$D$7))</f>
        <v>0.7212674617767334</v>
      </c>
      <c r="BE144" s="12">
        <f>IF(BE138&gt;InputDataA_GeneralAssumptions!$E$145,InputDataA_GeneralAssumptions!$E$144,BD144+(InputDataA_GeneralAssumptions!$E$144-$I$144)/(InputDataA_GeneralAssumptions!$E$145-InputDataA_GeneralAssumptions!$D$7))</f>
        <v>0.7212674617767334</v>
      </c>
      <c r="BF144" s="12">
        <f>IF(BF138&gt;InputDataA_GeneralAssumptions!$E$145,InputDataA_GeneralAssumptions!$E$144,BE144+(InputDataA_GeneralAssumptions!$E$144-$I$144)/(InputDataA_GeneralAssumptions!$E$145-InputDataA_GeneralAssumptions!$D$7))</f>
        <v>0.7212674617767334</v>
      </c>
      <c r="BG144" s="12">
        <f>IF(BG138&gt;InputDataA_GeneralAssumptions!$E$145,InputDataA_GeneralAssumptions!$E$144,BF144+(InputDataA_GeneralAssumptions!$E$144-$I$144)/(InputDataA_GeneralAssumptions!$E$145-InputDataA_GeneralAssumptions!$D$7))</f>
        <v>0.7212674617767334</v>
      </c>
      <c r="BH144" s="12">
        <f>IF(BH138&gt;InputDataA_GeneralAssumptions!$E$145,InputDataA_GeneralAssumptions!$E$144,BG144+(InputDataA_GeneralAssumptions!$E$144-$I$144)/(InputDataA_GeneralAssumptions!$E$145-InputDataA_GeneralAssumptions!$D$7))</f>
        <v>0.7212674617767334</v>
      </c>
      <c r="BI144" s="12">
        <f>IF(BI138&gt;InputDataA_GeneralAssumptions!$E$145,InputDataA_GeneralAssumptions!$E$144,BH144+(InputDataA_GeneralAssumptions!$E$144-$I$144)/(InputDataA_GeneralAssumptions!$E$145-InputDataA_GeneralAssumptions!$D$7))</f>
        <v>0.7212674617767334</v>
      </c>
      <c r="BJ144" s="12">
        <f>IF(BJ138&gt;InputDataA_GeneralAssumptions!$E$145,InputDataA_GeneralAssumptions!$E$144,BI144+(InputDataA_GeneralAssumptions!$E$144-$I$144)/(InputDataA_GeneralAssumptions!$E$145-InputDataA_GeneralAssumptions!$D$7))</f>
        <v>0.7212674617767334</v>
      </c>
      <c r="BK144" s="12">
        <f>IF(BK138&gt;InputDataA_GeneralAssumptions!$E$145,InputDataA_GeneralAssumptions!$E$144,BJ144+(InputDataA_GeneralAssumptions!$E$144-$I$144)/(InputDataA_GeneralAssumptions!$E$145-InputDataA_GeneralAssumptions!$D$7))</f>
        <v>0.7212674617767334</v>
      </c>
      <c r="BL144" s="12">
        <f>IF(BL138&gt;InputDataA_GeneralAssumptions!$E$145,InputDataA_GeneralAssumptions!$E$144,BK144+(InputDataA_GeneralAssumptions!$E$144-$I$144)/(InputDataA_GeneralAssumptions!$E$145-InputDataA_GeneralAssumptions!$D$7))</f>
        <v>0.7212674617767334</v>
      </c>
      <c r="BM144" s="12">
        <f>IF(BM138&gt;InputDataA_GeneralAssumptions!$E$145,InputDataA_GeneralAssumptions!$E$144,BL144+(InputDataA_GeneralAssumptions!$E$144-$I$144)/(InputDataA_GeneralAssumptions!$E$145-InputDataA_GeneralAssumptions!$D$7))</f>
        <v>0.7212674617767334</v>
      </c>
      <c r="BN144" s="12">
        <f>IF(BN138&gt;InputDataA_GeneralAssumptions!$E$145,InputDataA_GeneralAssumptions!$E$144,BM144+(InputDataA_GeneralAssumptions!$E$144-$I$144)/(InputDataA_GeneralAssumptions!$E$145-InputDataA_GeneralAssumptions!$D$7))</f>
        <v>0.7212674617767334</v>
      </c>
      <c r="BO144" s="12">
        <f>IF(BO138&gt;InputDataA_GeneralAssumptions!$E$145,InputDataA_GeneralAssumptions!$E$144,BN144+(InputDataA_GeneralAssumptions!$E$144-$I$144)/(InputDataA_GeneralAssumptions!$E$145-InputDataA_GeneralAssumptions!$D$7))</f>
        <v>0.7212674617767334</v>
      </c>
      <c r="BP144" s="12">
        <f>IF(BP138&gt;InputDataA_GeneralAssumptions!$E$145,InputDataA_GeneralAssumptions!$E$144,BO144+(InputDataA_GeneralAssumptions!$E$144-$I$144)/(InputDataA_GeneralAssumptions!$E$145-InputDataA_GeneralAssumptions!$D$7))</f>
        <v>0.7212674617767334</v>
      </c>
      <c r="BQ144" s="12">
        <f>IF(BQ138&gt;InputDataA_GeneralAssumptions!$E$145,InputDataA_GeneralAssumptions!$E$144,BP144+(InputDataA_GeneralAssumptions!$E$144-$I$144)/(InputDataA_GeneralAssumptions!$E$145-InputDataA_GeneralAssumptions!$D$7))</f>
        <v>0.7212674617767334</v>
      </c>
      <c r="BR144" s="12">
        <f>IF(BR138&gt;InputDataA_GeneralAssumptions!$E$145,InputDataA_GeneralAssumptions!$E$144,BQ144+(InputDataA_GeneralAssumptions!$E$144-$I$144)/(InputDataA_GeneralAssumptions!$E$145-InputDataA_GeneralAssumptions!$D$7))</f>
        <v>0.7212674617767334</v>
      </c>
      <c r="BS144" s="12">
        <f>IF(BS138&gt;InputDataA_GeneralAssumptions!$E$145,InputDataA_GeneralAssumptions!$E$144,BR144+(InputDataA_GeneralAssumptions!$E$144-$I$144)/(InputDataA_GeneralAssumptions!$E$145-InputDataA_GeneralAssumptions!$D$7))</f>
        <v>0.7212674617767334</v>
      </c>
      <c r="BT144" s="12">
        <f>IF(BT138&gt;InputDataA_GeneralAssumptions!$E$145,InputDataA_GeneralAssumptions!$E$144,BS144+(InputDataA_GeneralAssumptions!$E$144-$I$144)/(InputDataA_GeneralAssumptions!$E$145-InputDataA_GeneralAssumptions!$D$7))</f>
        <v>0.7212674617767334</v>
      </c>
      <c r="BU144" s="12">
        <f>IF(BU138&gt;InputDataA_GeneralAssumptions!$E$145,InputDataA_GeneralAssumptions!$E$144,BT144+(InputDataA_GeneralAssumptions!$E$144-$I$144)/(InputDataA_GeneralAssumptions!$E$145-InputDataA_GeneralAssumptions!$D$7))</f>
        <v>0.7212674617767334</v>
      </c>
      <c r="BV144" s="12">
        <f>IF(BV138&gt;InputDataA_GeneralAssumptions!$E$145,InputDataA_GeneralAssumptions!$E$144,BU144+(InputDataA_GeneralAssumptions!$E$144-$I$144)/(InputDataA_GeneralAssumptions!$E$145-InputDataA_GeneralAssumptions!$D$7))</f>
        <v>0.7212674617767334</v>
      </c>
      <c r="BW144" s="12">
        <f>IF(BW138&gt;InputDataA_GeneralAssumptions!$E$145,InputDataA_GeneralAssumptions!$E$144,BV144+(InputDataA_GeneralAssumptions!$E$144-$I$144)/(InputDataA_GeneralAssumptions!$E$145-InputDataA_GeneralAssumptions!$D$7))</f>
        <v>0.7212674617767334</v>
      </c>
      <c r="BX144" s="12">
        <f>IF(BX138&gt;InputDataA_GeneralAssumptions!$E$145,InputDataA_GeneralAssumptions!$E$144,BW144+(InputDataA_GeneralAssumptions!$E$144-$I$144)/(InputDataA_GeneralAssumptions!$E$145-InputDataA_GeneralAssumptions!$D$7))</f>
        <v>0.7212674617767334</v>
      </c>
      <c r="BY144" s="12">
        <f>IF(BY138&gt;InputDataA_GeneralAssumptions!$E$145,InputDataA_GeneralAssumptions!$E$144,BX144+(InputDataA_GeneralAssumptions!$E$144-$I$144)/(InputDataA_GeneralAssumptions!$E$145-InputDataA_GeneralAssumptions!$D$7))</f>
        <v>0.7212674617767334</v>
      </c>
      <c r="BZ144" s="12">
        <f>IF(BZ138&gt;InputDataA_GeneralAssumptions!$E$145,InputDataA_GeneralAssumptions!$E$144,BY144+(InputDataA_GeneralAssumptions!$E$144-$I$144)/(InputDataA_GeneralAssumptions!$E$145-InputDataA_GeneralAssumptions!$D$7))</f>
        <v>0.7212674617767334</v>
      </c>
      <c r="CA144" s="12">
        <f>IF(CA138&gt;InputDataA_GeneralAssumptions!$E$145,InputDataA_GeneralAssumptions!$E$144,BZ144+(InputDataA_GeneralAssumptions!$E$144-$I$144)/(InputDataA_GeneralAssumptions!$E$145-InputDataA_GeneralAssumptions!$D$7))</f>
        <v>0.7212674617767334</v>
      </c>
      <c r="CB144" s="12">
        <f>IF(CB138&gt;InputDataA_GeneralAssumptions!$E$145,InputDataA_GeneralAssumptions!$E$144,CA144+(InputDataA_GeneralAssumptions!$E$144-$I$144)/(InputDataA_GeneralAssumptions!$E$145-InputDataA_GeneralAssumptions!$D$7))</f>
        <v>0.7212674617767334</v>
      </c>
      <c r="CC144" s="12">
        <f>IF(CC138&gt;InputDataA_GeneralAssumptions!$E$145,InputDataA_GeneralAssumptions!$E$144,CB144+(InputDataA_GeneralAssumptions!$E$144-$I$144)/(InputDataA_GeneralAssumptions!$E$145-InputDataA_GeneralAssumptions!$D$7))</f>
        <v>0.7212674617767334</v>
      </c>
      <c r="CD144" s="12">
        <f>IF(CD138&gt;InputDataA_GeneralAssumptions!$E$145,InputDataA_GeneralAssumptions!$E$144,CC144+(InputDataA_GeneralAssumptions!$E$144-$I$144)/(InputDataA_GeneralAssumptions!$E$145-InputDataA_GeneralAssumptions!$D$7))</f>
        <v>0.7212674617767334</v>
      </c>
      <c r="CE144" s="12">
        <f>IF(CE138&gt;InputDataA_GeneralAssumptions!$E$145,InputDataA_GeneralAssumptions!$E$144,CD144+(InputDataA_GeneralAssumptions!$E$144-$I$144)/(InputDataA_GeneralAssumptions!$E$145-InputDataA_GeneralAssumptions!$D$7))</f>
        <v>0.7212674617767334</v>
      </c>
      <c r="CF144" s="12">
        <f>IF(CF138&gt;InputDataA_GeneralAssumptions!$E$145,InputDataA_GeneralAssumptions!$E$144,CE144+(InputDataA_GeneralAssumptions!$E$144-$I$144)/(InputDataA_GeneralAssumptions!$E$145-InputDataA_GeneralAssumptions!$D$7))</f>
        <v>0.7212674617767334</v>
      </c>
      <c r="CG144" s="12">
        <f>IF(CG138&gt;InputDataA_GeneralAssumptions!$E$145,InputDataA_GeneralAssumptions!$E$144,CF144+(InputDataA_GeneralAssumptions!$E$144-$I$144)/(InputDataA_GeneralAssumptions!$E$145-InputDataA_GeneralAssumptions!$D$7))</f>
        <v>0.7212674617767334</v>
      </c>
      <c r="CH144" s="12">
        <f>IF(CH138&gt;InputDataA_GeneralAssumptions!$E$145,InputDataA_GeneralAssumptions!$E$144,CG144+(InputDataA_GeneralAssumptions!$E$144-$I$144)/(InputDataA_GeneralAssumptions!$E$145-InputDataA_GeneralAssumptions!$D$7))</f>
        <v>0.7212674617767334</v>
      </c>
      <c r="CI144" s="12">
        <f>IF(CI138&gt;InputDataA_GeneralAssumptions!$E$145,InputDataA_GeneralAssumptions!$E$144,CH144+(InputDataA_GeneralAssumptions!$E$144-$I$144)/(InputDataA_GeneralAssumptions!$E$145-InputDataA_GeneralAssumptions!$D$7))</f>
        <v>0.7212674617767334</v>
      </c>
    </row>
    <row r="145" spans="1:87" s="36" customFormat="1" ht="16" thickBot="1">
      <c r="A145"/>
      <c r="B145" s="80" t="s">
        <v>745</v>
      </c>
      <c r="C145" s="79" t="s">
        <v>1</v>
      </c>
      <c r="D145" s="581">
        <v>2050</v>
      </c>
      <c r="E145" s="435">
        <f>D145</f>
        <v>2050</v>
      </c>
      <c r="F145" s="699"/>
      <c r="G145" s="131" t="s">
        <v>626</v>
      </c>
      <c r="H145" s="25" t="s">
        <v>2</v>
      </c>
      <c r="I145" s="11">
        <f>IF(VLOOKUP(InputDataA_GeneralAssumptions!$D$143,DataSummary!$A$143:$B$145,2,FALSE)=1,InputDataA_GeneralAssumptions!I143,InputDataA_GeneralAssumptions!I144)</f>
        <v>0.7212674617767334</v>
      </c>
      <c r="J145" s="11">
        <f>IF(VLOOKUP(InputDataA_GeneralAssumptions!$D$143,DataSummary!$A$143:$B$145,2,FALSE)=1,InputDataA_GeneralAssumptions!J143,InputDataA_GeneralAssumptions!J144)</f>
        <v>0.7212674617767334</v>
      </c>
      <c r="K145" s="11">
        <f>IF(VLOOKUP(InputDataA_GeneralAssumptions!$D$143,DataSummary!$A$143:$B$145,2,FALSE)=1,InputDataA_GeneralAssumptions!K143,InputDataA_GeneralAssumptions!K144)</f>
        <v>0.7212674617767334</v>
      </c>
      <c r="L145" s="11">
        <f>IF(VLOOKUP(InputDataA_GeneralAssumptions!$D$143,DataSummary!$A$143:$B$145,2,FALSE)=1,InputDataA_GeneralAssumptions!L143,InputDataA_GeneralAssumptions!L144)</f>
        <v>0.7212674617767334</v>
      </c>
      <c r="M145" s="11">
        <f>IF(VLOOKUP(InputDataA_GeneralAssumptions!$D$143,DataSummary!$A$143:$B$145,2,FALSE)=1,InputDataA_GeneralAssumptions!M143,InputDataA_GeneralAssumptions!M144)</f>
        <v>0.7212674617767334</v>
      </c>
      <c r="N145" s="11">
        <f>IF(VLOOKUP(InputDataA_GeneralAssumptions!$D$143,DataSummary!$A$143:$B$145,2,FALSE)=1,InputDataA_GeneralAssumptions!N143,InputDataA_GeneralAssumptions!N144)</f>
        <v>0.7212674617767334</v>
      </c>
      <c r="O145" s="11">
        <f>IF(VLOOKUP(InputDataA_GeneralAssumptions!$D$143,DataSummary!$A$143:$B$145,2,FALSE)=1,InputDataA_GeneralAssumptions!O143,InputDataA_GeneralAssumptions!O144)</f>
        <v>0.7212674617767334</v>
      </c>
      <c r="P145" s="11">
        <f>IF(VLOOKUP(InputDataA_GeneralAssumptions!$D$143,DataSummary!$A$143:$B$145,2,FALSE)=1,InputDataA_GeneralAssumptions!P143,InputDataA_GeneralAssumptions!P144)</f>
        <v>0.7212674617767334</v>
      </c>
      <c r="Q145" s="11">
        <f>IF(VLOOKUP(InputDataA_GeneralAssumptions!$D$143,DataSummary!$A$143:$B$145,2,FALSE)=1,InputDataA_GeneralAssumptions!Q143,InputDataA_GeneralAssumptions!Q144)</f>
        <v>0.7212674617767334</v>
      </c>
      <c r="R145" s="11">
        <f>IF(VLOOKUP(InputDataA_GeneralAssumptions!$D$143,DataSummary!$A$143:$B$145,2,FALSE)=1,InputDataA_GeneralAssumptions!R143,InputDataA_GeneralAssumptions!R144)</f>
        <v>0.7212674617767334</v>
      </c>
      <c r="S145" s="11">
        <f>IF(VLOOKUP(InputDataA_GeneralAssumptions!$D$143,DataSummary!$A$143:$B$145,2,FALSE)=1,InputDataA_GeneralAssumptions!S143,InputDataA_GeneralAssumptions!S144)</f>
        <v>0.7212674617767334</v>
      </c>
      <c r="T145" s="11">
        <f>IF(VLOOKUP(InputDataA_GeneralAssumptions!$D$143,DataSummary!$A$143:$B$145,2,FALSE)=1,InputDataA_GeneralAssumptions!T143,InputDataA_GeneralAssumptions!T144)</f>
        <v>0.7212674617767334</v>
      </c>
      <c r="U145" s="11">
        <f>IF(VLOOKUP(InputDataA_GeneralAssumptions!$D$143,DataSummary!$A$143:$B$145,2,FALSE)=1,InputDataA_GeneralAssumptions!U143,InputDataA_GeneralAssumptions!U144)</f>
        <v>0.7212674617767334</v>
      </c>
      <c r="V145" s="11">
        <f>IF(VLOOKUP(InputDataA_GeneralAssumptions!$D$143,DataSummary!$A$143:$B$145,2,FALSE)=1,InputDataA_GeneralAssumptions!V143,InputDataA_GeneralAssumptions!V144)</f>
        <v>0.7212674617767334</v>
      </c>
      <c r="W145" s="11">
        <f>IF(VLOOKUP(InputDataA_GeneralAssumptions!$D$143,DataSummary!$A$143:$B$145,2,FALSE)=1,InputDataA_GeneralAssumptions!W143,InputDataA_GeneralAssumptions!W144)</f>
        <v>0.7212674617767334</v>
      </c>
      <c r="X145" s="11">
        <f>IF(VLOOKUP(InputDataA_GeneralAssumptions!$D$143,DataSummary!$A$143:$B$145,2,FALSE)=1,InputDataA_GeneralAssumptions!X143,InputDataA_GeneralAssumptions!X144)</f>
        <v>0.7212674617767334</v>
      </c>
      <c r="Y145" s="11">
        <f>IF(VLOOKUP(InputDataA_GeneralAssumptions!$D$143,DataSummary!$A$143:$B$145,2,FALSE)=1,InputDataA_GeneralAssumptions!Y143,InputDataA_GeneralAssumptions!Y144)</f>
        <v>0.7212674617767334</v>
      </c>
      <c r="Z145" s="11">
        <f>IF(VLOOKUP(InputDataA_GeneralAssumptions!$D$143,DataSummary!$A$143:$B$145,2,FALSE)=1,InputDataA_GeneralAssumptions!Z143,InputDataA_GeneralAssumptions!Z144)</f>
        <v>0.7212674617767334</v>
      </c>
      <c r="AA145" s="11">
        <f>IF(VLOOKUP(InputDataA_GeneralAssumptions!$D$143,DataSummary!$A$143:$B$145,2,FALSE)=1,InputDataA_GeneralAssumptions!AA143,InputDataA_GeneralAssumptions!AA144)</f>
        <v>0.7212674617767334</v>
      </c>
      <c r="AB145" s="11">
        <f>IF(VLOOKUP(InputDataA_GeneralAssumptions!$D$143,DataSummary!$A$143:$B$145,2,FALSE)=1,InputDataA_GeneralAssumptions!AB143,InputDataA_GeneralAssumptions!AB144)</f>
        <v>0.7212674617767334</v>
      </c>
      <c r="AC145" s="11">
        <f>IF(VLOOKUP(InputDataA_GeneralAssumptions!$D$143,DataSummary!$A$143:$B$145,2,FALSE)=1,InputDataA_GeneralAssumptions!AC143,InputDataA_GeneralAssumptions!AC144)</f>
        <v>0.7212674617767334</v>
      </c>
      <c r="AD145" s="11">
        <f>IF(VLOOKUP(InputDataA_GeneralAssumptions!$D$143,DataSummary!$A$143:$B$145,2,FALSE)=1,InputDataA_GeneralAssumptions!AD143,InputDataA_GeneralAssumptions!AD144)</f>
        <v>0.7212674617767334</v>
      </c>
      <c r="AE145" s="11">
        <f>IF(VLOOKUP(InputDataA_GeneralAssumptions!$D$143,DataSummary!$A$143:$B$145,2,FALSE)=1,InputDataA_GeneralAssumptions!AE143,InputDataA_GeneralAssumptions!AE144)</f>
        <v>0.7212674617767334</v>
      </c>
      <c r="AF145" s="11">
        <f>IF(VLOOKUP(InputDataA_GeneralAssumptions!$D$143,DataSummary!$A$143:$B$145,2,FALSE)=1,InputDataA_GeneralAssumptions!AF143,InputDataA_GeneralAssumptions!AF144)</f>
        <v>0.7212674617767334</v>
      </c>
      <c r="AG145" s="11">
        <f>IF(VLOOKUP(InputDataA_GeneralAssumptions!$D$143,DataSummary!$A$143:$B$145,2,FALSE)=1,InputDataA_GeneralAssumptions!AG143,InputDataA_GeneralAssumptions!AG144)</f>
        <v>0.7212674617767334</v>
      </c>
      <c r="AH145" s="11">
        <f>IF(VLOOKUP(InputDataA_GeneralAssumptions!$D$143,DataSummary!$A$143:$B$145,2,FALSE)=1,InputDataA_GeneralAssumptions!AH143,InputDataA_GeneralAssumptions!AH144)</f>
        <v>0.7212674617767334</v>
      </c>
      <c r="AI145" s="11">
        <f>IF(VLOOKUP(InputDataA_GeneralAssumptions!$D$143,DataSummary!$A$143:$B$145,2,FALSE)=1,InputDataA_GeneralAssumptions!AI143,InputDataA_GeneralAssumptions!AI144)</f>
        <v>0.7212674617767334</v>
      </c>
      <c r="AJ145" s="11">
        <f>IF(VLOOKUP(InputDataA_GeneralAssumptions!$D$143,DataSummary!$A$143:$B$145,2,FALSE)=1,InputDataA_GeneralAssumptions!AJ143,InputDataA_GeneralAssumptions!AJ144)</f>
        <v>0.7212674617767334</v>
      </c>
      <c r="AK145" s="11">
        <f>IF(VLOOKUP(InputDataA_GeneralAssumptions!$D$143,DataSummary!$A$143:$B$145,2,FALSE)=1,InputDataA_GeneralAssumptions!AK143,InputDataA_GeneralAssumptions!AK144)</f>
        <v>0.7212674617767334</v>
      </c>
      <c r="AL145" s="11">
        <f>IF(VLOOKUP(InputDataA_GeneralAssumptions!$D$143,DataSummary!$A$143:$B$145,2,FALSE)=1,InputDataA_GeneralAssumptions!AL143,InputDataA_GeneralAssumptions!AL144)</f>
        <v>0.7212674617767334</v>
      </c>
      <c r="AM145" s="11">
        <f>IF(VLOOKUP(InputDataA_GeneralAssumptions!$D$143,DataSummary!$A$143:$B$145,2,FALSE)=1,InputDataA_GeneralAssumptions!AM143,InputDataA_GeneralAssumptions!AM144)</f>
        <v>0.7212674617767334</v>
      </c>
      <c r="AN145" s="11">
        <f>IF(VLOOKUP(InputDataA_GeneralAssumptions!$D$143,DataSummary!$A$143:$B$145,2,FALSE)=1,InputDataA_GeneralAssumptions!AN143,InputDataA_GeneralAssumptions!AN144)</f>
        <v>0.7212674617767334</v>
      </c>
      <c r="AO145" s="11">
        <f>IF(VLOOKUP(InputDataA_GeneralAssumptions!$D$143,DataSummary!$A$143:$B$145,2,FALSE)=1,InputDataA_GeneralAssumptions!AO143,InputDataA_GeneralAssumptions!AO144)</f>
        <v>0.7212674617767334</v>
      </c>
      <c r="AP145" s="11">
        <f>IF(VLOOKUP(InputDataA_GeneralAssumptions!$D$143,DataSummary!$A$143:$B$145,2,FALSE)=1,InputDataA_GeneralAssumptions!AP143,InputDataA_GeneralAssumptions!AP144)</f>
        <v>0.7212674617767334</v>
      </c>
      <c r="AQ145" s="11">
        <f>IF(VLOOKUP(InputDataA_GeneralAssumptions!$D$143,DataSummary!$A$143:$B$145,2,FALSE)=1,InputDataA_GeneralAssumptions!AQ143,InputDataA_GeneralAssumptions!AQ144)</f>
        <v>0.7212674617767334</v>
      </c>
      <c r="AR145" s="11">
        <f>IF(VLOOKUP(InputDataA_GeneralAssumptions!$D$143,DataSummary!$A$143:$B$145,2,FALSE)=1,InputDataA_GeneralAssumptions!AR143,InputDataA_GeneralAssumptions!AR144)</f>
        <v>0.7212674617767334</v>
      </c>
      <c r="AS145" s="11">
        <f>IF(VLOOKUP(InputDataA_GeneralAssumptions!$D$143,DataSummary!$A$143:$B$145,2,FALSE)=1,InputDataA_GeneralAssumptions!AS143,InputDataA_GeneralAssumptions!AS144)</f>
        <v>0.7212674617767334</v>
      </c>
      <c r="AT145" s="11">
        <f>IF(VLOOKUP(InputDataA_GeneralAssumptions!$D$143,DataSummary!$A$143:$B$145,2,FALSE)=1,InputDataA_GeneralAssumptions!AT143,InputDataA_GeneralAssumptions!AT144)</f>
        <v>0.7212674617767334</v>
      </c>
      <c r="AU145" s="11">
        <f>IF(VLOOKUP(InputDataA_GeneralAssumptions!$D$143,DataSummary!$A$143:$B$145,2,FALSE)=1,InputDataA_GeneralAssumptions!AU143,InputDataA_GeneralAssumptions!AU144)</f>
        <v>0.7212674617767334</v>
      </c>
      <c r="AV145" s="11">
        <f>IF(VLOOKUP(InputDataA_GeneralAssumptions!$D$143,DataSummary!$A$143:$B$145,2,FALSE)=1,InputDataA_GeneralAssumptions!AV143,InputDataA_GeneralAssumptions!AV144)</f>
        <v>0.7212674617767334</v>
      </c>
      <c r="AW145" s="11">
        <f>IF(VLOOKUP(InputDataA_GeneralAssumptions!$D$143,DataSummary!$A$143:$B$145,2,FALSE)=1,InputDataA_GeneralAssumptions!AW143,InputDataA_GeneralAssumptions!AW144)</f>
        <v>0.7212674617767334</v>
      </c>
      <c r="AX145" s="11">
        <f>IF(VLOOKUP(InputDataA_GeneralAssumptions!$D$143,DataSummary!$A$143:$B$145,2,FALSE)=1,InputDataA_GeneralAssumptions!AX143,InputDataA_GeneralAssumptions!AX144)</f>
        <v>0.7212674617767334</v>
      </c>
      <c r="AY145" s="11">
        <f>IF(VLOOKUP(InputDataA_GeneralAssumptions!$D$143,DataSummary!$A$143:$B$145,2,FALSE)=1,InputDataA_GeneralAssumptions!AY143,InputDataA_GeneralAssumptions!AY144)</f>
        <v>0.7212674617767334</v>
      </c>
      <c r="AZ145" s="11">
        <f>IF(VLOOKUP(InputDataA_GeneralAssumptions!$D$143,DataSummary!$A$143:$B$145,2,FALSE)=1,InputDataA_GeneralAssumptions!AZ143,InputDataA_GeneralAssumptions!AZ144)</f>
        <v>0.7212674617767334</v>
      </c>
      <c r="BA145" s="11">
        <f>IF(VLOOKUP(InputDataA_GeneralAssumptions!$D$143,DataSummary!$A$143:$B$145,2,FALSE)=1,InputDataA_GeneralAssumptions!BA143,InputDataA_GeneralAssumptions!BA144)</f>
        <v>0.7212674617767334</v>
      </c>
      <c r="BB145" s="11">
        <f>IF(VLOOKUP(InputDataA_GeneralAssumptions!$D$143,DataSummary!$A$143:$B$145,2,FALSE)=1,InputDataA_GeneralAssumptions!BB143,InputDataA_GeneralAssumptions!BB144)</f>
        <v>0.7212674617767334</v>
      </c>
      <c r="BC145" s="11">
        <f>IF(VLOOKUP(InputDataA_GeneralAssumptions!$D$143,DataSummary!$A$143:$B$145,2,FALSE)=1,InputDataA_GeneralAssumptions!BC143,InputDataA_GeneralAssumptions!BC144)</f>
        <v>0.7212674617767334</v>
      </c>
      <c r="BD145" s="11">
        <f>IF(VLOOKUP(InputDataA_GeneralAssumptions!$D$143,DataSummary!$A$143:$B$145,2,FALSE)=1,InputDataA_GeneralAssumptions!BD143,InputDataA_GeneralAssumptions!BD144)</f>
        <v>0.7212674617767334</v>
      </c>
      <c r="BE145" s="11">
        <f>IF(VLOOKUP(InputDataA_GeneralAssumptions!$D$143,DataSummary!$A$143:$B$145,2,FALSE)=1,InputDataA_GeneralAssumptions!BE143,InputDataA_GeneralAssumptions!BE144)</f>
        <v>0.7212674617767334</v>
      </c>
      <c r="BF145" s="11">
        <f>IF(VLOOKUP(InputDataA_GeneralAssumptions!$D$143,DataSummary!$A$143:$B$145,2,FALSE)=1,InputDataA_GeneralAssumptions!BF143,InputDataA_GeneralAssumptions!BF144)</f>
        <v>0.7212674617767334</v>
      </c>
      <c r="BG145" s="11">
        <f>IF(VLOOKUP(InputDataA_GeneralAssumptions!$D$143,DataSummary!$A$143:$B$145,2,FALSE)=1,InputDataA_GeneralAssumptions!BG143,InputDataA_GeneralAssumptions!BG144)</f>
        <v>0.7212674617767334</v>
      </c>
      <c r="BH145" s="11">
        <f>IF(VLOOKUP(InputDataA_GeneralAssumptions!$D$143,DataSummary!$A$143:$B$145,2,FALSE)=1,InputDataA_GeneralAssumptions!BH143,InputDataA_GeneralAssumptions!BH144)</f>
        <v>0.7212674617767334</v>
      </c>
      <c r="BI145" s="11">
        <f>IF(VLOOKUP(InputDataA_GeneralAssumptions!$D$143,DataSummary!$A$143:$B$145,2,FALSE)=1,InputDataA_GeneralAssumptions!BI143,InputDataA_GeneralAssumptions!BI144)</f>
        <v>0.7212674617767334</v>
      </c>
      <c r="BJ145" s="11">
        <f>IF(VLOOKUP(InputDataA_GeneralAssumptions!$D$143,DataSummary!$A$143:$B$145,2,FALSE)=1,InputDataA_GeneralAssumptions!BJ143,InputDataA_GeneralAssumptions!BJ144)</f>
        <v>0.7212674617767334</v>
      </c>
      <c r="BK145" s="11">
        <f>IF(VLOOKUP(InputDataA_GeneralAssumptions!$D$143,DataSummary!$A$143:$B$145,2,FALSE)=1,InputDataA_GeneralAssumptions!BK143,InputDataA_GeneralAssumptions!BK144)</f>
        <v>0.7212674617767334</v>
      </c>
      <c r="BL145" s="11">
        <f>IF(VLOOKUP(InputDataA_GeneralAssumptions!$D$143,DataSummary!$A$143:$B$145,2,FALSE)=1,InputDataA_GeneralAssumptions!BL143,InputDataA_GeneralAssumptions!BL144)</f>
        <v>0.7212674617767334</v>
      </c>
      <c r="BM145" s="11">
        <f>IF(VLOOKUP(InputDataA_GeneralAssumptions!$D$143,DataSummary!$A$143:$B$145,2,FALSE)=1,InputDataA_GeneralAssumptions!BM143,InputDataA_GeneralAssumptions!BM144)</f>
        <v>0.7212674617767334</v>
      </c>
      <c r="BN145" s="11">
        <f>IF(VLOOKUP(InputDataA_GeneralAssumptions!$D$143,DataSummary!$A$143:$B$145,2,FALSE)=1,InputDataA_GeneralAssumptions!BN143,InputDataA_GeneralAssumptions!BN144)</f>
        <v>0.7212674617767334</v>
      </c>
      <c r="BO145" s="11">
        <f>IF(VLOOKUP(InputDataA_GeneralAssumptions!$D$143,DataSummary!$A$143:$B$145,2,FALSE)=1,InputDataA_GeneralAssumptions!BO143,InputDataA_GeneralAssumptions!BO144)</f>
        <v>0.7212674617767334</v>
      </c>
      <c r="BP145" s="11">
        <f>IF(VLOOKUP(InputDataA_GeneralAssumptions!$D$143,DataSummary!$A$143:$B$145,2,FALSE)=1,InputDataA_GeneralAssumptions!BP143,InputDataA_GeneralAssumptions!BP144)</f>
        <v>0.7212674617767334</v>
      </c>
      <c r="BQ145" s="11">
        <f>IF(VLOOKUP(InputDataA_GeneralAssumptions!$D$143,DataSummary!$A$143:$B$145,2,FALSE)=1,InputDataA_GeneralAssumptions!BQ143,InputDataA_GeneralAssumptions!BQ144)</f>
        <v>0.7212674617767334</v>
      </c>
      <c r="BR145" s="11">
        <f>IF(VLOOKUP(InputDataA_GeneralAssumptions!$D$143,DataSummary!$A$143:$B$145,2,FALSE)=1,InputDataA_GeneralAssumptions!BR143,InputDataA_GeneralAssumptions!BR144)</f>
        <v>0.7212674617767334</v>
      </c>
      <c r="BS145" s="11">
        <f>IF(VLOOKUP(InputDataA_GeneralAssumptions!$D$143,DataSummary!$A$143:$B$145,2,FALSE)=1,InputDataA_GeneralAssumptions!BS143,InputDataA_GeneralAssumptions!BS144)</f>
        <v>0.7212674617767334</v>
      </c>
      <c r="BT145" s="11">
        <f>IF(VLOOKUP(InputDataA_GeneralAssumptions!$D$143,DataSummary!$A$143:$B$145,2,FALSE)=1,InputDataA_GeneralAssumptions!BT143,InputDataA_GeneralAssumptions!BT144)</f>
        <v>0.7212674617767334</v>
      </c>
      <c r="BU145" s="11">
        <f>IF(VLOOKUP(InputDataA_GeneralAssumptions!$D$143,DataSummary!$A$143:$B$145,2,FALSE)=1,InputDataA_GeneralAssumptions!BU143,InputDataA_GeneralAssumptions!BU144)</f>
        <v>0.7212674617767334</v>
      </c>
      <c r="BV145" s="11">
        <f>IF(VLOOKUP(InputDataA_GeneralAssumptions!$D$143,DataSummary!$A$143:$B$145,2,FALSE)=1,InputDataA_GeneralAssumptions!BV143,InputDataA_GeneralAssumptions!BV144)</f>
        <v>0.7212674617767334</v>
      </c>
      <c r="BW145" s="11">
        <f>IF(VLOOKUP(InputDataA_GeneralAssumptions!$D$143,DataSummary!$A$143:$B$145,2,FALSE)=1,InputDataA_GeneralAssumptions!BW143,InputDataA_GeneralAssumptions!BW144)</f>
        <v>0.7212674617767334</v>
      </c>
      <c r="BX145" s="11">
        <f>IF(VLOOKUP(InputDataA_GeneralAssumptions!$D$143,DataSummary!$A$143:$B$145,2,FALSE)=1,InputDataA_GeneralAssumptions!BX143,InputDataA_GeneralAssumptions!BX144)</f>
        <v>0.7212674617767334</v>
      </c>
      <c r="BY145" s="11">
        <f>IF(VLOOKUP(InputDataA_GeneralAssumptions!$D$143,DataSummary!$A$143:$B$145,2,FALSE)=1,InputDataA_GeneralAssumptions!BY143,InputDataA_GeneralAssumptions!BY144)</f>
        <v>0.7212674617767334</v>
      </c>
      <c r="BZ145" s="11">
        <f>IF(VLOOKUP(InputDataA_GeneralAssumptions!$D$143,DataSummary!$A$143:$B$145,2,FALSE)=1,InputDataA_GeneralAssumptions!BZ143,InputDataA_GeneralAssumptions!BZ144)</f>
        <v>0.7212674617767334</v>
      </c>
      <c r="CA145" s="11">
        <f>IF(VLOOKUP(InputDataA_GeneralAssumptions!$D$143,DataSummary!$A$143:$B$145,2,FALSE)=1,InputDataA_GeneralAssumptions!CA143,InputDataA_GeneralAssumptions!CA144)</f>
        <v>0.7212674617767334</v>
      </c>
      <c r="CB145" s="11">
        <f>IF(VLOOKUP(InputDataA_GeneralAssumptions!$D$143,DataSummary!$A$143:$B$145,2,FALSE)=1,InputDataA_GeneralAssumptions!CB143,InputDataA_GeneralAssumptions!CB144)</f>
        <v>0.7212674617767334</v>
      </c>
      <c r="CC145" s="11">
        <f>IF(VLOOKUP(InputDataA_GeneralAssumptions!$D$143,DataSummary!$A$143:$B$145,2,FALSE)=1,InputDataA_GeneralAssumptions!CC143,InputDataA_GeneralAssumptions!CC144)</f>
        <v>0.7212674617767334</v>
      </c>
      <c r="CD145" s="11">
        <f>IF(VLOOKUP(InputDataA_GeneralAssumptions!$D$143,DataSummary!$A$143:$B$145,2,FALSE)=1,InputDataA_GeneralAssumptions!CD143,InputDataA_GeneralAssumptions!CD144)</f>
        <v>0.7212674617767334</v>
      </c>
      <c r="CE145" s="11">
        <f>IF(VLOOKUP(InputDataA_GeneralAssumptions!$D$143,DataSummary!$A$143:$B$145,2,FALSE)=1,InputDataA_GeneralAssumptions!CE143,InputDataA_GeneralAssumptions!CE144)</f>
        <v>0.7212674617767334</v>
      </c>
      <c r="CF145" s="11">
        <f>IF(VLOOKUP(InputDataA_GeneralAssumptions!$D$143,DataSummary!$A$143:$B$145,2,FALSE)=1,InputDataA_GeneralAssumptions!CF143,InputDataA_GeneralAssumptions!CF144)</f>
        <v>0.7212674617767334</v>
      </c>
      <c r="CG145" s="11">
        <f>IF(VLOOKUP(InputDataA_GeneralAssumptions!$D$143,DataSummary!$A$143:$B$145,2,FALSE)=1,InputDataA_GeneralAssumptions!CG143,InputDataA_GeneralAssumptions!CG144)</f>
        <v>0.7212674617767334</v>
      </c>
      <c r="CH145" s="11">
        <f>IF(VLOOKUP(InputDataA_GeneralAssumptions!$D$143,DataSummary!$A$143:$B$145,2,FALSE)=1,InputDataA_GeneralAssumptions!CH143,InputDataA_GeneralAssumptions!CH144)</f>
        <v>0.7212674617767334</v>
      </c>
      <c r="CI145" s="11">
        <f>IF(VLOOKUP(InputDataA_GeneralAssumptions!$D$143,DataSummary!$A$143:$B$145,2,FALSE)=1,InputDataA_GeneralAssumptions!CI143,InputDataA_GeneralAssumptions!CI144)</f>
        <v>0.7212674617767334</v>
      </c>
    </row>
    <row r="146" spans="1:87">
      <c r="A146"/>
      <c r="B146"/>
      <c r="C146"/>
      <c r="D146" s="244"/>
      <c r="E146" s="244"/>
      <c r="I146"/>
      <c r="J146"/>
      <c r="K146"/>
      <c r="L146"/>
      <c r="M146" s="7"/>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87" ht="16" thickBot="1">
      <c r="B147" s="241" t="s">
        <v>707</v>
      </c>
      <c r="F147" s="2"/>
      <c r="BY147" s="36"/>
      <c r="BZ147" s="36"/>
      <c r="CA147" s="36"/>
      <c r="CB147" s="36"/>
      <c r="CC147" s="36"/>
      <c r="CD147" s="36"/>
      <c r="CE147" s="36"/>
      <c r="CF147" s="36"/>
      <c r="CG147" s="36"/>
      <c r="CH147" s="36"/>
      <c r="CI147" s="36"/>
    </row>
    <row r="148" spans="1:87">
      <c r="B148" s="56" t="s">
        <v>645</v>
      </c>
      <c r="C148" s="81"/>
      <c r="D148" s="283" t="str">
        <f>DataSummary!N4</f>
        <v>Baseline</v>
      </c>
      <c r="E148" s="70" t="str">
        <f>DataSummary!N5</f>
        <v>Scenario</v>
      </c>
      <c r="BY148" s="36"/>
      <c r="BZ148" s="36"/>
      <c r="CA148" s="36"/>
      <c r="CB148" s="36"/>
      <c r="CC148" s="36"/>
      <c r="CD148" s="36"/>
      <c r="CE148" s="36"/>
      <c r="CF148" s="36"/>
      <c r="CG148" s="36"/>
      <c r="CH148" s="36"/>
      <c r="CI148" s="36"/>
    </row>
    <row r="149" spans="1:87">
      <c r="B149" s="76" t="s">
        <v>648</v>
      </c>
      <c r="C149" s="77" t="s">
        <v>2</v>
      </c>
      <c r="D149" s="367"/>
      <c r="E149" s="367"/>
      <c r="BY149" s="36"/>
      <c r="BZ149" s="36"/>
      <c r="CA149" s="36"/>
      <c r="CB149" s="36"/>
      <c r="CC149" s="36"/>
      <c r="CD149" s="36"/>
      <c r="CE149" s="36"/>
      <c r="CF149" s="36"/>
      <c r="CG149" s="36"/>
      <c r="CH149" s="36"/>
      <c r="CI149" s="36"/>
    </row>
    <row r="150" spans="1:87">
      <c r="B150" s="76" t="s">
        <v>647</v>
      </c>
      <c r="C150" s="77" t="s">
        <v>2</v>
      </c>
      <c r="D150" s="709">
        <f>IF(ISNUMBER(DataSummary!D314)=TRUE,DataSummary!D314,".")</f>
        <v>0.01</v>
      </c>
      <c r="E150" s="709"/>
      <c r="F150" s="36" t="str">
        <f>"Preloaded poverty data for "&amp;DataSummary!C108&amp;" at "&amp;DataSummary!A314&amp;" "</f>
        <v xml:space="preserve">Preloaded poverty data for Argentina at WDI $2.15/day </v>
      </c>
      <c r="BY150" s="36"/>
      <c r="BZ150" s="36"/>
      <c r="CA150" s="36"/>
      <c r="CB150" s="36"/>
      <c r="CC150" s="36"/>
      <c r="CD150" s="36"/>
      <c r="CE150" s="36"/>
      <c r="CF150" s="36"/>
      <c r="CG150" s="36"/>
      <c r="CH150" s="36"/>
      <c r="CI150" s="36"/>
    </row>
    <row r="151" spans="1:87">
      <c r="B151" s="76" t="s">
        <v>646</v>
      </c>
      <c r="C151" s="77" t="s">
        <v>2</v>
      </c>
      <c r="D151" s="390">
        <f>IF(ISBLANK(D149)=TRUE,D150,D149)</f>
        <v>0.01</v>
      </c>
      <c r="E151" s="390">
        <f>IF(ISBLANK(E149)=TRUE,D150,E149)</f>
        <v>0.01</v>
      </c>
      <c r="F151" t="str">
        <f>"Poverty data from "&amp;DataSummary!E314&amp;" for year "&amp;DataSummary!F314&amp;""</f>
        <v>Poverty data from WDI for year 2021</v>
      </c>
      <c r="BY151" s="36"/>
      <c r="BZ151" s="36"/>
      <c r="CA151" s="36"/>
      <c r="CB151" s="36"/>
      <c r="CC151" s="36"/>
      <c r="CD151" s="36"/>
      <c r="CE151" s="36"/>
      <c r="CF151" s="36"/>
      <c r="CG151" s="36"/>
      <c r="CH151" s="36"/>
      <c r="CI151" s="36"/>
    </row>
    <row r="152" spans="1:87">
      <c r="B152" s="76"/>
      <c r="C152" s="77"/>
      <c r="D152" s="384"/>
      <c r="E152" s="385"/>
      <c r="BY152" s="36"/>
      <c r="BZ152" s="36"/>
      <c r="CA152" s="36"/>
      <c r="CB152" s="36"/>
      <c r="CC152" s="36"/>
      <c r="CD152" s="36"/>
      <c r="CE152" s="36"/>
      <c r="CF152" s="36"/>
      <c r="CG152" s="36"/>
      <c r="CH152" s="36"/>
      <c r="CI152" s="36"/>
    </row>
    <row r="153" spans="1:87" s="36" customFormat="1">
      <c r="B153" s="76" t="s">
        <v>663</v>
      </c>
      <c r="C153" s="77" t="s">
        <v>2</v>
      </c>
      <c r="D153" s="718"/>
      <c r="E153" s="719"/>
      <c r="F153" t="s">
        <v>986</v>
      </c>
      <c r="G153"/>
      <c r="H153"/>
    </row>
    <row r="154" spans="1:87" s="36" customFormat="1">
      <c r="B154" s="76" t="s">
        <v>953</v>
      </c>
      <c r="C154" s="372" t="s">
        <v>2312</v>
      </c>
      <c r="D154" s="720">
        <f>DataSummary!B314</f>
        <v>2.15</v>
      </c>
      <c r="E154" s="727"/>
      <c r="F154" s="65" t="s">
        <v>708</v>
      </c>
      <c r="G154"/>
      <c r="H154"/>
    </row>
    <row r="155" spans="1:87" s="36" customFormat="1">
      <c r="B155" s="76" t="s">
        <v>664</v>
      </c>
      <c r="C155" s="77" t="s">
        <v>2</v>
      </c>
      <c r="D155" s="720">
        <f>IF(ISBLANK(D153)=TRUE,D154,D153)</f>
        <v>2.15</v>
      </c>
      <c r="E155" s="727"/>
      <c r="F155"/>
      <c r="G155"/>
      <c r="H155"/>
    </row>
    <row r="156" spans="1:87" s="36" customFormat="1">
      <c r="B156" s="62"/>
      <c r="C156" s="77"/>
      <c r="D156" s="142"/>
      <c r="E156" s="222"/>
      <c r="F156"/>
      <c r="G156"/>
      <c r="H156"/>
    </row>
    <row r="157" spans="1:87" s="36" customFormat="1" ht="16" thickBot="1">
      <c r="B157" s="76" t="s">
        <v>651</v>
      </c>
      <c r="C157" s="78" t="s">
        <v>516</v>
      </c>
      <c r="D157" s="694" t="s">
        <v>599</v>
      </c>
      <c r="E157" s="695"/>
      <c r="F157" s="5" t="str">
        <f>D157</f>
        <v>Automatic</v>
      </c>
      <c r="G157" s="32" t="s">
        <v>654</v>
      </c>
      <c r="H157" s="178"/>
      <c r="I157" s="178">
        <f>InputDataA_GeneralAssumptions!$D$7</f>
        <v>2023</v>
      </c>
      <c r="J157" s="144">
        <f t="shared" ref="J157:AO157" si="694">I157+1</f>
        <v>2024</v>
      </c>
      <c r="K157" s="144">
        <f t="shared" si="694"/>
        <v>2025</v>
      </c>
      <c r="L157" s="144">
        <f t="shared" si="694"/>
        <v>2026</v>
      </c>
      <c r="M157" s="144">
        <f t="shared" si="694"/>
        <v>2027</v>
      </c>
      <c r="N157" s="144">
        <f t="shared" si="694"/>
        <v>2028</v>
      </c>
      <c r="O157" s="144">
        <f t="shared" si="694"/>
        <v>2029</v>
      </c>
      <c r="P157" s="144">
        <f t="shared" si="694"/>
        <v>2030</v>
      </c>
      <c r="Q157" s="144">
        <f t="shared" si="694"/>
        <v>2031</v>
      </c>
      <c r="R157" s="144">
        <f t="shared" si="694"/>
        <v>2032</v>
      </c>
      <c r="S157" s="144">
        <f t="shared" si="694"/>
        <v>2033</v>
      </c>
      <c r="T157" s="144">
        <f t="shared" si="694"/>
        <v>2034</v>
      </c>
      <c r="U157" s="144">
        <f t="shared" si="694"/>
        <v>2035</v>
      </c>
      <c r="V157" s="144">
        <f t="shared" si="694"/>
        <v>2036</v>
      </c>
      <c r="W157" s="144">
        <f t="shared" si="694"/>
        <v>2037</v>
      </c>
      <c r="X157" s="144">
        <f t="shared" si="694"/>
        <v>2038</v>
      </c>
      <c r="Y157" s="144">
        <f t="shared" si="694"/>
        <v>2039</v>
      </c>
      <c r="Z157" s="144">
        <f t="shared" si="694"/>
        <v>2040</v>
      </c>
      <c r="AA157" s="144">
        <f t="shared" si="694"/>
        <v>2041</v>
      </c>
      <c r="AB157" s="144">
        <f t="shared" si="694"/>
        <v>2042</v>
      </c>
      <c r="AC157" s="144">
        <f t="shared" si="694"/>
        <v>2043</v>
      </c>
      <c r="AD157" s="144">
        <f t="shared" si="694"/>
        <v>2044</v>
      </c>
      <c r="AE157" s="144">
        <f t="shared" si="694"/>
        <v>2045</v>
      </c>
      <c r="AF157" s="144">
        <f t="shared" si="694"/>
        <v>2046</v>
      </c>
      <c r="AG157" s="144">
        <f t="shared" si="694"/>
        <v>2047</v>
      </c>
      <c r="AH157" s="144">
        <f t="shared" si="694"/>
        <v>2048</v>
      </c>
      <c r="AI157" s="144">
        <f t="shared" si="694"/>
        <v>2049</v>
      </c>
      <c r="AJ157" s="144">
        <f t="shared" si="694"/>
        <v>2050</v>
      </c>
      <c r="AK157" s="144">
        <f t="shared" si="694"/>
        <v>2051</v>
      </c>
      <c r="AL157" s="144">
        <f t="shared" si="694"/>
        <v>2052</v>
      </c>
      <c r="AM157" s="144">
        <f t="shared" si="694"/>
        <v>2053</v>
      </c>
      <c r="AN157" s="144">
        <f t="shared" si="694"/>
        <v>2054</v>
      </c>
      <c r="AO157" s="144">
        <f t="shared" si="694"/>
        <v>2055</v>
      </c>
      <c r="AP157" s="144">
        <f t="shared" ref="AP157" si="695">AO157+1</f>
        <v>2056</v>
      </c>
      <c r="AQ157" s="144">
        <f t="shared" ref="AQ157" si="696">AP157+1</f>
        <v>2057</v>
      </c>
      <c r="AR157" s="144">
        <f t="shared" ref="AR157" si="697">AQ157+1</f>
        <v>2058</v>
      </c>
      <c r="AS157" s="144">
        <f t="shared" ref="AS157" si="698">AR157+1</f>
        <v>2059</v>
      </c>
      <c r="AT157" s="144">
        <f t="shared" ref="AT157" si="699">AS157+1</f>
        <v>2060</v>
      </c>
      <c r="AU157" s="144">
        <f t="shared" ref="AU157" si="700">AT157+1</f>
        <v>2061</v>
      </c>
      <c r="AV157" s="144">
        <f t="shared" ref="AV157" si="701">AU157+1</f>
        <v>2062</v>
      </c>
      <c r="AW157" s="144">
        <f t="shared" ref="AW157" si="702">AV157+1</f>
        <v>2063</v>
      </c>
      <c r="AX157" s="144">
        <f t="shared" ref="AX157" si="703">AW157+1</f>
        <v>2064</v>
      </c>
      <c r="AY157" s="144">
        <f t="shared" ref="AY157" si="704">AX157+1</f>
        <v>2065</v>
      </c>
      <c r="AZ157" s="144">
        <f t="shared" ref="AZ157" si="705">AY157+1</f>
        <v>2066</v>
      </c>
      <c r="BA157" s="144">
        <f t="shared" ref="BA157" si="706">AZ157+1</f>
        <v>2067</v>
      </c>
      <c r="BB157" s="144">
        <f t="shared" ref="BB157" si="707">BA157+1</f>
        <v>2068</v>
      </c>
      <c r="BC157" s="144">
        <f t="shared" ref="BC157" si="708">BB157+1</f>
        <v>2069</v>
      </c>
      <c r="BD157" s="144">
        <f t="shared" ref="BD157" si="709">BC157+1</f>
        <v>2070</v>
      </c>
      <c r="BE157" s="144">
        <f t="shared" ref="BE157" si="710">BD157+1</f>
        <v>2071</v>
      </c>
      <c r="BF157" s="144">
        <f t="shared" ref="BF157" si="711">BE157+1</f>
        <v>2072</v>
      </c>
      <c r="BG157" s="144">
        <f t="shared" ref="BG157" si="712">BF157+1</f>
        <v>2073</v>
      </c>
      <c r="BH157" s="144">
        <f t="shared" ref="BH157" si="713">BG157+1</f>
        <v>2074</v>
      </c>
      <c r="BI157" s="144">
        <f t="shared" ref="BI157" si="714">BH157+1</f>
        <v>2075</v>
      </c>
      <c r="BJ157" s="144">
        <f t="shared" ref="BJ157" si="715">BI157+1</f>
        <v>2076</v>
      </c>
      <c r="BK157" s="144">
        <f t="shared" ref="BK157" si="716">BJ157+1</f>
        <v>2077</v>
      </c>
      <c r="BL157" s="144">
        <f t="shared" ref="BL157" si="717">BK157+1</f>
        <v>2078</v>
      </c>
      <c r="BM157" s="144">
        <f t="shared" ref="BM157" si="718">BL157+1</f>
        <v>2079</v>
      </c>
      <c r="BN157" s="144">
        <f t="shared" ref="BN157" si="719">BM157+1</f>
        <v>2080</v>
      </c>
      <c r="BO157" s="144">
        <f t="shared" ref="BO157" si="720">BN157+1</f>
        <v>2081</v>
      </c>
      <c r="BP157" s="144">
        <f t="shared" ref="BP157" si="721">BO157+1</f>
        <v>2082</v>
      </c>
      <c r="BQ157" s="144">
        <f t="shared" ref="BQ157" si="722">BP157+1</f>
        <v>2083</v>
      </c>
      <c r="BR157" s="144">
        <f t="shared" ref="BR157" si="723">BQ157+1</f>
        <v>2084</v>
      </c>
      <c r="BS157" s="144">
        <f t="shared" ref="BS157" si="724">BR157+1</f>
        <v>2085</v>
      </c>
      <c r="BT157" s="144">
        <f t="shared" ref="BT157" si="725">BS157+1</f>
        <v>2086</v>
      </c>
      <c r="BU157" s="144">
        <f t="shared" ref="BU157" si="726">BT157+1</f>
        <v>2087</v>
      </c>
      <c r="BV157" s="144">
        <f t="shared" ref="BV157" si="727">BU157+1</f>
        <v>2088</v>
      </c>
      <c r="BW157" s="144">
        <f t="shared" ref="BW157" si="728">BV157+1</f>
        <v>2089</v>
      </c>
      <c r="BX157" s="144">
        <f t="shared" ref="BX157" si="729">BW157+1</f>
        <v>2090</v>
      </c>
      <c r="BY157" s="144">
        <f t="shared" ref="BY157" si="730">BX157+1</f>
        <v>2091</v>
      </c>
      <c r="BZ157" s="144">
        <f t="shared" ref="BZ157" si="731">BY157+1</f>
        <v>2092</v>
      </c>
      <c r="CA157" s="144">
        <f t="shared" ref="CA157" si="732">BZ157+1</f>
        <v>2093</v>
      </c>
      <c r="CB157" s="144">
        <f t="shared" ref="CB157" si="733">CA157+1</f>
        <v>2094</v>
      </c>
      <c r="CC157" s="144">
        <f t="shared" ref="CC157" si="734">CB157+1</f>
        <v>2095</v>
      </c>
      <c r="CD157" s="144">
        <f t="shared" ref="CD157" si="735">CC157+1</f>
        <v>2096</v>
      </c>
      <c r="CE157" s="144">
        <f t="shared" ref="CE157" si="736">CD157+1</f>
        <v>2097</v>
      </c>
      <c r="CF157" s="144">
        <f t="shared" ref="CF157" si="737">CE157+1</f>
        <v>2098</v>
      </c>
      <c r="CG157" s="144">
        <f t="shared" ref="CG157" si="738">CF157+1</f>
        <v>2099</v>
      </c>
      <c r="CH157" s="144">
        <f t="shared" ref="CH157" si="739">CG157+1</f>
        <v>2100</v>
      </c>
      <c r="CI157" s="144">
        <f t="shared" ref="CI157" si="740">CH157+1</f>
        <v>2101</v>
      </c>
    </row>
    <row r="158" spans="1:87" s="36" customFormat="1">
      <c r="B158" s="76" t="s">
        <v>653</v>
      </c>
      <c r="C158" s="78"/>
      <c r="D158" s="283" t="str">
        <f>DataSummary!N4</f>
        <v>Baseline</v>
      </c>
      <c r="E158" s="70" t="str">
        <f>DataSummary!N5</f>
        <v>Scenario</v>
      </c>
      <c r="F158" s="2" t="str">
        <f>DataSummary!N4</f>
        <v>Baseline</v>
      </c>
      <c r="G158" s="163" t="s">
        <v>619</v>
      </c>
      <c r="H158" s="25" t="s">
        <v>2</v>
      </c>
      <c r="I158" s="16">
        <v>1</v>
      </c>
      <c r="J158" s="16">
        <v>1</v>
      </c>
      <c r="K158" s="16">
        <v>1</v>
      </c>
      <c r="L158" s="16">
        <v>1</v>
      </c>
      <c r="M158" s="16">
        <v>1</v>
      </c>
      <c r="N158" s="16">
        <v>1</v>
      </c>
      <c r="O158" s="16">
        <v>1</v>
      </c>
      <c r="P158" s="16">
        <v>1</v>
      </c>
      <c r="Q158" s="16">
        <v>1</v>
      </c>
      <c r="R158" s="16">
        <v>1</v>
      </c>
      <c r="S158" s="16">
        <v>1</v>
      </c>
      <c r="T158" s="16">
        <v>1</v>
      </c>
      <c r="U158" s="16">
        <v>1</v>
      </c>
      <c r="V158" s="16">
        <v>1</v>
      </c>
      <c r="W158" s="16">
        <v>1</v>
      </c>
      <c r="X158" s="16">
        <v>1</v>
      </c>
      <c r="Y158" s="16">
        <v>1</v>
      </c>
      <c r="Z158" s="16">
        <v>1</v>
      </c>
      <c r="AA158" s="16">
        <v>1</v>
      </c>
      <c r="AB158" s="16">
        <v>1</v>
      </c>
      <c r="AC158" s="16">
        <v>1</v>
      </c>
      <c r="AD158" s="16">
        <v>1</v>
      </c>
      <c r="AE158" s="16">
        <v>1</v>
      </c>
      <c r="AF158" s="16">
        <v>1</v>
      </c>
      <c r="AG158" s="16">
        <v>1</v>
      </c>
      <c r="AH158" s="16">
        <v>1</v>
      </c>
      <c r="AI158" s="16">
        <v>1</v>
      </c>
      <c r="AJ158" s="16">
        <v>1</v>
      </c>
      <c r="AK158" s="16">
        <v>1</v>
      </c>
      <c r="AL158" s="16">
        <v>1</v>
      </c>
      <c r="AM158" s="16">
        <v>1</v>
      </c>
      <c r="AN158" s="16">
        <v>1</v>
      </c>
      <c r="AO158" s="16">
        <v>1</v>
      </c>
      <c r="AP158" s="16">
        <v>1</v>
      </c>
      <c r="AQ158" s="16">
        <v>2</v>
      </c>
      <c r="AR158" s="16">
        <v>3</v>
      </c>
      <c r="AS158" s="16">
        <v>4</v>
      </c>
      <c r="AT158" s="16">
        <v>5</v>
      </c>
      <c r="AU158" s="16">
        <v>6</v>
      </c>
      <c r="AV158" s="16">
        <v>7</v>
      </c>
      <c r="AW158" s="16">
        <v>8</v>
      </c>
      <c r="AX158" s="16">
        <v>9</v>
      </c>
      <c r="AY158" s="16">
        <v>10</v>
      </c>
      <c r="AZ158" s="16">
        <v>11</v>
      </c>
      <c r="BA158" s="16">
        <v>12</v>
      </c>
      <c r="BB158" s="16">
        <v>13</v>
      </c>
      <c r="BC158" s="16">
        <v>14</v>
      </c>
      <c r="BD158" s="16">
        <v>15</v>
      </c>
      <c r="BE158" s="16">
        <v>16</v>
      </c>
      <c r="BF158" s="16">
        <v>17</v>
      </c>
      <c r="BG158" s="16">
        <v>18</v>
      </c>
      <c r="BH158" s="16">
        <v>19</v>
      </c>
      <c r="BI158" s="16">
        <v>20</v>
      </c>
      <c r="BJ158" s="16">
        <v>21</v>
      </c>
      <c r="BK158" s="16">
        <v>22</v>
      </c>
      <c r="BL158" s="16">
        <v>23</v>
      </c>
      <c r="BM158" s="16">
        <v>24</v>
      </c>
      <c r="BN158" s="16">
        <v>25</v>
      </c>
      <c r="BO158" s="16">
        <v>26</v>
      </c>
      <c r="BP158" s="16">
        <v>27</v>
      </c>
      <c r="BQ158" s="16">
        <v>28</v>
      </c>
      <c r="BR158" s="16">
        <v>29</v>
      </c>
      <c r="BS158" s="16">
        <v>30</v>
      </c>
      <c r="BT158" s="16">
        <v>31</v>
      </c>
      <c r="BU158" s="16">
        <v>32</v>
      </c>
      <c r="BV158" s="16">
        <v>33</v>
      </c>
      <c r="BW158" s="16">
        <v>34</v>
      </c>
      <c r="BX158" s="16">
        <v>34</v>
      </c>
      <c r="BY158" s="16">
        <v>34</v>
      </c>
      <c r="BZ158" s="16">
        <v>34</v>
      </c>
      <c r="CA158" s="16">
        <v>34</v>
      </c>
      <c r="CB158" s="16">
        <v>34</v>
      </c>
      <c r="CC158" s="16">
        <v>34</v>
      </c>
      <c r="CD158" s="16">
        <v>34</v>
      </c>
      <c r="CE158" s="16">
        <v>34</v>
      </c>
      <c r="CF158" s="16">
        <v>34</v>
      </c>
      <c r="CG158" s="16">
        <v>34</v>
      </c>
      <c r="CH158" s="16">
        <v>34</v>
      </c>
      <c r="CI158" s="16">
        <v>34</v>
      </c>
    </row>
    <row r="159" spans="1:87" s="36" customFormat="1" ht="16" thickBot="1">
      <c r="B159" s="43"/>
      <c r="C159" s="78"/>
      <c r="D159" s="224"/>
      <c r="E159" s="183"/>
      <c r="F159" s="2" t="str">
        <f>DataSummary!N5</f>
        <v>Scenario</v>
      </c>
      <c r="G159" s="163" t="s">
        <v>619</v>
      </c>
      <c r="H159" s="25" t="s">
        <v>2</v>
      </c>
      <c r="I159" s="16">
        <v>1</v>
      </c>
      <c r="J159" s="16">
        <v>1</v>
      </c>
      <c r="K159" s="16">
        <v>1</v>
      </c>
      <c r="L159" s="16">
        <v>1</v>
      </c>
      <c r="M159" s="16">
        <v>1</v>
      </c>
      <c r="N159" s="16">
        <v>1</v>
      </c>
      <c r="O159" s="16">
        <v>1</v>
      </c>
      <c r="P159" s="16">
        <v>1</v>
      </c>
      <c r="Q159" s="16">
        <v>1</v>
      </c>
      <c r="R159" s="16">
        <v>1</v>
      </c>
      <c r="S159" s="16">
        <v>1</v>
      </c>
      <c r="T159" s="16">
        <v>1</v>
      </c>
      <c r="U159" s="16">
        <v>1</v>
      </c>
      <c r="V159" s="16">
        <v>1</v>
      </c>
      <c r="W159" s="16">
        <v>1</v>
      </c>
      <c r="X159" s="16">
        <v>1</v>
      </c>
      <c r="Y159" s="16">
        <v>1</v>
      </c>
      <c r="Z159" s="16">
        <v>1</v>
      </c>
      <c r="AA159" s="16">
        <v>1</v>
      </c>
      <c r="AB159" s="16">
        <v>1</v>
      </c>
      <c r="AC159" s="16">
        <v>1</v>
      </c>
      <c r="AD159" s="16">
        <v>1</v>
      </c>
      <c r="AE159" s="16">
        <v>1</v>
      </c>
      <c r="AF159" s="16">
        <v>1</v>
      </c>
      <c r="AG159" s="16">
        <v>1</v>
      </c>
      <c r="AH159" s="16">
        <v>1</v>
      </c>
      <c r="AI159" s="16">
        <v>1</v>
      </c>
      <c r="AJ159" s="16">
        <v>1</v>
      </c>
      <c r="AK159" s="16">
        <v>1</v>
      </c>
      <c r="AL159" s="16">
        <v>1</v>
      </c>
      <c r="AM159" s="16">
        <v>1</v>
      </c>
      <c r="AN159" s="16">
        <v>1</v>
      </c>
      <c r="AO159" s="16">
        <v>1</v>
      </c>
      <c r="AP159" s="16">
        <v>1</v>
      </c>
      <c r="AQ159" s="16">
        <v>2</v>
      </c>
      <c r="AR159" s="16">
        <v>2</v>
      </c>
      <c r="AS159" s="16">
        <v>2</v>
      </c>
      <c r="AT159" s="16">
        <v>2</v>
      </c>
      <c r="AU159" s="16">
        <v>2</v>
      </c>
      <c r="AV159" s="16">
        <v>2</v>
      </c>
      <c r="AW159" s="16">
        <v>2</v>
      </c>
      <c r="AX159" s="16">
        <v>2</v>
      </c>
      <c r="AY159" s="16">
        <v>2</v>
      </c>
      <c r="AZ159" s="16">
        <v>2</v>
      </c>
      <c r="BA159" s="16">
        <v>2</v>
      </c>
      <c r="BB159" s="16">
        <v>2</v>
      </c>
      <c r="BC159" s="16">
        <v>2</v>
      </c>
      <c r="BD159" s="16">
        <v>2</v>
      </c>
      <c r="BE159" s="16">
        <v>2</v>
      </c>
      <c r="BF159" s="16">
        <v>2</v>
      </c>
      <c r="BG159" s="16">
        <v>2</v>
      </c>
      <c r="BH159" s="16">
        <v>2</v>
      </c>
      <c r="BI159" s="16">
        <v>2</v>
      </c>
      <c r="BJ159" s="16">
        <v>2</v>
      </c>
      <c r="BK159" s="16">
        <v>2</v>
      </c>
      <c r="BL159" s="16">
        <v>2</v>
      </c>
      <c r="BM159" s="16">
        <v>2</v>
      </c>
      <c r="BN159" s="16">
        <v>2</v>
      </c>
      <c r="BO159" s="16">
        <v>2</v>
      </c>
      <c r="BP159" s="16">
        <v>2</v>
      </c>
      <c r="BQ159" s="16">
        <v>2</v>
      </c>
      <c r="BR159" s="16">
        <v>2</v>
      </c>
      <c r="BS159" s="16">
        <v>2</v>
      </c>
      <c r="BT159" s="16">
        <v>2</v>
      </c>
      <c r="BU159" s="16">
        <v>2</v>
      </c>
      <c r="BV159" s="16">
        <v>2</v>
      </c>
      <c r="BW159" s="16">
        <v>2</v>
      </c>
      <c r="BX159" s="16">
        <v>2</v>
      </c>
      <c r="BY159" s="16">
        <v>2</v>
      </c>
      <c r="BZ159" s="16">
        <v>2</v>
      </c>
      <c r="CA159" s="16">
        <v>2</v>
      </c>
      <c r="CB159" s="16">
        <v>2</v>
      </c>
      <c r="CC159" s="16">
        <v>2</v>
      </c>
      <c r="CD159" s="16">
        <v>2</v>
      </c>
      <c r="CE159" s="16">
        <v>2</v>
      </c>
      <c r="CF159" s="16">
        <v>2</v>
      </c>
      <c r="CG159" s="16">
        <v>2</v>
      </c>
      <c r="CH159" s="16">
        <v>2</v>
      </c>
      <c r="CI159" s="16">
        <v>2</v>
      </c>
    </row>
    <row r="160" spans="1:87" s="36" customFormat="1">
      <c r="B160" s="225" t="s">
        <v>652</v>
      </c>
      <c r="C160" s="59"/>
      <c r="D160" s="226"/>
      <c r="E160" s="227"/>
      <c r="F160" s="2" t="s">
        <v>970</v>
      </c>
      <c r="G160"/>
      <c r="H160"/>
      <c r="I160" s="178">
        <f>InputDataA_GeneralAssumptions!$D$7</f>
        <v>2023</v>
      </c>
      <c r="J160" s="144">
        <f>I160+1</f>
        <v>2024</v>
      </c>
      <c r="K160" s="144">
        <f t="shared" ref="K160:Y160" si="741">J160+1</f>
        <v>2025</v>
      </c>
      <c r="L160" s="144">
        <f t="shared" si="741"/>
        <v>2026</v>
      </c>
      <c r="M160" s="144">
        <f t="shared" si="741"/>
        <v>2027</v>
      </c>
      <c r="N160" s="144">
        <f t="shared" si="741"/>
        <v>2028</v>
      </c>
      <c r="O160" s="144">
        <f t="shared" si="741"/>
        <v>2029</v>
      </c>
      <c r="P160" s="144">
        <f t="shared" si="741"/>
        <v>2030</v>
      </c>
      <c r="Q160" s="144">
        <f t="shared" si="741"/>
        <v>2031</v>
      </c>
      <c r="R160" s="144">
        <f t="shared" si="741"/>
        <v>2032</v>
      </c>
      <c r="S160" s="144">
        <f t="shared" si="741"/>
        <v>2033</v>
      </c>
      <c r="T160" s="144">
        <f t="shared" si="741"/>
        <v>2034</v>
      </c>
      <c r="U160" s="144">
        <f t="shared" si="741"/>
        <v>2035</v>
      </c>
      <c r="V160" s="144">
        <f t="shared" si="741"/>
        <v>2036</v>
      </c>
      <c r="W160" s="144">
        <f t="shared" si="741"/>
        <v>2037</v>
      </c>
      <c r="X160" s="144">
        <f t="shared" si="741"/>
        <v>2038</v>
      </c>
      <c r="Y160" s="144">
        <f t="shared" si="741"/>
        <v>2039</v>
      </c>
      <c r="Z160" s="144">
        <f>Y160+1</f>
        <v>2040</v>
      </c>
      <c r="AA160" s="144">
        <f t="shared" ref="AA160:AP160" si="742">Z160+1</f>
        <v>2041</v>
      </c>
      <c r="AB160" s="144">
        <f t="shared" si="742"/>
        <v>2042</v>
      </c>
      <c r="AC160" s="144">
        <f t="shared" si="742"/>
        <v>2043</v>
      </c>
      <c r="AD160" s="144">
        <f t="shared" si="742"/>
        <v>2044</v>
      </c>
      <c r="AE160" s="144">
        <f t="shared" si="742"/>
        <v>2045</v>
      </c>
      <c r="AF160" s="144">
        <f t="shared" si="742"/>
        <v>2046</v>
      </c>
      <c r="AG160" s="144">
        <f t="shared" si="742"/>
        <v>2047</v>
      </c>
      <c r="AH160" s="144">
        <f t="shared" si="742"/>
        <v>2048</v>
      </c>
      <c r="AI160" s="144">
        <f t="shared" si="742"/>
        <v>2049</v>
      </c>
      <c r="AJ160" s="144">
        <f t="shared" si="742"/>
        <v>2050</v>
      </c>
      <c r="AK160" s="144">
        <f t="shared" si="742"/>
        <v>2051</v>
      </c>
      <c r="AL160" s="144">
        <f t="shared" si="742"/>
        <v>2052</v>
      </c>
      <c r="AM160" s="144">
        <f t="shared" si="742"/>
        <v>2053</v>
      </c>
      <c r="AN160" s="144">
        <f t="shared" si="742"/>
        <v>2054</v>
      </c>
      <c r="AO160" s="144">
        <f t="shared" si="742"/>
        <v>2055</v>
      </c>
      <c r="AP160" s="144">
        <f t="shared" si="742"/>
        <v>2056</v>
      </c>
      <c r="AQ160" s="144">
        <f t="shared" ref="AQ160" si="743">AP160+1</f>
        <v>2057</v>
      </c>
      <c r="AR160" s="144">
        <f t="shared" ref="AR160" si="744">AQ160+1</f>
        <v>2058</v>
      </c>
      <c r="AS160" s="144">
        <f t="shared" ref="AS160" si="745">AR160+1</f>
        <v>2059</v>
      </c>
      <c r="AT160" s="144">
        <f t="shared" ref="AT160" si="746">AS160+1</f>
        <v>2060</v>
      </c>
      <c r="AU160" s="144">
        <f t="shared" ref="AU160" si="747">AT160+1</f>
        <v>2061</v>
      </c>
      <c r="AV160" s="144">
        <f t="shared" ref="AV160" si="748">AU160+1</f>
        <v>2062</v>
      </c>
      <c r="AW160" s="144">
        <f t="shared" ref="AW160" si="749">AV160+1</f>
        <v>2063</v>
      </c>
      <c r="AX160" s="144">
        <f t="shared" ref="AX160" si="750">AW160+1</f>
        <v>2064</v>
      </c>
      <c r="AY160" s="144">
        <f t="shared" ref="AY160" si="751">AX160+1</f>
        <v>2065</v>
      </c>
      <c r="AZ160" s="144">
        <f t="shared" ref="AZ160" si="752">AY160+1</f>
        <v>2066</v>
      </c>
      <c r="BA160" s="144">
        <f t="shared" ref="BA160" si="753">AZ160+1</f>
        <v>2067</v>
      </c>
      <c r="BB160" s="144">
        <f t="shared" ref="BB160" si="754">BA160+1</f>
        <v>2068</v>
      </c>
      <c r="BC160" s="144">
        <f t="shared" ref="BC160" si="755">BB160+1</f>
        <v>2069</v>
      </c>
      <c r="BD160" s="144">
        <f t="shared" ref="BD160" si="756">BC160+1</f>
        <v>2070</v>
      </c>
      <c r="BE160" s="144">
        <f t="shared" ref="BE160" si="757">BD160+1</f>
        <v>2071</v>
      </c>
      <c r="BF160" s="144">
        <f t="shared" ref="BF160" si="758">BE160+1</f>
        <v>2072</v>
      </c>
      <c r="BG160" s="144">
        <f t="shared" ref="BG160" si="759">BF160+1</f>
        <v>2073</v>
      </c>
      <c r="BH160" s="144">
        <f t="shared" ref="BH160" si="760">BG160+1</f>
        <v>2074</v>
      </c>
      <c r="BI160" s="144">
        <f t="shared" ref="BI160" si="761">BH160+1</f>
        <v>2075</v>
      </c>
      <c r="BJ160" s="144">
        <f t="shared" ref="BJ160" si="762">BI160+1</f>
        <v>2076</v>
      </c>
      <c r="BK160" s="144">
        <f t="shared" ref="BK160" si="763">BJ160+1</f>
        <v>2077</v>
      </c>
      <c r="BL160" s="144">
        <f t="shared" ref="BL160" si="764">BK160+1</f>
        <v>2078</v>
      </c>
      <c r="BM160" s="144">
        <f t="shared" ref="BM160" si="765">BL160+1</f>
        <v>2079</v>
      </c>
      <c r="BN160" s="144">
        <f t="shared" ref="BN160" si="766">BM160+1</f>
        <v>2080</v>
      </c>
      <c r="BO160" s="144">
        <f t="shared" ref="BO160" si="767">BN160+1</f>
        <v>2081</v>
      </c>
      <c r="BP160" s="144">
        <f t="shared" ref="BP160" si="768">BO160+1</f>
        <v>2082</v>
      </c>
      <c r="BQ160" s="144">
        <f t="shared" ref="BQ160" si="769">BP160+1</f>
        <v>2083</v>
      </c>
      <c r="BR160" s="144">
        <f t="shared" ref="BR160" si="770">BQ160+1</f>
        <v>2084</v>
      </c>
      <c r="BS160" s="144">
        <f t="shared" ref="BS160" si="771">BR160+1</f>
        <v>2085</v>
      </c>
      <c r="BT160" s="144">
        <f t="shared" ref="BT160" si="772">BS160+1</f>
        <v>2086</v>
      </c>
      <c r="BU160" s="144">
        <f t="shared" ref="BU160" si="773">BT160+1</f>
        <v>2087</v>
      </c>
      <c r="BV160" s="144">
        <f t="shared" ref="BV160" si="774">BU160+1</f>
        <v>2088</v>
      </c>
      <c r="BW160" s="144">
        <f t="shared" ref="BW160" si="775">BV160+1</f>
        <v>2089</v>
      </c>
      <c r="BX160" s="144">
        <f t="shared" ref="BX160" si="776">BW160+1</f>
        <v>2090</v>
      </c>
      <c r="BY160" s="144">
        <f t="shared" ref="BY160" si="777">BX160+1</f>
        <v>2091</v>
      </c>
      <c r="BZ160" s="144">
        <f t="shared" ref="BZ160" si="778">BY160+1</f>
        <v>2092</v>
      </c>
      <c r="CA160" s="144">
        <f t="shared" ref="CA160" si="779">BZ160+1</f>
        <v>2093</v>
      </c>
      <c r="CB160" s="144">
        <f t="shared" ref="CB160" si="780">CA160+1</f>
        <v>2094</v>
      </c>
      <c r="CC160" s="144">
        <f t="shared" ref="CC160" si="781">CB160+1</f>
        <v>2095</v>
      </c>
      <c r="CD160" s="144">
        <f t="shared" ref="CD160" si="782">CC160+1</f>
        <v>2096</v>
      </c>
      <c r="CE160" s="144">
        <f t="shared" ref="CE160" si="783">CD160+1</f>
        <v>2097</v>
      </c>
      <c r="CF160" s="144">
        <f t="shared" ref="CF160" si="784">CE160+1</f>
        <v>2098</v>
      </c>
      <c r="CG160" s="144">
        <f t="shared" ref="CG160" si="785">CF160+1</f>
        <v>2099</v>
      </c>
      <c r="CH160" s="144">
        <f t="shared" ref="CH160" si="786">CG160+1</f>
        <v>2100</v>
      </c>
      <c r="CI160" s="144">
        <f t="shared" ref="CI160" si="787">CH160+1</f>
        <v>2101</v>
      </c>
    </row>
    <row r="161" spans="2:106" s="36" customFormat="1">
      <c r="B161" s="223"/>
      <c r="C161" s="77"/>
      <c r="D161" s="228"/>
      <c r="E161" s="229"/>
      <c r="F161" s="2" t="str">
        <f>DataSummary!N4</f>
        <v>Baseline</v>
      </c>
      <c r="G161" s="478"/>
      <c r="H161" s="478"/>
      <c r="I161" s="479">
        <f>SQRT(2)*NORMSINV(0.5*(InputDataA_GeneralAssumptions!I170+1))</f>
        <v>0.78260417560566409</v>
      </c>
      <c r="J161" s="479">
        <f>SQRT(2)*NORMSINV(0.5*(InputDataA_GeneralAssumptions!J170+1))</f>
        <v>0.78260417560566409</v>
      </c>
      <c r="K161" s="479">
        <f>SQRT(2)*NORMSINV(0.5*(InputDataA_GeneralAssumptions!K170+1))</f>
        <v>0.78260417560566409</v>
      </c>
      <c r="L161" s="479">
        <f>SQRT(2)*NORMSINV(0.5*(InputDataA_GeneralAssumptions!L170+1))</f>
        <v>0.78260417560566409</v>
      </c>
      <c r="M161" s="479">
        <f>SQRT(2)*NORMSINV(0.5*(InputDataA_GeneralAssumptions!M170+1))</f>
        <v>0.78260417560566409</v>
      </c>
      <c r="N161" s="479">
        <f>SQRT(2)*NORMSINV(0.5*(InputDataA_GeneralAssumptions!N170+1))</f>
        <v>0.78260417560566409</v>
      </c>
      <c r="O161" s="479">
        <f>SQRT(2)*NORMSINV(0.5*(InputDataA_GeneralAssumptions!O170+1))</f>
        <v>0.78260417560566409</v>
      </c>
      <c r="P161" s="479">
        <f>SQRT(2)*NORMSINV(0.5*(InputDataA_GeneralAssumptions!P170+1))</f>
        <v>0.78260417560566409</v>
      </c>
      <c r="Q161" s="479">
        <f>SQRT(2)*NORMSINV(0.5*(InputDataA_GeneralAssumptions!Q170+1))</f>
        <v>0.78260417560566409</v>
      </c>
      <c r="R161" s="479">
        <f>SQRT(2)*NORMSINV(0.5*(InputDataA_GeneralAssumptions!R170+1))</f>
        <v>0.78260417560566409</v>
      </c>
      <c r="S161" s="479">
        <f>SQRT(2)*NORMSINV(0.5*(InputDataA_GeneralAssumptions!S170+1))</f>
        <v>0.78260417560566409</v>
      </c>
      <c r="T161" s="479">
        <f>SQRT(2)*NORMSINV(0.5*(InputDataA_GeneralAssumptions!T170+1))</f>
        <v>0.78260417560566409</v>
      </c>
      <c r="U161" s="479">
        <f>SQRT(2)*NORMSINV(0.5*(InputDataA_GeneralAssumptions!U170+1))</f>
        <v>0.78260417560566409</v>
      </c>
      <c r="V161" s="479">
        <f>SQRT(2)*NORMSINV(0.5*(InputDataA_GeneralAssumptions!V170+1))</f>
        <v>0.78260417560566409</v>
      </c>
      <c r="W161" s="479">
        <f>SQRT(2)*NORMSINV(0.5*(InputDataA_GeneralAssumptions!W170+1))</f>
        <v>0.78260417560566409</v>
      </c>
      <c r="X161" s="479">
        <f>SQRT(2)*NORMSINV(0.5*(InputDataA_GeneralAssumptions!X170+1))</f>
        <v>0.78260417560566409</v>
      </c>
      <c r="Y161" s="479">
        <f>SQRT(2)*NORMSINV(0.5*(InputDataA_GeneralAssumptions!Y170+1))</f>
        <v>0.78260417560566409</v>
      </c>
      <c r="Z161" s="479">
        <f>SQRT(2)*NORMSINV(0.5*(InputDataA_GeneralAssumptions!Z170+1))</f>
        <v>0.78260417560566409</v>
      </c>
      <c r="AA161" s="479">
        <f>SQRT(2)*NORMSINV(0.5*(InputDataA_GeneralAssumptions!AA170+1))</f>
        <v>0.78260417560566409</v>
      </c>
      <c r="AB161" s="479">
        <f>SQRT(2)*NORMSINV(0.5*(InputDataA_GeneralAssumptions!AB170+1))</f>
        <v>0.78260417560566409</v>
      </c>
      <c r="AC161" s="479">
        <f>SQRT(2)*NORMSINV(0.5*(InputDataA_GeneralAssumptions!AC170+1))</f>
        <v>0.78260417560566409</v>
      </c>
      <c r="AD161" s="479">
        <f>SQRT(2)*NORMSINV(0.5*(InputDataA_GeneralAssumptions!AD170+1))</f>
        <v>0.78260417560566409</v>
      </c>
      <c r="AE161" s="479">
        <f>SQRT(2)*NORMSINV(0.5*(InputDataA_GeneralAssumptions!AE170+1))</f>
        <v>0.78260417560566409</v>
      </c>
      <c r="AF161" s="479">
        <f>SQRT(2)*NORMSINV(0.5*(InputDataA_GeneralAssumptions!AF170+1))</f>
        <v>0.78260417560566409</v>
      </c>
      <c r="AG161" s="479">
        <f>SQRT(2)*NORMSINV(0.5*(InputDataA_GeneralAssumptions!AG170+1))</f>
        <v>0.78260417560566409</v>
      </c>
      <c r="AH161" s="479">
        <f>SQRT(2)*NORMSINV(0.5*(InputDataA_GeneralAssumptions!AH170+1))</f>
        <v>0.78260417560566409</v>
      </c>
      <c r="AI161" s="479">
        <f>SQRT(2)*NORMSINV(0.5*(InputDataA_GeneralAssumptions!AI170+1))</f>
        <v>0.78260417560566409</v>
      </c>
      <c r="AJ161" s="479">
        <f>SQRT(2)*NORMSINV(0.5*(InputDataA_GeneralAssumptions!AJ170+1))</f>
        <v>0.78260417560566409</v>
      </c>
      <c r="AK161" s="479">
        <f>SQRT(2)*NORMSINV(0.5*(InputDataA_GeneralAssumptions!AK170+1))</f>
        <v>0.78260417560566409</v>
      </c>
      <c r="AL161" s="479">
        <f>SQRT(2)*NORMSINV(0.5*(InputDataA_GeneralAssumptions!AL170+1))</f>
        <v>0.78260417560566409</v>
      </c>
      <c r="AM161" s="479">
        <f>SQRT(2)*NORMSINV(0.5*(InputDataA_GeneralAssumptions!AM170+1))</f>
        <v>0.78260417560566409</v>
      </c>
      <c r="AN161" s="479">
        <f>SQRT(2)*NORMSINV(0.5*(InputDataA_GeneralAssumptions!AN170+1))</f>
        <v>0.78260417560566409</v>
      </c>
      <c r="AO161" s="479">
        <f>SQRT(2)*NORMSINV(0.5*(InputDataA_GeneralAssumptions!AO170+1))</f>
        <v>0.78260417560566409</v>
      </c>
      <c r="AP161" s="479">
        <f>SQRT(2)*NORMSINV(0.5*(InputDataA_GeneralAssumptions!AP170+1))</f>
        <v>0.78260417560566409</v>
      </c>
      <c r="AQ161" s="479">
        <f>SQRT(2)*NORMSINV(0.5*(InputDataA_GeneralAssumptions!AQ170+1))</f>
        <v>0.78260417560566409</v>
      </c>
      <c r="AR161" s="479">
        <f>SQRT(2)*NORMSINV(0.5*(InputDataA_GeneralAssumptions!AR170+1))</f>
        <v>0.78260417560566409</v>
      </c>
      <c r="AS161" s="479">
        <f>SQRT(2)*NORMSINV(0.5*(InputDataA_GeneralAssumptions!AS170+1))</f>
        <v>0.78260417560566409</v>
      </c>
      <c r="AT161" s="479">
        <f>SQRT(2)*NORMSINV(0.5*(InputDataA_GeneralAssumptions!AT170+1))</f>
        <v>0.78260417560566409</v>
      </c>
      <c r="AU161" s="479">
        <f>SQRT(2)*NORMSINV(0.5*(InputDataA_GeneralAssumptions!AU170+1))</f>
        <v>0.78260417560566409</v>
      </c>
      <c r="AV161" s="479">
        <f>SQRT(2)*NORMSINV(0.5*(InputDataA_GeneralAssumptions!AV170+1))</f>
        <v>0.78260417560566409</v>
      </c>
      <c r="AW161" s="479">
        <f>SQRT(2)*NORMSINV(0.5*(InputDataA_GeneralAssumptions!AW170+1))</f>
        <v>0.78260417560566409</v>
      </c>
      <c r="AX161" s="479">
        <f>SQRT(2)*NORMSINV(0.5*(InputDataA_GeneralAssumptions!AX170+1))</f>
        <v>0.78260417560566409</v>
      </c>
      <c r="AY161" s="479">
        <f>SQRT(2)*NORMSINV(0.5*(InputDataA_GeneralAssumptions!AY170+1))</f>
        <v>0.78260417560566409</v>
      </c>
      <c r="AZ161" s="479">
        <f>SQRT(2)*NORMSINV(0.5*(InputDataA_GeneralAssumptions!AZ170+1))</f>
        <v>0.78260417560566409</v>
      </c>
      <c r="BA161" s="479">
        <f>SQRT(2)*NORMSINV(0.5*(InputDataA_GeneralAssumptions!BA170+1))</f>
        <v>0.78260417560566409</v>
      </c>
      <c r="BB161" s="479">
        <f>SQRT(2)*NORMSINV(0.5*(InputDataA_GeneralAssumptions!BB170+1))</f>
        <v>0.78260417560566409</v>
      </c>
      <c r="BC161" s="479">
        <f>SQRT(2)*NORMSINV(0.5*(InputDataA_GeneralAssumptions!BC170+1))</f>
        <v>0.78260417560566409</v>
      </c>
      <c r="BD161" s="479">
        <f>SQRT(2)*NORMSINV(0.5*(InputDataA_GeneralAssumptions!BD170+1))</f>
        <v>0.78260417560566409</v>
      </c>
      <c r="BE161" s="479">
        <f>SQRT(2)*NORMSINV(0.5*(InputDataA_GeneralAssumptions!BE170+1))</f>
        <v>0.78260417560566409</v>
      </c>
      <c r="BF161" s="479">
        <f>SQRT(2)*NORMSINV(0.5*(InputDataA_GeneralAssumptions!BF170+1))</f>
        <v>0.78260417560566409</v>
      </c>
      <c r="BG161" s="479">
        <f>SQRT(2)*NORMSINV(0.5*(InputDataA_GeneralAssumptions!BG170+1))</f>
        <v>0.78260417560566409</v>
      </c>
      <c r="BH161" s="479">
        <f>SQRT(2)*NORMSINV(0.5*(InputDataA_GeneralAssumptions!BH170+1))</f>
        <v>0.78260417560566409</v>
      </c>
      <c r="BI161" s="479">
        <f>SQRT(2)*NORMSINV(0.5*(InputDataA_GeneralAssumptions!BI170+1))</f>
        <v>0.78260417560566409</v>
      </c>
      <c r="BJ161" s="479">
        <f>SQRT(2)*NORMSINV(0.5*(InputDataA_GeneralAssumptions!BJ170+1))</f>
        <v>0.78260417560566409</v>
      </c>
      <c r="BK161" s="479">
        <f>SQRT(2)*NORMSINV(0.5*(InputDataA_GeneralAssumptions!BK170+1))</f>
        <v>0.78260417560566409</v>
      </c>
      <c r="BL161" s="479">
        <f>SQRT(2)*NORMSINV(0.5*(InputDataA_GeneralAssumptions!BL170+1))</f>
        <v>0.78260417560566409</v>
      </c>
      <c r="BM161" s="479">
        <f>SQRT(2)*NORMSINV(0.5*(InputDataA_GeneralAssumptions!BM170+1))</f>
        <v>0.78260417560566409</v>
      </c>
      <c r="BN161" s="479">
        <f>SQRT(2)*NORMSINV(0.5*(InputDataA_GeneralAssumptions!BN170+1))</f>
        <v>0.78260417560566409</v>
      </c>
      <c r="BO161" s="479">
        <f>SQRT(2)*NORMSINV(0.5*(InputDataA_GeneralAssumptions!BO170+1))</f>
        <v>0.78260417560566409</v>
      </c>
      <c r="BP161" s="479">
        <f>SQRT(2)*NORMSINV(0.5*(InputDataA_GeneralAssumptions!BP170+1))</f>
        <v>0.78260417560566409</v>
      </c>
      <c r="BQ161" s="479">
        <f>SQRT(2)*NORMSINV(0.5*(InputDataA_GeneralAssumptions!BQ170+1))</f>
        <v>0.78260417560566409</v>
      </c>
      <c r="BR161" s="479">
        <f>SQRT(2)*NORMSINV(0.5*(InputDataA_GeneralAssumptions!BR170+1))</f>
        <v>0.78260417560566409</v>
      </c>
      <c r="BS161" s="479">
        <f>SQRT(2)*NORMSINV(0.5*(InputDataA_GeneralAssumptions!BS170+1))</f>
        <v>0.78260417560566409</v>
      </c>
      <c r="BT161" s="479">
        <f>SQRT(2)*NORMSINV(0.5*(InputDataA_GeneralAssumptions!BT170+1))</f>
        <v>0.78260417560566409</v>
      </c>
      <c r="BU161" s="479">
        <f>SQRT(2)*NORMSINV(0.5*(InputDataA_GeneralAssumptions!BU170+1))</f>
        <v>0.78260417560566409</v>
      </c>
      <c r="BV161" s="479">
        <f>SQRT(2)*NORMSINV(0.5*(InputDataA_GeneralAssumptions!BV170+1))</f>
        <v>0.78260417560566409</v>
      </c>
      <c r="BW161" s="479">
        <f>SQRT(2)*NORMSINV(0.5*(InputDataA_GeneralAssumptions!BW170+1))</f>
        <v>0.78260417560566409</v>
      </c>
      <c r="BX161" s="479">
        <f>SQRT(2)*NORMSINV(0.5*(InputDataA_GeneralAssumptions!BX170+1))</f>
        <v>0.78260417560566409</v>
      </c>
      <c r="BY161" s="479">
        <f>SQRT(2)*NORMSINV(0.5*(InputDataA_GeneralAssumptions!BY170+1))</f>
        <v>0.78260417560566409</v>
      </c>
      <c r="BZ161" s="479">
        <f>SQRT(2)*NORMSINV(0.5*(InputDataA_GeneralAssumptions!BZ170+1))</f>
        <v>0.78260417560566409</v>
      </c>
      <c r="CA161" s="479">
        <f>SQRT(2)*NORMSINV(0.5*(InputDataA_GeneralAssumptions!CA170+1))</f>
        <v>0.78260417560566409</v>
      </c>
      <c r="CB161" s="479">
        <f>SQRT(2)*NORMSINV(0.5*(InputDataA_GeneralAssumptions!CB170+1))</f>
        <v>0.78260417560566409</v>
      </c>
      <c r="CC161" s="479">
        <f>SQRT(2)*NORMSINV(0.5*(InputDataA_GeneralAssumptions!CC170+1))</f>
        <v>0.78260417560566409</v>
      </c>
      <c r="CD161" s="479">
        <f>SQRT(2)*NORMSINV(0.5*(InputDataA_GeneralAssumptions!CD170+1))</f>
        <v>0.78260417560566409</v>
      </c>
      <c r="CE161" s="479">
        <f>SQRT(2)*NORMSINV(0.5*(InputDataA_GeneralAssumptions!CE170+1))</f>
        <v>0.78260417560566409</v>
      </c>
      <c r="CF161" s="479">
        <f>SQRT(2)*NORMSINV(0.5*(InputDataA_GeneralAssumptions!CF170+1))</f>
        <v>0.78260417560566409</v>
      </c>
      <c r="CG161" s="479">
        <f>SQRT(2)*NORMSINV(0.5*(InputDataA_GeneralAssumptions!CG170+1))</f>
        <v>0.78260417560566409</v>
      </c>
      <c r="CH161" s="479">
        <f>SQRT(2)*NORMSINV(0.5*(InputDataA_GeneralAssumptions!CH170+1))</f>
        <v>0.78260417560566409</v>
      </c>
      <c r="CI161" s="479">
        <f>SQRT(2)*NORMSINV(0.5*(InputDataA_GeneralAssumptions!CI170+1))</f>
        <v>0.78260417560566409</v>
      </c>
    </row>
    <row r="162" spans="2:106" s="36" customFormat="1" ht="16" thickBot="1">
      <c r="B162" s="76" t="s">
        <v>649</v>
      </c>
      <c r="C162" s="77" t="s">
        <v>2</v>
      </c>
      <c r="D162" s="367"/>
      <c r="E162" s="367"/>
      <c r="F162" s="488" t="str">
        <f>DataSummary!N5</f>
        <v>Scenario</v>
      </c>
      <c r="G162" s="478"/>
      <c r="H162" s="478"/>
      <c r="I162" s="479">
        <f>SQRT(2)*NORMSINV(0.5*(InputDataA_GeneralAssumptions!I174+1))</f>
        <v>0.78260417560566409</v>
      </c>
      <c r="J162" s="479">
        <f>SQRT(2)*NORMSINV(0.5*(InputDataA_GeneralAssumptions!J174+1))</f>
        <v>0.78260417560566409</v>
      </c>
      <c r="K162" s="479">
        <f>SQRT(2)*NORMSINV(0.5*(InputDataA_GeneralAssumptions!K174+1))</f>
        <v>0.78260417560566409</v>
      </c>
      <c r="L162" s="479">
        <f>SQRT(2)*NORMSINV(0.5*(InputDataA_GeneralAssumptions!L174+1))</f>
        <v>0.78260417560566409</v>
      </c>
      <c r="M162" s="479">
        <f>SQRT(2)*NORMSINV(0.5*(InputDataA_GeneralAssumptions!M174+1))</f>
        <v>0.78260417560566409</v>
      </c>
      <c r="N162" s="479">
        <f>SQRT(2)*NORMSINV(0.5*(InputDataA_GeneralAssumptions!N174+1))</f>
        <v>0.78260417560566409</v>
      </c>
      <c r="O162" s="479">
        <f>SQRT(2)*NORMSINV(0.5*(InputDataA_GeneralAssumptions!O174+1))</f>
        <v>0.78260417560566409</v>
      </c>
      <c r="P162" s="479">
        <f>SQRT(2)*NORMSINV(0.5*(InputDataA_GeneralAssumptions!P174+1))</f>
        <v>0.78260417560566409</v>
      </c>
      <c r="Q162" s="479">
        <f>SQRT(2)*NORMSINV(0.5*(InputDataA_GeneralAssumptions!Q174+1))</f>
        <v>0.78260417560566409</v>
      </c>
      <c r="R162" s="479">
        <f>SQRT(2)*NORMSINV(0.5*(InputDataA_GeneralAssumptions!R174+1))</f>
        <v>0.78260417560566409</v>
      </c>
      <c r="S162" s="479">
        <f>SQRT(2)*NORMSINV(0.5*(InputDataA_GeneralAssumptions!S174+1))</f>
        <v>0.78260417560566409</v>
      </c>
      <c r="T162" s="479">
        <f>SQRT(2)*NORMSINV(0.5*(InputDataA_GeneralAssumptions!T174+1))</f>
        <v>0.78260417560566409</v>
      </c>
      <c r="U162" s="479">
        <f>SQRT(2)*NORMSINV(0.5*(InputDataA_GeneralAssumptions!U174+1))</f>
        <v>0.78260417560566409</v>
      </c>
      <c r="V162" s="479">
        <f>SQRT(2)*NORMSINV(0.5*(InputDataA_GeneralAssumptions!V174+1))</f>
        <v>0.78260417560566409</v>
      </c>
      <c r="W162" s="479">
        <f>SQRT(2)*NORMSINV(0.5*(InputDataA_GeneralAssumptions!W174+1))</f>
        <v>0.78260417560566409</v>
      </c>
      <c r="X162" s="479">
        <f>SQRT(2)*NORMSINV(0.5*(InputDataA_GeneralAssumptions!X174+1))</f>
        <v>0.78260417560566409</v>
      </c>
      <c r="Y162" s="479">
        <f>SQRT(2)*NORMSINV(0.5*(InputDataA_GeneralAssumptions!Y174+1))</f>
        <v>0.78260417560566409</v>
      </c>
      <c r="Z162" s="479">
        <f>SQRT(2)*NORMSINV(0.5*(InputDataA_GeneralAssumptions!Z174+1))</f>
        <v>0.78260417560566409</v>
      </c>
      <c r="AA162" s="479">
        <f>SQRT(2)*NORMSINV(0.5*(InputDataA_GeneralAssumptions!AA174+1))</f>
        <v>0.78260417560566409</v>
      </c>
      <c r="AB162" s="479">
        <f>SQRT(2)*NORMSINV(0.5*(InputDataA_GeneralAssumptions!AB174+1))</f>
        <v>0.78260417560566409</v>
      </c>
      <c r="AC162" s="479">
        <f>SQRT(2)*NORMSINV(0.5*(InputDataA_GeneralAssumptions!AC174+1))</f>
        <v>0.78260417560566409</v>
      </c>
      <c r="AD162" s="479">
        <f>SQRT(2)*NORMSINV(0.5*(InputDataA_GeneralAssumptions!AD174+1))</f>
        <v>0.78260417560566409</v>
      </c>
      <c r="AE162" s="479">
        <f>SQRT(2)*NORMSINV(0.5*(InputDataA_GeneralAssumptions!AE174+1))</f>
        <v>0.78260417560566409</v>
      </c>
      <c r="AF162" s="479">
        <f>SQRT(2)*NORMSINV(0.5*(InputDataA_GeneralAssumptions!AF174+1))</f>
        <v>0.78260417560566409</v>
      </c>
      <c r="AG162" s="479">
        <f>SQRT(2)*NORMSINV(0.5*(InputDataA_GeneralAssumptions!AG174+1))</f>
        <v>0.78260417560566409</v>
      </c>
      <c r="AH162" s="479">
        <f>SQRT(2)*NORMSINV(0.5*(InputDataA_GeneralAssumptions!AH174+1))</f>
        <v>0.78260417560566409</v>
      </c>
      <c r="AI162" s="479">
        <f>SQRT(2)*NORMSINV(0.5*(InputDataA_GeneralAssumptions!AI174+1))</f>
        <v>0.78260417560566409</v>
      </c>
      <c r="AJ162" s="479">
        <f>SQRT(2)*NORMSINV(0.5*(InputDataA_GeneralAssumptions!AJ174+1))</f>
        <v>0.78260417560566409</v>
      </c>
      <c r="AK162" s="479">
        <f>SQRT(2)*NORMSINV(0.5*(InputDataA_GeneralAssumptions!AK174+1))</f>
        <v>0.78260417560566409</v>
      </c>
      <c r="AL162" s="479">
        <f>SQRT(2)*NORMSINV(0.5*(InputDataA_GeneralAssumptions!AL174+1))</f>
        <v>0.78260417560566409</v>
      </c>
      <c r="AM162" s="479">
        <f>SQRT(2)*NORMSINV(0.5*(InputDataA_GeneralAssumptions!AM174+1))</f>
        <v>0.78260417560566409</v>
      </c>
      <c r="AN162" s="479">
        <f>SQRT(2)*NORMSINV(0.5*(InputDataA_GeneralAssumptions!AN174+1))</f>
        <v>0.78260417560566409</v>
      </c>
      <c r="AO162" s="479">
        <f>SQRT(2)*NORMSINV(0.5*(InputDataA_GeneralAssumptions!AO174+1))</f>
        <v>0.78260417560566409</v>
      </c>
      <c r="AP162" s="479">
        <f>SQRT(2)*NORMSINV(0.5*(InputDataA_GeneralAssumptions!AP174+1))</f>
        <v>0.78260417560566409</v>
      </c>
      <c r="AQ162" s="479">
        <f>SQRT(2)*NORMSINV(0.5*(InputDataA_GeneralAssumptions!AQ174+1))</f>
        <v>0.78260417560566409</v>
      </c>
      <c r="AR162" s="479">
        <f>SQRT(2)*NORMSINV(0.5*(InputDataA_GeneralAssumptions!AR174+1))</f>
        <v>0.78260417560566409</v>
      </c>
      <c r="AS162" s="479">
        <f>SQRT(2)*NORMSINV(0.5*(InputDataA_GeneralAssumptions!AS174+1))</f>
        <v>0.78260417560566409</v>
      </c>
      <c r="AT162" s="479">
        <f>SQRT(2)*NORMSINV(0.5*(InputDataA_GeneralAssumptions!AT174+1))</f>
        <v>0.78260417560566409</v>
      </c>
      <c r="AU162" s="479">
        <f>SQRT(2)*NORMSINV(0.5*(InputDataA_GeneralAssumptions!AU174+1))</f>
        <v>0.78260417560566409</v>
      </c>
      <c r="AV162" s="479">
        <f>SQRT(2)*NORMSINV(0.5*(InputDataA_GeneralAssumptions!AV174+1))</f>
        <v>0.78260417560566409</v>
      </c>
      <c r="AW162" s="479">
        <f>SQRT(2)*NORMSINV(0.5*(InputDataA_GeneralAssumptions!AW174+1))</f>
        <v>0.78260417560566409</v>
      </c>
      <c r="AX162" s="479">
        <f>SQRT(2)*NORMSINV(0.5*(InputDataA_GeneralAssumptions!AX174+1))</f>
        <v>0.78260417560566409</v>
      </c>
      <c r="AY162" s="479">
        <f>SQRT(2)*NORMSINV(0.5*(InputDataA_GeneralAssumptions!AY174+1))</f>
        <v>0.78260417560566409</v>
      </c>
      <c r="AZ162" s="479">
        <f>SQRT(2)*NORMSINV(0.5*(InputDataA_GeneralAssumptions!AZ174+1))</f>
        <v>0.78260417560566409</v>
      </c>
      <c r="BA162" s="479">
        <f>SQRT(2)*NORMSINV(0.5*(InputDataA_GeneralAssumptions!BA174+1))</f>
        <v>0.78260417560566409</v>
      </c>
      <c r="BB162" s="479">
        <f>SQRT(2)*NORMSINV(0.5*(InputDataA_GeneralAssumptions!BB174+1))</f>
        <v>0.78260417560566409</v>
      </c>
      <c r="BC162" s="479">
        <f>SQRT(2)*NORMSINV(0.5*(InputDataA_GeneralAssumptions!BC174+1))</f>
        <v>0.78260417560566409</v>
      </c>
      <c r="BD162" s="479">
        <f>SQRT(2)*NORMSINV(0.5*(InputDataA_GeneralAssumptions!BD174+1))</f>
        <v>0.78260417560566409</v>
      </c>
      <c r="BE162" s="479">
        <f>SQRT(2)*NORMSINV(0.5*(InputDataA_GeneralAssumptions!BE174+1))</f>
        <v>0.78260417560566409</v>
      </c>
      <c r="BF162" s="479">
        <f>SQRT(2)*NORMSINV(0.5*(InputDataA_GeneralAssumptions!BF174+1))</f>
        <v>0.78260417560566409</v>
      </c>
      <c r="BG162" s="479">
        <f>SQRT(2)*NORMSINV(0.5*(InputDataA_GeneralAssumptions!BG174+1))</f>
        <v>0.78260417560566409</v>
      </c>
      <c r="BH162" s="479">
        <f>SQRT(2)*NORMSINV(0.5*(InputDataA_GeneralAssumptions!BH174+1))</f>
        <v>0.78260417560566409</v>
      </c>
      <c r="BI162" s="479">
        <f>SQRT(2)*NORMSINV(0.5*(InputDataA_GeneralAssumptions!BI174+1))</f>
        <v>0.78260417560566409</v>
      </c>
      <c r="BJ162" s="479">
        <f>SQRT(2)*NORMSINV(0.5*(InputDataA_GeneralAssumptions!BJ174+1))</f>
        <v>0.78260417560566409</v>
      </c>
      <c r="BK162" s="479">
        <f>SQRT(2)*NORMSINV(0.5*(InputDataA_GeneralAssumptions!BK174+1))</f>
        <v>0.78260417560566409</v>
      </c>
      <c r="BL162" s="479">
        <f>SQRT(2)*NORMSINV(0.5*(InputDataA_GeneralAssumptions!BL174+1))</f>
        <v>0.78260417560566409</v>
      </c>
      <c r="BM162" s="479">
        <f>SQRT(2)*NORMSINV(0.5*(InputDataA_GeneralAssumptions!BM174+1))</f>
        <v>0.78260417560566409</v>
      </c>
      <c r="BN162" s="479">
        <f>SQRT(2)*NORMSINV(0.5*(InputDataA_GeneralAssumptions!BN174+1))</f>
        <v>0.78260417560566409</v>
      </c>
      <c r="BO162" s="479">
        <f>SQRT(2)*NORMSINV(0.5*(InputDataA_GeneralAssumptions!BO174+1))</f>
        <v>0.78260417560566409</v>
      </c>
      <c r="BP162" s="479">
        <f>SQRT(2)*NORMSINV(0.5*(InputDataA_GeneralAssumptions!BP174+1))</f>
        <v>0.78260417560566409</v>
      </c>
      <c r="BQ162" s="479">
        <f>SQRT(2)*NORMSINV(0.5*(InputDataA_GeneralAssumptions!BQ174+1))</f>
        <v>0.78260417560566409</v>
      </c>
      <c r="BR162" s="479">
        <f>SQRT(2)*NORMSINV(0.5*(InputDataA_GeneralAssumptions!BR174+1))</f>
        <v>0.78260417560566409</v>
      </c>
      <c r="BS162" s="479">
        <f>SQRT(2)*NORMSINV(0.5*(InputDataA_GeneralAssumptions!BS174+1))</f>
        <v>0.78260417560566409</v>
      </c>
      <c r="BT162" s="479">
        <f>SQRT(2)*NORMSINV(0.5*(InputDataA_GeneralAssumptions!BT174+1))</f>
        <v>0.78260417560566409</v>
      </c>
      <c r="BU162" s="479">
        <f>SQRT(2)*NORMSINV(0.5*(InputDataA_GeneralAssumptions!BU174+1))</f>
        <v>0.78260417560566409</v>
      </c>
      <c r="BV162" s="479">
        <f>SQRT(2)*NORMSINV(0.5*(InputDataA_GeneralAssumptions!BV174+1))</f>
        <v>0.78260417560566409</v>
      </c>
      <c r="BW162" s="479">
        <f>SQRT(2)*NORMSINV(0.5*(InputDataA_GeneralAssumptions!BW174+1))</f>
        <v>0.78260417560566409</v>
      </c>
      <c r="BX162" s="479">
        <f>SQRT(2)*NORMSINV(0.5*(InputDataA_GeneralAssumptions!BX174+1))</f>
        <v>0.78260417560566409</v>
      </c>
      <c r="BY162" s="479">
        <f>SQRT(2)*NORMSINV(0.5*(InputDataA_GeneralAssumptions!BY174+1))</f>
        <v>0.78260417560566409</v>
      </c>
      <c r="BZ162" s="479">
        <f>SQRT(2)*NORMSINV(0.5*(InputDataA_GeneralAssumptions!BZ174+1))</f>
        <v>0.78260417560566409</v>
      </c>
      <c r="CA162" s="479">
        <f>SQRT(2)*NORMSINV(0.5*(InputDataA_GeneralAssumptions!CA174+1))</f>
        <v>0.78260417560566409</v>
      </c>
      <c r="CB162" s="479">
        <f>SQRT(2)*NORMSINV(0.5*(InputDataA_GeneralAssumptions!CB174+1))</f>
        <v>0.78260417560566409</v>
      </c>
      <c r="CC162" s="479">
        <f>SQRT(2)*NORMSINV(0.5*(InputDataA_GeneralAssumptions!CC174+1))</f>
        <v>0.78260417560566409</v>
      </c>
      <c r="CD162" s="479">
        <f>SQRT(2)*NORMSINV(0.5*(InputDataA_GeneralAssumptions!CD174+1))</f>
        <v>0.78260417560566409</v>
      </c>
      <c r="CE162" s="479">
        <f>SQRT(2)*NORMSINV(0.5*(InputDataA_GeneralAssumptions!CE174+1))</f>
        <v>0.78260417560566409</v>
      </c>
      <c r="CF162" s="479">
        <f>SQRT(2)*NORMSINV(0.5*(InputDataA_GeneralAssumptions!CF174+1))</f>
        <v>0.78260417560566409</v>
      </c>
      <c r="CG162" s="479">
        <f>SQRT(2)*NORMSINV(0.5*(InputDataA_GeneralAssumptions!CG174+1))</f>
        <v>0.78260417560566409</v>
      </c>
      <c r="CH162" s="479">
        <f>SQRT(2)*NORMSINV(0.5*(InputDataA_GeneralAssumptions!CH174+1))</f>
        <v>0.78260417560566409</v>
      </c>
      <c r="CI162" s="479">
        <f>SQRT(2)*NORMSINV(0.5*(InputDataA_GeneralAssumptions!CI174+1))</f>
        <v>0.78260417560566409</v>
      </c>
    </row>
    <row r="163" spans="2:106" s="36" customFormat="1">
      <c r="B163" s="76" t="s">
        <v>955</v>
      </c>
      <c r="C163" s="526" t="s">
        <v>910</v>
      </c>
      <c r="D163" s="712">
        <f>IF(ISNUMBER(DataSummary!B321)=TRUE,DataSummary!B321,".")</f>
        <v>0.42</v>
      </c>
      <c r="E163" s="709"/>
      <c r="F163" s="140" t="s">
        <v>971</v>
      </c>
      <c r="I163" s="178">
        <f>InputDataA_GeneralAssumptions!$D$7</f>
        <v>2023</v>
      </c>
      <c r="J163" s="144">
        <f>I163+1</f>
        <v>2024</v>
      </c>
      <c r="K163" s="144">
        <f t="shared" ref="K163:AP163" si="788">J163+1</f>
        <v>2025</v>
      </c>
      <c r="L163" s="144">
        <f t="shared" si="788"/>
        <v>2026</v>
      </c>
      <c r="M163" s="144">
        <f t="shared" si="788"/>
        <v>2027</v>
      </c>
      <c r="N163" s="144">
        <f t="shared" si="788"/>
        <v>2028</v>
      </c>
      <c r="O163" s="144">
        <f t="shared" si="788"/>
        <v>2029</v>
      </c>
      <c r="P163" s="144">
        <f t="shared" si="788"/>
        <v>2030</v>
      </c>
      <c r="Q163" s="144">
        <f t="shared" si="788"/>
        <v>2031</v>
      </c>
      <c r="R163" s="144">
        <f t="shared" si="788"/>
        <v>2032</v>
      </c>
      <c r="S163" s="144">
        <f t="shared" si="788"/>
        <v>2033</v>
      </c>
      <c r="T163" s="144">
        <f t="shared" si="788"/>
        <v>2034</v>
      </c>
      <c r="U163" s="144">
        <f t="shared" si="788"/>
        <v>2035</v>
      </c>
      <c r="V163" s="144">
        <f t="shared" si="788"/>
        <v>2036</v>
      </c>
      <c r="W163" s="144">
        <f t="shared" si="788"/>
        <v>2037</v>
      </c>
      <c r="X163" s="144">
        <f t="shared" si="788"/>
        <v>2038</v>
      </c>
      <c r="Y163" s="144">
        <f t="shared" si="788"/>
        <v>2039</v>
      </c>
      <c r="Z163" s="144">
        <f t="shared" si="788"/>
        <v>2040</v>
      </c>
      <c r="AA163" s="144">
        <f t="shared" si="788"/>
        <v>2041</v>
      </c>
      <c r="AB163" s="144">
        <f t="shared" si="788"/>
        <v>2042</v>
      </c>
      <c r="AC163" s="144">
        <f t="shared" si="788"/>
        <v>2043</v>
      </c>
      <c r="AD163" s="144">
        <f t="shared" si="788"/>
        <v>2044</v>
      </c>
      <c r="AE163" s="144">
        <f t="shared" si="788"/>
        <v>2045</v>
      </c>
      <c r="AF163" s="144">
        <f t="shared" si="788"/>
        <v>2046</v>
      </c>
      <c r="AG163" s="144">
        <f t="shared" si="788"/>
        <v>2047</v>
      </c>
      <c r="AH163" s="144">
        <f t="shared" si="788"/>
        <v>2048</v>
      </c>
      <c r="AI163" s="144">
        <f t="shared" si="788"/>
        <v>2049</v>
      </c>
      <c r="AJ163" s="144">
        <f t="shared" si="788"/>
        <v>2050</v>
      </c>
      <c r="AK163" s="144">
        <f t="shared" si="788"/>
        <v>2051</v>
      </c>
      <c r="AL163" s="144">
        <f t="shared" si="788"/>
        <v>2052</v>
      </c>
      <c r="AM163" s="144">
        <f t="shared" si="788"/>
        <v>2053</v>
      </c>
      <c r="AN163" s="144">
        <f t="shared" si="788"/>
        <v>2054</v>
      </c>
      <c r="AO163" s="144">
        <f t="shared" si="788"/>
        <v>2055</v>
      </c>
      <c r="AP163" s="144">
        <f t="shared" si="788"/>
        <v>2056</v>
      </c>
      <c r="AQ163" s="144">
        <f t="shared" ref="AQ163" si="789">AP163+1</f>
        <v>2057</v>
      </c>
      <c r="AR163" s="144">
        <f t="shared" ref="AR163" si="790">AQ163+1</f>
        <v>2058</v>
      </c>
      <c r="AS163" s="144">
        <f t="shared" ref="AS163" si="791">AR163+1</f>
        <v>2059</v>
      </c>
      <c r="AT163" s="144">
        <f t="shared" ref="AT163" si="792">AS163+1</f>
        <v>2060</v>
      </c>
      <c r="AU163" s="144">
        <f t="shared" ref="AU163" si="793">AT163+1</f>
        <v>2061</v>
      </c>
      <c r="AV163" s="144">
        <f t="shared" ref="AV163" si="794">AU163+1</f>
        <v>2062</v>
      </c>
      <c r="AW163" s="144">
        <f t="shared" ref="AW163" si="795">AV163+1</f>
        <v>2063</v>
      </c>
      <c r="AX163" s="144">
        <f t="shared" ref="AX163" si="796">AW163+1</f>
        <v>2064</v>
      </c>
      <c r="AY163" s="144">
        <f t="shared" ref="AY163" si="797">AX163+1</f>
        <v>2065</v>
      </c>
      <c r="AZ163" s="144">
        <f t="shared" ref="AZ163" si="798">AY163+1</f>
        <v>2066</v>
      </c>
      <c r="BA163" s="144">
        <f t="shared" ref="BA163" si="799">AZ163+1</f>
        <v>2067</v>
      </c>
      <c r="BB163" s="144">
        <f t="shared" ref="BB163" si="800">BA163+1</f>
        <v>2068</v>
      </c>
      <c r="BC163" s="144">
        <f t="shared" ref="BC163" si="801">BB163+1</f>
        <v>2069</v>
      </c>
      <c r="BD163" s="144">
        <f t="shared" ref="BD163" si="802">BC163+1</f>
        <v>2070</v>
      </c>
      <c r="BE163" s="144">
        <f t="shared" ref="BE163" si="803">BD163+1</f>
        <v>2071</v>
      </c>
      <c r="BF163" s="144">
        <f t="shared" ref="BF163" si="804">BE163+1</f>
        <v>2072</v>
      </c>
      <c r="BG163" s="144">
        <f t="shared" ref="BG163" si="805">BF163+1</f>
        <v>2073</v>
      </c>
      <c r="BH163" s="144">
        <f t="shared" ref="BH163" si="806">BG163+1</f>
        <v>2074</v>
      </c>
      <c r="BI163" s="144">
        <f t="shared" ref="BI163" si="807">BH163+1</f>
        <v>2075</v>
      </c>
      <c r="BJ163" s="144">
        <f t="shared" ref="BJ163" si="808">BI163+1</f>
        <v>2076</v>
      </c>
      <c r="BK163" s="144">
        <f t="shared" ref="BK163" si="809">BJ163+1</f>
        <v>2077</v>
      </c>
      <c r="BL163" s="144">
        <f t="shared" ref="BL163" si="810">BK163+1</f>
        <v>2078</v>
      </c>
      <c r="BM163" s="144">
        <f t="shared" ref="BM163" si="811">BL163+1</f>
        <v>2079</v>
      </c>
      <c r="BN163" s="144">
        <f t="shared" ref="BN163" si="812">BM163+1</f>
        <v>2080</v>
      </c>
      <c r="BO163" s="144">
        <f t="shared" ref="BO163" si="813">BN163+1</f>
        <v>2081</v>
      </c>
      <c r="BP163" s="144">
        <f t="shared" ref="BP163" si="814">BO163+1</f>
        <v>2082</v>
      </c>
      <c r="BQ163" s="144">
        <f t="shared" ref="BQ163" si="815">BP163+1</f>
        <v>2083</v>
      </c>
      <c r="BR163" s="144">
        <f t="shared" ref="BR163" si="816">BQ163+1</f>
        <v>2084</v>
      </c>
      <c r="BS163" s="144">
        <f t="shared" ref="BS163" si="817">BR163+1</f>
        <v>2085</v>
      </c>
      <c r="BT163" s="144">
        <f t="shared" ref="BT163" si="818">BS163+1</f>
        <v>2086</v>
      </c>
      <c r="BU163" s="144">
        <f t="shared" ref="BU163" si="819">BT163+1</f>
        <v>2087</v>
      </c>
      <c r="BV163" s="144">
        <f t="shared" ref="BV163" si="820">BU163+1</f>
        <v>2088</v>
      </c>
      <c r="BW163" s="144">
        <f t="shared" ref="BW163" si="821">BV163+1</f>
        <v>2089</v>
      </c>
      <c r="BX163" s="144">
        <f t="shared" ref="BX163" si="822">BW163+1</f>
        <v>2090</v>
      </c>
      <c r="BY163" s="144">
        <f t="shared" ref="BY163" si="823">BX163+1</f>
        <v>2091</v>
      </c>
      <c r="BZ163" s="144">
        <f t="shared" ref="BZ163" si="824">BY163+1</f>
        <v>2092</v>
      </c>
      <c r="CA163" s="144">
        <f t="shared" ref="CA163" si="825">BZ163+1</f>
        <v>2093</v>
      </c>
      <c r="CB163" s="144">
        <f t="shared" ref="CB163" si="826">CA163+1</f>
        <v>2094</v>
      </c>
      <c r="CC163" s="144">
        <f t="shared" ref="CC163" si="827">CB163+1</f>
        <v>2095</v>
      </c>
      <c r="CD163" s="144">
        <f t="shared" ref="CD163" si="828">CC163+1</f>
        <v>2096</v>
      </c>
      <c r="CE163" s="144">
        <f t="shared" ref="CE163" si="829">CD163+1</f>
        <v>2097</v>
      </c>
      <c r="CF163" s="144">
        <f t="shared" ref="CF163" si="830">CE163+1</f>
        <v>2098</v>
      </c>
      <c r="CG163" s="144">
        <f t="shared" ref="CG163" si="831">CF163+1</f>
        <v>2099</v>
      </c>
      <c r="CH163" s="144">
        <f t="shared" ref="CH163" si="832">CG163+1</f>
        <v>2100</v>
      </c>
      <c r="CI163" s="144">
        <f t="shared" ref="CI163" si="833">CH163+1</f>
        <v>2101</v>
      </c>
    </row>
    <row r="164" spans="2:106" s="36" customFormat="1">
      <c r="B164" s="83" t="s">
        <v>646</v>
      </c>
      <c r="C164" s="86" t="s">
        <v>2</v>
      </c>
      <c r="D164" s="390">
        <f>IF(ISBLANK(D162)=TRUE,D163,D162)</f>
        <v>0.42</v>
      </c>
      <c r="E164" s="390">
        <f>IF(ISBLANK(E162)=TRUE,D163,E162)</f>
        <v>0.42</v>
      </c>
      <c r="F164" s="2" t="str">
        <f>DataSummary!N4</f>
        <v>Baseline</v>
      </c>
      <c r="G164" s="478"/>
      <c r="H164" s="478"/>
      <c r="I164" s="480">
        <f>NORMSDIST(NORMSINV(0.4)-I161)</f>
        <v>0.15011243643673092</v>
      </c>
      <c r="J164" s="480">
        <f>NORMSDIST(NORMSINV(0.4)-J161)</f>
        <v>0.15011243643673092</v>
      </c>
      <c r="K164" s="480">
        <f t="shared" ref="K164:AP165" si="834">NORMSDIST(NORMSINV(0.4)-K161)</f>
        <v>0.15011243643673092</v>
      </c>
      <c r="L164" s="480">
        <f t="shared" si="834"/>
        <v>0.15011243643673092</v>
      </c>
      <c r="M164" s="480">
        <f t="shared" si="834"/>
        <v>0.15011243643673092</v>
      </c>
      <c r="N164" s="480">
        <f t="shared" si="834"/>
        <v>0.15011243643673092</v>
      </c>
      <c r="O164" s="480">
        <f t="shared" si="834"/>
        <v>0.15011243643673092</v>
      </c>
      <c r="P164" s="480">
        <f t="shared" si="834"/>
        <v>0.15011243643673092</v>
      </c>
      <c r="Q164" s="480">
        <f t="shared" si="834"/>
        <v>0.15011243643673092</v>
      </c>
      <c r="R164" s="480">
        <f t="shared" si="834"/>
        <v>0.15011243643673092</v>
      </c>
      <c r="S164" s="480">
        <f t="shared" si="834"/>
        <v>0.15011243643673092</v>
      </c>
      <c r="T164" s="480">
        <f t="shared" si="834"/>
        <v>0.15011243643673092</v>
      </c>
      <c r="U164" s="480">
        <f t="shared" si="834"/>
        <v>0.15011243643673092</v>
      </c>
      <c r="V164" s="480">
        <f t="shared" si="834"/>
        <v>0.15011243643673092</v>
      </c>
      <c r="W164" s="480">
        <f t="shared" si="834"/>
        <v>0.15011243643673092</v>
      </c>
      <c r="X164" s="480">
        <f t="shared" si="834"/>
        <v>0.15011243643673092</v>
      </c>
      <c r="Y164" s="480">
        <f t="shared" si="834"/>
        <v>0.15011243643673092</v>
      </c>
      <c r="Z164" s="480">
        <f t="shared" si="834"/>
        <v>0.15011243643673092</v>
      </c>
      <c r="AA164" s="480">
        <f t="shared" si="834"/>
        <v>0.15011243643673092</v>
      </c>
      <c r="AB164" s="480">
        <f t="shared" si="834"/>
        <v>0.15011243643673092</v>
      </c>
      <c r="AC164" s="480">
        <f t="shared" si="834"/>
        <v>0.15011243643673092</v>
      </c>
      <c r="AD164" s="480">
        <f t="shared" si="834"/>
        <v>0.15011243643673092</v>
      </c>
      <c r="AE164" s="480">
        <f t="shared" si="834"/>
        <v>0.15011243643673092</v>
      </c>
      <c r="AF164" s="480">
        <f t="shared" si="834"/>
        <v>0.15011243643673092</v>
      </c>
      <c r="AG164" s="480">
        <f t="shared" si="834"/>
        <v>0.15011243643673092</v>
      </c>
      <c r="AH164" s="480">
        <f t="shared" si="834"/>
        <v>0.15011243643673092</v>
      </c>
      <c r="AI164" s="480">
        <f t="shared" si="834"/>
        <v>0.15011243643673092</v>
      </c>
      <c r="AJ164" s="480">
        <f t="shared" si="834"/>
        <v>0.15011243643673092</v>
      </c>
      <c r="AK164" s="480">
        <f t="shared" si="834"/>
        <v>0.15011243643673092</v>
      </c>
      <c r="AL164" s="480">
        <f t="shared" si="834"/>
        <v>0.15011243643673092</v>
      </c>
      <c r="AM164" s="480">
        <f t="shared" si="834"/>
        <v>0.15011243643673092</v>
      </c>
      <c r="AN164" s="480">
        <f t="shared" si="834"/>
        <v>0.15011243643673092</v>
      </c>
      <c r="AO164" s="480">
        <f t="shared" si="834"/>
        <v>0.15011243643673092</v>
      </c>
      <c r="AP164" s="480">
        <f t="shared" si="834"/>
        <v>0.15011243643673092</v>
      </c>
      <c r="AQ164" s="480">
        <f t="shared" ref="AQ164:BW164" si="835">NORMSDIST(NORMSINV(0.4)-AQ161)</f>
        <v>0.15011243643673092</v>
      </c>
      <c r="AR164" s="480">
        <f t="shared" si="835"/>
        <v>0.15011243643673092</v>
      </c>
      <c r="AS164" s="480">
        <f t="shared" si="835"/>
        <v>0.15011243643673092</v>
      </c>
      <c r="AT164" s="480">
        <f t="shared" si="835"/>
        <v>0.15011243643673092</v>
      </c>
      <c r="AU164" s="480">
        <f t="shared" si="835"/>
        <v>0.15011243643673092</v>
      </c>
      <c r="AV164" s="480">
        <f t="shared" si="835"/>
        <v>0.15011243643673092</v>
      </c>
      <c r="AW164" s="480">
        <f t="shared" si="835"/>
        <v>0.15011243643673092</v>
      </c>
      <c r="AX164" s="480">
        <f t="shared" si="835"/>
        <v>0.15011243643673092</v>
      </c>
      <c r="AY164" s="480">
        <f t="shared" si="835"/>
        <v>0.15011243643673092</v>
      </c>
      <c r="AZ164" s="480">
        <f t="shared" si="835"/>
        <v>0.15011243643673092</v>
      </c>
      <c r="BA164" s="480">
        <f t="shared" si="835"/>
        <v>0.15011243643673092</v>
      </c>
      <c r="BB164" s="480">
        <f t="shared" si="835"/>
        <v>0.15011243643673092</v>
      </c>
      <c r="BC164" s="480">
        <f t="shared" si="835"/>
        <v>0.15011243643673092</v>
      </c>
      <c r="BD164" s="480">
        <f t="shared" si="835"/>
        <v>0.15011243643673092</v>
      </c>
      <c r="BE164" s="480">
        <f t="shared" si="835"/>
        <v>0.15011243643673092</v>
      </c>
      <c r="BF164" s="480">
        <f t="shared" si="835"/>
        <v>0.15011243643673092</v>
      </c>
      <c r="BG164" s="480">
        <f t="shared" si="835"/>
        <v>0.15011243643673092</v>
      </c>
      <c r="BH164" s="480">
        <f t="shared" si="835"/>
        <v>0.15011243643673092</v>
      </c>
      <c r="BI164" s="480">
        <f t="shared" si="835"/>
        <v>0.15011243643673092</v>
      </c>
      <c r="BJ164" s="480">
        <f t="shared" si="835"/>
        <v>0.15011243643673092</v>
      </c>
      <c r="BK164" s="480">
        <f t="shared" si="835"/>
        <v>0.15011243643673092</v>
      </c>
      <c r="BL164" s="480">
        <f t="shared" si="835"/>
        <v>0.15011243643673092</v>
      </c>
      <c r="BM164" s="480">
        <f t="shared" si="835"/>
        <v>0.15011243643673092</v>
      </c>
      <c r="BN164" s="480">
        <f t="shared" si="835"/>
        <v>0.15011243643673092</v>
      </c>
      <c r="BO164" s="480">
        <f t="shared" si="835"/>
        <v>0.15011243643673092</v>
      </c>
      <c r="BP164" s="480">
        <f t="shared" si="835"/>
        <v>0.15011243643673092</v>
      </c>
      <c r="BQ164" s="480">
        <f t="shared" si="835"/>
        <v>0.15011243643673092</v>
      </c>
      <c r="BR164" s="480">
        <f t="shared" si="835"/>
        <v>0.15011243643673092</v>
      </c>
      <c r="BS164" s="480">
        <f t="shared" si="835"/>
        <v>0.15011243643673092</v>
      </c>
      <c r="BT164" s="480">
        <f t="shared" si="835"/>
        <v>0.15011243643673092</v>
      </c>
      <c r="BU164" s="480">
        <f t="shared" si="835"/>
        <v>0.15011243643673092</v>
      </c>
      <c r="BV164" s="480">
        <f t="shared" si="835"/>
        <v>0.15011243643673092</v>
      </c>
      <c r="BW164" s="480">
        <f t="shared" si="835"/>
        <v>0.15011243643673092</v>
      </c>
      <c r="BX164" s="480">
        <f t="shared" ref="BX164:CI164" si="836">NORMSDIST(NORMSINV(0.4)-BX161)</f>
        <v>0.15011243643673092</v>
      </c>
      <c r="BY164" s="480">
        <f t="shared" si="836"/>
        <v>0.15011243643673092</v>
      </c>
      <c r="BZ164" s="480">
        <f t="shared" si="836"/>
        <v>0.15011243643673092</v>
      </c>
      <c r="CA164" s="480">
        <f t="shared" si="836"/>
        <v>0.15011243643673092</v>
      </c>
      <c r="CB164" s="480">
        <f t="shared" si="836"/>
        <v>0.15011243643673092</v>
      </c>
      <c r="CC164" s="480">
        <f t="shared" si="836"/>
        <v>0.15011243643673092</v>
      </c>
      <c r="CD164" s="480">
        <f t="shared" si="836"/>
        <v>0.15011243643673092</v>
      </c>
      <c r="CE164" s="480">
        <f t="shared" si="836"/>
        <v>0.15011243643673092</v>
      </c>
      <c r="CF164" s="480">
        <f t="shared" si="836"/>
        <v>0.15011243643673092</v>
      </c>
      <c r="CG164" s="480">
        <f t="shared" si="836"/>
        <v>0.15011243643673092</v>
      </c>
      <c r="CH164" s="480">
        <f t="shared" si="836"/>
        <v>0.15011243643673092</v>
      </c>
      <c r="CI164" s="480">
        <f t="shared" si="836"/>
        <v>0.15011243643673092</v>
      </c>
    </row>
    <row r="165" spans="2:106" s="36" customFormat="1" ht="16" thickBot="1">
      <c r="B165" s="76" t="s">
        <v>1064</v>
      </c>
      <c r="C165" s="78" t="s">
        <v>516</v>
      </c>
      <c r="D165" s="698" t="s">
        <v>911</v>
      </c>
      <c r="E165" s="698"/>
      <c r="F165" s="488" t="str">
        <f>DataSummary!N5</f>
        <v>Scenario</v>
      </c>
      <c r="G165" s="478"/>
      <c r="H165" s="478"/>
      <c r="I165" s="480">
        <f>NORMSDIST(NORMSINV(0.4)-I162)</f>
        <v>0.15011243643673092</v>
      </c>
      <c r="J165" s="480">
        <f>NORMSDIST(NORMSINV(0.4)-J162)</f>
        <v>0.15011243643673092</v>
      </c>
      <c r="K165" s="480">
        <f t="shared" si="834"/>
        <v>0.15011243643673092</v>
      </c>
      <c r="L165" s="480">
        <f t="shared" si="834"/>
        <v>0.15011243643673092</v>
      </c>
      <c r="M165" s="480">
        <f t="shared" si="834"/>
        <v>0.15011243643673092</v>
      </c>
      <c r="N165" s="480">
        <f t="shared" si="834"/>
        <v>0.15011243643673092</v>
      </c>
      <c r="O165" s="480">
        <f t="shared" si="834"/>
        <v>0.15011243643673092</v>
      </c>
      <c r="P165" s="480">
        <f t="shared" si="834"/>
        <v>0.15011243643673092</v>
      </c>
      <c r="Q165" s="480">
        <f t="shared" si="834"/>
        <v>0.15011243643673092</v>
      </c>
      <c r="R165" s="480">
        <f t="shared" si="834"/>
        <v>0.15011243643673092</v>
      </c>
      <c r="S165" s="480">
        <f t="shared" si="834"/>
        <v>0.15011243643673092</v>
      </c>
      <c r="T165" s="480">
        <f t="shared" si="834"/>
        <v>0.15011243643673092</v>
      </c>
      <c r="U165" s="480">
        <f t="shared" si="834"/>
        <v>0.15011243643673092</v>
      </c>
      <c r="V165" s="480">
        <f t="shared" si="834"/>
        <v>0.15011243643673092</v>
      </c>
      <c r="W165" s="480">
        <f t="shared" si="834"/>
        <v>0.15011243643673092</v>
      </c>
      <c r="X165" s="480">
        <f t="shared" si="834"/>
        <v>0.15011243643673092</v>
      </c>
      <c r="Y165" s="480">
        <f t="shared" si="834"/>
        <v>0.15011243643673092</v>
      </c>
      <c r="Z165" s="480">
        <f t="shared" si="834"/>
        <v>0.15011243643673092</v>
      </c>
      <c r="AA165" s="480">
        <f t="shared" si="834"/>
        <v>0.15011243643673092</v>
      </c>
      <c r="AB165" s="480">
        <f t="shared" si="834"/>
        <v>0.15011243643673092</v>
      </c>
      <c r="AC165" s="480">
        <f t="shared" si="834"/>
        <v>0.15011243643673092</v>
      </c>
      <c r="AD165" s="480">
        <f t="shared" si="834"/>
        <v>0.15011243643673092</v>
      </c>
      <c r="AE165" s="480">
        <f t="shared" si="834"/>
        <v>0.15011243643673092</v>
      </c>
      <c r="AF165" s="480">
        <f t="shared" si="834"/>
        <v>0.15011243643673092</v>
      </c>
      <c r="AG165" s="480">
        <f t="shared" si="834"/>
        <v>0.15011243643673092</v>
      </c>
      <c r="AH165" s="480">
        <f t="shared" si="834"/>
        <v>0.15011243643673092</v>
      </c>
      <c r="AI165" s="480">
        <f t="shared" si="834"/>
        <v>0.15011243643673092</v>
      </c>
      <c r="AJ165" s="480">
        <f t="shared" si="834"/>
        <v>0.15011243643673092</v>
      </c>
      <c r="AK165" s="480">
        <f t="shared" si="834"/>
        <v>0.15011243643673092</v>
      </c>
      <c r="AL165" s="480">
        <f t="shared" si="834"/>
        <v>0.15011243643673092</v>
      </c>
      <c r="AM165" s="480">
        <f t="shared" si="834"/>
        <v>0.15011243643673092</v>
      </c>
      <c r="AN165" s="480">
        <f t="shared" si="834"/>
        <v>0.15011243643673092</v>
      </c>
      <c r="AO165" s="480">
        <f t="shared" si="834"/>
        <v>0.15011243643673092</v>
      </c>
      <c r="AP165" s="480">
        <f t="shared" si="834"/>
        <v>0.15011243643673092</v>
      </c>
      <c r="AQ165" s="480">
        <f t="shared" ref="AQ165:BW165" si="837">NORMSDIST(NORMSINV(0.4)-AQ162)</f>
        <v>0.15011243643673092</v>
      </c>
      <c r="AR165" s="480">
        <f t="shared" si="837"/>
        <v>0.15011243643673092</v>
      </c>
      <c r="AS165" s="480">
        <f t="shared" si="837"/>
        <v>0.15011243643673092</v>
      </c>
      <c r="AT165" s="480">
        <f t="shared" si="837"/>
        <v>0.15011243643673092</v>
      </c>
      <c r="AU165" s="480">
        <f t="shared" si="837"/>
        <v>0.15011243643673092</v>
      </c>
      <c r="AV165" s="480">
        <f t="shared" si="837"/>
        <v>0.15011243643673092</v>
      </c>
      <c r="AW165" s="480">
        <f t="shared" si="837"/>
        <v>0.15011243643673092</v>
      </c>
      <c r="AX165" s="480">
        <f t="shared" si="837"/>
        <v>0.15011243643673092</v>
      </c>
      <c r="AY165" s="480">
        <f t="shared" si="837"/>
        <v>0.15011243643673092</v>
      </c>
      <c r="AZ165" s="480">
        <f t="shared" si="837"/>
        <v>0.15011243643673092</v>
      </c>
      <c r="BA165" s="480">
        <f t="shared" si="837"/>
        <v>0.15011243643673092</v>
      </c>
      <c r="BB165" s="480">
        <f t="shared" si="837"/>
        <v>0.15011243643673092</v>
      </c>
      <c r="BC165" s="480">
        <f t="shared" si="837"/>
        <v>0.15011243643673092</v>
      </c>
      <c r="BD165" s="480">
        <f t="shared" si="837"/>
        <v>0.15011243643673092</v>
      </c>
      <c r="BE165" s="480">
        <f t="shared" si="837"/>
        <v>0.15011243643673092</v>
      </c>
      <c r="BF165" s="480">
        <f t="shared" si="837"/>
        <v>0.15011243643673092</v>
      </c>
      <c r="BG165" s="480">
        <f t="shared" si="837"/>
        <v>0.15011243643673092</v>
      </c>
      <c r="BH165" s="480">
        <f t="shared" si="837"/>
        <v>0.15011243643673092</v>
      </c>
      <c r="BI165" s="480">
        <f t="shared" si="837"/>
        <v>0.15011243643673092</v>
      </c>
      <c r="BJ165" s="480">
        <f t="shared" si="837"/>
        <v>0.15011243643673092</v>
      </c>
      <c r="BK165" s="480">
        <f t="shared" si="837"/>
        <v>0.15011243643673092</v>
      </c>
      <c r="BL165" s="480">
        <f t="shared" si="837"/>
        <v>0.15011243643673092</v>
      </c>
      <c r="BM165" s="480">
        <f t="shared" si="837"/>
        <v>0.15011243643673092</v>
      </c>
      <c r="BN165" s="480">
        <f t="shared" si="837"/>
        <v>0.15011243643673092</v>
      </c>
      <c r="BO165" s="480">
        <f t="shared" si="837"/>
        <v>0.15011243643673092</v>
      </c>
      <c r="BP165" s="480">
        <f t="shared" si="837"/>
        <v>0.15011243643673092</v>
      </c>
      <c r="BQ165" s="480">
        <f t="shared" si="837"/>
        <v>0.15011243643673092</v>
      </c>
      <c r="BR165" s="480">
        <f t="shared" si="837"/>
        <v>0.15011243643673092</v>
      </c>
      <c r="BS165" s="480">
        <f t="shared" si="837"/>
        <v>0.15011243643673092</v>
      </c>
      <c r="BT165" s="480">
        <f t="shared" si="837"/>
        <v>0.15011243643673092</v>
      </c>
      <c r="BU165" s="480">
        <f t="shared" si="837"/>
        <v>0.15011243643673092</v>
      </c>
      <c r="BV165" s="480">
        <f t="shared" si="837"/>
        <v>0.15011243643673092</v>
      </c>
      <c r="BW165" s="480">
        <f t="shared" si="837"/>
        <v>0.15011243643673092</v>
      </c>
      <c r="BX165" s="480">
        <f t="shared" ref="BX165:CI165" si="838">NORMSDIST(NORMSINV(0.4)-BX162)</f>
        <v>0.15011243643673092</v>
      </c>
      <c r="BY165" s="480">
        <f t="shared" si="838"/>
        <v>0.15011243643673092</v>
      </c>
      <c r="BZ165" s="480">
        <f t="shared" si="838"/>
        <v>0.15011243643673092</v>
      </c>
      <c r="CA165" s="480">
        <f t="shared" si="838"/>
        <v>0.15011243643673092</v>
      </c>
      <c r="CB165" s="480">
        <f t="shared" si="838"/>
        <v>0.15011243643673092</v>
      </c>
      <c r="CC165" s="480">
        <f t="shared" si="838"/>
        <v>0.15011243643673092</v>
      </c>
      <c r="CD165" s="480">
        <f t="shared" si="838"/>
        <v>0.15011243643673092</v>
      </c>
      <c r="CE165" s="480">
        <f t="shared" si="838"/>
        <v>0.15011243643673092</v>
      </c>
      <c r="CF165" s="480">
        <f t="shared" si="838"/>
        <v>0.15011243643673092</v>
      </c>
      <c r="CG165" s="480">
        <f t="shared" si="838"/>
        <v>0.15011243643673092</v>
      </c>
      <c r="CH165" s="480">
        <f t="shared" si="838"/>
        <v>0.15011243643673092</v>
      </c>
      <c r="CI165" s="480">
        <f t="shared" si="838"/>
        <v>0.15011243643673092</v>
      </c>
    </row>
    <row r="166" spans="2:106" s="36" customFormat="1">
      <c r="B166" s="83"/>
      <c r="C166" s="86"/>
      <c r="D166" s="384"/>
      <c r="E166" s="469"/>
    </row>
    <row r="167" spans="2:106" s="36" customFormat="1">
      <c r="B167" s="76" t="s">
        <v>1063</v>
      </c>
      <c r="C167" s="78" t="s">
        <v>516</v>
      </c>
      <c r="D167" s="704" t="s">
        <v>599</v>
      </c>
      <c r="E167" s="705"/>
      <c r="F167" s="4" t="str">
        <f>D167</f>
        <v>Automatic</v>
      </c>
      <c r="G167" s="2" t="s">
        <v>657</v>
      </c>
      <c r="H167" s="196" t="s">
        <v>631</v>
      </c>
      <c r="I167" s="178">
        <f>InputDataA_GeneralAssumptions!$D$7</f>
        <v>2023</v>
      </c>
      <c r="J167" s="144">
        <f t="shared" ref="J167:AO167" si="839">I167+1</f>
        <v>2024</v>
      </c>
      <c r="K167" s="144">
        <f t="shared" si="839"/>
        <v>2025</v>
      </c>
      <c r="L167" s="144">
        <f t="shared" si="839"/>
        <v>2026</v>
      </c>
      <c r="M167" s="144">
        <f t="shared" si="839"/>
        <v>2027</v>
      </c>
      <c r="N167" s="144">
        <f t="shared" si="839"/>
        <v>2028</v>
      </c>
      <c r="O167" s="144">
        <f t="shared" si="839"/>
        <v>2029</v>
      </c>
      <c r="P167" s="144">
        <f t="shared" si="839"/>
        <v>2030</v>
      </c>
      <c r="Q167" s="144">
        <f t="shared" si="839"/>
        <v>2031</v>
      </c>
      <c r="R167" s="144">
        <f t="shared" si="839"/>
        <v>2032</v>
      </c>
      <c r="S167" s="144">
        <f t="shared" si="839"/>
        <v>2033</v>
      </c>
      <c r="T167" s="144">
        <f t="shared" si="839"/>
        <v>2034</v>
      </c>
      <c r="U167" s="144">
        <f t="shared" si="839"/>
        <v>2035</v>
      </c>
      <c r="V167" s="144">
        <f t="shared" si="839"/>
        <v>2036</v>
      </c>
      <c r="W167" s="144">
        <f t="shared" si="839"/>
        <v>2037</v>
      </c>
      <c r="X167" s="144">
        <f t="shared" si="839"/>
        <v>2038</v>
      </c>
      <c r="Y167" s="144">
        <f t="shared" si="839"/>
        <v>2039</v>
      </c>
      <c r="Z167" s="144">
        <f t="shared" si="839"/>
        <v>2040</v>
      </c>
      <c r="AA167" s="144">
        <f t="shared" si="839"/>
        <v>2041</v>
      </c>
      <c r="AB167" s="144">
        <f t="shared" si="839"/>
        <v>2042</v>
      </c>
      <c r="AC167" s="144">
        <f t="shared" si="839"/>
        <v>2043</v>
      </c>
      <c r="AD167" s="144">
        <f t="shared" si="839"/>
        <v>2044</v>
      </c>
      <c r="AE167" s="144">
        <f t="shared" si="839"/>
        <v>2045</v>
      </c>
      <c r="AF167" s="144">
        <f t="shared" si="839"/>
        <v>2046</v>
      </c>
      <c r="AG167" s="144">
        <f t="shared" si="839"/>
        <v>2047</v>
      </c>
      <c r="AH167" s="144">
        <f t="shared" si="839"/>
        <v>2048</v>
      </c>
      <c r="AI167" s="144">
        <f t="shared" si="839"/>
        <v>2049</v>
      </c>
      <c r="AJ167" s="144">
        <f t="shared" si="839"/>
        <v>2050</v>
      </c>
      <c r="AK167" s="144">
        <f t="shared" si="839"/>
        <v>2051</v>
      </c>
      <c r="AL167" s="144">
        <f t="shared" si="839"/>
        <v>2052</v>
      </c>
      <c r="AM167" s="144">
        <f t="shared" si="839"/>
        <v>2053</v>
      </c>
      <c r="AN167" s="144">
        <f t="shared" si="839"/>
        <v>2054</v>
      </c>
      <c r="AO167" s="144">
        <f t="shared" si="839"/>
        <v>2055</v>
      </c>
      <c r="AP167" s="144">
        <f t="shared" ref="AP167" si="840">AO167+1</f>
        <v>2056</v>
      </c>
      <c r="AQ167" s="144">
        <f t="shared" ref="AQ167" si="841">AP167+1</f>
        <v>2057</v>
      </c>
      <c r="AR167" s="144">
        <f t="shared" ref="AR167" si="842">AQ167+1</f>
        <v>2058</v>
      </c>
      <c r="AS167" s="144">
        <f t="shared" ref="AS167" si="843">AR167+1</f>
        <v>2059</v>
      </c>
      <c r="AT167" s="144">
        <f t="shared" ref="AT167" si="844">AS167+1</f>
        <v>2060</v>
      </c>
      <c r="AU167" s="144">
        <f t="shared" ref="AU167" si="845">AT167+1</f>
        <v>2061</v>
      </c>
      <c r="AV167" s="144">
        <f t="shared" ref="AV167" si="846">AU167+1</f>
        <v>2062</v>
      </c>
      <c r="AW167" s="144">
        <f t="shared" ref="AW167" si="847">AV167+1</f>
        <v>2063</v>
      </c>
      <c r="AX167" s="144">
        <f t="shared" ref="AX167" si="848">AW167+1</f>
        <v>2064</v>
      </c>
      <c r="AY167" s="144">
        <f t="shared" ref="AY167" si="849">AX167+1</f>
        <v>2065</v>
      </c>
      <c r="AZ167" s="144">
        <f t="shared" ref="AZ167" si="850">AY167+1</f>
        <v>2066</v>
      </c>
      <c r="BA167" s="144">
        <f t="shared" ref="BA167" si="851">AZ167+1</f>
        <v>2067</v>
      </c>
      <c r="BB167" s="144">
        <f t="shared" ref="BB167" si="852">BA167+1</f>
        <v>2068</v>
      </c>
      <c r="BC167" s="144">
        <f t="shared" ref="BC167" si="853">BB167+1</f>
        <v>2069</v>
      </c>
      <c r="BD167" s="144">
        <f t="shared" ref="BD167" si="854">BC167+1</f>
        <v>2070</v>
      </c>
      <c r="BE167" s="144">
        <f t="shared" ref="BE167" si="855">BD167+1</f>
        <v>2071</v>
      </c>
      <c r="BF167" s="144">
        <f t="shared" ref="BF167" si="856">BE167+1</f>
        <v>2072</v>
      </c>
      <c r="BG167" s="144">
        <f t="shared" ref="BG167" si="857">BF167+1</f>
        <v>2073</v>
      </c>
      <c r="BH167" s="144">
        <f t="shared" ref="BH167" si="858">BG167+1</f>
        <v>2074</v>
      </c>
      <c r="BI167" s="144">
        <f t="shared" ref="BI167" si="859">BH167+1</f>
        <v>2075</v>
      </c>
      <c r="BJ167" s="144">
        <f t="shared" ref="BJ167" si="860">BI167+1</f>
        <v>2076</v>
      </c>
      <c r="BK167" s="144">
        <f t="shared" ref="BK167" si="861">BJ167+1</f>
        <v>2077</v>
      </c>
      <c r="BL167" s="144">
        <f t="shared" ref="BL167" si="862">BK167+1</f>
        <v>2078</v>
      </c>
      <c r="BM167" s="144">
        <f t="shared" ref="BM167" si="863">BL167+1</f>
        <v>2079</v>
      </c>
      <c r="BN167" s="144">
        <f t="shared" ref="BN167" si="864">BM167+1</f>
        <v>2080</v>
      </c>
      <c r="BO167" s="144">
        <f t="shared" ref="BO167" si="865">BN167+1</f>
        <v>2081</v>
      </c>
      <c r="BP167" s="144">
        <f t="shared" ref="BP167" si="866">BO167+1</f>
        <v>2082</v>
      </c>
      <c r="BQ167" s="144">
        <f t="shared" ref="BQ167" si="867">BP167+1</f>
        <v>2083</v>
      </c>
      <c r="BR167" s="144">
        <f t="shared" ref="BR167" si="868">BQ167+1</f>
        <v>2084</v>
      </c>
      <c r="BS167" s="144">
        <f t="shared" ref="BS167" si="869">BR167+1</f>
        <v>2085</v>
      </c>
      <c r="BT167" s="144">
        <f t="shared" ref="BT167" si="870">BS167+1</f>
        <v>2086</v>
      </c>
      <c r="BU167" s="144">
        <f t="shared" ref="BU167" si="871">BT167+1</f>
        <v>2087</v>
      </c>
      <c r="BV167" s="144">
        <f t="shared" ref="BV167" si="872">BU167+1</f>
        <v>2088</v>
      </c>
      <c r="BW167" s="144">
        <f t="shared" ref="BW167" si="873">BV167+1</f>
        <v>2089</v>
      </c>
      <c r="BX167" s="144">
        <f t="shared" ref="BX167" si="874">BW167+1</f>
        <v>2090</v>
      </c>
      <c r="BY167" s="144">
        <f t="shared" ref="BY167" si="875">BX167+1</f>
        <v>2091</v>
      </c>
      <c r="BZ167" s="144">
        <f t="shared" ref="BZ167" si="876">BY167+1</f>
        <v>2092</v>
      </c>
      <c r="CA167" s="144">
        <f t="shared" ref="CA167" si="877">BZ167+1</f>
        <v>2093</v>
      </c>
      <c r="CB167" s="144">
        <f t="shared" ref="CB167" si="878">CA167+1</f>
        <v>2094</v>
      </c>
      <c r="CC167" s="144">
        <f t="shared" ref="CC167" si="879">CB167+1</f>
        <v>2095</v>
      </c>
      <c r="CD167" s="144">
        <f t="shared" ref="CD167" si="880">CC167+1</f>
        <v>2096</v>
      </c>
      <c r="CE167" s="144">
        <f t="shared" ref="CE167" si="881">CD167+1</f>
        <v>2097</v>
      </c>
      <c r="CF167" s="144">
        <f t="shared" ref="CF167" si="882">CE167+1</f>
        <v>2098</v>
      </c>
      <c r="CG167" s="144">
        <f t="shared" ref="CG167" si="883">CF167+1</f>
        <v>2099</v>
      </c>
      <c r="CH167" s="144">
        <f t="shared" ref="CH167" si="884">CG167+1</f>
        <v>2100</v>
      </c>
      <c r="CI167" s="144">
        <f t="shared" ref="CI167" si="885">CH167+1</f>
        <v>2101</v>
      </c>
    </row>
    <row r="168" spans="2:106" s="36" customFormat="1">
      <c r="B168" s="76" t="s">
        <v>655</v>
      </c>
      <c r="C168" s="77" t="s">
        <v>2</v>
      </c>
      <c r="D168" s="367">
        <f>D164</f>
        <v>0.42</v>
      </c>
      <c r="E168" s="368">
        <f>E164</f>
        <v>0.42</v>
      </c>
      <c r="F168" s="699" t="str">
        <f>DataSummary!N4</f>
        <v>Baseline</v>
      </c>
      <c r="G168" s="15" t="s">
        <v>619</v>
      </c>
      <c r="H168" s="25" t="s">
        <v>436</v>
      </c>
      <c r="I168" s="179">
        <f>I169</f>
        <v>0.42</v>
      </c>
      <c r="J168" s="179">
        <f t="shared" ref="J168:BU168" si="886">J169</f>
        <v>0.42</v>
      </c>
      <c r="K168" s="179">
        <f t="shared" si="886"/>
        <v>0.42</v>
      </c>
      <c r="L168" s="179">
        <f t="shared" si="886"/>
        <v>0.42</v>
      </c>
      <c r="M168" s="179">
        <f t="shared" si="886"/>
        <v>0.42</v>
      </c>
      <c r="N168" s="179">
        <f t="shared" si="886"/>
        <v>0.42</v>
      </c>
      <c r="O168" s="179">
        <f t="shared" si="886"/>
        <v>0.42</v>
      </c>
      <c r="P168" s="179">
        <f t="shared" si="886"/>
        <v>0.42</v>
      </c>
      <c r="Q168" s="179">
        <f t="shared" si="886"/>
        <v>0.42</v>
      </c>
      <c r="R168" s="179">
        <f t="shared" si="886"/>
        <v>0.42</v>
      </c>
      <c r="S168" s="179">
        <f t="shared" si="886"/>
        <v>0.42</v>
      </c>
      <c r="T168" s="179">
        <f t="shared" si="886"/>
        <v>0.42</v>
      </c>
      <c r="U168" s="179">
        <f t="shared" si="886"/>
        <v>0.42</v>
      </c>
      <c r="V168" s="179">
        <f t="shared" si="886"/>
        <v>0.42</v>
      </c>
      <c r="W168" s="179">
        <f t="shared" si="886"/>
        <v>0.42</v>
      </c>
      <c r="X168" s="179">
        <f t="shared" si="886"/>
        <v>0.42</v>
      </c>
      <c r="Y168" s="179">
        <f t="shared" si="886"/>
        <v>0.42</v>
      </c>
      <c r="Z168" s="179">
        <f t="shared" si="886"/>
        <v>0.42</v>
      </c>
      <c r="AA168" s="179">
        <f t="shared" si="886"/>
        <v>0.42</v>
      </c>
      <c r="AB168" s="179">
        <f t="shared" si="886"/>
        <v>0.42</v>
      </c>
      <c r="AC168" s="179">
        <f t="shared" si="886"/>
        <v>0.42</v>
      </c>
      <c r="AD168" s="179">
        <f t="shared" si="886"/>
        <v>0.42</v>
      </c>
      <c r="AE168" s="179">
        <f t="shared" si="886"/>
        <v>0.42</v>
      </c>
      <c r="AF168" s="179">
        <f t="shared" si="886"/>
        <v>0.42</v>
      </c>
      <c r="AG168" s="179">
        <f t="shared" si="886"/>
        <v>0.42</v>
      </c>
      <c r="AH168" s="179">
        <f t="shared" si="886"/>
        <v>0.42</v>
      </c>
      <c r="AI168" s="179">
        <f t="shared" si="886"/>
        <v>0.42</v>
      </c>
      <c r="AJ168" s="179">
        <f t="shared" si="886"/>
        <v>0.42</v>
      </c>
      <c r="AK168" s="179">
        <f t="shared" si="886"/>
        <v>0.42</v>
      </c>
      <c r="AL168" s="179">
        <f t="shared" si="886"/>
        <v>0.42</v>
      </c>
      <c r="AM168" s="179">
        <f t="shared" si="886"/>
        <v>0.42</v>
      </c>
      <c r="AN168" s="179">
        <f t="shared" si="886"/>
        <v>0.42</v>
      </c>
      <c r="AO168" s="179">
        <f t="shared" si="886"/>
        <v>0.42</v>
      </c>
      <c r="AP168" s="179">
        <f t="shared" si="886"/>
        <v>0.42</v>
      </c>
      <c r="AQ168" s="179">
        <f t="shared" si="886"/>
        <v>0.42</v>
      </c>
      <c r="AR168" s="179">
        <f t="shared" si="886"/>
        <v>0.42</v>
      </c>
      <c r="AS168" s="179">
        <f t="shared" si="886"/>
        <v>0.42</v>
      </c>
      <c r="AT168" s="179">
        <f t="shared" si="886"/>
        <v>0.42</v>
      </c>
      <c r="AU168" s="179">
        <f t="shared" si="886"/>
        <v>0.42</v>
      </c>
      <c r="AV168" s="179">
        <f t="shared" si="886"/>
        <v>0.42</v>
      </c>
      <c r="AW168" s="179">
        <f t="shared" si="886"/>
        <v>0.42</v>
      </c>
      <c r="AX168" s="179">
        <f t="shared" si="886"/>
        <v>0.42</v>
      </c>
      <c r="AY168" s="179">
        <f t="shared" si="886"/>
        <v>0.42</v>
      </c>
      <c r="AZ168" s="179">
        <f t="shared" si="886"/>
        <v>0.42</v>
      </c>
      <c r="BA168" s="179">
        <f t="shared" si="886"/>
        <v>0.42</v>
      </c>
      <c r="BB168" s="179">
        <f t="shared" si="886"/>
        <v>0.42</v>
      </c>
      <c r="BC168" s="179">
        <f t="shared" si="886"/>
        <v>0.42</v>
      </c>
      <c r="BD168" s="179">
        <f t="shared" si="886"/>
        <v>0.42</v>
      </c>
      <c r="BE168" s="179">
        <f t="shared" si="886"/>
        <v>0.42</v>
      </c>
      <c r="BF168" s="179">
        <f t="shared" si="886"/>
        <v>0.42</v>
      </c>
      <c r="BG168" s="179">
        <f t="shared" si="886"/>
        <v>0.42</v>
      </c>
      <c r="BH168" s="179">
        <f t="shared" si="886"/>
        <v>0.42</v>
      </c>
      <c r="BI168" s="179">
        <f t="shared" si="886"/>
        <v>0.42</v>
      </c>
      <c r="BJ168" s="179">
        <f t="shared" si="886"/>
        <v>0.42</v>
      </c>
      <c r="BK168" s="179">
        <f t="shared" si="886"/>
        <v>0.42</v>
      </c>
      <c r="BL168" s="179">
        <f t="shared" si="886"/>
        <v>0.42</v>
      </c>
      <c r="BM168" s="179">
        <f t="shared" si="886"/>
        <v>0.42</v>
      </c>
      <c r="BN168" s="179">
        <f t="shared" si="886"/>
        <v>0.42</v>
      </c>
      <c r="BO168" s="179">
        <f t="shared" si="886"/>
        <v>0.42</v>
      </c>
      <c r="BP168" s="179">
        <f t="shared" si="886"/>
        <v>0.42</v>
      </c>
      <c r="BQ168" s="179">
        <f t="shared" si="886"/>
        <v>0.42</v>
      </c>
      <c r="BR168" s="179">
        <f t="shared" si="886"/>
        <v>0.42</v>
      </c>
      <c r="BS168" s="179">
        <f t="shared" si="886"/>
        <v>0.42</v>
      </c>
      <c r="BT168" s="179">
        <f t="shared" si="886"/>
        <v>0.42</v>
      </c>
      <c r="BU168" s="179">
        <f t="shared" si="886"/>
        <v>0.42</v>
      </c>
      <c r="BV168" s="179">
        <f t="shared" ref="BV168:CI168" si="887">BV169</f>
        <v>0.42</v>
      </c>
      <c r="BW168" s="179">
        <f t="shared" si="887"/>
        <v>0.42</v>
      </c>
      <c r="BX168" s="179">
        <f t="shared" si="887"/>
        <v>0.42</v>
      </c>
      <c r="BY168" s="179">
        <f t="shared" si="887"/>
        <v>0.42</v>
      </c>
      <c r="BZ168" s="179">
        <f t="shared" si="887"/>
        <v>0.42</v>
      </c>
      <c r="CA168" s="179">
        <f t="shared" si="887"/>
        <v>0.42</v>
      </c>
      <c r="CB168" s="179">
        <f t="shared" si="887"/>
        <v>0.42</v>
      </c>
      <c r="CC168" s="179">
        <f t="shared" si="887"/>
        <v>0.42</v>
      </c>
      <c r="CD168" s="179">
        <f t="shared" si="887"/>
        <v>0.42</v>
      </c>
      <c r="CE168" s="179">
        <f t="shared" si="887"/>
        <v>0.42</v>
      </c>
      <c r="CF168" s="179">
        <f t="shared" si="887"/>
        <v>0.42</v>
      </c>
      <c r="CG168" s="179">
        <f t="shared" si="887"/>
        <v>0.42</v>
      </c>
      <c r="CH168" s="179">
        <f t="shared" si="887"/>
        <v>0.42</v>
      </c>
      <c r="CI168" s="179">
        <f t="shared" si="887"/>
        <v>0.42</v>
      </c>
    </row>
    <row r="169" spans="2:106" s="36" customFormat="1" ht="16" thickBot="1">
      <c r="B169" s="76" t="s">
        <v>656</v>
      </c>
      <c r="C169" s="77" t="s">
        <v>1</v>
      </c>
      <c r="D169" s="581">
        <v>2050</v>
      </c>
      <c r="E169" s="370">
        <f>D169</f>
        <v>2050</v>
      </c>
      <c r="F169" s="699"/>
      <c r="G169" s="10" t="s">
        <v>620</v>
      </c>
      <c r="H169" s="27" t="str">
        <f>H168</f>
        <v>(e.g. 0.02)</v>
      </c>
      <c r="I169" s="12">
        <f>D164</f>
        <v>0.42</v>
      </c>
      <c r="J169" s="12">
        <f>IF(J167&gt;InputDataA_GeneralAssumptions!$D$169,InputDataA_GeneralAssumptions!$D$168,I169+(InputDataA_GeneralAssumptions!$D$168-$I$169)/(InputDataA_GeneralAssumptions!$D$169-InputDataA_GeneralAssumptions!$D$7))</f>
        <v>0.42</v>
      </c>
      <c r="K169" s="12">
        <f>IF(K167&gt;InputDataA_GeneralAssumptions!$D$169,InputDataA_GeneralAssumptions!$D$168,J169+(InputDataA_GeneralAssumptions!$D$168-$I$169)/(InputDataA_GeneralAssumptions!$D$169-InputDataA_GeneralAssumptions!$D$7))</f>
        <v>0.42</v>
      </c>
      <c r="L169" s="12">
        <f>IF(L167&gt;InputDataA_GeneralAssumptions!$D$169,InputDataA_GeneralAssumptions!$D$168,K169+(InputDataA_GeneralAssumptions!$D$168-$I$169)/(InputDataA_GeneralAssumptions!$D$169-InputDataA_GeneralAssumptions!$D$7))</f>
        <v>0.42</v>
      </c>
      <c r="M169" s="12">
        <f>IF(M167&gt;InputDataA_GeneralAssumptions!$D$169,InputDataA_GeneralAssumptions!$D$168,L169+(InputDataA_GeneralAssumptions!$D$168-$I$169)/(InputDataA_GeneralAssumptions!$D$169-InputDataA_GeneralAssumptions!$D$7))</f>
        <v>0.42</v>
      </c>
      <c r="N169" s="12">
        <f>IF(N167&gt;InputDataA_GeneralAssumptions!$D$169,InputDataA_GeneralAssumptions!$D$168,M169+(InputDataA_GeneralAssumptions!$D$168-$I$169)/(InputDataA_GeneralAssumptions!$D$169-InputDataA_GeneralAssumptions!$D$7))</f>
        <v>0.42</v>
      </c>
      <c r="O169" s="12">
        <f>IF(O167&gt;InputDataA_GeneralAssumptions!$D$169,InputDataA_GeneralAssumptions!$D$168,N169+(InputDataA_GeneralAssumptions!$D$168-$I$169)/(InputDataA_GeneralAssumptions!$D$169-InputDataA_GeneralAssumptions!$D$7))</f>
        <v>0.42</v>
      </c>
      <c r="P169" s="12">
        <f>IF(P167&gt;InputDataA_GeneralAssumptions!$D$169,InputDataA_GeneralAssumptions!$D$168,O169+(InputDataA_GeneralAssumptions!$D$168-$I$169)/(InputDataA_GeneralAssumptions!$D$169-InputDataA_GeneralAssumptions!$D$7))</f>
        <v>0.42</v>
      </c>
      <c r="Q169" s="12">
        <f>IF(Q167&gt;InputDataA_GeneralAssumptions!$D$169,InputDataA_GeneralAssumptions!$D$168,P169+(InputDataA_GeneralAssumptions!$D$168-$I$169)/(InputDataA_GeneralAssumptions!$D$169-InputDataA_GeneralAssumptions!$D$7))</f>
        <v>0.42</v>
      </c>
      <c r="R169" s="12">
        <f>IF(R167&gt;InputDataA_GeneralAssumptions!$D$169,InputDataA_GeneralAssumptions!$D$168,Q169+(InputDataA_GeneralAssumptions!$D$168-$I$169)/(InputDataA_GeneralAssumptions!$D$169-InputDataA_GeneralAssumptions!$D$7))</f>
        <v>0.42</v>
      </c>
      <c r="S169" s="12">
        <f>IF(S167&gt;InputDataA_GeneralAssumptions!$D$169,InputDataA_GeneralAssumptions!$D$168,R169+(InputDataA_GeneralAssumptions!$D$168-$I$169)/(InputDataA_GeneralAssumptions!$D$169-InputDataA_GeneralAssumptions!$D$7))</f>
        <v>0.42</v>
      </c>
      <c r="T169" s="12">
        <f>IF(T167&gt;InputDataA_GeneralAssumptions!$D$169,InputDataA_GeneralAssumptions!$D$168,S169+(InputDataA_GeneralAssumptions!$D$168-$I$169)/(InputDataA_GeneralAssumptions!$D$169-InputDataA_GeneralAssumptions!$D$7))</f>
        <v>0.42</v>
      </c>
      <c r="U169" s="12">
        <f>IF(U167&gt;InputDataA_GeneralAssumptions!$D$169,InputDataA_GeneralAssumptions!$D$168,T169+(InputDataA_GeneralAssumptions!$D$168-$I$169)/(InputDataA_GeneralAssumptions!$D$169-InputDataA_GeneralAssumptions!$D$7))</f>
        <v>0.42</v>
      </c>
      <c r="V169" s="12">
        <f>IF(V167&gt;InputDataA_GeneralAssumptions!$D$169,InputDataA_GeneralAssumptions!$D$168,U169+(InputDataA_GeneralAssumptions!$D$168-$I$169)/(InputDataA_GeneralAssumptions!$D$169-InputDataA_GeneralAssumptions!$D$7))</f>
        <v>0.42</v>
      </c>
      <c r="W169" s="12">
        <f>IF(W167&gt;InputDataA_GeneralAssumptions!$D$169,InputDataA_GeneralAssumptions!$D$168,V169+(InputDataA_GeneralAssumptions!$D$168-$I$169)/(InputDataA_GeneralAssumptions!$D$169-InputDataA_GeneralAssumptions!$D$7))</f>
        <v>0.42</v>
      </c>
      <c r="X169" s="12">
        <f>IF(X167&gt;InputDataA_GeneralAssumptions!$D$169,InputDataA_GeneralAssumptions!$D$168,W169+(InputDataA_GeneralAssumptions!$D$168-$I$169)/(InputDataA_GeneralAssumptions!$D$169-InputDataA_GeneralAssumptions!$D$7))</f>
        <v>0.42</v>
      </c>
      <c r="Y169" s="12">
        <f>IF(Y167&gt;InputDataA_GeneralAssumptions!$D$169,InputDataA_GeneralAssumptions!$D$168,X169+(InputDataA_GeneralAssumptions!$D$168-$I$169)/(InputDataA_GeneralAssumptions!$D$169-InputDataA_GeneralAssumptions!$D$7))</f>
        <v>0.42</v>
      </c>
      <c r="Z169" s="12">
        <f>IF(Z167&gt;InputDataA_GeneralAssumptions!$D$169,InputDataA_GeneralAssumptions!$D$168,Y169+(InputDataA_GeneralAssumptions!$D$168-$I$169)/(InputDataA_GeneralAssumptions!$D$169-InputDataA_GeneralAssumptions!$D$7))</f>
        <v>0.42</v>
      </c>
      <c r="AA169" s="12">
        <f>IF(AA167&gt;InputDataA_GeneralAssumptions!$D$169,InputDataA_GeneralAssumptions!$D$168,Z169+(InputDataA_GeneralAssumptions!$D$168-$I$169)/(InputDataA_GeneralAssumptions!$D$169-InputDataA_GeneralAssumptions!$D$7))</f>
        <v>0.42</v>
      </c>
      <c r="AB169" s="12">
        <f>IF(AB167&gt;InputDataA_GeneralAssumptions!$D$169,InputDataA_GeneralAssumptions!$D$168,AA169+(InputDataA_GeneralAssumptions!$D$168-$I$169)/(InputDataA_GeneralAssumptions!$D$169-InputDataA_GeneralAssumptions!$D$7))</f>
        <v>0.42</v>
      </c>
      <c r="AC169" s="12">
        <f>IF(AC167&gt;InputDataA_GeneralAssumptions!$D$169,InputDataA_GeneralAssumptions!$D$168,AB169+(InputDataA_GeneralAssumptions!$D$168-$I$169)/(InputDataA_GeneralAssumptions!$D$169-InputDataA_GeneralAssumptions!$D$7))</f>
        <v>0.42</v>
      </c>
      <c r="AD169" s="12">
        <f>IF(AD167&gt;InputDataA_GeneralAssumptions!$D$169,InputDataA_GeneralAssumptions!$D$168,AC169+(InputDataA_GeneralAssumptions!$D$168-$I$169)/(InputDataA_GeneralAssumptions!$D$169-InputDataA_GeneralAssumptions!$D$7))</f>
        <v>0.42</v>
      </c>
      <c r="AE169" s="12">
        <f>IF(AE167&gt;InputDataA_GeneralAssumptions!$D$169,InputDataA_GeneralAssumptions!$D$168,AD169+(InputDataA_GeneralAssumptions!$D$168-$I$169)/(InputDataA_GeneralAssumptions!$D$169-InputDataA_GeneralAssumptions!$D$7))</f>
        <v>0.42</v>
      </c>
      <c r="AF169" s="12">
        <f>IF(AF167&gt;InputDataA_GeneralAssumptions!$D$169,InputDataA_GeneralAssumptions!$D$168,AE169+(InputDataA_GeneralAssumptions!$D$168-$I$169)/(InputDataA_GeneralAssumptions!$D$169-InputDataA_GeneralAssumptions!$D$7))</f>
        <v>0.42</v>
      </c>
      <c r="AG169" s="12">
        <f>IF(AG167&gt;InputDataA_GeneralAssumptions!$D$169,InputDataA_GeneralAssumptions!$D$168,AF169+(InputDataA_GeneralAssumptions!$D$168-$I$169)/(InputDataA_GeneralAssumptions!$D$169-InputDataA_GeneralAssumptions!$D$7))</f>
        <v>0.42</v>
      </c>
      <c r="AH169" s="12">
        <f>IF(AH167&gt;InputDataA_GeneralAssumptions!$D$169,InputDataA_GeneralAssumptions!$D$168,AG169+(InputDataA_GeneralAssumptions!$D$168-$I$169)/(InputDataA_GeneralAssumptions!$D$169-InputDataA_GeneralAssumptions!$D$7))</f>
        <v>0.42</v>
      </c>
      <c r="AI169" s="12">
        <f>IF(AI167&gt;InputDataA_GeneralAssumptions!$D$169,InputDataA_GeneralAssumptions!$D$168,AH169+(InputDataA_GeneralAssumptions!$D$168-$I$169)/(InputDataA_GeneralAssumptions!$D$169-InputDataA_GeneralAssumptions!$D$7))</f>
        <v>0.42</v>
      </c>
      <c r="AJ169" s="12">
        <f>IF(AJ167&gt;InputDataA_GeneralAssumptions!$D$169,InputDataA_GeneralAssumptions!$D$168,AI169+(InputDataA_GeneralAssumptions!$D$168-$I$169)/(InputDataA_GeneralAssumptions!$D$169-InputDataA_GeneralAssumptions!$D$7))</f>
        <v>0.42</v>
      </c>
      <c r="AK169" s="12">
        <f>IF(AK167&gt;InputDataA_GeneralAssumptions!$D$169,InputDataA_GeneralAssumptions!$D$168,AJ169+(InputDataA_GeneralAssumptions!$D$168-$I$169)/(InputDataA_GeneralAssumptions!$D$169-InputDataA_GeneralAssumptions!$D$7))</f>
        <v>0.42</v>
      </c>
      <c r="AL169" s="12">
        <f>IF(AL167&gt;InputDataA_GeneralAssumptions!$D$169,InputDataA_GeneralAssumptions!$D$168,AK169+(InputDataA_GeneralAssumptions!$D$168-$I$169)/(InputDataA_GeneralAssumptions!$D$169-InputDataA_GeneralAssumptions!$D$7))</f>
        <v>0.42</v>
      </c>
      <c r="AM169" s="12">
        <f>IF(AM167&gt;InputDataA_GeneralAssumptions!$D$169,InputDataA_GeneralAssumptions!$D$168,AL169+(InputDataA_GeneralAssumptions!$D$168-$I$169)/(InputDataA_GeneralAssumptions!$D$169-InputDataA_GeneralAssumptions!$D$7))</f>
        <v>0.42</v>
      </c>
      <c r="AN169" s="12">
        <f>IF(AN167&gt;InputDataA_GeneralAssumptions!$D$169,InputDataA_GeneralAssumptions!$D$168,AM169+(InputDataA_GeneralAssumptions!$D$168-$I$169)/(InputDataA_GeneralAssumptions!$D$169-InputDataA_GeneralAssumptions!$D$7))</f>
        <v>0.42</v>
      </c>
      <c r="AO169" s="12">
        <f>IF(AO167&gt;InputDataA_GeneralAssumptions!$D$169,InputDataA_GeneralAssumptions!$D$168,AN169+(InputDataA_GeneralAssumptions!$D$168-$I$169)/(InputDataA_GeneralAssumptions!$D$169-InputDataA_GeneralAssumptions!$D$7))</f>
        <v>0.42</v>
      </c>
      <c r="AP169" s="12">
        <f>IF(AP167&gt;InputDataA_GeneralAssumptions!$D$169,InputDataA_GeneralAssumptions!$D$168,AO169+(InputDataA_GeneralAssumptions!$D$168-$I$169)/(InputDataA_GeneralAssumptions!$D$169-InputDataA_GeneralAssumptions!$D$7))</f>
        <v>0.42</v>
      </c>
      <c r="AQ169" s="12">
        <f>IF(AQ167&gt;InputDataA_GeneralAssumptions!$D$169,InputDataA_GeneralAssumptions!$D$168,AP169+(InputDataA_GeneralAssumptions!$D$168-$I$169)/(InputDataA_GeneralAssumptions!$D$169-InputDataA_GeneralAssumptions!$D$7))</f>
        <v>0.42</v>
      </c>
      <c r="AR169" s="12">
        <f>IF(AR167&gt;InputDataA_GeneralAssumptions!$D$169,InputDataA_GeneralAssumptions!$D$168,AQ169+(InputDataA_GeneralAssumptions!$D$168-$I$169)/(InputDataA_GeneralAssumptions!$D$169-InputDataA_GeneralAssumptions!$D$7))</f>
        <v>0.42</v>
      </c>
      <c r="AS169" s="12">
        <f>IF(AS167&gt;InputDataA_GeneralAssumptions!$D$169,InputDataA_GeneralAssumptions!$D$168,AR169+(InputDataA_GeneralAssumptions!$D$168-$I$169)/(InputDataA_GeneralAssumptions!$D$169-InputDataA_GeneralAssumptions!$D$7))</f>
        <v>0.42</v>
      </c>
      <c r="AT169" s="12">
        <f>IF(AT167&gt;InputDataA_GeneralAssumptions!$D$169,InputDataA_GeneralAssumptions!$D$168,AS169+(InputDataA_GeneralAssumptions!$D$168-$I$169)/(InputDataA_GeneralAssumptions!$D$169-InputDataA_GeneralAssumptions!$D$7))</f>
        <v>0.42</v>
      </c>
      <c r="AU169" s="12">
        <f>IF(AU167&gt;InputDataA_GeneralAssumptions!$D$169,InputDataA_GeneralAssumptions!$D$168,AT169+(InputDataA_GeneralAssumptions!$D$168-$I$169)/(InputDataA_GeneralAssumptions!$D$169-InputDataA_GeneralAssumptions!$D$7))</f>
        <v>0.42</v>
      </c>
      <c r="AV169" s="12">
        <f>IF(AV167&gt;InputDataA_GeneralAssumptions!$D$169,InputDataA_GeneralAssumptions!$D$168,AU169+(InputDataA_GeneralAssumptions!$D$168-$I$169)/(InputDataA_GeneralAssumptions!$D$169-InputDataA_GeneralAssumptions!$D$7))</f>
        <v>0.42</v>
      </c>
      <c r="AW169" s="12">
        <f>IF(AW167&gt;InputDataA_GeneralAssumptions!$D$169,InputDataA_GeneralAssumptions!$D$168,AV169+(InputDataA_GeneralAssumptions!$D$168-$I$169)/(InputDataA_GeneralAssumptions!$D$169-InputDataA_GeneralAssumptions!$D$7))</f>
        <v>0.42</v>
      </c>
      <c r="AX169" s="12">
        <f>IF(AX167&gt;InputDataA_GeneralAssumptions!$D$169,InputDataA_GeneralAssumptions!$D$168,AW169+(InputDataA_GeneralAssumptions!$D$168-$I$169)/(InputDataA_GeneralAssumptions!$D$169-InputDataA_GeneralAssumptions!$D$7))</f>
        <v>0.42</v>
      </c>
      <c r="AY169" s="12">
        <f>IF(AY167&gt;InputDataA_GeneralAssumptions!$D$169,InputDataA_GeneralAssumptions!$D$168,AX169+(InputDataA_GeneralAssumptions!$D$168-$I$169)/(InputDataA_GeneralAssumptions!$D$169-InputDataA_GeneralAssumptions!$D$7))</f>
        <v>0.42</v>
      </c>
      <c r="AZ169" s="12">
        <f>IF(AZ167&gt;InputDataA_GeneralAssumptions!$D$169,InputDataA_GeneralAssumptions!$D$168,AY169+(InputDataA_GeneralAssumptions!$D$168-$I$169)/(InputDataA_GeneralAssumptions!$D$169-InputDataA_GeneralAssumptions!$D$7))</f>
        <v>0.42</v>
      </c>
      <c r="BA169" s="12">
        <f>IF(BA167&gt;InputDataA_GeneralAssumptions!$D$169,InputDataA_GeneralAssumptions!$D$168,AZ169+(InputDataA_GeneralAssumptions!$D$168-$I$169)/(InputDataA_GeneralAssumptions!$D$169-InputDataA_GeneralAssumptions!$D$7))</f>
        <v>0.42</v>
      </c>
      <c r="BB169" s="12">
        <f>IF(BB167&gt;InputDataA_GeneralAssumptions!$D$169,InputDataA_GeneralAssumptions!$D$168,BA169+(InputDataA_GeneralAssumptions!$D$168-$I$169)/(InputDataA_GeneralAssumptions!$D$169-InputDataA_GeneralAssumptions!$D$7))</f>
        <v>0.42</v>
      </c>
      <c r="BC169" s="12">
        <f>IF(BC167&gt;InputDataA_GeneralAssumptions!$D$169,InputDataA_GeneralAssumptions!$D$168,BB169+(InputDataA_GeneralAssumptions!$D$168-$I$169)/(InputDataA_GeneralAssumptions!$D$169-InputDataA_GeneralAssumptions!$D$7))</f>
        <v>0.42</v>
      </c>
      <c r="BD169" s="12">
        <f>IF(BD167&gt;InputDataA_GeneralAssumptions!$D$169,InputDataA_GeneralAssumptions!$D$168,BC169+(InputDataA_GeneralAssumptions!$D$168-$I$169)/(InputDataA_GeneralAssumptions!$D$169-InputDataA_GeneralAssumptions!$D$7))</f>
        <v>0.42</v>
      </c>
      <c r="BE169" s="12">
        <f>IF(BE167&gt;InputDataA_GeneralAssumptions!$D$169,InputDataA_GeneralAssumptions!$D$168,BD169+(InputDataA_GeneralAssumptions!$D$168-$I$169)/(InputDataA_GeneralAssumptions!$D$169-InputDataA_GeneralAssumptions!$D$7))</f>
        <v>0.42</v>
      </c>
      <c r="BF169" s="12">
        <f>IF(BF167&gt;InputDataA_GeneralAssumptions!$D$169,InputDataA_GeneralAssumptions!$D$168,BE169+(InputDataA_GeneralAssumptions!$D$168-$I$169)/(InputDataA_GeneralAssumptions!$D$169-InputDataA_GeneralAssumptions!$D$7))</f>
        <v>0.42</v>
      </c>
      <c r="BG169" s="12">
        <f>IF(BG167&gt;InputDataA_GeneralAssumptions!$D$169,InputDataA_GeneralAssumptions!$D$168,BF169+(InputDataA_GeneralAssumptions!$D$168-$I$169)/(InputDataA_GeneralAssumptions!$D$169-InputDataA_GeneralAssumptions!$D$7))</f>
        <v>0.42</v>
      </c>
      <c r="BH169" s="12">
        <f>IF(BH167&gt;InputDataA_GeneralAssumptions!$D$169,InputDataA_GeneralAssumptions!$D$168,BG169+(InputDataA_GeneralAssumptions!$D$168-$I$169)/(InputDataA_GeneralAssumptions!$D$169-InputDataA_GeneralAssumptions!$D$7))</f>
        <v>0.42</v>
      </c>
      <c r="BI169" s="12">
        <f>IF(BI167&gt;InputDataA_GeneralAssumptions!$D$169,InputDataA_GeneralAssumptions!$D$168,BH169+(InputDataA_GeneralAssumptions!$D$168-$I$169)/(InputDataA_GeneralAssumptions!$D$169-InputDataA_GeneralAssumptions!$D$7))</f>
        <v>0.42</v>
      </c>
      <c r="BJ169" s="12">
        <f>IF(BJ167&gt;InputDataA_GeneralAssumptions!$D$169,InputDataA_GeneralAssumptions!$D$168,BI169+(InputDataA_GeneralAssumptions!$D$168-$I$169)/(InputDataA_GeneralAssumptions!$D$169-InputDataA_GeneralAssumptions!$D$7))</f>
        <v>0.42</v>
      </c>
      <c r="BK169" s="12">
        <f>IF(BK167&gt;InputDataA_GeneralAssumptions!$D$169,InputDataA_GeneralAssumptions!$D$168,BJ169+(InputDataA_GeneralAssumptions!$D$168-$I$169)/(InputDataA_GeneralAssumptions!$D$169-InputDataA_GeneralAssumptions!$D$7))</f>
        <v>0.42</v>
      </c>
      <c r="BL169" s="12">
        <f>IF(BL167&gt;InputDataA_GeneralAssumptions!$D$169,InputDataA_GeneralAssumptions!$D$168,BK169+(InputDataA_GeneralAssumptions!$D$168-$I$169)/(InputDataA_GeneralAssumptions!$D$169-InputDataA_GeneralAssumptions!$D$7))</f>
        <v>0.42</v>
      </c>
      <c r="BM169" s="12">
        <f>IF(BM167&gt;InputDataA_GeneralAssumptions!$D$169,InputDataA_GeneralAssumptions!$D$168,BL169+(InputDataA_GeneralAssumptions!$D$168-$I$169)/(InputDataA_GeneralAssumptions!$D$169-InputDataA_GeneralAssumptions!$D$7))</f>
        <v>0.42</v>
      </c>
      <c r="BN169" s="12">
        <f>IF(BN167&gt;InputDataA_GeneralAssumptions!$D$169,InputDataA_GeneralAssumptions!$D$168,BM169+(InputDataA_GeneralAssumptions!$D$168-$I$169)/(InputDataA_GeneralAssumptions!$D$169-InputDataA_GeneralAssumptions!$D$7))</f>
        <v>0.42</v>
      </c>
      <c r="BO169" s="12">
        <f>IF(BO167&gt;InputDataA_GeneralAssumptions!$D$169,InputDataA_GeneralAssumptions!$D$168,BN169+(InputDataA_GeneralAssumptions!$D$168-$I$169)/(InputDataA_GeneralAssumptions!$D$169-InputDataA_GeneralAssumptions!$D$7))</f>
        <v>0.42</v>
      </c>
      <c r="BP169" s="12">
        <f>IF(BP167&gt;InputDataA_GeneralAssumptions!$D$169,InputDataA_GeneralAssumptions!$D$168,BO169+(InputDataA_GeneralAssumptions!$D$168-$I$169)/(InputDataA_GeneralAssumptions!$D$169-InputDataA_GeneralAssumptions!$D$7))</f>
        <v>0.42</v>
      </c>
      <c r="BQ169" s="12">
        <f>IF(BQ167&gt;InputDataA_GeneralAssumptions!$D$169,InputDataA_GeneralAssumptions!$D$168,BP169+(InputDataA_GeneralAssumptions!$D$168-$I$169)/(InputDataA_GeneralAssumptions!$D$169-InputDataA_GeneralAssumptions!$D$7))</f>
        <v>0.42</v>
      </c>
      <c r="BR169" s="12">
        <f>IF(BR167&gt;InputDataA_GeneralAssumptions!$D$169,InputDataA_GeneralAssumptions!$D$168,BQ169+(InputDataA_GeneralAssumptions!$D$168-$I$169)/(InputDataA_GeneralAssumptions!$D$169-InputDataA_GeneralAssumptions!$D$7))</f>
        <v>0.42</v>
      </c>
      <c r="BS169" s="12">
        <f>IF(BS167&gt;InputDataA_GeneralAssumptions!$D$169,InputDataA_GeneralAssumptions!$D$168,BR169+(InputDataA_GeneralAssumptions!$D$168-$I$169)/(InputDataA_GeneralAssumptions!$D$169-InputDataA_GeneralAssumptions!$D$7))</f>
        <v>0.42</v>
      </c>
      <c r="BT169" s="12">
        <f>IF(BT167&gt;InputDataA_GeneralAssumptions!$D$169,InputDataA_GeneralAssumptions!$D$168,BS169+(InputDataA_GeneralAssumptions!$D$168-$I$169)/(InputDataA_GeneralAssumptions!$D$169-InputDataA_GeneralAssumptions!$D$7))</f>
        <v>0.42</v>
      </c>
      <c r="BU169" s="12">
        <f>IF(BU167&gt;InputDataA_GeneralAssumptions!$D$169,InputDataA_GeneralAssumptions!$D$168,BT169+(InputDataA_GeneralAssumptions!$D$168-$I$169)/(InputDataA_GeneralAssumptions!$D$169-InputDataA_GeneralAssumptions!$D$7))</f>
        <v>0.42</v>
      </c>
      <c r="BV169" s="12">
        <f>IF(BV167&gt;InputDataA_GeneralAssumptions!$D$169,InputDataA_GeneralAssumptions!$D$168,BU169+(InputDataA_GeneralAssumptions!$D$168-$I$169)/(InputDataA_GeneralAssumptions!$D$169-InputDataA_GeneralAssumptions!$D$7))</f>
        <v>0.42</v>
      </c>
      <c r="BW169" s="12">
        <f>IF(BW167&gt;InputDataA_GeneralAssumptions!$D$169,InputDataA_GeneralAssumptions!$D$168,BV169+(InputDataA_GeneralAssumptions!$D$168-$I$169)/(InputDataA_GeneralAssumptions!$D$169-InputDataA_GeneralAssumptions!$D$7))</f>
        <v>0.42</v>
      </c>
      <c r="BX169" s="12">
        <f>IF(BX167&gt;InputDataA_GeneralAssumptions!$D$169,InputDataA_GeneralAssumptions!$D$168,BW169+(InputDataA_GeneralAssumptions!$D$168-$I$169)/(InputDataA_GeneralAssumptions!$D$169-InputDataA_GeneralAssumptions!$D$7))</f>
        <v>0.42</v>
      </c>
      <c r="BY169" s="12">
        <f>IF(BY167&gt;InputDataA_GeneralAssumptions!$D$169,InputDataA_GeneralAssumptions!$D$168,BX169+(InputDataA_GeneralAssumptions!$D$168-$I$169)/(InputDataA_GeneralAssumptions!$D$169-InputDataA_GeneralAssumptions!$D$7))</f>
        <v>0.42</v>
      </c>
      <c r="BZ169" s="12">
        <f>IF(BZ167&gt;InputDataA_GeneralAssumptions!$D$169,InputDataA_GeneralAssumptions!$D$168,BY169+(InputDataA_GeneralAssumptions!$D$168-$I$169)/(InputDataA_GeneralAssumptions!$D$169-InputDataA_GeneralAssumptions!$D$7))</f>
        <v>0.42</v>
      </c>
      <c r="CA169" s="12">
        <f>IF(CA167&gt;InputDataA_GeneralAssumptions!$D$169,InputDataA_GeneralAssumptions!$D$168,BZ169+(InputDataA_GeneralAssumptions!$D$168-$I$169)/(InputDataA_GeneralAssumptions!$D$169-InputDataA_GeneralAssumptions!$D$7))</f>
        <v>0.42</v>
      </c>
      <c r="CB169" s="12">
        <f>IF(CB167&gt;InputDataA_GeneralAssumptions!$D$169,InputDataA_GeneralAssumptions!$D$168,CA169+(InputDataA_GeneralAssumptions!$D$168-$I$169)/(InputDataA_GeneralAssumptions!$D$169-InputDataA_GeneralAssumptions!$D$7))</f>
        <v>0.42</v>
      </c>
      <c r="CC169" s="12">
        <f>IF(CC167&gt;InputDataA_GeneralAssumptions!$D$169,InputDataA_GeneralAssumptions!$D$168,CB169+(InputDataA_GeneralAssumptions!$D$168-$I$169)/(InputDataA_GeneralAssumptions!$D$169-InputDataA_GeneralAssumptions!$D$7))</f>
        <v>0.42</v>
      </c>
      <c r="CD169" s="12">
        <f>IF(CD167&gt;InputDataA_GeneralAssumptions!$D$169,InputDataA_GeneralAssumptions!$D$168,CC169+(InputDataA_GeneralAssumptions!$D$168-$I$169)/(InputDataA_GeneralAssumptions!$D$169-InputDataA_GeneralAssumptions!$D$7))</f>
        <v>0.42</v>
      </c>
      <c r="CE169" s="12">
        <f>IF(CE167&gt;InputDataA_GeneralAssumptions!$D$169,InputDataA_GeneralAssumptions!$D$168,CD169+(InputDataA_GeneralAssumptions!$D$168-$I$169)/(InputDataA_GeneralAssumptions!$D$169-InputDataA_GeneralAssumptions!$D$7))</f>
        <v>0.42</v>
      </c>
      <c r="CF169" s="12">
        <f>IF(CF167&gt;InputDataA_GeneralAssumptions!$D$169,InputDataA_GeneralAssumptions!$D$168,CE169+(InputDataA_GeneralAssumptions!$D$168-$I$169)/(InputDataA_GeneralAssumptions!$D$169-InputDataA_GeneralAssumptions!$D$7))</f>
        <v>0.42</v>
      </c>
      <c r="CG169" s="12">
        <f>IF(CG167&gt;InputDataA_GeneralAssumptions!$D$169,InputDataA_GeneralAssumptions!$D$168,CF169+(InputDataA_GeneralAssumptions!$D$168-$I$169)/(InputDataA_GeneralAssumptions!$D$169-InputDataA_GeneralAssumptions!$D$7))</f>
        <v>0.42</v>
      </c>
      <c r="CH169" s="12">
        <f>IF(CH167&gt;InputDataA_GeneralAssumptions!$D$169,InputDataA_GeneralAssumptions!$D$168,CG169+(InputDataA_GeneralAssumptions!$D$168-$I$169)/(InputDataA_GeneralAssumptions!$D$169-InputDataA_GeneralAssumptions!$D$7))</f>
        <v>0.42</v>
      </c>
      <c r="CI169" s="12">
        <f>IF(CI167&gt;InputDataA_GeneralAssumptions!$D$169,InputDataA_GeneralAssumptions!$D$168,CH169+(InputDataA_GeneralAssumptions!$D$168-$I$169)/(InputDataA_GeneralAssumptions!$D$169-InputDataA_GeneralAssumptions!$D$7))</f>
        <v>0.42</v>
      </c>
    </row>
    <row r="170" spans="2:106" s="36" customFormat="1">
      <c r="B170" s="76"/>
      <c r="C170" s="77"/>
      <c r="D170" s="228"/>
      <c r="E170" s="228"/>
      <c r="F170" s="699"/>
      <c r="G170" s="131" t="s">
        <v>625</v>
      </c>
      <c r="H170" s="27" t="str">
        <f>H169</f>
        <v>(e.g. 0.02)</v>
      </c>
      <c r="I170" s="11">
        <f>IF(VLOOKUP(InputDataA_GeneralAssumptions!$D$167,DataSummary!$A$143:$B$145,2,FALSE)=1,InputDataA_GeneralAssumptions!I168,InputDataA_GeneralAssumptions!I169)</f>
        <v>0.42</v>
      </c>
      <c r="J170" s="11">
        <f>IF(VLOOKUP(InputDataA_GeneralAssumptions!$D$167,DataSummary!$A$143:$B$145,2,FALSE)=1,InputDataA_GeneralAssumptions!J168,InputDataA_GeneralAssumptions!J169)</f>
        <v>0.42</v>
      </c>
      <c r="K170" s="11">
        <f>IF(VLOOKUP(InputDataA_GeneralAssumptions!$D$167,DataSummary!$A$143:$B$145,2,FALSE)=1,InputDataA_GeneralAssumptions!K168,InputDataA_GeneralAssumptions!K169)</f>
        <v>0.42</v>
      </c>
      <c r="L170" s="11">
        <f>IF(VLOOKUP(InputDataA_GeneralAssumptions!$D$167,DataSummary!$A$143:$B$145,2,FALSE)=1,InputDataA_GeneralAssumptions!L168,InputDataA_GeneralAssumptions!L169)</f>
        <v>0.42</v>
      </c>
      <c r="M170" s="11">
        <f>IF(VLOOKUP(InputDataA_GeneralAssumptions!$D$167,DataSummary!$A$143:$B$145,2,FALSE)=1,InputDataA_GeneralAssumptions!M168,InputDataA_GeneralAssumptions!M169)</f>
        <v>0.42</v>
      </c>
      <c r="N170" s="11">
        <f>IF(VLOOKUP(InputDataA_GeneralAssumptions!$D$167,DataSummary!$A$143:$B$145,2,FALSE)=1,InputDataA_GeneralAssumptions!N168,InputDataA_GeneralAssumptions!N169)</f>
        <v>0.42</v>
      </c>
      <c r="O170" s="11">
        <f>IF(VLOOKUP(InputDataA_GeneralAssumptions!$D$167,DataSummary!$A$143:$B$145,2,FALSE)=1,InputDataA_GeneralAssumptions!O168,InputDataA_GeneralAssumptions!O169)</f>
        <v>0.42</v>
      </c>
      <c r="P170" s="11">
        <f>IF(VLOOKUP(InputDataA_GeneralAssumptions!$D$167,DataSummary!$A$143:$B$145,2,FALSE)=1,InputDataA_GeneralAssumptions!P168,InputDataA_GeneralAssumptions!P169)</f>
        <v>0.42</v>
      </c>
      <c r="Q170" s="11">
        <f>IF(VLOOKUP(InputDataA_GeneralAssumptions!$D$167,DataSummary!$A$143:$B$145,2,FALSE)=1,InputDataA_GeneralAssumptions!Q168,InputDataA_GeneralAssumptions!Q169)</f>
        <v>0.42</v>
      </c>
      <c r="R170" s="11">
        <f>IF(VLOOKUP(InputDataA_GeneralAssumptions!$D$167,DataSummary!$A$143:$B$145,2,FALSE)=1,InputDataA_GeneralAssumptions!R168,InputDataA_GeneralAssumptions!R169)</f>
        <v>0.42</v>
      </c>
      <c r="S170" s="11">
        <f>IF(VLOOKUP(InputDataA_GeneralAssumptions!$D$167,DataSummary!$A$143:$B$145,2,FALSE)=1,InputDataA_GeneralAssumptions!S168,InputDataA_GeneralAssumptions!S169)</f>
        <v>0.42</v>
      </c>
      <c r="T170" s="11">
        <f>IF(VLOOKUP(InputDataA_GeneralAssumptions!$D$167,DataSummary!$A$143:$B$145,2,FALSE)=1,InputDataA_GeneralAssumptions!T168,InputDataA_GeneralAssumptions!T169)</f>
        <v>0.42</v>
      </c>
      <c r="U170" s="11">
        <f>IF(VLOOKUP(InputDataA_GeneralAssumptions!$D$167,DataSummary!$A$143:$B$145,2,FALSE)=1,InputDataA_GeneralAssumptions!U168,InputDataA_GeneralAssumptions!U169)</f>
        <v>0.42</v>
      </c>
      <c r="V170" s="11">
        <f>IF(VLOOKUP(InputDataA_GeneralAssumptions!$D$167,DataSummary!$A$143:$B$145,2,FALSE)=1,InputDataA_GeneralAssumptions!V168,InputDataA_GeneralAssumptions!V169)</f>
        <v>0.42</v>
      </c>
      <c r="W170" s="11">
        <f>IF(VLOOKUP(InputDataA_GeneralAssumptions!$D$167,DataSummary!$A$143:$B$145,2,FALSE)=1,InputDataA_GeneralAssumptions!W168,InputDataA_GeneralAssumptions!W169)</f>
        <v>0.42</v>
      </c>
      <c r="X170" s="11">
        <f>IF(VLOOKUP(InputDataA_GeneralAssumptions!$D$167,DataSummary!$A$143:$B$145,2,FALSE)=1,InputDataA_GeneralAssumptions!X168,InputDataA_GeneralAssumptions!X169)</f>
        <v>0.42</v>
      </c>
      <c r="Y170" s="11">
        <f>IF(VLOOKUP(InputDataA_GeneralAssumptions!$D$167,DataSummary!$A$143:$B$145,2,FALSE)=1,InputDataA_GeneralAssumptions!Y168,InputDataA_GeneralAssumptions!Y169)</f>
        <v>0.42</v>
      </c>
      <c r="Z170" s="11">
        <f>IF(VLOOKUP(InputDataA_GeneralAssumptions!$D$167,DataSummary!$A$143:$B$145,2,FALSE)=1,InputDataA_GeneralAssumptions!Z168,InputDataA_GeneralAssumptions!Z169)</f>
        <v>0.42</v>
      </c>
      <c r="AA170" s="11">
        <f>IF(VLOOKUP(InputDataA_GeneralAssumptions!$D$167,DataSummary!$A$143:$B$145,2,FALSE)=1,InputDataA_GeneralAssumptions!AA168,InputDataA_GeneralAssumptions!AA169)</f>
        <v>0.42</v>
      </c>
      <c r="AB170" s="11">
        <f>IF(VLOOKUP(InputDataA_GeneralAssumptions!$D$167,DataSummary!$A$143:$B$145,2,FALSE)=1,InputDataA_GeneralAssumptions!AB168,InputDataA_GeneralAssumptions!AB169)</f>
        <v>0.42</v>
      </c>
      <c r="AC170" s="11">
        <f>IF(VLOOKUP(InputDataA_GeneralAssumptions!$D$167,DataSummary!$A$143:$B$145,2,FALSE)=1,InputDataA_GeneralAssumptions!AC168,InputDataA_GeneralAssumptions!AC169)</f>
        <v>0.42</v>
      </c>
      <c r="AD170" s="11">
        <f>IF(VLOOKUP(InputDataA_GeneralAssumptions!$D$167,DataSummary!$A$143:$B$145,2,FALSE)=1,InputDataA_GeneralAssumptions!AD168,InputDataA_GeneralAssumptions!AD169)</f>
        <v>0.42</v>
      </c>
      <c r="AE170" s="11">
        <f>IF(VLOOKUP(InputDataA_GeneralAssumptions!$D$167,DataSummary!$A$143:$B$145,2,FALSE)=1,InputDataA_GeneralAssumptions!AE168,InputDataA_GeneralAssumptions!AE169)</f>
        <v>0.42</v>
      </c>
      <c r="AF170" s="11">
        <f>IF(VLOOKUP(InputDataA_GeneralAssumptions!$D$167,DataSummary!$A$143:$B$145,2,FALSE)=1,InputDataA_GeneralAssumptions!AF168,InputDataA_GeneralAssumptions!AF169)</f>
        <v>0.42</v>
      </c>
      <c r="AG170" s="11">
        <f>IF(VLOOKUP(InputDataA_GeneralAssumptions!$D$167,DataSummary!$A$143:$B$145,2,FALSE)=1,InputDataA_GeneralAssumptions!AG168,InputDataA_GeneralAssumptions!AG169)</f>
        <v>0.42</v>
      </c>
      <c r="AH170" s="11">
        <f>IF(VLOOKUP(InputDataA_GeneralAssumptions!$D$167,DataSummary!$A$143:$B$145,2,FALSE)=1,InputDataA_GeneralAssumptions!AH168,InputDataA_GeneralAssumptions!AH169)</f>
        <v>0.42</v>
      </c>
      <c r="AI170" s="11">
        <f>IF(VLOOKUP(InputDataA_GeneralAssumptions!$D$167,DataSummary!$A$143:$B$145,2,FALSE)=1,InputDataA_GeneralAssumptions!AI168,InputDataA_GeneralAssumptions!AI169)</f>
        <v>0.42</v>
      </c>
      <c r="AJ170" s="11">
        <f>IF(VLOOKUP(InputDataA_GeneralAssumptions!$D$167,DataSummary!$A$143:$B$145,2,FALSE)=1,InputDataA_GeneralAssumptions!AJ168,InputDataA_GeneralAssumptions!AJ169)</f>
        <v>0.42</v>
      </c>
      <c r="AK170" s="11">
        <f>IF(VLOOKUP(InputDataA_GeneralAssumptions!$D$167,DataSummary!$A$143:$B$145,2,FALSE)=1,InputDataA_GeneralAssumptions!AK168,InputDataA_GeneralAssumptions!AK169)</f>
        <v>0.42</v>
      </c>
      <c r="AL170" s="11">
        <f>IF(VLOOKUP(InputDataA_GeneralAssumptions!$D$167,DataSummary!$A$143:$B$145,2,FALSE)=1,InputDataA_GeneralAssumptions!AL168,InputDataA_GeneralAssumptions!AL169)</f>
        <v>0.42</v>
      </c>
      <c r="AM170" s="11">
        <f>IF(VLOOKUP(InputDataA_GeneralAssumptions!$D$167,DataSummary!$A$143:$B$145,2,FALSE)=1,InputDataA_GeneralAssumptions!AM168,InputDataA_GeneralAssumptions!AM169)</f>
        <v>0.42</v>
      </c>
      <c r="AN170" s="11">
        <f>IF(VLOOKUP(InputDataA_GeneralAssumptions!$D$167,DataSummary!$A$143:$B$145,2,FALSE)=1,InputDataA_GeneralAssumptions!AN168,InputDataA_GeneralAssumptions!AN169)</f>
        <v>0.42</v>
      </c>
      <c r="AO170" s="11">
        <f>IF(VLOOKUP(InputDataA_GeneralAssumptions!$D$167,DataSummary!$A$143:$B$145,2,FALSE)=1,InputDataA_GeneralAssumptions!AO168,InputDataA_GeneralAssumptions!AO169)</f>
        <v>0.42</v>
      </c>
      <c r="AP170" s="11">
        <f>IF(VLOOKUP(InputDataA_GeneralAssumptions!$D$167,DataSummary!$A$143:$B$145,2,FALSE)=1,InputDataA_GeneralAssumptions!AP168,InputDataA_GeneralAssumptions!AP169)</f>
        <v>0.42</v>
      </c>
      <c r="AQ170" s="11">
        <f>IF(VLOOKUP(InputDataA_GeneralAssumptions!$D$167,DataSummary!$A$143:$B$145,2,FALSE)=1,InputDataA_GeneralAssumptions!AQ168,InputDataA_GeneralAssumptions!AQ169)</f>
        <v>0.42</v>
      </c>
      <c r="AR170" s="11">
        <f>IF(VLOOKUP(InputDataA_GeneralAssumptions!$D$167,DataSummary!$A$143:$B$145,2,FALSE)=1,InputDataA_GeneralAssumptions!AR168,InputDataA_GeneralAssumptions!AR169)</f>
        <v>0.42</v>
      </c>
      <c r="AS170" s="11">
        <f>IF(VLOOKUP(InputDataA_GeneralAssumptions!$D$167,DataSummary!$A$143:$B$145,2,FALSE)=1,InputDataA_GeneralAssumptions!AS168,InputDataA_GeneralAssumptions!AS169)</f>
        <v>0.42</v>
      </c>
      <c r="AT170" s="11">
        <f>IF(VLOOKUP(InputDataA_GeneralAssumptions!$D$167,DataSummary!$A$143:$B$145,2,FALSE)=1,InputDataA_GeneralAssumptions!AT168,InputDataA_GeneralAssumptions!AT169)</f>
        <v>0.42</v>
      </c>
      <c r="AU170" s="11">
        <f>IF(VLOOKUP(InputDataA_GeneralAssumptions!$D$167,DataSummary!$A$143:$B$145,2,FALSE)=1,InputDataA_GeneralAssumptions!AU168,InputDataA_GeneralAssumptions!AU169)</f>
        <v>0.42</v>
      </c>
      <c r="AV170" s="11">
        <f>IF(VLOOKUP(InputDataA_GeneralAssumptions!$D$167,DataSummary!$A$143:$B$145,2,FALSE)=1,InputDataA_GeneralAssumptions!AV168,InputDataA_GeneralAssumptions!AV169)</f>
        <v>0.42</v>
      </c>
      <c r="AW170" s="11">
        <f>IF(VLOOKUP(InputDataA_GeneralAssumptions!$D$167,DataSummary!$A$143:$B$145,2,FALSE)=1,InputDataA_GeneralAssumptions!AW168,InputDataA_GeneralAssumptions!AW169)</f>
        <v>0.42</v>
      </c>
      <c r="AX170" s="11">
        <f>IF(VLOOKUP(InputDataA_GeneralAssumptions!$D$167,DataSummary!$A$143:$B$145,2,FALSE)=1,InputDataA_GeneralAssumptions!AX168,InputDataA_GeneralAssumptions!AX169)</f>
        <v>0.42</v>
      </c>
      <c r="AY170" s="11">
        <f>IF(VLOOKUP(InputDataA_GeneralAssumptions!$D$167,DataSummary!$A$143:$B$145,2,FALSE)=1,InputDataA_GeneralAssumptions!AY168,InputDataA_GeneralAssumptions!AY169)</f>
        <v>0.42</v>
      </c>
      <c r="AZ170" s="11">
        <f>IF(VLOOKUP(InputDataA_GeneralAssumptions!$D$167,DataSummary!$A$143:$B$145,2,FALSE)=1,InputDataA_GeneralAssumptions!AZ168,InputDataA_GeneralAssumptions!AZ169)</f>
        <v>0.42</v>
      </c>
      <c r="BA170" s="11">
        <f>IF(VLOOKUP(InputDataA_GeneralAssumptions!$D$167,DataSummary!$A$143:$B$145,2,FALSE)=1,InputDataA_GeneralAssumptions!BA168,InputDataA_GeneralAssumptions!BA169)</f>
        <v>0.42</v>
      </c>
      <c r="BB170" s="11">
        <f>IF(VLOOKUP(InputDataA_GeneralAssumptions!$D$167,DataSummary!$A$143:$B$145,2,FALSE)=1,InputDataA_GeneralAssumptions!BB168,InputDataA_GeneralAssumptions!BB169)</f>
        <v>0.42</v>
      </c>
      <c r="BC170" s="11">
        <f>IF(VLOOKUP(InputDataA_GeneralAssumptions!$D$167,DataSummary!$A$143:$B$145,2,FALSE)=1,InputDataA_GeneralAssumptions!BC168,InputDataA_GeneralAssumptions!BC169)</f>
        <v>0.42</v>
      </c>
      <c r="BD170" s="11">
        <f>IF(VLOOKUP(InputDataA_GeneralAssumptions!$D$167,DataSummary!$A$143:$B$145,2,FALSE)=1,InputDataA_GeneralAssumptions!BD168,InputDataA_GeneralAssumptions!BD169)</f>
        <v>0.42</v>
      </c>
      <c r="BE170" s="11">
        <f>IF(VLOOKUP(InputDataA_GeneralAssumptions!$D$167,DataSummary!$A$143:$B$145,2,FALSE)=1,InputDataA_GeneralAssumptions!BE168,InputDataA_GeneralAssumptions!BE169)</f>
        <v>0.42</v>
      </c>
      <c r="BF170" s="11">
        <f>IF(VLOOKUP(InputDataA_GeneralAssumptions!$D$167,DataSummary!$A$143:$B$145,2,FALSE)=1,InputDataA_GeneralAssumptions!BF168,InputDataA_GeneralAssumptions!BF169)</f>
        <v>0.42</v>
      </c>
      <c r="BG170" s="11">
        <f>IF(VLOOKUP(InputDataA_GeneralAssumptions!$D$167,DataSummary!$A$143:$B$145,2,FALSE)=1,InputDataA_GeneralAssumptions!BG168,InputDataA_GeneralAssumptions!BG169)</f>
        <v>0.42</v>
      </c>
      <c r="BH170" s="11">
        <f>IF(VLOOKUP(InputDataA_GeneralAssumptions!$D$167,DataSummary!$A$143:$B$145,2,FALSE)=1,InputDataA_GeneralAssumptions!BH168,InputDataA_GeneralAssumptions!BH169)</f>
        <v>0.42</v>
      </c>
      <c r="BI170" s="11">
        <f>IF(VLOOKUP(InputDataA_GeneralAssumptions!$D$167,DataSummary!$A$143:$B$145,2,FALSE)=1,InputDataA_GeneralAssumptions!BI168,InputDataA_GeneralAssumptions!BI169)</f>
        <v>0.42</v>
      </c>
      <c r="BJ170" s="11">
        <f>IF(VLOOKUP(InputDataA_GeneralAssumptions!$D$167,DataSummary!$A$143:$B$145,2,FALSE)=1,InputDataA_GeneralAssumptions!BJ168,InputDataA_GeneralAssumptions!BJ169)</f>
        <v>0.42</v>
      </c>
      <c r="BK170" s="11">
        <f>IF(VLOOKUP(InputDataA_GeneralAssumptions!$D$167,DataSummary!$A$143:$B$145,2,FALSE)=1,InputDataA_GeneralAssumptions!BK168,InputDataA_GeneralAssumptions!BK169)</f>
        <v>0.42</v>
      </c>
      <c r="BL170" s="11">
        <f>IF(VLOOKUP(InputDataA_GeneralAssumptions!$D$167,DataSummary!$A$143:$B$145,2,FALSE)=1,InputDataA_GeneralAssumptions!BL168,InputDataA_GeneralAssumptions!BL169)</f>
        <v>0.42</v>
      </c>
      <c r="BM170" s="11">
        <f>IF(VLOOKUP(InputDataA_GeneralAssumptions!$D$167,DataSummary!$A$143:$B$145,2,FALSE)=1,InputDataA_GeneralAssumptions!BM168,InputDataA_GeneralAssumptions!BM169)</f>
        <v>0.42</v>
      </c>
      <c r="BN170" s="11">
        <f>IF(VLOOKUP(InputDataA_GeneralAssumptions!$D$167,DataSummary!$A$143:$B$145,2,FALSE)=1,InputDataA_GeneralAssumptions!BN168,InputDataA_GeneralAssumptions!BN169)</f>
        <v>0.42</v>
      </c>
      <c r="BO170" s="11">
        <f>IF(VLOOKUP(InputDataA_GeneralAssumptions!$D$167,DataSummary!$A$143:$B$145,2,FALSE)=1,InputDataA_GeneralAssumptions!BO168,InputDataA_GeneralAssumptions!BO169)</f>
        <v>0.42</v>
      </c>
      <c r="BP170" s="11">
        <f>IF(VLOOKUP(InputDataA_GeneralAssumptions!$D$167,DataSummary!$A$143:$B$145,2,FALSE)=1,InputDataA_GeneralAssumptions!BP168,InputDataA_GeneralAssumptions!BP169)</f>
        <v>0.42</v>
      </c>
      <c r="BQ170" s="11">
        <f>IF(VLOOKUP(InputDataA_GeneralAssumptions!$D$167,DataSummary!$A$143:$B$145,2,FALSE)=1,InputDataA_GeneralAssumptions!BQ168,InputDataA_GeneralAssumptions!BQ169)</f>
        <v>0.42</v>
      </c>
      <c r="BR170" s="11">
        <f>IF(VLOOKUP(InputDataA_GeneralAssumptions!$D$167,DataSummary!$A$143:$B$145,2,FALSE)=1,InputDataA_GeneralAssumptions!BR168,InputDataA_GeneralAssumptions!BR169)</f>
        <v>0.42</v>
      </c>
      <c r="BS170" s="11">
        <f>IF(VLOOKUP(InputDataA_GeneralAssumptions!$D$167,DataSummary!$A$143:$B$145,2,FALSE)=1,InputDataA_GeneralAssumptions!BS168,InputDataA_GeneralAssumptions!BS169)</f>
        <v>0.42</v>
      </c>
      <c r="BT170" s="11">
        <f>IF(VLOOKUP(InputDataA_GeneralAssumptions!$D$167,DataSummary!$A$143:$B$145,2,FALSE)=1,InputDataA_GeneralAssumptions!BT168,InputDataA_GeneralAssumptions!BT169)</f>
        <v>0.42</v>
      </c>
      <c r="BU170" s="11">
        <f>IF(VLOOKUP(InputDataA_GeneralAssumptions!$D$167,DataSummary!$A$143:$B$145,2,FALSE)=1,InputDataA_GeneralAssumptions!BU168,InputDataA_GeneralAssumptions!BU169)</f>
        <v>0.42</v>
      </c>
      <c r="BV170" s="11">
        <f>IF(VLOOKUP(InputDataA_GeneralAssumptions!$D$167,DataSummary!$A$143:$B$145,2,FALSE)=1,InputDataA_GeneralAssumptions!BV168,InputDataA_GeneralAssumptions!BV169)</f>
        <v>0.42</v>
      </c>
      <c r="BW170" s="11">
        <f>IF(VLOOKUP(InputDataA_GeneralAssumptions!$D$167,DataSummary!$A$143:$B$145,2,FALSE)=1,InputDataA_GeneralAssumptions!BW168,InputDataA_GeneralAssumptions!BW169)</f>
        <v>0.42</v>
      </c>
      <c r="BX170" s="11">
        <f>IF(VLOOKUP(InputDataA_GeneralAssumptions!$D$167,DataSummary!$A$143:$B$145,2,FALSE)=1,InputDataA_GeneralAssumptions!BX168,InputDataA_GeneralAssumptions!BX169)</f>
        <v>0.42</v>
      </c>
      <c r="BY170" s="11">
        <f>IF(VLOOKUP(InputDataA_GeneralAssumptions!$D$167,DataSummary!$A$143:$B$145,2,FALSE)=1,InputDataA_GeneralAssumptions!BY168,InputDataA_GeneralAssumptions!BY169)</f>
        <v>0.42</v>
      </c>
      <c r="BZ170" s="11">
        <f>IF(VLOOKUP(InputDataA_GeneralAssumptions!$D$167,DataSummary!$A$143:$B$145,2,FALSE)=1,InputDataA_GeneralAssumptions!BZ168,InputDataA_GeneralAssumptions!BZ169)</f>
        <v>0.42</v>
      </c>
      <c r="CA170" s="11">
        <f>IF(VLOOKUP(InputDataA_GeneralAssumptions!$D$167,DataSummary!$A$143:$B$145,2,FALSE)=1,InputDataA_GeneralAssumptions!CA168,InputDataA_GeneralAssumptions!CA169)</f>
        <v>0.42</v>
      </c>
      <c r="CB170" s="11">
        <f>IF(VLOOKUP(InputDataA_GeneralAssumptions!$D$167,DataSummary!$A$143:$B$145,2,FALSE)=1,InputDataA_GeneralAssumptions!CB168,InputDataA_GeneralAssumptions!CB169)</f>
        <v>0.42</v>
      </c>
      <c r="CC170" s="11">
        <f>IF(VLOOKUP(InputDataA_GeneralAssumptions!$D$167,DataSummary!$A$143:$B$145,2,FALSE)=1,InputDataA_GeneralAssumptions!CC168,InputDataA_GeneralAssumptions!CC169)</f>
        <v>0.42</v>
      </c>
      <c r="CD170" s="11">
        <f>IF(VLOOKUP(InputDataA_GeneralAssumptions!$D$167,DataSummary!$A$143:$B$145,2,FALSE)=1,InputDataA_GeneralAssumptions!CD168,InputDataA_GeneralAssumptions!CD169)</f>
        <v>0.42</v>
      </c>
      <c r="CE170" s="11">
        <f>IF(VLOOKUP(InputDataA_GeneralAssumptions!$D$167,DataSummary!$A$143:$B$145,2,FALSE)=1,InputDataA_GeneralAssumptions!CE168,InputDataA_GeneralAssumptions!CE169)</f>
        <v>0.42</v>
      </c>
      <c r="CF170" s="11">
        <f>IF(VLOOKUP(InputDataA_GeneralAssumptions!$D$167,DataSummary!$A$143:$B$145,2,FALSE)=1,InputDataA_GeneralAssumptions!CF168,InputDataA_GeneralAssumptions!CF169)</f>
        <v>0.42</v>
      </c>
      <c r="CG170" s="11">
        <f>IF(VLOOKUP(InputDataA_GeneralAssumptions!$D$167,DataSummary!$A$143:$B$145,2,FALSE)=1,InputDataA_GeneralAssumptions!CG168,InputDataA_GeneralAssumptions!CG169)</f>
        <v>0.42</v>
      </c>
      <c r="CH170" s="11">
        <f>IF(VLOOKUP(InputDataA_GeneralAssumptions!$D$167,DataSummary!$A$143:$B$145,2,FALSE)=1,InputDataA_GeneralAssumptions!CH168,InputDataA_GeneralAssumptions!CH169)</f>
        <v>0.42</v>
      </c>
      <c r="CI170" s="11">
        <f>IF(VLOOKUP(InputDataA_GeneralAssumptions!$D$167,DataSummary!$A$143:$B$145,2,FALSE)=1,InputDataA_GeneralAssumptions!CI168,InputDataA_GeneralAssumptions!CI169)</f>
        <v>0.42</v>
      </c>
    </row>
    <row r="171" spans="2:106">
      <c r="B171" s="470"/>
      <c r="C171" s="77"/>
      <c r="D171" s="445"/>
      <c r="E171" s="447"/>
      <c r="F171" s="140"/>
      <c r="G171" s="131"/>
      <c r="H171" s="26"/>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36"/>
      <c r="CK171" s="36"/>
      <c r="CL171" s="36"/>
      <c r="CM171" s="36"/>
      <c r="CN171" s="36"/>
      <c r="CO171" s="36"/>
      <c r="CP171" s="36"/>
      <c r="CQ171" s="36"/>
      <c r="CR171" s="36"/>
      <c r="CS171" s="36"/>
      <c r="CT171" s="36"/>
      <c r="CU171" s="36"/>
      <c r="CV171" s="36"/>
      <c r="CW171" s="36"/>
      <c r="CX171" s="36"/>
      <c r="CY171" s="36"/>
      <c r="CZ171" s="36"/>
      <c r="DA171" s="36"/>
      <c r="DB171" s="36"/>
    </row>
    <row r="172" spans="2:106">
      <c r="B172" s="470"/>
      <c r="C172" s="77"/>
      <c r="D172" s="445"/>
      <c r="E172" s="447" t="s">
        <v>972</v>
      </c>
      <c r="F172" s="700" t="str">
        <f>DataSummary!N5</f>
        <v>Scenario</v>
      </c>
      <c r="G172" s="15" t="s">
        <v>619</v>
      </c>
      <c r="H172" s="25" t="s">
        <v>436</v>
      </c>
      <c r="I172" s="179">
        <f>I173</f>
        <v>0.42</v>
      </c>
      <c r="J172" s="179">
        <f t="shared" ref="J172:BU172" si="888">J173</f>
        <v>0.42</v>
      </c>
      <c r="K172" s="179">
        <f t="shared" si="888"/>
        <v>0.42</v>
      </c>
      <c r="L172" s="179">
        <f t="shared" si="888"/>
        <v>0.42</v>
      </c>
      <c r="M172" s="179">
        <f t="shared" si="888"/>
        <v>0.42</v>
      </c>
      <c r="N172" s="179">
        <f t="shared" si="888"/>
        <v>0.42</v>
      </c>
      <c r="O172" s="179">
        <f t="shared" si="888"/>
        <v>0.42</v>
      </c>
      <c r="P172" s="179">
        <f t="shared" si="888"/>
        <v>0.42</v>
      </c>
      <c r="Q172" s="179">
        <f t="shared" si="888"/>
        <v>0.42</v>
      </c>
      <c r="R172" s="179">
        <f t="shared" si="888"/>
        <v>0.42</v>
      </c>
      <c r="S172" s="179">
        <f t="shared" si="888"/>
        <v>0.42</v>
      </c>
      <c r="T172" s="179">
        <f t="shared" si="888"/>
        <v>0.42</v>
      </c>
      <c r="U172" s="179">
        <f t="shared" si="888"/>
        <v>0.42</v>
      </c>
      <c r="V172" s="179">
        <f t="shared" si="888"/>
        <v>0.42</v>
      </c>
      <c r="W172" s="179">
        <f t="shared" si="888"/>
        <v>0.42</v>
      </c>
      <c r="X172" s="179">
        <f t="shared" si="888"/>
        <v>0.42</v>
      </c>
      <c r="Y172" s="179">
        <f t="shared" si="888"/>
        <v>0.42</v>
      </c>
      <c r="Z172" s="179">
        <f t="shared" si="888"/>
        <v>0.42</v>
      </c>
      <c r="AA172" s="179">
        <f t="shared" si="888"/>
        <v>0.42</v>
      </c>
      <c r="AB172" s="179">
        <f t="shared" si="888"/>
        <v>0.42</v>
      </c>
      <c r="AC172" s="179">
        <f t="shared" si="888"/>
        <v>0.42</v>
      </c>
      <c r="AD172" s="179">
        <f t="shared" si="888"/>
        <v>0.42</v>
      </c>
      <c r="AE172" s="179">
        <f t="shared" si="888"/>
        <v>0.42</v>
      </c>
      <c r="AF172" s="179">
        <f t="shared" si="888"/>
        <v>0.42</v>
      </c>
      <c r="AG172" s="179">
        <f t="shared" si="888"/>
        <v>0.42</v>
      </c>
      <c r="AH172" s="179">
        <f t="shared" si="888"/>
        <v>0.42</v>
      </c>
      <c r="AI172" s="179">
        <f t="shared" si="888"/>
        <v>0.42</v>
      </c>
      <c r="AJ172" s="179">
        <f t="shared" si="888"/>
        <v>0.42</v>
      </c>
      <c r="AK172" s="179">
        <f t="shared" si="888"/>
        <v>0.42</v>
      </c>
      <c r="AL172" s="179">
        <f t="shared" si="888"/>
        <v>0.42</v>
      </c>
      <c r="AM172" s="179">
        <f t="shared" si="888"/>
        <v>0.42</v>
      </c>
      <c r="AN172" s="179">
        <f t="shared" si="888"/>
        <v>0.42</v>
      </c>
      <c r="AO172" s="179">
        <f t="shared" si="888"/>
        <v>0.42</v>
      </c>
      <c r="AP172" s="179">
        <f t="shared" si="888"/>
        <v>0.42</v>
      </c>
      <c r="AQ172" s="179">
        <f t="shared" si="888"/>
        <v>0.42</v>
      </c>
      <c r="AR172" s="179">
        <f t="shared" si="888"/>
        <v>0.42</v>
      </c>
      <c r="AS172" s="179">
        <f t="shared" si="888"/>
        <v>0.42</v>
      </c>
      <c r="AT172" s="179">
        <f t="shared" si="888"/>
        <v>0.42</v>
      </c>
      <c r="AU172" s="179">
        <f t="shared" si="888"/>
        <v>0.42</v>
      </c>
      <c r="AV172" s="179">
        <f t="shared" si="888"/>
        <v>0.42</v>
      </c>
      <c r="AW172" s="179">
        <f t="shared" si="888"/>
        <v>0.42</v>
      </c>
      <c r="AX172" s="179">
        <f t="shared" si="888"/>
        <v>0.42</v>
      </c>
      <c r="AY172" s="179">
        <f t="shared" si="888"/>
        <v>0.42</v>
      </c>
      <c r="AZ172" s="179">
        <f t="shared" si="888"/>
        <v>0.42</v>
      </c>
      <c r="BA172" s="179">
        <f t="shared" si="888"/>
        <v>0.42</v>
      </c>
      <c r="BB172" s="179">
        <f t="shared" si="888"/>
        <v>0.42</v>
      </c>
      <c r="BC172" s="179">
        <f t="shared" si="888"/>
        <v>0.42</v>
      </c>
      <c r="BD172" s="179">
        <f t="shared" si="888"/>
        <v>0.42</v>
      </c>
      <c r="BE172" s="179">
        <f t="shared" si="888"/>
        <v>0.42</v>
      </c>
      <c r="BF172" s="179">
        <f t="shared" si="888"/>
        <v>0.42</v>
      </c>
      <c r="BG172" s="179">
        <f t="shared" si="888"/>
        <v>0.42</v>
      </c>
      <c r="BH172" s="179">
        <f t="shared" si="888"/>
        <v>0.42</v>
      </c>
      <c r="BI172" s="179">
        <f t="shared" si="888"/>
        <v>0.42</v>
      </c>
      <c r="BJ172" s="179">
        <f t="shared" si="888"/>
        <v>0.42</v>
      </c>
      <c r="BK172" s="179">
        <f t="shared" si="888"/>
        <v>0.42</v>
      </c>
      <c r="BL172" s="179">
        <f t="shared" si="888"/>
        <v>0.42</v>
      </c>
      <c r="BM172" s="179">
        <f t="shared" si="888"/>
        <v>0.42</v>
      </c>
      <c r="BN172" s="179">
        <f t="shared" si="888"/>
        <v>0.42</v>
      </c>
      <c r="BO172" s="179">
        <f t="shared" si="888"/>
        <v>0.42</v>
      </c>
      <c r="BP172" s="179">
        <f t="shared" si="888"/>
        <v>0.42</v>
      </c>
      <c r="BQ172" s="179">
        <f t="shared" si="888"/>
        <v>0.42</v>
      </c>
      <c r="BR172" s="179">
        <f t="shared" si="888"/>
        <v>0.42</v>
      </c>
      <c r="BS172" s="179">
        <f t="shared" si="888"/>
        <v>0.42</v>
      </c>
      <c r="BT172" s="179">
        <f t="shared" si="888"/>
        <v>0.42</v>
      </c>
      <c r="BU172" s="179">
        <f t="shared" si="888"/>
        <v>0.42</v>
      </c>
      <c r="BV172" s="179">
        <f t="shared" ref="BV172:CI172" si="889">BV173</f>
        <v>0.42</v>
      </c>
      <c r="BW172" s="179">
        <f t="shared" si="889"/>
        <v>0.42</v>
      </c>
      <c r="BX172" s="179">
        <f t="shared" si="889"/>
        <v>0.42</v>
      </c>
      <c r="BY172" s="179">
        <f t="shared" si="889"/>
        <v>0.42</v>
      </c>
      <c r="BZ172" s="179">
        <f t="shared" si="889"/>
        <v>0.42</v>
      </c>
      <c r="CA172" s="179">
        <f t="shared" si="889"/>
        <v>0.42</v>
      </c>
      <c r="CB172" s="179">
        <f t="shared" si="889"/>
        <v>0.42</v>
      </c>
      <c r="CC172" s="179">
        <f t="shared" si="889"/>
        <v>0.42</v>
      </c>
      <c r="CD172" s="179">
        <f t="shared" si="889"/>
        <v>0.42</v>
      </c>
      <c r="CE172" s="179">
        <f t="shared" si="889"/>
        <v>0.42</v>
      </c>
      <c r="CF172" s="179">
        <f t="shared" si="889"/>
        <v>0.42</v>
      </c>
      <c r="CG172" s="179">
        <f t="shared" si="889"/>
        <v>0.42</v>
      </c>
      <c r="CH172" s="179">
        <f t="shared" si="889"/>
        <v>0.42</v>
      </c>
      <c r="CI172" s="179">
        <f t="shared" si="889"/>
        <v>0.42</v>
      </c>
      <c r="CJ172" s="36"/>
      <c r="CK172" s="36"/>
      <c r="CL172" s="36"/>
      <c r="CM172" s="36"/>
      <c r="CN172" s="36"/>
      <c r="CO172" s="36"/>
      <c r="CP172" s="36"/>
      <c r="CQ172" s="36"/>
      <c r="CR172" s="36"/>
      <c r="CS172" s="36"/>
      <c r="CT172" s="36"/>
      <c r="CU172" s="36"/>
      <c r="CV172" s="36"/>
      <c r="CW172" s="36"/>
      <c r="CX172" s="36"/>
      <c r="CY172" s="36"/>
      <c r="CZ172" s="36"/>
      <c r="DA172" s="36"/>
      <c r="DB172" s="36"/>
    </row>
    <row r="173" spans="2:106">
      <c r="B173" s="470"/>
      <c r="C173" s="77"/>
      <c r="D173" s="445"/>
      <c r="E173" s="447"/>
      <c r="F173" s="700"/>
      <c r="G173" s="10" t="s">
        <v>620</v>
      </c>
      <c r="H173" s="168" t="str">
        <f>H172</f>
        <v>(e.g. 0.02)</v>
      </c>
      <c r="I173" s="12">
        <f>E164</f>
        <v>0.42</v>
      </c>
      <c r="J173" s="12">
        <f>IF(J167&gt;InputDataA_GeneralAssumptions!$E$169,InputDataA_GeneralAssumptions!$E$168,I173+(InputDataA_GeneralAssumptions!$E$168-$I$173)/(InputDataA_GeneralAssumptions!$E$169-InputDataA_GeneralAssumptions!$D$7))</f>
        <v>0.42</v>
      </c>
      <c r="K173" s="12">
        <f>IF(K167&gt;InputDataA_GeneralAssumptions!$E$169,InputDataA_GeneralAssumptions!$E$168,J173+(InputDataA_GeneralAssumptions!$E$168-$I$173)/(InputDataA_GeneralAssumptions!$E$169-InputDataA_GeneralAssumptions!$D$7))</f>
        <v>0.42</v>
      </c>
      <c r="L173" s="12">
        <f>IF(L167&gt;InputDataA_GeneralAssumptions!$E$169,InputDataA_GeneralAssumptions!$E$168,K173+(InputDataA_GeneralAssumptions!$E$168-$I$173)/(InputDataA_GeneralAssumptions!$E$169-InputDataA_GeneralAssumptions!$D$7))</f>
        <v>0.42</v>
      </c>
      <c r="M173" s="12">
        <f>IF(M167&gt;InputDataA_GeneralAssumptions!$E$169,InputDataA_GeneralAssumptions!$E$168,L173+(InputDataA_GeneralAssumptions!$E$168-$I$173)/(InputDataA_GeneralAssumptions!$E$169-InputDataA_GeneralAssumptions!$D$7))</f>
        <v>0.42</v>
      </c>
      <c r="N173" s="12">
        <f>IF(N167&gt;InputDataA_GeneralAssumptions!$E$169,InputDataA_GeneralAssumptions!$E$168,M173+(InputDataA_GeneralAssumptions!$E$168-$I$173)/(InputDataA_GeneralAssumptions!$E$169-InputDataA_GeneralAssumptions!$D$7))</f>
        <v>0.42</v>
      </c>
      <c r="O173" s="12">
        <f>IF(O167&gt;InputDataA_GeneralAssumptions!$E$169,InputDataA_GeneralAssumptions!$E$168,N173+(InputDataA_GeneralAssumptions!$E$168-$I$173)/(InputDataA_GeneralAssumptions!$E$169-InputDataA_GeneralAssumptions!$D$7))</f>
        <v>0.42</v>
      </c>
      <c r="P173" s="12">
        <f>IF(P167&gt;InputDataA_GeneralAssumptions!$E$169,InputDataA_GeneralAssumptions!$E$168,O173+(InputDataA_GeneralAssumptions!$E$168-$I$173)/(InputDataA_GeneralAssumptions!$E$169-InputDataA_GeneralAssumptions!$D$7))</f>
        <v>0.42</v>
      </c>
      <c r="Q173" s="12">
        <f>IF(Q167&gt;InputDataA_GeneralAssumptions!$E$169,InputDataA_GeneralAssumptions!$E$168,P173+(InputDataA_GeneralAssumptions!$E$168-$I$173)/(InputDataA_GeneralAssumptions!$E$169-InputDataA_GeneralAssumptions!$D$7))</f>
        <v>0.42</v>
      </c>
      <c r="R173" s="12">
        <f>IF(R167&gt;InputDataA_GeneralAssumptions!$E$169,InputDataA_GeneralAssumptions!$E$168,Q173+(InputDataA_GeneralAssumptions!$E$168-$I$173)/(InputDataA_GeneralAssumptions!$E$169-InputDataA_GeneralAssumptions!$D$7))</f>
        <v>0.42</v>
      </c>
      <c r="S173" s="12">
        <f>IF(S167&gt;InputDataA_GeneralAssumptions!$E$169,InputDataA_GeneralAssumptions!$E$168,R173+(InputDataA_GeneralAssumptions!$E$168-$I$173)/(InputDataA_GeneralAssumptions!$E$169-InputDataA_GeneralAssumptions!$D$7))</f>
        <v>0.42</v>
      </c>
      <c r="T173" s="12">
        <f>IF(T167&gt;InputDataA_GeneralAssumptions!$E$169,InputDataA_GeneralAssumptions!$E$168,S173+(InputDataA_GeneralAssumptions!$E$168-$I$173)/(InputDataA_GeneralAssumptions!$E$169-InputDataA_GeneralAssumptions!$D$7))</f>
        <v>0.42</v>
      </c>
      <c r="U173" s="12">
        <f>IF(U167&gt;InputDataA_GeneralAssumptions!$E$169,InputDataA_GeneralAssumptions!$E$168,T173+(InputDataA_GeneralAssumptions!$E$168-$I$173)/(InputDataA_GeneralAssumptions!$E$169-InputDataA_GeneralAssumptions!$D$7))</f>
        <v>0.42</v>
      </c>
      <c r="V173" s="12">
        <f>IF(V167&gt;InputDataA_GeneralAssumptions!$E$169,InputDataA_GeneralAssumptions!$E$168,U173+(InputDataA_GeneralAssumptions!$E$168-$I$173)/(InputDataA_GeneralAssumptions!$E$169-InputDataA_GeneralAssumptions!$D$7))</f>
        <v>0.42</v>
      </c>
      <c r="W173" s="12">
        <f>IF(W167&gt;InputDataA_GeneralAssumptions!$E$169,InputDataA_GeneralAssumptions!$E$168,V173+(InputDataA_GeneralAssumptions!$E$168-$I$173)/(InputDataA_GeneralAssumptions!$E$169-InputDataA_GeneralAssumptions!$D$7))</f>
        <v>0.42</v>
      </c>
      <c r="X173" s="12">
        <f>IF(X167&gt;InputDataA_GeneralAssumptions!$E$169,InputDataA_GeneralAssumptions!$E$168,W173+(InputDataA_GeneralAssumptions!$E$168-$I$173)/(InputDataA_GeneralAssumptions!$E$169-InputDataA_GeneralAssumptions!$D$7))</f>
        <v>0.42</v>
      </c>
      <c r="Y173" s="12">
        <f>IF(Y167&gt;InputDataA_GeneralAssumptions!$E$169,InputDataA_GeneralAssumptions!$E$168,X173+(InputDataA_GeneralAssumptions!$E$168-$I$173)/(InputDataA_GeneralAssumptions!$E$169-InputDataA_GeneralAssumptions!$D$7))</f>
        <v>0.42</v>
      </c>
      <c r="Z173" s="12">
        <f>IF(Z167&gt;InputDataA_GeneralAssumptions!$E$169,InputDataA_GeneralAssumptions!$E$168,Y173+(InputDataA_GeneralAssumptions!$E$168-$I$173)/(InputDataA_GeneralAssumptions!$E$169-InputDataA_GeneralAssumptions!$D$7))</f>
        <v>0.42</v>
      </c>
      <c r="AA173" s="12">
        <f>IF(AA167&gt;InputDataA_GeneralAssumptions!$E$169,InputDataA_GeneralAssumptions!$E$168,Z173+(InputDataA_GeneralAssumptions!$E$168-$I$173)/(InputDataA_GeneralAssumptions!$E$169-InputDataA_GeneralAssumptions!$D$7))</f>
        <v>0.42</v>
      </c>
      <c r="AB173" s="12">
        <f>IF(AB167&gt;InputDataA_GeneralAssumptions!$E$169,InputDataA_GeneralAssumptions!$E$168,AA173+(InputDataA_GeneralAssumptions!$E$168-$I$173)/(InputDataA_GeneralAssumptions!$E$169-InputDataA_GeneralAssumptions!$D$7))</f>
        <v>0.42</v>
      </c>
      <c r="AC173" s="12">
        <f>IF(AC167&gt;InputDataA_GeneralAssumptions!$E$169,InputDataA_GeneralAssumptions!$E$168,AB173+(InputDataA_GeneralAssumptions!$E$168-$I$173)/(InputDataA_GeneralAssumptions!$E$169-InputDataA_GeneralAssumptions!$D$7))</f>
        <v>0.42</v>
      </c>
      <c r="AD173" s="12">
        <f>IF(AD167&gt;InputDataA_GeneralAssumptions!$E$169,InputDataA_GeneralAssumptions!$E$168,AC173+(InputDataA_GeneralAssumptions!$E$168-$I$173)/(InputDataA_GeneralAssumptions!$E$169-InputDataA_GeneralAssumptions!$D$7))</f>
        <v>0.42</v>
      </c>
      <c r="AE173" s="12">
        <f>IF(AE167&gt;InputDataA_GeneralAssumptions!$E$169,InputDataA_GeneralAssumptions!$E$168,AD173+(InputDataA_GeneralAssumptions!$E$168-$I$173)/(InputDataA_GeneralAssumptions!$E$169-InputDataA_GeneralAssumptions!$D$7))</f>
        <v>0.42</v>
      </c>
      <c r="AF173" s="12">
        <f>IF(AF167&gt;InputDataA_GeneralAssumptions!$E$169,InputDataA_GeneralAssumptions!$E$168,AE173+(InputDataA_GeneralAssumptions!$E$168-$I$173)/(InputDataA_GeneralAssumptions!$E$169-InputDataA_GeneralAssumptions!$D$7))</f>
        <v>0.42</v>
      </c>
      <c r="AG173" s="12">
        <f>IF(AG167&gt;InputDataA_GeneralAssumptions!$E$169,InputDataA_GeneralAssumptions!$E$168,AF173+(InputDataA_GeneralAssumptions!$E$168-$I$173)/(InputDataA_GeneralAssumptions!$E$169-InputDataA_GeneralAssumptions!$D$7))</f>
        <v>0.42</v>
      </c>
      <c r="AH173" s="12">
        <f>IF(AH167&gt;InputDataA_GeneralAssumptions!$E$169,InputDataA_GeneralAssumptions!$E$168,AG173+(InputDataA_GeneralAssumptions!$E$168-$I$173)/(InputDataA_GeneralAssumptions!$E$169-InputDataA_GeneralAssumptions!$D$7))</f>
        <v>0.42</v>
      </c>
      <c r="AI173" s="12">
        <f>IF(AI167&gt;InputDataA_GeneralAssumptions!$E$169,InputDataA_GeneralAssumptions!$E$168,AH173+(InputDataA_GeneralAssumptions!$E$168-$I$173)/(InputDataA_GeneralAssumptions!$E$169-InputDataA_GeneralAssumptions!$D$7))</f>
        <v>0.42</v>
      </c>
      <c r="AJ173" s="12">
        <f>IF(AJ167&gt;InputDataA_GeneralAssumptions!$E$169,InputDataA_GeneralAssumptions!$E$168,AI173+(InputDataA_GeneralAssumptions!$E$168-$I$173)/(InputDataA_GeneralAssumptions!$E$169-InputDataA_GeneralAssumptions!$D$7))</f>
        <v>0.42</v>
      </c>
      <c r="AK173" s="12">
        <f>IF(AK167&gt;InputDataA_GeneralAssumptions!$E$169,InputDataA_GeneralAssumptions!$E$168,AJ173+(InputDataA_GeneralAssumptions!$E$168-$I$173)/(InputDataA_GeneralAssumptions!$E$169-InputDataA_GeneralAssumptions!$D$7))</f>
        <v>0.42</v>
      </c>
      <c r="AL173" s="12">
        <f>IF(AL167&gt;InputDataA_GeneralAssumptions!$E$169,InputDataA_GeneralAssumptions!$E$168,AK173+(InputDataA_GeneralAssumptions!$E$168-$I$173)/(InputDataA_GeneralAssumptions!$E$169-InputDataA_GeneralAssumptions!$D$7))</f>
        <v>0.42</v>
      </c>
      <c r="AM173" s="12">
        <f>IF(AM167&gt;InputDataA_GeneralAssumptions!$E$169,InputDataA_GeneralAssumptions!$E$168,AL173+(InputDataA_GeneralAssumptions!$E$168-$I$173)/(InputDataA_GeneralAssumptions!$E$169-InputDataA_GeneralAssumptions!$D$7))</f>
        <v>0.42</v>
      </c>
      <c r="AN173" s="12">
        <f>IF(AN167&gt;InputDataA_GeneralAssumptions!$E$169,InputDataA_GeneralAssumptions!$E$168,AM173+(InputDataA_GeneralAssumptions!$E$168-$I$173)/(InputDataA_GeneralAssumptions!$E$169-InputDataA_GeneralAssumptions!$D$7))</f>
        <v>0.42</v>
      </c>
      <c r="AO173" s="12">
        <f>IF(AO167&gt;InputDataA_GeneralAssumptions!$E$169,InputDataA_GeneralAssumptions!$E$168,AN173+(InputDataA_GeneralAssumptions!$E$168-$I$173)/(InputDataA_GeneralAssumptions!$E$169-InputDataA_GeneralAssumptions!$D$7))</f>
        <v>0.42</v>
      </c>
      <c r="AP173" s="12">
        <f>IF(AP167&gt;InputDataA_GeneralAssumptions!$E$169,InputDataA_GeneralAssumptions!$E$168,AO173+(InputDataA_GeneralAssumptions!$E$168-$I$173)/(InputDataA_GeneralAssumptions!$E$169-InputDataA_GeneralAssumptions!$D$7))</f>
        <v>0.42</v>
      </c>
      <c r="AQ173" s="12">
        <f>IF(AQ167&gt;InputDataA_GeneralAssumptions!$E$169,InputDataA_GeneralAssumptions!$E$168,AP173+(InputDataA_GeneralAssumptions!$E$168-$I$173)/(InputDataA_GeneralAssumptions!$E$169-InputDataA_GeneralAssumptions!$D$7))</f>
        <v>0.42</v>
      </c>
      <c r="AR173" s="12">
        <f>IF(AR167&gt;InputDataA_GeneralAssumptions!$E$169,InputDataA_GeneralAssumptions!$E$168,AQ173+(InputDataA_GeneralAssumptions!$E$168-$I$173)/(InputDataA_GeneralAssumptions!$E$169-InputDataA_GeneralAssumptions!$D$7))</f>
        <v>0.42</v>
      </c>
      <c r="AS173" s="12">
        <f>IF(AS167&gt;InputDataA_GeneralAssumptions!$E$169,InputDataA_GeneralAssumptions!$E$168,AR173+(InputDataA_GeneralAssumptions!$E$168-$I$173)/(InputDataA_GeneralAssumptions!$E$169-InputDataA_GeneralAssumptions!$D$7))</f>
        <v>0.42</v>
      </c>
      <c r="AT173" s="12">
        <f>IF(AT167&gt;InputDataA_GeneralAssumptions!$E$169,InputDataA_GeneralAssumptions!$E$168,AS173+(InputDataA_GeneralAssumptions!$E$168-$I$173)/(InputDataA_GeneralAssumptions!$E$169-InputDataA_GeneralAssumptions!$D$7))</f>
        <v>0.42</v>
      </c>
      <c r="AU173" s="12">
        <f>IF(AU167&gt;InputDataA_GeneralAssumptions!$E$169,InputDataA_GeneralAssumptions!$E$168,AT173+(InputDataA_GeneralAssumptions!$E$168-$I$173)/(InputDataA_GeneralAssumptions!$E$169-InputDataA_GeneralAssumptions!$D$7))</f>
        <v>0.42</v>
      </c>
      <c r="AV173" s="12">
        <f>IF(AV167&gt;InputDataA_GeneralAssumptions!$E$169,InputDataA_GeneralAssumptions!$E$168,AU173+(InputDataA_GeneralAssumptions!$E$168-$I$173)/(InputDataA_GeneralAssumptions!$E$169-InputDataA_GeneralAssumptions!$D$7))</f>
        <v>0.42</v>
      </c>
      <c r="AW173" s="12">
        <f>IF(AW167&gt;InputDataA_GeneralAssumptions!$E$169,InputDataA_GeneralAssumptions!$E$168,AV173+(InputDataA_GeneralAssumptions!$E$168-$I$173)/(InputDataA_GeneralAssumptions!$E$169-InputDataA_GeneralAssumptions!$D$7))</f>
        <v>0.42</v>
      </c>
      <c r="AX173" s="12">
        <f>IF(AX167&gt;InputDataA_GeneralAssumptions!$E$169,InputDataA_GeneralAssumptions!$E$168,AW173+(InputDataA_GeneralAssumptions!$E$168-$I$173)/(InputDataA_GeneralAssumptions!$E$169-InputDataA_GeneralAssumptions!$D$7))</f>
        <v>0.42</v>
      </c>
      <c r="AY173" s="12">
        <f>IF(AY167&gt;InputDataA_GeneralAssumptions!$E$169,InputDataA_GeneralAssumptions!$E$168,AX173+(InputDataA_GeneralAssumptions!$E$168-$I$173)/(InputDataA_GeneralAssumptions!$E$169-InputDataA_GeneralAssumptions!$D$7))</f>
        <v>0.42</v>
      </c>
      <c r="AZ173" s="12">
        <f>IF(AZ167&gt;InputDataA_GeneralAssumptions!$E$169,InputDataA_GeneralAssumptions!$E$168,AY173+(InputDataA_GeneralAssumptions!$E$168-$I$173)/(InputDataA_GeneralAssumptions!$E$169-InputDataA_GeneralAssumptions!$D$7))</f>
        <v>0.42</v>
      </c>
      <c r="BA173" s="12">
        <f>IF(BA167&gt;InputDataA_GeneralAssumptions!$E$169,InputDataA_GeneralAssumptions!$E$168,AZ173+(InputDataA_GeneralAssumptions!$E$168-$I$173)/(InputDataA_GeneralAssumptions!$E$169-InputDataA_GeneralAssumptions!$D$7))</f>
        <v>0.42</v>
      </c>
      <c r="BB173" s="12">
        <f>IF(BB167&gt;InputDataA_GeneralAssumptions!$E$169,InputDataA_GeneralAssumptions!$E$168,BA173+(InputDataA_GeneralAssumptions!$E$168-$I$173)/(InputDataA_GeneralAssumptions!$E$169-InputDataA_GeneralAssumptions!$D$7))</f>
        <v>0.42</v>
      </c>
      <c r="BC173" s="12">
        <f>IF(BC167&gt;InputDataA_GeneralAssumptions!$E$169,InputDataA_GeneralAssumptions!$E$168,BB173+(InputDataA_GeneralAssumptions!$E$168-$I$173)/(InputDataA_GeneralAssumptions!$E$169-InputDataA_GeneralAssumptions!$D$7))</f>
        <v>0.42</v>
      </c>
      <c r="BD173" s="12">
        <f>IF(BD167&gt;InputDataA_GeneralAssumptions!$E$169,InputDataA_GeneralAssumptions!$E$168,BC173+(InputDataA_GeneralAssumptions!$E$168-$I$173)/(InputDataA_GeneralAssumptions!$E$169-InputDataA_GeneralAssumptions!$D$7))</f>
        <v>0.42</v>
      </c>
      <c r="BE173" s="12">
        <f>IF(BE167&gt;InputDataA_GeneralAssumptions!$E$169,InputDataA_GeneralAssumptions!$E$168,BD173+(InputDataA_GeneralAssumptions!$E$168-$I$173)/(InputDataA_GeneralAssumptions!$E$169-InputDataA_GeneralAssumptions!$D$7))</f>
        <v>0.42</v>
      </c>
      <c r="BF173" s="12">
        <f>IF(BF167&gt;InputDataA_GeneralAssumptions!$E$169,InputDataA_GeneralAssumptions!$E$168,BE173+(InputDataA_GeneralAssumptions!$E$168-$I$173)/(InputDataA_GeneralAssumptions!$E$169-InputDataA_GeneralAssumptions!$D$7))</f>
        <v>0.42</v>
      </c>
      <c r="BG173" s="12">
        <f>IF(BG167&gt;InputDataA_GeneralAssumptions!$E$169,InputDataA_GeneralAssumptions!$E$168,BF173+(InputDataA_GeneralAssumptions!$E$168-$I$173)/(InputDataA_GeneralAssumptions!$E$169-InputDataA_GeneralAssumptions!$D$7))</f>
        <v>0.42</v>
      </c>
      <c r="BH173" s="12">
        <f>IF(BH167&gt;InputDataA_GeneralAssumptions!$E$169,InputDataA_GeneralAssumptions!$E$168,BG173+(InputDataA_GeneralAssumptions!$E$168-$I$173)/(InputDataA_GeneralAssumptions!$E$169-InputDataA_GeneralAssumptions!$D$7))</f>
        <v>0.42</v>
      </c>
      <c r="BI173" s="12">
        <f>IF(BI167&gt;InputDataA_GeneralAssumptions!$E$169,InputDataA_GeneralAssumptions!$E$168,BH173+(InputDataA_GeneralAssumptions!$E$168-$I$173)/(InputDataA_GeneralAssumptions!$E$169-InputDataA_GeneralAssumptions!$D$7))</f>
        <v>0.42</v>
      </c>
      <c r="BJ173" s="12">
        <f>IF(BJ167&gt;InputDataA_GeneralAssumptions!$E$169,InputDataA_GeneralAssumptions!$E$168,BI173+(InputDataA_GeneralAssumptions!$E$168-$I$173)/(InputDataA_GeneralAssumptions!$E$169-InputDataA_GeneralAssumptions!$D$7))</f>
        <v>0.42</v>
      </c>
      <c r="BK173" s="12">
        <f>IF(BK167&gt;InputDataA_GeneralAssumptions!$E$169,InputDataA_GeneralAssumptions!$E$168,BJ173+(InputDataA_GeneralAssumptions!$E$168-$I$173)/(InputDataA_GeneralAssumptions!$E$169-InputDataA_GeneralAssumptions!$D$7))</f>
        <v>0.42</v>
      </c>
      <c r="BL173" s="12">
        <f>IF(BL167&gt;InputDataA_GeneralAssumptions!$E$169,InputDataA_GeneralAssumptions!$E$168,BK173+(InputDataA_GeneralAssumptions!$E$168-$I$173)/(InputDataA_GeneralAssumptions!$E$169-InputDataA_GeneralAssumptions!$D$7))</f>
        <v>0.42</v>
      </c>
      <c r="BM173" s="12">
        <f>IF(BM167&gt;InputDataA_GeneralAssumptions!$E$169,InputDataA_GeneralAssumptions!$E$168,BL173+(InputDataA_GeneralAssumptions!$E$168-$I$173)/(InputDataA_GeneralAssumptions!$E$169-InputDataA_GeneralAssumptions!$D$7))</f>
        <v>0.42</v>
      </c>
      <c r="BN173" s="12">
        <f>IF(BN167&gt;InputDataA_GeneralAssumptions!$E$169,InputDataA_GeneralAssumptions!$E$168,BM173+(InputDataA_GeneralAssumptions!$E$168-$I$173)/(InputDataA_GeneralAssumptions!$E$169-InputDataA_GeneralAssumptions!$D$7))</f>
        <v>0.42</v>
      </c>
      <c r="BO173" s="12">
        <f>IF(BO167&gt;InputDataA_GeneralAssumptions!$E$169,InputDataA_GeneralAssumptions!$E$168,BN173+(InputDataA_GeneralAssumptions!$E$168-$I$173)/(InputDataA_GeneralAssumptions!$E$169-InputDataA_GeneralAssumptions!$D$7))</f>
        <v>0.42</v>
      </c>
      <c r="BP173" s="12">
        <f>IF(BP167&gt;InputDataA_GeneralAssumptions!$E$169,InputDataA_GeneralAssumptions!$E$168,BO173+(InputDataA_GeneralAssumptions!$E$168-$I$173)/(InputDataA_GeneralAssumptions!$E$169-InputDataA_GeneralAssumptions!$D$7))</f>
        <v>0.42</v>
      </c>
      <c r="BQ173" s="12">
        <f>IF(BQ167&gt;InputDataA_GeneralAssumptions!$E$169,InputDataA_GeneralAssumptions!$E$168,BP173+(InputDataA_GeneralAssumptions!$E$168-$I$173)/(InputDataA_GeneralAssumptions!$E$169-InputDataA_GeneralAssumptions!$D$7))</f>
        <v>0.42</v>
      </c>
      <c r="BR173" s="12">
        <f>IF(BR167&gt;InputDataA_GeneralAssumptions!$E$169,InputDataA_GeneralAssumptions!$E$168,BQ173+(InputDataA_GeneralAssumptions!$E$168-$I$173)/(InputDataA_GeneralAssumptions!$E$169-InputDataA_GeneralAssumptions!$D$7))</f>
        <v>0.42</v>
      </c>
      <c r="BS173" s="12">
        <f>IF(BS167&gt;InputDataA_GeneralAssumptions!$E$169,InputDataA_GeneralAssumptions!$E$168,BR173+(InputDataA_GeneralAssumptions!$E$168-$I$173)/(InputDataA_GeneralAssumptions!$E$169-InputDataA_GeneralAssumptions!$D$7))</f>
        <v>0.42</v>
      </c>
      <c r="BT173" s="12">
        <f>IF(BT167&gt;InputDataA_GeneralAssumptions!$E$169,InputDataA_GeneralAssumptions!$E$168,BS173+(InputDataA_GeneralAssumptions!$E$168-$I$173)/(InputDataA_GeneralAssumptions!$E$169-InputDataA_GeneralAssumptions!$D$7))</f>
        <v>0.42</v>
      </c>
      <c r="BU173" s="12">
        <f>IF(BU167&gt;InputDataA_GeneralAssumptions!$E$169,InputDataA_GeneralAssumptions!$E$168,BT173+(InputDataA_GeneralAssumptions!$E$168-$I$173)/(InputDataA_GeneralAssumptions!$E$169-InputDataA_GeneralAssumptions!$D$7))</f>
        <v>0.42</v>
      </c>
      <c r="BV173" s="12">
        <f>IF(BV167&gt;InputDataA_GeneralAssumptions!$E$169,InputDataA_GeneralAssumptions!$E$168,BU173+(InputDataA_GeneralAssumptions!$E$168-$I$173)/(InputDataA_GeneralAssumptions!$E$169-InputDataA_GeneralAssumptions!$D$7))</f>
        <v>0.42</v>
      </c>
      <c r="BW173" s="12">
        <f>IF(BW167&gt;InputDataA_GeneralAssumptions!$E$169,InputDataA_GeneralAssumptions!$E$168,BV173+(InputDataA_GeneralAssumptions!$E$168-$I$173)/(InputDataA_GeneralAssumptions!$E$169-InputDataA_GeneralAssumptions!$D$7))</f>
        <v>0.42</v>
      </c>
      <c r="BX173" s="12">
        <f>IF(BX167&gt;InputDataA_GeneralAssumptions!$E$169,InputDataA_GeneralAssumptions!$E$168,BW173+(InputDataA_GeneralAssumptions!$E$168-$I$173)/(InputDataA_GeneralAssumptions!$E$169-InputDataA_GeneralAssumptions!$D$7))</f>
        <v>0.42</v>
      </c>
      <c r="BY173" s="12">
        <f>IF(BY167&gt;InputDataA_GeneralAssumptions!$E$169,InputDataA_GeneralAssumptions!$E$168,BX173+(InputDataA_GeneralAssumptions!$E$168-$I$173)/(InputDataA_GeneralAssumptions!$E$169-InputDataA_GeneralAssumptions!$D$7))</f>
        <v>0.42</v>
      </c>
      <c r="BZ173" s="12">
        <f>IF(BZ167&gt;InputDataA_GeneralAssumptions!$E$169,InputDataA_GeneralAssumptions!$E$168,BY173+(InputDataA_GeneralAssumptions!$E$168-$I$173)/(InputDataA_GeneralAssumptions!$E$169-InputDataA_GeneralAssumptions!$D$7))</f>
        <v>0.42</v>
      </c>
      <c r="CA173" s="12">
        <f>IF(CA167&gt;InputDataA_GeneralAssumptions!$E$169,InputDataA_GeneralAssumptions!$E$168,BZ173+(InputDataA_GeneralAssumptions!$E$168-$I$173)/(InputDataA_GeneralAssumptions!$E$169-InputDataA_GeneralAssumptions!$D$7))</f>
        <v>0.42</v>
      </c>
      <c r="CB173" s="12">
        <f>IF(CB167&gt;InputDataA_GeneralAssumptions!$E$169,InputDataA_GeneralAssumptions!$E$168,CA173+(InputDataA_GeneralAssumptions!$E$168-$I$173)/(InputDataA_GeneralAssumptions!$E$169-InputDataA_GeneralAssumptions!$D$7))</f>
        <v>0.42</v>
      </c>
      <c r="CC173" s="12">
        <f>IF(CC167&gt;InputDataA_GeneralAssumptions!$E$169,InputDataA_GeneralAssumptions!$E$168,CB173+(InputDataA_GeneralAssumptions!$E$168-$I$173)/(InputDataA_GeneralAssumptions!$E$169-InputDataA_GeneralAssumptions!$D$7))</f>
        <v>0.42</v>
      </c>
      <c r="CD173" s="12">
        <f>IF(CD167&gt;InputDataA_GeneralAssumptions!$E$169,InputDataA_GeneralAssumptions!$E$168,CC173+(InputDataA_GeneralAssumptions!$E$168-$I$173)/(InputDataA_GeneralAssumptions!$E$169-InputDataA_GeneralAssumptions!$D$7))</f>
        <v>0.42</v>
      </c>
      <c r="CE173" s="12">
        <f>IF(CE167&gt;InputDataA_GeneralAssumptions!$E$169,InputDataA_GeneralAssumptions!$E$168,CD173+(InputDataA_GeneralAssumptions!$E$168-$I$173)/(InputDataA_GeneralAssumptions!$E$169-InputDataA_GeneralAssumptions!$D$7))</f>
        <v>0.42</v>
      </c>
      <c r="CF173" s="12">
        <f>IF(CF167&gt;InputDataA_GeneralAssumptions!$E$169,InputDataA_GeneralAssumptions!$E$168,CE173+(InputDataA_GeneralAssumptions!$E$168-$I$173)/(InputDataA_GeneralAssumptions!$E$169-InputDataA_GeneralAssumptions!$D$7))</f>
        <v>0.42</v>
      </c>
      <c r="CG173" s="12">
        <f>IF(CG167&gt;InputDataA_GeneralAssumptions!$E$169,InputDataA_GeneralAssumptions!$E$168,CF173+(InputDataA_GeneralAssumptions!$E$168-$I$173)/(InputDataA_GeneralAssumptions!$E$169-InputDataA_GeneralAssumptions!$D$7))</f>
        <v>0.42</v>
      </c>
      <c r="CH173" s="12">
        <f>IF(CH167&gt;InputDataA_GeneralAssumptions!$E$169,InputDataA_GeneralAssumptions!$E$168,CG173+(InputDataA_GeneralAssumptions!$E$168-$I$173)/(InputDataA_GeneralAssumptions!$E$169-InputDataA_GeneralAssumptions!$D$7))</f>
        <v>0.42</v>
      </c>
      <c r="CI173" s="12">
        <f>IF(CI167&gt;InputDataA_GeneralAssumptions!$E$169,InputDataA_GeneralAssumptions!$E$168,CH173+(InputDataA_GeneralAssumptions!$E$168-$I$173)/(InputDataA_GeneralAssumptions!$E$169-InputDataA_GeneralAssumptions!$D$7))</f>
        <v>0.42</v>
      </c>
      <c r="CJ173" s="36"/>
      <c r="CK173" s="36"/>
      <c r="CL173" s="36"/>
      <c r="CM173" s="36"/>
      <c r="CN173" s="36"/>
      <c r="CO173" s="36"/>
      <c r="CP173" s="36"/>
      <c r="CQ173" s="36"/>
      <c r="CR173" s="36"/>
      <c r="CS173" s="36"/>
      <c r="CT173" s="36"/>
      <c r="CU173" s="36"/>
      <c r="CV173" s="36"/>
      <c r="CW173" s="36"/>
      <c r="CX173" s="36"/>
      <c r="CY173" s="36"/>
      <c r="CZ173" s="36"/>
      <c r="DA173" s="36"/>
      <c r="DB173" s="36"/>
    </row>
    <row r="174" spans="2:106" ht="16" thickBot="1">
      <c r="B174" s="471"/>
      <c r="C174" s="472"/>
      <c r="D174" s="473"/>
      <c r="E174" s="474"/>
      <c r="F174" s="700"/>
      <c r="G174" s="131" t="s">
        <v>626</v>
      </c>
      <c r="H174" s="168" t="str">
        <f>H173</f>
        <v>(e.g. 0.02)</v>
      </c>
      <c r="I174" s="11">
        <f>IF(VLOOKUP(InputDataA_GeneralAssumptions!$D$167,DataSummary!$A$143:$B$145,2,FALSE)=1,InputDataA_GeneralAssumptions!I172,InputDataA_GeneralAssumptions!I173)</f>
        <v>0.42</v>
      </c>
      <c r="J174" s="11">
        <f>IF(VLOOKUP(InputDataA_GeneralAssumptions!$D$167,DataSummary!$A$143:$B$145,2,FALSE)=1,InputDataA_GeneralAssumptions!J172,InputDataA_GeneralAssumptions!J173)</f>
        <v>0.42</v>
      </c>
      <c r="K174" s="11">
        <f>IF(VLOOKUP(InputDataA_GeneralAssumptions!$D$167,DataSummary!$A$143:$B$145,2,FALSE)=1,InputDataA_GeneralAssumptions!K172,InputDataA_GeneralAssumptions!K173)</f>
        <v>0.42</v>
      </c>
      <c r="L174" s="11">
        <f>IF(VLOOKUP(InputDataA_GeneralAssumptions!$D$167,DataSummary!$A$143:$B$145,2,FALSE)=1,InputDataA_GeneralAssumptions!L172,InputDataA_GeneralAssumptions!L173)</f>
        <v>0.42</v>
      </c>
      <c r="M174" s="11">
        <f>IF(VLOOKUP(InputDataA_GeneralAssumptions!$D$167,DataSummary!$A$143:$B$145,2,FALSE)=1,InputDataA_GeneralAssumptions!M172,InputDataA_GeneralAssumptions!M173)</f>
        <v>0.42</v>
      </c>
      <c r="N174" s="11">
        <f>IF(VLOOKUP(InputDataA_GeneralAssumptions!$D$167,DataSummary!$A$143:$B$145,2,FALSE)=1,InputDataA_GeneralAssumptions!N172,InputDataA_GeneralAssumptions!N173)</f>
        <v>0.42</v>
      </c>
      <c r="O174" s="11">
        <f>IF(VLOOKUP(InputDataA_GeneralAssumptions!$D$167,DataSummary!$A$143:$B$145,2,FALSE)=1,InputDataA_GeneralAssumptions!O172,InputDataA_GeneralAssumptions!O173)</f>
        <v>0.42</v>
      </c>
      <c r="P174" s="11">
        <f>IF(VLOOKUP(InputDataA_GeneralAssumptions!$D$167,DataSummary!$A$143:$B$145,2,FALSE)=1,InputDataA_GeneralAssumptions!P172,InputDataA_GeneralAssumptions!P173)</f>
        <v>0.42</v>
      </c>
      <c r="Q174" s="11">
        <f>IF(VLOOKUP(InputDataA_GeneralAssumptions!$D$167,DataSummary!$A$143:$B$145,2,FALSE)=1,InputDataA_GeneralAssumptions!Q172,InputDataA_GeneralAssumptions!Q173)</f>
        <v>0.42</v>
      </c>
      <c r="R174" s="11">
        <f>IF(VLOOKUP(InputDataA_GeneralAssumptions!$D$167,DataSummary!$A$143:$B$145,2,FALSE)=1,InputDataA_GeneralAssumptions!R172,InputDataA_GeneralAssumptions!R173)</f>
        <v>0.42</v>
      </c>
      <c r="S174" s="11">
        <f>IF(VLOOKUP(InputDataA_GeneralAssumptions!$D$167,DataSummary!$A$143:$B$145,2,FALSE)=1,InputDataA_GeneralAssumptions!S172,InputDataA_GeneralAssumptions!S173)</f>
        <v>0.42</v>
      </c>
      <c r="T174" s="11">
        <f>IF(VLOOKUP(InputDataA_GeneralAssumptions!$D$167,DataSummary!$A$143:$B$145,2,FALSE)=1,InputDataA_GeneralAssumptions!T172,InputDataA_GeneralAssumptions!T173)</f>
        <v>0.42</v>
      </c>
      <c r="U174" s="11">
        <f>IF(VLOOKUP(InputDataA_GeneralAssumptions!$D$167,DataSummary!$A$143:$B$145,2,FALSE)=1,InputDataA_GeneralAssumptions!U172,InputDataA_GeneralAssumptions!U173)</f>
        <v>0.42</v>
      </c>
      <c r="V174" s="11">
        <f>IF(VLOOKUP(InputDataA_GeneralAssumptions!$D$167,DataSummary!$A$143:$B$145,2,FALSE)=1,InputDataA_GeneralAssumptions!V172,InputDataA_GeneralAssumptions!V173)</f>
        <v>0.42</v>
      </c>
      <c r="W174" s="11">
        <f>IF(VLOOKUP(InputDataA_GeneralAssumptions!$D$167,DataSummary!$A$143:$B$145,2,FALSE)=1,InputDataA_GeneralAssumptions!W172,InputDataA_GeneralAssumptions!W173)</f>
        <v>0.42</v>
      </c>
      <c r="X174" s="11">
        <f>IF(VLOOKUP(InputDataA_GeneralAssumptions!$D$167,DataSummary!$A$143:$B$145,2,FALSE)=1,InputDataA_GeneralAssumptions!X172,InputDataA_GeneralAssumptions!X173)</f>
        <v>0.42</v>
      </c>
      <c r="Y174" s="11">
        <f>IF(VLOOKUP(InputDataA_GeneralAssumptions!$D$167,DataSummary!$A$143:$B$145,2,FALSE)=1,InputDataA_GeneralAssumptions!Y172,InputDataA_GeneralAssumptions!Y173)</f>
        <v>0.42</v>
      </c>
      <c r="Z174" s="11">
        <f>IF(VLOOKUP(InputDataA_GeneralAssumptions!$D$167,DataSummary!$A$143:$B$145,2,FALSE)=1,InputDataA_GeneralAssumptions!Z172,InputDataA_GeneralAssumptions!Z173)</f>
        <v>0.42</v>
      </c>
      <c r="AA174" s="11">
        <f>IF(VLOOKUP(InputDataA_GeneralAssumptions!$D$167,DataSummary!$A$143:$B$145,2,FALSE)=1,InputDataA_GeneralAssumptions!AA172,InputDataA_GeneralAssumptions!AA173)</f>
        <v>0.42</v>
      </c>
      <c r="AB174" s="11">
        <f>IF(VLOOKUP(InputDataA_GeneralAssumptions!$D$167,DataSummary!$A$143:$B$145,2,FALSE)=1,InputDataA_GeneralAssumptions!AB172,InputDataA_GeneralAssumptions!AB173)</f>
        <v>0.42</v>
      </c>
      <c r="AC174" s="11">
        <f>IF(VLOOKUP(InputDataA_GeneralAssumptions!$D$167,DataSummary!$A$143:$B$145,2,FALSE)=1,InputDataA_GeneralAssumptions!AC172,InputDataA_GeneralAssumptions!AC173)</f>
        <v>0.42</v>
      </c>
      <c r="AD174" s="11">
        <f>IF(VLOOKUP(InputDataA_GeneralAssumptions!$D$167,DataSummary!$A$143:$B$145,2,FALSE)=1,InputDataA_GeneralAssumptions!AD172,InputDataA_GeneralAssumptions!AD173)</f>
        <v>0.42</v>
      </c>
      <c r="AE174" s="11">
        <f>IF(VLOOKUP(InputDataA_GeneralAssumptions!$D$167,DataSummary!$A$143:$B$145,2,FALSE)=1,InputDataA_GeneralAssumptions!AE172,InputDataA_GeneralAssumptions!AE173)</f>
        <v>0.42</v>
      </c>
      <c r="AF174" s="11">
        <f>IF(VLOOKUP(InputDataA_GeneralAssumptions!$D$167,DataSummary!$A$143:$B$145,2,FALSE)=1,InputDataA_GeneralAssumptions!AF172,InputDataA_GeneralAssumptions!AF173)</f>
        <v>0.42</v>
      </c>
      <c r="AG174" s="11">
        <f>IF(VLOOKUP(InputDataA_GeneralAssumptions!$D$167,DataSummary!$A$143:$B$145,2,FALSE)=1,InputDataA_GeneralAssumptions!AG172,InputDataA_GeneralAssumptions!AG173)</f>
        <v>0.42</v>
      </c>
      <c r="AH174" s="11">
        <f>IF(VLOOKUP(InputDataA_GeneralAssumptions!$D$167,DataSummary!$A$143:$B$145,2,FALSE)=1,InputDataA_GeneralAssumptions!AH172,InputDataA_GeneralAssumptions!AH173)</f>
        <v>0.42</v>
      </c>
      <c r="AI174" s="11">
        <f>IF(VLOOKUP(InputDataA_GeneralAssumptions!$D$167,DataSummary!$A$143:$B$145,2,FALSE)=1,InputDataA_GeneralAssumptions!AI172,InputDataA_GeneralAssumptions!AI173)</f>
        <v>0.42</v>
      </c>
      <c r="AJ174" s="11">
        <f>IF(VLOOKUP(InputDataA_GeneralAssumptions!$D$167,DataSummary!$A$143:$B$145,2,FALSE)=1,InputDataA_GeneralAssumptions!AJ172,InputDataA_GeneralAssumptions!AJ173)</f>
        <v>0.42</v>
      </c>
      <c r="AK174" s="11">
        <f>IF(VLOOKUP(InputDataA_GeneralAssumptions!$D$167,DataSummary!$A$143:$B$145,2,FALSE)=1,InputDataA_GeneralAssumptions!AK172,InputDataA_GeneralAssumptions!AK173)</f>
        <v>0.42</v>
      </c>
      <c r="AL174" s="11">
        <f>IF(VLOOKUP(InputDataA_GeneralAssumptions!$D$167,DataSummary!$A$143:$B$145,2,FALSE)=1,InputDataA_GeneralAssumptions!AL172,InputDataA_GeneralAssumptions!AL173)</f>
        <v>0.42</v>
      </c>
      <c r="AM174" s="11">
        <f>IF(VLOOKUP(InputDataA_GeneralAssumptions!$D$167,DataSummary!$A$143:$B$145,2,FALSE)=1,InputDataA_GeneralAssumptions!AM172,InputDataA_GeneralAssumptions!AM173)</f>
        <v>0.42</v>
      </c>
      <c r="AN174" s="11">
        <f>IF(VLOOKUP(InputDataA_GeneralAssumptions!$D$167,DataSummary!$A$143:$B$145,2,FALSE)=1,InputDataA_GeneralAssumptions!AN172,InputDataA_GeneralAssumptions!AN173)</f>
        <v>0.42</v>
      </c>
      <c r="AO174" s="11">
        <f>IF(VLOOKUP(InputDataA_GeneralAssumptions!$D$167,DataSummary!$A$143:$B$145,2,FALSE)=1,InputDataA_GeneralAssumptions!AO172,InputDataA_GeneralAssumptions!AO173)</f>
        <v>0.42</v>
      </c>
      <c r="AP174" s="11">
        <f>IF(VLOOKUP(InputDataA_GeneralAssumptions!$D$167,DataSummary!$A$143:$B$145,2,FALSE)=1,InputDataA_GeneralAssumptions!AP172,InputDataA_GeneralAssumptions!AP173)</f>
        <v>0.42</v>
      </c>
      <c r="AQ174" s="11">
        <f>IF(VLOOKUP(InputDataA_GeneralAssumptions!$D$167,DataSummary!$A$143:$B$145,2,FALSE)=1,InputDataA_GeneralAssumptions!AQ172,InputDataA_GeneralAssumptions!AQ173)</f>
        <v>0.42</v>
      </c>
      <c r="AR174" s="11">
        <f>IF(VLOOKUP(InputDataA_GeneralAssumptions!$D$167,DataSummary!$A$143:$B$145,2,FALSE)=1,InputDataA_GeneralAssumptions!AR172,InputDataA_GeneralAssumptions!AR173)</f>
        <v>0.42</v>
      </c>
      <c r="AS174" s="11">
        <f>IF(VLOOKUP(InputDataA_GeneralAssumptions!$D$167,DataSummary!$A$143:$B$145,2,FALSE)=1,InputDataA_GeneralAssumptions!AS172,InputDataA_GeneralAssumptions!AS173)</f>
        <v>0.42</v>
      </c>
      <c r="AT174" s="11">
        <f>IF(VLOOKUP(InputDataA_GeneralAssumptions!$D$167,DataSummary!$A$143:$B$145,2,FALSE)=1,InputDataA_GeneralAssumptions!AT172,InputDataA_GeneralAssumptions!AT173)</f>
        <v>0.42</v>
      </c>
      <c r="AU174" s="11">
        <f>IF(VLOOKUP(InputDataA_GeneralAssumptions!$D$167,DataSummary!$A$143:$B$145,2,FALSE)=1,InputDataA_GeneralAssumptions!AU172,InputDataA_GeneralAssumptions!AU173)</f>
        <v>0.42</v>
      </c>
      <c r="AV174" s="11">
        <f>IF(VLOOKUP(InputDataA_GeneralAssumptions!$D$167,DataSummary!$A$143:$B$145,2,FALSE)=1,InputDataA_GeneralAssumptions!AV172,InputDataA_GeneralAssumptions!AV173)</f>
        <v>0.42</v>
      </c>
      <c r="AW174" s="11">
        <f>IF(VLOOKUP(InputDataA_GeneralAssumptions!$D$167,DataSummary!$A$143:$B$145,2,FALSE)=1,InputDataA_GeneralAssumptions!AW172,InputDataA_GeneralAssumptions!AW173)</f>
        <v>0.42</v>
      </c>
      <c r="AX174" s="11">
        <f>IF(VLOOKUP(InputDataA_GeneralAssumptions!$D$167,DataSummary!$A$143:$B$145,2,FALSE)=1,InputDataA_GeneralAssumptions!AX172,InputDataA_GeneralAssumptions!AX173)</f>
        <v>0.42</v>
      </c>
      <c r="AY174" s="11">
        <f>IF(VLOOKUP(InputDataA_GeneralAssumptions!$D$167,DataSummary!$A$143:$B$145,2,FALSE)=1,InputDataA_GeneralAssumptions!AY172,InputDataA_GeneralAssumptions!AY173)</f>
        <v>0.42</v>
      </c>
      <c r="AZ174" s="11">
        <f>IF(VLOOKUP(InputDataA_GeneralAssumptions!$D$167,DataSummary!$A$143:$B$145,2,FALSE)=1,InputDataA_GeneralAssumptions!AZ172,InputDataA_GeneralAssumptions!AZ173)</f>
        <v>0.42</v>
      </c>
      <c r="BA174" s="11">
        <f>IF(VLOOKUP(InputDataA_GeneralAssumptions!$D$167,DataSummary!$A$143:$B$145,2,FALSE)=1,InputDataA_GeneralAssumptions!BA172,InputDataA_GeneralAssumptions!BA173)</f>
        <v>0.42</v>
      </c>
      <c r="BB174" s="11">
        <f>IF(VLOOKUP(InputDataA_GeneralAssumptions!$D$167,DataSummary!$A$143:$B$145,2,FALSE)=1,InputDataA_GeneralAssumptions!BB172,InputDataA_GeneralAssumptions!BB173)</f>
        <v>0.42</v>
      </c>
      <c r="BC174" s="11">
        <f>IF(VLOOKUP(InputDataA_GeneralAssumptions!$D$167,DataSummary!$A$143:$B$145,2,FALSE)=1,InputDataA_GeneralAssumptions!BC172,InputDataA_GeneralAssumptions!BC173)</f>
        <v>0.42</v>
      </c>
      <c r="BD174" s="11">
        <f>IF(VLOOKUP(InputDataA_GeneralAssumptions!$D$167,DataSummary!$A$143:$B$145,2,FALSE)=1,InputDataA_GeneralAssumptions!BD172,InputDataA_GeneralAssumptions!BD173)</f>
        <v>0.42</v>
      </c>
      <c r="BE174" s="11">
        <f>IF(VLOOKUP(InputDataA_GeneralAssumptions!$D$167,DataSummary!$A$143:$B$145,2,FALSE)=1,InputDataA_GeneralAssumptions!BE172,InputDataA_GeneralAssumptions!BE173)</f>
        <v>0.42</v>
      </c>
      <c r="BF174" s="11">
        <f>IF(VLOOKUP(InputDataA_GeneralAssumptions!$D$167,DataSummary!$A$143:$B$145,2,FALSE)=1,InputDataA_GeneralAssumptions!BF172,InputDataA_GeneralAssumptions!BF173)</f>
        <v>0.42</v>
      </c>
      <c r="BG174" s="11">
        <f>IF(VLOOKUP(InputDataA_GeneralAssumptions!$D$167,DataSummary!$A$143:$B$145,2,FALSE)=1,InputDataA_GeneralAssumptions!BG172,InputDataA_GeneralAssumptions!BG173)</f>
        <v>0.42</v>
      </c>
      <c r="BH174" s="11">
        <f>IF(VLOOKUP(InputDataA_GeneralAssumptions!$D$167,DataSummary!$A$143:$B$145,2,FALSE)=1,InputDataA_GeneralAssumptions!BH172,InputDataA_GeneralAssumptions!BH173)</f>
        <v>0.42</v>
      </c>
      <c r="BI174" s="11">
        <f>IF(VLOOKUP(InputDataA_GeneralAssumptions!$D$167,DataSummary!$A$143:$B$145,2,FALSE)=1,InputDataA_GeneralAssumptions!BI172,InputDataA_GeneralAssumptions!BI173)</f>
        <v>0.42</v>
      </c>
      <c r="BJ174" s="11">
        <f>IF(VLOOKUP(InputDataA_GeneralAssumptions!$D$167,DataSummary!$A$143:$B$145,2,FALSE)=1,InputDataA_GeneralAssumptions!BJ172,InputDataA_GeneralAssumptions!BJ173)</f>
        <v>0.42</v>
      </c>
      <c r="BK174" s="11">
        <f>IF(VLOOKUP(InputDataA_GeneralAssumptions!$D$167,DataSummary!$A$143:$B$145,2,FALSE)=1,InputDataA_GeneralAssumptions!BK172,InputDataA_GeneralAssumptions!BK173)</f>
        <v>0.42</v>
      </c>
      <c r="BL174" s="11">
        <f>IF(VLOOKUP(InputDataA_GeneralAssumptions!$D$167,DataSummary!$A$143:$B$145,2,FALSE)=1,InputDataA_GeneralAssumptions!BL172,InputDataA_GeneralAssumptions!BL173)</f>
        <v>0.42</v>
      </c>
      <c r="BM174" s="11">
        <f>IF(VLOOKUP(InputDataA_GeneralAssumptions!$D$167,DataSummary!$A$143:$B$145,2,FALSE)=1,InputDataA_GeneralAssumptions!BM172,InputDataA_GeneralAssumptions!BM173)</f>
        <v>0.42</v>
      </c>
      <c r="BN174" s="11">
        <f>IF(VLOOKUP(InputDataA_GeneralAssumptions!$D$167,DataSummary!$A$143:$B$145,2,FALSE)=1,InputDataA_GeneralAssumptions!BN172,InputDataA_GeneralAssumptions!BN173)</f>
        <v>0.42</v>
      </c>
      <c r="BO174" s="11">
        <f>IF(VLOOKUP(InputDataA_GeneralAssumptions!$D$167,DataSummary!$A$143:$B$145,2,FALSE)=1,InputDataA_GeneralAssumptions!BO172,InputDataA_GeneralAssumptions!BO173)</f>
        <v>0.42</v>
      </c>
      <c r="BP174" s="11">
        <f>IF(VLOOKUP(InputDataA_GeneralAssumptions!$D$167,DataSummary!$A$143:$B$145,2,FALSE)=1,InputDataA_GeneralAssumptions!BP172,InputDataA_GeneralAssumptions!BP173)</f>
        <v>0.42</v>
      </c>
      <c r="BQ174" s="11">
        <f>IF(VLOOKUP(InputDataA_GeneralAssumptions!$D$167,DataSummary!$A$143:$B$145,2,FALSE)=1,InputDataA_GeneralAssumptions!BQ172,InputDataA_GeneralAssumptions!BQ173)</f>
        <v>0.42</v>
      </c>
      <c r="BR174" s="11">
        <f>IF(VLOOKUP(InputDataA_GeneralAssumptions!$D$167,DataSummary!$A$143:$B$145,2,FALSE)=1,InputDataA_GeneralAssumptions!BR172,InputDataA_GeneralAssumptions!BR173)</f>
        <v>0.42</v>
      </c>
      <c r="BS174" s="11">
        <f>IF(VLOOKUP(InputDataA_GeneralAssumptions!$D$167,DataSummary!$A$143:$B$145,2,FALSE)=1,InputDataA_GeneralAssumptions!BS172,InputDataA_GeneralAssumptions!BS173)</f>
        <v>0.42</v>
      </c>
      <c r="BT174" s="11">
        <f>IF(VLOOKUP(InputDataA_GeneralAssumptions!$D$167,DataSummary!$A$143:$B$145,2,FALSE)=1,InputDataA_GeneralAssumptions!BT172,InputDataA_GeneralAssumptions!BT173)</f>
        <v>0.42</v>
      </c>
      <c r="BU174" s="11">
        <f>IF(VLOOKUP(InputDataA_GeneralAssumptions!$D$167,DataSummary!$A$143:$B$145,2,FALSE)=1,InputDataA_GeneralAssumptions!BU172,InputDataA_GeneralAssumptions!BU173)</f>
        <v>0.42</v>
      </c>
      <c r="BV174" s="11">
        <f>IF(VLOOKUP(InputDataA_GeneralAssumptions!$D$167,DataSummary!$A$143:$B$145,2,FALSE)=1,InputDataA_GeneralAssumptions!BV172,InputDataA_GeneralAssumptions!BV173)</f>
        <v>0.42</v>
      </c>
      <c r="BW174" s="11">
        <f>IF(VLOOKUP(InputDataA_GeneralAssumptions!$D$167,DataSummary!$A$143:$B$145,2,FALSE)=1,InputDataA_GeneralAssumptions!BW172,InputDataA_GeneralAssumptions!BW173)</f>
        <v>0.42</v>
      </c>
      <c r="BX174" s="11">
        <f>IF(VLOOKUP(InputDataA_GeneralAssumptions!$D$167,DataSummary!$A$143:$B$145,2,FALSE)=1,InputDataA_GeneralAssumptions!BX172,InputDataA_GeneralAssumptions!BX173)</f>
        <v>0.42</v>
      </c>
      <c r="BY174" s="11">
        <f>IF(VLOOKUP(InputDataA_GeneralAssumptions!$D$167,DataSummary!$A$143:$B$145,2,FALSE)=1,InputDataA_GeneralAssumptions!BY172,InputDataA_GeneralAssumptions!BY173)</f>
        <v>0.42</v>
      </c>
      <c r="BZ174" s="11">
        <f>IF(VLOOKUP(InputDataA_GeneralAssumptions!$D$167,DataSummary!$A$143:$B$145,2,FALSE)=1,InputDataA_GeneralAssumptions!BZ172,InputDataA_GeneralAssumptions!BZ173)</f>
        <v>0.42</v>
      </c>
      <c r="CA174" s="11">
        <f>IF(VLOOKUP(InputDataA_GeneralAssumptions!$D$167,DataSummary!$A$143:$B$145,2,FALSE)=1,InputDataA_GeneralAssumptions!CA172,InputDataA_GeneralAssumptions!CA173)</f>
        <v>0.42</v>
      </c>
      <c r="CB174" s="11">
        <f>IF(VLOOKUP(InputDataA_GeneralAssumptions!$D$167,DataSummary!$A$143:$B$145,2,FALSE)=1,InputDataA_GeneralAssumptions!CB172,InputDataA_GeneralAssumptions!CB173)</f>
        <v>0.42</v>
      </c>
      <c r="CC174" s="11">
        <f>IF(VLOOKUP(InputDataA_GeneralAssumptions!$D$167,DataSummary!$A$143:$B$145,2,FALSE)=1,InputDataA_GeneralAssumptions!CC172,InputDataA_GeneralAssumptions!CC173)</f>
        <v>0.42</v>
      </c>
      <c r="CD174" s="11">
        <f>IF(VLOOKUP(InputDataA_GeneralAssumptions!$D$167,DataSummary!$A$143:$B$145,2,FALSE)=1,InputDataA_GeneralAssumptions!CD172,InputDataA_GeneralAssumptions!CD173)</f>
        <v>0.42</v>
      </c>
      <c r="CE174" s="11">
        <f>IF(VLOOKUP(InputDataA_GeneralAssumptions!$D$167,DataSummary!$A$143:$B$145,2,FALSE)=1,InputDataA_GeneralAssumptions!CE172,InputDataA_GeneralAssumptions!CE173)</f>
        <v>0.42</v>
      </c>
      <c r="CF174" s="11">
        <f>IF(VLOOKUP(InputDataA_GeneralAssumptions!$D$167,DataSummary!$A$143:$B$145,2,FALSE)=1,InputDataA_GeneralAssumptions!CF172,InputDataA_GeneralAssumptions!CF173)</f>
        <v>0.42</v>
      </c>
      <c r="CG174" s="11">
        <f>IF(VLOOKUP(InputDataA_GeneralAssumptions!$D$167,DataSummary!$A$143:$B$145,2,FALSE)=1,InputDataA_GeneralAssumptions!CG172,InputDataA_GeneralAssumptions!CG173)</f>
        <v>0.42</v>
      </c>
      <c r="CH174" s="11">
        <f>IF(VLOOKUP(InputDataA_GeneralAssumptions!$D$167,DataSummary!$A$143:$B$145,2,FALSE)=1,InputDataA_GeneralAssumptions!CH172,InputDataA_GeneralAssumptions!CH173)</f>
        <v>0.42</v>
      </c>
      <c r="CI174" s="11">
        <f>IF(VLOOKUP(InputDataA_GeneralAssumptions!$D$167,DataSummary!$A$143:$B$145,2,FALSE)=1,InputDataA_GeneralAssumptions!CI172,InputDataA_GeneralAssumptions!CI173)</f>
        <v>0.42</v>
      </c>
      <c r="CJ174" s="36"/>
      <c r="CK174" s="36"/>
      <c r="CL174" s="36"/>
      <c r="CM174" s="36"/>
      <c r="CN174" s="36"/>
      <c r="CO174" s="36"/>
      <c r="CP174" s="36"/>
      <c r="CQ174" s="36"/>
      <c r="CR174" s="36"/>
      <c r="CS174" s="36"/>
      <c r="CT174" s="36"/>
      <c r="CU174" s="36"/>
      <c r="CV174" s="36"/>
      <c r="CW174" s="36"/>
      <c r="CX174" s="36"/>
      <c r="CY174" s="36"/>
      <c r="CZ174" s="36"/>
      <c r="DA174" s="36"/>
      <c r="DB174" s="36"/>
    </row>
    <row r="175" spans="2:106">
      <c r="B175" s="85" t="s">
        <v>961</v>
      </c>
      <c r="C175" s="445"/>
      <c r="D175" s="445"/>
      <c r="E175" s="445"/>
      <c r="F175" s="140"/>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row>
    <row r="176" spans="2:106">
      <c r="B176" s="76" t="s">
        <v>962</v>
      </c>
      <c r="C176" s="445"/>
      <c r="D176" s="367">
        <v>0</v>
      </c>
      <c r="E176" s="367">
        <v>0</v>
      </c>
      <c r="F176" s="4" t="str">
        <f>D177</f>
        <v>Automatic</v>
      </c>
      <c r="G176" s="2" t="s">
        <v>967</v>
      </c>
      <c r="H176" s="196" t="s">
        <v>631</v>
      </c>
      <c r="I176" s="178">
        <f>InputDataA_GeneralAssumptions!$D$7</f>
        <v>2023</v>
      </c>
      <c r="J176" s="144">
        <f>I176+1</f>
        <v>2024</v>
      </c>
      <c r="K176" s="144">
        <f t="shared" ref="K176:Y176" si="890">J176+1</f>
        <v>2025</v>
      </c>
      <c r="L176" s="144">
        <f t="shared" si="890"/>
        <v>2026</v>
      </c>
      <c r="M176" s="144">
        <f t="shared" si="890"/>
        <v>2027</v>
      </c>
      <c r="N176" s="144">
        <f t="shared" si="890"/>
        <v>2028</v>
      </c>
      <c r="O176" s="144">
        <f t="shared" si="890"/>
        <v>2029</v>
      </c>
      <c r="P176" s="144">
        <f t="shared" si="890"/>
        <v>2030</v>
      </c>
      <c r="Q176" s="144">
        <f t="shared" si="890"/>
        <v>2031</v>
      </c>
      <c r="R176" s="144">
        <f t="shared" si="890"/>
        <v>2032</v>
      </c>
      <c r="S176" s="144">
        <f t="shared" si="890"/>
        <v>2033</v>
      </c>
      <c r="T176" s="144">
        <f t="shared" si="890"/>
        <v>2034</v>
      </c>
      <c r="U176" s="144">
        <f t="shared" si="890"/>
        <v>2035</v>
      </c>
      <c r="V176" s="144">
        <f t="shared" si="890"/>
        <v>2036</v>
      </c>
      <c r="W176" s="144">
        <f t="shared" si="890"/>
        <v>2037</v>
      </c>
      <c r="X176" s="144">
        <f t="shared" si="890"/>
        <v>2038</v>
      </c>
      <c r="Y176" s="144">
        <f t="shared" si="890"/>
        <v>2039</v>
      </c>
      <c r="Z176" s="144">
        <f>Y176+1</f>
        <v>2040</v>
      </c>
      <c r="AA176" s="144">
        <f t="shared" ref="AA176:AP176" si="891">Z176+1</f>
        <v>2041</v>
      </c>
      <c r="AB176" s="144">
        <f t="shared" si="891"/>
        <v>2042</v>
      </c>
      <c r="AC176" s="144">
        <f t="shared" si="891"/>
        <v>2043</v>
      </c>
      <c r="AD176" s="144">
        <f t="shared" si="891"/>
        <v>2044</v>
      </c>
      <c r="AE176" s="144">
        <f t="shared" si="891"/>
        <v>2045</v>
      </c>
      <c r="AF176" s="144">
        <f t="shared" si="891"/>
        <v>2046</v>
      </c>
      <c r="AG176" s="144">
        <f t="shared" si="891"/>
        <v>2047</v>
      </c>
      <c r="AH176" s="144">
        <f t="shared" si="891"/>
        <v>2048</v>
      </c>
      <c r="AI176" s="144">
        <f t="shared" si="891"/>
        <v>2049</v>
      </c>
      <c r="AJ176" s="144">
        <f t="shared" si="891"/>
        <v>2050</v>
      </c>
      <c r="AK176" s="144">
        <f t="shared" si="891"/>
        <v>2051</v>
      </c>
      <c r="AL176" s="144">
        <f t="shared" si="891"/>
        <v>2052</v>
      </c>
      <c r="AM176" s="144">
        <f t="shared" si="891"/>
        <v>2053</v>
      </c>
      <c r="AN176" s="144">
        <f t="shared" si="891"/>
        <v>2054</v>
      </c>
      <c r="AO176" s="144">
        <f t="shared" si="891"/>
        <v>2055</v>
      </c>
      <c r="AP176" s="144">
        <f t="shared" si="891"/>
        <v>2056</v>
      </c>
      <c r="AQ176" s="144">
        <f t="shared" ref="AQ176" si="892">AP176+1</f>
        <v>2057</v>
      </c>
      <c r="AR176" s="144">
        <f t="shared" ref="AR176" si="893">AQ176+1</f>
        <v>2058</v>
      </c>
      <c r="AS176" s="144">
        <f t="shared" ref="AS176" si="894">AR176+1</f>
        <v>2059</v>
      </c>
      <c r="AT176" s="144">
        <f t="shared" ref="AT176" si="895">AS176+1</f>
        <v>2060</v>
      </c>
      <c r="AU176" s="144">
        <f t="shared" ref="AU176" si="896">AT176+1</f>
        <v>2061</v>
      </c>
      <c r="AV176" s="144">
        <f t="shared" ref="AV176" si="897">AU176+1</f>
        <v>2062</v>
      </c>
      <c r="AW176" s="144">
        <f t="shared" ref="AW176" si="898">AV176+1</f>
        <v>2063</v>
      </c>
      <c r="AX176" s="144">
        <f t="shared" ref="AX176" si="899">AW176+1</f>
        <v>2064</v>
      </c>
      <c r="AY176" s="144">
        <f t="shared" ref="AY176" si="900">AX176+1</f>
        <v>2065</v>
      </c>
      <c r="AZ176" s="144">
        <f t="shared" ref="AZ176" si="901">AY176+1</f>
        <v>2066</v>
      </c>
      <c r="BA176" s="144">
        <f t="shared" ref="BA176" si="902">AZ176+1</f>
        <v>2067</v>
      </c>
      <c r="BB176" s="144">
        <f t="shared" ref="BB176" si="903">BA176+1</f>
        <v>2068</v>
      </c>
      <c r="BC176" s="144">
        <f t="shared" ref="BC176" si="904">BB176+1</f>
        <v>2069</v>
      </c>
      <c r="BD176" s="144">
        <f t="shared" ref="BD176" si="905">BC176+1</f>
        <v>2070</v>
      </c>
      <c r="BE176" s="144">
        <f t="shared" ref="BE176" si="906">BD176+1</f>
        <v>2071</v>
      </c>
      <c r="BF176" s="144">
        <f t="shared" ref="BF176" si="907">BE176+1</f>
        <v>2072</v>
      </c>
      <c r="BG176" s="144">
        <f t="shared" ref="BG176" si="908">BF176+1</f>
        <v>2073</v>
      </c>
      <c r="BH176" s="144">
        <f t="shared" ref="BH176" si="909">BG176+1</f>
        <v>2074</v>
      </c>
      <c r="BI176" s="144">
        <f t="shared" ref="BI176" si="910">BH176+1</f>
        <v>2075</v>
      </c>
      <c r="BJ176" s="144">
        <f t="shared" ref="BJ176" si="911">BI176+1</f>
        <v>2076</v>
      </c>
      <c r="BK176" s="144">
        <f t="shared" ref="BK176" si="912">BJ176+1</f>
        <v>2077</v>
      </c>
      <c r="BL176" s="144">
        <f t="shared" ref="BL176" si="913">BK176+1</f>
        <v>2078</v>
      </c>
      <c r="BM176" s="144">
        <f t="shared" ref="BM176" si="914">BL176+1</f>
        <v>2079</v>
      </c>
      <c r="BN176" s="144">
        <f t="shared" ref="BN176" si="915">BM176+1</f>
        <v>2080</v>
      </c>
      <c r="BO176" s="144">
        <f t="shared" ref="BO176" si="916">BN176+1</f>
        <v>2081</v>
      </c>
      <c r="BP176" s="144">
        <f t="shared" ref="BP176" si="917">BO176+1</f>
        <v>2082</v>
      </c>
      <c r="BQ176" s="144">
        <f t="shared" ref="BQ176" si="918">BP176+1</f>
        <v>2083</v>
      </c>
      <c r="BR176" s="144">
        <f t="shared" ref="BR176" si="919">BQ176+1</f>
        <v>2084</v>
      </c>
      <c r="BS176" s="144">
        <f t="shared" ref="BS176" si="920">BR176+1</f>
        <v>2085</v>
      </c>
      <c r="BT176" s="144">
        <f t="shared" ref="BT176" si="921">BS176+1</f>
        <v>2086</v>
      </c>
      <c r="BU176" s="144">
        <f t="shared" ref="BU176" si="922">BT176+1</f>
        <v>2087</v>
      </c>
      <c r="BV176" s="144">
        <f t="shared" ref="BV176" si="923">BU176+1</f>
        <v>2088</v>
      </c>
      <c r="BW176" s="144">
        <f t="shared" ref="BW176" si="924">BV176+1</f>
        <v>2089</v>
      </c>
      <c r="BX176" s="144">
        <f t="shared" ref="BX176" si="925">BW176+1</f>
        <v>2090</v>
      </c>
      <c r="BY176" s="144">
        <f t="shared" ref="BY176" si="926">BX176+1</f>
        <v>2091</v>
      </c>
      <c r="BZ176" s="144">
        <f t="shared" ref="BZ176" si="927">BY176+1</f>
        <v>2092</v>
      </c>
      <c r="CA176" s="144">
        <f t="shared" ref="CA176" si="928">BZ176+1</f>
        <v>2093</v>
      </c>
      <c r="CB176" s="144">
        <f t="shared" ref="CB176" si="929">CA176+1</f>
        <v>2094</v>
      </c>
      <c r="CC176" s="144">
        <f t="shared" ref="CC176" si="930">CB176+1</f>
        <v>2095</v>
      </c>
      <c r="CD176" s="144">
        <f t="shared" ref="CD176" si="931">CC176+1</f>
        <v>2096</v>
      </c>
      <c r="CE176" s="144">
        <f t="shared" ref="CE176" si="932">CD176+1</f>
        <v>2097</v>
      </c>
      <c r="CF176" s="144">
        <f t="shared" ref="CF176" si="933">CE176+1</f>
        <v>2098</v>
      </c>
      <c r="CG176" s="144">
        <f t="shared" ref="CG176" si="934">CF176+1</f>
        <v>2099</v>
      </c>
      <c r="CH176" s="144">
        <f t="shared" ref="CH176" si="935">CG176+1</f>
        <v>2100</v>
      </c>
      <c r="CI176" s="144">
        <f t="shared" ref="CI176" si="936">CH176+1</f>
        <v>2101</v>
      </c>
      <c r="CJ176" s="36"/>
      <c r="CK176" s="36"/>
      <c r="CL176" s="36"/>
      <c r="CM176" s="36"/>
      <c r="CN176" s="36"/>
      <c r="CO176" s="36"/>
      <c r="CP176" s="36"/>
      <c r="CQ176" s="36"/>
      <c r="CR176" s="36"/>
      <c r="CS176" s="36"/>
      <c r="CT176" s="36"/>
      <c r="CU176" s="36"/>
      <c r="CV176" s="36"/>
      <c r="CW176" s="36"/>
      <c r="CX176" s="36"/>
      <c r="CY176" s="36"/>
      <c r="CZ176" s="36"/>
      <c r="DA176" s="36"/>
      <c r="DB176" s="36"/>
    </row>
    <row r="177" spans="2:87">
      <c r="B177" s="76" t="s">
        <v>963</v>
      </c>
      <c r="C177" s="78" t="s">
        <v>516</v>
      </c>
      <c r="D177" s="694" t="s">
        <v>599</v>
      </c>
      <c r="E177" s="695"/>
      <c r="F177" s="699" t="str">
        <f>DataSummary!N4</f>
        <v>Baseline</v>
      </c>
      <c r="G177" s="15" t="s">
        <v>619</v>
      </c>
      <c r="H177" s="25" t="s">
        <v>436</v>
      </c>
      <c r="I177" s="179">
        <f>I178</f>
        <v>0</v>
      </c>
      <c r="J177" s="179">
        <f t="shared" ref="J177:BU177" si="937">J178</f>
        <v>0</v>
      </c>
      <c r="K177" s="179">
        <f t="shared" si="937"/>
        <v>0</v>
      </c>
      <c r="L177" s="179">
        <f t="shared" si="937"/>
        <v>0</v>
      </c>
      <c r="M177" s="179">
        <f t="shared" si="937"/>
        <v>0</v>
      </c>
      <c r="N177" s="179">
        <f t="shared" si="937"/>
        <v>0</v>
      </c>
      <c r="O177" s="179">
        <f t="shared" si="937"/>
        <v>0</v>
      </c>
      <c r="P177" s="179">
        <f t="shared" si="937"/>
        <v>0</v>
      </c>
      <c r="Q177" s="179">
        <f t="shared" si="937"/>
        <v>0</v>
      </c>
      <c r="R177" s="179">
        <f t="shared" si="937"/>
        <v>0</v>
      </c>
      <c r="S177" s="179">
        <f t="shared" si="937"/>
        <v>0</v>
      </c>
      <c r="T177" s="179">
        <f t="shared" si="937"/>
        <v>0</v>
      </c>
      <c r="U177" s="179">
        <f t="shared" si="937"/>
        <v>0</v>
      </c>
      <c r="V177" s="179">
        <f t="shared" si="937"/>
        <v>0</v>
      </c>
      <c r="W177" s="179">
        <f t="shared" si="937"/>
        <v>0</v>
      </c>
      <c r="X177" s="179">
        <f t="shared" si="937"/>
        <v>0</v>
      </c>
      <c r="Y177" s="179">
        <f t="shared" si="937"/>
        <v>0</v>
      </c>
      <c r="Z177" s="179">
        <f t="shared" si="937"/>
        <v>0</v>
      </c>
      <c r="AA177" s="179">
        <f t="shared" si="937"/>
        <v>0</v>
      </c>
      <c r="AB177" s="179">
        <f t="shared" si="937"/>
        <v>0</v>
      </c>
      <c r="AC177" s="179">
        <f t="shared" si="937"/>
        <v>0</v>
      </c>
      <c r="AD177" s="179">
        <f t="shared" si="937"/>
        <v>0</v>
      </c>
      <c r="AE177" s="179">
        <f t="shared" si="937"/>
        <v>0</v>
      </c>
      <c r="AF177" s="179">
        <f t="shared" si="937"/>
        <v>0</v>
      </c>
      <c r="AG177" s="179">
        <f t="shared" si="937"/>
        <v>0</v>
      </c>
      <c r="AH177" s="179">
        <f t="shared" si="937"/>
        <v>0</v>
      </c>
      <c r="AI177" s="179">
        <f t="shared" si="937"/>
        <v>0</v>
      </c>
      <c r="AJ177" s="179">
        <f t="shared" si="937"/>
        <v>0</v>
      </c>
      <c r="AK177" s="179">
        <f t="shared" si="937"/>
        <v>0</v>
      </c>
      <c r="AL177" s="179">
        <f t="shared" si="937"/>
        <v>0</v>
      </c>
      <c r="AM177" s="179">
        <f t="shared" si="937"/>
        <v>0</v>
      </c>
      <c r="AN177" s="179">
        <f t="shared" si="937"/>
        <v>0</v>
      </c>
      <c r="AO177" s="179">
        <f t="shared" si="937"/>
        <v>0</v>
      </c>
      <c r="AP177" s="179">
        <f t="shared" si="937"/>
        <v>0</v>
      </c>
      <c r="AQ177" s="179">
        <f t="shared" si="937"/>
        <v>0</v>
      </c>
      <c r="AR177" s="179">
        <f t="shared" si="937"/>
        <v>0</v>
      </c>
      <c r="AS177" s="179">
        <f t="shared" si="937"/>
        <v>0</v>
      </c>
      <c r="AT177" s="179">
        <f t="shared" si="937"/>
        <v>0</v>
      </c>
      <c r="AU177" s="179">
        <f t="shared" si="937"/>
        <v>0</v>
      </c>
      <c r="AV177" s="179">
        <f t="shared" si="937"/>
        <v>0</v>
      </c>
      <c r="AW177" s="179">
        <f t="shared" si="937"/>
        <v>0</v>
      </c>
      <c r="AX177" s="179">
        <f t="shared" si="937"/>
        <v>0</v>
      </c>
      <c r="AY177" s="179">
        <f t="shared" si="937"/>
        <v>0</v>
      </c>
      <c r="AZ177" s="179">
        <f t="shared" si="937"/>
        <v>0</v>
      </c>
      <c r="BA177" s="179">
        <f t="shared" si="937"/>
        <v>0</v>
      </c>
      <c r="BB177" s="179">
        <f t="shared" si="937"/>
        <v>0</v>
      </c>
      <c r="BC177" s="179">
        <f t="shared" si="937"/>
        <v>0</v>
      </c>
      <c r="BD177" s="179">
        <f t="shared" si="937"/>
        <v>0</v>
      </c>
      <c r="BE177" s="179">
        <f t="shared" si="937"/>
        <v>0</v>
      </c>
      <c r="BF177" s="179">
        <f t="shared" si="937"/>
        <v>0</v>
      </c>
      <c r="BG177" s="179">
        <f t="shared" si="937"/>
        <v>0</v>
      </c>
      <c r="BH177" s="179">
        <f t="shared" si="937"/>
        <v>0</v>
      </c>
      <c r="BI177" s="179">
        <f t="shared" si="937"/>
        <v>0</v>
      </c>
      <c r="BJ177" s="179">
        <f t="shared" si="937"/>
        <v>0</v>
      </c>
      <c r="BK177" s="179">
        <f t="shared" si="937"/>
        <v>0</v>
      </c>
      <c r="BL177" s="179">
        <f t="shared" si="937"/>
        <v>0</v>
      </c>
      <c r="BM177" s="179">
        <f t="shared" si="937"/>
        <v>0</v>
      </c>
      <c r="BN177" s="179">
        <f t="shared" si="937"/>
        <v>0</v>
      </c>
      <c r="BO177" s="179">
        <f t="shared" si="937"/>
        <v>0</v>
      </c>
      <c r="BP177" s="179">
        <f t="shared" si="937"/>
        <v>0</v>
      </c>
      <c r="BQ177" s="179">
        <f t="shared" si="937"/>
        <v>0</v>
      </c>
      <c r="BR177" s="179">
        <f t="shared" si="937"/>
        <v>0</v>
      </c>
      <c r="BS177" s="179">
        <f t="shared" si="937"/>
        <v>0</v>
      </c>
      <c r="BT177" s="179">
        <f t="shared" si="937"/>
        <v>0</v>
      </c>
      <c r="BU177" s="179">
        <f t="shared" si="937"/>
        <v>0</v>
      </c>
      <c r="BV177" s="179">
        <f t="shared" ref="BV177:CI177" si="938">BV178</f>
        <v>0</v>
      </c>
      <c r="BW177" s="179">
        <f t="shared" si="938"/>
        <v>0</v>
      </c>
      <c r="BX177" s="179">
        <f t="shared" si="938"/>
        <v>0</v>
      </c>
      <c r="BY177" s="179">
        <f t="shared" si="938"/>
        <v>0</v>
      </c>
      <c r="BZ177" s="179">
        <f t="shared" si="938"/>
        <v>0</v>
      </c>
      <c r="CA177" s="179">
        <f t="shared" si="938"/>
        <v>0</v>
      </c>
      <c r="CB177" s="179">
        <f t="shared" si="938"/>
        <v>0</v>
      </c>
      <c r="CC177" s="179">
        <f t="shared" si="938"/>
        <v>0</v>
      </c>
      <c r="CD177" s="179">
        <f t="shared" si="938"/>
        <v>0</v>
      </c>
      <c r="CE177" s="179">
        <f t="shared" si="938"/>
        <v>0</v>
      </c>
      <c r="CF177" s="179">
        <f t="shared" si="938"/>
        <v>0</v>
      </c>
      <c r="CG177" s="179">
        <f t="shared" si="938"/>
        <v>0</v>
      </c>
      <c r="CH177" s="179">
        <f t="shared" si="938"/>
        <v>0</v>
      </c>
      <c r="CI177" s="179">
        <f t="shared" si="938"/>
        <v>0</v>
      </c>
    </row>
    <row r="178" spans="2:87">
      <c r="B178" s="76" t="s">
        <v>964</v>
      </c>
      <c r="C178" s="77" t="s">
        <v>436</v>
      </c>
      <c r="D178" s="367">
        <v>0</v>
      </c>
      <c r="E178" s="368">
        <v>0</v>
      </c>
      <c r="F178" s="699"/>
      <c r="G178" s="10" t="s">
        <v>620</v>
      </c>
      <c r="H178" s="27" t="str">
        <f>H177</f>
        <v>(e.g. 0.02)</v>
      </c>
      <c r="I178" s="12">
        <f>D176</f>
        <v>0</v>
      </c>
      <c r="J178" s="12">
        <f>IF(J176&gt;$D$179,$D$178,I178+($D$178-$I$178)/($D$179-$D$7))</f>
        <v>0</v>
      </c>
      <c r="K178" s="12">
        <f t="shared" ref="K178:AP178" si="939">IF(K176&gt;$D$179,$D$178,J178+($D$178-$I$178)/($D$179-$D$7))</f>
        <v>0</v>
      </c>
      <c r="L178" s="12">
        <f t="shared" si="939"/>
        <v>0</v>
      </c>
      <c r="M178" s="12">
        <f t="shared" si="939"/>
        <v>0</v>
      </c>
      <c r="N178" s="12">
        <f t="shared" si="939"/>
        <v>0</v>
      </c>
      <c r="O178" s="12">
        <f t="shared" si="939"/>
        <v>0</v>
      </c>
      <c r="P178" s="12">
        <f t="shared" si="939"/>
        <v>0</v>
      </c>
      <c r="Q178" s="12">
        <f t="shared" si="939"/>
        <v>0</v>
      </c>
      <c r="R178" s="12">
        <f t="shared" si="939"/>
        <v>0</v>
      </c>
      <c r="S178" s="12">
        <f t="shared" si="939"/>
        <v>0</v>
      </c>
      <c r="T178" s="12">
        <f t="shared" si="939"/>
        <v>0</v>
      </c>
      <c r="U178" s="12">
        <f t="shared" si="939"/>
        <v>0</v>
      </c>
      <c r="V178" s="12">
        <f t="shared" si="939"/>
        <v>0</v>
      </c>
      <c r="W178" s="12">
        <f t="shared" si="939"/>
        <v>0</v>
      </c>
      <c r="X178" s="12">
        <f t="shared" si="939"/>
        <v>0</v>
      </c>
      <c r="Y178" s="12">
        <f t="shared" si="939"/>
        <v>0</v>
      </c>
      <c r="Z178" s="12">
        <f t="shared" si="939"/>
        <v>0</v>
      </c>
      <c r="AA178" s="12">
        <f t="shared" si="939"/>
        <v>0</v>
      </c>
      <c r="AB178" s="12">
        <f t="shared" si="939"/>
        <v>0</v>
      </c>
      <c r="AC178" s="12">
        <f t="shared" si="939"/>
        <v>0</v>
      </c>
      <c r="AD178" s="12">
        <f t="shared" si="939"/>
        <v>0</v>
      </c>
      <c r="AE178" s="12">
        <f t="shared" si="939"/>
        <v>0</v>
      </c>
      <c r="AF178" s="12">
        <f t="shared" si="939"/>
        <v>0</v>
      </c>
      <c r="AG178" s="12">
        <f t="shared" si="939"/>
        <v>0</v>
      </c>
      <c r="AH178" s="12">
        <f t="shared" si="939"/>
        <v>0</v>
      </c>
      <c r="AI178" s="12">
        <f t="shared" si="939"/>
        <v>0</v>
      </c>
      <c r="AJ178" s="12">
        <f t="shared" si="939"/>
        <v>0</v>
      </c>
      <c r="AK178" s="12">
        <f t="shared" si="939"/>
        <v>0</v>
      </c>
      <c r="AL178" s="12">
        <f t="shared" si="939"/>
        <v>0</v>
      </c>
      <c r="AM178" s="12">
        <f t="shared" si="939"/>
        <v>0</v>
      </c>
      <c r="AN178" s="12">
        <f t="shared" si="939"/>
        <v>0</v>
      </c>
      <c r="AO178" s="12">
        <f t="shared" si="939"/>
        <v>0</v>
      </c>
      <c r="AP178" s="12">
        <f t="shared" si="939"/>
        <v>0</v>
      </c>
      <c r="AQ178" s="12">
        <f t="shared" ref="AQ178" si="940">IF(AQ176&gt;$D$179,$D$178,AP178+($D$178-$I$178)/($D$179-$D$7))</f>
        <v>0</v>
      </c>
      <c r="AR178" s="12">
        <f t="shared" ref="AR178" si="941">IF(AR176&gt;$D$179,$D$178,AQ178+($D$178-$I$178)/($D$179-$D$7))</f>
        <v>0</v>
      </c>
      <c r="AS178" s="12">
        <f t="shared" ref="AS178" si="942">IF(AS176&gt;$D$179,$D$178,AR178+($D$178-$I$178)/($D$179-$D$7))</f>
        <v>0</v>
      </c>
      <c r="AT178" s="12">
        <f t="shared" ref="AT178" si="943">IF(AT176&gt;$D$179,$D$178,AS178+($D$178-$I$178)/($D$179-$D$7))</f>
        <v>0</v>
      </c>
      <c r="AU178" s="12">
        <f t="shared" ref="AU178" si="944">IF(AU176&gt;$D$179,$D$178,AT178+($D$178-$I$178)/($D$179-$D$7))</f>
        <v>0</v>
      </c>
      <c r="AV178" s="12">
        <f t="shared" ref="AV178" si="945">IF(AV176&gt;$D$179,$D$178,AU178+($D$178-$I$178)/($D$179-$D$7))</f>
        <v>0</v>
      </c>
      <c r="AW178" s="12">
        <f t="shared" ref="AW178" si="946">IF(AW176&gt;$D$179,$D$178,AV178+($D$178-$I$178)/($D$179-$D$7))</f>
        <v>0</v>
      </c>
      <c r="AX178" s="12">
        <f t="shared" ref="AX178" si="947">IF(AX176&gt;$D$179,$D$178,AW178+($D$178-$I$178)/($D$179-$D$7))</f>
        <v>0</v>
      </c>
      <c r="AY178" s="12">
        <f t="shared" ref="AY178" si="948">IF(AY176&gt;$D$179,$D$178,AX178+($D$178-$I$178)/($D$179-$D$7))</f>
        <v>0</v>
      </c>
      <c r="AZ178" s="12">
        <f t="shared" ref="AZ178" si="949">IF(AZ176&gt;$D$179,$D$178,AY178+($D$178-$I$178)/($D$179-$D$7))</f>
        <v>0</v>
      </c>
      <c r="BA178" s="12">
        <f t="shared" ref="BA178" si="950">IF(BA176&gt;$D$179,$D$178,AZ178+($D$178-$I$178)/($D$179-$D$7))</f>
        <v>0</v>
      </c>
      <c r="BB178" s="12">
        <f t="shared" ref="BB178" si="951">IF(BB176&gt;$D$179,$D$178,BA178+($D$178-$I$178)/($D$179-$D$7))</f>
        <v>0</v>
      </c>
      <c r="BC178" s="12">
        <f t="shared" ref="BC178" si="952">IF(BC176&gt;$D$179,$D$178,BB178+($D$178-$I$178)/($D$179-$D$7))</f>
        <v>0</v>
      </c>
      <c r="BD178" s="12">
        <f t="shared" ref="BD178" si="953">IF(BD176&gt;$D$179,$D$178,BC178+($D$178-$I$178)/($D$179-$D$7))</f>
        <v>0</v>
      </c>
      <c r="BE178" s="12">
        <f t="shared" ref="BE178" si="954">IF(BE176&gt;$D$179,$D$178,BD178+($D$178-$I$178)/($D$179-$D$7))</f>
        <v>0</v>
      </c>
      <c r="BF178" s="12">
        <f t="shared" ref="BF178" si="955">IF(BF176&gt;$D$179,$D$178,BE178+($D$178-$I$178)/($D$179-$D$7))</f>
        <v>0</v>
      </c>
      <c r="BG178" s="12">
        <f t="shared" ref="BG178" si="956">IF(BG176&gt;$D$179,$D$178,BF178+($D$178-$I$178)/($D$179-$D$7))</f>
        <v>0</v>
      </c>
      <c r="BH178" s="12">
        <f t="shared" ref="BH178" si="957">IF(BH176&gt;$D$179,$D$178,BG178+($D$178-$I$178)/($D$179-$D$7))</f>
        <v>0</v>
      </c>
      <c r="BI178" s="12">
        <f t="shared" ref="BI178" si="958">IF(BI176&gt;$D$179,$D$178,BH178+($D$178-$I$178)/($D$179-$D$7))</f>
        <v>0</v>
      </c>
      <c r="BJ178" s="12">
        <f t="shared" ref="BJ178" si="959">IF(BJ176&gt;$D$179,$D$178,BI178+($D$178-$I$178)/($D$179-$D$7))</f>
        <v>0</v>
      </c>
      <c r="BK178" s="12">
        <f t="shared" ref="BK178" si="960">IF(BK176&gt;$D$179,$D$178,BJ178+($D$178-$I$178)/($D$179-$D$7))</f>
        <v>0</v>
      </c>
      <c r="BL178" s="12">
        <f t="shared" ref="BL178" si="961">IF(BL176&gt;$D$179,$D$178,BK178+($D$178-$I$178)/($D$179-$D$7))</f>
        <v>0</v>
      </c>
      <c r="BM178" s="12">
        <f t="shared" ref="BM178" si="962">IF(BM176&gt;$D$179,$D$178,BL178+($D$178-$I$178)/($D$179-$D$7))</f>
        <v>0</v>
      </c>
      <c r="BN178" s="12">
        <f t="shared" ref="BN178" si="963">IF(BN176&gt;$D$179,$D$178,BM178+($D$178-$I$178)/($D$179-$D$7))</f>
        <v>0</v>
      </c>
      <c r="BO178" s="12">
        <f t="shared" ref="BO178" si="964">IF(BO176&gt;$D$179,$D$178,BN178+($D$178-$I$178)/($D$179-$D$7))</f>
        <v>0</v>
      </c>
      <c r="BP178" s="12">
        <f t="shared" ref="BP178" si="965">IF(BP176&gt;$D$179,$D$178,BO178+($D$178-$I$178)/($D$179-$D$7))</f>
        <v>0</v>
      </c>
      <c r="BQ178" s="12">
        <f t="shared" ref="BQ178" si="966">IF(BQ176&gt;$D$179,$D$178,BP178+($D$178-$I$178)/($D$179-$D$7))</f>
        <v>0</v>
      </c>
      <c r="BR178" s="12">
        <f t="shared" ref="BR178" si="967">IF(BR176&gt;$D$179,$D$178,BQ178+($D$178-$I$178)/($D$179-$D$7))</f>
        <v>0</v>
      </c>
      <c r="BS178" s="12">
        <f t="shared" ref="BS178" si="968">IF(BS176&gt;$D$179,$D$178,BR178+($D$178-$I$178)/($D$179-$D$7))</f>
        <v>0</v>
      </c>
      <c r="BT178" s="12">
        <f t="shared" ref="BT178" si="969">IF(BT176&gt;$D$179,$D$178,BS178+($D$178-$I$178)/($D$179-$D$7))</f>
        <v>0</v>
      </c>
      <c r="BU178" s="12">
        <f t="shared" ref="BU178" si="970">IF(BU176&gt;$D$179,$D$178,BT178+($D$178-$I$178)/($D$179-$D$7))</f>
        <v>0</v>
      </c>
      <c r="BV178" s="12">
        <f t="shared" ref="BV178" si="971">IF(BV176&gt;$D$179,$D$178,BU178+($D$178-$I$178)/($D$179-$D$7))</f>
        <v>0</v>
      </c>
      <c r="BW178" s="12">
        <f t="shared" ref="BW178" si="972">IF(BW176&gt;$D$179,$D$178,BV178+($D$178-$I$178)/($D$179-$D$7))</f>
        <v>0</v>
      </c>
      <c r="BX178" s="12">
        <f t="shared" ref="BX178" si="973">IF(BX176&gt;$D$179,$D$178,BW178+($D$178-$I$178)/($D$179-$D$7))</f>
        <v>0</v>
      </c>
      <c r="BY178" s="12">
        <f t="shared" ref="BY178" si="974">IF(BY176&gt;$D$179,$D$178,BX178+($D$178-$I$178)/($D$179-$D$7))</f>
        <v>0</v>
      </c>
      <c r="BZ178" s="12">
        <f t="shared" ref="BZ178" si="975">IF(BZ176&gt;$D$179,$D$178,BY178+($D$178-$I$178)/($D$179-$D$7))</f>
        <v>0</v>
      </c>
      <c r="CA178" s="12">
        <f t="shared" ref="CA178" si="976">IF(CA176&gt;$D$179,$D$178,BZ178+($D$178-$I$178)/($D$179-$D$7))</f>
        <v>0</v>
      </c>
      <c r="CB178" s="12">
        <f t="shared" ref="CB178" si="977">IF(CB176&gt;$D$179,$D$178,CA178+($D$178-$I$178)/($D$179-$D$7))</f>
        <v>0</v>
      </c>
      <c r="CC178" s="12">
        <f t="shared" ref="CC178" si="978">IF(CC176&gt;$D$179,$D$178,CB178+($D$178-$I$178)/($D$179-$D$7))</f>
        <v>0</v>
      </c>
      <c r="CD178" s="12">
        <f t="shared" ref="CD178" si="979">IF(CD176&gt;$D$179,$D$178,CC178+($D$178-$I$178)/($D$179-$D$7))</f>
        <v>0</v>
      </c>
      <c r="CE178" s="12">
        <f t="shared" ref="CE178" si="980">IF(CE176&gt;$D$179,$D$178,CD178+($D$178-$I$178)/($D$179-$D$7))</f>
        <v>0</v>
      </c>
      <c r="CF178" s="12">
        <f t="shared" ref="CF178" si="981">IF(CF176&gt;$D$179,$D$178,CE178+($D$178-$I$178)/($D$179-$D$7))</f>
        <v>0</v>
      </c>
      <c r="CG178" s="12">
        <f t="shared" ref="CG178" si="982">IF(CG176&gt;$D$179,$D$178,CF178+($D$178-$I$178)/($D$179-$D$7))</f>
        <v>0</v>
      </c>
      <c r="CH178" s="12">
        <f t="shared" ref="CH178" si="983">IF(CH176&gt;$D$179,$D$178,CG178+($D$178-$I$178)/($D$179-$D$7))</f>
        <v>0</v>
      </c>
      <c r="CI178" s="12">
        <f t="shared" ref="CI178" si="984">IF(CI176&gt;$D$179,$D$178,CH178+($D$178-$I$178)/($D$179-$D$7))</f>
        <v>0</v>
      </c>
    </row>
    <row r="179" spans="2:87" ht="20.5" customHeight="1" thickBot="1">
      <c r="B179" s="76" t="s">
        <v>965</v>
      </c>
      <c r="C179" s="77" t="s">
        <v>1</v>
      </c>
      <c r="D179" s="581">
        <v>2050</v>
      </c>
      <c r="E179" s="370">
        <f>D179</f>
        <v>2050</v>
      </c>
      <c r="F179" s="699"/>
      <c r="G179" s="131" t="s">
        <v>968</v>
      </c>
      <c r="H179" s="27" t="str">
        <f>H178</f>
        <v>(e.g. 0.02)</v>
      </c>
      <c r="I179" s="11"/>
      <c r="J179" s="11">
        <f>IF(DataSummary!$B$327=1,LN(NORMSDIST(NORMSINV(0.4)-InputDataA_GeneralAssumptions!J161)/NORMSDIST(NORMSINV(0.4)-InputDataA_GeneralAssumptions!I161)),IF(VLOOKUP($D$177,DataSummary!$A$144:$B$145,2,FALSE)=1,InputDataA_GeneralAssumptions!J177,InputDataA_GeneralAssumptions!J178))</f>
        <v>0</v>
      </c>
      <c r="K179" s="11">
        <f>IF(DataSummary!$B$327=1,LN(NORMSDIST(NORMSINV(0.4)-InputDataA_GeneralAssumptions!K161)/NORMSDIST(NORMSINV(0.4)-InputDataA_GeneralAssumptions!J161)),IF(VLOOKUP($D$177,DataSummary!$A$144:$B$145,2,FALSE)=1,InputDataA_GeneralAssumptions!K177,InputDataA_GeneralAssumptions!K178))</f>
        <v>0</v>
      </c>
      <c r="L179" s="11">
        <f>IF(DataSummary!$B$327=1,LN(NORMSDIST(NORMSINV(0.4)-InputDataA_GeneralAssumptions!L161)/NORMSDIST(NORMSINV(0.4)-InputDataA_GeneralAssumptions!K161)),IF(VLOOKUP($D$177,DataSummary!$A$144:$B$145,2,FALSE)=1,InputDataA_GeneralAssumptions!L177,InputDataA_GeneralAssumptions!L178))</f>
        <v>0</v>
      </c>
      <c r="M179" s="11">
        <f>IF(DataSummary!$B$327=1,LN(NORMSDIST(NORMSINV(0.4)-InputDataA_GeneralAssumptions!M161)/NORMSDIST(NORMSINV(0.4)-InputDataA_GeneralAssumptions!L161)),IF(VLOOKUP($D$177,DataSummary!$A$144:$B$145,2,FALSE)=1,InputDataA_GeneralAssumptions!M177,InputDataA_GeneralAssumptions!M178))</f>
        <v>0</v>
      </c>
      <c r="N179" s="11">
        <f>IF(DataSummary!$B$327=1,LN(NORMSDIST(NORMSINV(0.4)-InputDataA_GeneralAssumptions!N161)/NORMSDIST(NORMSINV(0.4)-InputDataA_GeneralAssumptions!M161)),IF(VLOOKUP($D$177,DataSummary!$A$144:$B$145,2,FALSE)=1,InputDataA_GeneralAssumptions!N177,InputDataA_GeneralAssumptions!N178))</f>
        <v>0</v>
      </c>
      <c r="O179" s="11">
        <f>IF(DataSummary!$B$327=1,LN(NORMSDIST(NORMSINV(0.4)-InputDataA_GeneralAssumptions!O161)/NORMSDIST(NORMSINV(0.4)-InputDataA_GeneralAssumptions!N161)),IF(VLOOKUP($D$177,DataSummary!$A$144:$B$145,2,FALSE)=1,InputDataA_GeneralAssumptions!O177,InputDataA_GeneralAssumptions!O178))</f>
        <v>0</v>
      </c>
      <c r="P179" s="11">
        <f>IF(DataSummary!$B$327=1,LN(NORMSDIST(NORMSINV(0.4)-InputDataA_GeneralAssumptions!P161)/NORMSDIST(NORMSINV(0.4)-InputDataA_GeneralAssumptions!O161)),IF(VLOOKUP($D$177,DataSummary!$A$144:$B$145,2,FALSE)=1,InputDataA_GeneralAssumptions!P177,InputDataA_GeneralAssumptions!P178))</f>
        <v>0</v>
      </c>
      <c r="Q179" s="11">
        <f>IF(DataSummary!$B$327=1,LN(NORMSDIST(NORMSINV(0.4)-InputDataA_GeneralAssumptions!Q161)/NORMSDIST(NORMSINV(0.4)-InputDataA_GeneralAssumptions!P161)),IF(VLOOKUP($D$177,DataSummary!$A$144:$B$145,2,FALSE)=1,InputDataA_GeneralAssumptions!Q177,InputDataA_GeneralAssumptions!Q178))</f>
        <v>0</v>
      </c>
      <c r="R179" s="11">
        <f>IF(DataSummary!$B$327=1,LN(NORMSDIST(NORMSINV(0.4)-InputDataA_GeneralAssumptions!R161)/NORMSDIST(NORMSINV(0.4)-InputDataA_GeneralAssumptions!Q161)),IF(VLOOKUP($D$177,DataSummary!$A$144:$B$145,2,FALSE)=1,InputDataA_GeneralAssumptions!R177,InputDataA_GeneralAssumptions!R178))</f>
        <v>0</v>
      </c>
      <c r="S179" s="11">
        <f>IF(DataSummary!$B$327=1,LN(NORMSDIST(NORMSINV(0.4)-InputDataA_GeneralAssumptions!S161)/NORMSDIST(NORMSINV(0.4)-InputDataA_GeneralAssumptions!R161)),IF(VLOOKUP($D$177,DataSummary!$A$144:$B$145,2,FALSE)=1,InputDataA_GeneralAssumptions!S177,InputDataA_GeneralAssumptions!S178))</f>
        <v>0</v>
      </c>
      <c r="T179" s="11">
        <f>IF(DataSummary!$B$327=1,LN(NORMSDIST(NORMSINV(0.4)-InputDataA_GeneralAssumptions!T161)/NORMSDIST(NORMSINV(0.4)-InputDataA_GeneralAssumptions!S161)),IF(VLOOKUP($D$177,DataSummary!$A$144:$B$145,2,FALSE)=1,InputDataA_GeneralAssumptions!T177,InputDataA_GeneralAssumptions!T178))</f>
        <v>0</v>
      </c>
      <c r="U179" s="11">
        <f>IF(DataSummary!$B$327=1,LN(NORMSDIST(NORMSINV(0.4)-InputDataA_GeneralAssumptions!U161)/NORMSDIST(NORMSINV(0.4)-InputDataA_GeneralAssumptions!T161)),IF(VLOOKUP($D$177,DataSummary!$A$144:$B$145,2,FALSE)=1,InputDataA_GeneralAssumptions!U177,InputDataA_GeneralAssumptions!U178))</f>
        <v>0</v>
      </c>
      <c r="V179" s="11">
        <f>IF(DataSummary!$B$327=1,LN(NORMSDIST(NORMSINV(0.4)-InputDataA_GeneralAssumptions!V161)/NORMSDIST(NORMSINV(0.4)-InputDataA_GeneralAssumptions!U161)),IF(VLOOKUP($D$177,DataSummary!$A$144:$B$145,2,FALSE)=1,InputDataA_GeneralAssumptions!V177,InputDataA_GeneralAssumptions!V178))</f>
        <v>0</v>
      </c>
      <c r="W179" s="11">
        <f>IF(DataSummary!$B$327=1,LN(NORMSDIST(NORMSINV(0.4)-InputDataA_GeneralAssumptions!W161)/NORMSDIST(NORMSINV(0.4)-InputDataA_GeneralAssumptions!V161)),IF(VLOOKUP($D$177,DataSummary!$A$144:$B$145,2,FALSE)=1,InputDataA_GeneralAssumptions!W177,InputDataA_GeneralAssumptions!W178))</f>
        <v>0</v>
      </c>
      <c r="X179" s="11">
        <f>IF(DataSummary!$B$327=1,LN(NORMSDIST(NORMSINV(0.4)-InputDataA_GeneralAssumptions!X161)/NORMSDIST(NORMSINV(0.4)-InputDataA_GeneralAssumptions!W161)),IF(VLOOKUP($D$177,DataSummary!$A$144:$B$145,2,FALSE)=1,InputDataA_GeneralAssumptions!X177,InputDataA_GeneralAssumptions!X178))</f>
        <v>0</v>
      </c>
      <c r="Y179" s="11">
        <f>IF(DataSummary!$B$327=1,LN(NORMSDIST(NORMSINV(0.4)-InputDataA_GeneralAssumptions!Y161)/NORMSDIST(NORMSINV(0.4)-InputDataA_GeneralAssumptions!X161)),IF(VLOOKUP($D$177,DataSummary!$A$144:$B$145,2,FALSE)=1,InputDataA_GeneralAssumptions!Y177,InputDataA_GeneralAssumptions!Y178))</f>
        <v>0</v>
      </c>
      <c r="Z179" s="11">
        <f>IF(DataSummary!$B$327=1,LN(NORMSDIST(NORMSINV(0.4)-InputDataA_GeneralAssumptions!Z161)/NORMSDIST(NORMSINV(0.4)-InputDataA_GeneralAssumptions!Y161)),IF(VLOOKUP($D$177,DataSummary!$A$144:$B$145,2,FALSE)=1,InputDataA_GeneralAssumptions!Z177,InputDataA_GeneralAssumptions!Z178))</f>
        <v>0</v>
      </c>
      <c r="AA179" s="11">
        <f>IF(DataSummary!$B$327=1,LN(NORMSDIST(NORMSINV(0.4)-InputDataA_GeneralAssumptions!AA161)/NORMSDIST(NORMSINV(0.4)-InputDataA_GeneralAssumptions!Z161)),IF(VLOOKUP($D$177,DataSummary!$A$144:$B$145,2,FALSE)=1,InputDataA_GeneralAssumptions!AA177,InputDataA_GeneralAssumptions!AA178))</f>
        <v>0</v>
      </c>
      <c r="AB179" s="11">
        <f>IF(DataSummary!$B$327=1,LN(NORMSDIST(NORMSINV(0.4)-InputDataA_GeneralAssumptions!AB161)/NORMSDIST(NORMSINV(0.4)-InputDataA_GeneralAssumptions!AA161)),IF(VLOOKUP($D$177,DataSummary!$A$144:$B$145,2,FALSE)=1,InputDataA_GeneralAssumptions!AB177,InputDataA_GeneralAssumptions!AB178))</f>
        <v>0</v>
      </c>
      <c r="AC179" s="11">
        <f>IF(DataSummary!$B$327=1,LN(NORMSDIST(NORMSINV(0.4)-InputDataA_GeneralAssumptions!AC161)/NORMSDIST(NORMSINV(0.4)-InputDataA_GeneralAssumptions!AB161)),IF(VLOOKUP($D$177,DataSummary!$A$144:$B$145,2,FALSE)=1,InputDataA_GeneralAssumptions!AC177,InputDataA_GeneralAssumptions!AC178))</f>
        <v>0</v>
      </c>
      <c r="AD179" s="11">
        <f>IF(DataSummary!$B$327=1,LN(NORMSDIST(NORMSINV(0.4)-InputDataA_GeneralAssumptions!AD161)/NORMSDIST(NORMSINV(0.4)-InputDataA_GeneralAssumptions!AC161)),IF(VLOOKUP($D$177,DataSummary!$A$144:$B$145,2,FALSE)=1,InputDataA_GeneralAssumptions!AD177,InputDataA_GeneralAssumptions!AD178))</f>
        <v>0</v>
      </c>
      <c r="AE179" s="11">
        <f>IF(DataSummary!$B$327=1,LN(NORMSDIST(NORMSINV(0.4)-InputDataA_GeneralAssumptions!AE161)/NORMSDIST(NORMSINV(0.4)-InputDataA_GeneralAssumptions!AD161)),IF(VLOOKUP($D$177,DataSummary!$A$144:$B$145,2,FALSE)=1,InputDataA_GeneralAssumptions!AE177,InputDataA_GeneralAssumptions!AE178))</f>
        <v>0</v>
      </c>
      <c r="AF179" s="11">
        <f>IF(DataSummary!$B$327=1,LN(NORMSDIST(NORMSINV(0.4)-InputDataA_GeneralAssumptions!AF161)/NORMSDIST(NORMSINV(0.4)-InputDataA_GeneralAssumptions!AE161)),IF(VLOOKUP($D$177,DataSummary!$A$144:$B$145,2,FALSE)=1,InputDataA_GeneralAssumptions!AF177,InputDataA_GeneralAssumptions!AF178))</f>
        <v>0</v>
      </c>
      <c r="AG179" s="11">
        <f>IF(DataSummary!$B$327=1,LN(NORMSDIST(NORMSINV(0.4)-InputDataA_GeneralAssumptions!AG161)/NORMSDIST(NORMSINV(0.4)-InputDataA_GeneralAssumptions!AF161)),IF(VLOOKUP($D$177,DataSummary!$A$144:$B$145,2,FALSE)=1,InputDataA_GeneralAssumptions!AG177,InputDataA_GeneralAssumptions!AG178))</f>
        <v>0</v>
      </c>
      <c r="AH179" s="11">
        <f>IF(DataSummary!$B$327=1,LN(NORMSDIST(NORMSINV(0.4)-InputDataA_GeneralAssumptions!AH161)/NORMSDIST(NORMSINV(0.4)-InputDataA_GeneralAssumptions!AG161)),IF(VLOOKUP($D$177,DataSummary!$A$144:$B$145,2,FALSE)=1,InputDataA_GeneralAssumptions!AH177,InputDataA_GeneralAssumptions!AH178))</f>
        <v>0</v>
      </c>
      <c r="AI179" s="11">
        <f>IF(DataSummary!$B$327=1,LN(NORMSDIST(NORMSINV(0.4)-InputDataA_GeneralAssumptions!AI161)/NORMSDIST(NORMSINV(0.4)-InputDataA_GeneralAssumptions!AH161)),IF(VLOOKUP($D$177,DataSummary!$A$144:$B$145,2,FALSE)=1,InputDataA_GeneralAssumptions!AI177,InputDataA_GeneralAssumptions!AI178))</f>
        <v>0</v>
      </c>
      <c r="AJ179" s="11">
        <f>IF(DataSummary!$B$327=1,LN(NORMSDIST(NORMSINV(0.4)-InputDataA_GeneralAssumptions!AJ161)/NORMSDIST(NORMSINV(0.4)-InputDataA_GeneralAssumptions!AI161)),IF(VLOOKUP($D$177,DataSummary!$A$144:$B$145,2,FALSE)=1,InputDataA_GeneralAssumptions!AJ177,InputDataA_GeneralAssumptions!AJ178))</f>
        <v>0</v>
      </c>
      <c r="AK179" s="11">
        <f>IF(DataSummary!$B$327=1,LN(NORMSDIST(NORMSINV(0.4)-InputDataA_GeneralAssumptions!AK161)/NORMSDIST(NORMSINV(0.4)-InputDataA_GeneralAssumptions!AJ161)),IF(VLOOKUP($D$177,DataSummary!$A$144:$B$145,2,FALSE)=1,InputDataA_GeneralAssumptions!AK177,InputDataA_GeneralAssumptions!AK178))</f>
        <v>0</v>
      </c>
      <c r="AL179" s="11">
        <f>IF(DataSummary!$B$327=1,LN(NORMSDIST(NORMSINV(0.4)-InputDataA_GeneralAssumptions!AL161)/NORMSDIST(NORMSINV(0.4)-InputDataA_GeneralAssumptions!AK161)),IF(VLOOKUP($D$177,DataSummary!$A$144:$B$145,2,FALSE)=1,InputDataA_GeneralAssumptions!AL177,InputDataA_GeneralAssumptions!AL178))</f>
        <v>0</v>
      </c>
      <c r="AM179" s="11">
        <f>IF(DataSummary!$B$327=1,LN(NORMSDIST(NORMSINV(0.4)-InputDataA_GeneralAssumptions!AM161)/NORMSDIST(NORMSINV(0.4)-InputDataA_GeneralAssumptions!AL161)),IF(VLOOKUP($D$177,DataSummary!$A$144:$B$145,2,FALSE)=1,InputDataA_GeneralAssumptions!AM177,InputDataA_GeneralAssumptions!AM178))</f>
        <v>0</v>
      </c>
      <c r="AN179" s="11">
        <f>IF(DataSummary!$B$327=1,LN(NORMSDIST(NORMSINV(0.4)-InputDataA_GeneralAssumptions!AN161)/NORMSDIST(NORMSINV(0.4)-InputDataA_GeneralAssumptions!AM161)),IF(VLOOKUP($D$177,DataSummary!$A$144:$B$145,2,FALSE)=1,InputDataA_GeneralAssumptions!AN177,InputDataA_GeneralAssumptions!AN178))</f>
        <v>0</v>
      </c>
      <c r="AO179" s="11">
        <f>IF(DataSummary!$B$327=1,LN(NORMSDIST(NORMSINV(0.4)-InputDataA_GeneralAssumptions!AO161)/NORMSDIST(NORMSINV(0.4)-InputDataA_GeneralAssumptions!AN161)),IF(VLOOKUP($D$177,DataSummary!$A$144:$B$145,2,FALSE)=1,InputDataA_GeneralAssumptions!AO177,InputDataA_GeneralAssumptions!AO178))</f>
        <v>0</v>
      </c>
      <c r="AP179" s="11">
        <f>IF(DataSummary!$B$327=1,LN(NORMSDIST(NORMSINV(0.4)-InputDataA_GeneralAssumptions!AP161)/NORMSDIST(NORMSINV(0.4)-InputDataA_GeneralAssumptions!AO161)),IF(VLOOKUP($D$177,DataSummary!$A$144:$B$145,2,FALSE)=1,InputDataA_GeneralAssumptions!AP177,InputDataA_GeneralAssumptions!AP178))</f>
        <v>0</v>
      </c>
      <c r="AQ179" s="11">
        <f>IF(DataSummary!$B$327=1,LN(NORMSDIST(NORMSINV(0.4)-InputDataA_GeneralAssumptions!AQ161)/NORMSDIST(NORMSINV(0.4)-InputDataA_GeneralAssumptions!AP161)),IF(VLOOKUP($D$177,DataSummary!$A$144:$B$145,2,FALSE)=1,InputDataA_GeneralAssumptions!AQ177,InputDataA_GeneralAssumptions!AQ178))</f>
        <v>0</v>
      </c>
      <c r="AR179" s="11">
        <f>IF(DataSummary!$B$327=1,LN(NORMSDIST(NORMSINV(0.4)-InputDataA_GeneralAssumptions!AR161)/NORMSDIST(NORMSINV(0.4)-InputDataA_GeneralAssumptions!AQ161)),IF(VLOOKUP($D$177,DataSummary!$A$144:$B$145,2,FALSE)=1,InputDataA_GeneralAssumptions!AR177,InputDataA_GeneralAssumptions!AR178))</f>
        <v>0</v>
      </c>
      <c r="AS179" s="11">
        <f>IF(DataSummary!$B$327=1,LN(NORMSDIST(NORMSINV(0.4)-InputDataA_GeneralAssumptions!AS161)/NORMSDIST(NORMSINV(0.4)-InputDataA_GeneralAssumptions!AR161)),IF(VLOOKUP($D$177,DataSummary!$A$144:$B$145,2,FALSE)=1,InputDataA_GeneralAssumptions!AS177,InputDataA_GeneralAssumptions!AS178))</f>
        <v>0</v>
      </c>
      <c r="AT179" s="11">
        <f>IF(DataSummary!$B$327=1,LN(NORMSDIST(NORMSINV(0.4)-InputDataA_GeneralAssumptions!AT161)/NORMSDIST(NORMSINV(0.4)-InputDataA_GeneralAssumptions!AS161)),IF(VLOOKUP($D$177,DataSummary!$A$144:$B$145,2,FALSE)=1,InputDataA_GeneralAssumptions!AT177,InputDataA_GeneralAssumptions!AT178))</f>
        <v>0</v>
      </c>
      <c r="AU179" s="11">
        <f>IF(DataSummary!$B$327=1,LN(NORMSDIST(NORMSINV(0.4)-InputDataA_GeneralAssumptions!AU161)/NORMSDIST(NORMSINV(0.4)-InputDataA_GeneralAssumptions!AT161)),IF(VLOOKUP($D$177,DataSummary!$A$144:$B$145,2,FALSE)=1,InputDataA_GeneralAssumptions!AU177,InputDataA_GeneralAssumptions!AU178))</f>
        <v>0</v>
      </c>
      <c r="AV179" s="11">
        <f>IF(DataSummary!$B$327=1,LN(NORMSDIST(NORMSINV(0.4)-InputDataA_GeneralAssumptions!AV161)/NORMSDIST(NORMSINV(0.4)-InputDataA_GeneralAssumptions!AU161)),IF(VLOOKUP($D$177,DataSummary!$A$144:$B$145,2,FALSE)=1,InputDataA_GeneralAssumptions!AV177,InputDataA_GeneralAssumptions!AV178))</f>
        <v>0</v>
      </c>
      <c r="AW179" s="11">
        <f>IF(DataSummary!$B$327=1,LN(NORMSDIST(NORMSINV(0.4)-InputDataA_GeneralAssumptions!AW161)/NORMSDIST(NORMSINV(0.4)-InputDataA_GeneralAssumptions!AV161)),IF(VLOOKUP($D$177,DataSummary!$A$144:$B$145,2,FALSE)=1,InputDataA_GeneralAssumptions!AW177,InputDataA_GeneralAssumptions!AW178))</f>
        <v>0</v>
      </c>
      <c r="AX179" s="11">
        <f>IF(DataSummary!$B$327=1,LN(NORMSDIST(NORMSINV(0.4)-InputDataA_GeneralAssumptions!AX161)/NORMSDIST(NORMSINV(0.4)-InputDataA_GeneralAssumptions!AW161)),IF(VLOOKUP($D$177,DataSummary!$A$144:$B$145,2,FALSE)=1,InputDataA_GeneralAssumptions!AX177,InputDataA_GeneralAssumptions!AX178))</f>
        <v>0</v>
      </c>
      <c r="AY179" s="11">
        <f>IF(DataSummary!$B$327=1,LN(NORMSDIST(NORMSINV(0.4)-InputDataA_GeneralAssumptions!AY161)/NORMSDIST(NORMSINV(0.4)-InputDataA_GeneralAssumptions!AX161)),IF(VLOOKUP($D$177,DataSummary!$A$144:$B$145,2,FALSE)=1,InputDataA_GeneralAssumptions!AY177,InputDataA_GeneralAssumptions!AY178))</f>
        <v>0</v>
      </c>
      <c r="AZ179" s="11">
        <f>IF(DataSummary!$B$327=1,LN(NORMSDIST(NORMSINV(0.4)-InputDataA_GeneralAssumptions!AZ161)/NORMSDIST(NORMSINV(0.4)-InputDataA_GeneralAssumptions!AY161)),IF(VLOOKUP($D$177,DataSummary!$A$144:$B$145,2,FALSE)=1,InputDataA_GeneralAssumptions!AZ177,InputDataA_GeneralAssumptions!AZ178))</f>
        <v>0</v>
      </c>
      <c r="BA179" s="11">
        <f>IF(DataSummary!$B$327=1,LN(NORMSDIST(NORMSINV(0.4)-InputDataA_GeneralAssumptions!BA161)/NORMSDIST(NORMSINV(0.4)-InputDataA_GeneralAssumptions!AZ161)),IF(VLOOKUP($D$177,DataSummary!$A$144:$B$145,2,FALSE)=1,InputDataA_GeneralAssumptions!BA177,InputDataA_GeneralAssumptions!BA178))</f>
        <v>0</v>
      </c>
      <c r="BB179" s="11">
        <f>IF(DataSummary!$B$327=1,LN(NORMSDIST(NORMSINV(0.4)-InputDataA_GeneralAssumptions!BB161)/NORMSDIST(NORMSINV(0.4)-InputDataA_GeneralAssumptions!BA161)),IF(VLOOKUP($D$177,DataSummary!$A$144:$B$145,2,FALSE)=1,InputDataA_GeneralAssumptions!BB177,InputDataA_GeneralAssumptions!BB178))</f>
        <v>0</v>
      </c>
      <c r="BC179" s="11">
        <f>IF(DataSummary!$B$327=1,LN(NORMSDIST(NORMSINV(0.4)-InputDataA_GeneralAssumptions!BC161)/NORMSDIST(NORMSINV(0.4)-InputDataA_GeneralAssumptions!BB161)),IF(VLOOKUP($D$177,DataSummary!$A$144:$B$145,2,FALSE)=1,InputDataA_GeneralAssumptions!BC177,InputDataA_GeneralAssumptions!BC178))</f>
        <v>0</v>
      </c>
      <c r="BD179" s="11">
        <f>IF(DataSummary!$B$327=1,LN(NORMSDIST(NORMSINV(0.4)-InputDataA_GeneralAssumptions!BD161)/NORMSDIST(NORMSINV(0.4)-InputDataA_GeneralAssumptions!BC161)),IF(VLOOKUP($D$177,DataSummary!$A$144:$B$145,2,FALSE)=1,InputDataA_GeneralAssumptions!BD177,InputDataA_GeneralAssumptions!BD178))</f>
        <v>0</v>
      </c>
      <c r="BE179" s="11">
        <f>IF(DataSummary!$B$327=1,LN(NORMSDIST(NORMSINV(0.4)-InputDataA_GeneralAssumptions!BE161)/NORMSDIST(NORMSINV(0.4)-InputDataA_GeneralAssumptions!BD161)),IF(VLOOKUP($D$177,DataSummary!$A$144:$B$145,2,FALSE)=1,InputDataA_GeneralAssumptions!BE177,InputDataA_GeneralAssumptions!BE178))</f>
        <v>0</v>
      </c>
      <c r="BF179" s="11">
        <f>IF(DataSummary!$B$327=1,LN(NORMSDIST(NORMSINV(0.4)-InputDataA_GeneralAssumptions!BF161)/NORMSDIST(NORMSINV(0.4)-InputDataA_GeneralAssumptions!BE161)),IF(VLOOKUP($D$177,DataSummary!$A$144:$B$145,2,FALSE)=1,InputDataA_GeneralAssumptions!BF177,InputDataA_GeneralAssumptions!BF178))</f>
        <v>0</v>
      </c>
      <c r="BG179" s="11">
        <f>IF(DataSummary!$B$327=1,LN(NORMSDIST(NORMSINV(0.4)-InputDataA_GeneralAssumptions!BG161)/NORMSDIST(NORMSINV(0.4)-InputDataA_GeneralAssumptions!BF161)),IF(VLOOKUP($D$177,DataSummary!$A$144:$B$145,2,FALSE)=1,InputDataA_GeneralAssumptions!BG177,InputDataA_GeneralAssumptions!BG178))</f>
        <v>0</v>
      </c>
      <c r="BH179" s="11">
        <f>IF(DataSummary!$B$327=1,LN(NORMSDIST(NORMSINV(0.4)-InputDataA_GeneralAssumptions!BH161)/NORMSDIST(NORMSINV(0.4)-InputDataA_GeneralAssumptions!BG161)),IF(VLOOKUP($D$177,DataSummary!$A$144:$B$145,2,FALSE)=1,InputDataA_GeneralAssumptions!BH177,InputDataA_GeneralAssumptions!BH178))</f>
        <v>0</v>
      </c>
      <c r="BI179" s="11">
        <f>IF(DataSummary!$B$327=1,LN(NORMSDIST(NORMSINV(0.4)-InputDataA_GeneralAssumptions!BI161)/NORMSDIST(NORMSINV(0.4)-InputDataA_GeneralAssumptions!BH161)),IF(VLOOKUP($D$177,DataSummary!$A$144:$B$145,2,FALSE)=1,InputDataA_GeneralAssumptions!BI177,InputDataA_GeneralAssumptions!BI178))</f>
        <v>0</v>
      </c>
      <c r="BJ179" s="11">
        <f>IF(DataSummary!$B$327=1,LN(NORMSDIST(NORMSINV(0.4)-InputDataA_GeneralAssumptions!BJ161)/NORMSDIST(NORMSINV(0.4)-InputDataA_GeneralAssumptions!BI161)),IF(VLOOKUP($D$177,DataSummary!$A$144:$B$145,2,FALSE)=1,InputDataA_GeneralAssumptions!BJ177,InputDataA_GeneralAssumptions!BJ178))</f>
        <v>0</v>
      </c>
      <c r="BK179" s="11">
        <f>IF(DataSummary!$B$327=1,LN(NORMSDIST(NORMSINV(0.4)-InputDataA_GeneralAssumptions!BK161)/NORMSDIST(NORMSINV(0.4)-InputDataA_GeneralAssumptions!BJ161)),IF(VLOOKUP($D$177,DataSummary!$A$144:$B$145,2,FALSE)=1,InputDataA_GeneralAssumptions!BK177,InputDataA_GeneralAssumptions!BK178))</f>
        <v>0</v>
      </c>
      <c r="BL179" s="11">
        <f>IF(DataSummary!$B$327=1,LN(NORMSDIST(NORMSINV(0.4)-InputDataA_GeneralAssumptions!BL161)/NORMSDIST(NORMSINV(0.4)-InputDataA_GeneralAssumptions!BK161)),IF(VLOOKUP($D$177,DataSummary!$A$144:$B$145,2,FALSE)=1,InputDataA_GeneralAssumptions!BL177,InputDataA_GeneralAssumptions!BL178))</f>
        <v>0</v>
      </c>
      <c r="BM179" s="11">
        <f>IF(DataSummary!$B$327=1,LN(NORMSDIST(NORMSINV(0.4)-InputDataA_GeneralAssumptions!BM161)/NORMSDIST(NORMSINV(0.4)-InputDataA_GeneralAssumptions!BL161)),IF(VLOOKUP($D$177,DataSummary!$A$144:$B$145,2,FALSE)=1,InputDataA_GeneralAssumptions!BM177,InputDataA_GeneralAssumptions!BM178))</f>
        <v>0</v>
      </c>
      <c r="BN179" s="11">
        <f>IF(DataSummary!$B$327=1,LN(NORMSDIST(NORMSINV(0.4)-InputDataA_GeneralAssumptions!BN161)/NORMSDIST(NORMSINV(0.4)-InputDataA_GeneralAssumptions!BM161)),IF(VLOOKUP($D$177,DataSummary!$A$144:$B$145,2,FALSE)=1,InputDataA_GeneralAssumptions!BN177,InputDataA_GeneralAssumptions!BN178))</f>
        <v>0</v>
      </c>
      <c r="BO179" s="11">
        <f>IF(DataSummary!$B$327=1,LN(NORMSDIST(NORMSINV(0.4)-InputDataA_GeneralAssumptions!BO161)/NORMSDIST(NORMSINV(0.4)-InputDataA_GeneralAssumptions!BN161)),IF(VLOOKUP($D$177,DataSummary!$A$144:$B$145,2,FALSE)=1,InputDataA_GeneralAssumptions!BO177,InputDataA_GeneralAssumptions!BO178))</f>
        <v>0</v>
      </c>
      <c r="BP179" s="11">
        <f>IF(DataSummary!$B$327=1,LN(NORMSDIST(NORMSINV(0.4)-InputDataA_GeneralAssumptions!BP161)/NORMSDIST(NORMSINV(0.4)-InputDataA_GeneralAssumptions!BO161)),IF(VLOOKUP($D$177,DataSummary!$A$144:$B$145,2,FALSE)=1,InputDataA_GeneralAssumptions!BP177,InputDataA_GeneralAssumptions!BP178))</f>
        <v>0</v>
      </c>
      <c r="BQ179" s="11">
        <f>IF(DataSummary!$B$327=1,LN(NORMSDIST(NORMSINV(0.4)-InputDataA_GeneralAssumptions!BQ161)/NORMSDIST(NORMSINV(0.4)-InputDataA_GeneralAssumptions!BP161)),IF(VLOOKUP($D$177,DataSummary!$A$144:$B$145,2,FALSE)=1,InputDataA_GeneralAssumptions!BQ177,InputDataA_GeneralAssumptions!BQ178))</f>
        <v>0</v>
      </c>
      <c r="BR179" s="11">
        <f>IF(DataSummary!$B$327=1,LN(NORMSDIST(NORMSINV(0.4)-InputDataA_GeneralAssumptions!BR161)/NORMSDIST(NORMSINV(0.4)-InputDataA_GeneralAssumptions!BQ161)),IF(VLOOKUP($D$177,DataSummary!$A$144:$B$145,2,FALSE)=1,InputDataA_GeneralAssumptions!BR177,InputDataA_GeneralAssumptions!BR178))</f>
        <v>0</v>
      </c>
      <c r="BS179" s="11">
        <f>IF(DataSummary!$B$327=1,LN(NORMSDIST(NORMSINV(0.4)-InputDataA_GeneralAssumptions!BS161)/NORMSDIST(NORMSINV(0.4)-InputDataA_GeneralAssumptions!BR161)),IF(VLOOKUP($D$177,DataSummary!$A$144:$B$145,2,FALSE)=1,InputDataA_GeneralAssumptions!BS177,InputDataA_GeneralAssumptions!BS178))</f>
        <v>0</v>
      </c>
      <c r="BT179" s="11">
        <f>IF(DataSummary!$B$327=1,LN(NORMSDIST(NORMSINV(0.4)-InputDataA_GeneralAssumptions!BT161)/NORMSDIST(NORMSINV(0.4)-InputDataA_GeneralAssumptions!BS161)),IF(VLOOKUP($D$177,DataSummary!$A$144:$B$145,2,FALSE)=1,InputDataA_GeneralAssumptions!BT177,InputDataA_GeneralAssumptions!BT178))</f>
        <v>0</v>
      </c>
      <c r="BU179" s="11">
        <f>IF(DataSummary!$B$327=1,LN(NORMSDIST(NORMSINV(0.4)-InputDataA_GeneralAssumptions!BU161)/NORMSDIST(NORMSINV(0.4)-InputDataA_GeneralAssumptions!BT161)),IF(VLOOKUP($D$177,DataSummary!$A$144:$B$145,2,FALSE)=1,InputDataA_GeneralAssumptions!BU177,InputDataA_GeneralAssumptions!BU178))</f>
        <v>0</v>
      </c>
      <c r="BV179" s="11">
        <f>IF(DataSummary!$B$327=1,LN(NORMSDIST(NORMSINV(0.4)-InputDataA_GeneralAssumptions!BV161)/NORMSDIST(NORMSINV(0.4)-InputDataA_GeneralAssumptions!BU161)),IF(VLOOKUP($D$177,DataSummary!$A$144:$B$145,2,FALSE)=1,InputDataA_GeneralAssumptions!BV177,InputDataA_GeneralAssumptions!BV178))</f>
        <v>0</v>
      </c>
      <c r="BW179" s="11">
        <f>IF(DataSummary!$B$327=1,LN(NORMSDIST(NORMSINV(0.4)-InputDataA_GeneralAssumptions!BW161)/NORMSDIST(NORMSINV(0.4)-InputDataA_GeneralAssumptions!BV161)),IF(VLOOKUP($D$177,DataSummary!$A$144:$B$145,2,FALSE)=1,InputDataA_GeneralAssumptions!BW177,InputDataA_GeneralAssumptions!BW178))</f>
        <v>0</v>
      </c>
      <c r="BX179" s="11">
        <f>IF(DataSummary!$B$327=1,LN(NORMSDIST(NORMSINV(0.4)-InputDataA_GeneralAssumptions!BX161)/NORMSDIST(NORMSINV(0.4)-InputDataA_GeneralAssumptions!BW161)),IF(VLOOKUP($D$177,DataSummary!$A$144:$B$145,2,FALSE)=1,InputDataA_GeneralAssumptions!BX177,InputDataA_GeneralAssumptions!BX178))</f>
        <v>0</v>
      </c>
      <c r="BY179" s="11">
        <f>IF(DataSummary!$B$327=1,LN(NORMSDIST(NORMSINV(0.4)-InputDataA_GeneralAssumptions!BY161)/NORMSDIST(NORMSINV(0.4)-InputDataA_GeneralAssumptions!BX161)),IF(VLOOKUP($D$177,DataSummary!$A$144:$B$145,2,FALSE)=1,InputDataA_GeneralAssumptions!BY177,InputDataA_GeneralAssumptions!BY178))</f>
        <v>0</v>
      </c>
      <c r="BZ179" s="11">
        <f>IF(DataSummary!$B$327=1,LN(NORMSDIST(NORMSINV(0.4)-InputDataA_GeneralAssumptions!BZ161)/NORMSDIST(NORMSINV(0.4)-InputDataA_GeneralAssumptions!BY161)),IF(VLOOKUP($D$177,DataSummary!$A$144:$B$145,2,FALSE)=1,InputDataA_GeneralAssumptions!BZ177,InputDataA_GeneralAssumptions!BZ178))</f>
        <v>0</v>
      </c>
      <c r="CA179" s="11">
        <f>IF(DataSummary!$B$327=1,LN(NORMSDIST(NORMSINV(0.4)-InputDataA_GeneralAssumptions!CA161)/NORMSDIST(NORMSINV(0.4)-InputDataA_GeneralAssumptions!BZ161)),IF(VLOOKUP($D$177,DataSummary!$A$144:$B$145,2,FALSE)=1,InputDataA_GeneralAssumptions!CA177,InputDataA_GeneralAssumptions!CA178))</f>
        <v>0</v>
      </c>
      <c r="CB179" s="11">
        <f>IF(DataSummary!$B$327=1,LN(NORMSDIST(NORMSINV(0.4)-InputDataA_GeneralAssumptions!CB161)/NORMSDIST(NORMSINV(0.4)-InputDataA_GeneralAssumptions!CA161)),IF(VLOOKUP($D$177,DataSummary!$A$144:$B$145,2,FALSE)=1,InputDataA_GeneralAssumptions!CB177,InputDataA_GeneralAssumptions!CB178))</f>
        <v>0</v>
      </c>
      <c r="CC179" s="11">
        <f>IF(DataSummary!$B$327=1,LN(NORMSDIST(NORMSINV(0.4)-InputDataA_GeneralAssumptions!CC161)/NORMSDIST(NORMSINV(0.4)-InputDataA_GeneralAssumptions!CB161)),IF(VLOOKUP($D$177,DataSummary!$A$144:$B$145,2,FALSE)=1,InputDataA_GeneralAssumptions!CC177,InputDataA_GeneralAssumptions!CC178))</f>
        <v>0</v>
      </c>
      <c r="CD179" s="11">
        <f>IF(DataSummary!$B$327=1,LN(NORMSDIST(NORMSINV(0.4)-InputDataA_GeneralAssumptions!CD161)/NORMSDIST(NORMSINV(0.4)-InputDataA_GeneralAssumptions!CC161)),IF(VLOOKUP($D$177,DataSummary!$A$144:$B$145,2,FALSE)=1,InputDataA_GeneralAssumptions!CD177,InputDataA_GeneralAssumptions!CD178))</f>
        <v>0</v>
      </c>
      <c r="CE179" s="11">
        <f>IF(DataSummary!$B$327=1,LN(NORMSDIST(NORMSINV(0.4)-InputDataA_GeneralAssumptions!CE161)/NORMSDIST(NORMSINV(0.4)-InputDataA_GeneralAssumptions!CD161)),IF(VLOOKUP($D$177,DataSummary!$A$144:$B$145,2,FALSE)=1,InputDataA_GeneralAssumptions!CE177,InputDataA_GeneralAssumptions!CE178))</f>
        <v>0</v>
      </c>
      <c r="CF179" s="11">
        <f>IF(DataSummary!$B$327=1,LN(NORMSDIST(NORMSINV(0.4)-InputDataA_GeneralAssumptions!CF161)/NORMSDIST(NORMSINV(0.4)-InputDataA_GeneralAssumptions!CE161)),IF(VLOOKUP($D$177,DataSummary!$A$144:$B$145,2,FALSE)=1,InputDataA_GeneralAssumptions!CF177,InputDataA_GeneralAssumptions!CF178))</f>
        <v>0</v>
      </c>
      <c r="CG179" s="11">
        <f>IF(DataSummary!$B$327=1,LN(NORMSDIST(NORMSINV(0.4)-InputDataA_GeneralAssumptions!CG161)/NORMSDIST(NORMSINV(0.4)-InputDataA_GeneralAssumptions!CF161)),IF(VLOOKUP($D$177,DataSummary!$A$144:$B$145,2,FALSE)=1,InputDataA_GeneralAssumptions!CG177,InputDataA_GeneralAssumptions!CG178))</f>
        <v>0</v>
      </c>
      <c r="CH179" s="11">
        <f>IF(DataSummary!$B$327=1,LN(NORMSDIST(NORMSINV(0.4)-InputDataA_GeneralAssumptions!CH161)/NORMSDIST(NORMSINV(0.4)-InputDataA_GeneralAssumptions!CG161)),IF(VLOOKUP($D$177,DataSummary!$A$144:$B$145,2,FALSE)=1,InputDataA_GeneralAssumptions!CH177,InputDataA_GeneralAssumptions!CH178))</f>
        <v>0</v>
      </c>
      <c r="CI179" s="11">
        <f>IF(DataSummary!$B$327=1,LN(NORMSDIST(NORMSINV(0.4)-InputDataA_GeneralAssumptions!CI161)/NORMSDIST(NORMSINV(0.4)-InputDataA_GeneralAssumptions!CH161)),IF(VLOOKUP($D$177,DataSummary!$A$144:$B$145,2,FALSE)=1,InputDataA_GeneralAssumptions!CI177,InputDataA_GeneralAssumptions!CI178))</f>
        <v>0</v>
      </c>
    </row>
    <row r="180" spans="2:87">
      <c r="B180" s="696" t="s">
        <v>966</v>
      </c>
      <c r="C180" s="697"/>
      <c r="D180" s="697"/>
      <c r="E180" s="697"/>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2:87">
      <c r="B181" s="696"/>
      <c r="C181" s="697"/>
      <c r="D181" s="697"/>
      <c r="E181" s="697"/>
      <c r="F181" s="699" t="str">
        <f>DataSummary!N5</f>
        <v>Scenario</v>
      </c>
      <c r="G181" s="15" t="s">
        <v>619</v>
      </c>
      <c r="H181" s="25" t="s">
        <v>436</v>
      </c>
      <c r="I181" s="179">
        <f>I182</f>
        <v>0</v>
      </c>
      <c r="J181" s="16">
        <f>J182</f>
        <v>0</v>
      </c>
      <c r="K181" s="16">
        <f t="shared" ref="K181:BV181" si="985">K182</f>
        <v>0</v>
      </c>
      <c r="L181" s="16">
        <f t="shared" si="985"/>
        <v>0</v>
      </c>
      <c r="M181" s="16">
        <f t="shared" si="985"/>
        <v>0</v>
      </c>
      <c r="N181" s="16">
        <f t="shared" si="985"/>
        <v>0</v>
      </c>
      <c r="O181" s="16">
        <f t="shared" si="985"/>
        <v>0</v>
      </c>
      <c r="P181" s="16">
        <f t="shared" si="985"/>
        <v>0</v>
      </c>
      <c r="Q181" s="16">
        <f t="shared" si="985"/>
        <v>0</v>
      </c>
      <c r="R181" s="16">
        <f t="shared" si="985"/>
        <v>0</v>
      </c>
      <c r="S181" s="16">
        <f t="shared" si="985"/>
        <v>0</v>
      </c>
      <c r="T181" s="16">
        <f t="shared" si="985"/>
        <v>0</v>
      </c>
      <c r="U181" s="16">
        <f t="shared" si="985"/>
        <v>0</v>
      </c>
      <c r="V181" s="16">
        <f t="shared" si="985"/>
        <v>0</v>
      </c>
      <c r="W181" s="16">
        <f t="shared" si="985"/>
        <v>0</v>
      </c>
      <c r="X181" s="16">
        <f t="shared" si="985"/>
        <v>0</v>
      </c>
      <c r="Y181" s="16">
        <f t="shared" si="985"/>
        <v>0</v>
      </c>
      <c r="Z181" s="16">
        <f t="shared" si="985"/>
        <v>0</v>
      </c>
      <c r="AA181" s="16">
        <f t="shared" si="985"/>
        <v>0</v>
      </c>
      <c r="AB181" s="16">
        <f t="shared" si="985"/>
        <v>0</v>
      </c>
      <c r="AC181" s="16">
        <f t="shared" si="985"/>
        <v>0</v>
      </c>
      <c r="AD181" s="16">
        <f t="shared" si="985"/>
        <v>0</v>
      </c>
      <c r="AE181" s="16">
        <f t="shared" si="985"/>
        <v>0</v>
      </c>
      <c r="AF181" s="16">
        <f t="shared" si="985"/>
        <v>0</v>
      </c>
      <c r="AG181" s="16">
        <f t="shared" si="985"/>
        <v>0</v>
      </c>
      <c r="AH181" s="16">
        <f t="shared" si="985"/>
        <v>0</v>
      </c>
      <c r="AI181" s="16">
        <f t="shared" si="985"/>
        <v>0</v>
      </c>
      <c r="AJ181" s="16">
        <f t="shared" si="985"/>
        <v>0</v>
      </c>
      <c r="AK181" s="16">
        <f t="shared" si="985"/>
        <v>0</v>
      </c>
      <c r="AL181" s="16">
        <f t="shared" si="985"/>
        <v>0</v>
      </c>
      <c r="AM181" s="16">
        <f t="shared" si="985"/>
        <v>0</v>
      </c>
      <c r="AN181" s="16">
        <f t="shared" si="985"/>
        <v>0</v>
      </c>
      <c r="AO181" s="16">
        <f t="shared" si="985"/>
        <v>0</v>
      </c>
      <c r="AP181" s="16">
        <f t="shared" si="985"/>
        <v>0</v>
      </c>
      <c r="AQ181" s="16">
        <f t="shared" si="985"/>
        <v>0</v>
      </c>
      <c r="AR181" s="16">
        <f t="shared" si="985"/>
        <v>0</v>
      </c>
      <c r="AS181" s="16">
        <f t="shared" si="985"/>
        <v>0</v>
      </c>
      <c r="AT181" s="16">
        <f t="shared" si="985"/>
        <v>0</v>
      </c>
      <c r="AU181" s="16">
        <f t="shared" si="985"/>
        <v>0</v>
      </c>
      <c r="AV181" s="16">
        <f t="shared" si="985"/>
        <v>0</v>
      </c>
      <c r="AW181" s="16">
        <f t="shared" si="985"/>
        <v>0</v>
      </c>
      <c r="AX181" s="16">
        <f t="shared" si="985"/>
        <v>0</v>
      </c>
      <c r="AY181" s="16">
        <f t="shared" si="985"/>
        <v>0</v>
      </c>
      <c r="AZ181" s="16">
        <f t="shared" si="985"/>
        <v>0</v>
      </c>
      <c r="BA181" s="16">
        <f t="shared" si="985"/>
        <v>0</v>
      </c>
      <c r="BB181" s="16">
        <f t="shared" si="985"/>
        <v>0</v>
      </c>
      <c r="BC181" s="16">
        <f t="shared" si="985"/>
        <v>0</v>
      </c>
      <c r="BD181" s="16">
        <f t="shared" si="985"/>
        <v>0</v>
      </c>
      <c r="BE181" s="16">
        <f t="shared" si="985"/>
        <v>0</v>
      </c>
      <c r="BF181" s="16">
        <f t="shared" si="985"/>
        <v>0</v>
      </c>
      <c r="BG181" s="16">
        <f t="shared" si="985"/>
        <v>0</v>
      </c>
      <c r="BH181" s="16">
        <f t="shared" si="985"/>
        <v>0</v>
      </c>
      <c r="BI181" s="16">
        <f t="shared" si="985"/>
        <v>0</v>
      </c>
      <c r="BJ181" s="16">
        <f t="shared" si="985"/>
        <v>0</v>
      </c>
      <c r="BK181" s="16">
        <f t="shared" si="985"/>
        <v>0</v>
      </c>
      <c r="BL181" s="16">
        <f t="shared" si="985"/>
        <v>0</v>
      </c>
      <c r="BM181" s="16">
        <f t="shared" si="985"/>
        <v>0</v>
      </c>
      <c r="BN181" s="16">
        <f t="shared" si="985"/>
        <v>0</v>
      </c>
      <c r="BO181" s="16">
        <f t="shared" si="985"/>
        <v>0</v>
      </c>
      <c r="BP181" s="16">
        <f t="shared" si="985"/>
        <v>0</v>
      </c>
      <c r="BQ181" s="16">
        <f t="shared" si="985"/>
        <v>0</v>
      </c>
      <c r="BR181" s="16">
        <f t="shared" si="985"/>
        <v>0</v>
      </c>
      <c r="BS181" s="16">
        <f t="shared" si="985"/>
        <v>0</v>
      </c>
      <c r="BT181" s="16">
        <f t="shared" si="985"/>
        <v>0</v>
      </c>
      <c r="BU181" s="16">
        <f t="shared" si="985"/>
        <v>0</v>
      </c>
      <c r="BV181" s="16">
        <f t="shared" si="985"/>
        <v>0</v>
      </c>
      <c r="BW181" s="16">
        <f t="shared" ref="BW181:CI181" si="986">BW182</f>
        <v>0</v>
      </c>
      <c r="BX181" s="16">
        <f t="shared" si="986"/>
        <v>0</v>
      </c>
      <c r="BY181" s="16">
        <f t="shared" si="986"/>
        <v>0</v>
      </c>
      <c r="BZ181" s="16">
        <f t="shared" si="986"/>
        <v>0</v>
      </c>
      <c r="CA181" s="16">
        <f t="shared" si="986"/>
        <v>0</v>
      </c>
      <c r="CB181" s="16">
        <f t="shared" si="986"/>
        <v>0</v>
      </c>
      <c r="CC181" s="16">
        <f t="shared" si="986"/>
        <v>0</v>
      </c>
      <c r="CD181" s="16">
        <f t="shared" si="986"/>
        <v>0</v>
      </c>
      <c r="CE181" s="16">
        <f t="shared" si="986"/>
        <v>0</v>
      </c>
      <c r="CF181" s="16">
        <f t="shared" si="986"/>
        <v>0</v>
      </c>
      <c r="CG181" s="16">
        <f t="shared" si="986"/>
        <v>0</v>
      </c>
      <c r="CH181" s="16">
        <f t="shared" si="986"/>
        <v>0</v>
      </c>
      <c r="CI181" s="16">
        <f t="shared" si="986"/>
        <v>0</v>
      </c>
    </row>
    <row r="182" spans="2:87">
      <c r="B182" s="475"/>
      <c r="C182" s="476"/>
      <c r="D182" s="477"/>
      <c r="E182" s="477"/>
      <c r="F182" s="699"/>
      <c r="G182" s="10" t="s">
        <v>620</v>
      </c>
      <c r="H182" s="168" t="str">
        <f>H181</f>
        <v>(e.g. 0.02)</v>
      </c>
      <c r="I182" s="12">
        <f>E176</f>
        <v>0</v>
      </c>
      <c r="J182" s="12">
        <f>IF(J176&gt;$E$179,$E$178,I182+($E$178-$I$182)/($E$179-$D$7))</f>
        <v>0</v>
      </c>
      <c r="K182" s="12">
        <f t="shared" ref="K182:AP182" si="987">IF(K176&gt;$E$179,$E$178,J182+($E$178-$I$182)/($E$179-$D$7))</f>
        <v>0</v>
      </c>
      <c r="L182" s="12">
        <f t="shared" si="987"/>
        <v>0</v>
      </c>
      <c r="M182" s="12">
        <f t="shared" si="987"/>
        <v>0</v>
      </c>
      <c r="N182" s="12">
        <f t="shared" si="987"/>
        <v>0</v>
      </c>
      <c r="O182" s="12">
        <f t="shared" si="987"/>
        <v>0</v>
      </c>
      <c r="P182" s="12">
        <f t="shared" si="987"/>
        <v>0</v>
      </c>
      <c r="Q182" s="12">
        <f t="shared" si="987"/>
        <v>0</v>
      </c>
      <c r="R182" s="12">
        <f t="shared" si="987"/>
        <v>0</v>
      </c>
      <c r="S182" s="12">
        <f t="shared" si="987"/>
        <v>0</v>
      </c>
      <c r="T182" s="12">
        <f t="shared" si="987"/>
        <v>0</v>
      </c>
      <c r="U182" s="12">
        <f t="shared" si="987"/>
        <v>0</v>
      </c>
      <c r="V182" s="12">
        <f t="shared" si="987"/>
        <v>0</v>
      </c>
      <c r="W182" s="12">
        <f t="shared" si="987"/>
        <v>0</v>
      </c>
      <c r="X182" s="12">
        <f t="shared" si="987"/>
        <v>0</v>
      </c>
      <c r="Y182" s="12">
        <f t="shared" si="987"/>
        <v>0</v>
      </c>
      <c r="Z182" s="12">
        <f t="shared" si="987"/>
        <v>0</v>
      </c>
      <c r="AA182" s="12">
        <f t="shared" si="987"/>
        <v>0</v>
      </c>
      <c r="AB182" s="12">
        <f t="shared" si="987"/>
        <v>0</v>
      </c>
      <c r="AC182" s="12">
        <f t="shared" si="987"/>
        <v>0</v>
      </c>
      <c r="AD182" s="12">
        <f t="shared" si="987"/>
        <v>0</v>
      </c>
      <c r="AE182" s="12">
        <f t="shared" si="987"/>
        <v>0</v>
      </c>
      <c r="AF182" s="12">
        <f t="shared" si="987"/>
        <v>0</v>
      </c>
      <c r="AG182" s="12">
        <f t="shared" si="987"/>
        <v>0</v>
      </c>
      <c r="AH182" s="12">
        <f t="shared" si="987"/>
        <v>0</v>
      </c>
      <c r="AI182" s="12">
        <f t="shared" si="987"/>
        <v>0</v>
      </c>
      <c r="AJ182" s="12">
        <f t="shared" si="987"/>
        <v>0</v>
      </c>
      <c r="AK182" s="12">
        <f t="shared" si="987"/>
        <v>0</v>
      </c>
      <c r="AL182" s="12">
        <f t="shared" si="987"/>
        <v>0</v>
      </c>
      <c r="AM182" s="12">
        <f t="shared" si="987"/>
        <v>0</v>
      </c>
      <c r="AN182" s="12">
        <f t="shared" si="987"/>
        <v>0</v>
      </c>
      <c r="AO182" s="12">
        <f t="shared" si="987"/>
        <v>0</v>
      </c>
      <c r="AP182" s="12">
        <f t="shared" si="987"/>
        <v>0</v>
      </c>
      <c r="AQ182" s="12">
        <f t="shared" ref="AQ182" si="988">IF(AQ176&gt;$E$179,$E$178,AP182+($E$178-$I$182)/($E$179-$D$7))</f>
        <v>0</v>
      </c>
      <c r="AR182" s="12">
        <f t="shared" ref="AR182" si="989">IF(AR176&gt;$E$179,$E$178,AQ182+($E$178-$I$182)/($E$179-$D$7))</f>
        <v>0</v>
      </c>
      <c r="AS182" s="12">
        <f t="shared" ref="AS182" si="990">IF(AS176&gt;$E$179,$E$178,AR182+($E$178-$I$182)/($E$179-$D$7))</f>
        <v>0</v>
      </c>
      <c r="AT182" s="12">
        <f t="shared" ref="AT182" si="991">IF(AT176&gt;$E$179,$E$178,AS182+($E$178-$I$182)/($E$179-$D$7))</f>
        <v>0</v>
      </c>
      <c r="AU182" s="12">
        <f t="shared" ref="AU182" si="992">IF(AU176&gt;$E$179,$E$178,AT182+($E$178-$I$182)/($E$179-$D$7))</f>
        <v>0</v>
      </c>
      <c r="AV182" s="12">
        <f t="shared" ref="AV182" si="993">IF(AV176&gt;$E$179,$E$178,AU182+($E$178-$I$182)/($E$179-$D$7))</f>
        <v>0</v>
      </c>
      <c r="AW182" s="12">
        <f t="shared" ref="AW182" si="994">IF(AW176&gt;$E$179,$E$178,AV182+($E$178-$I$182)/($E$179-$D$7))</f>
        <v>0</v>
      </c>
      <c r="AX182" s="12">
        <f t="shared" ref="AX182" si="995">IF(AX176&gt;$E$179,$E$178,AW182+($E$178-$I$182)/($E$179-$D$7))</f>
        <v>0</v>
      </c>
      <c r="AY182" s="12">
        <f t="shared" ref="AY182" si="996">IF(AY176&gt;$E$179,$E$178,AX182+($E$178-$I$182)/($E$179-$D$7))</f>
        <v>0</v>
      </c>
      <c r="AZ182" s="12">
        <f t="shared" ref="AZ182" si="997">IF(AZ176&gt;$E$179,$E$178,AY182+($E$178-$I$182)/($E$179-$D$7))</f>
        <v>0</v>
      </c>
      <c r="BA182" s="12">
        <f t="shared" ref="BA182" si="998">IF(BA176&gt;$E$179,$E$178,AZ182+($E$178-$I$182)/($E$179-$D$7))</f>
        <v>0</v>
      </c>
      <c r="BB182" s="12">
        <f t="shared" ref="BB182" si="999">IF(BB176&gt;$E$179,$E$178,BA182+($E$178-$I$182)/($E$179-$D$7))</f>
        <v>0</v>
      </c>
      <c r="BC182" s="12">
        <f t="shared" ref="BC182" si="1000">IF(BC176&gt;$E$179,$E$178,BB182+($E$178-$I$182)/($E$179-$D$7))</f>
        <v>0</v>
      </c>
      <c r="BD182" s="12">
        <f t="shared" ref="BD182" si="1001">IF(BD176&gt;$E$179,$E$178,BC182+($E$178-$I$182)/($E$179-$D$7))</f>
        <v>0</v>
      </c>
      <c r="BE182" s="12">
        <f t="shared" ref="BE182" si="1002">IF(BE176&gt;$E$179,$E$178,BD182+($E$178-$I$182)/($E$179-$D$7))</f>
        <v>0</v>
      </c>
      <c r="BF182" s="12">
        <f t="shared" ref="BF182" si="1003">IF(BF176&gt;$E$179,$E$178,BE182+($E$178-$I$182)/($E$179-$D$7))</f>
        <v>0</v>
      </c>
      <c r="BG182" s="12">
        <f t="shared" ref="BG182" si="1004">IF(BG176&gt;$E$179,$E$178,BF182+($E$178-$I$182)/($E$179-$D$7))</f>
        <v>0</v>
      </c>
      <c r="BH182" s="12">
        <f t="shared" ref="BH182" si="1005">IF(BH176&gt;$E$179,$E$178,BG182+($E$178-$I$182)/($E$179-$D$7))</f>
        <v>0</v>
      </c>
      <c r="BI182" s="12">
        <f t="shared" ref="BI182" si="1006">IF(BI176&gt;$E$179,$E$178,BH182+($E$178-$I$182)/($E$179-$D$7))</f>
        <v>0</v>
      </c>
      <c r="BJ182" s="12">
        <f t="shared" ref="BJ182" si="1007">IF(BJ176&gt;$E$179,$E$178,BI182+($E$178-$I$182)/($E$179-$D$7))</f>
        <v>0</v>
      </c>
      <c r="BK182" s="12">
        <f t="shared" ref="BK182" si="1008">IF(BK176&gt;$E$179,$E$178,BJ182+($E$178-$I$182)/($E$179-$D$7))</f>
        <v>0</v>
      </c>
      <c r="BL182" s="12">
        <f t="shared" ref="BL182" si="1009">IF(BL176&gt;$E$179,$E$178,BK182+($E$178-$I$182)/($E$179-$D$7))</f>
        <v>0</v>
      </c>
      <c r="BM182" s="12">
        <f t="shared" ref="BM182" si="1010">IF(BM176&gt;$E$179,$E$178,BL182+($E$178-$I$182)/($E$179-$D$7))</f>
        <v>0</v>
      </c>
      <c r="BN182" s="12">
        <f t="shared" ref="BN182" si="1011">IF(BN176&gt;$E$179,$E$178,BM182+($E$178-$I$182)/($E$179-$D$7))</f>
        <v>0</v>
      </c>
      <c r="BO182" s="12">
        <f t="shared" ref="BO182" si="1012">IF(BO176&gt;$E$179,$E$178,BN182+($E$178-$I$182)/($E$179-$D$7))</f>
        <v>0</v>
      </c>
      <c r="BP182" s="12">
        <f t="shared" ref="BP182" si="1013">IF(BP176&gt;$E$179,$E$178,BO182+($E$178-$I$182)/($E$179-$D$7))</f>
        <v>0</v>
      </c>
      <c r="BQ182" s="12">
        <f t="shared" ref="BQ182" si="1014">IF(BQ176&gt;$E$179,$E$178,BP182+($E$178-$I$182)/($E$179-$D$7))</f>
        <v>0</v>
      </c>
      <c r="BR182" s="12">
        <f t="shared" ref="BR182" si="1015">IF(BR176&gt;$E$179,$E$178,BQ182+($E$178-$I$182)/($E$179-$D$7))</f>
        <v>0</v>
      </c>
      <c r="BS182" s="12">
        <f t="shared" ref="BS182" si="1016">IF(BS176&gt;$E$179,$E$178,BR182+($E$178-$I$182)/($E$179-$D$7))</f>
        <v>0</v>
      </c>
      <c r="BT182" s="12">
        <f t="shared" ref="BT182" si="1017">IF(BT176&gt;$E$179,$E$178,BS182+($E$178-$I$182)/($E$179-$D$7))</f>
        <v>0</v>
      </c>
      <c r="BU182" s="12">
        <f t="shared" ref="BU182" si="1018">IF(BU176&gt;$E$179,$E$178,BT182+($E$178-$I$182)/($E$179-$D$7))</f>
        <v>0</v>
      </c>
      <c r="BV182" s="12">
        <f t="shared" ref="BV182" si="1019">IF(BV176&gt;$E$179,$E$178,BU182+($E$178-$I$182)/($E$179-$D$7))</f>
        <v>0</v>
      </c>
      <c r="BW182" s="12">
        <f t="shared" ref="BW182" si="1020">IF(BW176&gt;$E$179,$E$178,BV182+($E$178-$I$182)/($E$179-$D$7))</f>
        <v>0</v>
      </c>
      <c r="BX182" s="12">
        <f t="shared" ref="BX182" si="1021">IF(BX176&gt;$E$179,$E$178,BW182+($E$178-$I$182)/($E$179-$D$7))</f>
        <v>0</v>
      </c>
      <c r="BY182" s="12">
        <f t="shared" ref="BY182" si="1022">IF(BY176&gt;$E$179,$E$178,BX182+($E$178-$I$182)/($E$179-$D$7))</f>
        <v>0</v>
      </c>
      <c r="BZ182" s="12">
        <f t="shared" ref="BZ182" si="1023">IF(BZ176&gt;$E$179,$E$178,BY182+($E$178-$I$182)/($E$179-$D$7))</f>
        <v>0</v>
      </c>
      <c r="CA182" s="12">
        <f t="shared" ref="CA182" si="1024">IF(CA176&gt;$E$179,$E$178,BZ182+($E$178-$I$182)/($E$179-$D$7))</f>
        <v>0</v>
      </c>
      <c r="CB182" s="12">
        <f t="shared" ref="CB182" si="1025">IF(CB176&gt;$E$179,$E$178,CA182+($E$178-$I$182)/($E$179-$D$7))</f>
        <v>0</v>
      </c>
      <c r="CC182" s="12">
        <f t="shared" ref="CC182" si="1026">IF(CC176&gt;$E$179,$E$178,CB182+($E$178-$I$182)/($E$179-$D$7))</f>
        <v>0</v>
      </c>
      <c r="CD182" s="12">
        <f t="shared" ref="CD182" si="1027">IF(CD176&gt;$E$179,$E$178,CC182+($E$178-$I$182)/($E$179-$D$7))</f>
        <v>0</v>
      </c>
      <c r="CE182" s="12">
        <f t="shared" ref="CE182" si="1028">IF(CE176&gt;$E$179,$E$178,CD182+($E$178-$I$182)/($E$179-$D$7))</f>
        <v>0</v>
      </c>
      <c r="CF182" s="12">
        <f t="shared" ref="CF182" si="1029">IF(CF176&gt;$E$179,$E$178,CE182+($E$178-$I$182)/($E$179-$D$7))</f>
        <v>0</v>
      </c>
      <c r="CG182" s="12">
        <f t="shared" ref="CG182" si="1030">IF(CG176&gt;$E$179,$E$178,CF182+($E$178-$I$182)/($E$179-$D$7))</f>
        <v>0</v>
      </c>
      <c r="CH182" s="12">
        <f t="shared" ref="CH182" si="1031">IF(CH176&gt;$E$179,$E$178,CG182+($E$178-$I$182)/($E$179-$D$7))</f>
        <v>0</v>
      </c>
      <c r="CI182" s="12">
        <f t="shared" ref="CI182" si="1032">IF(CI176&gt;$E$179,$E$178,CH182+($E$178-$I$182)/($E$179-$D$7))</f>
        <v>0</v>
      </c>
    </row>
    <row r="183" spans="2:87">
      <c r="B183" s="470"/>
      <c r="C183" s="77"/>
      <c r="D183" s="445"/>
      <c r="E183" s="447"/>
      <c r="F183" s="699"/>
      <c r="G183" s="131" t="s">
        <v>969</v>
      </c>
      <c r="H183" s="168" t="str">
        <f>H182</f>
        <v>(e.g. 0.02)</v>
      </c>
      <c r="I183" s="11"/>
      <c r="J183" s="11">
        <f>IF(DataSummary!$B$327=1,LN(NORMSDIST(NORMSINV(0.4)-InputDataA_GeneralAssumptions!J162)/NORMSDIST(NORMSINV(0.4)-InputDataA_GeneralAssumptions!I162)),IF(VLOOKUP($D$177,DataSummary!$A$144:$B$145,2,FALSE)=1,InputDataA_GeneralAssumptions!J181,InputDataA_GeneralAssumptions!J182))</f>
        <v>0</v>
      </c>
      <c r="K183" s="11">
        <f>IF(DataSummary!$B$327=1,LN(NORMSDIST(NORMSINV(0.4)-InputDataA_GeneralAssumptions!K162)/NORMSDIST(NORMSINV(0.4)-InputDataA_GeneralAssumptions!J162)),IF(VLOOKUP($D$177,DataSummary!$A$144:$B$145,2,FALSE)=1,InputDataA_GeneralAssumptions!K181,InputDataA_GeneralAssumptions!K182))</f>
        <v>0</v>
      </c>
      <c r="L183" s="11">
        <f>IF(DataSummary!$B$327=1,LN(NORMSDIST(NORMSINV(0.4)-InputDataA_GeneralAssumptions!L162)/NORMSDIST(NORMSINV(0.4)-InputDataA_GeneralAssumptions!K162)),IF(VLOOKUP($D$177,DataSummary!$A$144:$B$145,2,FALSE)=1,InputDataA_GeneralAssumptions!L181,InputDataA_GeneralAssumptions!L182))</f>
        <v>0</v>
      </c>
      <c r="M183" s="11">
        <f>IF(DataSummary!$B$327=1,LN(NORMSDIST(NORMSINV(0.4)-InputDataA_GeneralAssumptions!M162)/NORMSDIST(NORMSINV(0.4)-InputDataA_GeneralAssumptions!L162)),IF(VLOOKUP($D$177,DataSummary!$A$144:$B$145,2,FALSE)=1,InputDataA_GeneralAssumptions!M181,InputDataA_GeneralAssumptions!M182))</f>
        <v>0</v>
      </c>
      <c r="N183" s="11">
        <f>IF(DataSummary!$B$327=1,LN(NORMSDIST(NORMSINV(0.4)-InputDataA_GeneralAssumptions!N162)/NORMSDIST(NORMSINV(0.4)-InputDataA_GeneralAssumptions!M162)),IF(VLOOKUP($D$177,DataSummary!$A$144:$B$145,2,FALSE)=1,InputDataA_GeneralAssumptions!N181,InputDataA_GeneralAssumptions!N182))</f>
        <v>0</v>
      </c>
      <c r="O183" s="11">
        <f>IF(DataSummary!$B$327=1,LN(NORMSDIST(NORMSINV(0.4)-InputDataA_GeneralAssumptions!O162)/NORMSDIST(NORMSINV(0.4)-InputDataA_GeneralAssumptions!N162)),IF(VLOOKUP($D$177,DataSummary!$A$144:$B$145,2,FALSE)=1,InputDataA_GeneralAssumptions!O181,InputDataA_GeneralAssumptions!O182))</f>
        <v>0</v>
      </c>
      <c r="P183" s="11">
        <f>IF(DataSummary!$B$327=1,LN(NORMSDIST(NORMSINV(0.4)-InputDataA_GeneralAssumptions!P162)/NORMSDIST(NORMSINV(0.4)-InputDataA_GeneralAssumptions!O162)),IF(VLOOKUP($D$177,DataSummary!$A$144:$B$145,2,FALSE)=1,InputDataA_GeneralAssumptions!P181,InputDataA_GeneralAssumptions!P182))</f>
        <v>0</v>
      </c>
      <c r="Q183" s="11">
        <f>IF(DataSummary!$B$327=1,LN(NORMSDIST(NORMSINV(0.4)-InputDataA_GeneralAssumptions!Q162)/NORMSDIST(NORMSINV(0.4)-InputDataA_GeneralAssumptions!P162)),IF(VLOOKUP($D$177,DataSummary!$A$144:$B$145,2,FALSE)=1,InputDataA_GeneralAssumptions!Q181,InputDataA_GeneralAssumptions!Q182))</f>
        <v>0</v>
      </c>
      <c r="R183" s="11">
        <f>IF(DataSummary!$B$327=1,LN(NORMSDIST(NORMSINV(0.4)-InputDataA_GeneralAssumptions!R162)/NORMSDIST(NORMSINV(0.4)-InputDataA_GeneralAssumptions!Q162)),IF(VLOOKUP($D$177,DataSummary!$A$144:$B$145,2,FALSE)=1,InputDataA_GeneralAssumptions!R181,InputDataA_GeneralAssumptions!R182))</f>
        <v>0</v>
      </c>
      <c r="S183" s="11">
        <f>IF(DataSummary!$B$327=1,LN(NORMSDIST(NORMSINV(0.4)-InputDataA_GeneralAssumptions!S162)/NORMSDIST(NORMSINV(0.4)-InputDataA_GeneralAssumptions!R162)),IF(VLOOKUP($D$177,DataSummary!$A$144:$B$145,2,FALSE)=1,InputDataA_GeneralAssumptions!S181,InputDataA_GeneralAssumptions!S182))</f>
        <v>0</v>
      </c>
      <c r="T183" s="11">
        <f>IF(DataSummary!$B$327=1,LN(NORMSDIST(NORMSINV(0.4)-InputDataA_GeneralAssumptions!T162)/NORMSDIST(NORMSINV(0.4)-InputDataA_GeneralAssumptions!S162)),IF(VLOOKUP($D$177,DataSummary!$A$144:$B$145,2,FALSE)=1,InputDataA_GeneralAssumptions!T181,InputDataA_GeneralAssumptions!T182))</f>
        <v>0</v>
      </c>
      <c r="U183" s="11">
        <f>IF(DataSummary!$B$327=1,LN(NORMSDIST(NORMSINV(0.4)-InputDataA_GeneralAssumptions!U162)/NORMSDIST(NORMSINV(0.4)-InputDataA_GeneralAssumptions!T162)),IF(VLOOKUP($D$177,DataSummary!$A$144:$B$145,2,FALSE)=1,InputDataA_GeneralAssumptions!U181,InputDataA_GeneralAssumptions!U182))</f>
        <v>0</v>
      </c>
      <c r="V183" s="11">
        <f>IF(DataSummary!$B$327=1,LN(NORMSDIST(NORMSINV(0.4)-InputDataA_GeneralAssumptions!V162)/NORMSDIST(NORMSINV(0.4)-InputDataA_GeneralAssumptions!U162)),IF(VLOOKUP($D$177,DataSummary!$A$144:$B$145,2,FALSE)=1,InputDataA_GeneralAssumptions!V181,InputDataA_GeneralAssumptions!V182))</f>
        <v>0</v>
      </c>
      <c r="W183" s="11">
        <f>IF(DataSummary!$B$327=1,LN(NORMSDIST(NORMSINV(0.4)-InputDataA_GeneralAssumptions!W162)/NORMSDIST(NORMSINV(0.4)-InputDataA_GeneralAssumptions!V162)),IF(VLOOKUP($D$177,DataSummary!$A$144:$B$145,2,FALSE)=1,InputDataA_GeneralAssumptions!W181,InputDataA_GeneralAssumptions!W182))</f>
        <v>0</v>
      </c>
      <c r="X183" s="11">
        <f>IF(DataSummary!$B$327=1,LN(NORMSDIST(NORMSINV(0.4)-InputDataA_GeneralAssumptions!X162)/NORMSDIST(NORMSINV(0.4)-InputDataA_GeneralAssumptions!W162)),IF(VLOOKUP($D$177,DataSummary!$A$144:$B$145,2,FALSE)=1,InputDataA_GeneralAssumptions!X181,InputDataA_GeneralAssumptions!X182))</f>
        <v>0</v>
      </c>
      <c r="Y183" s="11">
        <f>IF(DataSummary!$B$327=1,LN(NORMSDIST(NORMSINV(0.4)-InputDataA_GeneralAssumptions!Y162)/NORMSDIST(NORMSINV(0.4)-InputDataA_GeneralAssumptions!X162)),IF(VLOOKUP($D$177,DataSummary!$A$144:$B$145,2,FALSE)=1,InputDataA_GeneralAssumptions!Y181,InputDataA_GeneralAssumptions!Y182))</f>
        <v>0</v>
      </c>
      <c r="Z183" s="11">
        <f>IF(DataSummary!$B$327=1,LN(NORMSDIST(NORMSINV(0.4)-InputDataA_GeneralAssumptions!Z162)/NORMSDIST(NORMSINV(0.4)-InputDataA_GeneralAssumptions!Y162)),IF(VLOOKUP($D$177,DataSummary!$A$144:$B$145,2,FALSE)=1,InputDataA_GeneralAssumptions!Z181,InputDataA_GeneralAssumptions!Z182))</f>
        <v>0</v>
      </c>
      <c r="AA183" s="11">
        <f>IF(DataSummary!$B$327=1,LN(NORMSDIST(NORMSINV(0.4)-InputDataA_GeneralAssumptions!AA162)/NORMSDIST(NORMSINV(0.4)-InputDataA_GeneralAssumptions!Z162)),IF(VLOOKUP($D$177,DataSummary!$A$144:$B$145,2,FALSE)=1,InputDataA_GeneralAssumptions!AA181,InputDataA_GeneralAssumptions!AA182))</f>
        <v>0</v>
      </c>
      <c r="AB183" s="11">
        <f>IF(DataSummary!$B$327=1,LN(NORMSDIST(NORMSINV(0.4)-InputDataA_GeneralAssumptions!AB162)/NORMSDIST(NORMSINV(0.4)-InputDataA_GeneralAssumptions!AA162)),IF(VLOOKUP($D$177,DataSummary!$A$144:$B$145,2,FALSE)=1,InputDataA_GeneralAssumptions!AB181,InputDataA_GeneralAssumptions!AB182))</f>
        <v>0</v>
      </c>
      <c r="AC183" s="11">
        <f>IF(DataSummary!$B$327=1,LN(NORMSDIST(NORMSINV(0.4)-InputDataA_GeneralAssumptions!AC162)/NORMSDIST(NORMSINV(0.4)-InputDataA_GeneralAssumptions!AB162)),IF(VLOOKUP($D$177,DataSummary!$A$144:$B$145,2,FALSE)=1,InputDataA_GeneralAssumptions!AC181,InputDataA_GeneralAssumptions!AC182))</f>
        <v>0</v>
      </c>
      <c r="AD183" s="11">
        <f>IF(DataSummary!$B$327=1,LN(NORMSDIST(NORMSINV(0.4)-InputDataA_GeneralAssumptions!AD162)/NORMSDIST(NORMSINV(0.4)-InputDataA_GeneralAssumptions!AC162)),IF(VLOOKUP($D$177,DataSummary!$A$144:$B$145,2,FALSE)=1,InputDataA_GeneralAssumptions!AD181,InputDataA_GeneralAssumptions!AD182))</f>
        <v>0</v>
      </c>
      <c r="AE183" s="11">
        <f>IF(DataSummary!$B$327=1,LN(NORMSDIST(NORMSINV(0.4)-InputDataA_GeneralAssumptions!AE162)/NORMSDIST(NORMSINV(0.4)-InputDataA_GeneralAssumptions!AD162)),IF(VLOOKUP($D$177,DataSummary!$A$144:$B$145,2,FALSE)=1,InputDataA_GeneralAssumptions!AE181,InputDataA_GeneralAssumptions!AE182))</f>
        <v>0</v>
      </c>
      <c r="AF183" s="11">
        <f>IF(DataSummary!$B$327=1,LN(NORMSDIST(NORMSINV(0.4)-InputDataA_GeneralAssumptions!AF162)/NORMSDIST(NORMSINV(0.4)-InputDataA_GeneralAssumptions!AE162)),IF(VLOOKUP($D$177,DataSummary!$A$144:$B$145,2,FALSE)=1,InputDataA_GeneralAssumptions!AF181,InputDataA_GeneralAssumptions!AF182))</f>
        <v>0</v>
      </c>
      <c r="AG183" s="11">
        <f>IF(DataSummary!$B$327=1,LN(NORMSDIST(NORMSINV(0.4)-InputDataA_GeneralAssumptions!AG162)/NORMSDIST(NORMSINV(0.4)-InputDataA_GeneralAssumptions!AF162)),IF(VLOOKUP($D$177,DataSummary!$A$144:$B$145,2,FALSE)=1,InputDataA_GeneralAssumptions!AG181,InputDataA_GeneralAssumptions!AG182))</f>
        <v>0</v>
      </c>
      <c r="AH183" s="11">
        <f>IF(DataSummary!$B$327=1,LN(NORMSDIST(NORMSINV(0.4)-InputDataA_GeneralAssumptions!AH162)/NORMSDIST(NORMSINV(0.4)-InputDataA_GeneralAssumptions!AG162)),IF(VLOOKUP($D$177,DataSummary!$A$144:$B$145,2,FALSE)=1,InputDataA_GeneralAssumptions!AH181,InputDataA_GeneralAssumptions!AH182))</f>
        <v>0</v>
      </c>
      <c r="AI183" s="11">
        <f>IF(DataSummary!$B$327=1,LN(NORMSDIST(NORMSINV(0.4)-InputDataA_GeneralAssumptions!AI162)/NORMSDIST(NORMSINV(0.4)-InputDataA_GeneralAssumptions!AH162)),IF(VLOOKUP($D$177,DataSummary!$A$144:$B$145,2,FALSE)=1,InputDataA_GeneralAssumptions!AI181,InputDataA_GeneralAssumptions!AI182))</f>
        <v>0</v>
      </c>
      <c r="AJ183" s="11">
        <f>IF(DataSummary!$B$327=1,LN(NORMSDIST(NORMSINV(0.4)-InputDataA_GeneralAssumptions!AJ162)/NORMSDIST(NORMSINV(0.4)-InputDataA_GeneralAssumptions!AI162)),IF(VLOOKUP($D$177,DataSummary!$A$144:$B$145,2,FALSE)=1,InputDataA_GeneralAssumptions!AJ181,InputDataA_GeneralAssumptions!AJ182))</f>
        <v>0</v>
      </c>
      <c r="AK183" s="11">
        <f>IF(DataSummary!$B$327=1,LN(NORMSDIST(NORMSINV(0.4)-InputDataA_GeneralAssumptions!AK162)/NORMSDIST(NORMSINV(0.4)-InputDataA_GeneralAssumptions!AJ162)),IF(VLOOKUP($D$177,DataSummary!$A$144:$B$145,2,FALSE)=1,InputDataA_GeneralAssumptions!AK181,InputDataA_GeneralAssumptions!AK182))</f>
        <v>0</v>
      </c>
      <c r="AL183" s="11">
        <f>IF(DataSummary!$B$327=1,LN(NORMSDIST(NORMSINV(0.4)-InputDataA_GeneralAssumptions!AL162)/NORMSDIST(NORMSINV(0.4)-InputDataA_GeneralAssumptions!AK162)),IF(VLOOKUP($D$177,DataSummary!$A$144:$B$145,2,FALSE)=1,InputDataA_GeneralAssumptions!AL181,InputDataA_GeneralAssumptions!AL182))</f>
        <v>0</v>
      </c>
      <c r="AM183" s="11">
        <f>IF(DataSummary!$B$327=1,LN(NORMSDIST(NORMSINV(0.4)-InputDataA_GeneralAssumptions!AM162)/NORMSDIST(NORMSINV(0.4)-InputDataA_GeneralAssumptions!AL162)),IF(VLOOKUP($D$177,DataSummary!$A$144:$B$145,2,FALSE)=1,InputDataA_GeneralAssumptions!AM181,InputDataA_GeneralAssumptions!AM182))</f>
        <v>0</v>
      </c>
      <c r="AN183" s="11">
        <f>IF(DataSummary!$B$327=1,LN(NORMSDIST(NORMSINV(0.4)-InputDataA_GeneralAssumptions!AN162)/NORMSDIST(NORMSINV(0.4)-InputDataA_GeneralAssumptions!AM162)),IF(VLOOKUP($D$177,DataSummary!$A$144:$B$145,2,FALSE)=1,InputDataA_GeneralAssumptions!AN181,InputDataA_GeneralAssumptions!AN182))</f>
        <v>0</v>
      </c>
      <c r="AO183" s="11">
        <f>IF(DataSummary!$B$327=1,LN(NORMSDIST(NORMSINV(0.4)-InputDataA_GeneralAssumptions!AO162)/NORMSDIST(NORMSINV(0.4)-InputDataA_GeneralAssumptions!AN162)),IF(VLOOKUP($D$177,DataSummary!$A$144:$B$145,2,FALSE)=1,InputDataA_GeneralAssumptions!AO181,InputDataA_GeneralAssumptions!AO182))</f>
        <v>0</v>
      </c>
      <c r="AP183" s="11">
        <f>IF(DataSummary!$B$327=1,LN(NORMSDIST(NORMSINV(0.4)-InputDataA_GeneralAssumptions!AP162)/NORMSDIST(NORMSINV(0.4)-InputDataA_GeneralAssumptions!AO162)),IF(VLOOKUP($D$177,DataSummary!$A$144:$B$145,2,FALSE)=1,InputDataA_GeneralAssumptions!AP181,InputDataA_GeneralAssumptions!AP182))</f>
        <v>0</v>
      </c>
      <c r="AQ183" s="11">
        <f>IF(DataSummary!$B$327=1,LN(NORMSDIST(NORMSINV(0.4)-InputDataA_GeneralAssumptions!AQ162)/NORMSDIST(NORMSINV(0.4)-InputDataA_GeneralAssumptions!AP162)),IF(VLOOKUP($D$177,DataSummary!$A$144:$B$145,2,FALSE)=1,InputDataA_GeneralAssumptions!AQ181,InputDataA_GeneralAssumptions!AQ182))</f>
        <v>0</v>
      </c>
      <c r="AR183" s="11">
        <f>IF(DataSummary!$B$327=1,LN(NORMSDIST(NORMSINV(0.4)-InputDataA_GeneralAssumptions!AR162)/NORMSDIST(NORMSINV(0.4)-InputDataA_GeneralAssumptions!AQ162)),IF(VLOOKUP($D$177,DataSummary!$A$144:$B$145,2,FALSE)=1,InputDataA_GeneralAssumptions!AR181,InputDataA_GeneralAssumptions!AR182))</f>
        <v>0</v>
      </c>
      <c r="AS183" s="11">
        <f>IF(DataSummary!$B$327=1,LN(NORMSDIST(NORMSINV(0.4)-InputDataA_GeneralAssumptions!AS162)/NORMSDIST(NORMSINV(0.4)-InputDataA_GeneralAssumptions!AR162)),IF(VLOOKUP($D$177,DataSummary!$A$144:$B$145,2,FALSE)=1,InputDataA_GeneralAssumptions!AS181,InputDataA_GeneralAssumptions!AS182))</f>
        <v>0</v>
      </c>
      <c r="AT183" s="11">
        <f>IF(DataSummary!$B$327=1,LN(NORMSDIST(NORMSINV(0.4)-InputDataA_GeneralAssumptions!AT162)/NORMSDIST(NORMSINV(0.4)-InputDataA_GeneralAssumptions!AS162)),IF(VLOOKUP($D$177,DataSummary!$A$144:$B$145,2,FALSE)=1,InputDataA_GeneralAssumptions!AT181,InputDataA_GeneralAssumptions!AT182))</f>
        <v>0</v>
      </c>
      <c r="AU183" s="11">
        <f>IF(DataSummary!$B$327=1,LN(NORMSDIST(NORMSINV(0.4)-InputDataA_GeneralAssumptions!AU162)/NORMSDIST(NORMSINV(0.4)-InputDataA_GeneralAssumptions!AT162)),IF(VLOOKUP($D$177,DataSummary!$A$144:$B$145,2,FALSE)=1,InputDataA_GeneralAssumptions!AU181,InputDataA_GeneralAssumptions!AU182))</f>
        <v>0</v>
      </c>
      <c r="AV183" s="11">
        <f>IF(DataSummary!$B$327=1,LN(NORMSDIST(NORMSINV(0.4)-InputDataA_GeneralAssumptions!AV162)/NORMSDIST(NORMSINV(0.4)-InputDataA_GeneralAssumptions!AU162)),IF(VLOOKUP($D$177,DataSummary!$A$144:$B$145,2,FALSE)=1,InputDataA_GeneralAssumptions!AV181,InputDataA_GeneralAssumptions!AV182))</f>
        <v>0</v>
      </c>
      <c r="AW183" s="11">
        <f>IF(DataSummary!$B$327=1,LN(NORMSDIST(NORMSINV(0.4)-InputDataA_GeneralAssumptions!AW162)/NORMSDIST(NORMSINV(0.4)-InputDataA_GeneralAssumptions!AV162)),IF(VLOOKUP($D$177,DataSummary!$A$144:$B$145,2,FALSE)=1,InputDataA_GeneralAssumptions!AW181,InputDataA_GeneralAssumptions!AW182))</f>
        <v>0</v>
      </c>
      <c r="AX183" s="11">
        <f>IF(DataSummary!$B$327=1,LN(NORMSDIST(NORMSINV(0.4)-InputDataA_GeneralAssumptions!AX162)/NORMSDIST(NORMSINV(0.4)-InputDataA_GeneralAssumptions!AW162)),IF(VLOOKUP($D$177,DataSummary!$A$144:$B$145,2,FALSE)=1,InputDataA_GeneralAssumptions!AX181,InputDataA_GeneralAssumptions!AX182))</f>
        <v>0</v>
      </c>
      <c r="AY183" s="11">
        <f>IF(DataSummary!$B$327=1,LN(NORMSDIST(NORMSINV(0.4)-InputDataA_GeneralAssumptions!AY162)/NORMSDIST(NORMSINV(0.4)-InputDataA_GeneralAssumptions!AX162)),IF(VLOOKUP($D$177,DataSummary!$A$144:$B$145,2,FALSE)=1,InputDataA_GeneralAssumptions!AY181,InputDataA_GeneralAssumptions!AY182))</f>
        <v>0</v>
      </c>
      <c r="AZ183" s="11">
        <f>IF(DataSummary!$B$327=1,LN(NORMSDIST(NORMSINV(0.4)-InputDataA_GeneralAssumptions!AZ162)/NORMSDIST(NORMSINV(0.4)-InputDataA_GeneralAssumptions!AY162)),IF(VLOOKUP($D$177,DataSummary!$A$144:$B$145,2,FALSE)=1,InputDataA_GeneralAssumptions!AZ181,InputDataA_GeneralAssumptions!AZ182))</f>
        <v>0</v>
      </c>
      <c r="BA183" s="11">
        <f>IF(DataSummary!$B$327=1,LN(NORMSDIST(NORMSINV(0.4)-InputDataA_GeneralAssumptions!BA162)/NORMSDIST(NORMSINV(0.4)-InputDataA_GeneralAssumptions!AZ162)),IF(VLOOKUP($D$177,DataSummary!$A$144:$B$145,2,FALSE)=1,InputDataA_GeneralAssumptions!BA181,InputDataA_GeneralAssumptions!BA182))</f>
        <v>0</v>
      </c>
      <c r="BB183" s="11">
        <f>IF(DataSummary!$B$327=1,LN(NORMSDIST(NORMSINV(0.4)-InputDataA_GeneralAssumptions!BB162)/NORMSDIST(NORMSINV(0.4)-InputDataA_GeneralAssumptions!BA162)),IF(VLOOKUP($D$177,DataSummary!$A$144:$B$145,2,FALSE)=1,InputDataA_GeneralAssumptions!BB181,InputDataA_GeneralAssumptions!BB182))</f>
        <v>0</v>
      </c>
      <c r="BC183" s="11">
        <f>IF(DataSummary!$B$327=1,LN(NORMSDIST(NORMSINV(0.4)-InputDataA_GeneralAssumptions!BC162)/NORMSDIST(NORMSINV(0.4)-InputDataA_GeneralAssumptions!BB162)),IF(VLOOKUP($D$177,DataSummary!$A$144:$B$145,2,FALSE)=1,InputDataA_GeneralAssumptions!BC181,InputDataA_GeneralAssumptions!BC182))</f>
        <v>0</v>
      </c>
      <c r="BD183" s="11">
        <f>IF(DataSummary!$B$327=1,LN(NORMSDIST(NORMSINV(0.4)-InputDataA_GeneralAssumptions!BD162)/NORMSDIST(NORMSINV(0.4)-InputDataA_GeneralAssumptions!BC162)),IF(VLOOKUP($D$177,DataSummary!$A$144:$B$145,2,FALSE)=1,InputDataA_GeneralAssumptions!BD181,InputDataA_GeneralAssumptions!BD182))</f>
        <v>0</v>
      </c>
      <c r="BE183" s="11">
        <f>IF(DataSummary!$B$327=1,LN(NORMSDIST(NORMSINV(0.4)-InputDataA_GeneralAssumptions!BE162)/NORMSDIST(NORMSINV(0.4)-InputDataA_GeneralAssumptions!BD162)),IF(VLOOKUP($D$177,DataSummary!$A$144:$B$145,2,FALSE)=1,InputDataA_GeneralAssumptions!BE181,InputDataA_GeneralAssumptions!BE182))</f>
        <v>0</v>
      </c>
      <c r="BF183" s="11">
        <f>IF(DataSummary!$B$327=1,LN(NORMSDIST(NORMSINV(0.4)-InputDataA_GeneralAssumptions!BF162)/NORMSDIST(NORMSINV(0.4)-InputDataA_GeneralAssumptions!BE162)),IF(VLOOKUP($D$177,DataSummary!$A$144:$B$145,2,FALSE)=1,InputDataA_GeneralAssumptions!BF181,InputDataA_GeneralAssumptions!BF182))</f>
        <v>0</v>
      </c>
      <c r="BG183" s="11">
        <f>IF(DataSummary!$B$327=1,LN(NORMSDIST(NORMSINV(0.4)-InputDataA_GeneralAssumptions!BG162)/NORMSDIST(NORMSINV(0.4)-InputDataA_GeneralAssumptions!BF162)),IF(VLOOKUP($D$177,DataSummary!$A$144:$B$145,2,FALSE)=1,InputDataA_GeneralAssumptions!BG181,InputDataA_GeneralAssumptions!BG182))</f>
        <v>0</v>
      </c>
      <c r="BH183" s="11">
        <f>IF(DataSummary!$B$327=1,LN(NORMSDIST(NORMSINV(0.4)-InputDataA_GeneralAssumptions!BH162)/NORMSDIST(NORMSINV(0.4)-InputDataA_GeneralAssumptions!BG162)),IF(VLOOKUP($D$177,DataSummary!$A$144:$B$145,2,FALSE)=1,InputDataA_GeneralAssumptions!BH181,InputDataA_GeneralAssumptions!BH182))</f>
        <v>0</v>
      </c>
      <c r="BI183" s="11">
        <f>IF(DataSummary!$B$327=1,LN(NORMSDIST(NORMSINV(0.4)-InputDataA_GeneralAssumptions!BI162)/NORMSDIST(NORMSINV(0.4)-InputDataA_GeneralAssumptions!BH162)),IF(VLOOKUP($D$177,DataSummary!$A$144:$B$145,2,FALSE)=1,InputDataA_GeneralAssumptions!BI181,InputDataA_GeneralAssumptions!BI182))</f>
        <v>0</v>
      </c>
      <c r="BJ183" s="11">
        <f>IF(DataSummary!$B$327=1,LN(NORMSDIST(NORMSINV(0.4)-InputDataA_GeneralAssumptions!BJ162)/NORMSDIST(NORMSINV(0.4)-InputDataA_GeneralAssumptions!BI162)),IF(VLOOKUP($D$177,DataSummary!$A$144:$B$145,2,FALSE)=1,InputDataA_GeneralAssumptions!BJ181,InputDataA_GeneralAssumptions!BJ182))</f>
        <v>0</v>
      </c>
      <c r="BK183" s="11">
        <f>IF(DataSummary!$B$327=1,LN(NORMSDIST(NORMSINV(0.4)-InputDataA_GeneralAssumptions!BK162)/NORMSDIST(NORMSINV(0.4)-InputDataA_GeneralAssumptions!BJ162)),IF(VLOOKUP($D$177,DataSummary!$A$144:$B$145,2,FALSE)=1,InputDataA_GeneralAssumptions!BK181,InputDataA_GeneralAssumptions!BK182))</f>
        <v>0</v>
      </c>
      <c r="BL183" s="11">
        <f>IF(DataSummary!$B$327=1,LN(NORMSDIST(NORMSINV(0.4)-InputDataA_GeneralAssumptions!BL162)/NORMSDIST(NORMSINV(0.4)-InputDataA_GeneralAssumptions!BK162)),IF(VLOOKUP($D$177,DataSummary!$A$144:$B$145,2,FALSE)=1,InputDataA_GeneralAssumptions!BL181,InputDataA_GeneralAssumptions!BL182))</f>
        <v>0</v>
      </c>
      <c r="BM183" s="11">
        <f>IF(DataSummary!$B$327=1,LN(NORMSDIST(NORMSINV(0.4)-InputDataA_GeneralAssumptions!BM162)/NORMSDIST(NORMSINV(0.4)-InputDataA_GeneralAssumptions!BL162)),IF(VLOOKUP($D$177,DataSummary!$A$144:$B$145,2,FALSE)=1,InputDataA_GeneralAssumptions!BM181,InputDataA_GeneralAssumptions!BM182))</f>
        <v>0</v>
      </c>
      <c r="BN183" s="11">
        <f>IF(DataSummary!$B$327=1,LN(NORMSDIST(NORMSINV(0.4)-InputDataA_GeneralAssumptions!BN162)/NORMSDIST(NORMSINV(0.4)-InputDataA_GeneralAssumptions!BM162)),IF(VLOOKUP($D$177,DataSummary!$A$144:$B$145,2,FALSE)=1,InputDataA_GeneralAssumptions!BN181,InputDataA_GeneralAssumptions!BN182))</f>
        <v>0</v>
      </c>
      <c r="BO183" s="11">
        <f>IF(DataSummary!$B$327=1,LN(NORMSDIST(NORMSINV(0.4)-InputDataA_GeneralAssumptions!BO162)/NORMSDIST(NORMSINV(0.4)-InputDataA_GeneralAssumptions!BN162)),IF(VLOOKUP($D$177,DataSummary!$A$144:$B$145,2,FALSE)=1,InputDataA_GeneralAssumptions!BO181,InputDataA_GeneralAssumptions!BO182))</f>
        <v>0</v>
      </c>
      <c r="BP183" s="11">
        <f>IF(DataSummary!$B$327=1,LN(NORMSDIST(NORMSINV(0.4)-InputDataA_GeneralAssumptions!BP162)/NORMSDIST(NORMSINV(0.4)-InputDataA_GeneralAssumptions!BO162)),IF(VLOOKUP($D$177,DataSummary!$A$144:$B$145,2,FALSE)=1,InputDataA_GeneralAssumptions!BP181,InputDataA_GeneralAssumptions!BP182))</f>
        <v>0</v>
      </c>
      <c r="BQ183" s="11">
        <f>IF(DataSummary!$B$327=1,LN(NORMSDIST(NORMSINV(0.4)-InputDataA_GeneralAssumptions!BQ162)/NORMSDIST(NORMSINV(0.4)-InputDataA_GeneralAssumptions!BP162)),IF(VLOOKUP($D$177,DataSummary!$A$144:$B$145,2,FALSE)=1,InputDataA_GeneralAssumptions!BQ181,InputDataA_GeneralAssumptions!BQ182))</f>
        <v>0</v>
      </c>
      <c r="BR183" s="11">
        <f>IF(DataSummary!$B$327=1,LN(NORMSDIST(NORMSINV(0.4)-InputDataA_GeneralAssumptions!BR162)/NORMSDIST(NORMSINV(0.4)-InputDataA_GeneralAssumptions!BQ162)),IF(VLOOKUP($D$177,DataSummary!$A$144:$B$145,2,FALSE)=1,InputDataA_GeneralAssumptions!BR181,InputDataA_GeneralAssumptions!BR182))</f>
        <v>0</v>
      </c>
      <c r="BS183" s="11">
        <f>IF(DataSummary!$B$327=1,LN(NORMSDIST(NORMSINV(0.4)-InputDataA_GeneralAssumptions!BS162)/NORMSDIST(NORMSINV(0.4)-InputDataA_GeneralAssumptions!BR162)),IF(VLOOKUP($D$177,DataSummary!$A$144:$B$145,2,FALSE)=1,InputDataA_GeneralAssumptions!BS181,InputDataA_GeneralAssumptions!BS182))</f>
        <v>0</v>
      </c>
      <c r="BT183" s="11">
        <f>IF(DataSummary!$B$327=1,LN(NORMSDIST(NORMSINV(0.4)-InputDataA_GeneralAssumptions!BT162)/NORMSDIST(NORMSINV(0.4)-InputDataA_GeneralAssumptions!BS162)),IF(VLOOKUP($D$177,DataSummary!$A$144:$B$145,2,FALSE)=1,InputDataA_GeneralAssumptions!BT181,InputDataA_GeneralAssumptions!BT182))</f>
        <v>0</v>
      </c>
      <c r="BU183" s="11">
        <f>IF(DataSummary!$B$327=1,LN(NORMSDIST(NORMSINV(0.4)-InputDataA_GeneralAssumptions!BU162)/NORMSDIST(NORMSINV(0.4)-InputDataA_GeneralAssumptions!BT162)),IF(VLOOKUP($D$177,DataSummary!$A$144:$B$145,2,FALSE)=1,InputDataA_GeneralAssumptions!BU181,InputDataA_GeneralAssumptions!BU182))</f>
        <v>0</v>
      </c>
      <c r="BV183" s="11">
        <f>IF(DataSummary!$B$327=1,LN(NORMSDIST(NORMSINV(0.4)-InputDataA_GeneralAssumptions!BV162)/NORMSDIST(NORMSINV(0.4)-InputDataA_GeneralAssumptions!BU162)),IF(VLOOKUP($D$177,DataSummary!$A$144:$B$145,2,FALSE)=1,InputDataA_GeneralAssumptions!BV181,InputDataA_GeneralAssumptions!BV182))</f>
        <v>0</v>
      </c>
      <c r="BW183" s="11">
        <f>IF(DataSummary!$B$327=1,LN(NORMSDIST(NORMSINV(0.4)-InputDataA_GeneralAssumptions!BW162)/NORMSDIST(NORMSINV(0.4)-InputDataA_GeneralAssumptions!BV162)),IF(VLOOKUP($D$177,DataSummary!$A$144:$B$145,2,FALSE)=1,InputDataA_GeneralAssumptions!BW181,InputDataA_GeneralAssumptions!BW182))</f>
        <v>0</v>
      </c>
      <c r="BX183" s="11">
        <f>IF(DataSummary!$B$327=1,LN(NORMSDIST(NORMSINV(0.4)-InputDataA_GeneralAssumptions!BX162)/NORMSDIST(NORMSINV(0.4)-InputDataA_GeneralAssumptions!BW162)),IF(VLOOKUP($D$177,DataSummary!$A$144:$B$145,2,FALSE)=1,InputDataA_GeneralAssumptions!BX181,InputDataA_GeneralAssumptions!BX182))</f>
        <v>0</v>
      </c>
      <c r="BY183" s="11">
        <f>IF(DataSummary!$B$327=1,LN(NORMSDIST(NORMSINV(0.4)-InputDataA_GeneralAssumptions!BY162)/NORMSDIST(NORMSINV(0.4)-InputDataA_GeneralAssumptions!BX162)),IF(VLOOKUP($D$177,DataSummary!$A$144:$B$145,2,FALSE)=1,InputDataA_GeneralAssumptions!BY181,InputDataA_GeneralAssumptions!BY182))</f>
        <v>0</v>
      </c>
      <c r="BZ183" s="11">
        <f>IF(DataSummary!$B$327=1,LN(NORMSDIST(NORMSINV(0.4)-InputDataA_GeneralAssumptions!BZ162)/NORMSDIST(NORMSINV(0.4)-InputDataA_GeneralAssumptions!BY162)),IF(VLOOKUP($D$177,DataSummary!$A$144:$B$145,2,FALSE)=1,InputDataA_GeneralAssumptions!BZ181,InputDataA_GeneralAssumptions!BZ182))</f>
        <v>0</v>
      </c>
      <c r="CA183" s="11">
        <f>IF(DataSummary!$B$327=1,LN(NORMSDIST(NORMSINV(0.4)-InputDataA_GeneralAssumptions!CA162)/NORMSDIST(NORMSINV(0.4)-InputDataA_GeneralAssumptions!BZ162)),IF(VLOOKUP($D$177,DataSummary!$A$144:$B$145,2,FALSE)=1,InputDataA_GeneralAssumptions!CA181,InputDataA_GeneralAssumptions!CA182))</f>
        <v>0</v>
      </c>
      <c r="CB183" s="11">
        <f>IF(DataSummary!$B$327=1,LN(NORMSDIST(NORMSINV(0.4)-InputDataA_GeneralAssumptions!CB162)/NORMSDIST(NORMSINV(0.4)-InputDataA_GeneralAssumptions!CA162)),IF(VLOOKUP($D$177,DataSummary!$A$144:$B$145,2,FALSE)=1,InputDataA_GeneralAssumptions!CB181,InputDataA_GeneralAssumptions!CB182))</f>
        <v>0</v>
      </c>
      <c r="CC183" s="11">
        <f>IF(DataSummary!$B$327=1,LN(NORMSDIST(NORMSINV(0.4)-InputDataA_GeneralAssumptions!CC162)/NORMSDIST(NORMSINV(0.4)-InputDataA_GeneralAssumptions!CB162)),IF(VLOOKUP($D$177,DataSummary!$A$144:$B$145,2,FALSE)=1,InputDataA_GeneralAssumptions!CC181,InputDataA_GeneralAssumptions!CC182))</f>
        <v>0</v>
      </c>
      <c r="CD183" s="11">
        <f>IF(DataSummary!$B$327=1,LN(NORMSDIST(NORMSINV(0.4)-InputDataA_GeneralAssumptions!CD162)/NORMSDIST(NORMSINV(0.4)-InputDataA_GeneralAssumptions!CC162)),IF(VLOOKUP($D$177,DataSummary!$A$144:$B$145,2,FALSE)=1,InputDataA_GeneralAssumptions!CD181,InputDataA_GeneralAssumptions!CD182))</f>
        <v>0</v>
      </c>
      <c r="CE183" s="11">
        <f>IF(DataSummary!$B$327=1,LN(NORMSDIST(NORMSINV(0.4)-InputDataA_GeneralAssumptions!CE162)/NORMSDIST(NORMSINV(0.4)-InputDataA_GeneralAssumptions!CD162)),IF(VLOOKUP($D$177,DataSummary!$A$144:$B$145,2,FALSE)=1,InputDataA_GeneralAssumptions!CE181,InputDataA_GeneralAssumptions!CE182))</f>
        <v>0</v>
      </c>
      <c r="CF183" s="11">
        <f>IF(DataSummary!$B$327=1,LN(NORMSDIST(NORMSINV(0.4)-InputDataA_GeneralAssumptions!CF162)/NORMSDIST(NORMSINV(0.4)-InputDataA_GeneralAssumptions!CE162)),IF(VLOOKUP($D$177,DataSummary!$A$144:$B$145,2,FALSE)=1,InputDataA_GeneralAssumptions!CF181,InputDataA_GeneralAssumptions!CF182))</f>
        <v>0</v>
      </c>
      <c r="CG183" s="11">
        <f>IF(DataSummary!$B$327=1,LN(NORMSDIST(NORMSINV(0.4)-InputDataA_GeneralAssumptions!CG162)/NORMSDIST(NORMSINV(0.4)-InputDataA_GeneralAssumptions!CF162)),IF(VLOOKUP($D$177,DataSummary!$A$144:$B$145,2,FALSE)=1,InputDataA_GeneralAssumptions!CG181,InputDataA_GeneralAssumptions!CG182))</f>
        <v>0</v>
      </c>
      <c r="CH183" s="11">
        <f>IF(DataSummary!$B$327=1,LN(NORMSDIST(NORMSINV(0.4)-InputDataA_GeneralAssumptions!CH162)/NORMSDIST(NORMSINV(0.4)-InputDataA_GeneralAssumptions!CG162)),IF(VLOOKUP($D$177,DataSummary!$A$144:$B$145,2,FALSE)=1,InputDataA_GeneralAssumptions!CH181,InputDataA_GeneralAssumptions!CH182))</f>
        <v>0</v>
      </c>
      <c r="CI183" s="11">
        <f>IF(DataSummary!$B$327=1,LN(NORMSDIST(NORMSINV(0.4)-InputDataA_GeneralAssumptions!CI162)/NORMSDIST(NORMSINV(0.4)-InputDataA_GeneralAssumptions!CH162)),IF(VLOOKUP($D$177,DataSummary!$A$144:$B$145,2,FALSE)=1,InputDataA_GeneralAssumptions!CI181,InputDataA_GeneralAssumptions!CI182))</f>
        <v>0</v>
      </c>
    </row>
  </sheetData>
  <scenarios current="1" sqref="D57:AI57">
    <scenario name="TFPBase" count="1" user="Leonardo Garrido" comment="Created by Leonardo Garrido on 2/12/2016_x000d_Modified by Leonardo Garrido on 2/12/2016">
      <inputCells r="D46" val="0.02" numFmtId="164"/>
    </scenario>
    <scenario name="TFPLow" count="1" user="Leonardo Garrido" comment="Created by Leonardo Garrido on 2/12/2016_x000d_Modified by Leonardo Garrido on 2/12/2016">
      <inputCells r="E46" val="0.01"/>
    </scenario>
  </scenarios>
  <mergeCells count="73">
    <mergeCell ref="D27:E27"/>
    <mergeCell ref="I23:J23"/>
    <mergeCell ref="D23:E23"/>
    <mergeCell ref="D7:E7"/>
    <mergeCell ref="D8:E8"/>
    <mergeCell ref="G11:H11"/>
    <mergeCell ref="D20:E20"/>
    <mergeCell ref="D17:E17"/>
    <mergeCell ref="I27:J27"/>
    <mergeCell ref="D154:E154"/>
    <mergeCell ref="D155:E155"/>
    <mergeCell ref="D163:E163"/>
    <mergeCell ref="D157:E157"/>
    <mergeCell ref="D167:E167"/>
    <mergeCell ref="D106:E106"/>
    <mergeCell ref="F99:F101"/>
    <mergeCell ref="F80:F82"/>
    <mergeCell ref="F86:F88"/>
    <mergeCell ref="F90:F92"/>
    <mergeCell ref="D86:E86"/>
    <mergeCell ref="D104:E104"/>
    <mergeCell ref="D96:E96"/>
    <mergeCell ref="D99:E99"/>
    <mergeCell ref="D105:E105"/>
    <mergeCell ref="F108:F110"/>
    <mergeCell ref="D150:E150"/>
    <mergeCell ref="D153:E153"/>
    <mergeCell ref="D140:E140"/>
    <mergeCell ref="F127:F130"/>
    <mergeCell ref="F122:F125"/>
    <mergeCell ref="F113:F115"/>
    <mergeCell ref="F117:F119"/>
    <mergeCell ref="D121:E121"/>
    <mergeCell ref="H2:J2"/>
    <mergeCell ref="F32:F34"/>
    <mergeCell ref="F36:F38"/>
    <mergeCell ref="F41:F43"/>
    <mergeCell ref="G4:H5"/>
    <mergeCell ref="I17:J17"/>
    <mergeCell ref="I8:J8"/>
    <mergeCell ref="F55:F57"/>
    <mergeCell ref="F60:F62"/>
    <mergeCell ref="F64:F66"/>
    <mergeCell ref="I14:J14"/>
    <mergeCell ref="D42:E42"/>
    <mergeCell ref="D45:E45"/>
    <mergeCell ref="D55:E55"/>
    <mergeCell ref="D14:E14"/>
    <mergeCell ref="F45:F47"/>
    <mergeCell ref="D33:E33"/>
    <mergeCell ref="F76:F78"/>
    <mergeCell ref="F51:F53"/>
    <mergeCell ref="D36:E36"/>
    <mergeCell ref="D143:E143"/>
    <mergeCell ref="F143:F145"/>
    <mergeCell ref="D77:E77"/>
    <mergeCell ref="D80:E80"/>
    <mergeCell ref="D51:E51"/>
    <mergeCell ref="D52:E52"/>
    <mergeCell ref="B74:E74"/>
    <mergeCell ref="D64:E64"/>
    <mergeCell ref="D72:E72"/>
    <mergeCell ref="D88:E88"/>
    <mergeCell ref="F139:F141"/>
    <mergeCell ref="F95:F97"/>
    <mergeCell ref="F104:F106"/>
    <mergeCell ref="D177:E177"/>
    <mergeCell ref="B180:E181"/>
    <mergeCell ref="D165:E165"/>
    <mergeCell ref="F177:F179"/>
    <mergeCell ref="F181:F183"/>
    <mergeCell ref="F172:F174"/>
    <mergeCell ref="F168:F170"/>
  </mergeCells>
  <conditionalFormatting sqref="C20">
    <cfRule type="expression" dxfId="137" priority="3">
      <formula>$C$20="Interpolated"</formula>
    </cfRule>
  </conditionalFormatting>
  <conditionalFormatting sqref="G32">
    <cfRule type="expression" dxfId="136" priority="132">
      <formula>$D$36="Manual"</formula>
    </cfRule>
  </conditionalFormatting>
  <conditionalFormatting sqref="G33">
    <cfRule type="expression" dxfId="135" priority="128">
      <formula>$D$36="Automatic"</formula>
    </cfRule>
  </conditionalFormatting>
  <conditionalFormatting sqref="G36">
    <cfRule type="expression" dxfId="134" priority="79">
      <formula>$D$36="Manual"</formula>
    </cfRule>
  </conditionalFormatting>
  <conditionalFormatting sqref="G37">
    <cfRule type="expression" dxfId="133" priority="78">
      <formula>$D$36="Automatic"</formula>
    </cfRule>
  </conditionalFormatting>
  <conditionalFormatting sqref="G41">
    <cfRule type="expression" dxfId="132" priority="127">
      <formula>$D$45="Manual"</formula>
    </cfRule>
  </conditionalFormatting>
  <conditionalFormatting sqref="G42">
    <cfRule type="expression" dxfId="131" priority="126">
      <formula>$D$45="Automatic"</formula>
    </cfRule>
  </conditionalFormatting>
  <conditionalFormatting sqref="G45">
    <cfRule type="expression" dxfId="130" priority="125">
      <formula>$D$45="Manual"</formula>
    </cfRule>
  </conditionalFormatting>
  <conditionalFormatting sqref="G46">
    <cfRule type="expression" dxfId="129" priority="124">
      <formula>$D$45="Automatic"</formula>
    </cfRule>
  </conditionalFormatting>
  <conditionalFormatting sqref="G51 G60">
    <cfRule type="expression" dxfId="128" priority="153">
      <formula>$D$51="Manual"</formula>
    </cfRule>
  </conditionalFormatting>
  <conditionalFormatting sqref="G52 G61">
    <cfRule type="expression" dxfId="127" priority="154">
      <formula>$D$51="Automatic"</formula>
    </cfRule>
  </conditionalFormatting>
  <conditionalFormatting sqref="G55">
    <cfRule type="expression" dxfId="126" priority="111">
      <formula>$D$51="Manual"</formula>
    </cfRule>
  </conditionalFormatting>
  <conditionalFormatting sqref="G56">
    <cfRule type="expression" dxfId="125" priority="112">
      <formula>$D$51="Automatic"</formula>
    </cfRule>
  </conditionalFormatting>
  <conditionalFormatting sqref="G64">
    <cfRule type="expression" dxfId="124" priority="109">
      <formula>$D$51="Manual"</formula>
    </cfRule>
  </conditionalFormatting>
  <conditionalFormatting sqref="G65">
    <cfRule type="expression" dxfId="123" priority="110">
      <formula>$D$51="Automatic"</formula>
    </cfRule>
  </conditionalFormatting>
  <conditionalFormatting sqref="G76">
    <cfRule type="expression" dxfId="122" priority="105">
      <formula>$D$80="Manual"</formula>
    </cfRule>
  </conditionalFormatting>
  <conditionalFormatting sqref="G77">
    <cfRule type="expression" dxfId="121" priority="104">
      <formula>$D$80="Automatic"</formula>
    </cfRule>
  </conditionalFormatting>
  <conditionalFormatting sqref="G80">
    <cfRule type="expression" dxfId="120" priority="103">
      <formula>$D$80="Manual"</formula>
    </cfRule>
  </conditionalFormatting>
  <conditionalFormatting sqref="G81">
    <cfRule type="expression" dxfId="119" priority="102">
      <formula>$D$80="Automatic"</formula>
    </cfRule>
  </conditionalFormatting>
  <conditionalFormatting sqref="G86">
    <cfRule type="expression" dxfId="118" priority="101">
      <formula>$D$88="Manual"</formula>
    </cfRule>
  </conditionalFormatting>
  <conditionalFormatting sqref="G87">
    <cfRule type="expression" dxfId="117" priority="100">
      <formula>$D$88="Automatic"</formula>
    </cfRule>
  </conditionalFormatting>
  <conditionalFormatting sqref="G90">
    <cfRule type="expression" dxfId="116" priority="99">
      <formula>$D$88="Manual"</formula>
    </cfRule>
  </conditionalFormatting>
  <conditionalFormatting sqref="G91">
    <cfRule type="expression" dxfId="115" priority="98">
      <formula>$D$88="Automatic"</formula>
    </cfRule>
  </conditionalFormatting>
  <conditionalFormatting sqref="G95">
    <cfRule type="expression" dxfId="114" priority="97">
      <formula>$D$99="Manual"</formula>
    </cfRule>
  </conditionalFormatting>
  <conditionalFormatting sqref="G96">
    <cfRule type="expression" dxfId="113" priority="96">
      <formula>$D$99="Automatic"</formula>
    </cfRule>
  </conditionalFormatting>
  <conditionalFormatting sqref="G99">
    <cfRule type="expression" dxfId="112" priority="95">
      <formula>$D$99="Manual"</formula>
    </cfRule>
  </conditionalFormatting>
  <conditionalFormatting sqref="G100">
    <cfRule type="expression" dxfId="111" priority="94">
      <formula>$D$99="Automatic"</formula>
    </cfRule>
  </conditionalFormatting>
  <conditionalFormatting sqref="G104">
    <cfRule type="expression" dxfId="110" priority="123">
      <formula>$D$104="Manual"</formula>
    </cfRule>
  </conditionalFormatting>
  <conditionalFormatting sqref="G105">
    <cfRule type="expression" dxfId="109" priority="122">
      <formula>$D$104="Automatic"</formula>
    </cfRule>
  </conditionalFormatting>
  <conditionalFormatting sqref="G108">
    <cfRule type="expression" dxfId="108" priority="114">
      <formula>$D$104="Manual"</formula>
    </cfRule>
  </conditionalFormatting>
  <conditionalFormatting sqref="G109">
    <cfRule type="expression" dxfId="107" priority="113">
      <formula>$D$104="Automatic"</formula>
    </cfRule>
  </conditionalFormatting>
  <conditionalFormatting sqref="G113">
    <cfRule type="expression" dxfId="106" priority="120">
      <formula>$D$104="Manual"</formula>
    </cfRule>
  </conditionalFormatting>
  <conditionalFormatting sqref="G114">
    <cfRule type="expression" dxfId="105" priority="119">
      <formula>$D$104="Automatic"</formula>
    </cfRule>
  </conditionalFormatting>
  <conditionalFormatting sqref="G117">
    <cfRule type="expression" dxfId="104" priority="91">
      <formula>$D$104="Manual"</formula>
    </cfRule>
  </conditionalFormatting>
  <conditionalFormatting sqref="G118">
    <cfRule type="expression" dxfId="103" priority="93">
      <formula>$D$104="Automatic"</formula>
    </cfRule>
  </conditionalFormatting>
  <conditionalFormatting sqref="G122">
    <cfRule type="expression" dxfId="102" priority="106">
      <formula>$D$104="Manual"</formula>
    </cfRule>
  </conditionalFormatting>
  <conditionalFormatting sqref="G123">
    <cfRule type="expression" dxfId="101" priority="108">
      <formula>$D$104="Automatic"</formula>
    </cfRule>
  </conditionalFormatting>
  <conditionalFormatting sqref="G127">
    <cfRule type="expression" dxfId="100" priority="89">
      <formula>$D$104="Manual"</formula>
    </cfRule>
  </conditionalFormatting>
  <conditionalFormatting sqref="G128">
    <cfRule type="expression" dxfId="99" priority="90">
      <formula>$D$104="Automatic"</formula>
    </cfRule>
  </conditionalFormatting>
  <conditionalFormatting sqref="G139">
    <cfRule type="expression" dxfId="98" priority="35">
      <formula>$D$36="Manual"</formula>
    </cfRule>
  </conditionalFormatting>
  <conditionalFormatting sqref="G140">
    <cfRule type="expression" dxfId="97" priority="34">
      <formula>$D$36="Automatic"</formula>
    </cfRule>
  </conditionalFormatting>
  <conditionalFormatting sqref="G143">
    <cfRule type="expression" dxfId="96" priority="31">
      <formula>$D$36="Manual"</formula>
    </cfRule>
  </conditionalFormatting>
  <conditionalFormatting sqref="G144">
    <cfRule type="expression" dxfId="95" priority="30">
      <formula>$D$36="Automatic"</formula>
    </cfRule>
  </conditionalFormatting>
  <conditionalFormatting sqref="G168">
    <cfRule type="expression" dxfId="94" priority="43">
      <formula>$D$36="Manual"</formula>
    </cfRule>
  </conditionalFormatting>
  <conditionalFormatting sqref="G169">
    <cfRule type="expression" dxfId="93" priority="42">
      <formula>$D$36="Automatic"</formula>
    </cfRule>
  </conditionalFormatting>
  <conditionalFormatting sqref="G172">
    <cfRule type="expression" dxfId="92" priority="39">
      <formula>$D$36="Manual"</formula>
    </cfRule>
  </conditionalFormatting>
  <conditionalFormatting sqref="G173">
    <cfRule type="expression" dxfId="91" priority="38">
      <formula>$D$36="Automatic"</formula>
    </cfRule>
  </conditionalFormatting>
  <conditionalFormatting sqref="G177">
    <cfRule type="expression" dxfId="90" priority="24">
      <formula>$D$24="Manual"</formula>
    </cfRule>
  </conditionalFormatting>
  <conditionalFormatting sqref="G178">
    <cfRule type="expression" dxfId="89" priority="23">
      <formula>$D$24="Automatic"</formula>
    </cfRule>
  </conditionalFormatting>
  <conditionalFormatting sqref="G181">
    <cfRule type="expression" dxfId="88" priority="22">
      <formula>$D$24="Manual"</formula>
    </cfRule>
  </conditionalFormatting>
  <conditionalFormatting sqref="G182">
    <cfRule type="expression" dxfId="87" priority="21">
      <formula>$D$24="Automatic"</formula>
    </cfRule>
  </conditionalFormatting>
  <conditionalFormatting sqref="G158:CI159">
    <cfRule type="expression" dxfId="86" priority="44">
      <formula>$F$157="Automatic"</formula>
    </cfRule>
  </conditionalFormatting>
  <conditionalFormatting sqref="I32:CI32">
    <cfRule type="expression" dxfId="85" priority="81">
      <formula>$D$36="Automatic"</formula>
    </cfRule>
  </conditionalFormatting>
  <conditionalFormatting sqref="I33:CI33">
    <cfRule type="expression" dxfId="84" priority="80">
      <formula>$D$36="Manual"</formula>
    </cfRule>
  </conditionalFormatting>
  <conditionalFormatting sqref="I36:CI36">
    <cfRule type="expression" dxfId="83" priority="76">
      <formula>$D$36="Automatic"</formula>
    </cfRule>
  </conditionalFormatting>
  <conditionalFormatting sqref="I37:CI37">
    <cfRule type="expression" dxfId="82" priority="75">
      <formula>$D$36="Manual"</formula>
    </cfRule>
  </conditionalFormatting>
  <conditionalFormatting sqref="I41:CI41">
    <cfRule type="expression" dxfId="81" priority="74">
      <formula>$D$45="Automatic"</formula>
    </cfRule>
  </conditionalFormatting>
  <conditionalFormatting sqref="I42:CI42">
    <cfRule type="expression" dxfId="80" priority="73">
      <formula>$D$45="Manual"</formula>
    </cfRule>
  </conditionalFormatting>
  <conditionalFormatting sqref="I45:CI45">
    <cfRule type="expression" dxfId="79" priority="72">
      <formula>$D$45="Automatic"</formula>
    </cfRule>
  </conditionalFormatting>
  <conditionalFormatting sqref="I46:CI46">
    <cfRule type="expression" dxfId="78" priority="71">
      <formula>$D$45="Manual"</formula>
    </cfRule>
  </conditionalFormatting>
  <conditionalFormatting sqref="I51:CI51">
    <cfRule type="expression" dxfId="77" priority="70">
      <formula>$D$51="Automatic"</formula>
    </cfRule>
  </conditionalFormatting>
  <conditionalFormatting sqref="I52:CI52">
    <cfRule type="expression" dxfId="76" priority="68">
      <formula>$D$51="Manual"</formula>
    </cfRule>
  </conditionalFormatting>
  <conditionalFormatting sqref="I55:CI55">
    <cfRule type="expression" dxfId="75" priority="66">
      <formula>$D$51="Automatic"</formula>
    </cfRule>
  </conditionalFormatting>
  <conditionalFormatting sqref="I56:CI56">
    <cfRule type="expression" dxfId="74" priority="63">
      <formula>$D$51="Manual"</formula>
    </cfRule>
  </conditionalFormatting>
  <conditionalFormatting sqref="I60:CI60">
    <cfRule type="expression" dxfId="73" priority="65">
      <formula>$D$51="Automatic"</formula>
    </cfRule>
  </conditionalFormatting>
  <conditionalFormatting sqref="I61:CI61">
    <cfRule type="expression" dxfId="72" priority="62">
      <formula>$D$51="Manual"</formula>
    </cfRule>
  </conditionalFormatting>
  <conditionalFormatting sqref="I64:CI64">
    <cfRule type="expression" dxfId="71" priority="64">
      <formula>$D$51="Automatic"</formula>
    </cfRule>
  </conditionalFormatting>
  <conditionalFormatting sqref="I65:CI65">
    <cfRule type="expression" dxfId="70" priority="61">
      <formula>$D$51="Manual"</formula>
    </cfRule>
  </conditionalFormatting>
  <conditionalFormatting sqref="I76:CI76 I80:CI80">
    <cfRule type="expression" dxfId="69" priority="60">
      <formula>$D$80="Automatic"</formula>
    </cfRule>
  </conditionalFormatting>
  <conditionalFormatting sqref="I77:CI77 I81:CI81">
    <cfRule type="expression" dxfId="68" priority="59">
      <formula>$D$80="Manual"</formula>
    </cfRule>
  </conditionalFormatting>
  <conditionalFormatting sqref="I86:CI86 I90:CI90">
    <cfRule type="expression" dxfId="67" priority="58">
      <formula>$D$88="Automatic"</formula>
    </cfRule>
  </conditionalFormatting>
  <conditionalFormatting sqref="I87:CI87 I91:CI91">
    <cfRule type="expression" dxfId="66" priority="57">
      <formula>$D$88="Manual"</formula>
    </cfRule>
  </conditionalFormatting>
  <conditionalFormatting sqref="I95:CI95 I99:CI99">
    <cfRule type="expression" dxfId="65" priority="56">
      <formula>$D$99="Automatic"</formula>
    </cfRule>
  </conditionalFormatting>
  <conditionalFormatting sqref="I96:CI96 I100:CI100">
    <cfRule type="expression" dxfId="64" priority="54">
      <formula>$D$99="Manual"</formula>
    </cfRule>
  </conditionalFormatting>
  <conditionalFormatting sqref="I104:CI104 I108:CI108">
    <cfRule type="expression" dxfId="63" priority="55">
      <formula>$D$104="Automatic"</formula>
    </cfRule>
  </conditionalFormatting>
  <conditionalFormatting sqref="I105:CI105 I114:CI114 I118:CI118 I128:CI128">
    <cfRule type="expression" dxfId="62" priority="52">
      <formula>$D$104="Manual"</formula>
    </cfRule>
  </conditionalFormatting>
  <conditionalFormatting sqref="I109:CI109">
    <cfRule type="expression" dxfId="61" priority="51">
      <formula>$D$104="Manual"</formula>
    </cfRule>
  </conditionalFormatting>
  <conditionalFormatting sqref="I113:CI113">
    <cfRule type="expression" dxfId="60" priority="53">
      <formula>$D$104="Automatic"</formula>
    </cfRule>
  </conditionalFormatting>
  <conditionalFormatting sqref="I117:CI117">
    <cfRule type="expression" dxfId="59" priority="27">
      <formula>$D$104="Automatic"</formula>
    </cfRule>
  </conditionalFormatting>
  <conditionalFormatting sqref="I122:CI122">
    <cfRule type="expression" dxfId="58" priority="26">
      <formula>$D$104="Automatic"</formula>
    </cfRule>
  </conditionalFormatting>
  <conditionalFormatting sqref="I123:CI123">
    <cfRule type="expression" dxfId="57" priority="48">
      <formula>$D$104="Manual"</formula>
    </cfRule>
  </conditionalFormatting>
  <conditionalFormatting sqref="I127:CI127">
    <cfRule type="expression" dxfId="56" priority="25">
      <formula>$D$104="Automatic"</formula>
    </cfRule>
  </conditionalFormatting>
  <conditionalFormatting sqref="I139:CI139 I143:CI143">
    <cfRule type="expression" dxfId="55" priority="33">
      <formula>$D$143="Automatic"</formula>
    </cfRule>
  </conditionalFormatting>
  <conditionalFormatting sqref="I140:CI140">
    <cfRule type="expression" dxfId="54" priority="32">
      <formula>$D$36="Manual"</formula>
    </cfRule>
  </conditionalFormatting>
  <conditionalFormatting sqref="I144:CI144">
    <cfRule type="expression" dxfId="53" priority="28">
      <formula>$D$36="Manual"</formula>
    </cfRule>
  </conditionalFormatting>
  <conditionalFormatting sqref="I168:CI168">
    <cfRule type="expression" dxfId="52" priority="41">
      <formula>$F$167="Automatic"</formula>
    </cfRule>
  </conditionalFormatting>
  <conditionalFormatting sqref="I169:CI169">
    <cfRule type="expression" dxfId="51" priority="40">
      <formula>$F$167="Manual"</formula>
    </cfRule>
  </conditionalFormatting>
  <conditionalFormatting sqref="I172:CI172">
    <cfRule type="expression" dxfId="50" priority="37">
      <formula>$F$167="Automatic"</formula>
    </cfRule>
  </conditionalFormatting>
  <conditionalFormatting sqref="I173:CI173">
    <cfRule type="expression" dxfId="49" priority="36">
      <formula>$F$167="Manual"</formula>
    </cfRule>
  </conditionalFormatting>
  <conditionalFormatting sqref="I177:CI177">
    <cfRule type="expression" dxfId="48" priority="20">
      <formula>$F$176="Automatic"</formula>
    </cfRule>
  </conditionalFormatting>
  <conditionalFormatting sqref="I178:CI178">
    <cfRule type="expression" dxfId="47" priority="19">
      <formula>$F$152="Manual"</formula>
    </cfRule>
  </conditionalFormatting>
  <conditionalFormatting sqref="I181:CI181">
    <cfRule type="expression" dxfId="46" priority="17">
      <formula>$F$176="Automatic"</formula>
    </cfRule>
  </conditionalFormatting>
  <conditionalFormatting sqref="I182:CI182">
    <cfRule type="expression" dxfId="45" priority="18">
      <formula>$F$152="Manual"</formula>
    </cfRule>
  </conditionalFormatting>
  <dataValidations count="1">
    <dataValidation type="list" allowBlank="1" showInputMessage="1" showErrorMessage="1" sqref="F146:F147 F70:F72 F137 D133:E133 D89" xr:uid="{8BB9B3A6-029C-48FC-BCF4-F250F40E9C01}">
      <formula1>#REF!</formula1>
    </dataValidation>
  </dataValidations>
  <hyperlinks>
    <hyperlink ref="H31" location="GraphsA!F18" display="Chart" xr:uid="{00000000-0004-0000-0100-000000000000}"/>
    <hyperlink ref="H40" location="GraphsA!O18" display="Chart" xr:uid="{00000000-0004-0000-0100-000001000000}"/>
    <hyperlink ref="H50" location="GraphsA!G36" display="Chart" xr:uid="{00000000-0004-0000-0100-000002000000}"/>
    <hyperlink ref="H59" location="GraphsA!O36" display="Chart" xr:uid="{00000000-0004-0000-0100-000003000000}"/>
    <hyperlink ref="H67" location="GraphsA!W36" display="Chart" xr:uid="{00000000-0004-0000-0100-000004000000}"/>
    <hyperlink ref="H74" location="GraphsA!G53" display="Chart" xr:uid="{00000000-0004-0000-0100-000005000000}"/>
    <hyperlink ref="H84" location="GraphsA!O53" display="Chart" xr:uid="{00000000-0004-0000-0100-000006000000}"/>
    <hyperlink ref="H94" location="GraphsA!W53" display="Chart" xr:uid="{00000000-0004-0000-0100-000007000000}"/>
    <hyperlink ref="H103" location="GraphsA!G66" display="Chart" xr:uid="{00000000-0004-0000-0100-000008000000}"/>
    <hyperlink ref="H111" location="GraphsA!AC66" display="Chart" xr:uid="{00000000-0004-0000-0100-000009000000}"/>
    <hyperlink ref="H120" location="GraphsA!O66" display="Chart" xr:uid="{00000000-0004-0000-0100-00000A000000}"/>
    <hyperlink ref="H138" location="GraphsA!F95" display="Chart" xr:uid="{00000000-0004-0000-0100-00000B000000}"/>
    <hyperlink ref="H167" location="GraphsA!F80" display="Chart" xr:uid="{332C82F6-F7B2-47B1-A460-A9100DC4C31D}"/>
    <hyperlink ref="H176" location="GraphsA!F80" display="Chart" xr:uid="{D256FECB-FD6E-4705-96A7-B284E9F42CD2}"/>
  </hyperlinks>
  <pageMargins left="0.75" right="0.75" top="1" bottom="1" header="0.5" footer="0.5"/>
  <pageSetup orientation="portrait" horizontalDpi="4294967292" verticalDpi="4294967292" r:id="rId1"/>
  <legacyDrawing r:id="rId2"/>
  <extLst>
    <ext xmlns:x14="http://schemas.microsoft.com/office/spreadsheetml/2009/9/main" uri="{78C0D931-6437-407d-A8EE-F0AAD7539E65}">
      <x14:conditionalFormattings>
        <x14:conditionalFormatting xmlns:xm="http://schemas.microsoft.com/office/excel/2006/main">
          <x14:cfRule type="expression" priority="2" id="{3F3D8F6D-4158-492E-BDD6-3BB7567FCF53}">
            <xm:f>DataSummary!$D$177="Interpolated"</xm:f>
            <x14:dxf>
              <font>
                <b/>
                <i val="0"/>
                <color theme="0"/>
              </font>
              <fill>
                <patternFill>
                  <bgColor rgb="FFFF0000"/>
                </patternFill>
              </fill>
            </x14:dxf>
          </x14:cfRule>
          <xm:sqref>C12</xm:sqref>
        </x14:conditionalFormatting>
        <x14:conditionalFormatting xmlns:xm="http://schemas.microsoft.com/office/excel/2006/main">
          <x14:cfRule type="expression" priority="16" id="{00000000-000E-0000-0100-00000E000000}">
            <xm:f>DataSummary!$D$202="Interpolated"</xm:f>
            <x14:dxf>
              <font>
                <b/>
                <i val="0"/>
                <color theme="0"/>
              </font>
              <fill>
                <patternFill>
                  <bgColor rgb="FFFF0000"/>
                </patternFill>
              </fill>
            </x14:dxf>
          </x14:cfRule>
          <xm:sqref>C16</xm:sqref>
        </x14:conditionalFormatting>
        <x14:conditionalFormatting xmlns:xm="http://schemas.microsoft.com/office/excel/2006/main">
          <x14:cfRule type="expression" priority="7" id="{7079EC01-0BE4-4BF8-85B9-BC82046D1360}">
            <xm:f>DataSummary!$D$241="PWT 9 Interpolated"</xm:f>
            <x14:dxf>
              <font>
                <b/>
                <i val="0"/>
                <color theme="0"/>
              </font>
              <fill>
                <patternFill>
                  <bgColor rgb="FFFF0000"/>
                </patternFill>
              </fill>
            </x14:dxf>
          </x14:cfRule>
          <x14:cfRule type="expression" priority="8" id="{C1AF0BDB-A6EC-4DA0-B191-ECE866E08CA0}">
            <xm:f>DataSummary!$D$241="PWT 8.1 Interpolated"</xm:f>
            <x14:dxf>
              <font>
                <b/>
                <i val="0"/>
                <color theme="0"/>
              </font>
              <fill>
                <patternFill>
                  <bgColor rgb="FFFF0000"/>
                </patternFill>
              </fill>
            </x14:dxf>
          </x14:cfRule>
          <x14:cfRule type="expression" priority="1" id="{8334C5DE-0F5B-410A-8657-7AB8E874E06D}">
            <xm:f>DataSummary!E425="Interpolated"</xm:f>
            <x14:dxf>
              <font>
                <b/>
                <i val="0"/>
                <color theme="0"/>
              </font>
              <fill>
                <patternFill>
                  <bgColor rgb="FFFF0000"/>
                </patternFill>
              </fill>
            </x14:dxf>
          </x14:cfRule>
          <xm:sqref>C21</xm:sqref>
        </x14:conditionalFormatting>
        <x14:conditionalFormatting xmlns:xm="http://schemas.microsoft.com/office/excel/2006/main">
          <x14:cfRule type="expression" priority="12" id="{0C1ED1BE-93B0-4932-A567-E2884B9999F2}">
            <xm:f>DataSummary!$D$228="Interpolated"</xm:f>
            <x14:dxf>
              <font>
                <b/>
                <i val="0"/>
                <color theme="0"/>
              </font>
              <fill>
                <patternFill>
                  <bgColor rgb="FFFF0000"/>
                </patternFill>
              </fill>
            </x14:dxf>
          </x14:cfRule>
          <xm:sqref>C31</xm:sqref>
        </x14:conditionalFormatting>
        <x14:conditionalFormatting xmlns:xm="http://schemas.microsoft.com/office/excel/2006/main">
          <x14:cfRule type="expression" priority="14" id="{E5618DBE-887D-443E-86B5-BC515A7CBCE0}">
            <xm:f>DataSummary!$D$276="Interpolated"</xm:f>
            <x14:dxf>
              <font>
                <b/>
                <i val="0"/>
                <color theme="0"/>
              </font>
              <fill>
                <patternFill>
                  <bgColor rgb="FFFF0000"/>
                </patternFill>
              </fill>
            </x14:dxf>
          </x14:cfRule>
          <xm:sqref>C40</xm:sqref>
        </x14:conditionalFormatting>
        <x14:conditionalFormatting xmlns:xm="http://schemas.microsoft.com/office/excel/2006/main">
          <x14:cfRule type="expression" priority="11" id="{2F9C776A-7012-40B4-94D6-C6791FB4A84D}">
            <xm:f>DataSummary!$K$63="Interpolated"</xm:f>
            <x14:dxf>
              <font>
                <b/>
                <i val="0"/>
                <color theme="0"/>
              </font>
              <fill>
                <patternFill>
                  <bgColor rgb="FFFF0000"/>
                </patternFill>
              </fill>
            </x14:dxf>
          </x14:cfRule>
          <xm:sqref>C103</xm:sqref>
        </x14:conditionalFormatting>
        <x14:conditionalFormatting xmlns:xm="http://schemas.microsoft.com/office/excel/2006/main">
          <x14:cfRule type="expression" priority="4" id="{10581970-7596-4702-9DFC-8220DFA7AD07}">
            <xm:f>DataSummary!$D$417="Interpolated"</xm:f>
            <x14:dxf>
              <font>
                <b/>
                <i val="0"/>
                <color theme="0"/>
              </font>
              <fill>
                <patternFill>
                  <bgColor rgb="FFFF0000"/>
                </patternFill>
              </fill>
            </x14:dxf>
          </x14:cfRule>
          <xm:sqref>C138</xm:sqref>
        </x14:conditionalFormatting>
        <x14:conditionalFormatting xmlns:xm="http://schemas.microsoft.com/office/excel/2006/main">
          <x14:cfRule type="expression" priority="10" id="{CB76A757-8159-4983-9491-AB4009AE186F}">
            <xm:f>DataSummary!$D$241="PWT 9 Interpolated"</xm:f>
            <x14:dxf>
              <font>
                <b/>
                <i val="0"/>
                <color theme="0"/>
              </font>
              <fill>
                <patternFill>
                  <bgColor rgb="FFFF0000"/>
                </patternFill>
              </fill>
            </x14:dxf>
          </x14:cfRule>
          <x14:cfRule type="expression" priority="9" id="{4493262C-500F-4F54-80F0-B345C3A0E68A}">
            <xm:f>DataSummary!$D$241="Interpolated"</xm:f>
            <x14:dxf>
              <font>
                <b/>
                <i val="0"/>
                <color theme="0"/>
              </font>
              <fill>
                <patternFill>
                  <bgColor rgb="FFFF0000"/>
                </patternFill>
              </fill>
            </x14:dxf>
          </x14:cfRule>
          <xm:sqref>H12</xm:sqref>
        </x14:conditionalFormatting>
        <x14:conditionalFormatting xmlns:xm="http://schemas.microsoft.com/office/excel/2006/main">
          <x14:cfRule type="expression" priority="5" id="{613E9416-3E57-4081-8909-8D287FC5D9CC}">
            <xm:f>DataSummary!$D$241="PWT 9 Interpolated"</xm:f>
            <x14:dxf>
              <font>
                <b/>
                <i val="0"/>
                <color theme="0"/>
              </font>
              <fill>
                <patternFill>
                  <bgColor rgb="FFFF0000"/>
                </patternFill>
              </fill>
            </x14:dxf>
          </x14:cfRule>
          <x14:cfRule type="expression" priority="6" id="{C8D550C8-C148-4FC4-AD16-74692E5DEB86}">
            <xm:f>DataSummary!$D$241="PWT 8.1 Interpolated"</xm:f>
            <x14:dxf>
              <font>
                <b/>
                <i val="0"/>
                <color theme="0"/>
              </font>
              <fill>
                <patternFill>
                  <bgColor rgb="FFFF0000"/>
                </patternFill>
              </fill>
            </x14:dxf>
          </x14:cfRule>
          <xm:sqref>H21</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r:uid="{7E655A12-E0D6-49EB-9182-C0D5B708B50C}">
          <x14:formula1>
            <xm:f>DataSummary!$A$144:$A$145</xm:f>
          </x14:formula1>
          <xm:sqref>D104:E104 D80:E80 D51:E51 D36:E36 D167:E167 D157:E157 D143:E143 D99:E99 D88:E88 D45:E45 D177:E177</xm:sqref>
        </x14:dataValidation>
        <x14:dataValidation type="list" allowBlank="1" showInputMessage="1" showErrorMessage="1" xr:uid="{A738D9B4-7315-4E8C-9B16-365446D71CC9}">
          <x14:formula1>
            <xm:f>data!$B$24:$B$241</xm:f>
          </x14:formula1>
          <xm:sqref>B3</xm:sqref>
        </x14:dataValidation>
        <x14:dataValidation type="list" allowBlank="1" showInputMessage="1" showErrorMessage="1" xr:uid="{8B22702C-56BE-44F8-B1F3-72CA8FA6BC62}">
          <x14:formula1>
            <xm:f>DataSummary!$A$171:$A$175</xm:f>
          </x14:formula1>
          <xm:sqref>C14</xm:sqref>
        </x14:dataValidation>
        <x14:dataValidation type="list" allowBlank="1" showInputMessage="1" showErrorMessage="1" xr:uid="{AD17433F-698E-4664-8818-649D066452BE}">
          <x14:formula1>
            <xm:f>DataSummary!$A$180:$A$200</xm:f>
          </x14:formula1>
          <xm:sqref>C17</xm:sqref>
        </x14:dataValidation>
        <x14:dataValidation type="list" allowBlank="1" showInputMessage="1" showErrorMessage="1" xr:uid="{24E53E2C-EB02-4794-9438-7391558A1689}">
          <x14:formula1>
            <xm:f>DataSummary!$A$232:$A$239</xm:f>
          </x14:formula1>
          <xm:sqref>H14</xm:sqref>
        </x14:dataValidation>
        <x14:dataValidation type="list" allowBlank="1" showInputMessage="1" showErrorMessage="1" xr:uid="{55287EC4-3900-4A78-B3F8-1045DC29C266}">
          <x14:formula1>
            <xm:f>DataSummary!$A$207:$A$226</xm:f>
          </x14:formula1>
          <xm:sqref>C33</xm:sqref>
        </x14:dataValidation>
        <x14:dataValidation type="list" allowBlank="1" showInputMessage="1" showErrorMessage="1" xr:uid="{19029959-E584-4396-A159-3C9B5D67524E}">
          <x14:formula1>
            <xm:f>DataSummary!$A$245:$A$274</xm:f>
          </x14:formula1>
          <xm:sqref>C42</xm:sqref>
        </x14:dataValidation>
        <x14:dataValidation type="list" allowBlank="1" showInputMessage="1" showErrorMessage="1" xr:uid="{65FCBA24-DA3E-4B6F-9A72-975E7EB84B6D}">
          <x14:formula1>
            <xm:f>DataSummary!$A$149:$A$150</xm:f>
          </x14:formula1>
          <xm:sqref>D72:E72</xm:sqref>
        </x14:dataValidation>
        <x14:dataValidation type="list" allowBlank="1" showInputMessage="1" showErrorMessage="1" xr:uid="{A9579F33-5944-4CEE-8301-38CC3A609CE7}">
          <x14:formula1>
            <xm:f>DataSummary!$A$280:$A$289</xm:f>
          </x14:formula1>
          <xm:sqref>C77</xm:sqref>
        </x14:dataValidation>
        <x14:dataValidation type="list" allowBlank="1" showInputMessage="1" showErrorMessage="1" xr:uid="{C0C0786B-5285-46D6-B5FE-480CCFA0D605}">
          <x14:formula1>
            <xm:f>DataSummary!$A$299:$A$303</xm:f>
          </x14:formula1>
          <xm:sqref>C96</xm:sqref>
        </x14:dataValidation>
        <x14:dataValidation type="list" allowBlank="1" showInputMessage="1" showErrorMessage="1" xr:uid="{6B17067D-1ABF-4291-8059-21523E22379C}">
          <x14:formula1>
            <xm:f>DataSummary!$A$309:$A$312</xm:f>
          </x14:formula1>
          <xm:sqref>C154</xm:sqref>
        </x14:dataValidation>
        <x14:dataValidation type="list" allowBlank="1" showInputMessage="1" showErrorMessage="1" xr:uid="{3EA006DF-CED8-4FF1-A031-5B9CF22179EE}">
          <x14:formula1>
            <xm:f>DataSummary!$A$413:$A$414</xm:f>
          </x14:formula1>
          <xm:sqref>C140</xm:sqref>
        </x14:dataValidation>
        <x14:dataValidation type="list" allowBlank="1" showInputMessage="1" showErrorMessage="1" xr:uid="{4FF86D8E-B63C-4BF7-B26C-EBE2207FD036}">
          <x14:formula1>
            <xm:f>DataSummary!$A$453:$A$454</xm:f>
          </x14:formula1>
          <xm:sqref>H8</xm:sqref>
        </x14:dataValidation>
        <x14:dataValidation type="list" allowBlank="1" showInputMessage="1" showErrorMessage="1" xr:uid="{EA1DFB02-E664-4D22-A9C0-C3246D4F09EE}">
          <x14:formula1>
            <xm:f>DataSummary!$A$448:$A$449</xm:f>
          </x14:formula1>
          <xm:sqref>I11:J11</xm:sqref>
        </x14:dataValidation>
        <x14:dataValidation type="list" allowBlank="1" showInputMessage="1" showErrorMessage="1" xr:uid="{95A9C55C-32E7-4727-A127-BAA9AF90769D}">
          <x14:formula1>
            <xm:f>DataSummary!$A$325:$A$326</xm:f>
          </x14:formula1>
          <xm:sqref>D165:E165</xm:sqref>
        </x14:dataValidation>
        <x14:dataValidation type="list" allowBlank="1" showInputMessage="1" showErrorMessage="1" xr:uid="{365DB719-A6E4-4A39-9FCC-68C77A3A4E7F}">
          <x14:formula1>
            <xm:f>DataSummary!$A$388:$A$391</xm:f>
          </x14:formula1>
          <xm:sqref>H17</xm:sqref>
        </x14:dataValidation>
        <x14:dataValidation type="list" allowBlank="1" showInputMessage="1" showErrorMessage="1" xr:uid="{CC5BB538-106F-43AC-B0AC-B33DDB5FDFF0}">
          <x14:formula1>
            <xm:f>DataSummary!$A$421:$A$422</xm:f>
          </x14:formula1>
          <xm:sqref>C20</xm:sqref>
        </x14:dataValidation>
        <x14:dataValidation type="list" allowBlank="1" showInputMessage="1" showErrorMessage="1" xr:uid="{FF355B06-CC60-4A02-ACCF-D32D7318118D}">
          <x14:formula1>
            <xm:f>DataSummary!$A$133:$A$135</xm:f>
          </x14:formula1>
          <xm:sqref>D121:E121</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97"/>
  <sheetViews>
    <sheetView zoomScale="125" zoomScaleNormal="85" zoomScalePageLayoutView="86" workbookViewId="0">
      <selection activeCell="U13" sqref="U13"/>
    </sheetView>
  </sheetViews>
  <sheetFormatPr defaultColWidth="8.6640625" defaultRowHeight="15.5"/>
  <cols>
    <col min="1" max="1" width="1" customWidth="1"/>
    <col min="8" max="8" width="2.5" customWidth="1"/>
    <col min="9" max="9" width="1" customWidth="1"/>
    <col min="16" max="16" width="1.1640625" customWidth="1"/>
    <col min="17" max="17" width="0.6640625" customWidth="1"/>
    <col min="18" max="18" width="0.5" customWidth="1"/>
    <col min="25" max="25" width="4.1640625" customWidth="1"/>
  </cols>
  <sheetData>
    <row r="1" spans="1:17">
      <c r="B1" s="2" t="s">
        <v>1034</v>
      </c>
    </row>
    <row r="2" spans="1:17">
      <c r="G2" s="2"/>
    </row>
    <row r="3" spans="1:17">
      <c r="A3" s="4" t="s">
        <v>637</v>
      </c>
      <c r="B3" s="5"/>
      <c r="C3" s="5"/>
      <c r="D3" s="5"/>
      <c r="E3" s="5"/>
      <c r="F3" s="5"/>
      <c r="G3" s="5"/>
      <c r="H3" s="5"/>
      <c r="I3" s="5"/>
      <c r="J3" s="5"/>
      <c r="K3" s="5"/>
      <c r="L3" s="5"/>
      <c r="M3" s="5"/>
      <c r="N3" s="5"/>
      <c r="O3" s="5"/>
      <c r="P3" s="5"/>
      <c r="Q3" s="5"/>
    </row>
    <row r="4" spans="1:17">
      <c r="A4" s="5"/>
      <c r="B4" s="5"/>
      <c r="C4" s="5"/>
      <c r="D4" s="5"/>
      <c r="E4" s="5"/>
      <c r="F4" s="5"/>
      <c r="G4" s="5"/>
      <c r="H4" s="5"/>
      <c r="I4" s="5"/>
      <c r="J4" s="5"/>
      <c r="K4" s="5"/>
      <c r="L4" s="5"/>
      <c r="M4" s="5"/>
      <c r="N4" s="5"/>
      <c r="O4" s="5"/>
      <c r="P4" s="5"/>
      <c r="Q4" s="5"/>
    </row>
    <row r="5" spans="1:17">
      <c r="A5" s="5"/>
      <c r="B5" s="5"/>
      <c r="C5" s="5"/>
      <c r="D5" s="5"/>
      <c r="E5" s="5"/>
      <c r="F5" s="5"/>
      <c r="G5" s="5"/>
      <c r="H5" s="5"/>
      <c r="I5" s="5"/>
      <c r="J5" s="5"/>
      <c r="K5" s="5"/>
      <c r="L5" s="5"/>
      <c r="M5" s="5"/>
      <c r="N5" s="5"/>
      <c r="O5" s="5"/>
      <c r="P5" s="5"/>
      <c r="Q5" s="5"/>
    </row>
    <row r="6" spans="1:17">
      <c r="A6" s="5"/>
      <c r="B6" s="5"/>
      <c r="C6" s="5"/>
      <c r="D6" s="5"/>
      <c r="E6" s="5"/>
      <c r="F6" s="5"/>
      <c r="G6" s="5"/>
      <c r="H6" s="5"/>
      <c r="I6" s="5"/>
      <c r="J6" s="5"/>
      <c r="K6" s="5"/>
      <c r="L6" s="5"/>
      <c r="M6" s="5"/>
      <c r="N6" s="5"/>
      <c r="O6" s="5"/>
      <c r="P6" s="5"/>
      <c r="Q6" s="5"/>
    </row>
    <row r="7" spans="1:17">
      <c r="A7" s="5"/>
      <c r="B7" s="5"/>
      <c r="C7" s="5"/>
      <c r="D7" s="5"/>
      <c r="E7" s="5"/>
      <c r="F7" s="5"/>
      <c r="G7" s="5"/>
      <c r="H7" s="5"/>
      <c r="I7" s="5"/>
      <c r="J7" s="5"/>
      <c r="K7" s="5"/>
      <c r="L7" s="5"/>
      <c r="M7" s="5"/>
      <c r="N7" s="5"/>
      <c r="O7" s="5"/>
      <c r="P7" s="5"/>
      <c r="Q7" s="5"/>
    </row>
    <row r="8" spans="1:17">
      <c r="A8" s="5"/>
      <c r="B8" s="5"/>
      <c r="C8" s="5"/>
      <c r="D8" s="5"/>
      <c r="E8" s="5"/>
      <c r="F8" s="5"/>
      <c r="G8" s="5"/>
      <c r="H8" s="5"/>
      <c r="I8" s="5"/>
      <c r="J8" s="5"/>
      <c r="K8" s="5"/>
      <c r="L8" s="5"/>
      <c r="M8" s="5"/>
      <c r="N8" s="5"/>
      <c r="O8" s="5"/>
      <c r="P8" s="5"/>
      <c r="Q8" s="5"/>
    </row>
    <row r="9" spans="1:17">
      <c r="A9" s="5"/>
      <c r="B9" s="5"/>
      <c r="C9" s="5"/>
      <c r="D9" s="5"/>
      <c r="E9" s="5"/>
      <c r="F9" s="5"/>
      <c r="G9" s="5"/>
      <c r="H9" s="5"/>
      <c r="I9" s="5"/>
      <c r="J9" s="5"/>
      <c r="K9" s="5"/>
      <c r="L9" s="5"/>
      <c r="M9" s="5"/>
      <c r="N9" s="5"/>
      <c r="O9" s="5"/>
      <c r="P9" s="5"/>
      <c r="Q9" s="5"/>
    </row>
    <row r="10" spans="1:17">
      <c r="A10" s="5"/>
      <c r="B10" s="5"/>
      <c r="C10" s="5"/>
      <c r="D10" s="5"/>
      <c r="E10" s="5"/>
      <c r="F10" s="5"/>
      <c r="G10" s="5"/>
      <c r="H10" s="5"/>
      <c r="I10" s="5"/>
      <c r="J10" s="5"/>
      <c r="K10" s="5"/>
      <c r="L10" s="5"/>
      <c r="M10" s="5"/>
      <c r="N10" s="5"/>
      <c r="O10" s="5"/>
      <c r="P10" s="5"/>
      <c r="Q10" s="5"/>
    </row>
    <row r="11" spans="1:17">
      <c r="A11" s="5"/>
      <c r="B11" s="5"/>
      <c r="C11" s="5"/>
      <c r="D11" s="5"/>
      <c r="E11" s="5"/>
      <c r="F11" s="5"/>
      <c r="G11" s="5"/>
      <c r="H11" s="5"/>
      <c r="I11" s="5"/>
      <c r="J11" s="5"/>
      <c r="K11" s="5"/>
      <c r="L11" s="5"/>
      <c r="M11" s="5"/>
      <c r="N11" s="5"/>
      <c r="O11" s="5"/>
      <c r="P11" s="5"/>
      <c r="Q11" s="5"/>
    </row>
    <row r="12" spans="1:17">
      <c r="A12" s="5"/>
      <c r="B12" s="5"/>
      <c r="C12" s="5"/>
      <c r="D12" s="5"/>
      <c r="E12" s="5"/>
      <c r="F12" s="5"/>
      <c r="G12" s="5"/>
      <c r="H12" s="5"/>
      <c r="I12" s="5"/>
      <c r="J12" s="5"/>
      <c r="K12" s="5"/>
      <c r="L12" s="5"/>
      <c r="M12" s="5"/>
      <c r="N12" s="5"/>
      <c r="O12" s="5"/>
      <c r="P12" s="5"/>
      <c r="Q12" s="5"/>
    </row>
    <row r="13" spans="1:17">
      <c r="A13" s="5"/>
      <c r="B13" s="5"/>
      <c r="C13" s="5"/>
      <c r="D13" s="5"/>
      <c r="E13" s="5"/>
      <c r="F13" s="5"/>
      <c r="G13" s="5"/>
      <c r="H13" s="5"/>
      <c r="I13" s="5"/>
      <c r="J13" s="5"/>
      <c r="K13" s="5"/>
      <c r="L13" s="5"/>
      <c r="M13" s="5"/>
      <c r="N13" s="5"/>
      <c r="O13" s="5"/>
      <c r="P13" s="5"/>
      <c r="Q13" s="5"/>
    </row>
    <row r="14" spans="1:17">
      <c r="A14" s="5"/>
      <c r="B14" s="5"/>
      <c r="C14" s="5"/>
      <c r="D14" s="5"/>
      <c r="E14" s="5"/>
      <c r="F14" s="5"/>
      <c r="G14" s="5"/>
      <c r="H14" s="5"/>
      <c r="I14" s="5"/>
      <c r="J14" s="5"/>
      <c r="K14" s="5"/>
      <c r="L14" s="5"/>
      <c r="M14" s="5"/>
      <c r="N14" s="5"/>
      <c r="O14" s="5"/>
      <c r="P14" s="5"/>
      <c r="Q14" s="5"/>
    </row>
    <row r="15" spans="1:17">
      <c r="A15" s="5"/>
      <c r="B15" s="5"/>
      <c r="C15" s="5"/>
      <c r="D15" s="5"/>
      <c r="E15" s="5"/>
      <c r="F15" s="5"/>
      <c r="G15" s="5"/>
      <c r="H15" s="5"/>
      <c r="I15" s="5"/>
      <c r="J15" s="5"/>
      <c r="K15" s="5"/>
      <c r="L15" s="5"/>
      <c r="M15" s="5"/>
      <c r="N15" s="5"/>
      <c r="O15" s="5"/>
      <c r="P15" s="5"/>
      <c r="Q15" s="5"/>
    </row>
    <row r="16" spans="1:17">
      <c r="A16" s="5"/>
      <c r="B16" s="5"/>
      <c r="C16" s="5"/>
      <c r="D16" s="5"/>
      <c r="E16" s="5"/>
      <c r="F16" s="5"/>
      <c r="G16" s="5"/>
      <c r="H16" s="5"/>
      <c r="I16" s="5"/>
      <c r="J16" s="5"/>
      <c r="K16" s="5"/>
      <c r="L16" s="5"/>
      <c r="M16" s="5"/>
      <c r="N16" s="5"/>
      <c r="O16" s="5"/>
      <c r="P16" s="5"/>
      <c r="Q16" s="5"/>
    </row>
    <row r="17" spans="1:25">
      <c r="A17" s="5"/>
      <c r="B17" s="5"/>
      <c r="C17" s="5"/>
      <c r="D17" s="5"/>
      <c r="E17" s="5"/>
      <c r="F17" s="5"/>
      <c r="G17" s="5"/>
      <c r="H17" s="5"/>
      <c r="I17" s="5"/>
      <c r="J17" s="5"/>
      <c r="K17" s="5"/>
      <c r="L17" s="5"/>
      <c r="M17" s="5"/>
      <c r="N17" s="5"/>
      <c r="O17" s="5"/>
      <c r="P17" s="5"/>
      <c r="Q17" s="5"/>
    </row>
    <row r="18" spans="1:25">
      <c r="A18" s="5"/>
      <c r="B18" s="5"/>
      <c r="C18" s="5"/>
      <c r="D18" s="5"/>
      <c r="E18" s="5"/>
      <c r="F18" s="736" t="s">
        <v>632</v>
      </c>
      <c r="G18" s="736"/>
      <c r="H18" s="5"/>
      <c r="I18" s="5"/>
      <c r="J18" s="5"/>
      <c r="K18" s="5"/>
      <c r="L18" s="5"/>
      <c r="M18" s="5"/>
      <c r="N18" s="5"/>
      <c r="O18" s="736" t="s">
        <v>632</v>
      </c>
      <c r="P18" s="736"/>
      <c r="Q18" s="5"/>
    </row>
    <row r="19" spans="1:25">
      <c r="A19" s="200" t="s">
        <v>638</v>
      </c>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row>
    <row r="20" spans="1:25">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row>
    <row r="21" spans="1:25">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row>
    <row r="22" spans="1: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row>
    <row r="23" spans="1:25">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row>
    <row r="24" spans="1:25">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row>
    <row r="25" spans="1:25">
      <c r="A25" s="201"/>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row>
    <row r="26" spans="1:25">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row>
    <row r="27" spans="1:25">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row>
    <row r="28" spans="1:25">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row>
    <row r="29" spans="1:25">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row>
    <row r="30" spans="1:25">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row>
    <row r="31" spans="1:25">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row>
    <row r="32" spans="1:25">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row>
    <row r="33" spans="1:25">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row>
    <row r="34" spans="1:25">
      <c r="A34" s="201"/>
      <c r="B34" s="201"/>
      <c r="C34" s="201"/>
      <c r="D34" s="201"/>
      <c r="E34" s="201"/>
      <c r="F34" s="201"/>
      <c r="G34" s="202" t="s">
        <v>632</v>
      </c>
      <c r="H34" s="201"/>
      <c r="I34" s="201"/>
      <c r="J34" s="201"/>
      <c r="K34" s="201"/>
      <c r="L34" s="201"/>
      <c r="M34" s="201"/>
      <c r="N34" s="201"/>
      <c r="O34" s="202" t="s">
        <v>632</v>
      </c>
      <c r="P34" s="201"/>
      <c r="Q34" s="201"/>
      <c r="R34" s="201"/>
      <c r="S34" s="201"/>
      <c r="T34" s="201"/>
      <c r="U34" s="201"/>
      <c r="V34" s="201"/>
      <c r="W34" s="202" t="s">
        <v>632</v>
      </c>
      <c r="X34" s="201"/>
      <c r="Y34" s="201"/>
    </row>
    <row r="35" spans="1:25">
      <c r="A35" s="203" t="s">
        <v>639</v>
      </c>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row>
    <row r="36" spans="1:25">
      <c r="A36" s="204"/>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row>
    <row r="37" spans="1:25">
      <c r="A37" s="204"/>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row>
    <row r="38" spans="1:25">
      <c r="A38" s="204"/>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row>
    <row r="39" spans="1:25">
      <c r="A39" s="204"/>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row>
    <row r="40" spans="1:25">
      <c r="A40" s="204"/>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row>
    <row r="41" spans="1:25">
      <c r="A41" s="204"/>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row>
    <row r="42" spans="1:25">
      <c r="A42" s="204"/>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row>
    <row r="43" spans="1:25">
      <c r="A43" s="204"/>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row>
    <row r="44" spans="1:25">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row>
    <row r="45" spans="1:25">
      <c r="A45" s="204"/>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row>
    <row r="46" spans="1:25">
      <c r="A46" s="204"/>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row>
    <row r="47" spans="1:25">
      <c r="A47" s="204"/>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row>
    <row r="48" spans="1: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row>
    <row r="49" spans="1:38">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row>
    <row r="50" spans="1:38">
      <c r="A50" s="204"/>
      <c r="B50" s="204"/>
      <c r="C50" s="204"/>
      <c r="D50" s="204"/>
      <c r="E50" s="204"/>
      <c r="F50" s="204"/>
      <c r="G50" s="205" t="s">
        <v>632</v>
      </c>
      <c r="H50" s="204"/>
      <c r="I50" s="204"/>
      <c r="J50" s="204"/>
      <c r="K50" s="204"/>
      <c r="L50" s="204"/>
      <c r="M50" s="204"/>
      <c r="N50" s="204"/>
      <c r="O50" s="205" t="s">
        <v>632</v>
      </c>
      <c r="P50" s="204"/>
      <c r="Q50" s="204"/>
      <c r="R50" s="204"/>
      <c r="S50" s="204"/>
      <c r="T50" s="204"/>
      <c r="U50" s="204"/>
      <c r="V50" s="204"/>
      <c r="W50" s="205" t="s">
        <v>632</v>
      </c>
      <c r="X50" s="204"/>
      <c r="Y50" s="204"/>
    </row>
    <row r="51" spans="1:38">
      <c r="A51" s="200" t="s">
        <v>640</v>
      </c>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row>
    <row r="52" spans="1:38">
      <c r="A52" s="201"/>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row>
    <row r="53" spans="1:38">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row>
    <row r="54" spans="1:38">
      <c r="A54" s="201"/>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row>
    <row r="55" spans="1:38">
      <c r="A55" s="201"/>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row>
    <row r="56" spans="1:38">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row>
    <row r="57" spans="1:38">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row>
    <row r="58" spans="1:38">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row>
    <row r="59" spans="1:38">
      <c r="A59" s="201"/>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row>
    <row r="60" spans="1:38">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row>
    <row r="61" spans="1:38">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row>
    <row r="62" spans="1:38">
      <c r="A62" s="201"/>
      <c r="B62" s="201"/>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row>
    <row r="63" spans="1:38">
      <c r="A63" s="201"/>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row>
    <row r="64" spans="1:38">
      <c r="A64" s="201"/>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row>
    <row r="65" spans="1:38">
      <c r="A65" s="201"/>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row>
    <row r="66" spans="1:38">
      <c r="A66" s="201"/>
      <c r="B66" s="201"/>
      <c r="C66" s="201"/>
      <c r="D66" s="201"/>
      <c r="E66" s="201"/>
      <c r="F66" s="201"/>
      <c r="G66" s="202" t="s">
        <v>632</v>
      </c>
      <c r="H66" s="201"/>
      <c r="I66" s="201"/>
      <c r="J66" s="201"/>
      <c r="K66" s="201"/>
      <c r="L66" s="201"/>
      <c r="M66" s="201"/>
      <c r="N66" s="201"/>
      <c r="O66" s="202" t="s">
        <v>632</v>
      </c>
      <c r="P66" s="201"/>
      <c r="Q66" s="201"/>
      <c r="R66" s="201"/>
      <c r="S66" s="201"/>
      <c r="T66" s="201"/>
      <c r="U66" s="201"/>
      <c r="V66" s="201"/>
      <c r="W66" s="202" t="s">
        <v>632</v>
      </c>
      <c r="X66" s="201"/>
      <c r="Y66" s="201"/>
      <c r="Z66" s="201"/>
      <c r="AA66" s="201"/>
      <c r="AB66" s="201"/>
      <c r="AC66" s="201"/>
      <c r="AD66" s="202" t="s">
        <v>632</v>
      </c>
      <c r="AE66" s="201"/>
      <c r="AF66" s="201"/>
      <c r="AG66" s="201"/>
      <c r="AH66" s="201"/>
      <c r="AI66" s="201"/>
      <c r="AJ66" s="201"/>
      <c r="AK66" s="201"/>
      <c r="AL66" s="201"/>
    </row>
    <row r="67" spans="1:38">
      <c r="A67" s="204"/>
      <c r="B67" s="203" t="s">
        <v>669</v>
      </c>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row>
    <row r="68" spans="1:38">
      <c r="A68" s="204"/>
      <c r="B68" s="204"/>
      <c r="C68" s="204"/>
      <c r="D68" s="204"/>
      <c r="E68" s="204"/>
      <c r="F68" s="204"/>
      <c r="G68" s="204"/>
      <c r="H68" s="204"/>
      <c r="I68" s="204"/>
      <c r="J68" s="204"/>
      <c r="K68" s="204"/>
      <c r="L68" s="204"/>
      <c r="M68" s="204"/>
      <c r="N68" s="204"/>
      <c r="O68" s="204"/>
      <c r="P68" s="204"/>
      <c r="Q68" s="204"/>
      <c r="R68" s="204"/>
      <c r="S68" s="204"/>
      <c r="T68" s="204"/>
      <c r="U68" s="204"/>
      <c r="V68" s="204"/>
      <c r="W68" s="204"/>
      <c r="X68" s="204"/>
      <c r="Y68" s="204"/>
      <c r="Z68" s="204"/>
    </row>
    <row r="69" spans="1:38">
      <c r="A69" s="20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row>
    <row r="70" spans="1:38">
      <c r="A70" s="204"/>
      <c r="B70" s="204"/>
      <c r="C70" s="204"/>
      <c r="D70" s="204"/>
      <c r="E70" s="204"/>
      <c r="F70" s="204"/>
      <c r="G70" s="204"/>
      <c r="H70" s="204"/>
      <c r="I70" s="204"/>
      <c r="J70" s="204"/>
      <c r="K70" s="204"/>
      <c r="L70" s="204"/>
      <c r="M70" s="204"/>
      <c r="N70" s="204"/>
      <c r="O70" s="204"/>
      <c r="P70" s="204"/>
      <c r="Q70" s="204"/>
      <c r="R70" s="204"/>
      <c r="S70" s="204"/>
      <c r="T70" s="204"/>
      <c r="U70" s="204"/>
      <c r="V70" s="204"/>
      <c r="W70" s="204"/>
      <c r="X70" s="204"/>
      <c r="Y70" s="204"/>
      <c r="Z70" s="204"/>
    </row>
    <row r="71" spans="1:38">
      <c r="A71" s="204"/>
      <c r="B71" s="204"/>
      <c r="C71" s="204"/>
      <c r="D71" s="204"/>
      <c r="E71" s="204"/>
      <c r="F71" s="204"/>
      <c r="G71" s="204"/>
      <c r="H71" s="204"/>
      <c r="I71" s="204"/>
      <c r="J71" s="204"/>
      <c r="K71" s="204"/>
      <c r="L71" s="204"/>
      <c r="M71" s="204"/>
      <c r="N71" s="204"/>
      <c r="O71" s="204"/>
      <c r="P71" s="204"/>
      <c r="Q71" s="204"/>
      <c r="R71" s="204"/>
      <c r="S71" s="204"/>
      <c r="T71" s="204"/>
      <c r="U71" s="204"/>
      <c r="V71" s="204"/>
      <c r="W71" s="204"/>
      <c r="X71" s="204"/>
      <c r="Y71" s="204"/>
      <c r="Z71" s="204"/>
    </row>
    <row r="72" spans="1:38">
      <c r="A72" s="204"/>
      <c r="B72" s="204"/>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row>
    <row r="73" spans="1:38">
      <c r="A73" s="204"/>
      <c r="B73" s="204"/>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row>
    <row r="74" spans="1:38">
      <c r="A74" s="204"/>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row>
    <row r="75" spans="1:38">
      <c r="A75" s="204"/>
      <c r="B75" s="204"/>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row>
    <row r="76" spans="1:38">
      <c r="A76" s="204"/>
      <c r="B76" s="204"/>
      <c r="C76" s="204"/>
      <c r="D76" s="204"/>
      <c r="E76" s="204"/>
      <c r="F76" s="204"/>
      <c r="G76" s="204"/>
      <c r="H76" s="204"/>
      <c r="I76" s="204"/>
      <c r="J76" s="204"/>
      <c r="K76" s="204"/>
      <c r="L76" s="204"/>
      <c r="M76" s="204"/>
      <c r="N76" s="204"/>
      <c r="O76" s="204"/>
      <c r="P76" s="204"/>
      <c r="Q76" s="204"/>
      <c r="R76" s="204"/>
      <c r="S76" s="204"/>
      <c r="T76" s="204"/>
      <c r="U76" s="204"/>
      <c r="V76" s="204"/>
      <c r="W76" s="204"/>
      <c r="X76" s="204"/>
      <c r="Y76" s="204"/>
      <c r="Z76" s="204"/>
    </row>
    <row r="77" spans="1:38">
      <c r="A77" s="204"/>
      <c r="B77" s="204"/>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row>
    <row r="78" spans="1:38">
      <c r="A78" s="204"/>
      <c r="B78" s="204"/>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row>
    <row r="79" spans="1:38">
      <c r="A79" s="204"/>
      <c r="B79" s="204"/>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row>
    <row r="80" spans="1:38">
      <c r="A80" s="204"/>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row>
    <row r="81" spans="1:26">
      <c r="A81" s="204"/>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row>
    <row r="82" spans="1:26">
      <c r="A82" s="201"/>
      <c r="B82" s="201"/>
      <c r="C82" s="201"/>
      <c r="D82" s="201"/>
      <c r="E82" s="201"/>
      <c r="F82" s="201"/>
      <c r="G82" s="202" t="s">
        <v>632</v>
      </c>
      <c r="H82" s="201"/>
      <c r="O82" s="198"/>
      <c r="X82" s="198" t="s">
        <v>632</v>
      </c>
    </row>
    <row r="83" spans="1:26">
      <c r="A83" s="201"/>
      <c r="B83" s="201"/>
      <c r="C83" s="201"/>
      <c r="D83" s="201"/>
      <c r="E83" s="201"/>
      <c r="F83" s="201"/>
      <c r="G83" s="201"/>
      <c r="H83" s="201"/>
    </row>
    <row r="84" spans="1:26">
      <c r="A84" s="201"/>
      <c r="B84" s="201"/>
      <c r="C84" s="201"/>
      <c r="D84" s="201"/>
      <c r="E84" s="201"/>
      <c r="F84" s="201"/>
      <c r="G84" s="201"/>
      <c r="H84" s="201"/>
    </row>
    <row r="85" spans="1:26">
      <c r="A85" s="201"/>
      <c r="B85" s="201"/>
      <c r="C85" s="201"/>
      <c r="D85" s="201"/>
      <c r="E85" s="201"/>
      <c r="F85" s="201"/>
      <c r="G85" s="201"/>
      <c r="H85" s="201"/>
    </row>
    <row r="86" spans="1:26">
      <c r="A86" s="201"/>
      <c r="B86" s="201"/>
      <c r="C86" s="201"/>
      <c r="D86" s="201"/>
      <c r="E86" s="201"/>
      <c r="F86" s="201"/>
      <c r="G86" s="201"/>
      <c r="H86" s="201"/>
    </row>
    <row r="87" spans="1:26">
      <c r="A87" s="201"/>
      <c r="B87" s="201"/>
      <c r="C87" s="201"/>
      <c r="D87" s="201"/>
      <c r="E87" s="201"/>
      <c r="F87" s="201"/>
      <c r="G87" s="201"/>
      <c r="H87" s="201"/>
    </row>
    <row r="88" spans="1:26">
      <c r="A88" s="201"/>
      <c r="B88" s="201"/>
      <c r="C88" s="201"/>
      <c r="D88" s="201"/>
      <c r="E88" s="201"/>
      <c r="F88" s="201"/>
      <c r="G88" s="201"/>
      <c r="H88" s="201"/>
    </row>
    <row r="89" spans="1:26">
      <c r="A89" s="201"/>
      <c r="B89" s="201"/>
      <c r="C89" s="201"/>
      <c r="D89" s="201"/>
      <c r="E89" s="201"/>
      <c r="F89" s="201"/>
      <c r="G89" s="201"/>
      <c r="H89" s="201"/>
    </row>
    <row r="90" spans="1:26">
      <c r="A90" s="201"/>
      <c r="B90" s="201"/>
      <c r="C90" s="201"/>
      <c r="D90" s="201"/>
      <c r="E90" s="201"/>
      <c r="F90" s="201"/>
      <c r="G90" s="201"/>
      <c r="H90" s="201"/>
    </row>
    <row r="91" spans="1:26">
      <c r="A91" s="201"/>
      <c r="B91" s="201"/>
      <c r="C91" s="201"/>
      <c r="D91" s="201"/>
      <c r="E91" s="201"/>
      <c r="F91" s="201"/>
      <c r="G91" s="201"/>
      <c r="H91" s="201"/>
    </row>
    <row r="92" spans="1:26">
      <c r="A92" s="201"/>
      <c r="B92" s="201"/>
      <c r="C92" s="201"/>
      <c r="D92" s="201"/>
      <c r="E92" s="201"/>
      <c r="F92" s="201"/>
      <c r="G92" s="201"/>
      <c r="H92" s="201"/>
    </row>
    <row r="93" spans="1:26">
      <c r="A93" s="201"/>
      <c r="B93" s="201"/>
      <c r="C93" s="201"/>
      <c r="D93" s="201"/>
      <c r="E93" s="201"/>
      <c r="F93" s="201"/>
      <c r="G93" s="201"/>
      <c r="H93" s="201"/>
    </row>
    <row r="94" spans="1:26">
      <c r="A94" s="201"/>
      <c r="B94" s="201"/>
      <c r="C94" s="201"/>
      <c r="D94" s="201"/>
      <c r="E94" s="201"/>
      <c r="F94" s="201"/>
      <c r="G94" s="201"/>
      <c r="H94" s="201"/>
    </row>
    <row r="95" spans="1:26">
      <c r="A95" s="201"/>
      <c r="B95" s="201"/>
      <c r="C95" s="201"/>
      <c r="D95" s="201"/>
      <c r="E95" s="201"/>
      <c r="F95" s="201"/>
      <c r="G95" s="201"/>
      <c r="H95" s="201"/>
    </row>
    <row r="96" spans="1:26">
      <c r="A96" s="201"/>
      <c r="B96" s="201"/>
      <c r="C96" s="201"/>
      <c r="D96" s="201"/>
      <c r="E96" s="201"/>
      <c r="F96" s="201"/>
      <c r="G96" s="201"/>
      <c r="H96" s="201"/>
    </row>
    <row r="97" spans="1:8">
      <c r="A97" s="201"/>
      <c r="B97" s="201"/>
      <c r="C97" s="201"/>
      <c r="D97" s="201"/>
      <c r="E97" s="201"/>
      <c r="F97" s="201"/>
      <c r="G97" s="202" t="s">
        <v>632</v>
      </c>
      <c r="H97" s="201"/>
    </row>
  </sheetData>
  <mergeCells count="2">
    <mergeCell ref="F18:G18"/>
    <mergeCell ref="O18:P18"/>
  </mergeCells>
  <hyperlinks>
    <hyperlink ref="F18:G18" location="InputDataA_GeneralAssumptions!H19" display="Back" xr:uid="{00000000-0004-0000-0200-000000000000}"/>
    <hyperlink ref="O18:P18" location="InputDataA_GeneralAssumptions!H28" display="Back" xr:uid="{00000000-0004-0000-0200-000001000000}"/>
    <hyperlink ref="G34" location="InputDataA_GeneralAssumptions!H38" display="Back" xr:uid="{00000000-0004-0000-0200-000002000000}"/>
    <hyperlink ref="O34" location="InputDataA_GeneralAssumptions!H47" display="Back" xr:uid="{00000000-0004-0000-0200-000003000000}"/>
    <hyperlink ref="W34" location="InputDataA_GeneralAssumptions!H55" display="Back" xr:uid="{00000000-0004-0000-0200-000004000000}"/>
    <hyperlink ref="G50" location="InputDataA_GeneralAssumptions!H59" display="Back" xr:uid="{00000000-0004-0000-0200-000005000000}"/>
    <hyperlink ref="O50" location="InputDataA_GeneralAssumptions!H69" display="Back" xr:uid="{00000000-0004-0000-0200-000006000000}"/>
    <hyperlink ref="W50" location="InputDataA_GeneralAssumptions!H79" display="Back" xr:uid="{00000000-0004-0000-0200-000007000000}"/>
    <hyperlink ref="G66" location="InputDataA_GeneralAssumptions!H88" display="Back" xr:uid="{00000000-0004-0000-0200-000008000000}"/>
    <hyperlink ref="AD66" location="InputDataA_GeneralAssumptions!H96" display="Back" xr:uid="{00000000-0004-0000-0200-000009000000}"/>
    <hyperlink ref="O66" location="InputDataA_GeneralAssumptions!H105" display="Back" xr:uid="{00000000-0004-0000-0200-00000A000000}"/>
    <hyperlink ref="W66" location="InputDataA_GeneralAssumptions!H105" display="Back" xr:uid="{00000000-0004-0000-0200-00000B000000}"/>
    <hyperlink ref="G97" location="InputDataA_GeneralAssumptions!H138" display="Back" xr:uid="{00000000-0004-0000-0200-00000C000000}"/>
    <hyperlink ref="G82" location="InputDataA_GeneralAssumptions!H167" display="Back" xr:uid="{8412814D-066D-4B25-A0BE-447D692A06FF}"/>
    <hyperlink ref="X82" location="InputDataA_GeneralAssumptions!H176" display="Back" xr:uid="{0DDDB081-F79D-4403-BF05-6801C78BB636}"/>
  </hyperlink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I51"/>
  <sheetViews>
    <sheetView zoomScale="85" zoomScaleNormal="85" zoomScalePageLayoutView="85" workbookViewId="0">
      <selection activeCell="F38" sqref="F38"/>
    </sheetView>
  </sheetViews>
  <sheetFormatPr defaultColWidth="8.6640625" defaultRowHeight="15.5"/>
  <cols>
    <col min="1" max="1" width="1.1640625" customWidth="1"/>
    <col min="2" max="2" width="49.1640625" customWidth="1"/>
    <col min="3" max="3" width="20.1640625" customWidth="1"/>
    <col min="4" max="4" width="13.6640625" style="244" customWidth="1"/>
    <col min="5" max="5" width="13.5" style="244" customWidth="1"/>
    <col min="6" max="6" width="10.5" customWidth="1"/>
    <col min="7" max="7" width="28.1640625" customWidth="1"/>
    <col min="8" max="8" width="12.5" customWidth="1"/>
    <col min="9" max="9" width="11.1640625" customWidth="1"/>
    <col min="10" max="10" width="10.6640625" customWidth="1"/>
    <col min="38" max="76" width="8.6640625" customWidth="1"/>
  </cols>
  <sheetData>
    <row r="1" spans="2:87" ht="16" thickBot="1">
      <c r="B1" s="140" t="s">
        <v>1001</v>
      </c>
      <c r="G1" s="268"/>
      <c r="H1" s="268" t="s">
        <v>998</v>
      </c>
      <c r="I1" s="268" t="s">
        <v>999</v>
      </c>
      <c r="J1" s="268" t="s">
        <v>1000</v>
      </c>
      <c r="AL1" s="576"/>
    </row>
    <row r="2" spans="2:87" ht="16.5" thickTop="1" thickBot="1">
      <c r="B2" s="1" t="s">
        <v>922</v>
      </c>
      <c r="C2" s="495" t="str">
        <f>DataSummary!D359</f>
        <v>WEO Forecast</v>
      </c>
      <c r="D2" s="460" t="s">
        <v>919</v>
      </c>
      <c r="E2" s="460" t="s">
        <v>921</v>
      </c>
      <c r="F2" s="460" t="s">
        <v>920</v>
      </c>
      <c r="G2" s="244" t="s">
        <v>709</v>
      </c>
      <c r="H2" s="267" t="s">
        <v>642</v>
      </c>
      <c r="I2" s="244" t="s">
        <v>643</v>
      </c>
      <c r="J2" s="267" t="s">
        <v>642</v>
      </c>
    </row>
    <row r="3" spans="2:87">
      <c r="B3" s="225" t="str">
        <f>"Preloaded Total Investment Share of GDP:"</f>
        <v>Preloaded Total Investment Share of GDP:</v>
      </c>
      <c r="C3" s="458" t="s">
        <v>2281</v>
      </c>
      <c r="D3" s="582">
        <f>IF(ISNUMBER(IF(InputDataA_GeneralAssumptions!D7&gt;2023,".",DataSummary!B359))=TRUE,IF(InputDataA_GeneralAssumptions!D7&gt;2023,".",DataSummary!B359),".")</f>
        <v>0.19194334745407104</v>
      </c>
      <c r="E3" s="490"/>
      <c r="F3" s="583">
        <f>IF(ISBLANK(E3)=TRUE,D3,E3)</f>
        <v>0.19194334745407104</v>
      </c>
      <c r="G3" s="244" t="s">
        <v>712</v>
      </c>
      <c r="H3" s="267" t="s">
        <v>642</v>
      </c>
      <c r="I3" s="267" t="s">
        <v>642</v>
      </c>
      <c r="J3" s="244" t="s">
        <v>643</v>
      </c>
    </row>
    <row r="4" spans="2:87" ht="16" thickBot="1">
      <c r="B4" s="376" t="str">
        <f>"Preloaded Public Inv. Share of Total Inv. for:"</f>
        <v>Preloaded Public Inv. Share of Total Inv. for:</v>
      </c>
      <c r="C4" s="459" t="s">
        <v>2352</v>
      </c>
      <c r="D4" s="582">
        <f>DataSummary!B444</f>
        <v>0.19539518654346466</v>
      </c>
      <c r="E4" s="490"/>
      <c r="F4" s="583">
        <f>IF(ISBLANK(E4)=TRUE,D4,E4)</f>
        <v>0.19539518654346466</v>
      </c>
      <c r="G4" s="244" t="s">
        <v>755</v>
      </c>
      <c r="H4" s="244" t="s">
        <v>643</v>
      </c>
      <c r="I4" s="267" t="s">
        <v>642</v>
      </c>
      <c r="J4" s="244" t="s">
        <v>643</v>
      </c>
    </row>
    <row r="5" spans="2:87" ht="16" thickBot="1">
      <c r="C5" s="495" t="str">
        <f>DataSummary!D444</f>
        <v>FAD</v>
      </c>
      <c r="G5" s="268" t="s">
        <v>756</v>
      </c>
      <c r="H5" s="268" t="s">
        <v>643</v>
      </c>
      <c r="I5" s="268" t="s">
        <v>643</v>
      </c>
      <c r="J5" s="269" t="s">
        <v>642</v>
      </c>
    </row>
    <row r="6" spans="2:87" ht="16.5" thickTop="1" thickBot="1">
      <c r="C6" s="495"/>
      <c r="G6" s="737" t="s">
        <v>2346</v>
      </c>
      <c r="H6" s="4" t="s">
        <v>594</v>
      </c>
      <c r="I6" s="274">
        <f>IF(ISNUMBER(DataSummary!F118),DataSummary!F118,"")</f>
        <v>2E-3</v>
      </c>
      <c r="J6" s="274">
        <f>IF(ISNUMBER(DataSummary!G118),DataSummary!G118,"")</f>
        <v>0.02</v>
      </c>
      <c r="K6" s="274">
        <f>IF(ISNUMBER(DataSummary!H118),DataSummary!H118,"")</f>
        <v>0.02</v>
      </c>
      <c r="L6" s="274">
        <f>IF(ISNUMBER(DataSummary!I118),DataSummary!I118,"")</f>
        <v>0.02</v>
      </c>
      <c r="M6" s="274">
        <f>IF(ISNUMBER(DataSummary!J118),DataSummary!J118,"")</f>
        <v>0.02</v>
      </c>
      <c r="N6" s="274">
        <f>IF(ISNUMBER(DataSummary!K118),DataSummary!K118,"")</f>
        <v>0.02</v>
      </c>
    </row>
    <row r="7" spans="2:87" ht="16" thickBot="1">
      <c r="B7" s="743" t="s">
        <v>1045</v>
      </c>
      <c r="C7" s="744"/>
      <c r="G7" s="737"/>
      <c r="H7" s="4" t="s">
        <v>2369</v>
      </c>
      <c r="I7" s="274">
        <f>IF(ISNUMBER(DataSummary!F117),DataSummary!F117,"")</f>
        <v>0.17432999999999998</v>
      </c>
      <c r="J7" s="274">
        <f>IF(ISNUMBER(DataSummary!G117),DataSummary!G117,"")</f>
        <v>0.18406</v>
      </c>
      <c r="K7" s="274">
        <f>IF(ISNUMBER(DataSummary!H117),DataSummary!H117,"")</f>
        <v>0.19323000000000001</v>
      </c>
      <c r="L7" s="274">
        <f>IF(ISNUMBER(DataSummary!I117),DataSummary!I117,"")</f>
        <v>0.19728000000000001</v>
      </c>
      <c r="M7" s="274">
        <f>IF(ISNUMBER(DataSummary!J117),DataSummary!J117,"")</f>
        <v>0.19980000000000001</v>
      </c>
      <c r="N7" s="274">
        <f>IF(ISNUMBER(DataSummary!K117),DataSummary!K117,"")</f>
        <v>0.20296</v>
      </c>
    </row>
    <row r="8" spans="2:87">
      <c r="B8" s="250" t="s">
        <v>709</v>
      </c>
      <c r="C8" s="251"/>
      <c r="D8" s="117" t="str">
        <f>DataSummary!N4</f>
        <v>Baseline</v>
      </c>
      <c r="E8" s="60" t="str">
        <f>DataSummary!N5</f>
        <v>Scenario</v>
      </c>
      <c r="F8" s="206" t="str">
        <f>D13</f>
        <v>Automatic</v>
      </c>
      <c r="G8" s="2" t="s">
        <v>716</v>
      </c>
      <c r="H8" s="197" t="s">
        <v>631</v>
      </c>
      <c r="I8" s="178">
        <f>InputDataA_GeneralAssumptions!$D$7</f>
        <v>2023</v>
      </c>
      <c r="J8" s="144">
        <f>I8+1</f>
        <v>2024</v>
      </c>
      <c r="K8" s="144">
        <f t="shared" ref="K8:AQ8" si="0">J8+1</f>
        <v>2025</v>
      </c>
      <c r="L8" s="144">
        <f t="shared" si="0"/>
        <v>2026</v>
      </c>
      <c r="M8" s="144">
        <f t="shared" si="0"/>
        <v>2027</v>
      </c>
      <c r="N8" s="144">
        <f t="shared" si="0"/>
        <v>2028</v>
      </c>
      <c r="O8" s="144">
        <f t="shared" si="0"/>
        <v>2029</v>
      </c>
      <c r="P8" s="144">
        <f t="shared" si="0"/>
        <v>2030</v>
      </c>
      <c r="Q8" s="144">
        <f t="shared" si="0"/>
        <v>2031</v>
      </c>
      <c r="R8" s="144">
        <f t="shared" si="0"/>
        <v>2032</v>
      </c>
      <c r="S8" s="144">
        <f t="shared" si="0"/>
        <v>2033</v>
      </c>
      <c r="T8" s="144">
        <f t="shared" si="0"/>
        <v>2034</v>
      </c>
      <c r="U8" s="144">
        <f t="shared" si="0"/>
        <v>2035</v>
      </c>
      <c r="V8" s="144">
        <f t="shared" si="0"/>
        <v>2036</v>
      </c>
      <c r="W8" s="144">
        <f t="shared" si="0"/>
        <v>2037</v>
      </c>
      <c r="X8" s="144">
        <f t="shared" si="0"/>
        <v>2038</v>
      </c>
      <c r="Y8" s="144">
        <f t="shared" si="0"/>
        <v>2039</v>
      </c>
      <c r="Z8" s="144">
        <f>Y8+1</f>
        <v>2040</v>
      </c>
      <c r="AA8" s="144">
        <f t="shared" si="0"/>
        <v>2041</v>
      </c>
      <c r="AB8" s="144">
        <f t="shared" si="0"/>
        <v>2042</v>
      </c>
      <c r="AC8" s="144">
        <f t="shared" si="0"/>
        <v>2043</v>
      </c>
      <c r="AD8" s="144">
        <f t="shared" si="0"/>
        <v>2044</v>
      </c>
      <c r="AE8" s="144">
        <f t="shared" si="0"/>
        <v>2045</v>
      </c>
      <c r="AF8" s="144">
        <f t="shared" si="0"/>
        <v>2046</v>
      </c>
      <c r="AG8" s="144">
        <f t="shared" si="0"/>
        <v>2047</v>
      </c>
      <c r="AH8" s="144">
        <f t="shared" si="0"/>
        <v>2048</v>
      </c>
      <c r="AI8" s="144">
        <f t="shared" si="0"/>
        <v>2049</v>
      </c>
      <c r="AJ8" s="144">
        <f t="shared" si="0"/>
        <v>2050</v>
      </c>
      <c r="AK8" s="144">
        <f t="shared" si="0"/>
        <v>2051</v>
      </c>
      <c r="AL8" s="144">
        <f t="shared" si="0"/>
        <v>2052</v>
      </c>
      <c r="AM8" s="144">
        <f t="shared" si="0"/>
        <v>2053</v>
      </c>
      <c r="AN8" s="144">
        <f t="shared" si="0"/>
        <v>2054</v>
      </c>
      <c r="AO8" s="144">
        <f t="shared" si="0"/>
        <v>2055</v>
      </c>
      <c r="AP8" s="144">
        <f t="shared" si="0"/>
        <v>2056</v>
      </c>
      <c r="AQ8" s="144">
        <f t="shared" si="0"/>
        <v>2057</v>
      </c>
      <c r="AR8" s="144">
        <f t="shared" ref="AR8" si="1">AQ8+1</f>
        <v>2058</v>
      </c>
      <c r="AS8" s="144">
        <f t="shared" ref="AS8" si="2">AR8+1</f>
        <v>2059</v>
      </c>
      <c r="AT8" s="144">
        <f t="shared" ref="AT8" si="3">AS8+1</f>
        <v>2060</v>
      </c>
      <c r="AU8" s="144">
        <f t="shared" ref="AU8" si="4">AT8+1</f>
        <v>2061</v>
      </c>
      <c r="AV8" s="144">
        <f t="shared" ref="AV8" si="5">AU8+1</f>
        <v>2062</v>
      </c>
      <c r="AW8" s="144">
        <f t="shared" ref="AW8" si="6">AV8+1</f>
        <v>2063</v>
      </c>
      <c r="AX8" s="144">
        <f t="shared" ref="AX8" si="7">AW8+1</f>
        <v>2064</v>
      </c>
      <c r="AY8" s="144">
        <f t="shared" ref="AY8" si="8">AX8+1</f>
        <v>2065</v>
      </c>
      <c r="AZ8" s="144">
        <f t="shared" ref="AZ8" si="9">AY8+1</f>
        <v>2066</v>
      </c>
      <c r="BA8" s="144">
        <f t="shared" ref="BA8" si="10">AZ8+1</f>
        <v>2067</v>
      </c>
      <c r="BB8" s="144">
        <f t="shared" ref="BB8" si="11">BA8+1</f>
        <v>2068</v>
      </c>
      <c r="BC8" s="144">
        <f t="shared" ref="BC8" si="12">BB8+1</f>
        <v>2069</v>
      </c>
      <c r="BD8" s="144">
        <f t="shared" ref="BD8" si="13">BC8+1</f>
        <v>2070</v>
      </c>
      <c r="BE8" s="144">
        <f t="shared" ref="BE8" si="14">BD8+1</f>
        <v>2071</v>
      </c>
      <c r="BF8" s="144">
        <f t="shared" ref="BF8" si="15">BE8+1</f>
        <v>2072</v>
      </c>
      <c r="BG8" s="144">
        <f t="shared" ref="BG8" si="16">BF8+1</f>
        <v>2073</v>
      </c>
      <c r="BH8" s="144">
        <f t="shared" ref="BH8" si="17">BG8+1</f>
        <v>2074</v>
      </c>
      <c r="BI8" s="144">
        <f t="shared" ref="BI8" si="18">BH8+1</f>
        <v>2075</v>
      </c>
      <c r="BJ8" s="144">
        <f t="shared" ref="BJ8" si="19">BI8+1</f>
        <v>2076</v>
      </c>
      <c r="BK8" s="144">
        <f t="shared" ref="BK8" si="20">BJ8+1</f>
        <v>2077</v>
      </c>
      <c r="BL8" s="144">
        <f t="shared" ref="BL8" si="21">BK8+1</f>
        <v>2078</v>
      </c>
      <c r="BM8" s="144">
        <f t="shared" ref="BM8" si="22">BL8+1</f>
        <v>2079</v>
      </c>
      <c r="BN8" s="144">
        <f t="shared" ref="BN8" si="23">BM8+1</f>
        <v>2080</v>
      </c>
      <c r="BO8" s="144">
        <f t="shared" ref="BO8" si="24">BN8+1</f>
        <v>2081</v>
      </c>
      <c r="BP8" s="144">
        <f t="shared" ref="BP8" si="25">BO8+1</f>
        <v>2082</v>
      </c>
      <c r="BQ8" s="144">
        <f t="shared" ref="BQ8" si="26">BP8+1</f>
        <v>2083</v>
      </c>
      <c r="BR8" s="144">
        <f t="shared" ref="BR8" si="27">BQ8+1</f>
        <v>2084</v>
      </c>
      <c r="BS8" s="144">
        <f t="shared" ref="BS8" si="28">BR8+1</f>
        <v>2085</v>
      </c>
      <c r="BT8" s="144">
        <f t="shared" ref="BT8" si="29">BS8+1</f>
        <v>2086</v>
      </c>
      <c r="BU8" s="144">
        <f t="shared" ref="BU8" si="30">BT8+1</f>
        <v>2087</v>
      </c>
      <c r="BV8" s="144">
        <f t="shared" ref="BV8" si="31">BU8+1</f>
        <v>2088</v>
      </c>
      <c r="BW8" s="144">
        <f t="shared" ref="BW8" si="32">BV8+1</f>
        <v>2089</v>
      </c>
      <c r="BX8" s="144">
        <f t="shared" ref="BX8" si="33">BW8+1</f>
        <v>2090</v>
      </c>
      <c r="BY8" s="144">
        <f t="shared" ref="BY8" si="34">BX8+1</f>
        <v>2091</v>
      </c>
      <c r="BZ8" s="144">
        <f t="shared" ref="BZ8" si="35">BY8+1</f>
        <v>2092</v>
      </c>
      <c r="CA8" s="144">
        <f t="shared" ref="CA8" si="36">BZ8+1</f>
        <v>2093</v>
      </c>
      <c r="CB8" s="144">
        <f t="shared" ref="CB8" si="37">CA8+1</f>
        <v>2094</v>
      </c>
      <c r="CC8" s="144">
        <f t="shared" ref="CC8" si="38">CB8+1</f>
        <v>2095</v>
      </c>
      <c r="CD8" s="144">
        <f t="shared" ref="CD8" si="39">CC8+1</f>
        <v>2096</v>
      </c>
      <c r="CE8" s="144">
        <f t="shared" ref="CE8" si="40">CD8+1</f>
        <v>2097</v>
      </c>
      <c r="CF8" s="144">
        <f t="shared" ref="CF8" si="41">CE8+1</f>
        <v>2098</v>
      </c>
      <c r="CG8" s="144">
        <f t="shared" ref="CG8" si="42">CF8+1</f>
        <v>2099</v>
      </c>
      <c r="CH8" s="144">
        <f t="shared" ref="CH8" si="43">CG8+1</f>
        <v>2100</v>
      </c>
      <c r="CI8" s="144">
        <f t="shared" ref="CI8" si="44">CH8+1</f>
        <v>2101</v>
      </c>
    </row>
    <row r="9" spans="2:87">
      <c r="B9" s="243" t="s">
        <v>713</v>
      </c>
      <c r="C9" s="89" t="s">
        <v>2</v>
      </c>
      <c r="D9" s="367"/>
      <c r="E9" s="367"/>
      <c r="F9" s="738" t="str">
        <f>DataSummary!N4</f>
        <v>Baseline</v>
      </c>
      <c r="G9" s="15" t="s">
        <v>619</v>
      </c>
      <c r="H9" s="25" t="s">
        <v>2</v>
      </c>
      <c r="I9" s="179">
        <f>I10</f>
        <v>3.7504806181565264E-2</v>
      </c>
      <c r="J9" s="179">
        <f>I9+0.02</f>
        <v>5.7504806181565268E-2</v>
      </c>
      <c r="K9" s="179">
        <f>J9</f>
        <v>5.7504806181565268E-2</v>
      </c>
      <c r="L9" s="179">
        <f t="shared" ref="L9:V9" si="45">K9</f>
        <v>5.7504806181565268E-2</v>
      </c>
      <c r="M9" s="179">
        <f t="shared" si="45"/>
        <v>5.7504806181565268E-2</v>
      </c>
      <c r="N9" s="179">
        <f t="shared" si="45"/>
        <v>5.7504806181565268E-2</v>
      </c>
      <c r="O9" s="179">
        <f t="shared" si="45"/>
        <v>5.7504806181565268E-2</v>
      </c>
      <c r="P9" s="179">
        <f t="shared" si="45"/>
        <v>5.7504806181565268E-2</v>
      </c>
      <c r="Q9" s="179">
        <f t="shared" si="45"/>
        <v>5.7504806181565268E-2</v>
      </c>
      <c r="R9" s="179">
        <f t="shared" si="45"/>
        <v>5.7504806181565268E-2</v>
      </c>
      <c r="S9" s="179">
        <f t="shared" si="45"/>
        <v>5.7504806181565268E-2</v>
      </c>
      <c r="T9" s="179">
        <f t="shared" si="45"/>
        <v>5.7504806181565268E-2</v>
      </c>
      <c r="U9" s="179">
        <f t="shared" si="45"/>
        <v>5.7504806181565268E-2</v>
      </c>
      <c r="V9" s="179">
        <f t="shared" si="45"/>
        <v>5.7504806181565268E-2</v>
      </c>
      <c r="W9" s="179">
        <f t="shared" ref="W9:BU9" si="46">W10</f>
        <v>3.7504806181565264E-2</v>
      </c>
      <c r="X9" s="179">
        <f t="shared" si="46"/>
        <v>3.7504806181565264E-2</v>
      </c>
      <c r="Y9" s="179">
        <f t="shared" si="46"/>
        <v>3.7504806181565264E-2</v>
      </c>
      <c r="Z9" s="179">
        <f t="shared" si="46"/>
        <v>3.7504806181565264E-2</v>
      </c>
      <c r="AA9" s="179">
        <f t="shared" si="46"/>
        <v>3.7504806181565264E-2</v>
      </c>
      <c r="AB9" s="179">
        <f t="shared" si="46"/>
        <v>3.7504806181565264E-2</v>
      </c>
      <c r="AC9" s="179">
        <f t="shared" si="46"/>
        <v>3.7504806181565264E-2</v>
      </c>
      <c r="AD9" s="179">
        <f t="shared" si="46"/>
        <v>3.7504806181565264E-2</v>
      </c>
      <c r="AE9" s="179">
        <f t="shared" si="46"/>
        <v>3.7504806181565264E-2</v>
      </c>
      <c r="AF9" s="179">
        <f t="shared" si="46"/>
        <v>3.7504806181565264E-2</v>
      </c>
      <c r="AG9" s="179">
        <f t="shared" si="46"/>
        <v>3.7504806181565264E-2</v>
      </c>
      <c r="AH9" s="179">
        <f t="shared" si="46"/>
        <v>3.7504806181565264E-2</v>
      </c>
      <c r="AI9" s="179">
        <f t="shared" si="46"/>
        <v>3.7504806181565264E-2</v>
      </c>
      <c r="AJ9" s="179">
        <f t="shared" si="46"/>
        <v>3.7504806181565264E-2</v>
      </c>
      <c r="AK9" s="179">
        <f t="shared" si="46"/>
        <v>3.7504806181565264E-2</v>
      </c>
      <c r="AL9" s="179">
        <f t="shared" si="46"/>
        <v>3.7504806181565264E-2</v>
      </c>
      <c r="AM9" s="179">
        <f t="shared" si="46"/>
        <v>3.7504806181565264E-2</v>
      </c>
      <c r="AN9" s="179">
        <f t="shared" si="46"/>
        <v>3.7504806181565264E-2</v>
      </c>
      <c r="AO9" s="179">
        <f t="shared" si="46"/>
        <v>3.7504806181565264E-2</v>
      </c>
      <c r="AP9" s="179">
        <f t="shared" si="46"/>
        <v>3.7504806181565264E-2</v>
      </c>
      <c r="AQ9" s="179">
        <f t="shared" si="46"/>
        <v>3.7504806181565264E-2</v>
      </c>
      <c r="AR9" s="179">
        <f t="shared" si="46"/>
        <v>3.7504806181565264E-2</v>
      </c>
      <c r="AS9" s="179">
        <f t="shared" si="46"/>
        <v>3.7504806181565264E-2</v>
      </c>
      <c r="AT9" s="179">
        <f t="shared" si="46"/>
        <v>3.7504806181565264E-2</v>
      </c>
      <c r="AU9" s="179">
        <f t="shared" si="46"/>
        <v>3.7504806181565264E-2</v>
      </c>
      <c r="AV9" s="179">
        <f t="shared" si="46"/>
        <v>3.7504806181565264E-2</v>
      </c>
      <c r="AW9" s="179">
        <f t="shared" si="46"/>
        <v>3.7504806181565264E-2</v>
      </c>
      <c r="AX9" s="179">
        <f t="shared" si="46"/>
        <v>3.7504806181565264E-2</v>
      </c>
      <c r="AY9" s="179">
        <f t="shared" si="46"/>
        <v>3.7504806181565264E-2</v>
      </c>
      <c r="AZ9" s="179">
        <f t="shared" si="46"/>
        <v>3.7504806181565264E-2</v>
      </c>
      <c r="BA9" s="179">
        <f t="shared" si="46"/>
        <v>3.7504806181565264E-2</v>
      </c>
      <c r="BB9" s="179">
        <f t="shared" si="46"/>
        <v>3.7504806181565264E-2</v>
      </c>
      <c r="BC9" s="179">
        <f t="shared" si="46"/>
        <v>3.7504806181565264E-2</v>
      </c>
      <c r="BD9" s="179">
        <f t="shared" si="46"/>
        <v>3.7504806181565264E-2</v>
      </c>
      <c r="BE9" s="179">
        <f t="shared" si="46"/>
        <v>3.7504806181565264E-2</v>
      </c>
      <c r="BF9" s="179">
        <f t="shared" si="46"/>
        <v>3.7504806181565264E-2</v>
      </c>
      <c r="BG9" s="179">
        <f t="shared" si="46"/>
        <v>3.7504806181565264E-2</v>
      </c>
      <c r="BH9" s="179">
        <f t="shared" si="46"/>
        <v>3.7504806181565264E-2</v>
      </c>
      <c r="BI9" s="179">
        <f t="shared" si="46"/>
        <v>3.7504806181565264E-2</v>
      </c>
      <c r="BJ9" s="179">
        <f t="shared" si="46"/>
        <v>3.7504806181565264E-2</v>
      </c>
      <c r="BK9" s="179">
        <f t="shared" si="46"/>
        <v>3.7504806181565264E-2</v>
      </c>
      <c r="BL9" s="179">
        <f t="shared" si="46"/>
        <v>3.7504806181565264E-2</v>
      </c>
      <c r="BM9" s="179">
        <f t="shared" si="46"/>
        <v>3.7504806181565264E-2</v>
      </c>
      <c r="BN9" s="179">
        <f t="shared" si="46"/>
        <v>3.7504806181565264E-2</v>
      </c>
      <c r="BO9" s="179">
        <f t="shared" si="46"/>
        <v>3.7504806181565264E-2</v>
      </c>
      <c r="BP9" s="179">
        <f t="shared" si="46"/>
        <v>3.7504806181565264E-2</v>
      </c>
      <c r="BQ9" s="179">
        <f t="shared" si="46"/>
        <v>3.7504806181565264E-2</v>
      </c>
      <c r="BR9" s="179">
        <f t="shared" si="46"/>
        <v>3.7504806181565264E-2</v>
      </c>
      <c r="BS9" s="179">
        <f t="shared" si="46"/>
        <v>3.7504806181565264E-2</v>
      </c>
      <c r="BT9" s="179">
        <f t="shared" si="46"/>
        <v>3.7504806181565264E-2</v>
      </c>
      <c r="BU9" s="179">
        <f t="shared" si="46"/>
        <v>3.7504806181565264E-2</v>
      </c>
      <c r="BV9" s="179">
        <f t="shared" ref="BV9:CI9" si="47">BV10</f>
        <v>3.7504806181565264E-2</v>
      </c>
      <c r="BW9" s="179">
        <f t="shared" si="47"/>
        <v>3.7504806181565264E-2</v>
      </c>
      <c r="BX9" s="179">
        <f t="shared" si="47"/>
        <v>3.7504806181565264E-2</v>
      </c>
      <c r="BY9" s="179">
        <f t="shared" si="47"/>
        <v>3.7504806181565264E-2</v>
      </c>
      <c r="BZ9" s="179">
        <f t="shared" si="47"/>
        <v>3.7504806181565264E-2</v>
      </c>
      <c r="CA9" s="179">
        <f t="shared" si="47"/>
        <v>3.7504806181565264E-2</v>
      </c>
      <c r="CB9" s="179">
        <f t="shared" si="47"/>
        <v>3.7504806181565264E-2</v>
      </c>
      <c r="CC9" s="179">
        <f t="shared" si="47"/>
        <v>3.7504806181565264E-2</v>
      </c>
      <c r="CD9" s="179">
        <f t="shared" si="47"/>
        <v>3.7504806181565264E-2</v>
      </c>
      <c r="CE9" s="179">
        <f t="shared" si="47"/>
        <v>3.7504806181565264E-2</v>
      </c>
      <c r="CF9" s="179">
        <f t="shared" si="47"/>
        <v>3.7504806181565264E-2</v>
      </c>
      <c r="CG9" s="179">
        <f t="shared" si="47"/>
        <v>3.7504806181565264E-2</v>
      </c>
      <c r="CH9" s="179">
        <f t="shared" si="47"/>
        <v>3.7504806181565264E-2</v>
      </c>
      <c r="CI9" s="179">
        <f t="shared" si="47"/>
        <v>3.7504806181565264E-2</v>
      </c>
    </row>
    <row r="10" spans="2:87">
      <c r="B10" s="243" t="s">
        <v>710</v>
      </c>
      <c r="C10" s="89" t="s">
        <v>2</v>
      </c>
      <c r="D10" s="709">
        <f>IF(ISNUMBER(F3*F4),F3*F4,".")</f>
        <v>3.7504806181565264E-2</v>
      </c>
      <c r="E10" s="709"/>
      <c r="F10" s="738"/>
      <c r="G10" s="10" t="s">
        <v>620</v>
      </c>
      <c r="H10" s="27" t="str">
        <f>H9</f>
        <v>(e.g. 0.40)</v>
      </c>
      <c r="I10" s="12">
        <f>InputDataB_ModelSpecAssumptions!D11</f>
        <v>3.7504806181565264E-2</v>
      </c>
      <c r="J10" s="12">
        <f>IF(Submodel1!F4&gt;InputDataB_ModelSpecAssumptions!$D$15,InputDataB_ModelSpecAssumptions!$D$14,I10+(InputDataB_ModelSpecAssumptions!$D$14-$I$10)/(InputDataB_ModelSpecAssumptions!$D$15-InputDataA_GeneralAssumptions!$D$7))</f>
        <v>3.7504806181565264E-2</v>
      </c>
      <c r="K10" s="12">
        <f>IF(Submodel1!G4&gt;InputDataB_ModelSpecAssumptions!$D$15,InputDataB_ModelSpecAssumptions!$D$14,J10+(InputDataB_ModelSpecAssumptions!$D$14-$I$10)/(InputDataB_ModelSpecAssumptions!$D$15-InputDataA_GeneralAssumptions!$D$7))</f>
        <v>3.7504806181565264E-2</v>
      </c>
      <c r="L10" s="12">
        <f>IF(Submodel1!H4&gt;InputDataB_ModelSpecAssumptions!$D$15,InputDataB_ModelSpecAssumptions!$D$14,K10+(InputDataB_ModelSpecAssumptions!$D$14-$I$10)/(InputDataB_ModelSpecAssumptions!$D$15-InputDataA_GeneralAssumptions!$D$7))</f>
        <v>3.7504806181565264E-2</v>
      </c>
      <c r="M10" s="12">
        <f>IF(Submodel1!I4&gt;InputDataB_ModelSpecAssumptions!$D$15,InputDataB_ModelSpecAssumptions!$D$14,L10+(InputDataB_ModelSpecAssumptions!$D$14-$I$10)/(InputDataB_ModelSpecAssumptions!$D$15-InputDataA_GeneralAssumptions!$D$7))</f>
        <v>3.7504806181565264E-2</v>
      </c>
      <c r="N10" s="12">
        <f>IF(Submodel1!J4&gt;InputDataB_ModelSpecAssumptions!$D$15,InputDataB_ModelSpecAssumptions!$D$14,M10+(InputDataB_ModelSpecAssumptions!$D$14-$I$10)/(InputDataB_ModelSpecAssumptions!$D$15-InputDataA_GeneralAssumptions!$D$7))</f>
        <v>3.7504806181565264E-2</v>
      </c>
      <c r="O10" s="12">
        <f>IF(Submodel1!K4&gt;InputDataB_ModelSpecAssumptions!$D$15,InputDataB_ModelSpecAssumptions!$D$14,N10+(InputDataB_ModelSpecAssumptions!$D$14-$I$10)/(InputDataB_ModelSpecAssumptions!$D$15-InputDataA_GeneralAssumptions!$D$7))</f>
        <v>3.7504806181565264E-2</v>
      </c>
      <c r="P10" s="12">
        <f>IF(Submodel1!L4&gt;InputDataB_ModelSpecAssumptions!$D$15,InputDataB_ModelSpecAssumptions!$D$14,O10+(InputDataB_ModelSpecAssumptions!$D$14-$I$10)/(InputDataB_ModelSpecAssumptions!$D$15-InputDataA_GeneralAssumptions!$D$7))</f>
        <v>3.7504806181565264E-2</v>
      </c>
      <c r="Q10" s="12">
        <f>IF(Submodel1!M4&gt;InputDataB_ModelSpecAssumptions!$D$15,InputDataB_ModelSpecAssumptions!$D$14,P10+(InputDataB_ModelSpecAssumptions!$D$14-$I$10)/(InputDataB_ModelSpecAssumptions!$D$15-InputDataA_GeneralAssumptions!$D$7))</f>
        <v>3.7504806181565264E-2</v>
      </c>
      <c r="R10" s="12">
        <f>IF(Submodel1!N4&gt;InputDataB_ModelSpecAssumptions!$D$15,InputDataB_ModelSpecAssumptions!$D$14,Q10+(InputDataB_ModelSpecAssumptions!$D$14-$I$10)/(InputDataB_ModelSpecAssumptions!$D$15-InputDataA_GeneralAssumptions!$D$7))</f>
        <v>3.7504806181565264E-2</v>
      </c>
      <c r="S10" s="12">
        <f>IF(Submodel1!O4&gt;InputDataB_ModelSpecAssumptions!$D$15,InputDataB_ModelSpecAssumptions!$D$14,R10+(InputDataB_ModelSpecAssumptions!$D$14-$I$10)/(InputDataB_ModelSpecAssumptions!$D$15-InputDataA_GeneralAssumptions!$D$7))</f>
        <v>3.7504806181565264E-2</v>
      </c>
      <c r="T10" s="12">
        <f>IF(Submodel1!P4&gt;InputDataB_ModelSpecAssumptions!$D$15,InputDataB_ModelSpecAssumptions!$D$14,S10+(InputDataB_ModelSpecAssumptions!$D$14-$I$10)/(InputDataB_ModelSpecAssumptions!$D$15-InputDataA_GeneralAssumptions!$D$7))</f>
        <v>3.7504806181565264E-2</v>
      </c>
      <c r="U10" s="12">
        <f>IF(Submodel1!Q4&gt;InputDataB_ModelSpecAssumptions!$D$15,InputDataB_ModelSpecAssumptions!$D$14,T10+(InputDataB_ModelSpecAssumptions!$D$14-$I$10)/(InputDataB_ModelSpecAssumptions!$D$15-InputDataA_GeneralAssumptions!$D$7))</f>
        <v>3.7504806181565264E-2</v>
      </c>
      <c r="V10" s="12">
        <f>IF(Submodel1!R4&gt;InputDataB_ModelSpecAssumptions!$D$15,InputDataB_ModelSpecAssumptions!$D$14,U10+(InputDataB_ModelSpecAssumptions!$D$14-$I$10)/(InputDataB_ModelSpecAssumptions!$D$15-InputDataA_GeneralAssumptions!$D$7))</f>
        <v>3.7504806181565264E-2</v>
      </c>
      <c r="W10" s="12">
        <f>IF(Submodel1!S4&gt;InputDataB_ModelSpecAssumptions!$D$15,InputDataB_ModelSpecAssumptions!$D$14,V10+(InputDataB_ModelSpecAssumptions!$D$14-$I$10)/(InputDataB_ModelSpecAssumptions!$D$15-InputDataA_GeneralAssumptions!$D$7))</f>
        <v>3.7504806181565264E-2</v>
      </c>
      <c r="X10" s="12">
        <f>IF(Submodel1!T4&gt;InputDataB_ModelSpecAssumptions!$D$15,InputDataB_ModelSpecAssumptions!$D$14,W10+(InputDataB_ModelSpecAssumptions!$D$14-$I$10)/(InputDataB_ModelSpecAssumptions!$D$15-InputDataA_GeneralAssumptions!$D$7))</f>
        <v>3.7504806181565264E-2</v>
      </c>
      <c r="Y10" s="12">
        <f>IF(Submodel1!U4&gt;InputDataB_ModelSpecAssumptions!$D$15,InputDataB_ModelSpecAssumptions!$D$14,X10+(InputDataB_ModelSpecAssumptions!$D$14-$I$10)/(InputDataB_ModelSpecAssumptions!$D$15-InputDataA_GeneralAssumptions!$D$7))</f>
        <v>3.7504806181565264E-2</v>
      </c>
      <c r="Z10" s="12">
        <f>IF(Submodel1!V4&gt;InputDataB_ModelSpecAssumptions!$D$15,InputDataB_ModelSpecAssumptions!$D$14,Y10+(InputDataB_ModelSpecAssumptions!$D$14-$I$10)/(InputDataB_ModelSpecAssumptions!$D$15-InputDataA_GeneralAssumptions!$D$7))</f>
        <v>3.7504806181565264E-2</v>
      </c>
      <c r="AA10" s="12">
        <f>IF(Submodel1!W4&gt;InputDataB_ModelSpecAssumptions!$D$15,InputDataB_ModelSpecAssumptions!$D$14,Z10+(InputDataB_ModelSpecAssumptions!$D$14-$I$10)/(InputDataB_ModelSpecAssumptions!$D$15-InputDataA_GeneralAssumptions!$D$7))</f>
        <v>3.7504806181565264E-2</v>
      </c>
      <c r="AB10" s="12">
        <f>IF(Submodel1!X4&gt;InputDataB_ModelSpecAssumptions!$D$15,InputDataB_ModelSpecAssumptions!$D$14,AA10+(InputDataB_ModelSpecAssumptions!$D$14-$I$10)/(InputDataB_ModelSpecAssumptions!$D$15-InputDataA_GeneralAssumptions!$D$7))</f>
        <v>3.7504806181565264E-2</v>
      </c>
      <c r="AC10" s="12">
        <f>IF(Submodel1!Y4&gt;InputDataB_ModelSpecAssumptions!$D$15,InputDataB_ModelSpecAssumptions!$D$14,AB10+(InputDataB_ModelSpecAssumptions!$D$14-$I$10)/(InputDataB_ModelSpecAssumptions!$D$15-InputDataA_GeneralAssumptions!$D$7))</f>
        <v>3.7504806181565264E-2</v>
      </c>
      <c r="AD10" s="12">
        <f>IF(Submodel1!Z4&gt;InputDataB_ModelSpecAssumptions!$D$15,InputDataB_ModelSpecAssumptions!$D$14,AC10+(InputDataB_ModelSpecAssumptions!$D$14-$I$10)/(InputDataB_ModelSpecAssumptions!$D$15-InputDataA_GeneralAssumptions!$D$7))</f>
        <v>3.7504806181565264E-2</v>
      </c>
      <c r="AE10" s="12">
        <f>IF(Submodel1!AA4&gt;InputDataB_ModelSpecAssumptions!$D$15,InputDataB_ModelSpecAssumptions!$D$14,AD10+(InputDataB_ModelSpecAssumptions!$D$14-$I$10)/(InputDataB_ModelSpecAssumptions!$D$15-InputDataA_GeneralAssumptions!$D$7))</f>
        <v>3.7504806181565264E-2</v>
      </c>
      <c r="AF10" s="12">
        <f>IF(Submodel1!AB4&gt;InputDataB_ModelSpecAssumptions!$D$15,InputDataB_ModelSpecAssumptions!$D$14,AE10+(InputDataB_ModelSpecAssumptions!$D$14-$I$10)/(InputDataB_ModelSpecAssumptions!$D$15-InputDataA_GeneralAssumptions!$D$7))</f>
        <v>3.7504806181565264E-2</v>
      </c>
      <c r="AG10" s="12">
        <f>IF(Submodel1!AC4&gt;InputDataB_ModelSpecAssumptions!$D$15,InputDataB_ModelSpecAssumptions!$D$14,AF10+(InputDataB_ModelSpecAssumptions!$D$14-$I$10)/(InputDataB_ModelSpecAssumptions!$D$15-InputDataA_GeneralAssumptions!$D$7))</f>
        <v>3.7504806181565264E-2</v>
      </c>
      <c r="AH10" s="12">
        <f>IF(Submodel1!AD4&gt;InputDataB_ModelSpecAssumptions!$D$15,InputDataB_ModelSpecAssumptions!$D$14,AG10+(InputDataB_ModelSpecAssumptions!$D$14-$I$10)/(InputDataB_ModelSpecAssumptions!$D$15-InputDataA_GeneralAssumptions!$D$7))</f>
        <v>3.7504806181565264E-2</v>
      </c>
      <c r="AI10" s="12">
        <f>IF(Submodel1!AE4&gt;InputDataB_ModelSpecAssumptions!$D$15,InputDataB_ModelSpecAssumptions!$D$14,AH10+(InputDataB_ModelSpecAssumptions!$D$14-$I$10)/(InputDataB_ModelSpecAssumptions!$D$15-InputDataA_GeneralAssumptions!$D$7))</f>
        <v>3.7504806181565264E-2</v>
      </c>
      <c r="AJ10" s="12">
        <f>IF(Submodel1!AF4&gt;InputDataB_ModelSpecAssumptions!$D$15,InputDataB_ModelSpecAssumptions!$D$14,AI10+(InputDataB_ModelSpecAssumptions!$D$14-$I$10)/(InputDataB_ModelSpecAssumptions!$D$15-InputDataA_GeneralAssumptions!$D$7))</f>
        <v>3.7504806181565264E-2</v>
      </c>
      <c r="AK10" s="12">
        <f>IF(Submodel1!AG4&gt;InputDataB_ModelSpecAssumptions!$D$15,InputDataB_ModelSpecAssumptions!$D$14,AJ10+(InputDataB_ModelSpecAssumptions!$D$14-$I$10)/(InputDataB_ModelSpecAssumptions!$D$15-InputDataA_GeneralAssumptions!$D$7))</f>
        <v>3.7504806181565264E-2</v>
      </c>
      <c r="AL10" s="12">
        <f>IF(Submodel1!AH4&gt;InputDataB_ModelSpecAssumptions!$D$15,InputDataB_ModelSpecAssumptions!$D$14,AK10+(InputDataB_ModelSpecAssumptions!$D$14-$I$10)/(InputDataB_ModelSpecAssumptions!$D$15-InputDataA_GeneralAssumptions!$D$7))</f>
        <v>3.7504806181565264E-2</v>
      </c>
      <c r="AM10" s="12">
        <f>IF(Submodel1!AI4&gt;InputDataB_ModelSpecAssumptions!$D$15,InputDataB_ModelSpecAssumptions!$D$14,AL10+(InputDataB_ModelSpecAssumptions!$D$14-$I$10)/(InputDataB_ModelSpecAssumptions!$D$15-InputDataA_GeneralAssumptions!$D$7))</f>
        <v>3.7504806181565264E-2</v>
      </c>
      <c r="AN10" s="12">
        <f>IF(Submodel1!AJ4&gt;InputDataB_ModelSpecAssumptions!$D$15,InputDataB_ModelSpecAssumptions!$D$14,AM10+(InputDataB_ModelSpecAssumptions!$D$14-$I$10)/(InputDataB_ModelSpecAssumptions!$D$15-InputDataA_GeneralAssumptions!$D$7))</f>
        <v>3.7504806181565264E-2</v>
      </c>
      <c r="AO10" s="12">
        <f>IF(Submodel1!AK4&gt;InputDataB_ModelSpecAssumptions!$D$15,InputDataB_ModelSpecAssumptions!$D$14,AN10+(InputDataB_ModelSpecAssumptions!$D$14-$I$10)/(InputDataB_ModelSpecAssumptions!$D$15-InputDataA_GeneralAssumptions!$D$7))</f>
        <v>3.7504806181565264E-2</v>
      </c>
      <c r="AP10" s="12">
        <f>IF(Submodel1!AL4&gt;InputDataB_ModelSpecAssumptions!$D$15,InputDataB_ModelSpecAssumptions!$D$14,AO10+(InputDataB_ModelSpecAssumptions!$D$14-$I$10)/(InputDataB_ModelSpecAssumptions!$D$15-InputDataA_GeneralAssumptions!$D$7))</f>
        <v>3.7504806181565264E-2</v>
      </c>
      <c r="AQ10" s="12">
        <f>IF(Submodel1!AM4&gt;InputDataB_ModelSpecAssumptions!$D$15,InputDataB_ModelSpecAssumptions!$D$14,AP10+(InputDataB_ModelSpecAssumptions!$D$14-$I$10)/(InputDataB_ModelSpecAssumptions!$D$15-InputDataA_GeneralAssumptions!$D$7))</f>
        <v>3.7504806181565264E-2</v>
      </c>
      <c r="AR10" s="12">
        <f>IF(Submodel1!AN4&gt;InputDataB_ModelSpecAssumptions!$D$15,InputDataB_ModelSpecAssumptions!$D$14,AQ10+(InputDataB_ModelSpecAssumptions!$D$14-$I$10)/(InputDataB_ModelSpecAssumptions!$D$15-InputDataA_GeneralAssumptions!$D$7))</f>
        <v>3.7504806181565264E-2</v>
      </c>
      <c r="AS10" s="12">
        <f>IF(Submodel1!AO4&gt;InputDataB_ModelSpecAssumptions!$D$15,InputDataB_ModelSpecAssumptions!$D$14,AR10+(InputDataB_ModelSpecAssumptions!$D$14-$I$10)/(InputDataB_ModelSpecAssumptions!$D$15-InputDataA_GeneralAssumptions!$D$7))</f>
        <v>3.7504806181565264E-2</v>
      </c>
      <c r="AT10" s="12">
        <f>IF(Submodel1!AP4&gt;InputDataB_ModelSpecAssumptions!$D$15,InputDataB_ModelSpecAssumptions!$D$14,AS10+(InputDataB_ModelSpecAssumptions!$D$14-$I$10)/(InputDataB_ModelSpecAssumptions!$D$15-InputDataA_GeneralAssumptions!$D$7))</f>
        <v>3.7504806181565264E-2</v>
      </c>
      <c r="AU10" s="12">
        <f>IF(Submodel1!AQ4&gt;InputDataB_ModelSpecAssumptions!$D$15,InputDataB_ModelSpecAssumptions!$D$14,AT10+(InputDataB_ModelSpecAssumptions!$D$14-$I$10)/(InputDataB_ModelSpecAssumptions!$D$15-InputDataA_GeneralAssumptions!$D$7))</f>
        <v>3.7504806181565264E-2</v>
      </c>
      <c r="AV10" s="12">
        <f>IF(Submodel1!AR4&gt;InputDataB_ModelSpecAssumptions!$D$15,InputDataB_ModelSpecAssumptions!$D$14,AU10+(InputDataB_ModelSpecAssumptions!$D$14-$I$10)/(InputDataB_ModelSpecAssumptions!$D$15-InputDataA_GeneralAssumptions!$D$7))</f>
        <v>3.7504806181565264E-2</v>
      </c>
      <c r="AW10" s="12">
        <f>IF(Submodel1!AS4&gt;InputDataB_ModelSpecAssumptions!$D$15,InputDataB_ModelSpecAssumptions!$D$14,AV10+(InputDataB_ModelSpecAssumptions!$D$14-$I$10)/(InputDataB_ModelSpecAssumptions!$D$15-InputDataA_GeneralAssumptions!$D$7))</f>
        <v>3.7504806181565264E-2</v>
      </c>
      <c r="AX10" s="12">
        <f>IF(Submodel1!AT4&gt;InputDataB_ModelSpecAssumptions!$D$15,InputDataB_ModelSpecAssumptions!$D$14,AW10+(InputDataB_ModelSpecAssumptions!$D$14-$I$10)/(InputDataB_ModelSpecAssumptions!$D$15-InputDataA_GeneralAssumptions!$D$7))</f>
        <v>3.7504806181565264E-2</v>
      </c>
      <c r="AY10" s="12">
        <f>IF(Submodel1!AU4&gt;InputDataB_ModelSpecAssumptions!$D$15,InputDataB_ModelSpecAssumptions!$D$14,AX10+(InputDataB_ModelSpecAssumptions!$D$14-$I$10)/(InputDataB_ModelSpecAssumptions!$D$15-InputDataA_GeneralAssumptions!$D$7))</f>
        <v>3.7504806181565264E-2</v>
      </c>
      <c r="AZ10" s="12">
        <f>IF(Submodel1!AV4&gt;InputDataB_ModelSpecAssumptions!$D$15,InputDataB_ModelSpecAssumptions!$D$14,AY10+(InputDataB_ModelSpecAssumptions!$D$14-$I$10)/(InputDataB_ModelSpecAssumptions!$D$15-InputDataA_GeneralAssumptions!$D$7))</f>
        <v>3.7504806181565264E-2</v>
      </c>
      <c r="BA10" s="12">
        <f>IF(Submodel1!AW4&gt;InputDataB_ModelSpecAssumptions!$D$15,InputDataB_ModelSpecAssumptions!$D$14,AZ10+(InputDataB_ModelSpecAssumptions!$D$14-$I$10)/(InputDataB_ModelSpecAssumptions!$D$15-InputDataA_GeneralAssumptions!$D$7))</f>
        <v>3.7504806181565264E-2</v>
      </c>
      <c r="BB10" s="12">
        <f>IF(Submodel1!AX4&gt;InputDataB_ModelSpecAssumptions!$D$15,InputDataB_ModelSpecAssumptions!$D$14,BA10+(InputDataB_ModelSpecAssumptions!$D$14-$I$10)/(InputDataB_ModelSpecAssumptions!$D$15-InputDataA_GeneralAssumptions!$D$7))</f>
        <v>3.7504806181565264E-2</v>
      </c>
      <c r="BC10" s="12">
        <f>IF(Submodel1!AY4&gt;InputDataB_ModelSpecAssumptions!$D$15,InputDataB_ModelSpecAssumptions!$D$14,BB10+(InputDataB_ModelSpecAssumptions!$D$14-$I$10)/(InputDataB_ModelSpecAssumptions!$D$15-InputDataA_GeneralAssumptions!$D$7))</f>
        <v>3.7504806181565264E-2</v>
      </c>
      <c r="BD10" s="12">
        <f>IF(Submodel1!AZ4&gt;InputDataB_ModelSpecAssumptions!$D$15,InputDataB_ModelSpecAssumptions!$D$14,BC10+(InputDataB_ModelSpecAssumptions!$D$14-$I$10)/(InputDataB_ModelSpecAssumptions!$D$15-InputDataA_GeneralAssumptions!$D$7))</f>
        <v>3.7504806181565264E-2</v>
      </c>
      <c r="BE10" s="12">
        <f>IF(Submodel1!BA4&gt;InputDataB_ModelSpecAssumptions!$D$15,InputDataB_ModelSpecAssumptions!$D$14,BD10+(InputDataB_ModelSpecAssumptions!$D$14-$I$10)/(InputDataB_ModelSpecAssumptions!$D$15-InputDataA_GeneralAssumptions!$D$7))</f>
        <v>3.7504806181565264E-2</v>
      </c>
      <c r="BF10" s="12">
        <f>IF(Submodel1!BB4&gt;InputDataB_ModelSpecAssumptions!$D$15,InputDataB_ModelSpecAssumptions!$D$14,BE10+(InputDataB_ModelSpecAssumptions!$D$14-$I$10)/(InputDataB_ModelSpecAssumptions!$D$15-InputDataA_GeneralAssumptions!$D$7))</f>
        <v>3.7504806181565264E-2</v>
      </c>
      <c r="BG10" s="12">
        <f>IF(Submodel1!BC4&gt;InputDataB_ModelSpecAssumptions!$D$15,InputDataB_ModelSpecAssumptions!$D$14,BF10+(InputDataB_ModelSpecAssumptions!$D$14-$I$10)/(InputDataB_ModelSpecAssumptions!$D$15-InputDataA_GeneralAssumptions!$D$7))</f>
        <v>3.7504806181565264E-2</v>
      </c>
      <c r="BH10" s="12">
        <f>IF(Submodel1!BD4&gt;InputDataB_ModelSpecAssumptions!$D$15,InputDataB_ModelSpecAssumptions!$D$14,BG10+(InputDataB_ModelSpecAssumptions!$D$14-$I$10)/(InputDataB_ModelSpecAssumptions!$D$15-InputDataA_GeneralAssumptions!$D$7))</f>
        <v>3.7504806181565264E-2</v>
      </c>
      <c r="BI10" s="12">
        <f>IF(Submodel1!BE4&gt;InputDataB_ModelSpecAssumptions!$D$15,InputDataB_ModelSpecAssumptions!$D$14,BH10+(InputDataB_ModelSpecAssumptions!$D$14-$I$10)/(InputDataB_ModelSpecAssumptions!$D$15-InputDataA_GeneralAssumptions!$D$7))</f>
        <v>3.7504806181565264E-2</v>
      </c>
      <c r="BJ10" s="12">
        <f>IF(Submodel1!BF4&gt;InputDataB_ModelSpecAssumptions!$D$15,InputDataB_ModelSpecAssumptions!$D$14,BI10+(InputDataB_ModelSpecAssumptions!$D$14-$I$10)/(InputDataB_ModelSpecAssumptions!$D$15-InputDataA_GeneralAssumptions!$D$7))</f>
        <v>3.7504806181565264E-2</v>
      </c>
      <c r="BK10" s="12">
        <f>IF(Submodel1!BG4&gt;InputDataB_ModelSpecAssumptions!$D$15,InputDataB_ModelSpecAssumptions!$D$14,BJ10+(InputDataB_ModelSpecAssumptions!$D$14-$I$10)/(InputDataB_ModelSpecAssumptions!$D$15-InputDataA_GeneralAssumptions!$D$7))</f>
        <v>3.7504806181565264E-2</v>
      </c>
      <c r="BL10" s="12">
        <f>IF(Submodel1!BH4&gt;InputDataB_ModelSpecAssumptions!$D$15,InputDataB_ModelSpecAssumptions!$D$14,BK10+(InputDataB_ModelSpecAssumptions!$D$14-$I$10)/(InputDataB_ModelSpecAssumptions!$D$15-InputDataA_GeneralAssumptions!$D$7))</f>
        <v>3.7504806181565264E-2</v>
      </c>
      <c r="BM10" s="12">
        <f>IF(Submodel1!BI4&gt;InputDataB_ModelSpecAssumptions!$D$15,InputDataB_ModelSpecAssumptions!$D$14,BL10+(InputDataB_ModelSpecAssumptions!$D$14-$I$10)/(InputDataB_ModelSpecAssumptions!$D$15-InputDataA_GeneralAssumptions!$D$7))</f>
        <v>3.7504806181565264E-2</v>
      </c>
      <c r="BN10" s="12">
        <f>IF(Submodel1!BJ4&gt;InputDataB_ModelSpecAssumptions!$D$15,InputDataB_ModelSpecAssumptions!$D$14,BM10+(InputDataB_ModelSpecAssumptions!$D$14-$I$10)/(InputDataB_ModelSpecAssumptions!$D$15-InputDataA_GeneralAssumptions!$D$7))</f>
        <v>3.7504806181565264E-2</v>
      </c>
      <c r="BO10" s="12">
        <f>IF(Submodel1!BK4&gt;InputDataB_ModelSpecAssumptions!$D$15,InputDataB_ModelSpecAssumptions!$D$14,BN10+(InputDataB_ModelSpecAssumptions!$D$14-$I$10)/(InputDataB_ModelSpecAssumptions!$D$15-InputDataA_GeneralAssumptions!$D$7))</f>
        <v>3.7504806181565264E-2</v>
      </c>
      <c r="BP10" s="12">
        <f>IF(Submodel1!BL4&gt;InputDataB_ModelSpecAssumptions!$D$15,InputDataB_ModelSpecAssumptions!$D$14,BO10+(InputDataB_ModelSpecAssumptions!$D$14-$I$10)/(InputDataB_ModelSpecAssumptions!$D$15-InputDataA_GeneralAssumptions!$D$7))</f>
        <v>3.7504806181565264E-2</v>
      </c>
      <c r="BQ10" s="12">
        <f>IF(Submodel1!BM4&gt;InputDataB_ModelSpecAssumptions!$D$15,InputDataB_ModelSpecAssumptions!$D$14,BP10+(InputDataB_ModelSpecAssumptions!$D$14-$I$10)/(InputDataB_ModelSpecAssumptions!$D$15-InputDataA_GeneralAssumptions!$D$7))</f>
        <v>3.7504806181565264E-2</v>
      </c>
      <c r="BR10" s="12">
        <f>IF(Submodel1!BN4&gt;InputDataB_ModelSpecAssumptions!$D$15,InputDataB_ModelSpecAssumptions!$D$14,BQ10+(InputDataB_ModelSpecAssumptions!$D$14-$I$10)/(InputDataB_ModelSpecAssumptions!$D$15-InputDataA_GeneralAssumptions!$D$7))</f>
        <v>3.7504806181565264E-2</v>
      </c>
      <c r="BS10" s="12">
        <f>IF(Submodel1!BO4&gt;InputDataB_ModelSpecAssumptions!$D$15,InputDataB_ModelSpecAssumptions!$D$14,BR10+(InputDataB_ModelSpecAssumptions!$D$14-$I$10)/(InputDataB_ModelSpecAssumptions!$D$15-InputDataA_GeneralAssumptions!$D$7))</f>
        <v>3.7504806181565264E-2</v>
      </c>
      <c r="BT10" s="12">
        <f>IF(Submodel1!BP4&gt;InputDataB_ModelSpecAssumptions!$D$15,InputDataB_ModelSpecAssumptions!$D$14,BS10+(InputDataB_ModelSpecAssumptions!$D$14-$I$10)/(InputDataB_ModelSpecAssumptions!$D$15-InputDataA_GeneralAssumptions!$D$7))</f>
        <v>3.7504806181565264E-2</v>
      </c>
      <c r="BU10" s="12">
        <f>IF(Submodel1!BQ4&gt;InputDataB_ModelSpecAssumptions!$D$15,InputDataB_ModelSpecAssumptions!$D$14,BT10+(InputDataB_ModelSpecAssumptions!$D$14-$I$10)/(InputDataB_ModelSpecAssumptions!$D$15-InputDataA_GeneralAssumptions!$D$7))</f>
        <v>3.7504806181565264E-2</v>
      </c>
      <c r="BV10" s="12">
        <f>IF(Submodel1!BR4&gt;InputDataB_ModelSpecAssumptions!$D$15,InputDataB_ModelSpecAssumptions!$D$14,BU10+(InputDataB_ModelSpecAssumptions!$D$14-$I$10)/(InputDataB_ModelSpecAssumptions!$D$15-InputDataA_GeneralAssumptions!$D$7))</f>
        <v>3.7504806181565264E-2</v>
      </c>
      <c r="BW10" s="12">
        <f>IF(Submodel1!BS4&gt;InputDataB_ModelSpecAssumptions!$D$15,InputDataB_ModelSpecAssumptions!$D$14,BV10+(InputDataB_ModelSpecAssumptions!$D$14-$I$10)/(InputDataB_ModelSpecAssumptions!$D$15-InputDataA_GeneralAssumptions!$D$7))</f>
        <v>3.7504806181565264E-2</v>
      </c>
      <c r="BX10" s="12">
        <f>IF(Submodel1!BT4&gt;InputDataB_ModelSpecAssumptions!$D$15,InputDataB_ModelSpecAssumptions!$D$14,BW10+(InputDataB_ModelSpecAssumptions!$D$14-$I$10)/(InputDataB_ModelSpecAssumptions!$D$15-InputDataA_GeneralAssumptions!$D$7))</f>
        <v>3.7504806181565264E-2</v>
      </c>
      <c r="BY10" s="12">
        <f>IF(Submodel1!BU4&gt;InputDataB_ModelSpecAssumptions!$D$15,InputDataB_ModelSpecAssumptions!$D$14,BX10+(InputDataB_ModelSpecAssumptions!$D$14-$I$10)/(InputDataB_ModelSpecAssumptions!$D$15-InputDataA_GeneralAssumptions!$D$7))</f>
        <v>3.7504806181565264E-2</v>
      </c>
      <c r="BZ10" s="12">
        <f>IF(Submodel1!BV4&gt;InputDataB_ModelSpecAssumptions!$D$15,InputDataB_ModelSpecAssumptions!$D$14,BY10+(InputDataB_ModelSpecAssumptions!$D$14-$I$10)/(InputDataB_ModelSpecAssumptions!$D$15-InputDataA_GeneralAssumptions!$D$7))</f>
        <v>3.7504806181565264E-2</v>
      </c>
      <c r="CA10" s="12">
        <f>IF(Submodel1!BW4&gt;InputDataB_ModelSpecAssumptions!$D$15,InputDataB_ModelSpecAssumptions!$D$14,BZ10+(InputDataB_ModelSpecAssumptions!$D$14-$I$10)/(InputDataB_ModelSpecAssumptions!$D$15-InputDataA_GeneralAssumptions!$D$7))</f>
        <v>3.7504806181565264E-2</v>
      </c>
      <c r="CB10" s="12">
        <f>IF(Submodel1!BX4&gt;InputDataB_ModelSpecAssumptions!$D$15,InputDataB_ModelSpecAssumptions!$D$14,CA10+(InputDataB_ModelSpecAssumptions!$D$14-$I$10)/(InputDataB_ModelSpecAssumptions!$D$15-InputDataA_GeneralAssumptions!$D$7))</f>
        <v>3.7504806181565264E-2</v>
      </c>
      <c r="CC10" s="12">
        <f>IF(Submodel1!BY4&gt;InputDataB_ModelSpecAssumptions!$D$15,InputDataB_ModelSpecAssumptions!$D$14,CB10+(InputDataB_ModelSpecAssumptions!$D$14-$I$10)/(InputDataB_ModelSpecAssumptions!$D$15-InputDataA_GeneralAssumptions!$D$7))</f>
        <v>3.7504806181565264E-2</v>
      </c>
      <c r="CD10" s="12">
        <f>IF(Submodel1!BZ4&gt;InputDataB_ModelSpecAssumptions!$D$15,InputDataB_ModelSpecAssumptions!$D$14,CC10+(InputDataB_ModelSpecAssumptions!$D$14-$I$10)/(InputDataB_ModelSpecAssumptions!$D$15-InputDataA_GeneralAssumptions!$D$7))</f>
        <v>3.7504806181565264E-2</v>
      </c>
      <c r="CE10" s="12">
        <f>IF(Submodel1!CA4&gt;InputDataB_ModelSpecAssumptions!$D$15,InputDataB_ModelSpecAssumptions!$D$14,CD10+(InputDataB_ModelSpecAssumptions!$D$14-$I$10)/(InputDataB_ModelSpecAssumptions!$D$15-InputDataA_GeneralAssumptions!$D$7))</f>
        <v>3.7504806181565264E-2</v>
      </c>
      <c r="CF10" s="12">
        <f>IF(Submodel1!CB4&gt;InputDataB_ModelSpecAssumptions!$D$15,InputDataB_ModelSpecAssumptions!$D$14,CE10+(InputDataB_ModelSpecAssumptions!$D$14-$I$10)/(InputDataB_ModelSpecAssumptions!$D$15-InputDataA_GeneralAssumptions!$D$7))</f>
        <v>3.7504806181565264E-2</v>
      </c>
      <c r="CG10" s="12">
        <f>IF(Submodel1!CC4&gt;InputDataB_ModelSpecAssumptions!$D$15,InputDataB_ModelSpecAssumptions!$D$14,CF10+(InputDataB_ModelSpecAssumptions!$D$14-$I$10)/(InputDataB_ModelSpecAssumptions!$D$15-InputDataA_GeneralAssumptions!$D$7))</f>
        <v>3.7504806181565264E-2</v>
      </c>
      <c r="CH10" s="12">
        <f>IF(Submodel1!CD4&gt;InputDataB_ModelSpecAssumptions!$D$15,InputDataB_ModelSpecAssumptions!$D$14,CG10+(InputDataB_ModelSpecAssumptions!$D$14-$I$10)/(InputDataB_ModelSpecAssumptions!$D$15-InputDataA_GeneralAssumptions!$D$7))</f>
        <v>3.7504806181565264E-2</v>
      </c>
      <c r="CI10" s="12">
        <f>IF(Submodel1!CE4&gt;InputDataB_ModelSpecAssumptions!$D$15,InputDataB_ModelSpecAssumptions!$D$14,CH10+(InputDataB_ModelSpecAssumptions!$D$14-$I$10)/(InputDataB_ModelSpecAssumptions!$D$15-InputDataA_GeneralAssumptions!$D$7))</f>
        <v>3.7504806181565264E-2</v>
      </c>
    </row>
    <row r="11" spans="2:87">
      <c r="B11" s="243" t="s">
        <v>991</v>
      </c>
      <c r="C11" s="89" t="s">
        <v>2</v>
      </c>
      <c r="D11" s="390">
        <f>IF(ISBLANK(D9)=TRUE,D10,D9)</f>
        <v>3.7504806181565264E-2</v>
      </c>
      <c r="E11" s="390">
        <f>IF(ISBLANK(E9)=TRUE,D10,E9)</f>
        <v>3.7504806181565264E-2</v>
      </c>
      <c r="F11" s="738"/>
      <c r="G11" s="13" t="s">
        <v>625</v>
      </c>
      <c r="H11" s="25" t="s">
        <v>2</v>
      </c>
      <c r="I11" s="11">
        <f>IF(VLOOKUP(InputDataB_ModelSpecAssumptions!$D$13,DataSummary!$A$143:$B$145,2,FALSE)=1,InputDataB_ModelSpecAssumptions!I9,InputDataB_ModelSpecAssumptions!I10)</f>
        <v>3.7504806181565264E-2</v>
      </c>
      <c r="J11" s="11">
        <f>IF(VLOOKUP(InputDataB_ModelSpecAssumptions!$D$13,DataSummary!$A$143:$B$145,2,FALSE)=1,InputDataB_ModelSpecAssumptions!J9,InputDataB_ModelSpecAssumptions!J10)</f>
        <v>3.7504806181565264E-2</v>
      </c>
      <c r="K11" s="11">
        <f>IF(VLOOKUP(InputDataB_ModelSpecAssumptions!$D$13,DataSummary!$A$143:$B$145,2,FALSE)=1,InputDataB_ModelSpecAssumptions!K9,InputDataB_ModelSpecAssumptions!K10)</f>
        <v>3.7504806181565264E-2</v>
      </c>
      <c r="L11" s="11">
        <f>IF(VLOOKUP(InputDataB_ModelSpecAssumptions!$D$13,DataSummary!$A$143:$B$145,2,FALSE)=1,InputDataB_ModelSpecAssumptions!L9,InputDataB_ModelSpecAssumptions!L10)</f>
        <v>3.7504806181565264E-2</v>
      </c>
      <c r="M11" s="11">
        <f>IF(VLOOKUP(InputDataB_ModelSpecAssumptions!$D$13,DataSummary!$A$143:$B$145,2,FALSE)=1,InputDataB_ModelSpecAssumptions!M9,InputDataB_ModelSpecAssumptions!M10)</f>
        <v>3.7504806181565264E-2</v>
      </c>
      <c r="N11" s="11">
        <f>IF(VLOOKUP(InputDataB_ModelSpecAssumptions!$D$13,DataSummary!$A$143:$B$145,2,FALSE)=1,InputDataB_ModelSpecAssumptions!N9,InputDataB_ModelSpecAssumptions!N10)</f>
        <v>3.7504806181565264E-2</v>
      </c>
      <c r="O11" s="11">
        <f>IF(VLOOKUP(InputDataB_ModelSpecAssumptions!$D$13,DataSummary!$A$143:$B$145,2,FALSE)=1,InputDataB_ModelSpecAssumptions!O9,InputDataB_ModelSpecAssumptions!O10)</f>
        <v>3.7504806181565264E-2</v>
      </c>
      <c r="P11" s="11">
        <f>IF(VLOOKUP(InputDataB_ModelSpecAssumptions!$D$13,DataSummary!$A$143:$B$145,2,FALSE)=1,InputDataB_ModelSpecAssumptions!P9,InputDataB_ModelSpecAssumptions!P10)</f>
        <v>3.7504806181565264E-2</v>
      </c>
      <c r="Q11" s="11">
        <f>IF(VLOOKUP(InputDataB_ModelSpecAssumptions!$D$13,DataSummary!$A$143:$B$145,2,FALSE)=1,InputDataB_ModelSpecAssumptions!Q9,InputDataB_ModelSpecAssumptions!Q10)</f>
        <v>3.7504806181565264E-2</v>
      </c>
      <c r="R11" s="11">
        <f>IF(VLOOKUP(InputDataB_ModelSpecAssumptions!$D$13,DataSummary!$A$143:$B$145,2,FALSE)=1,InputDataB_ModelSpecAssumptions!R9,InputDataB_ModelSpecAssumptions!R10)</f>
        <v>3.7504806181565264E-2</v>
      </c>
      <c r="S11" s="11">
        <f>IF(VLOOKUP(InputDataB_ModelSpecAssumptions!$D$13,DataSummary!$A$143:$B$145,2,FALSE)=1,InputDataB_ModelSpecAssumptions!S9,InputDataB_ModelSpecAssumptions!S10)</f>
        <v>3.7504806181565264E-2</v>
      </c>
      <c r="T11" s="11">
        <f>IF(VLOOKUP(InputDataB_ModelSpecAssumptions!$D$13,DataSummary!$A$143:$B$145,2,FALSE)=1,InputDataB_ModelSpecAssumptions!T9,InputDataB_ModelSpecAssumptions!T10)</f>
        <v>3.7504806181565264E-2</v>
      </c>
      <c r="U11" s="11">
        <f>IF(VLOOKUP(InputDataB_ModelSpecAssumptions!$D$13,DataSummary!$A$143:$B$145,2,FALSE)=1,InputDataB_ModelSpecAssumptions!U9,InputDataB_ModelSpecAssumptions!U10)</f>
        <v>3.7504806181565264E-2</v>
      </c>
      <c r="V11" s="11">
        <f>IF(VLOOKUP(InputDataB_ModelSpecAssumptions!$D$13,DataSummary!$A$143:$B$145,2,FALSE)=1,InputDataB_ModelSpecAssumptions!V9,InputDataB_ModelSpecAssumptions!V10)</f>
        <v>3.7504806181565264E-2</v>
      </c>
      <c r="W11" s="11">
        <f>IF(VLOOKUP(InputDataB_ModelSpecAssumptions!$D$13,DataSummary!$A$143:$B$145,2,FALSE)=1,InputDataB_ModelSpecAssumptions!W9,InputDataB_ModelSpecAssumptions!W10)</f>
        <v>3.7504806181565264E-2</v>
      </c>
      <c r="X11" s="11">
        <f>IF(VLOOKUP(InputDataB_ModelSpecAssumptions!$D$13,DataSummary!$A$143:$B$145,2,FALSE)=1,InputDataB_ModelSpecAssumptions!X9,InputDataB_ModelSpecAssumptions!X10)</f>
        <v>3.7504806181565264E-2</v>
      </c>
      <c r="Y11" s="11">
        <f>IF(VLOOKUP(InputDataB_ModelSpecAssumptions!$D$13,DataSummary!$A$143:$B$145,2,FALSE)=1,InputDataB_ModelSpecAssumptions!Y9,InputDataB_ModelSpecAssumptions!Y10)</f>
        <v>3.7504806181565264E-2</v>
      </c>
      <c r="Z11" s="11">
        <f>IF(VLOOKUP(InputDataB_ModelSpecAssumptions!$D$13,DataSummary!$A$143:$B$145,2,FALSE)=1,InputDataB_ModelSpecAssumptions!Z9,InputDataB_ModelSpecAssumptions!Z10)</f>
        <v>3.7504806181565264E-2</v>
      </c>
      <c r="AA11" s="11">
        <f>IF(VLOOKUP(InputDataB_ModelSpecAssumptions!$D$13,DataSummary!$A$143:$B$145,2,FALSE)=1,InputDataB_ModelSpecAssumptions!AA9,InputDataB_ModelSpecAssumptions!AA10)</f>
        <v>3.7504806181565264E-2</v>
      </c>
      <c r="AB11" s="11">
        <f>IF(VLOOKUP(InputDataB_ModelSpecAssumptions!$D$13,DataSummary!$A$143:$B$145,2,FALSE)=1,InputDataB_ModelSpecAssumptions!AB9,InputDataB_ModelSpecAssumptions!AB10)</f>
        <v>3.7504806181565264E-2</v>
      </c>
      <c r="AC11" s="11">
        <f>IF(VLOOKUP(InputDataB_ModelSpecAssumptions!$D$13,DataSummary!$A$143:$B$145,2,FALSE)=1,InputDataB_ModelSpecAssumptions!AC9,InputDataB_ModelSpecAssumptions!AC10)</f>
        <v>3.7504806181565264E-2</v>
      </c>
      <c r="AD11" s="11">
        <f>IF(VLOOKUP(InputDataB_ModelSpecAssumptions!$D$13,DataSummary!$A$143:$B$145,2,FALSE)=1,InputDataB_ModelSpecAssumptions!AD9,InputDataB_ModelSpecAssumptions!AD10)</f>
        <v>3.7504806181565264E-2</v>
      </c>
      <c r="AE11" s="11">
        <f>IF(VLOOKUP(InputDataB_ModelSpecAssumptions!$D$13,DataSummary!$A$143:$B$145,2,FALSE)=1,InputDataB_ModelSpecAssumptions!AE9,InputDataB_ModelSpecAssumptions!AE10)</f>
        <v>3.7504806181565264E-2</v>
      </c>
      <c r="AF11" s="11">
        <f>IF(VLOOKUP(InputDataB_ModelSpecAssumptions!$D$13,DataSummary!$A$143:$B$145,2,FALSE)=1,InputDataB_ModelSpecAssumptions!AF9,InputDataB_ModelSpecAssumptions!AF10)</f>
        <v>3.7504806181565264E-2</v>
      </c>
      <c r="AG11" s="11">
        <f>IF(VLOOKUP(InputDataB_ModelSpecAssumptions!$D$13,DataSummary!$A$143:$B$145,2,FALSE)=1,InputDataB_ModelSpecAssumptions!AG9,InputDataB_ModelSpecAssumptions!AG10)</f>
        <v>3.7504806181565264E-2</v>
      </c>
      <c r="AH11" s="11">
        <f>IF(VLOOKUP(InputDataB_ModelSpecAssumptions!$D$13,DataSummary!$A$143:$B$145,2,FALSE)=1,InputDataB_ModelSpecAssumptions!AH9,InputDataB_ModelSpecAssumptions!AH10)</f>
        <v>3.7504806181565264E-2</v>
      </c>
      <c r="AI11" s="11">
        <f>IF(VLOOKUP(InputDataB_ModelSpecAssumptions!$D$13,DataSummary!$A$143:$B$145,2,FALSE)=1,InputDataB_ModelSpecAssumptions!AI9,InputDataB_ModelSpecAssumptions!AI10)</f>
        <v>3.7504806181565264E-2</v>
      </c>
      <c r="AJ11" s="11">
        <f>IF(VLOOKUP(InputDataB_ModelSpecAssumptions!$D$13,DataSummary!$A$143:$B$145,2,FALSE)=1,InputDataB_ModelSpecAssumptions!AJ9,InputDataB_ModelSpecAssumptions!AJ10)</f>
        <v>3.7504806181565264E-2</v>
      </c>
      <c r="AK11" s="11">
        <f>IF(VLOOKUP(InputDataB_ModelSpecAssumptions!$D$13,DataSummary!$A$143:$B$145,2,FALSE)=1,InputDataB_ModelSpecAssumptions!AK9,InputDataB_ModelSpecAssumptions!AK10)</f>
        <v>3.7504806181565264E-2</v>
      </c>
      <c r="AL11" s="11">
        <f>IF(VLOOKUP(InputDataB_ModelSpecAssumptions!$D$13,DataSummary!$A$143:$B$145,2,FALSE)=1,InputDataB_ModelSpecAssumptions!AL9,InputDataB_ModelSpecAssumptions!AL10)</f>
        <v>3.7504806181565264E-2</v>
      </c>
      <c r="AM11" s="11">
        <f>IF(VLOOKUP(InputDataB_ModelSpecAssumptions!$D$13,DataSummary!$A$143:$B$145,2,FALSE)=1,InputDataB_ModelSpecAssumptions!AM9,InputDataB_ModelSpecAssumptions!AM10)</f>
        <v>3.7504806181565264E-2</v>
      </c>
      <c r="AN11" s="11">
        <f>IF(VLOOKUP(InputDataB_ModelSpecAssumptions!$D$13,DataSummary!$A$143:$B$145,2,FALSE)=1,InputDataB_ModelSpecAssumptions!AN9,InputDataB_ModelSpecAssumptions!AN10)</f>
        <v>3.7504806181565264E-2</v>
      </c>
      <c r="AO11" s="11">
        <f>IF(VLOOKUP(InputDataB_ModelSpecAssumptions!$D$13,DataSummary!$A$143:$B$145,2,FALSE)=1,InputDataB_ModelSpecAssumptions!AO9,InputDataB_ModelSpecAssumptions!AO10)</f>
        <v>3.7504806181565264E-2</v>
      </c>
      <c r="AP11" s="11">
        <f>IF(VLOOKUP(InputDataB_ModelSpecAssumptions!$D$13,DataSummary!$A$143:$B$145,2,FALSE)=1,InputDataB_ModelSpecAssumptions!AP9,InputDataB_ModelSpecAssumptions!AP10)</f>
        <v>3.7504806181565264E-2</v>
      </c>
      <c r="AQ11" s="11">
        <f>IF(VLOOKUP(InputDataB_ModelSpecAssumptions!$D$13,DataSummary!$A$143:$B$145,2,FALSE)=1,InputDataB_ModelSpecAssumptions!AQ9,InputDataB_ModelSpecAssumptions!AQ10)</f>
        <v>3.7504806181565264E-2</v>
      </c>
      <c r="AR11" s="11">
        <f>IF(VLOOKUP(InputDataB_ModelSpecAssumptions!$D$13,DataSummary!$A$143:$B$145,2,FALSE)=1,InputDataB_ModelSpecAssumptions!AR9,InputDataB_ModelSpecAssumptions!AR10)</f>
        <v>3.7504806181565264E-2</v>
      </c>
      <c r="AS11" s="11">
        <f>IF(VLOOKUP(InputDataB_ModelSpecAssumptions!$D$13,DataSummary!$A$143:$B$145,2,FALSE)=1,InputDataB_ModelSpecAssumptions!AS9,InputDataB_ModelSpecAssumptions!AS10)</f>
        <v>3.7504806181565264E-2</v>
      </c>
      <c r="AT11" s="11">
        <f>IF(VLOOKUP(InputDataB_ModelSpecAssumptions!$D$13,DataSummary!$A$143:$B$145,2,FALSE)=1,InputDataB_ModelSpecAssumptions!AT9,InputDataB_ModelSpecAssumptions!AT10)</f>
        <v>3.7504806181565264E-2</v>
      </c>
      <c r="AU11" s="11">
        <f>IF(VLOOKUP(InputDataB_ModelSpecAssumptions!$D$13,DataSummary!$A$143:$B$145,2,FALSE)=1,InputDataB_ModelSpecAssumptions!AU9,InputDataB_ModelSpecAssumptions!AU10)</f>
        <v>3.7504806181565264E-2</v>
      </c>
      <c r="AV11" s="11">
        <f>IF(VLOOKUP(InputDataB_ModelSpecAssumptions!$D$13,DataSummary!$A$143:$B$145,2,FALSE)=1,InputDataB_ModelSpecAssumptions!AV9,InputDataB_ModelSpecAssumptions!AV10)</f>
        <v>3.7504806181565264E-2</v>
      </c>
      <c r="AW11" s="11">
        <f>IF(VLOOKUP(InputDataB_ModelSpecAssumptions!$D$13,DataSummary!$A$143:$B$145,2,FALSE)=1,InputDataB_ModelSpecAssumptions!AW9,InputDataB_ModelSpecAssumptions!AW10)</f>
        <v>3.7504806181565264E-2</v>
      </c>
      <c r="AX11" s="11">
        <f>IF(VLOOKUP(InputDataB_ModelSpecAssumptions!$D$13,DataSummary!$A$143:$B$145,2,FALSE)=1,InputDataB_ModelSpecAssumptions!AX9,InputDataB_ModelSpecAssumptions!AX10)</f>
        <v>3.7504806181565264E-2</v>
      </c>
      <c r="AY11" s="11">
        <f>IF(VLOOKUP(InputDataB_ModelSpecAssumptions!$D$13,DataSummary!$A$143:$B$145,2,FALSE)=1,InputDataB_ModelSpecAssumptions!AY9,InputDataB_ModelSpecAssumptions!AY10)</f>
        <v>3.7504806181565264E-2</v>
      </c>
      <c r="AZ11" s="11">
        <f>IF(VLOOKUP(InputDataB_ModelSpecAssumptions!$D$13,DataSummary!$A$143:$B$145,2,FALSE)=1,InputDataB_ModelSpecAssumptions!AZ9,InputDataB_ModelSpecAssumptions!AZ10)</f>
        <v>3.7504806181565264E-2</v>
      </c>
      <c r="BA11" s="11">
        <f>IF(VLOOKUP(InputDataB_ModelSpecAssumptions!$D$13,DataSummary!$A$143:$B$145,2,FALSE)=1,InputDataB_ModelSpecAssumptions!BA9,InputDataB_ModelSpecAssumptions!BA10)</f>
        <v>3.7504806181565264E-2</v>
      </c>
      <c r="BB11" s="11">
        <f>IF(VLOOKUP(InputDataB_ModelSpecAssumptions!$D$13,DataSummary!$A$143:$B$145,2,FALSE)=1,InputDataB_ModelSpecAssumptions!BB9,InputDataB_ModelSpecAssumptions!BB10)</f>
        <v>3.7504806181565264E-2</v>
      </c>
      <c r="BC11" s="11">
        <f>IF(VLOOKUP(InputDataB_ModelSpecAssumptions!$D$13,DataSummary!$A$143:$B$145,2,FALSE)=1,InputDataB_ModelSpecAssumptions!BC9,InputDataB_ModelSpecAssumptions!BC10)</f>
        <v>3.7504806181565264E-2</v>
      </c>
      <c r="BD11" s="11">
        <f>IF(VLOOKUP(InputDataB_ModelSpecAssumptions!$D$13,DataSummary!$A$143:$B$145,2,FALSE)=1,InputDataB_ModelSpecAssumptions!BD9,InputDataB_ModelSpecAssumptions!BD10)</f>
        <v>3.7504806181565264E-2</v>
      </c>
      <c r="BE11" s="11">
        <f>IF(VLOOKUP(InputDataB_ModelSpecAssumptions!$D$13,DataSummary!$A$143:$B$145,2,FALSE)=1,InputDataB_ModelSpecAssumptions!BE9,InputDataB_ModelSpecAssumptions!BE10)</f>
        <v>3.7504806181565264E-2</v>
      </c>
      <c r="BF11" s="11">
        <f>IF(VLOOKUP(InputDataB_ModelSpecAssumptions!$D$13,DataSummary!$A$143:$B$145,2,FALSE)=1,InputDataB_ModelSpecAssumptions!BF9,InputDataB_ModelSpecAssumptions!BF10)</f>
        <v>3.7504806181565264E-2</v>
      </c>
      <c r="BG11" s="11">
        <f>IF(VLOOKUP(InputDataB_ModelSpecAssumptions!$D$13,DataSummary!$A$143:$B$145,2,FALSE)=1,InputDataB_ModelSpecAssumptions!BG9,InputDataB_ModelSpecAssumptions!BG10)</f>
        <v>3.7504806181565264E-2</v>
      </c>
      <c r="BH11" s="11">
        <f>IF(VLOOKUP(InputDataB_ModelSpecAssumptions!$D$13,DataSummary!$A$143:$B$145,2,FALSE)=1,InputDataB_ModelSpecAssumptions!BH9,InputDataB_ModelSpecAssumptions!BH10)</f>
        <v>3.7504806181565264E-2</v>
      </c>
      <c r="BI11" s="11">
        <f>IF(VLOOKUP(InputDataB_ModelSpecAssumptions!$D$13,DataSummary!$A$143:$B$145,2,FALSE)=1,InputDataB_ModelSpecAssumptions!BI9,InputDataB_ModelSpecAssumptions!BI10)</f>
        <v>3.7504806181565264E-2</v>
      </c>
      <c r="BJ11" s="11">
        <f>IF(VLOOKUP(InputDataB_ModelSpecAssumptions!$D$13,DataSummary!$A$143:$B$145,2,FALSE)=1,InputDataB_ModelSpecAssumptions!BJ9,InputDataB_ModelSpecAssumptions!BJ10)</f>
        <v>3.7504806181565264E-2</v>
      </c>
      <c r="BK11" s="11">
        <f>IF(VLOOKUP(InputDataB_ModelSpecAssumptions!$D$13,DataSummary!$A$143:$B$145,2,FALSE)=1,InputDataB_ModelSpecAssumptions!BK9,InputDataB_ModelSpecAssumptions!BK10)</f>
        <v>3.7504806181565264E-2</v>
      </c>
      <c r="BL11" s="11">
        <f>IF(VLOOKUP(InputDataB_ModelSpecAssumptions!$D$13,DataSummary!$A$143:$B$145,2,FALSE)=1,InputDataB_ModelSpecAssumptions!BL9,InputDataB_ModelSpecAssumptions!BL10)</f>
        <v>3.7504806181565264E-2</v>
      </c>
      <c r="BM11" s="11">
        <f>IF(VLOOKUP(InputDataB_ModelSpecAssumptions!$D$13,DataSummary!$A$143:$B$145,2,FALSE)=1,InputDataB_ModelSpecAssumptions!BM9,InputDataB_ModelSpecAssumptions!BM10)</f>
        <v>3.7504806181565264E-2</v>
      </c>
      <c r="BN11" s="11">
        <f>IF(VLOOKUP(InputDataB_ModelSpecAssumptions!$D$13,DataSummary!$A$143:$B$145,2,FALSE)=1,InputDataB_ModelSpecAssumptions!BN9,InputDataB_ModelSpecAssumptions!BN10)</f>
        <v>3.7504806181565264E-2</v>
      </c>
      <c r="BO11" s="11">
        <f>IF(VLOOKUP(InputDataB_ModelSpecAssumptions!$D$13,DataSummary!$A$143:$B$145,2,FALSE)=1,InputDataB_ModelSpecAssumptions!BO9,InputDataB_ModelSpecAssumptions!BO10)</f>
        <v>3.7504806181565264E-2</v>
      </c>
      <c r="BP11" s="11">
        <f>IF(VLOOKUP(InputDataB_ModelSpecAssumptions!$D$13,DataSummary!$A$143:$B$145,2,FALSE)=1,InputDataB_ModelSpecAssumptions!BP9,InputDataB_ModelSpecAssumptions!BP10)</f>
        <v>3.7504806181565264E-2</v>
      </c>
      <c r="BQ11" s="11">
        <f>IF(VLOOKUP(InputDataB_ModelSpecAssumptions!$D$13,DataSummary!$A$143:$B$145,2,FALSE)=1,InputDataB_ModelSpecAssumptions!BQ9,InputDataB_ModelSpecAssumptions!BQ10)</f>
        <v>3.7504806181565264E-2</v>
      </c>
      <c r="BR11" s="11">
        <f>IF(VLOOKUP(InputDataB_ModelSpecAssumptions!$D$13,DataSummary!$A$143:$B$145,2,FALSE)=1,InputDataB_ModelSpecAssumptions!BR9,InputDataB_ModelSpecAssumptions!BR10)</f>
        <v>3.7504806181565264E-2</v>
      </c>
      <c r="BS11" s="11">
        <f>IF(VLOOKUP(InputDataB_ModelSpecAssumptions!$D$13,DataSummary!$A$143:$B$145,2,FALSE)=1,InputDataB_ModelSpecAssumptions!BS9,InputDataB_ModelSpecAssumptions!BS10)</f>
        <v>3.7504806181565264E-2</v>
      </c>
      <c r="BT11" s="11">
        <f>IF(VLOOKUP(InputDataB_ModelSpecAssumptions!$D$13,DataSummary!$A$143:$B$145,2,FALSE)=1,InputDataB_ModelSpecAssumptions!BT9,InputDataB_ModelSpecAssumptions!BT10)</f>
        <v>3.7504806181565264E-2</v>
      </c>
      <c r="BU11" s="11">
        <f>IF(VLOOKUP(InputDataB_ModelSpecAssumptions!$D$13,DataSummary!$A$143:$B$145,2,FALSE)=1,InputDataB_ModelSpecAssumptions!BU9,InputDataB_ModelSpecAssumptions!BU10)</f>
        <v>3.7504806181565264E-2</v>
      </c>
      <c r="BV11" s="11">
        <f>IF(VLOOKUP(InputDataB_ModelSpecAssumptions!$D$13,DataSummary!$A$143:$B$145,2,FALSE)=1,InputDataB_ModelSpecAssumptions!BV9,InputDataB_ModelSpecAssumptions!BV10)</f>
        <v>3.7504806181565264E-2</v>
      </c>
      <c r="BW11" s="11">
        <f>IF(VLOOKUP(InputDataB_ModelSpecAssumptions!$D$13,DataSummary!$A$143:$B$145,2,FALSE)=1,InputDataB_ModelSpecAssumptions!BW9,InputDataB_ModelSpecAssumptions!BW10)</f>
        <v>3.7504806181565264E-2</v>
      </c>
      <c r="BX11" s="11">
        <f>IF(VLOOKUP(InputDataB_ModelSpecAssumptions!$D$13,DataSummary!$A$143:$B$145,2,FALSE)=1,InputDataB_ModelSpecAssumptions!BX9,InputDataB_ModelSpecAssumptions!BX10)</f>
        <v>3.7504806181565264E-2</v>
      </c>
      <c r="BY11" s="11">
        <f>IF(VLOOKUP(InputDataB_ModelSpecAssumptions!$D$13,DataSummary!$A$143:$B$145,2,FALSE)=1,InputDataB_ModelSpecAssumptions!BY9,InputDataB_ModelSpecAssumptions!BY10)</f>
        <v>3.7504806181565264E-2</v>
      </c>
      <c r="BZ11" s="11">
        <f>IF(VLOOKUP(InputDataB_ModelSpecAssumptions!$D$13,DataSummary!$A$143:$B$145,2,FALSE)=1,InputDataB_ModelSpecAssumptions!BZ9,InputDataB_ModelSpecAssumptions!BZ10)</f>
        <v>3.7504806181565264E-2</v>
      </c>
      <c r="CA11" s="11">
        <f>IF(VLOOKUP(InputDataB_ModelSpecAssumptions!$D$13,DataSummary!$A$143:$B$145,2,FALSE)=1,InputDataB_ModelSpecAssumptions!CA9,InputDataB_ModelSpecAssumptions!CA10)</f>
        <v>3.7504806181565264E-2</v>
      </c>
      <c r="CB11" s="11">
        <f>IF(VLOOKUP(InputDataB_ModelSpecAssumptions!$D$13,DataSummary!$A$143:$B$145,2,FALSE)=1,InputDataB_ModelSpecAssumptions!CB9,InputDataB_ModelSpecAssumptions!CB10)</f>
        <v>3.7504806181565264E-2</v>
      </c>
      <c r="CC11" s="11">
        <f>IF(VLOOKUP(InputDataB_ModelSpecAssumptions!$D$13,DataSummary!$A$143:$B$145,2,FALSE)=1,InputDataB_ModelSpecAssumptions!CC9,InputDataB_ModelSpecAssumptions!CC10)</f>
        <v>3.7504806181565264E-2</v>
      </c>
      <c r="CD11" s="11">
        <f>IF(VLOOKUP(InputDataB_ModelSpecAssumptions!$D$13,DataSummary!$A$143:$B$145,2,FALSE)=1,InputDataB_ModelSpecAssumptions!CD9,InputDataB_ModelSpecAssumptions!CD10)</f>
        <v>3.7504806181565264E-2</v>
      </c>
      <c r="CE11" s="11">
        <f>IF(VLOOKUP(InputDataB_ModelSpecAssumptions!$D$13,DataSummary!$A$143:$B$145,2,FALSE)=1,InputDataB_ModelSpecAssumptions!CE9,InputDataB_ModelSpecAssumptions!CE10)</f>
        <v>3.7504806181565264E-2</v>
      </c>
      <c r="CF11" s="11">
        <f>IF(VLOOKUP(InputDataB_ModelSpecAssumptions!$D$13,DataSummary!$A$143:$B$145,2,FALSE)=1,InputDataB_ModelSpecAssumptions!CF9,InputDataB_ModelSpecAssumptions!CF10)</f>
        <v>3.7504806181565264E-2</v>
      </c>
      <c r="CG11" s="11">
        <f>IF(VLOOKUP(InputDataB_ModelSpecAssumptions!$D$13,DataSummary!$A$143:$B$145,2,FALSE)=1,InputDataB_ModelSpecAssumptions!CG9,InputDataB_ModelSpecAssumptions!CG10)</f>
        <v>3.7504806181565264E-2</v>
      </c>
      <c r="CH11" s="11">
        <f>IF(VLOOKUP(InputDataB_ModelSpecAssumptions!$D$13,DataSummary!$A$143:$B$145,2,FALSE)=1,InputDataB_ModelSpecAssumptions!CH9,InputDataB_ModelSpecAssumptions!CH10)</f>
        <v>3.7504806181565264E-2</v>
      </c>
      <c r="CI11" s="11">
        <f>IF(VLOOKUP(InputDataB_ModelSpecAssumptions!$D$13,DataSummary!$A$143:$B$145,2,FALSE)=1,InputDataB_ModelSpecAssumptions!CI9,InputDataB_ModelSpecAssumptions!CI10)</f>
        <v>3.7504806181565264E-2</v>
      </c>
    </row>
    <row r="12" spans="2:87">
      <c r="B12" s="243"/>
      <c r="C12" s="89"/>
      <c r="D12" s="191"/>
      <c r="E12" s="194"/>
      <c r="F12" s="167"/>
      <c r="G12" s="13"/>
      <c r="H12" s="145"/>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row>
    <row r="13" spans="2:87">
      <c r="B13" s="88" t="s">
        <v>711</v>
      </c>
      <c r="C13" s="90" t="s">
        <v>516</v>
      </c>
      <c r="D13" s="742" t="s">
        <v>599</v>
      </c>
      <c r="E13" s="695"/>
      <c r="F13" s="739" t="str">
        <f>DataSummary!N5</f>
        <v>Scenario</v>
      </c>
      <c r="G13" s="15" t="s">
        <v>619</v>
      </c>
      <c r="H13" s="25" t="s">
        <v>2</v>
      </c>
      <c r="I13" s="179">
        <f>I14</f>
        <v>3.7504806181565264E-2</v>
      </c>
      <c r="J13" s="179">
        <f t="shared" ref="J13:AP13" si="48">J14</f>
        <v>3.7504806181565264E-2</v>
      </c>
      <c r="K13" s="179">
        <f t="shared" si="48"/>
        <v>3.7504806181565264E-2</v>
      </c>
      <c r="L13" s="179">
        <f t="shared" si="48"/>
        <v>3.7504806181565264E-2</v>
      </c>
      <c r="M13" s="179">
        <f t="shared" si="48"/>
        <v>3.7504806181565264E-2</v>
      </c>
      <c r="N13" s="179">
        <f t="shared" si="48"/>
        <v>3.7504806181565264E-2</v>
      </c>
      <c r="O13" s="179">
        <f t="shared" si="48"/>
        <v>3.7504806181565264E-2</v>
      </c>
      <c r="P13" s="179">
        <f t="shared" si="48"/>
        <v>3.7504806181565264E-2</v>
      </c>
      <c r="Q13" s="179">
        <f t="shared" si="48"/>
        <v>3.7504806181565264E-2</v>
      </c>
      <c r="R13" s="179">
        <f t="shared" si="48"/>
        <v>3.7504806181565264E-2</v>
      </c>
      <c r="S13" s="179">
        <f t="shared" si="48"/>
        <v>3.7504806181565264E-2</v>
      </c>
      <c r="T13" s="179">
        <f t="shared" si="48"/>
        <v>3.7504806181565264E-2</v>
      </c>
      <c r="U13" s="179">
        <f t="shared" si="48"/>
        <v>3.7504806181565264E-2</v>
      </c>
      <c r="V13" s="179">
        <f t="shared" si="48"/>
        <v>3.7504806181565264E-2</v>
      </c>
      <c r="W13" s="179">
        <f t="shared" si="48"/>
        <v>3.7504806181565264E-2</v>
      </c>
      <c r="X13" s="179">
        <f t="shared" si="48"/>
        <v>3.7504806181565264E-2</v>
      </c>
      <c r="Y13" s="179">
        <f t="shared" si="48"/>
        <v>3.7504806181565264E-2</v>
      </c>
      <c r="Z13" s="179">
        <f t="shared" si="48"/>
        <v>3.7504806181565264E-2</v>
      </c>
      <c r="AA13" s="179">
        <f t="shared" si="48"/>
        <v>3.7504806181565264E-2</v>
      </c>
      <c r="AB13" s="179">
        <f t="shared" si="48"/>
        <v>3.7504806181565264E-2</v>
      </c>
      <c r="AC13" s="179">
        <f t="shared" si="48"/>
        <v>3.7504806181565264E-2</v>
      </c>
      <c r="AD13" s="179">
        <f t="shared" si="48"/>
        <v>3.7504806181565264E-2</v>
      </c>
      <c r="AE13" s="179">
        <f t="shared" si="48"/>
        <v>3.7504806181565264E-2</v>
      </c>
      <c r="AF13" s="179">
        <f t="shared" si="48"/>
        <v>3.7504806181565264E-2</v>
      </c>
      <c r="AG13" s="179">
        <f t="shared" si="48"/>
        <v>3.7504806181565264E-2</v>
      </c>
      <c r="AH13" s="179">
        <f t="shared" si="48"/>
        <v>3.7504806181565264E-2</v>
      </c>
      <c r="AI13" s="179">
        <f t="shared" si="48"/>
        <v>3.7504806181565264E-2</v>
      </c>
      <c r="AJ13" s="179">
        <f t="shared" si="48"/>
        <v>3.7504806181565264E-2</v>
      </c>
      <c r="AK13" s="179">
        <f t="shared" si="48"/>
        <v>3.7504806181565264E-2</v>
      </c>
      <c r="AL13" s="179">
        <f t="shared" si="48"/>
        <v>3.7504806181565264E-2</v>
      </c>
      <c r="AM13" s="179">
        <f t="shared" si="48"/>
        <v>3.7504806181565264E-2</v>
      </c>
      <c r="AN13" s="179">
        <f t="shared" si="48"/>
        <v>3.7504806181565264E-2</v>
      </c>
      <c r="AO13" s="179">
        <f t="shared" si="48"/>
        <v>3.7504806181565264E-2</v>
      </c>
      <c r="AP13" s="179">
        <f t="shared" si="48"/>
        <v>3.7504806181565264E-2</v>
      </c>
      <c r="AQ13" s="179">
        <f t="shared" ref="AQ13:BU13" si="49">AQ14</f>
        <v>3.7504806181565264E-2</v>
      </c>
      <c r="AR13" s="179">
        <f t="shared" si="49"/>
        <v>3.7504806181565264E-2</v>
      </c>
      <c r="AS13" s="179">
        <f t="shared" si="49"/>
        <v>3.7504806181565264E-2</v>
      </c>
      <c r="AT13" s="179">
        <f t="shared" si="49"/>
        <v>3.7504806181565264E-2</v>
      </c>
      <c r="AU13" s="179">
        <f t="shared" si="49"/>
        <v>3.7504806181565264E-2</v>
      </c>
      <c r="AV13" s="179">
        <f t="shared" si="49"/>
        <v>3.7504806181565264E-2</v>
      </c>
      <c r="AW13" s="179">
        <f t="shared" si="49"/>
        <v>3.7504806181565264E-2</v>
      </c>
      <c r="AX13" s="179">
        <f t="shared" si="49"/>
        <v>3.7504806181565264E-2</v>
      </c>
      <c r="AY13" s="179">
        <f t="shared" si="49"/>
        <v>3.7504806181565264E-2</v>
      </c>
      <c r="AZ13" s="179">
        <f t="shared" si="49"/>
        <v>3.7504806181565264E-2</v>
      </c>
      <c r="BA13" s="179">
        <f t="shared" si="49"/>
        <v>3.7504806181565264E-2</v>
      </c>
      <c r="BB13" s="179">
        <f t="shared" si="49"/>
        <v>3.7504806181565264E-2</v>
      </c>
      <c r="BC13" s="179">
        <f t="shared" si="49"/>
        <v>3.7504806181565264E-2</v>
      </c>
      <c r="BD13" s="179">
        <f t="shared" si="49"/>
        <v>3.7504806181565264E-2</v>
      </c>
      <c r="BE13" s="179">
        <f t="shared" si="49"/>
        <v>3.7504806181565264E-2</v>
      </c>
      <c r="BF13" s="179">
        <f t="shared" si="49"/>
        <v>3.7504806181565264E-2</v>
      </c>
      <c r="BG13" s="179">
        <f t="shared" si="49"/>
        <v>3.7504806181565264E-2</v>
      </c>
      <c r="BH13" s="179">
        <f t="shared" si="49"/>
        <v>3.7504806181565264E-2</v>
      </c>
      <c r="BI13" s="179">
        <f t="shared" si="49"/>
        <v>3.7504806181565264E-2</v>
      </c>
      <c r="BJ13" s="179">
        <f t="shared" si="49"/>
        <v>3.7504806181565264E-2</v>
      </c>
      <c r="BK13" s="179">
        <f t="shared" si="49"/>
        <v>3.7504806181565264E-2</v>
      </c>
      <c r="BL13" s="179">
        <f t="shared" si="49"/>
        <v>3.7504806181565264E-2</v>
      </c>
      <c r="BM13" s="179">
        <f t="shared" si="49"/>
        <v>3.7504806181565264E-2</v>
      </c>
      <c r="BN13" s="179">
        <f t="shared" si="49"/>
        <v>3.7504806181565264E-2</v>
      </c>
      <c r="BO13" s="179">
        <f t="shared" si="49"/>
        <v>3.7504806181565264E-2</v>
      </c>
      <c r="BP13" s="179">
        <f t="shared" si="49"/>
        <v>3.7504806181565264E-2</v>
      </c>
      <c r="BQ13" s="179">
        <f t="shared" si="49"/>
        <v>3.7504806181565264E-2</v>
      </c>
      <c r="BR13" s="179">
        <f t="shared" si="49"/>
        <v>3.7504806181565264E-2</v>
      </c>
      <c r="BS13" s="179">
        <f t="shared" si="49"/>
        <v>3.7504806181565264E-2</v>
      </c>
      <c r="BT13" s="179">
        <f t="shared" si="49"/>
        <v>3.7504806181565264E-2</v>
      </c>
      <c r="BU13" s="179">
        <f t="shared" si="49"/>
        <v>3.7504806181565264E-2</v>
      </c>
      <c r="BV13" s="179">
        <f t="shared" ref="BV13:CI13" si="50">BV14</f>
        <v>3.7504806181565264E-2</v>
      </c>
      <c r="BW13" s="179">
        <f t="shared" si="50"/>
        <v>3.7504806181565264E-2</v>
      </c>
      <c r="BX13" s="179">
        <f t="shared" si="50"/>
        <v>3.7504806181565264E-2</v>
      </c>
      <c r="BY13" s="179">
        <f t="shared" si="50"/>
        <v>3.7504806181565264E-2</v>
      </c>
      <c r="BZ13" s="179">
        <f t="shared" si="50"/>
        <v>3.7504806181565264E-2</v>
      </c>
      <c r="CA13" s="179">
        <f t="shared" si="50"/>
        <v>3.7504806181565264E-2</v>
      </c>
      <c r="CB13" s="179">
        <f t="shared" si="50"/>
        <v>3.7504806181565264E-2</v>
      </c>
      <c r="CC13" s="179">
        <f t="shared" si="50"/>
        <v>3.7504806181565264E-2</v>
      </c>
      <c r="CD13" s="179">
        <f t="shared" si="50"/>
        <v>3.7504806181565264E-2</v>
      </c>
      <c r="CE13" s="179">
        <f t="shared" si="50"/>
        <v>3.7504806181565264E-2</v>
      </c>
      <c r="CF13" s="179">
        <f t="shared" si="50"/>
        <v>3.7504806181565264E-2</v>
      </c>
      <c r="CG13" s="179">
        <f t="shared" si="50"/>
        <v>3.7504806181565264E-2</v>
      </c>
      <c r="CH13" s="179">
        <f t="shared" si="50"/>
        <v>3.7504806181565264E-2</v>
      </c>
      <c r="CI13" s="179">
        <f t="shared" si="50"/>
        <v>3.7504806181565264E-2</v>
      </c>
    </row>
    <row r="14" spans="2:87">
      <c r="B14" s="243" t="s">
        <v>1049</v>
      </c>
      <c r="C14" s="89" t="s">
        <v>2</v>
      </c>
      <c r="D14" s="367">
        <f>D11</f>
        <v>3.7504806181565264E-2</v>
      </c>
      <c r="E14" s="368">
        <f>E11</f>
        <v>3.7504806181565264E-2</v>
      </c>
      <c r="F14" s="739"/>
      <c r="G14" s="10" t="s">
        <v>620</v>
      </c>
      <c r="H14" s="27" t="s">
        <v>2</v>
      </c>
      <c r="I14" s="12">
        <f>E11</f>
        <v>3.7504806181565264E-2</v>
      </c>
      <c r="J14" s="12">
        <f>IF(Submodel1s!F4&gt;InputDataB_ModelSpecAssumptions!$E$15,InputDataB_ModelSpecAssumptions!$E$14,I14+(InputDataB_ModelSpecAssumptions!$E$14-$I$14)/(InputDataB_ModelSpecAssumptions!$E$15-InputDataA_GeneralAssumptions!$D$7))</f>
        <v>3.7504806181565264E-2</v>
      </c>
      <c r="K14" s="12">
        <f>IF(Submodel1s!G4&gt;InputDataB_ModelSpecAssumptions!$E$15,InputDataB_ModelSpecAssumptions!$E$14,J14+(InputDataB_ModelSpecAssumptions!$E$14-$I$14)/(InputDataB_ModelSpecAssumptions!$E$15-InputDataA_GeneralAssumptions!$D$7))</f>
        <v>3.7504806181565264E-2</v>
      </c>
      <c r="L14" s="12">
        <f>IF(Submodel1s!H4&gt;InputDataB_ModelSpecAssumptions!$E$15,InputDataB_ModelSpecAssumptions!$E$14,K14+(InputDataB_ModelSpecAssumptions!$E$14-$I$14)/(InputDataB_ModelSpecAssumptions!$E$15-InputDataA_GeneralAssumptions!$D$7))</f>
        <v>3.7504806181565264E-2</v>
      </c>
      <c r="M14" s="12">
        <f>IF(Submodel1s!I4&gt;InputDataB_ModelSpecAssumptions!$E$15,InputDataB_ModelSpecAssumptions!$E$14,L14+(InputDataB_ModelSpecAssumptions!$E$14-$I$14)/(InputDataB_ModelSpecAssumptions!$E$15-InputDataA_GeneralAssumptions!$D$7))</f>
        <v>3.7504806181565264E-2</v>
      </c>
      <c r="N14" s="12">
        <f>IF(Submodel1s!J4&gt;InputDataB_ModelSpecAssumptions!$E$15,InputDataB_ModelSpecAssumptions!$E$14,M14+(InputDataB_ModelSpecAssumptions!$E$14-$I$14)/(InputDataB_ModelSpecAssumptions!$E$15-InputDataA_GeneralAssumptions!$D$7))</f>
        <v>3.7504806181565264E-2</v>
      </c>
      <c r="O14" s="12">
        <f>IF(Submodel1s!K4&gt;InputDataB_ModelSpecAssumptions!$E$15,InputDataB_ModelSpecAssumptions!$E$14,N14+(InputDataB_ModelSpecAssumptions!$E$14-$I$14)/(InputDataB_ModelSpecAssumptions!$E$15-InputDataA_GeneralAssumptions!$D$7))</f>
        <v>3.7504806181565264E-2</v>
      </c>
      <c r="P14" s="12">
        <f>IF(Submodel1s!L4&gt;InputDataB_ModelSpecAssumptions!$E$15,InputDataB_ModelSpecAssumptions!$E$14,O14+(InputDataB_ModelSpecAssumptions!$E$14-$I$14)/(InputDataB_ModelSpecAssumptions!$E$15-InputDataA_GeneralAssumptions!$D$7))</f>
        <v>3.7504806181565264E-2</v>
      </c>
      <c r="Q14" s="12">
        <f>IF(Submodel1s!M4&gt;InputDataB_ModelSpecAssumptions!$E$15,InputDataB_ModelSpecAssumptions!$E$14,P14+(InputDataB_ModelSpecAssumptions!$E$14-$I$14)/(InputDataB_ModelSpecAssumptions!$E$15-InputDataA_GeneralAssumptions!$D$7))</f>
        <v>3.7504806181565264E-2</v>
      </c>
      <c r="R14" s="12">
        <f>IF(Submodel1s!N4&gt;InputDataB_ModelSpecAssumptions!$E$15,InputDataB_ModelSpecAssumptions!$E$14,Q14+(InputDataB_ModelSpecAssumptions!$E$14-$I$14)/(InputDataB_ModelSpecAssumptions!$E$15-InputDataA_GeneralAssumptions!$D$7))</f>
        <v>3.7504806181565264E-2</v>
      </c>
      <c r="S14" s="12">
        <f>IF(Submodel1s!O4&gt;InputDataB_ModelSpecAssumptions!$E$15,InputDataB_ModelSpecAssumptions!$E$14,R14+(InputDataB_ModelSpecAssumptions!$E$14-$I$14)/(InputDataB_ModelSpecAssumptions!$E$15-InputDataA_GeneralAssumptions!$D$7))</f>
        <v>3.7504806181565264E-2</v>
      </c>
      <c r="T14" s="12">
        <f>IF(Submodel1s!P4&gt;InputDataB_ModelSpecAssumptions!$E$15,InputDataB_ModelSpecAssumptions!$E$14,S14+(InputDataB_ModelSpecAssumptions!$E$14-$I$14)/(InputDataB_ModelSpecAssumptions!$E$15-InputDataA_GeneralAssumptions!$D$7))</f>
        <v>3.7504806181565264E-2</v>
      </c>
      <c r="U14" s="12">
        <f>IF(Submodel1s!Q4&gt;InputDataB_ModelSpecAssumptions!$E$15,InputDataB_ModelSpecAssumptions!$E$14,T14+(InputDataB_ModelSpecAssumptions!$E$14-$I$14)/(InputDataB_ModelSpecAssumptions!$E$15-InputDataA_GeneralAssumptions!$D$7))</f>
        <v>3.7504806181565264E-2</v>
      </c>
      <c r="V14" s="12">
        <f>IF(Submodel1s!R4&gt;InputDataB_ModelSpecAssumptions!$E$15,InputDataB_ModelSpecAssumptions!$E$14,U14+(InputDataB_ModelSpecAssumptions!$E$14-$I$14)/(InputDataB_ModelSpecAssumptions!$E$15-InputDataA_GeneralAssumptions!$D$7))</f>
        <v>3.7504806181565264E-2</v>
      </c>
      <c r="W14" s="12">
        <f>IF(Submodel1s!S4&gt;InputDataB_ModelSpecAssumptions!$E$15,InputDataB_ModelSpecAssumptions!$E$14,V14+(InputDataB_ModelSpecAssumptions!$E$14-$I$14)/(InputDataB_ModelSpecAssumptions!$E$15-InputDataA_GeneralAssumptions!$D$7))</f>
        <v>3.7504806181565264E-2</v>
      </c>
      <c r="X14" s="12">
        <f>IF(Submodel1s!T4&gt;InputDataB_ModelSpecAssumptions!$E$15,InputDataB_ModelSpecAssumptions!$E$14,W14+(InputDataB_ModelSpecAssumptions!$E$14-$I$14)/(InputDataB_ModelSpecAssumptions!$E$15-InputDataA_GeneralAssumptions!$D$7))</f>
        <v>3.7504806181565264E-2</v>
      </c>
      <c r="Y14" s="12">
        <f>IF(Submodel1s!U4&gt;InputDataB_ModelSpecAssumptions!$E$15,InputDataB_ModelSpecAssumptions!$E$14,X14+(InputDataB_ModelSpecAssumptions!$E$14-$I$14)/(InputDataB_ModelSpecAssumptions!$E$15-InputDataA_GeneralAssumptions!$D$7))</f>
        <v>3.7504806181565264E-2</v>
      </c>
      <c r="Z14" s="12">
        <f>IF(Submodel1s!V4&gt;InputDataB_ModelSpecAssumptions!$E$15,InputDataB_ModelSpecAssumptions!$E$14,Y14+(InputDataB_ModelSpecAssumptions!$E$14-$I$14)/(InputDataB_ModelSpecAssumptions!$E$15-InputDataA_GeneralAssumptions!$D$7))</f>
        <v>3.7504806181565264E-2</v>
      </c>
      <c r="AA14" s="12">
        <f>IF(Submodel1s!W4&gt;InputDataB_ModelSpecAssumptions!$E$15,InputDataB_ModelSpecAssumptions!$E$14,Z14+(InputDataB_ModelSpecAssumptions!$E$14-$I$14)/(InputDataB_ModelSpecAssumptions!$E$15-InputDataA_GeneralAssumptions!$D$7))</f>
        <v>3.7504806181565264E-2</v>
      </c>
      <c r="AB14" s="12">
        <f>IF(Submodel1s!X4&gt;InputDataB_ModelSpecAssumptions!$E$15,InputDataB_ModelSpecAssumptions!$E$14,AA14+(InputDataB_ModelSpecAssumptions!$E$14-$I$14)/(InputDataB_ModelSpecAssumptions!$E$15-InputDataA_GeneralAssumptions!$D$7))</f>
        <v>3.7504806181565264E-2</v>
      </c>
      <c r="AC14" s="12">
        <f>IF(Submodel1s!Y4&gt;InputDataB_ModelSpecAssumptions!$E$15,InputDataB_ModelSpecAssumptions!$E$14,AB14+(InputDataB_ModelSpecAssumptions!$E$14-$I$14)/(InputDataB_ModelSpecAssumptions!$E$15-InputDataA_GeneralAssumptions!$D$7))</f>
        <v>3.7504806181565264E-2</v>
      </c>
      <c r="AD14" s="12">
        <f>IF(Submodel1s!Z4&gt;InputDataB_ModelSpecAssumptions!$E$15,InputDataB_ModelSpecAssumptions!$E$14,AC14+(InputDataB_ModelSpecAssumptions!$E$14-$I$14)/(InputDataB_ModelSpecAssumptions!$E$15-InputDataA_GeneralAssumptions!$D$7))</f>
        <v>3.7504806181565264E-2</v>
      </c>
      <c r="AE14" s="12">
        <f>IF(Submodel1s!AA4&gt;InputDataB_ModelSpecAssumptions!$E$15,InputDataB_ModelSpecAssumptions!$E$14,AD14+(InputDataB_ModelSpecAssumptions!$E$14-$I$14)/(InputDataB_ModelSpecAssumptions!$E$15-InputDataA_GeneralAssumptions!$D$7))</f>
        <v>3.7504806181565264E-2</v>
      </c>
      <c r="AF14" s="12">
        <f>IF(Submodel1s!AB4&gt;InputDataB_ModelSpecAssumptions!$E$15,InputDataB_ModelSpecAssumptions!$E$14,AE14+(InputDataB_ModelSpecAssumptions!$E$14-$I$14)/(InputDataB_ModelSpecAssumptions!$E$15-InputDataA_GeneralAssumptions!$D$7))</f>
        <v>3.7504806181565264E-2</v>
      </c>
      <c r="AG14" s="12">
        <f>IF(Submodel1s!AC4&gt;InputDataB_ModelSpecAssumptions!$E$15,InputDataB_ModelSpecAssumptions!$E$14,AF14+(InputDataB_ModelSpecAssumptions!$E$14-$I$14)/(InputDataB_ModelSpecAssumptions!$E$15-InputDataA_GeneralAssumptions!$D$7))</f>
        <v>3.7504806181565264E-2</v>
      </c>
      <c r="AH14" s="12">
        <f>IF(Submodel1s!AD4&gt;InputDataB_ModelSpecAssumptions!$E$15,InputDataB_ModelSpecAssumptions!$E$14,AG14+(InputDataB_ModelSpecAssumptions!$E$14-$I$14)/(InputDataB_ModelSpecAssumptions!$E$15-InputDataA_GeneralAssumptions!$D$7))</f>
        <v>3.7504806181565264E-2</v>
      </c>
      <c r="AI14" s="12">
        <f>IF(Submodel1s!AE4&gt;InputDataB_ModelSpecAssumptions!$E$15,InputDataB_ModelSpecAssumptions!$E$14,AH14+(InputDataB_ModelSpecAssumptions!$E$14-$I$14)/(InputDataB_ModelSpecAssumptions!$E$15-InputDataA_GeneralAssumptions!$D$7))</f>
        <v>3.7504806181565264E-2</v>
      </c>
      <c r="AJ14" s="12">
        <f>IF(Submodel1s!AF4&gt;InputDataB_ModelSpecAssumptions!$E$15,InputDataB_ModelSpecAssumptions!$E$14,AI14+(InputDataB_ModelSpecAssumptions!$E$14-$I$14)/(InputDataB_ModelSpecAssumptions!$E$15-InputDataA_GeneralAssumptions!$D$7))</f>
        <v>3.7504806181565264E-2</v>
      </c>
      <c r="AK14" s="12">
        <f>IF(Submodel1s!AG4&gt;InputDataB_ModelSpecAssumptions!$E$15,InputDataB_ModelSpecAssumptions!$E$14,AJ14+(InputDataB_ModelSpecAssumptions!$E$14-$I$14)/(InputDataB_ModelSpecAssumptions!$E$15-InputDataA_GeneralAssumptions!$D$7))</f>
        <v>3.7504806181565264E-2</v>
      </c>
      <c r="AL14" s="12">
        <f>IF(Submodel1s!AH4&gt;InputDataB_ModelSpecAssumptions!$E$15,InputDataB_ModelSpecAssumptions!$E$14,AK14+(InputDataB_ModelSpecAssumptions!$E$14-$I$14)/(InputDataB_ModelSpecAssumptions!$E$15-InputDataA_GeneralAssumptions!$D$7))</f>
        <v>3.7504806181565264E-2</v>
      </c>
      <c r="AM14" s="12">
        <f>IF(Submodel1s!AI4&gt;InputDataB_ModelSpecAssumptions!$E$15,InputDataB_ModelSpecAssumptions!$E$14,AL14+(InputDataB_ModelSpecAssumptions!$E$14-$I$14)/(InputDataB_ModelSpecAssumptions!$E$15-InputDataA_GeneralAssumptions!$D$7))</f>
        <v>3.7504806181565264E-2</v>
      </c>
      <c r="AN14" s="12">
        <f>IF(Submodel1s!AJ4&gt;InputDataB_ModelSpecAssumptions!$E$15,InputDataB_ModelSpecAssumptions!$E$14,AM14+(InputDataB_ModelSpecAssumptions!$E$14-$I$14)/(InputDataB_ModelSpecAssumptions!$E$15-InputDataA_GeneralAssumptions!$D$7))</f>
        <v>3.7504806181565264E-2</v>
      </c>
      <c r="AO14" s="12">
        <f>IF(Submodel1s!AK4&gt;InputDataB_ModelSpecAssumptions!$E$15,InputDataB_ModelSpecAssumptions!$E$14,AN14+(InputDataB_ModelSpecAssumptions!$E$14-$I$14)/(InputDataB_ModelSpecAssumptions!$E$15-InputDataA_GeneralAssumptions!$D$7))</f>
        <v>3.7504806181565264E-2</v>
      </c>
      <c r="AP14" s="12">
        <f>IF(Submodel1s!AL4&gt;InputDataB_ModelSpecAssumptions!$E$15,InputDataB_ModelSpecAssumptions!$E$14,AO14+(InputDataB_ModelSpecAssumptions!$E$14-$I$14)/(InputDataB_ModelSpecAssumptions!$E$15-InputDataA_GeneralAssumptions!$D$7))</f>
        <v>3.7504806181565264E-2</v>
      </c>
      <c r="AQ14" s="12">
        <f>IF(Submodel1s!AM4&gt;InputDataB_ModelSpecAssumptions!$E$15,InputDataB_ModelSpecAssumptions!$E$14,AP14+(InputDataB_ModelSpecAssumptions!$E$14-$I$14)/(InputDataB_ModelSpecAssumptions!$E$15-InputDataA_GeneralAssumptions!$D$7))</f>
        <v>3.7504806181565264E-2</v>
      </c>
      <c r="AR14" s="12">
        <f>IF(Submodel1s!AN4&gt;InputDataB_ModelSpecAssumptions!$E$15,InputDataB_ModelSpecAssumptions!$E$14,AQ14+(InputDataB_ModelSpecAssumptions!$E$14-$I$14)/(InputDataB_ModelSpecAssumptions!$E$15-InputDataA_GeneralAssumptions!$D$7))</f>
        <v>3.7504806181565264E-2</v>
      </c>
      <c r="AS14" s="12">
        <f>IF(Submodel1s!AO4&gt;InputDataB_ModelSpecAssumptions!$E$15,InputDataB_ModelSpecAssumptions!$E$14,AR14+(InputDataB_ModelSpecAssumptions!$E$14-$I$14)/(InputDataB_ModelSpecAssumptions!$E$15-InputDataA_GeneralAssumptions!$D$7))</f>
        <v>3.7504806181565264E-2</v>
      </c>
      <c r="AT14" s="12">
        <f>IF(Submodel1s!AP4&gt;InputDataB_ModelSpecAssumptions!$E$15,InputDataB_ModelSpecAssumptions!$E$14,AS14+(InputDataB_ModelSpecAssumptions!$E$14-$I$14)/(InputDataB_ModelSpecAssumptions!$E$15-InputDataA_GeneralAssumptions!$D$7))</f>
        <v>3.7504806181565264E-2</v>
      </c>
      <c r="AU14" s="12">
        <f>IF(Submodel1s!AQ4&gt;InputDataB_ModelSpecAssumptions!$E$15,InputDataB_ModelSpecAssumptions!$E$14,AT14+(InputDataB_ModelSpecAssumptions!$E$14-$I$14)/(InputDataB_ModelSpecAssumptions!$E$15-InputDataA_GeneralAssumptions!$D$7))</f>
        <v>3.7504806181565264E-2</v>
      </c>
      <c r="AV14" s="12">
        <f>IF(Submodel1s!AR4&gt;InputDataB_ModelSpecAssumptions!$E$15,InputDataB_ModelSpecAssumptions!$E$14,AU14+(InputDataB_ModelSpecAssumptions!$E$14-$I$14)/(InputDataB_ModelSpecAssumptions!$E$15-InputDataA_GeneralAssumptions!$D$7))</f>
        <v>3.7504806181565264E-2</v>
      </c>
      <c r="AW14" s="12">
        <f>IF(Submodel1s!AS4&gt;InputDataB_ModelSpecAssumptions!$E$15,InputDataB_ModelSpecAssumptions!$E$14,AV14+(InputDataB_ModelSpecAssumptions!$E$14-$I$14)/(InputDataB_ModelSpecAssumptions!$E$15-InputDataA_GeneralAssumptions!$D$7))</f>
        <v>3.7504806181565264E-2</v>
      </c>
      <c r="AX14" s="12">
        <f>IF(Submodel1s!AT4&gt;InputDataB_ModelSpecAssumptions!$E$15,InputDataB_ModelSpecAssumptions!$E$14,AW14+(InputDataB_ModelSpecAssumptions!$E$14-$I$14)/(InputDataB_ModelSpecAssumptions!$E$15-InputDataA_GeneralAssumptions!$D$7))</f>
        <v>3.7504806181565264E-2</v>
      </c>
      <c r="AY14" s="12">
        <f>IF(Submodel1s!AU4&gt;InputDataB_ModelSpecAssumptions!$E$15,InputDataB_ModelSpecAssumptions!$E$14,AX14+(InputDataB_ModelSpecAssumptions!$E$14-$I$14)/(InputDataB_ModelSpecAssumptions!$E$15-InputDataA_GeneralAssumptions!$D$7))</f>
        <v>3.7504806181565264E-2</v>
      </c>
      <c r="AZ14" s="12">
        <f>IF(Submodel1s!AV4&gt;InputDataB_ModelSpecAssumptions!$E$15,InputDataB_ModelSpecAssumptions!$E$14,AY14+(InputDataB_ModelSpecAssumptions!$E$14-$I$14)/(InputDataB_ModelSpecAssumptions!$E$15-InputDataA_GeneralAssumptions!$D$7))</f>
        <v>3.7504806181565264E-2</v>
      </c>
      <c r="BA14" s="12">
        <f>IF(Submodel1s!AW4&gt;InputDataB_ModelSpecAssumptions!$E$15,InputDataB_ModelSpecAssumptions!$E$14,AZ14+(InputDataB_ModelSpecAssumptions!$E$14-$I$14)/(InputDataB_ModelSpecAssumptions!$E$15-InputDataA_GeneralAssumptions!$D$7))</f>
        <v>3.7504806181565264E-2</v>
      </c>
      <c r="BB14" s="12">
        <f>IF(Submodel1s!AX4&gt;InputDataB_ModelSpecAssumptions!$E$15,InputDataB_ModelSpecAssumptions!$E$14,BA14+(InputDataB_ModelSpecAssumptions!$E$14-$I$14)/(InputDataB_ModelSpecAssumptions!$E$15-InputDataA_GeneralAssumptions!$D$7))</f>
        <v>3.7504806181565264E-2</v>
      </c>
      <c r="BC14" s="12">
        <f>IF(Submodel1s!AY4&gt;InputDataB_ModelSpecAssumptions!$E$15,InputDataB_ModelSpecAssumptions!$E$14,BB14+(InputDataB_ModelSpecAssumptions!$E$14-$I$14)/(InputDataB_ModelSpecAssumptions!$E$15-InputDataA_GeneralAssumptions!$D$7))</f>
        <v>3.7504806181565264E-2</v>
      </c>
      <c r="BD14" s="12">
        <f>IF(Submodel1s!AZ4&gt;InputDataB_ModelSpecAssumptions!$E$15,InputDataB_ModelSpecAssumptions!$E$14,BC14+(InputDataB_ModelSpecAssumptions!$E$14-$I$14)/(InputDataB_ModelSpecAssumptions!$E$15-InputDataA_GeneralAssumptions!$D$7))</f>
        <v>3.7504806181565264E-2</v>
      </c>
      <c r="BE14" s="12">
        <f>IF(Submodel1s!BA4&gt;InputDataB_ModelSpecAssumptions!$E$15,InputDataB_ModelSpecAssumptions!$E$14,BD14+(InputDataB_ModelSpecAssumptions!$E$14-$I$14)/(InputDataB_ModelSpecAssumptions!$E$15-InputDataA_GeneralAssumptions!$D$7))</f>
        <v>3.7504806181565264E-2</v>
      </c>
      <c r="BF14" s="12">
        <f>IF(Submodel1s!BB4&gt;InputDataB_ModelSpecAssumptions!$E$15,InputDataB_ModelSpecAssumptions!$E$14,BE14+(InputDataB_ModelSpecAssumptions!$E$14-$I$14)/(InputDataB_ModelSpecAssumptions!$E$15-InputDataA_GeneralAssumptions!$D$7))</f>
        <v>3.7504806181565264E-2</v>
      </c>
      <c r="BG14" s="12">
        <f>IF(Submodel1s!BC4&gt;InputDataB_ModelSpecAssumptions!$E$15,InputDataB_ModelSpecAssumptions!$E$14,BF14+(InputDataB_ModelSpecAssumptions!$E$14-$I$14)/(InputDataB_ModelSpecAssumptions!$E$15-InputDataA_GeneralAssumptions!$D$7))</f>
        <v>3.7504806181565264E-2</v>
      </c>
      <c r="BH14" s="12">
        <f>IF(Submodel1s!BD4&gt;InputDataB_ModelSpecAssumptions!$E$15,InputDataB_ModelSpecAssumptions!$E$14,BG14+(InputDataB_ModelSpecAssumptions!$E$14-$I$14)/(InputDataB_ModelSpecAssumptions!$E$15-InputDataA_GeneralAssumptions!$D$7))</f>
        <v>3.7504806181565264E-2</v>
      </c>
      <c r="BI14" s="12">
        <f>IF(Submodel1s!BE4&gt;InputDataB_ModelSpecAssumptions!$E$15,InputDataB_ModelSpecAssumptions!$E$14,BH14+(InputDataB_ModelSpecAssumptions!$E$14-$I$14)/(InputDataB_ModelSpecAssumptions!$E$15-InputDataA_GeneralAssumptions!$D$7))</f>
        <v>3.7504806181565264E-2</v>
      </c>
      <c r="BJ14" s="12">
        <f>IF(Submodel1s!BF4&gt;InputDataB_ModelSpecAssumptions!$E$15,InputDataB_ModelSpecAssumptions!$E$14,BI14+(InputDataB_ModelSpecAssumptions!$E$14-$I$14)/(InputDataB_ModelSpecAssumptions!$E$15-InputDataA_GeneralAssumptions!$D$7))</f>
        <v>3.7504806181565264E-2</v>
      </c>
      <c r="BK14" s="12">
        <f>IF(Submodel1s!BG4&gt;InputDataB_ModelSpecAssumptions!$E$15,InputDataB_ModelSpecAssumptions!$E$14,BJ14+(InputDataB_ModelSpecAssumptions!$E$14-$I$14)/(InputDataB_ModelSpecAssumptions!$E$15-InputDataA_GeneralAssumptions!$D$7))</f>
        <v>3.7504806181565264E-2</v>
      </c>
      <c r="BL14" s="12">
        <f>IF(Submodel1s!BH4&gt;InputDataB_ModelSpecAssumptions!$E$15,InputDataB_ModelSpecAssumptions!$E$14,BK14+(InputDataB_ModelSpecAssumptions!$E$14-$I$14)/(InputDataB_ModelSpecAssumptions!$E$15-InputDataA_GeneralAssumptions!$D$7))</f>
        <v>3.7504806181565264E-2</v>
      </c>
      <c r="BM14" s="12">
        <f>IF(Submodel1s!BI4&gt;InputDataB_ModelSpecAssumptions!$E$15,InputDataB_ModelSpecAssumptions!$E$14,BL14+(InputDataB_ModelSpecAssumptions!$E$14-$I$14)/(InputDataB_ModelSpecAssumptions!$E$15-InputDataA_GeneralAssumptions!$D$7))</f>
        <v>3.7504806181565264E-2</v>
      </c>
      <c r="BN14" s="12">
        <f>IF(Submodel1s!BJ4&gt;InputDataB_ModelSpecAssumptions!$E$15,InputDataB_ModelSpecAssumptions!$E$14,BM14+(InputDataB_ModelSpecAssumptions!$E$14-$I$14)/(InputDataB_ModelSpecAssumptions!$E$15-InputDataA_GeneralAssumptions!$D$7))</f>
        <v>3.7504806181565264E-2</v>
      </c>
      <c r="BO14" s="12">
        <f>IF(Submodel1s!BK4&gt;InputDataB_ModelSpecAssumptions!$E$15,InputDataB_ModelSpecAssumptions!$E$14,BN14+(InputDataB_ModelSpecAssumptions!$E$14-$I$14)/(InputDataB_ModelSpecAssumptions!$E$15-InputDataA_GeneralAssumptions!$D$7))</f>
        <v>3.7504806181565264E-2</v>
      </c>
      <c r="BP14" s="12">
        <f>IF(Submodel1s!BL4&gt;InputDataB_ModelSpecAssumptions!$E$15,InputDataB_ModelSpecAssumptions!$E$14,BO14+(InputDataB_ModelSpecAssumptions!$E$14-$I$14)/(InputDataB_ModelSpecAssumptions!$E$15-InputDataA_GeneralAssumptions!$D$7))</f>
        <v>3.7504806181565264E-2</v>
      </c>
      <c r="BQ14" s="12">
        <f>IF(Submodel1s!BM4&gt;InputDataB_ModelSpecAssumptions!$E$15,InputDataB_ModelSpecAssumptions!$E$14,BP14+(InputDataB_ModelSpecAssumptions!$E$14-$I$14)/(InputDataB_ModelSpecAssumptions!$E$15-InputDataA_GeneralAssumptions!$D$7))</f>
        <v>3.7504806181565264E-2</v>
      </c>
      <c r="BR14" s="12">
        <f>IF(Submodel1s!BN4&gt;InputDataB_ModelSpecAssumptions!$E$15,InputDataB_ModelSpecAssumptions!$E$14,BQ14+(InputDataB_ModelSpecAssumptions!$E$14-$I$14)/(InputDataB_ModelSpecAssumptions!$E$15-InputDataA_GeneralAssumptions!$D$7))</f>
        <v>3.7504806181565264E-2</v>
      </c>
      <c r="BS14" s="12">
        <f>IF(Submodel1s!BO4&gt;InputDataB_ModelSpecAssumptions!$E$15,InputDataB_ModelSpecAssumptions!$E$14,BR14+(InputDataB_ModelSpecAssumptions!$E$14-$I$14)/(InputDataB_ModelSpecAssumptions!$E$15-InputDataA_GeneralAssumptions!$D$7))</f>
        <v>3.7504806181565264E-2</v>
      </c>
      <c r="BT14" s="12">
        <f>IF(Submodel1s!BP4&gt;InputDataB_ModelSpecAssumptions!$E$15,InputDataB_ModelSpecAssumptions!$E$14,BS14+(InputDataB_ModelSpecAssumptions!$E$14-$I$14)/(InputDataB_ModelSpecAssumptions!$E$15-InputDataA_GeneralAssumptions!$D$7))</f>
        <v>3.7504806181565264E-2</v>
      </c>
      <c r="BU14" s="12">
        <f>IF(Submodel1s!BQ4&gt;InputDataB_ModelSpecAssumptions!$E$15,InputDataB_ModelSpecAssumptions!$E$14,BT14+(InputDataB_ModelSpecAssumptions!$E$14-$I$14)/(InputDataB_ModelSpecAssumptions!$E$15-InputDataA_GeneralAssumptions!$D$7))</f>
        <v>3.7504806181565264E-2</v>
      </c>
      <c r="BV14" s="12">
        <f>IF(Submodel1s!BR4&gt;InputDataB_ModelSpecAssumptions!$E$15,InputDataB_ModelSpecAssumptions!$E$14,BU14+(InputDataB_ModelSpecAssumptions!$E$14-$I$14)/(InputDataB_ModelSpecAssumptions!$E$15-InputDataA_GeneralAssumptions!$D$7))</f>
        <v>3.7504806181565264E-2</v>
      </c>
      <c r="BW14" s="12">
        <f>IF(Submodel1s!BS4&gt;InputDataB_ModelSpecAssumptions!$E$15,InputDataB_ModelSpecAssumptions!$E$14,BV14+(InputDataB_ModelSpecAssumptions!$E$14-$I$14)/(InputDataB_ModelSpecAssumptions!$E$15-InputDataA_GeneralAssumptions!$D$7))</f>
        <v>3.7504806181565264E-2</v>
      </c>
      <c r="BX14" s="12">
        <f>IF(Submodel1s!BT4&gt;InputDataB_ModelSpecAssumptions!$E$15,InputDataB_ModelSpecAssumptions!$E$14,BW14+(InputDataB_ModelSpecAssumptions!$E$14-$I$14)/(InputDataB_ModelSpecAssumptions!$E$15-InputDataA_GeneralAssumptions!$D$7))</f>
        <v>3.7504806181565264E-2</v>
      </c>
      <c r="BY14" s="12">
        <f>IF(Submodel1s!BU4&gt;InputDataB_ModelSpecAssumptions!$E$15,InputDataB_ModelSpecAssumptions!$E$14,BX14+(InputDataB_ModelSpecAssumptions!$E$14-$I$14)/(InputDataB_ModelSpecAssumptions!$E$15-InputDataA_GeneralAssumptions!$D$7))</f>
        <v>3.7504806181565264E-2</v>
      </c>
      <c r="BZ14" s="12">
        <f>IF(Submodel1s!BV4&gt;InputDataB_ModelSpecAssumptions!$E$15,InputDataB_ModelSpecAssumptions!$E$14,BY14+(InputDataB_ModelSpecAssumptions!$E$14-$I$14)/(InputDataB_ModelSpecAssumptions!$E$15-InputDataA_GeneralAssumptions!$D$7))</f>
        <v>3.7504806181565264E-2</v>
      </c>
      <c r="CA14" s="12">
        <f>IF(Submodel1s!BW4&gt;InputDataB_ModelSpecAssumptions!$E$15,InputDataB_ModelSpecAssumptions!$E$14,BZ14+(InputDataB_ModelSpecAssumptions!$E$14-$I$14)/(InputDataB_ModelSpecAssumptions!$E$15-InputDataA_GeneralAssumptions!$D$7))</f>
        <v>3.7504806181565264E-2</v>
      </c>
      <c r="CB14" s="12">
        <f>IF(Submodel1s!BX4&gt;InputDataB_ModelSpecAssumptions!$E$15,InputDataB_ModelSpecAssumptions!$E$14,CA14+(InputDataB_ModelSpecAssumptions!$E$14-$I$14)/(InputDataB_ModelSpecAssumptions!$E$15-InputDataA_GeneralAssumptions!$D$7))</f>
        <v>3.7504806181565264E-2</v>
      </c>
      <c r="CC14" s="12">
        <f>IF(Submodel1s!BY4&gt;InputDataB_ModelSpecAssumptions!$E$15,InputDataB_ModelSpecAssumptions!$E$14,CB14+(InputDataB_ModelSpecAssumptions!$E$14-$I$14)/(InputDataB_ModelSpecAssumptions!$E$15-InputDataA_GeneralAssumptions!$D$7))</f>
        <v>3.7504806181565264E-2</v>
      </c>
      <c r="CD14" s="12">
        <f>IF(Submodel1s!BZ4&gt;InputDataB_ModelSpecAssumptions!$E$15,InputDataB_ModelSpecAssumptions!$E$14,CC14+(InputDataB_ModelSpecAssumptions!$E$14-$I$14)/(InputDataB_ModelSpecAssumptions!$E$15-InputDataA_GeneralAssumptions!$D$7))</f>
        <v>3.7504806181565264E-2</v>
      </c>
      <c r="CE14" s="12">
        <f>IF(Submodel1s!CA4&gt;InputDataB_ModelSpecAssumptions!$E$15,InputDataB_ModelSpecAssumptions!$E$14,CD14+(InputDataB_ModelSpecAssumptions!$E$14-$I$14)/(InputDataB_ModelSpecAssumptions!$E$15-InputDataA_GeneralAssumptions!$D$7))</f>
        <v>3.7504806181565264E-2</v>
      </c>
      <c r="CF14" s="12">
        <f>IF(Submodel1s!CB4&gt;InputDataB_ModelSpecAssumptions!$E$15,InputDataB_ModelSpecAssumptions!$E$14,CE14+(InputDataB_ModelSpecAssumptions!$E$14-$I$14)/(InputDataB_ModelSpecAssumptions!$E$15-InputDataA_GeneralAssumptions!$D$7))</f>
        <v>3.7504806181565264E-2</v>
      </c>
      <c r="CG14" s="12">
        <f>IF(Submodel1s!CC4&gt;InputDataB_ModelSpecAssumptions!$E$15,InputDataB_ModelSpecAssumptions!$E$14,CF14+(InputDataB_ModelSpecAssumptions!$E$14-$I$14)/(InputDataB_ModelSpecAssumptions!$E$15-InputDataA_GeneralAssumptions!$D$7))</f>
        <v>3.7504806181565264E-2</v>
      </c>
      <c r="CH14" s="12">
        <f>IF(Submodel1s!CD4&gt;InputDataB_ModelSpecAssumptions!$E$15,InputDataB_ModelSpecAssumptions!$E$14,CG14+(InputDataB_ModelSpecAssumptions!$E$14-$I$14)/(InputDataB_ModelSpecAssumptions!$E$15-InputDataA_GeneralAssumptions!$D$7))</f>
        <v>3.7504806181565264E-2</v>
      </c>
      <c r="CI14" s="12">
        <f>IF(Submodel1s!CE4&gt;InputDataB_ModelSpecAssumptions!$E$15,InputDataB_ModelSpecAssumptions!$E$14,CH14+(InputDataB_ModelSpecAssumptions!$E$14-$I$14)/(InputDataB_ModelSpecAssumptions!$E$15-InputDataA_GeneralAssumptions!$D$7))</f>
        <v>3.7504806181565264E-2</v>
      </c>
    </row>
    <row r="15" spans="2:87" ht="16" thickBot="1">
      <c r="B15" s="252" t="s">
        <v>1050</v>
      </c>
      <c r="C15" s="253" t="s">
        <v>1</v>
      </c>
      <c r="D15" s="369">
        <v>2050</v>
      </c>
      <c r="E15" s="370">
        <f>D15</f>
        <v>2050</v>
      </c>
      <c r="F15" s="739"/>
      <c r="G15" s="13" t="s">
        <v>626</v>
      </c>
      <c r="H15" s="26" t="s">
        <v>2</v>
      </c>
      <c r="I15" s="11">
        <f>IF(VLOOKUP(InputDataB_ModelSpecAssumptions!$D$13,DataSummary!$A$143:$B$145,2,FALSE)=1,InputDataB_ModelSpecAssumptions!I13,InputDataB_ModelSpecAssumptions!I14)</f>
        <v>3.7504806181565264E-2</v>
      </c>
      <c r="J15" s="11">
        <f>IF(VLOOKUP(InputDataB_ModelSpecAssumptions!$D$13,DataSummary!$A$143:$B$145,2,FALSE)=1,InputDataB_ModelSpecAssumptions!J13,InputDataB_ModelSpecAssumptions!J14)</f>
        <v>3.7504806181565264E-2</v>
      </c>
      <c r="K15" s="11">
        <f>IF(VLOOKUP(InputDataB_ModelSpecAssumptions!$D$13,DataSummary!$A$143:$B$145,2,FALSE)=1,InputDataB_ModelSpecAssumptions!K13,InputDataB_ModelSpecAssumptions!K14)</f>
        <v>3.7504806181565264E-2</v>
      </c>
      <c r="L15" s="11">
        <f>IF(VLOOKUP(InputDataB_ModelSpecAssumptions!$D$13,DataSummary!$A$143:$B$145,2,FALSE)=1,InputDataB_ModelSpecAssumptions!L13,InputDataB_ModelSpecAssumptions!L14)</f>
        <v>3.7504806181565264E-2</v>
      </c>
      <c r="M15" s="11">
        <f>IF(VLOOKUP(InputDataB_ModelSpecAssumptions!$D$13,DataSummary!$A$143:$B$145,2,FALSE)=1,InputDataB_ModelSpecAssumptions!M13,InputDataB_ModelSpecAssumptions!M14)</f>
        <v>3.7504806181565264E-2</v>
      </c>
      <c r="N15" s="11">
        <f>IF(VLOOKUP(InputDataB_ModelSpecAssumptions!$D$13,DataSummary!$A$143:$B$145,2,FALSE)=1,InputDataB_ModelSpecAssumptions!N13,InputDataB_ModelSpecAssumptions!N14)</f>
        <v>3.7504806181565264E-2</v>
      </c>
      <c r="O15" s="11">
        <f>IF(VLOOKUP(InputDataB_ModelSpecAssumptions!$D$13,DataSummary!$A$143:$B$145,2,FALSE)=1,InputDataB_ModelSpecAssumptions!O13,InputDataB_ModelSpecAssumptions!O14)</f>
        <v>3.7504806181565264E-2</v>
      </c>
      <c r="P15" s="11">
        <f>IF(VLOOKUP(InputDataB_ModelSpecAssumptions!$D$13,DataSummary!$A$143:$B$145,2,FALSE)=1,InputDataB_ModelSpecAssumptions!P13,InputDataB_ModelSpecAssumptions!P14)</f>
        <v>3.7504806181565264E-2</v>
      </c>
      <c r="Q15" s="11">
        <f>IF(VLOOKUP(InputDataB_ModelSpecAssumptions!$D$13,DataSummary!$A$143:$B$145,2,FALSE)=1,InputDataB_ModelSpecAssumptions!Q13,InputDataB_ModelSpecAssumptions!Q14)</f>
        <v>3.7504806181565264E-2</v>
      </c>
      <c r="R15" s="11">
        <f>IF(VLOOKUP(InputDataB_ModelSpecAssumptions!$D$13,DataSummary!$A$143:$B$145,2,FALSE)=1,InputDataB_ModelSpecAssumptions!R13,InputDataB_ModelSpecAssumptions!R14)</f>
        <v>3.7504806181565264E-2</v>
      </c>
      <c r="S15" s="11">
        <f>IF(VLOOKUP(InputDataB_ModelSpecAssumptions!$D$13,DataSummary!$A$143:$B$145,2,FALSE)=1,InputDataB_ModelSpecAssumptions!S13,InputDataB_ModelSpecAssumptions!S14)</f>
        <v>3.7504806181565264E-2</v>
      </c>
      <c r="T15" s="11">
        <f>IF(VLOOKUP(InputDataB_ModelSpecAssumptions!$D$13,DataSummary!$A$143:$B$145,2,FALSE)=1,InputDataB_ModelSpecAssumptions!T13,InputDataB_ModelSpecAssumptions!T14)</f>
        <v>3.7504806181565264E-2</v>
      </c>
      <c r="U15" s="11">
        <f>IF(VLOOKUP(InputDataB_ModelSpecAssumptions!$D$13,DataSummary!$A$143:$B$145,2,FALSE)=1,InputDataB_ModelSpecAssumptions!U13,InputDataB_ModelSpecAssumptions!U14)</f>
        <v>3.7504806181565264E-2</v>
      </c>
      <c r="V15" s="11">
        <f>IF(VLOOKUP(InputDataB_ModelSpecAssumptions!$D$13,DataSummary!$A$143:$B$145,2,FALSE)=1,InputDataB_ModelSpecAssumptions!V13,InputDataB_ModelSpecAssumptions!V14)</f>
        <v>3.7504806181565264E-2</v>
      </c>
      <c r="W15" s="11">
        <f>IF(VLOOKUP(InputDataB_ModelSpecAssumptions!$D$13,DataSummary!$A$143:$B$145,2,FALSE)=1,InputDataB_ModelSpecAssumptions!W13,InputDataB_ModelSpecAssumptions!W14)</f>
        <v>3.7504806181565264E-2</v>
      </c>
      <c r="X15" s="11">
        <f>IF(VLOOKUP(InputDataB_ModelSpecAssumptions!$D$13,DataSummary!$A$143:$B$145,2,FALSE)=1,InputDataB_ModelSpecAssumptions!X13,InputDataB_ModelSpecAssumptions!X14)</f>
        <v>3.7504806181565264E-2</v>
      </c>
      <c r="Y15" s="11">
        <f>IF(VLOOKUP(InputDataB_ModelSpecAssumptions!$D$13,DataSummary!$A$143:$B$145,2,FALSE)=1,InputDataB_ModelSpecAssumptions!Y13,InputDataB_ModelSpecAssumptions!Y14)</f>
        <v>3.7504806181565264E-2</v>
      </c>
      <c r="Z15" s="11">
        <f>IF(VLOOKUP(InputDataB_ModelSpecAssumptions!$D$13,DataSummary!$A$143:$B$145,2,FALSE)=1,InputDataB_ModelSpecAssumptions!Z13,InputDataB_ModelSpecAssumptions!Z14)</f>
        <v>3.7504806181565264E-2</v>
      </c>
      <c r="AA15" s="11">
        <f>IF(VLOOKUP(InputDataB_ModelSpecAssumptions!$D$13,DataSummary!$A$143:$B$145,2,FALSE)=1,InputDataB_ModelSpecAssumptions!AA13,InputDataB_ModelSpecAssumptions!AA14)</f>
        <v>3.7504806181565264E-2</v>
      </c>
      <c r="AB15" s="11">
        <f>IF(VLOOKUP(InputDataB_ModelSpecAssumptions!$D$13,DataSummary!$A$143:$B$145,2,FALSE)=1,InputDataB_ModelSpecAssumptions!AB13,InputDataB_ModelSpecAssumptions!AB14)</f>
        <v>3.7504806181565264E-2</v>
      </c>
      <c r="AC15" s="11">
        <f>IF(VLOOKUP(InputDataB_ModelSpecAssumptions!$D$13,DataSummary!$A$143:$B$145,2,FALSE)=1,InputDataB_ModelSpecAssumptions!AC13,InputDataB_ModelSpecAssumptions!AC14)</f>
        <v>3.7504806181565264E-2</v>
      </c>
      <c r="AD15" s="11">
        <f>IF(VLOOKUP(InputDataB_ModelSpecAssumptions!$D$13,DataSummary!$A$143:$B$145,2,FALSE)=1,InputDataB_ModelSpecAssumptions!AD13,InputDataB_ModelSpecAssumptions!AD14)</f>
        <v>3.7504806181565264E-2</v>
      </c>
      <c r="AE15" s="11">
        <f>IF(VLOOKUP(InputDataB_ModelSpecAssumptions!$D$13,DataSummary!$A$143:$B$145,2,FALSE)=1,InputDataB_ModelSpecAssumptions!AE13,InputDataB_ModelSpecAssumptions!AE14)</f>
        <v>3.7504806181565264E-2</v>
      </c>
      <c r="AF15" s="11">
        <f>IF(VLOOKUP(InputDataB_ModelSpecAssumptions!$D$13,DataSummary!$A$143:$B$145,2,FALSE)=1,InputDataB_ModelSpecAssumptions!AF13,InputDataB_ModelSpecAssumptions!AF14)</f>
        <v>3.7504806181565264E-2</v>
      </c>
      <c r="AG15" s="11">
        <f>IF(VLOOKUP(InputDataB_ModelSpecAssumptions!$D$13,DataSummary!$A$143:$B$145,2,FALSE)=1,InputDataB_ModelSpecAssumptions!AG13,InputDataB_ModelSpecAssumptions!AG14)</f>
        <v>3.7504806181565264E-2</v>
      </c>
      <c r="AH15" s="11">
        <f>IF(VLOOKUP(InputDataB_ModelSpecAssumptions!$D$13,DataSummary!$A$143:$B$145,2,FALSE)=1,InputDataB_ModelSpecAssumptions!AH13,InputDataB_ModelSpecAssumptions!AH14)</f>
        <v>3.7504806181565264E-2</v>
      </c>
      <c r="AI15" s="11">
        <f>IF(VLOOKUP(InputDataB_ModelSpecAssumptions!$D$13,DataSummary!$A$143:$B$145,2,FALSE)=1,InputDataB_ModelSpecAssumptions!AI13,InputDataB_ModelSpecAssumptions!AI14)</f>
        <v>3.7504806181565264E-2</v>
      </c>
      <c r="AJ15" s="11">
        <f>IF(VLOOKUP(InputDataB_ModelSpecAssumptions!$D$13,DataSummary!$A$143:$B$145,2,FALSE)=1,InputDataB_ModelSpecAssumptions!AJ13,InputDataB_ModelSpecAssumptions!AJ14)</f>
        <v>3.7504806181565264E-2</v>
      </c>
      <c r="AK15" s="11">
        <f>IF(VLOOKUP(InputDataB_ModelSpecAssumptions!$D$13,DataSummary!$A$143:$B$145,2,FALSE)=1,InputDataB_ModelSpecAssumptions!AK13,InputDataB_ModelSpecAssumptions!AK14)</f>
        <v>3.7504806181565264E-2</v>
      </c>
      <c r="AL15" s="11">
        <f>IF(VLOOKUP(InputDataB_ModelSpecAssumptions!$D$13,DataSummary!$A$143:$B$145,2,FALSE)=1,InputDataB_ModelSpecAssumptions!AL13,InputDataB_ModelSpecAssumptions!AL14)</f>
        <v>3.7504806181565264E-2</v>
      </c>
      <c r="AM15" s="11">
        <f>IF(VLOOKUP(InputDataB_ModelSpecAssumptions!$D$13,DataSummary!$A$143:$B$145,2,FALSE)=1,InputDataB_ModelSpecAssumptions!AM13,InputDataB_ModelSpecAssumptions!AM14)</f>
        <v>3.7504806181565264E-2</v>
      </c>
      <c r="AN15" s="11">
        <f>IF(VLOOKUP(InputDataB_ModelSpecAssumptions!$D$13,DataSummary!$A$143:$B$145,2,FALSE)=1,InputDataB_ModelSpecAssumptions!AN13,InputDataB_ModelSpecAssumptions!AN14)</f>
        <v>3.7504806181565264E-2</v>
      </c>
      <c r="AO15" s="11">
        <f>IF(VLOOKUP(InputDataB_ModelSpecAssumptions!$D$13,DataSummary!$A$143:$B$145,2,FALSE)=1,InputDataB_ModelSpecAssumptions!AO13,InputDataB_ModelSpecAssumptions!AO14)</f>
        <v>3.7504806181565264E-2</v>
      </c>
      <c r="AP15" s="11">
        <f>IF(VLOOKUP(InputDataB_ModelSpecAssumptions!$D$13,DataSummary!$A$143:$B$145,2,FALSE)=1,InputDataB_ModelSpecAssumptions!AP13,InputDataB_ModelSpecAssumptions!AP14)</f>
        <v>3.7504806181565264E-2</v>
      </c>
      <c r="AQ15" s="11">
        <f>IF(VLOOKUP(InputDataB_ModelSpecAssumptions!$D$13,DataSummary!$A$143:$B$145,2,FALSE)=1,InputDataB_ModelSpecAssumptions!AQ13,InputDataB_ModelSpecAssumptions!AQ14)</f>
        <v>3.7504806181565264E-2</v>
      </c>
      <c r="AR15" s="11">
        <f>IF(VLOOKUP(InputDataB_ModelSpecAssumptions!$D$13,DataSummary!$A$143:$B$145,2,FALSE)=1,InputDataB_ModelSpecAssumptions!AR13,InputDataB_ModelSpecAssumptions!AR14)</f>
        <v>3.7504806181565264E-2</v>
      </c>
      <c r="AS15" s="11">
        <f>IF(VLOOKUP(InputDataB_ModelSpecAssumptions!$D$13,DataSummary!$A$143:$B$145,2,FALSE)=1,InputDataB_ModelSpecAssumptions!AS13,InputDataB_ModelSpecAssumptions!AS14)</f>
        <v>3.7504806181565264E-2</v>
      </c>
      <c r="AT15" s="11">
        <f>IF(VLOOKUP(InputDataB_ModelSpecAssumptions!$D$13,DataSummary!$A$143:$B$145,2,FALSE)=1,InputDataB_ModelSpecAssumptions!AT13,InputDataB_ModelSpecAssumptions!AT14)</f>
        <v>3.7504806181565264E-2</v>
      </c>
      <c r="AU15" s="11">
        <f>IF(VLOOKUP(InputDataB_ModelSpecAssumptions!$D$13,DataSummary!$A$143:$B$145,2,FALSE)=1,InputDataB_ModelSpecAssumptions!AU13,InputDataB_ModelSpecAssumptions!AU14)</f>
        <v>3.7504806181565264E-2</v>
      </c>
      <c r="AV15" s="11">
        <f>IF(VLOOKUP(InputDataB_ModelSpecAssumptions!$D$13,DataSummary!$A$143:$B$145,2,FALSE)=1,InputDataB_ModelSpecAssumptions!AV13,InputDataB_ModelSpecAssumptions!AV14)</f>
        <v>3.7504806181565264E-2</v>
      </c>
      <c r="AW15" s="11">
        <f>IF(VLOOKUP(InputDataB_ModelSpecAssumptions!$D$13,DataSummary!$A$143:$B$145,2,FALSE)=1,InputDataB_ModelSpecAssumptions!AW13,InputDataB_ModelSpecAssumptions!AW14)</f>
        <v>3.7504806181565264E-2</v>
      </c>
      <c r="AX15" s="11">
        <f>IF(VLOOKUP(InputDataB_ModelSpecAssumptions!$D$13,DataSummary!$A$143:$B$145,2,FALSE)=1,InputDataB_ModelSpecAssumptions!AX13,InputDataB_ModelSpecAssumptions!AX14)</f>
        <v>3.7504806181565264E-2</v>
      </c>
      <c r="AY15" s="11">
        <f>IF(VLOOKUP(InputDataB_ModelSpecAssumptions!$D$13,DataSummary!$A$143:$B$145,2,FALSE)=1,InputDataB_ModelSpecAssumptions!AY13,InputDataB_ModelSpecAssumptions!AY14)</f>
        <v>3.7504806181565264E-2</v>
      </c>
      <c r="AZ15" s="11">
        <f>IF(VLOOKUP(InputDataB_ModelSpecAssumptions!$D$13,DataSummary!$A$143:$B$145,2,FALSE)=1,InputDataB_ModelSpecAssumptions!AZ13,InputDataB_ModelSpecAssumptions!AZ14)</f>
        <v>3.7504806181565264E-2</v>
      </c>
      <c r="BA15" s="11">
        <f>IF(VLOOKUP(InputDataB_ModelSpecAssumptions!$D$13,DataSummary!$A$143:$B$145,2,FALSE)=1,InputDataB_ModelSpecAssumptions!BA13,InputDataB_ModelSpecAssumptions!BA14)</f>
        <v>3.7504806181565264E-2</v>
      </c>
      <c r="BB15" s="11">
        <f>IF(VLOOKUP(InputDataB_ModelSpecAssumptions!$D$13,DataSummary!$A$143:$B$145,2,FALSE)=1,InputDataB_ModelSpecAssumptions!BB13,InputDataB_ModelSpecAssumptions!BB14)</f>
        <v>3.7504806181565264E-2</v>
      </c>
      <c r="BC15" s="11">
        <f>IF(VLOOKUP(InputDataB_ModelSpecAssumptions!$D$13,DataSummary!$A$143:$B$145,2,FALSE)=1,InputDataB_ModelSpecAssumptions!BC13,InputDataB_ModelSpecAssumptions!BC14)</f>
        <v>3.7504806181565264E-2</v>
      </c>
      <c r="BD15" s="11">
        <f>IF(VLOOKUP(InputDataB_ModelSpecAssumptions!$D$13,DataSummary!$A$143:$B$145,2,FALSE)=1,InputDataB_ModelSpecAssumptions!BD13,InputDataB_ModelSpecAssumptions!BD14)</f>
        <v>3.7504806181565264E-2</v>
      </c>
      <c r="BE15" s="11">
        <f>IF(VLOOKUP(InputDataB_ModelSpecAssumptions!$D$13,DataSummary!$A$143:$B$145,2,FALSE)=1,InputDataB_ModelSpecAssumptions!BE13,InputDataB_ModelSpecAssumptions!BE14)</f>
        <v>3.7504806181565264E-2</v>
      </c>
      <c r="BF15" s="11">
        <f>IF(VLOOKUP(InputDataB_ModelSpecAssumptions!$D$13,DataSummary!$A$143:$B$145,2,FALSE)=1,InputDataB_ModelSpecAssumptions!BF13,InputDataB_ModelSpecAssumptions!BF14)</f>
        <v>3.7504806181565264E-2</v>
      </c>
      <c r="BG15" s="11">
        <f>IF(VLOOKUP(InputDataB_ModelSpecAssumptions!$D$13,DataSummary!$A$143:$B$145,2,FALSE)=1,InputDataB_ModelSpecAssumptions!BG13,InputDataB_ModelSpecAssumptions!BG14)</f>
        <v>3.7504806181565264E-2</v>
      </c>
      <c r="BH15" s="11">
        <f>IF(VLOOKUP(InputDataB_ModelSpecAssumptions!$D$13,DataSummary!$A$143:$B$145,2,FALSE)=1,InputDataB_ModelSpecAssumptions!BH13,InputDataB_ModelSpecAssumptions!BH14)</f>
        <v>3.7504806181565264E-2</v>
      </c>
      <c r="BI15" s="11">
        <f>IF(VLOOKUP(InputDataB_ModelSpecAssumptions!$D$13,DataSummary!$A$143:$B$145,2,FALSE)=1,InputDataB_ModelSpecAssumptions!BI13,InputDataB_ModelSpecAssumptions!BI14)</f>
        <v>3.7504806181565264E-2</v>
      </c>
      <c r="BJ15" s="11">
        <f>IF(VLOOKUP(InputDataB_ModelSpecAssumptions!$D$13,DataSummary!$A$143:$B$145,2,FALSE)=1,InputDataB_ModelSpecAssumptions!BJ13,InputDataB_ModelSpecAssumptions!BJ14)</f>
        <v>3.7504806181565264E-2</v>
      </c>
      <c r="BK15" s="11">
        <f>IF(VLOOKUP(InputDataB_ModelSpecAssumptions!$D$13,DataSummary!$A$143:$B$145,2,FALSE)=1,InputDataB_ModelSpecAssumptions!BK13,InputDataB_ModelSpecAssumptions!BK14)</f>
        <v>3.7504806181565264E-2</v>
      </c>
      <c r="BL15" s="11">
        <f>IF(VLOOKUP(InputDataB_ModelSpecAssumptions!$D$13,DataSummary!$A$143:$B$145,2,FALSE)=1,InputDataB_ModelSpecAssumptions!BL13,InputDataB_ModelSpecAssumptions!BL14)</f>
        <v>3.7504806181565264E-2</v>
      </c>
      <c r="BM15" s="11">
        <f>IF(VLOOKUP(InputDataB_ModelSpecAssumptions!$D$13,DataSummary!$A$143:$B$145,2,FALSE)=1,InputDataB_ModelSpecAssumptions!BM13,InputDataB_ModelSpecAssumptions!BM14)</f>
        <v>3.7504806181565264E-2</v>
      </c>
      <c r="BN15" s="11">
        <f>IF(VLOOKUP(InputDataB_ModelSpecAssumptions!$D$13,DataSummary!$A$143:$B$145,2,FALSE)=1,InputDataB_ModelSpecAssumptions!BN13,InputDataB_ModelSpecAssumptions!BN14)</f>
        <v>3.7504806181565264E-2</v>
      </c>
      <c r="BO15" s="11">
        <f>IF(VLOOKUP(InputDataB_ModelSpecAssumptions!$D$13,DataSummary!$A$143:$B$145,2,FALSE)=1,InputDataB_ModelSpecAssumptions!BO13,InputDataB_ModelSpecAssumptions!BO14)</f>
        <v>3.7504806181565264E-2</v>
      </c>
      <c r="BP15" s="11">
        <f>IF(VLOOKUP(InputDataB_ModelSpecAssumptions!$D$13,DataSummary!$A$143:$B$145,2,FALSE)=1,InputDataB_ModelSpecAssumptions!BP13,InputDataB_ModelSpecAssumptions!BP14)</f>
        <v>3.7504806181565264E-2</v>
      </c>
      <c r="BQ15" s="11">
        <f>IF(VLOOKUP(InputDataB_ModelSpecAssumptions!$D$13,DataSummary!$A$143:$B$145,2,FALSE)=1,InputDataB_ModelSpecAssumptions!BQ13,InputDataB_ModelSpecAssumptions!BQ14)</f>
        <v>3.7504806181565264E-2</v>
      </c>
      <c r="BR15" s="11">
        <f>IF(VLOOKUP(InputDataB_ModelSpecAssumptions!$D$13,DataSummary!$A$143:$B$145,2,FALSE)=1,InputDataB_ModelSpecAssumptions!BR13,InputDataB_ModelSpecAssumptions!BR14)</f>
        <v>3.7504806181565264E-2</v>
      </c>
      <c r="BS15" s="11">
        <f>IF(VLOOKUP(InputDataB_ModelSpecAssumptions!$D$13,DataSummary!$A$143:$B$145,2,FALSE)=1,InputDataB_ModelSpecAssumptions!BS13,InputDataB_ModelSpecAssumptions!BS14)</f>
        <v>3.7504806181565264E-2</v>
      </c>
      <c r="BT15" s="11">
        <f>IF(VLOOKUP(InputDataB_ModelSpecAssumptions!$D$13,DataSummary!$A$143:$B$145,2,FALSE)=1,InputDataB_ModelSpecAssumptions!BT13,InputDataB_ModelSpecAssumptions!BT14)</f>
        <v>3.7504806181565264E-2</v>
      </c>
      <c r="BU15" s="11">
        <f>IF(VLOOKUP(InputDataB_ModelSpecAssumptions!$D$13,DataSummary!$A$143:$B$145,2,FALSE)=1,InputDataB_ModelSpecAssumptions!BU13,InputDataB_ModelSpecAssumptions!BU14)</f>
        <v>3.7504806181565264E-2</v>
      </c>
      <c r="BV15" s="11">
        <f>IF(VLOOKUP(InputDataB_ModelSpecAssumptions!$D$13,DataSummary!$A$143:$B$145,2,FALSE)=1,InputDataB_ModelSpecAssumptions!BV13,InputDataB_ModelSpecAssumptions!BV14)</f>
        <v>3.7504806181565264E-2</v>
      </c>
      <c r="BW15" s="11">
        <f>IF(VLOOKUP(InputDataB_ModelSpecAssumptions!$D$13,DataSummary!$A$143:$B$145,2,FALSE)=1,InputDataB_ModelSpecAssumptions!BW13,InputDataB_ModelSpecAssumptions!BW14)</f>
        <v>3.7504806181565264E-2</v>
      </c>
      <c r="BX15" s="11">
        <f>IF(VLOOKUP(InputDataB_ModelSpecAssumptions!$D$13,DataSummary!$A$143:$B$145,2,FALSE)=1,InputDataB_ModelSpecAssumptions!BX13,InputDataB_ModelSpecAssumptions!BX14)</f>
        <v>3.7504806181565264E-2</v>
      </c>
      <c r="BY15" s="11">
        <f>IF(VLOOKUP(InputDataB_ModelSpecAssumptions!$D$13,DataSummary!$A$143:$B$145,2,FALSE)=1,InputDataB_ModelSpecAssumptions!BY13,InputDataB_ModelSpecAssumptions!BY14)</f>
        <v>3.7504806181565264E-2</v>
      </c>
      <c r="BZ15" s="11">
        <f>IF(VLOOKUP(InputDataB_ModelSpecAssumptions!$D$13,DataSummary!$A$143:$B$145,2,FALSE)=1,InputDataB_ModelSpecAssumptions!BZ13,InputDataB_ModelSpecAssumptions!BZ14)</f>
        <v>3.7504806181565264E-2</v>
      </c>
      <c r="CA15" s="11">
        <f>IF(VLOOKUP(InputDataB_ModelSpecAssumptions!$D$13,DataSummary!$A$143:$B$145,2,FALSE)=1,InputDataB_ModelSpecAssumptions!CA13,InputDataB_ModelSpecAssumptions!CA14)</f>
        <v>3.7504806181565264E-2</v>
      </c>
      <c r="CB15" s="11">
        <f>IF(VLOOKUP(InputDataB_ModelSpecAssumptions!$D$13,DataSummary!$A$143:$B$145,2,FALSE)=1,InputDataB_ModelSpecAssumptions!CB13,InputDataB_ModelSpecAssumptions!CB14)</f>
        <v>3.7504806181565264E-2</v>
      </c>
      <c r="CC15" s="11">
        <f>IF(VLOOKUP(InputDataB_ModelSpecAssumptions!$D$13,DataSummary!$A$143:$B$145,2,FALSE)=1,InputDataB_ModelSpecAssumptions!CC13,InputDataB_ModelSpecAssumptions!CC14)</f>
        <v>3.7504806181565264E-2</v>
      </c>
      <c r="CD15" s="11">
        <f>IF(VLOOKUP(InputDataB_ModelSpecAssumptions!$D$13,DataSummary!$A$143:$B$145,2,FALSE)=1,InputDataB_ModelSpecAssumptions!CD13,InputDataB_ModelSpecAssumptions!CD14)</f>
        <v>3.7504806181565264E-2</v>
      </c>
      <c r="CE15" s="11">
        <f>IF(VLOOKUP(InputDataB_ModelSpecAssumptions!$D$13,DataSummary!$A$143:$B$145,2,FALSE)=1,InputDataB_ModelSpecAssumptions!CE13,InputDataB_ModelSpecAssumptions!CE14)</f>
        <v>3.7504806181565264E-2</v>
      </c>
      <c r="CF15" s="11">
        <f>IF(VLOOKUP(InputDataB_ModelSpecAssumptions!$D$13,DataSummary!$A$143:$B$145,2,FALSE)=1,InputDataB_ModelSpecAssumptions!CF13,InputDataB_ModelSpecAssumptions!CF14)</f>
        <v>3.7504806181565264E-2</v>
      </c>
      <c r="CG15" s="11">
        <f>IF(VLOOKUP(InputDataB_ModelSpecAssumptions!$D$13,DataSummary!$A$143:$B$145,2,FALSE)=1,InputDataB_ModelSpecAssumptions!CG13,InputDataB_ModelSpecAssumptions!CG14)</f>
        <v>3.7504806181565264E-2</v>
      </c>
      <c r="CH15" s="11">
        <f>IF(VLOOKUP(InputDataB_ModelSpecAssumptions!$D$13,DataSummary!$A$143:$B$145,2,FALSE)=1,InputDataB_ModelSpecAssumptions!CH13,InputDataB_ModelSpecAssumptions!CH14)</f>
        <v>3.7504806181565264E-2</v>
      </c>
      <c r="CI15" s="11">
        <f>IF(VLOOKUP(InputDataB_ModelSpecAssumptions!$D$13,DataSummary!$A$143:$B$145,2,FALSE)=1,InputDataB_ModelSpecAssumptions!CI13,InputDataB_ModelSpecAssumptions!CI14)</f>
        <v>3.7504806181565264E-2</v>
      </c>
    </row>
    <row r="16" spans="2:87" ht="16" thickBot="1">
      <c r="B16" s="36"/>
      <c r="C16" s="36"/>
      <c r="D16" s="236"/>
      <c r="E16" s="236"/>
      <c r="N16" s="7"/>
      <c r="R16" s="7"/>
    </row>
    <row r="17" spans="2:87" ht="16" thickBot="1">
      <c r="B17" s="740" t="s">
        <v>1046</v>
      </c>
      <c r="C17" s="741"/>
      <c r="D17" s="236"/>
      <c r="E17" s="236"/>
    </row>
    <row r="18" spans="2:87">
      <c r="B18" s="740" t="s">
        <v>712</v>
      </c>
      <c r="C18" s="741"/>
      <c r="D18" s="263" t="str">
        <f>DataSummary!N4</f>
        <v>Baseline</v>
      </c>
      <c r="E18" s="264" t="str">
        <f>DataSummary!N5</f>
        <v>Scenario</v>
      </c>
      <c r="F18" s="206" t="str">
        <f>D23</f>
        <v>Automatic</v>
      </c>
      <c r="G18" s="2" t="s">
        <v>717</v>
      </c>
      <c r="H18" s="197" t="s">
        <v>631</v>
      </c>
      <c r="I18" s="178">
        <f>InputDataA_GeneralAssumptions!$D$7</f>
        <v>2023</v>
      </c>
      <c r="J18" s="144">
        <f t="shared" ref="J18:AO18" si="51">I18+1</f>
        <v>2024</v>
      </c>
      <c r="K18" s="144">
        <f t="shared" si="51"/>
        <v>2025</v>
      </c>
      <c r="L18" s="144">
        <f t="shared" si="51"/>
        <v>2026</v>
      </c>
      <c r="M18" s="144">
        <f t="shared" si="51"/>
        <v>2027</v>
      </c>
      <c r="N18" s="144">
        <f t="shared" si="51"/>
        <v>2028</v>
      </c>
      <c r="O18" s="144">
        <f t="shared" si="51"/>
        <v>2029</v>
      </c>
      <c r="P18" s="144">
        <f t="shared" si="51"/>
        <v>2030</v>
      </c>
      <c r="Q18" s="144">
        <f t="shared" si="51"/>
        <v>2031</v>
      </c>
      <c r="R18" s="144">
        <f t="shared" si="51"/>
        <v>2032</v>
      </c>
      <c r="S18" s="144">
        <f t="shared" si="51"/>
        <v>2033</v>
      </c>
      <c r="T18" s="144">
        <f t="shared" si="51"/>
        <v>2034</v>
      </c>
      <c r="U18" s="144">
        <f t="shared" si="51"/>
        <v>2035</v>
      </c>
      <c r="V18" s="144">
        <f t="shared" si="51"/>
        <v>2036</v>
      </c>
      <c r="W18" s="144">
        <f t="shared" si="51"/>
        <v>2037</v>
      </c>
      <c r="X18" s="144">
        <f t="shared" si="51"/>
        <v>2038</v>
      </c>
      <c r="Y18" s="144">
        <f t="shared" si="51"/>
        <v>2039</v>
      </c>
      <c r="Z18" s="144">
        <f t="shared" si="51"/>
        <v>2040</v>
      </c>
      <c r="AA18" s="144">
        <f t="shared" si="51"/>
        <v>2041</v>
      </c>
      <c r="AB18" s="144">
        <f t="shared" si="51"/>
        <v>2042</v>
      </c>
      <c r="AC18" s="144">
        <f t="shared" si="51"/>
        <v>2043</v>
      </c>
      <c r="AD18" s="144">
        <f t="shared" si="51"/>
        <v>2044</v>
      </c>
      <c r="AE18" s="144">
        <f t="shared" si="51"/>
        <v>2045</v>
      </c>
      <c r="AF18" s="144">
        <f t="shared" si="51"/>
        <v>2046</v>
      </c>
      <c r="AG18" s="144">
        <f t="shared" si="51"/>
        <v>2047</v>
      </c>
      <c r="AH18" s="144">
        <f t="shared" si="51"/>
        <v>2048</v>
      </c>
      <c r="AI18" s="144">
        <f t="shared" si="51"/>
        <v>2049</v>
      </c>
      <c r="AJ18" s="144">
        <f t="shared" si="51"/>
        <v>2050</v>
      </c>
      <c r="AK18" s="144">
        <f t="shared" si="51"/>
        <v>2051</v>
      </c>
      <c r="AL18" s="144">
        <f t="shared" si="51"/>
        <v>2052</v>
      </c>
      <c r="AM18" s="144">
        <f t="shared" si="51"/>
        <v>2053</v>
      </c>
      <c r="AN18" s="144">
        <f t="shared" si="51"/>
        <v>2054</v>
      </c>
      <c r="AO18" s="144">
        <f t="shared" si="51"/>
        <v>2055</v>
      </c>
      <c r="AP18" s="144">
        <f t="shared" ref="AP18:AQ18" si="52">AO18+1</f>
        <v>2056</v>
      </c>
      <c r="AQ18" s="144">
        <f t="shared" si="52"/>
        <v>2057</v>
      </c>
      <c r="AR18" s="144">
        <f t="shared" ref="AR18" si="53">AQ18+1</f>
        <v>2058</v>
      </c>
      <c r="AS18" s="144">
        <f t="shared" ref="AS18" si="54">AR18+1</f>
        <v>2059</v>
      </c>
      <c r="AT18" s="144">
        <f t="shared" ref="AT18" si="55">AS18+1</f>
        <v>2060</v>
      </c>
      <c r="AU18" s="144">
        <f t="shared" ref="AU18" si="56">AT18+1</f>
        <v>2061</v>
      </c>
      <c r="AV18" s="144">
        <f t="shared" ref="AV18" si="57">AU18+1</f>
        <v>2062</v>
      </c>
      <c r="AW18" s="144">
        <f t="shared" ref="AW18" si="58">AV18+1</f>
        <v>2063</v>
      </c>
      <c r="AX18" s="144">
        <f t="shared" ref="AX18" si="59">AW18+1</f>
        <v>2064</v>
      </c>
      <c r="AY18" s="144">
        <f t="shared" ref="AY18" si="60">AX18+1</f>
        <v>2065</v>
      </c>
      <c r="AZ18" s="144">
        <f t="shared" ref="AZ18" si="61">AY18+1</f>
        <v>2066</v>
      </c>
      <c r="BA18" s="144">
        <f t="shared" ref="BA18" si="62">AZ18+1</f>
        <v>2067</v>
      </c>
      <c r="BB18" s="144">
        <f t="shared" ref="BB18" si="63">BA18+1</f>
        <v>2068</v>
      </c>
      <c r="BC18" s="144">
        <f t="shared" ref="BC18" si="64">BB18+1</f>
        <v>2069</v>
      </c>
      <c r="BD18" s="144">
        <f t="shared" ref="BD18" si="65">BC18+1</f>
        <v>2070</v>
      </c>
      <c r="BE18" s="144">
        <f t="shared" ref="BE18" si="66">BD18+1</f>
        <v>2071</v>
      </c>
      <c r="BF18" s="144">
        <f t="shared" ref="BF18" si="67">BE18+1</f>
        <v>2072</v>
      </c>
      <c r="BG18" s="144">
        <f t="shared" ref="BG18" si="68">BF18+1</f>
        <v>2073</v>
      </c>
      <c r="BH18" s="144">
        <f t="shared" ref="BH18" si="69">BG18+1</f>
        <v>2074</v>
      </c>
      <c r="BI18" s="144">
        <f t="shared" ref="BI18" si="70">BH18+1</f>
        <v>2075</v>
      </c>
      <c r="BJ18" s="144">
        <f t="shared" ref="BJ18" si="71">BI18+1</f>
        <v>2076</v>
      </c>
      <c r="BK18" s="144">
        <f t="shared" ref="BK18" si="72">BJ18+1</f>
        <v>2077</v>
      </c>
      <c r="BL18" s="144">
        <f t="shared" ref="BL18" si="73">BK18+1</f>
        <v>2078</v>
      </c>
      <c r="BM18" s="144">
        <f t="shared" ref="BM18" si="74">BL18+1</f>
        <v>2079</v>
      </c>
      <c r="BN18" s="144">
        <f t="shared" ref="BN18" si="75">BM18+1</f>
        <v>2080</v>
      </c>
      <c r="BO18" s="144">
        <f t="shared" ref="BO18" si="76">BN18+1</f>
        <v>2081</v>
      </c>
      <c r="BP18" s="144">
        <f t="shared" ref="BP18" si="77">BO18+1</f>
        <v>2082</v>
      </c>
      <c r="BQ18" s="144">
        <f t="shared" ref="BQ18" si="78">BP18+1</f>
        <v>2083</v>
      </c>
      <c r="BR18" s="144">
        <f t="shared" ref="BR18" si="79">BQ18+1</f>
        <v>2084</v>
      </c>
      <c r="BS18" s="144">
        <f t="shared" ref="BS18" si="80">BR18+1</f>
        <v>2085</v>
      </c>
      <c r="BT18" s="144">
        <f t="shared" ref="BT18" si="81">BS18+1</f>
        <v>2086</v>
      </c>
      <c r="BU18" s="144">
        <f t="shared" ref="BU18" si="82">BT18+1</f>
        <v>2087</v>
      </c>
      <c r="BV18" s="144">
        <f t="shared" ref="BV18" si="83">BU18+1</f>
        <v>2088</v>
      </c>
      <c r="BW18" s="144">
        <f t="shared" ref="BW18" si="84">BV18+1</f>
        <v>2089</v>
      </c>
      <c r="BX18" s="144">
        <f t="shared" ref="BX18" si="85">BW18+1</f>
        <v>2090</v>
      </c>
      <c r="BY18" s="144">
        <f t="shared" ref="BY18" si="86">BX18+1</f>
        <v>2091</v>
      </c>
      <c r="BZ18" s="144">
        <f t="shared" ref="BZ18" si="87">BY18+1</f>
        <v>2092</v>
      </c>
      <c r="CA18" s="144">
        <f t="shared" ref="CA18" si="88">BZ18+1</f>
        <v>2093</v>
      </c>
      <c r="CB18" s="144">
        <f t="shared" ref="CB18" si="89">CA18+1</f>
        <v>2094</v>
      </c>
      <c r="CC18" s="144">
        <f t="shared" ref="CC18" si="90">CB18+1</f>
        <v>2095</v>
      </c>
      <c r="CD18" s="144">
        <f t="shared" ref="CD18" si="91">CC18+1</f>
        <v>2096</v>
      </c>
      <c r="CE18" s="144">
        <f t="shared" ref="CE18" si="92">CD18+1</f>
        <v>2097</v>
      </c>
      <c r="CF18" s="144">
        <f t="shared" ref="CF18" si="93">CE18+1</f>
        <v>2098</v>
      </c>
      <c r="CG18" s="144">
        <f t="shared" ref="CG18" si="94">CF18+1</f>
        <v>2099</v>
      </c>
      <c r="CH18" s="144">
        <f t="shared" ref="CH18" si="95">CG18+1</f>
        <v>2100</v>
      </c>
      <c r="CI18" s="144">
        <f t="shared" ref="CI18" si="96">CH18+1</f>
        <v>2101</v>
      </c>
    </row>
    <row r="19" spans="2:87">
      <c r="B19" s="259" t="s">
        <v>714</v>
      </c>
      <c r="C19" s="260" t="s">
        <v>2</v>
      </c>
      <c r="D19" s="367"/>
      <c r="E19" s="367"/>
      <c r="F19" s="738" t="str">
        <f>DataSummary!N4</f>
        <v>Baseline</v>
      </c>
      <c r="G19" s="15" t="s">
        <v>619</v>
      </c>
      <c r="H19" s="25" t="s">
        <v>2</v>
      </c>
      <c r="I19" s="179">
        <f>I20</f>
        <v>0.15443854127250578</v>
      </c>
      <c r="J19" s="179">
        <f t="shared" ref="J19:BU19" si="97">J20</f>
        <v>0.15443854127250578</v>
      </c>
      <c r="K19" s="179">
        <f t="shared" si="97"/>
        <v>0.15443854127250578</v>
      </c>
      <c r="L19" s="179">
        <f t="shared" si="97"/>
        <v>0.15443854127250578</v>
      </c>
      <c r="M19" s="179">
        <f t="shared" si="97"/>
        <v>0.15443854127250578</v>
      </c>
      <c r="N19" s="179">
        <f t="shared" si="97"/>
        <v>0.15443854127250578</v>
      </c>
      <c r="O19" s="179">
        <f t="shared" si="97"/>
        <v>0.15443854127250578</v>
      </c>
      <c r="P19" s="179">
        <f t="shared" si="97"/>
        <v>0.15443854127250578</v>
      </c>
      <c r="Q19" s="179">
        <f t="shared" si="97"/>
        <v>0.15443854127250578</v>
      </c>
      <c r="R19" s="179">
        <f t="shared" si="97"/>
        <v>0.15443854127250578</v>
      </c>
      <c r="S19" s="179">
        <f t="shared" si="97"/>
        <v>0.15443854127250578</v>
      </c>
      <c r="T19" s="179">
        <f t="shared" si="97"/>
        <v>0.15443854127250578</v>
      </c>
      <c r="U19" s="179">
        <f t="shared" si="97"/>
        <v>0.15443854127250578</v>
      </c>
      <c r="V19" s="179">
        <f t="shared" si="97"/>
        <v>0.15443854127250578</v>
      </c>
      <c r="W19" s="179">
        <f t="shared" si="97"/>
        <v>0.15443854127250578</v>
      </c>
      <c r="X19" s="179">
        <f t="shared" si="97"/>
        <v>0.15443854127250578</v>
      </c>
      <c r="Y19" s="179">
        <f t="shared" si="97"/>
        <v>0.15443854127250578</v>
      </c>
      <c r="Z19" s="179">
        <f t="shared" si="97"/>
        <v>0.15443854127250578</v>
      </c>
      <c r="AA19" s="179">
        <f t="shared" si="97"/>
        <v>0.15443854127250578</v>
      </c>
      <c r="AB19" s="179">
        <f t="shared" si="97"/>
        <v>0.15443854127250578</v>
      </c>
      <c r="AC19" s="179">
        <f t="shared" si="97"/>
        <v>0.15443854127250578</v>
      </c>
      <c r="AD19" s="179">
        <f t="shared" si="97"/>
        <v>0.15443854127250578</v>
      </c>
      <c r="AE19" s="179">
        <f t="shared" si="97"/>
        <v>0.15443854127250578</v>
      </c>
      <c r="AF19" s="179">
        <f t="shared" si="97"/>
        <v>0.15443854127250578</v>
      </c>
      <c r="AG19" s="179">
        <f t="shared" si="97"/>
        <v>0.15443854127250578</v>
      </c>
      <c r="AH19" s="179">
        <f t="shared" si="97"/>
        <v>0.15443854127250578</v>
      </c>
      <c r="AI19" s="179">
        <f t="shared" si="97"/>
        <v>0.15443854127250578</v>
      </c>
      <c r="AJ19" s="179">
        <f t="shared" si="97"/>
        <v>0.15443854127250578</v>
      </c>
      <c r="AK19" s="179">
        <f t="shared" si="97"/>
        <v>0.15443854127250578</v>
      </c>
      <c r="AL19" s="179">
        <f t="shared" si="97"/>
        <v>0.15443854127250578</v>
      </c>
      <c r="AM19" s="179">
        <f t="shared" si="97"/>
        <v>0.15443854127250578</v>
      </c>
      <c r="AN19" s="179">
        <f t="shared" si="97"/>
        <v>0.15443854127250578</v>
      </c>
      <c r="AO19" s="179">
        <f t="shared" si="97"/>
        <v>0.15443854127250578</v>
      </c>
      <c r="AP19" s="179">
        <f t="shared" si="97"/>
        <v>0.15443854127250578</v>
      </c>
      <c r="AQ19" s="179">
        <f t="shared" si="97"/>
        <v>0.15443854127250578</v>
      </c>
      <c r="AR19" s="179">
        <f t="shared" si="97"/>
        <v>0.15443854127250578</v>
      </c>
      <c r="AS19" s="179">
        <f t="shared" si="97"/>
        <v>0.15443854127250578</v>
      </c>
      <c r="AT19" s="179">
        <f t="shared" si="97"/>
        <v>0.15443854127250578</v>
      </c>
      <c r="AU19" s="179">
        <f t="shared" si="97"/>
        <v>0.15443854127250578</v>
      </c>
      <c r="AV19" s="179">
        <f t="shared" si="97"/>
        <v>0.15443854127250578</v>
      </c>
      <c r="AW19" s="179">
        <f t="shared" si="97"/>
        <v>0.15443854127250578</v>
      </c>
      <c r="AX19" s="179">
        <f t="shared" si="97"/>
        <v>0.15443854127250578</v>
      </c>
      <c r="AY19" s="179">
        <f t="shared" si="97"/>
        <v>0.15443854127250578</v>
      </c>
      <c r="AZ19" s="179">
        <f t="shared" si="97"/>
        <v>0.15443854127250578</v>
      </c>
      <c r="BA19" s="179">
        <f t="shared" si="97"/>
        <v>0.15443854127250578</v>
      </c>
      <c r="BB19" s="179">
        <f t="shared" si="97"/>
        <v>0.15443854127250578</v>
      </c>
      <c r="BC19" s="179">
        <f t="shared" si="97"/>
        <v>0.15443854127250578</v>
      </c>
      <c r="BD19" s="179">
        <f t="shared" si="97"/>
        <v>0.15443854127250578</v>
      </c>
      <c r="BE19" s="179">
        <f t="shared" si="97"/>
        <v>0.15443854127250578</v>
      </c>
      <c r="BF19" s="179">
        <f t="shared" si="97"/>
        <v>0.15443854127250578</v>
      </c>
      <c r="BG19" s="179">
        <f t="shared" si="97"/>
        <v>0.15443854127250578</v>
      </c>
      <c r="BH19" s="179">
        <f t="shared" si="97"/>
        <v>0.15443854127250578</v>
      </c>
      <c r="BI19" s="179">
        <f t="shared" si="97"/>
        <v>0.15443854127250578</v>
      </c>
      <c r="BJ19" s="179">
        <f t="shared" si="97"/>
        <v>0.15443854127250578</v>
      </c>
      <c r="BK19" s="179">
        <f t="shared" si="97"/>
        <v>0.15443854127250578</v>
      </c>
      <c r="BL19" s="179">
        <f t="shared" si="97"/>
        <v>0.15443854127250578</v>
      </c>
      <c r="BM19" s="179">
        <f t="shared" si="97"/>
        <v>0.15443854127250578</v>
      </c>
      <c r="BN19" s="179">
        <f t="shared" si="97"/>
        <v>0.15443854127250578</v>
      </c>
      <c r="BO19" s="179">
        <f t="shared" si="97"/>
        <v>0.15443854127250578</v>
      </c>
      <c r="BP19" s="179">
        <f t="shared" si="97"/>
        <v>0.15443854127250578</v>
      </c>
      <c r="BQ19" s="179">
        <f t="shared" si="97"/>
        <v>0.15443854127250578</v>
      </c>
      <c r="BR19" s="179">
        <f t="shared" si="97"/>
        <v>0.15443854127250578</v>
      </c>
      <c r="BS19" s="179">
        <f t="shared" si="97"/>
        <v>0.15443854127250578</v>
      </c>
      <c r="BT19" s="179">
        <f t="shared" si="97"/>
        <v>0.15443854127250578</v>
      </c>
      <c r="BU19" s="179">
        <f t="shared" si="97"/>
        <v>0.15443854127250578</v>
      </c>
      <c r="BV19" s="179">
        <f t="shared" ref="BV19:CI19" si="98">BV20</f>
        <v>0.15443854127250578</v>
      </c>
      <c r="BW19" s="179">
        <f t="shared" si="98"/>
        <v>0.15443854127250578</v>
      </c>
      <c r="BX19" s="179">
        <f t="shared" si="98"/>
        <v>0.15443854127250578</v>
      </c>
      <c r="BY19" s="179">
        <f t="shared" si="98"/>
        <v>0.15443854127250578</v>
      </c>
      <c r="BZ19" s="179">
        <f t="shared" si="98"/>
        <v>0.15443854127250578</v>
      </c>
      <c r="CA19" s="179">
        <f t="shared" si="98"/>
        <v>0.15443854127250578</v>
      </c>
      <c r="CB19" s="179">
        <f t="shared" si="98"/>
        <v>0.15443854127250578</v>
      </c>
      <c r="CC19" s="179">
        <f t="shared" si="98"/>
        <v>0.15443854127250578</v>
      </c>
      <c r="CD19" s="179">
        <f t="shared" si="98"/>
        <v>0.15443854127250578</v>
      </c>
      <c r="CE19" s="179">
        <f t="shared" si="98"/>
        <v>0.15443854127250578</v>
      </c>
      <c r="CF19" s="179">
        <f t="shared" si="98"/>
        <v>0.15443854127250578</v>
      </c>
      <c r="CG19" s="179">
        <f t="shared" si="98"/>
        <v>0.15443854127250578</v>
      </c>
      <c r="CH19" s="179">
        <f t="shared" si="98"/>
        <v>0.15443854127250578</v>
      </c>
      <c r="CI19" s="179">
        <f t="shared" si="98"/>
        <v>0.15443854127250578</v>
      </c>
    </row>
    <row r="20" spans="2:87">
      <c r="B20" s="259" t="s">
        <v>715</v>
      </c>
      <c r="C20" s="260" t="s">
        <v>2</v>
      </c>
      <c r="D20" s="709">
        <f>IF(ISNUMBER(F3*F4),F3*(1-F4),".")</f>
        <v>0.15443854127250578</v>
      </c>
      <c r="E20" s="709"/>
      <c r="F20" s="738"/>
      <c r="G20" s="10" t="s">
        <v>620</v>
      </c>
      <c r="H20" s="27" t="str">
        <f>H19</f>
        <v>(e.g. 0.40)</v>
      </c>
      <c r="I20" s="12">
        <f>D21</f>
        <v>0.15443854127250578</v>
      </c>
      <c r="J20" s="12">
        <f>IF(Submodel1!F4&gt;InputDataB_ModelSpecAssumptions!$D$25,InputDataB_ModelSpecAssumptions!$D$24,I20+(InputDataB_ModelSpecAssumptions!$D$24-$I$20)/(InputDataB_ModelSpecAssumptions!$D$25-InputDataA_GeneralAssumptions!$D$7))</f>
        <v>0.15443854127250578</v>
      </c>
      <c r="K20" s="12">
        <f>IF(Submodel1!G4&gt;InputDataB_ModelSpecAssumptions!$D$25,InputDataB_ModelSpecAssumptions!$D$24,J20+(InputDataB_ModelSpecAssumptions!$D$24-$I$20)/(InputDataB_ModelSpecAssumptions!$D$25-InputDataA_GeneralAssumptions!$D$7))</f>
        <v>0.15443854127250578</v>
      </c>
      <c r="L20" s="12">
        <f>IF(Submodel1!H4&gt;InputDataB_ModelSpecAssumptions!$D$25,InputDataB_ModelSpecAssumptions!$D$24,K20+(InputDataB_ModelSpecAssumptions!$D$24-$I$20)/(InputDataB_ModelSpecAssumptions!$D$25-InputDataA_GeneralAssumptions!$D$7))</f>
        <v>0.15443854127250578</v>
      </c>
      <c r="M20" s="12">
        <f>IF(Submodel1!I4&gt;InputDataB_ModelSpecAssumptions!$D$25,InputDataB_ModelSpecAssumptions!$D$24,L20+(InputDataB_ModelSpecAssumptions!$D$24-$I$20)/(InputDataB_ModelSpecAssumptions!$D$25-InputDataA_GeneralAssumptions!$D$7))</f>
        <v>0.15443854127250578</v>
      </c>
      <c r="N20" s="12">
        <f>IF(Submodel1!J4&gt;InputDataB_ModelSpecAssumptions!$D$25,InputDataB_ModelSpecAssumptions!$D$24,M20+(InputDataB_ModelSpecAssumptions!$D$24-$I$20)/(InputDataB_ModelSpecAssumptions!$D$25-InputDataA_GeneralAssumptions!$D$7))</f>
        <v>0.15443854127250578</v>
      </c>
      <c r="O20" s="12">
        <f>IF(Submodel1!K4&gt;InputDataB_ModelSpecAssumptions!$D$25,InputDataB_ModelSpecAssumptions!$D$24,N20+(InputDataB_ModelSpecAssumptions!$D$24-$I$20)/(InputDataB_ModelSpecAssumptions!$D$25-InputDataA_GeneralAssumptions!$D$7))</f>
        <v>0.15443854127250578</v>
      </c>
      <c r="P20" s="12">
        <f>IF(Submodel1!L4&gt;InputDataB_ModelSpecAssumptions!$D$25,InputDataB_ModelSpecAssumptions!$D$24,O20+(InputDataB_ModelSpecAssumptions!$D$24-$I$20)/(InputDataB_ModelSpecAssumptions!$D$25-InputDataA_GeneralAssumptions!$D$7))</f>
        <v>0.15443854127250578</v>
      </c>
      <c r="Q20" s="12">
        <f>IF(Submodel1!M4&gt;InputDataB_ModelSpecAssumptions!$D$25,InputDataB_ModelSpecAssumptions!$D$24,P20+(InputDataB_ModelSpecAssumptions!$D$24-$I$20)/(InputDataB_ModelSpecAssumptions!$D$25-InputDataA_GeneralAssumptions!$D$7))</f>
        <v>0.15443854127250578</v>
      </c>
      <c r="R20" s="12">
        <f>IF(Submodel1!N4&gt;InputDataB_ModelSpecAssumptions!$D$25,InputDataB_ModelSpecAssumptions!$D$24,Q20+(InputDataB_ModelSpecAssumptions!$D$24-$I$20)/(InputDataB_ModelSpecAssumptions!$D$25-InputDataA_GeneralAssumptions!$D$7))</f>
        <v>0.15443854127250578</v>
      </c>
      <c r="S20" s="12">
        <f>IF(Submodel1!O4&gt;InputDataB_ModelSpecAssumptions!$D$25,InputDataB_ModelSpecAssumptions!$D$24,R20+(InputDataB_ModelSpecAssumptions!$D$24-$I$20)/(InputDataB_ModelSpecAssumptions!$D$25-InputDataA_GeneralAssumptions!$D$7))</f>
        <v>0.15443854127250578</v>
      </c>
      <c r="T20" s="12">
        <f>IF(Submodel1!P4&gt;InputDataB_ModelSpecAssumptions!$D$25,InputDataB_ModelSpecAssumptions!$D$24,S20+(InputDataB_ModelSpecAssumptions!$D$24-$I$20)/(InputDataB_ModelSpecAssumptions!$D$25-InputDataA_GeneralAssumptions!$D$7))</f>
        <v>0.15443854127250578</v>
      </c>
      <c r="U20" s="12">
        <f>IF(Submodel1!Q4&gt;InputDataB_ModelSpecAssumptions!$D$25,InputDataB_ModelSpecAssumptions!$D$24,T20+(InputDataB_ModelSpecAssumptions!$D$24-$I$20)/(InputDataB_ModelSpecAssumptions!$D$25-InputDataA_GeneralAssumptions!$D$7))</f>
        <v>0.15443854127250578</v>
      </c>
      <c r="V20" s="12">
        <f>IF(Submodel1!R4&gt;InputDataB_ModelSpecAssumptions!$D$25,InputDataB_ModelSpecAssumptions!$D$24,U20+(InputDataB_ModelSpecAssumptions!$D$24-$I$20)/(InputDataB_ModelSpecAssumptions!$D$25-InputDataA_GeneralAssumptions!$D$7))</f>
        <v>0.15443854127250578</v>
      </c>
      <c r="W20" s="12">
        <f>IF(Submodel1!S4&gt;InputDataB_ModelSpecAssumptions!$D$25,InputDataB_ModelSpecAssumptions!$D$24,V20+(InputDataB_ModelSpecAssumptions!$D$24-$I$20)/(InputDataB_ModelSpecAssumptions!$D$25-InputDataA_GeneralAssumptions!$D$7))</f>
        <v>0.15443854127250578</v>
      </c>
      <c r="X20" s="12">
        <f>IF(Submodel1!T4&gt;InputDataB_ModelSpecAssumptions!$D$25,InputDataB_ModelSpecAssumptions!$D$24,W20+(InputDataB_ModelSpecAssumptions!$D$24-$I$20)/(InputDataB_ModelSpecAssumptions!$D$25-InputDataA_GeneralAssumptions!$D$7))</f>
        <v>0.15443854127250578</v>
      </c>
      <c r="Y20" s="12">
        <f>IF(Submodel1!U4&gt;InputDataB_ModelSpecAssumptions!$D$25,InputDataB_ModelSpecAssumptions!$D$24,X20+(InputDataB_ModelSpecAssumptions!$D$24-$I$20)/(InputDataB_ModelSpecAssumptions!$D$25-InputDataA_GeneralAssumptions!$D$7))</f>
        <v>0.15443854127250578</v>
      </c>
      <c r="Z20" s="12">
        <f>IF(Submodel1!V4&gt;InputDataB_ModelSpecAssumptions!$D$25,InputDataB_ModelSpecAssumptions!$D$24,Y20+(InputDataB_ModelSpecAssumptions!$D$24-$I$20)/(InputDataB_ModelSpecAssumptions!$D$25-InputDataA_GeneralAssumptions!$D$7))</f>
        <v>0.15443854127250578</v>
      </c>
      <c r="AA20" s="12">
        <f>IF(Submodel1!W4&gt;InputDataB_ModelSpecAssumptions!$D$25,InputDataB_ModelSpecAssumptions!$D$24,Z20+(InputDataB_ModelSpecAssumptions!$D$24-$I$20)/(InputDataB_ModelSpecAssumptions!$D$25-InputDataA_GeneralAssumptions!$D$7))</f>
        <v>0.15443854127250578</v>
      </c>
      <c r="AB20" s="12">
        <f>IF(Submodel1!X4&gt;InputDataB_ModelSpecAssumptions!$D$25,InputDataB_ModelSpecAssumptions!$D$24,AA20+(InputDataB_ModelSpecAssumptions!$D$24-$I$20)/(InputDataB_ModelSpecAssumptions!$D$25-InputDataA_GeneralAssumptions!$D$7))</f>
        <v>0.15443854127250578</v>
      </c>
      <c r="AC20" s="12">
        <f>IF(Submodel1!Y4&gt;InputDataB_ModelSpecAssumptions!$D$25,InputDataB_ModelSpecAssumptions!$D$24,AB20+(InputDataB_ModelSpecAssumptions!$D$24-$I$20)/(InputDataB_ModelSpecAssumptions!$D$25-InputDataA_GeneralAssumptions!$D$7))</f>
        <v>0.15443854127250578</v>
      </c>
      <c r="AD20" s="12">
        <f>IF(Submodel1!Z4&gt;InputDataB_ModelSpecAssumptions!$D$25,InputDataB_ModelSpecAssumptions!$D$24,AC20+(InputDataB_ModelSpecAssumptions!$D$24-$I$20)/(InputDataB_ModelSpecAssumptions!$D$25-InputDataA_GeneralAssumptions!$D$7))</f>
        <v>0.15443854127250578</v>
      </c>
      <c r="AE20" s="12">
        <f>IF(Submodel1!AA4&gt;InputDataB_ModelSpecAssumptions!$D$25,InputDataB_ModelSpecAssumptions!$D$24,AD20+(InputDataB_ModelSpecAssumptions!$D$24-$I$20)/(InputDataB_ModelSpecAssumptions!$D$25-InputDataA_GeneralAssumptions!$D$7))</f>
        <v>0.15443854127250578</v>
      </c>
      <c r="AF20" s="12">
        <f>IF(Submodel1!AB4&gt;InputDataB_ModelSpecAssumptions!$D$25,InputDataB_ModelSpecAssumptions!$D$24,AE20+(InputDataB_ModelSpecAssumptions!$D$24-$I$20)/(InputDataB_ModelSpecAssumptions!$D$25-InputDataA_GeneralAssumptions!$D$7))</f>
        <v>0.15443854127250578</v>
      </c>
      <c r="AG20" s="12">
        <f>IF(Submodel1!AC4&gt;InputDataB_ModelSpecAssumptions!$D$25,InputDataB_ModelSpecAssumptions!$D$24,AF20+(InputDataB_ModelSpecAssumptions!$D$24-$I$20)/(InputDataB_ModelSpecAssumptions!$D$25-InputDataA_GeneralAssumptions!$D$7))</f>
        <v>0.15443854127250578</v>
      </c>
      <c r="AH20" s="12">
        <f>IF(Submodel1!AD4&gt;InputDataB_ModelSpecAssumptions!$D$25,InputDataB_ModelSpecAssumptions!$D$24,AG20+(InputDataB_ModelSpecAssumptions!$D$24-$I$20)/(InputDataB_ModelSpecAssumptions!$D$25-InputDataA_GeneralAssumptions!$D$7))</f>
        <v>0.15443854127250578</v>
      </c>
      <c r="AI20" s="12">
        <f>IF(Submodel1!AE4&gt;InputDataB_ModelSpecAssumptions!$D$25,InputDataB_ModelSpecAssumptions!$D$24,AH20+(InputDataB_ModelSpecAssumptions!$D$24-$I$20)/(InputDataB_ModelSpecAssumptions!$D$25-InputDataA_GeneralAssumptions!$D$7))</f>
        <v>0.15443854127250578</v>
      </c>
      <c r="AJ20" s="12">
        <f>IF(Submodel1!AF4&gt;InputDataB_ModelSpecAssumptions!$D$25,InputDataB_ModelSpecAssumptions!$D$24,AI20+(InputDataB_ModelSpecAssumptions!$D$24-$I$20)/(InputDataB_ModelSpecAssumptions!$D$25-InputDataA_GeneralAssumptions!$D$7))</f>
        <v>0.15443854127250578</v>
      </c>
      <c r="AK20" s="12">
        <f>IF(Submodel1!AG4&gt;InputDataB_ModelSpecAssumptions!$D$25,InputDataB_ModelSpecAssumptions!$D$24,AJ20+(InputDataB_ModelSpecAssumptions!$D$24-$I$20)/(InputDataB_ModelSpecAssumptions!$D$25-InputDataA_GeneralAssumptions!$D$7))</f>
        <v>0.15443854127250578</v>
      </c>
      <c r="AL20" s="12">
        <f>IF(Submodel1!AH4&gt;InputDataB_ModelSpecAssumptions!$D$25,InputDataB_ModelSpecAssumptions!$D$24,AK20+(InputDataB_ModelSpecAssumptions!$D$24-$I$20)/(InputDataB_ModelSpecAssumptions!$D$25-InputDataA_GeneralAssumptions!$D$7))</f>
        <v>0.15443854127250578</v>
      </c>
      <c r="AM20" s="12">
        <f>IF(Submodel1!AI4&gt;InputDataB_ModelSpecAssumptions!$D$25,InputDataB_ModelSpecAssumptions!$D$24,AL20+(InputDataB_ModelSpecAssumptions!$D$24-$I$20)/(InputDataB_ModelSpecAssumptions!$D$25-InputDataA_GeneralAssumptions!$D$7))</f>
        <v>0.15443854127250578</v>
      </c>
      <c r="AN20" s="12">
        <f>IF(Submodel1!AJ4&gt;InputDataB_ModelSpecAssumptions!$D$25,InputDataB_ModelSpecAssumptions!$D$24,AM20+(InputDataB_ModelSpecAssumptions!$D$24-$I$20)/(InputDataB_ModelSpecAssumptions!$D$25-InputDataA_GeneralAssumptions!$D$7))</f>
        <v>0.15443854127250578</v>
      </c>
      <c r="AO20" s="12">
        <f>IF(Submodel1!AK4&gt;InputDataB_ModelSpecAssumptions!$D$25,InputDataB_ModelSpecAssumptions!$D$24,AN20+(InputDataB_ModelSpecAssumptions!$D$24-$I$20)/(InputDataB_ModelSpecAssumptions!$D$25-InputDataA_GeneralAssumptions!$D$7))</f>
        <v>0.15443854127250578</v>
      </c>
      <c r="AP20" s="12">
        <f>IF(Submodel1!AL4&gt;InputDataB_ModelSpecAssumptions!$D$25,InputDataB_ModelSpecAssumptions!$D$24,AO20+(InputDataB_ModelSpecAssumptions!$D$24-$I$20)/(InputDataB_ModelSpecAssumptions!$D$25-InputDataA_GeneralAssumptions!$D$7))</f>
        <v>0.15443854127250578</v>
      </c>
      <c r="AQ20" s="12">
        <f>IF(Submodel1!AM4&gt;InputDataB_ModelSpecAssumptions!$D$25,InputDataB_ModelSpecAssumptions!$D$24,AP20+(InputDataB_ModelSpecAssumptions!$D$24-$I$20)/(InputDataB_ModelSpecAssumptions!$D$25-InputDataA_GeneralAssumptions!$D$7))</f>
        <v>0.15443854127250578</v>
      </c>
      <c r="AR20" s="12">
        <f>IF(Submodel1!AN4&gt;InputDataB_ModelSpecAssumptions!$D$25,InputDataB_ModelSpecAssumptions!$D$24,AQ20+(InputDataB_ModelSpecAssumptions!$D$24-$I$20)/(InputDataB_ModelSpecAssumptions!$D$25-InputDataA_GeneralAssumptions!$D$7))</f>
        <v>0.15443854127250578</v>
      </c>
      <c r="AS20" s="12">
        <f>IF(Submodel1!AO4&gt;InputDataB_ModelSpecAssumptions!$D$25,InputDataB_ModelSpecAssumptions!$D$24,AR20+(InputDataB_ModelSpecAssumptions!$D$24-$I$20)/(InputDataB_ModelSpecAssumptions!$D$25-InputDataA_GeneralAssumptions!$D$7))</f>
        <v>0.15443854127250578</v>
      </c>
      <c r="AT20" s="12">
        <f>IF(Submodel1!AP4&gt;InputDataB_ModelSpecAssumptions!$D$25,InputDataB_ModelSpecAssumptions!$D$24,AS20+(InputDataB_ModelSpecAssumptions!$D$24-$I$20)/(InputDataB_ModelSpecAssumptions!$D$25-InputDataA_GeneralAssumptions!$D$7))</f>
        <v>0.15443854127250578</v>
      </c>
      <c r="AU20" s="12">
        <f>IF(Submodel1!AQ4&gt;InputDataB_ModelSpecAssumptions!$D$25,InputDataB_ModelSpecAssumptions!$D$24,AT20+(InputDataB_ModelSpecAssumptions!$D$24-$I$20)/(InputDataB_ModelSpecAssumptions!$D$25-InputDataA_GeneralAssumptions!$D$7))</f>
        <v>0.15443854127250578</v>
      </c>
      <c r="AV20" s="12">
        <f>IF(Submodel1!AR4&gt;InputDataB_ModelSpecAssumptions!$D$25,InputDataB_ModelSpecAssumptions!$D$24,AU20+(InputDataB_ModelSpecAssumptions!$D$24-$I$20)/(InputDataB_ModelSpecAssumptions!$D$25-InputDataA_GeneralAssumptions!$D$7))</f>
        <v>0.15443854127250578</v>
      </c>
      <c r="AW20" s="12">
        <f>IF(Submodel1!AS4&gt;InputDataB_ModelSpecAssumptions!$D$25,InputDataB_ModelSpecAssumptions!$D$24,AV20+(InputDataB_ModelSpecAssumptions!$D$24-$I$20)/(InputDataB_ModelSpecAssumptions!$D$25-InputDataA_GeneralAssumptions!$D$7))</f>
        <v>0.15443854127250578</v>
      </c>
      <c r="AX20" s="12">
        <f>IF(Submodel1!AT4&gt;InputDataB_ModelSpecAssumptions!$D$25,InputDataB_ModelSpecAssumptions!$D$24,AW20+(InputDataB_ModelSpecAssumptions!$D$24-$I$20)/(InputDataB_ModelSpecAssumptions!$D$25-InputDataA_GeneralAssumptions!$D$7))</f>
        <v>0.15443854127250578</v>
      </c>
      <c r="AY20" s="12">
        <f>IF(Submodel1!AU4&gt;InputDataB_ModelSpecAssumptions!$D$25,InputDataB_ModelSpecAssumptions!$D$24,AX20+(InputDataB_ModelSpecAssumptions!$D$24-$I$20)/(InputDataB_ModelSpecAssumptions!$D$25-InputDataA_GeneralAssumptions!$D$7))</f>
        <v>0.15443854127250578</v>
      </c>
      <c r="AZ20" s="12">
        <f>IF(Submodel1!AV4&gt;InputDataB_ModelSpecAssumptions!$D$25,InputDataB_ModelSpecAssumptions!$D$24,AY20+(InputDataB_ModelSpecAssumptions!$D$24-$I$20)/(InputDataB_ModelSpecAssumptions!$D$25-InputDataA_GeneralAssumptions!$D$7))</f>
        <v>0.15443854127250578</v>
      </c>
      <c r="BA20" s="12">
        <f>IF(Submodel1!AW4&gt;InputDataB_ModelSpecAssumptions!$D$25,InputDataB_ModelSpecAssumptions!$D$24,AZ20+(InputDataB_ModelSpecAssumptions!$D$24-$I$20)/(InputDataB_ModelSpecAssumptions!$D$25-InputDataA_GeneralAssumptions!$D$7))</f>
        <v>0.15443854127250578</v>
      </c>
      <c r="BB20" s="12">
        <f>IF(Submodel1!AX4&gt;InputDataB_ModelSpecAssumptions!$D$25,InputDataB_ModelSpecAssumptions!$D$24,BA20+(InputDataB_ModelSpecAssumptions!$D$24-$I$20)/(InputDataB_ModelSpecAssumptions!$D$25-InputDataA_GeneralAssumptions!$D$7))</f>
        <v>0.15443854127250578</v>
      </c>
      <c r="BC20" s="12">
        <f>IF(Submodel1!AY4&gt;InputDataB_ModelSpecAssumptions!$D$25,InputDataB_ModelSpecAssumptions!$D$24,BB20+(InputDataB_ModelSpecAssumptions!$D$24-$I$20)/(InputDataB_ModelSpecAssumptions!$D$25-InputDataA_GeneralAssumptions!$D$7))</f>
        <v>0.15443854127250578</v>
      </c>
      <c r="BD20" s="12">
        <f>IF(Submodel1!AZ4&gt;InputDataB_ModelSpecAssumptions!$D$25,InputDataB_ModelSpecAssumptions!$D$24,BC20+(InputDataB_ModelSpecAssumptions!$D$24-$I$20)/(InputDataB_ModelSpecAssumptions!$D$25-InputDataA_GeneralAssumptions!$D$7))</f>
        <v>0.15443854127250578</v>
      </c>
      <c r="BE20" s="12">
        <f>IF(Submodel1!BA4&gt;InputDataB_ModelSpecAssumptions!$D$25,InputDataB_ModelSpecAssumptions!$D$24,BD20+(InputDataB_ModelSpecAssumptions!$D$24-$I$20)/(InputDataB_ModelSpecAssumptions!$D$25-InputDataA_GeneralAssumptions!$D$7))</f>
        <v>0.15443854127250578</v>
      </c>
      <c r="BF20" s="12">
        <f>IF(Submodel1!BB4&gt;InputDataB_ModelSpecAssumptions!$D$25,InputDataB_ModelSpecAssumptions!$D$24,BE20+(InputDataB_ModelSpecAssumptions!$D$24-$I$20)/(InputDataB_ModelSpecAssumptions!$D$25-InputDataA_GeneralAssumptions!$D$7))</f>
        <v>0.15443854127250578</v>
      </c>
      <c r="BG20" s="12">
        <f>IF(Submodel1!BC4&gt;InputDataB_ModelSpecAssumptions!$D$25,InputDataB_ModelSpecAssumptions!$D$24,BF20+(InputDataB_ModelSpecAssumptions!$D$24-$I$20)/(InputDataB_ModelSpecAssumptions!$D$25-InputDataA_GeneralAssumptions!$D$7))</f>
        <v>0.15443854127250578</v>
      </c>
      <c r="BH20" s="12">
        <f>IF(Submodel1!BD4&gt;InputDataB_ModelSpecAssumptions!$D$25,InputDataB_ModelSpecAssumptions!$D$24,BG20+(InputDataB_ModelSpecAssumptions!$D$24-$I$20)/(InputDataB_ModelSpecAssumptions!$D$25-InputDataA_GeneralAssumptions!$D$7))</f>
        <v>0.15443854127250578</v>
      </c>
      <c r="BI20" s="12">
        <f>IF(Submodel1!BE4&gt;InputDataB_ModelSpecAssumptions!$D$25,InputDataB_ModelSpecAssumptions!$D$24,BH20+(InputDataB_ModelSpecAssumptions!$D$24-$I$20)/(InputDataB_ModelSpecAssumptions!$D$25-InputDataA_GeneralAssumptions!$D$7))</f>
        <v>0.15443854127250578</v>
      </c>
      <c r="BJ20" s="12">
        <f>IF(Submodel1!BF4&gt;InputDataB_ModelSpecAssumptions!$D$25,InputDataB_ModelSpecAssumptions!$D$24,BI20+(InputDataB_ModelSpecAssumptions!$D$24-$I$20)/(InputDataB_ModelSpecAssumptions!$D$25-InputDataA_GeneralAssumptions!$D$7))</f>
        <v>0.15443854127250578</v>
      </c>
      <c r="BK20" s="12">
        <f>IF(Submodel1!BG4&gt;InputDataB_ModelSpecAssumptions!$D$25,InputDataB_ModelSpecAssumptions!$D$24,BJ20+(InputDataB_ModelSpecAssumptions!$D$24-$I$20)/(InputDataB_ModelSpecAssumptions!$D$25-InputDataA_GeneralAssumptions!$D$7))</f>
        <v>0.15443854127250578</v>
      </c>
      <c r="BL20" s="12">
        <f>IF(Submodel1!BH4&gt;InputDataB_ModelSpecAssumptions!$D$25,InputDataB_ModelSpecAssumptions!$D$24,BK20+(InputDataB_ModelSpecAssumptions!$D$24-$I$20)/(InputDataB_ModelSpecAssumptions!$D$25-InputDataA_GeneralAssumptions!$D$7))</f>
        <v>0.15443854127250578</v>
      </c>
      <c r="BM20" s="12">
        <f>IF(Submodel1!BI4&gt;InputDataB_ModelSpecAssumptions!$D$25,InputDataB_ModelSpecAssumptions!$D$24,BL20+(InputDataB_ModelSpecAssumptions!$D$24-$I$20)/(InputDataB_ModelSpecAssumptions!$D$25-InputDataA_GeneralAssumptions!$D$7))</f>
        <v>0.15443854127250578</v>
      </c>
      <c r="BN20" s="12">
        <f>IF(Submodel1!BJ4&gt;InputDataB_ModelSpecAssumptions!$D$25,InputDataB_ModelSpecAssumptions!$D$24,BM20+(InputDataB_ModelSpecAssumptions!$D$24-$I$20)/(InputDataB_ModelSpecAssumptions!$D$25-InputDataA_GeneralAssumptions!$D$7))</f>
        <v>0.15443854127250578</v>
      </c>
      <c r="BO20" s="12">
        <f>IF(Submodel1!BK4&gt;InputDataB_ModelSpecAssumptions!$D$25,InputDataB_ModelSpecAssumptions!$D$24,BN20+(InputDataB_ModelSpecAssumptions!$D$24-$I$20)/(InputDataB_ModelSpecAssumptions!$D$25-InputDataA_GeneralAssumptions!$D$7))</f>
        <v>0.15443854127250578</v>
      </c>
      <c r="BP20" s="12">
        <f>IF(Submodel1!BL4&gt;InputDataB_ModelSpecAssumptions!$D$25,InputDataB_ModelSpecAssumptions!$D$24,BO20+(InputDataB_ModelSpecAssumptions!$D$24-$I$20)/(InputDataB_ModelSpecAssumptions!$D$25-InputDataA_GeneralAssumptions!$D$7))</f>
        <v>0.15443854127250578</v>
      </c>
      <c r="BQ20" s="12">
        <f>IF(Submodel1!BM4&gt;InputDataB_ModelSpecAssumptions!$D$25,InputDataB_ModelSpecAssumptions!$D$24,BP20+(InputDataB_ModelSpecAssumptions!$D$24-$I$20)/(InputDataB_ModelSpecAssumptions!$D$25-InputDataA_GeneralAssumptions!$D$7))</f>
        <v>0.15443854127250578</v>
      </c>
      <c r="BR20" s="12">
        <f>IF(Submodel1!BN4&gt;InputDataB_ModelSpecAssumptions!$D$25,InputDataB_ModelSpecAssumptions!$D$24,BQ20+(InputDataB_ModelSpecAssumptions!$D$24-$I$20)/(InputDataB_ModelSpecAssumptions!$D$25-InputDataA_GeneralAssumptions!$D$7))</f>
        <v>0.15443854127250578</v>
      </c>
      <c r="BS20" s="12">
        <f>IF(Submodel1!BO4&gt;InputDataB_ModelSpecAssumptions!$D$25,InputDataB_ModelSpecAssumptions!$D$24,BR20+(InputDataB_ModelSpecAssumptions!$D$24-$I$20)/(InputDataB_ModelSpecAssumptions!$D$25-InputDataA_GeneralAssumptions!$D$7))</f>
        <v>0.15443854127250578</v>
      </c>
      <c r="BT20" s="12">
        <f>IF(Submodel1!BP4&gt;InputDataB_ModelSpecAssumptions!$D$25,InputDataB_ModelSpecAssumptions!$D$24,BS20+(InputDataB_ModelSpecAssumptions!$D$24-$I$20)/(InputDataB_ModelSpecAssumptions!$D$25-InputDataA_GeneralAssumptions!$D$7))</f>
        <v>0.15443854127250578</v>
      </c>
      <c r="BU20" s="12">
        <f>IF(Submodel1!BQ4&gt;InputDataB_ModelSpecAssumptions!$D$25,InputDataB_ModelSpecAssumptions!$D$24,BT20+(InputDataB_ModelSpecAssumptions!$D$24-$I$20)/(InputDataB_ModelSpecAssumptions!$D$25-InputDataA_GeneralAssumptions!$D$7))</f>
        <v>0.15443854127250578</v>
      </c>
      <c r="BV20" s="12">
        <f>IF(Submodel1!BR4&gt;InputDataB_ModelSpecAssumptions!$D$25,InputDataB_ModelSpecAssumptions!$D$24,BU20+(InputDataB_ModelSpecAssumptions!$D$24-$I$20)/(InputDataB_ModelSpecAssumptions!$D$25-InputDataA_GeneralAssumptions!$D$7))</f>
        <v>0.15443854127250578</v>
      </c>
      <c r="BW20" s="12">
        <f>IF(Submodel1!BS4&gt;InputDataB_ModelSpecAssumptions!$D$25,InputDataB_ModelSpecAssumptions!$D$24,BV20+(InputDataB_ModelSpecAssumptions!$D$24-$I$20)/(InputDataB_ModelSpecAssumptions!$D$25-InputDataA_GeneralAssumptions!$D$7))</f>
        <v>0.15443854127250578</v>
      </c>
      <c r="BX20" s="12">
        <f>IF(Submodel1!BT4&gt;InputDataB_ModelSpecAssumptions!$D$25,InputDataB_ModelSpecAssumptions!$D$24,BW20+(InputDataB_ModelSpecAssumptions!$D$24-$I$20)/(InputDataB_ModelSpecAssumptions!$D$25-InputDataA_GeneralAssumptions!$D$7))</f>
        <v>0.15443854127250578</v>
      </c>
      <c r="BY20" s="12">
        <f>IF(Submodel1!BU4&gt;InputDataB_ModelSpecAssumptions!$D$25,InputDataB_ModelSpecAssumptions!$D$24,BX20+(InputDataB_ModelSpecAssumptions!$D$24-$I$20)/(InputDataB_ModelSpecAssumptions!$D$25-InputDataA_GeneralAssumptions!$D$7))</f>
        <v>0.15443854127250578</v>
      </c>
      <c r="BZ20" s="12">
        <f>IF(Submodel1!BV4&gt;InputDataB_ModelSpecAssumptions!$D$25,InputDataB_ModelSpecAssumptions!$D$24,BY20+(InputDataB_ModelSpecAssumptions!$D$24-$I$20)/(InputDataB_ModelSpecAssumptions!$D$25-InputDataA_GeneralAssumptions!$D$7))</f>
        <v>0.15443854127250578</v>
      </c>
      <c r="CA20" s="12">
        <f>IF(Submodel1!BW4&gt;InputDataB_ModelSpecAssumptions!$D$25,InputDataB_ModelSpecAssumptions!$D$24,BZ20+(InputDataB_ModelSpecAssumptions!$D$24-$I$20)/(InputDataB_ModelSpecAssumptions!$D$25-InputDataA_GeneralAssumptions!$D$7))</f>
        <v>0.15443854127250578</v>
      </c>
      <c r="CB20" s="12">
        <f>IF(Submodel1!BX4&gt;InputDataB_ModelSpecAssumptions!$D$25,InputDataB_ModelSpecAssumptions!$D$24,CA20+(InputDataB_ModelSpecAssumptions!$D$24-$I$20)/(InputDataB_ModelSpecAssumptions!$D$25-InputDataA_GeneralAssumptions!$D$7))</f>
        <v>0.15443854127250578</v>
      </c>
      <c r="CC20" s="12">
        <f>IF(Submodel1!BY4&gt;InputDataB_ModelSpecAssumptions!$D$25,InputDataB_ModelSpecAssumptions!$D$24,CB20+(InputDataB_ModelSpecAssumptions!$D$24-$I$20)/(InputDataB_ModelSpecAssumptions!$D$25-InputDataA_GeneralAssumptions!$D$7))</f>
        <v>0.15443854127250578</v>
      </c>
      <c r="CD20" s="12">
        <f>IF(Submodel1!BZ4&gt;InputDataB_ModelSpecAssumptions!$D$25,InputDataB_ModelSpecAssumptions!$D$24,CC20+(InputDataB_ModelSpecAssumptions!$D$24-$I$20)/(InputDataB_ModelSpecAssumptions!$D$25-InputDataA_GeneralAssumptions!$D$7))</f>
        <v>0.15443854127250578</v>
      </c>
      <c r="CE20" s="12">
        <f>IF(Submodel1!CA4&gt;InputDataB_ModelSpecAssumptions!$D$25,InputDataB_ModelSpecAssumptions!$D$24,CD20+(InputDataB_ModelSpecAssumptions!$D$24-$I$20)/(InputDataB_ModelSpecAssumptions!$D$25-InputDataA_GeneralAssumptions!$D$7))</f>
        <v>0.15443854127250578</v>
      </c>
      <c r="CF20" s="12">
        <f>IF(Submodel1!CB4&gt;InputDataB_ModelSpecAssumptions!$D$25,InputDataB_ModelSpecAssumptions!$D$24,CE20+(InputDataB_ModelSpecAssumptions!$D$24-$I$20)/(InputDataB_ModelSpecAssumptions!$D$25-InputDataA_GeneralAssumptions!$D$7))</f>
        <v>0.15443854127250578</v>
      </c>
      <c r="CG20" s="12">
        <f>IF(Submodel1!CC4&gt;InputDataB_ModelSpecAssumptions!$D$25,InputDataB_ModelSpecAssumptions!$D$24,CF20+(InputDataB_ModelSpecAssumptions!$D$24-$I$20)/(InputDataB_ModelSpecAssumptions!$D$25-InputDataA_GeneralAssumptions!$D$7))</f>
        <v>0.15443854127250578</v>
      </c>
      <c r="CH20" s="12">
        <f>IF(Submodel1!CD4&gt;InputDataB_ModelSpecAssumptions!$D$25,InputDataB_ModelSpecAssumptions!$D$24,CG20+(InputDataB_ModelSpecAssumptions!$D$24-$I$20)/(InputDataB_ModelSpecAssumptions!$D$25-InputDataA_GeneralAssumptions!$D$7))</f>
        <v>0.15443854127250578</v>
      </c>
      <c r="CI20" s="12">
        <f>IF(Submodel1!CE4&gt;InputDataB_ModelSpecAssumptions!$D$25,InputDataB_ModelSpecAssumptions!$D$24,CH20+(InputDataB_ModelSpecAssumptions!$D$24-$I$20)/(InputDataB_ModelSpecAssumptions!$D$25-InputDataA_GeneralAssumptions!$D$7))</f>
        <v>0.15443854127250578</v>
      </c>
    </row>
    <row r="21" spans="2:87">
      <c r="B21" s="259" t="s">
        <v>992</v>
      </c>
      <c r="C21" s="260" t="s">
        <v>2</v>
      </c>
      <c r="D21" s="390">
        <f>IF(ISBLANK(D19)=TRUE,D20,D19)</f>
        <v>0.15443854127250578</v>
      </c>
      <c r="E21" s="390">
        <f>IF(ISBLANK(E19)=TRUE,D20,E19)</f>
        <v>0.15443854127250578</v>
      </c>
      <c r="F21" s="738"/>
      <c r="G21" s="13" t="s">
        <v>625</v>
      </c>
      <c r="H21" s="25" t="s">
        <v>2</v>
      </c>
      <c r="I21" s="11">
        <f>IF(VLOOKUP(InputDataB_ModelSpecAssumptions!$D$23,DataSummary!$A$143:$B$145,2,FALSE)=1,InputDataB_ModelSpecAssumptions!I19,InputDataB_ModelSpecAssumptions!I20)</f>
        <v>0.15443854127250578</v>
      </c>
      <c r="J21" s="11">
        <f>IF(VLOOKUP(InputDataB_ModelSpecAssumptions!$D$23,DataSummary!$A$143:$B$145,2,FALSE)=1,InputDataB_ModelSpecAssumptions!J19,InputDataB_ModelSpecAssumptions!J20)</f>
        <v>0.15443854127250578</v>
      </c>
      <c r="K21" s="11">
        <f>IF(VLOOKUP(InputDataB_ModelSpecAssumptions!$D$23,DataSummary!$A$143:$B$145,2,FALSE)=1,InputDataB_ModelSpecAssumptions!K19,InputDataB_ModelSpecAssumptions!K20)</f>
        <v>0.15443854127250578</v>
      </c>
      <c r="L21" s="11">
        <f>IF(VLOOKUP(InputDataB_ModelSpecAssumptions!$D$23,DataSummary!$A$143:$B$145,2,FALSE)=1,InputDataB_ModelSpecAssumptions!L19,InputDataB_ModelSpecAssumptions!L20)</f>
        <v>0.15443854127250578</v>
      </c>
      <c r="M21" s="11">
        <f>IF(VLOOKUP(InputDataB_ModelSpecAssumptions!$D$23,DataSummary!$A$143:$B$145,2,FALSE)=1,InputDataB_ModelSpecAssumptions!M19,InputDataB_ModelSpecAssumptions!M20)</f>
        <v>0.15443854127250578</v>
      </c>
      <c r="N21" s="11">
        <f>IF(VLOOKUP(InputDataB_ModelSpecAssumptions!$D$23,DataSummary!$A$143:$B$145,2,FALSE)=1,InputDataB_ModelSpecAssumptions!N19,InputDataB_ModelSpecAssumptions!N20)</f>
        <v>0.15443854127250578</v>
      </c>
      <c r="O21" s="11">
        <f>IF(VLOOKUP(InputDataB_ModelSpecAssumptions!$D$23,DataSummary!$A$143:$B$145,2,FALSE)=1,InputDataB_ModelSpecAssumptions!O19,InputDataB_ModelSpecAssumptions!O20)</f>
        <v>0.15443854127250578</v>
      </c>
      <c r="P21" s="11">
        <f>IF(VLOOKUP(InputDataB_ModelSpecAssumptions!$D$23,DataSummary!$A$143:$B$145,2,FALSE)=1,InputDataB_ModelSpecAssumptions!P19,InputDataB_ModelSpecAssumptions!P20)</f>
        <v>0.15443854127250578</v>
      </c>
      <c r="Q21" s="11">
        <f>IF(VLOOKUP(InputDataB_ModelSpecAssumptions!$D$23,DataSummary!$A$143:$B$145,2,FALSE)=1,InputDataB_ModelSpecAssumptions!Q19,InputDataB_ModelSpecAssumptions!Q20)</f>
        <v>0.15443854127250578</v>
      </c>
      <c r="R21" s="11">
        <f>IF(VLOOKUP(InputDataB_ModelSpecAssumptions!$D$23,DataSummary!$A$143:$B$145,2,FALSE)=1,InputDataB_ModelSpecAssumptions!R19,InputDataB_ModelSpecAssumptions!R20)</f>
        <v>0.15443854127250578</v>
      </c>
      <c r="S21" s="11">
        <f>IF(VLOOKUP(InputDataB_ModelSpecAssumptions!$D$23,DataSummary!$A$143:$B$145,2,FALSE)=1,InputDataB_ModelSpecAssumptions!S19,InputDataB_ModelSpecAssumptions!S20)</f>
        <v>0.15443854127250578</v>
      </c>
      <c r="T21" s="11">
        <f>IF(VLOOKUP(InputDataB_ModelSpecAssumptions!$D$23,DataSummary!$A$143:$B$145,2,FALSE)=1,InputDataB_ModelSpecAssumptions!T19,InputDataB_ModelSpecAssumptions!T20)</f>
        <v>0.15443854127250578</v>
      </c>
      <c r="U21" s="11">
        <f>IF(VLOOKUP(InputDataB_ModelSpecAssumptions!$D$23,DataSummary!$A$143:$B$145,2,FALSE)=1,InputDataB_ModelSpecAssumptions!U19,InputDataB_ModelSpecAssumptions!U20)</f>
        <v>0.15443854127250578</v>
      </c>
      <c r="V21" s="11">
        <f>IF(VLOOKUP(InputDataB_ModelSpecAssumptions!$D$23,DataSummary!$A$143:$B$145,2,FALSE)=1,InputDataB_ModelSpecAssumptions!V19,InputDataB_ModelSpecAssumptions!V20)</f>
        <v>0.15443854127250578</v>
      </c>
      <c r="W21" s="11">
        <f>IF(VLOOKUP(InputDataB_ModelSpecAssumptions!$D$23,DataSummary!$A$143:$B$145,2,FALSE)=1,InputDataB_ModelSpecAssumptions!W19,InputDataB_ModelSpecAssumptions!W20)</f>
        <v>0.15443854127250578</v>
      </c>
      <c r="X21" s="11">
        <f>IF(VLOOKUP(InputDataB_ModelSpecAssumptions!$D$23,DataSummary!$A$143:$B$145,2,FALSE)=1,InputDataB_ModelSpecAssumptions!X19,InputDataB_ModelSpecAssumptions!X20)</f>
        <v>0.15443854127250578</v>
      </c>
      <c r="Y21" s="11">
        <f>IF(VLOOKUP(InputDataB_ModelSpecAssumptions!$D$23,DataSummary!$A$143:$B$145,2,FALSE)=1,InputDataB_ModelSpecAssumptions!Y19,InputDataB_ModelSpecAssumptions!Y20)</f>
        <v>0.15443854127250578</v>
      </c>
      <c r="Z21" s="11">
        <f>IF(VLOOKUP(InputDataB_ModelSpecAssumptions!$D$23,DataSummary!$A$143:$B$145,2,FALSE)=1,InputDataB_ModelSpecAssumptions!Z19,InputDataB_ModelSpecAssumptions!Z20)</f>
        <v>0.15443854127250578</v>
      </c>
      <c r="AA21" s="11">
        <f>IF(VLOOKUP(InputDataB_ModelSpecAssumptions!$D$23,DataSummary!$A$143:$B$145,2,FALSE)=1,InputDataB_ModelSpecAssumptions!AA19,InputDataB_ModelSpecAssumptions!AA20)</f>
        <v>0.15443854127250578</v>
      </c>
      <c r="AB21" s="11">
        <f>IF(VLOOKUP(InputDataB_ModelSpecAssumptions!$D$23,DataSummary!$A$143:$B$145,2,FALSE)=1,InputDataB_ModelSpecAssumptions!AB19,InputDataB_ModelSpecAssumptions!AB20)</f>
        <v>0.15443854127250578</v>
      </c>
      <c r="AC21" s="11">
        <f>IF(VLOOKUP(InputDataB_ModelSpecAssumptions!$D$23,DataSummary!$A$143:$B$145,2,FALSE)=1,InputDataB_ModelSpecAssumptions!AC19,InputDataB_ModelSpecAssumptions!AC20)</f>
        <v>0.15443854127250578</v>
      </c>
      <c r="AD21" s="11">
        <f>IF(VLOOKUP(InputDataB_ModelSpecAssumptions!$D$23,DataSummary!$A$143:$B$145,2,FALSE)=1,InputDataB_ModelSpecAssumptions!AD19,InputDataB_ModelSpecAssumptions!AD20)</f>
        <v>0.15443854127250578</v>
      </c>
      <c r="AE21" s="11">
        <f>IF(VLOOKUP(InputDataB_ModelSpecAssumptions!$D$23,DataSummary!$A$143:$B$145,2,FALSE)=1,InputDataB_ModelSpecAssumptions!AE19,InputDataB_ModelSpecAssumptions!AE20)</f>
        <v>0.15443854127250578</v>
      </c>
      <c r="AF21" s="11">
        <f>IF(VLOOKUP(InputDataB_ModelSpecAssumptions!$D$23,DataSummary!$A$143:$B$145,2,FALSE)=1,InputDataB_ModelSpecAssumptions!AF19,InputDataB_ModelSpecAssumptions!AF20)</f>
        <v>0.15443854127250578</v>
      </c>
      <c r="AG21" s="11">
        <f>IF(VLOOKUP(InputDataB_ModelSpecAssumptions!$D$23,DataSummary!$A$143:$B$145,2,FALSE)=1,InputDataB_ModelSpecAssumptions!AG19,InputDataB_ModelSpecAssumptions!AG20)</f>
        <v>0.15443854127250578</v>
      </c>
      <c r="AH21" s="11">
        <f>IF(VLOOKUP(InputDataB_ModelSpecAssumptions!$D$23,DataSummary!$A$143:$B$145,2,FALSE)=1,InputDataB_ModelSpecAssumptions!AH19,InputDataB_ModelSpecAssumptions!AH20)</f>
        <v>0.15443854127250578</v>
      </c>
      <c r="AI21" s="11">
        <f>IF(VLOOKUP(InputDataB_ModelSpecAssumptions!$D$23,DataSummary!$A$143:$B$145,2,FALSE)=1,InputDataB_ModelSpecAssumptions!AI19,InputDataB_ModelSpecAssumptions!AI20)</f>
        <v>0.15443854127250578</v>
      </c>
      <c r="AJ21" s="11">
        <f>IF(VLOOKUP(InputDataB_ModelSpecAssumptions!$D$23,DataSummary!$A$143:$B$145,2,FALSE)=1,InputDataB_ModelSpecAssumptions!AJ19,InputDataB_ModelSpecAssumptions!AJ20)</f>
        <v>0.15443854127250578</v>
      </c>
      <c r="AK21" s="11">
        <f>IF(VLOOKUP(InputDataB_ModelSpecAssumptions!$D$23,DataSummary!$A$143:$B$145,2,FALSE)=1,InputDataB_ModelSpecAssumptions!AK19,InputDataB_ModelSpecAssumptions!AK20)</f>
        <v>0.15443854127250578</v>
      </c>
      <c r="AL21" s="11">
        <f>IF(VLOOKUP(InputDataB_ModelSpecAssumptions!$D$23,DataSummary!$A$143:$B$145,2,FALSE)=1,InputDataB_ModelSpecAssumptions!AL19,InputDataB_ModelSpecAssumptions!AL20)</f>
        <v>0.15443854127250578</v>
      </c>
      <c r="AM21" s="11">
        <f>IF(VLOOKUP(InputDataB_ModelSpecAssumptions!$D$23,DataSummary!$A$143:$B$145,2,FALSE)=1,InputDataB_ModelSpecAssumptions!AM19,InputDataB_ModelSpecAssumptions!AM20)</f>
        <v>0.15443854127250578</v>
      </c>
      <c r="AN21" s="11">
        <f>IF(VLOOKUP(InputDataB_ModelSpecAssumptions!$D$23,DataSummary!$A$143:$B$145,2,FALSE)=1,InputDataB_ModelSpecAssumptions!AN19,InputDataB_ModelSpecAssumptions!AN20)</f>
        <v>0.15443854127250578</v>
      </c>
      <c r="AO21" s="11">
        <f>IF(VLOOKUP(InputDataB_ModelSpecAssumptions!$D$23,DataSummary!$A$143:$B$145,2,FALSE)=1,InputDataB_ModelSpecAssumptions!AO19,InputDataB_ModelSpecAssumptions!AO20)</f>
        <v>0.15443854127250578</v>
      </c>
      <c r="AP21" s="11">
        <f>IF(VLOOKUP(InputDataB_ModelSpecAssumptions!$D$23,DataSummary!$A$143:$B$145,2,FALSE)=1,InputDataB_ModelSpecAssumptions!AP19,InputDataB_ModelSpecAssumptions!AP20)</f>
        <v>0.15443854127250578</v>
      </c>
      <c r="AQ21" s="11">
        <f>IF(VLOOKUP(InputDataB_ModelSpecAssumptions!$D$23,DataSummary!$A$143:$B$145,2,FALSE)=1,InputDataB_ModelSpecAssumptions!AQ19,InputDataB_ModelSpecAssumptions!AQ20)</f>
        <v>0.15443854127250578</v>
      </c>
      <c r="AR21" s="11">
        <f>IF(VLOOKUP(InputDataB_ModelSpecAssumptions!$D$23,DataSummary!$A$143:$B$145,2,FALSE)=1,InputDataB_ModelSpecAssumptions!AR19,InputDataB_ModelSpecAssumptions!AR20)</f>
        <v>0.15443854127250578</v>
      </c>
      <c r="AS21" s="11">
        <f>IF(VLOOKUP(InputDataB_ModelSpecAssumptions!$D$23,DataSummary!$A$143:$B$145,2,FALSE)=1,InputDataB_ModelSpecAssumptions!AS19,InputDataB_ModelSpecAssumptions!AS20)</f>
        <v>0.15443854127250578</v>
      </c>
      <c r="AT21" s="11">
        <f>IF(VLOOKUP(InputDataB_ModelSpecAssumptions!$D$23,DataSummary!$A$143:$B$145,2,FALSE)=1,InputDataB_ModelSpecAssumptions!AT19,InputDataB_ModelSpecAssumptions!AT20)</f>
        <v>0.15443854127250578</v>
      </c>
      <c r="AU21" s="11">
        <f>IF(VLOOKUP(InputDataB_ModelSpecAssumptions!$D$23,DataSummary!$A$143:$B$145,2,FALSE)=1,InputDataB_ModelSpecAssumptions!AU19,InputDataB_ModelSpecAssumptions!AU20)</f>
        <v>0.15443854127250578</v>
      </c>
      <c r="AV21" s="11">
        <f>IF(VLOOKUP(InputDataB_ModelSpecAssumptions!$D$23,DataSummary!$A$143:$B$145,2,FALSE)=1,InputDataB_ModelSpecAssumptions!AV19,InputDataB_ModelSpecAssumptions!AV20)</f>
        <v>0.15443854127250578</v>
      </c>
      <c r="AW21" s="11">
        <f>IF(VLOOKUP(InputDataB_ModelSpecAssumptions!$D$23,DataSummary!$A$143:$B$145,2,FALSE)=1,InputDataB_ModelSpecAssumptions!AW19,InputDataB_ModelSpecAssumptions!AW20)</f>
        <v>0.15443854127250578</v>
      </c>
      <c r="AX21" s="11">
        <f>IF(VLOOKUP(InputDataB_ModelSpecAssumptions!$D$23,DataSummary!$A$143:$B$145,2,FALSE)=1,InputDataB_ModelSpecAssumptions!AX19,InputDataB_ModelSpecAssumptions!AX20)</f>
        <v>0.15443854127250578</v>
      </c>
      <c r="AY21" s="11">
        <f>IF(VLOOKUP(InputDataB_ModelSpecAssumptions!$D$23,DataSummary!$A$143:$B$145,2,FALSE)=1,InputDataB_ModelSpecAssumptions!AY19,InputDataB_ModelSpecAssumptions!AY20)</f>
        <v>0.15443854127250578</v>
      </c>
      <c r="AZ21" s="11">
        <f>IF(VLOOKUP(InputDataB_ModelSpecAssumptions!$D$23,DataSummary!$A$143:$B$145,2,FALSE)=1,InputDataB_ModelSpecAssumptions!AZ19,InputDataB_ModelSpecAssumptions!AZ20)</f>
        <v>0.15443854127250578</v>
      </c>
      <c r="BA21" s="11">
        <f>IF(VLOOKUP(InputDataB_ModelSpecAssumptions!$D$23,DataSummary!$A$143:$B$145,2,FALSE)=1,InputDataB_ModelSpecAssumptions!BA19,InputDataB_ModelSpecAssumptions!BA20)</f>
        <v>0.15443854127250578</v>
      </c>
      <c r="BB21" s="11">
        <f>IF(VLOOKUP(InputDataB_ModelSpecAssumptions!$D$23,DataSummary!$A$143:$B$145,2,FALSE)=1,InputDataB_ModelSpecAssumptions!BB19,InputDataB_ModelSpecAssumptions!BB20)</f>
        <v>0.15443854127250578</v>
      </c>
      <c r="BC21" s="11">
        <f>IF(VLOOKUP(InputDataB_ModelSpecAssumptions!$D$23,DataSummary!$A$143:$B$145,2,FALSE)=1,InputDataB_ModelSpecAssumptions!BC19,InputDataB_ModelSpecAssumptions!BC20)</f>
        <v>0.15443854127250578</v>
      </c>
      <c r="BD21" s="11">
        <f>IF(VLOOKUP(InputDataB_ModelSpecAssumptions!$D$23,DataSummary!$A$143:$B$145,2,FALSE)=1,InputDataB_ModelSpecAssumptions!BD19,InputDataB_ModelSpecAssumptions!BD20)</f>
        <v>0.15443854127250578</v>
      </c>
      <c r="BE21" s="11">
        <f>IF(VLOOKUP(InputDataB_ModelSpecAssumptions!$D$23,DataSummary!$A$143:$B$145,2,FALSE)=1,InputDataB_ModelSpecAssumptions!BE19,InputDataB_ModelSpecAssumptions!BE20)</f>
        <v>0.15443854127250578</v>
      </c>
      <c r="BF21" s="11">
        <f>IF(VLOOKUP(InputDataB_ModelSpecAssumptions!$D$23,DataSummary!$A$143:$B$145,2,FALSE)=1,InputDataB_ModelSpecAssumptions!BF19,InputDataB_ModelSpecAssumptions!BF20)</f>
        <v>0.15443854127250578</v>
      </c>
      <c r="BG21" s="11">
        <f>IF(VLOOKUP(InputDataB_ModelSpecAssumptions!$D$23,DataSummary!$A$143:$B$145,2,FALSE)=1,InputDataB_ModelSpecAssumptions!BG19,InputDataB_ModelSpecAssumptions!BG20)</f>
        <v>0.15443854127250578</v>
      </c>
      <c r="BH21" s="11">
        <f>IF(VLOOKUP(InputDataB_ModelSpecAssumptions!$D$23,DataSummary!$A$143:$B$145,2,FALSE)=1,InputDataB_ModelSpecAssumptions!BH19,InputDataB_ModelSpecAssumptions!BH20)</f>
        <v>0.15443854127250578</v>
      </c>
      <c r="BI21" s="11">
        <f>IF(VLOOKUP(InputDataB_ModelSpecAssumptions!$D$23,DataSummary!$A$143:$B$145,2,FALSE)=1,InputDataB_ModelSpecAssumptions!BI19,InputDataB_ModelSpecAssumptions!BI20)</f>
        <v>0.15443854127250578</v>
      </c>
      <c r="BJ21" s="11">
        <f>IF(VLOOKUP(InputDataB_ModelSpecAssumptions!$D$23,DataSummary!$A$143:$B$145,2,FALSE)=1,InputDataB_ModelSpecAssumptions!BJ19,InputDataB_ModelSpecAssumptions!BJ20)</f>
        <v>0.15443854127250578</v>
      </c>
      <c r="BK21" s="11">
        <f>IF(VLOOKUP(InputDataB_ModelSpecAssumptions!$D$23,DataSummary!$A$143:$B$145,2,FALSE)=1,InputDataB_ModelSpecAssumptions!BK19,InputDataB_ModelSpecAssumptions!BK20)</f>
        <v>0.15443854127250578</v>
      </c>
      <c r="BL21" s="11">
        <f>IF(VLOOKUP(InputDataB_ModelSpecAssumptions!$D$23,DataSummary!$A$143:$B$145,2,FALSE)=1,InputDataB_ModelSpecAssumptions!BL19,InputDataB_ModelSpecAssumptions!BL20)</f>
        <v>0.15443854127250578</v>
      </c>
      <c r="BM21" s="11">
        <f>IF(VLOOKUP(InputDataB_ModelSpecAssumptions!$D$23,DataSummary!$A$143:$B$145,2,FALSE)=1,InputDataB_ModelSpecAssumptions!BM19,InputDataB_ModelSpecAssumptions!BM20)</f>
        <v>0.15443854127250578</v>
      </c>
      <c r="BN21" s="11">
        <f>IF(VLOOKUP(InputDataB_ModelSpecAssumptions!$D$23,DataSummary!$A$143:$B$145,2,FALSE)=1,InputDataB_ModelSpecAssumptions!BN19,InputDataB_ModelSpecAssumptions!BN20)</f>
        <v>0.15443854127250578</v>
      </c>
      <c r="BO21" s="11">
        <f>IF(VLOOKUP(InputDataB_ModelSpecAssumptions!$D$23,DataSummary!$A$143:$B$145,2,FALSE)=1,InputDataB_ModelSpecAssumptions!BO19,InputDataB_ModelSpecAssumptions!BO20)</f>
        <v>0.15443854127250578</v>
      </c>
      <c r="BP21" s="11">
        <f>IF(VLOOKUP(InputDataB_ModelSpecAssumptions!$D$23,DataSummary!$A$143:$B$145,2,FALSE)=1,InputDataB_ModelSpecAssumptions!BP19,InputDataB_ModelSpecAssumptions!BP20)</f>
        <v>0.15443854127250578</v>
      </c>
      <c r="BQ21" s="11">
        <f>IF(VLOOKUP(InputDataB_ModelSpecAssumptions!$D$23,DataSummary!$A$143:$B$145,2,FALSE)=1,InputDataB_ModelSpecAssumptions!BQ19,InputDataB_ModelSpecAssumptions!BQ20)</f>
        <v>0.15443854127250578</v>
      </c>
      <c r="BR21" s="11">
        <f>IF(VLOOKUP(InputDataB_ModelSpecAssumptions!$D$23,DataSummary!$A$143:$B$145,2,FALSE)=1,InputDataB_ModelSpecAssumptions!BR19,InputDataB_ModelSpecAssumptions!BR20)</f>
        <v>0.15443854127250578</v>
      </c>
      <c r="BS21" s="11">
        <f>IF(VLOOKUP(InputDataB_ModelSpecAssumptions!$D$23,DataSummary!$A$143:$B$145,2,FALSE)=1,InputDataB_ModelSpecAssumptions!BS19,InputDataB_ModelSpecAssumptions!BS20)</f>
        <v>0.15443854127250578</v>
      </c>
      <c r="BT21" s="11">
        <f>IF(VLOOKUP(InputDataB_ModelSpecAssumptions!$D$23,DataSummary!$A$143:$B$145,2,FALSE)=1,InputDataB_ModelSpecAssumptions!BT19,InputDataB_ModelSpecAssumptions!BT20)</f>
        <v>0.15443854127250578</v>
      </c>
      <c r="BU21" s="11">
        <f>IF(VLOOKUP(InputDataB_ModelSpecAssumptions!$D$23,DataSummary!$A$143:$B$145,2,FALSE)=1,InputDataB_ModelSpecAssumptions!BU19,InputDataB_ModelSpecAssumptions!BU20)</f>
        <v>0.15443854127250578</v>
      </c>
      <c r="BV21" s="11">
        <f>IF(VLOOKUP(InputDataB_ModelSpecAssumptions!$D$23,DataSummary!$A$143:$B$145,2,FALSE)=1,InputDataB_ModelSpecAssumptions!BV19,InputDataB_ModelSpecAssumptions!BV20)</f>
        <v>0.15443854127250578</v>
      </c>
      <c r="BW21" s="11">
        <f>IF(VLOOKUP(InputDataB_ModelSpecAssumptions!$D$23,DataSummary!$A$143:$B$145,2,FALSE)=1,InputDataB_ModelSpecAssumptions!BW19,InputDataB_ModelSpecAssumptions!BW20)</f>
        <v>0.15443854127250578</v>
      </c>
      <c r="BX21" s="11">
        <f>IF(VLOOKUP(InputDataB_ModelSpecAssumptions!$D$23,DataSummary!$A$143:$B$145,2,FALSE)=1,InputDataB_ModelSpecAssumptions!BX19,InputDataB_ModelSpecAssumptions!BX20)</f>
        <v>0.15443854127250578</v>
      </c>
      <c r="BY21" s="11">
        <f>IF(VLOOKUP(InputDataB_ModelSpecAssumptions!$D$23,DataSummary!$A$143:$B$145,2,FALSE)=1,InputDataB_ModelSpecAssumptions!BY19,InputDataB_ModelSpecAssumptions!BY20)</f>
        <v>0.15443854127250578</v>
      </c>
      <c r="BZ21" s="11">
        <f>IF(VLOOKUP(InputDataB_ModelSpecAssumptions!$D$23,DataSummary!$A$143:$B$145,2,FALSE)=1,InputDataB_ModelSpecAssumptions!BZ19,InputDataB_ModelSpecAssumptions!BZ20)</f>
        <v>0.15443854127250578</v>
      </c>
      <c r="CA21" s="11">
        <f>IF(VLOOKUP(InputDataB_ModelSpecAssumptions!$D$23,DataSummary!$A$143:$B$145,2,FALSE)=1,InputDataB_ModelSpecAssumptions!CA19,InputDataB_ModelSpecAssumptions!CA20)</f>
        <v>0.15443854127250578</v>
      </c>
      <c r="CB21" s="11">
        <f>IF(VLOOKUP(InputDataB_ModelSpecAssumptions!$D$23,DataSummary!$A$143:$B$145,2,FALSE)=1,InputDataB_ModelSpecAssumptions!CB19,InputDataB_ModelSpecAssumptions!CB20)</f>
        <v>0.15443854127250578</v>
      </c>
      <c r="CC21" s="11">
        <f>IF(VLOOKUP(InputDataB_ModelSpecAssumptions!$D$23,DataSummary!$A$143:$B$145,2,FALSE)=1,InputDataB_ModelSpecAssumptions!CC19,InputDataB_ModelSpecAssumptions!CC20)</f>
        <v>0.15443854127250578</v>
      </c>
      <c r="CD21" s="11">
        <f>IF(VLOOKUP(InputDataB_ModelSpecAssumptions!$D$23,DataSummary!$A$143:$B$145,2,FALSE)=1,InputDataB_ModelSpecAssumptions!CD19,InputDataB_ModelSpecAssumptions!CD20)</f>
        <v>0.15443854127250578</v>
      </c>
      <c r="CE21" s="11">
        <f>IF(VLOOKUP(InputDataB_ModelSpecAssumptions!$D$23,DataSummary!$A$143:$B$145,2,FALSE)=1,InputDataB_ModelSpecAssumptions!CE19,InputDataB_ModelSpecAssumptions!CE20)</f>
        <v>0.15443854127250578</v>
      </c>
      <c r="CF21" s="11">
        <f>IF(VLOOKUP(InputDataB_ModelSpecAssumptions!$D$23,DataSummary!$A$143:$B$145,2,FALSE)=1,InputDataB_ModelSpecAssumptions!CF19,InputDataB_ModelSpecAssumptions!CF20)</f>
        <v>0.15443854127250578</v>
      </c>
      <c r="CG21" s="11">
        <f>IF(VLOOKUP(InputDataB_ModelSpecAssumptions!$D$23,DataSummary!$A$143:$B$145,2,FALSE)=1,InputDataB_ModelSpecAssumptions!CG19,InputDataB_ModelSpecAssumptions!CG20)</f>
        <v>0.15443854127250578</v>
      </c>
      <c r="CH21" s="11">
        <f>IF(VLOOKUP(InputDataB_ModelSpecAssumptions!$D$23,DataSummary!$A$143:$B$145,2,FALSE)=1,InputDataB_ModelSpecAssumptions!CH19,InputDataB_ModelSpecAssumptions!CH20)</f>
        <v>0.15443854127250578</v>
      </c>
      <c r="CI21" s="11">
        <f>IF(VLOOKUP(InputDataB_ModelSpecAssumptions!$D$23,DataSummary!$A$143:$B$145,2,FALSE)=1,InputDataB_ModelSpecAssumptions!CI19,InputDataB_ModelSpecAssumptions!CI20)</f>
        <v>0.15443854127250578</v>
      </c>
    </row>
    <row r="22" spans="2:87">
      <c r="B22" s="259"/>
      <c r="C22" s="260"/>
      <c r="D22" s="265"/>
      <c r="E22" s="266"/>
      <c r="F22" s="167"/>
      <c r="G22" s="13"/>
      <c r="H22" s="145"/>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row>
    <row r="23" spans="2:87">
      <c r="B23" s="261" t="s">
        <v>956</v>
      </c>
      <c r="C23" s="262" t="s">
        <v>516</v>
      </c>
      <c r="D23" s="742" t="s">
        <v>599</v>
      </c>
      <c r="E23" s="695"/>
      <c r="F23" s="739" t="str">
        <f>DataSummary!N5</f>
        <v>Scenario</v>
      </c>
      <c r="G23" s="15" t="s">
        <v>619</v>
      </c>
      <c r="H23" s="25" t="s">
        <v>2</v>
      </c>
      <c r="I23" s="179">
        <f>I24</f>
        <v>0.15443854127250578</v>
      </c>
      <c r="J23" s="179">
        <f t="shared" ref="J23:BU23" si="99">J24</f>
        <v>0.15443854127250578</v>
      </c>
      <c r="K23" s="179">
        <f t="shared" si="99"/>
        <v>0.15443854127250578</v>
      </c>
      <c r="L23" s="179">
        <f t="shared" si="99"/>
        <v>0.15443854127250578</v>
      </c>
      <c r="M23" s="179">
        <f t="shared" si="99"/>
        <v>0.15443854127250578</v>
      </c>
      <c r="N23" s="179">
        <f t="shared" si="99"/>
        <v>0.15443854127250578</v>
      </c>
      <c r="O23" s="179">
        <f t="shared" si="99"/>
        <v>0.15443854127250578</v>
      </c>
      <c r="P23" s="179">
        <f t="shared" si="99"/>
        <v>0.15443854127250578</v>
      </c>
      <c r="Q23" s="179">
        <f t="shared" si="99"/>
        <v>0.15443854127250578</v>
      </c>
      <c r="R23" s="179">
        <f t="shared" si="99"/>
        <v>0.15443854127250578</v>
      </c>
      <c r="S23" s="179">
        <f t="shared" si="99"/>
        <v>0.15443854127250578</v>
      </c>
      <c r="T23" s="179">
        <f t="shared" si="99"/>
        <v>0.15443854127250578</v>
      </c>
      <c r="U23" s="179">
        <f t="shared" si="99"/>
        <v>0.15443854127250578</v>
      </c>
      <c r="V23" s="179">
        <f t="shared" si="99"/>
        <v>0.15443854127250578</v>
      </c>
      <c r="W23" s="179">
        <f t="shared" si="99"/>
        <v>0.15443854127250578</v>
      </c>
      <c r="X23" s="179">
        <f t="shared" si="99"/>
        <v>0.15443854127250578</v>
      </c>
      <c r="Y23" s="179">
        <f t="shared" si="99"/>
        <v>0.15443854127250578</v>
      </c>
      <c r="Z23" s="179">
        <f t="shared" si="99"/>
        <v>0.15443854127250578</v>
      </c>
      <c r="AA23" s="179">
        <f t="shared" si="99"/>
        <v>0.15443854127250578</v>
      </c>
      <c r="AB23" s="179">
        <f t="shared" si="99"/>
        <v>0.15443854127250578</v>
      </c>
      <c r="AC23" s="179">
        <f t="shared" si="99"/>
        <v>0.15443854127250578</v>
      </c>
      <c r="AD23" s="179">
        <f t="shared" si="99"/>
        <v>0.15443854127250578</v>
      </c>
      <c r="AE23" s="179">
        <f t="shared" si="99"/>
        <v>0.15443854127250578</v>
      </c>
      <c r="AF23" s="179">
        <f t="shared" si="99"/>
        <v>0.15443854127250578</v>
      </c>
      <c r="AG23" s="179">
        <f t="shared" si="99"/>
        <v>0.15443854127250578</v>
      </c>
      <c r="AH23" s="179">
        <f t="shared" si="99"/>
        <v>0.15443854127250578</v>
      </c>
      <c r="AI23" s="179">
        <f t="shared" si="99"/>
        <v>0.15443854127250578</v>
      </c>
      <c r="AJ23" s="179">
        <f t="shared" si="99"/>
        <v>0.15443854127250578</v>
      </c>
      <c r="AK23" s="179">
        <f t="shared" si="99"/>
        <v>0.15443854127250578</v>
      </c>
      <c r="AL23" s="179">
        <f t="shared" si="99"/>
        <v>0.15443854127250578</v>
      </c>
      <c r="AM23" s="179">
        <f t="shared" si="99"/>
        <v>0.15443854127250578</v>
      </c>
      <c r="AN23" s="179">
        <f t="shared" si="99"/>
        <v>0.15443854127250578</v>
      </c>
      <c r="AO23" s="179">
        <f t="shared" si="99"/>
        <v>0.15443854127250578</v>
      </c>
      <c r="AP23" s="179">
        <f t="shared" si="99"/>
        <v>0.15443854127250578</v>
      </c>
      <c r="AQ23" s="179">
        <f t="shared" si="99"/>
        <v>0.15443854127250578</v>
      </c>
      <c r="AR23" s="179">
        <f t="shared" si="99"/>
        <v>0.15443854127250578</v>
      </c>
      <c r="AS23" s="179">
        <f t="shared" si="99"/>
        <v>0.15443854127250578</v>
      </c>
      <c r="AT23" s="179">
        <f t="shared" si="99"/>
        <v>0.15443854127250578</v>
      </c>
      <c r="AU23" s="179">
        <f t="shared" si="99"/>
        <v>0.15443854127250578</v>
      </c>
      <c r="AV23" s="179">
        <f t="shared" si="99"/>
        <v>0.15443854127250578</v>
      </c>
      <c r="AW23" s="179">
        <f t="shared" si="99"/>
        <v>0.15443854127250578</v>
      </c>
      <c r="AX23" s="179">
        <f t="shared" si="99"/>
        <v>0.15443854127250578</v>
      </c>
      <c r="AY23" s="179">
        <f t="shared" si="99"/>
        <v>0.15443854127250578</v>
      </c>
      <c r="AZ23" s="179">
        <f t="shared" si="99"/>
        <v>0.15443854127250578</v>
      </c>
      <c r="BA23" s="179">
        <f t="shared" si="99"/>
        <v>0.15443854127250578</v>
      </c>
      <c r="BB23" s="179">
        <f t="shared" si="99"/>
        <v>0.15443854127250578</v>
      </c>
      <c r="BC23" s="179">
        <f t="shared" si="99"/>
        <v>0.15443854127250578</v>
      </c>
      <c r="BD23" s="179">
        <f t="shared" si="99"/>
        <v>0.15443854127250578</v>
      </c>
      <c r="BE23" s="179">
        <f t="shared" si="99"/>
        <v>0.15443854127250578</v>
      </c>
      <c r="BF23" s="179">
        <f t="shared" si="99"/>
        <v>0.15443854127250578</v>
      </c>
      <c r="BG23" s="179">
        <f t="shared" si="99"/>
        <v>0.15443854127250578</v>
      </c>
      <c r="BH23" s="179">
        <f t="shared" si="99"/>
        <v>0.15443854127250578</v>
      </c>
      <c r="BI23" s="179">
        <f t="shared" si="99"/>
        <v>0.15443854127250578</v>
      </c>
      <c r="BJ23" s="179">
        <f t="shared" si="99"/>
        <v>0.15443854127250578</v>
      </c>
      <c r="BK23" s="179">
        <f t="shared" si="99"/>
        <v>0.15443854127250578</v>
      </c>
      <c r="BL23" s="179">
        <f t="shared" si="99"/>
        <v>0.15443854127250578</v>
      </c>
      <c r="BM23" s="179">
        <f t="shared" si="99"/>
        <v>0.15443854127250578</v>
      </c>
      <c r="BN23" s="179">
        <f t="shared" si="99"/>
        <v>0.15443854127250578</v>
      </c>
      <c r="BO23" s="179">
        <f t="shared" si="99"/>
        <v>0.15443854127250578</v>
      </c>
      <c r="BP23" s="179">
        <f t="shared" si="99"/>
        <v>0.15443854127250578</v>
      </c>
      <c r="BQ23" s="179">
        <f t="shared" si="99"/>
        <v>0.15443854127250578</v>
      </c>
      <c r="BR23" s="179">
        <f t="shared" si="99"/>
        <v>0.15443854127250578</v>
      </c>
      <c r="BS23" s="179">
        <f t="shared" si="99"/>
        <v>0.15443854127250578</v>
      </c>
      <c r="BT23" s="179">
        <f t="shared" si="99"/>
        <v>0.15443854127250578</v>
      </c>
      <c r="BU23" s="179">
        <f t="shared" si="99"/>
        <v>0.15443854127250578</v>
      </c>
      <c r="BV23" s="179">
        <f t="shared" ref="BV23:CI23" si="100">BV24</f>
        <v>0.15443854127250578</v>
      </c>
      <c r="BW23" s="179">
        <f t="shared" si="100"/>
        <v>0.15443854127250578</v>
      </c>
      <c r="BX23" s="179">
        <f t="shared" si="100"/>
        <v>0.15443854127250578</v>
      </c>
      <c r="BY23" s="179">
        <f t="shared" si="100"/>
        <v>0.15443854127250578</v>
      </c>
      <c r="BZ23" s="179">
        <f t="shared" si="100"/>
        <v>0.15443854127250578</v>
      </c>
      <c r="CA23" s="179">
        <f t="shared" si="100"/>
        <v>0.15443854127250578</v>
      </c>
      <c r="CB23" s="179">
        <f t="shared" si="100"/>
        <v>0.15443854127250578</v>
      </c>
      <c r="CC23" s="179">
        <f t="shared" si="100"/>
        <v>0.15443854127250578</v>
      </c>
      <c r="CD23" s="179">
        <f t="shared" si="100"/>
        <v>0.15443854127250578</v>
      </c>
      <c r="CE23" s="179">
        <f t="shared" si="100"/>
        <v>0.15443854127250578</v>
      </c>
      <c r="CF23" s="179">
        <f t="shared" si="100"/>
        <v>0.15443854127250578</v>
      </c>
      <c r="CG23" s="179">
        <f t="shared" si="100"/>
        <v>0.15443854127250578</v>
      </c>
      <c r="CH23" s="179">
        <f t="shared" si="100"/>
        <v>0.15443854127250578</v>
      </c>
      <c r="CI23" s="179">
        <f t="shared" si="100"/>
        <v>0.15443854127250578</v>
      </c>
    </row>
    <row r="24" spans="2:87">
      <c r="B24" s="259" t="s">
        <v>1051</v>
      </c>
      <c r="C24" s="260" t="s">
        <v>2</v>
      </c>
      <c r="D24" s="367">
        <f>D21</f>
        <v>0.15443854127250578</v>
      </c>
      <c r="E24" s="368">
        <f>D24</f>
        <v>0.15443854127250578</v>
      </c>
      <c r="F24" s="739"/>
      <c r="G24" s="10" t="s">
        <v>620</v>
      </c>
      <c r="H24" s="27" t="s">
        <v>2</v>
      </c>
      <c r="I24" s="12">
        <f>E21</f>
        <v>0.15443854127250578</v>
      </c>
      <c r="J24" s="12">
        <f>IF(Submodel1s!F4&gt;InputDataB_ModelSpecAssumptions!$E$25,InputDataB_ModelSpecAssumptions!$E$24,I24+(InputDataB_ModelSpecAssumptions!$E$24-$I$24)/(InputDataB_ModelSpecAssumptions!$E$25-InputDataA_GeneralAssumptions!$D$7))</f>
        <v>0.15443854127250578</v>
      </c>
      <c r="K24" s="12">
        <f>IF(Submodel1s!G4&gt;InputDataB_ModelSpecAssumptions!$E$25,InputDataB_ModelSpecAssumptions!$E$24,J24+(InputDataB_ModelSpecAssumptions!$E$24-$I$24)/(InputDataB_ModelSpecAssumptions!$E$25-InputDataA_GeneralAssumptions!$D$7))</f>
        <v>0.15443854127250578</v>
      </c>
      <c r="L24" s="12">
        <f>IF(Submodel1s!H4&gt;InputDataB_ModelSpecAssumptions!$E$25,InputDataB_ModelSpecAssumptions!$E$24,K24+(InputDataB_ModelSpecAssumptions!$E$24-$I$24)/(InputDataB_ModelSpecAssumptions!$E$25-InputDataA_GeneralAssumptions!$D$7))</f>
        <v>0.15443854127250578</v>
      </c>
      <c r="M24" s="12">
        <f>IF(Submodel1s!I4&gt;InputDataB_ModelSpecAssumptions!$E$25,InputDataB_ModelSpecAssumptions!$E$24,L24+(InputDataB_ModelSpecAssumptions!$E$24-$I$24)/(InputDataB_ModelSpecAssumptions!$E$25-InputDataA_GeneralAssumptions!$D$7))</f>
        <v>0.15443854127250578</v>
      </c>
      <c r="N24" s="12">
        <f>IF(Submodel1s!J4&gt;InputDataB_ModelSpecAssumptions!$E$25,InputDataB_ModelSpecAssumptions!$E$24,M24+(InputDataB_ModelSpecAssumptions!$E$24-$I$24)/(InputDataB_ModelSpecAssumptions!$E$25-InputDataA_GeneralAssumptions!$D$7))</f>
        <v>0.15443854127250578</v>
      </c>
      <c r="O24" s="12">
        <f>IF(Submodel1s!K4&gt;InputDataB_ModelSpecAssumptions!$E$25,InputDataB_ModelSpecAssumptions!$E$24,N24+(InputDataB_ModelSpecAssumptions!$E$24-$I$24)/(InputDataB_ModelSpecAssumptions!$E$25-InputDataA_GeneralAssumptions!$D$7))</f>
        <v>0.15443854127250578</v>
      </c>
      <c r="P24" s="12">
        <f>IF(Submodel1s!L4&gt;InputDataB_ModelSpecAssumptions!$E$25,InputDataB_ModelSpecAssumptions!$E$24,O24+(InputDataB_ModelSpecAssumptions!$E$24-$I$24)/(InputDataB_ModelSpecAssumptions!$E$25-InputDataA_GeneralAssumptions!$D$7))</f>
        <v>0.15443854127250578</v>
      </c>
      <c r="Q24" s="12">
        <f>IF(Submodel1s!M4&gt;InputDataB_ModelSpecAssumptions!$E$25,InputDataB_ModelSpecAssumptions!$E$24,P24+(InputDataB_ModelSpecAssumptions!$E$24-$I$24)/(InputDataB_ModelSpecAssumptions!$E$25-InputDataA_GeneralAssumptions!$D$7))</f>
        <v>0.15443854127250578</v>
      </c>
      <c r="R24" s="12">
        <f>IF(Submodel1s!N4&gt;InputDataB_ModelSpecAssumptions!$E$25,InputDataB_ModelSpecAssumptions!$E$24,Q24+(InputDataB_ModelSpecAssumptions!$E$24-$I$24)/(InputDataB_ModelSpecAssumptions!$E$25-InputDataA_GeneralAssumptions!$D$7))</f>
        <v>0.15443854127250578</v>
      </c>
      <c r="S24" s="12">
        <f>IF(Submodel1s!O4&gt;InputDataB_ModelSpecAssumptions!$E$25,InputDataB_ModelSpecAssumptions!$E$24,R24+(InputDataB_ModelSpecAssumptions!$E$24-$I$24)/(InputDataB_ModelSpecAssumptions!$E$25-InputDataA_GeneralAssumptions!$D$7))</f>
        <v>0.15443854127250578</v>
      </c>
      <c r="T24" s="12">
        <f>IF(Submodel1s!P4&gt;InputDataB_ModelSpecAssumptions!$E$25,InputDataB_ModelSpecAssumptions!$E$24,S24+(InputDataB_ModelSpecAssumptions!$E$24-$I$24)/(InputDataB_ModelSpecAssumptions!$E$25-InputDataA_GeneralAssumptions!$D$7))</f>
        <v>0.15443854127250578</v>
      </c>
      <c r="U24" s="12">
        <f>IF(Submodel1s!Q4&gt;InputDataB_ModelSpecAssumptions!$E$25,InputDataB_ModelSpecAssumptions!$E$24,T24+(InputDataB_ModelSpecAssumptions!$E$24-$I$24)/(InputDataB_ModelSpecAssumptions!$E$25-InputDataA_GeneralAssumptions!$D$7))</f>
        <v>0.15443854127250578</v>
      </c>
      <c r="V24" s="12">
        <f>IF(Submodel1s!R4&gt;InputDataB_ModelSpecAssumptions!$E$25,InputDataB_ModelSpecAssumptions!$E$24,U24+(InputDataB_ModelSpecAssumptions!$E$24-$I$24)/(InputDataB_ModelSpecAssumptions!$E$25-InputDataA_GeneralAssumptions!$D$7))</f>
        <v>0.15443854127250578</v>
      </c>
      <c r="W24" s="12">
        <f>IF(Submodel1s!S4&gt;InputDataB_ModelSpecAssumptions!$E$25,InputDataB_ModelSpecAssumptions!$E$24,V24+(InputDataB_ModelSpecAssumptions!$E$24-$I$24)/(InputDataB_ModelSpecAssumptions!$E$25-InputDataA_GeneralAssumptions!$D$7))</f>
        <v>0.15443854127250578</v>
      </c>
      <c r="X24" s="12">
        <f>IF(Submodel1s!T4&gt;InputDataB_ModelSpecAssumptions!$E$25,InputDataB_ModelSpecAssumptions!$E$24,W24+(InputDataB_ModelSpecAssumptions!$E$24-$I$24)/(InputDataB_ModelSpecAssumptions!$E$25-InputDataA_GeneralAssumptions!$D$7))</f>
        <v>0.15443854127250578</v>
      </c>
      <c r="Y24" s="12">
        <f>IF(Submodel1s!U4&gt;InputDataB_ModelSpecAssumptions!$E$25,InputDataB_ModelSpecAssumptions!$E$24,X24+(InputDataB_ModelSpecAssumptions!$E$24-$I$24)/(InputDataB_ModelSpecAssumptions!$E$25-InputDataA_GeneralAssumptions!$D$7))</f>
        <v>0.15443854127250578</v>
      </c>
      <c r="Z24" s="12">
        <f>IF(Submodel1s!V4&gt;InputDataB_ModelSpecAssumptions!$E$25,InputDataB_ModelSpecAssumptions!$E$24,Y24+(InputDataB_ModelSpecAssumptions!$E$24-$I$24)/(InputDataB_ModelSpecAssumptions!$E$25-InputDataA_GeneralAssumptions!$D$7))</f>
        <v>0.15443854127250578</v>
      </c>
      <c r="AA24" s="12">
        <f>IF(Submodel1s!W4&gt;InputDataB_ModelSpecAssumptions!$E$25,InputDataB_ModelSpecAssumptions!$E$24,Z24+(InputDataB_ModelSpecAssumptions!$E$24-$I$24)/(InputDataB_ModelSpecAssumptions!$E$25-InputDataA_GeneralAssumptions!$D$7))</f>
        <v>0.15443854127250578</v>
      </c>
      <c r="AB24" s="12">
        <f>IF(Submodel1s!X4&gt;InputDataB_ModelSpecAssumptions!$E$25,InputDataB_ModelSpecAssumptions!$E$24,AA24+(InputDataB_ModelSpecAssumptions!$E$24-$I$24)/(InputDataB_ModelSpecAssumptions!$E$25-InputDataA_GeneralAssumptions!$D$7))</f>
        <v>0.15443854127250578</v>
      </c>
      <c r="AC24" s="12">
        <f>IF(Submodel1s!Y4&gt;InputDataB_ModelSpecAssumptions!$E$25,InputDataB_ModelSpecAssumptions!$E$24,AB24+(InputDataB_ModelSpecAssumptions!$E$24-$I$24)/(InputDataB_ModelSpecAssumptions!$E$25-InputDataA_GeneralAssumptions!$D$7))</f>
        <v>0.15443854127250578</v>
      </c>
      <c r="AD24" s="12">
        <f>IF(Submodel1s!Z4&gt;InputDataB_ModelSpecAssumptions!$E$25,InputDataB_ModelSpecAssumptions!$E$24,AC24+(InputDataB_ModelSpecAssumptions!$E$24-$I$24)/(InputDataB_ModelSpecAssumptions!$E$25-InputDataA_GeneralAssumptions!$D$7))</f>
        <v>0.15443854127250578</v>
      </c>
      <c r="AE24" s="12">
        <f>IF(Submodel1s!AA4&gt;InputDataB_ModelSpecAssumptions!$E$25,InputDataB_ModelSpecAssumptions!$E$24,AD24+(InputDataB_ModelSpecAssumptions!$E$24-$I$24)/(InputDataB_ModelSpecAssumptions!$E$25-InputDataA_GeneralAssumptions!$D$7))</f>
        <v>0.15443854127250578</v>
      </c>
      <c r="AF24" s="12">
        <f>IF(Submodel1s!AB4&gt;InputDataB_ModelSpecAssumptions!$E$25,InputDataB_ModelSpecAssumptions!$E$24,AE24+(InputDataB_ModelSpecAssumptions!$E$24-$I$24)/(InputDataB_ModelSpecAssumptions!$E$25-InputDataA_GeneralAssumptions!$D$7))</f>
        <v>0.15443854127250578</v>
      </c>
      <c r="AG24" s="12">
        <f>IF(Submodel1s!AC4&gt;InputDataB_ModelSpecAssumptions!$E$25,InputDataB_ModelSpecAssumptions!$E$24,AF24+(InputDataB_ModelSpecAssumptions!$E$24-$I$24)/(InputDataB_ModelSpecAssumptions!$E$25-InputDataA_GeneralAssumptions!$D$7))</f>
        <v>0.15443854127250578</v>
      </c>
      <c r="AH24" s="12">
        <f>IF(Submodel1s!AD4&gt;InputDataB_ModelSpecAssumptions!$E$25,InputDataB_ModelSpecAssumptions!$E$24,AG24+(InputDataB_ModelSpecAssumptions!$E$24-$I$24)/(InputDataB_ModelSpecAssumptions!$E$25-InputDataA_GeneralAssumptions!$D$7))</f>
        <v>0.15443854127250578</v>
      </c>
      <c r="AI24" s="12">
        <f>IF(Submodel1s!AE4&gt;InputDataB_ModelSpecAssumptions!$E$25,InputDataB_ModelSpecAssumptions!$E$24,AH24+(InputDataB_ModelSpecAssumptions!$E$24-$I$24)/(InputDataB_ModelSpecAssumptions!$E$25-InputDataA_GeneralAssumptions!$D$7))</f>
        <v>0.15443854127250578</v>
      </c>
      <c r="AJ24" s="12">
        <f>IF(Submodel1s!AF4&gt;InputDataB_ModelSpecAssumptions!$E$25,InputDataB_ModelSpecAssumptions!$E$24,AI24+(InputDataB_ModelSpecAssumptions!$E$24-$I$24)/(InputDataB_ModelSpecAssumptions!$E$25-InputDataA_GeneralAssumptions!$D$7))</f>
        <v>0.15443854127250578</v>
      </c>
      <c r="AK24" s="12">
        <f>IF(Submodel1s!AG4&gt;InputDataB_ModelSpecAssumptions!$E$25,InputDataB_ModelSpecAssumptions!$E$24,AJ24+(InputDataB_ModelSpecAssumptions!$E$24-$I$24)/(InputDataB_ModelSpecAssumptions!$E$25-InputDataA_GeneralAssumptions!$D$7))</f>
        <v>0.15443854127250578</v>
      </c>
      <c r="AL24" s="12">
        <f>IF(Submodel1s!AH4&gt;InputDataB_ModelSpecAssumptions!$E$25,InputDataB_ModelSpecAssumptions!$E$24,AK24+(InputDataB_ModelSpecAssumptions!$E$24-$I$24)/(InputDataB_ModelSpecAssumptions!$E$25-InputDataA_GeneralAssumptions!$D$7))</f>
        <v>0.15443854127250578</v>
      </c>
      <c r="AM24" s="12">
        <f>IF(Submodel1s!AI4&gt;InputDataB_ModelSpecAssumptions!$E$25,InputDataB_ModelSpecAssumptions!$E$24,AL24+(InputDataB_ModelSpecAssumptions!$E$24-$I$24)/(InputDataB_ModelSpecAssumptions!$E$25-InputDataA_GeneralAssumptions!$D$7))</f>
        <v>0.15443854127250578</v>
      </c>
      <c r="AN24" s="12">
        <f>IF(Submodel1s!AJ4&gt;InputDataB_ModelSpecAssumptions!$E$25,InputDataB_ModelSpecAssumptions!$E$24,AM24+(InputDataB_ModelSpecAssumptions!$E$24-$I$24)/(InputDataB_ModelSpecAssumptions!$E$25-InputDataA_GeneralAssumptions!$D$7))</f>
        <v>0.15443854127250578</v>
      </c>
      <c r="AO24" s="12">
        <f>IF(Submodel1s!AK4&gt;InputDataB_ModelSpecAssumptions!$E$25,InputDataB_ModelSpecAssumptions!$E$24,AN24+(InputDataB_ModelSpecAssumptions!$E$24-$I$24)/(InputDataB_ModelSpecAssumptions!$E$25-InputDataA_GeneralAssumptions!$D$7))</f>
        <v>0.15443854127250578</v>
      </c>
      <c r="AP24" s="12">
        <f>IF(Submodel1s!AL4&gt;InputDataB_ModelSpecAssumptions!$E$25,InputDataB_ModelSpecAssumptions!$E$24,AO24+(InputDataB_ModelSpecAssumptions!$E$24-$I$24)/(InputDataB_ModelSpecAssumptions!$E$25-InputDataA_GeneralAssumptions!$D$7))</f>
        <v>0.15443854127250578</v>
      </c>
      <c r="AQ24" s="12">
        <f>IF(Submodel1s!AM4&gt;InputDataB_ModelSpecAssumptions!$E$25,InputDataB_ModelSpecAssumptions!$E$24,AP24+(InputDataB_ModelSpecAssumptions!$E$24-$I$24)/(InputDataB_ModelSpecAssumptions!$E$25-InputDataA_GeneralAssumptions!$D$7))</f>
        <v>0.15443854127250578</v>
      </c>
      <c r="AR24" s="12">
        <f>IF(Submodel1s!AN4&gt;InputDataB_ModelSpecAssumptions!$E$25,InputDataB_ModelSpecAssumptions!$E$24,AQ24+(InputDataB_ModelSpecAssumptions!$E$24-$I$24)/(InputDataB_ModelSpecAssumptions!$E$25-InputDataA_GeneralAssumptions!$D$7))</f>
        <v>0.15443854127250578</v>
      </c>
      <c r="AS24" s="12">
        <f>IF(Submodel1s!AO4&gt;InputDataB_ModelSpecAssumptions!$E$25,InputDataB_ModelSpecAssumptions!$E$24,AR24+(InputDataB_ModelSpecAssumptions!$E$24-$I$24)/(InputDataB_ModelSpecAssumptions!$E$25-InputDataA_GeneralAssumptions!$D$7))</f>
        <v>0.15443854127250578</v>
      </c>
      <c r="AT24" s="12">
        <f>IF(Submodel1s!AP4&gt;InputDataB_ModelSpecAssumptions!$E$25,InputDataB_ModelSpecAssumptions!$E$24,AS24+(InputDataB_ModelSpecAssumptions!$E$24-$I$24)/(InputDataB_ModelSpecAssumptions!$E$25-InputDataA_GeneralAssumptions!$D$7))</f>
        <v>0.15443854127250578</v>
      </c>
      <c r="AU24" s="12">
        <f>IF(Submodel1s!AQ4&gt;InputDataB_ModelSpecAssumptions!$E$25,InputDataB_ModelSpecAssumptions!$E$24,AT24+(InputDataB_ModelSpecAssumptions!$E$24-$I$24)/(InputDataB_ModelSpecAssumptions!$E$25-InputDataA_GeneralAssumptions!$D$7))</f>
        <v>0.15443854127250578</v>
      </c>
      <c r="AV24" s="12">
        <f>IF(Submodel1s!AR4&gt;InputDataB_ModelSpecAssumptions!$E$25,InputDataB_ModelSpecAssumptions!$E$24,AU24+(InputDataB_ModelSpecAssumptions!$E$24-$I$24)/(InputDataB_ModelSpecAssumptions!$E$25-InputDataA_GeneralAssumptions!$D$7))</f>
        <v>0.15443854127250578</v>
      </c>
      <c r="AW24" s="12">
        <f>IF(Submodel1s!AS4&gt;InputDataB_ModelSpecAssumptions!$E$25,InputDataB_ModelSpecAssumptions!$E$24,AV24+(InputDataB_ModelSpecAssumptions!$E$24-$I$24)/(InputDataB_ModelSpecAssumptions!$E$25-InputDataA_GeneralAssumptions!$D$7))</f>
        <v>0.15443854127250578</v>
      </c>
      <c r="AX24" s="12">
        <f>IF(Submodel1s!AT4&gt;InputDataB_ModelSpecAssumptions!$E$25,InputDataB_ModelSpecAssumptions!$E$24,AW24+(InputDataB_ModelSpecAssumptions!$E$24-$I$24)/(InputDataB_ModelSpecAssumptions!$E$25-InputDataA_GeneralAssumptions!$D$7))</f>
        <v>0.15443854127250578</v>
      </c>
      <c r="AY24" s="12">
        <f>IF(Submodel1s!AU4&gt;InputDataB_ModelSpecAssumptions!$E$25,InputDataB_ModelSpecAssumptions!$E$24,AX24+(InputDataB_ModelSpecAssumptions!$E$24-$I$24)/(InputDataB_ModelSpecAssumptions!$E$25-InputDataA_GeneralAssumptions!$D$7))</f>
        <v>0.15443854127250578</v>
      </c>
      <c r="AZ24" s="12">
        <f>IF(Submodel1s!AV4&gt;InputDataB_ModelSpecAssumptions!$E$25,InputDataB_ModelSpecAssumptions!$E$24,AY24+(InputDataB_ModelSpecAssumptions!$E$24-$I$24)/(InputDataB_ModelSpecAssumptions!$E$25-InputDataA_GeneralAssumptions!$D$7))</f>
        <v>0.15443854127250578</v>
      </c>
      <c r="BA24" s="12">
        <f>IF(Submodel1s!AW4&gt;InputDataB_ModelSpecAssumptions!$E$25,InputDataB_ModelSpecAssumptions!$E$24,AZ24+(InputDataB_ModelSpecAssumptions!$E$24-$I$24)/(InputDataB_ModelSpecAssumptions!$E$25-InputDataA_GeneralAssumptions!$D$7))</f>
        <v>0.15443854127250578</v>
      </c>
      <c r="BB24" s="12">
        <f>IF(Submodel1s!AX4&gt;InputDataB_ModelSpecAssumptions!$E$25,InputDataB_ModelSpecAssumptions!$E$24,BA24+(InputDataB_ModelSpecAssumptions!$E$24-$I$24)/(InputDataB_ModelSpecAssumptions!$E$25-InputDataA_GeneralAssumptions!$D$7))</f>
        <v>0.15443854127250578</v>
      </c>
      <c r="BC24" s="12">
        <f>IF(Submodel1s!AY4&gt;InputDataB_ModelSpecAssumptions!$E$25,InputDataB_ModelSpecAssumptions!$E$24,BB24+(InputDataB_ModelSpecAssumptions!$E$24-$I$24)/(InputDataB_ModelSpecAssumptions!$E$25-InputDataA_GeneralAssumptions!$D$7))</f>
        <v>0.15443854127250578</v>
      </c>
      <c r="BD24" s="12">
        <f>IF(Submodel1s!AZ4&gt;InputDataB_ModelSpecAssumptions!$E$25,InputDataB_ModelSpecAssumptions!$E$24,BC24+(InputDataB_ModelSpecAssumptions!$E$24-$I$24)/(InputDataB_ModelSpecAssumptions!$E$25-InputDataA_GeneralAssumptions!$D$7))</f>
        <v>0.15443854127250578</v>
      </c>
      <c r="BE24" s="12">
        <f>IF(Submodel1s!BA4&gt;InputDataB_ModelSpecAssumptions!$E$25,InputDataB_ModelSpecAssumptions!$E$24,BD24+(InputDataB_ModelSpecAssumptions!$E$24-$I$24)/(InputDataB_ModelSpecAssumptions!$E$25-InputDataA_GeneralAssumptions!$D$7))</f>
        <v>0.15443854127250578</v>
      </c>
      <c r="BF24" s="12">
        <f>IF(Submodel1s!BB4&gt;InputDataB_ModelSpecAssumptions!$E$25,InputDataB_ModelSpecAssumptions!$E$24,BE24+(InputDataB_ModelSpecAssumptions!$E$24-$I$24)/(InputDataB_ModelSpecAssumptions!$E$25-InputDataA_GeneralAssumptions!$D$7))</f>
        <v>0.15443854127250578</v>
      </c>
      <c r="BG24" s="12">
        <f>IF(Submodel1s!BC4&gt;InputDataB_ModelSpecAssumptions!$E$25,InputDataB_ModelSpecAssumptions!$E$24,BF24+(InputDataB_ModelSpecAssumptions!$E$24-$I$24)/(InputDataB_ModelSpecAssumptions!$E$25-InputDataA_GeneralAssumptions!$D$7))</f>
        <v>0.15443854127250578</v>
      </c>
      <c r="BH24" s="12">
        <f>IF(Submodel1s!BD4&gt;InputDataB_ModelSpecAssumptions!$E$25,InputDataB_ModelSpecAssumptions!$E$24,BG24+(InputDataB_ModelSpecAssumptions!$E$24-$I$24)/(InputDataB_ModelSpecAssumptions!$E$25-InputDataA_GeneralAssumptions!$D$7))</f>
        <v>0.15443854127250578</v>
      </c>
      <c r="BI24" s="12">
        <f>IF(Submodel1s!BE4&gt;InputDataB_ModelSpecAssumptions!$E$25,InputDataB_ModelSpecAssumptions!$E$24,BH24+(InputDataB_ModelSpecAssumptions!$E$24-$I$24)/(InputDataB_ModelSpecAssumptions!$E$25-InputDataA_GeneralAssumptions!$D$7))</f>
        <v>0.15443854127250578</v>
      </c>
      <c r="BJ24" s="12">
        <f>IF(Submodel1s!BF4&gt;InputDataB_ModelSpecAssumptions!$E$25,InputDataB_ModelSpecAssumptions!$E$24,BI24+(InputDataB_ModelSpecAssumptions!$E$24-$I$24)/(InputDataB_ModelSpecAssumptions!$E$25-InputDataA_GeneralAssumptions!$D$7))</f>
        <v>0.15443854127250578</v>
      </c>
      <c r="BK24" s="12">
        <f>IF(Submodel1s!BG4&gt;InputDataB_ModelSpecAssumptions!$E$25,InputDataB_ModelSpecAssumptions!$E$24,BJ24+(InputDataB_ModelSpecAssumptions!$E$24-$I$24)/(InputDataB_ModelSpecAssumptions!$E$25-InputDataA_GeneralAssumptions!$D$7))</f>
        <v>0.15443854127250578</v>
      </c>
      <c r="BL24" s="12">
        <f>IF(Submodel1s!BH4&gt;InputDataB_ModelSpecAssumptions!$E$25,InputDataB_ModelSpecAssumptions!$E$24,BK24+(InputDataB_ModelSpecAssumptions!$E$24-$I$24)/(InputDataB_ModelSpecAssumptions!$E$25-InputDataA_GeneralAssumptions!$D$7))</f>
        <v>0.15443854127250578</v>
      </c>
      <c r="BM24" s="12">
        <f>IF(Submodel1s!BI4&gt;InputDataB_ModelSpecAssumptions!$E$25,InputDataB_ModelSpecAssumptions!$E$24,BL24+(InputDataB_ModelSpecAssumptions!$E$24-$I$24)/(InputDataB_ModelSpecAssumptions!$E$25-InputDataA_GeneralAssumptions!$D$7))</f>
        <v>0.15443854127250578</v>
      </c>
      <c r="BN24" s="12">
        <f>IF(Submodel1s!BJ4&gt;InputDataB_ModelSpecAssumptions!$E$25,InputDataB_ModelSpecAssumptions!$E$24,BM24+(InputDataB_ModelSpecAssumptions!$E$24-$I$24)/(InputDataB_ModelSpecAssumptions!$E$25-InputDataA_GeneralAssumptions!$D$7))</f>
        <v>0.15443854127250578</v>
      </c>
      <c r="BO24" s="12">
        <f>IF(Submodel1s!BK4&gt;InputDataB_ModelSpecAssumptions!$E$25,InputDataB_ModelSpecAssumptions!$E$24,BN24+(InputDataB_ModelSpecAssumptions!$E$24-$I$24)/(InputDataB_ModelSpecAssumptions!$E$25-InputDataA_GeneralAssumptions!$D$7))</f>
        <v>0.15443854127250578</v>
      </c>
      <c r="BP24" s="12">
        <f>IF(Submodel1s!BL4&gt;InputDataB_ModelSpecAssumptions!$E$25,InputDataB_ModelSpecAssumptions!$E$24,BO24+(InputDataB_ModelSpecAssumptions!$E$24-$I$24)/(InputDataB_ModelSpecAssumptions!$E$25-InputDataA_GeneralAssumptions!$D$7))</f>
        <v>0.15443854127250578</v>
      </c>
      <c r="BQ24" s="12">
        <f>IF(Submodel1s!BM4&gt;InputDataB_ModelSpecAssumptions!$E$25,InputDataB_ModelSpecAssumptions!$E$24,BP24+(InputDataB_ModelSpecAssumptions!$E$24-$I$24)/(InputDataB_ModelSpecAssumptions!$E$25-InputDataA_GeneralAssumptions!$D$7))</f>
        <v>0.15443854127250578</v>
      </c>
      <c r="BR24" s="12">
        <f>IF(Submodel1s!BN4&gt;InputDataB_ModelSpecAssumptions!$E$25,InputDataB_ModelSpecAssumptions!$E$24,BQ24+(InputDataB_ModelSpecAssumptions!$E$24-$I$24)/(InputDataB_ModelSpecAssumptions!$E$25-InputDataA_GeneralAssumptions!$D$7))</f>
        <v>0.15443854127250578</v>
      </c>
      <c r="BS24" s="12">
        <f>IF(Submodel1s!BO4&gt;InputDataB_ModelSpecAssumptions!$E$25,InputDataB_ModelSpecAssumptions!$E$24,BR24+(InputDataB_ModelSpecAssumptions!$E$24-$I$24)/(InputDataB_ModelSpecAssumptions!$E$25-InputDataA_GeneralAssumptions!$D$7))</f>
        <v>0.15443854127250578</v>
      </c>
      <c r="BT24" s="12">
        <f>IF(Submodel1s!BP4&gt;InputDataB_ModelSpecAssumptions!$E$25,InputDataB_ModelSpecAssumptions!$E$24,BS24+(InputDataB_ModelSpecAssumptions!$E$24-$I$24)/(InputDataB_ModelSpecAssumptions!$E$25-InputDataA_GeneralAssumptions!$D$7))</f>
        <v>0.15443854127250578</v>
      </c>
      <c r="BU24" s="12">
        <f>IF(Submodel1s!BQ4&gt;InputDataB_ModelSpecAssumptions!$E$25,InputDataB_ModelSpecAssumptions!$E$24,BT24+(InputDataB_ModelSpecAssumptions!$E$24-$I$24)/(InputDataB_ModelSpecAssumptions!$E$25-InputDataA_GeneralAssumptions!$D$7))</f>
        <v>0.15443854127250578</v>
      </c>
      <c r="BV24" s="12">
        <f>IF(Submodel1s!BR4&gt;InputDataB_ModelSpecAssumptions!$E$25,InputDataB_ModelSpecAssumptions!$E$24,BU24+(InputDataB_ModelSpecAssumptions!$E$24-$I$24)/(InputDataB_ModelSpecAssumptions!$E$25-InputDataA_GeneralAssumptions!$D$7))</f>
        <v>0.15443854127250578</v>
      </c>
      <c r="BW24" s="12">
        <f>IF(Submodel1s!BS4&gt;InputDataB_ModelSpecAssumptions!$E$25,InputDataB_ModelSpecAssumptions!$E$24,BV24+(InputDataB_ModelSpecAssumptions!$E$24-$I$24)/(InputDataB_ModelSpecAssumptions!$E$25-InputDataA_GeneralAssumptions!$D$7))</f>
        <v>0.15443854127250578</v>
      </c>
      <c r="BX24" s="12">
        <f>IF(Submodel1s!BT4&gt;InputDataB_ModelSpecAssumptions!$E$25,InputDataB_ModelSpecAssumptions!$E$24,BW24+(InputDataB_ModelSpecAssumptions!$E$24-$I$24)/(InputDataB_ModelSpecAssumptions!$E$25-InputDataA_GeneralAssumptions!$D$7))</f>
        <v>0.15443854127250578</v>
      </c>
      <c r="BY24" s="12">
        <f>IF(Submodel1s!BU4&gt;InputDataB_ModelSpecAssumptions!$E$25,InputDataB_ModelSpecAssumptions!$E$24,BX24+(InputDataB_ModelSpecAssumptions!$E$24-$I$24)/(InputDataB_ModelSpecAssumptions!$E$25-InputDataA_GeneralAssumptions!$D$7))</f>
        <v>0.15443854127250578</v>
      </c>
      <c r="BZ24" s="12">
        <f>IF(Submodel1s!BV4&gt;InputDataB_ModelSpecAssumptions!$E$25,InputDataB_ModelSpecAssumptions!$E$24,BY24+(InputDataB_ModelSpecAssumptions!$E$24-$I$24)/(InputDataB_ModelSpecAssumptions!$E$25-InputDataA_GeneralAssumptions!$D$7))</f>
        <v>0.15443854127250578</v>
      </c>
      <c r="CA24" s="12">
        <f>IF(Submodel1s!BW4&gt;InputDataB_ModelSpecAssumptions!$E$25,InputDataB_ModelSpecAssumptions!$E$24,BZ24+(InputDataB_ModelSpecAssumptions!$E$24-$I$24)/(InputDataB_ModelSpecAssumptions!$E$25-InputDataA_GeneralAssumptions!$D$7))</f>
        <v>0.15443854127250578</v>
      </c>
      <c r="CB24" s="12">
        <f>IF(Submodel1s!BX4&gt;InputDataB_ModelSpecAssumptions!$E$25,InputDataB_ModelSpecAssumptions!$E$24,CA24+(InputDataB_ModelSpecAssumptions!$E$24-$I$24)/(InputDataB_ModelSpecAssumptions!$E$25-InputDataA_GeneralAssumptions!$D$7))</f>
        <v>0.15443854127250578</v>
      </c>
      <c r="CC24" s="12">
        <f>IF(Submodel1s!BY4&gt;InputDataB_ModelSpecAssumptions!$E$25,InputDataB_ModelSpecAssumptions!$E$24,CB24+(InputDataB_ModelSpecAssumptions!$E$24-$I$24)/(InputDataB_ModelSpecAssumptions!$E$25-InputDataA_GeneralAssumptions!$D$7))</f>
        <v>0.15443854127250578</v>
      </c>
      <c r="CD24" s="12">
        <f>IF(Submodel1s!BZ4&gt;InputDataB_ModelSpecAssumptions!$E$25,InputDataB_ModelSpecAssumptions!$E$24,CC24+(InputDataB_ModelSpecAssumptions!$E$24-$I$24)/(InputDataB_ModelSpecAssumptions!$E$25-InputDataA_GeneralAssumptions!$D$7))</f>
        <v>0.15443854127250578</v>
      </c>
      <c r="CE24" s="12">
        <f>IF(Submodel1s!CA4&gt;InputDataB_ModelSpecAssumptions!$E$25,InputDataB_ModelSpecAssumptions!$E$24,CD24+(InputDataB_ModelSpecAssumptions!$E$24-$I$24)/(InputDataB_ModelSpecAssumptions!$E$25-InputDataA_GeneralAssumptions!$D$7))</f>
        <v>0.15443854127250578</v>
      </c>
      <c r="CF24" s="12">
        <f>IF(Submodel1s!CB4&gt;InputDataB_ModelSpecAssumptions!$E$25,InputDataB_ModelSpecAssumptions!$E$24,CE24+(InputDataB_ModelSpecAssumptions!$E$24-$I$24)/(InputDataB_ModelSpecAssumptions!$E$25-InputDataA_GeneralAssumptions!$D$7))</f>
        <v>0.15443854127250578</v>
      </c>
      <c r="CG24" s="12">
        <f>IF(Submodel1s!CC4&gt;InputDataB_ModelSpecAssumptions!$E$25,InputDataB_ModelSpecAssumptions!$E$24,CF24+(InputDataB_ModelSpecAssumptions!$E$24-$I$24)/(InputDataB_ModelSpecAssumptions!$E$25-InputDataA_GeneralAssumptions!$D$7))</f>
        <v>0.15443854127250578</v>
      </c>
      <c r="CH24" s="12">
        <f>IF(Submodel1s!CD4&gt;InputDataB_ModelSpecAssumptions!$E$25,InputDataB_ModelSpecAssumptions!$E$24,CG24+(InputDataB_ModelSpecAssumptions!$E$24-$I$24)/(InputDataB_ModelSpecAssumptions!$E$25-InputDataA_GeneralAssumptions!$D$7))</f>
        <v>0.15443854127250578</v>
      </c>
      <c r="CI24" s="12">
        <f>IF(Submodel1s!CE4&gt;InputDataB_ModelSpecAssumptions!$E$25,InputDataB_ModelSpecAssumptions!$E$24,CH24+(InputDataB_ModelSpecAssumptions!$E$24-$I$24)/(InputDataB_ModelSpecAssumptions!$E$25-InputDataA_GeneralAssumptions!$D$7))</f>
        <v>0.15443854127250578</v>
      </c>
    </row>
    <row r="25" spans="2:87" ht="16" thickBot="1">
      <c r="B25" s="259" t="s">
        <v>1052</v>
      </c>
      <c r="C25" s="260" t="s">
        <v>1</v>
      </c>
      <c r="D25" s="369">
        <v>2050</v>
      </c>
      <c r="E25" s="370">
        <f>D25</f>
        <v>2050</v>
      </c>
      <c r="F25" s="739"/>
      <c r="G25" s="13" t="s">
        <v>626</v>
      </c>
      <c r="H25" s="26" t="s">
        <v>2</v>
      </c>
      <c r="I25" s="11">
        <f>IF(VLOOKUP(InputDataB_ModelSpecAssumptions!$D$23,DataSummary!$A$143:$B$145,2,FALSE)=1,InputDataB_ModelSpecAssumptions!I23,InputDataB_ModelSpecAssumptions!I24)</f>
        <v>0.15443854127250578</v>
      </c>
      <c r="J25" s="11">
        <f>IF(VLOOKUP(InputDataB_ModelSpecAssumptions!$D$23,DataSummary!$A$143:$B$145,2,FALSE)=1,InputDataB_ModelSpecAssumptions!J23,InputDataB_ModelSpecAssumptions!J24)</f>
        <v>0.15443854127250578</v>
      </c>
      <c r="K25" s="11">
        <f>IF(VLOOKUP(InputDataB_ModelSpecAssumptions!$D$23,DataSummary!$A$143:$B$145,2,FALSE)=1,InputDataB_ModelSpecAssumptions!K23,InputDataB_ModelSpecAssumptions!K24)</f>
        <v>0.15443854127250578</v>
      </c>
      <c r="L25" s="11">
        <f>IF(VLOOKUP(InputDataB_ModelSpecAssumptions!$D$23,DataSummary!$A$143:$B$145,2,FALSE)=1,InputDataB_ModelSpecAssumptions!L23,InputDataB_ModelSpecAssumptions!L24)</f>
        <v>0.15443854127250578</v>
      </c>
      <c r="M25" s="11">
        <f>IF(VLOOKUP(InputDataB_ModelSpecAssumptions!$D$23,DataSummary!$A$143:$B$145,2,FALSE)=1,InputDataB_ModelSpecAssumptions!M23,InputDataB_ModelSpecAssumptions!M24)</f>
        <v>0.15443854127250578</v>
      </c>
      <c r="N25" s="11">
        <f>IF(VLOOKUP(InputDataB_ModelSpecAssumptions!$D$23,DataSummary!$A$143:$B$145,2,FALSE)=1,InputDataB_ModelSpecAssumptions!N23,InputDataB_ModelSpecAssumptions!N24)</f>
        <v>0.15443854127250578</v>
      </c>
      <c r="O25" s="11">
        <f>IF(VLOOKUP(InputDataB_ModelSpecAssumptions!$D$23,DataSummary!$A$143:$B$145,2,FALSE)=1,InputDataB_ModelSpecAssumptions!O23,InputDataB_ModelSpecAssumptions!O24)</f>
        <v>0.15443854127250578</v>
      </c>
      <c r="P25" s="11">
        <f>IF(VLOOKUP(InputDataB_ModelSpecAssumptions!$D$23,DataSummary!$A$143:$B$145,2,FALSE)=1,InputDataB_ModelSpecAssumptions!P23,InputDataB_ModelSpecAssumptions!P24)</f>
        <v>0.15443854127250578</v>
      </c>
      <c r="Q25" s="11">
        <f>IF(VLOOKUP(InputDataB_ModelSpecAssumptions!$D$23,DataSummary!$A$143:$B$145,2,FALSE)=1,InputDataB_ModelSpecAssumptions!Q23,InputDataB_ModelSpecAssumptions!Q24)</f>
        <v>0.15443854127250578</v>
      </c>
      <c r="R25" s="11">
        <f>IF(VLOOKUP(InputDataB_ModelSpecAssumptions!$D$23,DataSummary!$A$143:$B$145,2,FALSE)=1,InputDataB_ModelSpecAssumptions!R23,InputDataB_ModelSpecAssumptions!R24)</f>
        <v>0.15443854127250578</v>
      </c>
      <c r="S25" s="11">
        <f>IF(VLOOKUP(InputDataB_ModelSpecAssumptions!$D$23,DataSummary!$A$143:$B$145,2,FALSE)=1,InputDataB_ModelSpecAssumptions!S23,InputDataB_ModelSpecAssumptions!S24)</f>
        <v>0.15443854127250578</v>
      </c>
      <c r="T25" s="11">
        <f>IF(VLOOKUP(InputDataB_ModelSpecAssumptions!$D$23,DataSummary!$A$143:$B$145,2,FALSE)=1,InputDataB_ModelSpecAssumptions!T23,InputDataB_ModelSpecAssumptions!T24)</f>
        <v>0.15443854127250578</v>
      </c>
      <c r="U25" s="11">
        <f>IF(VLOOKUP(InputDataB_ModelSpecAssumptions!$D$23,DataSummary!$A$143:$B$145,2,FALSE)=1,InputDataB_ModelSpecAssumptions!U23,InputDataB_ModelSpecAssumptions!U24)</f>
        <v>0.15443854127250578</v>
      </c>
      <c r="V25" s="11">
        <f>IF(VLOOKUP(InputDataB_ModelSpecAssumptions!$D$23,DataSummary!$A$143:$B$145,2,FALSE)=1,InputDataB_ModelSpecAssumptions!V23,InputDataB_ModelSpecAssumptions!V24)</f>
        <v>0.15443854127250578</v>
      </c>
      <c r="W25" s="11">
        <f>IF(VLOOKUP(InputDataB_ModelSpecAssumptions!$D$23,DataSummary!$A$143:$B$145,2,FALSE)=1,InputDataB_ModelSpecAssumptions!W23,InputDataB_ModelSpecAssumptions!W24)</f>
        <v>0.15443854127250578</v>
      </c>
      <c r="X25" s="11">
        <f>IF(VLOOKUP(InputDataB_ModelSpecAssumptions!$D$23,DataSummary!$A$143:$B$145,2,FALSE)=1,InputDataB_ModelSpecAssumptions!X23,InputDataB_ModelSpecAssumptions!X24)</f>
        <v>0.15443854127250578</v>
      </c>
      <c r="Y25" s="11">
        <f>IF(VLOOKUP(InputDataB_ModelSpecAssumptions!$D$23,DataSummary!$A$143:$B$145,2,FALSE)=1,InputDataB_ModelSpecAssumptions!Y23,InputDataB_ModelSpecAssumptions!Y24)</f>
        <v>0.15443854127250578</v>
      </c>
      <c r="Z25" s="11">
        <f>IF(VLOOKUP(InputDataB_ModelSpecAssumptions!$D$23,DataSummary!$A$143:$B$145,2,FALSE)=1,InputDataB_ModelSpecAssumptions!Z23,InputDataB_ModelSpecAssumptions!Z24)</f>
        <v>0.15443854127250578</v>
      </c>
      <c r="AA25" s="11">
        <f>IF(VLOOKUP(InputDataB_ModelSpecAssumptions!$D$23,DataSummary!$A$143:$B$145,2,FALSE)=1,InputDataB_ModelSpecAssumptions!AA23,InputDataB_ModelSpecAssumptions!AA24)</f>
        <v>0.15443854127250578</v>
      </c>
      <c r="AB25" s="11">
        <f>IF(VLOOKUP(InputDataB_ModelSpecAssumptions!$D$23,DataSummary!$A$143:$B$145,2,FALSE)=1,InputDataB_ModelSpecAssumptions!AB23,InputDataB_ModelSpecAssumptions!AB24)</f>
        <v>0.15443854127250578</v>
      </c>
      <c r="AC25" s="11">
        <f>IF(VLOOKUP(InputDataB_ModelSpecAssumptions!$D$23,DataSummary!$A$143:$B$145,2,FALSE)=1,InputDataB_ModelSpecAssumptions!AC23,InputDataB_ModelSpecAssumptions!AC24)</f>
        <v>0.15443854127250578</v>
      </c>
      <c r="AD25" s="11">
        <f>IF(VLOOKUP(InputDataB_ModelSpecAssumptions!$D$23,DataSummary!$A$143:$B$145,2,FALSE)=1,InputDataB_ModelSpecAssumptions!AD23,InputDataB_ModelSpecAssumptions!AD24)</f>
        <v>0.15443854127250578</v>
      </c>
      <c r="AE25" s="11">
        <f>IF(VLOOKUP(InputDataB_ModelSpecAssumptions!$D$23,DataSummary!$A$143:$B$145,2,FALSE)=1,InputDataB_ModelSpecAssumptions!AE23,InputDataB_ModelSpecAssumptions!AE24)</f>
        <v>0.15443854127250578</v>
      </c>
      <c r="AF25" s="11">
        <f>IF(VLOOKUP(InputDataB_ModelSpecAssumptions!$D$23,DataSummary!$A$143:$B$145,2,FALSE)=1,InputDataB_ModelSpecAssumptions!AF23,InputDataB_ModelSpecAssumptions!AF24)</f>
        <v>0.15443854127250578</v>
      </c>
      <c r="AG25" s="11">
        <f>IF(VLOOKUP(InputDataB_ModelSpecAssumptions!$D$23,DataSummary!$A$143:$B$145,2,FALSE)=1,InputDataB_ModelSpecAssumptions!AG23,InputDataB_ModelSpecAssumptions!AG24)</f>
        <v>0.15443854127250578</v>
      </c>
      <c r="AH25" s="11">
        <f>IF(VLOOKUP(InputDataB_ModelSpecAssumptions!$D$23,DataSummary!$A$143:$B$145,2,FALSE)=1,InputDataB_ModelSpecAssumptions!AH23,InputDataB_ModelSpecAssumptions!AH24)</f>
        <v>0.15443854127250578</v>
      </c>
      <c r="AI25" s="11">
        <f>IF(VLOOKUP(InputDataB_ModelSpecAssumptions!$D$23,DataSummary!$A$143:$B$145,2,FALSE)=1,InputDataB_ModelSpecAssumptions!AI23,InputDataB_ModelSpecAssumptions!AI24)</f>
        <v>0.15443854127250578</v>
      </c>
      <c r="AJ25" s="11">
        <f>IF(VLOOKUP(InputDataB_ModelSpecAssumptions!$D$23,DataSummary!$A$143:$B$145,2,FALSE)=1,InputDataB_ModelSpecAssumptions!AJ23,InputDataB_ModelSpecAssumptions!AJ24)</f>
        <v>0.15443854127250578</v>
      </c>
      <c r="AK25" s="11">
        <f>IF(VLOOKUP(InputDataB_ModelSpecAssumptions!$D$23,DataSummary!$A$143:$B$145,2,FALSE)=1,InputDataB_ModelSpecAssumptions!AK23,InputDataB_ModelSpecAssumptions!AK24)</f>
        <v>0.15443854127250578</v>
      </c>
      <c r="AL25" s="11">
        <f>IF(VLOOKUP(InputDataB_ModelSpecAssumptions!$D$23,DataSummary!$A$143:$B$145,2,FALSE)=1,InputDataB_ModelSpecAssumptions!AL23,InputDataB_ModelSpecAssumptions!AL24)</f>
        <v>0.15443854127250578</v>
      </c>
      <c r="AM25" s="11">
        <f>IF(VLOOKUP(InputDataB_ModelSpecAssumptions!$D$23,DataSummary!$A$143:$B$145,2,FALSE)=1,InputDataB_ModelSpecAssumptions!AM23,InputDataB_ModelSpecAssumptions!AM24)</f>
        <v>0.15443854127250578</v>
      </c>
      <c r="AN25" s="11">
        <f>IF(VLOOKUP(InputDataB_ModelSpecAssumptions!$D$23,DataSummary!$A$143:$B$145,2,FALSE)=1,InputDataB_ModelSpecAssumptions!AN23,InputDataB_ModelSpecAssumptions!AN24)</f>
        <v>0.15443854127250578</v>
      </c>
      <c r="AO25" s="11">
        <f>IF(VLOOKUP(InputDataB_ModelSpecAssumptions!$D$23,DataSummary!$A$143:$B$145,2,FALSE)=1,InputDataB_ModelSpecAssumptions!AO23,InputDataB_ModelSpecAssumptions!AO24)</f>
        <v>0.15443854127250578</v>
      </c>
      <c r="AP25" s="11">
        <f>IF(VLOOKUP(InputDataB_ModelSpecAssumptions!$D$23,DataSummary!$A$143:$B$145,2,FALSE)=1,InputDataB_ModelSpecAssumptions!AP23,InputDataB_ModelSpecAssumptions!AP24)</f>
        <v>0.15443854127250578</v>
      </c>
      <c r="AQ25" s="11">
        <f>IF(VLOOKUP(InputDataB_ModelSpecAssumptions!$D$23,DataSummary!$A$143:$B$145,2,FALSE)=1,InputDataB_ModelSpecAssumptions!AQ23,InputDataB_ModelSpecAssumptions!AQ24)</f>
        <v>0.15443854127250578</v>
      </c>
      <c r="AR25" s="11">
        <f>IF(VLOOKUP(InputDataB_ModelSpecAssumptions!$D$23,DataSummary!$A$143:$B$145,2,FALSE)=1,InputDataB_ModelSpecAssumptions!AR23,InputDataB_ModelSpecAssumptions!AR24)</f>
        <v>0.15443854127250578</v>
      </c>
      <c r="AS25" s="11">
        <f>IF(VLOOKUP(InputDataB_ModelSpecAssumptions!$D$23,DataSummary!$A$143:$B$145,2,FALSE)=1,InputDataB_ModelSpecAssumptions!AS23,InputDataB_ModelSpecAssumptions!AS24)</f>
        <v>0.15443854127250578</v>
      </c>
      <c r="AT25" s="11">
        <f>IF(VLOOKUP(InputDataB_ModelSpecAssumptions!$D$23,DataSummary!$A$143:$B$145,2,FALSE)=1,InputDataB_ModelSpecAssumptions!AT23,InputDataB_ModelSpecAssumptions!AT24)</f>
        <v>0.15443854127250578</v>
      </c>
      <c r="AU25" s="11">
        <f>IF(VLOOKUP(InputDataB_ModelSpecAssumptions!$D$23,DataSummary!$A$143:$B$145,2,FALSE)=1,InputDataB_ModelSpecAssumptions!AU23,InputDataB_ModelSpecAssumptions!AU24)</f>
        <v>0.15443854127250578</v>
      </c>
      <c r="AV25" s="11">
        <f>IF(VLOOKUP(InputDataB_ModelSpecAssumptions!$D$23,DataSummary!$A$143:$B$145,2,FALSE)=1,InputDataB_ModelSpecAssumptions!AV23,InputDataB_ModelSpecAssumptions!AV24)</f>
        <v>0.15443854127250578</v>
      </c>
      <c r="AW25" s="11">
        <f>IF(VLOOKUP(InputDataB_ModelSpecAssumptions!$D$23,DataSummary!$A$143:$B$145,2,FALSE)=1,InputDataB_ModelSpecAssumptions!AW23,InputDataB_ModelSpecAssumptions!AW24)</f>
        <v>0.15443854127250578</v>
      </c>
      <c r="AX25" s="11">
        <f>IF(VLOOKUP(InputDataB_ModelSpecAssumptions!$D$23,DataSummary!$A$143:$B$145,2,FALSE)=1,InputDataB_ModelSpecAssumptions!AX23,InputDataB_ModelSpecAssumptions!AX24)</f>
        <v>0.15443854127250578</v>
      </c>
      <c r="AY25" s="11">
        <f>IF(VLOOKUP(InputDataB_ModelSpecAssumptions!$D$23,DataSummary!$A$143:$B$145,2,FALSE)=1,InputDataB_ModelSpecAssumptions!AY23,InputDataB_ModelSpecAssumptions!AY24)</f>
        <v>0.15443854127250578</v>
      </c>
      <c r="AZ25" s="11">
        <f>IF(VLOOKUP(InputDataB_ModelSpecAssumptions!$D$23,DataSummary!$A$143:$B$145,2,FALSE)=1,InputDataB_ModelSpecAssumptions!AZ23,InputDataB_ModelSpecAssumptions!AZ24)</f>
        <v>0.15443854127250578</v>
      </c>
      <c r="BA25" s="11">
        <f>IF(VLOOKUP(InputDataB_ModelSpecAssumptions!$D$23,DataSummary!$A$143:$B$145,2,FALSE)=1,InputDataB_ModelSpecAssumptions!BA23,InputDataB_ModelSpecAssumptions!BA24)</f>
        <v>0.15443854127250578</v>
      </c>
      <c r="BB25" s="11">
        <f>IF(VLOOKUP(InputDataB_ModelSpecAssumptions!$D$23,DataSummary!$A$143:$B$145,2,FALSE)=1,InputDataB_ModelSpecAssumptions!BB23,InputDataB_ModelSpecAssumptions!BB24)</f>
        <v>0.15443854127250578</v>
      </c>
      <c r="BC25" s="11">
        <f>IF(VLOOKUP(InputDataB_ModelSpecAssumptions!$D$23,DataSummary!$A$143:$B$145,2,FALSE)=1,InputDataB_ModelSpecAssumptions!BC23,InputDataB_ModelSpecAssumptions!BC24)</f>
        <v>0.15443854127250578</v>
      </c>
      <c r="BD25" s="11">
        <f>IF(VLOOKUP(InputDataB_ModelSpecAssumptions!$D$23,DataSummary!$A$143:$B$145,2,FALSE)=1,InputDataB_ModelSpecAssumptions!BD23,InputDataB_ModelSpecAssumptions!BD24)</f>
        <v>0.15443854127250578</v>
      </c>
      <c r="BE25" s="11">
        <f>IF(VLOOKUP(InputDataB_ModelSpecAssumptions!$D$23,DataSummary!$A$143:$B$145,2,FALSE)=1,InputDataB_ModelSpecAssumptions!BE23,InputDataB_ModelSpecAssumptions!BE24)</f>
        <v>0.15443854127250578</v>
      </c>
      <c r="BF25" s="11">
        <f>IF(VLOOKUP(InputDataB_ModelSpecAssumptions!$D$23,DataSummary!$A$143:$B$145,2,FALSE)=1,InputDataB_ModelSpecAssumptions!BF23,InputDataB_ModelSpecAssumptions!BF24)</f>
        <v>0.15443854127250578</v>
      </c>
      <c r="BG25" s="11">
        <f>IF(VLOOKUP(InputDataB_ModelSpecAssumptions!$D$23,DataSummary!$A$143:$B$145,2,FALSE)=1,InputDataB_ModelSpecAssumptions!BG23,InputDataB_ModelSpecAssumptions!BG24)</f>
        <v>0.15443854127250578</v>
      </c>
      <c r="BH25" s="11">
        <f>IF(VLOOKUP(InputDataB_ModelSpecAssumptions!$D$23,DataSummary!$A$143:$B$145,2,FALSE)=1,InputDataB_ModelSpecAssumptions!BH23,InputDataB_ModelSpecAssumptions!BH24)</f>
        <v>0.15443854127250578</v>
      </c>
      <c r="BI25" s="11">
        <f>IF(VLOOKUP(InputDataB_ModelSpecAssumptions!$D$23,DataSummary!$A$143:$B$145,2,FALSE)=1,InputDataB_ModelSpecAssumptions!BI23,InputDataB_ModelSpecAssumptions!BI24)</f>
        <v>0.15443854127250578</v>
      </c>
      <c r="BJ25" s="11">
        <f>IF(VLOOKUP(InputDataB_ModelSpecAssumptions!$D$23,DataSummary!$A$143:$B$145,2,FALSE)=1,InputDataB_ModelSpecAssumptions!BJ23,InputDataB_ModelSpecAssumptions!BJ24)</f>
        <v>0.15443854127250578</v>
      </c>
      <c r="BK25" s="11">
        <f>IF(VLOOKUP(InputDataB_ModelSpecAssumptions!$D$23,DataSummary!$A$143:$B$145,2,FALSE)=1,InputDataB_ModelSpecAssumptions!BK23,InputDataB_ModelSpecAssumptions!BK24)</f>
        <v>0.15443854127250578</v>
      </c>
      <c r="BL25" s="11">
        <f>IF(VLOOKUP(InputDataB_ModelSpecAssumptions!$D$23,DataSummary!$A$143:$B$145,2,FALSE)=1,InputDataB_ModelSpecAssumptions!BL23,InputDataB_ModelSpecAssumptions!BL24)</f>
        <v>0.15443854127250578</v>
      </c>
      <c r="BM25" s="11">
        <f>IF(VLOOKUP(InputDataB_ModelSpecAssumptions!$D$23,DataSummary!$A$143:$B$145,2,FALSE)=1,InputDataB_ModelSpecAssumptions!BM23,InputDataB_ModelSpecAssumptions!BM24)</f>
        <v>0.15443854127250578</v>
      </c>
      <c r="BN25" s="11">
        <f>IF(VLOOKUP(InputDataB_ModelSpecAssumptions!$D$23,DataSummary!$A$143:$B$145,2,FALSE)=1,InputDataB_ModelSpecAssumptions!BN23,InputDataB_ModelSpecAssumptions!BN24)</f>
        <v>0.15443854127250578</v>
      </c>
      <c r="BO25" s="11">
        <f>IF(VLOOKUP(InputDataB_ModelSpecAssumptions!$D$23,DataSummary!$A$143:$B$145,2,FALSE)=1,InputDataB_ModelSpecAssumptions!BO23,InputDataB_ModelSpecAssumptions!BO24)</f>
        <v>0.15443854127250578</v>
      </c>
      <c r="BP25" s="11">
        <f>IF(VLOOKUP(InputDataB_ModelSpecAssumptions!$D$23,DataSummary!$A$143:$B$145,2,FALSE)=1,InputDataB_ModelSpecAssumptions!BP23,InputDataB_ModelSpecAssumptions!BP24)</f>
        <v>0.15443854127250578</v>
      </c>
      <c r="BQ25" s="11">
        <f>IF(VLOOKUP(InputDataB_ModelSpecAssumptions!$D$23,DataSummary!$A$143:$B$145,2,FALSE)=1,InputDataB_ModelSpecAssumptions!BQ23,InputDataB_ModelSpecAssumptions!BQ24)</f>
        <v>0.15443854127250578</v>
      </c>
      <c r="BR25" s="11">
        <f>IF(VLOOKUP(InputDataB_ModelSpecAssumptions!$D$23,DataSummary!$A$143:$B$145,2,FALSE)=1,InputDataB_ModelSpecAssumptions!BR23,InputDataB_ModelSpecAssumptions!BR24)</f>
        <v>0.15443854127250578</v>
      </c>
      <c r="BS25" s="11">
        <f>IF(VLOOKUP(InputDataB_ModelSpecAssumptions!$D$23,DataSummary!$A$143:$B$145,2,FALSE)=1,InputDataB_ModelSpecAssumptions!BS23,InputDataB_ModelSpecAssumptions!BS24)</f>
        <v>0.15443854127250578</v>
      </c>
      <c r="BT25" s="11">
        <f>IF(VLOOKUP(InputDataB_ModelSpecAssumptions!$D$23,DataSummary!$A$143:$B$145,2,FALSE)=1,InputDataB_ModelSpecAssumptions!BT23,InputDataB_ModelSpecAssumptions!BT24)</f>
        <v>0.15443854127250578</v>
      </c>
      <c r="BU25" s="11">
        <f>IF(VLOOKUP(InputDataB_ModelSpecAssumptions!$D$23,DataSummary!$A$143:$B$145,2,FALSE)=1,InputDataB_ModelSpecAssumptions!BU23,InputDataB_ModelSpecAssumptions!BU24)</f>
        <v>0.15443854127250578</v>
      </c>
      <c r="BV25" s="11">
        <f>IF(VLOOKUP(InputDataB_ModelSpecAssumptions!$D$23,DataSummary!$A$143:$B$145,2,FALSE)=1,InputDataB_ModelSpecAssumptions!BV23,InputDataB_ModelSpecAssumptions!BV24)</f>
        <v>0.15443854127250578</v>
      </c>
      <c r="BW25" s="11">
        <f>IF(VLOOKUP(InputDataB_ModelSpecAssumptions!$D$23,DataSummary!$A$143:$B$145,2,FALSE)=1,InputDataB_ModelSpecAssumptions!BW23,InputDataB_ModelSpecAssumptions!BW24)</f>
        <v>0.15443854127250578</v>
      </c>
      <c r="BX25" s="11">
        <f>IF(VLOOKUP(InputDataB_ModelSpecAssumptions!$D$23,DataSummary!$A$143:$B$145,2,FALSE)=1,InputDataB_ModelSpecAssumptions!BX23,InputDataB_ModelSpecAssumptions!BX24)</f>
        <v>0.15443854127250578</v>
      </c>
      <c r="BY25" s="11">
        <f>IF(VLOOKUP(InputDataB_ModelSpecAssumptions!$D$23,DataSummary!$A$143:$B$145,2,FALSE)=1,InputDataB_ModelSpecAssumptions!BY23,InputDataB_ModelSpecAssumptions!BY24)</f>
        <v>0.15443854127250578</v>
      </c>
      <c r="BZ25" s="11">
        <f>IF(VLOOKUP(InputDataB_ModelSpecAssumptions!$D$23,DataSummary!$A$143:$B$145,2,FALSE)=1,InputDataB_ModelSpecAssumptions!BZ23,InputDataB_ModelSpecAssumptions!BZ24)</f>
        <v>0.15443854127250578</v>
      </c>
      <c r="CA25" s="11">
        <f>IF(VLOOKUP(InputDataB_ModelSpecAssumptions!$D$23,DataSummary!$A$143:$B$145,2,FALSE)=1,InputDataB_ModelSpecAssumptions!CA23,InputDataB_ModelSpecAssumptions!CA24)</f>
        <v>0.15443854127250578</v>
      </c>
      <c r="CB25" s="11">
        <f>IF(VLOOKUP(InputDataB_ModelSpecAssumptions!$D$23,DataSummary!$A$143:$B$145,2,FALSE)=1,InputDataB_ModelSpecAssumptions!CB23,InputDataB_ModelSpecAssumptions!CB24)</f>
        <v>0.15443854127250578</v>
      </c>
      <c r="CC25" s="11">
        <f>IF(VLOOKUP(InputDataB_ModelSpecAssumptions!$D$23,DataSummary!$A$143:$B$145,2,FALSE)=1,InputDataB_ModelSpecAssumptions!CC23,InputDataB_ModelSpecAssumptions!CC24)</f>
        <v>0.15443854127250578</v>
      </c>
      <c r="CD25" s="11">
        <f>IF(VLOOKUP(InputDataB_ModelSpecAssumptions!$D$23,DataSummary!$A$143:$B$145,2,FALSE)=1,InputDataB_ModelSpecAssumptions!CD23,InputDataB_ModelSpecAssumptions!CD24)</f>
        <v>0.15443854127250578</v>
      </c>
      <c r="CE25" s="11">
        <f>IF(VLOOKUP(InputDataB_ModelSpecAssumptions!$D$23,DataSummary!$A$143:$B$145,2,FALSE)=1,InputDataB_ModelSpecAssumptions!CE23,InputDataB_ModelSpecAssumptions!CE24)</f>
        <v>0.15443854127250578</v>
      </c>
      <c r="CF25" s="11">
        <f>IF(VLOOKUP(InputDataB_ModelSpecAssumptions!$D$23,DataSummary!$A$143:$B$145,2,FALSE)=1,InputDataB_ModelSpecAssumptions!CF23,InputDataB_ModelSpecAssumptions!CF24)</f>
        <v>0.15443854127250578</v>
      </c>
      <c r="CG25" s="11">
        <f>IF(VLOOKUP(InputDataB_ModelSpecAssumptions!$D$23,DataSummary!$A$143:$B$145,2,FALSE)=1,InputDataB_ModelSpecAssumptions!CG23,InputDataB_ModelSpecAssumptions!CG24)</f>
        <v>0.15443854127250578</v>
      </c>
      <c r="CH25" s="11">
        <f>IF(VLOOKUP(InputDataB_ModelSpecAssumptions!$D$23,DataSummary!$A$143:$B$145,2,FALSE)=1,InputDataB_ModelSpecAssumptions!CH23,InputDataB_ModelSpecAssumptions!CH24)</f>
        <v>0.15443854127250578</v>
      </c>
      <c r="CI25" s="11">
        <f>IF(VLOOKUP(InputDataB_ModelSpecAssumptions!$D$23,DataSummary!$A$143:$B$145,2,FALSE)=1,InputDataB_ModelSpecAssumptions!CI23,InputDataB_ModelSpecAssumptions!CI24)</f>
        <v>0.15443854127250578</v>
      </c>
    </row>
    <row r="26" spans="2:87" ht="16" thickBot="1">
      <c r="B26" s="36"/>
      <c r="C26" s="36"/>
      <c r="D26" s="236"/>
      <c r="E26" s="236"/>
    </row>
    <row r="27" spans="2:87">
      <c r="B27" s="747" t="s">
        <v>996</v>
      </c>
      <c r="C27" s="748"/>
      <c r="D27" s="69" t="str">
        <f>DataSummary!N4</f>
        <v>Baseline</v>
      </c>
      <c r="E27" s="75" t="str">
        <f>DataSummary!N5</f>
        <v>Scenario</v>
      </c>
      <c r="F27" s="206" t="str">
        <f>D36</f>
        <v>Automatic</v>
      </c>
      <c r="G27" s="2" t="str">
        <f>VLOOKUP(InputDataB_ModelSpecAssumptions!D35,DataSummary!A155:C157,3,FALSE)</f>
        <v>Real GDP annual growth rate</v>
      </c>
      <c r="H27" s="199" t="s">
        <v>631</v>
      </c>
      <c r="I27" s="178">
        <f>InputDataA_GeneralAssumptions!$D$7</f>
        <v>2023</v>
      </c>
      <c r="J27" s="144">
        <f>I27+1</f>
        <v>2024</v>
      </c>
      <c r="K27" s="144">
        <f t="shared" ref="K27:AQ27" si="101">J27+1</f>
        <v>2025</v>
      </c>
      <c r="L27" s="144">
        <f t="shared" si="101"/>
        <v>2026</v>
      </c>
      <c r="M27" s="144">
        <f t="shared" si="101"/>
        <v>2027</v>
      </c>
      <c r="N27" s="144">
        <f t="shared" si="101"/>
        <v>2028</v>
      </c>
      <c r="O27" s="144">
        <f t="shared" si="101"/>
        <v>2029</v>
      </c>
      <c r="P27" s="144">
        <f t="shared" si="101"/>
        <v>2030</v>
      </c>
      <c r="Q27" s="144">
        <f t="shared" si="101"/>
        <v>2031</v>
      </c>
      <c r="R27" s="144">
        <f t="shared" si="101"/>
        <v>2032</v>
      </c>
      <c r="S27" s="144">
        <f t="shared" si="101"/>
        <v>2033</v>
      </c>
      <c r="T27" s="144">
        <f t="shared" si="101"/>
        <v>2034</v>
      </c>
      <c r="U27" s="144">
        <f t="shared" si="101"/>
        <v>2035</v>
      </c>
      <c r="V27" s="144">
        <f t="shared" si="101"/>
        <v>2036</v>
      </c>
      <c r="W27" s="144">
        <f t="shared" si="101"/>
        <v>2037</v>
      </c>
      <c r="X27" s="144">
        <f t="shared" si="101"/>
        <v>2038</v>
      </c>
      <c r="Y27" s="144">
        <f t="shared" si="101"/>
        <v>2039</v>
      </c>
      <c r="Z27" s="144">
        <f>Y27+1</f>
        <v>2040</v>
      </c>
      <c r="AA27" s="144">
        <f t="shared" si="101"/>
        <v>2041</v>
      </c>
      <c r="AB27" s="144">
        <f t="shared" si="101"/>
        <v>2042</v>
      </c>
      <c r="AC27" s="144">
        <f t="shared" si="101"/>
        <v>2043</v>
      </c>
      <c r="AD27" s="144">
        <f t="shared" si="101"/>
        <v>2044</v>
      </c>
      <c r="AE27" s="144">
        <f t="shared" si="101"/>
        <v>2045</v>
      </c>
      <c r="AF27" s="144">
        <f t="shared" si="101"/>
        <v>2046</v>
      </c>
      <c r="AG27" s="144">
        <f t="shared" si="101"/>
        <v>2047</v>
      </c>
      <c r="AH27" s="144">
        <f t="shared" si="101"/>
        <v>2048</v>
      </c>
      <c r="AI27" s="144">
        <f t="shared" si="101"/>
        <v>2049</v>
      </c>
      <c r="AJ27" s="144">
        <f t="shared" si="101"/>
        <v>2050</v>
      </c>
      <c r="AK27" s="144">
        <f t="shared" si="101"/>
        <v>2051</v>
      </c>
      <c r="AL27" s="144">
        <f t="shared" si="101"/>
        <v>2052</v>
      </c>
      <c r="AM27" s="144">
        <f t="shared" si="101"/>
        <v>2053</v>
      </c>
      <c r="AN27" s="144">
        <f t="shared" si="101"/>
        <v>2054</v>
      </c>
      <c r="AO27" s="144">
        <f t="shared" si="101"/>
        <v>2055</v>
      </c>
      <c r="AP27" s="144">
        <f t="shared" si="101"/>
        <v>2056</v>
      </c>
      <c r="AQ27" s="144">
        <f t="shared" si="101"/>
        <v>2057</v>
      </c>
      <c r="AR27" s="144">
        <f t="shared" ref="AR27" si="102">AQ27+1</f>
        <v>2058</v>
      </c>
      <c r="AS27" s="144">
        <f t="shared" ref="AS27" si="103">AR27+1</f>
        <v>2059</v>
      </c>
      <c r="AT27" s="144">
        <f t="shared" ref="AT27" si="104">AS27+1</f>
        <v>2060</v>
      </c>
      <c r="AU27" s="144">
        <f t="shared" ref="AU27" si="105">AT27+1</f>
        <v>2061</v>
      </c>
      <c r="AV27" s="144">
        <f t="shared" ref="AV27" si="106">AU27+1</f>
        <v>2062</v>
      </c>
      <c r="AW27" s="144">
        <f t="shared" ref="AW27" si="107">AV27+1</f>
        <v>2063</v>
      </c>
      <c r="AX27" s="144">
        <f t="shared" ref="AX27" si="108">AW27+1</f>
        <v>2064</v>
      </c>
      <c r="AY27" s="144">
        <f t="shared" ref="AY27" si="109">AX27+1</f>
        <v>2065</v>
      </c>
      <c r="AZ27" s="144">
        <f t="shared" ref="AZ27" si="110">AY27+1</f>
        <v>2066</v>
      </c>
      <c r="BA27" s="144">
        <f t="shared" ref="BA27" si="111">AZ27+1</f>
        <v>2067</v>
      </c>
      <c r="BB27" s="144">
        <f t="shared" ref="BB27" si="112">BA27+1</f>
        <v>2068</v>
      </c>
      <c r="BC27" s="144">
        <f t="shared" ref="BC27" si="113">BB27+1</f>
        <v>2069</v>
      </c>
      <c r="BD27" s="144">
        <f t="shared" ref="BD27" si="114">BC27+1</f>
        <v>2070</v>
      </c>
      <c r="BE27" s="144">
        <f t="shared" ref="BE27" si="115">BD27+1</f>
        <v>2071</v>
      </c>
      <c r="BF27" s="144">
        <f t="shared" ref="BF27" si="116">BE27+1</f>
        <v>2072</v>
      </c>
      <c r="BG27" s="144">
        <f t="shared" ref="BG27" si="117">BF27+1</f>
        <v>2073</v>
      </c>
      <c r="BH27" s="144">
        <f t="shared" ref="BH27" si="118">BG27+1</f>
        <v>2074</v>
      </c>
      <c r="BI27" s="144">
        <f t="shared" ref="BI27" si="119">BH27+1</f>
        <v>2075</v>
      </c>
      <c r="BJ27" s="144">
        <f t="shared" ref="BJ27" si="120">BI27+1</f>
        <v>2076</v>
      </c>
      <c r="BK27" s="144">
        <f t="shared" ref="BK27" si="121">BJ27+1</f>
        <v>2077</v>
      </c>
      <c r="BL27" s="144">
        <f t="shared" ref="BL27" si="122">BK27+1</f>
        <v>2078</v>
      </c>
      <c r="BM27" s="144">
        <f t="shared" ref="BM27" si="123">BL27+1</f>
        <v>2079</v>
      </c>
      <c r="BN27" s="144">
        <f t="shared" ref="BN27" si="124">BM27+1</f>
        <v>2080</v>
      </c>
      <c r="BO27" s="144">
        <f t="shared" ref="BO27" si="125">BN27+1</f>
        <v>2081</v>
      </c>
      <c r="BP27" s="144">
        <f t="shared" ref="BP27" si="126">BO27+1</f>
        <v>2082</v>
      </c>
      <c r="BQ27" s="144">
        <f t="shared" ref="BQ27" si="127">BP27+1</f>
        <v>2083</v>
      </c>
      <c r="BR27" s="144">
        <f t="shared" ref="BR27" si="128">BQ27+1</f>
        <v>2084</v>
      </c>
      <c r="BS27" s="144">
        <f t="shared" ref="BS27" si="129">BR27+1</f>
        <v>2085</v>
      </c>
      <c r="BT27" s="144">
        <f t="shared" ref="BT27" si="130">BS27+1</f>
        <v>2086</v>
      </c>
      <c r="BU27" s="144">
        <f t="shared" ref="BU27" si="131">BT27+1</f>
        <v>2087</v>
      </c>
      <c r="BV27" s="144">
        <f t="shared" ref="BV27" si="132">BU27+1</f>
        <v>2088</v>
      </c>
      <c r="BW27" s="144">
        <f t="shared" ref="BW27" si="133">BV27+1</f>
        <v>2089</v>
      </c>
      <c r="BX27" s="144">
        <f t="shared" ref="BX27" si="134">BW27+1</f>
        <v>2090</v>
      </c>
      <c r="BY27" s="144">
        <f t="shared" ref="BY27" si="135">BX27+1</f>
        <v>2091</v>
      </c>
      <c r="BZ27" s="144">
        <f t="shared" ref="BZ27" si="136">BY27+1</f>
        <v>2092</v>
      </c>
      <c r="CA27" s="144">
        <f t="shared" ref="CA27" si="137">BZ27+1</f>
        <v>2093</v>
      </c>
      <c r="CB27" s="144">
        <f t="shared" ref="CB27" si="138">CA27+1</f>
        <v>2094</v>
      </c>
      <c r="CC27" s="144">
        <f t="shared" ref="CC27" si="139">CB27+1</f>
        <v>2095</v>
      </c>
      <c r="CD27" s="144">
        <f t="shared" ref="CD27" si="140">CC27+1</f>
        <v>2096</v>
      </c>
      <c r="CE27" s="144">
        <f t="shared" ref="CE27" si="141">CD27+1</f>
        <v>2097</v>
      </c>
      <c r="CF27" s="144">
        <f t="shared" ref="CF27" si="142">CE27+1</f>
        <v>2098</v>
      </c>
      <c r="CG27" s="144">
        <f t="shared" ref="CG27" si="143">CF27+1</f>
        <v>2099</v>
      </c>
      <c r="CH27" s="144">
        <f t="shared" ref="CH27" si="144">CG27+1</f>
        <v>2100</v>
      </c>
      <c r="CI27" s="144">
        <f t="shared" ref="CI27" si="145">CH27+1</f>
        <v>2101</v>
      </c>
    </row>
    <row r="28" spans="2:87">
      <c r="B28" s="91" t="s">
        <v>537</v>
      </c>
      <c r="C28" s="92" t="str">
        <f>IF(DataSummary!B166=1,"(e.g. 0.01)",IF(DataSummary!B166=2,"(e.g. 0.01)","Real US$"))</f>
        <v>(e.g. 0.01)</v>
      </c>
      <c r="D28" s="371"/>
      <c r="E28" s="371"/>
      <c r="F28" s="738" t="str">
        <f>DataSummary!N4</f>
        <v>Baseline</v>
      </c>
      <c r="G28" s="15" t="s">
        <v>619</v>
      </c>
      <c r="H28" s="25" t="s">
        <v>2</v>
      </c>
      <c r="I28" s="179">
        <f>I29</f>
        <v>2.866966649889946E-2</v>
      </c>
      <c r="J28" s="179">
        <f t="shared" ref="J28:AP28" si="146">J29</f>
        <v>2.866966649889946E-2</v>
      </c>
      <c r="K28" s="179">
        <f t="shared" si="146"/>
        <v>2.866966649889946E-2</v>
      </c>
      <c r="L28" s="179">
        <f t="shared" si="146"/>
        <v>2.866966649889946E-2</v>
      </c>
      <c r="M28" s="179">
        <f t="shared" si="146"/>
        <v>2.866966649889946E-2</v>
      </c>
      <c r="N28" s="179">
        <f t="shared" si="146"/>
        <v>2.866966649889946E-2</v>
      </c>
      <c r="O28" s="179">
        <f t="shared" si="146"/>
        <v>2.866966649889946E-2</v>
      </c>
      <c r="P28" s="179">
        <f t="shared" si="146"/>
        <v>2.866966649889946E-2</v>
      </c>
      <c r="Q28" s="179">
        <f t="shared" si="146"/>
        <v>2.866966649889946E-2</v>
      </c>
      <c r="R28" s="179">
        <f t="shared" si="146"/>
        <v>2.866966649889946E-2</v>
      </c>
      <c r="S28" s="179">
        <f t="shared" si="146"/>
        <v>2.866966649889946E-2</v>
      </c>
      <c r="T28" s="179">
        <f t="shared" si="146"/>
        <v>2.866966649889946E-2</v>
      </c>
      <c r="U28" s="179">
        <f t="shared" si="146"/>
        <v>2.866966649889946E-2</v>
      </c>
      <c r="V28" s="179">
        <f t="shared" si="146"/>
        <v>2.866966649889946E-2</v>
      </c>
      <c r="W28" s="179">
        <f t="shared" si="146"/>
        <v>2.866966649889946E-2</v>
      </c>
      <c r="X28" s="179">
        <f t="shared" si="146"/>
        <v>2.866966649889946E-2</v>
      </c>
      <c r="Y28" s="179">
        <f t="shared" si="146"/>
        <v>2.866966649889946E-2</v>
      </c>
      <c r="Z28" s="179">
        <f t="shared" si="146"/>
        <v>2.866966649889946E-2</v>
      </c>
      <c r="AA28" s="179">
        <f t="shared" si="146"/>
        <v>2.866966649889946E-2</v>
      </c>
      <c r="AB28" s="179">
        <f t="shared" si="146"/>
        <v>2.866966649889946E-2</v>
      </c>
      <c r="AC28" s="179">
        <f t="shared" si="146"/>
        <v>2.866966649889946E-2</v>
      </c>
      <c r="AD28" s="179">
        <f t="shared" si="146"/>
        <v>2.866966649889946E-2</v>
      </c>
      <c r="AE28" s="179">
        <f t="shared" si="146"/>
        <v>2.866966649889946E-2</v>
      </c>
      <c r="AF28" s="179">
        <f t="shared" si="146"/>
        <v>2.866966649889946E-2</v>
      </c>
      <c r="AG28" s="179">
        <f t="shared" si="146"/>
        <v>2.866966649889946E-2</v>
      </c>
      <c r="AH28" s="179">
        <f t="shared" si="146"/>
        <v>2.866966649889946E-2</v>
      </c>
      <c r="AI28" s="179">
        <f t="shared" si="146"/>
        <v>2.866966649889946E-2</v>
      </c>
      <c r="AJ28" s="179">
        <f t="shared" si="146"/>
        <v>2.866966649889946E-2</v>
      </c>
      <c r="AK28" s="179">
        <f t="shared" si="146"/>
        <v>2.866966649889946E-2</v>
      </c>
      <c r="AL28" s="179">
        <f t="shared" si="146"/>
        <v>2.866966649889946E-2</v>
      </c>
      <c r="AM28" s="179">
        <f t="shared" si="146"/>
        <v>2.866966649889946E-2</v>
      </c>
      <c r="AN28" s="179">
        <f t="shared" si="146"/>
        <v>2.866966649889946E-2</v>
      </c>
      <c r="AO28" s="179">
        <f t="shared" si="146"/>
        <v>2.866966649889946E-2</v>
      </c>
      <c r="AP28" s="179">
        <f t="shared" si="146"/>
        <v>2.866966649889946E-2</v>
      </c>
      <c r="AQ28" s="16">
        <f t="shared" ref="AQ28" si="147">AP28</f>
        <v>2.866966649889946E-2</v>
      </c>
      <c r="AR28" s="16">
        <f t="shared" ref="AR28" si="148">AQ28</f>
        <v>2.866966649889946E-2</v>
      </c>
      <c r="AS28" s="16">
        <f t="shared" ref="AS28" si="149">AR28</f>
        <v>2.866966649889946E-2</v>
      </c>
      <c r="AT28" s="16">
        <f t="shared" ref="AT28" si="150">AS28</f>
        <v>2.866966649889946E-2</v>
      </c>
      <c r="AU28" s="16">
        <f t="shared" ref="AU28" si="151">AT28</f>
        <v>2.866966649889946E-2</v>
      </c>
      <c r="AV28" s="16">
        <f t="shared" ref="AV28" si="152">AU28</f>
        <v>2.866966649889946E-2</v>
      </c>
      <c r="AW28" s="16">
        <f t="shared" ref="AW28" si="153">AV28</f>
        <v>2.866966649889946E-2</v>
      </c>
      <c r="AX28" s="16">
        <f t="shared" ref="AX28" si="154">AW28</f>
        <v>2.866966649889946E-2</v>
      </c>
      <c r="AY28" s="16">
        <f t="shared" ref="AY28" si="155">AX28</f>
        <v>2.866966649889946E-2</v>
      </c>
      <c r="AZ28" s="16">
        <f t="shared" ref="AZ28" si="156">AY28</f>
        <v>2.866966649889946E-2</v>
      </c>
      <c r="BA28" s="16">
        <f t="shared" ref="BA28" si="157">AZ28</f>
        <v>2.866966649889946E-2</v>
      </c>
      <c r="BB28" s="16">
        <f t="shared" ref="BB28" si="158">BA28</f>
        <v>2.866966649889946E-2</v>
      </c>
      <c r="BC28" s="16">
        <f t="shared" ref="BC28" si="159">BB28</f>
        <v>2.866966649889946E-2</v>
      </c>
      <c r="BD28" s="16">
        <f t="shared" ref="BD28" si="160">BC28</f>
        <v>2.866966649889946E-2</v>
      </c>
      <c r="BE28" s="16">
        <f t="shared" ref="BE28" si="161">BD28</f>
        <v>2.866966649889946E-2</v>
      </c>
      <c r="BF28" s="16">
        <f t="shared" ref="BF28" si="162">BE28</f>
        <v>2.866966649889946E-2</v>
      </c>
      <c r="BG28" s="16">
        <f t="shared" ref="BG28" si="163">BF28</f>
        <v>2.866966649889946E-2</v>
      </c>
      <c r="BH28" s="16">
        <f t="shared" ref="BH28" si="164">BG28</f>
        <v>2.866966649889946E-2</v>
      </c>
      <c r="BI28" s="16">
        <f t="shared" ref="BI28" si="165">BH28</f>
        <v>2.866966649889946E-2</v>
      </c>
      <c r="BJ28" s="16">
        <f t="shared" ref="BJ28" si="166">BI28</f>
        <v>2.866966649889946E-2</v>
      </c>
      <c r="BK28" s="16">
        <f t="shared" ref="BK28" si="167">BJ28</f>
        <v>2.866966649889946E-2</v>
      </c>
      <c r="BL28" s="16">
        <f t="shared" ref="BL28" si="168">BK28</f>
        <v>2.866966649889946E-2</v>
      </c>
      <c r="BM28" s="16">
        <f t="shared" ref="BM28" si="169">BL28</f>
        <v>2.866966649889946E-2</v>
      </c>
      <c r="BN28" s="16">
        <f t="shared" ref="BN28" si="170">BM28</f>
        <v>2.866966649889946E-2</v>
      </c>
      <c r="BO28" s="16">
        <f t="shared" ref="BO28" si="171">BN28</f>
        <v>2.866966649889946E-2</v>
      </c>
      <c r="BP28" s="16">
        <f t="shared" ref="BP28" si="172">BO28</f>
        <v>2.866966649889946E-2</v>
      </c>
      <c r="BQ28" s="16">
        <f t="shared" ref="BQ28" si="173">BP28</f>
        <v>2.866966649889946E-2</v>
      </c>
      <c r="BR28" s="16">
        <f t="shared" ref="BR28" si="174">BQ28</f>
        <v>2.866966649889946E-2</v>
      </c>
      <c r="BS28" s="16">
        <f t="shared" ref="BS28" si="175">BR28</f>
        <v>2.866966649889946E-2</v>
      </c>
      <c r="BT28" s="16">
        <f t="shared" ref="BT28" si="176">BS28</f>
        <v>2.866966649889946E-2</v>
      </c>
      <c r="BU28" s="16">
        <f t="shared" ref="BU28" si="177">BT28</f>
        <v>2.866966649889946E-2</v>
      </c>
      <c r="BV28" s="16">
        <f t="shared" ref="BV28" si="178">BU28</f>
        <v>2.866966649889946E-2</v>
      </c>
      <c r="BW28" s="16">
        <f t="shared" ref="BW28" si="179">BV28</f>
        <v>2.866966649889946E-2</v>
      </c>
      <c r="BX28" s="16">
        <f t="shared" ref="BX28" si="180">BW28</f>
        <v>2.866966649889946E-2</v>
      </c>
      <c r="BY28" s="16">
        <f t="shared" ref="BY28" si="181">BX28</f>
        <v>2.866966649889946E-2</v>
      </c>
      <c r="BZ28" s="16">
        <f t="shared" ref="BZ28" si="182">BY28</f>
        <v>2.866966649889946E-2</v>
      </c>
      <c r="CA28" s="16">
        <f t="shared" ref="CA28" si="183">BZ28</f>
        <v>2.866966649889946E-2</v>
      </c>
      <c r="CB28" s="16">
        <f t="shared" ref="CB28" si="184">CA28</f>
        <v>2.866966649889946E-2</v>
      </c>
      <c r="CC28" s="16">
        <f t="shared" ref="CC28" si="185">CB28</f>
        <v>2.866966649889946E-2</v>
      </c>
      <c r="CD28" s="16">
        <f t="shared" ref="CD28" si="186">CC28</f>
        <v>2.866966649889946E-2</v>
      </c>
      <c r="CE28" s="16">
        <f t="shared" ref="CE28" si="187">CD28</f>
        <v>2.866966649889946E-2</v>
      </c>
      <c r="CF28" s="16">
        <f t="shared" ref="CF28" si="188">CE28</f>
        <v>2.866966649889946E-2</v>
      </c>
      <c r="CG28" s="16">
        <f t="shared" ref="CG28" si="189">CF28</f>
        <v>2.866966649889946E-2</v>
      </c>
      <c r="CH28" s="16">
        <f t="shared" ref="CH28" si="190">CG28</f>
        <v>2.866966649889946E-2</v>
      </c>
      <c r="CI28" s="16">
        <f t="shared" ref="CI28" si="191">CH28</f>
        <v>2.866966649889946E-2</v>
      </c>
    </row>
    <row r="29" spans="2:87">
      <c r="B29" s="95" t="s">
        <v>538</v>
      </c>
      <c r="C29" s="461" t="s">
        <v>832</v>
      </c>
      <c r="D29" s="726">
        <f>IF(ISNUMBER(DataSummary!E167)=TRUE,DataSummary!E167,".")</f>
        <v>2.866966649889946E-2</v>
      </c>
      <c r="E29" s="726"/>
      <c r="F29" s="738"/>
      <c r="G29" s="10" t="s">
        <v>620</v>
      </c>
      <c r="H29" s="27" t="str">
        <f>H28</f>
        <v>(e.g. 0.40)</v>
      </c>
      <c r="I29" s="12">
        <f>D30</f>
        <v>2.866966649889946E-2</v>
      </c>
      <c r="J29" s="12">
        <f>IF(VLOOKUP(InputDataB_ModelSpecAssumptions!$D$35,DataSummary!$A$154:$B$157,2,FALSE)=3,J32,IF(J27&gt;=InputDataB_ModelSpecAssumptions!$D$38,InputDataB_ModelSpecAssumptions!$D$37,I29+(InputDataB_ModelSpecAssumptions!$D$37-$I$29)/(InputDataB_ModelSpecAssumptions!$D$38-InputDataA_GeneralAssumptions!$D$7)))</f>
        <v>2.866966649889946E-2</v>
      </c>
      <c r="K29" s="12">
        <f>IF(VLOOKUP(InputDataB_ModelSpecAssumptions!$D$35,DataSummary!$A$154:$B$157,2,FALSE)=3,K32,IF(K27&gt;=InputDataB_ModelSpecAssumptions!$D$38,InputDataB_ModelSpecAssumptions!$D$37,J29+(InputDataB_ModelSpecAssumptions!$D$37-$I$29)/(InputDataB_ModelSpecAssumptions!$D$38-InputDataA_GeneralAssumptions!$D$7)))</f>
        <v>2.866966649889946E-2</v>
      </c>
      <c r="L29" s="12">
        <f>IF(VLOOKUP(InputDataB_ModelSpecAssumptions!$D$35,DataSummary!$A$154:$B$157,2,FALSE)=3,L32,IF(L27&gt;=InputDataB_ModelSpecAssumptions!$D$38,InputDataB_ModelSpecAssumptions!$D$37,K29+(InputDataB_ModelSpecAssumptions!$D$37-$I$29)/(InputDataB_ModelSpecAssumptions!$D$38-InputDataA_GeneralAssumptions!$D$7)))</f>
        <v>2.866966649889946E-2</v>
      </c>
      <c r="M29" s="12">
        <f>IF(VLOOKUP(InputDataB_ModelSpecAssumptions!$D$35,DataSummary!$A$154:$B$157,2,FALSE)=3,M32,IF(M27&gt;=InputDataB_ModelSpecAssumptions!$D$38,InputDataB_ModelSpecAssumptions!$D$37,L29+(InputDataB_ModelSpecAssumptions!$D$37-$I$29)/(InputDataB_ModelSpecAssumptions!$D$38-InputDataA_GeneralAssumptions!$D$7)))</f>
        <v>2.866966649889946E-2</v>
      </c>
      <c r="N29" s="12">
        <f>IF(VLOOKUP(InputDataB_ModelSpecAssumptions!$D$35,DataSummary!$A$154:$B$157,2,FALSE)=3,N32,IF(N27&gt;=InputDataB_ModelSpecAssumptions!$D$38,InputDataB_ModelSpecAssumptions!$D$37,M29+(InputDataB_ModelSpecAssumptions!$D$37-$I$29)/(InputDataB_ModelSpecAssumptions!$D$38-InputDataA_GeneralAssumptions!$D$7)))</f>
        <v>2.866966649889946E-2</v>
      </c>
      <c r="O29" s="12">
        <f>IF(VLOOKUP(InputDataB_ModelSpecAssumptions!$D$35,DataSummary!$A$154:$B$157,2,FALSE)=3,O32,IF(O27&gt;=InputDataB_ModelSpecAssumptions!$D$38,InputDataB_ModelSpecAssumptions!$D$37,N29+(InputDataB_ModelSpecAssumptions!$D$37-$I$29)/(InputDataB_ModelSpecAssumptions!$D$38-InputDataA_GeneralAssumptions!$D$7)))</f>
        <v>2.866966649889946E-2</v>
      </c>
      <c r="P29" s="12">
        <f>IF(VLOOKUP(InputDataB_ModelSpecAssumptions!$D$35,DataSummary!$A$154:$B$157,2,FALSE)=3,P32,IF(P27&gt;=InputDataB_ModelSpecAssumptions!$D$38,InputDataB_ModelSpecAssumptions!$D$37,O29+(InputDataB_ModelSpecAssumptions!$D$37-$I$29)/(InputDataB_ModelSpecAssumptions!$D$38-InputDataA_GeneralAssumptions!$D$7)))</f>
        <v>2.866966649889946E-2</v>
      </c>
      <c r="Q29" s="12">
        <f>IF(VLOOKUP(InputDataB_ModelSpecAssumptions!$D$35,DataSummary!$A$154:$B$157,2,FALSE)=3,Q32,IF(Q27&gt;=InputDataB_ModelSpecAssumptions!$D$38,InputDataB_ModelSpecAssumptions!$D$37,P29+(InputDataB_ModelSpecAssumptions!$D$37-$I$29)/(InputDataB_ModelSpecAssumptions!$D$38-InputDataA_GeneralAssumptions!$D$7)))</f>
        <v>2.866966649889946E-2</v>
      </c>
      <c r="R29" s="12">
        <f>IF(VLOOKUP(InputDataB_ModelSpecAssumptions!$D$35,DataSummary!$A$154:$B$157,2,FALSE)=3,R32,IF(R27&gt;=InputDataB_ModelSpecAssumptions!$D$38,InputDataB_ModelSpecAssumptions!$D$37,Q29+(InputDataB_ModelSpecAssumptions!$D$37-$I$29)/(InputDataB_ModelSpecAssumptions!$D$38-InputDataA_GeneralAssumptions!$D$7)))</f>
        <v>2.866966649889946E-2</v>
      </c>
      <c r="S29" s="12">
        <f>IF(VLOOKUP(InputDataB_ModelSpecAssumptions!$D$35,DataSummary!$A$154:$B$157,2,FALSE)=3,S32,IF(S27&gt;=InputDataB_ModelSpecAssumptions!$D$38,InputDataB_ModelSpecAssumptions!$D$37,R29+(InputDataB_ModelSpecAssumptions!$D$37-$I$29)/(InputDataB_ModelSpecAssumptions!$D$38-InputDataA_GeneralAssumptions!$D$7)))</f>
        <v>2.866966649889946E-2</v>
      </c>
      <c r="T29" s="12">
        <f>IF(VLOOKUP(InputDataB_ModelSpecAssumptions!$D$35,DataSummary!$A$154:$B$157,2,FALSE)=3,T32,IF(T27&gt;=InputDataB_ModelSpecAssumptions!$D$38,InputDataB_ModelSpecAssumptions!$D$37,S29+(InputDataB_ModelSpecAssumptions!$D$37-$I$29)/(InputDataB_ModelSpecAssumptions!$D$38-InputDataA_GeneralAssumptions!$D$7)))</f>
        <v>2.866966649889946E-2</v>
      </c>
      <c r="U29" s="12">
        <f>IF(VLOOKUP(InputDataB_ModelSpecAssumptions!$D$35,DataSummary!$A$154:$B$157,2,FALSE)=3,U32,IF(U27&gt;=InputDataB_ModelSpecAssumptions!$D$38,InputDataB_ModelSpecAssumptions!$D$37,T29+(InputDataB_ModelSpecAssumptions!$D$37-$I$29)/(InputDataB_ModelSpecAssumptions!$D$38-InputDataA_GeneralAssumptions!$D$7)))</f>
        <v>2.866966649889946E-2</v>
      </c>
      <c r="V29" s="12">
        <f>IF(VLOOKUP(InputDataB_ModelSpecAssumptions!$D$35,DataSummary!$A$154:$B$157,2,FALSE)=3,V32,IF(V27&gt;=InputDataB_ModelSpecAssumptions!$D$38,InputDataB_ModelSpecAssumptions!$D$37,U29+(InputDataB_ModelSpecAssumptions!$D$37-$I$29)/(InputDataB_ModelSpecAssumptions!$D$38-InputDataA_GeneralAssumptions!$D$7)))</f>
        <v>2.866966649889946E-2</v>
      </c>
      <c r="W29" s="12">
        <f>IF(VLOOKUP(InputDataB_ModelSpecAssumptions!$D$35,DataSummary!$A$154:$B$157,2,FALSE)=3,W32,IF(W27&gt;=InputDataB_ModelSpecAssumptions!$D$38,InputDataB_ModelSpecAssumptions!$D$37,V29+(InputDataB_ModelSpecAssumptions!$D$37-$I$29)/(InputDataB_ModelSpecAssumptions!$D$38-InputDataA_GeneralAssumptions!$D$7)))</f>
        <v>2.866966649889946E-2</v>
      </c>
      <c r="X29" s="12">
        <f>IF(VLOOKUP(InputDataB_ModelSpecAssumptions!$D$35,DataSummary!$A$154:$B$157,2,FALSE)=3,X32,IF(X27&gt;=InputDataB_ModelSpecAssumptions!$D$38,InputDataB_ModelSpecAssumptions!$D$37,W29+(InputDataB_ModelSpecAssumptions!$D$37-$I$29)/(InputDataB_ModelSpecAssumptions!$D$38-InputDataA_GeneralAssumptions!$D$7)))</f>
        <v>2.866966649889946E-2</v>
      </c>
      <c r="Y29" s="12">
        <f>IF(VLOOKUP(InputDataB_ModelSpecAssumptions!$D$35,DataSummary!$A$154:$B$157,2,FALSE)=3,Y32,IF(Y27&gt;=InputDataB_ModelSpecAssumptions!$D$38,InputDataB_ModelSpecAssumptions!$D$37,X29+(InputDataB_ModelSpecAssumptions!$D$37-$I$29)/(InputDataB_ModelSpecAssumptions!$D$38-InputDataA_GeneralAssumptions!$D$7)))</f>
        <v>2.866966649889946E-2</v>
      </c>
      <c r="Z29" s="12">
        <f>IF(VLOOKUP(InputDataB_ModelSpecAssumptions!$D$35,DataSummary!$A$154:$B$157,2,FALSE)=3,Z32,IF(Z27&gt;=InputDataB_ModelSpecAssumptions!$D$38,InputDataB_ModelSpecAssumptions!$D$37,Y29+(InputDataB_ModelSpecAssumptions!$D$37-$I$29)/(InputDataB_ModelSpecAssumptions!$D$38-InputDataA_GeneralAssumptions!$D$7)))</f>
        <v>2.866966649889946E-2</v>
      </c>
      <c r="AA29" s="12">
        <f>IF(VLOOKUP(InputDataB_ModelSpecAssumptions!$D$35,DataSummary!$A$154:$B$157,2,FALSE)=3,AA32,IF(AA27&gt;=InputDataB_ModelSpecAssumptions!$D$38,InputDataB_ModelSpecAssumptions!$D$37,Z29+(InputDataB_ModelSpecAssumptions!$D$37-$I$29)/(InputDataB_ModelSpecAssumptions!$D$38-InputDataA_GeneralAssumptions!$D$7)))</f>
        <v>2.866966649889946E-2</v>
      </c>
      <c r="AB29" s="12">
        <f>IF(VLOOKUP(InputDataB_ModelSpecAssumptions!$D$35,DataSummary!$A$154:$B$157,2,FALSE)=3,AB32,IF(AB27&gt;=InputDataB_ModelSpecAssumptions!$D$38,InputDataB_ModelSpecAssumptions!$D$37,AA29+(InputDataB_ModelSpecAssumptions!$D$37-$I$29)/(InputDataB_ModelSpecAssumptions!$D$38-InputDataA_GeneralAssumptions!$D$7)))</f>
        <v>2.866966649889946E-2</v>
      </c>
      <c r="AC29" s="12">
        <f>IF(VLOOKUP(InputDataB_ModelSpecAssumptions!$D$35,DataSummary!$A$154:$B$157,2,FALSE)=3,AC32,IF(AC27&gt;=InputDataB_ModelSpecAssumptions!$D$38,InputDataB_ModelSpecAssumptions!$D$37,AB29+(InputDataB_ModelSpecAssumptions!$D$37-$I$29)/(InputDataB_ModelSpecAssumptions!$D$38-InputDataA_GeneralAssumptions!$D$7)))</f>
        <v>2.866966649889946E-2</v>
      </c>
      <c r="AD29" s="12">
        <f>IF(VLOOKUP(InputDataB_ModelSpecAssumptions!$D$35,DataSummary!$A$154:$B$157,2,FALSE)=3,AD32,IF(AD27&gt;=InputDataB_ModelSpecAssumptions!$D$38,InputDataB_ModelSpecAssumptions!$D$37,AC29+(InputDataB_ModelSpecAssumptions!$D$37-$I$29)/(InputDataB_ModelSpecAssumptions!$D$38-InputDataA_GeneralAssumptions!$D$7)))</f>
        <v>2.866966649889946E-2</v>
      </c>
      <c r="AE29" s="12">
        <f>IF(VLOOKUP(InputDataB_ModelSpecAssumptions!$D$35,DataSummary!$A$154:$B$157,2,FALSE)=3,AE32,IF(AE27&gt;=InputDataB_ModelSpecAssumptions!$D$38,InputDataB_ModelSpecAssumptions!$D$37,AD29+(InputDataB_ModelSpecAssumptions!$D$37-$I$29)/(InputDataB_ModelSpecAssumptions!$D$38-InputDataA_GeneralAssumptions!$D$7)))</f>
        <v>2.866966649889946E-2</v>
      </c>
      <c r="AF29" s="12">
        <f>IF(VLOOKUP(InputDataB_ModelSpecAssumptions!$D$35,DataSummary!$A$154:$B$157,2,FALSE)=3,AF32,IF(AF27&gt;=InputDataB_ModelSpecAssumptions!$D$38,InputDataB_ModelSpecAssumptions!$D$37,AE29+(InputDataB_ModelSpecAssumptions!$D$37-$I$29)/(InputDataB_ModelSpecAssumptions!$D$38-InputDataA_GeneralAssumptions!$D$7)))</f>
        <v>2.866966649889946E-2</v>
      </c>
      <c r="AG29" s="12">
        <f>IF(VLOOKUP(InputDataB_ModelSpecAssumptions!$D$35,DataSummary!$A$154:$B$157,2,FALSE)=3,AG32,IF(AG27&gt;=InputDataB_ModelSpecAssumptions!$D$38,InputDataB_ModelSpecAssumptions!$D$37,AF29+(InputDataB_ModelSpecAssumptions!$D$37-$I$29)/(InputDataB_ModelSpecAssumptions!$D$38-InputDataA_GeneralAssumptions!$D$7)))</f>
        <v>2.866966649889946E-2</v>
      </c>
      <c r="AH29" s="12">
        <f>IF(VLOOKUP(InputDataB_ModelSpecAssumptions!$D$35,DataSummary!$A$154:$B$157,2,FALSE)=3,AH32,IF(AH27&gt;=InputDataB_ModelSpecAssumptions!$D$38,InputDataB_ModelSpecAssumptions!$D$37,AG29+(InputDataB_ModelSpecAssumptions!$D$37-$I$29)/(InputDataB_ModelSpecAssumptions!$D$38-InputDataA_GeneralAssumptions!$D$7)))</f>
        <v>2.866966649889946E-2</v>
      </c>
      <c r="AI29" s="12">
        <f>IF(VLOOKUP(InputDataB_ModelSpecAssumptions!$D$35,DataSummary!$A$154:$B$157,2,FALSE)=3,AI32,IF(AI27&gt;=InputDataB_ModelSpecAssumptions!$D$38,InputDataB_ModelSpecAssumptions!$D$37,AH29+(InputDataB_ModelSpecAssumptions!$D$37-$I$29)/(InputDataB_ModelSpecAssumptions!$D$38-InputDataA_GeneralAssumptions!$D$7)))</f>
        <v>2.866966649889946E-2</v>
      </c>
      <c r="AJ29" s="12">
        <f>IF(VLOOKUP(InputDataB_ModelSpecAssumptions!$D$35,DataSummary!$A$154:$B$157,2,FALSE)=3,AJ32,IF(AJ27&gt;=InputDataB_ModelSpecAssumptions!$D$38,InputDataB_ModelSpecAssumptions!$D$37,AI29+(InputDataB_ModelSpecAssumptions!$D$37-$I$29)/(InputDataB_ModelSpecAssumptions!$D$38-InputDataA_GeneralAssumptions!$D$7)))</f>
        <v>2.866966649889946E-2</v>
      </c>
      <c r="AK29" s="12">
        <f>IF(VLOOKUP(InputDataB_ModelSpecAssumptions!$D$35,DataSummary!$A$154:$B$157,2,FALSE)=3,AK32,IF(AK27&gt;=InputDataB_ModelSpecAssumptions!$D$38,InputDataB_ModelSpecAssumptions!$D$37,AJ29+(InputDataB_ModelSpecAssumptions!$D$37-$I$29)/(InputDataB_ModelSpecAssumptions!$D$38-InputDataA_GeneralAssumptions!$D$7)))</f>
        <v>2.866966649889946E-2</v>
      </c>
      <c r="AL29" s="12">
        <f>IF(VLOOKUP(InputDataB_ModelSpecAssumptions!$D$35,DataSummary!$A$154:$B$157,2,FALSE)=3,AL32,IF(AL27&gt;=InputDataB_ModelSpecAssumptions!$D$38,InputDataB_ModelSpecAssumptions!$D$37,AK29+(InputDataB_ModelSpecAssumptions!$D$37-$I$29)/(InputDataB_ModelSpecAssumptions!$D$38-InputDataA_GeneralAssumptions!$D$7)))</f>
        <v>2.866966649889946E-2</v>
      </c>
      <c r="AM29" s="12">
        <f>IF(VLOOKUP(InputDataB_ModelSpecAssumptions!$D$35,DataSummary!$A$154:$B$157,2,FALSE)=3,AM32,IF(AM27&gt;=InputDataB_ModelSpecAssumptions!$D$38,InputDataB_ModelSpecAssumptions!$D$37,AL29+(InputDataB_ModelSpecAssumptions!$D$37-$I$29)/(InputDataB_ModelSpecAssumptions!$D$38-InputDataA_GeneralAssumptions!$D$7)))</f>
        <v>2.866966649889946E-2</v>
      </c>
      <c r="AN29" s="12">
        <f>IF(VLOOKUP(InputDataB_ModelSpecAssumptions!$D$35,DataSummary!$A$154:$B$157,2,FALSE)=3,AN32,IF(AN27&gt;=InputDataB_ModelSpecAssumptions!$D$38,InputDataB_ModelSpecAssumptions!$D$37,AM29+(InputDataB_ModelSpecAssumptions!$D$37-$I$29)/(InputDataB_ModelSpecAssumptions!$D$38-InputDataA_GeneralAssumptions!$D$7)))</f>
        <v>2.866966649889946E-2</v>
      </c>
      <c r="AO29" s="12">
        <f>IF(VLOOKUP(InputDataB_ModelSpecAssumptions!$D$35,DataSummary!$A$154:$B$157,2,FALSE)=3,AO32,IF(AO27&gt;=InputDataB_ModelSpecAssumptions!$D$38,InputDataB_ModelSpecAssumptions!$D$37,AN29+(InputDataB_ModelSpecAssumptions!$D$37-$I$29)/(InputDataB_ModelSpecAssumptions!$D$38-InputDataA_GeneralAssumptions!$D$7)))</f>
        <v>2.866966649889946E-2</v>
      </c>
      <c r="AP29" s="12">
        <f>IF(VLOOKUP(InputDataB_ModelSpecAssumptions!$D$35,DataSummary!$A$154:$B$157,2,FALSE)=3,AP32,IF(AP27&gt;=InputDataB_ModelSpecAssumptions!$D$38,InputDataB_ModelSpecAssumptions!$D$37,AO29+(InputDataB_ModelSpecAssumptions!$D$37-$I$29)/(InputDataB_ModelSpecAssumptions!$D$38-InputDataA_GeneralAssumptions!$D$7)))</f>
        <v>2.866966649889946E-2</v>
      </c>
      <c r="AQ29" s="12">
        <f>IF(VLOOKUP(InputDataB_ModelSpecAssumptions!$D$35,DataSummary!$A$154:$B$157,2,FALSE)=3,AQ32,IF(AQ27&gt;=InputDataB_ModelSpecAssumptions!$D$38,InputDataB_ModelSpecAssumptions!$D$37,AP29+(InputDataB_ModelSpecAssumptions!$D$37-$I$29)/(InputDataB_ModelSpecAssumptions!$D$38-InputDataA_GeneralAssumptions!$D$7)))</f>
        <v>2.866966649889946E-2</v>
      </c>
      <c r="AR29" s="12">
        <f>IF(VLOOKUP(InputDataB_ModelSpecAssumptions!$D$35,DataSummary!$A$154:$B$157,2,FALSE)=3,AR32,IF(AR27&gt;=InputDataB_ModelSpecAssumptions!$D$38,InputDataB_ModelSpecAssumptions!$D$37,AQ29+(InputDataB_ModelSpecAssumptions!$D$37-$I$29)/(InputDataB_ModelSpecAssumptions!$D$38-InputDataA_GeneralAssumptions!$D$7)))</f>
        <v>2.866966649889946E-2</v>
      </c>
      <c r="AS29" s="12">
        <f>IF(VLOOKUP(InputDataB_ModelSpecAssumptions!$D$35,DataSummary!$A$154:$B$157,2,FALSE)=3,AS32,IF(AS27&gt;=InputDataB_ModelSpecAssumptions!$D$38,InputDataB_ModelSpecAssumptions!$D$37,AR29+(InputDataB_ModelSpecAssumptions!$D$37-$I$29)/(InputDataB_ModelSpecAssumptions!$D$38-InputDataA_GeneralAssumptions!$D$7)))</f>
        <v>2.866966649889946E-2</v>
      </c>
      <c r="AT29" s="12">
        <f>IF(VLOOKUP(InputDataB_ModelSpecAssumptions!$D$35,DataSummary!$A$154:$B$157,2,FALSE)=3,AT32,IF(AT27&gt;=InputDataB_ModelSpecAssumptions!$D$38,InputDataB_ModelSpecAssumptions!$D$37,AS29+(InputDataB_ModelSpecAssumptions!$D$37-$I$29)/(InputDataB_ModelSpecAssumptions!$D$38-InputDataA_GeneralAssumptions!$D$7)))</f>
        <v>2.866966649889946E-2</v>
      </c>
      <c r="AU29" s="12">
        <f>IF(VLOOKUP(InputDataB_ModelSpecAssumptions!$D$35,DataSummary!$A$154:$B$157,2,FALSE)=3,AU32,IF(AU27&gt;=InputDataB_ModelSpecAssumptions!$D$38,InputDataB_ModelSpecAssumptions!$D$37,AT29+(InputDataB_ModelSpecAssumptions!$D$37-$I$29)/(InputDataB_ModelSpecAssumptions!$D$38-InputDataA_GeneralAssumptions!$D$7)))</f>
        <v>2.866966649889946E-2</v>
      </c>
      <c r="AV29" s="12">
        <f>IF(VLOOKUP(InputDataB_ModelSpecAssumptions!$D$35,DataSummary!$A$154:$B$157,2,FALSE)=3,AV32,IF(AV27&gt;=InputDataB_ModelSpecAssumptions!$D$38,InputDataB_ModelSpecAssumptions!$D$37,AU29+(InputDataB_ModelSpecAssumptions!$D$37-$I$29)/(InputDataB_ModelSpecAssumptions!$D$38-InputDataA_GeneralAssumptions!$D$7)))</f>
        <v>2.866966649889946E-2</v>
      </c>
      <c r="AW29" s="12">
        <f>IF(VLOOKUP(InputDataB_ModelSpecAssumptions!$D$35,DataSummary!$A$154:$B$157,2,FALSE)=3,AW32,IF(AW27&gt;=InputDataB_ModelSpecAssumptions!$D$38,InputDataB_ModelSpecAssumptions!$D$37,AV29+(InputDataB_ModelSpecAssumptions!$D$37-$I$29)/(InputDataB_ModelSpecAssumptions!$D$38-InputDataA_GeneralAssumptions!$D$7)))</f>
        <v>2.866966649889946E-2</v>
      </c>
      <c r="AX29" s="12">
        <f>IF(VLOOKUP(InputDataB_ModelSpecAssumptions!$D$35,DataSummary!$A$154:$B$157,2,FALSE)=3,AX32,IF(AX27&gt;=InputDataB_ModelSpecAssumptions!$D$38,InputDataB_ModelSpecAssumptions!$D$37,AW29+(InputDataB_ModelSpecAssumptions!$D$37-$I$29)/(InputDataB_ModelSpecAssumptions!$D$38-InputDataA_GeneralAssumptions!$D$7)))</f>
        <v>2.866966649889946E-2</v>
      </c>
      <c r="AY29" s="12">
        <f>IF(VLOOKUP(InputDataB_ModelSpecAssumptions!$D$35,DataSummary!$A$154:$B$157,2,FALSE)=3,AY32,IF(AY27&gt;=InputDataB_ModelSpecAssumptions!$D$38,InputDataB_ModelSpecAssumptions!$D$37,AX29+(InputDataB_ModelSpecAssumptions!$D$37-$I$29)/(InputDataB_ModelSpecAssumptions!$D$38-InputDataA_GeneralAssumptions!$D$7)))</f>
        <v>2.866966649889946E-2</v>
      </c>
      <c r="AZ29" s="12">
        <f>IF(VLOOKUP(InputDataB_ModelSpecAssumptions!$D$35,DataSummary!$A$154:$B$157,2,FALSE)=3,AZ32,IF(AZ27&gt;=InputDataB_ModelSpecAssumptions!$D$38,InputDataB_ModelSpecAssumptions!$D$37,AY29+(InputDataB_ModelSpecAssumptions!$D$37-$I$29)/(InputDataB_ModelSpecAssumptions!$D$38-InputDataA_GeneralAssumptions!$D$7)))</f>
        <v>2.866966649889946E-2</v>
      </c>
      <c r="BA29" s="12">
        <f>IF(VLOOKUP(InputDataB_ModelSpecAssumptions!$D$35,DataSummary!$A$154:$B$157,2,FALSE)=3,BA32,IF(BA27&gt;=InputDataB_ModelSpecAssumptions!$D$38,InputDataB_ModelSpecAssumptions!$D$37,AZ29+(InputDataB_ModelSpecAssumptions!$D$37-$I$29)/(InputDataB_ModelSpecAssumptions!$D$38-InputDataA_GeneralAssumptions!$D$7)))</f>
        <v>2.866966649889946E-2</v>
      </c>
      <c r="BB29" s="12">
        <f>IF(VLOOKUP(InputDataB_ModelSpecAssumptions!$D$35,DataSummary!$A$154:$B$157,2,FALSE)=3,BB32,IF(BB27&gt;=InputDataB_ModelSpecAssumptions!$D$38,InputDataB_ModelSpecAssumptions!$D$37,BA29+(InputDataB_ModelSpecAssumptions!$D$37-$I$29)/(InputDataB_ModelSpecAssumptions!$D$38-InputDataA_GeneralAssumptions!$D$7)))</f>
        <v>2.866966649889946E-2</v>
      </c>
      <c r="BC29" s="12">
        <f>IF(VLOOKUP(InputDataB_ModelSpecAssumptions!$D$35,DataSummary!$A$154:$B$157,2,FALSE)=3,BC32,IF(BC27&gt;=InputDataB_ModelSpecAssumptions!$D$38,InputDataB_ModelSpecAssumptions!$D$37,BB29+(InputDataB_ModelSpecAssumptions!$D$37-$I$29)/(InputDataB_ModelSpecAssumptions!$D$38-InputDataA_GeneralAssumptions!$D$7)))</f>
        <v>2.866966649889946E-2</v>
      </c>
      <c r="BD29" s="12">
        <f>IF(VLOOKUP(InputDataB_ModelSpecAssumptions!$D$35,DataSummary!$A$154:$B$157,2,FALSE)=3,BD32,IF(BD27&gt;=InputDataB_ModelSpecAssumptions!$D$38,InputDataB_ModelSpecAssumptions!$D$37,BC29+(InputDataB_ModelSpecAssumptions!$D$37-$I$29)/(InputDataB_ModelSpecAssumptions!$D$38-InputDataA_GeneralAssumptions!$D$7)))</f>
        <v>2.866966649889946E-2</v>
      </c>
      <c r="BE29" s="12">
        <f>IF(VLOOKUP(InputDataB_ModelSpecAssumptions!$D$35,DataSummary!$A$154:$B$157,2,FALSE)=3,BE32,IF(BE27&gt;=InputDataB_ModelSpecAssumptions!$D$38,InputDataB_ModelSpecAssumptions!$D$37,BD29+(InputDataB_ModelSpecAssumptions!$D$37-$I$29)/(InputDataB_ModelSpecAssumptions!$D$38-InputDataA_GeneralAssumptions!$D$7)))</f>
        <v>2.866966649889946E-2</v>
      </c>
      <c r="BF29" s="12">
        <f>IF(VLOOKUP(InputDataB_ModelSpecAssumptions!$D$35,DataSummary!$A$154:$B$157,2,FALSE)=3,BF32,IF(BF27&gt;=InputDataB_ModelSpecAssumptions!$D$38,InputDataB_ModelSpecAssumptions!$D$37,BE29+(InputDataB_ModelSpecAssumptions!$D$37-$I$29)/(InputDataB_ModelSpecAssumptions!$D$38-InputDataA_GeneralAssumptions!$D$7)))</f>
        <v>2.866966649889946E-2</v>
      </c>
      <c r="BG29" s="12">
        <f>IF(VLOOKUP(InputDataB_ModelSpecAssumptions!$D$35,DataSummary!$A$154:$B$157,2,FALSE)=3,BG32,IF(BG27&gt;=InputDataB_ModelSpecAssumptions!$D$38,InputDataB_ModelSpecAssumptions!$D$37,BF29+(InputDataB_ModelSpecAssumptions!$D$37-$I$29)/(InputDataB_ModelSpecAssumptions!$D$38-InputDataA_GeneralAssumptions!$D$7)))</f>
        <v>2.866966649889946E-2</v>
      </c>
      <c r="BH29" s="12">
        <f>IF(VLOOKUP(InputDataB_ModelSpecAssumptions!$D$35,DataSummary!$A$154:$B$157,2,FALSE)=3,BH32,IF(BH27&gt;=InputDataB_ModelSpecAssumptions!$D$38,InputDataB_ModelSpecAssumptions!$D$37,BG29+(InputDataB_ModelSpecAssumptions!$D$37-$I$29)/(InputDataB_ModelSpecAssumptions!$D$38-InputDataA_GeneralAssumptions!$D$7)))</f>
        <v>2.866966649889946E-2</v>
      </c>
      <c r="BI29" s="12">
        <f>IF(VLOOKUP(InputDataB_ModelSpecAssumptions!$D$35,DataSummary!$A$154:$B$157,2,FALSE)=3,BI32,IF(BI27&gt;=InputDataB_ModelSpecAssumptions!$D$38,InputDataB_ModelSpecAssumptions!$D$37,BH29+(InputDataB_ModelSpecAssumptions!$D$37-$I$29)/(InputDataB_ModelSpecAssumptions!$D$38-InputDataA_GeneralAssumptions!$D$7)))</f>
        <v>2.866966649889946E-2</v>
      </c>
      <c r="BJ29" s="12">
        <f>IF(VLOOKUP(InputDataB_ModelSpecAssumptions!$D$35,DataSummary!$A$154:$B$157,2,FALSE)=3,BJ32,IF(BJ27&gt;=InputDataB_ModelSpecAssumptions!$D$38,InputDataB_ModelSpecAssumptions!$D$37,BI29+(InputDataB_ModelSpecAssumptions!$D$37-$I$29)/(InputDataB_ModelSpecAssumptions!$D$38-InputDataA_GeneralAssumptions!$D$7)))</f>
        <v>2.866966649889946E-2</v>
      </c>
      <c r="BK29" s="12">
        <f>IF(VLOOKUP(InputDataB_ModelSpecAssumptions!$D$35,DataSummary!$A$154:$B$157,2,FALSE)=3,BK32,IF(BK27&gt;=InputDataB_ModelSpecAssumptions!$D$38,InputDataB_ModelSpecAssumptions!$D$37,BJ29+(InputDataB_ModelSpecAssumptions!$D$37-$I$29)/(InputDataB_ModelSpecAssumptions!$D$38-InputDataA_GeneralAssumptions!$D$7)))</f>
        <v>2.866966649889946E-2</v>
      </c>
      <c r="BL29" s="12">
        <f>IF(VLOOKUP(InputDataB_ModelSpecAssumptions!$D$35,DataSummary!$A$154:$B$157,2,FALSE)=3,BL32,IF(BL27&gt;=InputDataB_ModelSpecAssumptions!$D$38,InputDataB_ModelSpecAssumptions!$D$37,BK29+(InputDataB_ModelSpecAssumptions!$D$37-$I$29)/(InputDataB_ModelSpecAssumptions!$D$38-InputDataA_GeneralAssumptions!$D$7)))</f>
        <v>2.866966649889946E-2</v>
      </c>
      <c r="BM29" s="12">
        <f>IF(VLOOKUP(InputDataB_ModelSpecAssumptions!$D$35,DataSummary!$A$154:$B$157,2,FALSE)=3,BM32,IF(BM27&gt;=InputDataB_ModelSpecAssumptions!$D$38,InputDataB_ModelSpecAssumptions!$D$37,BL29+(InputDataB_ModelSpecAssumptions!$D$37-$I$29)/(InputDataB_ModelSpecAssumptions!$D$38-InputDataA_GeneralAssumptions!$D$7)))</f>
        <v>2.866966649889946E-2</v>
      </c>
      <c r="BN29" s="12">
        <f>IF(VLOOKUP(InputDataB_ModelSpecAssumptions!$D$35,DataSummary!$A$154:$B$157,2,FALSE)=3,BN32,IF(BN27&gt;=InputDataB_ModelSpecAssumptions!$D$38,InputDataB_ModelSpecAssumptions!$D$37,BM29+(InputDataB_ModelSpecAssumptions!$D$37-$I$29)/(InputDataB_ModelSpecAssumptions!$D$38-InputDataA_GeneralAssumptions!$D$7)))</f>
        <v>2.866966649889946E-2</v>
      </c>
      <c r="BO29" s="12">
        <f>IF(VLOOKUP(InputDataB_ModelSpecAssumptions!$D$35,DataSummary!$A$154:$B$157,2,FALSE)=3,BO32,IF(BO27&gt;=InputDataB_ModelSpecAssumptions!$D$38,InputDataB_ModelSpecAssumptions!$D$37,BN29+(InputDataB_ModelSpecAssumptions!$D$37-$I$29)/(InputDataB_ModelSpecAssumptions!$D$38-InputDataA_GeneralAssumptions!$D$7)))</f>
        <v>2.866966649889946E-2</v>
      </c>
      <c r="BP29" s="12">
        <f>IF(VLOOKUP(InputDataB_ModelSpecAssumptions!$D$35,DataSummary!$A$154:$B$157,2,FALSE)=3,BP32,IF(BP27&gt;=InputDataB_ModelSpecAssumptions!$D$38,InputDataB_ModelSpecAssumptions!$D$37,BO29+(InputDataB_ModelSpecAssumptions!$D$37-$I$29)/(InputDataB_ModelSpecAssumptions!$D$38-InputDataA_GeneralAssumptions!$D$7)))</f>
        <v>2.866966649889946E-2</v>
      </c>
      <c r="BQ29" s="12">
        <f>IF(VLOOKUP(InputDataB_ModelSpecAssumptions!$D$35,DataSummary!$A$154:$B$157,2,FALSE)=3,BQ32,IF(BQ27&gt;=InputDataB_ModelSpecAssumptions!$D$38,InputDataB_ModelSpecAssumptions!$D$37,BP29+(InputDataB_ModelSpecAssumptions!$D$37-$I$29)/(InputDataB_ModelSpecAssumptions!$D$38-InputDataA_GeneralAssumptions!$D$7)))</f>
        <v>2.866966649889946E-2</v>
      </c>
      <c r="BR29" s="12">
        <f>IF(VLOOKUP(InputDataB_ModelSpecAssumptions!$D$35,DataSummary!$A$154:$B$157,2,FALSE)=3,BR32,IF(BR27&gt;=InputDataB_ModelSpecAssumptions!$D$38,InputDataB_ModelSpecAssumptions!$D$37,BQ29+(InputDataB_ModelSpecAssumptions!$D$37-$I$29)/(InputDataB_ModelSpecAssumptions!$D$38-InputDataA_GeneralAssumptions!$D$7)))</f>
        <v>2.866966649889946E-2</v>
      </c>
      <c r="BS29" s="12">
        <f>IF(VLOOKUP(InputDataB_ModelSpecAssumptions!$D$35,DataSummary!$A$154:$B$157,2,FALSE)=3,BS32,IF(BS27&gt;=InputDataB_ModelSpecAssumptions!$D$38,InputDataB_ModelSpecAssumptions!$D$37,BR29+(InputDataB_ModelSpecAssumptions!$D$37-$I$29)/(InputDataB_ModelSpecAssumptions!$D$38-InputDataA_GeneralAssumptions!$D$7)))</f>
        <v>2.866966649889946E-2</v>
      </c>
      <c r="BT29" s="12">
        <f>IF(VLOOKUP(InputDataB_ModelSpecAssumptions!$D$35,DataSummary!$A$154:$B$157,2,FALSE)=3,BT32,IF(BT27&gt;=InputDataB_ModelSpecAssumptions!$D$38,InputDataB_ModelSpecAssumptions!$D$37,BS29+(InputDataB_ModelSpecAssumptions!$D$37-$I$29)/(InputDataB_ModelSpecAssumptions!$D$38-InputDataA_GeneralAssumptions!$D$7)))</f>
        <v>2.866966649889946E-2</v>
      </c>
      <c r="BU29" s="12">
        <f>IF(VLOOKUP(InputDataB_ModelSpecAssumptions!$D$35,DataSummary!$A$154:$B$157,2,FALSE)=3,BU32,IF(BU27&gt;=InputDataB_ModelSpecAssumptions!$D$38,InputDataB_ModelSpecAssumptions!$D$37,BT29+(InputDataB_ModelSpecAssumptions!$D$37-$I$29)/(InputDataB_ModelSpecAssumptions!$D$38-InputDataA_GeneralAssumptions!$D$7)))</f>
        <v>2.866966649889946E-2</v>
      </c>
      <c r="BV29" s="12">
        <f>IF(VLOOKUP(InputDataB_ModelSpecAssumptions!$D$35,DataSummary!$A$154:$B$157,2,FALSE)=3,BV32,IF(BV27&gt;=InputDataB_ModelSpecAssumptions!$D$38,InputDataB_ModelSpecAssumptions!$D$37,BU29+(InputDataB_ModelSpecAssumptions!$D$37-$I$29)/(InputDataB_ModelSpecAssumptions!$D$38-InputDataA_GeneralAssumptions!$D$7)))</f>
        <v>2.866966649889946E-2</v>
      </c>
      <c r="BW29" s="12">
        <f>IF(VLOOKUP(InputDataB_ModelSpecAssumptions!$D$35,DataSummary!$A$154:$B$157,2,FALSE)=3,BW32,IF(BW27&gt;=InputDataB_ModelSpecAssumptions!$D$38,InputDataB_ModelSpecAssumptions!$D$37,BV29+(InputDataB_ModelSpecAssumptions!$D$37-$I$29)/(InputDataB_ModelSpecAssumptions!$D$38-InputDataA_GeneralAssumptions!$D$7)))</f>
        <v>2.866966649889946E-2</v>
      </c>
      <c r="BX29" s="12">
        <f>IF(VLOOKUP(InputDataB_ModelSpecAssumptions!$D$35,DataSummary!$A$154:$B$157,2,FALSE)=3,BX32,IF(BX27&gt;=InputDataB_ModelSpecAssumptions!$D$38,InputDataB_ModelSpecAssumptions!$D$37,BW29+(InputDataB_ModelSpecAssumptions!$D$37-$I$29)/(InputDataB_ModelSpecAssumptions!$D$38-InputDataA_GeneralAssumptions!$D$7)))</f>
        <v>2.866966649889946E-2</v>
      </c>
      <c r="BY29" s="12">
        <f>IF(VLOOKUP(InputDataB_ModelSpecAssumptions!$D$35,DataSummary!$A$154:$B$157,2,FALSE)=3,BY32,IF(BY27&gt;=InputDataB_ModelSpecAssumptions!$D$38,InputDataB_ModelSpecAssumptions!$D$37,BX29+(InputDataB_ModelSpecAssumptions!$D$37-$I$29)/(InputDataB_ModelSpecAssumptions!$D$38-InputDataA_GeneralAssumptions!$D$7)))</f>
        <v>2.866966649889946E-2</v>
      </c>
      <c r="BZ29" s="12">
        <f>IF(VLOOKUP(InputDataB_ModelSpecAssumptions!$D$35,DataSummary!$A$154:$B$157,2,FALSE)=3,BZ32,IF(BZ27&gt;=InputDataB_ModelSpecAssumptions!$D$38,InputDataB_ModelSpecAssumptions!$D$37,BY29+(InputDataB_ModelSpecAssumptions!$D$37-$I$29)/(InputDataB_ModelSpecAssumptions!$D$38-InputDataA_GeneralAssumptions!$D$7)))</f>
        <v>2.866966649889946E-2</v>
      </c>
      <c r="CA29" s="12">
        <f>IF(VLOOKUP(InputDataB_ModelSpecAssumptions!$D$35,DataSummary!$A$154:$B$157,2,FALSE)=3,CA32,IF(CA27&gt;=InputDataB_ModelSpecAssumptions!$D$38,InputDataB_ModelSpecAssumptions!$D$37,BZ29+(InputDataB_ModelSpecAssumptions!$D$37-$I$29)/(InputDataB_ModelSpecAssumptions!$D$38-InputDataA_GeneralAssumptions!$D$7)))</f>
        <v>2.866966649889946E-2</v>
      </c>
      <c r="CB29" s="12">
        <f>IF(VLOOKUP(InputDataB_ModelSpecAssumptions!$D$35,DataSummary!$A$154:$B$157,2,FALSE)=3,CB32,IF(CB27&gt;=InputDataB_ModelSpecAssumptions!$D$38,InputDataB_ModelSpecAssumptions!$D$37,CA29+(InputDataB_ModelSpecAssumptions!$D$37-$I$29)/(InputDataB_ModelSpecAssumptions!$D$38-InputDataA_GeneralAssumptions!$D$7)))</f>
        <v>2.866966649889946E-2</v>
      </c>
      <c r="CC29" s="12">
        <f>IF(VLOOKUP(InputDataB_ModelSpecAssumptions!$D$35,DataSummary!$A$154:$B$157,2,FALSE)=3,CC32,IF(CC27&gt;=InputDataB_ModelSpecAssumptions!$D$38,InputDataB_ModelSpecAssumptions!$D$37,CB29+(InputDataB_ModelSpecAssumptions!$D$37-$I$29)/(InputDataB_ModelSpecAssumptions!$D$38-InputDataA_GeneralAssumptions!$D$7)))</f>
        <v>2.866966649889946E-2</v>
      </c>
      <c r="CD29" s="12">
        <f>IF(VLOOKUP(InputDataB_ModelSpecAssumptions!$D$35,DataSummary!$A$154:$B$157,2,FALSE)=3,CD32,IF(CD27&gt;=InputDataB_ModelSpecAssumptions!$D$38,InputDataB_ModelSpecAssumptions!$D$37,CC29+(InputDataB_ModelSpecAssumptions!$D$37-$I$29)/(InputDataB_ModelSpecAssumptions!$D$38-InputDataA_GeneralAssumptions!$D$7)))</f>
        <v>2.866966649889946E-2</v>
      </c>
      <c r="CE29" s="12">
        <f>IF(VLOOKUP(InputDataB_ModelSpecAssumptions!$D$35,DataSummary!$A$154:$B$157,2,FALSE)=3,CE32,IF(CE27&gt;=InputDataB_ModelSpecAssumptions!$D$38,InputDataB_ModelSpecAssumptions!$D$37,CD29+(InputDataB_ModelSpecAssumptions!$D$37-$I$29)/(InputDataB_ModelSpecAssumptions!$D$38-InputDataA_GeneralAssumptions!$D$7)))</f>
        <v>2.866966649889946E-2</v>
      </c>
      <c r="CF29" s="12">
        <f>IF(VLOOKUP(InputDataB_ModelSpecAssumptions!$D$35,DataSummary!$A$154:$B$157,2,FALSE)=3,CF32,IF(CF27&gt;=InputDataB_ModelSpecAssumptions!$D$38,InputDataB_ModelSpecAssumptions!$D$37,CE29+(InputDataB_ModelSpecAssumptions!$D$37-$I$29)/(InputDataB_ModelSpecAssumptions!$D$38-InputDataA_GeneralAssumptions!$D$7)))</f>
        <v>2.866966649889946E-2</v>
      </c>
      <c r="CG29" s="12">
        <f>IF(VLOOKUP(InputDataB_ModelSpecAssumptions!$D$35,DataSummary!$A$154:$B$157,2,FALSE)=3,CG32,IF(CG27&gt;=InputDataB_ModelSpecAssumptions!$D$38,InputDataB_ModelSpecAssumptions!$D$37,CF29+(InputDataB_ModelSpecAssumptions!$D$37-$I$29)/(InputDataB_ModelSpecAssumptions!$D$38-InputDataA_GeneralAssumptions!$D$7)))</f>
        <v>2.866966649889946E-2</v>
      </c>
      <c r="CH29" s="12">
        <f>IF(VLOOKUP(InputDataB_ModelSpecAssumptions!$D$35,DataSummary!$A$154:$B$157,2,FALSE)=3,CH32,IF(CH27&gt;=InputDataB_ModelSpecAssumptions!$D$38,InputDataB_ModelSpecAssumptions!$D$37,CG29+(InputDataB_ModelSpecAssumptions!$D$37-$I$29)/(InputDataB_ModelSpecAssumptions!$D$38-InputDataA_GeneralAssumptions!$D$7)))</f>
        <v>2.866966649889946E-2</v>
      </c>
      <c r="CI29" s="12">
        <f>IF(VLOOKUP(InputDataB_ModelSpecAssumptions!$D$35,DataSummary!$A$154:$B$157,2,FALSE)=3,CI32,IF(CI27&gt;=InputDataB_ModelSpecAssumptions!$D$38,InputDataB_ModelSpecAssumptions!$D$37,CH29+(InputDataB_ModelSpecAssumptions!$D$37-$I$29)/(InputDataB_ModelSpecAssumptions!$D$38-InputDataA_GeneralAssumptions!$D$7)))</f>
        <v>2.866966649889946E-2</v>
      </c>
    </row>
    <row r="30" spans="2:87">
      <c r="B30" s="95" t="s">
        <v>993</v>
      </c>
      <c r="C30" s="92" t="str">
        <f>IF(DataSummary!B166=1,"(e.g. 0.01)",IF(DataSummary!B166=2,"(e.g. 0.01)","Real US$"))</f>
        <v>(e.g. 0.01)</v>
      </c>
      <c r="D30" s="391">
        <f>IF(ISBLANK(D28)=TRUE,D29,D28)</f>
        <v>2.866966649889946E-2</v>
      </c>
      <c r="E30" s="391">
        <f>IF(ISBLANK(E28)=TRUE,D29,E28)</f>
        <v>2.866966649889946E-2</v>
      </c>
      <c r="F30" s="738"/>
      <c r="G30" s="13" t="s">
        <v>625</v>
      </c>
      <c r="H30" s="25" t="s">
        <v>2</v>
      </c>
      <c r="I30" s="11">
        <f>IF(VLOOKUP(InputDataB_ModelSpecAssumptions!$D$36,DataSummary!$A$143:$B$145,2,FALSE)=1,InputDataB_ModelSpecAssumptions!I28,InputDataB_ModelSpecAssumptions!I29)</f>
        <v>2.866966649889946E-2</v>
      </c>
      <c r="J30" s="11">
        <f>IF(VLOOKUP(InputDataB_ModelSpecAssumptions!$D$36,DataSummary!$A$143:$B$145,2,FALSE)=1,InputDataB_ModelSpecAssumptions!J28,InputDataB_ModelSpecAssumptions!J29)</f>
        <v>2.866966649889946E-2</v>
      </c>
      <c r="K30" s="11">
        <f>IF(VLOOKUP(InputDataB_ModelSpecAssumptions!$D$36,DataSummary!$A$143:$B$145,2,FALSE)=1,InputDataB_ModelSpecAssumptions!K28,InputDataB_ModelSpecAssumptions!K29)</f>
        <v>2.866966649889946E-2</v>
      </c>
      <c r="L30" s="11">
        <f>IF(VLOOKUP(InputDataB_ModelSpecAssumptions!$D$36,DataSummary!$A$143:$B$145,2,FALSE)=1,InputDataB_ModelSpecAssumptions!L28,InputDataB_ModelSpecAssumptions!L29)</f>
        <v>2.866966649889946E-2</v>
      </c>
      <c r="M30" s="11">
        <f>IF(VLOOKUP(InputDataB_ModelSpecAssumptions!$D$36,DataSummary!$A$143:$B$145,2,FALSE)=1,InputDataB_ModelSpecAssumptions!M28,InputDataB_ModelSpecAssumptions!M29)</f>
        <v>2.866966649889946E-2</v>
      </c>
      <c r="N30" s="11">
        <f>IF(VLOOKUP(InputDataB_ModelSpecAssumptions!$D$36,DataSummary!$A$143:$B$145,2,FALSE)=1,InputDataB_ModelSpecAssumptions!N28,InputDataB_ModelSpecAssumptions!N29)</f>
        <v>2.866966649889946E-2</v>
      </c>
      <c r="O30" s="11">
        <f>IF(VLOOKUP(InputDataB_ModelSpecAssumptions!$D$36,DataSummary!$A$143:$B$145,2,FALSE)=1,InputDataB_ModelSpecAssumptions!O28,InputDataB_ModelSpecAssumptions!O29)</f>
        <v>2.866966649889946E-2</v>
      </c>
      <c r="P30" s="11">
        <f>IF(VLOOKUP(InputDataB_ModelSpecAssumptions!$D$36,DataSummary!$A$143:$B$145,2,FALSE)=1,InputDataB_ModelSpecAssumptions!P28,InputDataB_ModelSpecAssumptions!P29)</f>
        <v>2.866966649889946E-2</v>
      </c>
      <c r="Q30" s="11">
        <f>IF(VLOOKUP(InputDataB_ModelSpecAssumptions!$D$36,DataSummary!$A$143:$B$145,2,FALSE)=1,InputDataB_ModelSpecAssumptions!Q28,InputDataB_ModelSpecAssumptions!Q29)</f>
        <v>2.866966649889946E-2</v>
      </c>
      <c r="R30" s="11">
        <f>IF(VLOOKUP(InputDataB_ModelSpecAssumptions!$D$36,DataSummary!$A$143:$B$145,2,FALSE)=1,InputDataB_ModelSpecAssumptions!R28,InputDataB_ModelSpecAssumptions!R29)</f>
        <v>2.866966649889946E-2</v>
      </c>
      <c r="S30" s="11">
        <f>IF(VLOOKUP(InputDataB_ModelSpecAssumptions!$D$36,DataSummary!$A$143:$B$145,2,FALSE)=1,InputDataB_ModelSpecAssumptions!S28,InputDataB_ModelSpecAssumptions!S29)</f>
        <v>2.866966649889946E-2</v>
      </c>
      <c r="T30" s="11">
        <f>IF(VLOOKUP(InputDataB_ModelSpecAssumptions!$D$36,DataSummary!$A$143:$B$145,2,FALSE)=1,InputDataB_ModelSpecAssumptions!T28,InputDataB_ModelSpecAssumptions!T29)</f>
        <v>2.866966649889946E-2</v>
      </c>
      <c r="U30" s="11">
        <f>IF(VLOOKUP(InputDataB_ModelSpecAssumptions!$D$36,DataSummary!$A$143:$B$145,2,FALSE)=1,InputDataB_ModelSpecAssumptions!U28,InputDataB_ModelSpecAssumptions!U29)</f>
        <v>2.866966649889946E-2</v>
      </c>
      <c r="V30" s="11">
        <f>IF(VLOOKUP(InputDataB_ModelSpecAssumptions!$D$36,DataSummary!$A$143:$B$145,2,FALSE)=1,InputDataB_ModelSpecAssumptions!V28,InputDataB_ModelSpecAssumptions!V29)</f>
        <v>2.866966649889946E-2</v>
      </c>
      <c r="W30" s="11">
        <f>IF(VLOOKUP(InputDataB_ModelSpecAssumptions!$D$36,DataSummary!$A$143:$B$145,2,FALSE)=1,InputDataB_ModelSpecAssumptions!W28,InputDataB_ModelSpecAssumptions!W29)</f>
        <v>2.866966649889946E-2</v>
      </c>
      <c r="X30" s="11">
        <f>IF(VLOOKUP(InputDataB_ModelSpecAssumptions!$D$36,DataSummary!$A$143:$B$145,2,FALSE)=1,InputDataB_ModelSpecAssumptions!X28,InputDataB_ModelSpecAssumptions!X29)</f>
        <v>2.866966649889946E-2</v>
      </c>
      <c r="Y30" s="11">
        <f>IF(VLOOKUP(InputDataB_ModelSpecAssumptions!$D$36,DataSummary!$A$143:$B$145,2,FALSE)=1,InputDataB_ModelSpecAssumptions!Y28,InputDataB_ModelSpecAssumptions!Y29)</f>
        <v>2.866966649889946E-2</v>
      </c>
      <c r="Z30" s="11">
        <f>IF(VLOOKUP(InputDataB_ModelSpecAssumptions!$D$36,DataSummary!$A$143:$B$145,2,FALSE)=1,InputDataB_ModelSpecAssumptions!Z28,InputDataB_ModelSpecAssumptions!Z29)</f>
        <v>2.866966649889946E-2</v>
      </c>
      <c r="AA30" s="11">
        <f>IF(VLOOKUP(InputDataB_ModelSpecAssumptions!$D$36,DataSummary!$A$143:$B$145,2,FALSE)=1,InputDataB_ModelSpecAssumptions!AA28,InputDataB_ModelSpecAssumptions!AA29)</f>
        <v>2.866966649889946E-2</v>
      </c>
      <c r="AB30" s="11">
        <f>IF(VLOOKUP(InputDataB_ModelSpecAssumptions!$D$36,DataSummary!$A$143:$B$145,2,FALSE)=1,InputDataB_ModelSpecAssumptions!AB28,InputDataB_ModelSpecAssumptions!AB29)</f>
        <v>2.866966649889946E-2</v>
      </c>
      <c r="AC30" s="11">
        <f>IF(VLOOKUP(InputDataB_ModelSpecAssumptions!$D$36,DataSummary!$A$143:$B$145,2,FALSE)=1,InputDataB_ModelSpecAssumptions!AC28,InputDataB_ModelSpecAssumptions!AC29)</f>
        <v>2.866966649889946E-2</v>
      </c>
      <c r="AD30" s="11">
        <f>IF(VLOOKUP(InputDataB_ModelSpecAssumptions!$D$36,DataSummary!$A$143:$B$145,2,FALSE)=1,InputDataB_ModelSpecAssumptions!AD28,InputDataB_ModelSpecAssumptions!AD29)</f>
        <v>2.866966649889946E-2</v>
      </c>
      <c r="AE30" s="11">
        <f>IF(VLOOKUP(InputDataB_ModelSpecAssumptions!$D$36,DataSummary!$A$143:$B$145,2,FALSE)=1,InputDataB_ModelSpecAssumptions!AE28,InputDataB_ModelSpecAssumptions!AE29)</f>
        <v>2.866966649889946E-2</v>
      </c>
      <c r="AF30" s="11">
        <f>IF(VLOOKUP(InputDataB_ModelSpecAssumptions!$D$36,DataSummary!$A$143:$B$145,2,FALSE)=1,InputDataB_ModelSpecAssumptions!AF28,InputDataB_ModelSpecAssumptions!AF29)</f>
        <v>2.866966649889946E-2</v>
      </c>
      <c r="AG30" s="11">
        <f>IF(VLOOKUP(InputDataB_ModelSpecAssumptions!$D$36,DataSummary!$A$143:$B$145,2,FALSE)=1,InputDataB_ModelSpecAssumptions!AG28,InputDataB_ModelSpecAssumptions!AG29)</f>
        <v>2.866966649889946E-2</v>
      </c>
      <c r="AH30" s="11">
        <f>IF(VLOOKUP(InputDataB_ModelSpecAssumptions!$D$36,DataSummary!$A$143:$B$145,2,FALSE)=1,InputDataB_ModelSpecAssumptions!AH28,InputDataB_ModelSpecAssumptions!AH29)</f>
        <v>2.866966649889946E-2</v>
      </c>
      <c r="AI30" s="11">
        <f>IF(VLOOKUP(InputDataB_ModelSpecAssumptions!$D$36,DataSummary!$A$143:$B$145,2,FALSE)=1,InputDataB_ModelSpecAssumptions!AI28,InputDataB_ModelSpecAssumptions!AI29)</f>
        <v>2.866966649889946E-2</v>
      </c>
      <c r="AJ30" s="11">
        <f>IF(VLOOKUP(InputDataB_ModelSpecAssumptions!$D$36,DataSummary!$A$143:$B$145,2,FALSE)=1,InputDataB_ModelSpecAssumptions!AJ28,InputDataB_ModelSpecAssumptions!AJ29)</f>
        <v>2.866966649889946E-2</v>
      </c>
      <c r="AK30" s="11">
        <f>IF(VLOOKUP(InputDataB_ModelSpecAssumptions!$D$36,DataSummary!$A$143:$B$145,2,FALSE)=1,InputDataB_ModelSpecAssumptions!AK28,InputDataB_ModelSpecAssumptions!AK29)</f>
        <v>2.866966649889946E-2</v>
      </c>
      <c r="AL30" s="11">
        <f>IF(VLOOKUP(InputDataB_ModelSpecAssumptions!$D$36,DataSummary!$A$143:$B$145,2,FALSE)=1,InputDataB_ModelSpecAssumptions!AL28,InputDataB_ModelSpecAssumptions!AL29)</f>
        <v>2.866966649889946E-2</v>
      </c>
      <c r="AM30" s="11">
        <f>IF(VLOOKUP(InputDataB_ModelSpecAssumptions!$D$36,DataSummary!$A$143:$B$145,2,FALSE)=1,InputDataB_ModelSpecAssumptions!AM28,InputDataB_ModelSpecAssumptions!AM29)</f>
        <v>2.866966649889946E-2</v>
      </c>
      <c r="AN30" s="11">
        <f>IF(VLOOKUP(InputDataB_ModelSpecAssumptions!$D$36,DataSummary!$A$143:$B$145,2,FALSE)=1,InputDataB_ModelSpecAssumptions!AN28,InputDataB_ModelSpecAssumptions!AN29)</f>
        <v>2.866966649889946E-2</v>
      </c>
      <c r="AO30" s="11">
        <f>IF(VLOOKUP(InputDataB_ModelSpecAssumptions!$D$36,DataSummary!$A$143:$B$145,2,FALSE)=1,InputDataB_ModelSpecAssumptions!AO28,InputDataB_ModelSpecAssumptions!AO29)</f>
        <v>2.866966649889946E-2</v>
      </c>
      <c r="AP30" s="11">
        <f>IF(VLOOKUP(InputDataB_ModelSpecAssumptions!$D$36,DataSummary!$A$143:$B$145,2,FALSE)=1,InputDataB_ModelSpecAssumptions!AP28,InputDataB_ModelSpecAssumptions!AP29)</f>
        <v>2.866966649889946E-2</v>
      </c>
      <c r="AQ30" s="11">
        <f>IF(VLOOKUP(InputDataB_ModelSpecAssumptions!$D$36,DataSummary!$A$143:$B$145,2,FALSE)=1,InputDataB_ModelSpecAssumptions!AQ28,InputDataB_ModelSpecAssumptions!AQ29)</f>
        <v>2.866966649889946E-2</v>
      </c>
      <c r="AR30" s="11">
        <f>IF(VLOOKUP(InputDataB_ModelSpecAssumptions!$D$36,DataSummary!$A$143:$B$145,2,FALSE)=1,InputDataB_ModelSpecAssumptions!AR28,InputDataB_ModelSpecAssumptions!AR29)</f>
        <v>2.866966649889946E-2</v>
      </c>
      <c r="AS30" s="11">
        <f>IF(VLOOKUP(InputDataB_ModelSpecAssumptions!$D$36,DataSummary!$A$143:$B$145,2,FALSE)=1,InputDataB_ModelSpecAssumptions!AS28,InputDataB_ModelSpecAssumptions!AS29)</f>
        <v>2.866966649889946E-2</v>
      </c>
      <c r="AT30" s="11">
        <f>IF(VLOOKUP(InputDataB_ModelSpecAssumptions!$D$36,DataSummary!$A$143:$B$145,2,FALSE)=1,InputDataB_ModelSpecAssumptions!AT28,InputDataB_ModelSpecAssumptions!AT29)</f>
        <v>2.866966649889946E-2</v>
      </c>
      <c r="AU30" s="11">
        <f>IF(VLOOKUP(InputDataB_ModelSpecAssumptions!$D$36,DataSummary!$A$143:$B$145,2,FALSE)=1,InputDataB_ModelSpecAssumptions!AU28,InputDataB_ModelSpecAssumptions!AU29)</f>
        <v>2.866966649889946E-2</v>
      </c>
      <c r="AV30" s="11">
        <f>IF(VLOOKUP(InputDataB_ModelSpecAssumptions!$D$36,DataSummary!$A$143:$B$145,2,FALSE)=1,InputDataB_ModelSpecAssumptions!AV28,InputDataB_ModelSpecAssumptions!AV29)</f>
        <v>2.866966649889946E-2</v>
      </c>
      <c r="AW30" s="11">
        <f>IF(VLOOKUP(InputDataB_ModelSpecAssumptions!$D$36,DataSummary!$A$143:$B$145,2,FALSE)=1,InputDataB_ModelSpecAssumptions!AW28,InputDataB_ModelSpecAssumptions!AW29)</f>
        <v>2.866966649889946E-2</v>
      </c>
      <c r="AX30" s="11">
        <f>IF(VLOOKUP(InputDataB_ModelSpecAssumptions!$D$36,DataSummary!$A$143:$B$145,2,FALSE)=1,InputDataB_ModelSpecAssumptions!AX28,InputDataB_ModelSpecAssumptions!AX29)</f>
        <v>2.866966649889946E-2</v>
      </c>
      <c r="AY30" s="11">
        <f>IF(VLOOKUP(InputDataB_ModelSpecAssumptions!$D$36,DataSummary!$A$143:$B$145,2,FALSE)=1,InputDataB_ModelSpecAssumptions!AY28,InputDataB_ModelSpecAssumptions!AY29)</f>
        <v>2.866966649889946E-2</v>
      </c>
      <c r="AZ30" s="11">
        <f>IF(VLOOKUP(InputDataB_ModelSpecAssumptions!$D$36,DataSummary!$A$143:$B$145,2,FALSE)=1,InputDataB_ModelSpecAssumptions!AZ28,InputDataB_ModelSpecAssumptions!AZ29)</f>
        <v>2.866966649889946E-2</v>
      </c>
      <c r="BA30" s="11">
        <f>IF(VLOOKUP(InputDataB_ModelSpecAssumptions!$D$36,DataSummary!$A$143:$B$145,2,FALSE)=1,InputDataB_ModelSpecAssumptions!BA28,InputDataB_ModelSpecAssumptions!BA29)</f>
        <v>2.866966649889946E-2</v>
      </c>
      <c r="BB30" s="11">
        <f>IF(VLOOKUP(InputDataB_ModelSpecAssumptions!$D$36,DataSummary!$A$143:$B$145,2,FALSE)=1,InputDataB_ModelSpecAssumptions!BB28,InputDataB_ModelSpecAssumptions!BB29)</f>
        <v>2.866966649889946E-2</v>
      </c>
      <c r="BC30" s="11">
        <f>IF(VLOOKUP(InputDataB_ModelSpecAssumptions!$D$36,DataSummary!$A$143:$B$145,2,FALSE)=1,InputDataB_ModelSpecAssumptions!BC28,InputDataB_ModelSpecAssumptions!BC29)</f>
        <v>2.866966649889946E-2</v>
      </c>
      <c r="BD30" s="11">
        <f>IF(VLOOKUP(InputDataB_ModelSpecAssumptions!$D$36,DataSummary!$A$143:$B$145,2,FALSE)=1,InputDataB_ModelSpecAssumptions!BD28,InputDataB_ModelSpecAssumptions!BD29)</f>
        <v>2.866966649889946E-2</v>
      </c>
      <c r="BE30" s="11">
        <f>IF(VLOOKUP(InputDataB_ModelSpecAssumptions!$D$36,DataSummary!$A$143:$B$145,2,FALSE)=1,InputDataB_ModelSpecAssumptions!BE28,InputDataB_ModelSpecAssumptions!BE29)</f>
        <v>2.866966649889946E-2</v>
      </c>
      <c r="BF30" s="11">
        <f>IF(VLOOKUP(InputDataB_ModelSpecAssumptions!$D$36,DataSummary!$A$143:$B$145,2,FALSE)=1,InputDataB_ModelSpecAssumptions!BF28,InputDataB_ModelSpecAssumptions!BF29)</f>
        <v>2.866966649889946E-2</v>
      </c>
      <c r="BG30" s="11">
        <f>IF(VLOOKUP(InputDataB_ModelSpecAssumptions!$D$36,DataSummary!$A$143:$B$145,2,FALSE)=1,InputDataB_ModelSpecAssumptions!BG28,InputDataB_ModelSpecAssumptions!BG29)</f>
        <v>2.866966649889946E-2</v>
      </c>
      <c r="BH30" s="11">
        <f>IF(VLOOKUP(InputDataB_ModelSpecAssumptions!$D$36,DataSummary!$A$143:$B$145,2,FALSE)=1,InputDataB_ModelSpecAssumptions!BH28,InputDataB_ModelSpecAssumptions!BH29)</f>
        <v>2.866966649889946E-2</v>
      </c>
      <c r="BI30" s="11">
        <f>IF(VLOOKUP(InputDataB_ModelSpecAssumptions!$D$36,DataSummary!$A$143:$B$145,2,FALSE)=1,InputDataB_ModelSpecAssumptions!BI28,InputDataB_ModelSpecAssumptions!BI29)</f>
        <v>2.866966649889946E-2</v>
      </c>
      <c r="BJ30" s="11">
        <f>IF(VLOOKUP(InputDataB_ModelSpecAssumptions!$D$36,DataSummary!$A$143:$B$145,2,FALSE)=1,InputDataB_ModelSpecAssumptions!BJ28,InputDataB_ModelSpecAssumptions!BJ29)</f>
        <v>2.866966649889946E-2</v>
      </c>
      <c r="BK30" s="11">
        <f>IF(VLOOKUP(InputDataB_ModelSpecAssumptions!$D$36,DataSummary!$A$143:$B$145,2,FALSE)=1,InputDataB_ModelSpecAssumptions!BK28,InputDataB_ModelSpecAssumptions!BK29)</f>
        <v>2.866966649889946E-2</v>
      </c>
      <c r="BL30" s="11">
        <f>IF(VLOOKUP(InputDataB_ModelSpecAssumptions!$D$36,DataSummary!$A$143:$B$145,2,FALSE)=1,InputDataB_ModelSpecAssumptions!BL28,InputDataB_ModelSpecAssumptions!BL29)</f>
        <v>2.866966649889946E-2</v>
      </c>
      <c r="BM30" s="11">
        <f>IF(VLOOKUP(InputDataB_ModelSpecAssumptions!$D$36,DataSummary!$A$143:$B$145,2,FALSE)=1,InputDataB_ModelSpecAssumptions!BM28,InputDataB_ModelSpecAssumptions!BM29)</f>
        <v>2.866966649889946E-2</v>
      </c>
      <c r="BN30" s="11">
        <f>IF(VLOOKUP(InputDataB_ModelSpecAssumptions!$D$36,DataSummary!$A$143:$B$145,2,FALSE)=1,InputDataB_ModelSpecAssumptions!BN28,InputDataB_ModelSpecAssumptions!BN29)</f>
        <v>2.866966649889946E-2</v>
      </c>
      <c r="BO30" s="11">
        <f>IF(VLOOKUP(InputDataB_ModelSpecAssumptions!$D$36,DataSummary!$A$143:$B$145,2,FALSE)=1,InputDataB_ModelSpecAssumptions!BO28,InputDataB_ModelSpecAssumptions!BO29)</f>
        <v>2.866966649889946E-2</v>
      </c>
      <c r="BP30" s="11">
        <f>IF(VLOOKUP(InputDataB_ModelSpecAssumptions!$D$36,DataSummary!$A$143:$B$145,2,FALSE)=1,InputDataB_ModelSpecAssumptions!BP28,InputDataB_ModelSpecAssumptions!BP29)</f>
        <v>2.866966649889946E-2</v>
      </c>
      <c r="BQ30" s="11">
        <f>IF(VLOOKUP(InputDataB_ModelSpecAssumptions!$D$36,DataSummary!$A$143:$B$145,2,FALSE)=1,InputDataB_ModelSpecAssumptions!BQ28,InputDataB_ModelSpecAssumptions!BQ29)</f>
        <v>2.866966649889946E-2</v>
      </c>
      <c r="BR30" s="11">
        <f>IF(VLOOKUP(InputDataB_ModelSpecAssumptions!$D$36,DataSummary!$A$143:$B$145,2,FALSE)=1,InputDataB_ModelSpecAssumptions!BR28,InputDataB_ModelSpecAssumptions!BR29)</f>
        <v>2.866966649889946E-2</v>
      </c>
      <c r="BS30" s="11">
        <f>IF(VLOOKUP(InputDataB_ModelSpecAssumptions!$D$36,DataSummary!$A$143:$B$145,2,FALSE)=1,InputDataB_ModelSpecAssumptions!BS28,InputDataB_ModelSpecAssumptions!BS29)</f>
        <v>2.866966649889946E-2</v>
      </c>
      <c r="BT30" s="11">
        <f>IF(VLOOKUP(InputDataB_ModelSpecAssumptions!$D$36,DataSummary!$A$143:$B$145,2,FALSE)=1,InputDataB_ModelSpecAssumptions!BT28,InputDataB_ModelSpecAssumptions!BT29)</f>
        <v>2.866966649889946E-2</v>
      </c>
      <c r="BU30" s="11">
        <f>IF(VLOOKUP(InputDataB_ModelSpecAssumptions!$D$36,DataSummary!$A$143:$B$145,2,FALSE)=1,InputDataB_ModelSpecAssumptions!BU28,InputDataB_ModelSpecAssumptions!BU29)</f>
        <v>2.866966649889946E-2</v>
      </c>
      <c r="BV30" s="11">
        <f>IF(VLOOKUP(InputDataB_ModelSpecAssumptions!$D$36,DataSummary!$A$143:$B$145,2,FALSE)=1,InputDataB_ModelSpecAssumptions!BV28,InputDataB_ModelSpecAssumptions!BV29)</f>
        <v>2.866966649889946E-2</v>
      </c>
      <c r="BW30" s="11">
        <f>IF(VLOOKUP(InputDataB_ModelSpecAssumptions!$D$36,DataSummary!$A$143:$B$145,2,FALSE)=1,InputDataB_ModelSpecAssumptions!BW28,InputDataB_ModelSpecAssumptions!BW29)</f>
        <v>2.866966649889946E-2</v>
      </c>
      <c r="BX30" s="11">
        <f>IF(VLOOKUP(InputDataB_ModelSpecAssumptions!$D$36,DataSummary!$A$143:$B$145,2,FALSE)=1,InputDataB_ModelSpecAssumptions!BX28,InputDataB_ModelSpecAssumptions!BX29)</f>
        <v>2.866966649889946E-2</v>
      </c>
      <c r="BY30" s="11">
        <f>IF(VLOOKUP(InputDataB_ModelSpecAssumptions!$D$36,DataSummary!$A$143:$B$145,2,FALSE)=1,InputDataB_ModelSpecAssumptions!BY28,InputDataB_ModelSpecAssumptions!BY29)</f>
        <v>2.866966649889946E-2</v>
      </c>
      <c r="BZ30" s="11">
        <f>IF(VLOOKUP(InputDataB_ModelSpecAssumptions!$D$36,DataSummary!$A$143:$B$145,2,FALSE)=1,InputDataB_ModelSpecAssumptions!BZ28,InputDataB_ModelSpecAssumptions!BZ29)</f>
        <v>2.866966649889946E-2</v>
      </c>
      <c r="CA30" s="11">
        <f>IF(VLOOKUP(InputDataB_ModelSpecAssumptions!$D$36,DataSummary!$A$143:$B$145,2,FALSE)=1,InputDataB_ModelSpecAssumptions!CA28,InputDataB_ModelSpecAssumptions!CA29)</f>
        <v>2.866966649889946E-2</v>
      </c>
      <c r="CB30" s="11">
        <f>IF(VLOOKUP(InputDataB_ModelSpecAssumptions!$D$36,DataSummary!$A$143:$B$145,2,FALSE)=1,InputDataB_ModelSpecAssumptions!CB28,InputDataB_ModelSpecAssumptions!CB29)</f>
        <v>2.866966649889946E-2</v>
      </c>
      <c r="CC30" s="11">
        <f>IF(VLOOKUP(InputDataB_ModelSpecAssumptions!$D$36,DataSummary!$A$143:$B$145,2,FALSE)=1,InputDataB_ModelSpecAssumptions!CC28,InputDataB_ModelSpecAssumptions!CC29)</f>
        <v>2.866966649889946E-2</v>
      </c>
      <c r="CD30" s="11">
        <f>IF(VLOOKUP(InputDataB_ModelSpecAssumptions!$D$36,DataSummary!$A$143:$B$145,2,FALSE)=1,InputDataB_ModelSpecAssumptions!CD28,InputDataB_ModelSpecAssumptions!CD29)</f>
        <v>2.866966649889946E-2</v>
      </c>
      <c r="CE30" s="11">
        <f>IF(VLOOKUP(InputDataB_ModelSpecAssumptions!$D$36,DataSummary!$A$143:$B$145,2,FALSE)=1,InputDataB_ModelSpecAssumptions!CE28,InputDataB_ModelSpecAssumptions!CE29)</f>
        <v>2.866966649889946E-2</v>
      </c>
      <c r="CF30" s="11">
        <f>IF(VLOOKUP(InputDataB_ModelSpecAssumptions!$D$36,DataSummary!$A$143:$B$145,2,FALSE)=1,InputDataB_ModelSpecAssumptions!CF28,InputDataB_ModelSpecAssumptions!CF29)</f>
        <v>2.866966649889946E-2</v>
      </c>
      <c r="CG30" s="11">
        <f>IF(VLOOKUP(InputDataB_ModelSpecAssumptions!$D$36,DataSummary!$A$143:$B$145,2,FALSE)=1,InputDataB_ModelSpecAssumptions!CG28,InputDataB_ModelSpecAssumptions!CG29)</f>
        <v>2.866966649889946E-2</v>
      </c>
      <c r="CH30" s="11">
        <f>IF(VLOOKUP(InputDataB_ModelSpecAssumptions!$D$36,DataSummary!$A$143:$B$145,2,FALSE)=1,InputDataB_ModelSpecAssumptions!CH28,InputDataB_ModelSpecAssumptions!CH29)</f>
        <v>2.866966649889946E-2</v>
      </c>
      <c r="CI30" s="11">
        <f>IF(VLOOKUP(InputDataB_ModelSpecAssumptions!$D$36,DataSummary!$A$143:$B$145,2,FALSE)=1,InputDataB_ModelSpecAssumptions!CI28,InputDataB_ModelSpecAssumptions!CI29)</f>
        <v>2.866966649889946E-2</v>
      </c>
    </row>
    <row r="31" spans="2:87">
      <c r="B31" s="95"/>
      <c r="C31" s="372" t="s">
        <v>892</v>
      </c>
      <c r="D31" s="391">
        <f>(InputDataB_ModelSpecAssumptions!D37/InputDataB_ModelSpecAssumptions!D30)^(1/(InputDataB_ModelSpecAssumptions!D38-InputDataA_GeneralAssumptions!D7))-1</f>
        <v>0</v>
      </c>
      <c r="E31" s="391">
        <f>(InputDataB_ModelSpecAssumptions!E37/InputDataB_ModelSpecAssumptions!E30)^(1/(InputDataB_ModelSpecAssumptions!E38-InputDataA_GeneralAssumptions!D7))-1</f>
        <v>0</v>
      </c>
      <c r="F31" s="465"/>
      <c r="G31" s="13"/>
      <c r="H31" s="145"/>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row>
    <row r="32" spans="2:87" hidden="1">
      <c r="B32" s="95"/>
      <c r="C32" s="92"/>
      <c r="D32" s="466"/>
      <c r="E32" s="466"/>
      <c r="F32" s="465"/>
      <c r="G32" s="13"/>
      <c r="H32" s="25" t="str">
        <f>DataSummary!N4</f>
        <v>Baseline</v>
      </c>
      <c r="I32" s="11">
        <f>D30</f>
        <v>2.866966649889946E-2</v>
      </c>
      <c r="J32" s="11">
        <f>IF(J27&gt;=InputDataB_ModelSpecAssumptions!$D$38,InputDataB_ModelSpecAssumptions!$D$37,I30*(1+$D$31))</f>
        <v>2.866966649889946E-2</v>
      </c>
      <c r="K32" s="11">
        <f>IF(K27&gt;=InputDataB_ModelSpecAssumptions!$D$38,InputDataB_ModelSpecAssumptions!$D$37,J30*(1+$D$31))</f>
        <v>2.866966649889946E-2</v>
      </c>
      <c r="L32" s="11">
        <f>IF(L27&gt;=InputDataB_ModelSpecAssumptions!$D$38,InputDataB_ModelSpecAssumptions!$D$37,K30*(1+$D$31))</f>
        <v>2.866966649889946E-2</v>
      </c>
      <c r="M32" s="11">
        <f>IF(M27&gt;=InputDataB_ModelSpecAssumptions!$D$38,InputDataB_ModelSpecAssumptions!$D$37,L30*(1+$D$31))</f>
        <v>2.866966649889946E-2</v>
      </c>
      <c r="N32" s="11">
        <f>IF(N27&gt;=InputDataB_ModelSpecAssumptions!$D$38,InputDataB_ModelSpecAssumptions!$D$37,M30*(1+$D$31))</f>
        <v>2.866966649889946E-2</v>
      </c>
      <c r="O32" s="11">
        <f>IF(O27&gt;=InputDataB_ModelSpecAssumptions!$D$38,InputDataB_ModelSpecAssumptions!$D$37,N30*(1+$D$31))</f>
        <v>2.866966649889946E-2</v>
      </c>
      <c r="P32" s="11">
        <f>IF(P27&gt;=InputDataB_ModelSpecAssumptions!$D$38,InputDataB_ModelSpecAssumptions!$D$37,O30*(1+$D$31))</f>
        <v>2.866966649889946E-2</v>
      </c>
      <c r="Q32" s="11">
        <f>IF(Q27&gt;=InputDataB_ModelSpecAssumptions!$D$38,InputDataB_ModelSpecAssumptions!$D$37,P30*(1+$D$31))</f>
        <v>2.866966649889946E-2</v>
      </c>
      <c r="R32" s="11">
        <f>IF(R27&gt;=InputDataB_ModelSpecAssumptions!$D$38,InputDataB_ModelSpecAssumptions!$D$37,Q30*(1+$D$31))</f>
        <v>2.866966649889946E-2</v>
      </c>
      <c r="S32" s="11">
        <f>IF(S27&gt;=InputDataB_ModelSpecAssumptions!$D$38,InputDataB_ModelSpecAssumptions!$D$37,R30*(1+$D$31))</f>
        <v>2.866966649889946E-2</v>
      </c>
      <c r="T32" s="11">
        <f>IF(T27&gt;=InputDataB_ModelSpecAssumptions!$D$38,InputDataB_ModelSpecAssumptions!$D$37,S30*(1+$D$31))</f>
        <v>2.866966649889946E-2</v>
      </c>
      <c r="U32" s="11">
        <f>IF(U27&gt;=InputDataB_ModelSpecAssumptions!$D$38,InputDataB_ModelSpecAssumptions!$D$37,T30*(1+$D$31))</f>
        <v>2.866966649889946E-2</v>
      </c>
      <c r="V32" s="11">
        <f>IF(V27&gt;=InputDataB_ModelSpecAssumptions!$D$38,InputDataB_ModelSpecAssumptions!$D$37,U30*(1+$D$31))</f>
        <v>2.866966649889946E-2</v>
      </c>
      <c r="W32" s="11">
        <f>IF(W27&gt;=InputDataB_ModelSpecAssumptions!$D$38,InputDataB_ModelSpecAssumptions!$D$37,V30*(1+$D$31))</f>
        <v>2.866966649889946E-2</v>
      </c>
      <c r="X32" s="11">
        <f>IF(X27&gt;=InputDataB_ModelSpecAssumptions!$D$38,InputDataB_ModelSpecAssumptions!$D$37,W30*(1+$D$31))</f>
        <v>2.866966649889946E-2</v>
      </c>
      <c r="Y32" s="11">
        <f>IF(Y27&gt;=InputDataB_ModelSpecAssumptions!$D$38,InputDataB_ModelSpecAssumptions!$D$37,X30*(1+$D$31))</f>
        <v>2.866966649889946E-2</v>
      </c>
      <c r="Z32" s="11">
        <f>IF(Z27&gt;=InputDataB_ModelSpecAssumptions!$D$38,InputDataB_ModelSpecAssumptions!$D$37,Y30*(1+$D$31))</f>
        <v>2.866966649889946E-2</v>
      </c>
      <c r="AA32" s="11">
        <f>IF(AA27&gt;=InputDataB_ModelSpecAssumptions!$D$38,InputDataB_ModelSpecAssumptions!$D$37,Z30*(1+$D$31))</f>
        <v>2.866966649889946E-2</v>
      </c>
      <c r="AB32" s="11">
        <f>IF(AB27&gt;=InputDataB_ModelSpecAssumptions!$D$38,InputDataB_ModelSpecAssumptions!$D$37,AA30*(1+$D$31))</f>
        <v>2.866966649889946E-2</v>
      </c>
      <c r="AC32" s="11">
        <f>IF(AC27&gt;=InputDataB_ModelSpecAssumptions!$D$38,InputDataB_ModelSpecAssumptions!$D$37,AB30*(1+$D$31))</f>
        <v>2.866966649889946E-2</v>
      </c>
      <c r="AD32" s="11">
        <f>IF(AD27&gt;=InputDataB_ModelSpecAssumptions!$D$38,InputDataB_ModelSpecAssumptions!$D$37,AC30*(1+$D$31))</f>
        <v>2.866966649889946E-2</v>
      </c>
      <c r="AE32" s="11">
        <f>IF(AE27&gt;=InputDataB_ModelSpecAssumptions!$D$38,InputDataB_ModelSpecAssumptions!$D$37,AD30*(1+$D$31))</f>
        <v>2.866966649889946E-2</v>
      </c>
      <c r="AF32" s="11">
        <f>IF(AF27&gt;=InputDataB_ModelSpecAssumptions!$D$38,InputDataB_ModelSpecAssumptions!$D$37,AE30*(1+$D$31))</f>
        <v>2.866966649889946E-2</v>
      </c>
      <c r="AG32" s="11">
        <f>IF(AG27&gt;=InputDataB_ModelSpecAssumptions!$D$38,InputDataB_ModelSpecAssumptions!$D$37,AF30*(1+$D$31))</f>
        <v>2.866966649889946E-2</v>
      </c>
      <c r="AH32" s="11">
        <f>IF(AH27&gt;=InputDataB_ModelSpecAssumptions!$D$38,InputDataB_ModelSpecAssumptions!$D$37,AG30*(1+$D$31))</f>
        <v>2.866966649889946E-2</v>
      </c>
      <c r="AI32" s="11">
        <f>IF(AI27&gt;=InputDataB_ModelSpecAssumptions!$D$38,InputDataB_ModelSpecAssumptions!$D$37,AH30*(1+$D$31))</f>
        <v>2.866966649889946E-2</v>
      </c>
      <c r="AJ32" s="11">
        <f>IF(AJ27&gt;=InputDataB_ModelSpecAssumptions!$D$38,InputDataB_ModelSpecAssumptions!$D$37,AI30*(1+$D$31))</f>
        <v>2.866966649889946E-2</v>
      </c>
      <c r="AK32" s="11">
        <f>IF(AK27&gt;=InputDataB_ModelSpecAssumptions!$D$38,InputDataB_ModelSpecAssumptions!$D$37,AJ30*(1+$D$31))</f>
        <v>2.866966649889946E-2</v>
      </c>
      <c r="AL32" s="11">
        <f>IF(AL27&gt;=InputDataB_ModelSpecAssumptions!$D$38,InputDataB_ModelSpecAssumptions!$D$37,AK30*(1+$D$31))</f>
        <v>2.866966649889946E-2</v>
      </c>
      <c r="AM32" s="11">
        <f>IF(AM27&gt;=InputDataB_ModelSpecAssumptions!$D$38,InputDataB_ModelSpecAssumptions!$D$37,AL30*(1+$D$31))</f>
        <v>2.866966649889946E-2</v>
      </c>
      <c r="AN32" s="11">
        <f>IF(AN27&gt;=InputDataB_ModelSpecAssumptions!$D$38,InputDataB_ModelSpecAssumptions!$D$37,AM30*(1+$D$31))</f>
        <v>2.866966649889946E-2</v>
      </c>
      <c r="AO32" s="11">
        <f>IF(AO27&gt;=InputDataB_ModelSpecAssumptions!$D$38,InputDataB_ModelSpecAssumptions!$D$37,AN30*(1+$D$31))</f>
        <v>2.866966649889946E-2</v>
      </c>
      <c r="AP32" s="11">
        <f>IF(AP27&gt;=InputDataB_ModelSpecAssumptions!$D$38,InputDataB_ModelSpecAssumptions!$D$37,AO30*(1+$D$31))</f>
        <v>2.866966649889946E-2</v>
      </c>
      <c r="AQ32" s="11">
        <f>IF(AQ27&gt;=InputDataB_ModelSpecAssumptions!$D$38,InputDataB_ModelSpecAssumptions!$D$37,AP30*(1+$D$31))</f>
        <v>2.866966649889946E-2</v>
      </c>
      <c r="AR32" s="11">
        <f>IF(AR27&gt;=InputDataB_ModelSpecAssumptions!$D$38,InputDataB_ModelSpecAssumptions!$D$37,AQ30*(1+$D$31))</f>
        <v>2.866966649889946E-2</v>
      </c>
      <c r="AS32" s="11">
        <f>IF(AS27&gt;=InputDataB_ModelSpecAssumptions!$D$38,InputDataB_ModelSpecAssumptions!$D$37,AR30*(1+$D$31))</f>
        <v>2.866966649889946E-2</v>
      </c>
      <c r="AT32" s="11">
        <f>IF(AT27&gt;=InputDataB_ModelSpecAssumptions!$D$38,InputDataB_ModelSpecAssumptions!$D$37,AS30*(1+$D$31))</f>
        <v>2.866966649889946E-2</v>
      </c>
      <c r="AU32" s="11">
        <f>IF(AU27&gt;=InputDataB_ModelSpecAssumptions!$D$38,InputDataB_ModelSpecAssumptions!$D$37,AT30*(1+$D$31))</f>
        <v>2.866966649889946E-2</v>
      </c>
      <c r="AV32" s="11">
        <f>IF(AV27&gt;=InputDataB_ModelSpecAssumptions!$D$38,InputDataB_ModelSpecAssumptions!$D$37,AU30*(1+$D$31))</f>
        <v>2.866966649889946E-2</v>
      </c>
      <c r="AW32" s="11">
        <f>IF(AW27&gt;=InputDataB_ModelSpecAssumptions!$D$38,InputDataB_ModelSpecAssumptions!$D$37,AV30*(1+$D$31))</f>
        <v>2.866966649889946E-2</v>
      </c>
      <c r="AX32" s="11">
        <f>IF(AX27&gt;=InputDataB_ModelSpecAssumptions!$D$38,InputDataB_ModelSpecAssumptions!$D$37,AW30*(1+$D$31))</f>
        <v>2.866966649889946E-2</v>
      </c>
      <c r="AY32" s="11">
        <f>IF(AY27&gt;=InputDataB_ModelSpecAssumptions!$D$38,InputDataB_ModelSpecAssumptions!$D$37,AX30*(1+$D$31))</f>
        <v>2.866966649889946E-2</v>
      </c>
      <c r="AZ32" s="11">
        <f>IF(AZ27&gt;=InputDataB_ModelSpecAssumptions!$D$38,InputDataB_ModelSpecAssumptions!$D$37,AY30*(1+$D$31))</f>
        <v>2.866966649889946E-2</v>
      </c>
      <c r="BA32" s="11">
        <f>IF(BA27&gt;=InputDataB_ModelSpecAssumptions!$D$38,InputDataB_ModelSpecAssumptions!$D$37,AZ30*(1+$D$31))</f>
        <v>2.866966649889946E-2</v>
      </c>
      <c r="BB32" s="11">
        <f>IF(BB27&gt;=InputDataB_ModelSpecAssumptions!$D$38,InputDataB_ModelSpecAssumptions!$D$37,BA30*(1+$D$31))</f>
        <v>2.866966649889946E-2</v>
      </c>
      <c r="BC32" s="11">
        <f>IF(BC27&gt;=InputDataB_ModelSpecAssumptions!$D$38,InputDataB_ModelSpecAssumptions!$D$37,BB30*(1+$D$31))</f>
        <v>2.866966649889946E-2</v>
      </c>
      <c r="BD32" s="11">
        <f>IF(BD27&gt;=InputDataB_ModelSpecAssumptions!$D$38,InputDataB_ModelSpecAssumptions!$D$37,BC30*(1+$D$31))</f>
        <v>2.866966649889946E-2</v>
      </c>
      <c r="BE32" s="11">
        <f>IF(BE27&gt;=InputDataB_ModelSpecAssumptions!$D$38,InputDataB_ModelSpecAssumptions!$D$37,BD30*(1+$D$31))</f>
        <v>2.866966649889946E-2</v>
      </c>
      <c r="BF32" s="11">
        <f>IF(BF27&gt;=InputDataB_ModelSpecAssumptions!$D$38,InputDataB_ModelSpecAssumptions!$D$37,BE30*(1+$D$31))</f>
        <v>2.866966649889946E-2</v>
      </c>
      <c r="BG32" s="11">
        <f>IF(BG27&gt;=InputDataB_ModelSpecAssumptions!$D$38,InputDataB_ModelSpecAssumptions!$D$37,BF30*(1+$D$31))</f>
        <v>2.866966649889946E-2</v>
      </c>
      <c r="BH32" s="11">
        <f>IF(BH27&gt;=InputDataB_ModelSpecAssumptions!$D$38,InputDataB_ModelSpecAssumptions!$D$37,BG30*(1+$D$31))</f>
        <v>2.866966649889946E-2</v>
      </c>
      <c r="BI32" s="11">
        <f>IF(BI27&gt;=InputDataB_ModelSpecAssumptions!$D$38,InputDataB_ModelSpecAssumptions!$D$37,BH30*(1+$D$31))</f>
        <v>2.866966649889946E-2</v>
      </c>
      <c r="BJ32" s="11">
        <f>IF(BJ27&gt;=InputDataB_ModelSpecAssumptions!$D$38,InputDataB_ModelSpecAssumptions!$D$37,BI30*(1+$D$31))</f>
        <v>2.866966649889946E-2</v>
      </c>
      <c r="BK32" s="11">
        <f>IF(BK27&gt;=InputDataB_ModelSpecAssumptions!$D$38,InputDataB_ModelSpecAssumptions!$D$37,BJ30*(1+$D$31))</f>
        <v>2.866966649889946E-2</v>
      </c>
      <c r="BL32" s="11">
        <f>IF(BL27&gt;=InputDataB_ModelSpecAssumptions!$D$38,InputDataB_ModelSpecAssumptions!$D$37,BK30*(1+$D$31))</f>
        <v>2.866966649889946E-2</v>
      </c>
      <c r="BM32" s="11">
        <f>IF(BM27&gt;=InputDataB_ModelSpecAssumptions!$D$38,InputDataB_ModelSpecAssumptions!$D$37,BL30*(1+$D$31))</f>
        <v>2.866966649889946E-2</v>
      </c>
      <c r="BN32" s="11">
        <f>IF(BN27&gt;=InputDataB_ModelSpecAssumptions!$D$38,InputDataB_ModelSpecAssumptions!$D$37,BM30*(1+$D$31))</f>
        <v>2.866966649889946E-2</v>
      </c>
      <c r="BO32" s="11">
        <f>IF(BO27&gt;=InputDataB_ModelSpecAssumptions!$D$38,InputDataB_ModelSpecAssumptions!$D$37,BN30*(1+$D$31))</f>
        <v>2.866966649889946E-2</v>
      </c>
      <c r="BP32" s="11">
        <f>IF(BP27&gt;=InputDataB_ModelSpecAssumptions!$D$38,InputDataB_ModelSpecAssumptions!$D$37,BO30*(1+$D$31))</f>
        <v>2.866966649889946E-2</v>
      </c>
      <c r="BQ32" s="11">
        <f>IF(BQ27&gt;=InputDataB_ModelSpecAssumptions!$D$38,InputDataB_ModelSpecAssumptions!$D$37,BP30*(1+$D$31))</f>
        <v>2.866966649889946E-2</v>
      </c>
      <c r="BR32" s="11">
        <f>IF(BR27&gt;=InputDataB_ModelSpecAssumptions!$D$38,InputDataB_ModelSpecAssumptions!$D$37,BQ30*(1+$D$31))</f>
        <v>2.866966649889946E-2</v>
      </c>
      <c r="BS32" s="11">
        <f>IF(BS27&gt;=InputDataB_ModelSpecAssumptions!$D$38,InputDataB_ModelSpecAssumptions!$D$37,BR30*(1+$D$31))</f>
        <v>2.866966649889946E-2</v>
      </c>
      <c r="BT32" s="11">
        <f>IF(BT27&gt;=InputDataB_ModelSpecAssumptions!$D$38,InputDataB_ModelSpecAssumptions!$D$37,BS30*(1+$D$31))</f>
        <v>2.866966649889946E-2</v>
      </c>
      <c r="BU32" s="11">
        <f>IF(BU27&gt;=InputDataB_ModelSpecAssumptions!$D$38,InputDataB_ModelSpecAssumptions!$D$37,BT30*(1+$D$31))</f>
        <v>2.866966649889946E-2</v>
      </c>
      <c r="BV32" s="11">
        <f>IF(BV27&gt;=InputDataB_ModelSpecAssumptions!$D$38,InputDataB_ModelSpecAssumptions!$D$37,BU30*(1+$D$31))</f>
        <v>2.866966649889946E-2</v>
      </c>
      <c r="BW32" s="11">
        <f>IF(BW27&gt;=InputDataB_ModelSpecAssumptions!$D$38,InputDataB_ModelSpecAssumptions!$D$37,BV30*(1+$D$31))</f>
        <v>2.866966649889946E-2</v>
      </c>
      <c r="BX32" s="11">
        <f>IF(BX27&gt;=InputDataB_ModelSpecAssumptions!$D$38,InputDataB_ModelSpecAssumptions!$D$37,BW30*(1+$D$31))</f>
        <v>2.866966649889946E-2</v>
      </c>
      <c r="BY32" s="11">
        <f>IF(BY27&gt;=InputDataB_ModelSpecAssumptions!$D$38,InputDataB_ModelSpecAssumptions!$D$37,BX30*(1+$D$31))</f>
        <v>2.866966649889946E-2</v>
      </c>
      <c r="BZ32" s="11">
        <f>IF(BZ27&gt;=InputDataB_ModelSpecAssumptions!$D$38,InputDataB_ModelSpecAssumptions!$D$37,BY30*(1+$D$31))</f>
        <v>2.866966649889946E-2</v>
      </c>
      <c r="CA32" s="11">
        <f>IF(CA27&gt;=InputDataB_ModelSpecAssumptions!$D$38,InputDataB_ModelSpecAssumptions!$D$37,BZ30*(1+$D$31))</f>
        <v>2.866966649889946E-2</v>
      </c>
      <c r="CB32" s="11">
        <f>IF(CB27&gt;=InputDataB_ModelSpecAssumptions!$D$38,InputDataB_ModelSpecAssumptions!$D$37,CA30*(1+$D$31))</f>
        <v>2.866966649889946E-2</v>
      </c>
      <c r="CC32" s="11">
        <f>IF(CC27&gt;=InputDataB_ModelSpecAssumptions!$D$38,InputDataB_ModelSpecAssumptions!$D$37,CB30*(1+$D$31))</f>
        <v>2.866966649889946E-2</v>
      </c>
      <c r="CD32" s="11">
        <f>IF(CD27&gt;=InputDataB_ModelSpecAssumptions!$D$38,InputDataB_ModelSpecAssumptions!$D$37,CC30*(1+$D$31))</f>
        <v>2.866966649889946E-2</v>
      </c>
      <c r="CE32" s="11">
        <f>IF(CE27&gt;=InputDataB_ModelSpecAssumptions!$D$38,InputDataB_ModelSpecAssumptions!$D$37,CD30*(1+$D$31))</f>
        <v>2.866966649889946E-2</v>
      </c>
      <c r="CF32" s="11">
        <f>IF(CF27&gt;=InputDataB_ModelSpecAssumptions!$D$38,InputDataB_ModelSpecAssumptions!$D$37,CE30*(1+$D$31))</f>
        <v>2.866966649889946E-2</v>
      </c>
      <c r="CG32" s="11">
        <f>IF(CG27&gt;=InputDataB_ModelSpecAssumptions!$D$38,InputDataB_ModelSpecAssumptions!$D$37,CF30*(1+$D$31))</f>
        <v>2.866966649889946E-2</v>
      </c>
      <c r="CH32" s="11">
        <f>IF(CH27&gt;=InputDataB_ModelSpecAssumptions!$D$38,InputDataB_ModelSpecAssumptions!$D$37,CG30*(1+$D$31))</f>
        <v>2.866966649889946E-2</v>
      </c>
      <c r="CI32" s="11">
        <f>IF(CI27&gt;=InputDataB_ModelSpecAssumptions!$D$38,InputDataB_ModelSpecAssumptions!$D$37,CH30*(1+$D$31))</f>
        <v>2.866966649889946E-2</v>
      </c>
    </row>
    <row r="33" spans="2:87" hidden="1">
      <c r="B33" s="95"/>
      <c r="C33" s="92"/>
      <c r="D33" s="193"/>
      <c r="E33" s="284"/>
      <c r="F33" s="167"/>
      <c r="G33" s="13"/>
      <c r="H33" s="145" t="str">
        <f>DataSummary!N5</f>
        <v>Scenario</v>
      </c>
      <c r="I33" s="14">
        <f>E30</f>
        <v>2.866966649889946E-2</v>
      </c>
      <c r="J33" s="14">
        <f>IF(J27&gt;=InputDataB_ModelSpecAssumptions!$E$38,InputDataB_ModelSpecAssumptions!$E$37,I36*(1+$E$31))</f>
        <v>2.866966649889946E-2</v>
      </c>
      <c r="K33" s="14">
        <f>IF(K27&gt;=InputDataB_ModelSpecAssumptions!$E$38,InputDataB_ModelSpecAssumptions!$E$37,J36*(1+$E$31))</f>
        <v>2.866966649889946E-2</v>
      </c>
      <c r="L33" s="14">
        <f>IF(L27&gt;=InputDataB_ModelSpecAssumptions!$E$38,InputDataB_ModelSpecAssumptions!$E$37,K36*(1+$E$31))</f>
        <v>2.866966649889946E-2</v>
      </c>
      <c r="M33" s="14">
        <f>IF(M27&gt;=InputDataB_ModelSpecAssumptions!$E$38,InputDataB_ModelSpecAssumptions!$E$37,L36*(1+$E$31))</f>
        <v>2.866966649889946E-2</v>
      </c>
      <c r="N33" s="14">
        <f>IF(N27&gt;=InputDataB_ModelSpecAssumptions!$E$38,InputDataB_ModelSpecAssumptions!$E$37,M36*(1+$E$31))</f>
        <v>2.866966649889946E-2</v>
      </c>
      <c r="O33" s="14">
        <f>IF(O27&gt;=InputDataB_ModelSpecAssumptions!$E$38,InputDataB_ModelSpecAssumptions!$E$37,N36*(1+$E$31))</f>
        <v>2.866966649889946E-2</v>
      </c>
      <c r="P33" s="14">
        <f>IF(P27&gt;=InputDataB_ModelSpecAssumptions!$E$38,InputDataB_ModelSpecAssumptions!$E$37,O36*(1+$E$31))</f>
        <v>2.866966649889946E-2</v>
      </c>
      <c r="Q33" s="14">
        <f>IF(Q27&gt;=InputDataB_ModelSpecAssumptions!$E$38,InputDataB_ModelSpecAssumptions!$E$37,P36*(1+$E$31))</f>
        <v>2.866966649889946E-2</v>
      </c>
      <c r="R33" s="14">
        <f>IF(R27&gt;=InputDataB_ModelSpecAssumptions!$E$38,InputDataB_ModelSpecAssumptions!$E$37,Q36*(1+$E$31))</f>
        <v>2.866966649889946E-2</v>
      </c>
      <c r="S33" s="14">
        <f>IF(S27&gt;=InputDataB_ModelSpecAssumptions!$E$38,InputDataB_ModelSpecAssumptions!$E$37,R36*(1+$E$31))</f>
        <v>2.866966649889946E-2</v>
      </c>
      <c r="T33" s="14">
        <f>IF(T27&gt;=InputDataB_ModelSpecAssumptions!$E$38,InputDataB_ModelSpecAssumptions!$E$37,S36*(1+$E$31))</f>
        <v>2.866966649889946E-2</v>
      </c>
      <c r="U33" s="14">
        <f>IF(U27&gt;=InputDataB_ModelSpecAssumptions!$E$38,InputDataB_ModelSpecAssumptions!$E$37,T36*(1+$E$31))</f>
        <v>2.866966649889946E-2</v>
      </c>
      <c r="V33" s="14">
        <f>IF(V27&gt;=InputDataB_ModelSpecAssumptions!$E$38,InputDataB_ModelSpecAssumptions!$E$37,U36*(1+$E$31))</f>
        <v>2.866966649889946E-2</v>
      </c>
      <c r="W33" s="14">
        <f>IF(W27&gt;=InputDataB_ModelSpecAssumptions!$E$38,InputDataB_ModelSpecAssumptions!$E$37,V36*(1+$E$31))</f>
        <v>2.866966649889946E-2</v>
      </c>
      <c r="X33" s="14">
        <f>IF(X27&gt;=InputDataB_ModelSpecAssumptions!$E$38,InputDataB_ModelSpecAssumptions!$E$37,W36*(1+$E$31))</f>
        <v>2.866966649889946E-2</v>
      </c>
      <c r="Y33" s="14">
        <f>IF(Y27&gt;=InputDataB_ModelSpecAssumptions!$E$38,InputDataB_ModelSpecAssumptions!$E$37,X36*(1+$E$31))</f>
        <v>2.866966649889946E-2</v>
      </c>
      <c r="Z33" s="14">
        <f>IF(Z27&gt;=InputDataB_ModelSpecAssumptions!$E$38,InputDataB_ModelSpecAssumptions!$E$37,Y36*(1+$E$31))</f>
        <v>2.866966649889946E-2</v>
      </c>
      <c r="AA33" s="14">
        <f>IF(AA27&gt;=InputDataB_ModelSpecAssumptions!$E$38,InputDataB_ModelSpecAssumptions!$E$37,Z36*(1+$E$31))</f>
        <v>2.866966649889946E-2</v>
      </c>
      <c r="AB33" s="14">
        <f>IF(AB27&gt;=InputDataB_ModelSpecAssumptions!$E$38,InputDataB_ModelSpecAssumptions!$E$37,AA36*(1+$E$31))</f>
        <v>2.866966649889946E-2</v>
      </c>
      <c r="AC33" s="14">
        <f>IF(AC27&gt;=InputDataB_ModelSpecAssumptions!$E$38,InputDataB_ModelSpecAssumptions!$E$37,AB36*(1+$E$31))</f>
        <v>2.866966649889946E-2</v>
      </c>
      <c r="AD33" s="14">
        <f>IF(AD27&gt;=InputDataB_ModelSpecAssumptions!$E$38,InputDataB_ModelSpecAssumptions!$E$37,AC36*(1+$E$31))</f>
        <v>2.866966649889946E-2</v>
      </c>
      <c r="AE33" s="14">
        <f>IF(AE27&gt;=InputDataB_ModelSpecAssumptions!$E$38,InputDataB_ModelSpecAssumptions!$E$37,AD36*(1+$E$31))</f>
        <v>2.866966649889946E-2</v>
      </c>
      <c r="AF33" s="14">
        <f>IF(AF27&gt;=InputDataB_ModelSpecAssumptions!$E$38,InputDataB_ModelSpecAssumptions!$E$37,AE36*(1+$E$31))</f>
        <v>2.866966649889946E-2</v>
      </c>
      <c r="AG33" s="14">
        <f>IF(AG27&gt;=InputDataB_ModelSpecAssumptions!$E$38,InputDataB_ModelSpecAssumptions!$E$37,AF36*(1+$E$31))</f>
        <v>2.866966649889946E-2</v>
      </c>
      <c r="AH33" s="14">
        <f>IF(AH27&gt;=InputDataB_ModelSpecAssumptions!$E$38,InputDataB_ModelSpecAssumptions!$E$37,AG36*(1+$E$31))</f>
        <v>2.866966649889946E-2</v>
      </c>
      <c r="AI33" s="14">
        <f>IF(AI27&gt;=InputDataB_ModelSpecAssumptions!$E$38,InputDataB_ModelSpecAssumptions!$E$37,AH36*(1+$E$31))</f>
        <v>2.866966649889946E-2</v>
      </c>
      <c r="AJ33" s="14">
        <f>IF(AJ27&gt;=InputDataB_ModelSpecAssumptions!$E$38,InputDataB_ModelSpecAssumptions!$E$37,AI36*(1+$E$31))</f>
        <v>2.866966649889946E-2</v>
      </c>
      <c r="AK33" s="14">
        <f>IF(AK27&gt;=InputDataB_ModelSpecAssumptions!$E$38,InputDataB_ModelSpecAssumptions!$E$37,AJ36*(1+$E$31))</f>
        <v>2.866966649889946E-2</v>
      </c>
      <c r="AL33" s="14">
        <f>IF(AL27&gt;=InputDataB_ModelSpecAssumptions!$E$38,InputDataB_ModelSpecAssumptions!$E$37,AK36*(1+$E$31))</f>
        <v>2.866966649889946E-2</v>
      </c>
      <c r="AM33" s="14">
        <f>IF(AM27&gt;=InputDataB_ModelSpecAssumptions!$E$38,InputDataB_ModelSpecAssumptions!$E$37,AL36*(1+$E$31))</f>
        <v>2.866966649889946E-2</v>
      </c>
      <c r="AN33" s="14">
        <f>IF(AN27&gt;=InputDataB_ModelSpecAssumptions!$E$38,InputDataB_ModelSpecAssumptions!$E$37,AM36*(1+$E$31))</f>
        <v>2.866966649889946E-2</v>
      </c>
      <c r="AO33" s="14">
        <f>IF(AO27&gt;=InputDataB_ModelSpecAssumptions!$E$38,InputDataB_ModelSpecAssumptions!$E$37,AN36*(1+$E$31))</f>
        <v>2.866966649889946E-2</v>
      </c>
      <c r="AP33" s="14">
        <f>IF(AP27&gt;=InputDataB_ModelSpecAssumptions!$E$38,InputDataB_ModelSpecAssumptions!$E$37,AO36*(1+$E$31))</f>
        <v>2.866966649889946E-2</v>
      </c>
      <c r="AQ33" s="14">
        <f>IF(AQ27&gt;=InputDataB_ModelSpecAssumptions!$E$38,InputDataB_ModelSpecAssumptions!$E$37,AP36*(1+$E$31))</f>
        <v>2.866966649889946E-2</v>
      </c>
      <c r="AR33" s="14">
        <f>IF(AR27&gt;=InputDataB_ModelSpecAssumptions!$E$38,InputDataB_ModelSpecAssumptions!$E$37,AQ36*(1+$E$31))</f>
        <v>2.866966649889946E-2</v>
      </c>
      <c r="AS33" s="14">
        <f>IF(AS27&gt;=InputDataB_ModelSpecAssumptions!$E$38,InputDataB_ModelSpecAssumptions!$E$37,AR36*(1+$E$31))</f>
        <v>2.866966649889946E-2</v>
      </c>
      <c r="AT33" s="14">
        <f>IF(AT27&gt;=InputDataB_ModelSpecAssumptions!$E$38,InputDataB_ModelSpecAssumptions!$E$37,AS36*(1+$E$31))</f>
        <v>2.866966649889946E-2</v>
      </c>
      <c r="AU33" s="14">
        <f>IF(AU27&gt;=InputDataB_ModelSpecAssumptions!$E$38,InputDataB_ModelSpecAssumptions!$E$37,AT36*(1+$E$31))</f>
        <v>2.866966649889946E-2</v>
      </c>
      <c r="AV33" s="14">
        <f>IF(AV27&gt;=InputDataB_ModelSpecAssumptions!$E$38,InputDataB_ModelSpecAssumptions!$E$37,AU36*(1+$E$31))</f>
        <v>2.866966649889946E-2</v>
      </c>
      <c r="AW33" s="14">
        <f>IF(AW27&gt;=InputDataB_ModelSpecAssumptions!$E$38,InputDataB_ModelSpecAssumptions!$E$37,AV36*(1+$E$31))</f>
        <v>2.866966649889946E-2</v>
      </c>
      <c r="AX33" s="14">
        <f>IF(AX27&gt;=InputDataB_ModelSpecAssumptions!$E$38,InputDataB_ModelSpecAssumptions!$E$37,AW36*(1+$E$31))</f>
        <v>2.866966649889946E-2</v>
      </c>
      <c r="AY33" s="14">
        <f>IF(AY27&gt;=InputDataB_ModelSpecAssumptions!$E$38,InputDataB_ModelSpecAssumptions!$E$37,AX36*(1+$E$31))</f>
        <v>2.866966649889946E-2</v>
      </c>
      <c r="AZ33" s="14">
        <f>IF(AZ27&gt;=InputDataB_ModelSpecAssumptions!$E$38,InputDataB_ModelSpecAssumptions!$E$37,AY36*(1+$E$31))</f>
        <v>2.866966649889946E-2</v>
      </c>
      <c r="BA33" s="14">
        <f>IF(BA27&gt;=InputDataB_ModelSpecAssumptions!$E$38,InputDataB_ModelSpecAssumptions!$E$37,AZ36*(1+$E$31))</f>
        <v>2.866966649889946E-2</v>
      </c>
      <c r="BB33" s="14">
        <f>IF(BB27&gt;=InputDataB_ModelSpecAssumptions!$E$38,InputDataB_ModelSpecAssumptions!$E$37,BA36*(1+$E$31))</f>
        <v>2.866966649889946E-2</v>
      </c>
      <c r="BC33" s="14">
        <f>IF(BC27&gt;=InputDataB_ModelSpecAssumptions!$E$38,InputDataB_ModelSpecAssumptions!$E$37,BB36*(1+$E$31))</f>
        <v>2.866966649889946E-2</v>
      </c>
      <c r="BD33" s="14">
        <f>IF(BD27&gt;=InputDataB_ModelSpecAssumptions!$E$38,InputDataB_ModelSpecAssumptions!$E$37,BC36*(1+$E$31))</f>
        <v>2.866966649889946E-2</v>
      </c>
      <c r="BE33" s="14">
        <f>IF(BE27&gt;=InputDataB_ModelSpecAssumptions!$E$38,InputDataB_ModelSpecAssumptions!$E$37,BD36*(1+$E$31))</f>
        <v>2.866966649889946E-2</v>
      </c>
      <c r="BF33" s="14">
        <f>IF(BF27&gt;=InputDataB_ModelSpecAssumptions!$E$38,InputDataB_ModelSpecAssumptions!$E$37,BE36*(1+$E$31))</f>
        <v>2.866966649889946E-2</v>
      </c>
      <c r="BG33" s="14">
        <f>IF(BG27&gt;=InputDataB_ModelSpecAssumptions!$E$38,InputDataB_ModelSpecAssumptions!$E$37,BF36*(1+$E$31))</f>
        <v>2.866966649889946E-2</v>
      </c>
      <c r="BH33" s="14">
        <f>IF(BH27&gt;=InputDataB_ModelSpecAssumptions!$E$38,InputDataB_ModelSpecAssumptions!$E$37,BG36*(1+$E$31))</f>
        <v>2.866966649889946E-2</v>
      </c>
      <c r="BI33" s="14">
        <f>IF(BI27&gt;=InputDataB_ModelSpecAssumptions!$E$38,InputDataB_ModelSpecAssumptions!$E$37,BH36*(1+$E$31))</f>
        <v>2.866966649889946E-2</v>
      </c>
      <c r="BJ33" s="14">
        <f>IF(BJ27&gt;=InputDataB_ModelSpecAssumptions!$E$38,InputDataB_ModelSpecAssumptions!$E$37,BI36*(1+$E$31))</f>
        <v>2.866966649889946E-2</v>
      </c>
      <c r="BK33" s="14">
        <f>IF(BK27&gt;=InputDataB_ModelSpecAssumptions!$E$38,InputDataB_ModelSpecAssumptions!$E$37,BJ36*(1+$E$31))</f>
        <v>2.866966649889946E-2</v>
      </c>
      <c r="BL33" s="14">
        <f>IF(BL27&gt;=InputDataB_ModelSpecAssumptions!$E$38,InputDataB_ModelSpecAssumptions!$E$37,BK36*(1+$E$31))</f>
        <v>2.866966649889946E-2</v>
      </c>
      <c r="BM33" s="14">
        <f>IF(BM27&gt;=InputDataB_ModelSpecAssumptions!$E$38,InputDataB_ModelSpecAssumptions!$E$37,BL36*(1+$E$31))</f>
        <v>2.866966649889946E-2</v>
      </c>
      <c r="BN33" s="14">
        <f>IF(BN27&gt;=InputDataB_ModelSpecAssumptions!$E$38,InputDataB_ModelSpecAssumptions!$E$37,BM36*(1+$E$31))</f>
        <v>2.866966649889946E-2</v>
      </c>
      <c r="BO33" s="14">
        <f>IF(BO27&gt;=InputDataB_ModelSpecAssumptions!$E$38,InputDataB_ModelSpecAssumptions!$E$37,BN36*(1+$E$31))</f>
        <v>2.866966649889946E-2</v>
      </c>
      <c r="BP33" s="14">
        <f>IF(BP27&gt;=InputDataB_ModelSpecAssumptions!$E$38,InputDataB_ModelSpecAssumptions!$E$37,BO36*(1+$E$31))</f>
        <v>2.866966649889946E-2</v>
      </c>
      <c r="BQ33" s="14">
        <f>IF(BQ27&gt;=InputDataB_ModelSpecAssumptions!$E$38,InputDataB_ModelSpecAssumptions!$E$37,BP36*(1+$E$31))</f>
        <v>2.866966649889946E-2</v>
      </c>
      <c r="BR33" s="14">
        <f>IF(BR27&gt;=InputDataB_ModelSpecAssumptions!$E$38,InputDataB_ModelSpecAssumptions!$E$37,BQ36*(1+$E$31))</f>
        <v>2.866966649889946E-2</v>
      </c>
      <c r="BS33" s="14">
        <f>IF(BS27&gt;=InputDataB_ModelSpecAssumptions!$E$38,InputDataB_ModelSpecAssumptions!$E$37,BR36*(1+$E$31))</f>
        <v>2.866966649889946E-2</v>
      </c>
      <c r="BT33" s="14">
        <f>IF(BT27&gt;=InputDataB_ModelSpecAssumptions!$E$38,InputDataB_ModelSpecAssumptions!$E$37,BS36*(1+$E$31))</f>
        <v>2.866966649889946E-2</v>
      </c>
      <c r="BU33" s="14">
        <f>IF(BU27&gt;=InputDataB_ModelSpecAssumptions!$E$38,InputDataB_ModelSpecAssumptions!$E$37,BT36*(1+$E$31))</f>
        <v>2.866966649889946E-2</v>
      </c>
      <c r="BV33" s="14">
        <f>IF(BV27&gt;=InputDataB_ModelSpecAssumptions!$E$38,InputDataB_ModelSpecAssumptions!$E$37,BU36*(1+$E$31))</f>
        <v>2.866966649889946E-2</v>
      </c>
      <c r="BW33" s="14">
        <f>IF(BW27&gt;=InputDataB_ModelSpecAssumptions!$E$38,InputDataB_ModelSpecAssumptions!$E$37,BV36*(1+$E$31))</f>
        <v>2.866966649889946E-2</v>
      </c>
      <c r="BX33" s="14">
        <f>IF(BX27&gt;=InputDataB_ModelSpecAssumptions!$E$38,InputDataB_ModelSpecAssumptions!$E$37,BW36*(1+$E$31))</f>
        <v>2.866966649889946E-2</v>
      </c>
      <c r="BY33" s="14">
        <f>IF(BY27&gt;=InputDataB_ModelSpecAssumptions!$E$38,InputDataB_ModelSpecAssumptions!$E$37,BX36*(1+$E$31))</f>
        <v>2.866966649889946E-2</v>
      </c>
      <c r="BZ33" s="14">
        <f>IF(BZ27&gt;=InputDataB_ModelSpecAssumptions!$E$38,InputDataB_ModelSpecAssumptions!$E$37,BY36*(1+$E$31))</f>
        <v>2.866966649889946E-2</v>
      </c>
      <c r="CA33" s="14">
        <f>IF(CA27&gt;=InputDataB_ModelSpecAssumptions!$E$38,InputDataB_ModelSpecAssumptions!$E$37,BZ36*(1+$E$31))</f>
        <v>2.866966649889946E-2</v>
      </c>
      <c r="CB33" s="14">
        <f>IF(CB27&gt;=InputDataB_ModelSpecAssumptions!$E$38,InputDataB_ModelSpecAssumptions!$E$37,CA36*(1+$E$31))</f>
        <v>2.866966649889946E-2</v>
      </c>
      <c r="CC33" s="14">
        <f>IF(CC27&gt;=InputDataB_ModelSpecAssumptions!$E$38,InputDataB_ModelSpecAssumptions!$E$37,CB36*(1+$E$31))</f>
        <v>2.866966649889946E-2</v>
      </c>
      <c r="CD33" s="14">
        <f>IF(CD27&gt;=InputDataB_ModelSpecAssumptions!$E$38,InputDataB_ModelSpecAssumptions!$E$37,CC36*(1+$E$31))</f>
        <v>2.866966649889946E-2</v>
      </c>
      <c r="CE33" s="14">
        <f>IF(CE27&gt;=InputDataB_ModelSpecAssumptions!$E$38,InputDataB_ModelSpecAssumptions!$E$37,CD36*(1+$E$31))</f>
        <v>2.866966649889946E-2</v>
      </c>
      <c r="CF33" s="14">
        <f>IF(CF27&gt;=InputDataB_ModelSpecAssumptions!$E$38,InputDataB_ModelSpecAssumptions!$E$37,CE36*(1+$E$31))</f>
        <v>2.866966649889946E-2</v>
      </c>
      <c r="CG33" s="14">
        <f>IF(CG27&gt;=InputDataB_ModelSpecAssumptions!$E$38,InputDataB_ModelSpecAssumptions!$E$37,CF36*(1+$E$31))</f>
        <v>2.866966649889946E-2</v>
      </c>
      <c r="CH33" s="14">
        <f>IF(CH27&gt;=InputDataB_ModelSpecAssumptions!$E$38,InputDataB_ModelSpecAssumptions!$E$37,CG36*(1+$E$31))</f>
        <v>2.866966649889946E-2</v>
      </c>
      <c r="CI33" s="14">
        <f>IF(CI27&gt;=InputDataB_ModelSpecAssumptions!$E$38,InputDataB_ModelSpecAssumptions!$E$37,CH36*(1+$E$31))</f>
        <v>2.866966649889946E-2</v>
      </c>
    </row>
    <row r="34" spans="2:87">
      <c r="B34" s="95" t="s">
        <v>959</v>
      </c>
      <c r="C34" s="467" t="str">
        <f>"Most recent year is "&amp;DataSummary!Q162</f>
        <v>Most recent year is 2022</v>
      </c>
      <c r="D34" s="752" t="str">
        <f>VLOOKUP(D35,DataSummary!A155:C158,3,FALSE)</f>
        <v>Real GDP annual growth rate</v>
      </c>
      <c r="E34" s="753"/>
      <c r="F34" s="738" t="str">
        <f>DataSummary!N5</f>
        <v>Scenario</v>
      </c>
      <c r="G34" s="15" t="s">
        <v>619</v>
      </c>
      <c r="H34" s="25" t="s">
        <v>2</v>
      </c>
      <c r="I34" s="179">
        <f>I35</f>
        <v>2.866966649889946E-2</v>
      </c>
      <c r="J34" s="179">
        <f t="shared" ref="J34:BU34" si="192">J35</f>
        <v>2.866966649889946E-2</v>
      </c>
      <c r="K34" s="179">
        <f t="shared" si="192"/>
        <v>2.866966649889946E-2</v>
      </c>
      <c r="L34" s="179">
        <f t="shared" si="192"/>
        <v>2.866966649889946E-2</v>
      </c>
      <c r="M34" s="179">
        <f t="shared" si="192"/>
        <v>2.866966649889946E-2</v>
      </c>
      <c r="N34" s="179">
        <f t="shared" si="192"/>
        <v>2.866966649889946E-2</v>
      </c>
      <c r="O34" s="179">
        <f t="shared" si="192"/>
        <v>2.866966649889946E-2</v>
      </c>
      <c r="P34" s="179">
        <f t="shared" si="192"/>
        <v>2.866966649889946E-2</v>
      </c>
      <c r="Q34" s="179">
        <f t="shared" si="192"/>
        <v>2.866966649889946E-2</v>
      </c>
      <c r="R34" s="179">
        <f t="shared" si="192"/>
        <v>2.866966649889946E-2</v>
      </c>
      <c r="S34" s="179">
        <f t="shared" si="192"/>
        <v>2.866966649889946E-2</v>
      </c>
      <c r="T34" s="179">
        <f t="shared" si="192"/>
        <v>2.866966649889946E-2</v>
      </c>
      <c r="U34" s="179">
        <f t="shared" si="192"/>
        <v>2.866966649889946E-2</v>
      </c>
      <c r="V34" s="179">
        <f t="shared" si="192"/>
        <v>2.866966649889946E-2</v>
      </c>
      <c r="W34" s="179">
        <f t="shared" si="192"/>
        <v>2.866966649889946E-2</v>
      </c>
      <c r="X34" s="179">
        <f t="shared" si="192"/>
        <v>2.866966649889946E-2</v>
      </c>
      <c r="Y34" s="179">
        <f t="shared" si="192"/>
        <v>2.866966649889946E-2</v>
      </c>
      <c r="Z34" s="179">
        <f t="shared" si="192"/>
        <v>2.866966649889946E-2</v>
      </c>
      <c r="AA34" s="179">
        <f t="shared" si="192"/>
        <v>2.866966649889946E-2</v>
      </c>
      <c r="AB34" s="179">
        <f t="shared" si="192"/>
        <v>2.866966649889946E-2</v>
      </c>
      <c r="AC34" s="179">
        <f t="shared" si="192"/>
        <v>2.866966649889946E-2</v>
      </c>
      <c r="AD34" s="179">
        <f t="shared" si="192"/>
        <v>2.866966649889946E-2</v>
      </c>
      <c r="AE34" s="179">
        <f t="shared" si="192"/>
        <v>2.866966649889946E-2</v>
      </c>
      <c r="AF34" s="179">
        <f t="shared" si="192"/>
        <v>2.866966649889946E-2</v>
      </c>
      <c r="AG34" s="179">
        <f t="shared" si="192"/>
        <v>2.866966649889946E-2</v>
      </c>
      <c r="AH34" s="179">
        <f t="shared" si="192"/>
        <v>2.866966649889946E-2</v>
      </c>
      <c r="AI34" s="179">
        <f t="shared" si="192"/>
        <v>2.866966649889946E-2</v>
      </c>
      <c r="AJ34" s="179">
        <f t="shared" si="192"/>
        <v>2.866966649889946E-2</v>
      </c>
      <c r="AK34" s="179">
        <f t="shared" si="192"/>
        <v>2.866966649889946E-2</v>
      </c>
      <c r="AL34" s="179">
        <f t="shared" si="192"/>
        <v>2.866966649889946E-2</v>
      </c>
      <c r="AM34" s="179">
        <f t="shared" si="192"/>
        <v>2.866966649889946E-2</v>
      </c>
      <c r="AN34" s="179">
        <f t="shared" si="192"/>
        <v>2.866966649889946E-2</v>
      </c>
      <c r="AO34" s="179">
        <f t="shared" si="192"/>
        <v>2.866966649889946E-2</v>
      </c>
      <c r="AP34" s="179">
        <f t="shared" si="192"/>
        <v>2.866966649889946E-2</v>
      </c>
      <c r="AQ34" s="179">
        <f t="shared" si="192"/>
        <v>2.866966649889946E-2</v>
      </c>
      <c r="AR34" s="179">
        <f t="shared" si="192"/>
        <v>2.866966649889946E-2</v>
      </c>
      <c r="AS34" s="179">
        <f t="shared" si="192"/>
        <v>2.866966649889946E-2</v>
      </c>
      <c r="AT34" s="179">
        <f t="shared" si="192"/>
        <v>2.866966649889946E-2</v>
      </c>
      <c r="AU34" s="179">
        <f t="shared" si="192"/>
        <v>2.866966649889946E-2</v>
      </c>
      <c r="AV34" s="179">
        <f t="shared" si="192"/>
        <v>2.866966649889946E-2</v>
      </c>
      <c r="AW34" s="179">
        <f t="shared" si="192"/>
        <v>2.866966649889946E-2</v>
      </c>
      <c r="AX34" s="179">
        <f t="shared" si="192"/>
        <v>2.866966649889946E-2</v>
      </c>
      <c r="AY34" s="179">
        <f t="shared" si="192"/>
        <v>2.866966649889946E-2</v>
      </c>
      <c r="AZ34" s="179">
        <f t="shared" si="192"/>
        <v>2.866966649889946E-2</v>
      </c>
      <c r="BA34" s="179">
        <f t="shared" si="192"/>
        <v>2.866966649889946E-2</v>
      </c>
      <c r="BB34" s="179">
        <f t="shared" si="192"/>
        <v>2.866966649889946E-2</v>
      </c>
      <c r="BC34" s="179">
        <f t="shared" si="192"/>
        <v>2.866966649889946E-2</v>
      </c>
      <c r="BD34" s="179">
        <f t="shared" si="192"/>
        <v>2.866966649889946E-2</v>
      </c>
      <c r="BE34" s="179">
        <f t="shared" si="192"/>
        <v>2.866966649889946E-2</v>
      </c>
      <c r="BF34" s="179">
        <f t="shared" si="192"/>
        <v>2.866966649889946E-2</v>
      </c>
      <c r="BG34" s="179">
        <f t="shared" si="192"/>
        <v>2.866966649889946E-2</v>
      </c>
      <c r="BH34" s="179">
        <f t="shared" si="192"/>
        <v>2.866966649889946E-2</v>
      </c>
      <c r="BI34" s="179">
        <f t="shared" si="192"/>
        <v>2.866966649889946E-2</v>
      </c>
      <c r="BJ34" s="179">
        <f t="shared" si="192"/>
        <v>2.866966649889946E-2</v>
      </c>
      <c r="BK34" s="179">
        <f t="shared" si="192"/>
        <v>2.866966649889946E-2</v>
      </c>
      <c r="BL34" s="179">
        <f t="shared" si="192"/>
        <v>2.866966649889946E-2</v>
      </c>
      <c r="BM34" s="179">
        <f t="shared" si="192"/>
        <v>2.866966649889946E-2</v>
      </c>
      <c r="BN34" s="179">
        <f t="shared" si="192"/>
        <v>2.866966649889946E-2</v>
      </c>
      <c r="BO34" s="179">
        <f t="shared" si="192"/>
        <v>2.866966649889946E-2</v>
      </c>
      <c r="BP34" s="179">
        <f t="shared" si="192"/>
        <v>2.866966649889946E-2</v>
      </c>
      <c r="BQ34" s="179">
        <f t="shared" si="192"/>
        <v>2.866966649889946E-2</v>
      </c>
      <c r="BR34" s="179">
        <f t="shared" si="192"/>
        <v>2.866966649889946E-2</v>
      </c>
      <c r="BS34" s="179">
        <f t="shared" si="192"/>
        <v>2.866966649889946E-2</v>
      </c>
      <c r="BT34" s="179">
        <f t="shared" si="192"/>
        <v>2.866966649889946E-2</v>
      </c>
      <c r="BU34" s="179">
        <f t="shared" si="192"/>
        <v>2.866966649889946E-2</v>
      </c>
      <c r="BV34" s="179">
        <f t="shared" ref="BV34:CI34" si="193">BV35</f>
        <v>2.866966649889946E-2</v>
      </c>
      <c r="BW34" s="179">
        <f t="shared" si="193"/>
        <v>2.866966649889946E-2</v>
      </c>
      <c r="BX34" s="179">
        <f t="shared" si="193"/>
        <v>2.866966649889946E-2</v>
      </c>
      <c r="BY34" s="179">
        <f t="shared" si="193"/>
        <v>2.866966649889946E-2</v>
      </c>
      <c r="BZ34" s="179">
        <f t="shared" si="193"/>
        <v>2.866966649889946E-2</v>
      </c>
      <c r="CA34" s="179">
        <f t="shared" si="193"/>
        <v>2.866966649889946E-2</v>
      </c>
      <c r="CB34" s="179">
        <f t="shared" si="193"/>
        <v>2.866966649889946E-2</v>
      </c>
      <c r="CC34" s="179">
        <f t="shared" si="193"/>
        <v>2.866966649889946E-2</v>
      </c>
      <c r="CD34" s="179">
        <f t="shared" si="193"/>
        <v>2.866966649889946E-2</v>
      </c>
      <c r="CE34" s="179">
        <f t="shared" si="193"/>
        <v>2.866966649889946E-2</v>
      </c>
      <c r="CF34" s="179">
        <f t="shared" si="193"/>
        <v>2.866966649889946E-2</v>
      </c>
      <c r="CG34" s="179">
        <f t="shared" si="193"/>
        <v>2.866966649889946E-2</v>
      </c>
      <c r="CH34" s="179">
        <f t="shared" si="193"/>
        <v>2.866966649889946E-2</v>
      </c>
      <c r="CI34" s="179">
        <f t="shared" si="193"/>
        <v>2.866966649889946E-2</v>
      </c>
    </row>
    <row r="35" spans="2:87">
      <c r="B35" s="96" t="str">
        <f>"Select Output Target Variable, period "&amp;InputDataA_GeneralAssumptions!D7&amp;"-"&amp;InputDataA_GeneralAssumptions!D8&amp;":"</f>
        <v>Select Output Target Variable, period 2023-2100:</v>
      </c>
      <c r="C35" s="93" t="s">
        <v>516</v>
      </c>
      <c r="D35" s="694" t="s">
        <v>890</v>
      </c>
      <c r="E35" s="695"/>
      <c r="F35" s="739"/>
      <c r="G35" s="10" t="s">
        <v>620</v>
      </c>
      <c r="H35" s="25" t="s">
        <v>2</v>
      </c>
      <c r="I35" s="12">
        <f>E30</f>
        <v>2.866966649889946E-2</v>
      </c>
      <c r="J35" s="12">
        <f>IF(VLOOKUP(InputDataB_ModelSpecAssumptions!$D$35,DataSummary!$A$154:$B$157,2,FALSE)=3,J33,IF(J27&gt;=InputDataB_ModelSpecAssumptions!$E$38,InputDataB_ModelSpecAssumptions!$E$37,I35+(InputDataB_ModelSpecAssumptions!$E$37-$I$35)/(InputDataB_ModelSpecAssumptions!$E$38-InputDataA_GeneralAssumptions!$D$7)))</f>
        <v>2.866966649889946E-2</v>
      </c>
      <c r="K35" s="12">
        <f>IF(VLOOKUP(InputDataB_ModelSpecAssumptions!$D$35,DataSummary!$A$154:$B$157,2,FALSE)=3,K33,IF(K27&gt;=InputDataB_ModelSpecAssumptions!$E$38,InputDataB_ModelSpecAssumptions!$E$37,J35+(InputDataB_ModelSpecAssumptions!$E$37-$I$35)/(InputDataB_ModelSpecAssumptions!$E$38-InputDataA_GeneralAssumptions!$D$7)))</f>
        <v>2.866966649889946E-2</v>
      </c>
      <c r="L35" s="12">
        <f>IF(VLOOKUP(InputDataB_ModelSpecAssumptions!$D$35,DataSummary!$A$154:$B$157,2,FALSE)=3,L33,IF(L27&gt;=InputDataB_ModelSpecAssumptions!$E$38,InputDataB_ModelSpecAssumptions!$E$37,K35+(InputDataB_ModelSpecAssumptions!$E$37-$I$35)/(InputDataB_ModelSpecAssumptions!$E$38-InputDataA_GeneralAssumptions!$D$7)))</f>
        <v>2.866966649889946E-2</v>
      </c>
      <c r="M35" s="12">
        <f>IF(VLOOKUP(InputDataB_ModelSpecAssumptions!$D$35,DataSummary!$A$154:$B$157,2,FALSE)=3,M33,IF(M27&gt;=InputDataB_ModelSpecAssumptions!$E$38,InputDataB_ModelSpecAssumptions!$E$37,L35+(InputDataB_ModelSpecAssumptions!$E$37-$I$35)/(InputDataB_ModelSpecAssumptions!$E$38-InputDataA_GeneralAssumptions!$D$7)))</f>
        <v>2.866966649889946E-2</v>
      </c>
      <c r="N35" s="12">
        <f>IF(VLOOKUP(InputDataB_ModelSpecAssumptions!$D$35,DataSummary!$A$154:$B$157,2,FALSE)=3,N33,IF(N27&gt;=InputDataB_ModelSpecAssumptions!$E$38,InputDataB_ModelSpecAssumptions!$E$37,M35+(InputDataB_ModelSpecAssumptions!$E$37-$I$35)/(InputDataB_ModelSpecAssumptions!$E$38-InputDataA_GeneralAssumptions!$D$7)))</f>
        <v>2.866966649889946E-2</v>
      </c>
      <c r="O35" s="12">
        <f>IF(VLOOKUP(InputDataB_ModelSpecAssumptions!$D$35,DataSummary!$A$154:$B$157,2,FALSE)=3,O33,IF(O27&gt;=InputDataB_ModelSpecAssumptions!$E$38,InputDataB_ModelSpecAssumptions!$E$37,N35+(InputDataB_ModelSpecAssumptions!$E$37-$I$35)/(InputDataB_ModelSpecAssumptions!$E$38-InputDataA_GeneralAssumptions!$D$7)))</f>
        <v>2.866966649889946E-2</v>
      </c>
      <c r="P35" s="12">
        <f>IF(VLOOKUP(InputDataB_ModelSpecAssumptions!$D$35,DataSummary!$A$154:$B$157,2,FALSE)=3,P33,IF(P27&gt;=InputDataB_ModelSpecAssumptions!$E$38,InputDataB_ModelSpecAssumptions!$E$37,O35+(InputDataB_ModelSpecAssumptions!$E$37-$I$35)/(InputDataB_ModelSpecAssumptions!$E$38-InputDataA_GeneralAssumptions!$D$7)))</f>
        <v>2.866966649889946E-2</v>
      </c>
      <c r="Q35" s="12">
        <f>IF(VLOOKUP(InputDataB_ModelSpecAssumptions!$D$35,DataSummary!$A$154:$B$157,2,FALSE)=3,Q33,IF(Q27&gt;=InputDataB_ModelSpecAssumptions!$E$38,InputDataB_ModelSpecAssumptions!$E$37,P35+(InputDataB_ModelSpecAssumptions!$E$37-$I$35)/(InputDataB_ModelSpecAssumptions!$E$38-InputDataA_GeneralAssumptions!$D$7)))</f>
        <v>2.866966649889946E-2</v>
      </c>
      <c r="R35" s="12">
        <f>IF(VLOOKUP(InputDataB_ModelSpecAssumptions!$D$35,DataSummary!$A$154:$B$157,2,FALSE)=3,R33,IF(R27&gt;=InputDataB_ModelSpecAssumptions!$E$38,InputDataB_ModelSpecAssumptions!$E$37,Q35+(InputDataB_ModelSpecAssumptions!$E$37-$I$35)/(InputDataB_ModelSpecAssumptions!$E$38-InputDataA_GeneralAssumptions!$D$7)))</f>
        <v>2.866966649889946E-2</v>
      </c>
      <c r="S35" s="12">
        <f>IF(VLOOKUP(InputDataB_ModelSpecAssumptions!$D$35,DataSummary!$A$154:$B$157,2,FALSE)=3,S33,IF(S27&gt;=InputDataB_ModelSpecAssumptions!$E$38,InputDataB_ModelSpecAssumptions!$E$37,R35+(InputDataB_ModelSpecAssumptions!$E$37-$I$35)/(InputDataB_ModelSpecAssumptions!$E$38-InputDataA_GeneralAssumptions!$D$7)))</f>
        <v>2.866966649889946E-2</v>
      </c>
      <c r="T35" s="12">
        <f>IF(VLOOKUP(InputDataB_ModelSpecAssumptions!$D$35,DataSummary!$A$154:$B$157,2,FALSE)=3,T33,IF(T27&gt;=InputDataB_ModelSpecAssumptions!$E$38,InputDataB_ModelSpecAssumptions!$E$37,S35+(InputDataB_ModelSpecAssumptions!$E$37-$I$35)/(InputDataB_ModelSpecAssumptions!$E$38-InputDataA_GeneralAssumptions!$D$7)))</f>
        <v>2.866966649889946E-2</v>
      </c>
      <c r="U35" s="12">
        <f>IF(VLOOKUP(InputDataB_ModelSpecAssumptions!$D$35,DataSummary!$A$154:$B$157,2,FALSE)=3,U33,IF(U27&gt;=InputDataB_ModelSpecAssumptions!$E$38,InputDataB_ModelSpecAssumptions!$E$37,T35+(InputDataB_ModelSpecAssumptions!$E$37-$I$35)/(InputDataB_ModelSpecAssumptions!$E$38-InputDataA_GeneralAssumptions!$D$7)))</f>
        <v>2.866966649889946E-2</v>
      </c>
      <c r="V35" s="12">
        <f>IF(VLOOKUP(InputDataB_ModelSpecAssumptions!$D$35,DataSummary!$A$154:$B$157,2,FALSE)=3,V33,IF(V27&gt;=InputDataB_ModelSpecAssumptions!$E$38,InputDataB_ModelSpecAssumptions!$E$37,U35+(InputDataB_ModelSpecAssumptions!$E$37-$I$35)/(InputDataB_ModelSpecAssumptions!$E$38-InputDataA_GeneralAssumptions!$D$7)))</f>
        <v>2.866966649889946E-2</v>
      </c>
      <c r="W35" s="12">
        <f>IF(VLOOKUP(InputDataB_ModelSpecAssumptions!$D$35,DataSummary!$A$154:$B$157,2,FALSE)=3,W33,IF(W27&gt;=InputDataB_ModelSpecAssumptions!$E$38,InputDataB_ModelSpecAssumptions!$E$37,V35+(InputDataB_ModelSpecAssumptions!$E$37-$I$35)/(InputDataB_ModelSpecAssumptions!$E$38-InputDataA_GeneralAssumptions!$D$7)))</f>
        <v>2.866966649889946E-2</v>
      </c>
      <c r="X35" s="12">
        <f>IF(VLOOKUP(InputDataB_ModelSpecAssumptions!$D$35,DataSummary!$A$154:$B$157,2,FALSE)=3,X33,IF(X27&gt;=InputDataB_ModelSpecAssumptions!$E$38,InputDataB_ModelSpecAssumptions!$E$37,W35+(InputDataB_ModelSpecAssumptions!$E$37-$I$35)/(InputDataB_ModelSpecAssumptions!$E$38-InputDataA_GeneralAssumptions!$D$7)))</f>
        <v>2.866966649889946E-2</v>
      </c>
      <c r="Y35" s="12">
        <f>IF(VLOOKUP(InputDataB_ModelSpecAssumptions!$D$35,DataSummary!$A$154:$B$157,2,FALSE)=3,Y33,IF(Y27&gt;=InputDataB_ModelSpecAssumptions!$E$38,InputDataB_ModelSpecAssumptions!$E$37,X35+(InputDataB_ModelSpecAssumptions!$E$37-$I$35)/(InputDataB_ModelSpecAssumptions!$E$38-InputDataA_GeneralAssumptions!$D$7)))</f>
        <v>2.866966649889946E-2</v>
      </c>
      <c r="Z35" s="12">
        <f>IF(VLOOKUP(InputDataB_ModelSpecAssumptions!$D$35,DataSummary!$A$154:$B$157,2,FALSE)=3,Z33,IF(Z27&gt;=InputDataB_ModelSpecAssumptions!$E$38,InputDataB_ModelSpecAssumptions!$E$37,Y35+(InputDataB_ModelSpecAssumptions!$E$37-$I$35)/(InputDataB_ModelSpecAssumptions!$E$38-InputDataA_GeneralAssumptions!$D$7)))</f>
        <v>2.866966649889946E-2</v>
      </c>
      <c r="AA35" s="12">
        <f>IF(VLOOKUP(InputDataB_ModelSpecAssumptions!$D$35,DataSummary!$A$154:$B$157,2,FALSE)=3,AA33,IF(AA27&gt;=InputDataB_ModelSpecAssumptions!$E$38,InputDataB_ModelSpecAssumptions!$E$37,Z35+(InputDataB_ModelSpecAssumptions!$E$37-$I$35)/(InputDataB_ModelSpecAssumptions!$E$38-InputDataA_GeneralAssumptions!$D$7)))</f>
        <v>2.866966649889946E-2</v>
      </c>
      <c r="AB35" s="12">
        <f>IF(VLOOKUP(InputDataB_ModelSpecAssumptions!$D$35,DataSummary!$A$154:$B$157,2,FALSE)=3,AB33,IF(AB27&gt;=InputDataB_ModelSpecAssumptions!$E$38,InputDataB_ModelSpecAssumptions!$E$37,AA35+(InputDataB_ModelSpecAssumptions!$E$37-$I$35)/(InputDataB_ModelSpecAssumptions!$E$38-InputDataA_GeneralAssumptions!$D$7)))</f>
        <v>2.866966649889946E-2</v>
      </c>
      <c r="AC35" s="12">
        <f>IF(VLOOKUP(InputDataB_ModelSpecAssumptions!$D$35,DataSummary!$A$154:$B$157,2,FALSE)=3,AC33,IF(AC27&gt;=InputDataB_ModelSpecAssumptions!$E$38,InputDataB_ModelSpecAssumptions!$E$37,AB35+(InputDataB_ModelSpecAssumptions!$E$37-$I$35)/(InputDataB_ModelSpecAssumptions!$E$38-InputDataA_GeneralAssumptions!$D$7)))</f>
        <v>2.866966649889946E-2</v>
      </c>
      <c r="AD35" s="12">
        <f>IF(VLOOKUP(InputDataB_ModelSpecAssumptions!$D$35,DataSummary!$A$154:$B$157,2,FALSE)=3,AD33,IF(AD27&gt;=InputDataB_ModelSpecAssumptions!$E$38,InputDataB_ModelSpecAssumptions!$E$37,AC35+(InputDataB_ModelSpecAssumptions!$E$37-$I$35)/(InputDataB_ModelSpecAssumptions!$E$38-InputDataA_GeneralAssumptions!$D$7)))</f>
        <v>2.866966649889946E-2</v>
      </c>
      <c r="AE35" s="12">
        <f>IF(VLOOKUP(InputDataB_ModelSpecAssumptions!$D$35,DataSummary!$A$154:$B$157,2,FALSE)=3,AE33,IF(AE27&gt;=InputDataB_ModelSpecAssumptions!$E$38,InputDataB_ModelSpecAssumptions!$E$37,AD35+(InputDataB_ModelSpecAssumptions!$E$37-$I$35)/(InputDataB_ModelSpecAssumptions!$E$38-InputDataA_GeneralAssumptions!$D$7)))</f>
        <v>2.866966649889946E-2</v>
      </c>
      <c r="AF35" s="12">
        <f>IF(VLOOKUP(InputDataB_ModelSpecAssumptions!$D$35,DataSummary!$A$154:$B$157,2,FALSE)=3,AF33,IF(AF27&gt;=InputDataB_ModelSpecAssumptions!$E$38,InputDataB_ModelSpecAssumptions!$E$37,AE35+(InputDataB_ModelSpecAssumptions!$E$37-$I$35)/(InputDataB_ModelSpecAssumptions!$E$38-InputDataA_GeneralAssumptions!$D$7)))</f>
        <v>2.866966649889946E-2</v>
      </c>
      <c r="AG35" s="12">
        <f>IF(VLOOKUP(InputDataB_ModelSpecAssumptions!$D$35,DataSummary!$A$154:$B$157,2,FALSE)=3,AG33,IF(AG27&gt;=InputDataB_ModelSpecAssumptions!$E$38,InputDataB_ModelSpecAssumptions!$E$37,AF35+(InputDataB_ModelSpecAssumptions!$E$37-$I$35)/(InputDataB_ModelSpecAssumptions!$E$38-InputDataA_GeneralAssumptions!$D$7)))</f>
        <v>2.866966649889946E-2</v>
      </c>
      <c r="AH35" s="12">
        <f>IF(VLOOKUP(InputDataB_ModelSpecAssumptions!$D$35,DataSummary!$A$154:$B$157,2,FALSE)=3,AH33,IF(AH27&gt;=InputDataB_ModelSpecAssumptions!$E$38,InputDataB_ModelSpecAssumptions!$E$37,AG35+(InputDataB_ModelSpecAssumptions!$E$37-$I$35)/(InputDataB_ModelSpecAssumptions!$E$38-InputDataA_GeneralAssumptions!$D$7)))</f>
        <v>2.866966649889946E-2</v>
      </c>
      <c r="AI35" s="12">
        <f>IF(VLOOKUP(InputDataB_ModelSpecAssumptions!$D$35,DataSummary!$A$154:$B$157,2,FALSE)=3,AI33,IF(AI27&gt;=InputDataB_ModelSpecAssumptions!$E$38,InputDataB_ModelSpecAssumptions!$E$37,AH35+(InputDataB_ModelSpecAssumptions!$E$37-$I$35)/(InputDataB_ModelSpecAssumptions!$E$38-InputDataA_GeneralAssumptions!$D$7)))</f>
        <v>2.866966649889946E-2</v>
      </c>
      <c r="AJ35" s="12">
        <f>IF(VLOOKUP(InputDataB_ModelSpecAssumptions!$D$35,DataSummary!$A$154:$B$157,2,FALSE)=3,AJ33,IF(AJ27&gt;=InputDataB_ModelSpecAssumptions!$E$38,InputDataB_ModelSpecAssumptions!$E$37,AI35+(InputDataB_ModelSpecAssumptions!$E$37-$I$35)/(InputDataB_ModelSpecAssumptions!$E$38-InputDataA_GeneralAssumptions!$D$7)))</f>
        <v>2.866966649889946E-2</v>
      </c>
      <c r="AK35" s="12">
        <f>IF(VLOOKUP(InputDataB_ModelSpecAssumptions!$D$35,DataSummary!$A$154:$B$157,2,FALSE)=3,AK33,IF(AK27&gt;=InputDataB_ModelSpecAssumptions!$E$38,InputDataB_ModelSpecAssumptions!$E$37,AJ35+(InputDataB_ModelSpecAssumptions!$E$37-$I$35)/(InputDataB_ModelSpecAssumptions!$E$38-InputDataA_GeneralAssumptions!$D$7)))</f>
        <v>2.866966649889946E-2</v>
      </c>
      <c r="AL35" s="12">
        <f>IF(VLOOKUP(InputDataB_ModelSpecAssumptions!$D$35,DataSummary!$A$154:$B$157,2,FALSE)=3,AL33,IF(AL27&gt;=InputDataB_ModelSpecAssumptions!$E$38,InputDataB_ModelSpecAssumptions!$E$37,AK35+(InputDataB_ModelSpecAssumptions!$E$37-$I$35)/(InputDataB_ModelSpecAssumptions!$E$38-InputDataA_GeneralAssumptions!$D$7)))</f>
        <v>2.866966649889946E-2</v>
      </c>
      <c r="AM35" s="12">
        <f>IF(VLOOKUP(InputDataB_ModelSpecAssumptions!$D$35,DataSummary!$A$154:$B$157,2,FALSE)=3,AM33,IF(AM27&gt;=InputDataB_ModelSpecAssumptions!$E$38,InputDataB_ModelSpecAssumptions!$E$37,AL35+(InputDataB_ModelSpecAssumptions!$E$37-$I$35)/(InputDataB_ModelSpecAssumptions!$E$38-InputDataA_GeneralAssumptions!$D$7)))</f>
        <v>2.866966649889946E-2</v>
      </c>
      <c r="AN35" s="12">
        <f>IF(VLOOKUP(InputDataB_ModelSpecAssumptions!$D$35,DataSummary!$A$154:$B$157,2,FALSE)=3,AN33,IF(AN27&gt;=InputDataB_ModelSpecAssumptions!$E$38,InputDataB_ModelSpecAssumptions!$E$37,AM35+(InputDataB_ModelSpecAssumptions!$E$37-$I$35)/(InputDataB_ModelSpecAssumptions!$E$38-InputDataA_GeneralAssumptions!$D$7)))</f>
        <v>2.866966649889946E-2</v>
      </c>
      <c r="AO35" s="12">
        <f>IF(VLOOKUP(InputDataB_ModelSpecAssumptions!$D$35,DataSummary!$A$154:$B$157,2,FALSE)=3,AO33,IF(AO27&gt;=InputDataB_ModelSpecAssumptions!$E$38,InputDataB_ModelSpecAssumptions!$E$37,AN35+(InputDataB_ModelSpecAssumptions!$E$37-$I$35)/(InputDataB_ModelSpecAssumptions!$E$38-InputDataA_GeneralAssumptions!$D$7)))</f>
        <v>2.866966649889946E-2</v>
      </c>
      <c r="AP35" s="12">
        <f>IF(VLOOKUP(InputDataB_ModelSpecAssumptions!$D$35,DataSummary!$A$154:$B$157,2,FALSE)=3,AP33,IF(AP27&gt;=InputDataB_ModelSpecAssumptions!$E$38,InputDataB_ModelSpecAssumptions!$E$37,AO35+(InputDataB_ModelSpecAssumptions!$E$37-$I$35)/(InputDataB_ModelSpecAssumptions!$E$38-InputDataA_GeneralAssumptions!$D$7)))</f>
        <v>2.866966649889946E-2</v>
      </c>
      <c r="AQ35" s="12">
        <f>IF(VLOOKUP(InputDataB_ModelSpecAssumptions!$D$35,DataSummary!$A$154:$B$157,2,FALSE)=3,AQ33,IF(AQ27&gt;=InputDataB_ModelSpecAssumptions!$E$38,InputDataB_ModelSpecAssumptions!$E$37,AP35+(InputDataB_ModelSpecAssumptions!$E$37-$I$35)/(InputDataB_ModelSpecAssumptions!$E$38-InputDataA_GeneralAssumptions!$D$7)))</f>
        <v>2.866966649889946E-2</v>
      </c>
      <c r="AR35" s="12">
        <f>IF(VLOOKUP(InputDataB_ModelSpecAssumptions!$D$35,DataSummary!$A$154:$B$157,2,FALSE)=3,AR33,IF(AR27&gt;=InputDataB_ModelSpecAssumptions!$E$38,InputDataB_ModelSpecAssumptions!$E$37,AQ35+(InputDataB_ModelSpecAssumptions!$E$37-$I$35)/(InputDataB_ModelSpecAssumptions!$E$38-InputDataA_GeneralAssumptions!$D$7)))</f>
        <v>2.866966649889946E-2</v>
      </c>
      <c r="AS35" s="12">
        <f>IF(VLOOKUP(InputDataB_ModelSpecAssumptions!$D$35,DataSummary!$A$154:$B$157,2,FALSE)=3,AS33,IF(AS27&gt;=InputDataB_ModelSpecAssumptions!$E$38,InputDataB_ModelSpecAssumptions!$E$37,AR35+(InputDataB_ModelSpecAssumptions!$E$37-$I$35)/(InputDataB_ModelSpecAssumptions!$E$38-InputDataA_GeneralAssumptions!$D$7)))</f>
        <v>2.866966649889946E-2</v>
      </c>
      <c r="AT35" s="12">
        <f>IF(VLOOKUP(InputDataB_ModelSpecAssumptions!$D$35,DataSummary!$A$154:$B$157,2,FALSE)=3,AT33,IF(AT27&gt;=InputDataB_ModelSpecAssumptions!$E$38,InputDataB_ModelSpecAssumptions!$E$37,AS35+(InputDataB_ModelSpecAssumptions!$E$37-$I$35)/(InputDataB_ModelSpecAssumptions!$E$38-InputDataA_GeneralAssumptions!$D$7)))</f>
        <v>2.866966649889946E-2</v>
      </c>
      <c r="AU35" s="12">
        <f>IF(VLOOKUP(InputDataB_ModelSpecAssumptions!$D$35,DataSummary!$A$154:$B$157,2,FALSE)=3,AU33,IF(AU27&gt;=InputDataB_ModelSpecAssumptions!$E$38,InputDataB_ModelSpecAssumptions!$E$37,AT35+(InputDataB_ModelSpecAssumptions!$E$37-$I$35)/(InputDataB_ModelSpecAssumptions!$E$38-InputDataA_GeneralAssumptions!$D$7)))</f>
        <v>2.866966649889946E-2</v>
      </c>
      <c r="AV35" s="12">
        <f>IF(VLOOKUP(InputDataB_ModelSpecAssumptions!$D$35,DataSummary!$A$154:$B$157,2,FALSE)=3,AV33,IF(AV27&gt;=InputDataB_ModelSpecAssumptions!$E$38,InputDataB_ModelSpecAssumptions!$E$37,AU35+(InputDataB_ModelSpecAssumptions!$E$37-$I$35)/(InputDataB_ModelSpecAssumptions!$E$38-InputDataA_GeneralAssumptions!$D$7)))</f>
        <v>2.866966649889946E-2</v>
      </c>
      <c r="AW35" s="12">
        <f>IF(VLOOKUP(InputDataB_ModelSpecAssumptions!$D$35,DataSummary!$A$154:$B$157,2,FALSE)=3,AW33,IF(AW27&gt;=InputDataB_ModelSpecAssumptions!$E$38,InputDataB_ModelSpecAssumptions!$E$37,AV35+(InputDataB_ModelSpecAssumptions!$E$37-$I$35)/(InputDataB_ModelSpecAssumptions!$E$38-InputDataA_GeneralAssumptions!$D$7)))</f>
        <v>2.866966649889946E-2</v>
      </c>
      <c r="AX35" s="12">
        <f>IF(VLOOKUP(InputDataB_ModelSpecAssumptions!$D$35,DataSummary!$A$154:$B$157,2,FALSE)=3,AX33,IF(AX27&gt;=InputDataB_ModelSpecAssumptions!$E$38,InputDataB_ModelSpecAssumptions!$E$37,AW35+(InputDataB_ModelSpecAssumptions!$E$37-$I$35)/(InputDataB_ModelSpecAssumptions!$E$38-InputDataA_GeneralAssumptions!$D$7)))</f>
        <v>2.866966649889946E-2</v>
      </c>
      <c r="AY35" s="12">
        <f>IF(VLOOKUP(InputDataB_ModelSpecAssumptions!$D$35,DataSummary!$A$154:$B$157,2,FALSE)=3,AY33,IF(AY27&gt;=InputDataB_ModelSpecAssumptions!$E$38,InputDataB_ModelSpecAssumptions!$E$37,AX35+(InputDataB_ModelSpecAssumptions!$E$37-$I$35)/(InputDataB_ModelSpecAssumptions!$E$38-InputDataA_GeneralAssumptions!$D$7)))</f>
        <v>2.866966649889946E-2</v>
      </c>
      <c r="AZ35" s="12">
        <f>IF(VLOOKUP(InputDataB_ModelSpecAssumptions!$D$35,DataSummary!$A$154:$B$157,2,FALSE)=3,AZ33,IF(AZ27&gt;=InputDataB_ModelSpecAssumptions!$E$38,InputDataB_ModelSpecAssumptions!$E$37,AY35+(InputDataB_ModelSpecAssumptions!$E$37-$I$35)/(InputDataB_ModelSpecAssumptions!$E$38-InputDataA_GeneralAssumptions!$D$7)))</f>
        <v>2.866966649889946E-2</v>
      </c>
      <c r="BA35" s="12">
        <f>IF(VLOOKUP(InputDataB_ModelSpecAssumptions!$D$35,DataSummary!$A$154:$B$157,2,FALSE)=3,BA33,IF(BA27&gt;=InputDataB_ModelSpecAssumptions!$E$38,InputDataB_ModelSpecAssumptions!$E$37,AZ35+(InputDataB_ModelSpecAssumptions!$E$37-$I$35)/(InputDataB_ModelSpecAssumptions!$E$38-InputDataA_GeneralAssumptions!$D$7)))</f>
        <v>2.866966649889946E-2</v>
      </c>
      <c r="BB35" s="12">
        <f>IF(VLOOKUP(InputDataB_ModelSpecAssumptions!$D$35,DataSummary!$A$154:$B$157,2,FALSE)=3,BB33,IF(BB27&gt;=InputDataB_ModelSpecAssumptions!$E$38,InputDataB_ModelSpecAssumptions!$E$37,BA35+(InputDataB_ModelSpecAssumptions!$E$37-$I$35)/(InputDataB_ModelSpecAssumptions!$E$38-InputDataA_GeneralAssumptions!$D$7)))</f>
        <v>2.866966649889946E-2</v>
      </c>
      <c r="BC35" s="12">
        <f>IF(VLOOKUP(InputDataB_ModelSpecAssumptions!$D$35,DataSummary!$A$154:$B$157,2,FALSE)=3,BC33,IF(BC27&gt;=InputDataB_ModelSpecAssumptions!$E$38,InputDataB_ModelSpecAssumptions!$E$37,BB35+(InputDataB_ModelSpecAssumptions!$E$37-$I$35)/(InputDataB_ModelSpecAssumptions!$E$38-InputDataA_GeneralAssumptions!$D$7)))</f>
        <v>2.866966649889946E-2</v>
      </c>
      <c r="BD35" s="12">
        <f>IF(VLOOKUP(InputDataB_ModelSpecAssumptions!$D$35,DataSummary!$A$154:$B$157,2,FALSE)=3,BD33,IF(BD27&gt;=InputDataB_ModelSpecAssumptions!$E$38,InputDataB_ModelSpecAssumptions!$E$37,BC35+(InputDataB_ModelSpecAssumptions!$E$37-$I$35)/(InputDataB_ModelSpecAssumptions!$E$38-InputDataA_GeneralAssumptions!$D$7)))</f>
        <v>2.866966649889946E-2</v>
      </c>
      <c r="BE35" s="12">
        <f>IF(VLOOKUP(InputDataB_ModelSpecAssumptions!$D$35,DataSummary!$A$154:$B$157,2,FALSE)=3,BE33,IF(BE27&gt;=InputDataB_ModelSpecAssumptions!$E$38,InputDataB_ModelSpecAssumptions!$E$37,BD35+(InputDataB_ModelSpecAssumptions!$E$37-$I$35)/(InputDataB_ModelSpecAssumptions!$E$38-InputDataA_GeneralAssumptions!$D$7)))</f>
        <v>2.866966649889946E-2</v>
      </c>
      <c r="BF35" s="12">
        <f>IF(VLOOKUP(InputDataB_ModelSpecAssumptions!$D$35,DataSummary!$A$154:$B$157,2,FALSE)=3,BF33,IF(BF27&gt;=InputDataB_ModelSpecAssumptions!$E$38,InputDataB_ModelSpecAssumptions!$E$37,BE35+(InputDataB_ModelSpecAssumptions!$E$37-$I$35)/(InputDataB_ModelSpecAssumptions!$E$38-InputDataA_GeneralAssumptions!$D$7)))</f>
        <v>2.866966649889946E-2</v>
      </c>
      <c r="BG35" s="12">
        <f>IF(VLOOKUP(InputDataB_ModelSpecAssumptions!$D$35,DataSummary!$A$154:$B$157,2,FALSE)=3,BG33,IF(BG27&gt;=InputDataB_ModelSpecAssumptions!$E$38,InputDataB_ModelSpecAssumptions!$E$37,BF35+(InputDataB_ModelSpecAssumptions!$E$37-$I$35)/(InputDataB_ModelSpecAssumptions!$E$38-InputDataA_GeneralAssumptions!$D$7)))</f>
        <v>2.866966649889946E-2</v>
      </c>
      <c r="BH35" s="12">
        <f>IF(VLOOKUP(InputDataB_ModelSpecAssumptions!$D$35,DataSummary!$A$154:$B$157,2,FALSE)=3,BH33,IF(BH27&gt;=InputDataB_ModelSpecAssumptions!$E$38,InputDataB_ModelSpecAssumptions!$E$37,BG35+(InputDataB_ModelSpecAssumptions!$E$37-$I$35)/(InputDataB_ModelSpecAssumptions!$E$38-InputDataA_GeneralAssumptions!$D$7)))</f>
        <v>2.866966649889946E-2</v>
      </c>
      <c r="BI35" s="12">
        <f>IF(VLOOKUP(InputDataB_ModelSpecAssumptions!$D$35,DataSummary!$A$154:$B$157,2,FALSE)=3,BI33,IF(BI27&gt;=InputDataB_ModelSpecAssumptions!$E$38,InputDataB_ModelSpecAssumptions!$E$37,BH35+(InputDataB_ModelSpecAssumptions!$E$37-$I$35)/(InputDataB_ModelSpecAssumptions!$E$38-InputDataA_GeneralAssumptions!$D$7)))</f>
        <v>2.866966649889946E-2</v>
      </c>
      <c r="BJ35" s="12">
        <f>IF(VLOOKUP(InputDataB_ModelSpecAssumptions!$D$35,DataSummary!$A$154:$B$157,2,FALSE)=3,BJ33,IF(BJ27&gt;=InputDataB_ModelSpecAssumptions!$E$38,InputDataB_ModelSpecAssumptions!$E$37,BI35+(InputDataB_ModelSpecAssumptions!$E$37-$I$35)/(InputDataB_ModelSpecAssumptions!$E$38-InputDataA_GeneralAssumptions!$D$7)))</f>
        <v>2.866966649889946E-2</v>
      </c>
      <c r="BK35" s="12">
        <f>IF(VLOOKUP(InputDataB_ModelSpecAssumptions!$D$35,DataSummary!$A$154:$B$157,2,FALSE)=3,BK33,IF(BK27&gt;=InputDataB_ModelSpecAssumptions!$E$38,InputDataB_ModelSpecAssumptions!$E$37,BJ35+(InputDataB_ModelSpecAssumptions!$E$37-$I$35)/(InputDataB_ModelSpecAssumptions!$E$38-InputDataA_GeneralAssumptions!$D$7)))</f>
        <v>2.866966649889946E-2</v>
      </c>
      <c r="BL35" s="12">
        <f>IF(VLOOKUP(InputDataB_ModelSpecAssumptions!$D$35,DataSummary!$A$154:$B$157,2,FALSE)=3,BL33,IF(BL27&gt;=InputDataB_ModelSpecAssumptions!$E$38,InputDataB_ModelSpecAssumptions!$E$37,BK35+(InputDataB_ModelSpecAssumptions!$E$37-$I$35)/(InputDataB_ModelSpecAssumptions!$E$38-InputDataA_GeneralAssumptions!$D$7)))</f>
        <v>2.866966649889946E-2</v>
      </c>
      <c r="BM35" s="12">
        <f>IF(VLOOKUP(InputDataB_ModelSpecAssumptions!$D$35,DataSummary!$A$154:$B$157,2,FALSE)=3,BM33,IF(BM27&gt;=InputDataB_ModelSpecAssumptions!$E$38,InputDataB_ModelSpecAssumptions!$E$37,BL35+(InputDataB_ModelSpecAssumptions!$E$37-$I$35)/(InputDataB_ModelSpecAssumptions!$E$38-InputDataA_GeneralAssumptions!$D$7)))</f>
        <v>2.866966649889946E-2</v>
      </c>
      <c r="BN35" s="12">
        <f>IF(VLOOKUP(InputDataB_ModelSpecAssumptions!$D$35,DataSummary!$A$154:$B$157,2,FALSE)=3,BN33,IF(BN27&gt;=InputDataB_ModelSpecAssumptions!$E$38,InputDataB_ModelSpecAssumptions!$E$37,BM35+(InputDataB_ModelSpecAssumptions!$E$37-$I$35)/(InputDataB_ModelSpecAssumptions!$E$38-InputDataA_GeneralAssumptions!$D$7)))</f>
        <v>2.866966649889946E-2</v>
      </c>
      <c r="BO35" s="12">
        <f>IF(VLOOKUP(InputDataB_ModelSpecAssumptions!$D$35,DataSummary!$A$154:$B$157,2,FALSE)=3,BO33,IF(BO27&gt;=InputDataB_ModelSpecAssumptions!$E$38,InputDataB_ModelSpecAssumptions!$E$37,BN35+(InputDataB_ModelSpecAssumptions!$E$37-$I$35)/(InputDataB_ModelSpecAssumptions!$E$38-InputDataA_GeneralAssumptions!$D$7)))</f>
        <v>2.866966649889946E-2</v>
      </c>
      <c r="BP35" s="12">
        <f>IF(VLOOKUP(InputDataB_ModelSpecAssumptions!$D$35,DataSummary!$A$154:$B$157,2,FALSE)=3,BP33,IF(BP27&gt;=InputDataB_ModelSpecAssumptions!$E$38,InputDataB_ModelSpecAssumptions!$E$37,BO35+(InputDataB_ModelSpecAssumptions!$E$37-$I$35)/(InputDataB_ModelSpecAssumptions!$E$38-InputDataA_GeneralAssumptions!$D$7)))</f>
        <v>2.866966649889946E-2</v>
      </c>
      <c r="BQ35" s="12">
        <f>IF(VLOOKUP(InputDataB_ModelSpecAssumptions!$D$35,DataSummary!$A$154:$B$157,2,FALSE)=3,BQ33,IF(BQ27&gt;=InputDataB_ModelSpecAssumptions!$E$38,InputDataB_ModelSpecAssumptions!$E$37,BP35+(InputDataB_ModelSpecAssumptions!$E$37-$I$35)/(InputDataB_ModelSpecAssumptions!$E$38-InputDataA_GeneralAssumptions!$D$7)))</f>
        <v>2.866966649889946E-2</v>
      </c>
      <c r="BR35" s="12">
        <f>IF(VLOOKUP(InputDataB_ModelSpecAssumptions!$D$35,DataSummary!$A$154:$B$157,2,FALSE)=3,BR33,IF(BR27&gt;=InputDataB_ModelSpecAssumptions!$E$38,InputDataB_ModelSpecAssumptions!$E$37,BQ35+(InputDataB_ModelSpecAssumptions!$E$37-$I$35)/(InputDataB_ModelSpecAssumptions!$E$38-InputDataA_GeneralAssumptions!$D$7)))</f>
        <v>2.866966649889946E-2</v>
      </c>
      <c r="BS35" s="12">
        <f>IF(VLOOKUP(InputDataB_ModelSpecAssumptions!$D$35,DataSummary!$A$154:$B$157,2,FALSE)=3,BS33,IF(BS27&gt;=InputDataB_ModelSpecAssumptions!$E$38,InputDataB_ModelSpecAssumptions!$E$37,BR35+(InputDataB_ModelSpecAssumptions!$E$37-$I$35)/(InputDataB_ModelSpecAssumptions!$E$38-InputDataA_GeneralAssumptions!$D$7)))</f>
        <v>2.866966649889946E-2</v>
      </c>
      <c r="BT35" s="12">
        <f>IF(VLOOKUP(InputDataB_ModelSpecAssumptions!$D$35,DataSummary!$A$154:$B$157,2,FALSE)=3,BT33,IF(BT27&gt;=InputDataB_ModelSpecAssumptions!$E$38,InputDataB_ModelSpecAssumptions!$E$37,BS35+(InputDataB_ModelSpecAssumptions!$E$37-$I$35)/(InputDataB_ModelSpecAssumptions!$E$38-InputDataA_GeneralAssumptions!$D$7)))</f>
        <v>2.866966649889946E-2</v>
      </c>
      <c r="BU35" s="12">
        <f>IF(VLOOKUP(InputDataB_ModelSpecAssumptions!$D$35,DataSummary!$A$154:$B$157,2,FALSE)=3,BU33,IF(BU27&gt;=InputDataB_ModelSpecAssumptions!$E$38,InputDataB_ModelSpecAssumptions!$E$37,BT35+(InputDataB_ModelSpecAssumptions!$E$37-$I$35)/(InputDataB_ModelSpecAssumptions!$E$38-InputDataA_GeneralAssumptions!$D$7)))</f>
        <v>2.866966649889946E-2</v>
      </c>
      <c r="BV35" s="12">
        <f>IF(VLOOKUP(InputDataB_ModelSpecAssumptions!$D$35,DataSummary!$A$154:$B$157,2,FALSE)=3,BV33,IF(BV27&gt;=InputDataB_ModelSpecAssumptions!$E$38,InputDataB_ModelSpecAssumptions!$E$37,BU35+(InputDataB_ModelSpecAssumptions!$E$37-$I$35)/(InputDataB_ModelSpecAssumptions!$E$38-InputDataA_GeneralAssumptions!$D$7)))</f>
        <v>2.866966649889946E-2</v>
      </c>
      <c r="BW35" s="12">
        <f>IF(VLOOKUP(InputDataB_ModelSpecAssumptions!$D$35,DataSummary!$A$154:$B$157,2,FALSE)=3,BW33,IF(BW27&gt;=InputDataB_ModelSpecAssumptions!$E$38,InputDataB_ModelSpecAssumptions!$E$37,BV35+(InputDataB_ModelSpecAssumptions!$E$37-$I$35)/(InputDataB_ModelSpecAssumptions!$E$38-InputDataA_GeneralAssumptions!$D$7)))</f>
        <v>2.866966649889946E-2</v>
      </c>
      <c r="BX35" s="12">
        <f>IF(VLOOKUP(InputDataB_ModelSpecAssumptions!$D$35,DataSummary!$A$154:$B$157,2,FALSE)=3,BX33,IF(BX27&gt;=InputDataB_ModelSpecAssumptions!$E$38,InputDataB_ModelSpecAssumptions!$E$37,BW35+(InputDataB_ModelSpecAssumptions!$E$37-$I$35)/(InputDataB_ModelSpecAssumptions!$E$38-InputDataA_GeneralAssumptions!$D$7)))</f>
        <v>2.866966649889946E-2</v>
      </c>
      <c r="BY35" s="12">
        <f>IF(VLOOKUP(InputDataB_ModelSpecAssumptions!$D$35,DataSummary!$A$154:$B$157,2,FALSE)=3,BY33,IF(BY27&gt;=InputDataB_ModelSpecAssumptions!$E$38,InputDataB_ModelSpecAssumptions!$E$37,BX35+(InputDataB_ModelSpecAssumptions!$E$37-$I$35)/(InputDataB_ModelSpecAssumptions!$E$38-InputDataA_GeneralAssumptions!$D$7)))</f>
        <v>2.866966649889946E-2</v>
      </c>
      <c r="BZ35" s="12">
        <f>IF(VLOOKUP(InputDataB_ModelSpecAssumptions!$D$35,DataSummary!$A$154:$B$157,2,FALSE)=3,BZ33,IF(BZ27&gt;=InputDataB_ModelSpecAssumptions!$E$38,InputDataB_ModelSpecAssumptions!$E$37,BY35+(InputDataB_ModelSpecAssumptions!$E$37-$I$35)/(InputDataB_ModelSpecAssumptions!$E$38-InputDataA_GeneralAssumptions!$D$7)))</f>
        <v>2.866966649889946E-2</v>
      </c>
      <c r="CA35" s="12">
        <f>IF(VLOOKUP(InputDataB_ModelSpecAssumptions!$D$35,DataSummary!$A$154:$B$157,2,FALSE)=3,CA33,IF(CA27&gt;=InputDataB_ModelSpecAssumptions!$E$38,InputDataB_ModelSpecAssumptions!$E$37,BZ35+(InputDataB_ModelSpecAssumptions!$E$37-$I$35)/(InputDataB_ModelSpecAssumptions!$E$38-InputDataA_GeneralAssumptions!$D$7)))</f>
        <v>2.866966649889946E-2</v>
      </c>
      <c r="CB35" s="12">
        <f>IF(VLOOKUP(InputDataB_ModelSpecAssumptions!$D$35,DataSummary!$A$154:$B$157,2,FALSE)=3,CB33,IF(CB27&gt;=InputDataB_ModelSpecAssumptions!$E$38,InputDataB_ModelSpecAssumptions!$E$37,CA35+(InputDataB_ModelSpecAssumptions!$E$37-$I$35)/(InputDataB_ModelSpecAssumptions!$E$38-InputDataA_GeneralAssumptions!$D$7)))</f>
        <v>2.866966649889946E-2</v>
      </c>
      <c r="CC35" s="12">
        <f>IF(VLOOKUP(InputDataB_ModelSpecAssumptions!$D$35,DataSummary!$A$154:$B$157,2,FALSE)=3,CC33,IF(CC27&gt;=InputDataB_ModelSpecAssumptions!$E$38,InputDataB_ModelSpecAssumptions!$E$37,CB35+(InputDataB_ModelSpecAssumptions!$E$37-$I$35)/(InputDataB_ModelSpecAssumptions!$E$38-InputDataA_GeneralAssumptions!$D$7)))</f>
        <v>2.866966649889946E-2</v>
      </c>
      <c r="CD35" s="12">
        <f>IF(VLOOKUP(InputDataB_ModelSpecAssumptions!$D$35,DataSummary!$A$154:$B$157,2,FALSE)=3,CD33,IF(CD27&gt;=InputDataB_ModelSpecAssumptions!$E$38,InputDataB_ModelSpecAssumptions!$E$37,CC35+(InputDataB_ModelSpecAssumptions!$E$37-$I$35)/(InputDataB_ModelSpecAssumptions!$E$38-InputDataA_GeneralAssumptions!$D$7)))</f>
        <v>2.866966649889946E-2</v>
      </c>
      <c r="CE35" s="12">
        <f>IF(VLOOKUP(InputDataB_ModelSpecAssumptions!$D$35,DataSummary!$A$154:$B$157,2,FALSE)=3,CE33,IF(CE27&gt;=InputDataB_ModelSpecAssumptions!$E$38,InputDataB_ModelSpecAssumptions!$E$37,CD35+(InputDataB_ModelSpecAssumptions!$E$37-$I$35)/(InputDataB_ModelSpecAssumptions!$E$38-InputDataA_GeneralAssumptions!$D$7)))</f>
        <v>2.866966649889946E-2</v>
      </c>
      <c r="CF35" s="12">
        <f>IF(VLOOKUP(InputDataB_ModelSpecAssumptions!$D$35,DataSummary!$A$154:$B$157,2,FALSE)=3,CF33,IF(CF27&gt;=InputDataB_ModelSpecAssumptions!$E$38,InputDataB_ModelSpecAssumptions!$E$37,CE35+(InputDataB_ModelSpecAssumptions!$E$37-$I$35)/(InputDataB_ModelSpecAssumptions!$E$38-InputDataA_GeneralAssumptions!$D$7)))</f>
        <v>2.866966649889946E-2</v>
      </c>
      <c r="CG35" s="12">
        <f>IF(VLOOKUP(InputDataB_ModelSpecAssumptions!$D$35,DataSummary!$A$154:$B$157,2,FALSE)=3,CG33,IF(CG27&gt;=InputDataB_ModelSpecAssumptions!$E$38,InputDataB_ModelSpecAssumptions!$E$37,CF35+(InputDataB_ModelSpecAssumptions!$E$37-$I$35)/(InputDataB_ModelSpecAssumptions!$E$38-InputDataA_GeneralAssumptions!$D$7)))</f>
        <v>2.866966649889946E-2</v>
      </c>
      <c r="CH35" s="12">
        <f>IF(VLOOKUP(InputDataB_ModelSpecAssumptions!$D$35,DataSummary!$A$154:$B$157,2,FALSE)=3,CH33,IF(CH27&gt;=InputDataB_ModelSpecAssumptions!$E$38,InputDataB_ModelSpecAssumptions!$E$37,CG35+(InputDataB_ModelSpecAssumptions!$E$37-$I$35)/(InputDataB_ModelSpecAssumptions!$E$38-InputDataA_GeneralAssumptions!$D$7)))</f>
        <v>2.866966649889946E-2</v>
      </c>
      <c r="CI35" s="12">
        <f>IF(VLOOKUP(InputDataB_ModelSpecAssumptions!$D$35,DataSummary!$A$154:$B$157,2,FALSE)=3,CI33,IF(CI27&gt;=InputDataB_ModelSpecAssumptions!$E$38,InputDataB_ModelSpecAssumptions!$E$37,CH35+(InputDataB_ModelSpecAssumptions!$E$37-$I$35)/(InputDataB_ModelSpecAssumptions!$E$38-InputDataA_GeneralAssumptions!$D$7)))</f>
        <v>2.866966649889946E-2</v>
      </c>
    </row>
    <row r="36" spans="2:87">
      <c r="B36" s="97" t="s">
        <v>539</v>
      </c>
      <c r="C36" s="94" t="s">
        <v>516</v>
      </c>
      <c r="D36" s="745" t="s">
        <v>599</v>
      </c>
      <c r="E36" s="746"/>
      <c r="F36" s="739"/>
      <c r="G36" s="13" t="s">
        <v>626</v>
      </c>
      <c r="H36" s="27" t="str">
        <f>H35</f>
        <v>(e.g. 0.40)</v>
      </c>
      <c r="I36" s="11">
        <f>IF(VLOOKUP(InputDataB_ModelSpecAssumptions!$D$36,DataSummary!$A$143:$B$145,2,FALSE)=1,InputDataB_ModelSpecAssumptions!I34,InputDataB_ModelSpecAssumptions!I35)</f>
        <v>2.866966649889946E-2</v>
      </c>
      <c r="J36" s="11">
        <f>IF(VLOOKUP(InputDataB_ModelSpecAssumptions!$D$36,DataSummary!$A$143:$B$145,2,FALSE)=1,InputDataB_ModelSpecAssumptions!J34,InputDataB_ModelSpecAssumptions!J35)</f>
        <v>2.866966649889946E-2</v>
      </c>
      <c r="K36" s="11">
        <f>IF(VLOOKUP(InputDataB_ModelSpecAssumptions!$D$36,DataSummary!$A$143:$B$145,2,FALSE)=1,InputDataB_ModelSpecAssumptions!K34,InputDataB_ModelSpecAssumptions!K35)</f>
        <v>2.866966649889946E-2</v>
      </c>
      <c r="L36" s="11">
        <f>IF(VLOOKUP(InputDataB_ModelSpecAssumptions!$D$36,DataSummary!$A$143:$B$145,2,FALSE)=1,InputDataB_ModelSpecAssumptions!L34,InputDataB_ModelSpecAssumptions!L35)</f>
        <v>2.866966649889946E-2</v>
      </c>
      <c r="M36" s="11">
        <f>IF(VLOOKUP(InputDataB_ModelSpecAssumptions!$D$36,DataSummary!$A$143:$B$145,2,FALSE)=1,InputDataB_ModelSpecAssumptions!M34,InputDataB_ModelSpecAssumptions!M35)</f>
        <v>2.866966649889946E-2</v>
      </c>
      <c r="N36" s="11">
        <f>IF(VLOOKUP(InputDataB_ModelSpecAssumptions!$D$36,DataSummary!$A$143:$B$145,2,FALSE)=1,InputDataB_ModelSpecAssumptions!N34,InputDataB_ModelSpecAssumptions!N35)</f>
        <v>2.866966649889946E-2</v>
      </c>
      <c r="O36" s="11">
        <f>IF(VLOOKUP(InputDataB_ModelSpecAssumptions!$D$36,DataSummary!$A$143:$B$145,2,FALSE)=1,InputDataB_ModelSpecAssumptions!O34,InputDataB_ModelSpecAssumptions!O35)</f>
        <v>2.866966649889946E-2</v>
      </c>
      <c r="P36" s="11">
        <f>IF(VLOOKUP(InputDataB_ModelSpecAssumptions!$D$36,DataSummary!$A$143:$B$145,2,FALSE)=1,InputDataB_ModelSpecAssumptions!P34,InputDataB_ModelSpecAssumptions!P35)</f>
        <v>2.866966649889946E-2</v>
      </c>
      <c r="Q36" s="11">
        <f>IF(VLOOKUP(InputDataB_ModelSpecAssumptions!$D$36,DataSummary!$A$143:$B$145,2,FALSE)=1,InputDataB_ModelSpecAssumptions!Q34,InputDataB_ModelSpecAssumptions!Q35)</f>
        <v>2.866966649889946E-2</v>
      </c>
      <c r="R36" s="11">
        <f>IF(VLOOKUP(InputDataB_ModelSpecAssumptions!$D$36,DataSummary!$A$143:$B$145,2,FALSE)=1,InputDataB_ModelSpecAssumptions!R34,InputDataB_ModelSpecAssumptions!R35)</f>
        <v>2.866966649889946E-2</v>
      </c>
      <c r="S36" s="11">
        <f>IF(VLOOKUP(InputDataB_ModelSpecAssumptions!$D$36,DataSummary!$A$143:$B$145,2,FALSE)=1,InputDataB_ModelSpecAssumptions!S34,InputDataB_ModelSpecAssumptions!S35)</f>
        <v>2.866966649889946E-2</v>
      </c>
      <c r="T36" s="11">
        <f>IF(VLOOKUP(InputDataB_ModelSpecAssumptions!$D$36,DataSummary!$A$143:$B$145,2,FALSE)=1,InputDataB_ModelSpecAssumptions!T34,InputDataB_ModelSpecAssumptions!T35)</f>
        <v>2.866966649889946E-2</v>
      </c>
      <c r="U36" s="11">
        <f>IF(VLOOKUP(InputDataB_ModelSpecAssumptions!$D$36,DataSummary!$A$143:$B$145,2,FALSE)=1,InputDataB_ModelSpecAssumptions!U34,InputDataB_ModelSpecAssumptions!U35)</f>
        <v>2.866966649889946E-2</v>
      </c>
      <c r="V36" s="11">
        <f>IF(VLOOKUP(InputDataB_ModelSpecAssumptions!$D$36,DataSummary!$A$143:$B$145,2,FALSE)=1,InputDataB_ModelSpecAssumptions!V34,InputDataB_ModelSpecAssumptions!V35)</f>
        <v>2.866966649889946E-2</v>
      </c>
      <c r="W36" s="11">
        <f>IF(VLOOKUP(InputDataB_ModelSpecAssumptions!$D$36,DataSummary!$A$143:$B$145,2,FALSE)=1,InputDataB_ModelSpecAssumptions!W34,InputDataB_ModelSpecAssumptions!W35)</f>
        <v>2.866966649889946E-2</v>
      </c>
      <c r="X36" s="11">
        <f>IF(VLOOKUP(InputDataB_ModelSpecAssumptions!$D$36,DataSummary!$A$143:$B$145,2,FALSE)=1,InputDataB_ModelSpecAssumptions!X34,InputDataB_ModelSpecAssumptions!X35)</f>
        <v>2.866966649889946E-2</v>
      </c>
      <c r="Y36" s="11">
        <f>IF(VLOOKUP(InputDataB_ModelSpecAssumptions!$D$36,DataSummary!$A$143:$B$145,2,FALSE)=1,InputDataB_ModelSpecAssumptions!Y34,InputDataB_ModelSpecAssumptions!Y35)</f>
        <v>2.866966649889946E-2</v>
      </c>
      <c r="Z36" s="11">
        <f>IF(VLOOKUP(InputDataB_ModelSpecAssumptions!$D$36,DataSummary!$A$143:$B$145,2,FALSE)=1,InputDataB_ModelSpecAssumptions!Z34,InputDataB_ModelSpecAssumptions!Z35)</f>
        <v>2.866966649889946E-2</v>
      </c>
      <c r="AA36" s="11">
        <f>IF(VLOOKUP(InputDataB_ModelSpecAssumptions!$D$36,DataSummary!$A$143:$B$145,2,FALSE)=1,InputDataB_ModelSpecAssumptions!AA34,InputDataB_ModelSpecAssumptions!AA35)</f>
        <v>2.866966649889946E-2</v>
      </c>
      <c r="AB36" s="11">
        <f>IF(VLOOKUP(InputDataB_ModelSpecAssumptions!$D$36,DataSummary!$A$143:$B$145,2,FALSE)=1,InputDataB_ModelSpecAssumptions!AB34,InputDataB_ModelSpecAssumptions!AB35)</f>
        <v>2.866966649889946E-2</v>
      </c>
      <c r="AC36" s="11">
        <f>IF(VLOOKUP(InputDataB_ModelSpecAssumptions!$D$36,DataSummary!$A$143:$B$145,2,FALSE)=1,InputDataB_ModelSpecAssumptions!AC34,InputDataB_ModelSpecAssumptions!AC35)</f>
        <v>2.866966649889946E-2</v>
      </c>
      <c r="AD36" s="11">
        <f>IF(VLOOKUP(InputDataB_ModelSpecAssumptions!$D$36,DataSummary!$A$143:$B$145,2,FALSE)=1,InputDataB_ModelSpecAssumptions!AD34,InputDataB_ModelSpecAssumptions!AD35)</f>
        <v>2.866966649889946E-2</v>
      </c>
      <c r="AE36" s="11">
        <f>IF(VLOOKUP(InputDataB_ModelSpecAssumptions!$D$36,DataSummary!$A$143:$B$145,2,FALSE)=1,InputDataB_ModelSpecAssumptions!AE34,InputDataB_ModelSpecAssumptions!AE35)</f>
        <v>2.866966649889946E-2</v>
      </c>
      <c r="AF36" s="11">
        <f>IF(VLOOKUP(InputDataB_ModelSpecAssumptions!$D$36,DataSummary!$A$143:$B$145,2,FALSE)=1,InputDataB_ModelSpecAssumptions!AF34,InputDataB_ModelSpecAssumptions!AF35)</f>
        <v>2.866966649889946E-2</v>
      </c>
      <c r="AG36" s="11">
        <f>IF(VLOOKUP(InputDataB_ModelSpecAssumptions!$D$36,DataSummary!$A$143:$B$145,2,FALSE)=1,InputDataB_ModelSpecAssumptions!AG34,InputDataB_ModelSpecAssumptions!AG35)</f>
        <v>2.866966649889946E-2</v>
      </c>
      <c r="AH36" s="11">
        <f>IF(VLOOKUP(InputDataB_ModelSpecAssumptions!$D$36,DataSummary!$A$143:$B$145,2,FALSE)=1,InputDataB_ModelSpecAssumptions!AH34,InputDataB_ModelSpecAssumptions!AH35)</f>
        <v>2.866966649889946E-2</v>
      </c>
      <c r="AI36" s="11">
        <f>IF(VLOOKUP(InputDataB_ModelSpecAssumptions!$D$36,DataSummary!$A$143:$B$145,2,FALSE)=1,InputDataB_ModelSpecAssumptions!AI34,InputDataB_ModelSpecAssumptions!AI35)</f>
        <v>2.866966649889946E-2</v>
      </c>
      <c r="AJ36" s="11">
        <f>IF(VLOOKUP(InputDataB_ModelSpecAssumptions!$D$36,DataSummary!$A$143:$B$145,2,FALSE)=1,InputDataB_ModelSpecAssumptions!AJ34,InputDataB_ModelSpecAssumptions!AJ35)</f>
        <v>2.866966649889946E-2</v>
      </c>
      <c r="AK36" s="11">
        <f>IF(VLOOKUP(InputDataB_ModelSpecAssumptions!$D$36,DataSummary!$A$143:$B$145,2,FALSE)=1,InputDataB_ModelSpecAssumptions!AK34,InputDataB_ModelSpecAssumptions!AK35)</f>
        <v>2.866966649889946E-2</v>
      </c>
      <c r="AL36" s="11">
        <f>IF(VLOOKUP(InputDataB_ModelSpecAssumptions!$D$36,DataSummary!$A$143:$B$145,2,FALSE)=1,InputDataB_ModelSpecAssumptions!AL34,InputDataB_ModelSpecAssumptions!AL35)</f>
        <v>2.866966649889946E-2</v>
      </c>
      <c r="AM36" s="11">
        <f>IF(VLOOKUP(InputDataB_ModelSpecAssumptions!$D$36,DataSummary!$A$143:$B$145,2,FALSE)=1,InputDataB_ModelSpecAssumptions!AM34,InputDataB_ModelSpecAssumptions!AM35)</f>
        <v>2.866966649889946E-2</v>
      </c>
      <c r="AN36" s="11">
        <f>IF(VLOOKUP(InputDataB_ModelSpecAssumptions!$D$36,DataSummary!$A$143:$B$145,2,FALSE)=1,InputDataB_ModelSpecAssumptions!AN34,InputDataB_ModelSpecAssumptions!AN35)</f>
        <v>2.866966649889946E-2</v>
      </c>
      <c r="AO36" s="11">
        <f>IF(VLOOKUP(InputDataB_ModelSpecAssumptions!$D$36,DataSummary!$A$143:$B$145,2,FALSE)=1,InputDataB_ModelSpecAssumptions!AO34,InputDataB_ModelSpecAssumptions!AO35)</f>
        <v>2.866966649889946E-2</v>
      </c>
      <c r="AP36" s="11">
        <f>IF(VLOOKUP(InputDataB_ModelSpecAssumptions!$D$36,DataSummary!$A$143:$B$145,2,FALSE)=1,InputDataB_ModelSpecAssumptions!AP34,InputDataB_ModelSpecAssumptions!AP35)</f>
        <v>2.866966649889946E-2</v>
      </c>
      <c r="AQ36" s="11">
        <f>IF(VLOOKUP(InputDataB_ModelSpecAssumptions!$D$36,DataSummary!$A$143:$B$145,2,FALSE)=1,InputDataB_ModelSpecAssumptions!AQ34,InputDataB_ModelSpecAssumptions!AQ35)</f>
        <v>2.866966649889946E-2</v>
      </c>
      <c r="AR36" s="11">
        <f>IF(VLOOKUP(InputDataB_ModelSpecAssumptions!$D$36,DataSummary!$A$143:$B$145,2,FALSE)=1,InputDataB_ModelSpecAssumptions!AR34,InputDataB_ModelSpecAssumptions!AR35)</f>
        <v>2.866966649889946E-2</v>
      </c>
      <c r="AS36" s="11">
        <f>IF(VLOOKUP(InputDataB_ModelSpecAssumptions!$D$36,DataSummary!$A$143:$B$145,2,FALSE)=1,InputDataB_ModelSpecAssumptions!AS34,InputDataB_ModelSpecAssumptions!AS35)</f>
        <v>2.866966649889946E-2</v>
      </c>
      <c r="AT36" s="11">
        <f>IF(VLOOKUP(InputDataB_ModelSpecAssumptions!$D$36,DataSummary!$A$143:$B$145,2,FALSE)=1,InputDataB_ModelSpecAssumptions!AT34,InputDataB_ModelSpecAssumptions!AT35)</f>
        <v>2.866966649889946E-2</v>
      </c>
      <c r="AU36" s="11">
        <f>IF(VLOOKUP(InputDataB_ModelSpecAssumptions!$D$36,DataSummary!$A$143:$B$145,2,FALSE)=1,InputDataB_ModelSpecAssumptions!AU34,InputDataB_ModelSpecAssumptions!AU35)</f>
        <v>2.866966649889946E-2</v>
      </c>
      <c r="AV36" s="11">
        <f>IF(VLOOKUP(InputDataB_ModelSpecAssumptions!$D$36,DataSummary!$A$143:$B$145,2,FALSE)=1,InputDataB_ModelSpecAssumptions!AV34,InputDataB_ModelSpecAssumptions!AV35)</f>
        <v>2.866966649889946E-2</v>
      </c>
      <c r="AW36" s="11">
        <f>IF(VLOOKUP(InputDataB_ModelSpecAssumptions!$D$36,DataSummary!$A$143:$B$145,2,FALSE)=1,InputDataB_ModelSpecAssumptions!AW34,InputDataB_ModelSpecAssumptions!AW35)</f>
        <v>2.866966649889946E-2</v>
      </c>
      <c r="AX36" s="11">
        <f>IF(VLOOKUP(InputDataB_ModelSpecAssumptions!$D$36,DataSummary!$A$143:$B$145,2,FALSE)=1,InputDataB_ModelSpecAssumptions!AX34,InputDataB_ModelSpecAssumptions!AX35)</f>
        <v>2.866966649889946E-2</v>
      </c>
      <c r="AY36" s="11">
        <f>IF(VLOOKUP(InputDataB_ModelSpecAssumptions!$D$36,DataSummary!$A$143:$B$145,2,FALSE)=1,InputDataB_ModelSpecAssumptions!AY34,InputDataB_ModelSpecAssumptions!AY35)</f>
        <v>2.866966649889946E-2</v>
      </c>
      <c r="AZ36" s="11">
        <f>IF(VLOOKUP(InputDataB_ModelSpecAssumptions!$D$36,DataSummary!$A$143:$B$145,2,FALSE)=1,InputDataB_ModelSpecAssumptions!AZ34,InputDataB_ModelSpecAssumptions!AZ35)</f>
        <v>2.866966649889946E-2</v>
      </c>
      <c r="BA36" s="11">
        <f>IF(VLOOKUP(InputDataB_ModelSpecAssumptions!$D$36,DataSummary!$A$143:$B$145,2,FALSE)=1,InputDataB_ModelSpecAssumptions!BA34,InputDataB_ModelSpecAssumptions!BA35)</f>
        <v>2.866966649889946E-2</v>
      </c>
      <c r="BB36" s="11">
        <f>IF(VLOOKUP(InputDataB_ModelSpecAssumptions!$D$36,DataSummary!$A$143:$B$145,2,FALSE)=1,InputDataB_ModelSpecAssumptions!BB34,InputDataB_ModelSpecAssumptions!BB35)</f>
        <v>2.866966649889946E-2</v>
      </c>
      <c r="BC36" s="11">
        <f>IF(VLOOKUP(InputDataB_ModelSpecAssumptions!$D$36,DataSummary!$A$143:$B$145,2,FALSE)=1,InputDataB_ModelSpecAssumptions!BC34,InputDataB_ModelSpecAssumptions!BC35)</f>
        <v>2.866966649889946E-2</v>
      </c>
      <c r="BD36" s="11">
        <f>IF(VLOOKUP(InputDataB_ModelSpecAssumptions!$D$36,DataSummary!$A$143:$B$145,2,FALSE)=1,InputDataB_ModelSpecAssumptions!BD34,InputDataB_ModelSpecAssumptions!BD35)</f>
        <v>2.866966649889946E-2</v>
      </c>
      <c r="BE36" s="11">
        <f>IF(VLOOKUP(InputDataB_ModelSpecAssumptions!$D$36,DataSummary!$A$143:$B$145,2,FALSE)=1,InputDataB_ModelSpecAssumptions!BE34,InputDataB_ModelSpecAssumptions!BE35)</f>
        <v>2.866966649889946E-2</v>
      </c>
      <c r="BF36" s="11">
        <f>IF(VLOOKUP(InputDataB_ModelSpecAssumptions!$D$36,DataSummary!$A$143:$B$145,2,FALSE)=1,InputDataB_ModelSpecAssumptions!BF34,InputDataB_ModelSpecAssumptions!BF35)</f>
        <v>2.866966649889946E-2</v>
      </c>
      <c r="BG36" s="11">
        <f>IF(VLOOKUP(InputDataB_ModelSpecAssumptions!$D$36,DataSummary!$A$143:$B$145,2,FALSE)=1,InputDataB_ModelSpecAssumptions!BG34,InputDataB_ModelSpecAssumptions!BG35)</f>
        <v>2.866966649889946E-2</v>
      </c>
      <c r="BH36" s="11">
        <f>IF(VLOOKUP(InputDataB_ModelSpecAssumptions!$D$36,DataSummary!$A$143:$B$145,2,FALSE)=1,InputDataB_ModelSpecAssumptions!BH34,InputDataB_ModelSpecAssumptions!BH35)</f>
        <v>2.866966649889946E-2</v>
      </c>
      <c r="BI36" s="11">
        <f>IF(VLOOKUP(InputDataB_ModelSpecAssumptions!$D$36,DataSummary!$A$143:$B$145,2,FALSE)=1,InputDataB_ModelSpecAssumptions!BI34,InputDataB_ModelSpecAssumptions!BI35)</f>
        <v>2.866966649889946E-2</v>
      </c>
      <c r="BJ36" s="11">
        <f>IF(VLOOKUP(InputDataB_ModelSpecAssumptions!$D$36,DataSummary!$A$143:$B$145,2,FALSE)=1,InputDataB_ModelSpecAssumptions!BJ34,InputDataB_ModelSpecAssumptions!BJ35)</f>
        <v>2.866966649889946E-2</v>
      </c>
      <c r="BK36" s="11">
        <f>IF(VLOOKUP(InputDataB_ModelSpecAssumptions!$D$36,DataSummary!$A$143:$B$145,2,FALSE)=1,InputDataB_ModelSpecAssumptions!BK34,InputDataB_ModelSpecAssumptions!BK35)</f>
        <v>2.866966649889946E-2</v>
      </c>
      <c r="BL36" s="11">
        <f>IF(VLOOKUP(InputDataB_ModelSpecAssumptions!$D$36,DataSummary!$A$143:$B$145,2,FALSE)=1,InputDataB_ModelSpecAssumptions!BL34,InputDataB_ModelSpecAssumptions!BL35)</f>
        <v>2.866966649889946E-2</v>
      </c>
      <c r="BM36" s="11">
        <f>IF(VLOOKUP(InputDataB_ModelSpecAssumptions!$D$36,DataSummary!$A$143:$B$145,2,FALSE)=1,InputDataB_ModelSpecAssumptions!BM34,InputDataB_ModelSpecAssumptions!BM35)</f>
        <v>2.866966649889946E-2</v>
      </c>
      <c r="BN36" s="11">
        <f>IF(VLOOKUP(InputDataB_ModelSpecAssumptions!$D$36,DataSummary!$A$143:$B$145,2,FALSE)=1,InputDataB_ModelSpecAssumptions!BN34,InputDataB_ModelSpecAssumptions!BN35)</f>
        <v>2.866966649889946E-2</v>
      </c>
      <c r="BO36" s="11">
        <f>IF(VLOOKUP(InputDataB_ModelSpecAssumptions!$D$36,DataSummary!$A$143:$B$145,2,FALSE)=1,InputDataB_ModelSpecAssumptions!BO34,InputDataB_ModelSpecAssumptions!BO35)</f>
        <v>2.866966649889946E-2</v>
      </c>
      <c r="BP36" s="11">
        <f>IF(VLOOKUP(InputDataB_ModelSpecAssumptions!$D$36,DataSummary!$A$143:$B$145,2,FALSE)=1,InputDataB_ModelSpecAssumptions!BP34,InputDataB_ModelSpecAssumptions!BP35)</f>
        <v>2.866966649889946E-2</v>
      </c>
      <c r="BQ36" s="11">
        <f>IF(VLOOKUP(InputDataB_ModelSpecAssumptions!$D$36,DataSummary!$A$143:$B$145,2,FALSE)=1,InputDataB_ModelSpecAssumptions!BQ34,InputDataB_ModelSpecAssumptions!BQ35)</f>
        <v>2.866966649889946E-2</v>
      </c>
      <c r="BR36" s="11">
        <f>IF(VLOOKUP(InputDataB_ModelSpecAssumptions!$D$36,DataSummary!$A$143:$B$145,2,FALSE)=1,InputDataB_ModelSpecAssumptions!BR34,InputDataB_ModelSpecAssumptions!BR35)</f>
        <v>2.866966649889946E-2</v>
      </c>
      <c r="BS36" s="11">
        <f>IF(VLOOKUP(InputDataB_ModelSpecAssumptions!$D$36,DataSummary!$A$143:$B$145,2,FALSE)=1,InputDataB_ModelSpecAssumptions!BS34,InputDataB_ModelSpecAssumptions!BS35)</f>
        <v>2.866966649889946E-2</v>
      </c>
      <c r="BT36" s="11">
        <f>IF(VLOOKUP(InputDataB_ModelSpecAssumptions!$D$36,DataSummary!$A$143:$B$145,2,FALSE)=1,InputDataB_ModelSpecAssumptions!BT34,InputDataB_ModelSpecAssumptions!BT35)</f>
        <v>2.866966649889946E-2</v>
      </c>
      <c r="BU36" s="11">
        <f>IF(VLOOKUP(InputDataB_ModelSpecAssumptions!$D$36,DataSummary!$A$143:$B$145,2,FALSE)=1,InputDataB_ModelSpecAssumptions!BU34,InputDataB_ModelSpecAssumptions!BU35)</f>
        <v>2.866966649889946E-2</v>
      </c>
      <c r="BV36" s="11">
        <f>IF(VLOOKUP(InputDataB_ModelSpecAssumptions!$D$36,DataSummary!$A$143:$B$145,2,FALSE)=1,InputDataB_ModelSpecAssumptions!BV34,InputDataB_ModelSpecAssumptions!BV35)</f>
        <v>2.866966649889946E-2</v>
      </c>
      <c r="BW36" s="11">
        <f>IF(VLOOKUP(InputDataB_ModelSpecAssumptions!$D$36,DataSummary!$A$143:$B$145,2,FALSE)=1,InputDataB_ModelSpecAssumptions!BW34,InputDataB_ModelSpecAssumptions!BW35)</f>
        <v>2.866966649889946E-2</v>
      </c>
      <c r="BX36" s="11">
        <f>IF(VLOOKUP(InputDataB_ModelSpecAssumptions!$D$36,DataSummary!$A$143:$B$145,2,FALSE)=1,InputDataB_ModelSpecAssumptions!BX34,InputDataB_ModelSpecAssumptions!BX35)</f>
        <v>2.866966649889946E-2</v>
      </c>
      <c r="BY36" s="11">
        <f>IF(VLOOKUP(InputDataB_ModelSpecAssumptions!$D$36,DataSummary!$A$143:$B$145,2,FALSE)=1,InputDataB_ModelSpecAssumptions!BY34,InputDataB_ModelSpecAssumptions!BY35)</f>
        <v>2.866966649889946E-2</v>
      </c>
      <c r="BZ36" s="11">
        <f>IF(VLOOKUP(InputDataB_ModelSpecAssumptions!$D$36,DataSummary!$A$143:$B$145,2,FALSE)=1,InputDataB_ModelSpecAssumptions!BZ34,InputDataB_ModelSpecAssumptions!BZ35)</f>
        <v>2.866966649889946E-2</v>
      </c>
      <c r="CA36" s="11">
        <f>IF(VLOOKUP(InputDataB_ModelSpecAssumptions!$D$36,DataSummary!$A$143:$B$145,2,FALSE)=1,InputDataB_ModelSpecAssumptions!CA34,InputDataB_ModelSpecAssumptions!CA35)</f>
        <v>2.866966649889946E-2</v>
      </c>
      <c r="CB36" s="11">
        <f>IF(VLOOKUP(InputDataB_ModelSpecAssumptions!$D$36,DataSummary!$A$143:$B$145,2,FALSE)=1,InputDataB_ModelSpecAssumptions!CB34,InputDataB_ModelSpecAssumptions!CB35)</f>
        <v>2.866966649889946E-2</v>
      </c>
      <c r="CC36" s="11">
        <f>IF(VLOOKUP(InputDataB_ModelSpecAssumptions!$D$36,DataSummary!$A$143:$B$145,2,FALSE)=1,InputDataB_ModelSpecAssumptions!CC34,InputDataB_ModelSpecAssumptions!CC35)</f>
        <v>2.866966649889946E-2</v>
      </c>
      <c r="CD36" s="11">
        <f>IF(VLOOKUP(InputDataB_ModelSpecAssumptions!$D$36,DataSummary!$A$143:$B$145,2,FALSE)=1,InputDataB_ModelSpecAssumptions!CD34,InputDataB_ModelSpecAssumptions!CD35)</f>
        <v>2.866966649889946E-2</v>
      </c>
      <c r="CE36" s="11">
        <f>IF(VLOOKUP(InputDataB_ModelSpecAssumptions!$D$36,DataSummary!$A$143:$B$145,2,FALSE)=1,InputDataB_ModelSpecAssumptions!CE34,InputDataB_ModelSpecAssumptions!CE35)</f>
        <v>2.866966649889946E-2</v>
      </c>
      <c r="CF36" s="11">
        <f>IF(VLOOKUP(InputDataB_ModelSpecAssumptions!$D$36,DataSummary!$A$143:$B$145,2,FALSE)=1,InputDataB_ModelSpecAssumptions!CF34,InputDataB_ModelSpecAssumptions!CF35)</f>
        <v>2.866966649889946E-2</v>
      </c>
      <c r="CG36" s="11">
        <f>IF(VLOOKUP(InputDataB_ModelSpecAssumptions!$D$36,DataSummary!$A$143:$B$145,2,FALSE)=1,InputDataB_ModelSpecAssumptions!CG34,InputDataB_ModelSpecAssumptions!CG35)</f>
        <v>2.866966649889946E-2</v>
      </c>
      <c r="CH36" s="11">
        <f>IF(VLOOKUP(InputDataB_ModelSpecAssumptions!$D$36,DataSummary!$A$143:$B$145,2,FALSE)=1,InputDataB_ModelSpecAssumptions!CH34,InputDataB_ModelSpecAssumptions!CH35)</f>
        <v>2.866966649889946E-2</v>
      </c>
      <c r="CI36" s="11">
        <f>IF(VLOOKUP(InputDataB_ModelSpecAssumptions!$D$36,DataSummary!$A$143:$B$145,2,FALSE)=1,InputDataB_ModelSpecAssumptions!CI34,InputDataB_ModelSpecAssumptions!CI35)</f>
        <v>2.866966649889946E-2</v>
      </c>
    </row>
    <row r="37" spans="2:87">
      <c r="B37" s="91" t="s">
        <v>540</v>
      </c>
      <c r="C37" s="92" t="str">
        <f>IF(DataSummary!B166=1,"(e.g. 0.01)",IF(DataSummary!B166=2,"(e.g. 0.01)","Real US$"))</f>
        <v>(e.g. 0.01)</v>
      </c>
      <c r="D37" s="371">
        <f>D30</f>
        <v>2.866966649889946E-2</v>
      </c>
      <c r="E37" s="368">
        <f>E30</f>
        <v>2.866966649889946E-2</v>
      </c>
      <c r="G37" s="36"/>
    </row>
    <row r="38" spans="2:87" ht="16" thickBot="1">
      <c r="B38" s="91" t="s">
        <v>541</v>
      </c>
      <c r="C38" s="92" t="s">
        <v>1</v>
      </c>
      <c r="D38" s="369">
        <v>2050</v>
      </c>
      <c r="E38" s="370">
        <v>2040</v>
      </c>
      <c r="G38" s="36"/>
    </row>
    <row r="39" spans="2:87" ht="16" thickBot="1">
      <c r="B39" s="68"/>
      <c r="C39" s="68"/>
      <c r="D39" s="457"/>
      <c r="E39" s="236"/>
      <c r="G39" s="36"/>
    </row>
    <row r="40" spans="2:87">
      <c r="B40" s="749" t="s">
        <v>997</v>
      </c>
      <c r="C40" s="750"/>
      <c r="D40" s="750"/>
      <c r="E40" s="751"/>
      <c r="F40" s="206" t="str">
        <f>D45</f>
        <v>Automatic</v>
      </c>
      <c r="G40" s="2" t="s">
        <v>470</v>
      </c>
      <c r="H40" s="199" t="s">
        <v>631</v>
      </c>
      <c r="I40" s="178">
        <f>InputDataA_GeneralAssumptions!$D$7</f>
        <v>2023</v>
      </c>
      <c r="J40" s="144">
        <f t="shared" ref="J40:AO40" si="194">I40+1</f>
        <v>2024</v>
      </c>
      <c r="K40" s="144">
        <f t="shared" si="194"/>
        <v>2025</v>
      </c>
      <c r="L40" s="144">
        <f t="shared" si="194"/>
        <v>2026</v>
      </c>
      <c r="M40" s="144">
        <f t="shared" si="194"/>
        <v>2027</v>
      </c>
      <c r="N40" s="144">
        <f t="shared" si="194"/>
        <v>2028</v>
      </c>
      <c r="O40" s="144">
        <f t="shared" si="194"/>
        <v>2029</v>
      </c>
      <c r="P40" s="144">
        <f t="shared" si="194"/>
        <v>2030</v>
      </c>
      <c r="Q40" s="144">
        <f t="shared" si="194"/>
        <v>2031</v>
      </c>
      <c r="R40" s="144">
        <f t="shared" si="194"/>
        <v>2032</v>
      </c>
      <c r="S40" s="144">
        <f t="shared" si="194"/>
        <v>2033</v>
      </c>
      <c r="T40" s="144">
        <f t="shared" si="194"/>
        <v>2034</v>
      </c>
      <c r="U40" s="144">
        <f t="shared" si="194"/>
        <v>2035</v>
      </c>
      <c r="V40" s="144">
        <f t="shared" si="194"/>
        <v>2036</v>
      </c>
      <c r="W40" s="144">
        <f t="shared" si="194"/>
        <v>2037</v>
      </c>
      <c r="X40" s="144">
        <f t="shared" si="194"/>
        <v>2038</v>
      </c>
      <c r="Y40" s="144">
        <f t="shared" si="194"/>
        <v>2039</v>
      </c>
      <c r="Z40" s="144">
        <f t="shared" si="194"/>
        <v>2040</v>
      </c>
      <c r="AA40" s="144">
        <f t="shared" si="194"/>
        <v>2041</v>
      </c>
      <c r="AB40" s="144">
        <f t="shared" si="194"/>
        <v>2042</v>
      </c>
      <c r="AC40" s="144">
        <f t="shared" si="194"/>
        <v>2043</v>
      </c>
      <c r="AD40" s="144">
        <f t="shared" si="194"/>
        <v>2044</v>
      </c>
      <c r="AE40" s="144">
        <f t="shared" si="194"/>
        <v>2045</v>
      </c>
      <c r="AF40" s="144">
        <f t="shared" si="194"/>
        <v>2046</v>
      </c>
      <c r="AG40" s="144">
        <f t="shared" si="194"/>
        <v>2047</v>
      </c>
      <c r="AH40" s="144">
        <f t="shared" si="194"/>
        <v>2048</v>
      </c>
      <c r="AI40" s="144">
        <f t="shared" si="194"/>
        <v>2049</v>
      </c>
      <c r="AJ40" s="144">
        <f t="shared" si="194"/>
        <v>2050</v>
      </c>
      <c r="AK40" s="144">
        <f t="shared" si="194"/>
        <v>2051</v>
      </c>
      <c r="AL40" s="144">
        <f t="shared" si="194"/>
        <v>2052</v>
      </c>
      <c r="AM40" s="144">
        <f t="shared" si="194"/>
        <v>2053</v>
      </c>
      <c r="AN40" s="144">
        <f t="shared" si="194"/>
        <v>2054</v>
      </c>
      <c r="AO40" s="144">
        <f t="shared" si="194"/>
        <v>2055</v>
      </c>
      <c r="AP40" s="144">
        <f t="shared" ref="AP40:AQ40" si="195">AO40+1</f>
        <v>2056</v>
      </c>
      <c r="AQ40" s="144">
        <f t="shared" si="195"/>
        <v>2057</v>
      </c>
      <c r="AR40" s="144">
        <f t="shared" ref="AR40" si="196">AQ40+1</f>
        <v>2058</v>
      </c>
      <c r="AS40" s="144">
        <f t="shared" ref="AS40" si="197">AR40+1</f>
        <v>2059</v>
      </c>
      <c r="AT40" s="144">
        <f t="shared" ref="AT40" si="198">AS40+1</f>
        <v>2060</v>
      </c>
      <c r="AU40" s="144">
        <f t="shared" ref="AU40" si="199">AT40+1</f>
        <v>2061</v>
      </c>
      <c r="AV40" s="144">
        <f t="shared" ref="AV40" si="200">AU40+1</f>
        <v>2062</v>
      </c>
      <c r="AW40" s="144">
        <f t="shared" ref="AW40" si="201">AV40+1</f>
        <v>2063</v>
      </c>
      <c r="AX40" s="144">
        <f t="shared" ref="AX40" si="202">AW40+1</f>
        <v>2064</v>
      </c>
      <c r="AY40" s="144">
        <f t="shared" ref="AY40" si="203">AX40+1</f>
        <v>2065</v>
      </c>
      <c r="AZ40" s="144">
        <f t="shared" ref="AZ40" si="204">AY40+1</f>
        <v>2066</v>
      </c>
      <c r="BA40" s="144">
        <f t="shared" ref="BA40" si="205">AZ40+1</f>
        <v>2067</v>
      </c>
      <c r="BB40" s="144">
        <f t="shared" ref="BB40" si="206">BA40+1</f>
        <v>2068</v>
      </c>
      <c r="BC40" s="144">
        <f t="shared" ref="BC40" si="207">BB40+1</f>
        <v>2069</v>
      </c>
      <c r="BD40" s="144">
        <f t="shared" ref="BD40" si="208">BC40+1</f>
        <v>2070</v>
      </c>
      <c r="BE40" s="144">
        <f t="shared" ref="BE40" si="209">BD40+1</f>
        <v>2071</v>
      </c>
      <c r="BF40" s="144">
        <f t="shared" ref="BF40" si="210">BE40+1</f>
        <v>2072</v>
      </c>
      <c r="BG40" s="144">
        <f t="shared" ref="BG40" si="211">BF40+1</f>
        <v>2073</v>
      </c>
      <c r="BH40" s="144">
        <f t="shared" ref="BH40" si="212">BG40+1</f>
        <v>2074</v>
      </c>
      <c r="BI40" s="144">
        <f t="shared" ref="BI40" si="213">BH40+1</f>
        <v>2075</v>
      </c>
      <c r="BJ40" s="144">
        <f t="shared" ref="BJ40" si="214">BI40+1</f>
        <v>2076</v>
      </c>
      <c r="BK40" s="144">
        <f t="shared" ref="BK40" si="215">BJ40+1</f>
        <v>2077</v>
      </c>
      <c r="BL40" s="144">
        <f t="shared" ref="BL40" si="216">BK40+1</f>
        <v>2078</v>
      </c>
      <c r="BM40" s="144">
        <f t="shared" ref="BM40" si="217">BL40+1</f>
        <v>2079</v>
      </c>
      <c r="BN40" s="144">
        <f t="shared" ref="BN40" si="218">BM40+1</f>
        <v>2080</v>
      </c>
      <c r="BO40" s="144">
        <f t="shared" ref="BO40" si="219">BN40+1</f>
        <v>2081</v>
      </c>
      <c r="BP40" s="144">
        <f t="shared" ref="BP40" si="220">BO40+1</f>
        <v>2082</v>
      </c>
      <c r="BQ40" s="144">
        <f t="shared" ref="BQ40" si="221">BP40+1</f>
        <v>2083</v>
      </c>
      <c r="BR40" s="144">
        <f t="shared" ref="BR40" si="222">BQ40+1</f>
        <v>2084</v>
      </c>
      <c r="BS40" s="144">
        <f t="shared" ref="BS40" si="223">BR40+1</f>
        <v>2085</v>
      </c>
      <c r="BT40" s="144">
        <f t="shared" ref="BT40" si="224">BS40+1</f>
        <v>2086</v>
      </c>
      <c r="BU40" s="144">
        <f t="shared" ref="BU40" si="225">BT40+1</f>
        <v>2087</v>
      </c>
      <c r="BV40" s="144">
        <f t="shared" ref="BV40" si="226">BU40+1</f>
        <v>2088</v>
      </c>
      <c r="BW40" s="144">
        <f t="shared" ref="BW40" si="227">BV40+1</f>
        <v>2089</v>
      </c>
      <c r="BX40" s="144">
        <f t="shared" ref="BX40" si="228">BW40+1</f>
        <v>2090</v>
      </c>
      <c r="BY40" s="144">
        <f t="shared" ref="BY40" si="229">BX40+1</f>
        <v>2091</v>
      </c>
      <c r="BZ40" s="144">
        <f t="shared" ref="BZ40" si="230">BY40+1</f>
        <v>2092</v>
      </c>
      <c r="CA40" s="144">
        <f t="shared" ref="CA40" si="231">BZ40+1</f>
        <v>2093</v>
      </c>
      <c r="CB40" s="144">
        <f t="shared" ref="CB40" si="232">CA40+1</f>
        <v>2094</v>
      </c>
      <c r="CC40" s="144">
        <f t="shared" ref="CC40" si="233">CB40+1</f>
        <v>2095</v>
      </c>
      <c r="CD40" s="144">
        <f t="shared" ref="CD40" si="234">CC40+1</f>
        <v>2096</v>
      </c>
      <c r="CE40" s="144">
        <f t="shared" ref="CE40" si="235">CD40+1</f>
        <v>2097</v>
      </c>
      <c r="CF40" s="144">
        <f t="shared" ref="CF40" si="236">CE40+1</f>
        <v>2098</v>
      </c>
      <c r="CG40" s="144">
        <f t="shared" ref="CG40" si="237">CF40+1</f>
        <v>2099</v>
      </c>
      <c r="CH40" s="144">
        <f t="shared" ref="CH40" si="238">CG40+1</f>
        <v>2100</v>
      </c>
      <c r="CI40" s="144">
        <f t="shared" ref="CI40" si="239">CH40+1</f>
        <v>2101</v>
      </c>
    </row>
    <row r="41" spans="2:87">
      <c r="B41" s="109" t="s">
        <v>549</v>
      </c>
      <c r="C41" s="110" t="s">
        <v>2</v>
      </c>
      <c r="D41" s="389"/>
      <c r="E41" s="389"/>
      <c r="F41" s="738" t="str">
        <f>DataSummary!N4</f>
        <v>Baseline</v>
      </c>
      <c r="G41" s="15" t="s">
        <v>619</v>
      </c>
      <c r="H41" s="25" t="s">
        <v>2</v>
      </c>
      <c r="I41" s="179">
        <f>I42</f>
        <v>0.16061407327651978</v>
      </c>
      <c r="J41" s="179">
        <f t="shared" ref="J41:AP41" si="240">J42</f>
        <v>0.16061407327651978</v>
      </c>
      <c r="K41" s="179">
        <f t="shared" si="240"/>
        <v>0.16061407327651978</v>
      </c>
      <c r="L41" s="179">
        <f t="shared" si="240"/>
        <v>0.16061407327651978</v>
      </c>
      <c r="M41" s="179">
        <f t="shared" si="240"/>
        <v>0.16061407327651978</v>
      </c>
      <c r="N41" s="179">
        <f t="shared" si="240"/>
        <v>0.16061407327651978</v>
      </c>
      <c r="O41" s="179">
        <f t="shared" si="240"/>
        <v>0.16061407327651978</v>
      </c>
      <c r="P41" s="179">
        <f t="shared" si="240"/>
        <v>0.16061407327651978</v>
      </c>
      <c r="Q41" s="179">
        <f t="shared" si="240"/>
        <v>0.16061407327651978</v>
      </c>
      <c r="R41" s="179">
        <f t="shared" si="240"/>
        <v>0.16061407327651978</v>
      </c>
      <c r="S41" s="179">
        <f t="shared" si="240"/>
        <v>0.16061407327651978</v>
      </c>
      <c r="T41" s="179">
        <f t="shared" si="240"/>
        <v>0.16061407327651978</v>
      </c>
      <c r="U41" s="179">
        <f t="shared" si="240"/>
        <v>0.16061407327651978</v>
      </c>
      <c r="V41" s="179">
        <f t="shared" si="240"/>
        <v>0.16061407327651978</v>
      </c>
      <c r="W41" s="179">
        <f t="shared" si="240"/>
        <v>0.16061407327651978</v>
      </c>
      <c r="X41" s="179">
        <f t="shared" si="240"/>
        <v>0.16061407327651978</v>
      </c>
      <c r="Y41" s="179">
        <f t="shared" si="240"/>
        <v>0.16061407327651978</v>
      </c>
      <c r="Z41" s="179">
        <f t="shared" si="240"/>
        <v>0.16061407327651978</v>
      </c>
      <c r="AA41" s="179">
        <f t="shared" si="240"/>
        <v>0.16061407327651978</v>
      </c>
      <c r="AB41" s="179">
        <f t="shared" si="240"/>
        <v>0.16061407327651978</v>
      </c>
      <c r="AC41" s="179">
        <f t="shared" si="240"/>
        <v>0.16061407327651978</v>
      </c>
      <c r="AD41" s="179">
        <f t="shared" si="240"/>
        <v>0.16061407327651978</v>
      </c>
      <c r="AE41" s="179">
        <f t="shared" si="240"/>
        <v>0.16061407327651978</v>
      </c>
      <c r="AF41" s="179">
        <f t="shared" si="240"/>
        <v>0.16061407327651978</v>
      </c>
      <c r="AG41" s="179">
        <f t="shared" si="240"/>
        <v>0.16061407327651978</v>
      </c>
      <c r="AH41" s="179">
        <f t="shared" si="240"/>
        <v>0.16061407327651978</v>
      </c>
      <c r="AI41" s="179">
        <f t="shared" si="240"/>
        <v>0.16061407327651978</v>
      </c>
      <c r="AJ41" s="179">
        <f t="shared" si="240"/>
        <v>0.16061407327651978</v>
      </c>
      <c r="AK41" s="179">
        <f t="shared" si="240"/>
        <v>0.16061407327651978</v>
      </c>
      <c r="AL41" s="179">
        <f t="shared" si="240"/>
        <v>0.16061407327651978</v>
      </c>
      <c r="AM41" s="179">
        <f t="shared" si="240"/>
        <v>0.16061407327651978</v>
      </c>
      <c r="AN41" s="179">
        <f t="shared" si="240"/>
        <v>0.16061407327651978</v>
      </c>
      <c r="AO41" s="179">
        <f t="shared" si="240"/>
        <v>0.16061407327651978</v>
      </c>
      <c r="AP41" s="179">
        <f t="shared" si="240"/>
        <v>0.16061407327651978</v>
      </c>
      <c r="AQ41" s="179">
        <f t="shared" ref="AQ41:BU41" si="241">AQ42</f>
        <v>0.16061407327651978</v>
      </c>
      <c r="AR41" s="179">
        <f t="shared" si="241"/>
        <v>0.16061407327651978</v>
      </c>
      <c r="AS41" s="179">
        <f t="shared" si="241"/>
        <v>0.16061407327651978</v>
      </c>
      <c r="AT41" s="179">
        <f t="shared" si="241"/>
        <v>0.16061407327651978</v>
      </c>
      <c r="AU41" s="179">
        <f t="shared" si="241"/>
        <v>0.16061407327651978</v>
      </c>
      <c r="AV41" s="179">
        <f t="shared" si="241"/>
        <v>0.16061407327651978</v>
      </c>
      <c r="AW41" s="179">
        <f t="shared" si="241"/>
        <v>0.16061407327651978</v>
      </c>
      <c r="AX41" s="179">
        <f t="shared" si="241"/>
        <v>0.16061407327651978</v>
      </c>
      <c r="AY41" s="179">
        <f t="shared" si="241"/>
        <v>0.16061407327651978</v>
      </c>
      <c r="AZ41" s="179">
        <f t="shared" si="241"/>
        <v>0.16061407327651978</v>
      </c>
      <c r="BA41" s="179">
        <f t="shared" si="241"/>
        <v>0.16061407327651978</v>
      </c>
      <c r="BB41" s="179">
        <f t="shared" si="241"/>
        <v>0.16061407327651978</v>
      </c>
      <c r="BC41" s="179">
        <f t="shared" si="241"/>
        <v>0.16061407327651978</v>
      </c>
      <c r="BD41" s="179">
        <f t="shared" si="241"/>
        <v>0.16061407327651978</v>
      </c>
      <c r="BE41" s="179">
        <f t="shared" si="241"/>
        <v>0.16061407327651978</v>
      </c>
      <c r="BF41" s="179">
        <f t="shared" si="241"/>
        <v>0.16061407327651978</v>
      </c>
      <c r="BG41" s="179">
        <f t="shared" si="241"/>
        <v>0.16061407327651978</v>
      </c>
      <c r="BH41" s="179">
        <f t="shared" si="241"/>
        <v>0.16061407327651978</v>
      </c>
      <c r="BI41" s="179">
        <f t="shared" si="241"/>
        <v>0.16061407327651978</v>
      </c>
      <c r="BJ41" s="179">
        <f t="shared" si="241"/>
        <v>0.16061407327651978</v>
      </c>
      <c r="BK41" s="179">
        <f t="shared" si="241"/>
        <v>0.16061407327651978</v>
      </c>
      <c r="BL41" s="179">
        <f t="shared" si="241"/>
        <v>0.16061407327651978</v>
      </c>
      <c r="BM41" s="179">
        <f t="shared" si="241"/>
        <v>0.16061407327651978</v>
      </c>
      <c r="BN41" s="179">
        <f t="shared" si="241"/>
        <v>0.16061407327651978</v>
      </c>
      <c r="BO41" s="179">
        <f t="shared" si="241"/>
        <v>0.16061407327651978</v>
      </c>
      <c r="BP41" s="179">
        <f t="shared" si="241"/>
        <v>0.16061407327651978</v>
      </c>
      <c r="BQ41" s="179">
        <f t="shared" si="241"/>
        <v>0.16061407327651978</v>
      </c>
      <c r="BR41" s="179">
        <f t="shared" si="241"/>
        <v>0.16061407327651978</v>
      </c>
      <c r="BS41" s="179">
        <f t="shared" si="241"/>
        <v>0.16061407327651978</v>
      </c>
      <c r="BT41" s="179">
        <f t="shared" si="241"/>
        <v>0.16061407327651978</v>
      </c>
      <c r="BU41" s="179">
        <f t="shared" si="241"/>
        <v>0.16061407327651978</v>
      </c>
      <c r="BV41" s="179">
        <f t="shared" ref="BV41:CI41" si="242">BV42</f>
        <v>0.16061407327651978</v>
      </c>
      <c r="BW41" s="179">
        <f t="shared" si="242"/>
        <v>0.16061407327651978</v>
      </c>
      <c r="BX41" s="179">
        <f t="shared" si="242"/>
        <v>0.16061407327651978</v>
      </c>
      <c r="BY41" s="179">
        <f t="shared" si="242"/>
        <v>0.16061407327651978</v>
      </c>
      <c r="BZ41" s="179">
        <f t="shared" si="242"/>
        <v>0.16061407327651978</v>
      </c>
      <c r="CA41" s="179">
        <f t="shared" si="242"/>
        <v>0.16061407327651978</v>
      </c>
      <c r="CB41" s="179">
        <f t="shared" si="242"/>
        <v>0.16061407327651978</v>
      </c>
      <c r="CC41" s="179">
        <f t="shared" si="242"/>
        <v>0.16061407327651978</v>
      </c>
      <c r="CD41" s="179">
        <f t="shared" si="242"/>
        <v>0.16061407327651978</v>
      </c>
      <c r="CE41" s="179">
        <f t="shared" si="242"/>
        <v>0.16061407327651978</v>
      </c>
      <c r="CF41" s="179">
        <f t="shared" si="242"/>
        <v>0.16061407327651978</v>
      </c>
      <c r="CG41" s="179">
        <f t="shared" si="242"/>
        <v>0.16061407327651978</v>
      </c>
      <c r="CH41" s="179">
        <f t="shared" si="242"/>
        <v>0.16061407327651978</v>
      </c>
      <c r="CI41" s="179">
        <f t="shared" si="242"/>
        <v>0.16061407327651978</v>
      </c>
    </row>
    <row r="42" spans="2:87">
      <c r="B42" s="111" t="s">
        <v>550</v>
      </c>
      <c r="C42" s="372" t="s">
        <v>1547</v>
      </c>
      <c r="D42" s="717">
        <f>IF(ISNUMBER(DataSummary!B408)=TRUE,DataSummary!B408,".")</f>
        <v>0.16061407327651978</v>
      </c>
      <c r="E42" s="717"/>
      <c r="F42" s="738"/>
      <c r="G42" s="10" t="s">
        <v>620</v>
      </c>
      <c r="H42" s="27" t="str">
        <f>H41</f>
        <v>(e.g. 0.40)</v>
      </c>
      <c r="I42" s="12">
        <f>D43</f>
        <v>0.16061407327651978</v>
      </c>
      <c r="J42" s="12">
        <f>IF(Submodel3!F4&gt;InputDataB_ModelSpecAssumptions!$D$47,InputDataB_ModelSpecAssumptions!$D$46,I42+(InputDataB_ModelSpecAssumptions!$D$46-$I42)/(InputDataB_ModelSpecAssumptions!$D$47-InputDataA_GeneralAssumptions!$D$7))</f>
        <v>0.16061407327651978</v>
      </c>
      <c r="K42" s="12">
        <f>IF(Submodel3!G4&gt;InputDataB_ModelSpecAssumptions!$D$47,InputDataB_ModelSpecAssumptions!$D$46,J42+(InputDataB_ModelSpecAssumptions!$D$46-$I42)/(InputDataB_ModelSpecAssumptions!$D$47-InputDataA_GeneralAssumptions!$D$7))</f>
        <v>0.16061407327651978</v>
      </c>
      <c r="L42" s="12">
        <f>IF(Submodel3!H4&gt;InputDataB_ModelSpecAssumptions!$D$47,InputDataB_ModelSpecAssumptions!$D$46,K42+(InputDataB_ModelSpecAssumptions!$D$46-$I42)/(InputDataB_ModelSpecAssumptions!$D$47-InputDataA_GeneralAssumptions!$D$7))</f>
        <v>0.16061407327651978</v>
      </c>
      <c r="M42" s="12">
        <f>IF(Submodel3!I4&gt;InputDataB_ModelSpecAssumptions!$D$47,InputDataB_ModelSpecAssumptions!$D$46,L42+(InputDataB_ModelSpecAssumptions!$D$46-$I42)/(InputDataB_ModelSpecAssumptions!$D$47-InputDataA_GeneralAssumptions!$D$7))</f>
        <v>0.16061407327651978</v>
      </c>
      <c r="N42" s="12">
        <f>IF(Submodel3!J4&gt;InputDataB_ModelSpecAssumptions!$D$47,InputDataB_ModelSpecAssumptions!$D$46,M42+(InputDataB_ModelSpecAssumptions!$D$46-$I42)/(InputDataB_ModelSpecAssumptions!$D$47-InputDataA_GeneralAssumptions!$D$7))</f>
        <v>0.16061407327651978</v>
      </c>
      <c r="O42" s="12">
        <f>IF(Submodel3!K4&gt;InputDataB_ModelSpecAssumptions!$D$47,InputDataB_ModelSpecAssumptions!$D$46,N42+(InputDataB_ModelSpecAssumptions!$D$46-$I42)/(InputDataB_ModelSpecAssumptions!$D$47-InputDataA_GeneralAssumptions!$D$7))</f>
        <v>0.16061407327651978</v>
      </c>
      <c r="P42" s="12">
        <f>IF(Submodel3!L4&gt;InputDataB_ModelSpecAssumptions!$D$47,InputDataB_ModelSpecAssumptions!$D$46,O42+(InputDataB_ModelSpecAssumptions!$D$46-$I42)/(InputDataB_ModelSpecAssumptions!$D$47-InputDataA_GeneralAssumptions!$D$7))</f>
        <v>0.16061407327651978</v>
      </c>
      <c r="Q42" s="12">
        <f>IF(Submodel3!M4&gt;InputDataB_ModelSpecAssumptions!$D$47,InputDataB_ModelSpecAssumptions!$D$46,P42+(InputDataB_ModelSpecAssumptions!$D$46-$I42)/(InputDataB_ModelSpecAssumptions!$D$47-InputDataA_GeneralAssumptions!$D$7))</f>
        <v>0.16061407327651978</v>
      </c>
      <c r="R42" s="12">
        <f>IF(Submodel3!N4&gt;InputDataB_ModelSpecAssumptions!$D$47,InputDataB_ModelSpecAssumptions!$D$46,Q42+(InputDataB_ModelSpecAssumptions!$D$46-$I42)/(InputDataB_ModelSpecAssumptions!$D$47-InputDataA_GeneralAssumptions!$D$7))</f>
        <v>0.16061407327651978</v>
      </c>
      <c r="S42" s="12">
        <f>IF(Submodel3!O4&gt;InputDataB_ModelSpecAssumptions!$D$47,InputDataB_ModelSpecAssumptions!$D$46,R42+(InputDataB_ModelSpecAssumptions!$D$46-$I42)/(InputDataB_ModelSpecAssumptions!$D$47-InputDataA_GeneralAssumptions!$D$7))</f>
        <v>0.16061407327651978</v>
      </c>
      <c r="T42" s="12">
        <f>IF(Submodel3!P4&gt;InputDataB_ModelSpecAssumptions!$D$47,InputDataB_ModelSpecAssumptions!$D$46,S42+(InputDataB_ModelSpecAssumptions!$D$46-$I42)/(InputDataB_ModelSpecAssumptions!$D$47-InputDataA_GeneralAssumptions!$D$7))</f>
        <v>0.16061407327651978</v>
      </c>
      <c r="U42" s="12">
        <f>IF(Submodel3!Q4&gt;InputDataB_ModelSpecAssumptions!$D$47,InputDataB_ModelSpecAssumptions!$D$46,T42+(InputDataB_ModelSpecAssumptions!$D$46-$I42)/(InputDataB_ModelSpecAssumptions!$D$47-InputDataA_GeneralAssumptions!$D$7))</f>
        <v>0.16061407327651978</v>
      </c>
      <c r="V42" s="12">
        <f>IF(Submodel3!R4&gt;InputDataB_ModelSpecAssumptions!$D$47,InputDataB_ModelSpecAssumptions!$D$46,U42+(InputDataB_ModelSpecAssumptions!$D$46-$I42)/(InputDataB_ModelSpecAssumptions!$D$47-InputDataA_GeneralAssumptions!$D$7))</f>
        <v>0.16061407327651978</v>
      </c>
      <c r="W42" s="12">
        <f>IF(Submodel3!S4&gt;InputDataB_ModelSpecAssumptions!$D$47,InputDataB_ModelSpecAssumptions!$D$46,V42+(InputDataB_ModelSpecAssumptions!$D$46-$I42)/(InputDataB_ModelSpecAssumptions!$D$47-InputDataA_GeneralAssumptions!$D$7))</f>
        <v>0.16061407327651978</v>
      </c>
      <c r="X42" s="12">
        <f>IF(Submodel3!T4&gt;InputDataB_ModelSpecAssumptions!$D$47,InputDataB_ModelSpecAssumptions!$D$46,W42+(InputDataB_ModelSpecAssumptions!$D$46-$I42)/(InputDataB_ModelSpecAssumptions!$D$47-InputDataA_GeneralAssumptions!$D$7))</f>
        <v>0.16061407327651978</v>
      </c>
      <c r="Y42" s="12">
        <f>IF(Submodel3!U4&gt;InputDataB_ModelSpecAssumptions!$D$47,InputDataB_ModelSpecAssumptions!$D$46,X42+(InputDataB_ModelSpecAssumptions!$D$46-$I42)/(InputDataB_ModelSpecAssumptions!$D$47-InputDataA_GeneralAssumptions!$D$7))</f>
        <v>0.16061407327651978</v>
      </c>
      <c r="Z42" s="12">
        <f>IF(Submodel3!V4&gt;InputDataB_ModelSpecAssumptions!$D$47,InputDataB_ModelSpecAssumptions!$D$46,Y42+(InputDataB_ModelSpecAssumptions!$D$46-$I42)/(InputDataB_ModelSpecAssumptions!$D$47-InputDataA_GeneralAssumptions!$D$7))</f>
        <v>0.16061407327651978</v>
      </c>
      <c r="AA42" s="12">
        <f>IF(Submodel3!W4&gt;InputDataB_ModelSpecAssumptions!$D$47,InputDataB_ModelSpecAssumptions!$D$46,Z42+(InputDataB_ModelSpecAssumptions!$D$46-$I42)/(InputDataB_ModelSpecAssumptions!$D$47-InputDataA_GeneralAssumptions!$D$7))</f>
        <v>0.16061407327651978</v>
      </c>
      <c r="AB42" s="12">
        <f>IF(Submodel3!X4&gt;InputDataB_ModelSpecAssumptions!$D$47,InputDataB_ModelSpecAssumptions!$D$46,AA42+(InputDataB_ModelSpecAssumptions!$D$46-$I42)/(InputDataB_ModelSpecAssumptions!$D$47-InputDataA_GeneralAssumptions!$D$7))</f>
        <v>0.16061407327651978</v>
      </c>
      <c r="AC42" s="12">
        <f>IF(Submodel3!Y4&gt;InputDataB_ModelSpecAssumptions!$D$47,InputDataB_ModelSpecAssumptions!$D$46,AB42+(InputDataB_ModelSpecAssumptions!$D$46-$I42)/(InputDataB_ModelSpecAssumptions!$D$47-InputDataA_GeneralAssumptions!$D$7))</f>
        <v>0.16061407327651978</v>
      </c>
      <c r="AD42" s="12">
        <f>IF(Submodel3!Z4&gt;InputDataB_ModelSpecAssumptions!$D$47,InputDataB_ModelSpecAssumptions!$D$46,AC42+(InputDataB_ModelSpecAssumptions!$D$46-$I42)/(InputDataB_ModelSpecAssumptions!$D$47-InputDataA_GeneralAssumptions!$D$7))</f>
        <v>0.16061407327651978</v>
      </c>
      <c r="AE42" s="12">
        <f>IF(Submodel3!AA4&gt;InputDataB_ModelSpecAssumptions!$D$47,InputDataB_ModelSpecAssumptions!$D$46,AD42+(InputDataB_ModelSpecAssumptions!$D$46-$I42)/(InputDataB_ModelSpecAssumptions!$D$47-InputDataA_GeneralAssumptions!$D$7))</f>
        <v>0.16061407327651978</v>
      </c>
      <c r="AF42" s="12">
        <f>IF(Submodel3!AB4&gt;InputDataB_ModelSpecAssumptions!$D$47,InputDataB_ModelSpecAssumptions!$D$46,AE42+(InputDataB_ModelSpecAssumptions!$D$46-$I42)/(InputDataB_ModelSpecAssumptions!$D$47-InputDataA_GeneralAssumptions!$D$7))</f>
        <v>0.16061407327651978</v>
      </c>
      <c r="AG42" s="12">
        <f>IF(Submodel3!AC4&gt;InputDataB_ModelSpecAssumptions!$D$47,InputDataB_ModelSpecAssumptions!$D$46,AF42+(InputDataB_ModelSpecAssumptions!$D$46-$I42)/(InputDataB_ModelSpecAssumptions!$D$47-InputDataA_GeneralAssumptions!$D$7))</f>
        <v>0.16061407327651978</v>
      </c>
      <c r="AH42" s="12">
        <f>IF(Submodel3!AD4&gt;InputDataB_ModelSpecAssumptions!$D$47,InputDataB_ModelSpecAssumptions!$D$46,AG42+(InputDataB_ModelSpecAssumptions!$D$46-$I42)/(InputDataB_ModelSpecAssumptions!$D$47-InputDataA_GeneralAssumptions!$D$7))</f>
        <v>0.16061407327651978</v>
      </c>
      <c r="AI42" s="12">
        <f>IF(Submodel3!AE4&gt;InputDataB_ModelSpecAssumptions!$D$47,InputDataB_ModelSpecAssumptions!$D$46,AH42+(InputDataB_ModelSpecAssumptions!$D$46-$I42)/(InputDataB_ModelSpecAssumptions!$D$47-InputDataA_GeneralAssumptions!$D$7))</f>
        <v>0.16061407327651978</v>
      </c>
      <c r="AJ42" s="12">
        <f>IF(Submodel3!AF4&gt;InputDataB_ModelSpecAssumptions!$D$47,InputDataB_ModelSpecAssumptions!$D$46,AI42+(InputDataB_ModelSpecAssumptions!$D$46-$I42)/(InputDataB_ModelSpecAssumptions!$D$47-InputDataA_GeneralAssumptions!$D$7))</f>
        <v>0.16061407327651978</v>
      </c>
      <c r="AK42" s="12">
        <f>IF(Submodel3!AG4&gt;InputDataB_ModelSpecAssumptions!$D$47,InputDataB_ModelSpecAssumptions!$D$46,AJ42+(InputDataB_ModelSpecAssumptions!$D$46-$I42)/(InputDataB_ModelSpecAssumptions!$D$47-InputDataA_GeneralAssumptions!$D$7))</f>
        <v>0.16061407327651978</v>
      </c>
      <c r="AL42" s="12">
        <f>IF(Submodel3!AH4&gt;InputDataB_ModelSpecAssumptions!$D$47,InputDataB_ModelSpecAssumptions!$D$46,AK42+(InputDataB_ModelSpecAssumptions!$D$46-$I42)/(InputDataB_ModelSpecAssumptions!$D$47-InputDataA_GeneralAssumptions!$D$7))</f>
        <v>0.16061407327651978</v>
      </c>
      <c r="AM42" s="12">
        <f>IF(Submodel3!AI4&gt;InputDataB_ModelSpecAssumptions!$D$47,InputDataB_ModelSpecAssumptions!$D$46,AL42+(InputDataB_ModelSpecAssumptions!$D$46-$I42)/(InputDataB_ModelSpecAssumptions!$D$47-InputDataA_GeneralAssumptions!$D$7))</f>
        <v>0.16061407327651978</v>
      </c>
      <c r="AN42" s="12">
        <f>IF(Submodel3!AJ4&gt;InputDataB_ModelSpecAssumptions!$D$47,InputDataB_ModelSpecAssumptions!$D$46,AM42+(InputDataB_ModelSpecAssumptions!$D$46-$I42)/(InputDataB_ModelSpecAssumptions!$D$47-InputDataA_GeneralAssumptions!$D$7))</f>
        <v>0.16061407327651978</v>
      </c>
      <c r="AO42" s="12">
        <f>IF(Submodel3!AK4&gt;InputDataB_ModelSpecAssumptions!$D$47,InputDataB_ModelSpecAssumptions!$D$46,AN42+(InputDataB_ModelSpecAssumptions!$D$46-$I42)/(InputDataB_ModelSpecAssumptions!$D$47-InputDataA_GeneralAssumptions!$D$7))</f>
        <v>0.16061407327651978</v>
      </c>
      <c r="AP42" s="12">
        <f>IF(Submodel3!AL4&gt;InputDataB_ModelSpecAssumptions!$D$47,InputDataB_ModelSpecAssumptions!$D$46,AO42+(InputDataB_ModelSpecAssumptions!$D$46-$I42)/(InputDataB_ModelSpecAssumptions!$D$47-InputDataA_GeneralAssumptions!$D$7))</f>
        <v>0.16061407327651978</v>
      </c>
      <c r="AQ42" s="12">
        <f>IF(Submodel3!AM4&gt;InputDataB_ModelSpecAssumptions!$D$47,InputDataB_ModelSpecAssumptions!$D$46,AP42+(InputDataB_ModelSpecAssumptions!$D$46-$I42)/(InputDataB_ModelSpecAssumptions!$D$47-InputDataA_GeneralAssumptions!$D$7))</f>
        <v>0.16061407327651978</v>
      </c>
      <c r="AR42" s="12">
        <f>IF(Submodel3!AN4&gt;InputDataB_ModelSpecAssumptions!$D$47,InputDataB_ModelSpecAssumptions!$D$46,AQ42+(InputDataB_ModelSpecAssumptions!$D$46-$I42)/(InputDataB_ModelSpecAssumptions!$D$47-InputDataA_GeneralAssumptions!$D$7))</f>
        <v>0.16061407327651978</v>
      </c>
      <c r="AS42" s="12">
        <f>IF(Submodel3!AO4&gt;InputDataB_ModelSpecAssumptions!$D$47,InputDataB_ModelSpecAssumptions!$D$46,AR42+(InputDataB_ModelSpecAssumptions!$D$46-$I42)/(InputDataB_ModelSpecAssumptions!$D$47-InputDataA_GeneralAssumptions!$D$7))</f>
        <v>0.16061407327651978</v>
      </c>
      <c r="AT42" s="12">
        <f>IF(Submodel3!AP4&gt;InputDataB_ModelSpecAssumptions!$D$47,InputDataB_ModelSpecAssumptions!$D$46,AS42+(InputDataB_ModelSpecAssumptions!$D$46-$I42)/(InputDataB_ModelSpecAssumptions!$D$47-InputDataA_GeneralAssumptions!$D$7))</f>
        <v>0.16061407327651978</v>
      </c>
      <c r="AU42" s="12">
        <f>IF(Submodel3!AQ4&gt;InputDataB_ModelSpecAssumptions!$D$47,InputDataB_ModelSpecAssumptions!$D$46,AT42+(InputDataB_ModelSpecAssumptions!$D$46-$I42)/(InputDataB_ModelSpecAssumptions!$D$47-InputDataA_GeneralAssumptions!$D$7))</f>
        <v>0.16061407327651978</v>
      </c>
      <c r="AV42" s="12">
        <f>IF(Submodel3!AR4&gt;InputDataB_ModelSpecAssumptions!$D$47,InputDataB_ModelSpecAssumptions!$D$46,AU42+(InputDataB_ModelSpecAssumptions!$D$46-$I42)/(InputDataB_ModelSpecAssumptions!$D$47-InputDataA_GeneralAssumptions!$D$7))</f>
        <v>0.16061407327651978</v>
      </c>
      <c r="AW42" s="12">
        <f>IF(Submodel3!AS4&gt;InputDataB_ModelSpecAssumptions!$D$47,InputDataB_ModelSpecAssumptions!$D$46,AV42+(InputDataB_ModelSpecAssumptions!$D$46-$I42)/(InputDataB_ModelSpecAssumptions!$D$47-InputDataA_GeneralAssumptions!$D$7))</f>
        <v>0.16061407327651978</v>
      </c>
      <c r="AX42" s="12">
        <f>IF(Submodel3!AT4&gt;InputDataB_ModelSpecAssumptions!$D$47,InputDataB_ModelSpecAssumptions!$D$46,AW42+(InputDataB_ModelSpecAssumptions!$D$46-$I42)/(InputDataB_ModelSpecAssumptions!$D$47-InputDataA_GeneralAssumptions!$D$7))</f>
        <v>0.16061407327651978</v>
      </c>
      <c r="AY42" s="12">
        <f>IF(Submodel3!AU4&gt;InputDataB_ModelSpecAssumptions!$D$47,InputDataB_ModelSpecAssumptions!$D$46,AX42+(InputDataB_ModelSpecAssumptions!$D$46-$I42)/(InputDataB_ModelSpecAssumptions!$D$47-InputDataA_GeneralAssumptions!$D$7))</f>
        <v>0.16061407327651978</v>
      </c>
      <c r="AZ42" s="12">
        <f>IF(Submodel3!AV4&gt;InputDataB_ModelSpecAssumptions!$D$47,InputDataB_ModelSpecAssumptions!$D$46,AY42+(InputDataB_ModelSpecAssumptions!$D$46-$I42)/(InputDataB_ModelSpecAssumptions!$D$47-InputDataA_GeneralAssumptions!$D$7))</f>
        <v>0.16061407327651978</v>
      </c>
      <c r="BA42" s="12">
        <f>IF(Submodel3!AW4&gt;InputDataB_ModelSpecAssumptions!$D$47,InputDataB_ModelSpecAssumptions!$D$46,AZ42+(InputDataB_ModelSpecAssumptions!$D$46-$I42)/(InputDataB_ModelSpecAssumptions!$D$47-InputDataA_GeneralAssumptions!$D$7))</f>
        <v>0.16061407327651978</v>
      </c>
      <c r="BB42" s="12">
        <f>IF(Submodel3!AX4&gt;InputDataB_ModelSpecAssumptions!$D$47,InputDataB_ModelSpecAssumptions!$D$46,BA42+(InputDataB_ModelSpecAssumptions!$D$46-$I42)/(InputDataB_ModelSpecAssumptions!$D$47-InputDataA_GeneralAssumptions!$D$7))</f>
        <v>0.16061407327651978</v>
      </c>
      <c r="BC42" s="12">
        <f>IF(Submodel3!AY4&gt;InputDataB_ModelSpecAssumptions!$D$47,InputDataB_ModelSpecAssumptions!$D$46,BB42+(InputDataB_ModelSpecAssumptions!$D$46-$I42)/(InputDataB_ModelSpecAssumptions!$D$47-InputDataA_GeneralAssumptions!$D$7))</f>
        <v>0.16061407327651978</v>
      </c>
      <c r="BD42" s="12">
        <f>IF(Submodel3!AZ4&gt;InputDataB_ModelSpecAssumptions!$D$47,InputDataB_ModelSpecAssumptions!$D$46,BC42+(InputDataB_ModelSpecAssumptions!$D$46-$I42)/(InputDataB_ModelSpecAssumptions!$D$47-InputDataA_GeneralAssumptions!$D$7))</f>
        <v>0.16061407327651978</v>
      </c>
      <c r="BE42" s="12">
        <f>IF(Submodel3!BA4&gt;InputDataB_ModelSpecAssumptions!$D$47,InputDataB_ModelSpecAssumptions!$D$46,BD42+(InputDataB_ModelSpecAssumptions!$D$46-$I42)/(InputDataB_ModelSpecAssumptions!$D$47-InputDataA_GeneralAssumptions!$D$7))</f>
        <v>0.16061407327651978</v>
      </c>
      <c r="BF42" s="12">
        <f>IF(Submodel3!BB4&gt;InputDataB_ModelSpecAssumptions!$D$47,InputDataB_ModelSpecAssumptions!$D$46,BE42+(InputDataB_ModelSpecAssumptions!$D$46-$I42)/(InputDataB_ModelSpecAssumptions!$D$47-InputDataA_GeneralAssumptions!$D$7))</f>
        <v>0.16061407327651978</v>
      </c>
      <c r="BG42" s="12">
        <f>IF(Submodel3!BC4&gt;InputDataB_ModelSpecAssumptions!$D$47,InputDataB_ModelSpecAssumptions!$D$46,BF42+(InputDataB_ModelSpecAssumptions!$D$46-$I42)/(InputDataB_ModelSpecAssumptions!$D$47-InputDataA_GeneralAssumptions!$D$7))</f>
        <v>0.16061407327651978</v>
      </c>
      <c r="BH42" s="12">
        <f>IF(Submodel3!BD4&gt;InputDataB_ModelSpecAssumptions!$D$47,InputDataB_ModelSpecAssumptions!$D$46,BG42+(InputDataB_ModelSpecAssumptions!$D$46-$I42)/(InputDataB_ModelSpecAssumptions!$D$47-InputDataA_GeneralAssumptions!$D$7))</f>
        <v>0.16061407327651978</v>
      </c>
      <c r="BI42" s="12">
        <f>IF(Submodel3!BE4&gt;InputDataB_ModelSpecAssumptions!$D$47,InputDataB_ModelSpecAssumptions!$D$46,BH42+(InputDataB_ModelSpecAssumptions!$D$46-$I42)/(InputDataB_ModelSpecAssumptions!$D$47-InputDataA_GeneralAssumptions!$D$7))</f>
        <v>0.16061407327651978</v>
      </c>
      <c r="BJ42" s="12">
        <f>IF(Submodel3!BF4&gt;InputDataB_ModelSpecAssumptions!$D$47,InputDataB_ModelSpecAssumptions!$D$46,BI42+(InputDataB_ModelSpecAssumptions!$D$46-$I42)/(InputDataB_ModelSpecAssumptions!$D$47-InputDataA_GeneralAssumptions!$D$7))</f>
        <v>0.16061407327651978</v>
      </c>
      <c r="BK42" s="12">
        <f>IF(Submodel3!BG4&gt;InputDataB_ModelSpecAssumptions!$D$47,InputDataB_ModelSpecAssumptions!$D$46,BJ42+(InputDataB_ModelSpecAssumptions!$D$46-$I42)/(InputDataB_ModelSpecAssumptions!$D$47-InputDataA_GeneralAssumptions!$D$7))</f>
        <v>0.16061407327651978</v>
      </c>
      <c r="BL42" s="12">
        <f>IF(Submodel3!BH4&gt;InputDataB_ModelSpecAssumptions!$D$47,InputDataB_ModelSpecAssumptions!$D$46,BK42+(InputDataB_ModelSpecAssumptions!$D$46-$I42)/(InputDataB_ModelSpecAssumptions!$D$47-InputDataA_GeneralAssumptions!$D$7))</f>
        <v>0.16061407327651978</v>
      </c>
      <c r="BM42" s="12">
        <f>IF(Submodel3!BI4&gt;InputDataB_ModelSpecAssumptions!$D$47,InputDataB_ModelSpecAssumptions!$D$46,BL42+(InputDataB_ModelSpecAssumptions!$D$46-$I42)/(InputDataB_ModelSpecAssumptions!$D$47-InputDataA_GeneralAssumptions!$D$7))</f>
        <v>0.16061407327651978</v>
      </c>
      <c r="BN42" s="12">
        <f>IF(Submodel3!BJ4&gt;InputDataB_ModelSpecAssumptions!$D$47,InputDataB_ModelSpecAssumptions!$D$46,BM42+(InputDataB_ModelSpecAssumptions!$D$46-$I42)/(InputDataB_ModelSpecAssumptions!$D$47-InputDataA_GeneralAssumptions!$D$7))</f>
        <v>0.16061407327651978</v>
      </c>
      <c r="BO42" s="12">
        <f>IF(Submodel3!BK4&gt;InputDataB_ModelSpecAssumptions!$D$47,InputDataB_ModelSpecAssumptions!$D$46,BN42+(InputDataB_ModelSpecAssumptions!$D$46-$I42)/(InputDataB_ModelSpecAssumptions!$D$47-InputDataA_GeneralAssumptions!$D$7))</f>
        <v>0.16061407327651978</v>
      </c>
      <c r="BP42" s="12">
        <f>IF(Submodel3!BL4&gt;InputDataB_ModelSpecAssumptions!$D$47,InputDataB_ModelSpecAssumptions!$D$46,BO42+(InputDataB_ModelSpecAssumptions!$D$46-$I42)/(InputDataB_ModelSpecAssumptions!$D$47-InputDataA_GeneralAssumptions!$D$7))</f>
        <v>0.16061407327651978</v>
      </c>
      <c r="BQ42" s="12">
        <f>IF(Submodel3!BM4&gt;InputDataB_ModelSpecAssumptions!$D$47,InputDataB_ModelSpecAssumptions!$D$46,BP42+(InputDataB_ModelSpecAssumptions!$D$46-$I42)/(InputDataB_ModelSpecAssumptions!$D$47-InputDataA_GeneralAssumptions!$D$7))</f>
        <v>0.16061407327651978</v>
      </c>
      <c r="BR42" s="12">
        <f>IF(Submodel3!BN4&gt;InputDataB_ModelSpecAssumptions!$D$47,InputDataB_ModelSpecAssumptions!$D$46,BQ42+(InputDataB_ModelSpecAssumptions!$D$46-$I42)/(InputDataB_ModelSpecAssumptions!$D$47-InputDataA_GeneralAssumptions!$D$7))</f>
        <v>0.16061407327651978</v>
      </c>
      <c r="BS42" s="12">
        <f>IF(Submodel3!BO4&gt;InputDataB_ModelSpecAssumptions!$D$47,InputDataB_ModelSpecAssumptions!$D$46,BR42+(InputDataB_ModelSpecAssumptions!$D$46-$I42)/(InputDataB_ModelSpecAssumptions!$D$47-InputDataA_GeneralAssumptions!$D$7))</f>
        <v>0.16061407327651978</v>
      </c>
      <c r="BT42" s="12">
        <f>IF(Submodel3!BP4&gt;InputDataB_ModelSpecAssumptions!$D$47,InputDataB_ModelSpecAssumptions!$D$46,BS42+(InputDataB_ModelSpecAssumptions!$D$46-$I42)/(InputDataB_ModelSpecAssumptions!$D$47-InputDataA_GeneralAssumptions!$D$7))</f>
        <v>0.16061407327651978</v>
      </c>
      <c r="BU42" s="12">
        <f>IF(Submodel3!BQ4&gt;InputDataB_ModelSpecAssumptions!$D$47,InputDataB_ModelSpecAssumptions!$D$46,BT42+(InputDataB_ModelSpecAssumptions!$D$46-$I42)/(InputDataB_ModelSpecAssumptions!$D$47-InputDataA_GeneralAssumptions!$D$7))</f>
        <v>0.16061407327651978</v>
      </c>
      <c r="BV42" s="12">
        <f>IF(Submodel3!BR4&gt;InputDataB_ModelSpecAssumptions!$D$47,InputDataB_ModelSpecAssumptions!$D$46,BU42+(InputDataB_ModelSpecAssumptions!$D$46-$I42)/(InputDataB_ModelSpecAssumptions!$D$47-InputDataA_GeneralAssumptions!$D$7))</f>
        <v>0.16061407327651978</v>
      </c>
      <c r="BW42" s="12">
        <f>IF(Submodel3!BS4&gt;InputDataB_ModelSpecAssumptions!$D$47,InputDataB_ModelSpecAssumptions!$D$46,BV42+(InputDataB_ModelSpecAssumptions!$D$46-$I42)/(InputDataB_ModelSpecAssumptions!$D$47-InputDataA_GeneralAssumptions!$D$7))</f>
        <v>0.16061407327651978</v>
      </c>
      <c r="BX42" s="12">
        <f>IF(Submodel3!BT4&gt;InputDataB_ModelSpecAssumptions!$D$47,InputDataB_ModelSpecAssumptions!$D$46,BW42+(InputDataB_ModelSpecAssumptions!$D$46-$I42)/(InputDataB_ModelSpecAssumptions!$D$47-InputDataA_GeneralAssumptions!$D$7))</f>
        <v>0.16061407327651978</v>
      </c>
      <c r="BY42" s="12">
        <f>IF(Submodel3!BU4&gt;InputDataB_ModelSpecAssumptions!$D$47,InputDataB_ModelSpecAssumptions!$D$46,BX42+(InputDataB_ModelSpecAssumptions!$D$46-$I42)/(InputDataB_ModelSpecAssumptions!$D$47-InputDataA_GeneralAssumptions!$D$7))</f>
        <v>0.16061407327651978</v>
      </c>
      <c r="BZ42" s="12">
        <f>IF(Submodel3!BV4&gt;InputDataB_ModelSpecAssumptions!$D$47,InputDataB_ModelSpecAssumptions!$D$46,BY42+(InputDataB_ModelSpecAssumptions!$D$46-$I42)/(InputDataB_ModelSpecAssumptions!$D$47-InputDataA_GeneralAssumptions!$D$7))</f>
        <v>0.16061407327651978</v>
      </c>
      <c r="CA42" s="12">
        <f>IF(Submodel3!BW4&gt;InputDataB_ModelSpecAssumptions!$D$47,InputDataB_ModelSpecAssumptions!$D$46,BZ42+(InputDataB_ModelSpecAssumptions!$D$46-$I42)/(InputDataB_ModelSpecAssumptions!$D$47-InputDataA_GeneralAssumptions!$D$7))</f>
        <v>0.16061407327651978</v>
      </c>
      <c r="CB42" s="12">
        <f>IF(Submodel3!BX4&gt;InputDataB_ModelSpecAssumptions!$D$47,InputDataB_ModelSpecAssumptions!$D$46,CA42+(InputDataB_ModelSpecAssumptions!$D$46-$I42)/(InputDataB_ModelSpecAssumptions!$D$47-InputDataA_GeneralAssumptions!$D$7))</f>
        <v>0.16061407327651978</v>
      </c>
      <c r="CC42" s="12">
        <f>IF(Submodel3!BY4&gt;InputDataB_ModelSpecAssumptions!$D$47,InputDataB_ModelSpecAssumptions!$D$46,CB42+(InputDataB_ModelSpecAssumptions!$D$46-$I42)/(InputDataB_ModelSpecAssumptions!$D$47-InputDataA_GeneralAssumptions!$D$7))</f>
        <v>0.16061407327651978</v>
      </c>
      <c r="CD42" s="12">
        <f>IF(Submodel3!BZ4&gt;InputDataB_ModelSpecAssumptions!$D$47,InputDataB_ModelSpecAssumptions!$D$46,CC42+(InputDataB_ModelSpecAssumptions!$D$46-$I42)/(InputDataB_ModelSpecAssumptions!$D$47-InputDataA_GeneralAssumptions!$D$7))</f>
        <v>0.16061407327651978</v>
      </c>
      <c r="CE42" s="12">
        <f>IF(Submodel3!CA4&gt;InputDataB_ModelSpecAssumptions!$D$47,InputDataB_ModelSpecAssumptions!$D$46,CD42+(InputDataB_ModelSpecAssumptions!$D$46-$I42)/(InputDataB_ModelSpecAssumptions!$D$47-InputDataA_GeneralAssumptions!$D$7))</f>
        <v>0.16061407327651978</v>
      </c>
      <c r="CF42" s="12">
        <f>IF(Submodel3!CB4&gt;InputDataB_ModelSpecAssumptions!$D$47,InputDataB_ModelSpecAssumptions!$D$46,CE42+(InputDataB_ModelSpecAssumptions!$D$46-$I42)/(InputDataB_ModelSpecAssumptions!$D$47-InputDataA_GeneralAssumptions!$D$7))</f>
        <v>0.16061407327651978</v>
      </c>
      <c r="CG42" s="12">
        <f>IF(Submodel3!CC4&gt;InputDataB_ModelSpecAssumptions!$D$47,InputDataB_ModelSpecAssumptions!$D$46,CF42+(InputDataB_ModelSpecAssumptions!$D$46-$I42)/(InputDataB_ModelSpecAssumptions!$D$47-InputDataA_GeneralAssumptions!$D$7))</f>
        <v>0.16061407327651978</v>
      </c>
      <c r="CH42" s="12">
        <f>IF(Submodel3!CD4&gt;InputDataB_ModelSpecAssumptions!$D$47,InputDataB_ModelSpecAssumptions!$D$46,CG42+(InputDataB_ModelSpecAssumptions!$D$46-$I42)/(InputDataB_ModelSpecAssumptions!$D$47-InputDataA_GeneralAssumptions!$D$7))</f>
        <v>0.16061407327651978</v>
      </c>
      <c r="CI42" s="12">
        <f>IF(Submodel3!CE4&gt;InputDataB_ModelSpecAssumptions!$D$47,InputDataB_ModelSpecAssumptions!$D$46,CH42+(InputDataB_ModelSpecAssumptions!$D$46-$I42)/(InputDataB_ModelSpecAssumptions!$D$47-InputDataA_GeneralAssumptions!$D$7))</f>
        <v>0.16061407327651978</v>
      </c>
    </row>
    <row r="43" spans="2:87">
      <c r="B43" s="111" t="s">
        <v>994</v>
      </c>
      <c r="C43" s="112" t="s">
        <v>2</v>
      </c>
      <c r="D43" s="425">
        <f>IF(ISBLANK(D41)=TRUE,D42,D41)</f>
        <v>0.16061407327651978</v>
      </c>
      <c r="E43" s="425">
        <f>IF(ISBLANK(E41)=TRUE,D42,E41)</f>
        <v>0.16061407327651978</v>
      </c>
      <c r="F43" s="738"/>
      <c r="G43" s="13" t="s">
        <v>625</v>
      </c>
      <c r="H43" s="25" t="s">
        <v>2</v>
      </c>
      <c r="I43" s="11">
        <f>IF(VLOOKUP(InputDataB_ModelSpecAssumptions!$D$45,DataSummary!$A$143:$B$145,2,FALSE)=1,I41,I42)</f>
        <v>0.16061407327651978</v>
      </c>
      <c r="J43" s="11">
        <f>IF(VLOOKUP(InputDataB_ModelSpecAssumptions!$D$45,DataSummary!$A$143:$B$145,2,FALSE)=1,J41,J42)</f>
        <v>0.16061407327651978</v>
      </c>
      <c r="K43" s="11">
        <f>IF(VLOOKUP(InputDataB_ModelSpecAssumptions!$D$45,DataSummary!$A$143:$B$145,2,FALSE)=1,K41,K42)</f>
        <v>0.16061407327651978</v>
      </c>
      <c r="L43" s="11">
        <f>IF(VLOOKUP(InputDataB_ModelSpecAssumptions!$D$45,DataSummary!$A$143:$B$145,2,FALSE)=1,L41,L42)</f>
        <v>0.16061407327651978</v>
      </c>
      <c r="M43" s="11">
        <f>IF(VLOOKUP(InputDataB_ModelSpecAssumptions!$D$45,DataSummary!$A$143:$B$145,2,FALSE)=1,M41,M42)</f>
        <v>0.16061407327651978</v>
      </c>
      <c r="N43" s="11">
        <f>IF(VLOOKUP(InputDataB_ModelSpecAssumptions!$D$45,DataSummary!$A$143:$B$145,2,FALSE)=1,N41,N42)</f>
        <v>0.16061407327651978</v>
      </c>
      <c r="O43" s="11">
        <f>IF(VLOOKUP(InputDataB_ModelSpecAssumptions!$D$45,DataSummary!$A$143:$B$145,2,FALSE)=1,O41,O42)</f>
        <v>0.16061407327651978</v>
      </c>
      <c r="P43" s="11">
        <f>IF(VLOOKUP(InputDataB_ModelSpecAssumptions!$D$45,DataSummary!$A$143:$B$145,2,FALSE)=1,P41,P42)</f>
        <v>0.16061407327651978</v>
      </c>
      <c r="Q43" s="11">
        <f>IF(VLOOKUP(InputDataB_ModelSpecAssumptions!$D$45,DataSummary!$A$143:$B$145,2,FALSE)=1,Q41,Q42)</f>
        <v>0.16061407327651978</v>
      </c>
      <c r="R43" s="11">
        <f>IF(VLOOKUP(InputDataB_ModelSpecAssumptions!$D$45,DataSummary!$A$143:$B$145,2,FALSE)=1,R41,R42)</f>
        <v>0.16061407327651978</v>
      </c>
      <c r="S43" s="11">
        <f>IF(VLOOKUP(InputDataB_ModelSpecAssumptions!$D$45,DataSummary!$A$143:$B$145,2,FALSE)=1,S41,S42)</f>
        <v>0.16061407327651978</v>
      </c>
      <c r="T43" s="11">
        <f>IF(VLOOKUP(InputDataB_ModelSpecAssumptions!$D$45,DataSummary!$A$143:$B$145,2,FALSE)=1,T41,T42)</f>
        <v>0.16061407327651978</v>
      </c>
      <c r="U43" s="11">
        <f>IF(VLOOKUP(InputDataB_ModelSpecAssumptions!$D$45,DataSummary!$A$143:$B$145,2,FALSE)=1,U41,U42)</f>
        <v>0.16061407327651978</v>
      </c>
      <c r="V43" s="11">
        <f>IF(VLOOKUP(InputDataB_ModelSpecAssumptions!$D$45,DataSummary!$A$143:$B$145,2,FALSE)=1,V41,V42)</f>
        <v>0.16061407327651978</v>
      </c>
      <c r="W43" s="11">
        <f>IF(VLOOKUP(InputDataB_ModelSpecAssumptions!$D$45,DataSummary!$A$143:$B$145,2,FALSE)=1,W41,W42)</f>
        <v>0.16061407327651978</v>
      </c>
      <c r="X43" s="11">
        <f>IF(VLOOKUP(InputDataB_ModelSpecAssumptions!$D$45,DataSummary!$A$143:$B$145,2,FALSE)=1,X41,X42)</f>
        <v>0.16061407327651978</v>
      </c>
      <c r="Y43" s="11">
        <f>IF(VLOOKUP(InputDataB_ModelSpecAssumptions!$D$45,DataSummary!$A$143:$B$145,2,FALSE)=1,Y41,Y42)</f>
        <v>0.16061407327651978</v>
      </c>
      <c r="Z43" s="11">
        <f>IF(VLOOKUP(InputDataB_ModelSpecAssumptions!$D$45,DataSummary!$A$143:$B$145,2,FALSE)=1,Z41,Z42)</f>
        <v>0.16061407327651978</v>
      </c>
      <c r="AA43" s="11">
        <f>IF(VLOOKUP(InputDataB_ModelSpecAssumptions!$D$45,DataSummary!$A$143:$B$145,2,FALSE)=1,AA41,AA42)</f>
        <v>0.16061407327651978</v>
      </c>
      <c r="AB43" s="11">
        <f>IF(VLOOKUP(InputDataB_ModelSpecAssumptions!$D$45,DataSummary!$A$143:$B$145,2,FALSE)=1,AB41,AB42)</f>
        <v>0.16061407327651978</v>
      </c>
      <c r="AC43" s="11">
        <f>IF(VLOOKUP(InputDataB_ModelSpecAssumptions!$D$45,DataSummary!$A$143:$B$145,2,FALSE)=1,AC41,AC42)</f>
        <v>0.16061407327651978</v>
      </c>
      <c r="AD43" s="11">
        <f>IF(VLOOKUP(InputDataB_ModelSpecAssumptions!$D$45,DataSummary!$A$143:$B$145,2,FALSE)=1,AD41,AD42)</f>
        <v>0.16061407327651978</v>
      </c>
      <c r="AE43" s="11">
        <f>IF(VLOOKUP(InputDataB_ModelSpecAssumptions!$D$45,DataSummary!$A$143:$B$145,2,FALSE)=1,AE41,AE42)</f>
        <v>0.16061407327651978</v>
      </c>
      <c r="AF43" s="11">
        <f>IF(VLOOKUP(InputDataB_ModelSpecAssumptions!$D$45,DataSummary!$A$143:$B$145,2,FALSE)=1,AF41,AF42)</f>
        <v>0.16061407327651978</v>
      </c>
      <c r="AG43" s="11">
        <f>IF(VLOOKUP(InputDataB_ModelSpecAssumptions!$D$45,DataSummary!$A$143:$B$145,2,FALSE)=1,AG41,AG42)</f>
        <v>0.16061407327651978</v>
      </c>
      <c r="AH43" s="11">
        <f>IF(VLOOKUP(InputDataB_ModelSpecAssumptions!$D$45,DataSummary!$A$143:$B$145,2,FALSE)=1,AH41,AH42)</f>
        <v>0.16061407327651978</v>
      </c>
      <c r="AI43" s="11">
        <f>IF(VLOOKUP(InputDataB_ModelSpecAssumptions!$D$45,DataSummary!$A$143:$B$145,2,FALSE)=1,AI41,AI42)</f>
        <v>0.16061407327651978</v>
      </c>
      <c r="AJ43" s="11">
        <f>IF(VLOOKUP(InputDataB_ModelSpecAssumptions!$D$45,DataSummary!$A$143:$B$145,2,FALSE)=1,AJ41,AJ42)</f>
        <v>0.16061407327651978</v>
      </c>
      <c r="AK43" s="11">
        <f>IF(VLOOKUP(InputDataB_ModelSpecAssumptions!$D$45,DataSummary!$A$143:$B$145,2,FALSE)=1,AK41,AK42)</f>
        <v>0.16061407327651978</v>
      </c>
      <c r="AL43" s="11">
        <f>IF(VLOOKUP(InputDataB_ModelSpecAssumptions!$D$45,DataSummary!$A$143:$B$145,2,FALSE)=1,AL41,AL42)</f>
        <v>0.16061407327651978</v>
      </c>
      <c r="AM43" s="11">
        <f>IF(VLOOKUP(InputDataB_ModelSpecAssumptions!$D$45,DataSummary!$A$143:$B$145,2,FALSE)=1,AM41,AM42)</f>
        <v>0.16061407327651978</v>
      </c>
      <c r="AN43" s="11">
        <f>IF(VLOOKUP(InputDataB_ModelSpecAssumptions!$D$45,DataSummary!$A$143:$B$145,2,FALSE)=1,AN41,AN42)</f>
        <v>0.16061407327651978</v>
      </c>
      <c r="AO43" s="11">
        <f>IF(VLOOKUP(InputDataB_ModelSpecAssumptions!$D$45,DataSummary!$A$143:$B$145,2,FALSE)=1,AO41,AO42)</f>
        <v>0.16061407327651978</v>
      </c>
      <c r="AP43" s="11">
        <f>IF(VLOOKUP(InputDataB_ModelSpecAssumptions!$D$45,DataSummary!$A$143:$B$145,2,FALSE)=1,AP41,AP42)</f>
        <v>0.16061407327651978</v>
      </c>
      <c r="AQ43" s="11">
        <f>IF(VLOOKUP(InputDataB_ModelSpecAssumptions!$D$45,DataSummary!$A$143:$B$145,2,FALSE)=1,AQ41,AQ42)</f>
        <v>0.16061407327651978</v>
      </c>
      <c r="AR43" s="11">
        <f>IF(VLOOKUP(InputDataB_ModelSpecAssumptions!$D$45,DataSummary!$A$143:$B$145,2,FALSE)=1,AR41,AR42)</f>
        <v>0.16061407327651978</v>
      </c>
      <c r="AS43" s="11">
        <f>IF(VLOOKUP(InputDataB_ModelSpecAssumptions!$D$45,DataSummary!$A$143:$B$145,2,FALSE)=1,AS41,AS42)</f>
        <v>0.16061407327651978</v>
      </c>
      <c r="AT43" s="11">
        <f>IF(VLOOKUP(InputDataB_ModelSpecAssumptions!$D$45,DataSummary!$A$143:$B$145,2,FALSE)=1,AT41,AT42)</f>
        <v>0.16061407327651978</v>
      </c>
      <c r="AU43" s="11">
        <f>IF(VLOOKUP(InputDataB_ModelSpecAssumptions!$D$45,DataSummary!$A$143:$B$145,2,FALSE)=1,AU41,AU42)</f>
        <v>0.16061407327651978</v>
      </c>
      <c r="AV43" s="11">
        <f>IF(VLOOKUP(InputDataB_ModelSpecAssumptions!$D$45,DataSummary!$A$143:$B$145,2,FALSE)=1,AV41,AV42)</f>
        <v>0.16061407327651978</v>
      </c>
      <c r="AW43" s="11">
        <f>IF(VLOOKUP(InputDataB_ModelSpecAssumptions!$D$45,DataSummary!$A$143:$B$145,2,FALSE)=1,AW41,AW42)</f>
        <v>0.16061407327651978</v>
      </c>
      <c r="AX43" s="11">
        <f>IF(VLOOKUP(InputDataB_ModelSpecAssumptions!$D$45,DataSummary!$A$143:$B$145,2,FALSE)=1,AX41,AX42)</f>
        <v>0.16061407327651978</v>
      </c>
      <c r="AY43" s="11">
        <f>IF(VLOOKUP(InputDataB_ModelSpecAssumptions!$D$45,DataSummary!$A$143:$B$145,2,FALSE)=1,AY41,AY42)</f>
        <v>0.16061407327651978</v>
      </c>
      <c r="AZ43" s="11">
        <f>IF(VLOOKUP(InputDataB_ModelSpecAssumptions!$D$45,DataSummary!$A$143:$B$145,2,FALSE)=1,AZ41,AZ42)</f>
        <v>0.16061407327651978</v>
      </c>
      <c r="BA43" s="11">
        <f>IF(VLOOKUP(InputDataB_ModelSpecAssumptions!$D$45,DataSummary!$A$143:$B$145,2,FALSE)=1,BA41,BA42)</f>
        <v>0.16061407327651978</v>
      </c>
      <c r="BB43" s="11">
        <f>IF(VLOOKUP(InputDataB_ModelSpecAssumptions!$D$45,DataSummary!$A$143:$B$145,2,FALSE)=1,BB41,BB42)</f>
        <v>0.16061407327651978</v>
      </c>
      <c r="BC43" s="11">
        <f>IF(VLOOKUP(InputDataB_ModelSpecAssumptions!$D$45,DataSummary!$A$143:$B$145,2,FALSE)=1,BC41,BC42)</f>
        <v>0.16061407327651978</v>
      </c>
      <c r="BD43" s="11">
        <f>IF(VLOOKUP(InputDataB_ModelSpecAssumptions!$D$45,DataSummary!$A$143:$B$145,2,FALSE)=1,BD41,BD42)</f>
        <v>0.16061407327651978</v>
      </c>
      <c r="BE43" s="11">
        <f>IF(VLOOKUP(InputDataB_ModelSpecAssumptions!$D$45,DataSummary!$A$143:$B$145,2,FALSE)=1,BE41,BE42)</f>
        <v>0.16061407327651978</v>
      </c>
      <c r="BF43" s="11">
        <f>IF(VLOOKUP(InputDataB_ModelSpecAssumptions!$D$45,DataSummary!$A$143:$B$145,2,FALSE)=1,BF41,BF42)</f>
        <v>0.16061407327651978</v>
      </c>
      <c r="BG43" s="11">
        <f>IF(VLOOKUP(InputDataB_ModelSpecAssumptions!$D$45,DataSummary!$A$143:$B$145,2,FALSE)=1,BG41,BG42)</f>
        <v>0.16061407327651978</v>
      </c>
      <c r="BH43" s="11">
        <f>IF(VLOOKUP(InputDataB_ModelSpecAssumptions!$D$45,DataSummary!$A$143:$B$145,2,FALSE)=1,BH41,BH42)</f>
        <v>0.16061407327651978</v>
      </c>
      <c r="BI43" s="11">
        <f>IF(VLOOKUP(InputDataB_ModelSpecAssumptions!$D$45,DataSummary!$A$143:$B$145,2,FALSE)=1,BI41,BI42)</f>
        <v>0.16061407327651978</v>
      </c>
      <c r="BJ43" s="11">
        <f>IF(VLOOKUP(InputDataB_ModelSpecAssumptions!$D$45,DataSummary!$A$143:$B$145,2,FALSE)=1,BJ41,BJ42)</f>
        <v>0.16061407327651978</v>
      </c>
      <c r="BK43" s="11">
        <f>IF(VLOOKUP(InputDataB_ModelSpecAssumptions!$D$45,DataSummary!$A$143:$B$145,2,FALSE)=1,BK41,BK42)</f>
        <v>0.16061407327651978</v>
      </c>
      <c r="BL43" s="11">
        <f>IF(VLOOKUP(InputDataB_ModelSpecAssumptions!$D$45,DataSummary!$A$143:$B$145,2,FALSE)=1,BL41,BL42)</f>
        <v>0.16061407327651978</v>
      </c>
      <c r="BM43" s="11">
        <f>IF(VLOOKUP(InputDataB_ModelSpecAssumptions!$D$45,DataSummary!$A$143:$B$145,2,FALSE)=1,BM41,BM42)</f>
        <v>0.16061407327651978</v>
      </c>
      <c r="BN43" s="11">
        <f>IF(VLOOKUP(InputDataB_ModelSpecAssumptions!$D$45,DataSummary!$A$143:$B$145,2,FALSE)=1,BN41,BN42)</f>
        <v>0.16061407327651978</v>
      </c>
      <c r="BO43" s="11">
        <f>IF(VLOOKUP(InputDataB_ModelSpecAssumptions!$D$45,DataSummary!$A$143:$B$145,2,FALSE)=1,BO41,BO42)</f>
        <v>0.16061407327651978</v>
      </c>
      <c r="BP43" s="11">
        <f>IF(VLOOKUP(InputDataB_ModelSpecAssumptions!$D$45,DataSummary!$A$143:$B$145,2,FALSE)=1,BP41,BP42)</f>
        <v>0.16061407327651978</v>
      </c>
      <c r="BQ43" s="11">
        <f>IF(VLOOKUP(InputDataB_ModelSpecAssumptions!$D$45,DataSummary!$A$143:$B$145,2,FALSE)=1,BQ41,BQ42)</f>
        <v>0.16061407327651978</v>
      </c>
      <c r="BR43" s="11">
        <f>IF(VLOOKUP(InputDataB_ModelSpecAssumptions!$D$45,DataSummary!$A$143:$B$145,2,FALSE)=1,BR41,BR42)</f>
        <v>0.16061407327651978</v>
      </c>
      <c r="BS43" s="11">
        <f>IF(VLOOKUP(InputDataB_ModelSpecAssumptions!$D$45,DataSummary!$A$143:$B$145,2,FALSE)=1,BS41,BS42)</f>
        <v>0.16061407327651978</v>
      </c>
      <c r="BT43" s="11">
        <f>IF(VLOOKUP(InputDataB_ModelSpecAssumptions!$D$45,DataSummary!$A$143:$B$145,2,FALSE)=1,BT41,BT42)</f>
        <v>0.16061407327651978</v>
      </c>
      <c r="BU43" s="11">
        <f>IF(VLOOKUP(InputDataB_ModelSpecAssumptions!$D$45,DataSummary!$A$143:$B$145,2,FALSE)=1,BU41,BU42)</f>
        <v>0.16061407327651978</v>
      </c>
      <c r="BV43" s="11">
        <f>IF(VLOOKUP(InputDataB_ModelSpecAssumptions!$D$45,DataSummary!$A$143:$B$145,2,FALSE)=1,BV41,BV42)</f>
        <v>0.16061407327651978</v>
      </c>
      <c r="BW43" s="11">
        <f>IF(VLOOKUP(InputDataB_ModelSpecAssumptions!$D$45,DataSummary!$A$143:$B$145,2,FALSE)=1,BW41,BW42)</f>
        <v>0.16061407327651978</v>
      </c>
      <c r="BX43" s="11">
        <f>IF(VLOOKUP(InputDataB_ModelSpecAssumptions!$D$45,DataSummary!$A$143:$B$145,2,FALSE)=1,BX41,BX42)</f>
        <v>0.16061407327651978</v>
      </c>
      <c r="BY43" s="11">
        <f>IF(VLOOKUP(InputDataB_ModelSpecAssumptions!$D$45,DataSummary!$A$143:$B$145,2,FALSE)=1,BY41,BY42)</f>
        <v>0.16061407327651978</v>
      </c>
      <c r="BZ43" s="11">
        <f>IF(VLOOKUP(InputDataB_ModelSpecAssumptions!$D$45,DataSummary!$A$143:$B$145,2,FALSE)=1,BZ41,BZ42)</f>
        <v>0.16061407327651978</v>
      </c>
      <c r="CA43" s="11">
        <f>IF(VLOOKUP(InputDataB_ModelSpecAssumptions!$D$45,DataSummary!$A$143:$B$145,2,FALSE)=1,CA41,CA42)</f>
        <v>0.16061407327651978</v>
      </c>
      <c r="CB43" s="11">
        <f>IF(VLOOKUP(InputDataB_ModelSpecAssumptions!$D$45,DataSummary!$A$143:$B$145,2,FALSE)=1,CB41,CB42)</f>
        <v>0.16061407327651978</v>
      </c>
      <c r="CC43" s="11">
        <f>IF(VLOOKUP(InputDataB_ModelSpecAssumptions!$D$45,DataSummary!$A$143:$B$145,2,FALSE)=1,CC41,CC42)</f>
        <v>0.16061407327651978</v>
      </c>
      <c r="CD43" s="11">
        <f>IF(VLOOKUP(InputDataB_ModelSpecAssumptions!$D$45,DataSummary!$A$143:$B$145,2,FALSE)=1,CD41,CD42)</f>
        <v>0.16061407327651978</v>
      </c>
      <c r="CE43" s="11">
        <f>IF(VLOOKUP(InputDataB_ModelSpecAssumptions!$D$45,DataSummary!$A$143:$B$145,2,FALSE)=1,CE41,CE42)</f>
        <v>0.16061407327651978</v>
      </c>
      <c r="CF43" s="11">
        <f>IF(VLOOKUP(InputDataB_ModelSpecAssumptions!$D$45,DataSummary!$A$143:$B$145,2,FALSE)=1,CF41,CF42)</f>
        <v>0.16061407327651978</v>
      </c>
      <c r="CG43" s="11">
        <f>IF(VLOOKUP(InputDataB_ModelSpecAssumptions!$D$45,DataSummary!$A$143:$B$145,2,FALSE)=1,CG41,CG42)</f>
        <v>0.16061407327651978</v>
      </c>
      <c r="CH43" s="11">
        <f>IF(VLOOKUP(InputDataB_ModelSpecAssumptions!$D$45,DataSummary!$A$143:$B$145,2,FALSE)=1,CH41,CH42)</f>
        <v>0.16061407327651978</v>
      </c>
      <c r="CI43" s="11">
        <f>IF(VLOOKUP(InputDataB_ModelSpecAssumptions!$D$45,DataSummary!$A$143:$B$145,2,FALSE)=1,CI41,CI42)</f>
        <v>0.16061407327651978</v>
      </c>
    </row>
    <row r="44" spans="2:87">
      <c r="B44" s="111"/>
      <c r="C44" s="112"/>
      <c r="D44" s="192"/>
      <c r="E44" s="190"/>
      <c r="F44" s="167"/>
      <c r="G44" s="13"/>
      <c r="H44" s="107"/>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row>
    <row r="45" spans="2:87">
      <c r="B45" s="113" t="s">
        <v>551</v>
      </c>
      <c r="C45" s="114" t="s">
        <v>516</v>
      </c>
      <c r="D45" s="704" t="s">
        <v>599</v>
      </c>
      <c r="E45" s="695"/>
      <c r="F45" s="739" t="str">
        <f>DataSummary!N5</f>
        <v>Scenario</v>
      </c>
      <c r="G45" s="15" t="s">
        <v>619</v>
      </c>
      <c r="H45" s="27" t="str">
        <f>H43</f>
        <v>(e.g. 0.40)</v>
      </c>
      <c r="I45" s="179">
        <f>I46</f>
        <v>0.16061407327651978</v>
      </c>
      <c r="J45" s="179">
        <f t="shared" ref="J45:AP45" si="243">J46</f>
        <v>0.16061407327651978</v>
      </c>
      <c r="K45" s="179">
        <f t="shared" si="243"/>
        <v>0.16061407327651978</v>
      </c>
      <c r="L45" s="179">
        <f t="shared" si="243"/>
        <v>0.16061407327651978</v>
      </c>
      <c r="M45" s="179">
        <f t="shared" si="243"/>
        <v>0.16061407327651978</v>
      </c>
      <c r="N45" s="179">
        <f t="shared" si="243"/>
        <v>0.16061407327651978</v>
      </c>
      <c r="O45" s="179">
        <f t="shared" si="243"/>
        <v>0.16061407327651978</v>
      </c>
      <c r="P45" s="179">
        <f t="shared" si="243"/>
        <v>0.16061407327651978</v>
      </c>
      <c r="Q45" s="179">
        <f t="shared" si="243"/>
        <v>0.16061407327651978</v>
      </c>
      <c r="R45" s="179">
        <f t="shared" si="243"/>
        <v>0.16061407327651978</v>
      </c>
      <c r="S45" s="179">
        <f t="shared" si="243"/>
        <v>0.16061407327651978</v>
      </c>
      <c r="T45" s="179">
        <f t="shared" si="243"/>
        <v>0.16061407327651978</v>
      </c>
      <c r="U45" s="179">
        <f t="shared" si="243"/>
        <v>0.16061407327651978</v>
      </c>
      <c r="V45" s="179">
        <f t="shared" si="243"/>
        <v>0.16061407327651978</v>
      </c>
      <c r="W45" s="179">
        <f t="shared" si="243"/>
        <v>0.16061407327651978</v>
      </c>
      <c r="X45" s="179">
        <f t="shared" si="243"/>
        <v>0.16061407327651978</v>
      </c>
      <c r="Y45" s="179">
        <f t="shared" si="243"/>
        <v>0.16061407327651978</v>
      </c>
      <c r="Z45" s="179">
        <f t="shared" si="243"/>
        <v>0.16061407327651978</v>
      </c>
      <c r="AA45" s="179">
        <f t="shared" si="243"/>
        <v>0.16061407327651978</v>
      </c>
      <c r="AB45" s="179">
        <f t="shared" si="243"/>
        <v>0.16061407327651978</v>
      </c>
      <c r="AC45" s="179">
        <f t="shared" si="243"/>
        <v>0.16061407327651978</v>
      </c>
      <c r="AD45" s="179">
        <f t="shared" si="243"/>
        <v>0.16061407327651978</v>
      </c>
      <c r="AE45" s="179">
        <f t="shared" si="243"/>
        <v>0.16061407327651978</v>
      </c>
      <c r="AF45" s="179">
        <f t="shared" si="243"/>
        <v>0.16061407327651978</v>
      </c>
      <c r="AG45" s="179">
        <f t="shared" si="243"/>
        <v>0.16061407327651978</v>
      </c>
      <c r="AH45" s="179">
        <f t="shared" si="243"/>
        <v>0.16061407327651978</v>
      </c>
      <c r="AI45" s="179">
        <f t="shared" si="243"/>
        <v>0.16061407327651978</v>
      </c>
      <c r="AJ45" s="179">
        <f t="shared" si="243"/>
        <v>0.16061407327651978</v>
      </c>
      <c r="AK45" s="179">
        <f t="shared" si="243"/>
        <v>0.16061407327651978</v>
      </c>
      <c r="AL45" s="179">
        <f t="shared" si="243"/>
        <v>0.16061407327651978</v>
      </c>
      <c r="AM45" s="179">
        <f t="shared" si="243"/>
        <v>0.16061407327651978</v>
      </c>
      <c r="AN45" s="179">
        <f t="shared" si="243"/>
        <v>0.16061407327651978</v>
      </c>
      <c r="AO45" s="179">
        <f t="shared" si="243"/>
        <v>0.16061407327651978</v>
      </c>
      <c r="AP45" s="179">
        <f t="shared" si="243"/>
        <v>0.16061407327651978</v>
      </c>
      <c r="AQ45" s="179">
        <f t="shared" ref="AQ45:BU45" si="244">AQ46</f>
        <v>0.16061407327651978</v>
      </c>
      <c r="AR45" s="179">
        <f t="shared" si="244"/>
        <v>0.16061407327651978</v>
      </c>
      <c r="AS45" s="179">
        <f t="shared" si="244"/>
        <v>0.16061407327651978</v>
      </c>
      <c r="AT45" s="179">
        <f t="shared" si="244"/>
        <v>0.16061407327651978</v>
      </c>
      <c r="AU45" s="179">
        <f t="shared" si="244"/>
        <v>0.16061407327651978</v>
      </c>
      <c r="AV45" s="179">
        <f t="shared" si="244"/>
        <v>0.16061407327651978</v>
      </c>
      <c r="AW45" s="179">
        <f t="shared" si="244"/>
        <v>0.16061407327651978</v>
      </c>
      <c r="AX45" s="179">
        <f t="shared" si="244"/>
        <v>0.16061407327651978</v>
      </c>
      <c r="AY45" s="179">
        <f t="shared" si="244"/>
        <v>0.16061407327651978</v>
      </c>
      <c r="AZ45" s="179">
        <f t="shared" si="244"/>
        <v>0.16061407327651978</v>
      </c>
      <c r="BA45" s="179">
        <f t="shared" si="244"/>
        <v>0.16061407327651978</v>
      </c>
      <c r="BB45" s="179">
        <f t="shared" si="244"/>
        <v>0.16061407327651978</v>
      </c>
      <c r="BC45" s="179">
        <f t="shared" si="244"/>
        <v>0.16061407327651978</v>
      </c>
      <c r="BD45" s="179">
        <f t="shared" si="244"/>
        <v>0.16061407327651978</v>
      </c>
      <c r="BE45" s="179">
        <f t="shared" si="244"/>
        <v>0.16061407327651978</v>
      </c>
      <c r="BF45" s="179">
        <f t="shared" si="244"/>
        <v>0.16061407327651978</v>
      </c>
      <c r="BG45" s="179">
        <f t="shared" si="244"/>
        <v>0.16061407327651978</v>
      </c>
      <c r="BH45" s="179">
        <f t="shared" si="244"/>
        <v>0.16061407327651978</v>
      </c>
      <c r="BI45" s="179">
        <f t="shared" si="244"/>
        <v>0.16061407327651978</v>
      </c>
      <c r="BJ45" s="179">
        <f t="shared" si="244"/>
        <v>0.16061407327651978</v>
      </c>
      <c r="BK45" s="179">
        <f t="shared" si="244"/>
        <v>0.16061407327651978</v>
      </c>
      <c r="BL45" s="179">
        <f t="shared" si="244"/>
        <v>0.16061407327651978</v>
      </c>
      <c r="BM45" s="179">
        <f t="shared" si="244"/>
        <v>0.16061407327651978</v>
      </c>
      <c r="BN45" s="179">
        <f t="shared" si="244"/>
        <v>0.16061407327651978</v>
      </c>
      <c r="BO45" s="179">
        <f t="shared" si="244"/>
        <v>0.16061407327651978</v>
      </c>
      <c r="BP45" s="179">
        <f t="shared" si="244"/>
        <v>0.16061407327651978</v>
      </c>
      <c r="BQ45" s="179">
        <f t="shared" si="244"/>
        <v>0.16061407327651978</v>
      </c>
      <c r="BR45" s="179">
        <f t="shared" si="244"/>
        <v>0.16061407327651978</v>
      </c>
      <c r="BS45" s="179">
        <f t="shared" si="244"/>
        <v>0.16061407327651978</v>
      </c>
      <c r="BT45" s="179">
        <f t="shared" si="244"/>
        <v>0.16061407327651978</v>
      </c>
      <c r="BU45" s="179">
        <f t="shared" si="244"/>
        <v>0.16061407327651978</v>
      </c>
      <c r="BV45" s="179">
        <f t="shared" ref="BV45:CI45" si="245">BV46</f>
        <v>0.16061407327651978</v>
      </c>
      <c r="BW45" s="179">
        <f t="shared" si="245"/>
        <v>0.16061407327651978</v>
      </c>
      <c r="BX45" s="179">
        <f t="shared" si="245"/>
        <v>0.16061407327651978</v>
      </c>
      <c r="BY45" s="179">
        <f t="shared" si="245"/>
        <v>0.16061407327651978</v>
      </c>
      <c r="BZ45" s="179">
        <f t="shared" si="245"/>
        <v>0.16061407327651978</v>
      </c>
      <c r="CA45" s="179">
        <f t="shared" si="245"/>
        <v>0.16061407327651978</v>
      </c>
      <c r="CB45" s="179">
        <f t="shared" si="245"/>
        <v>0.16061407327651978</v>
      </c>
      <c r="CC45" s="179">
        <f t="shared" si="245"/>
        <v>0.16061407327651978</v>
      </c>
      <c r="CD45" s="179">
        <f t="shared" si="245"/>
        <v>0.16061407327651978</v>
      </c>
      <c r="CE45" s="179">
        <f t="shared" si="245"/>
        <v>0.16061407327651978</v>
      </c>
      <c r="CF45" s="179">
        <f t="shared" si="245"/>
        <v>0.16061407327651978</v>
      </c>
      <c r="CG45" s="179">
        <f t="shared" si="245"/>
        <v>0.16061407327651978</v>
      </c>
      <c r="CH45" s="179">
        <f t="shared" si="245"/>
        <v>0.16061407327651978</v>
      </c>
      <c r="CI45" s="179">
        <f t="shared" si="245"/>
        <v>0.16061407327651978</v>
      </c>
    </row>
    <row r="46" spans="2:87">
      <c r="B46" s="111" t="s">
        <v>552</v>
      </c>
      <c r="C46" s="112" t="s">
        <v>2</v>
      </c>
      <c r="D46" s="389">
        <f>D43</f>
        <v>0.16061407327651978</v>
      </c>
      <c r="E46" s="580">
        <f>E43</f>
        <v>0.16061407327651978</v>
      </c>
      <c r="F46" s="739"/>
      <c r="G46" s="10" t="s">
        <v>620</v>
      </c>
      <c r="H46" s="25" t="s">
        <v>2</v>
      </c>
      <c r="I46" s="12">
        <f>E43</f>
        <v>0.16061407327651978</v>
      </c>
      <c r="J46" s="12">
        <f>IF(Submodel3s!F4&gt;InputDataB_ModelSpecAssumptions!$E$47,InputDataB_ModelSpecAssumptions!$E$46,I46+(InputDataB_ModelSpecAssumptions!$E$46-$I46)/(InputDataB_ModelSpecAssumptions!$E$47-InputDataA_GeneralAssumptions!$D$7))</f>
        <v>0.16061407327651978</v>
      </c>
      <c r="K46" s="12">
        <f>IF(Submodel3s!G4&gt;InputDataB_ModelSpecAssumptions!$E$47,InputDataB_ModelSpecAssumptions!$E$46,J46+(InputDataB_ModelSpecAssumptions!$E$46-$I46)/(InputDataB_ModelSpecAssumptions!$E$47-InputDataA_GeneralAssumptions!$D$7))</f>
        <v>0.16061407327651978</v>
      </c>
      <c r="L46" s="12">
        <f>IF(Submodel3s!H4&gt;InputDataB_ModelSpecAssumptions!$E$47,InputDataB_ModelSpecAssumptions!$E$46,K46+(InputDataB_ModelSpecAssumptions!$E$46-$I46)/(InputDataB_ModelSpecAssumptions!$E$47-InputDataA_GeneralAssumptions!$D$7))</f>
        <v>0.16061407327651978</v>
      </c>
      <c r="M46" s="12">
        <f>IF(Submodel3s!I4&gt;InputDataB_ModelSpecAssumptions!$E$47,InputDataB_ModelSpecAssumptions!$E$46,L46+(InputDataB_ModelSpecAssumptions!$E$46-$I46)/(InputDataB_ModelSpecAssumptions!$E$47-InputDataA_GeneralAssumptions!$D$7))</f>
        <v>0.16061407327651978</v>
      </c>
      <c r="N46" s="12">
        <f>IF(Submodel3s!J4&gt;InputDataB_ModelSpecAssumptions!$E$47,InputDataB_ModelSpecAssumptions!$E$46,M46+(InputDataB_ModelSpecAssumptions!$E$46-$I46)/(InputDataB_ModelSpecAssumptions!$E$47-InputDataA_GeneralAssumptions!$D$7))</f>
        <v>0.16061407327651978</v>
      </c>
      <c r="O46" s="12">
        <f>IF(Submodel3s!K4&gt;InputDataB_ModelSpecAssumptions!$E$47,InputDataB_ModelSpecAssumptions!$E$46,N46+(InputDataB_ModelSpecAssumptions!$E$46-$I46)/(InputDataB_ModelSpecAssumptions!$E$47-InputDataA_GeneralAssumptions!$D$7))</f>
        <v>0.16061407327651978</v>
      </c>
      <c r="P46" s="12">
        <f>IF(Submodel3s!L4&gt;InputDataB_ModelSpecAssumptions!$E$47,InputDataB_ModelSpecAssumptions!$E$46,O46+(InputDataB_ModelSpecAssumptions!$E$46-$I46)/(InputDataB_ModelSpecAssumptions!$E$47-InputDataA_GeneralAssumptions!$D$7))</f>
        <v>0.16061407327651978</v>
      </c>
      <c r="Q46" s="12">
        <f>IF(Submodel3s!M4&gt;InputDataB_ModelSpecAssumptions!$E$47,InputDataB_ModelSpecAssumptions!$E$46,P46+(InputDataB_ModelSpecAssumptions!$E$46-$I46)/(InputDataB_ModelSpecAssumptions!$E$47-InputDataA_GeneralAssumptions!$D$7))</f>
        <v>0.16061407327651978</v>
      </c>
      <c r="R46" s="12">
        <f>IF(Submodel3s!N4&gt;InputDataB_ModelSpecAssumptions!$E$47,InputDataB_ModelSpecAssumptions!$E$46,Q46+(InputDataB_ModelSpecAssumptions!$E$46-$I46)/(InputDataB_ModelSpecAssumptions!$E$47-InputDataA_GeneralAssumptions!$D$7))</f>
        <v>0.16061407327651978</v>
      </c>
      <c r="S46" s="12">
        <f>IF(Submodel3s!O4&gt;InputDataB_ModelSpecAssumptions!$E$47,InputDataB_ModelSpecAssumptions!$E$46,R46+(InputDataB_ModelSpecAssumptions!$E$46-$I46)/(InputDataB_ModelSpecAssumptions!$E$47-InputDataA_GeneralAssumptions!$D$7))</f>
        <v>0.16061407327651978</v>
      </c>
      <c r="T46" s="12">
        <f>IF(Submodel3s!P4&gt;InputDataB_ModelSpecAssumptions!$E$47,InputDataB_ModelSpecAssumptions!$E$46,S46+(InputDataB_ModelSpecAssumptions!$E$46-$I46)/(InputDataB_ModelSpecAssumptions!$E$47-InputDataA_GeneralAssumptions!$D$7))</f>
        <v>0.16061407327651978</v>
      </c>
      <c r="U46" s="12">
        <f>IF(Submodel3s!Q4&gt;InputDataB_ModelSpecAssumptions!$E$47,InputDataB_ModelSpecAssumptions!$E$46,T46+(InputDataB_ModelSpecAssumptions!$E$46-$I46)/(InputDataB_ModelSpecAssumptions!$E$47-InputDataA_GeneralAssumptions!$D$7))</f>
        <v>0.16061407327651978</v>
      </c>
      <c r="V46" s="12">
        <f>IF(Submodel3s!R4&gt;InputDataB_ModelSpecAssumptions!$E$47,InputDataB_ModelSpecAssumptions!$E$46,U46+(InputDataB_ModelSpecAssumptions!$E$46-$I46)/(InputDataB_ModelSpecAssumptions!$E$47-InputDataA_GeneralAssumptions!$D$7))</f>
        <v>0.16061407327651978</v>
      </c>
      <c r="W46" s="12">
        <f>IF(Submodel3s!S4&gt;InputDataB_ModelSpecAssumptions!$E$47,InputDataB_ModelSpecAssumptions!$E$46,V46+(InputDataB_ModelSpecAssumptions!$E$46-$I46)/(InputDataB_ModelSpecAssumptions!$E$47-InputDataA_GeneralAssumptions!$D$7))</f>
        <v>0.16061407327651978</v>
      </c>
      <c r="X46" s="12">
        <f>IF(Submodel3s!T4&gt;InputDataB_ModelSpecAssumptions!$E$47,InputDataB_ModelSpecAssumptions!$E$46,W46+(InputDataB_ModelSpecAssumptions!$E$46-$I46)/(InputDataB_ModelSpecAssumptions!$E$47-InputDataA_GeneralAssumptions!$D$7))</f>
        <v>0.16061407327651978</v>
      </c>
      <c r="Y46" s="12">
        <f>IF(Submodel3s!U4&gt;InputDataB_ModelSpecAssumptions!$E$47,InputDataB_ModelSpecAssumptions!$E$46,X46+(InputDataB_ModelSpecAssumptions!$E$46-$I46)/(InputDataB_ModelSpecAssumptions!$E$47-InputDataA_GeneralAssumptions!$D$7))</f>
        <v>0.16061407327651978</v>
      </c>
      <c r="Z46" s="12">
        <f>IF(Submodel3s!V4&gt;InputDataB_ModelSpecAssumptions!$E$47,InputDataB_ModelSpecAssumptions!$E$46,Y46+(InputDataB_ModelSpecAssumptions!$E$46-$I46)/(InputDataB_ModelSpecAssumptions!$E$47-InputDataA_GeneralAssumptions!$D$7))</f>
        <v>0.16061407327651978</v>
      </c>
      <c r="AA46" s="12">
        <f>IF(Submodel3s!W4&gt;InputDataB_ModelSpecAssumptions!$E$47,InputDataB_ModelSpecAssumptions!$E$46,Z46+(InputDataB_ModelSpecAssumptions!$E$46-$I46)/(InputDataB_ModelSpecAssumptions!$E$47-InputDataA_GeneralAssumptions!$D$7))</f>
        <v>0.16061407327651978</v>
      </c>
      <c r="AB46" s="12">
        <f>IF(Submodel3s!X4&gt;InputDataB_ModelSpecAssumptions!$E$47,InputDataB_ModelSpecAssumptions!$E$46,AA46+(InputDataB_ModelSpecAssumptions!$E$46-$I46)/(InputDataB_ModelSpecAssumptions!$E$47-InputDataA_GeneralAssumptions!$D$7))</f>
        <v>0.16061407327651978</v>
      </c>
      <c r="AC46" s="12">
        <f>IF(Submodel3s!Y4&gt;InputDataB_ModelSpecAssumptions!$E$47,InputDataB_ModelSpecAssumptions!$E$46,AB46+(InputDataB_ModelSpecAssumptions!$E$46-$I46)/(InputDataB_ModelSpecAssumptions!$E$47-InputDataA_GeneralAssumptions!$D$7))</f>
        <v>0.16061407327651978</v>
      </c>
      <c r="AD46" s="12">
        <f>IF(Submodel3s!Z4&gt;InputDataB_ModelSpecAssumptions!$E$47,InputDataB_ModelSpecAssumptions!$E$46,AC46+(InputDataB_ModelSpecAssumptions!$E$46-$I46)/(InputDataB_ModelSpecAssumptions!$E$47-InputDataA_GeneralAssumptions!$D$7))</f>
        <v>0.16061407327651978</v>
      </c>
      <c r="AE46" s="12">
        <f>IF(Submodel3s!AA4&gt;InputDataB_ModelSpecAssumptions!$E$47,InputDataB_ModelSpecAssumptions!$E$46,AD46+(InputDataB_ModelSpecAssumptions!$E$46-$I46)/(InputDataB_ModelSpecAssumptions!$E$47-InputDataA_GeneralAssumptions!$D$7))</f>
        <v>0.16061407327651978</v>
      </c>
      <c r="AF46" s="12">
        <f>IF(Submodel3s!AB4&gt;InputDataB_ModelSpecAssumptions!$E$47,InputDataB_ModelSpecAssumptions!$E$46,AE46+(InputDataB_ModelSpecAssumptions!$E$46-$I46)/(InputDataB_ModelSpecAssumptions!$E$47-InputDataA_GeneralAssumptions!$D$7))</f>
        <v>0.16061407327651978</v>
      </c>
      <c r="AG46" s="12">
        <f>IF(Submodel3s!AC4&gt;InputDataB_ModelSpecAssumptions!$E$47,InputDataB_ModelSpecAssumptions!$E$46,AF46+(InputDataB_ModelSpecAssumptions!$E$46-$I46)/(InputDataB_ModelSpecAssumptions!$E$47-InputDataA_GeneralAssumptions!$D$7))</f>
        <v>0.16061407327651978</v>
      </c>
      <c r="AH46" s="12">
        <f>IF(Submodel3s!AD4&gt;InputDataB_ModelSpecAssumptions!$E$47,InputDataB_ModelSpecAssumptions!$E$46,AG46+(InputDataB_ModelSpecAssumptions!$E$46-$I46)/(InputDataB_ModelSpecAssumptions!$E$47-InputDataA_GeneralAssumptions!$D$7))</f>
        <v>0.16061407327651978</v>
      </c>
      <c r="AI46" s="12">
        <f>IF(Submodel3s!AE4&gt;InputDataB_ModelSpecAssumptions!$E$47,InputDataB_ModelSpecAssumptions!$E$46,AH46+(InputDataB_ModelSpecAssumptions!$E$46-$I46)/(InputDataB_ModelSpecAssumptions!$E$47-InputDataA_GeneralAssumptions!$D$7))</f>
        <v>0.16061407327651978</v>
      </c>
      <c r="AJ46" s="12">
        <f>IF(Submodel3s!AF4&gt;InputDataB_ModelSpecAssumptions!$E$47,InputDataB_ModelSpecAssumptions!$E$46,AI46+(InputDataB_ModelSpecAssumptions!$E$46-$I46)/(InputDataB_ModelSpecAssumptions!$E$47-InputDataA_GeneralAssumptions!$D$7))</f>
        <v>0.16061407327651978</v>
      </c>
      <c r="AK46" s="12">
        <f>IF(Submodel3s!AG4&gt;InputDataB_ModelSpecAssumptions!$E$47,InputDataB_ModelSpecAssumptions!$E$46,AJ46+(InputDataB_ModelSpecAssumptions!$E$46-$I46)/(InputDataB_ModelSpecAssumptions!$E$47-InputDataA_GeneralAssumptions!$D$7))</f>
        <v>0.16061407327651978</v>
      </c>
      <c r="AL46" s="12">
        <f>IF(Submodel3s!AH4&gt;InputDataB_ModelSpecAssumptions!$E$47,InputDataB_ModelSpecAssumptions!$E$46,AK46+(InputDataB_ModelSpecAssumptions!$E$46-$I46)/(InputDataB_ModelSpecAssumptions!$E$47-InputDataA_GeneralAssumptions!$D$7))</f>
        <v>0.16061407327651978</v>
      </c>
      <c r="AM46" s="12">
        <f>IF(Submodel3s!AI4&gt;InputDataB_ModelSpecAssumptions!$E$47,InputDataB_ModelSpecAssumptions!$E$46,AL46+(InputDataB_ModelSpecAssumptions!$E$46-$I46)/(InputDataB_ModelSpecAssumptions!$E$47-InputDataA_GeneralAssumptions!$D$7))</f>
        <v>0.16061407327651978</v>
      </c>
      <c r="AN46" s="12">
        <f>IF(Submodel3s!AJ4&gt;InputDataB_ModelSpecAssumptions!$E$47,InputDataB_ModelSpecAssumptions!$E$46,AM46+(InputDataB_ModelSpecAssumptions!$E$46-$I46)/(InputDataB_ModelSpecAssumptions!$E$47-InputDataA_GeneralAssumptions!$D$7))</f>
        <v>0.16061407327651978</v>
      </c>
      <c r="AO46" s="12">
        <f>IF(Submodel3s!AK4&gt;InputDataB_ModelSpecAssumptions!$E$47,InputDataB_ModelSpecAssumptions!$E$46,AN46+(InputDataB_ModelSpecAssumptions!$E$46-$I46)/(InputDataB_ModelSpecAssumptions!$E$47-InputDataA_GeneralAssumptions!$D$7))</f>
        <v>0.16061407327651978</v>
      </c>
      <c r="AP46" s="12">
        <f>IF(Submodel3s!AL4&gt;InputDataB_ModelSpecAssumptions!$E$47,InputDataB_ModelSpecAssumptions!$E$46,AO46+(InputDataB_ModelSpecAssumptions!$E$46-$I46)/(InputDataB_ModelSpecAssumptions!$E$47-InputDataA_GeneralAssumptions!$D$7))</f>
        <v>0.16061407327651978</v>
      </c>
      <c r="AQ46" s="12">
        <f>IF(Submodel3s!AM4&gt;InputDataB_ModelSpecAssumptions!$E$47,InputDataB_ModelSpecAssumptions!$E$46,AP46+(InputDataB_ModelSpecAssumptions!$E$46-$I46)/(InputDataB_ModelSpecAssumptions!$E$47-InputDataA_GeneralAssumptions!$D$7))</f>
        <v>0.16061407327651978</v>
      </c>
      <c r="AR46" s="12">
        <f>IF(Submodel3s!AN4&gt;InputDataB_ModelSpecAssumptions!$E$47,InputDataB_ModelSpecAssumptions!$E$46,AQ46+(InputDataB_ModelSpecAssumptions!$E$46-$I46)/(InputDataB_ModelSpecAssumptions!$E$47-InputDataA_GeneralAssumptions!$D$7))</f>
        <v>0.16061407327651978</v>
      </c>
      <c r="AS46" s="12">
        <f>IF(Submodel3s!AO4&gt;InputDataB_ModelSpecAssumptions!$E$47,InputDataB_ModelSpecAssumptions!$E$46,AR46+(InputDataB_ModelSpecAssumptions!$E$46-$I46)/(InputDataB_ModelSpecAssumptions!$E$47-InputDataA_GeneralAssumptions!$D$7))</f>
        <v>0.16061407327651978</v>
      </c>
      <c r="AT46" s="12">
        <f>IF(Submodel3s!AP4&gt;InputDataB_ModelSpecAssumptions!$E$47,InputDataB_ModelSpecAssumptions!$E$46,AS46+(InputDataB_ModelSpecAssumptions!$E$46-$I46)/(InputDataB_ModelSpecAssumptions!$E$47-InputDataA_GeneralAssumptions!$D$7))</f>
        <v>0.16061407327651978</v>
      </c>
      <c r="AU46" s="12">
        <f>IF(Submodel3s!AQ4&gt;InputDataB_ModelSpecAssumptions!$E$47,InputDataB_ModelSpecAssumptions!$E$46,AT46+(InputDataB_ModelSpecAssumptions!$E$46-$I46)/(InputDataB_ModelSpecAssumptions!$E$47-InputDataA_GeneralAssumptions!$D$7))</f>
        <v>0.16061407327651978</v>
      </c>
      <c r="AV46" s="12">
        <f>IF(Submodel3s!AR4&gt;InputDataB_ModelSpecAssumptions!$E$47,InputDataB_ModelSpecAssumptions!$E$46,AU46+(InputDataB_ModelSpecAssumptions!$E$46-$I46)/(InputDataB_ModelSpecAssumptions!$E$47-InputDataA_GeneralAssumptions!$D$7))</f>
        <v>0.16061407327651978</v>
      </c>
      <c r="AW46" s="12">
        <f>IF(Submodel3s!AS4&gt;InputDataB_ModelSpecAssumptions!$E$47,InputDataB_ModelSpecAssumptions!$E$46,AV46+(InputDataB_ModelSpecAssumptions!$E$46-$I46)/(InputDataB_ModelSpecAssumptions!$E$47-InputDataA_GeneralAssumptions!$D$7))</f>
        <v>0.16061407327651978</v>
      </c>
      <c r="AX46" s="12">
        <f>IF(Submodel3s!AT4&gt;InputDataB_ModelSpecAssumptions!$E$47,InputDataB_ModelSpecAssumptions!$E$46,AW46+(InputDataB_ModelSpecAssumptions!$E$46-$I46)/(InputDataB_ModelSpecAssumptions!$E$47-InputDataA_GeneralAssumptions!$D$7))</f>
        <v>0.16061407327651978</v>
      </c>
      <c r="AY46" s="12">
        <f>IF(Submodel3s!AU4&gt;InputDataB_ModelSpecAssumptions!$E$47,InputDataB_ModelSpecAssumptions!$E$46,AX46+(InputDataB_ModelSpecAssumptions!$E$46-$I46)/(InputDataB_ModelSpecAssumptions!$E$47-InputDataA_GeneralAssumptions!$D$7))</f>
        <v>0.16061407327651978</v>
      </c>
      <c r="AZ46" s="12">
        <f>IF(Submodel3s!AV4&gt;InputDataB_ModelSpecAssumptions!$E$47,InputDataB_ModelSpecAssumptions!$E$46,AY46+(InputDataB_ModelSpecAssumptions!$E$46-$I46)/(InputDataB_ModelSpecAssumptions!$E$47-InputDataA_GeneralAssumptions!$D$7))</f>
        <v>0.16061407327651978</v>
      </c>
      <c r="BA46" s="12">
        <f>IF(Submodel3s!AW4&gt;InputDataB_ModelSpecAssumptions!$E$47,InputDataB_ModelSpecAssumptions!$E$46,AZ46+(InputDataB_ModelSpecAssumptions!$E$46-$I46)/(InputDataB_ModelSpecAssumptions!$E$47-InputDataA_GeneralAssumptions!$D$7))</f>
        <v>0.16061407327651978</v>
      </c>
      <c r="BB46" s="12">
        <f>IF(Submodel3s!AX4&gt;InputDataB_ModelSpecAssumptions!$E$47,InputDataB_ModelSpecAssumptions!$E$46,BA46+(InputDataB_ModelSpecAssumptions!$E$46-$I46)/(InputDataB_ModelSpecAssumptions!$E$47-InputDataA_GeneralAssumptions!$D$7))</f>
        <v>0.16061407327651978</v>
      </c>
      <c r="BC46" s="12">
        <f>IF(Submodel3s!AY4&gt;InputDataB_ModelSpecAssumptions!$E$47,InputDataB_ModelSpecAssumptions!$E$46,BB46+(InputDataB_ModelSpecAssumptions!$E$46-$I46)/(InputDataB_ModelSpecAssumptions!$E$47-InputDataA_GeneralAssumptions!$D$7))</f>
        <v>0.16061407327651978</v>
      </c>
      <c r="BD46" s="12">
        <f>IF(Submodel3s!AZ4&gt;InputDataB_ModelSpecAssumptions!$E$47,InputDataB_ModelSpecAssumptions!$E$46,BC46+(InputDataB_ModelSpecAssumptions!$E$46-$I46)/(InputDataB_ModelSpecAssumptions!$E$47-InputDataA_GeneralAssumptions!$D$7))</f>
        <v>0.16061407327651978</v>
      </c>
      <c r="BE46" s="12">
        <f>IF(Submodel3s!BA4&gt;InputDataB_ModelSpecAssumptions!$E$47,InputDataB_ModelSpecAssumptions!$E$46,BD46+(InputDataB_ModelSpecAssumptions!$E$46-$I46)/(InputDataB_ModelSpecAssumptions!$E$47-InputDataA_GeneralAssumptions!$D$7))</f>
        <v>0.16061407327651978</v>
      </c>
      <c r="BF46" s="12">
        <f>IF(Submodel3s!BB4&gt;InputDataB_ModelSpecAssumptions!$E$47,InputDataB_ModelSpecAssumptions!$E$46,BE46+(InputDataB_ModelSpecAssumptions!$E$46-$I46)/(InputDataB_ModelSpecAssumptions!$E$47-InputDataA_GeneralAssumptions!$D$7))</f>
        <v>0.16061407327651978</v>
      </c>
      <c r="BG46" s="12">
        <f>IF(Submodel3s!BC4&gt;InputDataB_ModelSpecAssumptions!$E$47,InputDataB_ModelSpecAssumptions!$E$46,BF46+(InputDataB_ModelSpecAssumptions!$E$46-$I46)/(InputDataB_ModelSpecAssumptions!$E$47-InputDataA_GeneralAssumptions!$D$7))</f>
        <v>0.16061407327651978</v>
      </c>
      <c r="BH46" s="12">
        <f>IF(Submodel3s!BD4&gt;InputDataB_ModelSpecAssumptions!$E$47,InputDataB_ModelSpecAssumptions!$E$46,BG46+(InputDataB_ModelSpecAssumptions!$E$46-$I46)/(InputDataB_ModelSpecAssumptions!$E$47-InputDataA_GeneralAssumptions!$D$7))</f>
        <v>0.16061407327651978</v>
      </c>
      <c r="BI46" s="12">
        <f>IF(Submodel3s!BE4&gt;InputDataB_ModelSpecAssumptions!$E$47,InputDataB_ModelSpecAssumptions!$E$46,BH46+(InputDataB_ModelSpecAssumptions!$E$46-$I46)/(InputDataB_ModelSpecAssumptions!$E$47-InputDataA_GeneralAssumptions!$D$7))</f>
        <v>0.16061407327651978</v>
      </c>
      <c r="BJ46" s="12">
        <f>IF(Submodel3s!BF4&gt;InputDataB_ModelSpecAssumptions!$E$47,InputDataB_ModelSpecAssumptions!$E$46,BI46+(InputDataB_ModelSpecAssumptions!$E$46-$I46)/(InputDataB_ModelSpecAssumptions!$E$47-InputDataA_GeneralAssumptions!$D$7))</f>
        <v>0.16061407327651978</v>
      </c>
      <c r="BK46" s="12">
        <f>IF(Submodel3s!BG4&gt;InputDataB_ModelSpecAssumptions!$E$47,InputDataB_ModelSpecAssumptions!$E$46,BJ46+(InputDataB_ModelSpecAssumptions!$E$46-$I46)/(InputDataB_ModelSpecAssumptions!$E$47-InputDataA_GeneralAssumptions!$D$7))</f>
        <v>0.16061407327651978</v>
      </c>
      <c r="BL46" s="12">
        <f>IF(Submodel3s!BH4&gt;InputDataB_ModelSpecAssumptions!$E$47,InputDataB_ModelSpecAssumptions!$E$46,BK46+(InputDataB_ModelSpecAssumptions!$E$46-$I46)/(InputDataB_ModelSpecAssumptions!$E$47-InputDataA_GeneralAssumptions!$D$7))</f>
        <v>0.16061407327651978</v>
      </c>
      <c r="BM46" s="12">
        <f>IF(Submodel3s!BI4&gt;InputDataB_ModelSpecAssumptions!$E$47,InputDataB_ModelSpecAssumptions!$E$46,BL46+(InputDataB_ModelSpecAssumptions!$E$46-$I46)/(InputDataB_ModelSpecAssumptions!$E$47-InputDataA_GeneralAssumptions!$D$7))</f>
        <v>0.16061407327651978</v>
      </c>
      <c r="BN46" s="12">
        <f>IF(Submodel3s!BJ4&gt;InputDataB_ModelSpecAssumptions!$E$47,InputDataB_ModelSpecAssumptions!$E$46,BM46+(InputDataB_ModelSpecAssumptions!$E$46-$I46)/(InputDataB_ModelSpecAssumptions!$E$47-InputDataA_GeneralAssumptions!$D$7))</f>
        <v>0.16061407327651978</v>
      </c>
      <c r="BO46" s="12">
        <f>IF(Submodel3s!BK4&gt;InputDataB_ModelSpecAssumptions!$E$47,InputDataB_ModelSpecAssumptions!$E$46,BN46+(InputDataB_ModelSpecAssumptions!$E$46-$I46)/(InputDataB_ModelSpecAssumptions!$E$47-InputDataA_GeneralAssumptions!$D$7))</f>
        <v>0.16061407327651978</v>
      </c>
      <c r="BP46" s="12">
        <f>IF(Submodel3s!BL4&gt;InputDataB_ModelSpecAssumptions!$E$47,InputDataB_ModelSpecAssumptions!$E$46,BO46+(InputDataB_ModelSpecAssumptions!$E$46-$I46)/(InputDataB_ModelSpecAssumptions!$E$47-InputDataA_GeneralAssumptions!$D$7))</f>
        <v>0.16061407327651978</v>
      </c>
      <c r="BQ46" s="12">
        <f>IF(Submodel3s!BM4&gt;InputDataB_ModelSpecAssumptions!$E$47,InputDataB_ModelSpecAssumptions!$E$46,BP46+(InputDataB_ModelSpecAssumptions!$E$46-$I46)/(InputDataB_ModelSpecAssumptions!$E$47-InputDataA_GeneralAssumptions!$D$7))</f>
        <v>0.16061407327651978</v>
      </c>
      <c r="BR46" s="12">
        <f>IF(Submodel3s!BN4&gt;InputDataB_ModelSpecAssumptions!$E$47,InputDataB_ModelSpecAssumptions!$E$46,BQ46+(InputDataB_ModelSpecAssumptions!$E$46-$I46)/(InputDataB_ModelSpecAssumptions!$E$47-InputDataA_GeneralAssumptions!$D$7))</f>
        <v>0.16061407327651978</v>
      </c>
      <c r="BS46" s="12">
        <f>IF(Submodel3s!BO4&gt;InputDataB_ModelSpecAssumptions!$E$47,InputDataB_ModelSpecAssumptions!$E$46,BR46+(InputDataB_ModelSpecAssumptions!$E$46-$I46)/(InputDataB_ModelSpecAssumptions!$E$47-InputDataA_GeneralAssumptions!$D$7))</f>
        <v>0.16061407327651978</v>
      </c>
      <c r="BT46" s="12">
        <f>IF(Submodel3s!BP4&gt;InputDataB_ModelSpecAssumptions!$E$47,InputDataB_ModelSpecAssumptions!$E$46,BS46+(InputDataB_ModelSpecAssumptions!$E$46-$I46)/(InputDataB_ModelSpecAssumptions!$E$47-InputDataA_GeneralAssumptions!$D$7))</f>
        <v>0.16061407327651978</v>
      </c>
      <c r="BU46" s="12">
        <f>IF(Submodel3s!BQ4&gt;InputDataB_ModelSpecAssumptions!$E$47,InputDataB_ModelSpecAssumptions!$E$46,BT46+(InputDataB_ModelSpecAssumptions!$E$46-$I46)/(InputDataB_ModelSpecAssumptions!$E$47-InputDataA_GeneralAssumptions!$D$7))</f>
        <v>0.16061407327651978</v>
      </c>
      <c r="BV46" s="12">
        <f>IF(Submodel3s!BR4&gt;InputDataB_ModelSpecAssumptions!$E$47,InputDataB_ModelSpecAssumptions!$E$46,BU46+(InputDataB_ModelSpecAssumptions!$E$46-$I46)/(InputDataB_ModelSpecAssumptions!$E$47-InputDataA_GeneralAssumptions!$D$7))</f>
        <v>0.16061407327651978</v>
      </c>
      <c r="BW46" s="12">
        <f>IF(Submodel3s!BS4&gt;InputDataB_ModelSpecAssumptions!$E$47,InputDataB_ModelSpecAssumptions!$E$46,BV46+(InputDataB_ModelSpecAssumptions!$E$46-$I46)/(InputDataB_ModelSpecAssumptions!$E$47-InputDataA_GeneralAssumptions!$D$7))</f>
        <v>0.16061407327651978</v>
      </c>
      <c r="BX46" s="12">
        <f>IF(Submodel3s!BT4&gt;InputDataB_ModelSpecAssumptions!$E$47,InputDataB_ModelSpecAssumptions!$E$46,BW46+(InputDataB_ModelSpecAssumptions!$E$46-$I46)/(InputDataB_ModelSpecAssumptions!$E$47-InputDataA_GeneralAssumptions!$D$7))</f>
        <v>0.16061407327651978</v>
      </c>
      <c r="BY46" s="12">
        <f>IF(Submodel3s!BU4&gt;InputDataB_ModelSpecAssumptions!$E$47,InputDataB_ModelSpecAssumptions!$E$46,BX46+(InputDataB_ModelSpecAssumptions!$E$46-$I46)/(InputDataB_ModelSpecAssumptions!$E$47-InputDataA_GeneralAssumptions!$D$7))</f>
        <v>0.16061407327651978</v>
      </c>
      <c r="BZ46" s="12">
        <f>IF(Submodel3s!BV4&gt;InputDataB_ModelSpecAssumptions!$E$47,InputDataB_ModelSpecAssumptions!$E$46,BY46+(InputDataB_ModelSpecAssumptions!$E$46-$I46)/(InputDataB_ModelSpecAssumptions!$E$47-InputDataA_GeneralAssumptions!$D$7))</f>
        <v>0.16061407327651978</v>
      </c>
      <c r="CA46" s="12">
        <f>IF(Submodel3s!BW4&gt;InputDataB_ModelSpecAssumptions!$E$47,InputDataB_ModelSpecAssumptions!$E$46,BZ46+(InputDataB_ModelSpecAssumptions!$E$46-$I46)/(InputDataB_ModelSpecAssumptions!$E$47-InputDataA_GeneralAssumptions!$D$7))</f>
        <v>0.16061407327651978</v>
      </c>
      <c r="CB46" s="12">
        <f>IF(Submodel3s!BX4&gt;InputDataB_ModelSpecAssumptions!$E$47,InputDataB_ModelSpecAssumptions!$E$46,CA46+(InputDataB_ModelSpecAssumptions!$E$46-$I46)/(InputDataB_ModelSpecAssumptions!$E$47-InputDataA_GeneralAssumptions!$D$7))</f>
        <v>0.16061407327651978</v>
      </c>
      <c r="CC46" s="12">
        <f>IF(Submodel3s!BY4&gt;InputDataB_ModelSpecAssumptions!$E$47,InputDataB_ModelSpecAssumptions!$E$46,CB46+(InputDataB_ModelSpecAssumptions!$E$46-$I46)/(InputDataB_ModelSpecAssumptions!$E$47-InputDataA_GeneralAssumptions!$D$7))</f>
        <v>0.16061407327651978</v>
      </c>
      <c r="CD46" s="12">
        <f>IF(Submodel3s!BZ4&gt;InputDataB_ModelSpecAssumptions!$E$47,InputDataB_ModelSpecAssumptions!$E$46,CC46+(InputDataB_ModelSpecAssumptions!$E$46-$I46)/(InputDataB_ModelSpecAssumptions!$E$47-InputDataA_GeneralAssumptions!$D$7))</f>
        <v>0.16061407327651978</v>
      </c>
      <c r="CE46" s="12">
        <f>IF(Submodel3s!CA4&gt;InputDataB_ModelSpecAssumptions!$E$47,InputDataB_ModelSpecAssumptions!$E$46,CD46+(InputDataB_ModelSpecAssumptions!$E$46-$I46)/(InputDataB_ModelSpecAssumptions!$E$47-InputDataA_GeneralAssumptions!$D$7))</f>
        <v>0.16061407327651978</v>
      </c>
      <c r="CF46" s="12">
        <f>IF(Submodel3s!CB4&gt;InputDataB_ModelSpecAssumptions!$E$47,InputDataB_ModelSpecAssumptions!$E$46,CE46+(InputDataB_ModelSpecAssumptions!$E$46-$I46)/(InputDataB_ModelSpecAssumptions!$E$47-InputDataA_GeneralAssumptions!$D$7))</f>
        <v>0.16061407327651978</v>
      </c>
      <c r="CG46" s="12">
        <f>IF(Submodel3s!CC4&gt;InputDataB_ModelSpecAssumptions!$E$47,InputDataB_ModelSpecAssumptions!$E$46,CF46+(InputDataB_ModelSpecAssumptions!$E$46-$I46)/(InputDataB_ModelSpecAssumptions!$E$47-InputDataA_GeneralAssumptions!$D$7))</f>
        <v>0.16061407327651978</v>
      </c>
      <c r="CH46" s="12">
        <f>IF(Submodel3s!CD4&gt;InputDataB_ModelSpecAssumptions!$E$47,InputDataB_ModelSpecAssumptions!$E$46,CG46+(InputDataB_ModelSpecAssumptions!$E$46-$I46)/(InputDataB_ModelSpecAssumptions!$E$47-InputDataA_GeneralAssumptions!$D$7))</f>
        <v>0.16061407327651978</v>
      </c>
      <c r="CI46" s="12">
        <f>IF(Submodel3s!CE4&gt;InputDataB_ModelSpecAssumptions!$E$47,InputDataB_ModelSpecAssumptions!$E$46,CH46+(InputDataB_ModelSpecAssumptions!$E$46-$I46)/(InputDataB_ModelSpecAssumptions!$E$47-InputDataA_GeneralAssumptions!$D$7))</f>
        <v>0.16061407327651978</v>
      </c>
    </row>
    <row r="47" spans="2:87" ht="16" thickBot="1">
      <c r="B47" s="115" t="s">
        <v>553</v>
      </c>
      <c r="C47" s="116" t="s">
        <v>1</v>
      </c>
      <c r="D47" s="369">
        <v>2050</v>
      </c>
      <c r="E47" s="370">
        <v>2040</v>
      </c>
      <c r="F47" s="739"/>
      <c r="G47" s="13" t="s">
        <v>626</v>
      </c>
      <c r="H47" s="27" t="str">
        <f>H46</f>
        <v>(e.g. 0.40)</v>
      </c>
      <c r="I47" s="11">
        <f>IF(VLOOKUP(InputDataB_ModelSpecAssumptions!$D$45,DataSummary!$A$143:$B$145,2,FALSE)=1,I45,I46)</f>
        <v>0.16061407327651978</v>
      </c>
      <c r="J47" s="11">
        <f>IF(VLOOKUP(InputDataB_ModelSpecAssumptions!$D$45,DataSummary!$A$143:$B$145,2,FALSE)=1,J45,J46)</f>
        <v>0.16061407327651978</v>
      </c>
      <c r="K47" s="11">
        <f>IF(VLOOKUP(InputDataB_ModelSpecAssumptions!$D$45,DataSummary!$A$143:$B$145,2,FALSE)=1,K45,K46)</f>
        <v>0.16061407327651978</v>
      </c>
      <c r="L47" s="11">
        <f>IF(VLOOKUP(InputDataB_ModelSpecAssumptions!$D$45,DataSummary!$A$143:$B$145,2,FALSE)=1,L45,L46)</f>
        <v>0.16061407327651978</v>
      </c>
      <c r="M47" s="11">
        <f>IF(VLOOKUP(InputDataB_ModelSpecAssumptions!$D$45,DataSummary!$A$143:$B$145,2,FALSE)=1,M45,M46)</f>
        <v>0.16061407327651978</v>
      </c>
      <c r="N47" s="11">
        <f>IF(VLOOKUP(InputDataB_ModelSpecAssumptions!$D$45,DataSummary!$A$143:$B$145,2,FALSE)=1,N45,N46)</f>
        <v>0.16061407327651978</v>
      </c>
      <c r="O47" s="11">
        <f>IF(VLOOKUP(InputDataB_ModelSpecAssumptions!$D$45,DataSummary!$A$143:$B$145,2,FALSE)=1,O45,O46)</f>
        <v>0.16061407327651978</v>
      </c>
      <c r="P47" s="11">
        <f>IF(VLOOKUP(InputDataB_ModelSpecAssumptions!$D$45,DataSummary!$A$143:$B$145,2,FALSE)=1,P45,P46)</f>
        <v>0.16061407327651978</v>
      </c>
      <c r="Q47" s="11">
        <f>IF(VLOOKUP(InputDataB_ModelSpecAssumptions!$D$45,DataSummary!$A$143:$B$145,2,FALSE)=1,Q45,Q46)</f>
        <v>0.16061407327651978</v>
      </c>
      <c r="R47" s="11">
        <f>IF(VLOOKUP(InputDataB_ModelSpecAssumptions!$D$45,DataSummary!$A$143:$B$145,2,FALSE)=1,R45,R46)</f>
        <v>0.16061407327651978</v>
      </c>
      <c r="S47" s="11">
        <f>IF(VLOOKUP(InputDataB_ModelSpecAssumptions!$D$45,DataSummary!$A$143:$B$145,2,FALSE)=1,S45,S46)</f>
        <v>0.16061407327651978</v>
      </c>
      <c r="T47" s="11">
        <f>IF(VLOOKUP(InputDataB_ModelSpecAssumptions!$D$45,DataSummary!$A$143:$B$145,2,FALSE)=1,T45,T46)</f>
        <v>0.16061407327651978</v>
      </c>
      <c r="U47" s="11">
        <f>IF(VLOOKUP(InputDataB_ModelSpecAssumptions!$D$45,DataSummary!$A$143:$B$145,2,FALSE)=1,U45,U46)</f>
        <v>0.16061407327651978</v>
      </c>
      <c r="V47" s="11">
        <f>IF(VLOOKUP(InputDataB_ModelSpecAssumptions!$D$45,DataSummary!$A$143:$B$145,2,FALSE)=1,V45,V46)</f>
        <v>0.16061407327651978</v>
      </c>
      <c r="W47" s="11">
        <f>IF(VLOOKUP(InputDataB_ModelSpecAssumptions!$D$45,DataSummary!$A$143:$B$145,2,FALSE)=1,W45,W46)</f>
        <v>0.16061407327651978</v>
      </c>
      <c r="X47" s="11">
        <f>IF(VLOOKUP(InputDataB_ModelSpecAssumptions!$D$45,DataSummary!$A$143:$B$145,2,FALSE)=1,X45,X46)</f>
        <v>0.16061407327651978</v>
      </c>
      <c r="Y47" s="11">
        <f>IF(VLOOKUP(InputDataB_ModelSpecAssumptions!$D$45,DataSummary!$A$143:$B$145,2,FALSE)=1,Y45,Y46)</f>
        <v>0.16061407327651978</v>
      </c>
      <c r="Z47" s="11">
        <f>IF(VLOOKUP(InputDataB_ModelSpecAssumptions!$D$45,DataSummary!$A$143:$B$145,2,FALSE)=1,Z45,Z46)</f>
        <v>0.16061407327651978</v>
      </c>
      <c r="AA47" s="11">
        <f>IF(VLOOKUP(InputDataB_ModelSpecAssumptions!$D$45,DataSummary!$A$143:$B$145,2,FALSE)=1,AA45,AA46)</f>
        <v>0.16061407327651978</v>
      </c>
      <c r="AB47" s="11">
        <f>IF(VLOOKUP(InputDataB_ModelSpecAssumptions!$D$45,DataSummary!$A$143:$B$145,2,FALSE)=1,AB45,AB46)</f>
        <v>0.16061407327651978</v>
      </c>
      <c r="AC47" s="11">
        <f>IF(VLOOKUP(InputDataB_ModelSpecAssumptions!$D$45,DataSummary!$A$143:$B$145,2,FALSE)=1,AC45,AC46)</f>
        <v>0.16061407327651978</v>
      </c>
      <c r="AD47" s="11">
        <f>IF(VLOOKUP(InputDataB_ModelSpecAssumptions!$D$45,DataSummary!$A$143:$B$145,2,FALSE)=1,AD45,AD46)</f>
        <v>0.16061407327651978</v>
      </c>
      <c r="AE47" s="11">
        <f>IF(VLOOKUP(InputDataB_ModelSpecAssumptions!$D$45,DataSummary!$A$143:$B$145,2,FALSE)=1,AE45,AE46)</f>
        <v>0.16061407327651978</v>
      </c>
      <c r="AF47" s="11">
        <f>IF(VLOOKUP(InputDataB_ModelSpecAssumptions!$D$45,DataSummary!$A$143:$B$145,2,FALSE)=1,AF45,AF46)</f>
        <v>0.16061407327651978</v>
      </c>
      <c r="AG47" s="11">
        <f>IF(VLOOKUP(InputDataB_ModelSpecAssumptions!$D$45,DataSummary!$A$143:$B$145,2,FALSE)=1,AG45,AG46)</f>
        <v>0.16061407327651978</v>
      </c>
      <c r="AH47" s="11">
        <f>IF(VLOOKUP(InputDataB_ModelSpecAssumptions!$D$45,DataSummary!$A$143:$B$145,2,FALSE)=1,AH45,AH46)</f>
        <v>0.16061407327651978</v>
      </c>
      <c r="AI47" s="11">
        <f>IF(VLOOKUP(InputDataB_ModelSpecAssumptions!$D$45,DataSummary!$A$143:$B$145,2,FALSE)=1,AI45,AI46)</f>
        <v>0.16061407327651978</v>
      </c>
      <c r="AJ47" s="11">
        <f>IF(VLOOKUP(InputDataB_ModelSpecAssumptions!$D$45,DataSummary!$A$143:$B$145,2,FALSE)=1,AJ45,AJ46)</f>
        <v>0.16061407327651978</v>
      </c>
      <c r="AK47" s="11">
        <f>IF(VLOOKUP(InputDataB_ModelSpecAssumptions!$D$45,DataSummary!$A$143:$B$145,2,FALSE)=1,AK45,AK46)</f>
        <v>0.16061407327651978</v>
      </c>
      <c r="AL47" s="11">
        <f>IF(VLOOKUP(InputDataB_ModelSpecAssumptions!$D$45,DataSummary!$A$143:$B$145,2,FALSE)=1,AL45,AL46)</f>
        <v>0.16061407327651978</v>
      </c>
      <c r="AM47" s="11">
        <f>IF(VLOOKUP(InputDataB_ModelSpecAssumptions!$D$45,DataSummary!$A$143:$B$145,2,FALSE)=1,AM45,AM46)</f>
        <v>0.16061407327651978</v>
      </c>
      <c r="AN47" s="11">
        <f>IF(VLOOKUP(InputDataB_ModelSpecAssumptions!$D$45,DataSummary!$A$143:$B$145,2,FALSE)=1,AN45,AN46)</f>
        <v>0.16061407327651978</v>
      </c>
      <c r="AO47" s="11">
        <f>IF(VLOOKUP(InputDataB_ModelSpecAssumptions!$D$45,DataSummary!$A$143:$B$145,2,FALSE)=1,AO45,AO46)</f>
        <v>0.16061407327651978</v>
      </c>
      <c r="AP47" s="11">
        <f>IF(VLOOKUP(InputDataB_ModelSpecAssumptions!$D$45,DataSummary!$A$143:$B$145,2,FALSE)=1,AP45,AP46)</f>
        <v>0.16061407327651978</v>
      </c>
      <c r="AQ47" s="11">
        <f>IF(VLOOKUP(InputDataB_ModelSpecAssumptions!$D$45,DataSummary!$A$143:$B$145,2,FALSE)=1,AQ45,AQ46)</f>
        <v>0.16061407327651978</v>
      </c>
      <c r="AR47" s="11">
        <f>IF(VLOOKUP(InputDataB_ModelSpecAssumptions!$D$45,DataSummary!$A$143:$B$145,2,FALSE)=1,AR45,AR46)</f>
        <v>0.16061407327651978</v>
      </c>
      <c r="AS47" s="11">
        <f>IF(VLOOKUP(InputDataB_ModelSpecAssumptions!$D$45,DataSummary!$A$143:$B$145,2,FALSE)=1,AS45,AS46)</f>
        <v>0.16061407327651978</v>
      </c>
      <c r="AT47" s="11">
        <f>IF(VLOOKUP(InputDataB_ModelSpecAssumptions!$D$45,DataSummary!$A$143:$B$145,2,FALSE)=1,AT45,AT46)</f>
        <v>0.16061407327651978</v>
      </c>
      <c r="AU47" s="11">
        <f>IF(VLOOKUP(InputDataB_ModelSpecAssumptions!$D$45,DataSummary!$A$143:$B$145,2,FALSE)=1,AU45,AU46)</f>
        <v>0.16061407327651978</v>
      </c>
      <c r="AV47" s="11">
        <f>IF(VLOOKUP(InputDataB_ModelSpecAssumptions!$D$45,DataSummary!$A$143:$B$145,2,FALSE)=1,AV45,AV46)</f>
        <v>0.16061407327651978</v>
      </c>
      <c r="AW47" s="11">
        <f>IF(VLOOKUP(InputDataB_ModelSpecAssumptions!$D$45,DataSummary!$A$143:$B$145,2,FALSE)=1,AW45,AW46)</f>
        <v>0.16061407327651978</v>
      </c>
      <c r="AX47" s="11">
        <f>IF(VLOOKUP(InputDataB_ModelSpecAssumptions!$D$45,DataSummary!$A$143:$B$145,2,FALSE)=1,AX45,AX46)</f>
        <v>0.16061407327651978</v>
      </c>
      <c r="AY47" s="11">
        <f>IF(VLOOKUP(InputDataB_ModelSpecAssumptions!$D$45,DataSummary!$A$143:$B$145,2,FALSE)=1,AY45,AY46)</f>
        <v>0.16061407327651978</v>
      </c>
      <c r="AZ47" s="11">
        <f>IF(VLOOKUP(InputDataB_ModelSpecAssumptions!$D$45,DataSummary!$A$143:$B$145,2,FALSE)=1,AZ45,AZ46)</f>
        <v>0.16061407327651978</v>
      </c>
      <c r="BA47" s="11">
        <f>IF(VLOOKUP(InputDataB_ModelSpecAssumptions!$D$45,DataSummary!$A$143:$B$145,2,FALSE)=1,BA45,BA46)</f>
        <v>0.16061407327651978</v>
      </c>
      <c r="BB47" s="11">
        <f>IF(VLOOKUP(InputDataB_ModelSpecAssumptions!$D$45,DataSummary!$A$143:$B$145,2,FALSE)=1,BB45,BB46)</f>
        <v>0.16061407327651978</v>
      </c>
      <c r="BC47" s="11">
        <f>IF(VLOOKUP(InputDataB_ModelSpecAssumptions!$D$45,DataSummary!$A$143:$B$145,2,FALSE)=1,BC45,BC46)</f>
        <v>0.16061407327651978</v>
      </c>
      <c r="BD47" s="11">
        <f>IF(VLOOKUP(InputDataB_ModelSpecAssumptions!$D$45,DataSummary!$A$143:$B$145,2,FALSE)=1,BD45,BD46)</f>
        <v>0.16061407327651978</v>
      </c>
      <c r="BE47" s="11">
        <f>IF(VLOOKUP(InputDataB_ModelSpecAssumptions!$D$45,DataSummary!$A$143:$B$145,2,FALSE)=1,BE45,BE46)</f>
        <v>0.16061407327651978</v>
      </c>
      <c r="BF47" s="11">
        <f>IF(VLOOKUP(InputDataB_ModelSpecAssumptions!$D$45,DataSummary!$A$143:$B$145,2,FALSE)=1,BF45,BF46)</f>
        <v>0.16061407327651978</v>
      </c>
      <c r="BG47" s="11">
        <f>IF(VLOOKUP(InputDataB_ModelSpecAssumptions!$D$45,DataSummary!$A$143:$B$145,2,FALSE)=1,BG45,BG46)</f>
        <v>0.16061407327651978</v>
      </c>
      <c r="BH47" s="11">
        <f>IF(VLOOKUP(InputDataB_ModelSpecAssumptions!$D$45,DataSummary!$A$143:$B$145,2,FALSE)=1,BH45,BH46)</f>
        <v>0.16061407327651978</v>
      </c>
      <c r="BI47" s="11">
        <f>IF(VLOOKUP(InputDataB_ModelSpecAssumptions!$D$45,DataSummary!$A$143:$B$145,2,FALSE)=1,BI45,BI46)</f>
        <v>0.16061407327651978</v>
      </c>
      <c r="BJ47" s="11">
        <f>IF(VLOOKUP(InputDataB_ModelSpecAssumptions!$D$45,DataSummary!$A$143:$B$145,2,FALSE)=1,BJ45,BJ46)</f>
        <v>0.16061407327651978</v>
      </c>
      <c r="BK47" s="11">
        <f>IF(VLOOKUP(InputDataB_ModelSpecAssumptions!$D$45,DataSummary!$A$143:$B$145,2,FALSE)=1,BK45,BK46)</f>
        <v>0.16061407327651978</v>
      </c>
      <c r="BL47" s="11">
        <f>IF(VLOOKUP(InputDataB_ModelSpecAssumptions!$D$45,DataSummary!$A$143:$B$145,2,FALSE)=1,BL45,BL46)</f>
        <v>0.16061407327651978</v>
      </c>
      <c r="BM47" s="11">
        <f>IF(VLOOKUP(InputDataB_ModelSpecAssumptions!$D$45,DataSummary!$A$143:$B$145,2,FALSE)=1,BM45,BM46)</f>
        <v>0.16061407327651978</v>
      </c>
      <c r="BN47" s="11">
        <f>IF(VLOOKUP(InputDataB_ModelSpecAssumptions!$D$45,DataSummary!$A$143:$B$145,2,FALSE)=1,BN45,BN46)</f>
        <v>0.16061407327651978</v>
      </c>
      <c r="BO47" s="11">
        <f>IF(VLOOKUP(InputDataB_ModelSpecAssumptions!$D$45,DataSummary!$A$143:$B$145,2,FALSE)=1,BO45,BO46)</f>
        <v>0.16061407327651978</v>
      </c>
      <c r="BP47" s="11">
        <f>IF(VLOOKUP(InputDataB_ModelSpecAssumptions!$D$45,DataSummary!$A$143:$B$145,2,FALSE)=1,BP45,BP46)</f>
        <v>0.16061407327651978</v>
      </c>
      <c r="BQ47" s="11">
        <f>IF(VLOOKUP(InputDataB_ModelSpecAssumptions!$D$45,DataSummary!$A$143:$B$145,2,FALSE)=1,BQ45,BQ46)</f>
        <v>0.16061407327651978</v>
      </c>
      <c r="BR47" s="11">
        <f>IF(VLOOKUP(InputDataB_ModelSpecAssumptions!$D$45,DataSummary!$A$143:$B$145,2,FALSE)=1,BR45,BR46)</f>
        <v>0.16061407327651978</v>
      </c>
      <c r="BS47" s="11">
        <f>IF(VLOOKUP(InputDataB_ModelSpecAssumptions!$D$45,DataSummary!$A$143:$B$145,2,FALSE)=1,BS45,BS46)</f>
        <v>0.16061407327651978</v>
      </c>
      <c r="BT47" s="11">
        <f>IF(VLOOKUP(InputDataB_ModelSpecAssumptions!$D$45,DataSummary!$A$143:$B$145,2,FALSE)=1,BT45,BT46)</f>
        <v>0.16061407327651978</v>
      </c>
      <c r="BU47" s="11">
        <f>IF(VLOOKUP(InputDataB_ModelSpecAssumptions!$D$45,DataSummary!$A$143:$B$145,2,FALSE)=1,BU45,BU46)</f>
        <v>0.16061407327651978</v>
      </c>
      <c r="BV47" s="11">
        <f>IF(VLOOKUP(InputDataB_ModelSpecAssumptions!$D$45,DataSummary!$A$143:$B$145,2,FALSE)=1,BV45,BV46)</f>
        <v>0.16061407327651978</v>
      </c>
      <c r="BW47" s="11">
        <f>IF(VLOOKUP(InputDataB_ModelSpecAssumptions!$D$45,DataSummary!$A$143:$B$145,2,FALSE)=1,BW45,BW46)</f>
        <v>0.16061407327651978</v>
      </c>
      <c r="BX47" s="11">
        <f>IF(VLOOKUP(InputDataB_ModelSpecAssumptions!$D$45,DataSummary!$A$143:$B$145,2,FALSE)=1,BX45,BX46)</f>
        <v>0.16061407327651978</v>
      </c>
      <c r="BY47" s="11">
        <f>IF(VLOOKUP(InputDataB_ModelSpecAssumptions!$D$45,DataSummary!$A$143:$B$145,2,FALSE)=1,BY45,BY46)</f>
        <v>0.16061407327651978</v>
      </c>
      <c r="BZ47" s="11">
        <f>IF(VLOOKUP(InputDataB_ModelSpecAssumptions!$D$45,DataSummary!$A$143:$B$145,2,FALSE)=1,BZ45,BZ46)</f>
        <v>0.16061407327651978</v>
      </c>
      <c r="CA47" s="11">
        <f>IF(VLOOKUP(InputDataB_ModelSpecAssumptions!$D$45,DataSummary!$A$143:$B$145,2,FALSE)=1,CA45,CA46)</f>
        <v>0.16061407327651978</v>
      </c>
      <c r="CB47" s="11">
        <f>IF(VLOOKUP(InputDataB_ModelSpecAssumptions!$D$45,DataSummary!$A$143:$B$145,2,FALSE)=1,CB45,CB46)</f>
        <v>0.16061407327651978</v>
      </c>
      <c r="CC47" s="11">
        <f>IF(VLOOKUP(InputDataB_ModelSpecAssumptions!$D$45,DataSummary!$A$143:$B$145,2,FALSE)=1,CC45,CC46)</f>
        <v>0.16061407327651978</v>
      </c>
      <c r="CD47" s="11">
        <f>IF(VLOOKUP(InputDataB_ModelSpecAssumptions!$D$45,DataSummary!$A$143:$B$145,2,FALSE)=1,CD45,CD46)</f>
        <v>0.16061407327651978</v>
      </c>
      <c r="CE47" s="11">
        <f>IF(VLOOKUP(InputDataB_ModelSpecAssumptions!$D$45,DataSummary!$A$143:$B$145,2,FALSE)=1,CE45,CE46)</f>
        <v>0.16061407327651978</v>
      </c>
      <c r="CF47" s="11">
        <f>IF(VLOOKUP(InputDataB_ModelSpecAssumptions!$D$45,DataSummary!$A$143:$B$145,2,FALSE)=1,CF45,CF46)</f>
        <v>0.16061407327651978</v>
      </c>
      <c r="CG47" s="11">
        <f>IF(VLOOKUP(InputDataB_ModelSpecAssumptions!$D$45,DataSummary!$A$143:$B$145,2,FALSE)=1,CG45,CG46)</f>
        <v>0.16061407327651978</v>
      </c>
      <c r="CH47" s="11">
        <f>IF(VLOOKUP(InputDataB_ModelSpecAssumptions!$D$45,DataSummary!$A$143:$B$145,2,FALSE)=1,CH45,CH46)</f>
        <v>0.16061407327651978</v>
      </c>
      <c r="CI47" s="11">
        <f>IF(VLOOKUP(InputDataB_ModelSpecAssumptions!$D$45,DataSummary!$A$143:$B$145,2,FALSE)=1,CI45,CI46)</f>
        <v>0.16061407327651978</v>
      </c>
    </row>
    <row r="48" spans="2:87" ht="16" thickBot="1">
      <c r="D48" s="236"/>
      <c r="E48" s="236"/>
    </row>
    <row r="49" spans="2:14" ht="16" thickBot="1">
      <c r="B49" s="270" t="str">
        <f>"Preloaded current account balance for "&amp;DataSummary!E291 &amp; " (ratio to GDP)"</f>
        <v>Preloaded current account balance for 2019 (ratio to GDP)</v>
      </c>
      <c r="C49" s="271">
        <f>InputDataA_GeneralAssumptions!D77</f>
        <v>8.0398254794999957E-4</v>
      </c>
    </row>
    <row r="51" spans="2:14">
      <c r="G51" s="4" t="s">
        <v>2346</v>
      </c>
      <c r="H51" s="4" t="s">
        <v>595</v>
      </c>
      <c r="I51" s="5">
        <f>DataSummary!F119</f>
        <v>-3.7695154730588154E-3</v>
      </c>
      <c r="J51" s="5">
        <f>DataSummary!G119</f>
        <v>1.3710919216274764E-2</v>
      </c>
      <c r="K51" s="5">
        <f>DataSummary!H119</f>
        <v>1.3844144442775486E-2</v>
      </c>
      <c r="L51" s="5">
        <f>DataSummary!I119</f>
        <v>1.3961094313996281E-2</v>
      </c>
      <c r="M51" s="5">
        <f>DataSummary!J119</f>
        <v>1.4072612402899365E-2</v>
      </c>
      <c r="N51" s="5">
        <f>DataSummary!K119</f>
        <v>1.4192302036588389E-2</v>
      </c>
    </row>
  </sheetData>
  <mergeCells count="24">
    <mergeCell ref="F41:F43"/>
    <mergeCell ref="D10:E10"/>
    <mergeCell ref="D13:E13"/>
    <mergeCell ref="B7:C7"/>
    <mergeCell ref="F45:F47"/>
    <mergeCell ref="D36:E36"/>
    <mergeCell ref="B27:C27"/>
    <mergeCell ref="D45:E45"/>
    <mergeCell ref="D29:E29"/>
    <mergeCell ref="B40:E40"/>
    <mergeCell ref="D42:E42"/>
    <mergeCell ref="D35:E35"/>
    <mergeCell ref="D34:E34"/>
    <mergeCell ref="F9:F11"/>
    <mergeCell ref="F13:F15"/>
    <mergeCell ref="F28:F30"/>
    <mergeCell ref="G6:G7"/>
    <mergeCell ref="F34:F36"/>
    <mergeCell ref="B17:C17"/>
    <mergeCell ref="D23:E23"/>
    <mergeCell ref="F23:F25"/>
    <mergeCell ref="B18:C18"/>
    <mergeCell ref="F19:F21"/>
    <mergeCell ref="D20:E20"/>
  </mergeCells>
  <conditionalFormatting sqref="D31:E31">
    <cfRule type="expression" dxfId="31" priority="5">
      <formula>$D$35&lt;&gt;"GDP PC Level"</formula>
    </cfRule>
  </conditionalFormatting>
  <conditionalFormatting sqref="G9">
    <cfRule type="expression" dxfId="30" priority="35">
      <formula>$D$13="Manual"</formula>
    </cfRule>
  </conditionalFormatting>
  <conditionalFormatting sqref="G10">
    <cfRule type="expression" dxfId="29" priority="36">
      <formula>$D$13="Automatic"</formula>
    </cfRule>
  </conditionalFormatting>
  <conditionalFormatting sqref="G13">
    <cfRule type="expression" dxfId="28" priority="33">
      <formula>$D$13="Manual"</formula>
    </cfRule>
  </conditionalFormatting>
  <conditionalFormatting sqref="G14">
    <cfRule type="expression" dxfId="27" priority="34">
      <formula>$D$13="Automatic"</formula>
    </cfRule>
  </conditionalFormatting>
  <conditionalFormatting sqref="G19">
    <cfRule type="expression" dxfId="26" priority="18">
      <formula>$D$23="Manual"</formula>
    </cfRule>
  </conditionalFormatting>
  <conditionalFormatting sqref="G20">
    <cfRule type="expression" dxfId="25" priority="19">
      <formula>$D$23="Automatic"</formula>
    </cfRule>
  </conditionalFormatting>
  <conditionalFormatting sqref="G23">
    <cfRule type="expression" dxfId="24" priority="16">
      <formula>$D$23="Manual"</formula>
    </cfRule>
  </conditionalFormatting>
  <conditionalFormatting sqref="G24">
    <cfRule type="expression" dxfId="23" priority="17">
      <formula>$D$23="Automatic"</formula>
    </cfRule>
  </conditionalFormatting>
  <conditionalFormatting sqref="G28">
    <cfRule type="expression" dxfId="22" priority="31">
      <formula>$D$36="Manual"</formula>
    </cfRule>
  </conditionalFormatting>
  <conditionalFormatting sqref="G29">
    <cfRule type="expression" dxfId="21" priority="32">
      <formula>$D$36="Automatic"</formula>
    </cfRule>
  </conditionalFormatting>
  <conditionalFormatting sqref="G34">
    <cfRule type="expression" dxfId="20" priority="29">
      <formula>$D$36="Manual"</formula>
    </cfRule>
  </conditionalFormatting>
  <conditionalFormatting sqref="G35">
    <cfRule type="expression" dxfId="19" priority="30">
      <formula>$D$36="Automatic"</formula>
    </cfRule>
  </conditionalFormatting>
  <conditionalFormatting sqref="G41">
    <cfRule type="expression" dxfId="18" priority="27">
      <formula>$D$45="Manual"</formula>
    </cfRule>
  </conditionalFormatting>
  <conditionalFormatting sqref="G42">
    <cfRule type="expression" dxfId="17" priority="28">
      <formula>$D$45="Automatic"</formula>
    </cfRule>
  </conditionalFormatting>
  <conditionalFormatting sqref="G45">
    <cfRule type="expression" dxfId="16" priority="25">
      <formula>$D$45="Manual"</formula>
    </cfRule>
  </conditionalFormatting>
  <conditionalFormatting sqref="G46">
    <cfRule type="expression" dxfId="15" priority="26">
      <formula>$D$45="Automatic"</formula>
    </cfRule>
  </conditionalFormatting>
  <conditionalFormatting sqref="I9:CI9">
    <cfRule type="expression" dxfId="14" priority="11">
      <formula>$D$13="Automatic"</formula>
    </cfRule>
  </conditionalFormatting>
  <conditionalFormatting sqref="I10:CI10">
    <cfRule type="expression" dxfId="13" priority="6">
      <formula>$D$13="Manual"</formula>
    </cfRule>
  </conditionalFormatting>
  <conditionalFormatting sqref="I13:CI13">
    <cfRule type="expression" dxfId="12" priority="8">
      <formula>$D$13="Automatic"</formula>
    </cfRule>
  </conditionalFormatting>
  <conditionalFormatting sqref="I14:CI14">
    <cfRule type="expression" dxfId="11" priority="7">
      <formula>$D$13="Manual"</formula>
    </cfRule>
  </conditionalFormatting>
  <conditionalFormatting sqref="I19:CI19">
    <cfRule type="expression" dxfId="10" priority="15">
      <formula>$D$23="Automatic"</formula>
    </cfRule>
  </conditionalFormatting>
  <conditionalFormatting sqref="I20:CI20">
    <cfRule type="expression" dxfId="9" priority="14">
      <formula>$D$23="Manual"</formula>
    </cfRule>
  </conditionalFormatting>
  <conditionalFormatting sqref="I23:CI23">
    <cfRule type="expression" dxfId="8" priority="24">
      <formula>$D$23="Automatic"</formula>
    </cfRule>
  </conditionalFormatting>
  <conditionalFormatting sqref="I24:CI24">
    <cfRule type="expression" dxfId="7" priority="23">
      <formula>$D$23="Manual"</formula>
    </cfRule>
  </conditionalFormatting>
  <conditionalFormatting sqref="I28:CI28 I34:CI34">
    <cfRule type="expression" dxfId="6" priority="22">
      <formula>$D$36="Automatic"</formula>
    </cfRule>
  </conditionalFormatting>
  <conditionalFormatting sqref="I41:CI41 I45:CI45">
    <cfRule type="expression" dxfId="5" priority="21">
      <formula>$D$45="Automatic"</formula>
    </cfRule>
  </conditionalFormatting>
  <conditionalFormatting sqref="I42:CI42 I46:CI46">
    <cfRule type="expression" dxfId="4" priority="20">
      <formula>$D$45="Manual"</formula>
    </cfRule>
  </conditionalFormatting>
  <hyperlinks>
    <hyperlink ref="H8" location="GraphsB!A1" display="Chart" xr:uid="{00000000-0004-0000-0300-000000000000}"/>
    <hyperlink ref="H27" location="GraphsB!A25" display="Chart" xr:uid="{00000000-0004-0000-0300-000001000000}"/>
    <hyperlink ref="H40" location="GraphsB!A46" display="Chart" xr:uid="{00000000-0004-0000-0300-000002000000}"/>
    <hyperlink ref="H18" location="GraphsB!G1" display="Chart" xr:uid="{00000000-0004-0000-0300-000003000000}"/>
  </hyperlink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C981B873-CBE3-4B2F-947A-27F2A2C5E3CB}">
            <xm:f>DataSummary!$D$359="Interpolated"</xm:f>
            <x14:dxf>
              <font>
                <b/>
                <i val="0"/>
                <color theme="0"/>
              </font>
              <fill>
                <patternFill>
                  <bgColor rgb="FFFF0000"/>
                </patternFill>
              </fill>
            </x14:dxf>
          </x14:cfRule>
          <x14:cfRule type="expression" priority="3" id="{076842AA-B122-41C6-8E2E-7855A5C72F4E}">
            <xm:f>DataSummary!$D$359="MFMOD 2016 Interpolated"</xm:f>
            <x14:dxf>
              <font>
                <b/>
                <i val="0"/>
                <color theme="0"/>
              </font>
              <fill>
                <patternFill>
                  <bgColor rgb="FFFF0000"/>
                </patternFill>
              </fill>
            </x14:dxf>
          </x14:cfRule>
          <xm:sqref>C2</xm:sqref>
        </x14:conditionalFormatting>
        <x14:conditionalFormatting xmlns:xm="http://schemas.microsoft.com/office/excel/2006/main">
          <x14:cfRule type="expression" priority="2" id="{72FB4BCF-A58C-4C20-B999-B079A21C85A7}">
            <xm:f>DataSummary!$D$444="Interpolated"</xm:f>
            <x14:dxf>
              <font>
                <b/>
                <i val="0"/>
                <color theme="0"/>
              </font>
              <fill>
                <patternFill>
                  <bgColor rgb="FFFF0000"/>
                </patternFill>
              </fill>
            </x14:dxf>
          </x14:cfRule>
          <xm:sqref>C5:C6</xm:sqref>
        </x14:conditionalFormatting>
        <x14:conditionalFormatting xmlns:xm="http://schemas.microsoft.com/office/excel/2006/main">
          <x14:cfRule type="expression" priority="4" id="{3D762604-20D4-4E9A-A69C-72C43442A6F0}">
            <xm:f>DataSummary!$B$166=3</xm:f>
            <x14:dxf>
              <font>
                <color theme="3" tint="0.59996337778862885"/>
              </font>
              <fill>
                <patternFill>
                  <bgColor theme="3" tint="0.59996337778862885"/>
                </patternFill>
              </fill>
            </x14:dxf>
          </x14:cfRule>
          <xm:sqref>C31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881A9D8A-2397-4593-AF59-BA1E0595CD40}">
          <x14:formula1>
            <xm:f>DataSummary!$A$144:$A$145</xm:f>
          </x14:formula1>
          <xm:sqref>D45:E45 D36:E36 D23:E23 D13:E13</xm:sqref>
        </x14:dataValidation>
        <x14:dataValidation type="list" allowBlank="1" showInputMessage="1" showErrorMessage="1" xr:uid="{B1FE7686-22DE-4AC1-A7CA-179C739BA1F7}">
          <x14:formula1>
            <xm:f>DataSummary!$A$155:$A$157</xm:f>
          </x14:formula1>
          <xm:sqref>D35:E35</xm:sqref>
        </x14:dataValidation>
        <x14:dataValidation type="list" allowBlank="1" showInputMessage="1" showErrorMessage="1" xr:uid="{15BB1B1E-9060-4689-987C-563F31E70CF0}">
          <x14:formula1>
            <xm:f>DataSummary!$A$332:$A$357</xm:f>
          </x14:formula1>
          <xm:sqref>C3</xm:sqref>
        </x14:dataValidation>
        <x14:dataValidation type="list" allowBlank="1" showInputMessage="1" showErrorMessage="1" xr:uid="{FB3DD7E3-8862-4355-992B-98E6823664A2}">
          <x14:formula1>
            <xm:f>DataSummary!$I$159:$M$159</xm:f>
          </x14:formula1>
          <xm:sqref>C31</xm:sqref>
        </x14:dataValidation>
        <x14:dataValidation type="list" allowBlank="1" showInputMessage="1" showErrorMessage="1" xr:uid="{DF98E0BC-D0E7-45B3-9271-8705BCA4387F}">
          <x14:formula1>
            <xm:f>DataSummary!$O$160:$O$161</xm:f>
          </x14:formula1>
          <xm:sqref>C29</xm:sqref>
        </x14:dataValidation>
        <x14:dataValidation type="list" allowBlank="1" showInputMessage="1" showErrorMessage="1" xr:uid="{1DFEF052-FC0D-4FCB-95A3-E5377A5E305A}">
          <x14:formula1>
            <xm:f>DataSummary!$A$428:$A$442</xm:f>
          </x14:formula1>
          <xm:sqref>C4</xm:sqref>
        </x14:dataValidation>
        <x14:dataValidation type="list" allowBlank="1" showInputMessage="1" showErrorMessage="1" xr:uid="{0751901C-2836-4BE8-9C30-8C42D3277F66}">
          <x14:formula1>
            <xm:f>DataSummary!$A$397:$A$406</xm:f>
          </x14:formula1>
          <xm:sqref>C42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48"/>
  <sheetViews>
    <sheetView zoomScaleNormal="100" zoomScalePageLayoutView="68" workbookViewId="0">
      <selection activeCell="BS45" sqref="BS45"/>
    </sheetView>
  </sheetViews>
  <sheetFormatPr defaultColWidth="11" defaultRowHeight="15.5"/>
  <cols>
    <col min="6" max="6" width="3.1640625" customWidth="1"/>
    <col min="12" max="12" width="2.5" customWidth="1"/>
    <col min="17" max="17" width="10.6640625" customWidth="1"/>
    <col min="18" max="18" width="0.6640625" style="221" customWidth="1"/>
    <col min="23" max="27" width="13" customWidth="1"/>
    <col min="28" max="28" width="4.5" customWidth="1"/>
    <col min="29" max="32" width="10.33203125" customWidth="1"/>
    <col min="33" max="33" width="11.1640625" customWidth="1"/>
  </cols>
  <sheetData>
    <row r="1" spans="1:73" ht="18.5">
      <c r="A1" s="207" t="s">
        <v>1002</v>
      </c>
      <c r="B1" s="208"/>
      <c r="C1" s="208"/>
      <c r="D1" s="208"/>
      <c r="E1" s="210" t="s">
        <v>632</v>
      </c>
      <c r="F1" s="208"/>
      <c r="G1" s="208"/>
      <c r="H1" s="208"/>
      <c r="I1" s="208"/>
      <c r="J1" s="208"/>
      <c r="K1" s="208"/>
      <c r="L1" s="208"/>
      <c r="M1" s="208"/>
      <c r="N1" s="208"/>
      <c r="O1" s="208"/>
      <c r="P1" s="208"/>
      <c r="Q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row>
    <row r="2" spans="1:73">
      <c r="A2" s="209" t="s">
        <v>753</v>
      </c>
      <c r="B2" s="208"/>
      <c r="C2" s="208"/>
      <c r="D2" s="208"/>
      <c r="E2" s="208"/>
      <c r="F2" s="208"/>
      <c r="G2" s="209" t="s">
        <v>754</v>
      </c>
      <c r="H2" s="208"/>
      <c r="I2" s="208"/>
      <c r="J2" s="208"/>
      <c r="K2" s="208"/>
      <c r="L2" s="209"/>
      <c r="M2" s="209" t="s">
        <v>643</v>
      </c>
      <c r="N2" s="208"/>
      <c r="O2" s="208"/>
      <c r="P2" s="208"/>
      <c r="Q2" s="208"/>
      <c r="S2" s="220" t="s">
        <v>644</v>
      </c>
      <c r="T2" s="208"/>
      <c r="U2" s="208"/>
      <c r="V2" s="208"/>
      <c r="W2" s="208"/>
      <c r="X2" s="208"/>
      <c r="Y2" s="208"/>
      <c r="Z2" s="208"/>
      <c r="AA2" s="208"/>
      <c r="AB2" s="208"/>
      <c r="AC2" s="208"/>
      <c r="AD2" s="208"/>
      <c r="AE2" s="208"/>
      <c r="AF2" s="208"/>
      <c r="AG2" s="208"/>
      <c r="AH2" s="220" t="s">
        <v>766</v>
      </c>
      <c r="AI2" s="208"/>
      <c r="AJ2" s="208"/>
      <c r="AK2" s="208"/>
      <c r="AL2" s="208"/>
      <c r="AM2" s="208"/>
      <c r="AN2" s="208"/>
      <c r="AO2" s="208"/>
      <c r="AP2" s="208"/>
      <c r="AQ2" s="208"/>
      <c r="AR2" s="231" t="s">
        <v>669</v>
      </c>
      <c r="AS2" s="208"/>
      <c r="AT2" s="208"/>
      <c r="AU2" s="208"/>
      <c r="AV2" s="208"/>
      <c r="AW2" s="231" t="s">
        <v>696</v>
      </c>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row>
    <row r="3" spans="1:73">
      <c r="A3" s="208"/>
      <c r="B3" s="208"/>
      <c r="C3" s="208"/>
      <c r="D3" s="208"/>
      <c r="E3" s="208"/>
      <c r="F3" s="208"/>
      <c r="G3" s="208"/>
      <c r="H3" s="208"/>
      <c r="I3" s="208"/>
      <c r="J3" s="208"/>
      <c r="K3" s="208"/>
      <c r="L3" s="208"/>
      <c r="M3" s="208"/>
      <c r="N3" s="208"/>
      <c r="O3" s="208"/>
      <c r="P3" s="208"/>
      <c r="Q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row>
    <row r="4" spans="1:73">
      <c r="A4" s="208"/>
      <c r="B4" s="208"/>
      <c r="C4" s="208"/>
      <c r="D4" s="208"/>
      <c r="E4" s="208"/>
      <c r="F4" s="208"/>
      <c r="G4" s="208"/>
      <c r="H4" s="208"/>
      <c r="I4" s="208"/>
      <c r="J4" s="208"/>
      <c r="K4" s="208"/>
      <c r="L4" s="208"/>
      <c r="M4" s="208"/>
      <c r="N4" s="208"/>
      <c r="O4" s="208"/>
      <c r="P4" s="208"/>
      <c r="Q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row>
    <row r="5" spans="1:73">
      <c r="A5" s="208"/>
      <c r="B5" s="208"/>
      <c r="C5" s="208"/>
      <c r="D5" s="208"/>
      <c r="E5" s="208"/>
      <c r="F5" s="208"/>
      <c r="G5" s="208"/>
      <c r="H5" s="208"/>
      <c r="I5" s="208"/>
      <c r="J5" s="208"/>
      <c r="K5" s="208"/>
      <c r="L5" s="208"/>
      <c r="M5" s="208"/>
      <c r="N5" s="208"/>
      <c r="O5" s="208"/>
      <c r="P5" s="208"/>
      <c r="Q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row>
    <row r="6" spans="1:73">
      <c r="A6" s="208"/>
      <c r="B6" s="208"/>
      <c r="C6" s="208"/>
      <c r="D6" s="208"/>
      <c r="E6" s="208"/>
      <c r="F6" s="208"/>
      <c r="G6" s="208"/>
      <c r="H6" s="208"/>
      <c r="I6" s="208"/>
      <c r="J6" s="208"/>
      <c r="K6" s="208"/>
      <c r="L6" s="208"/>
      <c r="M6" s="208"/>
      <c r="N6" s="208"/>
      <c r="O6" s="208"/>
      <c r="P6" s="208"/>
      <c r="Q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row>
    <row r="7" spans="1:73">
      <c r="A7" s="208"/>
      <c r="B7" s="208"/>
      <c r="C7" s="208"/>
      <c r="D7" s="208"/>
      <c r="E7" s="208"/>
      <c r="F7" s="208"/>
      <c r="G7" s="208"/>
      <c r="H7" s="208"/>
      <c r="I7" s="208"/>
      <c r="J7" s="208"/>
      <c r="K7" s="208"/>
      <c r="L7" s="208"/>
      <c r="M7" s="208"/>
      <c r="N7" s="208"/>
      <c r="O7" s="208"/>
      <c r="P7" s="208"/>
      <c r="Q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row>
    <row r="8" spans="1:73">
      <c r="A8" s="208"/>
      <c r="B8" s="208"/>
      <c r="C8" s="208"/>
      <c r="D8" s="208"/>
      <c r="E8" s="208"/>
      <c r="F8" s="208"/>
      <c r="G8" s="208"/>
      <c r="H8" s="208"/>
      <c r="I8" s="208"/>
      <c r="J8" s="208"/>
      <c r="K8" s="208"/>
      <c r="L8" s="208"/>
      <c r="M8" s="208"/>
      <c r="N8" s="208"/>
      <c r="O8" s="208"/>
      <c r="P8" s="208"/>
      <c r="Q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row>
    <row r="9" spans="1:73">
      <c r="A9" s="208"/>
      <c r="B9" s="208"/>
      <c r="C9" s="208"/>
      <c r="D9" s="208"/>
      <c r="E9" s="208"/>
      <c r="F9" s="208"/>
      <c r="G9" s="208"/>
      <c r="H9" s="208"/>
      <c r="I9" s="208"/>
      <c r="J9" s="208"/>
      <c r="K9" s="208"/>
      <c r="L9" s="208"/>
      <c r="M9" s="208"/>
      <c r="N9" s="208"/>
      <c r="O9" s="208"/>
      <c r="P9" s="208"/>
      <c r="Q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row>
    <row r="10" spans="1:73">
      <c r="A10" s="208"/>
      <c r="B10" s="208"/>
      <c r="C10" s="208"/>
      <c r="D10" s="208"/>
      <c r="E10" s="208"/>
      <c r="F10" s="208"/>
      <c r="G10" s="208"/>
      <c r="H10" s="208"/>
      <c r="I10" s="208"/>
      <c r="J10" s="208"/>
      <c r="K10" s="208"/>
      <c r="L10" s="208"/>
      <c r="M10" s="208"/>
      <c r="N10" s="208"/>
      <c r="O10" s="208"/>
      <c r="P10" s="208"/>
      <c r="Q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row>
    <row r="11" spans="1:73">
      <c r="A11" s="208"/>
      <c r="B11" s="208"/>
      <c r="C11" s="208"/>
      <c r="D11" s="208"/>
      <c r="E11" s="208"/>
      <c r="F11" s="208"/>
      <c r="G11" s="208"/>
      <c r="H11" s="208"/>
      <c r="I11" s="208"/>
      <c r="J11" s="208"/>
      <c r="K11" s="208"/>
      <c r="L11" s="208"/>
      <c r="M11" s="208"/>
      <c r="N11" s="208"/>
      <c r="O11" s="208"/>
      <c r="P11" s="208"/>
      <c r="Q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row>
    <row r="12" spans="1:73">
      <c r="A12" s="208"/>
      <c r="B12" s="208"/>
      <c r="C12" s="208"/>
      <c r="D12" s="208"/>
      <c r="E12" s="208"/>
      <c r="F12" s="208"/>
      <c r="G12" s="208"/>
      <c r="H12" s="208"/>
      <c r="I12" s="208"/>
      <c r="J12" s="208"/>
      <c r="K12" s="208"/>
      <c r="L12" s="208"/>
      <c r="M12" s="208"/>
      <c r="N12" s="208"/>
      <c r="O12" s="208"/>
      <c r="P12" s="208"/>
      <c r="Q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row>
    <row r="13" spans="1:73">
      <c r="A13" s="208"/>
      <c r="B13" s="208"/>
      <c r="C13" s="208"/>
      <c r="D13" s="208"/>
      <c r="E13" s="208"/>
      <c r="F13" s="208"/>
      <c r="G13" s="208"/>
      <c r="H13" s="208"/>
      <c r="I13" s="208"/>
      <c r="J13" s="208"/>
      <c r="K13" s="208"/>
      <c r="L13" s="208"/>
      <c r="M13" s="208"/>
      <c r="N13" s="208"/>
      <c r="O13" s="208"/>
      <c r="P13" s="208"/>
      <c r="Q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row>
    <row r="14" spans="1:73">
      <c r="A14" s="208"/>
      <c r="B14" s="208"/>
      <c r="C14" s="208"/>
      <c r="D14" s="208"/>
      <c r="E14" s="208"/>
      <c r="F14" s="208"/>
      <c r="G14" s="208"/>
      <c r="H14" s="208"/>
      <c r="I14" s="208"/>
      <c r="J14" s="208"/>
      <c r="K14" s="208"/>
      <c r="L14" s="208"/>
      <c r="M14" s="208"/>
      <c r="N14" s="208"/>
      <c r="O14" s="208"/>
      <c r="P14" s="208"/>
      <c r="Q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row>
    <row r="15" spans="1:73">
      <c r="A15" s="208"/>
      <c r="B15" s="208"/>
      <c r="C15" s="208"/>
      <c r="D15" s="208"/>
      <c r="E15" s="208"/>
      <c r="F15" s="208"/>
      <c r="G15" s="208"/>
      <c r="H15" s="208"/>
      <c r="I15" s="208"/>
      <c r="J15" s="208"/>
      <c r="K15" s="208"/>
      <c r="L15" s="208"/>
      <c r="M15" s="208"/>
      <c r="N15" s="208"/>
      <c r="O15" s="208"/>
      <c r="P15" s="208"/>
      <c r="Q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row>
    <row r="16" spans="1:73">
      <c r="A16" s="208"/>
      <c r="B16" s="208"/>
      <c r="C16" s="208"/>
      <c r="D16" s="208"/>
      <c r="E16" s="208"/>
      <c r="F16" s="208"/>
      <c r="G16" s="208"/>
      <c r="H16" s="208"/>
      <c r="I16" s="208"/>
      <c r="J16" s="208"/>
      <c r="K16" s="208"/>
      <c r="L16" s="208"/>
      <c r="M16" s="208"/>
      <c r="N16" s="208"/>
      <c r="O16" s="208"/>
      <c r="P16" s="208"/>
      <c r="Q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row>
    <row r="17" spans="1:53" ht="18.5">
      <c r="A17" s="211" t="s">
        <v>1003</v>
      </c>
      <c r="B17" s="66"/>
      <c r="C17" s="66"/>
      <c r="D17" s="66"/>
      <c r="E17" s="212" t="s">
        <v>632</v>
      </c>
      <c r="F17" s="66"/>
      <c r="G17" s="66"/>
      <c r="H17" s="66"/>
      <c r="I17" s="66"/>
      <c r="J17" s="66"/>
      <c r="K17" s="66"/>
      <c r="L17" s="66"/>
      <c r="M17" s="66"/>
      <c r="N17" s="66"/>
      <c r="O17" s="66"/>
      <c r="P17" s="66"/>
      <c r="Q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row>
    <row r="18" spans="1:53">
      <c r="A18" s="213" t="s">
        <v>642</v>
      </c>
      <c r="B18" s="66"/>
      <c r="C18" s="66"/>
      <c r="D18" s="66"/>
      <c r="E18" s="66"/>
      <c r="F18" s="66"/>
      <c r="G18" s="213" t="s">
        <v>754</v>
      </c>
      <c r="H18" s="66"/>
      <c r="I18" s="66"/>
      <c r="J18" s="66"/>
      <c r="K18" s="66"/>
      <c r="L18" s="121"/>
      <c r="M18" s="121" t="s">
        <v>643</v>
      </c>
      <c r="N18" s="66"/>
      <c r="O18" s="66"/>
      <c r="P18" s="66"/>
      <c r="Q18" s="66"/>
      <c r="S18" s="121" t="s">
        <v>644</v>
      </c>
      <c r="T18" s="121"/>
      <c r="U18" s="121"/>
      <c r="V18" s="121"/>
      <c r="W18" s="121"/>
      <c r="X18" s="121"/>
      <c r="Y18" s="121"/>
      <c r="Z18" s="121"/>
      <c r="AA18" s="121"/>
      <c r="AB18" s="121"/>
      <c r="AC18" s="121"/>
      <c r="AD18" s="121"/>
      <c r="AE18" s="121"/>
      <c r="AF18" s="121"/>
      <c r="AG18" s="121"/>
      <c r="AH18" s="121" t="s">
        <v>766</v>
      </c>
      <c r="AI18" s="66"/>
      <c r="AJ18" s="66"/>
      <c r="AK18" s="66"/>
      <c r="AL18" s="66"/>
      <c r="AM18" s="66"/>
      <c r="AN18" s="66"/>
      <c r="AO18" s="66"/>
      <c r="AP18" s="66"/>
      <c r="AQ18" s="66"/>
      <c r="AR18" s="121" t="s">
        <v>669</v>
      </c>
      <c r="AS18" s="66"/>
      <c r="AT18" s="66"/>
      <c r="AU18" s="66"/>
      <c r="AV18" s="66"/>
      <c r="AW18" s="66"/>
      <c r="AX18" s="66"/>
      <c r="AY18" s="66"/>
      <c r="AZ18" s="66"/>
      <c r="BA18" s="66"/>
    </row>
    <row r="19" spans="1:53">
      <c r="A19" s="66"/>
      <c r="B19" s="66"/>
      <c r="C19" s="66"/>
      <c r="D19" s="66"/>
      <c r="E19" s="66"/>
      <c r="F19" s="66"/>
      <c r="G19" s="66"/>
      <c r="H19" s="66"/>
      <c r="I19" s="66"/>
      <c r="J19" s="66"/>
      <c r="K19" s="66"/>
      <c r="L19" s="66"/>
      <c r="M19" s="66"/>
      <c r="N19" s="66"/>
      <c r="O19" s="66"/>
      <c r="P19" s="66"/>
      <c r="Q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row>
    <row r="20" spans="1:53">
      <c r="A20" s="66"/>
      <c r="B20" s="66"/>
      <c r="C20" s="66"/>
      <c r="D20" s="66"/>
      <c r="E20" s="66"/>
      <c r="F20" s="66"/>
      <c r="G20" s="66"/>
      <c r="H20" s="66"/>
      <c r="I20" s="66"/>
      <c r="J20" s="66"/>
      <c r="K20" s="66"/>
      <c r="L20" s="66"/>
      <c r="M20" s="66"/>
      <c r="N20" s="66"/>
      <c r="O20" s="66"/>
      <c r="P20" s="66"/>
      <c r="Q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row>
    <row r="21" spans="1:53">
      <c r="A21" s="66"/>
      <c r="B21" s="66"/>
      <c r="C21" s="66"/>
      <c r="D21" s="66"/>
      <c r="E21" s="66"/>
      <c r="F21" s="66"/>
      <c r="G21" s="66"/>
      <c r="H21" s="66"/>
      <c r="I21" s="66"/>
      <c r="J21" s="66"/>
      <c r="K21" s="66"/>
      <c r="L21" s="66"/>
      <c r="M21" s="66"/>
      <c r="N21" s="66"/>
      <c r="O21" s="66"/>
      <c r="P21" s="66"/>
      <c r="Q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row>
    <row r="22" spans="1:53">
      <c r="A22" s="66"/>
      <c r="B22" s="66"/>
      <c r="C22" s="66"/>
      <c r="D22" s="66"/>
      <c r="E22" s="66"/>
      <c r="F22" s="66"/>
      <c r="G22" s="66"/>
      <c r="H22" s="66"/>
      <c r="I22" s="66"/>
      <c r="J22" s="66"/>
      <c r="K22" s="66"/>
      <c r="L22" s="66"/>
      <c r="M22" s="66"/>
      <c r="N22" s="66"/>
      <c r="O22" s="66"/>
      <c r="P22" s="66"/>
      <c r="Q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row>
    <row r="23" spans="1:53">
      <c r="A23" s="66"/>
      <c r="B23" s="66"/>
      <c r="C23" s="66"/>
      <c r="D23" s="66"/>
      <c r="E23" s="66"/>
      <c r="F23" s="66"/>
      <c r="G23" s="66"/>
      <c r="H23" s="66"/>
      <c r="I23" s="66"/>
      <c r="J23" s="66"/>
      <c r="K23" s="66"/>
      <c r="L23" s="66"/>
      <c r="M23" s="66"/>
      <c r="N23" s="66"/>
      <c r="O23" s="66"/>
      <c r="P23" s="66"/>
      <c r="Q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row>
    <row r="24" spans="1:53">
      <c r="A24" s="66"/>
      <c r="B24" s="66"/>
      <c r="C24" s="66"/>
      <c r="D24" s="66"/>
      <c r="E24" s="66"/>
      <c r="F24" s="66"/>
      <c r="G24" s="66"/>
      <c r="H24" s="66"/>
      <c r="I24" s="66"/>
      <c r="J24" s="66"/>
      <c r="K24" s="66"/>
      <c r="L24" s="66"/>
      <c r="M24" s="66"/>
      <c r="N24" s="66"/>
      <c r="O24" s="66"/>
      <c r="P24" s="66"/>
      <c r="Q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row>
    <row r="25" spans="1:53">
      <c r="A25" s="66"/>
      <c r="B25" s="66"/>
      <c r="C25" s="66"/>
      <c r="D25" s="66"/>
      <c r="E25" s="66"/>
      <c r="F25" s="66"/>
      <c r="G25" s="66"/>
      <c r="H25" s="66"/>
      <c r="I25" s="66"/>
      <c r="J25" s="66"/>
      <c r="K25" s="66"/>
      <c r="L25" s="66"/>
      <c r="M25" s="66"/>
      <c r="N25" s="66"/>
      <c r="O25" s="66"/>
      <c r="P25" s="66"/>
      <c r="Q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row>
    <row r="26" spans="1:53">
      <c r="A26" s="66"/>
      <c r="B26" s="66"/>
      <c r="C26" s="66"/>
      <c r="D26" s="66"/>
      <c r="E26" s="66"/>
      <c r="F26" s="66"/>
      <c r="G26" s="66"/>
      <c r="H26" s="66"/>
      <c r="I26" s="66"/>
      <c r="J26" s="66"/>
      <c r="K26" s="66"/>
      <c r="L26" s="66"/>
      <c r="M26" s="66"/>
      <c r="N26" s="66"/>
      <c r="O26" s="66"/>
      <c r="P26" s="66"/>
      <c r="Q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row>
    <row r="27" spans="1:53">
      <c r="A27" s="66"/>
      <c r="B27" s="66"/>
      <c r="C27" s="66"/>
      <c r="D27" s="66"/>
      <c r="E27" s="66"/>
      <c r="F27" s="66"/>
      <c r="G27" s="66"/>
      <c r="H27" s="66"/>
      <c r="I27" s="66"/>
      <c r="J27" s="66"/>
      <c r="K27" s="66"/>
      <c r="L27" s="66"/>
      <c r="M27" s="66"/>
      <c r="N27" s="66"/>
      <c r="O27" s="66"/>
      <c r="P27" s="66"/>
      <c r="Q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row>
    <row r="28" spans="1:53">
      <c r="A28" s="66"/>
      <c r="B28" s="66"/>
      <c r="C28" s="66"/>
      <c r="D28" s="66"/>
      <c r="E28" s="66"/>
      <c r="F28" s="66"/>
      <c r="G28" s="66"/>
      <c r="H28" s="66"/>
      <c r="I28" s="66"/>
      <c r="J28" s="66"/>
      <c r="K28" s="66"/>
      <c r="L28" s="66"/>
      <c r="M28" s="66"/>
      <c r="N28" s="66"/>
      <c r="O28" s="66"/>
      <c r="P28" s="66"/>
      <c r="Q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row>
    <row r="29" spans="1:53">
      <c r="A29" s="66"/>
      <c r="B29" s="66"/>
      <c r="C29" s="66"/>
      <c r="D29" s="66"/>
      <c r="E29" s="66"/>
      <c r="F29" s="66"/>
      <c r="G29" s="66"/>
      <c r="H29" s="66"/>
      <c r="I29" s="66"/>
      <c r="J29" s="66"/>
      <c r="K29" s="66"/>
      <c r="L29" s="66"/>
      <c r="M29" s="66"/>
      <c r="N29" s="66"/>
      <c r="O29" s="66"/>
      <c r="P29" s="66"/>
      <c r="Q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row>
    <row r="30" spans="1:53">
      <c r="A30" s="66"/>
      <c r="B30" s="66"/>
      <c r="C30" s="66"/>
      <c r="D30" s="66"/>
      <c r="E30" s="66"/>
      <c r="F30" s="66"/>
      <c r="G30" s="66"/>
      <c r="H30" s="66"/>
      <c r="I30" s="66"/>
      <c r="J30" s="66"/>
      <c r="K30" s="66"/>
      <c r="L30" s="66"/>
      <c r="M30" s="66"/>
      <c r="N30" s="66"/>
      <c r="O30" s="66"/>
      <c r="P30" s="66"/>
      <c r="Q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row>
    <row r="31" spans="1:53">
      <c r="A31" s="66"/>
      <c r="B31" s="66"/>
      <c r="C31" s="66"/>
      <c r="D31" s="66"/>
      <c r="E31" s="66"/>
      <c r="F31" s="66"/>
      <c r="G31" s="66"/>
      <c r="H31" s="66"/>
      <c r="I31" s="66"/>
      <c r="J31" s="66"/>
      <c r="K31" s="66"/>
      <c r="L31" s="66"/>
      <c r="M31" s="66"/>
      <c r="N31" s="66"/>
      <c r="O31" s="66"/>
      <c r="P31" s="66"/>
      <c r="Q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row>
    <row r="32" spans="1:53">
      <c r="A32" s="66"/>
      <c r="B32" s="66"/>
      <c r="C32" s="66"/>
      <c r="D32" s="66"/>
      <c r="E32" s="66"/>
      <c r="F32" s="66"/>
      <c r="G32" s="66"/>
      <c r="H32" s="66"/>
      <c r="I32" s="66"/>
      <c r="J32" s="66"/>
      <c r="K32" s="66"/>
      <c r="L32" s="66"/>
      <c r="M32" s="66"/>
      <c r="N32" s="66"/>
      <c r="O32" s="66"/>
      <c r="P32" s="66"/>
      <c r="Q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row>
    <row r="33" spans="1:69" ht="18.5">
      <c r="A33" s="214" t="s">
        <v>1004</v>
      </c>
      <c r="B33" s="201"/>
      <c r="C33" s="201"/>
      <c r="D33" s="201"/>
      <c r="E33" s="202" t="s">
        <v>632</v>
      </c>
      <c r="F33" s="201"/>
      <c r="G33" s="201"/>
      <c r="H33" s="201"/>
      <c r="I33" s="201"/>
      <c r="J33" s="201"/>
      <c r="K33" s="201"/>
      <c r="L33" s="201"/>
      <c r="M33" s="201"/>
      <c r="N33" s="201"/>
      <c r="O33" s="201"/>
      <c r="P33" s="201"/>
      <c r="Q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row>
    <row r="34" spans="1:69">
      <c r="A34" s="215" t="s">
        <v>642</v>
      </c>
      <c r="B34" s="200"/>
      <c r="C34" s="201"/>
      <c r="D34" s="201"/>
      <c r="E34" s="201"/>
      <c r="F34" s="201"/>
      <c r="G34" s="209" t="s">
        <v>753</v>
      </c>
      <c r="H34" s="208"/>
      <c r="I34" s="208"/>
      <c r="J34" s="208"/>
      <c r="K34" s="208"/>
      <c r="L34" s="208"/>
      <c r="M34" s="215" t="s">
        <v>643</v>
      </c>
      <c r="N34" s="201"/>
      <c r="O34" s="201"/>
      <c r="P34" s="201"/>
      <c r="Q34" s="201"/>
      <c r="S34" s="200" t="s">
        <v>644</v>
      </c>
      <c r="T34" s="200"/>
      <c r="U34" s="200"/>
      <c r="V34" s="200"/>
      <c r="W34" s="200"/>
      <c r="X34" s="200"/>
      <c r="Y34" s="200"/>
      <c r="Z34" s="200"/>
      <c r="AA34" s="200"/>
      <c r="AB34" s="200"/>
      <c r="AC34" s="200"/>
      <c r="AD34" s="200"/>
      <c r="AE34" s="200"/>
      <c r="AF34" s="200"/>
      <c r="AG34" s="200"/>
      <c r="AH34" s="200" t="s">
        <v>766</v>
      </c>
      <c r="AI34" s="201"/>
      <c r="AJ34" s="201"/>
      <c r="AK34" s="201"/>
      <c r="AL34" s="201"/>
      <c r="AM34" s="201"/>
      <c r="AN34" s="201"/>
      <c r="AO34" s="201"/>
      <c r="AP34" s="201"/>
      <c r="AQ34" s="201"/>
      <c r="AR34" s="200" t="s">
        <v>669</v>
      </c>
      <c r="AS34" s="201"/>
      <c r="AT34" s="201"/>
      <c r="AU34" s="201"/>
      <c r="AV34" s="201"/>
      <c r="AW34" s="200" t="s">
        <v>696</v>
      </c>
      <c r="AX34" s="201"/>
      <c r="AY34" s="201"/>
      <c r="AZ34" s="201"/>
      <c r="BA34" s="201"/>
      <c r="BB34" s="201"/>
      <c r="BC34" s="201"/>
      <c r="BD34" s="201"/>
      <c r="BE34" s="201"/>
      <c r="BF34" s="201"/>
      <c r="BG34" s="201"/>
      <c r="BH34" s="201"/>
      <c r="BI34" s="201"/>
      <c r="BJ34" s="201"/>
      <c r="BK34" s="201"/>
      <c r="BL34" s="201"/>
      <c r="BM34" s="201"/>
      <c r="BN34" s="201"/>
      <c r="BO34" s="201"/>
      <c r="BP34" s="201"/>
      <c r="BQ34" s="201"/>
    </row>
    <row r="35" spans="1:69">
      <c r="A35" s="201"/>
      <c r="B35" s="201"/>
      <c r="C35" s="201"/>
      <c r="D35" s="201"/>
      <c r="E35" s="201"/>
      <c r="F35" s="201"/>
      <c r="G35" s="208"/>
      <c r="H35" s="208"/>
      <c r="I35" s="208"/>
      <c r="J35" s="208"/>
      <c r="K35" s="208"/>
      <c r="L35" s="208"/>
      <c r="M35" s="201"/>
      <c r="N35" s="201"/>
      <c r="O35" s="201"/>
      <c r="P35" s="201"/>
      <c r="Q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row>
    <row r="36" spans="1:69">
      <c r="A36" s="201"/>
      <c r="B36" s="201"/>
      <c r="C36" s="201"/>
      <c r="D36" s="201"/>
      <c r="E36" s="201"/>
      <c r="F36" s="201"/>
      <c r="G36" s="208"/>
      <c r="H36" s="208"/>
      <c r="I36" s="208"/>
      <c r="J36" s="208"/>
      <c r="K36" s="208"/>
      <c r="L36" s="208"/>
      <c r="M36" s="201"/>
      <c r="N36" s="201"/>
      <c r="O36" s="201"/>
      <c r="P36" s="201"/>
      <c r="Q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row>
    <row r="37" spans="1:69">
      <c r="A37" s="201"/>
      <c r="B37" s="201"/>
      <c r="C37" s="201"/>
      <c r="D37" s="201"/>
      <c r="E37" s="201"/>
      <c r="F37" s="201"/>
      <c r="G37" s="208"/>
      <c r="H37" s="208"/>
      <c r="I37" s="208"/>
      <c r="J37" s="208"/>
      <c r="K37" s="208"/>
      <c r="L37" s="208"/>
      <c r="M37" s="201"/>
      <c r="N37" s="201"/>
      <c r="O37" s="201"/>
      <c r="P37" s="201"/>
      <c r="Q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row>
    <row r="38" spans="1:69">
      <c r="A38" s="201"/>
      <c r="B38" s="201"/>
      <c r="C38" s="201"/>
      <c r="D38" s="201"/>
      <c r="E38" s="201"/>
      <c r="F38" s="201"/>
      <c r="G38" s="208"/>
      <c r="H38" s="208"/>
      <c r="I38" s="208"/>
      <c r="J38" s="208"/>
      <c r="K38" s="208"/>
      <c r="L38" s="208"/>
      <c r="M38" s="201"/>
      <c r="N38" s="201"/>
      <c r="O38" s="201"/>
      <c r="P38" s="201"/>
      <c r="Q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row>
    <row r="39" spans="1:69">
      <c r="A39" s="201"/>
      <c r="B39" s="201"/>
      <c r="C39" s="201"/>
      <c r="D39" s="201"/>
      <c r="E39" s="201"/>
      <c r="F39" s="201"/>
      <c r="G39" s="208"/>
      <c r="H39" s="208"/>
      <c r="I39" s="208"/>
      <c r="J39" s="208"/>
      <c r="K39" s="208"/>
      <c r="L39" s="208"/>
      <c r="M39" s="201"/>
      <c r="N39" s="201"/>
      <c r="O39" s="201"/>
      <c r="P39" s="201"/>
      <c r="Q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row>
    <row r="40" spans="1:69">
      <c r="A40" s="201"/>
      <c r="B40" s="201"/>
      <c r="C40" s="201"/>
      <c r="D40" s="201"/>
      <c r="E40" s="201"/>
      <c r="F40" s="201"/>
      <c r="G40" s="208"/>
      <c r="H40" s="208"/>
      <c r="I40" s="208"/>
      <c r="J40" s="208"/>
      <c r="K40" s="208"/>
      <c r="L40" s="208"/>
      <c r="M40" s="201"/>
      <c r="N40" s="201"/>
      <c r="O40" s="201"/>
      <c r="P40" s="201"/>
      <c r="Q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row>
    <row r="41" spans="1:69">
      <c r="A41" s="201"/>
      <c r="B41" s="201"/>
      <c r="C41" s="201"/>
      <c r="D41" s="201"/>
      <c r="E41" s="201"/>
      <c r="F41" s="201"/>
      <c r="G41" s="208"/>
      <c r="H41" s="208"/>
      <c r="I41" s="208"/>
      <c r="J41" s="208"/>
      <c r="K41" s="208"/>
      <c r="L41" s="208"/>
      <c r="M41" s="201"/>
      <c r="N41" s="201"/>
      <c r="O41" s="201"/>
      <c r="P41" s="201"/>
      <c r="Q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row>
    <row r="42" spans="1:69">
      <c r="A42" s="201"/>
      <c r="B42" s="201"/>
      <c r="C42" s="201"/>
      <c r="D42" s="201"/>
      <c r="E42" s="201"/>
      <c r="F42" s="201"/>
      <c r="G42" s="208"/>
      <c r="H42" s="208"/>
      <c r="I42" s="208"/>
      <c r="J42" s="208"/>
      <c r="K42" s="208"/>
      <c r="L42" s="208"/>
      <c r="M42" s="201"/>
      <c r="N42" s="201"/>
      <c r="O42" s="201"/>
      <c r="P42" s="201"/>
      <c r="Q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row>
    <row r="43" spans="1:69">
      <c r="A43" s="201"/>
      <c r="B43" s="201"/>
      <c r="C43" s="201"/>
      <c r="D43" s="201"/>
      <c r="E43" s="201"/>
      <c r="F43" s="201"/>
      <c r="G43" s="208"/>
      <c r="H43" s="208"/>
      <c r="I43" s="208"/>
      <c r="J43" s="208"/>
      <c r="K43" s="208"/>
      <c r="L43" s="208"/>
      <c r="M43" s="201"/>
      <c r="N43" s="201"/>
      <c r="O43" s="201"/>
      <c r="P43" s="201"/>
      <c r="Q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row>
    <row r="44" spans="1:69">
      <c r="A44" s="201"/>
      <c r="B44" s="201"/>
      <c r="C44" s="201"/>
      <c r="D44" s="201"/>
      <c r="E44" s="201"/>
      <c r="F44" s="201"/>
      <c r="G44" s="208"/>
      <c r="H44" s="208"/>
      <c r="I44" s="208"/>
      <c r="J44" s="208"/>
      <c r="K44" s="208"/>
      <c r="L44" s="208"/>
      <c r="M44" s="201"/>
      <c r="N44" s="201"/>
      <c r="O44" s="201"/>
      <c r="P44" s="201"/>
      <c r="Q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row>
    <row r="45" spans="1:69">
      <c r="A45" s="201"/>
      <c r="B45" s="201"/>
      <c r="C45" s="201"/>
      <c r="D45" s="201"/>
      <c r="E45" s="201"/>
      <c r="F45" s="201"/>
      <c r="G45" s="208"/>
      <c r="H45" s="208"/>
      <c r="I45" s="208"/>
      <c r="J45" s="208"/>
      <c r="K45" s="208"/>
      <c r="L45" s="208"/>
      <c r="M45" s="201"/>
      <c r="N45" s="201"/>
      <c r="O45" s="201"/>
      <c r="P45" s="201"/>
      <c r="Q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row>
    <row r="46" spans="1:69">
      <c r="A46" s="201"/>
      <c r="B46" s="201"/>
      <c r="C46" s="201"/>
      <c r="D46" s="201"/>
      <c r="E46" s="201"/>
      <c r="F46" s="201"/>
      <c r="G46" s="208"/>
      <c r="H46" s="208"/>
      <c r="I46" s="208"/>
      <c r="J46" s="208"/>
      <c r="K46" s="208"/>
      <c r="L46" s="208"/>
      <c r="M46" s="201"/>
      <c r="N46" s="201"/>
      <c r="O46" s="201"/>
      <c r="P46" s="201"/>
      <c r="Q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row>
    <row r="47" spans="1:69">
      <c r="A47" s="201"/>
      <c r="B47" s="201"/>
      <c r="C47" s="201"/>
      <c r="D47" s="201"/>
      <c r="E47" s="201"/>
      <c r="F47" s="201"/>
      <c r="G47" s="208"/>
      <c r="H47" s="208"/>
      <c r="I47" s="208"/>
      <c r="J47" s="208"/>
      <c r="K47" s="208"/>
      <c r="L47" s="208"/>
      <c r="M47" s="201"/>
      <c r="N47" s="201"/>
      <c r="O47" s="201"/>
      <c r="P47" s="201"/>
      <c r="Q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row>
    <row r="48" spans="1:69">
      <c r="A48" s="201"/>
      <c r="B48" s="201"/>
      <c r="C48" s="201"/>
      <c r="D48" s="201"/>
      <c r="E48" s="201"/>
      <c r="F48" s="201"/>
      <c r="G48" s="208"/>
      <c r="H48" s="208"/>
      <c r="I48" s="208"/>
      <c r="J48" s="208"/>
      <c r="K48" s="208"/>
      <c r="L48" s="208"/>
      <c r="M48" s="201"/>
      <c r="N48" s="201"/>
      <c r="O48" s="201"/>
      <c r="P48" s="201"/>
      <c r="Q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row>
  </sheetData>
  <hyperlinks>
    <hyperlink ref="E1" location="InputDataB_ModelSpecAssumptions!H7" display="Back" xr:uid="{00000000-0004-0000-0400-000000000000}"/>
    <hyperlink ref="E17" location="InputDataB_ModelSpecAssumptions!H26" display="Back" xr:uid="{00000000-0004-0000-0400-000001000000}"/>
    <hyperlink ref="E33" location="InputDataB_ModelSpecAssumptions!H39" display="Back" xr:uid="{00000000-0004-0000-0400-000002000000}"/>
  </hyperlinks>
  <pageMargins left="0.75" right="0.75" top="1" bottom="1" header="0.5" footer="0.5"/>
  <pageSetup orientation="portrait" horizontalDpi="300" verticalDpi="30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B241"/>
  <sheetViews>
    <sheetView zoomScaleNormal="85" workbookViewId="0">
      <pane xSplit="3" ySplit="7" topLeftCell="BU108" activePane="bottomRight" state="frozen"/>
      <selection activeCell="C4" sqref="C4"/>
      <selection pane="topRight" activeCell="C4" sqref="C4"/>
      <selection pane="bottomLeft" activeCell="C4" sqref="C4"/>
      <selection pane="bottomRight" activeCell="BU116" sqref="BU116"/>
    </sheetView>
  </sheetViews>
  <sheetFormatPr defaultColWidth="8.6640625" defaultRowHeight="15.5"/>
  <cols>
    <col min="1" max="1" width="30.6640625" bestFit="1" customWidth="1"/>
    <col min="2" max="2" width="27.1640625" bestFit="1" customWidth="1"/>
    <col min="3" max="3" width="11.1640625" bestFit="1" customWidth="1"/>
    <col min="4" max="4" width="14.83203125" bestFit="1" customWidth="1"/>
    <col min="5" max="5" width="12.1640625" bestFit="1" customWidth="1"/>
    <col min="6" max="6" width="14.83203125" bestFit="1" customWidth="1"/>
    <col min="7" max="7" width="12.1640625" bestFit="1" customWidth="1"/>
    <col min="8" max="8" width="14.83203125" bestFit="1" customWidth="1"/>
    <col min="9" max="9" width="12.1640625" bestFit="1" customWidth="1"/>
    <col min="10" max="12" width="12.1640625" customWidth="1"/>
    <col min="13" max="13" width="13" bestFit="1" customWidth="1"/>
    <col min="14" max="14" width="9.83203125" bestFit="1" customWidth="1"/>
    <col min="15" max="15" width="10.33203125" bestFit="1" customWidth="1"/>
    <col min="16" max="16" width="15.33203125" bestFit="1" customWidth="1"/>
    <col min="17" max="17" width="10.33203125" bestFit="1" customWidth="1"/>
    <col min="18" max="18" width="15.33203125" bestFit="1" customWidth="1"/>
    <col min="19" max="19" width="10.33203125" bestFit="1" customWidth="1"/>
    <col min="20" max="20" width="15.33203125" bestFit="1" customWidth="1"/>
    <col min="21" max="21" width="10.33203125" bestFit="1" customWidth="1"/>
    <col min="22" max="22" width="15.33203125" bestFit="1" customWidth="1"/>
    <col min="23" max="23" width="7.5" bestFit="1" customWidth="1"/>
    <col min="24" max="24" width="12.1640625" bestFit="1" customWidth="1"/>
    <col min="25" max="25" width="7.33203125" bestFit="1" customWidth="1"/>
    <col min="26" max="26" width="10.33203125" bestFit="1" customWidth="1"/>
    <col min="27" max="27" width="14.33203125" bestFit="1" customWidth="1"/>
    <col min="28" max="28" width="10.33203125" bestFit="1" customWidth="1"/>
    <col min="29" max="29" width="14.33203125" bestFit="1" customWidth="1"/>
    <col min="30" max="30" width="10.33203125" bestFit="1" customWidth="1"/>
    <col min="31" max="31" width="14.33203125" bestFit="1" customWidth="1"/>
    <col min="32" max="32" width="9.83203125" bestFit="1" customWidth="1"/>
    <col min="33" max="33" width="14.33203125" bestFit="1" customWidth="1"/>
    <col min="34" max="34" width="9.83203125" bestFit="1" customWidth="1"/>
    <col min="35" max="35" width="12.1640625" bestFit="1" customWidth="1"/>
    <col min="36" max="36" width="9.83203125" bestFit="1" customWidth="1"/>
    <col min="37" max="37" width="11.5" bestFit="1" customWidth="1"/>
    <col min="38" max="38" width="15.33203125" bestFit="1" customWidth="1"/>
    <col min="39" max="39" width="10.33203125" bestFit="1" customWidth="1"/>
    <col min="40" max="40" width="15.33203125" bestFit="1" customWidth="1"/>
    <col min="41" max="41" width="10.33203125" bestFit="1" customWidth="1"/>
    <col min="42" max="42" width="15.33203125" bestFit="1" customWidth="1"/>
    <col min="43" max="43" width="10.33203125" bestFit="1" customWidth="1"/>
    <col min="44" max="44" width="15.33203125" bestFit="1" customWidth="1"/>
    <col min="45" max="45" width="7.5" bestFit="1" customWidth="1"/>
    <col min="46" max="59" width="7.5" customWidth="1"/>
    <col min="60" max="60" width="12.33203125" bestFit="1" customWidth="1"/>
    <col min="61" max="61" width="10.6640625" bestFit="1" customWidth="1"/>
    <col min="62" max="62" width="12.33203125" bestFit="1" customWidth="1"/>
    <col min="63" max="63" width="9.1640625" bestFit="1" customWidth="1"/>
    <col min="64" max="64" width="13.5" bestFit="1" customWidth="1"/>
    <col min="65" max="65" width="9.1640625" bestFit="1" customWidth="1"/>
    <col min="66" max="67" width="9.1640625" customWidth="1"/>
    <col min="68" max="68" width="11.5" bestFit="1" customWidth="1"/>
    <col min="69" max="69" width="11.6640625" bestFit="1" customWidth="1"/>
    <col min="70" max="70" width="14.6640625" bestFit="1" customWidth="1"/>
    <col min="71" max="71" width="14.6640625" customWidth="1"/>
    <col min="72" max="72" width="12.33203125" bestFit="1" customWidth="1"/>
    <col min="73" max="78" width="12.33203125" customWidth="1"/>
    <col min="79" max="79" width="13.6640625" bestFit="1" customWidth="1"/>
    <col min="80" max="84" width="18.33203125" bestFit="1" customWidth="1"/>
    <col min="85" max="85" width="12.83203125" bestFit="1" customWidth="1"/>
    <col min="86" max="86" width="12.5" bestFit="1" customWidth="1"/>
    <col min="87" max="91" width="17.1640625" bestFit="1" customWidth="1"/>
    <col min="92" max="93" width="15.1640625" bestFit="1" customWidth="1"/>
    <col min="94" max="98" width="18.33203125" bestFit="1" customWidth="1"/>
    <col min="99" max="99" width="15.1640625" bestFit="1" customWidth="1"/>
    <col min="100" max="106" width="15.1640625" customWidth="1"/>
    <col min="107" max="109" width="15.1640625" bestFit="1" customWidth="1"/>
    <col min="110" max="111" width="12.33203125" bestFit="1" customWidth="1"/>
    <col min="112" max="112" width="20.1640625" bestFit="1" customWidth="1"/>
    <col min="113" max="113" width="12.33203125" bestFit="1" customWidth="1"/>
    <col min="114" max="114" width="10.33203125" bestFit="1" customWidth="1"/>
    <col min="115" max="115" width="10.6640625" bestFit="1" customWidth="1"/>
    <col min="116" max="118" width="10.33203125" bestFit="1" customWidth="1"/>
    <col min="119" max="119" width="20.1640625" bestFit="1" customWidth="1"/>
    <col min="120" max="122" width="20.1640625" customWidth="1"/>
    <col min="123" max="123" width="9.83203125" bestFit="1" customWidth="1"/>
    <col min="124" max="124" width="7.83203125" bestFit="1" customWidth="1"/>
    <col min="125" max="125" width="15.33203125" bestFit="1" customWidth="1"/>
    <col min="126" max="127" width="9.83203125" bestFit="1" customWidth="1"/>
    <col min="128" max="128" width="13.5" bestFit="1" customWidth="1"/>
    <col min="129" max="129" width="14.1640625" bestFit="1" customWidth="1"/>
    <col min="130" max="134" width="18.6640625" bestFit="1" customWidth="1"/>
    <col min="135" max="135" width="9.83203125" bestFit="1" customWidth="1"/>
    <col min="136" max="136" width="12.83203125" bestFit="1" customWidth="1"/>
    <col min="137" max="140" width="17.6640625" bestFit="1" customWidth="1"/>
    <col min="141" max="141" width="21.6640625" bestFit="1" customWidth="1"/>
    <col min="142" max="142" width="12.83203125" bestFit="1" customWidth="1"/>
    <col min="143" max="143" width="14.1640625" bestFit="1" customWidth="1"/>
    <col min="144" max="144" width="19.1640625" bestFit="1" customWidth="1"/>
    <col min="145" max="146" width="18.6640625" bestFit="1" customWidth="1"/>
    <col min="147" max="147" width="20.83203125" bestFit="1" customWidth="1"/>
    <col min="148" max="148" width="18.6640625" bestFit="1" customWidth="1"/>
    <col min="149" max="162" width="18.6640625" customWidth="1"/>
    <col min="163" max="163" width="8.6640625" bestFit="1" customWidth="1"/>
    <col min="164" max="168" width="8.6640625" customWidth="1"/>
    <col min="169" max="170" width="8.6640625" bestFit="1" customWidth="1"/>
    <col min="171" max="171" width="15.1640625" bestFit="1" customWidth="1"/>
    <col min="172" max="172" width="27.6640625" bestFit="1" customWidth="1"/>
    <col min="173" max="173" width="12.33203125" bestFit="1" customWidth="1"/>
    <col min="174" max="174" width="9.83203125" bestFit="1" customWidth="1"/>
    <col min="175" max="175" width="20.6640625" bestFit="1" customWidth="1"/>
    <col min="176" max="176" width="25.6640625" bestFit="1" customWidth="1"/>
    <col min="177" max="177" width="8.6640625" bestFit="1" customWidth="1"/>
    <col min="178" max="178" width="9.83203125" bestFit="1" customWidth="1"/>
    <col min="179" max="179" width="22.33203125" bestFit="1" customWidth="1"/>
    <col min="180" max="180" width="41.6640625" bestFit="1" customWidth="1"/>
    <col min="181" max="181" width="12.33203125" bestFit="1" customWidth="1"/>
    <col min="182" max="186" width="17.1640625" bestFit="1" customWidth="1"/>
    <col min="187" max="187" width="15.83203125" bestFit="1" customWidth="1"/>
    <col min="188" max="188" width="12.83203125" bestFit="1" customWidth="1"/>
    <col min="189" max="193" width="20.1640625" bestFit="1" customWidth="1"/>
    <col min="194" max="195" width="12.83203125" bestFit="1" customWidth="1"/>
    <col min="196" max="196" width="13.6640625" bestFit="1" customWidth="1"/>
    <col min="197" max="197" width="58.6640625" bestFit="1" customWidth="1"/>
    <col min="198" max="198" width="7.5" bestFit="1" customWidth="1"/>
    <col min="199" max="199" width="7.6640625" bestFit="1" customWidth="1"/>
    <col min="200" max="204" width="19.33203125" bestFit="1" customWidth="1"/>
    <col min="205" max="205" width="11.83203125" bestFit="1" customWidth="1"/>
    <col min="206" max="208" width="10.6640625" bestFit="1" customWidth="1"/>
    <col min="209" max="215" width="7.5" bestFit="1" customWidth="1"/>
    <col min="216" max="217" width="8.1640625" bestFit="1" customWidth="1"/>
    <col min="218" max="249" width="11.1640625" bestFit="1" customWidth="1"/>
    <col min="250" max="250" width="15.6640625" bestFit="1" customWidth="1"/>
    <col min="251" max="266" width="12" bestFit="1" customWidth="1"/>
    <col min="267" max="316" width="12" customWidth="1"/>
    <col min="317" max="320" width="12" bestFit="1" customWidth="1"/>
    <col min="321" max="334" width="10.1640625" bestFit="1" customWidth="1"/>
    <col min="335" max="337" width="12.83203125" bestFit="1" customWidth="1"/>
    <col min="338" max="338" width="15.1640625" bestFit="1" customWidth="1"/>
    <col min="339" max="354" width="10.1640625" bestFit="1" customWidth="1"/>
    <col min="355" max="420" width="10.1640625" customWidth="1"/>
    <col min="421" max="421" width="16.1640625" bestFit="1" customWidth="1"/>
    <col min="422" max="422" width="8.5" bestFit="1" customWidth="1"/>
    <col min="423" max="423" width="9.6640625" bestFit="1" customWidth="1"/>
    <col min="424" max="425" width="8.5" bestFit="1" customWidth="1"/>
    <col min="426" max="426" width="9.5" bestFit="1" customWidth="1"/>
    <col min="427" max="427" width="10.83203125" bestFit="1" customWidth="1"/>
    <col min="428" max="428" width="11.5" bestFit="1" customWidth="1"/>
    <col min="429" max="440" width="10.83203125" bestFit="1" customWidth="1"/>
    <col min="441" max="443" width="12.33203125" bestFit="1" customWidth="1"/>
    <col min="444" max="462" width="10.83203125" bestFit="1" customWidth="1"/>
    <col min="463" max="527" width="10.83203125" customWidth="1"/>
    <col min="528" max="529" width="8.5" bestFit="1" customWidth="1"/>
    <col min="530" max="530" width="10.33203125" bestFit="1" customWidth="1"/>
    <col min="531" max="566" width="15.6640625" bestFit="1" customWidth="1"/>
    <col min="567" max="631" width="15.6640625" customWidth="1"/>
    <col min="632" max="632" width="8.5" bestFit="1" customWidth="1"/>
    <col min="633" max="633" width="10.33203125" bestFit="1" customWidth="1"/>
    <col min="634" max="669" width="15.6640625" bestFit="1" customWidth="1"/>
    <col min="670" max="734" width="15.6640625" customWidth="1"/>
    <col min="735" max="736" width="8.5" bestFit="1" customWidth="1"/>
    <col min="737" max="737" width="10.33203125" bestFit="1" customWidth="1"/>
    <col min="738" max="752" width="15.6640625" bestFit="1" customWidth="1"/>
    <col min="753" max="753" width="74.6640625" bestFit="1" customWidth="1"/>
    <col min="754" max="773" width="15.6640625" bestFit="1" customWidth="1"/>
    <col min="774" max="838" width="15.6640625" customWidth="1"/>
    <col min="839" max="840" width="12.33203125" bestFit="1" customWidth="1"/>
    <col min="841" max="841" width="19.5" bestFit="1" customWidth="1"/>
    <col min="842" max="842" width="23.1640625" bestFit="1" customWidth="1"/>
    <col min="843" max="859" width="19.5" bestFit="1" customWidth="1"/>
    <col min="860" max="860" width="8.5" bestFit="1" customWidth="1"/>
    <col min="861" max="861" width="10.6640625" bestFit="1" customWidth="1"/>
    <col min="862" max="863" width="8.5" bestFit="1" customWidth="1"/>
    <col min="864" max="864" width="10.6640625" bestFit="1" customWidth="1"/>
    <col min="865" max="865" width="8.5" bestFit="1" customWidth="1"/>
    <col min="866" max="866" width="12.83203125" bestFit="1" customWidth="1"/>
    <col min="867" max="870" width="8.6640625" bestFit="1" customWidth="1"/>
    <col min="871" max="872" width="8.5" bestFit="1" customWidth="1"/>
    <col min="873" max="873" width="4.1640625" bestFit="1" customWidth="1"/>
    <col min="874" max="874" width="8.6640625" bestFit="1" customWidth="1"/>
    <col min="875" max="875" width="12.6640625" bestFit="1" customWidth="1"/>
    <col min="876" max="876" width="8.6640625" bestFit="1" customWidth="1"/>
    <col min="877" max="877" width="10.33203125" bestFit="1" customWidth="1"/>
    <col min="878" max="878" width="8.6640625" bestFit="1" customWidth="1"/>
    <col min="879" max="879" width="14.1640625" bestFit="1" customWidth="1"/>
    <col min="880" max="880" width="8.5" bestFit="1" customWidth="1"/>
    <col min="881" max="882" width="11.6640625" bestFit="1" customWidth="1"/>
    <col min="883" max="883" width="14.1640625" bestFit="1" customWidth="1"/>
    <col min="884" max="885" width="11.6640625" bestFit="1" customWidth="1"/>
    <col min="887" max="887" width="14.1640625" bestFit="1" customWidth="1"/>
    <col min="888" max="890" width="11.6640625" bestFit="1" customWidth="1"/>
    <col min="891" max="891" width="12.33203125" bestFit="1" customWidth="1"/>
    <col min="892" max="892" width="11.6640625" bestFit="1" customWidth="1"/>
    <col min="893" max="893" width="11.83203125" bestFit="1" customWidth="1"/>
    <col min="894" max="898" width="15.6640625" bestFit="1" customWidth="1"/>
    <col min="899" max="899" width="14.33203125" bestFit="1" customWidth="1"/>
    <col min="900" max="904" width="14.33203125" customWidth="1"/>
    <col min="905" max="905" width="12.33203125" bestFit="1" customWidth="1"/>
    <col min="906" max="910" width="18.6640625" bestFit="1" customWidth="1"/>
    <col min="911" max="911" width="14.33203125" bestFit="1" customWidth="1"/>
    <col min="912" max="912" width="12.33203125" bestFit="1" customWidth="1"/>
    <col min="913" max="918" width="12.33203125" customWidth="1"/>
    <col min="919" max="919" width="11.5" bestFit="1" customWidth="1"/>
    <col min="920" max="941" width="11.5" customWidth="1"/>
    <col min="942" max="946" width="17.33203125" bestFit="1" customWidth="1"/>
    <col min="947" max="947" width="18.5" bestFit="1" customWidth="1"/>
    <col min="948" max="949" width="8.6640625" bestFit="1" customWidth="1"/>
    <col min="950" max="954" width="20.33203125" bestFit="1" customWidth="1"/>
    <col min="955" max="955" width="14.83203125" bestFit="1" customWidth="1"/>
    <col min="956" max="958" width="8.6640625" bestFit="1" customWidth="1"/>
    <col min="959" max="963" width="19.33203125" bestFit="1" customWidth="1"/>
    <col min="964" max="964" width="16" bestFit="1" customWidth="1"/>
    <col min="965" max="965" width="12.83203125" bestFit="1" customWidth="1"/>
    <col min="966" max="967" width="8.5" bestFit="1" customWidth="1"/>
    <col min="968" max="972" width="22.5" bestFit="1" customWidth="1"/>
    <col min="973" max="973" width="16.6640625" bestFit="1" customWidth="1"/>
    <col min="974" max="974" width="12.83203125" bestFit="1" customWidth="1"/>
    <col min="975" max="975" width="13.5" bestFit="1" customWidth="1"/>
    <col min="976" max="976" width="12.6640625" bestFit="1" customWidth="1"/>
    <col min="977" max="977" width="8.5" bestFit="1" customWidth="1"/>
    <col min="978" max="978" width="14.1640625" bestFit="1" customWidth="1"/>
    <col min="979" max="979" width="15" bestFit="1" customWidth="1"/>
    <col min="980" max="980" width="12.33203125" bestFit="1" customWidth="1"/>
    <col min="981" max="981" width="13.1640625" bestFit="1" customWidth="1"/>
    <col min="982" max="982" width="15.6640625" bestFit="1" customWidth="1"/>
    <col min="983" max="983" width="12.33203125" bestFit="1" customWidth="1"/>
    <col min="984" max="985" width="12.33203125" customWidth="1"/>
    <col min="986" max="986" width="8.5" bestFit="1" customWidth="1"/>
    <col min="987" max="991" width="15.83203125" bestFit="1" customWidth="1"/>
    <col min="992" max="993" width="12.83203125" bestFit="1" customWidth="1"/>
    <col min="994" max="995" width="8.5" bestFit="1" customWidth="1"/>
    <col min="996" max="1000" width="19" bestFit="1" customWidth="1"/>
    <col min="1001" max="1001" width="12.83203125" bestFit="1" customWidth="1"/>
    <col min="1002" max="1080" width="4.1640625" bestFit="1" customWidth="1"/>
  </cols>
  <sheetData>
    <row r="1" spans="1:1120" s="244" customFormat="1">
      <c r="B1" s="244">
        <v>1</v>
      </c>
      <c r="C1" s="244">
        <v>1</v>
      </c>
      <c r="D1" s="244">
        <f>C1+1</f>
        <v>2</v>
      </c>
      <c r="E1" s="244">
        <f t="shared" ref="E1:CP1" si="0">D1+1</f>
        <v>3</v>
      </c>
      <c r="F1" s="244">
        <f t="shared" si="0"/>
        <v>4</v>
      </c>
      <c r="G1" s="244">
        <f t="shared" si="0"/>
        <v>5</v>
      </c>
      <c r="H1" s="244">
        <f t="shared" si="0"/>
        <v>6</v>
      </c>
      <c r="I1" s="244">
        <f t="shared" si="0"/>
        <v>7</v>
      </c>
      <c r="J1" s="244">
        <f t="shared" ref="J1" si="1">I1+1</f>
        <v>8</v>
      </c>
      <c r="K1" s="244">
        <f t="shared" ref="K1" si="2">J1+1</f>
        <v>9</v>
      </c>
      <c r="L1" s="244">
        <f t="shared" ref="L1" si="3">K1+1</f>
        <v>10</v>
      </c>
      <c r="M1" s="244">
        <f t="shared" ref="M1" si="4">L1+1</f>
        <v>11</v>
      </c>
      <c r="N1" s="244">
        <f t="shared" si="0"/>
        <v>12</v>
      </c>
      <c r="O1" s="244">
        <f t="shared" si="0"/>
        <v>13</v>
      </c>
      <c r="P1" s="244">
        <f t="shared" si="0"/>
        <v>14</v>
      </c>
      <c r="Q1" s="244">
        <f t="shared" si="0"/>
        <v>15</v>
      </c>
      <c r="R1" s="244">
        <f t="shared" si="0"/>
        <v>16</v>
      </c>
      <c r="S1" s="244">
        <f t="shared" si="0"/>
        <v>17</v>
      </c>
      <c r="T1" s="244">
        <f t="shared" si="0"/>
        <v>18</v>
      </c>
      <c r="U1" s="244">
        <f t="shared" si="0"/>
        <v>19</v>
      </c>
      <c r="V1" s="244">
        <f t="shared" si="0"/>
        <v>20</v>
      </c>
      <c r="W1" s="244">
        <f t="shared" si="0"/>
        <v>21</v>
      </c>
      <c r="X1" s="244">
        <f t="shared" si="0"/>
        <v>22</v>
      </c>
      <c r="Y1" s="244">
        <f t="shared" si="0"/>
        <v>23</v>
      </c>
      <c r="Z1" s="244">
        <f t="shared" si="0"/>
        <v>24</v>
      </c>
      <c r="AA1" s="244">
        <f t="shared" si="0"/>
        <v>25</v>
      </c>
      <c r="AB1" s="244">
        <f t="shared" si="0"/>
        <v>26</v>
      </c>
      <c r="AC1" s="244">
        <f t="shared" si="0"/>
        <v>27</v>
      </c>
      <c r="AD1" s="244">
        <f t="shared" si="0"/>
        <v>28</v>
      </c>
      <c r="AE1" s="244">
        <f t="shared" si="0"/>
        <v>29</v>
      </c>
      <c r="AF1" s="244">
        <f t="shared" si="0"/>
        <v>30</v>
      </c>
      <c r="AG1" s="244">
        <f t="shared" si="0"/>
        <v>31</v>
      </c>
      <c r="AH1" s="244">
        <f t="shared" si="0"/>
        <v>32</v>
      </c>
      <c r="AI1" s="244">
        <f t="shared" si="0"/>
        <v>33</v>
      </c>
      <c r="AJ1" s="244">
        <f t="shared" si="0"/>
        <v>34</v>
      </c>
      <c r="AK1" s="244">
        <f t="shared" si="0"/>
        <v>35</v>
      </c>
      <c r="AL1" s="244">
        <f t="shared" si="0"/>
        <v>36</v>
      </c>
      <c r="AM1" s="244">
        <f t="shared" si="0"/>
        <v>37</v>
      </c>
      <c r="AN1" s="244">
        <f t="shared" si="0"/>
        <v>38</v>
      </c>
      <c r="AO1" s="244">
        <f t="shared" si="0"/>
        <v>39</v>
      </c>
      <c r="AP1" s="244">
        <f t="shared" si="0"/>
        <v>40</v>
      </c>
      <c r="AQ1" s="244">
        <f t="shared" si="0"/>
        <v>41</v>
      </c>
      <c r="AR1" s="244">
        <f t="shared" si="0"/>
        <v>42</v>
      </c>
      <c r="AS1" s="244">
        <f t="shared" si="0"/>
        <v>43</v>
      </c>
      <c r="AT1" s="244">
        <f t="shared" ref="AT1" si="5">AS1+1</f>
        <v>44</v>
      </c>
      <c r="AU1" s="244">
        <f t="shared" ref="AU1" si="6">AT1+1</f>
        <v>45</v>
      </c>
      <c r="AV1" s="244">
        <f t="shared" ref="AV1" si="7">AU1+1</f>
        <v>46</v>
      </c>
      <c r="AW1" s="244">
        <f t="shared" ref="AW1" si="8">AV1+1</f>
        <v>47</v>
      </c>
      <c r="AX1" s="244">
        <f t="shared" ref="AX1" si="9">AW1+1</f>
        <v>48</v>
      </c>
      <c r="AY1" s="244">
        <f t="shared" ref="AY1" si="10">AX1+1</f>
        <v>49</v>
      </c>
      <c r="AZ1" s="244">
        <f t="shared" ref="AZ1" si="11">AY1+1</f>
        <v>50</v>
      </c>
      <c r="BA1" s="244">
        <f t="shared" ref="BA1" si="12">AZ1+1</f>
        <v>51</v>
      </c>
      <c r="BB1" s="244">
        <f t="shared" ref="BB1" si="13">BA1+1</f>
        <v>52</v>
      </c>
      <c r="BC1" s="244">
        <f t="shared" ref="BC1" si="14">BB1+1</f>
        <v>53</v>
      </c>
      <c r="BD1" s="244">
        <f t="shared" ref="BD1" si="15">BC1+1</f>
        <v>54</v>
      </c>
      <c r="BE1" s="244">
        <f t="shared" ref="BE1" si="16">BD1+1</f>
        <v>55</v>
      </c>
      <c r="BF1" s="244">
        <f t="shared" ref="BF1" si="17">BE1+1</f>
        <v>56</v>
      </c>
      <c r="BG1" s="244">
        <f t="shared" ref="BG1" si="18">BF1+1</f>
        <v>57</v>
      </c>
      <c r="BH1" s="244">
        <f t="shared" ref="BH1" si="19">BG1+1</f>
        <v>58</v>
      </c>
      <c r="BI1" s="244">
        <f t="shared" si="0"/>
        <v>59</v>
      </c>
      <c r="BJ1" s="244">
        <f t="shared" si="0"/>
        <v>60</v>
      </c>
      <c r="BK1" s="244">
        <f t="shared" si="0"/>
        <v>61</v>
      </c>
      <c r="BL1" s="244">
        <f t="shared" si="0"/>
        <v>62</v>
      </c>
      <c r="BM1" s="244">
        <f t="shared" si="0"/>
        <v>63</v>
      </c>
      <c r="BN1" s="244">
        <f t="shared" ref="BN1" si="20">BM1+1</f>
        <v>64</v>
      </c>
      <c r="BO1" s="244">
        <f t="shared" ref="BO1" si="21">BN1+1</f>
        <v>65</v>
      </c>
      <c r="BP1" s="244">
        <f t="shared" ref="BP1" si="22">BO1+1</f>
        <v>66</v>
      </c>
      <c r="BQ1" s="244">
        <f t="shared" si="0"/>
        <v>67</v>
      </c>
      <c r="BR1" s="244">
        <f t="shared" si="0"/>
        <v>68</v>
      </c>
      <c r="BS1" s="244">
        <f t="shared" ref="BS1" si="23">BR1+1</f>
        <v>69</v>
      </c>
      <c r="BT1" s="244">
        <f t="shared" ref="BT1" si="24">BS1+1</f>
        <v>70</v>
      </c>
      <c r="BU1" s="244">
        <f t="shared" ref="BU1" si="25">BT1+1</f>
        <v>71</v>
      </c>
      <c r="BV1" s="244">
        <f t="shared" ref="BV1" si="26">BU1+1</f>
        <v>72</v>
      </c>
      <c r="BW1" s="244">
        <f t="shared" ref="BW1" si="27">BV1+1</f>
        <v>73</v>
      </c>
      <c r="BX1" s="244">
        <f t="shared" ref="BX1" si="28">BW1+1</f>
        <v>74</v>
      </c>
      <c r="BY1" s="244">
        <f t="shared" ref="BY1" si="29">BX1+1</f>
        <v>75</v>
      </c>
      <c r="BZ1" s="244">
        <f t="shared" ref="BZ1" si="30">BY1+1</f>
        <v>76</v>
      </c>
      <c r="CA1" s="244">
        <f t="shared" ref="CA1" si="31">BZ1+1</f>
        <v>77</v>
      </c>
      <c r="CB1" s="244">
        <f t="shared" si="0"/>
        <v>78</v>
      </c>
      <c r="CC1" s="244">
        <f t="shared" si="0"/>
        <v>79</v>
      </c>
      <c r="CD1" s="244">
        <f t="shared" si="0"/>
        <v>80</v>
      </c>
      <c r="CE1" s="244">
        <f t="shared" si="0"/>
        <v>81</v>
      </c>
      <c r="CF1" s="244">
        <f t="shared" si="0"/>
        <v>82</v>
      </c>
      <c r="CG1" s="244">
        <f t="shared" si="0"/>
        <v>83</v>
      </c>
      <c r="CH1" s="244">
        <f t="shared" si="0"/>
        <v>84</v>
      </c>
      <c r="CI1" s="244">
        <f t="shared" si="0"/>
        <v>85</v>
      </c>
      <c r="CJ1" s="244">
        <f t="shared" si="0"/>
        <v>86</v>
      </c>
      <c r="CK1" s="244">
        <f t="shared" si="0"/>
        <v>87</v>
      </c>
      <c r="CL1" s="244">
        <f t="shared" si="0"/>
        <v>88</v>
      </c>
      <c r="CM1" s="244">
        <f t="shared" si="0"/>
        <v>89</v>
      </c>
      <c r="CN1" s="244">
        <f t="shared" si="0"/>
        <v>90</v>
      </c>
      <c r="CO1" s="244">
        <f t="shared" si="0"/>
        <v>91</v>
      </c>
      <c r="CP1" s="244">
        <f t="shared" si="0"/>
        <v>92</v>
      </c>
      <c r="CQ1" s="244">
        <f t="shared" ref="CQ1:GE1" si="32">CP1+1</f>
        <v>93</v>
      </c>
      <c r="CR1" s="244">
        <f t="shared" si="32"/>
        <v>94</v>
      </c>
      <c r="CS1" s="244">
        <f t="shared" si="32"/>
        <v>95</v>
      </c>
      <c r="CT1" s="244">
        <f t="shared" si="32"/>
        <v>96</v>
      </c>
      <c r="CU1" s="244">
        <f t="shared" si="32"/>
        <v>97</v>
      </c>
      <c r="CV1" s="244">
        <f t="shared" ref="CV1" si="33">CU1+1</f>
        <v>98</v>
      </c>
      <c r="CW1" s="244">
        <f t="shared" ref="CW1" si="34">CV1+1</f>
        <v>99</v>
      </c>
      <c r="CX1" s="244">
        <f t="shared" ref="CX1" si="35">CW1+1</f>
        <v>100</v>
      </c>
      <c r="CY1" s="244">
        <f t="shared" ref="CY1" si="36">CX1+1</f>
        <v>101</v>
      </c>
      <c r="CZ1" s="244">
        <f t="shared" ref="CZ1" si="37">CY1+1</f>
        <v>102</v>
      </c>
      <c r="DA1" s="244">
        <f t="shared" ref="DA1" si="38">CZ1+1</f>
        <v>103</v>
      </c>
      <c r="DB1" s="244">
        <f t="shared" ref="DB1" si="39">DA1+1</f>
        <v>104</v>
      </c>
      <c r="DC1" s="244">
        <f t="shared" ref="DC1" si="40">DB1+1</f>
        <v>105</v>
      </c>
      <c r="DD1" s="244">
        <f t="shared" si="32"/>
        <v>106</v>
      </c>
      <c r="DE1" s="244">
        <f t="shared" si="32"/>
        <v>107</v>
      </c>
      <c r="DF1" s="244">
        <f t="shared" si="32"/>
        <v>108</v>
      </c>
      <c r="DG1" s="244">
        <f t="shared" si="32"/>
        <v>109</v>
      </c>
      <c r="DH1" s="244">
        <f t="shared" si="32"/>
        <v>110</v>
      </c>
      <c r="DI1" s="244">
        <f t="shared" si="32"/>
        <v>111</v>
      </c>
      <c r="DJ1" s="244">
        <f t="shared" si="32"/>
        <v>112</v>
      </c>
      <c r="DK1" s="244">
        <f t="shared" si="32"/>
        <v>113</v>
      </c>
      <c r="DL1" s="244">
        <f t="shared" si="32"/>
        <v>114</v>
      </c>
      <c r="DM1" s="244">
        <f t="shared" si="32"/>
        <v>115</v>
      </c>
      <c r="DN1" s="244">
        <f t="shared" si="32"/>
        <v>116</v>
      </c>
      <c r="DO1" s="244">
        <f t="shared" si="32"/>
        <v>117</v>
      </c>
      <c r="DP1" s="244">
        <f t="shared" ref="DP1" si="41">DO1+1</f>
        <v>118</v>
      </c>
      <c r="DQ1" s="244">
        <f t="shared" ref="DQ1" si="42">DP1+1</f>
        <v>119</v>
      </c>
      <c r="DR1" s="244">
        <f t="shared" ref="DR1" si="43">DQ1+1</f>
        <v>120</v>
      </c>
      <c r="DS1" s="244">
        <f t="shared" ref="DS1" si="44">DR1+1</f>
        <v>121</v>
      </c>
      <c r="DT1" s="244">
        <f t="shared" si="32"/>
        <v>122</v>
      </c>
      <c r="DU1" s="244">
        <f t="shared" si="32"/>
        <v>123</v>
      </c>
      <c r="DV1" s="244">
        <f t="shared" si="32"/>
        <v>124</v>
      </c>
      <c r="DW1" s="244">
        <f t="shared" si="32"/>
        <v>125</v>
      </c>
      <c r="DX1" s="244">
        <f t="shared" si="32"/>
        <v>126</v>
      </c>
      <c r="DY1" s="244">
        <f t="shared" si="32"/>
        <v>127</v>
      </c>
      <c r="DZ1" s="244">
        <f t="shared" si="32"/>
        <v>128</v>
      </c>
      <c r="EA1" s="244">
        <f t="shared" si="32"/>
        <v>129</v>
      </c>
      <c r="EB1" s="244">
        <f t="shared" si="32"/>
        <v>130</v>
      </c>
      <c r="EC1" s="244">
        <f t="shared" si="32"/>
        <v>131</v>
      </c>
      <c r="ED1" s="244">
        <f t="shared" si="32"/>
        <v>132</v>
      </c>
      <c r="EE1" s="244">
        <f t="shared" si="32"/>
        <v>133</v>
      </c>
      <c r="EF1" s="244">
        <f t="shared" si="32"/>
        <v>134</v>
      </c>
      <c r="EG1" s="244">
        <f t="shared" si="32"/>
        <v>135</v>
      </c>
      <c r="EH1" s="244">
        <f t="shared" si="32"/>
        <v>136</v>
      </c>
      <c r="EI1" s="244">
        <f t="shared" si="32"/>
        <v>137</v>
      </c>
      <c r="EJ1" s="244">
        <f t="shared" si="32"/>
        <v>138</v>
      </c>
      <c r="EK1" s="244">
        <f t="shared" si="32"/>
        <v>139</v>
      </c>
      <c r="EL1" s="244">
        <f t="shared" si="32"/>
        <v>140</v>
      </c>
      <c r="EM1" s="244">
        <f t="shared" si="32"/>
        <v>141</v>
      </c>
      <c r="EN1" s="244">
        <f t="shared" si="32"/>
        <v>142</v>
      </c>
      <c r="EO1" s="244">
        <f t="shared" si="32"/>
        <v>143</v>
      </c>
      <c r="EP1" s="244">
        <f t="shared" si="32"/>
        <v>144</v>
      </c>
      <c r="EQ1" s="244">
        <f t="shared" si="32"/>
        <v>145</v>
      </c>
      <c r="ER1" s="244">
        <f t="shared" si="32"/>
        <v>146</v>
      </c>
      <c r="ES1" s="244">
        <f t="shared" ref="ES1" si="45">ER1+1</f>
        <v>147</v>
      </c>
      <c r="ET1" s="244">
        <f t="shared" ref="ET1" si="46">ES1+1</f>
        <v>148</v>
      </c>
      <c r="EU1" s="244">
        <f t="shared" ref="EU1" si="47">ET1+1</f>
        <v>149</v>
      </c>
      <c r="EV1" s="244">
        <f t="shared" ref="EV1" si="48">EU1+1</f>
        <v>150</v>
      </c>
      <c r="EW1" s="244">
        <f t="shared" ref="EW1" si="49">EV1+1</f>
        <v>151</v>
      </c>
      <c r="EX1" s="244">
        <f t="shared" ref="EX1" si="50">EW1+1</f>
        <v>152</v>
      </c>
      <c r="EY1" s="244">
        <f t="shared" ref="EY1" si="51">EX1+1</f>
        <v>153</v>
      </c>
      <c r="EZ1" s="244">
        <f t="shared" ref="EZ1" si="52">EY1+1</f>
        <v>154</v>
      </c>
      <c r="FA1" s="244">
        <f t="shared" ref="FA1" si="53">EZ1+1</f>
        <v>155</v>
      </c>
      <c r="FB1" s="244">
        <f t="shared" ref="FB1" si="54">FA1+1</f>
        <v>156</v>
      </c>
      <c r="FC1" s="244">
        <f t="shared" ref="FC1" si="55">FB1+1</f>
        <v>157</v>
      </c>
      <c r="FD1" s="244">
        <f t="shared" ref="FD1" si="56">FC1+1</f>
        <v>158</v>
      </c>
      <c r="FE1" s="244">
        <f t="shared" ref="FE1" si="57">FD1+1</f>
        <v>159</v>
      </c>
      <c r="FF1" s="244">
        <f t="shared" ref="FF1" si="58">FE1+1</f>
        <v>160</v>
      </c>
      <c r="FG1" s="244">
        <f t="shared" ref="FG1" si="59">FF1+1</f>
        <v>161</v>
      </c>
      <c r="FH1" s="244">
        <f t="shared" ref="FH1" si="60">FG1+1</f>
        <v>162</v>
      </c>
      <c r="FI1" s="244">
        <f t="shared" ref="FI1" si="61">FH1+1</f>
        <v>163</v>
      </c>
      <c r="FJ1" s="244">
        <f t="shared" ref="FJ1" si="62">FI1+1</f>
        <v>164</v>
      </c>
      <c r="FK1" s="244">
        <f t="shared" ref="FK1" si="63">FJ1+1</f>
        <v>165</v>
      </c>
      <c r="FL1" s="244">
        <f t="shared" ref="FL1" si="64">FK1+1</f>
        <v>166</v>
      </c>
      <c r="FM1" s="244">
        <f t="shared" ref="FM1" si="65">FL1+1</f>
        <v>167</v>
      </c>
      <c r="FN1" s="244">
        <f t="shared" ref="FN1" si="66">FM1+1</f>
        <v>168</v>
      </c>
      <c r="FO1" s="244">
        <f t="shared" ref="FO1" si="67">FN1+1</f>
        <v>169</v>
      </c>
      <c r="FP1" s="244">
        <f t="shared" ref="FP1" si="68">FO1+1</f>
        <v>170</v>
      </c>
      <c r="FQ1" s="244">
        <f t="shared" ref="FQ1" si="69">FP1+1</f>
        <v>171</v>
      </c>
      <c r="FR1" s="244">
        <f t="shared" si="32"/>
        <v>172</v>
      </c>
      <c r="FS1" s="244">
        <f t="shared" si="32"/>
        <v>173</v>
      </c>
      <c r="FT1" s="244">
        <f t="shared" si="32"/>
        <v>174</v>
      </c>
      <c r="FU1" s="244">
        <f t="shared" si="32"/>
        <v>175</v>
      </c>
      <c r="FV1" s="244">
        <f t="shared" si="32"/>
        <v>176</v>
      </c>
      <c r="FW1" s="244">
        <f t="shared" si="32"/>
        <v>177</v>
      </c>
      <c r="FX1" s="244">
        <f t="shared" si="32"/>
        <v>178</v>
      </c>
      <c r="FY1" s="244">
        <f t="shared" si="32"/>
        <v>179</v>
      </c>
      <c r="FZ1" s="244">
        <f t="shared" si="32"/>
        <v>180</v>
      </c>
      <c r="GA1" s="244">
        <f t="shared" si="32"/>
        <v>181</v>
      </c>
      <c r="GB1" s="244">
        <f t="shared" si="32"/>
        <v>182</v>
      </c>
      <c r="GC1" s="244">
        <f t="shared" si="32"/>
        <v>183</v>
      </c>
      <c r="GD1" s="244">
        <f t="shared" si="32"/>
        <v>184</v>
      </c>
      <c r="GE1" s="244">
        <f t="shared" si="32"/>
        <v>185</v>
      </c>
      <c r="GF1" s="244">
        <f t="shared" ref="GF1:IQ1" si="70">GE1+1</f>
        <v>186</v>
      </c>
      <c r="GG1" s="244">
        <f t="shared" si="70"/>
        <v>187</v>
      </c>
      <c r="GH1" s="244">
        <f t="shared" si="70"/>
        <v>188</v>
      </c>
      <c r="GI1" s="244">
        <f t="shared" si="70"/>
        <v>189</v>
      </c>
      <c r="GJ1" s="244">
        <f t="shared" si="70"/>
        <v>190</v>
      </c>
      <c r="GK1" s="244">
        <f t="shared" si="70"/>
        <v>191</v>
      </c>
      <c r="GL1" s="244">
        <f t="shared" si="70"/>
        <v>192</v>
      </c>
      <c r="GM1" s="244">
        <f t="shared" si="70"/>
        <v>193</v>
      </c>
      <c r="GN1" s="244">
        <f t="shared" si="70"/>
        <v>194</v>
      </c>
      <c r="GO1" s="244">
        <f t="shared" si="70"/>
        <v>195</v>
      </c>
      <c r="GP1" s="244">
        <f t="shared" si="70"/>
        <v>196</v>
      </c>
      <c r="GQ1" s="244">
        <f t="shared" si="70"/>
        <v>197</v>
      </c>
      <c r="GR1" s="244">
        <f t="shared" si="70"/>
        <v>198</v>
      </c>
      <c r="GS1" s="244">
        <f t="shared" si="70"/>
        <v>199</v>
      </c>
      <c r="GT1" s="244">
        <f t="shared" si="70"/>
        <v>200</v>
      </c>
      <c r="GU1" s="244">
        <f t="shared" si="70"/>
        <v>201</v>
      </c>
      <c r="GV1" s="244">
        <f t="shared" si="70"/>
        <v>202</v>
      </c>
      <c r="GW1" s="244">
        <f t="shared" si="70"/>
        <v>203</v>
      </c>
      <c r="GX1" s="244">
        <f t="shared" si="70"/>
        <v>204</v>
      </c>
      <c r="GY1" s="244">
        <f t="shared" si="70"/>
        <v>205</v>
      </c>
      <c r="GZ1" s="244">
        <f t="shared" si="70"/>
        <v>206</v>
      </c>
      <c r="HA1" s="244">
        <f t="shared" si="70"/>
        <v>207</v>
      </c>
      <c r="HB1" s="244">
        <f t="shared" si="70"/>
        <v>208</v>
      </c>
      <c r="HC1" s="244">
        <f t="shared" si="70"/>
        <v>209</v>
      </c>
      <c r="HD1" s="244">
        <f t="shared" si="70"/>
        <v>210</v>
      </c>
      <c r="HE1" s="244">
        <f t="shared" si="70"/>
        <v>211</v>
      </c>
      <c r="HF1" s="244">
        <f t="shared" si="70"/>
        <v>212</v>
      </c>
      <c r="HG1" s="244">
        <f t="shared" si="70"/>
        <v>213</v>
      </c>
      <c r="HH1" s="244">
        <f t="shared" si="70"/>
        <v>214</v>
      </c>
      <c r="HI1" s="244">
        <f t="shared" si="70"/>
        <v>215</v>
      </c>
      <c r="HJ1" s="244">
        <f t="shared" si="70"/>
        <v>216</v>
      </c>
      <c r="HK1" s="244">
        <f t="shared" si="70"/>
        <v>217</v>
      </c>
      <c r="HL1" s="244">
        <f t="shared" si="70"/>
        <v>218</v>
      </c>
      <c r="HM1" s="244">
        <f t="shared" si="70"/>
        <v>219</v>
      </c>
      <c r="HN1" s="244">
        <f t="shared" si="70"/>
        <v>220</v>
      </c>
      <c r="HO1" s="244">
        <f t="shared" si="70"/>
        <v>221</v>
      </c>
      <c r="HP1" s="244">
        <f t="shared" si="70"/>
        <v>222</v>
      </c>
      <c r="HQ1" s="244">
        <f t="shared" si="70"/>
        <v>223</v>
      </c>
      <c r="HR1" s="244">
        <f t="shared" si="70"/>
        <v>224</v>
      </c>
      <c r="HS1" s="244">
        <f t="shared" si="70"/>
        <v>225</v>
      </c>
      <c r="HT1" s="244">
        <f t="shared" si="70"/>
        <v>226</v>
      </c>
      <c r="HU1" s="244">
        <f t="shared" si="70"/>
        <v>227</v>
      </c>
      <c r="HV1" s="244">
        <f t="shared" si="70"/>
        <v>228</v>
      </c>
      <c r="HW1" s="244">
        <f t="shared" si="70"/>
        <v>229</v>
      </c>
      <c r="HX1" s="244">
        <f t="shared" si="70"/>
        <v>230</v>
      </c>
      <c r="HY1" s="244">
        <f t="shared" si="70"/>
        <v>231</v>
      </c>
      <c r="HZ1" s="244">
        <f t="shared" si="70"/>
        <v>232</v>
      </c>
      <c r="IA1" s="244">
        <f t="shared" si="70"/>
        <v>233</v>
      </c>
      <c r="IB1" s="244">
        <f t="shared" si="70"/>
        <v>234</v>
      </c>
      <c r="IC1" s="244">
        <f t="shared" si="70"/>
        <v>235</v>
      </c>
      <c r="ID1" s="244">
        <f t="shared" si="70"/>
        <v>236</v>
      </c>
      <c r="IE1" s="244">
        <f t="shared" si="70"/>
        <v>237</v>
      </c>
      <c r="IF1" s="244">
        <f t="shared" si="70"/>
        <v>238</v>
      </c>
      <c r="IG1" s="244">
        <f t="shared" si="70"/>
        <v>239</v>
      </c>
      <c r="IH1" s="244">
        <f t="shared" si="70"/>
        <v>240</v>
      </c>
      <c r="II1" s="244">
        <f t="shared" si="70"/>
        <v>241</v>
      </c>
      <c r="IJ1" s="244">
        <f t="shared" si="70"/>
        <v>242</v>
      </c>
      <c r="IK1" s="244">
        <f t="shared" si="70"/>
        <v>243</v>
      </c>
      <c r="IL1" s="244">
        <f t="shared" si="70"/>
        <v>244</v>
      </c>
      <c r="IM1" s="244">
        <f t="shared" si="70"/>
        <v>245</v>
      </c>
      <c r="IN1" s="244">
        <f t="shared" si="70"/>
        <v>246</v>
      </c>
      <c r="IO1" s="244">
        <f t="shared" si="70"/>
        <v>247</v>
      </c>
      <c r="IP1" s="244">
        <f t="shared" si="70"/>
        <v>248</v>
      </c>
      <c r="IQ1" s="244">
        <f t="shared" si="70"/>
        <v>249</v>
      </c>
      <c r="IR1" s="244">
        <f t="shared" ref="IR1:PO1" si="71">IQ1+1</f>
        <v>250</v>
      </c>
      <c r="IS1" s="244">
        <f t="shared" si="71"/>
        <v>251</v>
      </c>
      <c r="IT1" s="244">
        <f t="shared" si="71"/>
        <v>252</v>
      </c>
      <c r="IU1" s="244">
        <f t="shared" si="71"/>
        <v>253</v>
      </c>
      <c r="IV1" s="244">
        <f t="shared" si="71"/>
        <v>254</v>
      </c>
      <c r="IW1" s="244">
        <f t="shared" si="71"/>
        <v>255</v>
      </c>
      <c r="IX1" s="244">
        <f t="shared" si="71"/>
        <v>256</v>
      </c>
      <c r="IY1" s="244">
        <f t="shared" si="71"/>
        <v>257</v>
      </c>
      <c r="IZ1" s="244">
        <f t="shared" si="71"/>
        <v>258</v>
      </c>
      <c r="JA1" s="244">
        <f t="shared" si="71"/>
        <v>259</v>
      </c>
      <c r="JB1" s="244">
        <f t="shared" si="71"/>
        <v>260</v>
      </c>
      <c r="JC1" s="244">
        <f t="shared" si="71"/>
        <v>261</v>
      </c>
      <c r="JD1" s="244">
        <f t="shared" si="71"/>
        <v>262</v>
      </c>
      <c r="JE1" s="244">
        <f t="shared" si="71"/>
        <v>263</v>
      </c>
      <c r="JF1" s="244">
        <f t="shared" si="71"/>
        <v>264</v>
      </c>
      <c r="JG1" s="244">
        <f t="shared" ref="JG1" si="72">JF1+1</f>
        <v>265</v>
      </c>
      <c r="JH1" s="244">
        <f t="shared" ref="JH1" si="73">JG1+1</f>
        <v>266</v>
      </c>
      <c r="JI1" s="244">
        <f t="shared" ref="JI1" si="74">JH1+1</f>
        <v>267</v>
      </c>
      <c r="JJ1" s="244">
        <f t="shared" ref="JJ1" si="75">JI1+1</f>
        <v>268</v>
      </c>
      <c r="JK1" s="244">
        <f t="shared" ref="JK1" si="76">JJ1+1</f>
        <v>269</v>
      </c>
      <c r="JL1" s="244">
        <f t="shared" ref="JL1" si="77">JK1+1</f>
        <v>270</v>
      </c>
      <c r="JM1" s="244">
        <f t="shared" ref="JM1" si="78">JL1+1</f>
        <v>271</v>
      </c>
      <c r="JN1" s="244">
        <f t="shared" ref="JN1" si="79">JM1+1</f>
        <v>272</v>
      </c>
      <c r="JO1" s="244">
        <f t="shared" ref="JO1" si="80">JN1+1</f>
        <v>273</v>
      </c>
      <c r="JP1" s="244">
        <f t="shared" ref="JP1" si="81">JO1+1</f>
        <v>274</v>
      </c>
      <c r="JQ1" s="244">
        <f t="shared" ref="JQ1" si="82">JP1+1</f>
        <v>275</v>
      </c>
      <c r="JR1" s="244">
        <f t="shared" ref="JR1" si="83">JQ1+1</f>
        <v>276</v>
      </c>
      <c r="JS1" s="244">
        <f t="shared" ref="JS1" si="84">JR1+1</f>
        <v>277</v>
      </c>
      <c r="JT1" s="244">
        <f t="shared" ref="JT1" si="85">JS1+1</f>
        <v>278</v>
      </c>
      <c r="JU1" s="244">
        <f t="shared" ref="JU1" si="86">JT1+1</f>
        <v>279</v>
      </c>
      <c r="JV1" s="244">
        <f t="shared" ref="JV1" si="87">JU1+1</f>
        <v>280</v>
      </c>
      <c r="JW1" s="244">
        <f t="shared" ref="JW1" si="88">JV1+1</f>
        <v>281</v>
      </c>
      <c r="JX1" s="244">
        <f t="shared" ref="JX1" si="89">JW1+1</f>
        <v>282</v>
      </c>
      <c r="JY1" s="244">
        <f t="shared" ref="JY1" si="90">JX1+1</f>
        <v>283</v>
      </c>
      <c r="JZ1" s="244">
        <f t="shared" ref="JZ1" si="91">JY1+1</f>
        <v>284</v>
      </c>
      <c r="KA1" s="244">
        <f t="shared" ref="KA1" si="92">JZ1+1</f>
        <v>285</v>
      </c>
      <c r="KB1" s="244">
        <f t="shared" ref="KB1" si="93">KA1+1</f>
        <v>286</v>
      </c>
      <c r="KC1" s="244">
        <f t="shared" ref="KC1" si="94">KB1+1</f>
        <v>287</v>
      </c>
      <c r="KD1" s="244">
        <f t="shared" ref="KD1" si="95">KC1+1</f>
        <v>288</v>
      </c>
      <c r="KE1" s="244">
        <f t="shared" ref="KE1" si="96">KD1+1</f>
        <v>289</v>
      </c>
      <c r="KF1" s="244">
        <f t="shared" ref="KF1" si="97">KE1+1</f>
        <v>290</v>
      </c>
      <c r="KG1" s="244">
        <f t="shared" ref="KG1" si="98">KF1+1</f>
        <v>291</v>
      </c>
      <c r="KH1" s="244">
        <f t="shared" ref="KH1" si="99">KG1+1</f>
        <v>292</v>
      </c>
      <c r="KI1" s="244">
        <f t="shared" ref="KI1" si="100">KH1+1</f>
        <v>293</v>
      </c>
      <c r="KJ1" s="244">
        <f t="shared" ref="KJ1" si="101">KI1+1</f>
        <v>294</v>
      </c>
      <c r="KK1" s="244">
        <f t="shared" ref="KK1" si="102">KJ1+1</f>
        <v>295</v>
      </c>
      <c r="KL1" s="244">
        <f t="shared" ref="KL1" si="103">KK1+1</f>
        <v>296</v>
      </c>
      <c r="KM1" s="244">
        <f t="shared" ref="KM1" si="104">KL1+1</f>
        <v>297</v>
      </c>
      <c r="KN1" s="244">
        <f t="shared" ref="KN1" si="105">KM1+1</f>
        <v>298</v>
      </c>
      <c r="KO1" s="244">
        <f t="shared" ref="KO1" si="106">KN1+1</f>
        <v>299</v>
      </c>
      <c r="KP1" s="244">
        <f t="shared" ref="KP1" si="107">KO1+1</f>
        <v>300</v>
      </c>
      <c r="KQ1" s="244">
        <f t="shared" ref="KQ1" si="108">KP1+1</f>
        <v>301</v>
      </c>
      <c r="KR1" s="244">
        <f t="shared" ref="KR1" si="109">KQ1+1</f>
        <v>302</v>
      </c>
      <c r="KS1" s="244">
        <f t="shared" ref="KS1" si="110">KR1+1</f>
        <v>303</v>
      </c>
      <c r="KT1" s="244">
        <f t="shared" ref="KT1" si="111">KS1+1</f>
        <v>304</v>
      </c>
      <c r="KU1" s="244">
        <f t="shared" ref="KU1" si="112">KT1+1</f>
        <v>305</v>
      </c>
      <c r="KV1" s="244">
        <f t="shared" ref="KV1" si="113">KU1+1</f>
        <v>306</v>
      </c>
      <c r="KW1" s="244">
        <f t="shared" ref="KW1" si="114">KV1+1</f>
        <v>307</v>
      </c>
      <c r="KX1" s="244">
        <f t="shared" ref="KX1" si="115">KW1+1</f>
        <v>308</v>
      </c>
      <c r="KY1" s="244">
        <f t="shared" ref="KY1" si="116">KX1+1</f>
        <v>309</v>
      </c>
      <c r="KZ1" s="244">
        <f t="shared" ref="KZ1" si="117">KY1+1</f>
        <v>310</v>
      </c>
      <c r="LA1" s="244">
        <f t="shared" ref="LA1" si="118">KZ1+1</f>
        <v>311</v>
      </c>
      <c r="LB1" s="244">
        <f t="shared" ref="LB1" si="119">LA1+1</f>
        <v>312</v>
      </c>
      <c r="LC1" s="244">
        <f t="shared" ref="LC1" si="120">LB1+1</f>
        <v>313</v>
      </c>
      <c r="LD1" s="244">
        <f t="shared" ref="LD1:LE1" si="121">LC1+1</f>
        <v>314</v>
      </c>
      <c r="LE1" s="244">
        <f t="shared" si="121"/>
        <v>315</v>
      </c>
      <c r="LF1" s="244">
        <f t="shared" si="71"/>
        <v>316</v>
      </c>
      <c r="LG1" s="244">
        <f t="shared" si="71"/>
        <v>317</v>
      </c>
      <c r="LH1" s="244">
        <f t="shared" si="71"/>
        <v>318</v>
      </c>
      <c r="LI1" s="244">
        <f t="shared" si="71"/>
        <v>319</v>
      </c>
      <c r="LJ1" s="244">
        <f t="shared" si="71"/>
        <v>320</v>
      </c>
      <c r="LK1" s="244">
        <f t="shared" si="71"/>
        <v>321</v>
      </c>
      <c r="LL1" s="244">
        <f t="shared" si="71"/>
        <v>322</v>
      </c>
      <c r="LM1" s="244">
        <f t="shared" si="71"/>
        <v>323</v>
      </c>
      <c r="LN1" s="244">
        <f t="shared" si="71"/>
        <v>324</v>
      </c>
      <c r="LO1" s="244">
        <f t="shared" si="71"/>
        <v>325</v>
      </c>
      <c r="LP1" s="244">
        <f t="shared" si="71"/>
        <v>326</v>
      </c>
      <c r="LQ1" s="244">
        <f t="shared" si="71"/>
        <v>327</v>
      </c>
      <c r="LR1" s="244">
        <f t="shared" si="71"/>
        <v>328</v>
      </c>
      <c r="LS1" s="244">
        <f t="shared" si="71"/>
        <v>329</v>
      </c>
      <c r="LT1" s="244">
        <f t="shared" si="71"/>
        <v>330</v>
      </c>
      <c r="LU1" s="244">
        <f t="shared" si="71"/>
        <v>331</v>
      </c>
      <c r="LV1" s="244">
        <f t="shared" si="71"/>
        <v>332</v>
      </c>
      <c r="LW1" s="244">
        <f t="shared" si="71"/>
        <v>333</v>
      </c>
      <c r="LX1" s="244">
        <f t="shared" si="71"/>
        <v>334</v>
      </c>
      <c r="LY1" s="244">
        <f t="shared" si="71"/>
        <v>335</v>
      </c>
      <c r="LZ1" s="244">
        <f t="shared" si="71"/>
        <v>336</v>
      </c>
      <c r="MA1" s="244">
        <f t="shared" si="71"/>
        <v>337</v>
      </c>
      <c r="MB1" s="244">
        <f t="shared" si="71"/>
        <v>338</v>
      </c>
      <c r="MC1" s="244">
        <f t="shared" si="71"/>
        <v>339</v>
      </c>
      <c r="MD1" s="244">
        <f t="shared" si="71"/>
        <v>340</v>
      </c>
      <c r="ME1" s="244">
        <f t="shared" si="71"/>
        <v>341</v>
      </c>
      <c r="MF1" s="244">
        <f t="shared" si="71"/>
        <v>342</v>
      </c>
      <c r="MG1" s="244">
        <f t="shared" si="71"/>
        <v>343</v>
      </c>
      <c r="MH1" s="244">
        <f t="shared" si="71"/>
        <v>344</v>
      </c>
      <c r="MI1" s="244">
        <f t="shared" si="71"/>
        <v>345</v>
      </c>
      <c r="MJ1" s="244">
        <f t="shared" si="71"/>
        <v>346</v>
      </c>
      <c r="MK1" s="244">
        <f t="shared" si="71"/>
        <v>347</v>
      </c>
      <c r="ML1" s="244">
        <f t="shared" si="71"/>
        <v>348</v>
      </c>
      <c r="MM1" s="244">
        <f t="shared" si="71"/>
        <v>349</v>
      </c>
      <c r="MN1" s="244">
        <f t="shared" si="71"/>
        <v>350</v>
      </c>
      <c r="MO1" s="244">
        <f t="shared" si="71"/>
        <v>351</v>
      </c>
      <c r="MP1" s="244">
        <f t="shared" si="71"/>
        <v>352</v>
      </c>
      <c r="MQ1" s="244">
        <f t="shared" ref="MQ1" si="122">MP1+1</f>
        <v>353</v>
      </c>
      <c r="MR1" s="244">
        <f t="shared" ref="MR1" si="123">MQ1+1</f>
        <v>354</v>
      </c>
      <c r="MS1" s="244">
        <f t="shared" ref="MS1" si="124">MR1+1</f>
        <v>355</v>
      </c>
      <c r="MT1" s="244">
        <f t="shared" ref="MT1" si="125">MS1+1</f>
        <v>356</v>
      </c>
      <c r="MU1" s="244">
        <f t="shared" ref="MU1" si="126">MT1+1</f>
        <v>357</v>
      </c>
      <c r="MV1" s="244">
        <f t="shared" ref="MV1" si="127">MU1+1</f>
        <v>358</v>
      </c>
      <c r="MW1" s="244">
        <f t="shared" ref="MW1" si="128">MV1+1</f>
        <v>359</v>
      </c>
      <c r="MX1" s="244">
        <f t="shared" ref="MX1" si="129">MW1+1</f>
        <v>360</v>
      </c>
      <c r="MY1" s="244">
        <f t="shared" ref="MY1" si="130">MX1+1</f>
        <v>361</v>
      </c>
      <c r="MZ1" s="244">
        <f t="shared" ref="MZ1" si="131">MY1+1</f>
        <v>362</v>
      </c>
      <c r="NA1" s="244">
        <f t="shared" ref="NA1" si="132">MZ1+1</f>
        <v>363</v>
      </c>
      <c r="NB1" s="244">
        <f t="shared" ref="NB1" si="133">NA1+1</f>
        <v>364</v>
      </c>
      <c r="NC1" s="244">
        <f t="shared" ref="NC1" si="134">NB1+1</f>
        <v>365</v>
      </c>
      <c r="ND1" s="244">
        <f t="shared" ref="ND1" si="135">NC1+1</f>
        <v>366</v>
      </c>
      <c r="NE1" s="244">
        <f t="shared" ref="NE1" si="136">ND1+1</f>
        <v>367</v>
      </c>
      <c r="NF1" s="244">
        <f t="shared" ref="NF1" si="137">NE1+1</f>
        <v>368</v>
      </c>
      <c r="NG1" s="244">
        <f t="shared" ref="NG1" si="138">NF1+1</f>
        <v>369</v>
      </c>
      <c r="NH1" s="244">
        <f t="shared" ref="NH1" si="139">NG1+1</f>
        <v>370</v>
      </c>
      <c r="NI1" s="244">
        <f t="shared" ref="NI1" si="140">NH1+1</f>
        <v>371</v>
      </c>
      <c r="NJ1" s="244">
        <f t="shared" ref="NJ1" si="141">NI1+1</f>
        <v>372</v>
      </c>
      <c r="NK1" s="244">
        <f t="shared" ref="NK1" si="142">NJ1+1</f>
        <v>373</v>
      </c>
      <c r="NL1" s="244">
        <f t="shared" ref="NL1" si="143">NK1+1</f>
        <v>374</v>
      </c>
      <c r="NM1" s="244">
        <f t="shared" ref="NM1" si="144">NL1+1</f>
        <v>375</v>
      </c>
      <c r="NN1" s="244">
        <f t="shared" ref="NN1" si="145">NM1+1</f>
        <v>376</v>
      </c>
      <c r="NO1" s="244">
        <f t="shared" ref="NO1" si="146">NN1+1</f>
        <v>377</v>
      </c>
      <c r="NP1" s="244">
        <f t="shared" ref="NP1" si="147">NO1+1</f>
        <v>378</v>
      </c>
      <c r="NQ1" s="244">
        <f t="shared" ref="NQ1" si="148">NP1+1</f>
        <v>379</v>
      </c>
      <c r="NR1" s="244">
        <f t="shared" ref="NR1" si="149">NQ1+1</f>
        <v>380</v>
      </c>
      <c r="NS1" s="244">
        <f t="shared" ref="NS1" si="150">NR1+1</f>
        <v>381</v>
      </c>
      <c r="NT1" s="244">
        <f t="shared" ref="NT1" si="151">NS1+1</f>
        <v>382</v>
      </c>
      <c r="NU1" s="244">
        <f t="shared" ref="NU1" si="152">NT1+1</f>
        <v>383</v>
      </c>
      <c r="NV1" s="244">
        <f t="shared" ref="NV1" si="153">NU1+1</f>
        <v>384</v>
      </c>
      <c r="NW1" s="244">
        <f t="shared" ref="NW1" si="154">NV1+1</f>
        <v>385</v>
      </c>
      <c r="NX1" s="244">
        <f t="shared" ref="NX1" si="155">NW1+1</f>
        <v>386</v>
      </c>
      <c r="NY1" s="244">
        <f t="shared" ref="NY1" si="156">NX1+1</f>
        <v>387</v>
      </c>
      <c r="NZ1" s="244">
        <f t="shared" ref="NZ1" si="157">NY1+1</f>
        <v>388</v>
      </c>
      <c r="OA1" s="244">
        <f t="shared" ref="OA1" si="158">NZ1+1</f>
        <v>389</v>
      </c>
      <c r="OB1" s="244">
        <f t="shared" ref="OB1" si="159">OA1+1</f>
        <v>390</v>
      </c>
      <c r="OC1" s="244">
        <f t="shared" ref="OC1" si="160">OB1+1</f>
        <v>391</v>
      </c>
      <c r="OD1" s="244">
        <f t="shared" ref="OD1" si="161">OC1+1</f>
        <v>392</v>
      </c>
      <c r="OE1" s="244">
        <f t="shared" ref="OE1" si="162">OD1+1</f>
        <v>393</v>
      </c>
      <c r="OF1" s="244">
        <f t="shared" ref="OF1" si="163">OE1+1</f>
        <v>394</v>
      </c>
      <c r="OG1" s="244">
        <f t="shared" ref="OG1" si="164">OF1+1</f>
        <v>395</v>
      </c>
      <c r="OH1" s="244">
        <f t="shared" ref="OH1" si="165">OG1+1</f>
        <v>396</v>
      </c>
      <c r="OI1" s="244">
        <f t="shared" ref="OI1" si="166">OH1+1</f>
        <v>397</v>
      </c>
      <c r="OJ1" s="244">
        <f t="shared" ref="OJ1" si="167">OI1+1</f>
        <v>398</v>
      </c>
      <c r="OK1" s="244">
        <f t="shared" ref="OK1" si="168">OJ1+1</f>
        <v>399</v>
      </c>
      <c r="OL1" s="244">
        <f t="shared" ref="OL1" si="169">OK1+1</f>
        <v>400</v>
      </c>
      <c r="OM1" s="244">
        <f t="shared" ref="OM1" si="170">OL1+1</f>
        <v>401</v>
      </c>
      <c r="ON1" s="244">
        <f t="shared" ref="ON1" si="171">OM1+1</f>
        <v>402</v>
      </c>
      <c r="OO1" s="244">
        <f t="shared" ref="OO1" si="172">ON1+1</f>
        <v>403</v>
      </c>
      <c r="OP1" s="244">
        <f t="shared" ref="OP1" si="173">OO1+1</f>
        <v>404</v>
      </c>
      <c r="OQ1" s="244">
        <f t="shared" ref="OQ1" si="174">OP1+1</f>
        <v>405</v>
      </c>
      <c r="OR1" s="244">
        <f t="shared" ref="OR1" si="175">OQ1+1</f>
        <v>406</v>
      </c>
      <c r="OS1" s="244">
        <f t="shared" ref="OS1" si="176">OR1+1</f>
        <v>407</v>
      </c>
      <c r="OT1" s="244">
        <f t="shared" ref="OT1" si="177">OS1+1</f>
        <v>408</v>
      </c>
      <c r="OU1" s="244">
        <f t="shared" ref="OU1" si="178">OT1+1</f>
        <v>409</v>
      </c>
      <c r="OV1" s="244">
        <f t="shared" ref="OV1" si="179">OU1+1</f>
        <v>410</v>
      </c>
      <c r="OW1" s="244">
        <f t="shared" ref="OW1" si="180">OV1+1</f>
        <v>411</v>
      </c>
      <c r="OX1" s="244">
        <f t="shared" ref="OX1" si="181">OW1+1</f>
        <v>412</v>
      </c>
      <c r="OY1" s="244">
        <f t="shared" ref="OY1" si="182">OX1+1</f>
        <v>413</v>
      </c>
      <c r="OZ1" s="244">
        <f t="shared" ref="OZ1" si="183">OY1+1</f>
        <v>414</v>
      </c>
      <c r="PA1" s="244">
        <f t="shared" ref="PA1" si="184">OZ1+1</f>
        <v>415</v>
      </c>
      <c r="PB1" s="244">
        <f t="shared" ref="PB1" si="185">PA1+1</f>
        <v>416</v>
      </c>
      <c r="PC1" s="244">
        <f t="shared" ref="PC1" si="186">PB1+1</f>
        <v>417</v>
      </c>
      <c r="PD1" s="244">
        <f t="shared" ref="PD1" si="187">PC1+1</f>
        <v>418</v>
      </c>
      <c r="PE1" s="244">
        <f t="shared" ref="PE1" si="188">PD1+1</f>
        <v>419</v>
      </c>
      <c r="PF1" s="244">
        <f t="shared" si="71"/>
        <v>420</v>
      </c>
      <c r="PG1" s="244">
        <f t="shared" si="71"/>
        <v>421</v>
      </c>
      <c r="PH1" s="244">
        <f t="shared" si="71"/>
        <v>422</v>
      </c>
      <c r="PI1" s="244">
        <f t="shared" si="71"/>
        <v>423</v>
      </c>
      <c r="PJ1" s="244">
        <f t="shared" si="71"/>
        <v>424</v>
      </c>
      <c r="PK1" s="244">
        <f t="shared" si="71"/>
        <v>425</v>
      </c>
      <c r="PL1" s="244">
        <f t="shared" si="71"/>
        <v>426</v>
      </c>
      <c r="PM1" s="244">
        <f t="shared" si="71"/>
        <v>427</v>
      </c>
      <c r="PN1" s="244">
        <f t="shared" si="71"/>
        <v>428</v>
      </c>
      <c r="PO1" s="244">
        <f t="shared" si="71"/>
        <v>429</v>
      </c>
      <c r="PP1" s="244">
        <f t="shared" ref="PP1:UN1" si="189">PO1+1</f>
        <v>430</v>
      </c>
      <c r="PQ1" s="244">
        <f t="shared" si="189"/>
        <v>431</v>
      </c>
      <c r="PR1" s="244">
        <f t="shared" si="189"/>
        <v>432</v>
      </c>
      <c r="PS1" s="244">
        <f t="shared" si="189"/>
        <v>433</v>
      </c>
      <c r="PT1" s="244">
        <f t="shared" si="189"/>
        <v>434</v>
      </c>
      <c r="PU1" s="244">
        <f t="shared" si="189"/>
        <v>435</v>
      </c>
      <c r="PV1" s="244">
        <f t="shared" si="189"/>
        <v>436</v>
      </c>
      <c r="PW1" s="244">
        <f t="shared" si="189"/>
        <v>437</v>
      </c>
      <c r="PX1" s="244">
        <f t="shared" si="189"/>
        <v>438</v>
      </c>
      <c r="PY1" s="244">
        <f t="shared" si="189"/>
        <v>439</v>
      </c>
      <c r="PZ1" s="244">
        <f t="shared" si="189"/>
        <v>440</v>
      </c>
      <c r="QA1" s="244">
        <f t="shared" si="189"/>
        <v>441</v>
      </c>
      <c r="QB1" s="244">
        <f t="shared" si="189"/>
        <v>442</v>
      </c>
      <c r="QC1" s="244">
        <f t="shared" si="189"/>
        <v>443</v>
      </c>
      <c r="QD1" s="244">
        <f t="shared" si="189"/>
        <v>444</v>
      </c>
      <c r="QE1" s="244">
        <f t="shared" si="189"/>
        <v>445</v>
      </c>
      <c r="QF1" s="244">
        <f t="shared" si="189"/>
        <v>446</v>
      </c>
      <c r="QG1" s="244">
        <f t="shared" si="189"/>
        <v>447</v>
      </c>
      <c r="QH1" s="244">
        <f t="shared" si="189"/>
        <v>448</v>
      </c>
      <c r="QI1" s="244">
        <f t="shared" si="189"/>
        <v>449</v>
      </c>
      <c r="QJ1" s="244">
        <f t="shared" si="189"/>
        <v>450</v>
      </c>
      <c r="QK1" s="244">
        <f t="shared" si="189"/>
        <v>451</v>
      </c>
      <c r="QL1" s="244">
        <f t="shared" si="189"/>
        <v>452</v>
      </c>
      <c r="QM1" s="244">
        <f t="shared" si="189"/>
        <v>453</v>
      </c>
      <c r="QN1" s="244">
        <f t="shared" si="189"/>
        <v>454</v>
      </c>
      <c r="QO1" s="244">
        <f t="shared" si="189"/>
        <v>455</v>
      </c>
      <c r="QP1" s="244">
        <f t="shared" si="189"/>
        <v>456</v>
      </c>
      <c r="QQ1" s="244">
        <f t="shared" si="189"/>
        <v>457</v>
      </c>
      <c r="QR1" s="244">
        <f t="shared" si="189"/>
        <v>458</v>
      </c>
      <c r="QS1" s="244">
        <f t="shared" si="189"/>
        <v>459</v>
      </c>
      <c r="QT1" s="244">
        <f t="shared" si="189"/>
        <v>460</v>
      </c>
      <c r="QU1" s="244">
        <f t="shared" ref="QU1" si="190">QT1+1</f>
        <v>461</v>
      </c>
      <c r="QV1" s="244">
        <f t="shared" ref="QV1" si="191">QU1+1</f>
        <v>462</v>
      </c>
      <c r="QW1" s="244">
        <f t="shared" ref="QW1" si="192">QV1+1</f>
        <v>463</v>
      </c>
      <c r="QX1" s="244">
        <f t="shared" ref="QX1" si="193">QW1+1</f>
        <v>464</v>
      </c>
      <c r="QY1" s="244">
        <f t="shared" ref="QY1" si="194">QX1+1</f>
        <v>465</v>
      </c>
      <c r="QZ1" s="244">
        <f t="shared" ref="QZ1" si="195">QY1+1</f>
        <v>466</v>
      </c>
      <c r="RA1" s="244">
        <f t="shared" ref="RA1" si="196">QZ1+1</f>
        <v>467</v>
      </c>
      <c r="RB1" s="244">
        <f t="shared" ref="RB1" si="197">RA1+1</f>
        <v>468</v>
      </c>
      <c r="RC1" s="244">
        <f t="shared" ref="RC1" si="198">RB1+1</f>
        <v>469</v>
      </c>
      <c r="RD1" s="244">
        <f t="shared" ref="RD1" si="199">RC1+1</f>
        <v>470</v>
      </c>
      <c r="RE1" s="244">
        <f t="shared" ref="RE1" si="200">RD1+1</f>
        <v>471</v>
      </c>
      <c r="RF1" s="244">
        <f t="shared" ref="RF1" si="201">RE1+1</f>
        <v>472</v>
      </c>
      <c r="RG1" s="244">
        <f t="shared" ref="RG1" si="202">RF1+1</f>
        <v>473</v>
      </c>
      <c r="RH1" s="244">
        <f t="shared" ref="RH1" si="203">RG1+1</f>
        <v>474</v>
      </c>
      <c r="RI1" s="244">
        <f t="shared" ref="RI1" si="204">RH1+1</f>
        <v>475</v>
      </c>
      <c r="RJ1" s="244">
        <f t="shared" ref="RJ1" si="205">RI1+1</f>
        <v>476</v>
      </c>
      <c r="RK1" s="244">
        <f t="shared" ref="RK1" si="206">RJ1+1</f>
        <v>477</v>
      </c>
      <c r="RL1" s="244">
        <f t="shared" ref="RL1" si="207">RK1+1</f>
        <v>478</v>
      </c>
      <c r="RM1" s="244">
        <f t="shared" ref="RM1" si="208">RL1+1</f>
        <v>479</v>
      </c>
      <c r="RN1" s="244">
        <f t="shared" ref="RN1" si="209">RM1+1</f>
        <v>480</v>
      </c>
      <c r="RO1" s="244">
        <f t="shared" ref="RO1" si="210">RN1+1</f>
        <v>481</v>
      </c>
      <c r="RP1" s="244">
        <f t="shared" ref="RP1" si="211">RO1+1</f>
        <v>482</v>
      </c>
      <c r="RQ1" s="244">
        <f t="shared" ref="RQ1" si="212">RP1+1</f>
        <v>483</v>
      </c>
      <c r="RR1" s="244">
        <f t="shared" ref="RR1" si="213">RQ1+1</f>
        <v>484</v>
      </c>
      <c r="RS1" s="244">
        <f t="shared" ref="RS1" si="214">RR1+1</f>
        <v>485</v>
      </c>
      <c r="RT1" s="244">
        <f t="shared" ref="RT1" si="215">RS1+1</f>
        <v>486</v>
      </c>
      <c r="RU1" s="244">
        <f t="shared" ref="RU1" si="216">RT1+1</f>
        <v>487</v>
      </c>
      <c r="RV1" s="244">
        <f t="shared" ref="RV1" si="217">RU1+1</f>
        <v>488</v>
      </c>
      <c r="RW1" s="244">
        <f t="shared" ref="RW1" si="218">RV1+1</f>
        <v>489</v>
      </c>
      <c r="RX1" s="244">
        <f t="shared" ref="RX1" si="219">RW1+1</f>
        <v>490</v>
      </c>
      <c r="RY1" s="244">
        <f t="shared" ref="RY1" si="220">RX1+1</f>
        <v>491</v>
      </c>
      <c r="RZ1" s="244">
        <f t="shared" ref="RZ1" si="221">RY1+1</f>
        <v>492</v>
      </c>
      <c r="SA1" s="244">
        <f t="shared" ref="SA1" si="222">RZ1+1</f>
        <v>493</v>
      </c>
      <c r="SB1" s="244">
        <f t="shared" ref="SB1" si="223">SA1+1</f>
        <v>494</v>
      </c>
      <c r="SC1" s="244">
        <f t="shared" ref="SC1" si="224">SB1+1</f>
        <v>495</v>
      </c>
      <c r="SD1" s="244">
        <f t="shared" ref="SD1" si="225">SC1+1</f>
        <v>496</v>
      </c>
      <c r="SE1" s="244">
        <f t="shared" ref="SE1" si="226">SD1+1</f>
        <v>497</v>
      </c>
      <c r="SF1" s="244">
        <f t="shared" ref="SF1" si="227">SE1+1</f>
        <v>498</v>
      </c>
      <c r="SG1" s="244">
        <f t="shared" ref="SG1" si="228">SF1+1</f>
        <v>499</v>
      </c>
      <c r="SH1" s="244">
        <f t="shared" ref="SH1" si="229">SG1+1</f>
        <v>500</v>
      </c>
      <c r="SI1" s="244">
        <f t="shared" ref="SI1" si="230">SH1+1</f>
        <v>501</v>
      </c>
      <c r="SJ1" s="244">
        <f t="shared" ref="SJ1" si="231">SI1+1</f>
        <v>502</v>
      </c>
      <c r="SK1" s="244">
        <f t="shared" ref="SK1" si="232">SJ1+1</f>
        <v>503</v>
      </c>
      <c r="SL1" s="244">
        <f t="shared" ref="SL1" si="233">SK1+1</f>
        <v>504</v>
      </c>
      <c r="SM1" s="244">
        <f t="shared" ref="SM1" si="234">SL1+1</f>
        <v>505</v>
      </c>
      <c r="SN1" s="244">
        <f t="shared" ref="SN1" si="235">SM1+1</f>
        <v>506</v>
      </c>
      <c r="SO1" s="244">
        <f t="shared" ref="SO1" si="236">SN1+1</f>
        <v>507</v>
      </c>
      <c r="SP1" s="244">
        <f t="shared" ref="SP1" si="237">SO1+1</f>
        <v>508</v>
      </c>
      <c r="SQ1" s="244">
        <f t="shared" ref="SQ1" si="238">SP1+1</f>
        <v>509</v>
      </c>
      <c r="SR1" s="244">
        <f t="shared" ref="SR1" si="239">SQ1+1</f>
        <v>510</v>
      </c>
      <c r="SS1" s="244">
        <f t="shared" ref="SS1" si="240">SR1+1</f>
        <v>511</v>
      </c>
      <c r="ST1" s="244">
        <f t="shared" ref="ST1" si="241">SS1+1</f>
        <v>512</v>
      </c>
      <c r="SU1" s="244">
        <f t="shared" ref="SU1" si="242">ST1+1</f>
        <v>513</v>
      </c>
      <c r="SV1" s="244">
        <f t="shared" ref="SV1" si="243">SU1+1</f>
        <v>514</v>
      </c>
      <c r="SW1" s="244">
        <f t="shared" ref="SW1" si="244">SV1+1</f>
        <v>515</v>
      </c>
      <c r="SX1" s="244">
        <f t="shared" ref="SX1" si="245">SW1+1</f>
        <v>516</v>
      </c>
      <c r="SY1" s="244">
        <f t="shared" ref="SY1" si="246">SX1+1</f>
        <v>517</v>
      </c>
      <c r="SZ1" s="244">
        <f t="shared" ref="SZ1" si="247">SY1+1</f>
        <v>518</v>
      </c>
      <c r="TA1" s="244">
        <f t="shared" ref="TA1" si="248">SZ1+1</f>
        <v>519</v>
      </c>
      <c r="TB1" s="244">
        <f t="shared" ref="TB1" si="249">TA1+1</f>
        <v>520</v>
      </c>
      <c r="TC1" s="244">
        <f t="shared" ref="TC1" si="250">TB1+1</f>
        <v>521</v>
      </c>
      <c r="TD1" s="244">
        <f t="shared" ref="TD1" si="251">TC1+1</f>
        <v>522</v>
      </c>
      <c r="TE1" s="244">
        <f t="shared" ref="TE1" si="252">TD1+1</f>
        <v>523</v>
      </c>
      <c r="TF1" s="244">
        <f t="shared" ref="TF1" si="253">TE1+1</f>
        <v>524</v>
      </c>
      <c r="TG1" s="244">
        <f t="shared" ref="TG1:TH1" si="254">TF1+1</f>
        <v>525</v>
      </c>
      <c r="TH1" s="244">
        <f t="shared" si="254"/>
        <v>526</v>
      </c>
      <c r="TI1" s="244">
        <f t="shared" si="189"/>
        <v>527</v>
      </c>
      <c r="TJ1" s="244">
        <f t="shared" si="189"/>
        <v>528</v>
      </c>
      <c r="TK1" s="244">
        <f t="shared" si="189"/>
        <v>529</v>
      </c>
      <c r="TL1" s="244">
        <f t="shared" si="189"/>
        <v>530</v>
      </c>
      <c r="TM1" s="244">
        <f t="shared" si="189"/>
        <v>531</v>
      </c>
      <c r="TN1" s="244">
        <f t="shared" si="189"/>
        <v>532</v>
      </c>
      <c r="TO1" s="244">
        <f t="shared" si="189"/>
        <v>533</v>
      </c>
      <c r="TP1" s="244">
        <f t="shared" si="189"/>
        <v>534</v>
      </c>
      <c r="TQ1" s="244">
        <f t="shared" si="189"/>
        <v>535</v>
      </c>
      <c r="TR1" s="244">
        <f t="shared" si="189"/>
        <v>536</v>
      </c>
      <c r="TS1" s="244">
        <f t="shared" si="189"/>
        <v>537</v>
      </c>
      <c r="TT1" s="244">
        <f t="shared" si="189"/>
        <v>538</v>
      </c>
      <c r="TU1" s="244">
        <f t="shared" si="189"/>
        <v>539</v>
      </c>
      <c r="TV1" s="244">
        <f t="shared" si="189"/>
        <v>540</v>
      </c>
      <c r="TW1" s="244">
        <f t="shared" si="189"/>
        <v>541</v>
      </c>
      <c r="TX1" s="244">
        <f t="shared" si="189"/>
        <v>542</v>
      </c>
      <c r="TY1" s="244">
        <f t="shared" si="189"/>
        <v>543</v>
      </c>
      <c r="TZ1" s="244">
        <f t="shared" si="189"/>
        <v>544</v>
      </c>
      <c r="UA1" s="244">
        <f t="shared" si="189"/>
        <v>545</v>
      </c>
      <c r="UB1" s="244">
        <f t="shared" si="189"/>
        <v>546</v>
      </c>
      <c r="UC1" s="244">
        <f t="shared" si="189"/>
        <v>547</v>
      </c>
      <c r="UD1" s="244">
        <f t="shared" si="189"/>
        <v>548</v>
      </c>
      <c r="UE1" s="244">
        <f t="shared" si="189"/>
        <v>549</v>
      </c>
      <c r="UF1" s="244">
        <f t="shared" si="189"/>
        <v>550</v>
      </c>
      <c r="UG1" s="244">
        <f t="shared" si="189"/>
        <v>551</v>
      </c>
      <c r="UH1" s="244">
        <f t="shared" si="189"/>
        <v>552</v>
      </c>
      <c r="UI1" s="244">
        <f t="shared" si="189"/>
        <v>553</v>
      </c>
      <c r="UJ1" s="244">
        <f t="shared" si="189"/>
        <v>554</v>
      </c>
      <c r="UK1" s="244">
        <f t="shared" si="189"/>
        <v>555</v>
      </c>
      <c r="UL1" s="244">
        <f t="shared" si="189"/>
        <v>556</v>
      </c>
      <c r="UM1" s="244">
        <f t="shared" si="189"/>
        <v>557</v>
      </c>
      <c r="UN1" s="244">
        <f t="shared" si="189"/>
        <v>558</v>
      </c>
      <c r="UO1" s="244">
        <f t="shared" ref="UO1:ABZ1" si="255">UN1+1</f>
        <v>559</v>
      </c>
      <c r="UP1" s="244">
        <f t="shared" si="255"/>
        <v>560</v>
      </c>
      <c r="UQ1" s="244">
        <f t="shared" si="255"/>
        <v>561</v>
      </c>
      <c r="UR1" s="244">
        <f t="shared" si="255"/>
        <v>562</v>
      </c>
      <c r="US1" s="244">
        <f t="shared" si="255"/>
        <v>563</v>
      </c>
      <c r="UT1" s="244">
        <f t="shared" si="255"/>
        <v>564</v>
      </c>
      <c r="UU1" s="244">
        <f t="shared" ref="UU1" si="256">UT1+1</f>
        <v>565</v>
      </c>
      <c r="UV1" s="244">
        <f t="shared" ref="UV1" si="257">UU1+1</f>
        <v>566</v>
      </c>
      <c r="UW1" s="244">
        <f t="shared" ref="UW1" si="258">UV1+1</f>
        <v>567</v>
      </c>
      <c r="UX1" s="244">
        <f t="shared" ref="UX1" si="259">UW1+1</f>
        <v>568</v>
      </c>
      <c r="UY1" s="244">
        <f t="shared" ref="UY1" si="260">UX1+1</f>
        <v>569</v>
      </c>
      <c r="UZ1" s="244">
        <f t="shared" ref="UZ1" si="261">UY1+1</f>
        <v>570</v>
      </c>
      <c r="VA1" s="244">
        <f t="shared" ref="VA1" si="262">UZ1+1</f>
        <v>571</v>
      </c>
      <c r="VB1" s="244">
        <f t="shared" ref="VB1" si="263">VA1+1</f>
        <v>572</v>
      </c>
      <c r="VC1" s="244">
        <f t="shared" ref="VC1" si="264">VB1+1</f>
        <v>573</v>
      </c>
      <c r="VD1" s="244">
        <f t="shared" ref="VD1" si="265">VC1+1</f>
        <v>574</v>
      </c>
      <c r="VE1" s="244">
        <f t="shared" ref="VE1" si="266">VD1+1</f>
        <v>575</v>
      </c>
      <c r="VF1" s="244">
        <f t="shared" ref="VF1" si="267">VE1+1</f>
        <v>576</v>
      </c>
      <c r="VG1" s="244">
        <f t="shared" ref="VG1" si="268">VF1+1</f>
        <v>577</v>
      </c>
      <c r="VH1" s="244">
        <f t="shared" ref="VH1" si="269">VG1+1</f>
        <v>578</v>
      </c>
      <c r="VI1" s="244">
        <f t="shared" ref="VI1" si="270">VH1+1</f>
        <v>579</v>
      </c>
      <c r="VJ1" s="244">
        <f t="shared" ref="VJ1" si="271">VI1+1</f>
        <v>580</v>
      </c>
      <c r="VK1" s="244">
        <f t="shared" ref="VK1" si="272">VJ1+1</f>
        <v>581</v>
      </c>
      <c r="VL1" s="244">
        <f t="shared" ref="VL1" si="273">VK1+1</f>
        <v>582</v>
      </c>
      <c r="VM1" s="244">
        <f t="shared" ref="VM1" si="274">VL1+1</f>
        <v>583</v>
      </c>
      <c r="VN1" s="244">
        <f t="shared" ref="VN1" si="275">VM1+1</f>
        <v>584</v>
      </c>
      <c r="VO1" s="244">
        <f t="shared" ref="VO1" si="276">VN1+1</f>
        <v>585</v>
      </c>
      <c r="VP1" s="244">
        <f t="shared" ref="VP1" si="277">VO1+1</f>
        <v>586</v>
      </c>
      <c r="VQ1" s="244">
        <f t="shared" ref="VQ1" si="278">VP1+1</f>
        <v>587</v>
      </c>
      <c r="VR1" s="244">
        <f t="shared" ref="VR1" si="279">VQ1+1</f>
        <v>588</v>
      </c>
      <c r="VS1" s="244">
        <f t="shared" ref="VS1" si="280">VR1+1</f>
        <v>589</v>
      </c>
      <c r="VT1" s="244">
        <f t="shared" ref="VT1" si="281">VS1+1</f>
        <v>590</v>
      </c>
      <c r="VU1" s="244">
        <f t="shared" ref="VU1" si="282">VT1+1</f>
        <v>591</v>
      </c>
      <c r="VV1" s="244">
        <f t="shared" ref="VV1" si="283">VU1+1</f>
        <v>592</v>
      </c>
      <c r="VW1" s="244">
        <f t="shared" ref="VW1" si="284">VV1+1</f>
        <v>593</v>
      </c>
      <c r="VX1" s="244">
        <f t="shared" ref="VX1" si="285">VW1+1</f>
        <v>594</v>
      </c>
      <c r="VY1" s="244">
        <f t="shared" ref="VY1" si="286">VX1+1</f>
        <v>595</v>
      </c>
      <c r="VZ1" s="244">
        <f t="shared" ref="VZ1" si="287">VY1+1</f>
        <v>596</v>
      </c>
      <c r="WA1" s="244">
        <f t="shared" ref="WA1" si="288">VZ1+1</f>
        <v>597</v>
      </c>
      <c r="WB1" s="244">
        <f t="shared" ref="WB1" si="289">WA1+1</f>
        <v>598</v>
      </c>
      <c r="WC1" s="244">
        <f t="shared" ref="WC1" si="290">WB1+1</f>
        <v>599</v>
      </c>
      <c r="WD1" s="244">
        <f t="shared" ref="WD1" si="291">WC1+1</f>
        <v>600</v>
      </c>
      <c r="WE1" s="244">
        <f t="shared" ref="WE1" si="292">WD1+1</f>
        <v>601</v>
      </c>
      <c r="WF1" s="244">
        <f t="shared" ref="WF1" si="293">WE1+1</f>
        <v>602</v>
      </c>
      <c r="WG1" s="244">
        <f t="shared" ref="WG1" si="294">WF1+1</f>
        <v>603</v>
      </c>
      <c r="WH1" s="244">
        <f t="shared" ref="WH1" si="295">WG1+1</f>
        <v>604</v>
      </c>
      <c r="WI1" s="244">
        <f t="shared" ref="WI1" si="296">WH1+1</f>
        <v>605</v>
      </c>
      <c r="WJ1" s="244">
        <f t="shared" ref="WJ1" si="297">WI1+1</f>
        <v>606</v>
      </c>
      <c r="WK1" s="244">
        <f t="shared" ref="WK1" si="298">WJ1+1</f>
        <v>607</v>
      </c>
      <c r="WL1" s="244">
        <f t="shared" ref="WL1" si="299">WK1+1</f>
        <v>608</v>
      </c>
      <c r="WM1" s="244">
        <f t="shared" ref="WM1" si="300">WL1+1</f>
        <v>609</v>
      </c>
      <c r="WN1" s="244">
        <f t="shared" ref="WN1" si="301">WM1+1</f>
        <v>610</v>
      </c>
      <c r="WO1" s="244">
        <f t="shared" ref="WO1" si="302">WN1+1</f>
        <v>611</v>
      </c>
      <c r="WP1" s="244">
        <f t="shared" ref="WP1" si="303">WO1+1</f>
        <v>612</v>
      </c>
      <c r="WQ1" s="244">
        <f t="shared" ref="WQ1" si="304">WP1+1</f>
        <v>613</v>
      </c>
      <c r="WR1" s="244">
        <f t="shared" ref="WR1" si="305">WQ1+1</f>
        <v>614</v>
      </c>
      <c r="WS1" s="244">
        <f t="shared" ref="WS1" si="306">WR1+1</f>
        <v>615</v>
      </c>
      <c r="WT1" s="244">
        <f t="shared" ref="WT1" si="307">WS1+1</f>
        <v>616</v>
      </c>
      <c r="WU1" s="244">
        <f t="shared" ref="WU1" si="308">WT1+1</f>
        <v>617</v>
      </c>
      <c r="WV1" s="244">
        <f t="shared" ref="WV1" si="309">WU1+1</f>
        <v>618</v>
      </c>
      <c r="WW1" s="244">
        <f t="shared" ref="WW1" si="310">WV1+1</f>
        <v>619</v>
      </c>
      <c r="WX1" s="244">
        <f t="shared" ref="WX1" si="311">WW1+1</f>
        <v>620</v>
      </c>
      <c r="WY1" s="244">
        <f t="shared" ref="WY1" si="312">WX1+1</f>
        <v>621</v>
      </c>
      <c r="WZ1" s="244">
        <f t="shared" ref="WZ1" si="313">WY1+1</f>
        <v>622</v>
      </c>
      <c r="XA1" s="244">
        <f t="shared" ref="XA1" si="314">WZ1+1</f>
        <v>623</v>
      </c>
      <c r="XB1" s="244">
        <f t="shared" ref="XB1" si="315">XA1+1</f>
        <v>624</v>
      </c>
      <c r="XC1" s="244">
        <f t="shared" ref="XC1" si="316">XB1+1</f>
        <v>625</v>
      </c>
      <c r="XD1" s="244">
        <f t="shared" ref="XD1" si="317">XC1+1</f>
        <v>626</v>
      </c>
      <c r="XE1" s="244">
        <f t="shared" ref="XE1" si="318">XD1+1</f>
        <v>627</v>
      </c>
      <c r="XF1" s="244">
        <f t="shared" ref="XF1" si="319">XE1+1</f>
        <v>628</v>
      </c>
      <c r="XG1" s="244">
        <f t="shared" ref="XG1:XH1" si="320">XF1+1</f>
        <v>629</v>
      </c>
      <c r="XH1" s="244">
        <f t="shared" si="320"/>
        <v>630</v>
      </c>
      <c r="XI1" s="244">
        <f t="shared" si="255"/>
        <v>631</v>
      </c>
      <c r="XJ1" s="244">
        <f t="shared" si="255"/>
        <v>632</v>
      </c>
      <c r="XK1" s="244">
        <f t="shared" si="255"/>
        <v>633</v>
      </c>
      <c r="XL1" s="244">
        <f t="shared" si="255"/>
        <v>634</v>
      </c>
      <c r="XM1" s="244">
        <f t="shared" si="255"/>
        <v>635</v>
      </c>
      <c r="XN1" s="244">
        <f t="shared" si="255"/>
        <v>636</v>
      </c>
      <c r="XO1" s="244">
        <f t="shared" si="255"/>
        <v>637</v>
      </c>
      <c r="XP1" s="244">
        <f t="shared" si="255"/>
        <v>638</v>
      </c>
      <c r="XQ1" s="244">
        <f t="shared" si="255"/>
        <v>639</v>
      </c>
      <c r="XR1" s="244">
        <f t="shared" si="255"/>
        <v>640</v>
      </c>
      <c r="XS1" s="244">
        <f t="shared" si="255"/>
        <v>641</v>
      </c>
      <c r="XT1" s="244">
        <f t="shared" si="255"/>
        <v>642</v>
      </c>
      <c r="XU1" s="244">
        <f t="shared" si="255"/>
        <v>643</v>
      </c>
      <c r="XV1" s="244">
        <f t="shared" si="255"/>
        <v>644</v>
      </c>
      <c r="XW1" s="244">
        <f t="shared" si="255"/>
        <v>645</v>
      </c>
      <c r="XX1" s="244">
        <f t="shared" si="255"/>
        <v>646</v>
      </c>
      <c r="XY1" s="244">
        <f t="shared" si="255"/>
        <v>647</v>
      </c>
      <c r="XZ1" s="244">
        <f t="shared" si="255"/>
        <v>648</v>
      </c>
      <c r="YA1" s="244">
        <f t="shared" si="255"/>
        <v>649</v>
      </c>
      <c r="YB1" s="244">
        <f t="shared" si="255"/>
        <v>650</v>
      </c>
      <c r="YC1" s="244">
        <f t="shared" si="255"/>
        <v>651</v>
      </c>
      <c r="YD1" s="244">
        <f t="shared" si="255"/>
        <v>652</v>
      </c>
      <c r="YE1" s="244">
        <f t="shared" si="255"/>
        <v>653</v>
      </c>
      <c r="YF1" s="244">
        <f t="shared" si="255"/>
        <v>654</v>
      </c>
      <c r="YG1" s="244">
        <f t="shared" si="255"/>
        <v>655</v>
      </c>
      <c r="YH1" s="244">
        <f t="shared" si="255"/>
        <v>656</v>
      </c>
      <c r="YI1" s="244">
        <f t="shared" si="255"/>
        <v>657</v>
      </c>
      <c r="YJ1" s="244">
        <f t="shared" si="255"/>
        <v>658</v>
      </c>
      <c r="YK1" s="244">
        <f t="shared" si="255"/>
        <v>659</v>
      </c>
      <c r="YL1" s="244">
        <f t="shared" si="255"/>
        <v>660</v>
      </c>
      <c r="YM1" s="244">
        <f t="shared" si="255"/>
        <v>661</v>
      </c>
      <c r="YN1" s="244">
        <f t="shared" si="255"/>
        <v>662</v>
      </c>
      <c r="YO1" s="244">
        <f t="shared" si="255"/>
        <v>663</v>
      </c>
      <c r="YP1" s="244">
        <f t="shared" si="255"/>
        <v>664</v>
      </c>
      <c r="YQ1" s="244">
        <f t="shared" si="255"/>
        <v>665</v>
      </c>
      <c r="YR1" s="244">
        <f t="shared" si="255"/>
        <v>666</v>
      </c>
      <c r="YS1" s="244">
        <f t="shared" si="255"/>
        <v>667</v>
      </c>
      <c r="YT1" s="244">
        <f t="shared" ref="YT1" si="321">YS1+1</f>
        <v>668</v>
      </c>
      <c r="YU1" s="244">
        <f t="shared" ref="YU1" si="322">YT1+1</f>
        <v>669</v>
      </c>
      <c r="YV1" s="244">
        <f t="shared" ref="YV1" si="323">YU1+1</f>
        <v>670</v>
      </c>
      <c r="YW1" s="244">
        <f t="shared" ref="YW1" si="324">YV1+1</f>
        <v>671</v>
      </c>
      <c r="YX1" s="244">
        <f t="shared" ref="YX1" si="325">YW1+1</f>
        <v>672</v>
      </c>
      <c r="YY1" s="244">
        <f t="shared" ref="YY1" si="326">YX1+1</f>
        <v>673</v>
      </c>
      <c r="YZ1" s="244">
        <f t="shared" ref="YZ1" si="327">YY1+1</f>
        <v>674</v>
      </c>
      <c r="ZA1" s="244">
        <f t="shared" ref="ZA1" si="328">YZ1+1</f>
        <v>675</v>
      </c>
      <c r="ZB1" s="244">
        <f t="shared" ref="ZB1" si="329">ZA1+1</f>
        <v>676</v>
      </c>
      <c r="ZC1" s="244">
        <f t="shared" ref="ZC1" si="330">ZB1+1</f>
        <v>677</v>
      </c>
      <c r="ZD1" s="244">
        <f t="shared" ref="ZD1" si="331">ZC1+1</f>
        <v>678</v>
      </c>
      <c r="ZE1" s="244">
        <f t="shared" ref="ZE1" si="332">ZD1+1</f>
        <v>679</v>
      </c>
      <c r="ZF1" s="244">
        <f t="shared" ref="ZF1" si="333">ZE1+1</f>
        <v>680</v>
      </c>
      <c r="ZG1" s="244">
        <f t="shared" ref="ZG1" si="334">ZF1+1</f>
        <v>681</v>
      </c>
      <c r="ZH1" s="244">
        <f t="shared" ref="ZH1" si="335">ZG1+1</f>
        <v>682</v>
      </c>
      <c r="ZI1" s="244">
        <f t="shared" ref="ZI1" si="336">ZH1+1</f>
        <v>683</v>
      </c>
      <c r="ZJ1" s="244">
        <f t="shared" ref="ZJ1" si="337">ZI1+1</f>
        <v>684</v>
      </c>
      <c r="ZK1" s="244">
        <f t="shared" ref="ZK1" si="338">ZJ1+1</f>
        <v>685</v>
      </c>
      <c r="ZL1" s="244">
        <f t="shared" ref="ZL1" si="339">ZK1+1</f>
        <v>686</v>
      </c>
      <c r="ZM1" s="244">
        <f t="shared" ref="ZM1" si="340">ZL1+1</f>
        <v>687</v>
      </c>
      <c r="ZN1" s="244">
        <f t="shared" ref="ZN1" si="341">ZM1+1</f>
        <v>688</v>
      </c>
      <c r="ZO1" s="244">
        <f t="shared" ref="ZO1" si="342">ZN1+1</f>
        <v>689</v>
      </c>
      <c r="ZP1" s="244">
        <f t="shared" ref="ZP1" si="343">ZO1+1</f>
        <v>690</v>
      </c>
      <c r="ZQ1" s="244">
        <f t="shared" ref="ZQ1" si="344">ZP1+1</f>
        <v>691</v>
      </c>
      <c r="ZR1" s="244">
        <f t="shared" ref="ZR1" si="345">ZQ1+1</f>
        <v>692</v>
      </c>
      <c r="ZS1" s="244">
        <f t="shared" ref="ZS1" si="346">ZR1+1</f>
        <v>693</v>
      </c>
      <c r="ZT1" s="244">
        <f t="shared" ref="ZT1" si="347">ZS1+1</f>
        <v>694</v>
      </c>
      <c r="ZU1" s="244">
        <f t="shared" ref="ZU1" si="348">ZT1+1</f>
        <v>695</v>
      </c>
      <c r="ZV1" s="244">
        <f t="shared" ref="ZV1" si="349">ZU1+1</f>
        <v>696</v>
      </c>
      <c r="ZW1" s="244">
        <f t="shared" ref="ZW1" si="350">ZV1+1</f>
        <v>697</v>
      </c>
      <c r="ZX1" s="244">
        <f t="shared" ref="ZX1" si="351">ZW1+1</f>
        <v>698</v>
      </c>
      <c r="ZY1" s="244">
        <f t="shared" ref="ZY1" si="352">ZX1+1</f>
        <v>699</v>
      </c>
      <c r="ZZ1" s="244">
        <f t="shared" ref="ZZ1" si="353">ZY1+1</f>
        <v>700</v>
      </c>
      <c r="AAA1" s="244">
        <f t="shared" ref="AAA1" si="354">ZZ1+1</f>
        <v>701</v>
      </c>
      <c r="AAB1" s="244">
        <f t="shared" ref="AAB1" si="355">AAA1+1</f>
        <v>702</v>
      </c>
      <c r="AAC1" s="244">
        <f t="shared" ref="AAC1" si="356">AAB1+1</f>
        <v>703</v>
      </c>
      <c r="AAD1" s="244">
        <f t="shared" ref="AAD1" si="357">AAC1+1</f>
        <v>704</v>
      </c>
      <c r="AAE1" s="244">
        <f t="shared" ref="AAE1" si="358">AAD1+1</f>
        <v>705</v>
      </c>
      <c r="AAF1" s="244">
        <f t="shared" ref="AAF1" si="359">AAE1+1</f>
        <v>706</v>
      </c>
      <c r="AAG1" s="244">
        <f t="shared" ref="AAG1" si="360">AAF1+1</f>
        <v>707</v>
      </c>
      <c r="AAH1" s="244">
        <f t="shared" ref="AAH1" si="361">AAG1+1</f>
        <v>708</v>
      </c>
      <c r="AAI1" s="244">
        <f t="shared" ref="AAI1" si="362">AAH1+1</f>
        <v>709</v>
      </c>
      <c r="AAJ1" s="244">
        <f t="shared" ref="AAJ1" si="363">AAI1+1</f>
        <v>710</v>
      </c>
      <c r="AAK1" s="244">
        <f t="shared" ref="AAK1" si="364">AAJ1+1</f>
        <v>711</v>
      </c>
      <c r="AAL1" s="244">
        <f t="shared" ref="AAL1" si="365">AAK1+1</f>
        <v>712</v>
      </c>
      <c r="AAM1" s="244">
        <f t="shared" ref="AAM1" si="366">AAL1+1</f>
        <v>713</v>
      </c>
      <c r="AAN1" s="244">
        <f t="shared" ref="AAN1" si="367">AAM1+1</f>
        <v>714</v>
      </c>
      <c r="AAO1" s="244">
        <f t="shared" ref="AAO1" si="368">AAN1+1</f>
        <v>715</v>
      </c>
      <c r="AAP1" s="244">
        <f t="shared" ref="AAP1" si="369">AAO1+1</f>
        <v>716</v>
      </c>
      <c r="AAQ1" s="244">
        <f t="shared" ref="AAQ1" si="370">AAP1+1</f>
        <v>717</v>
      </c>
      <c r="AAR1" s="244">
        <f t="shared" ref="AAR1" si="371">AAQ1+1</f>
        <v>718</v>
      </c>
      <c r="AAS1" s="244">
        <f t="shared" ref="AAS1" si="372">AAR1+1</f>
        <v>719</v>
      </c>
      <c r="AAT1" s="244">
        <f t="shared" ref="AAT1" si="373">AAS1+1</f>
        <v>720</v>
      </c>
      <c r="AAU1" s="244">
        <f t="shared" ref="AAU1" si="374">AAT1+1</f>
        <v>721</v>
      </c>
      <c r="AAV1" s="244">
        <f t="shared" ref="AAV1" si="375">AAU1+1</f>
        <v>722</v>
      </c>
      <c r="AAW1" s="244">
        <f t="shared" ref="AAW1" si="376">AAV1+1</f>
        <v>723</v>
      </c>
      <c r="AAX1" s="244">
        <f t="shared" ref="AAX1" si="377">AAW1+1</f>
        <v>724</v>
      </c>
      <c r="AAY1" s="244">
        <f t="shared" ref="AAY1" si="378">AAX1+1</f>
        <v>725</v>
      </c>
      <c r="AAZ1" s="244">
        <f t="shared" ref="AAZ1" si="379">AAY1+1</f>
        <v>726</v>
      </c>
      <c r="ABA1" s="244">
        <f t="shared" ref="ABA1" si="380">AAZ1+1</f>
        <v>727</v>
      </c>
      <c r="ABB1" s="244">
        <f t="shared" ref="ABB1" si="381">ABA1+1</f>
        <v>728</v>
      </c>
      <c r="ABC1" s="244">
        <f t="shared" ref="ABC1" si="382">ABB1+1</f>
        <v>729</v>
      </c>
      <c r="ABD1" s="244">
        <f t="shared" ref="ABD1" si="383">ABC1+1</f>
        <v>730</v>
      </c>
      <c r="ABE1" s="244">
        <f t="shared" ref="ABE1" si="384">ABD1+1</f>
        <v>731</v>
      </c>
      <c r="ABF1" s="244">
        <f t="shared" ref="ABF1:ABG1" si="385">ABE1+1</f>
        <v>732</v>
      </c>
      <c r="ABG1" s="244">
        <f t="shared" si="385"/>
        <v>733</v>
      </c>
      <c r="ABH1" s="244">
        <f t="shared" si="255"/>
        <v>734</v>
      </c>
      <c r="ABI1" s="244">
        <f t="shared" si="255"/>
        <v>735</v>
      </c>
      <c r="ABJ1" s="244">
        <f t="shared" si="255"/>
        <v>736</v>
      </c>
      <c r="ABK1" s="244">
        <f t="shared" si="255"/>
        <v>737</v>
      </c>
      <c r="ABL1" s="244">
        <f t="shared" si="255"/>
        <v>738</v>
      </c>
      <c r="ABM1" s="244">
        <f t="shared" si="255"/>
        <v>739</v>
      </c>
      <c r="ABN1" s="244">
        <f t="shared" si="255"/>
        <v>740</v>
      </c>
      <c r="ABO1" s="244">
        <f t="shared" si="255"/>
        <v>741</v>
      </c>
      <c r="ABP1" s="244">
        <f t="shared" si="255"/>
        <v>742</v>
      </c>
      <c r="ABQ1" s="244">
        <f t="shared" si="255"/>
        <v>743</v>
      </c>
      <c r="ABR1" s="244">
        <f t="shared" si="255"/>
        <v>744</v>
      </c>
      <c r="ABS1" s="244">
        <f t="shared" si="255"/>
        <v>745</v>
      </c>
      <c r="ABT1" s="244">
        <f t="shared" si="255"/>
        <v>746</v>
      </c>
      <c r="ABU1" s="244">
        <f t="shared" si="255"/>
        <v>747</v>
      </c>
      <c r="ABV1" s="244">
        <f t="shared" si="255"/>
        <v>748</v>
      </c>
      <c r="ABW1" s="244">
        <f t="shared" si="255"/>
        <v>749</v>
      </c>
      <c r="ABX1" s="244">
        <f t="shared" si="255"/>
        <v>750</v>
      </c>
      <c r="ABY1" s="244">
        <f t="shared" si="255"/>
        <v>751</v>
      </c>
      <c r="ABZ1" s="244">
        <f t="shared" si="255"/>
        <v>752</v>
      </c>
      <c r="ACA1" s="244">
        <f t="shared" ref="ACA1:AGY1" si="386">ABZ1+1</f>
        <v>753</v>
      </c>
      <c r="ACB1" s="244">
        <f t="shared" si="386"/>
        <v>754</v>
      </c>
      <c r="ACC1" s="244">
        <f t="shared" si="386"/>
        <v>755</v>
      </c>
      <c r="ACD1" s="244">
        <f t="shared" si="386"/>
        <v>756</v>
      </c>
      <c r="ACE1" s="244">
        <f t="shared" si="386"/>
        <v>757</v>
      </c>
      <c r="ACF1" s="244">
        <f t="shared" si="386"/>
        <v>758</v>
      </c>
      <c r="ACG1" s="244">
        <f t="shared" si="386"/>
        <v>759</v>
      </c>
      <c r="ACH1" s="244">
        <f t="shared" si="386"/>
        <v>760</v>
      </c>
      <c r="ACI1" s="244">
        <f t="shared" si="386"/>
        <v>761</v>
      </c>
      <c r="ACJ1" s="244">
        <f t="shared" si="386"/>
        <v>762</v>
      </c>
      <c r="ACK1" s="244">
        <f t="shared" si="386"/>
        <v>763</v>
      </c>
      <c r="ACL1" s="244">
        <f t="shared" si="386"/>
        <v>764</v>
      </c>
      <c r="ACM1" s="244">
        <f t="shared" si="386"/>
        <v>765</v>
      </c>
      <c r="ACN1" s="244">
        <f t="shared" si="386"/>
        <v>766</v>
      </c>
      <c r="ACO1" s="244">
        <f t="shared" si="386"/>
        <v>767</v>
      </c>
      <c r="ACP1" s="244">
        <f t="shared" si="386"/>
        <v>768</v>
      </c>
      <c r="ACQ1" s="244">
        <f t="shared" si="386"/>
        <v>769</v>
      </c>
      <c r="ACR1" s="244">
        <f t="shared" si="386"/>
        <v>770</v>
      </c>
      <c r="ACS1" s="244">
        <f t="shared" si="386"/>
        <v>771</v>
      </c>
      <c r="ACT1" s="244">
        <f t="shared" ref="ACT1" si="387">ACS1+1</f>
        <v>772</v>
      </c>
      <c r="ACU1" s="244">
        <f t="shared" ref="ACU1" si="388">ACT1+1</f>
        <v>773</v>
      </c>
      <c r="ACV1" s="244">
        <f t="shared" ref="ACV1" si="389">ACU1+1</f>
        <v>774</v>
      </c>
      <c r="ACW1" s="244">
        <f t="shared" ref="ACW1" si="390">ACV1+1</f>
        <v>775</v>
      </c>
      <c r="ACX1" s="244">
        <f t="shared" ref="ACX1" si="391">ACW1+1</f>
        <v>776</v>
      </c>
      <c r="ACY1" s="244">
        <f t="shared" ref="ACY1" si="392">ACX1+1</f>
        <v>777</v>
      </c>
      <c r="ACZ1" s="244">
        <f t="shared" ref="ACZ1" si="393">ACY1+1</f>
        <v>778</v>
      </c>
      <c r="ADA1" s="244">
        <f t="shared" ref="ADA1" si="394">ACZ1+1</f>
        <v>779</v>
      </c>
      <c r="ADB1" s="244">
        <f t="shared" ref="ADB1" si="395">ADA1+1</f>
        <v>780</v>
      </c>
      <c r="ADC1" s="244">
        <f t="shared" ref="ADC1" si="396">ADB1+1</f>
        <v>781</v>
      </c>
      <c r="ADD1" s="244">
        <f t="shared" ref="ADD1" si="397">ADC1+1</f>
        <v>782</v>
      </c>
      <c r="ADE1" s="244">
        <f t="shared" ref="ADE1" si="398">ADD1+1</f>
        <v>783</v>
      </c>
      <c r="ADF1" s="244">
        <f t="shared" ref="ADF1" si="399">ADE1+1</f>
        <v>784</v>
      </c>
      <c r="ADG1" s="244">
        <f t="shared" ref="ADG1" si="400">ADF1+1</f>
        <v>785</v>
      </c>
      <c r="ADH1" s="244">
        <f t="shared" ref="ADH1" si="401">ADG1+1</f>
        <v>786</v>
      </c>
      <c r="ADI1" s="244">
        <f t="shared" ref="ADI1" si="402">ADH1+1</f>
        <v>787</v>
      </c>
      <c r="ADJ1" s="244">
        <f t="shared" ref="ADJ1" si="403">ADI1+1</f>
        <v>788</v>
      </c>
      <c r="ADK1" s="244">
        <f t="shared" ref="ADK1" si="404">ADJ1+1</f>
        <v>789</v>
      </c>
      <c r="ADL1" s="244">
        <f t="shared" ref="ADL1" si="405">ADK1+1</f>
        <v>790</v>
      </c>
      <c r="ADM1" s="244">
        <f t="shared" ref="ADM1" si="406">ADL1+1</f>
        <v>791</v>
      </c>
      <c r="ADN1" s="244">
        <f t="shared" ref="ADN1" si="407">ADM1+1</f>
        <v>792</v>
      </c>
      <c r="ADO1" s="244">
        <f t="shared" ref="ADO1" si="408">ADN1+1</f>
        <v>793</v>
      </c>
      <c r="ADP1" s="244">
        <f t="shared" ref="ADP1" si="409">ADO1+1</f>
        <v>794</v>
      </c>
      <c r="ADQ1" s="244">
        <f t="shared" ref="ADQ1" si="410">ADP1+1</f>
        <v>795</v>
      </c>
      <c r="ADR1" s="244">
        <f t="shared" ref="ADR1" si="411">ADQ1+1</f>
        <v>796</v>
      </c>
      <c r="ADS1" s="244">
        <f t="shared" ref="ADS1" si="412">ADR1+1</f>
        <v>797</v>
      </c>
      <c r="ADT1" s="244">
        <f t="shared" ref="ADT1" si="413">ADS1+1</f>
        <v>798</v>
      </c>
      <c r="ADU1" s="244">
        <f t="shared" ref="ADU1" si="414">ADT1+1</f>
        <v>799</v>
      </c>
      <c r="ADV1" s="244">
        <f t="shared" ref="ADV1" si="415">ADU1+1</f>
        <v>800</v>
      </c>
      <c r="ADW1" s="244">
        <f t="shared" ref="ADW1" si="416">ADV1+1</f>
        <v>801</v>
      </c>
      <c r="ADX1" s="244">
        <f t="shared" ref="ADX1" si="417">ADW1+1</f>
        <v>802</v>
      </c>
      <c r="ADY1" s="244">
        <f t="shared" ref="ADY1" si="418">ADX1+1</f>
        <v>803</v>
      </c>
      <c r="ADZ1" s="244">
        <f t="shared" ref="ADZ1" si="419">ADY1+1</f>
        <v>804</v>
      </c>
      <c r="AEA1" s="244">
        <f t="shared" ref="AEA1" si="420">ADZ1+1</f>
        <v>805</v>
      </c>
      <c r="AEB1" s="244">
        <f t="shared" ref="AEB1" si="421">AEA1+1</f>
        <v>806</v>
      </c>
      <c r="AEC1" s="244">
        <f t="shared" ref="AEC1" si="422">AEB1+1</f>
        <v>807</v>
      </c>
      <c r="AED1" s="244">
        <f t="shared" ref="AED1" si="423">AEC1+1</f>
        <v>808</v>
      </c>
      <c r="AEE1" s="244">
        <f t="shared" ref="AEE1" si="424">AED1+1</f>
        <v>809</v>
      </c>
      <c r="AEF1" s="244">
        <f t="shared" ref="AEF1" si="425">AEE1+1</f>
        <v>810</v>
      </c>
      <c r="AEG1" s="244">
        <f t="shared" ref="AEG1" si="426">AEF1+1</f>
        <v>811</v>
      </c>
      <c r="AEH1" s="244">
        <f t="shared" ref="AEH1" si="427">AEG1+1</f>
        <v>812</v>
      </c>
      <c r="AEI1" s="244">
        <f t="shared" ref="AEI1" si="428">AEH1+1</f>
        <v>813</v>
      </c>
      <c r="AEJ1" s="244">
        <f t="shared" ref="AEJ1" si="429">AEI1+1</f>
        <v>814</v>
      </c>
      <c r="AEK1" s="244">
        <f t="shared" ref="AEK1" si="430">AEJ1+1</f>
        <v>815</v>
      </c>
      <c r="AEL1" s="244">
        <f t="shared" ref="AEL1" si="431">AEK1+1</f>
        <v>816</v>
      </c>
      <c r="AEM1" s="244">
        <f t="shared" ref="AEM1" si="432">AEL1+1</f>
        <v>817</v>
      </c>
      <c r="AEN1" s="244">
        <f t="shared" ref="AEN1" si="433">AEM1+1</f>
        <v>818</v>
      </c>
      <c r="AEO1" s="244">
        <f t="shared" ref="AEO1" si="434">AEN1+1</f>
        <v>819</v>
      </c>
      <c r="AEP1" s="244">
        <f t="shared" ref="AEP1" si="435">AEO1+1</f>
        <v>820</v>
      </c>
      <c r="AEQ1" s="244">
        <f t="shared" ref="AEQ1" si="436">AEP1+1</f>
        <v>821</v>
      </c>
      <c r="AER1" s="244">
        <f t="shared" ref="AER1" si="437">AEQ1+1</f>
        <v>822</v>
      </c>
      <c r="AES1" s="244">
        <f t="shared" ref="AES1" si="438">AER1+1</f>
        <v>823</v>
      </c>
      <c r="AET1" s="244">
        <f t="shared" ref="AET1" si="439">AES1+1</f>
        <v>824</v>
      </c>
      <c r="AEU1" s="244">
        <f t="shared" ref="AEU1" si="440">AET1+1</f>
        <v>825</v>
      </c>
      <c r="AEV1" s="244">
        <f t="shared" ref="AEV1" si="441">AEU1+1</f>
        <v>826</v>
      </c>
      <c r="AEW1" s="244">
        <f t="shared" ref="AEW1" si="442">AEV1+1</f>
        <v>827</v>
      </c>
      <c r="AEX1" s="244">
        <f t="shared" ref="AEX1" si="443">AEW1+1</f>
        <v>828</v>
      </c>
      <c r="AEY1" s="244">
        <f t="shared" ref="AEY1" si="444">AEX1+1</f>
        <v>829</v>
      </c>
      <c r="AEZ1" s="244">
        <f t="shared" ref="AEZ1" si="445">AEY1+1</f>
        <v>830</v>
      </c>
      <c r="AFA1" s="244">
        <f t="shared" ref="AFA1" si="446">AEZ1+1</f>
        <v>831</v>
      </c>
      <c r="AFB1" s="244">
        <f t="shared" ref="AFB1" si="447">AFA1+1</f>
        <v>832</v>
      </c>
      <c r="AFC1" s="244">
        <f t="shared" ref="AFC1" si="448">AFB1+1</f>
        <v>833</v>
      </c>
      <c r="AFD1" s="244">
        <f t="shared" ref="AFD1" si="449">AFC1+1</f>
        <v>834</v>
      </c>
      <c r="AFE1" s="244">
        <f t="shared" ref="AFE1" si="450">AFD1+1</f>
        <v>835</v>
      </c>
      <c r="AFF1" s="244">
        <f t="shared" ref="AFF1:AFG1" si="451">AFE1+1</f>
        <v>836</v>
      </c>
      <c r="AFG1" s="244">
        <f t="shared" si="451"/>
        <v>837</v>
      </c>
      <c r="AFH1" s="244">
        <f t="shared" si="386"/>
        <v>838</v>
      </c>
      <c r="AFI1" s="244">
        <f t="shared" si="386"/>
        <v>839</v>
      </c>
      <c r="AFJ1" s="244">
        <f t="shared" si="386"/>
        <v>840</v>
      </c>
      <c r="AFK1" s="244">
        <f t="shared" si="386"/>
        <v>841</v>
      </c>
      <c r="AFL1" s="244">
        <f t="shared" si="386"/>
        <v>842</v>
      </c>
      <c r="AFM1" s="244">
        <f t="shared" si="386"/>
        <v>843</v>
      </c>
      <c r="AFN1" s="244">
        <f t="shared" si="386"/>
        <v>844</v>
      </c>
      <c r="AFO1" s="244">
        <f t="shared" si="386"/>
        <v>845</v>
      </c>
      <c r="AFP1" s="244">
        <f t="shared" si="386"/>
        <v>846</v>
      </c>
      <c r="AFQ1" s="244">
        <f t="shared" si="386"/>
        <v>847</v>
      </c>
      <c r="AFR1" s="244">
        <f t="shared" si="386"/>
        <v>848</v>
      </c>
      <c r="AFS1" s="244">
        <f t="shared" si="386"/>
        <v>849</v>
      </c>
      <c r="AFT1" s="244">
        <f t="shared" si="386"/>
        <v>850</v>
      </c>
      <c r="AFU1" s="244">
        <f t="shared" si="386"/>
        <v>851</v>
      </c>
      <c r="AFV1" s="244">
        <f t="shared" si="386"/>
        <v>852</v>
      </c>
      <c r="AFW1" s="244">
        <f t="shared" si="386"/>
        <v>853</v>
      </c>
      <c r="AFX1" s="244">
        <f t="shared" si="386"/>
        <v>854</v>
      </c>
      <c r="AFY1" s="244">
        <f t="shared" si="386"/>
        <v>855</v>
      </c>
      <c r="AFZ1" s="244">
        <f t="shared" si="386"/>
        <v>856</v>
      </c>
      <c r="AGA1" s="244">
        <f t="shared" si="386"/>
        <v>857</v>
      </c>
      <c r="AGB1" s="244">
        <f t="shared" si="386"/>
        <v>858</v>
      </c>
      <c r="AGC1" s="244">
        <f t="shared" si="386"/>
        <v>859</v>
      </c>
      <c r="AGD1" s="244">
        <f t="shared" si="386"/>
        <v>860</v>
      </c>
      <c r="AGE1" s="244">
        <f t="shared" si="386"/>
        <v>861</v>
      </c>
      <c r="AGF1" s="244">
        <f t="shared" si="386"/>
        <v>862</v>
      </c>
      <c r="AGG1" s="244">
        <f t="shared" si="386"/>
        <v>863</v>
      </c>
      <c r="AGH1" s="244">
        <f t="shared" si="386"/>
        <v>864</v>
      </c>
      <c r="AGI1" s="244">
        <f t="shared" si="386"/>
        <v>865</v>
      </c>
      <c r="AGJ1" s="244">
        <f t="shared" si="386"/>
        <v>866</v>
      </c>
      <c r="AGK1" s="244">
        <f t="shared" si="386"/>
        <v>867</v>
      </c>
      <c r="AGL1" s="244">
        <f t="shared" si="386"/>
        <v>868</v>
      </c>
      <c r="AGM1" s="244">
        <f t="shared" si="386"/>
        <v>869</v>
      </c>
      <c r="AGN1" s="244">
        <f t="shared" si="386"/>
        <v>870</v>
      </c>
      <c r="AGO1" s="244">
        <f t="shared" si="386"/>
        <v>871</v>
      </c>
      <c r="AGP1" s="244">
        <f t="shared" si="386"/>
        <v>872</v>
      </c>
      <c r="AGQ1" s="244">
        <f t="shared" si="386"/>
        <v>873</v>
      </c>
      <c r="AGR1" s="244">
        <f t="shared" si="386"/>
        <v>874</v>
      </c>
      <c r="AGS1" s="244">
        <f t="shared" si="386"/>
        <v>875</v>
      </c>
      <c r="AGT1" s="244">
        <f t="shared" si="386"/>
        <v>876</v>
      </c>
      <c r="AGU1" s="244">
        <f t="shared" si="386"/>
        <v>877</v>
      </c>
      <c r="AGV1" s="244">
        <f t="shared" si="386"/>
        <v>878</v>
      </c>
      <c r="AGW1" s="244">
        <f t="shared" si="386"/>
        <v>879</v>
      </c>
      <c r="AGX1" s="244">
        <f t="shared" si="386"/>
        <v>880</v>
      </c>
      <c r="AGY1" s="244">
        <f t="shared" si="386"/>
        <v>881</v>
      </c>
      <c r="AGZ1" s="244">
        <f t="shared" ref="AGZ1:AKR1" si="452">AGY1+1</f>
        <v>882</v>
      </c>
      <c r="AHA1" s="244">
        <f t="shared" si="452"/>
        <v>883</v>
      </c>
      <c r="AHB1" s="244">
        <f t="shared" si="452"/>
        <v>884</v>
      </c>
      <c r="AHC1" s="244">
        <f t="shared" si="452"/>
        <v>885</v>
      </c>
      <c r="AHD1" s="244">
        <f t="shared" si="452"/>
        <v>886</v>
      </c>
      <c r="AHE1" s="244">
        <f t="shared" si="452"/>
        <v>887</v>
      </c>
      <c r="AHF1" s="244">
        <f t="shared" si="452"/>
        <v>888</v>
      </c>
      <c r="AHG1" s="244">
        <f t="shared" si="452"/>
        <v>889</v>
      </c>
      <c r="AHH1" s="244">
        <f t="shared" si="452"/>
        <v>890</v>
      </c>
      <c r="AHI1" s="244">
        <f t="shared" si="452"/>
        <v>891</v>
      </c>
      <c r="AHJ1" s="244">
        <f t="shared" si="452"/>
        <v>892</v>
      </c>
      <c r="AHK1" s="244">
        <f t="shared" si="452"/>
        <v>893</v>
      </c>
      <c r="AHL1" s="244">
        <f t="shared" si="452"/>
        <v>894</v>
      </c>
      <c r="AHM1" s="244">
        <f t="shared" si="452"/>
        <v>895</v>
      </c>
      <c r="AHN1" s="244">
        <f t="shared" si="452"/>
        <v>896</v>
      </c>
      <c r="AHO1" s="244">
        <f t="shared" si="452"/>
        <v>897</v>
      </c>
      <c r="AHP1" s="244">
        <f t="shared" ref="AHP1" si="453">AHO1+1</f>
        <v>898</v>
      </c>
      <c r="AHQ1" s="244">
        <f t="shared" ref="AHQ1" si="454">AHP1+1</f>
        <v>899</v>
      </c>
      <c r="AHR1" s="244">
        <f t="shared" ref="AHR1" si="455">AHQ1+1</f>
        <v>900</v>
      </c>
      <c r="AHS1" s="244">
        <f t="shared" ref="AHS1" si="456">AHR1+1</f>
        <v>901</v>
      </c>
      <c r="AHT1" s="244">
        <f t="shared" ref="AHT1" si="457">AHS1+1</f>
        <v>902</v>
      </c>
      <c r="AHU1" s="244">
        <f t="shared" ref="AHU1" si="458">AHT1+1</f>
        <v>903</v>
      </c>
      <c r="AHV1" s="244">
        <f t="shared" si="452"/>
        <v>904</v>
      </c>
      <c r="AHW1" s="244">
        <f t="shared" si="452"/>
        <v>905</v>
      </c>
      <c r="AHX1" s="244">
        <f t="shared" si="452"/>
        <v>906</v>
      </c>
      <c r="AHY1" s="244">
        <f t="shared" si="452"/>
        <v>907</v>
      </c>
      <c r="AHZ1" s="244">
        <f t="shared" si="452"/>
        <v>908</v>
      </c>
      <c r="AIA1" s="244">
        <f t="shared" si="452"/>
        <v>909</v>
      </c>
      <c r="AIB1" s="244">
        <f t="shared" si="452"/>
        <v>910</v>
      </c>
      <c r="AIC1" s="244">
        <f t="shared" ref="AIC1" si="459">AIB1+1</f>
        <v>911</v>
      </c>
      <c r="AID1" s="244">
        <f t="shared" ref="AID1" si="460">AIC1+1</f>
        <v>912</v>
      </c>
      <c r="AIE1" s="244">
        <f t="shared" ref="AIE1" si="461">AID1+1</f>
        <v>913</v>
      </c>
      <c r="AIF1" s="244">
        <f t="shared" ref="AIF1" si="462">AIE1+1</f>
        <v>914</v>
      </c>
      <c r="AIG1" s="244">
        <f t="shared" ref="AIG1" si="463">AIF1+1</f>
        <v>915</v>
      </c>
      <c r="AIH1" s="244">
        <f t="shared" ref="AIH1" si="464">AIG1+1</f>
        <v>916</v>
      </c>
      <c r="AII1" s="244">
        <f t="shared" ref="AII1" si="465">AIH1+1</f>
        <v>917</v>
      </c>
      <c r="AIJ1" s="244">
        <f t="shared" ref="AIJ1" si="466">AII1+1</f>
        <v>918</v>
      </c>
      <c r="AIK1" s="244">
        <f t="shared" ref="AIK1" si="467">AIJ1+1</f>
        <v>919</v>
      </c>
      <c r="AIL1" s="244">
        <f t="shared" ref="AIL1" si="468">AIK1+1</f>
        <v>920</v>
      </c>
      <c r="AIM1" s="244">
        <f t="shared" ref="AIM1" si="469">AIL1+1</f>
        <v>921</v>
      </c>
      <c r="AIN1" s="244">
        <f t="shared" ref="AIN1" si="470">AIM1+1</f>
        <v>922</v>
      </c>
      <c r="AIO1" s="244">
        <f t="shared" ref="AIO1" si="471">AIN1+1</f>
        <v>923</v>
      </c>
      <c r="AIP1" s="244">
        <f t="shared" ref="AIP1" si="472">AIO1+1</f>
        <v>924</v>
      </c>
      <c r="AIQ1" s="244">
        <f t="shared" ref="AIQ1" si="473">AIP1+1</f>
        <v>925</v>
      </c>
      <c r="AIR1" s="244">
        <f t="shared" ref="AIR1" si="474">AIQ1+1</f>
        <v>926</v>
      </c>
      <c r="AIS1" s="244">
        <f t="shared" ref="AIS1" si="475">AIR1+1</f>
        <v>927</v>
      </c>
      <c r="AIT1" s="244">
        <f t="shared" ref="AIT1" si="476">AIS1+1</f>
        <v>928</v>
      </c>
      <c r="AIU1" s="244">
        <f t="shared" ref="AIU1" si="477">AIT1+1</f>
        <v>929</v>
      </c>
      <c r="AIV1" s="244">
        <f t="shared" ref="AIV1" si="478">AIU1+1</f>
        <v>930</v>
      </c>
      <c r="AIW1" s="244">
        <f t="shared" ref="AIW1" si="479">AIV1+1</f>
        <v>931</v>
      </c>
      <c r="AIX1" s="244">
        <f t="shared" ref="AIX1" si="480">AIW1+1</f>
        <v>932</v>
      </c>
      <c r="AIY1" s="244">
        <f t="shared" ref="AIY1" si="481">AIX1+1</f>
        <v>933</v>
      </c>
      <c r="AIZ1" s="244">
        <f t="shared" ref="AIZ1" si="482">AIY1+1</f>
        <v>934</v>
      </c>
      <c r="AJA1" s="244">
        <f t="shared" ref="AJA1" si="483">AIZ1+1</f>
        <v>935</v>
      </c>
      <c r="AJB1" s="244">
        <f t="shared" ref="AJB1" si="484">AJA1+1</f>
        <v>936</v>
      </c>
      <c r="AJC1" s="244">
        <f t="shared" ref="AJC1" si="485">AJB1+1</f>
        <v>937</v>
      </c>
      <c r="AJD1" s="244">
        <f t="shared" ref="AJD1" si="486">AJC1+1</f>
        <v>938</v>
      </c>
      <c r="AJE1" s="244">
        <f t="shared" ref="AJE1" si="487">AJD1+1</f>
        <v>939</v>
      </c>
      <c r="AJF1" s="244">
        <f t="shared" ref="AJF1" si="488">AJE1+1</f>
        <v>940</v>
      </c>
      <c r="AJG1" s="244">
        <f t="shared" si="452"/>
        <v>941</v>
      </c>
      <c r="AJH1" s="244">
        <f t="shared" si="452"/>
        <v>942</v>
      </c>
      <c r="AJI1" s="244">
        <f t="shared" si="452"/>
        <v>943</v>
      </c>
      <c r="AJJ1" s="244">
        <f t="shared" si="452"/>
        <v>944</v>
      </c>
      <c r="AJK1" s="244">
        <f t="shared" si="452"/>
        <v>945</v>
      </c>
      <c r="AJL1" s="244">
        <f t="shared" si="452"/>
        <v>946</v>
      </c>
      <c r="AJM1" s="244">
        <f t="shared" si="452"/>
        <v>947</v>
      </c>
      <c r="AJN1" s="244">
        <f t="shared" si="452"/>
        <v>948</v>
      </c>
      <c r="AJO1" s="244">
        <f t="shared" si="452"/>
        <v>949</v>
      </c>
      <c r="AJP1" s="244">
        <f t="shared" si="452"/>
        <v>950</v>
      </c>
      <c r="AJQ1" s="244">
        <f t="shared" si="452"/>
        <v>951</v>
      </c>
      <c r="AJR1" s="244">
        <f t="shared" si="452"/>
        <v>952</v>
      </c>
      <c r="AJS1" s="244">
        <f t="shared" si="452"/>
        <v>953</v>
      </c>
      <c r="AJT1" s="244">
        <f t="shared" si="452"/>
        <v>954</v>
      </c>
      <c r="AJU1" s="244">
        <f t="shared" si="452"/>
        <v>955</v>
      </c>
      <c r="AJV1" s="244">
        <f t="shared" si="452"/>
        <v>956</v>
      </c>
      <c r="AJW1" s="244">
        <f t="shared" si="452"/>
        <v>957</v>
      </c>
      <c r="AJX1" s="244">
        <f t="shared" si="452"/>
        <v>958</v>
      </c>
      <c r="AJY1" s="244">
        <f t="shared" si="452"/>
        <v>959</v>
      </c>
      <c r="AJZ1" s="244">
        <f t="shared" si="452"/>
        <v>960</v>
      </c>
      <c r="AKA1" s="244">
        <f t="shared" si="452"/>
        <v>961</v>
      </c>
      <c r="AKB1" s="244">
        <f t="shared" si="452"/>
        <v>962</v>
      </c>
      <c r="AKC1" s="244">
        <f t="shared" si="452"/>
        <v>963</v>
      </c>
      <c r="AKD1" s="244">
        <f t="shared" si="452"/>
        <v>964</v>
      </c>
      <c r="AKE1" s="244">
        <f t="shared" si="452"/>
        <v>965</v>
      </c>
      <c r="AKF1" s="244">
        <f t="shared" si="452"/>
        <v>966</v>
      </c>
      <c r="AKG1" s="244">
        <f t="shared" si="452"/>
        <v>967</v>
      </c>
      <c r="AKH1" s="244">
        <f t="shared" si="452"/>
        <v>968</v>
      </c>
      <c r="AKI1" s="244">
        <f t="shared" si="452"/>
        <v>969</v>
      </c>
      <c r="AKJ1" s="244">
        <f t="shared" si="452"/>
        <v>970</v>
      </c>
      <c r="AKK1" s="244">
        <f t="shared" si="452"/>
        <v>971</v>
      </c>
      <c r="AKL1" s="244">
        <f t="shared" si="452"/>
        <v>972</v>
      </c>
      <c r="AKM1" s="244">
        <f t="shared" si="452"/>
        <v>973</v>
      </c>
      <c r="AKN1" s="244">
        <f>AKM1+1</f>
        <v>974</v>
      </c>
      <c r="AKO1" s="244">
        <f t="shared" si="452"/>
        <v>975</v>
      </c>
      <c r="AKP1" s="244">
        <f t="shared" si="452"/>
        <v>976</v>
      </c>
      <c r="AKQ1" s="244">
        <f t="shared" si="452"/>
        <v>977</v>
      </c>
      <c r="AKR1" s="244">
        <f t="shared" si="452"/>
        <v>978</v>
      </c>
      <c r="AKS1" s="244">
        <f t="shared" ref="AKS1:ANF1" si="489">AKR1+1</f>
        <v>979</v>
      </c>
      <c r="AKT1" s="244">
        <f t="shared" si="489"/>
        <v>980</v>
      </c>
      <c r="AKU1" s="244">
        <f t="shared" si="489"/>
        <v>981</v>
      </c>
      <c r="AKV1" s="244">
        <f t="shared" ref="AKV1" si="490">AKU1+1</f>
        <v>982</v>
      </c>
      <c r="AKW1" s="244">
        <f t="shared" ref="AKW1" si="491">AKV1+1</f>
        <v>983</v>
      </c>
      <c r="AKX1" s="244">
        <f t="shared" ref="AKX1" si="492">AKW1+1</f>
        <v>984</v>
      </c>
      <c r="AKY1" s="244">
        <f t="shared" si="489"/>
        <v>985</v>
      </c>
      <c r="AKZ1" s="244">
        <f t="shared" si="489"/>
        <v>986</v>
      </c>
      <c r="ALA1" s="244">
        <f t="shared" si="489"/>
        <v>987</v>
      </c>
      <c r="ALB1" s="244">
        <f t="shared" si="489"/>
        <v>988</v>
      </c>
      <c r="ALC1" s="244">
        <f t="shared" si="489"/>
        <v>989</v>
      </c>
      <c r="ALD1" s="244">
        <f t="shared" si="489"/>
        <v>990</v>
      </c>
      <c r="ALE1" s="244">
        <f t="shared" si="489"/>
        <v>991</v>
      </c>
      <c r="ALF1" s="244">
        <f t="shared" si="489"/>
        <v>992</v>
      </c>
      <c r="ALG1" s="244">
        <f t="shared" si="489"/>
        <v>993</v>
      </c>
      <c r="ALH1" s="244">
        <f t="shared" si="489"/>
        <v>994</v>
      </c>
      <c r="ALI1" s="244">
        <f t="shared" si="489"/>
        <v>995</v>
      </c>
      <c r="ALJ1" s="244">
        <f t="shared" si="489"/>
        <v>996</v>
      </c>
      <c r="ALK1" s="244">
        <f t="shared" si="489"/>
        <v>997</v>
      </c>
      <c r="ALL1" s="244">
        <f t="shared" si="489"/>
        <v>998</v>
      </c>
      <c r="ALM1" s="244">
        <f t="shared" si="489"/>
        <v>999</v>
      </c>
      <c r="ALN1" s="244">
        <f t="shared" si="489"/>
        <v>1000</v>
      </c>
      <c r="ALO1" s="244">
        <f t="shared" si="489"/>
        <v>1001</v>
      </c>
      <c r="ALP1" s="244">
        <f t="shared" si="489"/>
        <v>1002</v>
      </c>
      <c r="ALQ1" s="244">
        <f t="shared" si="489"/>
        <v>1003</v>
      </c>
      <c r="ALR1" s="244">
        <f t="shared" si="489"/>
        <v>1004</v>
      </c>
      <c r="ALS1" s="244">
        <f t="shared" si="489"/>
        <v>1005</v>
      </c>
      <c r="ALT1" s="244">
        <f t="shared" si="489"/>
        <v>1006</v>
      </c>
      <c r="ALU1" s="244">
        <f t="shared" si="489"/>
        <v>1007</v>
      </c>
      <c r="ALV1" s="244">
        <f t="shared" si="489"/>
        <v>1008</v>
      </c>
      <c r="ALW1" s="244">
        <f t="shared" si="489"/>
        <v>1009</v>
      </c>
      <c r="ALX1" s="244">
        <f t="shared" si="489"/>
        <v>1010</v>
      </c>
      <c r="ALY1" s="244">
        <f t="shared" si="489"/>
        <v>1011</v>
      </c>
      <c r="ALZ1" s="244">
        <f t="shared" si="489"/>
        <v>1012</v>
      </c>
      <c r="AMA1" s="244">
        <f t="shared" si="489"/>
        <v>1013</v>
      </c>
      <c r="AMB1" s="244">
        <f t="shared" si="489"/>
        <v>1014</v>
      </c>
      <c r="AMC1" s="244">
        <f t="shared" si="489"/>
        <v>1015</v>
      </c>
      <c r="AMD1" s="244">
        <f t="shared" si="489"/>
        <v>1016</v>
      </c>
      <c r="AME1" s="244">
        <f t="shared" si="489"/>
        <v>1017</v>
      </c>
      <c r="AMF1" s="244">
        <f t="shared" si="489"/>
        <v>1018</v>
      </c>
      <c r="AMG1" s="244">
        <f t="shared" si="489"/>
        <v>1019</v>
      </c>
      <c r="AMH1" s="244">
        <f t="shared" si="489"/>
        <v>1020</v>
      </c>
      <c r="AMI1" s="244">
        <f t="shared" si="489"/>
        <v>1021</v>
      </c>
      <c r="AMJ1" s="244">
        <f t="shared" si="489"/>
        <v>1022</v>
      </c>
      <c r="AMK1" s="244">
        <f t="shared" si="489"/>
        <v>1023</v>
      </c>
      <c r="AML1" s="244">
        <f t="shared" si="489"/>
        <v>1024</v>
      </c>
      <c r="AMM1" s="244">
        <f t="shared" si="489"/>
        <v>1025</v>
      </c>
      <c r="AMN1" s="244">
        <f t="shared" si="489"/>
        <v>1026</v>
      </c>
      <c r="AMO1" s="244">
        <f t="shared" si="489"/>
        <v>1027</v>
      </c>
      <c r="AMP1" s="244">
        <f t="shared" si="489"/>
        <v>1028</v>
      </c>
      <c r="AMQ1" s="244">
        <f t="shared" si="489"/>
        <v>1029</v>
      </c>
      <c r="AMR1" s="244">
        <f t="shared" si="489"/>
        <v>1030</v>
      </c>
      <c r="AMS1" s="244">
        <f t="shared" si="489"/>
        <v>1031</v>
      </c>
      <c r="AMT1" s="244">
        <f t="shared" si="489"/>
        <v>1032</v>
      </c>
      <c r="AMU1" s="244">
        <f t="shared" si="489"/>
        <v>1033</v>
      </c>
      <c r="AMV1" s="244">
        <f t="shared" si="489"/>
        <v>1034</v>
      </c>
      <c r="AMW1" s="244">
        <f t="shared" si="489"/>
        <v>1035</v>
      </c>
      <c r="AMX1" s="244">
        <f t="shared" si="489"/>
        <v>1036</v>
      </c>
      <c r="AMY1" s="244">
        <f t="shared" si="489"/>
        <v>1037</v>
      </c>
      <c r="AMZ1" s="244">
        <f t="shared" si="489"/>
        <v>1038</v>
      </c>
      <c r="ANA1" s="244">
        <f t="shared" si="489"/>
        <v>1039</v>
      </c>
      <c r="ANB1" s="244">
        <f t="shared" si="489"/>
        <v>1040</v>
      </c>
      <c r="ANC1" s="244">
        <f t="shared" si="489"/>
        <v>1041</v>
      </c>
      <c r="AND1" s="244">
        <f t="shared" si="489"/>
        <v>1042</v>
      </c>
      <c r="ANE1" s="244">
        <f t="shared" si="489"/>
        <v>1043</v>
      </c>
      <c r="ANF1" s="244">
        <f t="shared" si="489"/>
        <v>1044</v>
      </c>
      <c r="ANG1" s="244">
        <f t="shared" ref="ANG1:APR1" si="493">ANF1+1</f>
        <v>1045</v>
      </c>
      <c r="ANH1" s="244">
        <f t="shared" si="493"/>
        <v>1046</v>
      </c>
      <c r="ANI1" s="244">
        <f t="shared" si="493"/>
        <v>1047</v>
      </c>
      <c r="ANJ1" s="244">
        <f t="shared" si="493"/>
        <v>1048</v>
      </c>
      <c r="ANK1" s="244">
        <f t="shared" si="493"/>
        <v>1049</v>
      </c>
      <c r="ANL1" s="244">
        <f t="shared" si="493"/>
        <v>1050</v>
      </c>
      <c r="ANM1" s="244">
        <f t="shared" si="493"/>
        <v>1051</v>
      </c>
      <c r="ANN1" s="244">
        <f t="shared" si="493"/>
        <v>1052</v>
      </c>
      <c r="ANO1" s="244">
        <f t="shared" si="493"/>
        <v>1053</v>
      </c>
      <c r="ANP1" s="244">
        <f t="shared" si="493"/>
        <v>1054</v>
      </c>
      <c r="ANQ1" s="244">
        <f t="shared" si="493"/>
        <v>1055</v>
      </c>
      <c r="ANR1" s="244">
        <f t="shared" si="493"/>
        <v>1056</v>
      </c>
      <c r="ANS1" s="244">
        <f t="shared" si="493"/>
        <v>1057</v>
      </c>
      <c r="ANT1" s="244">
        <f t="shared" si="493"/>
        <v>1058</v>
      </c>
      <c r="ANU1" s="244">
        <f t="shared" si="493"/>
        <v>1059</v>
      </c>
      <c r="ANV1" s="244">
        <f t="shared" si="493"/>
        <v>1060</v>
      </c>
      <c r="ANW1" s="244">
        <f t="shared" si="493"/>
        <v>1061</v>
      </c>
      <c r="ANX1" s="244">
        <f t="shared" si="493"/>
        <v>1062</v>
      </c>
      <c r="ANY1" s="244">
        <f t="shared" si="493"/>
        <v>1063</v>
      </c>
      <c r="ANZ1" s="244">
        <f t="shared" si="493"/>
        <v>1064</v>
      </c>
      <c r="AOA1" s="244">
        <f t="shared" si="493"/>
        <v>1065</v>
      </c>
      <c r="AOB1" s="244">
        <f t="shared" si="493"/>
        <v>1066</v>
      </c>
      <c r="AOC1" s="244">
        <f t="shared" si="493"/>
        <v>1067</v>
      </c>
      <c r="AOD1" s="244">
        <f t="shared" si="493"/>
        <v>1068</v>
      </c>
      <c r="AOE1" s="244">
        <f t="shared" si="493"/>
        <v>1069</v>
      </c>
      <c r="AOF1" s="244">
        <f t="shared" si="493"/>
        <v>1070</v>
      </c>
      <c r="AOG1" s="244">
        <f t="shared" si="493"/>
        <v>1071</v>
      </c>
      <c r="AOH1" s="244">
        <f t="shared" si="493"/>
        <v>1072</v>
      </c>
      <c r="AOI1" s="244">
        <f t="shared" si="493"/>
        <v>1073</v>
      </c>
      <c r="AOJ1" s="244">
        <f t="shared" si="493"/>
        <v>1074</v>
      </c>
      <c r="AOK1" s="244">
        <f t="shared" si="493"/>
        <v>1075</v>
      </c>
      <c r="AOL1" s="244">
        <f t="shared" si="493"/>
        <v>1076</v>
      </c>
      <c r="AOM1" s="244">
        <f t="shared" si="493"/>
        <v>1077</v>
      </c>
      <c r="AON1" s="244">
        <f t="shared" si="493"/>
        <v>1078</v>
      </c>
      <c r="AOO1" s="244">
        <f t="shared" si="493"/>
        <v>1079</v>
      </c>
      <c r="AOP1" s="244">
        <f t="shared" si="493"/>
        <v>1080</v>
      </c>
      <c r="AOQ1" s="244">
        <f t="shared" si="493"/>
        <v>1081</v>
      </c>
      <c r="AOR1" s="244">
        <f t="shared" si="493"/>
        <v>1082</v>
      </c>
      <c r="AOS1" s="244">
        <f t="shared" si="493"/>
        <v>1083</v>
      </c>
      <c r="AOT1" s="244">
        <f t="shared" si="493"/>
        <v>1084</v>
      </c>
      <c r="AOU1" s="244">
        <f t="shared" si="493"/>
        <v>1085</v>
      </c>
      <c r="AOV1" s="244">
        <f t="shared" si="493"/>
        <v>1086</v>
      </c>
      <c r="AOW1" s="244">
        <f t="shared" si="493"/>
        <v>1087</v>
      </c>
      <c r="AOX1" s="244">
        <f t="shared" si="493"/>
        <v>1088</v>
      </c>
      <c r="AOY1" s="244">
        <f t="shared" si="493"/>
        <v>1089</v>
      </c>
      <c r="AOZ1" s="244">
        <f t="shared" si="493"/>
        <v>1090</v>
      </c>
      <c r="APA1" s="244">
        <f t="shared" si="493"/>
        <v>1091</v>
      </c>
      <c r="APB1" s="244">
        <f t="shared" si="493"/>
        <v>1092</v>
      </c>
      <c r="APC1" s="244">
        <f t="shared" si="493"/>
        <v>1093</v>
      </c>
      <c r="APD1" s="244">
        <f t="shared" si="493"/>
        <v>1094</v>
      </c>
      <c r="APE1" s="244">
        <f t="shared" si="493"/>
        <v>1095</v>
      </c>
      <c r="APF1" s="244">
        <f t="shared" si="493"/>
        <v>1096</v>
      </c>
      <c r="APG1" s="244">
        <f t="shared" si="493"/>
        <v>1097</v>
      </c>
      <c r="APH1" s="244">
        <f t="shared" si="493"/>
        <v>1098</v>
      </c>
      <c r="API1" s="244">
        <f t="shared" si="493"/>
        <v>1099</v>
      </c>
      <c r="APJ1" s="244">
        <f t="shared" si="493"/>
        <v>1100</v>
      </c>
      <c r="APK1" s="244">
        <f t="shared" si="493"/>
        <v>1101</v>
      </c>
      <c r="APL1" s="244">
        <f t="shared" si="493"/>
        <v>1102</v>
      </c>
      <c r="APM1" s="244">
        <f t="shared" si="493"/>
        <v>1103</v>
      </c>
      <c r="APN1" s="244">
        <f t="shared" si="493"/>
        <v>1104</v>
      </c>
      <c r="APO1" s="244">
        <f t="shared" si="493"/>
        <v>1105</v>
      </c>
      <c r="APP1" s="244">
        <f t="shared" si="493"/>
        <v>1106</v>
      </c>
      <c r="APQ1" s="244">
        <f t="shared" si="493"/>
        <v>1107</v>
      </c>
      <c r="APR1" s="244">
        <f t="shared" si="493"/>
        <v>1108</v>
      </c>
      <c r="APS1" s="244">
        <f t="shared" ref="APS1:AQB1" si="494">APR1+1</f>
        <v>1109</v>
      </c>
      <c r="APT1" s="244">
        <f t="shared" si="494"/>
        <v>1110</v>
      </c>
      <c r="APU1" s="244">
        <f t="shared" si="494"/>
        <v>1111</v>
      </c>
      <c r="APV1" s="244">
        <f t="shared" si="494"/>
        <v>1112</v>
      </c>
      <c r="APW1" s="244">
        <f t="shared" si="494"/>
        <v>1113</v>
      </c>
      <c r="APX1" s="244">
        <f t="shared" si="494"/>
        <v>1114</v>
      </c>
      <c r="APY1" s="244">
        <f t="shared" si="494"/>
        <v>1115</v>
      </c>
      <c r="APZ1" s="244">
        <f t="shared" si="494"/>
        <v>1116</v>
      </c>
      <c r="AQA1" s="244">
        <f t="shared" si="494"/>
        <v>1117</v>
      </c>
      <c r="AQB1" s="244">
        <f t="shared" si="494"/>
        <v>1118</v>
      </c>
    </row>
    <row r="2" spans="1:1120" s="337" customFormat="1">
      <c r="A2" s="255" t="s">
        <v>798</v>
      </c>
      <c r="B2" s="255" t="s">
        <v>171</v>
      </c>
      <c r="C2" s="255" t="s">
        <v>461</v>
      </c>
      <c r="D2" s="400" t="s">
        <v>799</v>
      </c>
      <c r="E2" s="400"/>
      <c r="F2" s="400" t="s">
        <v>799</v>
      </c>
      <c r="G2" s="400"/>
      <c r="H2" s="400" t="s">
        <v>799</v>
      </c>
      <c r="I2" s="400"/>
      <c r="J2" s="400" t="s">
        <v>799</v>
      </c>
      <c r="K2" s="400"/>
      <c r="L2" s="400" t="str">
        <f>L23</f>
        <v>delta_ameco</v>
      </c>
      <c r="M2" s="255" t="s">
        <v>800</v>
      </c>
      <c r="N2" s="255" t="s">
        <v>801</v>
      </c>
      <c r="O2" s="255" t="s">
        <v>801</v>
      </c>
      <c r="P2" s="255"/>
      <c r="Q2" s="255" t="s">
        <v>801</v>
      </c>
      <c r="R2" s="255"/>
      <c r="S2" s="255" t="s">
        <v>801</v>
      </c>
      <c r="T2" s="255"/>
      <c r="U2" s="255" t="s">
        <v>801</v>
      </c>
      <c r="V2" s="255"/>
      <c r="X2" s="400"/>
      <c r="Y2" s="400" t="s">
        <v>801</v>
      </c>
      <c r="Z2" s="400" t="s">
        <v>801</v>
      </c>
      <c r="AA2" s="400"/>
      <c r="AB2" s="400" t="s">
        <v>801</v>
      </c>
      <c r="AC2" s="400"/>
      <c r="AD2" s="400" t="s">
        <v>801</v>
      </c>
      <c r="AE2" s="336"/>
      <c r="AF2" s="336" t="s">
        <v>801</v>
      </c>
      <c r="AG2" s="336"/>
      <c r="AH2" s="336"/>
      <c r="AI2" s="336"/>
      <c r="AJ2" s="336" t="s">
        <v>801</v>
      </c>
      <c r="AK2" s="336" t="s">
        <v>801</v>
      </c>
      <c r="AL2" s="336"/>
      <c r="AM2" s="336" t="s">
        <v>801</v>
      </c>
      <c r="AN2" s="336"/>
      <c r="AO2" s="336" t="s">
        <v>801</v>
      </c>
      <c r="AP2" s="336"/>
      <c r="AQ2" s="336" t="s">
        <v>801</v>
      </c>
      <c r="AR2" s="336"/>
      <c r="AS2" s="336"/>
      <c r="AT2" s="336"/>
      <c r="AU2" s="400" t="s">
        <v>801</v>
      </c>
      <c r="AV2" s="400" t="s">
        <v>801</v>
      </c>
      <c r="AW2" s="400"/>
      <c r="AX2" s="400" t="s">
        <v>801</v>
      </c>
      <c r="AY2" s="400"/>
      <c r="AZ2" s="400" t="s">
        <v>801</v>
      </c>
      <c r="BA2" s="400"/>
      <c r="BB2" s="400" t="s">
        <v>801</v>
      </c>
      <c r="BC2" s="400"/>
      <c r="BD2" s="400"/>
      <c r="BE2" s="400" t="s">
        <v>801</v>
      </c>
      <c r="BF2" s="400"/>
      <c r="BG2" s="400"/>
      <c r="BH2" s="336" t="str">
        <f>BH23</f>
        <v>data_typeky8</v>
      </c>
      <c r="BI2" s="336" t="str">
        <f>BI23</f>
        <v>ky8</v>
      </c>
      <c r="BJ2" s="336" t="str">
        <f>BJ23</f>
        <v>data_typeky9</v>
      </c>
      <c r="BK2" s="336" t="str">
        <f t="shared" ref="BK2:BQ2" si="495">BK23</f>
        <v>ky9</v>
      </c>
      <c r="BL2" s="336" t="str">
        <f t="shared" si="495"/>
        <v>data_typeky91</v>
      </c>
      <c r="BM2" s="336" t="str">
        <f t="shared" si="495"/>
        <v>ky91</v>
      </c>
      <c r="BN2" s="336"/>
      <c r="BO2" s="336" t="str">
        <f t="shared" ref="BO2" si="496">BO23</f>
        <v>ky10</v>
      </c>
      <c r="BP2" s="336" t="str">
        <f t="shared" si="495"/>
        <v>blank21</v>
      </c>
      <c r="BQ2" s="336" t="str">
        <f t="shared" si="495"/>
        <v>ky_mfmod19</v>
      </c>
      <c r="BR2" s="400"/>
      <c r="BS2" s="400" t="str">
        <f>BS23</f>
        <v>ky_ameco</v>
      </c>
      <c r="BT2" s="400"/>
      <c r="BU2" s="336" t="str">
        <f t="shared" ref="BU2" si="497">BU23</f>
        <v>ky_pim</v>
      </c>
      <c r="BV2" s="400"/>
      <c r="BW2" s="400"/>
      <c r="BX2" s="336" t="str">
        <f>BX23</f>
        <v>ky_fad</v>
      </c>
      <c r="BY2" s="400"/>
      <c r="BZ2" s="400"/>
      <c r="CA2" s="400" t="s">
        <v>463</v>
      </c>
      <c r="CB2" s="400" t="s">
        <v>802</v>
      </c>
      <c r="CC2" s="400" t="s">
        <v>802</v>
      </c>
      <c r="CD2" s="400" t="s">
        <v>802</v>
      </c>
      <c r="CE2" s="400" t="s">
        <v>802</v>
      </c>
      <c r="CF2" s="400" t="s">
        <v>802</v>
      </c>
      <c r="CG2" s="400"/>
      <c r="CH2" s="400"/>
      <c r="CI2" s="400" t="s">
        <v>802</v>
      </c>
      <c r="CJ2" s="400" t="s">
        <v>802</v>
      </c>
      <c r="CK2" s="400" t="s">
        <v>802</v>
      </c>
      <c r="CL2" s="400" t="s">
        <v>802</v>
      </c>
      <c r="CM2" s="400" t="s">
        <v>802</v>
      </c>
      <c r="CN2" s="336"/>
      <c r="CO2" s="336"/>
      <c r="CP2" s="336" t="s">
        <v>802</v>
      </c>
      <c r="CQ2" s="336" t="s">
        <v>802</v>
      </c>
      <c r="CR2" s="336" t="s">
        <v>802</v>
      </c>
      <c r="CS2" s="336" t="s">
        <v>802</v>
      </c>
      <c r="CT2" s="336" t="s">
        <v>802</v>
      </c>
      <c r="CU2" s="336"/>
      <c r="CV2" s="400"/>
      <c r="CW2" s="400" t="s">
        <v>802</v>
      </c>
      <c r="CX2" s="400" t="s">
        <v>802</v>
      </c>
      <c r="CY2" s="400" t="s">
        <v>802</v>
      </c>
      <c r="CZ2" s="400" t="s">
        <v>802</v>
      </c>
      <c r="DA2" s="400" t="s">
        <v>802</v>
      </c>
      <c r="DB2" s="400"/>
      <c r="DC2" s="336" t="s">
        <v>803</v>
      </c>
      <c r="DD2" s="336" t="s">
        <v>803</v>
      </c>
      <c r="DE2" s="336" t="s">
        <v>803</v>
      </c>
      <c r="DF2" s="336" t="s">
        <v>803</v>
      </c>
      <c r="DG2" s="336" t="s">
        <v>803</v>
      </c>
      <c r="DH2" s="336"/>
      <c r="DI2" s="336"/>
      <c r="DJ2" s="255" t="s">
        <v>803</v>
      </c>
      <c r="DK2" s="255" t="s">
        <v>803</v>
      </c>
      <c r="DL2" s="255" t="s">
        <v>803</v>
      </c>
      <c r="DM2" s="255" t="s">
        <v>803</v>
      </c>
      <c r="DN2" s="255" t="s">
        <v>803</v>
      </c>
      <c r="DO2" s="255"/>
      <c r="DP2" s="255"/>
      <c r="DQ2" s="336" t="s">
        <v>803</v>
      </c>
      <c r="DR2" s="336"/>
      <c r="DS2" s="255"/>
      <c r="DU2" s="336" t="s">
        <v>1297</v>
      </c>
      <c r="DV2" s="336"/>
      <c r="DW2" s="336"/>
      <c r="DX2" s="336"/>
      <c r="DY2" s="336">
        <f>DY22</f>
        <v>0</v>
      </c>
      <c r="DZ2" s="336">
        <f>DZ22</f>
        <v>0</v>
      </c>
      <c r="EA2" s="336">
        <f t="shared" ref="EA2:ED2" si="498">EA22</f>
        <v>0</v>
      </c>
      <c r="EB2" s="336">
        <f t="shared" si="498"/>
        <v>0</v>
      </c>
      <c r="EC2" s="336">
        <f t="shared" si="498"/>
        <v>0</v>
      </c>
      <c r="ED2" s="336">
        <f t="shared" si="498"/>
        <v>0</v>
      </c>
      <c r="EE2" s="336"/>
      <c r="EF2" s="336">
        <f>EF22</f>
        <v>0</v>
      </c>
      <c r="EG2" s="336" t="s">
        <v>804</v>
      </c>
      <c r="EH2" s="336" t="s">
        <v>804</v>
      </c>
      <c r="EI2" s="336" t="s">
        <v>804</v>
      </c>
      <c r="EJ2" s="336" t="s">
        <v>804</v>
      </c>
      <c r="EK2" s="336" t="s">
        <v>804</v>
      </c>
      <c r="EM2" s="255">
        <f>EM22</f>
        <v>0</v>
      </c>
      <c r="EN2" s="255" t="s">
        <v>804</v>
      </c>
      <c r="EO2" s="255" t="s">
        <v>804</v>
      </c>
      <c r="EP2" s="255" t="s">
        <v>804</v>
      </c>
      <c r="EQ2" s="255" t="s">
        <v>804</v>
      </c>
      <c r="ER2" s="255" t="s">
        <v>804</v>
      </c>
      <c r="ES2" s="336"/>
      <c r="ET2" s="336" t="str">
        <f>ET23</f>
        <v>data_typetfp10</v>
      </c>
      <c r="EU2" s="336" t="s">
        <v>804</v>
      </c>
      <c r="EV2" s="336" t="s">
        <v>804</v>
      </c>
      <c r="EW2" s="336" t="s">
        <v>804</v>
      </c>
      <c r="EX2" s="336" t="s">
        <v>804</v>
      </c>
      <c r="EY2" s="336" t="s">
        <v>804</v>
      </c>
      <c r="EZ2" s="336"/>
      <c r="FA2" s="336" t="str">
        <f>FA23</f>
        <v>data_type_tfp_ted</v>
      </c>
      <c r="FB2" s="336" t="s">
        <v>804</v>
      </c>
      <c r="FC2" s="336" t="s">
        <v>804</v>
      </c>
      <c r="FD2" s="336" t="s">
        <v>804</v>
      </c>
      <c r="FE2" s="336" t="s">
        <v>804</v>
      </c>
      <c r="FF2" s="336" t="s">
        <v>804</v>
      </c>
      <c r="FG2" s="400"/>
      <c r="FH2" s="400" t="str">
        <f>FH23</f>
        <v>avg_gtfp_ameco_20</v>
      </c>
      <c r="FI2" s="400" t="str">
        <f t="shared" ref="FI2:FL2" si="499">FI23</f>
        <v>avg_gtfp_ameco_15</v>
      </c>
      <c r="FJ2" s="400" t="str">
        <f t="shared" si="499"/>
        <v>avg_gtfp_ameco_10</v>
      </c>
      <c r="FK2" s="400" t="str">
        <f t="shared" si="499"/>
        <v>avg_gtfp_ameco_05</v>
      </c>
      <c r="FL2" s="400" t="str">
        <f t="shared" si="499"/>
        <v>avg_gtfp_ameco_00</v>
      </c>
      <c r="FM2" s="400"/>
      <c r="FN2" s="400"/>
      <c r="FO2" s="400" t="s">
        <v>627</v>
      </c>
      <c r="FP2" s="400"/>
      <c r="FR2" s="255"/>
      <c r="FS2" s="255" t="s">
        <v>453</v>
      </c>
      <c r="FT2" s="255"/>
      <c r="FU2" s="255"/>
      <c r="FV2" s="255"/>
      <c r="FW2" s="255" t="s">
        <v>621</v>
      </c>
      <c r="FX2" s="336"/>
      <c r="FZ2" s="255" t="s">
        <v>805</v>
      </c>
      <c r="GA2" s="255" t="s">
        <v>805</v>
      </c>
      <c r="GB2" s="255" t="s">
        <v>805</v>
      </c>
      <c r="GC2" s="255" t="s">
        <v>805</v>
      </c>
      <c r="GD2" s="255" t="s">
        <v>805</v>
      </c>
      <c r="GE2" s="255"/>
      <c r="GG2" s="336" t="s">
        <v>805</v>
      </c>
      <c r="GH2" s="336" t="s">
        <v>805</v>
      </c>
      <c r="GI2" s="336" t="s">
        <v>805</v>
      </c>
      <c r="GJ2" s="336" t="s">
        <v>805</v>
      </c>
      <c r="GK2" s="336" t="s">
        <v>805</v>
      </c>
      <c r="GL2" s="336"/>
      <c r="GN2" s="400" t="s">
        <v>806</v>
      </c>
      <c r="GO2" s="400"/>
      <c r="GP2" s="400"/>
      <c r="GQ2" s="400"/>
      <c r="GR2" s="400" t="s">
        <v>807</v>
      </c>
      <c r="GS2" s="400" t="s">
        <v>807</v>
      </c>
      <c r="GT2" s="400" t="s">
        <v>807</v>
      </c>
      <c r="GU2" s="400" t="s">
        <v>807</v>
      </c>
      <c r="GV2" s="400" t="s">
        <v>807</v>
      </c>
      <c r="GW2" s="400"/>
      <c r="GX2" s="400"/>
      <c r="GY2" s="400"/>
      <c r="GZ2" s="400"/>
      <c r="HA2" s="400"/>
      <c r="HB2" s="400"/>
      <c r="HC2" s="400"/>
      <c r="HD2" s="400"/>
      <c r="HE2" s="400"/>
      <c r="HF2" s="400"/>
      <c r="HG2" s="400" t="s">
        <v>808</v>
      </c>
      <c r="HH2" s="400">
        <f t="shared" ref="HH2:JF2" si="500">HH21</f>
        <v>2000</v>
      </c>
      <c r="HI2" s="400">
        <f t="shared" si="500"/>
        <v>2001</v>
      </c>
      <c r="HJ2" s="400">
        <f t="shared" si="500"/>
        <v>2002</v>
      </c>
      <c r="HK2" s="400">
        <f t="shared" si="500"/>
        <v>2003</v>
      </c>
      <c r="HL2" s="400">
        <f t="shared" si="500"/>
        <v>2004</v>
      </c>
      <c r="HM2" s="400">
        <f t="shared" si="500"/>
        <v>2005</v>
      </c>
      <c r="HN2" s="400">
        <f t="shared" si="500"/>
        <v>2006</v>
      </c>
      <c r="HO2" s="400">
        <f t="shared" si="500"/>
        <v>2007</v>
      </c>
      <c r="HP2" s="400">
        <f t="shared" si="500"/>
        <v>2008</v>
      </c>
      <c r="HQ2" s="400">
        <f t="shared" si="500"/>
        <v>2009</v>
      </c>
      <c r="HR2" s="400">
        <f t="shared" si="500"/>
        <v>2010</v>
      </c>
      <c r="HS2" s="400">
        <f t="shared" si="500"/>
        <v>2011</v>
      </c>
      <c r="HT2" s="400">
        <f t="shared" si="500"/>
        <v>2012</v>
      </c>
      <c r="HU2" s="400">
        <f t="shared" si="500"/>
        <v>2013</v>
      </c>
      <c r="HV2" s="400">
        <f t="shared" si="500"/>
        <v>2014</v>
      </c>
      <c r="HW2" s="400">
        <f t="shared" si="500"/>
        <v>2015</v>
      </c>
      <c r="HX2" s="400">
        <f t="shared" si="500"/>
        <v>2016</v>
      </c>
      <c r="HY2" s="400">
        <f t="shared" si="500"/>
        <v>2017</v>
      </c>
      <c r="HZ2" s="400">
        <f t="shared" si="500"/>
        <v>2018</v>
      </c>
      <c r="IA2" s="400">
        <f t="shared" si="500"/>
        <v>2019</v>
      </c>
      <c r="IB2" s="400">
        <f t="shared" si="500"/>
        <v>2020</v>
      </c>
      <c r="IC2" s="400">
        <f t="shared" si="500"/>
        <v>2021</v>
      </c>
      <c r="ID2" s="400">
        <f t="shared" si="500"/>
        <v>2022</v>
      </c>
      <c r="IE2" s="400">
        <f t="shared" si="500"/>
        <v>2023</v>
      </c>
      <c r="IF2" s="400">
        <f t="shared" si="500"/>
        <v>2024</v>
      </c>
      <c r="IG2" s="400">
        <f t="shared" si="500"/>
        <v>2025</v>
      </c>
      <c r="IH2" s="400">
        <f t="shared" si="500"/>
        <v>2026</v>
      </c>
      <c r="II2" s="400">
        <f t="shared" si="500"/>
        <v>2027</v>
      </c>
      <c r="IJ2" s="400">
        <f t="shared" si="500"/>
        <v>2028</v>
      </c>
      <c r="IK2" s="400">
        <f t="shared" si="500"/>
        <v>2029</v>
      </c>
      <c r="IL2" s="400">
        <f t="shared" si="500"/>
        <v>2030</v>
      </c>
      <c r="IM2" s="400">
        <f t="shared" si="500"/>
        <v>2031</v>
      </c>
      <c r="IN2" s="400">
        <f t="shared" si="500"/>
        <v>2032</v>
      </c>
      <c r="IO2" s="400">
        <f t="shared" si="500"/>
        <v>2033</v>
      </c>
      <c r="IP2" s="255">
        <f t="shared" si="500"/>
        <v>2034</v>
      </c>
      <c r="IQ2" s="255">
        <f t="shared" si="500"/>
        <v>2035</v>
      </c>
      <c r="IR2" s="255">
        <f t="shared" si="500"/>
        <v>2036</v>
      </c>
      <c r="IS2" s="255">
        <f t="shared" si="500"/>
        <v>2037</v>
      </c>
      <c r="IT2" s="255">
        <f t="shared" si="500"/>
        <v>2038</v>
      </c>
      <c r="IU2" s="255">
        <f t="shared" si="500"/>
        <v>2039</v>
      </c>
      <c r="IV2" s="255">
        <f t="shared" si="500"/>
        <v>2040</v>
      </c>
      <c r="IW2" s="255">
        <f t="shared" si="500"/>
        <v>2041</v>
      </c>
      <c r="IX2" s="255">
        <f t="shared" si="500"/>
        <v>2042</v>
      </c>
      <c r="IY2" s="255">
        <f t="shared" si="500"/>
        <v>2043</v>
      </c>
      <c r="IZ2" s="255">
        <f t="shared" si="500"/>
        <v>2044</v>
      </c>
      <c r="JA2" s="255">
        <f t="shared" si="500"/>
        <v>2045</v>
      </c>
      <c r="JB2" s="255">
        <f t="shared" si="500"/>
        <v>2046</v>
      </c>
      <c r="JC2" s="255">
        <f t="shared" si="500"/>
        <v>2047</v>
      </c>
      <c r="JD2" s="255">
        <f t="shared" si="500"/>
        <v>2048</v>
      </c>
      <c r="JE2" s="255">
        <f t="shared" si="500"/>
        <v>2049</v>
      </c>
      <c r="JF2" s="255">
        <f t="shared" si="500"/>
        <v>2050</v>
      </c>
      <c r="JG2" s="255">
        <f t="shared" ref="JG2:LD2" si="501">JG21</f>
        <v>2051</v>
      </c>
      <c r="JH2" s="255">
        <f t="shared" si="501"/>
        <v>2052</v>
      </c>
      <c r="JI2" s="255">
        <f t="shared" si="501"/>
        <v>2053</v>
      </c>
      <c r="JJ2" s="255">
        <f t="shared" si="501"/>
        <v>2054</v>
      </c>
      <c r="JK2" s="255">
        <f t="shared" si="501"/>
        <v>2055</v>
      </c>
      <c r="JL2" s="255">
        <f t="shared" si="501"/>
        <v>2056</v>
      </c>
      <c r="JM2" s="255">
        <f t="shared" si="501"/>
        <v>2057</v>
      </c>
      <c r="JN2" s="255">
        <f t="shared" si="501"/>
        <v>2058</v>
      </c>
      <c r="JO2" s="255">
        <f t="shared" si="501"/>
        <v>2059</v>
      </c>
      <c r="JP2" s="255">
        <f t="shared" si="501"/>
        <v>2060</v>
      </c>
      <c r="JQ2" s="255">
        <f t="shared" si="501"/>
        <v>2061</v>
      </c>
      <c r="JR2" s="255">
        <f t="shared" si="501"/>
        <v>2062</v>
      </c>
      <c r="JS2" s="255">
        <f t="shared" si="501"/>
        <v>2063</v>
      </c>
      <c r="JT2" s="255">
        <f t="shared" si="501"/>
        <v>2064</v>
      </c>
      <c r="JU2" s="255">
        <f t="shared" si="501"/>
        <v>2065</v>
      </c>
      <c r="JV2" s="255">
        <f t="shared" si="501"/>
        <v>2066</v>
      </c>
      <c r="JW2" s="255">
        <f t="shared" si="501"/>
        <v>2067</v>
      </c>
      <c r="JX2" s="255">
        <f t="shared" si="501"/>
        <v>2068</v>
      </c>
      <c r="JY2" s="255">
        <f t="shared" si="501"/>
        <v>2069</v>
      </c>
      <c r="JZ2" s="255">
        <f t="shared" si="501"/>
        <v>2070</v>
      </c>
      <c r="KA2" s="255">
        <f t="shared" si="501"/>
        <v>2071</v>
      </c>
      <c r="KB2" s="255">
        <f t="shared" si="501"/>
        <v>2072</v>
      </c>
      <c r="KC2" s="255">
        <f t="shared" si="501"/>
        <v>2073</v>
      </c>
      <c r="KD2" s="255">
        <f t="shared" si="501"/>
        <v>2074</v>
      </c>
      <c r="KE2" s="255">
        <f t="shared" si="501"/>
        <v>2075</v>
      </c>
      <c r="KF2" s="255">
        <f t="shared" si="501"/>
        <v>2076</v>
      </c>
      <c r="KG2" s="255">
        <f t="shared" si="501"/>
        <v>2077</v>
      </c>
      <c r="KH2" s="255">
        <f t="shared" si="501"/>
        <v>2078</v>
      </c>
      <c r="KI2" s="255">
        <f t="shared" si="501"/>
        <v>2079</v>
      </c>
      <c r="KJ2" s="255">
        <f t="shared" si="501"/>
        <v>2080</v>
      </c>
      <c r="KK2" s="255">
        <f t="shared" si="501"/>
        <v>2081</v>
      </c>
      <c r="KL2" s="255">
        <f t="shared" si="501"/>
        <v>2082</v>
      </c>
      <c r="KM2" s="255">
        <f t="shared" si="501"/>
        <v>2083</v>
      </c>
      <c r="KN2" s="255">
        <f t="shared" si="501"/>
        <v>2084</v>
      </c>
      <c r="KO2" s="255">
        <f t="shared" si="501"/>
        <v>2085</v>
      </c>
      <c r="KP2" s="255">
        <f t="shared" si="501"/>
        <v>2086</v>
      </c>
      <c r="KQ2" s="255">
        <f t="shared" si="501"/>
        <v>2087</v>
      </c>
      <c r="KR2" s="255">
        <f t="shared" si="501"/>
        <v>2088</v>
      </c>
      <c r="KS2" s="255">
        <f t="shared" si="501"/>
        <v>2089</v>
      </c>
      <c r="KT2" s="255">
        <f t="shared" si="501"/>
        <v>2090</v>
      </c>
      <c r="KU2" s="255">
        <f t="shared" si="501"/>
        <v>2091</v>
      </c>
      <c r="KV2" s="255">
        <f t="shared" si="501"/>
        <v>2092</v>
      </c>
      <c r="KW2" s="255">
        <f t="shared" si="501"/>
        <v>2093</v>
      </c>
      <c r="KX2" s="255">
        <f t="shared" si="501"/>
        <v>2094</v>
      </c>
      <c r="KY2" s="255">
        <f t="shared" si="501"/>
        <v>2095</v>
      </c>
      <c r="KZ2" s="255">
        <f t="shared" si="501"/>
        <v>2096</v>
      </c>
      <c r="LA2" s="255">
        <f t="shared" si="501"/>
        <v>2097</v>
      </c>
      <c r="LB2" s="255">
        <f t="shared" si="501"/>
        <v>2098</v>
      </c>
      <c r="LC2" s="255">
        <f t="shared" si="501"/>
        <v>2099</v>
      </c>
      <c r="LD2" s="255">
        <f t="shared" si="501"/>
        <v>2100</v>
      </c>
      <c r="LE2" s="255"/>
      <c r="LF2" s="255"/>
      <c r="LG2" s="255"/>
      <c r="LH2" s="255" t="s">
        <v>809</v>
      </c>
      <c r="LI2" s="255"/>
      <c r="LJ2" s="255"/>
      <c r="LK2" s="255"/>
      <c r="LL2" s="255"/>
      <c r="LM2" s="255"/>
      <c r="LN2" s="255"/>
      <c r="LO2" s="255"/>
      <c r="LP2" s="255"/>
      <c r="LQ2" s="255"/>
      <c r="LR2" s="255"/>
      <c r="LS2" s="255"/>
      <c r="LT2" s="255"/>
      <c r="LU2" s="255"/>
      <c r="LV2" s="400"/>
      <c r="LW2" s="400"/>
      <c r="LX2" s="400"/>
      <c r="LY2" s="400"/>
      <c r="LZ2" s="400"/>
      <c r="MA2" s="400"/>
      <c r="MB2" s="400"/>
      <c r="MC2" s="400"/>
      <c r="MD2" s="400"/>
      <c r="ME2" s="400"/>
      <c r="MF2" s="400"/>
      <c r="MG2" s="400"/>
      <c r="MH2" s="400"/>
      <c r="MI2" s="400"/>
      <c r="MJ2" s="400"/>
      <c r="MK2" s="400"/>
      <c r="ML2" s="400"/>
      <c r="MM2" s="400"/>
      <c r="MN2" s="400"/>
      <c r="MO2" s="400"/>
      <c r="MP2" s="400"/>
      <c r="MQ2" s="400"/>
      <c r="MR2" s="400"/>
      <c r="MS2" s="400"/>
      <c r="MT2" s="400"/>
      <c r="MU2" s="400"/>
      <c r="MV2" s="400"/>
      <c r="MW2" s="400"/>
      <c r="MX2" s="400"/>
      <c r="MY2" s="400"/>
      <c r="MZ2" s="400"/>
      <c r="NA2" s="400"/>
      <c r="NB2" s="400"/>
      <c r="NC2" s="400"/>
      <c r="ND2" s="400"/>
      <c r="NE2" s="400"/>
      <c r="NF2" s="400"/>
      <c r="NG2" s="400"/>
      <c r="NH2" s="400"/>
      <c r="NI2" s="400"/>
      <c r="NJ2" s="400"/>
      <c r="NK2" s="400"/>
      <c r="NL2" s="400"/>
      <c r="NM2" s="400"/>
      <c r="NN2" s="400"/>
      <c r="NO2" s="400"/>
      <c r="NP2" s="400"/>
      <c r="NQ2" s="400"/>
      <c r="NR2" s="400"/>
      <c r="NS2" s="400"/>
      <c r="NT2" s="400"/>
      <c r="NU2" s="400"/>
      <c r="NV2" s="400"/>
      <c r="NW2" s="400"/>
      <c r="NX2" s="400"/>
      <c r="NY2" s="400"/>
      <c r="NZ2" s="400"/>
      <c r="OA2" s="400"/>
      <c r="OB2" s="400"/>
      <c r="OC2" s="400"/>
      <c r="OD2" s="400"/>
      <c r="OE2" s="400"/>
      <c r="OF2" s="400"/>
      <c r="OG2" s="400"/>
      <c r="OH2" s="400"/>
      <c r="OI2" s="400"/>
      <c r="OJ2" s="400"/>
      <c r="OK2" s="400"/>
      <c r="OL2" s="400"/>
      <c r="OM2" s="400"/>
      <c r="ON2" s="400"/>
      <c r="OO2" s="400"/>
      <c r="OP2" s="400"/>
      <c r="OQ2" s="400"/>
      <c r="OR2" s="400"/>
      <c r="OS2" s="400"/>
      <c r="OT2" s="400"/>
      <c r="OU2" s="400"/>
      <c r="OV2" s="400"/>
      <c r="OW2" s="400"/>
      <c r="OX2" s="400"/>
      <c r="OY2" s="400"/>
      <c r="OZ2" s="400"/>
      <c r="PA2" s="400"/>
      <c r="PB2" s="400"/>
      <c r="PC2" s="400"/>
      <c r="PD2" s="400"/>
      <c r="PE2" s="400"/>
      <c r="PF2" s="400"/>
      <c r="PG2" s="400"/>
      <c r="PH2" s="400"/>
      <c r="PI2" s="400"/>
      <c r="PJ2" s="400" t="s">
        <v>810</v>
      </c>
      <c r="PK2" s="400">
        <f t="shared" ref="PK2:QT2" si="502">PK21</f>
        <v>2000</v>
      </c>
      <c r="PL2" s="400">
        <f t="shared" si="502"/>
        <v>2001</v>
      </c>
      <c r="PM2" s="400">
        <f t="shared" si="502"/>
        <v>2002</v>
      </c>
      <c r="PN2" s="400">
        <f t="shared" si="502"/>
        <v>2003</v>
      </c>
      <c r="PO2" s="400">
        <f t="shared" si="502"/>
        <v>2004</v>
      </c>
      <c r="PP2" s="400">
        <f t="shared" si="502"/>
        <v>2005</v>
      </c>
      <c r="PQ2" s="400">
        <f t="shared" si="502"/>
        <v>2006</v>
      </c>
      <c r="PR2" s="400">
        <f t="shared" si="502"/>
        <v>2007</v>
      </c>
      <c r="PS2" s="400">
        <f t="shared" si="502"/>
        <v>2008</v>
      </c>
      <c r="PT2" s="400">
        <f t="shared" si="502"/>
        <v>2009</v>
      </c>
      <c r="PU2" s="400">
        <f t="shared" si="502"/>
        <v>2010</v>
      </c>
      <c r="PV2" s="400">
        <f t="shared" si="502"/>
        <v>2011</v>
      </c>
      <c r="PW2" s="400">
        <f t="shared" si="502"/>
        <v>2012</v>
      </c>
      <c r="PX2" s="400">
        <f t="shared" si="502"/>
        <v>2013</v>
      </c>
      <c r="PY2" s="400">
        <f t="shared" si="502"/>
        <v>2014</v>
      </c>
      <c r="PZ2" s="400">
        <f t="shared" si="502"/>
        <v>2015</v>
      </c>
      <c r="QA2" s="402">
        <f t="shared" si="502"/>
        <v>2016</v>
      </c>
      <c r="QB2" s="402">
        <f t="shared" si="502"/>
        <v>2017</v>
      </c>
      <c r="QC2" s="402">
        <f t="shared" si="502"/>
        <v>2018</v>
      </c>
      <c r="QD2" s="402">
        <f t="shared" si="502"/>
        <v>2019</v>
      </c>
      <c r="QE2" s="402">
        <f t="shared" si="502"/>
        <v>2020</v>
      </c>
      <c r="QF2" s="402">
        <f t="shared" si="502"/>
        <v>2021</v>
      </c>
      <c r="QG2" s="402">
        <f t="shared" si="502"/>
        <v>2022</v>
      </c>
      <c r="QH2" s="402">
        <f t="shared" si="502"/>
        <v>2023</v>
      </c>
      <c r="QI2" s="402">
        <f t="shared" si="502"/>
        <v>2024</v>
      </c>
      <c r="QJ2" s="402">
        <f t="shared" si="502"/>
        <v>2025</v>
      </c>
      <c r="QK2" s="402">
        <f t="shared" si="502"/>
        <v>2026</v>
      </c>
      <c r="QL2" s="402">
        <f t="shared" si="502"/>
        <v>2027</v>
      </c>
      <c r="QM2" s="402">
        <f t="shared" si="502"/>
        <v>2028</v>
      </c>
      <c r="QN2" s="402">
        <f t="shared" si="502"/>
        <v>2029</v>
      </c>
      <c r="QO2" s="402">
        <f t="shared" si="502"/>
        <v>2030</v>
      </c>
      <c r="QP2" s="402">
        <f t="shared" si="502"/>
        <v>2031</v>
      </c>
      <c r="QQ2" s="402">
        <f t="shared" si="502"/>
        <v>2032</v>
      </c>
      <c r="QR2" s="402">
        <f t="shared" si="502"/>
        <v>2033</v>
      </c>
      <c r="QS2" s="402">
        <f t="shared" si="502"/>
        <v>2034</v>
      </c>
      <c r="QT2" s="402">
        <f t="shared" si="502"/>
        <v>2035</v>
      </c>
      <c r="QU2" s="402">
        <f t="shared" ref="QU2:RY2" si="503">QU21</f>
        <v>2036</v>
      </c>
      <c r="QV2" s="402">
        <f t="shared" si="503"/>
        <v>2037</v>
      </c>
      <c r="QW2" s="402">
        <f t="shared" si="503"/>
        <v>2038</v>
      </c>
      <c r="QX2" s="402">
        <f t="shared" si="503"/>
        <v>2039</v>
      </c>
      <c r="QY2" s="402">
        <f t="shared" si="503"/>
        <v>2040</v>
      </c>
      <c r="QZ2" s="402">
        <f t="shared" si="503"/>
        <v>2041</v>
      </c>
      <c r="RA2" s="402">
        <f t="shared" si="503"/>
        <v>2042</v>
      </c>
      <c r="RB2" s="402">
        <f t="shared" si="503"/>
        <v>2043</v>
      </c>
      <c r="RC2" s="402">
        <f t="shared" si="503"/>
        <v>2044</v>
      </c>
      <c r="RD2" s="402">
        <f t="shared" si="503"/>
        <v>2045</v>
      </c>
      <c r="RE2" s="402">
        <f t="shared" si="503"/>
        <v>2046</v>
      </c>
      <c r="RF2" s="402">
        <f t="shared" si="503"/>
        <v>2047</v>
      </c>
      <c r="RG2" s="402">
        <f t="shared" si="503"/>
        <v>2048</v>
      </c>
      <c r="RH2" s="402">
        <f t="shared" si="503"/>
        <v>2049</v>
      </c>
      <c r="RI2" s="402">
        <f t="shared" si="503"/>
        <v>2050</v>
      </c>
      <c r="RJ2" s="402">
        <f t="shared" si="503"/>
        <v>2051</v>
      </c>
      <c r="RK2" s="402">
        <f t="shared" si="503"/>
        <v>2052</v>
      </c>
      <c r="RL2" s="402">
        <f t="shared" si="503"/>
        <v>2053</v>
      </c>
      <c r="RM2" s="402">
        <f t="shared" si="503"/>
        <v>2054</v>
      </c>
      <c r="RN2" s="402">
        <f t="shared" si="503"/>
        <v>2055</v>
      </c>
      <c r="RO2" s="402">
        <f t="shared" si="503"/>
        <v>2056</v>
      </c>
      <c r="RP2" s="402">
        <f t="shared" si="503"/>
        <v>2057</v>
      </c>
      <c r="RQ2" s="402">
        <f t="shared" si="503"/>
        <v>2058</v>
      </c>
      <c r="RR2" s="402">
        <f t="shared" si="503"/>
        <v>2059</v>
      </c>
      <c r="RS2" s="402">
        <f t="shared" si="503"/>
        <v>2060</v>
      </c>
      <c r="RT2" s="402">
        <f t="shared" si="503"/>
        <v>2061</v>
      </c>
      <c r="RU2" s="402">
        <f t="shared" si="503"/>
        <v>2062</v>
      </c>
      <c r="RV2" s="402">
        <f t="shared" si="503"/>
        <v>2063</v>
      </c>
      <c r="RW2" s="402">
        <f t="shared" si="503"/>
        <v>2064</v>
      </c>
      <c r="RX2" s="402">
        <f t="shared" si="503"/>
        <v>2065</v>
      </c>
      <c r="RY2" s="402">
        <f t="shared" si="503"/>
        <v>2066</v>
      </c>
      <c r="RZ2" s="402">
        <f t="shared" ref="RZ2:SW2" si="504">RZ21</f>
        <v>2067</v>
      </c>
      <c r="SA2" s="402">
        <f t="shared" si="504"/>
        <v>2068</v>
      </c>
      <c r="SB2" s="402">
        <f t="shared" si="504"/>
        <v>2069</v>
      </c>
      <c r="SC2" s="402">
        <f t="shared" si="504"/>
        <v>2070</v>
      </c>
      <c r="SD2" s="402">
        <f t="shared" si="504"/>
        <v>2071</v>
      </c>
      <c r="SE2" s="402">
        <f t="shared" si="504"/>
        <v>2072</v>
      </c>
      <c r="SF2" s="402">
        <f t="shared" si="504"/>
        <v>2073</v>
      </c>
      <c r="SG2" s="402">
        <f t="shared" si="504"/>
        <v>2074</v>
      </c>
      <c r="SH2" s="402">
        <f t="shared" si="504"/>
        <v>2075</v>
      </c>
      <c r="SI2" s="402">
        <f t="shared" si="504"/>
        <v>2076</v>
      </c>
      <c r="SJ2" s="402">
        <f t="shared" si="504"/>
        <v>2077</v>
      </c>
      <c r="SK2" s="402">
        <f t="shared" si="504"/>
        <v>2078</v>
      </c>
      <c r="SL2" s="402">
        <f t="shared" si="504"/>
        <v>2079</v>
      </c>
      <c r="SM2" s="402">
        <f t="shared" si="504"/>
        <v>2080</v>
      </c>
      <c r="SN2" s="402">
        <f t="shared" si="504"/>
        <v>2081</v>
      </c>
      <c r="SO2" s="402">
        <f t="shared" si="504"/>
        <v>2082</v>
      </c>
      <c r="SP2" s="402">
        <f t="shared" si="504"/>
        <v>2083</v>
      </c>
      <c r="SQ2" s="402">
        <f t="shared" si="504"/>
        <v>2084</v>
      </c>
      <c r="SR2" s="402">
        <f t="shared" si="504"/>
        <v>2085</v>
      </c>
      <c r="SS2" s="402">
        <f t="shared" si="504"/>
        <v>2086</v>
      </c>
      <c r="ST2" s="402">
        <f t="shared" si="504"/>
        <v>2087</v>
      </c>
      <c r="SU2" s="402">
        <f t="shared" si="504"/>
        <v>2088</v>
      </c>
      <c r="SV2" s="402">
        <f t="shared" si="504"/>
        <v>2089</v>
      </c>
      <c r="SW2" s="402">
        <f t="shared" si="504"/>
        <v>2090</v>
      </c>
      <c r="SX2" s="402">
        <f t="shared" ref="SX2:TG2" si="505">SX21</f>
        <v>2091</v>
      </c>
      <c r="SY2" s="402">
        <f t="shared" si="505"/>
        <v>2092</v>
      </c>
      <c r="SZ2" s="402">
        <f t="shared" si="505"/>
        <v>2093</v>
      </c>
      <c r="TA2" s="402">
        <f t="shared" si="505"/>
        <v>2094</v>
      </c>
      <c r="TB2" s="402">
        <f t="shared" si="505"/>
        <v>2095</v>
      </c>
      <c r="TC2" s="402">
        <f t="shared" si="505"/>
        <v>2096</v>
      </c>
      <c r="TD2" s="402">
        <f t="shared" si="505"/>
        <v>2097</v>
      </c>
      <c r="TE2" s="402">
        <f t="shared" si="505"/>
        <v>2098</v>
      </c>
      <c r="TF2" s="402">
        <f t="shared" si="505"/>
        <v>2099</v>
      </c>
      <c r="TG2" s="402">
        <f t="shared" si="505"/>
        <v>2100</v>
      </c>
      <c r="TH2" s="402"/>
      <c r="TI2" s="402"/>
      <c r="TJ2" s="402" t="s">
        <v>1373</v>
      </c>
      <c r="TK2" s="402">
        <f t="shared" ref="TK2:UT2" si="506">TK21</f>
        <v>2000</v>
      </c>
      <c r="TL2" s="402">
        <f t="shared" si="506"/>
        <v>2001</v>
      </c>
      <c r="TM2" s="402">
        <f t="shared" si="506"/>
        <v>2002</v>
      </c>
      <c r="TN2" s="402">
        <f t="shared" si="506"/>
        <v>2003</v>
      </c>
      <c r="TO2" s="402">
        <f t="shared" si="506"/>
        <v>2004</v>
      </c>
      <c r="TP2" s="402">
        <f t="shared" si="506"/>
        <v>2005</v>
      </c>
      <c r="TQ2" s="402">
        <f t="shared" si="506"/>
        <v>2006</v>
      </c>
      <c r="TR2" s="402">
        <f t="shared" si="506"/>
        <v>2007</v>
      </c>
      <c r="TS2" s="402">
        <f t="shared" si="506"/>
        <v>2008</v>
      </c>
      <c r="TT2" s="402">
        <f t="shared" si="506"/>
        <v>2009</v>
      </c>
      <c r="TU2" s="402">
        <f t="shared" si="506"/>
        <v>2010</v>
      </c>
      <c r="TV2" s="402">
        <f t="shared" si="506"/>
        <v>2011</v>
      </c>
      <c r="TW2" s="402">
        <f t="shared" si="506"/>
        <v>2012</v>
      </c>
      <c r="TX2" s="402">
        <f t="shared" si="506"/>
        <v>2013</v>
      </c>
      <c r="TY2" s="336">
        <f t="shared" si="506"/>
        <v>2014</v>
      </c>
      <c r="TZ2" s="336">
        <f t="shared" si="506"/>
        <v>2015</v>
      </c>
      <c r="UA2" s="255">
        <f t="shared" si="506"/>
        <v>2016</v>
      </c>
      <c r="UB2" s="255">
        <f t="shared" si="506"/>
        <v>2017</v>
      </c>
      <c r="UC2" s="255">
        <f t="shared" si="506"/>
        <v>2018</v>
      </c>
      <c r="UD2" s="255">
        <f t="shared" si="506"/>
        <v>2019</v>
      </c>
      <c r="UE2" s="255">
        <f t="shared" si="506"/>
        <v>2020</v>
      </c>
      <c r="UF2" s="255">
        <f t="shared" si="506"/>
        <v>2021</v>
      </c>
      <c r="UG2" s="255">
        <f t="shared" si="506"/>
        <v>2022</v>
      </c>
      <c r="UH2" s="255">
        <f t="shared" si="506"/>
        <v>2023</v>
      </c>
      <c r="UI2" s="255">
        <f t="shared" si="506"/>
        <v>2024</v>
      </c>
      <c r="UJ2" s="255">
        <f t="shared" si="506"/>
        <v>2025</v>
      </c>
      <c r="UK2" s="255">
        <f t="shared" si="506"/>
        <v>2026</v>
      </c>
      <c r="UL2" s="255">
        <f t="shared" si="506"/>
        <v>2027</v>
      </c>
      <c r="UM2" s="255">
        <f t="shared" si="506"/>
        <v>2028</v>
      </c>
      <c r="UN2" s="255">
        <f t="shared" si="506"/>
        <v>2029</v>
      </c>
      <c r="UO2" s="255">
        <f t="shared" si="506"/>
        <v>2030</v>
      </c>
      <c r="UP2" s="255">
        <f t="shared" si="506"/>
        <v>2031</v>
      </c>
      <c r="UQ2" s="255">
        <f t="shared" si="506"/>
        <v>2032</v>
      </c>
      <c r="UR2" s="255">
        <f t="shared" si="506"/>
        <v>2033</v>
      </c>
      <c r="US2" s="255">
        <f t="shared" si="506"/>
        <v>2034</v>
      </c>
      <c r="UT2" s="255">
        <f t="shared" si="506"/>
        <v>2035</v>
      </c>
      <c r="UU2" s="255">
        <f t="shared" ref="UU2:WA2" si="507">UU21</f>
        <v>2036</v>
      </c>
      <c r="UV2" s="255">
        <f t="shared" si="507"/>
        <v>2037</v>
      </c>
      <c r="UW2" s="255">
        <f t="shared" si="507"/>
        <v>2038</v>
      </c>
      <c r="UX2" s="255">
        <f t="shared" si="507"/>
        <v>2039</v>
      </c>
      <c r="UY2" s="255">
        <f t="shared" si="507"/>
        <v>2040</v>
      </c>
      <c r="UZ2" s="255">
        <f t="shared" si="507"/>
        <v>2041</v>
      </c>
      <c r="VA2" s="255">
        <f t="shared" si="507"/>
        <v>2042</v>
      </c>
      <c r="VB2" s="255">
        <f t="shared" si="507"/>
        <v>2043</v>
      </c>
      <c r="VC2" s="255">
        <f t="shared" si="507"/>
        <v>2044</v>
      </c>
      <c r="VD2" s="255">
        <f t="shared" si="507"/>
        <v>2045</v>
      </c>
      <c r="VE2" s="255">
        <f t="shared" si="507"/>
        <v>2046</v>
      </c>
      <c r="VF2" s="255">
        <f t="shared" si="507"/>
        <v>2047</v>
      </c>
      <c r="VG2" s="255">
        <f t="shared" si="507"/>
        <v>2048</v>
      </c>
      <c r="VH2" s="255">
        <f t="shared" si="507"/>
        <v>2049</v>
      </c>
      <c r="VI2" s="255">
        <f t="shared" si="507"/>
        <v>2050</v>
      </c>
      <c r="VJ2" s="255">
        <f t="shared" si="507"/>
        <v>2051</v>
      </c>
      <c r="VK2" s="255">
        <f t="shared" si="507"/>
        <v>2052</v>
      </c>
      <c r="VL2" s="255">
        <f t="shared" si="507"/>
        <v>2053</v>
      </c>
      <c r="VM2" s="255">
        <f t="shared" si="507"/>
        <v>2054</v>
      </c>
      <c r="VN2" s="255">
        <f t="shared" si="507"/>
        <v>2055</v>
      </c>
      <c r="VO2" s="255">
        <f t="shared" si="507"/>
        <v>2056</v>
      </c>
      <c r="VP2" s="255">
        <f t="shared" si="507"/>
        <v>2057</v>
      </c>
      <c r="VQ2" s="255">
        <f t="shared" si="507"/>
        <v>2058</v>
      </c>
      <c r="VR2" s="255">
        <f t="shared" si="507"/>
        <v>2059</v>
      </c>
      <c r="VS2" s="255">
        <f t="shared" si="507"/>
        <v>2060</v>
      </c>
      <c r="VT2" s="255">
        <f t="shared" si="507"/>
        <v>2061</v>
      </c>
      <c r="VU2" s="255">
        <f t="shared" si="507"/>
        <v>2062</v>
      </c>
      <c r="VV2" s="255">
        <f t="shared" si="507"/>
        <v>2063</v>
      </c>
      <c r="VW2" s="255">
        <f t="shared" si="507"/>
        <v>2064</v>
      </c>
      <c r="VX2" s="255">
        <f t="shared" si="507"/>
        <v>2065</v>
      </c>
      <c r="VY2" s="255">
        <f t="shared" si="507"/>
        <v>2066</v>
      </c>
      <c r="VZ2" s="255">
        <f t="shared" si="507"/>
        <v>2067</v>
      </c>
      <c r="WA2" s="255">
        <f t="shared" si="507"/>
        <v>2068</v>
      </c>
      <c r="WB2" s="255">
        <f t="shared" ref="WB2:XG2" si="508">WB21</f>
        <v>2069</v>
      </c>
      <c r="WC2" s="255">
        <f t="shared" si="508"/>
        <v>2070</v>
      </c>
      <c r="WD2" s="255">
        <f t="shared" si="508"/>
        <v>2071</v>
      </c>
      <c r="WE2" s="255">
        <f t="shared" si="508"/>
        <v>2072</v>
      </c>
      <c r="WF2" s="255">
        <f t="shared" si="508"/>
        <v>2073</v>
      </c>
      <c r="WG2" s="255">
        <f t="shared" si="508"/>
        <v>2074</v>
      </c>
      <c r="WH2" s="255">
        <f t="shared" si="508"/>
        <v>2075</v>
      </c>
      <c r="WI2" s="255">
        <f t="shared" si="508"/>
        <v>2076</v>
      </c>
      <c r="WJ2" s="255">
        <f t="shared" si="508"/>
        <v>2077</v>
      </c>
      <c r="WK2" s="255">
        <f t="shared" si="508"/>
        <v>2078</v>
      </c>
      <c r="WL2" s="255">
        <f t="shared" si="508"/>
        <v>2079</v>
      </c>
      <c r="WM2" s="255">
        <f t="shared" si="508"/>
        <v>2080</v>
      </c>
      <c r="WN2" s="255">
        <f t="shared" si="508"/>
        <v>2081</v>
      </c>
      <c r="WO2" s="255">
        <f t="shared" si="508"/>
        <v>2082</v>
      </c>
      <c r="WP2" s="255">
        <f t="shared" si="508"/>
        <v>2083</v>
      </c>
      <c r="WQ2" s="255">
        <f t="shared" si="508"/>
        <v>2084</v>
      </c>
      <c r="WR2" s="255">
        <f t="shared" si="508"/>
        <v>2085</v>
      </c>
      <c r="WS2" s="255">
        <f t="shared" si="508"/>
        <v>2086</v>
      </c>
      <c r="WT2" s="255">
        <f t="shared" si="508"/>
        <v>2087</v>
      </c>
      <c r="WU2" s="255">
        <f t="shared" si="508"/>
        <v>2088</v>
      </c>
      <c r="WV2" s="255">
        <f t="shared" si="508"/>
        <v>2089</v>
      </c>
      <c r="WW2" s="255">
        <f t="shared" si="508"/>
        <v>2090</v>
      </c>
      <c r="WX2" s="255">
        <f t="shared" si="508"/>
        <v>2091</v>
      </c>
      <c r="WY2" s="255">
        <f t="shared" si="508"/>
        <v>2092</v>
      </c>
      <c r="WZ2" s="255">
        <f t="shared" si="508"/>
        <v>2093</v>
      </c>
      <c r="XA2" s="255">
        <f t="shared" si="508"/>
        <v>2094</v>
      </c>
      <c r="XB2" s="255">
        <f t="shared" si="508"/>
        <v>2095</v>
      </c>
      <c r="XC2" s="255">
        <f t="shared" si="508"/>
        <v>2096</v>
      </c>
      <c r="XD2" s="255">
        <f t="shared" si="508"/>
        <v>2097</v>
      </c>
      <c r="XE2" s="255">
        <f t="shared" si="508"/>
        <v>2098</v>
      </c>
      <c r="XF2" s="255">
        <f t="shared" si="508"/>
        <v>2099</v>
      </c>
      <c r="XG2" s="255">
        <f t="shared" si="508"/>
        <v>2100</v>
      </c>
      <c r="XH2" s="255"/>
      <c r="XI2" s="255" t="s">
        <v>1374</v>
      </c>
      <c r="XJ2" s="255">
        <f>XJ5</f>
        <v>2000</v>
      </c>
      <c r="XK2" s="255">
        <f t="shared" ref="XK2:YS2" si="509">XK5</f>
        <v>2001</v>
      </c>
      <c r="XL2" s="255">
        <f t="shared" si="509"/>
        <v>2002</v>
      </c>
      <c r="XM2" s="255">
        <f t="shared" si="509"/>
        <v>2003</v>
      </c>
      <c r="XN2" s="255">
        <f t="shared" si="509"/>
        <v>2004</v>
      </c>
      <c r="XO2" s="255">
        <f t="shared" si="509"/>
        <v>2005</v>
      </c>
      <c r="XP2" s="255">
        <f t="shared" si="509"/>
        <v>2006</v>
      </c>
      <c r="XQ2" s="255">
        <f t="shared" si="509"/>
        <v>2007</v>
      </c>
      <c r="XR2" s="255">
        <f t="shared" si="509"/>
        <v>2008</v>
      </c>
      <c r="XS2" s="255">
        <f t="shared" si="509"/>
        <v>2009</v>
      </c>
      <c r="XT2" s="255">
        <f t="shared" si="509"/>
        <v>2010</v>
      </c>
      <c r="XU2" s="255">
        <f t="shared" si="509"/>
        <v>2011</v>
      </c>
      <c r="XV2" s="255">
        <f t="shared" si="509"/>
        <v>2012</v>
      </c>
      <c r="XW2" s="255">
        <f t="shared" si="509"/>
        <v>2013</v>
      </c>
      <c r="XX2" s="336">
        <f t="shared" si="509"/>
        <v>2014</v>
      </c>
      <c r="XY2" s="336">
        <f t="shared" si="509"/>
        <v>2015</v>
      </c>
      <c r="XZ2" s="402">
        <f t="shared" si="509"/>
        <v>2016</v>
      </c>
      <c r="YA2" s="255">
        <f t="shared" si="509"/>
        <v>2017</v>
      </c>
      <c r="YB2" s="255">
        <f t="shared" si="509"/>
        <v>2018</v>
      </c>
      <c r="YC2" s="255">
        <f t="shared" si="509"/>
        <v>2019</v>
      </c>
      <c r="YD2" s="255">
        <f t="shared" si="509"/>
        <v>2020</v>
      </c>
      <c r="YE2" s="255">
        <f t="shared" si="509"/>
        <v>2021</v>
      </c>
      <c r="YF2" s="255">
        <f t="shared" si="509"/>
        <v>2022</v>
      </c>
      <c r="YG2" s="255">
        <f t="shared" si="509"/>
        <v>2023</v>
      </c>
      <c r="YH2" s="255">
        <f t="shared" si="509"/>
        <v>2024</v>
      </c>
      <c r="YI2" s="255">
        <f t="shared" si="509"/>
        <v>2025</v>
      </c>
      <c r="YJ2" s="255">
        <f t="shared" si="509"/>
        <v>2026</v>
      </c>
      <c r="YK2" s="255">
        <f t="shared" si="509"/>
        <v>2027</v>
      </c>
      <c r="YL2" s="255">
        <f t="shared" si="509"/>
        <v>2028</v>
      </c>
      <c r="YM2" s="255">
        <f t="shared" si="509"/>
        <v>2029</v>
      </c>
      <c r="YN2" s="255">
        <f t="shared" si="509"/>
        <v>2030</v>
      </c>
      <c r="YO2" s="255">
        <f t="shared" si="509"/>
        <v>2031</v>
      </c>
      <c r="YP2" s="255">
        <f t="shared" si="509"/>
        <v>2032</v>
      </c>
      <c r="YQ2" s="255">
        <f t="shared" si="509"/>
        <v>2033</v>
      </c>
      <c r="YR2" s="255">
        <f t="shared" si="509"/>
        <v>2034</v>
      </c>
      <c r="YS2" s="255">
        <f t="shared" si="509"/>
        <v>2035</v>
      </c>
      <c r="YT2" s="255">
        <f t="shared" ref="YT2:AAA2" si="510">YT5</f>
        <v>2036</v>
      </c>
      <c r="YU2" s="255">
        <f t="shared" si="510"/>
        <v>2037</v>
      </c>
      <c r="YV2" s="255">
        <f t="shared" si="510"/>
        <v>2038</v>
      </c>
      <c r="YW2" s="255">
        <f t="shared" si="510"/>
        <v>2039</v>
      </c>
      <c r="YX2" s="255">
        <f t="shared" si="510"/>
        <v>2040</v>
      </c>
      <c r="YY2" s="255">
        <f t="shared" si="510"/>
        <v>2041</v>
      </c>
      <c r="YZ2" s="255">
        <f t="shared" si="510"/>
        <v>2042</v>
      </c>
      <c r="ZA2" s="255">
        <f t="shared" si="510"/>
        <v>2043</v>
      </c>
      <c r="ZB2" s="255">
        <f t="shared" si="510"/>
        <v>2044</v>
      </c>
      <c r="ZC2" s="255">
        <f t="shared" si="510"/>
        <v>2045</v>
      </c>
      <c r="ZD2" s="255">
        <f t="shared" si="510"/>
        <v>2046</v>
      </c>
      <c r="ZE2" s="255">
        <f t="shared" si="510"/>
        <v>2047</v>
      </c>
      <c r="ZF2" s="255">
        <f t="shared" si="510"/>
        <v>2048</v>
      </c>
      <c r="ZG2" s="255">
        <f t="shared" si="510"/>
        <v>2049</v>
      </c>
      <c r="ZH2" s="255">
        <f t="shared" si="510"/>
        <v>2050</v>
      </c>
      <c r="ZI2" s="255">
        <f t="shared" si="510"/>
        <v>2051</v>
      </c>
      <c r="ZJ2" s="255">
        <f t="shared" si="510"/>
        <v>2052</v>
      </c>
      <c r="ZK2" s="255">
        <f t="shared" si="510"/>
        <v>2053</v>
      </c>
      <c r="ZL2" s="255">
        <f t="shared" si="510"/>
        <v>2054</v>
      </c>
      <c r="ZM2" s="255">
        <f t="shared" si="510"/>
        <v>2055</v>
      </c>
      <c r="ZN2" s="255">
        <f t="shared" si="510"/>
        <v>2056</v>
      </c>
      <c r="ZO2" s="255">
        <f t="shared" si="510"/>
        <v>2057</v>
      </c>
      <c r="ZP2" s="255">
        <f t="shared" si="510"/>
        <v>2058</v>
      </c>
      <c r="ZQ2" s="255">
        <f t="shared" si="510"/>
        <v>2059</v>
      </c>
      <c r="ZR2" s="255">
        <f t="shared" si="510"/>
        <v>2060</v>
      </c>
      <c r="ZS2" s="255">
        <f t="shared" si="510"/>
        <v>2061</v>
      </c>
      <c r="ZT2" s="255">
        <f t="shared" si="510"/>
        <v>2062</v>
      </c>
      <c r="ZU2" s="255">
        <f t="shared" si="510"/>
        <v>2063</v>
      </c>
      <c r="ZV2" s="255">
        <f t="shared" si="510"/>
        <v>2064</v>
      </c>
      <c r="ZW2" s="255">
        <f t="shared" si="510"/>
        <v>2065</v>
      </c>
      <c r="ZX2" s="255">
        <f t="shared" si="510"/>
        <v>2066</v>
      </c>
      <c r="ZY2" s="255">
        <f t="shared" si="510"/>
        <v>2067</v>
      </c>
      <c r="ZZ2" s="255">
        <f t="shared" si="510"/>
        <v>2068</v>
      </c>
      <c r="AAA2" s="255">
        <f t="shared" si="510"/>
        <v>2069</v>
      </c>
      <c r="AAB2" s="255">
        <f t="shared" ref="AAB2:AAP2" si="511">AAB5</f>
        <v>2070</v>
      </c>
      <c r="AAC2" s="255">
        <f t="shared" si="511"/>
        <v>2071</v>
      </c>
      <c r="AAD2" s="255">
        <f t="shared" si="511"/>
        <v>2072</v>
      </c>
      <c r="AAE2" s="255">
        <f t="shared" si="511"/>
        <v>2073</v>
      </c>
      <c r="AAF2" s="255">
        <f t="shared" si="511"/>
        <v>2074</v>
      </c>
      <c r="AAG2" s="255">
        <f t="shared" si="511"/>
        <v>2075</v>
      </c>
      <c r="AAH2" s="255">
        <f t="shared" si="511"/>
        <v>2076</v>
      </c>
      <c r="AAI2" s="255">
        <f t="shared" si="511"/>
        <v>2077</v>
      </c>
      <c r="AAJ2" s="255">
        <f t="shared" si="511"/>
        <v>2078</v>
      </c>
      <c r="AAK2" s="255">
        <f t="shared" si="511"/>
        <v>2079</v>
      </c>
      <c r="AAL2" s="255">
        <f t="shared" si="511"/>
        <v>2080</v>
      </c>
      <c r="AAM2" s="255">
        <f t="shared" si="511"/>
        <v>2081</v>
      </c>
      <c r="AAN2" s="255">
        <f t="shared" si="511"/>
        <v>2082</v>
      </c>
      <c r="AAO2" s="255">
        <f t="shared" si="511"/>
        <v>2083</v>
      </c>
      <c r="AAP2" s="255">
        <f t="shared" si="511"/>
        <v>2084</v>
      </c>
      <c r="AAQ2" s="255">
        <f t="shared" ref="AAQ2:ABF2" si="512">AAQ5</f>
        <v>2085</v>
      </c>
      <c r="AAR2" s="255">
        <f t="shared" si="512"/>
        <v>2086</v>
      </c>
      <c r="AAS2" s="255">
        <f t="shared" si="512"/>
        <v>2087</v>
      </c>
      <c r="AAT2" s="255">
        <f t="shared" si="512"/>
        <v>2088</v>
      </c>
      <c r="AAU2" s="255">
        <f t="shared" si="512"/>
        <v>2089</v>
      </c>
      <c r="AAV2" s="255">
        <f t="shared" si="512"/>
        <v>2090</v>
      </c>
      <c r="AAW2" s="255">
        <f t="shared" si="512"/>
        <v>2091</v>
      </c>
      <c r="AAX2" s="255">
        <f t="shared" si="512"/>
        <v>2092</v>
      </c>
      <c r="AAY2" s="255">
        <f t="shared" si="512"/>
        <v>2093</v>
      </c>
      <c r="AAZ2" s="255">
        <f t="shared" si="512"/>
        <v>2094</v>
      </c>
      <c r="ABA2" s="255">
        <f t="shared" si="512"/>
        <v>2095</v>
      </c>
      <c r="ABB2" s="255">
        <f t="shared" si="512"/>
        <v>2096</v>
      </c>
      <c r="ABC2" s="255">
        <f t="shared" si="512"/>
        <v>2097</v>
      </c>
      <c r="ABD2" s="255">
        <f t="shared" si="512"/>
        <v>2098</v>
      </c>
      <c r="ABE2" s="255">
        <f t="shared" si="512"/>
        <v>2099</v>
      </c>
      <c r="ABF2" s="255">
        <f t="shared" si="512"/>
        <v>2100</v>
      </c>
      <c r="ABG2" s="255"/>
      <c r="ABH2" s="255"/>
      <c r="ABI2" s="255" t="s">
        <v>1465</v>
      </c>
      <c r="ABJ2" s="255">
        <f>ABJ5</f>
        <v>2000</v>
      </c>
      <c r="ABK2" s="255">
        <f t="shared" ref="ABK2:ACS2" si="513">ABK5</f>
        <v>2001</v>
      </c>
      <c r="ABL2" s="255">
        <f t="shared" si="513"/>
        <v>2002</v>
      </c>
      <c r="ABM2" s="255">
        <f t="shared" si="513"/>
        <v>2003</v>
      </c>
      <c r="ABN2" s="255">
        <f t="shared" si="513"/>
        <v>2004</v>
      </c>
      <c r="ABO2" s="255">
        <f t="shared" si="513"/>
        <v>2005</v>
      </c>
      <c r="ABP2" s="255">
        <f t="shared" si="513"/>
        <v>2006</v>
      </c>
      <c r="ABQ2" s="255">
        <f t="shared" si="513"/>
        <v>2007</v>
      </c>
      <c r="ABR2" s="255">
        <f t="shared" si="513"/>
        <v>2008</v>
      </c>
      <c r="ABS2" s="255">
        <f t="shared" si="513"/>
        <v>2009</v>
      </c>
      <c r="ABT2" s="255">
        <f t="shared" si="513"/>
        <v>2010</v>
      </c>
      <c r="ABU2" s="255">
        <f t="shared" si="513"/>
        <v>2011</v>
      </c>
      <c r="ABV2" s="255">
        <f t="shared" si="513"/>
        <v>2012</v>
      </c>
      <c r="ABW2" s="255">
        <f t="shared" si="513"/>
        <v>2013</v>
      </c>
      <c r="ABX2" s="255">
        <f t="shared" si="513"/>
        <v>2014</v>
      </c>
      <c r="ABY2" s="255">
        <f t="shared" si="513"/>
        <v>2015</v>
      </c>
      <c r="ABZ2" s="255">
        <f t="shared" si="513"/>
        <v>2016</v>
      </c>
      <c r="ACA2" s="255">
        <f t="shared" si="513"/>
        <v>2017</v>
      </c>
      <c r="ACB2" s="255">
        <f t="shared" si="513"/>
        <v>2018</v>
      </c>
      <c r="ACC2" s="255">
        <f t="shared" si="513"/>
        <v>2019</v>
      </c>
      <c r="ACD2" s="255">
        <f t="shared" si="513"/>
        <v>2020</v>
      </c>
      <c r="ACE2" s="255">
        <f t="shared" si="513"/>
        <v>2021</v>
      </c>
      <c r="ACF2" s="255">
        <f t="shared" si="513"/>
        <v>2022</v>
      </c>
      <c r="ACG2" s="255">
        <f t="shared" si="513"/>
        <v>2023</v>
      </c>
      <c r="ACH2" s="255">
        <f t="shared" si="513"/>
        <v>2024</v>
      </c>
      <c r="ACI2" s="255">
        <f t="shared" si="513"/>
        <v>2025</v>
      </c>
      <c r="ACJ2" s="255">
        <f t="shared" si="513"/>
        <v>2026</v>
      </c>
      <c r="ACK2" s="255">
        <f t="shared" si="513"/>
        <v>2027</v>
      </c>
      <c r="ACL2" s="255">
        <f t="shared" si="513"/>
        <v>2028</v>
      </c>
      <c r="ACM2" s="255">
        <f t="shared" si="513"/>
        <v>2029</v>
      </c>
      <c r="ACN2" s="255">
        <f t="shared" si="513"/>
        <v>2030</v>
      </c>
      <c r="ACO2" s="255">
        <f t="shared" si="513"/>
        <v>2031</v>
      </c>
      <c r="ACP2" s="255">
        <f t="shared" si="513"/>
        <v>2032</v>
      </c>
      <c r="ACQ2" s="255">
        <f t="shared" si="513"/>
        <v>2033</v>
      </c>
      <c r="ACR2" s="255">
        <f t="shared" si="513"/>
        <v>2034</v>
      </c>
      <c r="ACS2" s="255">
        <f t="shared" si="513"/>
        <v>2035</v>
      </c>
      <c r="ACT2" s="255">
        <f t="shared" ref="ACT2:AEQ2" si="514">ACT5</f>
        <v>2036</v>
      </c>
      <c r="ACU2" s="255">
        <f t="shared" si="514"/>
        <v>2037</v>
      </c>
      <c r="ACV2" s="255">
        <f t="shared" si="514"/>
        <v>2038</v>
      </c>
      <c r="ACW2" s="255">
        <f t="shared" si="514"/>
        <v>2039</v>
      </c>
      <c r="ACX2" s="255">
        <f t="shared" si="514"/>
        <v>2040</v>
      </c>
      <c r="ACY2" s="255">
        <f t="shared" si="514"/>
        <v>2041</v>
      </c>
      <c r="ACZ2" s="255">
        <f t="shared" si="514"/>
        <v>2042</v>
      </c>
      <c r="ADA2" s="255">
        <f t="shared" si="514"/>
        <v>2043</v>
      </c>
      <c r="ADB2" s="255">
        <f t="shared" si="514"/>
        <v>2044</v>
      </c>
      <c r="ADC2" s="255">
        <f t="shared" si="514"/>
        <v>2045</v>
      </c>
      <c r="ADD2" s="255">
        <f t="shared" si="514"/>
        <v>2046</v>
      </c>
      <c r="ADE2" s="255">
        <f t="shared" si="514"/>
        <v>2047</v>
      </c>
      <c r="ADF2" s="255">
        <f t="shared" si="514"/>
        <v>2048</v>
      </c>
      <c r="ADG2" s="255">
        <f t="shared" si="514"/>
        <v>2049</v>
      </c>
      <c r="ADH2" s="255">
        <f t="shared" si="514"/>
        <v>2050</v>
      </c>
      <c r="ADI2" s="255">
        <f t="shared" si="514"/>
        <v>2051</v>
      </c>
      <c r="ADJ2" s="255">
        <f t="shared" si="514"/>
        <v>2052</v>
      </c>
      <c r="ADK2" s="255">
        <f t="shared" si="514"/>
        <v>2053</v>
      </c>
      <c r="ADL2" s="255">
        <f t="shared" si="514"/>
        <v>2054</v>
      </c>
      <c r="ADM2" s="255">
        <f t="shared" si="514"/>
        <v>2055</v>
      </c>
      <c r="ADN2" s="255">
        <f t="shared" si="514"/>
        <v>2056</v>
      </c>
      <c r="ADO2" s="255">
        <f t="shared" si="514"/>
        <v>2057</v>
      </c>
      <c r="ADP2" s="255">
        <f t="shared" si="514"/>
        <v>2058</v>
      </c>
      <c r="ADQ2" s="255">
        <f t="shared" si="514"/>
        <v>2059</v>
      </c>
      <c r="ADR2" s="255">
        <f t="shared" si="514"/>
        <v>2060</v>
      </c>
      <c r="ADS2" s="255">
        <f t="shared" si="514"/>
        <v>2061</v>
      </c>
      <c r="ADT2" s="255">
        <f t="shared" si="514"/>
        <v>2062</v>
      </c>
      <c r="ADU2" s="255">
        <f t="shared" si="514"/>
        <v>2063</v>
      </c>
      <c r="ADV2" s="255">
        <f t="shared" si="514"/>
        <v>2064</v>
      </c>
      <c r="ADW2" s="255">
        <f t="shared" si="514"/>
        <v>2065</v>
      </c>
      <c r="ADX2" s="255">
        <f t="shared" si="514"/>
        <v>2066</v>
      </c>
      <c r="ADY2" s="255">
        <f t="shared" si="514"/>
        <v>2067</v>
      </c>
      <c r="ADZ2" s="255">
        <f t="shared" si="514"/>
        <v>2068</v>
      </c>
      <c r="AEA2" s="255">
        <f t="shared" si="514"/>
        <v>2069</v>
      </c>
      <c r="AEB2" s="255">
        <f t="shared" si="514"/>
        <v>2070</v>
      </c>
      <c r="AEC2" s="255">
        <f t="shared" si="514"/>
        <v>2071</v>
      </c>
      <c r="AED2" s="255">
        <f t="shared" si="514"/>
        <v>2072</v>
      </c>
      <c r="AEE2" s="255">
        <f t="shared" si="514"/>
        <v>2073</v>
      </c>
      <c r="AEF2" s="255">
        <f t="shared" si="514"/>
        <v>2074</v>
      </c>
      <c r="AEG2" s="255">
        <f t="shared" si="514"/>
        <v>2075</v>
      </c>
      <c r="AEH2" s="255">
        <f t="shared" si="514"/>
        <v>2076</v>
      </c>
      <c r="AEI2" s="255">
        <f t="shared" si="514"/>
        <v>2077</v>
      </c>
      <c r="AEJ2" s="255">
        <f t="shared" si="514"/>
        <v>2078</v>
      </c>
      <c r="AEK2" s="255">
        <f t="shared" si="514"/>
        <v>2079</v>
      </c>
      <c r="AEL2" s="255">
        <f t="shared" si="514"/>
        <v>2080</v>
      </c>
      <c r="AEM2" s="255">
        <f t="shared" si="514"/>
        <v>2081</v>
      </c>
      <c r="AEN2" s="255">
        <f t="shared" si="514"/>
        <v>2082</v>
      </c>
      <c r="AEO2" s="255">
        <f t="shared" si="514"/>
        <v>2083</v>
      </c>
      <c r="AEP2" s="255">
        <f t="shared" si="514"/>
        <v>2084</v>
      </c>
      <c r="AEQ2" s="255">
        <f t="shared" si="514"/>
        <v>2085</v>
      </c>
      <c r="AER2" s="255">
        <f t="shared" ref="AER2:AFF2" si="515">AER5</f>
        <v>2086</v>
      </c>
      <c r="AES2" s="255">
        <f t="shared" si="515"/>
        <v>2087</v>
      </c>
      <c r="AET2" s="255">
        <f t="shared" si="515"/>
        <v>2088</v>
      </c>
      <c r="AEU2" s="255">
        <f t="shared" si="515"/>
        <v>2089</v>
      </c>
      <c r="AEV2" s="255">
        <f t="shared" si="515"/>
        <v>2090</v>
      </c>
      <c r="AEW2" s="255">
        <f t="shared" si="515"/>
        <v>2091</v>
      </c>
      <c r="AEX2" s="255">
        <f t="shared" si="515"/>
        <v>2092</v>
      </c>
      <c r="AEY2" s="255">
        <f t="shared" si="515"/>
        <v>2093</v>
      </c>
      <c r="AEZ2" s="255">
        <f t="shared" si="515"/>
        <v>2094</v>
      </c>
      <c r="AFA2" s="255">
        <f t="shared" si="515"/>
        <v>2095</v>
      </c>
      <c r="AFB2" s="255">
        <f t="shared" si="515"/>
        <v>2096</v>
      </c>
      <c r="AFC2" s="255">
        <f t="shared" si="515"/>
        <v>2097</v>
      </c>
      <c r="AFD2" s="255">
        <f t="shared" si="515"/>
        <v>2098</v>
      </c>
      <c r="AFE2" s="255">
        <f t="shared" si="515"/>
        <v>2099</v>
      </c>
      <c r="AFF2" s="255">
        <f t="shared" si="515"/>
        <v>2100</v>
      </c>
      <c r="AFH2" s="337" t="s">
        <v>430</v>
      </c>
      <c r="AFI2" s="336"/>
      <c r="AFJ2" s="568"/>
      <c r="AFK2" s="336"/>
      <c r="AFL2" s="336"/>
      <c r="AFM2" s="336"/>
      <c r="AFN2" s="336"/>
      <c r="AFO2" s="336"/>
      <c r="AFP2" s="336"/>
      <c r="AFQ2" s="336"/>
      <c r="AFR2" s="336"/>
      <c r="AFS2" s="336"/>
      <c r="AFT2" s="336"/>
      <c r="AFU2" s="336"/>
      <c r="AFV2" s="336"/>
      <c r="AFW2" s="336"/>
      <c r="AFX2" s="336"/>
      <c r="AFY2" s="336"/>
      <c r="AFZ2" s="336"/>
      <c r="AGA2" s="336"/>
      <c r="AGB2" s="336"/>
      <c r="AGC2" s="336"/>
      <c r="AGE2" s="255"/>
      <c r="AGF2" s="255" t="s">
        <v>811</v>
      </c>
      <c r="AGH2" s="336"/>
      <c r="AGI2" s="336"/>
      <c r="AGJ2" s="336" t="s">
        <v>641</v>
      </c>
      <c r="AGK2" s="336" t="s">
        <v>812</v>
      </c>
      <c r="AGL2" s="336" t="s">
        <v>813</v>
      </c>
      <c r="AGM2" s="336" t="s">
        <v>812</v>
      </c>
      <c r="AGO2" s="336" t="s">
        <v>813</v>
      </c>
      <c r="AGP2" s="403" t="s">
        <v>812</v>
      </c>
      <c r="AGQ2" s="403"/>
      <c r="AGR2" s="403"/>
      <c r="AGS2" s="403" t="s">
        <v>814</v>
      </c>
      <c r="AGT2" s="403" t="s">
        <v>812</v>
      </c>
      <c r="AGW2" s="404" t="s">
        <v>815</v>
      </c>
      <c r="AGX2" s="404" t="s">
        <v>812</v>
      </c>
      <c r="AGY2" s="404"/>
      <c r="AGZ2" s="404"/>
      <c r="AHA2" s="404" t="s">
        <v>816</v>
      </c>
      <c r="AHB2" s="336" t="s">
        <v>812</v>
      </c>
      <c r="AHC2" s="336"/>
      <c r="AHD2" s="403"/>
      <c r="AHE2" s="403" t="s">
        <v>817</v>
      </c>
      <c r="AHF2" s="403" t="s">
        <v>812</v>
      </c>
      <c r="AHG2" s="403"/>
      <c r="AHH2" s="403"/>
      <c r="AHJ2" s="255" t="s">
        <v>818</v>
      </c>
      <c r="AHK2" s="404" t="s">
        <v>818</v>
      </c>
      <c r="AHL2" s="404" t="s">
        <v>818</v>
      </c>
      <c r="AHM2" s="404" t="s">
        <v>818</v>
      </c>
      <c r="AHN2" s="404" t="s">
        <v>818</v>
      </c>
      <c r="AHO2" s="404"/>
      <c r="AHP2" s="404" t="str">
        <f>AHP23</f>
        <v>avg_iy_ameco_20</v>
      </c>
      <c r="AHQ2" s="404" t="str">
        <f t="shared" ref="AHQ2:AHT2" si="516">AHQ23</f>
        <v>avg_iy_ameco_15</v>
      </c>
      <c r="AHR2" s="404" t="str">
        <f t="shared" si="516"/>
        <v>avg_iy_ameco_10</v>
      </c>
      <c r="AHS2" s="404" t="str">
        <f t="shared" si="516"/>
        <v>avg_iy_ameco_05</v>
      </c>
      <c r="AHT2" s="404" t="str">
        <f t="shared" si="516"/>
        <v>avg_iy_ameco_00</v>
      </c>
      <c r="AHV2" s="336" t="s">
        <v>818</v>
      </c>
      <c r="AHW2" s="403" t="s">
        <v>818</v>
      </c>
      <c r="AHX2" s="403" t="s">
        <v>818</v>
      </c>
      <c r="AHY2" s="403" t="s">
        <v>818</v>
      </c>
      <c r="AHZ2" s="403" t="s">
        <v>818</v>
      </c>
      <c r="AIA2" s="403"/>
      <c r="AIC2" s="336" t="s">
        <v>818</v>
      </c>
      <c r="AID2" s="403" t="s">
        <v>818</v>
      </c>
      <c r="AIE2" s="403" t="s">
        <v>818</v>
      </c>
      <c r="AIF2" s="403" t="s">
        <v>818</v>
      </c>
      <c r="AIG2" s="403" t="s">
        <v>818</v>
      </c>
      <c r="AIH2" s="403"/>
      <c r="AII2" s="66"/>
      <c r="AIJ2" s="336" t="s">
        <v>818</v>
      </c>
      <c r="AIK2" s="403" t="s">
        <v>818</v>
      </c>
      <c r="AIL2" s="403" t="s">
        <v>818</v>
      </c>
      <c r="AIM2" s="403" t="s">
        <v>818</v>
      </c>
      <c r="AIN2" s="403" t="s">
        <v>818</v>
      </c>
      <c r="AIO2" s="403"/>
      <c r="AIP2" s="403" t="s">
        <v>818</v>
      </c>
      <c r="AIQ2" s="661" t="s">
        <v>2295</v>
      </c>
      <c r="AIR2" s="661">
        <f>AIR5</f>
        <v>2023</v>
      </c>
      <c r="AIS2" s="661">
        <f t="shared" ref="AIS2:AIW2" si="517">AIS5</f>
        <v>2024</v>
      </c>
      <c r="AIT2" s="661">
        <f t="shared" si="517"/>
        <v>2025</v>
      </c>
      <c r="AIU2" s="661">
        <f t="shared" si="517"/>
        <v>2026</v>
      </c>
      <c r="AIV2" s="661">
        <f t="shared" si="517"/>
        <v>2027</v>
      </c>
      <c r="AIW2" s="661">
        <f t="shared" si="517"/>
        <v>2028</v>
      </c>
      <c r="AIX2" s="661" t="s">
        <v>2296</v>
      </c>
      <c r="AIY2" s="661">
        <f>AIY5</f>
        <v>2023</v>
      </c>
      <c r="AIZ2" s="661">
        <f t="shared" ref="AIZ2:AJD2" si="518">AIZ5</f>
        <v>2024</v>
      </c>
      <c r="AJA2" s="661">
        <f t="shared" si="518"/>
        <v>2025</v>
      </c>
      <c r="AJB2" s="661">
        <f t="shared" si="518"/>
        <v>2026</v>
      </c>
      <c r="AJC2" s="661">
        <f t="shared" si="518"/>
        <v>2027</v>
      </c>
      <c r="AJD2" s="661">
        <f t="shared" si="518"/>
        <v>2028</v>
      </c>
      <c r="AJE2" s="66"/>
      <c r="AJF2" s="400" t="s">
        <v>594</v>
      </c>
      <c r="AJG2" s="66" t="s">
        <v>594</v>
      </c>
      <c r="AJH2" s="400" t="s">
        <v>594</v>
      </c>
      <c r="AJI2" s="66" t="s">
        <v>594</v>
      </c>
      <c r="AJJ2" s="400" t="s">
        <v>594</v>
      </c>
      <c r="AJK2" s="400"/>
      <c r="AJL2" s="404"/>
      <c r="AJM2" s="404"/>
      <c r="AJN2" s="404" t="s">
        <v>594</v>
      </c>
      <c r="AJO2" s="404" t="s">
        <v>594</v>
      </c>
      <c r="AJP2" s="404" t="s">
        <v>594</v>
      </c>
      <c r="AJQ2" s="400" t="s">
        <v>594</v>
      </c>
      <c r="AJR2" s="400" t="s">
        <v>594</v>
      </c>
      <c r="AJS2" s="404"/>
      <c r="AJT2" s="404"/>
      <c r="AJU2" s="404"/>
      <c r="AJV2" s="404"/>
      <c r="AJW2" s="121" t="s">
        <v>595</v>
      </c>
      <c r="AJX2" s="400" t="s">
        <v>595</v>
      </c>
      <c r="AJY2" s="400" t="s">
        <v>595</v>
      </c>
      <c r="AJZ2" s="400" t="s">
        <v>595</v>
      </c>
      <c r="AKA2" s="400" t="s">
        <v>595</v>
      </c>
      <c r="AKB2" s="400"/>
      <c r="AKF2" s="400" t="s">
        <v>595</v>
      </c>
      <c r="AKG2" s="400" t="s">
        <v>595</v>
      </c>
      <c r="AKH2" s="400" t="s">
        <v>595</v>
      </c>
      <c r="AKI2" s="400" t="s">
        <v>595</v>
      </c>
      <c r="AKJ2" s="400" t="s">
        <v>595</v>
      </c>
      <c r="AKK2" s="400"/>
      <c r="AKM2" s="400" t="s">
        <v>1307</v>
      </c>
      <c r="AKN2" s="400"/>
      <c r="AKP2" s="400" t="s">
        <v>952</v>
      </c>
      <c r="AKQ2" s="400"/>
      <c r="AKS2" s="66" t="s">
        <v>2330</v>
      </c>
      <c r="AKT2" s="400"/>
      <c r="AKV2" s="66" t="s">
        <v>2331</v>
      </c>
      <c r="AKW2" s="400"/>
      <c r="AKY2" s="400" t="s">
        <v>841</v>
      </c>
      <c r="AKZ2" s="400" t="s">
        <v>841</v>
      </c>
      <c r="ALA2" s="400" t="s">
        <v>841</v>
      </c>
      <c r="ALB2" s="400" t="s">
        <v>841</v>
      </c>
      <c r="ALC2" s="400" t="s">
        <v>841</v>
      </c>
      <c r="ALD2" s="400"/>
      <c r="ALH2" s="400" t="s">
        <v>841</v>
      </c>
      <c r="ALI2" s="400" t="s">
        <v>841</v>
      </c>
      <c r="ALJ2" s="400" t="s">
        <v>841</v>
      </c>
      <c r="ALK2" s="400" t="s">
        <v>841</v>
      </c>
      <c r="ALL2" s="400" t="s">
        <v>841</v>
      </c>
      <c r="ALM2" s="400"/>
    </row>
    <row r="3" spans="1:1120" s="337" customFormat="1" ht="14.5">
      <c r="A3" s="255"/>
      <c r="B3" s="255" t="str">
        <f>InputDataA_GeneralAssumptions!B3</f>
        <v>Argentina</v>
      </c>
      <c r="C3" s="255" t="str">
        <f>VLOOKUP(B3,$B$23:$EC$241,2,FALSE)</f>
        <v>ARG</v>
      </c>
      <c r="D3" s="565">
        <f>IF(ISNUMBER(VLOOKUP($C$3,$C$23:$AMU$241,D1,FALSE))=TRUE,VLOOKUP($C$3,$C$23:$AMU$241,D1,FALSE),".")</f>
        <v>2.9117356985807419E-2</v>
      </c>
      <c r="E3" s="565" t="str">
        <f>VLOOKUP($C$3,$C$23:$AMU$241,E1,FALSE)</f>
        <v>PWT 8.1</v>
      </c>
      <c r="F3" s="565">
        <f>IF(ISNUMBER(VLOOKUP($C$3,$C$23:$AMU$241,F1,FALSE))=TRUE,VLOOKUP($C$3,$C$23:$AMU$241,F1,FALSE),".")</f>
        <v>4.0801391005516052E-2</v>
      </c>
      <c r="G3" s="565" t="str">
        <f>VLOOKUP($C$3,$C$23:$AMU$241,G1,FALSE)</f>
        <v>PWT 9.0</v>
      </c>
      <c r="H3" s="565">
        <f>IF(ISNUMBER(VLOOKUP($C$3,$C$23:$AMU$241,H1,FALSE))=TRUE,VLOOKUP($C$3,$C$23:$AMU$241,H1,FALSE),".")</f>
        <v>3.825870156288147E-2</v>
      </c>
      <c r="I3" s="565" t="str">
        <f>VLOOKUP($C$3,$C$23:$AMU$241,I1,FALSE)</f>
        <v>PWT 9.1</v>
      </c>
      <c r="J3" s="565">
        <f>IF(ISNUMBER(VLOOKUP($C$3,$C$23:$ANY$241,J1,FALSE))=TRUE,VLOOKUP($C$3,$C$23:$ANY$241,J1,FALSE),".")</f>
        <v>3.5492207854986191E-2</v>
      </c>
      <c r="K3" s="565" t="str">
        <f>VLOOKUP($C$3,$C$23:$ANY$241,K1,FALSE)</f>
        <v>PWT 10.0</v>
      </c>
      <c r="L3" s="339" t="str">
        <f>IF(ISNUMBER(VLOOKUP($C$3,$C$23:$AMU$241,L1,FALSE))=TRUE,VLOOKUP($C$3,$C$23:$AMU$241,L1,FALSE),".")</f>
        <v>.</v>
      </c>
      <c r="M3" s="255" t="str">
        <f>VLOOKUP($C$3,$C$23:$AMU$241,M1,FALSE)</f>
        <v>PWT 8.1</v>
      </c>
      <c r="N3" s="339">
        <f>IF(ISNUMBER(VLOOKUP($C$3,$C$23:$AMU$241,N1,FALSE))=TRUE,VLOOKUP($C$3,$C$23:$AMU$241,N1,FALSE),".")</f>
        <v>0.4291684627532959</v>
      </c>
      <c r="O3" s="339">
        <f>IF(ISNUMBER(VLOOKUP($C$3,$C$23:$AMU$241,O1,FALSE))=TRUE,VLOOKUP($C$3,$C$23:$AMU$241,O1,FALSE),".")</f>
        <v>0.48655217885971069</v>
      </c>
      <c r="P3" s="339" t="str">
        <f>VLOOKUP($C$3,$C$23:$AMU$241,P1,FALSE)</f>
        <v>PWT 8.1</v>
      </c>
      <c r="Q3" s="339">
        <f>IF(ISNUMBER(VLOOKUP($C$3,$C$23:$AMU$241,Q1,FALSE))=TRUE,VLOOKUP($C$3,$C$23:$AMU$241,Q1,FALSE),".")</f>
        <v>0.4291684627532959</v>
      </c>
      <c r="R3" s="339" t="str">
        <f>VLOOKUP($C$3,$C$23:$AMU$241,R1,FALSE)</f>
        <v>PWT 8.1</v>
      </c>
      <c r="S3" s="339">
        <f>IF(ISNUMBER(VLOOKUP($C$3,$C$23:$AMU$241,S1,FALSE))=TRUE,VLOOKUP($C$3,$C$23:$AMU$241,S1,FALSE),".")</f>
        <v>0.49327626824378967</v>
      </c>
      <c r="T3" s="339" t="str">
        <f>VLOOKUP($C$3,$C$23:$AMU$241,T1,FALSE)</f>
        <v>PWT 8.1</v>
      </c>
      <c r="U3" s="339">
        <f>IF(ISNUMBER(VLOOKUP($C$3,$C$23:$AMU$241,U1,FALSE))=TRUE,VLOOKUP($C$3,$C$23:$AMU$241,U1,FALSE),".")</f>
        <v>0.4799744188785553</v>
      </c>
      <c r="V3" s="339" t="str">
        <f>VLOOKUP($C$3,$C$23:$AMU$241,V1,FALSE)</f>
        <v>PWT 8.1</v>
      </c>
      <c r="W3" s="337" t="str">
        <f>IF(ISNUMBER(VLOOKUP($C$3,$C$23:$AMU$241,W1,FALSE))=TRUE,VLOOKUP($C$3,$C$23:$AMU$241,W1,FALSE),".")</f>
        <v>.</v>
      </c>
      <c r="X3" s="569" t="str">
        <f t="shared" ref="X3:AI3" si="519">VLOOKUP($C$3,$C$23:$AMU$241,X1,FALSE)</f>
        <v>PWT 9.0</v>
      </c>
      <c r="Y3" s="569">
        <f t="shared" si="519"/>
        <v>0.43294331431388855</v>
      </c>
      <c r="Z3" s="569">
        <f t="shared" si="519"/>
        <v>0.490398108959198</v>
      </c>
      <c r="AA3" s="569" t="str">
        <f t="shared" si="519"/>
        <v>PWT 9.0</v>
      </c>
      <c r="AB3" s="569">
        <f t="shared" si="519"/>
        <v>0.43294331431388855</v>
      </c>
      <c r="AC3" s="569" t="str">
        <f t="shared" si="519"/>
        <v>PWT 9.0</v>
      </c>
      <c r="AD3" s="569">
        <f t="shared" si="519"/>
        <v>0.49700412154197693</v>
      </c>
      <c r="AE3" s="336" t="str">
        <f t="shared" si="519"/>
        <v>PWT 9.0</v>
      </c>
      <c r="AF3" s="568">
        <f t="shared" si="519"/>
        <v>0.47688806056976318</v>
      </c>
      <c r="AG3" s="568" t="str">
        <f t="shared" si="519"/>
        <v>PWT 9.0</v>
      </c>
      <c r="AH3" s="568" t="str">
        <f t="shared" si="519"/>
        <v/>
      </c>
      <c r="AI3" s="568" t="str">
        <f t="shared" si="519"/>
        <v>PWT 9.1</v>
      </c>
      <c r="AJ3" s="568">
        <f>IF(ISNUMBER(VLOOKUP($C$3,$C$23:$AMU$241,AJ1,FALSE))=TRUE,VLOOKUP($C$3,$C$23:$AMU$241,AJ1,FALSE),".")</f>
        <v>0.54427731037139893</v>
      </c>
      <c r="AK3" s="336">
        <f>IF(ISNUMBER(VLOOKUP($C$3,$C$23:$AMU$241,AK1,FALSE))=TRUE,VLOOKUP($C$3,$C$23:$AMU$241,AK1,FALSE),".")</f>
        <v>0.5734131932258606</v>
      </c>
      <c r="AL3" s="336" t="str">
        <f>VLOOKUP($C$3,$C$23:$AMU$241,AL1,FALSE)</f>
        <v>PWT 9.1</v>
      </c>
      <c r="AM3" s="568">
        <f>IF(ISNUMBER(VLOOKUP($C$3,$C$23:$AMU$241,AM1,FALSE))=TRUE,VLOOKUP($C$3,$C$23:$AMU$241,AM1,FALSE),".")</f>
        <v>0.54427731037139893</v>
      </c>
      <c r="AN3" s="336" t="str">
        <f>VLOOKUP($C$3,$C$23:$AMU$241,AN1,FALSE)</f>
        <v>PWT 9.1</v>
      </c>
      <c r="AO3" s="568">
        <f>IF(ISNUMBER(VLOOKUP($C$3,$C$23:$AMU$241,AO1,FALSE))=TRUE,VLOOKUP($C$3,$C$23:$AMU$241,AO1,FALSE),".")</f>
        <v>0.67698419094085693</v>
      </c>
      <c r="AP3" s="336" t="str">
        <f>VLOOKUP($C$3,$C$23:$AMU$241,AP1,FALSE)</f>
        <v>PWT 9.1</v>
      </c>
      <c r="AQ3" s="568">
        <f>IF(ISNUMBER(VLOOKUP($C$3,$C$23:$AMU$241,AQ1,FALSE))=TRUE,VLOOKUP($C$3,$C$23:$AMU$241,AQ1,FALSE),".")</f>
        <v>0.58155733346939087</v>
      </c>
      <c r="AR3" s="568" t="str">
        <f>VLOOKUP($C$3,$C$23:$AMU$241,AR1,FALSE)</f>
        <v>PWT 9.1</v>
      </c>
      <c r="AS3" s="568" t="str">
        <f>VLOOKUP($C$3,$C$23:$AMU$241,AS1,FALSE)</f>
        <v/>
      </c>
      <c r="AT3" s="568" t="str">
        <f>VLOOKUP($C$3,$C$23:$ANO$241,AT1,FALSE)</f>
        <v>PWT 10.0</v>
      </c>
      <c r="AU3" s="568">
        <f>IF(ISNUMBER(VLOOKUP($C$3,$C$23:$ANO$241,AU1,FALSE))=TRUE,VLOOKUP($C$3,$C$23:$ANO$241,AU1,FALSE),".")</f>
        <v>0.54391765594482422</v>
      </c>
      <c r="AV3" s="255">
        <f>IF(ISNUMBER(VLOOKUP($C$3,$C$23:$ANO$241,AV1,FALSE))=TRUE,VLOOKUP($C$3,$C$23:$ANO$241,AV1,FALSE),".")</f>
        <v>0.57309943437576294</v>
      </c>
      <c r="AW3" s="255" t="str">
        <f>VLOOKUP($C$3,$C$23:$ANO$241,AW1,FALSE)</f>
        <v>PWT 10.0</v>
      </c>
      <c r="AX3" s="255">
        <f>IF(ISNUMBER(VLOOKUP($C$3,$C$23:$ANO$241,AX1,FALSE))=TRUE,VLOOKUP($C$3,$C$23:$ANO$241,AX1,FALSE),".")</f>
        <v>0.54391765594482422</v>
      </c>
      <c r="AY3" s="255" t="str">
        <f>VLOOKUP($C$3,$C$23:$ANO$241,AY1,FALSE)</f>
        <v>PWT 10.0</v>
      </c>
      <c r="AZ3" s="255">
        <f>IF(ISNUMBER(VLOOKUP($C$3,$C$23:$ANO$241,AZ1,FALSE))=TRUE,VLOOKUP($C$3,$C$23:$ANO$241,AZ1,FALSE),".")</f>
        <v>0.67650067806243896</v>
      </c>
      <c r="BA3" s="255" t="str">
        <f>VLOOKUP($C$3,$C$23:$ANO$241,BA1,FALSE)</f>
        <v>PWT 10.0</v>
      </c>
      <c r="BB3" s="255">
        <f>IF(ISNUMBER(VLOOKUP($C$3,$C$23:$ANO$241,BB1,FALSE))=TRUE,VLOOKUP($C$3,$C$23:$ANO$241,BB1,FALSE),".")</f>
        <v>0.58119344711303711</v>
      </c>
      <c r="BC3" s="255" t="str">
        <f>VLOOKUP($C$3,$C$23:$ANO$241,BC1,FALSE)</f>
        <v>PWT 10.0</v>
      </c>
      <c r="BD3" s="255"/>
      <c r="BE3" s="255">
        <f>IF(ISNUMBER(VLOOKUP($C$3,$C$23:$ANO$241,BE1,FALSE))=TRUE,VLOOKUP($C$3,$C$23:$ANO$241,BE1,FALSE),".")</f>
        <v>0.43944380718761394</v>
      </c>
      <c r="BF3" s="255" t="str">
        <f>VLOOKUP($C$3,$C$23:$ANO$241,BF1,FALSE)</f>
        <v>TED</v>
      </c>
      <c r="BG3" s="255"/>
      <c r="BH3" s="336" t="str">
        <f>VLOOKUP($C$3,$C$23:$AMU$241,BH1,FALSE)</f>
        <v>PWT 8.1</v>
      </c>
      <c r="BI3" s="336">
        <f>IF(ISNUMBER(VLOOKUP($C$3,$C$23:$AMU$241,BI1,FALSE))=TRUE,VLOOKUP($C$3,$C$23:$AMU$241,BI1,FALSE),".")</f>
        <v>3.2139763832092285</v>
      </c>
      <c r="BJ3" s="400" t="str">
        <f>VLOOKUP($C$3,$C$23:$AMU$241,BJ1,FALSE)</f>
        <v>PWT 9</v>
      </c>
      <c r="BK3" s="565">
        <f>VLOOKUP($C$3,$C$23:$AMU$241,BK1,FALSE)</f>
        <v>2.3992254734039307</v>
      </c>
      <c r="BL3" s="565" t="str">
        <f>VLOOKUP($C$3,$C$23:$AMU$241,BL1,FALSE)</f>
        <v>PWT 9.1</v>
      </c>
      <c r="BM3" s="565">
        <f>VLOOKUP($C$3,$C$23:$AMU$241,BM1,FALSE)</f>
        <v>2.935225248336792</v>
      </c>
      <c r="BN3" s="336" t="str">
        <f>VLOOKUP($C$3,$C$23:$ANL$241,BN1,FALSE)</f>
        <v>PWT 10.0</v>
      </c>
      <c r="BO3" s="336">
        <f>VLOOKUP($C$3,$C$23:$ANL$241,BO1,FALSE)</f>
        <v>3.4842727184295654</v>
      </c>
      <c r="BP3" s="565" t="str">
        <f>VLOOKUP($C$3,$C$23:$AMU$241,BP1,FALSE)</f>
        <v/>
      </c>
      <c r="BQ3" s="565">
        <f>VLOOKUP($C$3,$C$23:$AMU$241,BQ1,FALSE)</f>
        <v>2.7532589435577393</v>
      </c>
      <c r="BR3" s="400" t="str">
        <f>VLOOKUP($C$3,$C$23:$ANL$241,BR1,FALSE)</f>
        <v>MFMOD</v>
      </c>
      <c r="BS3" s="565" t="str">
        <f>IF(ISNUMBER(VLOOKUP($C$3,$C$23:$AMU$241,BS1,FALSE))=TRUE,VLOOKUP($C$3,$C$23:$AMU$241,BS1,FALSE),".")</f>
        <v>.</v>
      </c>
      <c r="BT3" s="400" t="str">
        <f>VLOOKUP($C$3,$C$23:$AMU$241,BT1,FALSE)</f>
        <v/>
      </c>
      <c r="BU3" s="565">
        <f>VLOOKUP($C$3,$C$23:$AMU$241,BU1,FALSE)</f>
        <v>3.4668002128601074</v>
      </c>
      <c r="BV3" s="400" t="str">
        <f>VLOOKUP($C$3,$C$23:$ANL$241,BV1,FALSE)</f>
        <v>PIM with initial K/Y=3 in 1960</v>
      </c>
      <c r="BW3" s="400"/>
      <c r="BX3" s="565">
        <f>VLOOKUP($C$3,$C$23:$AMU$241,BX1,FALSE)</f>
        <v>2.198880672454834</v>
      </c>
      <c r="BY3" s="400" t="str">
        <f>VLOOKUP($C$3,$C$23:$ANL$241,BY1,FALSE)</f>
        <v>FAD</v>
      </c>
      <c r="BZ3" s="400"/>
      <c r="CA3" s="565"/>
      <c r="CB3" s="565">
        <f>IF(ISNUMBER(VLOOKUP($C$3,$C$23:$AMU$241,CB1,FALSE))=TRUE,VLOOKUP($C$3,$C$23:$AMU$241,CB1,FALSE),".")</f>
        <v>3.6577223800122738E-3</v>
      </c>
      <c r="CC3" s="565">
        <f>IF(ISNUMBER(VLOOKUP($C$3,$C$23:$AMU$241,CC1,FALSE))=TRUE,VLOOKUP($C$3,$C$23:$AMU$241,CC1,FALSE),".")</f>
        <v>3.7144615780562162E-3</v>
      </c>
      <c r="CD3" s="565">
        <f>IF(ISNUMBER(VLOOKUP($C$3,$C$23:$AMU$241,CD1,FALSE))=TRUE,VLOOKUP($C$3,$C$23:$AMU$241,CD1,FALSE),".")</f>
        <v>4.6868845820426941E-3</v>
      </c>
      <c r="CE3" s="565">
        <f>IF(ISNUMBER(VLOOKUP($C$3,$C$23:$AMU$241,CE1,FALSE))=TRUE,VLOOKUP($C$3,$C$23:$AMU$241,CE1,FALSE),".")</f>
        <v>3.8580007385462523E-3</v>
      </c>
      <c r="CF3" s="400">
        <f>IF(ISNUMBER(VLOOKUP($C$3,$C$23:$AMU$241,CF1,FALSE))=TRUE,VLOOKUP($C$3,$C$23:$AMU$241,CF1,FALSE),".")</f>
        <v>3.8579816464334726E-3</v>
      </c>
      <c r="CG3" s="400"/>
      <c r="CH3" s="569" t="str">
        <f t="shared" ref="CH3:CM3" si="520">IF(ISNUMBER(VLOOKUP($C$3,$C$23:$AMU$241,CH1,FALSE))=TRUE,VLOOKUP($C$3,$C$23:$AMU$241,CH1,FALSE),".")</f>
        <v>.</v>
      </c>
      <c r="CI3" s="569">
        <f t="shared" si="520"/>
        <v>6.1787264421582222E-3</v>
      </c>
      <c r="CJ3" s="569">
        <f t="shared" si="520"/>
        <v>7.0611536502838135E-3</v>
      </c>
      <c r="CK3" s="569">
        <f t="shared" si="520"/>
        <v>6.4401878044009209E-3</v>
      </c>
      <c r="CL3" s="569">
        <f t="shared" si="520"/>
        <v>8.5941702127456665E-3</v>
      </c>
      <c r="CM3" s="400">
        <f t="shared" si="520"/>
        <v>1.000724732875824E-2</v>
      </c>
      <c r="CN3" s="568"/>
      <c r="CO3" s="568" t="str">
        <f t="shared" ref="CO3:CT3" si="521">IF(ISNUMBER(VLOOKUP($C$3,$C$23:$AMU$241,CO1,FALSE))=TRUE,VLOOKUP($C$3,$C$23:$AMU$241,CO1,FALSE),".")</f>
        <v>.</v>
      </c>
      <c r="CP3" s="568">
        <f t="shared" si="521"/>
        <v>7.0824720896780491E-3</v>
      </c>
      <c r="CQ3" s="568">
        <f t="shared" si="521"/>
        <v>7.5836195610463619E-3</v>
      </c>
      <c r="CR3" s="568">
        <f t="shared" si="521"/>
        <v>7.887592539191246E-3</v>
      </c>
      <c r="CS3" s="336">
        <f t="shared" si="521"/>
        <v>1.0007362812757492E-2</v>
      </c>
      <c r="CT3" s="568">
        <f t="shared" si="521"/>
        <v>1.0007373057305813E-2</v>
      </c>
      <c r="CU3" s="568"/>
      <c r="CV3" s="400"/>
      <c r="CW3" s="400">
        <f>IF(ISNUMBER(VLOOKUP($C$3,$C$23:$ANF$241,CW1,FALSE))=TRUE,VLOOKUP($C$3,$C$23:$ANF$241,CW1,FALSE),".")</f>
        <v>7.7977105975151062E-3</v>
      </c>
      <c r="CX3" s="400">
        <f>IF(ISNUMBER(VLOOKUP($C$3,$C$23:$ANF$241,CX1,FALSE))=TRUE,VLOOKUP($C$3,$C$23:$ANF$241,CX1,FALSE),".")</f>
        <v>7.6292520388960838E-3</v>
      </c>
      <c r="CY3" s="400">
        <f>IF(ISNUMBER(VLOOKUP($C$3,$C$23:$ANF$241,CY1,FALSE))=TRUE,VLOOKUP($C$3,$C$23:$ANF$241,CY1,FALSE),".")</f>
        <v>9.3007758259773254E-3</v>
      </c>
      <c r="CZ3" s="400">
        <f>IF(ISNUMBER(VLOOKUP($C$3,$C$23:$ANF$241,CZ1,FALSE))=TRUE,VLOOKUP($C$3,$C$23:$ANF$241,CZ1,FALSE),".")</f>
        <v>1.0007381439208984E-2</v>
      </c>
      <c r="DA3" s="400">
        <f>IF(ISNUMBER(VLOOKUP($C$3,$C$23:$ANF$241,DA1,FALSE))=TRUE,VLOOKUP($C$3,$C$23:$ANF$241,DA1,FALSE),".")</f>
        <v>1.0007379576563835E-2</v>
      </c>
      <c r="DB3" s="400"/>
      <c r="DC3" s="568">
        <f>IF(ISNUMBER(VLOOKUP($C$3,$C$23:$AMU$241,DC1,FALSE))=TRUE,VLOOKUP($C$3,$C$23:$AMU$241,DC1,FALSE),".")</f>
        <v>8.2464609146118164</v>
      </c>
      <c r="DD3" s="568">
        <f>IF(ISNUMBER(VLOOKUP($C$3,$C$23:$AMU$241,DD1,FALSE))=TRUE,VLOOKUP($C$3,$C$23:$AMU$241,DD1,FALSE),".")</f>
        <v>8.5061254501342773</v>
      </c>
      <c r="DE3" s="568">
        <f>IF(ISNUMBER(VLOOKUP($C$3,$C$23:$AMU$241,DE1,FALSE))=TRUE,VLOOKUP($C$3,$C$23:$AMU$241,DE1,FALSE),".")</f>
        <v>9.1166467666625977</v>
      </c>
      <c r="DF3" s="336">
        <f>IF(ISNUMBER(VLOOKUP($C$3,$C$23:$AMU$241,DF1,FALSE))=TRUE,VLOOKUP($C$3,$C$23:$AMU$241,DF1,FALSE),".")</f>
        <v>9.4318084716796875</v>
      </c>
      <c r="DG3" s="336">
        <f>IF(ISNUMBER(VLOOKUP($C$3,$C$23:$AMU$241,DG1,FALSE))=TRUE,VLOOKUP($C$3,$C$23:$AMU$241,DG1,FALSE),".")</f>
        <v>10.063733100891113</v>
      </c>
      <c r="DH3" s="336" t="str">
        <f>VLOOKUP($C$3,$C$23:$AMU$241,DH1,FALSE)</f>
        <v>PWT 9.0</v>
      </c>
      <c r="DI3" s="336"/>
      <c r="DJ3" s="255">
        <f>IF(ISNUMBER(VLOOKUP($C$3,$C$23:$AMU$241,DJ1,FALSE))=TRUE,VLOOKUP($C$3,$C$23:$AMU$241,DJ1,FALSE),".")</f>
        <v>8.4221553802490234</v>
      </c>
      <c r="DK3" s="255">
        <f>IF(ISNUMBER(VLOOKUP($C$3,$C$23:$AMU$241,DK1,FALSE))=TRUE,VLOOKUP($C$3,$C$23:$AMU$241,DK1,FALSE),".")</f>
        <v>8.8323783874511719</v>
      </c>
      <c r="DL3" s="559">
        <f>IF(ISNUMBER(VLOOKUP($C$3,$C$23:$AMU$241,DL1,FALSE))=TRUE,VLOOKUP($C$3,$C$23:$AMU$241,DL1,FALSE),".")</f>
        <v>9.3452949523925781</v>
      </c>
      <c r="DM3" s="559">
        <f>IF(ISNUMBER(VLOOKUP($C$3,$C$23:$AMU$241,DM1,FALSE))=TRUE,VLOOKUP($C$3,$C$23:$AMU$241,DM1,FALSE),".")</f>
        <v>9.7693996429443359</v>
      </c>
      <c r="DN3" s="559">
        <f>IF(ISNUMBER(VLOOKUP($C$3,$C$23:$AMU$241,DN1,FALSE))=TRUE,VLOOKUP($C$3,$C$23:$AMU$241,DN1,FALSE),".")</f>
        <v>10.505234718322754</v>
      </c>
      <c r="DO3" s="559" t="str">
        <f>VLOOKUP($C$3,$C$23:$AMU$241,DO1,FALSE)</f>
        <v>PWT 9.1</v>
      </c>
      <c r="DP3" s="559"/>
      <c r="DQ3" s="336">
        <f>IF(ISNUMBER(VLOOKUP($C$3,$C$23:$ANB$241,DQ1,FALSE))=TRUE,VLOOKUP($C$3,$C$23:$ANB$241,DQ1,FALSE),".")</f>
        <v>10.799569129943848</v>
      </c>
      <c r="DR3" s="336" t="s">
        <v>1487</v>
      </c>
      <c r="DS3" s="559"/>
      <c r="DT3" s="405"/>
      <c r="DU3" s="406">
        <f>IF(ISNUMBER(VLOOKUP($C$3,$C$23:$AMU$241,DU1,FALSE))=TRUE,VLOOKUP($C$3,$C$23:$AMU$241,DU1,FALSE),".")</f>
        <v>10.9</v>
      </c>
      <c r="DV3" s="558" t="str">
        <f>VLOOKUP($C$3,$C$23:$AMU$241,DV1,FALSE)</f>
        <v>United Nations</v>
      </c>
      <c r="DW3" s="558"/>
      <c r="DX3" s="558"/>
      <c r="DY3" s="558" t="str">
        <f>VLOOKUP($C$3,$C$23:$AMU$241,DY1,FALSE)</f>
        <v>PWT 8.1</v>
      </c>
      <c r="DZ3" s="558">
        <f>IF(ISNUMBER(VLOOKUP($C$3,$C$23:$AMU$241,DZ1,FALSE))=TRUE,VLOOKUP($C$3,$C$23:$AMU$241,DZ1,FALSE),".")</f>
        <v>2.5305561721324921E-2</v>
      </c>
      <c r="EA3" s="406">
        <f>IF(ISNUMBER(VLOOKUP($C$3,$C$23:$AMU$241,EA1,FALSE))=TRUE,VLOOKUP($C$3,$C$23:$AMU$241,EA1,FALSE),".")</f>
        <v>1.9371924921870232E-2</v>
      </c>
      <c r="EB3" s="406">
        <f>IF(ISNUMBER(VLOOKUP($C$3,$C$23:$AMU$241,EB1,FALSE))=TRUE,VLOOKUP($C$3,$C$23:$AMU$241,EB1,FALSE),".")</f>
        <v>2.3078812286257744E-2</v>
      </c>
      <c r="EC3" s="558">
        <f>IF(ISNUMBER(VLOOKUP($C$3,$C$23:$AMU$241,EC1,FALSE))=TRUE,VLOOKUP($C$3,$C$23:$AMU$241,EC1,FALSE),".")</f>
        <v>4.0918651968240738E-2</v>
      </c>
      <c r="ED3" s="558">
        <f>IF(ISNUMBER(VLOOKUP($C$3,$C$23:$AMU$241,ED1,FALSE))=TRUE,VLOOKUP($C$3,$C$23:$AMU$241,ED1,FALSE),".")</f>
        <v>6.4061738550662994E-2</v>
      </c>
      <c r="EE3" s="558"/>
      <c r="EF3" s="558"/>
      <c r="EG3" s="558">
        <f>IF(ISNUMBER(VLOOKUP($C$3,$C$23:$AMU$241,EG1,FALSE))=TRUE,VLOOKUP($C$3,$C$23:$AMU$241,EG1,FALSE),".")</f>
        <v>2.6162015274167061E-3</v>
      </c>
      <c r="EH3" s="406">
        <f>IF(ISNUMBER(VLOOKUP($C$3,$C$23:$AMU$241,EH1,FALSE))=TRUE,VLOOKUP($C$3,$C$23:$AMU$241,EH1,FALSE),".")</f>
        <v>5.1943291909992695E-3</v>
      </c>
      <c r="EI3" s="406">
        <f>IF(ISNUMBER(VLOOKUP($C$3,$C$23:$AMU$241,EI1,FALSE))=TRUE,VLOOKUP($C$3,$C$23:$AMU$241,EI1,FALSE),".")</f>
        <v>1.2836447916924953E-2</v>
      </c>
      <c r="EJ3" s="406">
        <f>IF(ISNUMBER(VLOOKUP($C$3,$C$23:$AMU$241,EJ1,FALSE))=TRUE,VLOOKUP($C$3,$C$23:$AMU$241,EJ1,FALSE),".")</f>
        <v>7.7882609330117702E-3</v>
      </c>
      <c r="EK3" s="562">
        <f>IF(ISNUMBER(VLOOKUP($C$3,$C$23:$AMU$241,EK1,FALSE))=TRUE,VLOOKUP($C$3,$C$23:$AMU$241,EK1,FALSE),".")</f>
        <v>-1.4118189923465252E-2</v>
      </c>
      <c r="EL3" s="405"/>
      <c r="EM3" s="573"/>
      <c r="EN3" s="561">
        <f>IF(ISNUMBER(VLOOKUP($C$3,$C$23:$AMU$241,EN1,FALSE))=TRUE,VLOOKUP($C$3,$C$23:$AMU$241,EN1,FALSE),".")</f>
        <v>-3.0393104534596205E-3</v>
      </c>
      <c r="EO3" s="561">
        <f>IF(ISNUMBER(VLOOKUP($C$3,$C$23:$AMU$241,EO1,FALSE))=TRUE,VLOOKUP($C$3,$C$23:$AMU$241,EO1,FALSE),".")</f>
        <v>8.8759791105985641E-3</v>
      </c>
      <c r="EP3" s="561">
        <f>IF(ISNUMBER(VLOOKUP($C$3,$C$23:$AMU$241,EP1,FALSE))=TRUE,VLOOKUP($C$3,$C$23:$AMU$241,EP1,FALSE),".")</f>
        <v>-7.4385488405823708E-3</v>
      </c>
      <c r="EQ3" s="561">
        <f>IF(ISNUMBER(VLOOKUP($C$3,$C$23:$AMU$241,EQ1,FALSE))=TRUE,VLOOKUP($C$3,$C$23:$AMU$241,EQ1,FALSE),".")</f>
        <v>-7.9285120591521263E-3</v>
      </c>
      <c r="ER3" s="573">
        <f>IF(ISNUMBER(VLOOKUP($C$3,$C$23:$AMU$241,ER1,FALSE))=TRUE,VLOOKUP($C$3,$C$23:$AMU$241,ER1,FALSE),".")</f>
        <v>1.0645938105881214E-2</v>
      </c>
      <c r="ES3" s="406"/>
      <c r="ET3" s="406"/>
      <c r="EU3" s="406">
        <f>IF(ISNUMBER(VLOOKUP($C$3,$C$23:$AMU$241,EU1,FALSE))=TRUE,VLOOKUP($C$3,$C$23:$AMU$241,EU1,FALSE),".")</f>
        <v>-3.4894829150289297E-3</v>
      </c>
      <c r="EV3" s="406">
        <f>IF(ISNUMBER(VLOOKUP($C$3,$C$23:$AMU$241,EV1,FALSE))=TRUE,VLOOKUP($C$3,$C$23:$AMU$241,EV1,FALSE),".")</f>
        <v>-2.3101656697690487E-3</v>
      </c>
      <c r="EW3" s="406">
        <f>IF(ISNUMBER(VLOOKUP($C$3,$C$23:$AMU$241,EW1,FALSE))=TRUE,VLOOKUP($C$3,$C$23:$AMU$241,EW1,FALSE),".")</f>
        <v>-8.5724145174026489E-3</v>
      </c>
      <c r="EX3" s="406">
        <f>IF(ISNUMBER(VLOOKUP($C$3,$C$23:$AMU$241,EX1,FALSE))=TRUE,VLOOKUP($C$3,$C$23:$AMU$241,EX1,FALSE),".")</f>
        <v>-1.6902171075344086E-2</v>
      </c>
      <c r="EY3" s="406">
        <f>IF(ISNUMBER(VLOOKUP($C$3,$C$23:$AMU$241,EY1,FALSE))=TRUE,VLOOKUP($C$3,$C$23:$AMU$241,EY1,FALSE),".")</f>
        <v>-3.3269923180341721E-2</v>
      </c>
      <c r="EZ3" s="406"/>
      <c r="FA3" s="406"/>
      <c r="FB3" s="406">
        <f>IF(ISNUMBER(VLOOKUP($C$3,$C$23:$AMU$241,FB1,FALSE))=TRUE,VLOOKUP($C$3,$C$23:$AMU$241,FB1,FALSE),".")</f>
        <v>7.9222500789910555E-4</v>
      </c>
      <c r="FC3" s="406">
        <f>IF(ISNUMBER(VLOOKUP($C$3,$C$23:$AMU$241,FC1,FALSE))=TRUE,VLOOKUP($C$3,$C$23:$AMU$241,FC1,FALSE),".")</f>
        <v>-7.0578861050307751E-3</v>
      </c>
      <c r="FD3" s="406">
        <f>IF(ISNUMBER(VLOOKUP($C$3,$C$23:$AMU$241,FD1,FALSE))=TRUE,VLOOKUP($C$3,$C$23:$AMU$241,FD1,FALSE),".")</f>
        <v>-1.5290757641196251E-2</v>
      </c>
      <c r="FE3" s="406">
        <f>IF(ISNUMBER(VLOOKUP($C$3,$C$23:$AMU$241,FE1,FALSE))=TRUE,VLOOKUP($C$3,$C$23:$AMU$241,FE1,FALSE),".")</f>
        <v>-1.832551509141922E-2</v>
      </c>
      <c r="FF3" s="406">
        <f>IF(ISNUMBER(VLOOKUP($C$3,$C$23:$AMU$241,FF1,FALSE))=TRUE,VLOOKUP($C$3,$C$23:$AMU$241,FF1,FALSE),".")</f>
        <v>1.7417117953300476E-2</v>
      </c>
      <c r="FG3" s="566"/>
      <c r="FH3" s="406" t="str">
        <f>IF(ISNUMBER(VLOOKUP($C$3,$C$23:$AMU$241,FH1,FALSE))=TRUE,VLOOKUP($C$3,$C$23:$AMU$241,FH1,FALSE),".")</f>
        <v>.</v>
      </c>
      <c r="FI3" s="406" t="str">
        <f>IF(ISNUMBER(VLOOKUP($C$3,$C$23:$AMU$241,FI1,FALSE))=TRUE,VLOOKUP($C$3,$C$23:$AMU$241,FI1,FALSE),".")</f>
        <v>.</v>
      </c>
      <c r="FJ3" s="406" t="str">
        <f>IF(ISNUMBER(VLOOKUP($C$3,$C$23:$AMU$241,FJ1,FALSE))=TRUE,VLOOKUP($C$3,$C$23:$AMU$241,FJ1,FALSE),".")</f>
        <v>.</v>
      </c>
      <c r="FK3" s="406" t="str">
        <f>IF(ISNUMBER(VLOOKUP($C$3,$C$23:$AMU$241,FK1,FALSE))=TRUE,VLOOKUP($C$3,$C$23:$AMU$241,FK1,FALSE),".")</f>
        <v>.</v>
      </c>
      <c r="FL3" s="406" t="str">
        <f>IF(ISNUMBER(VLOOKUP($C$3,$C$23:$AMU$241,FL1,FALSE))=TRUE,VLOOKUP($C$3,$C$23:$AMU$241,FL1,FALSE),".")</f>
        <v>.</v>
      </c>
      <c r="FM3" s="566"/>
      <c r="FN3" s="566"/>
      <c r="FO3" s="566">
        <f>IF(ISNUMBER(VLOOKUP($C$3,$C$23:$AMU$241,FO1,FALSE))=TRUE,VLOOKUP($C$3,$C$23:$AMU$241,FO1,FALSE),".")</f>
        <v>0.68698999999999999</v>
      </c>
      <c r="FP3" s="566" t="str">
        <f>VLOOKUP($C$3,$C$23:$AMU$241,FP1,FALSE)</f>
        <v>WDI &amp; ILO</v>
      </c>
      <c r="FQ3" s="405"/>
      <c r="FR3" s="561"/>
      <c r="FS3" s="561">
        <f>IF(ISNUMBER(VLOOKUP($C$3,$C$23:$AMU$241,FS1,FALSE))=TRUE,VLOOKUP($C$3,$C$23:$AMU$241,FS1,FALSE),".")</f>
        <v>0.78032999999999997</v>
      </c>
      <c r="FT3" s="561" t="str">
        <f>VLOOKUP($C$3,$C$23:$AMU$241,FT1,FALSE)</f>
        <v>WDI &amp; ILO</v>
      </c>
      <c r="FU3" s="561"/>
      <c r="FV3" s="561"/>
      <c r="FW3" s="573">
        <f>IF(ISNUMBER(VLOOKUP($C$3,$C$23:$AMU$241,FW1,FALSE))=TRUE,VLOOKUP($C$3,$C$23:$AMU$241,FW1,FALSE),".")</f>
        <v>0.59216000000000002</v>
      </c>
      <c r="FX3" s="562" t="str">
        <f>VLOOKUP($C$3,$C$23:$AMU$241,FX1,FALSE)</f>
        <v>WDI &amp; ILO</v>
      </c>
      <c r="FY3" s="405"/>
      <c r="FZ3" s="561">
        <f>IF(ISNUMBER(VLOOKUP($C$3,$C$23:$AMU$241,FZ1,FALSE))=TRUE,VLOOKUP($C$3,$C$23:$AMU$241,FZ1,FALSE),".")</f>
        <v>7.0163450436666608E-4</v>
      </c>
      <c r="GA3" s="561">
        <f>IF(ISNUMBER(VLOOKUP($C$3,$C$23:$AMU$241,GA1,FALSE))=TRUE,VLOOKUP($C$3,$C$23:$AMU$241,GA1,FALSE),".")</f>
        <v>-7.1721691638231277E-3</v>
      </c>
      <c r="GB3" s="561">
        <f>IF(ISNUMBER(VLOOKUP($C$3,$C$23:$AMU$241,GB1,FALSE))=TRUE,VLOOKUP($C$3,$C$23:$AMU$241,GB1,FALSE),".")</f>
        <v>-2.1777303889393806E-2</v>
      </c>
      <c r="GC3" s="561">
        <f>IF(ISNUMBER(VLOOKUP($C$3,$C$23:$AMU$241,GC1,FALSE))=TRUE,VLOOKUP($C$3,$C$23:$AMU$241,GC1,FALSE),".")</f>
        <v>-3.2526236027479172E-2</v>
      </c>
      <c r="GD3" s="561">
        <f>IF(ISNUMBER(VLOOKUP($C$3,$C$23:$AMU$241,GD1,FALSE))=TRUE,VLOOKUP($C$3,$C$23:$AMU$241,GD1,FALSE),".")</f>
        <v>-8.2088010385632515E-3</v>
      </c>
      <c r="GE3" s="573" t="str">
        <f>VLOOKUP($C$3,$C$23:$AMU$241,GE1,FALSE)</f>
        <v>MFMOD</v>
      </c>
      <c r="GF3" s="405"/>
      <c r="GG3" s="406">
        <f>IF(ISNUMBER(VLOOKUP($C$3,$C$23:$AMU$241,GG1,FALSE))=TRUE,VLOOKUP($C$3,$C$23:$AMU$241,GG1,FALSE),".")</f>
        <v>8.0398254794999957E-4</v>
      </c>
      <c r="GH3" s="406">
        <f>IF(ISNUMBER(VLOOKUP($C$3,$C$23:$AMU$241,GH1,FALSE))=TRUE,VLOOKUP($C$3,$C$23:$AMU$241,GH1,FALSE),".")</f>
        <v>-7.4176262132823467E-3</v>
      </c>
      <c r="GI3" s="406">
        <f>IF(ISNUMBER(VLOOKUP($C$3,$C$23:$AMU$241,GI1,FALSE))=TRUE,VLOOKUP($C$3,$C$23:$AMU$241,GI1,FALSE),".")</f>
        <v>-2.2356150671839714E-2</v>
      </c>
      <c r="GJ3" s="406">
        <f>IF(ISNUMBER(VLOOKUP($C$3,$C$23:$AMU$241,GJ1,FALSE))=TRUE,VLOOKUP($C$3,$C$23:$AMU$241,GJ1,FALSE),".")</f>
        <v>-3.2905317842960358E-2</v>
      </c>
      <c r="GK3" s="406">
        <f>IF(ISNUMBER(VLOOKUP($C$3,$C$23:$AMU$241,GK1,FALSE))=TRUE,VLOOKUP($C$3,$C$23:$AMU$241,GK1,FALSE),".")</f>
        <v>-7.7999844215810299E-3</v>
      </c>
      <c r="GL3" s="406" t="str">
        <f>VLOOKUP($C$3,$C$23:$AMU$241,GL1,FALSE)</f>
        <v>WDI</v>
      </c>
      <c r="GM3" s="405"/>
      <c r="GN3" s="407">
        <f>IF(ISNUMBER(VLOOKUP($C$3,$C$23:$AMU$241,GN1,FALSE))=TRUE,VLOOKUP($C$3,$C$23:$AMU$241,GN1,FALSE),".")</f>
        <v>0.62687176465988159</v>
      </c>
      <c r="GO3" s="407" t="str">
        <f>VLOOKUP($C$3,$C$23:$AMU$241,GO1,FALSE)</f>
        <v>WDI</v>
      </c>
      <c r="GP3" s="407"/>
      <c r="GQ3" s="407"/>
      <c r="GR3" s="407">
        <f>IF(ISNUMBER(VLOOKUP($C$3,$C$23:$AMU$241,GR1,FALSE))=TRUE,VLOOKUP($C$3,$C$23:$AMU$241,GR1,FALSE),".")</f>
        <v>1.9992845132946968E-2</v>
      </c>
      <c r="GS3" s="407">
        <f>IF(ISNUMBER(VLOOKUP($C$3,$C$23:$AMU$241,GS1,FALSE))=TRUE,VLOOKUP($C$3,$C$23:$AMU$241,GS1,FALSE),".")</f>
        <v>1.9676633179187775E-2</v>
      </c>
      <c r="GT3" s="407">
        <f>IF(ISNUMBER(VLOOKUP($C$3,$C$23:$AMU$241,GT1,FALSE))=TRUE,VLOOKUP($C$3,$C$23:$AMU$241,GT1,FALSE),".")</f>
        <v>1.8336892127990723E-2</v>
      </c>
      <c r="GU3" s="407">
        <f>IF(ISNUMBER(VLOOKUP($C$3,$C$23:$AMU$241,GU1,FALSE))=TRUE,VLOOKUP($C$3,$C$23:$AMU$241,GU1,FALSE),".")</f>
        <v>1.613757386803627E-2</v>
      </c>
      <c r="GV3" s="407">
        <f>IF(ISNUMBER(VLOOKUP($C$3,$C$23:$AMU$241,GV1,FALSE))=TRUE,VLOOKUP($C$3,$C$23:$AMU$241,GV1,FALSE),".")</f>
        <v>1.4850068837404251E-2</v>
      </c>
      <c r="GW3" s="407" t="str">
        <f>VLOOKUP($C$3,$C$23:$AMU$241,GW1,FALSE)</f>
        <v>WDI</v>
      </c>
      <c r="GX3" s="407"/>
      <c r="GY3" s="407"/>
      <c r="GZ3" s="407"/>
      <c r="HA3" s="407"/>
      <c r="HB3" s="407"/>
      <c r="HC3" s="407"/>
      <c r="HD3" s="407"/>
      <c r="HE3" s="407"/>
      <c r="HF3" s="407"/>
      <c r="HG3" s="407"/>
      <c r="HH3" s="407">
        <f t="shared" ref="HH3:IM3" si="522">IF(ISNUMBER(VLOOKUP($C$3,$C$23:$AMU$241,HH1,FALSE))=TRUE,VLOOKUP($C$3,$C$23:$AMU$241,HH1,FALSE),".")</f>
        <v>37070774</v>
      </c>
      <c r="HI3" s="407">
        <f t="shared" si="522"/>
        <v>37480493</v>
      </c>
      <c r="HJ3" s="407">
        <f t="shared" si="522"/>
        <v>37885028</v>
      </c>
      <c r="HK3" s="407">
        <f t="shared" si="522"/>
        <v>38278164</v>
      </c>
      <c r="HL3" s="407">
        <f t="shared" si="522"/>
        <v>38668796</v>
      </c>
      <c r="HM3" s="407">
        <f t="shared" si="522"/>
        <v>39070501</v>
      </c>
      <c r="HN3" s="407">
        <f t="shared" si="522"/>
        <v>39476851</v>
      </c>
      <c r="HO3" s="407">
        <f t="shared" si="522"/>
        <v>39876111</v>
      </c>
      <c r="HP3" s="407">
        <f t="shared" si="522"/>
        <v>40273769</v>
      </c>
      <c r="HQ3" s="407">
        <f t="shared" si="522"/>
        <v>40684338</v>
      </c>
      <c r="HR3" s="407">
        <f t="shared" si="522"/>
        <v>41100123</v>
      </c>
      <c r="HS3" s="407">
        <f t="shared" si="522"/>
        <v>41520740</v>
      </c>
      <c r="HT3" s="407">
        <f t="shared" si="522"/>
        <v>41952365</v>
      </c>
      <c r="HU3" s="407">
        <f t="shared" si="522"/>
        <v>42388269</v>
      </c>
      <c r="HV3" s="407">
        <f t="shared" si="522"/>
        <v>42824054</v>
      </c>
      <c r="HW3" s="407">
        <f t="shared" si="522"/>
        <v>43257065</v>
      </c>
      <c r="HX3" s="407">
        <f t="shared" si="522"/>
        <v>43668241</v>
      </c>
      <c r="HY3" s="407">
        <f t="shared" si="522"/>
        <v>44054616</v>
      </c>
      <c r="HZ3" s="407">
        <f t="shared" si="522"/>
        <v>44413596</v>
      </c>
      <c r="IA3" s="407">
        <f t="shared" si="522"/>
        <v>44745520</v>
      </c>
      <c r="IB3" s="407">
        <f t="shared" si="522"/>
        <v>45036032</v>
      </c>
      <c r="IC3" s="407">
        <f t="shared" si="522"/>
        <v>45276780</v>
      </c>
      <c r="ID3" s="407">
        <f t="shared" si="522"/>
        <v>45510318</v>
      </c>
      <c r="IE3" s="407">
        <f t="shared" si="522"/>
        <v>45773884</v>
      </c>
      <c r="IF3" s="407">
        <f t="shared" si="522"/>
        <v>46057866</v>
      </c>
      <c r="IG3" s="407">
        <f t="shared" si="522"/>
        <v>46337520</v>
      </c>
      <c r="IH3" s="407">
        <f t="shared" si="522"/>
        <v>46613495</v>
      </c>
      <c r="II3" s="407">
        <f t="shared" si="522"/>
        <v>46885957</v>
      </c>
      <c r="IJ3" s="407">
        <f t="shared" si="522"/>
        <v>47154446</v>
      </c>
      <c r="IK3" s="407">
        <f t="shared" si="522"/>
        <v>47418599</v>
      </c>
      <c r="IL3" s="407">
        <f t="shared" si="522"/>
        <v>47678560</v>
      </c>
      <c r="IM3" s="407">
        <f t="shared" si="522"/>
        <v>47933520</v>
      </c>
      <c r="IN3" s="407">
        <f t="shared" ref="IN3:JS3" si="523">IF(ISNUMBER(VLOOKUP($C$3,$C$23:$AMU$241,IN1,FALSE))=TRUE,VLOOKUP($C$3,$C$23:$AMU$241,IN1,FALSE),".")</f>
        <v>48184274</v>
      </c>
      <c r="IO3" s="407">
        <f t="shared" si="523"/>
        <v>48431562</v>
      </c>
      <c r="IP3" s="559">
        <f t="shared" si="523"/>
        <v>48674651</v>
      </c>
      <c r="IQ3" s="559">
        <f t="shared" si="523"/>
        <v>48912958</v>
      </c>
      <c r="IR3" s="559">
        <f t="shared" si="523"/>
        <v>49145855</v>
      </c>
      <c r="IS3" s="559">
        <f t="shared" si="523"/>
        <v>49373724</v>
      </c>
      <c r="IT3" s="559">
        <f t="shared" si="523"/>
        <v>49595170</v>
      </c>
      <c r="IU3" s="559">
        <f t="shared" si="523"/>
        <v>49808558</v>
      </c>
      <c r="IV3" s="559">
        <f t="shared" si="523"/>
        <v>50014489</v>
      </c>
      <c r="IW3" s="559">
        <f t="shared" si="523"/>
        <v>50212929</v>
      </c>
      <c r="IX3" s="559">
        <f t="shared" si="523"/>
        <v>50402787</v>
      </c>
      <c r="IY3" s="559">
        <f t="shared" si="523"/>
        <v>50584827</v>
      </c>
      <c r="IZ3" s="559">
        <f t="shared" si="523"/>
        <v>50759160</v>
      </c>
      <c r="JA3" s="559">
        <f t="shared" si="523"/>
        <v>50924787</v>
      </c>
      <c r="JB3" s="559">
        <f t="shared" si="523"/>
        <v>51081914</v>
      </c>
      <c r="JC3" s="559">
        <f t="shared" si="523"/>
        <v>51231274</v>
      </c>
      <c r="JD3" s="559">
        <f t="shared" si="523"/>
        <v>51371596</v>
      </c>
      <c r="JE3" s="559">
        <f t="shared" si="523"/>
        <v>51501321</v>
      </c>
      <c r="JF3" s="559">
        <f t="shared" si="523"/>
        <v>51621175</v>
      </c>
      <c r="JG3" s="559">
        <f t="shared" si="523"/>
        <v>51730940</v>
      </c>
      <c r="JH3" s="559">
        <f t="shared" si="523"/>
        <v>51830730</v>
      </c>
      <c r="JI3" s="559">
        <f t="shared" si="523"/>
        <v>51920043</v>
      </c>
      <c r="JJ3" s="559">
        <f t="shared" si="523"/>
        <v>51999260</v>
      </c>
      <c r="JK3" s="559">
        <f t="shared" si="523"/>
        <v>52068035</v>
      </c>
      <c r="JL3" s="559">
        <f t="shared" si="523"/>
        <v>52126668</v>
      </c>
      <c r="JM3" s="559">
        <f t="shared" si="523"/>
        <v>52176088</v>
      </c>
      <c r="JN3" s="559">
        <f t="shared" si="523"/>
        <v>52215391</v>
      </c>
      <c r="JO3" s="559">
        <f t="shared" si="523"/>
        <v>52245005</v>
      </c>
      <c r="JP3" s="559">
        <f t="shared" si="523"/>
        <v>52265798</v>
      </c>
      <c r="JQ3" s="559">
        <f t="shared" si="523"/>
        <v>52277808</v>
      </c>
      <c r="JR3" s="559">
        <f t="shared" si="523"/>
        <v>52281057</v>
      </c>
      <c r="JS3" s="559">
        <f t="shared" si="523"/>
        <v>52276572</v>
      </c>
      <c r="JT3" s="559">
        <f t="shared" ref="JT3:LD3" si="524">IF(ISNUMBER(VLOOKUP($C$3,$C$23:$AMU$241,JT1,FALSE))=TRUE,VLOOKUP($C$3,$C$23:$AMU$241,JT1,FALSE),".")</f>
        <v>52264442</v>
      </c>
      <c r="JU3" s="559">
        <f t="shared" si="524"/>
        <v>52245374</v>
      </c>
      <c r="JV3" s="559">
        <f t="shared" si="524"/>
        <v>52218248</v>
      </c>
      <c r="JW3" s="559">
        <f t="shared" si="524"/>
        <v>52183035</v>
      </c>
      <c r="JX3" s="559">
        <f t="shared" si="524"/>
        <v>52139986</v>
      </c>
      <c r="JY3" s="559">
        <f t="shared" si="524"/>
        <v>52088234</v>
      </c>
      <c r="JZ3" s="559">
        <f t="shared" si="524"/>
        <v>52028279</v>
      </c>
      <c r="KA3" s="559">
        <f t="shared" si="524"/>
        <v>51960537</v>
      </c>
      <c r="KB3" s="559">
        <f t="shared" si="524"/>
        <v>51885310</v>
      </c>
      <c r="KC3" s="559">
        <f t="shared" si="524"/>
        <v>51802896</v>
      </c>
      <c r="KD3" s="559">
        <f t="shared" si="524"/>
        <v>51713015</v>
      </c>
      <c r="KE3" s="559">
        <f t="shared" si="524"/>
        <v>51614967</v>
      </c>
      <c r="KF3" s="559">
        <f t="shared" si="524"/>
        <v>51510299</v>
      </c>
      <c r="KG3" s="559">
        <f t="shared" si="524"/>
        <v>51400732</v>
      </c>
      <c r="KH3" s="559">
        <f t="shared" si="524"/>
        <v>51285048</v>
      </c>
      <c r="KI3" s="559">
        <f t="shared" si="524"/>
        <v>51163666</v>
      </c>
      <c r="KJ3" s="559">
        <f t="shared" si="524"/>
        <v>51036103</v>
      </c>
      <c r="KK3" s="559">
        <f t="shared" si="524"/>
        <v>50901652</v>
      </c>
      <c r="KL3" s="559">
        <f t="shared" si="524"/>
        <v>50761524</v>
      </c>
      <c r="KM3" s="559">
        <f t="shared" si="524"/>
        <v>50616039</v>
      </c>
      <c r="KN3" s="559">
        <f t="shared" si="524"/>
        <v>50465467</v>
      </c>
      <c r="KO3" s="559">
        <f t="shared" si="524"/>
        <v>50309412</v>
      </c>
      <c r="KP3" s="559">
        <f t="shared" si="524"/>
        <v>50148849</v>
      </c>
      <c r="KQ3" s="559">
        <f t="shared" si="524"/>
        <v>49983702</v>
      </c>
      <c r="KR3" s="559">
        <f t="shared" si="524"/>
        <v>49813683</v>
      </c>
      <c r="KS3" s="559">
        <f t="shared" si="524"/>
        <v>49640050</v>
      </c>
      <c r="KT3" s="559">
        <f t="shared" si="524"/>
        <v>49463448</v>
      </c>
      <c r="KU3" s="559">
        <f t="shared" si="524"/>
        <v>49283276</v>
      </c>
      <c r="KV3" s="559">
        <f t="shared" si="524"/>
        <v>49100251</v>
      </c>
      <c r="KW3" s="559">
        <f t="shared" si="524"/>
        <v>48915058</v>
      </c>
      <c r="KX3" s="559">
        <f t="shared" si="524"/>
        <v>48726997</v>
      </c>
      <c r="KY3" s="559">
        <f t="shared" si="524"/>
        <v>48536699</v>
      </c>
      <c r="KZ3" s="559">
        <f t="shared" si="524"/>
        <v>48344995</v>
      </c>
      <c r="LA3" s="559">
        <f t="shared" si="524"/>
        <v>48151485</v>
      </c>
      <c r="LB3" s="559">
        <f t="shared" si="524"/>
        <v>47956037</v>
      </c>
      <c r="LC3" s="559">
        <f t="shared" si="524"/>
        <v>47759283</v>
      </c>
      <c r="LD3" s="559">
        <f t="shared" si="524"/>
        <v>47561645</v>
      </c>
      <c r="LE3" s="559"/>
      <c r="LF3" s="559"/>
      <c r="LG3" s="559"/>
      <c r="LH3" s="559">
        <f t="shared" ref="LH3:MM3" si="525">IF(ISNUMBER(VLOOKUP($C$3,$C$23:$AMU$241,LH1,FALSE))=TRUE,VLOOKUP($C$3,$C$23:$AMU$241,LH1,FALSE),".")</f>
        <v>1.1332769878208637E-2</v>
      </c>
      <c r="LI3" s="559">
        <f t="shared" si="525"/>
        <v>1.0991714894771576E-2</v>
      </c>
      <c r="LJ3" s="559">
        <f t="shared" si="525"/>
        <v>1.0735383257269859E-2</v>
      </c>
      <c r="LK3" s="559">
        <f t="shared" si="525"/>
        <v>1.0323608294129372E-2</v>
      </c>
      <c r="LL3" s="559">
        <f t="shared" si="525"/>
        <v>1.0153367184102535E-2</v>
      </c>
      <c r="LM3" s="559">
        <f t="shared" si="525"/>
        <v>1.0334761813282967E-2</v>
      </c>
      <c r="LN3" s="559">
        <f t="shared" si="525"/>
        <v>1.0346717201173306E-2</v>
      </c>
      <c r="LO3" s="559">
        <f t="shared" si="525"/>
        <v>1.0062973015010357E-2</v>
      </c>
      <c r="LP3" s="559">
        <f t="shared" si="525"/>
        <v>9.9229412153363228E-3</v>
      </c>
      <c r="LQ3" s="559">
        <f t="shared" si="525"/>
        <v>1.0142838582396507E-2</v>
      </c>
      <c r="LR3" s="559">
        <f t="shared" si="525"/>
        <v>1.0167911648750305E-2</v>
      </c>
      <c r="LS3" s="559">
        <f t="shared" si="525"/>
        <v>1.0181947611272335E-2</v>
      </c>
      <c r="LT3" s="559">
        <f t="shared" si="525"/>
        <v>1.0341746732592583E-2</v>
      </c>
      <c r="LU3" s="559">
        <f t="shared" si="525"/>
        <v>1.0336841456592083E-2</v>
      </c>
      <c r="LV3" s="574">
        <f t="shared" si="525"/>
        <v>1.022830419242382E-2</v>
      </c>
      <c r="LW3" s="407">
        <f t="shared" si="525"/>
        <v>1.0060618631541729E-2</v>
      </c>
      <c r="LX3" s="407">
        <f t="shared" si="525"/>
        <v>9.4605144113302231E-3</v>
      </c>
      <c r="LY3" s="407">
        <f t="shared" si="525"/>
        <v>8.8090496137738228E-3</v>
      </c>
      <c r="LZ3" s="400">
        <f t="shared" si="525"/>
        <v>8.1155020743608475E-3</v>
      </c>
      <c r="MA3" s="565">
        <f t="shared" si="525"/>
        <v>7.4456892907619476E-3</v>
      </c>
      <c r="MB3" s="565">
        <f t="shared" si="525"/>
        <v>6.4715524204075336E-3</v>
      </c>
      <c r="MC3" s="565">
        <f t="shared" si="525"/>
        <v>5.3314380347728729E-3</v>
      </c>
      <c r="MD3" s="565">
        <f t="shared" si="525"/>
        <v>5.1447511650621891E-3</v>
      </c>
      <c r="ME3" s="565">
        <f t="shared" si="525"/>
        <v>5.7746404781937599E-3</v>
      </c>
      <c r="MF3" s="565">
        <f t="shared" si="525"/>
        <v>6.1848522163927555E-3</v>
      </c>
      <c r="MG3" s="565">
        <f t="shared" si="525"/>
        <v>6.0534374788403511E-3</v>
      </c>
      <c r="MH3" s="565">
        <f t="shared" si="525"/>
        <v>5.9380913153290749E-3</v>
      </c>
      <c r="MI3" s="565">
        <f t="shared" si="525"/>
        <v>5.8281146921217442E-3</v>
      </c>
      <c r="MJ3" s="565">
        <f t="shared" si="525"/>
        <v>5.7100933045148849E-3</v>
      </c>
      <c r="MK3" s="565">
        <f t="shared" si="525"/>
        <v>5.5862362496554852E-3</v>
      </c>
      <c r="ML3" s="565">
        <f t="shared" si="525"/>
        <v>5.4672854021191597E-3</v>
      </c>
      <c r="MM3" s="565">
        <f t="shared" si="525"/>
        <v>5.3332298994064331E-3</v>
      </c>
      <c r="MN3" s="565">
        <f t="shared" ref="MN3:NS3" si="526">IF(ISNUMBER(VLOOKUP($C$3,$C$23:$AMU$241,MN1,FALSE))=TRUE,VLOOKUP($C$3,$C$23:$AMU$241,MN1,FALSE),".")</f>
        <v>5.2176513709127903E-3</v>
      </c>
      <c r="MO3" s="565">
        <f t="shared" si="526"/>
        <v>5.1190061494708061E-3</v>
      </c>
      <c r="MP3" s="565">
        <f t="shared" si="526"/>
        <v>5.0066728144884109E-3</v>
      </c>
      <c r="MQ3" s="565">
        <f t="shared" si="526"/>
        <v>4.883970133960247E-3</v>
      </c>
      <c r="MR3" s="565">
        <f t="shared" si="526"/>
        <v>4.7501581721007824E-3</v>
      </c>
      <c r="MS3" s="565">
        <f t="shared" si="526"/>
        <v>4.6258703805506229E-3</v>
      </c>
      <c r="MT3" s="565">
        <f t="shared" si="526"/>
        <v>4.4750701636075974E-3</v>
      </c>
      <c r="MU3" s="565">
        <f t="shared" si="526"/>
        <v>4.293366800993681E-3</v>
      </c>
      <c r="MV3" s="565">
        <f t="shared" si="526"/>
        <v>4.1259266436100006E-3</v>
      </c>
      <c r="MW3" s="565">
        <f t="shared" si="526"/>
        <v>3.9598001167178154E-3</v>
      </c>
      <c r="MX3" s="565">
        <f t="shared" si="526"/>
        <v>3.7739279214292765E-3</v>
      </c>
      <c r="MY3" s="565">
        <f t="shared" si="526"/>
        <v>3.6051985807716846E-3</v>
      </c>
      <c r="MZ3" s="565">
        <f t="shared" si="526"/>
        <v>3.4404245670884848E-3</v>
      </c>
      <c r="NA3" s="565">
        <f t="shared" si="526"/>
        <v>3.2576853409409523E-3</v>
      </c>
      <c r="NB3" s="565">
        <f t="shared" si="526"/>
        <v>3.0807217117398977E-3</v>
      </c>
      <c r="NC3" s="565">
        <f t="shared" si="526"/>
        <v>2.9196648392826319E-3</v>
      </c>
      <c r="ND3" s="565">
        <f t="shared" si="526"/>
        <v>2.735246904194355E-3</v>
      </c>
      <c r="NE3" s="565">
        <f t="shared" si="526"/>
        <v>2.5220450479537249E-3</v>
      </c>
      <c r="NF3" s="565">
        <f t="shared" si="526"/>
        <v>2.3244987241923809E-3</v>
      </c>
      <c r="NG3" s="565">
        <f t="shared" si="526"/>
        <v>2.1240985952317715E-3</v>
      </c>
      <c r="NH3" s="565">
        <f t="shared" si="526"/>
        <v>1.9271614728495479E-3</v>
      </c>
      <c r="NI3" s="565">
        <f t="shared" si="526"/>
        <v>1.7216840060427785E-3</v>
      </c>
      <c r="NJ3" s="565">
        <f t="shared" si="526"/>
        <v>1.5245871618390083E-3</v>
      </c>
      <c r="NK3" s="565">
        <f t="shared" si="526"/>
        <v>1.321741146966815E-3</v>
      </c>
      <c r="NL3" s="565">
        <f t="shared" si="526"/>
        <v>1.1254508281126618E-3</v>
      </c>
      <c r="NM3" s="565">
        <f t="shared" si="526"/>
        <v>9.4762601656839252E-4</v>
      </c>
      <c r="NN3" s="565">
        <f t="shared" si="526"/>
        <v>7.529925205744803E-4</v>
      </c>
      <c r="NO3" s="565">
        <f t="shared" si="526"/>
        <v>5.6698999833315611E-4</v>
      </c>
      <c r="NP3" s="565">
        <f t="shared" si="526"/>
        <v>3.9791103336028755E-4</v>
      </c>
      <c r="NQ3" s="565">
        <f t="shared" si="526"/>
        <v>2.2976058244239539E-4</v>
      </c>
      <c r="NR3" s="565">
        <f t="shared" si="526"/>
        <v>6.2146813434083015E-5</v>
      </c>
      <c r="NS3" s="565">
        <f t="shared" si="526"/>
        <v>-8.57900085975416E-5</v>
      </c>
      <c r="NT3" s="565">
        <f t="shared" ref="NT3:PD3" si="527">IF(ISNUMBER(VLOOKUP($C$3,$C$23:$AMU$241,NT1,FALSE))=TRUE,VLOOKUP($C$3,$C$23:$AMU$241,NT1,FALSE),".")</f>
        <v>-2.3206202604342252E-4</v>
      </c>
      <c r="NU3" s="565">
        <f t="shared" si="527"/>
        <v>-3.6490353522822261E-4</v>
      </c>
      <c r="NV3" s="565">
        <f t="shared" si="527"/>
        <v>-5.1933870417997241E-4</v>
      </c>
      <c r="NW3" s="565">
        <f t="shared" si="527"/>
        <v>-6.7457027034834027E-4</v>
      </c>
      <c r="NX3" s="565">
        <f t="shared" si="527"/>
        <v>-8.2530209328979254E-4</v>
      </c>
      <c r="NY3" s="565">
        <f t="shared" si="527"/>
        <v>-9.9305168259888887E-4</v>
      </c>
      <c r="NZ3" s="565">
        <f t="shared" si="527"/>
        <v>-1.1516906088218093E-3</v>
      </c>
      <c r="OA3" s="565">
        <f t="shared" si="527"/>
        <v>-1.3028710382059216E-3</v>
      </c>
      <c r="OB3" s="565">
        <f t="shared" si="527"/>
        <v>-1.448820810765028E-3</v>
      </c>
      <c r="OC3" s="565">
        <f t="shared" si="527"/>
        <v>-1.5896507538855076E-3</v>
      </c>
      <c r="OD3" s="565">
        <f t="shared" si="527"/>
        <v>-1.736564445309341E-3</v>
      </c>
      <c r="OE3" s="565">
        <f t="shared" si="527"/>
        <v>-1.897802110761404E-3</v>
      </c>
      <c r="OF3" s="565">
        <f t="shared" si="527"/>
        <v>-2.0299202296882868E-3</v>
      </c>
      <c r="OG3" s="565">
        <f t="shared" si="527"/>
        <v>-2.1293547470122576E-3</v>
      </c>
      <c r="OH3" s="565">
        <f t="shared" si="527"/>
        <v>-2.2531659342348576E-3</v>
      </c>
      <c r="OI3" s="565">
        <f t="shared" si="527"/>
        <v>-2.3696159478276968E-3</v>
      </c>
      <c r="OJ3" s="565">
        <f t="shared" si="527"/>
        <v>-2.4963475298136473E-3</v>
      </c>
      <c r="OK3" s="565">
        <f t="shared" si="527"/>
        <v>-2.6379053015261889E-3</v>
      </c>
      <c r="OL3" s="565">
        <f t="shared" si="527"/>
        <v>-2.7567127253860235E-3</v>
      </c>
      <c r="OM3" s="565">
        <f t="shared" si="527"/>
        <v>-2.8701636474579573E-3</v>
      </c>
      <c r="ON3" s="565">
        <f t="shared" si="527"/>
        <v>-2.9792217537760735E-3</v>
      </c>
      <c r="OO3" s="565">
        <f t="shared" si="527"/>
        <v>-3.097103675827384E-3</v>
      </c>
      <c r="OP3" s="565">
        <f t="shared" si="527"/>
        <v>-3.1966138631105423E-3</v>
      </c>
      <c r="OQ3" s="565">
        <f t="shared" si="527"/>
        <v>-3.2985706347972155E-3</v>
      </c>
      <c r="OR3" s="565">
        <f t="shared" si="527"/>
        <v>-3.4072869457304478E-3</v>
      </c>
      <c r="OS3" s="565">
        <f t="shared" si="527"/>
        <v>-3.4917376469820738E-3</v>
      </c>
      <c r="OT3" s="565">
        <f t="shared" si="527"/>
        <v>-3.5639950074255466E-3</v>
      </c>
      <c r="OU3" s="565">
        <f t="shared" si="527"/>
        <v>-3.6491781938821077E-3</v>
      </c>
      <c r="OV3" s="565">
        <f t="shared" si="527"/>
        <v>-3.7206474225968122E-3</v>
      </c>
      <c r="OW3" s="565">
        <f t="shared" si="527"/>
        <v>-3.7788632325828075E-3</v>
      </c>
      <c r="OX3" s="565">
        <f t="shared" si="527"/>
        <v>-3.8520540110766888E-3</v>
      </c>
      <c r="OY3" s="565">
        <f t="shared" si="527"/>
        <v>-3.9130374789237976E-3</v>
      </c>
      <c r="OZ3" s="565">
        <f t="shared" si="527"/>
        <v>-3.9574918337166309E-3</v>
      </c>
      <c r="PA3" s="565">
        <f t="shared" si="527"/>
        <v>-4.0107215754687786E-3</v>
      </c>
      <c r="PB3" s="565">
        <f t="shared" si="527"/>
        <v>-4.0672835893929005E-3</v>
      </c>
      <c r="PC3" s="565">
        <f t="shared" si="527"/>
        <v>-4.1112387552857399E-3</v>
      </c>
      <c r="PD3" s="565">
        <f t="shared" si="527"/>
        <v>-4.1467971168458462E-3</v>
      </c>
      <c r="PE3" s="565" t="str">
        <f>VLOOKUP($C$3,$C$23:$AMU$241,PE1,FALSE)</f>
        <v>UN</v>
      </c>
      <c r="PF3" s="565"/>
      <c r="PG3" s="565"/>
      <c r="PH3" s="565"/>
      <c r="PI3" s="565"/>
      <c r="PJ3" s="565" t="str">
        <f>VLOOKUP($C$3,$C$23:$AMU$241,PJ1,FALSE)</f>
        <v>UN</v>
      </c>
      <c r="PK3" s="565">
        <f t="shared" ref="PK3:QP3" si="528">IF(ISNUMBER(VLOOKUP($C$3,$C$23:$AMU$241,PK1,FALSE))=TRUE,VLOOKUP($C$3,$C$23:$AMU$241,PK1,FALSE),".")</f>
        <v>0.49313095211982727</v>
      </c>
      <c r="PL3" s="565">
        <f t="shared" si="528"/>
        <v>0.49316650629043579</v>
      </c>
      <c r="PM3" s="565">
        <f t="shared" si="528"/>
        <v>0.4931679368019104</v>
      </c>
      <c r="PN3" s="565">
        <f t="shared" si="528"/>
        <v>0.49322378635406494</v>
      </c>
      <c r="PO3" s="565">
        <f t="shared" si="528"/>
        <v>0.49334356188774109</v>
      </c>
      <c r="PP3" s="565">
        <f t="shared" si="528"/>
        <v>0.49344503879547119</v>
      </c>
      <c r="PQ3" s="565">
        <f t="shared" si="528"/>
        <v>0.49355769157409668</v>
      </c>
      <c r="PR3" s="565">
        <f t="shared" si="528"/>
        <v>0.49366351962089539</v>
      </c>
      <c r="PS3" s="565">
        <f t="shared" si="528"/>
        <v>0.49377179145812988</v>
      </c>
      <c r="PT3" s="565">
        <f t="shared" si="528"/>
        <v>0.49393349885940552</v>
      </c>
      <c r="PU3" s="565">
        <f t="shared" si="528"/>
        <v>0.49412232637405396</v>
      </c>
      <c r="PV3" s="565">
        <f t="shared" si="528"/>
        <v>0.49430406093597412</v>
      </c>
      <c r="PW3" s="565">
        <f t="shared" si="528"/>
        <v>0.49443209171295166</v>
      </c>
      <c r="PX3" s="565">
        <f t="shared" si="528"/>
        <v>0.49452590942382813</v>
      </c>
      <c r="PY3" s="400">
        <f t="shared" si="528"/>
        <v>0.494651198387146</v>
      </c>
      <c r="PZ3" s="400">
        <f t="shared" si="528"/>
        <v>0.49477052688598633</v>
      </c>
      <c r="QA3" s="336">
        <f t="shared" si="528"/>
        <v>0.49486398696899414</v>
      </c>
      <c r="QB3" s="564">
        <f t="shared" si="528"/>
        <v>0.49496626853942871</v>
      </c>
      <c r="QC3" s="564">
        <f t="shared" si="528"/>
        <v>0.49505022168159485</v>
      </c>
      <c r="QD3" s="564">
        <f t="shared" si="528"/>
        <v>0.49509695172309875</v>
      </c>
      <c r="QE3" s="564">
        <f t="shared" si="528"/>
        <v>0.4950924813747406</v>
      </c>
      <c r="QF3" s="564">
        <f t="shared" si="528"/>
        <v>0.49506264925003052</v>
      </c>
      <c r="QG3" s="564">
        <f t="shared" si="528"/>
        <v>0.49506613612174988</v>
      </c>
      <c r="QH3" s="564">
        <f t="shared" si="528"/>
        <v>0.4951108992099762</v>
      </c>
      <c r="QI3" s="564">
        <f t="shared" si="528"/>
        <v>0.49517294764518738</v>
      </c>
      <c r="QJ3" s="564">
        <f t="shared" si="528"/>
        <v>0.49523186683654785</v>
      </c>
      <c r="QK3" s="564">
        <f t="shared" si="528"/>
        <v>0.49528771638870239</v>
      </c>
      <c r="QL3" s="564">
        <f t="shared" si="528"/>
        <v>0.49534058570861816</v>
      </c>
      <c r="QM3" s="564">
        <f t="shared" si="528"/>
        <v>0.49539154767990112</v>
      </c>
      <c r="QN3" s="564">
        <f t="shared" si="528"/>
        <v>0.49544087052345276</v>
      </c>
      <c r="QO3" s="564">
        <f t="shared" si="528"/>
        <v>0.49548843502998352</v>
      </c>
      <c r="QP3" s="564">
        <f t="shared" si="528"/>
        <v>0.49553465843200684</v>
      </c>
      <c r="QQ3" s="564">
        <f t="shared" ref="QQ3:RV3" si="529">IF(ISNUMBER(VLOOKUP($C$3,$C$23:$AMU$241,QQ1,FALSE))=TRUE,VLOOKUP($C$3,$C$23:$AMU$241,QQ1,FALSE),".")</f>
        <v>0.49558058381080627</v>
      </c>
      <c r="QR3" s="564">
        <f t="shared" si="529"/>
        <v>0.49562650918960571</v>
      </c>
      <c r="QS3" s="564">
        <f t="shared" si="529"/>
        <v>0.49567365646362305</v>
      </c>
      <c r="QT3" s="564">
        <f t="shared" si="529"/>
        <v>0.4957222044467926</v>
      </c>
      <c r="QU3" s="564">
        <f t="shared" si="529"/>
        <v>0.49577149748802185</v>
      </c>
      <c r="QV3" s="564">
        <f t="shared" si="529"/>
        <v>0.49582219123840332</v>
      </c>
      <c r="QW3" s="564">
        <f t="shared" si="529"/>
        <v>0.49587413668632507</v>
      </c>
      <c r="QX3" s="564">
        <f t="shared" si="529"/>
        <v>0.49592790007591248</v>
      </c>
      <c r="QY3" s="564">
        <f t="shared" si="529"/>
        <v>0.49598401784896851</v>
      </c>
      <c r="QZ3" s="564">
        <f t="shared" si="529"/>
        <v>0.49604219198226929</v>
      </c>
      <c r="RA3" s="564">
        <f t="shared" si="529"/>
        <v>0.49610212445259094</v>
      </c>
      <c r="RB3" s="564">
        <f t="shared" si="529"/>
        <v>0.49616393446922302</v>
      </c>
      <c r="RC3" s="564">
        <f t="shared" si="529"/>
        <v>0.49622675776481628</v>
      </c>
      <c r="RD3" s="564">
        <f t="shared" si="529"/>
        <v>0.49628967046737671</v>
      </c>
      <c r="RE3" s="564">
        <f t="shared" si="529"/>
        <v>0.49635240435600281</v>
      </c>
      <c r="RF3" s="564">
        <f t="shared" si="529"/>
        <v>0.49641600251197815</v>
      </c>
      <c r="RG3" s="564">
        <f t="shared" si="529"/>
        <v>0.49647986888885498</v>
      </c>
      <c r="RH3" s="564">
        <f t="shared" si="529"/>
        <v>0.49654263257980347</v>
      </c>
      <c r="RI3" s="564">
        <f t="shared" si="529"/>
        <v>0.49660360813140869</v>
      </c>
      <c r="RJ3" s="564">
        <f t="shared" si="529"/>
        <v>0.49666166305541992</v>
      </c>
      <c r="RK3" s="564">
        <f t="shared" si="529"/>
        <v>0.49671518802642822</v>
      </c>
      <c r="RL3" s="564">
        <f t="shared" si="529"/>
        <v>0.49676498770713806</v>
      </c>
      <c r="RM3" s="564">
        <f t="shared" si="529"/>
        <v>0.49681186676025391</v>
      </c>
      <c r="RN3" s="564">
        <f t="shared" si="529"/>
        <v>0.49685350060462952</v>
      </c>
      <c r="RO3" s="564">
        <f t="shared" si="529"/>
        <v>0.49689015746116638</v>
      </c>
      <c r="RP3" s="564">
        <f t="shared" si="529"/>
        <v>0.49692320823669434</v>
      </c>
      <c r="RQ3" s="564">
        <f t="shared" si="529"/>
        <v>0.4969514012336731</v>
      </c>
      <c r="RR3" s="564">
        <f t="shared" si="529"/>
        <v>0.49697420001029968</v>
      </c>
      <c r="RS3" s="564">
        <f t="shared" si="529"/>
        <v>0.49699366092681885</v>
      </c>
      <c r="RT3" s="564">
        <f t="shared" si="529"/>
        <v>0.49701005220413208</v>
      </c>
      <c r="RU3" s="564">
        <f t="shared" si="529"/>
        <v>0.49702256917953491</v>
      </c>
      <c r="RV3" s="564">
        <f t="shared" si="529"/>
        <v>0.49703329801559448</v>
      </c>
      <c r="RW3" s="564">
        <f t="shared" ref="RW3:TB3" si="530">IF(ISNUMBER(VLOOKUP($C$3,$C$23:$AMU$241,RW1,FALSE))=TRUE,VLOOKUP($C$3,$C$23:$AMU$241,RW1,FALSE),".")</f>
        <v>0.49704286456108093</v>
      </c>
      <c r="RX3" s="564">
        <f t="shared" si="530"/>
        <v>0.49705126881599426</v>
      </c>
      <c r="RY3" s="564">
        <f t="shared" si="530"/>
        <v>0.49705702066421509</v>
      </c>
      <c r="RZ3" s="564">
        <f t="shared" si="530"/>
        <v>0.49706107378005981</v>
      </c>
      <c r="SA3" s="564">
        <f t="shared" si="530"/>
        <v>0.49706578254699707</v>
      </c>
      <c r="SB3" s="564">
        <f t="shared" si="530"/>
        <v>0.49707081913948059</v>
      </c>
      <c r="SC3" s="564">
        <f t="shared" si="530"/>
        <v>0.49707570672035217</v>
      </c>
      <c r="SD3" s="564">
        <f t="shared" si="530"/>
        <v>0.49708038568496704</v>
      </c>
      <c r="SE3" s="564">
        <f t="shared" si="530"/>
        <v>0.49708652496337891</v>
      </c>
      <c r="SF3" s="564">
        <f t="shared" si="530"/>
        <v>0.49709430336952209</v>
      </c>
      <c r="SG3" s="564">
        <f t="shared" si="530"/>
        <v>0.49710208177566528</v>
      </c>
      <c r="SH3" s="564">
        <f t="shared" si="530"/>
        <v>0.49710750579833984</v>
      </c>
      <c r="SI3" s="564">
        <f t="shared" si="530"/>
        <v>0.49711069464683533</v>
      </c>
      <c r="SJ3" s="564">
        <f t="shared" si="530"/>
        <v>0.49711146950721741</v>
      </c>
      <c r="SK3" s="564">
        <f t="shared" si="530"/>
        <v>0.49710914492607117</v>
      </c>
      <c r="SL3" s="564">
        <f t="shared" si="530"/>
        <v>0.49710536003112793</v>
      </c>
      <c r="SM3" s="564">
        <f t="shared" si="530"/>
        <v>0.49709871411323547</v>
      </c>
      <c r="SN3" s="564">
        <f t="shared" si="530"/>
        <v>0.49708878993988037</v>
      </c>
      <c r="SO3" s="564">
        <f t="shared" si="530"/>
        <v>0.49707692861557007</v>
      </c>
      <c r="SP3" s="564">
        <f t="shared" si="530"/>
        <v>0.49706429243087769</v>
      </c>
      <c r="SQ3" s="564">
        <f t="shared" si="530"/>
        <v>0.49704992771148682</v>
      </c>
      <c r="SR3" s="564">
        <f t="shared" si="530"/>
        <v>0.4970346987247467</v>
      </c>
      <c r="SS3" s="564">
        <f t="shared" si="530"/>
        <v>0.49702081084251404</v>
      </c>
      <c r="ST3" s="564">
        <f t="shared" si="530"/>
        <v>0.49700623750686646</v>
      </c>
      <c r="SU3" s="564">
        <f t="shared" si="530"/>
        <v>0.49699175357818604</v>
      </c>
      <c r="SV3" s="564">
        <f t="shared" si="530"/>
        <v>0.496978759765625</v>
      </c>
      <c r="SW3" s="564">
        <f t="shared" si="530"/>
        <v>0.49696585536003113</v>
      </c>
      <c r="SX3" s="564">
        <f t="shared" si="530"/>
        <v>0.49695160984992981</v>
      </c>
      <c r="SY3" s="564">
        <f t="shared" si="530"/>
        <v>0.49693784117698669</v>
      </c>
      <c r="SZ3" s="564">
        <f t="shared" si="530"/>
        <v>0.49692347645759583</v>
      </c>
      <c r="TA3" s="564">
        <f t="shared" si="530"/>
        <v>0.49690675735473633</v>
      </c>
      <c r="TB3" s="564">
        <f t="shared" si="530"/>
        <v>0.49688947200775146</v>
      </c>
      <c r="TC3" s="564">
        <f t="shared" ref="TC3:TI3" si="531">IF(ISNUMBER(VLOOKUP($C$3,$C$23:$AMU$241,TC1,FALSE))=TRUE,VLOOKUP($C$3,$C$23:$AMU$241,TC1,FALSE),".")</f>
        <v>0.49687319993972778</v>
      </c>
      <c r="TD3" s="564">
        <f t="shared" si="531"/>
        <v>0.49685701727867126</v>
      </c>
      <c r="TE3" s="564">
        <f t="shared" si="531"/>
        <v>0.49683919548988342</v>
      </c>
      <c r="TF3" s="564">
        <f t="shared" si="531"/>
        <v>0.49682137370109558</v>
      </c>
      <c r="TG3" s="564">
        <f t="shared" si="531"/>
        <v>0.49680608510971069</v>
      </c>
      <c r="TH3" s="564" t="str">
        <f t="shared" si="531"/>
        <v>.</v>
      </c>
      <c r="TI3" s="564" t="str">
        <f t="shared" si="531"/>
        <v>.</v>
      </c>
      <c r="TJ3" s="564" t="str">
        <f>VLOOKUP($C$3,$C$23:$AMU$241,TJ1,FALSE)</f>
        <v>UN</v>
      </c>
      <c r="TK3" s="564">
        <f t="shared" ref="TK3:UP3" si="532">IF(ISNUMBER(VLOOKUP($C$3,$C$23:$AMU$241,TK1,FALSE))=TRUE,VLOOKUP($C$3,$C$23:$AMU$241,TK1,FALSE),".")</f>
        <v>0.62077881919566602</v>
      </c>
      <c r="TL3" s="564">
        <f t="shared" si="532"/>
        <v>0.62233343118423501</v>
      </c>
      <c r="TM3" s="564">
        <f t="shared" si="532"/>
        <v>0.62400720675196597</v>
      </c>
      <c r="TN3" s="564">
        <f t="shared" si="532"/>
        <v>0.62584905621190501</v>
      </c>
      <c r="TO3" s="564">
        <f t="shared" si="532"/>
        <v>0.62773929361882308</v>
      </c>
      <c r="TP3" s="564">
        <f t="shared" si="532"/>
        <v>0.62957046071114398</v>
      </c>
      <c r="TQ3" s="564">
        <f t="shared" si="532"/>
        <v>0.63141268070511303</v>
      </c>
      <c r="TR3" s="564">
        <f t="shared" si="532"/>
        <v>0.63329161370210296</v>
      </c>
      <c r="TS3" s="564">
        <f t="shared" si="532"/>
        <v>0.63518858888027097</v>
      </c>
      <c r="TT3" s="564">
        <f t="shared" si="532"/>
        <v>0.63695738840635197</v>
      </c>
      <c r="TU3" s="564">
        <f t="shared" si="532"/>
        <v>0.63846518172220601</v>
      </c>
      <c r="TV3" s="564">
        <f t="shared" si="532"/>
        <v>0.63957156110416102</v>
      </c>
      <c r="TW3" s="564">
        <f t="shared" si="532"/>
        <v>0.640236515867461</v>
      </c>
      <c r="TX3" s="564">
        <f t="shared" si="532"/>
        <v>0.64066886052836902</v>
      </c>
      <c r="TY3" s="336">
        <f t="shared" si="532"/>
        <v>0.64113546607632499</v>
      </c>
      <c r="TZ3" s="255">
        <f t="shared" si="532"/>
        <v>0.641583072712133</v>
      </c>
      <c r="UA3" s="563">
        <f t="shared" si="532"/>
        <v>0.64203660456535705</v>
      </c>
      <c r="UB3" s="563">
        <f t="shared" si="532"/>
        <v>0.64262710858721406</v>
      </c>
      <c r="UC3" s="563">
        <f t="shared" si="532"/>
        <v>0.64347094299682495</v>
      </c>
      <c r="UD3" s="563">
        <f t="shared" si="532"/>
        <v>0.64459857657258202</v>
      </c>
      <c r="UE3" s="563">
        <f t="shared" si="532"/>
        <v>0.64616147799166701</v>
      </c>
      <c r="UF3" s="563">
        <f t="shared" si="532"/>
        <v>0.64821355449747098</v>
      </c>
      <c r="UG3" s="563">
        <f t="shared" si="532"/>
        <v>0.65028340386459205</v>
      </c>
      <c r="UH3" s="563">
        <f t="shared" si="532"/>
        <v>0.65206316116849494</v>
      </c>
      <c r="UI3" s="563">
        <f t="shared" si="532"/>
        <v>0.65376300050719904</v>
      </c>
      <c r="UJ3" s="563">
        <f t="shared" si="532"/>
        <v>0.65563329673232407</v>
      </c>
      <c r="UK3" s="563">
        <f t="shared" si="532"/>
        <v>0.65760291797045989</v>
      </c>
      <c r="UL3" s="563">
        <f t="shared" si="532"/>
        <v>0.65955221240816098</v>
      </c>
      <c r="UM3" s="563">
        <f t="shared" si="532"/>
        <v>0.661474144574556</v>
      </c>
      <c r="UN3" s="563">
        <f t="shared" si="532"/>
        <v>0.66342275671806805</v>
      </c>
      <c r="UO3" s="563">
        <f t="shared" si="532"/>
        <v>0.66538255700903504</v>
      </c>
      <c r="UP3" s="563">
        <f t="shared" si="532"/>
        <v>0.66716185945828599</v>
      </c>
      <c r="UQ3" s="563">
        <f t="shared" ref="UQ3:VV3" si="533">IF(ISNUMBER(VLOOKUP($C$3,$C$23:$AMU$241,UQ1,FALSE))=TRUE,VLOOKUP($C$3,$C$23:$AMU$241,UQ1,FALSE),".")</f>
        <v>0.668510439023005</v>
      </c>
      <c r="UR3" s="563">
        <f t="shared" si="533"/>
        <v>0.66917027855895195</v>
      </c>
      <c r="US3" s="563">
        <f t="shared" si="533"/>
        <v>0.66918503092282089</v>
      </c>
      <c r="UT3" s="563">
        <f t="shared" si="533"/>
        <v>0.66863855381635307</v>
      </c>
      <c r="UU3" s="563">
        <f t="shared" si="533"/>
        <v>0.66756621354503098</v>
      </c>
      <c r="UV3" s="563">
        <f t="shared" si="533"/>
        <v>0.66619348650097299</v>
      </c>
      <c r="UW3" s="563">
        <f t="shared" si="533"/>
        <v>0.66455777850947995</v>
      </c>
      <c r="UX3" s="563">
        <f t="shared" si="533"/>
        <v>0.66265279151426204</v>
      </c>
      <c r="UY3" s="563">
        <f t="shared" si="533"/>
        <v>0.66053240092086096</v>
      </c>
      <c r="UZ3" s="563">
        <f t="shared" si="533"/>
        <v>0.65824152580304596</v>
      </c>
      <c r="VA3" s="563">
        <f t="shared" si="533"/>
        <v>0.65581608612238096</v>
      </c>
      <c r="VB3" s="563">
        <f t="shared" si="533"/>
        <v>0.65329934804363399</v>
      </c>
      <c r="VC3" s="563">
        <f t="shared" si="533"/>
        <v>0.65075183130248604</v>
      </c>
      <c r="VD3" s="563">
        <f t="shared" si="533"/>
        <v>0.64825969373479897</v>
      </c>
      <c r="VE3" s="563">
        <f t="shared" si="533"/>
        <v>0.64585529234476202</v>
      </c>
      <c r="VF3" s="563">
        <f t="shared" si="533"/>
        <v>0.64356603741691099</v>
      </c>
      <c r="VG3" s="563">
        <f t="shared" si="533"/>
        <v>0.64141234778845502</v>
      </c>
      <c r="VH3" s="563">
        <f t="shared" si="533"/>
        <v>0.63937129884493604</v>
      </c>
      <c r="VI3" s="563">
        <f t="shared" si="533"/>
        <v>0.637394108497086</v>
      </c>
      <c r="VJ3" s="563">
        <f t="shared" si="533"/>
        <v>0.63544122724234298</v>
      </c>
      <c r="VK3" s="563">
        <f t="shared" si="533"/>
        <v>0.63349399445566401</v>
      </c>
      <c r="VL3" s="563">
        <f t="shared" si="533"/>
        <v>0.63152169029907901</v>
      </c>
      <c r="VM3" s="563">
        <f t="shared" si="533"/>
        <v>0.62948656990009599</v>
      </c>
      <c r="VN3" s="563">
        <f t="shared" si="533"/>
        <v>0.62733737695305802</v>
      </c>
      <c r="VO3" s="563">
        <f t="shared" si="533"/>
        <v>0.62507121115050002</v>
      </c>
      <c r="VP3" s="563">
        <f t="shared" si="533"/>
        <v>0.62272565355992204</v>
      </c>
      <c r="VQ3" s="563">
        <f t="shared" si="533"/>
        <v>0.62032288889378495</v>
      </c>
      <c r="VR3" s="563">
        <f t="shared" si="533"/>
        <v>0.61786451755401794</v>
      </c>
      <c r="VS3" s="563">
        <f t="shared" si="533"/>
        <v>0.61542154569780505</v>
      </c>
      <c r="VT3" s="563">
        <f t="shared" si="533"/>
        <v>0.61311488627368294</v>
      </c>
      <c r="VU3" s="563">
        <f t="shared" si="533"/>
        <v>0.610976792225146</v>
      </c>
      <c r="VV3" s="563">
        <f t="shared" si="533"/>
        <v>0.608901717962685</v>
      </c>
      <c r="VW3" s="563">
        <f t="shared" ref="VW3:XB3" si="534">IF(ISNUMBER(VLOOKUP($C$3,$C$23:$AMU$241,VW1,FALSE))=TRUE,VLOOKUP($C$3,$C$23:$AMU$241,VW1,FALSE),".")</f>
        <v>0.60674353313918905</v>
      </c>
      <c r="VX3" s="563">
        <f t="shared" si="534"/>
        <v>0.60453528004733303</v>
      </c>
      <c r="VY3" s="563">
        <f t="shared" si="534"/>
        <v>0.60239664685800998</v>
      </c>
      <c r="VZ3" s="563">
        <f t="shared" si="534"/>
        <v>0.60030699632552997</v>
      </c>
      <c r="WA3" s="563">
        <f t="shared" si="534"/>
        <v>0.59822831559640199</v>
      </c>
      <c r="WB3" s="563">
        <f t="shared" si="534"/>
        <v>0.59614437682936594</v>
      </c>
      <c r="WC3" s="563">
        <f t="shared" si="534"/>
        <v>0.59394495257141799</v>
      </c>
      <c r="WD3" s="563">
        <f t="shared" si="534"/>
        <v>0.59164883149687197</v>
      </c>
      <c r="WE3" s="563">
        <f t="shared" si="534"/>
        <v>0.58933974192946204</v>
      </c>
      <c r="WF3" s="563">
        <f t="shared" si="534"/>
        <v>0.58701543442667803</v>
      </c>
      <c r="WG3" s="563">
        <f t="shared" si="534"/>
        <v>0.58461044091124803</v>
      </c>
      <c r="WH3" s="563">
        <f t="shared" si="534"/>
        <v>0.58207568535378196</v>
      </c>
      <c r="WI3" s="563">
        <f t="shared" si="534"/>
        <v>0.57943309550581301</v>
      </c>
      <c r="WJ3" s="563">
        <f t="shared" si="534"/>
        <v>0.57669742913388899</v>
      </c>
      <c r="WK3" s="563">
        <f t="shared" si="534"/>
        <v>0.57391158699814004</v>
      </c>
      <c r="WL3" s="563">
        <f t="shared" si="534"/>
        <v>0.57109460256424904</v>
      </c>
      <c r="WM3" s="563">
        <f t="shared" si="534"/>
        <v>0.56828616989036196</v>
      </c>
      <c r="WN3" s="563">
        <f t="shared" si="534"/>
        <v>0.56562981918907296</v>
      </c>
      <c r="WO3" s="563">
        <f t="shared" si="534"/>
        <v>0.56330947628759098</v>
      </c>
      <c r="WP3" s="563">
        <f t="shared" si="534"/>
        <v>0.56154165443034398</v>
      </c>
      <c r="WQ3" s="563">
        <f t="shared" si="534"/>
        <v>0.56023200974242404</v>
      </c>
      <c r="WR3" s="563">
        <f t="shared" si="534"/>
        <v>0.55926330006861602</v>
      </c>
      <c r="WS3" s="563">
        <f t="shared" si="534"/>
        <v>0.55857511305992302</v>
      </c>
      <c r="WT3" s="563">
        <f t="shared" si="534"/>
        <v>0.55795196560222704</v>
      </c>
      <c r="WU3" s="563">
        <f t="shared" si="534"/>
        <v>0.55735982219985603</v>
      </c>
      <c r="WV3" s="563">
        <f t="shared" si="534"/>
        <v>0.55676918580088897</v>
      </c>
      <c r="WW3" s="563">
        <f t="shared" si="534"/>
        <v>0.55613196884159799</v>
      </c>
      <c r="WX3" s="563">
        <f t="shared" si="534"/>
        <v>0.55546564675880805</v>
      </c>
      <c r="WY3" s="563">
        <f t="shared" si="534"/>
        <v>0.55478871630627002</v>
      </c>
      <c r="WZ3" s="563">
        <f t="shared" si="534"/>
        <v>0.55407647226010104</v>
      </c>
      <c r="XA3" s="563">
        <f t="shared" si="534"/>
        <v>0.55334683926188599</v>
      </c>
      <c r="XB3" s="563">
        <f t="shared" si="534"/>
        <v>0.55257230204303798</v>
      </c>
      <c r="XC3" s="563">
        <f t="shared" ref="XC3:XH3" si="535">IF(ISNUMBER(VLOOKUP($C$3,$C$23:$AMU$241,XC1,FALSE))=TRUE,VLOOKUP($C$3,$C$23:$AMU$241,XC1,FALSE),".")</f>
        <v>0.551738535170616</v>
      </c>
      <c r="XD3" s="563">
        <f t="shared" si="535"/>
        <v>0.55085420522336892</v>
      </c>
      <c r="XE3" s="563">
        <f t="shared" si="535"/>
        <v>0.54990361276099597</v>
      </c>
      <c r="XF3" s="563">
        <f t="shared" si="535"/>
        <v>0.54889496089058698</v>
      </c>
      <c r="XG3" s="563">
        <f t="shared" si="535"/>
        <v>0.54782053425423494</v>
      </c>
      <c r="XH3" s="563" t="str">
        <f t="shared" si="535"/>
        <v>.</v>
      </c>
      <c r="XI3" s="563" t="str">
        <f>VLOOKUP($C$3,$C$23:$AMU$241,XI1,FALSE)</f>
        <v>UN</v>
      </c>
      <c r="XJ3" s="563">
        <f t="shared" ref="XJ3:YO3" si="536">IF(ISNUMBER(VLOOKUP($C$3,$C$23:$AMU$241,XJ1,FALSE))=TRUE,VLOOKUP($C$3,$C$23:$AMU$241,XJ1,FALSE),".")</f>
        <v>0.58459095815737394</v>
      </c>
      <c r="XK3" s="563">
        <f t="shared" si="536"/>
        <v>0.58601799322674308</v>
      </c>
      <c r="XL3" s="563">
        <f t="shared" si="536"/>
        <v>0.58741399108903902</v>
      </c>
      <c r="XM3" s="563">
        <f t="shared" si="536"/>
        <v>0.58884426364916898</v>
      </c>
      <c r="XN3" s="563">
        <f t="shared" si="536"/>
        <v>0.59022871322100801</v>
      </c>
      <c r="XO3" s="563">
        <f t="shared" si="536"/>
        <v>0.59148291432816402</v>
      </c>
      <c r="XP3" s="563">
        <f t="shared" si="536"/>
        <v>0.592710213799857</v>
      </c>
      <c r="XQ3" s="563">
        <f t="shared" si="536"/>
        <v>0.59397104203603202</v>
      </c>
      <c r="XR3" s="563">
        <f t="shared" si="536"/>
        <v>0.59529845592549302</v>
      </c>
      <c r="XS3" s="563">
        <f t="shared" si="536"/>
        <v>0.59663576685657604</v>
      </c>
      <c r="XT3" s="563">
        <f t="shared" si="536"/>
        <v>0.59783790671380699</v>
      </c>
      <c r="XU3" s="563">
        <f t="shared" si="536"/>
        <v>0.59869102766472804</v>
      </c>
      <c r="XV3" s="563">
        <f t="shared" si="536"/>
        <v>0.59915091795182496</v>
      </c>
      <c r="XW3" s="563">
        <f t="shared" si="536"/>
        <v>0.59939581396919006</v>
      </c>
      <c r="XX3" s="336">
        <f t="shared" si="536"/>
        <v>0.59963069586581708</v>
      </c>
      <c r="XY3" s="336">
        <f t="shared" si="536"/>
        <v>0.59984131378491201</v>
      </c>
      <c r="XZ3" s="255">
        <f t="shared" si="536"/>
        <v>0.60008830444889805</v>
      </c>
      <c r="YA3" s="563">
        <f t="shared" si="536"/>
        <v>0.60043485568005006</v>
      </c>
      <c r="YB3" s="563">
        <f t="shared" si="536"/>
        <v>0.60107170786170994</v>
      </c>
      <c r="YC3" s="563">
        <f t="shared" si="536"/>
        <v>0.60207967188670497</v>
      </c>
      <c r="YD3" s="563">
        <f t="shared" si="536"/>
        <v>0.60359066491470703</v>
      </c>
      <c r="YE3" s="563">
        <f t="shared" si="536"/>
        <v>0.60564565324654307</v>
      </c>
      <c r="YF3" s="563">
        <f t="shared" si="536"/>
        <v>0.60767906521769399</v>
      </c>
      <c r="YG3" s="563">
        <f t="shared" si="536"/>
        <v>0.609278393330136</v>
      </c>
      <c r="YH3" s="563">
        <f t="shared" si="536"/>
        <v>0.61069943393926007</v>
      </c>
      <c r="YI3" s="563">
        <f t="shared" si="536"/>
        <v>0.61229324530100004</v>
      </c>
      <c r="YJ3" s="563">
        <f t="shared" si="536"/>
        <v>0.61398636397020201</v>
      </c>
      <c r="YK3" s="563">
        <f t="shared" si="536"/>
        <v>0.615709543737056</v>
      </c>
      <c r="YL3" s="563">
        <f t="shared" si="536"/>
        <v>0.61744136085748302</v>
      </c>
      <c r="YM3" s="563">
        <f t="shared" si="536"/>
        <v>0.61910219427716295</v>
      </c>
      <c r="YN3" s="563">
        <f t="shared" si="536"/>
        <v>0.62058061715181201</v>
      </c>
      <c r="YO3" s="563">
        <f t="shared" si="536"/>
        <v>0.62165741866711899</v>
      </c>
      <c r="YP3" s="563">
        <f t="shared" ref="YP3:ZU3" si="537">IF(ISNUMBER(VLOOKUP($C$3,$C$23:$AMU$241,YP1,FALSE))=TRUE,VLOOKUP($C$3,$C$23:$AMU$241,YP1,FALSE),".")</f>
        <v>0.62209121774781506</v>
      </c>
      <c r="YQ3" s="563">
        <f t="shared" si="537"/>
        <v>0.621615379879916</v>
      </c>
      <c r="YR3" s="563">
        <f t="shared" si="537"/>
        <v>0.62029611286063602</v>
      </c>
      <c r="YS3" s="563">
        <f t="shared" si="537"/>
        <v>0.61833196634724108</v>
      </c>
      <c r="YT3" s="563">
        <f t="shared" si="537"/>
        <v>0.61583428160761799</v>
      </c>
      <c r="YU3" s="563">
        <f t="shared" si="537"/>
        <v>0.61306149008591604</v>
      </c>
      <c r="YV3" s="563">
        <f t="shared" si="537"/>
        <v>0.61013731780735903</v>
      </c>
      <c r="YW3" s="563">
        <f t="shared" si="537"/>
        <v>0.60715773984061105</v>
      </c>
      <c r="YX3" s="563">
        <f t="shared" si="537"/>
        <v>0.60421096174750499</v>
      </c>
      <c r="YY3" s="563">
        <f t="shared" si="537"/>
        <v>0.60136252955887104</v>
      </c>
      <c r="YZ3" s="563">
        <f t="shared" si="537"/>
        <v>0.59865269950250999</v>
      </c>
      <c r="ZA3" s="563">
        <f t="shared" si="537"/>
        <v>0.59605203354753</v>
      </c>
      <c r="ZB3" s="563">
        <f t="shared" si="537"/>
        <v>0.59351952035375999</v>
      </c>
      <c r="ZC3" s="563">
        <f t="shared" si="537"/>
        <v>0.59104197717156803</v>
      </c>
      <c r="ZD3" s="563">
        <f t="shared" si="537"/>
        <v>0.58857257188914303</v>
      </c>
      <c r="ZE3" s="563">
        <f t="shared" si="537"/>
        <v>0.586092686275965</v>
      </c>
      <c r="ZF3" s="563">
        <f t="shared" si="537"/>
        <v>0.58362004170553705</v>
      </c>
      <c r="ZG3" s="563">
        <f t="shared" si="537"/>
        <v>0.58115934540785896</v>
      </c>
      <c r="ZH3" s="563">
        <f t="shared" si="537"/>
        <v>0.57862453323296603</v>
      </c>
      <c r="ZI3" s="563">
        <f t="shared" si="537"/>
        <v>0.57600311341723098</v>
      </c>
      <c r="ZJ3" s="563">
        <f t="shared" si="537"/>
        <v>0.57337150592542796</v>
      </c>
      <c r="ZK3" s="563">
        <f t="shared" si="537"/>
        <v>0.57070507020482497</v>
      </c>
      <c r="ZL3" s="563">
        <f t="shared" si="537"/>
        <v>0.56797152082521496</v>
      </c>
      <c r="ZM3" s="563">
        <f t="shared" si="537"/>
        <v>0.565286437254642</v>
      </c>
      <c r="ZN3" s="563">
        <f t="shared" si="537"/>
        <v>0.56276943502316301</v>
      </c>
      <c r="ZO3" s="563">
        <f t="shared" si="537"/>
        <v>0.56040950214588703</v>
      </c>
      <c r="ZP3" s="563">
        <f t="shared" si="537"/>
        <v>0.558155797797667</v>
      </c>
      <c r="ZQ3" s="563">
        <f t="shared" si="537"/>
        <v>0.555886142186092</v>
      </c>
      <c r="ZR3" s="563">
        <f t="shared" si="537"/>
        <v>0.55359562716716193</v>
      </c>
      <c r="ZS3" s="563">
        <f t="shared" si="537"/>
        <v>0.55139618278750502</v>
      </c>
      <c r="ZT3" s="563">
        <f t="shared" si="537"/>
        <v>0.54928030624935498</v>
      </c>
      <c r="ZU3" s="563">
        <f t="shared" si="537"/>
        <v>0.54719322452895303</v>
      </c>
      <c r="ZV3" s="563">
        <f t="shared" ref="ZV3:ABF3" si="538">IF(ISNUMBER(VLOOKUP($C$3,$C$23:$AMU$241,ZV1,FALSE))=TRUE,VLOOKUP($C$3,$C$23:$AMU$241,ZV1,FALSE),".")</f>
        <v>0.54506555771641496</v>
      </c>
      <c r="ZW3" s="563">
        <f t="shared" si="538"/>
        <v>0.54280511555726596</v>
      </c>
      <c r="ZX3" s="563">
        <f t="shared" si="538"/>
        <v>0.54044322781568599</v>
      </c>
      <c r="ZY3" s="563">
        <f t="shared" si="538"/>
        <v>0.53804714501561701</v>
      </c>
      <c r="ZZ3" s="563">
        <f t="shared" si="538"/>
        <v>0.53561656115519496</v>
      </c>
      <c r="AAA3" s="563">
        <f t="shared" si="538"/>
        <v>0.53309216178352503</v>
      </c>
      <c r="AAB3" s="563">
        <f t="shared" si="538"/>
        <v>0.53038566266639697</v>
      </c>
      <c r="AAC3" s="563">
        <f t="shared" si="538"/>
        <v>0.52753461728080309</v>
      </c>
      <c r="AAD3" s="563">
        <f t="shared" si="538"/>
        <v>0.52459148336406303</v>
      </c>
      <c r="AAE3" s="563">
        <f t="shared" si="538"/>
        <v>0.52154988593687901</v>
      </c>
      <c r="AAF3" s="563">
        <f t="shared" si="538"/>
        <v>0.51844349048300498</v>
      </c>
      <c r="AAG3" s="563">
        <f t="shared" si="538"/>
        <v>0.51532548219323204</v>
      </c>
      <c r="AAH3" s="563">
        <f t="shared" si="538"/>
        <v>0.51234658917433196</v>
      </c>
      <c r="AAI3" s="563">
        <f t="shared" si="538"/>
        <v>0.50968591264420093</v>
      </c>
      <c r="AAJ3" s="563">
        <f t="shared" si="538"/>
        <v>0.50759252002252697</v>
      </c>
      <c r="AAK3" s="563">
        <f t="shared" si="538"/>
        <v>0.50599606173646694</v>
      </c>
      <c r="AAL3" s="563">
        <f t="shared" si="538"/>
        <v>0.50478339813680495</v>
      </c>
      <c r="AAM3" s="563">
        <f t="shared" si="538"/>
        <v>0.50387993788610297</v>
      </c>
      <c r="AAN3" s="563">
        <f t="shared" si="538"/>
        <v>0.50305631091769398</v>
      </c>
      <c r="AAO3" s="563">
        <f t="shared" si="538"/>
        <v>0.50227709938224396</v>
      </c>
      <c r="AAP3" s="563">
        <f t="shared" si="538"/>
        <v>0.50151505583015799</v>
      </c>
      <c r="AAQ3" s="563">
        <f t="shared" si="538"/>
        <v>0.50075604641091898</v>
      </c>
      <c r="AAR3" s="563">
        <f t="shared" si="538"/>
        <v>0.49998357888533002</v>
      </c>
      <c r="AAS3" s="563">
        <f t="shared" si="538"/>
        <v>0.49919583286563901</v>
      </c>
      <c r="AAT3" s="563">
        <f t="shared" si="538"/>
        <v>0.49840173431866097</v>
      </c>
      <c r="AAU3" s="563">
        <f t="shared" si="538"/>
        <v>0.49758108122794903</v>
      </c>
      <c r="AAV3" s="563">
        <f t="shared" si="538"/>
        <v>0.49670237812068402</v>
      </c>
      <c r="AAW3" s="563">
        <f t="shared" si="538"/>
        <v>0.49580878608606299</v>
      </c>
      <c r="AAX3" s="563">
        <f t="shared" si="538"/>
        <v>0.49490895173928001</v>
      </c>
      <c r="AAY3" s="563">
        <f t="shared" si="538"/>
        <v>0.49395501579447199</v>
      </c>
      <c r="AAZ3" s="563">
        <f t="shared" si="538"/>
        <v>0.492968194746007</v>
      </c>
      <c r="ABA3" s="563">
        <f t="shared" si="538"/>
        <v>0.49193702892732799</v>
      </c>
      <c r="ABB3" s="563">
        <f t="shared" si="538"/>
        <v>0.490846855079343</v>
      </c>
      <c r="ABC3" s="563">
        <f t="shared" si="538"/>
        <v>0.489713702495364</v>
      </c>
      <c r="ABD3" s="563">
        <f t="shared" si="538"/>
        <v>0.48856445331377202</v>
      </c>
      <c r="ABE3" s="563">
        <f t="shared" si="538"/>
        <v>0.48743013465497498</v>
      </c>
      <c r="ABF3" s="563">
        <f t="shared" si="538"/>
        <v>0.48628521454929902</v>
      </c>
      <c r="ABG3" s="563"/>
      <c r="ABH3" s="563"/>
      <c r="ABI3" s="563" t="str">
        <f>VLOOKUP($C$3,$C$23:$AMU$241,ABI1,FALSE)</f>
        <v>UN</v>
      </c>
      <c r="ABJ3" s="563">
        <f t="shared" ref="ABJ3:ACO3" si="539">IF(ISNUMBER(VLOOKUP($C$3,$C$23:$AMU$241,ABJ1,FALSE))=TRUE,VLOOKUP($C$3,$C$23:$AMU$241,ABJ1,FALSE),".")</f>
        <v>0.53233700397430295</v>
      </c>
      <c r="ABK3" s="563">
        <f t="shared" si="539"/>
        <v>0.534772188492454</v>
      </c>
      <c r="ABL3" s="563">
        <f t="shared" si="539"/>
        <v>0.53713226765993194</v>
      </c>
      <c r="ABM3" s="563">
        <f t="shared" si="539"/>
        <v>0.53945047546494695</v>
      </c>
      <c r="ABN3" s="563">
        <f t="shared" si="539"/>
        <v>0.54166335381035202</v>
      </c>
      <c r="ABO3" s="563">
        <f t="shared" si="539"/>
        <v>0.54364153845431296</v>
      </c>
      <c r="ABP3" s="563">
        <f t="shared" si="539"/>
        <v>0.54548126882614401</v>
      </c>
      <c r="ABQ3" s="563">
        <f t="shared" si="539"/>
        <v>0.54732020447881402</v>
      </c>
      <c r="ABR3" s="563">
        <f t="shared" si="539"/>
        <v>0.54915536959056399</v>
      </c>
      <c r="ABS3" s="563">
        <f t="shared" si="539"/>
        <v>0.55087300977008602</v>
      </c>
      <c r="ABT3" s="563">
        <f t="shared" si="539"/>
        <v>0.55256506166660402</v>
      </c>
      <c r="ABU3" s="563">
        <f t="shared" si="539"/>
        <v>0.55425363324449395</v>
      </c>
      <c r="ABV3" s="563">
        <f t="shared" si="539"/>
        <v>0.555828604656734</v>
      </c>
      <c r="ABW3" s="563">
        <f t="shared" si="539"/>
        <v>0.557385275628972</v>
      </c>
      <c r="ABX3" s="563">
        <f t="shared" si="539"/>
        <v>0.55901988586858098</v>
      </c>
      <c r="ABY3" s="563">
        <f t="shared" si="539"/>
        <v>0.56057252658528101</v>
      </c>
      <c r="ABZ3" s="563">
        <f t="shared" si="539"/>
        <v>0.56202016973822999</v>
      </c>
      <c r="ACA3" s="563">
        <f t="shared" si="539"/>
        <v>0.56344142234720596</v>
      </c>
      <c r="ACB3" s="563">
        <f t="shared" si="539"/>
        <v>0.56501911036431307</v>
      </c>
      <c r="ACC3" s="563">
        <f t="shared" si="539"/>
        <v>0.56688919918686798</v>
      </c>
      <c r="ACD3" s="563">
        <f t="shared" si="539"/>
        <v>0.56903232505030599</v>
      </c>
      <c r="ACE3" s="563">
        <f t="shared" si="539"/>
        <v>0.57138134602328206</v>
      </c>
      <c r="ACF3" s="563">
        <f t="shared" si="539"/>
        <v>0.57363312644837994</v>
      </c>
      <c r="ACG3" s="563">
        <f t="shared" si="539"/>
        <v>0.57558236701084797</v>
      </c>
      <c r="ACH3" s="563">
        <f t="shared" si="539"/>
        <v>0.57738105389662397</v>
      </c>
      <c r="ACI3" s="563">
        <f t="shared" si="539"/>
        <v>0.57927699842373992</v>
      </c>
      <c r="ACJ3" s="563">
        <f t="shared" si="539"/>
        <v>0.58122285811461705</v>
      </c>
      <c r="ACK3" s="563">
        <f t="shared" si="539"/>
        <v>0.58306116495541305</v>
      </c>
      <c r="ACL3" s="563">
        <f t="shared" si="539"/>
        <v>0.58478023031783899</v>
      </c>
      <c r="ACM3" s="563">
        <f t="shared" si="539"/>
        <v>0.58655259314438402</v>
      </c>
      <c r="ACN3" s="563">
        <f t="shared" si="539"/>
        <v>0.58848348619921098</v>
      </c>
      <c r="ACO3" s="563">
        <f t="shared" si="539"/>
        <v>0.59051999092201002</v>
      </c>
      <c r="ACP3" s="563">
        <f t="shared" ref="ACP3:ADU3" si="540">IF(ISNUMBER(VLOOKUP($C$3,$C$23:$AMU$241,ACP1,FALSE))=TRUE,VLOOKUP($C$3,$C$23:$AMU$241,ACP1,FALSE),".")</f>
        <v>0.59258869820692195</v>
      </c>
      <c r="ACQ3" s="563">
        <f t="shared" si="540"/>
        <v>0.59465444862850392</v>
      </c>
      <c r="ACR3" s="563">
        <f t="shared" si="540"/>
        <v>0.59664622553376101</v>
      </c>
      <c r="ACS3" s="563">
        <f t="shared" si="540"/>
        <v>0.59846805830062499</v>
      </c>
      <c r="ACT3" s="563">
        <f t="shared" si="540"/>
        <v>0.599906376640577</v>
      </c>
      <c r="ACU3" s="563">
        <f t="shared" si="540"/>
        <v>0.60073198651910498</v>
      </c>
      <c r="ACV3" s="563">
        <f t="shared" si="540"/>
        <v>0.60071153098174701</v>
      </c>
      <c r="ACW3" s="563">
        <f t="shared" si="540"/>
        <v>0.59992086098939101</v>
      </c>
      <c r="ACX3" s="563">
        <f t="shared" si="540"/>
        <v>0.59853705593193196</v>
      </c>
      <c r="ACY3" s="563">
        <f t="shared" si="540"/>
        <v>0.59665829292690697</v>
      </c>
      <c r="ACZ3" s="563">
        <f t="shared" si="540"/>
        <v>0.59455214252338895</v>
      </c>
      <c r="ADA3" s="563">
        <f t="shared" si="540"/>
        <v>0.59231005178687302</v>
      </c>
      <c r="ADB3" s="563">
        <f t="shared" si="540"/>
        <v>0.59000171190777895</v>
      </c>
      <c r="ADC3" s="563">
        <f t="shared" si="540"/>
        <v>0.58772935650893698</v>
      </c>
      <c r="ADD3" s="563">
        <f t="shared" si="540"/>
        <v>0.58555271636845907</v>
      </c>
      <c r="ADE3" s="563">
        <f t="shared" si="540"/>
        <v>0.58348967663775098</v>
      </c>
      <c r="ADF3" s="563">
        <f t="shared" si="540"/>
        <v>0.58153536829963404</v>
      </c>
      <c r="ADG3" s="563">
        <f t="shared" si="540"/>
        <v>0.57966930595819099</v>
      </c>
      <c r="ADH3" s="563">
        <f t="shared" si="540"/>
        <v>0.57785912058238798</v>
      </c>
      <c r="ADI3" s="563">
        <f t="shared" si="540"/>
        <v>0.57606380243622102</v>
      </c>
      <c r="ADJ3" s="563">
        <f t="shared" si="540"/>
        <v>0.57427278591028197</v>
      </c>
      <c r="ADK3" s="563">
        <f t="shared" si="540"/>
        <v>0.57249590078821699</v>
      </c>
      <c r="ADL3" s="563">
        <f t="shared" si="540"/>
        <v>0.57071617529476493</v>
      </c>
      <c r="ADM3" s="563">
        <f t="shared" si="540"/>
        <v>0.56886361277125197</v>
      </c>
      <c r="ADN3" s="563">
        <f t="shared" si="540"/>
        <v>0.56692134053149101</v>
      </c>
      <c r="ADO3" s="563">
        <f t="shared" si="540"/>
        <v>0.56495445768184094</v>
      </c>
      <c r="ADP3" s="563">
        <f t="shared" si="540"/>
        <v>0.56294306440276298</v>
      </c>
      <c r="ADQ3" s="563">
        <f t="shared" si="540"/>
        <v>0.56085542111495101</v>
      </c>
      <c r="ADR3" s="563">
        <f t="shared" si="540"/>
        <v>0.558790630549728</v>
      </c>
      <c r="ADS3" s="563">
        <f t="shared" si="540"/>
        <v>0.55686729976194993</v>
      </c>
      <c r="ADT3" s="563">
        <f t="shared" si="540"/>
        <v>0.55508455959488301</v>
      </c>
      <c r="ADU3" s="563">
        <f t="shared" si="540"/>
        <v>0.55337454031989697</v>
      </c>
      <c r="ADV3" s="563">
        <f t="shared" ref="ADV3:AFA3" si="541">IF(ISNUMBER(VLOOKUP($C$3,$C$23:$AMU$241,ADV1,FALSE))=TRUE,VLOOKUP($C$3,$C$23:$AMU$241,ADV1,FALSE),".")</f>
        <v>0.55162319008760097</v>
      </c>
      <c r="ADW3" s="563">
        <f t="shared" si="541"/>
        <v>0.54982760339535097</v>
      </c>
      <c r="ADX3" s="563">
        <f t="shared" si="541"/>
        <v>0.54810961869115193</v>
      </c>
      <c r="ADY3" s="563">
        <f t="shared" si="541"/>
        <v>0.54646302193806906</v>
      </c>
      <c r="ADZ3" s="563">
        <f t="shared" si="541"/>
        <v>0.54484168829657897</v>
      </c>
      <c r="AEA3" s="563">
        <f t="shared" si="541"/>
        <v>0.54318749358240404</v>
      </c>
      <c r="AEB3" s="563">
        <f t="shared" si="541"/>
        <v>0.54141305979568299</v>
      </c>
      <c r="AEC3" s="563">
        <f t="shared" si="541"/>
        <v>0.53953313646469803</v>
      </c>
      <c r="AED3" s="563">
        <f t="shared" si="541"/>
        <v>0.53761047647580296</v>
      </c>
      <c r="AEE3" s="563">
        <f t="shared" si="541"/>
        <v>0.53564412692294294</v>
      </c>
      <c r="AEF3" s="563">
        <f t="shared" si="541"/>
        <v>0.53357057212773196</v>
      </c>
      <c r="AEG3" s="563">
        <f t="shared" si="541"/>
        <v>0.53131540829344504</v>
      </c>
      <c r="AEH3" s="563">
        <f t="shared" si="541"/>
        <v>0.52890404499496302</v>
      </c>
      <c r="AEI3" s="563">
        <f t="shared" si="541"/>
        <v>0.52637402128825694</v>
      </c>
      <c r="AEJ3" s="563">
        <f t="shared" si="541"/>
        <v>0.52373421317392799</v>
      </c>
      <c r="AEK3" s="563">
        <f t="shared" si="541"/>
        <v>0.52101113121956499</v>
      </c>
      <c r="AEL3" s="563">
        <f t="shared" si="541"/>
        <v>0.51825615486354804</v>
      </c>
      <c r="AEM3" s="563">
        <f t="shared" si="541"/>
        <v>0.51564153049844497</v>
      </c>
      <c r="AEN3" s="563">
        <f t="shared" si="541"/>
        <v>0.51334994394573397</v>
      </c>
      <c r="AEO3" s="563">
        <f t="shared" si="541"/>
        <v>0.51161456462065902</v>
      </c>
      <c r="AEP3" s="563">
        <f t="shared" si="541"/>
        <v>0.51036763416853004</v>
      </c>
      <c r="AEQ3" s="563">
        <f t="shared" si="541"/>
        <v>0.50949694571561399</v>
      </c>
      <c r="AER3" s="563">
        <f t="shared" si="541"/>
        <v>0.50891136105636203</v>
      </c>
      <c r="AES3" s="563">
        <f t="shared" si="541"/>
        <v>0.50839537163929305</v>
      </c>
      <c r="AET3" s="563">
        <f t="shared" si="541"/>
        <v>0.50791995243555899</v>
      </c>
      <c r="AEU3" s="563">
        <f t="shared" si="541"/>
        <v>0.50744787215718101</v>
      </c>
      <c r="AEV3" s="563">
        <f t="shared" si="541"/>
        <v>0.50695456464180799</v>
      </c>
      <c r="AEW3" s="563">
        <f t="shared" si="541"/>
        <v>0.50643918746837402</v>
      </c>
      <c r="AEX3" s="563">
        <f t="shared" si="541"/>
        <v>0.50589260219980803</v>
      </c>
      <c r="AEY3" s="563">
        <f t="shared" si="541"/>
        <v>0.50531370631630101</v>
      </c>
      <c r="AEZ3" s="563">
        <f t="shared" si="541"/>
        <v>0.50470088998816098</v>
      </c>
      <c r="AFA3" s="563">
        <f t="shared" si="541"/>
        <v>0.50402226570867503</v>
      </c>
      <c r="AFB3" s="563">
        <f t="shared" ref="AFB3:AGA3" si="542">IF(ISNUMBER(VLOOKUP($C$3,$C$23:$AMU$241,AFB1,FALSE))=TRUE,VLOOKUP($C$3,$C$23:$AMU$241,AFB1,FALSE),".")</f>
        <v>0.50330729682248099</v>
      </c>
      <c r="AFC3" s="563">
        <f t="shared" si="542"/>
        <v>0.50257608877483195</v>
      </c>
      <c r="AFD3" s="563">
        <f t="shared" si="542"/>
        <v>0.50178814817412898</v>
      </c>
      <c r="AFE3" s="563">
        <f t="shared" si="542"/>
        <v>0.50095187254959295</v>
      </c>
      <c r="AFF3" s="563">
        <f t="shared" si="542"/>
        <v>0.50005752008848203</v>
      </c>
      <c r="AFG3" s="337" t="str">
        <f t="shared" si="542"/>
        <v>.</v>
      </c>
      <c r="AFH3" s="337" t="str">
        <f t="shared" si="542"/>
        <v>.</v>
      </c>
      <c r="AFI3" s="336">
        <f t="shared" si="542"/>
        <v>0.68181999999999998</v>
      </c>
      <c r="AFJ3" s="564">
        <f t="shared" si="542"/>
        <v>0.69192999999999993</v>
      </c>
      <c r="AFK3" s="336">
        <f t="shared" si="542"/>
        <v>0.68530000000000002</v>
      </c>
      <c r="AFL3" s="336">
        <f t="shared" si="542"/>
        <v>0.68908000000000003</v>
      </c>
      <c r="AFM3" s="336">
        <f t="shared" si="542"/>
        <v>0.68371999999999999</v>
      </c>
      <c r="AFN3" s="336">
        <f t="shared" si="542"/>
        <v>0.67822000000000005</v>
      </c>
      <c r="AFO3" s="336">
        <f t="shared" si="542"/>
        <v>0.68174999999999997</v>
      </c>
      <c r="AFP3" s="336">
        <f t="shared" si="542"/>
        <v>0.67626000000000008</v>
      </c>
      <c r="AFQ3" s="336">
        <f t="shared" si="542"/>
        <v>0.68215999999999999</v>
      </c>
      <c r="AFR3" s="336">
        <f t="shared" si="542"/>
        <v>0.68137000000000003</v>
      </c>
      <c r="AFS3" s="568">
        <f t="shared" si="542"/>
        <v>0.67736999999999992</v>
      </c>
      <c r="AFT3" s="336">
        <f t="shared" si="542"/>
        <v>0.67000999999999999</v>
      </c>
      <c r="AFU3" s="336">
        <f t="shared" si="542"/>
        <v>0.66813</v>
      </c>
      <c r="AFV3" s="568">
        <f t="shared" si="542"/>
        <v>0.66618999999999995</v>
      </c>
      <c r="AFW3" s="336">
        <f t="shared" si="542"/>
        <v>0.66422999999999999</v>
      </c>
      <c r="AFX3" s="336">
        <f t="shared" si="542"/>
        <v>0.67385000000000006</v>
      </c>
      <c r="AFY3" s="568">
        <f t="shared" si="542"/>
        <v>0.68081000000000003</v>
      </c>
      <c r="AFZ3" s="336">
        <f t="shared" si="542"/>
        <v>0.63659999999999994</v>
      </c>
      <c r="AGA3" s="336">
        <f t="shared" si="542"/>
        <v>0.68698999999999999</v>
      </c>
      <c r="AGB3" s="568"/>
      <c r="AGC3" s="336"/>
      <c r="AGE3" s="339"/>
      <c r="AGF3" s="255">
        <f>IF(ISNUMBER(VLOOKUP($C$3,$C$23:$AMU$241,AGF1,FALSE))=TRUE,VLOOKUP($C$3,$C$23:$AMU$241,AGF1,FALSE),".")</f>
        <v>7.6178222894668579E-2</v>
      </c>
      <c r="AGG3" s="408"/>
      <c r="AGH3" s="336"/>
      <c r="AGI3" s="562"/>
      <c r="AGJ3" s="562" t="str">
        <f>IF(ISNUMBER(VLOOKUP($C$3,$C$23:$AMU$241,AGJ1,FALSE))=TRUE,VLOOKUP($C$3,$C$23:$AMU$241,AGJ1,FALSE),".")</f>
        <v>.</v>
      </c>
      <c r="AGK3" s="562" t="str">
        <f>IF(ISNUMBER(VLOOKUP($C$3,$C$23:$AMU$241,AGK1,FALSE))=TRUE,VLOOKUP($C$3,$C$23:$AMU$241,AGK1,FALSE),".")</f>
        <v>.</v>
      </c>
      <c r="AGL3" s="562" t="str">
        <f>IF(ISNUMBER(VLOOKUP($C$3,$C$23:$AMU$241,AGL1,FALSE))=TRUE,VLOOKUP($C$3,$C$23:$AMU$241,AGL1,FALSE),".")</f>
        <v>.</v>
      </c>
      <c r="AGM3" s="562" t="str">
        <f>IF(ISNUMBER(VLOOKUP($C$3,$C$23:$AMU$241,AGM1,FALSE))=TRUE,VLOOKUP($C$3,$C$23:$AMU$241,AGM1,FALSE),".")</f>
        <v>.</v>
      </c>
      <c r="AGN3" s="405"/>
      <c r="AGO3" s="406">
        <f>IF(ISNUMBER(VLOOKUP($C$3,$C$23:$AMU$241,AGO1,FALSE))=TRUE,VLOOKUP($C$3,$C$23:$AMU$241,AGO1,FALSE),".")</f>
        <v>0.42</v>
      </c>
      <c r="AGP3" s="562">
        <f>IF(ISNUMBER(VLOOKUP($C$3,$C$23:$AMU$241,AGP1,FALSE))=TRUE,VLOOKUP($C$3,$C$23:$AMU$241,AGP1,FALSE),".")</f>
        <v>2021</v>
      </c>
      <c r="AGQ3" s="562" t="str">
        <f>VLOOKUP($C$3,$C$23:$AMU$241,AGQ1,FALSE)</f>
        <v>WDI</v>
      </c>
      <c r="AGR3" s="562"/>
      <c r="AGS3" s="562">
        <f>IF(ISNUMBER(VLOOKUP($C$3,$C$23:$AMU$241,AGS1,FALSE))=TRUE,VLOOKUP($C$3,$C$23:$AMU$241,AGS1,FALSE),".")</f>
        <v>0.01</v>
      </c>
      <c r="AGT3" s="562">
        <f>IF(ISNUMBER(VLOOKUP($C$3,$C$23:$AMU$241,AGT1,FALSE))=TRUE,VLOOKUP($C$3,$C$23:$AMU$241,AGT1,FALSE),".")</f>
        <v>2021</v>
      </c>
      <c r="AGU3" s="405" t="str">
        <f>VLOOKUP($C$3,$C$23:$AMU$241,AGU1,FALSE)</f>
        <v>WDI</v>
      </c>
      <c r="AGV3" s="405"/>
      <c r="AGW3" s="560">
        <f>IF(ISNUMBER(VLOOKUP($C$3,$C$23:$AMU$241,AGW1,FALSE))=TRUE,VLOOKUP($C$3,$C$23:$AMU$241,AGW1,FALSE),".")</f>
        <v>2.5000000000000001E-2</v>
      </c>
      <c r="AGX3" s="560">
        <f>IF(ISNUMBER(VLOOKUP($C$3,$C$23:$AMU$241,AGX1,FALSE))=TRUE,VLOOKUP($C$3,$C$23:$AMU$241,AGX1,FALSE),".")</f>
        <v>2021</v>
      </c>
      <c r="AGY3" s="560" t="str">
        <f>VLOOKUP($C$3,$C$23:$AMU$241,AGY1,FALSE)</f>
        <v>WDI</v>
      </c>
      <c r="AGZ3" s="560"/>
      <c r="AHA3" s="560">
        <f>IF(ISNUMBER(VLOOKUP($C$3,$C$23:$AMU$241,AHA1,FALSE))=TRUE,VLOOKUP($C$3,$C$23:$AMU$241,AHA1,FALSE),".")</f>
        <v>0.106</v>
      </c>
      <c r="AHB3" s="406">
        <f>VLOOKUP($C$3,$C$23:$AMU$241,AHB1,FALSE)</f>
        <v>2021</v>
      </c>
      <c r="AHC3" s="406" t="str">
        <f>VLOOKUP($C$3,$C$23:$AMU$241,AHC1,FALSE)</f>
        <v>WDI</v>
      </c>
      <c r="AHD3" s="558"/>
      <c r="AHE3" s="558">
        <f>IF(ISNUMBER(VLOOKUP($C$3,$C$23:$AMU$241,AHE1,FALSE))=TRUE,VLOOKUP($C$3,$C$23:$AMU$241,AHE1,FALSE),".")</f>
        <v>0.373</v>
      </c>
      <c r="AHF3" s="558">
        <f>IF(ISNUMBER(VLOOKUP($C$3,$C$23:$AMU$241,AHF1,FALSE))=TRUE,VLOOKUP($C$3,$C$23:$AMU$241,AHF1,FALSE),".")</f>
        <v>2021</v>
      </c>
      <c r="AHG3" s="558" t="str">
        <f>VLOOKUP($C$3,$C$23:$AMU$241,AHG1,FALSE)</f>
        <v>WDI</v>
      </c>
      <c r="AHH3" s="558"/>
      <c r="AHI3" s="405" t="str">
        <f>VLOOKUP($C$3,$C$23:$AMU$241,AHI1,FALSE)</f>
        <v>MFMOD</v>
      </c>
      <c r="AHJ3" s="573">
        <f>IF(ISNUMBER(VLOOKUP($C$3,$C$23:$AMU$241,AHJ1,FALSE))=TRUE,VLOOKUP($C$3,$C$23:$AMU$241,AHJ1,FALSE),".")</f>
        <v>0.17950324714183807</v>
      </c>
      <c r="AHK3" s="560">
        <f>IF(ISNUMBER(VLOOKUP($C$3,$C$23:$AMU$241,AHK1,FALSE))=TRUE,VLOOKUP($C$3,$C$23:$AMU$241,AHK1,FALSE),".")</f>
        <v>0.19312804937362671</v>
      </c>
      <c r="AHL3" s="560">
        <f>IF(ISNUMBER(VLOOKUP($C$3,$C$23:$AMU$241,AHL1,FALSE))=TRUE,VLOOKUP($C$3,$C$23:$AMU$241,AHL1,FALSE),".")</f>
        <v>0.19735842943191528</v>
      </c>
      <c r="AHM3" s="560">
        <f>IF(ISNUMBER(VLOOKUP($C$3,$C$23:$AMU$241,AHM1,FALSE))=TRUE,VLOOKUP($C$3,$C$23:$AMU$241,AHM1,FALSE),".")</f>
        <v>0.19256703555583954</v>
      </c>
      <c r="AHN3" s="560">
        <f>IF(ISNUMBER(VLOOKUP($C$3,$C$23:$AMU$241,AHN1,FALSE))=TRUE,VLOOKUP($C$3,$C$23:$AMU$241,AHN1,FALSE),".")</f>
        <v>0.17181748151779175</v>
      </c>
      <c r="AHO3" s="560"/>
      <c r="AHP3" s="573" t="str">
        <f>IF(ISNUMBER(VLOOKUP($C$3,$C$23:$AMU$241,AHP1,FALSE))=TRUE,VLOOKUP($C$3,$C$23:$AMU$241,AHP1,FALSE),".")</f>
        <v>.</v>
      </c>
      <c r="AHQ3" s="560" t="str">
        <f>IF(ISNUMBER(VLOOKUP($C$3,$C$23:$AMU$241,AHQ1,FALSE))=TRUE,VLOOKUP($C$3,$C$23:$AMU$241,AHQ1,FALSE),".")</f>
        <v>.</v>
      </c>
      <c r="AHR3" s="560" t="str">
        <f>IF(ISNUMBER(VLOOKUP($C$3,$C$23:$AMU$241,AHR1,FALSE))=TRUE,VLOOKUP($C$3,$C$23:$AMU$241,AHR1,FALSE),".")</f>
        <v>.</v>
      </c>
      <c r="AHS3" s="560" t="str">
        <f>IF(ISNUMBER(VLOOKUP($C$3,$C$23:$AMU$241,AHS1,FALSE))=TRUE,VLOOKUP($C$3,$C$23:$AMU$241,AHS1,FALSE),".")</f>
        <v>.</v>
      </c>
      <c r="AHT3" s="560" t="str">
        <f>IF(ISNUMBER(VLOOKUP($C$3,$C$23:$AMU$241,AHT1,FALSE))=TRUE,VLOOKUP($C$3,$C$23:$AMU$241,AHT1,FALSE),".")</f>
        <v>.</v>
      </c>
      <c r="AHU3" s="405"/>
      <c r="AHV3" s="406">
        <f>IF(ISNUMBER(VLOOKUP($C$3,$C$23:$AMU$241,AHV1,FALSE))=TRUE,VLOOKUP($C$3,$C$23:$AMU$241,AHV1,FALSE),".")</f>
        <v>0.15981009602546692</v>
      </c>
      <c r="AHW3" s="558">
        <f>IF(ISNUMBER(VLOOKUP($C$3,$C$23:$AMU$241,AHW1,FALSE))=TRUE,VLOOKUP($C$3,$C$23:$AMU$241,AHW1,FALSE),".")</f>
        <v>0.16417098045349121</v>
      </c>
      <c r="AHX3" s="558">
        <f>IF(ISNUMBER(VLOOKUP($C$3,$C$23:$AMU$241,AHX1,FALSE))=TRUE,VLOOKUP($C$3,$C$23:$AMU$241,AHX1,FALSE),".")</f>
        <v>0.15646614134311676</v>
      </c>
      <c r="AHY3" s="558">
        <f>IF(ISNUMBER(VLOOKUP($C$3,$C$23:$AMU$241,AHY1,FALSE))=TRUE,VLOOKUP($C$3,$C$23:$AMU$241,AHY1,FALSE),".")</f>
        <v>0.14889881014823914</v>
      </c>
      <c r="AHZ3" s="558">
        <f>VLOOKUP($C$3,$C$23:$AMU$241,AHZ1,FALSE)</f>
        <v>0.14199046790599823</v>
      </c>
      <c r="AIA3" s="558" t="str">
        <f>VLOOKUP($C$3,$C$23:$AMU$241,AIA1,FALSE)</f>
        <v>WDI</v>
      </c>
      <c r="AIB3" s="405"/>
      <c r="AIC3" s="406">
        <f>IF(ISNUMBER(VLOOKUP($C$3,$C$23:$AMU$241,AIC1,FALSE))=TRUE,VLOOKUP($C$3,$C$23:$AMU$241,AIC1,FALSE),".")</f>
        <v>0.15389114618301392</v>
      </c>
      <c r="AID3" s="558">
        <f>IF(ISNUMBER(VLOOKUP($C$3,$C$23:$AMU$241,AID1,FALSE))=TRUE,VLOOKUP($C$3,$C$23:$AMU$241,AID1,FALSE),".")</f>
        <v>0.16282215714454651</v>
      </c>
      <c r="AIE3" s="558">
        <f>IF(ISNUMBER(VLOOKUP($C$3,$C$23:$AMU$241,AIE1,FALSE))=TRUE,VLOOKUP($C$3,$C$23:$AMU$241,AIE1,FALSE),".")</f>
        <v>0.1544414609670639</v>
      </c>
      <c r="AIF3" s="558">
        <f>IF(ISNUMBER(VLOOKUP($C$3,$C$23:$AMU$241,AIF1,FALSE))=TRUE,VLOOKUP($C$3,$C$23:$AMU$241,AIF1,FALSE),".")</f>
        <v>0.14484944939613342</v>
      </c>
      <c r="AIG3" s="558">
        <f>VLOOKUP($C$3,$C$23:$AMU$241,AIG1,FALSE)</f>
        <v>0.13122488558292389</v>
      </c>
      <c r="AIH3" s="558" t="str">
        <f>VLOOKUP($C$3,$C$23:$AMU$241,AIH1,FALSE)</f>
        <v>FAD</v>
      </c>
      <c r="AII3" s="407"/>
      <c r="AIJ3" s="406">
        <f>IF(ISNUMBER(VLOOKUP($C$3,$C$23:$AMU$241,AIJ1,FALSE))=TRUE,VLOOKUP($C$3,$C$23:$AMU$241,AIJ1,FALSE),".")</f>
        <v>0.16667050123214722</v>
      </c>
      <c r="AIK3" s="558">
        <f>IF(ISNUMBER(VLOOKUP($C$3,$C$23:$AMU$241,AIK1,FALSE))=TRUE,VLOOKUP($C$3,$C$23:$AMU$241,AIK1,FALSE),".")</f>
        <v>0.17598065733909607</v>
      </c>
      <c r="AIL3" s="558">
        <f>IF(ISNUMBER(VLOOKUP($C$3,$C$23:$AMU$241,AIL1,FALSE))=TRUE,VLOOKUP($C$3,$C$23:$AMU$241,AIL1,FALSE),".")</f>
        <v>0.17067800462245941</v>
      </c>
      <c r="AIM3" s="558">
        <f>IF(ISNUMBER(VLOOKUP($C$3,$C$23:$AMU$241,AIM1,FALSE))=TRUE,VLOOKUP($C$3,$C$23:$AMU$241,AIM1,FALSE),".")</f>
        <v>0.1670060008764267</v>
      </c>
      <c r="AIN3" s="558">
        <f>VLOOKUP($C$3,$C$23:$AMU$241,AIN1,FALSE)</f>
        <v>0.13942000269889832</v>
      </c>
      <c r="AIO3" s="558" t="str">
        <f>VLOOKUP($C$3,$C$23:$AMU$241,AIO1,FALSE)</f>
        <v>WEO</v>
      </c>
      <c r="AIP3" s="558">
        <f>VLOOKUP($C$3,$C$23:$AMU$241,AIP1,FALSE)</f>
        <v>0.19194334745407104</v>
      </c>
      <c r="AIQ3" s="662"/>
      <c r="AIR3" s="663">
        <f t="shared" ref="AIR3:AIW3" si="543">IF(ISNUMBER(VLOOKUP($C$3,$C$23:$AMU$241,AIR1,FALSE))=TRUE,VLOOKUP($C$3,$C$23:$AMU$241,AIR1,FALSE),".")</f>
        <v>0.17432999999999998</v>
      </c>
      <c r="AIS3" s="663">
        <f t="shared" si="543"/>
        <v>0.18406</v>
      </c>
      <c r="AIT3" s="663">
        <f t="shared" si="543"/>
        <v>0.19323000000000001</v>
      </c>
      <c r="AIU3" s="663">
        <f t="shared" si="543"/>
        <v>0.19728000000000001</v>
      </c>
      <c r="AIV3" s="663">
        <f t="shared" si="543"/>
        <v>0.19980000000000001</v>
      </c>
      <c r="AIW3" s="663">
        <f t="shared" si="543"/>
        <v>0.20296</v>
      </c>
      <c r="AIX3" s="662"/>
      <c r="AIY3" s="663">
        <f t="shared" ref="AIY3:AJD3" si="544">IF(ISNUMBER(VLOOKUP($C$3,$C$23:$AMU$241,AIY1,FALSE))=TRUE,VLOOKUP($C$3,$C$23:$AMU$241,AIY1,FALSE),".")</f>
        <v>2E-3</v>
      </c>
      <c r="AIZ3" s="663">
        <f t="shared" si="544"/>
        <v>0.02</v>
      </c>
      <c r="AJA3" s="663">
        <f t="shared" si="544"/>
        <v>0.02</v>
      </c>
      <c r="AJB3" s="663">
        <f t="shared" si="544"/>
        <v>0.02</v>
      </c>
      <c r="AJC3" s="663">
        <f t="shared" si="544"/>
        <v>0.02</v>
      </c>
      <c r="AJD3" s="663">
        <f t="shared" si="544"/>
        <v>0.02</v>
      </c>
      <c r="AJE3" s="407"/>
      <c r="AJF3" s="407">
        <f>IF(ISNUMBER(VLOOKUP($C$3,$C$23:$AMU$241,AJF1,FALSE))=TRUE,VLOOKUP($C$3,$C$23:$AMU$241,AJF1,FALSE),".")</f>
        <v>1.797405444085598E-2</v>
      </c>
      <c r="AJG3" s="407">
        <f>IF(ISNUMBER(VLOOKUP($C$3,$C$23:$AMU$241,AJG1,FALSE))=TRUE,VLOOKUP($C$3,$C$23:$AMU$241,AJG1,FALSE),".")</f>
        <v>2.3780709132552147E-2</v>
      </c>
      <c r="AJH3" s="407">
        <f>IF(ISNUMBER(VLOOKUP($C$3,$C$23:$AMU$241,AJH1,FALSE))=TRUE,VLOOKUP($C$3,$C$23:$AMU$241,AJH1,FALSE),".")</f>
        <v>1.2948751449584961E-2</v>
      </c>
      <c r="AJI3" s="407">
        <f>IF(ISNUMBER(VLOOKUP($C$3,$C$23:$AMU$241,AJI1,FALSE))=TRUE,VLOOKUP($C$3,$C$23:$AMU$241,AJI1,FALSE),".")</f>
        <v>-2.6544518768787384E-3</v>
      </c>
      <c r="AJJ3" s="407">
        <f>IF(ISNUMBER(VLOOKUP($C$3,$C$23:$AMU$241,AJJ1,FALSE))=TRUE,VLOOKUP($C$3,$C$23:$AMU$241,AJJ1,FALSE),".")</f>
        <v>-2.0467378199100494E-2</v>
      </c>
      <c r="AJK3" s="407" t="str">
        <f>VLOOKUP($C$3,$C$23:$AMU$241,AJK1,FALSE)</f>
        <v>MFMOD</v>
      </c>
      <c r="AJL3" s="561"/>
      <c r="AJM3" s="561"/>
      <c r="AJN3" s="561">
        <f>IF(ISNUMBER(VLOOKUP($C$3,$C$23:$AMU$241,AJN1,FALSE))=TRUE,VLOOKUP($C$3,$C$23:$AMU$241,AJN1,FALSE),".")</f>
        <v>2.866966649889946E-2</v>
      </c>
      <c r="AJO3" s="561">
        <f>IF(ISNUMBER(VLOOKUP($C$3,$C$23:$AMU$241,AJO1,FALSE))=TRUE,VLOOKUP($C$3,$C$23:$AMU$241,AJO1,FALSE),".")</f>
        <v>1.0253436863422394E-2</v>
      </c>
      <c r="AJP3" s="561">
        <f>IF(ISNUMBER(VLOOKUP($C$3,$C$23:$AMU$241,AJP1,FALSE))=TRUE,VLOOKUP($C$3,$C$23:$AMU$241,AJP1,FALSE),".")</f>
        <v>3.0601231846958399E-3</v>
      </c>
      <c r="AJQ3" s="407">
        <f>IF(ISNUMBER(VLOOKUP($C$3,$C$23:$AMU$241,AJQ1,FALSE))=TRUE,VLOOKUP($C$3,$C$23:$AMU$241,AJQ1,FALSE),".")</f>
        <v>-2.8755926177836955E-4</v>
      </c>
      <c r="AJR3" s="407">
        <f>IF(ISNUMBER(VLOOKUP($C$3,$C$23:$AMU$241,AJR1,FALSE))=TRUE,VLOOKUP($C$3,$C$23:$AMU$241,AJR1,FALSE),".")</f>
        <v>5.1102198660373688E-2</v>
      </c>
      <c r="AJS3" s="561" t="str">
        <f>VLOOKUP($C$3,$C$23:$AMU$241,AJS1,FALSE)</f>
        <v>WDI</v>
      </c>
      <c r="AJT3" s="561"/>
      <c r="AJU3" s="561"/>
      <c r="AJV3" s="561"/>
      <c r="AJW3" s="567">
        <f>IF(ISNUMBER(VLOOKUP($C$3,$C$23:$AMU$241,AJW1,FALSE))=TRUE,VLOOKUP($C$3,$C$23:$AMU$241,AJW1,FALSE),".")</f>
        <v>7.5297625735402107E-3</v>
      </c>
      <c r="AJX3" s="400">
        <f>IF(ISNUMBER(VLOOKUP($C$3,$C$23:$AMU$241,AJX1,FALSE))=TRUE,VLOOKUP($C$3,$C$23:$AMU$241,AJX1,FALSE),".")</f>
        <v>1.345738023519516E-2</v>
      </c>
      <c r="AJY3" s="400">
        <f>IF(ISNUMBER(VLOOKUP($C$3,$C$23:$AMU$241,AJY1,FALSE))=TRUE,VLOOKUP($C$3,$C$23:$AMU$241,AJY1,FALSE),".")</f>
        <v>2.5064798537641764E-3</v>
      </c>
      <c r="AJZ3" s="400">
        <f>IF(ISNUMBER(VLOOKUP($C$3,$C$23:$AMU$241,AJZ1,FALSE))=TRUE,VLOOKUP($C$3,$C$23:$AMU$241,AJZ1,FALSE),".")</f>
        <v>-1.3017491437494755E-2</v>
      </c>
      <c r="AKA3" s="400">
        <f>VLOOKUP($C$3,$C$23:$AMU$241,AKA1,FALSE)</f>
        <v>-3.0401341617107391E-2</v>
      </c>
      <c r="AKB3" s="400" t="str">
        <f>VLOOKUP($C$3,$C$23:$AMU$241,AKB1,FALSE)</f>
        <v>MFMOD</v>
      </c>
      <c r="AKF3" s="400">
        <f>IF(ISNUMBER(VLOOKUP($C$3,$C$23:$AMU$241,AKF1,FALSE))=TRUE,VLOOKUP($C$3,$C$23:$AMU$241,AKF1,FALSE),".")</f>
        <v>1.8710795789957047E-2</v>
      </c>
      <c r="AKG3" s="400">
        <f>IF(ISNUMBER(VLOOKUP($C$3,$C$23:$AMU$241,AKG1,FALSE))=TRUE,VLOOKUP($C$3,$C$23:$AMU$241,AKG1,FALSE),".")</f>
        <v>3.8970404420979321E-4</v>
      </c>
      <c r="AKH3" s="400">
        <f>IF(ISNUMBER(VLOOKUP($C$3,$C$23:$AMU$241,AKH1,FALSE))=TRUE,VLOOKUP($C$3,$C$23:$AMU$241,AKH1,FALSE),".")</f>
        <v>-7.1833501569926739E-3</v>
      </c>
      <c r="AKI3" s="400">
        <f>IF(ISNUMBER(VLOOKUP($C$3,$C$23:$AMU$241,AKI1,FALSE))=TRUE,VLOOKUP($C$3,$C$23:$AMU$241,AKI1,FALSE),".")</f>
        <v>-9.9927317351102829E-3</v>
      </c>
      <c r="AKJ3" s="400">
        <f>IF(ISNUMBER(VLOOKUP($C$3,$C$23:$AMU$241,AKJ1,FALSE))=TRUE,VLOOKUP($C$3,$C$23:$AMU$241,AKJ1,FALSE),".")</f>
        <v>4.1843842715024948E-2</v>
      </c>
      <c r="AKK3" s="400" t="str">
        <f>VLOOKUP($C$3,$C$23:$AMU$241,AKK1,FALSE)</f>
        <v>WDI</v>
      </c>
      <c r="AKM3" s="400">
        <f>IF(ISNUMBER(VLOOKUP($C$3,$C$23:$AMU$241,AKM1,FALSE))=TRUE,VLOOKUP($C$3,$C$23:$AMU$241,AKM1,FALSE),".")</f>
        <v>11620</v>
      </c>
      <c r="AKN3" s="400" t="str">
        <f>VLOOKUP($C$3,$C$23:$AMU$241,AKN1,FALSE)</f>
        <v>WDI</v>
      </c>
      <c r="AKP3" s="400">
        <f>IF(ISNUMBER(VLOOKUP($C$3,$C$23:$AMU$241,AKP1,FALSE))=TRUE,VLOOKUP($C$3,$C$23:$AMU$241,AKP1,FALSE),".")</f>
        <v>13785.021484375</v>
      </c>
      <c r="AKQ3" s="400" t="str">
        <f>VLOOKUP($C$3,$C$23:$AMU$241,AKQ1,FALSE)</f>
        <v>MFMOD</v>
      </c>
      <c r="AKS3" s="400">
        <f>IF(ISNUMBER(VLOOKUP($C$3,$C$23:$AMU$241,AKS1,FALSE))=TRUE,VLOOKUP($C$3,$C$23:$AMU$241,AKS1,FALSE),".")</f>
        <v>12932.4695302972</v>
      </c>
      <c r="AKT3" s="400" t="str">
        <f>VLOOKUP($C$3,$C$23:$AMU$241,AKT1,FALSE)</f>
        <v>WDI</v>
      </c>
      <c r="AKV3" s="400">
        <f>IF(ISNUMBER(VLOOKUP($C$3,$C$23:$AMU$241,AKV1,FALSE))=TRUE,VLOOKUP($C$3,$C$23:$AMU$241,AKV1,FALSE),".")</f>
        <v>13686.0086737317</v>
      </c>
      <c r="AKW3" s="400" t="str">
        <f>VLOOKUP($C$3,$C$23:$AMU$241,AKW1,FALSE)</f>
        <v>WDI</v>
      </c>
      <c r="AKY3" s="400">
        <f>IF(ISNUMBER(VLOOKUP($C$3,$C$23:$AMU$241,AKY1,FALSE))=TRUE,VLOOKUP($C$3,$C$23:$AMU$241,AKY1,FALSE),".")</f>
        <v>0.18020488321781158</v>
      </c>
      <c r="AKZ3" s="400">
        <f>IF(ISNUMBER(VLOOKUP($C$3,$C$23:$AMU$241,AKZ1,FALSE))=TRUE,VLOOKUP($C$3,$C$23:$AMU$241,AKZ1,FALSE),".")</f>
        <v>0.18595588207244873</v>
      </c>
      <c r="ALA3" s="400">
        <f>IF(ISNUMBER(VLOOKUP($C$3,$C$23:$AMU$241,ALA1,FALSE))=TRUE,VLOOKUP($C$3,$C$23:$AMU$241,ALA1,FALSE),".")</f>
        <v>0.17558111250400543</v>
      </c>
      <c r="ALB3" s="400">
        <f>IF(ISNUMBER(VLOOKUP($C$3,$C$23:$AMU$241,ALB1,FALSE))=TRUE,VLOOKUP($C$3,$C$23:$AMU$241,ALB1,FALSE),".")</f>
        <v>0.16004081070423126</v>
      </c>
      <c r="ALC3" s="400">
        <f>IF(ISNUMBER(VLOOKUP($C$3,$C$23:$AMU$241,ALC1,FALSE))=TRUE,VLOOKUP($C$3,$C$23:$AMU$241,ALC1,FALSE),".")</f>
        <v>0.16360868513584137</v>
      </c>
      <c r="ALD3" s="407" t="str">
        <f>VLOOKUP($C$3,$C$23:$AMU$241,ALD1,FALSE)</f>
        <v>MFMOD</v>
      </c>
      <c r="ALE3" s="405"/>
      <c r="ALF3" s="405"/>
      <c r="ALG3" s="405"/>
      <c r="ALH3" s="400">
        <f>IF(ISNUMBER(VLOOKUP($C$3,$C$23:$AMU$241,ALH1,FALSE))=TRUE,VLOOKUP($C$3,$C$23:$AMU$241,ALH1,FALSE),".")</f>
        <v>0.16061407327651978</v>
      </c>
      <c r="ALI3" s="400">
        <f>IF(ISNUMBER(VLOOKUP($C$3,$C$23:$AMU$241,ALI1,FALSE))=TRUE,VLOOKUP($C$3,$C$23:$AMU$241,ALI1,FALSE),".")</f>
        <v>0.15675336122512817</v>
      </c>
      <c r="ALJ3" s="400">
        <f>IF(ISNUMBER(VLOOKUP($C$3,$C$23:$AMU$241,ALJ1,FALSE))=TRUE,VLOOKUP($C$3,$C$23:$AMU$241,ALJ1,FALSE),".")</f>
        <v>0.1341099888086319</v>
      </c>
      <c r="ALK3" s="400">
        <f>IF(ISNUMBER(VLOOKUP($C$3,$C$23:$AMU$241,ALK1,FALSE))=TRUE,VLOOKUP($C$3,$C$23:$AMU$241,ALK1,FALSE),".")</f>
        <v>0.11599349230527878</v>
      </c>
      <c r="ALL3" s="400">
        <f>IF(ISNUMBER(VLOOKUP($C$3,$C$23:$AMU$241,ALL1,FALSE))=TRUE,VLOOKUP($C$3,$C$23:$AMU$241,ALL1,FALSE),".")</f>
        <v>0.13419048488140106</v>
      </c>
      <c r="ALM3" s="400" t="str">
        <f>VLOOKUP($C$3,$C$23:$AMU$241,ALM1,FALSE)</f>
        <v>WDI</v>
      </c>
      <c r="ANK3" s="405"/>
      <c r="ANL3" s="405"/>
      <c r="ANM3" s="405"/>
      <c r="ANN3" s="405"/>
      <c r="ANO3" s="405"/>
      <c r="ANP3" s="405"/>
      <c r="ANQ3" s="405"/>
      <c r="ANR3" s="405"/>
      <c r="ANS3" s="405"/>
      <c r="ANT3" s="405"/>
      <c r="ANU3" s="405"/>
      <c r="ANV3" s="405"/>
      <c r="ANW3" s="405"/>
      <c r="ANX3" s="405"/>
      <c r="ANY3" s="405"/>
      <c r="ANZ3" s="405"/>
      <c r="AOA3" s="405"/>
      <c r="AOB3" s="405"/>
      <c r="AOC3" s="405"/>
      <c r="AOD3" s="405"/>
      <c r="AOJ3" s="405"/>
      <c r="AOK3" s="405"/>
      <c r="AOL3" s="405"/>
      <c r="AOM3" s="405"/>
      <c r="AON3" s="405"/>
    </row>
    <row r="4" spans="1:1120" s="337" customFormat="1" ht="14.5">
      <c r="A4" s="255" t="s">
        <v>463</v>
      </c>
      <c r="B4" s="255"/>
      <c r="C4" s="255"/>
      <c r="D4" s="400" t="s">
        <v>432</v>
      </c>
      <c r="E4" s="400"/>
      <c r="F4" s="400" t="s">
        <v>1464</v>
      </c>
      <c r="G4" s="565"/>
      <c r="H4" s="400" t="s">
        <v>1294</v>
      </c>
      <c r="I4" s="400"/>
      <c r="J4" s="400" t="s">
        <v>1487</v>
      </c>
      <c r="K4" s="400"/>
      <c r="L4" s="400" t="s">
        <v>1613</v>
      </c>
      <c r="M4" s="255"/>
      <c r="N4" s="255" t="s">
        <v>432</v>
      </c>
      <c r="O4" s="255" t="s">
        <v>432</v>
      </c>
      <c r="P4" s="255"/>
      <c r="Q4" s="255" t="s">
        <v>432</v>
      </c>
      <c r="R4" s="255"/>
      <c r="S4" s="255" t="s">
        <v>432</v>
      </c>
      <c r="T4" s="255"/>
      <c r="U4" s="255" t="s">
        <v>432</v>
      </c>
      <c r="V4" s="255"/>
      <c r="X4" s="400"/>
      <c r="Y4" s="400" t="s">
        <v>819</v>
      </c>
      <c r="Z4" s="400" t="s">
        <v>819</v>
      </c>
      <c r="AA4" s="400"/>
      <c r="AB4" s="400" t="s">
        <v>819</v>
      </c>
      <c r="AC4" s="400"/>
      <c r="AD4" s="400" t="s">
        <v>819</v>
      </c>
      <c r="AE4" s="336"/>
      <c r="AF4" s="336" t="s">
        <v>819</v>
      </c>
      <c r="AG4" s="336"/>
      <c r="AH4" s="336"/>
      <c r="AI4" s="336"/>
      <c r="AJ4" s="336" t="s">
        <v>1294</v>
      </c>
      <c r="AK4" s="336" t="s">
        <v>1294</v>
      </c>
      <c r="AL4" s="336"/>
      <c r="AM4" s="336" t="s">
        <v>1294</v>
      </c>
      <c r="AN4" s="336"/>
      <c r="AO4" s="336" t="s">
        <v>1294</v>
      </c>
      <c r="AP4" s="336"/>
      <c r="AQ4" s="336" t="s">
        <v>1294</v>
      </c>
      <c r="AR4" s="336"/>
      <c r="AS4" s="568"/>
      <c r="AT4" s="568"/>
      <c r="AU4" s="400" t="s">
        <v>1487</v>
      </c>
      <c r="AV4" s="400" t="s">
        <v>1487</v>
      </c>
      <c r="AW4" s="400"/>
      <c r="AX4" s="400" t="s">
        <v>1487</v>
      </c>
      <c r="AY4" s="400"/>
      <c r="AZ4" s="400" t="s">
        <v>1487</v>
      </c>
      <c r="BA4" s="400"/>
      <c r="BB4" s="400" t="s">
        <v>1487</v>
      </c>
      <c r="BC4" s="400"/>
      <c r="BD4" s="400"/>
      <c r="BE4" s="400" t="s">
        <v>1594</v>
      </c>
      <c r="BF4" s="400"/>
      <c r="BG4" s="400"/>
      <c r="BH4" s="336" t="str">
        <f>VLOOKUP($C$3,$C$23:$AMU$241,BH1,FALSE)</f>
        <v>PWT 8.1</v>
      </c>
      <c r="BI4" s="336" t="s">
        <v>432</v>
      </c>
      <c r="BJ4" s="400" t="s">
        <v>819</v>
      </c>
      <c r="BK4" s="401" t="s">
        <v>1464</v>
      </c>
      <c r="BL4" s="401"/>
      <c r="BM4" s="401" t="s">
        <v>1294</v>
      </c>
      <c r="BN4" s="336"/>
      <c r="BO4" s="336" t="s">
        <v>1487</v>
      </c>
      <c r="BP4" s="401"/>
      <c r="BQ4" s="401">
        <f>VLOOKUP($C$3,$C$23:$AMU$241,BQ1,FALSE)</f>
        <v>2.7532589435577393</v>
      </c>
      <c r="BR4" s="400"/>
      <c r="BS4" s="400"/>
      <c r="BT4" s="400"/>
      <c r="BU4" s="401">
        <f>VLOOKUP($C$3,$C$23:$AMU$241,BU1,FALSE)</f>
        <v>3.4668002128601074</v>
      </c>
      <c r="BV4" s="400"/>
      <c r="BW4" s="400"/>
      <c r="BX4" s="401">
        <f>VLOOKUP($C$3,$C$23:$AMU$241,BX1,FALSE)</f>
        <v>2.198880672454834</v>
      </c>
      <c r="BY4" s="400"/>
      <c r="BZ4" s="400"/>
      <c r="CA4" s="400" t="str">
        <f>VLOOKUP($C$3,$C$23:$AMU$241,CA1,FALSE)</f>
        <v>PWT 8.1</v>
      </c>
      <c r="CB4" s="400" t="s">
        <v>432</v>
      </c>
      <c r="CC4" s="400" t="s">
        <v>432</v>
      </c>
      <c r="CD4" s="400" t="s">
        <v>432</v>
      </c>
      <c r="CE4" s="400" t="s">
        <v>432</v>
      </c>
      <c r="CF4" s="400" t="s">
        <v>432</v>
      </c>
      <c r="CG4" s="400"/>
      <c r="CH4" s="400" t="str">
        <f>VLOOKUP($C$3,$C$23:$AMU$241,CH1,FALSE)</f>
        <v>PWT 9</v>
      </c>
      <c r="CI4" s="400" t="s">
        <v>819</v>
      </c>
      <c r="CJ4" s="400" t="s">
        <v>819</v>
      </c>
      <c r="CK4" s="400" t="s">
        <v>819</v>
      </c>
      <c r="CL4" s="400" t="s">
        <v>819</v>
      </c>
      <c r="CM4" s="400" t="s">
        <v>819</v>
      </c>
      <c r="CN4" s="336"/>
      <c r="CO4" s="336" t="str">
        <f>VLOOKUP($C$3,$C$23:$AMU$241,CO1,FALSE)</f>
        <v>PWT 9.1</v>
      </c>
      <c r="CP4" s="336" t="s">
        <v>1294</v>
      </c>
      <c r="CQ4" s="336" t="s">
        <v>1294</v>
      </c>
      <c r="CR4" s="336" t="s">
        <v>1294</v>
      </c>
      <c r="CS4" s="336" t="s">
        <v>1294</v>
      </c>
      <c r="CT4" s="336" t="s">
        <v>1294</v>
      </c>
      <c r="CU4" s="336"/>
      <c r="CV4" s="400" t="str">
        <f>VLOOKUP($C$3,$C$23:$ANF$241,CV1,FALSE)</f>
        <v>PWT 10.0</v>
      </c>
      <c r="CW4" s="400" t="s">
        <v>1487</v>
      </c>
      <c r="CX4" s="400" t="s">
        <v>1487</v>
      </c>
      <c r="CY4" s="400" t="s">
        <v>1487</v>
      </c>
      <c r="CZ4" s="400" t="s">
        <v>1487</v>
      </c>
      <c r="DA4" s="400" t="s">
        <v>1487</v>
      </c>
      <c r="DB4" s="400"/>
      <c r="DC4" s="336" t="s">
        <v>819</v>
      </c>
      <c r="DD4" s="336" t="s">
        <v>819</v>
      </c>
      <c r="DE4" s="336" t="s">
        <v>819</v>
      </c>
      <c r="DF4" s="336" t="s">
        <v>819</v>
      </c>
      <c r="DG4" s="336" t="s">
        <v>819</v>
      </c>
      <c r="DH4" s="336"/>
      <c r="DI4" s="336"/>
      <c r="DJ4" s="255" t="s">
        <v>1294</v>
      </c>
      <c r="DK4" s="255" t="s">
        <v>1294</v>
      </c>
      <c r="DL4" s="255" t="s">
        <v>1294</v>
      </c>
      <c r="DM4" s="255" t="s">
        <v>1294</v>
      </c>
      <c r="DN4" s="255" t="s">
        <v>1294</v>
      </c>
      <c r="DO4" s="255"/>
      <c r="DP4" s="255"/>
      <c r="DQ4" s="336" t="s">
        <v>1487</v>
      </c>
      <c r="DR4" s="336"/>
      <c r="DS4" s="255"/>
      <c r="DU4" s="336"/>
      <c r="DV4" s="336"/>
      <c r="DW4" s="336"/>
      <c r="DX4" s="336"/>
      <c r="DY4" s="336"/>
      <c r="DZ4" s="336" t="s">
        <v>820</v>
      </c>
      <c r="EA4" s="336" t="s">
        <v>820</v>
      </c>
      <c r="EB4" s="336" t="s">
        <v>820</v>
      </c>
      <c r="EC4" s="336" t="s">
        <v>820</v>
      </c>
      <c r="ED4" s="336" t="s">
        <v>432</v>
      </c>
      <c r="EE4" s="336"/>
      <c r="EF4" s="336" t="str">
        <f>VLOOKUP($C$3,$C$23:$AMU$241,EF1,FALSE)</f>
        <v>PWT 9</v>
      </c>
      <c r="EG4" s="336" t="s">
        <v>819</v>
      </c>
      <c r="EH4" s="336" t="s">
        <v>819</v>
      </c>
      <c r="EI4" s="336" t="s">
        <v>819</v>
      </c>
      <c r="EJ4" s="336" t="s">
        <v>819</v>
      </c>
      <c r="EK4" s="336" t="s">
        <v>819</v>
      </c>
      <c r="EM4" s="255" t="str">
        <f>VLOOKUP($C$3,$C$23:$AMU$241,EM1,FALSE)</f>
        <v>PWT 9.1</v>
      </c>
      <c r="EN4" s="255" t="s">
        <v>1294</v>
      </c>
      <c r="EO4" s="255" t="s">
        <v>1294</v>
      </c>
      <c r="EP4" s="255" t="s">
        <v>1294</v>
      </c>
      <c r="EQ4" s="255" t="s">
        <v>1294</v>
      </c>
      <c r="ER4" s="255" t="s">
        <v>1294</v>
      </c>
      <c r="ES4" s="336"/>
      <c r="ET4" s="255" t="str">
        <f>VLOOKUP($C$3,$C$23:$AMU$241,ET1,FALSE)</f>
        <v>PWT 10.0</v>
      </c>
      <c r="EU4" s="336" t="s">
        <v>1487</v>
      </c>
      <c r="EV4" s="336" t="s">
        <v>1487</v>
      </c>
      <c r="EW4" s="336" t="s">
        <v>1487</v>
      </c>
      <c r="EX4" s="336" t="s">
        <v>1487</v>
      </c>
      <c r="EY4" s="336" t="s">
        <v>1487</v>
      </c>
      <c r="EZ4" s="336"/>
      <c r="FA4" s="255" t="str">
        <f>VLOOKUP($C$3,$C$23:$AMU$241,FA1,FALSE)</f>
        <v>TED</v>
      </c>
      <c r="FB4" s="336" t="s">
        <v>1594</v>
      </c>
      <c r="FC4" s="336" t="s">
        <v>1594</v>
      </c>
      <c r="FD4" s="336" t="s">
        <v>1594</v>
      </c>
      <c r="FE4" s="336" t="s">
        <v>1594</v>
      </c>
      <c r="FF4" s="336" t="s">
        <v>1594</v>
      </c>
      <c r="FG4" s="400"/>
      <c r="FH4" s="337" t="s">
        <v>1613</v>
      </c>
      <c r="FI4" s="337" t="s">
        <v>1613</v>
      </c>
      <c r="FJ4" s="337" t="s">
        <v>1613</v>
      </c>
      <c r="FK4" s="337" t="s">
        <v>1613</v>
      </c>
      <c r="FL4" s="337" t="s">
        <v>1613</v>
      </c>
      <c r="FM4" s="400"/>
      <c r="FN4" s="400"/>
      <c r="FO4" s="400"/>
      <c r="FP4" s="400"/>
      <c r="FR4" s="255"/>
      <c r="FS4" s="255"/>
      <c r="FT4" s="255"/>
      <c r="FU4" s="255"/>
      <c r="FV4" s="255"/>
      <c r="FW4" s="255"/>
      <c r="FX4" s="336"/>
      <c r="FZ4" s="255" t="s">
        <v>830</v>
      </c>
      <c r="GA4" s="255"/>
      <c r="GB4" s="255"/>
      <c r="GC4" s="255"/>
      <c r="GD4" s="255"/>
      <c r="GE4" s="255"/>
      <c r="GG4" s="336" t="s">
        <v>832</v>
      </c>
      <c r="GH4" s="336"/>
      <c r="GI4" s="336"/>
      <c r="GJ4" s="336"/>
      <c r="GK4" s="336"/>
      <c r="GL4" s="336"/>
      <c r="GN4" s="400"/>
      <c r="GO4" s="400"/>
      <c r="GP4" s="400"/>
      <c r="GQ4" s="400"/>
      <c r="GR4" s="400"/>
      <c r="GS4" s="400"/>
      <c r="GT4" s="400"/>
      <c r="GU4" s="400"/>
      <c r="GV4" s="400"/>
      <c r="GW4" s="400"/>
      <c r="GX4" s="400"/>
      <c r="GY4" s="400"/>
      <c r="GZ4" s="400"/>
      <c r="HA4" s="400"/>
      <c r="HB4" s="400"/>
      <c r="HC4" s="400"/>
      <c r="HD4" s="400"/>
      <c r="HE4" s="400"/>
      <c r="HF4" s="400"/>
      <c r="HG4" s="400"/>
      <c r="HH4" s="400"/>
      <c r="HI4" s="400"/>
      <c r="HJ4" s="400"/>
      <c r="HK4" s="400"/>
      <c r="HL4" s="400"/>
      <c r="HM4" s="400"/>
      <c r="HN4" s="400"/>
      <c r="HO4" s="400"/>
      <c r="HP4" s="400"/>
      <c r="HQ4" s="400"/>
      <c r="HR4" s="400"/>
      <c r="HS4" s="400"/>
      <c r="HT4" s="400"/>
      <c r="HU4" s="400"/>
      <c r="HV4" s="400"/>
      <c r="HW4" s="400"/>
      <c r="HX4" s="400"/>
      <c r="HY4" s="400"/>
      <c r="HZ4" s="400"/>
      <c r="IA4" s="400"/>
      <c r="IB4" s="400"/>
      <c r="IC4" s="400"/>
      <c r="ID4" s="400"/>
      <c r="IE4" s="400"/>
      <c r="IF4" s="400"/>
      <c r="IG4" s="400"/>
      <c r="IH4" s="400"/>
      <c r="II4" s="400"/>
      <c r="IJ4" s="400"/>
      <c r="IK4" s="400"/>
      <c r="IL4" s="400"/>
      <c r="IM4" s="400"/>
      <c r="IN4" s="400"/>
      <c r="IO4" s="400"/>
      <c r="IP4" s="255"/>
      <c r="IQ4" s="255"/>
      <c r="IR4" s="255"/>
      <c r="IS4" s="255"/>
      <c r="IT4" s="255"/>
      <c r="IU4" s="255"/>
      <c r="IV4" s="255"/>
      <c r="IW4" s="255"/>
      <c r="IX4" s="255"/>
      <c r="IY4" s="255"/>
      <c r="IZ4" s="255"/>
      <c r="JA4" s="255"/>
      <c r="JB4" s="255"/>
      <c r="JC4" s="255"/>
      <c r="JD4" s="255"/>
      <c r="JE4" s="255"/>
      <c r="JF4" s="255"/>
      <c r="JG4" s="255"/>
      <c r="JH4" s="255"/>
      <c r="JI4" s="255"/>
      <c r="JJ4" s="255"/>
      <c r="JK4" s="255"/>
      <c r="JL4" s="255"/>
      <c r="JM4" s="255"/>
      <c r="JN4" s="255"/>
      <c r="JO4" s="255"/>
      <c r="JP4" s="255"/>
      <c r="JQ4" s="255"/>
      <c r="JR4" s="255"/>
      <c r="JS4" s="255"/>
      <c r="JT4" s="255"/>
      <c r="JU4" s="255"/>
      <c r="JV4" s="255"/>
      <c r="JW4" s="255"/>
      <c r="JX4" s="255"/>
      <c r="JY4" s="255"/>
      <c r="JZ4" s="255"/>
      <c r="KA4" s="255"/>
      <c r="KB4" s="255"/>
      <c r="KC4" s="255"/>
      <c r="KD4" s="255"/>
      <c r="KE4" s="255"/>
      <c r="KF4" s="255"/>
      <c r="KG4" s="255"/>
      <c r="KH4" s="255"/>
      <c r="KI4" s="255"/>
      <c r="KJ4" s="255"/>
      <c r="KK4" s="255"/>
      <c r="KL4" s="255"/>
      <c r="KM4" s="255"/>
      <c r="KN4" s="255"/>
      <c r="KO4" s="255"/>
      <c r="KP4" s="255"/>
      <c r="KQ4" s="255"/>
      <c r="KR4" s="255"/>
      <c r="KS4" s="255"/>
      <c r="KT4" s="255"/>
      <c r="KU4" s="255"/>
      <c r="KV4" s="255"/>
      <c r="KW4" s="255"/>
      <c r="KX4" s="255"/>
      <c r="KY4" s="255"/>
      <c r="KZ4" s="255"/>
      <c r="LA4" s="255"/>
      <c r="LB4" s="255"/>
      <c r="LC4" s="255"/>
      <c r="LD4" s="255"/>
      <c r="LE4" s="255"/>
      <c r="LF4" s="255"/>
      <c r="LG4" s="255"/>
      <c r="LH4" s="255"/>
      <c r="LI4" s="255"/>
      <c r="LJ4" s="255"/>
      <c r="LK4" s="255"/>
      <c r="LL4" s="255"/>
      <c r="LM4" s="255"/>
      <c r="LN4" s="255"/>
      <c r="LO4" s="255"/>
      <c r="LP4" s="255"/>
      <c r="LQ4" s="255"/>
      <c r="LR4" s="255"/>
      <c r="LS4" s="255"/>
      <c r="LT4" s="255"/>
      <c r="LU4" s="255"/>
      <c r="LV4" s="400"/>
      <c r="LW4" s="400"/>
      <c r="LX4" s="400"/>
      <c r="LY4" s="400"/>
      <c r="LZ4" s="400"/>
      <c r="MA4" s="400"/>
      <c r="MB4" s="400"/>
      <c r="MC4" s="400"/>
      <c r="MD4" s="400"/>
      <c r="ME4" s="400"/>
      <c r="MF4" s="400"/>
      <c r="MG4" s="400"/>
      <c r="MH4" s="400"/>
      <c r="MI4" s="400"/>
      <c r="MJ4" s="400"/>
      <c r="MK4" s="400"/>
      <c r="ML4" s="400"/>
      <c r="MM4" s="400"/>
      <c r="MN4" s="400"/>
      <c r="MO4" s="400"/>
      <c r="MP4" s="400"/>
      <c r="MQ4" s="400"/>
      <c r="MR4" s="400"/>
      <c r="MS4" s="400"/>
      <c r="MT4" s="400"/>
      <c r="MU4" s="400"/>
      <c r="MV4" s="400"/>
      <c r="MW4" s="400"/>
      <c r="MX4" s="400"/>
      <c r="MY4" s="400"/>
      <c r="MZ4" s="400"/>
      <c r="NA4" s="400"/>
      <c r="NB4" s="400"/>
      <c r="NC4" s="400"/>
      <c r="ND4" s="400"/>
      <c r="NE4" s="400"/>
      <c r="NF4" s="400"/>
      <c r="NG4" s="400"/>
      <c r="NH4" s="400"/>
      <c r="NI4" s="400"/>
      <c r="NJ4" s="400"/>
      <c r="NK4" s="400"/>
      <c r="NL4" s="400"/>
      <c r="NM4" s="400"/>
      <c r="NN4" s="400"/>
      <c r="NO4" s="400"/>
      <c r="NP4" s="400"/>
      <c r="NQ4" s="400"/>
      <c r="NR4" s="400"/>
      <c r="NS4" s="400"/>
      <c r="NT4" s="400"/>
      <c r="NU4" s="400"/>
      <c r="NV4" s="400"/>
      <c r="NW4" s="400"/>
      <c r="NX4" s="400"/>
      <c r="NY4" s="400"/>
      <c r="NZ4" s="400"/>
      <c r="OA4" s="400"/>
      <c r="OB4" s="400"/>
      <c r="OC4" s="400"/>
      <c r="OD4" s="400"/>
      <c r="OE4" s="400"/>
      <c r="OF4" s="400"/>
      <c r="OG4" s="400"/>
      <c r="OH4" s="400"/>
      <c r="OI4" s="400"/>
      <c r="OJ4" s="400"/>
      <c r="OK4" s="400"/>
      <c r="OL4" s="400"/>
      <c r="OM4" s="400"/>
      <c r="ON4" s="400"/>
      <c r="OO4" s="400"/>
      <c r="OP4" s="400"/>
      <c r="OQ4" s="400"/>
      <c r="OR4" s="400"/>
      <c r="OS4" s="400"/>
      <c r="OT4" s="400"/>
      <c r="OU4" s="400"/>
      <c r="OV4" s="400"/>
      <c r="OW4" s="400"/>
      <c r="OX4" s="400"/>
      <c r="OY4" s="400"/>
      <c r="OZ4" s="400"/>
      <c r="PA4" s="400"/>
      <c r="PB4" s="400"/>
      <c r="PC4" s="400"/>
      <c r="PD4" s="400"/>
      <c r="PE4" s="400"/>
      <c r="PF4" s="400"/>
      <c r="PG4" s="400"/>
      <c r="PH4" s="400"/>
      <c r="PI4" s="400"/>
      <c r="PJ4" s="400"/>
      <c r="PK4" s="400"/>
      <c r="PL4" s="400"/>
      <c r="PM4" s="400"/>
      <c r="PN4" s="400"/>
      <c r="PO4" s="400"/>
      <c r="PP4" s="400"/>
      <c r="PQ4" s="400"/>
      <c r="PR4" s="400"/>
      <c r="PS4" s="400"/>
      <c r="PT4" s="400"/>
      <c r="PU4" s="400"/>
      <c r="PV4" s="400"/>
      <c r="PW4" s="400"/>
      <c r="PX4" s="400"/>
      <c r="PY4" s="400"/>
      <c r="PZ4" s="400"/>
      <c r="QA4" s="336"/>
      <c r="QB4" s="336"/>
      <c r="QC4" s="336"/>
      <c r="QD4" s="336"/>
      <c r="QE4" s="336"/>
      <c r="QF4" s="336"/>
      <c r="QG4" s="336"/>
      <c r="QH4" s="336"/>
      <c r="QI4" s="336"/>
      <c r="QJ4" s="336"/>
      <c r="QK4" s="336"/>
      <c r="QL4" s="336"/>
      <c r="QM4" s="336"/>
      <c r="QN4" s="336"/>
      <c r="QO4" s="336"/>
      <c r="QP4" s="336"/>
      <c r="QQ4" s="336"/>
      <c r="QR4" s="336"/>
      <c r="QS4" s="336"/>
      <c r="QT4" s="336"/>
      <c r="QU4" s="336"/>
      <c r="QV4" s="336"/>
      <c r="QW4" s="336"/>
      <c r="QX4" s="336"/>
      <c r="QY4" s="336"/>
      <c r="QZ4" s="336"/>
      <c r="RA4" s="336"/>
      <c r="RB4" s="336"/>
      <c r="RC4" s="336"/>
      <c r="RD4" s="336"/>
      <c r="RE4" s="336"/>
      <c r="RF4" s="336"/>
      <c r="RG4" s="336"/>
      <c r="RH4" s="336"/>
      <c r="RI4" s="336"/>
      <c r="RJ4" s="336"/>
      <c r="RK4" s="336"/>
      <c r="RL4" s="336"/>
      <c r="RM4" s="336"/>
      <c r="RN4" s="336"/>
      <c r="RO4" s="336"/>
      <c r="RP4" s="336"/>
      <c r="RQ4" s="336"/>
      <c r="RR4" s="336"/>
      <c r="RS4" s="336"/>
      <c r="RT4" s="336"/>
      <c r="RU4" s="336"/>
      <c r="RV4" s="336"/>
      <c r="RW4" s="336"/>
      <c r="RX4" s="336"/>
      <c r="RY4" s="336"/>
      <c r="RZ4" s="336"/>
      <c r="SA4" s="336"/>
      <c r="SB4" s="336"/>
      <c r="SC4" s="336"/>
      <c r="SD4" s="336"/>
      <c r="SE4" s="336"/>
      <c r="SF4" s="336"/>
      <c r="SG4" s="336"/>
      <c r="SH4" s="336"/>
      <c r="SI4" s="336"/>
      <c r="SJ4" s="336"/>
      <c r="SK4" s="336"/>
      <c r="SL4" s="336"/>
      <c r="SM4" s="336"/>
      <c r="SN4" s="336"/>
      <c r="SO4" s="336"/>
      <c r="SP4" s="336"/>
      <c r="SQ4" s="336"/>
      <c r="SR4" s="336"/>
      <c r="SS4" s="336"/>
      <c r="ST4" s="336"/>
      <c r="SU4" s="336"/>
      <c r="SV4" s="336"/>
      <c r="SW4" s="336"/>
      <c r="SX4" s="336"/>
      <c r="SY4" s="336"/>
      <c r="SZ4" s="336"/>
      <c r="TA4" s="336"/>
      <c r="TB4" s="336"/>
      <c r="TC4" s="336"/>
      <c r="TD4" s="336"/>
      <c r="TE4" s="336"/>
      <c r="TF4" s="336"/>
      <c r="TG4" s="336"/>
      <c r="TH4" s="336"/>
      <c r="TI4" s="336"/>
      <c r="TJ4" s="336"/>
      <c r="TK4" s="336"/>
      <c r="TL4" s="336"/>
      <c r="TM4" s="336"/>
      <c r="TN4" s="336"/>
      <c r="TO4" s="336"/>
      <c r="TP4" s="336"/>
      <c r="TQ4" s="336"/>
      <c r="TR4" s="336"/>
      <c r="TS4" s="336"/>
      <c r="TT4" s="336"/>
      <c r="TU4" s="336"/>
      <c r="TV4" s="336"/>
      <c r="TW4" s="336"/>
      <c r="TX4" s="336"/>
      <c r="TY4" s="336"/>
      <c r="TZ4" s="255"/>
      <c r="UA4" s="255"/>
      <c r="UB4" s="255"/>
      <c r="UC4" s="255"/>
      <c r="UD4" s="255"/>
      <c r="UE4" s="255"/>
      <c r="UF4" s="255"/>
      <c r="UG4" s="255"/>
      <c r="UH4" s="255"/>
      <c r="UI4" s="255"/>
      <c r="UJ4" s="255"/>
      <c r="UK4" s="255"/>
      <c r="UL4" s="255"/>
      <c r="UM4" s="255"/>
      <c r="UN4" s="255"/>
      <c r="UO4" s="255"/>
      <c r="UP4" s="255"/>
      <c r="UQ4" s="255"/>
      <c r="UR4" s="255"/>
      <c r="US4" s="255"/>
      <c r="UT4" s="255"/>
      <c r="UU4" s="255"/>
      <c r="UV4" s="255"/>
      <c r="UW4" s="255"/>
      <c r="UX4" s="255"/>
      <c r="UY4" s="255"/>
      <c r="UZ4" s="255"/>
      <c r="VA4" s="255"/>
      <c r="VB4" s="255"/>
      <c r="VC4" s="255"/>
      <c r="VD4" s="255"/>
      <c r="VE4" s="255"/>
      <c r="VF4" s="255"/>
      <c r="VG4" s="255"/>
      <c r="VH4" s="255"/>
      <c r="VI4" s="255"/>
      <c r="VJ4" s="255"/>
      <c r="VK4" s="255"/>
      <c r="VL4" s="255"/>
      <c r="VM4" s="255"/>
      <c r="VN4" s="255"/>
      <c r="VO4" s="255"/>
      <c r="VP4" s="255"/>
      <c r="VQ4" s="255"/>
      <c r="VR4" s="255"/>
      <c r="VS4" s="255"/>
      <c r="VT4" s="255"/>
      <c r="VU4" s="255"/>
      <c r="VV4" s="255"/>
      <c r="VW4" s="255"/>
      <c r="VX4" s="255"/>
      <c r="VY4" s="255"/>
      <c r="VZ4" s="255"/>
      <c r="WA4" s="255"/>
      <c r="WB4" s="255"/>
      <c r="WC4" s="255"/>
      <c r="WD4" s="255"/>
      <c r="WE4" s="255"/>
      <c r="WF4" s="255"/>
      <c r="WG4" s="255"/>
      <c r="WH4" s="255"/>
      <c r="WI4" s="255"/>
      <c r="WJ4" s="255"/>
      <c r="WK4" s="255"/>
      <c r="WL4" s="255"/>
      <c r="WM4" s="255"/>
      <c r="WN4" s="255"/>
      <c r="WO4" s="255"/>
      <c r="WP4" s="255"/>
      <c r="WQ4" s="255"/>
      <c r="WR4" s="255"/>
      <c r="WS4" s="255"/>
      <c r="WT4" s="255"/>
      <c r="WU4" s="255"/>
      <c r="WV4" s="255"/>
      <c r="WW4" s="255"/>
      <c r="WX4" s="255"/>
      <c r="WY4" s="255"/>
      <c r="WZ4" s="255"/>
      <c r="XA4" s="255"/>
      <c r="XB4" s="255"/>
      <c r="XC4" s="255"/>
      <c r="XD4" s="255"/>
      <c r="XE4" s="255"/>
      <c r="XF4" s="255"/>
      <c r="XG4" s="255"/>
      <c r="XH4" s="255"/>
      <c r="XI4" s="255"/>
      <c r="XJ4" s="255"/>
      <c r="XK4" s="255"/>
      <c r="XL4" s="255"/>
      <c r="XM4" s="255"/>
      <c r="XN4" s="255"/>
      <c r="XO4" s="255"/>
      <c r="XP4" s="255"/>
      <c r="XQ4" s="255"/>
      <c r="XR4" s="255"/>
      <c r="XS4" s="255"/>
      <c r="XT4" s="255"/>
      <c r="XU4" s="255"/>
      <c r="XV4" s="255"/>
      <c r="XW4" s="255"/>
      <c r="XX4" s="336"/>
      <c r="XY4" s="336"/>
      <c r="XZ4" s="255"/>
      <c r="YA4" s="255"/>
      <c r="YB4" s="255"/>
      <c r="YC4" s="255"/>
      <c r="YD4" s="255"/>
      <c r="YE4" s="255"/>
      <c r="YF4" s="255"/>
      <c r="YG4" s="255"/>
      <c r="YH4" s="255"/>
      <c r="YI4" s="255"/>
      <c r="YJ4" s="255"/>
      <c r="YK4" s="255"/>
      <c r="YL4" s="255"/>
      <c r="YM4" s="255"/>
      <c r="YN4" s="255"/>
      <c r="YO4" s="255"/>
      <c r="YP4" s="255"/>
      <c r="YQ4" s="255"/>
      <c r="YR4" s="255"/>
      <c r="YS4" s="255"/>
      <c r="YT4" s="255"/>
      <c r="YU4" s="255"/>
      <c r="YV4" s="255"/>
      <c r="YW4" s="255"/>
      <c r="YX4" s="255"/>
      <c r="YY4" s="255"/>
      <c r="YZ4" s="255"/>
      <c r="ZA4" s="255"/>
      <c r="ZB4" s="255"/>
      <c r="ZC4" s="255"/>
      <c r="ZD4" s="255"/>
      <c r="ZE4" s="255"/>
      <c r="ZF4" s="255"/>
      <c r="ZG4" s="255"/>
      <c r="ZH4" s="255"/>
      <c r="ZI4" s="255"/>
      <c r="ZJ4" s="255"/>
      <c r="ZK4" s="255"/>
      <c r="ZL4" s="255"/>
      <c r="ZM4" s="255"/>
      <c r="ZN4" s="255"/>
      <c r="ZO4" s="255"/>
      <c r="ZP4" s="255"/>
      <c r="ZQ4" s="255"/>
      <c r="ZR4" s="255"/>
      <c r="ZS4" s="255"/>
      <c r="ZT4" s="255"/>
      <c r="ZU4" s="255"/>
      <c r="ZV4" s="255"/>
      <c r="ZW4" s="255"/>
      <c r="ZX4" s="255"/>
      <c r="ZY4" s="255"/>
      <c r="ZZ4" s="255"/>
      <c r="AAA4" s="255"/>
      <c r="AAB4" s="255"/>
      <c r="AAC4" s="255"/>
      <c r="AAD4" s="255"/>
      <c r="AAE4" s="255"/>
      <c r="AAF4" s="255"/>
      <c r="AAG4" s="255"/>
      <c r="AAH4" s="255"/>
      <c r="AAI4" s="255"/>
      <c r="AAJ4" s="255"/>
      <c r="AAK4" s="255"/>
      <c r="AAL4" s="255"/>
      <c r="AAM4" s="255"/>
      <c r="AAN4" s="255"/>
      <c r="AAO4" s="255"/>
      <c r="AAP4" s="255"/>
      <c r="AAQ4" s="255"/>
      <c r="AAR4" s="255"/>
      <c r="AAS4" s="255"/>
      <c r="AAT4" s="255"/>
      <c r="AAU4" s="255"/>
      <c r="AAV4" s="255"/>
      <c r="AAW4" s="255"/>
      <c r="AAX4" s="255"/>
      <c r="AAY4" s="255"/>
      <c r="AAZ4" s="255"/>
      <c r="ABA4" s="255"/>
      <c r="ABB4" s="255"/>
      <c r="ABC4" s="255"/>
      <c r="ABD4" s="255"/>
      <c r="ABE4" s="255"/>
      <c r="ABF4" s="255"/>
      <c r="ABG4" s="255"/>
      <c r="ABH4" s="255"/>
      <c r="ABI4" s="255"/>
      <c r="ABJ4" s="255"/>
      <c r="ABK4" s="255"/>
      <c r="ABL4" s="255"/>
      <c r="ABM4" s="255"/>
      <c r="ABN4" s="255"/>
      <c r="ABO4" s="255"/>
      <c r="ABP4" s="255"/>
      <c r="ABQ4" s="255"/>
      <c r="ABR4" s="255"/>
      <c r="ABS4" s="255"/>
      <c r="ABT4" s="255"/>
      <c r="ABU4" s="255"/>
      <c r="ABV4" s="255"/>
      <c r="ABW4" s="255"/>
      <c r="ABX4" s="255"/>
      <c r="ABY4" s="255"/>
      <c r="ABZ4" s="255"/>
      <c r="ACA4" s="255"/>
      <c r="ACB4" s="255"/>
      <c r="ACC4" s="255"/>
      <c r="ACD4" s="255"/>
      <c r="ACE4" s="255"/>
      <c r="ACF4" s="255"/>
      <c r="ACG4" s="255"/>
      <c r="ACH4" s="255"/>
      <c r="ACI4" s="255"/>
      <c r="ACJ4" s="255"/>
      <c r="ACK4" s="255"/>
      <c r="ACL4" s="255"/>
      <c r="ACM4" s="255"/>
      <c r="ACN4" s="255"/>
      <c r="ACO4" s="255"/>
      <c r="ACP4" s="255"/>
      <c r="ACQ4" s="255"/>
      <c r="ACR4" s="255"/>
      <c r="ACS4" s="255"/>
      <c r="ACT4" s="255"/>
      <c r="ACU4" s="255"/>
      <c r="ACV4" s="255"/>
      <c r="ACW4" s="255"/>
      <c r="ACX4" s="255"/>
      <c r="ACY4" s="255"/>
      <c r="ACZ4" s="255"/>
      <c r="ADA4" s="255"/>
      <c r="ADB4" s="255"/>
      <c r="ADC4" s="255"/>
      <c r="ADD4" s="255"/>
      <c r="ADE4" s="255"/>
      <c r="ADF4" s="255"/>
      <c r="ADG4" s="255"/>
      <c r="ADH4" s="255"/>
      <c r="ADI4" s="255"/>
      <c r="ADJ4" s="255"/>
      <c r="ADK4" s="255"/>
      <c r="ADL4" s="255"/>
      <c r="ADM4" s="255"/>
      <c r="ADN4" s="255"/>
      <c r="ADO4" s="255"/>
      <c r="ADP4" s="255"/>
      <c r="ADQ4" s="255"/>
      <c r="ADR4" s="255"/>
      <c r="ADS4" s="255"/>
      <c r="ADT4" s="255"/>
      <c r="ADU4" s="255"/>
      <c r="ADV4" s="255"/>
      <c r="ADW4" s="255"/>
      <c r="ADX4" s="255"/>
      <c r="ADY4" s="255"/>
      <c r="ADZ4" s="255"/>
      <c r="AEA4" s="255"/>
      <c r="AEB4" s="255"/>
      <c r="AEC4" s="255"/>
      <c r="AED4" s="255"/>
      <c r="AEE4" s="255"/>
      <c r="AEF4" s="255"/>
      <c r="AEG4" s="255"/>
      <c r="AEH4" s="255"/>
      <c r="AEI4" s="255"/>
      <c r="AEJ4" s="255"/>
      <c r="AEK4" s="255"/>
      <c r="AEL4" s="255"/>
      <c r="AEM4" s="255"/>
      <c r="AEN4" s="255"/>
      <c r="AEO4" s="255"/>
      <c r="AEP4" s="255"/>
      <c r="AEQ4" s="255"/>
      <c r="AER4" s="255"/>
      <c r="AES4" s="255"/>
      <c r="AET4" s="255"/>
      <c r="AEU4" s="255"/>
      <c r="AEV4" s="255"/>
      <c r="AEW4" s="255"/>
      <c r="AEX4" s="255"/>
      <c r="AEY4" s="255"/>
      <c r="AEZ4" s="255"/>
      <c r="AFA4" s="255"/>
      <c r="AFB4" s="255"/>
      <c r="AFC4" s="255"/>
      <c r="AFD4" s="255"/>
      <c r="AFE4" s="255"/>
      <c r="AFF4" s="255"/>
      <c r="AFI4" s="336"/>
      <c r="AFJ4" s="336"/>
      <c r="AFK4" s="336"/>
      <c r="AFL4" s="336"/>
      <c r="AFM4" s="336"/>
      <c r="AFN4" s="336"/>
      <c r="AFO4" s="336"/>
      <c r="AFP4" s="336"/>
      <c r="AFQ4" s="336"/>
      <c r="AFR4" s="336"/>
      <c r="AFS4" s="336"/>
      <c r="AFT4" s="336"/>
      <c r="AFU4" s="336"/>
      <c r="AFV4" s="336"/>
      <c r="AFW4" s="336"/>
      <c r="AFX4" s="336"/>
      <c r="AFY4" s="336"/>
      <c r="AFZ4" s="336"/>
      <c r="AGA4" s="336"/>
      <c r="AGB4" s="336"/>
      <c r="AGC4" s="336"/>
      <c r="AGE4" s="255"/>
      <c r="AGF4" s="255"/>
      <c r="AGH4" s="336"/>
      <c r="AGI4" s="336"/>
      <c r="AGJ4" s="336" t="s">
        <v>831</v>
      </c>
      <c r="AGK4" s="336"/>
      <c r="AGL4" s="336" t="s">
        <v>831</v>
      </c>
      <c r="AGM4" s="336"/>
      <c r="AGO4" s="336" t="s">
        <v>832</v>
      </c>
      <c r="AGP4" s="336"/>
      <c r="AGQ4" s="336"/>
      <c r="AGR4" s="336"/>
      <c r="AGS4" s="336" t="s">
        <v>832</v>
      </c>
      <c r="AGT4" s="336"/>
      <c r="AGW4" s="255" t="s">
        <v>832</v>
      </c>
      <c r="AGX4" s="255"/>
      <c r="AGY4" s="255"/>
      <c r="AGZ4" s="255"/>
      <c r="AHA4" s="255" t="s">
        <v>832</v>
      </c>
      <c r="AHB4" s="336"/>
      <c r="AHC4" s="336"/>
      <c r="AHD4" s="336"/>
      <c r="AHE4" s="336" t="s">
        <v>832</v>
      </c>
      <c r="AHF4" s="336"/>
      <c r="AHG4" s="336"/>
      <c r="AHH4" s="336"/>
      <c r="AHJ4" s="255"/>
      <c r="AHK4" s="255" t="s">
        <v>830</v>
      </c>
      <c r="AHL4" s="255"/>
      <c r="AHM4" s="255"/>
      <c r="AHN4" s="255"/>
      <c r="AHO4" s="255"/>
      <c r="AHP4" s="255" t="s">
        <v>1613</v>
      </c>
      <c r="AHQ4" s="255" t="s">
        <v>1613</v>
      </c>
      <c r="AHR4" s="255" t="s">
        <v>1613</v>
      </c>
      <c r="AHS4" s="255" t="s">
        <v>1613</v>
      </c>
      <c r="AHT4" s="255" t="s">
        <v>1613</v>
      </c>
      <c r="AHV4" s="336"/>
      <c r="AHW4" s="336" t="s">
        <v>832</v>
      </c>
      <c r="AHX4" s="336"/>
      <c r="AHY4" s="336"/>
      <c r="AHZ4" s="336"/>
      <c r="AIA4" s="336"/>
      <c r="AIC4" s="336"/>
      <c r="AID4" s="336" t="s">
        <v>2316</v>
      </c>
      <c r="AIE4" s="336"/>
      <c r="AIF4" s="336"/>
      <c r="AIG4" s="336"/>
      <c r="AIH4" s="336"/>
      <c r="AII4" s="400"/>
      <c r="AIJ4" s="336"/>
      <c r="AIK4" s="336" t="s">
        <v>1607</v>
      </c>
      <c r="AIL4" s="336"/>
      <c r="AIM4" s="336"/>
      <c r="AIN4" s="336"/>
      <c r="AIO4" s="336"/>
      <c r="AIP4" s="336" t="s">
        <v>2276</v>
      </c>
      <c r="AIQ4" s="661"/>
      <c r="AIR4" s="661"/>
      <c r="AIS4" s="661"/>
      <c r="AIT4" s="661"/>
      <c r="AIU4" s="661"/>
      <c r="AIV4" s="661"/>
      <c r="AIW4" s="661"/>
      <c r="AIX4" s="661"/>
      <c r="AIY4" s="661"/>
      <c r="AIZ4" s="661"/>
      <c r="AJA4" s="661"/>
      <c r="AJB4" s="661"/>
      <c r="AJC4" s="661"/>
      <c r="AJD4" s="661"/>
      <c r="AJE4" s="400"/>
      <c r="AJF4" s="400" t="s">
        <v>830</v>
      </c>
      <c r="AJG4" s="400"/>
      <c r="AJH4" s="400"/>
      <c r="AJI4" s="400"/>
      <c r="AJJ4" s="400"/>
      <c r="AJK4" s="400"/>
      <c r="AJL4" s="255"/>
      <c r="AJM4" s="255"/>
      <c r="AJN4" s="255" t="s">
        <v>832</v>
      </c>
      <c r="AJO4" s="255"/>
      <c r="AJP4" s="255"/>
      <c r="AJQ4" s="400"/>
      <c r="AJR4" s="400"/>
      <c r="AJS4" s="255"/>
      <c r="AJT4" s="255"/>
      <c r="AJU4" s="255"/>
      <c r="AJV4" s="255"/>
      <c r="AJW4" s="400" t="s">
        <v>830</v>
      </c>
      <c r="AJX4" s="400"/>
      <c r="AJY4" s="400"/>
      <c r="AJZ4" s="400"/>
      <c r="AKA4" s="400"/>
      <c r="AKB4" s="400"/>
      <c r="AKF4" s="400" t="s">
        <v>832</v>
      </c>
      <c r="AKG4" s="400"/>
      <c r="AKH4" s="400"/>
      <c r="AKI4" s="400"/>
      <c r="AKJ4" s="400"/>
      <c r="AKK4" s="400"/>
      <c r="AKM4" s="400"/>
      <c r="AKN4" s="400"/>
      <c r="AKP4" s="400"/>
      <c r="AKQ4" s="400"/>
      <c r="AKS4" s="400"/>
      <c r="AKT4" s="400"/>
      <c r="AKV4" s="400"/>
      <c r="AKW4" s="400"/>
      <c r="AKY4" s="400" t="s">
        <v>830</v>
      </c>
      <c r="AKZ4" s="400"/>
      <c r="ALA4" s="400"/>
      <c r="ALB4" s="400"/>
      <c r="ALC4" s="400"/>
      <c r="ALD4" s="400"/>
      <c r="ALH4" s="400" t="s">
        <v>832</v>
      </c>
      <c r="ALI4" s="400"/>
      <c r="ALJ4" s="400"/>
      <c r="ALK4" s="400"/>
      <c r="ALL4" s="400"/>
      <c r="ALM4" s="400"/>
    </row>
    <row r="5" spans="1:1120" s="337" customFormat="1" ht="14.5">
      <c r="A5" s="255" t="s">
        <v>821</v>
      </c>
      <c r="B5" s="255"/>
      <c r="C5" s="255"/>
      <c r="D5" s="400"/>
      <c r="E5" s="400"/>
      <c r="F5" s="400"/>
      <c r="G5" s="400"/>
      <c r="H5" s="400"/>
      <c r="I5" s="400"/>
      <c r="J5" s="400"/>
      <c r="K5" s="400"/>
      <c r="L5" s="400"/>
      <c r="M5" s="255"/>
      <c r="N5" s="255"/>
      <c r="O5" s="255"/>
      <c r="P5" s="255"/>
      <c r="Q5" s="255"/>
      <c r="R5" s="255"/>
      <c r="S5" s="255"/>
      <c r="T5" s="255"/>
      <c r="U5" s="255"/>
      <c r="V5" s="255"/>
      <c r="X5" s="400"/>
      <c r="Y5" s="400"/>
      <c r="Z5" s="400"/>
      <c r="AA5" s="400"/>
      <c r="AB5" s="400"/>
      <c r="AC5" s="400"/>
      <c r="AD5" s="400"/>
      <c r="AE5" s="336"/>
      <c r="AF5" s="336"/>
      <c r="AG5" s="336"/>
      <c r="AH5" s="336"/>
      <c r="AI5" s="336"/>
      <c r="AJ5" s="336"/>
      <c r="AK5" s="336"/>
      <c r="AL5" s="336"/>
      <c r="AM5" s="336"/>
      <c r="AN5" s="336"/>
      <c r="AO5" s="336"/>
      <c r="AP5" s="336"/>
      <c r="AQ5" s="336"/>
      <c r="AR5" s="336"/>
      <c r="AS5" s="336"/>
      <c r="AT5" s="336"/>
      <c r="AU5" s="336"/>
      <c r="AV5" s="400"/>
      <c r="AW5" s="400"/>
      <c r="AX5" s="400"/>
      <c r="AY5" s="400"/>
      <c r="AZ5" s="400"/>
      <c r="BA5" s="400"/>
      <c r="BB5" s="400"/>
      <c r="BC5" s="400"/>
      <c r="BD5" s="400"/>
      <c r="BE5" s="400"/>
      <c r="BF5" s="400"/>
      <c r="BG5" s="400"/>
      <c r="BH5" s="336"/>
      <c r="BI5" s="336"/>
      <c r="BJ5" s="400"/>
      <c r="BK5" s="401"/>
      <c r="BL5" s="401"/>
      <c r="BM5" s="401"/>
      <c r="BN5" s="336"/>
      <c r="BO5" s="336"/>
      <c r="BP5" s="401"/>
      <c r="BQ5" s="401" t="s">
        <v>830</v>
      </c>
      <c r="BR5" s="400"/>
      <c r="BS5" s="400" t="s">
        <v>1613</v>
      </c>
      <c r="BT5" s="400"/>
      <c r="BU5" s="401" t="s">
        <v>1582</v>
      </c>
      <c r="BV5" s="400"/>
      <c r="BW5" s="400"/>
      <c r="BX5" s="336" t="s">
        <v>2316</v>
      </c>
      <c r="BY5" s="400"/>
      <c r="BZ5" s="400"/>
      <c r="CA5" s="400"/>
      <c r="CB5" s="400" t="s">
        <v>833</v>
      </c>
      <c r="CC5" s="400" t="s">
        <v>834</v>
      </c>
      <c r="CD5" s="400" t="s">
        <v>835</v>
      </c>
      <c r="CE5" s="400" t="s">
        <v>836</v>
      </c>
      <c r="CF5" s="400">
        <v>2010</v>
      </c>
      <c r="CG5" s="400"/>
      <c r="CH5" s="400"/>
      <c r="CI5" s="400" t="s">
        <v>837</v>
      </c>
      <c r="CJ5" s="400" t="s">
        <v>838</v>
      </c>
      <c r="CK5" s="400" t="s">
        <v>839</v>
      </c>
      <c r="CL5" s="410" t="s">
        <v>840</v>
      </c>
      <c r="CM5" s="400">
        <v>2014</v>
      </c>
      <c r="CN5" s="336"/>
      <c r="CO5" s="336"/>
      <c r="CP5" s="336" t="s">
        <v>1403</v>
      </c>
      <c r="CQ5" s="336" t="s">
        <v>1402</v>
      </c>
      <c r="CR5" s="336" t="s">
        <v>1401</v>
      </c>
      <c r="CS5" s="336" t="s">
        <v>1400</v>
      </c>
      <c r="CT5" s="336">
        <v>2017</v>
      </c>
      <c r="CU5" s="336"/>
      <c r="CV5" s="400"/>
      <c r="CW5" s="400" t="s">
        <v>1466</v>
      </c>
      <c r="CX5" s="400" t="s">
        <v>1467</v>
      </c>
      <c r="CY5" s="400" t="s">
        <v>1468</v>
      </c>
      <c r="CZ5" s="400" t="s">
        <v>1469</v>
      </c>
      <c r="DA5" s="410">
        <v>2019</v>
      </c>
      <c r="DB5" s="410"/>
      <c r="DC5" s="336">
        <v>1994</v>
      </c>
      <c r="DD5" s="336">
        <v>1999</v>
      </c>
      <c r="DE5" s="336">
        <v>2004</v>
      </c>
      <c r="DF5" s="336">
        <v>2009</v>
      </c>
      <c r="DG5" s="336">
        <v>2014</v>
      </c>
      <c r="DH5" s="336"/>
      <c r="DI5" s="336"/>
      <c r="DJ5" s="255">
        <v>2001</v>
      </c>
      <c r="DK5" s="255">
        <v>2005</v>
      </c>
      <c r="DL5" s="255">
        <v>2009</v>
      </c>
      <c r="DM5" s="255">
        <v>2013</v>
      </c>
      <c r="DN5" s="255">
        <v>2017</v>
      </c>
      <c r="DO5" s="255"/>
      <c r="DP5" s="255"/>
      <c r="DQ5" s="402">
        <v>2019</v>
      </c>
      <c r="DR5" s="402"/>
      <c r="DS5" s="255"/>
      <c r="DU5" s="336">
        <v>2017</v>
      </c>
      <c r="DV5" s="336"/>
      <c r="DW5" s="336"/>
      <c r="DX5" s="336"/>
      <c r="DY5" s="336"/>
      <c r="DZ5" s="336" t="s">
        <v>833</v>
      </c>
      <c r="EA5" s="336" t="s">
        <v>834</v>
      </c>
      <c r="EB5" s="336" t="s">
        <v>835</v>
      </c>
      <c r="EC5" s="336" t="s">
        <v>836</v>
      </c>
      <c r="ED5" s="336">
        <v>2010</v>
      </c>
      <c r="EE5" s="336"/>
      <c r="EF5" s="336"/>
      <c r="EG5" s="336" t="s">
        <v>837</v>
      </c>
      <c r="EH5" s="336" t="s">
        <v>838</v>
      </c>
      <c r="EI5" s="336" t="s">
        <v>839</v>
      </c>
      <c r="EJ5" s="336" t="s">
        <v>840</v>
      </c>
      <c r="EK5" s="336">
        <v>2014</v>
      </c>
      <c r="EM5" s="255"/>
      <c r="EN5" s="255" t="s">
        <v>1403</v>
      </c>
      <c r="EO5" s="255" t="s">
        <v>1402</v>
      </c>
      <c r="EP5" s="255" t="s">
        <v>1401</v>
      </c>
      <c r="EQ5" s="255" t="s">
        <v>1400</v>
      </c>
      <c r="ER5" s="255">
        <v>2017</v>
      </c>
      <c r="ES5" s="336"/>
      <c r="ET5" s="336"/>
      <c r="EU5" s="336" t="s">
        <v>1466</v>
      </c>
      <c r="EV5" s="336" t="s">
        <v>1467</v>
      </c>
      <c r="EW5" s="336" t="s">
        <v>1468</v>
      </c>
      <c r="EX5" s="336" t="s">
        <v>1469</v>
      </c>
      <c r="EY5" s="336">
        <v>2019</v>
      </c>
      <c r="EZ5" s="336"/>
      <c r="FA5" s="336"/>
      <c r="FB5" s="336" t="s">
        <v>1622</v>
      </c>
      <c r="FC5" s="336" t="s">
        <v>1623</v>
      </c>
      <c r="FD5" s="336" t="s">
        <v>1624</v>
      </c>
      <c r="FE5" s="336" t="s">
        <v>1625</v>
      </c>
      <c r="FF5" s="336">
        <v>2021</v>
      </c>
      <c r="FG5" s="400"/>
      <c r="FH5" s="336" t="s">
        <v>1622</v>
      </c>
      <c r="FI5" s="336" t="s">
        <v>1623</v>
      </c>
      <c r="FJ5" s="336" t="s">
        <v>1624</v>
      </c>
      <c r="FK5" s="336" t="s">
        <v>1625</v>
      </c>
      <c r="FL5" s="336">
        <v>2021</v>
      </c>
      <c r="FM5" s="400"/>
      <c r="FN5" s="400"/>
      <c r="FO5" s="400"/>
      <c r="FP5" s="400"/>
      <c r="FR5" s="255"/>
      <c r="FS5" s="255"/>
      <c r="FT5" s="255"/>
      <c r="FU5" s="255"/>
      <c r="FV5" s="255"/>
      <c r="FW5" s="255"/>
      <c r="FX5" s="336"/>
      <c r="FZ5" s="255" t="s">
        <v>1466</v>
      </c>
      <c r="GA5" s="255" t="s">
        <v>1467</v>
      </c>
      <c r="GB5" s="255" t="s">
        <v>1468</v>
      </c>
      <c r="GC5" s="255" t="s">
        <v>1469</v>
      </c>
      <c r="GD5" s="255">
        <v>2019</v>
      </c>
      <c r="GE5" s="255"/>
      <c r="GG5" s="336" t="s">
        <v>1466</v>
      </c>
      <c r="GH5" s="336" t="s">
        <v>1467</v>
      </c>
      <c r="GI5" s="336" t="s">
        <v>1468</v>
      </c>
      <c r="GJ5" s="336" t="s">
        <v>1469</v>
      </c>
      <c r="GK5" s="336">
        <v>2019</v>
      </c>
      <c r="GL5" s="336"/>
      <c r="GN5" s="400"/>
      <c r="GO5" s="400"/>
      <c r="GP5" s="400"/>
      <c r="GQ5" s="400"/>
      <c r="GR5" s="400" t="s">
        <v>1466</v>
      </c>
      <c r="GS5" s="400" t="s">
        <v>1467</v>
      </c>
      <c r="GT5" s="400" t="s">
        <v>1468</v>
      </c>
      <c r="GU5" s="400" t="s">
        <v>1469</v>
      </c>
      <c r="GV5" s="400">
        <v>2019</v>
      </c>
      <c r="GW5" s="400"/>
      <c r="GX5" s="400"/>
      <c r="GY5" s="400"/>
      <c r="GZ5" s="400"/>
      <c r="HA5" s="400"/>
      <c r="HB5" s="400"/>
      <c r="HC5" s="400"/>
      <c r="HD5" s="400"/>
      <c r="HE5" s="400"/>
      <c r="HF5" s="400"/>
      <c r="HG5" s="400"/>
      <c r="HH5" s="400"/>
      <c r="HI5" s="400"/>
      <c r="HJ5" s="400"/>
      <c r="HK5" s="400"/>
      <c r="HL5" s="400"/>
      <c r="HM5" s="400"/>
      <c r="HN5" s="400"/>
      <c r="HO5" s="400"/>
      <c r="HP5" s="400"/>
      <c r="HQ5" s="400"/>
      <c r="HR5" s="400"/>
      <c r="HS5" s="400"/>
      <c r="HT5" s="400"/>
      <c r="HU5" s="400"/>
      <c r="HV5" s="400"/>
      <c r="HW5" s="400"/>
      <c r="HX5" s="400"/>
      <c r="HY5" s="400"/>
      <c r="HZ5" s="400"/>
      <c r="IA5" s="400"/>
      <c r="IB5" s="400"/>
      <c r="IC5" s="400"/>
      <c r="ID5" s="400"/>
      <c r="IE5" s="400"/>
      <c r="IF5" s="400"/>
      <c r="IG5" s="400"/>
      <c r="IH5" s="400"/>
      <c r="II5" s="400"/>
      <c r="IJ5" s="400"/>
      <c r="IK5" s="400"/>
      <c r="IL5" s="400"/>
      <c r="IM5" s="400"/>
      <c r="IN5" s="400"/>
      <c r="IO5" s="400"/>
      <c r="IP5" s="255"/>
      <c r="IQ5" s="255"/>
      <c r="IR5" s="255"/>
      <c r="IS5" s="255"/>
      <c r="IT5" s="255"/>
      <c r="IU5" s="255"/>
      <c r="IV5" s="255"/>
      <c r="IW5" s="255"/>
      <c r="IX5" s="255"/>
      <c r="IY5" s="255"/>
      <c r="IZ5" s="255"/>
      <c r="JA5" s="255"/>
      <c r="JB5" s="255"/>
      <c r="JC5" s="255"/>
      <c r="JD5" s="255"/>
      <c r="JE5" s="255"/>
      <c r="JF5" s="255"/>
      <c r="JG5" s="255"/>
      <c r="JH5" s="255"/>
      <c r="JI5" s="255"/>
      <c r="JJ5" s="255"/>
      <c r="JK5" s="255"/>
      <c r="JL5" s="255"/>
      <c r="JM5" s="255"/>
      <c r="JN5" s="255"/>
      <c r="JO5" s="255"/>
      <c r="JP5" s="255"/>
      <c r="JQ5" s="255"/>
      <c r="JR5" s="255"/>
      <c r="JS5" s="255"/>
      <c r="JT5" s="255"/>
      <c r="JU5" s="255"/>
      <c r="JV5" s="255"/>
      <c r="JW5" s="255"/>
      <c r="JX5" s="255"/>
      <c r="JY5" s="255"/>
      <c r="JZ5" s="255"/>
      <c r="KA5" s="255"/>
      <c r="KB5" s="255"/>
      <c r="KC5" s="255"/>
      <c r="KD5" s="255"/>
      <c r="KE5" s="255"/>
      <c r="KF5" s="255"/>
      <c r="KG5" s="255"/>
      <c r="KH5" s="255"/>
      <c r="KI5" s="255"/>
      <c r="KJ5" s="255"/>
      <c r="KK5" s="255"/>
      <c r="KL5" s="255"/>
      <c r="KM5" s="255"/>
      <c r="KN5" s="255"/>
      <c r="KO5" s="255"/>
      <c r="KP5" s="255"/>
      <c r="KQ5" s="255"/>
      <c r="KR5" s="255"/>
      <c r="KS5" s="255"/>
      <c r="KT5" s="255"/>
      <c r="KU5" s="255"/>
      <c r="KV5" s="255"/>
      <c r="KW5" s="255"/>
      <c r="KX5" s="255"/>
      <c r="KY5" s="255"/>
      <c r="KZ5" s="255"/>
      <c r="LA5" s="255"/>
      <c r="LB5" s="255"/>
      <c r="LC5" s="255"/>
      <c r="LD5" s="255"/>
      <c r="LE5" s="255"/>
      <c r="LF5" s="255"/>
      <c r="LG5" s="255"/>
      <c r="LH5" s="255">
        <f>LH21</f>
        <v>2000</v>
      </c>
      <c r="LI5" s="255">
        <f t="shared" ref="LI5:MP5" si="545">LI21</f>
        <v>2001</v>
      </c>
      <c r="LJ5" s="255">
        <f t="shared" si="545"/>
        <v>2002</v>
      </c>
      <c r="LK5" s="255">
        <f t="shared" si="545"/>
        <v>2003</v>
      </c>
      <c r="LL5" s="255">
        <f t="shared" si="545"/>
        <v>2004</v>
      </c>
      <c r="LM5" s="255">
        <f t="shared" si="545"/>
        <v>2005</v>
      </c>
      <c r="LN5" s="255">
        <f t="shared" si="545"/>
        <v>2006</v>
      </c>
      <c r="LO5" s="255">
        <f t="shared" si="545"/>
        <v>2007</v>
      </c>
      <c r="LP5" s="255">
        <f t="shared" si="545"/>
        <v>2008</v>
      </c>
      <c r="LQ5" s="255">
        <f t="shared" si="545"/>
        <v>2009</v>
      </c>
      <c r="LR5" s="255">
        <f t="shared" si="545"/>
        <v>2010</v>
      </c>
      <c r="LS5" s="255">
        <f t="shared" si="545"/>
        <v>2011</v>
      </c>
      <c r="LT5" s="255">
        <f t="shared" si="545"/>
        <v>2012</v>
      </c>
      <c r="LU5" s="255">
        <f t="shared" si="545"/>
        <v>2013</v>
      </c>
      <c r="LV5" s="400">
        <f t="shared" si="545"/>
        <v>2014</v>
      </c>
      <c r="LW5" s="400">
        <f t="shared" si="545"/>
        <v>2015</v>
      </c>
      <c r="LX5" s="400">
        <f t="shared" si="545"/>
        <v>2016</v>
      </c>
      <c r="LY5" s="400">
        <f t="shared" si="545"/>
        <v>2017</v>
      </c>
      <c r="LZ5" s="400">
        <f t="shared" si="545"/>
        <v>2018</v>
      </c>
      <c r="MA5" s="400">
        <f t="shared" si="545"/>
        <v>2019</v>
      </c>
      <c r="MB5" s="400">
        <f t="shared" si="545"/>
        <v>2020</v>
      </c>
      <c r="MC5" s="400">
        <f t="shared" si="545"/>
        <v>2021</v>
      </c>
      <c r="MD5" s="400">
        <f t="shared" si="545"/>
        <v>2022</v>
      </c>
      <c r="ME5" s="400">
        <f t="shared" si="545"/>
        <v>2023</v>
      </c>
      <c r="MF5" s="400">
        <f t="shared" si="545"/>
        <v>2024</v>
      </c>
      <c r="MG5" s="400">
        <f t="shared" si="545"/>
        <v>2025</v>
      </c>
      <c r="MH5" s="400">
        <f t="shared" si="545"/>
        <v>2026</v>
      </c>
      <c r="MI5" s="400">
        <f t="shared" si="545"/>
        <v>2027</v>
      </c>
      <c r="MJ5" s="400">
        <f t="shared" si="545"/>
        <v>2028</v>
      </c>
      <c r="MK5" s="400">
        <f t="shared" si="545"/>
        <v>2029</v>
      </c>
      <c r="ML5" s="400">
        <f t="shared" si="545"/>
        <v>2030</v>
      </c>
      <c r="MM5" s="400">
        <f t="shared" si="545"/>
        <v>2031</v>
      </c>
      <c r="MN5" s="400">
        <f t="shared" si="545"/>
        <v>2032</v>
      </c>
      <c r="MO5" s="400">
        <f t="shared" si="545"/>
        <v>2033</v>
      </c>
      <c r="MP5" s="400">
        <f t="shared" si="545"/>
        <v>2034</v>
      </c>
      <c r="MQ5" s="400">
        <f t="shared" ref="MQ5:OY5" si="546">MQ21</f>
        <v>2035</v>
      </c>
      <c r="MR5" s="400">
        <f t="shared" si="546"/>
        <v>2036</v>
      </c>
      <c r="MS5" s="400">
        <f t="shared" si="546"/>
        <v>2037</v>
      </c>
      <c r="MT5" s="400">
        <f t="shared" si="546"/>
        <v>2038</v>
      </c>
      <c r="MU5" s="400">
        <f t="shared" si="546"/>
        <v>2039</v>
      </c>
      <c r="MV5" s="400">
        <f t="shared" si="546"/>
        <v>2040</v>
      </c>
      <c r="MW5" s="400">
        <f t="shared" si="546"/>
        <v>2041</v>
      </c>
      <c r="MX5" s="400">
        <f t="shared" si="546"/>
        <v>2042</v>
      </c>
      <c r="MY5" s="400">
        <f t="shared" si="546"/>
        <v>2043</v>
      </c>
      <c r="MZ5" s="400">
        <f t="shared" si="546"/>
        <v>2044</v>
      </c>
      <c r="NA5" s="400">
        <f t="shared" si="546"/>
        <v>2045</v>
      </c>
      <c r="NB5" s="400">
        <f t="shared" si="546"/>
        <v>2046</v>
      </c>
      <c r="NC5" s="400">
        <f t="shared" si="546"/>
        <v>2047</v>
      </c>
      <c r="ND5" s="400">
        <f t="shared" si="546"/>
        <v>2048</v>
      </c>
      <c r="NE5" s="400">
        <f t="shared" si="546"/>
        <v>2049</v>
      </c>
      <c r="NF5" s="400">
        <f t="shared" si="546"/>
        <v>2050</v>
      </c>
      <c r="NG5" s="400">
        <f t="shared" si="546"/>
        <v>2051</v>
      </c>
      <c r="NH5" s="400">
        <f t="shared" si="546"/>
        <v>2052</v>
      </c>
      <c r="NI5" s="400">
        <f t="shared" si="546"/>
        <v>2053</v>
      </c>
      <c r="NJ5" s="400">
        <f t="shared" si="546"/>
        <v>2054</v>
      </c>
      <c r="NK5" s="400">
        <f t="shared" si="546"/>
        <v>2055</v>
      </c>
      <c r="NL5" s="400">
        <f t="shared" si="546"/>
        <v>2056</v>
      </c>
      <c r="NM5" s="400">
        <f t="shared" si="546"/>
        <v>2057</v>
      </c>
      <c r="NN5" s="400">
        <f t="shared" si="546"/>
        <v>2058</v>
      </c>
      <c r="NO5" s="400">
        <f t="shared" si="546"/>
        <v>2059</v>
      </c>
      <c r="NP5" s="400">
        <f t="shared" si="546"/>
        <v>2060</v>
      </c>
      <c r="NQ5" s="400">
        <f t="shared" si="546"/>
        <v>2061</v>
      </c>
      <c r="NR5" s="400">
        <f t="shared" si="546"/>
        <v>2062</v>
      </c>
      <c r="NS5" s="400">
        <f t="shared" si="546"/>
        <v>2063</v>
      </c>
      <c r="NT5" s="400">
        <f t="shared" si="546"/>
        <v>2064</v>
      </c>
      <c r="NU5" s="400">
        <f t="shared" si="546"/>
        <v>2065</v>
      </c>
      <c r="NV5" s="400">
        <f t="shared" si="546"/>
        <v>2066</v>
      </c>
      <c r="NW5" s="400">
        <f t="shared" si="546"/>
        <v>2067</v>
      </c>
      <c r="NX5" s="400">
        <f t="shared" si="546"/>
        <v>2068</v>
      </c>
      <c r="NY5" s="400">
        <f t="shared" si="546"/>
        <v>2069</v>
      </c>
      <c r="NZ5" s="400">
        <f t="shared" si="546"/>
        <v>2070</v>
      </c>
      <c r="OA5" s="400">
        <f t="shared" si="546"/>
        <v>2071</v>
      </c>
      <c r="OB5" s="400">
        <f t="shared" si="546"/>
        <v>2072</v>
      </c>
      <c r="OC5" s="400">
        <f t="shared" si="546"/>
        <v>2073</v>
      </c>
      <c r="OD5" s="400">
        <f t="shared" si="546"/>
        <v>2074</v>
      </c>
      <c r="OE5" s="400">
        <f t="shared" si="546"/>
        <v>2075</v>
      </c>
      <c r="OF5" s="400">
        <f t="shared" si="546"/>
        <v>2076</v>
      </c>
      <c r="OG5" s="400">
        <f t="shared" si="546"/>
        <v>2077</v>
      </c>
      <c r="OH5" s="400">
        <f t="shared" si="546"/>
        <v>2078</v>
      </c>
      <c r="OI5" s="400">
        <f t="shared" si="546"/>
        <v>2079</v>
      </c>
      <c r="OJ5" s="400">
        <f t="shared" si="546"/>
        <v>2080</v>
      </c>
      <c r="OK5" s="400">
        <f t="shared" si="546"/>
        <v>2081</v>
      </c>
      <c r="OL5" s="400">
        <f t="shared" si="546"/>
        <v>2082</v>
      </c>
      <c r="OM5" s="400">
        <f t="shared" si="546"/>
        <v>2083</v>
      </c>
      <c r="ON5" s="400">
        <f t="shared" si="546"/>
        <v>2084</v>
      </c>
      <c r="OO5" s="400">
        <f t="shared" si="546"/>
        <v>2085</v>
      </c>
      <c r="OP5" s="400">
        <f t="shared" si="546"/>
        <v>2086</v>
      </c>
      <c r="OQ5" s="400">
        <f t="shared" si="546"/>
        <v>2087</v>
      </c>
      <c r="OR5" s="400">
        <f t="shared" si="546"/>
        <v>2088</v>
      </c>
      <c r="OS5" s="400">
        <f t="shared" si="546"/>
        <v>2089</v>
      </c>
      <c r="OT5" s="400">
        <f t="shared" si="546"/>
        <v>2090</v>
      </c>
      <c r="OU5" s="400">
        <f t="shared" si="546"/>
        <v>2091</v>
      </c>
      <c r="OV5" s="400">
        <f t="shared" si="546"/>
        <v>2092</v>
      </c>
      <c r="OW5" s="400">
        <f t="shared" si="546"/>
        <v>2093</v>
      </c>
      <c r="OX5" s="400">
        <f t="shared" si="546"/>
        <v>2094</v>
      </c>
      <c r="OY5" s="400">
        <f t="shared" si="546"/>
        <v>2095</v>
      </c>
      <c r="OZ5" s="400">
        <f t="shared" ref="OZ5:PD5" si="547">OZ21</f>
        <v>2096</v>
      </c>
      <c r="PA5" s="400">
        <f t="shared" si="547"/>
        <v>2097</v>
      </c>
      <c r="PB5" s="400">
        <f t="shared" si="547"/>
        <v>2098</v>
      </c>
      <c r="PC5" s="400">
        <f t="shared" si="547"/>
        <v>2099</v>
      </c>
      <c r="PD5" s="400">
        <f t="shared" si="547"/>
        <v>2100</v>
      </c>
      <c r="PE5" s="400"/>
      <c r="PF5" s="400"/>
      <c r="PG5" s="400"/>
      <c r="PH5" s="400"/>
      <c r="PI5" s="400"/>
      <c r="PJ5" s="400"/>
      <c r="PK5" s="400"/>
      <c r="PL5" s="400"/>
      <c r="PM5" s="400"/>
      <c r="PN5" s="400"/>
      <c r="PO5" s="400"/>
      <c r="PP5" s="400"/>
      <c r="PQ5" s="400"/>
      <c r="PR5" s="400"/>
      <c r="PS5" s="400"/>
      <c r="PT5" s="400"/>
      <c r="PU5" s="400"/>
      <c r="PV5" s="400"/>
      <c r="PW5" s="400"/>
      <c r="PX5" s="400"/>
      <c r="PY5" s="400"/>
      <c r="PZ5" s="400"/>
      <c r="QA5" s="336"/>
      <c r="QB5" s="336"/>
      <c r="QC5" s="336"/>
      <c r="QD5" s="336"/>
      <c r="QE5" s="336"/>
      <c r="QF5" s="336"/>
      <c r="QG5" s="336"/>
      <c r="QH5" s="336"/>
      <c r="QI5" s="336"/>
      <c r="QJ5" s="336"/>
      <c r="QK5" s="336"/>
      <c r="QL5" s="336"/>
      <c r="QM5" s="336"/>
      <c r="QN5" s="336"/>
      <c r="QO5" s="336"/>
      <c r="QP5" s="336"/>
      <c r="QQ5" s="336"/>
      <c r="QR5" s="336"/>
      <c r="QS5" s="336"/>
      <c r="QT5" s="336"/>
      <c r="QU5" s="336"/>
      <c r="QV5" s="336"/>
      <c r="QW5" s="336"/>
      <c r="QX5" s="336"/>
      <c r="QY5" s="336"/>
      <c r="QZ5" s="336"/>
      <c r="RA5" s="336"/>
      <c r="RB5" s="336"/>
      <c r="RC5" s="336"/>
      <c r="RD5" s="336"/>
      <c r="RE5" s="336"/>
      <c r="RF5" s="336"/>
      <c r="RG5" s="336"/>
      <c r="RH5" s="336"/>
      <c r="RI5" s="336"/>
      <c r="RJ5" s="336"/>
      <c r="RK5" s="336"/>
      <c r="RL5" s="336"/>
      <c r="RM5" s="336"/>
      <c r="RN5" s="336"/>
      <c r="RO5" s="336"/>
      <c r="RP5" s="336"/>
      <c r="RQ5" s="336"/>
      <c r="RR5" s="336"/>
      <c r="RS5" s="336"/>
      <c r="RT5" s="336"/>
      <c r="RU5" s="336"/>
      <c r="RV5" s="336"/>
      <c r="RW5" s="336"/>
      <c r="RX5" s="336"/>
      <c r="RY5" s="336"/>
      <c r="RZ5" s="336"/>
      <c r="SA5" s="336"/>
      <c r="SB5" s="336"/>
      <c r="SC5" s="336"/>
      <c r="SD5" s="336"/>
      <c r="SE5" s="336"/>
      <c r="SF5" s="336"/>
      <c r="SG5" s="336"/>
      <c r="SH5" s="336"/>
      <c r="SI5" s="336"/>
      <c r="SJ5" s="336"/>
      <c r="SK5" s="336"/>
      <c r="SL5" s="336"/>
      <c r="SM5" s="336"/>
      <c r="SN5" s="336"/>
      <c r="SO5" s="336"/>
      <c r="SP5" s="336"/>
      <c r="SQ5" s="336"/>
      <c r="SR5" s="336"/>
      <c r="SS5" s="336"/>
      <c r="ST5" s="336"/>
      <c r="SU5" s="336"/>
      <c r="SV5" s="336"/>
      <c r="SW5" s="336"/>
      <c r="SX5" s="336"/>
      <c r="SY5" s="336"/>
      <c r="SZ5" s="336"/>
      <c r="TA5" s="336"/>
      <c r="TB5" s="336"/>
      <c r="TC5" s="336"/>
      <c r="TD5" s="336"/>
      <c r="TE5" s="336"/>
      <c r="TF5" s="336"/>
      <c r="TG5" s="336"/>
      <c r="TH5" s="336"/>
      <c r="TI5" s="336"/>
      <c r="TJ5" s="336"/>
      <c r="TK5" s="336"/>
      <c r="TL5" s="336"/>
      <c r="TM5" s="336"/>
      <c r="TN5" s="336"/>
      <c r="TO5" s="336"/>
      <c r="TP5" s="336"/>
      <c r="TQ5" s="336"/>
      <c r="TR5" s="336"/>
      <c r="TS5" s="336"/>
      <c r="TT5" s="336"/>
      <c r="TU5" s="336"/>
      <c r="TV5" s="336"/>
      <c r="TW5" s="336"/>
      <c r="TX5" s="336"/>
      <c r="TY5" s="336"/>
      <c r="TZ5" s="255"/>
      <c r="UA5" s="255"/>
      <c r="UB5" s="255"/>
      <c r="UC5" s="255"/>
      <c r="UD5" s="255"/>
      <c r="UE5" s="255"/>
      <c r="UF5" s="255"/>
      <c r="UG5" s="255"/>
      <c r="UH5" s="255"/>
      <c r="UI5" s="255"/>
      <c r="UJ5" s="255"/>
      <c r="UK5" s="255"/>
      <c r="UL5" s="255"/>
      <c r="UM5" s="255"/>
      <c r="UN5" s="255"/>
      <c r="UO5" s="255"/>
      <c r="UP5" s="255"/>
      <c r="UQ5" s="255"/>
      <c r="UR5" s="255"/>
      <c r="US5" s="255"/>
      <c r="UT5" s="255"/>
      <c r="UU5" s="255"/>
      <c r="UV5" s="255"/>
      <c r="UW5" s="255"/>
      <c r="UX5" s="255"/>
      <c r="UY5" s="255"/>
      <c r="UZ5" s="255"/>
      <c r="VA5" s="255"/>
      <c r="VB5" s="255"/>
      <c r="VC5" s="255"/>
      <c r="VD5" s="255"/>
      <c r="VE5" s="255"/>
      <c r="VF5" s="255"/>
      <c r="VG5" s="255"/>
      <c r="VH5" s="255"/>
      <c r="VI5" s="255"/>
      <c r="VJ5" s="255"/>
      <c r="VK5" s="255"/>
      <c r="VL5" s="255"/>
      <c r="VM5" s="255"/>
      <c r="VN5" s="255"/>
      <c r="VO5" s="255"/>
      <c r="VP5" s="255"/>
      <c r="VQ5" s="255"/>
      <c r="VR5" s="255"/>
      <c r="VS5" s="255"/>
      <c r="VT5" s="255"/>
      <c r="VU5" s="255"/>
      <c r="VV5" s="255"/>
      <c r="VW5" s="255"/>
      <c r="VX5" s="255"/>
      <c r="VY5" s="255"/>
      <c r="VZ5" s="255"/>
      <c r="WA5" s="255"/>
      <c r="WB5" s="255"/>
      <c r="WC5" s="255"/>
      <c r="WD5" s="255"/>
      <c r="WE5" s="255"/>
      <c r="WF5" s="255"/>
      <c r="WG5" s="255"/>
      <c r="WH5" s="255"/>
      <c r="WI5" s="255"/>
      <c r="WJ5" s="255"/>
      <c r="WK5" s="255"/>
      <c r="WL5" s="255"/>
      <c r="WM5" s="255"/>
      <c r="WN5" s="255"/>
      <c r="WO5" s="255"/>
      <c r="WP5" s="255"/>
      <c r="WQ5" s="255"/>
      <c r="WR5" s="255"/>
      <c r="WS5" s="255"/>
      <c r="WT5" s="255"/>
      <c r="WU5" s="255"/>
      <c r="WV5" s="255"/>
      <c r="WW5" s="255"/>
      <c r="WX5" s="255"/>
      <c r="WY5" s="255"/>
      <c r="WZ5" s="255"/>
      <c r="XA5" s="255"/>
      <c r="XB5" s="255"/>
      <c r="XC5" s="255"/>
      <c r="XD5" s="255"/>
      <c r="XE5" s="255"/>
      <c r="XF5" s="255"/>
      <c r="XG5" s="255"/>
      <c r="XH5" s="255"/>
      <c r="XI5" s="255"/>
      <c r="XJ5" s="255">
        <f t="shared" ref="XJ5:YS5" si="548">XJ21</f>
        <v>2000</v>
      </c>
      <c r="XK5" s="255">
        <f t="shared" si="548"/>
        <v>2001</v>
      </c>
      <c r="XL5" s="255">
        <f t="shared" si="548"/>
        <v>2002</v>
      </c>
      <c r="XM5" s="255">
        <f t="shared" si="548"/>
        <v>2003</v>
      </c>
      <c r="XN5" s="255">
        <f t="shared" si="548"/>
        <v>2004</v>
      </c>
      <c r="XO5" s="255">
        <f t="shared" si="548"/>
        <v>2005</v>
      </c>
      <c r="XP5" s="255">
        <f t="shared" si="548"/>
        <v>2006</v>
      </c>
      <c r="XQ5" s="255">
        <f t="shared" si="548"/>
        <v>2007</v>
      </c>
      <c r="XR5" s="255">
        <f t="shared" si="548"/>
        <v>2008</v>
      </c>
      <c r="XS5" s="255">
        <f t="shared" si="548"/>
        <v>2009</v>
      </c>
      <c r="XT5" s="255">
        <f t="shared" si="548"/>
        <v>2010</v>
      </c>
      <c r="XU5" s="255">
        <f t="shared" si="548"/>
        <v>2011</v>
      </c>
      <c r="XV5" s="255">
        <f t="shared" si="548"/>
        <v>2012</v>
      </c>
      <c r="XW5" s="255">
        <f t="shared" si="548"/>
        <v>2013</v>
      </c>
      <c r="XX5" s="336">
        <f t="shared" si="548"/>
        <v>2014</v>
      </c>
      <c r="XY5" s="336">
        <f t="shared" si="548"/>
        <v>2015</v>
      </c>
      <c r="XZ5" s="255">
        <f t="shared" si="548"/>
        <v>2016</v>
      </c>
      <c r="YA5" s="255">
        <f t="shared" si="548"/>
        <v>2017</v>
      </c>
      <c r="YB5" s="255">
        <f t="shared" si="548"/>
        <v>2018</v>
      </c>
      <c r="YC5" s="255">
        <f t="shared" si="548"/>
        <v>2019</v>
      </c>
      <c r="YD5" s="255">
        <f t="shared" si="548"/>
        <v>2020</v>
      </c>
      <c r="YE5" s="255">
        <f t="shared" si="548"/>
        <v>2021</v>
      </c>
      <c r="YF5" s="255">
        <f t="shared" si="548"/>
        <v>2022</v>
      </c>
      <c r="YG5" s="255">
        <f t="shared" si="548"/>
        <v>2023</v>
      </c>
      <c r="YH5" s="255">
        <f t="shared" si="548"/>
        <v>2024</v>
      </c>
      <c r="YI5" s="255">
        <f t="shared" si="548"/>
        <v>2025</v>
      </c>
      <c r="YJ5" s="255">
        <f t="shared" si="548"/>
        <v>2026</v>
      </c>
      <c r="YK5" s="255">
        <f t="shared" si="548"/>
        <v>2027</v>
      </c>
      <c r="YL5" s="255">
        <f t="shared" si="548"/>
        <v>2028</v>
      </c>
      <c r="YM5" s="255">
        <f t="shared" si="548"/>
        <v>2029</v>
      </c>
      <c r="YN5" s="255">
        <f t="shared" si="548"/>
        <v>2030</v>
      </c>
      <c r="YO5" s="255">
        <f t="shared" si="548"/>
        <v>2031</v>
      </c>
      <c r="YP5" s="255">
        <f t="shared" si="548"/>
        <v>2032</v>
      </c>
      <c r="YQ5" s="255">
        <f t="shared" si="548"/>
        <v>2033</v>
      </c>
      <c r="YR5" s="255">
        <f t="shared" si="548"/>
        <v>2034</v>
      </c>
      <c r="YS5" s="255">
        <f t="shared" si="548"/>
        <v>2035</v>
      </c>
      <c r="YT5" s="255">
        <f t="shared" ref="YT5:AAA5" si="549">YT21</f>
        <v>2036</v>
      </c>
      <c r="YU5" s="255">
        <f t="shared" si="549"/>
        <v>2037</v>
      </c>
      <c r="YV5" s="255">
        <f t="shared" si="549"/>
        <v>2038</v>
      </c>
      <c r="YW5" s="255">
        <f t="shared" si="549"/>
        <v>2039</v>
      </c>
      <c r="YX5" s="255">
        <f t="shared" si="549"/>
        <v>2040</v>
      </c>
      <c r="YY5" s="255">
        <f t="shared" si="549"/>
        <v>2041</v>
      </c>
      <c r="YZ5" s="255">
        <f t="shared" si="549"/>
        <v>2042</v>
      </c>
      <c r="ZA5" s="255">
        <f t="shared" si="549"/>
        <v>2043</v>
      </c>
      <c r="ZB5" s="255">
        <f t="shared" si="549"/>
        <v>2044</v>
      </c>
      <c r="ZC5" s="255">
        <f t="shared" si="549"/>
        <v>2045</v>
      </c>
      <c r="ZD5" s="255">
        <f t="shared" si="549"/>
        <v>2046</v>
      </c>
      <c r="ZE5" s="255">
        <f t="shared" si="549"/>
        <v>2047</v>
      </c>
      <c r="ZF5" s="255">
        <f t="shared" si="549"/>
        <v>2048</v>
      </c>
      <c r="ZG5" s="255">
        <f t="shared" si="549"/>
        <v>2049</v>
      </c>
      <c r="ZH5" s="255">
        <f t="shared" si="549"/>
        <v>2050</v>
      </c>
      <c r="ZI5" s="255">
        <f t="shared" si="549"/>
        <v>2051</v>
      </c>
      <c r="ZJ5" s="255">
        <f t="shared" si="549"/>
        <v>2052</v>
      </c>
      <c r="ZK5" s="255">
        <f t="shared" si="549"/>
        <v>2053</v>
      </c>
      <c r="ZL5" s="255">
        <f t="shared" si="549"/>
        <v>2054</v>
      </c>
      <c r="ZM5" s="255">
        <f t="shared" si="549"/>
        <v>2055</v>
      </c>
      <c r="ZN5" s="255">
        <f t="shared" si="549"/>
        <v>2056</v>
      </c>
      <c r="ZO5" s="255">
        <f t="shared" si="549"/>
        <v>2057</v>
      </c>
      <c r="ZP5" s="255">
        <f t="shared" si="549"/>
        <v>2058</v>
      </c>
      <c r="ZQ5" s="255">
        <f t="shared" si="549"/>
        <v>2059</v>
      </c>
      <c r="ZR5" s="255">
        <f t="shared" si="549"/>
        <v>2060</v>
      </c>
      <c r="ZS5" s="255">
        <f t="shared" si="549"/>
        <v>2061</v>
      </c>
      <c r="ZT5" s="255">
        <f t="shared" si="549"/>
        <v>2062</v>
      </c>
      <c r="ZU5" s="255">
        <f t="shared" si="549"/>
        <v>2063</v>
      </c>
      <c r="ZV5" s="255">
        <f t="shared" si="549"/>
        <v>2064</v>
      </c>
      <c r="ZW5" s="255">
        <f t="shared" si="549"/>
        <v>2065</v>
      </c>
      <c r="ZX5" s="255">
        <f t="shared" si="549"/>
        <v>2066</v>
      </c>
      <c r="ZY5" s="255">
        <f t="shared" si="549"/>
        <v>2067</v>
      </c>
      <c r="ZZ5" s="255">
        <f t="shared" si="549"/>
        <v>2068</v>
      </c>
      <c r="AAA5" s="255">
        <f t="shared" si="549"/>
        <v>2069</v>
      </c>
      <c r="AAB5" s="255">
        <f t="shared" ref="AAB5:AAP5" si="550">AAB21</f>
        <v>2070</v>
      </c>
      <c r="AAC5" s="255">
        <f t="shared" si="550"/>
        <v>2071</v>
      </c>
      <c r="AAD5" s="255">
        <f t="shared" si="550"/>
        <v>2072</v>
      </c>
      <c r="AAE5" s="255">
        <f t="shared" si="550"/>
        <v>2073</v>
      </c>
      <c r="AAF5" s="255">
        <f t="shared" si="550"/>
        <v>2074</v>
      </c>
      <c r="AAG5" s="255">
        <f t="shared" si="550"/>
        <v>2075</v>
      </c>
      <c r="AAH5" s="255">
        <f t="shared" si="550"/>
        <v>2076</v>
      </c>
      <c r="AAI5" s="255">
        <f t="shared" si="550"/>
        <v>2077</v>
      </c>
      <c r="AAJ5" s="255">
        <f t="shared" si="550"/>
        <v>2078</v>
      </c>
      <c r="AAK5" s="255">
        <f t="shared" si="550"/>
        <v>2079</v>
      </c>
      <c r="AAL5" s="255">
        <f t="shared" si="550"/>
        <v>2080</v>
      </c>
      <c r="AAM5" s="255">
        <f t="shared" si="550"/>
        <v>2081</v>
      </c>
      <c r="AAN5" s="255">
        <f t="shared" si="550"/>
        <v>2082</v>
      </c>
      <c r="AAO5" s="255">
        <f t="shared" si="550"/>
        <v>2083</v>
      </c>
      <c r="AAP5" s="255">
        <f t="shared" si="550"/>
        <v>2084</v>
      </c>
      <c r="AAQ5" s="255">
        <f t="shared" ref="AAQ5:ABF5" si="551">AAQ21</f>
        <v>2085</v>
      </c>
      <c r="AAR5" s="255">
        <f t="shared" si="551"/>
        <v>2086</v>
      </c>
      <c r="AAS5" s="255">
        <f t="shared" si="551"/>
        <v>2087</v>
      </c>
      <c r="AAT5" s="255">
        <f t="shared" si="551"/>
        <v>2088</v>
      </c>
      <c r="AAU5" s="255">
        <f t="shared" si="551"/>
        <v>2089</v>
      </c>
      <c r="AAV5" s="255">
        <f t="shared" si="551"/>
        <v>2090</v>
      </c>
      <c r="AAW5" s="255">
        <f t="shared" si="551"/>
        <v>2091</v>
      </c>
      <c r="AAX5" s="255">
        <f t="shared" si="551"/>
        <v>2092</v>
      </c>
      <c r="AAY5" s="255">
        <f t="shared" si="551"/>
        <v>2093</v>
      </c>
      <c r="AAZ5" s="255">
        <f t="shared" si="551"/>
        <v>2094</v>
      </c>
      <c r="ABA5" s="255">
        <f t="shared" si="551"/>
        <v>2095</v>
      </c>
      <c r="ABB5" s="255">
        <f t="shared" si="551"/>
        <v>2096</v>
      </c>
      <c r="ABC5" s="255">
        <f t="shared" si="551"/>
        <v>2097</v>
      </c>
      <c r="ABD5" s="255">
        <f t="shared" si="551"/>
        <v>2098</v>
      </c>
      <c r="ABE5" s="255">
        <f t="shared" si="551"/>
        <v>2099</v>
      </c>
      <c r="ABF5" s="255">
        <f t="shared" si="551"/>
        <v>2100</v>
      </c>
      <c r="ABG5" s="255"/>
      <c r="ABH5" s="255"/>
      <c r="ABI5" s="255">
        <f>ABI21</f>
        <v>0</v>
      </c>
      <c r="ABJ5" s="255">
        <f t="shared" ref="ABJ5:ACS5" si="552">ABJ21</f>
        <v>2000</v>
      </c>
      <c r="ABK5" s="255">
        <f t="shared" si="552"/>
        <v>2001</v>
      </c>
      <c r="ABL5" s="255">
        <f t="shared" si="552"/>
        <v>2002</v>
      </c>
      <c r="ABM5" s="255">
        <f t="shared" si="552"/>
        <v>2003</v>
      </c>
      <c r="ABN5" s="255">
        <f t="shared" si="552"/>
        <v>2004</v>
      </c>
      <c r="ABO5" s="255">
        <f t="shared" si="552"/>
        <v>2005</v>
      </c>
      <c r="ABP5" s="255">
        <f t="shared" si="552"/>
        <v>2006</v>
      </c>
      <c r="ABQ5" s="255">
        <f t="shared" si="552"/>
        <v>2007</v>
      </c>
      <c r="ABR5" s="255">
        <f t="shared" si="552"/>
        <v>2008</v>
      </c>
      <c r="ABS5" s="255">
        <f t="shared" si="552"/>
        <v>2009</v>
      </c>
      <c r="ABT5" s="255">
        <f t="shared" si="552"/>
        <v>2010</v>
      </c>
      <c r="ABU5" s="255">
        <f t="shared" si="552"/>
        <v>2011</v>
      </c>
      <c r="ABV5" s="255">
        <f t="shared" si="552"/>
        <v>2012</v>
      </c>
      <c r="ABW5" s="255">
        <f t="shared" si="552"/>
        <v>2013</v>
      </c>
      <c r="ABX5" s="255">
        <f t="shared" si="552"/>
        <v>2014</v>
      </c>
      <c r="ABY5" s="255">
        <f t="shared" si="552"/>
        <v>2015</v>
      </c>
      <c r="ABZ5" s="255">
        <f t="shared" si="552"/>
        <v>2016</v>
      </c>
      <c r="ACA5" s="255">
        <f t="shared" si="552"/>
        <v>2017</v>
      </c>
      <c r="ACB5" s="255">
        <f t="shared" si="552"/>
        <v>2018</v>
      </c>
      <c r="ACC5" s="255">
        <f t="shared" si="552"/>
        <v>2019</v>
      </c>
      <c r="ACD5" s="255">
        <f t="shared" si="552"/>
        <v>2020</v>
      </c>
      <c r="ACE5" s="255">
        <f t="shared" si="552"/>
        <v>2021</v>
      </c>
      <c r="ACF5" s="255">
        <f t="shared" si="552"/>
        <v>2022</v>
      </c>
      <c r="ACG5" s="255">
        <f t="shared" si="552"/>
        <v>2023</v>
      </c>
      <c r="ACH5" s="255">
        <f t="shared" si="552"/>
        <v>2024</v>
      </c>
      <c r="ACI5" s="255">
        <f t="shared" si="552"/>
        <v>2025</v>
      </c>
      <c r="ACJ5" s="255">
        <f t="shared" si="552"/>
        <v>2026</v>
      </c>
      <c r="ACK5" s="255">
        <f t="shared" si="552"/>
        <v>2027</v>
      </c>
      <c r="ACL5" s="255">
        <f t="shared" si="552"/>
        <v>2028</v>
      </c>
      <c r="ACM5" s="255">
        <f t="shared" si="552"/>
        <v>2029</v>
      </c>
      <c r="ACN5" s="255">
        <f t="shared" si="552"/>
        <v>2030</v>
      </c>
      <c r="ACO5" s="255">
        <f t="shared" si="552"/>
        <v>2031</v>
      </c>
      <c r="ACP5" s="255">
        <f t="shared" si="552"/>
        <v>2032</v>
      </c>
      <c r="ACQ5" s="255">
        <f t="shared" si="552"/>
        <v>2033</v>
      </c>
      <c r="ACR5" s="255">
        <f t="shared" si="552"/>
        <v>2034</v>
      </c>
      <c r="ACS5" s="255">
        <f t="shared" si="552"/>
        <v>2035</v>
      </c>
      <c r="ACT5" s="255">
        <f t="shared" ref="ACT5:AEQ5" si="553">ACT21</f>
        <v>2036</v>
      </c>
      <c r="ACU5" s="255">
        <f t="shared" si="553"/>
        <v>2037</v>
      </c>
      <c r="ACV5" s="255">
        <f t="shared" si="553"/>
        <v>2038</v>
      </c>
      <c r="ACW5" s="255">
        <f t="shared" si="553"/>
        <v>2039</v>
      </c>
      <c r="ACX5" s="255">
        <f t="shared" si="553"/>
        <v>2040</v>
      </c>
      <c r="ACY5" s="255">
        <f t="shared" si="553"/>
        <v>2041</v>
      </c>
      <c r="ACZ5" s="255">
        <f t="shared" si="553"/>
        <v>2042</v>
      </c>
      <c r="ADA5" s="255">
        <f t="shared" si="553"/>
        <v>2043</v>
      </c>
      <c r="ADB5" s="255">
        <f t="shared" si="553"/>
        <v>2044</v>
      </c>
      <c r="ADC5" s="255">
        <f t="shared" si="553"/>
        <v>2045</v>
      </c>
      <c r="ADD5" s="255">
        <f t="shared" si="553"/>
        <v>2046</v>
      </c>
      <c r="ADE5" s="255">
        <f t="shared" si="553"/>
        <v>2047</v>
      </c>
      <c r="ADF5" s="255">
        <f t="shared" si="553"/>
        <v>2048</v>
      </c>
      <c r="ADG5" s="255">
        <f t="shared" si="553"/>
        <v>2049</v>
      </c>
      <c r="ADH5" s="255">
        <f t="shared" si="553"/>
        <v>2050</v>
      </c>
      <c r="ADI5" s="255">
        <f t="shared" si="553"/>
        <v>2051</v>
      </c>
      <c r="ADJ5" s="255">
        <f t="shared" si="553"/>
        <v>2052</v>
      </c>
      <c r="ADK5" s="255">
        <f t="shared" si="553"/>
        <v>2053</v>
      </c>
      <c r="ADL5" s="255">
        <f t="shared" si="553"/>
        <v>2054</v>
      </c>
      <c r="ADM5" s="255">
        <f t="shared" si="553"/>
        <v>2055</v>
      </c>
      <c r="ADN5" s="255">
        <f t="shared" si="553"/>
        <v>2056</v>
      </c>
      <c r="ADO5" s="255">
        <f t="shared" si="553"/>
        <v>2057</v>
      </c>
      <c r="ADP5" s="255">
        <f t="shared" si="553"/>
        <v>2058</v>
      </c>
      <c r="ADQ5" s="255">
        <f t="shared" si="553"/>
        <v>2059</v>
      </c>
      <c r="ADR5" s="255">
        <f t="shared" si="553"/>
        <v>2060</v>
      </c>
      <c r="ADS5" s="255">
        <f t="shared" si="553"/>
        <v>2061</v>
      </c>
      <c r="ADT5" s="255">
        <f t="shared" si="553"/>
        <v>2062</v>
      </c>
      <c r="ADU5" s="255">
        <f t="shared" si="553"/>
        <v>2063</v>
      </c>
      <c r="ADV5" s="255">
        <f t="shared" si="553"/>
        <v>2064</v>
      </c>
      <c r="ADW5" s="255">
        <f t="shared" si="553"/>
        <v>2065</v>
      </c>
      <c r="ADX5" s="255">
        <f t="shared" si="553"/>
        <v>2066</v>
      </c>
      <c r="ADY5" s="255">
        <f t="shared" si="553"/>
        <v>2067</v>
      </c>
      <c r="ADZ5" s="255">
        <f t="shared" si="553"/>
        <v>2068</v>
      </c>
      <c r="AEA5" s="255">
        <f t="shared" si="553"/>
        <v>2069</v>
      </c>
      <c r="AEB5" s="255">
        <f t="shared" si="553"/>
        <v>2070</v>
      </c>
      <c r="AEC5" s="255">
        <f t="shared" si="553"/>
        <v>2071</v>
      </c>
      <c r="AED5" s="255">
        <f t="shared" si="553"/>
        <v>2072</v>
      </c>
      <c r="AEE5" s="255">
        <f t="shared" si="553"/>
        <v>2073</v>
      </c>
      <c r="AEF5" s="255">
        <f t="shared" si="553"/>
        <v>2074</v>
      </c>
      <c r="AEG5" s="255">
        <f t="shared" si="553"/>
        <v>2075</v>
      </c>
      <c r="AEH5" s="255">
        <f t="shared" si="553"/>
        <v>2076</v>
      </c>
      <c r="AEI5" s="255">
        <f t="shared" si="553"/>
        <v>2077</v>
      </c>
      <c r="AEJ5" s="255">
        <f t="shared" si="553"/>
        <v>2078</v>
      </c>
      <c r="AEK5" s="255">
        <f t="shared" si="553"/>
        <v>2079</v>
      </c>
      <c r="AEL5" s="255">
        <f t="shared" si="553"/>
        <v>2080</v>
      </c>
      <c r="AEM5" s="255">
        <f t="shared" si="553"/>
        <v>2081</v>
      </c>
      <c r="AEN5" s="255">
        <f t="shared" si="553"/>
        <v>2082</v>
      </c>
      <c r="AEO5" s="255">
        <f t="shared" si="553"/>
        <v>2083</v>
      </c>
      <c r="AEP5" s="255">
        <f t="shared" si="553"/>
        <v>2084</v>
      </c>
      <c r="AEQ5" s="255">
        <f t="shared" si="553"/>
        <v>2085</v>
      </c>
      <c r="AER5" s="255">
        <f t="shared" ref="AER5:AFF5" si="554">AER21</f>
        <v>2086</v>
      </c>
      <c r="AES5" s="255">
        <f t="shared" si="554"/>
        <v>2087</v>
      </c>
      <c r="AET5" s="255">
        <f t="shared" si="554"/>
        <v>2088</v>
      </c>
      <c r="AEU5" s="255">
        <f t="shared" si="554"/>
        <v>2089</v>
      </c>
      <c r="AEV5" s="255">
        <f t="shared" si="554"/>
        <v>2090</v>
      </c>
      <c r="AEW5" s="255">
        <f t="shared" si="554"/>
        <v>2091</v>
      </c>
      <c r="AEX5" s="255">
        <f t="shared" si="554"/>
        <v>2092</v>
      </c>
      <c r="AEY5" s="255">
        <f t="shared" si="554"/>
        <v>2093</v>
      </c>
      <c r="AEZ5" s="255">
        <f t="shared" si="554"/>
        <v>2094</v>
      </c>
      <c r="AFA5" s="255">
        <f t="shared" si="554"/>
        <v>2095</v>
      </c>
      <c r="AFB5" s="255">
        <f t="shared" si="554"/>
        <v>2096</v>
      </c>
      <c r="AFC5" s="255">
        <f t="shared" si="554"/>
        <v>2097</v>
      </c>
      <c r="AFD5" s="255">
        <f t="shared" si="554"/>
        <v>2098</v>
      </c>
      <c r="AFE5" s="255">
        <f t="shared" si="554"/>
        <v>2099</v>
      </c>
      <c r="AFF5" s="255">
        <f t="shared" si="554"/>
        <v>2100</v>
      </c>
      <c r="AFI5" s="336">
        <f t="shared" ref="AFI5:AGA5" si="555">AFI21</f>
        <v>2001</v>
      </c>
      <c r="AFJ5" s="336">
        <f t="shared" si="555"/>
        <v>2002</v>
      </c>
      <c r="AFK5" s="336">
        <f t="shared" si="555"/>
        <v>2003</v>
      </c>
      <c r="AFL5" s="336">
        <f t="shared" si="555"/>
        <v>2004</v>
      </c>
      <c r="AFM5" s="336">
        <f t="shared" si="555"/>
        <v>2005</v>
      </c>
      <c r="AFN5" s="336">
        <f t="shared" si="555"/>
        <v>2006</v>
      </c>
      <c r="AFO5" s="336">
        <f t="shared" si="555"/>
        <v>2007</v>
      </c>
      <c r="AFP5" s="336">
        <f t="shared" si="555"/>
        <v>2008</v>
      </c>
      <c r="AFQ5" s="336">
        <f t="shared" si="555"/>
        <v>2009</v>
      </c>
      <c r="AFR5" s="336">
        <f t="shared" si="555"/>
        <v>2010</v>
      </c>
      <c r="AFS5" s="336">
        <f t="shared" si="555"/>
        <v>2011</v>
      </c>
      <c r="AFT5" s="336">
        <f t="shared" si="555"/>
        <v>2012</v>
      </c>
      <c r="AFU5" s="336">
        <f t="shared" si="555"/>
        <v>2013</v>
      </c>
      <c r="AFV5" s="336">
        <f t="shared" si="555"/>
        <v>2014</v>
      </c>
      <c r="AFW5" s="336">
        <f t="shared" si="555"/>
        <v>2015</v>
      </c>
      <c r="AFX5" s="336">
        <f t="shared" si="555"/>
        <v>2016</v>
      </c>
      <c r="AFY5" s="336">
        <f t="shared" si="555"/>
        <v>2017</v>
      </c>
      <c r="AFZ5" s="336">
        <f t="shared" si="555"/>
        <v>2018</v>
      </c>
      <c r="AGA5" s="336">
        <f t="shared" si="555"/>
        <v>2019</v>
      </c>
      <c r="AGB5" s="336"/>
      <c r="AGC5" s="336"/>
      <c r="AGE5" s="255"/>
      <c r="AGF5" s="255"/>
      <c r="AGH5" s="336"/>
      <c r="AGI5" s="336"/>
      <c r="AGJ5" s="336"/>
      <c r="AGK5" s="336"/>
      <c r="AGL5" s="336"/>
      <c r="AGM5" s="336"/>
      <c r="AGO5" s="336"/>
      <c r="AGP5" s="336"/>
      <c r="AGQ5" s="336"/>
      <c r="AGR5" s="336"/>
      <c r="AGS5" s="336"/>
      <c r="AGT5" s="336"/>
      <c r="AGW5" s="255"/>
      <c r="AGX5" s="255"/>
      <c r="AGY5" s="255"/>
      <c r="AGZ5" s="255"/>
      <c r="AHA5" s="255"/>
      <c r="AHB5" s="336"/>
      <c r="AHC5" s="336"/>
      <c r="AHD5" s="336"/>
      <c r="AHE5" s="336"/>
      <c r="AHF5" s="336"/>
      <c r="AHG5" s="336"/>
      <c r="AHH5" s="336"/>
      <c r="AHJ5" s="255" t="s">
        <v>1466</v>
      </c>
      <c r="AHK5" s="255" t="s">
        <v>1467</v>
      </c>
      <c r="AHL5" s="255" t="s">
        <v>1468</v>
      </c>
      <c r="AHM5" s="255" t="s">
        <v>1469</v>
      </c>
      <c r="AHN5" s="255">
        <v>2019</v>
      </c>
      <c r="AHO5" s="255"/>
      <c r="AHP5" s="255" t="s">
        <v>1622</v>
      </c>
      <c r="AHQ5" s="255" t="s">
        <v>1623</v>
      </c>
      <c r="AHR5" s="255" t="s">
        <v>1624</v>
      </c>
      <c r="AHS5" s="255" t="s">
        <v>1625</v>
      </c>
      <c r="AHT5" s="255">
        <v>2021</v>
      </c>
      <c r="AHV5" s="336" t="s">
        <v>1466</v>
      </c>
      <c r="AHW5" s="336" t="s">
        <v>1467</v>
      </c>
      <c r="AHX5" s="336" t="s">
        <v>1468</v>
      </c>
      <c r="AHY5" s="336" t="s">
        <v>1469</v>
      </c>
      <c r="AHZ5" s="336">
        <v>2019</v>
      </c>
      <c r="AIA5" s="336"/>
      <c r="AIC5" s="336" t="s">
        <v>1466</v>
      </c>
      <c r="AID5" s="336" t="s">
        <v>1467</v>
      </c>
      <c r="AIE5" s="336" t="s">
        <v>1468</v>
      </c>
      <c r="AIF5" s="336" t="s">
        <v>1469</v>
      </c>
      <c r="AIG5" s="336">
        <v>2019</v>
      </c>
      <c r="AIH5" s="336"/>
      <c r="AII5" s="400"/>
      <c r="AIJ5" s="336" t="s">
        <v>1466</v>
      </c>
      <c r="AIK5" s="336" t="s">
        <v>1467</v>
      </c>
      <c r="AIL5" s="336" t="s">
        <v>1468</v>
      </c>
      <c r="AIM5" s="336" t="s">
        <v>1469</v>
      </c>
      <c r="AIN5" s="336">
        <v>2019</v>
      </c>
      <c r="AIO5" s="336"/>
      <c r="AIP5" s="336" t="s">
        <v>2277</v>
      </c>
      <c r="AIQ5" s="661"/>
      <c r="AIR5" s="661">
        <v>2023</v>
      </c>
      <c r="AIS5" s="661">
        <v>2024</v>
      </c>
      <c r="AIT5" s="661">
        <v>2025</v>
      </c>
      <c r="AIU5" s="661">
        <v>2026</v>
      </c>
      <c r="AIV5" s="661">
        <v>2027</v>
      </c>
      <c r="AIW5" s="661">
        <v>2028</v>
      </c>
      <c r="AIX5" s="661"/>
      <c r="AIY5" s="661">
        <v>2023</v>
      </c>
      <c r="AIZ5" s="661">
        <v>2024</v>
      </c>
      <c r="AJA5" s="661">
        <v>2025</v>
      </c>
      <c r="AJB5" s="661">
        <v>2026</v>
      </c>
      <c r="AJC5" s="661">
        <v>2027</v>
      </c>
      <c r="AJD5" s="661">
        <v>2028</v>
      </c>
      <c r="AJE5" s="400"/>
      <c r="AJF5" s="400" t="s">
        <v>1466</v>
      </c>
      <c r="AJG5" s="400" t="s">
        <v>1467</v>
      </c>
      <c r="AJH5" s="400" t="s">
        <v>1468</v>
      </c>
      <c r="AJI5" s="400" t="s">
        <v>1469</v>
      </c>
      <c r="AJJ5" s="400">
        <v>2019</v>
      </c>
      <c r="AJK5" s="400"/>
      <c r="AJL5" s="255"/>
      <c r="AJM5" s="255"/>
      <c r="AJN5" s="336" t="s">
        <v>2326</v>
      </c>
      <c r="AJO5" s="336" t="s">
        <v>2327</v>
      </c>
      <c r="AJP5" s="336" t="s">
        <v>2328</v>
      </c>
      <c r="AJQ5" s="336" t="s">
        <v>2329</v>
      </c>
      <c r="AJR5" s="336">
        <v>2022</v>
      </c>
      <c r="AJS5" s="255"/>
      <c r="AJT5" s="255"/>
      <c r="AJU5" s="255"/>
      <c r="AJV5" s="255"/>
      <c r="AJW5" s="400" t="s">
        <v>1466</v>
      </c>
      <c r="AJX5" s="400" t="s">
        <v>1467</v>
      </c>
      <c r="AJY5" s="400" t="s">
        <v>1468</v>
      </c>
      <c r="AJZ5" s="400" t="s">
        <v>1469</v>
      </c>
      <c r="AKA5" s="400">
        <v>2019</v>
      </c>
      <c r="AKB5" s="400"/>
      <c r="AKF5" s="336" t="s">
        <v>2326</v>
      </c>
      <c r="AKG5" s="336" t="s">
        <v>2327</v>
      </c>
      <c r="AKH5" s="336" t="s">
        <v>2328</v>
      </c>
      <c r="AKI5" s="336" t="s">
        <v>2329</v>
      </c>
      <c r="AKJ5" s="336">
        <v>2022</v>
      </c>
      <c r="AKK5" s="400"/>
      <c r="AKM5" s="400">
        <v>2022</v>
      </c>
      <c r="AKN5" s="400"/>
      <c r="AKP5" s="400">
        <v>2019</v>
      </c>
      <c r="AKQ5" s="400"/>
      <c r="AKS5" s="400">
        <v>2022</v>
      </c>
      <c r="AKT5" s="400"/>
      <c r="AKV5" s="400">
        <v>2022</v>
      </c>
      <c r="AKW5" s="400"/>
      <c r="AKY5" s="400" t="s">
        <v>1466</v>
      </c>
      <c r="AKZ5" s="400" t="s">
        <v>1467</v>
      </c>
      <c r="ALA5" s="400" t="s">
        <v>1468</v>
      </c>
      <c r="ALB5" s="400" t="s">
        <v>1469</v>
      </c>
      <c r="ALC5" s="400">
        <v>2019</v>
      </c>
      <c r="ALD5" s="400"/>
      <c r="ALH5" s="400" t="s">
        <v>1466</v>
      </c>
      <c r="ALI5" s="400" t="s">
        <v>1467</v>
      </c>
      <c r="ALJ5" s="400" t="s">
        <v>1468</v>
      </c>
      <c r="ALK5" s="400" t="s">
        <v>1469</v>
      </c>
      <c r="ALL5" s="400">
        <v>2019</v>
      </c>
      <c r="ALM5" s="400"/>
    </row>
    <row r="6" spans="1:1120" s="337" customFormat="1" ht="14.5">
      <c r="A6" s="255" t="s">
        <v>822</v>
      </c>
      <c r="B6" s="255"/>
      <c r="C6" s="255"/>
      <c r="D6" s="400">
        <v>2011</v>
      </c>
      <c r="E6" s="400"/>
      <c r="F6" s="400">
        <v>2014</v>
      </c>
      <c r="G6" s="400"/>
      <c r="H6" s="400">
        <v>2017</v>
      </c>
      <c r="I6" s="400"/>
      <c r="J6" s="400">
        <v>2019</v>
      </c>
      <c r="K6" s="400"/>
      <c r="L6" s="400">
        <v>2021</v>
      </c>
      <c r="M6" s="255"/>
      <c r="N6" s="255">
        <v>2010</v>
      </c>
      <c r="O6" s="255">
        <v>2010</v>
      </c>
      <c r="P6" s="255"/>
      <c r="Q6" s="255">
        <v>2010</v>
      </c>
      <c r="R6" s="255"/>
      <c r="S6" s="255">
        <v>2010</v>
      </c>
      <c r="T6" s="255"/>
      <c r="U6" s="255">
        <v>2010</v>
      </c>
      <c r="V6" s="255"/>
      <c r="X6" s="400"/>
      <c r="Y6" s="400">
        <v>2014</v>
      </c>
      <c r="Z6" s="400">
        <v>2014</v>
      </c>
      <c r="AA6" s="400"/>
      <c r="AB6" s="400">
        <v>2014</v>
      </c>
      <c r="AC6" s="400"/>
      <c r="AD6" s="400">
        <v>2014</v>
      </c>
      <c r="AE6" s="336"/>
      <c r="AF6" s="336">
        <v>2014</v>
      </c>
      <c r="AG6" s="336"/>
      <c r="AH6" s="336"/>
      <c r="AI6" s="336"/>
      <c r="AJ6" s="336">
        <v>2017</v>
      </c>
      <c r="AK6" s="336">
        <v>2017</v>
      </c>
      <c r="AL6" s="336"/>
      <c r="AM6" s="336">
        <v>2017</v>
      </c>
      <c r="AN6" s="336"/>
      <c r="AO6" s="336">
        <v>2017</v>
      </c>
      <c r="AP6" s="336"/>
      <c r="AQ6" s="336">
        <v>2017</v>
      </c>
      <c r="AR6" s="336"/>
      <c r="AS6" s="336"/>
      <c r="AT6" s="336"/>
      <c r="AU6" s="400">
        <v>2019</v>
      </c>
      <c r="AV6" s="400">
        <v>2019</v>
      </c>
      <c r="AW6" s="400"/>
      <c r="AX6" s="400">
        <v>2019</v>
      </c>
      <c r="AY6" s="400"/>
      <c r="AZ6" s="400">
        <v>2019</v>
      </c>
      <c r="BA6" s="400"/>
      <c r="BB6" s="400">
        <v>2019</v>
      </c>
      <c r="BC6" s="400"/>
      <c r="BD6" s="400"/>
      <c r="BE6" s="400">
        <v>2020</v>
      </c>
      <c r="BF6" s="400"/>
      <c r="BG6" s="400"/>
      <c r="BH6" s="336"/>
      <c r="BI6" s="336">
        <v>2011</v>
      </c>
      <c r="BJ6" s="400">
        <v>2014</v>
      </c>
      <c r="BK6" s="409">
        <v>2014</v>
      </c>
      <c r="BL6" s="409"/>
      <c r="BM6" s="409">
        <v>2017</v>
      </c>
      <c r="BN6" s="336"/>
      <c r="BO6" s="336">
        <v>2019</v>
      </c>
      <c r="BP6" s="409"/>
      <c r="BQ6" s="409">
        <v>2019</v>
      </c>
      <c r="BR6" s="400"/>
      <c r="BS6" s="400">
        <v>2021</v>
      </c>
      <c r="BT6" s="410"/>
      <c r="BU6" s="409">
        <v>2019</v>
      </c>
      <c r="BV6" s="410"/>
      <c r="BW6" s="410"/>
      <c r="BX6" s="409">
        <v>2019</v>
      </c>
      <c r="BY6" s="410"/>
      <c r="BZ6" s="410"/>
      <c r="CA6" s="410"/>
      <c r="CB6" s="410">
        <v>2010</v>
      </c>
      <c r="CC6" s="410">
        <v>2010</v>
      </c>
      <c r="CD6" s="410">
        <v>2010</v>
      </c>
      <c r="CE6" s="400">
        <v>2010</v>
      </c>
      <c r="CF6" s="400">
        <v>2010</v>
      </c>
      <c r="CG6" s="410"/>
      <c r="CH6" s="410"/>
      <c r="CI6" s="410">
        <v>2014</v>
      </c>
      <c r="CJ6" s="410">
        <v>2014</v>
      </c>
      <c r="CK6" s="410">
        <v>2014</v>
      </c>
      <c r="CL6" s="400">
        <v>2014</v>
      </c>
      <c r="CM6" s="400">
        <v>2014</v>
      </c>
      <c r="CN6" s="402"/>
      <c r="CO6" s="402"/>
      <c r="CP6" s="402">
        <v>2017</v>
      </c>
      <c r="CQ6" s="402">
        <v>2017</v>
      </c>
      <c r="CR6" s="402">
        <v>2017</v>
      </c>
      <c r="CS6" s="336">
        <v>2017</v>
      </c>
      <c r="CT6" s="402">
        <v>2017</v>
      </c>
      <c r="CU6" s="402"/>
      <c r="CV6" s="410"/>
      <c r="CW6" s="410">
        <v>2019</v>
      </c>
      <c r="CX6" s="410">
        <v>2019</v>
      </c>
      <c r="CY6" s="410">
        <v>2019</v>
      </c>
      <c r="CZ6" s="410">
        <v>2019</v>
      </c>
      <c r="DA6" s="410">
        <v>2019</v>
      </c>
      <c r="DB6" s="410"/>
      <c r="DC6" s="402">
        <v>2014</v>
      </c>
      <c r="DD6" s="402">
        <v>2014</v>
      </c>
      <c r="DE6" s="402">
        <v>2014</v>
      </c>
      <c r="DF6" s="402">
        <v>2014</v>
      </c>
      <c r="DG6" s="402">
        <v>2014</v>
      </c>
      <c r="DH6" s="402"/>
      <c r="DI6" s="402"/>
      <c r="DJ6" s="255">
        <v>2017</v>
      </c>
      <c r="DK6" s="255">
        <v>2017</v>
      </c>
      <c r="DL6" s="338">
        <v>2017</v>
      </c>
      <c r="DM6" s="338">
        <v>2017</v>
      </c>
      <c r="DN6" s="338">
        <v>2017</v>
      </c>
      <c r="DO6" s="338"/>
      <c r="DP6" s="338"/>
      <c r="DQ6" s="402">
        <v>2019</v>
      </c>
      <c r="DR6" s="402"/>
      <c r="DS6" s="338"/>
      <c r="DU6" s="336"/>
      <c r="DV6" s="402"/>
      <c r="DW6" s="402"/>
      <c r="DX6" s="402"/>
      <c r="DY6" s="402"/>
      <c r="DZ6" s="402">
        <v>2010</v>
      </c>
      <c r="EA6" s="336">
        <v>2010</v>
      </c>
      <c r="EB6" s="336">
        <v>2010</v>
      </c>
      <c r="EC6" s="402">
        <v>2010</v>
      </c>
      <c r="ED6" s="402">
        <v>2010</v>
      </c>
      <c r="EE6" s="402"/>
      <c r="EF6" s="402"/>
      <c r="EG6" s="402">
        <v>2014</v>
      </c>
      <c r="EH6" s="336">
        <v>2014</v>
      </c>
      <c r="EI6" s="336">
        <v>2014</v>
      </c>
      <c r="EJ6" s="336">
        <v>2014</v>
      </c>
      <c r="EK6" s="336">
        <v>2014</v>
      </c>
      <c r="EM6" s="255"/>
      <c r="EN6" s="255">
        <v>2017</v>
      </c>
      <c r="EO6" s="255">
        <v>2017</v>
      </c>
      <c r="EP6" s="255">
        <v>2017</v>
      </c>
      <c r="EQ6" s="255">
        <v>2017</v>
      </c>
      <c r="ER6" s="255">
        <v>2017</v>
      </c>
      <c r="ES6" s="402"/>
      <c r="ET6" s="402"/>
      <c r="EU6" s="402">
        <v>2019</v>
      </c>
      <c r="EV6" s="402">
        <v>2019</v>
      </c>
      <c r="EW6" s="402">
        <v>2019</v>
      </c>
      <c r="EX6" s="402">
        <v>2019</v>
      </c>
      <c r="EY6" s="402">
        <v>2019</v>
      </c>
      <c r="EZ6" s="402"/>
      <c r="FA6" s="402"/>
      <c r="FB6" s="402">
        <v>2021</v>
      </c>
      <c r="FC6" s="402">
        <v>2021</v>
      </c>
      <c r="FD6" s="402">
        <v>2021</v>
      </c>
      <c r="FE6" s="402">
        <v>2021</v>
      </c>
      <c r="FF6" s="402">
        <v>2021</v>
      </c>
      <c r="FG6" s="410"/>
      <c r="FH6" s="402">
        <v>2021</v>
      </c>
      <c r="FI6" s="402">
        <v>2021</v>
      </c>
      <c r="FJ6" s="402">
        <v>2021</v>
      </c>
      <c r="FK6" s="402">
        <v>2021</v>
      </c>
      <c r="FL6" s="402">
        <v>2021</v>
      </c>
      <c r="FM6" s="410"/>
      <c r="FN6" s="410"/>
      <c r="FO6" s="410">
        <v>2019</v>
      </c>
      <c r="FP6" s="410"/>
      <c r="FR6" s="255"/>
      <c r="FS6" s="255">
        <v>2019</v>
      </c>
      <c r="FT6" s="255"/>
      <c r="FU6" s="255"/>
      <c r="FV6" s="255"/>
      <c r="FW6" s="255">
        <v>2018</v>
      </c>
      <c r="FX6" s="336"/>
      <c r="FZ6" s="255"/>
      <c r="GA6" s="255"/>
      <c r="GB6" s="255"/>
      <c r="GC6" s="255"/>
      <c r="GD6" s="255">
        <v>2019</v>
      </c>
      <c r="GE6" s="255"/>
      <c r="GG6" s="336"/>
      <c r="GH6" s="336"/>
      <c r="GI6" s="336"/>
      <c r="GJ6" s="336"/>
      <c r="GK6" s="336"/>
      <c r="GL6" s="336"/>
      <c r="GN6" s="400">
        <v>2020</v>
      </c>
      <c r="GO6" s="400"/>
      <c r="GP6" s="400"/>
      <c r="GQ6" s="400"/>
      <c r="GR6" s="400">
        <v>2019</v>
      </c>
      <c r="GS6" s="400">
        <v>2019</v>
      </c>
      <c r="GT6" s="400">
        <v>2019</v>
      </c>
      <c r="GU6" s="400">
        <v>2019</v>
      </c>
      <c r="GV6" s="400">
        <v>2019</v>
      </c>
      <c r="GW6" s="400"/>
      <c r="GX6" s="400"/>
      <c r="GY6" s="400"/>
      <c r="GZ6" s="400"/>
      <c r="HA6" s="400"/>
      <c r="HB6" s="400"/>
      <c r="HC6" s="400"/>
      <c r="HD6" s="400"/>
      <c r="HE6" s="400"/>
      <c r="HF6" s="400"/>
      <c r="HG6" s="400"/>
      <c r="HH6" s="400"/>
      <c r="HI6" s="400"/>
      <c r="HJ6" s="400"/>
      <c r="HK6" s="400"/>
      <c r="HL6" s="400"/>
      <c r="HM6" s="400"/>
      <c r="HN6" s="400"/>
      <c r="HO6" s="400"/>
      <c r="HP6" s="400"/>
      <c r="HQ6" s="400"/>
      <c r="HR6" s="400"/>
      <c r="HS6" s="400"/>
      <c r="HT6" s="400"/>
      <c r="HU6" s="400"/>
      <c r="HV6" s="400"/>
      <c r="HW6" s="400"/>
      <c r="HX6" s="400"/>
      <c r="HY6" s="400"/>
      <c r="HZ6" s="400"/>
      <c r="IA6" s="400"/>
      <c r="IB6" s="400"/>
      <c r="IC6" s="400"/>
      <c r="ID6" s="400"/>
      <c r="IE6" s="400"/>
      <c r="IF6" s="400"/>
      <c r="IG6" s="400"/>
      <c r="IH6" s="400"/>
      <c r="II6" s="400"/>
      <c r="IJ6" s="400"/>
      <c r="IK6" s="400"/>
      <c r="IL6" s="400"/>
      <c r="IM6" s="400"/>
      <c r="IN6" s="400"/>
      <c r="IO6" s="400"/>
      <c r="IP6" s="255"/>
      <c r="IQ6" s="255"/>
      <c r="IR6" s="255"/>
      <c r="IS6" s="255"/>
      <c r="IT6" s="255"/>
      <c r="IU6" s="255"/>
      <c r="IV6" s="255"/>
      <c r="IW6" s="255"/>
      <c r="IX6" s="255"/>
      <c r="IY6" s="255"/>
      <c r="IZ6" s="255"/>
      <c r="JA6" s="255"/>
      <c r="JB6" s="255"/>
      <c r="JC6" s="255"/>
      <c r="JD6" s="255"/>
      <c r="JE6" s="255"/>
      <c r="JF6" s="255"/>
      <c r="JG6" s="255"/>
      <c r="JH6" s="255"/>
      <c r="JI6" s="255"/>
      <c r="JJ6" s="255"/>
      <c r="JK6" s="255"/>
      <c r="JL6" s="255"/>
      <c r="JM6" s="255"/>
      <c r="JN6" s="255"/>
      <c r="JO6" s="255"/>
      <c r="JP6" s="255"/>
      <c r="JQ6" s="255"/>
      <c r="JR6" s="255"/>
      <c r="JS6" s="255"/>
      <c r="JT6" s="255"/>
      <c r="JU6" s="255"/>
      <c r="JV6" s="255"/>
      <c r="JW6" s="255"/>
      <c r="JX6" s="255"/>
      <c r="JY6" s="255"/>
      <c r="JZ6" s="255"/>
      <c r="KA6" s="255"/>
      <c r="KB6" s="255"/>
      <c r="KC6" s="255"/>
      <c r="KD6" s="255"/>
      <c r="KE6" s="255"/>
      <c r="KF6" s="255"/>
      <c r="KG6" s="255"/>
      <c r="KH6" s="255"/>
      <c r="KI6" s="255"/>
      <c r="KJ6" s="255"/>
      <c r="KK6" s="255"/>
      <c r="KL6" s="255"/>
      <c r="KM6" s="255"/>
      <c r="KN6" s="255"/>
      <c r="KO6" s="255"/>
      <c r="KP6" s="255"/>
      <c r="KQ6" s="255"/>
      <c r="KR6" s="255"/>
      <c r="KS6" s="255"/>
      <c r="KT6" s="255"/>
      <c r="KU6" s="255"/>
      <c r="KV6" s="255"/>
      <c r="KW6" s="255"/>
      <c r="KX6" s="255"/>
      <c r="KY6" s="255"/>
      <c r="KZ6" s="255"/>
      <c r="LA6" s="255"/>
      <c r="LB6" s="255"/>
      <c r="LC6" s="255"/>
      <c r="LD6" s="255"/>
      <c r="LE6" s="255"/>
      <c r="LF6" s="255"/>
      <c r="LG6" s="255"/>
      <c r="LH6" s="255"/>
      <c r="LI6" s="255"/>
      <c r="LJ6" s="255"/>
      <c r="LK6" s="255"/>
      <c r="LL6" s="255"/>
      <c r="LM6" s="255"/>
      <c r="LN6" s="255"/>
      <c r="LO6" s="255"/>
      <c r="LP6" s="255"/>
      <c r="LQ6" s="255"/>
      <c r="LR6" s="255"/>
      <c r="LS6" s="255"/>
      <c r="LT6" s="255"/>
      <c r="LU6" s="255"/>
      <c r="LV6" s="400"/>
      <c r="LW6" s="400"/>
      <c r="LX6" s="400"/>
      <c r="LY6" s="400"/>
      <c r="LZ6" s="400"/>
      <c r="MA6" s="400"/>
      <c r="MB6" s="400"/>
      <c r="MC6" s="400"/>
      <c r="MD6" s="400"/>
      <c r="ME6" s="400"/>
      <c r="MF6" s="400"/>
      <c r="MG6" s="400"/>
      <c r="MH6" s="400"/>
      <c r="MI6" s="400"/>
      <c r="MJ6" s="400"/>
      <c r="MK6" s="400"/>
      <c r="ML6" s="400"/>
      <c r="MM6" s="400"/>
      <c r="MN6" s="400"/>
      <c r="MO6" s="400"/>
      <c r="MP6" s="400"/>
      <c r="MQ6" s="400"/>
      <c r="MR6" s="400"/>
      <c r="MS6" s="400"/>
      <c r="MT6" s="400"/>
      <c r="MU6" s="400"/>
      <c r="MV6" s="400"/>
      <c r="MW6" s="400"/>
      <c r="MX6" s="400"/>
      <c r="MY6" s="400"/>
      <c r="MZ6" s="400"/>
      <c r="NA6" s="400"/>
      <c r="NB6" s="400"/>
      <c r="NC6" s="400"/>
      <c r="ND6" s="400"/>
      <c r="NE6" s="400"/>
      <c r="NF6" s="400"/>
      <c r="NG6" s="400"/>
      <c r="NH6" s="400"/>
      <c r="NI6" s="400"/>
      <c r="NJ6" s="400"/>
      <c r="NK6" s="400"/>
      <c r="NL6" s="400"/>
      <c r="NM6" s="400"/>
      <c r="NN6" s="400"/>
      <c r="NO6" s="400"/>
      <c r="NP6" s="400"/>
      <c r="NQ6" s="400"/>
      <c r="NR6" s="400"/>
      <c r="NS6" s="400"/>
      <c r="NT6" s="400"/>
      <c r="NU6" s="400"/>
      <c r="NV6" s="400"/>
      <c r="NW6" s="400"/>
      <c r="NX6" s="400"/>
      <c r="NY6" s="400"/>
      <c r="NZ6" s="400"/>
      <c r="OA6" s="400"/>
      <c r="OB6" s="400"/>
      <c r="OC6" s="400"/>
      <c r="OD6" s="400"/>
      <c r="OE6" s="400"/>
      <c r="OF6" s="400"/>
      <c r="OG6" s="400"/>
      <c r="OH6" s="400"/>
      <c r="OI6" s="400"/>
      <c r="OJ6" s="400"/>
      <c r="OK6" s="400"/>
      <c r="OL6" s="400"/>
      <c r="OM6" s="400"/>
      <c r="ON6" s="400"/>
      <c r="OO6" s="400"/>
      <c r="OP6" s="400"/>
      <c r="OQ6" s="400"/>
      <c r="OR6" s="400"/>
      <c r="OS6" s="400"/>
      <c r="OT6" s="400"/>
      <c r="OU6" s="400"/>
      <c r="OV6" s="400"/>
      <c r="OW6" s="400"/>
      <c r="OX6" s="400"/>
      <c r="OY6" s="400"/>
      <c r="OZ6" s="400"/>
      <c r="PA6" s="400"/>
      <c r="PB6" s="400"/>
      <c r="PC6" s="400"/>
      <c r="PD6" s="400"/>
      <c r="PE6" s="400"/>
      <c r="PF6" s="400"/>
      <c r="PG6" s="400"/>
      <c r="PH6" s="400"/>
      <c r="PI6" s="400"/>
      <c r="PJ6" s="400"/>
      <c r="PK6" s="400"/>
      <c r="PL6" s="400"/>
      <c r="PM6" s="400"/>
      <c r="PN6" s="400"/>
      <c r="PO6" s="400"/>
      <c r="PP6" s="400"/>
      <c r="PQ6" s="400"/>
      <c r="PR6" s="400"/>
      <c r="PS6" s="400"/>
      <c r="PT6" s="400"/>
      <c r="PU6" s="400"/>
      <c r="PV6" s="400"/>
      <c r="PW6" s="400"/>
      <c r="PX6" s="400"/>
      <c r="PY6" s="400"/>
      <c r="PZ6" s="400"/>
      <c r="QA6" s="336"/>
      <c r="QB6" s="336"/>
      <c r="QC6" s="336"/>
      <c r="QD6" s="336"/>
      <c r="QE6" s="336"/>
      <c r="QF6" s="336"/>
      <c r="QG6" s="336"/>
      <c r="QH6" s="336"/>
      <c r="QI6" s="336"/>
      <c r="QJ6" s="336"/>
      <c r="QK6" s="336"/>
      <c r="QL6" s="336"/>
      <c r="QM6" s="336"/>
      <c r="QN6" s="336"/>
      <c r="QO6" s="336"/>
      <c r="QP6" s="336"/>
      <c r="QQ6" s="336"/>
      <c r="QR6" s="336"/>
      <c r="QS6" s="336"/>
      <c r="QT6" s="336"/>
      <c r="QU6" s="336"/>
      <c r="QV6" s="336"/>
      <c r="QW6" s="336"/>
      <c r="QX6" s="336"/>
      <c r="QY6" s="336"/>
      <c r="QZ6" s="336"/>
      <c r="RA6" s="336"/>
      <c r="RB6" s="336"/>
      <c r="RC6" s="336"/>
      <c r="RD6" s="336"/>
      <c r="RE6" s="336"/>
      <c r="RF6" s="336"/>
      <c r="RG6" s="336"/>
      <c r="RH6" s="336"/>
      <c r="RI6" s="336"/>
      <c r="RJ6" s="336"/>
      <c r="RK6" s="336"/>
      <c r="RL6" s="336"/>
      <c r="RM6" s="336"/>
      <c r="RN6" s="336"/>
      <c r="RO6" s="336"/>
      <c r="RP6" s="336"/>
      <c r="RQ6" s="336"/>
      <c r="RR6" s="336"/>
      <c r="RS6" s="336"/>
      <c r="RT6" s="336"/>
      <c r="RU6" s="336"/>
      <c r="RV6" s="336"/>
      <c r="RW6" s="336"/>
      <c r="RX6" s="336"/>
      <c r="RY6" s="336"/>
      <c r="RZ6" s="336"/>
      <c r="SA6" s="336"/>
      <c r="SB6" s="336"/>
      <c r="SC6" s="336"/>
      <c r="SD6" s="336"/>
      <c r="SE6" s="336"/>
      <c r="SF6" s="336"/>
      <c r="SG6" s="336"/>
      <c r="SH6" s="336"/>
      <c r="SI6" s="336"/>
      <c r="SJ6" s="336"/>
      <c r="SK6" s="336"/>
      <c r="SL6" s="336"/>
      <c r="SM6" s="336"/>
      <c r="SN6" s="336"/>
      <c r="SO6" s="336"/>
      <c r="SP6" s="336"/>
      <c r="SQ6" s="336"/>
      <c r="SR6" s="336"/>
      <c r="SS6" s="336"/>
      <c r="ST6" s="336"/>
      <c r="SU6" s="336"/>
      <c r="SV6" s="336"/>
      <c r="SW6" s="336"/>
      <c r="SX6" s="336"/>
      <c r="SY6" s="336"/>
      <c r="SZ6" s="336"/>
      <c r="TA6" s="336"/>
      <c r="TB6" s="336"/>
      <c r="TC6" s="336"/>
      <c r="TD6" s="336"/>
      <c r="TE6" s="336"/>
      <c r="TF6" s="336"/>
      <c r="TG6" s="336"/>
      <c r="TH6" s="336"/>
      <c r="TI6" s="336"/>
      <c r="TJ6" s="336"/>
      <c r="TK6" s="336"/>
      <c r="TL6" s="336"/>
      <c r="TM6" s="336"/>
      <c r="TN6" s="336"/>
      <c r="TO6" s="336"/>
      <c r="TP6" s="336"/>
      <c r="TQ6" s="336"/>
      <c r="TR6" s="336"/>
      <c r="TS6" s="336"/>
      <c r="TT6" s="336"/>
      <c r="TU6" s="336"/>
      <c r="TV6" s="336"/>
      <c r="TW6" s="336"/>
      <c r="TX6" s="336"/>
      <c r="TY6" s="336"/>
      <c r="TZ6" s="255"/>
      <c r="UA6" s="255"/>
      <c r="UB6" s="255"/>
      <c r="UC6" s="255"/>
      <c r="UD6" s="255"/>
      <c r="UE6" s="255"/>
      <c r="UF6" s="255"/>
      <c r="UG6" s="255"/>
      <c r="UH6" s="255"/>
      <c r="UI6" s="255"/>
      <c r="UJ6" s="255"/>
      <c r="UK6" s="255"/>
      <c r="UL6" s="255"/>
      <c r="UM6" s="255"/>
      <c r="UN6" s="255"/>
      <c r="UO6" s="255"/>
      <c r="UP6" s="255"/>
      <c r="UQ6" s="255"/>
      <c r="UR6" s="255"/>
      <c r="US6" s="255"/>
      <c r="UT6" s="255"/>
      <c r="UU6" s="255"/>
      <c r="UV6" s="255"/>
      <c r="UW6" s="255"/>
      <c r="UX6" s="255"/>
      <c r="UY6" s="255"/>
      <c r="UZ6" s="255"/>
      <c r="VA6" s="255"/>
      <c r="VB6" s="255"/>
      <c r="VC6" s="255"/>
      <c r="VD6" s="255"/>
      <c r="VE6" s="255"/>
      <c r="VF6" s="255"/>
      <c r="VG6" s="255"/>
      <c r="VH6" s="255"/>
      <c r="VI6" s="255"/>
      <c r="VJ6" s="255"/>
      <c r="VK6" s="255"/>
      <c r="VL6" s="255"/>
      <c r="VM6" s="255"/>
      <c r="VN6" s="255"/>
      <c r="VO6" s="255"/>
      <c r="VP6" s="255"/>
      <c r="VQ6" s="255"/>
      <c r="VR6" s="255"/>
      <c r="VS6" s="255"/>
      <c r="VT6" s="255"/>
      <c r="VU6" s="255"/>
      <c r="VV6" s="255"/>
      <c r="VW6" s="255"/>
      <c r="VX6" s="255"/>
      <c r="VY6" s="255"/>
      <c r="VZ6" s="255"/>
      <c r="WA6" s="255"/>
      <c r="WB6" s="255"/>
      <c r="WC6" s="255"/>
      <c r="WD6" s="255"/>
      <c r="WE6" s="255"/>
      <c r="WF6" s="255"/>
      <c r="WG6" s="255"/>
      <c r="WH6" s="255"/>
      <c r="WI6" s="255"/>
      <c r="WJ6" s="255"/>
      <c r="WK6" s="255"/>
      <c r="WL6" s="255"/>
      <c r="WM6" s="255"/>
      <c r="WN6" s="255"/>
      <c r="WO6" s="255"/>
      <c r="WP6" s="255"/>
      <c r="WQ6" s="255"/>
      <c r="WR6" s="255"/>
      <c r="WS6" s="255"/>
      <c r="WT6" s="255"/>
      <c r="WU6" s="255"/>
      <c r="WV6" s="255"/>
      <c r="WW6" s="255"/>
      <c r="WX6" s="255"/>
      <c r="WY6" s="255"/>
      <c r="WZ6" s="255"/>
      <c r="XA6" s="255"/>
      <c r="XB6" s="255"/>
      <c r="XC6" s="255"/>
      <c r="XD6" s="255"/>
      <c r="XE6" s="255"/>
      <c r="XF6" s="255"/>
      <c r="XG6" s="255"/>
      <c r="XH6" s="255"/>
      <c r="XI6" s="255"/>
      <c r="XJ6" s="255"/>
      <c r="XK6" s="255"/>
      <c r="XL6" s="255"/>
      <c r="XM6" s="255"/>
      <c r="XN6" s="255"/>
      <c r="XO6" s="255"/>
      <c r="XP6" s="255"/>
      <c r="XQ6" s="255"/>
      <c r="XR6" s="255"/>
      <c r="XS6" s="255"/>
      <c r="XT6" s="255"/>
      <c r="XU6" s="255"/>
      <c r="XV6" s="255"/>
      <c r="XW6" s="255"/>
      <c r="XX6" s="336"/>
      <c r="XY6" s="336"/>
      <c r="XZ6" s="255"/>
      <c r="YA6" s="255"/>
      <c r="YB6" s="255"/>
      <c r="YC6" s="255"/>
      <c r="YD6" s="255"/>
      <c r="YE6" s="255"/>
      <c r="YF6" s="255"/>
      <c r="YG6" s="255"/>
      <c r="YH6" s="255"/>
      <c r="YI6" s="255"/>
      <c r="YJ6" s="255"/>
      <c r="YK6" s="255"/>
      <c r="YL6" s="255"/>
      <c r="YM6" s="255"/>
      <c r="YN6" s="255"/>
      <c r="YO6" s="255"/>
      <c r="YP6" s="255"/>
      <c r="YQ6" s="255"/>
      <c r="YR6" s="255"/>
      <c r="YS6" s="255"/>
      <c r="YT6" s="255"/>
      <c r="YU6" s="255"/>
      <c r="YV6" s="255"/>
      <c r="YW6" s="255"/>
      <c r="YX6" s="255"/>
      <c r="YY6" s="255"/>
      <c r="YZ6" s="255"/>
      <c r="ZA6" s="255"/>
      <c r="ZB6" s="255"/>
      <c r="ZC6" s="255"/>
      <c r="ZD6" s="255"/>
      <c r="ZE6" s="255"/>
      <c r="ZF6" s="255"/>
      <c r="ZG6" s="255"/>
      <c r="ZH6" s="255"/>
      <c r="ZI6" s="255"/>
      <c r="ZJ6" s="255"/>
      <c r="ZK6" s="255"/>
      <c r="ZL6" s="255"/>
      <c r="ZM6" s="255"/>
      <c r="ZN6" s="255"/>
      <c r="ZO6" s="255"/>
      <c r="ZP6" s="255"/>
      <c r="ZQ6" s="255"/>
      <c r="ZR6" s="255"/>
      <c r="ZS6" s="255"/>
      <c r="ZT6" s="255"/>
      <c r="ZU6" s="255"/>
      <c r="ZV6" s="255"/>
      <c r="ZW6" s="255"/>
      <c r="ZX6" s="255"/>
      <c r="ZY6" s="255"/>
      <c r="ZZ6" s="255"/>
      <c r="AAA6" s="255"/>
      <c r="AAB6" s="255"/>
      <c r="AAC6" s="255"/>
      <c r="AAD6" s="255"/>
      <c r="AAE6" s="255"/>
      <c r="AAF6" s="255"/>
      <c r="AAG6" s="255"/>
      <c r="AAH6" s="255"/>
      <c r="AAI6" s="255"/>
      <c r="AAJ6" s="255"/>
      <c r="AAK6" s="255"/>
      <c r="AAL6" s="255"/>
      <c r="AAM6" s="255"/>
      <c r="AAN6" s="255"/>
      <c r="AAO6" s="255"/>
      <c r="AAP6" s="255"/>
      <c r="AAQ6" s="255"/>
      <c r="AAR6" s="255"/>
      <c r="AAS6" s="255"/>
      <c r="AAT6" s="255"/>
      <c r="AAU6" s="255"/>
      <c r="AAV6" s="255"/>
      <c r="AAW6" s="255"/>
      <c r="AAX6" s="255"/>
      <c r="AAY6" s="255"/>
      <c r="AAZ6" s="255"/>
      <c r="ABA6" s="255"/>
      <c r="ABB6" s="255"/>
      <c r="ABC6" s="255"/>
      <c r="ABD6" s="255"/>
      <c r="ABE6" s="255"/>
      <c r="ABF6" s="255"/>
      <c r="ABG6" s="255"/>
      <c r="ABH6" s="255"/>
      <c r="ABI6" s="255"/>
      <c r="ABJ6" s="255"/>
      <c r="ABK6" s="255"/>
      <c r="ABL6" s="255"/>
      <c r="ABM6" s="255"/>
      <c r="ABN6" s="255"/>
      <c r="ABO6" s="255"/>
      <c r="ABP6" s="255"/>
      <c r="ABQ6" s="255"/>
      <c r="ABR6" s="255"/>
      <c r="ABS6" s="255"/>
      <c r="ABT6" s="255"/>
      <c r="ABU6" s="255"/>
      <c r="ABV6" s="255"/>
      <c r="ABW6" s="255"/>
      <c r="ABX6" s="255"/>
      <c r="ABY6" s="255"/>
      <c r="ABZ6" s="255"/>
      <c r="ACA6" s="255"/>
      <c r="ACB6" s="255"/>
      <c r="ACC6" s="255"/>
      <c r="ACD6" s="255"/>
      <c r="ACE6" s="255"/>
      <c r="ACF6" s="255"/>
      <c r="ACG6" s="255"/>
      <c r="ACH6" s="255"/>
      <c r="ACI6" s="255"/>
      <c r="ACJ6" s="255"/>
      <c r="ACK6" s="255"/>
      <c r="ACL6" s="255"/>
      <c r="ACM6" s="255"/>
      <c r="ACN6" s="255"/>
      <c r="ACO6" s="255"/>
      <c r="ACP6" s="255"/>
      <c r="ACQ6" s="255"/>
      <c r="ACR6" s="255"/>
      <c r="ACS6" s="255"/>
      <c r="ACT6" s="255"/>
      <c r="ACU6" s="255"/>
      <c r="ACV6" s="255"/>
      <c r="ACW6" s="255"/>
      <c r="ACX6" s="255"/>
      <c r="ACY6" s="255"/>
      <c r="ACZ6" s="255"/>
      <c r="ADA6" s="255"/>
      <c r="ADB6" s="255"/>
      <c r="ADC6" s="255"/>
      <c r="ADD6" s="255"/>
      <c r="ADE6" s="255"/>
      <c r="ADF6" s="255"/>
      <c r="ADG6" s="255"/>
      <c r="ADH6" s="255"/>
      <c r="ADI6" s="255"/>
      <c r="ADJ6" s="255"/>
      <c r="ADK6" s="255"/>
      <c r="ADL6" s="255"/>
      <c r="ADM6" s="255"/>
      <c r="ADN6" s="255"/>
      <c r="ADO6" s="255"/>
      <c r="ADP6" s="255"/>
      <c r="ADQ6" s="255"/>
      <c r="ADR6" s="255"/>
      <c r="ADS6" s="255"/>
      <c r="ADT6" s="255"/>
      <c r="ADU6" s="255"/>
      <c r="ADV6" s="255"/>
      <c r="ADW6" s="255"/>
      <c r="ADX6" s="255"/>
      <c r="ADY6" s="255"/>
      <c r="ADZ6" s="255"/>
      <c r="AEA6" s="255"/>
      <c r="AEB6" s="255"/>
      <c r="AEC6" s="255"/>
      <c r="AED6" s="255"/>
      <c r="AEE6" s="255"/>
      <c r="AEF6" s="255"/>
      <c r="AEG6" s="255"/>
      <c r="AEH6" s="255"/>
      <c r="AEI6" s="255"/>
      <c r="AEJ6" s="255"/>
      <c r="AEK6" s="255"/>
      <c r="AEL6" s="255"/>
      <c r="AEM6" s="255"/>
      <c r="AEN6" s="255"/>
      <c r="AEO6" s="255"/>
      <c r="AEP6" s="255"/>
      <c r="AEQ6" s="255"/>
      <c r="AER6" s="255"/>
      <c r="AES6" s="255"/>
      <c r="AET6" s="255"/>
      <c r="AEU6" s="255"/>
      <c r="AEV6" s="255"/>
      <c r="AEW6" s="255"/>
      <c r="AEX6" s="255"/>
      <c r="AEY6" s="255"/>
      <c r="AEZ6" s="255"/>
      <c r="AFA6" s="255"/>
      <c r="AFB6" s="255"/>
      <c r="AFC6" s="255"/>
      <c r="AFD6" s="255"/>
      <c r="AFE6" s="255"/>
      <c r="AFF6" s="255"/>
      <c r="AFI6" s="336"/>
      <c r="AFJ6" s="336"/>
      <c r="AFK6" s="336"/>
      <c r="AFL6" s="336"/>
      <c r="AFM6" s="336"/>
      <c r="AFN6" s="336"/>
      <c r="AFO6" s="336"/>
      <c r="AFP6" s="336"/>
      <c r="AFQ6" s="336"/>
      <c r="AFR6" s="336"/>
      <c r="AFS6" s="336"/>
      <c r="AFT6" s="336"/>
      <c r="AFU6" s="336"/>
      <c r="AFV6" s="336"/>
      <c r="AFW6" s="336"/>
      <c r="AFX6" s="336"/>
      <c r="AFY6" s="336"/>
      <c r="AFZ6" s="336"/>
      <c r="AGA6" s="336"/>
      <c r="AGB6" s="336"/>
      <c r="AGC6" s="336"/>
      <c r="AGE6" s="255"/>
      <c r="AGF6" s="255">
        <v>2019</v>
      </c>
      <c r="AGH6" s="336"/>
      <c r="AGI6" s="336"/>
      <c r="AGJ6" s="336"/>
      <c r="AGK6" s="336"/>
      <c r="AGL6" s="336"/>
      <c r="AGM6" s="336"/>
      <c r="AGO6" s="336"/>
      <c r="AGP6" s="336"/>
      <c r="AGQ6" s="336"/>
      <c r="AGR6" s="336"/>
      <c r="AGS6" s="336"/>
      <c r="AGT6" s="336"/>
      <c r="AGW6" s="255"/>
      <c r="AGX6" s="255"/>
      <c r="AGY6" s="255"/>
      <c r="AGZ6" s="255"/>
      <c r="AHA6" s="255"/>
      <c r="AHB6" s="336"/>
      <c r="AHC6" s="336"/>
      <c r="AHD6" s="336"/>
      <c r="AHE6" s="336"/>
      <c r="AHF6" s="336"/>
      <c r="AHG6" s="336"/>
      <c r="AHH6" s="336"/>
      <c r="AHJ6" s="255"/>
      <c r="AHK6" s="255"/>
      <c r="AHL6" s="255"/>
      <c r="AHM6" s="255"/>
      <c r="AHN6" s="255"/>
      <c r="AHO6" s="255"/>
      <c r="AHP6" s="255">
        <v>2021</v>
      </c>
      <c r="AHQ6" s="255">
        <v>2021</v>
      </c>
      <c r="AHR6" s="255">
        <v>2021</v>
      </c>
      <c r="AHS6" s="255">
        <v>2021</v>
      </c>
      <c r="AHT6" s="255">
        <v>2021</v>
      </c>
      <c r="AHV6" s="336"/>
      <c r="AHW6" s="336"/>
      <c r="AHX6" s="336"/>
      <c r="AHY6" s="336"/>
      <c r="AHZ6" s="336"/>
      <c r="AIA6" s="336"/>
      <c r="AII6" s="400"/>
      <c r="AIJ6" s="336"/>
      <c r="AIK6" s="336"/>
      <c r="AIL6" s="336"/>
      <c r="AIM6" s="336"/>
      <c r="AIN6" s="336"/>
      <c r="AIO6" s="336"/>
      <c r="AIP6" s="336"/>
      <c r="AIQ6" s="400"/>
      <c r="AIR6" s="400"/>
      <c r="AIS6" s="400"/>
      <c r="AIT6" s="400"/>
      <c r="AIU6" s="400"/>
      <c r="AIV6" s="400"/>
      <c r="AIW6" s="400"/>
      <c r="AIX6" s="400"/>
      <c r="AIY6" s="400"/>
      <c r="AIZ6" s="400"/>
      <c r="AJA6" s="400"/>
      <c r="AJB6" s="400"/>
      <c r="AJC6" s="400"/>
      <c r="AJD6" s="400"/>
      <c r="AJE6" s="400"/>
      <c r="AJF6" s="400"/>
      <c r="AJG6" s="400"/>
      <c r="AJH6" s="400"/>
      <c r="AJI6" s="400"/>
      <c r="AJJ6" s="400"/>
      <c r="AJK6" s="400"/>
      <c r="AJL6" s="255"/>
      <c r="AJM6" s="255"/>
      <c r="AJN6" s="255"/>
      <c r="AJO6" s="255"/>
      <c r="AJP6" s="255"/>
      <c r="AJQ6" s="400"/>
      <c r="AJR6" s="400"/>
      <c r="AJS6" s="255"/>
      <c r="AJT6" s="255"/>
      <c r="AJU6" s="255"/>
      <c r="AJV6" s="255"/>
      <c r="AJW6" s="400"/>
      <c r="AJX6" s="400"/>
      <c r="AJY6" s="400"/>
      <c r="AJZ6" s="400"/>
      <c r="AKA6" s="400"/>
      <c r="AKB6" s="400"/>
      <c r="AKF6" s="400"/>
      <c r="AKG6" s="400"/>
      <c r="AKH6" s="400"/>
      <c r="AKI6" s="400"/>
      <c r="AKJ6" s="400"/>
      <c r="AKK6" s="400"/>
      <c r="AKM6" s="400"/>
      <c r="AKN6" s="400"/>
      <c r="AKP6" s="400"/>
      <c r="AKQ6" s="400"/>
      <c r="AKS6" s="400"/>
      <c r="AKT6" s="400"/>
      <c r="AKY6" s="400"/>
      <c r="AKZ6" s="400"/>
      <c r="ALA6" s="400"/>
      <c r="ALB6" s="400"/>
      <c r="ALC6" s="400"/>
      <c r="ALD6" s="400"/>
      <c r="ALH6" s="400"/>
      <c r="ALI6" s="400"/>
      <c r="ALJ6" s="400"/>
      <c r="ALK6" s="400"/>
      <c r="ALL6" s="400"/>
      <c r="ALM6" s="400"/>
    </row>
    <row r="7" spans="1:1120" s="337" customFormat="1" ht="14.5">
      <c r="A7" s="255" t="s">
        <v>823</v>
      </c>
      <c r="B7" s="255"/>
      <c r="C7" s="255"/>
      <c r="D7" s="400"/>
      <c r="E7" s="400"/>
      <c r="F7" s="400"/>
      <c r="G7" s="400"/>
      <c r="H7" s="400"/>
      <c r="I7" s="400"/>
      <c r="J7" s="400"/>
      <c r="K7" s="400"/>
      <c r="L7" s="400"/>
      <c r="M7" s="255"/>
      <c r="N7" s="255" t="s">
        <v>824</v>
      </c>
      <c r="O7" s="255" t="s">
        <v>825</v>
      </c>
      <c r="P7" s="255"/>
      <c r="Q7" s="255" t="s">
        <v>826</v>
      </c>
      <c r="R7" s="255"/>
      <c r="S7" s="255" t="s">
        <v>827</v>
      </c>
      <c r="T7" s="255"/>
      <c r="U7" s="255" t="s">
        <v>828</v>
      </c>
      <c r="V7" s="255"/>
      <c r="X7" s="400"/>
      <c r="Y7" s="400" t="s">
        <v>824</v>
      </c>
      <c r="Z7" s="400" t="s">
        <v>825</v>
      </c>
      <c r="AA7" s="400"/>
      <c r="AB7" s="400" t="s">
        <v>826</v>
      </c>
      <c r="AC7" s="400"/>
      <c r="AD7" s="400" t="s">
        <v>827</v>
      </c>
      <c r="AE7" s="336"/>
      <c r="AF7" s="336" t="s">
        <v>828</v>
      </c>
      <c r="AG7" s="336"/>
      <c r="AH7" s="336"/>
      <c r="AI7" s="336"/>
      <c r="AJ7" s="336"/>
      <c r="AK7" s="336"/>
      <c r="AL7" s="336"/>
      <c r="AM7" s="336"/>
      <c r="AN7" s="336"/>
      <c r="AO7" s="336"/>
      <c r="AP7" s="336"/>
      <c r="AQ7" s="336"/>
      <c r="AR7" s="336"/>
      <c r="AS7" s="336"/>
      <c r="AT7" s="336"/>
      <c r="AU7" s="336"/>
      <c r="AV7" s="336"/>
      <c r="AW7" s="400"/>
      <c r="AX7" s="400"/>
      <c r="AY7" s="400"/>
      <c r="AZ7" s="400"/>
      <c r="BA7" s="400"/>
      <c r="BB7" s="400"/>
      <c r="BC7" s="400"/>
      <c r="BD7" s="400"/>
      <c r="BE7" s="400"/>
      <c r="BF7" s="400"/>
      <c r="BG7" s="400"/>
      <c r="BH7" s="336"/>
      <c r="BI7" s="336"/>
      <c r="BJ7" s="400"/>
      <c r="BK7" s="401"/>
      <c r="BL7" s="401"/>
      <c r="BM7" s="401"/>
      <c r="BN7" s="336"/>
      <c r="BO7" s="336"/>
      <c r="BP7" s="401"/>
      <c r="BQ7" s="401"/>
      <c r="BR7" s="400"/>
      <c r="BS7" s="400"/>
      <c r="BT7" s="400"/>
      <c r="BU7" s="400"/>
      <c r="BV7" s="400"/>
      <c r="BW7" s="400"/>
      <c r="BX7" s="400"/>
      <c r="BY7" s="400"/>
      <c r="BZ7" s="400"/>
      <c r="CA7" s="400"/>
      <c r="CB7" s="400"/>
      <c r="CC7" s="400"/>
      <c r="CD7" s="400"/>
      <c r="CE7" s="400"/>
      <c r="CF7" s="400"/>
      <c r="CG7" s="400"/>
      <c r="CH7" s="400"/>
      <c r="CI7" s="400"/>
      <c r="CJ7" s="400"/>
      <c r="CK7" s="400"/>
      <c r="CL7" s="400"/>
      <c r="CM7" s="400"/>
      <c r="CN7" s="336"/>
      <c r="CO7" s="336"/>
      <c r="CP7" s="336"/>
      <c r="CQ7" s="336"/>
      <c r="CR7" s="336"/>
      <c r="CS7" s="336"/>
      <c r="CT7" s="336"/>
      <c r="CU7" s="336"/>
      <c r="CV7" s="400"/>
      <c r="CW7" s="400"/>
      <c r="CX7" s="400"/>
      <c r="CY7" s="400"/>
      <c r="CZ7" s="400"/>
      <c r="DA7" s="400"/>
      <c r="DB7" s="400"/>
      <c r="DC7" s="336"/>
      <c r="DD7" s="336"/>
      <c r="DE7" s="336"/>
      <c r="DF7" s="336"/>
      <c r="DG7" s="336"/>
      <c r="DH7" s="336"/>
      <c r="DI7" s="336"/>
      <c r="DJ7" s="255"/>
      <c r="DK7" s="255"/>
      <c r="DL7" s="255"/>
      <c r="DM7" s="255"/>
      <c r="DN7" s="255"/>
      <c r="DO7" s="255"/>
      <c r="DP7" s="255"/>
      <c r="DQ7" s="336"/>
      <c r="DR7" s="336"/>
      <c r="DS7" s="255"/>
      <c r="DU7" s="336"/>
      <c r="DV7" s="336"/>
      <c r="DW7" s="336"/>
      <c r="DX7" s="336"/>
      <c r="DY7" s="336"/>
      <c r="DZ7" s="336"/>
      <c r="EA7" s="336"/>
      <c r="EB7" s="336"/>
      <c r="EC7" s="336"/>
      <c r="ED7" s="336"/>
      <c r="EE7" s="336"/>
      <c r="EF7" s="336"/>
      <c r="EG7" s="336"/>
      <c r="EH7" s="336"/>
      <c r="EI7" s="336"/>
      <c r="EJ7" s="336"/>
      <c r="EK7" s="336"/>
      <c r="EM7" s="255"/>
      <c r="EN7" s="255"/>
      <c r="EO7" s="255"/>
      <c r="EP7" s="255"/>
      <c r="EQ7" s="255"/>
      <c r="ER7" s="255"/>
      <c r="ES7" s="336"/>
      <c r="ET7" s="336"/>
      <c r="EU7" s="336"/>
      <c r="EV7" s="336"/>
      <c r="EW7" s="336"/>
      <c r="EX7" s="336"/>
      <c r="EY7" s="336"/>
      <c r="EZ7" s="336"/>
      <c r="FA7" s="336"/>
      <c r="FB7" s="336"/>
      <c r="FC7" s="336"/>
      <c r="FD7" s="336"/>
      <c r="FE7" s="336"/>
      <c r="FF7" s="336"/>
      <c r="FG7" s="400"/>
      <c r="FH7" s="400"/>
      <c r="FI7" s="400"/>
      <c r="FJ7" s="400"/>
      <c r="FK7" s="400"/>
      <c r="FL7" s="400"/>
      <c r="FM7" s="400"/>
      <c r="FN7" s="400"/>
      <c r="FO7" s="400"/>
      <c r="FP7" s="400"/>
      <c r="FR7" s="255"/>
      <c r="FS7" s="255"/>
      <c r="FT7" s="255"/>
      <c r="FU7" s="255"/>
      <c r="FV7" s="255"/>
      <c r="FW7" s="255"/>
      <c r="FX7" s="336"/>
      <c r="FZ7" s="255"/>
      <c r="GA7" s="255"/>
      <c r="GB7" s="255"/>
      <c r="GC7" s="255"/>
      <c r="GD7" s="255"/>
      <c r="GE7" s="255"/>
      <c r="GG7" s="336"/>
      <c r="GH7" s="336"/>
      <c r="GI7" s="336"/>
      <c r="GJ7" s="336"/>
      <c r="GK7" s="336"/>
      <c r="GL7" s="336"/>
      <c r="GN7" s="400" t="s">
        <v>513</v>
      </c>
      <c r="GO7" s="400"/>
      <c r="GP7" s="400"/>
      <c r="GQ7" s="400"/>
      <c r="GR7" s="400"/>
      <c r="GS7" s="400"/>
      <c r="GT7" s="400"/>
      <c r="GU7" s="400"/>
      <c r="GV7" s="400"/>
      <c r="GW7" s="400"/>
      <c r="GX7" s="400"/>
      <c r="GY7" s="400"/>
      <c r="GZ7" s="400"/>
      <c r="HA7" s="400"/>
      <c r="HB7" s="400"/>
      <c r="HC7" s="400"/>
      <c r="HD7" s="400"/>
      <c r="HE7" s="400"/>
      <c r="HF7" s="400"/>
      <c r="HG7" s="400"/>
      <c r="HH7" s="400" t="s">
        <v>829</v>
      </c>
      <c r="HI7" s="400"/>
      <c r="HJ7" s="400"/>
      <c r="HK7" s="400"/>
      <c r="HL7" s="400"/>
      <c r="HM7" s="400"/>
      <c r="HN7" s="400"/>
      <c r="HO7" s="400"/>
      <c r="HP7" s="400"/>
      <c r="HQ7" s="400"/>
      <c r="HR7" s="400"/>
      <c r="HS7" s="400"/>
      <c r="HT7" s="400"/>
      <c r="HU7" s="400"/>
      <c r="HV7" s="400"/>
      <c r="HW7" s="400"/>
      <c r="HX7" s="400"/>
      <c r="HY7" s="400"/>
      <c r="HZ7" s="400"/>
      <c r="IA7" s="400"/>
      <c r="IB7" s="400"/>
      <c r="IC7" s="400"/>
      <c r="ID7" s="400"/>
      <c r="IE7" s="400"/>
      <c r="IF7" s="400"/>
      <c r="IG7" s="400"/>
      <c r="IH7" s="400"/>
      <c r="II7" s="400"/>
      <c r="IJ7" s="400"/>
      <c r="IK7" s="400"/>
      <c r="IL7" s="400"/>
      <c r="IM7" s="400"/>
      <c r="IN7" s="400"/>
      <c r="IO7" s="400"/>
      <c r="IP7" s="255"/>
      <c r="IQ7" s="255"/>
      <c r="IR7" s="255"/>
      <c r="IS7" s="255"/>
      <c r="IT7" s="255"/>
      <c r="IU7" s="255"/>
      <c r="IV7" s="255"/>
      <c r="IW7" s="255"/>
      <c r="IX7" s="255"/>
      <c r="IY7" s="255"/>
      <c r="IZ7" s="255"/>
      <c r="JA7" s="255"/>
      <c r="JB7" s="255"/>
      <c r="JC7" s="255"/>
      <c r="JD7" s="255"/>
      <c r="JE7" s="255"/>
      <c r="JF7" s="255"/>
      <c r="JG7" s="255"/>
      <c r="JH7" s="255"/>
      <c r="JI7" s="255"/>
      <c r="JJ7" s="255"/>
      <c r="JK7" s="255"/>
      <c r="JL7" s="255"/>
      <c r="JM7" s="255"/>
      <c r="JN7" s="255"/>
      <c r="JO7" s="255"/>
      <c r="JP7" s="255"/>
      <c r="JQ7" s="255"/>
      <c r="JR7" s="255"/>
      <c r="JS7" s="255"/>
      <c r="JT7" s="255"/>
      <c r="JU7" s="255"/>
      <c r="JV7" s="255"/>
      <c r="JW7" s="255"/>
      <c r="JX7" s="255"/>
      <c r="JY7" s="255"/>
      <c r="JZ7" s="255"/>
      <c r="KA7" s="255"/>
      <c r="KB7" s="255"/>
      <c r="KC7" s="255"/>
      <c r="KD7" s="255"/>
      <c r="KE7" s="255"/>
      <c r="KF7" s="255"/>
      <c r="KG7" s="255"/>
      <c r="KH7" s="255"/>
      <c r="KI7" s="255"/>
      <c r="KJ7" s="255"/>
      <c r="KK7" s="255"/>
      <c r="KL7" s="255"/>
      <c r="KM7" s="255"/>
      <c r="KN7" s="255"/>
      <c r="KO7" s="255"/>
      <c r="KP7" s="255"/>
      <c r="KQ7" s="255"/>
      <c r="KR7" s="255"/>
      <c r="KS7" s="255"/>
      <c r="KT7" s="255"/>
      <c r="KU7" s="255"/>
      <c r="KV7" s="255"/>
      <c r="KW7" s="255"/>
      <c r="KX7" s="255"/>
      <c r="KY7" s="255"/>
      <c r="KZ7" s="255"/>
      <c r="LA7" s="255"/>
      <c r="LB7" s="255"/>
      <c r="LC7" s="255"/>
      <c r="LD7" s="255"/>
      <c r="LE7" s="255"/>
      <c r="LF7" s="255"/>
      <c r="LG7" s="255"/>
      <c r="LH7" s="255"/>
      <c r="LI7" s="255"/>
      <c r="LJ7" s="255"/>
      <c r="LK7" s="255"/>
      <c r="LL7" s="255"/>
      <c r="LM7" s="255"/>
      <c r="LN7" s="255"/>
      <c r="LO7" s="255"/>
      <c r="LP7" s="255"/>
      <c r="LQ7" s="255"/>
      <c r="LR7" s="255"/>
      <c r="LS7" s="255"/>
      <c r="LT7" s="255"/>
      <c r="LU7" s="255"/>
      <c r="LV7" s="400"/>
      <c r="LW7" s="400"/>
      <c r="LX7" s="400"/>
      <c r="LY7" s="400"/>
      <c r="LZ7" s="400"/>
      <c r="MA7" s="400"/>
      <c r="MB7" s="400"/>
      <c r="MC7" s="400"/>
      <c r="MD7" s="400"/>
      <c r="ME7" s="400"/>
      <c r="MF7" s="400"/>
      <c r="MG7" s="400"/>
      <c r="MH7" s="400"/>
      <c r="MI7" s="400"/>
      <c r="MJ7" s="400"/>
      <c r="MK7" s="400"/>
      <c r="ML7" s="400"/>
      <c r="MM7" s="400"/>
      <c r="MN7" s="400"/>
      <c r="MO7" s="400"/>
      <c r="MP7" s="400"/>
      <c r="MQ7" s="400"/>
      <c r="MR7" s="400"/>
      <c r="MS7" s="400"/>
      <c r="MT7" s="400"/>
      <c r="MU7" s="400"/>
      <c r="MV7" s="400"/>
      <c r="MW7" s="400"/>
      <c r="MX7" s="400"/>
      <c r="MY7" s="400"/>
      <c r="MZ7" s="400"/>
      <c r="NA7" s="400"/>
      <c r="NB7" s="400"/>
      <c r="NC7" s="400"/>
      <c r="ND7" s="400"/>
      <c r="NE7" s="400"/>
      <c r="NF7" s="400"/>
      <c r="NG7" s="400"/>
      <c r="NH7" s="400"/>
      <c r="NI7" s="400"/>
      <c r="NJ7" s="400"/>
      <c r="NK7" s="400"/>
      <c r="NL7" s="400"/>
      <c r="NM7" s="400"/>
      <c r="NN7" s="400"/>
      <c r="NO7" s="400"/>
      <c r="NP7" s="400"/>
      <c r="NQ7" s="400"/>
      <c r="NR7" s="400"/>
      <c r="NS7" s="400"/>
      <c r="NT7" s="400"/>
      <c r="NU7" s="400"/>
      <c r="NV7" s="400"/>
      <c r="NW7" s="400"/>
      <c r="NX7" s="400"/>
      <c r="NY7" s="400"/>
      <c r="NZ7" s="400"/>
      <c r="OA7" s="400"/>
      <c r="OB7" s="400"/>
      <c r="OC7" s="400"/>
      <c r="OD7" s="400"/>
      <c r="OE7" s="400"/>
      <c r="OF7" s="400"/>
      <c r="OG7" s="400"/>
      <c r="OH7" s="400"/>
      <c r="OI7" s="400"/>
      <c r="OJ7" s="400"/>
      <c r="OK7" s="400"/>
      <c r="OL7" s="400"/>
      <c r="OM7" s="400"/>
      <c r="ON7" s="400"/>
      <c r="OO7" s="400"/>
      <c r="OP7" s="400"/>
      <c r="OQ7" s="400"/>
      <c r="OR7" s="400"/>
      <c r="OS7" s="400"/>
      <c r="OT7" s="400"/>
      <c r="OU7" s="400"/>
      <c r="OV7" s="400"/>
      <c r="OW7" s="400"/>
      <c r="OX7" s="400"/>
      <c r="OY7" s="400"/>
      <c r="OZ7" s="400"/>
      <c r="PA7" s="400"/>
      <c r="PB7" s="400"/>
      <c r="PC7" s="400"/>
      <c r="PD7" s="400"/>
      <c r="PE7" s="400"/>
      <c r="PF7" s="400"/>
      <c r="PG7" s="400"/>
      <c r="PH7" s="400"/>
      <c r="PI7" s="400"/>
      <c r="PJ7" s="400"/>
      <c r="PK7" s="400"/>
      <c r="PL7" s="400"/>
      <c r="PM7" s="400"/>
      <c r="PN7" s="400"/>
      <c r="PO7" s="400"/>
      <c r="PP7" s="400"/>
      <c r="PQ7" s="400"/>
      <c r="PR7" s="400"/>
      <c r="PS7" s="400"/>
      <c r="PT7" s="400"/>
      <c r="PU7" s="400"/>
      <c r="PV7" s="400"/>
      <c r="PW7" s="400"/>
      <c r="PX7" s="400"/>
      <c r="PY7" s="400"/>
      <c r="PZ7" s="400"/>
      <c r="QA7" s="336"/>
      <c r="QB7" s="336"/>
      <c r="QC7" s="336"/>
      <c r="QD7" s="336"/>
      <c r="QE7" s="336"/>
      <c r="QF7" s="336"/>
      <c r="QG7" s="336"/>
      <c r="QH7" s="336"/>
      <c r="QI7" s="336"/>
      <c r="QJ7" s="336"/>
      <c r="QK7" s="336"/>
      <c r="QL7" s="336"/>
      <c r="QM7" s="336"/>
      <c r="QN7" s="336"/>
      <c r="QO7" s="336"/>
      <c r="QP7" s="336"/>
      <c r="QQ7" s="336"/>
      <c r="QR7" s="336"/>
      <c r="QS7" s="336"/>
      <c r="QT7" s="336"/>
      <c r="QU7" s="336"/>
      <c r="QV7" s="336"/>
      <c r="QW7" s="336"/>
      <c r="QX7" s="336"/>
      <c r="QY7" s="336"/>
      <c r="QZ7" s="336"/>
      <c r="RA7" s="336"/>
      <c r="RB7" s="336"/>
      <c r="RC7" s="336"/>
      <c r="RD7" s="336"/>
      <c r="RE7" s="336"/>
      <c r="RF7" s="336"/>
      <c r="RG7" s="336"/>
      <c r="RH7" s="336"/>
      <c r="RI7" s="336"/>
      <c r="RJ7" s="336"/>
      <c r="RK7" s="336"/>
      <c r="RL7" s="336"/>
      <c r="RM7" s="336"/>
      <c r="RN7" s="336"/>
      <c r="RO7" s="336"/>
      <c r="RP7" s="336"/>
      <c r="RQ7" s="336"/>
      <c r="RR7" s="336"/>
      <c r="RS7" s="336"/>
      <c r="RT7" s="336"/>
      <c r="RU7" s="336"/>
      <c r="RV7" s="336"/>
      <c r="RW7" s="336"/>
      <c r="RX7" s="336"/>
      <c r="RY7" s="336"/>
      <c r="RZ7" s="336"/>
      <c r="SA7" s="336"/>
      <c r="SB7" s="336"/>
      <c r="SC7" s="336"/>
      <c r="SD7" s="336"/>
      <c r="SE7" s="336"/>
      <c r="SF7" s="336"/>
      <c r="SG7" s="336"/>
      <c r="SH7" s="336"/>
      <c r="SI7" s="336"/>
      <c r="SJ7" s="336"/>
      <c r="SK7" s="336"/>
      <c r="SL7" s="336"/>
      <c r="SM7" s="336"/>
      <c r="SN7" s="336"/>
      <c r="SO7" s="336"/>
      <c r="SP7" s="336"/>
      <c r="SQ7" s="336"/>
      <c r="SR7" s="336"/>
      <c r="SS7" s="336"/>
      <c r="ST7" s="336"/>
      <c r="SU7" s="336"/>
      <c r="SV7" s="336"/>
      <c r="SW7" s="336"/>
      <c r="SX7" s="336"/>
      <c r="SY7" s="336"/>
      <c r="SZ7" s="336"/>
      <c r="TA7" s="336"/>
      <c r="TB7" s="336"/>
      <c r="TC7" s="336"/>
      <c r="TD7" s="336"/>
      <c r="TE7" s="336"/>
      <c r="TF7" s="336"/>
      <c r="TG7" s="336"/>
      <c r="TH7" s="336"/>
      <c r="TI7" s="336"/>
      <c r="TJ7" s="336"/>
      <c r="TK7" s="336"/>
      <c r="TL7" s="336"/>
      <c r="TM7" s="336"/>
      <c r="TN7" s="336"/>
      <c r="TO7" s="336"/>
      <c r="TP7" s="336"/>
      <c r="TQ7" s="336"/>
      <c r="TR7" s="336"/>
      <c r="TS7" s="336"/>
      <c r="TT7" s="336"/>
      <c r="TU7" s="336"/>
      <c r="TV7" s="336"/>
      <c r="TW7" s="336"/>
      <c r="TX7" s="336"/>
      <c r="TY7" s="336"/>
      <c r="TZ7" s="255"/>
      <c r="UA7" s="255"/>
      <c r="UB7" s="255"/>
      <c r="UC7" s="255"/>
      <c r="UD7" s="255"/>
      <c r="UE7" s="255"/>
      <c r="UF7" s="255"/>
      <c r="UG7" s="255"/>
      <c r="UH7" s="255"/>
      <c r="UI7" s="255"/>
      <c r="UJ7" s="255"/>
      <c r="UK7" s="255"/>
      <c r="UL7" s="255"/>
      <c r="UM7" s="255"/>
      <c r="UN7" s="255"/>
      <c r="UO7" s="255"/>
      <c r="UP7" s="255"/>
      <c r="UQ7" s="255"/>
      <c r="UR7" s="255"/>
      <c r="US7" s="255"/>
      <c r="UT7" s="255"/>
      <c r="UU7" s="255"/>
      <c r="UV7" s="255"/>
      <c r="UW7" s="255"/>
      <c r="UX7" s="255"/>
      <c r="UY7" s="255"/>
      <c r="UZ7" s="255"/>
      <c r="VA7" s="255"/>
      <c r="VB7" s="255"/>
      <c r="VC7" s="255"/>
      <c r="VD7" s="255"/>
      <c r="VE7" s="255"/>
      <c r="VF7" s="255"/>
      <c r="VG7" s="255"/>
      <c r="VH7" s="255"/>
      <c r="VI7" s="255"/>
      <c r="VJ7" s="255"/>
      <c r="VK7" s="255"/>
      <c r="VL7" s="255"/>
      <c r="VM7" s="255"/>
      <c r="VN7" s="255"/>
      <c r="VO7" s="255"/>
      <c r="VP7" s="255"/>
      <c r="VQ7" s="255"/>
      <c r="VR7" s="255"/>
      <c r="VS7" s="255"/>
      <c r="VT7" s="255"/>
      <c r="VU7" s="255"/>
      <c r="VV7" s="255"/>
      <c r="VW7" s="255"/>
      <c r="VX7" s="255"/>
      <c r="VY7" s="255"/>
      <c r="VZ7" s="255"/>
      <c r="WA7" s="255"/>
      <c r="WB7" s="255"/>
      <c r="WC7" s="255"/>
      <c r="WD7" s="255"/>
      <c r="WE7" s="255"/>
      <c r="WF7" s="255"/>
      <c r="WG7" s="255"/>
      <c r="WH7" s="255"/>
      <c r="WI7" s="255"/>
      <c r="WJ7" s="255"/>
      <c r="WK7" s="255"/>
      <c r="WL7" s="255"/>
      <c r="WM7" s="255"/>
      <c r="WN7" s="255"/>
      <c r="WO7" s="255"/>
      <c r="WP7" s="255"/>
      <c r="WQ7" s="255"/>
      <c r="WR7" s="255"/>
      <c r="WS7" s="255"/>
      <c r="WT7" s="255"/>
      <c r="WU7" s="255"/>
      <c r="WV7" s="255"/>
      <c r="WW7" s="255"/>
      <c r="WX7" s="255"/>
      <c r="WY7" s="255"/>
      <c r="WZ7" s="255"/>
      <c r="XA7" s="255"/>
      <c r="XB7" s="255"/>
      <c r="XC7" s="255"/>
      <c r="XD7" s="255"/>
      <c r="XE7" s="255"/>
      <c r="XF7" s="255"/>
      <c r="XG7" s="255"/>
      <c r="XH7" s="255"/>
      <c r="XI7" s="255"/>
      <c r="XJ7" s="255"/>
      <c r="XK7" s="255"/>
      <c r="XL7" s="255"/>
      <c r="XM7" s="255"/>
      <c r="XN7" s="255"/>
      <c r="XO7" s="255"/>
      <c r="XP7" s="255"/>
      <c r="XQ7" s="255"/>
      <c r="XR7" s="255"/>
      <c r="XS7" s="255"/>
      <c r="XT7" s="255"/>
      <c r="XU7" s="255"/>
      <c r="XV7" s="255"/>
      <c r="XW7" s="255"/>
      <c r="XX7" s="336"/>
      <c r="XY7" s="336"/>
      <c r="XZ7" s="255"/>
      <c r="YA7" s="255"/>
      <c r="YB7" s="255"/>
      <c r="YC7" s="255"/>
      <c r="YD7" s="255"/>
      <c r="YE7" s="255"/>
      <c r="YF7" s="255"/>
      <c r="YG7" s="255"/>
      <c r="YH7" s="255"/>
      <c r="YI7" s="255"/>
      <c r="YJ7" s="255"/>
      <c r="YK7" s="255"/>
      <c r="YL7" s="255"/>
      <c r="YM7" s="255"/>
      <c r="YN7" s="255"/>
      <c r="YO7" s="255"/>
      <c r="YP7" s="255"/>
      <c r="YQ7" s="255"/>
      <c r="YR7" s="255"/>
      <c r="YS7" s="255"/>
      <c r="YT7" s="255"/>
      <c r="YU7" s="255"/>
      <c r="YV7" s="255"/>
      <c r="YW7" s="255"/>
      <c r="YX7" s="255"/>
      <c r="YY7" s="255"/>
      <c r="YZ7" s="255"/>
      <c r="ZA7" s="255"/>
      <c r="ZB7" s="255"/>
      <c r="ZC7" s="255"/>
      <c r="ZD7" s="255"/>
      <c r="ZE7" s="255"/>
      <c r="ZF7" s="255"/>
      <c r="ZG7" s="255"/>
      <c r="ZH7" s="255"/>
      <c r="ZI7" s="255"/>
      <c r="ZJ7" s="255"/>
      <c r="ZK7" s="255"/>
      <c r="ZL7" s="255"/>
      <c r="ZM7" s="255"/>
      <c r="ZN7" s="255"/>
      <c r="ZO7" s="255"/>
      <c r="ZP7" s="255"/>
      <c r="ZQ7" s="255"/>
      <c r="ZR7" s="255"/>
      <c r="ZS7" s="255"/>
      <c r="ZT7" s="255"/>
      <c r="ZU7" s="255"/>
      <c r="ZV7" s="255"/>
      <c r="ZW7" s="255"/>
      <c r="ZX7" s="255"/>
      <c r="ZY7" s="255"/>
      <c r="ZZ7" s="255"/>
      <c r="AAA7" s="255"/>
      <c r="AAB7" s="255"/>
      <c r="AAC7" s="255"/>
      <c r="AAD7" s="255"/>
      <c r="AAE7" s="255"/>
      <c r="AAF7" s="255"/>
      <c r="AAG7" s="255"/>
      <c r="AAH7" s="255"/>
      <c r="AAI7" s="255"/>
      <c r="AAJ7" s="255"/>
      <c r="AAK7" s="255"/>
      <c r="AAL7" s="255"/>
      <c r="AAM7" s="255"/>
      <c r="AAN7" s="255"/>
      <c r="AAO7" s="255"/>
      <c r="AAP7" s="255"/>
      <c r="AAQ7" s="255"/>
      <c r="AAR7" s="255"/>
      <c r="AAS7" s="255"/>
      <c r="AAT7" s="255"/>
      <c r="AAU7" s="255"/>
      <c r="AAV7" s="255"/>
      <c r="AAW7" s="255"/>
      <c r="AAX7" s="255"/>
      <c r="AAY7" s="255"/>
      <c r="AAZ7" s="255"/>
      <c r="ABA7" s="255"/>
      <c r="ABB7" s="255"/>
      <c r="ABC7" s="255"/>
      <c r="ABD7" s="255"/>
      <c r="ABE7" s="255"/>
      <c r="ABF7" s="255"/>
      <c r="ABG7" s="255"/>
      <c r="ABH7" s="255"/>
      <c r="ABI7" s="255"/>
      <c r="ABJ7" s="255"/>
      <c r="ABK7" s="255"/>
      <c r="ABL7" s="255"/>
      <c r="ABM7" s="255"/>
      <c r="ABN7" s="255"/>
      <c r="ABO7" s="255"/>
      <c r="ABP7" s="255"/>
      <c r="ABQ7" s="255"/>
      <c r="ABR7" s="255"/>
      <c r="ABS7" s="255"/>
      <c r="ABT7" s="255"/>
      <c r="ABU7" s="255"/>
      <c r="ABV7" s="255"/>
      <c r="ABW7" s="255"/>
      <c r="ABX7" s="255"/>
      <c r="ABY7" s="255"/>
      <c r="ABZ7" s="255"/>
      <c r="ACA7" s="255"/>
      <c r="ACB7" s="255"/>
      <c r="ACC7" s="255"/>
      <c r="ACD7" s="255"/>
      <c r="ACE7" s="255"/>
      <c r="ACF7" s="255"/>
      <c r="ACG7" s="255"/>
      <c r="ACH7" s="255"/>
      <c r="ACI7" s="255"/>
      <c r="ACJ7" s="255"/>
      <c r="ACK7" s="255"/>
      <c r="ACL7" s="255"/>
      <c r="ACM7" s="255"/>
      <c r="ACN7" s="255"/>
      <c r="ACO7" s="255"/>
      <c r="ACP7" s="255"/>
      <c r="ACQ7" s="255"/>
      <c r="ACR7" s="255"/>
      <c r="ACS7" s="255"/>
      <c r="ACT7" s="255"/>
      <c r="ACU7" s="255"/>
      <c r="ACV7" s="255"/>
      <c r="ACW7" s="255"/>
      <c r="ACX7" s="255"/>
      <c r="ACY7" s="255"/>
      <c r="ACZ7" s="255"/>
      <c r="ADA7" s="255"/>
      <c r="ADB7" s="255"/>
      <c r="ADC7" s="255"/>
      <c r="ADD7" s="255"/>
      <c r="ADE7" s="255"/>
      <c r="ADF7" s="255"/>
      <c r="ADG7" s="255"/>
      <c r="ADH7" s="255"/>
      <c r="ADI7" s="255"/>
      <c r="ADJ7" s="255"/>
      <c r="ADK7" s="255"/>
      <c r="ADL7" s="255"/>
      <c r="ADM7" s="255"/>
      <c r="ADN7" s="255"/>
      <c r="ADO7" s="255"/>
      <c r="ADP7" s="255"/>
      <c r="ADQ7" s="255"/>
      <c r="ADR7" s="255"/>
      <c r="ADS7" s="255"/>
      <c r="ADT7" s="255"/>
      <c r="ADU7" s="255"/>
      <c r="ADV7" s="255"/>
      <c r="ADW7" s="255"/>
      <c r="ADX7" s="255"/>
      <c r="ADY7" s="255"/>
      <c r="ADZ7" s="255"/>
      <c r="AEA7" s="255"/>
      <c r="AEB7" s="255"/>
      <c r="AEC7" s="255"/>
      <c r="AED7" s="255"/>
      <c r="AEE7" s="255"/>
      <c r="AEF7" s="255"/>
      <c r="AEG7" s="255"/>
      <c r="AEH7" s="255"/>
      <c r="AEI7" s="255"/>
      <c r="AEJ7" s="255"/>
      <c r="AEK7" s="255"/>
      <c r="AEL7" s="255"/>
      <c r="AEM7" s="255"/>
      <c r="AEN7" s="255"/>
      <c r="AEO7" s="255"/>
      <c r="AEP7" s="255"/>
      <c r="AEQ7" s="255"/>
      <c r="AER7" s="255"/>
      <c r="AES7" s="255"/>
      <c r="AET7" s="255"/>
      <c r="AEU7" s="255"/>
      <c r="AEV7" s="255"/>
      <c r="AEW7" s="255"/>
      <c r="AEX7" s="255"/>
      <c r="AEY7" s="255"/>
      <c r="AEZ7" s="255"/>
      <c r="AFA7" s="255"/>
      <c r="AFB7" s="255"/>
      <c r="AFC7" s="255"/>
      <c r="AFD7" s="255"/>
      <c r="AFE7" s="255"/>
      <c r="AFF7" s="255"/>
      <c r="AFI7" s="336"/>
      <c r="AFJ7" s="336"/>
      <c r="AFK7" s="336"/>
      <c r="AFL7" s="336"/>
      <c r="AFM7" s="336"/>
      <c r="AFN7" s="336"/>
      <c r="AFO7" s="336"/>
      <c r="AFP7" s="336"/>
      <c r="AFQ7" s="336"/>
      <c r="AFR7" s="336"/>
      <c r="AFS7" s="336"/>
      <c r="AFT7" s="336"/>
      <c r="AFU7" s="336"/>
      <c r="AFV7" s="336"/>
      <c r="AFW7" s="336"/>
      <c r="AFX7" s="336"/>
      <c r="AFY7" s="336"/>
      <c r="AFZ7" s="336"/>
      <c r="AGA7" s="336"/>
      <c r="AGB7" s="336"/>
      <c r="AGC7" s="336"/>
      <c r="AGE7" s="255"/>
      <c r="AGF7" s="255"/>
      <c r="AGH7" s="336"/>
      <c r="AGI7" s="336"/>
      <c r="AGJ7" s="336"/>
      <c r="AGK7" s="336"/>
      <c r="AGL7" s="336"/>
      <c r="AGM7" s="336"/>
      <c r="AGO7" s="336"/>
      <c r="AGP7" s="336"/>
      <c r="AGQ7" s="336"/>
      <c r="AGR7" s="336"/>
      <c r="AGS7" s="336"/>
      <c r="AGT7" s="336"/>
      <c r="AGW7" s="255"/>
      <c r="AGX7" s="255"/>
      <c r="AGY7" s="255"/>
      <c r="AGZ7" s="255"/>
      <c r="AHA7" s="255"/>
      <c r="AHB7" s="336"/>
      <c r="AHC7" s="336"/>
      <c r="AHD7" s="336"/>
      <c r="AHE7" s="336"/>
      <c r="AHF7" s="336"/>
      <c r="AHG7" s="336"/>
      <c r="AHH7" s="336"/>
      <c r="AHJ7" s="255"/>
      <c r="AHK7" s="255"/>
      <c r="AHL7" s="255"/>
      <c r="AHM7" s="255"/>
      <c r="AHN7" s="255"/>
      <c r="AHO7" s="255"/>
      <c r="AHP7" s="255"/>
      <c r="AHQ7" s="255"/>
      <c r="AHR7" s="255"/>
      <c r="AHS7" s="255"/>
      <c r="AHT7" s="255"/>
      <c r="AHV7" s="336"/>
      <c r="AHW7" s="336"/>
      <c r="AHX7" s="336"/>
      <c r="AHY7" s="336"/>
      <c r="AHZ7" s="336"/>
      <c r="AIA7" s="336"/>
      <c r="AII7" s="400"/>
      <c r="AIJ7" s="336"/>
      <c r="AIK7" s="336"/>
      <c r="AIL7" s="336"/>
      <c r="AIM7" s="336"/>
      <c r="AIN7" s="336"/>
      <c r="AIO7" s="336"/>
      <c r="AIP7" s="336"/>
      <c r="AIQ7" s="400"/>
      <c r="AIR7" s="400"/>
      <c r="AIS7" s="400"/>
      <c r="AIT7" s="400"/>
      <c r="AIU7" s="400"/>
      <c r="AIV7" s="400"/>
      <c r="AIW7" s="400"/>
      <c r="AIX7" s="400"/>
      <c r="AIY7" s="400"/>
      <c r="AIZ7" s="400"/>
      <c r="AJA7" s="400"/>
      <c r="AJB7" s="400"/>
      <c r="AJC7" s="400"/>
      <c r="AJD7" s="400"/>
      <c r="AJE7" s="400"/>
      <c r="AJF7" s="400"/>
      <c r="AJG7" s="400"/>
      <c r="AJH7" s="400"/>
      <c r="AJI7" s="400"/>
      <c r="AJJ7" s="400"/>
      <c r="AJK7" s="400"/>
      <c r="AJL7" s="255"/>
      <c r="AJM7" s="255"/>
      <c r="AJN7" s="255"/>
      <c r="AJO7" s="255"/>
      <c r="AJP7" s="255"/>
      <c r="AJQ7" s="400"/>
      <c r="AJR7" s="400"/>
      <c r="AJS7" s="255"/>
      <c r="AJT7" s="255"/>
      <c r="AJU7" s="255"/>
      <c r="AJV7" s="255"/>
      <c r="AJW7" s="400"/>
      <c r="AJX7" s="400"/>
      <c r="AJY7" s="400"/>
      <c r="AJZ7" s="400"/>
      <c r="AKA7" s="400"/>
      <c r="AKB7" s="400"/>
      <c r="AKF7" s="400"/>
      <c r="AKG7" s="400"/>
      <c r="AKH7" s="400"/>
      <c r="AKI7" s="400"/>
      <c r="AKJ7" s="400"/>
      <c r="AKK7" s="400"/>
      <c r="AKM7" s="400"/>
      <c r="AKN7" s="400"/>
      <c r="AKP7" s="400"/>
      <c r="AKQ7" s="400"/>
      <c r="AKS7" s="400"/>
      <c r="AKT7" s="400"/>
      <c r="AKY7" s="400"/>
      <c r="AKZ7" s="400"/>
      <c r="ALA7" s="400"/>
      <c r="ALB7" s="400"/>
      <c r="ALC7" s="400"/>
      <c r="ALD7" s="400"/>
      <c r="ALH7" s="400"/>
      <c r="ALI7" s="400"/>
      <c r="ALJ7" s="400"/>
      <c r="ALK7" s="400"/>
      <c r="ALL7" s="400"/>
      <c r="ALM7" s="400"/>
    </row>
    <row r="8" spans="1:1120" s="244" customFormat="1">
      <c r="B8" s="340"/>
    </row>
    <row r="9" spans="1:1120" s="244" customFormat="1">
      <c r="B9" s="340"/>
    </row>
    <row r="10" spans="1:1120" s="244" customFormat="1"/>
    <row r="11" spans="1:1120" s="244" customFormat="1">
      <c r="AQ11" s="337"/>
      <c r="AR11" s="337"/>
    </row>
    <row r="12" spans="1:1120" s="244" customFormat="1">
      <c r="B12" s="340"/>
    </row>
    <row r="13" spans="1:1120" s="244" customFormat="1"/>
    <row r="14" spans="1:1120" s="244" customFormat="1">
      <c r="Z14" s="244" t="s">
        <v>1470</v>
      </c>
    </row>
    <row r="15" spans="1:1120" s="244" customFormat="1"/>
    <row r="16" spans="1:1120" s="244" customFormat="1"/>
    <row r="17" spans="1:1020 1028:1080" s="244" customFormat="1">
      <c r="D17" s="527"/>
      <c r="E17" s="52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row>
    <row r="18" spans="1:1020 1028:1080" s="244" customFormat="1">
      <c r="D18" s="533"/>
      <c r="E18" s="533"/>
      <c r="BK18" s="340"/>
      <c r="BL18" s="340"/>
      <c r="BM18" s="340"/>
      <c r="BN18" s="340"/>
      <c r="BO18" s="340"/>
      <c r="BP18" s="340"/>
      <c r="BQ18" s="340"/>
      <c r="BT18" s="340"/>
      <c r="BU18" s="340"/>
      <c r="BV18" s="340"/>
      <c r="BW18" s="340"/>
      <c r="BX18" s="340"/>
      <c r="BY18" s="340"/>
      <c r="BZ18" s="340"/>
      <c r="CA18" s="340"/>
      <c r="CB18" s="340"/>
      <c r="CC18" s="340"/>
      <c r="CD18" s="340"/>
      <c r="CE18" s="340"/>
      <c r="CF18" s="340"/>
      <c r="CG18" s="340"/>
      <c r="CH18" s="340"/>
      <c r="CI18" s="340"/>
      <c r="CJ18" s="340"/>
      <c r="CK18" s="340"/>
      <c r="CL18" s="340"/>
      <c r="CN18" s="340"/>
      <c r="CT18" s="340"/>
      <c r="DL18" s="340"/>
      <c r="DW18" s="340"/>
      <c r="ED18" s="340"/>
      <c r="FG18" s="340"/>
      <c r="FH18" s="340"/>
      <c r="FI18" s="340"/>
      <c r="FJ18" s="340"/>
      <c r="FK18" s="340"/>
      <c r="FL18" s="340"/>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row>
    <row r="19" spans="1:1020 1028:1080" s="244" customFormat="1">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row>
    <row r="20" spans="1:1020 1028:1080" s="244" customFormat="1">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row>
    <row r="21" spans="1:1020 1028:1080" s="244" customFormat="1">
      <c r="DE21" s="340"/>
      <c r="DF21" s="340"/>
      <c r="DG21" s="340"/>
      <c r="DH21" s="340"/>
      <c r="DI21" s="340"/>
      <c r="GO21" s="255"/>
      <c r="GP21" s="255"/>
      <c r="GQ21" s="255"/>
      <c r="GR21" s="255"/>
      <c r="GS21" s="255"/>
      <c r="GT21" s="255"/>
      <c r="GU21" s="255"/>
      <c r="GV21" s="255"/>
      <c r="GW21" s="255"/>
      <c r="GX21" s="255"/>
      <c r="GY21" s="255"/>
      <c r="GZ21" s="255"/>
      <c r="HA21" s="255"/>
      <c r="HB21" s="255"/>
      <c r="HC21" s="255"/>
      <c r="HD21" s="255"/>
      <c r="HE21" s="255"/>
      <c r="HF21" s="255"/>
      <c r="HG21" s="255"/>
      <c r="HH21" s="255">
        <v>2000</v>
      </c>
      <c r="HI21" s="255">
        <v>2001</v>
      </c>
      <c r="HJ21" s="255">
        <v>2002</v>
      </c>
      <c r="HK21" s="255">
        <v>2003</v>
      </c>
      <c r="HL21" s="255">
        <v>2004</v>
      </c>
      <c r="HM21" s="255">
        <v>2005</v>
      </c>
      <c r="HN21" s="255">
        <v>2006</v>
      </c>
      <c r="HO21" s="255">
        <v>2007</v>
      </c>
      <c r="HP21" s="255">
        <v>2008</v>
      </c>
      <c r="HQ21" s="255">
        <v>2009</v>
      </c>
      <c r="HR21" s="255">
        <v>2010</v>
      </c>
      <c r="HS21" s="255">
        <v>2011</v>
      </c>
      <c r="HT21" s="255">
        <v>2012</v>
      </c>
      <c r="HU21" s="255">
        <v>2013</v>
      </c>
      <c r="HV21" s="255">
        <v>2014</v>
      </c>
      <c r="HW21" s="255">
        <v>2015</v>
      </c>
      <c r="HX21" s="255">
        <v>2016</v>
      </c>
      <c r="HY21" s="255">
        <v>2017</v>
      </c>
      <c r="HZ21" s="255">
        <v>2018</v>
      </c>
      <c r="IA21" s="255">
        <v>2019</v>
      </c>
      <c r="IB21" s="255">
        <v>2020</v>
      </c>
      <c r="IC21" s="255">
        <v>2021</v>
      </c>
      <c r="ID21" s="255">
        <v>2022</v>
      </c>
      <c r="IE21" s="255">
        <v>2023</v>
      </c>
      <c r="IF21" s="255">
        <v>2024</v>
      </c>
      <c r="IG21" s="255">
        <v>2025</v>
      </c>
      <c r="IH21" s="255">
        <v>2026</v>
      </c>
      <c r="II21" s="255">
        <v>2027</v>
      </c>
      <c r="IJ21" s="255">
        <v>2028</v>
      </c>
      <c r="IK21" s="255">
        <v>2029</v>
      </c>
      <c r="IL21" s="255">
        <v>2030</v>
      </c>
      <c r="IM21" s="255">
        <v>2031</v>
      </c>
      <c r="IN21" s="244">
        <v>2032</v>
      </c>
      <c r="IO21" s="244">
        <v>2033</v>
      </c>
      <c r="IP21" s="255">
        <v>2034</v>
      </c>
      <c r="IQ21" s="255">
        <v>2035</v>
      </c>
      <c r="IR21" s="255">
        <v>2036</v>
      </c>
      <c r="IS21" s="255">
        <v>2037</v>
      </c>
      <c r="IT21" s="255">
        <v>2038</v>
      </c>
      <c r="IU21" s="255">
        <v>2039</v>
      </c>
      <c r="IV21" s="255">
        <v>2040</v>
      </c>
      <c r="IW21" s="255">
        <v>2041</v>
      </c>
      <c r="IX21" s="255">
        <v>2042</v>
      </c>
      <c r="IY21" s="255">
        <v>2043</v>
      </c>
      <c r="IZ21" s="255">
        <v>2044</v>
      </c>
      <c r="JA21" s="255">
        <v>2045</v>
      </c>
      <c r="JB21" s="255">
        <v>2046</v>
      </c>
      <c r="JC21" s="255">
        <v>2047</v>
      </c>
      <c r="JD21" s="255">
        <v>2048</v>
      </c>
      <c r="JE21" s="255">
        <v>2049</v>
      </c>
      <c r="JF21" s="255">
        <v>2050</v>
      </c>
      <c r="JG21" s="255">
        <v>2051</v>
      </c>
      <c r="JH21" s="255">
        <v>2052</v>
      </c>
      <c r="JI21" s="255">
        <v>2053</v>
      </c>
      <c r="JJ21" s="255">
        <v>2054</v>
      </c>
      <c r="JK21" s="255">
        <v>2055</v>
      </c>
      <c r="JL21" s="255">
        <v>2056</v>
      </c>
      <c r="JM21" s="255">
        <v>2057</v>
      </c>
      <c r="JN21" s="255">
        <v>2058</v>
      </c>
      <c r="JO21" s="255">
        <v>2059</v>
      </c>
      <c r="JP21" s="255">
        <v>2060</v>
      </c>
      <c r="JQ21" s="255">
        <v>2061</v>
      </c>
      <c r="JR21" s="255">
        <v>2062</v>
      </c>
      <c r="JS21" s="255">
        <v>2063</v>
      </c>
      <c r="JT21" s="255">
        <v>2064</v>
      </c>
      <c r="JU21" s="255">
        <v>2065</v>
      </c>
      <c r="JV21" s="255">
        <v>2066</v>
      </c>
      <c r="JW21" s="255">
        <v>2067</v>
      </c>
      <c r="JX21" s="255">
        <v>2068</v>
      </c>
      <c r="JY21" s="255">
        <v>2069</v>
      </c>
      <c r="JZ21" s="255">
        <v>2070</v>
      </c>
      <c r="KA21" s="255">
        <v>2071</v>
      </c>
      <c r="KB21" s="255">
        <v>2072</v>
      </c>
      <c r="KC21" s="255">
        <v>2073</v>
      </c>
      <c r="KD21" s="255">
        <v>2074</v>
      </c>
      <c r="KE21" s="255">
        <v>2075</v>
      </c>
      <c r="KF21" s="255">
        <v>2076</v>
      </c>
      <c r="KG21" s="255">
        <v>2077</v>
      </c>
      <c r="KH21" s="255">
        <v>2078</v>
      </c>
      <c r="KI21" s="255">
        <v>2079</v>
      </c>
      <c r="KJ21" s="255">
        <v>2080</v>
      </c>
      <c r="KK21" s="255">
        <v>2081</v>
      </c>
      <c r="KL21" s="255">
        <v>2082</v>
      </c>
      <c r="KM21" s="255">
        <v>2083</v>
      </c>
      <c r="KN21" s="255">
        <v>2084</v>
      </c>
      <c r="KO21" s="255">
        <v>2085</v>
      </c>
      <c r="KP21" s="255">
        <v>2086</v>
      </c>
      <c r="KQ21" s="255">
        <v>2087</v>
      </c>
      <c r="KR21" s="255">
        <v>2088</v>
      </c>
      <c r="KS21" s="255">
        <v>2089</v>
      </c>
      <c r="KT21" s="255">
        <v>2090</v>
      </c>
      <c r="KU21" s="255">
        <v>2091</v>
      </c>
      <c r="KV21" s="255">
        <v>2092</v>
      </c>
      <c r="KW21" s="255">
        <v>2093</v>
      </c>
      <c r="KX21" s="255">
        <v>2094</v>
      </c>
      <c r="KY21" s="255">
        <v>2095</v>
      </c>
      <c r="KZ21" s="255">
        <v>2096</v>
      </c>
      <c r="LA21" s="255">
        <v>2097</v>
      </c>
      <c r="LB21" s="255">
        <v>2098</v>
      </c>
      <c r="LC21" s="255">
        <v>2099</v>
      </c>
      <c r="LD21" s="255">
        <v>2100</v>
      </c>
      <c r="LE21" s="255"/>
      <c r="LF21" s="255"/>
      <c r="LG21" s="255"/>
      <c r="LH21" s="255">
        <v>2000</v>
      </c>
      <c r="LI21" s="255">
        <f>LH21+1</f>
        <v>2001</v>
      </c>
      <c r="LJ21" s="255">
        <f t="shared" ref="LJ21:MP21" si="556">LI21+1</f>
        <v>2002</v>
      </c>
      <c r="LK21" s="255">
        <f t="shared" si="556"/>
        <v>2003</v>
      </c>
      <c r="LL21" s="255">
        <f t="shared" si="556"/>
        <v>2004</v>
      </c>
      <c r="LM21" s="255">
        <f t="shared" si="556"/>
        <v>2005</v>
      </c>
      <c r="LN21" s="255">
        <f t="shared" si="556"/>
        <v>2006</v>
      </c>
      <c r="LO21" s="255">
        <f t="shared" si="556"/>
        <v>2007</v>
      </c>
      <c r="LP21" s="255">
        <f t="shared" si="556"/>
        <v>2008</v>
      </c>
      <c r="LQ21" s="255">
        <f t="shared" si="556"/>
        <v>2009</v>
      </c>
      <c r="LR21" s="255">
        <f t="shared" si="556"/>
        <v>2010</v>
      </c>
      <c r="LS21" s="255">
        <f t="shared" si="556"/>
        <v>2011</v>
      </c>
      <c r="LT21" s="255">
        <f t="shared" si="556"/>
        <v>2012</v>
      </c>
      <c r="LU21" s="255">
        <f t="shared" si="556"/>
        <v>2013</v>
      </c>
      <c r="LV21" s="255">
        <f t="shared" si="556"/>
        <v>2014</v>
      </c>
      <c r="LW21" s="255">
        <f t="shared" si="556"/>
        <v>2015</v>
      </c>
      <c r="LX21" s="255">
        <f t="shared" si="556"/>
        <v>2016</v>
      </c>
      <c r="LY21" s="255">
        <f t="shared" si="556"/>
        <v>2017</v>
      </c>
      <c r="LZ21" s="255">
        <f t="shared" si="556"/>
        <v>2018</v>
      </c>
      <c r="MA21" s="255">
        <f t="shared" si="556"/>
        <v>2019</v>
      </c>
      <c r="MB21" s="255">
        <f t="shared" si="556"/>
        <v>2020</v>
      </c>
      <c r="MC21" s="255">
        <f t="shared" si="556"/>
        <v>2021</v>
      </c>
      <c r="MD21" s="255">
        <f t="shared" si="556"/>
        <v>2022</v>
      </c>
      <c r="ME21" s="255">
        <f t="shared" si="556"/>
        <v>2023</v>
      </c>
      <c r="MF21" s="255">
        <f t="shared" si="556"/>
        <v>2024</v>
      </c>
      <c r="MG21" s="255">
        <f t="shared" si="556"/>
        <v>2025</v>
      </c>
      <c r="MH21" s="255">
        <f t="shared" si="556"/>
        <v>2026</v>
      </c>
      <c r="MI21" s="255">
        <f t="shared" si="556"/>
        <v>2027</v>
      </c>
      <c r="MJ21" s="255">
        <f t="shared" si="556"/>
        <v>2028</v>
      </c>
      <c r="MK21" s="255">
        <f t="shared" si="556"/>
        <v>2029</v>
      </c>
      <c r="ML21" s="255">
        <f t="shared" si="556"/>
        <v>2030</v>
      </c>
      <c r="MM21" s="255">
        <f t="shared" si="556"/>
        <v>2031</v>
      </c>
      <c r="MN21" s="255">
        <f t="shared" si="556"/>
        <v>2032</v>
      </c>
      <c r="MO21" s="255">
        <f t="shared" si="556"/>
        <v>2033</v>
      </c>
      <c r="MP21" s="255">
        <f t="shared" si="556"/>
        <v>2034</v>
      </c>
      <c r="MQ21" s="255">
        <f t="shared" ref="MQ21:OY21" si="557">MP21+1</f>
        <v>2035</v>
      </c>
      <c r="MR21" s="255">
        <f t="shared" si="557"/>
        <v>2036</v>
      </c>
      <c r="MS21" s="255">
        <f t="shared" si="557"/>
        <v>2037</v>
      </c>
      <c r="MT21" s="255">
        <f t="shared" si="557"/>
        <v>2038</v>
      </c>
      <c r="MU21" s="255">
        <f t="shared" si="557"/>
        <v>2039</v>
      </c>
      <c r="MV21" s="255">
        <f t="shared" si="557"/>
        <v>2040</v>
      </c>
      <c r="MW21" s="255">
        <f t="shared" si="557"/>
        <v>2041</v>
      </c>
      <c r="MX21" s="255">
        <f t="shared" si="557"/>
        <v>2042</v>
      </c>
      <c r="MY21" s="255">
        <f t="shared" si="557"/>
        <v>2043</v>
      </c>
      <c r="MZ21" s="255">
        <f t="shared" si="557"/>
        <v>2044</v>
      </c>
      <c r="NA21" s="255">
        <f t="shared" si="557"/>
        <v>2045</v>
      </c>
      <c r="NB21" s="255">
        <f t="shared" si="557"/>
        <v>2046</v>
      </c>
      <c r="NC21" s="255">
        <f t="shared" si="557"/>
        <v>2047</v>
      </c>
      <c r="ND21" s="255">
        <f t="shared" si="557"/>
        <v>2048</v>
      </c>
      <c r="NE21" s="255">
        <f t="shared" si="557"/>
        <v>2049</v>
      </c>
      <c r="NF21" s="255">
        <f t="shared" si="557"/>
        <v>2050</v>
      </c>
      <c r="NG21" s="255">
        <f t="shared" si="557"/>
        <v>2051</v>
      </c>
      <c r="NH21" s="255">
        <f t="shared" si="557"/>
        <v>2052</v>
      </c>
      <c r="NI21" s="255">
        <f t="shared" si="557"/>
        <v>2053</v>
      </c>
      <c r="NJ21" s="255">
        <f t="shared" si="557"/>
        <v>2054</v>
      </c>
      <c r="NK21" s="255">
        <f t="shared" si="557"/>
        <v>2055</v>
      </c>
      <c r="NL21" s="255">
        <f t="shared" si="557"/>
        <v>2056</v>
      </c>
      <c r="NM21" s="255">
        <f t="shared" si="557"/>
        <v>2057</v>
      </c>
      <c r="NN21" s="255">
        <f t="shared" si="557"/>
        <v>2058</v>
      </c>
      <c r="NO21" s="255">
        <f t="shared" si="557"/>
        <v>2059</v>
      </c>
      <c r="NP21" s="255">
        <f t="shared" si="557"/>
        <v>2060</v>
      </c>
      <c r="NQ21" s="255">
        <f t="shared" si="557"/>
        <v>2061</v>
      </c>
      <c r="NR21" s="255">
        <f t="shared" si="557"/>
        <v>2062</v>
      </c>
      <c r="NS21" s="255">
        <f t="shared" si="557"/>
        <v>2063</v>
      </c>
      <c r="NT21" s="255">
        <f t="shared" si="557"/>
        <v>2064</v>
      </c>
      <c r="NU21" s="255">
        <f t="shared" si="557"/>
        <v>2065</v>
      </c>
      <c r="NV21" s="255">
        <f t="shared" si="557"/>
        <v>2066</v>
      </c>
      <c r="NW21" s="255">
        <f t="shared" si="557"/>
        <v>2067</v>
      </c>
      <c r="NX21" s="255">
        <f t="shared" si="557"/>
        <v>2068</v>
      </c>
      <c r="NY21" s="255">
        <f t="shared" si="557"/>
        <v>2069</v>
      </c>
      <c r="NZ21" s="255">
        <f t="shared" si="557"/>
        <v>2070</v>
      </c>
      <c r="OA21" s="255">
        <f t="shared" si="557"/>
        <v>2071</v>
      </c>
      <c r="OB21" s="255">
        <f t="shared" si="557"/>
        <v>2072</v>
      </c>
      <c r="OC21" s="255">
        <f t="shared" si="557"/>
        <v>2073</v>
      </c>
      <c r="OD21" s="255">
        <f t="shared" si="557"/>
        <v>2074</v>
      </c>
      <c r="OE21" s="255">
        <f t="shared" si="557"/>
        <v>2075</v>
      </c>
      <c r="OF21" s="255">
        <f t="shared" si="557"/>
        <v>2076</v>
      </c>
      <c r="OG21" s="255">
        <f t="shared" si="557"/>
        <v>2077</v>
      </c>
      <c r="OH21" s="255">
        <f t="shared" si="557"/>
        <v>2078</v>
      </c>
      <c r="OI21" s="255">
        <f t="shared" si="557"/>
        <v>2079</v>
      </c>
      <c r="OJ21" s="255">
        <f t="shared" si="557"/>
        <v>2080</v>
      </c>
      <c r="OK21" s="255">
        <f t="shared" si="557"/>
        <v>2081</v>
      </c>
      <c r="OL21" s="255">
        <f t="shared" si="557"/>
        <v>2082</v>
      </c>
      <c r="OM21" s="255">
        <f t="shared" si="557"/>
        <v>2083</v>
      </c>
      <c r="ON21" s="255">
        <f t="shared" si="557"/>
        <v>2084</v>
      </c>
      <c r="OO21" s="255">
        <f t="shared" si="557"/>
        <v>2085</v>
      </c>
      <c r="OP21" s="255">
        <f t="shared" si="557"/>
        <v>2086</v>
      </c>
      <c r="OQ21" s="255">
        <f t="shared" si="557"/>
        <v>2087</v>
      </c>
      <c r="OR21" s="255">
        <f t="shared" si="557"/>
        <v>2088</v>
      </c>
      <c r="OS21" s="255">
        <f t="shared" si="557"/>
        <v>2089</v>
      </c>
      <c r="OT21" s="255">
        <f t="shared" si="557"/>
        <v>2090</v>
      </c>
      <c r="OU21" s="255">
        <f t="shared" si="557"/>
        <v>2091</v>
      </c>
      <c r="OV21" s="255">
        <f t="shared" si="557"/>
        <v>2092</v>
      </c>
      <c r="OW21" s="255">
        <f t="shared" si="557"/>
        <v>2093</v>
      </c>
      <c r="OX21" s="255">
        <f t="shared" si="557"/>
        <v>2094</v>
      </c>
      <c r="OY21" s="255">
        <f t="shared" si="557"/>
        <v>2095</v>
      </c>
      <c r="OZ21" s="255">
        <f t="shared" ref="OZ21:PD21" si="558">OY21+1</f>
        <v>2096</v>
      </c>
      <c r="PA21" s="255">
        <f t="shared" si="558"/>
        <v>2097</v>
      </c>
      <c r="PB21" s="255">
        <f t="shared" si="558"/>
        <v>2098</v>
      </c>
      <c r="PC21" s="255">
        <f t="shared" si="558"/>
        <v>2099</v>
      </c>
      <c r="PD21" s="255">
        <f t="shared" si="558"/>
        <v>2100</v>
      </c>
      <c r="PE21" s="255"/>
      <c r="PF21" s="255"/>
      <c r="PG21" s="255"/>
      <c r="PH21" s="255"/>
      <c r="PI21" s="255"/>
      <c r="PJ21" s="255"/>
      <c r="PK21" s="255">
        <v>2000</v>
      </c>
      <c r="PL21" s="255">
        <v>2001</v>
      </c>
      <c r="PM21" s="255">
        <v>2002</v>
      </c>
      <c r="PN21" s="255">
        <v>2003</v>
      </c>
      <c r="PO21" s="255">
        <v>2004</v>
      </c>
      <c r="PP21" s="255">
        <v>2005</v>
      </c>
      <c r="PQ21" s="255">
        <v>2006</v>
      </c>
      <c r="PR21" s="255">
        <v>2007</v>
      </c>
      <c r="PS21" s="255">
        <v>2008</v>
      </c>
      <c r="PT21" s="255">
        <v>2009</v>
      </c>
      <c r="PU21" s="255">
        <v>2010</v>
      </c>
      <c r="PV21" s="255">
        <v>2011</v>
      </c>
      <c r="PW21" s="255">
        <v>2012</v>
      </c>
      <c r="PX21" s="255">
        <v>2013</v>
      </c>
      <c r="PY21" s="255">
        <v>2014</v>
      </c>
      <c r="PZ21" s="255">
        <v>2015</v>
      </c>
      <c r="QA21" s="255">
        <v>2016</v>
      </c>
      <c r="QB21" s="255">
        <v>2017</v>
      </c>
      <c r="QC21" s="255">
        <v>2018</v>
      </c>
      <c r="QD21" s="255">
        <v>2019</v>
      </c>
      <c r="QE21" s="255">
        <v>2020</v>
      </c>
      <c r="QF21" s="255">
        <v>2021</v>
      </c>
      <c r="QG21" s="255">
        <v>2022</v>
      </c>
      <c r="QH21" s="255">
        <v>2023</v>
      </c>
      <c r="QI21" s="255">
        <v>2024</v>
      </c>
      <c r="QJ21" s="255">
        <v>2025</v>
      </c>
      <c r="QK21" s="255">
        <v>2026</v>
      </c>
      <c r="QL21" s="255">
        <v>2027</v>
      </c>
      <c r="QM21" s="255">
        <v>2028</v>
      </c>
      <c r="QN21" s="255">
        <v>2029</v>
      </c>
      <c r="QO21" s="255">
        <v>2030</v>
      </c>
      <c r="QP21" s="255">
        <v>2031</v>
      </c>
      <c r="QQ21" s="255">
        <v>2032</v>
      </c>
      <c r="QR21" s="255">
        <v>2033</v>
      </c>
      <c r="QS21" s="255">
        <v>2034</v>
      </c>
      <c r="QT21" s="255">
        <v>2035</v>
      </c>
      <c r="QU21" s="255">
        <v>2036</v>
      </c>
      <c r="QV21" s="255">
        <v>2037</v>
      </c>
      <c r="QW21" s="255">
        <v>2038</v>
      </c>
      <c r="QX21" s="255">
        <v>2039</v>
      </c>
      <c r="QY21" s="255">
        <v>2040</v>
      </c>
      <c r="QZ21" s="255">
        <v>2041</v>
      </c>
      <c r="RA21" s="255">
        <v>2042</v>
      </c>
      <c r="RB21" s="255">
        <v>2043</v>
      </c>
      <c r="RC21" s="255">
        <v>2044</v>
      </c>
      <c r="RD21" s="255">
        <v>2045</v>
      </c>
      <c r="RE21" s="255">
        <v>2046</v>
      </c>
      <c r="RF21" s="255">
        <v>2047</v>
      </c>
      <c r="RG21" s="255">
        <v>2048</v>
      </c>
      <c r="RH21" s="255">
        <v>2049</v>
      </c>
      <c r="RI21" s="255">
        <v>2050</v>
      </c>
      <c r="RJ21" s="255">
        <v>2051</v>
      </c>
      <c r="RK21" s="255">
        <v>2052</v>
      </c>
      <c r="RL21" s="255">
        <v>2053</v>
      </c>
      <c r="RM21" s="255">
        <v>2054</v>
      </c>
      <c r="RN21" s="255">
        <v>2055</v>
      </c>
      <c r="RO21" s="255">
        <v>2056</v>
      </c>
      <c r="RP21" s="255">
        <v>2057</v>
      </c>
      <c r="RQ21" s="255">
        <v>2058</v>
      </c>
      <c r="RR21" s="255">
        <v>2059</v>
      </c>
      <c r="RS21" s="255">
        <v>2060</v>
      </c>
      <c r="RT21" s="255">
        <v>2061</v>
      </c>
      <c r="RU21" s="255">
        <v>2062</v>
      </c>
      <c r="RV21" s="255">
        <v>2063</v>
      </c>
      <c r="RW21" s="255">
        <v>2064</v>
      </c>
      <c r="RX21" s="255">
        <v>2065</v>
      </c>
      <c r="RY21" s="255">
        <v>2066</v>
      </c>
      <c r="RZ21" s="255">
        <v>2067</v>
      </c>
      <c r="SA21" s="255">
        <v>2068</v>
      </c>
      <c r="SB21" s="255">
        <v>2069</v>
      </c>
      <c r="SC21" s="255">
        <v>2070</v>
      </c>
      <c r="SD21" s="255">
        <v>2071</v>
      </c>
      <c r="SE21" s="255">
        <v>2072</v>
      </c>
      <c r="SF21" s="255">
        <v>2073</v>
      </c>
      <c r="SG21" s="255">
        <v>2074</v>
      </c>
      <c r="SH21" s="255">
        <v>2075</v>
      </c>
      <c r="SI21" s="255">
        <v>2076</v>
      </c>
      <c r="SJ21" s="255">
        <v>2077</v>
      </c>
      <c r="SK21" s="255">
        <v>2078</v>
      </c>
      <c r="SL21" s="255">
        <v>2079</v>
      </c>
      <c r="SM21" s="255">
        <v>2080</v>
      </c>
      <c r="SN21" s="255">
        <v>2081</v>
      </c>
      <c r="SO21" s="255">
        <v>2082</v>
      </c>
      <c r="SP21" s="255">
        <v>2083</v>
      </c>
      <c r="SQ21" s="255">
        <v>2084</v>
      </c>
      <c r="SR21" s="255">
        <v>2085</v>
      </c>
      <c r="SS21" s="255">
        <v>2086</v>
      </c>
      <c r="ST21" s="255">
        <v>2087</v>
      </c>
      <c r="SU21" s="255">
        <v>2088</v>
      </c>
      <c r="SV21" s="255">
        <v>2089</v>
      </c>
      <c r="SW21" s="255">
        <v>2090</v>
      </c>
      <c r="SX21" s="255">
        <v>2091</v>
      </c>
      <c r="SY21" s="255">
        <v>2092</v>
      </c>
      <c r="SZ21" s="255">
        <v>2093</v>
      </c>
      <c r="TA21" s="255">
        <v>2094</v>
      </c>
      <c r="TB21" s="255">
        <v>2095</v>
      </c>
      <c r="TC21" s="255">
        <v>2096</v>
      </c>
      <c r="TD21" s="255">
        <v>2097</v>
      </c>
      <c r="TE21" s="255">
        <v>2098</v>
      </c>
      <c r="TF21" s="255">
        <v>2099</v>
      </c>
      <c r="TG21" s="255">
        <v>2100</v>
      </c>
      <c r="TH21" s="338"/>
      <c r="TI21" s="338"/>
      <c r="TJ21" s="338"/>
      <c r="TK21" s="338">
        <v>2000</v>
      </c>
      <c r="TL21" s="338">
        <f>TK21+1</f>
        <v>2001</v>
      </c>
      <c r="TM21" s="338">
        <f t="shared" ref="TM21:UT21" si="559">TL21+1</f>
        <v>2002</v>
      </c>
      <c r="TN21" s="338">
        <f t="shared" si="559"/>
        <v>2003</v>
      </c>
      <c r="TO21" s="338">
        <f t="shared" si="559"/>
        <v>2004</v>
      </c>
      <c r="TP21" s="338">
        <f t="shared" si="559"/>
        <v>2005</v>
      </c>
      <c r="TQ21" s="338">
        <f t="shared" si="559"/>
        <v>2006</v>
      </c>
      <c r="TR21" s="338">
        <f t="shared" si="559"/>
        <v>2007</v>
      </c>
      <c r="TS21" s="338">
        <f t="shared" si="559"/>
        <v>2008</v>
      </c>
      <c r="TT21" s="338">
        <f t="shared" si="559"/>
        <v>2009</v>
      </c>
      <c r="TU21" s="338">
        <f t="shared" si="559"/>
        <v>2010</v>
      </c>
      <c r="TV21" s="338">
        <f t="shared" si="559"/>
        <v>2011</v>
      </c>
      <c r="TW21" s="338">
        <f t="shared" si="559"/>
        <v>2012</v>
      </c>
      <c r="TX21" s="338">
        <f t="shared" si="559"/>
        <v>2013</v>
      </c>
      <c r="TY21" s="338">
        <f t="shared" si="559"/>
        <v>2014</v>
      </c>
      <c r="TZ21" s="338">
        <f t="shared" si="559"/>
        <v>2015</v>
      </c>
      <c r="UA21" s="338">
        <f t="shared" si="559"/>
        <v>2016</v>
      </c>
      <c r="UB21" s="338">
        <f t="shared" si="559"/>
        <v>2017</v>
      </c>
      <c r="UC21" s="338">
        <f t="shared" si="559"/>
        <v>2018</v>
      </c>
      <c r="UD21" s="338">
        <f t="shared" si="559"/>
        <v>2019</v>
      </c>
      <c r="UE21" s="338">
        <f t="shared" si="559"/>
        <v>2020</v>
      </c>
      <c r="UF21" s="338">
        <f t="shared" si="559"/>
        <v>2021</v>
      </c>
      <c r="UG21" s="338">
        <f t="shared" si="559"/>
        <v>2022</v>
      </c>
      <c r="UH21" s="338">
        <f t="shared" si="559"/>
        <v>2023</v>
      </c>
      <c r="UI21" s="338">
        <f t="shared" si="559"/>
        <v>2024</v>
      </c>
      <c r="UJ21" s="338">
        <f t="shared" si="559"/>
        <v>2025</v>
      </c>
      <c r="UK21" s="338">
        <f t="shared" si="559"/>
        <v>2026</v>
      </c>
      <c r="UL21" s="338">
        <f t="shared" si="559"/>
        <v>2027</v>
      </c>
      <c r="UM21" s="338">
        <f t="shared" si="559"/>
        <v>2028</v>
      </c>
      <c r="UN21" s="338">
        <f t="shared" si="559"/>
        <v>2029</v>
      </c>
      <c r="UO21" s="338">
        <f t="shared" si="559"/>
        <v>2030</v>
      </c>
      <c r="UP21" s="338">
        <f t="shared" si="559"/>
        <v>2031</v>
      </c>
      <c r="UQ21" s="338">
        <f t="shared" si="559"/>
        <v>2032</v>
      </c>
      <c r="UR21" s="338">
        <f t="shared" si="559"/>
        <v>2033</v>
      </c>
      <c r="US21" s="338">
        <f t="shared" si="559"/>
        <v>2034</v>
      </c>
      <c r="UT21" s="338">
        <f t="shared" si="559"/>
        <v>2035</v>
      </c>
      <c r="UU21" s="338">
        <f t="shared" ref="UU21:WA21" si="560">UT21+1</f>
        <v>2036</v>
      </c>
      <c r="UV21" s="338">
        <f t="shared" si="560"/>
        <v>2037</v>
      </c>
      <c r="UW21" s="338">
        <f t="shared" si="560"/>
        <v>2038</v>
      </c>
      <c r="UX21" s="338">
        <f t="shared" si="560"/>
        <v>2039</v>
      </c>
      <c r="UY21" s="338">
        <f t="shared" si="560"/>
        <v>2040</v>
      </c>
      <c r="UZ21" s="338">
        <f t="shared" si="560"/>
        <v>2041</v>
      </c>
      <c r="VA21" s="338">
        <f t="shared" si="560"/>
        <v>2042</v>
      </c>
      <c r="VB21" s="338">
        <f t="shared" si="560"/>
        <v>2043</v>
      </c>
      <c r="VC21" s="338">
        <f t="shared" si="560"/>
        <v>2044</v>
      </c>
      <c r="VD21" s="338">
        <f t="shared" si="560"/>
        <v>2045</v>
      </c>
      <c r="VE21" s="338">
        <f t="shared" si="560"/>
        <v>2046</v>
      </c>
      <c r="VF21" s="338">
        <f t="shared" si="560"/>
        <v>2047</v>
      </c>
      <c r="VG21" s="338">
        <f t="shared" si="560"/>
        <v>2048</v>
      </c>
      <c r="VH21" s="338">
        <f t="shared" si="560"/>
        <v>2049</v>
      </c>
      <c r="VI21" s="338">
        <f t="shared" si="560"/>
        <v>2050</v>
      </c>
      <c r="VJ21" s="338">
        <f t="shared" si="560"/>
        <v>2051</v>
      </c>
      <c r="VK21" s="338">
        <f t="shared" si="560"/>
        <v>2052</v>
      </c>
      <c r="VL21" s="338">
        <f t="shared" si="560"/>
        <v>2053</v>
      </c>
      <c r="VM21" s="338">
        <f t="shared" si="560"/>
        <v>2054</v>
      </c>
      <c r="VN21" s="338">
        <f t="shared" si="560"/>
        <v>2055</v>
      </c>
      <c r="VO21" s="338">
        <f t="shared" si="560"/>
        <v>2056</v>
      </c>
      <c r="VP21" s="338">
        <f t="shared" si="560"/>
        <v>2057</v>
      </c>
      <c r="VQ21" s="338">
        <f t="shared" si="560"/>
        <v>2058</v>
      </c>
      <c r="VR21" s="338">
        <f t="shared" si="560"/>
        <v>2059</v>
      </c>
      <c r="VS21" s="338">
        <f t="shared" si="560"/>
        <v>2060</v>
      </c>
      <c r="VT21" s="338">
        <f t="shared" si="560"/>
        <v>2061</v>
      </c>
      <c r="VU21" s="338">
        <f t="shared" si="560"/>
        <v>2062</v>
      </c>
      <c r="VV21" s="338">
        <f t="shared" si="560"/>
        <v>2063</v>
      </c>
      <c r="VW21" s="338">
        <f t="shared" si="560"/>
        <v>2064</v>
      </c>
      <c r="VX21" s="338">
        <f t="shared" si="560"/>
        <v>2065</v>
      </c>
      <c r="VY21" s="338">
        <f t="shared" si="560"/>
        <v>2066</v>
      </c>
      <c r="VZ21" s="338">
        <f t="shared" si="560"/>
        <v>2067</v>
      </c>
      <c r="WA21" s="338">
        <f t="shared" si="560"/>
        <v>2068</v>
      </c>
      <c r="WB21" s="338">
        <f t="shared" ref="WB21:XG21" si="561">WA21+1</f>
        <v>2069</v>
      </c>
      <c r="WC21" s="338">
        <f t="shared" si="561"/>
        <v>2070</v>
      </c>
      <c r="WD21" s="338">
        <f t="shared" si="561"/>
        <v>2071</v>
      </c>
      <c r="WE21" s="338">
        <f t="shared" si="561"/>
        <v>2072</v>
      </c>
      <c r="WF21" s="338">
        <f t="shared" si="561"/>
        <v>2073</v>
      </c>
      <c r="WG21" s="338">
        <f t="shared" si="561"/>
        <v>2074</v>
      </c>
      <c r="WH21" s="338">
        <f t="shared" si="561"/>
        <v>2075</v>
      </c>
      <c r="WI21" s="338">
        <f t="shared" si="561"/>
        <v>2076</v>
      </c>
      <c r="WJ21" s="338">
        <f t="shared" si="561"/>
        <v>2077</v>
      </c>
      <c r="WK21" s="338">
        <f t="shared" si="561"/>
        <v>2078</v>
      </c>
      <c r="WL21" s="338">
        <f t="shared" si="561"/>
        <v>2079</v>
      </c>
      <c r="WM21" s="338">
        <f t="shared" si="561"/>
        <v>2080</v>
      </c>
      <c r="WN21" s="338">
        <f t="shared" si="561"/>
        <v>2081</v>
      </c>
      <c r="WO21" s="338">
        <f t="shared" si="561"/>
        <v>2082</v>
      </c>
      <c r="WP21" s="338">
        <f t="shared" si="561"/>
        <v>2083</v>
      </c>
      <c r="WQ21" s="338">
        <f t="shared" si="561"/>
        <v>2084</v>
      </c>
      <c r="WR21" s="338">
        <f t="shared" si="561"/>
        <v>2085</v>
      </c>
      <c r="WS21" s="338">
        <f t="shared" si="561"/>
        <v>2086</v>
      </c>
      <c r="WT21" s="338">
        <f t="shared" si="561"/>
        <v>2087</v>
      </c>
      <c r="WU21" s="338">
        <f t="shared" si="561"/>
        <v>2088</v>
      </c>
      <c r="WV21" s="338">
        <f t="shared" si="561"/>
        <v>2089</v>
      </c>
      <c r="WW21" s="338">
        <f t="shared" si="561"/>
        <v>2090</v>
      </c>
      <c r="WX21" s="338">
        <f t="shared" si="561"/>
        <v>2091</v>
      </c>
      <c r="WY21" s="338">
        <f t="shared" si="561"/>
        <v>2092</v>
      </c>
      <c r="WZ21" s="338">
        <f t="shared" si="561"/>
        <v>2093</v>
      </c>
      <c r="XA21" s="338">
        <f t="shared" si="561"/>
        <v>2094</v>
      </c>
      <c r="XB21" s="338">
        <f t="shared" si="561"/>
        <v>2095</v>
      </c>
      <c r="XC21" s="338">
        <f t="shared" si="561"/>
        <v>2096</v>
      </c>
      <c r="XD21" s="338">
        <f t="shared" si="561"/>
        <v>2097</v>
      </c>
      <c r="XE21" s="338">
        <f t="shared" si="561"/>
        <v>2098</v>
      </c>
      <c r="XF21" s="338">
        <f t="shared" si="561"/>
        <v>2099</v>
      </c>
      <c r="XG21" s="338">
        <f t="shared" si="561"/>
        <v>2100</v>
      </c>
      <c r="XH21" s="255"/>
      <c r="XI21" s="255"/>
      <c r="XJ21" s="255">
        <v>2000</v>
      </c>
      <c r="XK21" s="255">
        <f>XJ21+1</f>
        <v>2001</v>
      </c>
      <c r="XL21" s="255">
        <f t="shared" ref="XL21:YS21" si="562">XK21+1</f>
        <v>2002</v>
      </c>
      <c r="XM21" s="255">
        <f t="shared" si="562"/>
        <v>2003</v>
      </c>
      <c r="XN21" s="255">
        <f t="shared" si="562"/>
        <v>2004</v>
      </c>
      <c r="XO21" s="255">
        <f t="shared" si="562"/>
        <v>2005</v>
      </c>
      <c r="XP21" s="255">
        <f t="shared" si="562"/>
        <v>2006</v>
      </c>
      <c r="XQ21" s="255">
        <f t="shared" si="562"/>
        <v>2007</v>
      </c>
      <c r="XR21" s="255">
        <f t="shared" si="562"/>
        <v>2008</v>
      </c>
      <c r="XS21" s="255">
        <f t="shared" si="562"/>
        <v>2009</v>
      </c>
      <c r="XT21" s="255">
        <f t="shared" si="562"/>
        <v>2010</v>
      </c>
      <c r="XU21" s="255">
        <f t="shared" si="562"/>
        <v>2011</v>
      </c>
      <c r="XV21" s="255">
        <f t="shared" si="562"/>
        <v>2012</v>
      </c>
      <c r="XW21" s="255">
        <f t="shared" si="562"/>
        <v>2013</v>
      </c>
      <c r="XX21" s="244">
        <f t="shared" si="562"/>
        <v>2014</v>
      </c>
      <c r="XY21" s="244">
        <f t="shared" si="562"/>
        <v>2015</v>
      </c>
      <c r="XZ21" s="255">
        <f t="shared" si="562"/>
        <v>2016</v>
      </c>
      <c r="YA21" s="255">
        <f t="shared" si="562"/>
        <v>2017</v>
      </c>
      <c r="YB21" s="255">
        <f t="shared" si="562"/>
        <v>2018</v>
      </c>
      <c r="YC21" s="255">
        <f t="shared" si="562"/>
        <v>2019</v>
      </c>
      <c r="YD21" s="255">
        <f t="shared" si="562"/>
        <v>2020</v>
      </c>
      <c r="YE21" s="255">
        <f t="shared" si="562"/>
        <v>2021</v>
      </c>
      <c r="YF21" s="255">
        <f t="shared" si="562"/>
        <v>2022</v>
      </c>
      <c r="YG21" s="255">
        <f t="shared" si="562"/>
        <v>2023</v>
      </c>
      <c r="YH21" s="255">
        <f t="shared" si="562"/>
        <v>2024</v>
      </c>
      <c r="YI21" s="255">
        <f t="shared" si="562"/>
        <v>2025</v>
      </c>
      <c r="YJ21" s="255">
        <f t="shared" si="562"/>
        <v>2026</v>
      </c>
      <c r="YK21" s="255">
        <f t="shared" si="562"/>
        <v>2027</v>
      </c>
      <c r="YL21" s="255">
        <f t="shared" si="562"/>
        <v>2028</v>
      </c>
      <c r="YM21" s="255">
        <f t="shared" si="562"/>
        <v>2029</v>
      </c>
      <c r="YN21" s="255">
        <f t="shared" si="562"/>
        <v>2030</v>
      </c>
      <c r="YO21" s="255">
        <f t="shared" si="562"/>
        <v>2031</v>
      </c>
      <c r="YP21" s="255">
        <f t="shared" si="562"/>
        <v>2032</v>
      </c>
      <c r="YQ21" s="255">
        <f t="shared" si="562"/>
        <v>2033</v>
      </c>
      <c r="YR21" s="255">
        <f t="shared" si="562"/>
        <v>2034</v>
      </c>
      <c r="YS21" s="255">
        <f t="shared" si="562"/>
        <v>2035</v>
      </c>
      <c r="YT21" s="255">
        <f t="shared" ref="YT21" si="563">YS21+1</f>
        <v>2036</v>
      </c>
      <c r="YU21" s="255">
        <f t="shared" ref="YU21" si="564">YT21+1</f>
        <v>2037</v>
      </c>
      <c r="YV21" s="255">
        <f t="shared" ref="YV21" si="565">YU21+1</f>
        <v>2038</v>
      </c>
      <c r="YW21" s="255">
        <f t="shared" ref="YW21" si="566">YV21+1</f>
        <v>2039</v>
      </c>
      <c r="YX21" s="255">
        <f t="shared" ref="YX21" si="567">YW21+1</f>
        <v>2040</v>
      </c>
      <c r="YY21" s="255">
        <f t="shared" ref="YY21" si="568">YX21+1</f>
        <v>2041</v>
      </c>
      <c r="YZ21" s="255">
        <f t="shared" ref="YZ21" si="569">YY21+1</f>
        <v>2042</v>
      </c>
      <c r="ZA21" s="255">
        <f t="shared" ref="ZA21" si="570">YZ21+1</f>
        <v>2043</v>
      </c>
      <c r="ZB21" s="255">
        <f t="shared" ref="ZB21" si="571">ZA21+1</f>
        <v>2044</v>
      </c>
      <c r="ZC21" s="255">
        <f t="shared" ref="ZC21" si="572">ZB21+1</f>
        <v>2045</v>
      </c>
      <c r="ZD21" s="255">
        <f t="shared" ref="ZD21" si="573">ZC21+1</f>
        <v>2046</v>
      </c>
      <c r="ZE21" s="255">
        <f t="shared" ref="ZE21" si="574">ZD21+1</f>
        <v>2047</v>
      </c>
      <c r="ZF21" s="255">
        <f t="shared" ref="ZF21" si="575">ZE21+1</f>
        <v>2048</v>
      </c>
      <c r="ZG21" s="255">
        <f t="shared" ref="ZG21" si="576">ZF21+1</f>
        <v>2049</v>
      </c>
      <c r="ZH21" s="255">
        <f t="shared" ref="ZH21" si="577">ZG21+1</f>
        <v>2050</v>
      </c>
      <c r="ZI21" s="255">
        <f t="shared" ref="ZI21" si="578">ZH21+1</f>
        <v>2051</v>
      </c>
      <c r="ZJ21" s="255">
        <f t="shared" ref="ZJ21" si="579">ZI21+1</f>
        <v>2052</v>
      </c>
      <c r="ZK21" s="255">
        <f t="shared" ref="ZK21" si="580">ZJ21+1</f>
        <v>2053</v>
      </c>
      <c r="ZL21" s="255">
        <f t="shared" ref="ZL21" si="581">ZK21+1</f>
        <v>2054</v>
      </c>
      <c r="ZM21" s="255">
        <f t="shared" ref="ZM21" si="582">ZL21+1</f>
        <v>2055</v>
      </c>
      <c r="ZN21" s="255">
        <f t="shared" ref="ZN21" si="583">ZM21+1</f>
        <v>2056</v>
      </c>
      <c r="ZO21" s="255">
        <f t="shared" ref="ZO21" si="584">ZN21+1</f>
        <v>2057</v>
      </c>
      <c r="ZP21" s="255">
        <f t="shared" ref="ZP21" si="585">ZO21+1</f>
        <v>2058</v>
      </c>
      <c r="ZQ21" s="255">
        <f t="shared" ref="ZQ21" si="586">ZP21+1</f>
        <v>2059</v>
      </c>
      <c r="ZR21" s="255">
        <f t="shared" ref="ZR21" si="587">ZQ21+1</f>
        <v>2060</v>
      </c>
      <c r="ZS21" s="255">
        <f t="shared" ref="ZS21" si="588">ZR21+1</f>
        <v>2061</v>
      </c>
      <c r="ZT21" s="255">
        <f t="shared" ref="ZT21" si="589">ZS21+1</f>
        <v>2062</v>
      </c>
      <c r="ZU21" s="255">
        <f t="shared" ref="ZU21" si="590">ZT21+1</f>
        <v>2063</v>
      </c>
      <c r="ZV21" s="255">
        <f t="shared" ref="ZV21" si="591">ZU21+1</f>
        <v>2064</v>
      </c>
      <c r="ZW21" s="255">
        <f t="shared" ref="ZW21" si="592">ZV21+1</f>
        <v>2065</v>
      </c>
      <c r="ZX21" s="255">
        <f t="shared" ref="ZX21" si="593">ZW21+1</f>
        <v>2066</v>
      </c>
      <c r="ZY21" s="255">
        <f t="shared" ref="ZY21" si="594">ZX21+1</f>
        <v>2067</v>
      </c>
      <c r="ZZ21" s="255">
        <f t="shared" ref="ZZ21" si="595">ZY21+1</f>
        <v>2068</v>
      </c>
      <c r="AAA21" s="255">
        <f t="shared" ref="AAA21" si="596">ZZ21+1</f>
        <v>2069</v>
      </c>
      <c r="AAB21" s="255">
        <f t="shared" ref="AAB21" si="597">AAA21+1</f>
        <v>2070</v>
      </c>
      <c r="AAC21" s="255">
        <f t="shared" ref="AAC21" si="598">AAB21+1</f>
        <v>2071</v>
      </c>
      <c r="AAD21" s="255">
        <f t="shared" ref="AAD21" si="599">AAC21+1</f>
        <v>2072</v>
      </c>
      <c r="AAE21" s="255">
        <f t="shared" ref="AAE21" si="600">AAD21+1</f>
        <v>2073</v>
      </c>
      <c r="AAF21" s="255">
        <f t="shared" ref="AAF21" si="601">AAE21+1</f>
        <v>2074</v>
      </c>
      <c r="AAG21" s="255">
        <f t="shared" ref="AAG21" si="602">AAF21+1</f>
        <v>2075</v>
      </c>
      <c r="AAH21" s="255">
        <f t="shared" ref="AAH21" si="603">AAG21+1</f>
        <v>2076</v>
      </c>
      <c r="AAI21" s="255">
        <f t="shared" ref="AAI21" si="604">AAH21+1</f>
        <v>2077</v>
      </c>
      <c r="AAJ21" s="255">
        <f t="shared" ref="AAJ21" si="605">AAI21+1</f>
        <v>2078</v>
      </c>
      <c r="AAK21" s="255">
        <f t="shared" ref="AAK21" si="606">AAJ21+1</f>
        <v>2079</v>
      </c>
      <c r="AAL21" s="255">
        <f t="shared" ref="AAL21" si="607">AAK21+1</f>
        <v>2080</v>
      </c>
      <c r="AAM21" s="255">
        <f t="shared" ref="AAM21" si="608">AAL21+1</f>
        <v>2081</v>
      </c>
      <c r="AAN21" s="255">
        <f t="shared" ref="AAN21" si="609">AAM21+1</f>
        <v>2082</v>
      </c>
      <c r="AAO21" s="255">
        <f t="shared" ref="AAO21" si="610">AAN21+1</f>
        <v>2083</v>
      </c>
      <c r="AAP21" s="255">
        <f t="shared" ref="AAP21" si="611">AAO21+1</f>
        <v>2084</v>
      </c>
      <c r="AAQ21" s="255">
        <f t="shared" ref="AAQ21" si="612">AAP21+1</f>
        <v>2085</v>
      </c>
      <c r="AAR21" s="255">
        <f t="shared" ref="AAR21" si="613">AAQ21+1</f>
        <v>2086</v>
      </c>
      <c r="AAS21" s="255">
        <f t="shared" ref="AAS21" si="614">AAR21+1</f>
        <v>2087</v>
      </c>
      <c r="AAT21" s="255">
        <f t="shared" ref="AAT21" si="615">AAS21+1</f>
        <v>2088</v>
      </c>
      <c r="AAU21" s="255">
        <f t="shared" ref="AAU21" si="616">AAT21+1</f>
        <v>2089</v>
      </c>
      <c r="AAV21" s="255">
        <f t="shared" ref="AAV21" si="617">AAU21+1</f>
        <v>2090</v>
      </c>
      <c r="AAW21" s="255">
        <f t="shared" ref="AAW21" si="618">AAV21+1</f>
        <v>2091</v>
      </c>
      <c r="AAX21" s="255">
        <f t="shared" ref="AAX21" si="619">AAW21+1</f>
        <v>2092</v>
      </c>
      <c r="AAY21" s="255">
        <f t="shared" ref="AAY21" si="620">AAX21+1</f>
        <v>2093</v>
      </c>
      <c r="AAZ21" s="255">
        <f t="shared" ref="AAZ21" si="621">AAY21+1</f>
        <v>2094</v>
      </c>
      <c r="ABA21" s="255">
        <f t="shared" ref="ABA21" si="622">AAZ21+1</f>
        <v>2095</v>
      </c>
      <c r="ABB21" s="255">
        <f t="shared" ref="ABB21" si="623">ABA21+1</f>
        <v>2096</v>
      </c>
      <c r="ABC21" s="255">
        <f t="shared" ref="ABC21" si="624">ABB21+1</f>
        <v>2097</v>
      </c>
      <c r="ABD21" s="255">
        <f t="shared" ref="ABD21" si="625">ABC21+1</f>
        <v>2098</v>
      </c>
      <c r="ABE21" s="255">
        <f t="shared" ref="ABE21" si="626">ABD21+1</f>
        <v>2099</v>
      </c>
      <c r="ABF21" s="255">
        <f t="shared" ref="ABF21" si="627">ABE21+1</f>
        <v>2100</v>
      </c>
      <c r="ABG21" s="255"/>
      <c r="ABH21" s="255"/>
      <c r="ABI21" s="255"/>
      <c r="ABJ21" s="255">
        <v>2000</v>
      </c>
      <c r="ABK21" s="255">
        <f t="shared" ref="ABK21:ACS21" si="628">ABJ21+1</f>
        <v>2001</v>
      </c>
      <c r="ABL21" s="255">
        <f t="shared" si="628"/>
        <v>2002</v>
      </c>
      <c r="ABM21" s="255">
        <f t="shared" si="628"/>
        <v>2003</v>
      </c>
      <c r="ABN21" s="255">
        <f t="shared" si="628"/>
        <v>2004</v>
      </c>
      <c r="ABO21" s="255">
        <f t="shared" si="628"/>
        <v>2005</v>
      </c>
      <c r="ABP21" s="255">
        <f t="shared" si="628"/>
        <v>2006</v>
      </c>
      <c r="ABQ21" s="255">
        <f t="shared" si="628"/>
        <v>2007</v>
      </c>
      <c r="ABR21" s="255">
        <f t="shared" si="628"/>
        <v>2008</v>
      </c>
      <c r="ABS21" s="255">
        <f t="shared" si="628"/>
        <v>2009</v>
      </c>
      <c r="ABT21" s="255">
        <f t="shared" si="628"/>
        <v>2010</v>
      </c>
      <c r="ABU21" s="255">
        <f t="shared" si="628"/>
        <v>2011</v>
      </c>
      <c r="ABV21" s="255">
        <f t="shared" si="628"/>
        <v>2012</v>
      </c>
      <c r="ABW21" s="255">
        <f t="shared" si="628"/>
        <v>2013</v>
      </c>
      <c r="ABX21" s="244">
        <f t="shared" si="628"/>
        <v>2014</v>
      </c>
      <c r="ABY21" s="255">
        <f t="shared" si="628"/>
        <v>2015</v>
      </c>
      <c r="ABZ21" s="255">
        <f t="shared" si="628"/>
        <v>2016</v>
      </c>
      <c r="ACA21" s="255">
        <f t="shared" si="628"/>
        <v>2017</v>
      </c>
      <c r="ACB21" s="255">
        <f t="shared" si="628"/>
        <v>2018</v>
      </c>
      <c r="ACC21" s="255">
        <f t="shared" si="628"/>
        <v>2019</v>
      </c>
      <c r="ACD21" s="255">
        <f t="shared" si="628"/>
        <v>2020</v>
      </c>
      <c r="ACE21" s="255">
        <f t="shared" si="628"/>
        <v>2021</v>
      </c>
      <c r="ACF21" s="255">
        <f t="shared" si="628"/>
        <v>2022</v>
      </c>
      <c r="ACG21" s="255">
        <f t="shared" si="628"/>
        <v>2023</v>
      </c>
      <c r="ACH21" s="255">
        <f t="shared" si="628"/>
        <v>2024</v>
      </c>
      <c r="ACI21" s="255">
        <f t="shared" si="628"/>
        <v>2025</v>
      </c>
      <c r="ACJ21" s="255">
        <f t="shared" si="628"/>
        <v>2026</v>
      </c>
      <c r="ACK21" s="255">
        <f t="shared" si="628"/>
        <v>2027</v>
      </c>
      <c r="ACL21" s="255">
        <f t="shared" si="628"/>
        <v>2028</v>
      </c>
      <c r="ACM21" s="255">
        <f t="shared" si="628"/>
        <v>2029</v>
      </c>
      <c r="ACN21" s="255">
        <f t="shared" si="628"/>
        <v>2030</v>
      </c>
      <c r="ACO21" s="255">
        <f t="shared" si="628"/>
        <v>2031</v>
      </c>
      <c r="ACP21" s="255">
        <f t="shared" si="628"/>
        <v>2032</v>
      </c>
      <c r="ACQ21" s="255">
        <f t="shared" si="628"/>
        <v>2033</v>
      </c>
      <c r="ACR21" s="255">
        <f t="shared" si="628"/>
        <v>2034</v>
      </c>
      <c r="ACS21" s="255">
        <f t="shared" si="628"/>
        <v>2035</v>
      </c>
      <c r="ACT21" s="255">
        <f t="shared" ref="ACT21" si="629">ACS21+1</f>
        <v>2036</v>
      </c>
      <c r="ACU21" s="255">
        <f t="shared" ref="ACU21" si="630">ACT21+1</f>
        <v>2037</v>
      </c>
      <c r="ACV21" s="255">
        <f t="shared" ref="ACV21" si="631">ACU21+1</f>
        <v>2038</v>
      </c>
      <c r="ACW21" s="255">
        <f t="shared" ref="ACW21" si="632">ACV21+1</f>
        <v>2039</v>
      </c>
      <c r="ACX21" s="255">
        <f t="shared" ref="ACX21" si="633">ACW21+1</f>
        <v>2040</v>
      </c>
      <c r="ACY21" s="255">
        <f t="shared" ref="ACY21" si="634">ACX21+1</f>
        <v>2041</v>
      </c>
      <c r="ACZ21" s="255">
        <f t="shared" ref="ACZ21" si="635">ACY21+1</f>
        <v>2042</v>
      </c>
      <c r="ADA21" s="255">
        <f t="shared" ref="ADA21" si="636">ACZ21+1</f>
        <v>2043</v>
      </c>
      <c r="ADB21" s="255">
        <f t="shared" ref="ADB21" si="637">ADA21+1</f>
        <v>2044</v>
      </c>
      <c r="ADC21" s="255">
        <f t="shared" ref="ADC21" si="638">ADB21+1</f>
        <v>2045</v>
      </c>
      <c r="ADD21" s="255">
        <f t="shared" ref="ADD21" si="639">ADC21+1</f>
        <v>2046</v>
      </c>
      <c r="ADE21" s="255">
        <f t="shared" ref="ADE21" si="640">ADD21+1</f>
        <v>2047</v>
      </c>
      <c r="ADF21" s="255">
        <f t="shared" ref="ADF21" si="641">ADE21+1</f>
        <v>2048</v>
      </c>
      <c r="ADG21" s="255">
        <f t="shared" ref="ADG21" si="642">ADF21+1</f>
        <v>2049</v>
      </c>
      <c r="ADH21" s="255">
        <f t="shared" ref="ADH21" si="643">ADG21+1</f>
        <v>2050</v>
      </c>
      <c r="ADI21" s="255">
        <f t="shared" ref="ADI21" si="644">ADH21+1</f>
        <v>2051</v>
      </c>
      <c r="ADJ21" s="255">
        <f t="shared" ref="ADJ21" si="645">ADI21+1</f>
        <v>2052</v>
      </c>
      <c r="ADK21" s="255">
        <f t="shared" ref="ADK21" si="646">ADJ21+1</f>
        <v>2053</v>
      </c>
      <c r="ADL21" s="255">
        <f t="shared" ref="ADL21" si="647">ADK21+1</f>
        <v>2054</v>
      </c>
      <c r="ADM21" s="255">
        <f t="shared" ref="ADM21" si="648">ADL21+1</f>
        <v>2055</v>
      </c>
      <c r="ADN21" s="255">
        <f t="shared" ref="ADN21" si="649">ADM21+1</f>
        <v>2056</v>
      </c>
      <c r="ADO21" s="255">
        <f t="shared" ref="ADO21" si="650">ADN21+1</f>
        <v>2057</v>
      </c>
      <c r="ADP21" s="255">
        <f t="shared" ref="ADP21" si="651">ADO21+1</f>
        <v>2058</v>
      </c>
      <c r="ADQ21" s="255">
        <f t="shared" ref="ADQ21" si="652">ADP21+1</f>
        <v>2059</v>
      </c>
      <c r="ADR21" s="255">
        <f t="shared" ref="ADR21" si="653">ADQ21+1</f>
        <v>2060</v>
      </c>
      <c r="ADS21" s="255">
        <f t="shared" ref="ADS21" si="654">ADR21+1</f>
        <v>2061</v>
      </c>
      <c r="ADT21" s="255">
        <f t="shared" ref="ADT21" si="655">ADS21+1</f>
        <v>2062</v>
      </c>
      <c r="ADU21" s="255">
        <f t="shared" ref="ADU21" si="656">ADT21+1</f>
        <v>2063</v>
      </c>
      <c r="ADV21" s="255">
        <f t="shared" ref="ADV21" si="657">ADU21+1</f>
        <v>2064</v>
      </c>
      <c r="ADW21" s="255">
        <f t="shared" ref="ADW21" si="658">ADV21+1</f>
        <v>2065</v>
      </c>
      <c r="ADX21" s="255">
        <f t="shared" ref="ADX21" si="659">ADW21+1</f>
        <v>2066</v>
      </c>
      <c r="ADY21" s="255">
        <f t="shared" ref="ADY21" si="660">ADX21+1</f>
        <v>2067</v>
      </c>
      <c r="ADZ21" s="255">
        <f t="shared" ref="ADZ21" si="661">ADY21+1</f>
        <v>2068</v>
      </c>
      <c r="AEA21" s="255">
        <f t="shared" ref="AEA21" si="662">ADZ21+1</f>
        <v>2069</v>
      </c>
      <c r="AEB21" s="255">
        <f t="shared" ref="AEB21" si="663">AEA21+1</f>
        <v>2070</v>
      </c>
      <c r="AEC21" s="255">
        <f t="shared" ref="AEC21" si="664">AEB21+1</f>
        <v>2071</v>
      </c>
      <c r="AED21" s="255">
        <f t="shared" ref="AED21" si="665">AEC21+1</f>
        <v>2072</v>
      </c>
      <c r="AEE21" s="255">
        <f t="shared" ref="AEE21" si="666">AED21+1</f>
        <v>2073</v>
      </c>
      <c r="AEF21" s="255">
        <f t="shared" ref="AEF21" si="667">AEE21+1</f>
        <v>2074</v>
      </c>
      <c r="AEG21" s="255">
        <f t="shared" ref="AEG21" si="668">AEF21+1</f>
        <v>2075</v>
      </c>
      <c r="AEH21" s="255">
        <f t="shared" ref="AEH21" si="669">AEG21+1</f>
        <v>2076</v>
      </c>
      <c r="AEI21" s="255">
        <f t="shared" ref="AEI21" si="670">AEH21+1</f>
        <v>2077</v>
      </c>
      <c r="AEJ21" s="255">
        <f t="shared" ref="AEJ21" si="671">AEI21+1</f>
        <v>2078</v>
      </c>
      <c r="AEK21" s="255">
        <f t="shared" ref="AEK21" si="672">AEJ21+1</f>
        <v>2079</v>
      </c>
      <c r="AEL21" s="255">
        <f t="shared" ref="AEL21" si="673">AEK21+1</f>
        <v>2080</v>
      </c>
      <c r="AEM21" s="255">
        <f t="shared" ref="AEM21" si="674">AEL21+1</f>
        <v>2081</v>
      </c>
      <c r="AEN21" s="255">
        <f t="shared" ref="AEN21" si="675">AEM21+1</f>
        <v>2082</v>
      </c>
      <c r="AEO21" s="255">
        <f t="shared" ref="AEO21" si="676">AEN21+1</f>
        <v>2083</v>
      </c>
      <c r="AEP21" s="255">
        <f t="shared" ref="AEP21" si="677">AEO21+1</f>
        <v>2084</v>
      </c>
      <c r="AEQ21" s="255">
        <f t="shared" ref="AEQ21" si="678">AEP21+1</f>
        <v>2085</v>
      </c>
      <c r="AER21" s="255">
        <f t="shared" ref="AER21" si="679">AEQ21+1</f>
        <v>2086</v>
      </c>
      <c r="AES21" s="255">
        <f t="shared" ref="AES21" si="680">AER21+1</f>
        <v>2087</v>
      </c>
      <c r="AET21" s="255">
        <f t="shared" ref="AET21" si="681">AES21+1</f>
        <v>2088</v>
      </c>
      <c r="AEU21" s="255">
        <f t="shared" ref="AEU21" si="682">AET21+1</f>
        <v>2089</v>
      </c>
      <c r="AEV21" s="255">
        <f t="shared" ref="AEV21" si="683">AEU21+1</f>
        <v>2090</v>
      </c>
      <c r="AEW21" s="255">
        <f t="shared" ref="AEW21" si="684">AEV21+1</f>
        <v>2091</v>
      </c>
      <c r="AEX21" s="255">
        <f t="shared" ref="AEX21" si="685">AEW21+1</f>
        <v>2092</v>
      </c>
      <c r="AEY21" s="255">
        <f t="shared" ref="AEY21" si="686">AEX21+1</f>
        <v>2093</v>
      </c>
      <c r="AEZ21" s="255">
        <f t="shared" ref="AEZ21" si="687">AEY21+1</f>
        <v>2094</v>
      </c>
      <c r="AFA21" s="255">
        <f t="shared" ref="AFA21" si="688">AEZ21+1</f>
        <v>2095</v>
      </c>
      <c r="AFB21" s="255">
        <f t="shared" ref="AFB21" si="689">AFA21+1</f>
        <v>2096</v>
      </c>
      <c r="AFC21" s="255">
        <f t="shared" ref="AFC21" si="690">AFB21+1</f>
        <v>2097</v>
      </c>
      <c r="AFD21" s="255">
        <f t="shared" ref="AFD21" si="691">AFC21+1</f>
        <v>2098</v>
      </c>
      <c r="AFE21" s="255">
        <f t="shared" ref="AFE21" si="692">AFD21+1</f>
        <v>2099</v>
      </c>
      <c r="AFF21" s="255">
        <f t="shared" ref="AFF21" si="693">AFE21+1</f>
        <v>2100</v>
      </c>
      <c r="AFI21" s="244">
        <v>2001</v>
      </c>
      <c r="AFJ21" s="340">
        <f>AFI21+1</f>
        <v>2002</v>
      </c>
      <c r="AFK21" s="244">
        <f t="shared" ref="AFK21:AGA21" si="694">AFJ21+1</f>
        <v>2003</v>
      </c>
      <c r="AFL21" s="244">
        <f t="shared" si="694"/>
        <v>2004</v>
      </c>
      <c r="AFM21" s="244">
        <f t="shared" si="694"/>
        <v>2005</v>
      </c>
      <c r="AFN21" s="244">
        <f t="shared" si="694"/>
        <v>2006</v>
      </c>
      <c r="AFO21" s="244">
        <f t="shared" si="694"/>
        <v>2007</v>
      </c>
      <c r="AFP21" s="244">
        <f t="shared" si="694"/>
        <v>2008</v>
      </c>
      <c r="AFQ21" s="244">
        <f t="shared" si="694"/>
        <v>2009</v>
      </c>
      <c r="AFR21" s="244">
        <f t="shared" si="694"/>
        <v>2010</v>
      </c>
      <c r="AFS21" s="244">
        <f t="shared" si="694"/>
        <v>2011</v>
      </c>
      <c r="AFT21" s="244">
        <f t="shared" si="694"/>
        <v>2012</v>
      </c>
      <c r="AFU21" s="244">
        <f t="shared" si="694"/>
        <v>2013</v>
      </c>
      <c r="AFV21" s="244">
        <f t="shared" si="694"/>
        <v>2014</v>
      </c>
      <c r="AFW21" s="244">
        <f t="shared" si="694"/>
        <v>2015</v>
      </c>
      <c r="AFX21" s="244">
        <f t="shared" si="694"/>
        <v>2016</v>
      </c>
      <c r="AFY21" s="244">
        <f t="shared" si="694"/>
        <v>2017</v>
      </c>
      <c r="AFZ21" s="244">
        <f t="shared" si="694"/>
        <v>2018</v>
      </c>
      <c r="AGA21" s="244">
        <f t="shared" si="694"/>
        <v>2019</v>
      </c>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row>
    <row r="22" spans="1:1020 1028:1080" s="244" customFormat="1">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KB22" s="337"/>
      <c r="AKC22" s="337"/>
      <c r="AKD22" s="337"/>
      <c r="AKE22" s="337"/>
      <c r="AKF22" s="337"/>
      <c r="AKG22" s="337"/>
      <c r="AKH22" s="337"/>
      <c r="AKI22" s="337"/>
      <c r="AKJ22" s="337"/>
      <c r="AKK22" s="337"/>
      <c r="AKL22" s="337"/>
      <c r="AKM22" s="337"/>
      <c r="AKN22" s="337"/>
      <c r="AKO22" s="337"/>
      <c r="AKP22" s="337"/>
      <c r="AKQ22" s="337"/>
      <c r="AKX22" s="337"/>
      <c r="AKY22" s="337"/>
      <c r="AKZ22" s="337"/>
      <c r="ALA22" s="337"/>
      <c r="ALC22" s="337"/>
      <c r="ALD22" s="337"/>
      <c r="ALE22" s="337"/>
      <c r="ALF22" s="337"/>
      <c r="ALG22" s="337"/>
      <c r="ALL22" s="337"/>
      <c r="ALM22" s="337"/>
      <c r="ALN22" s="337"/>
      <c r="ALO22" s="337"/>
      <c r="ALP22" s="337"/>
      <c r="ALQ22" s="337"/>
      <c r="ALR22" s="337"/>
      <c r="ALS22" s="337"/>
      <c r="ALT22" s="337"/>
      <c r="ALU22" s="337"/>
      <c r="ALV22" s="337"/>
      <c r="ALW22" s="337"/>
      <c r="ALX22" s="337"/>
      <c r="ALY22" s="337"/>
      <c r="ALZ22" s="337"/>
      <c r="AMA22" s="337"/>
      <c r="AMB22" s="337"/>
      <c r="AMC22" s="337"/>
      <c r="AMD22" s="337"/>
      <c r="AME22" s="337"/>
      <c r="AMF22" s="337"/>
      <c r="AMN22" s="337"/>
      <c r="AMO22" s="337"/>
      <c r="AMP22" s="337"/>
      <c r="AMQ22" s="337"/>
      <c r="AMR22" s="337"/>
      <c r="AMS22" s="337"/>
      <c r="AMT22" s="337"/>
      <c r="AMU22" s="337"/>
      <c r="AMV22" s="337"/>
      <c r="AMW22" s="337"/>
      <c r="AMX22" s="337"/>
      <c r="AMY22" s="337"/>
      <c r="AMZ22" s="337"/>
      <c r="ANA22" s="337"/>
      <c r="ANB22" s="337"/>
      <c r="ANC22" s="337"/>
      <c r="AND22" s="337"/>
      <c r="ANE22" s="337"/>
      <c r="ANF22" s="337"/>
      <c r="ANG22" s="337"/>
      <c r="ANH22" s="337"/>
      <c r="ANK22" s="337"/>
      <c r="ANL22" s="337"/>
      <c r="ANM22" s="337"/>
      <c r="ANN22" s="337"/>
      <c r="ANO22" s="337"/>
      <c r="ANP22" s="337"/>
      <c r="ANQ22" s="337"/>
      <c r="ANR22" s="337"/>
      <c r="ANS22" s="337"/>
      <c r="ANT22" s="337"/>
      <c r="ANU22" s="337"/>
      <c r="ANV22" s="337"/>
      <c r="ANW22" s="337"/>
      <c r="ANX22" s="337"/>
      <c r="ANY22" s="337"/>
      <c r="ANZ22" s="337"/>
      <c r="AOA22" s="337"/>
      <c r="AOB22" s="337"/>
      <c r="AOC22" s="337"/>
      <c r="AOD22" s="337"/>
      <c r="AOJ22" s="337"/>
      <c r="AOK22" s="337"/>
      <c r="AOL22" s="337"/>
      <c r="AOM22" s="337"/>
      <c r="AON22" s="337"/>
    </row>
    <row r="23" spans="1:1020 1028:1080">
      <c r="A23" t="s">
        <v>464</v>
      </c>
      <c r="B23" t="s">
        <v>462</v>
      </c>
      <c r="C23" t="s">
        <v>925</v>
      </c>
      <c r="D23" t="s">
        <v>1066</v>
      </c>
      <c r="E23" t="s">
        <v>1408</v>
      </c>
      <c r="F23" t="s">
        <v>1067</v>
      </c>
      <c r="G23" t="s">
        <v>1409</v>
      </c>
      <c r="H23" t="s">
        <v>1068</v>
      </c>
      <c r="I23" t="s">
        <v>1410</v>
      </c>
      <c r="J23" t="s">
        <v>1489</v>
      </c>
      <c r="K23" t="s">
        <v>1490</v>
      </c>
      <c r="L23" t="s">
        <v>1615</v>
      </c>
      <c r="M23" t="s">
        <v>1411</v>
      </c>
      <c r="N23" t="s">
        <v>1412</v>
      </c>
      <c r="O23" t="s">
        <v>1069</v>
      </c>
      <c r="P23" t="s">
        <v>1413</v>
      </c>
      <c r="Q23" t="s">
        <v>1070</v>
      </c>
      <c r="R23" t="s">
        <v>1414</v>
      </c>
      <c r="S23" t="s">
        <v>1071</v>
      </c>
      <c r="T23" t="s">
        <v>1415</v>
      </c>
      <c r="U23" t="s">
        <v>1072</v>
      </c>
      <c r="V23" t="s">
        <v>1416</v>
      </c>
      <c r="W23" t="s">
        <v>1073</v>
      </c>
      <c r="X23" t="s">
        <v>1417</v>
      </c>
      <c r="Y23" t="s">
        <v>1074</v>
      </c>
      <c r="Z23" t="s">
        <v>1075</v>
      </c>
      <c r="AA23" t="s">
        <v>1418</v>
      </c>
      <c r="AB23" t="s">
        <v>1076</v>
      </c>
      <c r="AC23" t="s">
        <v>1419</v>
      </c>
      <c r="AD23" t="s">
        <v>1077</v>
      </c>
      <c r="AE23" t="s">
        <v>1420</v>
      </c>
      <c r="AF23" t="s">
        <v>1078</v>
      </c>
      <c r="AG23" t="s">
        <v>1421</v>
      </c>
      <c r="AH23" t="s">
        <v>1079</v>
      </c>
      <c r="AI23" t="s">
        <v>1422</v>
      </c>
      <c r="AJ23" t="s">
        <v>1080</v>
      </c>
      <c r="AK23" t="s">
        <v>1081</v>
      </c>
      <c r="AL23" t="s">
        <v>1423</v>
      </c>
      <c r="AM23" t="s">
        <v>1082</v>
      </c>
      <c r="AN23" t="s">
        <v>1424</v>
      </c>
      <c r="AO23" t="s">
        <v>1083</v>
      </c>
      <c r="AP23" t="s">
        <v>1425</v>
      </c>
      <c r="AQ23" t="s">
        <v>1084</v>
      </c>
      <c r="AR23" t="s">
        <v>1426</v>
      </c>
      <c r="AS23" t="s">
        <v>1085</v>
      </c>
      <c r="AT23" t="s">
        <v>1491</v>
      </c>
      <c r="AU23" t="s">
        <v>1492</v>
      </c>
      <c r="AV23" t="s">
        <v>1493</v>
      </c>
      <c r="AW23" t="s">
        <v>1494</v>
      </c>
      <c r="AX23" t="s">
        <v>1495</v>
      </c>
      <c r="AY23" t="s">
        <v>1496</v>
      </c>
      <c r="AZ23" t="s">
        <v>1497</v>
      </c>
      <c r="BA23" t="s">
        <v>1498</v>
      </c>
      <c r="BB23" t="s">
        <v>1499</v>
      </c>
      <c r="BC23" t="s">
        <v>1500</v>
      </c>
      <c r="BD23" t="s">
        <v>1501</v>
      </c>
      <c r="BE23" t="s">
        <v>1584</v>
      </c>
      <c r="BF23" t="s">
        <v>1585</v>
      </c>
      <c r="BG23" t="s">
        <v>932</v>
      </c>
      <c r="BH23" t="s">
        <v>1086</v>
      </c>
      <c r="BI23" t="s">
        <v>1087</v>
      </c>
      <c r="BJ23" t="s">
        <v>1088</v>
      </c>
      <c r="BK23" t="s">
        <v>1089</v>
      </c>
      <c r="BL23" t="s">
        <v>1090</v>
      </c>
      <c r="BM23" t="s">
        <v>1091</v>
      </c>
      <c r="BN23" t="s">
        <v>1502</v>
      </c>
      <c r="BO23" t="s">
        <v>1488</v>
      </c>
      <c r="BP23" t="s">
        <v>1586</v>
      </c>
      <c r="BQ23" t="s">
        <v>1427</v>
      </c>
      <c r="BR23" t="s">
        <v>1428</v>
      </c>
      <c r="BS23" t="s">
        <v>1609</v>
      </c>
      <c r="BT23" t="s">
        <v>933</v>
      </c>
      <c r="BU23" t="s">
        <v>1549</v>
      </c>
      <c r="BV23" t="s">
        <v>1550</v>
      </c>
      <c r="BW23" t="s">
        <v>1551</v>
      </c>
      <c r="BX23" t="s">
        <v>2317</v>
      </c>
      <c r="BY23" t="s">
        <v>2318</v>
      </c>
      <c r="BZ23" t="s">
        <v>2319</v>
      </c>
      <c r="CA23" t="s">
        <v>1092</v>
      </c>
      <c r="CB23" t="s">
        <v>1093</v>
      </c>
      <c r="CC23" t="s">
        <v>1094</v>
      </c>
      <c r="CD23" t="s">
        <v>1095</v>
      </c>
      <c r="CE23" t="s">
        <v>1096</v>
      </c>
      <c r="CF23" t="s">
        <v>1097</v>
      </c>
      <c r="CG23" t="s">
        <v>1098</v>
      </c>
      <c r="CH23" t="s">
        <v>1099</v>
      </c>
      <c r="CI23" t="s">
        <v>1100</v>
      </c>
      <c r="CJ23" t="s">
        <v>1101</v>
      </c>
      <c r="CK23" t="s">
        <v>1102</v>
      </c>
      <c r="CL23" t="s">
        <v>1103</v>
      </c>
      <c r="CM23" t="s">
        <v>1104</v>
      </c>
      <c r="CN23" t="s">
        <v>1105</v>
      </c>
      <c r="CO23" t="s">
        <v>1106</v>
      </c>
      <c r="CP23" t="s">
        <v>1107</v>
      </c>
      <c r="CQ23" t="s">
        <v>1108</v>
      </c>
      <c r="CR23" t="s">
        <v>1109</v>
      </c>
      <c r="CS23" t="s">
        <v>1110</v>
      </c>
      <c r="CT23" t="s">
        <v>1111</v>
      </c>
      <c r="CU23" t="s">
        <v>1112</v>
      </c>
      <c r="CV23" t="s">
        <v>1503</v>
      </c>
      <c r="CW23" t="s">
        <v>1504</v>
      </c>
      <c r="CX23" t="s">
        <v>1505</v>
      </c>
      <c r="CY23" t="s">
        <v>1506</v>
      </c>
      <c r="CZ23" t="s">
        <v>1507</v>
      </c>
      <c r="DA23" t="s">
        <v>1508</v>
      </c>
      <c r="DB23" t="s">
        <v>1118</v>
      </c>
      <c r="DC23" t="s">
        <v>1113</v>
      </c>
      <c r="DD23" t="s">
        <v>1114</v>
      </c>
      <c r="DE23" t="s">
        <v>1115</v>
      </c>
      <c r="DF23" t="s">
        <v>1116</v>
      </c>
      <c r="DG23" t="s">
        <v>1117</v>
      </c>
      <c r="DH23" t="s">
        <v>1429</v>
      </c>
      <c r="DI23" t="s">
        <v>1509</v>
      </c>
      <c r="DJ23" t="s">
        <v>1119</v>
      </c>
      <c r="DK23" t="s">
        <v>1120</v>
      </c>
      <c r="DL23" t="s">
        <v>1121</v>
      </c>
      <c r="DM23" t="s">
        <v>1122</v>
      </c>
      <c r="DN23" t="s">
        <v>1123</v>
      </c>
      <c r="DO23" t="s">
        <v>1430</v>
      </c>
      <c r="DP23" t="s">
        <v>1510</v>
      </c>
      <c r="DQ23" t="s">
        <v>1511</v>
      </c>
      <c r="DR23" t="s">
        <v>1512</v>
      </c>
      <c r="DS23" t="s">
        <v>1124</v>
      </c>
      <c r="DT23" t="s">
        <v>1125</v>
      </c>
      <c r="DU23" t="s">
        <v>1513</v>
      </c>
      <c r="DV23" t="s">
        <v>1431</v>
      </c>
      <c r="DW23" t="s">
        <v>1126</v>
      </c>
      <c r="DX23" t="s">
        <v>1127</v>
      </c>
      <c r="DY23" t="s">
        <v>1128</v>
      </c>
      <c r="DZ23" t="s">
        <v>1129</v>
      </c>
      <c r="EA23" t="s">
        <v>1130</v>
      </c>
      <c r="EB23" t="s">
        <v>1131</v>
      </c>
      <c r="EC23" t="s">
        <v>1132</v>
      </c>
      <c r="ED23" t="s">
        <v>1133</v>
      </c>
      <c r="EE23" t="s">
        <v>1134</v>
      </c>
      <c r="EF23" t="s">
        <v>1135</v>
      </c>
      <c r="EG23" t="s">
        <v>1136</v>
      </c>
      <c r="EH23" t="s">
        <v>1137</v>
      </c>
      <c r="EI23" t="s">
        <v>1138</v>
      </c>
      <c r="EJ23" t="s">
        <v>1139</v>
      </c>
      <c r="EK23" t="s">
        <v>1140</v>
      </c>
      <c r="EL23" t="s">
        <v>1141</v>
      </c>
      <c r="EM23" t="s">
        <v>1142</v>
      </c>
      <c r="EN23" t="s">
        <v>1143</v>
      </c>
      <c r="EO23" t="s">
        <v>1144</v>
      </c>
      <c r="EP23" t="s">
        <v>1145</v>
      </c>
      <c r="EQ23" t="s">
        <v>1146</v>
      </c>
      <c r="ER23" t="s">
        <v>1147</v>
      </c>
      <c r="ES23" t="s">
        <v>1514</v>
      </c>
      <c r="ET23" t="s">
        <v>1515</v>
      </c>
      <c r="EU23" t="s">
        <v>1516</v>
      </c>
      <c r="EV23" t="s">
        <v>1517</v>
      </c>
      <c r="EW23" t="s">
        <v>1518</v>
      </c>
      <c r="EX23" t="s">
        <v>1519</v>
      </c>
      <c r="EY23" t="s">
        <v>1520</v>
      </c>
      <c r="EZ23" t="s">
        <v>1587</v>
      </c>
      <c r="FA23" t="s">
        <v>1593</v>
      </c>
      <c r="FB23" t="s">
        <v>1588</v>
      </c>
      <c r="FC23" t="s">
        <v>1589</v>
      </c>
      <c r="FD23" t="s">
        <v>1590</v>
      </c>
      <c r="FE23" t="s">
        <v>1591</v>
      </c>
      <c r="FF23" t="s">
        <v>1592</v>
      </c>
      <c r="FG23" t="s">
        <v>1148</v>
      </c>
      <c r="FH23" t="s">
        <v>1617</v>
      </c>
      <c r="FI23" t="s">
        <v>1618</v>
      </c>
      <c r="FJ23" t="s">
        <v>1619</v>
      </c>
      <c r="FK23" t="s">
        <v>1620</v>
      </c>
      <c r="FL23" t="s">
        <v>1621</v>
      </c>
      <c r="FM23" t="s">
        <v>1149</v>
      </c>
      <c r="FN23" t="s">
        <v>1150</v>
      </c>
      <c r="FO23" t="s">
        <v>1151</v>
      </c>
      <c r="FP23" t="s">
        <v>1432</v>
      </c>
      <c r="FQ23" t="s">
        <v>1152</v>
      </c>
      <c r="FR23" t="s">
        <v>1153</v>
      </c>
      <c r="FS23" t="s">
        <v>1154</v>
      </c>
      <c r="FT23" t="s">
        <v>1433</v>
      </c>
      <c r="FU23" t="s">
        <v>1155</v>
      </c>
      <c r="FV23" t="s">
        <v>1156</v>
      </c>
      <c r="FW23" t="s">
        <v>1157</v>
      </c>
      <c r="FX23" t="s">
        <v>1434</v>
      </c>
      <c r="FY23" t="s">
        <v>1158</v>
      </c>
      <c r="FZ23" t="s">
        <v>1159</v>
      </c>
      <c r="GA23" t="s">
        <v>1160</v>
      </c>
      <c r="GB23" t="s">
        <v>1161</v>
      </c>
      <c r="GC23" t="s">
        <v>1162</v>
      </c>
      <c r="GD23" t="s">
        <v>1163</v>
      </c>
      <c r="GE23" t="s">
        <v>1435</v>
      </c>
      <c r="GF23" t="s">
        <v>1164</v>
      </c>
      <c r="GG23" t="s">
        <v>1165</v>
      </c>
      <c r="GH23" t="s">
        <v>1166</v>
      </c>
      <c r="GI23" t="s">
        <v>1167</v>
      </c>
      <c r="GJ23" t="s">
        <v>1168</v>
      </c>
      <c r="GK23" t="s">
        <v>1169</v>
      </c>
      <c r="GL23" t="s">
        <v>1436</v>
      </c>
      <c r="GM23" t="s">
        <v>1170</v>
      </c>
      <c r="GN23" t="s">
        <v>1171</v>
      </c>
      <c r="GO23" t="s">
        <v>1437</v>
      </c>
      <c r="GP23" t="s">
        <v>1172</v>
      </c>
      <c r="GQ23" t="s">
        <v>1438</v>
      </c>
      <c r="GR23" t="s">
        <v>1173</v>
      </c>
      <c r="GS23" t="s">
        <v>1174</v>
      </c>
      <c r="GT23" t="s">
        <v>1175</v>
      </c>
      <c r="GU23" t="s">
        <v>1176</v>
      </c>
      <c r="GV23" t="s">
        <v>1177</v>
      </c>
      <c r="GW23" t="s">
        <v>1439</v>
      </c>
      <c r="GX23" t="s">
        <v>1178</v>
      </c>
      <c r="GY23" t="s">
        <v>1179</v>
      </c>
      <c r="GZ23" t="s">
        <v>1180</v>
      </c>
      <c r="HA23" t="s">
        <v>1181</v>
      </c>
      <c r="HB23" t="s">
        <v>1182</v>
      </c>
      <c r="HC23" t="s">
        <v>1183</v>
      </c>
      <c r="HD23" t="s">
        <v>1184</v>
      </c>
      <c r="HE23" t="s">
        <v>1185</v>
      </c>
      <c r="HF23" t="s">
        <v>1186</v>
      </c>
      <c r="HG23" t="s">
        <v>1187</v>
      </c>
      <c r="HH23" t="s">
        <v>1658</v>
      </c>
      <c r="HI23" t="s">
        <v>1659</v>
      </c>
      <c r="HJ23" t="s">
        <v>1660</v>
      </c>
      <c r="HK23" t="s">
        <v>1661</v>
      </c>
      <c r="HL23" t="s">
        <v>1662</v>
      </c>
      <c r="HM23" t="s">
        <v>1663</v>
      </c>
      <c r="HN23" t="s">
        <v>1664</v>
      </c>
      <c r="HO23" t="s">
        <v>1665</v>
      </c>
      <c r="HP23" t="s">
        <v>1666</v>
      </c>
      <c r="HQ23" t="s">
        <v>1667</v>
      </c>
      <c r="HR23" t="s">
        <v>1668</v>
      </c>
      <c r="HS23" t="s">
        <v>1669</v>
      </c>
      <c r="HT23" t="s">
        <v>1670</v>
      </c>
      <c r="HU23" t="s">
        <v>1671</v>
      </c>
      <c r="HV23" t="s">
        <v>1672</v>
      </c>
      <c r="HW23" t="s">
        <v>1673</v>
      </c>
      <c r="HX23" t="s">
        <v>1674</v>
      </c>
      <c r="HY23" t="s">
        <v>1675</v>
      </c>
      <c r="HZ23" t="s">
        <v>1676</v>
      </c>
      <c r="IA23" t="s">
        <v>1677</v>
      </c>
      <c r="IB23" t="s">
        <v>1678</v>
      </c>
      <c r="IC23" t="s">
        <v>1679</v>
      </c>
      <c r="ID23" t="s">
        <v>1680</v>
      </c>
      <c r="IE23" t="s">
        <v>1681</v>
      </c>
      <c r="IF23" t="s">
        <v>1682</v>
      </c>
      <c r="IG23" t="s">
        <v>1683</v>
      </c>
      <c r="IH23" t="s">
        <v>1684</v>
      </c>
      <c r="II23" t="s">
        <v>1685</v>
      </c>
      <c r="IJ23" t="s">
        <v>1686</v>
      </c>
      <c r="IK23" t="s">
        <v>1687</v>
      </c>
      <c r="IL23" t="s">
        <v>1688</v>
      </c>
      <c r="IM23" t="s">
        <v>1689</v>
      </c>
      <c r="IN23" t="s">
        <v>1690</v>
      </c>
      <c r="IO23" t="s">
        <v>1691</v>
      </c>
      <c r="IP23" t="s">
        <v>1692</v>
      </c>
      <c r="IQ23" t="s">
        <v>1693</v>
      </c>
      <c r="IR23" t="s">
        <v>1694</v>
      </c>
      <c r="IS23" t="s">
        <v>1695</v>
      </c>
      <c r="IT23" t="s">
        <v>1696</v>
      </c>
      <c r="IU23" t="s">
        <v>1697</v>
      </c>
      <c r="IV23" t="s">
        <v>1698</v>
      </c>
      <c r="IW23" t="s">
        <v>1699</v>
      </c>
      <c r="IX23" t="s">
        <v>1700</v>
      </c>
      <c r="IY23" t="s">
        <v>1701</v>
      </c>
      <c r="IZ23" t="s">
        <v>1702</v>
      </c>
      <c r="JA23" t="s">
        <v>1703</v>
      </c>
      <c r="JB23" t="s">
        <v>1704</v>
      </c>
      <c r="JC23" t="s">
        <v>1705</v>
      </c>
      <c r="JD23" t="s">
        <v>1706</v>
      </c>
      <c r="JE23" t="s">
        <v>1707</v>
      </c>
      <c r="JF23" t="s">
        <v>1708</v>
      </c>
      <c r="JG23" t="s">
        <v>1709</v>
      </c>
      <c r="JH23" t="s">
        <v>1710</v>
      </c>
      <c r="JI23" t="s">
        <v>1711</v>
      </c>
      <c r="JJ23" t="s">
        <v>1712</v>
      </c>
      <c r="JK23" t="s">
        <v>1713</v>
      </c>
      <c r="JL23" t="s">
        <v>1714</v>
      </c>
      <c r="JM23" t="s">
        <v>1715</v>
      </c>
      <c r="JN23" t="s">
        <v>1716</v>
      </c>
      <c r="JO23" t="s">
        <v>1717</v>
      </c>
      <c r="JP23" t="s">
        <v>1718</v>
      </c>
      <c r="JQ23" t="s">
        <v>1719</v>
      </c>
      <c r="JR23" t="s">
        <v>1720</v>
      </c>
      <c r="JS23" t="s">
        <v>1721</v>
      </c>
      <c r="JT23" t="s">
        <v>1722</v>
      </c>
      <c r="JU23" t="s">
        <v>1723</v>
      </c>
      <c r="JV23" t="s">
        <v>1724</v>
      </c>
      <c r="JW23" t="s">
        <v>1725</v>
      </c>
      <c r="JX23" t="s">
        <v>1726</v>
      </c>
      <c r="JY23" t="s">
        <v>1727</v>
      </c>
      <c r="JZ23" t="s">
        <v>1728</v>
      </c>
      <c r="KA23" t="s">
        <v>1729</v>
      </c>
      <c r="KB23" t="s">
        <v>1730</v>
      </c>
      <c r="KC23" t="s">
        <v>1731</v>
      </c>
      <c r="KD23" t="s">
        <v>1732</v>
      </c>
      <c r="KE23" t="s">
        <v>1733</v>
      </c>
      <c r="KF23" t="s">
        <v>1734</v>
      </c>
      <c r="KG23" t="s">
        <v>1735</v>
      </c>
      <c r="KH23" t="s">
        <v>1736</v>
      </c>
      <c r="KI23" t="s">
        <v>1737</v>
      </c>
      <c r="KJ23" t="s">
        <v>1738</v>
      </c>
      <c r="KK23" t="s">
        <v>1739</v>
      </c>
      <c r="KL23" t="s">
        <v>1740</v>
      </c>
      <c r="KM23" t="s">
        <v>1741</v>
      </c>
      <c r="KN23" t="s">
        <v>1742</v>
      </c>
      <c r="KO23" t="s">
        <v>1743</v>
      </c>
      <c r="KP23" t="s">
        <v>1744</v>
      </c>
      <c r="KQ23" t="s">
        <v>1745</v>
      </c>
      <c r="KR23" t="s">
        <v>1746</v>
      </c>
      <c r="KS23" t="s">
        <v>1747</v>
      </c>
      <c r="KT23" t="s">
        <v>1748</v>
      </c>
      <c r="KU23" t="s">
        <v>1749</v>
      </c>
      <c r="KV23" t="s">
        <v>1750</v>
      </c>
      <c r="KW23" t="s">
        <v>1751</v>
      </c>
      <c r="KX23" t="s">
        <v>1752</v>
      </c>
      <c r="KY23" t="s">
        <v>1753</v>
      </c>
      <c r="KZ23" t="s">
        <v>1754</v>
      </c>
      <c r="LA23" t="s">
        <v>1755</v>
      </c>
      <c r="LB23" t="s">
        <v>1756</v>
      </c>
      <c r="LC23" t="s">
        <v>1757</v>
      </c>
      <c r="LD23" t="s">
        <v>1758</v>
      </c>
      <c r="LE23" t="s">
        <v>1188</v>
      </c>
      <c r="LF23" t="s">
        <v>1189</v>
      </c>
      <c r="LG23" t="s">
        <v>1440</v>
      </c>
      <c r="LH23" t="s">
        <v>1759</v>
      </c>
      <c r="LI23" t="s">
        <v>1760</v>
      </c>
      <c r="LJ23" t="s">
        <v>1761</v>
      </c>
      <c r="LK23" t="s">
        <v>1762</v>
      </c>
      <c r="LL23" t="s">
        <v>1763</v>
      </c>
      <c r="LM23" t="s">
        <v>1764</v>
      </c>
      <c r="LN23" t="s">
        <v>1765</v>
      </c>
      <c r="LO23" t="s">
        <v>1766</v>
      </c>
      <c r="LP23" t="s">
        <v>1767</v>
      </c>
      <c r="LQ23" t="s">
        <v>1768</v>
      </c>
      <c r="LR23" t="s">
        <v>1769</v>
      </c>
      <c r="LS23" t="s">
        <v>1770</v>
      </c>
      <c r="LT23" t="s">
        <v>1771</v>
      </c>
      <c r="LU23" t="s">
        <v>1772</v>
      </c>
      <c r="LV23" t="s">
        <v>1773</v>
      </c>
      <c r="LW23" t="s">
        <v>1774</v>
      </c>
      <c r="LX23" t="s">
        <v>1775</v>
      </c>
      <c r="LY23" t="s">
        <v>1776</v>
      </c>
      <c r="LZ23" t="s">
        <v>1777</v>
      </c>
      <c r="MA23" t="s">
        <v>1778</v>
      </c>
      <c r="MB23" t="s">
        <v>1779</v>
      </c>
      <c r="MC23" t="s">
        <v>1780</v>
      </c>
      <c r="MD23" t="s">
        <v>1781</v>
      </c>
      <c r="ME23" t="s">
        <v>1782</v>
      </c>
      <c r="MF23" t="s">
        <v>1783</v>
      </c>
      <c r="MG23" t="s">
        <v>1784</v>
      </c>
      <c r="MH23" t="s">
        <v>1785</v>
      </c>
      <c r="MI23" t="s">
        <v>1786</v>
      </c>
      <c r="MJ23" t="s">
        <v>1787</v>
      </c>
      <c r="MK23" t="s">
        <v>1788</v>
      </c>
      <c r="ML23" t="s">
        <v>1789</v>
      </c>
      <c r="MM23" t="s">
        <v>1790</v>
      </c>
      <c r="MN23" t="s">
        <v>1791</v>
      </c>
      <c r="MO23" t="s">
        <v>1792</v>
      </c>
      <c r="MP23" t="s">
        <v>1793</v>
      </c>
      <c r="MQ23" t="s">
        <v>1794</v>
      </c>
      <c r="MR23" t="s">
        <v>1795</v>
      </c>
      <c r="MS23" t="s">
        <v>1796</v>
      </c>
      <c r="MT23" t="s">
        <v>1797</v>
      </c>
      <c r="MU23" t="s">
        <v>1798</v>
      </c>
      <c r="MV23" t="s">
        <v>1799</v>
      </c>
      <c r="MW23" t="s">
        <v>1800</v>
      </c>
      <c r="MX23" t="s">
        <v>1801</v>
      </c>
      <c r="MY23" t="s">
        <v>1802</v>
      </c>
      <c r="MZ23" t="s">
        <v>1803</v>
      </c>
      <c r="NA23" t="s">
        <v>1804</v>
      </c>
      <c r="NB23" t="s">
        <v>1805</v>
      </c>
      <c r="NC23" t="s">
        <v>1806</v>
      </c>
      <c r="ND23" t="s">
        <v>1807</v>
      </c>
      <c r="NE23" t="s">
        <v>1808</v>
      </c>
      <c r="NF23" t="s">
        <v>1809</v>
      </c>
      <c r="NG23" t="s">
        <v>1810</v>
      </c>
      <c r="NH23" t="s">
        <v>1811</v>
      </c>
      <c r="NI23" t="s">
        <v>1812</v>
      </c>
      <c r="NJ23" t="s">
        <v>1813</v>
      </c>
      <c r="NK23" t="s">
        <v>1814</v>
      </c>
      <c r="NL23" t="s">
        <v>1815</v>
      </c>
      <c r="NM23" t="s">
        <v>1816</v>
      </c>
      <c r="NN23" t="s">
        <v>1817</v>
      </c>
      <c r="NO23" t="s">
        <v>1818</v>
      </c>
      <c r="NP23" t="s">
        <v>1819</v>
      </c>
      <c r="NQ23" t="s">
        <v>1820</v>
      </c>
      <c r="NR23" t="s">
        <v>1821</v>
      </c>
      <c r="NS23" t="s">
        <v>1822</v>
      </c>
      <c r="NT23" t="s">
        <v>1823</v>
      </c>
      <c r="NU23" t="s">
        <v>1824</v>
      </c>
      <c r="NV23" t="s">
        <v>1825</v>
      </c>
      <c r="NW23" t="s">
        <v>1826</v>
      </c>
      <c r="NX23" t="s">
        <v>1827</v>
      </c>
      <c r="NY23" t="s">
        <v>1828</v>
      </c>
      <c r="NZ23" t="s">
        <v>1829</v>
      </c>
      <c r="OA23" t="s">
        <v>1830</v>
      </c>
      <c r="OB23" t="s">
        <v>1831</v>
      </c>
      <c r="OC23" t="s">
        <v>1832</v>
      </c>
      <c r="OD23" t="s">
        <v>1833</v>
      </c>
      <c r="OE23" t="s">
        <v>1834</v>
      </c>
      <c r="OF23" t="s">
        <v>1835</v>
      </c>
      <c r="OG23" t="s">
        <v>1836</v>
      </c>
      <c r="OH23" t="s">
        <v>1837</v>
      </c>
      <c r="OI23" t="s">
        <v>1838</v>
      </c>
      <c r="OJ23" t="s">
        <v>1839</v>
      </c>
      <c r="OK23" t="s">
        <v>1840</v>
      </c>
      <c r="OL23" t="s">
        <v>1841</v>
      </c>
      <c r="OM23" t="s">
        <v>1842</v>
      </c>
      <c r="ON23" t="s">
        <v>1843</v>
      </c>
      <c r="OO23" t="s">
        <v>1844</v>
      </c>
      <c r="OP23" t="s">
        <v>1845</v>
      </c>
      <c r="OQ23" t="s">
        <v>1846</v>
      </c>
      <c r="OR23" t="s">
        <v>1847</v>
      </c>
      <c r="OS23" t="s">
        <v>1848</v>
      </c>
      <c r="OT23" t="s">
        <v>1849</v>
      </c>
      <c r="OU23" t="s">
        <v>1850</v>
      </c>
      <c r="OV23" t="s">
        <v>1851</v>
      </c>
      <c r="OW23" t="s">
        <v>1852</v>
      </c>
      <c r="OX23" t="s">
        <v>1853</v>
      </c>
      <c r="OY23" t="s">
        <v>1854</v>
      </c>
      <c r="OZ23" t="s">
        <v>1855</v>
      </c>
      <c r="PA23" t="s">
        <v>1856</v>
      </c>
      <c r="PB23" t="s">
        <v>1857</v>
      </c>
      <c r="PC23" t="s">
        <v>1858</v>
      </c>
      <c r="PD23" t="s">
        <v>1859</v>
      </c>
      <c r="PE23" t="s">
        <v>1377</v>
      </c>
      <c r="PF23" t="s">
        <v>1190</v>
      </c>
      <c r="PG23" t="s">
        <v>1191</v>
      </c>
      <c r="PH23" t="s">
        <v>1192</v>
      </c>
      <c r="PI23" t="s">
        <v>1441</v>
      </c>
      <c r="PJ23" t="s">
        <v>1860</v>
      </c>
      <c r="PK23" t="s">
        <v>1861</v>
      </c>
      <c r="PL23" t="s">
        <v>1862</v>
      </c>
      <c r="PM23" t="s">
        <v>1863</v>
      </c>
      <c r="PN23" t="s">
        <v>1864</v>
      </c>
      <c r="PO23" t="s">
        <v>1865</v>
      </c>
      <c r="PP23" t="s">
        <v>1866</v>
      </c>
      <c r="PQ23" t="s">
        <v>1867</v>
      </c>
      <c r="PR23" t="s">
        <v>1868</v>
      </c>
      <c r="PS23" t="s">
        <v>1869</v>
      </c>
      <c r="PT23" t="s">
        <v>1870</v>
      </c>
      <c r="PU23" t="s">
        <v>1871</v>
      </c>
      <c r="PV23" t="s">
        <v>1872</v>
      </c>
      <c r="PW23" t="s">
        <v>1873</v>
      </c>
      <c r="PX23" t="s">
        <v>1874</v>
      </c>
      <c r="PY23" t="s">
        <v>1875</v>
      </c>
      <c r="PZ23" t="s">
        <v>1876</v>
      </c>
      <c r="QA23" t="s">
        <v>1877</v>
      </c>
      <c r="QB23" t="s">
        <v>1878</v>
      </c>
      <c r="QC23" t="s">
        <v>1879</v>
      </c>
      <c r="QD23" t="s">
        <v>1880</v>
      </c>
      <c r="QE23" t="s">
        <v>1881</v>
      </c>
      <c r="QF23" t="s">
        <v>1882</v>
      </c>
      <c r="QG23" t="s">
        <v>1883</v>
      </c>
      <c r="QH23" t="s">
        <v>1884</v>
      </c>
      <c r="QI23" t="s">
        <v>1885</v>
      </c>
      <c r="QJ23" t="s">
        <v>1886</v>
      </c>
      <c r="QK23" t="s">
        <v>1887</v>
      </c>
      <c r="QL23" t="s">
        <v>1888</v>
      </c>
      <c r="QM23" t="s">
        <v>1889</v>
      </c>
      <c r="QN23" t="s">
        <v>1890</v>
      </c>
      <c r="QO23" t="s">
        <v>1891</v>
      </c>
      <c r="QP23" t="s">
        <v>1892</v>
      </c>
      <c r="QQ23" t="s">
        <v>1893</v>
      </c>
      <c r="QR23" t="s">
        <v>1894</v>
      </c>
      <c r="QS23" t="s">
        <v>1895</v>
      </c>
      <c r="QT23" t="s">
        <v>1896</v>
      </c>
      <c r="QU23" t="s">
        <v>1897</v>
      </c>
      <c r="QV23" t="s">
        <v>1898</v>
      </c>
      <c r="QW23" t="s">
        <v>1899</v>
      </c>
      <c r="QX23" t="s">
        <v>1900</v>
      </c>
      <c r="QY23" t="s">
        <v>1901</v>
      </c>
      <c r="QZ23" t="s">
        <v>1902</v>
      </c>
      <c r="RA23" t="s">
        <v>1903</v>
      </c>
      <c r="RB23" t="s">
        <v>1904</v>
      </c>
      <c r="RC23" t="s">
        <v>1905</v>
      </c>
      <c r="RD23" t="s">
        <v>1906</v>
      </c>
      <c r="RE23" t="s">
        <v>1907</v>
      </c>
      <c r="RF23" t="s">
        <v>1908</v>
      </c>
      <c r="RG23" t="s">
        <v>1909</v>
      </c>
      <c r="RH23" t="s">
        <v>1910</v>
      </c>
      <c r="RI23" t="s">
        <v>1911</v>
      </c>
      <c r="RJ23" t="s">
        <v>1912</v>
      </c>
      <c r="RK23" t="s">
        <v>1913</v>
      </c>
      <c r="RL23" t="s">
        <v>1914</v>
      </c>
      <c r="RM23" t="s">
        <v>1915</v>
      </c>
      <c r="RN23" t="s">
        <v>1916</v>
      </c>
      <c r="RO23" t="s">
        <v>1917</v>
      </c>
      <c r="RP23" t="s">
        <v>1918</v>
      </c>
      <c r="RQ23" t="s">
        <v>1919</v>
      </c>
      <c r="RR23" t="s">
        <v>1920</v>
      </c>
      <c r="RS23" t="s">
        <v>1921</v>
      </c>
      <c r="RT23" t="s">
        <v>1922</v>
      </c>
      <c r="RU23" t="s">
        <v>1923</v>
      </c>
      <c r="RV23" t="s">
        <v>1924</v>
      </c>
      <c r="RW23" t="s">
        <v>1925</v>
      </c>
      <c r="RX23" t="s">
        <v>1926</v>
      </c>
      <c r="RY23" t="s">
        <v>1927</v>
      </c>
      <c r="RZ23" t="s">
        <v>1928</v>
      </c>
      <c r="SA23" t="s">
        <v>1929</v>
      </c>
      <c r="SB23" t="s">
        <v>1930</v>
      </c>
      <c r="SC23" t="s">
        <v>1931</v>
      </c>
      <c r="SD23" t="s">
        <v>1932</v>
      </c>
      <c r="SE23" t="s">
        <v>1933</v>
      </c>
      <c r="SF23" t="s">
        <v>1934</v>
      </c>
      <c r="SG23" t="s">
        <v>1935</v>
      </c>
      <c r="SH23" t="s">
        <v>1936</v>
      </c>
      <c r="SI23" t="s">
        <v>1937</v>
      </c>
      <c r="SJ23" t="s">
        <v>1938</v>
      </c>
      <c r="SK23" t="s">
        <v>1939</v>
      </c>
      <c r="SL23" t="s">
        <v>1940</v>
      </c>
      <c r="SM23" t="s">
        <v>1941</v>
      </c>
      <c r="SN23" t="s">
        <v>1942</v>
      </c>
      <c r="SO23" t="s">
        <v>1943</v>
      </c>
      <c r="SP23" t="s">
        <v>1944</v>
      </c>
      <c r="SQ23" t="s">
        <v>1945</v>
      </c>
      <c r="SR23" t="s">
        <v>1946</v>
      </c>
      <c r="SS23" t="s">
        <v>1947</v>
      </c>
      <c r="ST23" t="s">
        <v>1948</v>
      </c>
      <c r="SU23" t="s">
        <v>1949</v>
      </c>
      <c r="SV23" t="s">
        <v>1950</v>
      </c>
      <c r="SW23" t="s">
        <v>1951</v>
      </c>
      <c r="SX23" t="s">
        <v>1952</v>
      </c>
      <c r="SY23" t="s">
        <v>1953</v>
      </c>
      <c r="SZ23" t="s">
        <v>1954</v>
      </c>
      <c r="TA23" t="s">
        <v>1955</v>
      </c>
      <c r="TB23" t="s">
        <v>1956</v>
      </c>
      <c r="TC23" t="s">
        <v>1957</v>
      </c>
      <c r="TD23" t="s">
        <v>1958</v>
      </c>
      <c r="TE23" t="s">
        <v>1959</v>
      </c>
      <c r="TF23" t="s">
        <v>1960</v>
      </c>
      <c r="TG23" t="s">
        <v>1961</v>
      </c>
      <c r="TH23" t="s">
        <v>1193</v>
      </c>
      <c r="TI23" t="s">
        <v>1194</v>
      </c>
      <c r="TJ23" t="s">
        <v>1962</v>
      </c>
      <c r="TK23" t="s">
        <v>1963</v>
      </c>
      <c r="TL23" t="s">
        <v>1964</v>
      </c>
      <c r="TM23" t="s">
        <v>1965</v>
      </c>
      <c r="TN23" t="s">
        <v>1966</v>
      </c>
      <c r="TO23" t="s">
        <v>1967</v>
      </c>
      <c r="TP23" t="s">
        <v>1968</v>
      </c>
      <c r="TQ23" t="s">
        <v>1969</v>
      </c>
      <c r="TR23" t="s">
        <v>1970</v>
      </c>
      <c r="TS23" t="s">
        <v>1971</v>
      </c>
      <c r="TT23" t="s">
        <v>1972</v>
      </c>
      <c r="TU23" t="s">
        <v>1973</v>
      </c>
      <c r="TV23" t="s">
        <v>1974</v>
      </c>
      <c r="TW23" t="s">
        <v>1975</v>
      </c>
      <c r="TX23" t="s">
        <v>1976</v>
      </c>
      <c r="TY23" t="s">
        <v>1977</v>
      </c>
      <c r="TZ23" t="s">
        <v>1978</v>
      </c>
      <c r="UA23" t="s">
        <v>1979</v>
      </c>
      <c r="UB23" t="s">
        <v>1980</v>
      </c>
      <c r="UC23" t="s">
        <v>1981</v>
      </c>
      <c r="UD23" t="s">
        <v>1982</v>
      </c>
      <c r="UE23" t="s">
        <v>1983</v>
      </c>
      <c r="UF23" t="s">
        <v>1984</v>
      </c>
      <c r="UG23" t="s">
        <v>1985</v>
      </c>
      <c r="UH23" t="s">
        <v>1986</v>
      </c>
      <c r="UI23" t="s">
        <v>1987</v>
      </c>
      <c r="UJ23" t="s">
        <v>1988</v>
      </c>
      <c r="UK23" t="s">
        <v>1989</v>
      </c>
      <c r="UL23" t="s">
        <v>1990</v>
      </c>
      <c r="UM23" t="s">
        <v>1991</v>
      </c>
      <c r="UN23" t="s">
        <v>1992</v>
      </c>
      <c r="UO23" t="s">
        <v>1993</v>
      </c>
      <c r="UP23" t="s">
        <v>1994</v>
      </c>
      <c r="UQ23" t="s">
        <v>1995</v>
      </c>
      <c r="UR23" t="s">
        <v>1996</v>
      </c>
      <c r="US23" t="s">
        <v>1997</v>
      </c>
      <c r="UT23" t="s">
        <v>1998</v>
      </c>
      <c r="UU23" t="s">
        <v>1999</v>
      </c>
      <c r="UV23" t="s">
        <v>2000</v>
      </c>
      <c r="UW23" t="s">
        <v>2001</v>
      </c>
      <c r="UX23" t="s">
        <v>2002</v>
      </c>
      <c r="UY23" t="s">
        <v>2003</v>
      </c>
      <c r="UZ23" t="s">
        <v>2004</v>
      </c>
      <c r="VA23" t="s">
        <v>2005</v>
      </c>
      <c r="VB23" t="s">
        <v>2006</v>
      </c>
      <c r="VC23" t="s">
        <v>2007</v>
      </c>
      <c r="VD23" t="s">
        <v>2008</v>
      </c>
      <c r="VE23" t="s">
        <v>2009</v>
      </c>
      <c r="VF23" t="s">
        <v>2010</v>
      </c>
      <c r="VG23" t="s">
        <v>2011</v>
      </c>
      <c r="VH23" t="s">
        <v>2012</v>
      </c>
      <c r="VI23" t="s">
        <v>2013</v>
      </c>
      <c r="VJ23" t="s">
        <v>2014</v>
      </c>
      <c r="VK23" t="s">
        <v>2015</v>
      </c>
      <c r="VL23" t="s">
        <v>2016</v>
      </c>
      <c r="VM23" t="s">
        <v>2017</v>
      </c>
      <c r="VN23" t="s">
        <v>2018</v>
      </c>
      <c r="VO23" t="s">
        <v>2019</v>
      </c>
      <c r="VP23" t="s">
        <v>2020</v>
      </c>
      <c r="VQ23" t="s">
        <v>2021</v>
      </c>
      <c r="VR23" t="s">
        <v>2022</v>
      </c>
      <c r="VS23" t="s">
        <v>2023</v>
      </c>
      <c r="VT23" t="s">
        <v>2024</v>
      </c>
      <c r="VU23" t="s">
        <v>2025</v>
      </c>
      <c r="VV23" t="s">
        <v>2026</v>
      </c>
      <c r="VW23" t="s">
        <v>2027</v>
      </c>
      <c r="VX23" t="s">
        <v>2028</v>
      </c>
      <c r="VY23" t="s">
        <v>2029</v>
      </c>
      <c r="VZ23" t="s">
        <v>2030</v>
      </c>
      <c r="WA23" t="s">
        <v>2031</v>
      </c>
      <c r="WB23" t="s">
        <v>2032</v>
      </c>
      <c r="WC23" t="s">
        <v>2033</v>
      </c>
      <c r="WD23" t="s">
        <v>2034</v>
      </c>
      <c r="WE23" t="s">
        <v>2035</v>
      </c>
      <c r="WF23" t="s">
        <v>2036</v>
      </c>
      <c r="WG23" t="s">
        <v>2037</v>
      </c>
      <c r="WH23" t="s">
        <v>2038</v>
      </c>
      <c r="WI23" t="s">
        <v>2039</v>
      </c>
      <c r="WJ23" t="s">
        <v>2040</v>
      </c>
      <c r="WK23" t="s">
        <v>2041</v>
      </c>
      <c r="WL23" t="s">
        <v>2042</v>
      </c>
      <c r="WM23" t="s">
        <v>2043</v>
      </c>
      <c r="WN23" t="s">
        <v>2044</v>
      </c>
      <c r="WO23" t="s">
        <v>2045</v>
      </c>
      <c r="WP23" t="s">
        <v>2046</v>
      </c>
      <c r="WQ23" t="s">
        <v>2047</v>
      </c>
      <c r="WR23" t="s">
        <v>2048</v>
      </c>
      <c r="WS23" t="s">
        <v>2049</v>
      </c>
      <c r="WT23" t="s">
        <v>2050</v>
      </c>
      <c r="WU23" t="s">
        <v>2051</v>
      </c>
      <c r="WV23" t="s">
        <v>2052</v>
      </c>
      <c r="WW23" t="s">
        <v>2053</v>
      </c>
      <c r="WX23" t="s">
        <v>2054</v>
      </c>
      <c r="WY23" t="s">
        <v>2055</v>
      </c>
      <c r="WZ23" t="s">
        <v>2056</v>
      </c>
      <c r="XA23" t="s">
        <v>2057</v>
      </c>
      <c r="XB23" t="s">
        <v>2058</v>
      </c>
      <c r="XC23" t="s">
        <v>2059</v>
      </c>
      <c r="XD23" t="s">
        <v>2060</v>
      </c>
      <c r="XE23" t="s">
        <v>2061</v>
      </c>
      <c r="XF23" t="s">
        <v>2062</v>
      </c>
      <c r="XG23" t="s">
        <v>2063</v>
      </c>
      <c r="XH23" t="s">
        <v>1195</v>
      </c>
      <c r="XI23" t="s">
        <v>2064</v>
      </c>
      <c r="XJ23" t="s">
        <v>2065</v>
      </c>
      <c r="XK23" t="s">
        <v>2066</v>
      </c>
      <c r="XL23" t="s">
        <v>2067</v>
      </c>
      <c r="XM23" t="s">
        <v>2068</v>
      </c>
      <c r="XN23" t="s">
        <v>2069</v>
      </c>
      <c r="XO23" t="s">
        <v>2070</v>
      </c>
      <c r="XP23" t="s">
        <v>2071</v>
      </c>
      <c r="XQ23" t="s">
        <v>2072</v>
      </c>
      <c r="XR23" t="s">
        <v>2073</v>
      </c>
      <c r="XS23" t="s">
        <v>2074</v>
      </c>
      <c r="XT23" t="s">
        <v>2075</v>
      </c>
      <c r="XU23" t="s">
        <v>2076</v>
      </c>
      <c r="XV23" t="s">
        <v>2077</v>
      </c>
      <c r="XW23" t="s">
        <v>2078</v>
      </c>
      <c r="XX23" t="s">
        <v>2079</v>
      </c>
      <c r="XY23" t="s">
        <v>2080</v>
      </c>
      <c r="XZ23" t="s">
        <v>2081</v>
      </c>
      <c r="YA23" t="s">
        <v>2082</v>
      </c>
      <c r="YB23" t="s">
        <v>2083</v>
      </c>
      <c r="YC23" t="s">
        <v>2084</v>
      </c>
      <c r="YD23" t="s">
        <v>2085</v>
      </c>
      <c r="YE23" t="s">
        <v>2086</v>
      </c>
      <c r="YF23" t="s">
        <v>2087</v>
      </c>
      <c r="YG23" t="s">
        <v>2088</v>
      </c>
      <c r="YH23" t="s">
        <v>2089</v>
      </c>
      <c r="YI23" t="s">
        <v>2090</v>
      </c>
      <c r="YJ23" t="s">
        <v>2091</v>
      </c>
      <c r="YK23" t="s">
        <v>2092</v>
      </c>
      <c r="YL23" t="s">
        <v>2093</v>
      </c>
      <c r="YM23" t="s">
        <v>2094</v>
      </c>
      <c r="YN23" t="s">
        <v>2095</v>
      </c>
      <c r="YO23" t="s">
        <v>2096</v>
      </c>
      <c r="YP23" t="s">
        <v>2097</v>
      </c>
      <c r="YQ23" t="s">
        <v>2098</v>
      </c>
      <c r="YR23" t="s">
        <v>2099</v>
      </c>
      <c r="YS23" t="s">
        <v>2100</v>
      </c>
      <c r="YT23" t="s">
        <v>2101</v>
      </c>
      <c r="YU23" t="s">
        <v>2102</v>
      </c>
      <c r="YV23" t="s">
        <v>2103</v>
      </c>
      <c r="YW23" t="s">
        <v>2104</v>
      </c>
      <c r="YX23" t="s">
        <v>2105</v>
      </c>
      <c r="YY23" t="s">
        <v>2106</v>
      </c>
      <c r="YZ23" t="s">
        <v>2107</v>
      </c>
      <c r="ZA23" t="s">
        <v>2108</v>
      </c>
      <c r="ZB23" t="s">
        <v>2109</v>
      </c>
      <c r="ZC23" t="s">
        <v>2110</v>
      </c>
      <c r="ZD23" t="s">
        <v>2111</v>
      </c>
      <c r="ZE23" t="s">
        <v>2112</v>
      </c>
      <c r="ZF23" t="s">
        <v>2113</v>
      </c>
      <c r="ZG23" t="s">
        <v>2114</v>
      </c>
      <c r="ZH23" t="s">
        <v>2115</v>
      </c>
      <c r="ZI23" t="s">
        <v>2116</v>
      </c>
      <c r="ZJ23" t="s">
        <v>2117</v>
      </c>
      <c r="ZK23" t="s">
        <v>2118</v>
      </c>
      <c r="ZL23" t="s">
        <v>2119</v>
      </c>
      <c r="ZM23" t="s">
        <v>2120</v>
      </c>
      <c r="ZN23" t="s">
        <v>2121</v>
      </c>
      <c r="ZO23" t="s">
        <v>2122</v>
      </c>
      <c r="ZP23" t="s">
        <v>2123</v>
      </c>
      <c r="ZQ23" t="s">
        <v>2124</v>
      </c>
      <c r="ZR23" t="s">
        <v>2125</v>
      </c>
      <c r="ZS23" t="s">
        <v>2126</v>
      </c>
      <c r="ZT23" t="s">
        <v>2127</v>
      </c>
      <c r="ZU23" t="s">
        <v>2128</v>
      </c>
      <c r="ZV23" t="s">
        <v>2129</v>
      </c>
      <c r="ZW23" t="s">
        <v>2130</v>
      </c>
      <c r="ZX23" t="s">
        <v>2131</v>
      </c>
      <c r="ZY23" t="s">
        <v>2132</v>
      </c>
      <c r="ZZ23" t="s">
        <v>2133</v>
      </c>
      <c r="AAA23" t="s">
        <v>2134</v>
      </c>
      <c r="AAB23" t="s">
        <v>2135</v>
      </c>
      <c r="AAC23" t="s">
        <v>2136</v>
      </c>
      <c r="AAD23" t="s">
        <v>2137</v>
      </c>
      <c r="AAE23" t="s">
        <v>2138</v>
      </c>
      <c r="AAF23" t="s">
        <v>2139</v>
      </c>
      <c r="AAG23" t="s">
        <v>2140</v>
      </c>
      <c r="AAH23" t="s">
        <v>2141</v>
      </c>
      <c r="AAI23" t="s">
        <v>2142</v>
      </c>
      <c r="AAJ23" t="s">
        <v>2143</v>
      </c>
      <c r="AAK23" t="s">
        <v>2144</v>
      </c>
      <c r="AAL23" t="s">
        <v>2145</v>
      </c>
      <c r="AAM23" t="s">
        <v>2146</v>
      </c>
      <c r="AAN23" t="s">
        <v>2147</v>
      </c>
      <c r="AAO23" t="s">
        <v>2148</v>
      </c>
      <c r="AAP23" t="s">
        <v>2149</v>
      </c>
      <c r="AAQ23" t="s">
        <v>2150</v>
      </c>
      <c r="AAR23" t="s">
        <v>2151</v>
      </c>
      <c r="AAS23" t="s">
        <v>2152</v>
      </c>
      <c r="AAT23" t="s">
        <v>2153</v>
      </c>
      <c r="AAU23" t="s">
        <v>2154</v>
      </c>
      <c r="AAV23" t="s">
        <v>2155</v>
      </c>
      <c r="AAW23" t="s">
        <v>2156</v>
      </c>
      <c r="AAX23" t="s">
        <v>2157</v>
      </c>
      <c r="AAY23" t="s">
        <v>2158</v>
      </c>
      <c r="AAZ23" t="s">
        <v>2159</v>
      </c>
      <c r="ABA23" t="s">
        <v>2160</v>
      </c>
      <c r="ABB23" t="s">
        <v>2161</v>
      </c>
      <c r="ABC23" t="s">
        <v>2162</v>
      </c>
      <c r="ABD23" t="s">
        <v>2163</v>
      </c>
      <c r="ABE23" t="s">
        <v>2164</v>
      </c>
      <c r="ABF23" t="s">
        <v>2165</v>
      </c>
      <c r="ABG23" t="s">
        <v>1375</v>
      </c>
      <c r="ABH23" t="s">
        <v>1376</v>
      </c>
      <c r="ABI23" t="s">
        <v>2166</v>
      </c>
      <c r="ABJ23" t="s">
        <v>2167</v>
      </c>
      <c r="ABK23" t="s">
        <v>2168</v>
      </c>
      <c r="ABL23" t="s">
        <v>2169</v>
      </c>
      <c r="ABM23" t="s">
        <v>2170</v>
      </c>
      <c r="ABN23" t="s">
        <v>2171</v>
      </c>
      <c r="ABO23" t="s">
        <v>2172</v>
      </c>
      <c r="ABP23" t="s">
        <v>2173</v>
      </c>
      <c r="ABQ23" t="s">
        <v>2174</v>
      </c>
      <c r="ABR23" t="s">
        <v>2175</v>
      </c>
      <c r="ABS23" t="s">
        <v>2176</v>
      </c>
      <c r="ABT23" t="s">
        <v>2177</v>
      </c>
      <c r="ABU23" t="s">
        <v>2178</v>
      </c>
      <c r="ABV23" t="s">
        <v>2179</v>
      </c>
      <c r="ABW23" t="s">
        <v>2180</v>
      </c>
      <c r="ABX23" t="s">
        <v>2181</v>
      </c>
      <c r="ABY23" t="s">
        <v>2182</v>
      </c>
      <c r="ABZ23" t="s">
        <v>2183</v>
      </c>
      <c r="ACA23" t="s">
        <v>2184</v>
      </c>
      <c r="ACB23" t="s">
        <v>2185</v>
      </c>
      <c r="ACC23" t="s">
        <v>2186</v>
      </c>
      <c r="ACD23" t="s">
        <v>2187</v>
      </c>
      <c r="ACE23" t="s">
        <v>2188</v>
      </c>
      <c r="ACF23" t="s">
        <v>2189</v>
      </c>
      <c r="ACG23" t="s">
        <v>2190</v>
      </c>
      <c r="ACH23" t="s">
        <v>2191</v>
      </c>
      <c r="ACI23" t="s">
        <v>2192</v>
      </c>
      <c r="ACJ23" t="s">
        <v>2193</v>
      </c>
      <c r="ACK23" t="s">
        <v>2194</v>
      </c>
      <c r="ACL23" t="s">
        <v>2195</v>
      </c>
      <c r="ACM23" t="s">
        <v>2196</v>
      </c>
      <c r="ACN23" t="s">
        <v>2197</v>
      </c>
      <c r="ACO23" t="s">
        <v>2198</v>
      </c>
      <c r="ACP23" t="s">
        <v>2199</v>
      </c>
      <c r="ACQ23" t="s">
        <v>2200</v>
      </c>
      <c r="ACR23" t="s">
        <v>2201</v>
      </c>
      <c r="ACS23" t="s">
        <v>2202</v>
      </c>
      <c r="ACT23" t="s">
        <v>2203</v>
      </c>
      <c r="ACU23" t="s">
        <v>2204</v>
      </c>
      <c r="ACV23" t="s">
        <v>2205</v>
      </c>
      <c r="ACW23" t="s">
        <v>2206</v>
      </c>
      <c r="ACX23" t="s">
        <v>2207</v>
      </c>
      <c r="ACY23" t="s">
        <v>2208</v>
      </c>
      <c r="ACZ23" t="s">
        <v>2209</v>
      </c>
      <c r="ADA23" t="s">
        <v>2210</v>
      </c>
      <c r="ADB23" t="s">
        <v>2211</v>
      </c>
      <c r="ADC23" t="s">
        <v>2212</v>
      </c>
      <c r="ADD23" t="s">
        <v>2213</v>
      </c>
      <c r="ADE23" t="s">
        <v>2214</v>
      </c>
      <c r="ADF23" t="s">
        <v>2215</v>
      </c>
      <c r="ADG23" t="s">
        <v>2216</v>
      </c>
      <c r="ADH23" t="s">
        <v>2217</v>
      </c>
      <c r="ADI23" t="s">
        <v>2218</v>
      </c>
      <c r="ADJ23" t="s">
        <v>2219</v>
      </c>
      <c r="ADK23" t="s">
        <v>2220</v>
      </c>
      <c r="ADL23" t="s">
        <v>2221</v>
      </c>
      <c r="ADM23" t="s">
        <v>2222</v>
      </c>
      <c r="ADN23" t="s">
        <v>2223</v>
      </c>
      <c r="ADO23" t="s">
        <v>2224</v>
      </c>
      <c r="ADP23" t="s">
        <v>2225</v>
      </c>
      <c r="ADQ23" t="s">
        <v>2226</v>
      </c>
      <c r="ADR23" t="s">
        <v>2227</v>
      </c>
      <c r="ADS23" t="s">
        <v>2228</v>
      </c>
      <c r="ADT23" t="s">
        <v>2229</v>
      </c>
      <c r="ADU23" t="s">
        <v>2230</v>
      </c>
      <c r="ADV23" t="s">
        <v>2231</v>
      </c>
      <c r="ADW23" t="s">
        <v>2232</v>
      </c>
      <c r="ADX23" t="s">
        <v>2233</v>
      </c>
      <c r="ADY23" t="s">
        <v>2234</v>
      </c>
      <c r="ADZ23" t="s">
        <v>2235</v>
      </c>
      <c r="AEA23" t="s">
        <v>2236</v>
      </c>
      <c r="AEB23" t="s">
        <v>2237</v>
      </c>
      <c r="AEC23" t="s">
        <v>2238</v>
      </c>
      <c r="AED23" t="s">
        <v>2239</v>
      </c>
      <c r="AEE23" t="s">
        <v>2240</v>
      </c>
      <c r="AEF23" t="s">
        <v>2241</v>
      </c>
      <c r="AEG23" t="s">
        <v>2242</v>
      </c>
      <c r="AEH23" t="s">
        <v>2243</v>
      </c>
      <c r="AEI23" t="s">
        <v>2244</v>
      </c>
      <c r="AEJ23" t="s">
        <v>2245</v>
      </c>
      <c r="AEK23" t="s">
        <v>2246</v>
      </c>
      <c r="AEL23" t="s">
        <v>2247</v>
      </c>
      <c r="AEM23" t="s">
        <v>2248</v>
      </c>
      <c r="AEN23" t="s">
        <v>2249</v>
      </c>
      <c r="AEO23" t="s">
        <v>2250</v>
      </c>
      <c r="AEP23" t="s">
        <v>2251</v>
      </c>
      <c r="AEQ23" t="s">
        <v>2252</v>
      </c>
      <c r="AER23" t="s">
        <v>2253</v>
      </c>
      <c r="AES23" t="s">
        <v>2254</v>
      </c>
      <c r="AET23" t="s">
        <v>2255</v>
      </c>
      <c r="AEU23" t="s">
        <v>2256</v>
      </c>
      <c r="AEV23" t="s">
        <v>2257</v>
      </c>
      <c r="AEW23" t="s">
        <v>2258</v>
      </c>
      <c r="AEX23" t="s">
        <v>2259</v>
      </c>
      <c r="AEY23" t="s">
        <v>2260</v>
      </c>
      <c r="AEZ23" t="s">
        <v>2261</v>
      </c>
      <c r="AFA23" t="s">
        <v>2262</v>
      </c>
      <c r="AFB23" t="s">
        <v>2263</v>
      </c>
      <c r="AFC23" t="s">
        <v>2264</v>
      </c>
      <c r="AFD23" t="s">
        <v>2265</v>
      </c>
      <c r="AFE23" t="s">
        <v>2266</v>
      </c>
      <c r="AFF23" t="s">
        <v>2267</v>
      </c>
      <c r="AFG23" t="s">
        <v>1196</v>
      </c>
      <c r="AFH23" t="s">
        <v>1197</v>
      </c>
      <c r="AFI23" t="s">
        <v>1198</v>
      </c>
      <c r="AFJ23" t="s">
        <v>1199</v>
      </c>
      <c r="AFK23" t="s">
        <v>1200</v>
      </c>
      <c r="AFL23" t="s">
        <v>1201</v>
      </c>
      <c r="AFM23" t="s">
        <v>1202</v>
      </c>
      <c r="AFN23" t="s">
        <v>1203</v>
      </c>
      <c r="AFO23" t="s">
        <v>1204</v>
      </c>
      <c r="AFP23" t="s">
        <v>1205</v>
      </c>
      <c r="AFQ23" t="s">
        <v>1206</v>
      </c>
      <c r="AFR23" t="s">
        <v>1207</v>
      </c>
      <c r="AFS23" t="s">
        <v>1208</v>
      </c>
      <c r="AFT23" t="s">
        <v>1209</v>
      </c>
      <c r="AFU23" t="s">
        <v>1210</v>
      </c>
      <c r="AFV23" t="s">
        <v>1211</v>
      </c>
      <c r="AFW23" t="s">
        <v>1212</v>
      </c>
      <c r="AFX23" t="s">
        <v>1213</v>
      </c>
      <c r="AFY23" t="s">
        <v>1313</v>
      </c>
      <c r="AFZ23" t="s">
        <v>2332</v>
      </c>
      <c r="AGA23" t="s">
        <v>2333</v>
      </c>
      <c r="AGB23" t="s">
        <v>1214</v>
      </c>
      <c r="AGC23" t="s">
        <v>1215</v>
      </c>
      <c r="AGD23" t="s">
        <v>1216</v>
      </c>
      <c r="AGE23" t="s">
        <v>1442</v>
      </c>
      <c r="AGF23" t="s">
        <v>1217</v>
      </c>
      <c r="AGG23" t="s">
        <v>1218</v>
      </c>
      <c r="AGH23" t="s">
        <v>1219</v>
      </c>
      <c r="AGI23" t="s">
        <v>1220</v>
      </c>
      <c r="AGJ23" t="s">
        <v>1221</v>
      </c>
      <c r="AGK23" t="s">
        <v>1222</v>
      </c>
      <c r="AGL23" t="s">
        <v>1223</v>
      </c>
      <c r="AGM23" t="s">
        <v>1224</v>
      </c>
      <c r="AGN23" t="s">
        <v>1225</v>
      </c>
      <c r="AGO23" t="s">
        <v>1226</v>
      </c>
      <c r="AGP23" t="s">
        <v>1227</v>
      </c>
      <c r="AGQ23" t="s">
        <v>1443</v>
      </c>
      <c r="AGR23" t="s">
        <v>1228</v>
      </c>
      <c r="AGS23" t="s">
        <v>2300</v>
      </c>
      <c r="AGT23" t="s">
        <v>2301</v>
      </c>
      <c r="AGU23" t="s">
        <v>2302</v>
      </c>
      <c r="AGV23" t="s">
        <v>1229</v>
      </c>
      <c r="AGW23" t="s">
        <v>2303</v>
      </c>
      <c r="AGX23" t="s">
        <v>2304</v>
      </c>
      <c r="AGY23" t="s">
        <v>2305</v>
      </c>
      <c r="AGZ23" t="s">
        <v>1230</v>
      </c>
      <c r="AHA23" t="s">
        <v>2306</v>
      </c>
      <c r="AHB23" t="s">
        <v>2307</v>
      </c>
      <c r="AHC23" t="s">
        <v>2308</v>
      </c>
      <c r="AHD23" t="s">
        <v>1231</v>
      </c>
      <c r="AHE23" t="s">
        <v>1232</v>
      </c>
      <c r="AHF23" t="s">
        <v>1233</v>
      </c>
      <c r="AHG23" t="s">
        <v>1444</v>
      </c>
      <c r="AHH23" t="s">
        <v>1234</v>
      </c>
      <c r="AHI23" t="s">
        <v>1235</v>
      </c>
      <c r="AHJ23" t="s">
        <v>1236</v>
      </c>
      <c r="AHK23" t="s">
        <v>1237</v>
      </c>
      <c r="AHL23" t="s">
        <v>1238</v>
      </c>
      <c r="AHM23" t="s">
        <v>1239</v>
      </c>
      <c r="AHN23" t="s">
        <v>1240</v>
      </c>
      <c r="AHO23" t="s">
        <v>1241</v>
      </c>
      <c r="AHP23" t="s">
        <v>1634</v>
      </c>
      <c r="AHQ23" t="s">
        <v>1635</v>
      </c>
      <c r="AHR23" t="s">
        <v>1636</v>
      </c>
      <c r="AHS23" t="s">
        <v>1637</v>
      </c>
      <c r="AHT23" t="s">
        <v>1638</v>
      </c>
      <c r="AHU23" t="s">
        <v>1242</v>
      </c>
      <c r="AHV23" t="s">
        <v>1243</v>
      </c>
      <c r="AHW23" t="s">
        <v>1244</v>
      </c>
      <c r="AHX23" t="s">
        <v>1245</v>
      </c>
      <c r="AHY23" t="s">
        <v>1246</v>
      </c>
      <c r="AHZ23" t="s">
        <v>1247</v>
      </c>
      <c r="AIA23" t="s">
        <v>1445</v>
      </c>
      <c r="AIB23" t="s">
        <v>1248</v>
      </c>
      <c r="AIC23" t="s">
        <v>2320</v>
      </c>
      <c r="AID23" t="s">
        <v>2321</v>
      </c>
      <c r="AIE23" t="s">
        <v>2322</v>
      </c>
      <c r="AIF23" t="s">
        <v>2323</v>
      </c>
      <c r="AIG23" t="s">
        <v>2324</v>
      </c>
      <c r="AIH23" t="s">
        <v>2325</v>
      </c>
      <c r="AII23" t="s">
        <v>1249</v>
      </c>
      <c r="AIJ23" t="s">
        <v>1599</v>
      </c>
      <c r="AIK23" t="s">
        <v>1600</v>
      </c>
      <c r="AIL23" t="s">
        <v>1601</v>
      </c>
      <c r="AIM23" t="s">
        <v>1602</v>
      </c>
      <c r="AIN23" t="s">
        <v>1603</v>
      </c>
      <c r="AIO23" t="s">
        <v>1604</v>
      </c>
      <c r="AIP23" t="s">
        <v>2278</v>
      </c>
      <c r="AIQ23" t="s">
        <v>1605</v>
      </c>
      <c r="AIR23" t="s">
        <v>2282</v>
      </c>
      <c r="AIS23" t="s">
        <v>2283</v>
      </c>
      <c r="AIT23" t="s">
        <v>2284</v>
      </c>
      <c r="AIU23" t="s">
        <v>2285</v>
      </c>
      <c r="AIV23" t="s">
        <v>2286</v>
      </c>
      <c r="AIW23" t="s">
        <v>2287</v>
      </c>
      <c r="AIX23" t="s">
        <v>1606</v>
      </c>
      <c r="AIY23" t="s">
        <v>2288</v>
      </c>
      <c r="AIZ23" t="s">
        <v>2289</v>
      </c>
      <c r="AJA23" t="s">
        <v>2290</v>
      </c>
      <c r="AJB23" t="s">
        <v>2291</v>
      </c>
      <c r="AJC23" t="s">
        <v>2292</v>
      </c>
      <c r="AJD23" t="s">
        <v>2293</v>
      </c>
      <c r="AJE23" t="s">
        <v>2294</v>
      </c>
      <c r="AJF23" t="s">
        <v>1250</v>
      </c>
      <c r="AJG23" t="s">
        <v>1251</v>
      </c>
      <c r="AJH23" t="s">
        <v>1252</v>
      </c>
      <c r="AJI23" t="s">
        <v>1253</v>
      </c>
      <c r="AJJ23" t="s">
        <v>1254</v>
      </c>
      <c r="AJK23" t="s">
        <v>1446</v>
      </c>
      <c r="AJL23" t="s">
        <v>1255</v>
      </c>
      <c r="AJM23" t="s">
        <v>1256</v>
      </c>
      <c r="AJN23" t="s">
        <v>1257</v>
      </c>
      <c r="AJO23" t="s">
        <v>1258</v>
      </c>
      <c r="AJP23" t="s">
        <v>1259</v>
      </c>
      <c r="AJQ23" t="s">
        <v>1260</v>
      </c>
      <c r="AJR23" t="s">
        <v>1261</v>
      </c>
      <c r="AJS23" t="s">
        <v>1447</v>
      </c>
      <c r="AJT23" t="s">
        <v>1262</v>
      </c>
      <c r="AJU23" t="s">
        <v>1263</v>
      </c>
      <c r="AJV23" t="s">
        <v>1448</v>
      </c>
      <c r="AJW23" t="s">
        <v>1264</v>
      </c>
      <c r="AJX23" t="s">
        <v>1265</v>
      </c>
      <c r="AJY23" t="s">
        <v>1266</v>
      </c>
      <c r="AJZ23" t="s">
        <v>1267</v>
      </c>
      <c r="AKA23" t="s">
        <v>1268</v>
      </c>
      <c r="AKB23" t="s">
        <v>1449</v>
      </c>
      <c r="AKC23" t="s">
        <v>1269</v>
      </c>
      <c r="AKD23" t="s">
        <v>1270</v>
      </c>
      <c r="AKE23" t="s">
        <v>1450</v>
      </c>
      <c r="AKF23" t="s">
        <v>1271</v>
      </c>
      <c r="AKG23" t="s">
        <v>1272</v>
      </c>
      <c r="AKH23" t="s">
        <v>1273</v>
      </c>
      <c r="AKI23" t="s">
        <v>1274</v>
      </c>
      <c r="AKJ23" t="s">
        <v>1275</v>
      </c>
      <c r="AKK23" t="s">
        <v>1451</v>
      </c>
      <c r="AKL23" t="s">
        <v>1276</v>
      </c>
      <c r="AKM23" t="s">
        <v>1303</v>
      </c>
      <c r="AKN23" t="s">
        <v>1452</v>
      </c>
      <c r="AKO23" t="s">
        <v>1277</v>
      </c>
      <c r="AKP23" t="s">
        <v>1453</v>
      </c>
      <c r="AKQ23" t="s">
        <v>1454</v>
      </c>
      <c r="AKR23" t="s">
        <v>1278</v>
      </c>
      <c r="AKS23" t="s">
        <v>1279</v>
      </c>
      <c r="AKT23" t="s">
        <v>1455</v>
      </c>
      <c r="AKU23" t="s">
        <v>1280</v>
      </c>
      <c r="AKV23" t="s">
        <v>2334</v>
      </c>
      <c r="AKW23" t="s">
        <v>2335</v>
      </c>
      <c r="AKX23" t="s">
        <v>1281</v>
      </c>
      <c r="AKY23" t="s">
        <v>1282</v>
      </c>
      <c r="AKZ23" t="s">
        <v>1283</v>
      </c>
      <c r="ALA23" t="s">
        <v>1284</v>
      </c>
      <c r="ALB23" t="s">
        <v>1285</v>
      </c>
      <c r="ALC23" t="s">
        <v>1286</v>
      </c>
      <c r="ALD23" t="s">
        <v>1456</v>
      </c>
      <c r="ALE23" t="s">
        <v>1287</v>
      </c>
      <c r="ALF23" t="s">
        <v>1288</v>
      </c>
      <c r="ALG23" t="s">
        <v>1457</v>
      </c>
      <c r="ALH23" t="s">
        <v>1289</v>
      </c>
      <c r="ALI23" t="s">
        <v>1290</v>
      </c>
      <c r="ALJ23" t="s">
        <v>1291</v>
      </c>
      <c r="ALK23" t="s">
        <v>1292</v>
      </c>
      <c r="ALL23" t="s">
        <v>1293</v>
      </c>
      <c r="ALM23" t="s">
        <v>1458</v>
      </c>
    </row>
    <row r="24" spans="1:1020 1028:1080">
      <c r="A24" t="s">
        <v>421</v>
      </c>
      <c r="B24" t="s">
        <v>6</v>
      </c>
      <c r="C24" t="s">
        <v>213</v>
      </c>
      <c r="D24" s="34">
        <v>3.7789277732372284E-2</v>
      </c>
      <c r="E24" t="s">
        <v>465</v>
      </c>
      <c r="F24" s="34">
        <v>5.3465072065591812E-2</v>
      </c>
      <c r="G24" t="s">
        <v>465</v>
      </c>
      <c r="H24" s="34">
        <v>5.0709426403045654E-2</v>
      </c>
      <c r="I24" t="s">
        <v>465</v>
      </c>
      <c r="J24" s="34">
        <v>4.630761593580246E-2</v>
      </c>
      <c r="K24" t="s">
        <v>465</v>
      </c>
      <c r="L24" s="34"/>
      <c r="M24" t="s">
        <v>465</v>
      </c>
      <c r="N24" s="34">
        <v>0.59308409690856934</v>
      </c>
      <c r="O24" s="34"/>
      <c r="P24" t="s">
        <v>1459</v>
      </c>
      <c r="Q24" s="34"/>
      <c r="R24" t="s">
        <v>1459</v>
      </c>
      <c r="S24" s="34"/>
      <c r="T24" t="s">
        <v>1459</v>
      </c>
      <c r="U24" s="34"/>
      <c r="V24" t="s">
        <v>1459</v>
      </c>
      <c r="W24" t="s">
        <v>843</v>
      </c>
      <c r="X24" t="s">
        <v>465</v>
      </c>
      <c r="Y24" s="34">
        <v>0.56911623477935791</v>
      </c>
      <c r="Z24" s="34"/>
      <c r="AA24" t="s">
        <v>1459</v>
      </c>
      <c r="AB24" s="34"/>
      <c r="AC24" t="s">
        <v>1459</v>
      </c>
      <c r="AD24" s="34"/>
      <c r="AE24" t="s">
        <v>1459</v>
      </c>
      <c r="AF24" s="34"/>
      <c r="AG24" t="s">
        <v>1459</v>
      </c>
      <c r="AH24" t="s">
        <v>843</v>
      </c>
      <c r="AI24" t="s">
        <v>465</v>
      </c>
      <c r="AJ24" s="34">
        <v>0.55754995346069336</v>
      </c>
      <c r="AK24" s="34"/>
      <c r="AL24" t="s">
        <v>1459</v>
      </c>
      <c r="AM24" s="34"/>
      <c r="AN24" t="s">
        <v>1459</v>
      </c>
      <c r="AO24" s="34"/>
      <c r="AP24" t="s">
        <v>1459</v>
      </c>
      <c r="AQ24" s="34"/>
      <c r="AR24" t="s">
        <v>1459</v>
      </c>
      <c r="AS24" t="s">
        <v>843</v>
      </c>
      <c r="AT24" t="s">
        <v>465</v>
      </c>
      <c r="AU24" s="34">
        <v>0.52010476589202881</v>
      </c>
      <c r="AV24" s="34"/>
      <c r="AW24" t="s">
        <v>1459</v>
      </c>
      <c r="AX24" s="34"/>
      <c r="AY24" t="s">
        <v>1459</v>
      </c>
      <c r="AZ24" s="34"/>
      <c r="BA24" t="s">
        <v>1459</v>
      </c>
      <c r="BB24" s="34"/>
      <c r="BC24" t="s">
        <v>1459</v>
      </c>
      <c r="BD24" t="s">
        <v>843</v>
      </c>
      <c r="BE24" s="34">
        <v>0.5</v>
      </c>
      <c r="BF24" t="s">
        <v>465</v>
      </c>
      <c r="BG24" t="s">
        <v>843</v>
      </c>
      <c r="BH24" t="s">
        <v>465</v>
      </c>
      <c r="BI24" s="34">
        <v>1.8991080522537231</v>
      </c>
      <c r="BJ24" t="s">
        <v>465</v>
      </c>
      <c r="BK24" s="34">
        <v>2.3817462921142578</v>
      </c>
      <c r="BL24" t="s">
        <v>465</v>
      </c>
      <c r="BM24" s="34">
        <v>2.9822502136230469</v>
      </c>
      <c r="BN24" t="s">
        <v>465</v>
      </c>
      <c r="BO24" s="34">
        <v>2.1832609176635742</v>
      </c>
      <c r="BP24" t="s">
        <v>843</v>
      </c>
      <c r="BQ24" s="34">
        <v>1.3748656511306763</v>
      </c>
      <c r="BR24" t="s">
        <v>830</v>
      </c>
      <c r="BS24" s="34"/>
      <c r="BT24" t="s">
        <v>843</v>
      </c>
      <c r="BU24" s="34">
        <v>2.2677538394927979</v>
      </c>
      <c r="BV24" t="s">
        <v>1552</v>
      </c>
      <c r="BW24" t="s">
        <v>843</v>
      </c>
      <c r="BX24" s="34">
        <v>3.8002791404724121</v>
      </c>
      <c r="BY24" t="s">
        <v>924</v>
      </c>
      <c r="BZ24" t="s">
        <v>843</v>
      </c>
      <c r="CA24" t="s">
        <v>465</v>
      </c>
      <c r="CB24" s="34">
        <v>9.5424726605415344E-3</v>
      </c>
      <c r="CC24" s="34">
        <v>9.6551962196826935E-3</v>
      </c>
      <c r="CD24" s="34">
        <v>1.0405802167952061E-2</v>
      </c>
      <c r="CE24" s="34">
        <v>1.0515341535210609E-2</v>
      </c>
      <c r="CF24" s="34">
        <v>1.051531545817852E-2</v>
      </c>
      <c r="CG24" t="s">
        <v>843</v>
      </c>
      <c r="CH24" t="s">
        <v>465</v>
      </c>
      <c r="CI24" s="34">
        <v>8.5308682173490524E-3</v>
      </c>
      <c r="CJ24" s="34">
        <v>8.7195336818695068E-3</v>
      </c>
      <c r="CK24" s="34">
        <v>9.5496838912367821E-3</v>
      </c>
      <c r="CL24" s="34">
        <v>9.84177365899086E-3</v>
      </c>
      <c r="CM24" s="34">
        <v>9.7671709954738617E-3</v>
      </c>
      <c r="CN24" t="s">
        <v>843</v>
      </c>
      <c r="CO24" t="s">
        <v>465</v>
      </c>
      <c r="CP24" s="34">
        <v>8.7091885507106781E-3</v>
      </c>
      <c r="CQ24" s="34">
        <v>9.6989870071411133E-3</v>
      </c>
      <c r="CR24" s="34">
        <v>9.8790787160396576E-3</v>
      </c>
      <c r="CS24" s="34">
        <v>9.7672408446669579E-3</v>
      </c>
      <c r="CT24" s="34">
        <v>9.713171049952507E-3</v>
      </c>
      <c r="CU24" t="s">
        <v>843</v>
      </c>
      <c r="CV24" t="s">
        <v>465</v>
      </c>
      <c r="CW24" s="34">
        <v>9.4188209623098373E-3</v>
      </c>
      <c r="CX24" s="34">
        <v>9.9274851381778717E-3</v>
      </c>
      <c r="CY24" s="34">
        <v>9.8044974729418755E-3</v>
      </c>
      <c r="CZ24" s="34">
        <v>9.7132548689842224E-3</v>
      </c>
      <c r="DA24" s="34">
        <v>9.7132734954357147E-3</v>
      </c>
      <c r="DB24" t="s">
        <v>843</v>
      </c>
      <c r="DC24" s="34"/>
      <c r="DD24" s="34"/>
      <c r="DE24" s="34"/>
      <c r="DF24" s="34"/>
      <c r="DG24" s="34"/>
      <c r="DH24" t="s">
        <v>1460</v>
      </c>
      <c r="DI24" t="s">
        <v>843</v>
      </c>
      <c r="DJ24" s="34"/>
      <c r="DK24" s="34"/>
      <c r="DL24" s="34"/>
      <c r="DM24" s="34"/>
      <c r="DN24" s="34"/>
      <c r="DO24" t="s">
        <v>1460</v>
      </c>
      <c r="DP24" t="s">
        <v>843</v>
      </c>
      <c r="DQ24" s="34">
        <v>4.7582073211669922</v>
      </c>
      <c r="DR24" t="s">
        <v>1521</v>
      </c>
      <c r="DS24" t="s">
        <v>843</v>
      </c>
      <c r="DT24" t="s">
        <v>843</v>
      </c>
      <c r="DU24" s="34">
        <v>3.9</v>
      </c>
      <c r="DV24" t="s">
        <v>1461</v>
      </c>
      <c r="DW24" t="s">
        <v>843</v>
      </c>
      <c r="DX24" t="s">
        <v>843</v>
      </c>
      <c r="DY24" t="s">
        <v>465</v>
      </c>
      <c r="DZ24" s="34">
        <v>-4.4834003783762455E-3</v>
      </c>
      <c r="EA24" s="34">
        <v>7.063964381814003E-3</v>
      </c>
      <c r="EB24" s="34">
        <v>8.0721387639641762E-3</v>
      </c>
      <c r="EC24" s="34">
        <v>1.5965277329087257E-2</v>
      </c>
      <c r="ED24" s="34">
        <v>8.9348219335079193E-3</v>
      </c>
      <c r="EE24" t="s">
        <v>843</v>
      </c>
      <c r="EF24" t="s">
        <v>465</v>
      </c>
      <c r="EG24" s="34">
        <v>6.0250000096857548E-3</v>
      </c>
      <c r="EH24" s="34">
        <v>9.4666667282581329E-3</v>
      </c>
      <c r="EI24" s="34">
        <v>5.8900001458823681E-3</v>
      </c>
      <c r="EJ24" s="34">
        <v>1.5000002458691597E-3</v>
      </c>
      <c r="EK24" s="34">
        <v>-2.0000000949949026E-3</v>
      </c>
      <c r="EL24" t="s">
        <v>843</v>
      </c>
      <c r="EM24" t="s">
        <v>465</v>
      </c>
      <c r="EN24" s="34">
        <v>7.5446808477863669E-4</v>
      </c>
      <c r="EO24" s="34">
        <v>-5.3979279473423958E-3</v>
      </c>
      <c r="EP24" s="34">
        <v>-2.0454931654967368E-4</v>
      </c>
      <c r="EQ24" s="34">
        <v>-1.1050587520003319E-2</v>
      </c>
      <c r="ER24" s="34">
        <v>-6.8888510577380657E-3</v>
      </c>
      <c r="ES24" t="s">
        <v>843</v>
      </c>
      <c r="ET24" t="s">
        <v>465</v>
      </c>
      <c r="EU24" s="34">
        <v>9.1737564653158188E-3</v>
      </c>
      <c r="EV24" s="34">
        <v>7.6034995727241039E-3</v>
      </c>
      <c r="EW24" s="34">
        <v>-3.8697863928973675E-3</v>
      </c>
      <c r="EX24" s="34">
        <v>2.0210868678987026E-3</v>
      </c>
      <c r="EY24" s="34">
        <v>8.7304199114441872E-3</v>
      </c>
      <c r="EZ24" t="s">
        <v>843</v>
      </c>
      <c r="FA24" t="s">
        <v>465</v>
      </c>
      <c r="FB24" s="34">
        <v>4.3569402769207954E-3</v>
      </c>
      <c r="FC24" s="34">
        <v>-4.8964922316372395E-3</v>
      </c>
      <c r="FD24" s="34">
        <v>-9.5402942970395088E-3</v>
      </c>
      <c r="FE24" s="34">
        <v>-6.2587708234786987E-3</v>
      </c>
      <c r="FF24" s="34">
        <v>-1.6041355207562447E-2</v>
      </c>
      <c r="FG24" t="s">
        <v>843</v>
      </c>
      <c r="FH24" s="34"/>
      <c r="FI24" s="34"/>
      <c r="FJ24" s="34"/>
      <c r="FK24" s="34"/>
      <c r="FL24" s="34"/>
      <c r="FM24" t="s">
        <v>843</v>
      </c>
      <c r="FN24" t="s">
        <v>843</v>
      </c>
      <c r="FO24" s="34"/>
      <c r="FP24" t="s">
        <v>1460</v>
      </c>
      <c r="FQ24" t="s">
        <v>843</v>
      </c>
      <c r="FR24" t="s">
        <v>843</v>
      </c>
      <c r="FS24" s="34"/>
      <c r="FT24" t="s">
        <v>1460</v>
      </c>
      <c r="FU24" t="s">
        <v>843</v>
      </c>
      <c r="FV24" t="s">
        <v>843</v>
      </c>
      <c r="FW24" s="34"/>
      <c r="FX24" t="s">
        <v>1460</v>
      </c>
      <c r="FY24" t="s">
        <v>843</v>
      </c>
      <c r="FZ24" s="34">
        <v>3.7759061902761459E-2</v>
      </c>
      <c r="GA24" s="34">
        <v>4.7086678445339203E-2</v>
      </c>
      <c r="GB24" s="34">
        <v>2.4084674194455147E-2</v>
      </c>
      <c r="GC24" s="34">
        <v>1.5780901536345482E-2</v>
      </c>
      <c r="GD24" s="34">
        <v>5.7021332904696465E-3</v>
      </c>
      <c r="GE24" t="s">
        <v>830</v>
      </c>
      <c r="GF24" t="s">
        <v>843</v>
      </c>
      <c r="GG24" s="34">
        <v>-0.14842681586742401</v>
      </c>
      <c r="GH24" s="34">
        <v>-0.14842681586742401</v>
      </c>
      <c r="GI24" s="34">
        <v>-0.17807060480117798</v>
      </c>
      <c r="GJ24" s="34">
        <v>-0.19204896688461304</v>
      </c>
      <c r="GK24" s="34">
        <v>-0.20058371126651764</v>
      </c>
      <c r="GL24" t="s">
        <v>832</v>
      </c>
      <c r="GM24" t="s">
        <v>843</v>
      </c>
      <c r="GN24" s="34">
        <v>0.14079640805721283</v>
      </c>
      <c r="GO24" t="s">
        <v>832</v>
      </c>
      <c r="GP24" t="s">
        <v>843</v>
      </c>
      <c r="GQ24" t="s">
        <v>843</v>
      </c>
      <c r="GR24" s="34">
        <v>1.1895745061337948E-2</v>
      </c>
      <c r="GS24" s="34">
        <v>1.0174602270126343E-2</v>
      </c>
      <c r="GT24" s="34">
        <v>4.6425461769104004E-3</v>
      </c>
      <c r="GU24" s="34">
        <v>4.8203221522271633E-3</v>
      </c>
      <c r="GV24" s="34">
        <v>1.2380412081256509E-3</v>
      </c>
      <c r="GW24" t="s">
        <v>832</v>
      </c>
      <c r="GX24" t="s">
        <v>843</v>
      </c>
      <c r="GY24" t="s">
        <v>843</v>
      </c>
      <c r="GZ24" t="s">
        <v>843</v>
      </c>
      <c r="HA24" t="s">
        <v>843</v>
      </c>
      <c r="HB24" t="s">
        <v>843</v>
      </c>
      <c r="HC24" t="s">
        <v>843</v>
      </c>
      <c r="HD24" t="s">
        <v>843</v>
      </c>
      <c r="HE24" t="s">
        <v>843</v>
      </c>
      <c r="HF24" t="s">
        <v>843</v>
      </c>
      <c r="HG24" t="s">
        <v>843</v>
      </c>
      <c r="HH24" s="34">
        <v>19542982</v>
      </c>
      <c r="HI24" s="34">
        <v>19688632</v>
      </c>
      <c r="HJ24" s="34">
        <v>21000256</v>
      </c>
      <c r="HK24" s="34">
        <v>22645130</v>
      </c>
      <c r="HL24" s="34">
        <v>23553551</v>
      </c>
      <c r="HM24" s="34">
        <v>24411191</v>
      </c>
      <c r="HN24" s="34">
        <v>25442944</v>
      </c>
      <c r="HO24" s="34">
        <v>25903301</v>
      </c>
      <c r="HP24" s="34">
        <v>26427199</v>
      </c>
      <c r="HQ24" s="34">
        <v>27385307</v>
      </c>
      <c r="HR24" s="34">
        <v>28189672</v>
      </c>
      <c r="HS24" s="34">
        <v>29249157</v>
      </c>
      <c r="HT24" s="34">
        <v>30466479</v>
      </c>
      <c r="HU24" s="34">
        <v>31541209</v>
      </c>
      <c r="HV24" s="34">
        <v>32716210</v>
      </c>
      <c r="HW24" s="34">
        <v>33753499</v>
      </c>
      <c r="HX24" s="34">
        <v>34636207</v>
      </c>
      <c r="HY24" s="34">
        <v>35643418</v>
      </c>
      <c r="HZ24" s="34">
        <v>36686784</v>
      </c>
      <c r="IA24" s="34">
        <v>37769499</v>
      </c>
      <c r="IB24" s="34">
        <v>38972230</v>
      </c>
      <c r="IC24" s="34">
        <v>40099462</v>
      </c>
      <c r="ID24" s="34">
        <v>41128771</v>
      </c>
      <c r="IE24" s="34">
        <v>42239854</v>
      </c>
      <c r="IF24" s="34">
        <v>43372950</v>
      </c>
      <c r="IG24" s="34">
        <v>44515793</v>
      </c>
      <c r="IH24" s="34">
        <v>45667550</v>
      </c>
      <c r="II24" s="34">
        <v>46827624</v>
      </c>
      <c r="IJ24" s="34">
        <v>47990912</v>
      </c>
      <c r="IK24" s="34">
        <v>49158072</v>
      </c>
      <c r="IL24" s="34">
        <v>50330837</v>
      </c>
      <c r="IM24" s="34">
        <v>51506437</v>
      </c>
      <c r="IN24" s="34">
        <v>52685458</v>
      </c>
      <c r="IO24" s="34">
        <v>53866558</v>
      </c>
      <c r="IP24" s="34">
        <v>55046630</v>
      </c>
      <c r="IQ24" s="34">
        <v>56226855</v>
      </c>
      <c r="IR24" s="34">
        <v>57410144</v>
      </c>
      <c r="IS24" s="34">
        <v>58600249</v>
      </c>
      <c r="IT24" s="34">
        <v>59792941</v>
      </c>
      <c r="IU24" s="34">
        <v>60985590</v>
      </c>
      <c r="IV24" s="34">
        <v>62180342</v>
      </c>
      <c r="IW24" s="34">
        <v>63375847</v>
      </c>
      <c r="IX24" s="34">
        <v>64572473</v>
      </c>
      <c r="IY24" s="34">
        <v>65768823.000000007</v>
      </c>
      <c r="IZ24" s="34">
        <v>66964990.000000007</v>
      </c>
      <c r="JA24" s="34">
        <v>68161269</v>
      </c>
      <c r="JB24" s="34">
        <v>69355671</v>
      </c>
      <c r="JC24" s="34">
        <v>70546052</v>
      </c>
      <c r="JD24" s="34">
        <v>71729374</v>
      </c>
      <c r="JE24" s="34">
        <v>72905780</v>
      </c>
      <c r="JF24" s="34">
        <v>74075234</v>
      </c>
      <c r="JG24" s="34">
        <v>75237171</v>
      </c>
      <c r="JH24" s="34">
        <v>76389963</v>
      </c>
      <c r="JI24" s="34">
        <v>77532235</v>
      </c>
      <c r="JJ24" s="34">
        <v>78663890</v>
      </c>
      <c r="JK24" s="34">
        <v>79788207</v>
      </c>
      <c r="JL24" s="34">
        <v>80899832</v>
      </c>
      <c r="JM24" s="34">
        <v>81998402</v>
      </c>
      <c r="JN24" s="34">
        <v>83084272</v>
      </c>
      <c r="JO24" s="34">
        <v>84152304</v>
      </c>
      <c r="JP24" s="34">
        <v>85205111</v>
      </c>
      <c r="JQ24" s="34">
        <v>86241147</v>
      </c>
      <c r="JR24" s="34">
        <v>87254855</v>
      </c>
      <c r="JS24" s="34">
        <v>88248606</v>
      </c>
      <c r="JT24" s="34">
        <v>89228558</v>
      </c>
      <c r="JU24" s="34">
        <v>90189815</v>
      </c>
      <c r="JV24" s="34">
        <v>91131134</v>
      </c>
      <c r="JW24" s="34">
        <v>92059516</v>
      </c>
      <c r="JX24" s="34">
        <v>92972912</v>
      </c>
      <c r="JY24" s="34">
        <v>93861812</v>
      </c>
      <c r="JZ24" s="34">
        <v>94723569</v>
      </c>
      <c r="KA24" s="34">
        <v>95562571</v>
      </c>
      <c r="KB24" s="34">
        <v>96383675</v>
      </c>
      <c r="KC24" s="34">
        <v>97187281</v>
      </c>
      <c r="KD24" s="34">
        <v>97970493</v>
      </c>
      <c r="KE24" s="34">
        <v>98732058</v>
      </c>
      <c r="KF24" s="34">
        <v>99473737</v>
      </c>
      <c r="KG24" s="34">
        <v>100196491</v>
      </c>
      <c r="KH24" s="34">
        <v>100896716</v>
      </c>
      <c r="KI24" s="34">
        <v>101578603</v>
      </c>
      <c r="KJ24" s="34">
        <v>102242085</v>
      </c>
      <c r="KK24" s="34">
        <v>102881221</v>
      </c>
      <c r="KL24" s="34">
        <v>103500474</v>
      </c>
      <c r="KM24" s="34">
        <v>104100265</v>
      </c>
      <c r="KN24" s="34">
        <v>104677122</v>
      </c>
      <c r="KO24" s="34">
        <v>105228197</v>
      </c>
      <c r="KP24" s="34">
        <v>105752837</v>
      </c>
      <c r="KQ24" s="34">
        <v>106254728</v>
      </c>
      <c r="KR24" s="34">
        <v>106734775</v>
      </c>
      <c r="KS24" s="34">
        <v>107193821</v>
      </c>
      <c r="KT24" s="34">
        <v>107630910</v>
      </c>
      <c r="KU24" s="34">
        <v>108041524</v>
      </c>
      <c r="KV24" s="34">
        <v>108430416</v>
      </c>
      <c r="KW24" s="34">
        <v>108801262</v>
      </c>
      <c r="KX24" s="34">
        <v>109153078</v>
      </c>
      <c r="KY24" s="34">
        <v>109487140</v>
      </c>
      <c r="KZ24" s="34">
        <v>109802281</v>
      </c>
      <c r="LA24" s="34">
        <v>110094664</v>
      </c>
      <c r="LB24" s="34">
        <v>110366921</v>
      </c>
      <c r="LC24" s="34">
        <v>110621216</v>
      </c>
      <c r="LD24" s="34">
        <v>110854784</v>
      </c>
      <c r="LE24" t="s">
        <v>843</v>
      </c>
      <c r="LF24" t="s">
        <v>843</v>
      </c>
      <c r="LG24" t="s">
        <v>843</v>
      </c>
      <c r="LH24" s="34">
        <v>1.4438030309975147E-2</v>
      </c>
      <c r="LI24" s="34">
        <v>7.4251685291528702E-3</v>
      </c>
      <c r="LJ24" s="34">
        <v>6.4493216574192047E-2</v>
      </c>
      <c r="LK24" s="34">
        <v>7.5410187244415283E-2</v>
      </c>
      <c r="LL24" s="34">
        <v>3.9331775158643723E-2</v>
      </c>
      <c r="LM24" s="34">
        <v>3.5765081644058228E-2</v>
      </c>
      <c r="LN24" s="34">
        <v>4.1396781802177429E-2</v>
      </c>
      <c r="LO24" s="34">
        <v>1.7931956797838211E-2</v>
      </c>
      <c r="LP24" s="34">
        <v>2.002333290874958E-2</v>
      </c>
      <c r="LQ24" s="34">
        <v>3.5612884908914566E-2</v>
      </c>
      <c r="LR24" s="34">
        <v>2.8949040919542313E-2</v>
      </c>
      <c r="LS24" s="34">
        <v>3.6895081400871277E-2</v>
      </c>
      <c r="LT24" s="34">
        <v>4.077627882361412E-2</v>
      </c>
      <c r="LU24" s="34">
        <v>3.4667883068323135E-2</v>
      </c>
      <c r="LV24" s="34">
        <v>3.6575760692358017E-2</v>
      </c>
      <c r="LW24" s="34">
        <v>3.1213412061333656E-2</v>
      </c>
      <c r="LX24" s="34">
        <v>2.5815494358539581E-2</v>
      </c>
      <c r="LY24" s="34">
        <v>2.8664922341704369E-2</v>
      </c>
      <c r="LZ24" s="34">
        <v>2.8852079063653946E-2</v>
      </c>
      <c r="MA24" s="34">
        <v>2.9085291549563408E-2</v>
      </c>
      <c r="MB24" s="34">
        <v>3.1347468495368958E-2</v>
      </c>
      <c r="MC24" s="34">
        <v>2.8513576835393906E-2</v>
      </c>
      <c r="MD24" s="34">
        <v>2.5344982743263245E-2</v>
      </c>
      <c r="ME24" s="34">
        <v>2.665628120303154E-2</v>
      </c>
      <c r="MF24" s="34">
        <v>2.6471791788935661E-2</v>
      </c>
      <c r="MG24" s="34">
        <v>2.6008050888776779E-2</v>
      </c>
      <c r="MH24" s="34">
        <v>2.5543954223394394E-2</v>
      </c>
      <c r="MI24" s="34">
        <v>2.5085305795073509E-2</v>
      </c>
      <c r="MJ24" s="34">
        <v>2.4538373574614525E-2</v>
      </c>
      <c r="MK24" s="34">
        <v>2.4029405787587166E-2</v>
      </c>
      <c r="ML24" s="34">
        <v>2.3576885461807251E-2</v>
      </c>
      <c r="MM24" s="34">
        <v>2.3088838905096054E-2</v>
      </c>
      <c r="MN24" s="34">
        <v>2.2632688283920288E-2</v>
      </c>
      <c r="MO24" s="34">
        <v>2.2170361131429672E-2</v>
      </c>
      <c r="MP24" s="34">
        <v>2.1670803427696228E-2</v>
      </c>
      <c r="MQ24" s="34">
        <v>2.1213846281170845E-2</v>
      </c>
      <c r="MR24" s="34">
        <v>2.0826522260904312E-2</v>
      </c>
      <c r="MS24" s="34">
        <v>2.0517934113740921E-2</v>
      </c>
      <c r="MT24" s="34">
        <v>2.0148664712905884E-2</v>
      </c>
      <c r="MU24" s="34">
        <v>1.9749995321035385E-2</v>
      </c>
      <c r="MV24" s="34">
        <v>1.9401298835873604E-2</v>
      </c>
      <c r="MW24" s="34">
        <v>1.9043922424316406E-2</v>
      </c>
      <c r="MX24" s="34">
        <v>1.8705379217863083E-2</v>
      </c>
      <c r="MY24" s="34">
        <v>1.8357705324888229E-2</v>
      </c>
      <c r="MZ24" s="34">
        <v>1.8024034798145294E-2</v>
      </c>
      <c r="NA24" s="34">
        <v>1.7706554383039474E-2</v>
      </c>
      <c r="NB24" s="34">
        <v>1.7371416091918945E-2</v>
      </c>
      <c r="NC24" s="34">
        <v>1.7017798498272896E-2</v>
      </c>
      <c r="ND24" s="34">
        <v>1.6634626314043999E-2</v>
      </c>
      <c r="NE24" s="34">
        <v>1.6267579048871994E-2</v>
      </c>
      <c r="NF24" s="34">
        <v>1.5913330018520355E-2</v>
      </c>
      <c r="NG24" s="34">
        <v>1.5564152039587498E-2</v>
      </c>
      <c r="NH24" s="34">
        <v>1.5205909498035908E-2</v>
      </c>
      <c r="NI24" s="34">
        <v>1.4842472039163113E-2</v>
      </c>
      <c r="NJ24" s="34">
        <v>1.4490433968603611E-2</v>
      </c>
      <c r="NK24" s="34">
        <v>1.4191492460668087E-2</v>
      </c>
      <c r="NL24" s="34">
        <v>1.3836035504937172E-2</v>
      </c>
      <c r="NM24" s="34">
        <v>1.3488011434674263E-2</v>
      </c>
      <c r="NN24" s="34">
        <v>1.3155658729374409E-2</v>
      </c>
      <c r="NO24" s="34">
        <v>1.2772882357239723E-2</v>
      </c>
      <c r="NP24" s="34">
        <v>1.2433120049536228E-2</v>
      </c>
      <c r="NQ24" s="34">
        <v>1.2085987254977226E-2</v>
      </c>
      <c r="NR24" s="34">
        <v>1.1685797013342381E-2</v>
      </c>
      <c r="NS24" s="34">
        <v>1.1324695311486721E-2</v>
      </c>
      <c r="NT24" s="34">
        <v>1.1043245904147625E-2</v>
      </c>
      <c r="NU24" s="34">
        <v>1.0715359821915627E-2</v>
      </c>
      <c r="NV24" s="34">
        <v>1.0382996872067451E-2</v>
      </c>
      <c r="NW24" s="34">
        <v>1.0135779157280922E-2</v>
      </c>
      <c r="NX24" s="34">
        <v>9.8729012534022331E-3</v>
      </c>
      <c r="NY24" s="34">
        <v>9.5154335722327232E-3</v>
      </c>
      <c r="NZ24" s="34">
        <v>9.1392342001199722E-3</v>
      </c>
      <c r="OA24" s="34">
        <v>8.8183768093585968E-3</v>
      </c>
      <c r="OB24" s="34">
        <v>8.5556143894791603E-3</v>
      </c>
      <c r="OC24" s="34">
        <v>8.3030080422759056E-3</v>
      </c>
      <c r="OD24" s="34">
        <v>8.0264927819371223E-3</v>
      </c>
      <c r="OE24" s="34">
        <v>7.7433544211089611E-3</v>
      </c>
      <c r="OF24" s="34">
        <v>7.4839633889496326E-3</v>
      </c>
      <c r="OG24" s="34">
        <v>7.2395084425806999E-3</v>
      </c>
      <c r="OH24" s="34">
        <v>6.964211817830801E-3</v>
      </c>
      <c r="OI24" s="34">
        <v>6.7355330102145672E-3</v>
      </c>
      <c r="OJ24" s="34">
        <v>6.5104709938168526E-3</v>
      </c>
      <c r="OK24" s="34">
        <v>6.2317447736859322E-3</v>
      </c>
      <c r="OL24" s="34">
        <v>6.0010636225342751E-3</v>
      </c>
      <c r="OM24" s="34">
        <v>5.7783289812505245E-3</v>
      </c>
      <c r="ON24" s="34">
        <v>5.5260625667870045E-3</v>
      </c>
      <c r="OO24" s="34">
        <v>5.2507128566503525E-3</v>
      </c>
      <c r="OP24" s="34">
        <v>4.9733482301235199E-3</v>
      </c>
      <c r="OQ24" s="34">
        <v>4.7346604987978935E-3</v>
      </c>
      <c r="OR24" s="34">
        <v>4.5077134855091572E-3</v>
      </c>
      <c r="OS24" s="34">
        <v>4.2915879748761654E-3</v>
      </c>
      <c r="OT24" s="34">
        <v>4.0692673064768314E-3</v>
      </c>
      <c r="OU24" s="34">
        <v>3.8077605422586203E-3</v>
      </c>
      <c r="OV24" s="34">
        <v>3.5930052399635315E-3</v>
      </c>
      <c r="OW24" s="34">
        <v>3.4142935182899237E-3</v>
      </c>
      <c r="OX24" s="34">
        <v>3.2283486798405647E-3</v>
      </c>
      <c r="OY24" s="34">
        <v>3.0558172147721052E-3</v>
      </c>
      <c r="OZ24" s="34">
        <v>2.8742034919559956E-3</v>
      </c>
      <c r="PA24" s="34">
        <v>2.659274498000741E-3</v>
      </c>
      <c r="PB24" s="34">
        <v>2.4698828347027302E-3</v>
      </c>
      <c r="PC24" s="34">
        <v>2.3014368489384651E-3</v>
      </c>
      <c r="PD24" s="34">
        <v>2.1091955713927746E-3</v>
      </c>
      <c r="PE24" t="s">
        <v>1300</v>
      </c>
      <c r="PF24" t="s">
        <v>843</v>
      </c>
      <c r="PG24" t="s">
        <v>843</v>
      </c>
      <c r="PH24" t="s">
        <v>843</v>
      </c>
      <c r="PI24" t="s">
        <v>843</v>
      </c>
      <c r="PJ24" t="s">
        <v>1300</v>
      </c>
      <c r="PK24" s="34">
        <v>0.50224894285202026</v>
      </c>
      <c r="PL24" s="34">
        <v>0.50259798765182495</v>
      </c>
      <c r="PM24" s="34">
        <v>0.5029558539390564</v>
      </c>
      <c r="PN24" s="34">
        <v>0.50330835580825806</v>
      </c>
      <c r="PO24" s="34">
        <v>0.50364917516708374</v>
      </c>
      <c r="PP24" s="34">
        <v>0.50395345687866211</v>
      </c>
      <c r="PQ24" s="34">
        <v>0.50420451164245605</v>
      </c>
      <c r="PR24" s="34">
        <v>0.5044901967048645</v>
      </c>
      <c r="PS24" s="34">
        <v>0.50474536418914795</v>
      </c>
      <c r="PT24" s="34">
        <v>0.50494146347045898</v>
      </c>
      <c r="PU24" s="34">
        <v>0.50516289472579956</v>
      </c>
      <c r="PV24" s="34">
        <v>0.50532335042953491</v>
      </c>
      <c r="PW24" s="34">
        <v>0.50544416904449463</v>
      </c>
      <c r="PX24" s="34">
        <v>0.50557899475097656</v>
      </c>
      <c r="PY24" s="34">
        <v>0.50567865371704102</v>
      </c>
      <c r="PZ24" s="34">
        <v>0.50576817989349365</v>
      </c>
      <c r="QA24" s="34">
        <v>0.50585389137268066</v>
      </c>
      <c r="QB24" s="34">
        <v>0.50580716133117676</v>
      </c>
      <c r="QC24" s="34">
        <v>0.50562793016433716</v>
      </c>
      <c r="QD24" s="34">
        <v>0.50544512271881104</v>
      </c>
      <c r="QE24" s="34">
        <v>0.50529056787490845</v>
      </c>
      <c r="QF24" s="34">
        <v>0.50511592626571655</v>
      </c>
      <c r="QG24" s="34">
        <v>0.50491279363632202</v>
      </c>
      <c r="QH24" s="34">
        <v>0.50472939014434814</v>
      </c>
      <c r="QI24" s="34">
        <v>0.50457626581192017</v>
      </c>
      <c r="QJ24" s="34">
        <v>0.50443166494369507</v>
      </c>
      <c r="QK24" s="34">
        <v>0.50428742170333862</v>
      </c>
      <c r="QL24" s="34">
        <v>0.50414371490478516</v>
      </c>
      <c r="QM24" s="34">
        <v>0.50399881601333618</v>
      </c>
      <c r="QN24" s="34">
        <v>0.50385284423828125</v>
      </c>
      <c r="QO24" s="34">
        <v>0.50370746850967407</v>
      </c>
      <c r="QP24" s="34">
        <v>0.50356024503707886</v>
      </c>
      <c r="QQ24" s="34">
        <v>0.50341123342514038</v>
      </c>
      <c r="QR24" s="34">
        <v>0.5032617449760437</v>
      </c>
      <c r="QS24" s="34">
        <v>0.50311088562011719</v>
      </c>
      <c r="QT24" s="34">
        <v>0.50295716524124146</v>
      </c>
      <c r="QU24" s="34">
        <v>0.50280082225799561</v>
      </c>
      <c r="QV24" s="34">
        <v>0.50264370441436768</v>
      </c>
      <c r="QW24" s="34">
        <v>0.50248432159423828</v>
      </c>
      <c r="QX24" s="34">
        <v>0.50232309103012085</v>
      </c>
      <c r="QY24" s="34">
        <v>0.50215965509414673</v>
      </c>
      <c r="QZ24" s="34">
        <v>0.50199317932128906</v>
      </c>
      <c r="RA24" s="34">
        <v>0.50182521343231201</v>
      </c>
      <c r="RB24" s="34">
        <v>0.50165444612503052</v>
      </c>
      <c r="RC24" s="34">
        <v>0.50148135423660278</v>
      </c>
      <c r="RD24" s="34">
        <v>0.50130683183670044</v>
      </c>
      <c r="RE24" s="34">
        <v>0.50113070011138916</v>
      </c>
      <c r="RF24" s="34">
        <v>0.50095224380493164</v>
      </c>
      <c r="RG24" s="34">
        <v>0.50077086687088013</v>
      </c>
      <c r="RH24" s="34">
        <v>0.50058698654174805</v>
      </c>
      <c r="RI24" s="34">
        <v>0.50040000677108765</v>
      </c>
      <c r="RJ24" s="34">
        <v>0.50021094083786011</v>
      </c>
      <c r="RK24" s="34">
        <v>0.5000191330909729</v>
      </c>
      <c r="RL24" s="34">
        <v>0.49982434511184692</v>
      </c>
      <c r="RM24" s="34">
        <v>0.49962669610977173</v>
      </c>
      <c r="RN24" s="34">
        <v>0.49942776560783386</v>
      </c>
      <c r="RO24" s="34">
        <v>0.49922734498977661</v>
      </c>
      <c r="RP24" s="34">
        <v>0.49902406334877014</v>
      </c>
      <c r="RQ24" s="34">
        <v>0.49881774187088013</v>
      </c>
      <c r="RR24" s="34">
        <v>0.49860894680023193</v>
      </c>
      <c r="RS24" s="34">
        <v>0.49839866161346436</v>
      </c>
      <c r="RT24" s="34">
        <v>0.49818703532218933</v>
      </c>
      <c r="RU24" s="34">
        <v>0.49797344207763672</v>
      </c>
      <c r="RV24" s="34">
        <v>0.49775749444961548</v>
      </c>
      <c r="RW24" s="34">
        <v>0.49754124879837036</v>
      </c>
      <c r="RX24" s="34">
        <v>0.49732387065887451</v>
      </c>
      <c r="RY24" s="34">
        <v>0.49710610508918762</v>
      </c>
      <c r="RZ24" s="34">
        <v>0.49688851833343506</v>
      </c>
      <c r="SA24" s="34">
        <v>0.4966709315776825</v>
      </c>
      <c r="SB24" s="34">
        <v>0.49645337462425232</v>
      </c>
      <c r="SC24" s="34">
        <v>0.49623510241508484</v>
      </c>
      <c r="SD24" s="34">
        <v>0.4960179328918457</v>
      </c>
      <c r="SE24" s="34">
        <v>0.49580398201942444</v>
      </c>
      <c r="SF24" s="34">
        <v>0.49559357762336731</v>
      </c>
      <c r="SG24" s="34">
        <v>0.49538636207580566</v>
      </c>
      <c r="SH24" s="34">
        <v>0.49518308043479919</v>
      </c>
      <c r="SI24" s="34">
        <v>0.49498459696769714</v>
      </c>
      <c r="SJ24" s="34">
        <v>0.49479034543037415</v>
      </c>
      <c r="SK24" s="34">
        <v>0.49459898471832275</v>
      </c>
      <c r="SL24" s="34">
        <v>0.49441111087799072</v>
      </c>
      <c r="SM24" s="34">
        <v>0.49422788619995117</v>
      </c>
      <c r="SN24" s="34">
        <v>0.4940497875213623</v>
      </c>
      <c r="SO24" s="34">
        <v>0.493877112865448</v>
      </c>
      <c r="SP24" s="34">
        <v>0.49370861053466797</v>
      </c>
      <c r="SQ24" s="34">
        <v>0.49354365468025208</v>
      </c>
      <c r="SR24" s="34">
        <v>0.49338224530220032</v>
      </c>
      <c r="SS24" s="34">
        <v>0.49322393536567688</v>
      </c>
      <c r="ST24" s="34">
        <v>0.49306976795196533</v>
      </c>
      <c r="SU24" s="34">
        <v>0.49292102456092834</v>
      </c>
      <c r="SV24" s="34">
        <v>0.49277660250663757</v>
      </c>
      <c r="SW24" s="34">
        <v>0.49263569712638855</v>
      </c>
      <c r="SX24" s="34">
        <v>0.49249976873397827</v>
      </c>
      <c r="SY24" s="34">
        <v>0.49237102270126343</v>
      </c>
      <c r="SZ24" s="34">
        <v>0.49224799871444702</v>
      </c>
      <c r="TA24" s="34">
        <v>0.49213138222694397</v>
      </c>
      <c r="TB24" s="34">
        <v>0.49202185869216919</v>
      </c>
      <c r="TC24" s="34">
        <v>0.49191927909851074</v>
      </c>
      <c r="TD24" s="34">
        <v>0.4918256402015686</v>
      </c>
      <c r="TE24" s="34">
        <v>0.49174213409423828</v>
      </c>
      <c r="TF24" s="34">
        <v>0.49166756868362427</v>
      </c>
      <c r="TG24" s="34">
        <v>0.49159923195838928</v>
      </c>
      <c r="TH24" t="s">
        <v>843</v>
      </c>
      <c r="TI24" t="s">
        <v>843</v>
      </c>
      <c r="TJ24" t="s">
        <v>1300</v>
      </c>
      <c r="TK24" s="34">
        <v>0.47996934449488399</v>
      </c>
      <c r="TL24" s="34">
        <v>0.47849204356879499</v>
      </c>
      <c r="TM24" s="34">
        <v>0.47767545124984601</v>
      </c>
      <c r="TN24" s="34">
        <v>0.47744656356576398</v>
      </c>
      <c r="TO24" s="34">
        <v>0.477813164516322</v>
      </c>
      <c r="TP24" s="34">
        <v>0.48085106705467701</v>
      </c>
      <c r="TQ24" s="34">
        <v>0.48466944312733601</v>
      </c>
      <c r="TR24" s="34">
        <v>0.47998896897327803</v>
      </c>
      <c r="TS24" s="34">
        <v>0.47791922632436401</v>
      </c>
      <c r="TT24" s="34">
        <v>0.48345199337272399</v>
      </c>
      <c r="TU24" s="34">
        <v>0.48677570636508299</v>
      </c>
      <c r="TV24" s="34">
        <v>0.49361757673904899</v>
      </c>
      <c r="TW24" s="34">
        <v>0.50175524880566702</v>
      </c>
      <c r="TX24" s="34">
        <v>0.50729094606504999</v>
      </c>
      <c r="TY24" s="34">
        <v>0.51359300175662204</v>
      </c>
      <c r="TZ24" s="34">
        <v>0.51802078356380199</v>
      </c>
      <c r="UA24" s="34">
        <v>0.52080043694160205</v>
      </c>
      <c r="UB24" s="34">
        <v>0.524815668980114</v>
      </c>
      <c r="UC24" s="34">
        <v>0.52884462426578505</v>
      </c>
      <c r="UD24" s="34">
        <v>0.53290894238375996</v>
      </c>
      <c r="UE24" s="34">
        <v>0.53775134836072602</v>
      </c>
      <c r="UF24" s="34">
        <v>0.54171398858169195</v>
      </c>
      <c r="UG24" s="34">
        <v>0.54475026739797305</v>
      </c>
      <c r="UH24" s="34">
        <v>0.54759743014263296</v>
      </c>
      <c r="UI24" s="34">
        <v>0.54999726269480498</v>
      </c>
      <c r="UJ24" s="34">
        <v>0.55272084501874597</v>
      </c>
      <c r="UK24" s="34">
        <v>0.55549484748475797</v>
      </c>
      <c r="UL24" s="34">
        <v>0.55862191042003195</v>
      </c>
      <c r="UM24" s="34">
        <v>0.56227234687400496</v>
      </c>
      <c r="UN24" s="34">
        <v>0.56613893441549101</v>
      </c>
      <c r="UO24" s="34">
        <v>0.570258080548114</v>
      </c>
      <c r="UP24" s="34">
        <v>0.57445878633051994</v>
      </c>
      <c r="UQ24" s="34">
        <v>0.57855284279772201</v>
      </c>
      <c r="UR24" s="34">
        <v>0.58270185000496999</v>
      </c>
      <c r="US24" s="34">
        <v>0.58695117587624202</v>
      </c>
      <c r="UT24" s="34">
        <v>0.59128055809558799</v>
      </c>
      <c r="UU24" s="34">
        <v>0.59576264083225394</v>
      </c>
      <c r="UV24" s="34">
        <v>0.60024175835839899</v>
      </c>
      <c r="UW24" s="34">
        <v>0.60458551453423193</v>
      </c>
      <c r="UX24" s="34">
        <v>0.608790007678781</v>
      </c>
      <c r="UY24" s="34">
        <v>0.61278343895875798</v>
      </c>
      <c r="UZ24" s="34">
        <v>0.61665872489246598</v>
      </c>
      <c r="VA24" s="34">
        <v>0.62041338900256593</v>
      </c>
      <c r="VB24" s="34">
        <v>0.623994323085314</v>
      </c>
      <c r="VC24" s="34">
        <v>0.62741584350706392</v>
      </c>
      <c r="VD24" s="34">
        <v>0.63070289499229504</v>
      </c>
      <c r="VE24" s="34">
        <v>0.63384474620795794</v>
      </c>
      <c r="VF24" s="34">
        <v>0.63687697930991194</v>
      </c>
      <c r="VG24" s="34">
        <v>0.63980691508613996</v>
      </c>
      <c r="VH24" s="34">
        <v>0.64257814430198901</v>
      </c>
      <c r="VI24" s="34">
        <v>0.64517496931008689</v>
      </c>
      <c r="VJ24" s="34">
        <v>0.64761011782586708</v>
      </c>
      <c r="VK24" s="34">
        <v>0.64994856294178005</v>
      </c>
      <c r="VL24" s="34">
        <v>0.65215601389638811</v>
      </c>
      <c r="VM24" s="34">
        <v>0.65419963975847095</v>
      </c>
      <c r="VN24" s="34">
        <v>0.6560766533836051</v>
      </c>
      <c r="VO24" s="34">
        <v>0.65780505364834996</v>
      </c>
      <c r="VP24" s="34">
        <v>0.65938883784588898</v>
      </c>
      <c r="VQ24" s="34">
        <v>0.66081637569141805</v>
      </c>
      <c r="VR24" s="34">
        <v>0.66213987438775301</v>
      </c>
      <c r="VS24" s="34">
        <v>0.66336355301876493</v>
      </c>
      <c r="VT24" s="34">
        <v>0.66450021241020807</v>
      </c>
      <c r="VU24" s="34">
        <v>0.66559068068814398</v>
      </c>
      <c r="VV24" s="34">
        <v>0.66659761175151</v>
      </c>
      <c r="VW24" s="34">
        <v>0.66747571070533396</v>
      </c>
      <c r="VX24" s="34">
        <v>0.66826763272400802</v>
      </c>
      <c r="VY24" s="34">
        <v>0.66898206819197492</v>
      </c>
      <c r="VZ24" s="34">
        <v>0.66955621947871191</v>
      </c>
      <c r="WA24" s="34">
        <v>0.67000978198897299</v>
      </c>
      <c r="WB24" s="34">
        <v>0.67044169145168397</v>
      </c>
      <c r="WC24" s="34">
        <v>0.670928384935916</v>
      </c>
      <c r="WD24" s="34">
        <v>0.67131975588705994</v>
      </c>
      <c r="WE24" s="34">
        <v>0.67156751908453405</v>
      </c>
      <c r="WF24" s="34">
        <v>0.67196531266285109</v>
      </c>
      <c r="WG24" s="34">
        <v>0.67241979851821398</v>
      </c>
      <c r="WH24" s="34">
        <v>0.67272296704278201</v>
      </c>
      <c r="WI24" s="34">
        <v>0.67292533204015503</v>
      </c>
      <c r="WJ24" s="34">
        <v>0.67285919723476095</v>
      </c>
      <c r="WK24" s="34">
        <v>0.67253006692244599</v>
      </c>
      <c r="WL24" s="34">
        <v>0.67207300698911498</v>
      </c>
      <c r="WM24" s="34">
        <v>0.67142377329257297</v>
      </c>
      <c r="WN24" s="34">
        <v>0.67069012040593901</v>
      </c>
      <c r="WO24" s="34">
        <v>0.66997883024187899</v>
      </c>
      <c r="WP24" s="34">
        <v>0.66920957886130295</v>
      </c>
      <c r="WQ24" s="34">
        <v>0.66830388210329306</v>
      </c>
      <c r="WR24" s="34">
        <v>0.66726025914898102</v>
      </c>
      <c r="WS24" s="34">
        <v>0.6660826839094629</v>
      </c>
      <c r="WT24" s="34">
        <v>0.66483885467741799</v>
      </c>
      <c r="WU24" s="34">
        <v>0.66360186733892501</v>
      </c>
      <c r="WV24" s="34">
        <v>0.66235754233612798</v>
      </c>
      <c r="WW24" s="34">
        <v>0.66113227603483093</v>
      </c>
      <c r="WX24" s="34">
        <v>0.6599382705856689</v>
      </c>
      <c r="WY24" s="34">
        <v>0.65875501048873109</v>
      </c>
      <c r="WZ24" s="34">
        <v>0.65756066479467501</v>
      </c>
      <c r="XA24" s="34">
        <v>0.6563972066825271</v>
      </c>
      <c r="XB24" s="34">
        <v>0.65524561763488609</v>
      </c>
      <c r="XC24" s="34">
        <v>0.65407490032014903</v>
      </c>
      <c r="XD24" s="34">
        <v>0.65294205357672896</v>
      </c>
      <c r="XE24" s="34">
        <v>0.65183863378774509</v>
      </c>
      <c r="XF24" s="34">
        <v>0.6507408924647009</v>
      </c>
      <c r="XG24" s="34">
        <v>0.64962517247056695</v>
      </c>
      <c r="XH24" t="s">
        <v>843</v>
      </c>
      <c r="XI24" t="s">
        <v>1300</v>
      </c>
      <c r="XJ24" s="34">
        <v>0.46515044466728706</v>
      </c>
      <c r="XK24" s="34">
        <v>0.46381697662344001</v>
      </c>
      <c r="XL24" s="34">
        <v>0.46313177174764497</v>
      </c>
      <c r="XM24" s="34">
        <v>0.46298727364338399</v>
      </c>
      <c r="XN24" s="34">
        <v>0.46337451332443502</v>
      </c>
      <c r="XO24" s="34">
        <v>0.466381494175796</v>
      </c>
      <c r="XP24" s="34">
        <v>0.47013181729284198</v>
      </c>
      <c r="XQ24" s="34">
        <v>0.46530485564957302</v>
      </c>
      <c r="XR24" s="34">
        <v>0.46316840085852495</v>
      </c>
      <c r="XS24" s="34">
        <v>0.46879537503823898</v>
      </c>
      <c r="XT24" s="34">
        <v>0.47234540366414995</v>
      </c>
      <c r="XU24" s="34">
        <v>0.479516007931442</v>
      </c>
      <c r="XV24" s="34">
        <v>0.48792928267045999</v>
      </c>
      <c r="XW24" s="34">
        <v>0.49363579394873197</v>
      </c>
      <c r="XX24" s="34">
        <v>0.50002142668726002</v>
      </c>
      <c r="XY24" s="34">
        <v>0.50439278902610996</v>
      </c>
      <c r="XZ24" s="34">
        <v>0.50703699300796701</v>
      </c>
      <c r="YA24" s="34">
        <v>0.51094218168052996</v>
      </c>
      <c r="YB24" s="34">
        <v>0.51484835792638595</v>
      </c>
      <c r="YC24" s="34">
        <v>0.51877812198115403</v>
      </c>
      <c r="YD24" s="34">
        <v>0.52352167782647197</v>
      </c>
      <c r="YE24" s="34">
        <v>0.52740434522538004</v>
      </c>
      <c r="YF24" s="34">
        <v>0.53033374131213395</v>
      </c>
      <c r="YG24" s="34">
        <v>0.53304126003844599</v>
      </c>
      <c r="YH24" s="34">
        <v>0.53524915339225398</v>
      </c>
      <c r="YI24" s="34">
        <v>0.537733703432693</v>
      </c>
      <c r="YJ24" s="34">
        <v>0.54023575229856002</v>
      </c>
      <c r="YK24" s="34">
        <v>0.54306692501702503</v>
      </c>
      <c r="YL24" s="34">
        <v>0.54640204017791905</v>
      </c>
      <c r="YM24" s="34">
        <v>0.54994001798931402</v>
      </c>
      <c r="YN24" s="34">
        <v>0.55372477711825097</v>
      </c>
      <c r="YO24" s="34">
        <v>0.55758639990557302</v>
      </c>
      <c r="YP24" s="34">
        <v>0.56134048412372206</v>
      </c>
      <c r="YQ24" s="34">
        <v>0.56515073786596903</v>
      </c>
      <c r="YR24" s="34">
        <v>0.56905883639871502</v>
      </c>
      <c r="YS24" s="34">
        <v>0.57305025709645097</v>
      </c>
      <c r="YT24" s="34">
        <v>0.57720791468490296</v>
      </c>
      <c r="YU24" s="34">
        <v>0.58137514057320805</v>
      </c>
      <c r="YV24" s="34">
        <v>0.58542209857180305</v>
      </c>
      <c r="YW24" s="34">
        <v>0.58934857061601398</v>
      </c>
      <c r="YX24" s="34">
        <v>0.59307865010680305</v>
      </c>
      <c r="YY24" s="34">
        <v>0.59670550833032598</v>
      </c>
      <c r="YZ24" s="34">
        <v>0.60022609479604494</v>
      </c>
      <c r="ZA24" s="34">
        <v>0.60356680243793592</v>
      </c>
      <c r="ZB24" s="34">
        <v>0.60671404858931499</v>
      </c>
      <c r="ZC24" s="34">
        <v>0.60964301728564496</v>
      </c>
      <c r="ZD24" s="34">
        <v>0.61229337243169801</v>
      </c>
      <c r="ZE24" s="34">
        <v>0.61470376825623096</v>
      </c>
      <c r="ZF24" s="34">
        <v>0.61689790433693192</v>
      </c>
      <c r="ZG24" s="34">
        <v>0.61883552044046097</v>
      </c>
      <c r="ZH24" s="34">
        <v>0.620534830983692</v>
      </c>
      <c r="ZI24" s="34">
        <v>0.62203048130271599</v>
      </c>
      <c r="ZJ24" s="34">
        <v>0.62338038687503794</v>
      </c>
      <c r="ZK24" s="34">
        <v>0.624553559074839</v>
      </c>
      <c r="ZL24" s="34">
        <v>0.62553263002884796</v>
      </c>
      <c r="ZM24" s="34">
        <v>0.62634717199715506</v>
      </c>
      <c r="ZN24" s="34">
        <v>0.627052622476723</v>
      </c>
      <c r="ZO24" s="34">
        <v>0.62768183579967796</v>
      </c>
      <c r="ZP24" s="34">
        <v>0.62823164653834906</v>
      </c>
      <c r="ZQ24" s="34">
        <v>0.62873525720697998</v>
      </c>
      <c r="ZR24" s="34">
        <v>0.62918050403584092</v>
      </c>
      <c r="ZS24" s="34">
        <v>0.62956074204347001</v>
      </c>
      <c r="ZT24" s="34">
        <v>0.62989451205835201</v>
      </c>
      <c r="ZU24" s="34">
        <v>0.63015267912560602</v>
      </c>
      <c r="ZV24" s="34">
        <v>0.63032884813442303</v>
      </c>
      <c r="ZW24" s="34">
        <v>0.63048218565210401</v>
      </c>
      <c r="ZX24" s="34">
        <v>0.63054643323103998</v>
      </c>
      <c r="ZY24" s="34">
        <v>0.63044405425724792</v>
      </c>
      <c r="ZZ24" s="34">
        <v>0.63049934910073602</v>
      </c>
      <c r="AAA24" s="34">
        <v>0.63071052794079896</v>
      </c>
      <c r="AAB24" s="34">
        <v>0.63085630445968399</v>
      </c>
      <c r="AAC24" s="34">
        <v>0.63093229058755806</v>
      </c>
      <c r="AAD24" s="34">
        <v>0.630782054118605</v>
      </c>
      <c r="AAE24" s="34">
        <v>0.63036011044305196</v>
      </c>
      <c r="AAF24" s="34">
        <v>0.62974985932881899</v>
      </c>
      <c r="AAG24" s="34">
        <v>0.62896252501897598</v>
      </c>
      <c r="AAH24" s="34">
        <v>0.62805818786118406</v>
      </c>
      <c r="AAI24" s="34">
        <v>0.62705398535363899</v>
      </c>
      <c r="AAJ24" s="34">
        <v>0.62593305006114797</v>
      </c>
      <c r="AAK24" s="34">
        <v>0.624719156529849</v>
      </c>
      <c r="AAL24" s="34">
        <v>0.62337272366853602</v>
      </c>
      <c r="AAM24" s="34">
        <v>0.62187226568782694</v>
      </c>
      <c r="AAN24" s="34">
        <v>0.62031323160896801</v>
      </c>
      <c r="AAO24" s="34">
        <v>0.61876232495661798</v>
      </c>
      <c r="AAP24" s="34">
        <v>0.61716282665853195</v>
      </c>
      <c r="AAQ24" s="34">
        <v>0.61554084215659399</v>
      </c>
      <c r="AAR24" s="34">
        <v>0.61391218280035398</v>
      </c>
      <c r="AAS24" s="34">
        <v>0.61229798351985798</v>
      </c>
      <c r="AAT24" s="34">
        <v>0.61073323572378302</v>
      </c>
      <c r="AAU24" s="34">
        <v>0.609185857873216</v>
      </c>
      <c r="AAV24" s="34">
        <v>0.60764136436270999</v>
      </c>
      <c r="AAW24" s="34">
        <v>0.60616261762468293</v>
      </c>
      <c r="AAX24" s="34">
        <v>0.60472191495014593</v>
      </c>
      <c r="AAY24" s="34">
        <v>0.60326790325617796</v>
      </c>
      <c r="AAZ24" s="34">
        <v>0.60186613335814498</v>
      </c>
      <c r="ABA24" s="34">
        <v>0.60049599614851601</v>
      </c>
      <c r="ABB24" s="34">
        <v>0.59908001820107903</v>
      </c>
      <c r="ABC24" s="34">
        <v>0.59764938743988505</v>
      </c>
      <c r="ABD24" s="34">
        <v>0.59622227750650003</v>
      </c>
      <c r="ABE24" s="34">
        <v>0.59477489650256099</v>
      </c>
      <c r="ABF24" s="34">
        <v>0.59327456001684797</v>
      </c>
      <c r="ABG24" t="s">
        <v>843</v>
      </c>
      <c r="ABH24" t="s">
        <v>843</v>
      </c>
      <c r="ABI24" t="s">
        <v>1300</v>
      </c>
      <c r="ABJ24" s="34">
        <v>0.37943665968078299</v>
      </c>
      <c r="ABK24" s="34">
        <v>0.37798673930248805</v>
      </c>
      <c r="ABL24" s="34">
        <v>0.376688875204929</v>
      </c>
      <c r="ABM24" s="34">
        <v>0.37562489153297002</v>
      </c>
      <c r="ABN24" s="34">
        <v>0.37482888195561004</v>
      </c>
      <c r="ABO24" s="34">
        <v>0.376488746011793</v>
      </c>
      <c r="ABP24" s="34">
        <v>0.37902225465732298</v>
      </c>
      <c r="ABQ24" s="34">
        <v>0.37316787102091503</v>
      </c>
      <c r="ABR24" s="34">
        <v>0.36918598524194701</v>
      </c>
      <c r="ABS24" s="34">
        <v>0.372283477189365</v>
      </c>
      <c r="ABT24" s="34">
        <v>0.37333000894795804</v>
      </c>
      <c r="ABU24" s="34">
        <v>0.37807792204062501</v>
      </c>
      <c r="ABV24" s="34">
        <v>0.38469958055703701</v>
      </c>
      <c r="ABW24" s="34">
        <v>0.38936001770509199</v>
      </c>
      <c r="ABX24" s="34">
        <v>0.39521760008265</v>
      </c>
      <c r="ABY24" s="34">
        <v>0.39955076953651497</v>
      </c>
      <c r="ABZ24" s="34">
        <v>0.40234813525701396</v>
      </c>
      <c r="ACA24" s="34">
        <v>0.40635871967102999</v>
      </c>
      <c r="ACB24" s="34">
        <v>0.41046098507844098</v>
      </c>
      <c r="ACC24" s="34">
        <v>0.41478874812171496</v>
      </c>
      <c r="ACD24" s="34">
        <v>0.42012854511881204</v>
      </c>
      <c r="ACE24" s="34">
        <v>0.42464271715166702</v>
      </c>
      <c r="ACF24" s="34">
        <v>0.428193696816275</v>
      </c>
      <c r="ACG24" s="34">
        <v>0.43228685165436403</v>
      </c>
      <c r="ACH24" s="34">
        <v>0.43640189837677495</v>
      </c>
      <c r="ACI24" s="34">
        <v>0.44050345862081497</v>
      </c>
      <c r="ACJ24" s="34">
        <v>0.44470963030959998</v>
      </c>
      <c r="ACK24" s="34">
        <v>0.44905008899287802</v>
      </c>
      <c r="ACL24" s="34">
        <v>0.45281096707631902</v>
      </c>
      <c r="ACM24" s="34">
        <v>0.45616376085701704</v>
      </c>
      <c r="ACN24" s="34">
        <v>0.45973636401079504</v>
      </c>
      <c r="ACO24" s="34">
        <v>0.46335982688299504</v>
      </c>
      <c r="ACP24" s="34">
        <v>0.46728714021998302</v>
      </c>
      <c r="ACQ24" s="34">
        <v>0.47162801825949202</v>
      </c>
      <c r="ACR24" s="34">
        <v>0.47614484777592303</v>
      </c>
      <c r="ACS24" s="34">
        <v>0.48087549551832898</v>
      </c>
      <c r="ACT24" s="34">
        <v>0.48561762011953802</v>
      </c>
      <c r="ACU24" s="34">
        <v>0.490188744761136</v>
      </c>
      <c r="ACV24" s="34">
        <v>0.49476421472561499</v>
      </c>
      <c r="ACW24" s="34">
        <v>0.49937914431408403</v>
      </c>
      <c r="ACX24" s="34">
        <v>0.50401719810432399</v>
      </c>
      <c r="ACY24" s="34">
        <v>0.50879247420551199</v>
      </c>
      <c r="ACZ24" s="34">
        <v>0.51359624645006396</v>
      </c>
      <c r="ADA24" s="34">
        <v>0.51828582580620397</v>
      </c>
      <c r="ADB24" s="34">
        <v>0.52283870629385099</v>
      </c>
      <c r="ADC24" s="34">
        <v>0.52720304747258295</v>
      </c>
      <c r="ADD24" s="34">
        <v>0.53146646413768794</v>
      </c>
      <c r="ADE24" s="34">
        <v>0.53564466655058196</v>
      </c>
      <c r="ADF24" s="34">
        <v>0.53968153270095498</v>
      </c>
      <c r="ADG24" s="34">
        <v>0.54356506125827797</v>
      </c>
      <c r="ADH24" s="34">
        <v>0.54727776862154598</v>
      </c>
      <c r="ADI24" s="34">
        <v>0.55075416411686906</v>
      </c>
      <c r="ADJ24" s="34">
        <v>0.55402244694095204</v>
      </c>
      <c r="ADK24" s="34">
        <v>0.55709141853766608</v>
      </c>
      <c r="ADL24" s="34">
        <v>0.559927464812635</v>
      </c>
      <c r="ADM24" s="34">
        <v>0.56252359175412703</v>
      </c>
      <c r="ADN24" s="34">
        <v>0.56494699250393399</v>
      </c>
      <c r="ADO24" s="34">
        <v>0.56724359091778398</v>
      </c>
      <c r="ADP24" s="34">
        <v>0.56936982007858195</v>
      </c>
      <c r="ADQ24" s="34">
        <v>0.571342081138979</v>
      </c>
      <c r="ADR24" s="34">
        <v>0.57319184424751302</v>
      </c>
      <c r="ADS24" s="34">
        <v>0.57493954133054403</v>
      </c>
      <c r="ADT24" s="34">
        <v>0.57664859208492503</v>
      </c>
      <c r="ADU24" s="34">
        <v>0.57830224536351305</v>
      </c>
      <c r="ADV24" s="34">
        <v>0.57985985507095306</v>
      </c>
      <c r="ADW24" s="34">
        <v>0.58136192217845295</v>
      </c>
      <c r="ADX24" s="34">
        <v>0.58279950186947094</v>
      </c>
      <c r="ADY24" s="34">
        <v>0.58410877915108694</v>
      </c>
      <c r="ADZ24" s="34">
        <v>0.58529220317418895</v>
      </c>
      <c r="AEA24" s="34">
        <v>0.58644453827505505</v>
      </c>
      <c r="AEB24" s="34">
        <v>0.58760433431512504</v>
      </c>
      <c r="AEC24" s="34">
        <v>0.58867710658745798</v>
      </c>
      <c r="AED24" s="34">
        <v>0.58960818831612305</v>
      </c>
      <c r="AEE24" s="34">
        <v>0.59067014854201905</v>
      </c>
      <c r="AEF24" s="34">
        <v>0.59181908683556794</v>
      </c>
      <c r="AEG24" s="34">
        <v>0.59285402011978694</v>
      </c>
      <c r="AEH24" s="34">
        <v>0.59378676001686803</v>
      </c>
      <c r="AEI24" s="34">
        <v>0.59450122859092902</v>
      </c>
      <c r="AEJ24" s="34">
        <v>0.59498101209269794</v>
      </c>
      <c r="AEK24" s="34">
        <v>0.59525666741421601</v>
      </c>
      <c r="AEL24" s="34">
        <v>0.59533479290841906</v>
      </c>
      <c r="AEM24" s="34">
        <v>0.59531514988532297</v>
      </c>
      <c r="AEN24" s="34">
        <v>0.59518893121204397</v>
      </c>
      <c r="AEO24" s="34">
        <v>0.59491984482460192</v>
      </c>
      <c r="AEP24" s="34">
        <v>0.59457697451788905</v>
      </c>
      <c r="AEQ24" s="34">
        <v>0.59413820423056396</v>
      </c>
      <c r="AER24" s="34">
        <v>0.59355456345818902</v>
      </c>
      <c r="AES24" s="34">
        <v>0.59292194699834</v>
      </c>
      <c r="AET24" s="34">
        <v>0.592297842947624</v>
      </c>
      <c r="AEU24" s="34">
        <v>0.59160161196045802</v>
      </c>
      <c r="AEV24" s="34">
        <v>0.59084662575091107</v>
      </c>
      <c r="AEW24" s="34">
        <v>0.59007185515080307</v>
      </c>
      <c r="AEX24" s="34">
        <v>0.58929421422349892</v>
      </c>
      <c r="AEY24" s="34">
        <v>0.58853173693641703</v>
      </c>
      <c r="AEZ24" s="34">
        <v>0.58776551862330495</v>
      </c>
      <c r="AFA24" s="34">
        <v>0.58697011545387801</v>
      </c>
      <c r="AFB24" s="34">
        <v>0.58618808656625299</v>
      </c>
      <c r="AFC24" s="34">
        <v>0.58544066677019002</v>
      </c>
      <c r="AFD24" s="34">
        <v>0.58468358467660797</v>
      </c>
      <c r="AFE24" s="34">
        <v>0.583963927787432</v>
      </c>
      <c r="AFF24" s="34">
        <v>0.58328366061638104</v>
      </c>
      <c r="AFG24" t="s">
        <v>843</v>
      </c>
      <c r="AFH24" t="s">
        <v>843</v>
      </c>
      <c r="AFI24" s="34">
        <v>0.48017000000000004</v>
      </c>
      <c r="AFJ24" s="34">
        <v>0.48098999999999997</v>
      </c>
      <c r="AFK24" s="34">
        <v>0.48182999999999998</v>
      </c>
      <c r="AFL24" s="34">
        <v>0.48119999999999996</v>
      </c>
      <c r="AFM24" s="34">
        <v>0.48082999999999998</v>
      </c>
      <c r="AFN24" s="34">
        <v>0.48054000000000002</v>
      </c>
      <c r="AFO24" s="34">
        <v>0.48017000000000004</v>
      </c>
      <c r="AFP24" s="34">
        <v>0.47987999999999997</v>
      </c>
      <c r="AFQ24" s="34">
        <v>0.48024</v>
      </c>
      <c r="AFR24" s="34">
        <v>0.48080000000000001</v>
      </c>
      <c r="AFS24" s="34">
        <v>0.48176000000000002</v>
      </c>
      <c r="AFT24" s="34">
        <v>0.48268</v>
      </c>
      <c r="AFU24" s="34">
        <v>0.48357999999999995</v>
      </c>
      <c r="AFV24" s="34">
        <v>0.48448999999999998</v>
      </c>
      <c r="AFW24" s="34">
        <v>0.48540999999999995</v>
      </c>
      <c r="AFX24" s="34">
        <v>0.48636000000000001</v>
      </c>
      <c r="AFY24" s="34">
        <v>0.48743000000000003</v>
      </c>
      <c r="AFZ24" s="34">
        <v>0.42609000000000002</v>
      </c>
      <c r="AGA24" s="34"/>
      <c r="AGB24" t="s">
        <v>843</v>
      </c>
      <c r="AGC24" t="s">
        <v>843</v>
      </c>
      <c r="AGD24" t="s">
        <v>843</v>
      </c>
      <c r="AGE24" t="s">
        <v>843</v>
      </c>
      <c r="AGF24" s="34"/>
      <c r="AGG24" t="s">
        <v>843</v>
      </c>
      <c r="AGH24" t="s">
        <v>843</v>
      </c>
      <c r="AGI24" t="s">
        <v>843</v>
      </c>
      <c r="AGJ24" t="s">
        <v>843</v>
      </c>
      <c r="AGK24" t="s">
        <v>843</v>
      </c>
      <c r="AGL24" t="s">
        <v>843</v>
      </c>
      <c r="AGM24" t="s">
        <v>843</v>
      </c>
      <c r="AGN24" t="s">
        <v>843</v>
      </c>
      <c r="AGO24" s="34"/>
      <c r="AGP24" s="34"/>
      <c r="AGQ24" t="s">
        <v>1460</v>
      </c>
      <c r="AGR24" t="s">
        <v>843</v>
      </c>
      <c r="AGS24" s="34"/>
      <c r="AGT24" s="34"/>
      <c r="AGU24" t="s">
        <v>1460</v>
      </c>
      <c r="AGV24" t="s">
        <v>843</v>
      </c>
      <c r="AGW24" s="34"/>
      <c r="AGX24" s="34"/>
      <c r="AGY24" t="s">
        <v>1460</v>
      </c>
      <c r="AGZ24" t="s">
        <v>843</v>
      </c>
      <c r="AHA24" s="34"/>
      <c r="AHB24" s="34"/>
      <c r="AHC24" t="s">
        <v>1460</v>
      </c>
      <c r="AHD24" t="s">
        <v>843</v>
      </c>
      <c r="AHE24" s="34">
        <v>0.54500000000000004</v>
      </c>
      <c r="AHF24" s="34">
        <v>2016</v>
      </c>
      <c r="AHG24" t="s">
        <v>832</v>
      </c>
      <c r="AHH24" t="s">
        <v>843</v>
      </c>
      <c r="AHI24" t="s">
        <v>830</v>
      </c>
      <c r="AHJ24" s="34">
        <v>0.15609759092330933</v>
      </c>
      <c r="AHK24" s="34">
        <v>0.15661439299583435</v>
      </c>
      <c r="AHL24" s="34">
        <v>0.15121757984161377</v>
      </c>
      <c r="AHM24" s="34">
        <v>0.16410014033317566</v>
      </c>
      <c r="AHN24" s="34">
        <v>0.14494574069976807</v>
      </c>
      <c r="AHO24" t="s">
        <v>843</v>
      </c>
      <c r="AHP24" s="34"/>
      <c r="AHQ24" s="34"/>
      <c r="AHR24" s="34"/>
      <c r="AHS24" s="34"/>
      <c r="AHT24" s="34"/>
      <c r="AHU24" t="s">
        <v>843</v>
      </c>
      <c r="AHV24" s="34">
        <v>0.18326127529144287</v>
      </c>
      <c r="AHW24" s="34">
        <v>0.17560164630413055</v>
      </c>
      <c r="AHX24" s="34">
        <v>0.19645416736602783</v>
      </c>
      <c r="AHY24" s="34">
        <v>0.19661775231361389</v>
      </c>
      <c r="AHZ24" s="34">
        <v>0.20441293716430664</v>
      </c>
      <c r="AIA24" t="s">
        <v>465</v>
      </c>
      <c r="AIB24" t="s">
        <v>843</v>
      </c>
      <c r="AIC24" s="34">
        <v>0.14445708692073822</v>
      </c>
      <c r="AID24" s="34">
        <v>0.14967955648899078</v>
      </c>
      <c r="AIE24" s="34">
        <v>0.13500510156154633</v>
      </c>
      <c r="AIF24" s="34">
        <v>0.13785909116268158</v>
      </c>
      <c r="AIG24" s="34">
        <v>0.12313074618577957</v>
      </c>
      <c r="AIH24" t="s">
        <v>924</v>
      </c>
      <c r="AII24" t="s">
        <v>843</v>
      </c>
      <c r="AIJ24" s="34">
        <v>0.27602443099021912</v>
      </c>
      <c r="AIK24" s="34">
        <v>0.269430011510849</v>
      </c>
      <c r="AIL24" s="34">
        <v>0.21503099799156189</v>
      </c>
      <c r="AIM24" s="34">
        <v>0.18492399156093597</v>
      </c>
      <c r="AIN24" s="34">
        <v>0.18191999197006226</v>
      </c>
      <c r="AIO24" t="s">
        <v>1607</v>
      </c>
      <c r="AIP24" s="34"/>
      <c r="AIQ24" t="s">
        <v>843</v>
      </c>
      <c r="AIR24" s="34"/>
      <c r="AIS24" s="34"/>
      <c r="AIT24" s="34"/>
      <c r="AIU24" s="34"/>
      <c r="AIV24" s="34"/>
      <c r="AIW24" s="34"/>
      <c r="AIX24" t="s">
        <v>843</v>
      </c>
      <c r="AIY24" s="34"/>
      <c r="AIZ24" s="34"/>
      <c r="AJA24" s="34"/>
      <c r="AJB24" s="34"/>
      <c r="AJC24" s="34"/>
      <c r="AJD24" s="34"/>
      <c r="AJE24" t="s">
        <v>843</v>
      </c>
      <c r="AJF24" s="34">
        <v>6.4342379570007324E-2</v>
      </c>
      <c r="AJG24" s="34">
        <v>6.6342703998088837E-2</v>
      </c>
      <c r="AJH24" s="34">
        <v>5.3301054984331131E-2</v>
      </c>
      <c r="AJI24" s="34">
        <v>2.2427292540669441E-2</v>
      </c>
      <c r="AJJ24" s="34">
        <v>3.8370385766029358E-2</v>
      </c>
      <c r="AJK24" t="s">
        <v>830</v>
      </c>
      <c r="AJL24" t="s">
        <v>843</v>
      </c>
      <c r="AJM24" t="s">
        <v>843</v>
      </c>
      <c r="AJN24" s="34">
        <v>4.2965885251760483E-2</v>
      </c>
      <c r="AJO24" s="34">
        <v>3.0682338401675224E-2</v>
      </c>
      <c r="AJP24" s="34">
        <v>-6.8076835013926029E-3</v>
      </c>
      <c r="AJQ24" s="34">
        <v>-5.1382835954427719E-2</v>
      </c>
      <c r="AJR24" s="34"/>
      <c r="AJS24" t="s">
        <v>832</v>
      </c>
      <c r="AJT24" t="s">
        <v>843</v>
      </c>
      <c r="AJU24" t="s">
        <v>843</v>
      </c>
      <c r="AJV24" t="s">
        <v>843</v>
      </c>
      <c r="AJW24" s="34">
        <v>3.3712945878505707E-2</v>
      </c>
      <c r="AJX24" s="34">
        <v>3.7622608244419098E-2</v>
      </c>
      <c r="AJY24" s="34">
        <v>2.4053271859884262E-2</v>
      </c>
      <c r="AJZ24" s="34">
        <v>-3.7733626086264849E-3</v>
      </c>
      <c r="AKA24" s="34">
        <v>1.5252245590090752E-2</v>
      </c>
      <c r="AKB24" t="s">
        <v>830</v>
      </c>
      <c r="AKC24" t="s">
        <v>843</v>
      </c>
      <c r="AKD24" t="s">
        <v>843</v>
      </c>
      <c r="AKE24" t="s">
        <v>843</v>
      </c>
      <c r="AKF24" s="34">
        <v>8.9222928509116173E-3</v>
      </c>
      <c r="AKG24" s="34">
        <v>-5.3141079843044281E-4</v>
      </c>
      <c r="AKH24" s="34">
        <v>-3.7333890795707703E-2</v>
      </c>
      <c r="AKI24" s="34">
        <v>-8.0832436680793762E-2</v>
      </c>
      <c r="AKJ24" s="34"/>
      <c r="AKK24" t="s">
        <v>832</v>
      </c>
      <c r="AKL24" t="s">
        <v>843</v>
      </c>
      <c r="AKM24" s="34"/>
      <c r="AKN24" t="s">
        <v>1460</v>
      </c>
      <c r="AKO24" t="s">
        <v>843</v>
      </c>
      <c r="AKP24" s="34">
        <v>506.12359619140625</v>
      </c>
      <c r="AKQ24" t="s">
        <v>830</v>
      </c>
      <c r="AKR24" t="s">
        <v>843</v>
      </c>
      <c r="AKS24" s="34"/>
      <c r="AKT24" t="s">
        <v>1460</v>
      </c>
      <c r="AKU24" t="s">
        <v>843</v>
      </c>
      <c r="AKV24" s="34"/>
      <c r="AKW24" t="s">
        <v>1460</v>
      </c>
      <c r="AKX24" t="s">
        <v>843</v>
      </c>
      <c r="AKY24" s="34">
        <v>0.19899187982082367</v>
      </c>
      <c r="AKZ24" s="34">
        <v>0.20370107889175415</v>
      </c>
      <c r="ALA24" s="34">
        <v>0.17530225217342377</v>
      </c>
      <c r="ALB24" s="34">
        <v>0.17988105118274689</v>
      </c>
      <c r="ALC24" s="34">
        <v>0.15064787864685059</v>
      </c>
      <c r="ALD24" t="s">
        <v>830</v>
      </c>
      <c r="ALE24" t="s">
        <v>843</v>
      </c>
      <c r="ALF24" t="s">
        <v>843</v>
      </c>
      <c r="ALG24" t="s">
        <v>843</v>
      </c>
      <c r="ALH24" s="34"/>
      <c r="ALI24" s="34"/>
      <c r="ALJ24" s="34"/>
      <c r="ALK24" s="34"/>
      <c r="ALL24" s="34">
        <v>0.17024315893650055</v>
      </c>
      <c r="ALM24" t="s">
        <v>465</v>
      </c>
    </row>
    <row r="25" spans="1:1020 1028:1080">
      <c r="A25" t="s">
        <v>422</v>
      </c>
      <c r="B25" t="s">
        <v>8</v>
      </c>
      <c r="C25" t="s">
        <v>214</v>
      </c>
      <c r="D25" s="34">
        <v>3.8180917501449585E-2</v>
      </c>
      <c r="E25" t="s">
        <v>432</v>
      </c>
      <c r="F25" s="34">
        <v>3.4616723656654358E-2</v>
      </c>
      <c r="G25" t="s">
        <v>1464</v>
      </c>
      <c r="H25" s="34">
        <v>3.2872900366783142E-2</v>
      </c>
      <c r="I25" t="s">
        <v>1294</v>
      </c>
      <c r="J25" s="34">
        <v>2.7731988579034805E-2</v>
      </c>
      <c r="K25" t="s">
        <v>1521</v>
      </c>
      <c r="L25" s="34"/>
      <c r="M25" t="s">
        <v>466</v>
      </c>
      <c r="N25" s="34">
        <v>0.46200001239776611</v>
      </c>
      <c r="O25" s="34"/>
      <c r="P25" t="s">
        <v>1459</v>
      </c>
      <c r="Q25" s="34"/>
      <c r="R25" t="s">
        <v>1459</v>
      </c>
      <c r="S25" s="34"/>
      <c r="T25" t="s">
        <v>1459</v>
      </c>
      <c r="U25" s="34"/>
      <c r="V25" t="s">
        <v>1459</v>
      </c>
      <c r="W25" t="s">
        <v>843</v>
      </c>
      <c r="X25" t="s">
        <v>465</v>
      </c>
      <c r="Y25" s="34">
        <v>0.5264778733253479</v>
      </c>
      <c r="Z25" s="34"/>
      <c r="AA25" t="s">
        <v>1459</v>
      </c>
      <c r="AB25" s="34"/>
      <c r="AC25" t="s">
        <v>1459</v>
      </c>
      <c r="AD25" s="34"/>
      <c r="AE25" t="s">
        <v>1459</v>
      </c>
      <c r="AF25" s="34"/>
      <c r="AG25" t="s">
        <v>1459</v>
      </c>
      <c r="AH25" t="s">
        <v>843</v>
      </c>
      <c r="AI25" t="s">
        <v>465</v>
      </c>
      <c r="AJ25" s="34">
        <v>0.4904572069644928</v>
      </c>
      <c r="AK25" s="34"/>
      <c r="AL25" t="s">
        <v>1459</v>
      </c>
      <c r="AM25" s="34"/>
      <c r="AN25" t="s">
        <v>1459</v>
      </c>
      <c r="AO25" s="34"/>
      <c r="AP25" t="s">
        <v>1459</v>
      </c>
      <c r="AQ25" s="34"/>
      <c r="AR25" t="s">
        <v>1459</v>
      </c>
      <c r="AS25" t="s">
        <v>843</v>
      </c>
      <c r="AT25" t="s">
        <v>465</v>
      </c>
      <c r="AU25" s="34">
        <v>0.49465972185134888</v>
      </c>
      <c r="AV25" s="34"/>
      <c r="AW25" t="s">
        <v>1459</v>
      </c>
      <c r="AX25" s="34"/>
      <c r="AY25" t="s">
        <v>1459</v>
      </c>
      <c r="AZ25" s="34"/>
      <c r="BA25" t="s">
        <v>1459</v>
      </c>
      <c r="BB25" s="34"/>
      <c r="BC25" t="s">
        <v>1459</v>
      </c>
      <c r="BD25" t="s">
        <v>843</v>
      </c>
      <c r="BE25" s="34">
        <v>0.5</v>
      </c>
      <c r="BF25" t="s">
        <v>1594</v>
      </c>
      <c r="BG25" t="s">
        <v>843</v>
      </c>
      <c r="BH25" t="s">
        <v>432</v>
      </c>
      <c r="BI25" s="34">
        <v>4.0478024482727051</v>
      </c>
      <c r="BJ25" t="s">
        <v>819</v>
      </c>
      <c r="BK25" s="34">
        <v>4.2068376541137695</v>
      </c>
      <c r="BL25" t="s">
        <v>1294</v>
      </c>
      <c r="BM25" s="34">
        <v>5.1165366172790527</v>
      </c>
      <c r="BN25" t="s">
        <v>1521</v>
      </c>
      <c r="BO25" s="34">
        <v>6.1229948997497559</v>
      </c>
      <c r="BP25" t="s">
        <v>843</v>
      </c>
      <c r="BQ25" s="34">
        <v>3.4068334102630615</v>
      </c>
      <c r="BR25" t="s">
        <v>830</v>
      </c>
      <c r="BS25" s="34"/>
      <c r="BT25" t="s">
        <v>843</v>
      </c>
      <c r="BU25" s="34">
        <v>4.5023665428161621</v>
      </c>
      <c r="BV25" t="s">
        <v>1553</v>
      </c>
      <c r="BW25" t="s">
        <v>843</v>
      </c>
      <c r="BX25" s="34">
        <v>3.1589624881744385</v>
      </c>
      <c r="BY25" t="s">
        <v>924</v>
      </c>
      <c r="BZ25" t="s">
        <v>843</v>
      </c>
      <c r="CA25" t="s">
        <v>432</v>
      </c>
      <c r="CB25" s="34">
        <v>4.5035341754555702E-3</v>
      </c>
      <c r="CC25" s="34">
        <v>4.1406909003853798E-3</v>
      </c>
      <c r="CD25" s="34">
        <v>3.0421148985624313E-3</v>
      </c>
      <c r="CE25" s="34">
        <v>7.3381536640226841E-4</v>
      </c>
      <c r="CF25" s="34">
        <v>7.3380337562412024E-4</v>
      </c>
      <c r="CG25" t="s">
        <v>843</v>
      </c>
      <c r="CH25" t="s">
        <v>819</v>
      </c>
      <c r="CI25" s="34">
        <v>7.6603405177593231E-3</v>
      </c>
      <c r="CJ25" s="34">
        <v>4.3786270543932915E-3</v>
      </c>
      <c r="CK25" s="34">
        <v>2.5374456308782101E-3</v>
      </c>
      <c r="CL25" s="34">
        <v>2.2800161968916655E-3</v>
      </c>
      <c r="CM25" s="34">
        <v>2.29858816601336E-3</v>
      </c>
      <c r="CN25" t="s">
        <v>843</v>
      </c>
      <c r="CO25" t="s">
        <v>1294</v>
      </c>
      <c r="CP25" s="34">
        <v>5.6755742989480495E-3</v>
      </c>
      <c r="CQ25" s="34">
        <v>2.816489664837718E-3</v>
      </c>
      <c r="CR25" s="34">
        <v>2.2847515065222979E-3</v>
      </c>
      <c r="CS25" s="34">
        <v>2.3064315319061279E-3</v>
      </c>
      <c r="CT25" s="34">
        <v>2.3221010342240334E-3</v>
      </c>
      <c r="CU25" t="s">
        <v>843</v>
      </c>
      <c r="CV25" t="s">
        <v>1521</v>
      </c>
      <c r="CW25" s="34">
        <v>3.8644988089799881E-3</v>
      </c>
      <c r="CX25" s="34">
        <v>2.4656686000525951E-3</v>
      </c>
      <c r="CY25" s="34">
        <v>2.3010652512311935E-3</v>
      </c>
      <c r="CZ25" s="34">
        <v>2.3221145384013653E-3</v>
      </c>
      <c r="DA25" s="34">
        <v>2.3378720507025719E-3</v>
      </c>
      <c r="DB25" t="s">
        <v>843</v>
      </c>
      <c r="DC25" s="34">
        <v>7.8223462104797363</v>
      </c>
      <c r="DD25" s="34">
        <v>9.0233001708984375</v>
      </c>
      <c r="DE25" s="34">
        <v>9.6160192489624023</v>
      </c>
      <c r="DF25" s="34">
        <v>9.8215246200561523</v>
      </c>
      <c r="DG25" s="34">
        <v>9.9891729354858398</v>
      </c>
      <c r="DH25" t="s">
        <v>1464</v>
      </c>
      <c r="DI25" t="s">
        <v>843</v>
      </c>
      <c r="DJ25" s="34">
        <v>8.4219856262207031</v>
      </c>
      <c r="DK25" s="34">
        <v>9.4699878692626953</v>
      </c>
      <c r="DL25" s="34">
        <v>9.755279541015625</v>
      </c>
      <c r="DM25" s="34">
        <v>9.9216823577880859</v>
      </c>
      <c r="DN25" s="34">
        <v>10.091272354125977</v>
      </c>
      <c r="DO25" t="s">
        <v>1294</v>
      </c>
      <c r="DP25" t="s">
        <v>843</v>
      </c>
      <c r="DQ25" s="34">
        <v>10.159916877746582</v>
      </c>
      <c r="DR25" t="s">
        <v>1521</v>
      </c>
      <c r="DS25" t="s">
        <v>843</v>
      </c>
      <c r="DT25" t="s">
        <v>843</v>
      </c>
      <c r="DU25" s="34">
        <v>10.1</v>
      </c>
      <c r="DV25" t="s">
        <v>1461</v>
      </c>
      <c r="DW25" t="s">
        <v>843</v>
      </c>
      <c r="DX25" t="s">
        <v>843</v>
      </c>
      <c r="DY25" t="s">
        <v>995</v>
      </c>
      <c r="DZ25" s="34">
        <v>2.5544218719005585E-2</v>
      </c>
      <c r="EA25" s="34">
        <v>4.2798064649105072E-2</v>
      </c>
      <c r="EB25" s="34">
        <v>4.0453348308801651E-2</v>
      </c>
      <c r="EC25" s="34">
        <v>3.0869264155626297E-2</v>
      </c>
      <c r="ED25" s="34">
        <v>1.4675638638436794E-2</v>
      </c>
      <c r="EE25" t="s">
        <v>843</v>
      </c>
      <c r="EF25" t="s">
        <v>465</v>
      </c>
      <c r="EG25" s="34">
        <v>2.6000000070780516E-3</v>
      </c>
      <c r="EH25" s="34">
        <v>5.2000000141561031E-3</v>
      </c>
      <c r="EI25" s="34">
        <v>5.8999997563660145E-3</v>
      </c>
      <c r="EJ25" s="34">
        <v>2.4000001139938831E-3</v>
      </c>
      <c r="EK25" s="34">
        <v>-4.8000002279877663E-3</v>
      </c>
      <c r="EL25" t="s">
        <v>843</v>
      </c>
      <c r="EM25" t="s">
        <v>465</v>
      </c>
      <c r="EN25" s="34">
        <v>3.0940829310566187E-4</v>
      </c>
      <c r="EO25" s="34">
        <v>6.9943261332809925E-3</v>
      </c>
      <c r="EP25" s="34">
        <v>3.0724694952368736E-3</v>
      </c>
      <c r="EQ25" s="34">
        <v>6.5421424806118011E-3</v>
      </c>
      <c r="ER25" s="34">
        <v>8.9589860290288925E-3</v>
      </c>
      <c r="ES25" t="s">
        <v>843</v>
      </c>
      <c r="ET25" t="s">
        <v>465</v>
      </c>
      <c r="EU25" s="34">
        <v>4.3664304539561272E-3</v>
      </c>
      <c r="EV25" s="34">
        <v>4.836695734411478E-3</v>
      </c>
      <c r="EW25" s="34">
        <v>4.8726005479693413E-3</v>
      </c>
      <c r="EX25" s="34">
        <v>-8.6027442011982203E-4</v>
      </c>
      <c r="EY25" s="34">
        <v>3.6760754883289337E-3</v>
      </c>
      <c r="EZ25" t="s">
        <v>843</v>
      </c>
      <c r="FA25" t="s">
        <v>1594</v>
      </c>
      <c r="FB25" s="34">
        <v>9.9615554790943861E-4</v>
      </c>
      <c r="FC25" s="34">
        <v>-1.8498077406547964E-4</v>
      </c>
      <c r="FD25" s="34">
        <v>-1.7401881515979767E-2</v>
      </c>
      <c r="FE25" s="34">
        <v>-5.8054537512362003E-3</v>
      </c>
      <c r="FF25" s="34">
        <v>4.0434721857309341E-2</v>
      </c>
      <c r="FG25" t="s">
        <v>843</v>
      </c>
      <c r="FH25" s="34"/>
      <c r="FI25" s="34"/>
      <c r="FJ25" s="34"/>
      <c r="FK25" s="34"/>
      <c r="FL25" s="34"/>
      <c r="FM25" t="s">
        <v>843</v>
      </c>
      <c r="FN25" t="s">
        <v>843</v>
      </c>
      <c r="FO25" s="34">
        <v>0.69031000000000009</v>
      </c>
      <c r="FP25" t="s">
        <v>1462</v>
      </c>
      <c r="FQ25" t="s">
        <v>843</v>
      </c>
      <c r="FR25" t="s">
        <v>843</v>
      </c>
      <c r="FS25" s="34">
        <v>0.76709000000000005</v>
      </c>
      <c r="FT25" t="s">
        <v>1462</v>
      </c>
      <c r="FU25" t="s">
        <v>843</v>
      </c>
      <c r="FV25" t="s">
        <v>843</v>
      </c>
      <c r="FW25" s="34">
        <v>0.61341000000000001</v>
      </c>
      <c r="FX25" t="s">
        <v>1462</v>
      </c>
      <c r="FY25" t="s">
        <v>843</v>
      </c>
      <c r="FZ25" s="34">
        <v>-9.0466946363449097E-2</v>
      </c>
      <c r="GA25" s="34">
        <v>-9.950634092092514E-2</v>
      </c>
      <c r="GB25" s="34">
        <v>-9.284278005361557E-2</v>
      </c>
      <c r="GC25" s="34">
        <v>-7.669510692358017E-2</v>
      </c>
      <c r="GD25" s="34">
        <v>-7.9202651977539063E-2</v>
      </c>
      <c r="GE25" t="s">
        <v>830</v>
      </c>
      <c r="GF25" t="s">
        <v>843</v>
      </c>
      <c r="GG25" s="34">
        <v>-9.0485498309135437E-2</v>
      </c>
      <c r="GH25" s="34">
        <v>-9.9555492401123047E-2</v>
      </c>
      <c r="GI25" s="34">
        <v>-9.2907294631004333E-2</v>
      </c>
      <c r="GJ25" s="34">
        <v>-7.6717138290405273E-2</v>
      </c>
      <c r="GK25" s="34">
        <v>-7.9137109220027924E-2</v>
      </c>
      <c r="GL25" t="s">
        <v>832</v>
      </c>
      <c r="GM25" t="s">
        <v>843</v>
      </c>
      <c r="GN25" s="34">
        <v>0.60217177867889404</v>
      </c>
      <c r="GO25" t="s">
        <v>832</v>
      </c>
      <c r="GP25" t="s">
        <v>843</v>
      </c>
      <c r="GQ25" t="s">
        <v>843</v>
      </c>
      <c r="GR25" s="34">
        <v>6.9313861429691315E-2</v>
      </c>
      <c r="GS25" s="34">
        <v>7.8803874552249908E-2</v>
      </c>
      <c r="GT25" s="34">
        <v>8.4329493343830109E-2</v>
      </c>
      <c r="GU25" s="34">
        <v>8.2190699875354767E-2</v>
      </c>
      <c r="GV25" s="34">
        <v>7.7979207038879395E-2</v>
      </c>
      <c r="GW25" t="s">
        <v>832</v>
      </c>
      <c r="GX25" t="s">
        <v>843</v>
      </c>
      <c r="GY25" t="s">
        <v>843</v>
      </c>
      <c r="GZ25" t="s">
        <v>843</v>
      </c>
      <c r="HA25" t="s">
        <v>843</v>
      </c>
      <c r="HB25" t="s">
        <v>843</v>
      </c>
      <c r="HC25" t="s">
        <v>843</v>
      </c>
      <c r="HD25" t="s">
        <v>843</v>
      </c>
      <c r="HE25" t="s">
        <v>843</v>
      </c>
      <c r="HF25" t="s">
        <v>843</v>
      </c>
      <c r="HG25" t="s">
        <v>843</v>
      </c>
      <c r="HH25" s="34">
        <v>3182021</v>
      </c>
      <c r="HI25" s="34">
        <v>3153612</v>
      </c>
      <c r="HJ25" s="34">
        <v>3123551</v>
      </c>
      <c r="HK25" s="34">
        <v>3092991</v>
      </c>
      <c r="HL25" s="34">
        <v>3062622</v>
      </c>
      <c r="HM25" s="34">
        <v>3032634</v>
      </c>
      <c r="HN25" s="34">
        <v>3003387</v>
      </c>
      <c r="HO25" s="34">
        <v>2976084</v>
      </c>
      <c r="HP25" s="34">
        <v>2951689</v>
      </c>
      <c r="HQ25" s="34">
        <v>2930541</v>
      </c>
      <c r="HR25" s="34">
        <v>2913399</v>
      </c>
      <c r="HS25" s="34">
        <v>2900654</v>
      </c>
      <c r="HT25" s="34">
        <v>2892193</v>
      </c>
      <c r="HU25" s="34">
        <v>2887014</v>
      </c>
      <c r="HV25" s="34">
        <v>2884102</v>
      </c>
      <c r="HW25" s="34">
        <v>2882481</v>
      </c>
      <c r="HX25" s="34">
        <v>2881063</v>
      </c>
      <c r="HY25" s="34">
        <v>2879355</v>
      </c>
      <c r="HZ25" s="34">
        <v>2877013</v>
      </c>
      <c r="IA25" s="34">
        <v>2873883</v>
      </c>
      <c r="IB25" s="34">
        <v>2866849</v>
      </c>
      <c r="IC25" s="34">
        <v>2854710</v>
      </c>
      <c r="ID25" s="34">
        <v>2842321</v>
      </c>
      <c r="IE25" s="34">
        <v>2832439</v>
      </c>
      <c r="IF25" s="34">
        <v>2826020</v>
      </c>
      <c r="IG25" s="34">
        <v>2821626</v>
      </c>
      <c r="IH25" s="34">
        <v>2816695</v>
      </c>
      <c r="II25" s="34">
        <v>2811110</v>
      </c>
      <c r="IJ25" s="34">
        <v>2804771</v>
      </c>
      <c r="IK25" s="34">
        <v>2797599</v>
      </c>
      <c r="IL25" s="34">
        <v>2789599</v>
      </c>
      <c r="IM25" s="34">
        <v>2780747</v>
      </c>
      <c r="IN25" s="34">
        <v>2770957</v>
      </c>
      <c r="IO25" s="34">
        <v>2760238</v>
      </c>
      <c r="IP25" s="34">
        <v>2748602</v>
      </c>
      <c r="IQ25" s="34">
        <v>2736080</v>
      </c>
      <c r="IR25" s="34">
        <v>2722651</v>
      </c>
      <c r="IS25" s="34">
        <v>2708322</v>
      </c>
      <c r="IT25" s="34">
        <v>2693123</v>
      </c>
      <c r="IU25" s="34">
        <v>2677082</v>
      </c>
      <c r="IV25" s="34">
        <v>2660261</v>
      </c>
      <c r="IW25" s="34">
        <v>2642682</v>
      </c>
      <c r="IX25" s="34">
        <v>2624352</v>
      </c>
      <c r="IY25" s="34">
        <v>2605325</v>
      </c>
      <c r="IZ25" s="34">
        <v>2585680</v>
      </c>
      <c r="JA25" s="34">
        <v>2565420</v>
      </c>
      <c r="JB25" s="34">
        <v>2544581</v>
      </c>
      <c r="JC25" s="34">
        <v>2523233</v>
      </c>
      <c r="JD25" s="34">
        <v>2501416</v>
      </c>
      <c r="JE25" s="34">
        <v>2479150</v>
      </c>
      <c r="JF25" s="34">
        <v>2456472</v>
      </c>
      <c r="JG25" s="34">
        <v>2433447</v>
      </c>
      <c r="JH25" s="34">
        <v>2410095</v>
      </c>
      <c r="JI25" s="34">
        <v>2386456</v>
      </c>
      <c r="JJ25" s="34">
        <v>2362612</v>
      </c>
      <c r="JK25" s="34">
        <v>2338671</v>
      </c>
      <c r="JL25" s="34">
        <v>2314636</v>
      </c>
      <c r="JM25" s="34">
        <v>2290462</v>
      </c>
      <c r="JN25" s="34">
        <v>2266228</v>
      </c>
      <c r="JO25" s="34">
        <v>2241969</v>
      </c>
      <c r="JP25" s="34">
        <v>2217671</v>
      </c>
      <c r="JQ25" s="34">
        <v>2193330</v>
      </c>
      <c r="JR25" s="34">
        <v>2168947</v>
      </c>
      <c r="JS25" s="34">
        <v>2144514</v>
      </c>
      <c r="JT25" s="34">
        <v>2119999</v>
      </c>
      <c r="JU25" s="34">
        <v>2095344</v>
      </c>
      <c r="JV25" s="34">
        <v>2070485.9999999998</v>
      </c>
      <c r="JW25" s="34">
        <v>2045423</v>
      </c>
      <c r="JX25" s="34">
        <v>2020143</v>
      </c>
      <c r="JY25" s="34">
        <v>1994581</v>
      </c>
      <c r="JZ25" s="34">
        <v>1968690</v>
      </c>
      <c r="KA25" s="34">
        <v>1942411</v>
      </c>
      <c r="KB25" s="34">
        <v>1915726</v>
      </c>
      <c r="KC25" s="34">
        <v>1888653</v>
      </c>
      <c r="KD25" s="34">
        <v>1861203</v>
      </c>
      <c r="KE25" s="34">
        <v>1833355</v>
      </c>
      <c r="KF25" s="34">
        <v>1805098</v>
      </c>
      <c r="KG25" s="34">
        <v>1776443</v>
      </c>
      <c r="KH25" s="34">
        <v>1747379</v>
      </c>
      <c r="KI25" s="34">
        <v>1717915</v>
      </c>
      <c r="KJ25" s="34">
        <v>1688101</v>
      </c>
      <c r="KK25" s="34">
        <v>1657949</v>
      </c>
      <c r="KL25" s="34">
        <v>1627496</v>
      </c>
      <c r="KM25" s="34">
        <v>1596837</v>
      </c>
      <c r="KN25" s="34">
        <v>1566007</v>
      </c>
      <c r="KO25" s="34">
        <v>1535081</v>
      </c>
      <c r="KP25" s="34">
        <v>1504139</v>
      </c>
      <c r="KQ25" s="34">
        <v>1473235</v>
      </c>
      <c r="KR25" s="34">
        <v>1442424</v>
      </c>
      <c r="KS25" s="34">
        <v>1411764</v>
      </c>
      <c r="KT25" s="34">
        <v>1381307</v>
      </c>
      <c r="KU25" s="34">
        <v>1351092</v>
      </c>
      <c r="KV25" s="34">
        <v>1321193</v>
      </c>
      <c r="KW25" s="34">
        <v>1291701</v>
      </c>
      <c r="KX25" s="34">
        <v>1262630</v>
      </c>
      <c r="KY25" s="34">
        <v>1233974</v>
      </c>
      <c r="KZ25" s="34">
        <v>1205778</v>
      </c>
      <c r="LA25" s="34">
        <v>1178009</v>
      </c>
      <c r="LB25" s="34">
        <v>1150649</v>
      </c>
      <c r="LC25" s="34">
        <v>1123709</v>
      </c>
      <c r="LD25" s="34">
        <v>1097162</v>
      </c>
      <c r="LE25" t="s">
        <v>843</v>
      </c>
      <c r="LF25" t="s">
        <v>843</v>
      </c>
      <c r="LG25" t="s">
        <v>843</v>
      </c>
      <c r="LH25" s="34">
        <v>-8.2122050225734711E-3</v>
      </c>
      <c r="LI25" s="34">
        <v>-8.968067355453968E-3</v>
      </c>
      <c r="LJ25" s="34">
        <v>-9.5779672265052795E-3</v>
      </c>
      <c r="LK25" s="34">
        <v>-9.8319118842482567E-3</v>
      </c>
      <c r="LL25" s="34">
        <v>-9.8671717569231987E-3</v>
      </c>
      <c r="LM25" s="34">
        <v>-9.839862585067749E-3</v>
      </c>
      <c r="LN25" s="34">
        <v>-9.6908966079354286E-3</v>
      </c>
      <c r="LO25" s="34">
        <v>-9.1323098167777061E-3</v>
      </c>
      <c r="LP25" s="34">
        <v>-8.2307932898402214E-3</v>
      </c>
      <c r="LQ25" s="34">
        <v>-7.1905013173818588E-3</v>
      </c>
      <c r="LR25" s="34">
        <v>-5.8666067197918892E-3</v>
      </c>
      <c r="LS25" s="34">
        <v>-4.3842121958732605E-3</v>
      </c>
      <c r="LT25" s="34">
        <v>-2.9211908113211393E-3</v>
      </c>
      <c r="LU25" s="34">
        <v>-1.7922879196703434E-3</v>
      </c>
      <c r="LV25" s="34">
        <v>-1.0091636795550585E-3</v>
      </c>
      <c r="LW25" s="34">
        <v>-5.6220468832179904E-4</v>
      </c>
      <c r="LX25" s="34">
        <v>-4.920583451166749E-4</v>
      </c>
      <c r="LY25" s="34">
        <v>-5.930125480517745E-4</v>
      </c>
      <c r="LZ25" s="34">
        <v>-8.1370759289711714E-4</v>
      </c>
      <c r="MA25" s="34">
        <v>-1.0885260999202728E-3</v>
      </c>
      <c r="MB25" s="34">
        <v>-2.4505597539246082E-3</v>
      </c>
      <c r="MC25" s="34">
        <v>-4.2432555928826332E-3</v>
      </c>
      <c r="MD25" s="34">
        <v>-4.3492899276316166E-3</v>
      </c>
      <c r="ME25" s="34">
        <v>-3.4827939234673977E-3</v>
      </c>
      <c r="MF25" s="34">
        <v>-2.268816577270627E-3</v>
      </c>
      <c r="MG25" s="34">
        <v>-1.5560468891635537E-3</v>
      </c>
      <c r="MH25" s="34">
        <v>-1.7491027247160673E-3</v>
      </c>
      <c r="MI25" s="34">
        <v>-1.9847885705530643E-3</v>
      </c>
      <c r="MJ25" s="34">
        <v>-2.2575273178517818E-3</v>
      </c>
      <c r="MK25" s="34">
        <v>-2.5603463873267174E-3</v>
      </c>
      <c r="ML25" s="34">
        <v>-2.863691421225667E-3</v>
      </c>
      <c r="MM25" s="34">
        <v>-3.1782612204551697E-3</v>
      </c>
      <c r="MN25" s="34">
        <v>-3.526848740875721E-3</v>
      </c>
      <c r="MO25" s="34">
        <v>-3.8758399896323681E-3</v>
      </c>
      <c r="MP25" s="34">
        <v>-4.224488977342844E-3</v>
      </c>
      <c r="MQ25" s="34">
        <v>-4.5661795884370804E-3</v>
      </c>
      <c r="MR25" s="34">
        <v>-4.9202009104192257E-3</v>
      </c>
      <c r="MS25" s="34">
        <v>-5.2767829038202763E-3</v>
      </c>
      <c r="MT25" s="34">
        <v>-5.6277681142091751E-3</v>
      </c>
      <c r="MU25" s="34">
        <v>-5.9740915894508362E-3</v>
      </c>
      <c r="MV25" s="34">
        <v>-6.3031571917235851E-3</v>
      </c>
      <c r="MW25" s="34">
        <v>-6.6299275495111942E-3</v>
      </c>
      <c r="MX25" s="34">
        <v>-6.9603021256625652E-3</v>
      </c>
      <c r="MY25" s="34">
        <v>-7.276581134647131E-3</v>
      </c>
      <c r="MZ25" s="34">
        <v>-7.5688981451094151E-3</v>
      </c>
      <c r="NA25" s="34">
        <v>-7.8663211315870285E-3</v>
      </c>
      <c r="NB25" s="34">
        <v>-8.1562083214521408E-3</v>
      </c>
      <c r="NC25" s="34">
        <v>-8.4249842911958694E-3</v>
      </c>
      <c r="ND25" s="34">
        <v>-8.6840447038412094E-3</v>
      </c>
      <c r="NE25" s="34">
        <v>-8.9412117376923561E-3</v>
      </c>
      <c r="NF25" s="34">
        <v>-9.1895852237939835E-3</v>
      </c>
      <c r="NG25" s="34">
        <v>-9.4174034893512726E-3</v>
      </c>
      <c r="NH25" s="34">
        <v>-9.6426047384738922E-3</v>
      </c>
      <c r="NI25" s="34">
        <v>-9.8567456007003784E-3</v>
      </c>
      <c r="NJ25" s="34">
        <v>-1.0041633620858192E-2</v>
      </c>
      <c r="NK25" s="34">
        <v>-1.0184966959059238E-2</v>
      </c>
      <c r="NL25" s="34">
        <v>-1.0330379940569401E-2</v>
      </c>
      <c r="NM25" s="34">
        <v>-1.0498896241188049E-2</v>
      </c>
      <c r="NN25" s="34">
        <v>-1.063676830381155E-2</v>
      </c>
      <c r="NO25" s="34">
        <v>-1.0762277990579605E-2</v>
      </c>
      <c r="NP25" s="34">
        <v>-1.0896951891481876E-2</v>
      </c>
      <c r="NQ25" s="34">
        <v>-1.1036609299480915E-2</v>
      </c>
      <c r="NR25" s="34">
        <v>-1.1179140768945217E-2</v>
      </c>
      <c r="NS25" s="34">
        <v>-1.1328843422234058E-2</v>
      </c>
      <c r="NT25" s="34">
        <v>-1.1497336439788342E-2</v>
      </c>
      <c r="NU25" s="34">
        <v>-1.1697876267135143E-2</v>
      </c>
      <c r="NV25" s="34">
        <v>-1.1934378184378147E-2</v>
      </c>
      <c r="NW25" s="34">
        <v>-1.2178747914731503E-2</v>
      </c>
      <c r="NX25" s="34">
        <v>-1.243631262332201E-2</v>
      </c>
      <c r="NY25" s="34">
        <v>-1.2734297662973404E-2</v>
      </c>
      <c r="NZ25" s="34">
        <v>-1.3065656647086143E-2</v>
      </c>
      <c r="OA25" s="34">
        <v>-1.3438361696898937E-2</v>
      </c>
      <c r="OB25" s="34">
        <v>-1.3833321630954742E-2</v>
      </c>
      <c r="OC25" s="34">
        <v>-1.4232786372303963E-2</v>
      </c>
      <c r="OD25" s="34">
        <v>-1.4640823937952518E-2</v>
      </c>
      <c r="OE25" s="34">
        <v>-1.5075431205332279E-2</v>
      </c>
      <c r="OF25" s="34">
        <v>-1.5532737597823143E-2</v>
      </c>
      <c r="OG25" s="34">
        <v>-1.6001833602786064E-2</v>
      </c>
      <c r="OH25" s="34">
        <v>-1.6496099531650543E-2</v>
      </c>
      <c r="OI25" s="34">
        <v>-1.700560562312603E-2</v>
      </c>
      <c r="OJ25" s="34">
        <v>-1.7507117241621017E-2</v>
      </c>
      <c r="OK25" s="34">
        <v>-1.8022932112216949E-2</v>
      </c>
      <c r="OL25" s="34">
        <v>-1.8538659438490868E-2</v>
      </c>
      <c r="OM25" s="34">
        <v>-1.9017839804291725E-2</v>
      </c>
      <c r="ON25" s="34">
        <v>-1.9495729357004166E-2</v>
      </c>
      <c r="OO25" s="34">
        <v>-1.9945919513702393E-2</v>
      </c>
      <c r="OP25" s="34">
        <v>-2.0362507551908493E-2</v>
      </c>
      <c r="OQ25" s="34">
        <v>-2.0759979262948036E-2</v>
      </c>
      <c r="OR25" s="34">
        <v>-2.1135631948709488E-2</v>
      </c>
      <c r="OS25" s="34">
        <v>-2.1485045552253723E-2</v>
      </c>
      <c r="OT25" s="34">
        <v>-2.1809833124279976E-2</v>
      </c>
      <c r="OU25" s="34">
        <v>-2.2116998210549355E-2</v>
      </c>
      <c r="OV25" s="34">
        <v>-2.2378038614988327E-2</v>
      </c>
      <c r="OW25" s="34">
        <v>-2.2575162351131439E-2</v>
      </c>
      <c r="OX25" s="34">
        <v>-2.2763106971979141E-2</v>
      </c>
      <c r="OY25" s="34">
        <v>-2.2956991568207741E-2</v>
      </c>
      <c r="OZ25" s="34">
        <v>-2.3114854469895363E-2</v>
      </c>
      <c r="PA25" s="34">
        <v>-2.3299276828765869E-2</v>
      </c>
      <c r="PB25" s="34">
        <v>-2.3499595001339912E-2</v>
      </c>
      <c r="PC25" s="34">
        <v>-2.3691309615969658E-2</v>
      </c>
      <c r="PD25" s="34">
        <v>-2.3907974362373352E-2</v>
      </c>
      <c r="PE25" t="s">
        <v>1300</v>
      </c>
      <c r="PF25" t="s">
        <v>843</v>
      </c>
      <c r="PG25" t="s">
        <v>843</v>
      </c>
      <c r="PH25" t="s">
        <v>843</v>
      </c>
      <c r="PI25" t="s">
        <v>843</v>
      </c>
      <c r="PJ25" t="s">
        <v>1300</v>
      </c>
      <c r="PK25" s="34">
        <v>0.49578270316123962</v>
      </c>
      <c r="PL25" s="34">
        <v>0.49560600519180298</v>
      </c>
      <c r="PM25" s="34">
        <v>0.49574410915374756</v>
      </c>
      <c r="PN25" s="34">
        <v>0.49614304304122925</v>
      </c>
      <c r="PO25" s="34">
        <v>0.49672210216522217</v>
      </c>
      <c r="PP25" s="34">
        <v>0.49739828705787659</v>
      </c>
      <c r="PQ25" s="34">
        <v>0.4981139600276947</v>
      </c>
      <c r="PR25" s="34">
        <v>0.49885958433151245</v>
      </c>
      <c r="PS25" s="34">
        <v>0.49959936738014221</v>
      </c>
      <c r="PT25" s="34">
        <v>0.50026702880859375</v>
      </c>
      <c r="PU25" s="34">
        <v>0.50082463026046753</v>
      </c>
      <c r="PV25" s="34">
        <v>0.50123006105422974</v>
      </c>
      <c r="PW25" s="34">
        <v>0.50147759914398193</v>
      </c>
      <c r="PX25" s="34">
        <v>0.50159436464309692</v>
      </c>
      <c r="PY25" s="34">
        <v>0.50162303447723389</v>
      </c>
      <c r="PZ25" s="34">
        <v>0.5015755295753479</v>
      </c>
      <c r="QA25" s="34">
        <v>0.50143438577651978</v>
      </c>
      <c r="QB25" s="34">
        <v>0.50121468305587769</v>
      </c>
      <c r="QC25" s="34">
        <v>0.50093936920166016</v>
      </c>
      <c r="QD25" s="34">
        <v>0.50060701370239258</v>
      </c>
      <c r="QE25" s="34">
        <v>0.50011944770812988</v>
      </c>
      <c r="QF25" s="34">
        <v>0.49950957298278809</v>
      </c>
      <c r="QG25" s="34">
        <v>0.49882227182388306</v>
      </c>
      <c r="QH25" s="34">
        <v>0.49811628460884094</v>
      </c>
      <c r="QI25" s="34">
        <v>0.49756938219070435</v>
      </c>
      <c r="QJ25" s="34">
        <v>0.49713534116744995</v>
      </c>
      <c r="QK25" s="34">
        <v>0.49673002958297729</v>
      </c>
      <c r="QL25" s="34">
        <v>0.49635589122772217</v>
      </c>
      <c r="QM25" s="34">
        <v>0.49601054191589355</v>
      </c>
      <c r="QN25" s="34">
        <v>0.49569505453109741</v>
      </c>
      <c r="QO25" s="34">
        <v>0.49541276693344116</v>
      </c>
      <c r="QP25" s="34">
        <v>0.49515974521636963</v>
      </c>
      <c r="QQ25" s="34">
        <v>0.49493333697319031</v>
      </c>
      <c r="QR25" s="34">
        <v>0.49473777413368225</v>
      </c>
      <c r="QS25" s="34">
        <v>0.49457141757011414</v>
      </c>
      <c r="QT25" s="34">
        <v>0.49443328380584717</v>
      </c>
      <c r="QU25" s="34">
        <v>0.49432262778282166</v>
      </c>
      <c r="QV25" s="34">
        <v>0.49423924088478088</v>
      </c>
      <c r="QW25" s="34">
        <v>0.49418056011199951</v>
      </c>
      <c r="QX25" s="34">
        <v>0.49414661526679993</v>
      </c>
      <c r="QY25" s="34">
        <v>0.49414023756980896</v>
      </c>
      <c r="QZ25" s="34">
        <v>0.49415895342826843</v>
      </c>
      <c r="RA25" s="34">
        <v>0.49419817328453064</v>
      </c>
      <c r="RB25" s="34">
        <v>0.49426233768463135</v>
      </c>
      <c r="RC25" s="34">
        <v>0.49435427784919739</v>
      </c>
      <c r="RD25" s="34">
        <v>0.49446913599967957</v>
      </c>
      <c r="RE25" s="34">
        <v>0.49460598826408386</v>
      </c>
      <c r="RF25" s="34">
        <v>0.49476721882820129</v>
      </c>
      <c r="RG25" s="34">
        <v>0.49495047330856323</v>
      </c>
      <c r="RH25" s="34">
        <v>0.49515154957771301</v>
      </c>
      <c r="RI25" s="34">
        <v>0.49537140130996704</v>
      </c>
      <c r="RJ25" s="34">
        <v>0.49560931324958801</v>
      </c>
      <c r="RK25" s="34">
        <v>0.49586343765258789</v>
      </c>
      <c r="RL25" s="34">
        <v>0.49613109230995178</v>
      </c>
      <c r="RM25" s="34">
        <v>0.49641034007072449</v>
      </c>
      <c r="RN25" s="34">
        <v>0.49669963121414185</v>
      </c>
      <c r="RO25" s="34">
        <v>0.49699866771697998</v>
      </c>
      <c r="RP25" s="34">
        <v>0.49730533361434937</v>
      </c>
      <c r="RQ25" s="34">
        <v>0.49761322140693665</v>
      </c>
      <c r="RR25" s="34">
        <v>0.49791902303695679</v>
      </c>
      <c r="RS25" s="34">
        <v>0.49821773171424866</v>
      </c>
      <c r="RT25" s="34">
        <v>0.49850684404373169</v>
      </c>
      <c r="RU25" s="34">
        <v>0.49878349900245667</v>
      </c>
      <c r="RV25" s="34">
        <v>0.49904501438140869</v>
      </c>
      <c r="RW25" s="34">
        <v>0.49928703904151917</v>
      </c>
      <c r="RX25" s="34">
        <v>0.49950844049453735</v>
      </c>
      <c r="RY25" s="34">
        <v>0.49971020221710205</v>
      </c>
      <c r="RZ25" s="34">
        <v>0.49988633394241333</v>
      </c>
      <c r="SA25" s="34">
        <v>0.50003290176391602</v>
      </c>
      <c r="SB25" s="34">
        <v>0.50014817714691162</v>
      </c>
      <c r="SC25" s="34">
        <v>0.50023621320724487</v>
      </c>
      <c r="SD25" s="34">
        <v>0.50029575824737549</v>
      </c>
      <c r="SE25" s="34">
        <v>0.50032258033752441</v>
      </c>
      <c r="SF25" s="34">
        <v>0.50032168626785278</v>
      </c>
      <c r="SG25" s="34">
        <v>0.50029629468917847</v>
      </c>
      <c r="SH25" s="34">
        <v>0.50024896860122681</v>
      </c>
      <c r="SI25" s="34">
        <v>0.5001833438873291</v>
      </c>
      <c r="SJ25" s="34">
        <v>0.50010442733764648</v>
      </c>
      <c r="SK25" s="34">
        <v>0.5000157356262207</v>
      </c>
      <c r="SL25" s="34">
        <v>0.49992519617080688</v>
      </c>
      <c r="SM25" s="34">
        <v>0.49984389543533325</v>
      </c>
      <c r="SN25" s="34">
        <v>0.49977231025695801</v>
      </c>
      <c r="SO25" s="34">
        <v>0.49972164630889893</v>
      </c>
      <c r="SP25" s="34">
        <v>0.49969908595085144</v>
      </c>
      <c r="SQ25" s="34">
        <v>0.49970147013664246</v>
      </c>
      <c r="SR25" s="34">
        <v>0.49973583221435547</v>
      </c>
      <c r="SS25" s="34">
        <v>0.49981018900871277</v>
      </c>
      <c r="ST25" s="34">
        <v>0.4999297559261322</v>
      </c>
      <c r="SU25" s="34">
        <v>0.50009775161743164</v>
      </c>
      <c r="SV25" s="34">
        <v>0.50031238794326782</v>
      </c>
      <c r="SW25" s="34">
        <v>0.5005650520324707</v>
      </c>
      <c r="SX25" s="34">
        <v>0.50085335969924927</v>
      </c>
      <c r="SY25" s="34">
        <v>0.5011712908744812</v>
      </c>
      <c r="SZ25" s="34">
        <v>0.50151389837265015</v>
      </c>
      <c r="TA25" s="34">
        <v>0.50188255310058594</v>
      </c>
      <c r="TB25" s="34">
        <v>0.50226825475692749</v>
      </c>
      <c r="TC25" s="34">
        <v>0.50265967845916748</v>
      </c>
      <c r="TD25" s="34">
        <v>0.50305730104446411</v>
      </c>
      <c r="TE25" s="34">
        <v>0.50345677137374878</v>
      </c>
      <c r="TF25" s="34">
        <v>0.50384664535522461</v>
      </c>
      <c r="TG25" s="34">
        <v>0.50421994924545288</v>
      </c>
      <c r="TH25" t="s">
        <v>843</v>
      </c>
      <c r="TI25" t="s">
        <v>843</v>
      </c>
      <c r="TJ25" t="s">
        <v>1300</v>
      </c>
      <c r="TK25" s="34">
        <v>0.62634165933248998</v>
      </c>
      <c r="TL25" s="34">
        <v>0.63006577854219203</v>
      </c>
      <c r="TM25" s="34">
        <v>0.63416765085634896</v>
      </c>
      <c r="TN25" s="34">
        <v>0.63848148927688397</v>
      </c>
      <c r="TO25" s="34">
        <v>0.64307533821096097</v>
      </c>
      <c r="TP25" s="34">
        <v>0.64809073564432795</v>
      </c>
      <c r="TQ25" s="34">
        <v>0.65338815810283501</v>
      </c>
      <c r="TR25" s="34">
        <v>0.65882996898440493</v>
      </c>
      <c r="TS25" s="34">
        <v>0.66419294173607002</v>
      </c>
      <c r="TT25" s="34">
        <v>0.66935939996072402</v>
      </c>
      <c r="TU25" s="34">
        <v>0.67406941615799698</v>
      </c>
      <c r="TV25" s="34">
        <v>0.677901431883982</v>
      </c>
      <c r="TW25" s="34">
        <v>0.68062867865318788</v>
      </c>
      <c r="TX25" s="34">
        <v>0.68219118438635906</v>
      </c>
      <c r="TY25" s="34">
        <v>0.68289939121431897</v>
      </c>
      <c r="TZ25" s="34">
        <v>0.68299889626313204</v>
      </c>
      <c r="UA25" s="34">
        <v>0.68234762655311598</v>
      </c>
      <c r="UB25" s="34">
        <v>0.68155645969323009</v>
      </c>
      <c r="UC25" s="34">
        <v>0.68066585031072191</v>
      </c>
      <c r="UD25" s="34">
        <v>0.67897689659305993</v>
      </c>
      <c r="UE25" s="34">
        <v>0.67706368160019592</v>
      </c>
      <c r="UF25" s="34">
        <v>0.67484035155935307</v>
      </c>
      <c r="UG25" s="34">
        <v>0.67198198233063811</v>
      </c>
      <c r="UH25" s="34">
        <v>0.66873479005196601</v>
      </c>
      <c r="UI25" s="34">
        <v>0.66448645090976</v>
      </c>
      <c r="UJ25" s="34">
        <v>0.65979356233009601</v>
      </c>
      <c r="UK25" s="34">
        <v>0.65517861450718196</v>
      </c>
      <c r="UL25" s="34">
        <v>0.650650516939836</v>
      </c>
      <c r="UM25" s="34">
        <v>0.64634266998220691</v>
      </c>
      <c r="UN25" s="34">
        <v>0.64226384083926202</v>
      </c>
      <c r="UO25" s="34">
        <v>0.63871109050280905</v>
      </c>
      <c r="UP25" s="34">
        <v>0.63520180009184601</v>
      </c>
      <c r="UQ25" s="34">
        <v>0.631372482503337</v>
      </c>
      <c r="UR25" s="34">
        <v>0.627323870745227</v>
      </c>
      <c r="US25" s="34">
        <v>0.62341455765512799</v>
      </c>
      <c r="UT25" s="34">
        <v>0.62011198502967801</v>
      </c>
      <c r="UU25" s="34">
        <v>0.61745659239039297</v>
      </c>
      <c r="UV25" s="34">
        <v>0.61558540675739404</v>
      </c>
      <c r="UW25" s="34">
        <v>0.61428423432572499</v>
      </c>
      <c r="UX25" s="34">
        <v>0.61335065567659097</v>
      </c>
      <c r="UY25" s="34">
        <v>0.61279100058227398</v>
      </c>
      <c r="UZ25" s="34">
        <v>0.61219946251573198</v>
      </c>
      <c r="VA25" s="34">
        <v>0.61177475654461699</v>
      </c>
      <c r="VB25" s="34">
        <v>0.61157022414281803</v>
      </c>
      <c r="VC25" s="34">
        <v>0.61145257505712702</v>
      </c>
      <c r="VD25" s="34">
        <v>0.61137162725791494</v>
      </c>
      <c r="VE25" s="34">
        <v>0.61096915366419902</v>
      </c>
      <c r="VF25" s="34">
        <v>0.61028628747325397</v>
      </c>
      <c r="VG25" s="34">
        <v>0.60907961730475901</v>
      </c>
      <c r="VH25" s="34">
        <v>0.60714498921001203</v>
      </c>
      <c r="VI25" s="34">
        <v>0.60498132993550702</v>
      </c>
      <c r="VJ25" s="34">
        <v>0.60219104833596093</v>
      </c>
      <c r="VK25" s="34">
        <v>0.59886456757928597</v>
      </c>
      <c r="VL25" s="34">
        <v>0.59510642456982799</v>
      </c>
      <c r="VM25" s="34">
        <v>0.59035042571526797</v>
      </c>
      <c r="VN25" s="34">
        <v>0.58456897100960292</v>
      </c>
      <c r="VO25" s="34">
        <v>0.57815094900450903</v>
      </c>
      <c r="VP25" s="34">
        <v>0.57128954769823703</v>
      </c>
      <c r="VQ25" s="34">
        <v>0.56388170122335401</v>
      </c>
      <c r="VR25" s="34">
        <v>0.55601995388874703</v>
      </c>
      <c r="VS25" s="34">
        <v>0.54808265067271</v>
      </c>
      <c r="VT25" s="34">
        <v>0.54023243196418202</v>
      </c>
      <c r="VU25" s="34">
        <v>0.53288935434783702</v>
      </c>
      <c r="VV25" s="34">
        <v>0.52629150474186703</v>
      </c>
      <c r="VW25" s="34">
        <v>0.51971499036437996</v>
      </c>
      <c r="VX25" s="34">
        <v>0.51337847150634897</v>
      </c>
      <c r="VY25" s="34">
        <v>0.50821727164122998</v>
      </c>
      <c r="VZ25" s="34">
        <v>0.50324871676909899</v>
      </c>
      <c r="WA25" s="34">
        <v>0.49839244053515003</v>
      </c>
      <c r="WB25" s="34">
        <v>0.493980814512124</v>
      </c>
      <c r="WC25" s="34">
        <v>0.48979512015728199</v>
      </c>
      <c r="WD25" s="34">
        <v>0.48654532949000001</v>
      </c>
      <c r="WE25" s="34">
        <v>0.48388692227204699</v>
      </c>
      <c r="WF25" s="34">
        <v>0.48138964648349897</v>
      </c>
      <c r="WG25" s="34">
        <v>0.47901128437125995</v>
      </c>
      <c r="WH25" s="34">
        <v>0.47664991231921805</v>
      </c>
      <c r="WI25" s="34">
        <v>0.47428823096813305</v>
      </c>
      <c r="WJ25" s="34">
        <v>0.47168667950505599</v>
      </c>
      <c r="WK25" s="34">
        <v>0.46882086508446796</v>
      </c>
      <c r="WL25" s="34">
        <v>0.46595727960929401</v>
      </c>
      <c r="WM25" s="34">
        <v>0.46347479698347499</v>
      </c>
      <c r="WN25" s="34">
        <v>0.46162775162934699</v>
      </c>
      <c r="WO25" s="34">
        <v>0.46030145072508605</v>
      </c>
      <c r="WP25" s="34">
        <v>0.45950525945979498</v>
      </c>
      <c r="WQ25" s="34">
        <v>0.45883128236336096</v>
      </c>
      <c r="WR25" s="34">
        <v>0.45803999919222499</v>
      </c>
      <c r="WS25" s="34">
        <v>0.45695429180604596</v>
      </c>
      <c r="WT25" s="34">
        <v>0.455365233652472</v>
      </c>
      <c r="WU25" s="34">
        <v>0.45344122116659202</v>
      </c>
      <c r="WV25" s="34">
        <v>0.45135376734354998</v>
      </c>
      <c r="WW25" s="34">
        <v>0.44905497146725099</v>
      </c>
      <c r="WX25" s="34">
        <v>0.446524571781725</v>
      </c>
      <c r="WY25" s="34">
        <v>0.44380852903721396</v>
      </c>
      <c r="WZ25" s="34">
        <v>0.44094243135894801</v>
      </c>
      <c r="XA25" s="34">
        <v>0.43796282363004202</v>
      </c>
      <c r="XB25" s="34">
        <v>0.43488778324656102</v>
      </c>
      <c r="XC25" s="34">
        <v>0.43173079953357901</v>
      </c>
      <c r="XD25" s="34">
        <v>0.42856209078198904</v>
      </c>
      <c r="XE25" s="34">
        <v>0.42540843236797998</v>
      </c>
      <c r="XF25" s="34">
        <v>0.42226368214546606</v>
      </c>
      <c r="XG25" s="34">
        <v>0.419138459435134</v>
      </c>
      <c r="XH25" t="s">
        <v>843</v>
      </c>
      <c r="XI25" t="s">
        <v>1300</v>
      </c>
      <c r="XJ25" s="34">
        <v>0.59028045231009696</v>
      </c>
      <c r="XK25" s="34">
        <v>0.59309626548858896</v>
      </c>
      <c r="XL25" s="34">
        <v>0.59666017939198002</v>
      </c>
      <c r="XM25" s="34">
        <v>0.60072919707816796</v>
      </c>
      <c r="XN25" s="34">
        <v>0.60522003609651498</v>
      </c>
      <c r="XO25" s="34">
        <v>0.61003751194506206</v>
      </c>
      <c r="XP25" s="34">
        <v>0.61478607319003498</v>
      </c>
      <c r="XQ25" s="34">
        <v>0.61917583965638101</v>
      </c>
      <c r="XR25" s="34">
        <v>0.62294723461719703</v>
      </c>
      <c r="XS25" s="34">
        <v>0.626025429088788</v>
      </c>
      <c r="XT25" s="34">
        <v>0.62831959708924201</v>
      </c>
      <c r="XU25" s="34">
        <v>0.62982451543686402</v>
      </c>
      <c r="XV25" s="34">
        <v>0.63064999465803295</v>
      </c>
      <c r="XW25" s="34">
        <v>0.63061661633784905</v>
      </c>
      <c r="XX25" s="34">
        <v>0.62979759384376799</v>
      </c>
      <c r="XY25" s="34">
        <v>0.62833070336468899</v>
      </c>
      <c r="XZ25" s="34">
        <v>0.62588825721617303</v>
      </c>
      <c r="YA25" s="34">
        <v>0.62287161534440894</v>
      </c>
      <c r="YB25" s="34">
        <v>0.61954951194172603</v>
      </c>
      <c r="YC25" s="34">
        <v>0.61553765140445005</v>
      </c>
      <c r="YD25" s="34">
        <v>0.611684572798318</v>
      </c>
      <c r="YE25" s="34">
        <v>0.60787680710124692</v>
      </c>
      <c r="YF25" s="34">
        <v>0.60388112391246507</v>
      </c>
      <c r="YG25" s="34">
        <v>0.59980903383974005</v>
      </c>
      <c r="YH25" s="34">
        <v>0.59523393323472595</v>
      </c>
      <c r="YI25" s="34">
        <v>0.59099565445674695</v>
      </c>
      <c r="YJ25" s="34">
        <v>0.58718171246473505</v>
      </c>
      <c r="YK25" s="34">
        <v>0.58348453395908795</v>
      </c>
      <c r="YL25" s="34">
        <v>0.58003762516839596</v>
      </c>
      <c r="YM25" s="34">
        <v>0.57679950257354595</v>
      </c>
      <c r="YN25" s="34">
        <v>0.57386304875056404</v>
      </c>
      <c r="YO25" s="34">
        <v>0.57102282228480294</v>
      </c>
      <c r="YP25" s="34">
        <v>0.56842834443118395</v>
      </c>
      <c r="YQ25" s="34">
        <v>0.56596522365730406</v>
      </c>
      <c r="YR25" s="34">
        <v>0.56376205067157803</v>
      </c>
      <c r="YS25" s="34">
        <v>0.56194208502675402</v>
      </c>
      <c r="YT25" s="34">
        <v>0.56019419312173901</v>
      </c>
      <c r="YU25" s="34">
        <v>0.55885710783282005</v>
      </c>
      <c r="YV25" s="34">
        <v>0.55792067425067504</v>
      </c>
      <c r="YW25" s="34">
        <v>0.55719492342782206</v>
      </c>
      <c r="YX25" s="34">
        <v>0.55664011914620404</v>
      </c>
      <c r="YY25" s="34">
        <v>0.55590835371035896</v>
      </c>
      <c r="YZ25" s="34">
        <v>0.55504474152947902</v>
      </c>
      <c r="ZA25" s="34">
        <v>0.55377571823559102</v>
      </c>
      <c r="ZB25" s="34">
        <v>0.551869614207943</v>
      </c>
      <c r="ZC25" s="34">
        <v>0.54981348083354797</v>
      </c>
      <c r="ZD25" s="34">
        <v>0.54722604625280202</v>
      </c>
      <c r="ZE25" s="34">
        <v>0.54415149136048901</v>
      </c>
      <c r="ZF25" s="34">
        <v>0.54068855400301308</v>
      </c>
      <c r="ZG25" s="34">
        <v>0.53629570618962097</v>
      </c>
      <c r="ZH25" s="34">
        <v>0.53094915575077695</v>
      </c>
      <c r="ZI25" s="34">
        <v>0.52499561321861499</v>
      </c>
      <c r="ZJ25" s="34">
        <v>0.51861005479037092</v>
      </c>
      <c r="ZK25" s="34">
        <v>0.51169401650271706</v>
      </c>
      <c r="ZL25" s="34">
        <v>0.50431133000255601</v>
      </c>
      <c r="ZM25" s="34">
        <v>0.49682789926415505</v>
      </c>
      <c r="ZN25" s="34">
        <v>0.489408269810026</v>
      </c>
      <c r="ZO25" s="34">
        <v>0.48246074372768499</v>
      </c>
      <c r="ZP25" s="34">
        <v>0.47619811422328195</v>
      </c>
      <c r="ZQ25" s="34">
        <v>0.46993134160195799</v>
      </c>
      <c r="ZR25" s="34">
        <v>0.46386141136354297</v>
      </c>
      <c r="ZS25" s="34">
        <v>0.45886095571573798</v>
      </c>
      <c r="ZT25" s="34">
        <v>0.45400843220429798</v>
      </c>
      <c r="ZU25" s="34">
        <v>0.449237915910085</v>
      </c>
      <c r="ZV25" s="34">
        <v>0.44483073926703198</v>
      </c>
      <c r="ZW25" s="34">
        <v>0.44054770958849704</v>
      </c>
      <c r="ZX25" s="34">
        <v>0.43708664606120401</v>
      </c>
      <c r="ZY25" s="34">
        <v>0.43413220639447203</v>
      </c>
      <c r="ZZ25" s="34">
        <v>0.43125560913262101</v>
      </c>
      <c r="AAA25" s="34">
        <v>0.428433698213735</v>
      </c>
      <c r="AAB25" s="34">
        <v>0.42561489477396303</v>
      </c>
      <c r="AAC25" s="34">
        <v>0.42279311638988903</v>
      </c>
      <c r="AAD25" s="34">
        <v>0.419709702820314</v>
      </c>
      <c r="AAE25" s="34">
        <v>0.41636526137940599</v>
      </c>
      <c r="AAF25" s="34">
        <v>0.41303538975474197</v>
      </c>
      <c r="AAG25" s="34">
        <v>0.41009678976521202</v>
      </c>
      <c r="AAH25" s="34">
        <v>0.40779902470642199</v>
      </c>
      <c r="AAI25" s="34">
        <v>0.40601781199847103</v>
      </c>
      <c r="AAJ25" s="34">
        <v>0.40477206283584199</v>
      </c>
      <c r="AAK25" s="34">
        <v>0.403705072718965</v>
      </c>
      <c r="AAL25" s="34">
        <v>0.40259042480561702</v>
      </c>
      <c r="AAM25" s="34">
        <v>0.40127368173759204</v>
      </c>
      <c r="AAN25" s="34">
        <v>0.39959778715345901</v>
      </c>
      <c r="AAO25" s="34">
        <v>0.39770277116574804</v>
      </c>
      <c r="AAP25" s="34">
        <v>0.39570768202185597</v>
      </c>
      <c r="AAQ25" s="34">
        <v>0.393556105508439</v>
      </c>
      <c r="AAR25" s="34">
        <v>0.391224351198808</v>
      </c>
      <c r="AAS25" s="34">
        <v>0.38875977016565599</v>
      </c>
      <c r="AAT25" s="34">
        <v>0.38622624138256201</v>
      </c>
      <c r="AAU25" s="34">
        <v>0.38368487934244</v>
      </c>
      <c r="AAV25" s="34">
        <v>0.38113200717436202</v>
      </c>
      <c r="AAW25" s="34">
        <v>0.37857178542549802</v>
      </c>
      <c r="AAX25" s="34">
        <v>0.37604512589951899</v>
      </c>
      <c r="AAY25" s="34">
        <v>0.37353095897155797</v>
      </c>
      <c r="AAZ25" s="34">
        <v>0.37102832975614397</v>
      </c>
      <c r="ABA25" s="34">
        <v>0.368539924074544</v>
      </c>
      <c r="ABB25" s="34">
        <v>0.36608231365972799</v>
      </c>
      <c r="ABC25" s="34">
        <v>0.36365129638228599</v>
      </c>
      <c r="ABD25" s="34">
        <v>0.36126379058088504</v>
      </c>
      <c r="ABE25" s="34">
        <v>0.35889896761528101</v>
      </c>
      <c r="ABF25" s="34">
        <v>0.35653469745821603</v>
      </c>
      <c r="ABG25" t="s">
        <v>843</v>
      </c>
      <c r="ABH25" t="s">
        <v>843</v>
      </c>
      <c r="ABI25" t="s">
        <v>1300</v>
      </c>
      <c r="ABJ25" s="34">
        <v>0.53145650695839297</v>
      </c>
      <c r="ABK25" s="34">
        <v>0.53389716299912604</v>
      </c>
      <c r="ABL25" s="34">
        <v>0.53689614800590701</v>
      </c>
      <c r="ABM25" s="34">
        <v>0.54035155614743102</v>
      </c>
      <c r="ABN25" s="34">
        <v>0.54429039164963999</v>
      </c>
      <c r="ABO25" s="34">
        <v>0.54872760774956708</v>
      </c>
      <c r="ABP25" s="34">
        <v>0.55374698631911201</v>
      </c>
      <c r="ABQ25" s="34">
        <v>0.55926169410233295</v>
      </c>
      <c r="ABR25" s="34">
        <v>0.56504360723639901</v>
      </c>
      <c r="ABS25" s="34">
        <v>0.57108012290561294</v>
      </c>
      <c r="ABT25" s="34">
        <v>0.577140553501159</v>
      </c>
      <c r="ABU25" s="34">
        <v>0.58282528698700409</v>
      </c>
      <c r="ABV25" s="34">
        <v>0.58799879537776301</v>
      </c>
      <c r="ABW25" s="34">
        <v>0.59257869896024096</v>
      </c>
      <c r="ABX25" s="34">
        <v>0.59655882489592893</v>
      </c>
      <c r="ABY25" s="34">
        <v>0.59998792706490101</v>
      </c>
      <c r="ABZ25" s="34">
        <v>0.60300937535902499</v>
      </c>
      <c r="ACA25" s="34">
        <v>0.60560229634761997</v>
      </c>
      <c r="ACB25" s="34">
        <v>0.60744164173050297</v>
      </c>
      <c r="ACC25" s="34">
        <v>0.60866593931173596</v>
      </c>
      <c r="ACD25" s="34">
        <v>0.60958958940453301</v>
      </c>
      <c r="ACE25" s="34">
        <v>0.60955981518262803</v>
      </c>
      <c r="ACF25" s="34">
        <v>0.60882989641212193</v>
      </c>
      <c r="ACG25" s="34">
        <v>0.60751934993127799</v>
      </c>
      <c r="ACH25" s="34">
        <v>0.604969886978861</v>
      </c>
      <c r="ACI25" s="34">
        <v>0.60183833685996402</v>
      </c>
      <c r="ACJ25" s="34">
        <v>0.59808456330638604</v>
      </c>
      <c r="ACK25" s="34">
        <v>0.593803765451412</v>
      </c>
      <c r="ACL25" s="34">
        <v>0.589451226240712</v>
      </c>
      <c r="ACM25" s="34">
        <v>0.58526282979389999</v>
      </c>
      <c r="ACN25" s="34">
        <v>0.58186312474716306</v>
      </c>
      <c r="ACO25" s="34">
        <v>0.57893832124965006</v>
      </c>
      <c r="ACP25" s="34">
        <v>0.57618631397022801</v>
      </c>
      <c r="ACQ25" s="34">
        <v>0.57371926375202698</v>
      </c>
      <c r="ACR25" s="34">
        <v>0.57147469877413992</v>
      </c>
      <c r="ACS25" s="34">
        <v>0.56952958246834906</v>
      </c>
      <c r="ACT25" s="34">
        <v>0.56767660777613604</v>
      </c>
      <c r="ACU25" s="34">
        <v>0.56604827638663402</v>
      </c>
      <c r="ACV25" s="34">
        <v>0.56452954432456304</v>
      </c>
      <c r="ACW25" s="34">
        <v>0.56325544006496597</v>
      </c>
      <c r="ACX25" s="34">
        <v>0.56234613821726498</v>
      </c>
      <c r="ACY25" s="34">
        <v>0.56148526383424102</v>
      </c>
      <c r="ACZ25" s="34">
        <v>0.56101612150658897</v>
      </c>
      <c r="ADA25" s="34">
        <v>0.56092223409320607</v>
      </c>
      <c r="ADB25" s="34">
        <v>0.56100221972513598</v>
      </c>
      <c r="ADC25" s="34">
        <v>0.56122525746271601</v>
      </c>
      <c r="ADD25" s="34">
        <v>0.56124073079222103</v>
      </c>
      <c r="ADE25" s="34">
        <v>0.56108096240022198</v>
      </c>
      <c r="ADF25" s="34">
        <v>0.56046655174509197</v>
      </c>
      <c r="ADG25" s="34">
        <v>0.55917007845430899</v>
      </c>
      <c r="ADH25" s="34">
        <v>0.55768016942994503</v>
      </c>
      <c r="ADI25" s="34">
        <v>0.55559911516462002</v>
      </c>
      <c r="ADJ25" s="34">
        <v>0.55297861702547002</v>
      </c>
      <c r="ADK25" s="34">
        <v>0.54991827838398799</v>
      </c>
      <c r="ADL25" s="34">
        <v>0.545846292154615</v>
      </c>
      <c r="ADM25" s="34">
        <v>0.54072227346214996</v>
      </c>
      <c r="ADN25" s="34">
        <v>0.53490959269621696</v>
      </c>
      <c r="ADO25" s="34">
        <v>0.52860187158747896</v>
      </c>
      <c r="ADP25" s="34">
        <v>0.52169133026332704</v>
      </c>
      <c r="ADQ25" s="34">
        <v>0.51425354231035303</v>
      </c>
      <c r="ADR25" s="34">
        <v>0.50669125402280202</v>
      </c>
      <c r="ADS25" s="34">
        <v>0.499179785987517</v>
      </c>
      <c r="ADT25" s="34">
        <v>0.492131087604051</v>
      </c>
      <c r="ADU25" s="34">
        <v>0.48578395850994704</v>
      </c>
      <c r="ADV25" s="34">
        <v>0.47944279205857904</v>
      </c>
      <c r="ADW25" s="34">
        <v>0.47332609824448901</v>
      </c>
      <c r="ADX25" s="34">
        <v>0.46835393517417301</v>
      </c>
      <c r="ADY25" s="34">
        <v>0.46357134930036503</v>
      </c>
      <c r="ADZ25" s="34">
        <v>0.45891008705819303</v>
      </c>
      <c r="AEA25" s="34">
        <v>0.45467129554309799</v>
      </c>
      <c r="AEB25" s="34">
        <v>0.45060638023091998</v>
      </c>
      <c r="AEC25" s="34">
        <v>0.44744469630783601</v>
      </c>
      <c r="AED25" s="34">
        <v>0.44486308457913998</v>
      </c>
      <c r="AEE25" s="34">
        <v>0.44241080812621497</v>
      </c>
      <c r="AEF25" s="34">
        <v>0.44004937667986099</v>
      </c>
      <c r="AEG25" s="34">
        <v>0.43771473609857303</v>
      </c>
      <c r="AEH25" s="34">
        <v>0.43539254804795902</v>
      </c>
      <c r="AEI25" s="34">
        <v>0.43280364188437198</v>
      </c>
      <c r="AEJ25" s="34">
        <v>0.42995464348451101</v>
      </c>
      <c r="AEK25" s="34">
        <v>0.42713929385330501</v>
      </c>
      <c r="AEL25" s="34">
        <v>0.42474430595553597</v>
      </c>
      <c r="AEM25" s="34">
        <v>0.42303731205323203</v>
      </c>
      <c r="AEN25" s="34">
        <v>0.42188078438263898</v>
      </c>
      <c r="AEO25" s="34">
        <v>0.42127092495977997</v>
      </c>
      <c r="AEP25" s="34">
        <v>0.42082219300424595</v>
      </c>
      <c r="AEQ25" s="34">
        <v>0.42027945105176895</v>
      </c>
      <c r="AER25" s="34">
        <v>0.419448462060866</v>
      </c>
      <c r="AES25" s="34">
        <v>0.41815256900630304</v>
      </c>
      <c r="AET25" s="34">
        <v>0.41654950278142899</v>
      </c>
      <c r="AEU25" s="34">
        <v>0.41475168654250999</v>
      </c>
      <c r="AEV25" s="34">
        <v>0.41270209565936594</v>
      </c>
      <c r="AEW25" s="34">
        <v>0.41038159859521101</v>
      </c>
      <c r="AEX25" s="34">
        <v>0.40782891213808703</v>
      </c>
      <c r="AEY25" s="34">
        <v>0.40509784961928097</v>
      </c>
      <c r="AEZ25" s="34">
        <v>0.40226392529878097</v>
      </c>
      <c r="AFA25" s="34">
        <v>0.39933596629100998</v>
      </c>
      <c r="AFB25" s="34">
        <v>0.39631217355101905</v>
      </c>
      <c r="AFC25" s="34">
        <v>0.39326779336999995</v>
      </c>
      <c r="AFD25" s="34">
        <v>0.39020918185772502</v>
      </c>
      <c r="AFE25" s="34">
        <v>0.38714293469216698</v>
      </c>
      <c r="AFF25" s="34">
        <v>0.38407665227347798</v>
      </c>
      <c r="AFG25" t="s">
        <v>843</v>
      </c>
      <c r="AFH25" t="s">
        <v>843</v>
      </c>
      <c r="AFI25" s="34">
        <v>0.65781000000000001</v>
      </c>
      <c r="AFJ25" s="34">
        <v>0.64881</v>
      </c>
      <c r="AFK25" s="34">
        <v>0.63956000000000002</v>
      </c>
      <c r="AFL25" s="34">
        <v>0.63000999999999996</v>
      </c>
      <c r="AFM25" s="34">
        <v>0.62021999999999999</v>
      </c>
      <c r="AFN25" s="34">
        <v>0.61024</v>
      </c>
      <c r="AFO25" s="34">
        <v>0.63439000000000001</v>
      </c>
      <c r="AFP25" s="34">
        <v>0.63847999999999994</v>
      </c>
      <c r="AFQ25" s="34">
        <v>0.68617000000000006</v>
      </c>
      <c r="AFR25" s="34">
        <v>0.64927000000000001</v>
      </c>
      <c r="AFS25" s="34">
        <v>0.60253999999999996</v>
      </c>
      <c r="AFT25" s="34">
        <v>0.61926000000000003</v>
      </c>
      <c r="AFU25" s="34">
        <v>0.64775000000000005</v>
      </c>
      <c r="AFV25" s="34">
        <v>0.66910999999999998</v>
      </c>
      <c r="AFW25" s="34">
        <v>0.67665000000000008</v>
      </c>
      <c r="AFX25" s="34">
        <v>0.69035000000000002</v>
      </c>
      <c r="AFY25" s="34">
        <v>0.70373000000000008</v>
      </c>
      <c r="AFZ25" s="34">
        <v>0.66751000000000005</v>
      </c>
      <c r="AGA25" s="34">
        <v>0.69031000000000009</v>
      </c>
      <c r="AGB25" t="s">
        <v>843</v>
      </c>
      <c r="AGC25" t="s">
        <v>843</v>
      </c>
      <c r="AGD25" t="s">
        <v>843</v>
      </c>
      <c r="AGE25" t="s">
        <v>843</v>
      </c>
      <c r="AGF25" s="34">
        <v>3.3586401492357254E-2</v>
      </c>
      <c r="AGG25" t="s">
        <v>843</v>
      </c>
      <c r="AGH25" t="s">
        <v>843</v>
      </c>
      <c r="AGI25" t="s">
        <v>843</v>
      </c>
      <c r="AGJ25" t="s">
        <v>843</v>
      </c>
      <c r="AGK25" t="s">
        <v>843</v>
      </c>
      <c r="AGL25" t="s">
        <v>843</v>
      </c>
      <c r="AGM25" t="s">
        <v>843</v>
      </c>
      <c r="AGN25" t="s">
        <v>843</v>
      </c>
      <c r="AGO25" s="34">
        <v>0.29399999999999998</v>
      </c>
      <c r="AGP25" s="34">
        <v>2020</v>
      </c>
      <c r="AGQ25" t="s">
        <v>832</v>
      </c>
      <c r="AGR25" t="s">
        <v>843</v>
      </c>
      <c r="AGS25" s="34">
        <v>0</v>
      </c>
      <c r="AGT25" s="34">
        <v>2020</v>
      </c>
      <c r="AGU25" t="s">
        <v>832</v>
      </c>
      <c r="AGV25" t="s">
        <v>843</v>
      </c>
      <c r="AGW25" s="34">
        <v>1.4999999999999999E-2</v>
      </c>
      <c r="AGX25" s="34">
        <v>2020</v>
      </c>
      <c r="AGY25" t="s">
        <v>832</v>
      </c>
      <c r="AGZ25" t="s">
        <v>843</v>
      </c>
      <c r="AHA25" s="34">
        <v>0.13699999999999998</v>
      </c>
      <c r="AHB25" s="34">
        <v>2020</v>
      </c>
      <c r="AHC25" t="s">
        <v>832</v>
      </c>
      <c r="AHD25" t="s">
        <v>843</v>
      </c>
      <c r="AHE25" s="34">
        <v>0.218</v>
      </c>
      <c r="AHF25" s="34">
        <v>2019</v>
      </c>
      <c r="AHG25" t="s">
        <v>832</v>
      </c>
      <c r="AHH25" t="s">
        <v>843</v>
      </c>
      <c r="AHI25" t="s">
        <v>830</v>
      </c>
      <c r="AHJ25" s="34">
        <v>0.27827203273773193</v>
      </c>
      <c r="AHK25" s="34">
        <v>0.27694830298423767</v>
      </c>
      <c r="AHL25" s="34">
        <v>0.2561722993850708</v>
      </c>
      <c r="AHM25" s="34">
        <v>0.24300587177276611</v>
      </c>
      <c r="AHN25" s="34">
        <v>0.23115648329257965</v>
      </c>
      <c r="AHO25" t="s">
        <v>843</v>
      </c>
      <c r="AHP25" s="34">
        <v>0.29513120651245117</v>
      </c>
      <c r="AHQ25" s="34">
        <v>0.26810029149055481</v>
      </c>
      <c r="AHR25" s="34">
        <v>0.24205705523490906</v>
      </c>
      <c r="AHS25" s="34">
        <v>0.234805628657341</v>
      </c>
      <c r="AHT25" s="34">
        <v>0.24025973677635193</v>
      </c>
      <c r="AHU25" t="s">
        <v>843</v>
      </c>
      <c r="AHV25" s="34">
        <v>0.30573475360870361</v>
      </c>
      <c r="AHW25" s="34">
        <v>0.28872567415237427</v>
      </c>
      <c r="AHX25" s="34">
        <v>0.25405547022819519</v>
      </c>
      <c r="AHY25" s="34">
        <v>0.23906770348548889</v>
      </c>
      <c r="AHZ25" s="34">
        <v>0.22313298285007477</v>
      </c>
      <c r="AIA25" t="s">
        <v>832</v>
      </c>
      <c r="AIB25" t="s">
        <v>843</v>
      </c>
      <c r="AIC25" s="34">
        <v>0.3057582676410675</v>
      </c>
      <c r="AID25" s="34">
        <v>0.28875696659088135</v>
      </c>
      <c r="AIE25" s="34">
        <v>0.2541024386882782</v>
      </c>
      <c r="AIF25" s="34">
        <v>0.23916159570217133</v>
      </c>
      <c r="AIG25" s="34">
        <v>0.22336074709892273</v>
      </c>
      <c r="AIH25" t="s">
        <v>924</v>
      </c>
      <c r="AII25" t="s">
        <v>843</v>
      </c>
      <c r="AIJ25" s="34">
        <v>0.30754998326301575</v>
      </c>
      <c r="AIK25" s="34">
        <v>0.2973046600818634</v>
      </c>
      <c r="AIL25" s="34">
        <v>0.27291199564933777</v>
      </c>
      <c r="AIM25" s="34">
        <v>0.24705798923969269</v>
      </c>
      <c r="AIN25" s="34">
        <v>0.23031999170780182</v>
      </c>
      <c r="AIO25" t="s">
        <v>1607</v>
      </c>
      <c r="AIP25" s="34">
        <v>0.2235516756772995</v>
      </c>
      <c r="AIQ25" t="s">
        <v>843</v>
      </c>
      <c r="AIR25" s="34">
        <v>0.25934999999999997</v>
      </c>
      <c r="AIS25" s="34">
        <v>0.24890999999999999</v>
      </c>
      <c r="AIT25" s="34">
        <v>0.23341999999999999</v>
      </c>
      <c r="AIU25" s="34">
        <v>0.21478000000000003</v>
      </c>
      <c r="AIV25" s="34">
        <v>0.19968</v>
      </c>
      <c r="AIW25" s="34">
        <v>0.18517</v>
      </c>
      <c r="AIX25" t="s">
        <v>843</v>
      </c>
      <c r="AIY25" s="34">
        <v>2.2499999999999999E-2</v>
      </c>
      <c r="AIZ25" s="34">
        <v>3.3399999999999999E-2</v>
      </c>
      <c r="AJA25" s="34">
        <v>3.4000000000000002E-2</v>
      </c>
      <c r="AJB25" s="34">
        <v>3.4000000000000002E-2</v>
      </c>
      <c r="AJC25" s="34">
        <v>3.4000000000000002E-2</v>
      </c>
      <c r="AJD25" s="34">
        <v>3.4000000000000002E-2</v>
      </c>
      <c r="AJE25" t="s">
        <v>843</v>
      </c>
      <c r="AJF25" s="34">
        <v>3.9257235825061798E-2</v>
      </c>
      <c r="AJG25" s="34">
        <v>3.2740026712417603E-2</v>
      </c>
      <c r="AJH25" s="34">
        <v>2.5536214932799339E-2</v>
      </c>
      <c r="AJI25" s="34">
        <v>3.043881431221962E-2</v>
      </c>
      <c r="AJJ25" s="34">
        <v>2.0912155508995056E-2</v>
      </c>
      <c r="AJK25" t="s">
        <v>830</v>
      </c>
      <c r="AJL25" t="s">
        <v>843</v>
      </c>
      <c r="AJM25" t="s">
        <v>843</v>
      </c>
      <c r="AJN25" s="34">
        <v>3.6811824887990952E-2</v>
      </c>
      <c r="AJO25" s="34">
        <v>3.0632812529802322E-2</v>
      </c>
      <c r="AJP25" s="34">
        <v>2.7857124805450439E-2</v>
      </c>
      <c r="AJQ25" s="34">
        <v>3.1826864928007126E-2</v>
      </c>
      <c r="AJR25" s="34">
        <v>4.7305595129728317E-2</v>
      </c>
      <c r="AJS25" t="s">
        <v>832</v>
      </c>
      <c r="AJT25" t="s">
        <v>843</v>
      </c>
      <c r="AJU25" t="s">
        <v>843</v>
      </c>
      <c r="AJV25" t="s">
        <v>843</v>
      </c>
      <c r="AJW25" s="34">
        <v>4.3529298156499863E-2</v>
      </c>
      <c r="AJX25" s="34">
        <v>3.6657586693763733E-2</v>
      </c>
      <c r="AJY25" s="34">
        <v>2.8072899207472801E-2</v>
      </c>
      <c r="AJZ25" s="34">
        <v>3.2870404422283173E-2</v>
      </c>
      <c r="AKA25" s="34">
        <v>2.5172218680381775E-2</v>
      </c>
      <c r="AKB25" t="s">
        <v>830</v>
      </c>
      <c r="AKC25" t="s">
        <v>843</v>
      </c>
      <c r="AKD25" t="s">
        <v>843</v>
      </c>
      <c r="AKE25" t="s">
        <v>843</v>
      </c>
      <c r="AKF25" s="34">
        <v>4.1541498154401779E-2</v>
      </c>
      <c r="AKG25" s="34">
        <v>3.514537587761879E-2</v>
      </c>
      <c r="AKH25" s="34">
        <v>3.2254107296466827E-2</v>
      </c>
      <c r="AKI25" s="34">
        <v>3.8754194974899292E-2</v>
      </c>
      <c r="AKJ25" s="34">
        <v>6.0203596949577332E-2</v>
      </c>
      <c r="AKK25" t="s">
        <v>832</v>
      </c>
      <c r="AKL25" t="s">
        <v>843</v>
      </c>
      <c r="AKM25" s="34">
        <v>6770</v>
      </c>
      <c r="AKN25" t="s">
        <v>832</v>
      </c>
      <c r="AKO25" t="s">
        <v>843</v>
      </c>
      <c r="AKP25" s="34">
        <v>4544.5361328125</v>
      </c>
      <c r="AKQ25" t="s">
        <v>830</v>
      </c>
      <c r="AKR25" t="s">
        <v>843</v>
      </c>
      <c r="AKS25" s="34">
        <v>5158.5091278681302</v>
      </c>
      <c r="AKT25" t="s">
        <v>832</v>
      </c>
      <c r="AKU25" t="s">
        <v>843</v>
      </c>
      <c r="AKV25" s="34">
        <v>6802.8045188511296</v>
      </c>
      <c r="AKW25" t="s">
        <v>832</v>
      </c>
      <c r="AKX25" t="s">
        <v>843</v>
      </c>
      <c r="AKY25" s="34">
        <v>0.18780508637428284</v>
      </c>
      <c r="AKZ25" s="34">
        <v>0.17744195461273193</v>
      </c>
      <c r="ALA25" s="34">
        <v>0.16332954168319702</v>
      </c>
      <c r="ALB25" s="34">
        <v>0.16631075739860535</v>
      </c>
      <c r="ALC25" s="34">
        <v>0.15195383131504059</v>
      </c>
      <c r="ALD25" t="s">
        <v>830</v>
      </c>
      <c r="ALE25" t="s">
        <v>843</v>
      </c>
      <c r="ALF25" t="s">
        <v>843</v>
      </c>
      <c r="ALG25" t="s">
        <v>843</v>
      </c>
      <c r="ALH25" s="34">
        <v>0.21524927020072937</v>
      </c>
      <c r="ALI25" s="34">
        <v>0.18917018175125122</v>
      </c>
      <c r="ALJ25" s="34">
        <v>0.16114816069602966</v>
      </c>
      <c r="ALK25" s="34">
        <v>0.16235056519508362</v>
      </c>
      <c r="ALL25" s="34">
        <v>0.14399586617946625</v>
      </c>
      <c r="ALM25" t="s">
        <v>832</v>
      </c>
    </row>
    <row r="26" spans="1:1020 1028:1080">
      <c r="A26" t="s">
        <v>423</v>
      </c>
      <c r="B26" t="s">
        <v>47</v>
      </c>
      <c r="C26" t="s">
        <v>215</v>
      </c>
      <c r="D26" s="34">
        <v>4.1068878024816513E-2</v>
      </c>
      <c r="E26" t="s">
        <v>465</v>
      </c>
      <c r="F26" s="34">
        <v>5.7855583727359772E-2</v>
      </c>
      <c r="G26" t="s">
        <v>1464</v>
      </c>
      <c r="H26" s="34">
        <v>7.2119571268558502E-2</v>
      </c>
      <c r="I26" t="s">
        <v>1294</v>
      </c>
      <c r="J26" s="34">
        <v>4.4345099478960037E-2</v>
      </c>
      <c r="K26" t="s">
        <v>1521</v>
      </c>
      <c r="L26" s="34"/>
      <c r="M26" t="s">
        <v>465</v>
      </c>
      <c r="N26" s="34">
        <v>0.49941980838775635</v>
      </c>
      <c r="O26" s="34"/>
      <c r="P26" t="s">
        <v>1459</v>
      </c>
      <c r="Q26" s="34"/>
      <c r="R26" t="s">
        <v>1459</v>
      </c>
      <c r="S26" s="34"/>
      <c r="T26" t="s">
        <v>1459</v>
      </c>
      <c r="U26" s="34"/>
      <c r="V26" t="s">
        <v>1459</v>
      </c>
      <c r="W26" t="s">
        <v>843</v>
      </c>
      <c r="X26" t="s">
        <v>465</v>
      </c>
      <c r="Y26" s="34">
        <v>0.48877426981925964</v>
      </c>
      <c r="Z26" s="34"/>
      <c r="AA26" t="s">
        <v>1459</v>
      </c>
      <c r="AB26" s="34"/>
      <c r="AC26" t="s">
        <v>1459</v>
      </c>
      <c r="AD26" s="34"/>
      <c r="AE26" t="s">
        <v>1459</v>
      </c>
      <c r="AF26" s="34"/>
      <c r="AG26" t="s">
        <v>1459</v>
      </c>
      <c r="AH26" t="s">
        <v>843</v>
      </c>
      <c r="AI26" t="s">
        <v>465</v>
      </c>
      <c r="AJ26" s="34">
        <v>0.49844139814376831</v>
      </c>
      <c r="AK26" s="34"/>
      <c r="AL26" t="s">
        <v>1459</v>
      </c>
      <c r="AM26" s="34"/>
      <c r="AN26" t="s">
        <v>1459</v>
      </c>
      <c r="AO26" s="34"/>
      <c r="AP26" t="s">
        <v>1459</v>
      </c>
      <c r="AQ26" s="34"/>
      <c r="AR26" t="s">
        <v>1459</v>
      </c>
      <c r="AS26" t="s">
        <v>843</v>
      </c>
      <c r="AT26" t="s">
        <v>465</v>
      </c>
      <c r="AU26" s="34">
        <v>0.49012428522109985</v>
      </c>
      <c r="AV26" s="34"/>
      <c r="AW26" t="s">
        <v>1459</v>
      </c>
      <c r="AX26" s="34"/>
      <c r="AY26" t="s">
        <v>1459</v>
      </c>
      <c r="AZ26" s="34"/>
      <c r="BA26" t="s">
        <v>1459</v>
      </c>
      <c r="BB26" s="34"/>
      <c r="BC26" t="s">
        <v>1459</v>
      </c>
      <c r="BD26" t="s">
        <v>843</v>
      </c>
      <c r="BE26" s="34">
        <v>0.5</v>
      </c>
      <c r="BF26" t="s">
        <v>1594</v>
      </c>
      <c r="BG26" t="s">
        <v>843</v>
      </c>
      <c r="BH26" t="s">
        <v>465</v>
      </c>
      <c r="BI26" s="34">
        <v>2.522468090057373</v>
      </c>
      <c r="BJ26" t="s">
        <v>819</v>
      </c>
      <c r="BK26" s="34">
        <v>3.130176305770874</v>
      </c>
      <c r="BL26" t="s">
        <v>1294</v>
      </c>
      <c r="BM26" s="34">
        <v>3.5257318019866943</v>
      </c>
      <c r="BN26" t="s">
        <v>1521</v>
      </c>
      <c r="BO26" s="34">
        <v>5.1743311882019043</v>
      </c>
      <c r="BP26" t="s">
        <v>843</v>
      </c>
      <c r="BQ26" s="34">
        <v>3.1579136848449707</v>
      </c>
      <c r="BR26" t="s">
        <v>830</v>
      </c>
      <c r="BS26" s="34"/>
      <c r="BT26" t="s">
        <v>843</v>
      </c>
      <c r="BU26" s="34">
        <v>4.6568965911865234</v>
      </c>
      <c r="BV26" t="s">
        <v>1554</v>
      </c>
      <c r="BW26" t="s">
        <v>843</v>
      </c>
      <c r="BX26" s="34">
        <v>4.2547369003295898</v>
      </c>
      <c r="BY26" t="s">
        <v>924</v>
      </c>
      <c r="BZ26" t="s">
        <v>843</v>
      </c>
      <c r="CA26" t="s">
        <v>465</v>
      </c>
      <c r="CB26" s="34">
        <v>9.8647559061646461E-3</v>
      </c>
      <c r="CC26" s="34">
        <v>9.4166509807109833E-3</v>
      </c>
      <c r="CD26" s="34">
        <v>9.1180354356765747E-3</v>
      </c>
      <c r="CE26" s="34">
        <v>9.306454099714756E-3</v>
      </c>
      <c r="CF26" s="34">
        <v>9.3064513057470322E-3</v>
      </c>
      <c r="CG26" t="s">
        <v>843</v>
      </c>
      <c r="CH26" t="s">
        <v>819</v>
      </c>
      <c r="CI26" s="34">
        <v>1.3366899453103542E-2</v>
      </c>
      <c r="CJ26" s="34">
        <v>1.1145599186420441E-2</v>
      </c>
      <c r="CK26" s="34">
        <v>1.1662937700748444E-2</v>
      </c>
      <c r="CL26" s="34">
        <v>1.5434251166880131E-2</v>
      </c>
      <c r="CM26" s="34">
        <v>1.7319893464446068E-2</v>
      </c>
      <c r="CN26" t="s">
        <v>843</v>
      </c>
      <c r="CO26" t="s">
        <v>1294</v>
      </c>
      <c r="CP26" s="34">
        <v>1.285597775131464E-2</v>
      </c>
      <c r="CQ26" s="34">
        <v>1.2291484512388706E-2</v>
      </c>
      <c r="CR26" s="34">
        <v>1.4491409994661808E-2</v>
      </c>
      <c r="CS26" s="34">
        <v>1.7319891601800919E-2</v>
      </c>
      <c r="CT26" s="34">
        <v>1.7319865524768829E-2</v>
      </c>
      <c r="CU26" t="s">
        <v>843</v>
      </c>
      <c r="CV26" t="s">
        <v>1521</v>
      </c>
      <c r="CW26" s="34">
        <v>1.2689166702330112E-2</v>
      </c>
      <c r="CX26" s="34">
        <v>1.354858186095953E-2</v>
      </c>
      <c r="CY26" s="34">
        <v>1.6377059742808342E-2</v>
      </c>
      <c r="CZ26" s="34">
        <v>1.7319869250059128E-2</v>
      </c>
      <c r="DA26" s="34">
        <v>1.7319913953542709E-2</v>
      </c>
      <c r="DB26" t="s">
        <v>843</v>
      </c>
      <c r="DC26" s="34">
        <v>3.8419997692108154</v>
      </c>
      <c r="DD26" s="34">
        <v>4.7819995880126953</v>
      </c>
      <c r="DE26" s="34">
        <v>5.2825398445129395</v>
      </c>
      <c r="DF26" s="34">
        <v>5.6732149124145508</v>
      </c>
      <c r="DG26" s="34">
        <v>6.4372859001159668</v>
      </c>
      <c r="DH26" t="s">
        <v>1464</v>
      </c>
      <c r="DI26" t="s">
        <v>843</v>
      </c>
      <c r="DJ26" s="34">
        <v>4.4059996604919434</v>
      </c>
      <c r="DK26" s="34">
        <v>5.1262698173522949</v>
      </c>
      <c r="DL26" s="34">
        <v>5.5169448852539063</v>
      </c>
      <c r="DM26" s="34">
        <v>6.0943179130554199</v>
      </c>
      <c r="DN26" s="34">
        <v>6.9517378807067871</v>
      </c>
      <c r="DO26" t="s">
        <v>1294</v>
      </c>
      <c r="DP26" t="s">
        <v>843</v>
      </c>
      <c r="DQ26" s="34">
        <v>7.294705867767334</v>
      </c>
      <c r="DR26" t="s">
        <v>1521</v>
      </c>
      <c r="DS26" t="s">
        <v>843</v>
      </c>
      <c r="DT26" t="s">
        <v>843</v>
      </c>
      <c r="DU26" s="34">
        <v>8</v>
      </c>
      <c r="DV26" t="s">
        <v>1461</v>
      </c>
      <c r="DW26" t="s">
        <v>843</v>
      </c>
      <c r="DX26" t="s">
        <v>843</v>
      </c>
      <c r="DY26" t="s">
        <v>465</v>
      </c>
      <c r="DZ26" s="34">
        <v>1.5600734623149037E-3</v>
      </c>
      <c r="EA26" s="34">
        <v>6.7268130369484425E-3</v>
      </c>
      <c r="EB26" s="34">
        <v>7.451644167304039E-3</v>
      </c>
      <c r="EC26" s="34">
        <v>9.3510719016194344E-3</v>
      </c>
      <c r="ED26" s="34">
        <v>1.016119122505188E-2</v>
      </c>
      <c r="EE26" t="s">
        <v>843</v>
      </c>
      <c r="EF26" t="s">
        <v>465</v>
      </c>
      <c r="EG26" s="34">
        <v>7.5499997474253178E-3</v>
      </c>
      <c r="EH26" s="34">
        <v>7.9333335161209106E-3</v>
      </c>
      <c r="EI26" s="34">
        <v>5.7999999262392521E-3</v>
      </c>
      <c r="EJ26" s="34">
        <v>5.1999995484948158E-3</v>
      </c>
      <c r="EK26" s="34">
        <v>2.3000000510364771E-3</v>
      </c>
      <c r="EL26" t="s">
        <v>843</v>
      </c>
      <c r="EM26" t="s">
        <v>465</v>
      </c>
      <c r="EN26" s="34">
        <v>3.2904120162129402E-3</v>
      </c>
      <c r="EO26" s="34">
        <v>5.2266726270318031E-3</v>
      </c>
      <c r="EP26" s="34">
        <v>5.1937159150838852E-3</v>
      </c>
      <c r="EQ26" s="34">
        <v>4.9662156961858273E-3</v>
      </c>
      <c r="ER26" s="34">
        <v>1.3287917245179415E-3</v>
      </c>
      <c r="ES26" t="s">
        <v>843</v>
      </c>
      <c r="ET26" t="s">
        <v>465</v>
      </c>
      <c r="EU26" s="34">
        <v>8.6485305801033974E-3</v>
      </c>
      <c r="EV26" s="34">
        <v>6.2474519945681095E-3</v>
      </c>
      <c r="EW26" s="34">
        <v>2.9563978314399719E-3</v>
      </c>
      <c r="EX26" s="34">
        <v>7.2483252733945847E-4</v>
      </c>
      <c r="EY26" s="34">
        <v>-1.6093424055725336E-3</v>
      </c>
      <c r="EZ26" t="s">
        <v>843</v>
      </c>
      <c r="FA26" t="s">
        <v>1594</v>
      </c>
      <c r="FB26" s="34">
        <v>-1.3417476788163185E-2</v>
      </c>
      <c r="FC26" s="34">
        <v>-1.4548292383551598E-2</v>
      </c>
      <c r="FD26" s="34">
        <v>-1.2212898582220078E-2</v>
      </c>
      <c r="FE26" s="34">
        <v>-1.7454015091061592E-2</v>
      </c>
      <c r="FF26" s="34">
        <v>-1.3760344125330448E-2</v>
      </c>
      <c r="FG26" t="s">
        <v>843</v>
      </c>
      <c r="FH26" s="34"/>
      <c r="FI26" s="34"/>
      <c r="FJ26" s="34"/>
      <c r="FK26" s="34"/>
      <c r="FL26" s="34"/>
      <c r="FM26" t="s">
        <v>843</v>
      </c>
      <c r="FN26" t="s">
        <v>843</v>
      </c>
      <c r="FO26" s="34">
        <v>0.43618000000000001</v>
      </c>
      <c r="FP26" t="s">
        <v>1462</v>
      </c>
      <c r="FQ26" t="s">
        <v>843</v>
      </c>
      <c r="FR26" t="s">
        <v>843</v>
      </c>
      <c r="FS26" s="34">
        <v>0.68554000000000004</v>
      </c>
      <c r="FT26" t="s">
        <v>1462</v>
      </c>
      <c r="FU26" t="s">
        <v>843</v>
      </c>
      <c r="FV26" t="s">
        <v>843</v>
      </c>
      <c r="FW26" s="34">
        <v>0.17516999999999999</v>
      </c>
      <c r="FX26" t="s">
        <v>1462</v>
      </c>
      <c r="FY26" t="s">
        <v>843</v>
      </c>
      <c r="FZ26" s="34">
        <v>5.2082542330026627E-2</v>
      </c>
      <c r="GA26" s="34">
        <v>2.7475126087665558E-2</v>
      </c>
      <c r="GB26" s="34">
        <v>-4.6684462577104568E-2</v>
      </c>
      <c r="GC26" s="34">
        <v>-0.13025788962841034</v>
      </c>
      <c r="GD26" s="34">
        <v>-9.9053554236888885E-2</v>
      </c>
      <c r="GE26" t="s">
        <v>830</v>
      </c>
      <c r="GF26" t="s">
        <v>843</v>
      </c>
      <c r="GG26" s="34">
        <v>2.7438728138804436E-2</v>
      </c>
      <c r="GH26" s="34">
        <v>2.7438728138804436E-2</v>
      </c>
      <c r="GI26" s="34">
        <v>-4.6739067882299423E-2</v>
      </c>
      <c r="GJ26" s="34">
        <v>-0.13034696877002716</v>
      </c>
      <c r="GK26" s="34">
        <v>-9.8709046840667725E-2</v>
      </c>
      <c r="GL26" t="s">
        <v>832</v>
      </c>
      <c r="GM26" t="s">
        <v>843</v>
      </c>
      <c r="GN26" s="34">
        <v>3.1977001577615738E-2</v>
      </c>
      <c r="GO26" t="s">
        <v>832</v>
      </c>
      <c r="GP26" t="s">
        <v>843</v>
      </c>
      <c r="GQ26" t="s">
        <v>843</v>
      </c>
      <c r="GR26" s="34">
        <v>1.0945050977170467E-2</v>
      </c>
      <c r="GS26" s="34">
        <v>1.032843254506588E-2</v>
      </c>
      <c r="GT26" s="34">
        <v>8.0046765506267548E-3</v>
      </c>
      <c r="GU26" s="34">
        <v>6.1305905692279339E-3</v>
      </c>
      <c r="GV26" s="34">
        <v>8.0414395779371262E-3</v>
      </c>
      <c r="GW26" t="s">
        <v>832</v>
      </c>
      <c r="GX26" t="s">
        <v>843</v>
      </c>
      <c r="GY26" t="s">
        <v>843</v>
      </c>
      <c r="GZ26" t="s">
        <v>843</v>
      </c>
      <c r="HA26" t="s">
        <v>843</v>
      </c>
      <c r="HB26" t="s">
        <v>843</v>
      </c>
      <c r="HC26" t="s">
        <v>843</v>
      </c>
      <c r="HD26" t="s">
        <v>843</v>
      </c>
      <c r="HE26" t="s">
        <v>843</v>
      </c>
      <c r="HF26" t="s">
        <v>843</v>
      </c>
      <c r="HG26" t="s">
        <v>843</v>
      </c>
      <c r="HH26" s="34">
        <v>30774621</v>
      </c>
      <c r="HI26" s="34">
        <v>31200985</v>
      </c>
      <c r="HJ26" s="34">
        <v>31624696</v>
      </c>
      <c r="HK26" s="34">
        <v>32055883</v>
      </c>
      <c r="HL26" s="34">
        <v>32510186</v>
      </c>
      <c r="HM26" s="34">
        <v>32956690.000000004</v>
      </c>
      <c r="HN26" s="34">
        <v>33435080</v>
      </c>
      <c r="HO26" s="34">
        <v>33983827</v>
      </c>
      <c r="HP26" s="34">
        <v>34569592</v>
      </c>
      <c r="HQ26" s="34">
        <v>35196037</v>
      </c>
      <c r="HR26" s="34">
        <v>35856344</v>
      </c>
      <c r="HS26" s="34">
        <v>36543541</v>
      </c>
      <c r="HT26" s="34">
        <v>37260563</v>
      </c>
      <c r="HU26" s="34">
        <v>38000626</v>
      </c>
      <c r="HV26" s="34">
        <v>38760168</v>
      </c>
      <c r="HW26" s="34">
        <v>39543154</v>
      </c>
      <c r="HX26" s="34">
        <v>40339329</v>
      </c>
      <c r="HY26" s="34">
        <v>41136546</v>
      </c>
      <c r="HZ26" s="34">
        <v>41927007</v>
      </c>
      <c r="IA26" s="34">
        <v>42705368</v>
      </c>
      <c r="IB26" s="34">
        <v>43451666</v>
      </c>
      <c r="IC26" s="34">
        <v>44177969</v>
      </c>
      <c r="ID26" s="34">
        <v>44903225</v>
      </c>
      <c r="IE26" s="34">
        <v>45606480</v>
      </c>
      <c r="IF26" s="34">
        <v>46278751</v>
      </c>
      <c r="IG26" s="34">
        <v>46922031</v>
      </c>
      <c r="IH26" s="34">
        <v>47538087</v>
      </c>
      <c r="II26" s="34">
        <v>48130008</v>
      </c>
      <c r="IJ26" s="34">
        <v>48700234</v>
      </c>
      <c r="IK26" s="34">
        <v>49251258</v>
      </c>
      <c r="IL26" s="34">
        <v>49787283</v>
      </c>
      <c r="IM26" s="34">
        <v>50311560</v>
      </c>
      <c r="IN26" s="34">
        <v>50826981</v>
      </c>
      <c r="IO26" s="34">
        <v>51336846</v>
      </c>
      <c r="IP26" s="34">
        <v>51845003</v>
      </c>
      <c r="IQ26" s="34">
        <v>52352520</v>
      </c>
      <c r="IR26" s="34">
        <v>52860879</v>
      </c>
      <c r="IS26" s="34">
        <v>53371371</v>
      </c>
      <c r="IT26" s="34">
        <v>53883769</v>
      </c>
      <c r="IU26" s="34">
        <v>54398757</v>
      </c>
      <c r="IV26" s="34">
        <v>54917437</v>
      </c>
      <c r="IW26" s="34">
        <v>55440658</v>
      </c>
      <c r="IX26" s="34">
        <v>55965060</v>
      </c>
      <c r="IY26" s="34">
        <v>56488986</v>
      </c>
      <c r="IZ26" s="34">
        <v>57012291</v>
      </c>
      <c r="JA26" s="34">
        <v>57533658</v>
      </c>
      <c r="JB26" s="34">
        <v>58050507</v>
      </c>
      <c r="JC26" s="34">
        <v>58559198</v>
      </c>
      <c r="JD26" s="34">
        <v>59055401</v>
      </c>
      <c r="JE26" s="34">
        <v>59535713</v>
      </c>
      <c r="JF26" s="34">
        <v>60001113</v>
      </c>
      <c r="JG26" s="34">
        <v>60448557</v>
      </c>
      <c r="JH26" s="34">
        <v>60876331</v>
      </c>
      <c r="JI26" s="34">
        <v>61284226</v>
      </c>
      <c r="JJ26" s="34">
        <v>61669728</v>
      </c>
      <c r="JK26" s="34">
        <v>62034902</v>
      </c>
      <c r="JL26" s="34">
        <v>62380476</v>
      </c>
      <c r="JM26" s="34">
        <v>62705250</v>
      </c>
      <c r="JN26" s="34">
        <v>63008270</v>
      </c>
      <c r="JO26" s="34">
        <v>63290067</v>
      </c>
      <c r="JP26" s="34">
        <v>63553718</v>
      </c>
      <c r="JQ26" s="34">
        <v>63800407</v>
      </c>
      <c r="JR26" s="34">
        <v>64030745</v>
      </c>
      <c r="JS26" s="34">
        <v>64246482</v>
      </c>
      <c r="JT26" s="34">
        <v>64450331</v>
      </c>
      <c r="JU26" s="34">
        <v>64644688</v>
      </c>
      <c r="JV26" s="34">
        <v>64829897</v>
      </c>
      <c r="JW26" s="34">
        <v>65007149</v>
      </c>
      <c r="JX26" s="34">
        <v>65177499</v>
      </c>
      <c r="JY26" s="34">
        <v>65342355</v>
      </c>
      <c r="JZ26" s="34">
        <v>65502938</v>
      </c>
      <c r="KA26" s="34">
        <v>65658479.000000007</v>
      </c>
      <c r="KB26" s="34">
        <v>65809570.000000007</v>
      </c>
      <c r="KC26" s="34">
        <v>65956723</v>
      </c>
      <c r="KD26" s="34">
        <v>66101239</v>
      </c>
      <c r="KE26" s="34">
        <v>66243451</v>
      </c>
      <c r="KF26" s="34">
        <v>66382804.999999993</v>
      </c>
      <c r="KG26" s="34">
        <v>66518856</v>
      </c>
      <c r="KH26" s="34">
        <v>66651776</v>
      </c>
      <c r="KI26" s="34">
        <v>66781853</v>
      </c>
      <c r="KJ26" s="34">
        <v>66906221.999999993</v>
      </c>
      <c r="KK26" s="34">
        <v>67023728</v>
      </c>
      <c r="KL26" s="34">
        <v>67135335</v>
      </c>
      <c r="KM26" s="34">
        <v>67241746</v>
      </c>
      <c r="KN26" s="34">
        <v>67343755</v>
      </c>
      <c r="KO26" s="34">
        <v>67438775</v>
      </c>
      <c r="KP26" s="34">
        <v>67524808</v>
      </c>
      <c r="KQ26" s="34">
        <v>67604432</v>
      </c>
      <c r="KR26" s="34">
        <v>67677174</v>
      </c>
      <c r="KS26" s="34">
        <v>67741203</v>
      </c>
      <c r="KT26" s="34">
        <v>67796428</v>
      </c>
      <c r="KU26" s="34">
        <v>67842358</v>
      </c>
      <c r="KV26" s="34">
        <v>67878963</v>
      </c>
      <c r="KW26" s="34">
        <v>67907110</v>
      </c>
      <c r="KX26" s="34">
        <v>67925672</v>
      </c>
      <c r="KY26" s="34">
        <v>67932708</v>
      </c>
      <c r="KZ26" s="34">
        <v>67927891</v>
      </c>
      <c r="LA26" s="34">
        <v>67911625</v>
      </c>
      <c r="LB26" s="34">
        <v>67884546</v>
      </c>
      <c r="LC26" s="34">
        <v>67845527</v>
      </c>
      <c r="LD26" s="34">
        <v>67792981</v>
      </c>
      <c r="LE26" t="s">
        <v>843</v>
      </c>
      <c r="LF26" t="s">
        <v>843</v>
      </c>
      <c r="LG26" t="s">
        <v>843</v>
      </c>
      <c r="LH26" s="34">
        <v>1.4022908173501492E-2</v>
      </c>
      <c r="LI26" s="34">
        <v>1.3759307563304901E-2</v>
      </c>
      <c r="LJ26" s="34">
        <v>1.3488669879734516E-2</v>
      </c>
      <c r="LK26" s="34">
        <v>1.3542389497160912E-2</v>
      </c>
      <c r="LL26" s="34">
        <v>1.407273206859827E-2</v>
      </c>
      <c r="LM26" s="34">
        <v>1.3640820048749447E-2</v>
      </c>
      <c r="LN26" s="34">
        <v>1.4411373063921928E-2</v>
      </c>
      <c r="LO26" s="34">
        <v>1.6279086470603943E-2</v>
      </c>
      <c r="LP26" s="34">
        <v>1.7089717090129852E-2</v>
      </c>
      <c r="LQ26" s="34">
        <v>1.7959039658308029E-2</v>
      </c>
      <c r="LR26" s="34">
        <v>1.8587019294500351E-2</v>
      </c>
      <c r="LS26" s="34">
        <v>1.898394338786602E-2</v>
      </c>
      <c r="LT26" s="34">
        <v>1.9431021064519882E-2</v>
      </c>
      <c r="LU26" s="34">
        <v>1.9667157903313637E-2</v>
      </c>
      <c r="LV26" s="34">
        <v>1.9790487363934517E-2</v>
      </c>
      <c r="LW26" s="34">
        <v>1.9999461248517036E-2</v>
      </c>
      <c r="LX26" s="34">
        <v>1.9934317097067833E-2</v>
      </c>
      <c r="LY26" s="34">
        <v>1.9570024684071541E-2</v>
      </c>
      <c r="LZ26" s="34">
        <v>1.9033255055546761E-2</v>
      </c>
      <c r="MA26" s="34">
        <v>1.8394449725747108E-2</v>
      </c>
      <c r="MB26" s="34">
        <v>1.7324566841125488E-2</v>
      </c>
      <c r="MC26" s="34">
        <v>1.6577031463384628E-2</v>
      </c>
      <c r="MD26" s="34">
        <v>1.6283392906188965E-2</v>
      </c>
      <c r="ME26" s="34">
        <v>1.554019283503294E-2</v>
      </c>
      <c r="MF26" s="34">
        <v>1.4633102342486382E-2</v>
      </c>
      <c r="MG26" s="34">
        <v>1.380439568310976E-2</v>
      </c>
      <c r="MH26" s="34">
        <v>1.3043912127614021E-2</v>
      </c>
      <c r="MI26" s="34">
        <v>1.2374628335237503E-2</v>
      </c>
      <c r="MJ26" s="34">
        <v>1.1777985841035843E-2</v>
      </c>
      <c r="MK26" s="34">
        <v>1.1251075193285942E-2</v>
      </c>
      <c r="ML26" s="34">
        <v>1.0824679397046566E-2</v>
      </c>
      <c r="MM26" s="34">
        <v>1.0475281625986099E-2</v>
      </c>
      <c r="MN26" s="34">
        <v>1.0192464105784893E-2</v>
      </c>
      <c r="MO26" s="34">
        <v>9.9814040586352348E-3</v>
      </c>
      <c r="MP26" s="34">
        <v>9.8498156294226646E-3</v>
      </c>
      <c r="MQ26" s="34">
        <v>9.7415177151560783E-3</v>
      </c>
      <c r="MR26" s="34">
        <v>9.6634645015001297E-3</v>
      </c>
      <c r="MS26" s="34">
        <v>9.6109407022595406E-3</v>
      </c>
      <c r="MT26" s="34">
        <v>9.5548219978809357E-3</v>
      </c>
      <c r="MU26" s="34">
        <v>9.5120035111904144E-3</v>
      </c>
      <c r="MV26" s="34">
        <v>9.489607997238636E-3</v>
      </c>
      <c r="MW26" s="34">
        <v>9.4823120161890984E-3</v>
      </c>
      <c r="MX26" s="34">
        <v>9.4143440946936607E-3</v>
      </c>
      <c r="MY26" s="34">
        <v>9.3181133270263672E-3</v>
      </c>
      <c r="MZ26" s="34">
        <v>9.2211952432990074E-3</v>
      </c>
      <c r="NA26" s="34">
        <v>9.1032572090625763E-3</v>
      </c>
      <c r="NB26" s="34">
        <v>8.9433090761303902E-3</v>
      </c>
      <c r="NC26" s="34">
        <v>8.7247323244810104E-3</v>
      </c>
      <c r="ND26" s="34">
        <v>8.4378290921449661E-3</v>
      </c>
      <c r="NE26" s="34">
        <v>8.1003475934267044E-3</v>
      </c>
      <c r="NF26" s="34">
        <v>7.786761038005352E-3</v>
      </c>
      <c r="NG26" s="34">
        <v>7.4295937083661556E-3</v>
      </c>
      <c r="NH26" s="34">
        <v>7.0517398416996002E-3</v>
      </c>
      <c r="NI26" s="34">
        <v>6.6780396737158298E-3</v>
      </c>
      <c r="NJ26" s="34">
        <v>6.2706931494176388E-3</v>
      </c>
      <c r="NK26" s="34">
        <v>5.9039834886789322E-3</v>
      </c>
      <c r="NL26" s="34">
        <v>5.5551794357597828E-3</v>
      </c>
      <c r="NM26" s="34">
        <v>5.1928344182670116E-3</v>
      </c>
      <c r="NN26" s="34">
        <v>4.8208115622401237E-3</v>
      </c>
      <c r="NO26" s="34">
        <v>4.4624097645282745E-3</v>
      </c>
      <c r="NP26" s="34">
        <v>4.1571035981178284E-3</v>
      </c>
      <c r="NQ26" s="34">
        <v>3.8740686140954494E-3</v>
      </c>
      <c r="NR26" s="34">
        <v>3.6037890240550041E-3</v>
      </c>
      <c r="NS26" s="34">
        <v>3.3636088483035564E-3</v>
      </c>
      <c r="NT26" s="34">
        <v>3.1678976956754923E-3</v>
      </c>
      <c r="NU26" s="34">
        <v>3.0110711231827736E-3</v>
      </c>
      <c r="NV26" s="34">
        <v>2.8609340079128742E-3</v>
      </c>
      <c r="NW26" s="34">
        <v>2.7303779497742653E-3</v>
      </c>
      <c r="NX26" s="34">
        <v>2.6170534547418356E-3</v>
      </c>
      <c r="NY26" s="34">
        <v>2.5261456612497568E-3</v>
      </c>
      <c r="NZ26" s="34">
        <v>2.45454884134233E-3</v>
      </c>
      <c r="OA26" s="34">
        <v>2.3717503063380718E-3</v>
      </c>
      <c r="OB26" s="34">
        <v>2.298521576449275E-3</v>
      </c>
      <c r="OC26" s="34">
        <v>2.2335464600473642E-3</v>
      </c>
      <c r="OD26" s="34">
        <v>2.1886762697249651E-3</v>
      </c>
      <c r="OE26" s="34">
        <v>2.1491162478923798E-3</v>
      </c>
      <c r="OF26" s="34">
        <v>2.101454883813858E-3</v>
      </c>
      <c r="OG26" s="34">
        <v>2.0473941694945097E-3</v>
      </c>
      <c r="OH26" s="34">
        <v>1.9962366204708815E-3</v>
      </c>
      <c r="OI26" s="34">
        <v>1.949689001776278E-3</v>
      </c>
      <c r="OJ26" s="34">
        <v>1.8605852965265512E-3</v>
      </c>
      <c r="OK26" s="34">
        <v>1.7547386232763529E-3</v>
      </c>
      <c r="OL26" s="34">
        <v>1.6638014931231737E-3</v>
      </c>
      <c r="OM26" s="34">
        <v>1.5837674727663398E-3</v>
      </c>
      <c r="ON26" s="34">
        <v>1.5158990863710642E-3</v>
      </c>
      <c r="OO26" s="34">
        <v>1.4099752297624946E-3</v>
      </c>
      <c r="OP26" s="34">
        <v>1.2749070301651955E-3</v>
      </c>
      <c r="OQ26" s="34">
        <v>1.1784867383539677E-3</v>
      </c>
      <c r="OR26" s="34">
        <v>1.0754161048680544E-3</v>
      </c>
      <c r="OS26" s="34">
        <v>9.4564718892797828E-4</v>
      </c>
      <c r="OT26" s="34">
        <v>8.1490288721397519E-4</v>
      </c>
      <c r="OU26" s="34">
        <v>6.7723996471613646E-4</v>
      </c>
      <c r="OV26" s="34">
        <v>5.3941417718306184E-4</v>
      </c>
      <c r="OW26" s="34">
        <v>4.1457859333604574E-4</v>
      </c>
      <c r="OX26" s="34">
        <v>2.7330662123858929E-4</v>
      </c>
      <c r="OY26" s="34">
        <v>1.0357844439567998E-4</v>
      </c>
      <c r="OZ26" s="34">
        <v>-7.0910922659095377E-5</v>
      </c>
      <c r="PA26" s="34">
        <v>-2.3948849411681294E-4</v>
      </c>
      <c r="PB26" s="34">
        <v>-3.9881831617094576E-4</v>
      </c>
      <c r="PC26" s="34">
        <v>-5.7494995417073369E-4</v>
      </c>
      <c r="PD26" s="34">
        <v>-7.7479478204622865E-4</v>
      </c>
      <c r="PE26" t="s">
        <v>1300</v>
      </c>
      <c r="PF26" t="s">
        <v>843</v>
      </c>
      <c r="PG26" t="s">
        <v>843</v>
      </c>
      <c r="PH26" t="s">
        <v>843</v>
      </c>
      <c r="PI26" t="s">
        <v>843</v>
      </c>
      <c r="PJ26" t="s">
        <v>1300</v>
      </c>
      <c r="PK26" s="34">
        <v>0.51010221242904663</v>
      </c>
      <c r="PL26" s="34">
        <v>0.51001125574111938</v>
      </c>
      <c r="PM26" s="34">
        <v>0.5099455714225769</v>
      </c>
      <c r="PN26" s="34">
        <v>0.50992697477340698</v>
      </c>
      <c r="PO26" s="34">
        <v>0.50993674993515015</v>
      </c>
      <c r="PP26" s="34">
        <v>0.50995463132858276</v>
      </c>
      <c r="PQ26" s="34">
        <v>0.50997108221054077</v>
      </c>
      <c r="PR26" s="34">
        <v>0.50996214151382446</v>
      </c>
      <c r="PS26" s="34">
        <v>0.50994414091110229</v>
      </c>
      <c r="PT26" s="34">
        <v>0.50991368293762207</v>
      </c>
      <c r="PU26" s="34">
        <v>0.50988566875457764</v>
      </c>
      <c r="PV26" s="34">
        <v>0.50986242294311523</v>
      </c>
      <c r="PW26" s="34">
        <v>0.50981491804122925</v>
      </c>
      <c r="PX26" s="34">
        <v>0.50975728034973145</v>
      </c>
      <c r="PY26" s="34">
        <v>0.50969165563583374</v>
      </c>
      <c r="PZ26" s="34">
        <v>0.50962632894515991</v>
      </c>
      <c r="QA26" s="34">
        <v>0.50958490371704102</v>
      </c>
      <c r="QB26" s="34">
        <v>0.50955450534820557</v>
      </c>
      <c r="QC26" s="34">
        <v>0.50951892137527466</v>
      </c>
      <c r="QD26" s="34">
        <v>0.50946527719497681</v>
      </c>
      <c r="QE26" s="34">
        <v>0.50936824083328247</v>
      </c>
      <c r="QF26" s="34">
        <v>0.50924122333526611</v>
      </c>
      <c r="QG26" s="34">
        <v>0.50914466381072998</v>
      </c>
      <c r="QH26" s="34">
        <v>0.50907593965530396</v>
      </c>
      <c r="QI26" s="34">
        <v>0.5090034008026123</v>
      </c>
      <c r="QJ26" s="34">
        <v>0.50892698764801025</v>
      </c>
      <c r="QK26" s="34">
        <v>0.50884628295898438</v>
      </c>
      <c r="QL26" s="34">
        <v>0.50876128673553467</v>
      </c>
      <c r="QM26" s="34">
        <v>0.50867241621017456</v>
      </c>
      <c r="QN26" s="34">
        <v>0.50858008861541748</v>
      </c>
      <c r="QO26" s="34">
        <v>0.50848388671875</v>
      </c>
      <c r="QP26" s="34">
        <v>0.50838381052017212</v>
      </c>
      <c r="QQ26" s="34">
        <v>0.50828081369400024</v>
      </c>
      <c r="QR26" s="34">
        <v>0.50817573070526123</v>
      </c>
      <c r="QS26" s="34">
        <v>0.50806921720504761</v>
      </c>
      <c r="QT26" s="34">
        <v>0.5079616904258728</v>
      </c>
      <c r="QU26" s="34">
        <v>0.50785422325134277</v>
      </c>
      <c r="QV26" s="34">
        <v>0.50774770975112915</v>
      </c>
      <c r="QW26" s="34">
        <v>0.50764226913452148</v>
      </c>
      <c r="QX26" s="34">
        <v>0.50753867626190186</v>
      </c>
      <c r="QY26" s="34">
        <v>0.50743800401687622</v>
      </c>
      <c r="QZ26" s="34">
        <v>0.5073397159576416</v>
      </c>
      <c r="RA26" s="34">
        <v>0.5072435736656189</v>
      </c>
      <c r="RB26" s="34">
        <v>0.50715088844299316</v>
      </c>
      <c r="RC26" s="34">
        <v>0.50706309080123901</v>
      </c>
      <c r="RD26" s="34">
        <v>0.50697994232177734</v>
      </c>
      <c r="RE26" s="34">
        <v>0.50690114498138428</v>
      </c>
      <c r="RF26" s="34">
        <v>0.506827712059021</v>
      </c>
      <c r="RG26" s="34">
        <v>0.50676041841506958</v>
      </c>
      <c r="RH26" s="34">
        <v>0.50669819116592407</v>
      </c>
      <c r="RI26" s="34">
        <v>0.5066409707069397</v>
      </c>
      <c r="RJ26" s="34">
        <v>0.50658941268920898</v>
      </c>
      <c r="RK26" s="34">
        <v>0.50654268264770508</v>
      </c>
      <c r="RL26" s="34">
        <v>0.5065007209777832</v>
      </c>
      <c r="RM26" s="34">
        <v>0.50646448135375977</v>
      </c>
      <c r="RN26" s="34">
        <v>0.50643295049667358</v>
      </c>
      <c r="RO26" s="34">
        <v>0.50640636682510376</v>
      </c>
      <c r="RP26" s="34">
        <v>0.50638657808303833</v>
      </c>
      <c r="RQ26" s="34">
        <v>0.50637221336364746</v>
      </c>
      <c r="RR26" s="34">
        <v>0.50636297464370728</v>
      </c>
      <c r="RS26" s="34">
        <v>0.50636029243469238</v>
      </c>
      <c r="RT26" s="34">
        <v>0.5063631534576416</v>
      </c>
      <c r="RU26" s="34">
        <v>0.50637000799179077</v>
      </c>
      <c r="RV26" s="34">
        <v>0.50638127326965332</v>
      </c>
      <c r="RW26" s="34">
        <v>0.50639641284942627</v>
      </c>
      <c r="RX26" s="34">
        <v>0.50641345977783203</v>
      </c>
      <c r="RY26" s="34">
        <v>0.50643324851989746</v>
      </c>
      <c r="RZ26" s="34">
        <v>0.50645679235458374</v>
      </c>
      <c r="SA26" s="34">
        <v>0.50648349523544312</v>
      </c>
      <c r="SB26" s="34">
        <v>0.50651085376739502</v>
      </c>
      <c r="SC26" s="34">
        <v>0.50653862953186035</v>
      </c>
      <c r="SD26" s="34">
        <v>0.50656759738922119</v>
      </c>
      <c r="SE26" s="34">
        <v>0.50659704208374023</v>
      </c>
      <c r="SF26" s="34">
        <v>0.50662833452224731</v>
      </c>
      <c r="SG26" s="34">
        <v>0.50666123628616333</v>
      </c>
      <c r="SH26" s="34">
        <v>0.50669354200363159</v>
      </c>
      <c r="SI26" s="34">
        <v>0.50672346353530884</v>
      </c>
      <c r="SJ26" s="34">
        <v>0.50675117969512939</v>
      </c>
      <c r="SK26" s="34">
        <v>0.50677716732025146</v>
      </c>
      <c r="SL26" s="34">
        <v>0.5068020224571228</v>
      </c>
      <c r="SM26" s="34">
        <v>0.50682467222213745</v>
      </c>
      <c r="SN26" s="34">
        <v>0.50684303045272827</v>
      </c>
      <c r="SO26" s="34">
        <v>0.50685703754425049</v>
      </c>
      <c r="SP26" s="34">
        <v>0.50686681270599365</v>
      </c>
      <c r="SQ26" s="34">
        <v>0.50687164068222046</v>
      </c>
      <c r="SR26" s="34">
        <v>0.50687116384506226</v>
      </c>
      <c r="SS26" s="34">
        <v>0.50686579942703247</v>
      </c>
      <c r="ST26" s="34">
        <v>0.50685691833496094</v>
      </c>
      <c r="SU26" s="34">
        <v>0.50684225559234619</v>
      </c>
      <c r="SV26" s="34">
        <v>0.50682121515274048</v>
      </c>
      <c r="SW26" s="34">
        <v>0.50679636001586914</v>
      </c>
      <c r="SX26" s="34">
        <v>0.50676828622817993</v>
      </c>
      <c r="SY26" s="34">
        <v>0.50673645734786987</v>
      </c>
      <c r="SZ26" s="34">
        <v>0.50670039653778076</v>
      </c>
      <c r="TA26" s="34">
        <v>0.50666177272796631</v>
      </c>
      <c r="TB26" s="34">
        <v>0.50662070512771606</v>
      </c>
      <c r="TC26" s="34">
        <v>0.50657731294631958</v>
      </c>
      <c r="TD26" s="34">
        <v>0.5065348744392395</v>
      </c>
      <c r="TE26" s="34">
        <v>0.50649309158325195</v>
      </c>
      <c r="TF26" s="34">
        <v>0.50644934177398682</v>
      </c>
      <c r="TG26" s="34">
        <v>0.50640469789505005</v>
      </c>
      <c r="TH26" t="s">
        <v>843</v>
      </c>
      <c r="TI26" t="s">
        <v>843</v>
      </c>
      <c r="TJ26" t="s">
        <v>1300</v>
      </c>
      <c r="TK26" s="34">
        <v>0.61919167095510308</v>
      </c>
      <c r="TL26" s="34">
        <v>0.62938060081467595</v>
      </c>
      <c r="TM26" s="34">
        <v>0.63894142474826399</v>
      </c>
      <c r="TN26" s="34">
        <v>0.64761875928330004</v>
      </c>
      <c r="TO26" s="34">
        <v>0.655222966118988</v>
      </c>
      <c r="TP26" s="34">
        <v>0.66145223228649097</v>
      </c>
      <c r="TQ26" s="34">
        <v>0.66657689070017401</v>
      </c>
      <c r="TR26" s="34">
        <v>0.67080563541584592</v>
      </c>
      <c r="TS26" s="34">
        <v>0.67382067560734693</v>
      </c>
      <c r="TT26" s="34">
        <v>0.67557284468664502</v>
      </c>
      <c r="TU26" s="34">
        <v>0.67598020696114802</v>
      </c>
      <c r="TV26" s="34">
        <v>0.675006115649738</v>
      </c>
      <c r="TW26" s="34">
        <v>0.67264589738815705</v>
      </c>
      <c r="TX26" s="34">
        <v>0.66874105351920998</v>
      </c>
      <c r="TY26" s="34">
        <v>0.66365943852022791</v>
      </c>
      <c r="TZ26" s="34">
        <v>0.65806022127041008</v>
      </c>
      <c r="UA26" s="34">
        <v>0.65225004922925289</v>
      </c>
      <c r="UB26" s="34">
        <v>0.64649965993741898</v>
      </c>
      <c r="UC26" s="34">
        <v>0.64121529113680797</v>
      </c>
      <c r="UD26" s="34">
        <v>0.636723717768646</v>
      </c>
      <c r="UE26" s="34">
        <v>0.63335447253046606</v>
      </c>
      <c r="UF26" s="34">
        <v>0.63105923487631599</v>
      </c>
      <c r="UG26" s="34">
        <v>0.62968967151023103</v>
      </c>
      <c r="UH26" s="34">
        <v>0.62942459460339206</v>
      </c>
      <c r="UI26" s="34">
        <v>0.63019813747568398</v>
      </c>
      <c r="UJ26" s="34">
        <v>0.63181844826600198</v>
      </c>
      <c r="UK26" s="34">
        <v>0.63411870149507699</v>
      </c>
      <c r="UL26" s="34">
        <v>0.63708155834921099</v>
      </c>
      <c r="UM26" s="34">
        <v>0.64045484216302895</v>
      </c>
      <c r="UN26" s="34">
        <v>0.64405357930146712</v>
      </c>
      <c r="UO26" s="34">
        <v>0.64789628106438302</v>
      </c>
      <c r="UP26" s="34">
        <v>0.65180704991059701</v>
      </c>
      <c r="UQ26" s="34">
        <v>0.65560598611985199</v>
      </c>
      <c r="UR26" s="34">
        <v>0.65908409779482791</v>
      </c>
      <c r="US26" s="34">
        <v>0.662045919236943</v>
      </c>
      <c r="UT26" s="34">
        <v>0.66439125245920594</v>
      </c>
      <c r="UU26" s="34">
        <v>0.66603290876037091</v>
      </c>
      <c r="UV26" s="34">
        <v>0.66692134440391304</v>
      </c>
      <c r="UW26" s="34">
        <v>0.66703755448138802</v>
      </c>
      <c r="UX26" s="34">
        <v>0.66638444514458295</v>
      </c>
      <c r="UY26" s="34">
        <v>0.6649814399111651</v>
      </c>
      <c r="UZ26" s="34">
        <v>0.66286849749448806</v>
      </c>
      <c r="VA26" s="34">
        <v>0.66013249749158209</v>
      </c>
      <c r="VB26" s="34">
        <v>0.65678732791568195</v>
      </c>
      <c r="VC26" s="34">
        <v>0.652874143815111</v>
      </c>
      <c r="VD26" s="34">
        <v>0.64850780042527401</v>
      </c>
      <c r="VE26" s="34">
        <v>0.64383565714452506</v>
      </c>
      <c r="VF26" s="34">
        <v>0.639024820660966</v>
      </c>
      <c r="VG26" s="34">
        <v>0.63424176591605697</v>
      </c>
      <c r="VH26" s="34">
        <v>0.62964986771595299</v>
      </c>
      <c r="VI26" s="34">
        <v>0.62530577870025705</v>
      </c>
      <c r="VJ26" s="34">
        <v>0.62132984415161507</v>
      </c>
      <c r="VK26" s="34">
        <v>0.61782084896016498</v>
      </c>
      <c r="VL26" s="34">
        <v>0.61481267940943995</v>
      </c>
      <c r="VM26" s="34">
        <v>0.61236316787387202</v>
      </c>
      <c r="VN26" s="34">
        <v>0.61049062662748599</v>
      </c>
      <c r="VO26" s="34">
        <v>0.60919305592660999</v>
      </c>
      <c r="VP26" s="34">
        <v>0.608398483380578</v>
      </c>
      <c r="VQ26" s="34">
        <v>0.608113458757081</v>
      </c>
      <c r="VR26" s="34">
        <v>0.60837013643570503</v>
      </c>
      <c r="VS26" s="34">
        <v>0.60920137669994401</v>
      </c>
      <c r="VT26" s="34">
        <v>0.610606159612743</v>
      </c>
      <c r="VU26" s="34">
        <v>0.61247314385868001</v>
      </c>
      <c r="VV26" s="34">
        <v>0.61488497233891304</v>
      </c>
      <c r="VW26" s="34">
        <v>0.61762179312934795</v>
      </c>
      <c r="VX26" s="34">
        <v>0.62030373152776497</v>
      </c>
      <c r="VY26" s="34">
        <v>0.62283917112223097</v>
      </c>
      <c r="VZ26" s="34">
        <v>0.62516539046216801</v>
      </c>
      <c r="WA26" s="34">
        <v>0.62712594265085297</v>
      </c>
      <c r="WB26" s="34">
        <v>0.62853234606762798</v>
      </c>
      <c r="WC26" s="34">
        <v>0.62937665765941198</v>
      </c>
      <c r="WD26" s="34">
        <v>0.62965176972801895</v>
      </c>
      <c r="WE26" s="34">
        <v>0.62927483799088801</v>
      </c>
      <c r="WF26" s="34">
        <v>0.62818324546068804</v>
      </c>
      <c r="WG26" s="34">
        <v>0.62640014962503199</v>
      </c>
      <c r="WH26" s="34">
        <v>0.62403456776455202</v>
      </c>
      <c r="WI26" s="34">
        <v>0.62116112749378405</v>
      </c>
      <c r="WJ26" s="34">
        <v>0.61773978330490398</v>
      </c>
      <c r="WK26" s="34">
        <v>0.61391405094677498</v>
      </c>
      <c r="WL26" s="34">
        <v>0.60981018593621394</v>
      </c>
      <c r="WM26" s="34">
        <v>0.60543839256085907</v>
      </c>
      <c r="WN26" s="34">
        <v>0.60091595471979697</v>
      </c>
      <c r="WO26" s="34">
        <v>0.59636251908179194</v>
      </c>
      <c r="WP26" s="34">
        <v>0.591916570757126</v>
      </c>
      <c r="WQ26" s="34">
        <v>0.58770643246727194</v>
      </c>
      <c r="WR26" s="34">
        <v>0.58384097279347102</v>
      </c>
      <c r="WS26" s="34">
        <v>0.58037698529998005</v>
      </c>
      <c r="WT26" s="34">
        <v>0.57732866964497698</v>
      </c>
      <c r="WU26" s="34">
        <v>0.57472627643460494</v>
      </c>
      <c r="WV26" s="34">
        <v>0.57259311589137296</v>
      </c>
      <c r="WW26" s="34">
        <v>0.57089466003360301</v>
      </c>
      <c r="WX26" s="34">
        <v>0.56958811779508001</v>
      </c>
      <c r="WY26" s="34">
        <v>0.56860984625965894</v>
      </c>
      <c r="WZ26" s="34">
        <v>0.56790491870368909</v>
      </c>
      <c r="XA26" s="34">
        <v>0.567435821613955</v>
      </c>
      <c r="XB26" s="34">
        <v>0.56710451613381896</v>
      </c>
      <c r="XC26" s="34">
        <v>0.566841682159689</v>
      </c>
      <c r="XD26" s="34">
        <v>0.56660957114036403</v>
      </c>
      <c r="XE26" s="34">
        <v>0.56635925232261797</v>
      </c>
      <c r="XF26" s="34">
        <v>0.56605198895426101</v>
      </c>
      <c r="XG26" s="34">
        <v>0.56564628398363503</v>
      </c>
      <c r="XH26" t="s">
        <v>843</v>
      </c>
      <c r="XI26" t="s">
        <v>1300</v>
      </c>
      <c r="XJ26" s="34">
        <v>0.59822608375908204</v>
      </c>
      <c r="XK26" s="34">
        <v>0.60847116511752508</v>
      </c>
      <c r="XL26" s="34">
        <v>0.61814163554555002</v>
      </c>
      <c r="XM26" s="34">
        <v>0.62700132722905599</v>
      </c>
      <c r="XN26" s="34">
        <v>0.63483917009887303</v>
      </c>
      <c r="XO26" s="34">
        <v>0.64125595377970401</v>
      </c>
      <c r="XP26" s="34">
        <v>0.64641988823684793</v>
      </c>
      <c r="XQ26" s="34">
        <v>0.65044150780249799</v>
      </c>
      <c r="XR26" s="34">
        <v>0.65290939292701788</v>
      </c>
      <c r="XS26" s="34">
        <v>0.65375052955181501</v>
      </c>
      <c r="XT26" s="34">
        <v>0.65295938499696704</v>
      </c>
      <c r="XU26" s="34">
        <v>0.650645039425092</v>
      </c>
      <c r="XV26" s="34">
        <v>0.64695032448852596</v>
      </c>
      <c r="XW26" s="34">
        <v>0.64182615515562602</v>
      </c>
      <c r="XX26" s="34">
        <v>0.63571296486270301</v>
      </c>
      <c r="XY26" s="34">
        <v>0.629287086845841</v>
      </c>
      <c r="XZ26" s="34">
        <v>0.62280443017290199</v>
      </c>
      <c r="YA26" s="34">
        <v>0.61648195986119003</v>
      </c>
      <c r="YB26" s="34">
        <v>0.610681117781672</v>
      </c>
      <c r="YC26" s="34">
        <v>0.60568146133664702</v>
      </c>
      <c r="YD26" s="34">
        <v>0.60180985925833097</v>
      </c>
      <c r="YE26" s="34">
        <v>0.59895432946401794</v>
      </c>
      <c r="YF26" s="34">
        <v>0.59686768600696294</v>
      </c>
      <c r="YG26" s="34">
        <v>0.59571809098489903</v>
      </c>
      <c r="YH26" s="34">
        <v>0.595459224953378</v>
      </c>
      <c r="YI26" s="34">
        <v>0.59593928911494998</v>
      </c>
      <c r="YJ26" s="34">
        <v>0.59704796282610195</v>
      </c>
      <c r="YK26" s="34">
        <v>0.59882535236644896</v>
      </c>
      <c r="YL26" s="34">
        <v>0.60106261911326098</v>
      </c>
      <c r="YM26" s="34">
        <v>0.60359237930531595</v>
      </c>
      <c r="YN26" s="34">
        <v>0.60642755902144696</v>
      </c>
      <c r="YO26" s="34">
        <v>0.60937608573457103</v>
      </c>
      <c r="YP26" s="34">
        <v>0.61224223606749295</v>
      </c>
      <c r="YQ26" s="34">
        <v>0.61480537404659996</v>
      </c>
      <c r="YR26" s="34">
        <v>0.61685685873277996</v>
      </c>
      <c r="YS26" s="34">
        <v>0.61826538262403996</v>
      </c>
      <c r="YT26" s="34">
        <v>0.61893775924535799</v>
      </c>
      <c r="YU26" s="34">
        <v>0.61879343515458896</v>
      </c>
      <c r="YV26" s="34">
        <v>0.61774096574424897</v>
      </c>
      <c r="YW26" s="34">
        <v>0.61576790256439096</v>
      </c>
      <c r="YX26" s="34">
        <v>0.61293440927454801</v>
      </c>
      <c r="YY26" s="34">
        <v>0.60934200483928203</v>
      </c>
      <c r="YZ26" s="34">
        <v>0.60517975505770705</v>
      </c>
      <c r="ZA26" s="34">
        <v>0.60059228536521903</v>
      </c>
      <c r="ZB26" s="34">
        <v>0.59570657671249694</v>
      </c>
      <c r="ZC26" s="34">
        <v>0.59067712155552499</v>
      </c>
      <c r="ZD26" s="34">
        <v>0.585667964843683</v>
      </c>
      <c r="ZE26" s="34">
        <v>0.580836660365465</v>
      </c>
      <c r="ZF26" s="34">
        <v>0.57632468346396204</v>
      </c>
      <c r="ZG26" s="34">
        <v>0.57225806275519098</v>
      </c>
      <c r="ZH26" s="34">
        <v>0.56866905478345797</v>
      </c>
      <c r="ZI26" s="34">
        <v>0.56560203744813997</v>
      </c>
      <c r="ZJ26" s="34">
        <v>0.56306265402229994</v>
      </c>
      <c r="ZK26" s="34">
        <v>0.56107040854958001</v>
      </c>
      <c r="ZL26" s="34">
        <v>0.55969809044722896</v>
      </c>
      <c r="ZM26" s="34">
        <v>0.55902762964768105</v>
      </c>
      <c r="ZN26" s="34">
        <v>0.55911469446878403</v>
      </c>
      <c r="ZO26" s="34">
        <v>0.55986100844825604</v>
      </c>
      <c r="ZP26" s="34">
        <v>0.56141765993575099</v>
      </c>
      <c r="ZQ26" s="34">
        <v>0.56362581695777103</v>
      </c>
      <c r="ZR26" s="34">
        <v>0.56604563245221895</v>
      </c>
      <c r="ZS26" s="34">
        <v>0.56857957034662798</v>
      </c>
      <c r="ZT26" s="34">
        <v>0.57113671275309497</v>
      </c>
      <c r="ZU26" s="34">
        <v>0.57348758468586292</v>
      </c>
      <c r="ZV26" s="34">
        <v>0.57541723874156703</v>
      </c>
      <c r="ZW26" s="34">
        <v>0.57689128628100694</v>
      </c>
      <c r="ZX26" s="34">
        <v>0.57783255908791997</v>
      </c>
      <c r="ZY26" s="34">
        <v>0.57814774665669699</v>
      </c>
      <c r="ZZ26" s="34">
        <v>0.57778269460753595</v>
      </c>
      <c r="AAA26" s="34">
        <v>0.57670945915012195</v>
      </c>
      <c r="AAB26" s="34">
        <v>0.57502246254188993</v>
      </c>
      <c r="AAC26" s="34">
        <v>0.57280035378218197</v>
      </c>
      <c r="AAD26" s="34">
        <v>0.56996300082191698</v>
      </c>
      <c r="AAE26" s="34">
        <v>0.56661404756732703</v>
      </c>
      <c r="AAF26" s="34">
        <v>0.56284971451140298</v>
      </c>
      <c r="AAG26" s="34">
        <v>0.55866315417853996</v>
      </c>
      <c r="AAH26" s="34">
        <v>0.55418165140807196</v>
      </c>
      <c r="AAI26" s="34">
        <v>0.54953708502189902</v>
      </c>
      <c r="AAJ26" s="34">
        <v>0.54488953561334597</v>
      </c>
      <c r="AAK26" s="34">
        <v>0.54039375382116295</v>
      </c>
      <c r="AAL26" s="34">
        <v>0.53618106698656498</v>
      </c>
      <c r="AAM26" s="34">
        <v>0.532326476975438</v>
      </c>
      <c r="AAN26" s="34">
        <v>0.52887344644962297</v>
      </c>
      <c r="AAO26" s="34">
        <v>0.525857742258375</v>
      </c>
      <c r="AAP26" s="34">
        <v>0.52328933098547903</v>
      </c>
      <c r="AAQ26" s="34">
        <v>0.52116672492938998</v>
      </c>
      <c r="AAR26" s="34">
        <v>0.51945164360926399</v>
      </c>
      <c r="AAS26" s="34">
        <v>0.51807517973137596</v>
      </c>
      <c r="AAT26" s="34">
        <v>0.51699823106533505</v>
      </c>
      <c r="AAU26" s="34">
        <v>0.51620188971252901</v>
      </c>
      <c r="AAV26" s="34">
        <v>0.51561886479020103</v>
      </c>
      <c r="AAW26" s="34">
        <v>0.51518524754107198</v>
      </c>
      <c r="AAX26" s="34">
        <v>0.51483992533268397</v>
      </c>
      <c r="AAY26" s="34">
        <v>0.51451718026667004</v>
      </c>
      <c r="AAZ26" s="34">
        <v>0.51415886617949103</v>
      </c>
      <c r="ABA26" s="34">
        <v>0.51370913993300493</v>
      </c>
      <c r="ABB26" s="34">
        <v>0.51312342377890097</v>
      </c>
      <c r="ABC26" s="34">
        <v>0.51238405418524402</v>
      </c>
      <c r="ABD26" s="34">
        <v>0.51149106520141496</v>
      </c>
      <c r="ABE26" s="34">
        <v>0.51045180178201</v>
      </c>
      <c r="ABF26" s="34">
        <v>0.50922362087325501</v>
      </c>
      <c r="ABG26" t="s">
        <v>843</v>
      </c>
      <c r="ABH26" t="s">
        <v>843</v>
      </c>
      <c r="ABI26" t="s">
        <v>1300</v>
      </c>
      <c r="ABJ26" s="34">
        <v>0.49660348376020602</v>
      </c>
      <c r="ABK26" s="34">
        <v>0.50708572971196697</v>
      </c>
      <c r="ABL26" s="34">
        <v>0.517602517311194</v>
      </c>
      <c r="ABM26" s="34">
        <v>0.52786692028001703</v>
      </c>
      <c r="ABN26" s="34">
        <v>0.53763808056957896</v>
      </c>
      <c r="ABO26" s="34">
        <v>0.54655099546479002</v>
      </c>
      <c r="ABP26" s="34">
        <v>0.554705304208853</v>
      </c>
      <c r="ABQ26" s="34">
        <v>0.56213184050560505</v>
      </c>
      <c r="ABR26" s="34">
        <v>0.568504056520309</v>
      </c>
      <c r="ABS26" s="34">
        <v>0.57378811673865604</v>
      </c>
      <c r="ABT26" s="34">
        <v>0.57797821743870803</v>
      </c>
      <c r="ABU26" s="34">
        <v>0.581103284693959</v>
      </c>
      <c r="ABV26" s="34">
        <v>0.58310089924165798</v>
      </c>
      <c r="ABW26" s="34">
        <v>0.58402627914568694</v>
      </c>
      <c r="ABX26" s="34">
        <v>0.58387579207442797</v>
      </c>
      <c r="ABY26" s="34">
        <v>0.58249135131593999</v>
      </c>
      <c r="ABZ26" s="34">
        <v>0.58001948396339797</v>
      </c>
      <c r="ACA26" s="34">
        <v>0.57677956238717798</v>
      </c>
      <c r="ACB26" s="34">
        <v>0.57268560810935099</v>
      </c>
      <c r="ACC26" s="34">
        <v>0.56812207345781407</v>
      </c>
      <c r="ACD26" s="34">
        <v>0.56397158626783206</v>
      </c>
      <c r="ACE26" s="34">
        <v>0.56025746181606306</v>
      </c>
      <c r="ACF26" s="34">
        <v>0.55685630597802305</v>
      </c>
      <c r="ACG26" s="34">
        <v>0.55409839178447495</v>
      </c>
      <c r="ACH26" s="34">
        <v>0.552167240293853</v>
      </c>
      <c r="ACI26" s="34">
        <v>0.55102580226147702</v>
      </c>
      <c r="ACJ26" s="34">
        <v>0.55063326380802802</v>
      </c>
      <c r="ACK26" s="34">
        <v>0.55097650305813406</v>
      </c>
      <c r="ACL26" s="34">
        <v>0.55203751636965892</v>
      </c>
      <c r="ACM26" s="34">
        <v>0.55372468861607604</v>
      </c>
      <c r="ACN26" s="34">
        <v>0.55588887025628597</v>
      </c>
      <c r="ACO26" s="34">
        <v>0.55842453503727596</v>
      </c>
      <c r="ACP26" s="34">
        <v>0.56138506436178093</v>
      </c>
      <c r="ACQ26" s="34">
        <v>0.56457429781111101</v>
      </c>
      <c r="ACR26" s="34">
        <v>0.56782666626688505</v>
      </c>
      <c r="ACS26" s="34">
        <v>0.57119660687963603</v>
      </c>
      <c r="ACT26" s="34">
        <v>0.57452683486402101</v>
      </c>
      <c r="ACU26" s="34">
        <v>0.57765182760622702</v>
      </c>
      <c r="ACV26" s="34">
        <v>0.58040302451745707</v>
      </c>
      <c r="ACW26" s="34">
        <v>0.58261989331851805</v>
      </c>
      <c r="ACX26" s="34">
        <v>0.58417880630680896</v>
      </c>
      <c r="ACY26" s="34">
        <v>0.58499916627072501</v>
      </c>
      <c r="ACZ26" s="34">
        <v>0.58505559169467103</v>
      </c>
      <c r="ADA26" s="34">
        <v>0.58427702539857007</v>
      </c>
      <c r="ADB26" s="34">
        <v>0.58265969716372501</v>
      </c>
      <c r="ADC26" s="34">
        <v>0.58028362284908097</v>
      </c>
      <c r="ADD26" s="34">
        <v>0.57727585029770601</v>
      </c>
      <c r="ADE26" s="34">
        <v>0.57381126531138593</v>
      </c>
      <c r="ADF26" s="34">
        <v>0.57004649388500905</v>
      </c>
      <c r="ADG26" s="34">
        <v>0.56612674283523501</v>
      </c>
      <c r="ADH26" s="34">
        <v>0.56216988373057397</v>
      </c>
      <c r="ADI26" s="34">
        <v>0.55832931628128002</v>
      </c>
      <c r="ADJ26" s="34">
        <v>0.55473103331408102</v>
      </c>
      <c r="ADK26" s="34">
        <v>0.55146947967108606</v>
      </c>
      <c r="ADL26" s="34">
        <v>0.54865733314082399</v>
      </c>
      <c r="ADM26" s="34">
        <v>0.54631759919345402</v>
      </c>
      <c r="ADN26" s="34">
        <v>0.54446168016144703</v>
      </c>
      <c r="ADO26" s="34">
        <v>0.54309506779735306</v>
      </c>
      <c r="ADP26" s="34">
        <v>0.54224646225011397</v>
      </c>
      <c r="ADQ26" s="34">
        <v>0.54196228341832597</v>
      </c>
      <c r="ADR26" s="34">
        <v>0.54231769729034607</v>
      </c>
      <c r="ADS26" s="34">
        <v>0.54336716065149904</v>
      </c>
      <c r="ADT26" s="34">
        <v>0.54500368108317598</v>
      </c>
      <c r="ADU26" s="34">
        <v>0.547351748749074</v>
      </c>
      <c r="ADV26" s="34">
        <v>0.550243783852716</v>
      </c>
      <c r="ADW26" s="34">
        <v>0.55326407830087998</v>
      </c>
      <c r="ADX26" s="34">
        <v>0.55632527502184093</v>
      </c>
      <c r="ADY26" s="34">
        <v>0.55933390065041999</v>
      </c>
      <c r="ADZ26" s="34">
        <v>0.56207277913501996</v>
      </c>
      <c r="AEA26" s="34">
        <v>0.564343230632388</v>
      </c>
      <c r="AEB26" s="34">
        <v>0.56612150308340803</v>
      </c>
      <c r="AEC26" s="34">
        <v>0.56734141678792194</v>
      </c>
      <c r="AED26" s="34">
        <v>0.567916953415742</v>
      </c>
      <c r="AEE26" s="34">
        <v>0.56779976445918801</v>
      </c>
      <c r="AEF26" s="34">
        <v>0.56696289006020006</v>
      </c>
      <c r="AEG26" s="34">
        <v>0.56550593631894197</v>
      </c>
      <c r="AEH26" s="34">
        <v>0.56350337259776806</v>
      </c>
      <c r="AEI26" s="34">
        <v>0.56088611505220298</v>
      </c>
      <c r="AEJ26" s="34">
        <v>0.55775817254860693</v>
      </c>
      <c r="AEK26" s="34">
        <v>0.55422224841363499</v>
      </c>
      <c r="AEL26" s="34">
        <v>0.55029873753744507</v>
      </c>
      <c r="AEM26" s="34">
        <v>0.54611620529374294</v>
      </c>
      <c r="AEN26" s="34">
        <v>0.54179106278385303</v>
      </c>
      <c r="AEO26" s="34">
        <v>0.53747516804906292</v>
      </c>
      <c r="AEP26" s="34">
        <v>0.53331587316448303</v>
      </c>
      <c r="AEQ26" s="34">
        <v>0.52943960651717104</v>
      </c>
      <c r="AER26" s="34">
        <v>0.52592661944333097</v>
      </c>
      <c r="AES26" s="34">
        <v>0.52280737690989998</v>
      </c>
      <c r="AET26" s="34">
        <v>0.52012693733246795</v>
      </c>
      <c r="AEU26" s="34">
        <v>0.51791578753037504</v>
      </c>
      <c r="AEV26" s="34">
        <v>0.51615351684786803</v>
      </c>
      <c r="AEW26" s="34">
        <v>0.51479167336724896</v>
      </c>
      <c r="AEX26" s="34">
        <v>0.51378313253118502</v>
      </c>
      <c r="AEY26" s="34">
        <v>0.51307943684453194</v>
      </c>
      <c r="AEZ26" s="34">
        <v>0.512657313128974</v>
      </c>
      <c r="AFA26" s="34">
        <v>0.51246504850064301</v>
      </c>
      <c r="AFB26" s="34">
        <v>0.51243824131092197</v>
      </c>
      <c r="AFC26" s="34">
        <v>0.51251353864295301</v>
      </c>
      <c r="AFD26" s="34">
        <v>0.51262804709168996</v>
      </c>
      <c r="AFE26" s="34">
        <v>0.51272453819984298</v>
      </c>
      <c r="AFF26" s="34">
        <v>0.51274463437995599</v>
      </c>
      <c r="AFG26" t="s">
        <v>843</v>
      </c>
      <c r="AFH26" t="s">
        <v>843</v>
      </c>
      <c r="AFI26" s="34">
        <v>0.45619999999999999</v>
      </c>
      <c r="AFJ26" s="34">
        <v>0.45365</v>
      </c>
      <c r="AFK26" s="34">
        <v>0.45116000000000001</v>
      </c>
      <c r="AFL26" s="34">
        <v>0.44848999999999994</v>
      </c>
      <c r="AFM26" s="34">
        <v>0.44581999999999999</v>
      </c>
      <c r="AFN26" s="34">
        <v>0.44308999999999998</v>
      </c>
      <c r="AFO26" s="34">
        <v>0.44029000000000001</v>
      </c>
      <c r="AFP26" s="34">
        <v>0.44293999999999994</v>
      </c>
      <c r="AFQ26" s="34">
        <v>0.44506999999999997</v>
      </c>
      <c r="AFR26" s="34">
        <v>0.44729999999999998</v>
      </c>
      <c r="AFS26" s="34">
        <v>0.46094000000000002</v>
      </c>
      <c r="AFT26" s="34">
        <v>0.43573999999999996</v>
      </c>
      <c r="AFU26" s="34">
        <v>0.44711000000000001</v>
      </c>
      <c r="AFV26" s="34">
        <v>0.44997999999999999</v>
      </c>
      <c r="AFW26" s="34">
        <v>0.45057999999999998</v>
      </c>
      <c r="AFX26" s="34">
        <v>0.45124999999999998</v>
      </c>
      <c r="AFY26" s="34">
        <v>0.45234000000000002</v>
      </c>
      <c r="AFZ26" s="34">
        <v>0.42741000000000001</v>
      </c>
      <c r="AGA26" s="34">
        <v>0.43618000000000001</v>
      </c>
      <c r="AGB26" t="s">
        <v>843</v>
      </c>
      <c r="AGC26" t="s">
        <v>843</v>
      </c>
      <c r="AGD26" t="s">
        <v>843</v>
      </c>
      <c r="AGE26" t="s">
        <v>843</v>
      </c>
      <c r="AGF26" s="34">
        <v>2.0311262458562851E-2</v>
      </c>
      <c r="AGG26" t="s">
        <v>843</v>
      </c>
      <c r="AGH26" t="s">
        <v>843</v>
      </c>
      <c r="AGI26" t="s">
        <v>843</v>
      </c>
      <c r="AGJ26" t="s">
        <v>843</v>
      </c>
      <c r="AGK26" t="s">
        <v>843</v>
      </c>
      <c r="AGL26" t="s">
        <v>843</v>
      </c>
      <c r="AGM26" t="s">
        <v>843</v>
      </c>
      <c r="AGN26" t="s">
        <v>843</v>
      </c>
      <c r="AGO26" s="34">
        <v>0.27600000000000002</v>
      </c>
      <c r="AGP26" s="34">
        <v>2011</v>
      </c>
      <c r="AGQ26" t="s">
        <v>832</v>
      </c>
      <c r="AGR26" t="s">
        <v>843</v>
      </c>
      <c r="AGS26" s="34">
        <v>5.0000000000000001E-3</v>
      </c>
      <c r="AGT26" s="34">
        <v>2011</v>
      </c>
      <c r="AGU26" t="s">
        <v>832</v>
      </c>
      <c r="AGV26" t="s">
        <v>843</v>
      </c>
      <c r="AGW26" s="34">
        <v>0.04</v>
      </c>
      <c r="AGX26" s="34">
        <v>2011</v>
      </c>
      <c r="AGY26" t="s">
        <v>832</v>
      </c>
      <c r="AGZ26" t="s">
        <v>843</v>
      </c>
      <c r="AHA26" s="34">
        <v>0.36599999999999999</v>
      </c>
      <c r="AHB26" s="34">
        <v>2011</v>
      </c>
      <c r="AHC26" t="s">
        <v>832</v>
      </c>
      <c r="AHD26" t="s">
        <v>843</v>
      </c>
      <c r="AHE26" s="34">
        <v>5.5E-2</v>
      </c>
      <c r="AHF26" s="34">
        <v>2011</v>
      </c>
      <c r="AHG26" t="s">
        <v>832</v>
      </c>
      <c r="AHH26" t="s">
        <v>843</v>
      </c>
      <c r="AHI26" t="s">
        <v>830</v>
      </c>
      <c r="AHJ26" s="34">
        <v>0.27993044257164001</v>
      </c>
      <c r="AHK26" s="34">
        <v>0.30338907241821289</v>
      </c>
      <c r="AHL26" s="34">
        <v>0.32998088002204895</v>
      </c>
      <c r="AHM26" s="34">
        <v>0.34775501489639282</v>
      </c>
      <c r="AHN26" s="34">
        <v>0.35526320338249207</v>
      </c>
      <c r="AHO26" t="s">
        <v>843</v>
      </c>
      <c r="AHP26" s="34"/>
      <c r="AHQ26" s="34"/>
      <c r="AHR26" s="34"/>
      <c r="AHS26" s="34"/>
      <c r="AHT26" s="34"/>
      <c r="AHU26" t="s">
        <v>843</v>
      </c>
      <c r="AHV26" s="34">
        <v>0.31501731276512146</v>
      </c>
      <c r="AHW26" s="34">
        <v>0.34256023168563843</v>
      </c>
      <c r="AHX26" s="34">
        <v>0.37451076507568359</v>
      </c>
      <c r="AHY26" s="34">
        <v>0.40951699018478394</v>
      </c>
      <c r="AHZ26" s="34">
        <v>0.38381573557853699</v>
      </c>
      <c r="AIA26" t="s">
        <v>832</v>
      </c>
      <c r="AIB26" t="s">
        <v>843</v>
      </c>
      <c r="AIC26" s="34">
        <v>0.31536298990249634</v>
      </c>
      <c r="AID26" s="34">
        <v>0.34309327602386475</v>
      </c>
      <c r="AIE26" s="34">
        <v>0.37531030178070068</v>
      </c>
      <c r="AIF26" s="34">
        <v>0.40991151332855225</v>
      </c>
      <c r="AIG26" s="34">
        <v>0.38694357872009277</v>
      </c>
      <c r="AIH26" t="s">
        <v>924</v>
      </c>
      <c r="AII26" t="s">
        <v>843</v>
      </c>
      <c r="AIJ26" s="34">
        <v>0.38724249601364136</v>
      </c>
      <c r="AIK26" s="34">
        <v>0.41988199949264526</v>
      </c>
      <c r="AIL26" s="34">
        <v>0.4493040144443512</v>
      </c>
      <c r="AIM26" s="34">
        <v>0.48343399167060852</v>
      </c>
      <c r="AIN26" s="34">
        <v>0.44694000482559204</v>
      </c>
      <c r="AIO26" t="s">
        <v>1607</v>
      </c>
      <c r="AIP26" s="34">
        <v>0.37484166026115417</v>
      </c>
      <c r="AIQ26" t="s">
        <v>843</v>
      </c>
      <c r="AIR26" s="34">
        <v>0.35700000000000004</v>
      </c>
      <c r="AIS26" s="34">
        <v>0.37607000000000002</v>
      </c>
      <c r="AIT26" s="34">
        <v>0.37817000000000001</v>
      </c>
      <c r="AIU26" s="34">
        <v>0.37802000000000002</v>
      </c>
      <c r="AIV26" s="34">
        <v>0.37780999999999998</v>
      </c>
      <c r="AIW26" s="34">
        <v>0.38197999999999999</v>
      </c>
      <c r="AIX26" t="s">
        <v>843</v>
      </c>
      <c r="AIY26" s="34">
        <v>2.6360000000000001E-2</v>
      </c>
      <c r="AIZ26" s="34">
        <v>2.5510000000000001E-2</v>
      </c>
      <c r="AJA26" s="34">
        <v>2.1629999999999996E-2</v>
      </c>
      <c r="AJB26" s="34">
        <v>2.0729999999999998E-2</v>
      </c>
      <c r="AJC26" s="34">
        <v>1.6840000000000001E-2</v>
      </c>
      <c r="AJD26" s="34">
        <v>1.7819999999999999E-2</v>
      </c>
      <c r="AJE26" t="s">
        <v>843</v>
      </c>
      <c r="AJF26" s="34">
        <v>3.213983029127121E-2</v>
      </c>
      <c r="AJG26" s="34">
        <v>2.7291733771562576E-2</v>
      </c>
      <c r="AJH26" s="34">
        <v>2.6257950812578201E-2</v>
      </c>
      <c r="AJI26" s="34">
        <v>2.0128712058067322E-2</v>
      </c>
      <c r="AJJ26" s="34">
        <v>7.9681696370244026E-3</v>
      </c>
      <c r="AJK26" t="s">
        <v>830</v>
      </c>
      <c r="AJL26" t="s">
        <v>843</v>
      </c>
      <c r="AJM26" t="s">
        <v>843</v>
      </c>
      <c r="AJN26" s="34">
        <v>2.6768879964947701E-2</v>
      </c>
      <c r="AJO26" s="34">
        <v>2.107556164264679E-2</v>
      </c>
      <c r="AJP26" s="34">
        <v>1.791541650891304E-2</v>
      </c>
      <c r="AJQ26" s="34">
        <v>6.6992803476750851E-3</v>
      </c>
      <c r="AJR26" s="34">
        <v>3.05292047560215E-2</v>
      </c>
      <c r="AJS26" t="s">
        <v>832</v>
      </c>
      <c r="AJT26" t="s">
        <v>843</v>
      </c>
      <c r="AJU26" t="s">
        <v>843</v>
      </c>
      <c r="AJV26" t="s">
        <v>843</v>
      </c>
      <c r="AJW26" s="34">
        <v>1.5106406062841415E-2</v>
      </c>
      <c r="AJX26" s="34">
        <v>8.9385528117418289E-3</v>
      </c>
      <c r="AJY26" s="34">
        <v>6.4988676458597183E-3</v>
      </c>
      <c r="AJZ26" s="34">
        <v>-3.7323032302083448E-5</v>
      </c>
      <c r="AKA26" s="34">
        <v>-1.1371281929314137E-2</v>
      </c>
      <c r="AKB26" t="s">
        <v>830</v>
      </c>
      <c r="AKC26" t="s">
        <v>843</v>
      </c>
      <c r="AKD26" t="s">
        <v>843</v>
      </c>
      <c r="AKE26" t="s">
        <v>843</v>
      </c>
      <c r="AKF26" s="34">
        <v>9.2403171584010124E-3</v>
      </c>
      <c r="AKG26" s="34">
        <v>2.5005694478750229E-3</v>
      </c>
      <c r="AKH26" s="34">
        <v>-7.4199697701260448E-4</v>
      </c>
      <c r="AKI26" s="34">
        <v>-1.0823259130120277E-2</v>
      </c>
      <c r="AKJ26" s="34">
        <v>1.4245812781155109E-2</v>
      </c>
      <c r="AKK26" t="s">
        <v>832</v>
      </c>
      <c r="AKL26" t="s">
        <v>843</v>
      </c>
      <c r="AKM26" s="34">
        <v>3900</v>
      </c>
      <c r="AKN26" t="s">
        <v>832</v>
      </c>
      <c r="AKO26" t="s">
        <v>843</v>
      </c>
      <c r="AKP26" s="34">
        <v>4120.6083984375</v>
      </c>
      <c r="AKQ26" t="s">
        <v>830</v>
      </c>
      <c r="AKR26" t="s">
        <v>843</v>
      </c>
      <c r="AKS26" s="34">
        <v>3995.8818854392498</v>
      </c>
      <c r="AKT26" t="s">
        <v>832</v>
      </c>
      <c r="AKU26" t="s">
        <v>843</v>
      </c>
      <c r="AKV26" s="34">
        <v>4273.9221831151499</v>
      </c>
      <c r="AKW26" t="s">
        <v>832</v>
      </c>
      <c r="AKX26" t="s">
        <v>843</v>
      </c>
      <c r="AKY26" s="34">
        <v>0.33201298117637634</v>
      </c>
      <c r="AKZ26" s="34">
        <v>0.33086419105529785</v>
      </c>
      <c r="ALA26" s="34">
        <v>0.28329640626907349</v>
      </c>
      <c r="ALB26" s="34">
        <v>0.21749712526798248</v>
      </c>
      <c r="ALC26" s="34">
        <v>0.25620964169502258</v>
      </c>
      <c r="ALD26" t="s">
        <v>830</v>
      </c>
      <c r="ALE26" t="s">
        <v>843</v>
      </c>
      <c r="ALF26" t="s">
        <v>843</v>
      </c>
      <c r="ALG26" t="s">
        <v>843</v>
      </c>
      <c r="ALH26" s="34">
        <v>0.36999896168708801</v>
      </c>
      <c r="ALI26" s="34">
        <v>0.36999896168708801</v>
      </c>
      <c r="ALJ26" s="34">
        <v>0.32777169346809387</v>
      </c>
      <c r="ALK26" s="34">
        <v>0.27917000651359558</v>
      </c>
      <c r="ALL26" s="34">
        <v>0.28510668873786926</v>
      </c>
      <c r="ALM26" t="s">
        <v>832</v>
      </c>
    </row>
    <row r="27" spans="1:1020 1028:1080">
      <c r="A27" t="s">
        <v>512</v>
      </c>
      <c r="B27" t="s">
        <v>172</v>
      </c>
      <c r="C27" t="s">
        <v>216</v>
      </c>
      <c r="D27" s="34">
        <v>3.9769917726516724E-2</v>
      </c>
      <c r="E27" t="s">
        <v>465</v>
      </c>
      <c r="F27" s="34">
        <v>4.4602848589420319E-2</v>
      </c>
      <c r="G27" t="s">
        <v>465</v>
      </c>
      <c r="H27" s="34">
        <v>4.3633695691823959E-2</v>
      </c>
      <c r="I27" t="s">
        <v>465</v>
      </c>
      <c r="J27" s="34">
        <v>4.1830644011497498E-2</v>
      </c>
      <c r="K27" t="s">
        <v>465</v>
      </c>
      <c r="L27" s="34"/>
      <c r="M27" t="s">
        <v>465</v>
      </c>
      <c r="N27" s="34">
        <v>0.55762004852294922</v>
      </c>
      <c r="O27" s="34"/>
      <c r="P27" t="s">
        <v>1459</v>
      </c>
      <c r="Q27" s="34"/>
      <c r="R27" t="s">
        <v>1459</v>
      </c>
      <c r="S27" s="34"/>
      <c r="T27" t="s">
        <v>1459</v>
      </c>
      <c r="U27" s="34"/>
      <c r="V27" t="s">
        <v>1459</v>
      </c>
      <c r="W27" t="s">
        <v>843</v>
      </c>
      <c r="X27" t="s">
        <v>465</v>
      </c>
      <c r="Y27" s="34">
        <v>0.55313539505004883</v>
      </c>
      <c r="Z27" s="34"/>
      <c r="AA27" t="s">
        <v>1459</v>
      </c>
      <c r="AB27" s="34"/>
      <c r="AC27" t="s">
        <v>1459</v>
      </c>
      <c r="AD27" s="34"/>
      <c r="AE27" t="s">
        <v>1459</v>
      </c>
      <c r="AF27" s="34"/>
      <c r="AG27" t="s">
        <v>1459</v>
      </c>
      <c r="AH27" t="s">
        <v>843</v>
      </c>
      <c r="AI27" t="s">
        <v>465</v>
      </c>
      <c r="AJ27" s="34">
        <v>0.55089175701141357</v>
      </c>
      <c r="AK27" s="34"/>
      <c r="AL27" t="s">
        <v>1459</v>
      </c>
      <c r="AM27" s="34"/>
      <c r="AN27" t="s">
        <v>1459</v>
      </c>
      <c r="AO27" s="34"/>
      <c r="AP27" t="s">
        <v>1459</v>
      </c>
      <c r="AQ27" s="34"/>
      <c r="AR27" t="s">
        <v>1459</v>
      </c>
      <c r="AS27" t="s">
        <v>843</v>
      </c>
      <c r="AT27" t="s">
        <v>465</v>
      </c>
      <c r="AU27" s="34">
        <v>0.5560491681098938</v>
      </c>
      <c r="AV27" s="34"/>
      <c r="AW27" t="s">
        <v>1459</v>
      </c>
      <c r="AX27" s="34"/>
      <c r="AY27" t="s">
        <v>1459</v>
      </c>
      <c r="AZ27" s="34"/>
      <c r="BA27" t="s">
        <v>1459</v>
      </c>
      <c r="BB27" s="34"/>
      <c r="BC27" t="s">
        <v>1459</v>
      </c>
      <c r="BD27" t="s">
        <v>843</v>
      </c>
      <c r="BE27" s="34">
        <v>0.54523499805254672</v>
      </c>
      <c r="BF27" t="s">
        <v>465</v>
      </c>
      <c r="BG27" t="s">
        <v>843</v>
      </c>
      <c r="BH27" t="s">
        <v>465</v>
      </c>
      <c r="BI27" s="34">
        <v>3.0569381713867188</v>
      </c>
      <c r="BJ27" t="s">
        <v>465</v>
      </c>
      <c r="BK27" s="34">
        <v>4.1264667510986328</v>
      </c>
      <c r="BL27" t="s">
        <v>465</v>
      </c>
      <c r="BM27" s="34">
        <v>4.477994441986084</v>
      </c>
      <c r="BN27" t="s">
        <v>465</v>
      </c>
      <c r="BO27" s="34">
        <v>5.1013460159301758</v>
      </c>
      <c r="BP27" t="s">
        <v>843</v>
      </c>
      <c r="BQ27" s="34">
        <v>2.3396694660186768</v>
      </c>
      <c r="BR27" t="s">
        <v>465</v>
      </c>
      <c r="BS27" s="34"/>
      <c r="BT27" t="s">
        <v>843</v>
      </c>
      <c r="BU27" s="34">
        <v>3.3246822357177734</v>
      </c>
      <c r="BV27" t="s">
        <v>1552</v>
      </c>
      <c r="BW27" t="s">
        <v>843</v>
      </c>
      <c r="BX27" s="34">
        <v>2.5122501850128174</v>
      </c>
      <c r="BY27" t="s">
        <v>465</v>
      </c>
      <c r="BZ27" t="s">
        <v>843</v>
      </c>
      <c r="CA27" t="s">
        <v>465</v>
      </c>
      <c r="CB27" s="34">
        <v>5.4214815609157085E-3</v>
      </c>
      <c r="CC27" s="34">
        <v>4.6930694952607155E-3</v>
      </c>
      <c r="CD27" s="34">
        <v>4.7089480794966221E-3</v>
      </c>
      <c r="CE27" s="34">
        <v>3.8022354710847139E-3</v>
      </c>
      <c r="CF27" s="34">
        <v>3.8022384978830814E-3</v>
      </c>
      <c r="CG27" t="s">
        <v>843</v>
      </c>
      <c r="CH27" t="s">
        <v>465</v>
      </c>
      <c r="CI27" s="34">
        <v>6.4205015078186989E-3</v>
      </c>
      <c r="CJ27" s="34">
        <v>5.952516570687294E-3</v>
      </c>
      <c r="CK27" s="34">
        <v>5.778125487267971E-3</v>
      </c>
      <c r="CL27" s="34">
        <v>5.6714778766036034E-3</v>
      </c>
      <c r="CM27" s="34">
        <v>5.6387479417026043E-3</v>
      </c>
      <c r="CN27" t="s">
        <v>843</v>
      </c>
      <c r="CO27" t="s">
        <v>465</v>
      </c>
      <c r="CP27" s="34">
        <v>5.9743542224168777E-3</v>
      </c>
      <c r="CQ27" s="34">
        <v>5.7432614266872406E-3</v>
      </c>
      <c r="CR27" s="34">
        <v>5.7246191427111626E-3</v>
      </c>
      <c r="CS27" s="34">
        <v>5.6582079268991947E-3</v>
      </c>
      <c r="CT27" s="34">
        <v>5.6660785339772701E-3</v>
      </c>
      <c r="CU27" t="s">
        <v>843</v>
      </c>
      <c r="CV27" t="s">
        <v>465</v>
      </c>
      <c r="CW27" s="34">
        <v>5.7653733529150486E-3</v>
      </c>
      <c r="CX27" s="34">
        <v>5.6581948883831501E-3</v>
      </c>
      <c r="CY27" s="34">
        <v>5.5668866261839867E-3</v>
      </c>
      <c r="CZ27" s="34">
        <v>5.4930443875491619E-3</v>
      </c>
      <c r="DA27" s="34">
        <v>5.49300666898489E-3</v>
      </c>
      <c r="DB27" t="s">
        <v>843</v>
      </c>
      <c r="DC27" s="34"/>
      <c r="DD27" s="34"/>
      <c r="DE27" s="34"/>
      <c r="DF27" s="34"/>
      <c r="DG27" s="34"/>
      <c r="DH27" t="s">
        <v>1460</v>
      </c>
      <c r="DI27" t="s">
        <v>843</v>
      </c>
      <c r="DJ27" s="34"/>
      <c r="DK27" s="34"/>
      <c r="DL27" s="34"/>
      <c r="DM27" s="34"/>
      <c r="DN27" s="34"/>
      <c r="DO27" t="s">
        <v>1460</v>
      </c>
      <c r="DP27" t="s">
        <v>843</v>
      </c>
      <c r="DQ27" s="34"/>
      <c r="DR27" t="s">
        <v>1460</v>
      </c>
      <c r="DS27" t="s">
        <v>843</v>
      </c>
      <c r="DT27" t="s">
        <v>843</v>
      </c>
      <c r="DU27" s="34"/>
      <c r="DV27" t="s">
        <v>1460</v>
      </c>
      <c r="DW27" t="s">
        <v>843</v>
      </c>
      <c r="DX27" t="s">
        <v>843</v>
      </c>
      <c r="DY27" t="s">
        <v>465</v>
      </c>
      <c r="DZ27" s="34">
        <v>2.1715874318033457E-3</v>
      </c>
      <c r="EA27" s="34">
        <v>3.2348956447094679E-3</v>
      </c>
      <c r="EB27" s="34">
        <v>-7.9938117414712906E-4</v>
      </c>
      <c r="EC27" s="34">
        <v>-6.023443304002285E-3</v>
      </c>
      <c r="ED27" s="34">
        <v>1.3055985793471336E-2</v>
      </c>
      <c r="EE27" t="s">
        <v>843</v>
      </c>
      <c r="EF27" t="s">
        <v>465</v>
      </c>
      <c r="EG27" s="34">
        <v>3.6000001709908247E-3</v>
      </c>
      <c r="EH27" s="34">
        <v>2.5999997742474079E-3</v>
      </c>
      <c r="EI27" s="34">
        <v>-9.9999961093999445E-5</v>
      </c>
      <c r="EJ27" s="34">
        <v>1.999999862164259E-3</v>
      </c>
      <c r="EK27" s="34">
        <v>1.0000000474974513E-3</v>
      </c>
      <c r="EL27" t="s">
        <v>843</v>
      </c>
      <c r="EM27" t="s">
        <v>465</v>
      </c>
      <c r="EN27" s="34">
        <v>3.5073859617114067E-3</v>
      </c>
      <c r="EO27" s="34">
        <v>2.6816804893314838E-3</v>
      </c>
      <c r="EP27" s="34">
        <v>-1.4286595396697521E-3</v>
      </c>
      <c r="EQ27" s="34">
        <v>5.0182463601231575E-3</v>
      </c>
      <c r="ER27" s="34">
        <v>7.3443073779344559E-3</v>
      </c>
      <c r="ES27" t="s">
        <v>843</v>
      </c>
      <c r="ET27" t="s">
        <v>465</v>
      </c>
      <c r="EU27" s="34">
        <v>3.8306564092636108E-3</v>
      </c>
      <c r="EV27" s="34">
        <v>2.7025560848414898E-3</v>
      </c>
      <c r="EW27" s="34">
        <v>3.3236271701753139E-3</v>
      </c>
      <c r="EX27" s="34">
        <v>4.6387426555156708E-3</v>
      </c>
      <c r="EY27" s="34">
        <v>-7.6699157943949103E-5</v>
      </c>
      <c r="EZ27" t="s">
        <v>843</v>
      </c>
      <c r="FA27" t="s">
        <v>465</v>
      </c>
      <c r="FB27" s="34">
        <v>-4.2330138385295868E-3</v>
      </c>
      <c r="FC27" s="34">
        <v>-5.191451869904995E-3</v>
      </c>
      <c r="FD27" s="34">
        <v>-1.7498646629974246E-3</v>
      </c>
      <c r="FE27" s="34">
        <v>-1.8796479562297463E-3</v>
      </c>
      <c r="FF27" s="34">
        <v>1.3925275765359402E-2</v>
      </c>
      <c r="FG27" t="s">
        <v>843</v>
      </c>
      <c r="FH27" s="34"/>
      <c r="FI27" s="34"/>
      <c r="FJ27" s="34"/>
      <c r="FK27" s="34"/>
      <c r="FL27" s="34"/>
      <c r="FM27" t="s">
        <v>843</v>
      </c>
      <c r="FN27" t="s">
        <v>843</v>
      </c>
      <c r="FO27" s="34"/>
      <c r="FP27" t="s">
        <v>1460</v>
      </c>
      <c r="FQ27" t="s">
        <v>843</v>
      </c>
      <c r="FR27" t="s">
        <v>843</v>
      </c>
      <c r="FS27" s="34"/>
      <c r="FT27" t="s">
        <v>1460</v>
      </c>
      <c r="FU27" t="s">
        <v>843</v>
      </c>
      <c r="FV27" t="s">
        <v>843</v>
      </c>
      <c r="FW27" s="34"/>
      <c r="FX27" t="s">
        <v>1460</v>
      </c>
      <c r="FY27" t="s">
        <v>843</v>
      </c>
      <c r="FZ27" s="34"/>
      <c r="GA27" s="34"/>
      <c r="GB27" s="34"/>
      <c r="GC27" s="34"/>
      <c r="GD27" s="34"/>
      <c r="GE27" t="s">
        <v>1460</v>
      </c>
      <c r="GF27" t="s">
        <v>843</v>
      </c>
      <c r="GG27" s="34"/>
      <c r="GH27" s="34"/>
      <c r="GI27" s="34"/>
      <c r="GJ27" s="34"/>
      <c r="GK27" s="34"/>
      <c r="GL27" t="s">
        <v>1460</v>
      </c>
      <c r="GM27" t="s">
        <v>843</v>
      </c>
      <c r="GN27" s="34"/>
      <c r="GO27" t="s">
        <v>1460</v>
      </c>
      <c r="GP27" t="s">
        <v>843</v>
      </c>
      <c r="GQ27" t="s">
        <v>843</v>
      </c>
      <c r="GR27" s="34"/>
      <c r="GS27" s="34"/>
      <c r="GT27" s="34"/>
      <c r="GU27" s="34"/>
      <c r="GV27" s="34"/>
      <c r="GW27" t="s">
        <v>1460</v>
      </c>
      <c r="GX27" t="s">
        <v>843</v>
      </c>
      <c r="GY27" t="s">
        <v>843</v>
      </c>
      <c r="GZ27" t="s">
        <v>843</v>
      </c>
      <c r="HA27" t="s">
        <v>843</v>
      </c>
      <c r="HB27" t="s">
        <v>843</v>
      </c>
      <c r="HC27" t="s">
        <v>843</v>
      </c>
      <c r="HD27" t="s">
        <v>843</v>
      </c>
      <c r="HE27" t="s">
        <v>843</v>
      </c>
      <c r="HF27" t="s">
        <v>843</v>
      </c>
      <c r="HG27" t="s">
        <v>843</v>
      </c>
      <c r="HH27" s="34">
        <v>58230</v>
      </c>
      <c r="HI27" s="34">
        <v>58324</v>
      </c>
      <c r="HJ27" s="34">
        <v>58177</v>
      </c>
      <c r="HK27" s="34">
        <v>57941</v>
      </c>
      <c r="HL27" s="34">
        <v>57626</v>
      </c>
      <c r="HM27" s="34">
        <v>57254</v>
      </c>
      <c r="HN27" s="34">
        <v>56837</v>
      </c>
      <c r="HO27" s="34">
        <v>56383</v>
      </c>
      <c r="HP27" s="34">
        <v>55891</v>
      </c>
      <c r="HQ27" s="34">
        <v>55366</v>
      </c>
      <c r="HR27" s="34">
        <v>54849</v>
      </c>
      <c r="HS27" s="34">
        <v>54310</v>
      </c>
      <c r="HT27" s="34">
        <v>53691</v>
      </c>
      <c r="HU27" s="34">
        <v>52995</v>
      </c>
      <c r="HV27" s="34">
        <v>52217</v>
      </c>
      <c r="HW27" s="34">
        <v>51368</v>
      </c>
      <c r="HX27" s="34">
        <v>50448</v>
      </c>
      <c r="HY27" s="34">
        <v>49463</v>
      </c>
      <c r="HZ27" s="34">
        <v>48424</v>
      </c>
      <c r="IA27" s="34">
        <v>47321</v>
      </c>
      <c r="IB27" s="34">
        <v>46189</v>
      </c>
      <c r="IC27" s="34">
        <v>45035</v>
      </c>
      <c r="ID27" s="34">
        <v>44273</v>
      </c>
      <c r="IE27" s="34">
        <v>43914</v>
      </c>
      <c r="IF27" s="34">
        <v>43544</v>
      </c>
      <c r="IG27" s="34">
        <v>43161</v>
      </c>
      <c r="IH27" s="34">
        <v>42773</v>
      </c>
      <c r="II27" s="34">
        <v>42384</v>
      </c>
      <c r="IJ27" s="34">
        <v>41978</v>
      </c>
      <c r="IK27" s="34">
        <v>41562</v>
      </c>
      <c r="IL27" s="34">
        <v>41142</v>
      </c>
      <c r="IM27" s="34">
        <v>40715</v>
      </c>
      <c r="IN27" s="34">
        <v>40280</v>
      </c>
      <c r="IO27" s="34">
        <v>39842</v>
      </c>
      <c r="IP27" s="34">
        <v>39404</v>
      </c>
      <c r="IQ27" s="34">
        <v>38966</v>
      </c>
      <c r="IR27" s="34">
        <v>38539</v>
      </c>
      <c r="IS27" s="34">
        <v>38120</v>
      </c>
      <c r="IT27" s="34">
        <v>37700</v>
      </c>
      <c r="IU27" s="34">
        <v>37294</v>
      </c>
      <c r="IV27" s="34">
        <v>36899</v>
      </c>
      <c r="IW27" s="34">
        <v>36512</v>
      </c>
      <c r="IX27" s="34">
        <v>36139</v>
      </c>
      <c r="IY27" s="34">
        <v>35780</v>
      </c>
      <c r="IZ27" s="34">
        <v>35434</v>
      </c>
      <c r="JA27" s="34">
        <v>35101</v>
      </c>
      <c r="JB27" s="34">
        <v>34784</v>
      </c>
      <c r="JC27" s="34">
        <v>34481</v>
      </c>
      <c r="JD27" s="34">
        <v>34178</v>
      </c>
      <c r="JE27" s="34">
        <v>33868</v>
      </c>
      <c r="JF27" s="34">
        <v>33557</v>
      </c>
      <c r="JG27" s="34">
        <v>33246</v>
      </c>
      <c r="JH27" s="34">
        <v>32931</v>
      </c>
      <c r="JI27" s="34">
        <v>32610.999999999996</v>
      </c>
      <c r="JJ27" s="34">
        <v>32287.999999999996</v>
      </c>
      <c r="JK27" s="34">
        <v>31962</v>
      </c>
      <c r="JL27" s="34">
        <v>31630</v>
      </c>
      <c r="JM27" s="34">
        <v>31291</v>
      </c>
      <c r="JN27" s="34">
        <v>30948</v>
      </c>
      <c r="JO27" s="34">
        <v>30598</v>
      </c>
      <c r="JP27" s="34">
        <v>30244</v>
      </c>
      <c r="JQ27" s="34">
        <v>29892</v>
      </c>
      <c r="JR27" s="34">
        <v>29535</v>
      </c>
      <c r="JS27" s="34">
        <v>29165</v>
      </c>
      <c r="JT27" s="34">
        <v>28788</v>
      </c>
      <c r="JU27" s="34">
        <v>28410</v>
      </c>
      <c r="JV27" s="34">
        <v>28030</v>
      </c>
      <c r="JW27" s="34">
        <v>27645</v>
      </c>
      <c r="JX27" s="34">
        <v>27252</v>
      </c>
      <c r="JY27" s="34">
        <v>26852</v>
      </c>
      <c r="JZ27" s="34">
        <v>26447</v>
      </c>
      <c r="KA27" s="34">
        <v>26040</v>
      </c>
      <c r="KB27" s="34">
        <v>25628</v>
      </c>
      <c r="KC27" s="34">
        <v>25206</v>
      </c>
      <c r="KD27" s="34">
        <v>24784</v>
      </c>
      <c r="KE27" s="34">
        <v>24361</v>
      </c>
      <c r="KF27" s="34">
        <v>23930</v>
      </c>
      <c r="KG27" s="34">
        <v>23493</v>
      </c>
      <c r="KH27" s="34">
        <v>23057</v>
      </c>
      <c r="KI27" s="34">
        <v>22616</v>
      </c>
      <c r="KJ27" s="34">
        <v>22172</v>
      </c>
      <c r="KK27" s="34">
        <v>21730</v>
      </c>
      <c r="KL27" s="34">
        <v>21286</v>
      </c>
      <c r="KM27" s="34">
        <v>20837</v>
      </c>
      <c r="KN27" s="34">
        <v>20385</v>
      </c>
      <c r="KO27" s="34">
        <v>19938</v>
      </c>
      <c r="KP27" s="34">
        <v>19486</v>
      </c>
      <c r="KQ27" s="34">
        <v>19036</v>
      </c>
      <c r="KR27" s="34">
        <v>18587</v>
      </c>
      <c r="KS27" s="34">
        <v>18125</v>
      </c>
      <c r="KT27" s="34">
        <v>17661</v>
      </c>
      <c r="KU27" s="34">
        <v>17198</v>
      </c>
      <c r="KV27" s="34">
        <v>16732</v>
      </c>
      <c r="KW27" s="34">
        <v>16250</v>
      </c>
      <c r="KX27" s="34">
        <v>15764</v>
      </c>
      <c r="KY27" s="34">
        <v>15274</v>
      </c>
      <c r="KZ27" s="34">
        <v>14775</v>
      </c>
      <c r="LA27" s="34">
        <v>14267</v>
      </c>
      <c r="LB27" s="34">
        <v>13749</v>
      </c>
      <c r="LC27" s="34">
        <v>13222</v>
      </c>
      <c r="LD27" s="34">
        <v>12684</v>
      </c>
      <c r="LE27" t="s">
        <v>843</v>
      </c>
      <c r="LF27" t="s">
        <v>843</v>
      </c>
      <c r="LG27" t="s">
        <v>843</v>
      </c>
      <c r="LH27" s="34">
        <v>1.0982289910316467E-2</v>
      </c>
      <c r="LI27" s="34">
        <v>1.6129865543916821E-3</v>
      </c>
      <c r="LJ27" s="34">
        <v>-2.5235847570002079E-3</v>
      </c>
      <c r="LK27" s="34">
        <v>-4.064836073666811E-3</v>
      </c>
      <c r="LL27" s="34">
        <v>-5.4513965733349323E-3</v>
      </c>
      <c r="LM27" s="34">
        <v>-6.4763459376990795E-3</v>
      </c>
      <c r="LN27" s="34">
        <v>-7.3099867440760136E-3</v>
      </c>
      <c r="LO27" s="34">
        <v>-8.0198273062705994E-3</v>
      </c>
      <c r="LP27" s="34">
        <v>-8.7643293663859367E-3</v>
      </c>
      <c r="LQ27" s="34">
        <v>-9.4376783818006516E-3</v>
      </c>
      <c r="LR27" s="34">
        <v>-9.3817319720983505E-3</v>
      </c>
      <c r="LS27" s="34">
        <v>-9.8755825310945511E-3</v>
      </c>
      <c r="LT27" s="34">
        <v>-1.14629827439785E-2</v>
      </c>
      <c r="LU27" s="34">
        <v>-1.3047819957137108E-2</v>
      </c>
      <c r="LV27" s="34">
        <v>-1.4789457432925701E-2</v>
      </c>
      <c r="LW27" s="34">
        <v>-1.6392702236771584E-2</v>
      </c>
      <c r="LX27" s="34">
        <v>-1.8072307109832764E-2</v>
      </c>
      <c r="LY27" s="34">
        <v>-1.9718186929821968E-2</v>
      </c>
      <c r="LZ27" s="34">
        <v>-2.1229356527328491E-2</v>
      </c>
      <c r="MA27" s="34">
        <v>-2.3041386157274246E-2</v>
      </c>
      <c r="MB27" s="34">
        <v>-2.4212496355175972E-2</v>
      </c>
      <c r="MC27" s="34">
        <v>-2.5301709771156311E-2</v>
      </c>
      <c r="MD27" s="34">
        <v>-1.7064955085515976E-2</v>
      </c>
      <c r="ME27" s="34">
        <v>-8.1418342888355255E-3</v>
      </c>
      <c r="MF27" s="34">
        <v>-8.4612546488642693E-3</v>
      </c>
      <c r="MG27" s="34">
        <v>-8.8346116244792938E-3</v>
      </c>
      <c r="MH27" s="34">
        <v>-9.0302471071481705E-3</v>
      </c>
      <c r="MI27" s="34">
        <v>-9.1361301019787788E-3</v>
      </c>
      <c r="MJ27" s="34">
        <v>-9.6252607181668282E-3</v>
      </c>
      <c r="MK27" s="34">
        <v>-9.9593829363584518E-3</v>
      </c>
      <c r="ML27" s="34">
        <v>-1.0156790725886822E-2</v>
      </c>
      <c r="MM27" s="34">
        <v>-1.0432922281324863E-2</v>
      </c>
      <c r="MN27" s="34">
        <v>-1.0741506703197956E-2</v>
      </c>
      <c r="MO27" s="34">
        <v>-1.0933435522019863E-2</v>
      </c>
      <c r="MP27" s="34">
        <v>-1.1054297909140587E-2</v>
      </c>
      <c r="MQ27" s="34">
        <v>-1.1177862994372845E-2</v>
      </c>
      <c r="MR27" s="34">
        <v>-1.1018755845725536E-2</v>
      </c>
      <c r="MS27" s="34">
        <v>-1.0931637138128281E-2</v>
      </c>
      <c r="MT27" s="34">
        <v>-1.1078984476625919E-2</v>
      </c>
      <c r="MU27" s="34">
        <v>-1.0827638208866119E-2</v>
      </c>
      <c r="MV27" s="34">
        <v>-1.0648005641996861E-2</v>
      </c>
      <c r="MW27" s="34">
        <v>-1.0543476790189743E-2</v>
      </c>
      <c r="MX27" s="34">
        <v>-1.0268359445035458E-2</v>
      </c>
      <c r="MY27" s="34">
        <v>-9.9835367873311043E-3</v>
      </c>
      <c r="MZ27" s="34">
        <v>-9.7172670066356659E-3</v>
      </c>
      <c r="NA27" s="34">
        <v>-9.4421906396746635E-3</v>
      </c>
      <c r="NB27" s="34">
        <v>-9.0721091255545616E-3</v>
      </c>
      <c r="NC27" s="34">
        <v>-8.7490631267428398E-3</v>
      </c>
      <c r="ND27" s="34">
        <v>-8.8262856006622314E-3</v>
      </c>
      <c r="NE27" s="34">
        <v>-9.1115459799766541E-3</v>
      </c>
      <c r="NF27" s="34">
        <v>-9.2251300811767578E-3</v>
      </c>
      <c r="NG27" s="34">
        <v>-9.3110259622335434E-3</v>
      </c>
      <c r="NH27" s="34">
        <v>-9.5199961215257645E-3</v>
      </c>
      <c r="NI27" s="34">
        <v>-9.7648082301020622E-3</v>
      </c>
      <c r="NJ27" s="34">
        <v>-9.9540101364254951E-3</v>
      </c>
      <c r="NK27" s="34">
        <v>-1.0147946886718273E-2</v>
      </c>
      <c r="NL27" s="34">
        <v>-1.0441659949719906E-2</v>
      </c>
      <c r="NM27" s="34">
        <v>-1.0775521397590637E-2</v>
      </c>
      <c r="NN27" s="34">
        <v>-1.1022139340639114E-2</v>
      </c>
      <c r="NO27" s="34">
        <v>-1.1373729445040226E-2</v>
      </c>
      <c r="NP27" s="34">
        <v>-1.1636829935014248E-2</v>
      </c>
      <c r="NQ27" s="34">
        <v>-1.170693151652813E-2</v>
      </c>
      <c r="NR27" s="34">
        <v>-1.2014885433018208E-2</v>
      </c>
      <c r="NS27" s="34">
        <v>-1.2606640346348286E-2</v>
      </c>
      <c r="NT27" s="34">
        <v>-1.3010726310312748E-2</v>
      </c>
      <c r="NU27" s="34">
        <v>-1.3217438012361526E-2</v>
      </c>
      <c r="NV27" s="34">
        <v>-1.3465831056237221E-2</v>
      </c>
      <c r="NW27" s="34">
        <v>-1.3830485753715038E-2</v>
      </c>
      <c r="NX27" s="34">
        <v>-1.4317966997623444E-2</v>
      </c>
      <c r="NY27" s="34">
        <v>-1.4786606654524803E-2</v>
      </c>
      <c r="NZ27" s="34">
        <v>-1.5197576023638248E-2</v>
      </c>
      <c r="OA27" s="34">
        <v>-1.5508913435041904E-2</v>
      </c>
      <c r="OB27" s="34">
        <v>-1.5948314219713211E-2</v>
      </c>
      <c r="OC27" s="34">
        <v>-1.6603441908955574E-2</v>
      </c>
      <c r="OD27" s="34">
        <v>-1.688377745449543E-2</v>
      </c>
      <c r="OE27" s="34">
        <v>-1.7214789986610413E-2</v>
      </c>
      <c r="OF27" s="34">
        <v>-1.7850590869784355E-2</v>
      </c>
      <c r="OG27" s="34">
        <v>-1.8430396914482117E-2</v>
      </c>
      <c r="OH27" s="34">
        <v>-1.873309351503849E-2</v>
      </c>
      <c r="OI27" s="34">
        <v>-1.9311791285872459E-2</v>
      </c>
      <c r="OJ27" s="34">
        <v>-1.9827388226985931E-2</v>
      </c>
      <c r="OK27" s="34">
        <v>-2.0136436447501183E-2</v>
      </c>
      <c r="OL27" s="34">
        <v>-2.0644214004278183E-2</v>
      </c>
      <c r="OM27" s="34">
        <v>-2.1319327875971794E-2</v>
      </c>
      <c r="ON27" s="34">
        <v>-2.1930916234850883E-2</v>
      </c>
      <c r="OO27" s="34">
        <v>-2.2171877324581146E-2</v>
      </c>
      <c r="OP27" s="34">
        <v>-2.293119952082634E-2</v>
      </c>
      <c r="OQ27" s="34">
        <v>-2.3364335298538208E-2</v>
      </c>
      <c r="OR27" s="34">
        <v>-2.3869510740041733E-2</v>
      </c>
      <c r="OS27" s="34">
        <v>-2.5170210748910904E-2</v>
      </c>
      <c r="OT27" s="34">
        <v>-2.5933381170034409E-2</v>
      </c>
      <c r="OU27" s="34">
        <v>-2.656572125852108E-2</v>
      </c>
      <c r="OV27" s="34">
        <v>-2.7470044791698456E-2</v>
      </c>
      <c r="OW27" s="34">
        <v>-2.9230143874883652E-2</v>
      </c>
      <c r="OX27" s="34">
        <v>-3.0364049598574638E-2</v>
      </c>
      <c r="OY27" s="34">
        <v>-3.1576823443174362E-2</v>
      </c>
      <c r="OZ27" s="34">
        <v>-3.3215474337339401E-2</v>
      </c>
      <c r="PA27" s="34">
        <v>-3.498738631606102E-2</v>
      </c>
      <c r="PB27" s="34">
        <v>-3.6983083933591843E-2</v>
      </c>
      <c r="PC27" s="34">
        <v>-3.908398374915123E-2</v>
      </c>
      <c r="PD27" s="34">
        <v>-4.1540753096342087E-2</v>
      </c>
      <c r="PE27" t="s">
        <v>1300</v>
      </c>
      <c r="PF27" t="s">
        <v>843</v>
      </c>
      <c r="PG27" t="s">
        <v>843</v>
      </c>
      <c r="PH27" t="s">
        <v>843</v>
      </c>
      <c r="PI27" t="s">
        <v>843</v>
      </c>
      <c r="PJ27" t="s">
        <v>1300</v>
      </c>
      <c r="PK27" s="34">
        <v>0.50930792093276978</v>
      </c>
      <c r="PL27" s="34">
        <v>0.50877857208251953</v>
      </c>
      <c r="PM27" s="34">
        <v>0.50827646255493164</v>
      </c>
      <c r="PN27" s="34">
        <v>0.50774061679840088</v>
      </c>
      <c r="PO27" s="34">
        <v>0.50728839635848999</v>
      </c>
      <c r="PP27" s="34">
        <v>0.50693398714065552</v>
      </c>
      <c r="PQ27" s="34">
        <v>0.50658899545669556</v>
      </c>
      <c r="PR27" s="34">
        <v>0.5061987042427063</v>
      </c>
      <c r="PS27" s="34">
        <v>0.50571650266647339</v>
      </c>
      <c r="PT27" s="34">
        <v>0.50500309467315674</v>
      </c>
      <c r="PU27" s="34">
        <v>0.50429362058639526</v>
      </c>
      <c r="PV27" s="34">
        <v>0.50373780727386475</v>
      </c>
      <c r="PW27" s="34">
        <v>0.50313830375671387</v>
      </c>
      <c r="PX27" s="34">
        <v>0.50244361162185669</v>
      </c>
      <c r="PY27" s="34">
        <v>0.50173312425613403</v>
      </c>
      <c r="PZ27" s="34">
        <v>0.50107067823410034</v>
      </c>
      <c r="QA27" s="34">
        <v>0.50031715631484985</v>
      </c>
      <c r="QB27" s="34">
        <v>0.49938338994979858</v>
      </c>
      <c r="QC27" s="34">
        <v>0.49838921427726746</v>
      </c>
      <c r="QD27" s="34">
        <v>0.49734789133071899</v>
      </c>
      <c r="QE27" s="34">
        <v>0.4962436854839325</v>
      </c>
      <c r="QF27" s="34">
        <v>0.49492615461349487</v>
      </c>
      <c r="QG27" s="34">
        <v>0.49404829740524292</v>
      </c>
      <c r="QH27" s="34">
        <v>0.49380606412887573</v>
      </c>
      <c r="QI27" s="34">
        <v>0.49352380633354187</v>
      </c>
      <c r="QJ27" s="34">
        <v>0.49322304129600525</v>
      </c>
      <c r="QK27" s="34">
        <v>0.49292778968811035</v>
      </c>
      <c r="QL27" s="34">
        <v>0.49266231060028076</v>
      </c>
      <c r="QM27" s="34">
        <v>0.49230548739433289</v>
      </c>
      <c r="QN27" s="34">
        <v>0.49196380376815796</v>
      </c>
      <c r="QO27" s="34">
        <v>0.49168732762336731</v>
      </c>
      <c r="QP27" s="34">
        <v>0.49144050478935242</v>
      </c>
      <c r="QQ27" s="34">
        <v>0.49116185307502747</v>
      </c>
      <c r="QR27" s="34">
        <v>0.49078860878944397</v>
      </c>
      <c r="QS27" s="34">
        <v>0.49045783281326294</v>
      </c>
      <c r="QT27" s="34">
        <v>0.4901965856552124</v>
      </c>
      <c r="QU27" s="34">
        <v>0.4898933470249176</v>
      </c>
      <c r="QV27" s="34">
        <v>0.48963797092437744</v>
      </c>
      <c r="QW27" s="34">
        <v>0.48938992619514465</v>
      </c>
      <c r="QX27" s="34">
        <v>0.48911353945732117</v>
      </c>
      <c r="QY27" s="34">
        <v>0.48901054263114929</v>
      </c>
      <c r="QZ27" s="34">
        <v>0.48879820108413696</v>
      </c>
      <c r="RA27" s="34">
        <v>0.48861339688301086</v>
      </c>
      <c r="RB27" s="34">
        <v>0.48851314187049866</v>
      </c>
      <c r="RC27" s="34">
        <v>0.48845741152763367</v>
      </c>
      <c r="RD27" s="34">
        <v>0.4884476363658905</v>
      </c>
      <c r="RE27" s="34">
        <v>0.48847171664237976</v>
      </c>
      <c r="RF27" s="34">
        <v>0.48852992057800293</v>
      </c>
      <c r="RG27" s="34">
        <v>0.48864766955375671</v>
      </c>
      <c r="RH27" s="34">
        <v>0.48875045776367188</v>
      </c>
      <c r="RI27" s="34">
        <v>0.48892927169799805</v>
      </c>
      <c r="RJ27" s="34">
        <v>0.4891415536403656</v>
      </c>
      <c r="RK27" s="34">
        <v>0.48929581046104431</v>
      </c>
      <c r="RL27" s="34">
        <v>0.48952805995941162</v>
      </c>
      <c r="RM27" s="34">
        <v>0.48981046676635742</v>
      </c>
      <c r="RN27" s="34">
        <v>0.49008196592330933</v>
      </c>
      <c r="RO27" s="34">
        <v>0.49048373103141785</v>
      </c>
      <c r="RP27" s="34">
        <v>0.49081206321716309</v>
      </c>
      <c r="RQ27" s="34">
        <v>0.49114644527435303</v>
      </c>
      <c r="RR27" s="34">
        <v>0.49160075187683105</v>
      </c>
      <c r="RS27" s="34">
        <v>0.49199840426445007</v>
      </c>
      <c r="RT27" s="34">
        <v>0.49243944883346558</v>
      </c>
      <c r="RU27" s="34">
        <v>0.49297443032264709</v>
      </c>
      <c r="RV27" s="34">
        <v>0.49350249767303467</v>
      </c>
      <c r="RW27" s="34">
        <v>0.4939558207988739</v>
      </c>
      <c r="RX27" s="34">
        <v>0.49447378516197205</v>
      </c>
      <c r="RY27" s="34">
        <v>0.49507671594619751</v>
      </c>
      <c r="RZ27" s="34">
        <v>0.4956049919128418</v>
      </c>
      <c r="SA27" s="34">
        <v>0.49611037969589233</v>
      </c>
      <c r="SB27" s="34">
        <v>0.49664828181266785</v>
      </c>
      <c r="SC27" s="34">
        <v>0.49714523553848267</v>
      </c>
      <c r="SD27" s="34">
        <v>0.49777266383171082</v>
      </c>
      <c r="SE27" s="34">
        <v>0.49843919277191162</v>
      </c>
      <c r="SF27" s="34">
        <v>0.49888914823532104</v>
      </c>
      <c r="SG27" s="34">
        <v>0.49959650635719299</v>
      </c>
      <c r="SH27" s="34">
        <v>0.50026679039001465</v>
      </c>
      <c r="SI27" s="34">
        <v>0.50083577632904053</v>
      </c>
      <c r="SJ27" s="34">
        <v>0.50142598152160645</v>
      </c>
      <c r="SK27" s="34">
        <v>0.50201672315597534</v>
      </c>
      <c r="SL27" s="34">
        <v>0.50265300273895264</v>
      </c>
      <c r="SM27" s="34">
        <v>0.50342774391174316</v>
      </c>
      <c r="SN27" s="34">
        <v>0.50423377752304077</v>
      </c>
      <c r="SO27" s="34">
        <v>0.50497978925704956</v>
      </c>
      <c r="SP27" s="34">
        <v>0.50563901662826538</v>
      </c>
      <c r="SQ27" s="34">
        <v>0.50615650415420532</v>
      </c>
      <c r="SR27" s="34">
        <v>0.50677096843719482</v>
      </c>
      <c r="SS27" s="34">
        <v>0.50754386186599731</v>
      </c>
      <c r="ST27" s="34">
        <v>0.50808995962142944</v>
      </c>
      <c r="SU27" s="34">
        <v>0.50847363471984863</v>
      </c>
      <c r="SV27" s="34">
        <v>0.50902068614959717</v>
      </c>
      <c r="SW27" s="34">
        <v>0.50954079627990723</v>
      </c>
      <c r="SX27" s="34">
        <v>0.50982671976089478</v>
      </c>
      <c r="SY27" s="34">
        <v>0.51010042428970337</v>
      </c>
      <c r="SZ27" s="34">
        <v>0.5102154016494751</v>
      </c>
      <c r="TA27" s="34">
        <v>0.51040345430374146</v>
      </c>
      <c r="TB27" s="34">
        <v>0.51067173480987549</v>
      </c>
      <c r="TC27" s="34">
        <v>0.51065987348556519</v>
      </c>
      <c r="TD27" s="34">
        <v>0.51061892509460449</v>
      </c>
      <c r="TE27" s="34">
        <v>0.51050984859466553</v>
      </c>
      <c r="TF27" s="34">
        <v>0.51043713092803955</v>
      </c>
      <c r="TG27" s="34">
        <v>0.51064330339431763</v>
      </c>
      <c r="TH27" t="s">
        <v>843</v>
      </c>
      <c r="TI27" t="s">
        <v>843</v>
      </c>
      <c r="TJ27" t="s">
        <v>1300</v>
      </c>
      <c r="TK27" s="34">
        <v>0.56666294575773402</v>
      </c>
      <c r="TL27" s="34">
        <v>0.568659556957685</v>
      </c>
      <c r="TM27" s="34">
        <v>0.57150592158413094</v>
      </c>
      <c r="TN27" s="34">
        <v>0.574744781284249</v>
      </c>
      <c r="TO27" s="34">
        <v>0.57875419736054301</v>
      </c>
      <c r="TP27" s="34">
        <v>0.58397666538582493</v>
      </c>
      <c r="TQ27" s="34">
        <v>0.59014734990103401</v>
      </c>
      <c r="TR27" s="34">
        <v>0.59671884006562304</v>
      </c>
      <c r="TS27" s="34">
        <v>0.60313470088834398</v>
      </c>
      <c r="TT27" s="34">
        <v>0.60851425062312603</v>
      </c>
      <c r="TU27" s="34">
        <v>0.61384333494380106</v>
      </c>
      <c r="TV27" s="34">
        <v>0.61954520346160902</v>
      </c>
      <c r="TW27" s="34">
        <v>0.62432601063482995</v>
      </c>
      <c r="TX27" s="34">
        <v>0.62837060100009401</v>
      </c>
      <c r="TY27" s="34">
        <v>0.63203202052990903</v>
      </c>
      <c r="TZ27" s="34">
        <v>0.63553184862170997</v>
      </c>
      <c r="UA27" s="34">
        <v>0.63899460830954602</v>
      </c>
      <c r="UB27" s="34">
        <v>0.64256110628146301</v>
      </c>
      <c r="UC27" s="34">
        <v>0.64631174624153298</v>
      </c>
      <c r="UD27" s="34">
        <v>0.65003539692099599</v>
      </c>
      <c r="UE27" s="34">
        <v>0.65347810084652191</v>
      </c>
      <c r="UF27" s="34">
        <v>0.65643388475630104</v>
      </c>
      <c r="UG27" s="34">
        <v>0.65590377774013209</v>
      </c>
      <c r="UH27" s="34">
        <v>0.65256350408179498</v>
      </c>
      <c r="UI27" s="34">
        <v>0.64968021219671801</v>
      </c>
      <c r="UJ27" s="34">
        <v>0.64661384119923104</v>
      </c>
      <c r="UK27" s="34">
        <v>0.64334560757496007</v>
      </c>
      <c r="UL27" s="34">
        <v>0.64019441298603297</v>
      </c>
      <c r="UM27" s="34">
        <v>0.63738148554004503</v>
      </c>
      <c r="UN27" s="34">
        <v>0.63493858498851097</v>
      </c>
      <c r="UO27" s="34">
        <v>0.63297400435083806</v>
      </c>
      <c r="UP27" s="34">
        <v>0.63154856932334502</v>
      </c>
      <c r="UQ27" s="34">
        <v>0.63037487586891805</v>
      </c>
      <c r="UR27" s="34">
        <v>0.629273128858993</v>
      </c>
      <c r="US27" s="34">
        <v>0.62825637316481997</v>
      </c>
      <c r="UT27" s="34">
        <v>0.62748293383975795</v>
      </c>
      <c r="UU27" s="34">
        <v>0.62716174314664197</v>
      </c>
      <c r="UV27" s="34">
        <v>0.62699370409234001</v>
      </c>
      <c r="UW27" s="34">
        <v>0.62679540059150396</v>
      </c>
      <c r="UX27" s="34">
        <v>0.62665576232101694</v>
      </c>
      <c r="UY27" s="34">
        <v>0.62665654895796596</v>
      </c>
      <c r="UZ27" s="34">
        <v>0.62652004820332996</v>
      </c>
      <c r="VA27" s="34">
        <v>0.62627632197902505</v>
      </c>
      <c r="VB27" s="34">
        <v>0.62629960871995505</v>
      </c>
      <c r="VC27" s="34">
        <v>0.626522174716731</v>
      </c>
      <c r="VD27" s="34">
        <v>0.62694795020084892</v>
      </c>
      <c r="VE27" s="34">
        <v>0.62742927782888702</v>
      </c>
      <c r="VF27" s="34">
        <v>0.628177428476139</v>
      </c>
      <c r="VG27" s="34">
        <v>0.629343008031365</v>
      </c>
      <c r="VH27" s="34">
        <v>0.630595252155427</v>
      </c>
      <c r="VI27" s="34">
        <v>0.63219846532071799</v>
      </c>
      <c r="VJ27" s="34">
        <v>0.63401612224026893</v>
      </c>
      <c r="VK27" s="34">
        <v>0.635186225535598</v>
      </c>
      <c r="VL27" s="34">
        <v>0.63542976296341702</v>
      </c>
      <c r="VM27" s="34">
        <v>0.63417315762577997</v>
      </c>
      <c r="VN27" s="34">
        <v>0.63076465803141202</v>
      </c>
      <c r="VO27" s="34">
        <v>0.62541298471363804</v>
      </c>
      <c r="VP27" s="34">
        <v>0.61881022002780295</v>
      </c>
      <c r="VQ27" s="34">
        <v>0.61186506397828599</v>
      </c>
      <c r="VR27" s="34">
        <v>0.60585659193411301</v>
      </c>
      <c r="VS27" s="34">
        <v>0.601712708095687</v>
      </c>
      <c r="VT27" s="34">
        <v>0.59984276729559705</v>
      </c>
      <c r="VU27" s="34">
        <v>0.60017945115034999</v>
      </c>
      <c r="VV27" s="34">
        <v>0.60222869878278795</v>
      </c>
      <c r="VW27" s="34">
        <v>0.60533903015145196</v>
      </c>
      <c r="VX27" s="34">
        <v>0.60888771559310095</v>
      </c>
      <c r="VY27" s="34">
        <v>0.612647163753122</v>
      </c>
      <c r="VZ27" s="34">
        <v>0.61639747508546006</v>
      </c>
      <c r="WA27" s="34">
        <v>0.62000256866594494</v>
      </c>
      <c r="WB27" s="34">
        <v>0.62336840145237904</v>
      </c>
      <c r="WC27" s="34">
        <v>0.62638484516202197</v>
      </c>
      <c r="WD27" s="34">
        <v>0.62864823348694299</v>
      </c>
      <c r="WE27" s="34">
        <v>0.62988469867530295</v>
      </c>
      <c r="WF27" s="34">
        <v>0.62985003570578402</v>
      </c>
      <c r="WG27" s="34">
        <v>0.62811951499989904</v>
      </c>
      <c r="WH27" s="34">
        <v>0.62569270555395906</v>
      </c>
      <c r="WI27" s="34">
        <v>0.62298370246552404</v>
      </c>
      <c r="WJ27" s="34">
        <v>0.61937598433576002</v>
      </c>
      <c r="WK27" s="34">
        <v>0.61475907533503904</v>
      </c>
      <c r="WL27" s="34">
        <v>0.60900227709857901</v>
      </c>
      <c r="WM27" s="34">
        <v>0.60214229338144099</v>
      </c>
      <c r="WN27" s="34">
        <v>0.59427059364933299</v>
      </c>
      <c r="WO27" s="34">
        <v>0.58583106267029994</v>
      </c>
      <c r="WP27" s="34">
        <v>0.57720455908818202</v>
      </c>
      <c r="WQ27" s="34">
        <v>0.56843267108167805</v>
      </c>
      <c r="WR27" s="34">
        <v>0.55924764890282097</v>
      </c>
      <c r="WS27" s="34">
        <v>0.54940599902496601</v>
      </c>
      <c r="WT27" s="34">
        <v>0.53939903341037998</v>
      </c>
      <c r="WU27" s="34">
        <v>0.52965862319425394</v>
      </c>
      <c r="WV27" s="34">
        <v>0.52008275862068998</v>
      </c>
      <c r="WW27" s="34">
        <v>0.51072985674650395</v>
      </c>
      <c r="WX27" s="34">
        <v>0.50149722359508098</v>
      </c>
      <c r="WY27" s="34">
        <v>0.49242446881630497</v>
      </c>
      <c r="WZ27" s="34">
        <v>0.48379950152312395</v>
      </c>
      <c r="XA27" s="34">
        <v>0.47568750594728298</v>
      </c>
      <c r="XB27" s="34">
        <v>0.46793675734066603</v>
      </c>
      <c r="XC27" s="34">
        <v>0.46057529610829101</v>
      </c>
      <c r="XD27" s="34">
        <v>0.45394967407303599</v>
      </c>
      <c r="XE27" s="34">
        <v>0.447887119063205</v>
      </c>
      <c r="XF27" s="34">
        <v>0.44187717440629298</v>
      </c>
      <c r="XG27" s="34">
        <v>0.436078369535223</v>
      </c>
      <c r="XH27" t="s">
        <v>843</v>
      </c>
      <c r="XI27" t="s">
        <v>1300</v>
      </c>
      <c r="XJ27" s="34">
        <v>0.54636395641384505</v>
      </c>
      <c r="XK27" s="34">
        <v>0.54824771963514207</v>
      </c>
      <c r="XL27" s="34">
        <v>0.55099094143733796</v>
      </c>
      <c r="XM27" s="34">
        <v>0.55424961814274998</v>
      </c>
      <c r="XN27" s="34">
        <v>0.55814700089370195</v>
      </c>
      <c r="XO27" s="34">
        <v>0.56273797463932707</v>
      </c>
      <c r="XP27" s="34">
        <v>0.56800527820541002</v>
      </c>
      <c r="XQ27" s="34">
        <v>0.57357336052853303</v>
      </c>
      <c r="XR27" s="34">
        <v>0.57880140632128896</v>
      </c>
      <c r="XS27" s="34">
        <v>0.58287577213452302</v>
      </c>
      <c r="XT27" s="34">
        <v>0.58701537844465301</v>
      </c>
      <c r="XU27" s="34">
        <v>0.59137359602283202</v>
      </c>
      <c r="XV27" s="34">
        <v>0.59470307218088503</v>
      </c>
      <c r="XW27" s="34">
        <v>0.59749976412869099</v>
      </c>
      <c r="XX27" s="34">
        <v>0.599896584412973</v>
      </c>
      <c r="XY27" s="34">
        <v>0.60199929917458295</v>
      </c>
      <c r="XZ27" s="34">
        <v>0.60398826514430703</v>
      </c>
      <c r="YA27" s="34">
        <v>0.605968097365708</v>
      </c>
      <c r="YB27" s="34">
        <v>0.60782876259705898</v>
      </c>
      <c r="YC27" s="34">
        <v>0.60934478714299301</v>
      </c>
      <c r="YD27" s="34">
        <v>0.61030764900733903</v>
      </c>
      <c r="YE27" s="34">
        <v>0.61069168424558695</v>
      </c>
      <c r="YF27" s="34">
        <v>0.60748771810943603</v>
      </c>
      <c r="YG27" s="34">
        <v>0.601623609513942</v>
      </c>
      <c r="YH27" s="34">
        <v>0.59661955011539902</v>
      </c>
      <c r="YI27" s="34">
        <v>0.59174949607284399</v>
      </c>
      <c r="YJ27" s="34">
        <v>0.587082821906599</v>
      </c>
      <c r="YK27" s="34">
        <v>0.58297942619856502</v>
      </c>
      <c r="YL27" s="34">
        <v>0.57943446567249501</v>
      </c>
      <c r="YM27" s="34">
        <v>0.57654319502424101</v>
      </c>
      <c r="YN27" s="34">
        <v>0.57437137683361106</v>
      </c>
      <c r="YO27" s="34">
        <v>0.57283556428834603</v>
      </c>
      <c r="YP27" s="34">
        <v>0.571710526315789</v>
      </c>
      <c r="YQ27" s="34">
        <v>0.57065408363033998</v>
      </c>
      <c r="YR27" s="34">
        <v>0.56975903155810992</v>
      </c>
      <c r="YS27" s="34">
        <v>0.56948365241492604</v>
      </c>
      <c r="YT27" s="34">
        <v>0.56954553120824103</v>
      </c>
      <c r="YU27" s="34">
        <v>0.56968782791185701</v>
      </c>
      <c r="YV27" s="34">
        <v>0.57023116404291696</v>
      </c>
      <c r="YW27" s="34">
        <v>0.57104359950662298</v>
      </c>
      <c r="YX27" s="34">
        <v>0.57212932599799504</v>
      </c>
      <c r="YY27" s="34">
        <v>0.57345530236634501</v>
      </c>
      <c r="YZ27" s="34">
        <v>0.57501591078889802</v>
      </c>
      <c r="ZA27" s="34">
        <v>0.57702627166014497</v>
      </c>
      <c r="ZB27" s="34">
        <v>0.57936474339979394</v>
      </c>
      <c r="ZC27" s="34">
        <v>0.58207743369134801</v>
      </c>
      <c r="ZD27" s="34">
        <v>0.58483785648574094</v>
      </c>
      <c r="ZE27" s="34">
        <v>0.58699592535127498</v>
      </c>
      <c r="ZF27" s="34">
        <v>0.58810363240048602</v>
      </c>
      <c r="ZG27" s="34">
        <v>0.58725050194874195</v>
      </c>
      <c r="ZH27" s="34">
        <v>0.58398271623333098</v>
      </c>
      <c r="ZI27" s="34">
        <v>0.57859592131384197</v>
      </c>
      <c r="ZJ27" s="34">
        <v>0.57155220843898502</v>
      </c>
      <c r="ZK27" s="34">
        <v>0.56399681089203002</v>
      </c>
      <c r="ZL27" s="34">
        <v>0.55727271319510008</v>
      </c>
      <c r="ZM27" s="34">
        <v>0.55221825918278</v>
      </c>
      <c r="ZN27" s="34">
        <v>0.54942379740432201</v>
      </c>
      <c r="ZO27" s="34">
        <v>0.54880718405956896</v>
      </c>
      <c r="ZP27" s="34">
        <v>0.54976088923355304</v>
      </c>
      <c r="ZQ27" s="34">
        <v>0.55189881691613796</v>
      </c>
      <c r="ZR27" s="34">
        <v>0.55469589512142692</v>
      </c>
      <c r="ZS27" s="34">
        <v>0.55767429412551894</v>
      </c>
      <c r="ZT27" s="34">
        <v>0.56075098613485896</v>
      </c>
      <c r="ZU27" s="34">
        <v>0.56389507971884101</v>
      </c>
      <c r="ZV27" s="34">
        <v>0.56685077115464799</v>
      </c>
      <c r="ZW27" s="34">
        <v>0.56937697993664205</v>
      </c>
      <c r="ZX27" s="34">
        <v>0.57142347484837697</v>
      </c>
      <c r="ZY27" s="34">
        <v>0.572735987266907</v>
      </c>
      <c r="ZZ27" s="34">
        <v>0.57286754857530797</v>
      </c>
      <c r="AAA27" s="34">
        <v>0.57154827297272104</v>
      </c>
      <c r="AAB27" s="34">
        <v>0.569743260105116</v>
      </c>
      <c r="AAC27" s="34">
        <v>0.56768433179723499</v>
      </c>
      <c r="AAD27" s="34">
        <v>0.56472286712058906</v>
      </c>
      <c r="AAE27" s="34">
        <v>0.56097754502896102</v>
      </c>
      <c r="AAF27" s="34">
        <v>0.55621683781548203</v>
      </c>
      <c r="AAG27" s="34">
        <v>0.55040843971922304</v>
      </c>
      <c r="AAH27" s="34">
        <v>0.54379440033430793</v>
      </c>
      <c r="AAI27" s="34">
        <v>0.53679819520708305</v>
      </c>
      <c r="AAJ27" s="34">
        <v>0.52966561131109902</v>
      </c>
      <c r="AAK27" s="34">
        <v>0.52238410010390701</v>
      </c>
      <c r="AAL27" s="34">
        <v>0.51475927387529596</v>
      </c>
      <c r="AAM27" s="34">
        <v>0.50655775425678795</v>
      </c>
      <c r="AAN27" s="34">
        <v>0.49814432021046701</v>
      </c>
      <c r="AAO27" s="34">
        <v>0.48976604679064201</v>
      </c>
      <c r="AAP27" s="34">
        <v>0.481456953642384</v>
      </c>
      <c r="AAQ27" s="34">
        <v>0.47322884012539196</v>
      </c>
      <c r="AAR27" s="34">
        <v>0.464988581838709</v>
      </c>
      <c r="AAS27" s="34">
        <v>0.45687119142676996</v>
      </c>
      <c r="AAT27" s="34">
        <v>0.44908939283888799</v>
      </c>
      <c r="AAU27" s="34">
        <v>0.44159999999999999</v>
      </c>
      <c r="AAV27" s="34">
        <v>0.43446010984655503</v>
      </c>
      <c r="AAW27" s="34">
        <v>0.42756635753118</v>
      </c>
      <c r="AAX27" s="34">
        <v>0.420942533544512</v>
      </c>
      <c r="AAY27" s="34">
        <v>0.41484353364718901</v>
      </c>
      <c r="AAZ27" s="34">
        <v>0.40920480857677499</v>
      </c>
      <c r="ABA27" s="34">
        <v>0.403777537726276</v>
      </c>
      <c r="ABB27" s="34">
        <v>0.39847715736040601</v>
      </c>
      <c r="ABC27" s="34">
        <v>0.39342538725730697</v>
      </c>
      <c r="ABD27" s="34">
        <v>0.38839188304604</v>
      </c>
      <c r="ABE27" s="34">
        <v>0.38292240205717698</v>
      </c>
      <c r="ABF27" s="34">
        <v>0.37690700516419001</v>
      </c>
      <c r="ABG27" t="s">
        <v>843</v>
      </c>
      <c r="ABH27" t="s">
        <v>843</v>
      </c>
      <c r="ABI27" t="s">
        <v>1300</v>
      </c>
      <c r="ABJ27" s="34">
        <v>0.47840012364866602</v>
      </c>
      <c r="ABK27" s="34">
        <v>0.480745490707085</v>
      </c>
      <c r="ABL27" s="34">
        <v>0.48382522302628206</v>
      </c>
      <c r="ABM27" s="34">
        <v>0.48682700356400099</v>
      </c>
      <c r="ABN27" s="34">
        <v>0.48971375519518295</v>
      </c>
      <c r="ABO27" s="34">
        <v>0.49227128235581802</v>
      </c>
      <c r="ABP27" s="34">
        <v>0.49411919947217903</v>
      </c>
      <c r="ABQ27" s="34">
        <v>0.49545515009089697</v>
      </c>
      <c r="ABR27" s="34">
        <v>0.49653340013061303</v>
      </c>
      <c r="ABS27" s="34">
        <v>0.49776035834266502</v>
      </c>
      <c r="ABT27" s="34">
        <v>0.50128077739997601</v>
      </c>
      <c r="ABU27" s="34">
        <v>0.50788068495673</v>
      </c>
      <c r="ABV27" s="34">
        <v>0.51589171470344508</v>
      </c>
      <c r="ABW27" s="34">
        <v>0.52464383432399297</v>
      </c>
      <c r="ABX27" s="34">
        <v>0.53336589009221202</v>
      </c>
      <c r="ABY27" s="34">
        <v>0.54133896589316299</v>
      </c>
      <c r="ABZ27" s="34">
        <v>0.54819814462416805</v>
      </c>
      <c r="ACA27" s="34">
        <v>0.55410104522572401</v>
      </c>
      <c r="ACB27" s="34">
        <v>0.55953659342474804</v>
      </c>
      <c r="ACC27" s="34">
        <v>0.56459673925677001</v>
      </c>
      <c r="ACD27" s="34">
        <v>0.56936716534239695</v>
      </c>
      <c r="ACE27" s="34">
        <v>0.573875874319973</v>
      </c>
      <c r="ACF27" s="34">
        <v>0.57394545146535703</v>
      </c>
      <c r="ACG27" s="34">
        <v>0.56962962119573302</v>
      </c>
      <c r="ACH27" s="34">
        <v>0.56500820999207702</v>
      </c>
      <c r="ACI27" s="34">
        <v>0.56015847640230798</v>
      </c>
      <c r="ACJ27" s="34">
        <v>0.55541527850838701</v>
      </c>
      <c r="ACK27" s="34">
        <v>0.550880049075123</v>
      </c>
      <c r="ACL27" s="34">
        <v>0.54700080994806799</v>
      </c>
      <c r="ACM27" s="34">
        <v>0.543952937213527</v>
      </c>
      <c r="ACN27" s="34">
        <v>0.54116889272389201</v>
      </c>
      <c r="ACO27" s="34">
        <v>0.53859756846371099</v>
      </c>
      <c r="ACP27" s="34">
        <v>0.53664349553128099</v>
      </c>
      <c r="ACQ27" s="34">
        <v>0.53528939310275592</v>
      </c>
      <c r="ACR27" s="34">
        <v>0.53458449122539908</v>
      </c>
      <c r="ACS27" s="34">
        <v>0.53456859826515402</v>
      </c>
      <c r="ACT27" s="34">
        <v>0.53519116750347007</v>
      </c>
      <c r="ACU27" s="34">
        <v>0.53616211962224591</v>
      </c>
      <c r="ACV27" s="34">
        <v>0.53722099176403504</v>
      </c>
      <c r="ACW27" s="34">
        <v>0.53833056255697997</v>
      </c>
      <c r="ACX27" s="34">
        <v>0.53978427599663903</v>
      </c>
      <c r="ACY27" s="34">
        <v>0.54147951358457502</v>
      </c>
      <c r="ACZ27" s="34">
        <v>0.54313899111762898</v>
      </c>
      <c r="ADA27" s="34">
        <v>0.54498323085522604</v>
      </c>
      <c r="ADB27" s="34">
        <v>0.54700927062608495</v>
      </c>
      <c r="ADC27" s="34">
        <v>0.54924361129312604</v>
      </c>
      <c r="ADD27" s="34">
        <v>0.55156106255749793</v>
      </c>
      <c r="ADE27" s="34">
        <v>0.55410872496846109</v>
      </c>
      <c r="ADF27" s="34">
        <v>0.55704609623008605</v>
      </c>
      <c r="ADG27" s="34">
        <v>0.56004192748317005</v>
      </c>
      <c r="ADH27" s="34">
        <v>0.56324219623035099</v>
      </c>
      <c r="ADI27" s="34">
        <v>0.56644408349876696</v>
      </c>
      <c r="ADJ27" s="34">
        <v>0.56875844581770696</v>
      </c>
      <c r="ADK27" s="34">
        <v>0.56991505933580699</v>
      </c>
      <c r="ADL27" s="34">
        <v>0.56933583164284496</v>
      </c>
      <c r="ADM27" s="34">
        <v>0.56626619110193399</v>
      </c>
      <c r="ADN27" s="34">
        <v>0.56099527339983202</v>
      </c>
      <c r="ADO27" s="34">
        <v>0.55430388444146206</v>
      </c>
      <c r="ADP27" s="34">
        <v>0.54709512731032706</v>
      </c>
      <c r="ADQ27" s="34">
        <v>0.54063991110530096</v>
      </c>
      <c r="ADR27" s="34">
        <v>0.53593215295343</v>
      </c>
      <c r="ADS27" s="34">
        <v>0.53348722066104604</v>
      </c>
      <c r="ADT27" s="34">
        <v>0.53327464490680399</v>
      </c>
      <c r="ADU27" s="34">
        <v>0.534750557174696</v>
      </c>
      <c r="ADV27" s="34">
        <v>0.53734194803390301</v>
      </c>
      <c r="ADW27" s="34">
        <v>0.540531502991904</v>
      </c>
      <c r="ADX27" s="34">
        <v>0.54404209775240797</v>
      </c>
      <c r="ADY27" s="34">
        <v>0.54763153611025706</v>
      </c>
      <c r="ADZ27" s="34">
        <v>0.55114397372621704</v>
      </c>
      <c r="AEA27" s="34">
        <v>0.55456661390931894</v>
      </c>
      <c r="AEB27" s="34">
        <v>0.55781374068892497</v>
      </c>
      <c r="AEC27" s="34">
        <v>0.560445468509985</v>
      </c>
      <c r="AED27" s="34">
        <v>0.56230368535029396</v>
      </c>
      <c r="AEE27" s="34">
        <v>0.56302070935491499</v>
      </c>
      <c r="AEF27" s="34">
        <v>0.56206750458974708</v>
      </c>
      <c r="AEG27" s="34">
        <v>0.56052707195927898</v>
      </c>
      <c r="AEH27" s="34">
        <v>0.55881738403677406</v>
      </c>
      <c r="AEI27" s="34">
        <v>0.55620823223938998</v>
      </c>
      <c r="AEJ27" s="34">
        <v>0.55260875222275208</v>
      </c>
      <c r="AEK27" s="34">
        <v>0.54791855503725206</v>
      </c>
      <c r="AEL27" s="34">
        <v>0.542158078701094</v>
      </c>
      <c r="AEM27" s="34">
        <v>0.53538886332259605</v>
      </c>
      <c r="AEN27" s="34">
        <v>0.52802311378370803</v>
      </c>
      <c r="AEO27" s="34">
        <v>0.52043191361727703</v>
      </c>
      <c r="AEP27" s="34">
        <v>0.51268089281334295</v>
      </c>
      <c r="AEQ27" s="34">
        <v>0.50445141065830701</v>
      </c>
      <c r="AER27" s="34">
        <v>0.49549688245708601</v>
      </c>
      <c r="AES27" s="34">
        <v>0.48634166841773502</v>
      </c>
      <c r="AET27" s="34">
        <v>0.47725499690635703</v>
      </c>
      <c r="AEU27" s="34">
        <v>0.46822068965517194</v>
      </c>
      <c r="AEV27" s="34">
        <v>0.459317139459827</v>
      </c>
      <c r="AEW27" s="34">
        <v>0.45041718754542598</v>
      </c>
      <c r="AEX27" s="34">
        <v>0.44153243881301696</v>
      </c>
      <c r="AEY27" s="34">
        <v>0.43296716822056097</v>
      </c>
      <c r="AEZ27" s="34">
        <v>0.42487391759444298</v>
      </c>
      <c r="AFA27" s="34">
        <v>0.41713313038069999</v>
      </c>
      <c r="AFB27" s="34">
        <v>0.40971235194585398</v>
      </c>
      <c r="AFC27" s="34">
        <v>0.40295787481600898</v>
      </c>
      <c r="AFD27" s="34">
        <v>0.39668339515601098</v>
      </c>
      <c r="AFE27" s="34">
        <v>0.39048555437906501</v>
      </c>
      <c r="AFF27" s="34">
        <v>0.38451531517325699</v>
      </c>
      <c r="AFG27" t="s">
        <v>843</v>
      </c>
      <c r="AFH27" t="s">
        <v>843</v>
      </c>
      <c r="AFI27" s="34"/>
      <c r="AFJ27" s="34"/>
      <c r="AFK27" s="34"/>
      <c r="AFL27" s="34"/>
      <c r="AFM27" s="34"/>
      <c r="AFN27" s="34"/>
      <c r="AFO27" s="34"/>
      <c r="AFP27" s="34"/>
      <c r="AFQ27" s="34"/>
      <c r="AFR27" s="34"/>
      <c r="AFS27" s="34"/>
      <c r="AFT27" s="34"/>
      <c r="AFU27" s="34"/>
      <c r="AFV27" s="34"/>
      <c r="AFW27" s="34"/>
      <c r="AFX27" s="34"/>
      <c r="AFY27" s="34"/>
      <c r="AFZ27" s="34"/>
      <c r="AGA27" s="34"/>
      <c r="AGB27" t="s">
        <v>843</v>
      </c>
      <c r="AGC27" t="s">
        <v>843</v>
      </c>
      <c r="AGD27" t="s">
        <v>843</v>
      </c>
      <c r="AGE27" t="s">
        <v>843</v>
      </c>
      <c r="AGF27" s="34"/>
      <c r="AGG27" t="s">
        <v>843</v>
      </c>
      <c r="AGH27" t="s">
        <v>843</v>
      </c>
      <c r="AGI27" t="s">
        <v>843</v>
      </c>
      <c r="AGJ27" t="s">
        <v>843</v>
      </c>
      <c r="AGK27" t="s">
        <v>843</v>
      </c>
      <c r="AGL27" t="s">
        <v>843</v>
      </c>
      <c r="AGM27" t="s">
        <v>843</v>
      </c>
      <c r="AGN27" t="s">
        <v>843</v>
      </c>
      <c r="AGO27" s="34"/>
      <c r="AGP27" s="34"/>
      <c r="AGQ27" t="s">
        <v>1460</v>
      </c>
      <c r="AGR27" t="s">
        <v>843</v>
      </c>
      <c r="AGS27" s="34"/>
      <c r="AGT27" s="34"/>
      <c r="AGU27" t="s">
        <v>1460</v>
      </c>
      <c r="AGV27" t="s">
        <v>843</v>
      </c>
      <c r="AGW27" s="34"/>
      <c r="AGX27" s="34"/>
      <c r="AGY27" t="s">
        <v>1460</v>
      </c>
      <c r="AGZ27" t="s">
        <v>843</v>
      </c>
      <c r="AHA27" s="34"/>
      <c r="AHB27" s="34"/>
      <c r="AHC27" t="s">
        <v>1460</v>
      </c>
      <c r="AHD27" t="s">
        <v>843</v>
      </c>
      <c r="AHE27" s="34"/>
      <c r="AHF27" s="34"/>
      <c r="AHG27" t="s">
        <v>1460</v>
      </c>
      <c r="AHH27" t="s">
        <v>843</v>
      </c>
      <c r="AHI27" t="s">
        <v>465</v>
      </c>
      <c r="AHJ27" s="34">
        <v>0.20682899653911591</v>
      </c>
      <c r="AHK27" s="34">
        <v>0.21238978207111359</v>
      </c>
      <c r="AHL27" s="34">
        <v>0.20801654458045959</v>
      </c>
      <c r="AHM27" s="34">
        <v>0.21340465545654297</v>
      </c>
      <c r="AHN27" s="34">
        <v>0.21979445219039917</v>
      </c>
      <c r="AHO27" t="s">
        <v>843</v>
      </c>
      <c r="AHP27" s="34"/>
      <c r="AHQ27" s="34"/>
      <c r="AHR27" s="34"/>
      <c r="AHS27" s="34"/>
      <c r="AHT27" s="34"/>
      <c r="AHU27" t="s">
        <v>843</v>
      </c>
      <c r="AHV27" s="34">
        <v>0.22544831037521362</v>
      </c>
      <c r="AHW27" s="34">
        <v>0.22419703006744385</v>
      </c>
      <c r="AHX27" s="34">
        <v>0.22275207936763763</v>
      </c>
      <c r="AHY27" s="34">
        <v>0.22436089813709259</v>
      </c>
      <c r="AHZ27" s="34">
        <v>0.22618228197097778</v>
      </c>
      <c r="AIA27" t="s">
        <v>465</v>
      </c>
      <c r="AIB27" t="s">
        <v>843</v>
      </c>
      <c r="AIC27" s="34">
        <v>0.22531422972679138</v>
      </c>
      <c r="AID27" s="34">
        <v>0.22559827566146851</v>
      </c>
      <c r="AIE27" s="34">
        <v>0.22367745637893677</v>
      </c>
      <c r="AIF27" s="34">
        <v>0.22894996404647827</v>
      </c>
      <c r="AIG27" s="34">
        <v>0.22643586993217468</v>
      </c>
      <c r="AIH27" t="s">
        <v>465</v>
      </c>
      <c r="AII27" t="s">
        <v>843</v>
      </c>
      <c r="AIJ27" s="34">
        <v>0.23393100500106812</v>
      </c>
      <c r="AIK27" s="34">
        <v>0.23397098481655121</v>
      </c>
      <c r="AIL27" s="34">
        <v>0.22857549786567688</v>
      </c>
      <c r="AIM27" s="34">
        <v>0.23364600539207458</v>
      </c>
      <c r="AIN27" s="34">
        <v>0.23812000453472137</v>
      </c>
      <c r="AIO27" t="s">
        <v>465</v>
      </c>
      <c r="AIP27" s="34"/>
      <c r="AIQ27" t="s">
        <v>843</v>
      </c>
      <c r="AIR27" s="34"/>
      <c r="AIS27" s="34"/>
      <c r="AIT27" s="34"/>
      <c r="AIU27" s="34"/>
      <c r="AIV27" s="34"/>
      <c r="AIW27" s="34"/>
      <c r="AIX27" t="s">
        <v>843</v>
      </c>
      <c r="AIY27" s="34"/>
      <c r="AIZ27" s="34"/>
      <c r="AJA27" s="34"/>
      <c r="AJB27" s="34"/>
      <c r="AJC27" s="34"/>
      <c r="AJD27" s="34"/>
      <c r="AJE27" t="s">
        <v>843</v>
      </c>
      <c r="AJF27" s="34"/>
      <c r="AJG27" s="34"/>
      <c r="AJH27" s="34"/>
      <c r="AJI27" s="34"/>
      <c r="AJJ27" s="34"/>
      <c r="AJK27" t="s">
        <v>1460</v>
      </c>
      <c r="AJL27" t="s">
        <v>843</v>
      </c>
      <c r="AJM27" t="s">
        <v>843</v>
      </c>
      <c r="AJN27" s="34">
        <v>-7.3087261989712715E-3</v>
      </c>
      <c r="AJO27" s="34">
        <v>-8.9269056916236877E-3</v>
      </c>
      <c r="AJP27" s="34">
        <v>-1.5735906781628728E-3</v>
      </c>
      <c r="AJQ27" s="34">
        <v>1.3011066243052483E-2</v>
      </c>
      <c r="AJR27" s="34"/>
      <c r="AJS27" t="s">
        <v>832</v>
      </c>
      <c r="AJT27" t="s">
        <v>843</v>
      </c>
      <c r="AJU27" t="s">
        <v>843</v>
      </c>
      <c r="AJV27" t="s">
        <v>843</v>
      </c>
      <c r="AJW27" s="34"/>
      <c r="AJX27" s="34"/>
      <c r="AJY27" s="34"/>
      <c r="AJZ27" s="34"/>
      <c r="AKA27" s="34"/>
      <c r="AKB27" t="s">
        <v>1460</v>
      </c>
      <c r="AKC27" t="s">
        <v>843</v>
      </c>
      <c r="AKD27" t="s">
        <v>843</v>
      </c>
      <c r="AKE27" t="s">
        <v>843</v>
      </c>
      <c r="AKF27" s="34">
        <v>6.1675962060689926E-3</v>
      </c>
      <c r="AKG27" s="34">
        <v>7.1250745095312595E-3</v>
      </c>
      <c r="AKH27" s="34">
        <v>1.796034537255764E-2</v>
      </c>
      <c r="AKI27" s="34">
        <v>3.6457303911447525E-2</v>
      </c>
      <c r="AKJ27" s="34"/>
      <c r="AKK27" t="s">
        <v>832</v>
      </c>
      <c r="AKL27" t="s">
        <v>843</v>
      </c>
      <c r="AKM27" s="34"/>
      <c r="AKN27" t="s">
        <v>1460</v>
      </c>
      <c r="AKO27" t="s">
        <v>843</v>
      </c>
      <c r="AKP27" s="34"/>
      <c r="AKQ27" t="s">
        <v>1460</v>
      </c>
      <c r="AKR27" t="s">
        <v>843</v>
      </c>
      <c r="AKS27" s="34"/>
      <c r="AKT27" t="s">
        <v>1460</v>
      </c>
      <c r="AKU27" t="s">
        <v>843</v>
      </c>
      <c r="AKV27" s="34"/>
      <c r="AKW27" t="s">
        <v>1460</v>
      </c>
      <c r="AKX27" t="s">
        <v>843</v>
      </c>
      <c r="AKY27" s="34"/>
      <c r="AKZ27" s="34"/>
      <c r="ALA27" s="34"/>
      <c r="ALB27" s="34"/>
      <c r="ALC27" s="34"/>
      <c r="ALD27" t="s">
        <v>1460</v>
      </c>
      <c r="ALE27" t="s">
        <v>843</v>
      </c>
      <c r="ALF27" t="s">
        <v>843</v>
      </c>
      <c r="ALG27" t="s">
        <v>843</v>
      </c>
      <c r="ALH27" s="34"/>
      <c r="ALI27" s="34"/>
      <c r="ALJ27" s="34"/>
      <c r="ALK27" s="34"/>
      <c r="ALL27" s="34">
        <v>0.24950085580348969</v>
      </c>
      <c r="ALM27" t="s">
        <v>465</v>
      </c>
    </row>
    <row r="28" spans="1:1020 1028:1080">
      <c r="A28" t="s">
        <v>512</v>
      </c>
      <c r="B28" t="s">
        <v>173</v>
      </c>
      <c r="C28" t="s">
        <v>844</v>
      </c>
      <c r="D28" s="34">
        <v>3.9769917726516724E-2</v>
      </c>
      <c r="E28" t="s">
        <v>465</v>
      </c>
      <c r="F28" s="34">
        <v>4.4602848589420319E-2</v>
      </c>
      <c r="G28" t="s">
        <v>465</v>
      </c>
      <c r="H28" s="34">
        <v>4.3633695691823959E-2</v>
      </c>
      <c r="I28" t="s">
        <v>465</v>
      </c>
      <c r="J28" s="34">
        <v>4.1830644011497498E-2</v>
      </c>
      <c r="K28" t="s">
        <v>465</v>
      </c>
      <c r="L28" s="34"/>
      <c r="M28" t="s">
        <v>465</v>
      </c>
      <c r="N28" s="34">
        <v>0.55762004852294922</v>
      </c>
      <c r="O28" s="34"/>
      <c r="P28" t="s">
        <v>1459</v>
      </c>
      <c r="Q28" s="34"/>
      <c r="R28" t="s">
        <v>1459</v>
      </c>
      <c r="S28" s="34"/>
      <c r="T28" t="s">
        <v>1459</v>
      </c>
      <c r="U28" s="34"/>
      <c r="V28" t="s">
        <v>1459</v>
      </c>
      <c r="W28" t="s">
        <v>843</v>
      </c>
      <c r="X28" t="s">
        <v>465</v>
      </c>
      <c r="Y28" s="34">
        <v>0.55313539505004883</v>
      </c>
      <c r="Z28" s="34"/>
      <c r="AA28" t="s">
        <v>1459</v>
      </c>
      <c r="AB28" s="34"/>
      <c r="AC28" t="s">
        <v>1459</v>
      </c>
      <c r="AD28" s="34"/>
      <c r="AE28" t="s">
        <v>1459</v>
      </c>
      <c r="AF28" s="34"/>
      <c r="AG28" t="s">
        <v>1459</v>
      </c>
      <c r="AH28" t="s">
        <v>843</v>
      </c>
      <c r="AI28" t="s">
        <v>465</v>
      </c>
      <c r="AJ28" s="34">
        <v>0.55089175701141357</v>
      </c>
      <c r="AK28" s="34"/>
      <c r="AL28" t="s">
        <v>1459</v>
      </c>
      <c r="AM28" s="34"/>
      <c r="AN28" t="s">
        <v>1459</v>
      </c>
      <c r="AO28" s="34"/>
      <c r="AP28" t="s">
        <v>1459</v>
      </c>
      <c r="AQ28" s="34"/>
      <c r="AR28" t="s">
        <v>1459</v>
      </c>
      <c r="AS28" t="s">
        <v>843</v>
      </c>
      <c r="AT28" t="s">
        <v>465</v>
      </c>
      <c r="AU28" s="34">
        <v>0.5560491681098938</v>
      </c>
      <c r="AV28" s="34"/>
      <c r="AW28" t="s">
        <v>1459</v>
      </c>
      <c r="AX28" s="34"/>
      <c r="AY28" t="s">
        <v>1459</v>
      </c>
      <c r="AZ28" s="34"/>
      <c r="BA28" t="s">
        <v>1459</v>
      </c>
      <c r="BB28" s="34"/>
      <c r="BC28" t="s">
        <v>1459</v>
      </c>
      <c r="BD28" t="s">
        <v>843</v>
      </c>
      <c r="BE28" s="34">
        <v>0.54523499805254672</v>
      </c>
      <c r="BF28" t="s">
        <v>465</v>
      </c>
      <c r="BG28" t="s">
        <v>843</v>
      </c>
      <c r="BH28" t="s">
        <v>465</v>
      </c>
      <c r="BI28" s="34">
        <v>3.0569381713867188</v>
      </c>
      <c r="BJ28" t="s">
        <v>465</v>
      </c>
      <c r="BK28" s="34">
        <v>4.1264667510986328</v>
      </c>
      <c r="BL28" t="s">
        <v>465</v>
      </c>
      <c r="BM28" s="34">
        <v>4.477994441986084</v>
      </c>
      <c r="BN28" t="s">
        <v>465</v>
      </c>
      <c r="BO28" s="34">
        <v>5.1013460159301758</v>
      </c>
      <c r="BP28" t="s">
        <v>843</v>
      </c>
      <c r="BQ28" s="34">
        <v>2.3396694660186768</v>
      </c>
      <c r="BR28" t="s">
        <v>465</v>
      </c>
      <c r="BS28" s="34"/>
      <c r="BT28" t="s">
        <v>843</v>
      </c>
      <c r="BU28" s="34">
        <v>3.3246822357177734</v>
      </c>
      <c r="BV28" t="s">
        <v>1552</v>
      </c>
      <c r="BW28" t="s">
        <v>843</v>
      </c>
      <c r="BX28" s="34">
        <v>2.5122501850128174</v>
      </c>
      <c r="BY28" t="s">
        <v>465</v>
      </c>
      <c r="BZ28" t="s">
        <v>843</v>
      </c>
      <c r="CA28" t="s">
        <v>465</v>
      </c>
      <c r="CB28" s="34">
        <v>5.4214815609157085E-3</v>
      </c>
      <c r="CC28" s="34">
        <v>4.6930694952607155E-3</v>
      </c>
      <c r="CD28" s="34">
        <v>4.7089480794966221E-3</v>
      </c>
      <c r="CE28" s="34">
        <v>3.8022354710847139E-3</v>
      </c>
      <c r="CF28" s="34">
        <v>3.8022384978830814E-3</v>
      </c>
      <c r="CG28" t="s">
        <v>843</v>
      </c>
      <c r="CH28" t="s">
        <v>465</v>
      </c>
      <c r="CI28" s="34">
        <v>6.4205015078186989E-3</v>
      </c>
      <c r="CJ28" s="34">
        <v>5.952516570687294E-3</v>
      </c>
      <c r="CK28" s="34">
        <v>5.778125487267971E-3</v>
      </c>
      <c r="CL28" s="34">
        <v>5.6714778766036034E-3</v>
      </c>
      <c r="CM28" s="34">
        <v>5.6387479417026043E-3</v>
      </c>
      <c r="CN28" t="s">
        <v>843</v>
      </c>
      <c r="CO28" t="s">
        <v>465</v>
      </c>
      <c r="CP28" s="34">
        <v>5.9743542224168777E-3</v>
      </c>
      <c r="CQ28" s="34">
        <v>5.7432614266872406E-3</v>
      </c>
      <c r="CR28" s="34">
        <v>5.7246191427111626E-3</v>
      </c>
      <c r="CS28" s="34">
        <v>5.6582079268991947E-3</v>
      </c>
      <c r="CT28" s="34">
        <v>5.6660785339772701E-3</v>
      </c>
      <c r="CU28" t="s">
        <v>843</v>
      </c>
      <c r="CV28" t="s">
        <v>465</v>
      </c>
      <c r="CW28" s="34">
        <v>5.7653733529150486E-3</v>
      </c>
      <c r="CX28" s="34">
        <v>5.6581948883831501E-3</v>
      </c>
      <c r="CY28" s="34">
        <v>5.5668866261839867E-3</v>
      </c>
      <c r="CZ28" s="34">
        <v>5.4930443875491619E-3</v>
      </c>
      <c r="DA28" s="34">
        <v>5.49300666898489E-3</v>
      </c>
      <c r="DB28" t="s">
        <v>843</v>
      </c>
      <c r="DC28" s="34"/>
      <c r="DD28" s="34"/>
      <c r="DE28" s="34"/>
      <c r="DF28" s="34"/>
      <c r="DG28" s="34"/>
      <c r="DH28" t="s">
        <v>1460</v>
      </c>
      <c r="DI28" t="s">
        <v>843</v>
      </c>
      <c r="DJ28" s="34"/>
      <c r="DK28" s="34"/>
      <c r="DL28" s="34"/>
      <c r="DM28" s="34"/>
      <c r="DN28" s="34"/>
      <c r="DO28" t="s">
        <v>1460</v>
      </c>
      <c r="DP28" t="s">
        <v>843</v>
      </c>
      <c r="DQ28" s="34"/>
      <c r="DR28" t="s">
        <v>1460</v>
      </c>
      <c r="DS28" t="s">
        <v>843</v>
      </c>
      <c r="DT28" t="s">
        <v>843</v>
      </c>
      <c r="DU28" s="34">
        <v>10.5</v>
      </c>
      <c r="DV28" t="s">
        <v>1461</v>
      </c>
      <c r="DW28" t="s">
        <v>843</v>
      </c>
      <c r="DX28" t="s">
        <v>843</v>
      </c>
      <c r="DY28" t="s">
        <v>465</v>
      </c>
      <c r="DZ28" s="34">
        <v>2.1715874318033457E-3</v>
      </c>
      <c r="EA28" s="34">
        <v>3.2348956447094679E-3</v>
      </c>
      <c r="EB28" s="34">
        <v>-7.9938117414712906E-4</v>
      </c>
      <c r="EC28" s="34">
        <v>-6.023443304002285E-3</v>
      </c>
      <c r="ED28" s="34">
        <v>1.3055985793471336E-2</v>
      </c>
      <c r="EE28" t="s">
        <v>843</v>
      </c>
      <c r="EF28" t="s">
        <v>465</v>
      </c>
      <c r="EG28" s="34">
        <v>3.6000001709908247E-3</v>
      </c>
      <c r="EH28" s="34">
        <v>2.5999997742474079E-3</v>
      </c>
      <c r="EI28" s="34">
        <v>-9.9999961093999445E-5</v>
      </c>
      <c r="EJ28" s="34">
        <v>1.999999862164259E-3</v>
      </c>
      <c r="EK28" s="34">
        <v>1.0000000474974513E-3</v>
      </c>
      <c r="EL28" t="s">
        <v>843</v>
      </c>
      <c r="EM28" t="s">
        <v>465</v>
      </c>
      <c r="EN28" s="34">
        <v>3.5073859617114067E-3</v>
      </c>
      <c r="EO28" s="34">
        <v>2.6816804893314838E-3</v>
      </c>
      <c r="EP28" s="34">
        <v>-1.4286595396697521E-3</v>
      </c>
      <c r="EQ28" s="34">
        <v>5.0182463601231575E-3</v>
      </c>
      <c r="ER28" s="34">
        <v>7.3443073779344559E-3</v>
      </c>
      <c r="ES28" t="s">
        <v>843</v>
      </c>
      <c r="ET28" t="s">
        <v>465</v>
      </c>
      <c r="EU28" s="34">
        <v>3.8306564092636108E-3</v>
      </c>
      <c r="EV28" s="34">
        <v>2.7025560848414898E-3</v>
      </c>
      <c r="EW28" s="34">
        <v>3.3236271701753139E-3</v>
      </c>
      <c r="EX28" s="34">
        <v>4.6387426555156708E-3</v>
      </c>
      <c r="EY28" s="34">
        <v>-7.6699157943949103E-5</v>
      </c>
      <c r="EZ28" t="s">
        <v>843</v>
      </c>
      <c r="FA28" t="s">
        <v>465</v>
      </c>
      <c r="FB28" s="34">
        <v>-4.2330138385295868E-3</v>
      </c>
      <c r="FC28" s="34">
        <v>-5.191451869904995E-3</v>
      </c>
      <c r="FD28" s="34">
        <v>-1.7498646629974246E-3</v>
      </c>
      <c r="FE28" s="34">
        <v>-1.8796479562297463E-3</v>
      </c>
      <c r="FF28" s="34">
        <v>1.3925275765359402E-2</v>
      </c>
      <c r="FG28" t="s">
        <v>843</v>
      </c>
      <c r="FH28" s="34"/>
      <c r="FI28" s="34"/>
      <c r="FJ28" s="34"/>
      <c r="FK28" s="34"/>
      <c r="FL28" s="34"/>
      <c r="FM28" t="s">
        <v>843</v>
      </c>
      <c r="FN28" t="s">
        <v>843</v>
      </c>
      <c r="FO28" s="34"/>
      <c r="FP28" t="s">
        <v>1460</v>
      </c>
      <c r="FQ28" t="s">
        <v>843</v>
      </c>
      <c r="FR28" t="s">
        <v>843</v>
      </c>
      <c r="FS28" s="34"/>
      <c r="FT28" t="s">
        <v>1460</v>
      </c>
      <c r="FU28" t="s">
        <v>843</v>
      </c>
      <c r="FV28" t="s">
        <v>843</v>
      </c>
      <c r="FW28" s="34"/>
      <c r="FX28" t="s">
        <v>1460</v>
      </c>
      <c r="FY28" t="s">
        <v>843</v>
      </c>
      <c r="FZ28" s="34"/>
      <c r="GA28" s="34"/>
      <c r="GB28" s="34"/>
      <c r="GC28" s="34"/>
      <c r="GD28" s="34"/>
      <c r="GE28" t="s">
        <v>1460</v>
      </c>
      <c r="GF28" t="s">
        <v>843</v>
      </c>
      <c r="GG28" s="34">
        <v>0.18010470271110535</v>
      </c>
      <c r="GH28" s="34">
        <v>0.18010470271110535</v>
      </c>
      <c r="GI28" s="34">
        <v>0.18010470271110535</v>
      </c>
      <c r="GJ28" s="34">
        <v>0.18010470271110535</v>
      </c>
      <c r="GK28" s="34">
        <v>0.18010470271110535</v>
      </c>
      <c r="GL28" t="s">
        <v>832</v>
      </c>
      <c r="GM28" t="s">
        <v>843</v>
      </c>
      <c r="GN28" s="34"/>
      <c r="GO28" t="s">
        <v>1460</v>
      </c>
      <c r="GP28" t="s">
        <v>843</v>
      </c>
      <c r="GQ28" t="s">
        <v>843</v>
      </c>
      <c r="GR28" s="34"/>
      <c r="GS28" s="34"/>
      <c r="GT28" s="34"/>
      <c r="GU28" s="34"/>
      <c r="GV28" s="34"/>
      <c r="GW28" t="s">
        <v>1460</v>
      </c>
      <c r="GX28" t="s">
        <v>843</v>
      </c>
      <c r="GY28" t="s">
        <v>843</v>
      </c>
      <c r="GZ28" t="s">
        <v>843</v>
      </c>
      <c r="HA28" t="s">
        <v>843</v>
      </c>
      <c r="HB28" t="s">
        <v>843</v>
      </c>
      <c r="HC28" t="s">
        <v>843</v>
      </c>
      <c r="HD28" t="s">
        <v>843</v>
      </c>
      <c r="HE28" t="s">
        <v>843</v>
      </c>
      <c r="HF28" t="s">
        <v>843</v>
      </c>
      <c r="HG28" t="s">
        <v>843</v>
      </c>
      <c r="HH28" s="34">
        <v>66097</v>
      </c>
      <c r="HI28" s="34">
        <v>67820</v>
      </c>
      <c r="HJ28" s="34">
        <v>70849</v>
      </c>
      <c r="HK28" s="34">
        <v>73907</v>
      </c>
      <c r="HL28" s="34">
        <v>76933</v>
      </c>
      <c r="HM28" s="34">
        <v>79826</v>
      </c>
      <c r="HN28" s="34">
        <v>80221</v>
      </c>
      <c r="HO28" s="34">
        <v>78168</v>
      </c>
      <c r="HP28" s="34">
        <v>76055</v>
      </c>
      <c r="HQ28" s="34">
        <v>73852</v>
      </c>
      <c r="HR28" s="34">
        <v>71519</v>
      </c>
      <c r="HS28" s="34">
        <v>70567</v>
      </c>
      <c r="HT28" s="34">
        <v>71013</v>
      </c>
      <c r="HU28" s="34">
        <v>71367</v>
      </c>
      <c r="HV28" s="34">
        <v>71621</v>
      </c>
      <c r="HW28" s="34">
        <v>71746</v>
      </c>
      <c r="HX28" s="34">
        <v>72540</v>
      </c>
      <c r="HY28" s="34">
        <v>73837</v>
      </c>
      <c r="HZ28" s="34">
        <v>75013</v>
      </c>
      <c r="IA28" s="34">
        <v>76343</v>
      </c>
      <c r="IB28" s="34">
        <v>77700</v>
      </c>
      <c r="IC28" s="34">
        <v>79034</v>
      </c>
      <c r="ID28" s="34">
        <v>79824</v>
      </c>
      <c r="IE28" s="34">
        <v>80088</v>
      </c>
      <c r="IF28" s="34">
        <v>80341</v>
      </c>
      <c r="IG28" s="34">
        <v>80578</v>
      </c>
      <c r="IH28" s="34">
        <v>80796</v>
      </c>
      <c r="II28" s="34">
        <v>80998</v>
      </c>
      <c r="IJ28" s="34">
        <v>81187</v>
      </c>
      <c r="IK28" s="34">
        <v>81366</v>
      </c>
      <c r="IL28" s="34">
        <v>81528</v>
      </c>
      <c r="IM28" s="34">
        <v>81674</v>
      </c>
      <c r="IN28" s="34">
        <v>81799</v>
      </c>
      <c r="IO28" s="34">
        <v>81914</v>
      </c>
      <c r="IP28" s="34">
        <v>82015</v>
      </c>
      <c r="IQ28" s="34">
        <v>82096</v>
      </c>
      <c r="IR28" s="34">
        <v>82154</v>
      </c>
      <c r="IS28" s="34">
        <v>82189</v>
      </c>
      <c r="IT28" s="34">
        <v>82218</v>
      </c>
      <c r="IU28" s="34">
        <v>82227</v>
      </c>
      <c r="IV28" s="34">
        <v>82210</v>
      </c>
      <c r="IW28" s="34">
        <v>82169</v>
      </c>
      <c r="IX28" s="34">
        <v>82103</v>
      </c>
      <c r="IY28" s="34">
        <v>82010</v>
      </c>
      <c r="IZ28" s="34">
        <v>81888</v>
      </c>
      <c r="JA28" s="34">
        <v>81739</v>
      </c>
      <c r="JB28" s="34">
        <v>81558</v>
      </c>
      <c r="JC28" s="34">
        <v>81347</v>
      </c>
      <c r="JD28" s="34">
        <v>81099</v>
      </c>
      <c r="JE28" s="34">
        <v>80817</v>
      </c>
      <c r="JF28" s="34">
        <v>80504</v>
      </c>
      <c r="JG28" s="34">
        <v>80159</v>
      </c>
      <c r="JH28" s="34">
        <v>79782</v>
      </c>
      <c r="JI28" s="34">
        <v>79376</v>
      </c>
      <c r="JJ28" s="34">
        <v>78945</v>
      </c>
      <c r="JK28" s="34">
        <v>78490</v>
      </c>
      <c r="JL28" s="34">
        <v>78011</v>
      </c>
      <c r="JM28" s="34">
        <v>77510</v>
      </c>
      <c r="JN28" s="34">
        <v>76998</v>
      </c>
      <c r="JO28" s="34">
        <v>76477</v>
      </c>
      <c r="JP28" s="34">
        <v>75943</v>
      </c>
      <c r="JQ28" s="34">
        <v>75403</v>
      </c>
      <c r="JR28" s="34">
        <v>74861</v>
      </c>
      <c r="JS28" s="34">
        <v>74319</v>
      </c>
      <c r="JT28" s="34">
        <v>73781</v>
      </c>
      <c r="JU28" s="34">
        <v>73241</v>
      </c>
      <c r="JV28" s="34">
        <v>72704</v>
      </c>
      <c r="JW28" s="34">
        <v>72173</v>
      </c>
      <c r="JX28" s="34">
        <v>71644</v>
      </c>
      <c r="JY28" s="34">
        <v>71119</v>
      </c>
      <c r="JZ28" s="34">
        <v>70606</v>
      </c>
      <c r="KA28" s="34">
        <v>70111</v>
      </c>
      <c r="KB28" s="34">
        <v>69623</v>
      </c>
      <c r="KC28" s="34">
        <v>69138</v>
      </c>
      <c r="KD28" s="34">
        <v>68674</v>
      </c>
      <c r="KE28" s="34">
        <v>68228</v>
      </c>
      <c r="KF28" s="34">
        <v>67789</v>
      </c>
      <c r="KG28" s="34">
        <v>67357</v>
      </c>
      <c r="KH28" s="34">
        <v>66948</v>
      </c>
      <c r="KI28" s="34">
        <v>66542</v>
      </c>
      <c r="KJ28" s="34">
        <v>66144</v>
      </c>
      <c r="KK28" s="34">
        <v>65760</v>
      </c>
      <c r="KL28" s="34">
        <v>65388.999999999993</v>
      </c>
      <c r="KM28" s="34">
        <v>65034.000000000007</v>
      </c>
      <c r="KN28" s="34">
        <v>64684</v>
      </c>
      <c r="KO28" s="34">
        <v>64340.999999999993</v>
      </c>
      <c r="KP28" s="34">
        <v>64009</v>
      </c>
      <c r="KQ28" s="34">
        <v>63685</v>
      </c>
      <c r="KR28" s="34">
        <v>63369</v>
      </c>
      <c r="KS28" s="34">
        <v>63062</v>
      </c>
      <c r="KT28" s="34">
        <v>62769</v>
      </c>
      <c r="KU28" s="34">
        <v>62479</v>
      </c>
      <c r="KV28" s="34">
        <v>62191</v>
      </c>
      <c r="KW28" s="34">
        <v>61920</v>
      </c>
      <c r="KX28" s="34">
        <v>61657</v>
      </c>
      <c r="KY28" s="34">
        <v>61400</v>
      </c>
      <c r="KZ28" s="34">
        <v>61152</v>
      </c>
      <c r="LA28" s="34">
        <v>60915</v>
      </c>
      <c r="LB28" s="34">
        <v>60683</v>
      </c>
      <c r="LC28" s="34">
        <v>60460</v>
      </c>
      <c r="LD28" s="34">
        <v>60245</v>
      </c>
      <c r="LE28" t="s">
        <v>843</v>
      </c>
      <c r="LF28" t="s">
        <v>843</v>
      </c>
      <c r="LG28" t="s">
        <v>843</v>
      </c>
      <c r="LH28" s="34">
        <v>6.7096007987856865E-3</v>
      </c>
      <c r="LI28" s="34">
        <v>2.5733776390552521E-2</v>
      </c>
      <c r="LJ28" s="34">
        <v>4.3693713843822479E-2</v>
      </c>
      <c r="LK28" s="34">
        <v>4.2256694287061691E-2</v>
      </c>
      <c r="LL28" s="34">
        <v>4.0127366781234741E-2</v>
      </c>
      <c r="LM28" s="34">
        <v>3.691435232758522E-2</v>
      </c>
      <c r="LN28" s="34">
        <v>4.9360599368810654E-3</v>
      </c>
      <c r="LO28" s="34">
        <v>-2.5924969464540482E-2</v>
      </c>
      <c r="LP28" s="34">
        <v>-2.7403593063354492E-2</v>
      </c>
      <c r="LQ28" s="34">
        <v>-2.9393672943115234E-2</v>
      </c>
      <c r="LR28" s="34">
        <v>-3.2099943608045578E-2</v>
      </c>
      <c r="LS28" s="34">
        <v>-1.3400535099208355E-2</v>
      </c>
      <c r="LT28" s="34">
        <v>6.300345528870821E-3</v>
      </c>
      <c r="LU28" s="34">
        <v>4.9726185388863087E-3</v>
      </c>
      <c r="LV28" s="34">
        <v>3.5527495201677084E-3</v>
      </c>
      <c r="LW28" s="34">
        <v>1.7437769565731287E-3</v>
      </c>
      <c r="LX28" s="34">
        <v>1.100603025406599E-2</v>
      </c>
      <c r="LY28" s="34">
        <v>1.7721826210618019E-2</v>
      </c>
      <c r="LZ28" s="34">
        <v>1.5801470726728439E-2</v>
      </c>
      <c r="MA28" s="34">
        <v>1.7574911937117577E-2</v>
      </c>
      <c r="MB28" s="34">
        <v>1.7618913203477859E-2</v>
      </c>
      <c r="MC28" s="34">
        <v>1.7022881656885147E-2</v>
      </c>
      <c r="MD28" s="34">
        <v>9.9460715427994728E-3</v>
      </c>
      <c r="ME28" s="34">
        <v>3.3018190879374743E-3</v>
      </c>
      <c r="MF28" s="34">
        <v>3.1540459021925926E-3</v>
      </c>
      <c r="MG28" s="34">
        <v>2.9455835465341806E-3</v>
      </c>
      <c r="MH28" s="34">
        <v>2.701799850910902E-3</v>
      </c>
      <c r="MI28" s="34">
        <v>2.4970036465674639E-3</v>
      </c>
      <c r="MJ28" s="34">
        <v>2.3306729272007942E-3</v>
      </c>
      <c r="MK28" s="34">
        <v>2.2023594938218594E-3</v>
      </c>
      <c r="ML28" s="34">
        <v>1.9890242256224155E-3</v>
      </c>
      <c r="MM28" s="34">
        <v>1.7891941824927926E-3</v>
      </c>
      <c r="MN28" s="34">
        <v>1.529304776340723E-3</v>
      </c>
      <c r="MO28" s="34">
        <v>1.4048977755010128E-3</v>
      </c>
      <c r="MP28" s="34">
        <v>1.2322409311309457E-3</v>
      </c>
      <c r="MQ28" s="34">
        <v>9.8713685292750597E-4</v>
      </c>
      <c r="MR28" s="34">
        <v>7.0624053478240967E-4</v>
      </c>
      <c r="MS28" s="34">
        <v>4.259384295437485E-4</v>
      </c>
      <c r="MT28" s="34">
        <v>3.5278304130770266E-4</v>
      </c>
      <c r="MU28" s="34">
        <v>1.0945909161819145E-4</v>
      </c>
      <c r="MV28" s="34">
        <v>-2.067661116598174E-4</v>
      </c>
      <c r="MW28" s="34">
        <v>-4.9884716281667352E-4</v>
      </c>
      <c r="MX28" s="34">
        <v>-8.0354540841653943E-4</v>
      </c>
      <c r="MY28" s="34">
        <v>-1.1333655565977097E-3</v>
      </c>
      <c r="MZ28" s="34">
        <v>-1.4887311263009906E-3</v>
      </c>
      <c r="NA28" s="34">
        <v>-1.8212158465757966E-3</v>
      </c>
      <c r="NB28" s="34">
        <v>-2.2168206050992012E-3</v>
      </c>
      <c r="NC28" s="34">
        <v>-2.5904683861881495E-3</v>
      </c>
      <c r="ND28" s="34">
        <v>-3.0533247627317905E-3</v>
      </c>
      <c r="NE28" s="34">
        <v>-3.4832912497222424E-3</v>
      </c>
      <c r="NF28" s="34">
        <v>-3.8804668001830578E-3</v>
      </c>
      <c r="NG28" s="34">
        <v>-4.2947102338075638E-3</v>
      </c>
      <c r="NH28" s="34">
        <v>-4.7142473049461842E-3</v>
      </c>
      <c r="NI28" s="34">
        <v>-5.1018595695495605E-3</v>
      </c>
      <c r="NJ28" s="34">
        <v>-5.4446482099592686E-3</v>
      </c>
      <c r="NK28" s="34">
        <v>-5.7801795192062855E-3</v>
      </c>
      <c r="NL28" s="34">
        <v>-6.1213858425617218E-3</v>
      </c>
      <c r="NM28" s="34">
        <v>-6.4428821206092834E-3</v>
      </c>
      <c r="NN28" s="34">
        <v>-6.6275126300752163E-3</v>
      </c>
      <c r="NO28" s="34">
        <v>-6.7894053645431995E-3</v>
      </c>
      <c r="NP28" s="34">
        <v>-7.0069832727313042E-3</v>
      </c>
      <c r="NQ28" s="34">
        <v>-7.1359970606863499E-3</v>
      </c>
      <c r="NR28" s="34">
        <v>-7.2140013799071312E-3</v>
      </c>
      <c r="NS28" s="34">
        <v>-7.2664213366806507E-3</v>
      </c>
      <c r="NT28" s="34">
        <v>-7.2653931565582752E-3</v>
      </c>
      <c r="NU28" s="34">
        <v>-7.3458724655210972E-3</v>
      </c>
      <c r="NV28" s="34">
        <v>-7.3589696548879147E-3</v>
      </c>
      <c r="NW28" s="34">
        <v>-7.3303887620568275E-3</v>
      </c>
      <c r="NX28" s="34">
        <v>-7.3566045612096786E-3</v>
      </c>
      <c r="NY28" s="34">
        <v>-7.3548802174627781E-3</v>
      </c>
      <c r="NZ28" s="34">
        <v>-7.2394036687910557E-3</v>
      </c>
      <c r="OA28" s="34">
        <v>-7.0354263298213482E-3</v>
      </c>
      <c r="OB28" s="34">
        <v>-6.9847279228270054E-3</v>
      </c>
      <c r="OC28" s="34">
        <v>-6.990465335547924E-3</v>
      </c>
      <c r="OD28" s="34">
        <v>-6.7338366061449051E-3</v>
      </c>
      <c r="OE28" s="34">
        <v>-6.5156328491866589E-3</v>
      </c>
      <c r="OF28" s="34">
        <v>-6.4550978131592274E-3</v>
      </c>
      <c r="OG28" s="34">
        <v>-6.3931075856089592E-3</v>
      </c>
      <c r="OH28" s="34">
        <v>-6.0906335711479187E-3</v>
      </c>
      <c r="OI28" s="34">
        <v>-6.082871463149786E-3</v>
      </c>
      <c r="OJ28" s="34">
        <v>-5.9991437010467052E-3</v>
      </c>
      <c r="OK28" s="34">
        <v>-5.8224326930940151E-3</v>
      </c>
      <c r="OL28" s="34">
        <v>-5.6577022187411785E-3</v>
      </c>
      <c r="OM28" s="34">
        <v>-5.4438384249806404E-3</v>
      </c>
      <c r="ON28" s="34">
        <v>-5.3963344544172287E-3</v>
      </c>
      <c r="OO28" s="34">
        <v>-5.3168116137385368E-3</v>
      </c>
      <c r="OP28" s="34">
        <v>-5.1733655855059624E-3</v>
      </c>
      <c r="OQ28" s="34">
        <v>-5.0746425986289978E-3</v>
      </c>
      <c r="OR28" s="34">
        <v>-4.9742730334401131E-3</v>
      </c>
      <c r="OS28" s="34">
        <v>-4.8564132302999496E-3</v>
      </c>
      <c r="OT28" s="34">
        <v>-4.6570482663810253E-3</v>
      </c>
      <c r="OU28" s="34">
        <v>-4.6308208256959915E-3</v>
      </c>
      <c r="OV28" s="34">
        <v>-4.6202056109905243E-3</v>
      </c>
      <c r="OW28" s="34">
        <v>-4.3670656159520149E-3</v>
      </c>
      <c r="OX28" s="34">
        <v>-4.2564617469906807E-3</v>
      </c>
      <c r="OY28" s="34">
        <v>-4.1769323870539665E-3</v>
      </c>
      <c r="OZ28" s="34">
        <v>-4.0472671389579773E-3</v>
      </c>
      <c r="PA28" s="34">
        <v>-3.8831182755529881E-3</v>
      </c>
      <c r="PB28" s="34">
        <v>-3.8158567622303963E-3</v>
      </c>
      <c r="PC28" s="34">
        <v>-3.6816035863012075E-3</v>
      </c>
      <c r="PD28" s="34">
        <v>-3.5624080337584019E-3</v>
      </c>
      <c r="PE28" t="s">
        <v>1300</v>
      </c>
      <c r="PF28" t="s">
        <v>843</v>
      </c>
      <c r="PG28" t="s">
        <v>843</v>
      </c>
      <c r="PH28" t="s">
        <v>843</v>
      </c>
      <c r="PI28" t="s">
        <v>843</v>
      </c>
      <c r="PJ28" t="s">
        <v>1300</v>
      </c>
      <c r="PK28" s="34">
        <v>0.51870733499526978</v>
      </c>
      <c r="PL28" s="34">
        <v>0.5182984471321106</v>
      </c>
      <c r="PM28" s="34">
        <v>0.51903343200683594</v>
      </c>
      <c r="PN28" s="34">
        <v>0.51996427774429321</v>
      </c>
      <c r="PO28" s="34">
        <v>0.52099877595901489</v>
      </c>
      <c r="PP28" s="34">
        <v>0.52212309837341309</v>
      </c>
      <c r="PQ28" s="34">
        <v>0.52142208814620972</v>
      </c>
      <c r="PR28" s="34">
        <v>0.51856255531311035</v>
      </c>
      <c r="PS28" s="34">
        <v>0.51529812812805176</v>
      </c>
      <c r="PT28" s="34">
        <v>0.5116584300994873</v>
      </c>
      <c r="PU28" s="34">
        <v>0.50765532255172729</v>
      </c>
      <c r="PV28" s="34">
        <v>0.50550538301467896</v>
      </c>
      <c r="PW28" s="34">
        <v>0.50533002614974976</v>
      </c>
      <c r="PX28" s="34">
        <v>0.50503736734390259</v>
      </c>
      <c r="PY28" s="34">
        <v>0.50471228361129761</v>
      </c>
      <c r="PZ28" s="34">
        <v>0.50439047813415527</v>
      </c>
      <c r="QA28" s="34">
        <v>0.50493520498275757</v>
      </c>
      <c r="QB28" s="34">
        <v>0.50625026226043701</v>
      </c>
      <c r="QC28" s="34">
        <v>0.50752538442611694</v>
      </c>
      <c r="QD28" s="34">
        <v>0.50878274440765381</v>
      </c>
      <c r="QE28" s="34">
        <v>0.5098455548286438</v>
      </c>
      <c r="QF28" s="34">
        <v>0.51067894697189331</v>
      </c>
      <c r="QG28" s="34">
        <v>0.51094907522201538</v>
      </c>
      <c r="QH28" s="34">
        <v>0.51072567701339722</v>
      </c>
      <c r="QI28" s="34">
        <v>0.5104367733001709</v>
      </c>
      <c r="QJ28" s="34">
        <v>0.51016408205032349</v>
      </c>
      <c r="QK28" s="34">
        <v>0.5099138617515564</v>
      </c>
      <c r="QL28" s="34">
        <v>0.50962984561920166</v>
      </c>
      <c r="QM28" s="34">
        <v>0.50934261083602905</v>
      </c>
      <c r="QN28" s="34">
        <v>0.50904554128646851</v>
      </c>
      <c r="QO28" s="34">
        <v>0.50874543190002441</v>
      </c>
      <c r="QP28" s="34">
        <v>0.50844824314117432</v>
      </c>
      <c r="QQ28" s="34">
        <v>0.50811135768890381</v>
      </c>
      <c r="QR28" s="34">
        <v>0.50776422023773193</v>
      </c>
      <c r="QS28" s="34">
        <v>0.50739496946334839</v>
      </c>
      <c r="QT28" s="34">
        <v>0.50701618194580078</v>
      </c>
      <c r="QU28" s="34">
        <v>0.50660955905914307</v>
      </c>
      <c r="QV28" s="34">
        <v>0.50621128082275391</v>
      </c>
      <c r="QW28" s="34">
        <v>0.5058138370513916</v>
      </c>
      <c r="QX28" s="34">
        <v>0.50538146495819092</v>
      </c>
      <c r="QY28" s="34">
        <v>0.50493854284286499</v>
      </c>
      <c r="QZ28" s="34">
        <v>0.50448465347290039</v>
      </c>
      <c r="RA28" s="34">
        <v>0.50402545928955078</v>
      </c>
      <c r="RB28" s="34">
        <v>0.50359714031219482</v>
      </c>
      <c r="RC28" s="34">
        <v>0.50312620401382446</v>
      </c>
      <c r="RD28" s="34">
        <v>0.50264865159988403</v>
      </c>
      <c r="RE28" s="34">
        <v>0.50219476222991943</v>
      </c>
      <c r="RF28" s="34">
        <v>0.50175178050994873</v>
      </c>
      <c r="RG28" s="34">
        <v>0.50128853321075439</v>
      </c>
      <c r="RH28" s="34">
        <v>0.50079810619354248</v>
      </c>
      <c r="RI28" s="34">
        <v>0.50033539533615112</v>
      </c>
      <c r="RJ28" s="34">
        <v>0.49991890788078308</v>
      </c>
      <c r="RK28" s="34">
        <v>0.49951118230819702</v>
      </c>
      <c r="RL28" s="34">
        <v>0.49908033013343811</v>
      </c>
      <c r="RM28" s="34">
        <v>0.49867630004882813</v>
      </c>
      <c r="RN28" s="34">
        <v>0.49825456738471985</v>
      </c>
      <c r="RO28" s="34">
        <v>0.49787849187850952</v>
      </c>
      <c r="RP28" s="34">
        <v>0.49760031700134277</v>
      </c>
      <c r="RQ28" s="34">
        <v>0.49725967645645142</v>
      </c>
      <c r="RR28" s="34">
        <v>0.4969729483127594</v>
      </c>
      <c r="RS28" s="34">
        <v>0.49674096703529358</v>
      </c>
      <c r="RT28" s="34">
        <v>0.49650543928146362</v>
      </c>
      <c r="RU28" s="34">
        <v>0.49634656310081482</v>
      </c>
      <c r="RV28" s="34">
        <v>0.49619883298873901</v>
      </c>
      <c r="RW28" s="34">
        <v>0.49603557586669922</v>
      </c>
      <c r="RX28" s="34">
        <v>0.49595171213150024</v>
      </c>
      <c r="RY28" s="34">
        <v>0.49591493606567383</v>
      </c>
      <c r="RZ28" s="34">
        <v>0.4958779513835907</v>
      </c>
      <c r="SA28" s="34">
        <v>0.49585449695587158</v>
      </c>
      <c r="SB28" s="34">
        <v>0.4958871603012085</v>
      </c>
      <c r="SC28" s="34">
        <v>0.49594935774803162</v>
      </c>
      <c r="SD28" s="34">
        <v>0.49602773785591125</v>
      </c>
      <c r="SE28" s="34">
        <v>0.49612915515899658</v>
      </c>
      <c r="SF28" s="34">
        <v>0.49625387787818909</v>
      </c>
      <c r="SG28" s="34">
        <v>0.49637416005134583</v>
      </c>
      <c r="SH28" s="34">
        <v>0.49649703502655029</v>
      </c>
      <c r="SI28" s="34">
        <v>0.49657022953033447</v>
      </c>
      <c r="SJ28" s="34">
        <v>0.49669671058654785</v>
      </c>
      <c r="SK28" s="34">
        <v>0.4968184232711792</v>
      </c>
      <c r="SL28" s="34">
        <v>0.49694928526878357</v>
      </c>
      <c r="SM28" s="34">
        <v>0.4970518946647644</v>
      </c>
      <c r="SN28" s="34">
        <v>0.49704986810684204</v>
      </c>
      <c r="SO28" s="34">
        <v>0.49704077839851379</v>
      </c>
      <c r="SP28" s="34">
        <v>0.49710920453071594</v>
      </c>
      <c r="SQ28" s="34">
        <v>0.49710902571678162</v>
      </c>
      <c r="SR28" s="34">
        <v>0.49703919887542725</v>
      </c>
      <c r="SS28" s="34">
        <v>0.49697700142860413</v>
      </c>
      <c r="ST28" s="34">
        <v>0.49689880013465881</v>
      </c>
      <c r="SU28" s="34">
        <v>0.49678865075111389</v>
      </c>
      <c r="SV28" s="34">
        <v>0.49670165777206421</v>
      </c>
      <c r="SW28" s="34">
        <v>0.49661457538604736</v>
      </c>
      <c r="SX28" s="34">
        <v>0.49648681282997131</v>
      </c>
      <c r="SY28" s="34">
        <v>0.49635800719261169</v>
      </c>
      <c r="SZ28" s="34">
        <v>0.4962209165096283</v>
      </c>
      <c r="TA28" s="34">
        <v>0.49611559510231018</v>
      </c>
      <c r="TB28" s="34">
        <v>0.49602606892585754</v>
      </c>
      <c r="TC28" s="34">
        <v>0.49594452977180481</v>
      </c>
      <c r="TD28" s="34">
        <v>0.49587130546569824</v>
      </c>
      <c r="TE28" s="34">
        <v>0.49575662612915039</v>
      </c>
      <c r="TF28" s="34">
        <v>0.49571618437767029</v>
      </c>
      <c r="TG28" s="34">
        <v>0.49569258093833923</v>
      </c>
      <c r="TH28" t="s">
        <v>843</v>
      </c>
      <c r="TI28" t="s">
        <v>843</v>
      </c>
      <c r="TJ28" t="s">
        <v>1300</v>
      </c>
      <c r="TK28" s="34">
        <v>0.72004992624531894</v>
      </c>
      <c r="TL28" s="34">
        <v>0.71997935712179295</v>
      </c>
      <c r="TM28" s="34">
        <v>0.72259116283336988</v>
      </c>
      <c r="TN28" s="34">
        <v>0.72512938470385291</v>
      </c>
      <c r="TO28" s="34">
        <v>0.7279468632000361</v>
      </c>
      <c r="TP28" s="34">
        <v>0.73156447501111799</v>
      </c>
      <c r="TQ28" s="34">
        <v>0.73195754202479402</v>
      </c>
      <c r="TR28" s="34">
        <v>0.72945623876625509</v>
      </c>
      <c r="TS28" s="34">
        <v>0.72809151272105699</v>
      </c>
      <c r="TT28" s="34">
        <v>0.72757000487461398</v>
      </c>
      <c r="TU28" s="34">
        <v>0.72855654751501309</v>
      </c>
      <c r="TV28" s="34">
        <v>0.72758706203280599</v>
      </c>
      <c r="TW28" s="34">
        <v>0.72411899313501193</v>
      </c>
      <c r="TX28" s="34">
        <v>0.72123475300035689</v>
      </c>
      <c r="TY28" s="34">
        <v>0.71956744832208197</v>
      </c>
      <c r="TZ28" s="34">
        <v>0.71908342683513293</v>
      </c>
      <c r="UA28" s="34">
        <v>0.71895699643647304</v>
      </c>
      <c r="UB28" s="34">
        <v>0.72120157374740101</v>
      </c>
      <c r="UC28" s="34">
        <v>0.72394302358908702</v>
      </c>
      <c r="UD28" s="34">
        <v>0.72485362115714591</v>
      </c>
      <c r="UE28" s="34">
        <v>0.72470398970399008</v>
      </c>
      <c r="UF28" s="34">
        <v>0.72389731001847291</v>
      </c>
      <c r="UG28" s="34">
        <v>0.72237046502305102</v>
      </c>
      <c r="UH28" s="34">
        <v>0.72032014783737908</v>
      </c>
      <c r="UI28" s="34">
        <v>0.71787754695610007</v>
      </c>
      <c r="UJ28" s="34">
        <v>0.71443818411973492</v>
      </c>
      <c r="UK28" s="34">
        <v>0.71044798287033306</v>
      </c>
      <c r="UL28" s="34">
        <v>0.70540630632855095</v>
      </c>
      <c r="UM28" s="34">
        <v>0.69878182467636407</v>
      </c>
      <c r="UN28" s="34">
        <v>0.69172012880072797</v>
      </c>
      <c r="UO28" s="34">
        <v>0.68440484002526703</v>
      </c>
      <c r="UP28" s="34">
        <v>0.67679847196459098</v>
      </c>
      <c r="UQ28" s="34">
        <v>0.669085196640546</v>
      </c>
      <c r="UR28" s="34">
        <v>0.66066850599409088</v>
      </c>
      <c r="US28" s="34">
        <v>0.65173443882216697</v>
      </c>
      <c r="UT28" s="34">
        <v>0.642215468570141</v>
      </c>
      <c r="UU28" s="34">
        <v>0.63145434184580207</v>
      </c>
      <c r="UV28" s="34">
        <v>0.62054763686359005</v>
      </c>
      <c r="UW28" s="34">
        <v>0.61091245226106206</v>
      </c>
      <c r="UX28" s="34">
        <v>0.60176097875393697</v>
      </c>
      <c r="UY28" s="34">
        <v>0.59266512589709297</v>
      </c>
      <c r="UZ28" s="34">
        <v>0.58419233530893599</v>
      </c>
      <c r="VA28" s="34">
        <v>0.57590723903365904</v>
      </c>
      <c r="VB28" s="34">
        <v>0.56802482608934202</v>
      </c>
      <c r="VC28" s="34">
        <v>0.56097084414593201</v>
      </c>
      <c r="VD28" s="34">
        <v>0.55472023587415997</v>
      </c>
      <c r="VE28" s="34">
        <v>0.54863686801498301</v>
      </c>
      <c r="VF28" s="34">
        <v>0.54255227605197498</v>
      </c>
      <c r="VG28" s="34">
        <v>0.53755903278708705</v>
      </c>
      <c r="VH28" s="34">
        <v>0.53378620834725399</v>
      </c>
      <c r="VI28" s="34">
        <v>0.53097691404721503</v>
      </c>
      <c r="VJ28" s="34">
        <v>0.52850290362219798</v>
      </c>
      <c r="VK28" s="34">
        <v>0.52641243380440594</v>
      </c>
      <c r="VL28" s="34">
        <v>0.52432095343680696</v>
      </c>
      <c r="VM28" s="34">
        <v>0.52210730323201704</v>
      </c>
      <c r="VN28" s="34">
        <v>0.52019696902133394</v>
      </c>
      <c r="VO28" s="34">
        <v>0.51870890002691905</v>
      </c>
      <c r="VP28" s="34">
        <v>0.51744291059218195</v>
      </c>
      <c r="VQ28" s="34">
        <v>0.51627000876651796</v>
      </c>
      <c r="VR28" s="34">
        <v>0.515749833283209</v>
      </c>
      <c r="VS28" s="34">
        <v>0.51561039200453007</v>
      </c>
      <c r="VT28" s="34">
        <v>0.51575213023440902</v>
      </c>
      <c r="VU28" s="34">
        <v>0.51548546964019704</v>
      </c>
      <c r="VV28" s="34">
        <v>0.51480778804881699</v>
      </c>
      <c r="VW28" s="34">
        <v>0.51403148528405196</v>
      </c>
      <c r="VX28" s="34">
        <v>0.51321664095247199</v>
      </c>
      <c r="VY28" s="34">
        <v>0.51280199715281904</v>
      </c>
      <c r="VZ28" s="34">
        <v>0.51226913111551398</v>
      </c>
      <c r="WA28" s="34">
        <v>0.51163732038049003</v>
      </c>
      <c r="WB28" s="34">
        <v>0.51096050281921801</v>
      </c>
      <c r="WC28" s="34">
        <v>0.51006649623612899</v>
      </c>
      <c r="WD28" s="34">
        <v>0.50896798625027595</v>
      </c>
      <c r="WE28" s="34">
        <v>0.50782433839635199</v>
      </c>
      <c r="WF28" s="34">
        <v>0.50593374169240002</v>
      </c>
      <c r="WG28" s="34">
        <v>0.50360765069495494</v>
      </c>
      <c r="WH28" s="34">
        <v>0.50144001407036698</v>
      </c>
      <c r="WI28" s="34">
        <v>0.49935092714157198</v>
      </c>
      <c r="WJ28" s="34">
        <v>0.49789183009932103</v>
      </c>
      <c r="WK28" s="34">
        <v>0.49724784345942702</v>
      </c>
      <c r="WL28" s="34">
        <v>0.49715968861771498</v>
      </c>
      <c r="WM28" s="34">
        <v>0.49701033343664203</v>
      </c>
      <c r="WN28" s="34">
        <v>0.49675717185848695</v>
      </c>
      <c r="WO28" s="34">
        <v>0.49690699577149205</v>
      </c>
      <c r="WP28" s="34">
        <v>0.49722839416002301</v>
      </c>
      <c r="WQ28" s="34">
        <v>0.49852746794054198</v>
      </c>
      <c r="WR28" s="34">
        <v>0.50137158754458599</v>
      </c>
      <c r="WS28" s="34">
        <v>0.50553047227733605</v>
      </c>
      <c r="WT28" s="34">
        <v>0.50862055429064901</v>
      </c>
      <c r="WU28" s="34">
        <v>0.509705060834162</v>
      </c>
      <c r="WV28" s="34">
        <v>0.51077916002632295</v>
      </c>
      <c r="WW28" s="34">
        <v>0.511841130503358</v>
      </c>
      <c r="WX28" s="34">
        <v>0.51292434257910702</v>
      </c>
      <c r="WY28" s="34">
        <v>0.51396113554320999</v>
      </c>
      <c r="WZ28" s="34">
        <v>0.51484173126614996</v>
      </c>
      <c r="XA28" s="34">
        <v>0.51563488330603202</v>
      </c>
      <c r="XB28" s="34">
        <v>0.51637622149837104</v>
      </c>
      <c r="XC28" s="34">
        <v>0.51694139194139199</v>
      </c>
      <c r="XD28" s="34">
        <v>0.51741771320692798</v>
      </c>
      <c r="XE28" s="34">
        <v>0.51782212481254997</v>
      </c>
      <c r="XF28" s="34">
        <v>0.51802017863049998</v>
      </c>
      <c r="XG28" s="34">
        <v>0.51812998481214401</v>
      </c>
      <c r="XH28" t="s">
        <v>843</v>
      </c>
      <c r="XI28" t="s">
        <v>1300</v>
      </c>
      <c r="XJ28" s="34">
        <v>0.680865388252203</v>
      </c>
      <c r="XK28" s="34">
        <v>0.68038926570333202</v>
      </c>
      <c r="XL28" s="34">
        <v>0.68269617564239193</v>
      </c>
      <c r="XM28" s="34">
        <v>0.68449751378412205</v>
      </c>
      <c r="XN28" s="34">
        <v>0.68611853093905795</v>
      </c>
      <c r="XO28" s="34">
        <v>0.68825751169738991</v>
      </c>
      <c r="XP28" s="34">
        <v>0.68763595340343198</v>
      </c>
      <c r="XQ28" s="34">
        <v>0.68464918733249303</v>
      </c>
      <c r="XR28" s="34">
        <v>0.68295312602721692</v>
      </c>
      <c r="XS28" s="34">
        <v>0.68256106808211003</v>
      </c>
      <c r="XT28" s="34">
        <v>0.68417005152441002</v>
      </c>
      <c r="XU28" s="34">
        <v>0.68293477875792707</v>
      </c>
      <c r="XV28" s="34">
        <v>0.67831015666255889</v>
      </c>
      <c r="XW28" s="34">
        <v>0.67453917454267798</v>
      </c>
      <c r="XX28" s="34">
        <v>0.67172566896811703</v>
      </c>
      <c r="XY28" s="34">
        <v>0.66917088876654307</v>
      </c>
      <c r="XZ28" s="34">
        <v>0.666517324804764</v>
      </c>
      <c r="YA28" s="34">
        <v>0.66652671781571404</v>
      </c>
      <c r="YB28" s="34">
        <v>0.66713991481533297</v>
      </c>
      <c r="YC28" s="34">
        <v>0.66567989206606992</v>
      </c>
      <c r="YD28" s="34">
        <v>0.66315315315315304</v>
      </c>
      <c r="YE28" s="34">
        <v>0.66017157172862295</v>
      </c>
      <c r="YF28" s="34">
        <v>0.6557238424533971</v>
      </c>
      <c r="YG28" s="34">
        <v>0.64989136949355697</v>
      </c>
      <c r="YH28" s="34">
        <v>0.64439700775444708</v>
      </c>
      <c r="YI28" s="34">
        <v>0.638424880240264</v>
      </c>
      <c r="YJ28" s="34">
        <v>0.63204015075096998</v>
      </c>
      <c r="YK28" s="34">
        <v>0.625342601051878</v>
      </c>
      <c r="YL28" s="34">
        <v>0.61732173870200902</v>
      </c>
      <c r="YM28" s="34">
        <v>0.60910576899442004</v>
      </c>
      <c r="YN28" s="34">
        <v>0.60158104221223296</v>
      </c>
      <c r="YO28" s="34">
        <v>0.59387683887674703</v>
      </c>
      <c r="YP28" s="34">
        <v>0.58478710008679802</v>
      </c>
      <c r="YQ28" s="34">
        <v>0.57517640452181606</v>
      </c>
      <c r="YR28" s="34">
        <v>0.565250259098945</v>
      </c>
      <c r="YS28" s="34">
        <v>0.55413512311880697</v>
      </c>
      <c r="YT28" s="34">
        <v>0.54257248581931494</v>
      </c>
      <c r="YU28" s="34">
        <v>0.53209959909720805</v>
      </c>
      <c r="YV28" s="34">
        <v>0.52360796905787099</v>
      </c>
      <c r="YW28" s="34">
        <v>0.51583421503885607</v>
      </c>
      <c r="YX28" s="34">
        <v>0.50874589466001696</v>
      </c>
      <c r="YY28" s="34">
        <v>0.50174640071072996</v>
      </c>
      <c r="YZ28" s="34">
        <v>0.49463786562083201</v>
      </c>
      <c r="ZA28" s="34">
        <v>0.48850452076258499</v>
      </c>
      <c r="ZB28" s="34">
        <v>0.48362692718668904</v>
      </c>
      <c r="ZC28" s="34">
        <v>0.47963933764382799</v>
      </c>
      <c r="ZD28" s="34">
        <v>0.47589153797580896</v>
      </c>
      <c r="ZE28" s="34">
        <v>0.47252510848586904</v>
      </c>
      <c r="ZF28" s="34">
        <v>0.46914265280706302</v>
      </c>
      <c r="ZG28" s="34">
        <v>0.46563223084252103</v>
      </c>
      <c r="ZH28" s="34">
        <v>0.46246436490338899</v>
      </c>
      <c r="ZI28" s="34">
        <v>0.45981399352532798</v>
      </c>
      <c r="ZJ28" s="34">
        <v>0.45750007833798101</v>
      </c>
      <c r="ZK28" s="34">
        <v>0.455383239266277</v>
      </c>
      <c r="ZL28" s="34">
        <v>0.45404049680471703</v>
      </c>
      <c r="ZM28" s="34">
        <v>0.45325807910612198</v>
      </c>
      <c r="ZN28" s="34">
        <v>0.45288484957249603</v>
      </c>
      <c r="ZO28" s="34">
        <v>0.4522642239711</v>
      </c>
      <c r="ZP28" s="34">
        <v>0.45141076008961301</v>
      </c>
      <c r="ZQ28" s="34">
        <v>0.450592988741713</v>
      </c>
      <c r="ZR28" s="34">
        <v>0.44983737803352497</v>
      </c>
      <c r="ZS28" s="34">
        <v>0.449600477437751</v>
      </c>
      <c r="ZT28" s="34">
        <v>0.44932240634246395</v>
      </c>
      <c r="ZU28" s="34">
        <v>0.44898343626798004</v>
      </c>
      <c r="ZV28" s="34">
        <v>0.448573810153089</v>
      </c>
      <c r="ZW28" s="34">
        <v>0.44791851558553297</v>
      </c>
      <c r="ZX28" s="34">
        <v>0.44705550626861201</v>
      </c>
      <c r="ZY28" s="34">
        <v>0.446094799994458</v>
      </c>
      <c r="ZZ28" s="34">
        <v>0.44433976090279104</v>
      </c>
      <c r="AAA28" s="34">
        <v>0.44210407907872701</v>
      </c>
      <c r="AAB28" s="34">
        <v>0.43998696985362301</v>
      </c>
      <c r="AAC28" s="34">
        <v>0.43790159819142604</v>
      </c>
      <c r="AAD28" s="34">
        <v>0.436353190419764</v>
      </c>
      <c r="AAE28" s="34">
        <v>0.43554604164105398</v>
      </c>
      <c r="AAF28" s="34">
        <v>0.43526251028417101</v>
      </c>
      <c r="AAG28" s="34">
        <v>0.43490623419831898</v>
      </c>
      <c r="AAH28" s="34">
        <v>0.43448789626635603</v>
      </c>
      <c r="AAI28" s="34">
        <v>0.43452796294371798</v>
      </c>
      <c r="AAJ28" s="34">
        <v>0.43475111094514401</v>
      </c>
      <c r="AAK28" s="34">
        <v>0.43595022692434904</v>
      </c>
      <c r="AAL28" s="34">
        <v>0.43866081080059599</v>
      </c>
      <c r="AAM28" s="34">
        <v>0.442674553873526</v>
      </c>
      <c r="AAN28" s="34">
        <v>0.445614357045091</v>
      </c>
      <c r="AAO28" s="34">
        <v>0.44653991343056398</v>
      </c>
      <c r="AAP28" s="34">
        <v>0.447564717977259</v>
      </c>
      <c r="AAQ28" s="34">
        <v>0.44860626500781003</v>
      </c>
      <c r="AAR28" s="34">
        <v>0.449608648783765</v>
      </c>
      <c r="AAS28" s="34">
        <v>0.45068697495485599</v>
      </c>
      <c r="AAT28" s="34">
        <v>0.45180608815035694</v>
      </c>
      <c r="AAU28" s="34">
        <v>0.45281193755302396</v>
      </c>
      <c r="AAV28" s="34">
        <v>0.45373077260090594</v>
      </c>
      <c r="AAW28" s="34">
        <v>0.45462475391731599</v>
      </c>
      <c r="AAX28" s="34">
        <v>0.45539109671091199</v>
      </c>
      <c r="AAY28" s="34">
        <v>0.45599160206718303</v>
      </c>
      <c r="AAZ28" s="34">
        <v>0.45653372690854199</v>
      </c>
      <c r="ABA28" s="34">
        <v>0.45699511400651505</v>
      </c>
      <c r="ABB28" s="34">
        <v>0.45725405546834097</v>
      </c>
      <c r="ABC28" s="34">
        <v>0.457383238939506</v>
      </c>
      <c r="ABD28" s="34">
        <v>0.45740157869584602</v>
      </c>
      <c r="ABE28" s="34">
        <v>0.45721137942441303</v>
      </c>
      <c r="ABF28" s="34">
        <v>0.45695529126656803</v>
      </c>
      <c r="ABG28" t="s">
        <v>843</v>
      </c>
      <c r="ABH28" t="s">
        <v>843</v>
      </c>
      <c r="ABI28" t="s">
        <v>1300</v>
      </c>
      <c r="ABJ28" s="34">
        <v>0.66963954763795897</v>
      </c>
      <c r="ABK28" s="34">
        <v>0.66973606605721003</v>
      </c>
      <c r="ABL28" s="34">
        <v>0.67189848761794491</v>
      </c>
      <c r="ABM28" s="34">
        <v>0.67510739776071405</v>
      </c>
      <c r="ABN28" s="34">
        <v>0.67943093710802205</v>
      </c>
      <c r="ABO28" s="34">
        <v>0.68483128824749007</v>
      </c>
      <c r="ABP28" s="34">
        <v>0.68587206512051191</v>
      </c>
      <c r="ABQ28" s="34">
        <v>0.68244241606273603</v>
      </c>
      <c r="ABR28" s="34">
        <v>0.67963316021300402</v>
      </c>
      <c r="ABS28" s="34">
        <v>0.67788279261225204</v>
      </c>
      <c r="ABT28" s="34">
        <v>0.67768231041883698</v>
      </c>
      <c r="ABU28" s="34">
        <v>0.67623197647642297</v>
      </c>
      <c r="ABV28" s="34">
        <v>0.67301531420524596</v>
      </c>
      <c r="ABW28" s="34">
        <v>0.669936174535672</v>
      </c>
      <c r="ABX28" s="34">
        <v>0.66707622711057402</v>
      </c>
      <c r="ABY28" s="34">
        <v>0.66513579248872701</v>
      </c>
      <c r="ABZ28" s="34">
        <v>0.66404973773271492</v>
      </c>
      <c r="ACA28" s="34">
        <v>0.66602561063972399</v>
      </c>
      <c r="ACB28" s="34">
        <v>0.66929952608530496</v>
      </c>
      <c r="ACC28" s="34">
        <v>0.67130581716725801</v>
      </c>
      <c r="ACD28" s="34">
        <v>0.67225868725868698</v>
      </c>
      <c r="ACE28" s="34">
        <v>0.67201457600526393</v>
      </c>
      <c r="ACF28" s="34">
        <v>0.67090724594106999</v>
      </c>
      <c r="ACG28" s="34">
        <v>0.66847717510738203</v>
      </c>
      <c r="ACH28" s="34">
        <v>0.66525186392999902</v>
      </c>
      <c r="ACI28" s="34">
        <v>0.66136538509270493</v>
      </c>
      <c r="ACJ28" s="34">
        <v>0.65712199318031295</v>
      </c>
      <c r="ACK28" s="34">
        <v>0.65231240277537694</v>
      </c>
      <c r="ACL28" s="34">
        <v>0.64722184586202203</v>
      </c>
      <c r="ACM28" s="34">
        <v>0.64247351473588499</v>
      </c>
      <c r="ACN28" s="34">
        <v>0.63721888664700099</v>
      </c>
      <c r="ACO28" s="34">
        <v>0.63149614011888799</v>
      </c>
      <c r="ACP28" s="34">
        <v>0.62547219403660204</v>
      </c>
      <c r="ACQ28" s="34">
        <v>0.61819713357911998</v>
      </c>
      <c r="ACR28" s="34">
        <v>0.61071755166737807</v>
      </c>
      <c r="ACS28" s="34">
        <v>0.60391860698820299</v>
      </c>
      <c r="ACT28" s="34">
        <v>0.59698249628746003</v>
      </c>
      <c r="ACU28" s="34">
        <v>0.58863966808412305</v>
      </c>
      <c r="ACV28" s="34">
        <v>0.57976963681918792</v>
      </c>
      <c r="ACW28" s="34">
        <v>0.57063981417295995</v>
      </c>
      <c r="ACX28" s="34">
        <v>0.56032112881644602</v>
      </c>
      <c r="ACY28" s="34">
        <v>0.54954423200963898</v>
      </c>
      <c r="ACZ28" s="34">
        <v>0.53986736253631096</v>
      </c>
      <c r="ADA28" s="34">
        <v>0.53221843544424208</v>
      </c>
      <c r="ADB28" s="34">
        <v>0.52529384826743997</v>
      </c>
      <c r="ADC28" s="34">
        <v>0.51910054625421298</v>
      </c>
      <c r="ADD28" s="34">
        <v>0.51301213239576493</v>
      </c>
      <c r="ADE28" s="34">
        <v>0.50683491708360495</v>
      </c>
      <c r="ADF28" s="34">
        <v>0.50173245046178105</v>
      </c>
      <c r="ADG28" s="34">
        <v>0.49784080082160898</v>
      </c>
      <c r="ADH28" s="34">
        <v>0.49488531554528697</v>
      </c>
      <c r="ADI28" s="34">
        <v>0.49222477965530798</v>
      </c>
      <c r="ADJ28" s="34">
        <v>0.48989440040109</v>
      </c>
      <c r="ADK28" s="34">
        <v>0.48751511791977398</v>
      </c>
      <c r="ADL28" s="34">
        <v>0.48498628783512499</v>
      </c>
      <c r="ADM28" s="34">
        <v>0.482758840354442</v>
      </c>
      <c r="ADN28" s="34">
        <v>0.48095140428913902</v>
      </c>
      <c r="ADO28" s="34">
        <v>0.47942201006321805</v>
      </c>
      <c r="ADP28" s="34">
        <v>0.47806097600571396</v>
      </c>
      <c r="ADQ28" s="34">
        <v>0.47743766099611595</v>
      </c>
      <c r="ADR28" s="34">
        <v>0.47729217966106197</v>
      </c>
      <c r="ADS28" s="34">
        <v>0.47748416829680701</v>
      </c>
      <c r="ADT28" s="34">
        <v>0.47732782976335997</v>
      </c>
      <c r="ADU28" s="34">
        <v>0.476849796149033</v>
      </c>
      <c r="ADV28" s="34">
        <v>0.47636570638583398</v>
      </c>
      <c r="ADW28" s="34">
        <v>0.47588099561720903</v>
      </c>
      <c r="ADX28" s="34">
        <v>0.47584366639845399</v>
      </c>
      <c r="ADY28" s="34">
        <v>0.47573192190985503</v>
      </c>
      <c r="ADZ28" s="34">
        <v>0.47549358289889704</v>
      </c>
      <c r="AEA28" s="34">
        <v>0.47514025787764197</v>
      </c>
      <c r="AEB28" s="34">
        <v>0.47451685775187502</v>
      </c>
      <c r="AEC28" s="34">
        <v>0.47360238480684103</v>
      </c>
      <c r="AED28" s="34">
        <v>0.472548385938454</v>
      </c>
      <c r="AEE28" s="34">
        <v>0.47069288457227204</v>
      </c>
      <c r="AEF28" s="34">
        <v>0.46829563077460695</v>
      </c>
      <c r="AEG28" s="34">
        <v>0.46596363689660497</v>
      </c>
      <c r="AEH28" s="34">
        <v>0.46360766496039196</v>
      </c>
      <c r="AEI28" s="34">
        <v>0.46180055525038199</v>
      </c>
      <c r="AEJ28" s="34">
        <v>0.460764031517234</v>
      </c>
      <c r="AEK28" s="34">
        <v>0.460243154699288</v>
      </c>
      <c r="AEL28" s="34">
        <v>0.459682966837757</v>
      </c>
      <c r="AEM28" s="34">
        <v>0.45906737327118896</v>
      </c>
      <c r="AEN28" s="34">
        <v>0.458881013006675</v>
      </c>
      <c r="AEO28" s="34">
        <v>0.45888720602141903</v>
      </c>
      <c r="AEP28" s="34">
        <v>0.45990152200295298</v>
      </c>
      <c r="AEQ28" s="34">
        <v>0.46243870596737702</v>
      </c>
      <c r="AER28" s="34">
        <v>0.46633285944164099</v>
      </c>
      <c r="AES28" s="34">
        <v>0.46917641516840702</v>
      </c>
      <c r="AET28" s="34">
        <v>0.46999321434770897</v>
      </c>
      <c r="AEU28" s="34">
        <v>0.47084988463642602</v>
      </c>
      <c r="AEV28" s="34">
        <v>0.47174139895011002</v>
      </c>
      <c r="AEW28" s="34">
        <v>0.472686822772452</v>
      </c>
      <c r="AEX28" s="34">
        <v>0.47363343275902303</v>
      </c>
      <c r="AEY28" s="34">
        <v>0.474458979328165</v>
      </c>
      <c r="AEZ28" s="34">
        <v>0.47525017435165501</v>
      </c>
      <c r="AFA28" s="34">
        <v>0.47605048859934895</v>
      </c>
      <c r="AFB28" s="34">
        <v>0.47669740973312402</v>
      </c>
      <c r="AFC28" s="34">
        <v>0.47726339981942095</v>
      </c>
      <c r="AFD28" s="34">
        <v>0.47778620041856895</v>
      </c>
      <c r="AFE28" s="34">
        <v>0.47810949388025104</v>
      </c>
      <c r="AFF28" s="34">
        <v>0.47829298453826397</v>
      </c>
      <c r="AFG28" t="s">
        <v>843</v>
      </c>
      <c r="AFH28" t="s">
        <v>843</v>
      </c>
      <c r="AFI28" s="34"/>
      <c r="AFJ28" s="34"/>
      <c r="AFK28" s="34"/>
      <c r="AFL28" s="34"/>
      <c r="AFM28" s="34"/>
      <c r="AFN28" s="34"/>
      <c r="AFO28" s="34"/>
      <c r="AFP28" s="34"/>
      <c r="AFQ28" s="34"/>
      <c r="AFR28" s="34"/>
      <c r="AFS28" s="34"/>
      <c r="AFT28" s="34"/>
      <c r="AFU28" s="34"/>
      <c r="AFV28" s="34"/>
      <c r="AFW28" s="34"/>
      <c r="AFX28" s="34"/>
      <c r="AFY28" s="34"/>
      <c r="AFZ28" s="34"/>
      <c r="AGA28" s="34"/>
      <c r="AGB28" t="s">
        <v>843</v>
      </c>
      <c r="AGC28" t="s">
        <v>843</v>
      </c>
      <c r="AGD28" t="s">
        <v>843</v>
      </c>
      <c r="AGE28" t="s">
        <v>843</v>
      </c>
      <c r="AGF28" s="34"/>
      <c r="AGG28" t="s">
        <v>843</v>
      </c>
      <c r="AGH28" t="s">
        <v>843</v>
      </c>
      <c r="AGI28" t="s">
        <v>843</v>
      </c>
      <c r="AGJ28" t="s">
        <v>843</v>
      </c>
      <c r="AGK28" t="s">
        <v>843</v>
      </c>
      <c r="AGL28" t="s">
        <v>843</v>
      </c>
      <c r="AGM28" t="s">
        <v>843</v>
      </c>
      <c r="AGN28" t="s">
        <v>843</v>
      </c>
      <c r="AGO28" s="34"/>
      <c r="AGP28" s="34"/>
      <c r="AGQ28" t="s">
        <v>1460</v>
      </c>
      <c r="AGR28" t="s">
        <v>843</v>
      </c>
      <c r="AGS28" s="34"/>
      <c r="AGT28" s="34"/>
      <c r="AGU28" t="s">
        <v>1460</v>
      </c>
      <c r="AGV28" t="s">
        <v>843</v>
      </c>
      <c r="AGW28" s="34"/>
      <c r="AGX28" s="34"/>
      <c r="AGY28" t="s">
        <v>1460</v>
      </c>
      <c r="AGZ28" t="s">
        <v>843</v>
      </c>
      <c r="AHA28" s="34"/>
      <c r="AHB28" s="34"/>
      <c r="AHC28" t="s">
        <v>1460</v>
      </c>
      <c r="AHD28" t="s">
        <v>843</v>
      </c>
      <c r="AHE28" s="34"/>
      <c r="AHF28" s="34"/>
      <c r="AHG28" t="s">
        <v>1460</v>
      </c>
      <c r="AHH28" t="s">
        <v>843</v>
      </c>
      <c r="AHI28" t="s">
        <v>465</v>
      </c>
      <c r="AHJ28" s="34">
        <v>0.20682899653911591</v>
      </c>
      <c r="AHK28" s="34">
        <v>0.21238978207111359</v>
      </c>
      <c r="AHL28" s="34">
        <v>0.20801654458045959</v>
      </c>
      <c r="AHM28" s="34">
        <v>0.21340465545654297</v>
      </c>
      <c r="AHN28" s="34">
        <v>0.21979445219039917</v>
      </c>
      <c r="AHO28" t="s">
        <v>843</v>
      </c>
      <c r="AHP28" s="34"/>
      <c r="AHQ28" s="34"/>
      <c r="AHR28" s="34"/>
      <c r="AHS28" s="34"/>
      <c r="AHT28" s="34"/>
      <c r="AHU28" t="s">
        <v>843</v>
      </c>
      <c r="AHV28" s="34">
        <v>0.22544831037521362</v>
      </c>
      <c r="AHW28" s="34">
        <v>0.22419703006744385</v>
      </c>
      <c r="AHX28" s="34">
        <v>0.22275207936763763</v>
      </c>
      <c r="AHY28" s="34">
        <v>0.22436089813709259</v>
      </c>
      <c r="AHZ28" s="34">
        <v>0.22618228197097778</v>
      </c>
      <c r="AIA28" t="s">
        <v>465</v>
      </c>
      <c r="AIB28" t="s">
        <v>843</v>
      </c>
      <c r="AIC28" s="34">
        <v>0.22531422972679138</v>
      </c>
      <c r="AID28" s="34">
        <v>0.22559827566146851</v>
      </c>
      <c r="AIE28" s="34">
        <v>0.22367745637893677</v>
      </c>
      <c r="AIF28" s="34">
        <v>0.22894996404647827</v>
      </c>
      <c r="AIG28" s="34">
        <v>0.22643586993217468</v>
      </c>
      <c r="AIH28" t="s">
        <v>465</v>
      </c>
      <c r="AII28" t="s">
        <v>843</v>
      </c>
      <c r="AIJ28" s="34">
        <v>0.23393100500106812</v>
      </c>
      <c r="AIK28" s="34">
        <v>0.23397098481655121</v>
      </c>
      <c r="AIL28" s="34">
        <v>0.22857549786567688</v>
      </c>
      <c r="AIM28" s="34">
        <v>0.23364600539207458</v>
      </c>
      <c r="AIN28" s="34">
        <v>0.23812000453472137</v>
      </c>
      <c r="AIO28" t="s">
        <v>465</v>
      </c>
      <c r="AIP28" s="34"/>
      <c r="AIQ28" t="s">
        <v>843</v>
      </c>
      <c r="AIR28" s="34"/>
      <c r="AIS28" s="34"/>
      <c r="AIT28" s="34"/>
      <c r="AIU28" s="34"/>
      <c r="AIV28" s="34"/>
      <c r="AIW28" s="34"/>
      <c r="AIX28" t="s">
        <v>843</v>
      </c>
      <c r="AIY28" s="34">
        <v>1.3000000000000001E-2</v>
      </c>
      <c r="AIZ28" s="34">
        <v>1.4999999999999999E-2</v>
      </c>
      <c r="AJA28" s="34">
        <v>1.4999999999999999E-2</v>
      </c>
      <c r="AJB28" s="34">
        <v>1.4999999999999999E-2</v>
      </c>
      <c r="AJC28" s="34">
        <v>1.4999999999999999E-2</v>
      </c>
      <c r="AJD28" s="34">
        <v>1.4999999999999999E-2</v>
      </c>
      <c r="AJE28" t="s">
        <v>843</v>
      </c>
      <c r="AJF28" s="34"/>
      <c r="AJG28" s="34"/>
      <c r="AJH28" s="34"/>
      <c r="AJI28" s="34"/>
      <c r="AJJ28" s="34"/>
      <c r="AJK28" t="s">
        <v>1460</v>
      </c>
      <c r="AJL28" t="s">
        <v>843</v>
      </c>
      <c r="AJM28" t="s">
        <v>843</v>
      </c>
      <c r="AJN28" s="34">
        <v>1.0884813033044338E-2</v>
      </c>
      <c r="AJO28" s="34">
        <v>-3.9226044900715351E-3</v>
      </c>
      <c r="AJP28" s="34">
        <v>1.2389626353979111E-2</v>
      </c>
      <c r="AJQ28" s="34">
        <v>1.6232214868068695E-2</v>
      </c>
      <c r="AJR28" s="34">
        <v>8.4429189562797546E-2</v>
      </c>
      <c r="AJS28" t="s">
        <v>832</v>
      </c>
      <c r="AJT28" t="s">
        <v>843</v>
      </c>
      <c r="AJU28" t="s">
        <v>843</v>
      </c>
      <c r="AJV28" t="s">
        <v>843</v>
      </c>
      <c r="AJW28" s="34"/>
      <c r="AJX28" s="34"/>
      <c r="AJY28" s="34"/>
      <c r="AJZ28" s="34"/>
      <c r="AKA28" s="34"/>
      <c r="AKB28" t="s">
        <v>1460</v>
      </c>
      <c r="AKC28" t="s">
        <v>843</v>
      </c>
      <c r="AKD28" t="s">
        <v>843</v>
      </c>
      <c r="AKE28" t="s">
        <v>843</v>
      </c>
      <c r="AKF28" s="34">
        <v>4.9211448058485985E-3</v>
      </c>
      <c r="AKG28" s="34">
        <v>-5.3201946429908276E-3</v>
      </c>
      <c r="AKH28" s="34">
        <v>6.9350132253021002E-4</v>
      </c>
      <c r="AKI28" s="34">
        <v>6.3936569495126605E-4</v>
      </c>
      <c r="AKJ28" s="34">
        <v>7.4483118951320648E-2</v>
      </c>
      <c r="AKK28" t="s">
        <v>832</v>
      </c>
      <c r="AKL28" t="s">
        <v>843</v>
      </c>
      <c r="AKM28" s="34"/>
      <c r="AKN28" t="s">
        <v>1460</v>
      </c>
      <c r="AKO28" t="s">
        <v>843</v>
      </c>
      <c r="AKP28" s="34"/>
      <c r="AKQ28" t="s">
        <v>1460</v>
      </c>
      <c r="AKR28" t="s">
        <v>843</v>
      </c>
      <c r="AKS28" s="34">
        <v>39447.519717091003</v>
      </c>
      <c r="AKT28" t="s">
        <v>832</v>
      </c>
      <c r="AKU28" t="s">
        <v>843</v>
      </c>
      <c r="AKV28" s="34">
        <v>41992.793358377203</v>
      </c>
      <c r="AKW28" t="s">
        <v>832</v>
      </c>
      <c r="AKX28" t="s">
        <v>843</v>
      </c>
      <c r="AKY28" s="34"/>
      <c r="AKZ28" s="34"/>
      <c r="ALA28" s="34"/>
      <c r="ALB28" s="34"/>
      <c r="ALC28" s="34"/>
      <c r="ALD28" t="s">
        <v>1460</v>
      </c>
      <c r="ALE28" t="s">
        <v>843</v>
      </c>
      <c r="ALF28" t="s">
        <v>843</v>
      </c>
      <c r="ALG28" t="s">
        <v>843</v>
      </c>
      <c r="ALH28" s="34"/>
      <c r="ALI28" s="34"/>
      <c r="ALJ28" s="34"/>
      <c r="ALK28" s="34"/>
      <c r="ALL28" s="34">
        <v>0.24950085580348969</v>
      </c>
      <c r="ALM28" t="s">
        <v>465</v>
      </c>
    </row>
    <row r="29" spans="1:1020 1028:1080">
      <c r="A29" t="s">
        <v>423</v>
      </c>
      <c r="B29" t="s">
        <v>7</v>
      </c>
      <c r="C29" t="s">
        <v>217</v>
      </c>
      <c r="D29" s="34">
        <v>4.299376904964447E-2</v>
      </c>
      <c r="E29" t="s">
        <v>432</v>
      </c>
      <c r="F29" s="34">
        <v>4.9670323729515076E-2</v>
      </c>
      <c r="G29" t="s">
        <v>1464</v>
      </c>
      <c r="H29" s="34">
        <v>4.3240815401077271E-2</v>
      </c>
      <c r="I29" t="s">
        <v>1294</v>
      </c>
      <c r="J29" s="34">
        <v>4.3387677520513535E-2</v>
      </c>
      <c r="K29" t="s">
        <v>1521</v>
      </c>
      <c r="L29" s="34"/>
      <c r="M29" t="s">
        <v>465</v>
      </c>
      <c r="N29" s="34">
        <v>0.49941980838775635</v>
      </c>
      <c r="O29" s="34"/>
      <c r="P29" t="s">
        <v>1459</v>
      </c>
      <c r="Q29" s="34"/>
      <c r="R29" t="s">
        <v>1459</v>
      </c>
      <c r="S29" s="34"/>
      <c r="T29" t="s">
        <v>1459</v>
      </c>
      <c r="U29" s="34"/>
      <c r="V29" t="s">
        <v>1459</v>
      </c>
      <c r="W29" t="s">
        <v>843</v>
      </c>
      <c r="X29" t="s">
        <v>465</v>
      </c>
      <c r="Y29" s="34">
        <v>0.48877426981925964</v>
      </c>
      <c r="Z29" s="34"/>
      <c r="AA29" t="s">
        <v>1459</v>
      </c>
      <c r="AB29" s="34"/>
      <c r="AC29" t="s">
        <v>1459</v>
      </c>
      <c r="AD29" s="34"/>
      <c r="AE29" t="s">
        <v>1459</v>
      </c>
      <c r="AF29" s="34"/>
      <c r="AG29" t="s">
        <v>1459</v>
      </c>
      <c r="AH29" t="s">
        <v>843</v>
      </c>
      <c r="AI29" t="s">
        <v>1294</v>
      </c>
      <c r="AJ29" s="34">
        <v>0.3424573540687561</v>
      </c>
      <c r="AK29" s="34"/>
      <c r="AL29" t="s">
        <v>1459</v>
      </c>
      <c r="AM29" s="34"/>
      <c r="AN29" t="s">
        <v>1459</v>
      </c>
      <c r="AO29" s="34"/>
      <c r="AP29" t="s">
        <v>1459</v>
      </c>
      <c r="AQ29" s="34">
        <v>0.3424573540687561</v>
      </c>
      <c r="AR29" t="s">
        <v>1294</v>
      </c>
      <c r="AS29" t="s">
        <v>843</v>
      </c>
      <c r="AT29" t="s">
        <v>1521</v>
      </c>
      <c r="AU29" s="34">
        <v>0.33114233613014221</v>
      </c>
      <c r="AV29" s="34"/>
      <c r="AW29" t="s">
        <v>1459</v>
      </c>
      <c r="AX29" s="34"/>
      <c r="AY29" t="s">
        <v>1459</v>
      </c>
      <c r="AZ29" s="34"/>
      <c r="BA29" t="s">
        <v>1459</v>
      </c>
      <c r="BB29" s="34">
        <v>0.33114233613014221</v>
      </c>
      <c r="BC29" t="s">
        <v>1521</v>
      </c>
      <c r="BD29" t="s">
        <v>843</v>
      </c>
      <c r="BE29" s="34">
        <v>0.32505716616313729</v>
      </c>
      <c r="BF29" t="s">
        <v>1594</v>
      </c>
      <c r="BG29" t="s">
        <v>843</v>
      </c>
      <c r="BH29" t="s">
        <v>432</v>
      </c>
      <c r="BI29" s="34">
        <v>1.6943467855453491</v>
      </c>
      <c r="BJ29" t="s">
        <v>819</v>
      </c>
      <c r="BK29" s="34">
        <v>3.7284064292907715</v>
      </c>
      <c r="BL29" t="s">
        <v>1294</v>
      </c>
      <c r="BM29" s="34">
        <v>4.6769523620605469</v>
      </c>
      <c r="BN29" t="s">
        <v>1521</v>
      </c>
      <c r="BO29" s="34">
        <v>6.1555314064025879</v>
      </c>
      <c r="BP29" t="s">
        <v>843</v>
      </c>
      <c r="BQ29" s="34">
        <v>3.4880316257476807</v>
      </c>
      <c r="BR29" t="s">
        <v>830</v>
      </c>
      <c r="BS29" s="34"/>
      <c r="BT29" t="s">
        <v>843</v>
      </c>
      <c r="BU29" s="34">
        <v>3.012143611907959</v>
      </c>
      <c r="BV29" t="s">
        <v>1555</v>
      </c>
      <c r="BW29" t="s">
        <v>843</v>
      </c>
      <c r="BX29" s="34">
        <v>3.1452596187591553</v>
      </c>
      <c r="BY29" t="s">
        <v>924</v>
      </c>
      <c r="BZ29" t="s">
        <v>843</v>
      </c>
      <c r="CA29" t="s">
        <v>465</v>
      </c>
      <c r="CB29" s="34">
        <v>9.8647559061646461E-3</v>
      </c>
      <c r="CC29" s="34">
        <v>9.4166509807109833E-3</v>
      </c>
      <c r="CD29" s="34">
        <v>9.1180354356765747E-3</v>
      </c>
      <c r="CE29" s="34">
        <v>9.306454099714756E-3</v>
      </c>
      <c r="CF29" s="34">
        <v>9.3064513057470322E-3</v>
      </c>
      <c r="CG29" t="s">
        <v>843</v>
      </c>
      <c r="CH29" t="s">
        <v>819</v>
      </c>
      <c r="CI29" s="34">
        <v>9.3459449708461761E-3</v>
      </c>
      <c r="CJ29" s="34">
        <v>8.105473592877388E-3</v>
      </c>
      <c r="CK29" s="34">
        <v>7.306375540792942E-3</v>
      </c>
      <c r="CL29" s="34">
        <v>5.749992560595274E-3</v>
      </c>
      <c r="CM29" s="34">
        <v>4.9717859365046024E-3</v>
      </c>
      <c r="CN29" t="s">
        <v>843</v>
      </c>
      <c r="CO29" t="s">
        <v>1294</v>
      </c>
      <c r="CP29" s="34">
        <v>8.1316130235791206E-3</v>
      </c>
      <c r="CQ29" s="34">
        <v>7.046977523714304E-3</v>
      </c>
      <c r="CR29" s="34">
        <v>6.1390837654471397E-3</v>
      </c>
      <c r="CS29" s="34">
        <v>4.9717980436980724E-3</v>
      </c>
      <c r="CT29" s="34">
        <v>4.9718059599399567E-3</v>
      </c>
      <c r="CU29" t="s">
        <v>843</v>
      </c>
      <c r="CV29" t="s">
        <v>1521</v>
      </c>
      <c r="CW29" s="34">
        <v>7.3220548219978809E-3</v>
      </c>
      <c r="CX29" s="34">
        <v>6.5281828865408897E-3</v>
      </c>
      <c r="CY29" s="34">
        <v>5.3608948364853859E-3</v>
      </c>
      <c r="CZ29" s="34">
        <v>4.9717971123754978E-3</v>
      </c>
      <c r="DA29" s="34">
        <v>4.9718031659722328E-3</v>
      </c>
      <c r="DB29" t="s">
        <v>843</v>
      </c>
      <c r="DC29" s="34">
        <v>1.3552544116973877</v>
      </c>
      <c r="DD29" s="34">
        <v>1.8428423404693604</v>
      </c>
      <c r="DE29" s="34">
        <v>2.2049198150634766</v>
      </c>
      <c r="DF29" s="34">
        <v>2.5356199741363525</v>
      </c>
      <c r="DG29" s="34">
        <v>2.7501716613769531</v>
      </c>
      <c r="DH29" t="s">
        <v>1464</v>
      </c>
      <c r="DI29" t="s">
        <v>843</v>
      </c>
      <c r="DJ29" s="34">
        <v>1.6478071212768555</v>
      </c>
      <c r="DK29" s="34">
        <v>2.0726399421691895</v>
      </c>
      <c r="DL29" s="34">
        <v>2.4033398628234863</v>
      </c>
      <c r="DM29" s="34">
        <v>2.6759657859802246</v>
      </c>
      <c r="DN29" s="34">
        <v>2.8614804744720459</v>
      </c>
      <c r="DO29" t="s">
        <v>1294</v>
      </c>
      <c r="DP29" t="s">
        <v>843</v>
      </c>
      <c r="DQ29" s="34">
        <v>2.9356863498687744</v>
      </c>
      <c r="DR29" t="s">
        <v>1521</v>
      </c>
      <c r="DS29" t="s">
        <v>843</v>
      </c>
      <c r="DT29" t="s">
        <v>843</v>
      </c>
      <c r="DU29" s="34">
        <v>5.2</v>
      </c>
      <c r="DV29" t="s">
        <v>1461</v>
      </c>
      <c r="DW29" t="s">
        <v>843</v>
      </c>
      <c r="DX29" t="s">
        <v>843</v>
      </c>
      <c r="DY29" t="s">
        <v>465</v>
      </c>
      <c r="DZ29" s="34">
        <v>1.5600734623149037E-3</v>
      </c>
      <c r="EA29" s="34">
        <v>6.7268130369484425E-3</v>
      </c>
      <c r="EB29" s="34">
        <v>7.451644167304039E-3</v>
      </c>
      <c r="EC29" s="34">
        <v>9.3510719016194344E-3</v>
      </c>
      <c r="ED29" s="34">
        <v>1.016119122505188E-2</v>
      </c>
      <c r="EE29" t="s">
        <v>843</v>
      </c>
      <c r="EF29" t="s">
        <v>465</v>
      </c>
      <c r="EG29" s="34">
        <v>7.5499997474253178E-3</v>
      </c>
      <c r="EH29" s="34">
        <v>7.9333335161209106E-3</v>
      </c>
      <c r="EI29" s="34">
        <v>5.7999999262392521E-3</v>
      </c>
      <c r="EJ29" s="34">
        <v>5.1999995484948158E-3</v>
      </c>
      <c r="EK29" s="34">
        <v>2.3000000510364771E-3</v>
      </c>
      <c r="EL29" t="s">
        <v>843</v>
      </c>
      <c r="EM29" t="s">
        <v>1294</v>
      </c>
      <c r="EN29" s="34">
        <v>5.1153555512428284E-2</v>
      </c>
      <c r="EO29" s="34">
        <v>4.0984343737363815E-2</v>
      </c>
      <c r="EP29" s="34">
        <v>4.0163416415452957E-2</v>
      </c>
      <c r="EQ29" s="34">
        <v>3.3651862293481827E-2</v>
      </c>
      <c r="ER29" s="34">
        <v>6.3022621907293797E-4</v>
      </c>
      <c r="ES29" t="s">
        <v>843</v>
      </c>
      <c r="ET29" t="s">
        <v>1521</v>
      </c>
      <c r="EU29" s="34">
        <v>2.1672630682587624E-2</v>
      </c>
      <c r="EV29" s="34">
        <v>1.2716097757220268E-2</v>
      </c>
      <c r="EW29" s="34">
        <v>-1.036390196532011E-2</v>
      </c>
      <c r="EX29" s="34">
        <v>-3.1328074634075165E-2</v>
      </c>
      <c r="EY29" s="34">
        <v>-2.6881640776991844E-2</v>
      </c>
      <c r="EZ29" t="s">
        <v>843</v>
      </c>
      <c r="FA29" t="s">
        <v>1594</v>
      </c>
      <c r="FB29" s="34">
        <v>1.5191997401416302E-2</v>
      </c>
      <c r="FC29" s="34">
        <v>-4.5243473723530769E-3</v>
      </c>
      <c r="FD29" s="34">
        <v>-1.8234711140394211E-2</v>
      </c>
      <c r="FE29" s="34">
        <v>-3.0317580327391624E-2</v>
      </c>
      <c r="FF29" s="34">
        <v>-2.4922918528318405E-2</v>
      </c>
      <c r="FG29" t="s">
        <v>843</v>
      </c>
      <c r="FH29" s="34"/>
      <c r="FI29" s="34"/>
      <c r="FJ29" s="34"/>
      <c r="FK29" s="34"/>
      <c r="FL29" s="34"/>
      <c r="FM29" t="s">
        <v>843</v>
      </c>
      <c r="FN29" t="s">
        <v>843</v>
      </c>
      <c r="FO29" s="34">
        <v>0.76937</v>
      </c>
      <c r="FP29" t="s">
        <v>1462</v>
      </c>
      <c r="FQ29" t="s">
        <v>843</v>
      </c>
      <c r="FR29" t="s">
        <v>843</v>
      </c>
      <c r="FS29" s="34">
        <v>0.78513000000000011</v>
      </c>
      <c r="FT29" t="s">
        <v>1462</v>
      </c>
      <c r="FU29" t="s">
        <v>843</v>
      </c>
      <c r="FV29" t="s">
        <v>843</v>
      </c>
      <c r="FW29" s="34">
        <v>0.75422</v>
      </c>
      <c r="FX29" t="s">
        <v>1462</v>
      </c>
      <c r="FY29" t="s">
        <v>843</v>
      </c>
      <c r="FZ29" s="34">
        <v>3.6992572247982025E-2</v>
      </c>
      <c r="GA29" s="34">
        <v>5.5596411228179932E-2</v>
      </c>
      <c r="GB29" s="34">
        <v>3.5520270466804504E-2</v>
      </c>
      <c r="GC29" s="34">
        <v>1.3376821298152208E-3</v>
      </c>
      <c r="GD29" s="34">
        <v>5.7453159242868423E-2</v>
      </c>
      <c r="GE29" t="s">
        <v>830</v>
      </c>
      <c r="GF29" t="s">
        <v>843</v>
      </c>
      <c r="GG29" s="34">
        <v>3.6040309816598892E-2</v>
      </c>
      <c r="GH29" s="34">
        <v>5.4338358342647552E-2</v>
      </c>
      <c r="GI29" s="34">
        <v>3.3634074032306671E-2</v>
      </c>
      <c r="GJ29" s="34">
        <v>-3.9155986160039902E-3</v>
      </c>
      <c r="GK29" s="34">
        <v>7.412293553352356E-2</v>
      </c>
      <c r="GL29" t="s">
        <v>832</v>
      </c>
      <c r="GM29" t="s">
        <v>843</v>
      </c>
      <c r="GN29" s="34">
        <v>0.93459582328796387</v>
      </c>
      <c r="GO29" t="s">
        <v>832</v>
      </c>
      <c r="GP29" t="s">
        <v>843</v>
      </c>
      <c r="GQ29" t="s">
        <v>843</v>
      </c>
      <c r="GR29" s="34">
        <v>2.5078978389501572E-2</v>
      </c>
      <c r="GS29" s="34">
        <v>-1.6194289550185204E-2</v>
      </c>
      <c r="GT29" s="34">
        <v>-2.4356987327337265E-2</v>
      </c>
      <c r="GU29" s="34">
        <v>-2.7599634602665901E-2</v>
      </c>
      <c r="GV29" s="34">
        <v>-5.9133332222700119E-2</v>
      </c>
      <c r="GW29" t="s">
        <v>832</v>
      </c>
      <c r="GX29" t="s">
        <v>843</v>
      </c>
      <c r="GY29" t="s">
        <v>843</v>
      </c>
      <c r="GZ29" t="s">
        <v>843</v>
      </c>
      <c r="HA29" t="s">
        <v>843</v>
      </c>
      <c r="HB29" t="s">
        <v>843</v>
      </c>
      <c r="HC29" t="s">
        <v>843</v>
      </c>
      <c r="HD29" t="s">
        <v>843</v>
      </c>
      <c r="HE29" t="s">
        <v>843</v>
      </c>
      <c r="HF29" t="s">
        <v>843</v>
      </c>
      <c r="HG29" t="s">
        <v>843</v>
      </c>
      <c r="HH29" s="34">
        <v>16394062.000000002</v>
      </c>
      <c r="HI29" s="34">
        <v>16941587</v>
      </c>
      <c r="HJ29" s="34">
        <v>17516139</v>
      </c>
      <c r="HK29" s="34">
        <v>18124342</v>
      </c>
      <c r="HL29" s="34">
        <v>18771125</v>
      </c>
      <c r="HM29" s="34">
        <v>19450959</v>
      </c>
      <c r="HN29" s="34">
        <v>20162340</v>
      </c>
      <c r="HO29" s="34">
        <v>20909684</v>
      </c>
      <c r="HP29" s="34">
        <v>21691522</v>
      </c>
      <c r="HQ29" s="34">
        <v>22507674</v>
      </c>
      <c r="HR29" s="34">
        <v>23364185</v>
      </c>
      <c r="HS29" s="34">
        <v>24259111</v>
      </c>
      <c r="HT29" s="34">
        <v>25188292</v>
      </c>
      <c r="HU29" s="34">
        <v>26147002</v>
      </c>
      <c r="HV29" s="34">
        <v>27128337</v>
      </c>
      <c r="HW29" s="34">
        <v>28127721</v>
      </c>
      <c r="HX29" s="34">
        <v>29154746</v>
      </c>
      <c r="HY29" s="34">
        <v>30208628</v>
      </c>
      <c r="HZ29" s="34">
        <v>31273533</v>
      </c>
      <c r="IA29" s="34">
        <v>32353588</v>
      </c>
      <c r="IB29" s="34">
        <v>33428485.999999996</v>
      </c>
      <c r="IC29" s="34">
        <v>34503774</v>
      </c>
      <c r="ID29" s="34">
        <v>35588987</v>
      </c>
      <c r="IE29" s="34">
        <v>36684202</v>
      </c>
      <c r="IF29" s="34">
        <v>37804634</v>
      </c>
      <c r="IG29" s="34">
        <v>38942791</v>
      </c>
      <c r="IH29" s="34">
        <v>40099526</v>
      </c>
      <c r="II29" s="34">
        <v>41274799</v>
      </c>
      <c r="IJ29" s="34">
        <v>42468711</v>
      </c>
      <c r="IK29" s="34">
        <v>43680934</v>
      </c>
      <c r="IL29" s="34">
        <v>44911664</v>
      </c>
      <c r="IM29" s="34">
        <v>46161755</v>
      </c>
      <c r="IN29" s="34">
        <v>47428242</v>
      </c>
      <c r="IO29" s="34">
        <v>48710079</v>
      </c>
      <c r="IP29" s="34">
        <v>50007927</v>
      </c>
      <c r="IQ29" s="34">
        <v>51321963</v>
      </c>
      <c r="IR29" s="34">
        <v>52652827</v>
      </c>
      <c r="IS29" s="34">
        <v>53998512</v>
      </c>
      <c r="IT29" s="34">
        <v>55355639</v>
      </c>
      <c r="IU29" s="34">
        <v>56723291</v>
      </c>
      <c r="IV29" s="34">
        <v>58104437</v>
      </c>
      <c r="IW29" s="34">
        <v>59498476</v>
      </c>
      <c r="IX29" s="34">
        <v>60898051</v>
      </c>
      <c r="IY29" s="34">
        <v>62306440</v>
      </c>
      <c r="IZ29" s="34">
        <v>63724815</v>
      </c>
      <c r="JA29" s="34">
        <v>65146245</v>
      </c>
      <c r="JB29" s="34">
        <v>66573219</v>
      </c>
      <c r="JC29" s="34">
        <v>68005916</v>
      </c>
      <c r="JD29" s="34">
        <v>69442324</v>
      </c>
      <c r="JE29" s="34">
        <v>70883694</v>
      </c>
      <c r="JF29" s="34">
        <v>72328068</v>
      </c>
      <c r="JG29" s="34">
        <v>73774086</v>
      </c>
      <c r="JH29" s="34">
        <v>75223158</v>
      </c>
      <c r="JI29" s="34">
        <v>76674298</v>
      </c>
      <c r="JJ29" s="34">
        <v>78126279</v>
      </c>
      <c r="JK29" s="34">
        <v>79575479</v>
      </c>
      <c r="JL29" s="34">
        <v>81022753</v>
      </c>
      <c r="JM29" s="34">
        <v>82473045</v>
      </c>
      <c r="JN29" s="34">
        <v>83918902</v>
      </c>
      <c r="JO29" s="34">
        <v>85350757</v>
      </c>
      <c r="JP29" s="34">
        <v>86772720</v>
      </c>
      <c r="JQ29" s="34">
        <v>88190473</v>
      </c>
      <c r="JR29" s="34">
        <v>89601398</v>
      </c>
      <c r="JS29" s="34">
        <v>91008490</v>
      </c>
      <c r="JT29" s="34">
        <v>92411186</v>
      </c>
      <c r="JU29" s="34">
        <v>93802031</v>
      </c>
      <c r="JV29" s="34">
        <v>95186902</v>
      </c>
      <c r="JW29" s="34">
        <v>96561686</v>
      </c>
      <c r="JX29" s="34">
        <v>97919777</v>
      </c>
      <c r="JY29" s="34">
        <v>99270553</v>
      </c>
      <c r="JZ29" s="34">
        <v>100616429</v>
      </c>
      <c r="KA29" s="34">
        <v>101952668</v>
      </c>
      <c r="KB29" s="34">
        <v>103272579</v>
      </c>
      <c r="KC29" s="34">
        <v>104577368</v>
      </c>
      <c r="KD29" s="34">
        <v>105868752</v>
      </c>
      <c r="KE29" s="34">
        <v>107147050</v>
      </c>
      <c r="KF29" s="34">
        <v>108405569</v>
      </c>
      <c r="KG29" s="34">
        <v>109640640</v>
      </c>
      <c r="KH29" s="34">
        <v>110862763</v>
      </c>
      <c r="KI29" s="34">
        <v>112069492</v>
      </c>
      <c r="KJ29" s="34">
        <v>113260742</v>
      </c>
      <c r="KK29" s="34">
        <v>114437689</v>
      </c>
      <c r="KL29" s="34">
        <v>115598067</v>
      </c>
      <c r="KM29" s="34">
        <v>116740342</v>
      </c>
      <c r="KN29" s="34">
        <v>117861818</v>
      </c>
      <c r="KO29" s="34">
        <v>118967393</v>
      </c>
      <c r="KP29" s="34">
        <v>120055714</v>
      </c>
      <c r="KQ29" s="34">
        <v>121119315</v>
      </c>
      <c r="KR29" s="34">
        <v>122160893</v>
      </c>
      <c r="KS29" s="34">
        <v>123179830</v>
      </c>
      <c r="KT29" s="34">
        <v>124173415</v>
      </c>
      <c r="KU29" s="34">
        <v>125146984</v>
      </c>
      <c r="KV29" s="34">
        <v>126100607</v>
      </c>
      <c r="KW29" s="34">
        <v>127033384</v>
      </c>
      <c r="KX29" s="34">
        <v>127943409</v>
      </c>
      <c r="KY29" s="34">
        <v>128830077</v>
      </c>
      <c r="KZ29" s="34">
        <v>129694099</v>
      </c>
      <c r="LA29" s="34">
        <v>130531451</v>
      </c>
      <c r="LB29" s="34">
        <v>131342265.00000001</v>
      </c>
      <c r="LC29" s="34">
        <v>132131700.00000001</v>
      </c>
      <c r="LD29" s="34">
        <v>132901280</v>
      </c>
      <c r="LE29" t="s">
        <v>843</v>
      </c>
      <c r="LF29" t="s">
        <v>843</v>
      </c>
      <c r="LG29" t="s">
        <v>843</v>
      </c>
      <c r="LH29" s="34">
        <v>3.2441213726997375E-2</v>
      </c>
      <c r="LI29" s="34">
        <v>3.28521728515625E-2</v>
      </c>
      <c r="LJ29" s="34">
        <v>3.3351317048072815E-2</v>
      </c>
      <c r="LK29" s="34">
        <v>3.4133210778236389E-2</v>
      </c>
      <c r="LL29" s="34">
        <v>3.5063888877630234E-2</v>
      </c>
      <c r="LM29" s="34">
        <v>3.5576589405536652E-2</v>
      </c>
      <c r="LN29" s="34">
        <v>3.5920131951570511E-2</v>
      </c>
      <c r="LO29" s="34">
        <v>3.639589250087738E-2</v>
      </c>
      <c r="LP29" s="34">
        <v>3.6709092557430267E-2</v>
      </c>
      <c r="LQ29" s="34">
        <v>3.6934826523065567E-2</v>
      </c>
      <c r="LR29" s="34">
        <v>3.7347976118326187E-2</v>
      </c>
      <c r="LS29" s="34">
        <v>3.7587963044643402E-2</v>
      </c>
      <c r="LT29" s="34">
        <v>3.758702427148819E-2</v>
      </c>
      <c r="LU29" s="34">
        <v>3.7355255335569382E-2</v>
      </c>
      <c r="LV29" s="34">
        <v>3.6844290792942047E-2</v>
      </c>
      <c r="LW29" s="34">
        <v>3.6176774650812149E-2</v>
      </c>
      <c r="LX29" s="34">
        <v>3.5862110555171967E-2</v>
      </c>
      <c r="LY29" s="34">
        <v>3.55098657310009E-2</v>
      </c>
      <c r="LZ29" s="34">
        <v>3.4644570201635361E-2</v>
      </c>
      <c r="MA29" s="34">
        <v>3.3952776342630386E-2</v>
      </c>
      <c r="MB29" s="34">
        <v>3.2683484256267548E-2</v>
      </c>
      <c r="MC29" s="34">
        <v>3.1660299748182297E-2</v>
      </c>
      <c r="MD29" s="34">
        <v>3.0967526137828827E-2</v>
      </c>
      <c r="ME29" s="34">
        <v>3.0309963971376419E-2</v>
      </c>
      <c r="MF29" s="34">
        <v>3.0085489153862E-2</v>
      </c>
      <c r="MG29" s="34">
        <v>2.9661983251571655E-2</v>
      </c>
      <c r="MH29" s="34">
        <v>2.9270842671394348E-2</v>
      </c>
      <c r="MI29" s="34">
        <v>2.8887605294585228E-2</v>
      </c>
      <c r="MJ29" s="34">
        <v>2.8515473008155823E-2</v>
      </c>
      <c r="MK29" s="34">
        <v>2.8144121170043945E-2</v>
      </c>
      <c r="ML29" s="34">
        <v>2.7785824611783028E-2</v>
      </c>
      <c r="MM29" s="34">
        <v>2.7454102411866188E-2</v>
      </c>
      <c r="MN29" s="34">
        <v>2.706623263657093E-2</v>
      </c>
      <c r="MO29" s="34">
        <v>2.6668095961213112E-2</v>
      </c>
      <c r="MP29" s="34">
        <v>2.6295563206076622E-2</v>
      </c>
      <c r="MQ29" s="34">
        <v>2.5937255471944809E-2</v>
      </c>
      <c r="MR29" s="34">
        <v>2.5601143017411232E-2</v>
      </c>
      <c r="MS29" s="34">
        <v>2.523656003177166E-2</v>
      </c>
      <c r="MT29" s="34">
        <v>2.4822041392326355E-2</v>
      </c>
      <c r="MU29" s="34">
        <v>2.4406369775533676E-2</v>
      </c>
      <c r="MV29" s="34">
        <v>2.405712753534317E-2</v>
      </c>
      <c r="MW29" s="34">
        <v>2.370866946876049E-2</v>
      </c>
      <c r="MX29" s="34">
        <v>2.325047180056572E-2</v>
      </c>
      <c r="MY29" s="34">
        <v>2.2863620892167091E-2</v>
      </c>
      <c r="MZ29" s="34">
        <v>2.25092563778162E-2</v>
      </c>
      <c r="NA29" s="34">
        <v>2.2060617804527283E-2</v>
      </c>
      <c r="NB29" s="34">
        <v>2.1667713299393654E-2</v>
      </c>
      <c r="NC29" s="34">
        <v>2.1292321383953094E-2</v>
      </c>
      <c r="ND29" s="34">
        <v>2.0901836454868317E-2</v>
      </c>
      <c r="NE29" s="34">
        <v>2.0543884485960007E-2</v>
      </c>
      <c r="NF29" s="34">
        <v>2.0171849057078362E-2</v>
      </c>
      <c r="NG29" s="34">
        <v>1.9795261323451996E-2</v>
      </c>
      <c r="NH29" s="34">
        <v>1.9451603293418884E-2</v>
      </c>
      <c r="NI29" s="34">
        <v>1.910741813480854E-2</v>
      </c>
      <c r="NJ29" s="34">
        <v>1.8759924918413162E-2</v>
      </c>
      <c r="NK29" s="34">
        <v>1.8379513174295425E-2</v>
      </c>
      <c r="NL29" s="34">
        <v>1.8024023622274399E-2</v>
      </c>
      <c r="NM29" s="34">
        <v>1.7741495743393898E-2</v>
      </c>
      <c r="NN29" s="34">
        <v>1.7379367724061012E-2</v>
      </c>
      <c r="NO29" s="34">
        <v>1.691843755543232E-2</v>
      </c>
      <c r="NP29" s="34">
        <v>1.65229681879282E-2</v>
      </c>
      <c r="NQ29" s="34">
        <v>1.6206655651330948E-2</v>
      </c>
      <c r="NR29" s="34">
        <v>1.5871981158852577E-2</v>
      </c>
      <c r="NS29" s="34">
        <v>1.5581876039505005E-2</v>
      </c>
      <c r="NT29" s="34">
        <v>1.5295232646167278E-2</v>
      </c>
      <c r="NU29" s="34">
        <v>1.4938476495444775E-2</v>
      </c>
      <c r="NV29" s="34">
        <v>1.4655839651823044E-2</v>
      </c>
      <c r="NW29" s="34">
        <v>1.4339689165353775E-2</v>
      </c>
      <c r="NX29" s="34">
        <v>1.3966504484415054E-2</v>
      </c>
      <c r="NY29" s="34">
        <v>1.3700439594686031E-2</v>
      </c>
      <c r="NZ29" s="34">
        <v>1.3466573320329189E-2</v>
      </c>
      <c r="OA29" s="34">
        <v>1.319311186671257E-2</v>
      </c>
      <c r="OB29" s="34">
        <v>1.2863224372267723E-2</v>
      </c>
      <c r="OC29" s="34">
        <v>1.2555270455777645E-2</v>
      </c>
      <c r="OD29" s="34">
        <v>1.2272977270185947E-2</v>
      </c>
      <c r="OE29" s="34">
        <v>1.2002051807940006E-2</v>
      </c>
      <c r="OF29" s="34">
        <v>1.1677272617816925E-2</v>
      </c>
      <c r="OG29" s="34">
        <v>1.1328646913170815E-2</v>
      </c>
      <c r="OH29" s="34">
        <v>1.1084957979619503E-2</v>
      </c>
      <c r="OI29" s="34">
        <v>1.0826076380908489E-2</v>
      </c>
      <c r="OJ29" s="34">
        <v>1.057346910238266E-2</v>
      </c>
      <c r="OK29" s="34">
        <v>1.0337862186133862E-2</v>
      </c>
      <c r="OL29" s="34">
        <v>1.0088760405778885E-2</v>
      </c>
      <c r="OM29" s="34">
        <v>9.8329344764351845E-3</v>
      </c>
      <c r="ON29" s="34">
        <v>9.5607349649071693E-3</v>
      </c>
      <c r="OO29" s="34">
        <v>9.3365423381328583E-3</v>
      </c>
      <c r="OP29" s="34">
        <v>9.1064712032675743E-3</v>
      </c>
      <c r="OQ29" s="34">
        <v>8.8202161714434624E-3</v>
      </c>
      <c r="OR29" s="34">
        <v>8.5628367960453033E-3</v>
      </c>
      <c r="OS29" s="34">
        <v>8.3063496276736259E-3</v>
      </c>
      <c r="OT29" s="34">
        <v>8.03377665579319E-3</v>
      </c>
      <c r="OU29" s="34">
        <v>7.8098219819366932E-3</v>
      </c>
      <c r="OV29" s="34">
        <v>7.5911381281912327E-3</v>
      </c>
      <c r="OW29" s="34">
        <v>7.3698614723980427E-3</v>
      </c>
      <c r="OX29" s="34">
        <v>7.1381307207047939E-3</v>
      </c>
      <c r="OY29" s="34">
        <v>6.9062546826899052E-3</v>
      </c>
      <c r="OZ29" s="34">
        <v>6.684289313852787E-3</v>
      </c>
      <c r="PA29" s="34">
        <v>6.4356084913015366E-3</v>
      </c>
      <c r="PB29" s="34">
        <v>6.1924243345856667E-3</v>
      </c>
      <c r="PC29" s="34">
        <v>5.9925266541540623E-3</v>
      </c>
      <c r="PD29" s="34">
        <v>5.8074444532394409E-3</v>
      </c>
      <c r="PE29" t="s">
        <v>1300</v>
      </c>
      <c r="PF29" t="s">
        <v>843</v>
      </c>
      <c r="PG29" t="s">
        <v>843</v>
      </c>
      <c r="PH29" t="s">
        <v>843</v>
      </c>
      <c r="PI29" t="s">
        <v>843</v>
      </c>
      <c r="PJ29" t="s">
        <v>1300</v>
      </c>
      <c r="PK29" s="34">
        <v>0.49132123589515686</v>
      </c>
      <c r="PL29" s="34">
        <v>0.49124699831008911</v>
      </c>
      <c r="PM29" s="34">
        <v>0.49120116233825684</v>
      </c>
      <c r="PN29" s="34">
        <v>0.49131184816360474</v>
      </c>
      <c r="PO29" s="34">
        <v>0.49150517582893372</v>
      </c>
      <c r="PP29" s="34">
        <v>0.49170804023742676</v>
      </c>
      <c r="PQ29" s="34">
        <v>0.49190515279769897</v>
      </c>
      <c r="PR29" s="34">
        <v>0.49209305644035339</v>
      </c>
      <c r="PS29" s="34">
        <v>0.49229010939598083</v>
      </c>
      <c r="PT29" s="34">
        <v>0.49248555302619934</v>
      </c>
      <c r="PU29" s="34">
        <v>0.49266242980957031</v>
      </c>
      <c r="PV29" s="34">
        <v>0.49283182621002197</v>
      </c>
      <c r="PW29" s="34">
        <v>0.49298897385597229</v>
      </c>
      <c r="PX29" s="34">
        <v>0.4931374192237854</v>
      </c>
      <c r="PY29" s="34">
        <v>0.49328365921974182</v>
      </c>
      <c r="PZ29" s="34">
        <v>0.49342507123947144</v>
      </c>
      <c r="QA29" s="34">
        <v>0.49357903003692627</v>
      </c>
      <c r="QB29" s="34">
        <v>0.49374282360076904</v>
      </c>
      <c r="QC29" s="34">
        <v>0.49388387799263</v>
      </c>
      <c r="QD29" s="34">
        <v>0.49401119351387024</v>
      </c>
      <c r="QE29" s="34">
        <v>0.49411442875862122</v>
      </c>
      <c r="QF29" s="34">
        <v>0.49419206380844116</v>
      </c>
      <c r="QG29" s="34">
        <v>0.49427556991577148</v>
      </c>
      <c r="QH29" s="34">
        <v>0.49436938762664795</v>
      </c>
      <c r="QI29" s="34">
        <v>0.49446722865104675</v>
      </c>
      <c r="QJ29" s="34">
        <v>0.49455559253692627</v>
      </c>
      <c r="QK29" s="34">
        <v>0.49463459849357605</v>
      </c>
      <c r="QL29" s="34">
        <v>0.49470490217208862</v>
      </c>
      <c r="QM29" s="34">
        <v>0.49476659297943115</v>
      </c>
      <c r="QN29" s="34">
        <v>0.49481996893882751</v>
      </c>
      <c r="QO29" s="34">
        <v>0.49486526846885681</v>
      </c>
      <c r="QP29" s="34">
        <v>0.49490407109260559</v>
      </c>
      <c r="QQ29" s="34">
        <v>0.49493733048439026</v>
      </c>
      <c r="QR29" s="34">
        <v>0.49496424198150635</v>
      </c>
      <c r="QS29" s="34">
        <v>0.49498483538627625</v>
      </c>
      <c r="QT29" s="34">
        <v>0.49499940872192383</v>
      </c>
      <c r="QU29" s="34">
        <v>0.49500826001167297</v>
      </c>
      <c r="QV29" s="34">
        <v>0.49501192569732666</v>
      </c>
      <c r="QW29" s="34">
        <v>0.49501115083694458</v>
      </c>
      <c r="QX29" s="34">
        <v>0.49500578641891479</v>
      </c>
      <c r="QY29" s="34">
        <v>0.49499574303627014</v>
      </c>
      <c r="QZ29" s="34">
        <v>0.49498233199119568</v>
      </c>
      <c r="RA29" s="34">
        <v>0.49496480822563171</v>
      </c>
      <c r="RB29" s="34">
        <v>0.49494197964668274</v>
      </c>
      <c r="RC29" s="34">
        <v>0.49491450190544128</v>
      </c>
      <c r="RD29" s="34">
        <v>0.49488151073455811</v>
      </c>
      <c r="RE29" s="34">
        <v>0.49484357237815857</v>
      </c>
      <c r="RF29" s="34">
        <v>0.49480146169662476</v>
      </c>
      <c r="RG29" s="34">
        <v>0.49475592374801636</v>
      </c>
      <c r="RH29" s="34">
        <v>0.49470701813697815</v>
      </c>
      <c r="RI29" s="34">
        <v>0.49465265870094299</v>
      </c>
      <c r="RJ29" s="34">
        <v>0.49459385871887207</v>
      </c>
      <c r="RK29" s="34">
        <v>0.49453100562095642</v>
      </c>
      <c r="RL29" s="34">
        <v>0.49446436762809753</v>
      </c>
      <c r="RM29" s="34">
        <v>0.49439385533332825</v>
      </c>
      <c r="RN29" s="34">
        <v>0.49431854486465454</v>
      </c>
      <c r="RO29" s="34">
        <v>0.49423876404762268</v>
      </c>
      <c r="RP29" s="34">
        <v>0.49415555596351624</v>
      </c>
      <c r="RQ29" s="34">
        <v>0.49406707286834717</v>
      </c>
      <c r="RR29" s="34">
        <v>0.49397209286689758</v>
      </c>
      <c r="RS29" s="34">
        <v>0.49387219548225403</v>
      </c>
      <c r="RT29" s="34">
        <v>0.49376806616783142</v>
      </c>
      <c r="RU29" s="34">
        <v>0.49366024136543274</v>
      </c>
      <c r="RV29" s="34">
        <v>0.49355000257492065</v>
      </c>
      <c r="RW29" s="34">
        <v>0.49343779683113098</v>
      </c>
      <c r="RX29" s="34">
        <v>0.49332147836685181</v>
      </c>
      <c r="RY29" s="34">
        <v>0.49320080876350403</v>
      </c>
      <c r="RZ29" s="34">
        <v>0.49307629466056824</v>
      </c>
      <c r="SA29" s="34">
        <v>0.49294766783714294</v>
      </c>
      <c r="SB29" s="34">
        <v>0.49281573295593262</v>
      </c>
      <c r="SC29" s="34">
        <v>0.49267923831939697</v>
      </c>
      <c r="SD29" s="34">
        <v>0.49253827333450317</v>
      </c>
      <c r="SE29" s="34">
        <v>0.49239355325698853</v>
      </c>
      <c r="SF29" s="34">
        <v>0.49224492907524109</v>
      </c>
      <c r="SG29" s="34">
        <v>0.49209213256835938</v>
      </c>
      <c r="SH29" s="34">
        <v>0.49193689227104187</v>
      </c>
      <c r="SI29" s="34">
        <v>0.49177885055541992</v>
      </c>
      <c r="SJ29" s="34">
        <v>0.49161601066589355</v>
      </c>
      <c r="SK29" s="34">
        <v>0.49145165085792542</v>
      </c>
      <c r="SL29" s="34">
        <v>0.49128633737564087</v>
      </c>
      <c r="SM29" s="34">
        <v>0.49111905694007874</v>
      </c>
      <c r="SN29" s="34">
        <v>0.4909496009349823</v>
      </c>
      <c r="SO29" s="34">
        <v>0.49077701568603516</v>
      </c>
      <c r="SP29" s="34">
        <v>0.49060186743736267</v>
      </c>
      <c r="SQ29" s="34">
        <v>0.49042448401451111</v>
      </c>
      <c r="SR29" s="34">
        <v>0.4902457594871521</v>
      </c>
      <c r="SS29" s="34">
        <v>0.49006548523902893</v>
      </c>
      <c r="ST29" s="34">
        <v>0.48988428711891174</v>
      </c>
      <c r="SU29" s="34">
        <v>0.4897024929523468</v>
      </c>
      <c r="SV29" s="34">
        <v>0.48951894044876099</v>
      </c>
      <c r="SW29" s="34">
        <v>0.4893343448638916</v>
      </c>
      <c r="SX29" s="34">
        <v>0.48915207386016846</v>
      </c>
      <c r="SY29" s="34">
        <v>0.48897150158882141</v>
      </c>
      <c r="SZ29" s="34">
        <v>0.48879122734069824</v>
      </c>
      <c r="TA29" s="34">
        <v>0.48861166834831238</v>
      </c>
      <c r="TB29" s="34">
        <v>0.4884326159954071</v>
      </c>
      <c r="TC29" s="34">
        <v>0.4882550835609436</v>
      </c>
      <c r="TD29" s="34">
        <v>0.48808151483535767</v>
      </c>
      <c r="TE29" s="34">
        <v>0.48791107535362244</v>
      </c>
      <c r="TF29" s="34">
        <v>0.48774304986000061</v>
      </c>
      <c r="TG29" s="34">
        <v>0.48757976293563843</v>
      </c>
      <c r="TH29" t="s">
        <v>843</v>
      </c>
      <c r="TI29" t="s">
        <v>843</v>
      </c>
      <c r="TJ29" t="s">
        <v>1300</v>
      </c>
      <c r="TK29" s="34">
        <v>0.51131171762068495</v>
      </c>
      <c r="TL29" s="34">
        <v>0.51224745096924695</v>
      </c>
      <c r="TM29" s="34">
        <v>0.51316256148579797</v>
      </c>
      <c r="TN29" s="34">
        <v>0.51408069009951707</v>
      </c>
      <c r="TO29" s="34">
        <v>0.51492374591293799</v>
      </c>
      <c r="TP29" s="34">
        <v>0.51560302285360404</v>
      </c>
      <c r="TQ29" s="34">
        <v>0.51610265683192902</v>
      </c>
      <c r="TR29" s="34">
        <v>0.516453668070737</v>
      </c>
      <c r="TS29" s="34">
        <v>0.51659185095448801</v>
      </c>
      <c r="TT29" s="34">
        <v>0.516578678898584</v>
      </c>
      <c r="TU29" s="34">
        <v>0.51656474393254603</v>
      </c>
      <c r="TV29" s="34">
        <v>0.51662413522440798</v>
      </c>
      <c r="TW29" s="34">
        <v>0.51667704351138499</v>
      </c>
      <c r="TX29" s="34">
        <v>0.51670046149076698</v>
      </c>
      <c r="TY29" s="34">
        <v>0.51679060748896299</v>
      </c>
      <c r="TZ29" s="34">
        <v>0.51693635257545401</v>
      </c>
      <c r="UA29" s="34">
        <v>0.51735579375920104</v>
      </c>
      <c r="UB29" s="34">
        <v>0.51809850483775699</v>
      </c>
      <c r="UC29" s="34">
        <v>0.51894520519955301</v>
      </c>
      <c r="UD29" s="34">
        <v>0.51998415137140297</v>
      </c>
      <c r="UE29" s="34">
        <v>0.52103423110457403</v>
      </c>
      <c r="UF29" s="34">
        <v>0.52226425321276804</v>
      </c>
      <c r="UG29" s="34">
        <v>0.52384813594160495</v>
      </c>
      <c r="UH29" s="34">
        <v>0.52566857627612296</v>
      </c>
      <c r="UI29" s="34">
        <v>0.52782053120789396</v>
      </c>
      <c r="UJ29" s="34">
        <v>0.53025176687706099</v>
      </c>
      <c r="UK29" s="34">
        <v>0.53288083754406501</v>
      </c>
      <c r="UL29" s="34">
        <v>0.53569887766140301</v>
      </c>
      <c r="UM29" s="34">
        <v>0.538685074980084</v>
      </c>
      <c r="UN29" s="34">
        <v>0.54178469489686298</v>
      </c>
      <c r="UO29" s="34">
        <v>0.54494560700311601</v>
      </c>
      <c r="UP29" s="34">
        <v>0.54811731053119606</v>
      </c>
      <c r="UQ29" s="34">
        <v>0.55133909454202401</v>
      </c>
      <c r="UR29" s="34">
        <v>0.55462074902403702</v>
      </c>
      <c r="US29" s="34">
        <v>0.55794248937715896</v>
      </c>
      <c r="UT29" s="34">
        <v>0.56131165948083794</v>
      </c>
      <c r="UU29" s="34">
        <v>0.564694441148483</v>
      </c>
      <c r="UV29" s="34">
        <v>0.56801524982776597</v>
      </c>
      <c r="UW29" s="34">
        <v>0.57125760420489802</v>
      </c>
      <c r="UX29" s="34">
        <v>0.57444556086806098</v>
      </c>
      <c r="UY29" s="34">
        <v>0.57755286896208002</v>
      </c>
      <c r="UZ29" s="34">
        <v>0.58059954830271199</v>
      </c>
      <c r="VA29" s="34">
        <v>0.58365624870326305</v>
      </c>
      <c r="VB29" s="34">
        <v>0.58668775180633193</v>
      </c>
      <c r="VC29" s="34">
        <v>0.58967195118573501</v>
      </c>
      <c r="VD29" s="34">
        <v>0.59267103121084697</v>
      </c>
      <c r="VE29" s="34">
        <v>0.59566941625580694</v>
      </c>
      <c r="VF29" s="34">
        <v>0.59862239779256898</v>
      </c>
      <c r="VG29" s="34">
        <v>0.60153135139889602</v>
      </c>
      <c r="VH29" s="34">
        <v>0.60438791039595197</v>
      </c>
      <c r="VI29" s="34">
        <v>0.60721411084836396</v>
      </c>
      <c r="VJ29" s="34">
        <v>0.61004045248381999</v>
      </c>
      <c r="VK29" s="34">
        <v>0.61283876577502094</v>
      </c>
      <c r="VL29" s="34">
        <v>0.61557873017631004</v>
      </c>
      <c r="VM29" s="34">
        <v>0.618263772680125</v>
      </c>
      <c r="VN29" s="34">
        <v>0.62096745908372097</v>
      </c>
      <c r="VO29" s="34">
        <v>0.62367936710123506</v>
      </c>
      <c r="VP29" s="34">
        <v>0.62628620886808395</v>
      </c>
      <c r="VQ29" s="34">
        <v>0.62888853472420603</v>
      </c>
      <c r="VR29" s="34">
        <v>0.63156095751769892</v>
      </c>
      <c r="VS29" s="34">
        <v>0.63418942036160697</v>
      </c>
      <c r="VT29" s="34">
        <v>0.63675660655973898</v>
      </c>
      <c r="VU29" s="34">
        <v>0.639281885762084</v>
      </c>
      <c r="VV29" s="34">
        <v>0.64172023950732493</v>
      </c>
      <c r="VW29" s="34">
        <v>0.64407299674738494</v>
      </c>
      <c r="VX29" s="34">
        <v>0.64635148997999803</v>
      </c>
      <c r="VY29" s="34">
        <v>0.64848411601839895</v>
      </c>
      <c r="VZ29" s="34">
        <v>0.65050578471934406</v>
      </c>
      <c r="WA29" s="34">
        <v>0.65244859752668505</v>
      </c>
      <c r="WB29" s="34">
        <v>0.65422788064855397</v>
      </c>
      <c r="WC29" s="34">
        <v>0.655788325582495</v>
      </c>
      <c r="WD29" s="34">
        <v>0.65717776017396601</v>
      </c>
      <c r="WE29" s="34">
        <v>0.65849616770004404</v>
      </c>
      <c r="WF29" s="34">
        <v>0.65966867391581008</v>
      </c>
      <c r="WG29" s="34">
        <v>0.66060094389324608</v>
      </c>
      <c r="WH29" s="34">
        <v>0.66134597890774405</v>
      </c>
      <c r="WI29" s="34">
        <v>0.66201621984936909</v>
      </c>
      <c r="WJ29" s="34">
        <v>0.66261116925890307</v>
      </c>
      <c r="WK29" s="34">
        <v>0.66310170349984898</v>
      </c>
      <c r="WL29" s="34">
        <v>0.66351861396855494</v>
      </c>
      <c r="WM29" s="34">
        <v>0.663814890070206</v>
      </c>
      <c r="WN29" s="34">
        <v>0.66404971851515793</v>
      </c>
      <c r="WO29" s="34">
        <v>0.66419979150689401</v>
      </c>
      <c r="WP29" s="34">
        <v>0.66422071986049203</v>
      </c>
      <c r="WQ29" s="34">
        <v>0.66421490715508891</v>
      </c>
      <c r="WR29" s="34">
        <v>0.66417227029594594</v>
      </c>
      <c r="WS29" s="34">
        <v>0.66407168675036998</v>
      </c>
      <c r="WT29" s="34">
        <v>0.66392818932306497</v>
      </c>
      <c r="WU29" s="34">
        <v>0.663750178217836</v>
      </c>
      <c r="WV29" s="34">
        <v>0.66355021896218602</v>
      </c>
      <c r="WW29" s="34">
        <v>0.66334387678715301</v>
      </c>
      <c r="WX29" s="34">
        <v>0.66304675788271494</v>
      </c>
      <c r="WY29" s="34">
        <v>0.66263491633059701</v>
      </c>
      <c r="WZ29" s="34">
        <v>0.66219759996317196</v>
      </c>
      <c r="XA29" s="34">
        <v>0.66173067055658397</v>
      </c>
      <c r="XB29" s="34">
        <v>0.66124016599011992</v>
      </c>
      <c r="XC29" s="34">
        <v>0.66072935978374803</v>
      </c>
      <c r="XD29" s="34">
        <v>0.66022063272620501</v>
      </c>
      <c r="XE29" s="34">
        <v>0.65970866270655504</v>
      </c>
      <c r="XF29" s="34">
        <v>0.65914105017947999</v>
      </c>
      <c r="XG29" s="34">
        <v>0.65854559489569997</v>
      </c>
      <c r="XH29" t="s">
        <v>843</v>
      </c>
      <c r="XI29" t="s">
        <v>1300</v>
      </c>
      <c r="XJ29" s="34">
        <v>0.49401356417951803</v>
      </c>
      <c r="XK29" s="34">
        <v>0.49523130552147498</v>
      </c>
      <c r="XL29" s="34">
        <v>0.49650029885296904</v>
      </c>
      <c r="XM29" s="34">
        <v>0.497791299187819</v>
      </c>
      <c r="XN29" s="34">
        <v>0.49897182507708004</v>
      </c>
      <c r="XO29" s="34">
        <v>0.49993112164626702</v>
      </c>
      <c r="XP29" s="34">
        <v>0.50065407832984499</v>
      </c>
      <c r="XQ29" s="34">
        <v>0.50118892279768501</v>
      </c>
      <c r="XR29" s="34">
        <v>0.50152437436155894</v>
      </c>
      <c r="XS29" s="34">
        <v>0.50176224340196196</v>
      </c>
      <c r="XT29" s="34">
        <v>0.50191310970373904</v>
      </c>
      <c r="XU29" s="34">
        <v>0.50200729734062999</v>
      </c>
      <c r="XV29" s="34">
        <v>0.50202938527889496</v>
      </c>
      <c r="XW29" s="34">
        <v>0.50191291529330995</v>
      </c>
      <c r="XX29" s="34">
        <v>0.50173763879698297</v>
      </c>
      <c r="XY29" s="34">
        <v>0.50160864436901909</v>
      </c>
      <c r="XZ29" s="34">
        <v>0.50179669721349496</v>
      </c>
      <c r="YA29" s="34">
        <v>0.50230336511807205</v>
      </c>
      <c r="YB29" s="34">
        <v>0.50291495687423593</v>
      </c>
      <c r="YC29" s="34">
        <v>0.50372785547000198</v>
      </c>
      <c r="YD29" s="34">
        <v>0.50458362068805596</v>
      </c>
      <c r="YE29" s="34">
        <v>0.50566225749192295</v>
      </c>
      <c r="YF29" s="34">
        <v>0.50711146962401599</v>
      </c>
      <c r="YG29" s="34">
        <v>0.50877794058627801</v>
      </c>
      <c r="YH29" s="34">
        <v>0.51077444632845792</v>
      </c>
      <c r="YI29" s="34">
        <v>0.51307915355785394</v>
      </c>
      <c r="YJ29" s="34">
        <v>0.51561401249481098</v>
      </c>
      <c r="YK29" s="34">
        <v>0.51836711548855807</v>
      </c>
      <c r="YL29" s="34">
        <v>0.52130772842749695</v>
      </c>
      <c r="YM29" s="34">
        <v>0.52437479931175501</v>
      </c>
      <c r="YN29" s="34">
        <v>0.52751471199107702</v>
      </c>
      <c r="YO29" s="34">
        <v>0.53067770062035102</v>
      </c>
      <c r="YP29" s="34">
        <v>0.53388134226016593</v>
      </c>
      <c r="YQ29" s="34">
        <v>0.53710344013196898</v>
      </c>
      <c r="YR29" s="34">
        <v>0.54031127445366101</v>
      </c>
      <c r="YS29" s="34">
        <v>0.54351065504342999</v>
      </c>
      <c r="YT29" s="34">
        <v>0.54666595065573598</v>
      </c>
      <c r="YU29" s="34">
        <v>0.54971605096929399</v>
      </c>
      <c r="YV29" s="34">
        <v>0.55266613801833098</v>
      </c>
      <c r="YW29" s="34">
        <v>0.55554683387863701</v>
      </c>
      <c r="YX29" s="34">
        <v>0.55833176353065606</v>
      </c>
      <c r="YY29" s="34">
        <v>0.56103871098344404</v>
      </c>
      <c r="YZ29" s="34">
        <v>0.563736588220204</v>
      </c>
      <c r="ZA29" s="34">
        <v>0.566392337883593</v>
      </c>
      <c r="ZB29" s="34">
        <v>0.56898202842958401</v>
      </c>
      <c r="ZC29" s="34">
        <v>0.57157172626318098</v>
      </c>
      <c r="ZD29" s="34">
        <v>0.57416407940255998</v>
      </c>
      <c r="ZE29" s="34">
        <v>0.57672854520480299</v>
      </c>
      <c r="ZF29" s="34">
        <v>0.57927448539884696</v>
      </c>
      <c r="ZG29" s="34">
        <v>0.58180479009880104</v>
      </c>
      <c r="ZH29" s="34">
        <v>0.58434691633129199</v>
      </c>
      <c r="ZI29" s="34">
        <v>0.58692465255973902</v>
      </c>
      <c r="ZJ29" s="34">
        <v>0.58951168062840198</v>
      </c>
      <c r="ZK29" s="34">
        <v>0.59207290688204306</v>
      </c>
      <c r="ZL29" s="34">
        <v>0.59459386258495694</v>
      </c>
      <c r="ZM29" s="34">
        <v>0.59713540021543599</v>
      </c>
      <c r="ZN29" s="34">
        <v>0.59967580711356394</v>
      </c>
      <c r="ZO29" s="34">
        <v>0.60208884853172995</v>
      </c>
      <c r="ZP29" s="34">
        <v>0.60446756443779204</v>
      </c>
      <c r="ZQ29" s="34">
        <v>0.60687067841044895</v>
      </c>
      <c r="ZR29" s="34">
        <v>0.60916215948975694</v>
      </c>
      <c r="ZS29" s="34">
        <v>0.61131025236314496</v>
      </c>
      <c r="ZT29" s="34">
        <v>0.61332191706806904</v>
      </c>
      <c r="ZU29" s="34">
        <v>0.61515082823591494</v>
      </c>
      <c r="ZV29" s="34">
        <v>0.616807152545364</v>
      </c>
      <c r="ZW29" s="34">
        <v>0.61831162269823303</v>
      </c>
      <c r="ZX29" s="34">
        <v>0.61961717695150997</v>
      </c>
      <c r="ZY29" s="34">
        <v>0.62077834173679602</v>
      </c>
      <c r="ZZ29" s="34">
        <v>0.62183399058479305</v>
      </c>
      <c r="AAA29" s="34">
        <v>0.622715489456375</v>
      </c>
      <c r="AAB29" s="34">
        <v>0.62338922801563501</v>
      </c>
      <c r="AAC29" s="34">
        <v>0.62391646778679699</v>
      </c>
      <c r="AAD29" s="34">
        <v>0.62438985376747502</v>
      </c>
      <c r="AAE29" s="34">
        <v>0.62473892714177404</v>
      </c>
      <c r="AAF29" s="34">
        <v>0.62488672767201403</v>
      </c>
      <c r="AAG29" s="34">
        <v>0.624893542916517</v>
      </c>
      <c r="AAH29" s="34">
        <v>0.62486775933070393</v>
      </c>
      <c r="AAI29" s="34">
        <v>0.62480470460221393</v>
      </c>
      <c r="AAJ29" s="34">
        <v>0.62467251966289195</v>
      </c>
      <c r="AAK29" s="34">
        <v>0.62448742071571095</v>
      </c>
      <c r="AAL29" s="34">
        <v>0.62418394716149694</v>
      </c>
      <c r="AAM29" s="34">
        <v>0.62382003089987204</v>
      </c>
      <c r="AAN29" s="34">
        <v>0.62340373303993002</v>
      </c>
      <c r="AAO29" s="34">
        <v>0.622900530820785</v>
      </c>
      <c r="AAP29" s="34">
        <v>0.62239850228680504</v>
      </c>
      <c r="AAQ29" s="34">
        <v>0.62189028971997407</v>
      </c>
      <c r="AAR29" s="34">
        <v>0.62133983893511302</v>
      </c>
      <c r="AAS29" s="34">
        <v>0.62073211444433907</v>
      </c>
      <c r="AAT29" s="34">
        <v>0.62006612050552101</v>
      </c>
      <c r="AAU29" s="34">
        <v>0.61936494140572795</v>
      </c>
      <c r="AAV29" s="34">
        <v>0.618644481993187</v>
      </c>
      <c r="AAW29" s="34">
        <v>0.61782175669531103</v>
      </c>
      <c r="AAX29" s="34">
        <v>0.616891036785846</v>
      </c>
      <c r="AAY29" s="34">
        <v>0.61594812746230598</v>
      </c>
      <c r="AAZ29" s="34">
        <v>0.61498106406943198</v>
      </c>
      <c r="ABA29" s="34">
        <v>0.61399389290126694</v>
      </c>
      <c r="ABB29" s="34">
        <v>0.61299059180788196</v>
      </c>
      <c r="ABC29" s="34">
        <v>0.61198707347554504</v>
      </c>
      <c r="ABD29" s="34">
        <v>0.61099266485163806</v>
      </c>
      <c r="ABE29" s="34">
        <v>0.60996624579869907</v>
      </c>
      <c r="ABF29" s="34">
        <v>0.60891843931074197</v>
      </c>
      <c r="ABG29" t="s">
        <v>843</v>
      </c>
      <c r="ABH29" t="s">
        <v>843</v>
      </c>
      <c r="ABI29" t="s">
        <v>1300</v>
      </c>
      <c r="ABJ29" s="34">
        <v>0.40733843143938303</v>
      </c>
      <c r="ABK29" s="34">
        <v>0.40740998489132102</v>
      </c>
      <c r="ABL29" s="34">
        <v>0.40760507802561596</v>
      </c>
      <c r="ABM29" s="34">
        <v>0.40800729736816699</v>
      </c>
      <c r="ABN29" s="34">
        <v>0.40860915368684603</v>
      </c>
      <c r="ABO29" s="34">
        <v>0.40933206453553406</v>
      </c>
      <c r="ABP29" s="34">
        <v>0.410102810236738</v>
      </c>
      <c r="ABQ29" s="34">
        <v>0.41093760670892998</v>
      </c>
      <c r="ABR29" s="34">
        <v>0.41174482823289205</v>
      </c>
      <c r="ABS29" s="34">
        <v>0.41249648897527103</v>
      </c>
      <c r="ABT29" s="34">
        <v>0.41327871241220898</v>
      </c>
      <c r="ABU29" s="34">
        <v>0.41411155969170599</v>
      </c>
      <c r="ABV29" s="34">
        <v>0.41487016239786795</v>
      </c>
      <c r="ABW29" s="34">
        <v>0.41552128997427701</v>
      </c>
      <c r="ABX29" s="34">
        <v>0.41611451184999898</v>
      </c>
      <c r="ABY29" s="34">
        <v>0.41655244660596602</v>
      </c>
      <c r="ABZ29" s="34">
        <v>0.416991069258348</v>
      </c>
      <c r="ACA29" s="34">
        <v>0.41746498715532504</v>
      </c>
      <c r="ACB29" s="34">
        <v>0.41777855735071595</v>
      </c>
      <c r="ACC29" s="34">
        <v>0.41805842369013296</v>
      </c>
      <c r="ACD29" s="34">
        <v>0.41817116695024703</v>
      </c>
      <c r="ACE29" s="34">
        <v>0.41833525831602203</v>
      </c>
      <c r="ACF29" s="34">
        <v>0.41879514581294502</v>
      </c>
      <c r="ACG29" s="34">
        <v>0.41949942894356196</v>
      </c>
      <c r="ACH29" s="34">
        <v>0.42057633728182603</v>
      </c>
      <c r="ACI29" s="34">
        <v>0.42202239148675297</v>
      </c>
      <c r="ACJ29" s="34">
        <v>0.42380149331440997</v>
      </c>
      <c r="ACK29" s="34">
        <v>0.425882837127808</v>
      </c>
      <c r="ACL29" s="34">
        <v>0.42825356093635103</v>
      </c>
      <c r="ACM29" s="34">
        <v>0.43090361804076799</v>
      </c>
      <c r="ACN29" s="34">
        <v>0.43379444814157803</v>
      </c>
      <c r="ACO29" s="34">
        <v>0.43686174843222503</v>
      </c>
      <c r="ACP29" s="34">
        <v>0.44012322868724502</v>
      </c>
      <c r="ACQ29" s="34">
        <v>0.44356272754145998</v>
      </c>
      <c r="ACR29" s="34">
        <v>0.44711692855331597</v>
      </c>
      <c r="ACS29" s="34">
        <v>0.45073833739817798</v>
      </c>
      <c r="ACT29" s="34">
        <v>0.45438653793093997</v>
      </c>
      <c r="ACU29" s="34">
        <v>0.45806605243183396</v>
      </c>
      <c r="ACV29" s="34">
        <v>0.46177857813385004</v>
      </c>
      <c r="ACW29" s="34">
        <v>0.46550982500724603</v>
      </c>
      <c r="ACX29" s="34">
        <v>0.46924066633018596</v>
      </c>
      <c r="ACY29" s="34">
        <v>0.47294976490616103</v>
      </c>
      <c r="ACZ29" s="34">
        <v>0.47662185444982497</v>
      </c>
      <c r="ADA29" s="34">
        <v>0.48020332665288401</v>
      </c>
      <c r="ADB29" s="34">
        <v>0.48370447995808197</v>
      </c>
      <c r="ADC29" s="34">
        <v>0.48718058510371098</v>
      </c>
      <c r="ADD29" s="34">
        <v>0.490621491503964</v>
      </c>
      <c r="ADE29" s="34">
        <v>0.49402568153041299</v>
      </c>
      <c r="ADF29" s="34">
        <v>0.49740686242010002</v>
      </c>
      <c r="ADG29" s="34">
        <v>0.50074308697326697</v>
      </c>
      <c r="ADH29" s="34">
        <v>0.50405137325111493</v>
      </c>
      <c r="ADI29" s="34">
        <v>0.50736347656928904</v>
      </c>
      <c r="ADJ29" s="34">
        <v>0.51064186583765803</v>
      </c>
      <c r="ADK29" s="34">
        <v>0.51388505702393306</v>
      </c>
      <c r="ADL29" s="34">
        <v>0.51711397902362699</v>
      </c>
      <c r="ADM29" s="34">
        <v>0.52036137287970297</v>
      </c>
      <c r="ADN29" s="34">
        <v>0.52363219825196605</v>
      </c>
      <c r="ADO29" s="34">
        <v>0.52688121599680704</v>
      </c>
      <c r="ADP29" s="34">
        <v>0.53011906382020502</v>
      </c>
      <c r="ADQ29" s="34">
        <v>0.533385248905204</v>
      </c>
      <c r="ADR29" s="34">
        <v>0.53668347033491604</v>
      </c>
      <c r="ADS29" s="34">
        <v>0.53996555013354797</v>
      </c>
      <c r="ADT29" s="34">
        <v>0.543166516536011</v>
      </c>
      <c r="ADU29" s="34">
        <v>0.54630317457195499</v>
      </c>
      <c r="ADV29" s="34">
        <v>0.54937210198774</v>
      </c>
      <c r="ADW29" s="34">
        <v>0.55232433080260301</v>
      </c>
      <c r="ADX29" s="34">
        <v>0.55513508045466198</v>
      </c>
      <c r="ADY29" s="34">
        <v>0.55781980421209598</v>
      </c>
      <c r="ADZ29" s="34">
        <v>0.56039282768999299</v>
      </c>
      <c r="AEA29" s="34">
        <v>0.56280608208156202</v>
      </c>
      <c r="AEB29" s="34">
        <v>0.56502145390192704</v>
      </c>
      <c r="AEC29" s="34">
        <v>0.56705921614527999</v>
      </c>
      <c r="AED29" s="34">
        <v>0.56898105546487798</v>
      </c>
      <c r="AEE29" s="34">
        <v>0.570776506008563</v>
      </c>
      <c r="AEF29" s="34">
        <v>0.57242936518227805</v>
      </c>
      <c r="AEG29" s="34">
        <v>0.57391996058724903</v>
      </c>
      <c r="AEH29" s="34">
        <v>0.57531163827939502</v>
      </c>
      <c r="AEI29" s="34">
        <v>0.576670901516669</v>
      </c>
      <c r="AEJ29" s="34">
        <v>0.57788403668055799</v>
      </c>
      <c r="AEK29" s="34">
        <v>0.57890121871882894</v>
      </c>
      <c r="AEL29" s="34">
        <v>0.57977961595907601</v>
      </c>
      <c r="AEM29" s="34">
        <v>0.58057817568922498</v>
      </c>
      <c r="AEN29" s="34">
        <v>0.581286510612673</v>
      </c>
      <c r="AEO29" s="34">
        <v>0.58193974624470401</v>
      </c>
      <c r="AEP29" s="34">
        <v>0.58255361800035999</v>
      </c>
      <c r="AEQ29" s="34">
        <v>0.58304193065741994</v>
      </c>
      <c r="AER29" s="34">
        <v>0.58347109159669008</v>
      </c>
      <c r="AES29" s="34">
        <v>0.58387125538152196</v>
      </c>
      <c r="AET29" s="34">
        <v>0.58418882055814703</v>
      </c>
      <c r="AEU29" s="34">
        <v>0.58449931054256499</v>
      </c>
      <c r="AEV29" s="34">
        <v>0.58483302565206896</v>
      </c>
      <c r="AEW29" s="34">
        <v>0.585123801305511</v>
      </c>
      <c r="AEX29" s="34">
        <v>0.58532176381465906</v>
      </c>
      <c r="AEY29" s="34">
        <v>0.58544399635925604</v>
      </c>
      <c r="AEZ29" s="34">
        <v>0.58551831531047593</v>
      </c>
      <c r="AFA29" s="34">
        <v>0.58555269279238298</v>
      </c>
      <c r="AFB29" s="34">
        <v>0.58549146865964996</v>
      </c>
      <c r="AFC29" s="34">
        <v>0.58534627572114306</v>
      </c>
      <c r="AFD29" s="34">
        <v>0.58520490338734399</v>
      </c>
      <c r="AFE29" s="34">
        <v>0.58502380579376501</v>
      </c>
      <c r="AFF29" s="34">
        <v>0.58479564305174503</v>
      </c>
      <c r="AFG29" t="s">
        <v>843</v>
      </c>
      <c r="AFH29" t="s">
        <v>843</v>
      </c>
      <c r="AFI29" s="34">
        <v>0.7772</v>
      </c>
      <c r="AFJ29" s="34">
        <v>0.77721000000000007</v>
      </c>
      <c r="AFK29" s="34">
        <v>0.77734999999999999</v>
      </c>
      <c r="AFL29" s="34">
        <v>0.77772999999999992</v>
      </c>
      <c r="AFM29" s="34">
        <v>0.77812999999999999</v>
      </c>
      <c r="AFN29" s="34">
        <v>0.77843000000000007</v>
      </c>
      <c r="AFO29" s="34">
        <v>0.77839999999999998</v>
      </c>
      <c r="AFP29" s="34">
        <v>0.77843999999999991</v>
      </c>
      <c r="AFQ29" s="34">
        <v>0.77834999999999999</v>
      </c>
      <c r="AFR29" s="34">
        <v>0.77863000000000004</v>
      </c>
      <c r="AFS29" s="34">
        <v>0.7787099999999999</v>
      </c>
      <c r="AFT29" s="34">
        <v>0.77867999999999993</v>
      </c>
      <c r="AFU29" s="34">
        <v>0.77844999999999998</v>
      </c>
      <c r="AFV29" s="34">
        <v>0.77816000000000007</v>
      </c>
      <c r="AFW29" s="34">
        <v>0.77783000000000002</v>
      </c>
      <c r="AFX29" s="34">
        <v>0.77734999999999999</v>
      </c>
      <c r="AFY29" s="34">
        <v>0.77680000000000005</v>
      </c>
      <c r="AFZ29" s="34">
        <v>0.76932</v>
      </c>
      <c r="AGA29" s="34">
        <v>0.76937</v>
      </c>
      <c r="AGB29" t="s">
        <v>843</v>
      </c>
      <c r="AGC29" t="s">
        <v>843</v>
      </c>
      <c r="AGD29" t="s">
        <v>843</v>
      </c>
      <c r="AGE29" t="s">
        <v>843</v>
      </c>
      <c r="AGF29" s="34">
        <v>6.4990352257154882E-5</v>
      </c>
      <c r="AGG29" t="s">
        <v>843</v>
      </c>
      <c r="AGH29" t="s">
        <v>843</v>
      </c>
      <c r="AGI29" t="s">
        <v>843</v>
      </c>
      <c r="AGJ29" t="s">
        <v>843</v>
      </c>
      <c r="AGK29" t="s">
        <v>843</v>
      </c>
      <c r="AGL29" t="s">
        <v>843</v>
      </c>
      <c r="AGM29" t="s">
        <v>843</v>
      </c>
      <c r="AGN29" t="s">
        <v>843</v>
      </c>
      <c r="AGO29" s="34">
        <v>0.51300000000000001</v>
      </c>
      <c r="AGP29" s="34">
        <v>2018</v>
      </c>
      <c r="AGQ29" t="s">
        <v>832</v>
      </c>
      <c r="AGR29" t="s">
        <v>843</v>
      </c>
      <c r="AGS29" s="34">
        <v>0.311</v>
      </c>
      <c r="AGT29" s="34">
        <v>2018</v>
      </c>
      <c r="AGU29" t="s">
        <v>832</v>
      </c>
      <c r="AGV29" t="s">
        <v>843</v>
      </c>
      <c r="AGW29" s="34">
        <v>0.52900000000000003</v>
      </c>
      <c r="AGX29" s="34">
        <v>2018</v>
      </c>
      <c r="AGY29" t="s">
        <v>832</v>
      </c>
      <c r="AGZ29" t="s">
        <v>843</v>
      </c>
      <c r="AHA29" s="34">
        <v>0.78</v>
      </c>
      <c r="AHB29" s="34">
        <v>2018</v>
      </c>
      <c r="AHC29" t="s">
        <v>832</v>
      </c>
      <c r="AHD29" t="s">
        <v>843</v>
      </c>
      <c r="AHE29" s="34">
        <v>0.32299999999999995</v>
      </c>
      <c r="AHF29" s="34">
        <v>2018</v>
      </c>
      <c r="AHG29" t="s">
        <v>832</v>
      </c>
      <c r="AHH29" t="s">
        <v>843</v>
      </c>
      <c r="AHI29" t="s">
        <v>830</v>
      </c>
      <c r="AHJ29" s="34">
        <v>0.29281714558601379</v>
      </c>
      <c r="AHK29" s="34">
        <v>0.31366044282913208</v>
      </c>
      <c r="AHL29" s="34">
        <v>0.29862606525421143</v>
      </c>
      <c r="AHM29" s="34">
        <v>0.26349014043807983</v>
      </c>
      <c r="AHN29" s="34">
        <v>0.26083770394325256</v>
      </c>
      <c r="AHO29" t="s">
        <v>843</v>
      </c>
      <c r="AHP29" s="34"/>
      <c r="AHQ29" s="34"/>
      <c r="AHR29" s="34"/>
      <c r="AHS29" s="34"/>
      <c r="AHT29" s="34"/>
      <c r="AHU29" t="s">
        <v>843</v>
      </c>
      <c r="AHV29" s="34">
        <v>0.2711021900177002</v>
      </c>
      <c r="AHW29" s="34">
        <v>0.26196843385696411</v>
      </c>
      <c r="AHX29" s="34">
        <v>0.24604442715644836</v>
      </c>
      <c r="AHY29" s="34">
        <v>0.22219477593898773</v>
      </c>
      <c r="AHZ29" s="34">
        <v>0.1623755544424057</v>
      </c>
      <c r="AIA29" t="s">
        <v>832</v>
      </c>
      <c r="AIB29" t="s">
        <v>843</v>
      </c>
      <c r="AIC29" s="34">
        <v>0.25452473759651184</v>
      </c>
      <c r="AID29" s="34">
        <v>0.26222020387649536</v>
      </c>
      <c r="AIE29" s="34">
        <v>0.24642208218574524</v>
      </c>
      <c r="AIF29" s="34">
        <v>0.22295005619525909</v>
      </c>
      <c r="AIG29" s="34">
        <v>0.16615200042724609</v>
      </c>
      <c r="AIH29" t="s">
        <v>924</v>
      </c>
      <c r="AII29" t="s">
        <v>843</v>
      </c>
      <c r="AIJ29" s="34">
        <v>0.28331699967384338</v>
      </c>
      <c r="AIK29" s="34">
        <v>0.27535733580589294</v>
      </c>
      <c r="AIL29" s="34">
        <v>0.26282200217247009</v>
      </c>
      <c r="AIM29" s="34">
        <v>0.25577998161315918</v>
      </c>
      <c r="AIN29" s="34">
        <v>0.20966999232769012</v>
      </c>
      <c r="AIO29" t="s">
        <v>1607</v>
      </c>
      <c r="AIP29" s="34">
        <v>0.24631999433040619</v>
      </c>
      <c r="AIQ29" t="s">
        <v>843</v>
      </c>
      <c r="AIR29" s="34">
        <v>0.24215</v>
      </c>
      <c r="AIS29" s="34">
        <v>0.24575</v>
      </c>
      <c r="AIT29" s="34">
        <v>0.24635000000000001</v>
      </c>
      <c r="AIU29" s="34">
        <v>0.24809999999999999</v>
      </c>
      <c r="AIV29" s="34">
        <v>0.24817</v>
      </c>
      <c r="AIW29" s="34">
        <v>0.24739999999999998</v>
      </c>
      <c r="AIX29" t="s">
        <v>843</v>
      </c>
      <c r="AIY29" s="34">
        <v>3.49E-2</v>
      </c>
      <c r="AIZ29" s="34">
        <v>3.6549999999999999E-2</v>
      </c>
      <c r="AJA29" s="34">
        <v>3.9539999999999999E-2</v>
      </c>
      <c r="AJB29" s="34">
        <v>4.0519999999999994E-2</v>
      </c>
      <c r="AJC29" s="34">
        <v>4.1580000000000006E-2</v>
      </c>
      <c r="AJD29" s="34">
        <v>4.2300000000000004E-2</v>
      </c>
      <c r="AJE29" t="s">
        <v>843</v>
      </c>
      <c r="AJF29" s="34">
        <v>5.187591165304184E-2</v>
      </c>
      <c r="AJG29" s="34">
        <v>4.6982854604721069E-2</v>
      </c>
      <c r="AJH29" s="34">
        <v>2.0992696285247803E-2</v>
      </c>
      <c r="AJI29" s="34">
        <v>-9.8062129691243172E-3</v>
      </c>
      <c r="AJJ29" s="34">
        <v>-6.2663331627845764E-3</v>
      </c>
      <c r="AJK29" t="s">
        <v>830</v>
      </c>
      <c r="AJL29" t="s">
        <v>843</v>
      </c>
      <c r="AJM29" t="s">
        <v>843</v>
      </c>
      <c r="AJN29" s="34">
        <v>4.1411653161048889E-2</v>
      </c>
      <c r="AJO29" s="34">
        <v>2.0961359143257141E-2</v>
      </c>
      <c r="AJP29" s="34">
        <v>4.0823472663760185E-3</v>
      </c>
      <c r="AJQ29" s="34">
        <v>-7.2824517264962196E-3</v>
      </c>
      <c r="AJR29" s="34">
        <v>2.9999511316418648E-2</v>
      </c>
      <c r="AJS29" t="s">
        <v>832</v>
      </c>
      <c r="AJT29" t="s">
        <v>843</v>
      </c>
      <c r="AJU29" t="s">
        <v>843</v>
      </c>
      <c r="AJV29" t="s">
        <v>843</v>
      </c>
      <c r="AJW29" s="34">
        <v>1.7074493691325188E-2</v>
      </c>
      <c r="AJX29" s="34">
        <v>1.1740625835955143E-2</v>
      </c>
      <c r="AJY29" s="34">
        <v>-1.3618472963571548E-2</v>
      </c>
      <c r="AJZ29" s="34">
        <v>-4.3122880160808563E-2</v>
      </c>
      <c r="AKA29" s="34">
        <v>-3.8695439696311951E-2</v>
      </c>
      <c r="AKB29" t="s">
        <v>830</v>
      </c>
      <c r="AKC29" t="s">
        <v>843</v>
      </c>
      <c r="AKD29" t="s">
        <v>843</v>
      </c>
      <c r="AKE29" t="s">
        <v>843</v>
      </c>
      <c r="AKF29" s="34">
        <v>5.9659751132130623E-3</v>
      </c>
      <c r="AKG29" s="34">
        <v>-1.4493563212454319E-2</v>
      </c>
      <c r="AKH29" s="34">
        <v>-3.0483348295092583E-2</v>
      </c>
      <c r="AKI29" s="34">
        <v>-4.0064182132482529E-2</v>
      </c>
      <c r="AKJ29" s="34">
        <v>-9.6801569452509284E-4</v>
      </c>
      <c r="AKK29" t="s">
        <v>832</v>
      </c>
      <c r="AKL29" t="s">
        <v>843</v>
      </c>
      <c r="AKM29" s="34">
        <v>1900</v>
      </c>
      <c r="AKN29" t="s">
        <v>832</v>
      </c>
      <c r="AKO29" t="s">
        <v>843</v>
      </c>
      <c r="AKP29" s="34">
        <v>3455.047119140625</v>
      </c>
      <c r="AKQ29" t="s">
        <v>830</v>
      </c>
      <c r="AKR29" t="s">
        <v>843</v>
      </c>
      <c r="AKS29" s="34">
        <v>2298.7483118279101</v>
      </c>
      <c r="AKT29" t="s">
        <v>832</v>
      </c>
      <c r="AKU29" t="s">
        <v>843</v>
      </c>
      <c r="AKV29" s="34">
        <v>2998.5011581092099</v>
      </c>
      <c r="AKW29" t="s">
        <v>832</v>
      </c>
      <c r="AKX29" t="s">
        <v>843</v>
      </c>
      <c r="AKY29" s="34">
        <v>0.32980972528457642</v>
      </c>
      <c r="AKZ29" s="34">
        <v>0.36925685405731201</v>
      </c>
      <c r="ALA29" s="34">
        <v>0.33414632081985474</v>
      </c>
      <c r="ALB29" s="34">
        <v>0.26482781767845154</v>
      </c>
      <c r="ALC29" s="34">
        <v>0.31829085946083069</v>
      </c>
      <c r="ALD29" t="s">
        <v>830</v>
      </c>
      <c r="ALE29" t="s">
        <v>843</v>
      </c>
      <c r="ALF29" t="s">
        <v>843</v>
      </c>
      <c r="ALG29" t="s">
        <v>843</v>
      </c>
      <c r="ALH29" s="34">
        <v>0.30714249610900879</v>
      </c>
      <c r="ALI29" s="34">
        <v>0.31630679965019226</v>
      </c>
      <c r="ALJ29" s="34">
        <v>0.27967852354049683</v>
      </c>
      <c r="ALK29" s="34">
        <v>0.218279168009758</v>
      </c>
      <c r="ALL29" s="34">
        <v>0.23649848997592926</v>
      </c>
      <c r="ALM29" t="s">
        <v>832</v>
      </c>
    </row>
    <row r="30" spans="1:1020 1028:1080">
      <c r="A30" t="s">
        <v>512</v>
      </c>
      <c r="B30" t="s">
        <v>12</v>
      </c>
      <c r="C30" t="s">
        <v>218</v>
      </c>
      <c r="D30" s="34">
        <v>3.4228503704071045E-2</v>
      </c>
      <c r="E30" t="s">
        <v>432</v>
      </c>
      <c r="F30" s="34">
        <v>3.2136227935552597E-2</v>
      </c>
      <c r="G30" t="s">
        <v>1464</v>
      </c>
      <c r="H30" s="34">
        <v>3.274313360452652E-2</v>
      </c>
      <c r="I30" t="s">
        <v>1294</v>
      </c>
      <c r="J30" s="34">
        <v>2.7289992198348045E-2</v>
      </c>
      <c r="K30" t="s">
        <v>1521</v>
      </c>
      <c r="L30" s="34"/>
      <c r="M30" t="s">
        <v>465</v>
      </c>
      <c r="N30" s="34">
        <v>0.55762004852294922</v>
      </c>
      <c r="O30" s="34"/>
      <c r="P30" t="s">
        <v>1459</v>
      </c>
      <c r="Q30" s="34"/>
      <c r="R30" t="s">
        <v>1459</v>
      </c>
      <c r="S30" s="34"/>
      <c r="T30" t="s">
        <v>1459</v>
      </c>
      <c r="U30" s="34"/>
      <c r="V30" t="s">
        <v>1459</v>
      </c>
      <c r="W30" t="s">
        <v>843</v>
      </c>
      <c r="X30" t="s">
        <v>465</v>
      </c>
      <c r="Y30" s="34">
        <v>0.55313539505004883</v>
      </c>
      <c r="Z30" s="34"/>
      <c r="AA30" t="s">
        <v>1459</v>
      </c>
      <c r="AB30" s="34"/>
      <c r="AC30" t="s">
        <v>1459</v>
      </c>
      <c r="AD30" s="34"/>
      <c r="AE30" t="s">
        <v>1459</v>
      </c>
      <c r="AF30" s="34"/>
      <c r="AG30" t="s">
        <v>1459</v>
      </c>
      <c r="AH30" t="s">
        <v>843</v>
      </c>
      <c r="AI30" t="s">
        <v>465</v>
      </c>
      <c r="AJ30" s="34">
        <v>0.55089175701141357</v>
      </c>
      <c r="AK30" s="34"/>
      <c r="AL30" t="s">
        <v>1459</v>
      </c>
      <c r="AM30" s="34"/>
      <c r="AN30" t="s">
        <v>1459</v>
      </c>
      <c r="AO30" s="34"/>
      <c r="AP30" t="s">
        <v>1459</v>
      </c>
      <c r="AQ30" s="34"/>
      <c r="AR30" t="s">
        <v>1459</v>
      </c>
      <c r="AS30" t="s">
        <v>843</v>
      </c>
      <c r="AT30" t="s">
        <v>465</v>
      </c>
      <c r="AU30" s="34">
        <v>0.5560491681098938</v>
      </c>
      <c r="AV30" s="34"/>
      <c r="AW30" t="s">
        <v>1459</v>
      </c>
      <c r="AX30" s="34"/>
      <c r="AY30" t="s">
        <v>1459</v>
      </c>
      <c r="AZ30" s="34"/>
      <c r="BA30" t="s">
        <v>1459</v>
      </c>
      <c r="BB30" s="34"/>
      <c r="BC30" t="s">
        <v>1459</v>
      </c>
      <c r="BD30" t="s">
        <v>843</v>
      </c>
      <c r="BE30" s="34">
        <v>0.54523499805254672</v>
      </c>
      <c r="BF30" t="s">
        <v>465</v>
      </c>
      <c r="BG30" t="s">
        <v>843</v>
      </c>
      <c r="BH30" t="s">
        <v>432</v>
      </c>
      <c r="BI30" s="34">
        <v>3.088334321975708</v>
      </c>
      <c r="BJ30" t="s">
        <v>819</v>
      </c>
      <c r="BK30" s="34">
        <v>6.2155323028564453</v>
      </c>
      <c r="BL30" t="s">
        <v>1294</v>
      </c>
      <c r="BM30" s="34">
        <v>6.4255728721618652</v>
      </c>
      <c r="BN30" t="s">
        <v>1521</v>
      </c>
      <c r="BO30" s="34">
        <v>7.2729310989379883</v>
      </c>
      <c r="BP30" t="s">
        <v>843</v>
      </c>
      <c r="BQ30" s="34">
        <v>2.3396694660186768</v>
      </c>
      <c r="BR30" t="s">
        <v>465</v>
      </c>
      <c r="BS30" s="34"/>
      <c r="BT30" t="s">
        <v>843</v>
      </c>
      <c r="BU30" s="34">
        <v>3.9778063297271729</v>
      </c>
      <c r="BV30" t="s">
        <v>1556</v>
      </c>
      <c r="BW30" t="s">
        <v>843</v>
      </c>
      <c r="BX30" s="34">
        <v>3.1219282150268555</v>
      </c>
      <c r="BY30" t="s">
        <v>924</v>
      </c>
      <c r="BZ30" t="s">
        <v>843</v>
      </c>
      <c r="CA30" t="s">
        <v>465</v>
      </c>
      <c r="CB30" s="34">
        <v>5.4214815609157085E-3</v>
      </c>
      <c r="CC30" s="34">
        <v>4.6930694952607155E-3</v>
      </c>
      <c r="CD30" s="34">
        <v>4.7089480794966221E-3</v>
      </c>
      <c r="CE30" s="34">
        <v>3.8022354710847139E-3</v>
      </c>
      <c r="CF30" s="34">
        <v>3.8022384978830814E-3</v>
      </c>
      <c r="CG30" t="s">
        <v>843</v>
      </c>
      <c r="CH30" t="s">
        <v>465</v>
      </c>
      <c r="CI30" s="34">
        <v>6.4205015078186989E-3</v>
      </c>
      <c r="CJ30" s="34">
        <v>5.952516570687294E-3</v>
      </c>
      <c r="CK30" s="34">
        <v>5.778125487267971E-3</v>
      </c>
      <c r="CL30" s="34">
        <v>5.6714778766036034E-3</v>
      </c>
      <c r="CM30" s="34">
        <v>5.6387479417026043E-3</v>
      </c>
      <c r="CN30" t="s">
        <v>843</v>
      </c>
      <c r="CO30" t="s">
        <v>465</v>
      </c>
      <c r="CP30" s="34">
        <v>5.9743542224168777E-3</v>
      </c>
      <c r="CQ30" s="34">
        <v>5.7432614266872406E-3</v>
      </c>
      <c r="CR30" s="34">
        <v>5.7246191427111626E-3</v>
      </c>
      <c r="CS30" s="34">
        <v>5.6582079268991947E-3</v>
      </c>
      <c r="CT30" s="34">
        <v>5.6660785339772701E-3</v>
      </c>
      <c r="CU30" t="s">
        <v>843</v>
      </c>
      <c r="CV30" t="s">
        <v>465</v>
      </c>
      <c r="CW30" s="34">
        <v>5.7653733529150486E-3</v>
      </c>
      <c r="CX30" s="34">
        <v>5.6581948883831501E-3</v>
      </c>
      <c r="CY30" s="34">
        <v>5.5668866261839867E-3</v>
      </c>
      <c r="CZ30" s="34">
        <v>5.4930443875491619E-3</v>
      </c>
      <c r="DA30" s="34">
        <v>5.49300666898489E-3</v>
      </c>
      <c r="DB30" t="s">
        <v>843</v>
      </c>
      <c r="DC30" s="34"/>
      <c r="DD30" s="34"/>
      <c r="DE30" s="34"/>
      <c r="DF30" s="34"/>
      <c r="DG30" s="34"/>
      <c r="DH30" t="s">
        <v>1460</v>
      </c>
      <c r="DI30" t="s">
        <v>843</v>
      </c>
      <c r="DJ30" s="34"/>
      <c r="DK30" s="34"/>
      <c r="DL30" s="34"/>
      <c r="DM30" s="34"/>
      <c r="DN30" s="34"/>
      <c r="DO30" t="s">
        <v>1460</v>
      </c>
      <c r="DP30" t="s">
        <v>843</v>
      </c>
      <c r="DQ30" s="34"/>
      <c r="DR30" t="s">
        <v>1460</v>
      </c>
      <c r="DS30" t="s">
        <v>843</v>
      </c>
      <c r="DT30" t="s">
        <v>843</v>
      </c>
      <c r="DU30" s="34">
        <v>9.3000000000000007</v>
      </c>
      <c r="DV30" t="s">
        <v>1461</v>
      </c>
      <c r="DW30" t="s">
        <v>843</v>
      </c>
      <c r="DX30" t="s">
        <v>843</v>
      </c>
      <c r="DY30" t="s">
        <v>465</v>
      </c>
      <c r="DZ30" s="34">
        <v>2.1715874318033457E-3</v>
      </c>
      <c r="EA30" s="34">
        <v>3.2348956447094679E-3</v>
      </c>
      <c r="EB30" s="34">
        <v>-7.9938117414712906E-4</v>
      </c>
      <c r="EC30" s="34">
        <v>-6.023443304002285E-3</v>
      </c>
      <c r="ED30" s="34">
        <v>1.3055985793471336E-2</v>
      </c>
      <c r="EE30" t="s">
        <v>843</v>
      </c>
      <c r="EF30" t="s">
        <v>465</v>
      </c>
      <c r="EG30" s="34">
        <v>3.6000001709908247E-3</v>
      </c>
      <c r="EH30" s="34">
        <v>2.5999997742474079E-3</v>
      </c>
      <c r="EI30" s="34">
        <v>-9.9999961093999445E-5</v>
      </c>
      <c r="EJ30" s="34">
        <v>1.999999862164259E-3</v>
      </c>
      <c r="EK30" s="34">
        <v>1.0000000474974513E-3</v>
      </c>
      <c r="EL30" t="s">
        <v>843</v>
      </c>
      <c r="EM30" t="s">
        <v>465</v>
      </c>
      <c r="EN30" s="34">
        <v>3.5073859617114067E-3</v>
      </c>
      <c r="EO30" s="34">
        <v>2.6816804893314838E-3</v>
      </c>
      <c r="EP30" s="34">
        <v>-1.4286595396697521E-3</v>
      </c>
      <c r="EQ30" s="34">
        <v>5.0182463601231575E-3</v>
      </c>
      <c r="ER30" s="34">
        <v>7.3443073779344559E-3</v>
      </c>
      <c r="ES30" t="s">
        <v>843</v>
      </c>
      <c r="ET30" t="s">
        <v>465</v>
      </c>
      <c r="EU30" s="34">
        <v>3.8306564092636108E-3</v>
      </c>
      <c r="EV30" s="34">
        <v>2.7025560848414898E-3</v>
      </c>
      <c r="EW30" s="34">
        <v>3.3236271701753139E-3</v>
      </c>
      <c r="EX30" s="34">
        <v>4.6387426555156708E-3</v>
      </c>
      <c r="EY30" s="34">
        <v>-7.6699157943949103E-5</v>
      </c>
      <c r="EZ30" t="s">
        <v>843</v>
      </c>
      <c r="FA30" t="s">
        <v>465</v>
      </c>
      <c r="FB30" s="34">
        <v>-4.2330138385295868E-3</v>
      </c>
      <c r="FC30" s="34">
        <v>-5.191451869904995E-3</v>
      </c>
      <c r="FD30" s="34">
        <v>-1.7498646629974246E-3</v>
      </c>
      <c r="FE30" s="34">
        <v>-1.8796479562297463E-3</v>
      </c>
      <c r="FF30" s="34">
        <v>1.3925275765359402E-2</v>
      </c>
      <c r="FG30" t="s">
        <v>843</v>
      </c>
      <c r="FH30" s="34"/>
      <c r="FI30" s="34"/>
      <c r="FJ30" s="34"/>
      <c r="FK30" s="34"/>
      <c r="FL30" s="34"/>
      <c r="FM30" t="s">
        <v>843</v>
      </c>
      <c r="FN30" t="s">
        <v>843</v>
      </c>
      <c r="FO30" s="34"/>
      <c r="FP30" t="s">
        <v>1460</v>
      </c>
      <c r="FQ30" t="s">
        <v>843</v>
      </c>
      <c r="FR30" t="s">
        <v>843</v>
      </c>
      <c r="FS30" s="34"/>
      <c r="FT30" t="s">
        <v>1460</v>
      </c>
      <c r="FU30" t="s">
        <v>843</v>
      </c>
      <c r="FV30" t="s">
        <v>843</v>
      </c>
      <c r="FW30" s="34"/>
      <c r="FX30" t="s">
        <v>1460</v>
      </c>
      <c r="FY30" t="s">
        <v>843</v>
      </c>
      <c r="FZ30" s="34"/>
      <c r="GA30" s="34"/>
      <c r="GB30" s="34"/>
      <c r="GC30" s="34"/>
      <c r="GD30" s="34"/>
      <c r="GE30" t="s">
        <v>1460</v>
      </c>
      <c r="GF30" t="s">
        <v>843</v>
      </c>
      <c r="GG30" s="34">
        <v>-0.12208712846040726</v>
      </c>
      <c r="GH30" s="34">
        <v>-0.13142366707324982</v>
      </c>
      <c r="GI30" s="34">
        <v>-8.5825555026531219E-2</v>
      </c>
      <c r="GJ30" s="34">
        <v>-5.999230220913887E-2</v>
      </c>
      <c r="GK30" s="34">
        <v>-7.1543425321578979E-2</v>
      </c>
      <c r="GL30" t="s">
        <v>832</v>
      </c>
      <c r="GM30" t="s">
        <v>843</v>
      </c>
      <c r="GN30" s="34"/>
      <c r="GO30" t="s">
        <v>1460</v>
      </c>
      <c r="GP30" t="s">
        <v>843</v>
      </c>
      <c r="GQ30" t="s">
        <v>843</v>
      </c>
      <c r="GR30" s="34">
        <v>0.11814642697572708</v>
      </c>
      <c r="GS30" s="34">
        <v>0.12168624252080917</v>
      </c>
      <c r="GT30" s="34">
        <v>8.6015909910202026E-2</v>
      </c>
      <c r="GU30" s="34">
        <v>9.2044837772846222E-2</v>
      </c>
      <c r="GV30" s="34">
        <v>7.6549306511878967E-2</v>
      </c>
      <c r="GW30" t="s">
        <v>832</v>
      </c>
      <c r="GX30" t="s">
        <v>843</v>
      </c>
      <c r="GY30" t="s">
        <v>843</v>
      </c>
      <c r="GZ30" t="s">
        <v>843</v>
      </c>
      <c r="HA30" t="s">
        <v>843</v>
      </c>
      <c r="HB30" t="s">
        <v>843</v>
      </c>
      <c r="HC30" t="s">
        <v>843</v>
      </c>
      <c r="HD30" t="s">
        <v>843</v>
      </c>
      <c r="HE30" t="s">
        <v>843</v>
      </c>
      <c r="HF30" t="s">
        <v>843</v>
      </c>
      <c r="HG30" t="s">
        <v>843</v>
      </c>
      <c r="HH30" s="34">
        <v>75055</v>
      </c>
      <c r="HI30" s="34">
        <v>76215</v>
      </c>
      <c r="HJ30" s="34">
        <v>77195</v>
      </c>
      <c r="HK30" s="34">
        <v>78075</v>
      </c>
      <c r="HL30" s="34">
        <v>78941</v>
      </c>
      <c r="HM30" s="34">
        <v>79869</v>
      </c>
      <c r="HN30" s="34">
        <v>80895</v>
      </c>
      <c r="HO30" s="34">
        <v>82016</v>
      </c>
      <c r="HP30" s="34">
        <v>83251</v>
      </c>
      <c r="HQ30" s="34">
        <v>84534</v>
      </c>
      <c r="HR30" s="34">
        <v>85695</v>
      </c>
      <c r="HS30" s="34">
        <v>86729</v>
      </c>
      <c r="HT30" s="34">
        <v>87674</v>
      </c>
      <c r="HU30" s="34">
        <v>88497</v>
      </c>
      <c r="HV30" s="34">
        <v>89236</v>
      </c>
      <c r="HW30" s="34">
        <v>89941</v>
      </c>
      <c r="HX30" s="34">
        <v>90564</v>
      </c>
      <c r="HY30" s="34">
        <v>91119</v>
      </c>
      <c r="HZ30" s="34">
        <v>91626</v>
      </c>
      <c r="IA30" s="34">
        <v>92117</v>
      </c>
      <c r="IB30" s="34">
        <v>92664</v>
      </c>
      <c r="IC30" s="34">
        <v>93219</v>
      </c>
      <c r="ID30" s="34">
        <v>93763</v>
      </c>
      <c r="IE30" s="34">
        <v>94298</v>
      </c>
      <c r="IF30" s="34">
        <v>94816</v>
      </c>
      <c r="IG30" s="34">
        <v>95319</v>
      </c>
      <c r="IH30" s="34">
        <v>95803</v>
      </c>
      <c r="II30" s="34">
        <v>96266</v>
      </c>
      <c r="IJ30" s="34">
        <v>96701</v>
      </c>
      <c r="IK30" s="34">
        <v>97118</v>
      </c>
      <c r="IL30" s="34">
        <v>97510</v>
      </c>
      <c r="IM30" s="34">
        <v>97871</v>
      </c>
      <c r="IN30" s="34">
        <v>98200</v>
      </c>
      <c r="IO30" s="34">
        <v>98507</v>
      </c>
      <c r="IP30" s="34">
        <v>98788</v>
      </c>
      <c r="IQ30" s="34">
        <v>99034</v>
      </c>
      <c r="IR30" s="34">
        <v>99245</v>
      </c>
      <c r="IS30" s="34">
        <v>99421</v>
      </c>
      <c r="IT30" s="34">
        <v>99570</v>
      </c>
      <c r="IU30" s="34">
        <v>99689</v>
      </c>
      <c r="IV30" s="34">
        <v>99776</v>
      </c>
      <c r="IW30" s="34">
        <v>99834</v>
      </c>
      <c r="IX30" s="34">
        <v>99850</v>
      </c>
      <c r="IY30" s="34">
        <v>99838</v>
      </c>
      <c r="IZ30" s="34">
        <v>99806</v>
      </c>
      <c r="JA30" s="34">
        <v>99743</v>
      </c>
      <c r="JB30" s="34">
        <v>99658</v>
      </c>
      <c r="JC30" s="34">
        <v>99543</v>
      </c>
      <c r="JD30" s="34">
        <v>99397</v>
      </c>
      <c r="JE30" s="34">
        <v>99228</v>
      </c>
      <c r="JF30" s="34">
        <v>99030</v>
      </c>
      <c r="JG30" s="34">
        <v>98811</v>
      </c>
      <c r="JH30" s="34">
        <v>98582</v>
      </c>
      <c r="JI30" s="34">
        <v>98331</v>
      </c>
      <c r="JJ30" s="34">
        <v>98058</v>
      </c>
      <c r="JK30" s="34">
        <v>97771</v>
      </c>
      <c r="JL30" s="34">
        <v>97469</v>
      </c>
      <c r="JM30" s="34">
        <v>97153</v>
      </c>
      <c r="JN30" s="34">
        <v>96825</v>
      </c>
      <c r="JO30" s="34">
        <v>96484</v>
      </c>
      <c r="JP30" s="34">
        <v>96132</v>
      </c>
      <c r="JQ30" s="34">
        <v>95762</v>
      </c>
      <c r="JR30" s="34">
        <v>95379</v>
      </c>
      <c r="JS30" s="34">
        <v>94990</v>
      </c>
      <c r="JT30" s="34">
        <v>94590</v>
      </c>
      <c r="JU30" s="34">
        <v>94187</v>
      </c>
      <c r="JV30" s="34">
        <v>93769</v>
      </c>
      <c r="JW30" s="34">
        <v>93335</v>
      </c>
      <c r="JX30" s="34">
        <v>92896</v>
      </c>
      <c r="JY30" s="34">
        <v>92448</v>
      </c>
      <c r="JZ30" s="34">
        <v>91992</v>
      </c>
      <c r="KA30" s="34">
        <v>91528</v>
      </c>
      <c r="KB30" s="34">
        <v>91058</v>
      </c>
      <c r="KC30" s="34">
        <v>90587</v>
      </c>
      <c r="KD30" s="34">
        <v>90105</v>
      </c>
      <c r="KE30" s="34">
        <v>89615</v>
      </c>
      <c r="KF30" s="34">
        <v>89114</v>
      </c>
      <c r="KG30" s="34">
        <v>88596</v>
      </c>
      <c r="KH30" s="34">
        <v>88084</v>
      </c>
      <c r="KI30" s="34">
        <v>87567</v>
      </c>
      <c r="KJ30" s="34">
        <v>87041</v>
      </c>
      <c r="KK30" s="34">
        <v>86510</v>
      </c>
      <c r="KL30" s="34">
        <v>85974</v>
      </c>
      <c r="KM30" s="34">
        <v>85429</v>
      </c>
      <c r="KN30" s="34">
        <v>84884</v>
      </c>
      <c r="KO30" s="34">
        <v>84343</v>
      </c>
      <c r="KP30" s="34">
        <v>83796</v>
      </c>
      <c r="KQ30" s="34">
        <v>83254</v>
      </c>
      <c r="KR30" s="34">
        <v>82715</v>
      </c>
      <c r="KS30" s="34">
        <v>82174</v>
      </c>
      <c r="KT30" s="34">
        <v>81638</v>
      </c>
      <c r="KU30" s="34">
        <v>81106</v>
      </c>
      <c r="KV30" s="34">
        <v>80572</v>
      </c>
      <c r="KW30" s="34">
        <v>80044</v>
      </c>
      <c r="KX30" s="34">
        <v>79520</v>
      </c>
      <c r="KY30" s="34">
        <v>78996</v>
      </c>
      <c r="KZ30" s="34">
        <v>78490</v>
      </c>
      <c r="LA30" s="34">
        <v>77987</v>
      </c>
      <c r="LB30" s="34">
        <v>77484</v>
      </c>
      <c r="LC30" s="34">
        <v>76989</v>
      </c>
      <c r="LD30" s="34">
        <v>76501</v>
      </c>
      <c r="LE30" t="s">
        <v>843</v>
      </c>
      <c r="LF30" t="s">
        <v>843</v>
      </c>
      <c r="LG30" t="s">
        <v>843</v>
      </c>
      <c r="LH30" s="34">
        <v>1.6577934846282005E-2</v>
      </c>
      <c r="LI30" s="34">
        <v>1.5337115153670311E-2</v>
      </c>
      <c r="LJ30" s="34">
        <v>1.2776394374668598E-2</v>
      </c>
      <c r="LK30" s="34">
        <v>1.1335215531289577E-2</v>
      </c>
      <c r="LL30" s="34">
        <v>1.1030835099518299E-2</v>
      </c>
      <c r="LM30" s="34">
        <v>1.1687054298818111E-2</v>
      </c>
      <c r="LN30" s="34">
        <v>1.2764224782586098E-2</v>
      </c>
      <c r="LO30" s="34">
        <v>1.3762332499027252E-2</v>
      </c>
      <c r="LP30" s="34">
        <v>1.494579017162323E-2</v>
      </c>
      <c r="LQ30" s="34">
        <v>1.529367920011282E-2</v>
      </c>
      <c r="LR30" s="34">
        <v>1.3640660792589188E-2</v>
      </c>
      <c r="LS30" s="34">
        <v>1.1993833817541599E-2</v>
      </c>
      <c r="LT30" s="34">
        <v>1.0837075300514698E-2</v>
      </c>
      <c r="LU30" s="34">
        <v>9.3432627618312836E-3</v>
      </c>
      <c r="LV30" s="34">
        <v>8.3158928900957108E-3</v>
      </c>
      <c r="LW30" s="34">
        <v>7.8693544492125511E-3</v>
      </c>
      <c r="LX30" s="34">
        <v>6.9028832949697971E-3</v>
      </c>
      <c r="LY30" s="34">
        <v>6.1095613054931164E-3</v>
      </c>
      <c r="LZ30" s="34">
        <v>5.5487295612692833E-3</v>
      </c>
      <c r="MA30" s="34">
        <v>5.3444341756403446E-3</v>
      </c>
      <c r="MB30" s="34">
        <v>5.9205396100878716E-3</v>
      </c>
      <c r="MC30" s="34">
        <v>5.9715160168707371E-3</v>
      </c>
      <c r="MD30" s="34">
        <v>5.8187581598758698E-3</v>
      </c>
      <c r="ME30" s="34">
        <v>5.6896586902439594E-3</v>
      </c>
      <c r="MF30" s="34">
        <v>5.4781907238066196E-3</v>
      </c>
      <c r="MG30" s="34">
        <v>5.2909897640347481E-3</v>
      </c>
      <c r="MH30" s="34">
        <v>5.0648385658860207E-3</v>
      </c>
      <c r="MI30" s="34">
        <v>4.8211934044957161E-3</v>
      </c>
      <c r="MJ30" s="34">
        <v>4.5085507445037365E-3</v>
      </c>
      <c r="MK30" s="34">
        <v>4.3029901571571827E-3</v>
      </c>
      <c r="ML30" s="34">
        <v>4.0282029658555984E-3</v>
      </c>
      <c r="MM30" s="34">
        <v>3.6953482776880264E-3</v>
      </c>
      <c r="MN30" s="34">
        <v>3.3559303265064955E-3</v>
      </c>
      <c r="MO30" s="34">
        <v>3.1213962938636541E-3</v>
      </c>
      <c r="MP30" s="34">
        <v>2.8485283255577087E-3</v>
      </c>
      <c r="MQ30" s="34">
        <v>2.4870855268090963E-3</v>
      </c>
      <c r="MR30" s="34">
        <v>2.1283149253576994E-3</v>
      </c>
      <c r="MS30" s="34">
        <v>1.7718184972181916E-3</v>
      </c>
      <c r="MT30" s="34">
        <v>1.4975554076954722E-3</v>
      </c>
      <c r="MU30" s="34">
        <v>1.1944255093112588E-3</v>
      </c>
      <c r="MV30" s="34">
        <v>8.7233353406190872E-4</v>
      </c>
      <c r="MW30" s="34">
        <v>5.8113323757424951E-4</v>
      </c>
      <c r="MX30" s="34">
        <v>1.6025319928303361E-4</v>
      </c>
      <c r="MY30" s="34">
        <v>-1.2018749112030491E-4</v>
      </c>
      <c r="MZ30" s="34">
        <v>-3.2057063071988523E-4</v>
      </c>
      <c r="NA30" s="34">
        <v>-6.3142389990389347E-4</v>
      </c>
      <c r="NB30" s="34">
        <v>-8.5255346493795514E-4</v>
      </c>
      <c r="NC30" s="34">
        <v>-1.1546127498149872E-3</v>
      </c>
      <c r="ND30" s="34">
        <v>-1.4677795115858316E-3</v>
      </c>
      <c r="NE30" s="34">
        <v>-1.7016995698213577E-3</v>
      </c>
      <c r="NF30" s="34">
        <v>-1.997397979721427E-3</v>
      </c>
      <c r="NG30" s="34">
        <v>-2.2138999775052071E-3</v>
      </c>
      <c r="NH30" s="34">
        <v>-2.320245373994112E-3</v>
      </c>
      <c r="NI30" s="34">
        <v>-2.5493504945188761E-3</v>
      </c>
      <c r="NJ30" s="34">
        <v>-2.7801983524113894E-3</v>
      </c>
      <c r="NK30" s="34">
        <v>-2.9311308171600103E-3</v>
      </c>
      <c r="NL30" s="34">
        <v>-3.0936307739466429E-3</v>
      </c>
      <c r="NM30" s="34">
        <v>-3.2473232131451368E-3</v>
      </c>
      <c r="NN30" s="34">
        <v>-3.3818299416452646E-3</v>
      </c>
      <c r="NO30" s="34">
        <v>-3.5280338488519192E-3</v>
      </c>
      <c r="NP30" s="34">
        <v>-3.6549444776028395E-3</v>
      </c>
      <c r="NQ30" s="34">
        <v>-3.856300376355648E-3</v>
      </c>
      <c r="NR30" s="34">
        <v>-4.0075182914733887E-3</v>
      </c>
      <c r="NS30" s="34">
        <v>-4.0868055075407028E-3</v>
      </c>
      <c r="NT30" s="34">
        <v>-4.2198607698082924E-3</v>
      </c>
      <c r="NU30" s="34">
        <v>-4.2695943266153336E-3</v>
      </c>
      <c r="NV30" s="34">
        <v>-4.4478569179773331E-3</v>
      </c>
      <c r="NW30" s="34">
        <v>-4.639139398932457E-3</v>
      </c>
      <c r="NX30" s="34">
        <v>-4.7145835123956203E-3</v>
      </c>
      <c r="NY30" s="34">
        <v>-4.8342635855078697E-3</v>
      </c>
      <c r="NZ30" s="34">
        <v>-4.9447077326476574E-3</v>
      </c>
      <c r="OA30" s="34">
        <v>-5.0566801801323891E-3</v>
      </c>
      <c r="OB30" s="34">
        <v>-5.1482701674103737E-3</v>
      </c>
      <c r="OC30" s="34">
        <v>-5.1859510131180286E-3</v>
      </c>
      <c r="OD30" s="34">
        <v>-5.3350580856204033E-3</v>
      </c>
      <c r="OE30" s="34">
        <v>-5.4529402405023575E-3</v>
      </c>
      <c r="OF30" s="34">
        <v>-5.6062676012516022E-3</v>
      </c>
      <c r="OG30" s="34">
        <v>-5.8297389186918736E-3</v>
      </c>
      <c r="OH30" s="34">
        <v>-5.795805249363184E-3</v>
      </c>
      <c r="OI30" s="34">
        <v>-5.8866902254521847E-3</v>
      </c>
      <c r="OJ30" s="34">
        <v>-6.0249427333474159E-3</v>
      </c>
      <c r="OK30" s="34">
        <v>-6.1192577704787254E-3</v>
      </c>
      <c r="OL30" s="34">
        <v>-6.2150890007615089E-3</v>
      </c>
      <c r="OM30" s="34">
        <v>-6.3593033701181412E-3</v>
      </c>
      <c r="ON30" s="34">
        <v>-6.4000030979514122E-3</v>
      </c>
      <c r="OO30" s="34">
        <v>-6.3938004896044731E-3</v>
      </c>
      <c r="OP30" s="34">
        <v>-6.5065445378422737E-3</v>
      </c>
      <c r="OQ30" s="34">
        <v>-6.489098072052002E-3</v>
      </c>
      <c r="OR30" s="34">
        <v>-6.4952117390930653E-3</v>
      </c>
      <c r="OS30" s="34">
        <v>-6.5620136447250843E-3</v>
      </c>
      <c r="OT30" s="34">
        <v>-6.5441103652119637E-3</v>
      </c>
      <c r="OU30" s="34">
        <v>-6.5378989093005657E-3</v>
      </c>
      <c r="OV30" s="34">
        <v>-6.6057466901838779E-3</v>
      </c>
      <c r="OW30" s="34">
        <v>-6.5747112967073917E-3</v>
      </c>
      <c r="OX30" s="34">
        <v>-6.5679210238158703E-3</v>
      </c>
      <c r="OY30" s="34">
        <v>-6.611343938857317E-3</v>
      </c>
      <c r="OZ30" s="34">
        <v>-6.4259902574121952E-3</v>
      </c>
      <c r="PA30" s="34">
        <v>-6.4290817826986313E-3</v>
      </c>
      <c r="PB30" s="34">
        <v>-6.4706825651228428E-3</v>
      </c>
      <c r="PC30" s="34">
        <v>-6.4089088700711727E-3</v>
      </c>
      <c r="PD30" s="34">
        <v>-6.358741782605648E-3</v>
      </c>
      <c r="PE30" t="s">
        <v>1300</v>
      </c>
      <c r="PF30" t="s">
        <v>843</v>
      </c>
      <c r="PG30" t="s">
        <v>843</v>
      </c>
      <c r="PH30" t="s">
        <v>843</v>
      </c>
      <c r="PI30" t="s">
        <v>843</v>
      </c>
      <c r="PJ30" t="s">
        <v>1300</v>
      </c>
      <c r="PK30" s="34">
        <v>0.47041502594947815</v>
      </c>
      <c r="PL30" s="34">
        <v>0.4701305627822876</v>
      </c>
      <c r="PM30" s="34">
        <v>0.47025066614151001</v>
      </c>
      <c r="PN30" s="34">
        <v>0.47063720226287842</v>
      </c>
      <c r="PO30" s="34">
        <v>0.47108599543571472</v>
      </c>
      <c r="PP30" s="34">
        <v>0.47152212262153625</v>
      </c>
      <c r="PQ30" s="34">
        <v>0.4719822108745575</v>
      </c>
      <c r="PR30" s="34">
        <v>0.47240781784057617</v>
      </c>
      <c r="PS30" s="34">
        <v>0.47287118434906006</v>
      </c>
      <c r="PT30" s="34">
        <v>0.47332432866096497</v>
      </c>
      <c r="PU30" s="34">
        <v>0.47373825311660767</v>
      </c>
      <c r="PV30" s="34">
        <v>0.47436267137527466</v>
      </c>
      <c r="PW30" s="34">
        <v>0.47508955001831055</v>
      </c>
      <c r="PX30" s="34">
        <v>0.47567713260650635</v>
      </c>
      <c r="PY30" s="34">
        <v>0.47613072395324707</v>
      </c>
      <c r="PZ30" s="34">
        <v>0.47645679116249084</v>
      </c>
      <c r="QA30" s="34">
        <v>0.47674572467803955</v>
      </c>
      <c r="QB30" s="34">
        <v>0.47696968913078308</v>
      </c>
      <c r="QC30" s="34">
        <v>0.47710257768630981</v>
      </c>
      <c r="QD30" s="34">
        <v>0.47723004221916199</v>
      </c>
      <c r="QE30" s="34">
        <v>0.47738063335418701</v>
      </c>
      <c r="QF30" s="34">
        <v>0.47748848795890808</v>
      </c>
      <c r="QG30" s="34">
        <v>0.47760844230651855</v>
      </c>
      <c r="QH30" s="34">
        <v>0.47775137424468994</v>
      </c>
      <c r="QI30" s="34">
        <v>0.4779045581817627</v>
      </c>
      <c r="QJ30" s="34">
        <v>0.47804740071296692</v>
      </c>
      <c r="QK30" s="34">
        <v>0.47816875576972961</v>
      </c>
      <c r="QL30" s="34">
        <v>0.47827893495559692</v>
      </c>
      <c r="QM30" s="34">
        <v>0.47841283679008484</v>
      </c>
      <c r="QN30" s="34">
        <v>0.47855186462402344</v>
      </c>
      <c r="QO30" s="34">
        <v>0.47866886854171753</v>
      </c>
      <c r="QP30" s="34">
        <v>0.47880372405052185</v>
      </c>
      <c r="QQ30" s="34">
        <v>0.4789409339427948</v>
      </c>
      <c r="QR30" s="34">
        <v>0.47905224561691284</v>
      </c>
      <c r="QS30" s="34">
        <v>0.47917762398719788</v>
      </c>
      <c r="QT30" s="34">
        <v>0.47930005192756653</v>
      </c>
      <c r="QU30" s="34">
        <v>0.47945991158485413</v>
      </c>
      <c r="QV30" s="34">
        <v>0.47962704300880432</v>
      </c>
      <c r="QW30" s="34">
        <v>0.47978305816650391</v>
      </c>
      <c r="QX30" s="34">
        <v>0.47994261980056763</v>
      </c>
      <c r="QY30" s="34">
        <v>0.48015555739402771</v>
      </c>
      <c r="QZ30" s="34">
        <v>0.48035737872123718</v>
      </c>
      <c r="RA30" s="34">
        <v>0.48056083917617798</v>
      </c>
      <c r="RB30" s="34">
        <v>0.48081892728805542</v>
      </c>
      <c r="RC30" s="34">
        <v>0.48105323314666748</v>
      </c>
      <c r="RD30" s="34">
        <v>0.48130697011947632</v>
      </c>
      <c r="RE30" s="34">
        <v>0.4816071093082428</v>
      </c>
      <c r="RF30" s="34">
        <v>0.48190230131149292</v>
      </c>
      <c r="RG30" s="34">
        <v>0.48218759894371033</v>
      </c>
      <c r="RH30" s="34">
        <v>0.48250493407249451</v>
      </c>
      <c r="RI30" s="34">
        <v>0.48285368084907532</v>
      </c>
      <c r="RJ30" s="34">
        <v>0.48322555422782898</v>
      </c>
      <c r="RK30" s="34">
        <v>0.48358726501464844</v>
      </c>
      <c r="RL30" s="34">
        <v>0.48394706845283508</v>
      </c>
      <c r="RM30" s="34">
        <v>0.48431539535522461</v>
      </c>
      <c r="RN30" s="34">
        <v>0.48469382524490356</v>
      </c>
      <c r="RO30" s="34">
        <v>0.48509782552719116</v>
      </c>
      <c r="RP30" s="34">
        <v>0.48551255464553833</v>
      </c>
      <c r="RQ30" s="34">
        <v>0.48592820763587952</v>
      </c>
      <c r="RR30" s="34">
        <v>0.4863293468952179</v>
      </c>
      <c r="RS30" s="34">
        <v>0.48673698306083679</v>
      </c>
      <c r="RT30" s="34">
        <v>0.48713478446006775</v>
      </c>
      <c r="RU30" s="34">
        <v>0.48751822113990784</v>
      </c>
      <c r="RV30" s="34">
        <v>0.48792505264282227</v>
      </c>
      <c r="RW30" s="34">
        <v>0.48833915591239929</v>
      </c>
      <c r="RX30" s="34">
        <v>0.48876172304153442</v>
      </c>
      <c r="RY30" s="34">
        <v>0.48914885520935059</v>
      </c>
      <c r="RZ30" s="34">
        <v>0.48949483036994934</v>
      </c>
      <c r="SA30" s="34">
        <v>0.48984885215759277</v>
      </c>
      <c r="SB30" s="34">
        <v>0.49017825722694397</v>
      </c>
      <c r="SC30" s="34">
        <v>0.49046656489372253</v>
      </c>
      <c r="SD30" s="34">
        <v>0.49073508381843567</v>
      </c>
      <c r="SE30" s="34">
        <v>0.49100571870803833</v>
      </c>
      <c r="SF30" s="34">
        <v>0.49126255512237549</v>
      </c>
      <c r="SG30" s="34">
        <v>0.49149325489997864</v>
      </c>
      <c r="SH30" s="34">
        <v>0.49173688888549805</v>
      </c>
      <c r="SI30" s="34">
        <v>0.49196535348892212</v>
      </c>
      <c r="SJ30" s="34">
        <v>0.49217796325683594</v>
      </c>
      <c r="SK30" s="34">
        <v>0.49233686923980713</v>
      </c>
      <c r="SL30" s="34">
        <v>0.49250289797782898</v>
      </c>
      <c r="SM30" s="34">
        <v>0.4926413893699646</v>
      </c>
      <c r="SN30" s="34">
        <v>0.49277541041374207</v>
      </c>
      <c r="SO30" s="34">
        <v>0.49289318919181824</v>
      </c>
      <c r="SP30" s="34">
        <v>0.4930059015750885</v>
      </c>
      <c r="SQ30" s="34">
        <v>0.49315536022186279</v>
      </c>
      <c r="SR30" s="34">
        <v>0.49331894516944885</v>
      </c>
      <c r="SS30" s="34">
        <v>0.49346029758453369</v>
      </c>
      <c r="ST30" s="34">
        <v>0.49356186389923096</v>
      </c>
      <c r="SU30" s="34">
        <v>0.49369522929191589</v>
      </c>
      <c r="SV30" s="34">
        <v>0.49380582571029663</v>
      </c>
      <c r="SW30" s="34">
        <v>0.49388766288757324</v>
      </c>
      <c r="SX30" s="34">
        <v>0.49395853281021118</v>
      </c>
      <c r="SY30" s="34">
        <v>0.49405500292778015</v>
      </c>
      <c r="SZ30" s="34">
        <v>0.49417820572853088</v>
      </c>
      <c r="TA30" s="34">
        <v>0.494253009557724</v>
      </c>
      <c r="TB30" s="34">
        <v>0.49434149265289307</v>
      </c>
      <c r="TC30" s="34">
        <v>0.49439418315887451</v>
      </c>
      <c r="TD30" s="34">
        <v>0.49446702003479004</v>
      </c>
      <c r="TE30" s="34">
        <v>0.49454081058502197</v>
      </c>
      <c r="TF30" s="34">
        <v>0.49462911486625671</v>
      </c>
      <c r="TG30" s="34">
        <v>0.49468633532524109</v>
      </c>
      <c r="TH30" t="s">
        <v>843</v>
      </c>
      <c r="TI30" t="s">
        <v>843</v>
      </c>
      <c r="TJ30" t="s">
        <v>1300</v>
      </c>
      <c r="TK30" s="34">
        <v>0.64945040303777202</v>
      </c>
      <c r="TL30" s="34">
        <v>0.65241750311618407</v>
      </c>
      <c r="TM30" s="34">
        <v>0.65637023123259297</v>
      </c>
      <c r="TN30" s="34">
        <v>0.660747106929919</v>
      </c>
      <c r="TO30" s="34">
        <v>0.66539567525113696</v>
      </c>
      <c r="TP30" s="34">
        <v>0.670673227409884</v>
      </c>
      <c r="TQ30" s="34">
        <v>0.67566799142103096</v>
      </c>
      <c r="TR30" s="34">
        <v>0.68013363327663701</v>
      </c>
      <c r="TS30" s="34">
        <v>0.68402781948565206</v>
      </c>
      <c r="TT30" s="34">
        <v>0.68736063217540999</v>
      </c>
      <c r="TU30" s="34">
        <v>0.69121302293015896</v>
      </c>
      <c r="TV30" s="34">
        <v>0.69539023855919002</v>
      </c>
      <c r="TW30" s="34">
        <v>0.699380660172913</v>
      </c>
      <c r="TX30" s="34">
        <v>0.70290518322655005</v>
      </c>
      <c r="TY30" s="34">
        <v>0.70547200681339406</v>
      </c>
      <c r="TZ30" s="34">
        <v>0.70779015015482505</v>
      </c>
      <c r="UA30" s="34">
        <v>0.70963788239321102</v>
      </c>
      <c r="UB30" s="34">
        <v>0.71052689340313191</v>
      </c>
      <c r="UC30" s="34">
        <v>0.71140675903542105</v>
      </c>
      <c r="UD30" s="34">
        <v>0.71184315513507401</v>
      </c>
      <c r="UE30" s="34">
        <v>0.71112837779504401</v>
      </c>
      <c r="UF30" s="34">
        <v>0.70986220694168101</v>
      </c>
      <c r="UG30" s="34">
        <v>0.70834444290391696</v>
      </c>
      <c r="UH30" s="34">
        <v>0.70696621349339295</v>
      </c>
      <c r="UI30" s="34">
        <v>0.70568785858926797</v>
      </c>
      <c r="UJ30" s="34">
        <v>0.703415391555679</v>
      </c>
      <c r="UK30" s="34">
        <v>0.70033975794203795</v>
      </c>
      <c r="UL30" s="34">
        <v>0.69674493977593199</v>
      </c>
      <c r="UM30" s="34">
        <v>0.69213706237299699</v>
      </c>
      <c r="UN30" s="34">
        <v>0.68664761757664705</v>
      </c>
      <c r="UO30" s="34">
        <v>0.68089426725464097</v>
      </c>
      <c r="UP30" s="34">
        <v>0.67499565754922297</v>
      </c>
      <c r="UQ30" s="34">
        <v>0.66916496945010195</v>
      </c>
      <c r="UR30" s="34">
        <v>0.66330482450574801</v>
      </c>
      <c r="US30" s="34">
        <v>0.65755123319009801</v>
      </c>
      <c r="UT30" s="34">
        <v>0.65256376597936094</v>
      </c>
      <c r="UU30" s="34">
        <v>0.64814674868632494</v>
      </c>
      <c r="UV30" s="34">
        <v>0.64439281241984903</v>
      </c>
      <c r="UW30" s="34">
        <v>0.64147835693481992</v>
      </c>
      <c r="UX30" s="34">
        <v>0.63891522091314401</v>
      </c>
      <c r="UY30" s="34">
        <v>0.63629712407230199</v>
      </c>
      <c r="UZ30" s="34">
        <v>0.63349660436324295</v>
      </c>
      <c r="VA30" s="34">
        <v>0.63087315536727406</v>
      </c>
      <c r="VB30" s="34">
        <v>0.62879049665209297</v>
      </c>
      <c r="VC30" s="34">
        <v>0.62683105224134794</v>
      </c>
      <c r="VD30" s="34">
        <v>0.62468732298345298</v>
      </c>
      <c r="VE30" s="34">
        <v>0.62257420377691697</v>
      </c>
      <c r="VF30" s="34">
        <v>0.62037511427222403</v>
      </c>
      <c r="VG30" s="34">
        <v>0.61796441524600998</v>
      </c>
      <c r="VH30" s="34">
        <v>0.61536872338817405</v>
      </c>
      <c r="VI30" s="34">
        <v>0.612622437645158</v>
      </c>
      <c r="VJ30" s="34">
        <v>0.60969932497393997</v>
      </c>
      <c r="VK30" s="34">
        <v>0.60654781528161694</v>
      </c>
      <c r="VL30" s="34">
        <v>0.60342618299417305</v>
      </c>
      <c r="VM30" s="34">
        <v>0.60025699076057004</v>
      </c>
      <c r="VN30" s="34">
        <v>0.59674647901729505</v>
      </c>
      <c r="VO30" s="34">
        <v>0.59342762020550199</v>
      </c>
      <c r="VP30" s="34">
        <v>0.59036051568410497</v>
      </c>
      <c r="VQ30" s="34">
        <v>0.58709527498063496</v>
      </c>
      <c r="VR30" s="34">
        <v>0.58359417105426803</v>
      </c>
      <c r="VS30" s="34">
        <v>0.57966129904714303</v>
      </c>
      <c r="VT30" s="34">
        <v>0.57560410183580102</v>
      </c>
      <c r="VU30" s="34">
        <v>0.571761079482905</v>
      </c>
      <c r="VV30" s="34">
        <v>0.56852000989572604</v>
      </c>
      <c r="VW30" s="34">
        <v>0.56596662420247501</v>
      </c>
      <c r="VX30" s="34">
        <v>0.56285899327932698</v>
      </c>
      <c r="VY30" s="34">
        <v>0.55956126225085001</v>
      </c>
      <c r="VZ30" s="34">
        <v>0.55708767926115199</v>
      </c>
      <c r="WA30" s="34">
        <v>0.55502389769204297</v>
      </c>
      <c r="WB30" s="34">
        <v>0.55321669055409795</v>
      </c>
      <c r="WC30" s="34">
        <v>0.55158057222367196</v>
      </c>
      <c r="WD30" s="34">
        <v>0.54997077413046203</v>
      </c>
      <c r="WE30" s="34">
        <v>0.54819455731511801</v>
      </c>
      <c r="WF30" s="34">
        <v>0.54559153079360201</v>
      </c>
      <c r="WG30" s="34">
        <v>0.542367238222074</v>
      </c>
      <c r="WH30" s="34">
        <v>0.53996239489820397</v>
      </c>
      <c r="WI30" s="34">
        <v>0.53839205058717299</v>
      </c>
      <c r="WJ30" s="34">
        <v>0.53719129531807297</v>
      </c>
      <c r="WK30" s="34">
        <v>0.53661277871123003</v>
      </c>
      <c r="WL30" s="34">
        <v>0.53646921785604196</v>
      </c>
      <c r="WM30" s="34">
        <v>0.53618984156891603</v>
      </c>
      <c r="WN30" s="34">
        <v>0.53609141192585807</v>
      </c>
      <c r="WO30" s="34">
        <v>0.53621173966396596</v>
      </c>
      <c r="WP30" s="34">
        <v>0.53660934811363803</v>
      </c>
      <c r="WQ30" s="34">
        <v>0.53704467272984302</v>
      </c>
      <c r="WR30" s="34">
        <v>0.53662426046026301</v>
      </c>
      <c r="WS30" s="34">
        <v>0.53572046565190701</v>
      </c>
      <c r="WT30" s="34">
        <v>0.53472785254851096</v>
      </c>
      <c r="WU30" s="34">
        <v>0.53374559478688699</v>
      </c>
      <c r="WV30" s="34">
        <v>0.53274758439409098</v>
      </c>
      <c r="WW30" s="34">
        <v>0.53170991627724706</v>
      </c>
      <c r="WX30" s="34">
        <v>0.53070056469311799</v>
      </c>
      <c r="WY30" s="34">
        <v>0.52965378576791999</v>
      </c>
      <c r="WZ30" s="34">
        <v>0.52856223725552698</v>
      </c>
      <c r="XA30" s="34">
        <v>0.52748365191146906</v>
      </c>
      <c r="XB30" s="34">
        <v>0.52639673909603601</v>
      </c>
      <c r="XC30" s="34">
        <v>0.52529621607848098</v>
      </c>
      <c r="XD30" s="34">
        <v>0.52423144734733096</v>
      </c>
      <c r="XE30" s="34">
        <v>0.523211243611584</v>
      </c>
      <c r="XF30" s="34">
        <v>0.52226941511125002</v>
      </c>
      <c r="XG30" s="34">
        <v>0.52138221318814904</v>
      </c>
      <c r="XH30" t="s">
        <v>843</v>
      </c>
      <c r="XI30" t="s">
        <v>1300</v>
      </c>
      <c r="XJ30" s="34">
        <v>0.62518819532342906</v>
      </c>
      <c r="XK30" s="34">
        <v>0.62813094535196501</v>
      </c>
      <c r="XL30" s="34">
        <v>0.63177019236997201</v>
      </c>
      <c r="XM30" s="34">
        <v>0.63551479676462896</v>
      </c>
      <c r="XN30" s="34">
        <v>0.639350907639883</v>
      </c>
      <c r="XO30" s="34">
        <v>0.64349121686762101</v>
      </c>
      <c r="XP30" s="34">
        <v>0.64716207947290005</v>
      </c>
      <c r="XQ30" s="34">
        <v>0.65038925568947303</v>
      </c>
      <c r="XR30" s="34">
        <v>0.65315131349773592</v>
      </c>
      <c r="XS30" s="34">
        <v>0.65533190983456291</v>
      </c>
      <c r="XT30" s="34">
        <v>0.65787385495069695</v>
      </c>
      <c r="XU30" s="34">
        <v>0.66030393524657294</v>
      </c>
      <c r="XV30" s="34">
        <v>0.662448388347743</v>
      </c>
      <c r="XW30" s="34">
        <v>0.66444060250629999</v>
      </c>
      <c r="XX30" s="34">
        <v>0.66547693755883297</v>
      </c>
      <c r="XY30" s="34">
        <v>0.66635164358659293</v>
      </c>
      <c r="XZ30" s="34">
        <v>0.66707705557917296</v>
      </c>
      <c r="YA30" s="34">
        <v>0.66657886939057709</v>
      </c>
      <c r="YB30" s="34">
        <v>0.66513143175207801</v>
      </c>
      <c r="YC30" s="34">
        <v>0.66283456275477204</v>
      </c>
      <c r="YD30" s="34">
        <v>0.65968445135111808</v>
      </c>
      <c r="YE30" s="34">
        <v>0.65637554374353002</v>
      </c>
      <c r="YF30" s="34">
        <v>0.65303477917728703</v>
      </c>
      <c r="YG30" s="34">
        <v>0.650029693100596</v>
      </c>
      <c r="YH30" s="34">
        <v>0.64709015356058008</v>
      </c>
      <c r="YI30" s="34">
        <v>0.64276084915310194</v>
      </c>
      <c r="YJ30" s="34">
        <v>0.63759674750922501</v>
      </c>
      <c r="YK30" s="34">
        <v>0.63236569695269795</v>
      </c>
      <c r="YL30" s="34">
        <v>0.62667204409491195</v>
      </c>
      <c r="YM30" s="34">
        <v>0.62068113367827604</v>
      </c>
      <c r="YN30" s="34">
        <v>0.61487539739513897</v>
      </c>
      <c r="YO30" s="34">
        <v>0.60899551450378597</v>
      </c>
      <c r="YP30" s="34">
        <v>0.603513238289206</v>
      </c>
      <c r="YQ30" s="34">
        <v>0.59867522777453497</v>
      </c>
      <c r="YR30" s="34">
        <v>0.594213901415651</v>
      </c>
      <c r="YS30" s="34">
        <v>0.59046892986247201</v>
      </c>
      <c r="YT30" s="34">
        <v>0.58696955498793402</v>
      </c>
      <c r="YU30" s="34">
        <v>0.58371177260451701</v>
      </c>
      <c r="YV30" s="34">
        <v>0.58098824947273298</v>
      </c>
      <c r="YW30" s="34">
        <v>0.57837664324370397</v>
      </c>
      <c r="YX30" s="34">
        <v>0.57563153648404208</v>
      </c>
      <c r="YY30" s="34">
        <v>0.57299617364825606</v>
      </c>
      <c r="YZ30" s="34">
        <v>0.57034766976630102</v>
      </c>
      <c r="ZA30" s="34">
        <v>0.56750652303470095</v>
      </c>
      <c r="ZB30" s="34">
        <v>0.56456024687894502</v>
      </c>
      <c r="ZC30" s="34">
        <v>0.56151528671041195</v>
      </c>
      <c r="ZD30" s="34">
        <v>0.55832446968632699</v>
      </c>
      <c r="ZE30" s="34">
        <v>0.55497121846840103</v>
      </c>
      <c r="ZF30" s="34">
        <v>0.55173471902934201</v>
      </c>
      <c r="ZG30" s="34">
        <v>0.54847698470686002</v>
      </c>
      <c r="ZH30" s="34">
        <v>0.544839947490659</v>
      </c>
      <c r="ZI30" s="34">
        <v>0.54141745352238102</v>
      </c>
      <c r="ZJ30" s="34">
        <v>0.53826490502878299</v>
      </c>
      <c r="ZK30" s="34">
        <v>0.53490252311071795</v>
      </c>
      <c r="ZL30" s="34">
        <v>0.53130290236390698</v>
      </c>
      <c r="ZM30" s="34">
        <v>0.52728825520860001</v>
      </c>
      <c r="ZN30" s="34">
        <v>0.52309207590144502</v>
      </c>
      <c r="ZO30" s="34">
        <v>0.51905509379583603</v>
      </c>
      <c r="ZP30" s="34">
        <v>0.51564162148205495</v>
      </c>
      <c r="ZQ30" s="34">
        <v>0.51292960490858597</v>
      </c>
      <c r="ZR30" s="34">
        <v>0.50965859443265504</v>
      </c>
      <c r="ZS30" s="34">
        <v>0.50618721413504308</v>
      </c>
      <c r="ZT30" s="34">
        <v>0.50348609232640296</v>
      </c>
      <c r="ZU30" s="34">
        <v>0.50112906027444903</v>
      </c>
      <c r="ZV30" s="34">
        <v>0.49899301719535499</v>
      </c>
      <c r="ZW30" s="34">
        <v>0.49700064764776497</v>
      </c>
      <c r="ZX30" s="34">
        <v>0.49503034051765504</v>
      </c>
      <c r="ZY30" s="34">
        <v>0.49291526713058897</v>
      </c>
      <c r="ZZ30" s="34">
        <v>0.48998880468480899</v>
      </c>
      <c r="AAA30" s="34">
        <v>0.486432840260688</v>
      </c>
      <c r="AAB30" s="34">
        <v>0.48371054004696101</v>
      </c>
      <c r="AAC30" s="34">
        <v>0.48184445282070598</v>
      </c>
      <c r="AAD30" s="34">
        <v>0.480380636517384</v>
      </c>
      <c r="AAE30" s="34">
        <v>0.47963283914910498</v>
      </c>
      <c r="AAF30" s="34">
        <v>0.47931302369457801</v>
      </c>
      <c r="AAG30" s="34">
        <v>0.47882899721588301</v>
      </c>
      <c r="AAH30" s="34">
        <v>0.47854702149505995</v>
      </c>
      <c r="AAI30" s="34">
        <v>0.47850918777371398</v>
      </c>
      <c r="AAJ30" s="34">
        <v>0.47873620634848502</v>
      </c>
      <c r="AAK30" s="34">
        <v>0.47903890735094301</v>
      </c>
      <c r="AAL30" s="34">
        <v>0.47858480486207694</v>
      </c>
      <c r="AAM30" s="34">
        <v>0.47768742161265498</v>
      </c>
      <c r="AAN30" s="34">
        <v>0.47669921545592503</v>
      </c>
      <c r="AAO30" s="34">
        <v>0.47569911856629504</v>
      </c>
      <c r="AAP30" s="34">
        <v>0.47471843928184299</v>
      </c>
      <c r="AAQ30" s="34">
        <v>0.47370854724162098</v>
      </c>
      <c r="AAR30" s="34">
        <v>0.47269874040085197</v>
      </c>
      <c r="AAS30" s="34">
        <v>0.471662192434043</v>
      </c>
      <c r="AAT30" s="34">
        <v>0.47064299487997902</v>
      </c>
      <c r="AAU30" s="34">
        <v>0.46960717501886201</v>
      </c>
      <c r="AAV30" s="34">
        <v>0.46854731529854199</v>
      </c>
      <c r="AAW30" s="34">
        <v>0.46755480482331796</v>
      </c>
      <c r="AAX30" s="34">
        <v>0.46659799060461798</v>
      </c>
      <c r="AAY30" s="34">
        <v>0.46564723372624001</v>
      </c>
      <c r="AAZ30" s="34">
        <v>0.46476358148893399</v>
      </c>
      <c r="ABA30" s="34">
        <v>0.46393827574639401</v>
      </c>
      <c r="ABB30" s="34">
        <v>0.46315454197986999</v>
      </c>
      <c r="ABC30" s="34">
        <v>0.46245872736015398</v>
      </c>
      <c r="ABD30" s="34">
        <v>0.461817923700377</v>
      </c>
      <c r="ABE30" s="34">
        <v>0.46124121627765002</v>
      </c>
      <c r="ABF30" s="34">
        <v>0.46069633531806997</v>
      </c>
      <c r="ABG30" t="s">
        <v>843</v>
      </c>
      <c r="ABH30" t="s">
        <v>843</v>
      </c>
      <c r="ABI30" t="s">
        <v>1300</v>
      </c>
      <c r="ABJ30" s="34">
        <v>0.565112251015922</v>
      </c>
      <c r="ABK30" s="34">
        <v>0.56811651249754003</v>
      </c>
      <c r="ABL30" s="34">
        <v>0.57175335190102994</v>
      </c>
      <c r="ABM30" s="34">
        <v>0.57604595610602705</v>
      </c>
      <c r="ABN30" s="34">
        <v>0.58071217744898096</v>
      </c>
      <c r="ABO30" s="34">
        <v>0.58558389362581198</v>
      </c>
      <c r="ABP30" s="34">
        <v>0.59058291252294604</v>
      </c>
      <c r="ABQ30" s="34">
        <v>0.59568618127061301</v>
      </c>
      <c r="ABR30" s="34">
        <v>0.60001081068095308</v>
      </c>
      <c r="ABS30" s="34">
        <v>0.60366600223580003</v>
      </c>
      <c r="ABT30" s="34">
        <v>0.60776007935118703</v>
      </c>
      <c r="ABU30" s="34">
        <v>0.61169274406484597</v>
      </c>
      <c r="ABV30" s="34">
        <v>0.61535917147615005</v>
      </c>
      <c r="ABW30" s="34">
        <v>0.61951817575737</v>
      </c>
      <c r="ABX30" s="34">
        <v>0.62379532923932002</v>
      </c>
      <c r="ABY30" s="34">
        <v>0.62773722627737205</v>
      </c>
      <c r="ABZ30" s="34">
        <v>0.63113029939987497</v>
      </c>
      <c r="ACA30" s="34">
        <v>0.63415423786476999</v>
      </c>
      <c r="ACB30" s="34">
        <v>0.636836906756307</v>
      </c>
      <c r="ACC30" s="34">
        <v>0.63851752943283802</v>
      </c>
      <c r="ACD30" s="34">
        <v>0.63983855650522303</v>
      </c>
      <c r="ACE30" s="34">
        <v>0.640831585666089</v>
      </c>
      <c r="ACF30" s="34">
        <v>0.64048718577690589</v>
      </c>
      <c r="ACG30" s="34">
        <v>0.638990222486161</v>
      </c>
      <c r="ACH30" s="34">
        <v>0.63668579142760695</v>
      </c>
      <c r="ACI30" s="34">
        <v>0.63406369172825794</v>
      </c>
      <c r="ACJ30" s="34">
        <v>0.63147484173334001</v>
      </c>
      <c r="ACK30" s="34">
        <v>0.62893248360004395</v>
      </c>
      <c r="ACL30" s="34">
        <v>0.62685818584185204</v>
      </c>
      <c r="ACM30" s="34">
        <v>0.62488223028805301</v>
      </c>
      <c r="ACN30" s="34">
        <v>0.621643933955492</v>
      </c>
      <c r="ACO30" s="34">
        <v>0.61759867580795103</v>
      </c>
      <c r="ACP30" s="34">
        <v>0.61345213849287195</v>
      </c>
      <c r="ACQ30" s="34">
        <v>0.60887749663731194</v>
      </c>
      <c r="ACR30" s="34">
        <v>0.60405816466491502</v>
      </c>
      <c r="ACS30" s="34">
        <v>0.59942544984550805</v>
      </c>
      <c r="ACT30" s="34">
        <v>0.59476343777236995</v>
      </c>
      <c r="ACU30" s="34">
        <v>0.59048093219273501</v>
      </c>
      <c r="ACV30" s="34">
        <v>0.58676308124937204</v>
      </c>
      <c r="ACW30" s="34">
        <v>0.58338223566409397</v>
      </c>
      <c r="ACX30" s="34">
        <v>0.58068783731640206</v>
      </c>
      <c r="ACY30" s="34">
        <v>0.57821984494260503</v>
      </c>
      <c r="ACZ30" s="34">
        <v>0.57596606927356397</v>
      </c>
      <c r="ADA30" s="34">
        <v>0.57424740956645004</v>
      </c>
      <c r="ADB30" s="34">
        <v>0.57263090395367</v>
      </c>
      <c r="ADC30" s="34">
        <v>0.57081915112262993</v>
      </c>
      <c r="ADD30" s="34">
        <v>0.56906620642597705</v>
      </c>
      <c r="ADE30" s="34">
        <v>0.56726238911826998</v>
      </c>
      <c r="ADF30" s="34">
        <v>0.56527644333552995</v>
      </c>
      <c r="ADG30" s="34">
        <v>0.56313018064548603</v>
      </c>
      <c r="ADH30" s="34">
        <v>0.56086034534989404</v>
      </c>
      <c r="ADI30" s="34">
        <v>0.55847021080648895</v>
      </c>
      <c r="ADJ30" s="34">
        <v>0.55585930565769803</v>
      </c>
      <c r="ADK30" s="34">
        <v>0.55325889088893598</v>
      </c>
      <c r="ADL30" s="34">
        <v>0.55061290256786799</v>
      </c>
      <c r="ADM30" s="34">
        <v>0.54758568491679493</v>
      </c>
      <c r="ADN30" s="34">
        <v>0.54469905661829199</v>
      </c>
      <c r="ADO30" s="34">
        <v>0.54203957695375804</v>
      </c>
      <c r="ADP30" s="34">
        <v>0.53916860315001303</v>
      </c>
      <c r="ADQ30" s="34">
        <v>0.53604742755275503</v>
      </c>
      <c r="ADR30" s="34">
        <v>0.53246577622435798</v>
      </c>
      <c r="ADS30" s="34">
        <v>0.52869614251999697</v>
      </c>
      <c r="ADT30" s="34">
        <v>0.52508413801780296</v>
      </c>
      <c r="ADU30" s="34">
        <v>0.52205220522052198</v>
      </c>
      <c r="ADV30" s="34">
        <v>0.51969827517853506</v>
      </c>
      <c r="ADW30" s="34">
        <v>0.51678044740781603</v>
      </c>
      <c r="ADX30" s="34">
        <v>0.513650566818458</v>
      </c>
      <c r="ADY30" s="34">
        <v>0.51128468037006702</v>
      </c>
      <c r="ADZ30" s="34">
        <v>0.50926304684808799</v>
      </c>
      <c r="AEA30" s="34">
        <v>0.50743935747316005</v>
      </c>
      <c r="AEB30" s="34">
        <v>0.50576137055396098</v>
      </c>
      <c r="AEC30" s="34">
        <v>0.50409981590433606</v>
      </c>
      <c r="AED30" s="34">
        <v>0.502267785367568</v>
      </c>
      <c r="AEE30" s="34">
        <v>0.49960259198339702</v>
      </c>
      <c r="AEF30" s="34">
        <v>0.49630986071805094</v>
      </c>
      <c r="AEG30" s="34">
        <v>0.49387661732624399</v>
      </c>
      <c r="AEH30" s="34">
        <v>0.49231036823825797</v>
      </c>
      <c r="AEI30" s="34">
        <v>0.49115648562011799</v>
      </c>
      <c r="AEJ30" s="34">
        <v>0.49069070432768697</v>
      </c>
      <c r="AEK30" s="34">
        <v>0.49066429134262896</v>
      </c>
      <c r="AEL30" s="34">
        <v>0.49048149722544598</v>
      </c>
      <c r="AEM30" s="34">
        <v>0.490495263525971</v>
      </c>
      <c r="AEN30" s="34">
        <v>0.49074424095796998</v>
      </c>
      <c r="AEO30" s="34">
        <v>0.49126760233644295</v>
      </c>
      <c r="AEP30" s="34">
        <v>0.49184769803496503</v>
      </c>
      <c r="AEQ30" s="34">
        <v>0.491599777100649</v>
      </c>
      <c r="AER30" s="34">
        <v>0.49085582333391004</v>
      </c>
      <c r="AES30" s="34">
        <v>0.490009549033386</v>
      </c>
      <c r="AET30" s="34">
        <v>0.48914035628577801</v>
      </c>
      <c r="AEU30" s="34">
        <v>0.488226202935235</v>
      </c>
      <c r="AEV30" s="34">
        <v>0.48726397471781097</v>
      </c>
      <c r="AEW30" s="34">
        <v>0.48632037087268498</v>
      </c>
      <c r="AEX30" s="34">
        <v>0.48535152007843996</v>
      </c>
      <c r="AEY30" s="34">
        <v>0.484343084159436</v>
      </c>
      <c r="AEZ30" s="34">
        <v>0.48333123742454703</v>
      </c>
      <c r="AFA30" s="34">
        <v>0.48228718993879499</v>
      </c>
      <c r="AFB30" s="34">
        <v>0.48122690788635503</v>
      </c>
      <c r="AFC30" s="34">
        <v>0.48018592723192804</v>
      </c>
      <c r="AFD30" s="34">
        <v>0.479176346084353</v>
      </c>
      <c r="AFE30" s="34">
        <v>0.478256634064607</v>
      </c>
      <c r="AFF30" s="34">
        <v>0.47737596486297496</v>
      </c>
      <c r="AFG30" t="s">
        <v>843</v>
      </c>
      <c r="AFH30" t="s">
        <v>843</v>
      </c>
      <c r="AFI30" s="34"/>
      <c r="AFJ30" s="34"/>
      <c r="AFK30" s="34"/>
      <c r="AFL30" s="34"/>
      <c r="AFM30" s="34"/>
      <c r="AFN30" s="34"/>
      <c r="AFO30" s="34"/>
      <c r="AFP30" s="34"/>
      <c r="AFQ30" s="34"/>
      <c r="AFR30" s="34"/>
      <c r="AFS30" s="34"/>
      <c r="AFT30" s="34"/>
      <c r="AFU30" s="34"/>
      <c r="AFV30" s="34"/>
      <c r="AFW30" s="34"/>
      <c r="AFX30" s="34"/>
      <c r="AFY30" s="34"/>
      <c r="AFZ30" s="34"/>
      <c r="AGA30" s="34"/>
      <c r="AGB30" t="s">
        <v>843</v>
      </c>
      <c r="AGC30" t="s">
        <v>843</v>
      </c>
      <c r="AGD30" t="s">
        <v>843</v>
      </c>
      <c r="AGE30" t="s">
        <v>843</v>
      </c>
      <c r="AGF30" s="34"/>
      <c r="AGG30" t="s">
        <v>843</v>
      </c>
      <c r="AGH30" t="s">
        <v>843</v>
      </c>
      <c r="AGI30" t="s">
        <v>843</v>
      </c>
      <c r="AGJ30" t="s">
        <v>843</v>
      </c>
      <c r="AGK30" t="s">
        <v>843</v>
      </c>
      <c r="AGL30" t="s">
        <v>843</v>
      </c>
      <c r="AGM30" t="s">
        <v>843</v>
      </c>
      <c r="AGN30" t="s">
        <v>843</v>
      </c>
      <c r="AGO30" s="34"/>
      <c r="AGP30" s="34"/>
      <c r="AGQ30" t="s">
        <v>1460</v>
      </c>
      <c r="AGR30" t="s">
        <v>843</v>
      </c>
      <c r="AGS30" s="34"/>
      <c r="AGT30" s="34"/>
      <c r="AGU30" t="s">
        <v>1460</v>
      </c>
      <c r="AGV30" t="s">
        <v>843</v>
      </c>
      <c r="AGW30" s="34"/>
      <c r="AGX30" s="34"/>
      <c r="AGY30" t="s">
        <v>1460</v>
      </c>
      <c r="AGZ30" t="s">
        <v>843</v>
      </c>
      <c r="AHA30" s="34"/>
      <c r="AHB30" s="34"/>
      <c r="AHC30" t="s">
        <v>1460</v>
      </c>
      <c r="AHD30" t="s">
        <v>843</v>
      </c>
      <c r="AHE30" s="34"/>
      <c r="AHF30" s="34"/>
      <c r="AHG30" t="s">
        <v>1460</v>
      </c>
      <c r="AHH30" t="s">
        <v>843</v>
      </c>
      <c r="AHI30" t="s">
        <v>465</v>
      </c>
      <c r="AHJ30" s="34">
        <v>0.20682899653911591</v>
      </c>
      <c r="AHK30" s="34">
        <v>0.21238978207111359</v>
      </c>
      <c r="AHL30" s="34">
        <v>0.20801654458045959</v>
      </c>
      <c r="AHM30" s="34">
        <v>0.21340465545654297</v>
      </c>
      <c r="AHN30" s="34">
        <v>0.21979445219039917</v>
      </c>
      <c r="AHO30" t="s">
        <v>843</v>
      </c>
      <c r="AHP30" s="34"/>
      <c r="AHQ30" s="34"/>
      <c r="AHR30" s="34"/>
      <c r="AHS30" s="34"/>
      <c r="AHT30" s="34"/>
      <c r="AHU30" t="s">
        <v>843</v>
      </c>
      <c r="AHV30" s="34">
        <v>0.28821289539337158</v>
      </c>
      <c r="AHW30" s="34">
        <v>0.30538985133171082</v>
      </c>
      <c r="AHX30" s="34">
        <v>0.28254175186157227</v>
      </c>
      <c r="AHY30" s="34">
        <v>0.32572519779205322</v>
      </c>
      <c r="AHZ30" s="34">
        <v>0.42183279991149902</v>
      </c>
      <c r="AIA30" t="s">
        <v>832</v>
      </c>
      <c r="AIB30" t="s">
        <v>843</v>
      </c>
      <c r="AIC30" s="34">
        <v>0.28170204162597656</v>
      </c>
      <c r="AID30" s="34">
        <v>0.29672473669052124</v>
      </c>
      <c r="AIE30" s="34">
        <v>0.26954129338264465</v>
      </c>
      <c r="AIF30" s="34">
        <v>0.29962196946144104</v>
      </c>
      <c r="AIG30" s="34">
        <v>0.35924243927001953</v>
      </c>
      <c r="AIH30" t="s">
        <v>924</v>
      </c>
      <c r="AII30" t="s">
        <v>843</v>
      </c>
      <c r="AIJ30" s="34">
        <v>0.19277165830135345</v>
      </c>
      <c r="AIK30" s="34">
        <v>0.19277165830135345</v>
      </c>
      <c r="AIL30" s="34">
        <v>0.19277165830135345</v>
      </c>
      <c r="AIM30" s="34">
        <v>0.22628200054168701</v>
      </c>
      <c r="AIN30" s="34">
        <v>0.35049000382423401</v>
      </c>
      <c r="AIO30" t="s">
        <v>1607</v>
      </c>
      <c r="AIP30" s="34">
        <v>0.36557498574256897</v>
      </c>
      <c r="AIQ30" t="s">
        <v>843</v>
      </c>
      <c r="AIR30" s="34">
        <v>0.37152000000000002</v>
      </c>
      <c r="AIS30" s="34">
        <v>0.37729000000000001</v>
      </c>
      <c r="AIT30" s="34">
        <v>0.36848999999999998</v>
      </c>
      <c r="AIU30" s="34">
        <v>0.36301</v>
      </c>
      <c r="AIV30" s="34">
        <v>0.35877000000000003</v>
      </c>
      <c r="AIW30" s="34">
        <v>0.35436999999999996</v>
      </c>
      <c r="AIX30" t="s">
        <v>843</v>
      </c>
      <c r="AIY30" s="34">
        <v>5.5330000000000004E-2</v>
      </c>
      <c r="AIZ30" s="34">
        <v>5.3749999999999999E-2</v>
      </c>
      <c r="AJA30" s="34">
        <v>4.0719999999999999E-2</v>
      </c>
      <c r="AJB30" s="34">
        <v>2.726E-2</v>
      </c>
      <c r="AJC30" s="34">
        <v>2.7099999999999999E-2</v>
      </c>
      <c r="AJD30" s="34">
        <v>2.7189999999999999E-2</v>
      </c>
      <c r="AJE30" t="s">
        <v>843</v>
      </c>
      <c r="AJF30" s="34"/>
      <c r="AJG30" s="34"/>
      <c r="AJH30" s="34"/>
      <c r="AJI30" s="34"/>
      <c r="AJJ30" s="34"/>
      <c r="AJK30" t="s">
        <v>1460</v>
      </c>
      <c r="AJL30" t="s">
        <v>843</v>
      </c>
      <c r="AJM30" t="s">
        <v>843</v>
      </c>
      <c r="AJN30" s="34">
        <v>2.0236844196915627E-2</v>
      </c>
      <c r="AJO30" s="34">
        <v>1.2166631640866399E-3</v>
      </c>
      <c r="AJP30" s="34">
        <v>2.1406151354312897E-2</v>
      </c>
      <c r="AJQ30" s="34">
        <v>1.2165016494691372E-2</v>
      </c>
      <c r="AJR30" s="34">
        <v>8.1199578940868378E-2</v>
      </c>
      <c r="AJS30" t="s">
        <v>832</v>
      </c>
      <c r="AJT30" t="s">
        <v>843</v>
      </c>
      <c r="AJU30" t="s">
        <v>843</v>
      </c>
      <c r="AJV30" t="s">
        <v>843</v>
      </c>
      <c r="AJW30" s="34"/>
      <c r="AJX30" s="34"/>
      <c r="AJY30" s="34"/>
      <c r="AJZ30" s="34"/>
      <c r="AKA30" s="34"/>
      <c r="AKB30" t="s">
        <v>1460</v>
      </c>
      <c r="AKC30" t="s">
        <v>843</v>
      </c>
      <c r="AKD30" t="s">
        <v>843</v>
      </c>
      <c r="AKE30" t="s">
        <v>843</v>
      </c>
      <c r="AKF30" s="34">
        <v>1.0515063069760799E-2</v>
      </c>
      <c r="AKG30" s="34">
        <v>-7.7070682309567928E-3</v>
      </c>
      <c r="AKH30" s="34">
        <v>1.469165924936533E-2</v>
      </c>
      <c r="AKI30" s="34">
        <v>6.4442222937941551E-3</v>
      </c>
      <c r="AKJ30" s="34">
        <v>7.5380817055702209E-2</v>
      </c>
      <c r="AKK30" t="s">
        <v>832</v>
      </c>
      <c r="AKL30" t="s">
        <v>843</v>
      </c>
      <c r="AKM30" s="34">
        <v>18280</v>
      </c>
      <c r="AKN30" t="s">
        <v>832</v>
      </c>
      <c r="AKO30" t="s">
        <v>843</v>
      </c>
      <c r="AKP30" s="34"/>
      <c r="AKQ30" t="s">
        <v>1460</v>
      </c>
      <c r="AKR30" t="s">
        <v>843</v>
      </c>
      <c r="AKS30" s="34">
        <v>16485.441643493999</v>
      </c>
      <c r="AKT30" t="s">
        <v>832</v>
      </c>
      <c r="AKU30" t="s">
        <v>843</v>
      </c>
      <c r="AKV30" s="34">
        <v>18745.173508779601</v>
      </c>
      <c r="AKW30" t="s">
        <v>832</v>
      </c>
      <c r="AKX30" t="s">
        <v>843</v>
      </c>
      <c r="AKY30" s="34"/>
      <c r="AKZ30" s="34"/>
      <c r="ALA30" s="34"/>
      <c r="ALB30" s="34"/>
      <c r="ALC30" s="34"/>
      <c r="ALD30" t="s">
        <v>1460</v>
      </c>
      <c r="ALE30" t="s">
        <v>843</v>
      </c>
      <c r="ALF30" t="s">
        <v>843</v>
      </c>
      <c r="ALG30" t="s">
        <v>843</v>
      </c>
      <c r="ALH30" s="34">
        <v>0.16612574458122253</v>
      </c>
      <c r="ALI30" s="34">
        <v>0.17396619915962219</v>
      </c>
      <c r="ALJ30" s="34">
        <v>0.19671620428562164</v>
      </c>
      <c r="ALK30" s="34">
        <v>0.26573288440704346</v>
      </c>
      <c r="ALL30" s="34">
        <v>0.35028937458992004</v>
      </c>
      <c r="ALM30" t="s">
        <v>832</v>
      </c>
    </row>
    <row r="31" spans="1:1020 1028:1080">
      <c r="A31" t="s">
        <v>422</v>
      </c>
      <c r="B31" t="s">
        <v>10</v>
      </c>
      <c r="C31" t="s">
        <v>219</v>
      </c>
      <c r="D31" s="34">
        <v>2.9117356985807419E-2</v>
      </c>
      <c r="E31" t="s">
        <v>432</v>
      </c>
      <c r="F31" s="34">
        <v>4.0801391005516052E-2</v>
      </c>
      <c r="G31" t="s">
        <v>1464</v>
      </c>
      <c r="H31" s="34">
        <v>3.825870156288147E-2</v>
      </c>
      <c r="I31" t="s">
        <v>1294</v>
      </c>
      <c r="J31" s="34">
        <v>3.5492207854986191E-2</v>
      </c>
      <c r="K31" t="s">
        <v>1521</v>
      </c>
      <c r="L31" s="34"/>
      <c r="M31" t="s">
        <v>432</v>
      </c>
      <c r="N31" s="34">
        <v>0.4291684627532959</v>
      </c>
      <c r="O31" s="34">
        <v>0.48655217885971069</v>
      </c>
      <c r="P31" t="s">
        <v>432</v>
      </c>
      <c r="Q31" s="34">
        <v>0.4291684627532959</v>
      </c>
      <c r="R31" t="s">
        <v>432</v>
      </c>
      <c r="S31" s="34">
        <v>0.49327626824378967</v>
      </c>
      <c r="T31" t="s">
        <v>432</v>
      </c>
      <c r="U31" s="34">
        <v>0.4799744188785553</v>
      </c>
      <c r="V31" t="s">
        <v>432</v>
      </c>
      <c r="W31" t="s">
        <v>843</v>
      </c>
      <c r="X31" t="s">
        <v>1464</v>
      </c>
      <c r="Y31" s="34">
        <v>0.43294331431388855</v>
      </c>
      <c r="Z31" s="34">
        <v>0.490398108959198</v>
      </c>
      <c r="AA31" t="s">
        <v>1464</v>
      </c>
      <c r="AB31" s="34">
        <v>0.43294331431388855</v>
      </c>
      <c r="AC31" t="s">
        <v>1464</v>
      </c>
      <c r="AD31" s="34">
        <v>0.49700412154197693</v>
      </c>
      <c r="AE31" t="s">
        <v>1464</v>
      </c>
      <c r="AF31" s="34">
        <v>0.47688806056976318</v>
      </c>
      <c r="AG31" t="s">
        <v>1464</v>
      </c>
      <c r="AH31" t="s">
        <v>843</v>
      </c>
      <c r="AI31" t="s">
        <v>1294</v>
      </c>
      <c r="AJ31" s="34">
        <v>0.54427731037139893</v>
      </c>
      <c r="AK31" s="34">
        <v>0.5734131932258606</v>
      </c>
      <c r="AL31" t="s">
        <v>1294</v>
      </c>
      <c r="AM31" s="34">
        <v>0.54427731037139893</v>
      </c>
      <c r="AN31" t="s">
        <v>1294</v>
      </c>
      <c r="AO31" s="34">
        <v>0.67698419094085693</v>
      </c>
      <c r="AP31" t="s">
        <v>1294</v>
      </c>
      <c r="AQ31" s="34">
        <v>0.58155733346939087</v>
      </c>
      <c r="AR31" t="s">
        <v>1294</v>
      </c>
      <c r="AS31" t="s">
        <v>843</v>
      </c>
      <c r="AT31" t="s">
        <v>1521</v>
      </c>
      <c r="AU31" s="34">
        <v>0.54391765594482422</v>
      </c>
      <c r="AV31" s="34">
        <v>0.57309943437576294</v>
      </c>
      <c r="AW31" t="s">
        <v>1521</v>
      </c>
      <c r="AX31" s="34">
        <v>0.54391765594482422</v>
      </c>
      <c r="AY31" t="s">
        <v>1521</v>
      </c>
      <c r="AZ31" s="34">
        <v>0.67650067806243896</v>
      </c>
      <c r="BA31" t="s">
        <v>1521</v>
      </c>
      <c r="BB31" s="34">
        <v>0.58119344711303711</v>
      </c>
      <c r="BC31" t="s">
        <v>1521</v>
      </c>
      <c r="BD31" t="s">
        <v>843</v>
      </c>
      <c r="BE31" s="34">
        <v>0.43944380718761394</v>
      </c>
      <c r="BF31" t="s">
        <v>1594</v>
      </c>
      <c r="BG31" t="s">
        <v>843</v>
      </c>
      <c r="BH31" t="s">
        <v>432</v>
      </c>
      <c r="BI31" s="34">
        <v>3.2139763832092285</v>
      </c>
      <c r="BJ31" t="s">
        <v>819</v>
      </c>
      <c r="BK31" s="34">
        <v>2.3992254734039307</v>
      </c>
      <c r="BL31" t="s">
        <v>1294</v>
      </c>
      <c r="BM31" s="34">
        <v>2.935225248336792</v>
      </c>
      <c r="BN31" t="s">
        <v>1521</v>
      </c>
      <c r="BO31" s="34">
        <v>3.4842727184295654</v>
      </c>
      <c r="BP31" t="s">
        <v>843</v>
      </c>
      <c r="BQ31" s="34">
        <v>2.7532589435577393</v>
      </c>
      <c r="BR31" t="s">
        <v>830</v>
      </c>
      <c r="BS31" s="34"/>
      <c r="BT31" t="s">
        <v>843</v>
      </c>
      <c r="BU31" s="34">
        <v>3.4668002128601074</v>
      </c>
      <c r="BV31" t="s">
        <v>1557</v>
      </c>
      <c r="BW31" t="s">
        <v>843</v>
      </c>
      <c r="BX31" s="34">
        <v>2.198880672454834</v>
      </c>
      <c r="BY31" t="s">
        <v>924</v>
      </c>
      <c r="BZ31" t="s">
        <v>843</v>
      </c>
      <c r="CA31" t="s">
        <v>432</v>
      </c>
      <c r="CB31" s="34">
        <v>3.6577223800122738E-3</v>
      </c>
      <c r="CC31" s="34">
        <v>3.7144615780562162E-3</v>
      </c>
      <c r="CD31" s="34">
        <v>4.6868845820426941E-3</v>
      </c>
      <c r="CE31" s="34">
        <v>3.8580007385462523E-3</v>
      </c>
      <c r="CF31" s="34">
        <v>3.8579816464334726E-3</v>
      </c>
      <c r="CG31" t="s">
        <v>843</v>
      </c>
      <c r="CH31" t="s">
        <v>819</v>
      </c>
      <c r="CI31" s="34">
        <v>6.1787264421582222E-3</v>
      </c>
      <c r="CJ31" s="34">
        <v>7.0611536502838135E-3</v>
      </c>
      <c r="CK31" s="34">
        <v>6.4401878044009209E-3</v>
      </c>
      <c r="CL31" s="34">
        <v>8.5941702127456665E-3</v>
      </c>
      <c r="CM31" s="34">
        <v>1.000724732875824E-2</v>
      </c>
      <c r="CN31" t="s">
        <v>843</v>
      </c>
      <c r="CO31" t="s">
        <v>1294</v>
      </c>
      <c r="CP31" s="34">
        <v>7.0824720896780491E-3</v>
      </c>
      <c r="CQ31" s="34">
        <v>7.5836195610463619E-3</v>
      </c>
      <c r="CR31" s="34">
        <v>7.887592539191246E-3</v>
      </c>
      <c r="CS31" s="34">
        <v>1.0007362812757492E-2</v>
      </c>
      <c r="CT31" s="34">
        <v>1.0007373057305813E-2</v>
      </c>
      <c r="CU31" t="s">
        <v>843</v>
      </c>
      <c r="CV31" t="s">
        <v>1521</v>
      </c>
      <c r="CW31" s="34">
        <v>7.7977105975151062E-3</v>
      </c>
      <c r="CX31" s="34">
        <v>7.6292520388960838E-3</v>
      </c>
      <c r="CY31" s="34">
        <v>9.3007758259773254E-3</v>
      </c>
      <c r="CZ31" s="34">
        <v>1.0007381439208984E-2</v>
      </c>
      <c r="DA31" s="34">
        <v>1.0007379576563835E-2</v>
      </c>
      <c r="DB31" t="s">
        <v>843</v>
      </c>
      <c r="DC31" s="34">
        <v>8.2464609146118164</v>
      </c>
      <c r="DD31" s="34">
        <v>8.5061254501342773</v>
      </c>
      <c r="DE31" s="34">
        <v>9.1166467666625977</v>
      </c>
      <c r="DF31" s="34">
        <v>9.4318084716796875</v>
      </c>
      <c r="DG31" s="34">
        <v>10.063733100891113</v>
      </c>
      <c r="DH31" t="s">
        <v>1464</v>
      </c>
      <c r="DI31" t="s">
        <v>843</v>
      </c>
      <c r="DJ31" s="34">
        <v>8.4221553802490234</v>
      </c>
      <c r="DK31" s="34">
        <v>8.8323783874511719</v>
      </c>
      <c r="DL31" s="34">
        <v>9.3452949523925781</v>
      </c>
      <c r="DM31" s="34">
        <v>9.7693996429443359</v>
      </c>
      <c r="DN31" s="34">
        <v>10.505234718322754</v>
      </c>
      <c r="DO31" t="s">
        <v>1294</v>
      </c>
      <c r="DP31" t="s">
        <v>843</v>
      </c>
      <c r="DQ31" s="34">
        <v>10.799569129943848</v>
      </c>
      <c r="DR31" t="s">
        <v>1521</v>
      </c>
      <c r="DS31" t="s">
        <v>843</v>
      </c>
      <c r="DT31" t="s">
        <v>843</v>
      </c>
      <c r="DU31" s="34">
        <v>10.9</v>
      </c>
      <c r="DV31" t="s">
        <v>1461</v>
      </c>
      <c r="DW31" t="s">
        <v>843</v>
      </c>
      <c r="DX31" t="s">
        <v>843</v>
      </c>
      <c r="DY31" t="s">
        <v>432</v>
      </c>
      <c r="DZ31" s="34">
        <v>2.5305561721324921E-2</v>
      </c>
      <c r="EA31" s="34">
        <v>1.9371924921870232E-2</v>
      </c>
      <c r="EB31" s="34">
        <v>2.3078812286257744E-2</v>
      </c>
      <c r="EC31" s="34">
        <v>4.0918651968240738E-2</v>
      </c>
      <c r="ED31" s="34">
        <v>6.4061738550662994E-2</v>
      </c>
      <c r="EE31" t="s">
        <v>843</v>
      </c>
      <c r="EF31" t="s">
        <v>819</v>
      </c>
      <c r="EG31" s="34">
        <v>2.6162015274167061E-3</v>
      </c>
      <c r="EH31" s="34">
        <v>5.1943291909992695E-3</v>
      </c>
      <c r="EI31" s="34">
        <v>1.2836447916924953E-2</v>
      </c>
      <c r="EJ31" s="34">
        <v>7.7882609330117702E-3</v>
      </c>
      <c r="EK31" s="34">
        <v>-1.4118189923465252E-2</v>
      </c>
      <c r="EL31" t="s">
        <v>843</v>
      </c>
      <c r="EM31" t="s">
        <v>1294</v>
      </c>
      <c r="EN31" s="34">
        <v>-3.0393104534596205E-3</v>
      </c>
      <c r="EO31" s="34">
        <v>8.8759791105985641E-3</v>
      </c>
      <c r="EP31" s="34">
        <v>-7.4385488405823708E-3</v>
      </c>
      <c r="EQ31" s="34">
        <v>-7.9285120591521263E-3</v>
      </c>
      <c r="ER31" s="34">
        <v>1.0645938105881214E-2</v>
      </c>
      <c r="ES31" t="s">
        <v>843</v>
      </c>
      <c r="ET31" t="s">
        <v>1521</v>
      </c>
      <c r="EU31" s="34">
        <v>-3.4894829150289297E-3</v>
      </c>
      <c r="EV31" s="34">
        <v>-2.3101656697690487E-3</v>
      </c>
      <c r="EW31" s="34">
        <v>-8.5724145174026489E-3</v>
      </c>
      <c r="EX31" s="34">
        <v>-1.6902171075344086E-2</v>
      </c>
      <c r="EY31" s="34">
        <v>-3.3269923180341721E-2</v>
      </c>
      <c r="EZ31" t="s">
        <v>843</v>
      </c>
      <c r="FA31" t="s">
        <v>1594</v>
      </c>
      <c r="FB31" s="34">
        <v>7.9222500789910555E-4</v>
      </c>
      <c r="FC31" s="34">
        <v>-7.0578861050307751E-3</v>
      </c>
      <c r="FD31" s="34">
        <v>-1.5290757641196251E-2</v>
      </c>
      <c r="FE31" s="34">
        <v>-1.832551509141922E-2</v>
      </c>
      <c r="FF31" s="34">
        <v>1.7417117953300476E-2</v>
      </c>
      <c r="FG31" t="s">
        <v>843</v>
      </c>
      <c r="FH31" s="34"/>
      <c r="FI31" s="34"/>
      <c r="FJ31" s="34"/>
      <c r="FK31" s="34"/>
      <c r="FL31" s="34"/>
      <c r="FM31" t="s">
        <v>843</v>
      </c>
      <c r="FN31" t="s">
        <v>843</v>
      </c>
      <c r="FO31" s="34">
        <v>0.68698999999999999</v>
      </c>
      <c r="FP31" t="s">
        <v>1462</v>
      </c>
      <c r="FQ31" t="s">
        <v>843</v>
      </c>
      <c r="FR31" t="s">
        <v>843</v>
      </c>
      <c r="FS31" s="34">
        <v>0.78032999999999997</v>
      </c>
      <c r="FT31" t="s">
        <v>1462</v>
      </c>
      <c r="FU31" t="s">
        <v>843</v>
      </c>
      <c r="FV31" t="s">
        <v>843</v>
      </c>
      <c r="FW31" s="34">
        <v>0.59216000000000002</v>
      </c>
      <c r="FX31" t="s">
        <v>1462</v>
      </c>
      <c r="FY31" t="s">
        <v>843</v>
      </c>
      <c r="FZ31" s="34">
        <v>7.0163450436666608E-4</v>
      </c>
      <c r="GA31" s="34">
        <v>-7.1721691638231277E-3</v>
      </c>
      <c r="GB31" s="34">
        <v>-2.1777303889393806E-2</v>
      </c>
      <c r="GC31" s="34">
        <v>-3.2526236027479172E-2</v>
      </c>
      <c r="GD31" s="34">
        <v>-8.2088010385632515E-3</v>
      </c>
      <c r="GE31" t="s">
        <v>830</v>
      </c>
      <c r="GF31" t="s">
        <v>843</v>
      </c>
      <c r="GG31" s="34">
        <v>8.0398254794999957E-4</v>
      </c>
      <c r="GH31" s="34">
        <v>-7.4176262132823467E-3</v>
      </c>
      <c r="GI31" s="34">
        <v>-2.2356150671839714E-2</v>
      </c>
      <c r="GJ31" s="34">
        <v>-3.2905317842960358E-2</v>
      </c>
      <c r="GK31" s="34">
        <v>-7.7999844215810299E-3</v>
      </c>
      <c r="GL31" t="s">
        <v>832</v>
      </c>
      <c r="GM31" t="s">
        <v>843</v>
      </c>
      <c r="GN31" s="34">
        <v>0.62687176465988159</v>
      </c>
      <c r="GO31" t="s">
        <v>832</v>
      </c>
      <c r="GP31" t="s">
        <v>843</v>
      </c>
      <c r="GQ31" t="s">
        <v>843</v>
      </c>
      <c r="GR31" s="34">
        <v>1.9992845132946968E-2</v>
      </c>
      <c r="GS31" s="34">
        <v>1.9676633179187775E-2</v>
      </c>
      <c r="GT31" s="34">
        <v>1.8336892127990723E-2</v>
      </c>
      <c r="GU31" s="34">
        <v>1.613757386803627E-2</v>
      </c>
      <c r="GV31" s="34">
        <v>1.4850068837404251E-2</v>
      </c>
      <c r="GW31" t="s">
        <v>832</v>
      </c>
      <c r="GX31" t="s">
        <v>843</v>
      </c>
      <c r="GY31" t="s">
        <v>843</v>
      </c>
      <c r="GZ31" t="s">
        <v>843</v>
      </c>
      <c r="HA31" t="s">
        <v>843</v>
      </c>
      <c r="HB31" t="s">
        <v>843</v>
      </c>
      <c r="HC31" t="s">
        <v>843</v>
      </c>
      <c r="HD31" t="s">
        <v>843</v>
      </c>
      <c r="HE31" t="s">
        <v>843</v>
      </c>
      <c r="HF31" t="s">
        <v>843</v>
      </c>
      <c r="HG31" t="s">
        <v>843</v>
      </c>
      <c r="HH31" s="34">
        <v>37070774</v>
      </c>
      <c r="HI31" s="34">
        <v>37480493</v>
      </c>
      <c r="HJ31" s="34">
        <v>37885028</v>
      </c>
      <c r="HK31" s="34">
        <v>38278164</v>
      </c>
      <c r="HL31" s="34">
        <v>38668796</v>
      </c>
      <c r="HM31" s="34">
        <v>39070501</v>
      </c>
      <c r="HN31" s="34">
        <v>39476851</v>
      </c>
      <c r="HO31" s="34">
        <v>39876111</v>
      </c>
      <c r="HP31" s="34">
        <v>40273769</v>
      </c>
      <c r="HQ31" s="34">
        <v>40684338</v>
      </c>
      <c r="HR31" s="34">
        <v>41100123</v>
      </c>
      <c r="HS31" s="34">
        <v>41520740</v>
      </c>
      <c r="HT31" s="34">
        <v>41952365</v>
      </c>
      <c r="HU31" s="34">
        <v>42388269</v>
      </c>
      <c r="HV31" s="34">
        <v>42824054</v>
      </c>
      <c r="HW31" s="34">
        <v>43257065</v>
      </c>
      <c r="HX31" s="34">
        <v>43668241</v>
      </c>
      <c r="HY31" s="34">
        <v>44054616</v>
      </c>
      <c r="HZ31" s="34">
        <v>44413596</v>
      </c>
      <c r="IA31" s="34">
        <v>44745520</v>
      </c>
      <c r="IB31" s="34">
        <v>45036032</v>
      </c>
      <c r="IC31" s="34">
        <v>45276780</v>
      </c>
      <c r="ID31" s="34">
        <v>45510318</v>
      </c>
      <c r="IE31" s="34">
        <v>45773884</v>
      </c>
      <c r="IF31" s="34">
        <v>46057866</v>
      </c>
      <c r="IG31" s="34">
        <v>46337520</v>
      </c>
      <c r="IH31" s="34">
        <v>46613495</v>
      </c>
      <c r="II31" s="34">
        <v>46885957</v>
      </c>
      <c r="IJ31" s="34">
        <v>47154446</v>
      </c>
      <c r="IK31" s="34">
        <v>47418599</v>
      </c>
      <c r="IL31" s="34">
        <v>47678560</v>
      </c>
      <c r="IM31" s="34">
        <v>47933520</v>
      </c>
      <c r="IN31" s="34">
        <v>48184274</v>
      </c>
      <c r="IO31" s="34">
        <v>48431562</v>
      </c>
      <c r="IP31" s="34">
        <v>48674651</v>
      </c>
      <c r="IQ31" s="34">
        <v>48912958</v>
      </c>
      <c r="IR31" s="34">
        <v>49145855</v>
      </c>
      <c r="IS31" s="34">
        <v>49373724</v>
      </c>
      <c r="IT31" s="34">
        <v>49595170</v>
      </c>
      <c r="IU31" s="34">
        <v>49808558</v>
      </c>
      <c r="IV31" s="34">
        <v>50014489</v>
      </c>
      <c r="IW31" s="34">
        <v>50212929</v>
      </c>
      <c r="IX31" s="34">
        <v>50402787</v>
      </c>
      <c r="IY31" s="34">
        <v>50584827</v>
      </c>
      <c r="IZ31" s="34">
        <v>50759160</v>
      </c>
      <c r="JA31" s="34">
        <v>50924787</v>
      </c>
      <c r="JB31" s="34">
        <v>51081914</v>
      </c>
      <c r="JC31" s="34">
        <v>51231274</v>
      </c>
      <c r="JD31" s="34">
        <v>51371596</v>
      </c>
      <c r="JE31" s="34">
        <v>51501321</v>
      </c>
      <c r="JF31" s="34">
        <v>51621175</v>
      </c>
      <c r="JG31" s="34">
        <v>51730940</v>
      </c>
      <c r="JH31" s="34">
        <v>51830730</v>
      </c>
      <c r="JI31" s="34">
        <v>51920043</v>
      </c>
      <c r="JJ31" s="34">
        <v>51999260</v>
      </c>
      <c r="JK31" s="34">
        <v>52068035</v>
      </c>
      <c r="JL31" s="34">
        <v>52126668</v>
      </c>
      <c r="JM31" s="34">
        <v>52176088</v>
      </c>
      <c r="JN31" s="34">
        <v>52215391</v>
      </c>
      <c r="JO31" s="34">
        <v>52245005</v>
      </c>
      <c r="JP31" s="34">
        <v>52265798</v>
      </c>
      <c r="JQ31" s="34">
        <v>52277808</v>
      </c>
      <c r="JR31" s="34">
        <v>52281057</v>
      </c>
      <c r="JS31" s="34">
        <v>52276572</v>
      </c>
      <c r="JT31" s="34">
        <v>52264442</v>
      </c>
      <c r="JU31" s="34">
        <v>52245374</v>
      </c>
      <c r="JV31" s="34">
        <v>52218248</v>
      </c>
      <c r="JW31" s="34">
        <v>52183035</v>
      </c>
      <c r="JX31" s="34">
        <v>52139986</v>
      </c>
      <c r="JY31" s="34">
        <v>52088234</v>
      </c>
      <c r="JZ31" s="34">
        <v>52028279</v>
      </c>
      <c r="KA31" s="34">
        <v>51960537</v>
      </c>
      <c r="KB31" s="34">
        <v>51885310</v>
      </c>
      <c r="KC31" s="34">
        <v>51802896</v>
      </c>
      <c r="KD31" s="34">
        <v>51713015</v>
      </c>
      <c r="KE31" s="34">
        <v>51614967</v>
      </c>
      <c r="KF31" s="34">
        <v>51510299</v>
      </c>
      <c r="KG31" s="34">
        <v>51400732</v>
      </c>
      <c r="KH31" s="34">
        <v>51285048</v>
      </c>
      <c r="KI31" s="34">
        <v>51163666</v>
      </c>
      <c r="KJ31" s="34">
        <v>51036103</v>
      </c>
      <c r="KK31" s="34">
        <v>50901652</v>
      </c>
      <c r="KL31" s="34">
        <v>50761524</v>
      </c>
      <c r="KM31" s="34">
        <v>50616039</v>
      </c>
      <c r="KN31" s="34">
        <v>50465467</v>
      </c>
      <c r="KO31" s="34">
        <v>50309412</v>
      </c>
      <c r="KP31" s="34">
        <v>50148849</v>
      </c>
      <c r="KQ31" s="34">
        <v>49983702</v>
      </c>
      <c r="KR31" s="34">
        <v>49813683</v>
      </c>
      <c r="KS31" s="34">
        <v>49640050</v>
      </c>
      <c r="KT31" s="34">
        <v>49463448</v>
      </c>
      <c r="KU31" s="34">
        <v>49283276</v>
      </c>
      <c r="KV31" s="34">
        <v>49100251</v>
      </c>
      <c r="KW31" s="34">
        <v>48915058</v>
      </c>
      <c r="KX31" s="34">
        <v>48726997</v>
      </c>
      <c r="KY31" s="34">
        <v>48536699</v>
      </c>
      <c r="KZ31" s="34">
        <v>48344995</v>
      </c>
      <c r="LA31" s="34">
        <v>48151485</v>
      </c>
      <c r="LB31" s="34">
        <v>47956037</v>
      </c>
      <c r="LC31" s="34">
        <v>47759283</v>
      </c>
      <c r="LD31" s="34">
        <v>47561645</v>
      </c>
      <c r="LE31" t="s">
        <v>843</v>
      </c>
      <c r="LF31" t="s">
        <v>843</v>
      </c>
      <c r="LG31" t="s">
        <v>843</v>
      </c>
      <c r="LH31" s="34">
        <v>1.1332769878208637E-2</v>
      </c>
      <c r="LI31" s="34">
        <v>1.0991714894771576E-2</v>
      </c>
      <c r="LJ31" s="34">
        <v>1.0735383257269859E-2</v>
      </c>
      <c r="LK31" s="34">
        <v>1.0323608294129372E-2</v>
      </c>
      <c r="LL31" s="34">
        <v>1.0153367184102535E-2</v>
      </c>
      <c r="LM31" s="34">
        <v>1.0334761813282967E-2</v>
      </c>
      <c r="LN31" s="34">
        <v>1.0346717201173306E-2</v>
      </c>
      <c r="LO31" s="34">
        <v>1.0062973015010357E-2</v>
      </c>
      <c r="LP31" s="34">
        <v>9.9229412153363228E-3</v>
      </c>
      <c r="LQ31" s="34">
        <v>1.0142838582396507E-2</v>
      </c>
      <c r="LR31" s="34">
        <v>1.0167911648750305E-2</v>
      </c>
      <c r="LS31" s="34">
        <v>1.0181947611272335E-2</v>
      </c>
      <c r="LT31" s="34">
        <v>1.0341746732592583E-2</v>
      </c>
      <c r="LU31" s="34">
        <v>1.0336841456592083E-2</v>
      </c>
      <c r="LV31" s="34">
        <v>1.022830419242382E-2</v>
      </c>
      <c r="LW31" s="34">
        <v>1.0060618631541729E-2</v>
      </c>
      <c r="LX31" s="34">
        <v>9.4605144113302231E-3</v>
      </c>
      <c r="LY31" s="34">
        <v>8.8090496137738228E-3</v>
      </c>
      <c r="LZ31" s="34">
        <v>8.1155020743608475E-3</v>
      </c>
      <c r="MA31" s="34">
        <v>7.4456892907619476E-3</v>
      </c>
      <c r="MB31" s="34">
        <v>6.4715524204075336E-3</v>
      </c>
      <c r="MC31" s="34">
        <v>5.3314380347728729E-3</v>
      </c>
      <c r="MD31" s="34">
        <v>5.1447511650621891E-3</v>
      </c>
      <c r="ME31" s="34">
        <v>5.7746404781937599E-3</v>
      </c>
      <c r="MF31" s="34">
        <v>6.1848522163927555E-3</v>
      </c>
      <c r="MG31" s="34">
        <v>6.0534374788403511E-3</v>
      </c>
      <c r="MH31" s="34">
        <v>5.9380913153290749E-3</v>
      </c>
      <c r="MI31" s="34">
        <v>5.8281146921217442E-3</v>
      </c>
      <c r="MJ31" s="34">
        <v>5.7100933045148849E-3</v>
      </c>
      <c r="MK31" s="34">
        <v>5.5862362496554852E-3</v>
      </c>
      <c r="ML31" s="34">
        <v>5.4672854021191597E-3</v>
      </c>
      <c r="MM31" s="34">
        <v>5.3332298994064331E-3</v>
      </c>
      <c r="MN31" s="34">
        <v>5.2176513709127903E-3</v>
      </c>
      <c r="MO31" s="34">
        <v>5.1190061494708061E-3</v>
      </c>
      <c r="MP31" s="34">
        <v>5.0066728144884109E-3</v>
      </c>
      <c r="MQ31" s="34">
        <v>4.883970133960247E-3</v>
      </c>
      <c r="MR31" s="34">
        <v>4.7501581721007824E-3</v>
      </c>
      <c r="MS31" s="34">
        <v>4.6258703805506229E-3</v>
      </c>
      <c r="MT31" s="34">
        <v>4.4750701636075974E-3</v>
      </c>
      <c r="MU31" s="34">
        <v>4.293366800993681E-3</v>
      </c>
      <c r="MV31" s="34">
        <v>4.1259266436100006E-3</v>
      </c>
      <c r="MW31" s="34">
        <v>3.9598001167178154E-3</v>
      </c>
      <c r="MX31" s="34">
        <v>3.7739279214292765E-3</v>
      </c>
      <c r="MY31" s="34">
        <v>3.6051985807716846E-3</v>
      </c>
      <c r="MZ31" s="34">
        <v>3.4404245670884848E-3</v>
      </c>
      <c r="NA31" s="34">
        <v>3.2576853409409523E-3</v>
      </c>
      <c r="NB31" s="34">
        <v>3.0807217117398977E-3</v>
      </c>
      <c r="NC31" s="34">
        <v>2.9196648392826319E-3</v>
      </c>
      <c r="ND31" s="34">
        <v>2.735246904194355E-3</v>
      </c>
      <c r="NE31" s="34">
        <v>2.5220450479537249E-3</v>
      </c>
      <c r="NF31" s="34">
        <v>2.3244987241923809E-3</v>
      </c>
      <c r="NG31" s="34">
        <v>2.1240985952317715E-3</v>
      </c>
      <c r="NH31" s="34">
        <v>1.9271614728495479E-3</v>
      </c>
      <c r="NI31" s="34">
        <v>1.7216840060427785E-3</v>
      </c>
      <c r="NJ31" s="34">
        <v>1.5245871618390083E-3</v>
      </c>
      <c r="NK31" s="34">
        <v>1.321741146966815E-3</v>
      </c>
      <c r="NL31" s="34">
        <v>1.1254508281126618E-3</v>
      </c>
      <c r="NM31" s="34">
        <v>9.4762601656839252E-4</v>
      </c>
      <c r="NN31" s="34">
        <v>7.529925205744803E-4</v>
      </c>
      <c r="NO31" s="34">
        <v>5.6698999833315611E-4</v>
      </c>
      <c r="NP31" s="34">
        <v>3.9791103336028755E-4</v>
      </c>
      <c r="NQ31" s="34">
        <v>2.2976058244239539E-4</v>
      </c>
      <c r="NR31" s="34">
        <v>6.2146813434083015E-5</v>
      </c>
      <c r="NS31" s="34">
        <v>-8.57900085975416E-5</v>
      </c>
      <c r="NT31" s="34">
        <v>-2.3206202604342252E-4</v>
      </c>
      <c r="NU31" s="34">
        <v>-3.6490353522822261E-4</v>
      </c>
      <c r="NV31" s="34">
        <v>-5.1933870417997241E-4</v>
      </c>
      <c r="NW31" s="34">
        <v>-6.7457027034834027E-4</v>
      </c>
      <c r="NX31" s="34">
        <v>-8.2530209328979254E-4</v>
      </c>
      <c r="NY31" s="34">
        <v>-9.9305168259888887E-4</v>
      </c>
      <c r="NZ31" s="34">
        <v>-1.1516906088218093E-3</v>
      </c>
      <c r="OA31" s="34">
        <v>-1.3028710382059216E-3</v>
      </c>
      <c r="OB31" s="34">
        <v>-1.448820810765028E-3</v>
      </c>
      <c r="OC31" s="34">
        <v>-1.5896507538855076E-3</v>
      </c>
      <c r="OD31" s="34">
        <v>-1.736564445309341E-3</v>
      </c>
      <c r="OE31" s="34">
        <v>-1.897802110761404E-3</v>
      </c>
      <c r="OF31" s="34">
        <v>-2.0299202296882868E-3</v>
      </c>
      <c r="OG31" s="34">
        <v>-2.1293547470122576E-3</v>
      </c>
      <c r="OH31" s="34">
        <v>-2.2531659342348576E-3</v>
      </c>
      <c r="OI31" s="34">
        <v>-2.3696159478276968E-3</v>
      </c>
      <c r="OJ31" s="34">
        <v>-2.4963475298136473E-3</v>
      </c>
      <c r="OK31" s="34">
        <v>-2.6379053015261889E-3</v>
      </c>
      <c r="OL31" s="34">
        <v>-2.7567127253860235E-3</v>
      </c>
      <c r="OM31" s="34">
        <v>-2.8701636474579573E-3</v>
      </c>
      <c r="ON31" s="34">
        <v>-2.9792217537760735E-3</v>
      </c>
      <c r="OO31" s="34">
        <v>-3.097103675827384E-3</v>
      </c>
      <c r="OP31" s="34">
        <v>-3.1966138631105423E-3</v>
      </c>
      <c r="OQ31" s="34">
        <v>-3.2985706347972155E-3</v>
      </c>
      <c r="OR31" s="34">
        <v>-3.4072869457304478E-3</v>
      </c>
      <c r="OS31" s="34">
        <v>-3.4917376469820738E-3</v>
      </c>
      <c r="OT31" s="34">
        <v>-3.5639950074255466E-3</v>
      </c>
      <c r="OU31" s="34">
        <v>-3.6491781938821077E-3</v>
      </c>
      <c r="OV31" s="34">
        <v>-3.7206474225968122E-3</v>
      </c>
      <c r="OW31" s="34">
        <v>-3.7788632325828075E-3</v>
      </c>
      <c r="OX31" s="34">
        <v>-3.8520540110766888E-3</v>
      </c>
      <c r="OY31" s="34">
        <v>-3.9130374789237976E-3</v>
      </c>
      <c r="OZ31" s="34">
        <v>-3.9574918337166309E-3</v>
      </c>
      <c r="PA31" s="34">
        <v>-4.0107215754687786E-3</v>
      </c>
      <c r="PB31" s="34">
        <v>-4.0672835893929005E-3</v>
      </c>
      <c r="PC31" s="34">
        <v>-4.1112387552857399E-3</v>
      </c>
      <c r="PD31" s="34">
        <v>-4.1467971168458462E-3</v>
      </c>
      <c r="PE31" t="s">
        <v>1300</v>
      </c>
      <c r="PF31" t="s">
        <v>843</v>
      </c>
      <c r="PG31" t="s">
        <v>843</v>
      </c>
      <c r="PH31" t="s">
        <v>843</v>
      </c>
      <c r="PI31" t="s">
        <v>843</v>
      </c>
      <c r="PJ31" t="s">
        <v>1300</v>
      </c>
      <c r="PK31" s="34">
        <v>0.49313095211982727</v>
      </c>
      <c r="PL31" s="34">
        <v>0.49316650629043579</v>
      </c>
      <c r="PM31" s="34">
        <v>0.4931679368019104</v>
      </c>
      <c r="PN31" s="34">
        <v>0.49322378635406494</v>
      </c>
      <c r="PO31" s="34">
        <v>0.49334356188774109</v>
      </c>
      <c r="PP31" s="34">
        <v>0.49344503879547119</v>
      </c>
      <c r="PQ31" s="34">
        <v>0.49355769157409668</v>
      </c>
      <c r="PR31" s="34">
        <v>0.49366351962089539</v>
      </c>
      <c r="PS31" s="34">
        <v>0.49377179145812988</v>
      </c>
      <c r="PT31" s="34">
        <v>0.49393349885940552</v>
      </c>
      <c r="PU31" s="34">
        <v>0.49412232637405396</v>
      </c>
      <c r="PV31" s="34">
        <v>0.49430406093597412</v>
      </c>
      <c r="PW31" s="34">
        <v>0.49443209171295166</v>
      </c>
      <c r="PX31" s="34">
        <v>0.49452590942382813</v>
      </c>
      <c r="PY31" s="34">
        <v>0.494651198387146</v>
      </c>
      <c r="PZ31" s="34">
        <v>0.49477052688598633</v>
      </c>
      <c r="QA31" s="34">
        <v>0.49486398696899414</v>
      </c>
      <c r="QB31" s="34">
        <v>0.49496626853942871</v>
      </c>
      <c r="QC31" s="34">
        <v>0.49505022168159485</v>
      </c>
      <c r="QD31" s="34">
        <v>0.49509695172309875</v>
      </c>
      <c r="QE31" s="34">
        <v>0.4950924813747406</v>
      </c>
      <c r="QF31" s="34">
        <v>0.49506264925003052</v>
      </c>
      <c r="QG31" s="34">
        <v>0.49506613612174988</v>
      </c>
      <c r="QH31" s="34">
        <v>0.4951108992099762</v>
      </c>
      <c r="QI31" s="34">
        <v>0.49517294764518738</v>
      </c>
      <c r="QJ31" s="34">
        <v>0.49523186683654785</v>
      </c>
      <c r="QK31" s="34">
        <v>0.49528771638870239</v>
      </c>
      <c r="QL31" s="34">
        <v>0.49534058570861816</v>
      </c>
      <c r="QM31" s="34">
        <v>0.49539154767990112</v>
      </c>
      <c r="QN31" s="34">
        <v>0.49544087052345276</v>
      </c>
      <c r="QO31" s="34">
        <v>0.49548843502998352</v>
      </c>
      <c r="QP31" s="34">
        <v>0.49553465843200684</v>
      </c>
      <c r="QQ31" s="34">
        <v>0.49558058381080627</v>
      </c>
      <c r="QR31" s="34">
        <v>0.49562650918960571</v>
      </c>
      <c r="QS31" s="34">
        <v>0.49567365646362305</v>
      </c>
      <c r="QT31" s="34">
        <v>0.4957222044467926</v>
      </c>
      <c r="QU31" s="34">
        <v>0.49577149748802185</v>
      </c>
      <c r="QV31" s="34">
        <v>0.49582219123840332</v>
      </c>
      <c r="QW31" s="34">
        <v>0.49587413668632507</v>
      </c>
      <c r="QX31" s="34">
        <v>0.49592790007591248</v>
      </c>
      <c r="QY31" s="34">
        <v>0.49598401784896851</v>
      </c>
      <c r="QZ31" s="34">
        <v>0.49604219198226929</v>
      </c>
      <c r="RA31" s="34">
        <v>0.49610212445259094</v>
      </c>
      <c r="RB31" s="34">
        <v>0.49616393446922302</v>
      </c>
      <c r="RC31" s="34">
        <v>0.49622675776481628</v>
      </c>
      <c r="RD31" s="34">
        <v>0.49628967046737671</v>
      </c>
      <c r="RE31" s="34">
        <v>0.49635240435600281</v>
      </c>
      <c r="RF31" s="34">
        <v>0.49641600251197815</v>
      </c>
      <c r="RG31" s="34">
        <v>0.49647986888885498</v>
      </c>
      <c r="RH31" s="34">
        <v>0.49654263257980347</v>
      </c>
      <c r="RI31" s="34">
        <v>0.49660360813140869</v>
      </c>
      <c r="RJ31" s="34">
        <v>0.49666166305541992</v>
      </c>
      <c r="RK31" s="34">
        <v>0.49671518802642822</v>
      </c>
      <c r="RL31" s="34">
        <v>0.49676498770713806</v>
      </c>
      <c r="RM31" s="34">
        <v>0.49681186676025391</v>
      </c>
      <c r="RN31" s="34">
        <v>0.49685350060462952</v>
      </c>
      <c r="RO31" s="34">
        <v>0.49689015746116638</v>
      </c>
      <c r="RP31" s="34">
        <v>0.49692320823669434</v>
      </c>
      <c r="RQ31" s="34">
        <v>0.4969514012336731</v>
      </c>
      <c r="RR31" s="34">
        <v>0.49697420001029968</v>
      </c>
      <c r="RS31" s="34">
        <v>0.49699366092681885</v>
      </c>
      <c r="RT31" s="34">
        <v>0.49701005220413208</v>
      </c>
      <c r="RU31" s="34">
        <v>0.49702256917953491</v>
      </c>
      <c r="RV31" s="34">
        <v>0.49703329801559448</v>
      </c>
      <c r="RW31" s="34">
        <v>0.49704286456108093</v>
      </c>
      <c r="RX31" s="34">
        <v>0.49705126881599426</v>
      </c>
      <c r="RY31" s="34">
        <v>0.49705702066421509</v>
      </c>
      <c r="RZ31" s="34">
        <v>0.49706107378005981</v>
      </c>
      <c r="SA31" s="34">
        <v>0.49706578254699707</v>
      </c>
      <c r="SB31" s="34">
        <v>0.49707081913948059</v>
      </c>
      <c r="SC31" s="34">
        <v>0.49707570672035217</v>
      </c>
      <c r="SD31" s="34">
        <v>0.49708038568496704</v>
      </c>
      <c r="SE31" s="34">
        <v>0.49708652496337891</v>
      </c>
      <c r="SF31" s="34">
        <v>0.49709430336952209</v>
      </c>
      <c r="SG31" s="34">
        <v>0.49710208177566528</v>
      </c>
      <c r="SH31" s="34">
        <v>0.49710750579833984</v>
      </c>
      <c r="SI31" s="34">
        <v>0.49711069464683533</v>
      </c>
      <c r="SJ31" s="34">
        <v>0.49711146950721741</v>
      </c>
      <c r="SK31" s="34">
        <v>0.49710914492607117</v>
      </c>
      <c r="SL31" s="34">
        <v>0.49710536003112793</v>
      </c>
      <c r="SM31" s="34">
        <v>0.49709871411323547</v>
      </c>
      <c r="SN31" s="34">
        <v>0.49708878993988037</v>
      </c>
      <c r="SO31" s="34">
        <v>0.49707692861557007</v>
      </c>
      <c r="SP31" s="34">
        <v>0.49706429243087769</v>
      </c>
      <c r="SQ31" s="34">
        <v>0.49704992771148682</v>
      </c>
      <c r="SR31" s="34">
        <v>0.4970346987247467</v>
      </c>
      <c r="SS31" s="34">
        <v>0.49702081084251404</v>
      </c>
      <c r="ST31" s="34">
        <v>0.49700623750686646</v>
      </c>
      <c r="SU31" s="34">
        <v>0.49699175357818604</v>
      </c>
      <c r="SV31" s="34">
        <v>0.496978759765625</v>
      </c>
      <c r="SW31" s="34">
        <v>0.49696585536003113</v>
      </c>
      <c r="SX31" s="34">
        <v>0.49695160984992981</v>
      </c>
      <c r="SY31" s="34">
        <v>0.49693784117698669</v>
      </c>
      <c r="SZ31" s="34">
        <v>0.49692347645759583</v>
      </c>
      <c r="TA31" s="34">
        <v>0.49690675735473633</v>
      </c>
      <c r="TB31" s="34">
        <v>0.49688947200775146</v>
      </c>
      <c r="TC31" s="34">
        <v>0.49687319993972778</v>
      </c>
      <c r="TD31" s="34">
        <v>0.49685701727867126</v>
      </c>
      <c r="TE31" s="34">
        <v>0.49683919548988342</v>
      </c>
      <c r="TF31" s="34">
        <v>0.49682137370109558</v>
      </c>
      <c r="TG31" s="34">
        <v>0.49680608510971069</v>
      </c>
      <c r="TH31" t="s">
        <v>843</v>
      </c>
      <c r="TI31" t="s">
        <v>843</v>
      </c>
      <c r="TJ31" t="s">
        <v>1300</v>
      </c>
      <c r="TK31" s="34">
        <v>0.62077881919566602</v>
      </c>
      <c r="TL31" s="34">
        <v>0.62233343118423501</v>
      </c>
      <c r="TM31" s="34">
        <v>0.62400720675196597</v>
      </c>
      <c r="TN31" s="34">
        <v>0.62584905621190501</v>
      </c>
      <c r="TO31" s="34">
        <v>0.62773929361882308</v>
      </c>
      <c r="TP31" s="34">
        <v>0.62957046071114398</v>
      </c>
      <c r="TQ31" s="34">
        <v>0.63141268070511303</v>
      </c>
      <c r="TR31" s="34">
        <v>0.63329161370210296</v>
      </c>
      <c r="TS31" s="34">
        <v>0.63518858888027097</v>
      </c>
      <c r="TT31" s="34">
        <v>0.63695738840635197</v>
      </c>
      <c r="TU31" s="34">
        <v>0.63846518172220601</v>
      </c>
      <c r="TV31" s="34">
        <v>0.63957156110416102</v>
      </c>
      <c r="TW31" s="34">
        <v>0.640236515867461</v>
      </c>
      <c r="TX31" s="34">
        <v>0.64066886052836902</v>
      </c>
      <c r="TY31" s="34">
        <v>0.64113546607632499</v>
      </c>
      <c r="TZ31" s="34">
        <v>0.641583072712133</v>
      </c>
      <c r="UA31" s="34">
        <v>0.64203660456535705</v>
      </c>
      <c r="UB31" s="34">
        <v>0.64262710858721406</v>
      </c>
      <c r="UC31" s="34">
        <v>0.64347094299682495</v>
      </c>
      <c r="UD31" s="34">
        <v>0.64459857657258202</v>
      </c>
      <c r="UE31" s="34">
        <v>0.64616147799166701</v>
      </c>
      <c r="UF31" s="34">
        <v>0.64821355449747098</v>
      </c>
      <c r="UG31" s="34">
        <v>0.65028340386459205</v>
      </c>
      <c r="UH31" s="34">
        <v>0.65206316116849494</v>
      </c>
      <c r="UI31" s="34">
        <v>0.65376300050719904</v>
      </c>
      <c r="UJ31" s="34">
        <v>0.65563329673232407</v>
      </c>
      <c r="UK31" s="34">
        <v>0.65760291797045989</v>
      </c>
      <c r="UL31" s="34">
        <v>0.65955221240816098</v>
      </c>
      <c r="UM31" s="34">
        <v>0.661474144574556</v>
      </c>
      <c r="UN31" s="34">
        <v>0.66342275671806805</v>
      </c>
      <c r="UO31" s="34">
        <v>0.66538255700903504</v>
      </c>
      <c r="UP31" s="34">
        <v>0.66716185945828599</v>
      </c>
      <c r="UQ31" s="34">
        <v>0.668510439023005</v>
      </c>
      <c r="UR31" s="34">
        <v>0.66917027855895195</v>
      </c>
      <c r="US31" s="34">
        <v>0.66918503092282089</v>
      </c>
      <c r="UT31" s="34">
        <v>0.66863855381635307</v>
      </c>
      <c r="UU31" s="34">
        <v>0.66756621354503098</v>
      </c>
      <c r="UV31" s="34">
        <v>0.66619348650097299</v>
      </c>
      <c r="UW31" s="34">
        <v>0.66455777850947995</v>
      </c>
      <c r="UX31" s="34">
        <v>0.66265279151426204</v>
      </c>
      <c r="UY31" s="34">
        <v>0.66053240092086096</v>
      </c>
      <c r="UZ31" s="34">
        <v>0.65824152580304596</v>
      </c>
      <c r="VA31" s="34">
        <v>0.65581608612238096</v>
      </c>
      <c r="VB31" s="34">
        <v>0.65329934804363399</v>
      </c>
      <c r="VC31" s="34">
        <v>0.65075183130248604</v>
      </c>
      <c r="VD31" s="34">
        <v>0.64825969373479897</v>
      </c>
      <c r="VE31" s="34">
        <v>0.64585529234476202</v>
      </c>
      <c r="VF31" s="34">
        <v>0.64356603741691099</v>
      </c>
      <c r="VG31" s="34">
        <v>0.64141234778845502</v>
      </c>
      <c r="VH31" s="34">
        <v>0.63937129884493604</v>
      </c>
      <c r="VI31" s="34">
        <v>0.637394108497086</v>
      </c>
      <c r="VJ31" s="34">
        <v>0.63544122724234298</v>
      </c>
      <c r="VK31" s="34">
        <v>0.63349399445566401</v>
      </c>
      <c r="VL31" s="34">
        <v>0.63152169029907901</v>
      </c>
      <c r="VM31" s="34">
        <v>0.62948656990009599</v>
      </c>
      <c r="VN31" s="34">
        <v>0.62733737695305802</v>
      </c>
      <c r="VO31" s="34">
        <v>0.62507121115050002</v>
      </c>
      <c r="VP31" s="34">
        <v>0.62272565355992204</v>
      </c>
      <c r="VQ31" s="34">
        <v>0.62032288889378495</v>
      </c>
      <c r="VR31" s="34">
        <v>0.61786451755401794</v>
      </c>
      <c r="VS31" s="34">
        <v>0.61542154569780505</v>
      </c>
      <c r="VT31" s="34">
        <v>0.61311488627368294</v>
      </c>
      <c r="VU31" s="34">
        <v>0.610976792225146</v>
      </c>
      <c r="VV31" s="34">
        <v>0.608901717962685</v>
      </c>
      <c r="VW31" s="34">
        <v>0.60674353313918905</v>
      </c>
      <c r="VX31" s="34">
        <v>0.60453528004733303</v>
      </c>
      <c r="VY31" s="34">
        <v>0.60239664685800998</v>
      </c>
      <c r="VZ31" s="34">
        <v>0.60030699632552997</v>
      </c>
      <c r="WA31" s="34">
        <v>0.59822831559640199</v>
      </c>
      <c r="WB31" s="34">
        <v>0.59614437682936594</v>
      </c>
      <c r="WC31" s="34">
        <v>0.59394495257141799</v>
      </c>
      <c r="WD31" s="34">
        <v>0.59164883149687197</v>
      </c>
      <c r="WE31" s="34">
        <v>0.58933974192946204</v>
      </c>
      <c r="WF31" s="34">
        <v>0.58701543442667803</v>
      </c>
      <c r="WG31" s="34">
        <v>0.58461044091124803</v>
      </c>
      <c r="WH31" s="34">
        <v>0.58207568535378196</v>
      </c>
      <c r="WI31" s="34">
        <v>0.57943309550581301</v>
      </c>
      <c r="WJ31" s="34">
        <v>0.57669742913388899</v>
      </c>
      <c r="WK31" s="34">
        <v>0.57391158699814004</v>
      </c>
      <c r="WL31" s="34">
        <v>0.57109460256424904</v>
      </c>
      <c r="WM31" s="34">
        <v>0.56828616989036196</v>
      </c>
      <c r="WN31" s="34">
        <v>0.56562981918907296</v>
      </c>
      <c r="WO31" s="34">
        <v>0.56330947628759098</v>
      </c>
      <c r="WP31" s="34">
        <v>0.56154165443034398</v>
      </c>
      <c r="WQ31" s="34">
        <v>0.56023200974242404</v>
      </c>
      <c r="WR31" s="34">
        <v>0.55926330006861602</v>
      </c>
      <c r="WS31" s="34">
        <v>0.55857511305992302</v>
      </c>
      <c r="WT31" s="34">
        <v>0.55795196560222704</v>
      </c>
      <c r="WU31" s="34">
        <v>0.55735982219985603</v>
      </c>
      <c r="WV31" s="34">
        <v>0.55676918580088897</v>
      </c>
      <c r="WW31" s="34">
        <v>0.55613196884159799</v>
      </c>
      <c r="WX31" s="34">
        <v>0.55546564675880805</v>
      </c>
      <c r="WY31" s="34">
        <v>0.55478871630627002</v>
      </c>
      <c r="WZ31" s="34">
        <v>0.55407647226010104</v>
      </c>
      <c r="XA31" s="34">
        <v>0.55334683926188599</v>
      </c>
      <c r="XB31" s="34">
        <v>0.55257230204303798</v>
      </c>
      <c r="XC31" s="34">
        <v>0.551738535170616</v>
      </c>
      <c r="XD31" s="34">
        <v>0.55085420522336892</v>
      </c>
      <c r="XE31" s="34">
        <v>0.54990361276099597</v>
      </c>
      <c r="XF31" s="34">
        <v>0.54889496089058698</v>
      </c>
      <c r="XG31" s="34">
        <v>0.54782053425423494</v>
      </c>
      <c r="XH31" t="s">
        <v>843</v>
      </c>
      <c r="XI31" t="s">
        <v>1300</v>
      </c>
      <c r="XJ31" s="34">
        <v>0.58459095815737394</v>
      </c>
      <c r="XK31" s="34">
        <v>0.58601799322674308</v>
      </c>
      <c r="XL31" s="34">
        <v>0.58741399108903902</v>
      </c>
      <c r="XM31" s="34">
        <v>0.58884426364916898</v>
      </c>
      <c r="XN31" s="34">
        <v>0.59022871322100801</v>
      </c>
      <c r="XO31" s="34">
        <v>0.59148291432816402</v>
      </c>
      <c r="XP31" s="34">
        <v>0.592710213799857</v>
      </c>
      <c r="XQ31" s="34">
        <v>0.59397104203603202</v>
      </c>
      <c r="XR31" s="34">
        <v>0.59529845592549302</v>
      </c>
      <c r="XS31" s="34">
        <v>0.59663576685657604</v>
      </c>
      <c r="XT31" s="34">
        <v>0.59783790671380699</v>
      </c>
      <c r="XU31" s="34">
        <v>0.59869102766472804</v>
      </c>
      <c r="XV31" s="34">
        <v>0.59915091795182496</v>
      </c>
      <c r="XW31" s="34">
        <v>0.59939581396919006</v>
      </c>
      <c r="XX31" s="34">
        <v>0.59963069586581708</v>
      </c>
      <c r="XY31" s="34">
        <v>0.59984131378491201</v>
      </c>
      <c r="XZ31" s="34">
        <v>0.60008830444889805</v>
      </c>
      <c r="YA31" s="34">
        <v>0.60043485568005006</v>
      </c>
      <c r="YB31" s="34">
        <v>0.60107170786170994</v>
      </c>
      <c r="YC31" s="34">
        <v>0.60207967188670497</v>
      </c>
      <c r="YD31" s="34">
        <v>0.60359066491470703</v>
      </c>
      <c r="YE31" s="34">
        <v>0.60564565324654307</v>
      </c>
      <c r="YF31" s="34">
        <v>0.60767906521769399</v>
      </c>
      <c r="YG31" s="34">
        <v>0.609278393330136</v>
      </c>
      <c r="YH31" s="34">
        <v>0.61069943393926007</v>
      </c>
      <c r="YI31" s="34">
        <v>0.61229324530100004</v>
      </c>
      <c r="YJ31" s="34">
        <v>0.61398636397020201</v>
      </c>
      <c r="YK31" s="34">
        <v>0.615709543737056</v>
      </c>
      <c r="YL31" s="34">
        <v>0.61744136085748302</v>
      </c>
      <c r="YM31" s="34">
        <v>0.61910219427716295</v>
      </c>
      <c r="YN31" s="34">
        <v>0.62058061715181201</v>
      </c>
      <c r="YO31" s="34">
        <v>0.62165741866711899</v>
      </c>
      <c r="YP31" s="34">
        <v>0.62209121774781506</v>
      </c>
      <c r="YQ31" s="34">
        <v>0.621615379879916</v>
      </c>
      <c r="YR31" s="34">
        <v>0.62029611286063602</v>
      </c>
      <c r="YS31" s="34">
        <v>0.61833196634724108</v>
      </c>
      <c r="YT31" s="34">
        <v>0.61583428160761799</v>
      </c>
      <c r="YU31" s="34">
        <v>0.61306149008591604</v>
      </c>
      <c r="YV31" s="34">
        <v>0.61013731780735903</v>
      </c>
      <c r="YW31" s="34">
        <v>0.60715773984061105</v>
      </c>
      <c r="YX31" s="34">
        <v>0.60421096174750499</v>
      </c>
      <c r="YY31" s="34">
        <v>0.60136252955887104</v>
      </c>
      <c r="YZ31" s="34">
        <v>0.59865269950250999</v>
      </c>
      <c r="ZA31" s="34">
        <v>0.59605203354753</v>
      </c>
      <c r="ZB31" s="34">
        <v>0.59351952035375999</v>
      </c>
      <c r="ZC31" s="34">
        <v>0.59104197717156803</v>
      </c>
      <c r="ZD31" s="34">
        <v>0.58857257188914303</v>
      </c>
      <c r="ZE31" s="34">
        <v>0.586092686275965</v>
      </c>
      <c r="ZF31" s="34">
        <v>0.58362004170553705</v>
      </c>
      <c r="ZG31" s="34">
        <v>0.58115934540785896</v>
      </c>
      <c r="ZH31" s="34">
        <v>0.57862453323296603</v>
      </c>
      <c r="ZI31" s="34">
        <v>0.57600311341723098</v>
      </c>
      <c r="ZJ31" s="34">
        <v>0.57337150592542796</v>
      </c>
      <c r="ZK31" s="34">
        <v>0.57070507020482497</v>
      </c>
      <c r="ZL31" s="34">
        <v>0.56797152082521496</v>
      </c>
      <c r="ZM31" s="34">
        <v>0.565286437254642</v>
      </c>
      <c r="ZN31" s="34">
        <v>0.56276943502316301</v>
      </c>
      <c r="ZO31" s="34">
        <v>0.56040950214588703</v>
      </c>
      <c r="ZP31" s="34">
        <v>0.558155797797667</v>
      </c>
      <c r="ZQ31" s="34">
        <v>0.555886142186092</v>
      </c>
      <c r="ZR31" s="34">
        <v>0.55359562716716193</v>
      </c>
      <c r="ZS31" s="34">
        <v>0.55139618278750502</v>
      </c>
      <c r="ZT31" s="34">
        <v>0.54928030624935498</v>
      </c>
      <c r="ZU31" s="34">
        <v>0.54719322452895303</v>
      </c>
      <c r="ZV31" s="34">
        <v>0.54506555771641496</v>
      </c>
      <c r="ZW31" s="34">
        <v>0.54280511555726596</v>
      </c>
      <c r="ZX31" s="34">
        <v>0.54044322781568599</v>
      </c>
      <c r="ZY31" s="34">
        <v>0.53804714501561701</v>
      </c>
      <c r="ZZ31" s="34">
        <v>0.53561656115519496</v>
      </c>
      <c r="AAA31" s="34">
        <v>0.53309216178352503</v>
      </c>
      <c r="AAB31" s="34">
        <v>0.53038566266639697</v>
      </c>
      <c r="AAC31" s="34">
        <v>0.52753461728080309</v>
      </c>
      <c r="AAD31" s="34">
        <v>0.52459148336406303</v>
      </c>
      <c r="AAE31" s="34">
        <v>0.52154988593687901</v>
      </c>
      <c r="AAF31" s="34">
        <v>0.51844349048300498</v>
      </c>
      <c r="AAG31" s="34">
        <v>0.51532548219323204</v>
      </c>
      <c r="AAH31" s="34">
        <v>0.51234658917433196</v>
      </c>
      <c r="AAI31" s="34">
        <v>0.50968591264420093</v>
      </c>
      <c r="AAJ31" s="34">
        <v>0.50759252002252697</v>
      </c>
      <c r="AAK31" s="34">
        <v>0.50599606173646694</v>
      </c>
      <c r="AAL31" s="34">
        <v>0.50478339813680495</v>
      </c>
      <c r="AAM31" s="34">
        <v>0.50387993788610297</v>
      </c>
      <c r="AAN31" s="34">
        <v>0.50305631091769398</v>
      </c>
      <c r="AAO31" s="34">
        <v>0.50227709938224396</v>
      </c>
      <c r="AAP31" s="34">
        <v>0.50151505583015799</v>
      </c>
      <c r="AAQ31" s="34">
        <v>0.50075604641091898</v>
      </c>
      <c r="AAR31" s="34">
        <v>0.49998357888533002</v>
      </c>
      <c r="AAS31" s="34">
        <v>0.49919583286563901</v>
      </c>
      <c r="AAT31" s="34">
        <v>0.49840173431866097</v>
      </c>
      <c r="AAU31" s="34">
        <v>0.49758108122794903</v>
      </c>
      <c r="AAV31" s="34">
        <v>0.49670237812068402</v>
      </c>
      <c r="AAW31" s="34">
        <v>0.49580878608606299</v>
      </c>
      <c r="AAX31" s="34">
        <v>0.49490895173928001</v>
      </c>
      <c r="AAY31" s="34">
        <v>0.49395501579447199</v>
      </c>
      <c r="AAZ31" s="34">
        <v>0.492968194746007</v>
      </c>
      <c r="ABA31" s="34">
        <v>0.49193702892732799</v>
      </c>
      <c r="ABB31" s="34">
        <v>0.490846855079343</v>
      </c>
      <c r="ABC31" s="34">
        <v>0.489713702495364</v>
      </c>
      <c r="ABD31" s="34">
        <v>0.48856445331377202</v>
      </c>
      <c r="ABE31" s="34">
        <v>0.48743013465497498</v>
      </c>
      <c r="ABF31" s="34">
        <v>0.48628521454929902</v>
      </c>
      <c r="ABG31" t="s">
        <v>843</v>
      </c>
      <c r="ABH31" t="s">
        <v>843</v>
      </c>
      <c r="ABI31" t="s">
        <v>1300</v>
      </c>
      <c r="ABJ31" s="34">
        <v>0.53233700397430295</v>
      </c>
      <c r="ABK31" s="34">
        <v>0.534772188492454</v>
      </c>
      <c r="ABL31" s="34">
        <v>0.53713226765993194</v>
      </c>
      <c r="ABM31" s="34">
        <v>0.53945047546494695</v>
      </c>
      <c r="ABN31" s="34">
        <v>0.54166335381035202</v>
      </c>
      <c r="ABO31" s="34">
        <v>0.54364153845431296</v>
      </c>
      <c r="ABP31" s="34">
        <v>0.54548126882614401</v>
      </c>
      <c r="ABQ31" s="34">
        <v>0.54732020447881402</v>
      </c>
      <c r="ABR31" s="34">
        <v>0.54915536959056399</v>
      </c>
      <c r="ABS31" s="34">
        <v>0.55087300977008602</v>
      </c>
      <c r="ABT31" s="34">
        <v>0.55256506166660402</v>
      </c>
      <c r="ABU31" s="34">
        <v>0.55425363324449395</v>
      </c>
      <c r="ABV31" s="34">
        <v>0.555828604656734</v>
      </c>
      <c r="ABW31" s="34">
        <v>0.557385275628972</v>
      </c>
      <c r="ABX31" s="34">
        <v>0.55901988586858098</v>
      </c>
      <c r="ABY31" s="34">
        <v>0.56057252658528101</v>
      </c>
      <c r="ABZ31" s="34">
        <v>0.56202016973822999</v>
      </c>
      <c r="ACA31" s="34">
        <v>0.56344142234720596</v>
      </c>
      <c r="ACB31" s="34">
        <v>0.56501911036431307</v>
      </c>
      <c r="ACC31" s="34">
        <v>0.56688919918686798</v>
      </c>
      <c r="ACD31" s="34">
        <v>0.56903232505030599</v>
      </c>
      <c r="ACE31" s="34">
        <v>0.57138134602328206</v>
      </c>
      <c r="ACF31" s="34">
        <v>0.57363312644837994</v>
      </c>
      <c r="ACG31" s="34">
        <v>0.57558236701084797</v>
      </c>
      <c r="ACH31" s="34">
        <v>0.57738105389662397</v>
      </c>
      <c r="ACI31" s="34">
        <v>0.57927699842373992</v>
      </c>
      <c r="ACJ31" s="34">
        <v>0.58122285811461705</v>
      </c>
      <c r="ACK31" s="34">
        <v>0.58306116495541305</v>
      </c>
      <c r="ACL31" s="34">
        <v>0.58478023031783899</v>
      </c>
      <c r="ACM31" s="34">
        <v>0.58655259314438402</v>
      </c>
      <c r="ACN31" s="34">
        <v>0.58848348619921098</v>
      </c>
      <c r="ACO31" s="34">
        <v>0.59051999092201002</v>
      </c>
      <c r="ACP31" s="34">
        <v>0.59258869820692195</v>
      </c>
      <c r="ACQ31" s="34">
        <v>0.59465444862850392</v>
      </c>
      <c r="ACR31" s="34">
        <v>0.59664622553376101</v>
      </c>
      <c r="ACS31" s="34">
        <v>0.59846805830062499</v>
      </c>
      <c r="ACT31" s="34">
        <v>0.599906376640577</v>
      </c>
      <c r="ACU31" s="34">
        <v>0.60073198651910498</v>
      </c>
      <c r="ACV31" s="34">
        <v>0.60071153098174701</v>
      </c>
      <c r="ACW31" s="34">
        <v>0.59992086098939101</v>
      </c>
      <c r="ACX31" s="34">
        <v>0.59853705593193196</v>
      </c>
      <c r="ACY31" s="34">
        <v>0.59665829292690697</v>
      </c>
      <c r="ACZ31" s="34">
        <v>0.59455214252338895</v>
      </c>
      <c r="ADA31" s="34">
        <v>0.59231005178687302</v>
      </c>
      <c r="ADB31" s="34">
        <v>0.59000171190777895</v>
      </c>
      <c r="ADC31" s="34">
        <v>0.58772935650893698</v>
      </c>
      <c r="ADD31" s="34">
        <v>0.58555271636845907</v>
      </c>
      <c r="ADE31" s="34">
        <v>0.58348967663775098</v>
      </c>
      <c r="ADF31" s="34">
        <v>0.58153536829963404</v>
      </c>
      <c r="ADG31" s="34">
        <v>0.57966930595819099</v>
      </c>
      <c r="ADH31" s="34">
        <v>0.57785912058238798</v>
      </c>
      <c r="ADI31" s="34">
        <v>0.57606380243622102</v>
      </c>
      <c r="ADJ31" s="34">
        <v>0.57427278591028197</v>
      </c>
      <c r="ADK31" s="34">
        <v>0.57249590078821699</v>
      </c>
      <c r="ADL31" s="34">
        <v>0.57071617529476493</v>
      </c>
      <c r="ADM31" s="34">
        <v>0.56886361277125197</v>
      </c>
      <c r="ADN31" s="34">
        <v>0.56692134053149101</v>
      </c>
      <c r="ADO31" s="34">
        <v>0.56495445768184094</v>
      </c>
      <c r="ADP31" s="34">
        <v>0.56294306440276298</v>
      </c>
      <c r="ADQ31" s="34">
        <v>0.56085542111495101</v>
      </c>
      <c r="ADR31" s="34">
        <v>0.558790630549728</v>
      </c>
      <c r="ADS31" s="34">
        <v>0.55686729976194993</v>
      </c>
      <c r="ADT31" s="34">
        <v>0.55508455959488301</v>
      </c>
      <c r="ADU31" s="34">
        <v>0.55337454031989697</v>
      </c>
      <c r="ADV31" s="34">
        <v>0.55162319008760097</v>
      </c>
      <c r="ADW31" s="34">
        <v>0.54982760339535097</v>
      </c>
      <c r="ADX31" s="34">
        <v>0.54810961869115193</v>
      </c>
      <c r="ADY31" s="34">
        <v>0.54646302193806906</v>
      </c>
      <c r="ADZ31" s="34">
        <v>0.54484168829657897</v>
      </c>
      <c r="AEA31" s="34">
        <v>0.54318749358240404</v>
      </c>
      <c r="AEB31" s="34">
        <v>0.54141305979568299</v>
      </c>
      <c r="AEC31" s="34">
        <v>0.53953313646469803</v>
      </c>
      <c r="AED31" s="34">
        <v>0.53761047647580296</v>
      </c>
      <c r="AEE31" s="34">
        <v>0.53564412692294294</v>
      </c>
      <c r="AEF31" s="34">
        <v>0.53357057212773196</v>
      </c>
      <c r="AEG31" s="34">
        <v>0.53131540829344504</v>
      </c>
      <c r="AEH31" s="34">
        <v>0.52890404499496302</v>
      </c>
      <c r="AEI31" s="34">
        <v>0.52637402128825694</v>
      </c>
      <c r="AEJ31" s="34">
        <v>0.52373421317392799</v>
      </c>
      <c r="AEK31" s="34">
        <v>0.52101113121956499</v>
      </c>
      <c r="AEL31" s="34">
        <v>0.51825615486354804</v>
      </c>
      <c r="AEM31" s="34">
        <v>0.51564153049844497</v>
      </c>
      <c r="AEN31" s="34">
        <v>0.51334994394573397</v>
      </c>
      <c r="AEO31" s="34">
        <v>0.51161456462065902</v>
      </c>
      <c r="AEP31" s="34">
        <v>0.51036763416853004</v>
      </c>
      <c r="AEQ31" s="34">
        <v>0.50949694571561399</v>
      </c>
      <c r="AER31" s="34">
        <v>0.50891136105636203</v>
      </c>
      <c r="AES31" s="34">
        <v>0.50839537163929305</v>
      </c>
      <c r="AET31" s="34">
        <v>0.50791995243555899</v>
      </c>
      <c r="AEU31" s="34">
        <v>0.50744787215718101</v>
      </c>
      <c r="AEV31" s="34">
        <v>0.50695456464180799</v>
      </c>
      <c r="AEW31" s="34">
        <v>0.50643918746837402</v>
      </c>
      <c r="AEX31" s="34">
        <v>0.50589260219980803</v>
      </c>
      <c r="AEY31" s="34">
        <v>0.50531370631630101</v>
      </c>
      <c r="AEZ31" s="34">
        <v>0.50470088998816098</v>
      </c>
      <c r="AFA31" s="34">
        <v>0.50402226570867503</v>
      </c>
      <c r="AFB31" s="34">
        <v>0.50330729682248099</v>
      </c>
      <c r="AFC31" s="34">
        <v>0.50257608877483195</v>
      </c>
      <c r="AFD31" s="34">
        <v>0.50178814817412898</v>
      </c>
      <c r="AFE31" s="34">
        <v>0.50095187254959295</v>
      </c>
      <c r="AFF31" s="34">
        <v>0.50005752008848203</v>
      </c>
      <c r="AFG31" t="s">
        <v>843</v>
      </c>
      <c r="AFH31" t="s">
        <v>843</v>
      </c>
      <c r="AFI31" s="34">
        <v>0.68181999999999998</v>
      </c>
      <c r="AFJ31" s="34">
        <v>0.69192999999999993</v>
      </c>
      <c r="AFK31" s="34">
        <v>0.68530000000000002</v>
      </c>
      <c r="AFL31" s="34">
        <v>0.68908000000000003</v>
      </c>
      <c r="AFM31" s="34">
        <v>0.68371999999999999</v>
      </c>
      <c r="AFN31" s="34">
        <v>0.67822000000000005</v>
      </c>
      <c r="AFO31" s="34">
        <v>0.68174999999999997</v>
      </c>
      <c r="AFP31" s="34">
        <v>0.67626000000000008</v>
      </c>
      <c r="AFQ31" s="34">
        <v>0.68215999999999999</v>
      </c>
      <c r="AFR31" s="34">
        <v>0.68137000000000003</v>
      </c>
      <c r="AFS31" s="34">
        <v>0.67736999999999992</v>
      </c>
      <c r="AFT31" s="34">
        <v>0.67000999999999999</v>
      </c>
      <c r="AFU31" s="34">
        <v>0.66813</v>
      </c>
      <c r="AFV31" s="34">
        <v>0.66618999999999995</v>
      </c>
      <c r="AFW31" s="34">
        <v>0.66422999999999999</v>
      </c>
      <c r="AFX31" s="34">
        <v>0.67385000000000006</v>
      </c>
      <c r="AFY31" s="34">
        <v>0.68081000000000003</v>
      </c>
      <c r="AFZ31" s="34">
        <v>0.63659999999999994</v>
      </c>
      <c r="AGA31" s="34">
        <v>0.68698999999999999</v>
      </c>
      <c r="AGB31" t="s">
        <v>843</v>
      </c>
      <c r="AGC31" t="s">
        <v>843</v>
      </c>
      <c r="AGD31" t="s">
        <v>843</v>
      </c>
      <c r="AGE31" t="s">
        <v>843</v>
      </c>
      <c r="AGF31" s="34">
        <v>7.6178222894668579E-2</v>
      </c>
      <c r="AGG31" t="s">
        <v>843</v>
      </c>
      <c r="AGH31" t="s">
        <v>843</v>
      </c>
      <c r="AGI31" t="s">
        <v>843</v>
      </c>
      <c r="AGJ31" t="s">
        <v>843</v>
      </c>
      <c r="AGK31" t="s">
        <v>843</v>
      </c>
      <c r="AGL31" t="s">
        <v>843</v>
      </c>
      <c r="AGM31" t="s">
        <v>843</v>
      </c>
      <c r="AGN31" t="s">
        <v>843</v>
      </c>
      <c r="AGO31" s="34">
        <v>0.42</v>
      </c>
      <c r="AGP31" s="34">
        <v>2021</v>
      </c>
      <c r="AGQ31" t="s">
        <v>832</v>
      </c>
      <c r="AGR31" t="s">
        <v>843</v>
      </c>
      <c r="AGS31" s="34">
        <v>0.01</v>
      </c>
      <c r="AGT31" s="34">
        <v>2021</v>
      </c>
      <c r="AGU31" t="s">
        <v>832</v>
      </c>
      <c r="AGV31" t="s">
        <v>843</v>
      </c>
      <c r="AGW31" s="34">
        <v>2.5000000000000001E-2</v>
      </c>
      <c r="AGX31" s="34">
        <v>2021</v>
      </c>
      <c r="AGY31" t="s">
        <v>832</v>
      </c>
      <c r="AGZ31" t="s">
        <v>843</v>
      </c>
      <c r="AHA31" s="34">
        <v>0.106</v>
      </c>
      <c r="AHB31" s="34">
        <v>2021</v>
      </c>
      <c r="AHC31" t="s">
        <v>832</v>
      </c>
      <c r="AHD31" t="s">
        <v>843</v>
      </c>
      <c r="AHE31" s="34">
        <v>0.373</v>
      </c>
      <c r="AHF31" s="34">
        <v>2021</v>
      </c>
      <c r="AHG31" t="s">
        <v>832</v>
      </c>
      <c r="AHH31" t="s">
        <v>843</v>
      </c>
      <c r="AHI31" t="s">
        <v>830</v>
      </c>
      <c r="AHJ31" s="34">
        <v>0.17950324714183807</v>
      </c>
      <c r="AHK31" s="34">
        <v>0.19312804937362671</v>
      </c>
      <c r="AHL31" s="34">
        <v>0.19735842943191528</v>
      </c>
      <c r="AHM31" s="34">
        <v>0.19256703555583954</v>
      </c>
      <c r="AHN31" s="34">
        <v>0.17181748151779175</v>
      </c>
      <c r="AHO31" t="s">
        <v>843</v>
      </c>
      <c r="AHP31" s="34"/>
      <c r="AHQ31" s="34"/>
      <c r="AHR31" s="34"/>
      <c r="AHS31" s="34"/>
      <c r="AHT31" s="34"/>
      <c r="AHU31" t="s">
        <v>843</v>
      </c>
      <c r="AHV31" s="34">
        <v>0.15981009602546692</v>
      </c>
      <c r="AHW31" s="34">
        <v>0.16417098045349121</v>
      </c>
      <c r="AHX31" s="34">
        <v>0.15646614134311676</v>
      </c>
      <c r="AHY31" s="34">
        <v>0.14889881014823914</v>
      </c>
      <c r="AHZ31" s="34">
        <v>0.14199046790599823</v>
      </c>
      <c r="AIA31" t="s">
        <v>832</v>
      </c>
      <c r="AIB31" t="s">
        <v>843</v>
      </c>
      <c r="AIC31" s="34">
        <v>0.15389114618301392</v>
      </c>
      <c r="AID31" s="34">
        <v>0.16282215714454651</v>
      </c>
      <c r="AIE31" s="34">
        <v>0.1544414609670639</v>
      </c>
      <c r="AIF31" s="34">
        <v>0.14484944939613342</v>
      </c>
      <c r="AIG31" s="34">
        <v>0.13122488558292389</v>
      </c>
      <c r="AIH31" t="s">
        <v>924</v>
      </c>
      <c r="AII31" t="s">
        <v>843</v>
      </c>
      <c r="AIJ31" s="34">
        <v>0.16667050123214722</v>
      </c>
      <c r="AIK31" s="34">
        <v>0.17598065733909607</v>
      </c>
      <c r="AIL31" s="34">
        <v>0.17067800462245941</v>
      </c>
      <c r="AIM31" s="34">
        <v>0.1670060008764267</v>
      </c>
      <c r="AIN31" s="34">
        <v>0.13942000269889832</v>
      </c>
      <c r="AIO31" t="s">
        <v>1607</v>
      </c>
      <c r="AIP31" s="34">
        <v>0.19194334745407104</v>
      </c>
      <c r="AIQ31" t="s">
        <v>843</v>
      </c>
      <c r="AIR31" s="34">
        <v>0.17432999999999998</v>
      </c>
      <c r="AIS31" s="34">
        <v>0.18406</v>
      </c>
      <c r="AIT31" s="34">
        <v>0.19323000000000001</v>
      </c>
      <c r="AIU31" s="34">
        <v>0.19728000000000001</v>
      </c>
      <c r="AIV31" s="34">
        <v>0.19980000000000001</v>
      </c>
      <c r="AIW31" s="34">
        <v>0.20296</v>
      </c>
      <c r="AIX31" t="s">
        <v>843</v>
      </c>
      <c r="AIY31" s="34">
        <v>2E-3</v>
      </c>
      <c r="AIZ31" s="34">
        <v>0.02</v>
      </c>
      <c r="AJA31" s="34">
        <v>0.02</v>
      </c>
      <c r="AJB31" s="34">
        <v>0.02</v>
      </c>
      <c r="AJC31" s="34">
        <v>0.02</v>
      </c>
      <c r="AJD31" s="34">
        <v>0.02</v>
      </c>
      <c r="AJE31" t="s">
        <v>843</v>
      </c>
      <c r="AJF31" s="34">
        <v>1.797405444085598E-2</v>
      </c>
      <c r="AJG31" s="34">
        <v>2.3780709132552147E-2</v>
      </c>
      <c r="AJH31" s="34">
        <v>1.2948751449584961E-2</v>
      </c>
      <c r="AJI31" s="34">
        <v>-2.6544518768787384E-3</v>
      </c>
      <c r="AJJ31" s="34">
        <v>-2.0467378199100494E-2</v>
      </c>
      <c r="AJK31" t="s">
        <v>830</v>
      </c>
      <c r="AJL31" t="s">
        <v>843</v>
      </c>
      <c r="AJM31" t="s">
        <v>843</v>
      </c>
      <c r="AJN31" s="34">
        <v>2.866966649889946E-2</v>
      </c>
      <c r="AJO31" s="34">
        <v>1.0253436863422394E-2</v>
      </c>
      <c r="AJP31" s="34">
        <v>3.0601231846958399E-3</v>
      </c>
      <c r="AJQ31" s="34">
        <v>-2.8755926177836955E-4</v>
      </c>
      <c r="AJR31" s="34">
        <v>5.1102198660373688E-2</v>
      </c>
      <c r="AJS31" t="s">
        <v>832</v>
      </c>
      <c r="AJT31" t="s">
        <v>843</v>
      </c>
      <c r="AJU31" t="s">
        <v>843</v>
      </c>
      <c r="AJV31" t="s">
        <v>843</v>
      </c>
      <c r="AJW31" s="34">
        <v>7.5297625735402107E-3</v>
      </c>
      <c r="AJX31" s="34">
        <v>1.345738023519516E-2</v>
      </c>
      <c r="AJY31" s="34">
        <v>2.5064798537641764E-3</v>
      </c>
      <c r="AJZ31" s="34">
        <v>-1.3017491437494755E-2</v>
      </c>
      <c r="AKA31" s="34">
        <v>-3.0401341617107391E-2</v>
      </c>
      <c r="AKB31" t="s">
        <v>830</v>
      </c>
      <c r="AKC31" t="s">
        <v>843</v>
      </c>
      <c r="AKD31" t="s">
        <v>843</v>
      </c>
      <c r="AKE31" t="s">
        <v>843</v>
      </c>
      <c r="AKF31" s="34">
        <v>1.8710795789957047E-2</v>
      </c>
      <c r="AKG31" s="34">
        <v>3.8970404420979321E-4</v>
      </c>
      <c r="AKH31" s="34">
        <v>-7.1833501569926739E-3</v>
      </c>
      <c r="AKI31" s="34">
        <v>-9.9927317351102829E-3</v>
      </c>
      <c r="AKJ31" s="34">
        <v>4.1843842715024948E-2</v>
      </c>
      <c r="AKK31" t="s">
        <v>832</v>
      </c>
      <c r="AKL31" t="s">
        <v>843</v>
      </c>
      <c r="AKM31" s="34">
        <v>11620</v>
      </c>
      <c r="AKN31" t="s">
        <v>832</v>
      </c>
      <c r="AKO31" t="s">
        <v>843</v>
      </c>
      <c r="AKP31" s="34">
        <v>13785.021484375</v>
      </c>
      <c r="AKQ31" t="s">
        <v>830</v>
      </c>
      <c r="AKR31" t="s">
        <v>843</v>
      </c>
      <c r="AKS31" s="34">
        <v>12932.4695302972</v>
      </c>
      <c r="AKT31" t="s">
        <v>832</v>
      </c>
      <c r="AKU31" t="s">
        <v>843</v>
      </c>
      <c r="AKV31" s="34">
        <v>13686.0086737317</v>
      </c>
      <c r="AKW31" t="s">
        <v>832</v>
      </c>
      <c r="AKX31" t="s">
        <v>843</v>
      </c>
      <c r="AKY31" s="34">
        <v>0.18020488321781158</v>
      </c>
      <c r="AKZ31" s="34">
        <v>0.18595588207244873</v>
      </c>
      <c r="ALA31" s="34">
        <v>0.17558111250400543</v>
      </c>
      <c r="ALB31" s="34">
        <v>0.16004081070423126</v>
      </c>
      <c r="ALC31" s="34">
        <v>0.16360868513584137</v>
      </c>
      <c r="ALD31" t="s">
        <v>830</v>
      </c>
      <c r="ALE31" t="s">
        <v>843</v>
      </c>
      <c r="ALF31" t="s">
        <v>843</v>
      </c>
      <c r="ALG31" t="s">
        <v>843</v>
      </c>
      <c r="ALH31" s="34">
        <v>0.16061407327651978</v>
      </c>
      <c r="ALI31" s="34">
        <v>0.15675336122512817</v>
      </c>
      <c r="ALJ31" s="34">
        <v>0.1341099888086319</v>
      </c>
      <c r="ALK31" s="34">
        <v>0.11599349230527878</v>
      </c>
      <c r="ALL31" s="34">
        <v>0.13419048488140106</v>
      </c>
      <c r="ALM31" t="s">
        <v>832</v>
      </c>
    </row>
    <row r="32" spans="1:1020 1028:1080">
      <c r="A32" t="s">
        <v>422</v>
      </c>
      <c r="B32" t="s">
        <v>11</v>
      </c>
      <c r="C32" t="s">
        <v>220</v>
      </c>
      <c r="D32" s="34">
        <v>2.6591280475258827E-2</v>
      </c>
      <c r="E32" t="s">
        <v>432</v>
      </c>
      <c r="F32" s="34">
        <v>3.1245488673448563E-2</v>
      </c>
      <c r="G32" t="s">
        <v>1464</v>
      </c>
      <c r="H32" s="34">
        <v>2.9875468462705612E-2</v>
      </c>
      <c r="I32" t="s">
        <v>1294</v>
      </c>
      <c r="J32" s="34">
        <v>3.2631970942020416E-2</v>
      </c>
      <c r="K32" t="s">
        <v>1521</v>
      </c>
      <c r="L32" s="34"/>
      <c r="M32" t="s">
        <v>432</v>
      </c>
      <c r="N32" s="34">
        <v>0.62488466501235962</v>
      </c>
      <c r="O32" s="34"/>
      <c r="P32" t="s">
        <v>1459</v>
      </c>
      <c r="Q32" s="34"/>
      <c r="R32" t="s">
        <v>1459</v>
      </c>
      <c r="S32" s="34">
        <v>0.77245664596557617</v>
      </c>
      <c r="T32" t="s">
        <v>432</v>
      </c>
      <c r="U32" s="34">
        <v>0.62488466501235962</v>
      </c>
      <c r="V32" t="s">
        <v>432</v>
      </c>
      <c r="W32" t="s">
        <v>843</v>
      </c>
      <c r="X32" t="s">
        <v>1464</v>
      </c>
      <c r="Y32" s="34">
        <v>0.63300269842147827</v>
      </c>
      <c r="Z32" s="34"/>
      <c r="AA32" t="s">
        <v>1459</v>
      </c>
      <c r="AB32" s="34"/>
      <c r="AC32" t="s">
        <v>1459</v>
      </c>
      <c r="AD32" s="34">
        <v>0.70313137769699097</v>
      </c>
      <c r="AE32" t="s">
        <v>1464</v>
      </c>
      <c r="AF32" s="34">
        <v>0.63300269842147827</v>
      </c>
      <c r="AG32" t="s">
        <v>1464</v>
      </c>
      <c r="AH32" t="s">
        <v>843</v>
      </c>
      <c r="AI32" t="s">
        <v>1294</v>
      </c>
      <c r="AJ32" s="34">
        <v>0.56517338752746582</v>
      </c>
      <c r="AK32" s="34"/>
      <c r="AL32" t="s">
        <v>1459</v>
      </c>
      <c r="AM32" s="34"/>
      <c r="AN32" t="s">
        <v>1459</v>
      </c>
      <c r="AO32" s="34">
        <v>0.66806018352508545</v>
      </c>
      <c r="AP32" t="s">
        <v>1294</v>
      </c>
      <c r="AQ32" s="34">
        <v>0.56517338752746582</v>
      </c>
      <c r="AR32" t="s">
        <v>1294</v>
      </c>
      <c r="AS32" t="s">
        <v>843</v>
      </c>
      <c r="AT32" t="s">
        <v>1521</v>
      </c>
      <c r="AU32" s="34">
        <v>0.54867196083068848</v>
      </c>
      <c r="AV32" s="34"/>
      <c r="AW32" t="s">
        <v>1459</v>
      </c>
      <c r="AX32" s="34"/>
      <c r="AY32" t="s">
        <v>1459</v>
      </c>
      <c r="AZ32" s="34">
        <v>0.66857379674911499</v>
      </c>
      <c r="BA32" t="s">
        <v>1521</v>
      </c>
      <c r="BB32" s="34">
        <v>0.54867196083068848</v>
      </c>
      <c r="BC32" t="s">
        <v>1521</v>
      </c>
      <c r="BD32" t="s">
        <v>843</v>
      </c>
      <c r="BE32" s="34">
        <v>0.37571456871204068</v>
      </c>
      <c r="BF32" t="s">
        <v>1594</v>
      </c>
      <c r="BG32" t="s">
        <v>843</v>
      </c>
      <c r="BH32" t="s">
        <v>432</v>
      </c>
      <c r="BI32" s="34">
        <v>2.7038424015045166</v>
      </c>
      <c r="BJ32" t="s">
        <v>819</v>
      </c>
      <c r="BK32" s="34">
        <v>1.4838677644729614</v>
      </c>
      <c r="BL32" t="s">
        <v>1294</v>
      </c>
      <c r="BM32" s="34">
        <v>1.5833126306533813</v>
      </c>
      <c r="BN32" t="s">
        <v>1521</v>
      </c>
      <c r="BO32" s="34">
        <v>2.2841498851776123</v>
      </c>
      <c r="BP32" t="s">
        <v>843</v>
      </c>
      <c r="BQ32" s="34">
        <v>2.6421911716461182</v>
      </c>
      <c r="BR32" t="s">
        <v>830</v>
      </c>
      <c r="BS32" s="34"/>
      <c r="BT32" t="s">
        <v>843</v>
      </c>
      <c r="BU32" s="34">
        <v>3.3877692222595215</v>
      </c>
      <c r="BV32" t="s">
        <v>1558</v>
      </c>
      <c r="BW32" t="s">
        <v>843</v>
      </c>
      <c r="BX32" s="34">
        <v>2.4017937183380127</v>
      </c>
      <c r="BY32" t="s">
        <v>924</v>
      </c>
      <c r="BZ32" t="s">
        <v>843</v>
      </c>
      <c r="CA32" t="s">
        <v>432</v>
      </c>
      <c r="CB32" s="34">
        <v>4.2787331040017307E-4</v>
      </c>
      <c r="CC32" s="34">
        <v>4.9007433699443936E-4</v>
      </c>
      <c r="CD32" s="34">
        <v>6.2767666531726718E-4</v>
      </c>
      <c r="CE32" s="34">
        <v>1.6759837744757533E-3</v>
      </c>
      <c r="CF32" s="34">
        <v>1.6759573481976986E-3</v>
      </c>
      <c r="CG32" t="s">
        <v>843</v>
      </c>
      <c r="CH32" t="s">
        <v>819</v>
      </c>
      <c r="CI32" s="34">
        <v>1.8858209950849414E-3</v>
      </c>
      <c r="CJ32" s="34">
        <v>8.4136397344991565E-4</v>
      </c>
      <c r="CK32" s="34">
        <v>7.8185083111748099E-4</v>
      </c>
      <c r="CL32" s="34">
        <v>8.7745318887755275E-4</v>
      </c>
      <c r="CM32" s="34">
        <v>8.7993493070825934E-4</v>
      </c>
      <c r="CN32" t="s">
        <v>843</v>
      </c>
      <c r="CO32" t="s">
        <v>1294</v>
      </c>
      <c r="CP32" s="34">
        <v>1.2689151335507631E-3</v>
      </c>
      <c r="CQ32" s="34">
        <v>6.8918784381821752E-4</v>
      </c>
      <c r="CR32" s="34">
        <v>8.7808188982307911E-4</v>
      </c>
      <c r="CS32" s="34">
        <v>8.8100420543923974E-4</v>
      </c>
      <c r="CT32" s="34">
        <v>8.8309694547206163E-4</v>
      </c>
      <c r="CU32" t="s">
        <v>843</v>
      </c>
      <c r="CV32" t="s">
        <v>1521</v>
      </c>
      <c r="CW32" s="34">
        <v>8.5180014139041305E-4</v>
      </c>
      <c r="CX32" s="34">
        <v>8.1560347462072968E-4</v>
      </c>
      <c r="CY32" s="34">
        <v>8.8028097525238991E-4</v>
      </c>
      <c r="CZ32" s="34">
        <v>8.8310870341956615E-4</v>
      </c>
      <c r="DA32" s="34">
        <v>8.8518764823675156E-4</v>
      </c>
      <c r="DB32" t="s">
        <v>843</v>
      </c>
      <c r="DC32" s="34">
        <v>10.36491870880127</v>
      </c>
      <c r="DD32" s="34">
        <v>10.733976364135742</v>
      </c>
      <c r="DE32" s="34">
        <v>10.804593086242676</v>
      </c>
      <c r="DF32" s="34">
        <v>10.855052947998047</v>
      </c>
      <c r="DG32" s="34">
        <v>10.919571876525879</v>
      </c>
      <c r="DH32" t="s">
        <v>1464</v>
      </c>
      <c r="DI32" t="s">
        <v>843</v>
      </c>
      <c r="DJ32" s="34">
        <v>10.585275650024414</v>
      </c>
      <c r="DK32" s="34">
        <v>10.806459426879883</v>
      </c>
      <c r="DL32" s="34">
        <v>10.82935619354248</v>
      </c>
      <c r="DM32" s="34">
        <v>10.893706321716309</v>
      </c>
      <c r="DN32" s="34">
        <v>10.958486557006836</v>
      </c>
      <c r="DO32" t="s">
        <v>1294</v>
      </c>
      <c r="DP32" t="s">
        <v>843</v>
      </c>
      <c r="DQ32" s="34">
        <v>10.984505653381348</v>
      </c>
      <c r="DR32" t="s">
        <v>1521</v>
      </c>
      <c r="DS32" t="s">
        <v>843</v>
      </c>
      <c r="DT32" t="s">
        <v>843</v>
      </c>
      <c r="DU32" s="34">
        <v>11.3</v>
      </c>
      <c r="DV32" t="s">
        <v>1461</v>
      </c>
      <c r="DW32" t="s">
        <v>843</v>
      </c>
      <c r="DX32" t="s">
        <v>843</v>
      </c>
      <c r="DY32" t="s">
        <v>432</v>
      </c>
      <c r="DZ32" s="34">
        <v>2.0805617794394493E-2</v>
      </c>
      <c r="EA32" s="34">
        <v>6.71037957072258E-2</v>
      </c>
      <c r="EB32" s="34">
        <v>6.2590748071670532E-2</v>
      </c>
      <c r="EC32" s="34">
        <v>1.5274698380380869E-3</v>
      </c>
      <c r="ED32" s="34">
        <v>-1.0410526767373085E-2</v>
      </c>
      <c r="EE32" t="s">
        <v>843</v>
      </c>
      <c r="EF32" t="s">
        <v>819</v>
      </c>
      <c r="EG32" s="34">
        <v>6.0865223407745361E-2</v>
      </c>
      <c r="EH32" s="34">
        <v>5.6572824716567993E-2</v>
      </c>
      <c r="EI32" s="34">
        <v>2.3801382631063461E-2</v>
      </c>
      <c r="EJ32" s="34">
        <v>2.196476049721241E-2</v>
      </c>
      <c r="EK32" s="34">
        <v>1.5777455642819405E-2</v>
      </c>
      <c r="EL32" t="s">
        <v>843</v>
      </c>
      <c r="EM32" t="s">
        <v>1294</v>
      </c>
      <c r="EN32" s="34">
        <v>5.8389462530612946E-2</v>
      </c>
      <c r="EO32" s="34">
        <v>4.1846077889204025E-2</v>
      </c>
      <c r="EP32" s="34">
        <v>1.1346636340022087E-2</v>
      </c>
      <c r="EQ32" s="34">
        <v>3.4394051879644394E-2</v>
      </c>
      <c r="ER32" s="34">
        <v>5.4710254073143005E-2</v>
      </c>
      <c r="ES32" t="s">
        <v>843</v>
      </c>
      <c r="ET32" t="s">
        <v>1521</v>
      </c>
      <c r="EU32" s="34">
        <v>5.9505850076675415E-2</v>
      </c>
      <c r="EV32" s="34">
        <v>3.6814179271459579E-2</v>
      </c>
      <c r="EW32" s="34">
        <v>3.8218185305595398E-2</v>
      </c>
      <c r="EX32" s="34">
        <v>5.125698447227478E-2</v>
      </c>
      <c r="EY32" s="34">
        <v>3.9757341146469116E-2</v>
      </c>
      <c r="EZ32" t="s">
        <v>843</v>
      </c>
      <c r="FA32" t="s">
        <v>1594</v>
      </c>
      <c r="FB32" s="34">
        <v>4.9764510244131088E-2</v>
      </c>
      <c r="FC32" s="34">
        <v>2.1292621269822121E-2</v>
      </c>
      <c r="FD32" s="34">
        <v>2.2612165659666061E-2</v>
      </c>
      <c r="FE32" s="34">
        <v>5.990298930555582E-3</v>
      </c>
      <c r="FF32" s="34">
        <v>1.7665490508079529E-2</v>
      </c>
      <c r="FG32" t="s">
        <v>843</v>
      </c>
      <c r="FH32" s="34"/>
      <c r="FI32" s="34"/>
      <c r="FJ32" s="34"/>
      <c r="FK32" s="34"/>
      <c r="FL32" s="34"/>
      <c r="FM32" t="s">
        <v>843</v>
      </c>
      <c r="FN32" t="s">
        <v>843</v>
      </c>
      <c r="FO32" s="34">
        <v>0.73206000000000004</v>
      </c>
      <c r="FP32" t="s">
        <v>1462</v>
      </c>
      <c r="FQ32" t="s">
        <v>843</v>
      </c>
      <c r="FR32" t="s">
        <v>843</v>
      </c>
      <c r="FS32" s="34">
        <v>0.77340000000000009</v>
      </c>
      <c r="FT32" t="s">
        <v>1462</v>
      </c>
      <c r="FU32" t="s">
        <v>843</v>
      </c>
      <c r="FV32" t="s">
        <v>843</v>
      </c>
      <c r="FW32" s="34">
        <v>0.69850999999999996</v>
      </c>
      <c r="FX32" t="s">
        <v>1462</v>
      </c>
      <c r="FY32" t="s">
        <v>843</v>
      </c>
      <c r="FZ32" s="34">
        <v>-7.6246686279773712E-2</v>
      </c>
      <c r="GA32" s="34">
        <v>-7.4445344507694244E-2</v>
      </c>
      <c r="GB32" s="34">
        <v>-6.8681113421916962E-2</v>
      </c>
      <c r="GC32" s="34">
        <v>-3.9218094199895859E-2</v>
      </c>
      <c r="GD32" s="34">
        <v>-7.3590733110904694E-2</v>
      </c>
      <c r="GE32" t="s">
        <v>830</v>
      </c>
      <c r="GF32" t="s">
        <v>843</v>
      </c>
      <c r="GG32" s="34">
        <v>-7.639564573764801E-2</v>
      </c>
      <c r="GH32" s="34">
        <v>-7.4643068015575409E-2</v>
      </c>
      <c r="GI32" s="34">
        <v>-6.8975947797298431E-2</v>
      </c>
      <c r="GJ32" s="34">
        <v>-3.9734449237585068E-2</v>
      </c>
      <c r="GK32" s="34">
        <v>-7.3203407227993011E-2</v>
      </c>
      <c r="GL32" t="s">
        <v>832</v>
      </c>
      <c r="GM32" t="s">
        <v>843</v>
      </c>
      <c r="GN32" s="34">
        <v>0.87262165546417236</v>
      </c>
      <c r="GO32" t="s">
        <v>832</v>
      </c>
      <c r="GP32" t="s">
        <v>843</v>
      </c>
      <c r="GQ32" t="s">
        <v>843</v>
      </c>
      <c r="GR32" s="34">
        <v>4.7761917114257813E-2</v>
      </c>
      <c r="GS32" s="34">
        <v>4.7219574451446533E-2</v>
      </c>
      <c r="GT32" s="34">
        <v>3.3428564667701721E-2</v>
      </c>
      <c r="GU32" s="34">
        <v>1.9962174817919731E-2</v>
      </c>
      <c r="GV32" s="34">
        <v>7.3636150918900967E-3</v>
      </c>
      <c r="GW32" t="s">
        <v>832</v>
      </c>
      <c r="GX32" t="s">
        <v>843</v>
      </c>
      <c r="GY32" t="s">
        <v>843</v>
      </c>
      <c r="GZ32" t="s">
        <v>843</v>
      </c>
      <c r="HA32" t="s">
        <v>843</v>
      </c>
      <c r="HB32" t="s">
        <v>843</v>
      </c>
      <c r="HC32" t="s">
        <v>843</v>
      </c>
      <c r="HD32" t="s">
        <v>843</v>
      </c>
      <c r="HE32" t="s">
        <v>843</v>
      </c>
      <c r="HF32" t="s">
        <v>843</v>
      </c>
      <c r="HG32" t="s">
        <v>843</v>
      </c>
      <c r="HH32" s="34">
        <v>3168523</v>
      </c>
      <c r="HI32" s="34">
        <v>3133133</v>
      </c>
      <c r="HJ32" s="34">
        <v>3105037</v>
      </c>
      <c r="HK32" s="34">
        <v>3084102</v>
      </c>
      <c r="HL32" s="34">
        <v>3065745</v>
      </c>
      <c r="HM32" s="34">
        <v>3047246</v>
      </c>
      <c r="HN32" s="34">
        <v>3026486</v>
      </c>
      <c r="HO32" s="34">
        <v>3004393</v>
      </c>
      <c r="HP32" s="34">
        <v>2983421</v>
      </c>
      <c r="HQ32" s="34">
        <v>2964296</v>
      </c>
      <c r="HR32" s="34">
        <v>2946293</v>
      </c>
      <c r="HS32" s="34">
        <v>2928976</v>
      </c>
      <c r="HT32" s="34">
        <v>2914421</v>
      </c>
      <c r="HU32" s="34">
        <v>2901385</v>
      </c>
      <c r="HV32" s="34">
        <v>2889930</v>
      </c>
      <c r="HW32" s="34">
        <v>2878595</v>
      </c>
      <c r="HX32" s="34">
        <v>2865835</v>
      </c>
      <c r="HY32" s="34">
        <v>2851923</v>
      </c>
      <c r="HZ32" s="34">
        <v>2836557</v>
      </c>
      <c r="IA32" s="34">
        <v>2820602</v>
      </c>
      <c r="IB32" s="34">
        <v>2805608</v>
      </c>
      <c r="IC32" s="34">
        <v>2790974</v>
      </c>
      <c r="ID32" s="34">
        <v>2780469</v>
      </c>
      <c r="IE32" s="34">
        <v>2777970</v>
      </c>
      <c r="IF32" s="34">
        <v>2777979</v>
      </c>
      <c r="IG32" s="34">
        <v>2777003</v>
      </c>
      <c r="IH32" s="34">
        <v>2775109</v>
      </c>
      <c r="II32" s="34">
        <v>2772323</v>
      </c>
      <c r="IJ32" s="34">
        <v>2768742</v>
      </c>
      <c r="IK32" s="34">
        <v>2764470</v>
      </c>
      <c r="IL32" s="34">
        <v>2759528</v>
      </c>
      <c r="IM32" s="34">
        <v>2753925</v>
      </c>
      <c r="IN32" s="34">
        <v>2747753</v>
      </c>
      <c r="IO32" s="34">
        <v>2741125</v>
      </c>
      <c r="IP32" s="34">
        <v>2734049</v>
      </c>
      <c r="IQ32" s="34">
        <v>2726573</v>
      </c>
      <c r="IR32" s="34">
        <v>2718722</v>
      </c>
      <c r="IS32" s="34">
        <v>2710501</v>
      </c>
      <c r="IT32" s="34">
        <v>2701923</v>
      </c>
      <c r="IU32" s="34">
        <v>2693021</v>
      </c>
      <c r="IV32" s="34">
        <v>2683809</v>
      </c>
      <c r="IW32" s="34">
        <v>2674265</v>
      </c>
      <c r="IX32" s="34">
        <v>2664340</v>
      </c>
      <c r="IY32" s="34">
        <v>2654030</v>
      </c>
      <c r="IZ32" s="34">
        <v>2643414</v>
      </c>
      <c r="JA32" s="34">
        <v>2632515</v>
      </c>
      <c r="JB32" s="34">
        <v>2621300</v>
      </c>
      <c r="JC32" s="34">
        <v>2609802</v>
      </c>
      <c r="JD32" s="34">
        <v>2598016</v>
      </c>
      <c r="JE32" s="34">
        <v>2585903</v>
      </c>
      <c r="JF32" s="34">
        <v>2573465</v>
      </c>
      <c r="JG32" s="34">
        <v>2560653</v>
      </c>
      <c r="JH32" s="34">
        <v>2547441</v>
      </c>
      <c r="JI32" s="34">
        <v>2533858</v>
      </c>
      <c r="JJ32" s="34">
        <v>2519905</v>
      </c>
      <c r="JK32" s="34">
        <v>2505509</v>
      </c>
      <c r="JL32" s="34">
        <v>2490682</v>
      </c>
      <c r="JM32" s="34">
        <v>2475470</v>
      </c>
      <c r="JN32" s="34">
        <v>2459871</v>
      </c>
      <c r="JO32" s="34">
        <v>2443880</v>
      </c>
      <c r="JP32" s="34">
        <v>2427507</v>
      </c>
      <c r="JQ32" s="34">
        <v>2410780</v>
      </c>
      <c r="JR32" s="34">
        <v>2393659</v>
      </c>
      <c r="JS32" s="34">
        <v>2376144</v>
      </c>
      <c r="JT32" s="34">
        <v>2358233</v>
      </c>
      <c r="JU32" s="34">
        <v>2339841</v>
      </c>
      <c r="JV32" s="34">
        <v>2320973</v>
      </c>
      <c r="JW32" s="34">
        <v>2301665</v>
      </c>
      <c r="JX32" s="34">
        <v>2281874</v>
      </c>
      <c r="JY32" s="34">
        <v>2261571</v>
      </c>
      <c r="JZ32" s="34">
        <v>2240823</v>
      </c>
      <c r="KA32" s="34">
        <v>2219691</v>
      </c>
      <c r="KB32" s="34">
        <v>2198247</v>
      </c>
      <c r="KC32" s="34">
        <v>2176488</v>
      </c>
      <c r="KD32" s="34">
        <v>2154418</v>
      </c>
      <c r="KE32" s="34">
        <v>2132142</v>
      </c>
      <c r="KF32" s="34">
        <v>2109673</v>
      </c>
      <c r="KG32" s="34">
        <v>2087010.0000000002</v>
      </c>
      <c r="KH32" s="34">
        <v>2064215.0000000002</v>
      </c>
      <c r="KI32" s="34">
        <v>2041384</v>
      </c>
      <c r="KJ32" s="34">
        <v>2018593</v>
      </c>
      <c r="KK32" s="34">
        <v>1995882</v>
      </c>
      <c r="KL32" s="34">
        <v>1973264</v>
      </c>
      <c r="KM32" s="34">
        <v>1950791</v>
      </c>
      <c r="KN32" s="34">
        <v>1928557</v>
      </c>
      <c r="KO32" s="34">
        <v>1906570</v>
      </c>
      <c r="KP32" s="34">
        <v>1884822</v>
      </c>
      <c r="KQ32" s="34">
        <v>1863322</v>
      </c>
      <c r="KR32" s="34">
        <v>1842079</v>
      </c>
      <c r="KS32" s="34">
        <v>1821081</v>
      </c>
      <c r="KT32" s="34">
        <v>1800342</v>
      </c>
      <c r="KU32" s="34">
        <v>1779842</v>
      </c>
      <c r="KV32" s="34">
        <v>1759523</v>
      </c>
      <c r="KW32" s="34">
        <v>1739362</v>
      </c>
      <c r="KX32" s="34">
        <v>1719307</v>
      </c>
      <c r="KY32" s="34">
        <v>1699311</v>
      </c>
      <c r="KZ32" s="34">
        <v>1679316</v>
      </c>
      <c r="LA32" s="34">
        <v>1659264</v>
      </c>
      <c r="LB32" s="34">
        <v>1639158</v>
      </c>
      <c r="LC32" s="34">
        <v>1619018</v>
      </c>
      <c r="LD32" s="34">
        <v>1598835</v>
      </c>
      <c r="LE32" t="s">
        <v>843</v>
      </c>
      <c r="LF32" t="s">
        <v>843</v>
      </c>
      <c r="LG32" t="s">
        <v>843</v>
      </c>
      <c r="LH32" s="34">
        <v>-1.1767863295972347E-2</v>
      </c>
      <c r="LI32" s="34">
        <v>-1.1232086457312107E-2</v>
      </c>
      <c r="LJ32" s="34">
        <v>-9.0078311040997505E-3</v>
      </c>
      <c r="LK32" s="34">
        <v>-6.7651025019586086E-3</v>
      </c>
      <c r="LL32" s="34">
        <v>-5.96992252394557E-3</v>
      </c>
      <c r="LM32" s="34">
        <v>-6.0523748397827148E-3</v>
      </c>
      <c r="LN32" s="34">
        <v>-6.8360213190317154E-3</v>
      </c>
      <c r="LO32" s="34">
        <v>-7.3266597464680672E-3</v>
      </c>
      <c r="LP32" s="34">
        <v>-7.0049222558736801E-3</v>
      </c>
      <c r="LQ32" s="34">
        <v>-6.4310613088309765E-3</v>
      </c>
      <c r="LR32" s="34">
        <v>-6.091797724366188E-3</v>
      </c>
      <c r="LS32" s="34">
        <v>-5.8948961086571217E-3</v>
      </c>
      <c r="LT32" s="34">
        <v>-4.9817017279565334E-3</v>
      </c>
      <c r="LU32" s="34">
        <v>-4.4829631224274635E-3</v>
      </c>
      <c r="LV32" s="34">
        <v>-3.9559286087751389E-3</v>
      </c>
      <c r="LW32" s="34">
        <v>-3.9299526251852512E-3</v>
      </c>
      <c r="LX32" s="34">
        <v>-4.4425716623663902E-3</v>
      </c>
      <c r="LY32" s="34">
        <v>-4.8662526533007622E-3</v>
      </c>
      <c r="LZ32" s="34">
        <v>-5.4025109857320786E-3</v>
      </c>
      <c r="MA32" s="34">
        <v>-5.6406552903354168E-3</v>
      </c>
      <c r="MB32" s="34">
        <v>-5.3300661966204643E-3</v>
      </c>
      <c r="MC32" s="34">
        <v>-5.2296323701739311E-3</v>
      </c>
      <c r="MD32" s="34">
        <v>-3.7710203323513269E-3</v>
      </c>
      <c r="ME32" s="34">
        <v>-8.9917337754741311E-4</v>
      </c>
      <c r="MF32" s="34">
        <v>3.2397706490883138E-6</v>
      </c>
      <c r="MG32" s="34">
        <v>-3.5139627289026976E-4</v>
      </c>
      <c r="MH32" s="34">
        <v>-6.8226293660700321E-4</v>
      </c>
      <c r="MI32" s="34">
        <v>-1.0044288355857134E-3</v>
      </c>
      <c r="MJ32" s="34">
        <v>-1.2925314949825406E-3</v>
      </c>
      <c r="MK32" s="34">
        <v>-1.5441305004060268E-3</v>
      </c>
      <c r="ML32" s="34">
        <v>-1.7892842879518867E-3</v>
      </c>
      <c r="MM32" s="34">
        <v>-2.0324836950749159E-3</v>
      </c>
      <c r="MN32" s="34">
        <v>-2.2436799481511116E-3</v>
      </c>
      <c r="MO32" s="34">
        <v>-2.415066584944725E-3</v>
      </c>
      <c r="MP32" s="34">
        <v>-2.5847593788057566E-3</v>
      </c>
      <c r="MQ32" s="34">
        <v>-2.7381512336432934E-3</v>
      </c>
      <c r="MR32" s="34">
        <v>-2.8835923876613379E-3</v>
      </c>
      <c r="MS32" s="34">
        <v>-3.0284281820058823E-3</v>
      </c>
      <c r="MT32" s="34">
        <v>-3.1697468366473913E-3</v>
      </c>
      <c r="MU32" s="34">
        <v>-3.3001299016177654E-3</v>
      </c>
      <c r="MV32" s="34">
        <v>-3.4265576396137476E-3</v>
      </c>
      <c r="MW32" s="34">
        <v>-3.562477882951498E-3</v>
      </c>
      <c r="MX32" s="34">
        <v>-3.7182040978223085E-3</v>
      </c>
      <c r="MY32" s="34">
        <v>-3.8771326653659344E-3</v>
      </c>
      <c r="MZ32" s="34">
        <v>-4.0079760365188122E-3</v>
      </c>
      <c r="NA32" s="34">
        <v>-4.1316007263958454E-3</v>
      </c>
      <c r="NB32" s="34">
        <v>-4.2692851275205612E-3</v>
      </c>
      <c r="NC32" s="34">
        <v>-4.3960213661193848E-3</v>
      </c>
      <c r="ND32" s="34">
        <v>-4.5262794010341167E-3</v>
      </c>
      <c r="NE32" s="34">
        <v>-4.673306830227375E-3</v>
      </c>
      <c r="NF32" s="34">
        <v>-4.8215300776064396E-3</v>
      </c>
      <c r="NG32" s="34">
        <v>-4.9909357912838459E-3</v>
      </c>
      <c r="NH32" s="34">
        <v>-5.1729781553149223E-3</v>
      </c>
      <c r="NI32" s="34">
        <v>-5.3462833166122437E-3</v>
      </c>
      <c r="NJ32" s="34">
        <v>-5.5218399502336979E-3</v>
      </c>
      <c r="NK32" s="34">
        <v>-5.7292948476970196E-3</v>
      </c>
      <c r="NL32" s="34">
        <v>-5.9353387914597988E-3</v>
      </c>
      <c r="NM32" s="34">
        <v>-6.1262915842235088E-3</v>
      </c>
      <c r="NN32" s="34">
        <v>-6.3213673420250416E-3</v>
      </c>
      <c r="NO32" s="34">
        <v>-6.5219691023230553E-3</v>
      </c>
      <c r="NP32" s="34">
        <v>-6.7221354693174362E-3</v>
      </c>
      <c r="NQ32" s="34">
        <v>-6.9144582375884056E-3</v>
      </c>
      <c r="NR32" s="34">
        <v>-7.127189077436924E-3</v>
      </c>
      <c r="NS32" s="34">
        <v>-7.3441518470644951E-3</v>
      </c>
      <c r="NT32" s="34">
        <v>-7.5663961470127106E-3</v>
      </c>
      <c r="NU32" s="34">
        <v>-7.8296316787600517E-3</v>
      </c>
      <c r="NV32" s="34">
        <v>-8.0964844673871994E-3</v>
      </c>
      <c r="NW32" s="34">
        <v>-8.3537204191088676E-3</v>
      </c>
      <c r="NX32" s="34">
        <v>-8.6357388645410538E-3</v>
      </c>
      <c r="NY32" s="34">
        <v>-8.9373309165239334E-3</v>
      </c>
      <c r="NZ32" s="34">
        <v>-9.2164957895874977E-3</v>
      </c>
      <c r="OA32" s="34">
        <v>-9.4752125442028046E-3</v>
      </c>
      <c r="OB32" s="34">
        <v>-9.7077721729874611E-3</v>
      </c>
      <c r="OC32" s="34">
        <v>-9.9476557224988937E-3</v>
      </c>
      <c r="OD32" s="34">
        <v>-1.019195094704628E-2</v>
      </c>
      <c r="OE32" s="34">
        <v>-1.0393509641289711E-2</v>
      </c>
      <c r="OF32" s="34">
        <v>-1.0594149120151997E-2</v>
      </c>
      <c r="OG32" s="34">
        <v>-1.0800539515912533E-2</v>
      </c>
      <c r="OH32" s="34">
        <v>-1.0982410982251167E-2</v>
      </c>
      <c r="OI32" s="34">
        <v>-1.1121999472379684E-2</v>
      </c>
      <c r="OJ32" s="34">
        <v>-1.1227275244891644E-2</v>
      </c>
      <c r="OK32" s="34">
        <v>-1.1314676143229008E-2</v>
      </c>
      <c r="OL32" s="34">
        <v>-1.1397032998502254E-2</v>
      </c>
      <c r="OM32" s="34">
        <v>-1.1454093270003796E-2</v>
      </c>
      <c r="ON32" s="34">
        <v>-1.1462876573204994E-2</v>
      </c>
      <c r="OO32" s="34">
        <v>-1.1466238647699356E-2</v>
      </c>
      <c r="OP32" s="34">
        <v>-1.1472429148852825E-2</v>
      </c>
      <c r="OQ32" s="34">
        <v>-1.1472470127046108E-2</v>
      </c>
      <c r="OR32" s="34">
        <v>-1.1466091498732567E-2</v>
      </c>
      <c r="OS32" s="34">
        <v>-1.1464544571936131E-2</v>
      </c>
      <c r="OT32" s="34">
        <v>-1.145363412797451E-2</v>
      </c>
      <c r="OU32" s="34">
        <v>-1.1452050879597664E-2</v>
      </c>
      <c r="OV32" s="34">
        <v>-1.1481846682727337E-2</v>
      </c>
      <c r="OW32" s="34">
        <v>-1.1524369940161705E-2</v>
      </c>
      <c r="OX32" s="34">
        <v>-1.1597076430916786E-2</v>
      </c>
      <c r="OY32" s="34">
        <v>-1.1698427610099316E-2</v>
      </c>
      <c r="OZ32" s="34">
        <v>-1.1836307123303413E-2</v>
      </c>
      <c r="PA32" s="34">
        <v>-1.2012436985969543E-2</v>
      </c>
      <c r="PB32" s="34">
        <v>-1.2191435322165489E-2</v>
      </c>
      <c r="PC32" s="34">
        <v>-1.2362902984023094E-2</v>
      </c>
      <c r="PD32" s="34">
        <v>-1.2544553726911545E-2</v>
      </c>
      <c r="PE32" t="s">
        <v>1300</v>
      </c>
      <c r="PF32" t="s">
        <v>843</v>
      </c>
      <c r="PG32" t="s">
        <v>843</v>
      </c>
      <c r="PH32" t="s">
        <v>843</v>
      </c>
      <c r="PI32" t="s">
        <v>843</v>
      </c>
      <c r="PJ32" t="s">
        <v>1300</v>
      </c>
      <c r="PK32" s="34">
        <v>0.4722367525100708</v>
      </c>
      <c r="PL32" s="34">
        <v>0.47143194079399109</v>
      </c>
      <c r="PM32" s="34">
        <v>0.47047716379165649</v>
      </c>
      <c r="PN32" s="34">
        <v>0.46938234567642212</v>
      </c>
      <c r="PO32" s="34">
        <v>0.46838173270225525</v>
      </c>
      <c r="PP32" s="34">
        <v>0.46735182404518127</v>
      </c>
      <c r="PQ32" s="34">
        <v>0.46618950366973877</v>
      </c>
      <c r="PR32" s="34">
        <v>0.46498343348503113</v>
      </c>
      <c r="PS32" s="34">
        <v>0.46376591920852661</v>
      </c>
      <c r="PT32" s="34">
        <v>0.46252128481864929</v>
      </c>
      <c r="PU32" s="34">
        <v>0.46128168702125549</v>
      </c>
      <c r="PV32" s="34">
        <v>0.46008297801017761</v>
      </c>
      <c r="PW32" s="34">
        <v>0.45905619859695435</v>
      </c>
      <c r="PX32" s="34">
        <v>0.45812326669692993</v>
      </c>
      <c r="PY32" s="34">
        <v>0.45715606212615967</v>
      </c>
      <c r="PZ32" s="34">
        <v>0.4561704695224762</v>
      </c>
      <c r="QA32" s="34">
        <v>0.45514413714408875</v>
      </c>
      <c r="QB32" s="34">
        <v>0.4540880024433136</v>
      </c>
      <c r="QC32" s="34">
        <v>0.45301222801208496</v>
      </c>
      <c r="QD32" s="34">
        <v>0.45194855332374573</v>
      </c>
      <c r="QE32" s="34">
        <v>0.45106515288352966</v>
      </c>
      <c r="QF32" s="34">
        <v>0.45020052790641785</v>
      </c>
      <c r="QG32" s="34">
        <v>0.44959285855293274</v>
      </c>
      <c r="QH32" s="34">
        <v>0.4496416449546814</v>
      </c>
      <c r="QI32" s="34">
        <v>0.44994077086448669</v>
      </c>
      <c r="QJ32" s="34">
        <v>0.45022350549697876</v>
      </c>
      <c r="QK32" s="34">
        <v>0.45048788189888</v>
      </c>
      <c r="QL32" s="34">
        <v>0.45073607563972473</v>
      </c>
      <c r="QM32" s="34">
        <v>0.45097050070762634</v>
      </c>
      <c r="QN32" s="34">
        <v>0.4511953592300415</v>
      </c>
      <c r="QO32" s="34">
        <v>0.45141342282295227</v>
      </c>
      <c r="QP32" s="34">
        <v>0.45162668824195862</v>
      </c>
      <c r="QQ32" s="34">
        <v>0.4518437385559082</v>
      </c>
      <c r="QR32" s="34">
        <v>0.45207095146179199</v>
      </c>
      <c r="QS32" s="34">
        <v>0.45231670141220093</v>
      </c>
      <c r="QT32" s="34">
        <v>0.45258718729019165</v>
      </c>
      <c r="QU32" s="34">
        <v>0.45288780331611633</v>
      </c>
      <c r="QV32" s="34">
        <v>0.45322173833847046</v>
      </c>
      <c r="QW32" s="34">
        <v>0.45359766483306885</v>
      </c>
      <c r="QX32" s="34">
        <v>0.45402690768241882</v>
      </c>
      <c r="QY32" s="34">
        <v>0.45450812578201294</v>
      </c>
      <c r="QZ32" s="34">
        <v>0.45504391193389893</v>
      </c>
      <c r="RA32" s="34">
        <v>0.45563817024230957</v>
      </c>
      <c r="RB32" s="34">
        <v>0.45628911256790161</v>
      </c>
      <c r="RC32" s="34">
        <v>0.45699653029441833</v>
      </c>
      <c r="RD32" s="34">
        <v>0.45776072144508362</v>
      </c>
      <c r="RE32" s="34">
        <v>0.45857629179954529</v>
      </c>
      <c r="RF32" s="34">
        <v>0.45944097638130188</v>
      </c>
      <c r="RG32" s="34">
        <v>0.46034589409828186</v>
      </c>
      <c r="RH32" s="34">
        <v>0.46128219366073608</v>
      </c>
      <c r="RI32" s="34">
        <v>0.46224138140678406</v>
      </c>
      <c r="RJ32" s="34">
        <v>0.46321621537208557</v>
      </c>
      <c r="RK32" s="34">
        <v>0.46420073509216309</v>
      </c>
      <c r="RL32" s="34">
        <v>0.46519023180007935</v>
      </c>
      <c r="RM32" s="34">
        <v>0.46617433428764343</v>
      </c>
      <c r="RN32" s="34">
        <v>0.46714261174201965</v>
      </c>
      <c r="RO32" s="34">
        <v>0.46809107065200806</v>
      </c>
      <c r="RP32" s="34">
        <v>0.46901556849479675</v>
      </c>
      <c r="RQ32" s="34">
        <v>0.46991530060768127</v>
      </c>
      <c r="RR32" s="34">
        <v>0.47078537940979004</v>
      </c>
      <c r="RS32" s="34">
        <v>0.47162336111068726</v>
      </c>
      <c r="RT32" s="34">
        <v>0.47243174910545349</v>
      </c>
      <c r="RU32" s="34">
        <v>0.47321444749832153</v>
      </c>
      <c r="RV32" s="34">
        <v>0.47397589683532715</v>
      </c>
      <c r="RW32" s="34">
        <v>0.47471475601196289</v>
      </c>
      <c r="RX32" s="34">
        <v>0.47543230652809143</v>
      </c>
      <c r="RY32" s="34">
        <v>0.47613650560379028</v>
      </c>
      <c r="RZ32" s="34">
        <v>0.47683525085449219</v>
      </c>
      <c r="SA32" s="34">
        <v>0.47753205895423889</v>
      </c>
      <c r="SB32" s="34">
        <v>0.47822818160057068</v>
      </c>
      <c r="SC32" s="34">
        <v>0.47893163561820984</v>
      </c>
      <c r="SD32" s="34">
        <v>0.47964468598365784</v>
      </c>
      <c r="SE32" s="34">
        <v>0.4803718626499176</v>
      </c>
      <c r="SF32" s="34">
        <v>0.48111635446548462</v>
      </c>
      <c r="SG32" s="34">
        <v>0.48188048601150513</v>
      </c>
      <c r="SH32" s="34">
        <v>0.48266860842704773</v>
      </c>
      <c r="SI32" s="34">
        <v>0.48347634077072144</v>
      </c>
      <c r="SJ32" s="34">
        <v>0.48430243134498596</v>
      </c>
      <c r="SK32" s="34">
        <v>0.4851422905921936</v>
      </c>
      <c r="SL32" s="34">
        <v>0.48599380254745483</v>
      </c>
      <c r="SM32" s="34">
        <v>0.48685199022293091</v>
      </c>
      <c r="SN32" s="34">
        <v>0.4877086877822876</v>
      </c>
      <c r="SO32" s="34">
        <v>0.48855805397033691</v>
      </c>
      <c r="SP32" s="34">
        <v>0.48939532041549683</v>
      </c>
      <c r="SQ32" s="34">
        <v>0.49021056294441223</v>
      </c>
      <c r="SR32" s="34">
        <v>0.49099010229110718</v>
      </c>
      <c r="SS32" s="34">
        <v>0.49172389507293701</v>
      </c>
      <c r="ST32" s="34">
        <v>0.49240121245384216</v>
      </c>
      <c r="SU32" s="34">
        <v>0.49301901459693909</v>
      </c>
      <c r="SV32" s="34">
        <v>0.49356618523597717</v>
      </c>
      <c r="SW32" s="34">
        <v>0.49403446912765503</v>
      </c>
      <c r="SX32" s="34">
        <v>0.49442142248153687</v>
      </c>
      <c r="SY32" s="34">
        <v>0.49472272396087646</v>
      </c>
      <c r="SZ32" s="34">
        <v>0.49494814872741699</v>
      </c>
      <c r="TA32" s="34">
        <v>0.49509888887405396</v>
      </c>
      <c r="TB32" s="34">
        <v>0.49517127871513367</v>
      </c>
      <c r="TC32" s="34">
        <v>0.49517780542373657</v>
      </c>
      <c r="TD32" s="34">
        <v>0.49513158202171326</v>
      </c>
      <c r="TE32" s="34">
        <v>0.49503830075263977</v>
      </c>
      <c r="TF32" s="34">
        <v>0.49490493535995483</v>
      </c>
      <c r="TG32" s="34">
        <v>0.49474397301673889</v>
      </c>
      <c r="TH32" t="s">
        <v>843</v>
      </c>
      <c r="TI32" t="s">
        <v>843</v>
      </c>
      <c r="TJ32" t="s">
        <v>1300</v>
      </c>
      <c r="TK32" s="34">
        <v>0.64015542254933611</v>
      </c>
      <c r="TL32" s="34">
        <v>0.64587417037927097</v>
      </c>
      <c r="TM32" s="34">
        <v>0.65070534574864203</v>
      </c>
      <c r="TN32" s="34">
        <v>0.65519428345755104</v>
      </c>
      <c r="TO32" s="34">
        <v>0.66016302725764897</v>
      </c>
      <c r="TP32" s="34">
        <v>0.66629195673732899</v>
      </c>
      <c r="TQ32" s="34">
        <v>0.67401556226997894</v>
      </c>
      <c r="TR32" s="34">
        <v>0.68308456982824795</v>
      </c>
      <c r="TS32" s="34">
        <v>0.69197972595549306</v>
      </c>
      <c r="TT32" s="34">
        <v>0.69899856508955804</v>
      </c>
      <c r="TU32" s="34">
        <v>0.7036340241788579</v>
      </c>
      <c r="TV32" s="34">
        <v>0.70591838239712401</v>
      </c>
      <c r="TW32" s="34">
        <v>0.705921862352762</v>
      </c>
      <c r="TX32" s="34">
        <v>0.70431357856912802</v>
      </c>
      <c r="TY32" s="34">
        <v>0.70135672859839704</v>
      </c>
      <c r="TZ32" s="34">
        <v>0.69719180662646296</v>
      </c>
      <c r="UA32" s="34">
        <v>0.69219773643632709</v>
      </c>
      <c r="UB32" s="34">
        <v>0.68684550739974393</v>
      </c>
      <c r="UC32" s="34">
        <v>0.68171325307406094</v>
      </c>
      <c r="UD32" s="34">
        <v>0.67671328261010999</v>
      </c>
      <c r="UE32" s="34">
        <v>0.67248780433905908</v>
      </c>
      <c r="UF32" s="34">
        <v>0.66832039071671601</v>
      </c>
      <c r="UG32" s="34">
        <v>0.66373946265899708</v>
      </c>
      <c r="UH32" s="34">
        <v>0.65909789178826794</v>
      </c>
      <c r="UI32" s="34">
        <v>0.65469321402357594</v>
      </c>
      <c r="UJ32" s="34">
        <v>0.65075899256158709</v>
      </c>
      <c r="UK32" s="34">
        <v>0.64716503027448691</v>
      </c>
      <c r="UL32" s="34">
        <v>0.64513009486989803</v>
      </c>
      <c r="UM32" s="34">
        <v>0.64462133983207193</v>
      </c>
      <c r="UN32" s="34">
        <v>0.64553259756843107</v>
      </c>
      <c r="UO32" s="34">
        <v>0.64734663910881907</v>
      </c>
      <c r="UP32" s="34">
        <v>0.64955847555007395</v>
      </c>
      <c r="UQ32" s="34">
        <v>0.65215068457754399</v>
      </c>
      <c r="UR32" s="34">
        <v>0.65456208673446103</v>
      </c>
      <c r="US32" s="34">
        <v>0.65671884446840589</v>
      </c>
      <c r="UT32" s="34">
        <v>0.65841583159809602</v>
      </c>
      <c r="UU32" s="34">
        <v>0.65998313546160003</v>
      </c>
      <c r="UV32" s="34">
        <v>0.66133892983970999</v>
      </c>
      <c r="UW32" s="34">
        <v>0.66232660960360501</v>
      </c>
      <c r="UX32" s="34">
        <v>0.663304581860932</v>
      </c>
      <c r="UY32" s="34">
        <v>0.66382865990624895</v>
      </c>
      <c r="UZ32" s="34">
        <v>0.66372442521590003</v>
      </c>
      <c r="VA32" s="34">
        <v>0.66346756354902792</v>
      </c>
      <c r="VB32" s="34">
        <v>0.66271111051662701</v>
      </c>
      <c r="VC32" s="34">
        <v>0.66116664639616696</v>
      </c>
      <c r="VD32" s="34">
        <v>0.65870773765771506</v>
      </c>
      <c r="VE32" s="34">
        <v>0.65555404866937195</v>
      </c>
      <c r="VF32" s="34">
        <v>0.65212769931824399</v>
      </c>
      <c r="VG32" s="34">
        <v>0.64778296207567609</v>
      </c>
      <c r="VH32" s="34">
        <v>0.64202743837888798</v>
      </c>
      <c r="VI32" s="34">
        <v>0.63527313655458006</v>
      </c>
      <c r="VJ32" s="34">
        <v>0.628510188612045</v>
      </c>
      <c r="VK32" s="34">
        <v>0.62168171902705505</v>
      </c>
      <c r="VL32" s="34">
        <v>0.61454635292381199</v>
      </c>
      <c r="VM32" s="34">
        <v>0.60724265542602895</v>
      </c>
      <c r="VN32" s="34">
        <v>0.59922654438678902</v>
      </c>
      <c r="VO32" s="34">
        <v>0.591043053879029</v>
      </c>
      <c r="VP32" s="34">
        <v>0.58349618122946001</v>
      </c>
      <c r="VQ32" s="34">
        <v>0.57760000422786395</v>
      </c>
      <c r="VR32" s="34">
        <v>0.57388783409987398</v>
      </c>
      <c r="VS32" s="34">
        <v>0.57161688926128695</v>
      </c>
      <c r="VT32" s="34">
        <v>0.570303298165593</v>
      </c>
      <c r="VU32" s="34">
        <v>0.56959178395920196</v>
      </c>
      <c r="VV32" s="34">
        <v>0.56949536728413797</v>
      </c>
      <c r="VW32" s="34">
        <v>0.56995610059652702</v>
      </c>
      <c r="VX32" s="34">
        <v>0.57094273265945605</v>
      </c>
      <c r="VY32" s="34">
        <v>0.57228864790758005</v>
      </c>
      <c r="VZ32" s="34">
        <v>0.57359693960676306</v>
      </c>
      <c r="WA32" s="34">
        <v>0.57457016150537599</v>
      </c>
      <c r="WB32" s="34">
        <v>0.57499941412407596</v>
      </c>
      <c r="WC32" s="34">
        <v>0.57486490454623107</v>
      </c>
      <c r="WD32" s="34">
        <v>0.57514366298199493</v>
      </c>
      <c r="WE32" s="34">
        <v>0.57549210245529803</v>
      </c>
      <c r="WF32" s="34">
        <v>0.57485913085668305</v>
      </c>
      <c r="WG32" s="34">
        <v>0.57300476811017398</v>
      </c>
      <c r="WH32" s="34">
        <v>0.57039939178535004</v>
      </c>
      <c r="WI32" s="34">
        <v>0.56773585290232198</v>
      </c>
      <c r="WJ32" s="34">
        <v>0.56412701325652204</v>
      </c>
      <c r="WK32" s="34">
        <v>0.55965983202819702</v>
      </c>
      <c r="WL32" s="34">
        <v>0.55447309276451695</v>
      </c>
      <c r="WM32" s="34">
        <v>0.54926239483085604</v>
      </c>
      <c r="WN32" s="34">
        <v>0.54464954725541193</v>
      </c>
      <c r="WO32" s="34">
        <v>0.54050029304246505</v>
      </c>
      <c r="WP32" s="34">
        <v>0.53694207553297002</v>
      </c>
      <c r="WQ32" s="34">
        <v>0.53366065923900596</v>
      </c>
      <c r="WR32" s="34">
        <v>0.53083285691057802</v>
      </c>
      <c r="WS32" s="34">
        <v>0.528507061009724</v>
      </c>
      <c r="WT32" s="34">
        <v>0.526654417930561</v>
      </c>
      <c r="WU32" s="34">
        <v>0.52518663021146994</v>
      </c>
      <c r="WV32" s="34">
        <v>0.52402900366019001</v>
      </c>
      <c r="WW32" s="34">
        <v>0.52318031796180897</v>
      </c>
      <c r="WX32" s="34">
        <v>0.52258824097869405</v>
      </c>
      <c r="WY32" s="34">
        <v>0.52222094346619596</v>
      </c>
      <c r="WZ32" s="34">
        <v>0.52201985555623298</v>
      </c>
      <c r="XA32" s="34">
        <v>0.521952588469486</v>
      </c>
      <c r="XB32" s="34">
        <v>0.52201848926373406</v>
      </c>
      <c r="XC32" s="34">
        <v>0.522185520771552</v>
      </c>
      <c r="XD32" s="34">
        <v>0.52236487913771401</v>
      </c>
      <c r="XE32" s="34">
        <v>0.52247251332696398</v>
      </c>
      <c r="XF32" s="34">
        <v>0.52251179418635207</v>
      </c>
      <c r="XG32" s="34">
        <v>0.52241663461207699</v>
      </c>
      <c r="XH32" t="s">
        <v>843</v>
      </c>
      <c r="XI32" t="s">
        <v>1300</v>
      </c>
      <c r="XJ32" s="34">
        <v>0.59448967318689594</v>
      </c>
      <c r="XK32" s="34">
        <v>0.60122781234824496</v>
      </c>
      <c r="XL32" s="34">
        <v>0.609626614815441</v>
      </c>
      <c r="XM32" s="34">
        <v>0.61974231072772601</v>
      </c>
      <c r="XN32" s="34">
        <v>0.63089771001828299</v>
      </c>
      <c r="XO32" s="34">
        <v>0.64195637634769198</v>
      </c>
      <c r="XP32" s="34">
        <v>0.65192294761599001</v>
      </c>
      <c r="XQ32" s="34">
        <v>0.66002600192451499</v>
      </c>
      <c r="XR32" s="34">
        <v>0.66549837677927104</v>
      </c>
      <c r="XS32" s="34">
        <v>0.66791193121200909</v>
      </c>
      <c r="XT32" s="34">
        <v>0.66786110546371302</v>
      </c>
      <c r="XU32" s="34">
        <v>0.66614151157264501</v>
      </c>
      <c r="XV32" s="34">
        <v>0.66291366278241892</v>
      </c>
      <c r="XW32" s="34">
        <v>0.65835138362392198</v>
      </c>
      <c r="XX32" s="34">
        <v>0.65239878689082209</v>
      </c>
      <c r="XY32" s="34">
        <v>0.64525170182879199</v>
      </c>
      <c r="XZ32" s="34">
        <v>0.63742295003027005</v>
      </c>
      <c r="YA32" s="34">
        <v>0.62908185108784498</v>
      </c>
      <c r="YB32" s="34">
        <v>0.62038785048211598</v>
      </c>
      <c r="YC32" s="34">
        <v>0.61156529910375501</v>
      </c>
      <c r="YD32" s="34">
        <v>0.60409390690112308</v>
      </c>
      <c r="YE32" s="34">
        <v>0.59773086344245097</v>
      </c>
      <c r="YF32" s="34">
        <v>0.59234467278721703</v>
      </c>
      <c r="YG32" s="34">
        <v>0.58839753697888397</v>
      </c>
      <c r="YH32" s="34">
        <v>0.58598373133850201</v>
      </c>
      <c r="YI32" s="34">
        <v>0.585239989794755</v>
      </c>
      <c r="YJ32" s="34">
        <v>0.58555916182031098</v>
      </c>
      <c r="YK32" s="34">
        <v>0.58752461383467902</v>
      </c>
      <c r="YL32" s="34">
        <v>0.59056448911373993</v>
      </c>
      <c r="YM32" s="34">
        <v>0.59419852629979697</v>
      </c>
      <c r="YN32" s="34">
        <v>0.59774233170630398</v>
      </c>
      <c r="YO32" s="34">
        <v>0.60109581798629597</v>
      </c>
      <c r="YP32" s="34">
        <v>0.60424790729006606</v>
      </c>
      <c r="YQ32" s="34">
        <v>0.60682876556158494</v>
      </c>
      <c r="YR32" s="34">
        <v>0.60940367198978496</v>
      </c>
      <c r="YS32" s="34">
        <v>0.61137655426364002</v>
      </c>
      <c r="YT32" s="34">
        <v>0.61251231046934695</v>
      </c>
      <c r="YU32" s="34">
        <v>0.61332805509536004</v>
      </c>
      <c r="YV32" s="34">
        <v>0.61348491426291607</v>
      </c>
      <c r="YW32" s="34">
        <v>0.61268894436973498</v>
      </c>
      <c r="YX32" s="34">
        <v>0.61081295479912201</v>
      </c>
      <c r="YY32" s="34">
        <v>0.60810297408820702</v>
      </c>
      <c r="YZ32" s="34">
        <v>0.60497447679829197</v>
      </c>
      <c r="ZA32" s="34">
        <v>0.60074648727661595</v>
      </c>
      <c r="ZB32" s="34">
        <v>0.59492675098816294</v>
      </c>
      <c r="ZC32" s="34">
        <v>0.58792314573706106</v>
      </c>
      <c r="ZD32" s="34">
        <v>0.58073180878415398</v>
      </c>
      <c r="ZE32" s="34">
        <v>0.57332805834924305</v>
      </c>
      <c r="ZF32" s="34">
        <v>0.56552269116125498</v>
      </c>
      <c r="ZG32" s="34">
        <v>0.55745274330616001</v>
      </c>
      <c r="ZH32" s="34">
        <v>0.54857836640903102</v>
      </c>
      <c r="ZI32" s="34">
        <v>0.53950652431235302</v>
      </c>
      <c r="ZJ32" s="34">
        <v>0.53109218231158306</v>
      </c>
      <c r="ZK32" s="34">
        <v>0.52437004670939602</v>
      </c>
      <c r="ZL32" s="34">
        <v>0.51987882874132696</v>
      </c>
      <c r="ZM32" s="34">
        <v>0.51689596804481708</v>
      </c>
      <c r="ZN32" s="34">
        <v>0.514944002274076</v>
      </c>
      <c r="ZO32" s="34">
        <v>0.51362216339163103</v>
      </c>
      <c r="ZP32" s="34">
        <v>0.51295169543443497</v>
      </c>
      <c r="ZQ32" s="34">
        <v>0.51292330228980099</v>
      </c>
      <c r="ZR32" s="34">
        <v>0.51348997139864105</v>
      </c>
      <c r="ZS32" s="34">
        <v>0.51448442298434993</v>
      </c>
      <c r="ZT32" s="34">
        <v>0.51554628290830107</v>
      </c>
      <c r="ZU32" s="34">
        <v>0.51634202304237498</v>
      </c>
      <c r="ZV32" s="34">
        <v>0.51663459815773005</v>
      </c>
      <c r="ZW32" s="34">
        <v>0.516457631852414</v>
      </c>
      <c r="ZX32" s="34">
        <v>0.51675159512842195</v>
      </c>
      <c r="ZY32" s="34">
        <v>0.51713868004249097</v>
      </c>
      <c r="ZZ32" s="34">
        <v>0.51658910251199197</v>
      </c>
      <c r="AAA32" s="34">
        <v>0.514851623053178</v>
      </c>
      <c r="AAB32" s="34">
        <v>0.512349257393377</v>
      </c>
      <c r="AAC32" s="34">
        <v>0.50972826629286094</v>
      </c>
      <c r="AAD32" s="34">
        <v>0.50611748955360492</v>
      </c>
      <c r="AAE32" s="34">
        <v>0.50161406816853604</v>
      </c>
      <c r="AAF32" s="34">
        <v>0.49637686288753202</v>
      </c>
      <c r="AAG32" s="34">
        <v>0.49111363126846203</v>
      </c>
      <c r="AAH32" s="34">
        <v>0.48645714288422903</v>
      </c>
      <c r="AAI32" s="34">
        <v>0.48225416211370303</v>
      </c>
      <c r="AAJ32" s="34">
        <v>0.478650606005042</v>
      </c>
      <c r="AAK32" s="34">
        <v>0.47537136570091698</v>
      </c>
      <c r="AAL32" s="34">
        <v>0.47252480501894001</v>
      </c>
      <c r="AAM32" s="34">
        <v>0.47014466031943303</v>
      </c>
      <c r="AAN32" s="34">
        <v>0.468215471476567</v>
      </c>
      <c r="AAO32" s="34">
        <v>0.46664159990526899</v>
      </c>
      <c r="AAP32" s="34">
        <v>0.46534066662276502</v>
      </c>
      <c r="AAQ32" s="34">
        <v>0.464319956781026</v>
      </c>
      <c r="AAR32" s="34">
        <v>0.46356938120167795</v>
      </c>
      <c r="AAS32" s="34">
        <v>0.46309936315338002</v>
      </c>
      <c r="AAT32" s="34">
        <v>0.462848895961817</v>
      </c>
      <c r="AAU32" s="34">
        <v>0.46273325094634699</v>
      </c>
      <c r="AAV32" s="34">
        <v>0.46274846668022002</v>
      </c>
      <c r="AAW32" s="34">
        <v>0.46286018646598998</v>
      </c>
      <c r="AAX32" s="34">
        <v>0.46297617677523301</v>
      </c>
      <c r="AAY32" s="34">
        <v>0.463012299912267</v>
      </c>
      <c r="AAZ32" s="34">
        <v>0.46298756912303402</v>
      </c>
      <c r="ABA32" s="34">
        <v>0.462877443527831</v>
      </c>
      <c r="ABB32" s="34">
        <v>0.46262883221502099</v>
      </c>
      <c r="ABC32" s="34">
        <v>0.46222076106612298</v>
      </c>
      <c r="ABD32" s="34">
        <v>0.46163701119721201</v>
      </c>
      <c r="ABE32" s="34">
        <v>0.46086578407404999</v>
      </c>
      <c r="ABF32" s="34">
        <v>0.45988016274349802</v>
      </c>
      <c r="ABG32" t="s">
        <v>843</v>
      </c>
      <c r="ABH32" t="s">
        <v>843</v>
      </c>
      <c r="ABI32" t="s">
        <v>1300</v>
      </c>
      <c r="ABJ32" s="34">
        <v>0.548303965553672</v>
      </c>
      <c r="ABK32" s="34">
        <v>0.55096966024588501</v>
      </c>
      <c r="ABL32" s="34">
        <v>0.552777059858375</v>
      </c>
      <c r="ABM32" s="34">
        <v>0.55476991357613992</v>
      </c>
      <c r="ABN32" s="34">
        <v>0.55842185178480297</v>
      </c>
      <c r="ABO32" s="34">
        <v>0.56351226648586905</v>
      </c>
      <c r="ABP32" s="34">
        <v>0.56999510818898402</v>
      </c>
      <c r="ABQ32" s="34">
        <v>0.57851269790603299</v>
      </c>
      <c r="ABR32" s="34">
        <v>0.588818941211941</v>
      </c>
      <c r="ABS32" s="34">
        <v>0.59958981835993796</v>
      </c>
      <c r="ABT32" s="34">
        <v>0.61014790450237</v>
      </c>
      <c r="ABU32" s="34">
        <v>0.619485615450588</v>
      </c>
      <c r="ABV32" s="34">
        <v>0.62656236007083399</v>
      </c>
      <c r="ABW32" s="34">
        <v>0.63107423369773996</v>
      </c>
      <c r="ABX32" s="34">
        <v>0.63274778848411406</v>
      </c>
      <c r="ABY32" s="34">
        <v>0.63234592437385695</v>
      </c>
      <c r="ABZ32" s="34">
        <v>0.63051850507792695</v>
      </c>
      <c r="ACA32" s="34">
        <v>0.62775800749178701</v>
      </c>
      <c r="ACB32" s="34">
        <v>0.62432589932090199</v>
      </c>
      <c r="ACC32" s="34">
        <v>0.61999718854294006</v>
      </c>
      <c r="ACD32" s="34">
        <v>0.615316784219894</v>
      </c>
      <c r="ACE32" s="34">
        <v>0.61058086004757794</v>
      </c>
      <c r="ACF32" s="34">
        <v>0.60553974886970496</v>
      </c>
      <c r="ACG32" s="34">
        <v>0.59999593228221793</v>
      </c>
      <c r="ACH32" s="34">
        <v>0.59422893405601696</v>
      </c>
      <c r="ACI32" s="34">
        <v>0.58879021938575204</v>
      </c>
      <c r="ACJ32" s="34">
        <v>0.58323853225224698</v>
      </c>
      <c r="ACK32" s="34">
        <v>0.57836532756103798</v>
      </c>
      <c r="ACL32" s="34">
        <v>0.57515514714712501</v>
      </c>
      <c r="ACM32" s="34">
        <v>0.573839651000011</v>
      </c>
      <c r="ACN32" s="34">
        <v>0.57406890343767103</v>
      </c>
      <c r="ACO32" s="34">
        <v>0.57525396938078699</v>
      </c>
      <c r="ACP32" s="34">
        <v>0.57798280995417006</v>
      </c>
      <c r="ACQ32" s="34">
        <v>0.58171444206302103</v>
      </c>
      <c r="ACR32" s="34">
        <v>0.58601400340666898</v>
      </c>
      <c r="ACS32" s="34">
        <v>0.59017979532911702</v>
      </c>
      <c r="ACT32" s="34">
        <v>0.59406118130850105</v>
      </c>
      <c r="ACU32" s="34">
        <v>0.59767707107967705</v>
      </c>
      <c r="ACV32" s="34">
        <v>0.60069680001983794</v>
      </c>
      <c r="ACW32" s="34">
        <v>0.60366450843411401</v>
      </c>
      <c r="ACX32" s="34">
        <v>0.60600784295898902</v>
      </c>
      <c r="ACY32" s="34">
        <v>0.60751010090623003</v>
      </c>
      <c r="ACZ32" s="34">
        <v>0.60868158555560004</v>
      </c>
      <c r="ADA32" s="34">
        <v>0.609200610166311</v>
      </c>
      <c r="ADB32" s="34">
        <v>0.60877550607367903</v>
      </c>
      <c r="ADC32" s="34">
        <v>0.60728314938376404</v>
      </c>
      <c r="ADD32" s="34">
        <v>0.60496044042277497</v>
      </c>
      <c r="ADE32" s="34">
        <v>0.60218982087725004</v>
      </c>
      <c r="ADF32" s="34">
        <v>0.59831252001527302</v>
      </c>
      <c r="ADG32" s="34">
        <v>0.59287807917039503</v>
      </c>
      <c r="ADH32" s="34">
        <v>0.58628666286763897</v>
      </c>
      <c r="ADI32" s="34">
        <v>0.57951585005855899</v>
      </c>
      <c r="ADJ32" s="34">
        <v>0.57256124871979397</v>
      </c>
      <c r="ADK32" s="34">
        <v>0.56523104980013694</v>
      </c>
      <c r="ADL32" s="34">
        <v>0.55765367298641699</v>
      </c>
      <c r="ADM32" s="34">
        <v>0.54931293401859693</v>
      </c>
      <c r="ADN32" s="34">
        <v>0.54079255015143401</v>
      </c>
      <c r="ADO32" s="34">
        <v>0.53292577428241406</v>
      </c>
      <c r="ADP32" s="34">
        <v>0.52674611798748794</v>
      </c>
      <c r="ADQ32" s="34">
        <v>0.52278917131774105</v>
      </c>
      <c r="ADR32" s="34">
        <v>0.52032723283599203</v>
      </c>
      <c r="ADS32" s="34">
        <v>0.51888382989817206</v>
      </c>
      <c r="ADT32" s="34">
        <v>0.51807734518575999</v>
      </c>
      <c r="ADU32" s="34">
        <v>0.51793262529543704</v>
      </c>
      <c r="ADV32" s="34">
        <v>0.51843870356294408</v>
      </c>
      <c r="ADW32" s="34">
        <v>0.51956681681216399</v>
      </c>
      <c r="ADX32" s="34">
        <v>0.521162245316943</v>
      </c>
      <c r="ADY32" s="34">
        <v>0.522847590765815</v>
      </c>
      <c r="ADZ32" s="34">
        <v>0.52429526689570405</v>
      </c>
      <c r="AEA32" s="34">
        <v>0.52527380303337801</v>
      </c>
      <c r="AEB32" s="34">
        <v>0.52578182212517499</v>
      </c>
      <c r="AEC32" s="34">
        <v>0.52675135260913497</v>
      </c>
      <c r="AED32" s="34">
        <v>0.52779385751325003</v>
      </c>
      <c r="AEE32" s="34">
        <v>0.52785312852632305</v>
      </c>
      <c r="AEF32" s="34">
        <v>0.52666254335568707</v>
      </c>
      <c r="AEG32" s="34">
        <v>0.52464235496510103</v>
      </c>
      <c r="AEH32" s="34">
        <v>0.52245821982838103</v>
      </c>
      <c r="AEI32" s="34">
        <v>0.51923480979132597</v>
      </c>
      <c r="AEJ32" s="34">
        <v>0.51505499304699498</v>
      </c>
      <c r="AEK32" s="34">
        <v>0.51005837216319894</v>
      </c>
      <c r="AEL32" s="34">
        <v>0.50497338864907693</v>
      </c>
      <c r="AEM32" s="34">
        <v>0.50044604329162701</v>
      </c>
      <c r="AEN32" s="34">
        <v>0.49632119582610201</v>
      </c>
      <c r="AEO32" s="34">
        <v>0.49274793987360505</v>
      </c>
      <c r="AEP32" s="34">
        <v>0.489439772845708</v>
      </c>
      <c r="AEQ32" s="34">
        <v>0.48652921214537104</v>
      </c>
      <c r="AER32" s="34">
        <v>0.48405831318333703</v>
      </c>
      <c r="AES32" s="34">
        <v>0.482007533321544</v>
      </c>
      <c r="AET32" s="34">
        <v>0.48029440656302103</v>
      </c>
      <c r="AEU32" s="34">
        <v>0.47885609669643897</v>
      </c>
      <c r="AEV32" s="34">
        <v>0.47769868169492197</v>
      </c>
      <c r="AEW32" s="34">
        <v>0.47681985254870901</v>
      </c>
      <c r="AEX32" s="34">
        <v>0.47624739098249697</v>
      </c>
      <c r="AEY32" s="34">
        <v>0.47591789403241003</v>
      </c>
      <c r="AEZ32" s="34">
        <v>0.47576218913719598</v>
      </c>
      <c r="AFA32" s="34">
        <v>0.47579591840337598</v>
      </c>
      <c r="AFB32" s="34">
        <v>0.47599022459144102</v>
      </c>
      <c r="AFC32" s="34">
        <v>0.47625740199950001</v>
      </c>
      <c r="AFD32" s="34">
        <v>0.47650470546463503</v>
      </c>
      <c r="AFE32" s="34">
        <v>0.47673003017878701</v>
      </c>
      <c r="AFF32" s="34">
        <v>0.47689974262509899</v>
      </c>
      <c r="AFG32" t="s">
        <v>843</v>
      </c>
      <c r="AFH32" t="s">
        <v>843</v>
      </c>
      <c r="AFI32" s="34">
        <v>0.69491000000000003</v>
      </c>
      <c r="AFJ32" s="34">
        <v>0.69325000000000003</v>
      </c>
      <c r="AFK32" s="34">
        <v>0.69159999999999999</v>
      </c>
      <c r="AFL32" s="34">
        <v>0.69001999999999997</v>
      </c>
      <c r="AFM32" s="34">
        <v>0.68862999999999996</v>
      </c>
      <c r="AFN32" s="34">
        <v>0.68523999999999996</v>
      </c>
      <c r="AFO32" s="34">
        <v>0.69247000000000003</v>
      </c>
      <c r="AFP32" s="34">
        <v>0.69301000000000001</v>
      </c>
      <c r="AFQ32" s="34">
        <v>0.69313000000000002</v>
      </c>
      <c r="AFR32" s="34">
        <v>0.69308000000000003</v>
      </c>
      <c r="AFS32" s="34">
        <v>0.69494</v>
      </c>
      <c r="AFT32" s="34">
        <v>0.69716999999999996</v>
      </c>
      <c r="AFU32" s="34">
        <v>0.70028000000000001</v>
      </c>
      <c r="AFV32" s="34">
        <v>0.7043600000000001</v>
      </c>
      <c r="AFW32" s="34">
        <v>0.70750000000000002</v>
      </c>
      <c r="AFX32" s="34">
        <v>0.71052999999999999</v>
      </c>
      <c r="AFY32" s="34">
        <v>0.72817999999999994</v>
      </c>
      <c r="AFZ32" s="34">
        <v>0.72361000000000009</v>
      </c>
      <c r="AGA32" s="34">
        <v>0.73206000000000004</v>
      </c>
      <c r="AGB32" t="s">
        <v>843</v>
      </c>
      <c r="AGC32" t="s">
        <v>843</v>
      </c>
      <c r="AGD32" t="s">
        <v>843</v>
      </c>
      <c r="AGE32" t="s">
        <v>843</v>
      </c>
      <c r="AGF32" s="34">
        <v>1.160990446805954E-2</v>
      </c>
      <c r="AGG32" t="s">
        <v>843</v>
      </c>
      <c r="AGH32" t="s">
        <v>843</v>
      </c>
      <c r="AGI32" t="s">
        <v>843</v>
      </c>
      <c r="AGJ32" t="s">
        <v>843</v>
      </c>
      <c r="AGK32" t="s">
        <v>843</v>
      </c>
      <c r="AGL32" t="s">
        <v>843</v>
      </c>
      <c r="AGM32" t="s">
        <v>843</v>
      </c>
      <c r="AGN32" t="s">
        <v>843</v>
      </c>
      <c r="AGO32" s="34">
        <v>0.27899999999999997</v>
      </c>
      <c r="AGP32" s="34">
        <v>2021</v>
      </c>
      <c r="AGQ32" t="s">
        <v>832</v>
      </c>
      <c r="AGR32" t="s">
        <v>843</v>
      </c>
      <c r="AGS32" s="34">
        <v>5.0000000000000001E-3</v>
      </c>
      <c r="AGT32" s="34">
        <v>2021</v>
      </c>
      <c r="AGU32" t="s">
        <v>832</v>
      </c>
      <c r="AGV32" t="s">
        <v>843</v>
      </c>
      <c r="AGW32" s="34">
        <v>8.6999999999999994E-2</v>
      </c>
      <c r="AGX32" s="34">
        <v>2021</v>
      </c>
      <c r="AGY32" t="s">
        <v>832</v>
      </c>
      <c r="AGZ32" t="s">
        <v>843</v>
      </c>
      <c r="AHA32" s="34">
        <v>0.51700000000000002</v>
      </c>
      <c r="AHB32" s="34">
        <v>2021</v>
      </c>
      <c r="AHC32" t="s">
        <v>832</v>
      </c>
      <c r="AHD32" t="s">
        <v>843</v>
      </c>
      <c r="AHE32" s="34">
        <v>0.26500000000000001</v>
      </c>
      <c r="AHF32" s="34">
        <v>2021</v>
      </c>
      <c r="AHG32" t="s">
        <v>832</v>
      </c>
      <c r="AHH32" t="s">
        <v>843</v>
      </c>
      <c r="AHI32" t="s">
        <v>830</v>
      </c>
      <c r="AHJ32" s="34">
        <v>0.25166556239128113</v>
      </c>
      <c r="AHK32" s="34">
        <v>0.2618529200553894</v>
      </c>
      <c r="AHL32" s="34">
        <v>0.21942467987537384</v>
      </c>
      <c r="AHM32" s="34">
        <v>0.18788839876651764</v>
      </c>
      <c r="AHN32" s="34">
        <v>0.17977525293827057</v>
      </c>
      <c r="AHO32" t="s">
        <v>843</v>
      </c>
      <c r="AHP32" s="34"/>
      <c r="AHQ32" s="34"/>
      <c r="AHR32" s="34"/>
      <c r="AHS32" s="34"/>
      <c r="AHT32" s="34"/>
      <c r="AHU32" t="s">
        <v>843</v>
      </c>
      <c r="AHV32" s="34">
        <v>0.27792450785636902</v>
      </c>
      <c r="AHW32" s="34">
        <v>0.28884002566337585</v>
      </c>
      <c r="AHX32" s="34">
        <v>0.2230934202671051</v>
      </c>
      <c r="AHY32" s="34">
        <v>0.17635032534599304</v>
      </c>
      <c r="AHZ32" s="34">
        <v>0.15815597772598267</v>
      </c>
      <c r="AIA32" t="s">
        <v>832</v>
      </c>
      <c r="AIB32" t="s">
        <v>843</v>
      </c>
      <c r="AIC32" s="34">
        <v>0.24773208796977997</v>
      </c>
      <c r="AID32" s="34">
        <v>0.26082059741020203</v>
      </c>
      <c r="AIE32" s="34">
        <v>0.21253339946269989</v>
      </c>
      <c r="AIF32" s="34">
        <v>0.17622654139995575</v>
      </c>
      <c r="AIG32" s="34">
        <v>0.15753701329231262</v>
      </c>
      <c r="AIH32" t="s">
        <v>924</v>
      </c>
      <c r="AII32" t="s">
        <v>843</v>
      </c>
      <c r="AIJ32" s="34">
        <v>0.24851949512958527</v>
      </c>
      <c r="AIK32" s="34">
        <v>0.26499533653259277</v>
      </c>
      <c r="AIL32" s="34">
        <v>0.21978001296520233</v>
      </c>
      <c r="AIM32" s="34">
        <v>0.19490200281143188</v>
      </c>
      <c r="AIN32" s="34">
        <v>0.17408999800682068</v>
      </c>
      <c r="AIO32" t="s">
        <v>1607</v>
      </c>
      <c r="AIP32" s="34">
        <v>0.23506499826908112</v>
      </c>
      <c r="AIQ32" t="s">
        <v>843</v>
      </c>
      <c r="AIR32" s="34">
        <v>0.23248000000000002</v>
      </c>
      <c r="AIS32" s="34">
        <v>0.23204</v>
      </c>
      <c r="AIT32" s="34">
        <v>0.23411999999999999</v>
      </c>
      <c r="AIU32" s="34">
        <v>0.23619000000000001</v>
      </c>
      <c r="AIV32" s="34">
        <v>0.23725000000000002</v>
      </c>
      <c r="AIW32" s="34">
        <v>0.23830999999999999</v>
      </c>
      <c r="AIX32" t="s">
        <v>843</v>
      </c>
      <c r="AIY32" s="34">
        <v>5.5E-2</v>
      </c>
      <c r="AIZ32" s="34">
        <v>5.006E-2</v>
      </c>
      <c r="AJA32" s="34">
        <v>4.4999999999999998E-2</v>
      </c>
      <c r="AJB32" s="34">
        <v>4.4999999999999998E-2</v>
      </c>
      <c r="AJC32" s="34">
        <v>4.4999999999999998E-2</v>
      </c>
      <c r="AJD32" s="34">
        <v>4.4999999999999998E-2</v>
      </c>
      <c r="AJE32" t="s">
        <v>843</v>
      </c>
      <c r="AJF32" s="34">
        <v>6.1796534806489944E-2</v>
      </c>
      <c r="AJG32" s="34">
        <v>4.8805259168148041E-2</v>
      </c>
      <c r="AJH32" s="34">
        <v>4.3481171131134033E-2</v>
      </c>
      <c r="AJI32" s="34">
        <v>4.595218226313591E-2</v>
      </c>
      <c r="AJJ32" s="34">
        <v>7.3250465095043182E-2</v>
      </c>
      <c r="AJK32" t="s">
        <v>830</v>
      </c>
      <c r="AJL32" t="s">
        <v>843</v>
      </c>
      <c r="AJM32" t="s">
        <v>843</v>
      </c>
      <c r="AJN32" s="34">
        <v>5.3116757422685623E-2</v>
      </c>
      <c r="AJO32" s="34">
        <v>2.9928779229521751E-2</v>
      </c>
      <c r="AJP32" s="34">
        <v>3.9697792381048203E-2</v>
      </c>
      <c r="AJQ32" s="34">
        <v>4.4665254652500153E-2</v>
      </c>
      <c r="AJR32" s="34">
        <v>0.11867152899503708</v>
      </c>
      <c r="AJS32" t="s">
        <v>832</v>
      </c>
      <c r="AJT32" t="s">
        <v>843</v>
      </c>
      <c r="AJU32" t="s">
        <v>843</v>
      </c>
      <c r="AJV32" t="s">
        <v>843</v>
      </c>
      <c r="AJW32" s="34">
        <v>6.431947648525238E-2</v>
      </c>
      <c r="AJX32" s="34">
        <v>5.0233501940965652E-2</v>
      </c>
      <c r="AJY32" s="34">
        <v>4.1819505393505096E-2</v>
      </c>
      <c r="AJZ32" s="34">
        <v>4.3843723833560944E-2</v>
      </c>
      <c r="AKA32" s="34">
        <v>7.2228513658046722E-2</v>
      </c>
      <c r="AKB32" t="s">
        <v>830</v>
      </c>
      <c r="AKC32" t="s">
        <v>843</v>
      </c>
      <c r="AKD32" t="s">
        <v>843</v>
      </c>
      <c r="AKE32" t="s">
        <v>843</v>
      </c>
      <c r="AKF32" s="34">
        <v>5.8637060225009918E-2</v>
      </c>
      <c r="AKG32" s="34">
        <v>3.5092510282993317E-2</v>
      </c>
      <c r="AKH32" s="34">
        <v>4.4402949512004852E-2</v>
      </c>
      <c r="AKI32" s="34">
        <v>4.9740031361579895E-2</v>
      </c>
      <c r="AKJ32" s="34">
        <v>0.12244255095720291</v>
      </c>
      <c r="AKK32" t="s">
        <v>832</v>
      </c>
      <c r="AKL32" t="s">
        <v>843</v>
      </c>
      <c r="AKM32" s="34">
        <v>5960</v>
      </c>
      <c r="AKN32" t="s">
        <v>832</v>
      </c>
      <c r="AKO32" t="s">
        <v>843</v>
      </c>
      <c r="AKP32" s="34">
        <v>4381.154296875</v>
      </c>
      <c r="AKQ32" t="s">
        <v>830</v>
      </c>
      <c r="AKR32" t="s">
        <v>843</v>
      </c>
      <c r="AKS32" s="34">
        <v>5111.3700275116998</v>
      </c>
      <c r="AKT32" t="s">
        <v>832</v>
      </c>
      <c r="AKU32" t="s">
        <v>843</v>
      </c>
      <c r="AKV32" s="34">
        <v>7014.2065917227401</v>
      </c>
      <c r="AKW32" t="s">
        <v>832</v>
      </c>
      <c r="AKX32" t="s">
        <v>843</v>
      </c>
      <c r="AKY32" s="34">
        <v>0.17541886866092682</v>
      </c>
      <c r="AKZ32" s="34">
        <v>0.18740755319595337</v>
      </c>
      <c r="ALA32" s="34">
        <v>0.15074357390403748</v>
      </c>
      <c r="ALB32" s="34">
        <v>0.14867031574249268</v>
      </c>
      <c r="ALC32" s="34">
        <v>0.10618451982736588</v>
      </c>
      <c r="ALD32" t="s">
        <v>830</v>
      </c>
      <c r="ALE32" t="s">
        <v>843</v>
      </c>
      <c r="ALF32" t="s">
        <v>843</v>
      </c>
      <c r="ALG32" t="s">
        <v>843</v>
      </c>
      <c r="ALH32" s="34">
        <v>0.20152886211872101</v>
      </c>
      <c r="ALI32" s="34">
        <v>0.21419695019721985</v>
      </c>
      <c r="ALJ32" s="34">
        <v>0.15411747992038727</v>
      </c>
      <c r="ALK32" s="34">
        <v>0.13661588728427887</v>
      </c>
      <c r="ALL32" s="34">
        <v>8.4952570497989655E-2</v>
      </c>
      <c r="ALM32" t="s">
        <v>832</v>
      </c>
    </row>
    <row r="33" spans="1:1001">
      <c r="A33" t="s">
        <v>512</v>
      </c>
      <c r="B33" t="s">
        <v>174</v>
      </c>
      <c r="C33" t="s">
        <v>221</v>
      </c>
      <c r="D33" s="34">
        <v>3.9769917726516724E-2</v>
      </c>
      <c r="E33" t="s">
        <v>465</v>
      </c>
      <c r="F33" s="34">
        <v>3.4893583506345749E-2</v>
      </c>
      <c r="G33" t="s">
        <v>1464</v>
      </c>
      <c r="H33" s="34">
        <v>3.5078588873147964E-2</v>
      </c>
      <c r="I33" t="s">
        <v>1294</v>
      </c>
      <c r="J33" s="34">
        <v>3.5241063684225082E-2</v>
      </c>
      <c r="K33" t="s">
        <v>1521</v>
      </c>
      <c r="L33" s="34"/>
      <c r="M33" t="s">
        <v>465</v>
      </c>
      <c r="N33" s="34">
        <v>0.55762004852294922</v>
      </c>
      <c r="O33" s="34"/>
      <c r="P33" t="s">
        <v>1459</v>
      </c>
      <c r="Q33" s="34"/>
      <c r="R33" t="s">
        <v>1459</v>
      </c>
      <c r="S33" s="34"/>
      <c r="T33" t="s">
        <v>1459</v>
      </c>
      <c r="U33" s="34"/>
      <c r="V33" t="s">
        <v>1459</v>
      </c>
      <c r="W33" t="s">
        <v>843</v>
      </c>
      <c r="X33" t="s">
        <v>1464</v>
      </c>
      <c r="Y33" s="34">
        <v>0.64510613679885864</v>
      </c>
      <c r="Z33" s="34">
        <v>0.66210496425628662</v>
      </c>
      <c r="AA33" t="s">
        <v>1464</v>
      </c>
      <c r="AB33" s="34">
        <v>0.64510613679885864</v>
      </c>
      <c r="AC33" t="s">
        <v>1464</v>
      </c>
      <c r="AD33" s="34">
        <v>0.68470591306686401</v>
      </c>
      <c r="AE33" t="s">
        <v>1464</v>
      </c>
      <c r="AF33" s="34">
        <v>0.61731642484664917</v>
      </c>
      <c r="AG33" t="s">
        <v>1464</v>
      </c>
      <c r="AH33" t="s">
        <v>843</v>
      </c>
      <c r="AI33" t="s">
        <v>1294</v>
      </c>
      <c r="AJ33" s="34">
        <v>0.64510613679885864</v>
      </c>
      <c r="AK33" s="34">
        <v>0.66210496425628662</v>
      </c>
      <c r="AL33" t="s">
        <v>1294</v>
      </c>
      <c r="AM33" s="34">
        <v>0.64510613679885864</v>
      </c>
      <c r="AN33" t="s">
        <v>1294</v>
      </c>
      <c r="AO33" s="34">
        <v>0.68470591306686401</v>
      </c>
      <c r="AP33" t="s">
        <v>1294</v>
      </c>
      <c r="AQ33" s="34">
        <v>0.61731642484664917</v>
      </c>
      <c r="AR33" t="s">
        <v>1294</v>
      </c>
      <c r="AS33" t="s">
        <v>843</v>
      </c>
      <c r="AT33" t="s">
        <v>1521</v>
      </c>
      <c r="AU33" s="34">
        <v>0.64510613679885864</v>
      </c>
      <c r="AV33" s="34">
        <v>0.66210496425628662</v>
      </c>
      <c r="AW33" t="s">
        <v>1521</v>
      </c>
      <c r="AX33" s="34">
        <v>0.64510613679885864</v>
      </c>
      <c r="AY33" t="s">
        <v>1521</v>
      </c>
      <c r="AZ33" s="34">
        <v>0.68470591306686401</v>
      </c>
      <c r="BA33" t="s">
        <v>1521</v>
      </c>
      <c r="BB33" s="34">
        <v>0.61335450410842896</v>
      </c>
      <c r="BC33" t="s">
        <v>1521</v>
      </c>
      <c r="BD33" t="s">
        <v>843</v>
      </c>
      <c r="BE33" s="34">
        <v>0.54523499805254672</v>
      </c>
      <c r="BF33" t="s">
        <v>465</v>
      </c>
      <c r="BG33" t="s">
        <v>843</v>
      </c>
      <c r="BH33" t="s">
        <v>465</v>
      </c>
      <c r="BI33" s="34">
        <v>3.0569381713867188</v>
      </c>
      <c r="BJ33" t="s">
        <v>819</v>
      </c>
      <c r="BK33" s="34">
        <v>8.4225254058837891</v>
      </c>
      <c r="BL33" t="s">
        <v>1294</v>
      </c>
      <c r="BM33" s="34">
        <v>9.1160755157470703</v>
      </c>
      <c r="BN33" t="s">
        <v>1521</v>
      </c>
      <c r="BO33" s="34">
        <v>6.0048727989196777</v>
      </c>
      <c r="BP33" t="s">
        <v>843</v>
      </c>
      <c r="BQ33" s="34">
        <v>2.3396694660186768</v>
      </c>
      <c r="BR33" t="s">
        <v>465</v>
      </c>
      <c r="BS33" s="34"/>
      <c r="BT33" t="s">
        <v>843</v>
      </c>
      <c r="BU33" s="34">
        <v>3.3246822357177734</v>
      </c>
      <c r="BV33" t="s">
        <v>1552</v>
      </c>
      <c r="BW33" t="s">
        <v>843</v>
      </c>
      <c r="BX33" s="34">
        <v>2.5122501850128174</v>
      </c>
      <c r="BY33" t="s">
        <v>465</v>
      </c>
      <c r="BZ33" t="s">
        <v>843</v>
      </c>
      <c r="CA33" t="s">
        <v>465</v>
      </c>
      <c r="CB33" s="34">
        <v>5.4214815609157085E-3</v>
      </c>
      <c r="CC33" s="34">
        <v>4.6930694952607155E-3</v>
      </c>
      <c r="CD33" s="34">
        <v>4.7089480794966221E-3</v>
      </c>
      <c r="CE33" s="34">
        <v>3.8022354710847139E-3</v>
      </c>
      <c r="CF33" s="34">
        <v>3.8022384978830814E-3</v>
      </c>
      <c r="CG33" t="s">
        <v>843</v>
      </c>
      <c r="CH33" t="s">
        <v>465</v>
      </c>
      <c r="CI33" s="34">
        <v>6.4205015078186989E-3</v>
      </c>
      <c r="CJ33" s="34">
        <v>5.952516570687294E-3</v>
      </c>
      <c r="CK33" s="34">
        <v>5.778125487267971E-3</v>
      </c>
      <c r="CL33" s="34">
        <v>5.6714778766036034E-3</v>
      </c>
      <c r="CM33" s="34">
        <v>5.6387479417026043E-3</v>
      </c>
      <c r="CN33" t="s">
        <v>843</v>
      </c>
      <c r="CO33" t="s">
        <v>465</v>
      </c>
      <c r="CP33" s="34">
        <v>5.9743542224168777E-3</v>
      </c>
      <c r="CQ33" s="34">
        <v>5.7432614266872406E-3</v>
      </c>
      <c r="CR33" s="34">
        <v>5.7246191427111626E-3</v>
      </c>
      <c r="CS33" s="34">
        <v>5.6582079268991947E-3</v>
      </c>
      <c r="CT33" s="34">
        <v>5.6660785339772701E-3</v>
      </c>
      <c r="CU33" t="s">
        <v>843</v>
      </c>
      <c r="CV33" t="s">
        <v>465</v>
      </c>
      <c r="CW33" s="34">
        <v>5.7653733529150486E-3</v>
      </c>
      <c r="CX33" s="34">
        <v>5.6581948883831501E-3</v>
      </c>
      <c r="CY33" s="34">
        <v>5.5668866261839867E-3</v>
      </c>
      <c r="CZ33" s="34">
        <v>5.4930443875491619E-3</v>
      </c>
      <c r="DA33" s="34">
        <v>5.49300666898489E-3</v>
      </c>
      <c r="DB33" t="s">
        <v>843</v>
      </c>
      <c r="DC33" s="34"/>
      <c r="DD33" s="34"/>
      <c r="DE33" s="34"/>
      <c r="DF33" s="34"/>
      <c r="DG33" s="34"/>
      <c r="DH33" t="s">
        <v>1460</v>
      </c>
      <c r="DI33" t="s">
        <v>843</v>
      </c>
      <c r="DJ33" s="34"/>
      <c r="DK33" s="34"/>
      <c r="DL33" s="34"/>
      <c r="DM33" s="34"/>
      <c r="DN33" s="34"/>
      <c r="DO33" t="s">
        <v>1460</v>
      </c>
      <c r="DP33" t="s">
        <v>843</v>
      </c>
      <c r="DQ33" s="34"/>
      <c r="DR33" t="s">
        <v>1460</v>
      </c>
      <c r="DS33" t="s">
        <v>843</v>
      </c>
      <c r="DT33" t="s">
        <v>843</v>
      </c>
      <c r="DU33" s="34"/>
      <c r="DV33" t="s">
        <v>1460</v>
      </c>
      <c r="DW33" t="s">
        <v>843</v>
      </c>
      <c r="DX33" t="s">
        <v>843</v>
      </c>
      <c r="DY33" t="s">
        <v>465</v>
      </c>
      <c r="DZ33" s="34">
        <v>2.1715874318033457E-3</v>
      </c>
      <c r="EA33" s="34">
        <v>3.2348956447094679E-3</v>
      </c>
      <c r="EB33" s="34">
        <v>-7.9938117414712906E-4</v>
      </c>
      <c r="EC33" s="34">
        <v>-6.023443304002285E-3</v>
      </c>
      <c r="ED33" s="34">
        <v>1.3055985793471336E-2</v>
      </c>
      <c r="EE33" t="s">
        <v>843</v>
      </c>
      <c r="EF33" t="s">
        <v>465</v>
      </c>
      <c r="EG33" s="34">
        <v>3.6000001709908247E-3</v>
      </c>
      <c r="EH33" s="34">
        <v>2.5999997742474079E-3</v>
      </c>
      <c r="EI33" s="34">
        <v>-9.9999961093999445E-5</v>
      </c>
      <c r="EJ33" s="34">
        <v>1.999999862164259E-3</v>
      </c>
      <c r="EK33" s="34">
        <v>1.0000000474974513E-3</v>
      </c>
      <c r="EL33" t="s">
        <v>843</v>
      </c>
      <c r="EM33" t="s">
        <v>465</v>
      </c>
      <c r="EN33" s="34">
        <v>3.5073859617114067E-3</v>
      </c>
      <c r="EO33" s="34">
        <v>2.6816804893314838E-3</v>
      </c>
      <c r="EP33" s="34">
        <v>-1.4286595396697521E-3</v>
      </c>
      <c r="EQ33" s="34">
        <v>5.0182463601231575E-3</v>
      </c>
      <c r="ER33" s="34">
        <v>7.3443073779344559E-3</v>
      </c>
      <c r="ES33" t="s">
        <v>843</v>
      </c>
      <c r="ET33" t="s">
        <v>465</v>
      </c>
      <c r="EU33" s="34">
        <v>3.8306564092636108E-3</v>
      </c>
      <c r="EV33" s="34">
        <v>2.7025560848414898E-3</v>
      </c>
      <c r="EW33" s="34">
        <v>3.3236271701753139E-3</v>
      </c>
      <c r="EX33" s="34">
        <v>4.6387426555156708E-3</v>
      </c>
      <c r="EY33" s="34">
        <v>-7.6699157943949103E-5</v>
      </c>
      <c r="EZ33" t="s">
        <v>843</v>
      </c>
      <c r="FA33" t="s">
        <v>465</v>
      </c>
      <c r="FB33" s="34">
        <v>-4.2330138385295868E-3</v>
      </c>
      <c r="FC33" s="34">
        <v>-5.191451869904995E-3</v>
      </c>
      <c r="FD33" s="34">
        <v>-1.7498646629974246E-3</v>
      </c>
      <c r="FE33" s="34">
        <v>-1.8796479562297463E-3</v>
      </c>
      <c r="FF33" s="34">
        <v>1.3925275765359402E-2</v>
      </c>
      <c r="FG33" t="s">
        <v>843</v>
      </c>
      <c r="FH33" s="34"/>
      <c r="FI33" s="34"/>
      <c r="FJ33" s="34"/>
      <c r="FK33" s="34"/>
      <c r="FL33" s="34"/>
      <c r="FM33" t="s">
        <v>843</v>
      </c>
      <c r="FN33" t="s">
        <v>843</v>
      </c>
      <c r="FO33" s="34"/>
      <c r="FP33" t="s">
        <v>1460</v>
      </c>
      <c r="FQ33" t="s">
        <v>843</v>
      </c>
      <c r="FR33" t="s">
        <v>843</v>
      </c>
      <c r="FS33" s="34"/>
      <c r="FT33" t="s">
        <v>1460</v>
      </c>
      <c r="FU33" t="s">
        <v>843</v>
      </c>
      <c r="FV33" t="s">
        <v>843</v>
      </c>
      <c r="FW33" s="34"/>
      <c r="FX33" t="s">
        <v>1460</v>
      </c>
      <c r="FY33" t="s">
        <v>843</v>
      </c>
      <c r="FZ33" s="34"/>
      <c r="GA33" s="34"/>
      <c r="GB33" s="34"/>
      <c r="GC33" s="34"/>
      <c r="GD33" s="34"/>
      <c r="GE33" t="s">
        <v>1460</v>
      </c>
      <c r="GF33" t="s">
        <v>843</v>
      </c>
      <c r="GG33" s="34">
        <v>8.2234563305974007E-3</v>
      </c>
      <c r="GH33" s="34">
        <v>1.6906704986467957E-3</v>
      </c>
      <c r="GI33" s="34">
        <v>-3.085804358124733E-2</v>
      </c>
      <c r="GJ33" s="34">
        <v>2.2590132430195808E-2</v>
      </c>
      <c r="GK33" s="34">
        <v>2.4971133098006248E-2</v>
      </c>
      <c r="GL33" t="s">
        <v>832</v>
      </c>
      <c r="GM33" t="s">
        <v>843</v>
      </c>
      <c r="GN33" s="34"/>
      <c r="GO33" t="s">
        <v>1460</v>
      </c>
      <c r="GP33" t="s">
        <v>843</v>
      </c>
      <c r="GQ33" t="s">
        <v>843</v>
      </c>
      <c r="GR33" s="34">
        <v>1.0222761891782284E-2</v>
      </c>
      <c r="GS33" s="34">
        <v>1.4181816019117832E-2</v>
      </c>
      <c r="GT33" s="34">
        <v>3.8499992340803146E-2</v>
      </c>
      <c r="GU33" s="34">
        <v>1.42794419080019E-2</v>
      </c>
      <c r="GV33" s="34">
        <v>-2.2152857854962349E-2</v>
      </c>
      <c r="GW33" t="s">
        <v>832</v>
      </c>
      <c r="GX33" t="s">
        <v>843</v>
      </c>
      <c r="GY33" t="s">
        <v>843</v>
      </c>
      <c r="GZ33" t="s">
        <v>843</v>
      </c>
      <c r="HA33" t="s">
        <v>843</v>
      </c>
      <c r="HB33" t="s">
        <v>843</v>
      </c>
      <c r="HC33" t="s">
        <v>843</v>
      </c>
      <c r="HD33" t="s">
        <v>843</v>
      </c>
      <c r="HE33" t="s">
        <v>843</v>
      </c>
      <c r="HF33" t="s">
        <v>843</v>
      </c>
      <c r="HG33" t="s">
        <v>843</v>
      </c>
      <c r="HH33" s="34">
        <v>89101</v>
      </c>
      <c r="HI33" s="34">
        <v>90691</v>
      </c>
      <c r="HJ33" s="34">
        <v>91781</v>
      </c>
      <c r="HK33" s="34">
        <v>92701</v>
      </c>
      <c r="HL33" s="34">
        <v>93540</v>
      </c>
      <c r="HM33" s="34">
        <v>94483</v>
      </c>
      <c r="HN33" s="34">
        <v>95606</v>
      </c>
      <c r="HO33" s="34">
        <v>96787</v>
      </c>
      <c r="HP33" s="34">
        <v>97996</v>
      </c>
      <c r="HQ33" s="34">
        <v>99212</v>
      </c>
      <c r="HR33" s="34">
        <v>100341</v>
      </c>
      <c r="HS33" s="34">
        <v>101288</v>
      </c>
      <c r="HT33" s="34">
        <v>102112</v>
      </c>
      <c r="HU33" s="34">
        <v>102880</v>
      </c>
      <c r="HV33" s="34">
        <v>103594</v>
      </c>
      <c r="HW33" s="34">
        <v>104257</v>
      </c>
      <c r="HX33" s="34">
        <v>104874</v>
      </c>
      <c r="HY33" s="34">
        <v>105439</v>
      </c>
      <c r="HZ33" s="34">
        <v>105962</v>
      </c>
      <c r="IA33" s="34">
        <v>106442</v>
      </c>
      <c r="IB33" s="34">
        <v>106585</v>
      </c>
      <c r="IC33" s="34">
        <v>106537</v>
      </c>
      <c r="ID33" s="34">
        <v>106445</v>
      </c>
      <c r="IE33" s="34">
        <v>106277</v>
      </c>
      <c r="IF33" s="34">
        <v>106177</v>
      </c>
      <c r="IG33" s="34">
        <v>106043</v>
      </c>
      <c r="IH33" s="34">
        <v>105881</v>
      </c>
      <c r="II33" s="34">
        <v>105689</v>
      </c>
      <c r="IJ33" s="34">
        <v>105461</v>
      </c>
      <c r="IK33" s="34">
        <v>105204</v>
      </c>
      <c r="IL33" s="34">
        <v>104924</v>
      </c>
      <c r="IM33" s="34">
        <v>104612</v>
      </c>
      <c r="IN33" s="34">
        <v>104275</v>
      </c>
      <c r="IO33" s="34">
        <v>103910</v>
      </c>
      <c r="IP33" s="34">
        <v>103526</v>
      </c>
      <c r="IQ33" s="34">
        <v>103120</v>
      </c>
      <c r="IR33" s="34">
        <v>102689</v>
      </c>
      <c r="IS33" s="34">
        <v>102241</v>
      </c>
      <c r="IT33" s="34">
        <v>101769</v>
      </c>
      <c r="IU33" s="34">
        <v>101272</v>
      </c>
      <c r="IV33" s="34">
        <v>100745</v>
      </c>
      <c r="IW33" s="34">
        <v>100194</v>
      </c>
      <c r="IX33" s="34">
        <v>99615</v>
      </c>
      <c r="IY33" s="34">
        <v>99010</v>
      </c>
      <c r="IZ33" s="34">
        <v>98391</v>
      </c>
      <c r="JA33" s="34">
        <v>97746</v>
      </c>
      <c r="JB33" s="34">
        <v>97069</v>
      </c>
      <c r="JC33" s="34">
        <v>96374</v>
      </c>
      <c r="JD33" s="34">
        <v>95655</v>
      </c>
      <c r="JE33" s="34">
        <v>94925</v>
      </c>
      <c r="JF33" s="34">
        <v>94185</v>
      </c>
      <c r="JG33" s="34">
        <v>93421</v>
      </c>
      <c r="JH33" s="34">
        <v>92645</v>
      </c>
      <c r="JI33" s="34">
        <v>91859</v>
      </c>
      <c r="JJ33" s="34">
        <v>91060</v>
      </c>
      <c r="JK33" s="34">
        <v>90258</v>
      </c>
      <c r="JL33" s="34">
        <v>89465</v>
      </c>
      <c r="JM33" s="34">
        <v>88671</v>
      </c>
      <c r="JN33" s="34">
        <v>87880</v>
      </c>
      <c r="JO33" s="34">
        <v>87102</v>
      </c>
      <c r="JP33" s="34">
        <v>86335</v>
      </c>
      <c r="JQ33" s="34">
        <v>85582</v>
      </c>
      <c r="JR33" s="34">
        <v>84837</v>
      </c>
      <c r="JS33" s="34">
        <v>84103</v>
      </c>
      <c r="JT33" s="34">
        <v>83392</v>
      </c>
      <c r="JU33" s="34">
        <v>82695</v>
      </c>
      <c r="JV33" s="34">
        <v>82006</v>
      </c>
      <c r="JW33" s="34">
        <v>81335</v>
      </c>
      <c r="JX33" s="34">
        <v>80675</v>
      </c>
      <c r="JY33" s="34">
        <v>80026</v>
      </c>
      <c r="JZ33" s="34">
        <v>79389</v>
      </c>
      <c r="KA33" s="34">
        <v>78757</v>
      </c>
      <c r="KB33" s="34">
        <v>78126</v>
      </c>
      <c r="KC33" s="34">
        <v>77500</v>
      </c>
      <c r="KD33" s="34">
        <v>76878</v>
      </c>
      <c r="KE33" s="34">
        <v>76259</v>
      </c>
      <c r="KF33" s="34">
        <v>75640</v>
      </c>
      <c r="KG33" s="34">
        <v>75014</v>
      </c>
      <c r="KH33" s="34">
        <v>74388</v>
      </c>
      <c r="KI33" s="34">
        <v>73761</v>
      </c>
      <c r="KJ33" s="34">
        <v>73127</v>
      </c>
      <c r="KK33" s="34">
        <v>72494</v>
      </c>
      <c r="KL33" s="34">
        <v>71865</v>
      </c>
      <c r="KM33" s="34">
        <v>71224</v>
      </c>
      <c r="KN33" s="34">
        <v>70573</v>
      </c>
      <c r="KO33" s="34">
        <v>69926</v>
      </c>
      <c r="KP33" s="34">
        <v>69272</v>
      </c>
      <c r="KQ33" s="34">
        <v>68613</v>
      </c>
      <c r="KR33" s="34">
        <v>67950</v>
      </c>
      <c r="KS33" s="34">
        <v>67284</v>
      </c>
      <c r="KT33" s="34">
        <v>66621</v>
      </c>
      <c r="KU33" s="34">
        <v>65954</v>
      </c>
      <c r="KV33" s="34">
        <v>65289</v>
      </c>
      <c r="KW33" s="34">
        <v>64629.000000000007</v>
      </c>
      <c r="KX33" s="34">
        <v>63970</v>
      </c>
      <c r="KY33" s="34">
        <v>63321</v>
      </c>
      <c r="KZ33" s="34">
        <v>62678</v>
      </c>
      <c r="LA33" s="34">
        <v>62045</v>
      </c>
      <c r="LB33" s="34">
        <v>61419</v>
      </c>
      <c r="LC33" s="34">
        <v>60794</v>
      </c>
      <c r="LD33" s="34">
        <v>60188</v>
      </c>
      <c r="LE33" t="s">
        <v>843</v>
      </c>
      <c r="LF33" t="s">
        <v>843</v>
      </c>
      <c r="LG33" t="s">
        <v>843</v>
      </c>
      <c r="LH33" s="34">
        <v>2.539234422147274E-2</v>
      </c>
      <c r="LI33" s="34">
        <v>1.7687566578388214E-2</v>
      </c>
      <c r="LJ33" s="34">
        <v>1.1947180144488811E-2</v>
      </c>
      <c r="LK33" s="34">
        <v>9.9739553406834602E-3</v>
      </c>
      <c r="LL33" s="34">
        <v>9.0098921209573746E-3</v>
      </c>
      <c r="LM33" s="34">
        <v>1.0030771605670452E-2</v>
      </c>
      <c r="LN33" s="34">
        <v>1.1815655045211315E-2</v>
      </c>
      <c r="LO33" s="34">
        <v>1.2277107685804367E-2</v>
      </c>
      <c r="LP33" s="34">
        <v>1.2413973920047283E-2</v>
      </c>
      <c r="LQ33" s="34">
        <v>1.2332312762737274E-2</v>
      </c>
      <c r="LR33" s="34">
        <v>1.1315410025417805E-2</v>
      </c>
      <c r="LS33" s="34">
        <v>9.3935588374733925E-3</v>
      </c>
      <c r="LT33" s="34">
        <v>8.1023061648011208E-3</v>
      </c>
      <c r="LU33" s="34">
        <v>7.4930102564394474E-3</v>
      </c>
      <c r="LV33" s="34">
        <v>6.9161527790129185E-3</v>
      </c>
      <c r="LW33" s="34">
        <v>6.3795917667448521E-3</v>
      </c>
      <c r="LX33" s="34">
        <v>5.9006246738135815E-3</v>
      </c>
      <c r="LY33" s="34">
        <v>5.3729568608105183E-3</v>
      </c>
      <c r="LZ33" s="34">
        <v>4.9479524604976177E-3</v>
      </c>
      <c r="MA33" s="34">
        <v>4.5196968130767345E-3</v>
      </c>
      <c r="MB33" s="34">
        <v>1.3425530632957816E-3</v>
      </c>
      <c r="MC33" s="34">
        <v>-4.5044624130241573E-4</v>
      </c>
      <c r="MD33" s="34">
        <v>-8.6392281809821725E-4</v>
      </c>
      <c r="ME33" s="34">
        <v>-1.5795266954228282E-3</v>
      </c>
      <c r="MF33" s="34">
        <v>-9.4138033455237746E-4</v>
      </c>
      <c r="MG33" s="34">
        <v>-1.2628405820578337E-3</v>
      </c>
      <c r="MH33" s="34">
        <v>-1.5288502909243107E-3</v>
      </c>
      <c r="MI33" s="34">
        <v>-1.8150026444345713E-3</v>
      </c>
      <c r="MJ33" s="34">
        <v>-2.15960294008255E-3</v>
      </c>
      <c r="MK33" s="34">
        <v>-2.4398940149694681E-3</v>
      </c>
      <c r="ML33" s="34">
        <v>-2.6650438085198402E-3</v>
      </c>
      <c r="MM33" s="34">
        <v>-2.9780108015984297E-3</v>
      </c>
      <c r="MN33" s="34">
        <v>-3.226627828553319E-3</v>
      </c>
      <c r="MO33" s="34">
        <v>-3.5065002739429474E-3</v>
      </c>
      <c r="MP33" s="34">
        <v>-3.7023508921265602E-3</v>
      </c>
      <c r="MQ33" s="34">
        <v>-3.929430153220892E-3</v>
      </c>
      <c r="MR33" s="34">
        <v>-4.1883555240929127E-3</v>
      </c>
      <c r="MS33" s="34">
        <v>-4.372231662273407E-3</v>
      </c>
      <c r="MT33" s="34">
        <v>-4.6272324398159981E-3</v>
      </c>
      <c r="MU33" s="34">
        <v>-4.8955725505948067E-3</v>
      </c>
      <c r="MV33" s="34">
        <v>-5.2173943258821964E-3</v>
      </c>
      <c r="MW33" s="34">
        <v>-5.4842652752995491E-3</v>
      </c>
      <c r="MX33" s="34">
        <v>-5.7955509983003139E-3</v>
      </c>
      <c r="MY33" s="34">
        <v>-6.0919006355106831E-3</v>
      </c>
      <c r="MZ33" s="34">
        <v>-6.2715187668800354E-3</v>
      </c>
      <c r="NA33" s="34">
        <v>-6.5770591609179974E-3</v>
      </c>
      <c r="NB33" s="34">
        <v>-6.9502117112278938E-3</v>
      </c>
      <c r="NC33" s="34">
        <v>-7.1856100112199783E-3</v>
      </c>
      <c r="ND33" s="34">
        <v>-7.4884872883558273E-3</v>
      </c>
      <c r="NE33" s="34">
        <v>-7.6608625240623951E-3</v>
      </c>
      <c r="NF33" s="34">
        <v>-7.8261727467179298E-3</v>
      </c>
      <c r="NG33" s="34">
        <v>-8.144773542881012E-3</v>
      </c>
      <c r="NH33" s="34">
        <v>-8.3411745727062225E-3</v>
      </c>
      <c r="NI33" s="34">
        <v>-8.5201924666762352E-3</v>
      </c>
      <c r="NJ33" s="34">
        <v>-8.7361624464392662E-3</v>
      </c>
      <c r="NK33" s="34">
        <v>-8.8463937863707542E-3</v>
      </c>
      <c r="NL33" s="34">
        <v>-8.8247489184141159E-3</v>
      </c>
      <c r="NM33" s="34">
        <v>-8.914596401154995E-3</v>
      </c>
      <c r="NN33" s="34">
        <v>-8.9606437832117081E-3</v>
      </c>
      <c r="NO33" s="34">
        <v>-8.8924020528793335E-3</v>
      </c>
      <c r="NP33" s="34">
        <v>-8.8447676971554756E-3</v>
      </c>
      <c r="NQ33" s="34">
        <v>-8.760097436606884E-3</v>
      </c>
      <c r="NR33" s="34">
        <v>-8.7432125583291054E-3</v>
      </c>
      <c r="NS33" s="34">
        <v>-8.6895301938056946E-3</v>
      </c>
      <c r="NT33" s="34">
        <v>-8.4898564964532852E-3</v>
      </c>
      <c r="NU33" s="34">
        <v>-8.3932410925626755E-3</v>
      </c>
      <c r="NV33" s="34">
        <v>-8.3667254075407982E-3</v>
      </c>
      <c r="NW33" s="34">
        <v>-8.2159871235489845E-3</v>
      </c>
      <c r="NX33" s="34">
        <v>-8.1476904451847076E-3</v>
      </c>
      <c r="NY33" s="34">
        <v>-8.0771557986736298E-3</v>
      </c>
      <c r="NZ33" s="34">
        <v>-7.9917619004845619E-3</v>
      </c>
      <c r="OA33" s="34">
        <v>-7.9926569014787674E-3</v>
      </c>
      <c r="OB33" s="34">
        <v>-8.0442549660801888E-3</v>
      </c>
      <c r="OC33" s="34">
        <v>-8.0449711531400681E-3</v>
      </c>
      <c r="OD33" s="34">
        <v>-8.0581866204738617E-3</v>
      </c>
      <c r="OE33" s="34">
        <v>-8.0843083560466766E-3</v>
      </c>
      <c r="OF33" s="34">
        <v>-8.1501975655555725E-3</v>
      </c>
      <c r="OG33" s="34">
        <v>-8.3104809746146202E-3</v>
      </c>
      <c r="OH33" s="34">
        <v>-8.3801243454217911E-3</v>
      </c>
      <c r="OI33" s="34">
        <v>-8.4645021706819534E-3</v>
      </c>
      <c r="OJ33" s="34">
        <v>-8.6324810981750488E-3</v>
      </c>
      <c r="OK33" s="34">
        <v>-8.6938561871647835E-3</v>
      </c>
      <c r="OL33" s="34">
        <v>-8.7144412100315094E-3</v>
      </c>
      <c r="OM33" s="34">
        <v>-8.9595187455415726E-3</v>
      </c>
      <c r="ON33" s="34">
        <v>-9.1822054237127304E-3</v>
      </c>
      <c r="OO33" s="34">
        <v>-9.2100948095321655E-3</v>
      </c>
      <c r="OP33" s="34">
        <v>-9.3967560678720474E-3</v>
      </c>
      <c r="OQ33" s="34">
        <v>-9.5587633550167084E-3</v>
      </c>
      <c r="OR33" s="34">
        <v>-9.7098806872963905E-3</v>
      </c>
      <c r="OS33" s="34">
        <v>-9.8496740683913231E-3</v>
      </c>
      <c r="OT33" s="34">
        <v>-9.9026234820485115E-3</v>
      </c>
      <c r="OU33" s="34">
        <v>-1.0062313638627529E-2</v>
      </c>
      <c r="OV33" s="34">
        <v>-1.0133960284292698E-2</v>
      </c>
      <c r="OW33" s="34">
        <v>-1.0160342790186405E-2</v>
      </c>
      <c r="OX33" s="34">
        <v>-1.024900283664465E-2</v>
      </c>
      <c r="OY33" s="34">
        <v>-1.0197196155786514E-2</v>
      </c>
      <c r="OZ33" s="34">
        <v>-1.0206518694758415E-2</v>
      </c>
      <c r="PA33" s="34">
        <v>-1.0150580666959286E-2</v>
      </c>
      <c r="PB33" s="34">
        <v>-1.0140694677829742E-2</v>
      </c>
      <c r="PC33" s="34">
        <v>-1.0228133760392666E-2</v>
      </c>
      <c r="PD33" s="34">
        <v>-1.0018102824687958E-2</v>
      </c>
      <c r="PE33" t="s">
        <v>1300</v>
      </c>
      <c r="PF33" t="s">
        <v>843</v>
      </c>
      <c r="PG33" t="s">
        <v>843</v>
      </c>
      <c r="PH33" t="s">
        <v>843</v>
      </c>
      <c r="PI33" t="s">
        <v>843</v>
      </c>
      <c r="PJ33" t="s">
        <v>1300</v>
      </c>
      <c r="PK33" s="34">
        <v>0.48072412610054016</v>
      </c>
      <c r="PL33" s="34">
        <v>0.47979402542114258</v>
      </c>
      <c r="PM33" s="34">
        <v>0.47885727882385254</v>
      </c>
      <c r="PN33" s="34">
        <v>0.47817176580429077</v>
      </c>
      <c r="PO33" s="34">
        <v>0.4774748682975769</v>
      </c>
      <c r="PP33" s="34">
        <v>0.47700643539428711</v>
      </c>
      <c r="PQ33" s="34">
        <v>0.47686338424682617</v>
      </c>
      <c r="PR33" s="34">
        <v>0.47683057188987732</v>
      </c>
      <c r="PS33" s="34">
        <v>0.47679495811462402</v>
      </c>
      <c r="PT33" s="34">
        <v>0.47667619585990906</v>
      </c>
      <c r="PU33" s="34">
        <v>0.47695359587669373</v>
      </c>
      <c r="PV33" s="34">
        <v>0.47692719101905823</v>
      </c>
      <c r="PW33" s="34">
        <v>0.47626134753227234</v>
      </c>
      <c r="PX33" s="34">
        <v>0.47557348012924194</v>
      </c>
      <c r="PY33" s="34">
        <v>0.47484409809112549</v>
      </c>
      <c r="PZ33" s="34">
        <v>0.47411683201789856</v>
      </c>
      <c r="QA33" s="34">
        <v>0.4734252393245697</v>
      </c>
      <c r="QB33" s="34">
        <v>0.4727567732334137</v>
      </c>
      <c r="QC33" s="34">
        <v>0.47211265563964844</v>
      </c>
      <c r="QD33" s="34">
        <v>0.47150561213493347</v>
      </c>
      <c r="QE33" s="34">
        <v>0.47108879685401917</v>
      </c>
      <c r="QF33" s="34">
        <v>0.47126349806785583</v>
      </c>
      <c r="QG33" s="34">
        <v>0.47135141491889954</v>
      </c>
      <c r="QH33" s="34">
        <v>0.47095796465873718</v>
      </c>
      <c r="QI33" s="34">
        <v>0.47060099244117737</v>
      </c>
      <c r="QJ33" s="34">
        <v>0.47023376822471619</v>
      </c>
      <c r="QK33" s="34">
        <v>0.46988600492477417</v>
      </c>
      <c r="QL33" s="34">
        <v>0.46955689787864685</v>
      </c>
      <c r="QM33" s="34">
        <v>0.46923506259918213</v>
      </c>
      <c r="QN33" s="34">
        <v>0.46891751885414124</v>
      </c>
      <c r="QO33" s="34">
        <v>0.46859630942344666</v>
      </c>
      <c r="QP33" s="34">
        <v>0.46831148862838745</v>
      </c>
      <c r="QQ33" s="34">
        <v>0.46803164482116699</v>
      </c>
      <c r="QR33" s="34">
        <v>0.46776056289672852</v>
      </c>
      <c r="QS33" s="34">
        <v>0.46754437685012817</v>
      </c>
      <c r="QT33" s="34">
        <v>0.46733900904655457</v>
      </c>
      <c r="QU33" s="34">
        <v>0.46715810894966125</v>
      </c>
      <c r="QV33" s="34">
        <v>0.46704354882240295</v>
      </c>
      <c r="QW33" s="34">
        <v>0.46693983674049377</v>
      </c>
      <c r="QX33" s="34">
        <v>0.46688127517700195</v>
      </c>
      <c r="QY33" s="34">
        <v>0.46685194969177246</v>
      </c>
      <c r="QZ33" s="34">
        <v>0.46686428785324097</v>
      </c>
      <c r="RA33" s="34">
        <v>0.46690759062767029</v>
      </c>
      <c r="RB33" s="34">
        <v>0.46701341867446899</v>
      </c>
      <c r="RC33" s="34">
        <v>0.46715655922889709</v>
      </c>
      <c r="RD33" s="34">
        <v>0.46734392642974854</v>
      </c>
      <c r="RE33" s="34">
        <v>0.46756431460380554</v>
      </c>
      <c r="RF33" s="34">
        <v>0.46783363819122314</v>
      </c>
      <c r="RG33" s="34">
        <v>0.46817207336425781</v>
      </c>
      <c r="RH33" s="34">
        <v>0.46852779388427734</v>
      </c>
      <c r="RI33" s="34">
        <v>0.46892818808555603</v>
      </c>
      <c r="RJ33" s="34">
        <v>0.46936982870101929</v>
      </c>
      <c r="RK33" s="34">
        <v>0.46982568502426147</v>
      </c>
      <c r="RL33" s="34">
        <v>0.47031864523887634</v>
      </c>
      <c r="RM33" s="34">
        <v>0.47083240747451782</v>
      </c>
      <c r="RN33" s="34">
        <v>0.47135987877845764</v>
      </c>
      <c r="RO33" s="34">
        <v>0.47192758321762085</v>
      </c>
      <c r="RP33" s="34">
        <v>0.47254458069801331</v>
      </c>
      <c r="RQ33" s="34">
        <v>0.47314518690109253</v>
      </c>
      <c r="RR33" s="34">
        <v>0.47374343872070313</v>
      </c>
      <c r="RS33" s="34">
        <v>0.47440782189369202</v>
      </c>
      <c r="RT33" s="34">
        <v>0.47506484389305115</v>
      </c>
      <c r="RU33" s="34">
        <v>0.47568866610527039</v>
      </c>
      <c r="RV33" s="34">
        <v>0.47633260488510132</v>
      </c>
      <c r="RW33" s="34">
        <v>0.47701218724250793</v>
      </c>
      <c r="RX33" s="34">
        <v>0.47767096757888794</v>
      </c>
      <c r="RY33" s="34">
        <v>0.47828206419944763</v>
      </c>
      <c r="RZ33" s="34">
        <v>0.47890821099281311</v>
      </c>
      <c r="SA33" s="34">
        <v>0.47950419783592224</v>
      </c>
      <c r="SB33" s="34">
        <v>0.4800814688205719</v>
      </c>
      <c r="SC33" s="34">
        <v>0.48067113757133484</v>
      </c>
      <c r="SD33" s="34">
        <v>0.48123976588249207</v>
      </c>
      <c r="SE33" s="34">
        <v>0.4817730188369751</v>
      </c>
      <c r="SF33" s="34">
        <v>0.48225805163383484</v>
      </c>
      <c r="SG33" s="34">
        <v>0.48272588849067688</v>
      </c>
      <c r="SH33" s="34">
        <v>0.48314297199249268</v>
      </c>
      <c r="SI33" s="34">
        <v>0.48352724313735962</v>
      </c>
      <c r="SJ33" s="34">
        <v>0.48390966653823853</v>
      </c>
      <c r="SK33" s="34">
        <v>0.48425820469856262</v>
      </c>
      <c r="SL33" s="34">
        <v>0.48452433943748474</v>
      </c>
      <c r="SM33" s="34">
        <v>0.48481407761573792</v>
      </c>
      <c r="SN33" s="34">
        <v>0.48508840799331665</v>
      </c>
      <c r="SO33" s="34">
        <v>0.48529881238937378</v>
      </c>
      <c r="SP33" s="34">
        <v>0.48546838760375977</v>
      </c>
      <c r="SQ33" s="34">
        <v>0.48566731810569763</v>
      </c>
      <c r="SR33" s="34">
        <v>0.48581358790397644</v>
      </c>
      <c r="SS33" s="34">
        <v>0.48593947291374207</v>
      </c>
      <c r="ST33" s="34">
        <v>0.48600119352340698</v>
      </c>
      <c r="SU33" s="34">
        <v>0.4860338568687439</v>
      </c>
      <c r="SV33" s="34">
        <v>0.48602935671806335</v>
      </c>
      <c r="SW33" s="34">
        <v>0.48603293299674988</v>
      </c>
      <c r="SX33" s="34">
        <v>0.48605087399482727</v>
      </c>
      <c r="SY33" s="34">
        <v>0.48600837588310242</v>
      </c>
      <c r="SZ33" s="34">
        <v>0.48594284057617188</v>
      </c>
      <c r="TA33" s="34">
        <v>0.48591527342796326</v>
      </c>
      <c r="TB33" s="34">
        <v>0.48588934540748596</v>
      </c>
      <c r="TC33" s="34">
        <v>0.48586425185203552</v>
      </c>
      <c r="TD33" s="34">
        <v>0.4858570396900177</v>
      </c>
      <c r="TE33" s="34">
        <v>0.48581057786941528</v>
      </c>
      <c r="TF33" s="34">
        <v>0.48580452799797058</v>
      </c>
      <c r="TG33" s="34">
        <v>0.48577788472175598</v>
      </c>
      <c r="TH33" t="s">
        <v>843</v>
      </c>
      <c r="TI33" t="s">
        <v>843</v>
      </c>
      <c r="TJ33" t="s">
        <v>1300</v>
      </c>
      <c r="TK33" s="34">
        <v>0.69825254486481603</v>
      </c>
      <c r="TL33" s="34">
        <v>0.69970945137583296</v>
      </c>
      <c r="TM33" s="34">
        <v>0.70070058073021702</v>
      </c>
      <c r="TN33" s="34">
        <v>0.70196653757780392</v>
      </c>
      <c r="TO33" s="34">
        <v>0.70338199370319499</v>
      </c>
      <c r="TP33" s="34">
        <v>0.70357101277478507</v>
      </c>
      <c r="TQ33" s="34">
        <v>0.70218552085893704</v>
      </c>
      <c r="TR33" s="34">
        <v>0.70037298397512104</v>
      </c>
      <c r="TS33" s="34">
        <v>0.69842136413731193</v>
      </c>
      <c r="TT33" s="34">
        <v>0.69650848687658795</v>
      </c>
      <c r="TU33" s="34">
        <v>0.696416736843679</v>
      </c>
      <c r="TV33" s="34">
        <v>0.69794052602480094</v>
      </c>
      <c r="TW33" s="34">
        <v>0.69859418380887606</v>
      </c>
      <c r="TX33" s="34">
        <v>0.69795392690513192</v>
      </c>
      <c r="TY33" s="34">
        <v>0.69620827461049895</v>
      </c>
      <c r="TZ33" s="34">
        <v>0.69352324772798102</v>
      </c>
      <c r="UA33" s="34">
        <v>0.69027742682921001</v>
      </c>
      <c r="UB33" s="34">
        <v>0.68681269175870296</v>
      </c>
      <c r="UC33" s="34">
        <v>0.68320569263364506</v>
      </c>
      <c r="UD33" s="34">
        <v>0.67962514972872701</v>
      </c>
      <c r="UE33" s="34">
        <v>0.67712003152428391</v>
      </c>
      <c r="UF33" s="34">
        <v>0.67657094047579902</v>
      </c>
      <c r="UG33" s="34">
        <v>0.67617079242801392</v>
      </c>
      <c r="UH33" s="34">
        <v>0.67432276033384497</v>
      </c>
      <c r="UI33" s="34">
        <v>0.67164888983070792</v>
      </c>
      <c r="UJ33" s="34">
        <v>0.66865955952038503</v>
      </c>
      <c r="UK33" s="34">
        <v>0.66540266903410394</v>
      </c>
      <c r="UL33" s="34">
        <v>0.66192792059722394</v>
      </c>
      <c r="UM33" s="34">
        <v>0.65829548363850099</v>
      </c>
      <c r="UN33" s="34">
        <v>0.65457751331929703</v>
      </c>
      <c r="UO33" s="34">
        <v>0.6508885044818371</v>
      </c>
      <c r="UP33" s="34">
        <v>0.64736668530706498</v>
      </c>
      <c r="UQ33" s="34">
        <v>0.64399424598417598</v>
      </c>
      <c r="UR33" s="34">
        <v>0.64068424598210005</v>
      </c>
      <c r="US33" s="34">
        <v>0.63737611807661798</v>
      </c>
      <c r="UT33" s="34">
        <v>0.63357253685027204</v>
      </c>
      <c r="UU33" s="34">
        <v>0.62909673429838797</v>
      </c>
      <c r="UV33" s="34">
        <v>0.62455375045236305</v>
      </c>
      <c r="UW33" s="34">
        <v>0.62038843060475501</v>
      </c>
      <c r="UX33" s="34">
        <v>0.616587013192195</v>
      </c>
      <c r="UY33" s="34">
        <v>0.612986316870896</v>
      </c>
      <c r="UZ33" s="34">
        <v>0.60962233267461097</v>
      </c>
      <c r="VA33" s="34">
        <v>0.60654215458437699</v>
      </c>
      <c r="VB33" s="34">
        <v>0.60372689627310405</v>
      </c>
      <c r="VC33" s="34">
        <v>0.60115965301880703</v>
      </c>
      <c r="VD33" s="34">
        <v>0.59887361119636606</v>
      </c>
      <c r="VE33" s="34">
        <v>0.59690529417218696</v>
      </c>
      <c r="VF33" s="34">
        <v>0.59518954899427701</v>
      </c>
      <c r="VG33" s="34">
        <v>0.59372223093408605</v>
      </c>
      <c r="VH33" s="34">
        <v>0.59246247037134603</v>
      </c>
      <c r="VI33" s="34">
        <v>0.59131496522800897</v>
      </c>
      <c r="VJ33" s="34">
        <v>0.59023131844017895</v>
      </c>
      <c r="VK33" s="34">
        <v>0.58921372327851895</v>
      </c>
      <c r="VL33" s="34">
        <v>0.58825482533012596</v>
      </c>
      <c r="VM33" s="34">
        <v>0.58738194596969007</v>
      </c>
      <c r="VN33" s="34">
        <v>0.58648540849564601</v>
      </c>
      <c r="VO33" s="34">
        <v>0.58559540376350394</v>
      </c>
      <c r="VP33" s="34">
        <v>0.58483842046204304</v>
      </c>
      <c r="VQ33" s="34">
        <v>0.58420241122888494</v>
      </c>
      <c r="VR33" s="34">
        <v>0.58377869497081003</v>
      </c>
      <c r="VS33" s="34">
        <v>0.58360215209446997</v>
      </c>
      <c r="VT33" s="34">
        <v>0.58365661003482006</v>
      </c>
      <c r="VU33" s="34">
        <v>0.58374048905836506</v>
      </c>
      <c r="VV33" s="34">
        <v>0.58351069521895804</v>
      </c>
      <c r="VW33" s="34">
        <v>0.58268429415115297</v>
      </c>
      <c r="VX33" s="34">
        <v>0.580957621123533</v>
      </c>
      <c r="VY33" s="34">
        <v>0.57809184693802895</v>
      </c>
      <c r="VZ33" s="34">
        <v>0.574248478514785</v>
      </c>
      <c r="WA33" s="34">
        <v>0.56965869439916705</v>
      </c>
      <c r="WB33" s="34">
        <v>0.56449154024941894</v>
      </c>
      <c r="WC33" s="34">
        <v>0.55916084620762196</v>
      </c>
      <c r="WD33" s="34">
        <v>0.55388375710249793</v>
      </c>
      <c r="WE33" s="34">
        <v>0.54864866594561401</v>
      </c>
      <c r="WF33" s="34">
        <v>0.54354193548387097</v>
      </c>
      <c r="WG33" s="34">
        <v>0.53852207393532603</v>
      </c>
      <c r="WH33" s="34">
        <v>0.53361570437587702</v>
      </c>
      <c r="WI33" s="34">
        <v>0.52891988365943898</v>
      </c>
      <c r="WJ33" s="34">
        <v>0.52444527391370999</v>
      </c>
      <c r="WK33" s="34">
        <v>0.52025192235306794</v>
      </c>
      <c r="WL33" s="34">
        <v>0.51641789021298501</v>
      </c>
      <c r="WM33" s="34">
        <v>0.51297391542169501</v>
      </c>
      <c r="WN33" s="34">
        <v>0.50995254779705901</v>
      </c>
      <c r="WO33" s="34">
        <v>0.50744451401934199</v>
      </c>
      <c r="WP33" s="34">
        <v>0.50546866224867992</v>
      </c>
      <c r="WQ33" s="34">
        <v>0.50407730947168605</v>
      </c>
      <c r="WR33" s="34">
        <v>0.50393987930097506</v>
      </c>
      <c r="WS33" s="34">
        <v>0.50539535890865794</v>
      </c>
      <c r="WT33" s="34">
        <v>0.50753501523034994</v>
      </c>
      <c r="WU33" s="34">
        <v>0.509654157468727</v>
      </c>
      <c r="WV33" s="34">
        <v>0.51167802391338302</v>
      </c>
      <c r="WW33" s="34">
        <v>0.51370824295824902</v>
      </c>
      <c r="WX33" s="34">
        <v>0.51570424617344002</v>
      </c>
      <c r="WY33" s="34">
        <v>0.51757570187933699</v>
      </c>
      <c r="WZ33" s="34">
        <v>0.51931795324080499</v>
      </c>
      <c r="XA33" s="34">
        <v>0.52091605440050004</v>
      </c>
      <c r="XB33" s="34">
        <v>0.52232689255454401</v>
      </c>
      <c r="XC33" s="34">
        <v>0.523509046236319</v>
      </c>
      <c r="XD33" s="34">
        <v>0.52442159383033404</v>
      </c>
      <c r="XE33" s="34">
        <v>0.52498839926080898</v>
      </c>
      <c r="XF33" s="34">
        <v>0.52517127653449802</v>
      </c>
      <c r="XG33" s="34">
        <v>0.52508805742008402</v>
      </c>
      <c r="XH33" t="s">
        <v>843</v>
      </c>
      <c r="XI33" t="s">
        <v>1300</v>
      </c>
      <c r="XJ33" s="34">
        <v>0.65957733358772597</v>
      </c>
      <c r="XK33" s="34">
        <v>0.66067008121027004</v>
      </c>
      <c r="XL33" s="34">
        <v>0.66136237347599203</v>
      </c>
      <c r="XM33" s="34">
        <v>0.66210720488452102</v>
      </c>
      <c r="XN33" s="34">
        <v>0.662773480722048</v>
      </c>
      <c r="XO33" s="34">
        <v>0.66189684916863301</v>
      </c>
      <c r="XP33" s="34">
        <v>0.65903991883396995</v>
      </c>
      <c r="XQ33" s="34">
        <v>0.65544959550352799</v>
      </c>
      <c r="XR33" s="34">
        <v>0.65169496714151609</v>
      </c>
      <c r="XS33" s="34">
        <v>0.64796597185824301</v>
      </c>
      <c r="XT33" s="34">
        <v>0.645829492283851</v>
      </c>
      <c r="XU33" s="34">
        <v>0.64493325961614401</v>
      </c>
      <c r="XV33" s="34">
        <v>0.64290505966516998</v>
      </c>
      <c r="XW33" s="34">
        <v>0.63949261275272196</v>
      </c>
      <c r="XX33" s="34">
        <v>0.63495472710774803</v>
      </c>
      <c r="XY33" s="34">
        <v>0.62959978898400604</v>
      </c>
      <c r="XZ33" s="34">
        <v>0.62385517928571799</v>
      </c>
      <c r="YA33" s="34">
        <v>0.61804748739786708</v>
      </c>
      <c r="YB33" s="34">
        <v>0.61230730029303104</v>
      </c>
      <c r="YC33" s="34">
        <v>0.60679239965239395</v>
      </c>
      <c r="YD33" s="34">
        <v>0.60248441377498596</v>
      </c>
      <c r="YE33" s="34">
        <v>0.60041394263937697</v>
      </c>
      <c r="YF33" s="34">
        <v>0.59868476678096694</v>
      </c>
      <c r="YG33" s="34">
        <v>0.59558512189843493</v>
      </c>
      <c r="YH33" s="34">
        <v>0.59198511925784703</v>
      </c>
      <c r="YI33" s="34">
        <v>0.58853206467157304</v>
      </c>
      <c r="YJ33" s="34">
        <v>0.58535525731717697</v>
      </c>
      <c r="YK33" s="34">
        <v>0.58248729763740803</v>
      </c>
      <c r="YL33" s="34">
        <v>0.57984942300945397</v>
      </c>
      <c r="YM33" s="34">
        <v>0.57734697660271206</v>
      </c>
      <c r="YN33" s="34">
        <v>0.57499511548890403</v>
      </c>
      <c r="YO33" s="34">
        <v>0.57284332984423303</v>
      </c>
      <c r="YP33" s="34">
        <v>0.57076959961639906</v>
      </c>
      <c r="YQ33" s="34">
        <v>0.56869406216918494</v>
      </c>
      <c r="YR33" s="34">
        <v>0.566548499893747</v>
      </c>
      <c r="YS33" s="34">
        <v>0.56371217998448397</v>
      </c>
      <c r="YT33" s="34">
        <v>0.55996533204789201</v>
      </c>
      <c r="YU33" s="34">
        <v>0.55595602546923506</v>
      </c>
      <c r="YV33" s="34">
        <v>0.55217478885902804</v>
      </c>
      <c r="YW33" s="34">
        <v>0.54866103167706792</v>
      </c>
      <c r="YX33" s="34">
        <v>0.54535979631642395</v>
      </c>
      <c r="YY33" s="34">
        <v>0.54231291294887907</v>
      </c>
      <c r="YZ33" s="34">
        <v>0.53949937509724899</v>
      </c>
      <c r="ZA33" s="34">
        <v>0.53681951318048693</v>
      </c>
      <c r="ZB33" s="34">
        <v>0.53424838527718399</v>
      </c>
      <c r="ZC33" s="34">
        <v>0.531812043459579</v>
      </c>
      <c r="ZD33" s="34">
        <v>0.52939661477917799</v>
      </c>
      <c r="ZE33" s="34">
        <v>0.52701728172163498</v>
      </c>
      <c r="ZF33" s="34">
        <v>0.52487062882232993</v>
      </c>
      <c r="ZG33" s="34">
        <v>0.52288122201738196</v>
      </c>
      <c r="ZH33" s="34">
        <v>0.52100122100122104</v>
      </c>
      <c r="ZI33" s="34">
        <v>0.51934789822416805</v>
      </c>
      <c r="ZJ33" s="34">
        <v>0.51799601707584297</v>
      </c>
      <c r="ZK33" s="34">
        <v>0.51696621996755898</v>
      </c>
      <c r="ZL33" s="34">
        <v>0.51635734680430501</v>
      </c>
      <c r="ZM33" s="34">
        <v>0.51618693079837796</v>
      </c>
      <c r="ZN33" s="34">
        <v>0.51641712634620396</v>
      </c>
      <c r="ZO33" s="34">
        <v>0.51687971896268803</v>
      </c>
      <c r="ZP33" s="34">
        <v>0.517179579087511</v>
      </c>
      <c r="ZQ33" s="34">
        <v>0.51708638772007398</v>
      </c>
      <c r="ZR33" s="34">
        <v>0.51622468422241397</v>
      </c>
      <c r="ZS33" s="34">
        <v>0.514342969315978</v>
      </c>
      <c r="ZT33" s="34">
        <v>0.51157225958166597</v>
      </c>
      <c r="ZU33" s="34">
        <v>0.50810910431256895</v>
      </c>
      <c r="ZV33" s="34">
        <v>0.504140060557004</v>
      </c>
      <c r="ZW33" s="34">
        <v>0.499942559662372</v>
      </c>
      <c r="ZX33" s="34">
        <v>0.49565275711533302</v>
      </c>
      <c r="ZY33" s="34">
        <v>0.49125222843794197</v>
      </c>
      <c r="ZZ33" s="34">
        <v>0.48674628604718895</v>
      </c>
      <c r="AAA33" s="34">
        <v>0.48209956764051698</v>
      </c>
      <c r="AAB33" s="34">
        <v>0.47742459645167201</v>
      </c>
      <c r="AAC33" s="34">
        <v>0.47277402152176001</v>
      </c>
      <c r="AAD33" s="34">
        <v>0.46813181186921199</v>
      </c>
      <c r="AAE33" s="34">
        <v>0.46366451612903198</v>
      </c>
      <c r="AAF33" s="34">
        <v>0.45938369884752495</v>
      </c>
      <c r="AAG33" s="34">
        <v>0.45534297591104</v>
      </c>
      <c r="AAH33" s="34">
        <v>0.45169883659439397</v>
      </c>
      <c r="AAI33" s="34">
        <v>0.44843996827280103</v>
      </c>
      <c r="AAJ33" s="34">
        <v>0.44562967145238502</v>
      </c>
      <c r="AAK33" s="34">
        <v>0.443364379550169</v>
      </c>
      <c r="AAL33" s="34">
        <v>0.44228915250760698</v>
      </c>
      <c r="AAM33" s="34">
        <v>0.44276767732502004</v>
      </c>
      <c r="AAN33" s="34">
        <v>0.44397829263201799</v>
      </c>
      <c r="AAO33" s="34">
        <v>0.44527827698528599</v>
      </c>
      <c r="AAP33" s="34">
        <v>0.446654905878269</v>
      </c>
      <c r="AAQ33" s="34">
        <v>0.44810942996882402</v>
      </c>
      <c r="AAR33" s="34">
        <v>0.44957234111660499</v>
      </c>
      <c r="AAS33" s="34">
        <v>0.45102240100272506</v>
      </c>
      <c r="AAT33" s="34">
        <v>0.452398822663723</v>
      </c>
      <c r="AAU33" s="34">
        <v>0.45367803877564694</v>
      </c>
      <c r="AAV33" s="34">
        <v>0.45494254771429199</v>
      </c>
      <c r="AAW33" s="34">
        <v>0.45611680957037898</v>
      </c>
      <c r="AAX33" s="34">
        <v>0.45712907227863803</v>
      </c>
      <c r="AAY33" s="34">
        <v>0.457913630104133</v>
      </c>
      <c r="AAZ33" s="34">
        <v>0.45841800844145703</v>
      </c>
      <c r="ABA33" s="34">
        <v>0.45869031356353801</v>
      </c>
      <c r="ABB33" s="34">
        <v>0.45870161779252699</v>
      </c>
      <c r="ABC33" s="34">
        <v>0.45842970078410195</v>
      </c>
      <c r="ABD33" s="34">
        <v>0.45794019717186202</v>
      </c>
      <c r="ABE33" s="34">
        <v>0.45722815761553498</v>
      </c>
      <c r="ABF33" s="34">
        <v>0.45632850402073499</v>
      </c>
      <c r="ABG33" t="s">
        <v>843</v>
      </c>
      <c r="ABH33" t="s">
        <v>843</v>
      </c>
      <c r="ABI33" t="s">
        <v>1300</v>
      </c>
      <c r="ABJ33" s="34">
        <v>0.62856196900146999</v>
      </c>
      <c r="ABK33" s="34">
        <v>0.62994470203604602</v>
      </c>
      <c r="ABL33" s="34">
        <v>0.63123631252655799</v>
      </c>
      <c r="ABM33" s="34">
        <v>0.63243654329511001</v>
      </c>
      <c r="ABN33" s="34">
        <v>0.633785726885433</v>
      </c>
      <c r="ABO33" s="34">
        <v>0.63457976567213104</v>
      </c>
      <c r="ABP33" s="34">
        <v>0.63435540470574703</v>
      </c>
      <c r="ABQ33" s="34">
        <v>0.63304472708111592</v>
      </c>
      <c r="ABR33" s="34">
        <v>0.63051042899710197</v>
      </c>
      <c r="ABS33" s="34">
        <v>0.62697052775873896</v>
      </c>
      <c r="ABT33" s="34">
        <v>0.62452723947718503</v>
      </c>
      <c r="ABU33" s="34">
        <v>0.62518758391912199</v>
      </c>
      <c r="ABV33" s="34">
        <v>0.62744157122361299</v>
      </c>
      <c r="ABW33" s="34">
        <v>0.62949552877138404</v>
      </c>
      <c r="ABX33" s="34">
        <v>0.63083769330270101</v>
      </c>
      <c r="ABY33" s="34">
        <v>0.630875476584418</v>
      </c>
      <c r="ABZ33" s="34">
        <v>0.62935699335872897</v>
      </c>
      <c r="ACA33" s="34">
        <v>0.62638410068428496</v>
      </c>
      <c r="ACB33" s="34">
        <v>0.62215521675325502</v>
      </c>
      <c r="ACC33" s="34">
        <v>0.61711722291378002</v>
      </c>
      <c r="ACD33" s="34">
        <v>0.61278140817848803</v>
      </c>
      <c r="ACE33" s="34">
        <v>0.610617018580486</v>
      </c>
      <c r="ACF33" s="34">
        <v>0.60969514772887401</v>
      </c>
      <c r="ACG33" s="34">
        <v>0.60842421220019405</v>
      </c>
      <c r="ACH33" s="34">
        <v>0.60670575216029798</v>
      </c>
      <c r="ACI33" s="34">
        <v>0.60474239345174396</v>
      </c>
      <c r="ACJ33" s="34">
        <v>0.60245464247598701</v>
      </c>
      <c r="ACK33" s="34">
        <v>0.599911059807549</v>
      </c>
      <c r="ACL33" s="34">
        <v>0.59721603246697808</v>
      </c>
      <c r="ACM33" s="34">
        <v>0.59450403737482704</v>
      </c>
      <c r="ACN33" s="34">
        <v>0.59189314119334602</v>
      </c>
      <c r="ACO33" s="34">
        <v>0.58953843506688997</v>
      </c>
      <c r="ACP33" s="34">
        <v>0.587480220570607</v>
      </c>
      <c r="ACQ33" s="34">
        <v>0.58560773746511396</v>
      </c>
      <c r="ACR33" s="34">
        <v>0.58384367212101307</v>
      </c>
      <c r="ACS33" s="34">
        <v>0.58217125678820802</v>
      </c>
      <c r="ACT33" s="34">
        <v>0.58062976866932503</v>
      </c>
      <c r="ACU33" s="34">
        <v>0.57916100194638198</v>
      </c>
      <c r="ACV33" s="34">
        <v>0.57773279551138101</v>
      </c>
      <c r="ACW33" s="34">
        <v>0.57626491034046901</v>
      </c>
      <c r="ACX33" s="34">
        <v>0.57411074549975405</v>
      </c>
      <c r="ACY33" s="34">
        <v>0.57102720721799693</v>
      </c>
      <c r="ACZ33" s="34">
        <v>0.56770783663184998</v>
      </c>
      <c r="ADA33" s="34">
        <v>0.56460963539036502</v>
      </c>
      <c r="ADB33" s="34">
        <v>0.561730434031395</v>
      </c>
      <c r="ADC33" s="34">
        <v>0.55908681685184003</v>
      </c>
      <c r="ADD33" s="34">
        <v>0.55674314147668102</v>
      </c>
      <c r="ADE33" s="34">
        <v>0.554597477522348</v>
      </c>
      <c r="ADF33" s="34">
        <v>0.552616172703988</v>
      </c>
      <c r="ADG33" s="34">
        <v>0.55076639452199105</v>
      </c>
      <c r="ADH33" s="34">
        <v>0.54896745766310995</v>
      </c>
      <c r="ADI33" s="34">
        <v>0.547211012513246</v>
      </c>
      <c r="ADJ33" s="34">
        <v>0.54549330512545102</v>
      </c>
      <c r="ADK33" s="34">
        <v>0.54390968767350001</v>
      </c>
      <c r="ADL33" s="34">
        <v>0.54253239622227101</v>
      </c>
      <c r="ADM33" s="34">
        <v>0.541193024441047</v>
      </c>
      <c r="ADN33" s="34">
        <v>0.53995160091432903</v>
      </c>
      <c r="ADO33" s="34">
        <v>0.53897813840974795</v>
      </c>
      <c r="ADP33" s="34">
        <v>0.53823089308777294</v>
      </c>
      <c r="ADQ33" s="34">
        <v>0.53776915437736394</v>
      </c>
      <c r="ADR33" s="34">
        <v>0.53768192321725405</v>
      </c>
      <c r="ADS33" s="34">
        <v>0.53795774812460595</v>
      </c>
      <c r="ADT33" s="34">
        <v>0.538370866313438</v>
      </c>
      <c r="ADU33" s="34">
        <v>0.53858958657836198</v>
      </c>
      <c r="ADV33" s="34">
        <v>0.53833977875708205</v>
      </c>
      <c r="ADW33" s="34">
        <v>0.53726668641808095</v>
      </c>
      <c r="ADX33" s="34">
        <v>0.53512547862351501</v>
      </c>
      <c r="ADY33" s="34">
        <v>0.53208950636257502</v>
      </c>
      <c r="ADZ33" s="34">
        <v>0.52835123426566899</v>
      </c>
      <c r="AEA33" s="34">
        <v>0.52407342613650598</v>
      </c>
      <c r="AEB33" s="34">
        <v>0.51963420855402798</v>
      </c>
      <c r="AEC33" s="34">
        <v>0.51515728660762494</v>
      </c>
      <c r="AED33" s="34">
        <v>0.51057579694469901</v>
      </c>
      <c r="AEE33" s="34">
        <v>0.50596774193548399</v>
      </c>
      <c r="AEF33" s="34">
        <v>0.50127474700174302</v>
      </c>
      <c r="AEG33" s="34">
        <v>0.49655122674045005</v>
      </c>
      <c r="AEH33" s="34">
        <v>0.49192226335272404</v>
      </c>
      <c r="AEI33" s="34">
        <v>0.48735911057195602</v>
      </c>
      <c r="AEJ33" s="34">
        <v>0.48295423993117198</v>
      </c>
      <c r="AEK33" s="34">
        <v>0.47880994021230699</v>
      </c>
      <c r="AEL33" s="34">
        <v>0.47495128371679596</v>
      </c>
      <c r="AEM33" s="34">
        <v>0.47144591276519399</v>
      </c>
      <c r="AEN33" s="34">
        <v>0.46842691157030503</v>
      </c>
      <c r="AEO33" s="34">
        <v>0.46592440750308906</v>
      </c>
      <c r="AEP33" s="34">
        <v>0.46396310229760501</v>
      </c>
      <c r="AEQ33" s="34">
        <v>0.46323971055115398</v>
      </c>
      <c r="AER33" s="34">
        <v>0.46416687718791699</v>
      </c>
      <c r="AES33" s="34">
        <v>0.465822803258858</v>
      </c>
      <c r="AET33" s="34">
        <v>0.46755702722590103</v>
      </c>
      <c r="AEU33" s="34">
        <v>0.46934286499862504</v>
      </c>
      <c r="AEV33" s="34">
        <v>0.47120631036993105</v>
      </c>
      <c r="AEW33" s="34">
        <v>0.473098470892371</v>
      </c>
      <c r="AEX33" s="34">
        <v>0.47492686363705999</v>
      </c>
      <c r="AEY33" s="34">
        <v>0.47665908493091302</v>
      </c>
      <c r="AEZ33" s="34">
        <v>0.47831014538064698</v>
      </c>
      <c r="AFA33" s="34">
        <v>0.479844600090018</v>
      </c>
      <c r="AFB33" s="34">
        <v>0.48118159481795802</v>
      </c>
      <c r="AFC33" s="34">
        <v>0.482331514775447</v>
      </c>
      <c r="AFD33" s="34">
        <v>0.48321759730374403</v>
      </c>
      <c r="AFE33" s="34">
        <v>0.48373592571574298</v>
      </c>
      <c r="AFF33" s="34">
        <v>0.48400844022064199</v>
      </c>
      <c r="AFG33" t="s">
        <v>843</v>
      </c>
      <c r="AFH33" t="s">
        <v>843</v>
      </c>
      <c r="AFI33" s="34"/>
      <c r="AFJ33" s="34"/>
      <c r="AFK33" s="34"/>
      <c r="AFL33" s="34"/>
      <c r="AFM33" s="34"/>
      <c r="AFN33" s="34"/>
      <c r="AFO33" s="34"/>
      <c r="AFP33" s="34"/>
      <c r="AFQ33" s="34"/>
      <c r="AFR33" s="34"/>
      <c r="AFS33" s="34"/>
      <c r="AFT33" s="34"/>
      <c r="AFU33" s="34"/>
      <c r="AFV33" s="34"/>
      <c r="AFW33" s="34"/>
      <c r="AFX33" s="34"/>
      <c r="AFY33" s="34"/>
      <c r="AFZ33" s="34"/>
      <c r="AGA33" s="34"/>
      <c r="AGB33" t="s">
        <v>843</v>
      </c>
      <c r="AGC33" t="s">
        <v>843</v>
      </c>
      <c r="AGD33" t="s">
        <v>843</v>
      </c>
      <c r="AGE33" t="s">
        <v>843</v>
      </c>
      <c r="AGF33" s="34"/>
      <c r="AGG33" t="s">
        <v>843</v>
      </c>
      <c r="AGH33" t="s">
        <v>843</v>
      </c>
      <c r="AGI33" t="s">
        <v>843</v>
      </c>
      <c r="AGJ33" t="s">
        <v>843</v>
      </c>
      <c r="AGK33" t="s">
        <v>843</v>
      </c>
      <c r="AGL33" t="s">
        <v>843</v>
      </c>
      <c r="AGM33" t="s">
        <v>843</v>
      </c>
      <c r="AGN33" t="s">
        <v>843</v>
      </c>
      <c r="AGO33" s="34"/>
      <c r="AGP33" s="34"/>
      <c r="AGQ33" t="s">
        <v>1460</v>
      </c>
      <c r="AGR33" t="s">
        <v>843</v>
      </c>
      <c r="AGS33" s="34"/>
      <c r="AGT33" s="34"/>
      <c r="AGU33" t="s">
        <v>1460</v>
      </c>
      <c r="AGV33" t="s">
        <v>843</v>
      </c>
      <c r="AGW33" s="34"/>
      <c r="AGX33" s="34"/>
      <c r="AGY33" t="s">
        <v>1460</v>
      </c>
      <c r="AGZ33" t="s">
        <v>843</v>
      </c>
      <c r="AHA33" s="34"/>
      <c r="AHB33" s="34"/>
      <c r="AHC33" t="s">
        <v>1460</v>
      </c>
      <c r="AHD33" t="s">
        <v>843</v>
      </c>
      <c r="AHE33" s="34"/>
      <c r="AHF33" s="34"/>
      <c r="AHG33" t="s">
        <v>1460</v>
      </c>
      <c r="AHH33" t="s">
        <v>843</v>
      </c>
      <c r="AHI33" t="s">
        <v>465</v>
      </c>
      <c r="AHJ33" s="34">
        <v>0.20682899653911591</v>
      </c>
      <c r="AHK33" s="34">
        <v>0.21238978207111359</v>
      </c>
      <c r="AHL33" s="34">
        <v>0.20801654458045959</v>
      </c>
      <c r="AHM33" s="34">
        <v>0.21340465545654297</v>
      </c>
      <c r="AHN33" s="34">
        <v>0.21979445219039917</v>
      </c>
      <c r="AHO33" t="s">
        <v>843</v>
      </c>
      <c r="AHP33" s="34"/>
      <c r="AHQ33" s="34"/>
      <c r="AHR33" s="34"/>
      <c r="AHS33" s="34"/>
      <c r="AHT33" s="34"/>
      <c r="AHU33" t="s">
        <v>843</v>
      </c>
      <c r="AHV33" s="34">
        <v>0.22544831037521362</v>
      </c>
      <c r="AHW33" s="34">
        <v>0.22419703006744385</v>
      </c>
      <c r="AHX33" s="34">
        <v>0.22275207936763763</v>
      </c>
      <c r="AHY33" s="34">
        <v>0.22436089813709259</v>
      </c>
      <c r="AHZ33" s="34">
        <v>0.22618228197097778</v>
      </c>
      <c r="AIA33" t="s">
        <v>465</v>
      </c>
      <c r="AIB33" t="s">
        <v>843</v>
      </c>
      <c r="AIC33" s="34">
        <v>0.22531422972679138</v>
      </c>
      <c r="AID33" s="34">
        <v>0.22559827566146851</v>
      </c>
      <c r="AIE33" s="34">
        <v>0.22367745637893677</v>
      </c>
      <c r="AIF33" s="34">
        <v>0.22894996404647827</v>
      </c>
      <c r="AIG33" s="34">
        <v>0.22643586993217468</v>
      </c>
      <c r="AIH33" t="s">
        <v>465</v>
      </c>
      <c r="AII33" t="s">
        <v>843</v>
      </c>
      <c r="AIJ33" s="34">
        <v>0.23393100500106812</v>
      </c>
      <c r="AIK33" s="34">
        <v>0.23397098481655121</v>
      </c>
      <c r="AIL33" s="34">
        <v>0.22857549786567688</v>
      </c>
      <c r="AIM33" s="34">
        <v>0.23364600539207458</v>
      </c>
      <c r="AIN33" s="34">
        <v>0.23812000453472137</v>
      </c>
      <c r="AIO33" t="s">
        <v>465</v>
      </c>
      <c r="AIP33" s="34"/>
      <c r="AIQ33" t="s">
        <v>843</v>
      </c>
      <c r="AIR33" s="34"/>
      <c r="AIS33" s="34"/>
      <c r="AIT33" s="34"/>
      <c r="AIU33" s="34"/>
      <c r="AIV33" s="34"/>
      <c r="AIW33" s="34"/>
      <c r="AIX33" t="s">
        <v>843</v>
      </c>
      <c r="AIY33" s="34">
        <v>1.55E-2</v>
      </c>
      <c r="AIZ33" s="34">
        <v>1.2E-2</v>
      </c>
      <c r="AJA33" s="34">
        <v>1.2E-2</v>
      </c>
      <c r="AJB33" s="34">
        <v>1.1000000000000001E-2</v>
      </c>
      <c r="AJC33" s="34">
        <v>1.1000000000000001E-2</v>
      </c>
      <c r="AJD33" s="34">
        <v>1.1000000000000001E-2</v>
      </c>
      <c r="AJE33" t="s">
        <v>843</v>
      </c>
      <c r="AJF33" s="34"/>
      <c r="AJG33" s="34"/>
      <c r="AJH33" s="34"/>
      <c r="AJI33" s="34"/>
      <c r="AJJ33" s="34"/>
      <c r="AJK33" t="s">
        <v>1460</v>
      </c>
      <c r="AJL33" t="s">
        <v>843</v>
      </c>
      <c r="AJM33" t="s">
        <v>843</v>
      </c>
      <c r="AJN33" s="34">
        <v>9.9978819489479065E-3</v>
      </c>
      <c r="AJO33" s="34">
        <v>5.0404500216245651E-3</v>
      </c>
      <c r="AJP33" s="34">
        <v>2.018253318965435E-2</v>
      </c>
      <c r="AJQ33" s="34">
        <v>2.5973082520067692E-3</v>
      </c>
      <c r="AJR33" s="34"/>
      <c r="AJS33" t="s">
        <v>832</v>
      </c>
      <c r="AJT33" t="s">
        <v>843</v>
      </c>
      <c r="AJU33" t="s">
        <v>843</v>
      </c>
      <c r="AJV33" t="s">
        <v>843</v>
      </c>
      <c r="AJW33" s="34"/>
      <c r="AJX33" s="34"/>
      <c r="AJY33" s="34"/>
      <c r="AJZ33" s="34"/>
      <c r="AKA33" s="34"/>
      <c r="AKB33" t="s">
        <v>1460</v>
      </c>
      <c r="AKC33" t="s">
        <v>843</v>
      </c>
      <c r="AKD33" t="s">
        <v>843</v>
      </c>
      <c r="AKE33" t="s">
        <v>843</v>
      </c>
      <c r="AKF33" s="34">
        <v>2.1511949598789215E-3</v>
      </c>
      <c r="AKG33" s="34">
        <v>-1.8152410630136728E-3</v>
      </c>
      <c r="AKH33" s="34">
        <v>1.5468965284526348E-2</v>
      </c>
      <c r="AKI33" s="34">
        <v>7.3663832154124975E-6</v>
      </c>
      <c r="AKJ33" s="34"/>
      <c r="AKK33" t="s">
        <v>832</v>
      </c>
      <c r="AKL33" t="s">
        <v>843</v>
      </c>
      <c r="AKM33" s="34"/>
      <c r="AKN33" t="s">
        <v>1460</v>
      </c>
      <c r="AKO33" t="s">
        <v>843</v>
      </c>
      <c r="AKP33" s="34"/>
      <c r="AKQ33" t="s">
        <v>1460</v>
      </c>
      <c r="AKR33" t="s">
        <v>843</v>
      </c>
      <c r="AKS33" s="34"/>
      <c r="AKT33" t="s">
        <v>1460</v>
      </c>
      <c r="AKU33" t="s">
        <v>843</v>
      </c>
      <c r="AKV33" s="34"/>
      <c r="AKW33" t="s">
        <v>1460</v>
      </c>
      <c r="AKX33" t="s">
        <v>843</v>
      </c>
      <c r="AKY33" s="34"/>
      <c r="AKZ33" s="34"/>
      <c r="ALA33" s="34"/>
      <c r="ALB33" s="34"/>
      <c r="ALC33" s="34"/>
      <c r="ALD33" t="s">
        <v>1460</v>
      </c>
      <c r="ALE33" t="s">
        <v>843</v>
      </c>
      <c r="ALF33" t="s">
        <v>843</v>
      </c>
      <c r="ALG33" t="s">
        <v>843</v>
      </c>
      <c r="ALH33" s="34"/>
      <c r="ALI33" s="34"/>
      <c r="ALJ33" s="34"/>
      <c r="ALK33" s="34"/>
      <c r="ALL33" s="34">
        <v>0.24950085580348969</v>
      </c>
      <c r="ALM33" t="s">
        <v>465</v>
      </c>
    </row>
    <row r="34" spans="1:1001">
      <c r="A34" t="s">
        <v>512</v>
      </c>
      <c r="B34" t="s">
        <v>13</v>
      </c>
      <c r="C34" t="s">
        <v>222</v>
      </c>
      <c r="D34" s="34">
        <v>3.5433493554592133E-2</v>
      </c>
      <c r="E34" t="s">
        <v>432</v>
      </c>
      <c r="F34" s="34">
        <v>3.6539241671562195E-2</v>
      </c>
      <c r="G34" t="s">
        <v>1464</v>
      </c>
      <c r="H34" s="34">
        <v>3.7047524005174637E-2</v>
      </c>
      <c r="I34" t="s">
        <v>1294</v>
      </c>
      <c r="J34" s="34">
        <v>3.3040750771760941E-2</v>
      </c>
      <c r="K34" t="s">
        <v>1521</v>
      </c>
      <c r="L34" s="34"/>
      <c r="M34" t="s">
        <v>432</v>
      </c>
      <c r="N34" s="34">
        <v>0.57217466831207275</v>
      </c>
      <c r="O34" s="34">
        <v>0.60735845565795898</v>
      </c>
      <c r="P34" t="s">
        <v>432</v>
      </c>
      <c r="Q34" s="34">
        <v>0.57217466831207275</v>
      </c>
      <c r="R34" t="s">
        <v>432</v>
      </c>
      <c r="S34" s="34">
        <v>0.5944332480430603</v>
      </c>
      <c r="T34" t="s">
        <v>432</v>
      </c>
      <c r="U34" s="34">
        <v>0.5480160117149353</v>
      </c>
      <c r="V34" t="s">
        <v>432</v>
      </c>
      <c r="W34" t="s">
        <v>843</v>
      </c>
      <c r="X34" t="s">
        <v>1464</v>
      </c>
      <c r="Y34" s="34">
        <v>0.56885647773742676</v>
      </c>
      <c r="Z34" s="34">
        <v>0.60542452335357666</v>
      </c>
      <c r="AA34" t="s">
        <v>1464</v>
      </c>
      <c r="AB34" s="34">
        <v>0.56885647773742676</v>
      </c>
      <c r="AC34" t="s">
        <v>1464</v>
      </c>
      <c r="AD34" s="34">
        <v>0.58156675100326538</v>
      </c>
      <c r="AE34" t="s">
        <v>1464</v>
      </c>
      <c r="AF34" s="34">
        <v>0.54463183879852295</v>
      </c>
      <c r="AG34" t="s">
        <v>1464</v>
      </c>
      <c r="AH34" t="s">
        <v>843</v>
      </c>
      <c r="AI34" t="s">
        <v>1294</v>
      </c>
      <c r="AJ34" s="34">
        <v>0.58583033084869385</v>
      </c>
      <c r="AK34" s="34">
        <v>0.62701952457427979</v>
      </c>
      <c r="AL34" t="s">
        <v>1294</v>
      </c>
      <c r="AM34" s="34">
        <v>0.58583033084869385</v>
      </c>
      <c r="AN34" t="s">
        <v>1294</v>
      </c>
      <c r="AO34" s="34">
        <v>0.59296506643295288</v>
      </c>
      <c r="AP34" t="s">
        <v>1294</v>
      </c>
      <c r="AQ34" s="34">
        <v>0.55738812685012817</v>
      </c>
      <c r="AR34" t="s">
        <v>1294</v>
      </c>
      <c r="AS34" t="s">
        <v>843</v>
      </c>
      <c r="AT34" t="s">
        <v>1521</v>
      </c>
      <c r="AU34" s="34">
        <v>0.57164514064788818</v>
      </c>
      <c r="AV34" s="34">
        <v>0.60969060659408569</v>
      </c>
      <c r="AW34" t="s">
        <v>1521</v>
      </c>
      <c r="AX34" s="34">
        <v>0.57164514064788818</v>
      </c>
      <c r="AY34" t="s">
        <v>1521</v>
      </c>
      <c r="AZ34" s="34">
        <v>0.59200090169906616</v>
      </c>
      <c r="BA34" t="s">
        <v>1521</v>
      </c>
      <c r="BB34" s="34">
        <v>0.54355549812316895</v>
      </c>
      <c r="BC34" t="s">
        <v>1521</v>
      </c>
      <c r="BD34" t="s">
        <v>843</v>
      </c>
      <c r="BE34" s="34">
        <v>0.54110494028586498</v>
      </c>
      <c r="BF34" t="s">
        <v>1594</v>
      </c>
      <c r="BG34" t="s">
        <v>843</v>
      </c>
      <c r="BH34" t="s">
        <v>432</v>
      </c>
      <c r="BI34" s="34">
        <v>3.666893482208252</v>
      </c>
      <c r="BJ34" t="s">
        <v>819</v>
      </c>
      <c r="BK34" s="34">
        <v>3.4239978790283203</v>
      </c>
      <c r="BL34" t="s">
        <v>1294</v>
      </c>
      <c r="BM34" s="34">
        <v>3.2812745571136475</v>
      </c>
      <c r="BN34" t="s">
        <v>1521</v>
      </c>
      <c r="BO34" s="34">
        <v>4.4944591522216797</v>
      </c>
      <c r="BP34" t="s">
        <v>843</v>
      </c>
      <c r="BQ34" s="34">
        <v>2.5202732086181641</v>
      </c>
      <c r="BR34" t="s">
        <v>830</v>
      </c>
      <c r="BS34" s="34"/>
      <c r="BT34" t="s">
        <v>843</v>
      </c>
      <c r="BU34" s="34">
        <v>4.3207035064697266</v>
      </c>
      <c r="BV34" t="s">
        <v>1557</v>
      </c>
      <c r="BW34" t="s">
        <v>843</v>
      </c>
      <c r="BX34" s="34">
        <v>2.5577704906463623</v>
      </c>
      <c r="BY34" t="s">
        <v>924</v>
      </c>
      <c r="BZ34" t="s">
        <v>843</v>
      </c>
      <c r="CA34" t="s">
        <v>432</v>
      </c>
      <c r="CB34" s="34">
        <v>1.7662474419921637E-3</v>
      </c>
      <c r="CC34" s="34">
        <v>1.994299003854394E-3</v>
      </c>
      <c r="CD34" s="34">
        <v>2.3994417861104012E-3</v>
      </c>
      <c r="CE34" s="34">
        <v>3.3228362444788218E-3</v>
      </c>
      <c r="CF34" s="34">
        <v>3.3228949178010225E-3</v>
      </c>
      <c r="CG34" t="s">
        <v>843</v>
      </c>
      <c r="CH34" t="s">
        <v>819</v>
      </c>
      <c r="CI34" s="34">
        <v>2.9600720154121518E-4</v>
      </c>
      <c r="CJ34" s="34">
        <v>-8.2909699995070696E-4</v>
      </c>
      <c r="CK34" s="34">
        <v>-3.5141984699293971E-4</v>
      </c>
      <c r="CL34" s="34">
        <v>2.4455457460135221E-3</v>
      </c>
      <c r="CM34" s="34">
        <v>3.8440222851932049E-3</v>
      </c>
      <c r="CN34" t="s">
        <v>843</v>
      </c>
      <c r="CO34" t="s">
        <v>1294</v>
      </c>
      <c r="CP34" s="34">
        <v>3.2191441277973354E-4</v>
      </c>
      <c r="CQ34" s="34">
        <v>1.1473878839751706E-4</v>
      </c>
      <c r="CR34" s="34">
        <v>1.7463079420849681E-3</v>
      </c>
      <c r="CS34" s="34">
        <v>3.8440467324107885E-3</v>
      </c>
      <c r="CT34" s="34">
        <v>3.844026941806078E-3</v>
      </c>
      <c r="CU34" t="s">
        <v>843</v>
      </c>
      <c r="CV34" t="s">
        <v>1521</v>
      </c>
      <c r="CW34" s="34">
        <v>3.3918669214472175E-4</v>
      </c>
      <c r="CX34" s="34">
        <v>1.0470660636201501E-3</v>
      </c>
      <c r="CY34" s="34">
        <v>3.1447918154299259E-3</v>
      </c>
      <c r="CZ34" s="34">
        <v>3.8440378848463297E-3</v>
      </c>
      <c r="DA34" s="34">
        <v>3.8439950440078974E-3</v>
      </c>
      <c r="DB34" t="s">
        <v>843</v>
      </c>
      <c r="DC34" s="34">
        <v>12.436959266662598</v>
      </c>
      <c r="DD34" s="34">
        <v>12.7069091796875</v>
      </c>
      <c r="DE34" s="34">
        <v>12.575699806213379</v>
      </c>
      <c r="DF34" s="34">
        <v>12.344200134277344</v>
      </c>
      <c r="DG34" s="34">
        <v>12.524020195007324</v>
      </c>
      <c r="DH34" t="s">
        <v>1464</v>
      </c>
      <c r="DI34" t="s">
        <v>843</v>
      </c>
      <c r="DJ34" s="34">
        <v>12.598929405212402</v>
      </c>
      <c r="DK34" s="34">
        <v>12.668299674987793</v>
      </c>
      <c r="DL34" s="34">
        <v>12.436800003051758</v>
      </c>
      <c r="DM34" s="34">
        <v>12.41096019744873</v>
      </c>
      <c r="DN34" s="34">
        <v>12.693610191345215</v>
      </c>
      <c r="DO34" t="s">
        <v>1294</v>
      </c>
      <c r="DP34" t="s">
        <v>843</v>
      </c>
      <c r="DQ34" s="34">
        <v>12.806670188903809</v>
      </c>
      <c r="DR34" t="s">
        <v>1521</v>
      </c>
      <c r="DS34" t="s">
        <v>843</v>
      </c>
      <c r="DT34" t="s">
        <v>843</v>
      </c>
      <c r="DU34" s="34">
        <v>12.7</v>
      </c>
      <c r="DV34" t="s">
        <v>1461</v>
      </c>
      <c r="DW34" t="s">
        <v>843</v>
      </c>
      <c r="DX34" t="s">
        <v>843</v>
      </c>
      <c r="DY34" t="s">
        <v>432</v>
      </c>
      <c r="DZ34" s="34">
        <v>5.7955058291554451E-3</v>
      </c>
      <c r="EA34" s="34">
        <v>2.4585914798080921E-3</v>
      </c>
      <c r="EB34" s="34">
        <v>-2.9660533182322979E-3</v>
      </c>
      <c r="EC34" s="34">
        <v>-1.0407427325844765E-2</v>
      </c>
      <c r="ED34" s="34">
        <v>-1.6282746568322182E-2</v>
      </c>
      <c r="EE34" t="s">
        <v>843</v>
      </c>
      <c r="EF34" t="s">
        <v>819</v>
      </c>
      <c r="EG34" s="34">
        <v>7.2999359108507633E-3</v>
      </c>
      <c r="EH34" s="34">
        <v>4.1779736056923866E-3</v>
      </c>
      <c r="EI34" s="34">
        <v>3.175260208081454E-4</v>
      </c>
      <c r="EJ34" s="34">
        <v>2.4705185205675662E-4</v>
      </c>
      <c r="EK34" s="34">
        <v>2.6326742954552174E-3</v>
      </c>
      <c r="EL34" t="s">
        <v>843</v>
      </c>
      <c r="EM34" t="s">
        <v>1294</v>
      </c>
      <c r="EN34" s="34">
        <v>1.9937490578740835E-3</v>
      </c>
      <c r="EO34" s="34">
        <v>7.0465280441567302E-4</v>
      </c>
      <c r="EP34" s="34">
        <v>4.2629209347069263E-3</v>
      </c>
      <c r="EQ34" s="34">
        <v>9.8097790032625198E-3</v>
      </c>
      <c r="ER34" s="34">
        <v>1.0850485414266586E-2</v>
      </c>
      <c r="ES34" t="s">
        <v>843</v>
      </c>
      <c r="ET34" t="s">
        <v>1521</v>
      </c>
      <c r="EU34" s="34">
        <v>2.2164571564644575E-3</v>
      </c>
      <c r="EV34" s="34">
        <v>2.9698910657316446E-4</v>
      </c>
      <c r="EW34" s="34">
        <v>1.0687352623790503E-3</v>
      </c>
      <c r="EX34" s="34">
        <v>-1.2641341891139746E-3</v>
      </c>
      <c r="EY34" s="34">
        <v>-2.3314427584409714E-2</v>
      </c>
      <c r="EZ34" t="s">
        <v>843</v>
      </c>
      <c r="FA34" t="s">
        <v>1594</v>
      </c>
      <c r="FB34" s="34">
        <v>-5.2057486027479172E-3</v>
      </c>
      <c r="FC34" s="34">
        <v>-5.3675444796681404E-3</v>
      </c>
      <c r="FD34" s="34">
        <v>-1.7498646629974246E-3</v>
      </c>
      <c r="FE34" s="34">
        <v>-2.6472108438611031E-3</v>
      </c>
      <c r="FF34" s="34">
        <v>2.933105081319809E-2</v>
      </c>
      <c r="FG34" t="s">
        <v>843</v>
      </c>
      <c r="FH34" s="34">
        <v>1.0557981295278296E-4</v>
      </c>
      <c r="FI34" s="34">
        <v>-7.1215530624613166E-4</v>
      </c>
      <c r="FJ34" s="34">
        <v>6.7001866409555078E-4</v>
      </c>
      <c r="FK34" s="34">
        <v>-1.2493780814111233E-3</v>
      </c>
      <c r="FL34" s="34"/>
      <c r="FM34" t="s">
        <v>843</v>
      </c>
      <c r="FN34" t="s">
        <v>843</v>
      </c>
      <c r="FO34" s="34">
        <v>0.78817999999999999</v>
      </c>
      <c r="FP34" t="s">
        <v>1462</v>
      </c>
      <c r="FQ34" t="s">
        <v>843</v>
      </c>
      <c r="FR34" t="s">
        <v>843</v>
      </c>
      <c r="FS34" s="34">
        <v>0.82904</v>
      </c>
      <c r="FT34" t="s">
        <v>1462</v>
      </c>
      <c r="FU34" t="s">
        <v>843</v>
      </c>
      <c r="FV34" t="s">
        <v>843</v>
      </c>
      <c r="FW34" s="34">
        <v>0.74756</v>
      </c>
      <c r="FX34" t="s">
        <v>1462</v>
      </c>
      <c r="FY34" t="s">
        <v>843</v>
      </c>
      <c r="FZ34" s="34">
        <v>-4.0876306593418121E-2</v>
      </c>
      <c r="GA34" s="34">
        <v>-3.9750382304191589E-2</v>
      </c>
      <c r="GB34" s="34">
        <v>-3.1000165268778801E-2</v>
      </c>
      <c r="GC34" s="34">
        <v>-2.7304792776703835E-2</v>
      </c>
      <c r="GD34" s="34">
        <v>-1.4479693025350571E-2</v>
      </c>
      <c r="GE34" t="s">
        <v>830</v>
      </c>
      <c r="GF34" t="s">
        <v>843</v>
      </c>
      <c r="GG34" s="34">
        <v>-4.1269954293966293E-2</v>
      </c>
      <c r="GH34" s="34">
        <v>-3.9783436805009842E-2</v>
      </c>
      <c r="GI34" s="34">
        <v>-2.9669750481843948E-2</v>
      </c>
      <c r="GJ34" s="34">
        <v>-2.4164572358131409E-2</v>
      </c>
      <c r="GK34" s="34">
        <v>4.4375117868185043E-3</v>
      </c>
      <c r="GL34" t="s">
        <v>832</v>
      </c>
      <c r="GM34" t="s">
        <v>843</v>
      </c>
      <c r="GN34" s="34"/>
      <c r="GO34" t="s">
        <v>1460</v>
      </c>
      <c r="GP34" t="s">
        <v>843</v>
      </c>
      <c r="GQ34" t="s">
        <v>843</v>
      </c>
      <c r="GR34" s="34">
        <v>3.4505624324083328E-2</v>
      </c>
      <c r="GS34" s="34">
        <v>3.3328812569379807E-2</v>
      </c>
      <c r="GT34" s="34">
        <v>3.6949563771486282E-2</v>
      </c>
      <c r="GU34" s="34">
        <v>3.5428531467914581E-2</v>
      </c>
      <c r="GV34" s="34">
        <v>2.7983751147985458E-2</v>
      </c>
      <c r="GW34" t="s">
        <v>832</v>
      </c>
      <c r="GX34" t="s">
        <v>843</v>
      </c>
      <c r="GY34" t="s">
        <v>843</v>
      </c>
      <c r="GZ34" t="s">
        <v>843</v>
      </c>
      <c r="HA34" t="s">
        <v>843</v>
      </c>
      <c r="HB34" t="s">
        <v>843</v>
      </c>
      <c r="HC34" t="s">
        <v>843</v>
      </c>
      <c r="HD34" t="s">
        <v>843</v>
      </c>
      <c r="HE34" t="s">
        <v>843</v>
      </c>
      <c r="HF34" t="s">
        <v>843</v>
      </c>
      <c r="HG34" t="s">
        <v>843</v>
      </c>
      <c r="HH34" s="34">
        <v>19017963</v>
      </c>
      <c r="HI34" s="34">
        <v>19248143</v>
      </c>
      <c r="HJ34" s="34">
        <v>19475844</v>
      </c>
      <c r="HK34" s="34">
        <v>19698999</v>
      </c>
      <c r="HL34" s="34">
        <v>19925056</v>
      </c>
      <c r="HM34" s="34">
        <v>20171731</v>
      </c>
      <c r="HN34" s="34">
        <v>20467030</v>
      </c>
      <c r="HO34" s="34">
        <v>20830828</v>
      </c>
      <c r="HP34" s="34">
        <v>21247873</v>
      </c>
      <c r="HQ34" s="34">
        <v>21660892</v>
      </c>
      <c r="HR34" s="34">
        <v>22019168</v>
      </c>
      <c r="HS34" s="34">
        <v>22357034</v>
      </c>
      <c r="HT34" s="34">
        <v>22729269</v>
      </c>
      <c r="HU34" s="34">
        <v>23111782</v>
      </c>
      <c r="HV34" s="34">
        <v>23469579</v>
      </c>
      <c r="HW34" s="34">
        <v>23820236</v>
      </c>
      <c r="HX34" s="34">
        <v>24195701</v>
      </c>
      <c r="HY34" s="34">
        <v>24590334</v>
      </c>
      <c r="HZ34" s="34">
        <v>24979230</v>
      </c>
      <c r="IA34" s="34">
        <v>25357170</v>
      </c>
      <c r="IB34" s="34">
        <v>25670051</v>
      </c>
      <c r="IC34" s="34">
        <v>25921089</v>
      </c>
      <c r="ID34" s="34">
        <v>26177413</v>
      </c>
      <c r="IE34" s="34">
        <v>26439111</v>
      </c>
      <c r="IF34" s="34">
        <v>26699482</v>
      </c>
      <c r="IG34" s="34">
        <v>26958054</v>
      </c>
      <c r="IH34" s="34">
        <v>27214034</v>
      </c>
      <c r="II34" s="34">
        <v>27467171</v>
      </c>
      <c r="IJ34" s="34">
        <v>27717005</v>
      </c>
      <c r="IK34" s="34">
        <v>27962250</v>
      </c>
      <c r="IL34" s="34">
        <v>28202414</v>
      </c>
      <c r="IM34" s="34">
        <v>28437615</v>
      </c>
      <c r="IN34" s="34">
        <v>28667426</v>
      </c>
      <c r="IO34" s="34">
        <v>28892146</v>
      </c>
      <c r="IP34" s="34">
        <v>29112898</v>
      </c>
      <c r="IQ34" s="34">
        <v>29329425</v>
      </c>
      <c r="IR34" s="34">
        <v>29541523</v>
      </c>
      <c r="IS34" s="34">
        <v>29750263</v>
      </c>
      <c r="IT34" s="34">
        <v>29955530</v>
      </c>
      <c r="IU34" s="34">
        <v>30157199</v>
      </c>
      <c r="IV34" s="34">
        <v>30355784</v>
      </c>
      <c r="IW34" s="34">
        <v>30551298</v>
      </c>
      <c r="IX34" s="34">
        <v>30744528</v>
      </c>
      <c r="IY34" s="34">
        <v>30935796</v>
      </c>
      <c r="IZ34" s="34">
        <v>31124643</v>
      </c>
      <c r="JA34" s="34">
        <v>31310778</v>
      </c>
      <c r="JB34" s="34">
        <v>31493926</v>
      </c>
      <c r="JC34" s="34">
        <v>31673994</v>
      </c>
      <c r="JD34" s="34">
        <v>31850587</v>
      </c>
      <c r="JE34" s="34">
        <v>32023534</v>
      </c>
      <c r="JF34" s="34">
        <v>32192919</v>
      </c>
      <c r="JG34" s="34">
        <v>32358849</v>
      </c>
      <c r="JH34" s="34">
        <v>32522010</v>
      </c>
      <c r="JI34" s="34">
        <v>32683280</v>
      </c>
      <c r="JJ34" s="34">
        <v>32842392.999999996</v>
      </c>
      <c r="JK34" s="34">
        <v>32998542.999999996</v>
      </c>
      <c r="JL34" s="34">
        <v>33151923.000000004</v>
      </c>
      <c r="JM34" s="34">
        <v>33303997.000000004</v>
      </c>
      <c r="JN34" s="34">
        <v>33454262.000000004</v>
      </c>
      <c r="JO34" s="34">
        <v>33601953</v>
      </c>
      <c r="JP34" s="34">
        <v>33747588</v>
      </c>
      <c r="JQ34" s="34">
        <v>33891728</v>
      </c>
      <c r="JR34" s="34">
        <v>34034206</v>
      </c>
      <c r="JS34" s="34">
        <v>34174679</v>
      </c>
      <c r="JT34" s="34">
        <v>34313450</v>
      </c>
      <c r="JU34" s="34">
        <v>34450720</v>
      </c>
      <c r="JV34" s="34">
        <v>34586466</v>
      </c>
      <c r="JW34" s="34">
        <v>34719971</v>
      </c>
      <c r="JX34" s="34">
        <v>34852217</v>
      </c>
      <c r="JY34" s="34">
        <v>34983729</v>
      </c>
      <c r="JZ34" s="34">
        <v>35113058</v>
      </c>
      <c r="KA34" s="34">
        <v>35239192</v>
      </c>
      <c r="KB34" s="34">
        <v>35362319</v>
      </c>
      <c r="KC34" s="34">
        <v>35483223</v>
      </c>
      <c r="KD34" s="34">
        <v>35602050</v>
      </c>
      <c r="KE34" s="34">
        <v>35718440</v>
      </c>
      <c r="KF34" s="34">
        <v>35831823</v>
      </c>
      <c r="KG34" s="34">
        <v>35941629</v>
      </c>
      <c r="KH34" s="34">
        <v>36048135</v>
      </c>
      <c r="KI34" s="34">
        <v>36151694</v>
      </c>
      <c r="KJ34" s="34">
        <v>36252872</v>
      </c>
      <c r="KK34" s="34">
        <v>36351404</v>
      </c>
      <c r="KL34" s="34">
        <v>36446618</v>
      </c>
      <c r="KM34" s="34">
        <v>36538880</v>
      </c>
      <c r="KN34" s="34">
        <v>36629440</v>
      </c>
      <c r="KO34" s="34">
        <v>36719831</v>
      </c>
      <c r="KP34" s="34">
        <v>36808950</v>
      </c>
      <c r="KQ34" s="34">
        <v>36896433</v>
      </c>
      <c r="KR34" s="34">
        <v>36983114</v>
      </c>
      <c r="KS34" s="34">
        <v>37069213</v>
      </c>
      <c r="KT34" s="34">
        <v>37156043</v>
      </c>
      <c r="KU34" s="34">
        <v>37244135</v>
      </c>
      <c r="KV34" s="34">
        <v>37333372</v>
      </c>
      <c r="KW34" s="34">
        <v>37424355</v>
      </c>
      <c r="KX34" s="34">
        <v>37516818</v>
      </c>
      <c r="KY34" s="34">
        <v>37609981</v>
      </c>
      <c r="KZ34" s="34">
        <v>37704899</v>
      </c>
      <c r="LA34" s="34">
        <v>37800882</v>
      </c>
      <c r="LB34" s="34">
        <v>37896276</v>
      </c>
      <c r="LC34" s="34">
        <v>37992429</v>
      </c>
      <c r="LD34" s="34">
        <v>38089401</v>
      </c>
      <c r="LE34" t="s">
        <v>843</v>
      </c>
      <c r="LF34" t="s">
        <v>843</v>
      </c>
      <c r="LG34" t="s">
        <v>843</v>
      </c>
      <c r="LH34" s="34">
        <v>1.1479638516902924E-2</v>
      </c>
      <c r="LI34" s="34">
        <v>1.203063502907753E-2</v>
      </c>
      <c r="LJ34" s="34">
        <v>1.1760340072214603E-2</v>
      </c>
      <c r="LK34" s="34">
        <v>1.1392894200980663E-2</v>
      </c>
      <c r="LL34" s="34">
        <v>1.1410213075578213E-2</v>
      </c>
      <c r="LM34" s="34">
        <v>1.2304133735597134E-2</v>
      </c>
      <c r="LN34" s="34">
        <v>1.4533129520714283E-2</v>
      </c>
      <c r="LO34" s="34">
        <v>1.7618706449866295E-2</v>
      </c>
      <c r="LP34" s="34">
        <v>1.9822791218757629E-2</v>
      </c>
      <c r="LQ34" s="34">
        <v>1.925162598490715E-2</v>
      </c>
      <c r="LR34" s="34">
        <v>1.6404924914240837E-2</v>
      </c>
      <c r="LS34" s="34">
        <v>1.5227644704282284E-2</v>
      </c>
      <c r="LT34" s="34">
        <v>1.6512485221028328E-2</v>
      </c>
      <c r="LU34" s="34">
        <v>1.6689052805304527E-2</v>
      </c>
      <c r="LV34" s="34">
        <v>1.5362541191279888E-2</v>
      </c>
      <c r="LW34" s="34">
        <v>1.4830399304628372E-2</v>
      </c>
      <c r="LX34" s="34">
        <v>1.5639500692486763E-2</v>
      </c>
      <c r="LY34" s="34">
        <v>1.6178466379642487E-2</v>
      </c>
      <c r="LZ34" s="34">
        <v>1.5691241249442101E-2</v>
      </c>
      <c r="MA34" s="34">
        <v>1.5016851015388966E-2</v>
      </c>
      <c r="MB34" s="34">
        <v>1.226345170289278E-2</v>
      </c>
      <c r="MC34" s="34">
        <v>9.7319027408957481E-3</v>
      </c>
      <c r="MD34" s="34">
        <v>9.8400553688406944E-3</v>
      </c>
      <c r="ME34" s="34">
        <v>9.9474517628550529E-3</v>
      </c>
      <c r="MF34" s="34">
        <v>9.7997738048434258E-3</v>
      </c>
      <c r="MG34" s="34">
        <v>9.637937881052494E-3</v>
      </c>
      <c r="MH34" s="34">
        <v>9.4506936147809029E-3</v>
      </c>
      <c r="MI34" s="34">
        <v>9.258713573217392E-3</v>
      </c>
      <c r="MJ34" s="34">
        <v>9.0546142309904099E-3</v>
      </c>
      <c r="MK34" s="34">
        <v>8.8092628866434097E-3</v>
      </c>
      <c r="ML34" s="34">
        <v>8.5521908476948738E-3</v>
      </c>
      <c r="MM34" s="34">
        <v>8.3051631227135658E-3</v>
      </c>
      <c r="MN34" s="34">
        <v>8.0487551167607307E-3</v>
      </c>
      <c r="MO34" s="34">
        <v>7.808297872543335E-3</v>
      </c>
      <c r="MP34" s="34">
        <v>7.6115126721560955E-3</v>
      </c>
      <c r="MQ34" s="34">
        <v>7.4099721387028694E-3</v>
      </c>
      <c r="MR34" s="34">
        <v>7.2055547498166561E-3</v>
      </c>
      <c r="MS34" s="34">
        <v>7.0411395281553268E-3</v>
      </c>
      <c r="MT34" s="34">
        <v>6.8759764544665813E-3</v>
      </c>
      <c r="MU34" s="34">
        <v>6.7097190767526627E-3</v>
      </c>
      <c r="MV34" s="34">
        <v>6.563408300280571E-3</v>
      </c>
      <c r="MW34" s="34">
        <v>6.4200963824987411E-3</v>
      </c>
      <c r="MX34" s="34">
        <v>6.3048545271158218E-3</v>
      </c>
      <c r="MY34" s="34">
        <v>6.2019326724112034E-3</v>
      </c>
      <c r="MZ34" s="34">
        <v>6.0859248042106628E-3</v>
      </c>
      <c r="NA34" s="34">
        <v>5.9624984860420227E-3</v>
      </c>
      <c r="NB34" s="34">
        <v>5.8323186822235584E-3</v>
      </c>
      <c r="NC34" s="34">
        <v>5.7012639008462429E-3</v>
      </c>
      <c r="ND34" s="34">
        <v>5.559846293181181E-3</v>
      </c>
      <c r="NE34" s="34">
        <v>5.4152579978108406E-3</v>
      </c>
      <c r="NF34" s="34">
        <v>5.2754515781998634E-3</v>
      </c>
      <c r="NG34" s="34">
        <v>5.1410011947154999E-3</v>
      </c>
      <c r="NH34" s="34">
        <v>5.0295679830014706E-3</v>
      </c>
      <c r="NI34" s="34">
        <v>4.946541041135788E-3</v>
      </c>
      <c r="NJ34" s="34">
        <v>4.8565180040895939E-3</v>
      </c>
      <c r="NK34" s="34">
        <v>4.7432584688067436E-3</v>
      </c>
      <c r="NL34" s="34">
        <v>4.6373149380087852E-3</v>
      </c>
      <c r="NM34" s="34">
        <v>4.5766956172883511E-3</v>
      </c>
      <c r="NN34" s="34">
        <v>4.501772578805685E-3</v>
      </c>
      <c r="NO34" s="34">
        <v>4.4049979187548161E-3</v>
      </c>
      <c r="NP34" s="34">
        <v>4.3247579596936703E-3</v>
      </c>
      <c r="NQ34" s="34">
        <v>4.2620245367288589E-3</v>
      </c>
      <c r="NR34" s="34">
        <v>4.195104818791151E-3</v>
      </c>
      <c r="NS34" s="34">
        <v>4.1189119219779968E-3</v>
      </c>
      <c r="NT34" s="34">
        <v>4.052415955811739E-3</v>
      </c>
      <c r="NU34" s="34">
        <v>3.9924914017319679E-3</v>
      </c>
      <c r="NV34" s="34">
        <v>3.9325524121522903E-3</v>
      </c>
      <c r="NW34" s="34">
        <v>3.8526051212102175E-3</v>
      </c>
      <c r="NX34" s="34">
        <v>3.8016962353140116E-3</v>
      </c>
      <c r="NY34" s="34">
        <v>3.7663169205188751E-3</v>
      </c>
      <c r="NZ34" s="34">
        <v>3.6900164559483528E-3</v>
      </c>
      <c r="OA34" s="34">
        <v>3.5857881885021925E-3</v>
      </c>
      <c r="OB34" s="34">
        <v>3.4879457671195269E-3</v>
      </c>
      <c r="OC34" s="34">
        <v>3.4131749998778105E-3</v>
      </c>
      <c r="OD34" s="34">
        <v>3.343227319419384E-3</v>
      </c>
      <c r="OE34" s="34">
        <v>3.2638616394251585E-3</v>
      </c>
      <c r="OF34" s="34">
        <v>3.1693270429968834E-3</v>
      </c>
      <c r="OG34" s="34">
        <v>3.0597967561334372E-3</v>
      </c>
      <c r="OH34" s="34">
        <v>2.9589228797703981E-3</v>
      </c>
      <c r="OI34" s="34">
        <v>2.8686791192740202E-3</v>
      </c>
      <c r="OJ34" s="34">
        <v>2.7947979979217052E-3</v>
      </c>
      <c r="OK34" s="34">
        <v>2.7142220642417669E-3</v>
      </c>
      <c r="OL34" s="34">
        <v>2.6158418040722609E-3</v>
      </c>
      <c r="OM34" s="34">
        <v>2.5282297283411026E-3</v>
      </c>
      <c r="ON34" s="34">
        <v>2.4753895122557878E-3</v>
      </c>
      <c r="OO34" s="34">
        <v>2.4646746460348368E-3</v>
      </c>
      <c r="OP34" s="34">
        <v>2.4240587372332811E-3</v>
      </c>
      <c r="OQ34" s="34">
        <v>2.373857656493783E-3</v>
      </c>
      <c r="OR34" s="34">
        <v>2.3465503472834826E-3</v>
      </c>
      <c r="OS34" s="34">
        <v>2.3253567051142454E-3</v>
      </c>
      <c r="OT34" s="34">
        <v>2.3396359756588936E-3</v>
      </c>
      <c r="OU34" s="34">
        <v>2.368059940636158E-3</v>
      </c>
      <c r="OV34" s="34">
        <v>2.3931355681270361E-3</v>
      </c>
      <c r="OW34" s="34">
        <v>2.4340774398297071E-3</v>
      </c>
      <c r="OX34" s="34">
        <v>2.4676166940480471E-3</v>
      </c>
      <c r="OY34" s="34">
        <v>2.4801548570394516E-3</v>
      </c>
      <c r="OZ34" s="34">
        <v>2.5205656420439482E-3</v>
      </c>
      <c r="PA34" s="34">
        <v>2.5424028281122446E-3</v>
      </c>
      <c r="PB34" s="34">
        <v>2.5204129051417112E-3</v>
      </c>
      <c r="PC34" s="34">
        <v>2.5340544525533915E-3</v>
      </c>
      <c r="PD34" s="34">
        <v>2.549151424318552E-3</v>
      </c>
      <c r="PE34" t="s">
        <v>1300</v>
      </c>
      <c r="PF34" t="s">
        <v>843</v>
      </c>
      <c r="PG34" t="s">
        <v>843</v>
      </c>
      <c r="PH34" t="s">
        <v>843</v>
      </c>
      <c r="PI34" t="s">
        <v>843</v>
      </c>
      <c r="PJ34" t="s">
        <v>1300</v>
      </c>
      <c r="PK34" s="34">
        <v>0.49624958634376526</v>
      </c>
      <c r="PL34" s="34">
        <v>0.49617451429367065</v>
      </c>
      <c r="PM34" s="34">
        <v>0.49622383713722229</v>
      </c>
      <c r="PN34" s="34">
        <v>0.49629080295562744</v>
      </c>
      <c r="PO34" s="34">
        <v>0.49637898802757263</v>
      </c>
      <c r="PP34" s="34">
        <v>0.49650529026985168</v>
      </c>
      <c r="PQ34" s="34">
        <v>0.49670356512069702</v>
      </c>
      <c r="PR34" s="34">
        <v>0.49704211950302124</v>
      </c>
      <c r="PS34" s="34">
        <v>0.49747243523597717</v>
      </c>
      <c r="PT34" s="34">
        <v>0.49777424335479736</v>
      </c>
      <c r="PU34" s="34">
        <v>0.49780648946762085</v>
      </c>
      <c r="PV34" s="34">
        <v>0.49771830439567566</v>
      </c>
      <c r="PW34" s="34">
        <v>0.49763280153274536</v>
      </c>
      <c r="PX34" s="34">
        <v>0.49742558598518372</v>
      </c>
      <c r="PY34" s="34">
        <v>0.49705088138580322</v>
      </c>
      <c r="PZ34" s="34">
        <v>0.4966263473033905</v>
      </c>
      <c r="QA34" s="34">
        <v>0.49627166986465454</v>
      </c>
      <c r="QB34" s="34">
        <v>0.49607932567596436</v>
      </c>
      <c r="QC34" s="34">
        <v>0.4960179328918457</v>
      </c>
      <c r="QD34" s="34">
        <v>0.4960695207118988</v>
      </c>
      <c r="QE34" s="34">
        <v>0.49622845649719238</v>
      </c>
      <c r="QF34" s="34">
        <v>0.49642002582550049</v>
      </c>
      <c r="QG34" s="34">
        <v>0.49654823541641235</v>
      </c>
      <c r="QH34" s="34">
        <v>0.49660959839820862</v>
      </c>
      <c r="QI34" s="34">
        <v>0.49666288495063782</v>
      </c>
      <c r="QJ34" s="34">
        <v>0.49670758843421936</v>
      </c>
      <c r="QK34" s="34">
        <v>0.49674513936042786</v>
      </c>
      <c r="QL34" s="34">
        <v>0.49677363038063049</v>
      </c>
      <c r="QM34" s="34">
        <v>0.49679604172706604</v>
      </c>
      <c r="QN34" s="34">
        <v>0.49681282043457031</v>
      </c>
      <c r="QO34" s="34">
        <v>0.49682295322418213</v>
      </c>
      <c r="QP34" s="34">
        <v>0.49682822823524475</v>
      </c>
      <c r="QQ34" s="34">
        <v>0.49682879447937012</v>
      </c>
      <c r="QR34" s="34">
        <v>0.49682816863059998</v>
      </c>
      <c r="QS34" s="34">
        <v>0.49682903289794922</v>
      </c>
      <c r="QT34" s="34">
        <v>0.49683165550231934</v>
      </c>
      <c r="QU34" s="34">
        <v>0.49683603644371033</v>
      </c>
      <c r="QV34" s="34">
        <v>0.496844083070755</v>
      </c>
      <c r="QW34" s="34">
        <v>0.49685686826705933</v>
      </c>
      <c r="QX34" s="34">
        <v>0.49687552452087402</v>
      </c>
      <c r="QY34" s="34">
        <v>0.4969010055065155</v>
      </c>
      <c r="QZ34" s="34">
        <v>0.49693498015403748</v>
      </c>
      <c r="RA34" s="34">
        <v>0.49697911739349365</v>
      </c>
      <c r="RB34" s="34">
        <v>0.49703091382980347</v>
      </c>
      <c r="RC34" s="34">
        <v>0.49708870053291321</v>
      </c>
      <c r="RD34" s="34">
        <v>0.49715322256088257</v>
      </c>
      <c r="RE34" s="34">
        <v>0.49722355604171753</v>
      </c>
      <c r="RF34" s="34">
        <v>0.49729949235916138</v>
      </c>
      <c r="RG34" s="34">
        <v>0.49738040566444397</v>
      </c>
      <c r="RH34" s="34">
        <v>0.49746492505073547</v>
      </c>
      <c r="RI34" s="34">
        <v>0.4975510835647583</v>
      </c>
      <c r="RJ34" s="34">
        <v>0.49763801693916321</v>
      </c>
      <c r="RK34" s="34">
        <v>0.49772438406944275</v>
      </c>
      <c r="RL34" s="34">
        <v>0.49781113862991333</v>
      </c>
      <c r="RM34" s="34">
        <v>0.49789917469024658</v>
      </c>
      <c r="RN34" s="34">
        <v>0.49798646569252014</v>
      </c>
      <c r="RO34" s="34">
        <v>0.49807506799697876</v>
      </c>
      <c r="RP34" s="34">
        <v>0.49816375970840454</v>
      </c>
      <c r="RQ34" s="34">
        <v>0.4982505738735199</v>
      </c>
      <c r="RR34" s="34">
        <v>0.49833491444587708</v>
      </c>
      <c r="RS34" s="34">
        <v>0.4984157383441925</v>
      </c>
      <c r="RT34" s="34">
        <v>0.49849417805671692</v>
      </c>
      <c r="RU34" s="34">
        <v>0.49857065081596375</v>
      </c>
      <c r="RV34" s="34">
        <v>0.49864432215690613</v>
      </c>
      <c r="RW34" s="34">
        <v>0.49871250987052917</v>
      </c>
      <c r="RX34" s="34">
        <v>0.49877309799194336</v>
      </c>
      <c r="RY34" s="34">
        <v>0.49882853031158447</v>
      </c>
      <c r="RZ34" s="34">
        <v>0.49887824058532715</v>
      </c>
      <c r="SA34" s="34">
        <v>0.49892324209213257</v>
      </c>
      <c r="SB34" s="34">
        <v>0.49896609783172607</v>
      </c>
      <c r="SC34" s="34">
        <v>0.49900493025779724</v>
      </c>
      <c r="SD34" s="34">
        <v>0.49903634190559387</v>
      </c>
      <c r="SE34" s="34">
        <v>0.49906247854232788</v>
      </c>
      <c r="SF34" s="34">
        <v>0.4990864098072052</v>
      </c>
      <c r="SG34" s="34">
        <v>0.49910932779312134</v>
      </c>
      <c r="SH34" s="34">
        <v>0.49913007020950317</v>
      </c>
      <c r="SI34" s="34">
        <v>0.49914994835853577</v>
      </c>
      <c r="SJ34" s="34">
        <v>0.49917009472846985</v>
      </c>
      <c r="SK34" s="34">
        <v>0.49919182062149048</v>
      </c>
      <c r="SL34" s="34">
        <v>0.49922120571136475</v>
      </c>
      <c r="SM34" s="34">
        <v>0.49925607442855835</v>
      </c>
      <c r="SN34" s="34">
        <v>0.4992918074131012</v>
      </c>
      <c r="SO34" s="34">
        <v>0.4993278980255127</v>
      </c>
      <c r="SP34" s="34">
        <v>0.49936634302139282</v>
      </c>
      <c r="SQ34" s="34">
        <v>0.49940711259841919</v>
      </c>
      <c r="SR34" s="34">
        <v>0.49944990873336792</v>
      </c>
      <c r="SS34" s="34">
        <v>0.49949109554290771</v>
      </c>
      <c r="ST34" s="34">
        <v>0.49953001737594604</v>
      </c>
      <c r="SU34" s="34">
        <v>0.49956652522087097</v>
      </c>
      <c r="SV34" s="34">
        <v>0.49959972500801086</v>
      </c>
      <c r="SW34" s="34">
        <v>0.49963235855102539</v>
      </c>
      <c r="SX34" s="34">
        <v>0.49965965747833252</v>
      </c>
      <c r="SY34" s="34">
        <v>0.49968180060386658</v>
      </c>
      <c r="SZ34" s="34">
        <v>0.49970099329948425</v>
      </c>
      <c r="TA34" s="34">
        <v>0.49971455335617065</v>
      </c>
      <c r="TB34" s="34">
        <v>0.49972289800643921</v>
      </c>
      <c r="TC34" s="34">
        <v>0.49972647428512573</v>
      </c>
      <c r="TD34" s="34">
        <v>0.499725341796875</v>
      </c>
      <c r="TE34" s="34">
        <v>0.49971818923950195</v>
      </c>
      <c r="TF34" s="34">
        <v>0.49970471858978271</v>
      </c>
      <c r="TG34" s="34">
        <v>0.49968820810317993</v>
      </c>
      <c r="TH34" t="s">
        <v>843</v>
      </c>
      <c r="TI34" t="s">
        <v>843</v>
      </c>
      <c r="TJ34" t="s">
        <v>1300</v>
      </c>
      <c r="TK34" s="34">
        <v>0.66894254132264297</v>
      </c>
      <c r="TL34" s="34">
        <v>0.66975421134792601</v>
      </c>
      <c r="TM34" s="34">
        <v>0.67075357555749604</v>
      </c>
      <c r="TN34" s="34">
        <v>0.67177091079602602</v>
      </c>
      <c r="TO34" s="34">
        <v>0.67263923875546394</v>
      </c>
      <c r="TP34" s="34">
        <v>0.67342601072327402</v>
      </c>
      <c r="TQ34" s="34">
        <v>0.674071054764663</v>
      </c>
      <c r="TR34" s="34">
        <v>0.67456610462147693</v>
      </c>
      <c r="TS34" s="34">
        <v>0.67494969967111507</v>
      </c>
      <c r="TT34" s="34">
        <v>0.67479079347240201</v>
      </c>
      <c r="TU34" s="34">
        <v>0.67377439797511007</v>
      </c>
      <c r="TV34" s="34">
        <v>0.67191656549791001</v>
      </c>
      <c r="TW34" s="34">
        <v>0.66938778365463503</v>
      </c>
      <c r="TX34" s="34">
        <v>0.66673497237761592</v>
      </c>
      <c r="TY34" s="34">
        <v>0.6642382109999031</v>
      </c>
      <c r="TZ34" s="34">
        <v>0.66174569677341399</v>
      </c>
      <c r="UA34" s="34">
        <v>0.659349037679275</v>
      </c>
      <c r="UB34" s="34">
        <v>0.65731025974088597</v>
      </c>
      <c r="UC34" s="34">
        <v>0.65551021788902208</v>
      </c>
      <c r="UD34" s="34">
        <v>0.65389607751969192</v>
      </c>
      <c r="UE34" s="34">
        <v>0.65224678852891205</v>
      </c>
      <c r="UF34" s="34">
        <v>0.65057515523364007</v>
      </c>
      <c r="UG34" s="34">
        <v>0.64917868986559701</v>
      </c>
      <c r="UH34" s="34">
        <v>0.64785781473783599</v>
      </c>
      <c r="UI34" s="34">
        <v>0.64648274824208196</v>
      </c>
      <c r="UJ34" s="34">
        <v>0.64501378039033896</v>
      </c>
      <c r="UK34" s="34">
        <v>0.64343141195883402</v>
      </c>
      <c r="UL34" s="34">
        <v>0.64187658135372905</v>
      </c>
      <c r="UM34" s="34">
        <v>0.64045063671201108</v>
      </c>
      <c r="UN34" s="34">
        <v>0.63924402791699597</v>
      </c>
      <c r="UO34" s="34">
        <v>0.63841880698581299</v>
      </c>
      <c r="UP34" s="34">
        <v>0.63780804051253903</v>
      </c>
      <c r="UQ34" s="34">
        <v>0.63702995169499999</v>
      </c>
      <c r="UR34" s="34">
        <v>0.63596115989512902</v>
      </c>
      <c r="US34" s="34">
        <v>0.63473934070838001</v>
      </c>
      <c r="UT34" s="34">
        <v>0.63315555964700998</v>
      </c>
      <c r="UU34" s="34">
        <v>0.63118345944480503</v>
      </c>
      <c r="UV34" s="34">
        <v>0.62934992590401495</v>
      </c>
      <c r="UW34" s="34">
        <v>0.62790351230640906</v>
      </c>
      <c r="UX34" s="34">
        <v>0.62681218128361005</v>
      </c>
      <c r="UY34" s="34">
        <v>0.62598786158822106</v>
      </c>
      <c r="UZ34" s="34">
        <v>0.62532128749488802</v>
      </c>
      <c r="VA34" s="34">
        <v>0.62470815334533902</v>
      </c>
      <c r="VB34" s="34">
        <v>0.62403690249374699</v>
      </c>
      <c r="VC34" s="34">
        <v>0.62316004111533208</v>
      </c>
      <c r="VD34" s="34">
        <v>0.62196245969997899</v>
      </c>
      <c r="VE34" s="34">
        <v>0.62040613799625999</v>
      </c>
      <c r="VF34" s="34">
        <v>0.61850781462085003</v>
      </c>
      <c r="VG34" s="34">
        <v>0.61635617579041801</v>
      </c>
      <c r="VH34" s="34">
        <v>0.614094256650347</v>
      </c>
      <c r="VI34" s="34">
        <v>0.61177018461730692</v>
      </c>
      <c r="VJ34" s="34">
        <v>0.60940017689442794</v>
      </c>
      <c r="VK34" s="34">
        <v>0.60702776365913402</v>
      </c>
      <c r="VL34" s="34">
        <v>0.60460036446770304</v>
      </c>
      <c r="VM34" s="34">
        <v>0.60205850408038197</v>
      </c>
      <c r="VN34" s="34">
        <v>0.59944538158176597</v>
      </c>
      <c r="VO34" s="34">
        <v>0.59688630133331499</v>
      </c>
      <c r="VP34" s="34">
        <v>0.59442876472798101</v>
      </c>
      <c r="VQ34" s="34">
        <v>0.59199429645158996</v>
      </c>
      <c r="VR34" s="34">
        <v>0.58950234231921006</v>
      </c>
      <c r="VS34" s="34">
        <v>0.58706769522213398</v>
      </c>
      <c r="VT34" s="34">
        <v>0.58495989663082493</v>
      </c>
      <c r="VU34" s="34">
        <v>0.583205305274347</v>
      </c>
      <c r="VV34" s="34">
        <v>0.581608965784156</v>
      </c>
      <c r="VW34" s="34">
        <v>0.58008152779740896</v>
      </c>
      <c r="VX34" s="34">
        <v>0.57874378242312507</v>
      </c>
      <c r="VY34" s="34">
        <v>0.57772084895866493</v>
      </c>
      <c r="VZ34" s="34">
        <v>0.57692122751083508</v>
      </c>
      <c r="WA34" s="34">
        <v>0.57616477563198898</v>
      </c>
      <c r="WB34" s="34">
        <v>0.57533679442806096</v>
      </c>
      <c r="WC34" s="34">
        <v>0.57435569980831602</v>
      </c>
      <c r="WD34" s="34">
        <v>0.57314535720832305</v>
      </c>
      <c r="WE34" s="34">
        <v>0.57175111411317703</v>
      </c>
      <c r="WF34" s="34">
        <v>0.57028416739770504</v>
      </c>
      <c r="WG34" s="34">
        <v>0.56878952195168497</v>
      </c>
      <c r="WH34" s="34">
        <v>0.56728133983454998</v>
      </c>
      <c r="WI34" s="34">
        <v>0.56581290276262097</v>
      </c>
      <c r="WJ34" s="34">
        <v>0.56438625806303899</v>
      </c>
      <c r="WK34" s="34">
        <v>0.56299586043766003</v>
      </c>
      <c r="WL34" s="34">
        <v>0.56170113962431301</v>
      </c>
      <c r="WM34" s="34">
        <v>0.56043945374092596</v>
      </c>
      <c r="WN34" s="34">
        <v>0.55924650724293201</v>
      </c>
      <c r="WO34" s="34">
        <v>0.55828819288527698</v>
      </c>
      <c r="WP34" s="34">
        <v>0.55754934959075597</v>
      </c>
      <c r="WQ34" s="34">
        <v>0.55686437525574495</v>
      </c>
      <c r="WR34" s="34">
        <v>0.55629234785966197</v>
      </c>
      <c r="WS34" s="34">
        <v>0.55584251172822807</v>
      </c>
      <c r="WT34" s="34">
        <v>0.55536592867074608</v>
      </c>
      <c r="WU34" s="34">
        <v>0.55488687350665</v>
      </c>
      <c r="WV34" s="34">
        <v>0.55442209623417293</v>
      </c>
      <c r="WW34" s="34">
        <v>0.55394975124167201</v>
      </c>
      <c r="WX34" s="34">
        <v>0.55346174039834406</v>
      </c>
      <c r="WY34" s="34">
        <v>0.55294997935024393</v>
      </c>
      <c r="WZ34" s="34">
        <v>0.55242106376983602</v>
      </c>
      <c r="XA34" s="34">
        <v>0.551913917646214</v>
      </c>
      <c r="XB34" s="34">
        <v>0.55145211320367304</v>
      </c>
      <c r="XC34" s="34">
        <v>0.55100069952447395</v>
      </c>
      <c r="XD34" s="34">
        <v>0.55055194943006802</v>
      </c>
      <c r="XE34" s="34">
        <v>0.55012172634221002</v>
      </c>
      <c r="XF34" s="34">
        <v>0.54967681850507599</v>
      </c>
      <c r="XG34" s="34">
        <v>0.54924094959173697</v>
      </c>
      <c r="XH34" t="s">
        <v>843</v>
      </c>
      <c r="XI34" t="s">
        <v>1300</v>
      </c>
      <c r="XJ34" s="34">
        <v>0.62731692137585904</v>
      </c>
      <c r="XK34" s="34">
        <v>0.62734557373523203</v>
      </c>
      <c r="XL34" s="34">
        <v>0.62766830541464602</v>
      </c>
      <c r="XM34" s="34">
        <v>0.62789512807224401</v>
      </c>
      <c r="XN34" s="34">
        <v>0.62762523728917008</v>
      </c>
      <c r="XO34" s="34">
        <v>0.62700698881536199</v>
      </c>
      <c r="XP34" s="34">
        <v>0.62583384106047601</v>
      </c>
      <c r="XQ34" s="34">
        <v>0.62406518358271701</v>
      </c>
      <c r="XR34" s="34">
        <v>0.62260624863486302</v>
      </c>
      <c r="XS34" s="34">
        <v>0.62138038913632898</v>
      </c>
      <c r="XT34" s="34">
        <v>0.61958400018602</v>
      </c>
      <c r="XU34" s="34">
        <v>0.61743116282777</v>
      </c>
      <c r="XV34" s="34">
        <v>0.61526285777162504</v>
      </c>
      <c r="XW34" s="34">
        <v>0.61291335330424401</v>
      </c>
      <c r="XX34" s="34">
        <v>0.61042007591145797</v>
      </c>
      <c r="XY34" s="34">
        <v>0.60787123167311996</v>
      </c>
      <c r="XZ34" s="34">
        <v>0.60536451071691399</v>
      </c>
      <c r="YA34" s="34">
        <v>0.60313486598300903</v>
      </c>
      <c r="YB34" s="34">
        <v>0.60107507317079001</v>
      </c>
      <c r="YC34" s="34">
        <v>0.59912308826260996</v>
      </c>
      <c r="YD34" s="34">
        <v>0.596950578651959</v>
      </c>
      <c r="YE34" s="34">
        <v>0.59462783373028794</v>
      </c>
      <c r="YF34" s="34">
        <v>0.59268575178368899</v>
      </c>
      <c r="YG34" s="34">
        <v>0.591024040274576</v>
      </c>
      <c r="YH34" s="34">
        <v>0.58965042842404203</v>
      </c>
      <c r="YI34" s="34">
        <v>0.58865563123836095</v>
      </c>
      <c r="YJ34" s="34">
        <v>0.58787546138649394</v>
      </c>
      <c r="YK34" s="34">
        <v>0.58715474533498102</v>
      </c>
      <c r="YL34" s="34">
        <v>0.58632184465818005</v>
      </c>
      <c r="YM34" s="34">
        <v>0.58525316427063601</v>
      </c>
      <c r="YN34" s="34">
        <v>0.58396517049923502</v>
      </c>
      <c r="YO34" s="34">
        <v>0.58240981179328899</v>
      </c>
      <c r="YP34" s="34">
        <v>0.58072632680729697</v>
      </c>
      <c r="YQ34" s="34">
        <v>0.57922845919392008</v>
      </c>
      <c r="YR34" s="34">
        <v>0.57809595976848493</v>
      </c>
      <c r="YS34" s="34">
        <v>0.57711194474491101</v>
      </c>
      <c r="YT34" s="34">
        <v>0.57615913072323399</v>
      </c>
      <c r="YU34" s="34">
        <v>0.57533697391745697</v>
      </c>
      <c r="YV34" s="34">
        <v>0.57453079615016001</v>
      </c>
      <c r="YW34" s="34">
        <v>0.573600940631109</v>
      </c>
      <c r="YX34" s="34">
        <v>0.57240527163464594</v>
      </c>
      <c r="YY34" s="34">
        <v>0.57087361721914398</v>
      </c>
      <c r="YZ34" s="34">
        <v>0.56901549389562101</v>
      </c>
      <c r="ZA34" s="34">
        <v>0.56688396779711103</v>
      </c>
      <c r="ZB34" s="34">
        <v>0.56456462110368</v>
      </c>
      <c r="ZC34" s="34">
        <v>0.56211514450391498</v>
      </c>
      <c r="ZD34" s="34">
        <v>0.55957285223823805</v>
      </c>
      <c r="ZE34" s="34">
        <v>0.55695419335108498</v>
      </c>
      <c r="ZF34" s="34">
        <v>0.55424975370155705</v>
      </c>
      <c r="ZG34" s="34">
        <v>0.55144053669155502</v>
      </c>
      <c r="ZH34" s="34">
        <v>0.54853528504203097</v>
      </c>
      <c r="ZI34" s="34">
        <v>0.54566637314056499</v>
      </c>
      <c r="ZJ34" s="34">
        <v>0.54291873411268199</v>
      </c>
      <c r="ZK34" s="34">
        <v>0.54017632257227599</v>
      </c>
      <c r="ZL34" s="34">
        <v>0.53735199807151701</v>
      </c>
      <c r="ZM34" s="34">
        <v>0.53461980829547795</v>
      </c>
      <c r="ZN34" s="34">
        <v>0.53227623428848703</v>
      </c>
      <c r="ZO34" s="34">
        <v>0.53034109585016298</v>
      </c>
      <c r="ZP34" s="34">
        <v>0.52863363909557504</v>
      </c>
      <c r="ZQ34" s="34">
        <v>0.52706927481268695</v>
      </c>
      <c r="ZR34" s="34">
        <v>0.52575411425322993</v>
      </c>
      <c r="ZS34" s="34">
        <v>0.52479738529712305</v>
      </c>
      <c r="ZT34" s="34">
        <v>0.52407119472685804</v>
      </c>
      <c r="ZU34" s="34">
        <v>0.52337029232417498</v>
      </c>
      <c r="ZV34" s="34">
        <v>0.52258710505647199</v>
      </c>
      <c r="ZW34" s="34">
        <v>0.52163240710208703</v>
      </c>
      <c r="ZX34" s="34">
        <v>0.520402185641054</v>
      </c>
      <c r="ZY34" s="34">
        <v>0.51893958262435702</v>
      </c>
      <c r="ZZ34" s="34">
        <v>0.51739532835738</v>
      </c>
      <c r="AAA34" s="34">
        <v>0.51581871103563603</v>
      </c>
      <c r="AAB34" s="34">
        <v>0.51420752074627107</v>
      </c>
      <c r="AAC34" s="34">
        <v>0.51261441398279506</v>
      </c>
      <c r="AAD34" s="34">
        <v>0.51105841660240703</v>
      </c>
      <c r="AAE34" s="34">
        <v>0.50952452246973901</v>
      </c>
      <c r="AAF34" s="34">
        <v>0.50805137625501895</v>
      </c>
      <c r="AAG34" s="34">
        <v>0.50659405897905996</v>
      </c>
      <c r="AAH34" s="34">
        <v>0.50520127743990695</v>
      </c>
      <c r="AAI34" s="34">
        <v>0.504060653455635</v>
      </c>
      <c r="AAJ34" s="34">
        <v>0.50312767225166699</v>
      </c>
      <c r="AAK34" s="34">
        <v>0.50222688731782705</v>
      </c>
      <c r="AAL34" s="34">
        <v>0.50146921465241701</v>
      </c>
      <c r="AAM34" s="34">
        <v>0.50088086692771394</v>
      </c>
      <c r="AAN34" s="34">
        <v>0.50028736548340402</v>
      </c>
      <c r="AAO34" s="34">
        <v>0.49971658271568004</v>
      </c>
      <c r="AAP34" s="34">
        <v>0.499185566320621</v>
      </c>
      <c r="AAQ34" s="34">
        <v>0.498648373408908</v>
      </c>
      <c r="AAR34" s="34">
        <v>0.49810705686922502</v>
      </c>
      <c r="AAS34" s="34">
        <v>0.49757778072446401</v>
      </c>
      <c r="AAT34" s="34">
        <v>0.49708208724662806</v>
      </c>
      <c r="AAU34" s="34">
        <v>0.49665534437776399</v>
      </c>
      <c r="AAV34" s="34">
        <v>0.49627521553190201</v>
      </c>
      <c r="AAW34" s="34">
        <v>0.49591564545552802</v>
      </c>
      <c r="AAX34" s="34">
        <v>0.49557404693546098</v>
      </c>
      <c r="AAY34" s="34">
        <v>0.49523697870010103</v>
      </c>
      <c r="AAZ34" s="34">
        <v>0.49488711969122795</v>
      </c>
      <c r="ABA34" s="34">
        <v>0.49454558352475603</v>
      </c>
      <c r="ABB34" s="34">
        <v>0.49418924986128099</v>
      </c>
      <c r="ABC34" s="34">
        <v>0.49377348515007496</v>
      </c>
      <c r="ABD34" s="34">
        <v>0.49332881010958402</v>
      </c>
      <c r="ABE34" s="34">
        <v>0.492861380355544</v>
      </c>
      <c r="ABF34" s="34">
        <v>0.492379041250597</v>
      </c>
      <c r="ABG34" t="s">
        <v>843</v>
      </c>
      <c r="ABH34" t="s">
        <v>843</v>
      </c>
      <c r="ABI34" t="s">
        <v>1300</v>
      </c>
      <c r="ABJ34" s="34">
        <v>0.59973152750376102</v>
      </c>
      <c r="ABK34" s="34">
        <v>0.60029571684644401</v>
      </c>
      <c r="ABL34" s="34">
        <v>0.60138800659935499</v>
      </c>
      <c r="ABM34" s="34">
        <v>0.60273268200074492</v>
      </c>
      <c r="ABN34" s="34">
        <v>0.60394256859303197</v>
      </c>
      <c r="ABO34" s="34">
        <v>0.60502092272152797</v>
      </c>
      <c r="ABP34" s="34">
        <v>0.60584041749096007</v>
      </c>
      <c r="ABQ34" s="34">
        <v>0.60636749532951795</v>
      </c>
      <c r="ABR34" s="34">
        <v>0.60695174053421708</v>
      </c>
      <c r="ABS34" s="34">
        <v>0.607468035019056</v>
      </c>
      <c r="ABT34" s="34">
        <v>0.607512767795932</v>
      </c>
      <c r="ABU34" s="34">
        <v>0.60675745271040904</v>
      </c>
      <c r="ABV34" s="34">
        <v>0.60515529557945702</v>
      </c>
      <c r="ABW34" s="34">
        <v>0.60331857152595492</v>
      </c>
      <c r="ABX34" s="34">
        <v>0.60164460978092893</v>
      </c>
      <c r="ABY34" s="34">
        <v>0.59999299335252199</v>
      </c>
      <c r="ABZ34" s="34">
        <v>0.59837866242481097</v>
      </c>
      <c r="ACA34" s="34">
        <v>0.59703169540177203</v>
      </c>
      <c r="ACB34" s="34">
        <v>0.59581694471767199</v>
      </c>
      <c r="ACC34" s="34">
        <v>0.59499926450783003</v>
      </c>
      <c r="ACD34" s="34">
        <v>0.59418024908053801</v>
      </c>
      <c r="ACE34" s="34">
        <v>0.59264178677060997</v>
      </c>
      <c r="ACF34" s="34">
        <v>0.59069890537504799</v>
      </c>
      <c r="ACG34" s="34">
        <v>0.58862774189669698</v>
      </c>
      <c r="ACH34" s="34">
        <v>0.58656083664844094</v>
      </c>
      <c r="ACI34" s="34">
        <v>0.58456772481737196</v>
      </c>
      <c r="ACJ34" s="34">
        <v>0.58280083692849094</v>
      </c>
      <c r="ACK34" s="34">
        <v>0.58135928125541703</v>
      </c>
      <c r="ACL34" s="34">
        <v>0.58016753613891503</v>
      </c>
      <c r="ACM34" s="34">
        <v>0.57930164023463104</v>
      </c>
      <c r="ACN34" s="34">
        <v>0.57884475775726107</v>
      </c>
      <c r="ACO34" s="34">
        <v>0.57862489523119298</v>
      </c>
      <c r="ACP34" s="34">
        <v>0.57850069971402396</v>
      </c>
      <c r="ACQ34" s="34">
        <v>0.57829512597826505</v>
      </c>
      <c r="ACR34" s="34">
        <v>0.57784352870257794</v>
      </c>
      <c r="ACS34" s="34">
        <v>0.57715857027541506</v>
      </c>
      <c r="ACT34" s="34">
        <v>0.576200411600302</v>
      </c>
      <c r="ACU34" s="34">
        <v>0.57506682504061901</v>
      </c>
      <c r="ACV34" s="34">
        <v>0.57406367038072803</v>
      </c>
      <c r="ACW34" s="34">
        <v>0.57338997939778902</v>
      </c>
      <c r="ACX34" s="34">
        <v>0.57282451629028097</v>
      </c>
      <c r="ACY34" s="34">
        <v>0.57225270756090307</v>
      </c>
      <c r="ACZ34" s="34">
        <v>0.57177961183498394</v>
      </c>
      <c r="ADA34" s="34">
        <v>0.57128876805511597</v>
      </c>
      <c r="ADB34" s="34">
        <v>0.57065365489740205</v>
      </c>
      <c r="ADC34" s="34">
        <v>0.569754893985707</v>
      </c>
      <c r="ADD34" s="34">
        <v>0.56853069064809503</v>
      </c>
      <c r="ADE34" s="34">
        <v>0.567004552173063</v>
      </c>
      <c r="ADF34" s="34">
        <v>0.56523893892442201</v>
      </c>
      <c r="ADG34" s="34">
        <v>0.56330935497795698</v>
      </c>
      <c r="ADH34" s="34">
        <v>0.56126337906792501</v>
      </c>
      <c r="ADI34" s="34">
        <v>0.559130232956219</v>
      </c>
      <c r="ADJ34" s="34">
        <v>0.55691234951345303</v>
      </c>
      <c r="ADK34" s="34">
        <v>0.55457963521409104</v>
      </c>
      <c r="ADL34" s="34">
        <v>0.55211696967392099</v>
      </c>
      <c r="ADM34" s="34">
        <v>0.549547861104839</v>
      </c>
      <c r="ADN34" s="34">
        <v>0.54699797434076503</v>
      </c>
      <c r="ADO34" s="34">
        <v>0.54453778542764397</v>
      </c>
      <c r="ADP34" s="34">
        <v>0.54207844342939704</v>
      </c>
      <c r="ADQ34" s="34">
        <v>0.539543862227294</v>
      </c>
      <c r="ADR34" s="34">
        <v>0.53708163473665704</v>
      </c>
      <c r="ADS34" s="34">
        <v>0.53497234583358599</v>
      </c>
      <c r="ADT34" s="34">
        <v>0.53325995029823803</v>
      </c>
      <c r="ADU34" s="34">
        <v>0.53176858615455302</v>
      </c>
      <c r="ADV34" s="34">
        <v>0.53040074664599501</v>
      </c>
      <c r="ADW34" s="34">
        <v>0.52926327809694496</v>
      </c>
      <c r="ADX34" s="34">
        <v>0.52847021144050998</v>
      </c>
      <c r="ADY34" s="34">
        <v>0.52790711616532005</v>
      </c>
      <c r="ADZ34" s="34">
        <v>0.52735625867582892</v>
      </c>
      <c r="AEA34" s="34">
        <v>0.526709502580471</v>
      </c>
      <c r="AEB34" s="34">
        <v>0.52590483574515201</v>
      </c>
      <c r="AEC34" s="34">
        <v>0.52485622435463597</v>
      </c>
      <c r="AED34" s="34">
        <v>0.52359198393623396</v>
      </c>
      <c r="AEE34" s="34">
        <v>0.52226042885479207</v>
      </c>
      <c r="AEF34" s="34">
        <v>0.52091472260726601</v>
      </c>
      <c r="AEG34" s="34">
        <v>0.51953730342086601</v>
      </c>
      <c r="AEH34" s="34">
        <v>0.51817314064892994</v>
      </c>
      <c r="AEI34" s="34">
        <v>0.51685185165090897</v>
      </c>
      <c r="AEJ34" s="34">
        <v>0.51556548647475797</v>
      </c>
      <c r="AEK34" s="34">
        <v>0.51434846297453607</v>
      </c>
      <c r="AEL34" s="34">
        <v>0.51314390364912199</v>
      </c>
      <c r="AEM34" s="34">
        <v>0.51199540309371006</v>
      </c>
      <c r="AEN34" s="34">
        <v>0.511088203026135</v>
      </c>
      <c r="AEO34" s="34">
        <v>0.51037724076897295</v>
      </c>
      <c r="AEP34" s="34">
        <v>0.509679420301274</v>
      </c>
      <c r="AEQ34" s="34">
        <v>0.50909048301447801</v>
      </c>
      <c r="AER34" s="34">
        <v>0.50864791703311396</v>
      </c>
      <c r="AES34" s="34">
        <v>0.50817680001989407</v>
      </c>
      <c r="AET34" s="34">
        <v>0.50769875678938203</v>
      </c>
      <c r="AEU34" s="34">
        <v>0.50724419894272099</v>
      </c>
      <c r="AEV34" s="34">
        <v>0.50677033217410095</v>
      </c>
      <c r="AEW34" s="34">
        <v>0.50625748867919096</v>
      </c>
      <c r="AEX34" s="34">
        <v>0.50571907227826995</v>
      </c>
      <c r="AEY34" s="34">
        <v>0.50517951478388901</v>
      </c>
      <c r="AEZ34" s="34">
        <v>0.50468002110413501</v>
      </c>
      <c r="AFA34" s="34">
        <v>0.50422680351792803</v>
      </c>
      <c r="AFB34" s="34">
        <v>0.50378695479615299</v>
      </c>
      <c r="AFC34" s="34">
        <v>0.50336547045867197</v>
      </c>
      <c r="AFD34" s="34">
        <v>0.50297909882990999</v>
      </c>
      <c r="AFE34" s="34">
        <v>0.50258948960594207</v>
      </c>
      <c r="AFF34" s="34">
        <v>0.50220651280662698</v>
      </c>
      <c r="AFG34" t="s">
        <v>843</v>
      </c>
      <c r="AFH34" t="s">
        <v>843</v>
      </c>
      <c r="AFI34" s="34">
        <v>0.74400000000000011</v>
      </c>
      <c r="AFJ34" s="34">
        <v>0.74285999999999996</v>
      </c>
      <c r="AFK34" s="34">
        <v>0.75324999999999998</v>
      </c>
      <c r="AFL34" s="34">
        <v>0.75749</v>
      </c>
      <c r="AFM34" s="34">
        <v>0.76135000000000008</v>
      </c>
      <c r="AFN34" s="34">
        <v>0.76463999999999999</v>
      </c>
      <c r="AFO34" s="34">
        <v>0.76355999999999991</v>
      </c>
      <c r="AFP34" s="34">
        <v>0.76388999999999996</v>
      </c>
      <c r="AFQ34" s="34">
        <v>0.76596000000000009</v>
      </c>
      <c r="AFR34" s="34">
        <v>0.76375000000000004</v>
      </c>
      <c r="AFS34" s="34">
        <v>0.76358999999999999</v>
      </c>
      <c r="AFT34" s="34">
        <v>0.76260000000000006</v>
      </c>
      <c r="AFU34" s="34">
        <v>0.76900000000000002</v>
      </c>
      <c r="AFV34" s="34">
        <v>0.76899000000000006</v>
      </c>
      <c r="AFW34" s="34">
        <v>0.77412000000000003</v>
      </c>
      <c r="AFX34" s="34">
        <v>0.77980999999999989</v>
      </c>
      <c r="AFY34" s="34">
        <v>0.78433999999999993</v>
      </c>
      <c r="AFZ34" s="34">
        <v>0.77697000000000005</v>
      </c>
      <c r="AGA34" s="34">
        <v>0.78817999999999999</v>
      </c>
      <c r="AGB34" t="s">
        <v>843</v>
      </c>
      <c r="AGC34" t="s">
        <v>843</v>
      </c>
      <c r="AGD34" t="s">
        <v>843</v>
      </c>
      <c r="AGE34" t="s">
        <v>843</v>
      </c>
      <c r="AGF34" s="34">
        <v>1.4324750751256943E-2</v>
      </c>
      <c r="AGG34" t="s">
        <v>843</v>
      </c>
      <c r="AGH34" t="s">
        <v>843</v>
      </c>
      <c r="AGI34" t="s">
        <v>843</v>
      </c>
      <c r="AGJ34" t="s">
        <v>843</v>
      </c>
      <c r="AGK34" t="s">
        <v>843</v>
      </c>
      <c r="AGL34" t="s">
        <v>843</v>
      </c>
      <c r="AGM34" t="s">
        <v>843</v>
      </c>
      <c r="AGN34" t="s">
        <v>843</v>
      </c>
      <c r="AGO34" s="34">
        <v>0.34299999999999997</v>
      </c>
      <c r="AGP34" s="34">
        <v>2018</v>
      </c>
      <c r="AGQ34" t="s">
        <v>832</v>
      </c>
      <c r="AGR34" t="s">
        <v>843</v>
      </c>
      <c r="AGS34" s="34">
        <v>5.0000000000000001E-3</v>
      </c>
      <c r="AGT34" s="34">
        <v>2018</v>
      </c>
      <c r="AGU34" t="s">
        <v>832</v>
      </c>
      <c r="AGV34" t="s">
        <v>843</v>
      </c>
      <c r="AGW34" s="34">
        <v>6.9999999999999993E-3</v>
      </c>
      <c r="AGX34" s="34">
        <v>2018</v>
      </c>
      <c r="AGY34" t="s">
        <v>832</v>
      </c>
      <c r="AGZ34" t="s">
        <v>843</v>
      </c>
      <c r="AHA34" s="34">
        <v>0.01</v>
      </c>
      <c r="AHB34" s="34">
        <v>2018</v>
      </c>
      <c r="AHC34" t="s">
        <v>832</v>
      </c>
      <c r="AHD34" t="s">
        <v>843</v>
      </c>
      <c r="AHE34" s="34"/>
      <c r="AHF34" s="34"/>
      <c r="AHG34" t="s">
        <v>1460</v>
      </c>
      <c r="AHH34" t="s">
        <v>843</v>
      </c>
      <c r="AHI34" t="s">
        <v>830</v>
      </c>
      <c r="AHJ34" s="34">
        <v>0.24449528753757477</v>
      </c>
      <c r="AHK34" s="34">
        <v>0.25483113527297974</v>
      </c>
      <c r="AHL34" s="34">
        <v>0.2549055814743042</v>
      </c>
      <c r="AHM34" s="34">
        <v>0.23683595657348633</v>
      </c>
      <c r="AHN34" s="34">
        <v>0.22629806399345398</v>
      </c>
      <c r="AHO34" t="s">
        <v>843</v>
      </c>
      <c r="AHP34" s="34">
        <v>0.26025962829589844</v>
      </c>
      <c r="AHQ34" s="34">
        <v>0.25677087903022766</v>
      </c>
      <c r="AHR34" s="34">
        <v>0.24789223074913025</v>
      </c>
      <c r="AHS34" s="34">
        <v>0.23199571669101715</v>
      </c>
      <c r="AHT34" s="34"/>
      <c r="AHU34" t="s">
        <v>843</v>
      </c>
      <c r="AHV34" s="34">
        <v>0.26139262318611145</v>
      </c>
      <c r="AHW34" s="34">
        <v>0.26439389586448669</v>
      </c>
      <c r="AHX34" s="34">
        <v>0.25851103663444519</v>
      </c>
      <c r="AHY34" s="34">
        <v>0.24659241735935211</v>
      </c>
      <c r="AHZ34" s="34">
        <v>0.23326927423477173</v>
      </c>
      <c r="AIA34" t="s">
        <v>832</v>
      </c>
      <c r="AIB34" t="s">
        <v>843</v>
      </c>
      <c r="AIC34" s="34">
        <v>0.26089707016944885</v>
      </c>
      <c r="AID34" s="34">
        <v>0.26312392950057983</v>
      </c>
      <c r="AIE34" s="34">
        <v>0.25612664222717285</v>
      </c>
      <c r="AIF34" s="34">
        <v>0.24271224439144135</v>
      </c>
      <c r="AIG34" s="34">
        <v>0.22846925258636475</v>
      </c>
      <c r="AIH34" t="s">
        <v>924</v>
      </c>
      <c r="AII34" t="s">
        <v>843</v>
      </c>
      <c r="AIJ34" s="34">
        <v>0.2614629864692688</v>
      </c>
      <c r="AIK34" s="34">
        <v>0.26351535320281982</v>
      </c>
      <c r="AIL34" s="34">
        <v>0.2568340003490448</v>
      </c>
      <c r="AIM34" s="34">
        <v>0.24335399270057678</v>
      </c>
      <c r="AIN34" s="34">
        <v>0.22586999833583832</v>
      </c>
      <c r="AIO34" t="s">
        <v>1607</v>
      </c>
      <c r="AIP34" s="34">
        <v>0.23938998579978943</v>
      </c>
      <c r="AIQ34" t="s">
        <v>843</v>
      </c>
      <c r="AIR34" s="34">
        <v>0.23236000000000001</v>
      </c>
      <c r="AIS34" s="34">
        <v>0.23874999999999999</v>
      </c>
      <c r="AIT34" s="34">
        <v>0.23928000000000002</v>
      </c>
      <c r="AIU34" s="34">
        <v>0.24060999999999999</v>
      </c>
      <c r="AIV34" s="34">
        <v>0.24190999999999999</v>
      </c>
      <c r="AIW34" s="34">
        <v>0.24343000000000001</v>
      </c>
      <c r="AIX34" t="s">
        <v>843</v>
      </c>
      <c r="AIY34" s="34">
        <v>1.5960000000000002E-2</v>
      </c>
      <c r="AIZ34" s="34">
        <v>1.6979999999999999E-2</v>
      </c>
      <c r="AJA34" s="34">
        <v>2.0910000000000002E-2</v>
      </c>
      <c r="AJB34" s="34">
        <v>2.1899999999999999E-2</v>
      </c>
      <c r="AJC34" s="34">
        <v>2.283E-2</v>
      </c>
      <c r="AJD34" s="34">
        <v>2.2850000000000002E-2</v>
      </c>
      <c r="AJE34" t="s">
        <v>843</v>
      </c>
      <c r="AJF34" s="34">
        <v>2.8367422521114349E-2</v>
      </c>
      <c r="AJG34" s="34">
        <v>2.6767408475279808E-2</v>
      </c>
      <c r="AJH34" s="34">
        <v>2.5702349841594696E-2</v>
      </c>
      <c r="AJI34" s="34">
        <v>2.4277022108435631E-2</v>
      </c>
      <c r="AJJ34" s="34">
        <v>1.9224509596824646E-2</v>
      </c>
      <c r="AJK34" t="s">
        <v>830</v>
      </c>
      <c r="AJL34" t="s">
        <v>843</v>
      </c>
      <c r="AJM34" t="s">
        <v>843</v>
      </c>
      <c r="AJN34" s="34">
        <v>2.6660837233066559E-2</v>
      </c>
      <c r="AJO34" s="34">
        <v>2.4406962096691132E-2</v>
      </c>
      <c r="AJP34" s="34">
        <v>2.2877536714076996E-2</v>
      </c>
      <c r="AJQ34" s="34">
        <v>2.1409584209322929E-2</v>
      </c>
      <c r="AJR34" s="34">
        <v>3.5536903887987137E-2</v>
      </c>
      <c r="AJS34" t="s">
        <v>832</v>
      </c>
      <c r="AJT34" t="s">
        <v>843</v>
      </c>
      <c r="AJU34" t="s">
        <v>843</v>
      </c>
      <c r="AJV34" t="s">
        <v>843</v>
      </c>
      <c r="AJW34" s="34">
        <v>1.3680292293429375E-2</v>
      </c>
      <c r="AJX34" s="34">
        <v>1.0949117131531239E-2</v>
      </c>
      <c r="AJY34" s="34">
        <v>1.0970551520586014E-2</v>
      </c>
      <c r="AJZ34" s="34">
        <v>1.1101873591542244E-2</v>
      </c>
      <c r="AKA34" s="34">
        <v>7.047183346003294E-3</v>
      </c>
      <c r="AKB34" t="s">
        <v>830</v>
      </c>
      <c r="AKC34" t="s">
        <v>843</v>
      </c>
      <c r="AKD34" t="s">
        <v>843</v>
      </c>
      <c r="AKE34" t="s">
        <v>843</v>
      </c>
      <c r="AKF34" s="34">
        <v>1.2304974719882011E-2</v>
      </c>
      <c r="AKG34" s="34">
        <v>9.6732331439852715E-3</v>
      </c>
      <c r="AKH34" s="34">
        <v>9.5327403396368027E-3</v>
      </c>
      <c r="AKI34" s="34">
        <v>1.0454526171088219E-2</v>
      </c>
      <c r="AKJ34" s="34">
        <v>2.4277918040752411E-2</v>
      </c>
      <c r="AKK34" t="s">
        <v>832</v>
      </c>
      <c r="AKL34" t="s">
        <v>843</v>
      </c>
      <c r="AKM34" s="34">
        <v>60430</v>
      </c>
      <c r="AKN34" t="s">
        <v>832</v>
      </c>
      <c r="AKO34" t="s">
        <v>843</v>
      </c>
      <c r="AKP34" s="34">
        <v>60130.04296875</v>
      </c>
      <c r="AKQ34" t="s">
        <v>830</v>
      </c>
      <c r="AKR34" t="s">
        <v>843</v>
      </c>
      <c r="AKS34" s="34">
        <v>60797.958647586602</v>
      </c>
      <c r="AKT34" t="s">
        <v>832</v>
      </c>
      <c r="AKU34" t="s">
        <v>843</v>
      </c>
      <c r="AKV34" s="34">
        <v>64491.429886063102</v>
      </c>
      <c r="AKW34" t="s">
        <v>832</v>
      </c>
      <c r="AKX34" t="s">
        <v>843</v>
      </c>
      <c r="AKY34" s="34">
        <v>0.20361897349357605</v>
      </c>
      <c r="AKZ34" s="34">
        <v>0.21508073806762695</v>
      </c>
      <c r="ALA34" s="34">
        <v>0.22390541434288025</v>
      </c>
      <c r="ALB34" s="34">
        <v>0.20953117311000824</v>
      </c>
      <c r="ALC34" s="34">
        <v>0.21181836724281311</v>
      </c>
      <c r="ALD34" t="s">
        <v>830</v>
      </c>
      <c r="ALE34" t="s">
        <v>843</v>
      </c>
      <c r="ALF34" t="s">
        <v>843</v>
      </c>
      <c r="ALG34" t="s">
        <v>843</v>
      </c>
      <c r="ALH34" s="34">
        <v>0.22012266516685486</v>
      </c>
      <c r="ALI34" s="34">
        <v>0.22461044788360596</v>
      </c>
      <c r="ALJ34" s="34">
        <v>0.22884127497673035</v>
      </c>
      <c r="ALK34" s="34">
        <v>0.2224278450012207</v>
      </c>
      <c r="ALL34" s="34">
        <v>0.23770678043365479</v>
      </c>
      <c r="ALM34" t="s">
        <v>832</v>
      </c>
    </row>
    <row r="35" spans="1:1001">
      <c r="A35" t="s">
        <v>512</v>
      </c>
      <c r="B35" t="s">
        <v>14</v>
      </c>
      <c r="C35" t="s">
        <v>223</v>
      </c>
      <c r="D35" s="34">
        <v>4.1280027478933334E-2</v>
      </c>
      <c r="E35" t="s">
        <v>432</v>
      </c>
      <c r="F35" s="34">
        <v>4.3876074254512787E-2</v>
      </c>
      <c r="G35" t="s">
        <v>1464</v>
      </c>
      <c r="H35" s="34">
        <v>4.4430624693632126E-2</v>
      </c>
      <c r="I35" t="s">
        <v>1294</v>
      </c>
      <c r="J35" s="34">
        <v>4.2769670486450195E-2</v>
      </c>
      <c r="K35" t="s">
        <v>1521</v>
      </c>
      <c r="L35" s="34">
        <v>5.3196478635072708E-2</v>
      </c>
      <c r="M35" t="s">
        <v>432</v>
      </c>
      <c r="N35" s="34">
        <v>0.60692125558853149</v>
      </c>
      <c r="O35" s="34">
        <v>0.64881062507629395</v>
      </c>
      <c r="P35" t="s">
        <v>432</v>
      </c>
      <c r="Q35" s="34">
        <v>0.60692125558853149</v>
      </c>
      <c r="R35" t="s">
        <v>432</v>
      </c>
      <c r="S35" s="34">
        <v>0.65026789903640747</v>
      </c>
      <c r="T35" t="s">
        <v>432</v>
      </c>
      <c r="U35" s="34">
        <v>0.57693564891815186</v>
      </c>
      <c r="V35" t="s">
        <v>432</v>
      </c>
      <c r="W35" t="s">
        <v>843</v>
      </c>
      <c r="X35" t="s">
        <v>1464</v>
      </c>
      <c r="Y35" s="34">
        <v>0.58856081962585449</v>
      </c>
      <c r="Z35" s="34">
        <v>0.62363839149475098</v>
      </c>
      <c r="AA35" t="s">
        <v>1464</v>
      </c>
      <c r="AB35" s="34">
        <v>0.58856081962585449</v>
      </c>
      <c r="AC35" t="s">
        <v>1464</v>
      </c>
      <c r="AD35" s="34">
        <v>0.62026417255401611</v>
      </c>
      <c r="AE35" t="s">
        <v>1464</v>
      </c>
      <c r="AF35" s="34">
        <v>0.55271649360656738</v>
      </c>
      <c r="AG35" t="s">
        <v>1464</v>
      </c>
      <c r="AH35" t="s">
        <v>843</v>
      </c>
      <c r="AI35" t="s">
        <v>1294</v>
      </c>
      <c r="AJ35" s="34">
        <v>0.57290494441986084</v>
      </c>
      <c r="AK35" s="34">
        <v>0.60702210664749146</v>
      </c>
      <c r="AL35" t="s">
        <v>1294</v>
      </c>
      <c r="AM35" s="34">
        <v>0.57290494441986084</v>
      </c>
      <c r="AN35" t="s">
        <v>1294</v>
      </c>
      <c r="AO35" s="34">
        <v>0.61205124855041504</v>
      </c>
      <c r="AP35" t="s">
        <v>1294</v>
      </c>
      <c r="AQ35" s="34">
        <v>0.54061371088027954</v>
      </c>
      <c r="AR35" t="s">
        <v>1294</v>
      </c>
      <c r="AS35" t="s">
        <v>843</v>
      </c>
      <c r="AT35" t="s">
        <v>1521</v>
      </c>
      <c r="AU35" s="34">
        <v>0.58385950326919556</v>
      </c>
      <c r="AV35" s="34">
        <v>0.6168982982635498</v>
      </c>
      <c r="AW35" t="s">
        <v>1521</v>
      </c>
      <c r="AX35" s="34">
        <v>0.58385950326919556</v>
      </c>
      <c r="AY35" t="s">
        <v>1521</v>
      </c>
      <c r="AZ35" s="34">
        <v>0.61609822511672974</v>
      </c>
      <c r="BA35" t="s">
        <v>1521</v>
      </c>
      <c r="BB35" s="34">
        <v>0.55020028352737427</v>
      </c>
      <c r="BC35" t="s">
        <v>1521</v>
      </c>
      <c r="BD35" t="s">
        <v>843</v>
      </c>
      <c r="BE35" s="34">
        <v>0.55753704374527036</v>
      </c>
      <c r="BF35" t="s">
        <v>1594</v>
      </c>
      <c r="BG35" t="s">
        <v>843</v>
      </c>
      <c r="BH35" t="s">
        <v>432</v>
      </c>
      <c r="BI35" s="34">
        <v>3.3485777378082275</v>
      </c>
      <c r="BJ35" t="s">
        <v>819</v>
      </c>
      <c r="BK35" s="34">
        <v>4.6727919578552246</v>
      </c>
      <c r="BL35" t="s">
        <v>1294</v>
      </c>
      <c r="BM35" s="34">
        <v>4.9068050384521484</v>
      </c>
      <c r="BN35" t="s">
        <v>1521</v>
      </c>
      <c r="BO35" s="34">
        <v>6.0372772216796875</v>
      </c>
      <c r="BP35" t="s">
        <v>843</v>
      </c>
      <c r="BQ35" s="34">
        <v>2.533888578414917</v>
      </c>
      <c r="BR35" t="s">
        <v>830</v>
      </c>
      <c r="BS35" s="34">
        <v>3.7</v>
      </c>
      <c r="BT35" t="s">
        <v>843</v>
      </c>
      <c r="BU35" s="34">
        <v>3.9950041770935059</v>
      </c>
      <c r="BV35" t="s">
        <v>1559</v>
      </c>
      <c r="BW35" t="s">
        <v>843</v>
      </c>
      <c r="BX35" s="34">
        <v>2.9118702411651611</v>
      </c>
      <c r="BY35" t="s">
        <v>924</v>
      </c>
      <c r="BZ35" t="s">
        <v>843</v>
      </c>
      <c r="CA35" t="s">
        <v>432</v>
      </c>
      <c r="CB35" s="34">
        <v>5.1251198165118694E-3</v>
      </c>
      <c r="CC35" s="34">
        <v>4.2881886474788189E-3</v>
      </c>
      <c r="CD35" s="34">
        <v>3.7346764001995325E-3</v>
      </c>
      <c r="CE35" s="34">
        <v>3.4134015440940857E-3</v>
      </c>
      <c r="CF35" s="34">
        <v>3.4134481102228165E-3</v>
      </c>
      <c r="CG35" t="s">
        <v>843</v>
      </c>
      <c r="CH35" t="s">
        <v>819</v>
      </c>
      <c r="CI35" s="34">
        <v>4.7454461455345154E-3</v>
      </c>
      <c r="CJ35" s="34">
        <v>4.6621714718639851E-3</v>
      </c>
      <c r="CK35" s="34">
        <v>4.419996403157711E-3</v>
      </c>
      <c r="CL35" s="34">
        <v>3.6556792911142111E-3</v>
      </c>
      <c r="CM35" s="34">
        <v>3.2735248096287251E-3</v>
      </c>
      <c r="CN35" t="s">
        <v>843</v>
      </c>
      <c r="CO35" t="s">
        <v>1294</v>
      </c>
      <c r="CP35" s="34">
        <v>4.4871843419969082E-3</v>
      </c>
      <c r="CQ35" s="34">
        <v>4.2926138266921043E-3</v>
      </c>
      <c r="CR35" s="34">
        <v>3.8467599079012871E-3</v>
      </c>
      <c r="CS35" s="34">
        <v>3.2735257409512997E-3</v>
      </c>
      <c r="CT35" s="34">
        <v>3.2735273707658052E-3</v>
      </c>
      <c r="CU35" t="s">
        <v>843</v>
      </c>
      <c r="CV35" t="s">
        <v>1521</v>
      </c>
      <c r="CW35" s="34">
        <v>4.3150056153535843E-3</v>
      </c>
      <c r="CX35" s="34">
        <v>4.0378333069384098E-3</v>
      </c>
      <c r="CY35" s="34">
        <v>3.4645930863916874E-3</v>
      </c>
      <c r="CZ35" s="34">
        <v>3.2735066488385201E-3</v>
      </c>
      <c r="DA35" s="34">
        <v>3.2734256237745285E-3</v>
      </c>
      <c r="DB35" t="s">
        <v>843</v>
      </c>
      <c r="DC35" s="34">
        <v>10.454540252685547</v>
      </c>
      <c r="DD35" s="34">
        <v>10.821840286254883</v>
      </c>
      <c r="DE35" s="34">
        <v>11.200260162353516</v>
      </c>
      <c r="DF35" s="34">
        <v>11.581459999084473</v>
      </c>
      <c r="DG35" s="34">
        <v>11.850259780883789</v>
      </c>
      <c r="DH35" t="s">
        <v>1464</v>
      </c>
      <c r="DI35" t="s">
        <v>843</v>
      </c>
      <c r="DJ35" s="34">
        <v>10.674920082092285</v>
      </c>
      <c r="DK35" s="34">
        <v>11.04778003692627</v>
      </c>
      <c r="DL35" s="34">
        <v>11.428979873657227</v>
      </c>
      <c r="DM35" s="34">
        <v>11.753979682922363</v>
      </c>
      <c r="DN35" s="34">
        <v>11.994680404663086</v>
      </c>
      <c r="DO35" t="s">
        <v>1294</v>
      </c>
      <c r="DP35" t="s">
        <v>843</v>
      </c>
      <c r="DQ35" s="34">
        <v>12.090959548950195</v>
      </c>
      <c r="DR35" t="s">
        <v>1521</v>
      </c>
      <c r="DS35" t="s">
        <v>843</v>
      </c>
      <c r="DT35" t="s">
        <v>843</v>
      </c>
      <c r="DU35" s="34">
        <v>12.5</v>
      </c>
      <c r="DV35" t="s">
        <v>1461</v>
      </c>
      <c r="DW35" t="s">
        <v>843</v>
      </c>
      <c r="DX35" t="s">
        <v>843</v>
      </c>
      <c r="DY35" t="s">
        <v>432</v>
      </c>
      <c r="DZ35" s="34">
        <v>3.6969673819839954E-3</v>
      </c>
      <c r="EA35" s="34">
        <v>3.2348956447094679E-3</v>
      </c>
      <c r="EB35" s="34">
        <v>-1.2120957253500819E-3</v>
      </c>
      <c r="EC35" s="34">
        <v>-3.2098076771944761E-3</v>
      </c>
      <c r="ED35" s="34">
        <v>7.1773757226765156E-3</v>
      </c>
      <c r="EE35" t="s">
        <v>843</v>
      </c>
      <c r="EF35" t="s">
        <v>819</v>
      </c>
      <c r="EG35" s="34">
        <v>3.1880734022706747E-3</v>
      </c>
      <c r="EH35" s="34">
        <v>9.9150324240326881E-4</v>
      </c>
      <c r="EI35" s="34">
        <v>-9.9132827017456293E-5</v>
      </c>
      <c r="EJ35" s="34">
        <v>-4.7346067731268704E-4</v>
      </c>
      <c r="EK35" s="34">
        <v>-8.4254676476120949E-3</v>
      </c>
      <c r="EL35" t="s">
        <v>843</v>
      </c>
      <c r="EM35" t="s">
        <v>1294</v>
      </c>
      <c r="EN35" s="34">
        <v>4.2779529467225075E-3</v>
      </c>
      <c r="EO35" s="34">
        <v>2.9077650979161263E-3</v>
      </c>
      <c r="EP35" s="34">
        <v>-1.045506214722991E-3</v>
      </c>
      <c r="EQ35" s="34">
        <v>2.7410655748099089E-3</v>
      </c>
      <c r="ER35" s="34">
        <v>6.9026830606162548E-3</v>
      </c>
      <c r="ES35" t="s">
        <v>843</v>
      </c>
      <c r="ET35" t="s">
        <v>1521</v>
      </c>
      <c r="EU35" s="34">
        <v>2.9477130156010389E-3</v>
      </c>
      <c r="EV35" s="34">
        <v>2.5126091204583645E-3</v>
      </c>
      <c r="EW35" s="34">
        <v>2.1915757097303867E-3</v>
      </c>
      <c r="EX35" s="34">
        <v>2.4286501575261354E-3</v>
      </c>
      <c r="EY35" s="34">
        <v>-3.9070658385753632E-3</v>
      </c>
      <c r="EZ35" t="s">
        <v>843</v>
      </c>
      <c r="FA35" t="s">
        <v>1594</v>
      </c>
      <c r="FB35" s="34">
        <v>-4.9960864707827568E-3</v>
      </c>
      <c r="FC35" s="34">
        <v>-8.3344224840402603E-3</v>
      </c>
      <c r="FD35" s="34">
        <v>-1.0336113162338734E-2</v>
      </c>
      <c r="FE35" s="34">
        <v>-7.711019366979599E-3</v>
      </c>
      <c r="FF35" s="34">
        <v>2.2751563228666782E-3</v>
      </c>
      <c r="FG35" t="s">
        <v>843</v>
      </c>
      <c r="FH35" s="34">
        <v>1.1641532182693481E-10</v>
      </c>
      <c r="FI35" s="34">
        <v>-2.9308747034519911E-3</v>
      </c>
      <c r="FJ35" s="34">
        <v>-3.7096983287483454E-3</v>
      </c>
      <c r="FK35" s="34">
        <v>-5.4411408491432667E-3</v>
      </c>
      <c r="FL35" s="34">
        <v>2.4820301681756973E-2</v>
      </c>
      <c r="FM35" t="s">
        <v>843</v>
      </c>
      <c r="FN35" t="s">
        <v>843</v>
      </c>
      <c r="FO35" s="34">
        <v>0.77788000000000002</v>
      </c>
      <c r="FP35" t="s">
        <v>1462</v>
      </c>
      <c r="FQ35" t="s">
        <v>843</v>
      </c>
      <c r="FR35" t="s">
        <v>843</v>
      </c>
      <c r="FS35" s="34">
        <v>0.82015000000000005</v>
      </c>
      <c r="FT35" t="s">
        <v>1462</v>
      </c>
      <c r="FU35" t="s">
        <v>843</v>
      </c>
      <c r="FV35" t="s">
        <v>843</v>
      </c>
      <c r="FW35" s="34">
        <v>0.73497000000000001</v>
      </c>
      <c r="FX35" t="s">
        <v>1462</v>
      </c>
      <c r="FY35" t="s">
        <v>843</v>
      </c>
      <c r="FZ35" s="34">
        <v>2.1006196737289429E-2</v>
      </c>
      <c r="GA35" s="34">
        <v>2.4974735453724861E-2</v>
      </c>
      <c r="GB35" s="34">
        <v>2.1057760342955589E-2</v>
      </c>
      <c r="GC35" s="34">
        <v>2.1487504243850708E-2</v>
      </c>
      <c r="GD35" s="34">
        <v>3.1410966068506241E-2</v>
      </c>
      <c r="GE35" t="s">
        <v>830</v>
      </c>
      <c r="GF35" t="s">
        <v>843</v>
      </c>
      <c r="GG35" s="34">
        <v>2.3713018745183945E-2</v>
      </c>
      <c r="GH35" s="34">
        <v>2.3713018745183945E-2</v>
      </c>
      <c r="GI35" s="34">
        <v>1.9507173448801041E-2</v>
      </c>
      <c r="GJ35" s="34">
        <v>1.8333684653043747E-2</v>
      </c>
      <c r="GK35" s="34">
        <v>2.3920740932226181E-2</v>
      </c>
      <c r="GL35" t="s">
        <v>832</v>
      </c>
      <c r="GM35" t="s">
        <v>843</v>
      </c>
      <c r="GN35" s="34"/>
      <c r="GO35" t="s">
        <v>1460</v>
      </c>
      <c r="GP35" t="s">
        <v>843</v>
      </c>
      <c r="GQ35" t="s">
        <v>843</v>
      </c>
      <c r="GR35" s="34">
        <v>2.4204954504966736E-2</v>
      </c>
      <c r="GS35" s="34">
        <v>2.5158500298857689E-2</v>
      </c>
      <c r="GT35" s="34">
        <v>-1.3753244653344154E-2</v>
      </c>
      <c r="GU35" s="34">
        <v>-3.0467437580227852E-2</v>
      </c>
      <c r="GV35" s="34">
        <v>-2.7875488623976707E-2</v>
      </c>
      <c r="GW35" t="s">
        <v>832</v>
      </c>
      <c r="GX35" t="s">
        <v>843</v>
      </c>
      <c r="GY35" t="s">
        <v>843</v>
      </c>
      <c r="GZ35" t="s">
        <v>843</v>
      </c>
      <c r="HA35" t="s">
        <v>843</v>
      </c>
      <c r="HB35" t="s">
        <v>843</v>
      </c>
      <c r="HC35" t="s">
        <v>843</v>
      </c>
      <c r="HD35" t="s">
        <v>843</v>
      </c>
      <c r="HE35" t="s">
        <v>843</v>
      </c>
      <c r="HF35" t="s">
        <v>843</v>
      </c>
      <c r="HG35" t="s">
        <v>843</v>
      </c>
      <c r="HH35" s="34">
        <v>8010428</v>
      </c>
      <c r="HI35" s="34">
        <v>8039626</v>
      </c>
      <c r="HJ35" s="34">
        <v>8078992</v>
      </c>
      <c r="HK35" s="34">
        <v>8120104</v>
      </c>
      <c r="HL35" s="34">
        <v>8171217</v>
      </c>
      <c r="HM35" s="34">
        <v>8227034</v>
      </c>
      <c r="HN35" s="34">
        <v>8267763.0000000009</v>
      </c>
      <c r="HO35" s="34">
        <v>8294722</v>
      </c>
      <c r="HP35" s="34">
        <v>8321130.9999999991</v>
      </c>
      <c r="HQ35" s="34">
        <v>8342934.9999999991</v>
      </c>
      <c r="HR35" s="34">
        <v>8362829</v>
      </c>
      <c r="HS35" s="34">
        <v>8391200</v>
      </c>
      <c r="HT35" s="34">
        <v>8429637</v>
      </c>
      <c r="HU35" s="34">
        <v>8479539</v>
      </c>
      <c r="HV35" s="34">
        <v>8546066</v>
      </c>
      <c r="HW35" s="34">
        <v>8642421</v>
      </c>
      <c r="HX35" s="34">
        <v>8736487</v>
      </c>
      <c r="HY35" s="34">
        <v>8797496</v>
      </c>
      <c r="HZ35" s="34">
        <v>8840513</v>
      </c>
      <c r="IA35" s="34">
        <v>8879940</v>
      </c>
      <c r="IB35" s="34">
        <v>8907777</v>
      </c>
      <c r="IC35" s="34">
        <v>8922082</v>
      </c>
      <c r="ID35" s="34">
        <v>8939617</v>
      </c>
      <c r="IE35" s="34">
        <v>8958960</v>
      </c>
      <c r="IF35" s="34">
        <v>8977139</v>
      </c>
      <c r="IG35" s="34">
        <v>8994123</v>
      </c>
      <c r="IH35" s="34">
        <v>9009822</v>
      </c>
      <c r="II35" s="34">
        <v>9023827</v>
      </c>
      <c r="IJ35" s="34">
        <v>9036044</v>
      </c>
      <c r="IK35" s="34">
        <v>9046322</v>
      </c>
      <c r="IL35" s="34">
        <v>9054576</v>
      </c>
      <c r="IM35" s="34">
        <v>9060869</v>
      </c>
      <c r="IN35" s="34">
        <v>9065311</v>
      </c>
      <c r="IO35" s="34">
        <v>9067937</v>
      </c>
      <c r="IP35" s="34">
        <v>9068871</v>
      </c>
      <c r="IQ35" s="34">
        <v>9068346</v>
      </c>
      <c r="IR35" s="34">
        <v>9066453</v>
      </c>
      <c r="IS35" s="34">
        <v>9063229</v>
      </c>
      <c r="IT35" s="34">
        <v>9058835</v>
      </c>
      <c r="IU35" s="34">
        <v>9053460</v>
      </c>
      <c r="IV35" s="34">
        <v>9047040</v>
      </c>
      <c r="IW35" s="34">
        <v>9039623</v>
      </c>
      <c r="IX35" s="34">
        <v>9031238</v>
      </c>
      <c r="IY35" s="34">
        <v>9021774</v>
      </c>
      <c r="IZ35" s="34">
        <v>9011355</v>
      </c>
      <c r="JA35" s="34">
        <v>8999968</v>
      </c>
      <c r="JB35" s="34">
        <v>8987428</v>
      </c>
      <c r="JC35" s="34">
        <v>8973593</v>
      </c>
      <c r="JD35" s="34">
        <v>8958386</v>
      </c>
      <c r="JE35" s="34">
        <v>8941895</v>
      </c>
      <c r="JF35" s="34">
        <v>8924190</v>
      </c>
      <c r="JG35" s="34">
        <v>8905098</v>
      </c>
      <c r="JH35" s="34">
        <v>8884517</v>
      </c>
      <c r="JI35" s="34">
        <v>8862759</v>
      </c>
      <c r="JJ35" s="34">
        <v>8839835</v>
      </c>
      <c r="JK35" s="34">
        <v>8815837</v>
      </c>
      <c r="JL35" s="34">
        <v>8791242</v>
      </c>
      <c r="JM35" s="34">
        <v>8766162</v>
      </c>
      <c r="JN35" s="34">
        <v>8740607</v>
      </c>
      <c r="JO35" s="34">
        <v>8714799</v>
      </c>
      <c r="JP35" s="34">
        <v>8689137</v>
      </c>
      <c r="JQ35" s="34">
        <v>8663690</v>
      </c>
      <c r="JR35" s="34">
        <v>8638619</v>
      </c>
      <c r="JS35" s="34">
        <v>8614156</v>
      </c>
      <c r="JT35" s="34">
        <v>8590201</v>
      </c>
      <c r="JU35" s="34">
        <v>8566779</v>
      </c>
      <c r="JV35" s="34">
        <v>8543993</v>
      </c>
      <c r="JW35" s="34">
        <v>8521826</v>
      </c>
      <c r="JX35" s="34">
        <v>8500101</v>
      </c>
      <c r="JY35" s="34">
        <v>8478879</v>
      </c>
      <c r="JZ35" s="34">
        <v>8458094</v>
      </c>
      <c r="KA35" s="34">
        <v>8437481</v>
      </c>
      <c r="KB35" s="34">
        <v>8417038</v>
      </c>
      <c r="KC35" s="34">
        <v>8396728</v>
      </c>
      <c r="KD35" s="34">
        <v>8376262.0000000009</v>
      </c>
      <c r="KE35" s="34">
        <v>8355532.9999999991</v>
      </c>
      <c r="KF35" s="34">
        <v>8334623</v>
      </c>
      <c r="KG35" s="34">
        <v>8313466</v>
      </c>
      <c r="KH35" s="34">
        <v>8292141</v>
      </c>
      <c r="KI35" s="34">
        <v>8270861.0000000009</v>
      </c>
      <c r="KJ35" s="34">
        <v>8249593.9999999991</v>
      </c>
      <c r="KK35" s="34">
        <v>8228532.9999999991</v>
      </c>
      <c r="KL35" s="34">
        <v>8207684.9999999991</v>
      </c>
      <c r="KM35" s="34">
        <v>8187010</v>
      </c>
      <c r="KN35" s="34">
        <v>8166600</v>
      </c>
      <c r="KO35" s="34">
        <v>8146557</v>
      </c>
      <c r="KP35" s="34">
        <v>8127072</v>
      </c>
      <c r="KQ35" s="34">
        <v>8108188</v>
      </c>
      <c r="KR35" s="34">
        <v>8089988</v>
      </c>
      <c r="KS35" s="34">
        <v>8072623</v>
      </c>
      <c r="KT35" s="34">
        <v>8056319</v>
      </c>
      <c r="KU35" s="34">
        <v>8040975</v>
      </c>
      <c r="KV35" s="34">
        <v>8026642</v>
      </c>
      <c r="KW35" s="34">
        <v>8013470</v>
      </c>
      <c r="KX35" s="34">
        <v>8001332</v>
      </c>
      <c r="KY35" s="34">
        <v>7990088</v>
      </c>
      <c r="KZ35" s="34">
        <v>7979785</v>
      </c>
      <c r="LA35" s="34">
        <v>7970277</v>
      </c>
      <c r="LB35" s="34">
        <v>7961449</v>
      </c>
      <c r="LC35" s="34">
        <v>7953320</v>
      </c>
      <c r="LD35" s="34">
        <v>7945563</v>
      </c>
      <c r="LE35" t="s">
        <v>843</v>
      </c>
      <c r="LF35" t="s">
        <v>843</v>
      </c>
      <c r="LG35" t="s">
        <v>843</v>
      </c>
      <c r="LH35" s="34">
        <v>2.3811075370758772E-3</v>
      </c>
      <c r="LI35" s="34">
        <v>3.6383718252182007E-3</v>
      </c>
      <c r="LJ35" s="34">
        <v>4.8845475539565086E-3</v>
      </c>
      <c r="LK35" s="34">
        <v>5.0758495926856995E-3</v>
      </c>
      <c r="LL35" s="34">
        <v>6.2748952768743038E-3</v>
      </c>
      <c r="LM35" s="34">
        <v>6.8077035248279572E-3</v>
      </c>
      <c r="LN35" s="34">
        <v>4.9384157173335552E-3</v>
      </c>
      <c r="LO35" s="34">
        <v>3.2554322388023138E-3</v>
      </c>
      <c r="LP35" s="34">
        <v>3.1787741463631392E-3</v>
      </c>
      <c r="LQ35" s="34">
        <v>2.6168897747993469E-3</v>
      </c>
      <c r="LR35" s="34">
        <v>2.3816940374672413E-3</v>
      </c>
      <c r="LS35" s="34">
        <v>3.3867706079035997E-3</v>
      </c>
      <c r="LT35" s="34">
        <v>4.5701730996370316E-3</v>
      </c>
      <c r="LU35" s="34">
        <v>5.902374628931284E-3</v>
      </c>
      <c r="LV35" s="34">
        <v>7.8149745240807533E-3</v>
      </c>
      <c r="LW35" s="34">
        <v>1.1211691424250603E-2</v>
      </c>
      <c r="LX35" s="34">
        <v>1.0825412347912788E-2</v>
      </c>
      <c r="LY35" s="34">
        <v>6.958971731364727E-3</v>
      </c>
      <c r="LZ35" s="34">
        <v>4.8777712509036064E-3</v>
      </c>
      <c r="MA35" s="34">
        <v>4.4498937204480171E-3</v>
      </c>
      <c r="MB35" s="34">
        <v>3.1299151014536619E-3</v>
      </c>
      <c r="MC35" s="34">
        <v>1.6046119853854179E-3</v>
      </c>
      <c r="MD35" s="34">
        <v>1.9634196069091558E-3</v>
      </c>
      <c r="ME35" s="34">
        <v>2.1614017896354198E-3</v>
      </c>
      <c r="MF35" s="34">
        <v>2.0270857494324446E-3</v>
      </c>
      <c r="MG35" s="34">
        <v>1.8901294097304344E-3</v>
      </c>
      <c r="MH35" s="34">
        <v>1.7439515795558691E-3</v>
      </c>
      <c r="MI35" s="34">
        <v>1.5532078687101603E-3</v>
      </c>
      <c r="MJ35" s="34">
        <v>1.3529445277526975E-3</v>
      </c>
      <c r="MK35" s="34">
        <v>1.1367982951924205E-3</v>
      </c>
      <c r="ML35" s="34">
        <v>9.1199902817606926E-4</v>
      </c>
      <c r="MM35" s="34">
        <v>6.9476629141718149E-4</v>
      </c>
      <c r="MN35" s="34">
        <v>4.9011979717761278E-4</v>
      </c>
      <c r="MO35" s="34">
        <v>2.8963372460566461E-4</v>
      </c>
      <c r="MP35" s="34">
        <v>1.0299497080268338E-4</v>
      </c>
      <c r="MQ35" s="34">
        <v>-5.7892011682270095E-5</v>
      </c>
      <c r="MR35" s="34">
        <v>-2.0876989583484828E-4</v>
      </c>
      <c r="MS35" s="34">
        <v>-3.5565986763685942E-4</v>
      </c>
      <c r="MT35" s="34">
        <v>-4.8493372742086649E-4</v>
      </c>
      <c r="MU35" s="34">
        <v>-5.9351947857066989E-4</v>
      </c>
      <c r="MV35" s="34">
        <v>-7.0937268901616335E-4</v>
      </c>
      <c r="MW35" s="34">
        <v>-8.2016241503879428E-4</v>
      </c>
      <c r="MX35" s="34">
        <v>-9.2801341088488698E-4</v>
      </c>
      <c r="MY35" s="34">
        <v>-1.0484678205102682E-3</v>
      </c>
      <c r="MZ35" s="34">
        <v>-1.1555399978533387E-3</v>
      </c>
      <c r="NA35" s="34">
        <v>-1.2644269736483693E-3</v>
      </c>
      <c r="NB35" s="34">
        <v>-1.3943099183961749E-3</v>
      </c>
      <c r="NC35" s="34">
        <v>-1.5405586455017328E-3</v>
      </c>
      <c r="ND35" s="34">
        <v>-1.6960764769464731E-3</v>
      </c>
      <c r="NE35" s="34">
        <v>-1.8425413873046637E-3</v>
      </c>
      <c r="NF35" s="34">
        <v>-1.9819680601358414E-3</v>
      </c>
      <c r="NG35" s="34">
        <v>-2.141645411029458E-3</v>
      </c>
      <c r="NH35" s="34">
        <v>-2.3138229735195637E-3</v>
      </c>
      <c r="NI35" s="34">
        <v>-2.4519830476492643E-3</v>
      </c>
      <c r="NJ35" s="34">
        <v>-2.5899044703692198E-3</v>
      </c>
      <c r="NK35" s="34">
        <v>-2.7184481732547283E-3</v>
      </c>
      <c r="NL35" s="34">
        <v>-2.7937644626945257E-3</v>
      </c>
      <c r="NM35" s="34">
        <v>-2.856916282325983E-3</v>
      </c>
      <c r="NN35" s="34">
        <v>-2.9194443486630917E-3</v>
      </c>
      <c r="NO35" s="34">
        <v>-2.9570229817181826E-3</v>
      </c>
      <c r="NP35" s="34">
        <v>-2.9489903245121241E-3</v>
      </c>
      <c r="NQ35" s="34">
        <v>-2.9328959062695503E-3</v>
      </c>
      <c r="NR35" s="34">
        <v>-2.8979966882616282E-3</v>
      </c>
      <c r="NS35" s="34">
        <v>-2.835835563018918E-3</v>
      </c>
      <c r="NT35" s="34">
        <v>-2.7847616001963615E-3</v>
      </c>
      <c r="NU35" s="34">
        <v>-2.7303190436214209E-3</v>
      </c>
      <c r="NV35" s="34">
        <v>-2.6633529923856258E-3</v>
      </c>
      <c r="NW35" s="34">
        <v>-2.5978258345276117E-3</v>
      </c>
      <c r="NX35" s="34">
        <v>-2.5525912642478943E-3</v>
      </c>
      <c r="NY35" s="34">
        <v>-2.4997980799525976E-3</v>
      </c>
      <c r="NZ35" s="34">
        <v>-2.4543949402868748E-3</v>
      </c>
      <c r="OA35" s="34">
        <v>-2.4400483816862106E-3</v>
      </c>
      <c r="OB35" s="34">
        <v>-2.4258194025605917E-3</v>
      </c>
      <c r="OC35" s="34">
        <v>-2.4158786982297897E-3</v>
      </c>
      <c r="OD35" s="34">
        <v>-2.4403531569987535E-3</v>
      </c>
      <c r="OE35" s="34">
        <v>-2.4777988437563181E-3</v>
      </c>
      <c r="OF35" s="34">
        <v>-2.5056698359549046E-3</v>
      </c>
      <c r="OG35" s="34">
        <v>-2.5416745338588953E-3</v>
      </c>
      <c r="OH35" s="34">
        <v>-2.5684109423309565E-3</v>
      </c>
      <c r="OI35" s="34">
        <v>-2.5695839431136847E-3</v>
      </c>
      <c r="OJ35" s="34">
        <v>-2.5746277533471584E-3</v>
      </c>
      <c r="OK35" s="34">
        <v>-2.5562385562807322E-3</v>
      </c>
      <c r="OL35" s="34">
        <v>-2.5368379428982735E-3</v>
      </c>
      <c r="OM35" s="34">
        <v>-2.5221586693078279E-3</v>
      </c>
      <c r="ON35" s="34">
        <v>-2.4960862938314676E-3</v>
      </c>
      <c r="OO35" s="34">
        <v>-2.4572815746068954E-3</v>
      </c>
      <c r="OP35" s="34">
        <v>-2.3946729488670826E-3</v>
      </c>
      <c r="OQ35" s="34">
        <v>-2.3262957111001015E-3</v>
      </c>
      <c r="OR35" s="34">
        <v>-2.2471675183624029E-3</v>
      </c>
      <c r="OS35" s="34">
        <v>-2.1487872581928968E-3</v>
      </c>
      <c r="OT35" s="34">
        <v>-2.0217080600559711E-3</v>
      </c>
      <c r="OU35" s="34">
        <v>-1.9064079970121384E-3</v>
      </c>
      <c r="OV35" s="34">
        <v>-1.7840857617557049E-3</v>
      </c>
      <c r="OW35" s="34">
        <v>-1.6423829365521669E-3</v>
      </c>
      <c r="OX35" s="34">
        <v>-1.5158479800447822E-3</v>
      </c>
      <c r="OY35" s="34">
        <v>-1.4062543632462621E-3</v>
      </c>
      <c r="OZ35" s="34">
        <v>-1.290304702706635E-3</v>
      </c>
      <c r="PA35" s="34">
        <v>-1.1922211851924658E-3</v>
      </c>
      <c r="PB35" s="34">
        <v>-1.1082290438935161E-3</v>
      </c>
      <c r="PC35" s="34">
        <v>-1.0215669171884656E-3</v>
      </c>
      <c r="PD35" s="34">
        <v>-9.757918887771666E-4</v>
      </c>
      <c r="PE35" t="s">
        <v>1300</v>
      </c>
      <c r="PF35" t="s">
        <v>843</v>
      </c>
      <c r="PG35" t="s">
        <v>843</v>
      </c>
      <c r="PH35" t="s">
        <v>843</v>
      </c>
      <c r="PI35" t="s">
        <v>843</v>
      </c>
      <c r="PJ35" t="s">
        <v>1300</v>
      </c>
      <c r="PK35" s="34">
        <v>0.48365330696105957</v>
      </c>
      <c r="PL35" s="34">
        <v>0.48423197865486145</v>
      </c>
      <c r="PM35" s="34">
        <v>0.48486530780792236</v>
      </c>
      <c r="PN35" s="34">
        <v>0.48528897762298584</v>
      </c>
      <c r="PO35" s="34">
        <v>0.48565077781677246</v>
      </c>
      <c r="PP35" s="34">
        <v>0.48610761761665344</v>
      </c>
      <c r="PQ35" s="34">
        <v>0.48643919825553894</v>
      </c>
      <c r="PR35" s="34">
        <v>0.48655736446380615</v>
      </c>
      <c r="PS35" s="34">
        <v>0.48665103316307068</v>
      </c>
      <c r="PT35" s="34">
        <v>0.4868086576461792</v>
      </c>
      <c r="PU35" s="34">
        <v>0.48695734143257141</v>
      </c>
      <c r="PV35" s="34">
        <v>0.48721602559089661</v>
      </c>
      <c r="PW35" s="34">
        <v>0.48765385150909424</v>
      </c>
      <c r="PX35" s="34">
        <v>0.48816072940826416</v>
      </c>
      <c r="PY35" s="34">
        <v>0.48885345458984375</v>
      </c>
      <c r="PZ35" s="34">
        <v>0.49018764495849609</v>
      </c>
      <c r="QA35" s="34">
        <v>0.49132677912712097</v>
      </c>
      <c r="QB35" s="34">
        <v>0.49167227745056152</v>
      </c>
      <c r="QC35" s="34">
        <v>0.49180427193641663</v>
      </c>
      <c r="QD35" s="34">
        <v>0.4918893575668335</v>
      </c>
      <c r="QE35" s="34">
        <v>0.492025226354599</v>
      </c>
      <c r="QF35" s="34">
        <v>0.49216201901435852</v>
      </c>
      <c r="QG35" s="34">
        <v>0.49232611060142517</v>
      </c>
      <c r="QH35" s="34">
        <v>0.49253830313682556</v>
      </c>
      <c r="QI35" s="34">
        <v>0.49273461103439331</v>
      </c>
      <c r="QJ35" s="34">
        <v>0.49291741847991943</v>
      </c>
      <c r="QK35" s="34">
        <v>0.49308976531028748</v>
      </c>
      <c r="QL35" s="34">
        <v>0.4932539165019989</v>
      </c>
      <c r="QM35" s="34">
        <v>0.4934116005897522</v>
      </c>
      <c r="QN35" s="34">
        <v>0.49356523156166077</v>
      </c>
      <c r="QO35" s="34">
        <v>0.49371367692947388</v>
      </c>
      <c r="QP35" s="34">
        <v>0.49385747313499451</v>
      </c>
      <c r="QQ35" s="34">
        <v>0.49400225281715393</v>
      </c>
      <c r="QR35" s="34">
        <v>0.49414238333702087</v>
      </c>
      <c r="QS35" s="34">
        <v>0.49427497386932373</v>
      </c>
      <c r="QT35" s="34">
        <v>0.49440184235572815</v>
      </c>
      <c r="QU35" s="34">
        <v>0.49452173709869385</v>
      </c>
      <c r="QV35" s="34">
        <v>0.49463573098182678</v>
      </c>
      <c r="QW35" s="34">
        <v>0.49474242329597473</v>
      </c>
      <c r="QX35" s="34">
        <v>0.494842529296875</v>
      </c>
      <c r="QY35" s="34">
        <v>0.4949362576007843</v>
      </c>
      <c r="QZ35" s="34">
        <v>0.49501952528953552</v>
      </c>
      <c r="RA35" s="34">
        <v>0.49509501457214355</v>
      </c>
      <c r="RB35" s="34">
        <v>0.49516192078590393</v>
      </c>
      <c r="RC35" s="34">
        <v>0.49522042274475098</v>
      </c>
      <c r="RD35" s="34">
        <v>0.4952777624130249</v>
      </c>
      <c r="RE35" s="34">
        <v>0.49533247947692871</v>
      </c>
      <c r="RF35" s="34">
        <v>0.49538439512252808</v>
      </c>
      <c r="RG35" s="34">
        <v>0.49544081091880798</v>
      </c>
      <c r="RH35" s="34">
        <v>0.49550133943557739</v>
      </c>
      <c r="RI35" s="34">
        <v>0.49556195735931396</v>
      </c>
      <c r="RJ35" s="34">
        <v>0.49563026428222656</v>
      </c>
      <c r="RK35" s="34">
        <v>0.49570608139038086</v>
      </c>
      <c r="RL35" s="34">
        <v>0.49578738212585449</v>
      </c>
      <c r="RM35" s="34">
        <v>0.49587917327880859</v>
      </c>
      <c r="RN35" s="34">
        <v>0.49598070979118347</v>
      </c>
      <c r="RO35" s="34">
        <v>0.49609214067459106</v>
      </c>
      <c r="RP35" s="34">
        <v>0.49621260166168213</v>
      </c>
      <c r="RQ35" s="34">
        <v>0.49634435772895813</v>
      </c>
      <c r="RR35" s="34">
        <v>0.49648591876029968</v>
      </c>
      <c r="RS35" s="34">
        <v>0.49663379788398743</v>
      </c>
      <c r="RT35" s="34">
        <v>0.49678611755371094</v>
      </c>
      <c r="RU35" s="34">
        <v>0.49694076180458069</v>
      </c>
      <c r="RV35" s="34">
        <v>0.49709710478782654</v>
      </c>
      <c r="RW35" s="34">
        <v>0.49724972248077393</v>
      </c>
      <c r="RX35" s="34">
        <v>0.49739465117454529</v>
      </c>
      <c r="RY35" s="34">
        <v>0.49752908945083618</v>
      </c>
      <c r="RZ35" s="34">
        <v>0.49765050411224365</v>
      </c>
      <c r="SA35" s="34">
        <v>0.49776008725166321</v>
      </c>
      <c r="SB35" s="34">
        <v>0.49785497784614563</v>
      </c>
      <c r="SC35" s="34">
        <v>0.49793830513954163</v>
      </c>
      <c r="SD35" s="34">
        <v>0.49801367521286011</v>
      </c>
      <c r="SE35" s="34">
        <v>0.49807319045066833</v>
      </c>
      <c r="SF35" s="34">
        <v>0.49812164902687073</v>
      </c>
      <c r="SG35" s="34">
        <v>0.49816718697547913</v>
      </c>
      <c r="SH35" s="34">
        <v>0.49820569157600403</v>
      </c>
      <c r="SI35" s="34">
        <v>0.49823692440986633</v>
      </c>
      <c r="SJ35" s="34">
        <v>0.49826836585998535</v>
      </c>
      <c r="SK35" s="34">
        <v>0.49829977750778198</v>
      </c>
      <c r="SL35" s="34">
        <v>0.49833142757415771</v>
      </c>
      <c r="SM35" s="34">
        <v>0.49836936593055725</v>
      </c>
      <c r="SN35" s="34">
        <v>0.49841168522834778</v>
      </c>
      <c r="SO35" s="34">
        <v>0.49845224618911743</v>
      </c>
      <c r="SP35" s="34">
        <v>0.49849456548690796</v>
      </c>
      <c r="SQ35" s="34">
        <v>0.49854174256324768</v>
      </c>
      <c r="SR35" s="34">
        <v>0.49859431385993958</v>
      </c>
      <c r="SS35" s="34">
        <v>0.4986501932144165</v>
      </c>
      <c r="ST35" s="34">
        <v>0.49870896339416504</v>
      </c>
      <c r="SU35" s="34">
        <v>0.4987703263759613</v>
      </c>
      <c r="SV35" s="34">
        <v>0.49883401393890381</v>
      </c>
      <c r="SW35" s="34">
        <v>0.49890190362930298</v>
      </c>
      <c r="SX35" s="34">
        <v>0.49896872043609619</v>
      </c>
      <c r="SY35" s="34">
        <v>0.49903035163879395</v>
      </c>
      <c r="SZ35" s="34">
        <v>0.49908605217933655</v>
      </c>
      <c r="TA35" s="34">
        <v>0.49913665652275085</v>
      </c>
      <c r="TB35" s="34">
        <v>0.49918147921562195</v>
      </c>
      <c r="TC35" s="34">
        <v>0.49921971559524536</v>
      </c>
      <c r="TD35" s="34">
        <v>0.49924787878990173</v>
      </c>
      <c r="TE35" s="34">
        <v>0.49926450848579407</v>
      </c>
      <c r="TF35" s="34">
        <v>0.49927350878715515</v>
      </c>
      <c r="TG35" s="34">
        <v>0.49927815794944763</v>
      </c>
      <c r="TH35" t="s">
        <v>843</v>
      </c>
      <c r="TI35" t="s">
        <v>843</v>
      </c>
      <c r="TJ35" t="s">
        <v>1300</v>
      </c>
      <c r="TK35" s="34">
        <v>0.67540631565464904</v>
      </c>
      <c r="TL35" s="34">
        <v>0.67742440241775004</v>
      </c>
      <c r="TM35" s="34">
        <v>0.67949262729805893</v>
      </c>
      <c r="TN35" s="34">
        <v>0.68117606621787108</v>
      </c>
      <c r="TO35" s="34">
        <v>0.68058011925152107</v>
      </c>
      <c r="TP35" s="34">
        <v>0.6779244696251121</v>
      </c>
      <c r="TQ35" s="34">
        <v>0.67571635303791699</v>
      </c>
      <c r="TR35" s="34">
        <v>0.67488536686341005</v>
      </c>
      <c r="TS35" s="34">
        <v>0.67488754383944094</v>
      </c>
      <c r="TT35" s="34">
        <v>0.674702447358007</v>
      </c>
      <c r="TU35" s="34">
        <v>0.67539327899685597</v>
      </c>
      <c r="TV35" s="34">
        <v>0.67635896393596595</v>
      </c>
      <c r="TW35" s="34">
        <v>0.67577024228743399</v>
      </c>
      <c r="TX35" s="34">
        <v>0.67442681730693099</v>
      </c>
      <c r="TY35" s="34">
        <v>0.67325788691884003</v>
      </c>
      <c r="TZ35" s="34">
        <v>0.67248424949444097</v>
      </c>
      <c r="UA35" s="34">
        <v>0.67146020313772592</v>
      </c>
      <c r="UB35" s="34">
        <v>0.66985128495653801</v>
      </c>
      <c r="UC35" s="34">
        <v>0.6681707084289511</v>
      </c>
      <c r="UD35" s="34">
        <v>0.66644845947430198</v>
      </c>
      <c r="UE35" s="34">
        <v>0.66447352689677797</v>
      </c>
      <c r="UF35" s="34">
        <v>0.66173349449153207</v>
      </c>
      <c r="UG35" s="34">
        <v>0.65814877751474099</v>
      </c>
      <c r="UH35" s="34">
        <v>0.65423159305144796</v>
      </c>
      <c r="UI35" s="34">
        <v>0.64999801161595006</v>
      </c>
      <c r="UJ35" s="34">
        <v>0.64538165644388001</v>
      </c>
      <c r="UK35" s="34">
        <v>0.64042436132478497</v>
      </c>
      <c r="UL35" s="34">
        <v>0.63512367673251702</v>
      </c>
      <c r="UM35" s="34">
        <v>0.62963919830403692</v>
      </c>
      <c r="UN35" s="34">
        <v>0.62420207903278302</v>
      </c>
      <c r="UO35" s="34">
        <v>0.619091716718707</v>
      </c>
      <c r="UP35" s="34">
        <v>0.614424344949695</v>
      </c>
      <c r="UQ35" s="34">
        <v>0.61007956594098101</v>
      </c>
      <c r="UR35" s="34">
        <v>0.60572151085743098</v>
      </c>
      <c r="US35" s="34">
        <v>0.60138505664045705</v>
      </c>
      <c r="UT35" s="34">
        <v>0.59760335567257794</v>
      </c>
      <c r="UU35" s="34">
        <v>0.59456991645079293</v>
      </c>
      <c r="UV35" s="34">
        <v>0.59205876889689302</v>
      </c>
      <c r="UW35" s="34">
        <v>0.59015502545305198</v>
      </c>
      <c r="UX35" s="34">
        <v>0.58859977290450305</v>
      </c>
      <c r="UY35" s="34">
        <v>0.58717677755247999</v>
      </c>
      <c r="UZ35" s="34">
        <v>0.58610298239207503</v>
      </c>
      <c r="VA35" s="34">
        <v>0.58523870149363799</v>
      </c>
      <c r="VB35" s="34">
        <v>0.58432449094823302</v>
      </c>
      <c r="VC35" s="34">
        <v>0.58321079349332006</v>
      </c>
      <c r="VD35" s="34">
        <v>0.58158548905870999</v>
      </c>
      <c r="VE35" s="34">
        <v>0.57939643135964902</v>
      </c>
      <c r="VF35" s="34">
        <v>0.57695902856302905</v>
      </c>
      <c r="VG35" s="34">
        <v>0.57459239867538603</v>
      </c>
      <c r="VH35" s="34">
        <v>0.57232485800408395</v>
      </c>
      <c r="VI35" s="34">
        <v>0.57004148275641808</v>
      </c>
      <c r="VJ35" s="34">
        <v>0.56776651980696902</v>
      </c>
      <c r="VK35" s="34">
        <v>0.56546571043390903</v>
      </c>
      <c r="VL35" s="34">
        <v>0.56302433587554401</v>
      </c>
      <c r="VM35" s="34">
        <v>0.56048549325216401</v>
      </c>
      <c r="VN35" s="34">
        <v>0.55792450563684393</v>
      </c>
      <c r="VO35" s="34">
        <v>0.55527080246454408</v>
      </c>
      <c r="VP35" s="34">
        <v>0.55265751150032993</v>
      </c>
      <c r="VQ35" s="34">
        <v>0.55025640667747699</v>
      </c>
      <c r="VR35" s="34">
        <v>0.54814887020636593</v>
      </c>
      <c r="VS35" s="34">
        <v>0.54642440325201502</v>
      </c>
      <c r="VT35" s="34">
        <v>0.54491940183220999</v>
      </c>
      <c r="VU35" s="34">
        <v>0.54368647023826799</v>
      </c>
      <c r="VV35" s="34">
        <v>0.54292471932684305</v>
      </c>
      <c r="VW35" s="34">
        <v>0.54260642197974096</v>
      </c>
      <c r="VX35" s="34">
        <v>0.54260556972463003</v>
      </c>
      <c r="VY35" s="34">
        <v>0.54292910820502793</v>
      </c>
      <c r="VZ35" s="34">
        <v>0.54337441627097194</v>
      </c>
      <c r="WA35" s="34">
        <v>0.543791452818705</v>
      </c>
      <c r="WB35" s="34">
        <v>0.54415908046334893</v>
      </c>
      <c r="WC35" s="34">
        <v>0.544423451405042</v>
      </c>
      <c r="WD35" s="34">
        <v>0.54472804146166398</v>
      </c>
      <c r="WE35" s="34">
        <v>0.54508572642096498</v>
      </c>
      <c r="WF35" s="34">
        <v>0.54540060128183299</v>
      </c>
      <c r="WG35" s="34">
        <v>0.54568783460258496</v>
      </c>
      <c r="WH35" s="34">
        <v>0.54591095505217901</v>
      </c>
      <c r="WI35" s="34">
        <v>0.54602379735712103</v>
      </c>
      <c r="WJ35" s="34">
        <v>0.54610748393028896</v>
      </c>
      <c r="WK35" s="34">
        <v>0.54612484603645495</v>
      </c>
      <c r="WL35" s="34">
        <v>0.54596453416183199</v>
      </c>
      <c r="WM35" s="34">
        <v>0.54557100298335892</v>
      </c>
      <c r="WN35" s="34">
        <v>0.54490110540353298</v>
      </c>
      <c r="WO35" s="34">
        <v>0.54403430784476303</v>
      </c>
      <c r="WP35" s="34">
        <v>0.54325547422074694</v>
      </c>
      <c r="WQ35" s="34">
        <v>0.54272215749039698</v>
      </c>
      <c r="WR35" s="34">
        <v>0.54231965724906805</v>
      </c>
      <c r="WS35" s="34">
        <v>0.541761568112204</v>
      </c>
      <c r="WT35" s="34">
        <v>0.54107918693296098</v>
      </c>
      <c r="WU35" s="34">
        <v>0.54038235534974599</v>
      </c>
      <c r="WV35" s="34">
        <v>0.53967139678940801</v>
      </c>
      <c r="WW35" s="34">
        <v>0.53893003361274805</v>
      </c>
      <c r="WX35" s="34">
        <v>0.53817518782391505</v>
      </c>
      <c r="WY35" s="34">
        <v>0.53744411423855698</v>
      </c>
      <c r="WZ35" s="34">
        <v>0.53675230580510103</v>
      </c>
      <c r="XA35" s="34">
        <v>0.53612870557856507</v>
      </c>
      <c r="XB35" s="34">
        <v>0.53557760968479895</v>
      </c>
      <c r="XC35" s="34">
        <v>0.53509461721086504</v>
      </c>
      <c r="XD35" s="34">
        <v>0.53466887035419197</v>
      </c>
      <c r="XE35" s="34">
        <v>0.53429881078816099</v>
      </c>
      <c r="XF35" s="34">
        <v>0.53395839724794203</v>
      </c>
      <c r="XG35" s="34">
        <v>0.53364670319774699</v>
      </c>
      <c r="XH35" t="s">
        <v>843</v>
      </c>
      <c r="XI35" t="s">
        <v>1300</v>
      </c>
      <c r="XJ35" s="34">
        <v>0.62353006459017801</v>
      </c>
      <c r="XK35" s="34">
        <v>0.62056335833055898</v>
      </c>
      <c r="XL35" s="34">
        <v>0.61936099206435602</v>
      </c>
      <c r="XM35" s="34">
        <v>0.61931423538417696</v>
      </c>
      <c r="XN35" s="34">
        <v>0.61944466897921502</v>
      </c>
      <c r="XO35" s="34">
        <v>0.62094281967579001</v>
      </c>
      <c r="XP35" s="34">
        <v>0.62282169779046104</v>
      </c>
      <c r="XQ35" s="34">
        <v>0.62277590496703805</v>
      </c>
      <c r="XR35" s="34">
        <v>0.62184331541930293</v>
      </c>
      <c r="XS35" s="34">
        <v>0.62105268583222295</v>
      </c>
      <c r="XT35" s="34">
        <v>0.62023766120292501</v>
      </c>
      <c r="XU35" s="34">
        <v>0.61966629443144594</v>
      </c>
      <c r="XV35" s="34">
        <v>0.61934218634457106</v>
      </c>
      <c r="XW35" s="34">
        <v>0.61883358281623602</v>
      </c>
      <c r="XX35" s="34">
        <v>0.61803112789154202</v>
      </c>
      <c r="XY35" s="34">
        <v>0.61704862561080998</v>
      </c>
      <c r="XZ35" s="34">
        <v>0.61484219085097902</v>
      </c>
      <c r="YA35" s="34">
        <v>0.61139453771845997</v>
      </c>
      <c r="YB35" s="34">
        <v>0.60783444398726905</v>
      </c>
      <c r="YC35" s="34">
        <v>0.604010759307538</v>
      </c>
      <c r="YD35" s="34">
        <v>0.599768606690536</v>
      </c>
      <c r="YE35" s="34">
        <v>0.59486160293079604</v>
      </c>
      <c r="YF35" s="34">
        <v>0.58915829391796104</v>
      </c>
      <c r="YG35" s="34">
        <v>0.58297740011243493</v>
      </c>
      <c r="YH35" s="34">
        <v>0.57667075222963593</v>
      </c>
      <c r="YI35" s="34">
        <v>0.570517214407675</v>
      </c>
      <c r="YJ35" s="34">
        <v>0.56464273101066798</v>
      </c>
      <c r="YK35" s="34">
        <v>0.55895117675952899</v>
      </c>
      <c r="YL35" s="34">
        <v>0.55341978193111896</v>
      </c>
      <c r="YM35" s="34">
        <v>0.54832118511810701</v>
      </c>
      <c r="YN35" s="34">
        <v>0.54415761709880206</v>
      </c>
      <c r="YO35" s="34">
        <v>0.54091230101660204</v>
      </c>
      <c r="YP35" s="34">
        <v>0.53829410816683498</v>
      </c>
      <c r="YQ35" s="34">
        <v>0.53621540379029997</v>
      </c>
      <c r="YR35" s="34">
        <v>0.53430548300885494</v>
      </c>
      <c r="YS35" s="34">
        <v>0.53244064573627903</v>
      </c>
      <c r="YT35" s="34">
        <v>0.53107822148980299</v>
      </c>
      <c r="YU35" s="34">
        <v>0.53009768758476195</v>
      </c>
      <c r="YV35" s="34">
        <v>0.52914298582543995</v>
      </c>
      <c r="YW35" s="34">
        <v>0.52803767841245197</v>
      </c>
      <c r="YX35" s="34">
        <v>0.526472002250018</v>
      </c>
      <c r="YY35" s="34">
        <v>0.52437363814840499</v>
      </c>
      <c r="YZ35" s="34">
        <v>0.522006119205363</v>
      </c>
      <c r="ZA35" s="34">
        <v>0.51968759137615306</v>
      </c>
      <c r="ZB35" s="34">
        <v>0.51742379475672595</v>
      </c>
      <c r="ZC35" s="34">
        <v>0.51507963778758104</v>
      </c>
      <c r="ZD35" s="34">
        <v>0.51268508005376601</v>
      </c>
      <c r="ZE35" s="34">
        <v>0.51021391320065401</v>
      </c>
      <c r="ZF35" s="34">
        <v>0.50755415093745693</v>
      </c>
      <c r="ZG35" s="34">
        <v>0.50473375636449302</v>
      </c>
      <c r="ZH35" s="34">
        <v>0.50184134358412402</v>
      </c>
      <c r="ZI35" s="34">
        <v>0.498832410378864</v>
      </c>
      <c r="ZJ35" s="34">
        <v>0.49584673562745502</v>
      </c>
      <c r="ZK35" s="34">
        <v>0.49305221996897403</v>
      </c>
      <c r="ZL35" s="34">
        <v>0.49054905948748201</v>
      </c>
      <c r="ZM35" s="34">
        <v>0.48844346827192903</v>
      </c>
      <c r="ZN35" s="34">
        <v>0.48656754074111497</v>
      </c>
      <c r="ZO35" s="34">
        <v>0.48499311813956403</v>
      </c>
      <c r="ZP35" s="34">
        <v>0.48393955934639299</v>
      </c>
      <c r="ZQ35" s="34">
        <v>0.48337956599001503</v>
      </c>
      <c r="ZR35" s="34">
        <v>0.48317709802480896</v>
      </c>
      <c r="ZS35" s="34">
        <v>0.48336058211689098</v>
      </c>
      <c r="ZT35" s="34">
        <v>0.48373139756084799</v>
      </c>
      <c r="ZU35" s="34">
        <v>0.48409928470651797</v>
      </c>
      <c r="ZV35" s="34">
        <v>0.48446418864563301</v>
      </c>
      <c r="ZW35" s="34">
        <v>0.48477805952505598</v>
      </c>
      <c r="ZX35" s="34">
        <v>0.48512089136777098</v>
      </c>
      <c r="ZY35" s="34">
        <v>0.485501846347142</v>
      </c>
      <c r="ZZ35" s="34">
        <v>0.48586690239721297</v>
      </c>
      <c r="AAA35" s="34">
        <v>0.48619575771750001</v>
      </c>
      <c r="AAB35" s="34">
        <v>0.48642941977061099</v>
      </c>
      <c r="AAC35" s="34">
        <v>0.486573777173543</v>
      </c>
      <c r="AAD35" s="34">
        <v>0.48668970525555999</v>
      </c>
      <c r="AAE35" s="34">
        <v>0.48671768336428201</v>
      </c>
      <c r="AAF35" s="34">
        <v>0.48659440730211201</v>
      </c>
      <c r="AAG35" s="34">
        <v>0.48627430470324301</v>
      </c>
      <c r="AAH35" s="34">
        <v>0.48570223272246404</v>
      </c>
      <c r="AAI35" s="34">
        <v>0.48495422967989499</v>
      </c>
      <c r="AAJ35" s="34">
        <v>0.48432018435768398</v>
      </c>
      <c r="AAK35" s="34">
        <v>0.48391766491527699</v>
      </c>
      <c r="AAL35" s="34">
        <v>0.483625708345508</v>
      </c>
      <c r="AAM35" s="34">
        <v>0.483181359108522</v>
      </c>
      <c r="AAN35" s="34">
        <v>0.48260846495641202</v>
      </c>
      <c r="AAO35" s="34">
        <v>0.48199837303240101</v>
      </c>
      <c r="AAP35" s="34">
        <v>0.48139424493634103</v>
      </c>
      <c r="AAQ35" s="34">
        <v>0.48080477433595598</v>
      </c>
      <c r="AAR35" s="34">
        <v>0.48019904832878602</v>
      </c>
      <c r="AAS35" s="34">
        <v>0.47963475190972099</v>
      </c>
      <c r="AAT35" s="34">
        <v>0.47914208767318894</v>
      </c>
      <c r="AAU35" s="34">
        <v>0.47870131686433803</v>
      </c>
      <c r="AAV35" s="34">
        <v>0.47830594085871903</v>
      </c>
      <c r="AAW35" s="34">
        <v>0.47796563986546198</v>
      </c>
      <c r="AAX35" s="34">
        <v>0.47766544216124301</v>
      </c>
      <c r="AAY35" s="34">
        <v>0.47741465307788</v>
      </c>
      <c r="AAZ35" s="34">
        <v>0.47721751061057804</v>
      </c>
      <c r="ABA35" s="34">
        <v>0.47705153703866998</v>
      </c>
      <c r="ABB35" s="34">
        <v>0.47692018018029303</v>
      </c>
      <c r="ABC35" s="34">
        <v>0.47681824609107104</v>
      </c>
      <c r="ABD35" s="34">
        <v>0.47672286309170198</v>
      </c>
      <c r="ABE35" s="34">
        <v>0.47659543435948798</v>
      </c>
      <c r="ABF35" s="34">
        <v>0.47644333069915901</v>
      </c>
      <c r="ABG35" t="s">
        <v>843</v>
      </c>
      <c r="ABH35" t="s">
        <v>843</v>
      </c>
      <c r="ABI35" t="s">
        <v>1300</v>
      </c>
      <c r="ABJ35" s="34">
        <v>0.61482460020709295</v>
      </c>
      <c r="ABK35" s="34">
        <v>0.61728385233864402</v>
      </c>
      <c r="ABL35" s="34">
        <v>0.61993952958487908</v>
      </c>
      <c r="ABM35" s="34">
        <v>0.62184431381666994</v>
      </c>
      <c r="ABN35" s="34">
        <v>0.621220047223079</v>
      </c>
      <c r="ABO35" s="34">
        <v>0.61849764942641206</v>
      </c>
      <c r="ABP35" s="34">
        <v>0.61604477438185101</v>
      </c>
      <c r="ABQ35" s="34">
        <v>0.61486316238205396</v>
      </c>
      <c r="ABR35" s="34">
        <v>0.61468383236101998</v>
      </c>
      <c r="ABS35" s="34">
        <v>0.61462125651097299</v>
      </c>
      <c r="ABT35" s="34">
        <v>0.61585870044694202</v>
      </c>
      <c r="ABU35" s="34">
        <v>0.61776167996005804</v>
      </c>
      <c r="ABV35" s="34">
        <v>0.61829902155330208</v>
      </c>
      <c r="ABW35" s="34">
        <v>0.61837093974094604</v>
      </c>
      <c r="ABX35" s="34">
        <v>0.618787440840466</v>
      </c>
      <c r="ABY35" s="34">
        <v>0.61904748680954103</v>
      </c>
      <c r="ABZ35" s="34">
        <v>0.61899580569374202</v>
      </c>
      <c r="ACA35" s="34">
        <v>0.61867354074386594</v>
      </c>
      <c r="ACB35" s="34">
        <v>0.61808871374821306</v>
      </c>
      <c r="ACC35" s="34">
        <v>0.61707509381116799</v>
      </c>
      <c r="ACD35" s="34">
        <v>0.61556575787651602</v>
      </c>
      <c r="ACE35" s="34">
        <v>0.61312040171789495</v>
      </c>
      <c r="ACF35" s="34">
        <v>0.60975766635192497</v>
      </c>
      <c r="ACG35" s="34">
        <v>0.60608041524460299</v>
      </c>
      <c r="ACH35" s="34">
        <v>0.60208887263525701</v>
      </c>
      <c r="ACI35" s="34">
        <v>0.59771319560561897</v>
      </c>
      <c r="ACJ35" s="34">
        <v>0.59285999212858997</v>
      </c>
      <c r="ACK35" s="34">
        <v>0.58757290074527702</v>
      </c>
      <c r="ACL35" s="34">
        <v>0.58204962260033299</v>
      </c>
      <c r="ACM35" s="34">
        <v>0.57644720141511696</v>
      </c>
      <c r="ACN35" s="34">
        <v>0.571037782442822</v>
      </c>
      <c r="ACO35" s="34">
        <v>0.56593225219347099</v>
      </c>
      <c r="ACP35" s="34">
        <v>0.56100491202122005</v>
      </c>
      <c r="ACQ35" s="34">
        <v>0.55622778367339798</v>
      </c>
      <c r="ACR35" s="34">
        <v>0.55185011452914001</v>
      </c>
      <c r="ACS35" s="34">
        <v>0.54834343550632103</v>
      </c>
      <c r="ACT35" s="34">
        <v>0.545693859236139</v>
      </c>
      <c r="ACU35" s="34">
        <v>0.543622833339926</v>
      </c>
      <c r="ACV35" s="34">
        <v>0.54203266755603796</v>
      </c>
      <c r="ACW35" s="34">
        <v>0.54055786406522999</v>
      </c>
      <c r="ACX35" s="34">
        <v>0.53909795574563402</v>
      </c>
      <c r="ACY35" s="34">
        <v>0.53810789454383201</v>
      </c>
      <c r="ACZ35" s="34">
        <v>0.53747099788534003</v>
      </c>
      <c r="ADA35" s="34">
        <v>0.53685228647935501</v>
      </c>
      <c r="ADB35" s="34">
        <v>0.53608325274057</v>
      </c>
      <c r="ADC35" s="34">
        <v>0.53485887587927405</v>
      </c>
      <c r="ADD35" s="34">
        <v>0.53312051383774606</v>
      </c>
      <c r="ADE35" s="34">
        <v>0.53113435164710499</v>
      </c>
      <c r="ADF35" s="34">
        <v>0.52921251662967006</v>
      </c>
      <c r="ADG35" s="34">
        <v>0.52736207075581099</v>
      </c>
      <c r="ADH35" s="34">
        <v>0.52544561467203199</v>
      </c>
      <c r="ADI35" s="34">
        <v>0.52349350899900304</v>
      </c>
      <c r="ADJ35" s="34">
        <v>0.52147710891446797</v>
      </c>
      <c r="ADK35" s="34">
        <v>0.51926448637495393</v>
      </c>
      <c r="ADL35" s="34">
        <v>0.51688710914214497</v>
      </c>
      <c r="ADM35" s="34">
        <v>0.51443067742745197</v>
      </c>
      <c r="ADN35" s="34">
        <v>0.51181545224212899</v>
      </c>
      <c r="ADO35" s="34">
        <v>0.50916915003219998</v>
      </c>
      <c r="ADP35" s="34">
        <v>0.50667419322250706</v>
      </c>
      <c r="ADQ35" s="34">
        <v>0.50441883373220497</v>
      </c>
      <c r="ADR35" s="34">
        <v>0.50249282523684502</v>
      </c>
      <c r="ADS35" s="34">
        <v>0.50075196023587898</v>
      </c>
      <c r="ADT35" s="34">
        <v>0.49926432102540502</v>
      </c>
      <c r="ADU35" s="34">
        <v>0.49823624634634905</v>
      </c>
      <c r="ADV35" s="34">
        <v>0.49765817484025299</v>
      </c>
      <c r="ADW35" s="34">
        <v>0.49741367204640197</v>
      </c>
      <c r="ADX35" s="34">
        <v>0.49752861454825598</v>
      </c>
      <c r="ADY35" s="34">
        <v>0.49781399562640699</v>
      </c>
      <c r="ADZ35" s="34">
        <v>0.49810358124589199</v>
      </c>
      <c r="AEA35" s="34">
        <v>0.49838882003151602</v>
      </c>
      <c r="AEB35" s="34">
        <v>0.49862672969662397</v>
      </c>
      <c r="AEC35" s="34">
        <v>0.498917686451679</v>
      </c>
      <c r="AED35" s="34">
        <v>0.49927109152121502</v>
      </c>
      <c r="AEE35" s="34">
        <v>0.49962455613662898</v>
      </c>
      <c r="AEF35" s="34">
        <v>0.499979435933322</v>
      </c>
      <c r="AEG35" s="34">
        <v>0.50027921617926696</v>
      </c>
      <c r="AEH35" s="34">
        <v>0.50051010105675997</v>
      </c>
      <c r="AEI35" s="34">
        <v>0.50073717749011104</v>
      </c>
      <c r="AEJ35" s="34">
        <v>0.50089412970099501</v>
      </c>
      <c r="AEK35" s="34">
        <v>0.50088784595024893</v>
      </c>
      <c r="AEL35" s="34">
        <v>0.50066830565651499</v>
      </c>
      <c r="AEM35" s="34">
        <v>0.50017436278286997</v>
      </c>
      <c r="AEN35" s="34">
        <v>0.499477410531873</v>
      </c>
      <c r="AEO35" s="34">
        <v>0.49887376465889299</v>
      </c>
      <c r="AEP35" s="34">
        <v>0.49848709980206601</v>
      </c>
      <c r="AEQ35" s="34">
        <v>0.49818874403014701</v>
      </c>
      <c r="AER35" s="34">
        <v>0.497715443994802</v>
      </c>
      <c r="AES35" s="34">
        <v>0.49708889933786099</v>
      </c>
      <c r="AET35" s="34">
        <v>0.49639279417922499</v>
      </c>
      <c r="AEU35" s="34">
        <v>0.49566649553270997</v>
      </c>
      <c r="AEV35" s="34">
        <v>0.49491216118131398</v>
      </c>
      <c r="AEW35" s="34">
        <v>0.49411461333267298</v>
      </c>
      <c r="AEX35" s="34">
        <v>0.493331457912288</v>
      </c>
      <c r="AEY35" s="34">
        <v>0.49258953986225701</v>
      </c>
      <c r="AEZ35" s="34">
        <v>0.49188488190996699</v>
      </c>
      <c r="AFA35" s="34">
        <v>0.49123266907494201</v>
      </c>
      <c r="AFB35" s="34">
        <v>0.49063439679139198</v>
      </c>
      <c r="AFC35" s="34">
        <v>0.49008660552199101</v>
      </c>
      <c r="AFD35" s="34">
        <v>0.48961473661297494</v>
      </c>
      <c r="AFE35" s="34">
        <v>0.48921494419940403</v>
      </c>
      <c r="AFF35" s="34">
        <v>0.48887630744353799</v>
      </c>
      <c r="AFG35" t="s">
        <v>843</v>
      </c>
      <c r="AFH35" t="s">
        <v>843</v>
      </c>
      <c r="AFI35" s="34">
        <v>0.71994000000000002</v>
      </c>
      <c r="AFJ35" s="34">
        <v>0.69964000000000004</v>
      </c>
      <c r="AFK35" s="34">
        <v>0.71855000000000002</v>
      </c>
      <c r="AFL35" s="34">
        <v>0.72819</v>
      </c>
      <c r="AFM35" s="34">
        <v>0.73914000000000002</v>
      </c>
      <c r="AFN35" s="34">
        <v>0.7432899999999999</v>
      </c>
      <c r="AFO35" s="34">
        <v>0.74757999999999991</v>
      </c>
      <c r="AFP35" s="34">
        <v>0.74813999999999992</v>
      </c>
      <c r="AFQ35" s="34">
        <v>0.75021000000000004</v>
      </c>
      <c r="AFR35" s="34">
        <v>0.75560000000000005</v>
      </c>
      <c r="AFS35" s="34">
        <v>0.75965000000000005</v>
      </c>
      <c r="AFT35" s="34">
        <v>0.75804000000000005</v>
      </c>
      <c r="AFU35" s="34">
        <v>0.75906999999999991</v>
      </c>
      <c r="AFV35" s="34">
        <v>0.76662999999999992</v>
      </c>
      <c r="AFW35" s="34">
        <v>0.76855000000000007</v>
      </c>
      <c r="AFX35" s="34">
        <v>0.77195999999999998</v>
      </c>
      <c r="AFY35" s="34">
        <v>0.77459</v>
      </c>
      <c r="AFZ35" s="34">
        <v>0.76983000000000001</v>
      </c>
      <c r="AGA35" s="34">
        <v>0.77788000000000002</v>
      </c>
      <c r="AGB35" t="s">
        <v>843</v>
      </c>
      <c r="AGC35" t="s">
        <v>843</v>
      </c>
      <c r="AGD35" t="s">
        <v>843</v>
      </c>
      <c r="AGE35" t="s">
        <v>843</v>
      </c>
      <c r="AGF35" s="34">
        <v>1.040255930274725E-2</v>
      </c>
      <c r="AGG35" t="s">
        <v>843</v>
      </c>
      <c r="AGH35" t="s">
        <v>843</v>
      </c>
      <c r="AGI35" t="s">
        <v>843</v>
      </c>
      <c r="AGJ35" t="s">
        <v>843</v>
      </c>
      <c r="AGK35" t="s">
        <v>843</v>
      </c>
      <c r="AGL35" t="s">
        <v>843</v>
      </c>
      <c r="AGM35" t="s">
        <v>843</v>
      </c>
      <c r="AGN35" t="s">
        <v>843</v>
      </c>
      <c r="AGO35" s="34">
        <v>0.29799999999999999</v>
      </c>
      <c r="AGP35" s="34">
        <v>2020</v>
      </c>
      <c r="AGQ35" t="s">
        <v>832</v>
      </c>
      <c r="AGR35" t="s">
        <v>843</v>
      </c>
      <c r="AGS35" s="34">
        <v>6.9999999999999993E-3</v>
      </c>
      <c r="AGT35" s="34">
        <v>2020</v>
      </c>
      <c r="AGU35" t="s">
        <v>832</v>
      </c>
      <c r="AGV35" t="s">
        <v>843</v>
      </c>
      <c r="AGW35" s="34">
        <v>9.0000000000000011E-3</v>
      </c>
      <c r="AGX35" s="34">
        <v>2020</v>
      </c>
      <c r="AGY35" t="s">
        <v>832</v>
      </c>
      <c r="AGZ35" t="s">
        <v>843</v>
      </c>
      <c r="AHA35" s="34">
        <v>0.01</v>
      </c>
      <c r="AHB35" s="34">
        <v>2020</v>
      </c>
      <c r="AHC35" t="s">
        <v>832</v>
      </c>
      <c r="AHD35" t="s">
        <v>843</v>
      </c>
      <c r="AHE35" s="34">
        <v>0.14699999999999999</v>
      </c>
      <c r="AHF35" s="34">
        <v>2020</v>
      </c>
      <c r="AHG35" t="s">
        <v>832</v>
      </c>
      <c r="AHH35" t="s">
        <v>843</v>
      </c>
      <c r="AHI35" t="s">
        <v>830</v>
      </c>
      <c r="AHJ35" s="34">
        <v>0.215984046459198</v>
      </c>
      <c r="AHK35" s="34">
        <v>0.21238978207111359</v>
      </c>
      <c r="AHL35" s="34">
        <v>0.21172381937503815</v>
      </c>
      <c r="AHM35" s="34">
        <v>0.21802692115306854</v>
      </c>
      <c r="AHN35" s="34">
        <v>0.22657567262649536</v>
      </c>
      <c r="AHO35" t="s">
        <v>843</v>
      </c>
      <c r="AHP35" s="34">
        <v>0.23362192511558533</v>
      </c>
      <c r="AHQ35" s="34">
        <v>0.2335486114025116</v>
      </c>
      <c r="AHR35" s="34">
        <v>0.23761692643165588</v>
      </c>
      <c r="AHS35" s="34">
        <v>0.24696516990661621</v>
      </c>
      <c r="AHT35" s="34">
        <v>0.25557759404182434</v>
      </c>
      <c r="AHU35" t="s">
        <v>843</v>
      </c>
      <c r="AHV35" s="34">
        <v>0.23337315022945404</v>
      </c>
      <c r="AHW35" s="34">
        <v>0.23007187247276306</v>
      </c>
      <c r="AHX35" s="34">
        <v>0.23084843158721924</v>
      </c>
      <c r="AHY35" s="34">
        <v>0.23685990273952484</v>
      </c>
      <c r="AHZ35" s="34">
        <v>0.24913282692432404</v>
      </c>
      <c r="AIA35" t="s">
        <v>832</v>
      </c>
      <c r="AIB35" t="s">
        <v>843</v>
      </c>
      <c r="AIC35" s="34">
        <v>0.23325264453887939</v>
      </c>
      <c r="AID35" s="34">
        <v>0.22989499568939209</v>
      </c>
      <c r="AIE35" s="34">
        <v>0.23053798079490662</v>
      </c>
      <c r="AIF35" s="34">
        <v>0.23620606958866119</v>
      </c>
      <c r="AIG35" s="34">
        <v>0.24690935015678406</v>
      </c>
      <c r="AIH35" t="s">
        <v>924</v>
      </c>
      <c r="AII35" t="s">
        <v>843</v>
      </c>
      <c r="AIJ35" s="34">
        <v>0.24220900237560272</v>
      </c>
      <c r="AIK35" s="34">
        <v>0.24081133306026459</v>
      </c>
      <c r="AIL35" s="34">
        <v>0.24195601046085358</v>
      </c>
      <c r="AIM35" s="34">
        <v>0.2479500025510788</v>
      </c>
      <c r="AIN35" s="34">
        <v>0.25349000096321106</v>
      </c>
      <c r="AIO35" t="s">
        <v>1607</v>
      </c>
      <c r="AIP35" s="34">
        <v>0.25030666589736938</v>
      </c>
      <c r="AIQ35" t="s">
        <v>843</v>
      </c>
      <c r="AIR35" s="34">
        <v>0.25520999999999999</v>
      </c>
      <c r="AIS35" s="34">
        <v>0.24902000000000002</v>
      </c>
      <c r="AIT35" s="34">
        <v>0.24737999999999999</v>
      </c>
      <c r="AIU35" s="34">
        <v>0.24824000000000002</v>
      </c>
      <c r="AIV35" s="34">
        <v>0.24892</v>
      </c>
      <c r="AIW35" s="34">
        <v>0.25306999999999996</v>
      </c>
      <c r="AIX35" t="s">
        <v>843</v>
      </c>
      <c r="AIY35" s="34">
        <v>4.4000000000000003E-3</v>
      </c>
      <c r="AIZ35" s="34">
        <v>1.0789999999999999E-2</v>
      </c>
      <c r="AJA35" s="34">
        <v>1.7659999999999999E-2</v>
      </c>
      <c r="AJB35" s="34">
        <v>1.6730000000000002E-2</v>
      </c>
      <c r="AJC35" s="34">
        <v>1.6830000000000001E-2</v>
      </c>
      <c r="AJD35" s="34">
        <v>1.5269999999999999E-2</v>
      </c>
      <c r="AJE35" t="s">
        <v>843</v>
      </c>
      <c r="AJF35" s="34">
        <v>1.6055162996053696E-2</v>
      </c>
      <c r="AJG35" s="34">
        <v>1.4838507398962975E-2</v>
      </c>
      <c r="AJH35" s="34">
        <v>1.5370476059615612E-2</v>
      </c>
      <c r="AJI35" s="34">
        <v>1.8613351508975029E-2</v>
      </c>
      <c r="AJJ35" s="34">
        <v>1.4086104929447174E-2</v>
      </c>
      <c r="AJK35" t="s">
        <v>830</v>
      </c>
      <c r="AJL35" t="s">
        <v>843</v>
      </c>
      <c r="AJM35" t="s">
        <v>843</v>
      </c>
      <c r="AJN35" s="34">
        <v>1.4181206934154034E-2</v>
      </c>
      <c r="AJO35" s="34">
        <v>1.0301567614078522E-2</v>
      </c>
      <c r="AJP35" s="34">
        <v>1.2460295110940933E-2</v>
      </c>
      <c r="AJQ35" s="34">
        <v>1.312591414898634E-2</v>
      </c>
      <c r="AJR35" s="34">
        <v>4.8761043697595596E-2</v>
      </c>
      <c r="AJS35" t="s">
        <v>832</v>
      </c>
      <c r="AJT35" t="s">
        <v>843</v>
      </c>
      <c r="AJU35" t="s">
        <v>843</v>
      </c>
      <c r="AJV35" t="s">
        <v>843</v>
      </c>
      <c r="AJW35" s="34">
        <v>1.0734510608017445E-2</v>
      </c>
      <c r="AJX35" s="34">
        <v>9.1023771092295647E-3</v>
      </c>
      <c r="AJY35" s="34">
        <v>8.6453361436724663E-3</v>
      </c>
      <c r="AJZ35" s="34">
        <v>1.0874598287045956E-2</v>
      </c>
      <c r="AKA35" s="34">
        <v>6.9458736106753349E-3</v>
      </c>
      <c r="AKB35" t="s">
        <v>830</v>
      </c>
      <c r="AKC35" t="s">
        <v>843</v>
      </c>
      <c r="AKD35" t="s">
        <v>843</v>
      </c>
      <c r="AKE35" t="s">
        <v>843</v>
      </c>
      <c r="AKF35" s="34">
        <v>8.5659697651863098E-3</v>
      </c>
      <c r="AKG35" s="34">
        <v>4.5530903153121471E-3</v>
      </c>
      <c r="AKH35" s="34">
        <v>5.4459874518215656E-3</v>
      </c>
      <c r="AKI35" s="34">
        <v>7.6331757009029388E-3</v>
      </c>
      <c r="AKJ35" s="34">
        <v>3.91232930123806E-2</v>
      </c>
      <c r="AKK35" t="s">
        <v>832</v>
      </c>
      <c r="AKL35" t="s">
        <v>843</v>
      </c>
      <c r="AKM35" s="34">
        <v>56140</v>
      </c>
      <c r="AKN35" t="s">
        <v>832</v>
      </c>
      <c r="AKO35" t="s">
        <v>843</v>
      </c>
      <c r="AKP35" s="34">
        <v>50112.23046875</v>
      </c>
      <c r="AKQ35" t="s">
        <v>830</v>
      </c>
      <c r="AKR35" t="s">
        <v>843</v>
      </c>
      <c r="AKS35" s="34">
        <v>47043.3432250759</v>
      </c>
      <c r="AKT35" t="s">
        <v>832</v>
      </c>
      <c r="AKU35" t="s">
        <v>843</v>
      </c>
      <c r="AKV35" s="34">
        <v>52131.446658638699</v>
      </c>
      <c r="AKW35" t="s">
        <v>832</v>
      </c>
      <c r="AKX35" t="s">
        <v>843</v>
      </c>
      <c r="AKY35" s="34">
        <v>0.23699024319648743</v>
      </c>
      <c r="AKZ35" s="34">
        <v>0.2373645156621933</v>
      </c>
      <c r="ALA35" s="34">
        <v>0.23278157413005829</v>
      </c>
      <c r="ALB35" s="34">
        <v>0.23951442539691925</v>
      </c>
      <c r="ALC35" s="34">
        <v>0.2579866349697113</v>
      </c>
      <c r="ALD35" t="s">
        <v>830</v>
      </c>
      <c r="ALE35" t="s">
        <v>843</v>
      </c>
      <c r="ALF35" t="s">
        <v>843</v>
      </c>
      <c r="ALG35" t="s">
        <v>843</v>
      </c>
      <c r="ALH35" s="34">
        <v>0.2537848949432373</v>
      </c>
      <c r="ALI35" s="34">
        <v>0.2537848949432373</v>
      </c>
      <c r="ALJ35" s="34">
        <v>0.25035560131072998</v>
      </c>
      <c r="ALK35" s="34">
        <v>0.25519359111785889</v>
      </c>
      <c r="ALL35" s="34">
        <v>0.27305355668067932</v>
      </c>
      <c r="ALM35" t="s">
        <v>832</v>
      </c>
    </row>
    <row r="36" spans="1:1001">
      <c r="A36" t="s">
        <v>422</v>
      </c>
      <c r="B36" t="s">
        <v>15</v>
      </c>
      <c r="C36" t="s">
        <v>224</v>
      </c>
      <c r="D36" s="34">
        <v>4.8073466867208481E-2</v>
      </c>
      <c r="E36" t="s">
        <v>432</v>
      </c>
      <c r="F36" s="34">
        <v>6.5543614327907562E-2</v>
      </c>
      <c r="G36" t="s">
        <v>1464</v>
      </c>
      <c r="H36" s="34">
        <v>6.6930428147315979E-2</v>
      </c>
      <c r="I36" t="s">
        <v>1294</v>
      </c>
      <c r="J36" s="34">
        <v>5.6179516017436981E-2</v>
      </c>
      <c r="K36" t="s">
        <v>1521</v>
      </c>
      <c r="L36" s="34"/>
      <c r="M36" t="s">
        <v>432</v>
      </c>
      <c r="N36" s="34">
        <v>0.23142087459564209</v>
      </c>
      <c r="O36" s="34"/>
      <c r="P36" t="s">
        <v>1459</v>
      </c>
      <c r="Q36" s="34"/>
      <c r="R36" t="s">
        <v>1459</v>
      </c>
      <c r="S36" s="34">
        <v>0.53931355476379395</v>
      </c>
      <c r="T36" t="s">
        <v>432</v>
      </c>
      <c r="U36" s="34">
        <v>0.23142087459564209</v>
      </c>
      <c r="V36" t="s">
        <v>432</v>
      </c>
      <c r="W36" t="s">
        <v>843</v>
      </c>
      <c r="X36" t="s">
        <v>1464</v>
      </c>
      <c r="Y36" s="34">
        <v>0.22908063232898712</v>
      </c>
      <c r="Z36" s="34"/>
      <c r="AA36" t="s">
        <v>1459</v>
      </c>
      <c r="AB36" s="34"/>
      <c r="AC36" t="s">
        <v>1459</v>
      </c>
      <c r="AD36" s="34">
        <v>0.52391117811203003</v>
      </c>
      <c r="AE36" t="s">
        <v>1464</v>
      </c>
      <c r="AF36" s="34">
        <v>0.22908063232898712</v>
      </c>
      <c r="AG36" t="s">
        <v>1464</v>
      </c>
      <c r="AH36" t="s">
        <v>843</v>
      </c>
      <c r="AI36" t="s">
        <v>1294</v>
      </c>
      <c r="AJ36" s="34">
        <v>0.27213180065155029</v>
      </c>
      <c r="AK36" s="34"/>
      <c r="AL36" t="s">
        <v>1459</v>
      </c>
      <c r="AM36" s="34"/>
      <c r="AN36" t="s">
        <v>1459</v>
      </c>
      <c r="AO36" s="34">
        <v>0.55414891242980957</v>
      </c>
      <c r="AP36" t="s">
        <v>1294</v>
      </c>
      <c r="AQ36" s="34">
        <v>0.27213180065155029</v>
      </c>
      <c r="AR36" t="s">
        <v>1294</v>
      </c>
      <c r="AS36" t="s">
        <v>843</v>
      </c>
      <c r="AT36" t="s">
        <v>1521</v>
      </c>
      <c r="AU36" s="34">
        <v>0.25418707728385925</v>
      </c>
      <c r="AV36" s="34"/>
      <c r="AW36" t="s">
        <v>1459</v>
      </c>
      <c r="AX36" s="34"/>
      <c r="AY36" t="s">
        <v>1459</v>
      </c>
      <c r="AZ36" s="34">
        <v>0.55414891242980957</v>
      </c>
      <c r="BA36" t="s">
        <v>1521</v>
      </c>
      <c r="BB36" s="34">
        <v>0.25418707728385925</v>
      </c>
      <c r="BC36" t="s">
        <v>1521</v>
      </c>
      <c r="BD36" t="s">
        <v>843</v>
      </c>
      <c r="BE36" s="34">
        <v>0.28598547140604041</v>
      </c>
      <c r="BF36" t="s">
        <v>1594</v>
      </c>
      <c r="BG36" t="s">
        <v>843</v>
      </c>
      <c r="BH36" t="s">
        <v>432</v>
      </c>
      <c r="BI36" s="34">
        <v>1.7294595241546631</v>
      </c>
      <c r="BJ36" t="s">
        <v>819</v>
      </c>
      <c r="BK36" s="34">
        <v>0.82998174428939819</v>
      </c>
      <c r="BL36" t="s">
        <v>1294</v>
      </c>
      <c r="BM36" s="34">
        <v>1.0256726741790771</v>
      </c>
      <c r="BN36" t="s">
        <v>1521</v>
      </c>
      <c r="BO36" s="34">
        <v>1.9163031578063965</v>
      </c>
      <c r="BP36" t="s">
        <v>843</v>
      </c>
      <c r="BQ36" s="34">
        <v>2.1457293033599854</v>
      </c>
      <c r="BR36" t="s">
        <v>830</v>
      </c>
      <c r="BS36" s="34"/>
      <c r="BT36" t="s">
        <v>843</v>
      </c>
      <c r="BU36" s="34">
        <v>2.6094791889190674</v>
      </c>
      <c r="BV36" t="s">
        <v>1558</v>
      </c>
      <c r="BW36" t="s">
        <v>843</v>
      </c>
      <c r="BX36" s="34">
        <v>1.9488043785095215</v>
      </c>
      <c r="BY36" t="s">
        <v>924</v>
      </c>
      <c r="BZ36" t="s">
        <v>843</v>
      </c>
      <c r="CA36" t="s">
        <v>465</v>
      </c>
      <c r="CB36" s="34">
        <v>7.8226346522569656E-3</v>
      </c>
      <c r="CC36" s="34">
        <v>7.103451993316412E-3</v>
      </c>
      <c r="CD36" s="34">
        <v>7.3210392147302628E-3</v>
      </c>
      <c r="CE36" s="34">
        <v>7.8190751373767853E-3</v>
      </c>
      <c r="CF36" s="34">
        <v>7.2972276248037815E-3</v>
      </c>
      <c r="CG36" t="s">
        <v>843</v>
      </c>
      <c r="CH36" t="s">
        <v>465</v>
      </c>
      <c r="CI36" s="34">
        <v>9.0832607820630074E-3</v>
      </c>
      <c r="CJ36" s="34">
        <v>8.9548099786043167E-3</v>
      </c>
      <c r="CK36" s="34">
        <v>8.6809182539582253E-3</v>
      </c>
      <c r="CL36" s="34">
        <v>8.3659766241908073E-3</v>
      </c>
      <c r="CM36" s="34">
        <v>8.6410082876682281E-3</v>
      </c>
      <c r="CN36" t="s">
        <v>843</v>
      </c>
      <c r="CO36" t="s">
        <v>465</v>
      </c>
      <c r="CP36" s="34">
        <v>9.4992304220795631E-3</v>
      </c>
      <c r="CQ36" s="34">
        <v>9.1963382437825203E-3</v>
      </c>
      <c r="CR36" s="34">
        <v>8.3921756595373154E-3</v>
      </c>
      <c r="CS36" s="34">
        <v>8.7615326046943665E-3</v>
      </c>
      <c r="CT36" s="34">
        <v>9.0025216341018677E-3</v>
      </c>
      <c r="CU36" t="s">
        <v>843</v>
      </c>
      <c r="CV36" t="s">
        <v>465</v>
      </c>
      <c r="CW36" s="34">
        <v>8.8689429685473442E-3</v>
      </c>
      <c r="CX36" s="34">
        <v>8.4186391904950142E-3</v>
      </c>
      <c r="CY36" s="34">
        <v>8.6850700899958611E-3</v>
      </c>
      <c r="CZ36" s="34">
        <v>8.8439835235476494E-3</v>
      </c>
      <c r="DA36" s="34">
        <v>7.3552317917346954E-3</v>
      </c>
      <c r="DB36" t="s">
        <v>843</v>
      </c>
      <c r="DC36" s="34"/>
      <c r="DD36" s="34"/>
      <c r="DE36" s="34"/>
      <c r="DF36" s="34"/>
      <c r="DG36" s="34"/>
      <c r="DH36" t="s">
        <v>1460</v>
      </c>
      <c r="DI36" t="s">
        <v>843</v>
      </c>
      <c r="DJ36" s="34"/>
      <c r="DK36" s="34"/>
      <c r="DL36" s="34"/>
      <c r="DM36" s="34"/>
      <c r="DN36" s="34"/>
      <c r="DO36" t="s">
        <v>1460</v>
      </c>
      <c r="DP36" t="s">
        <v>843</v>
      </c>
      <c r="DQ36" s="34"/>
      <c r="DR36" t="s">
        <v>1460</v>
      </c>
      <c r="DS36" t="s">
        <v>843</v>
      </c>
      <c r="DT36" t="s">
        <v>843</v>
      </c>
      <c r="DU36" s="34">
        <v>10.6</v>
      </c>
      <c r="DV36" t="s">
        <v>1461</v>
      </c>
      <c r="DW36" t="s">
        <v>843</v>
      </c>
      <c r="DX36" t="s">
        <v>843</v>
      </c>
      <c r="DY36" t="s">
        <v>465</v>
      </c>
      <c r="DZ36" s="34">
        <v>-1.0180930839851499E-3</v>
      </c>
      <c r="EA36" s="34">
        <v>1.8438555998727679E-3</v>
      </c>
      <c r="EB36" s="34">
        <v>5.0869784317910671E-3</v>
      </c>
      <c r="EC36" s="34">
        <v>1.5274698380380869E-3</v>
      </c>
      <c r="ED36" s="34">
        <v>1.4675638638436794E-2</v>
      </c>
      <c r="EE36" t="s">
        <v>843</v>
      </c>
      <c r="EF36" t="s">
        <v>465</v>
      </c>
      <c r="EG36" s="34">
        <v>2.6000000070780516E-3</v>
      </c>
      <c r="EH36" s="34">
        <v>5.2000000141561031E-3</v>
      </c>
      <c r="EI36" s="34">
        <v>5.8999997563660145E-3</v>
      </c>
      <c r="EJ36" s="34">
        <v>2.4000001139938831E-3</v>
      </c>
      <c r="EK36" s="34">
        <v>-4.8000002279877663E-3</v>
      </c>
      <c r="EL36" t="s">
        <v>843</v>
      </c>
      <c r="EM36" t="s">
        <v>465</v>
      </c>
      <c r="EN36" s="34">
        <v>3.0940829310566187E-4</v>
      </c>
      <c r="EO36" s="34">
        <v>6.9943261332809925E-3</v>
      </c>
      <c r="EP36" s="34">
        <v>3.0724694952368736E-3</v>
      </c>
      <c r="EQ36" s="34">
        <v>6.5421424806118011E-3</v>
      </c>
      <c r="ER36" s="34">
        <v>8.9589860290288925E-3</v>
      </c>
      <c r="ES36" t="s">
        <v>843</v>
      </c>
      <c r="ET36" t="s">
        <v>465</v>
      </c>
      <c r="EU36" s="34">
        <v>4.3664304539561272E-3</v>
      </c>
      <c r="EV36" s="34">
        <v>4.836695734411478E-3</v>
      </c>
      <c r="EW36" s="34">
        <v>4.8726005479693413E-3</v>
      </c>
      <c r="EX36" s="34">
        <v>-8.6027442011982203E-4</v>
      </c>
      <c r="EY36" s="34">
        <v>3.6760754883289337E-3</v>
      </c>
      <c r="EZ36" t="s">
        <v>843</v>
      </c>
      <c r="FA36" t="s">
        <v>1594</v>
      </c>
      <c r="FB36" s="34">
        <v>1.0222349315881729E-2</v>
      </c>
      <c r="FC36" s="34">
        <v>-2.147984504699707E-2</v>
      </c>
      <c r="FD36" s="34">
        <v>-4.2540401220321655E-2</v>
      </c>
      <c r="FE36" s="34">
        <v>-2.2488750517368317E-2</v>
      </c>
      <c r="FF36" s="34">
        <v>2.8383998200297356E-2</v>
      </c>
      <c r="FG36" t="s">
        <v>843</v>
      </c>
      <c r="FH36" s="34"/>
      <c r="FI36" s="34"/>
      <c r="FJ36" s="34"/>
      <c r="FK36" s="34"/>
      <c r="FL36" s="34"/>
      <c r="FM36" t="s">
        <v>843</v>
      </c>
      <c r="FN36" t="s">
        <v>843</v>
      </c>
      <c r="FO36" s="34">
        <v>0.72530000000000006</v>
      </c>
      <c r="FP36" t="s">
        <v>1462</v>
      </c>
      <c r="FQ36" t="s">
        <v>843</v>
      </c>
      <c r="FR36" t="s">
        <v>843</v>
      </c>
      <c r="FS36" s="34">
        <v>0.74296000000000006</v>
      </c>
      <c r="FT36" t="s">
        <v>1462</v>
      </c>
      <c r="FU36" t="s">
        <v>843</v>
      </c>
      <c r="FV36" t="s">
        <v>843</v>
      </c>
      <c r="FW36" s="34">
        <v>0.70846000000000009</v>
      </c>
      <c r="FX36" t="s">
        <v>1462</v>
      </c>
      <c r="FY36" t="s">
        <v>843</v>
      </c>
      <c r="FZ36" s="34">
        <v>7.8530378639698029E-2</v>
      </c>
      <c r="GA36" s="34">
        <v>0.15390530228614807</v>
      </c>
      <c r="GB36" s="34">
        <v>0.12815223634243011</v>
      </c>
      <c r="GC36" s="34">
        <v>4.3971695005893707E-2</v>
      </c>
      <c r="GD36" s="34">
        <v>9.0502478182315826E-2</v>
      </c>
      <c r="GE36" t="s">
        <v>830</v>
      </c>
      <c r="GF36" t="s">
        <v>843</v>
      </c>
      <c r="GG36" s="34">
        <v>7.8423559665679932E-2</v>
      </c>
      <c r="GH36" s="34">
        <v>0.15390543639659882</v>
      </c>
      <c r="GI36" s="34">
        <v>0.12798401713371277</v>
      </c>
      <c r="GJ36" s="34">
        <v>4.4013801962137222E-2</v>
      </c>
      <c r="GK36" s="34">
        <v>9.0606234967708588E-2</v>
      </c>
      <c r="GL36" t="s">
        <v>832</v>
      </c>
      <c r="GM36" t="s">
        <v>843</v>
      </c>
      <c r="GN36" s="34">
        <v>0.32887643575668335</v>
      </c>
      <c r="GO36" t="s">
        <v>832</v>
      </c>
      <c r="GP36" t="s">
        <v>843</v>
      </c>
      <c r="GQ36" t="s">
        <v>843</v>
      </c>
      <c r="GR36" s="34">
        <v>0.1526465117931366</v>
      </c>
      <c r="GS36" s="34">
        <v>9.7710572183132172E-2</v>
      </c>
      <c r="GT36" s="34">
        <v>6.2780246138572693E-2</v>
      </c>
      <c r="GU36" s="34">
        <v>6.5250761806964874E-2</v>
      </c>
      <c r="GV36" s="34">
        <v>3.1218305230140686E-2</v>
      </c>
      <c r="GW36" t="s">
        <v>832</v>
      </c>
      <c r="GX36" t="s">
        <v>843</v>
      </c>
      <c r="GY36" t="s">
        <v>843</v>
      </c>
      <c r="GZ36" t="s">
        <v>843</v>
      </c>
      <c r="HA36" t="s">
        <v>843</v>
      </c>
      <c r="HB36" t="s">
        <v>843</v>
      </c>
      <c r="HC36" t="s">
        <v>843</v>
      </c>
      <c r="HD36" t="s">
        <v>843</v>
      </c>
      <c r="HE36" t="s">
        <v>843</v>
      </c>
      <c r="HF36" t="s">
        <v>843</v>
      </c>
      <c r="HG36" t="s">
        <v>843</v>
      </c>
      <c r="HH36" s="34">
        <v>8190337</v>
      </c>
      <c r="HI36" s="34">
        <v>8282022.9999999991</v>
      </c>
      <c r="HJ36" s="34">
        <v>8372127</v>
      </c>
      <c r="HK36" s="34">
        <v>8462322</v>
      </c>
      <c r="HL36" s="34">
        <v>8556164</v>
      </c>
      <c r="HM36" s="34">
        <v>8656237</v>
      </c>
      <c r="HN36" s="34">
        <v>8763353</v>
      </c>
      <c r="HO36" s="34">
        <v>8878411</v>
      </c>
      <c r="HP36" s="34">
        <v>8999696</v>
      </c>
      <c r="HQ36" s="34">
        <v>9119628</v>
      </c>
      <c r="HR36" s="34">
        <v>9237202</v>
      </c>
      <c r="HS36" s="34">
        <v>9359014</v>
      </c>
      <c r="HT36" s="34">
        <v>9485576</v>
      </c>
      <c r="HU36" s="34">
        <v>9614478</v>
      </c>
      <c r="HV36" s="34">
        <v>9741880</v>
      </c>
      <c r="HW36" s="34">
        <v>9863480</v>
      </c>
      <c r="HX36" s="34">
        <v>9976248</v>
      </c>
      <c r="HY36" s="34">
        <v>10071567</v>
      </c>
      <c r="HZ36" s="34">
        <v>10152522</v>
      </c>
      <c r="IA36" s="34">
        <v>10232753</v>
      </c>
      <c r="IB36" s="34">
        <v>10284951</v>
      </c>
      <c r="IC36" s="34">
        <v>10312992</v>
      </c>
      <c r="ID36" s="34">
        <v>10358074</v>
      </c>
      <c r="IE36" s="34">
        <v>10412651</v>
      </c>
      <c r="IF36" s="34">
        <v>10462904</v>
      </c>
      <c r="IG36" s="34">
        <v>10509535</v>
      </c>
      <c r="IH36" s="34">
        <v>10553323</v>
      </c>
      <c r="II36" s="34">
        <v>10595099</v>
      </c>
      <c r="IJ36" s="34">
        <v>10635058</v>
      </c>
      <c r="IK36" s="34">
        <v>10673545</v>
      </c>
      <c r="IL36" s="34">
        <v>10711138</v>
      </c>
      <c r="IM36" s="34">
        <v>10747709</v>
      </c>
      <c r="IN36" s="34">
        <v>10783334</v>
      </c>
      <c r="IO36" s="34">
        <v>10817832</v>
      </c>
      <c r="IP36" s="34">
        <v>10850748</v>
      </c>
      <c r="IQ36" s="34">
        <v>10881465</v>
      </c>
      <c r="IR36" s="34">
        <v>10909439</v>
      </c>
      <c r="IS36" s="34">
        <v>10934405</v>
      </c>
      <c r="IT36" s="34">
        <v>10955609</v>
      </c>
      <c r="IU36" s="34">
        <v>10972311</v>
      </c>
      <c r="IV36" s="34">
        <v>10984426</v>
      </c>
      <c r="IW36" s="34">
        <v>10991899</v>
      </c>
      <c r="IX36" s="34">
        <v>10994371</v>
      </c>
      <c r="IY36" s="34">
        <v>10992015</v>
      </c>
      <c r="IZ36" s="34">
        <v>10985175</v>
      </c>
      <c r="JA36" s="34">
        <v>10974136</v>
      </c>
      <c r="JB36" s="34">
        <v>10959389</v>
      </c>
      <c r="JC36" s="34">
        <v>10941124</v>
      </c>
      <c r="JD36" s="34">
        <v>10919530</v>
      </c>
      <c r="JE36" s="34">
        <v>10894838</v>
      </c>
      <c r="JF36" s="34">
        <v>10867296</v>
      </c>
      <c r="JG36" s="34">
        <v>10837258</v>
      </c>
      <c r="JH36" s="34">
        <v>10805074</v>
      </c>
      <c r="JI36" s="34">
        <v>10771183</v>
      </c>
      <c r="JJ36" s="34">
        <v>10735924</v>
      </c>
      <c r="JK36" s="34">
        <v>10699376</v>
      </c>
      <c r="JL36" s="34">
        <v>10661683</v>
      </c>
      <c r="JM36" s="34">
        <v>10623239</v>
      </c>
      <c r="JN36" s="34">
        <v>10583914</v>
      </c>
      <c r="JO36" s="34">
        <v>10543407</v>
      </c>
      <c r="JP36" s="34">
        <v>10501855</v>
      </c>
      <c r="JQ36" s="34">
        <v>10459353</v>
      </c>
      <c r="JR36" s="34">
        <v>10415822</v>
      </c>
      <c r="JS36" s="34">
        <v>10370879</v>
      </c>
      <c r="JT36" s="34">
        <v>10324437</v>
      </c>
      <c r="JU36" s="34">
        <v>10276925</v>
      </c>
      <c r="JV36" s="34">
        <v>10228183</v>
      </c>
      <c r="JW36" s="34">
        <v>10178118</v>
      </c>
      <c r="JX36" s="34">
        <v>10126477</v>
      </c>
      <c r="JY36" s="34">
        <v>10073276</v>
      </c>
      <c r="JZ36" s="34">
        <v>10018893</v>
      </c>
      <c r="KA36" s="34">
        <v>9963291</v>
      </c>
      <c r="KB36" s="34">
        <v>9906451</v>
      </c>
      <c r="KC36" s="34">
        <v>9848551</v>
      </c>
      <c r="KD36" s="34">
        <v>9789823</v>
      </c>
      <c r="KE36" s="34">
        <v>9730397</v>
      </c>
      <c r="KF36" s="34">
        <v>9670372</v>
      </c>
      <c r="KG36" s="34">
        <v>9609828</v>
      </c>
      <c r="KH36" s="34">
        <v>9548845</v>
      </c>
      <c r="KI36" s="34">
        <v>9487635</v>
      </c>
      <c r="KJ36" s="34">
        <v>9426568</v>
      </c>
      <c r="KK36" s="34">
        <v>9365858</v>
      </c>
      <c r="KL36" s="34">
        <v>9305541</v>
      </c>
      <c r="KM36" s="34">
        <v>9245607</v>
      </c>
      <c r="KN36" s="34">
        <v>9186185</v>
      </c>
      <c r="KO36" s="34">
        <v>9127424</v>
      </c>
      <c r="KP36" s="34">
        <v>9069149</v>
      </c>
      <c r="KQ36" s="34">
        <v>9011238</v>
      </c>
      <c r="KR36" s="34">
        <v>8953855</v>
      </c>
      <c r="KS36" s="34">
        <v>8896905</v>
      </c>
      <c r="KT36" s="34">
        <v>8840123</v>
      </c>
      <c r="KU36" s="34">
        <v>8783403</v>
      </c>
      <c r="KV36" s="34">
        <v>8726764</v>
      </c>
      <c r="KW36" s="34">
        <v>8670082</v>
      </c>
      <c r="KX36" s="34">
        <v>8613202</v>
      </c>
      <c r="KY36" s="34">
        <v>8556023</v>
      </c>
      <c r="KZ36" s="34">
        <v>8498599</v>
      </c>
      <c r="LA36" s="34">
        <v>8440680</v>
      </c>
      <c r="LB36" s="34">
        <v>8382365</v>
      </c>
      <c r="LC36" s="34">
        <v>8323915.0000000009</v>
      </c>
      <c r="LD36" s="34">
        <v>8265201.9999999991</v>
      </c>
      <c r="LE36" t="s">
        <v>843</v>
      </c>
      <c r="LF36" t="s">
        <v>843</v>
      </c>
      <c r="LG36" t="s">
        <v>843</v>
      </c>
      <c r="LH36" s="34">
        <v>1.0912110097706318E-2</v>
      </c>
      <c r="LI36" s="34">
        <v>1.1132217012345791E-2</v>
      </c>
      <c r="LJ36" s="34">
        <v>1.0820711962878704E-2</v>
      </c>
      <c r="LK36" s="34">
        <v>1.0715629905462265E-2</v>
      </c>
      <c r="LL36" s="34">
        <v>1.1028354987502098E-2</v>
      </c>
      <c r="LM36" s="34">
        <v>1.1628142558038235E-2</v>
      </c>
      <c r="LN36" s="34">
        <v>1.2298492714762688E-2</v>
      </c>
      <c r="LO36" s="34">
        <v>1.3044005259871483E-2</v>
      </c>
      <c r="LP36" s="34">
        <v>1.356819923967123E-2</v>
      </c>
      <c r="LQ36" s="34">
        <v>1.3238214887678623E-2</v>
      </c>
      <c r="LR36" s="34">
        <v>1.2810012325644493E-2</v>
      </c>
      <c r="LS36" s="34">
        <v>1.310091745108366E-2</v>
      </c>
      <c r="LT36" s="34">
        <v>1.3432386331260204E-2</v>
      </c>
      <c r="LU36" s="34">
        <v>1.3497758656740189E-2</v>
      </c>
      <c r="LV36" s="34">
        <v>1.3164030387997627E-2</v>
      </c>
      <c r="LW36" s="34">
        <v>1.2404929846525192E-2</v>
      </c>
      <c r="LX36" s="34">
        <v>1.1368020437657833E-2</v>
      </c>
      <c r="LY36" s="34">
        <v>9.5092374831438065E-3</v>
      </c>
      <c r="LZ36" s="34">
        <v>8.0058425664901733E-3</v>
      </c>
      <c r="MA36" s="34">
        <v>7.8715067356824875E-3</v>
      </c>
      <c r="MB36" s="34">
        <v>5.0881048664450645E-3</v>
      </c>
      <c r="MC36" s="34">
        <v>2.7227008249610662E-3</v>
      </c>
      <c r="MD36" s="34">
        <v>4.3618525378406048E-3</v>
      </c>
      <c r="ME36" s="34">
        <v>5.255197174847126E-3</v>
      </c>
      <c r="MF36" s="34">
        <v>4.8145400360226631E-3</v>
      </c>
      <c r="MG36" s="34">
        <v>4.4468911364674568E-3</v>
      </c>
      <c r="MH36" s="34">
        <v>4.1578463278710842E-3</v>
      </c>
      <c r="MI36" s="34">
        <v>3.9507490582764149E-3</v>
      </c>
      <c r="MJ36" s="34">
        <v>3.7643667310476303E-3</v>
      </c>
      <c r="MK36" s="34">
        <v>3.6123476456850767E-3</v>
      </c>
      <c r="ML36" s="34">
        <v>3.5158845130354166E-3</v>
      </c>
      <c r="MM36" s="34">
        <v>3.4084809012711048E-3</v>
      </c>
      <c r="MN36" s="34">
        <v>3.3091786317527294E-3</v>
      </c>
      <c r="MO36" s="34">
        <v>3.194089513272047E-3</v>
      </c>
      <c r="MP36" s="34">
        <v>3.0381339602172375E-3</v>
      </c>
      <c r="MQ36" s="34">
        <v>2.8268652968108654E-3</v>
      </c>
      <c r="MR36" s="34">
        <v>2.5674947537481785E-3</v>
      </c>
      <c r="MS36" s="34">
        <v>2.2858623415231705E-3</v>
      </c>
      <c r="MT36" s="34">
        <v>1.9373223185539246E-3</v>
      </c>
      <c r="MU36" s="34">
        <v>1.5233550220727921E-3</v>
      </c>
      <c r="MV36" s="34">
        <v>1.103533897548914E-3</v>
      </c>
      <c r="MW36" s="34">
        <v>6.8009551614522934E-4</v>
      </c>
      <c r="MX36" s="34">
        <v>2.2486761736217886E-4</v>
      </c>
      <c r="MY36" s="34">
        <v>-2.1431443747133017E-4</v>
      </c>
      <c r="MZ36" s="34">
        <v>-6.2246358720585704E-4</v>
      </c>
      <c r="NA36" s="34">
        <v>-1.0054049780592322E-3</v>
      </c>
      <c r="NB36" s="34">
        <v>-1.3446996454149485E-3</v>
      </c>
      <c r="NC36" s="34">
        <v>-1.6679977998137474E-3</v>
      </c>
      <c r="ND36" s="34">
        <v>-1.9756047986447811E-3</v>
      </c>
      <c r="NE36" s="34">
        <v>-2.2638300433754921E-3</v>
      </c>
      <c r="NF36" s="34">
        <v>-2.5311869103461504E-3</v>
      </c>
      <c r="NG36" s="34">
        <v>-2.767900237813592E-3</v>
      </c>
      <c r="NH36" s="34">
        <v>-2.9741732869297266E-3</v>
      </c>
      <c r="NI36" s="34">
        <v>-3.1415112316608429E-3</v>
      </c>
      <c r="NJ36" s="34">
        <v>-3.27882613055408E-3</v>
      </c>
      <c r="NK36" s="34">
        <v>-3.4100792836397886E-3</v>
      </c>
      <c r="NL36" s="34">
        <v>-3.5291358362883329E-3</v>
      </c>
      <c r="NM36" s="34">
        <v>-3.6123262252658606E-3</v>
      </c>
      <c r="NN36" s="34">
        <v>-3.7086585070937872E-3</v>
      </c>
      <c r="NO36" s="34">
        <v>-3.8345656357705593E-3</v>
      </c>
      <c r="NP36" s="34">
        <v>-3.9488272741436958E-3</v>
      </c>
      <c r="NQ36" s="34">
        <v>-4.0553063154220581E-3</v>
      </c>
      <c r="NR36" s="34">
        <v>-4.1706059128046036E-3</v>
      </c>
      <c r="NS36" s="34">
        <v>-4.3242140673100948E-3</v>
      </c>
      <c r="NT36" s="34">
        <v>-4.4881729409098625E-3</v>
      </c>
      <c r="NU36" s="34">
        <v>-4.6125189401209354E-3</v>
      </c>
      <c r="NV36" s="34">
        <v>-4.7541414387524128E-3</v>
      </c>
      <c r="NW36" s="34">
        <v>-4.9068275839090347E-3</v>
      </c>
      <c r="NX36" s="34">
        <v>-5.0866426900029182E-3</v>
      </c>
      <c r="NY36" s="34">
        <v>-5.267502274364233E-3</v>
      </c>
      <c r="NZ36" s="34">
        <v>-5.4133660160005093E-3</v>
      </c>
      <c r="OA36" s="34">
        <v>-5.5651715956628323E-3</v>
      </c>
      <c r="OB36" s="34">
        <v>-5.7212775573134422E-3</v>
      </c>
      <c r="OC36" s="34">
        <v>-5.8618234470486641E-3</v>
      </c>
      <c r="OD36" s="34">
        <v>-5.9809610247612E-3</v>
      </c>
      <c r="OE36" s="34">
        <v>-6.0886796563863754E-3</v>
      </c>
      <c r="OF36" s="34">
        <v>-6.187918595969677E-3</v>
      </c>
      <c r="OG36" s="34">
        <v>-6.280453409999609E-3</v>
      </c>
      <c r="OH36" s="34">
        <v>-6.3661201857030392E-3</v>
      </c>
      <c r="OI36" s="34">
        <v>-6.4308326691389084E-3</v>
      </c>
      <c r="OJ36" s="34">
        <v>-6.4572864212095737E-3</v>
      </c>
      <c r="OK36" s="34">
        <v>-6.4611360430717468E-3</v>
      </c>
      <c r="OL36" s="34">
        <v>-6.4609204418957233E-3</v>
      </c>
      <c r="OM36" s="34">
        <v>-6.4615095034241676E-3</v>
      </c>
      <c r="ON36" s="34">
        <v>-6.4477948471903801E-3</v>
      </c>
      <c r="OO36" s="34">
        <v>-6.4172171987593174E-3</v>
      </c>
      <c r="OP36" s="34">
        <v>-6.4050741493701935E-3</v>
      </c>
      <c r="OQ36" s="34">
        <v>-6.4059686847031116E-3</v>
      </c>
      <c r="OR36" s="34">
        <v>-6.3882991671562195E-3</v>
      </c>
      <c r="OS36" s="34">
        <v>-6.380702368915081E-3</v>
      </c>
      <c r="OT36" s="34">
        <v>-6.4026727341115475E-3</v>
      </c>
      <c r="OU36" s="34">
        <v>-6.4368727616965771E-3</v>
      </c>
      <c r="OV36" s="34">
        <v>-6.4692925661802292E-3</v>
      </c>
      <c r="OW36" s="34">
        <v>-6.5163765102624893E-3</v>
      </c>
      <c r="OX36" s="34">
        <v>-6.5821059979498386E-3</v>
      </c>
      <c r="OY36" s="34">
        <v>-6.6606630571186543E-3</v>
      </c>
      <c r="OZ36" s="34">
        <v>-6.734152790158987E-3</v>
      </c>
      <c r="PA36" s="34">
        <v>-6.8384520709514618E-3</v>
      </c>
      <c r="PB36" s="34">
        <v>-6.9327796809375286E-3</v>
      </c>
      <c r="PC36" s="34">
        <v>-6.997397169470787E-3</v>
      </c>
      <c r="PD36" s="34">
        <v>-7.078525610268116E-3</v>
      </c>
      <c r="PE36" t="s">
        <v>1300</v>
      </c>
      <c r="PF36" t="s">
        <v>843</v>
      </c>
      <c r="PG36" t="s">
        <v>843</v>
      </c>
      <c r="PH36" t="s">
        <v>843</v>
      </c>
      <c r="PI36" t="s">
        <v>843</v>
      </c>
      <c r="PJ36" t="s">
        <v>1300</v>
      </c>
      <c r="PK36" s="34">
        <v>0.48070293664932251</v>
      </c>
      <c r="PL36" s="34">
        <v>0.48140400648117065</v>
      </c>
      <c r="PM36" s="34">
        <v>0.48211595416069031</v>
      </c>
      <c r="PN36" s="34">
        <v>0.48282811045646667</v>
      </c>
      <c r="PO36" s="34">
        <v>0.48376971483230591</v>
      </c>
      <c r="PP36" s="34">
        <v>0.48495587706565857</v>
      </c>
      <c r="PQ36" s="34">
        <v>0.48616093397140503</v>
      </c>
      <c r="PR36" s="34">
        <v>0.48737999796867371</v>
      </c>
      <c r="PS36" s="34">
        <v>0.48861551284790039</v>
      </c>
      <c r="PT36" s="34">
        <v>0.48949244618415833</v>
      </c>
      <c r="PU36" s="34">
        <v>0.49002078175544739</v>
      </c>
      <c r="PV36" s="34">
        <v>0.49055829644203186</v>
      </c>
      <c r="PW36" s="34">
        <v>0.49107149243354797</v>
      </c>
      <c r="PX36" s="34">
        <v>0.49156460165977478</v>
      </c>
      <c r="PY36" s="34">
        <v>0.49204444885253906</v>
      </c>
      <c r="PZ36" s="34">
        <v>0.49247223138809204</v>
      </c>
      <c r="QA36" s="34">
        <v>0.4927956759929657</v>
      </c>
      <c r="QB36" s="34">
        <v>0.49304929375648499</v>
      </c>
      <c r="QC36" s="34">
        <v>0.49331584572792053</v>
      </c>
      <c r="QD36" s="34">
        <v>0.49362042546272278</v>
      </c>
      <c r="QE36" s="34">
        <v>0.4937000572681427</v>
      </c>
      <c r="QF36" s="34">
        <v>0.49347734451293945</v>
      </c>
      <c r="QG36" s="34">
        <v>0.49341672658920288</v>
      </c>
      <c r="QH36" s="34">
        <v>0.49356219172477722</v>
      </c>
      <c r="QI36" s="34">
        <v>0.49367517232894897</v>
      </c>
      <c r="QJ36" s="34">
        <v>0.49375799298286438</v>
      </c>
      <c r="QK36" s="34">
        <v>0.49381431937217712</v>
      </c>
      <c r="QL36" s="34">
        <v>0.49384862184524536</v>
      </c>
      <c r="QM36" s="34">
        <v>0.4938633143901825</v>
      </c>
      <c r="QN36" s="34">
        <v>0.49386057257652283</v>
      </c>
      <c r="QO36" s="34">
        <v>0.49384406208992004</v>
      </c>
      <c r="QP36" s="34">
        <v>0.49381518363952637</v>
      </c>
      <c r="QQ36" s="34">
        <v>0.49377790093421936</v>
      </c>
      <c r="QR36" s="34">
        <v>0.49373608827590942</v>
      </c>
      <c r="QS36" s="34">
        <v>0.49369221925735474</v>
      </c>
      <c r="QT36" s="34">
        <v>0.49364712834358215</v>
      </c>
      <c r="QU36" s="34">
        <v>0.49360302090644836</v>
      </c>
      <c r="QV36" s="34">
        <v>0.49356448650360107</v>
      </c>
      <c r="QW36" s="34">
        <v>0.49353247880935669</v>
      </c>
      <c r="QX36" s="34">
        <v>0.49350833892822266</v>
      </c>
      <c r="QY36" s="34">
        <v>0.49349579215049744</v>
      </c>
      <c r="QZ36" s="34">
        <v>0.4934963583946228</v>
      </c>
      <c r="RA36" s="34">
        <v>0.49350970983505249</v>
      </c>
      <c r="RB36" s="34">
        <v>0.49353727698326111</v>
      </c>
      <c r="RC36" s="34">
        <v>0.49358022212982178</v>
      </c>
      <c r="RD36" s="34">
        <v>0.49363666772842407</v>
      </c>
      <c r="RE36" s="34">
        <v>0.49370691180229187</v>
      </c>
      <c r="RF36" s="34">
        <v>0.49378940463066101</v>
      </c>
      <c r="RG36" s="34">
        <v>0.49388360977172852</v>
      </c>
      <c r="RH36" s="34">
        <v>0.49398952722549438</v>
      </c>
      <c r="RI36" s="34">
        <v>0.49410432577133179</v>
      </c>
      <c r="RJ36" s="34">
        <v>0.49422538280487061</v>
      </c>
      <c r="RK36" s="34">
        <v>0.49434924125671387</v>
      </c>
      <c r="RL36" s="34">
        <v>0.49447605013847351</v>
      </c>
      <c r="RM36" s="34">
        <v>0.49460428953170776</v>
      </c>
      <c r="RN36" s="34">
        <v>0.4947318434715271</v>
      </c>
      <c r="RO36" s="34">
        <v>0.49486061930656433</v>
      </c>
      <c r="RP36" s="34">
        <v>0.49498885869979858</v>
      </c>
      <c r="RQ36" s="34">
        <v>0.49511286616325378</v>
      </c>
      <c r="RR36" s="34">
        <v>0.49523413181304932</v>
      </c>
      <c r="RS36" s="34">
        <v>0.49535715579986572</v>
      </c>
      <c r="RT36" s="34">
        <v>0.49548447132110596</v>
      </c>
      <c r="RU36" s="34">
        <v>0.49561244249343872</v>
      </c>
      <c r="RV36" s="34">
        <v>0.49574014544487</v>
      </c>
      <c r="RW36" s="34">
        <v>0.49587082862854004</v>
      </c>
      <c r="RX36" s="34">
        <v>0.49600672721862793</v>
      </c>
      <c r="RY36" s="34">
        <v>0.49614998698234558</v>
      </c>
      <c r="RZ36" s="34">
        <v>0.49630352854728699</v>
      </c>
      <c r="SA36" s="34">
        <v>0.49646800756454468</v>
      </c>
      <c r="SB36" s="34">
        <v>0.49664369225502014</v>
      </c>
      <c r="SC36" s="34">
        <v>0.49683374166488647</v>
      </c>
      <c r="SD36" s="34">
        <v>0.49704068899154663</v>
      </c>
      <c r="SE36" s="34">
        <v>0.49726283550262451</v>
      </c>
      <c r="SF36" s="34">
        <v>0.49749857187271118</v>
      </c>
      <c r="SG36" s="34">
        <v>0.49774822592735291</v>
      </c>
      <c r="SH36" s="34">
        <v>0.49801072478294373</v>
      </c>
      <c r="SI36" s="34">
        <v>0.49828124046325684</v>
      </c>
      <c r="SJ36" s="34">
        <v>0.49855741858482361</v>
      </c>
      <c r="SK36" s="34">
        <v>0.49883437156677246</v>
      </c>
      <c r="SL36" s="34">
        <v>0.49910613894462585</v>
      </c>
      <c r="SM36" s="34">
        <v>0.49937304854393005</v>
      </c>
      <c r="SN36" s="34">
        <v>0.49962875247001648</v>
      </c>
      <c r="SO36" s="34">
        <v>0.49986958503723145</v>
      </c>
      <c r="SP36" s="34">
        <v>0.5000947117805481</v>
      </c>
      <c r="SQ36" s="34">
        <v>0.50030213594436646</v>
      </c>
      <c r="SR36" s="34">
        <v>0.50048965215682983</v>
      </c>
      <c r="SS36" s="34">
        <v>0.50065058469772339</v>
      </c>
      <c r="ST36" s="34">
        <v>0.50078493356704712</v>
      </c>
      <c r="SU36" s="34">
        <v>0.50089442729949951</v>
      </c>
      <c r="SV36" s="34">
        <v>0.50097846984863281</v>
      </c>
      <c r="SW36" s="34">
        <v>0.50103545188903809</v>
      </c>
      <c r="SX36" s="34">
        <v>0.50106751918792725</v>
      </c>
      <c r="SY36" s="34">
        <v>0.501076340675354</v>
      </c>
      <c r="SZ36" s="34">
        <v>0.50106251239776611</v>
      </c>
      <c r="TA36" s="34">
        <v>0.50103294849395752</v>
      </c>
      <c r="TB36" s="34">
        <v>0.50099092721939087</v>
      </c>
      <c r="TC36" s="34">
        <v>0.50093609094619751</v>
      </c>
      <c r="TD36" s="34">
        <v>0.50087445974349976</v>
      </c>
      <c r="TE36" s="34">
        <v>0.50081425905227661</v>
      </c>
      <c r="TF36" s="34">
        <v>0.50075656175613403</v>
      </c>
      <c r="TG36" s="34">
        <v>0.50070077180862427</v>
      </c>
      <c r="TH36" t="s">
        <v>843</v>
      </c>
      <c r="TI36" t="s">
        <v>843</v>
      </c>
      <c r="TJ36" t="s">
        <v>1300</v>
      </c>
      <c r="TK36" s="34">
        <v>0.63487381532652398</v>
      </c>
      <c r="TL36" s="34">
        <v>0.64227278769933405</v>
      </c>
      <c r="TM36" s="34">
        <v>0.64981927531677397</v>
      </c>
      <c r="TN36" s="34">
        <v>0.65740015904619098</v>
      </c>
      <c r="TO36" s="34">
        <v>0.66514941742584599</v>
      </c>
      <c r="TP36" s="34">
        <v>0.67306715799643402</v>
      </c>
      <c r="TQ36" s="34">
        <v>0.68083884782235504</v>
      </c>
      <c r="TR36" s="34">
        <v>0.68822523534898294</v>
      </c>
      <c r="TS36" s="34">
        <v>0.69516464778365805</v>
      </c>
      <c r="TT36" s="34">
        <v>0.70100233255128397</v>
      </c>
      <c r="TU36" s="34">
        <v>0.70519175042443905</v>
      </c>
      <c r="TV36" s="34">
        <v>0.70748784500761308</v>
      </c>
      <c r="TW36" s="34">
        <v>0.70768164210586704</v>
      </c>
      <c r="TX36" s="34">
        <v>0.70625629876857099</v>
      </c>
      <c r="TY36" s="34">
        <v>0.70387370282359796</v>
      </c>
      <c r="TZ36" s="34">
        <v>0.70100983628496194</v>
      </c>
      <c r="UA36" s="34">
        <v>0.69807797480575895</v>
      </c>
      <c r="UB36" s="34">
        <v>0.69591291007645595</v>
      </c>
      <c r="UC36" s="34">
        <v>0.69462832459896806</v>
      </c>
      <c r="UD36" s="34">
        <v>0.69345302285709398</v>
      </c>
      <c r="UE36" s="34">
        <v>0.69304379768070901</v>
      </c>
      <c r="UF36" s="34">
        <v>0.69358460667864408</v>
      </c>
      <c r="UG36" s="34">
        <v>0.69412088579401898</v>
      </c>
      <c r="UH36" s="34">
        <v>0.69462888487144692</v>
      </c>
      <c r="UI36" s="34">
        <v>0.69524855122672191</v>
      </c>
      <c r="UJ36" s="34">
        <v>0.69597793812951803</v>
      </c>
      <c r="UK36" s="34">
        <v>0.69703888528760105</v>
      </c>
      <c r="UL36" s="34">
        <v>0.69854999460363698</v>
      </c>
      <c r="UM36" s="34">
        <v>0.70036347237770302</v>
      </c>
      <c r="UN36" s="34">
        <v>0.70222381598616002</v>
      </c>
      <c r="UO36" s="34">
        <v>0.70376967863873707</v>
      </c>
      <c r="UP36" s="34">
        <v>0.70460234827720003</v>
      </c>
      <c r="UQ36" s="34">
        <v>0.70395422232122296</v>
      </c>
      <c r="UR36" s="34">
        <v>0.70211679197828203</v>
      </c>
      <c r="US36" s="34">
        <v>0.70037352722717694</v>
      </c>
      <c r="UT36" s="34">
        <v>0.69838165173531297</v>
      </c>
      <c r="UU36" s="34">
        <v>0.69588512736012997</v>
      </c>
      <c r="UV36" s="34">
        <v>0.69346649406163396</v>
      </c>
      <c r="UW36" s="34">
        <v>0.69116576226687898</v>
      </c>
      <c r="UX36" s="34">
        <v>0.68890131714276093</v>
      </c>
      <c r="UY36" s="34">
        <v>0.68660571400791792</v>
      </c>
      <c r="UZ36" s="34">
        <v>0.68428221547523294</v>
      </c>
      <c r="VA36" s="34">
        <v>0.68195356514710992</v>
      </c>
      <c r="VB36" s="34">
        <v>0.67954694023129802</v>
      </c>
      <c r="VC36" s="34">
        <v>0.67699677064771391</v>
      </c>
      <c r="VD36" s="34">
        <v>0.67433094505116398</v>
      </c>
      <c r="VE36" s="34">
        <v>0.67158228437735001</v>
      </c>
      <c r="VF36" s="34">
        <v>0.66881470912793306</v>
      </c>
      <c r="VG36" s="34">
        <v>0.66599688814445301</v>
      </c>
      <c r="VH36" s="34">
        <v>0.66300551403309005</v>
      </c>
      <c r="VI36" s="34">
        <v>0.65975722019534599</v>
      </c>
      <c r="VJ36" s="34">
        <v>0.65624980968433211</v>
      </c>
      <c r="VK36" s="34">
        <v>0.65254967249645901</v>
      </c>
      <c r="VL36" s="34">
        <v>0.64871170604008899</v>
      </c>
      <c r="VM36" s="34">
        <v>0.64477204548150491</v>
      </c>
      <c r="VN36" s="34">
        <v>0.64083213824806196</v>
      </c>
      <c r="VO36" s="34">
        <v>0.63701521781388604</v>
      </c>
      <c r="VP36" s="34">
        <v>0.63335774365248898</v>
      </c>
      <c r="VQ36" s="34">
        <v>0.62989594397686899</v>
      </c>
      <c r="VR36" s="34">
        <v>0.62672390306454506</v>
      </c>
      <c r="VS36" s="34">
        <v>0.6239978080063</v>
      </c>
      <c r="VT36" s="34">
        <v>0.62190694882881092</v>
      </c>
      <c r="VU36" s="34">
        <v>0.62052925926197899</v>
      </c>
      <c r="VV36" s="34">
        <v>0.61971849252122202</v>
      </c>
      <c r="VW36" s="34">
        <v>0.61921206938451001</v>
      </c>
      <c r="VX36" s="34">
        <v>0.61891700976133401</v>
      </c>
      <c r="VY36" s="34">
        <v>0.61886966537117805</v>
      </c>
      <c r="VZ36" s="34">
        <v>0.61891584475636796</v>
      </c>
      <c r="WA36" s="34">
        <v>0.618772432839794</v>
      </c>
      <c r="WB36" s="34">
        <v>0.61816389226305302</v>
      </c>
      <c r="WC36" s="34">
        <v>0.61691526199551194</v>
      </c>
      <c r="WD36" s="34">
        <v>0.615018942284284</v>
      </c>
      <c r="WE36" s="34">
        <v>0.61254178653173708</v>
      </c>
      <c r="WF36" s="34">
        <v>0.60949224916436995</v>
      </c>
      <c r="WG36" s="34">
        <v>0.60591573544872701</v>
      </c>
      <c r="WH36" s="34">
        <v>0.60193352840929704</v>
      </c>
      <c r="WI36" s="34">
        <v>0.59749678722303601</v>
      </c>
      <c r="WJ36" s="34">
        <v>0.59259767226855298</v>
      </c>
      <c r="WK36" s="34">
        <v>0.58742080390765605</v>
      </c>
      <c r="WL36" s="34">
        <v>0.58219359103683799</v>
      </c>
      <c r="WM36" s="34">
        <v>0.577297060817893</v>
      </c>
      <c r="WN36" s="34">
        <v>0.57316377207512703</v>
      </c>
      <c r="WO36" s="34">
        <v>0.57057053426555204</v>
      </c>
      <c r="WP36" s="34">
        <v>0.56919983728488599</v>
      </c>
      <c r="WQ36" s="34">
        <v>0.56773241557839293</v>
      </c>
      <c r="WR36" s="34">
        <v>0.56666105537219202</v>
      </c>
      <c r="WS36" s="34">
        <v>0.56642284924291997</v>
      </c>
      <c r="WT36" s="34">
        <v>0.56646092543216997</v>
      </c>
      <c r="WU36" s="34">
        <v>0.56668468497647095</v>
      </c>
      <c r="WV36" s="34">
        <v>0.56704806711143196</v>
      </c>
      <c r="WW36" s="34">
        <v>0.56748492074148704</v>
      </c>
      <c r="WX36" s="34">
        <v>0.56790793772686599</v>
      </c>
      <c r="WY36" s="34">
        <v>0.56821033546913802</v>
      </c>
      <c r="WZ36" s="34">
        <v>0.56835457659769406</v>
      </c>
      <c r="XA36" s="34">
        <v>0.56831286436797801</v>
      </c>
      <c r="XB36" s="34">
        <v>0.56803762682732395</v>
      </c>
      <c r="XC36" s="34">
        <v>0.56752945794533094</v>
      </c>
      <c r="XD36" s="34">
        <v>0.56678090904885103</v>
      </c>
      <c r="XE36" s="34">
        <v>0.56579225756739004</v>
      </c>
      <c r="XF36" s="34">
        <v>0.56459766828469493</v>
      </c>
      <c r="XG36" s="34">
        <v>0.56327101483599495</v>
      </c>
      <c r="XH36" t="s">
        <v>843</v>
      </c>
      <c r="XI36" t="s">
        <v>1300</v>
      </c>
      <c r="XJ36" s="34">
        <v>0.60124131644400003</v>
      </c>
      <c r="XK36" s="34">
        <v>0.61044143441765397</v>
      </c>
      <c r="XL36" s="34">
        <v>0.62094405639092698</v>
      </c>
      <c r="XM36" s="34">
        <v>0.63230509500259502</v>
      </c>
      <c r="XN36" s="34">
        <v>0.64395294433346506</v>
      </c>
      <c r="XO36" s="34">
        <v>0.65495986621899704</v>
      </c>
      <c r="XP36" s="34">
        <v>0.66428810614566702</v>
      </c>
      <c r="XQ36" s="34">
        <v>0.67150107153183203</v>
      </c>
      <c r="XR36" s="34">
        <v>0.6768631962679631</v>
      </c>
      <c r="XS36" s="34">
        <v>0.68034589788092203</v>
      </c>
      <c r="XT36" s="34">
        <v>0.681941529375371</v>
      </c>
      <c r="XU36" s="34">
        <v>0.68177354570825799</v>
      </c>
      <c r="XV36" s="34">
        <v>0.67983135657760796</v>
      </c>
      <c r="XW36" s="34">
        <v>0.67654527492052796</v>
      </c>
      <c r="XX36" s="34">
        <v>0.67235196531100994</v>
      </c>
      <c r="XY36" s="34">
        <v>0.66748373799105398</v>
      </c>
      <c r="XZ36" s="34">
        <v>0.6621586592474451</v>
      </c>
      <c r="YA36" s="34">
        <v>0.65709303229576899</v>
      </c>
      <c r="YB36" s="34">
        <v>0.65246988149692697</v>
      </c>
      <c r="YC36" s="34">
        <v>0.6477816380401249</v>
      </c>
      <c r="YD36" s="34">
        <v>0.64421614648431502</v>
      </c>
      <c r="YE36" s="34">
        <v>0.64223292328744197</v>
      </c>
      <c r="YF36" s="34">
        <v>0.640693578748327</v>
      </c>
      <c r="YG36" s="34">
        <v>0.63968505044080304</v>
      </c>
      <c r="YH36" s="34">
        <v>0.63950073705640098</v>
      </c>
      <c r="YI36" s="34">
        <v>0.63999311101775702</v>
      </c>
      <c r="YJ36" s="34">
        <v>0.64119685335130894</v>
      </c>
      <c r="YK36" s="34">
        <v>0.64302766982298498</v>
      </c>
      <c r="YL36" s="34">
        <v>0.64519588679272399</v>
      </c>
      <c r="YM36" s="34">
        <v>0.64741194233031296</v>
      </c>
      <c r="YN36" s="34">
        <v>0.64936201693218709</v>
      </c>
      <c r="YO36" s="34">
        <v>0.65073449606795297</v>
      </c>
      <c r="YP36" s="34">
        <v>0.65082663673405605</v>
      </c>
      <c r="YQ36" s="34">
        <v>0.64987785907564499</v>
      </c>
      <c r="YR36" s="34">
        <v>0.64898780945848999</v>
      </c>
      <c r="YS36" s="34">
        <v>0.64758803157479206</v>
      </c>
      <c r="YT36" s="34">
        <v>0.64522766226694406</v>
      </c>
      <c r="YU36" s="34">
        <v>0.64236023816567989</v>
      </c>
      <c r="YV36" s="34">
        <v>0.63900841290559096</v>
      </c>
      <c r="YW36" s="34">
        <v>0.63517863283313802</v>
      </c>
      <c r="YX36" s="34">
        <v>0.63093134630196701</v>
      </c>
      <c r="YY36" s="34">
        <v>0.62641377982093904</v>
      </c>
      <c r="YZ36" s="34">
        <v>0.621790232474418</v>
      </c>
      <c r="ZA36" s="34">
        <v>0.61706449558772902</v>
      </c>
      <c r="ZB36" s="34">
        <v>0.612179369013238</v>
      </c>
      <c r="ZC36" s="34">
        <v>0.60715686410301506</v>
      </c>
      <c r="ZD36" s="34">
        <v>0.60203680150417194</v>
      </c>
      <c r="ZE36" s="34">
        <v>0.59694458279859608</v>
      </c>
      <c r="ZF36" s="34">
        <v>0.592014720413791</v>
      </c>
      <c r="ZG36" s="34">
        <v>0.58732940373553999</v>
      </c>
      <c r="ZH36" s="34">
        <v>0.58295711279052298</v>
      </c>
      <c r="ZI36" s="34">
        <v>0.57897943372760896</v>
      </c>
      <c r="ZJ36" s="34">
        <v>0.57545334719595598</v>
      </c>
      <c r="ZK36" s="34">
        <v>0.57231434095957701</v>
      </c>
      <c r="ZL36" s="34">
        <v>0.56953208827055402</v>
      </c>
      <c r="ZM36" s="34">
        <v>0.56724424863655598</v>
      </c>
      <c r="ZN36" s="34">
        <v>0.56560495962996493</v>
      </c>
      <c r="ZO36" s="34">
        <v>0.56462051900458399</v>
      </c>
      <c r="ZP36" s="34">
        <v>0.56412641863870006</v>
      </c>
      <c r="ZQ36" s="34">
        <v>0.56387775963321196</v>
      </c>
      <c r="ZR36" s="34">
        <v>0.563791349242586</v>
      </c>
      <c r="ZS36" s="34">
        <v>0.56389666568747898</v>
      </c>
      <c r="ZT36" s="34">
        <v>0.56402003432950498</v>
      </c>
      <c r="ZU36" s="34">
        <v>0.56384010458515599</v>
      </c>
      <c r="ZV36" s="34">
        <v>0.56306339028462293</v>
      </c>
      <c r="ZW36" s="34">
        <v>0.56152304500018002</v>
      </c>
      <c r="ZX36" s="34">
        <v>0.55922090173685302</v>
      </c>
      <c r="ZY36" s="34">
        <v>0.55621044086932403</v>
      </c>
      <c r="ZZ36" s="34">
        <v>0.55257606137732096</v>
      </c>
      <c r="AAA36" s="34">
        <v>0.54842927961072496</v>
      </c>
      <c r="AAB36" s="34">
        <v>0.54386183184110304</v>
      </c>
      <c r="AAC36" s="34">
        <v>0.53883618681637502</v>
      </c>
      <c r="AAD36" s="34">
        <v>0.533393920113574</v>
      </c>
      <c r="AAE36" s="34">
        <v>0.52773692292399199</v>
      </c>
      <c r="AAF36" s="34">
        <v>0.52207264227722194</v>
      </c>
      <c r="AAG36" s="34">
        <v>0.51677061497230703</v>
      </c>
      <c r="AAH36" s="34">
        <v>0.51229872479059102</v>
      </c>
      <c r="AAI36" s="34">
        <v>0.50943999676997398</v>
      </c>
      <c r="AAJ36" s="34">
        <v>0.50786998281624696</v>
      </c>
      <c r="AAK36" s="34">
        <v>0.50626755278146496</v>
      </c>
      <c r="AAL36" s="34">
        <v>0.50513882677131294</v>
      </c>
      <c r="AAM36" s="34">
        <v>0.504900778978285</v>
      </c>
      <c r="AAN36" s="34">
        <v>0.50499175706173294</v>
      </c>
      <c r="AAO36" s="34">
        <v>0.50530587120996995</v>
      </c>
      <c r="AAP36" s="34">
        <v>0.505769424412855</v>
      </c>
      <c r="AAQ36" s="34">
        <v>0.50631791038096208</v>
      </c>
      <c r="AAR36" s="34">
        <v>0.50685767171441998</v>
      </c>
      <c r="AAS36" s="34">
        <v>0.50728359925220001</v>
      </c>
      <c r="AAT36" s="34">
        <v>0.50754557673761702</v>
      </c>
      <c r="AAU36" s="34">
        <v>0.50760199797581296</v>
      </c>
      <c r="AAV36" s="34">
        <v>0.50738932026172001</v>
      </c>
      <c r="AAW36" s="34">
        <v>0.50690378813905002</v>
      </c>
      <c r="AAX36" s="34">
        <v>0.50611091350699999</v>
      </c>
      <c r="AAY36" s="34">
        <v>0.50501474524778101</v>
      </c>
      <c r="AAZ36" s="34">
        <v>0.50367697169995607</v>
      </c>
      <c r="ABA36" s="34">
        <v>0.50217817320032898</v>
      </c>
      <c r="ABB36" s="34">
        <v>0.50057836006725098</v>
      </c>
      <c r="ABC36" s="34">
        <v>0.49892564929162397</v>
      </c>
      <c r="ABD36" s="34">
        <v>0.49729566194649899</v>
      </c>
      <c r="ABE36" s="34">
        <v>0.49577380355277501</v>
      </c>
      <c r="ABF36" s="34">
        <v>0.49440621690757097</v>
      </c>
      <c r="ABG36" t="s">
        <v>843</v>
      </c>
      <c r="ABH36" t="s">
        <v>843</v>
      </c>
      <c r="ABI36" t="s">
        <v>1300</v>
      </c>
      <c r="ABJ36" s="34">
        <v>0.536513882151614</v>
      </c>
      <c r="ABK36" s="34">
        <v>0.54128333137930196</v>
      </c>
      <c r="ABL36" s="34">
        <v>0.54640266446029795</v>
      </c>
      <c r="ABM36" s="34">
        <v>0.55203923651447195</v>
      </c>
      <c r="ABN36" s="34">
        <v>0.55811506184313397</v>
      </c>
      <c r="ABO36" s="34">
        <v>0.56488134306404403</v>
      </c>
      <c r="ABP36" s="34">
        <v>0.57271693992488204</v>
      </c>
      <c r="ABQ36" s="34">
        <v>0.58143123808978903</v>
      </c>
      <c r="ABR36" s="34">
        <v>0.59073462036939905</v>
      </c>
      <c r="ABS36" s="34">
        <v>0.59979058356327697</v>
      </c>
      <c r="ABT36" s="34">
        <v>0.60790493658659106</v>
      </c>
      <c r="ABU36" s="34">
        <v>0.61473347434177006</v>
      </c>
      <c r="ABV36" s="34">
        <v>0.61999819515441101</v>
      </c>
      <c r="ABW36" s="34">
        <v>0.62388053600619098</v>
      </c>
      <c r="ABX36" s="34">
        <v>0.62659437261625195</v>
      </c>
      <c r="ABY36" s="34">
        <v>0.62830066061876699</v>
      </c>
      <c r="ABZ36" s="34">
        <v>0.62920924780538701</v>
      </c>
      <c r="ACA36" s="34">
        <v>0.62984573304233604</v>
      </c>
      <c r="ACB36" s="34">
        <v>0.630204575287036</v>
      </c>
      <c r="ACC36" s="34">
        <v>0.62962479403147897</v>
      </c>
      <c r="ACD36" s="34">
        <v>0.62855894986762695</v>
      </c>
      <c r="ACE36" s="34">
        <v>0.62717870817702592</v>
      </c>
      <c r="ACF36" s="34">
        <v>0.625052398737449</v>
      </c>
      <c r="ACG36" s="34">
        <v>0.62256918902932601</v>
      </c>
      <c r="ACH36" s="34">
        <v>0.62020642740325405</v>
      </c>
      <c r="ACI36" s="34">
        <v>0.61825180657374501</v>
      </c>
      <c r="ACJ36" s="34">
        <v>0.61689251811964807</v>
      </c>
      <c r="ACK36" s="34">
        <v>0.61621753681667102</v>
      </c>
      <c r="ACL36" s="34">
        <v>0.61626793120131895</v>
      </c>
      <c r="ACM36" s="34">
        <v>0.61693734368478303</v>
      </c>
      <c r="ACN36" s="34">
        <v>0.61809479916630705</v>
      </c>
      <c r="ACO36" s="34">
        <v>0.61982735111268805</v>
      </c>
      <c r="ACP36" s="34">
        <v>0.62210027065840701</v>
      </c>
      <c r="ACQ36" s="34">
        <v>0.62465552247437406</v>
      </c>
      <c r="ACR36" s="34">
        <v>0.62725714267545696</v>
      </c>
      <c r="ACS36" s="34">
        <v>0.62966158508987502</v>
      </c>
      <c r="ACT36" s="34">
        <v>0.63157833466864499</v>
      </c>
      <c r="ACU36" s="34">
        <v>0.63233230340379698</v>
      </c>
      <c r="ACV36" s="34">
        <v>0.63219103712952096</v>
      </c>
      <c r="ACW36" s="34">
        <v>0.63225964885610697</v>
      </c>
      <c r="ACX36" s="34">
        <v>0.63195547805795793</v>
      </c>
      <c r="ACY36" s="34">
        <v>0.63080569608581694</v>
      </c>
      <c r="ACZ36" s="34">
        <v>0.629262920088835</v>
      </c>
      <c r="ADA36" s="34">
        <v>0.62729901536256005</v>
      </c>
      <c r="ADB36" s="34">
        <v>0.62486155204628102</v>
      </c>
      <c r="ADC36" s="34">
        <v>0.62199042366524304</v>
      </c>
      <c r="ADD36" s="34">
        <v>0.618799414821392</v>
      </c>
      <c r="ADE36" s="34">
        <v>0.61541978614721005</v>
      </c>
      <c r="ADF36" s="34">
        <v>0.61185893532047597</v>
      </c>
      <c r="ADG36" s="34">
        <v>0.608072987956636</v>
      </c>
      <c r="ADH36" s="34">
        <v>0.60408927851049599</v>
      </c>
      <c r="ADI36" s="34">
        <v>0.599955219299937</v>
      </c>
      <c r="ADJ36" s="34">
        <v>0.59578578545598093</v>
      </c>
      <c r="ADK36" s="34">
        <v>0.59169744864607698</v>
      </c>
      <c r="ADL36" s="34">
        <v>0.58776517103860004</v>
      </c>
      <c r="ADM36" s="34">
        <v>0.58406583711050097</v>
      </c>
      <c r="ADN36" s="34">
        <v>0.58068892972567898</v>
      </c>
      <c r="ADO36" s="34">
        <v>0.57768738999059599</v>
      </c>
      <c r="ADP36" s="34">
        <v>0.57502616706825105</v>
      </c>
      <c r="ADQ36" s="34">
        <v>0.57270521887729398</v>
      </c>
      <c r="ADR36" s="34">
        <v>0.57085305405568798</v>
      </c>
      <c r="ADS36" s="34">
        <v>0.56962039476153004</v>
      </c>
      <c r="ADT36" s="34">
        <v>0.56903519323943896</v>
      </c>
      <c r="ADU36" s="34">
        <v>0.56895095391624895</v>
      </c>
      <c r="ADV36" s="34">
        <v>0.56911819985922696</v>
      </c>
      <c r="ADW36" s="34">
        <v>0.56943873924161503</v>
      </c>
      <c r="ADX36" s="34">
        <v>0.56995575020725797</v>
      </c>
      <c r="ADY36" s="34">
        <v>0.57050006690824395</v>
      </c>
      <c r="ADZ36" s="34">
        <v>0.57075108997685398</v>
      </c>
      <c r="AEA36" s="34">
        <v>0.57041592030239197</v>
      </c>
      <c r="AEB36" s="34">
        <v>0.56933480575149398</v>
      </c>
      <c r="AEC36" s="34">
        <v>0.567502115139359</v>
      </c>
      <c r="AED36" s="34">
        <v>0.56496531578436504</v>
      </c>
      <c r="AEE36" s="34">
        <v>0.56178680498278399</v>
      </c>
      <c r="AEF36" s="34">
        <v>0.55806537861130801</v>
      </c>
      <c r="AEG36" s="34">
        <v>0.55390399004768298</v>
      </c>
      <c r="AEH36" s="34">
        <v>0.54925976222735995</v>
      </c>
      <c r="AEI36" s="34">
        <v>0.54417006505371002</v>
      </c>
      <c r="AEJ36" s="34">
        <v>0.53883959060810005</v>
      </c>
      <c r="AEK36" s="34">
        <v>0.53347559921284893</v>
      </c>
      <c r="AEL36" s="34">
        <v>0.52843394329728499</v>
      </c>
      <c r="AEM36" s="34">
        <v>0.52417546796032999</v>
      </c>
      <c r="AEN36" s="34">
        <v>0.52148418882900005</v>
      </c>
      <c r="AEO36" s="34">
        <v>0.520037624355005</v>
      </c>
      <c r="AEP36" s="34">
        <v>0.51851922207096901</v>
      </c>
      <c r="AEQ36" s="34">
        <v>0.51744777510895901</v>
      </c>
      <c r="AER36" s="34">
        <v>0.51725859188890899</v>
      </c>
      <c r="AES36" s="34">
        <v>0.51739780275486003</v>
      </c>
      <c r="AET36" s="34">
        <v>0.517748444664337</v>
      </c>
      <c r="AEU36" s="34">
        <v>0.51824772312662193</v>
      </c>
      <c r="AEV36" s="34">
        <v>0.51885578967623003</v>
      </c>
      <c r="AEW36" s="34">
        <v>0.51947625080371795</v>
      </c>
      <c r="AEX36" s="34">
        <v>0.51999423841414805</v>
      </c>
      <c r="AEY36" s="34">
        <v>0.52037659622922805</v>
      </c>
      <c r="AEZ36" s="34">
        <v>0.52058700121046697</v>
      </c>
      <c r="AFA36" s="34">
        <v>0.52055224722981697</v>
      </c>
      <c r="AFB36" s="34">
        <v>0.52025907565818097</v>
      </c>
      <c r="AFC36" s="34">
        <v>0.51969056519679502</v>
      </c>
      <c r="AFD36" s="34">
        <v>0.51883791037267502</v>
      </c>
      <c r="AFE36" s="34">
        <v>0.517738287812886</v>
      </c>
      <c r="AFF36" s="34">
        <v>0.51647476271755</v>
      </c>
      <c r="AFG36" t="s">
        <v>843</v>
      </c>
      <c r="AFH36" t="s">
        <v>843</v>
      </c>
      <c r="AFI36" s="34">
        <v>0.75892999999999999</v>
      </c>
      <c r="AFJ36" s="34">
        <v>0.73543999999999998</v>
      </c>
      <c r="AFK36" s="34">
        <v>0.71882000000000001</v>
      </c>
      <c r="AFL36" s="34">
        <v>0.70102999999999993</v>
      </c>
      <c r="AFM36" s="34">
        <v>0.67058000000000006</v>
      </c>
      <c r="AFN36" s="34">
        <v>0.65697000000000005</v>
      </c>
      <c r="AFO36" s="34">
        <v>0.65480999999999989</v>
      </c>
      <c r="AFP36" s="34">
        <v>0.65193000000000001</v>
      </c>
      <c r="AFQ36" s="34">
        <v>0.65409000000000006</v>
      </c>
      <c r="AFR36" s="34">
        <v>0.6583</v>
      </c>
      <c r="AFS36" s="34">
        <v>0.66217999999999999</v>
      </c>
      <c r="AFT36" s="34">
        <v>0.67212000000000005</v>
      </c>
      <c r="AFU36" s="34">
        <v>0.67937000000000003</v>
      </c>
      <c r="AFV36" s="34">
        <v>0.69334000000000007</v>
      </c>
      <c r="AFW36" s="34">
        <v>0.70090999999999992</v>
      </c>
      <c r="AFX36" s="34">
        <v>0.70799999999999996</v>
      </c>
      <c r="AFY36" s="34">
        <v>0.70860000000000001</v>
      </c>
      <c r="AFZ36" s="34">
        <v>0.73302999999999996</v>
      </c>
      <c r="AGA36" s="34">
        <v>0.72530000000000006</v>
      </c>
      <c r="AGB36" t="s">
        <v>843</v>
      </c>
      <c r="AGC36" t="s">
        <v>843</v>
      </c>
      <c r="AGD36" t="s">
        <v>843</v>
      </c>
      <c r="AGE36" t="s">
        <v>843</v>
      </c>
      <c r="AGF36" s="34">
        <v>-1.0601266287267208E-2</v>
      </c>
      <c r="AGG36" t="s">
        <v>843</v>
      </c>
      <c r="AGH36" t="s">
        <v>843</v>
      </c>
      <c r="AGI36" t="s">
        <v>843</v>
      </c>
      <c r="AGJ36" t="s">
        <v>843</v>
      </c>
      <c r="AGK36" t="s">
        <v>843</v>
      </c>
      <c r="AGL36" t="s">
        <v>843</v>
      </c>
      <c r="AGM36" t="s">
        <v>843</v>
      </c>
      <c r="AGN36" t="s">
        <v>843</v>
      </c>
      <c r="AGO36" s="34">
        <v>0.26600000000000001</v>
      </c>
      <c r="AGP36" s="34">
        <v>2005</v>
      </c>
      <c r="AGQ36" t="s">
        <v>832</v>
      </c>
      <c r="AGR36" t="s">
        <v>843</v>
      </c>
      <c r="AGS36" s="34">
        <v>0</v>
      </c>
      <c r="AGT36" s="34">
        <v>2005</v>
      </c>
      <c r="AGU36" t="s">
        <v>832</v>
      </c>
      <c r="AGV36" t="s">
        <v>843</v>
      </c>
      <c r="AGW36" s="34">
        <v>3.0000000000000001E-3</v>
      </c>
      <c r="AGX36" s="34">
        <v>2005</v>
      </c>
      <c r="AGY36" t="s">
        <v>832</v>
      </c>
      <c r="AGZ36" t="s">
        <v>843</v>
      </c>
      <c r="AHA36" s="34">
        <v>0.313</v>
      </c>
      <c r="AHB36" s="34">
        <v>2005</v>
      </c>
      <c r="AHC36" t="s">
        <v>832</v>
      </c>
      <c r="AHD36" t="s">
        <v>843</v>
      </c>
      <c r="AHE36" s="34">
        <v>0.06</v>
      </c>
      <c r="AHF36" s="34">
        <v>2012</v>
      </c>
      <c r="AHG36" t="s">
        <v>832</v>
      </c>
      <c r="AHH36" t="s">
        <v>843</v>
      </c>
      <c r="AHI36" t="s">
        <v>830</v>
      </c>
      <c r="AHJ36" s="34">
        <v>0.24250087141990662</v>
      </c>
      <c r="AHK36" s="34">
        <v>0.21103101968765259</v>
      </c>
      <c r="AHL36" s="34">
        <v>0.1824755072593689</v>
      </c>
      <c r="AHM36" s="34">
        <v>0.16269780695438385</v>
      </c>
      <c r="AHN36" s="34">
        <v>0.14591142535209656</v>
      </c>
      <c r="AHO36" t="s">
        <v>843</v>
      </c>
      <c r="AHP36" s="34"/>
      <c r="AHQ36" s="34"/>
      <c r="AHR36" s="34"/>
      <c r="AHS36" s="34"/>
      <c r="AHT36" s="34"/>
      <c r="AHU36" t="s">
        <v>843</v>
      </c>
      <c r="AHV36" s="34">
        <v>0.27651113271713257</v>
      </c>
      <c r="AHW36" s="34">
        <v>0.24155467748641968</v>
      </c>
      <c r="AHX36" s="34">
        <v>0.23252452909946442</v>
      </c>
      <c r="AHY36" s="34">
        <v>0.23700146377086639</v>
      </c>
      <c r="AHZ36" s="34">
        <v>0.21129551529884338</v>
      </c>
      <c r="AIA36" t="s">
        <v>832</v>
      </c>
      <c r="AIB36" t="s">
        <v>843</v>
      </c>
      <c r="AIC36" s="34">
        <v>0.27563950419425964</v>
      </c>
      <c r="AID36" s="34">
        <v>0.24039223790168762</v>
      </c>
      <c r="AIE36" s="34">
        <v>0.23078086972236633</v>
      </c>
      <c r="AIF36" s="34">
        <v>0.23351415991783142</v>
      </c>
      <c r="AIG36" s="34">
        <v>0.1938590407371521</v>
      </c>
      <c r="AIH36" t="s">
        <v>924</v>
      </c>
      <c r="AII36" t="s">
        <v>843</v>
      </c>
      <c r="AIJ36" s="34">
        <v>0.27493700385093689</v>
      </c>
      <c r="AIK36" s="34">
        <v>0.24185800552368164</v>
      </c>
      <c r="AIL36" s="34">
        <v>0.23222500085830688</v>
      </c>
      <c r="AIM36" s="34">
        <v>0.23682399094104767</v>
      </c>
      <c r="AIN36" s="34">
        <v>0.20307999849319458</v>
      </c>
      <c r="AIO36" t="s">
        <v>1607</v>
      </c>
      <c r="AIP36" s="34">
        <v>0.199236661195755</v>
      </c>
      <c r="AIQ36" t="s">
        <v>843</v>
      </c>
      <c r="AIR36" s="34">
        <v>0.17155000000000001</v>
      </c>
      <c r="AIS36" s="34">
        <v>0.18300999999999998</v>
      </c>
      <c r="AIT36" s="34">
        <v>0.19339999999999999</v>
      </c>
      <c r="AIU36" s="34">
        <v>0.2041</v>
      </c>
      <c r="AIV36" s="34">
        <v>0.21572</v>
      </c>
      <c r="AIW36" s="34">
        <v>0.22763999999999998</v>
      </c>
      <c r="AIX36" t="s">
        <v>843</v>
      </c>
      <c r="AIY36" s="34">
        <v>2.9990000000000003E-2</v>
      </c>
      <c r="AIZ36" s="34">
        <v>2.5670000000000002E-2</v>
      </c>
      <c r="AJA36" s="34">
        <v>2.5350000000000001E-2</v>
      </c>
      <c r="AJB36" s="34">
        <v>2.53E-2</v>
      </c>
      <c r="AJC36" s="34">
        <v>2.5510000000000001E-2</v>
      </c>
      <c r="AJD36" s="34">
        <v>2.572E-2</v>
      </c>
      <c r="AJE36" t="s">
        <v>843</v>
      </c>
      <c r="AJF36" s="34">
        <v>7.9644113779067993E-2</v>
      </c>
      <c r="AJG36" s="34">
        <v>7.4487969279289246E-2</v>
      </c>
      <c r="AJH36" s="34">
        <v>1.5754038468003273E-2</v>
      </c>
      <c r="AJI36" s="34">
        <v>4.0911473333835602E-3</v>
      </c>
      <c r="AJJ36" s="34">
        <v>2.4692611768841743E-2</v>
      </c>
      <c r="AJK36" t="s">
        <v>830</v>
      </c>
      <c r="AJL36" t="s">
        <v>843</v>
      </c>
      <c r="AJM36" t="s">
        <v>843</v>
      </c>
      <c r="AJN36" s="34">
        <v>6.8747885525226593E-2</v>
      </c>
      <c r="AJO36" s="34">
        <v>2.8210340067744255E-2</v>
      </c>
      <c r="AJP36" s="34">
        <v>1.6039887443184853E-2</v>
      </c>
      <c r="AJQ36" s="34">
        <v>1.9080923870205879E-2</v>
      </c>
      <c r="AJR36" s="34">
        <v>4.5131318271160126E-2</v>
      </c>
      <c r="AJS36" t="s">
        <v>832</v>
      </c>
      <c r="AJT36" t="s">
        <v>843</v>
      </c>
      <c r="AJU36" t="s">
        <v>843</v>
      </c>
      <c r="AJV36" t="s">
        <v>843</v>
      </c>
      <c r="AJW36" s="34">
        <v>6.8257734179496765E-2</v>
      </c>
      <c r="AJX36" s="34">
        <v>6.1956491321325302E-2</v>
      </c>
      <c r="AJY36" s="34">
        <v>4.3875318951904774E-3</v>
      </c>
      <c r="AJZ36" s="34">
        <v>-5.9154476039111614E-3</v>
      </c>
      <c r="AKA36" s="34">
        <v>1.6226077452301979E-2</v>
      </c>
      <c r="AKB36" t="s">
        <v>830</v>
      </c>
      <c r="AKC36" t="s">
        <v>843</v>
      </c>
      <c r="AKD36" t="s">
        <v>843</v>
      </c>
      <c r="AKE36" t="s">
        <v>843</v>
      </c>
      <c r="AKF36" s="34">
        <v>5.7786498218774796E-2</v>
      </c>
      <c r="AKG36" s="34">
        <v>1.6853680834174156E-2</v>
      </c>
      <c r="AKH36" s="34">
        <v>7.0024533197283745E-3</v>
      </c>
      <c r="AKI36" s="34">
        <v>1.2670025229454041E-2</v>
      </c>
      <c r="AKJ36" s="34">
        <v>4.1462093591690063E-2</v>
      </c>
      <c r="AKK36" t="s">
        <v>832</v>
      </c>
      <c r="AKL36" t="s">
        <v>843</v>
      </c>
      <c r="AKM36" s="34">
        <v>5630</v>
      </c>
      <c r="AKN36" t="s">
        <v>832</v>
      </c>
      <c r="AKO36" t="s">
        <v>843</v>
      </c>
      <c r="AKP36" s="34">
        <v>5371.92529296875</v>
      </c>
      <c r="AKQ36" t="s">
        <v>830</v>
      </c>
      <c r="AKR36" t="s">
        <v>843</v>
      </c>
      <c r="AKS36" s="34">
        <v>5571.7328266070699</v>
      </c>
      <c r="AKT36" t="s">
        <v>832</v>
      </c>
      <c r="AKU36" t="s">
        <v>843</v>
      </c>
      <c r="AKV36" s="34">
        <v>7736.7012320697504</v>
      </c>
      <c r="AKW36" t="s">
        <v>832</v>
      </c>
      <c r="AKX36" t="s">
        <v>843</v>
      </c>
      <c r="AKY36" s="34">
        <v>0.32103124260902405</v>
      </c>
      <c r="AKZ36" s="34">
        <v>0.36493632197380066</v>
      </c>
      <c r="ALA36" s="34">
        <v>0.31062775850296021</v>
      </c>
      <c r="ALB36" s="34">
        <v>0.20666950941085815</v>
      </c>
      <c r="ALC36" s="34">
        <v>0.23641389608383179</v>
      </c>
      <c r="ALD36" t="s">
        <v>830</v>
      </c>
      <c r="ALE36" t="s">
        <v>843</v>
      </c>
      <c r="ALF36" t="s">
        <v>843</v>
      </c>
      <c r="ALG36" t="s">
        <v>843</v>
      </c>
      <c r="ALH36" s="34">
        <v>0.3549346923828125</v>
      </c>
      <c r="ALI36" s="34">
        <v>0.39546012878417969</v>
      </c>
      <c r="ALJ36" s="34">
        <v>0.36050853133201599</v>
      </c>
      <c r="ALK36" s="34">
        <v>0.28101527690887451</v>
      </c>
      <c r="ALL36" s="34">
        <v>0.30190175771713257</v>
      </c>
      <c r="ALM36" t="s">
        <v>832</v>
      </c>
    </row>
    <row r="37" spans="1:1001">
      <c r="A37" t="s">
        <v>512</v>
      </c>
      <c r="B37" t="s">
        <v>23</v>
      </c>
      <c r="C37" t="s">
        <v>225</v>
      </c>
      <c r="D37" s="34">
        <v>4.4259209185838699E-2</v>
      </c>
      <c r="E37" t="s">
        <v>432</v>
      </c>
      <c r="F37" s="34">
        <v>4.9386568367481232E-2</v>
      </c>
      <c r="G37" t="s">
        <v>1464</v>
      </c>
      <c r="H37" s="34">
        <v>5.0243359059095383E-2</v>
      </c>
      <c r="I37" t="s">
        <v>1294</v>
      </c>
      <c r="J37" s="34">
        <v>4.1120786219835281E-2</v>
      </c>
      <c r="K37" t="s">
        <v>1521</v>
      </c>
      <c r="L37" s="34"/>
      <c r="M37" t="s">
        <v>432</v>
      </c>
      <c r="N37" s="34">
        <v>0.40618231892585754</v>
      </c>
      <c r="O37" s="34"/>
      <c r="P37" t="s">
        <v>1459</v>
      </c>
      <c r="Q37" s="34"/>
      <c r="R37" t="s">
        <v>1459</v>
      </c>
      <c r="S37" s="34">
        <v>0.44353488087654114</v>
      </c>
      <c r="T37" t="s">
        <v>432</v>
      </c>
      <c r="U37" s="34">
        <v>0.40618231892585754</v>
      </c>
      <c r="V37" t="s">
        <v>432</v>
      </c>
      <c r="W37" t="s">
        <v>843</v>
      </c>
      <c r="X37" t="s">
        <v>1464</v>
      </c>
      <c r="Y37" s="34">
        <v>0.40713539719581604</v>
      </c>
      <c r="Z37" s="34"/>
      <c r="AA37" t="s">
        <v>1459</v>
      </c>
      <c r="AB37" s="34"/>
      <c r="AC37" t="s">
        <v>1459</v>
      </c>
      <c r="AD37" s="34">
        <v>0.44353491067886353</v>
      </c>
      <c r="AE37" t="s">
        <v>1464</v>
      </c>
      <c r="AF37" s="34">
        <v>0.40713539719581604</v>
      </c>
      <c r="AG37" t="s">
        <v>1464</v>
      </c>
      <c r="AH37" t="s">
        <v>843</v>
      </c>
      <c r="AI37" t="s">
        <v>1294</v>
      </c>
      <c r="AJ37" s="34">
        <v>0.39735287427902222</v>
      </c>
      <c r="AK37" s="34"/>
      <c r="AL37" t="s">
        <v>1459</v>
      </c>
      <c r="AM37" s="34"/>
      <c r="AN37" t="s">
        <v>1459</v>
      </c>
      <c r="AO37" s="34">
        <v>0.44353491067886353</v>
      </c>
      <c r="AP37" t="s">
        <v>1294</v>
      </c>
      <c r="AQ37" s="34">
        <v>0.39735287427902222</v>
      </c>
      <c r="AR37" t="s">
        <v>1294</v>
      </c>
      <c r="AS37" t="s">
        <v>843</v>
      </c>
      <c r="AT37" t="s">
        <v>1521</v>
      </c>
      <c r="AU37" s="34">
        <v>0.39721027016639709</v>
      </c>
      <c r="AV37" s="34"/>
      <c r="AW37" t="s">
        <v>1459</v>
      </c>
      <c r="AX37" s="34"/>
      <c r="AY37" t="s">
        <v>1459</v>
      </c>
      <c r="AZ37" s="34">
        <v>0.44353491067886353</v>
      </c>
      <c r="BA37" t="s">
        <v>1521</v>
      </c>
      <c r="BB37" s="34">
        <v>0.39721027016639709</v>
      </c>
      <c r="BC37" t="s">
        <v>1521</v>
      </c>
      <c r="BD37" t="s">
        <v>843</v>
      </c>
      <c r="BE37" s="34">
        <v>0.54523499805254672</v>
      </c>
      <c r="BF37" t="s">
        <v>465</v>
      </c>
      <c r="BG37" t="s">
        <v>843</v>
      </c>
      <c r="BH37" t="s">
        <v>432</v>
      </c>
      <c r="BI37" s="34">
        <v>2.1828691959381104</v>
      </c>
      <c r="BJ37" t="s">
        <v>819</v>
      </c>
      <c r="BK37" s="34">
        <v>5.0110306739807129</v>
      </c>
      <c r="BL37" t="s">
        <v>1294</v>
      </c>
      <c r="BM37" s="34">
        <v>6.1730990409851074</v>
      </c>
      <c r="BN37" t="s">
        <v>1521</v>
      </c>
      <c r="BO37" s="34">
        <v>6.0529074668884277</v>
      </c>
      <c r="BP37" t="s">
        <v>843</v>
      </c>
      <c r="BQ37" s="34">
        <v>3.8157529830932617</v>
      </c>
      <c r="BR37" t="s">
        <v>830</v>
      </c>
      <c r="BS37" s="34"/>
      <c r="BT37" t="s">
        <v>843</v>
      </c>
      <c r="BU37" s="34">
        <v>4.0003199577331543</v>
      </c>
      <c r="BV37" t="s">
        <v>1560</v>
      </c>
      <c r="BW37" t="s">
        <v>843</v>
      </c>
      <c r="BX37" s="34">
        <v>2.7343242168426514</v>
      </c>
      <c r="BY37" t="s">
        <v>924</v>
      </c>
      <c r="BZ37" t="s">
        <v>843</v>
      </c>
      <c r="CA37" t="s">
        <v>465</v>
      </c>
      <c r="CB37" s="34">
        <v>5.4214815609157085E-3</v>
      </c>
      <c r="CC37" s="34">
        <v>4.6930694952607155E-3</v>
      </c>
      <c r="CD37" s="34">
        <v>4.7089480794966221E-3</v>
      </c>
      <c r="CE37" s="34">
        <v>3.8022354710847139E-3</v>
      </c>
      <c r="CF37" s="34">
        <v>3.8022384978830814E-3</v>
      </c>
      <c r="CG37" t="s">
        <v>843</v>
      </c>
      <c r="CH37" t="s">
        <v>465</v>
      </c>
      <c r="CI37" s="34">
        <v>6.4205015078186989E-3</v>
      </c>
      <c r="CJ37" s="34">
        <v>5.952516570687294E-3</v>
      </c>
      <c r="CK37" s="34">
        <v>5.778125487267971E-3</v>
      </c>
      <c r="CL37" s="34">
        <v>5.6714778766036034E-3</v>
      </c>
      <c r="CM37" s="34">
        <v>5.6387479417026043E-3</v>
      </c>
      <c r="CN37" t="s">
        <v>843</v>
      </c>
      <c r="CO37" t="s">
        <v>465</v>
      </c>
      <c r="CP37" s="34">
        <v>5.9743542224168777E-3</v>
      </c>
      <c r="CQ37" s="34">
        <v>5.7432614266872406E-3</v>
      </c>
      <c r="CR37" s="34">
        <v>5.7246191427111626E-3</v>
      </c>
      <c r="CS37" s="34">
        <v>5.6582079268991947E-3</v>
      </c>
      <c r="CT37" s="34">
        <v>5.6660785339772701E-3</v>
      </c>
      <c r="CU37" t="s">
        <v>843</v>
      </c>
      <c r="CV37" t="s">
        <v>465</v>
      </c>
      <c r="CW37" s="34">
        <v>5.7653733529150486E-3</v>
      </c>
      <c r="CX37" s="34">
        <v>5.6581948883831501E-3</v>
      </c>
      <c r="CY37" s="34">
        <v>5.5668866261839867E-3</v>
      </c>
      <c r="CZ37" s="34">
        <v>5.4930443875491619E-3</v>
      </c>
      <c r="DA37" s="34">
        <v>5.49300666898489E-3</v>
      </c>
      <c r="DB37" t="s">
        <v>843</v>
      </c>
      <c r="DC37" s="34"/>
      <c r="DD37" s="34"/>
      <c r="DE37" s="34"/>
      <c r="DF37" s="34"/>
      <c r="DG37" s="34"/>
      <c r="DH37" t="s">
        <v>1460</v>
      </c>
      <c r="DI37" t="s">
        <v>843</v>
      </c>
      <c r="DJ37" s="34"/>
      <c r="DK37" s="34"/>
      <c r="DL37" s="34"/>
      <c r="DM37" s="34"/>
      <c r="DN37" s="34"/>
      <c r="DO37" t="s">
        <v>1460</v>
      </c>
      <c r="DP37" t="s">
        <v>843</v>
      </c>
      <c r="DQ37" s="34"/>
      <c r="DR37" t="s">
        <v>1460</v>
      </c>
      <c r="DS37" t="s">
        <v>843</v>
      </c>
      <c r="DT37" t="s">
        <v>843</v>
      </c>
      <c r="DU37" s="34">
        <v>11.4</v>
      </c>
      <c r="DV37" t="s">
        <v>1461</v>
      </c>
      <c r="DW37" t="s">
        <v>843</v>
      </c>
      <c r="DX37" t="s">
        <v>843</v>
      </c>
      <c r="DY37" t="s">
        <v>465</v>
      </c>
      <c r="DZ37" s="34">
        <v>2.1715874318033457E-3</v>
      </c>
      <c r="EA37" s="34">
        <v>3.2348956447094679E-3</v>
      </c>
      <c r="EB37" s="34">
        <v>-7.9938117414712906E-4</v>
      </c>
      <c r="EC37" s="34">
        <v>-6.023443304002285E-3</v>
      </c>
      <c r="ED37" s="34">
        <v>1.3055985793471336E-2</v>
      </c>
      <c r="EE37" t="s">
        <v>843</v>
      </c>
      <c r="EF37" t="s">
        <v>465</v>
      </c>
      <c r="EG37" s="34">
        <v>3.6000001709908247E-3</v>
      </c>
      <c r="EH37" s="34">
        <v>2.5999997742474079E-3</v>
      </c>
      <c r="EI37" s="34">
        <v>-9.9999961093999445E-5</v>
      </c>
      <c r="EJ37" s="34">
        <v>1.999999862164259E-3</v>
      </c>
      <c r="EK37" s="34">
        <v>1.0000000474974513E-3</v>
      </c>
      <c r="EL37" t="s">
        <v>843</v>
      </c>
      <c r="EM37" t="s">
        <v>465</v>
      </c>
      <c r="EN37" s="34">
        <v>3.5073859617114067E-3</v>
      </c>
      <c r="EO37" s="34">
        <v>2.6816804893314838E-3</v>
      </c>
      <c r="EP37" s="34">
        <v>-1.4286595396697521E-3</v>
      </c>
      <c r="EQ37" s="34">
        <v>5.0182463601231575E-3</v>
      </c>
      <c r="ER37" s="34">
        <v>7.3443073779344559E-3</v>
      </c>
      <c r="ES37" t="s">
        <v>843</v>
      </c>
      <c r="ET37" t="s">
        <v>465</v>
      </c>
      <c r="EU37" s="34">
        <v>3.8306564092636108E-3</v>
      </c>
      <c r="EV37" s="34">
        <v>2.7025560848414898E-3</v>
      </c>
      <c r="EW37" s="34">
        <v>3.3236271701753139E-3</v>
      </c>
      <c r="EX37" s="34">
        <v>4.6387426555156708E-3</v>
      </c>
      <c r="EY37" s="34">
        <v>-7.6699157943949103E-5</v>
      </c>
      <c r="EZ37" t="s">
        <v>843</v>
      </c>
      <c r="FA37" t="s">
        <v>465</v>
      </c>
      <c r="FB37" s="34">
        <v>-4.2330138385295868E-3</v>
      </c>
      <c r="FC37" s="34">
        <v>-5.191451869904995E-3</v>
      </c>
      <c r="FD37" s="34">
        <v>-1.7498646629974246E-3</v>
      </c>
      <c r="FE37" s="34">
        <v>-1.8796479562297463E-3</v>
      </c>
      <c r="FF37" s="34">
        <v>1.3925275765359402E-2</v>
      </c>
      <c r="FG37" t="s">
        <v>843</v>
      </c>
      <c r="FH37" s="34"/>
      <c r="FI37" s="34"/>
      <c r="FJ37" s="34"/>
      <c r="FK37" s="34"/>
      <c r="FL37" s="34"/>
      <c r="FM37" t="s">
        <v>843</v>
      </c>
      <c r="FN37" t="s">
        <v>843</v>
      </c>
      <c r="FO37" s="34">
        <v>0.77123000000000008</v>
      </c>
      <c r="FP37" t="s">
        <v>1462</v>
      </c>
      <c r="FQ37" t="s">
        <v>843</v>
      </c>
      <c r="FR37" t="s">
        <v>843</v>
      </c>
      <c r="FS37" s="34">
        <v>0.83534999999999993</v>
      </c>
      <c r="FT37" t="s">
        <v>1462</v>
      </c>
      <c r="FU37" t="s">
        <v>843</v>
      </c>
      <c r="FV37" t="s">
        <v>843</v>
      </c>
      <c r="FW37" s="34">
        <v>0.71251999999999993</v>
      </c>
      <c r="FX37" t="s">
        <v>1462</v>
      </c>
      <c r="FY37" t="s">
        <v>843</v>
      </c>
      <c r="FZ37" s="34">
        <v>-9.0863823890686035E-2</v>
      </c>
      <c r="GA37" s="34">
        <v>-0.10175987333059311</v>
      </c>
      <c r="GB37" s="34">
        <v>-9.9610894918441772E-2</v>
      </c>
      <c r="GC37" s="34">
        <v>-7.3637045919895172E-2</v>
      </c>
      <c r="GD37" s="34">
        <v>3.9999999105930328E-2</v>
      </c>
      <c r="GE37" t="s">
        <v>830</v>
      </c>
      <c r="GF37" t="s">
        <v>843</v>
      </c>
      <c r="GG37" s="34">
        <v>-9.3920819461345673E-2</v>
      </c>
      <c r="GH37" s="34">
        <v>-0.10583630949258804</v>
      </c>
      <c r="GI37" s="34">
        <v>-0.10572556406259537</v>
      </c>
      <c r="GJ37" s="34">
        <v>-8.1332467496395111E-2</v>
      </c>
      <c r="GK37" s="34">
        <v>-2.6455996558070183E-2</v>
      </c>
      <c r="GL37" t="s">
        <v>832</v>
      </c>
      <c r="GM37" t="s">
        <v>843</v>
      </c>
      <c r="GN37" s="34"/>
      <c r="GO37" t="s">
        <v>1460</v>
      </c>
      <c r="GP37" t="s">
        <v>843</v>
      </c>
      <c r="GQ37" t="s">
        <v>843</v>
      </c>
      <c r="GR37" s="34">
        <v>4.2750131338834763E-2</v>
      </c>
      <c r="GS37" s="34">
        <v>4.9523279070854187E-2</v>
      </c>
      <c r="GT37" s="34">
        <v>4.0067922323942184E-2</v>
      </c>
      <c r="GU37" s="34">
        <v>2.807215228676796E-2</v>
      </c>
      <c r="GV37" s="34">
        <v>3.692781925201416E-2</v>
      </c>
      <c r="GW37" t="s">
        <v>832</v>
      </c>
      <c r="GX37" t="s">
        <v>843</v>
      </c>
      <c r="GY37" t="s">
        <v>843</v>
      </c>
      <c r="GZ37" t="s">
        <v>843</v>
      </c>
      <c r="HA37" t="s">
        <v>843</v>
      </c>
      <c r="HB37" t="s">
        <v>843</v>
      </c>
      <c r="HC37" t="s">
        <v>843</v>
      </c>
      <c r="HD37" t="s">
        <v>843</v>
      </c>
      <c r="HE37" t="s">
        <v>843</v>
      </c>
      <c r="HF37" t="s">
        <v>843</v>
      </c>
      <c r="HG37" t="s">
        <v>843</v>
      </c>
      <c r="HH37" s="34">
        <v>325014</v>
      </c>
      <c r="HI37" s="34">
        <v>329626</v>
      </c>
      <c r="HJ37" s="34">
        <v>334002</v>
      </c>
      <c r="HK37" s="34">
        <v>338490</v>
      </c>
      <c r="HL37" s="34">
        <v>343089</v>
      </c>
      <c r="HM37" s="34">
        <v>347804</v>
      </c>
      <c r="HN37" s="34">
        <v>352664</v>
      </c>
      <c r="HO37" s="34">
        <v>357666</v>
      </c>
      <c r="HP37" s="34">
        <v>362795</v>
      </c>
      <c r="HQ37" s="34">
        <v>368057</v>
      </c>
      <c r="HR37" s="34">
        <v>373272</v>
      </c>
      <c r="HS37" s="34">
        <v>377950</v>
      </c>
      <c r="HT37" s="34">
        <v>382061</v>
      </c>
      <c r="HU37" s="34">
        <v>385650</v>
      </c>
      <c r="HV37" s="34">
        <v>389131</v>
      </c>
      <c r="HW37" s="34">
        <v>392697</v>
      </c>
      <c r="HX37" s="34">
        <v>395976</v>
      </c>
      <c r="HY37" s="34">
        <v>399020</v>
      </c>
      <c r="HZ37" s="34">
        <v>401906</v>
      </c>
      <c r="IA37" s="34">
        <v>404557</v>
      </c>
      <c r="IB37" s="34">
        <v>406471</v>
      </c>
      <c r="IC37" s="34">
        <v>407906</v>
      </c>
      <c r="ID37" s="34">
        <v>409984</v>
      </c>
      <c r="IE37" s="34">
        <v>412623</v>
      </c>
      <c r="IF37" s="34">
        <v>415223</v>
      </c>
      <c r="IG37" s="34">
        <v>417790</v>
      </c>
      <c r="IH37" s="34">
        <v>420306</v>
      </c>
      <c r="II37" s="34">
        <v>422785</v>
      </c>
      <c r="IJ37" s="34">
        <v>425211</v>
      </c>
      <c r="IK37" s="34">
        <v>427562</v>
      </c>
      <c r="IL37" s="34">
        <v>429846</v>
      </c>
      <c r="IM37" s="34">
        <v>432055</v>
      </c>
      <c r="IN37" s="34">
        <v>434166</v>
      </c>
      <c r="IO37" s="34">
        <v>436175</v>
      </c>
      <c r="IP37" s="34">
        <v>438082</v>
      </c>
      <c r="IQ37" s="34">
        <v>439873</v>
      </c>
      <c r="IR37" s="34">
        <v>441526</v>
      </c>
      <c r="IS37" s="34">
        <v>443039</v>
      </c>
      <c r="IT37" s="34">
        <v>444418</v>
      </c>
      <c r="IU37" s="34">
        <v>445659</v>
      </c>
      <c r="IV37" s="34">
        <v>446760</v>
      </c>
      <c r="IW37" s="34">
        <v>447724</v>
      </c>
      <c r="IX37" s="34">
        <v>448557</v>
      </c>
      <c r="IY37" s="34">
        <v>449247</v>
      </c>
      <c r="IZ37" s="34">
        <v>449788</v>
      </c>
      <c r="JA37" s="34">
        <v>450211</v>
      </c>
      <c r="JB37" s="34">
        <v>450527</v>
      </c>
      <c r="JC37" s="34">
        <v>450708</v>
      </c>
      <c r="JD37" s="34">
        <v>450774</v>
      </c>
      <c r="JE37" s="34">
        <v>450743</v>
      </c>
      <c r="JF37" s="34">
        <v>450625</v>
      </c>
      <c r="JG37" s="34">
        <v>450426</v>
      </c>
      <c r="JH37" s="34">
        <v>450155</v>
      </c>
      <c r="JI37" s="34">
        <v>449812</v>
      </c>
      <c r="JJ37" s="34">
        <v>449398</v>
      </c>
      <c r="JK37" s="34">
        <v>448936</v>
      </c>
      <c r="JL37" s="34">
        <v>448439</v>
      </c>
      <c r="JM37" s="34">
        <v>447901</v>
      </c>
      <c r="JN37" s="34">
        <v>447328</v>
      </c>
      <c r="JO37" s="34">
        <v>446728</v>
      </c>
      <c r="JP37" s="34">
        <v>446111</v>
      </c>
      <c r="JQ37" s="34">
        <v>445478</v>
      </c>
      <c r="JR37" s="34">
        <v>444820</v>
      </c>
      <c r="JS37" s="34">
        <v>444146</v>
      </c>
      <c r="JT37" s="34">
        <v>443447</v>
      </c>
      <c r="JU37" s="34">
        <v>442717</v>
      </c>
      <c r="JV37" s="34">
        <v>441960</v>
      </c>
      <c r="JW37" s="34">
        <v>441183</v>
      </c>
      <c r="JX37" s="34">
        <v>440380</v>
      </c>
      <c r="JY37" s="34">
        <v>439555</v>
      </c>
      <c r="JZ37" s="34">
        <v>438705</v>
      </c>
      <c r="KA37" s="34">
        <v>437820</v>
      </c>
      <c r="KB37" s="34">
        <v>436899</v>
      </c>
      <c r="KC37" s="34">
        <v>435937</v>
      </c>
      <c r="KD37" s="34">
        <v>434932</v>
      </c>
      <c r="KE37" s="34">
        <v>433883</v>
      </c>
      <c r="KF37" s="34">
        <v>432790</v>
      </c>
      <c r="KG37" s="34">
        <v>431659</v>
      </c>
      <c r="KH37" s="34">
        <v>430505</v>
      </c>
      <c r="KI37" s="34">
        <v>429315</v>
      </c>
      <c r="KJ37" s="34">
        <v>428082</v>
      </c>
      <c r="KK37" s="34">
        <v>426822</v>
      </c>
      <c r="KL37" s="34">
        <v>425536</v>
      </c>
      <c r="KM37" s="34">
        <v>424225</v>
      </c>
      <c r="KN37" s="34">
        <v>422893</v>
      </c>
      <c r="KO37" s="34">
        <v>421554</v>
      </c>
      <c r="KP37" s="34">
        <v>420200</v>
      </c>
      <c r="KQ37" s="34">
        <v>418839</v>
      </c>
      <c r="KR37" s="34">
        <v>417492</v>
      </c>
      <c r="KS37" s="34">
        <v>416150</v>
      </c>
      <c r="KT37" s="34">
        <v>414804</v>
      </c>
      <c r="KU37" s="34">
        <v>413457</v>
      </c>
      <c r="KV37" s="34">
        <v>412130</v>
      </c>
      <c r="KW37" s="34">
        <v>410831</v>
      </c>
      <c r="KX37" s="34">
        <v>409569</v>
      </c>
      <c r="KY37" s="34">
        <v>408342</v>
      </c>
      <c r="KZ37" s="34">
        <v>407153</v>
      </c>
      <c r="LA37" s="34">
        <v>406007</v>
      </c>
      <c r="LB37" s="34">
        <v>404896</v>
      </c>
      <c r="LC37" s="34">
        <v>403834</v>
      </c>
      <c r="LD37" s="34">
        <v>402810</v>
      </c>
      <c r="LE37" t="s">
        <v>843</v>
      </c>
      <c r="LF37" t="s">
        <v>843</v>
      </c>
      <c r="LG37" t="s">
        <v>843</v>
      </c>
      <c r="LH37" s="34">
        <v>1.4697623439133167E-2</v>
      </c>
      <c r="LI37" s="34">
        <v>1.4090419746935368E-2</v>
      </c>
      <c r="LJ37" s="34">
        <v>1.3188302516937256E-2</v>
      </c>
      <c r="LK37" s="34">
        <v>1.3347568921744823E-2</v>
      </c>
      <c r="LL37" s="34">
        <v>1.3495339080691338E-2</v>
      </c>
      <c r="LM37" s="34">
        <v>1.3649214059114456E-2</v>
      </c>
      <c r="LN37" s="34">
        <v>1.3876659795641899E-2</v>
      </c>
      <c r="LO37" s="34">
        <v>1.4083827845752239E-2</v>
      </c>
      <c r="LP37" s="34">
        <v>1.4238346368074417E-2</v>
      </c>
      <c r="LQ37" s="34">
        <v>1.4399881474673748E-2</v>
      </c>
      <c r="LR37" s="34">
        <v>1.4069559052586555E-2</v>
      </c>
      <c r="LS37" s="34">
        <v>1.2454534880816936E-2</v>
      </c>
      <c r="LT37" s="34">
        <v>1.0818369686603546E-2</v>
      </c>
      <c r="LU37" s="34">
        <v>9.3499403446912766E-3</v>
      </c>
      <c r="LV37" s="34">
        <v>8.985825814306736E-3</v>
      </c>
      <c r="LW37" s="34">
        <v>9.1222738847136497E-3</v>
      </c>
      <c r="LX37" s="34">
        <v>8.3152810111641884E-3</v>
      </c>
      <c r="LY37" s="34">
        <v>7.6579377055168152E-3</v>
      </c>
      <c r="LZ37" s="34">
        <v>7.2066895663738251E-3</v>
      </c>
      <c r="MA37" s="34">
        <v>6.5744109451770782E-3</v>
      </c>
      <c r="MB37" s="34">
        <v>4.7199446707963943E-3</v>
      </c>
      <c r="MC37" s="34">
        <v>3.5241700243204832E-3</v>
      </c>
      <c r="MD37" s="34">
        <v>5.0813788548111916E-3</v>
      </c>
      <c r="ME37" s="34">
        <v>6.4162085764110088E-3</v>
      </c>
      <c r="MF37" s="34">
        <v>6.2813819386065006E-3</v>
      </c>
      <c r="MG37" s="34">
        <v>6.1631887219846249E-3</v>
      </c>
      <c r="MH37" s="34">
        <v>6.00410345941782E-3</v>
      </c>
      <c r="MI37" s="34">
        <v>5.8807581663131714E-3</v>
      </c>
      <c r="MJ37" s="34">
        <v>5.7217408902943134E-3</v>
      </c>
      <c r="MK37" s="34">
        <v>5.5137909948825836E-3</v>
      </c>
      <c r="ML37" s="34">
        <v>5.3276978433132172E-3</v>
      </c>
      <c r="MM37" s="34">
        <v>5.1258900202810764E-3</v>
      </c>
      <c r="MN37" s="34">
        <v>4.874054342508316E-3</v>
      </c>
      <c r="MO37" s="34">
        <v>4.6165892854332924E-3</v>
      </c>
      <c r="MP37" s="34">
        <v>4.3625687249004841E-3</v>
      </c>
      <c r="MQ37" s="34">
        <v>4.0799411945044994E-3</v>
      </c>
      <c r="MR37" s="34">
        <v>3.7508595269173384E-3</v>
      </c>
      <c r="MS37" s="34">
        <v>3.4208938013762236E-3</v>
      </c>
      <c r="MT37" s="34">
        <v>3.107758704572916E-3</v>
      </c>
      <c r="MU37" s="34">
        <v>2.7885246090590954E-3</v>
      </c>
      <c r="MV37" s="34">
        <v>2.4674520827829838E-3</v>
      </c>
      <c r="MW37" s="34">
        <v>2.1554334089159966E-3</v>
      </c>
      <c r="MX37" s="34">
        <v>1.8587926169857383E-3</v>
      </c>
      <c r="MY37" s="34">
        <v>1.5370841138064861E-3</v>
      </c>
      <c r="MZ37" s="34">
        <v>1.2035127729177475E-3</v>
      </c>
      <c r="NA37" s="34">
        <v>9.4000110402703285E-4</v>
      </c>
      <c r="NB37" s="34">
        <v>7.0164690259844065E-4</v>
      </c>
      <c r="NC37" s="34">
        <v>4.0167104452848434E-4</v>
      </c>
      <c r="ND37" s="34">
        <v>1.464255474274978E-4</v>
      </c>
      <c r="NE37" s="34">
        <v>-6.8772969825658947E-5</v>
      </c>
      <c r="NF37" s="34">
        <v>-2.6182425790466368E-4</v>
      </c>
      <c r="NG37" s="34">
        <v>-4.4170641922391951E-4</v>
      </c>
      <c r="NH37" s="34">
        <v>-6.0183374444022775E-4</v>
      </c>
      <c r="NI37" s="34">
        <v>-7.6225021621212363E-4</v>
      </c>
      <c r="NJ37" s="34">
        <v>-9.2080835020169616E-4</v>
      </c>
      <c r="NK37" s="34">
        <v>-1.0285708121955395E-3</v>
      </c>
      <c r="NL37" s="34">
        <v>-1.1076752562075853E-3</v>
      </c>
      <c r="NM37" s="34">
        <v>-1.2004374293610454E-3</v>
      </c>
      <c r="NN37" s="34">
        <v>-1.2801195261999965E-3</v>
      </c>
      <c r="NO37" s="34">
        <v>-1.3421979965642095E-3</v>
      </c>
      <c r="NP37" s="34">
        <v>-1.382108312100172E-3</v>
      </c>
      <c r="NQ37" s="34">
        <v>-1.4199370052665472E-3</v>
      </c>
      <c r="NR37" s="34">
        <v>-1.4781570062041283E-3</v>
      </c>
      <c r="NS37" s="34">
        <v>-1.516368705779314E-3</v>
      </c>
      <c r="NT37" s="34">
        <v>-1.5750465681776404E-3</v>
      </c>
      <c r="NU37" s="34">
        <v>-1.6475509619340301E-3</v>
      </c>
      <c r="NV37" s="34">
        <v>-1.7113594803959131E-3</v>
      </c>
      <c r="NW37" s="34">
        <v>-1.7596249235793948E-3</v>
      </c>
      <c r="NX37" s="34">
        <v>-1.8217647448182106E-3</v>
      </c>
      <c r="NY37" s="34">
        <v>-1.8751390744000673E-3</v>
      </c>
      <c r="NZ37" s="34">
        <v>-1.9356460543349385E-3</v>
      </c>
      <c r="OA37" s="34">
        <v>-2.0193383097648621E-3</v>
      </c>
      <c r="OB37" s="34">
        <v>-2.1058199927210808E-3</v>
      </c>
      <c r="OC37" s="34">
        <v>-2.2043096832931042E-3</v>
      </c>
      <c r="OD37" s="34">
        <v>-2.3080403916537762E-3</v>
      </c>
      <c r="OE37" s="34">
        <v>-2.4147846270352602E-3</v>
      </c>
      <c r="OF37" s="34">
        <v>-2.5222906842827797E-3</v>
      </c>
      <c r="OG37" s="34">
        <v>-2.6166972238570452E-3</v>
      </c>
      <c r="OH37" s="34">
        <v>-2.6769863907247782E-3</v>
      </c>
      <c r="OI37" s="34">
        <v>-2.7680229395627975E-3</v>
      </c>
      <c r="OJ37" s="34">
        <v>-2.8761492576450109E-3</v>
      </c>
      <c r="OK37" s="34">
        <v>-2.9477016068994999E-3</v>
      </c>
      <c r="OL37" s="34">
        <v>-3.0175137799233198E-3</v>
      </c>
      <c r="OM37" s="34">
        <v>-3.0855759978294373E-3</v>
      </c>
      <c r="ON37" s="34">
        <v>-3.1447829678654671E-3</v>
      </c>
      <c r="OO37" s="34">
        <v>-3.1713088974356651E-3</v>
      </c>
      <c r="OP37" s="34">
        <v>-3.2170948106795549E-3</v>
      </c>
      <c r="OQ37" s="34">
        <v>-3.244190476834774E-3</v>
      </c>
      <c r="OR37" s="34">
        <v>-3.2212154474109411E-3</v>
      </c>
      <c r="OS37" s="34">
        <v>-3.2196103129535913E-3</v>
      </c>
      <c r="OT37" s="34">
        <v>-3.2396526075899601E-3</v>
      </c>
      <c r="OU37" s="34">
        <v>-3.2526007853448391E-3</v>
      </c>
      <c r="OV37" s="34">
        <v>-3.214685246348381E-3</v>
      </c>
      <c r="OW37" s="34">
        <v>-3.156895749270916E-3</v>
      </c>
      <c r="OX37" s="34">
        <v>-3.0765505507588387E-3</v>
      </c>
      <c r="OY37" s="34">
        <v>-3.0003287829458714E-3</v>
      </c>
      <c r="OZ37" s="34">
        <v>-2.9160224366933107E-3</v>
      </c>
      <c r="PA37" s="34">
        <v>-2.8186354320496321E-3</v>
      </c>
      <c r="PB37" s="34">
        <v>-2.7401568368077278E-3</v>
      </c>
      <c r="PC37" s="34">
        <v>-2.6263415347784758E-3</v>
      </c>
      <c r="PD37" s="34">
        <v>-2.5389157235622406E-3</v>
      </c>
      <c r="PE37" t="s">
        <v>1300</v>
      </c>
      <c r="PF37" t="s">
        <v>843</v>
      </c>
      <c r="PG37" t="s">
        <v>843</v>
      </c>
      <c r="PH37" t="s">
        <v>843</v>
      </c>
      <c r="PI37" t="s">
        <v>843</v>
      </c>
      <c r="PJ37" t="s">
        <v>1300</v>
      </c>
      <c r="PK37" s="34">
        <v>0.48883739113807678</v>
      </c>
      <c r="PL37" s="34">
        <v>0.48832312226295471</v>
      </c>
      <c r="PM37" s="34">
        <v>0.48787131905555725</v>
      </c>
      <c r="PN37" s="34">
        <v>0.48738515377044678</v>
      </c>
      <c r="PO37" s="34">
        <v>0.48688241839408875</v>
      </c>
      <c r="PP37" s="34">
        <v>0.48641189932823181</v>
      </c>
      <c r="PQ37" s="34">
        <v>0.4859100878238678</v>
      </c>
      <c r="PR37" s="34">
        <v>0.48530194163322449</v>
      </c>
      <c r="PS37" s="34">
        <v>0.48464009165763855</v>
      </c>
      <c r="PT37" s="34">
        <v>0.48403915762901306</v>
      </c>
      <c r="PU37" s="34">
        <v>0.48339548707008362</v>
      </c>
      <c r="PV37" s="34">
        <v>0.48274374008178711</v>
      </c>
      <c r="PW37" s="34">
        <v>0.48225545883178711</v>
      </c>
      <c r="PX37" s="34">
        <v>0.48180216550827026</v>
      </c>
      <c r="PY37" s="34">
        <v>0.48135459423065186</v>
      </c>
      <c r="PZ37" s="34">
        <v>0.48091530799865723</v>
      </c>
      <c r="QA37" s="34">
        <v>0.48043316602706909</v>
      </c>
      <c r="QB37" s="34">
        <v>0.47990325093269348</v>
      </c>
      <c r="QC37" s="34">
        <v>0.47935587167739868</v>
      </c>
      <c r="QD37" s="34">
        <v>0.47888678312301636</v>
      </c>
      <c r="QE37" s="34">
        <v>0.47852367162704468</v>
      </c>
      <c r="QF37" s="34">
        <v>0.47811996936798096</v>
      </c>
      <c r="QG37" s="34">
        <v>0.47762107849121094</v>
      </c>
      <c r="QH37" s="34">
        <v>0.47710138559341431</v>
      </c>
      <c r="QI37" s="34">
        <v>0.47658005356788635</v>
      </c>
      <c r="QJ37" s="34">
        <v>0.47607171535491943</v>
      </c>
      <c r="QK37" s="34">
        <v>0.47556543350219727</v>
      </c>
      <c r="QL37" s="34">
        <v>0.4750618040561676</v>
      </c>
      <c r="QM37" s="34">
        <v>0.47455969452857971</v>
      </c>
      <c r="QN37" s="34">
        <v>0.47407159209251404</v>
      </c>
      <c r="QO37" s="34">
        <v>0.47358590364456177</v>
      </c>
      <c r="QP37" s="34">
        <v>0.47311338782310486</v>
      </c>
      <c r="QQ37" s="34">
        <v>0.47264871001243591</v>
      </c>
      <c r="QR37" s="34">
        <v>0.47217974066734314</v>
      </c>
      <c r="QS37" s="34">
        <v>0.47171762585639954</v>
      </c>
      <c r="QT37" s="34">
        <v>0.4712701141834259</v>
      </c>
      <c r="QU37" s="34">
        <v>0.47082617878913879</v>
      </c>
      <c r="QV37" s="34">
        <v>0.47039651870727539</v>
      </c>
      <c r="QW37" s="34">
        <v>0.46996745467185974</v>
      </c>
      <c r="QX37" s="34">
        <v>0.46954286098480225</v>
      </c>
      <c r="QY37" s="34">
        <v>0.46913555264472961</v>
      </c>
      <c r="QZ37" s="34">
        <v>0.46873074769973755</v>
      </c>
      <c r="RA37" s="34">
        <v>0.46833959221839905</v>
      </c>
      <c r="RB37" s="34">
        <v>0.46796306967735291</v>
      </c>
      <c r="RC37" s="34">
        <v>0.46759361028671265</v>
      </c>
      <c r="RD37" s="34">
        <v>0.46723869442939758</v>
      </c>
      <c r="RE37" s="34">
        <v>0.46690210700035095</v>
      </c>
      <c r="RF37" s="34">
        <v>0.46657925844192505</v>
      </c>
      <c r="RG37" s="34">
        <v>0.46626469492912292</v>
      </c>
      <c r="RH37" s="34">
        <v>0.46596398949623108</v>
      </c>
      <c r="RI37" s="34">
        <v>0.46568432450294495</v>
      </c>
      <c r="RJ37" s="34">
        <v>0.46543049812316895</v>
      </c>
      <c r="RK37" s="34">
        <v>0.4652019739151001</v>
      </c>
      <c r="RL37" s="34">
        <v>0.46499204635620117</v>
      </c>
      <c r="RM37" s="34">
        <v>0.46479290723800659</v>
      </c>
      <c r="RN37" s="34">
        <v>0.46461412310600281</v>
      </c>
      <c r="RO37" s="34">
        <v>0.46445780992507935</v>
      </c>
      <c r="RP37" s="34">
        <v>0.46432358026504517</v>
      </c>
      <c r="RQ37" s="34">
        <v>0.46420300006866455</v>
      </c>
      <c r="RR37" s="34">
        <v>0.46411240100860596</v>
      </c>
      <c r="RS37" s="34">
        <v>0.4640369713306427</v>
      </c>
      <c r="RT37" s="34">
        <v>0.4639735221862793</v>
      </c>
      <c r="RU37" s="34">
        <v>0.46392923593521118</v>
      </c>
      <c r="RV37" s="34">
        <v>0.46390151977539063</v>
      </c>
      <c r="RW37" s="34">
        <v>0.46388858556747437</v>
      </c>
      <c r="RX37" s="34">
        <v>0.46388551592826843</v>
      </c>
      <c r="RY37" s="34">
        <v>0.46389040350914001</v>
      </c>
      <c r="RZ37" s="34">
        <v>0.46390727162361145</v>
      </c>
      <c r="SA37" s="34">
        <v>0.46393796801567078</v>
      </c>
      <c r="SB37" s="34">
        <v>0.46398061513900757</v>
      </c>
      <c r="SC37" s="34">
        <v>0.4640316367149353</v>
      </c>
      <c r="SD37" s="34">
        <v>0.46408569812774658</v>
      </c>
      <c r="SE37" s="34">
        <v>0.46414616703987122</v>
      </c>
      <c r="SF37" s="34">
        <v>0.4642069935798645</v>
      </c>
      <c r="SG37" s="34">
        <v>0.46427947282791138</v>
      </c>
      <c r="SH37" s="34">
        <v>0.46435791254043579</v>
      </c>
      <c r="SI37" s="34">
        <v>0.46443077921867371</v>
      </c>
      <c r="SJ37" s="34">
        <v>0.46451017260551453</v>
      </c>
      <c r="SK37" s="34">
        <v>0.46459391713142395</v>
      </c>
      <c r="SL37" s="34">
        <v>0.46468442678451538</v>
      </c>
      <c r="SM37" s="34">
        <v>0.46478012204170227</v>
      </c>
      <c r="SN37" s="34">
        <v>0.46488466858863831</v>
      </c>
      <c r="SO37" s="34">
        <v>0.46499472856521606</v>
      </c>
      <c r="SP37" s="34">
        <v>0.46510931849479675</v>
      </c>
      <c r="SQ37" s="34">
        <v>0.46523824334144592</v>
      </c>
      <c r="SR37" s="34">
        <v>0.46537098288536072</v>
      </c>
      <c r="SS37" s="34">
        <v>0.46550214290618896</v>
      </c>
      <c r="ST37" s="34">
        <v>0.46563953161239624</v>
      </c>
      <c r="SU37" s="34">
        <v>0.46578377485275269</v>
      </c>
      <c r="SV37" s="34">
        <v>0.46594017744064331</v>
      </c>
      <c r="SW37" s="34">
        <v>0.46610206365585327</v>
      </c>
      <c r="SX37" s="34">
        <v>0.46627098321914673</v>
      </c>
      <c r="SY37" s="34">
        <v>0.46644747257232666</v>
      </c>
      <c r="SZ37" s="34">
        <v>0.46662497520446777</v>
      </c>
      <c r="TA37" s="34">
        <v>0.46681267023086548</v>
      </c>
      <c r="TB37" s="34">
        <v>0.46700313687324524</v>
      </c>
      <c r="TC37" s="34">
        <v>0.46719539165496826</v>
      </c>
      <c r="TD37" s="34">
        <v>0.46738848090171814</v>
      </c>
      <c r="TE37" s="34">
        <v>0.46757933497428894</v>
      </c>
      <c r="TF37" s="34">
        <v>0.4677639901638031</v>
      </c>
      <c r="TG37" s="34">
        <v>0.46794766187667847</v>
      </c>
      <c r="TH37" t="s">
        <v>843</v>
      </c>
      <c r="TI37" t="s">
        <v>843</v>
      </c>
      <c r="TJ37" t="s">
        <v>1300</v>
      </c>
      <c r="TK37" s="34">
        <v>0.65090273034392399</v>
      </c>
      <c r="TL37" s="34">
        <v>0.65418686632729206</v>
      </c>
      <c r="TM37" s="34">
        <v>0.65692121604062292</v>
      </c>
      <c r="TN37" s="34">
        <v>0.65923711300612597</v>
      </c>
      <c r="TO37" s="34">
        <v>0.66154312504463109</v>
      </c>
      <c r="TP37" s="34">
        <v>0.66371433336016805</v>
      </c>
      <c r="TQ37" s="34">
        <v>0.66570635830938496</v>
      </c>
      <c r="TR37" s="34">
        <v>0.66773376874826096</v>
      </c>
      <c r="TS37" s="34">
        <v>0.66964677021458396</v>
      </c>
      <c r="TT37" s="34">
        <v>0.67094725945608902</v>
      </c>
      <c r="TU37" s="34">
        <v>0.67408886817120006</v>
      </c>
      <c r="TV37" s="34">
        <v>0.67922211932795307</v>
      </c>
      <c r="TW37" s="34">
        <v>0.68373636670584004</v>
      </c>
      <c r="TX37" s="34">
        <v>0.68841306884480702</v>
      </c>
      <c r="TY37" s="34">
        <v>0.69295430073677</v>
      </c>
      <c r="TZ37" s="34">
        <v>0.69696140158773601</v>
      </c>
      <c r="UA37" s="34">
        <v>0.7012474225111841</v>
      </c>
      <c r="UB37" s="34">
        <v>0.70563129667685798</v>
      </c>
      <c r="UC37" s="34">
        <v>0.70954811629072911</v>
      </c>
      <c r="UD37" s="34">
        <v>0.71283156638001599</v>
      </c>
      <c r="UE37" s="34">
        <v>0.71554586237903495</v>
      </c>
      <c r="UF37" s="34">
        <v>0.71809647087376804</v>
      </c>
      <c r="UG37" s="34">
        <v>0.72046104238214204</v>
      </c>
      <c r="UH37" s="34">
        <v>0.72226739388328598</v>
      </c>
      <c r="UI37" s="34">
        <v>0.72349041778805301</v>
      </c>
      <c r="UJ37" s="34">
        <v>0.72280451901673104</v>
      </c>
      <c r="UK37" s="34">
        <v>0.72029783062816088</v>
      </c>
      <c r="UL37" s="34">
        <v>0.71734806107123006</v>
      </c>
      <c r="UM37" s="34">
        <v>0.71346544828972891</v>
      </c>
      <c r="UN37" s="34">
        <v>0.70943629228041805</v>
      </c>
      <c r="UO37" s="34">
        <v>0.70584232492567101</v>
      </c>
      <c r="UP37" s="34">
        <v>0.70189940875651402</v>
      </c>
      <c r="UQ37" s="34">
        <v>0.69761335526043</v>
      </c>
      <c r="UR37" s="34">
        <v>0.69346054512461197</v>
      </c>
      <c r="US37" s="34">
        <v>0.68949648695906207</v>
      </c>
      <c r="UT37" s="34">
        <v>0.68510988979761189</v>
      </c>
      <c r="UU37" s="34">
        <v>0.68051824807599104</v>
      </c>
      <c r="UV37" s="34">
        <v>0.67612783524701003</v>
      </c>
      <c r="UW37" s="34">
        <v>0.67211049057418903</v>
      </c>
      <c r="UX37" s="34">
        <v>0.66858480204012694</v>
      </c>
      <c r="UY37" s="34">
        <v>0.66560345599426995</v>
      </c>
      <c r="UZ37" s="34">
        <v>0.66311760915473694</v>
      </c>
      <c r="VA37" s="34">
        <v>0.66088144873449706</v>
      </c>
      <c r="VB37" s="34">
        <v>0.65894151769516496</v>
      </c>
      <c r="VC37" s="34">
        <v>0.65726780475712498</v>
      </c>
      <c r="VD37" s="34">
        <v>0.65555334671226007</v>
      </c>
      <c r="VE37" s="34">
        <v>0.65402073571617292</v>
      </c>
      <c r="VF37" s="34">
        <v>0.65289943821720497</v>
      </c>
      <c r="VG37" s="34">
        <v>0.65194382544670404</v>
      </c>
      <c r="VH37" s="34">
        <v>0.65101327029674294</v>
      </c>
      <c r="VI37" s="34">
        <v>0.65002385575589505</v>
      </c>
      <c r="VJ37" s="34">
        <v>0.64896231567449503</v>
      </c>
      <c r="VK37" s="34">
        <v>0.64801346202974497</v>
      </c>
      <c r="VL37" s="34">
        <v>0.64699140974451497</v>
      </c>
      <c r="VM37" s="34">
        <v>0.64547016230601795</v>
      </c>
      <c r="VN37" s="34">
        <v>0.64332666571627106</v>
      </c>
      <c r="VO37" s="34">
        <v>0.64073820519624702</v>
      </c>
      <c r="VP37" s="34">
        <v>0.63770494182314597</v>
      </c>
      <c r="VQ37" s="34">
        <v>0.63417335825166299</v>
      </c>
      <c r="VR37" s="34">
        <v>0.630451157694215</v>
      </c>
      <c r="VS37" s="34">
        <v>0.62674984476957496</v>
      </c>
      <c r="VT37" s="34">
        <v>0.62306598410473202</v>
      </c>
      <c r="VU37" s="34">
        <v>0.61935095167601295</v>
      </c>
      <c r="VV37" s="34">
        <v>0.61558093012312398</v>
      </c>
      <c r="VW37" s="34">
        <v>0.61177929743656201</v>
      </c>
      <c r="VX37" s="34">
        <v>0.60794028691014801</v>
      </c>
      <c r="VY37" s="34">
        <v>0.60408634265544403</v>
      </c>
      <c r="VZ37" s="34">
        <v>0.60029216867811197</v>
      </c>
      <c r="WA37" s="34">
        <v>0.59656251809514704</v>
      </c>
      <c r="WB37" s="34">
        <v>0.59287347430924497</v>
      </c>
      <c r="WC37" s="34">
        <v>0.58925862566117804</v>
      </c>
      <c r="WD37" s="34">
        <v>0.58568018820519796</v>
      </c>
      <c r="WE37" s="34">
        <v>0.582077988365719</v>
      </c>
      <c r="WF37" s="34">
        <v>0.57849939153982299</v>
      </c>
      <c r="WG37" s="34">
        <v>0.57494849769619205</v>
      </c>
      <c r="WH37" s="34">
        <v>0.57248036913177103</v>
      </c>
      <c r="WI37" s="34">
        <v>0.57135446752466601</v>
      </c>
      <c r="WJ37" s="34">
        <v>0.57042414217687798</v>
      </c>
      <c r="WK37" s="34">
        <v>0.57011881395105701</v>
      </c>
      <c r="WL37" s="34">
        <v>0.56994564603420994</v>
      </c>
      <c r="WM37" s="34">
        <v>0.56947550997763297</v>
      </c>
      <c r="WN37" s="34">
        <v>0.56947225010923797</v>
      </c>
      <c r="WO37" s="34">
        <v>0.56986247932019896</v>
      </c>
      <c r="WP37" s="34">
        <v>0.57043196416995701</v>
      </c>
      <c r="WQ37" s="34">
        <v>0.57100259403678999</v>
      </c>
      <c r="WR37" s="34">
        <v>0.57151990017886201</v>
      </c>
      <c r="WS37" s="34">
        <v>0.57196097096620702</v>
      </c>
      <c r="WT37" s="34">
        <v>0.572330385100701</v>
      </c>
      <c r="WU37" s="34">
        <v>0.57258342674829699</v>
      </c>
      <c r="WV37" s="34">
        <v>0.57270335215667401</v>
      </c>
      <c r="WW37" s="34">
        <v>0.57269216304567894</v>
      </c>
      <c r="WX37" s="34">
        <v>0.57254200557736301</v>
      </c>
      <c r="WY37" s="34">
        <v>0.57222235702326896</v>
      </c>
      <c r="WZ37" s="34">
        <v>0.57178742597320997</v>
      </c>
      <c r="XA37" s="34">
        <v>0.571271263205956</v>
      </c>
      <c r="XB37" s="34">
        <v>0.57061972562215002</v>
      </c>
      <c r="XC37" s="34">
        <v>0.56986685594850106</v>
      </c>
      <c r="XD37" s="34">
        <v>0.56906777469353997</v>
      </c>
      <c r="XE37" s="34">
        <v>0.56822369200979994</v>
      </c>
      <c r="XF37" s="34">
        <v>0.56736130113029193</v>
      </c>
      <c r="XG37" s="34">
        <v>0.56649466684706606</v>
      </c>
      <c r="XH37" t="s">
        <v>843</v>
      </c>
      <c r="XI37" t="s">
        <v>1300</v>
      </c>
      <c r="XJ37" s="34">
        <v>0.62526075799811698</v>
      </c>
      <c r="XK37" s="34">
        <v>0.62803298283509201</v>
      </c>
      <c r="XL37" s="34">
        <v>0.63011299333536896</v>
      </c>
      <c r="XM37" s="34">
        <v>0.63178877989190196</v>
      </c>
      <c r="XN37" s="34">
        <v>0.63371510932278607</v>
      </c>
      <c r="XO37" s="34">
        <v>0.63597169670274101</v>
      </c>
      <c r="XP37" s="34">
        <v>0.63813199230430095</v>
      </c>
      <c r="XQ37" s="34">
        <v>0.64005155640799505</v>
      </c>
      <c r="XR37" s="34">
        <v>0.64173706914373096</v>
      </c>
      <c r="XS37" s="34">
        <v>0.64270838852187095</v>
      </c>
      <c r="XT37" s="34">
        <v>0.64504302492552401</v>
      </c>
      <c r="XU37" s="34">
        <v>0.64925519248577901</v>
      </c>
      <c r="XV37" s="34">
        <v>0.65319150606840293</v>
      </c>
      <c r="XW37" s="34">
        <v>0.65688318423440906</v>
      </c>
      <c r="XX37" s="34">
        <v>0.65984719798731006</v>
      </c>
      <c r="XY37" s="34">
        <v>0.66201210855684101</v>
      </c>
      <c r="XZ37" s="34">
        <v>0.66423133696065306</v>
      </c>
      <c r="YA37" s="34">
        <v>0.66644403789283801</v>
      </c>
      <c r="YB37" s="34">
        <v>0.66834947929431299</v>
      </c>
      <c r="YC37" s="34">
        <v>0.66961268745813296</v>
      </c>
      <c r="YD37" s="34">
        <v>0.67010602219343796</v>
      </c>
      <c r="YE37" s="34">
        <v>0.67045185710906097</v>
      </c>
      <c r="YF37" s="34">
        <v>0.67052860599438002</v>
      </c>
      <c r="YG37" s="34">
        <v>0.67005878240090599</v>
      </c>
      <c r="YH37" s="34">
        <v>0.66951453738658206</v>
      </c>
      <c r="YI37" s="34">
        <v>0.667723018741473</v>
      </c>
      <c r="YJ37" s="34">
        <v>0.66449919820321401</v>
      </c>
      <c r="YK37" s="34">
        <v>0.66106058635003606</v>
      </c>
      <c r="YL37" s="34">
        <v>0.657193319544085</v>
      </c>
      <c r="YM37" s="34">
        <v>0.653366061530258</v>
      </c>
      <c r="YN37" s="34">
        <v>0.64930230826854296</v>
      </c>
      <c r="YO37" s="34">
        <v>0.64430611345070199</v>
      </c>
      <c r="YP37" s="34">
        <v>0.63900213282477203</v>
      </c>
      <c r="YQ37" s="34">
        <v>0.63382514607078999</v>
      </c>
      <c r="YR37" s="34">
        <v>0.62902493140553606</v>
      </c>
      <c r="YS37" s="34">
        <v>0.62471170623305605</v>
      </c>
      <c r="YT37" s="34">
        <v>0.62092153123485405</v>
      </c>
      <c r="YU37" s="34">
        <v>0.61733278560126803</v>
      </c>
      <c r="YV37" s="34">
        <v>0.61400640838129905</v>
      </c>
      <c r="YW37" s="34">
        <v>0.61100259503633403</v>
      </c>
      <c r="YX37" s="34">
        <v>0.60803787268331999</v>
      </c>
      <c r="YY37" s="34">
        <v>0.60535887582654102</v>
      </c>
      <c r="YZ37" s="34">
        <v>0.60323660092251397</v>
      </c>
      <c r="ZA37" s="34">
        <v>0.60141080519179901</v>
      </c>
      <c r="ZB37" s="34">
        <v>0.59972186927856097</v>
      </c>
      <c r="ZC37" s="34">
        <v>0.59810799614846799</v>
      </c>
      <c r="ZD37" s="34">
        <v>0.59656801923081193</v>
      </c>
      <c r="ZE37" s="34">
        <v>0.59528785821418706</v>
      </c>
      <c r="ZF37" s="34">
        <v>0.59405998799840698</v>
      </c>
      <c r="ZG37" s="34">
        <v>0.59241675143401995</v>
      </c>
      <c r="ZH37" s="34">
        <v>0.59021137309292693</v>
      </c>
      <c r="ZI37" s="34">
        <v>0.58760262507048899</v>
      </c>
      <c r="ZJ37" s="34">
        <v>0.58456531639102105</v>
      </c>
      <c r="ZK37" s="34">
        <v>0.581073870861604</v>
      </c>
      <c r="ZL37" s="34">
        <v>0.57746029132305898</v>
      </c>
      <c r="ZM37" s="34">
        <v>0.57389137872658902</v>
      </c>
      <c r="ZN37" s="34">
        <v>0.570328405870141</v>
      </c>
      <c r="ZO37" s="34">
        <v>0.56674291110880393</v>
      </c>
      <c r="ZP37" s="34">
        <v>0.56308234673438695</v>
      </c>
      <c r="ZQ37" s="34">
        <v>0.55933525620147395</v>
      </c>
      <c r="ZR37" s="34">
        <v>0.555480586670134</v>
      </c>
      <c r="ZS37" s="34">
        <v>0.55155074824037498</v>
      </c>
      <c r="ZT37" s="34">
        <v>0.54761752212409298</v>
      </c>
      <c r="ZU37" s="34">
        <v>0.54368106847868503</v>
      </c>
      <c r="ZV37" s="34">
        <v>0.53973469238184901</v>
      </c>
      <c r="ZW37" s="34">
        <v>0.53581294596773998</v>
      </c>
      <c r="ZX37" s="34">
        <v>0.53187958186261197</v>
      </c>
      <c r="ZY37" s="34">
        <v>0.52787332255172703</v>
      </c>
      <c r="ZZ37" s="34">
        <v>0.52382655453636096</v>
      </c>
      <c r="AAA37" s="34">
        <v>0.51973814425953502</v>
      </c>
      <c r="AAB37" s="34">
        <v>0.51670767747384094</v>
      </c>
      <c r="AAC37" s="34">
        <v>0.51503014937645597</v>
      </c>
      <c r="AAD37" s="34">
        <v>0.513551774611266</v>
      </c>
      <c r="AAE37" s="34">
        <v>0.51272605069775101</v>
      </c>
      <c r="AAF37" s="34">
        <v>0.51206280522012593</v>
      </c>
      <c r="AAG37" s="34">
        <v>0.51115392859365305</v>
      </c>
      <c r="AAH37" s="34">
        <v>0.51077312322373403</v>
      </c>
      <c r="AAI37" s="34">
        <v>0.51080886671091397</v>
      </c>
      <c r="AAJ37" s="34">
        <v>0.51105910500458795</v>
      </c>
      <c r="AAK37" s="34">
        <v>0.51134655049724498</v>
      </c>
      <c r="AAL37" s="34">
        <v>0.51160348764548902</v>
      </c>
      <c r="AAM37" s="34">
        <v>0.51180762918456502</v>
      </c>
      <c r="AAN37" s="34">
        <v>0.51200015979846603</v>
      </c>
      <c r="AAO37" s="34">
        <v>0.51217042842830995</v>
      </c>
      <c r="AAP37" s="34">
        <v>0.51225369064988102</v>
      </c>
      <c r="AAQ37" s="34">
        <v>0.51222263339927998</v>
      </c>
      <c r="AAR37" s="34">
        <v>0.51210613993336507</v>
      </c>
      <c r="AAS37" s="34">
        <v>0.51185719555389497</v>
      </c>
      <c r="AAT37" s="34">
        <v>0.51145890220650903</v>
      </c>
      <c r="AAU37" s="34">
        <v>0.51098402018502898</v>
      </c>
      <c r="AAV37" s="34">
        <v>0.51043745961948295</v>
      </c>
      <c r="AAW37" s="34">
        <v>0.50980875883102694</v>
      </c>
      <c r="AAX37" s="34">
        <v>0.50913668017373193</v>
      </c>
      <c r="AAY37" s="34">
        <v>0.50844629543534903</v>
      </c>
      <c r="AAZ37" s="34">
        <v>0.50774106438719702</v>
      </c>
      <c r="ABA37" s="34">
        <v>0.50700760636917108</v>
      </c>
      <c r="ABB37" s="34">
        <v>0.50629247481904793</v>
      </c>
      <c r="ABC37" s="34">
        <v>0.50562182425426205</v>
      </c>
      <c r="ABD37" s="34">
        <v>0.50499017031533999</v>
      </c>
      <c r="ABE37" s="34">
        <v>0.50441085249242601</v>
      </c>
      <c r="ABF37" s="34">
        <v>0.50388209840607401</v>
      </c>
      <c r="ABG37" t="s">
        <v>843</v>
      </c>
      <c r="ABH37" t="s">
        <v>843</v>
      </c>
      <c r="ABI37" t="s">
        <v>1300</v>
      </c>
      <c r="ABJ37" s="34">
        <v>0.56306959084839403</v>
      </c>
      <c r="ABK37" s="34">
        <v>0.566394944573547</v>
      </c>
      <c r="ABL37" s="34">
        <v>0.56970018143603907</v>
      </c>
      <c r="ABM37" s="34">
        <v>0.57282848410812104</v>
      </c>
      <c r="ABN37" s="34">
        <v>0.575511637633912</v>
      </c>
      <c r="ABO37" s="34">
        <v>0.57792319812308102</v>
      </c>
      <c r="ABP37" s="34">
        <v>0.57995913963554602</v>
      </c>
      <c r="ABQ37" s="34">
        <v>0.58103009367665104</v>
      </c>
      <c r="ABR37" s="34">
        <v>0.58157637233148196</v>
      </c>
      <c r="ABS37" s="34">
        <v>0.58226929832783803</v>
      </c>
      <c r="ABT37" s="34">
        <v>0.58516979575215899</v>
      </c>
      <c r="ABU37" s="34">
        <v>0.59009128191559701</v>
      </c>
      <c r="ABV37" s="34">
        <v>0.59502016693669302</v>
      </c>
      <c r="ABW37" s="34">
        <v>0.60064955270322795</v>
      </c>
      <c r="ABX37" s="34">
        <v>0.60626498531342898</v>
      </c>
      <c r="ABY37" s="34">
        <v>0.61118290796350894</v>
      </c>
      <c r="ABZ37" s="34">
        <v>0.61619439537447296</v>
      </c>
      <c r="ACA37" s="34">
        <v>0.62130093729637603</v>
      </c>
      <c r="ACB37" s="34">
        <v>0.62597643979383299</v>
      </c>
      <c r="ACC37" s="34">
        <v>0.63002123310188696</v>
      </c>
      <c r="ACD37" s="34">
        <v>0.633570865362024</v>
      </c>
      <c r="ACE37" s="34">
        <v>0.63689016205959492</v>
      </c>
      <c r="ACF37" s="34">
        <v>0.63982740789884507</v>
      </c>
      <c r="ACG37" s="34">
        <v>0.64210836270837701</v>
      </c>
      <c r="ACH37" s="34">
        <v>0.643688624773465</v>
      </c>
      <c r="ACI37" s="34">
        <v>0.64452715479068401</v>
      </c>
      <c r="ACJ37" s="34">
        <v>0.64507049625748902</v>
      </c>
      <c r="ACK37" s="34">
        <v>0.64539423111037497</v>
      </c>
      <c r="ACL37" s="34">
        <v>0.64547441796474903</v>
      </c>
      <c r="ACM37" s="34">
        <v>0.64552626285778403</v>
      </c>
      <c r="ACN37" s="34">
        <v>0.64441916407271405</v>
      </c>
      <c r="ACO37" s="34">
        <v>0.64195456370767201</v>
      </c>
      <c r="ACP37" s="34">
        <v>0.63936720056384</v>
      </c>
      <c r="ACQ37" s="34">
        <v>0.636404383098088</v>
      </c>
      <c r="ACR37" s="34">
        <v>0.633497838304244</v>
      </c>
      <c r="ACS37" s="34">
        <v>0.63045655275108103</v>
      </c>
      <c r="ACT37" s="34">
        <v>0.62660862553960595</v>
      </c>
      <c r="ACU37" s="34">
        <v>0.62249373080022297</v>
      </c>
      <c r="ACV37" s="34">
        <v>0.61851455161582103</v>
      </c>
      <c r="ACW37" s="34">
        <v>0.61492600275771703</v>
      </c>
      <c r="ACX37" s="34">
        <v>0.61180163846360502</v>
      </c>
      <c r="ACY37" s="34">
        <v>0.60915138662280099</v>
      </c>
      <c r="ACZ37" s="34">
        <v>0.60668097922895003</v>
      </c>
      <c r="ADA37" s="34">
        <v>0.60445367470456102</v>
      </c>
      <c r="ADB37" s="34">
        <v>0.60253430223316107</v>
      </c>
      <c r="ADC37" s="34">
        <v>0.60063014967443007</v>
      </c>
      <c r="ADD37" s="34">
        <v>0.59895300392651296</v>
      </c>
      <c r="ADE37" s="34">
        <v>0.59779502471666801</v>
      </c>
      <c r="ADF37" s="34">
        <v>0.596888459503498</v>
      </c>
      <c r="ADG37" s="34">
        <v>0.59605518437869898</v>
      </c>
      <c r="ADH37" s="34">
        <v>0.59525325936199702</v>
      </c>
      <c r="ADI37" s="34">
        <v>0.59448166846496397</v>
      </c>
      <c r="ADJ37" s="34">
        <v>0.59389432528795605</v>
      </c>
      <c r="ADK37" s="34">
        <v>0.593301201390803</v>
      </c>
      <c r="ADL37" s="34">
        <v>0.59226009016506498</v>
      </c>
      <c r="ADM37" s="34">
        <v>0.59063652725555504</v>
      </c>
      <c r="ADN37" s="34">
        <v>0.58857614971044003</v>
      </c>
      <c r="ADO37" s="34">
        <v>0.58605184398802002</v>
      </c>
      <c r="ADP37" s="34">
        <v>0.58303638493454502</v>
      </c>
      <c r="ADQ37" s="34">
        <v>0.57985331135130203</v>
      </c>
      <c r="ADR37" s="34">
        <v>0.57667486343085006</v>
      </c>
      <c r="ADS37" s="34">
        <v>0.57346875326194202</v>
      </c>
      <c r="ADT37" s="34">
        <v>0.57022214578689601</v>
      </c>
      <c r="ADU37" s="34">
        <v>0.56688405038439005</v>
      </c>
      <c r="ADV37" s="34">
        <v>0.56344550369547697</v>
      </c>
      <c r="ADW37" s="34">
        <v>0.55991750937958107</v>
      </c>
      <c r="ADX37" s="34">
        <v>0.55632862702507002</v>
      </c>
      <c r="ADY37" s="34">
        <v>0.55272579323569404</v>
      </c>
      <c r="ADZ37" s="34">
        <v>0.54912853770773196</v>
      </c>
      <c r="AEA37" s="34">
        <v>0.54552900092138601</v>
      </c>
      <c r="AEB37" s="34">
        <v>0.54195696201665999</v>
      </c>
      <c r="AEC37" s="34">
        <v>0.538375359736878</v>
      </c>
      <c r="AED37" s="34">
        <v>0.53473632891850198</v>
      </c>
      <c r="AEE37" s="34">
        <v>0.53108996379059803</v>
      </c>
      <c r="AEF37" s="34">
        <v>0.52742727598797101</v>
      </c>
      <c r="AEG37" s="34">
        <v>0.52480737894778107</v>
      </c>
      <c r="AEH37" s="34">
        <v>0.52352642159014795</v>
      </c>
      <c r="AEI37" s="34">
        <v>0.52244651166023204</v>
      </c>
      <c r="AEJ37" s="34">
        <v>0.52198232308567905</v>
      </c>
      <c r="AEK37" s="34">
        <v>0.52166646673600203</v>
      </c>
      <c r="AEL37" s="34">
        <v>0.521113336798398</v>
      </c>
      <c r="AEM37" s="34">
        <v>0.52107028347915896</v>
      </c>
      <c r="AEN37" s="34">
        <v>0.52142944427733495</v>
      </c>
      <c r="AEO37" s="34">
        <v>0.52198951028345808</v>
      </c>
      <c r="AEP37" s="34">
        <v>0.52256953886680602</v>
      </c>
      <c r="AEQ37" s="34">
        <v>0.52309075468386002</v>
      </c>
      <c r="AER37" s="34">
        <v>0.52353760114231296</v>
      </c>
      <c r="AES37" s="34">
        <v>0.52394896839712701</v>
      </c>
      <c r="AET37" s="34">
        <v>0.524281902407711</v>
      </c>
      <c r="AEU37" s="34">
        <v>0.52450558692778992</v>
      </c>
      <c r="AEV37" s="34">
        <v>0.52461885613446402</v>
      </c>
      <c r="AEW37" s="34">
        <v>0.52462166561456203</v>
      </c>
      <c r="AEX37" s="34">
        <v>0.52444738310727201</v>
      </c>
      <c r="AEY37" s="34">
        <v>0.52411575562701007</v>
      </c>
      <c r="AEZ37" s="34">
        <v>0.52368465386784602</v>
      </c>
      <c r="AFA37" s="34">
        <v>0.52311175436276502</v>
      </c>
      <c r="AFB37" s="34">
        <v>0.52240558217672506</v>
      </c>
      <c r="AFC37" s="34">
        <v>0.52163509496141702</v>
      </c>
      <c r="AFD37" s="34">
        <v>0.52082880542163901</v>
      </c>
      <c r="AFE37" s="34">
        <v>0.51998781676111594</v>
      </c>
      <c r="AFF37" s="34">
        <v>0.51910389624898101</v>
      </c>
      <c r="AFG37" t="s">
        <v>843</v>
      </c>
      <c r="AFH37" t="s">
        <v>843</v>
      </c>
      <c r="AFI37" s="34">
        <v>0.79476000000000002</v>
      </c>
      <c r="AFJ37" s="34">
        <v>0.79453000000000007</v>
      </c>
      <c r="AFK37" s="34">
        <v>0.79554000000000002</v>
      </c>
      <c r="AFL37" s="34">
        <v>0.79641999999999991</v>
      </c>
      <c r="AFM37" s="34">
        <v>0.79644000000000004</v>
      </c>
      <c r="AFN37" s="34">
        <v>0.79464000000000001</v>
      </c>
      <c r="AFO37" s="34">
        <v>0.79208000000000001</v>
      </c>
      <c r="AFP37" s="34">
        <v>0.79170000000000007</v>
      </c>
      <c r="AFQ37" s="34">
        <v>0.79105999999999999</v>
      </c>
      <c r="AFR37" s="34">
        <v>0.79162999999999994</v>
      </c>
      <c r="AFS37" s="34">
        <v>0.78983000000000003</v>
      </c>
      <c r="AFT37" s="34">
        <v>0.78977000000000008</v>
      </c>
      <c r="AFU37" s="34">
        <v>0.7894199999999999</v>
      </c>
      <c r="AFV37" s="34">
        <v>0.78976000000000002</v>
      </c>
      <c r="AFW37" s="34">
        <v>0.79081999999999997</v>
      </c>
      <c r="AFX37" s="34">
        <v>0.79198999999999997</v>
      </c>
      <c r="AFY37" s="34">
        <v>0.79254999999999998</v>
      </c>
      <c r="AFZ37" s="34">
        <v>0.75623000000000007</v>
      </c>
      <c r="AGA37" s="34">
        <v>0.77123000000000008</v>
      </c>
      <c r="AGB37" t="s">
        <v>843</v>
      </c>
      <c r="AGC37" t="s">
        <v>843</v>
      </c>
      <c r="AGD37" t="s">
        <v>843</v>
      </c>
      <c r="AGE37" t="s">
        <v>843</v>
      </c>
      <c r="AGF37" s="34">
        <v>1.9641080871224403E-2</v>
      </c>
      <c r="AGG37" t="s">
        <v>843</v>
      </c>
      <c r="AGH37" t="s">
        <v>843</v>
      </c>
      <c r="AGI37" t="s">
        <v>843</v>
      </c>
      <c r="AGJ37" t="s">
        <v>843</v>
      </c>
      <c r="AGK37" t="s">
        <v>843</v>
      </c>
      <c r="AGL37" t="s">
        <v>843</v>
      </c>
      <c r="AGM37" t="s">
        <v>843</v>
      </c>
      <c r="AGN37" t="s">
        <v>843</v>
      </c>
      <c r="AGO37" s="34"/>
      <c r="AGP37" s="34"/>
      <c r="AGQ37" t="s">
        <v>1460</v>
      </c>
      <c r="AGR37" t="s">
        <v>843</v>
      </c>
      <c r="AGS37" s="34"/>
      <c r="AGT37" s="34"/>
      <c r="AGU37" t="s">
        <v>1460</v>
      </c>
      <c r="AGV37" t="s">
        <v>843</v>
      </c>
      <c r="AGW37" s="34"/>
      <c r="AGX37" s="34"/>
      <c r="AGY37" t="s">
        <v>1460</v>
      </c>
      <c r="AGZ37" t="s">
        <v>843</v>
      </c>
      <c r="AHA37" s="34"/>
      <c r="AHB37" s="34"/>
      <c r="AHC37" t="s">
        <v>1460</v>
      </c>
      <c r="AHD37" t="s">
        <v>843</v>
      </c>
      <c r="AHE37" s="34"/>
      <c r="AHF37" s="34"/>
      <c r="AHG37" t="s">
        <v>1460</v>
      </c>
      <c r="AHH37" t="s">
        <v>843</v>
      </c>
      <c r="AHI37" t="s">
        <v>830</v>
      </c>
      <c r="AHJ37" s="34">
        <v>0.26008865237236023</v>
      </c>
      <c r="AHK37" s="34">
        <v>0.27061286568641663</v>
      </c>
      <c r="AHL37" s="34">
        <v>0.27025210857391357</v>
      </c>
      <c r="AHM37" s="34">
        <v>0.26792418956756592</v>
      </c>
      <c r="AHN37" s="34">
        <v>0.27071848511695862</v>
      </c>
      <c r="AHO37" t="s">
        <v>843</v>
      </c>
      <c r="AHP37" s="34"/>
      <c r="AHQ37" s="34"/>
      <c r="AHR37" s="34"/>
      <c r="AHS37" s="34"/>
      <c r="AHT37" s="34"/>
      <c r="AHU37" t="s">
        <v>843</v>
      </c>
      <c r="AHV37" s="34">
        <v>0.26721480488777161</v>
      </c>
      <c r="AHW37" s="34">
        <v>0.2753833532333374</v>
      </c>
      <c r="AHX37" s="34">
        <v>0.27014601230621338</v>
      </c>
      <c r="AHY37" s="34">
        <v>0.25285506248474121</v>
      </c>
      <c r="AHZ37" s="34">
        <v>0.25362402200698853</v>
      </c>
      <c r="AIA37" t="s">
        <v>832</v>
      </c>
      <c r="AIB37" t="s">
        <v>843</v>
      </c>
      <c r="AIC37" s="34">
        <v>0.26636451482772827</v>
      </c>
      <c r="AID37" s="34">
        <v>0.27413830161094666</v>
      </c>
      <c r="AIE37" s="34">
        <v>0.26814350485801697</v>
      </c>
      <c r="AIF37" s="34">
        <v>0.24827870726585388</v>
      </c>
      <c r="AIG37" s="34">
        <v>0.2503829300403595</v>
      </c>
      <c r="AIH37" t="s">
        <v>924</v>
      </c>
      <c r="AII37" t="s">
        <v>843</v>
      </c>
      <c r="AIJ37" s="34">
        <v>0.27876052260398865</v>
      </c>
      <c r="AIK37" s="34">
        <v>0.28597268462181091</v>
      </c>
      <c r="AIL37" s="34">
        <v>0.28077802062034607</v>
      </c>
      <c r="AIM37" s="34">
        <v>0.26126599311828613</v>
      </c>
      <c r="AIN37" s="34">
        <v>0.25867000222206116</v>
      </c>
      <c r="AIO37" t="s">
        <v>1607</v>
      </c>
      <c r="AIP37" s="34">
        <v>0.23255500197410583</v>
      </c>
      <c r="AIQ37" t="s">
        <v>843</v>
      </c>
      <c r="AIR37" s="34">
        <v>0.23123000000000002</v>
      </c>
      <c r="AIS37" s="34">
        <v>0.23552000000000001</v>
      </c>
      <c r="AIT37" s="34">
        <v>0.23440999999999998</v>
      </c>
      <c r="AIU37" s="34">
        <v>0.23309999999999997</v>
      </c>
      <c r="AIV37" s="34">
        <v>0.23144999999999999</v>
      </c>
      <c r="AIW37" s="34">
        <v>0.22961999999999999</v>
      </c>
      <c r="AIX37" t="s">
        <v>843</v>
      </c>
      <c r="AIY37" s="34">
        <v>4.2549999999999998E-2</v>
      </c>
      <c r="AIZ37" s="34">
        <v>1.8380000000000001E-2</v>
      </c>
      <c r="AJA37" s="34">
        <v>1.6109999999999999E-2</v>
      </c>
      <c r="AJB37" s="34">
        <v>1.583E-2</v>
      </c>
      <c r="AJC37" s="34">
        <v>1.4959999999999999E-2</v>
      </c>
      <c r="AJD37" s="34">
        <v>1.4999999999999999E-2</v>
      </c>
      <c r="AJE37" t="s">
        <v>843</v>
      </c>
      <c r="AJF37" s="34">
        <v>1.0749333538115025E-2</v>
      </c>
      <c r="AJG37" s="34">
        <v>8.3777178078889847E-3</v>
      </c>
      <c r="AJH37" s="34">
        <v>1.1922037228941917E-2</v>
      </c>
      <c r="AJI37" s="34">
        <v>1.6821332275867462E-2</v>
      </c>
      <c r="AJJ37" s="34">
        <v>6.975613534450531E-3</v>
      </c>
      <c r="AJK37" t="s">
        <v>830</v>
      </c>
      <c r="AJL37" t="s">
        <v>843</v>
      </c>
      <c r="AJM37" t="s">
        <v>843</v>
      </c>
      <c r="AJN37" s="34">
        <v>5.377710796892643E-3</v>
      </c>
      <c r="AJO37" s="34">
        <v>2.5921198539435863E-3</v>
      </c>
      <c r="AJP37" s="34">
        <v>5.3262272849678993E-3</v>
      </c>
      <c r="AJQ37" s="34">
        <v>6.1788591556251049E-3</v>
      </c>
      <c r="AJR37" s="34">
        <v>0.13425952196121216</v>
      </c>
      <c r="AJS37" t="s">
        <v>832</v>
      </c>
      <c r="AJT37" t="s">
        <v>843</v>
      </c>
      <c r="AJU37" t="s">
        <v>843</v>
      </c>
      <c r="AJV37" t="s">
        <v>843</v>
      </c>
      <c r="AJW37" s="34">
        <v>-3.3020139671862125E-3</v>
      </c>
      <c r="AJX37" s="34">
        <v>-4.9528726376593113E-3</v>
      </c>
      <c r="AJY37" s="34">
        <v>1.1203855974599719E-3</v>
      </c>
      <c r="AJZ37" s="34">
        <v>6.9002727977931499E-3</v>
      </c>
      <c r="AKA37" s="34">
        <v>-2.9377101454883814E-3</v>
      </c>
      <c r="AKB37" t="s">
        <v>830</v>
      </c>
      <c r="AKC37" t="s">
        <v>843</v>
      </c>
      <c r="AKD37" t="s">
        <v>843</v>
      </c>
      <c r="AKE37" t="s">
        <v>843</v>
      </c>
      <c r="AKF37" s="34">
        <v>-4.870846401900053E-3</v>
      </c>
      <c r="AKG37" s="34">
        <v>-6.509115919470787E-3</v>
      </c>
      <c r="AKH37" s="34">
        <v>-1.7275570426136255E-3</v>
      </c>
      <c r="AKI37" s="34">
        <v>7.5754261342808604E-4</v>
      </c>
      <c r="AKJ37" s="34">
        <v>0.12917815148830414</v>
      </c>
      <c r="AKK37" t="s">
        <v>832</v>
      </c>
      <c r="AKL37" t="s">
        <v>843</v>
      </c>
      <c r="AKM37" s="34">
        <v>31530</v>
      </c>
      <c r="AKN37" t="s">
        <v>832</v>
      </c>
      <c r="AKO37" t="s">
        <v>843</v>
      </c>
      <c r="AKP37" s="34">
        <v>32360.341796875</v>
      </c>
      <c r="AKQ37" t="s">
        <v>830</v>
      </c>
      <c r="AKR37" t="s">
        <v>843</v>
      </c>
      <c r="AKS37" s="34">
        <v>30054.0389556466</v>
      </c>
      <c r="AKT37" t="s">
        <v>832</v>
      </c>
      <c r="AKU37" t="s">
        <v>843</v>
      </c>
      <c r="AKV37" s="34">
        <v>31458.300811739002</v>
      </c>
      <c r="AKW37" t="s">
        <v>832</v>
      </c>
      <c r="AKX37" t="s">
        <v>843</v>
      </c>
      <c r="AKY37" s="34">
        <v>0.169224813580513</v>
      </c>
      <c r="AKZ37" s="34">
        <v>0.16885299980640411</v>
      </c>
      <c r="ALA37" s="34">
        <v>0.1706412136554718</v>
      </c>
      <c r="ALB37" s="34">
        <v>0.19428715109825134</v>
      </c>
      <c r="ALC37" s="34">
        <v>0.31071847677230835</v>
      </c>
      <c r="ALD37" t="s">
        <v>830</v>
      </c>
      <c r="ALE37" t="s">
        <v>843</v>
      </c>
      <c r="ALF37" t="s">
        <v>843</v>
      </c>
      <c r="ALG37" t="s">
        <v>843</v>
      </c>
      <c r="ALH37" s="34">
        <v>0.17329399287700653</v>
      </c>
      <c r="ALI37" s="34">
        <v>0.16954705119132996</v>
      </c>
      <c r="ALJ37" s="34">
        <v>0.16442045569419861</v>
      </c>
      <c r="ALK37" s="34">
        <v>0.1715226024389267</v>
      </c>
      <c r="ALL37" s="34">
        <v>0.22716802358627319</v>
      </c>
      <c r="ALM37" t="s">
        <v>832</v>
      </c>
    </row>
    <row r="38" spans="1:1001">
      <c r="A38" t="s">
        <v>512</v>
      </c>
      <c r="B38" t="s">
        <v>22</v>
      </c>
      <c r="C38" t="s">
        <v>226</v>
      </c>
      <c r="D38" s="34">
        <v>3.6089386790990829E-2</v>
      </c>
      <c r="E38" t="s">
        <v>432</v>
      </c>
      <c r="F38" s="34">
        <v>3.3429365605115891E-2</v>
      </c>
      <c r="G38" t="s">
        <v>1464</v>
      </c>
      <c r="H38" s="34">
        <v>3.440948948264122E-2</v>
      </c>
      <c r="I38" t="s">
        <v>1294</v>
      </c>
      <c r="J38" s="34">
        <v>3.4297358244657516E-2</v>
      </c>
      <c r="K38" t="s">
        <v>1521</v>
      </c>
      <c r="L38" s="34"/>
      <c r="M38" t="s">
        <v>432</v>
      </c>
      <c r="N38" s="34">
        <v>0.35784339904785156</v>
      </c>
      <c r="O38" s="34"/>
      <c r="P38" t="s">
        <v>1459</v>
      </c>
      <c r="Q38" s="34"/>
      <c r="R38" t="s">
        <v>1459</v>
      </c>
      <c r="S38" s="34"/>
      <c r="T38" t="s">
        <v>1459</v>
      </c>
      <c r="U38" s="34">
        <v>0.35784339904785156</v>
      </c>
      <c r="V38" t="s">
        <v>432</v>
      </c>
      <c r="W38" t="s">
        <v>843</v>
      </c>
      <c r="X38" t="s">
        <v>1464</v>
      </c>
      <c r="Y38" s="34">
        <v>0.28580078482627869</v>
      </c>
      <c r="Z38" s="34"/>
      <c r="AA38" t="s">
        <v>1459</v>
      </c>
      <c r="AB38" s="34"/>
      <c r="AC38" t="s">
        <v>1459</v>
      </c>
      <c r="AD38" s="34">
        <v>0.29754027724266052</v>
      </c>
      <c r="AE38" t="s">
        <v>1464</v>
      </c>
      <c r="AF38" s="34">
        <v>0.28580078482627869</v>
      </c>
      <c r="AG38" t="s">
        <v>1464</v>
      </c>
      <c r="AH38" t="s">
        <v>843</v>
      </c>
      <c r="AI38" t="s">
        <v>1294</v>
      </c>
      <c r="AJ38" s="34">
        <v>0.29356229305267334</v>
      </c>
      <c r="AK38" s="34"/>
      <c r="AL38" t="s">
        <v>1459</v>
      </c>
      <c r="AM38" s="34"/>
      <c r="AN38" t="s">
        <v>1459</v>
      </c>
      <c r="AO38" s="34">
        <v>0.29705289006233215</v>
      </c>
      <c r="AP38" t="s">
        <v>1294</v>
      </c>
      <c r="AQ38" s="34">
        <v>0.29356229305267334</v>
      </c>
      <c r="AR38" t="s">
        <v>1294</v>
      </c>
      <c r="AS38" t="s">
        <v>843</v>
      </c>
      <c r="AT38" t="s">
        <v>1521</v>
      </c>
      <c r="AU38" s="34">
        <v>0.29705289006233215</v>
      </c>
      <c r="AV38" s="34"/>
      <c r="AW38" t="s">
        <v>1459</v>
      </c>
      <c r="AX38" s="34"/>
      <c r="AY38" t="s">
        <v>1459</v>
      </c>
      <c r="AZ38" s="34">
        <v>0.29705289006233215</v>
      </c>
      <c r="BA38" t="s">
        <v>1521</v>
      </c>
      <c r="BB38" s="34">
        <v>0.29356452822685242</v>
      </c>
      <c r="BC38" t="s">
        <v>1521</v>
      </c>
      <c r="BD38" t="s">
        <v>843</v>
      </c>
      <c r="BE38" s="34">
        <v>0.30178933424048482</v>
      </c>
      <c r="BF38" t="s">
        <v>1594</v>
      </c>
      <c r="BG38" t="s">
        <v>843</v>
      </c>
      <c r="BH38" t="s">
        <v>432</v>
      </c>
      <c r="BI38" s="34">
        <v>4.0654711723327637</v>
      </c>
      <c r="BJ38" t="s">
        <v>819</v>
      </c>
      <c r="BK38" s="34">
        <v>4.0604763031005859</v>
      </c>
      <c r="BL38" t="s">
        <v>1294</v>
      </c>
      <c r="BM38" s="34">
        <v>4.8806862831115723</v>
      </c>
      <c r="BN38" t="s">
        <v>1521</v>
      </c>
      <c r="BO38" s="34">
        <v>5.6312179565429688</v>
      </c>
      <c r="BP38" t="s">
        <v>843</v>
      </c>
      <c r="BQ38" s="34">
        <v>2.7656838893890381</v>
      </c>
      <c r="BR38" t="s">
        <v>830</v>
      </c>
      <c r="BS38" s="34"/>
      <c r="BT38" t="s">
        <v>843</v>
      </c>
      <c r="BU38" s="34">
        <v>3.3111064434051514</v>
      </c>
      <c r="BV38" t="s">
        <v>1553</v>
      </c>
      <c r="BW38" t="s">
        <v>843</v>
      </c>
      <c r="BX38" s="34">
        <v>2.5094165802001953</v>
      </c>
      <c r="BY38" t="s">
        <v>924</v>
      </c>
      <c r="BZ38" t="s">
        <v>843</v>
      </c>
      <c r="CA38" t="s">
        <v>432</v>
      </c>
      <c r="CB38" s="34">
        <v>1.291176863014698E-2</v>
      </c>
      <c r="CC38" s="34">
        <v>8.7433429434895515E-3</v>
      </c>
      <c r="CD38" s="34">
        <v>6.6246930509805679E-3</v>
      </c>
      <c r="CE38" s="34">
        <v>5.6607890874147415E-3</v>
      </c>
      <c r="CF38" s="34">
        <v>5.6607527658343315E-3</v>
      </c>
      <c r="CG38" t="s">
        <v>843</v>
      </c>
      <c r="CH38" t="s">
        <v>819</v>
      </c>
      <c r="CI38" s="34">
        <v>8.3633058238774538E-4</v>
      </c>
      <c r="CJ38" s="34">
        <v>-2.0901525858789682E-3</v>
      </c>
      <c r="CK38" s="34">
        <v>-2.0796242170035839E-3</v>
      </c>
      <c r="CL38" s="34">
        <v>-1.7553861252963543E-3</v>
      </c>
      <c r="CM38" s="34">
        <v>-1.7446691635996103E-3</v>
      </c>
      <c r="CN38" t="s">
        <v>843</v>
      </c>
      <c r="CO38" t="s">
        <v>1294</v>
      </c>
      <c r="CP38" s="34">
        <v>-9.1054954100400209E-4</v>
      </c>
      <c r="CQ38" s="34">
        <v>-2.3912093602120876E-3</v>
      </c>
      <c r="CR38" s="34">
        <v>-1.7527100862935185E-3</v>
      </c>
      <c r="CS38" s="34">
        <v>-1.7401068471372128E-3</v>
      </c>
      <c r="CT38" s="34">
        <v>-1.7312157433480024E-3</v>
      </c>
      <c r="CU38" t="s">
        <v>843</v>
      </c>
      <c r="CV38" t="s">
        <v>1521</v>
      </c>
      <c r="CW38" s="34">
        <v>-2.0004112739115953E-3</v>
      </c>
      <c r="CX38" s="34">
        <v>-1.9634787458926439E-3</v>
      </c>
      <c r="CY38" s="34">
        <v>-1.7432868480682373E-3</v>
      </c>
      <c r="CZ38" s="34">
        <v>-1.7311875708401203E-3</v>
      </c>
      <c r="DA38" s="34">
        <v>-1.7223532777279615E-3</v>
      </c>
      <c r="DB38" t="s">
        <v>843</v>
      </c>
      <c r="DC38" s="34">
        <v>6.5515823364257813</v>
      </c>
      <c r="DD38" s="34">
        <v>7.027611255645752</v>
      </c>
      <c r="DE38" s="34">
        <v>6.9230952262878418</v>
      </c>
      <c r="DF38" s="34">
        <v>6.8040924072265625</v>
      </c>
      <c r="DG38" s="34">
        <v>6.7171926498413086</v>
      </c>
      <c r="DH38" t="s">
        <v>1464</v>
      </c>
      <c r="DI38" t="s">
        <v>843</v>
      </c>
      <c r="DJ38" s="34">
        <v>6.8459463119506836</v>
      </c>
      <c r="DK38" s="34">
        <v>7.0207695960998535</v>
      </c>
      <c r="DL38" s="34">
        <v>6.8391752243041992</v>
      </c>
      <c r="DM38" s="34">
        <v>6.7517828941345215</v>
      </c>
      <c r="DN38" s="34">
        <v>6.6656394004821777</v>
      </c>
      <c r="DO38" t="s">
        <v>1294</v>
      </c>
      <c r="DP38" t="s">
        <v>843</v>
      </c>
      <c r="DQ38" s="34">
        <v>6.6314902305603027</v>
      </c>
      <c r="DR38" t="s">
        <v>1521</v>
      </c>
      <c r="DS38" t="s">
        <v>843</v>
      </c>
      <c r="DT38" t="s">
        <v>843</v>
      </c>
      <c r="DU38" s="34">
        <v>9.5</v>
      </c>
      <c r="DV38" t="s">
        <v>1461</v>
      </c>
      <c r="DW38" t="s">
        <v>843</v>
      </c>
      <c r="DX38" t="s">
        <v>843</v>
      </c>
      <c r="DY38" t="s">
        <v>432</v>
      </c>
      <c r="DZ38" s="34">
        <v>-6.9342530332505703E-3</v>
      </c>
      <c r="EA38" s="34">
        <v>-9.4599826261401176E-3</v>
      </c>
      <c r="EB38" s="34">
        <v>-1.709362119436264E-2</v>
      </c>
      <c r="EC38" s="34">
        <v>-6.5220221877098083E-2</v>
      </c>
      <c r="ED38" s="34">
        <v>-5.1123522222042084E-2</v>
      </c>
      <c r="EE38" t="s">
        <v>843</v>
      </c>
      <c r="EF38" t="s">
        <v>819</v>
      </c>
      <c r="EG38" s="34">
        <v>-2.9445497784763575E-3</v>
      </c>
      <c r="EH38" s="34">
        <v>-4.7292034141719341E-3</v>
      </c>
      <c r="EI38" s="34">
        <v>-1.3421516865491867E-2</v>
      </c>
      <c r="EJ38" s="34">
        <v>3.6247882526367903E-3</v>
      </c>
      <c r="EK38" s="34">
        <v>2.3677704855799675E-2</v>
      </c>
      <c r="EL38" t="s">
        <v>843</v>
      </c>
      <c r="EM38" t="s">
        <v>1294</v>
      </c>
      <c r="EN38" s="34">
        <v>-9.2588867992162704E-3</v>
      </c>
      <c r="EO38" s="34">
        <v>-1.3696713373064995E-2</v>
      </c>
      <c r="EP38" s="34">
        <v>-1.6996774822473526E-2</v>
      </c>
      <c r="EQ38" s="34">
        <v>-4.4454080052673817E-3</v>
      </c>
      <c r="ER38" s="34">
        <v>4.9845771864056587E-3</v>
      </c>
      <c r="ES38" t="s">
        <v>843</v>
      </c>
      <c r="ET38" t="s">
        <v>1521</v>
      </c>
      <c r="EU38" s="34">
        <v>-1.217038556933403E-2</v>
      </c>
      <c r="EV38" s="34">
        <v>-1.631331630051136E-2</v>
      </c>
      <c r="EW38" s="34">
        <v>-1.2101004831492901E-2</v>
      </c>
      <c r="EX38" s="34">
        <v>-1.6101129353046417E-2</v>
      </c>
      <c r="EY38" s="34">
        <v>-1.2968910858035088E-2</v>
      </c>
      <c r="EZ38" t="s">
        <v>843</v>
      </c>
      <c r="FA38" t="s">
        <v>1594</v>
      </c>
      <c r="FB38" s="34">
        <v>-2.2584080696105957E-2</v>
      </c>
      <c r="FC38" s="34">
        <v>-2.459416538476944E-2</v>
      </c>
      <c r="FD38" s="34">
        <v>-2.0348643884062767E-2</v>
      </c>
      <c r="FE38" s="34">
        <v>-2.1093375980854034E-2</v>
      </c>
      <c r="FF38" s="34">
        <v>-3.5965966526418924E-3</v>
      </c>
      <c r="FG38" t="s">
        <v>843</v>
      </c>
      <c r="FH38" s="34"/>
      <c r="FI38" s="34"/>
      <c r="FJ38" s="34"/>
      <c r="FK38" s="34"/>
      <c r="FL38" s="34"/>
      <c r="FM38" t="s">
        <v>843</v>
      </c>
      <c r="FN38" t="s">
        <v>843</v>
      </c>
      <c r="FO38" s="34">
        <v>0.73069999999999991</v>
      </c>
      <c r="FP38" t="s">
        <v>1462</v>
      </c>
      <c r="FQ38" t="s">
        <v>843</v>
      </c>
      <c r="FR38" t="s">
        <v>843</v>
      </c>
      <c r="FS38" s="34">
        <v>0.87596000000000007</v>
      </c>
      <c r="FT38" t="s">
        <v>1462</v>
      </c>
      <c r="FU38" t="s">
        <v>843</v>
      </c>
      <c r="FV38" t="s">
        <v>843</v>
      </c>
      <c r="FW38" s="34">
        <v>0.45551999999999998</v>
      </c>
      <c r="FX38" t="s">
        <v>1462</v>
      </c>
      <c r="FY38" t="s">
        <v>843</v>
      </c>
      <c r="FZ38" s="34">
        <v>3.8815118372440338E-2</v>
      </c>
      <c r="GA38" s="34">
        <v>4.071551188826561E-2</v>
      </c>
      <c r="GB38" s="34">
        <v>1.5425072982907295E-2</v>
      </c>
      <c r="GC38" s="34">
        <v>-3.8409695029258728E-2</v>
      </c>
      <c r="GD38" s="34">
        <v>-2.44307741522789E-2</v>
      </c>
      <c r="GE38" t="s">
        <v>830</v>
      </c>
      <c r="GF38" t="s">
        <v>843</v>
      </c>
      <c r="GG38" s="34">
        <v>4.1490368545055389E-2</v>
      </c>
      <c r="GH38" s="34">
        <v>4.4482678174972534E-2</v>
      </c>
      <c r="GI38" s="34">
        <v>1.8475446850061417E-2</v>
      </c>
      <c r="GJ38" s="34">
        <v>-4.5008230954408646E-2</v>
      </c>
      <c r="GK38" s="34"/>
      <c r="GL38" t="s">
        <v>832</v>
      </c>
      <c r="GM38" t="s">
        <v>843</v>
      </c>
      <c r="GN38" s="34"/>
      <c r="GO38" t="s">
        <v>1460</v>
      </c>
      <c r="GP38" t="s">
        <v>843</v>
      </c>
      <c r="GQ38" t="s">
        <v>843</v>
      </c>
      <c r="GR38" s="34">
        <v>4.3932430446147919E-2</v>
      </c>
      <c r="GS38" s="34">
        <v>4.6300336718559265E-2</v>
      </c>
      <c r="GT38" s="34">
        <v>3.0951982364058495E-2</v>
      </c>
      <c r="GU38" s="34">
        <v>1.3209640048444271E-2</v>
      </c>
      <c r="GV38" s="34">
        <v>3.8840904831886292E-2</v>
      </c>
      <c r="GW38" t="s">
        <v>832</v>
      </c>
      <c r="GX38" t="s">
        <v>843</v>
      </c>
      <c r="GY38" t="s">
        <v>843</v>
      </c>
      <c r="GZ38" t="s">
        <v>843</v>
      </c>
      <c r="HA38" t="s">
        <v>843</v>
      </c>
      <c r="HB38" t="s">
        <v>843</v>
      </c>
      <c r="HC38" t="s">
        <v>843</v>
      </c>
      <c r="HD38" t="s">
        <v>843</v>
      </c>
      <c r="HE38" t="s">
        <v>843</v>
      </c>
      <c r="HF38" t="s">
        <v>843</v>
      </c>
      <c r="HG38" t="s">
        <v>843</v>
      </c>
      <c r="HH38" s="34">
        <v>711442</v>
      </c>
      <c r="HI38" s="34">
        <v>730257</v>
      </c>
      <c r="HJ38" s="34">
        <v>748324</v>
      </c>
      <c r="HK38" s="34">
        <v>778256</v>
      </c>
      <c r="HL38" s="34">
        <v>833451</v>
      </c>
      <c r="HM38" s="34">
        <v>901921</v>
      </c>
      <c r="HN38" s="34">
        <v>970981</v>
      </c>
      <c r="HO38" s="34">
        <v>1040531.9999999999</v>
      </c>
      <c r="HP38" s="34">
        <v>1110343</v>
      </c>
      <c r="HQ38" s="34">
        <v>1179453</v>
      </c>
      <c r="HR38" s="34">
        <v>1213645</v>
      </c>
      <c r="HS38" s="34">
        <v>1212077</v>
      </c>
      <c r="HT38" s="34">
        <v>1224939</v>
      </c>
      <c r="HU38" s="34">
        <v>1261673</v>
      </c>
      <c r="HV38" s="34">
        <v>1311134</v>
      </c>
      <c r="HW38" s="34">
        <v>1362142</v>
      </c>
      <c r="HX38" s="34">
        <v>1409661</v>
      </c>
      <c r="HY38" s="34">
        <v>1456834</v>
      </c>
      <c r="HZ38" s="34">
        <v>1487340</v>
      </c>
      <c r="IA38" s="34">
        <v>1494188</v>
      </c>
      <c r="IB38" s="34">
        <v>1477469</v>
      </c>
      <c r="IC38" s="34">
        <v>1463265</v>
      </c>
      <c r="ID38" s="34">
        <v>1472233</v>
      </c>
      <c r="IE38" s="34">
        <v>1485509</v>
      </c>
      <c r="IF38" s="34">
        <v>1498712</v>
      </c>
      <c r="IG38" s="34">
        <v>1511676</v>
      </c>
      <c r="IH38" s="34">
        <v>1524461</v>
      </c>
      <c r="II38" s="34">
        <v>1537124</v>
      </c>
      <c r="IJ38" s="34">
        <v>1549710</v>
      </c>
      <c r="IK38" s="34">
        <v>1562228</v>
      </c>
      <c r="IL38" s="34">
        <v>1574679</v>
      </c>
      <c r="IM38" s="34">
        <v>1587097</v>
      </c>
      <c r="IN38" s="34">
        <v>1599504</v>
      </c>
      <c r="IO38" s="34">
        <v>1611918</v>
      </c>
      <c r="IP38" s="34">
        <v>1624315</v>
      </c>
      <c r="IQ38" s="34">
        <v>1636698</v>
      </c>
      <c r="IR38" s="34">
        <v>1649093</v>
      </c>
      <c r="IS38" s="34">
        <v>1661491</v>
      </c>
      <c r="IT38" s="34">
        <v>1673928</v>
      </c>
      <c r="IU38" s="34">
        <v>1686356</v>
      </c>
      <c r="IV38" s="34">
        <v>1698716</v>
      </c>
      <c r="IW38" s="34">
        <v>1711015</v>
      </c>
      <c r="IX38" s="34">
        <v>1723162</v>
      </c>
      <c r="IY38" s="34">
        <v>1735093</v>
      </c>
      <c r="IZ38" s="34">
        <v>1746778</v>
      </c>
      <c r="JA38" s="34">
        <v>1758146</v>
      </c>
      <c r="JB38" s="34">
        <v>1769175</v>
      </c>
      <c r="JC38" s="34">
        <v>1779843</v>
      </c>
      <c r="JD38" s="34">
        <v>1790091</v>
      </c>
      <c r="JE38" s="34">
        <v>1799885</v>
      </c>
      <c r="JF38" s="34">
        <v>1809237</v>
      </c>
      <c r="JG38" s="34">
        <v>1818131</v>
      </c>
      <c r="JH38" s="34">
        <v>1826542</v>
      </c>
      <c r="JI38" s="34">
        <v>1834450</v>
      </c>
      <c r="JJ38" s="34">
        <v>1841872</v>
      </c>
      <c r="JK38" s="34">
        <v>1848875</v>
      </c>
      <c r="JL38" s="34">
        <v>1855457</v>
      </c>
      <c r="JM38" s="34">
        <v>1861596</v>
      </c>
      <c r="JN38" s="34">
        <v>1867309</v>
      </c>
      <c r="JO38" s="34">
        <v>1872638</v>
      </c>
      <c r="JP38" s="34">
        <v>1877649</v>
      </c>
      <c r="JQ38" s="34">
        <v>1882362</v>
      </c>
      <c r="JR38" s="34">
        <v>1886773</v>
      </c>
      <c r="JS38" s="34">
        <v>1890928</v>
      </c>
      <c r="JT38" s="34">
        <v>1894869</v>
      </c>
      <c r="JU38" s="34">
        <v>1898618</v>
      </c>
      <c r="JV38" s="34">
        <v>1902216</v>
      </c>
      <c r="JW38" s="34">
        <v>1905665</v>
      </c>
      <c r="JX38" s="34">
        <v>1908947</v>
      </c>
      <c r="JY38" s="34">
        <v>1912056</v>
      </c>
      <c r="JZ38" s="34">
        <v>1915047</v>
      </c>
      <c r="KA38" s="34">
        <v>1917984</v>
      </c>
      <c r="KB38" s="34">
        <v>1920889</v>
      </c>
      <c r="KC38" s="34">
        <v>1923756</v>
      </c>
      <c r="KD38" s="34">
        <v>1926660</v>
      </c>
      <c r="KE38" s="34">
        <v>1929661</v>
      </c>
      <c r="KF38" s="34">
        <v>1932723</v>
      </c>
      <c r="KG38" s="34">
        <v>1935864</v>
      </c>
      <c r="KH38" s="34">
        <v>1939130</v>
      </c>
      <c r="KI38" s="34">
        <v>1942552</v>
      </c>
      <c r="KJ38" s="34">
        <v>1946168</v>
      </c>
      <c r="KK38" s="34">
        <v>1949986</v>
      </c>
      <c r="KL38" s="34">
        <v>1954043</v>
      </c>
      <c r="KM38" s="34">
        <v>1958360</v>
      </c>
      <c r="KN38" s="34">
        <v>1962908</v>
      </c>
      <c r="KO38" s="34">
        <v>1967674</v>
      </c>
      <c r="KP38" s="34">
        <v>1972652</v>
      </c>
      <c r="KQ38" s="34">
        <v>1977863</v>
      </c>
      <c r="KR38" s="34">
        <v>1983292</v>
      </c>
      <c r="KS38" s="34">
        <v>1988884</v>
      </c>
      <c r="KT38" s="34">
        <v>1994568</v>
      </c>
      <c r="KU38" s="34">
        <v>2000306</v>
      </c>
      <c r="KV38" s="34">
        <v>2006061</v>
      </c>
      <c r="KW38" s="34">
        <v>2011730</v>
      </c>
      <c r="KX38" s="34">
        <v>2017347</v>
      </c>
      <c r="KY38" s="34">
        <v>2022886</v>
      </c>
      <c r="KZ38" s="34">
        <v>2028188</v>
      </c>
      <c r="LA38" s="34">
        <v>2033242</v>
      </c>
      <c r="LB38" s="34">
        <v>2038057</v>
      </c>
      <c r="LC38" s="34">
        <v>2042618</v>
      </c>
      <c r="LD38" s="34">
        <v>2046912</v>
      </c>
      <c r="LE38" t="s">
        <v>843</v>
      </c>
      <c r="LF38" t="s">
        <v>843</v>
      </c>
      <c r="LG38" t="s">
        <v>843</v>
      </c>
      <c r="LH38" s="34">
        <v>2.751576341688633E-2</v>
      </c>
      <c r="LI38" s="34">
        <v>2.6102630421519279E-2</v>
      </c>
      <c r="LJ38" s="34">
        <v>2.4439511820673943E-2</v>
      </c>
      <c r="LK38" s="34">
        <v>3.9219480007886887E-2</v>
      </c>
      <c r="LL38" s="34">
        <v>6.8519391119480133E-2</v>
      </c>
      <c r="LM38" s="34">
        <v>7.8952021896839142E-2</v>
      </c>
      <c r="LN38" s="34">
        <v>7.3779970407485962E-2</v>
      </c>
      <c r="LO38" s="34">
        <v>6.9180496037006378E-2</v>
      </c>
      <c r="LP38" s="34">
        <v>6.493685394525528E-2</v>
      </c>
      <c r="LQ38" s="34">
        <v>6.0381796211004257E-2</v>
      </c>
      <c r="LR38" s="34">
        <v>2.8577456250786781E-2</v>
      </c>
      <c r="LS38" s="34">
        <v>-1.2928111245855689E-3</v>
      </c>
      <c r="LT38" s="34">
        <v>1.05556296184659E-2</v>
      </c>
      <c r="LU38" s="34">
        <v>2.9547570273280144E-2</v>
      </c>
      <c r="LV38" s="34">
        <v>3.845379501581192E-2</v>
      </c>
      <c r="LW38" s="34">
        <v>3.8166049867868423E-2</v>
      </c>
      <c r="LX38" s="34">
        <v>3.4290790557861328E-2</v>
      </c>
      <c r="LY38" s="34">
        <v>3.2916337251663208E-2</v>
      </c>
      <c r="LZ38" s="34">
        <v>2.0723702386021614E-2</v>
      </c>
      <c r="MA38" s="34">
        <v>4.5936256647109985E-3</v>
      </c>
      <c r="MB38" s="34">
        <v>-1.1252426542341709E-2</v>
      </c>
      <c r="MC38" s="34">
        <v>-9.6602486446499825E-3</v>
      </c>
      <c r="MD38" s="34">
        <v>6.1100553721189499E-3</v>
      </c>
      <c r="ME38" s="34">
        <v>8.9771784842014313E-3</v>
      </c>
      <c r="MF38" s="34">
        <v>8.8485982269048691E-3</v>
      </c>
      <c r="MG38" s="34">
        <v>8.6128963157534599E-3</v>
      </c>
      <c r="MH38" s="34">
        <v>8.421936072409153E-3</v>
      </c>
      <c r="MI38" s="34">
        <v>8.2722334191203117E-3</v>
      </c>
      <c r="MJ38" s="34">
        <v>8.1546790897846222E-3</v>
      </c>
      <c r="MK38" s="34">
        <v>8.0451909452676773E-3</v>
      </c>
      <c r="ML38" s="34">
        <v>7.9384343698620796E-3</v>
      </c>
      <c r="MM38" s="34">
        <v>7.8551191836595535E-3</v>
      </c>
      <c r="MN38" s="34">
        <v>7.7870199456810951E-3</v>
      </c>
      <c r="MO38" s="34">
        <v>7.7311932109296322E-3</v>
      </c>
      <c r="MP38" s="34">
        <v>7.6614143326878548E-3</v>
      </c>
      <c r="MQ38" s="34">
        <v>7.5946091674268246E-3</v>
      </c>
      <c r="MR38" s="34">
        <v>7.5446423143148422E-3</v>
      </c>
      <c r="MS38" s="34">
        <v>7.4899522587656975E-3</v>
      </c>
      <c r="MT38" s="34">
        <v>7.4575683102011681E-3</v>
      </c>
      <c r="MU38" s="34">
        <v>7.3970276862382889E-3</v>
      </c>
      <c r="MV38" s="34">
        <v>7.3026837781071663E-3</v>
      </c>
      <c r="MW38" s="34">
        <v>7.214090321213007E-3</v>
      </c>
      <c r="MX38" s="34">
        <v>7.0742135867476463E-3</v>
      </c>
      <c r="MY38" s="34">
        <v>6.9000390358269215E-3</v>
      </c>
      <c r="MZ38" s="34">
        <v>6.7119337618350983E-3</v>
      </c>
      <c r="NA38" s="34">
        <v>6.486896425485611E-3</v>
      </c>
      <c r="NB38" s="34">
        <v>6.2534916214644909E-3</v>
      </c>
      <c r="NC38" s="34">
        <v>6.0118217952549458E-3</v>
      </c>
      <c r="ND38" s="34">
        <v>5.7412981986999512E-3</v>
      </c>
      <c r="NE38" s="34">
        <v>5.4563172161579132E-3</v>
      </c>
      <c r="NF38" s="34">
        <v>5.1824352703988552E-3</v>
      </c>
      <c r="NG38" s="34">
        <v>4.9038408324122429E-3</v>
      </c>
      <c r="NH38" s="34">
        <v>4.615511279553175E-3</v>
      </c>
      <c r="NI38" s="34">
        <v>4.3201474472880363E-3</v>
      </c>
      <c r="NJ38" s="34">
        <v>4.0377364493906498E-3</v>
      </c>
      <c r="NK38" s="34">
        <v>3.7949003744870424E-3</v>
      </c>
      <c r="NL38" s="34">
        <v>3.5536808427423239E-3</v>
      </c>
      <c r="NM38" s="34">
        <v>3.3031573984771967E-3</v>
      </c>
      <c r="NN38" s="34">
        <v>3.0641728080809116E-3</v>
      </c>
      <c r="NO38" s="34">
        <v>2.8497749008238316E-3</v>
      </c>
      <c r="NP38" s="34">
        <v>2.6723304763436317E-3</v>
      </c>
      <c r="NQ38" s="34">
        <v>2.5069089606404305E-3</v>
      </c>
      <c r="NR38" s="34">
        <v>2.3405910469591618E-3</v>
      </c>
      <c r="NS38" s="34">
        <v>2.1997515577822924E-3</v>
      </c>
      <c r="NT38" s="34">
        <v>2.0819930359721184E-3</v>
      </c>
      <c r="NU38" s="34">
        <v>1.9765461329370737E-3</v>
      </c>
      <c r="NV38" s="34">
        <v>1.8932692473754287E-3</v>
      </c>
      <c r="NW38" s="34">
        <v>1.8115066923201084E-3</v>
      </c>
      <c r="NX38" s="34">
        <v>1.7207521013915539E-3</v>
      </c>
      <c r="NY38" s="34">
        <v>1.6273218207061291E-3</v>
      </c>
      <c r="NZ38" s="34">
        <v>1.5630625421181321E-3</v>
      </c>
      <c r="OA38" s="34">
        <v>1.5324689447879791E-3</v>
      </c>
      <c r="OB38" s="34">
        <v>1.5134653076529503E-3</v>
      </c>
      <c r="OC38" s="34">
        <v>1.4914253260940313E-3</v>
      </c>
      <c r="OD38" s="34">
        <v>1.5084086917340755E-3</v>
      </c>
      <c r="OE38" s="34">
        <v>1.5564060304313898E-3</v>
      </c>
      <c r="OF38" s="34">
        <v>1.5855495585128665E-3</v>
      </c>
      <c r="OG38" s="34">
        <v>1.6238490352407098E-3</v>
      </c>
      <c r="OH38" s="34">
        <v>1.685680472292006E-3</v>
      </c>
      <c r="OI38" s="34">
        <v>1.763153588399291E-3</v>
      </c>
      <c r="OJ38" s="34">
        <v>1.8597384914755821E-3</v>
      </c>
      <c r="OK38" s="34">
        <v>1.959881978109479E-3</v>
      </c>
      <c r="OL38" s="34">
        <v>2.0783664658665657E-3</v>
      </c>
      <c r="OM38" s="34">
        <v>2.2068286780267954E-3</v>
      </c>
      <c r="ON38" s="34">
        <v>2.3196588736027479E-3</v>
      </c>
      <c r="OO38" s="34">
        <v>2.4250873830169439E-3</v>
      </c>
      <c r="OP38" s="34">
        <v>2.5266958400607109E-3</v>
      </c>
      <c r="OQ38" s="34">
        <v>2.63813859783113E-3</v>
      </c>
      <c r="OR38" s="34">
        <v>2.7411214541643858E-3</v>
      </c>
      <c r="OS38" s="34">
        <v>2.815586980432272E-3</v>
      </c>
      <c r="OT38" s="34">
        <v>2.8538082260638475E-3</v>
      </c>
      <c r="OU38" s="34">
        <v>2.8726833406835794E-3</v>
      </c>
      <c r="OV38" s="34">
        <v>2.8729289770126343E-3</v>
      </c>
      <c r="OW38" s="34">
        <v>2.8219504747539759E-3</v>
      </c>
      <c r="OX38" s="34">
        <v>2.7882333379238844E-3</v>
      </c>
      <c r="OY38" s="34">
        <v>2.7419228572398424E-3</v>
      </c>
      <c r="OZ38" s="34">
        <v>2.6175789535045624E-3</v>
      </c>
      <c r="PA38" s="34">
        <v>2.4887798354029655E-3</v>
      </c>
      <c r="PB38" s="34">
        <v>2.3653395473957062E-3</v>
      </c>
      <c r="PC38" s="34">
        <v>2.2354153916239738E-3</v>
      </c>
      <c r="PD38" s="34">
        <v>2.0999975968152285E-3</v>
      </c>
      <c r="PE38" t="s">
        <v>1300</v>
      </c>
      <c r="PF38" t="s">
        <v>843</v>
      </c>
      <c r="PG38" t="s">
        <v>843</v>
      </c>
      <c r="PH38" t="s">
        <v>843</v>
      </c>
      <c r="PI38" t="s">
        <v>843</v>
      </c>
      <c r="PJ38" t="s">
        <v>1300</v>
      </c>
      <c r="PK38" s="34">
        <v>0.58974587917327881</v>
      </c>
      <c r="PL38" s="34">
        <v>0.59040719270706177</v>
      </c>
      <c r="PM38" s="34">
        <v>0.5912439227104187</v>
      </c>
      <c r="PN38" s="34">
        <v>0.59378021955490112</v>
      </c>
      <c r="PO38" s="34">
        <v>0.59890502691268921</v>
      </c>
      <c r="PP38" s="34">
        <v>0.60447752475738525</v>
      </c>
      <c r="PQ38" s="34">
        <v>0.6091839075088501</v>
      </c>
      <c r="PR38" s="34">
        <v>0.61320650577545166</v>
      </c>
      <c r="PS38" s="34">
        <v>0.61671394109725952</v>
      </c>
      <c r="PT38" s="34">
        <v>0.6198805570602417</v>
      </c>
      <c r="PU38" s="34">
        <v>0.62126898765563965</v>
      </c>
      <c r="PV38" s="34">
        <v>0.62191510200500488</v>
      </c>
      <c r="PW38" s="34">
        <v>0.62486624717712402</v>
      </c>
      <c r="PX38" s="34">
        <v>0.62398338317871094</v>
      </c>
      <c r="PY38" s="34">
        <v>0.61832278966903687</v>
      </c>
      <c r="PZ38" s="34">
        <v>0.6179230809211731</v>
      </c>
      <c r="QA38" s="34">
        <v>0.62215310335159302</v>
      </c>
      <c r="QB38" s="34">
        <v>0.62615025043487549</v>
      </c>
      <c r="QC38" s="34">
        <v>0.62661796808242798</v>
      </c>
      <c r="QD38" s="34">
        <v>0.62469315528869629</v>
      </c>
      <c r="QE38" s="34">
        <v>0.62297755479812622</v>
      </c>
      <c r="QF38" s="34">
        <v>0.62097364664077759</v>
      </c>
      <c r="QG38" s="34">
        <v>0.61960232257843018</v>
      </c>
      <c r="QH38" s="34">
        <v>0.61838668584823608</v>
      </c>
      <c r="QI38" s="34">
        <v>0.61720532178878784</v>
      </c>
      <c r="QJ38" s="34">
        <v>0.61605328321456909</v>
      </c>
      <c r="QK38" s="34">
        <v>0.61492425203323364</v>
      </c>
      <c r="QL38" s="34">
        <v>0.61381447315216064</v>
      </c>
      <c r="QM38" s="34">
        <v>0.61271917819976807</v>
      </c>
      <c r="QN38" s="34">
        <v>0.6116366982460022</v>
      </c>
      <c r="QO38" s="34">
        <v>0.61056631803512573</v>
      </c>
      <c r="QP38" s="34">
        <v>0.60950589179992676</v>
      </c>
      <c r="QQ38" s="34">
        <v>0.6084517240524292</v>
      </c>
      <c r="QR38" s="34">
        <v>0.607402503490448</v>
      </c>
      <c r="QS38" s="34">
        <v>0.60636019706726074</v>
      </c>
      <c r="QT38" s="34">
        <v>0.6053236722946167</v>
      </c>
      <c r="QU38" s="34">
        <v>0.60429155826568604</v>
      </c>
      <c r="QV38" s="34">
        <v>0.60326296091079712</v>
      </c>
      <c r="QW38" s="34">
        <v>0.60223615169525146</v>
      </c>
      <c r="QX38" s="34">
        <v>0.6012158989906311</v>
      </c>
      <c r="QY38" s="34">
        <v>0.60020393133163452</v>
      </c>
      <c r="QZ38" s="34">
        <v>0.59919869899749756</v>
      </c>
      <c r="RA38" s="34">
        <v>0.59820663928985596</v>
      </c>
      <c r="RB38" s="34">
        <v>0.59722906351089478</v>
      </c>
      <c r="RC38" s="34">
        <v>0.59626579284667969</v>
      </c>
      <c r="RD38" s="34">
        <v>0.59531974792480469</v>
      </c>
      <c r="RE38" s="34">
        <v>0.59439003467559814</v>
      </c>
      <c r="RF38" s="34">
        <v>0.59347540140151978</v>
      </c>
      <c r="RG38" s="34">
        <v>0.59257882833480835</v>
      </c>
      <c r="RH38" s="34">
        <v>0.59169667959213257</v>
      </c>
      <c r="RI38" s="34">
        <v>0.59082752466201782</v>
      </c>
      <c r="RJ38" s="34">
        <v>0.58996957540512085</v>
      </c>
      <c r="RK38" s="34">
        <v>0.58912360668182373</v>
      </c>
      <c r="RL38" s="34">
        <v>0.58828639984130859</v>
      </c>
      <c r="RM38" s="34">
        <v>0.58745503425598145</v>
      </c>
      <c r="RN38" s="34">
        <v>0.58662319183349609</v>
      </c>
      <c r="RO38" s="34">
        <v>0.58579099178314209</v>
      </c>
      <c r="RP38" s="34">
        <v>0.58495771884918213</v>
      </c>
      <c r="RQ38" s="34">
        <v>0.58412081003189087</v>
      </c>
      <c r="RR38" s="34">
        <v>0.58327877521514893</v>
      </c>
      <c r="RS38" s="34">
        <v>0.5824272632598877</v>
      </c>
      <c r="RT38" s="34">
        <v>0.58156669139862061</v>
      </c>
      <c r="RU38" s="34">
        <v>0.58069521188735962</v>
      </c>
      <c r="RV38" s="34">
        <v>0.57980895042419434</v>
      </c>
      <c r="RW38" s="34">
        <v>0.57891392707824707</v>
      </c>
      <c r="RX38" s="34">
        <v>0.57801097631454468</v>
      </c>
      <c r="RY38" s="34">
        <v>0.57709586620330811</v>
      </c>
      <c r="RZ38" s="34">
        <v>0.57617473602294922</v>
      </c>
      <c r="SA38" s="34">
        <v>0.57525277137756348</v>
      </c>
      <c r="SB38" s="34">
        <v>0.5743299126625061</v>
      </c>
      <c r="SC38" s="34">
        <v>0.57341098785400391</v>
      </c>
      <c r="SD38" s="34">
        <v>0.57249850034713745</v>
      </c>
      <c r="SE38" s="34">
        <v>0.57159781455993652</v>
      </c>
      <c r="SF38" s="34">
        <v>0.57071894407272339</v>
      </c>
      <c r="SG38" s="34">
        <v>0.56986600160598755</v>
      </c>
      <c r="SH38" s="34">
        <v>0.56904035806655884</v>
      </c>
      <c r="SI38" s="34">
        <v>0.56825369596481323</v>
      </c>
      <c r="SJ38" s="34">
        <v>0.56751507520675659</v>
      </c>
      <c r="SK38" s="34">
        <v>0.56682944297790527</v>
      </c>
      <c r="SL38" s="34">
        <v>0.56620210409164429</v>
      </c>
      <c r="SM38" s="34">
        <v>0.56563615798950195</v>
      </c>
      <c r="SN38" s="34">
        <v>0.56513792276382446</v>
      </c>
      <c r="SO38" s="34">
        <v>0.5647086501121521</v>
      </c>
      <c r="SP38" s="34">
        <v>0.56434464454650879</v>
      </c>
      <c r="SQ38" s="34">
        <v>0.56404680013656616</v>
      </c>
      <c r="SR38" s="34">
        <v>0.56381034851074219</v>
      </c>
      <c r="SS38" s="34">
        <v>0.56362807750701904</v>
      </c>
      <c r="ST38" s="34">
        <v>0.56349354982376099</v>
      </c>
      <c r="SU38" s="34">
        <v>0.56339812278747559</v>
      </c>
      <c r="SV38" s="34">
        <v>0.56333351135253906</v>
      </c>
      <c r="SW38" s="34">
        <v>0.56328839063644409</v>
      </c>
      <c r="SX38" s="34">
        <v>0.56325733661651611</v>
      </c>
      <c r="SY38" s="34">
        <v>0.56322962045669556</v>
      </c>
      <c r="SZ38" s="34">
        <v>0.56319934129714966</v>
      </c>
      <c r="TA38" s="34">
        <v>0.56315892934799194</v>
      </c>
      <c r="TB38" s="34">
        <v>0.56310343742370605</v>
      </c>
      <c r="TC38" s="34">
        <v>0.56303656101226807</v>
      </c>
      <c r="TD38" s="34">
        <v>0.56296104192733765</v>
      </c>
      <c r="TE38" s="34">
        <v>0.56287336349487305</v>
      </c>
      <c r="TF38" s="34">
        <v>0.56277728080749512</v>
      </c>
      <c r="TG38" s="34">
        <v>0.56267732381820679</v>
      </c>
      <c r="TH38" t="s">
        <v>843</v>
      </c>
      <c r="TI38" t="s">
        <v>843</v>
      </c>
      <c r="TJ38" t="s">
        <v>1300</v>
      </c>
      <c r="TK38" s="34">
        <v>0.68262697451092291</v>
      </c>
      <c r="TL38" s="34">
        <v>0.68827481283986303</v>
      </c>
      <c r="TM38" s="34">
        <v>0.69415340537427295</v>
      </c>
      <c r="TN38" s="34">
        <v>0.70310688057215098</v>
      </c>
      <c r="TO38" s="34">
        <v>0.71663061175762</v>
      </c>
      <c r="TP38" s="34">
        <v>0.73084449746707303</v>
      </c>
      <c r="TQ38" s="34">
        <v>0.743124604459101</v>
      </c>
      <c r="TR38" s="34">
        <v>0.75363467918334093</v>
      </c>
      <c r="TS38" s="34">
        <v>0.76284996489825008</v>
      </c>
      <c r="TT38" s="34">
        <v>0.7715796100309249</v>
      </c>
      <c r="TU38" s="34">
        <v>0.77414226324100699</v>
      </c>
      <c r="TV38" s="34">
        <v>0.77252435282576892</v>
      </c>
      <c r="TW38" s="34">
        <v>0.77618853829107493</v>
      </c>
      <c r="TX38" s="34">
        <v>0.77723665323740798</v>
      </c>
      <c r="TY38" s="34">
        <v>0.77123628430187796</v>
      </c>
      <c r="TZ38" s="34">
        <v>0.76857662416987393</v>
      </c>
      <c r="UA38" s="34">
        <v>0.770321729834336</v>
      </c>
      <c r="UB38" s="34">
        <v>0.77242705757828301</v>
      </c>
      <c r="UC38" s="34">
        <v>0.77270118893500794</v>
      </c>
      <c r="UD38" s="34">
        <v>0.76983526509540101</v>
      </c>
      <c r="UE38" s="34">
        <v>0.76503906342535799</v>
      </c>
      <c r="UF38" s="34">
        <v>0.7613409869910831</v>
      </c>
      <c r="UG38" s="34">
        <v>0.76057696030451694</v>
      </c>
      <c r="UH38" s="34">
        <v>0.76089382127815397</v>
      </c>
      <c r="UI38" s="34">
        <v>0.76144649539070897</v>
      </c>
      <c r="UJ38" s="34">
        <v>0.76205739922357696</v>
      </c>
      <c r="UK38" s="34">
        <v>0.76249383798803705</v>
      </c>
      <c r="UL38" s="34">
        <v>0.76276775238440397</v>
      </c>
      <c r="UM38" s="34">
        <v>0.76323287478532298</v>
      </c>
      <c r="UN38" s="34">
        <v>0.76387097021978501</v>
      </c>
      <c r="UO38" s="34">
        <v>0.7643370490112591</v>
      </c>
      <c r="UP38" s="34">
        <v>0.76441421034757195</v>
      </c>
      <c r="UQ38" s="34">
        <v>0.76391837719693101</v>
      </c>
      <c r="UR38" s="34">
        <v>0.76290295163897892</v>
      </c>
      <c r="US38" s="34">
        <v>0.761452981718448</v>
      </c>
      <c r="UT38" s="34">
        <v>0.75923085406383606</v>
      </c>
      <c r="UU38" s="34">
        <v>0.75602831374579793</v>
      </c>
      <c r="UV38" s="34">
        <v>0.75206636689575801</v>
      </c>
      <c r="UW38" s="34">
        <v>0.74766664167555508</v>
      </c>
      <c r="UX38" s="34">
        <v>0.74292616742846707</v>
      </c>
      <c r="UY38" s="34">
        <v>0.73775221991198092</v>
      </c>
      <c r="UZ38" s="34">
        <v>0.73216899554679704</v>
      </c>
      <c r="VA38" s="34">
        <v>0.72629772293675099</v>
      </c>
      <c r="VB38" s="34">
        <v>0.72031758528217193</v>
      </c>
      <c r="VC38" s="34">
        <v>0.71423615364974791</v>
      </c>
      <c r="VD38" s="34">
        <v>0.70803477071870002</v>
      </c>
      <c r="VE38" s="34">
        <v>0.70172933712040897</v>
      </c>
      <c r="VF38" s="34">
        <v>0.69502928067250902</v>
      </c>
      <c r="VG38" s="34">
        <v>0.68795915961814202</v>
      </c>
      <c r="VH38" s="34">
        <v>0.68102573219955698</v>
      </c>
      <c r="VI38" s="34">
        <v>0.67465566976576297</v>
      </c>
      <c r="VJ38" s="34">
        <v>0.66889853676700495</v>
      </c>
      <c r="VK38" s="34">
        <v>0.66341671858626894</v>
      </c>
      <c r="VL38" s="34">
        <v>0.65830312674013303</v>
      </c>
      <c r="VM38" s="34">
        <v>0.65401640287707297</v>
      </c>
      <c r="VN38" s="34">
        <v>0.65086714894192399</v>
      </c>
      <c r="VO38" s="34">
        <v>0.64950629413670102</v>
      </c>
      <c r="VP38" s="34">
        <v>0.65020015083831295</v>
      </c>
      <c r="VQ38" s="34">
        <v>0.65219217927835704</v>
      </c>
      <c r="VR38" s="34">
        <v>0.654744269848203</v>
      </c>
      <c r="VS38" s="34">
        <v>0.65753592456952203</v>
      </c>
      <c r="VT38" s="34">
        <v>0.66036315012733993</v>
      </c>
      <c r="VU38" s="34">
        <v>0.66312879185784401</v>
      </c>
      <c r="VV38" s="34">
        <v>0.66587393441899001</v>
      </c>
      <c r="VW38" s="34">
        <v>0.66865493076302396</v>
      </c>
      <c r="VX38" s="34">
        <v>0.67140151415397897</v>
      </c>
      <c r="VY38" s="34">
        <v>0.67398400760376109</v>
      </c>
      <c r="VZ38" s="34">
        <v>0.67622850815856905</v>
      </c>
      <c r="WA38" s="34">
        <v>0.67776676821482396</v>
      </c>
      <c r="WB38" s="34">
        <v>0.67832741300463995</v>
      </c>
      <c r="WC38" s="34">
        <v>0.678233829709185</v>
      </c>
      <c r="WD38" s="34">
        <v>0.67784898101339708</v>
      </c>
      <c r="WE38" s="34">
        <v>0.67713082923301893</v>
      </c>
      <c r="WF38" s="34">
        <v>0.67595110814469195</v>
      </c>
      <c r="WG38" s="34">
        <v>0.67428589520572002</v>
      </c>
      <c r="WH38" s="34">
        <v>0.67233545166741704</v>
      </c>
      <c r="WI38" s="34">
        <v>0.67035110566801392</v>
      </c>
      <c r="WJ38" s="34">
        <v>0.66829797961013793</v>
      </c>
      <c r="WK38" s="34">
        <v>0.66590868069701403</v>
      </c>
      <c r="WL38" s="34">
        <v>0.66318121728530299</v>
      </c>
      <c r="WM38" s="34">
        <v>0.66036813378088</v>
      </c>
      <c r="WN38" s="34">
        <v>0.65773113242864301</v>
      </c>
      <c r="WO38" s="34">
        <v>0.65538441461738894</v>
      </c>
      <c r="WP38" s="34">
        <v>0.65321161584182708</v>
      </c>
      <c r="WQ38" s="34">
        <v>0.65122053606180197</v>
      </c>
      <c r="WR38" s="34">
        <v>0.64969950553280298</v>
      </c>
      <c r="WS38" s="34">
        <v>0.64872094806358405</v>
      </c>
      <c r="WT38" s="34">
        <v>0.64807581514093404</v>
      </c>
      <c r="WU38" s="34">
        <v>0.64757248241118404</v>
      </c>
      <c r="WV38" s="34">
        <v>0.64715413266937605</v>
      </c>
      <c r="WW38" s="34">
        <v>0.64681249273025498</v>
      </c>
      <c r="WX38" s="34">
        <v>0.64647767729595396</v>
      </c>
      <c r="WY38" s="34">
        <v>0.64612167825405098</v>
      </c>
      <c r="WZ38" s="34">
        <v>0.64575589169520797</v>
      </c>
      <c r="XA38" s="34">
        <v>0.64535269474034296</v>
      </c>
      <c r="XB38" s="34">
        <v>0.64490476598897994</v>
      </c>
      <c r="XC38" s="34">
        <v>0.64443178946719692</v>
      </c>
      <c r="XD38" s="34">
        <v>0.64393186938197</v>
      </c>
      <c r="XE38" s="34">
        <v>0.64339156279938092</v>
      </c>
      <c r="XF38" s="34">
        <v>0.642804636697766</v>
      </c>
      <c r="XG38" s="34">
        <v>0.64215804099052609</v>
      </c>
      <c r="XH38" t="s">
        <v>843</v>
      </c>
      <c r="XI38" t="s">
        <v>1300</v>
      </c>
      <c r="XJ38" s="34">
        <v>0.66851127709637592</v>
      </c>
      <c r="XK38" s="34">
        <v>0.67394561092875505</v>
      </c>
      <c r="XL38" s="34">
        <v>0.67966971547771093</v>
      </c>
      <c r="XM38" s="34">
        <v>0.68879090634000506</v>
      </c>
      <c r="XN38" s="34">
        <v>0.70297653971259288</v>
      </c>
      <c r="XO38" s="34">
        <v>0.71799858302445496</v>
      </c>
      <c r="XP38" s="34">
        <v>0.73086225727499199</v>
      </c>
      <c r="XQ38" s="34">
        <v>0.74157161913329006</v>
      </c>
      <c r="XR38" s="34">
        <v>0.75052720171730603</v>
      </c>
      <c r="XS38" s="34">
        <v>0.75851507373124405</v>
      </c>
      <c r="XT38" s="34">
        <v>0.76004876221990902</v>
      </c>
      <c r="XU38" s="34">
        <v>0.75726748383147291</v>
      </c>
      <c r="XV38" s="34">
        <v>0.75972241894395598</v>
      </c>
      <c r="XW38" s="34">
        <v>0.75876475124695508</v>
      </c>
      <c r="XX38" s="34">
        <v>0.75008361079660402</v>
      </c>
      <c r="XY38" s="34">
        <v>0.74596481130454806</v>
      </c>
      <c r="XZ38" s="34">
        <v>0.74742083380330404</v>
      </c>
      <c r="YA38" s="34">
        <v>0.74946081708691592</v>
      </c>
      <c r="YB38" s="34">
        <v>0.74925294460343395</v>
      </c>
      <c r="YC38" s="34">
        <v>0.74514427061913491</v>
      </c>
      <c r="YD38" s="34">
        <v>0.738279787934637</v>
      </c>
      <c r="YE38" s="34">
        <v>0.73210569100412792</v>
      </c>
      <c r="YF38" s="34">
        <v>0.72946843332543199</v>
      </c>
      <c r="YG38" s="34">
        <v>0.72836424135961397</v>
      </c>
      <c r="YH38" s="34">
        <v>0.72762778972877995</v>
      </c>
      <c r="YI38" s="34">
        <v>0.72703500189028702</v>
      </c>
      <c r="YJ38" s="34">
        <v>0.72638370991986401</v>
      </c>
      <c r="YK38" s="34">
        <v>0.72566243007641906</v>
      </c>
      <c r="YL38" s="34">
        <v>0.72513801771363107</v>
      </c>
      <c r="YM38" s="34">
        <v>0.72490579963174395</v>
      </c>
      <c r="YN38" s="34">
        <v>0.72460958709679901</v>
      </c>
      <c r="YO38" s="34">
        <v>0.72376672629335204</v>
      </c>
      <c r="YP38" s="34">
        <v>0.72218387700187092</v>
      </c>
      <c r="YQ38" s="34">
        <v>0.72009339184747601</v>
      </c>
      <c r="YR38" s="34">
        <v>0.71745258770620202</v>
      </c>
      <c r="YS38" s="34">
        <v>0.71376401945746293</v>
      </c>
      <c r="YT38" s="34">
        <v>0.70893757962710391</v>
      </c>
      <c r="YU38" s="34">
        <v>0.70327856124408694</v>
      </c>
      <c r="YV38" s="34">
        <v>0.69712475771814597</v>
      </c>
      <c r="YW38" s="34">
        <v>0.69060477147174093</v>
      </c>
      <c r="YX38" s="34">
        <v>0.68373112397834601</v>
      </c>
      <c r="YY38" s="34">
        <v>0.67653098408518209</v>
      </c>
      <c r="YZ38" s="34">
        <v>0.66874801418902707</v>
      </c>
      <c r="ZA38" s="34">
        <v>0.66042454208506396</v>
      </c>
      <c r="ZB38" s="34">
        <v>0.65211635365226694</v>
      </c>
      <c r="ZC38" s="34">
        <v>0.64430997198184903</v>
      </c>
      <c r="ZD38" s="34">
        <v>0.63706303785662799</v>
      </c>
      <c r="ZE38" s="34">
        <v>0.63002719902822901</v>
      </c>
      <c r="ZF38" s="34">
        <v>0.62331188749622202</v>
      </c>
      <c r="ZG38" s="34">
        <v>0.61743000247238</v>
      </c>
      <c r="ZH38" s="34">
        <v>0.61275250285064897</v>
      </c>
      <c r="ZI38" s="34">
        <v>0.60996908089431401</v>
      </c>
      <c r="ZJ38" s="34">
        <v>0.60940016709169598</v>
      </c>
      <c r="ZK38" s="34">
        <v>0.610316277272131</v>
      </c>
      <c r="ZL38" s="34">
        <v>0.61194073203784005</v>
      </c>
      <c r="ZM38" s="34">
        <v>0.61395524305320803</v>
      </c>
      <c r="ZN38" s="34">
        <v>0.61617299673341897</v>
      </c>
      <c r="ZO38" s="34">
        <v>0.61845964430520906</v>
      </c>
      <c r="ZP38" s="34">
        <v>0.62087143072502504</v>
      </c>
      <c r="ZQ38" s="34">
        <v>0.62347074020713</v>
      </c>
      <c r="ZR38" s="34">
        <v>0.626133631436538</v>
      </c>
      <c r="ZS38" s="34">
        <v>0.62872975548805199</v>
      </c>
      <c r="ZT38" s="34">
        <v>0.631086516501985</v>
      </c>
      <c r="ZU38" s="34">
        <v>0.63278595674030003</v>
      </c>
      <c r="ZV38" s="34">
        <v>0.63350896552743197</v>
      </c>
      <c r="ZW38" s="34">
        <v>0.63356715252883999</v>
      </c>
      <c r="ZX38" s="34">
        <v>0.63334220894414495</v>
      </c>
      <c r="ZY38" s="34">
        <v>0.63280167290683298</v>
      </c>
      <c r="ZZ38" s="34">
        <v>0.63178983800750799</v>
      </c>
      <c r="AAA38" s="34">
        <v>0.63030580694289295</v>
      </c>
      <c r="AAB38" s="34">
        <v>0.62856247690984202</v>
      </c>
      <c r="AAC38" s="34">
        <v>0.62676070290471697</v>
      </c>
      <c r="AAD38" s="34">
        <v>0.62484984170094104</v>
      </c>
      <c r="AAE38" s="34">
        <v>0.62257687565366904</v>
      </c>
      <c r="AAF38" s="34">
        <v>0.619919025692383</v>
      </c>
      <c r="AAG38" s="34">
        <v>0.61714881525822396</v>
      </c>
      <c r="AAH38" s="34">
        <v>0.61455262859706206</v>
      </c>
      <c r="AAI38" s="34">
        <v>0.61225117053677303</v>
      </c>
      <c r="AAJ38" s="34">
        <v>0.61015790586500107</v>
      </c>
      <c r="AAK38" s="34">
        <v>0.60829825919717995</v>
      </c>
      <c r="AAL38" s="34">
        <v>0.606933884159508</v>
      </c>
      <c r="AAM38" s="34">
        <v>0.60613178761283404</v>
      </c>
      <c r="AAN38" s="34">
        <v>0.60568795202765502</v>
      </c>
      <c r="AAO38" s="34">
        <v>0.60539456483996801</v>
      </c>
      <c r="AAP38" s="34">
        <v>0.60515138763508003</v>
      </c>
      <c r="AAQ38" s="34">
        <v>0.60494690811255003</v>
      </c>
      <c r="AAR38" s="34">
        <v>0.60475983479097306</v>
      </c>
      <c r="AAS38" s="34">
        <v>0.60454576364850299</v>
      </c>
      <c r="AAT38" s="34">
        <v>0.60425862763996097</v>
      </c>
      <c r="AAU38" s="34">
        <v>0.603925367190847</v>
      </c>
      <c r="AAV38" s="34">
        <v>0.60356503262861905</v>
      </c>
      <c r="AAW38" s="34">
        <v>0.60312207154253594</v>
      </c>
      <c r="AAX38" s="34">
        <v>0.60258162638125201</v>
      </c>
      <c r="AAY38" s="34">
        <v>0.60196547250376498</v>
      </c>
      <c r="AAZ38" s="34">
        <v>0.60125937710750199</v>
      </c>
      <c r="ABA38" s="34">
        <v>0.60045786081317998</v>
      </c>
      <c r="ABB38" s="34">
        <v>0.59958016702104699</v>
      </c>
      <c r="ABC38" s="34">
        <v>0.59863498753099398</v>
      </c>
      <c r="ABD38" s="34">
        <v>0.59760580847203792</v>
      </c>
      <c r="ABE38" s="34">
        <v>0.596499344590948</v>
      </c>
      <c r="ABF38" s="34">
        <v>0.595329696635713</v>
      </c>
      <c r="ABG38" t="s">
        <v>843</v>
      </c>
      <c r="ABH38" t="s">
        <v>843</v>
      </c>
      <c r="ABI38" t="s">
        <v>1300</v>
      </c>
      <c r="ABJ38" s="34">
        <v>0.59403085564248403</v>
      </c>
      <c r="ABK38" s="34">
        <v>0.60318285206441002</v>
      </c>
      <c r="ABL38" s="34">
        <v>0.61267404715467699</v>
      </c>
      <c r="ABM38" s="34">
        <v>0.62207961000004497</v>
      </c>
      <c r="ABN38" s="34">
        <v>0.63272585910869406</v>
      </c>
      <c r="ABO38" s="34">
        <v>0.6462090360463939</v>
      </c>
      <c r="ABP38" s="34">
        <v>0.66178311510890298</v>
      </c>
      <c r="ABQ38" s="34">
        <v>0.67799068168975096</v>
      </c>
      <c r="ABR38" s="34">
        <v>0.69357590691529192</v>
      </c>
      <c r="ABS38" s="34">
        <v>0.70798781638090502</v>
      </c>
      <c r="ABT38" s="34">
        <v>0.71325952533876302</v>
      </c>
      <c r="ABU38" s="34">
        <v>0.71186979045060694</v>
      </c>
      <c r="ABV38" s="34">
        <v>0.71695091880048001</v>
      </c>
      <c r="ABW38" s="34">
        <v>0.72030549912695307</v>
      </c>
      <c r="ABX38" s="34">
        <v>0.71469898778500607</v>
      </c>
      <c r="ABY38" s="34">
        <v>0.71163395593117296</v>
      </c>
      <c r="ABZ38" s="34">
        <v>0.71438345815057702</v>
      </c>
      <c r="ACA38" s="34">
        <v>0.71848405514972891</v>
      </c>
      <c r="ACB38" s="34">
        <v>0.71985985714761103</v>
      </c>
      <c r="ACC38" s="34">
        <v>0.71667764810129397</v>
      </c>
      <c r="ACD38" s="34">
        <v>0.712048103885767</v>
      </c>
      <c r="ACE38" s="34">
        <v>0.70803418791736705</v>
      </c>
      <c r="ACF38" s="34">
        <v>0.70478382158258901</v>
      </c>
      <c r="ACG38" s="34">
        <v>0.70214226162808102</v>
      </c>
      <c r="ACH38" s="34">
        <v>0.70045612499265997</v>
      </c>
      <c r="ACI38" s="34">
        <v>0.69937529582241698</v>
      </c>
      <c r="ACJ38" s="34">
        <v>0.69843777622458803</v>
      </c>
      <c r="ACK38" s="34">
        <v>0.69763965117984894</v>
      </c>
      <c r="ACL38" s="34">
        <v>0.69717473037706101</v>
      </c>
      <c r="ACM38" s="34">
        <v>0.69702127441664308</v>
      </c>
      <c r="ACN38" s="34">
        <v>0.69691822904858691</v>
      </c>
      <c r="ACO38" s="34">
        <v>0.69668615087798702</v>
      </c>
      <c r="ACP38" s="34">
        <v>0.69632992477668099</v>
      </c>
      <c r="ACQ38" s="34">
        <v>0.69612101856297892</v>
      </c>
      <c r="ACR38" s="34">
        <v>0.69616638398340203</v>
      </c>
      <c r="ACS38" s="34">
        <v>0.69612332387425102</v>
      </c>
      <c r="ACT38" s="34">
        <v>0.69553415119705209</v>
      </c>
      <c r="ACU38" s="34">
        <v>0.69422885829655401</v>
      </c>
      <c r="ACV38" s="34">
        <v>0.69242115179949393</v>
      </c>
      <c r="ACW38" s="34">
        <v>0.690080564246221</v>
      </c>
      <c r="ACX38" s="34">
        <v>0.68675870480998602</v>
      </c>
      <c r="ACY38" s="34">
        <v>0.68237605094752196</v>
      </c>
      <c r="ACZ38" s="34">
        <v>0.67725562737118494</v>
      </c>
      <c r="ADA38" s="34">
        <v>0.67175390598659501</v>
      </c>
      <c r="ADB38" s="34">
        <v>0.66598130958828194</v>
      </c>
      <c r="ADC38" s="34">
        <v>0.659953155198715</v>
      </c>
      <c r="ADD38" s="34">
        <v>0.65370469286531896</v>
      </c>
      <c r="ADE38" s="34">
        <v>0.64696211969258</v>
      </c>
      <c r="ADF38" s="34">
        <v>0.63976300646168294</v>
      </c>
      <c r="ADG38" s="34">
        <v>0.63262958466790897</v>
      </c>
      <c r="ADH38" s="34">
        <v>0.62599150912788093</v>
      </c>
      <c r="ADI38" s="34">
        <v>0.619901805782475</v>
      </c>
      <c r="ADJ38" s="34">
        <v>0.61403542869531602</v>
      </c>
      <c r="ADK38" s="34">
        <v>0.60848221306598294</v>
      </c>
      <c r="ADL38" s="34">
        <v>0.60371513329916504</v>
      </c>
      <c r="ADM38" s="34">
        <v>0.60007761476573596</v>
      </c>
      <c r="ADN38" s="34">
        <v>0.59823294207303102</v>
      </c>
      <c r="ADO38" s="34">
        <v>0.59849156315333696</v>
      </c>
      <c r="ADP38" s="34">
        <v>0.60014802053329708</v>
      </c>
      <c r="ADQ38" s="34">
        <v>0.60245466555735805</v>
      </c>
      <c r="ADR38" s="34">
        <v>0.60510494637044898</v>
      </c>
      <c r="ADS38" s="34">
        <v>0.60791494940930602</v>
      </c>
      <c r="ADT38" s="34">
        <v>0.61074649679638204</v>
      </c>
      <c r="ADU38" s="34">
        <v>0.61364350899571296</v>
      </c>
      <c r="ADV38" s="34">
        <v>0.61666795963203802</v>
      </c>
      <c r="ADW38" s="34">
        <v>0.61970970463779507</v>
      </c>
      <c r="ADX38" s="34">
        <v>0.62263732861112298</v>
      </c>
      <c r="ADY38" s="34">
        <v>0.62528146342615298</v>
      </c>
      <c r="ADZ38" s="34">
        <v>0.62725330437495197</v>
      </c>
      <c r="AEA38" s="34">
        <v>0.62825801127163605</v>
      </c>
      <c r="AEB38" s="34">
        <v>0.62858701938202599</v>
      </c>
      <c r="AEC38" s="34">
        <v>0.62860352328278002</v>
      </c>
      <c r="AED38" s="34">
        <v>0.62826961155235606</v>
      </c>
      <c r="AEE38" s="34">
        <v>0.62743170131763104</v>
      </c>
      <c r="AEF38" s="34">
        <v>0.62606022181904897</v>
      </c>
      <c r="AEG38" s="34">
        <v>0.624362776674245</v>
      </c>
      <c r="AEH38" s="34">
        <v>0.62257266043814896</v>
      </c>
      <c r="AEI38" s="34">
        <v>0.62064251414355598</v>
      </c>
      <c r="AEJ38" s="34">
        <v>0.61830356912636097</v>
      </c>
      <c r="AEK38" s="34">
        <v>0.61555186167474507</v>
      </c>
      <c r="AEL38" s="34">
        <v>0.61266489138267899</v>
      </c>
      <c r="AEM38" s="34">
        <v>0.60990360956437595</v>
      </c>
      <c r="AEN38" s="34">
        <v>0.60738366744837902</v>
      </c>
      <c r="AEO38" s="34">
        <v>0.60503227190097808</v>
      </c>
      <c r="AEP38" s="34">
        <v>0.60288994695625098</v>
      </c>
      <c r="AEQ38" s="34">
        <v>0.60122779516012204</v>
      </c>
      <c r="AER38" s="34">
        <v>0.60011811507602097</v>
      </c>
      <c r="AES38" s="34">
        <v>0.59936214000612298</v>
      </c>
      <c r="AET38" s="34">
        <v>0.59876775552156603</v>
      </c>
      <c r="AEU38" s="34">
        <v>0.598244543170944</v>
      </c>
      <c r="AEV38" s="34">
        <v>0.59779711696969007</v>
      </c>
      <c r="AEW38" s="34">
        <v>0.59741794569982098</v>
      </c>
      <c r="AEX38" s="34">
        <v>0.59707880268845304</v>
      </c>
      <c r="AEY38" s="34">
        <v>0.59675652299264792</v>
      </c>
      <c r="AEZ38" s="34">
        <v>0.59645529412027098</v>
      </c>
      <c r="AFA38" s="34">
        <v>0.59617734172299897</v>
      </c>
      <c r="AFB38" s="34">
        <v>0.59589880126960604</v>
      </c>
      <c r="AFC38" s="34">
        <v>0.59560140789965199</v>
      </c>
      <c r="AFD38" s="34">
        <v>0.59527589383518398</v>
      </c>
      <c r="AFE38" s="34">
        <v>0.59491999848233901</v>
      </c>
      <c r="AFF38" s="34">
        <v>0.59451896319920006</v>
      </c>
      <c r="AFG38" t="s">
        <v>843</v>
      </c>
      <c r="AFH38" t="s">
        <v>843</v>
      </c>
      <c r="AFI38" s="34">
        <v>0.68947999999999998</v>
      </c>
      <c r="AFJ38" s="34">
        <v>0.69102000000000008</v>
      </c>
      <c r="AFK38" s="34">
        <v>0.69318000000000002</v>
      </c>
      <c r="AFL38" s="34">
        <v>0.69796999999999998</v>
      </c>
      <c r="AFM38" s="34">
        <v>0.70513999999999999</v>
      </c>
      <c r="AFN38" s="34">
        <v>0.71406000000000003</v>
      </c>
      <c r="AFO38" s="34">
        <v>0.72385999999999995</v>
      </c>
      <c r="AFP38" s="34">
        <v>0.73069999999999991</v>
      </c>
      <c r="AFQ38" s="34">
        <v>0.72483999999999993</v>
      </c>
      <c r="AFR38" s="34">
        <v>0.72836000000000001</v>
      </c>
      <c r="AFS38" s="34">
        <v>0.72965000000000002</v>
      </c>
      <c r="AFT38" s="34">
        <v>0.72597999999999996</v>
      </c>
      <c r="AFU38" s="34">
        <v>0.72522999999999993</v>
      </c>
      <c r="AFV38" s="34">
        <v>0.72968999999999995</v>
      </c>
      <c r="AFW38" s="34">
        <v>0.73516000000000004</v>
      </c>
      <c r="AFX38" s="34">
        <v>0.73986999999999992</v>
      </c>
      <c r="AFY38" s="34">
        <v>0.74188999999999994</v>
      </c>
      <c r="AFZ38" s="34">
        <v>0.72506000000000004</v>
      </c>
      <c r="AGA38" s="34">
        <v>0.73069999999999991</v>
      </c>
      <c r="AGB38" t="s">
        <v>843</v>
      </c>
      <c r="AGC38" t="s">
        <v>843</v>
      </c>
      <c r="AGD38" t="s">
        <v>843</v>
      </c>
      <c r="AGE38" t="s">
        <v>843</v>
      </c>
      <c r="AGF38" s="34">
        <v>7.7485688962042332E-3</v>
      </c>
      <c r="AGG38" t="s">
        <v>843</v>
      </c>
      <c r="AGH38" t="s">
        <v>843</v>
      </c>
      <c r="AGI38" t="s">
        <v>843</v>
      </c>
      <c r="AGJ38" t="s">
        <v>843</v>
      </c>
      <c r="AGK38" t="s">
        <v>843</v>
      </c>
      <c r="AGL38" t="s">
        <v>843</v>
      </c>
      <c r="AGM38" t="s">
        <v>843</v>
      </c>
      <c r="AGN38" t="s">
        <v>843</v>
      </c>
      <c r="AGO38" s="34"/>
      <c r="AGP38" s="34"/>
      <c r="AGQ38" t="s">
        <v>1460</v>
      </c>
      <c r="AGR38" t="s">
        <v>843</v>
      </c>
      <c r="AGS38" s="34"/>
      <c r="AGT38" s="34"/>
      <c r="AGU38" t="s">
        <v>1460</v>
      </c>
      <c r="AGV38" t="s">
        <v>843</v>
      </c>
      <c r="AGW38" s="34"/>
      <c r="AGX38" s="34"/>
      <c r="AGY38" t="s">
        <v>1460</v>
      </c>
      <c r="AGZ38" t="s">
        <v>843</v>
      </c>
      <c r="AHA38" s="34"/>
      <c r="AHB38" s="34"/>
      <c r="AHC38" t="s">
        <v>1460</v>
      </c>
      <c r="AHD38" t="s">
        <v>843</v>
      </c>
      <c r="AHE38" s="34"/>
      <c r="AHF38" s="34"/>
      <c r="AHG38" t="s">
        <v>1460</v>
      </c>
      <c r="AHH38" t="s">
        <v>843</v>
      </c>
      <c r="AHI38" t="s">
        <v>830</v>
      </c>
      <c r="AHJ38" s="34">
        <v>0.2365478128194809</v>
      </c>
      <c r="AHK38" s="34">
        <v>0.26114773750305176</v>
      </c>
      <c r="AHL38" s="34">
        <v>0.257240891456604</v>
      </c>
      <c r="AHM38" s="34">
        <v>0.26459977030754089</v>
      </c>
      <c r="AHN38" s="34">
        <v>0.27113354206085205</v>
      </c>
      <c r="AHO38" t="s">
        <v>843</v>
      </c>
      <c r="AHP38" s="34"/>
      <c r="AHQ38" s="34"/>
      <c r="AHR38" s="34"/>
      <c r="AHS38" s="34"/>
      <c r="AHT38" s="34"/>
      <c r="AHU38" t="s">
        <v>843</v>
      </c>
      <c r="AHV38" s="34">
        <v>0.25541660189628601</v>
      </c>
      <c r="AHW38" s="34">
        <v>0.27218207716941833</v>
      </c>
      <c r="AHX38" s="34">
        <v>0.25975331664085388</v>
      </c>
      <c r="AHY38" s="34">
        <v>0.27087974548339844</v>
      </c>
      <c r="AHZ38" s="34">
        <v>0.27792608737945557</v>
      </c>
      <c r="AIA38" t="s">
        <v>832</v>
      </c>
      <c r="AIB38" t="s">
        <v>843</v>
      </c>
      <c r="AIC38" s="34">
        <v>0.25636249780654907</v>
      </c>
      <c r="AID38" s="34">
        <v>0.27344319224357605</v>
      </c>
      <c r="AIE38" s="34">
        <v>0.26164481043815613</v>
      </c>
      <c r="AIF38" s="34">
        <v>0.27466392517089844</v>
      </c>
      <c r="AIG38" s="34">
        <v>0.29626619815826416</v>
      </c>
      <c r="AIH38" t="s">
        <v>924</v>
      </c>
      <c r="AII38" t="s">
        <v>843</v>
      </c>
      <c r="AIJ38" s="34">
        <v>0.26930350065231323</v>
      </c>
      <c r="AIK38" s="34">
        <v>0.29271999001502991</v>
      </c>
      <c r="AIL38" s="34">
        <v>0.28615102171897888</v>
      </c>
      <c r="AIM38" s="34">
        <v>0.31106001138687134</v>
      </c>
      <c r="AIN38" s="34">
        <v>0.32638001441955566</v>
      </c>
      <c r="AIO38" t="s">
        <v>1607</v>
      </c>
      <c r="AIP38" s="34">
        <v>0.37738168239593506</v>
      </c>
      <c r="AIQ38" t="s">
        <v>843</v>
      </c>
      <c r="AIR38" s="34">
        <v>0.33825000000000005</v>
      </c>
      <c r="AIS38" s="34">
        <v>0.35784999999999995</v>
      </c>
      <c r="AIT38" s="34">
        <v>0.37152999999999997</v>
      </c>
      <c r="AIU38" s="34">
        <v>0.38604999999999995</v>
      </c>
      <c r="AIV38" s="34">
        <v>0.39942</v>
      </c>
      <c r="AIW38" s="34">
        <v>0.41119</v>
      </c>
      <c r="AIX38" t="s">
        <v>843</v>
      </c>
      <c r="AIY38" s="34">
        <v>3.0040000000000001E-2</v>
      </c>
      <c r="AIZ38" s="34">
        <v>3.773E-2</v>
      </c>
      <c r="AJA38" s="34">
        <v>3.1640000000000001E-2</v>
      </c>
      <c r="AJB38" s="34">
        <v>2.666E-2</v>
      </c>
      <c r="AJC38" s="34">
        <v>2.7200000000000002E-2</v>
      </c>
      <c r="AJD38" s="34">
        <v>2.733E-2</v>
      </c>
      <c r="AJE38" t="s">
        <v>843</v>
      </c>
      <c r="AJF38" s="34">
        <v>4.3197065591812134E-2</v>
      </c>
      <c r="AJG38" s="34">
        <v>4.1747566312551498E-2</v>
      </c>
      <c r="AJH38" s="34">
        <v>3.3273641020059586E-2</v>
      </c>
      <c r="AJI38" s="34">
        <v>2.7740469202399254E-2</v>
      </c>
      <c r="AJJ38" s="34">
        <v>2.0575357601046562E-2</v>
      </c>
      <c r="AJK38" t="s">
        <v>830</v>
      </c>
      <c r="AJL38" t="s">
        <v>843</v>
      </c>
      <c r="AJM38" t="s">
        <v>843</v>
      </c>
      <c r="AJN38" s="34">
        <v>3.9308097213506699E-2</v>
      </c>
      <c r="AJO38" s="34">
        <v>2.9985206201672554E-2</v>
      </c>
      <c r="AJP38" s="34">
        <v>2.6544485241174698E-2</v>
      </c>
      <c r="AJQ38" s="34">
        <v>1.3716239482164383E-2</v>
      </c>
      <c r="AJR38" s="34">
        <v>4.7464124858379364E-2</v>
      </c>
      <c r="AJS38" t="s">
        <v>832</v>
      </c>
      <c r="AJT38" t="s">
        <v>843</v>
      </c>
      <c r="AJU38" t="s">
        <v>843</v>
      </c>
      <c r="AJV38" t="s">
        <v>843</v>
      </c>
      <c r="AJW38" s="34">
        <v>-4.1587846353650093E-3</v>
      </c>
      <c r="AJX38" s="34">
        <v>-3.7143074441701174E-3</v>
      </c>
      <c r="AJY38" s="34">
        <v>7.1327073965221643E-4</v>
      </c>
      <c r="AJZ38" s="34">
        <v>-1.3394404202699661E-2</v>
      </c>
      <c r="AKA38" s="34">
        <v>-2.4116989225149155E-2</v>
      </c>
      <c r="AKB38" t="s">
        <v>830</v>
      </c>
      <c r="AKC38" t="s">
        <v>843</v>
      </c>
      <c r="AKD38" t="s">
        <v>843</v>
      </c>
      <c r="AKE38" t="s">
        <v>843</v>
      </c>
      <c r="AKF38" s="34">
        <v>5.4731196723878384E-3</v>
      </c>
      <c r="AKG38" s="34">
        <v>6.8486612290143967E-3</v>
      </c>
      <c r="AKH38" s="34">
        <v>8.1555601209402084E-3</v>
      </c>
      <c r="AKI38" s="34">
        <v>1.1613298207521439E-2</v>
      </c>
      <c r="AKJ38" s="34">
        <v>4.1354071348905563E-2</v>
      </c>
      <c r="AKK38" t="s">
        <v>832</v>
      </c>
      <c r="AKL38" t="s">
        <v>843</v>
      </c>
      <c r="AKM38" s="34">
        <v>27180</v>
      </c>
      <c r="AKN38" t="s">
        <v>832</v>
      </c>
      <c r="AKO38" t="s">
        <v>843</v>
      </c>
      <c r="AKP38" s="34">
        <v>21239.078125</v>
      </c>
      <c r="AKQ38" t="s">
        <v>830</v>
      </c>
      <c r="AKR38" t="s">
        <v>843</v>
      </c>
      <c r="AKS38" s="34">
        <v>24395.472470889101</v>
      </c>
      <c r="AKT38" t="s">
        <v>832</v>
      </c>
      <c r="AKU38" t="s">
        <v>843</v>
      </c>
      <c r="AKV38" s="34">
        <v>30152.0346838601</v>
      </c>
      <c r="AKW38" t="s">
        <v>832</v>
      </c>
      <c r="AKX38" t="s">
        <v>843</v>
      </c>
      <c r="AKY38" s="34">
        <v>0.27536293864250183</v>
      </c>
      <c r="AKZ38" s="34">
        <v>0.30186325311660767</v>
      </c>
      <c r="ALA38" s="34">
        <v>0.27266594767570496</v>
      </c>
      <c r="ALB38" s="34">
        <v>0.22619007527828217</v>
      </c>
      <c r="ALC38" s="34">
        <v>0.24670276045799255</v>
      </c>
      <c r="ALD38" t="s">
        <v>830</v>
      </c>
      <c r="ALE38" t="s">
        <v>843</v>
      </c>
      <c r="ALF38" t="s">
        <v>843</v>
      </c>
      <c r="ALG38" t="s">
        <v>843</v>
      </c>
      <c r="ALH38" s="34">
        <v>0.29572224617004395</v>
      </c>
      <c r="ALI38" s="34">
        <v>0.31625449657440186</v>
      </c>
      <c r="ALJ38" s="34">
        <v>0.27620956301689148</v>
      </c>
      <c r="ALK38" s="34">
        <v>0.224109947681427</v>
      </c>
      <c r="ALL38" s="34">
        <v>0.24950085580348969</v>
      </c>
      <c r="ALM38" t="s">
        <v>832</v>
      </c>
    </row>
    <row r="39" spans="1:1001">
      <c r="A39" t="s">
        <v>423</v>
      </c>
      <c r="B39" t="s">
        <v>20</v>
      </c>
      <c r="C39" t="s">
        <v>227</v>
      </c>
      <c r="D39" s="34">
        <v>3.1875226646661758E-2</v>
      </c>
      <c r="E39" t="s">
        <v>432</v>
      </c>
      <c r="F39" s="34">
        <v>3.8380414247512817E-2</v>
      </c>
      <c r="G39" t="s">
        <v>1464</v>
      </c>
      <c r="H39" s="34">
        <v>4.0788844227790833E-2</v>
      </c>
      <c r="I39" t="s">
        <v>1294</v>
      </c>
      <c r="J39" s="34">
        <v>4.048730805516243E-2</v>
      </c>
      <c r="K39" t="s">
        <v>1521</v>
      </c>
      <c r="L39" s="34"/>
      <c r="M39" t="s">
        <v>466</v>
      </c>
      <c r="N39" s="34">
        <v>0.51200002431869507</v>
      </c>
      <c r="O39" s="34"/>
      <c r="P39" t="s">
        <v>1459</v>
      </c>
      <c r="Q39" s="34"/>
      <c r="R39" t="s">
        <v>1459</v>
      </c>
      <c r="S39" s="34"/>
      <c r="T39" t="s">
        <v>1459</v>
      </c>
      <c r="U39" s="34"/>
      <c r="V39" t="s">
        <v>1459</v>
      </c>
      <c r="W39" t="s">
        <v>843</v>
      </c>
      <c r="X39" t="s">
        <v>465</v>
      </c>
      <c r="Y39" s="34">
        <v>0.48877426981925964</v>
      </c>
      <c r="Z39" s="34"/>
      <c r="AA39" t="s">
        <v>1459</v>
      </c>
      <c r="AB39" s="34"/>
      <c r="AC39" t="s">
        <v>1459</v>
      </c>
      <c r="AD39" s="34"/>
      <c r="AE39" t="s">
        <v>1459</v>
      </c>
      <c r="AF39" s="34"/>
      <c r="AG39" t="s">
        <v>1459</v>
      </c>
      <c r="AH39" t="s">
        <v>843</v>
      </c>
      <c r="AI39" t="s">
        <v>465</v>
      </c>
      <c r="AJ39" s="34">
        <v>0.49844139814376831</v>
      </c>
      <c r="AK39" s="34"/>
      <c r="AL39" t="s">
        <v>1459</v>
      </c>
      <c r="AM39" s="34"/>
      <c r="AN39" t="s">
        <v>1459</v>
      </c>
      <c r="AO39" s="34"/>
      <c r="AP39" t="s">
        <v>1459</v>
      </c>
      <c r="AQ39" s="34"/>
      <c r="AR39" t="s">
        <v>1459</v>
      </c>
      <c r="AS39" t="s">
        <v>843</v>
      </c>
      <c r="AT39" t="s">
        <v>465</v>
      </c>
      <c r="AU39" s="34">
        <v>0.49012428522109985</v>
      </c>
      <c r="AV39" s="34"/>
      <c r="AW39" t="s">
        <v>1459</v>
      </c>
      <c r="AX39" s="34"/>
      <c r="AY39" t="s">
        <v>1459</v>
      </c>
      <c r="AZ39" s="34"/>
      <c r="BA39" t="s">
        <v>1459</v>
      </c>
      <c r="BB39" s="34"/>
      <c r="BC39" t="s">
        <v>1459</v>
      </c>
      <c r="BD39" t="s">
        <v>843</v>
      </c>
      <c r="BE39" s="34">
        <v>0.40486853200698575</v>
      </c>
      <c r="BF39" t="s">
        <v>1594</v>
      </c>
      <c r="BG39" t="s">
        <v>843</v>
      </c>
      <c r="BH39" t="s">
        <v>432</v>
      </c>
      <c r="BI39" s="34">
        <v>2.7775156497955322</v>
      </c>
      <c r="BJ39" t="s">
        <v>819</v>
      </c>
      <c r="BK39" s="34">
        <v>2.9045412540435791</v>
      </c>
      <c r="BL39" t="s">
        <v>1294</v>
      </c>
      <c r="BM39" s="34">
        <v>3.1939883232116699</v>
      </c>
      <c r="BN39" t="s">
        <v>1521</v>
      </c>
      <c r="BO39" s="34">
        <v>3.7123720645904541</v>
      </c>
      <c r="BP39" t="s">
        <v>843</v>
      </c>
      <c r="BQ39" s="34">
        <v>2.6770317554473877</v>
      </c>
      <c r="BR39" t="s">
        <v>830</v>
      </c>
      <c r="BS39" s="34"/>
      <c r="BT39" t="s">
        <v>843</v>
      </c>
      <c r="BU39" s="34">
        <v>2.5732541084289551</v>
      </c>
      <c r="BV39" t="s">
        <v>1553</v>
      </c>
      <c r="BW39" t="s">
        <v>843</v>
      </c>
      <c r="BX39" s="34">
        <v>2.2970466613769531</v>
      </c>
      <c r="BY39" t="s">
        <v>924</v>
      </c>
      <c r="BZ39" t="s">
        <v>843</v>
      </c>
      <c r="CA39" t="s">
        <v>432</v>
      </c>
      <c r="CB39" s="34">
        <v>1.5283417887985706E-2</v>
      </c>
      <c r="CC39" s="34">
        <v>1.5288632363080978E-2</v>
      </c>
      <c r="CD39" s="34">
        <v>1.4430424198508263E-2</v>
      </c>
      <c r="CE39" s="34">
        <v>1.385833416134119E-2</v>
      </c>
      <c r="CF39" s="34">
        <v>1.3858293183147907E-2</v>
      </c>
      <c r="CG39" t="s">
        <v>843</v>
      </c>
      <c r="CH39" t="s">
        <v>819</v>
      </c>
      <c r="CI39" s="34">
        <v>1.2489386834204197E-2</v>
      </c>
      <c r="CJ39" s="34">
        <v>1.2995395809412003E-2</v>
      </c>
      <c r="CK39" s="34">
        <v>1.3386020436882973E-2</v>
      </c>
      <c r="CL39" s="34">
        <v>1.3131141662597656E-2</v>
      </c>
      <c r="CM39" s="34">
        <v>1.2779505923390388E-2</v>
      </c>
      <c r="CN39" t="s">
        <v>843</v>
      </c>
      <c r="CO39" t="s">
        <v>1294</v>
      </c>
      <c r="CP39" s="34">
        <v>1.2730217538774014E-2</v>
      </c>
      <c r="CQ39" s="34">
        <v>1.3061651960015297E-2</v>
      </c>
      <c r="CR39" s="34">
        <v>1.3306961394846439E-2</v>
      </c>
      <c r="CS39" s="34">
        <v>1.2779494747519493E-2</v>
      </c>
      <c r="CT39" s="34">
        <v>1.2779423967003822E-2</v>
      </c>
      <c r="CU39" t="s">
        <v>843</v>
      </c>
      <c r="CV39" t="s">
        <v>1521</v>
      </c>
      <c r="CW39" s="34">
        <v>1.2941416352987289E-2</v>
      </c>
      <c r="CX39" s="34">
        <v>1.3183840550482273E-2</v>
      </c>
      <c r="CY39" s="34">
        <v>1.2955311685800552E-2</v>
      </c>
      <c r="CZ39" s="34">
        <v>1.2779480777680874E-2</v>
      </c>
      <c r="DA39" s="34">
        <v>1.2779443524777889E-2</v>
      </c>
      <c r="DB39" t="s">
        <v>843</v>
      </c>
      <c r="DC39" s="34">
        <v>3.2022716999053955</v>
      </c>
      <c r="DD39" s="34">
        <v>3.6116511821746826</v>
      </c>
      <c r="DE39" s="34">
        <v>4.0894250869750977</v>
      </c>
      <c r="DF39" s="34">
        <v>4.7647175788879395</v>
      </c>
      <c r="DG39" s="34">
        <v>5.4147739410400391</v>
      </c>
      <c r="DH39" t="s">
        <v>1464</v>
      </c>
      <c r="DI39" t="s">
        <v>843</v>
      </c>
      <c r="DJ39" s="34">
        <v>3.4524350166320801</v>
      </c>
      <c r="DK39" s="34">
        <v>3.8903422355651855</v>
      </c>
      <c r="DL39" s="34">
        <v>4.476841926574707</v>
      </c>
      <c r="DM39" s="34">
        <v>5.1617145538330078</v>
      </c>
      <c r="DN39" s="34">
        <v>5.7943625450134277</v>
      </c>
      <c r="DO39" t="s">
        <v>1294</v>
      </c>
      <c r="DP39" t="s">
        <v>843</v>
      </c>
      <c r="DQ39" s="34">
        <v>6.047421932220459</v>
      </c>
      <c r="DR39" t="s">
        <v>1521</v>
      </c>
      <c r="DS39" t="s">
        <v>843</v>
      </c>
      <c r="DT39" t="s">
        <v>843</v>
      </c>
      <c r="DU39" s="34">
        <v>6.2</v>
      </c>
      <c r="DV39" t="s">
        <v>1461</v>
      </c>
      <c r="DW39" t="s">
        <v>843</v>
      </c>
      <c r="DX39" t="s">
        <v>843</v>
      </c>
      <c r="DY39" t="s">
        <v>995</v>
      </c>
      <c r="DZ39" s="34">
        <v>8.0222584074363112E-4</v>
      </c>
      <c r="EA39" s="34">
        <v>2.688972745090723E-5</v>
      </c>
      <c r="EB39" s="34">
        <v>-1.4416505582630634E-3</v>
      </c>
      <c r="EC39" s="34">
        <v>5.9627625159919262E-3</v>
      </c>
      <c r="ED39" s="34">
        <v>5.6480551138520241E-3</v>
      </c>
      <c r="EE39" t="s">
        <v>843</v>
      </c>
      <c r="EF39" t="s">
        <v>465</v>
      </c>
      <c r="EG39" s="34">
        <v>7.5499997474253178E-3</v>
      </c>
      <c r="EH39" s="34">
        <v>7.9333335161209106E-3</v>
      </c>
      <c r="EI39" s="34">
        <v>5.7999999262392521E-3</v>
      </c>
      <c r="EJ39" s="34">
        <v>5.1999995484948158E-3</v>
      </c>
      <c r="EK39" s="34">
        <v>2.3000000510364771E-3</v>
      </c>
      <c r="EL39" t="s">
        <v>843</v>
      </c>
      <c r="EM39" t="s">
        <v>465</v>
      </c>
      <c r="EN39" s="34">
        <v>3.2904120162129402E-3</v>
      </c>
      <c r="EO39" s="34">
        <v>5.2266726270318031E-3</v>
      </c>
      <c r="EP39" s="34">
        <v>5.1937159150838852E-3</v>
      </c>
      <c r="EQ39" s="34">
        <v>4.9662156961858273E-3</v>
      </c>
      <c r="ER39" s="34">
        <v>1.3287917245179415E-3</v>
      </c>
      <c r="ES39" t="s">
        <v>843</v>
      </c>
      <c r="ET39" t="s">
        <v>465</v>
      </c>
      <c r="EU39" s="34">
        <v>8.6485305801033974E-3</v>
      </c>
      <c r="EV39" s="34">
        <v>6.2474519945681095E-3</v>
      </c>
      <c r="EW39" s="34">
        <v>2.9563978314399719E-3</v>
      </c>
      <c r="EX39" s="34">
        <v>7.2483252733945847E-4</v>
      </c>
      <c r="EY39" s="34">
        <v>-1.6093424055725336E-3</v>
      </c>
      <c r="EZ39" t="s">
        <v>843</v>
      </c>
      <c r="FA39" t="s">
        <v>1594</v>
      </c>
      <c r="FB39" s="34">
        <v>4.9072573892772198E-3</v>
      </c>
      <c r="FC39" s="34">
        <v>4.6312864869832993E-3</v>
      </c>
      <c r="FD39" s="34">
        <v>7.9369097948074341E-3</v>
      </c>
      <c r="FE39" s="34">
        <v>1.3052956201136112E-2</v>
      </c>
      <c r="FF39" s="34">
        <v>-2.3061817511916161E-2</v>
      </c>
      <c r="FG39" t="s">
        <v>843</v>
      </c>
      <c r="FH39" s="34"/>
      <c r="FI39" s="34"/>
      <c r="FJ39" s="34"/>
      <c r="FK39" s="34"/>
      <c r="FL39" s="34"/>
      <c r="FM39" t="s">
        <v>843</v>
      </c>
      <c r="FN39" t="s">
        <v>843</v>
      </c>
      <c r="FO39" s="34">
        <v>0.60656999999999994</v>
      </c>
      <c r="FP39" t="s">
        <v>1462</v>
      </c>
      <c r="FQ39" t="s">
        <v>843</v>
      </c>
      <c r="FR39" t="s">
        <v>843</v>
      </c>
      <c r="FS39" s="34">
        <v>0.82464000000000004</v>
      </c>
      <c r="FT39" t="s">
        <v>1462</v>
      </c>
      <c r="FU39" t="s">
        <v>843</v>
      </c>
      <c r="FV39" t="s">
        <v>843</v>
      </c>
      <c r="FW39" s="34">
        <v>0.39510000000000001</v>
      </c>
      <c r="FX39" t="s">
        <v>1462</v>
      </c>
      <c r="FY39" t="s">
        <v>843</v>
      </c>
      <c r="FZ39" s="34">
        <v>3.830835921689868E-3</v>
      </c>
      <c r="GA39" s="34">
        <v>5.6549287401139736E-3</v>
      </c>
      <c r="GB39" s="34">
        <v>3.8614263758063316E-3</v>
      </c>
      <c r="GC39" s="34">
        <v>-4.2517897672951221E-3</v>
      </c>
      <c r="GD39" s="34">
        <v>-1.4839617535471916E-2</v>
      </c>
      <c r="GE39" t="s">
        <v>830</v>
      </c>
      <c r="GF39" t="s">
        <v>843</v>
      </c>
      <c r="GG39" s="34">
        <v>4.2911232449114323E-3</v>
      </c>
      <c r="GH39" s="34">
        <v>6.0035428032279015E-3</v>
      </c>
      <c r="GI39" s="34">
        <v>2.0329935941845179E-3</v>
      </c>
      <c r="GJ39" s="34">
        <v>-6.822200957685709E-3</v>
      </c>
      <c r="GK39" s="34">
        <v>-8.3946892991662025E-3</v>
      </c>
      <c r="GL39" t="s">
        <v>832</v>
      </c>
      <c r="GM39" t="s">
        <v>843</v>
      </c>
      <c r="GN39" s="34">
        <v>0.17773506045341492</v>
      </c>
      <c r="GO39" t="s">
        <v>832</v>
      </c>
      <c r="GP39" t="s">
        <v>843</v>
      </c>
      <c r="GQ39" t="s">
        <v>843</v>
      </c>
      <c r="GR39" s="34">
        <v>8.7719159200787544E-3</v>
      </c>
      <c r="GS39" s="34">
        <v>1.0428009554743767E-2</v>
      </c>
      <c r="GT39" s="34">
        <v>1.0688150301575661E-2</v>
      </c>
      <c r="GU39" s="34">
        <v>8.4876334294676781E-3</v>
      </c>
      <c r="GV39" s="34">
        <v>5.4323370568454266E-3</v>
      </c>
      <c r="GW39" t="s">
        <v>832</v>
      </c>
      <c r="GX39" t="s">
        <v>843</v>
      </c>
      <c r="GY39" t="s">
        <v>843</v>
      </c>
      <c r="GZ39" t="s">
        <v>843</v>
      </c>
      <c r="HA39" t="s">
        <v>843</v>
      </c>
      <c r="HB39" t="s">
        <v>843</v>
      </c>
      <c r="HC39" t="s">
        <v>843</v>
      </c>
      <c r="HD39" t="s">
        <v>843</v>
      </c>
      <c r="HE39" t="s">
        <v>843</v>
      </c>
      <c r="HF39" t="s">
        <v>843</v>
      </c>
      <c r="HG39" t="s">
        <v>843</v>
      </c>
      <c r="HH39" s="34">
        <v>129193327</v>
      </c>
      <c r="HI39" s="34">
        <v>131670484</v>
      </c>
      <c r="HJ39" s="34">
        <v>134139826</v>
      </c>
      <c r="HK39" s="34">
        <v>136503206</v>
      </c>
      <c r="HL39" s="34">
        <v>138789725</v>
      </c>
      <c r="HM39" s="34">
        <v>140912590</v>
      </c>
      <c r="HN39" s="34">
        <v>142628831</v>
      </c>
      <c r="HO39" s="34">
        <v>144135934</v>
      </c>
      <c r="HP39" s="34">
        <v>145421318</v>
      </c>
      <c r="HQ39" s="34">
        <v>146706810</v>
      </c>
      <c r="HR39" s="34">
        <v>148391139</v>
      </c>
      <c r="HS39" s="34">
        <v>150211005</v>
      </c>
      <c r="HT39" s="34">
        <v>152090649</v>
      </c>
      <c r="HU39" s="34">
        <v>154030139</v>
      </c>
      <c r="HV39" s="34">
        <v>155961299</v>
      </c>
      <c r="HW39" s="34">
        <v>157830000</v>
      </c>
      <c r="HX39" s="34">
        <v>159784568</v>
      </c>
      <c r="HY39" s="34">
        <v>161793964</v>
      </c>
      <c r="HZ39" s="34">
        <v>163683958</v>
      </c>
      <c r="IA39" s="34">
        <v>165516222</v>
      </c>
      <c r="IB39" s="34">
        <v>167420951</v>
      </c>
      <c r="IC39" s="34">
        <v>169356251</v>
      </c>
      <c r="ID39" s="34">
        <v>171186372</v>
      </c>
      <c r="IE39" s="34">
        <v>172954319</v>
      </c>
      <c r="IF39" s="34">
        <v>174701211</v>
      </c>
      <c r="IG39" s="34">
        <v>176421509</v>
      </c>
      <c r="IH39" s="34">
        <v>178106136</v>
      </c>
      <c r="II39" s="34">
        <v>179751964</v>
      </c>
      <c r="IJ39" s="34">
        <v>181356085</v>
      </c>
      <c r="IK39" s="34">
        <v>182915579</v>
      </c>
      <c r="IL39" s="34">
        <v>184424144</v>
      </c>
      <c r="IM39" s="34">
        <v>185878302</v>
      </c>
      <c r="IN39" s="34">
        <v>187281026</v>
      </c>
      <c r="IO39" s="34">
        <v>188629587</v>
      </c>
      <c r="IP39" s="34">
        <v>189925419</v>
      </c>
      <c r="IQ39" s="34">
        <v>191166614</v>
      </c>
      <c r="IR39" s="34">
        <v>192347658</v>
      </c>
      <c r="IS39" s="34">
        <v>193472026</v>
      </c>
      <c r="IT39" s="34">
        <v>194542147</v>
      </c>
      <c r="IU39" s="34">
        <v>195558997</v>
      </c>
      <c r="IV39" s="34">
        <v>196526123</v>
      </c>
      <c r="IW39" s="34">
        <v>197444714</v>
      </c>
      <c r="IX39" s="34">
        <v>198317585</v>
      </c>
      <c r="IY39" s="34">
        <v>199152551</v>
      </c>
      <c r="IZ39" s="34">
        <v>199951236</v>
      </c>
      <c r="JA39" s="34">
        <v>200709378</v>
      </c>
      <c r="JB39" s="34">
        <v>201429647</v>
      </c>
      <c r="JC39" s="34">
        <v>202111723</v>
      </c>
      <c r="JD39" s="34">
        <v>202751082</v>
      </c>
      <c r="JE39" s="34">
        <v>203348861</v>
      </c>
      <c r="JF39" s="34">
        <v>203904900</v>
      </c>
      <c r="JG39" s="34">
        <v>204414038</v>
      </c>
      <c r="JH39" s="34">
        <v>204881655</v>
      </c>
      <c r="JI39" s="34">
        <v>205304625</v>
      </c>
      <c r="JJ39" s="34">
        <v>205678964</v>
      </c>
      <c r="JK39" s="34">
        <v>206011271</v>
      </c>
      <c r="JL39" s="34">
        <v>206294832</v>
      </c>
      <c r="JM39" s="34">
        <v>206522498</v>
      </c>
      <c r="JN39" s="34">
        <v>206696286</v>
      </c>
      <c r="JO39" s="34">
        <v>206817842</v>
      </c>
      <c r="JP39" s="34">
        <v>206887443</v>
      </c>
      <c r="JQ39" s="34">
        <v>206906003</v>
      </c>
      <c r="JR39" s="34">
        <v>206872403</v>
      </c>
      <c r="JS39" s="34">
        <v>206782889</v>
      </c>
      <c r="JT39" s="34">
        <v>206636984</v>
      </c>
      <c r="JU39" s="34">
        <v>206436847</v>
      </c>
      <c r="JV39" s="34">
        <v>206189177</v>
      </c>
      <c r="JW39" s="34">
        <v>205895069</v>
      </c>
      <c r="JX39" s="34">
        <v>205549080</v>
      </c>
      <c r="JY39" s="34">
        <v>205155248</v>
      </c>
      <c r="JZ39" s="34">
        <v>204718336</v>
      </c>
      <c r="KA39" s="34">
        <v>204236614</v>
      </c>
      <c r="KB39" s="34">
        <v>203709658</v>
      </c>
      <c r="KC39" s="34">
        <v>203141965</v>
      </c>
      <c r="KD39" s="34">
        <v>202535002</v>
      </c>
      <c r="KE39" s="34">
        <v>201891486</v>
      </c>
      <c r="KF39" s="34">
        <v>201211269</v>
      </c>
      <c r="KG39" s="34">
        <v>200489912</v>
      </c>
      <c r="KH39" s="34">
        <v>199729854</v>
      </c>
      <c r="KI39" s="34">
        <v>198933080</v>
      </c>
      <c r="KJ39" s="34">
        <v>198102576</v>
      </c>
      <c r="KK39" s="34">
        <v>197240092</v>
      </c>
      <c r="KL39" s="34">
        <v>196345162</v>
      </c>
      <c r="KM39" s="34">
        <v>195420633</v>
      </c>
      <c r="KN39" s="34">
        <v>194464725</v>
      </c>
      <c r="KO39" s="34">
        <v>193475937</v>
      </c>
      <c r="KP39" s="34">
        <v>192454929</v>
      </c>
      <c r="KQ39" s="34">
        <v>191408630</v>
      </c>
      <c r="KR39" s="34">
        <v>190341677</v>
      </c>
      <c r="KS39" s="34">
        <v>189251652</v>
      </c>
      <c r="KT39" s="34">
        <v>188142991</v>
      </c>
      <c r="KU39" s="34">
        <v>187014794</v>
      </c>
      <c r="KV39" s="34">
        <v>185865478</v>
      </c>
      <c r="KW39" s="34">
        <v>184699322</v>
      </c>
      <c r="KX39" s="34">
        <v>183524177</v>
      </c>
      <c r="KY39" s="34">
        <v>182342109</v>
      </c>
      <c r="KZ39" s="34">
        <v>181152810</v>
      </c>
      <c r="LA39" s="34">
        <v>179959517</v>
      </c>
      <c r="LB39" s="34">
        <v>178762530</v>
      </c>
      <c r="LC39" s="34">
        <v>177563935</v>
      </c>
      <c r="LD39" s="34">
        <v>176366038</v>
      </c>
      <c r="LE39" t="s">
        <v>843</v>
      </c>
      <c r="LF39" t="s">
        <v>843</v>
      </c>
      <c r="LG39" t="s">
        <v>843</v>
      </c>
      <c r="LH39" s="34">
        <v>1.9055239856243134E-2</v>
      </c>
      <c r="LI39" s="34">
        <v>1.8992526456713676E-2</v>
      </c>
      <c r="LJ39" s="34">
        <v>1.858026534318924E-2</v>
      </c>
      <c r="LK39" s="34">
        <v>1.7465367913246155E-2</v>
      </c>
      <c r="LL39" s="34">
        <v>1.6611916944384575E-2</v>
      </c>
      <c r="LM39" s="34">
        <v>1.5179751440882683E-2</v>
      </c>
      <c r="LN39" s="34">
        <v>1.210589986294508E-2</v>
      </c>
      <c r="LO39" s="34">
        <v>1.0511172004044056E-2</v>
      </c>
      <c r="LP39" s="34">
        <v>8.8783297687768936E-3</v>
      </c>
      <c r="LQ39" s="34">
        <v>8.8009350001811981E-3</v>
      </c>
      <c r="LR39" s="34">
        <v>1.1415513232350349E-2</v>
      </c>
      <c r="LS39" s="34">
        <v>1.218938734382391E-2</v>
      </c>
      <c r="LT39" s="34">
        <v>1.2435712851583958E-2</v>
      </c>
      <c r="LU39" s="34">
        <v>1.2671573087573051E-2</v>
      </c>
      <c r="LV39" s="34">
        <v>1.2459602206945419E-2</v>
      </c>
      <c r="LW39" s="34">
        <v>1.191061083227396E-2</v>
      </c>
      <c r="LX39" s="34">
        <v>1.2307953089475632E-2</v>
      </c>
      <c r="LY39" s="34">
        <v>1.2497240677475929E-2</v>
      </c>
      <c r="LZ39" s="34">
        <v>1.1613784357905388E-2</v>
      </c>
      <c r="MA39" s="34">
        <v>1.1131725274026394E-2</v>
      </c>
      <c r="MB39" s="34">
        <v>1.1442097835242748E-2</v>
      </c>
      <c r="MC39" s="34">
        <v>1.1493184603750706E-2</v>
      </c>
      <c r="MD39" s="34">
        <v>1.0748367756605148E-2</v>
      </c>
      <c r="ME39" s="34">
        <v>1.0274649597704411E-2</v>
      </c>
      <c r="MF39" s="34">
        <v>1.0049641132354736E-2</v>
      </c>
      <c r="MG39" s="34">
        <v>9.7989197820425034E-3</v>
      </c>
      <c r="MH39" s="34">
        <v>9.5035731792449951E-3</v>
      </c>
      <c r="MI39" s="34">
        <v>9.1982809826731682E-3</v>
      </c>
      <c r="MJ39" s="34">
        <v>8.8844960555434227E-3</v>
      </c>
      <c r="MK39" s="34">
        <v>8.5623105987906456E-3</v>
      </c>
      <c r="ML39" s="34">
        <v>8.2135060802102089E-3</v>
      </c>
      <c r="MM39" s="34">
        <v>7.853933610022068E-3</v>
      </c>
      <c r="MN39" s="34">
        <v>7.5181322172284126E-3</v>
      </c>
      <c r="MO39" s="34">
        <v>7.1749333292245865E-3</v>
      </c>
      <c r="MP39" s="34">
        <v>6.846228614449501E-3</v>
      </c>
      <c r="MQ39" s="34">
        <v>6.5139089711010456E-3</v>
      </c>
      <c r="MR39" s="34">
        <v>6.1590811237692833E-3</v>
      </c>
      <c r="MS39" s="34">
        <v>5.8284802362322807E-3</v>
      </c>
      <c r="MT39" s="34">
        <v>5.5158999748528004E-3</v>
      </c>
      <c r="MU39" s="34">
        <v>5.2132750861346722E-3</v>
      </c>
      <c r="MV39" s="34">
        <v>4.9332552589476109E-3</v>
      </c>
      <c r="MW39" s="34">
        <v>4.6632522717118263E-3</v>
      </c>
      <c r="MX39" s="34">
        <v>4.411094356328249E-3</v>
      </c>
      <c r="MY39" s="34">
        <v>4.2014084756374359E-3</v>
      </c>
      <c r="MZ39" s="34">
        <v>4.0023978799581528E-3</v>
      </c>
      <c r="NA39" s="34">
        <v>3.7844644393771887E-3</v>
      </c>
      <c r="NB39" s="34">
        <v>3.5821928177028894E-3</v>
      </c>
      <c r="NC39" s="34">
        <v>3.3804546110332012E-3</v>
      </c>
      <c r="ND39" s="34">
        <v>3.1584009993821383E-3</v>
      </c>
      <c r="NE39" s="34">
        <v>2.9440014623105526E-3</v>
      </c>
      <c r="NF39" s="34">
        <v>2.7306776028126478E-3</v>
      </c>
      <c r="NG39" s="34">
        <v>2.4938264396041632E-3</v>
      </c>
      <c r="NH39" s="34">
        <v>2.284984802827239E-3</v>
      </c>
      <c r="NI39" s="34">
        <v>2.0623321179300547E-3</v>
      </c>
      <c r="NJ39" s="34">
        <v>1.8216741736978292E-3</v>
      </c>
      <c r="NK39" s="34">
        <v>1.6143549000844359E-3</v>
      </c>
      <c r="NL39" s="34">
        <v>1.3754880055785179E-3</v>
      </c>
      <c r="NM39" s="34">
        <v>1.1029867455363274E-3</v>
      </c>
      <c r="NN39" s="34">
        <v>8.4114284254610538E-4</v>
      </c>
      <c r="NO39" s="34">
        <v>5.8791704941540956E-4</v>
      </c>
      <c r="NP39" s="34">
        <v>3.3647625241428614E-4</v>
      </c>
      <c r="NQ39" s="34">
        <v>8.9706591097638011E-5</v>
      </c>
      <c r="NR39" s="34">
        <v>-1.6240576223935932E-4</v>
      </c>
      <c r="NS39" s="34">
        <v>-4.3279514648020267E-4</v>
      </c>
      <c r="NT39" s="34">
        <v>-7.0584419881924987E-4</v>
      </c>
      <c r="NU39" s="34">
        <v>-9.6901331562548876E-4</v>
      </c>
      <c r="NV39" s="34">
        <v>-1.2004576856270432E-3</v>
      </c>
      <c r="NW39" s="34">
        <v>-1.4274171553552151E-3</v>
      </c>
      <c r="NX39" s="34">
        <v>-1.6818277072161436E-3</v>
      </c>
      <c r="NY39" s="34">
        <v>-1.9178376533091068E-3</v>
      </c>
      <c r="NZ39" s="34">
        <v>-2.131936140358448E-3</v>
      </c>
      <c r="OA39" s="34">
        <v>-2.3558693937957287E-3</v>
      </c>
      <c r="OB39" s="34">
        <v>-2.5834592524915934E-3</v>
      </c>
      <c r="OC39" s="34">
        <v>-2.7906654868274927E-3</v>
      </c>
      <c r="OD39" s="34">
        <v>-2.992348512634635E-3</v>
      </c>
      <c r="OE39" s="34">
        <v>-3.1823660247027874E-3</v>
      </c>
      <c r="OF39" s="34">
        <v>-3.3749095164239407E-3</v>
      </c>
      <c r="OG39" s="34">
        <v>-3.5915144253522158E-3</v>
      </c>
      <c r="OH39" s="34">
        <v>-3.7982077337801456E-3</v>
      </c>
      <c r="OI39" s="34">
        <v>-3.9972369559109211E-3</v>
      </c>
      <c r="OJ39" s="34">
        <v>-4.1835294105112553E-3</v>
      </c>
      <c r="OK39" s="34">
        <v>-4.3632294982671738E-3</v>
      </c>
      <c r="OL39" s="34">
        <v>-4.547586664557457E-3</v>
      </c>
      <c r="OM39" s="34">
        <v>-4.7198133543133736E-3</v>
      </c>
      <c r="ON39" s="34">
        <v>-4.9035437405109406E-3</v>
      </c>
      <c r="OO39" s="34">
        <v>-5.0976360216736794E-3</v>
      </c>
      <c r="OP39" s="34">
        <v>-5.2911569364368916E-3</v>
      </c>
      <c r="OQ39" s="34">
        <v>-5.4514245130121708E-3</v>
      </c>
      <c r="OR39" s="34">
        <v>-5.5898097343742847E-3</v>
      </c>
      <c r="OS39" s="34">
        <v>-5.7431356981396675E-3</v>
      </c>
      <c r="OT39" s="34">
        <v>-5.8753574267029762E-3</v>
      </c>
      <c r="OU39" s="34">
        <v>-6.0145379975438118E-3</v>
      </c>
      <c r="OV39" s="34">
        <v>-6.1645503155887127E-3</v>
      </c>
      <c r="OW39" s="34">
        <v>-6.2939589843153954E-3</v>
      </c>
      <c r="OX39" s="34">
        <v>-6.3828029669821262E-3</v>
      </c>
      <c r="OY39" s="34">
        <v>-6.4617712050676346E-3</v>
      </c>
      <c r="OZ39" s="34">
        <v>-6.5437131561338902E-3</v>
      </c>
      <c r="PA39" s="34">
        <v>-6.609009113162756E-3</v>
      </c>
      <c r="PB39" s="34">
        <v>-6.6736428998410702E-3</v>
      </c>
      <c r="PC39" s="34">
        <v>-6.7275357432663441E-3</v>
      </c>
      <c r="PD39" s="34">
        <v>-6.7691444419324398E-3</v>
      </c>
      <c r="PE39" t="s">
        <v>1300</v>
      </c>
      <c r="PF39" t="s">
        <v>843</v>
      </c>
      <c r="PG39" t="s">
        <v>843</v>
      </c>
      <c r="PH39" t="s">
        <v>843</v>
      </c>
      <c r="PI39" t="s">
        <v>843</v>
      </c>
      <c r="PJ39" t="s">
        <v>1300</v>
      </c>
      <c r="PK39" s="34">
        <v>0.50995945930480957</v>
      </c>
      <c r="PL39" s="34">
        <v>0.50947743654251099</v>
      </c>
      <c r="PM39" s="34">
        <v>0.50883227586746216</v>
      </c>
      <c r="PN39" s="34">
        <v>0.50803452730178833</v>
      </c>
      <c r="PO39" s="34">
        <v>0.5071868896484375</v>
      </c>
      <c r="PP39" s="34">
        <v>0.50625622272491455</v>
      </c>
      <c r="PQ39" s="34">
        <v>0.50501400232315063</v>
      </c>
      <c r="PR39" s="34">
        <v>0.50368797779083252</v>
      </c>
      <c r="PS39" s="34">
        <v>0.50224286317825317</v>
      </c>
      <c r="PT39" s="34">
        <v>0.50092393159866333</v>
      </c>
      <c r="PU39" s="34">
        <v>0.50012165307998657</v>
      </c>
      <c r="PV39" s="34">
        <v>0.4995352029800415</v>
      </c>
      <c r="PW39" s="34">
        <v>0.49903503060340881</v>
      </c>
      <c r="PX39" s="34">
        <v>0.49851930141448975</v>
      </c>
      <c r="PY39" s="34">
        <v>0.49803104996681213</v>
      </c>
      <c r="PZ39" s="34">
        <v>0.49759742617607117</v>
      </c>
      <c r="QA39" s="34">
        <v>0.49729079008102417</v>
      </c>
      <c r="QB39" s="34">
        <v>0.49706694483757019</v>
      </c>
      <c r="QC39" s="34">
        <v>0.49677786231040955</v>
      </c>
      <c r="QD39" s="34">
        <v>0.49641165137290955</v>
      </c>
      <c r="QE39" s="34">
        <v>0.49613690376281738</v>
      </c>
      <c r="QF39" s="34">
        <v>0.49598458409309387</v>
      </c>
      <c r="QG39" s="34">
        <v>0.49571242928504944</v>
      </c>
      <c r="QH39" s="34">
        <v>0.49534600973129272</v>
      </c>
      <c r="QI39" s="34">
        <v>0.49498564004898071</v>
      </c>
      <c r="QJ39" s="34">
        <v>0.49463105201721191</v>
      </c>
      <c r="QK39" s="34">
        <v>0.49428123235702515</v>
      </c>
      <c r="QL39" s="34">
        <v>0.49393656849861145</v>
      </c>
      <c r="QM39" s="34">
        <v>0.49359706044197083</v>
      </c>
      <c r="QN39" s="34">
        <v>0.49326258897781372</v>
      </c>
      <c r="QO39" s="34">
        <v>0.49293333292007446</v>
      </c>
      <c r="QP39" s="34">
        <v>0.49260899424552917</v>
      </c>
      <c r="QQ39" s="34">
        <v>0.49228888750076294</v>
      </c>
      <c r="QR39" s="34">
        <v>0.49197322130203247</v>
      </c>
      <c r="QS39" s="34">
        <v>0.49166348576545715</v>
      </c>
      <c r="QT39" s="34">
        <v>0.49135944247245789</v>
      </c>
      <c r="QU39" s="34">
        <v>0.49106088280677795</v>
      </c>
      <c r="QV39" s="34">
        <v>0.4907677173614502</v>
      </c>
      <c r="QW39" s="34">
        <v>0.49048072099685669</v>
      </c>
      <c r="QX39" s="34">
        <v>0.49020197987556458</v>
      </c>
      <c r="QY39" s="34">
        <v>0.48993143439292908</v>
      </c>
      <c r="QZ39" s="34">
        <v>0.48966893553733826</v>
      </c>
      <c r="RA39" s="34">
        <v>0.48941624164581299</v>
      </c>
      <c r="RB39" s="34">
        <v>0.48917415738105774</v>
      </c>
      <c r="RC39" s="34">
        <v>0.48894208669662476</v>
      </c>
      <c r="RD39" s="34">
        <v>0.48872041702270508</v>
      </c>
      <c r="RE39" s="34">
        <v>0.48851054906845093</v>
      </c>
      <c r="RF39" s="34">
        <v>0.48831227421760559</v>
      </c>
      <c r="RG39" s="34">
        <v>0.48812434077262878</v>
      </c>
      <c r="RH39" s="34">
        <v>0.48794767260551453</v>
      </c>
      <c r="RI39" s="34">
        <v>0.48778361082077026</v>
      </c>
      <c r="RJ39" s="34">
        <v>0.48763170838356018</v>
      </c>
      <c r="RK39" s="34">
        <v>0.48749333620071411</v>
      </c>
      <c r="RL39" s="34">
        <v>0.48736810684204102</v>
      </c>
      <c r="RM39" s="34">
        <v>0.48725363612174988</v>
      </c>
      <c r="RN39" s="34">
        <v>0.48715129494667053</v>
      </c>
      <c r="RO39" s="34">
        <v>0.48706129193305969</v>
      </c>
      <c r="RP39" s="34">
        <v>0.48698243498802185</v>
      </c>
      <c r="RQ39" s="34">
        <v>0.48691684007644653</v>
      </c>
      <c r="RR39" s="34">
        <v>0.48686528205871582</v>
      </c>
      <c r="RS39" s="34">
        <v>0.48682650923728943</v>
      </c>
      <c r="RT39" s="34">
        <v>0.48680099844932556</v>
      </c>
      <c r="RU39" s="34">
        <v>0.48678871989250183</v>
      </c>
      <c r="RV39" s="34">
        <v>0.48678839206695557</v>
      </c>
      <c r="RW39" s="34">
        <v>0.48679909110069275</v>
      </c>
      <c r="RX39" s="34">
        <v>0.48682057857513428</v>
      </c>
      <c r="RY39" s="34">
        <v>0.48685091733932495</v>
      </c>
      <c r="RZ39" s="34">
        <v>0.48688793182373047</v>
      </c>
      <c r="SA39" s="34">
        <v>0.48693129420280457</v>
      </c>
      <c r="SB39" s="34">
        <v>0.48698005080223083</v>
      </c>
      <c r="SC39" s="34">
        <v>0.48703110218048096</v>
      </c>
      <c r="SD39" s="34">
        <v>0.48708188533782959</v>
      </c>
      <c r="SE39" s="34">
        <v>0.48713159561157227</v>
      </c>
      <c r="SF39" s="34">
        <v>0.48718065023422241</v>
      </c>
      <c r="SG39" s="34">
        <v>0.48722615838050842</v>
      </c>
      <c r="SH39" s="34">
        <v>0.48726829886436462</v>
      </c>
      <c r="SI39" s="34">
        <v>0.48730838298797607</v>
      </c>
      <c r="SJ39" s="34">
        <v>0.48734396696090698</v>
      </c>
      <c r="SK39" s="34">
        <v>0.48737353086471558</v>
      </c>
      <c r="SL39" s="34">
        <v>0.48739537596702576</v>
      </c>
      <c r="SM39" s="34">
        <v>0.48741057515144348</v>
      </c>
      <c r="SN39" s="34">
        <v>0.48741933703422546</v>
      </c>
      <c r="SO39" s="34">
        <v>0.48742052912712097</v>
      </c>
      <c r="SP39" s="34">
        <v>0.48741593956947327</v>
      </c>
      <c r="SQ39" s="34">
        <v>0.48740813136100769</v>
      </c>
      <c r="SR39" s="34">
        <v>0.48739445209503174</v>
      </c>
      <c r="SS39" s="34">
        <v>0.48737484216690063</v>
      </c>
      <c r="ST39" s="34">
        <v>0.48735105991363525</v>
      </c>
      <c r="SU39" s="34">
        <v>0.48732256889343262</v>
      </c>
      <c r="SV39" s="34">
        <v>0.48729017376899719</v>
      </c>
      <c r="SW39" s="34">
        <v>0.4872535765171051</v>
      </c>
      <c r="SX39" s="34">
        <v>0.48721626400947571</v>
      </c>
      <c r="SY39" s="34">
        <v>0.48717629909515381</v>
      </c>
      <c r="SZ39" s="34">
        <v>0.48713326454162598</v>
      </c>
      <c r="TA39" s="34">
        <v>0.48709067702293396</v>
      </c>
      <c r="TB39" s="34">
        <v>0.48704764246940613</v>
      </c>
      <c r="TC39" s="34">
        <v>0.48700541257858276</v>
      </c>
      <c r="TD39" s="34">
        <v>0.4869655966758728</v>
      </c>
      <c r="TE39" s="34">
        <v>0.48692408204078674</v>
      </c>
      <c r="TF39" s="34">
        <v>0.48687908053398132</v>
      </c>
      <c r="TG39" s="34">
        <v>0.48683002591133118</v>
      </c>
      <c r="TH39" t="s">
        <v>843</v>
      </c>
      <c r="TI39" t="s">
        <v>843</v>
      </c>
      <c r="TJ39" t="s">
        <v>1300</v>
      </c>
      <c r="TK39" s="34">
        <v>0.58930364491658305</v>
      </c>
      <c r="TL39" s="34">
        <v>0.593449310932889</v>
      </c>
      <c r="TM39" s="34">
        <v>0.59692846179776604</v>
      </c>
      <c r="TN39" s="34">
        <v>0.60014247430987999</v>
      </c>
      <c r="TO39" s="34">
        <v>0.60339896919602698</v>
      </c>
      <c r="TP39" s="34">
        <v>0.60674245504515401</v>
      </c>
      <c r="TQ39" s="34">
        <v>0.60950799281247692</v>
      </c>
      <c r="TR39" s="34">
        <v>0.61203752285672197</v>
      </c>
      <c r="TS39" s="34">
        <v>0.61442917193200008</v>
      </c>
      <c r="TT39" s="34">
        <v>0.61742727893817606</v>
      </c>
      <c r="TU39" s="34">
        <v>0.62171154430686204</v>
      </c>
      <c r="TV39" s="34">
        <v>0.62656331795874998</v>
      </c>
      <c r="TW39" s="34">
        <v>0.63205394819488903</v>
      </c>
      <c r="TX39" s="34">
        <v>0.63803571053702801</v>
      </c>
      <c r="TY39" s="34">
        <v>0.64409599988038091</v>
      </c>
      <c r="TZ39" s="34">
        <v>0.64991419771245706</v>
      </c>
      <c r="UA39" s="34">
        <v>0.655537627840451</v>
      </c>
      <c r="UB39" s="34">
        <v>0.66097453629659098</v>
      </c>
      <c r="UC39" s="34">
        <v>0.66582622592740603</v>
      </c>
      <c r="UD39" s="34">
        <v>0.66999306267394099</v>
      </c>
      <c r="UE39" s="34">
        <v>0.67384858742633891</v>
      </c>
      <c r="UF39" s="34">
        <v>0.67719904239023299</v>
      </c>
      <c r="UG39" s="34">
        <v>0.67986423101523497</v>
      </c>
      <c r="UH39" s="34">
        <v>0.68205522522973294</v>
      </c>
      <c r="UI39" s="34">
        <v>0.68370949643846501</v>
      </c>
      <c r="UJ39" s="34">
        <v>0.68481755905166397</v>
      </c>
      <c r="UK39" s="34">
        <v>0.68545229594294299</v>
      </c>
      <c r="UL39" s="34">
        <v>0.68580914086702294</v>
      </c>
      <c r="UM39" s="34">
        <v>0.68614997395868993</v>
      </c>
      <c r="UN39" s="34">
        <v>0.68650012224081802</v>
      </c>
      <c r="UO39" s="34">
        <v>0.68676483781528308</v>
      </c>
      <c r="UP39" s="34">
        <v>0.68694196754605596</v>
      </c>
      <c r="UQ39" s="34">
        <v>0.68686179132743508</v>
      </c>
      <c r="UR39" s="34">
        <v>0.68662547007173802</v>
      </c>
      <c r="US39" s="34">
        <v>0.68646626577544589</v>
      </c>
      <c r="UT39" s="34">
        <v>0.6862831882513839</v>
      </c>
      <c r="UU39" s="34">
        <v>0.68601234623295393</v>
      </c>
      <c r="UV39" s="34">
        <v>0.68553929341702402</v>
      </c>
      <c r="UW39" s="34">
        <v>0.68495797468504305</v>
      </c>
      <c r="UX39" s="34">
        <v>0.68443673467101307</v>
      </c>
      <c r="UY39" s="34">
        <v>0.68390747473301605</v>
      </c>
      <c r="UZ39" s="34">
        <v>0.68328034094647905</v>
      </c>
      <c r="VA39" s="34">
        <v>0.682470728245126</v>
      </c>
      <c r="VB39" s="34">
        <v>0.68143503389377902</v>
      </c>
      <c r="VC39" s="34">
        <v>0.68014118622437802</v>
      </c>
      <c r="VD39" s="34">
        <v>0.67856949943173706</v>
      </c>
      <c r="VE39" s="34">
        <v>0.67670905881275001</v>
      </c>
      <c r="VF39" s="34">
        <v>0.67452531606621702</v>
      </c>
      <c r="VG39" s="34">
        <v>0.67214675251929501</v>
      </c>
      <c r="VH39" s="34">
        <v>0.66965887013254499</v>
      </c>
      <c r="VI39" s="34">
        <v>0.66697477353413304</v>
      </c>
      <c r="VJ39" s="34">
        <v>0.66410748414450893</v>
      </c>
      <c r="VK39" s="34">
        <v>0.66104243608595004</v>
      </c>
      <c r="VL39" s="34">
        <v>0.65781398334836794</v>
      </c>
      <c r="VM39" s="34">
        <v>0.6543937570591809</v>
      </c>
      <c r="VN39" s="34">
        <v>0.65077977699579403</v>
      </c>
      <c r="VO39" s="34">
        <v>0.64717172447836302</v>
      </c>
      <c r="VP39" s="34">
        <v>0.64364892826349607</v>
      </c>
      <c r="VQ39" s="34">
        <v>0.640181910089614</v>
      </c>
      <c r="VR39" s="34">
        <v>0.63663057987852301</v>
      </c>
      <c r="VS39" s="34">
        <v>0.63301520825750501</v>
      </c>
      <c r="VT39" s="34">
        <v>0.62944889520677694</v>
      </c>
      <c r="VU39" s="34">
        <v>0.62572337977404502</v>
      </c>
      <c r="VV39" s="34">
        <v>0.62182655983687296</v>
      </c>
      <c r="VW39" s="34">
        <v>0.61790900989459596</v>
      </c>
      <c r="VX39" s="34">
        <v>0.61393841336362398</v>
      </c>
      <c r="VY39" s="34">
        <v>0.60989402950087901</v>
      </c>
      <c r="VZ39" s="34">
        <v>0.60584867624974503</v>
      </c>
      <c r="WA39" s="34">
        <v>0.601858867478268</v>
      </c>
      <c r="WB39" s="34">
        <v>0.59797642954281993</v>
      </c>
      <c r="WC39" s="34">
        <v>0.59436657154149597</v>
      </c>
      <c r="WD39" s="34">
        <v>0.59107065985957197</v>
      </c>
      <c r="WE39" s="34">
        <v>0.5879799611366</v>
      </c>
      <c r="WF39" s="34">
        <v>0.58511791105024002</v>
      </c>
      <c r="WG39" s="34">
        <v>0.58257294357094103</v>
      </c>
      <c r="WH39" s="34">
        <v>0.58036640638633397</v>
      </c>
      <c r="WI39" s="34">
        <v>0.57848318624738704</v>
      </c>
      <c r="WJ39" s="34">
        <v>0.57679899126296197</v>
      </c>
      <c r="WK39" s="34">
        <v>0.57510827850502499</v>
      </c>
      <c r="WL39" s="34">
        <v>0.57338333574285405</v>
      </c>
      <c r="WM39" s="34">
        <v>0.57168313904206902</v>
      </c>
      <c r="WN39" s="34">
        <v>0.56996541699535797</v>
      </c>
      <c r="WO39" s="34">
        <v>0.56829271912490498</v>
      </c>
      <c r="WP39" s="34">
        <v>0.566584670718982</v>
      </c>
      <c r="WQ39" s="34">
        <v>0.56471435886379906</v>
      </c>
      <c r="WR39" s="34">
        <v>0.56281710774921101</v>
      </c>
      <c r="WS39" s="34">
        <v>0.56093704038345793</v>
      </c>
      <c r="WT39" s="34">
        <v>0.55906824170083602</v>
      </c>
      <c r="WU39" s="34">
        <v>0.557221233266743</v>
      </c>
      <c r="WV39" s="34">
        <v>0.555374087302551</v>
      </c>
      <c r="WW39" s="34">
        <v>0.55354717559887001</v>
      </c>
      <c r="WX39" s="34">
        <v>0.55177764439320198</v>
      </c>
      <c r="WY39" s="34">
        <v>0.550054784783649</v>
      </c>
      <c r="WZ39" s="34">
        <v>0.54838780891680794</v>
      </c>
      <c r="XA39" s="34">
        <v>0.54677075475121395</v>
      </c>
      <c r="XB39" s="34">
        <v>0.545239387203861</v>
      </c>
      <c r="XC39" s="34">
        <v>0.54380920450530101</v>
      </c>
      <c r="XD39" s="34">
        <v>0.54244553084001201</v>
      </c>
      <c r="XE39" s="34">
        <v>0.54116940222316201</v>
      </c>
      <c r="XF39" s="34">
        <v>0.53995094628886497</v>
      </c>
      <c r="XG39" s="34">
        <v>0.53877560032277894</v>
      </c>
      <c r="XH39" t="s">
        <v>843</v>
      </c>
      <c r="XI39" t="s">
        <v>1300</v>
      </c>
      <c r="XJ39" s="34">
        <v>0.56935897703137595</v>
      </c>
      <c r="XK39" s="34">
        <v>0.57336703873588002</v>
      </c>
      <c r="XL39" s="34">
        <v>0.57671634746268408</v>
      </c>
      <c r="XM39" s="34">
        <v>0.57977154609750203</v>
      </c>
      <c r="XN39" s="34">
        <v>0.582812110190434</v>
      </c>
      <c r="XO39" s="34">
        <v>0.58586135414110696</v>
      </c>
      <c r="XP39" s="34">
        <v>0.58825859338355002</v>
      </c>
      <c r="XQ39" s="34">
        <v>0.590434617088616</v>
      </c>
      <c r="XR39" s="34">
        <v>0.59260498519206106</v>
      </c>
      <c r="XS39" s="34">
        <v>0.59549177028660094</v>
      </c>
      <c r="XT39" s="34">
        <v>0.59949415982481902</v>
      </c>
      <c r="XU39" s="34">
        <v>0.60375891032831097</v>
      </c>
      <c r="XV39" s="34">
        <v>0.60843531672865903</v>
      </c>
      <c r="XW39" s="34">
        <v>0.61330838760942596</v>
      </c>
      <c r="XX39" s="34">
        <v>0.61802917407743896</v>
      </c>
      <c r="XY39" s="34">
        <v>0.62257969214528197</v>
      </c>
      <c r="XZ39" s="34">
        <v>0.62715157940924693</v>
      </c>
      <c r="YA39" s="34">
        <v>0.63167730914756903</v>
      </c>
      <c r="YB39" s="34">
        <v>0.63572122321235702</v>
      </c>
      <c r="YC39" s="34">
        <v>0.63920125303488395</v>
      </c>
      <c r="YD39" s="34">
        <v>0.64252233175560702</v>
      </c>
      <c r="YE39" s="34">
        <v>0.64545910679139895</v>
      </c>
      <c r="YF39" s="34">
        <v>0.64769452661893401</v>
      </c>
      <c r="YG39" s="34">
        <v>0.64942282534152895</v>
      </c>
      <c r="YH39" s="34">
        <v>0.65061587352133499</v>
      </c>
      <c r="YI39" s="34">
        <v>0.65122976968973301</v>
      </c>
      <c r="YJ39" s="34">
        <v>0.65123841564683205</v>
      </c>
      <c r="YK39" s="34">
        <v>0.65071855626567698</v>
      </c>
      <c r="YL39" s="34">
        <v>0.64995476440727107</v>
      </c>
      <c r="YM39" s="34">
        <v>0.6490761091735</v>
      </c>
      <c r="YN39" s="34">
        <v>0.64805712111115199</v>
      </c>
      <c r="YO39" s="34">
        <v>0.64696268045314997</v>
      </c>
      <c r="YP39" s="34">
        <v>0.64562574801357597</v>
      </c>
      <c r="YQ39" s="34">
        <v>0.64422531615950906</v>
      </c>
      <c r="YR39" s="34">
        <v>0.64306576666532</v>
      </c>
      <c r="YS39" s="34">
        <v>0.64198629275817598</v>
      </c>
      <c r="YT39" s="34">
        <v>0.64089546221328209</v>
      </c>
      <c r="YU39" s="34">
        <v>0.63970026343756803</v>
      </c>
      <c r="YV39" s="34">
        <v>0.63838043023139901</v>
      </c>
      <c r="YW39" s="34">
        <v>0.63694443737851802</v>
      </c>
      <c r="YX39" s="34">
        <v>0.63534948989961992</v>
      </c>
      <c r="YY39" s="34">
        <v>0.63355947832566395</v>
      </c>
      <c r="YZ39" s="34">
        <v>0.63149526898611807</v>
      </c>
      <c r="ZA39" s="34">
        <v>0.62925366100194602</v>
      </c>
      <c r="ZB39" s="34">
        <v>0.62690189528736395</v>
      </c>
      <c r="ZC39" s="34">
        <v>0.62433860060007096</v>
      </c>
      <c r="ZD39" s="34">
        <v>0.62156665950362</v>
      </c>
      <c r="ZE39" s="34">
        <v>0.61859034920648903</v>
      </c>
      <c r="ZF39" s="34">
        <v>0.61542186644266994</v>
      </c>
      <c r="ZG39" s="34">
        <v>0.61201937590395505</v>
      </c>
      <c r="ZH39" s="34">
        <v>0.60838137288510508</v>
      </c>
      <c r="ZI39" s="34">
        <v>0.60467756622468405</v>
      </c>
      <c r="ZJ39" s="34">
        <v>0.60095282713562803</v>
      </c>
      <c r="ZK39" s="34">
        <v>0.597168569394945</v>
      </c>
      <c r="ZL39" s="34">
        <v>0.59319263442030901</v>
      </c>
      <c r="ZM39" s="34">
        <v>0.58906488664884693</v>
      </c>
      <c r="ZN39" s="34">
        <v>0.58492256222656502</v>
      </c>
      <c r="ZO39" s="34">
        <v>0.58057933717226295</v>
      </c>
      <c r="ZP39" s="34">
        <v>0.57606285055343698</v>
      </c>
      <c r="ZQ39" s="34">
        <v>0.57153183724948697</v>
      </c>
      <c r="ZR39" s="34">
        <v>0.56693968508987702</v>
      </c>
      <c r="ZS39" s="34">
        <v>0.56231550952149001</v>
      </c>
      <c r="ZT39" s="34">
        <v>0.55771806702096005</v>
      </c>
      <c r="ZU39" s="34">
        <v>0.55319480762259798</v>
      </c>
      <c r="ZV39" s="34">
        <v>0.54882729378970407</v>
      </c>
      <c r="ZW39" s="34">
        <v>0.54475740114543902</v>
      </c>
      <c r="ZX39" s="34">
        <v>0.54101449514976208</v>
      </c>
      <c r="ZY39" s="34">
        <v>0.53754155472271203</v>
      </c>
      <c r="ZZ39" s="34">
        <v>0.53436520367787599</v>
      </c>
      <c r="AAA39" s="34">
        <v>0.53154624752386004</v>
      </c>
      <c r="AAB39" s="34">
        <v>0.52913101052169598</v>
      </c>
      <c r="AAC39" s="34">
        <v>0.52707001026008493</v>
      </c>
      <c r="AAD39" s="34">
        <v>0.52519755966896198</v>
      </c>
      <c r="AAE39" s="34">
        <v>0.52332366794984098</v>
      </c>
      <c r="AAF39" s="34">
        <v>0.52142852700944098</v>
      </c>
      <c r="AAG39" s="34">
        <v>0.51957014046751293</v>
      </c>
      <c r="AAH39" s="34">
        <v>0.51768540856426903</v>
      </c>
      <c r="AAI39" s="34">
        <v>0.51582936751451103</v>
      </c>
      <c r="AAJ39" s="34">
        <v>0.513935180165905</v>
      </c>
      <c r="AAK39" s="34">
        <v>0.51185597940774896</v>
      </c>
      <c r="AAL39" s="34">
        <v>0.50970322314233796</v>
      </c>
      <c r="AAM39" s="34">
        <v>0.50755651773767296</v>
      </c>
      <c r="AAN39" s="34">
        <v>0.50544068918795193</v>
      </c>
      <c r="AAO39" s="34">
        <v>0.50332767830099101</v>
      </c>
      <c r="AAP39" s="34">
        <v>0.50120236716453304</v>
      </c>
      <c r="AAQ39" s="34">
        <v>0.49910671707744902</v>
      </c>
      <c r="AAR39" s="34">
        <v>0.49707029456509899</v>
      </c>
      <c r="AAS39" s="34">
        <v>0.49508937895044397</v>
      </c>
      <c r="AAT39" s="34">
        <v>0.49318311669598303</v>
      </c>
      <c r="AAU39" s="34">
        <v>0.49136956807119397</v>
      </c>
      <c r="AAV39" s="34">
        <v>0.48967834653398901</v>
      </c>
      <c r="AAW39" s="34">
        <v>0.48811960833430101</v>
      </c>
      <c r="AAX39" s="34">
        <v>0.48665139956759501</v>
      </c>
      <c r="AAY39" s="34">
        <v>0.48528534663489503</v>
      </c>
      <c r="AAZ39" s="34">
        <v>0.48399724054884902</v>
      </c>
      <c r="ABA39" s="34">
        <v>0.48280066641875002</v>
      </c>
      <c r="ABB39" s="34">
        <v>0.48172450926927396</v>
      </c>
      <c r="ABC39" s="34">
        <v>0.48073633282552003</v>
      </c>
      <c r="ABD39" s="34">
        <v>0.47982862795687703</v>
      </c>
      <c r="ABE39" s="34">
        <v>0.47897457476661998</v>
      </c>
      <c r="ABF39" s="34">
        <v>0.478135594904048</v>
      </c>
      <c r="ABG39" t="s">
        <v>843</v>
      </c>
      <c r="ABH39" t="s">
        <v>843</v>
      </c>
      <c r="ABI39" t="s">
        <v>1300</v>
      </c>
      <c r="ABJ39" s="34">
        <v>0.476907638581055</v>
      </c>
      <c r="ABK39" s="34">
        <v>0.481820914397186</v>
      </c>
      <c r="ABL39" s="34">
        <v>0.48631303949954402</v>
      </c>
      <c r="ABM39" s="34">
        <v>0.49060921137123004</v>
      </c>
      <c r="ABN39" s="34">
        <v>0.49476730716196698</v>
      </c>
      <c r="ABO39" s="34">
        <v>0.49893392243707196</v>
      </c>
      <c r="ABP39" s="34">
        <v>0.50265390943293897</v>
      </c>
      <c r="ABQ39" s="34">
        <v>0.50628819944372805</v>
      </c>
      <c r="ABR39" s="34">
        <v>0.50978869205407695</v>
      </c>
      <c r="ABS39" s="34">
        <v>0.51369394167864502</v>
      </c>
      <c r="ABT39" s="34">
        <v>0.51874101957414998</v>
      </c>
      <c r="ABU39" s="34">
        <v>0.52419908406777804</v>
      </c>
      <c r="ABV39" s="34">
        <v>0.52978892367738906</v>
      </c>
      <c r="ABW39" s="34">
        <v>0.53550699082500008</v>
      </c>
      <c r="ABX39" s="34">
        <v>0.54141698813824601</v>
      </c>
      <c r="ABY39" s="34">
        <v>0.54711165984639099</v>
      </c>
      <c r="ABZ39" s="34">
        <v>0.55250817290281706</v>
      </c>
      <c r="ACA39" s="34">
        <v>0.55801153854544094</v>
      </c>
      <c r="ACB39" s="34">
        <v>0.56332796827896803</v>
      </c>
      <c r="ACC39" s="34">
        <v>0.56822981375203196</v>
      </c>
      <c r="ACD39" s="34">
        <v>0.57323751127550804</v>
      </c>
      <c r="ACE39" s="34">
        <v>0.57826814435092799</v>
      </c>
      <c r="ACF39" s="34">
        <v>0.58300063575446104</v>
      </c>
      <c r="ACG39" s="34">
        <v>0.587533575845539</v>
      </c>
      <c r="ACH39" s="34">
        <v>0.59179924345229606</v>
      </c>
      <c r="ACI39" s="34">
        <v>0.59562130942995895</v>
      </c>
      <c r="ACJ39" s="34">
        <v>0.59895153078541807</v>
      </c>
      <c r="ACK39" s="34">
        <v>0.60191872229001098</v>
      </c>
      <c r="ACL39" s="34">
        <v>0.60452984249191299</v>
      </c>
      <c r="ACM39" s="34">
        <v>0.60669024973179098</v>
      </c>
      <c r="ACN39" s="34">
        <v>0.60835938218685504</v>
      </c>
      <c r="ACO39" s="34">
        <v>0.609493613730128</v>
      </c>
      <c r="ACP39" s="34">
        <v>0.610148251216864</v>
      </c>
      <c r="ACQ39" s="34">
        <v>0.61059114127888892</v>
      </c>
      <c r="ACR39" s="34">
        <v>0.61092652213412602</v>
      </c>
      <c r="ACS39" s="34">
        <v>0.61111338879265098</v>
      </c>
      <c r="ACT39" s="34">
        <v>0.61122280051046196</v>
      </c>
      <c r="ACU39" s="34">
        <v>0.61110029157393497</v>
      </c>
      <c r="ACV39" s="34">
        <v>0.61089723143643504</v>
      </c>
      <c r="ACW39" s="34">
        <v>0.61090271037466704</v>
      </c>
      <c r="ACX39" s="34">
        <v>0.61094728103907103</v>
      </c>
      <c r="ACY39" s="34">
        <v>0.61092430410671805</v>
      </c>
      <c r="ACZ39" s="34">
        <v>0.61074931249604203</v>
      </c>
      <c r="ADA39" s="34">
        <v>0.61038771632502897</v>
      </c>
      <c r="ADB39" s="34">
        <v>0.60984813719743203</v>
      </c>
      <c r="ADC39" s="34">
        <v>0.60911449137888707</v>
      </c>
      <c r="ADD39" s="34">
        <v>0.60814827721995701</v>
      </c>
      <c r="ADE39" s="34">
        <v>0.606883930248034</v>
      </c>
      <c r="ADF39" s="34">
        <v>0.60544864713828905</v>
      </c>
      <c r="ADG39" s="34">
        <v>0.60390793878112703</v>
      </c>
      <c r="ADH39" s="34">
        <v>0.60215313854644992</v>
      </c>
      <c r="ADI39" s="34">
        <v>0.60020864614004599</v>
      </c>
      <c r="ADJ39" s="34">
        <v>0.59806339810673503</v>
      </c>
      <c r="ADK39" s="34">
        <v>0.59572486349071607</v>
      </c>
      <c r="ADL39" s="34">
        <v>0.59316667406006607</v>
      </c>
      <c r="ADM39" s="34">
        <v>0.59036762605090698</v>
      </c>
      <c r="ADN39" s="34">
        <v>0.58749402266292794</v>
      </c>
      <c r="ADO39" s="34">
        <v>0.58462419188828496</v>
      </c>
      <c r="ADP39" s="34">
        <v>0.58170698194909298</v>
      </c>
      <c r="ADQ39" s="34">
        <v>0.57860036664873293</v>
      </c>
      <c r="ADR39" s="34">
        <v>0.57535971280615494</v>
      </c>
      <c r="ADS39" s="34">
        <v>0.57209572358323502</v>
      </c>
      <c r="ADT39" s="34">
        <v>0.56861344002318803</v>
      </c>
      <c r="ADU39" s="34">
        <v>0.56495609508579792</v>
      </c>
      <c r="ADV39" s="34">
        <v>0.56128311822126908</v>
      </c>
      <c r="ADW39" s="34">
        <v>0.55754503593427107</v>
      </c>
      <c r="ADX39" s="34">
        <v>0.55375584529346999</v>
      </c>
      <c r="ADY39" s="34">
        <v>0.54996712670180603</v>
      </c>
      <c r="ADZ39" s="34">
        <v>0.54623062530856403</v>
      </c>
      <c r="AEA39" s="34">
        <v>0.54261641763457003</v>
      </c>
      <c r="AEB39" s="34">
        <v>0.53925811022614001</v>
      </c>
      <c r="AEC39" s="34">
        <v>0.53620740711994097</v>
      </c>
      <c r="AED39" s="34">
        <v>0.53341416569805999</v>
      </c>
      <c r="AEE39" s="34">
        <v>0.53088014696795904</v>
      </c>
      <c r="AEF39" s="34">
        <v>0.52867312171718606</v>
      </c>
      <c r="AEG39" s="34">
        <v>0.52684629423440299</v>
      </c>
      <c r="AEH39" s="34">
        <v>0.52534760366726796</v>
      </c>
      <c r="AEI39" s="34">
        <v>0.52402407658296501</v>
      </c>
      <c r="AEJ39" s="34">
        <v>0.52269282187529198</v>
      </c>
      <c r="AEK39" s="34">
        <v>0.52133287485419699</v>
      </c>
      <c r="AEL39" s="34">
        <v>0.52000152688574797</v>
      </c>
      <c r="AEM39" s="34">
        <v>0.51863119826224602</v>
      </c>
      <c r="AEN39" s="34">
        <v>0.51726669995566299</v>
      </c>
      <c r="AEO39" s="34">
        <v>0.51584019533904601</v>
      </c>
      <c r="AEP39" s="34">
        <v>0.51421437744043308</v>
      </c>
      <c r="AEQ39" s="34">
        <v>0.51251249790435804</v>
      </c>
      <c r="AER39" s="34">
        <v>0.51081853952106004</v>
      </c>
      <c r="AES39" s="34">
        <v>0.50913842675448207</v>
      </c>
      <c r="AET39" s="34">
        <v>0.50743823172263003</v>
      </c>
      <c r="AEU39" s="34">
        <v>0.50570470845876703</v>
      </c>
      <c r="AEV39" s="34">
        <v>0.50396500155555901</v>
      </c>
      <c r="AEW39" s="34">
        <v>0.50225316666658992</v>
      </c>
      <c r="AEX39" s="34">
        <v>0.50058825878359203</v>
      </c>
      <c r="AEY39" s="34">
        <v>0.498991003334598</v>
      </c>
      <c r="AEZ39" s="34">
        <v>0.49745232884889101</v>
      </c>
      <c r="AFA39" s="34">
        <v>0.496008416509015</v>
      </c>
      <c r="AFB39" s="34">
        <v>0.49466802916278296</v>
      </c>
      <c r="AFC39" s="34">
        <v>0.49337500863215</v>
      </c>
      <c r="AFD39" s="34">
        <v>0.49215147603919002</v>
      </c>
      <c r="AFE39" s="34">
        <v>0.49098799964365497</v>
      </c>
      <c r="AFF39" s="34">
        <v>0.48989761566226298</v>
      </c>
      <c r="AFG39" t="s">
        <v>843</v>
      </c>
      <c r="AFH39" t="s">
        <v>843</v>
      </c>
      <c r="AFI39" s="34">
        <v>0.59353</v>
      </c>
      <c r="AFJ39" s="34">
        <v>0.59375</v>
      </c>
      <c r="AFK39" s="34">
        <v>0.59397</v>
      </c>
      <c r="AFL39" s="34">
        <v>0.59353</v>
      </c>
      <c r="AFM39" s="34">
        <v>0.59192</v>
      </c>
      <c r="AFN39" s="34">
        <v>0.59031999999999996</v>
      </c>
      <c r="AFO39" s="34">
        <v>0.5887</v>
      </c>
      <c r="AFP39" s="34">
        <v>0.58706999999999998</v>
      </c>
      <c r="AFQ39" s="34">
        <v>0.58545000000000003</v>
      </c>
      <c r="AFR39" s="34">
        <v>0.58382000000000001</v>
      </c>
      <c r="AFS39" s="34">
        <v>0.58213000000000004</v>
      </c>
      <c r="AFT39" s="34">
        <v>0.58043</v>
      </c>
      <c r="AFU39" s="34">
        <v>0.57882</v>
      </c>
      <c r="AFV39" s="34">
        <v>0.57730999999999999</v>
      </c>
      <c r="AFW39" s="34">
        <v>0.60402</v>
      </c>
      <c r="AFX39" s="34">
        <v>0.60645000000000004</v>
      </c>
      <c r="AFY39" s="34">
        <v>0.60868</v>
      </c>
      <c r="AFZ39" s="34">
        <v>0.60350999999999999</v>
      </c>
      <c r="AGA39" s="34">
        <v>0.60656999999999994</v>
      </c>
      <c r="AGB39" t="s">
        <v>843</v>
      </c>
      <c r="AGC39" t="s">
        <v>843</v>
      </c>
      <c r="AGD39" t="s">
        <v>843</v>
      </c>
      <c r="AGE39" t="s">
        <v>843</v>
      </c>
      <c r="AGF39" s="34">
        <v>5.0575276836752892E-3</v>
      </c>
      <c r="AGG39" t="s">
        <v>843</v>
      </c>
      <c r="AGH39" t="s">
        <v>843</v>
      </c>
      <c r="AGI39" t="s">
        <v>843</v>
      </c>
      <c r="AGJ39" t="s">
        <v>843</v>
      </c>
      <c r="AGK39" t="s">
        <v>843</v>
      </c>
      <c r="AGL39" t="s">
        <v>843</v>
      </c>
      <c r="AGM39" t="s">
        <v>843</v>
      </c>
      <c r="AGN39" t="s">
        <v>843</v>
      </c>
      <c r="AGO39" s="34">
        <v>0.32400000000000001</v>
      </c>
      <c r="AGP39" s="34">
        <v>2016</v>
      </c>
      <c r="AGQ39" t="s">
        <v>832</v>
      </c>
      <c r="AGR39" t="s">
        <v>843</v>
      </c>
      <c r="AGS39" s="34">
        <v>0.13500000000000001</v>
      </c>
      <c r="AGT39" s="34">
        <v>2016</v>
      </c>
      <c r="AGU39" t="s">
        <v>832</v>
      </c>
      <c r="AGV39" t="s">
        <v>843</v>
      </c>
      <c r="AGW39" s="34">
        <v>0.51600000000000001</v>
      </c>
      <c r="AGX39" s="34">
        <v>2016</v>
      </c>
      <c r="AGY39" t="s">
        <v>832</v>
      </c>
      <c r="AGZ39" t="s">
        <v>843</v>
      </c>
      <c r="AHA39" s="34">
        <v>0.86900000000000011</v>
      </c>
      <c r="AHB39" s="34">
        <v>2016</v>
      </c>
      <c r="AHC39" t="s">
        <v>832</v>
      </c>
      <c r="AHD39" t="s">
        <v>843</v>
      </c>
      <c r="AHE39" s="34">
        <v>0.24299999999999999</v>
      </c>
      <c r="AHF39" s="34">
        <v>2016</v>
      </c>
      <c r="AHG39" t="s">
        <v>832</v>
      </c>
      <c r="AHH39" t="s">
        <v>843</v>
      </c>
      <c r="AHI39" t="s">
        <v>830</v>
      </c>
      <c r="AHJ39" s="34">
        <v>0.28128319978713989</v>
      </c>
      <c r="AHK39" s="34">
        <v>0.2974715530872345</v>
      </c>
      <c r="AHL39" s="34">
        <v>0.3137061595916748</v>
      </c>
      <c r="AHM39" s="34">
        <v>0.32774075865745544</v>
      </c>
      <c r="AHN39" s="34">
        <v>0.33776277303695679</v>
      </c>
      <c r="AHO39" t="s">
        <v>843</v>
      </c>
      <c r="AHP39" s="34"/>
      <c r="AHQ39" s="34"/>
      <c r="AHR39" s="34"/>
      <c r="AHS39" s="34"/>
      <c r="AHT39" s="34"/>
      <c r="AHU39" t="s">
        <v>843</v>
      </c>
      <c r="AHV39" s="34">
        <v>0.27278190851211548</v>
      </c>
      <c r="AHW39" s="34">
        <v>0.28237900137901306</v>
      </c>
      <c r="AHX39" s="34">
        <v>0.29300707578659058</v>
      </c>
      <c r="AHY39" s="34">
        <v>0.30821925401687622</v>
      </c>
      <c r="AHZ39" s="34">
        <v>0.32213729619979858</v>
      </c>
      <c r="AIA39" t="s">
        <v>832</v>
      </c>
      <c r="AIB39" t="s">
        <v>843</v>
      </c>
      <c r="AIC39" s="34">
        <v>0.26834872364997864</v>
      </c>
      <c r="AID39" s="34">
        <v>0.28000703454017639</v>
      </c>
      <c r="AIE39" s="34">
        <v>0.29075238108634949</v>
      </c>
      <c r="AIF39" s="34">
        <v>0.30370986461639404</v>
      </c>
      <c r="AIG39" s="34">
        <v>0.31570303440093994</v>
      </c>
      <c r="AIH39" t="s">
        <v>924</v>
      </c>
      <c r="AII39" t="s">
        <v>843</v>
      </c>
      <c r="AIJ39" s="34">
        <v>0.27705749869346619</v>
      </c>
      <c r="AIK39" s="34">
        <v>0.28653332591056824</v>
      </c>
      <c r="AIL39" s="34">
        <v>0.29643198847770691</v>
      </c>
      <c r="AIM39" s="34">
        <v>0.30933201313018799</v>
      </c>
      <c r="AIN39" s="34">
        <v>0.32214000821113586</v>
      </c>
      <c r="AIO39" t="s">
        <v>1607</v>
      </c>
      <c r="AIP39" s="34">
        <v>0.33850333094596863</v>
      </c>
      <c r="AIQ39" t="s">
        <v>843</v>
      </c>
      <c r="AIR39" s="34">
        <v>0.31245000000000001</v>
      </c>
      <c r="AIS39" s="34">
        <v>0.32075999999999999</v>
      </c>
      <c r="AIT39" s="34">
        <v>0.33551999999999998</v>
      </c>
      <c r="AIU39" s="34">
        <v>0.34826000000000001</v>
      </c>
      <c r="AIV39" s="34">
        <v>0.35637000000000002</v>
      </c>
      <c r="AIW39" s="34">
        <v>0.35765999999999998</v>
      </c>
      <c r="AIX39" t="s">
        <v>843</v>
      </c>
      <c r="AIY39" s="34">
        <v>5.5E-2</v>
      </c>
      <c r="AIZ39" s="34">
        <v>6.5000000000000002E-2</v>
      </c>
      <c r="AJA39" s="34">
        <v>7.0999999999999994E-2</v>
      </c>
      <c r="AJB39" s="34">
        <v>7.2999999999999995E-2</v>
      </c>
      <c r="AJC39" s="34">
        <v>7.400000000000001E-2</v>
      </c>
      <c r="AJD39" s="34">
        <v>7.0000000000000007E-2</v>
      </c>
      <c r="AJE39" t="s">
        <v>843</v>
      </c>
      <c r="AJF39" s="34">
        <v>5.9683572500944138E-2</v>
      </c>
      <c r="AJG39" s="34">
        <v>6.3838362693786621E-2</v>
      </c>
      <c r="AJH39" s="34">
        <v>6.5385058522224426E-2</v>
      </c>
      <c r="AJI39" s="34">
        <v>7.1314170956611633E-2</v>
      </c>
      <c r="AJJ39" s="34">
        <v>7.8373879194259644E-2</v>
      </c>
      <c r="AJK39" t="s">
        <v>830</v>
      </c>
      <c r="AJL39" t="s">
        <v>843</v>
      </c>
      <c r="AJM39" t="s">
        <v>843</v>
      </c>
      <c r="AJN39" s="34">
        <v>6.0523577034473419E-2</v>
      </c>
      <c r="AJO39" s="34">
        <v>6.1132658272981644E-2</v>
      </c>
      <c r="AJP39" s="34">
        <v>6.2933355569839478E-2</v>
      </c>
      <c r="AJQ39" s="34">
        <v>6.3216418027877808E-2</v>
      </c>
      <c r="AJR39" s="34">
        <v>6.8591192364692688E-2</v>
      </c>
      <c r="AJS39" t="s">
        <v>832</v>
      </c>
      <c r="AJT39" t="s">
        <v>843</v>
      </c>
      <c r="AJU39" t="s">
        <v>843</v>
      </c>
      <c r="AJV39" t="s">
        <v>843</v>
      </c>
      <c r="AJW39" s="34">
        <v>4.6473529189825058E-2</v>
      </c>
      <c r="AJX39" s="34">
        <v>5.2228055894374847E-2</v>
      </c>
      <c r="AJY39" s="34">
        <v>5.4291006177663803E-2</v>
      </c>
      <c r="AJZ39" s="34">
        <v>6.057242676615715E-2</v>
      </c>
      <c r="AKA39" s="34">
        <v>6.7953862249851227E-2</v>
      </c>
      <c r="AKB39" t="s">
        <v>830</v>
      </c>
      <c r="AKC39" t="s">
        <v>843</v>
      </c>
      <c r="AKD39" t="s">
        <v>843</v>
      </c>
      <c r="AKE39" t="s">
        <v>843</v>
      </c>
      <c r="AKF39" s="34">
        <v>4.8330072313547134E-2</v>
      </c>
      <c r="AKG39" s="34">
        <v>4.9666259437799454E-2</v>
      </c>
      <c r="AKH39" s="34">
        <v>5.1105741411447525E-2</v>
      </c>
      <c r="AKI39" s="34">
        <v>5.1930584013462067E-2</v>
      </c>
      <c r="AKJ39" s="34">
        <v>5.784282460808754E-2</v>
      </c>
      <c r="AKK39" t="s">
        <v>832</v>
      </c>
      <c r="AKL39" t="s">
        <v>843</v>
      </c>
      <c r="AKM39" s="34">
        <v>2820</v>
      </c>
      <c r="AKN39" t="s">
        <v>832</v>
      </c>
      <c r="AKO39" t="s">
        <v>843</v>
      </c>
      <c r="AKP39" s="34">
        <v>1603.99658203125</v>
      </c>
      <c r="AKQ39" t="s">
        <v>830</v>
      </c>
      <c r="AKR39" t="s">
        <v>843</v>
      </c>
      <c r="AKS39" s="34">
        <v>1784.7388872872</v>
      </c>
      <c r="AKT39" t="s">
        <v>832</v>
      </c>
      <c r="AKU39" t="s">
        <v>843</v>
      </c>
      <c r="AKV39" s="34">
        <v>2688.30395035828</v>
      </c>
      <c r="AKW39" t="s">
        <v>832</v>
      </c>
      <c r="AKX39" t="s">
        <v>843</v>
      </c>
      <c r="AKY39" s="34">
        <v>0.28511402010917664</v>
      </c>
      <c r="AKZ39" s="34">
        <v>0.30312648415565491</v>
      </c>
      <c r="ALA39" s="34">
        <v>0.31756758689880371</v>
      </c>
      <c r="ALB39" s="34">
        <v>0.3234889805316925</v>
      </c>
      <c r="ALC39" s="34">
        <v>0.32292315363883972</v>
      </c>
      <c r="ALD39" t="s">
        <v>830</v>
      </c>
      <c r="ALE39" t="s">
        <v>843</v>
      </c>
      <c r="ALF39" t="s">
        <v>843</v>
      </c>
      <c r="ALG39" t="s">
        <v>843</v>
      </c>
      <c r="ALH39" s="34">
        <v>0.27707302570343018</v>
      </c>
      <c r="ALI39" s="34">
        <v>0.28838253021240234</v>
      </c>
      <c r="ALJ39" s="34">
        <v>0.2950400710105896</v>
      </c>
      <c r="ALK39" s="34">
        <v>0.30139705538749695</v>
      </c>
      <c r="ALL39" s="34">
        <v>0.31374260783195496</v>
      </c>
      <c r="ALM39" t="s">
        <v>832</v>
      </c>
    </row>
    <row r="40" spans="1:1001">
      <c r="A40" t="s">
        <v>512</v>
      </c>
      <c r="B40" t="s">
        <v>29</v>
      </c>
      <c r="C40" t="s">
        <v>228</v>
      </c>
      <c r="D40" s="34">
        <v>3.7885930389165878E-2</v>
      </c>
      <c r="E40" t="s">
        <v>432</v>
      </c>
      <c r="F40" s="34">
        <v>5.0823356956243515E-2</v>
      </c>
      <c r="G40" t="s">
        <v>1464</v>
      </c>
      <c r="H40" s="34">
        <v>4.2564012110233307E-2</v>
      </c>
      <c r="I40" t="s">
        <v>1294</v>
      </c>
      <c r="J40" s="34">
        <v>3.5754088312387466E-2</v>
      </c>
      <c r="K40" t="s">
        <v>1521</v>
      </c>
      <c r="L40" s="34"/>
      <c r="M40" t="s">
        <v>432</v>
      </c>
      <c r="N40" s="34">
        <v>0.75359660387039185</v>
      </c>
      <c r="O40" s="34"/>
      <c r="P40" t="s">
        <v>1459</v>
      </c>
      <c r="Q40" s="34"/>
      <c r="R40" t="s">
        <v>1459</v>
      </c>
      <c r="S40" s="34"/>
      <c r="T40" t="s">
        <v>1459</v>
      </c>
      <c r="U40" s="34">
        <v>0.75359660387039185</v>
      </c>
      <c r="V40" t="s">
        <v>432</v>
      </c>
      <c r="W40" t="s">
        <v>843</v>
      </c>
      <c r="X40" t="s">
        <v>1464</v>
      </c>
      <c r="Y40" s="34">
        <v>0.75508403778076172</v>
      </c>
      <c r="Z40" s="34"/>
      <c r="AA40" t="s">
        <v>1459</v>
      </c>
      <c r="AB40" s="34"/>
      <c r="AC40" t="s">
        <v>1459</v>
      </c>
      <c r="AD40" s="34"/>
      <c r="AE40" t="s">
        <v>1459</v>
      </c>
      <c r="AF40" s="34">
        <v>0.75508403778076172</v>
      </c>
      <c r="AG40" t="s">
        <v>1464</v>
      </c>
      <c r="AH40" t="s">
        <v>843</v>
      </c>
      <c r="AI40" t="s">
        <v>1294</v>
      </c>
      <c r="AJ40" s="34">
        <v>0.75508403778076172</v>
      </c>
      <c r="AK40" s="34"/>
      <c r="AL40" t="s">
        <v>1459</v>
      </c>
      <c r="AM40" s="34"/>
      <c r="AN40" t="s">
        <v>1459</v>
      </c>
      <c r="AO40" s="34"/>
      <c r="AP40" t="s">
        <v>1459</v>
      </c>
      <c r="AQ40" s="34">
        <v>0.75508403778076172</v>
      </c>
      <c r="AR40" t="s">
        <v>1294</v>
      </c>
      <c r="AS40" t="s">
        <v>843</v>
      </c>
      <c r="AT40" t="s">
        <v>1521</v>
      </c>
      <c r="AU40" s="34">
        <v>0.75056594610214233</v>
      </c>
      <c r="AV40" s="34"/>
      <c r="AW40" t="s">
        <v>1459</v>
      </c>
      <c r="AX40" s="34"/>
      <c r="AY40" t="s">
        <v>1459</v>
      </c>
      <c r="AZ40" s="34"/>
      <c r="BA40" t="s">
        <v>1459</v>
      </c>
      <c r="BB40" s="34">
        <v>0.75056594610214233</v>
      </c>
      <c r="BC40" t="s">
        <v>1521</v>
      </c>
      <c r="BD40" t="s">
        <v>843</v>
      </c>
      <c r="BE40" s="34">
        <v>0.54523499805254672</v>
      </c>
      <c r="BF40" t="s">
        <v>465</v>
      </c>
      <c r="BG40" t="s">
        <v>843</v>
      </c>
      <c r="BH40" t="s">
        <v>432</v>
      </c>
      <c r="BI40" s="34">
        <v>0.84302091598510742</v>
      </c>
      <c r="BJ40" t="s">
        <v>819</v>
      </c>
      <c r="BK40" s="34">
        <v>4.6141791343688965</v>
      </c>
      <c r="BL40" t="s">
        <v>1294</v>
      </c>
      <c r="BM40" s="34">
        <v>5.5234341621398926</v>
      </c>
      <c r="BN40" t="s">
        <v>1521</v>
      </c>
      <c r="BO40" s="34">
        <v>10.127725601196289</v>
      </c>
      <c r="BP40" t="s">
        <v>843</v>
      </c>
      <c r="BQ40" s="34">
        <v>2.3396694660186768</v>
      </c>
      <c r="BR40" t="s">
        <v>465</v>
      </c>
      <c r="BS40" s="34"/>
      <c r="BT40" t="s">
        <v>843</v>
      </c>
      <c r="BU40" s="34">
        <v>3.1594734191894531</v>
      </c>
      <c r="BV40" t="s">
        <v>1561</v>
      </c>
      <c r="BW40" t="s">
        <v>843</v>
      </c>
      <c r="BX40" s="34">
        <v>3.4866387844085693</v>
      </c>
      <c r="BY40" t="s">
        <v>924</v>
      </c>
      <c r="BZ40" t="s">
        <v>843</v>
      </c>
      <c r="CA40" t="s">
        <v>432</v>
      </c>
      <c r="CB40" s="34">
        <v>3.8738695438951254E-3</v>
      </c>
      <c r="CC40" s="34">
        <v>3.2849237322807312E-3</v>
      </c>
      <c r="CD40" s="34">
        <v>5.2460920996963978E-3</v>
      </c>
      <c r="CE40" s="34">
        <v>2.9396167956292629E-3</v>
      </c>
      <c r="CF40" s="34">
        <v>2.9395774472504854E-3</v>
      </c>
      <c r="CG40" t="s">
        <v>843</v>
      </c>
      <c r="CH40" t="s">
        <v>819</v>
      </c>
      <c r="CI40" s="34">
        <v>2.8697575908154249E-3</v>
      </c>
      <c r="CJ40" s="34">
        <v>3.3431823831051588E-3</v>
      </c>
      <c r="CK40" s="34">
        <v>2.2940738126635551E-3</v>
      </c>
      <c r="CL40" s="34">
        <v>1.79217045661062E-3</v>
      </c>
      <c r="CM40" s="34">
        <v>1.8042881274595857E-3</v>
      </c>
      <c r="CN40" t="s">
        <v>843</v>
      </c>
      <c r="CO40" t="s">
        <v>1294</v>
      </c>
      <c r="CP40" s="34">
        <v>2.7468018233776093E-3</v>
      </c>
      <c r="CQ40" s="34">
        <v>2.8101115021854639E-3</v>
      </c>
      <c r="CR40" s="34">
        <v>1.7952648922801018E-3</v>
      </c>
      <c r="CS40" s="34">
        <v>1.8094264669343829E-3</v>
      </c>
      <c r="CT40" s="34">
        <v>1.8196689197793603E-3</v>
      </c>
      <c r="CU40" t="s">
        <v>843</v>
      </c>
      <c r="CV40" t="s">
        <v>1521</v>
      </c>
      <c r="CW40" s="34">
        <v>2.9622996225953102E-3</v>
      </c>
      <c r="CX40" s="34">
        <v>2.135933144018054E-3</v>
      </c>
      <c r="CY40" s="34">
        <v>1.805911073461175E-3</v>
      </c>
      <c r="CZ40" s="34">
        <v>1.8196518067270517E-3</v>
      </c>
      <c r="DA40" s="34">
        <v>1.8298934446647763E-3</v>
      </c>
      <c r="DB40" t="s">
        <v>843</v>
      </c>
      <c r="DC40" s="34">
        <v>8.5800962448120117</v>
      </c>
      <c r="DD40" s="34">
        <v>8.686676025390625</v>
      </c>
      <c r="DE40" s="34">
        <v>9.0867786407470703</v>
      </c>
      <c r="DF40" s="34">
        <v>9.2923650741577148</v>
      </c>
      <c r="DG40" s="34">
        <v>9.4241428375244141</v>
      </c>
      <c r="DH40" t="s">
        <v>1464</v>
      </c>
      <c r="DI40" t="s">
        <v>843</v>
      </c>
      <c r="DJ40" s="34">
        <v>8.6963129043579102</v>
      </c>
      <c r="DK40" s="34">
        <v>8.8843183517456055</v>
      </c>
      <c r="DL40" s="34">
        <v>9.2401866912841797</v>
      </c>
      <c r="DM40" s="34">
        <v>9.371150016784668</v>
      </c>
      <c r="DN40" s="34">
        <v>9.5041952133178711</v>
      </c>
      <c r="DO40" t="s">
        <v>1294</v>
      </c>
      <c r="DP40" t="s">
        <v>843</v>
      </c>
      <c r="DQ40" s="34">
        <v>9.5579404830932617</v>
      </c>
      <c r="DR40" t="s">
        <v>1521</v>
      </c>
      <c r="DS40" t="s">
        <v>843</v>
      </c>
      <c r="DT40" t="s">
        <v>843</v>
      </c>
      <c r="DU40" s="34">
        <v>10.6</v>
      </c>
      <c r="DV40" t="s">
        <v>1461</v>
      </c>
      <c r="DW40" t="s">
        <v>843</v>
      </c>
      <c r="DX40" t="s">
        <v>843</v>
      </c>
      <c r="DY40" t="s">
        <v>432</v>
      </c>
      <c r="DZ40" s="34">
        <v>-6.9452468305826187E-3</v>
      </c>
      <c r="EA40" s="34">
        <v>-2.1004669833928347E-3</v>
      </c>
      <c r="EB40" s="34">
        <v>-3.5488980356603861E-3</v>
      </c>
      <c r="EC40" s="34">
        <v>-3.9892354980111122E-3</v>
      </c>
      <c r="ED40" s="34">
        <v>-5.0201248377561569E-3</v>
      </c>
      <c r="EE40" t="s">
        <v>843</v>
      </c>
      <c r="EF40" t="s">
        <v>819</v>
      </c>
      <c r="EG40" s="34">
        <v>-5.9514632448554039E-3</v>
      </c>
      <c r="EH40" s="34">
        <v>-1.6030172118917108E-3</v>
      </c>
      <c r="EI40" s="34">
        <v>7.0019792765378952E-3</v>
      </c>
      <c r="EJ40" s="34">
        <v>2.6484595146030188E-3</v>
      </c>
      <c r="EK40" s="34">
        <v>-3.3030598424375057E-3</v>
      </c>
      <c r="EL40" t="s">
        <v>843</v>
      </c>
      <c r="EM40" t="s">
        <v>1294</v>
      </c>
      <c r="EN40" s="34">
        <v>9.025203762575984E-4</v>
      </c>
      <c r="EO40" s="34">
        <v>6.2328390777111053E-3</v>
      </c>
      <c r="EP40" s="34">
        <v>1.3197927037253976E-3</v>
      </c>
      <c r="EQ40" s="34">
        <v>-3.6139076109975576E-3</v>
      </c>
      <c r="ER40" s="34">
        <v>1.378138829022646E-2</v>
      </c>
      <c r="ES40" t="s">
        <v>843</v>
      </c>
      <c r="ET40" t="s">
        <v>1521</v>
      </c>
      <c r="EU40" s="34">
        <v>2.129559637978673E-3</v>
      </c>
      <c r="EV40" s="34">
        <v>3.8132511544972658E-3</v>
      </c>
      <c r="EW40" s="34">
        <v>-4.1534081101417542E-3</v>
      </c>
      <c r="EX40" s="34">
        <v>2.1992370020598173E-3</v>
      </c>
      <c r="EY40" s="34">
        <v>1.7913492396473885E-2</v>
      </c>
      <c r="EZ40" t="s">
        <v>843</v>
      </c>
      <c r="FA40" t="s">
        <v>465</v>
      </c>
      <c r="FB40" s="34">
        <v>-4.2330138385295868E-3</v>
      </c>
      <c r="FC40" s="34">
        <v>-5.191451869904995E-3</v>
      </c>
      <c r="FD40" s="34">
        <v>-1.7498646629974246E-3</v>
      </c>
      <c r="FE40" s="34">
        <v>-1.8796479562297463E-3</v>
      </c>
      <c r="FF40" s="34">
        <v>1.3925275765359402E-2</v>
      </c>
      <c r="FG40" t="s">
        <v>843</v>
      </c>
      <c r="FH40" s="34"/>
      <c r="FI40" s="34"/>
      <c r="FJ40" s="34"/>
      <c r="FK40" s="34"/>
      <c r="FL40" s="34"/>
      <c r="FM40" t="s">
        <v>843</v>
      </c>
      <c r="FN40" t="s">
        <v>843</v>
      </c>
      <c r="FO40" s="34">
        <v>0.72182000000000002</v>
      </c>
      <c r="FP40" t="s">
        <v>1462</v>
      </c>
      <c r="FQ40" t="s">
        <v>843</v>
      </c>
      <c r="FR40" t="s">
        <v>843</v>
      </c>
      <c r="FS40" s="34">
        <v>0.74135999999999991</v>
      </c>
      <c r="FT40" t="s">
        <v>1462</v>
      </c>
      <c r="FU40" t="s">
        <v>843</v>
      </c>
      <c r="FV40" t="s">
        <v>843</v>
      </c>
      <c r="FW40" s="34">
        <v>0.70353999999999994</v>
      </c>
      <c r="FX40" t="s">
        <v>1462</v>
      </c>
      <c r="FY40" t="s">
        <v>843</v>
      </c>
      <c r="FZ40" s="34"/>
      <c r="GA40" s="34"/>
      <c r="GB40" s="34"/>
      <c r="GC40" s="34"/>
      <c r="GD40" s="34"/>
      <c r="GE40" t="s">
        <v>1460</v>
      </c>
      <c r="GF40" t="s">
        <v>843</v>
      </c>
      <c r="GG40" s="34">
        <v>-7.4818439781665802E-2</v>
      </c>
      <c r="GH40" s="34">
        <v>-8.0363519489765167E-2</v>
      </c>
      <c r="GI40" s="34">
        <v>-7.0016086101531982E-2</v>
      </c>
      <c r="GJ40" s="34">
        <v>-5.8001156896352768E-2</v>
      </c>
      <c r="GK40" s="34"/>
      <c r="GL40" t="s">
        <v>832</v>
      </c>
      <c r="GM40" t="s">
        <v>843</v>
      </c>
      <c r="GN40" s="34"/>
      <c r="GO40" t="s">
        <v>1460</v>
      </c>
      <c r="GP40" t="s">
        <v>843</v>
      </c>
      <c r="GQ40" t="s">
        <v>843</v>
      </c>
      <c r="GR40" s="34">
        <v>8.0100357532501221E-2</v>
      </c>
      <c r="GS40" s="34">
        <v>9.0041264891624451E-2</v>
      </c>
      <c r="GT40" s="34">
        <v>8.5713811218738556E-2</v>
      </c>
      <c r="GU40" s="34">
        <v>7.3459707200527191E-2</v>
      </c>
      <c r="GV40" s="34">
        <v>4.0450792759656906E-2</v>
      </c>
      <c r="GW40" t="s">
        <v>832</v>
      </c>
      <c r="GX40" t="s">
        <v>843</v>
      </c>
      <c r="GY40" t="s">
        <v>843</v>
      </c>
      <c r="GZ40" t="s">
        <v>843</v>
      </c>
      <c r="HA40" t="s">
        <v>843</v>
      </c>
      <c r="HB40" t="s">
        <v>843</v>
      </c>
      <c r="HC40" t="s">
        <v>843</v>
      </c>
      <c r="HD40" t="s">
        <v>843</v>
      </c>
      <c r="HE40" t="s">
        <v>843</v>
      </c>
      <c r="HF40" t="s">
        <v>843</v>
      </c>
      <c r="HG40" t="s">
        <v>843</v>
      </c>
      <c r="HH40" s="34">
        <v>264657</v>
      </c>
      <c r="HI40" s="34">
        <v>265377</v>
      </c>
      <c r="HJ40" s="34">
        <v>266455</v>
      </c>
      <c r="HK40" s="34">
        <v>267499</v>
      </c>
      <c r="HL40" s="34">
        <v>268505</v>
      </c>
      <c r="HM40" s="34">
        <v>269477</v>
      </c>
      <c r="HN40" s="34">
        <v>270425</v>
      </c>
      <c r="HO40" s="34">
        <v>271444</v>
      </c>
      <c r="HP40" s="34">
        <v>272635</v>
      </c>
      <c r="HQ40" s="34">
        <v>273791</v>
      </c>
      <c r="HR40" s="34">
        <v>274711</v>
      </c>
      <c r="HS40" s="34">
        <v>275486</v>
      </c>
      <c r="HT40" s="34">
        <v>276197</v>
      </c>
      <c r="HU40" s="34">
        <v>276865</v>
      </c>
      <c r="HV40" s="34">
        <v>277493</v>
      </c>
      <c r="HW40" s="34">
        <v>278083</v>
      </c>
      <c r="HX40" s="34">
        <v>278649</v>
      </c>
      <c r="HY40" s="34">
        <v>279187</v>
      </c>
      <c r="HZ40" s="34">
        <v>279688</v>
      </c>
      <c r="IA40" s="34">
        <v>280180</v>
      </c>
      <c r="IB40" s="34">
        <v>280693</v>
      </c>
      <c r="IC40" s="34">
        <v>281200</v>
      </c>
      <c r="ID40" s="34">
        <v>281635</v>
      </c>
      <c r="IE40" s="34">
        <v>281995</v>
      </c>
      <c r="IF40" s="34">
        <v>282309</v>
      </c>
      <c r="IG40" s="34">
        <v>282580</v>
      </c>
      <c r="IH40" s="34">
        <v>282797</v>
      </c>
      <c r="II40" s="34">
        <v>282962</v>
      </c>
      <c r="IJ40" s="34">
        <v>283071</v>
      </c>
      <c r="IK40" s="34">
        <v>283112</v>
      </c>
      <c r="IL40" s="34">
        <v>283082</v>
      </c>
      <c r="IM40" s="34">
        <v>282986</v>
      </c>
      <c r="IN40" s="34">
        <v>282815</v>
      </c>
      <c r="IO40" s="34">
        <v>282567</v>
      </c>
      <c r="IP40" s="34">
        <v>282255</v>
      </c>
      <c r="IQ40" s="34">
        <v>281861</v>
      </c>
      <c r="IR40" s="34">
        <v>281387</v>
      </c>
      <c r="IS40" s="34">
        <v>280849</v>
      </c>
      <c r="IT40" s="34">
        <v>280235</v>
      </c>
      <c r="IU40" s="34">
        <v>279540</v>
      </c>
      <c r="IV40" s="34">
        <v>278768</v>
      </c>
      <c r="IW40" s="34">
        <v>277923</v>
      </c>
      <c r="IX40" s="34">
        <v>277003</v>
      </c>
      <c r="IY40" s="34">
        <v>276014</v>
      </c>
      <c r="IZ40" s="34">
        <v>274967</v>
      </c>
      <c r="JA40" s="34">
        <v>273860</v>
      </c>
      <c r="JB40" s="34">
        <v>272705</v>
      </c>
      <c r="JC40" s="34">
        <v>271515</v>
      </c>
      <c r="JD40" s="34">
        <v>270291</v>
      </c>
      <c r="JE40" s="34">
        <v>269048</v>
      </c>
      <c r="JF40" s="34">
        <v>267788</v>
      </c>
      <c r="JG40" s="34">
        <v>266505</v>
      </c>
      <c r="JH40" s="34">
        <v>265212</v>
      </c>
      <c r="JI40" s="34">
        <v>263918</v>
      </c>
      <c r="JJ40" s="34">
        <v>262627</v>
      </c>
      <c r="JK40" s="34">
        <v>261333.00000000003</v>
      </c>
      <c r="JL40" s="34">
        <v>260038</v>
      </c>
      <c r="JM40" s="34">
        <v>258762.99999999997</v>
      </c>
      <c r="JN40" s="34">
        <v>257497</v>
      </c>
      <c r="JO40" s="34">
        <v>256237.00000000003</v>
      </c>
      <c r="JP40" s="34">
        <v>254982</v>
      </c>
      <c r="JQ40" s="34">
        <v>253729</v>
      </c>
      <c r="JR40" s="34">
        <v>252488</v>
      </c>
      <c r="JS40" s="34">
        <v>251249</v>
      </c>
      <c r="JT40" s="34">
        <v>250012</v>
      </c>
      <c r="JU40" s="34">
        <v>248779</v>
      </c>
      <c r="JV40" s="34">
        <v>247554</v>
      </c>
      <c r="JW40" s="34">
        <v>246328</v>
      </c>
      <c r="JX40" s="34">
        <v>245090</v>
      </c>
      <c r="JY40" s="34">
        <v>243854</v>
      </c>
      <c r="JZ40" s="34">
        <v>242612</v>
      </c>
      <c r="KA40" s="34">
        <v>241352</v>
      </c>
      <c r="KB40" s="34">
        <v>240100</v>
      </c>
      <c r="KC40" s="34">
        <v>238845</v>
      </c>
      <c r="KD40" s="34">
        <v>237567</v>
      </c>
      <c r="KE40" s="34">
        <v>236275</v>
      </c>
      <c r="KF40" s="34">
        <v>234975</v>
      </c>
      <c r="KG40" s="34">
        <v>233660</v>
      </c>
      <c r="KH40" s="34">
        <v>232334</v>
      </c>
      <c r="KI40" s="34">
        <v>231006</v>
      </c>
      <c r="KJ40" s="34">
        <v>229669</v>
      </c>
      <c r="KK40" s="34">
        <v>228317</v>
      </c>
      <c r="KL40" s="34">
        <v>226965</v>
      </c>
      <c r="KM40" s="34">
        <v>225624</v>
      </c>
      <c r="KN40" s="34">
        <v>224272</v>
      </c>
      <c r="KO40" s="34">
        <v>222916</v>
      </c>
      <c r="KP40" s="34">
        <v>221558</v>
      </c>
      <c r="KQ40" s="34">
        <v>220197</v>
      </c>
      <c r="KR40" s="34">
        <v>218841</v>
      </c>
      <c r="KS40" s="34">
        <v>217486</v>
      </c>
      <c r="KT40" s="34">
        <v>216138</v>
      </c>
      <c r="KU40" s="34">
        <v>214797</v>
      </c>
      <c r="KV40" s="34">
        <v>213464</v>
      </c>
      <c r="KW40" s="34">
        <v>212135</v>
      </c>
      <c r="KX40" s="34">
        <v>210804</v>
      </c>
      <c r="KY40" s="34">
        <v>209482</v>
      </c>
      <c r="KZ40" s="34">
        <v>208169</v>
      </c>
      <c r="LA40" s="34">
        <v>206864</v>
      </c>
      <c r="LB40" s="34">
        <v>205572</v>
      </c>
      <c r="LC40" s="34">
        <v>204292</v>
      </c>
      <c r="LD40" s="34">
        <v>203022</v>
      </c>
      <c r="LE40" t="s">
        <v>843</v>
      </c>
      <c r="LF40" t="s">
        <v>843</v>
      </c>
      <c r="LG40" t="s">
        <v>843</v>
      </c>
      <c r="LH40" s="34">
        <v>1.841812627390027E-3</v>
      </c>
      <c r="LI40" s="34">
        <v>2.7168085798621178E-3</v>
      </c>
      <c r="LJ40" s="34">
        <v>4.0539172478020191E-3</v>
      </c>
      <c r="LK40" s="34">
        <v>3.9104539901018143E-3</v>
      </c>
      <c r="LL40" s="34">
        <v>3.7537077441811562E-3</v>
      </c>
      <c r="LM40" s="34">
        <v>3.6135078407824039E-3</v>
      </c>
      <c r="LN40" s="34">
        <v>3.5117520019412041E-3</v>
      </c>
      <c r="LO40" s="34">
        <v>3.7610610015690327E-3</v>
      </c>
      <c r="LP40" s="34">
        <v>4.3780477717518806E-3</v>
      </c>
      <c r="LQ40" s="34">
        <v>4.2311372235417366E-3</v>
      </c>
      <c r="LR40" s="34">
        <v>3.3545943442732096E-3</v>
      </c>
      <c r="LS40" s="34">
        <v>2.8171746525913477E-3</v>
      </c>
      <c r="LT40" s="34">
        <v>2.5775686372071505E-3</v>
      </c>
      <c r="LU40" s="34">
        <v>2.4156435392796993E-3</v>
      </c>
      <c r="LV40" s="34">
        <v>2.2656847722828388E-3</v>
      </c>
      <c r="LW40" s="34">
        <v>2.1239225752651691E-3</v>
      </c>
      <c r="LX40" s="34">
        <v>2.0332951098680496E-3</v>
      </c>
      <c r="LY40" s="34">
        <v>1.9288829062134027E-3</v>
      </c>
      <c r="LZ40" s="34">
        <v>1.7928879242390394E-3</v>
      </c>
      <c r="MA40" s="34">
        <v>1.7575576202943921E-3</v>
      </c>
      <c r="MB40" s="34">
        <v>1.8292915774509311E-3</v>
      </c>
      <c r="MC40" s="34">
        <v>1.8046145560219884E-3</v>
      </c>
      <c r="MD40" s="34">
        <v>1.5457463450729847E-3</v>
      </c>
      <c r="ME40" s="34">
        <v>1.2774339411407709E-3</v>
      </c>
      <c r="MF40" s="34">
        <v>1.1128754122182727E-3</v>
      </c>
      <c r="MG40" s="34">
        <v>9.5948058879002929E-4</v>
      </c>
      <c r="MH40" s="34">
        <v>7.6762941898778081E-4</v>
      </c>
      <c r="MI40" s="34">
        <v>5.8328727027401328E-4</v>
      </c>
      <c r="MJ40" s="34">
        <v>3.8513654726557434E-4</v>
      </c>
      <c r="MK40" s="34">
        <v>1.4482949336525053E-4</v>
      </c>
      <c r="ML40" s="34">
        <v>-1.0597074287943542E-4</v>
      </c>
      <c r="MM40" s="34">
        <v>-3.3918186090886593E-4</v>
      </c>
      <c r="MN40" s="34">
        <v>-6.0445279814302921E-4</v>
      </c>
      <c r="MO40" s="34">
        <v>-8.7728304788470268E-4</v>
      </c>
      <c r="MP40" s="34">
        <v>-1.104772905819118E-3</v>
      </c>
      <c r="MQ40" s="34">
        <v>-1.396876061335206E-3</v>
      </c>
      <c r="MR40" s="34">
        <v>-1.6830955864861608E-3</v>
      </c>
      <c r="MS40" s="34">
        <v>-1.9137876806780696E-3</v>
      </c>
      <c r="MT40" s="34">
        <v>-2.1886215545237064E-3</v>
      </c>
      <c r="MU40" s="34">
        <v>-2.4831418413668871E-3</v>
      </c>
      <c r="MV40" s="34">
        <v>-2.7655004523694515E-3</v>
      </c>
      <c r="MW40" s="34">
        <v>-3.0357977375388145E-3</v>
      </c>
      <c r="MX40" s="34">
        <v>-3.3157605212181807E-3</v>
      </c>
      <c r="MY40" s="34">
        <v>-3.5767473746091127E-3</v>
      </c>
      <c r="MZ40" s="34">
        <v>-3.8004985544830561E-3</v>
      </c>
      <c r="NA40" s="34">
        <v>-4.0340637788176537E-3</v>
      </c>
      <c r="NB40" s="34">
        <v>-4.2264019139111042E-3</v>
      </c>
      <c r="NC40" s="34">
        <v>-4.3732384219765663E-3</v>
      </c>
      <c r="ND40" s="34">
        <v>-4.5182299800217152E-3</v>
      </c>
      <c r="NE40" s="34">
        <v>-4.6093538403511047E-3</v>
      </c>
      <c r="NF40" s="34">
        <v>-4.6941796317696571E-3</v>
      </c>
      <c r="NG40" s="34">
        <v>-4.8026177100837231E-3</v>
      </c>
      <c r="NH40" s="34">
        <v>-4.8634991981089115E-3</v>
      </c>
      <c r="NI40" s="34">
        <v>-4.8910574987530708E-3</v>
      </c>
      <c r="NJ40" s="34">
        <v>-4.9036741256713867E-3</v>
      </c>
      <c r="NK40" s="34">
        <v>-4.9393181689083576E-3</v>
      </c>
      <c r="NL40" s="34">
        <v>-4.9676820635795593E-3</v>
      </c>
      <c r="NM40" s="34">
        <v>-4.9151894636452198E-3</v>
      </c>
      <c r="NN40" s="34">
        <v>-4.9045151099562645E-3</v>
      </c>
      <c r="NO40" s="34">
        <v>-4.9052722752094269E-3</v>
      </c>
      <c r="NP40" s="34">
        <v>-4.9098432064056396E-3</v>
      </c>
      <c r="NQ40" s="34">
        <v>-4.9261860549449921E-3</v>
      </c>
      <c r="NR40" s="34">
        <v>-4.9030454829335213E-3</v>
      </c>
      <c r="NS40" s="34">
        <v>-4.919243510812521E-3</v>
      </c>
      <c r="NT40" s="34">
        <v>-4.9355626106262207E-3</v>
      </c>
      <c r="NU40" s="34">
        <v>-4.9439645372331142E-3</v>
      </c>
      <c r="NV40" s="34">
        <v>-4.936212208122015E-3</v>
      </c>
      <c r="NW40" s="34">
        <v>-4.9647586420178413E-3</v>
      </c>
      <c r="NX40" s="34">
        <v>-5.0384909845888615E-3</v>
      </c>
      <c r="NY40" s="34">
        <v>-5.0558042712509632E-3</v>
      </c>
      <c r="NZ40" s="34">
        <v>-5.1062260754406452E-3</v>
      </c>
      <c r="OA40" s="34">
        <v>-5.2070105448365211E-3</v>
      </c>
      <c r="OB40" s="34">
        <v>-5.2009457722306252E-3</v>
      </c>
      <c r="OC40" s="34">
        <v>-5.2406974136829376E-3</v>
      </c>
      <c r="OD40" s="34">
        <v>-5.3651169873774052E-3</v>
      </c>
      <c r="OE40" s="34">
        <v>-5.4533081129193306E-3</v>
      </c>
      <c r="OF40" s="34">
        <v>-5.5172555148601532E-3</v>
      </c>
      <c r="OG40" s="34">
        <v>-5.6120580993592739E-3</v>
      </c>
      <c r="OH40" s="34">
        <v>-5.6910756975412369E-3</v>
      </c>
      <c r="OI40" s="34">
        <v>-5.7323072105646133E-3</v>
      </c>
      <c r="OJ40" s="34">
        <v>-5.8045424520969391E-3</v>
      </c>
      <c r="OK40" s="34">
        <v>-5.9041278436779976E-3</v>
      </c>
      <c r="OL40" s="34">
        <v>-5.9391935355961323E-3</v>
      </c>
      <c r="OM40" s="34">
        <v>-5.9259235858917236E-3</v>
      </c>
      <c r="ON40" s="34">
        <v>-6.0102958232164383E-3</v>
      </c>
      <c r="OO40" s="34">
        <v>-6.0645821504294872E-3</v>
      </c>
      <c r="OP40" s="34">
        <v>-6.1106127686798573E-3</v>
      </c>
      <c r="OQ40" s="34">
        <v>-6.1618061736226082E-3</v>
      </c>
      <c r="OR40" s="34">
        <v>-6.1771613545715809E-3</v>
      </c>
      <c r="OS40" s="34">
        <v>-6.210958119481802E-3</v>
      </c>
      <c r="OT40" s="34">
        <v>-6.2173879705369473E-3</v>
      </c>
      <c r="OU40" s="34">
        <v>-6.2236962839961052E-3</v>
      </c>
      <c r="OV40" s="34">
        <v>-6.2251957133412361E-3</v>
      </c>
      <c r="OW40" s="34">
        <v>-6.2453355640172958E-3</v>
      </c>
      <c r="OX40" s="34">
        <v>-6.2940726056694984E-3</v>
      </c>
      <c r="OY40" s="34">
        <v>-6.2909750267863274E-3</v>
      </c>
      <c r="OZ40" s="34">
        <v>-6.287566851824522E-3</v>
      </c>
      <c r="PA40" s="34">
        <v>-6.288677453994751E-3</v>
      </c>
      <c r="PB40" s="34">
        <v>-6.2652351334691048E-3</v>
      </c>
      <c r="PC40" s="34">
        <v>-6.2459944747388363E-3</v>
      </c>
      <c r="PD40" s="34">
        <v>-6.2359953299164772E-3</v>
      </c>
      <c r="PE40" t="s">
        <v>1300</v>
      </c>
      <c r="PF40" t="s">
        <v>843</v>
      </c>
      <c r="PG40" t="s">
        <v>843</v>
      </c>
      <c r="PH40" t="s">
        <v>843</v>
      </c>
      <c r="PI40" t="s">
        <v>843</v>
      </c>
      <c r="PJ40" t="s">
        <v>1300</v>
      </c>
      <c r="PK40" s="34">
        <v>0.47933739423751831</v>
      </c>
      <c r="PL40" s="34">
        <v>0.47915229201316833</v>
      </c>
      <c r="PM40" s="34">
        <v>0.47891387343406677</v>
      </c>
      <c r="PN40" s="34">
        <v>0.47865599393844604</v>
      </c>
      <c r="PO40" s="34">
        <v>0.47836726903915405</v>
      </c>
      <c r="PP40" s="34">
        <v>0.47806677222251892</v>
      </c>
      <c r="PQ40" s="34">
        <v>0.47773319482803345</v>
      </c>
      <c r="PR40" s="34">
        <v>0.477428138256073</v>
      </c>
      <c r="PS40" s="34">
        <v>0.4772057831287384</v>
      </c>
      <c r="PT40" s="34">
        <v>0.47698062658309937</v>
      </c>
      <c r="PU40" s="34">
        <v>0.47701767086982727</v>
      </c>
      <c r="PV40" s="34">
        <v>0.47733458876609802</v>
      </c>
      <c r="PW40" s="34">
        <v>0.47761198878288269</v>
      </c>
      <c r="PX40" s="34">
        <v>0.47786465287208557</v>
      </c>
      <c r="PY40" s="34">
        <v>0.4780985414981842</v>
      </c>
      <c r="PZ40" s="34">
        <v>0.47831043601036072</v>
      </c>
      <c r="QA40" s="34">
        <v>0.47850161790847778</v>
      </c>
      <c r="QB40" s="34">
        <v>0.47868990898132324</v>
      </c>
      <c r="QC40" s="34">
        <v>0.47887647151947021</v>
      </c>
      <c r="QD40" s="34">
        <v>0.47905632853507996</v>
      </c>
      <c r="QE40" s="34">
        <v>0.47927093505859375</v>
      </c>
      <c r="QF40" s="34">
        <v>0.4794914722442627</v>
      </c>
      <c r="QG40" s="34">
        <v>0.47964209318161011</v>
      </c>
      <c r="QH40" s="34">
        <v>0.47974255681037903</v>
      </c>
      <c r="QI40" s="34">
        <v>0.47983947396278381</v>
      </c>
      <c r="QJ40" s="34">
        <v>0.47993135452270508</v>
      </c>
      <c r="QK40" s="34">
        <v>0.48000508546829224</v>
      </c>
      <c r="QL40" s="34">
        <v>0.48007506132125854</v>
      </c>
      <c r="QM40" s="34">
        <v>0.48013749718666077</v>
      </c>
      <c r="QN40" s="34">
        <v>0.4802057147026062</v>
      </c>
      <c r="QO40" s="34">
        <v>0.48026013374328613</v>
      </c>
      <c r="QP40" s="34">
        <v>0.48033472895622253</v>
      </c>
      <c r="QQ40" s="34">
        <v>0.48040944337844849</v>
      </c>
      <c r="QR40" s="34">
        <v>0.48048427700996399</v>
      </c>
      <c r="QS40" s="34">
        <v>0.48058316111564636</v>
      </c>
      <c r="QT40" s="34">
        <v>0.48068729043006897</v>
      </c>
      <c r="QU40" s="34">
        <v>0.48078981041908264</v>
      </c>
      <c r="QV40" s="34">
        <v>0.48091322183609009</v>
      </c>
      <c r="QW40" s="34">
        <v>0.48106053471565247</v>
      </c>
      <c r="QX40" s="34">
        <v>0.48123344779014587</v>
      </c>
      <c r="QY40" s="34">
        <v>0.48142540454864502</v>
      </c>
      <c r="QZ40" s="34">
        <v>0.48161900043487549</v>
      </c>
      <c r="RA40" s="34">
        <v>0.48185038566589355</v>
      </c>
      <c r="RB40" s="34">
        <v>0.48210597038269043</v>
      </c>
      <c r="RC40" s="34">
        <v>0.48237425088882446</v>
      </c>
      <c r="RD40" s="34">
        <v>0.48266631364822388</v>
      </c>
      <c r="RE40" s="34">
        <v>0.48296144604682922</v>
      </c>
      <c r="RF40" s="34">
        <v>0.48327347636222839</v>
      </c>
      <c r="RG40" s="34">
        <v>0.48360469937324524</v>
      </c>
      <c r="RH40" s="34">
        <v>0.48395082354545593</v>
      </c>
      <c r="RI40" s="34">
        <v>0.48430848121643066</v>
      </c>
      <c r="RJ40" s="34">
        <v>0.48468133807182312</v>
      </c>
      <c r="RK40" s="34">
        <v>0.48507231473922729</v>
      </c>
      <c r="RL40" s="34">
        <v>0.48546138405799866</v>
      </c>
      <c r="RM40" s="34">
        <v>0.48585635423660278</v>
      </c>
      <c r="RN40" s="34">
        <v>0.48624935746192932</v>
      </c>
      <c r="RO40" s="34">
        <v>0.48665580153465271</v>
      </c>
      <c r="RP40" s="34">
        <v>0.48706343770027161</v>
      </c>
      <c r="RQ40" s="34">
        <v>0.48745810985565186</v>
      </c>
      <c r="RR40" s="34">
        <v>0.48785305023193359</v>
      </c>
      <c r="RS40" s="34">
        <v>0.48825407028198242</v>
      </c>
      <c r="RT40" s="34">
        <v>0.48863551020622253</v>
      </c>
      <c r="RU40" s="34">
        <v>0.4890291690826416</v>
      </c>
      <c r="RV40" s="34">
        <v>0.48941090703010559</v>
      </c>
      <c r="RW40" s="34">
        <v>0.4897804856300354</v>
      </c>
      <c r="RX40" s="34">
        <v>0.49014586210250854</v>
      </c>
      <c r="RY40" s="34">
        <v>0.49049904942512512</v>
      </c>
      <c r="RZ40" s="34">
        <v>0.49083337187767029</v>
      </c>
      <c r="SA40" s="34">
        <v>0.49115020036697388</v>
      </c>
      <c r="SB40" s="34">
        <v>0.49147030711174011</v>
      </c>
      <c r="SC40" s="34">
        <v>0.49177700281143188</v>
      </c>
      <c r="SD40" s="34">
        <v>0.49207380414009094</v>
      </c>
      <c r="SE40" s="34">
        <v>0.49233236908912659</v>
      </c>
      <c r="SF40" s="34">
        <v>0.49259144067764282</v>
      </c>
      <c r="SG40" s="34">
        <v>0.49284622073173523</v>
      </c>
      <c r="SH40" s="34">
        <v>0.49309492111206055</v>
      </c>
      <c r="SI40" s="34">
        <v>0.49332055449485779</v>
      </c>
      <c r="SJ40" s="34">
        <v>0.4935290515422821</v>
      </c>
      <c r="SK40" s="34">
        <v>0.49372455477714539</v>
      </c>
      <c r="SL40" s="34">
        <v>0.4939005970954895</v>
      </c>
      <c r="SM40" s="34">
        <v>0.49408060312271118</v>
      </c>
      <c r="SN40" s="34">
        <v>0.49425578117370605</v>
      </c>
      <c r="SO40" s="34">
        <v>0.49440222978591919</v>
      </c>
      <c r="SP40" s="34">
        <v>0.49453073740005493</v>
      </c>
      <c r="SQ40" s="34">
        <v>0.49464935064315796</v>
      </c>
      <c r="SR40" s="34">
        <v>0.49476036429405212</v>
      </c>
      <c r="SS40" s="34">
        <v>0.49487718939781189</v>
      </c>
      <c r="ST40" s="34">
        <v>0.49497950077056885</v>
      </c>
      <c r="SU40" s="34">
        <v>0.49506261944770813</v>
      </c>
      <c r="SV40" s="34">
        <v>0.49513992667198181</v>
      </c>
      <c r="SW40" s="34">
        <v>0.4952113926410675</v>
      </c>
      <c r="SX40" s="34">
        <v>0.49528157711029053</v>
      </c>
      <c r="SY40" s="34">
        <v>0.4953387975692749</v>
      </c>
      <c r="SZ40" s="34">
        <v>0.49540150165557861</v>
      </c>
      <c r="TA40" s="34">
        <v>0.49546024203300476</v>
      </c>
      <c r="TB40" s="34">
        <v>0.49548888206481934</v>
      </c>
      <c r="TC40" s="34">
        <v>0.49552527070045471</v>
      </c>
      <c r="TD40" s="34">
        <v>0.49556714296340942</v>
      </c>
      <c r="TE40" s="34">
        <v>0.49559766054153442</v>
      </c>
      <c r="TF40" s="34">
        <v>0.49562391638755798</v>
      </c>
      <c r="TG40" s="34">
        <v>0.49564087390899658</v>
      </c>
      <c r="TH40" t="s">
        <v>843</v>
      </c>
      <c r="TI40" t="s">
        <v>843</v>
      </c>
      <c r="TJ40" t="s">
        <v>1300</v>
      </c>
      <c r="TK40" s="34">
        <v>0.66913778966738102</v>
      </c>
      <c r="TL40" s="34">
        <v>0.67099196801525396</v>
      </c>
      <c r="TM40" s="34">
        <v>0.67248503499652901</v>
      </c>
      <c r="TN40" s="34">
        <v>0.67391279967401696</v>
      </c>
      <c r="TO40" s="34">
        <v>0.67598368745461002</v>
      </c>
      <c r="TP40" s="34">
        <v>0.67847719842509802</v>
      </c>
      <c r="TQ40" s="34">
        <v>0.68118945883431903</v>
      </c>
      <c r="TR40" s="34">
        <v>0.68319432369107402</v>
      </c>
      <c r="TS40" s="34">
        <v>0.68329326151583303</v>
      </c>
      <c r="TT40" s="34">
        <v>0.68200254573279295</v>
      </c>
      <c r="TU40" s="34">
        <v>0.68139972552973804</v>
      </c>
      <c r="TV40" s="34">
        <v>0.68170672610091598</v>
      </c>
      <c r="TW40" s="34">
        <v>0.68181826410449009</v>
      </c>
      <c r="TX40" s="34">
        <v>0.68177089917468803</v>
      </c>
      <c r="TY40" s="34">
        <v>0.68166043828132605</v>
      </c>
      <c r="TZ40" s="34">
        <v>0.68161843766069796</v>
      </c>
      <c r="UA40" s="34">
        <v>0.68170709387078399</v>
      </c>
      <c r="UB40" s="34">
        <v>0.68120292133946092</v>
      </c>
      <c r="UC40" s="34">
        <v>0.67982952463186708</v>
      </c>
      <c r="UD40" s="34">
        <v>0.67771018222246793</v>
      </c>
      <c r="UE40" s="34">
        <v>0.67470510486545809</v>
      </c>
      <c r="UF40" s="34">
        <v>0.67122274399492199</v>
      </c>
      <c r="UG40" s="34">
        <v>0.66798693344222104</v>
      </c>
      <c r="UH40" s="34">
        <v>0.66562586991636397</v>
      </c>
      <c r="UI40" s="34">
        <v>0.6628410713083891</v>
      </c>
      <c r="UJ40" s="34">
        <v>0.65849731315501203</v>
      </c>
      <c r="UK40" s="34">
        <v>0.6536897491840441</v>
      </c>
      <c r="UL40" s="34">
        <v>0.64908892360104897</v>
      </c>
      <c r="UM40" s="34">
        <v>0.64456620423851207</v>
      </c>
      <c r="UN40" s="34">
        <v>0.63998700161067001</v>
      </c>
      <c r="UO40" s="34">
        <v>0.63552722449188703</v>
      </c>
      <c r="UP40" s="34">
        <v>0.63136338900157596</v>
      </c>
      <c r="UQ40" s="34">
        <v>0.62762825941293898</v>
      </c>
      <c r="UR40" s="34">
        <v>0.62447313380543401</v>
      </c>
      <c r="US40" s="34">
        <v>0.62164642193481401</v>
      </c>
      <c r="UT40" s="34">
        <v>0.61877730729454006</v>
      </c>
      <c r="UU40" s="34">
        <v>0.61571539501717398</v>
      </c>
      <c r="UV40" s="34">
        <v>0.61251350817255601</v>
      </c>
      <c r="UW40" s="34">
        <v>0.60967332715993205</v>
      </c>
      <c r="UX40" s="34">
        <v>0.60737640409243698</v>
      </c>
      <c r="UY40" s="34">
        <v>0.60541023359926494</v>
      </c>
      <c r="UZ40" s="34">
        <v>0.60390647769346206</v>
      </c>
      <c r="VA40" s="34">
        <v>0.60280574578614698</v>
      </c>
      <c r="VB40" s="34">
        <v>0.60191512024752403</v>
      </c>
      <c r="VC40" s="34">
        <v>0.60115031985656497</v>
      </c>
      <c r="VD40" s="34">
        <v>0.60054772511502197</v>
      </c>
      <c r="VE40" s="34">
        <v>0.60001540122953201</v>
      </c>
      <c r="VF40" s="34">
        <v>0.59895217575456206</v>
      </c>
      <c r="VG40" s="34">
        <v>0.59742722209170507</v>
      </c>
      <c r="VH40" s="34">
        <v>0.59614158785497795</v>
      </c>
      <c r="VI40" s="34">
        <v>0.59514691631642103</v>
      </c>
      <c r="VJ40" s="34">
        <v>0.594347197988781</v>
      </c>
      <c r="VK40" s="34">
        <v>0.59396710185228796</v>
      </c>
      <c r="VL40" s="34">
        <v>0.59387574928576303</v>
      </c>
      <c r="VM40" s="34">
        <v>0.59329658927568507</v>
      </c>
      <c r="VN40" s="34">
        <v>0.59195164789750998</v>
      </c>
      <c r="VO40" s="34">
        <v>0.59013569144569</v>
      </c>
      <c r="VP40" s="34">
        <v>0.58821972229414599</v>
      </c>
      <c r="VQ40" s="34">
        <v>0.58674583926383495</v>
      </c>
      <c r="VR40" s="34">
        <v>0.58574874042390401</v>
      </c>
      <c r="VS40" s="34">
        <v>0.584865628033296</v>
      </c>
      <c r="VT40" s="34">
        <v>0.58375274406945998</v>
      </c>
      <c r="VU40" s="34">
        <v>0.582255394315769</v>
      </c>
      <c r="VV40" s="34">
        <v>0.58043331601979697</v>
      </c>
      <c r="VW40" s="34">
        <v>0.57829939822768206</v>
      </c>
      <c r="VX40" s="34">
        <v>0.57577523781194895</v>
      </c>
      <c r="VY40" s="34">
        <v>0.57304668880325105</v>
      </c>
      <c r="VZ40" s="34">
        <v>0.57051254726919498</v>
      </c>
      <c r="WA40" s="34">
        <v>0.56828103961809906</v>
      </c>
      <c r="WB40" s="34">
        <v>0.56623020331837903</v>
      </c>
      <c r="WC40" s="34">
        <v>0.56438792060557708</v>
      </c>
      <c r="WD40" s="34">
        <v>0.56272166793728706</v>
      </c>
      <c r="WE40" s="34">
        <v>0.56071428571428594</v>
      </c>
      <c r="WF40" s="34">
        <v>0.55796738896064602</v>
      </c>
      <c r="WG40" s="34">
        <v>0.55552117928836897</v>
      </c>
      <c r="WH40" s="34">
        <v>0.55418991812523899</v>
      </c>
      <c r="WI40" s="34">
        <v>0.55337706857552593</v>
      </c>
      <c r="WJ40" s="34">
        <v>0.55277016342156005</v>
      </c>
      <c r="WK40" s="34">
        <v>0.55233725512138798</v>
      </c>
      <c r="WL40" s="34">
        <v>0.55200297827762002</v>
      </c>
      <c r="WM40" s="34">
        <v>0.55176242383076501</v>
      </c>
      <c r="WN40" s="34">
        <v>0.55157084229382791</v>
      </c>
      <c r="WO40" s="34">
        <v>0.55133930046637003</v>
      </c>
      <c r="WP40" s="34">
        <v>0.55104953373754595</v>
      </c>
      <c r="WQ40" s="34">
        <v>0.55070182635371301</v>
      </c>
      <c r="WR40" s="34">
        <v>0.55025884189560204</v>
      </c>
      <c r="WS40" s="34">
        <v>0.54974543911752205</v>
      </c>
      <c r="WT40" s="34">
        <v>0.54919333779902102</v>
      </c>
      <c r="WU40" s="34">
        <v>0.54860835035482403</v>
      </c>
      <c r="WV40" s="34">
        <v>0.54795481088437903</v>
      </c>
      <c r="WW40" s="34">
        <v>0.547209312547279</v>
      </c>
      <c r="WX40" s="34">
        <v>0.54641126272713303</v>
      </c>
      <c r="WY40" s="34">
        <v>0.54555228411414602</v>
      </c>
      <c r="WZ40" s="34">
        <v>0.54462381177979102</v>
      </c>
      <c r="XA40" s="34">
        <v>0.54369590637726606</v>
      </c>
      <c r="XB40" s="34">
        <v>0.54275546347657599</v>
      </c>
      <c r="XC40" s="34">
        <v>0.541782057409947</v>
      </c>
      <c r="XD40" s="34">
        <v>0.54083470097575903</v>
      </c>
      <c r="XE40" s="34">
        <v>0.53986681065514797</v>
      </c>
      <c r="XF40" s="34">
        <v>0.53887196054676501</v>
      </c>
      <c r="XG40" s="34">
        <v>0.53789130707831401</v>
      </c>
      <c r="XH40" t="s">
        <v>843</v>
      </c>
      <c r="XI40" t="s">
        <v>1300</v>
      </c>
      <c r="XJ40" s="34">
        <v>0.63378637255013104</v>
      </c>
      <c r="XK40" s="34">
        <v>0.63593046106192508</v>
      </c>
      <c r="XL40" s="34">
        <v>0.63801392355181907</v>
      </c>
      <c r="XM40" s="34">
        <v>0.63912949207286796</v>
      </c>
      <c r="XN40" s="34">
        <v>0.63988380104653597</v>
      </c>
      <c r="XO40" s="34">
        <v>0.64074485020985095</v>
      </c>
      <c r="XP40" s="34">
        <v>0.64134669252714704</v>
      </c>
      <c r="XQ40" s="34">
        <v>0.64084857281796603</v>
      </c>
      <c r="XR40" s="34">
        <v>0.63874843884967303</v>
      </c>
      <c r="XS40" s="34">
        <v>0.63558401192147995</v>
      </c>
      <c r="XT40" s="34">
        <v>0.63310351605869397</v>
      </c>
      <c r="XU40" s="34">
        <v>0.63178594958373602</v>
      </c>
      <c r="XV40" s="34">
        <v>0.63043655355316408</v>
      </c>
      <c r="XW40" s="34">
        <v>0.62876130966355392</v>
      </c>
      <c r="XX40" s="34">
        <v>0.62681040602825999</v>
      </c>
      <c r="XY40" s="34">
        <v>0.62449880071777097</v>
      </c>
      <c r="XZ40" s="34">
        <v>0.621963473760896</v>
      </c>
      <c r="YA40" s="34">
        <v>0.61912803962935203</v>
      </c>
      <c r="YB40" s="34">
        <v>0.61615690312615601</v>
      </c>
      <c r="YC40" s="34">
        <v>0.612762532590714</v>
      </c>
      <c r="YD40" s="34">
        <v>0.60851179046146497</v>
      </c>
      <c r="YE40" s="34">
        <v>0.60403556905328804</v>
      </c>
      <c r="YF40" s="34">
        <v>0.60018818683757302</v>
      </c>
      <c r="YG40" s="34">
        <v>0.59723470764604403</v>
      </c>
      <c r="YH40" s="34">
        <v>0.59400692149382406</v>
      </c>
      <c r="YI40" s="34">
        <v>0.58991685555089601</v>
      </c>
      <c r="YJ40" s="34">
        <v>0.58567452978638401</v>
      </c>
      <c r="YK40" s="34">
        <v>0.581648772626713</v>
      </c>
      <c r="YL40" s="34">
        <v>0.57799986575806106</v>
      </c>
      <c r="YM40" s="34">
        <v>0.57454823532736199</v>
      </c>
      <c r="YN40" s="34">
        <v>0.57091332354816504</v>
      </c>
      <c r="YO40" s="34">
        <v>0.56696267659884203</v>
      </c>
      <c r="YP40" s="34">
        <v>0.56284751012585899</v>
      </c>
      <c r="YQ40" s="34">
        <v>0.55912580025268299</v>
      </c>
      <c r="YR40" s="34">
        <v>0.55598759275760001</v>
      </c>
      <c r="YS40" s="34">
        <v>0.55320077413907198</v>
      </c>
      <c r="YT40" s="34">
        <v>0.55091306796879003</v>
      </c>
      <c r="YU40" s="34">
        <v>0.54904156511428803</v>
      </c>
      <c r="YV40" s="34">
        <v>0.54736122782883601</v>
      </c>
      <c r="YW40" s="34">
        <v>0.54584138227087398</v>
      </c>
      <c r="YX40" s="34">
        <v>0.54456931929059305</v>
      </c>
      <c r="YY40" s="34">
        <v>0.54342029986722895</v>
      </c>
      <c r="YZ40" s="34">
        <v>0.54181001649801597</v>
      </c>
      <c r="ZA40" s="34">
        <v>0.53982406689515694</v>
      </c>
      <c r="ZB40" s="34">
        <v>0.53813003014907201</v>
      </c>
      <c r="ZC40" s="34">
        <v>0.53679982472796295</v>
      </c>
      <c r="ZD40" s="34">
        <v>0.53574277013114902</v>
      </c>
      <c r="ZE40" s="34">
        <v>0.53513802184041404</v>
      </c>
      <c r="ZF40" s="34">
        <v>0.53488548474517306</v>
      </c>
      <c r="ZG40" s="34">
        <v>0.53424940113027997</v>
      </c>
      <c r="ZH40" s="34">
        <v>0.53288322687494005</v>
      </c>
      <c r="ZI40" s="34">
        <v>0.53112136732894299</v>
      </c>
      <c r="ZJ40" s="34">
        <v>0.52940755054908795</v>
      </c>
      <c r="ZK40" s="34">
        <v>0.52821141415136497</v>
      </c>
      <c r="ZL40" s="34">
        <v>0.52749616852766701</v>
      </c>
      <c r="ZM40" s="34">
        <v>0.52694646294191694</v>
      </c>
      <c r="ZN40" s="34">
        <v>0.52617593164089205</v>
      </c>
      <c r="ZO40" s="34">
        <v>0.52497072610844697</v>
      </c>
      <c r="ZP40" s="34">
        <v>0.523412939593354</v>
      </c>
      <c r="ZQ40" s="34">
        <v>0.52148401675011802</v>
      </c>
      <c r="ZR40" s="34">
        <v>0.51910425225260604</v>
      </c>
      <c r="ZS40" s="34">
        <v>0.51649200524969596</v>
      </c>
      <c r="ZT40" s="34">
        <v>0.51402838946801399</v>
      </c>
      <c r="ZU40" s="34">
        <v>0.51180405057144596</v>
      </c>
      <c r="ZV40" s="34">
        <v>0.50973455221059805</v>
      </c>
      <c r="ZW40" s="34">
        <v>0.50784734211356697</v>
      </c>
      <c r="ZX40" s="34">
        <v>0.50606130379634306</v>
      </c>
      <c r="ZY40" s="34">
        <v>0.50390230931459401</v>
      </c>
      <c r="ZZ40" s="34">
        <v>0.50100167285486996</v>
      </c>
      <c r="AAA40" s="34">
        <v>0.49837197667456801</v>
      </c>
      <c r="AAB40" s="34">
        <v>0.49680662293419703</v>
      </c>
      <c r="AAC40" s="34">
        <v>0.49577380755079703</v>
      </c>
      <c r="AAD40" s="34">
        <v>0.494933361099542</v>
      </c>
      <c r="AAE40" s="34">
        <v>0.49426093436970803</v>
      </c>
      <c r="AAF40" s="34">
        <v>0.49374281781560597</v>
      </c>
      <c r="AAG40" s="34">
        <v>0.49333299474554104</v>
      </c>
      <c r="AAH40" s="34">
        <v>0.49295349069792699</v>
      </c>
      <c r="AAI40" s="34">
        <v>0.492597133863592</v>
      </c>
      <c r="AAJ40" s="34">
        <v>0.49222780086470203</v>
      </c>
      <c r="AAK40" s="34">
        <v>0.49179674986796895</v>
      </c>
      <c r="AAL40" s="34">
        <v>0.49133646391880498</v>
      </c>
      <c r="AAM40" s="34">
        <v>0.49083292089507097</v>
      </c>
      <c r="AAN40" s="34">
        <v>0.49024631496857501</v>
      </c>
      <c r="AAO40" s="34">
        <v>0.48964205935538802</v>
      </c>
      <c r="AAP40" s="34">
        <v>0.48904455304273398</v>
      </c>
      <c r="AAQ40" s="34">
        <v>0.488372301674173</v>
      </c>
      <c r="AAR40" s="34">
        <v>0.48768042679569201</v>
      </c>
      <c r="AAS40" s="34">
        <v>0.48699008844332903</v>
      </c>
      <c r="AAT40" s="34">
        <v>0.48624572177974001</v>
      </c>
      <c r="AAU40" s="34">
        <v>0.48545423613473998</v>
      </c>
      <c r="AAV40" s="34">
        <v>0.48463138219243701</v>
      </c>
      <c r="AAW40" s="34">
        <v>0.48376606749628698</v>
      </c>
      <c r="AAX40" s="34">
        <v>0.48287177901608502</v>
      </c>
      <c r="AAY40" s="34">
        <v>0.48193009623611405</v>
      </c>
      <c r="AAZ40" s="34">
        <v>0.48097635950067202</v>
      </c>
      <c r="ABA40" s="34">
        <v>0.48002931039420998</v>
      </c>
      <c r="ABB40" s="34">
        <v>0.47906393587917501</v>
      </c>
      <c r="ABC40" s="34">
        <v>0.478100399053487</v>
      </c>
      <c r="ABD40" s="34">
        <v>0.47713939641585396</v>
      </c>
      <c r="ABE40" s="34">
        <v>0.47621425162450898</v>
      </c>
      <c r="ABF40" s="34">
        <v>0.47530926527486</v>
      </c>
      <c r="ABG40" t="s">
        <v>843</v>
      </c>
      <c r="ABH40" t="s">
        <v>843</v>
      </c>
      <c r="ABI40" t="s">
        <v>1300</v>
      </c>
      <c r="ABJ40" s="34">
        <v>0.59432586328719805</v>
      </c>
      <c r="ABK40" s="34">
        <v>0.59595518065842301</v>
      </c>
      <c r="ABL40" s="34">
        <v>0.59806909234204608</v>
      </c>
      <c r="ABM40" s="34">
        <v>0.601112527523467</v>
      </c>
      <c r="ABN40" s="34">
        <v>0.60453622837563603</v>
      </c>
      <c r="ABO40" s="34">
        <v>0.60752680191630504</v>
      </c>
      <c r="ABP40" s="34">
        <v>0.61014956059986902</v>
      </c>
      <c r="ABQ40" s="34">
        <v>0.61180022398726797</v>
      </c>
      <c r="ABR40" s="34">
        <v>0.611870060942174</v>
      </c>
      <c r="ABS40" s="34">
        <v>0.61152373247526004</v>
      </c>
      <c r="ABT40" s="34">
        <v>0.61257284928524902</v>
      </c>
      <c r="ABU40" s="34">
        <v>0.61459454456025997</v>
      </c>
      <c r="ABV40" s="34">
        <v>0.61604648847292198</v>
      </c>
      <c r="ABW40" s="34">
        <v>0.61649359796290593</v>
      </c>
      <c r="ABX40" s="34">
        <v>0.616008331741702</v>
      </c>
      <c r="ABY40" s="34">
        <v>0.61502501051844194</v>
      </c>
      <c r="ABZ40" s="34">
        <v>0.61417948745554396</v>
      </c>
      <c r="ACA40" s="34">
        <v>0.61327712250212196</v>
      </c>
      <c r="ACB40" s="34">
        <v>0.61204339828058696</v>
      </c>
      <c r="ACC40" s="34">
        <v>0.61051040493683506</v>
      </c>
      <c r="ACD40" s="34">
        <v>0.60863648185027797</v>
      </c>
      <c r="ACE40" s="34">
        <v>0.60655157637193502</v>
      </c>
      <c r="ACF40" s="34">
        <v>0.60416496529195596</v>
      </c>
      <c r="ACG40" s="34">
        <v>0.60166740249401096</v>
      </c>
      <c r="ACH40" s="34">
        <v>0.59881548232610404</v>
      </c>
      <c r="ACI40" s="34">
        <v>0.59517907286596194</v>
      </c>
      <c r="ACJ40" s="34">
        <v>0.59138357196151292</v>
      </c>
      <c r="ACK40" s="34">
        <v>0.58826273492553804</v>
      </c>
      <c r="ACL40" s="34">
        <v>0.58602435431393507</v>
      </c>
      <c r="ACM40" s="34">
        <v>0.58356056966854097</v>
      </c>
      <c r="ACN40" s="34">
        <v>0.58028341661323701</v>
      </c>
      <c r="ACO40" s="34">
        <v>0.57684832465210301</v>
      </c>
      <c r="ACP40" s="34">
        <v>0.57366198104417898</v>
      </c>
      <c r="ACQ40" s="34">
        <v>0.57088053452809395</v>
      </c>
      <c r="ACR40" s="34">
        <v>0.56827083359166997</v>
      </c>
      <c r="ACS40" s="34">
        <v>0.56549049799280904</v>
      </c>
      <c r="ACT40" s="34">
        <v>0.56242747964099205</v>
      </c>
      <c r="ACU40" s="34">
        <v>0.55918760470502793</v>
      </c>
      <c r="ACV40" s="34">
        <v>0.556332285996192</v>
      </c>
      <c r="ACW40" s="34">
        <v>0.55404950990913593</v>
      </c>
      <c r="ACX40" s="34">
        <v>0.55210784595075502</v>
      </c>
      <c r="ACY40" s="34">
        <v>0.55066331321984896</v>
      </c>
      <c r="ACZ40" s="34">
        <v>0.54963845156911706</v>
      </c>
      <c r="ADA40" s="34">
        <v>0.54879643786184795</v>
      </c>
      <c r="ADB40" s="34">
        <v>0.54808395189240899</v>
      </c>
      <c r="ADC40" s="34">
        <v>0.54756810048930094</v>
      </c>
      <c r="ADD40" s="34">
        <v>0.54712317866709692</v>
      </c>
      <c r="ADE40" s="34">
        <v>0.54616687844133804</v>
      </c>
      <c r="ADF40" s="34">
        <v>0.54476000910128497</v>
      </c>
      <c r="ADG40" s="34">
        <v>0.54357485732126398</v>
      </c>
      <c r="ADH40" s="34">
        <v>0.54268947322233796</v>
      </c>
      <c r="ADI40" s="34">
        <v>0.54200671657192201</v>
      </c>
      <c r="ADJ40" s="34">
        <v>0.54171843333176195</v>
      </c>
      <c r="ADK40" s="34">
        <v>0.54173265938662807</v>
      </c>
      <c r="ADL40" s="34">
        <v>0.54130660345927195</v>
      </c>
      <c r="ADM40" s="34">
        <v>0.54012505117991205</v>
      </c>
      <c r="ADN40" s="34">
        <v>0.53851448920063805</v>
      </c>
      <c r="ADO40" s="34">
        <v>0.53688896789726503</v>
      </c>
      <c r="ADP40" s="34">
        <v>0.53574902959846005</v>
      </c>
      <c r="ADQ40" s="34">
        <v>0.53508470673634201</v>
      </c>
      <c r="ADR40" s="34">
        <v>0.53456805859225598</v>
      </c>
      <c r="ADS40" s="34">
        <v>0.53383137126619307</v>
      </c>
      <c r="ADT40" s="34">
        <v>0.532666899020944</v>
      </c>
      <c r="ADU40" s="34">
        <v>0.53113550926672193</v>
      </c>
      <c r="ADV40" s="34">
        <v>0.52924965451589201</v>
      </c>
      <c r="ADW40" s="34">
        <v>0.52691852390781402</v>
      </c>
      <c r="ADX40" s="34">
        <v>0.524334084684554</v>
      </c>
      <c r="ADY40" s="34">
        <v>0.52192905002872203</v>
      </c>
      <c r="ADZ40" s="34">
        <v>0.519796809335346</v>
      </c>
      <c r="AEA40" s="34">
        <v>0.517818038662478</v>
      </c>
      <c r="AEB40" s="34">
        <v>0.51604107801979704</v>
      </c>
      <c r="AEC40" s="34">
        <v>0.51440427259769994</v>
      </c>
      <c r="AED40" s="34">
        <v>0.51238025822573907</v>
      </c>
      <c r="AEE40" s="34">
        <v>0.50961395546493404</v>
      </c>
      <c r="AEF40" s="34">
        <v>0.50714745734887401</v>
      </c>
      <c r="AEG40" s="34">
        <v>0.50577609612507402</v>
      </c>
      <c r="AEH40" s="34">
        <v>0.50495053718595007</v>
      </c>
      <c r="AEI40" s="34">
        <v>0.50433643827877706</v>
      </c>
      <c r="AEJ40" s="34">
        <v>0.50390062603702901</v>
      </c>
      <c r="AEK40" s="34">
        <v>0.50360380249863601</v>
      </c>
      <c r="AEL40" s="34">
        <v>0.50339291895528104</v>
      </c>
      <c r="AEM40" s="34">
        <v>0.503212638568306</v>
      </c>
      <c r="AEN40" s="34">
        <v>0.50304121110917699</v>
      </c>
      <c r="AEO40" s="34">
        <v>0.50284544197425807</v>
      </c>
      <c r="AEP40" s="34">
        <v>0.50257276878076607</v>
      </c>
      <c r="AEQ40" s="34">
        <v>0.50223626837014801</v>
      </c>
      <c r="AER40" s="34">
        <v>0.50186858520116606</v>
      </c>
      <c r="AES40" s="34">
        <v>0.50143393998569497</v>
      </c>
      <c r="AET40" s="34">
        <v>0.50095960080606505</v>
      </c>
      <c r="AEU40" s="34">
        <v>0.50046669670691402</v>
      </c>
      <c r="AEV40" s="34">
        <v>0.49989705674833501</v>
      </c>
      <c r="AEW40" s="34">
        <v>0.49927606065261598</v>
      </c>
      <c r="AEX40" s="34">
        <v>0.49864496740660597</v>
      </c>
      <c r="AEY40" s="34">
        <v>0.49795059266644498</v>
      </c>
      <c r="AEZ40" s="34">
        <v>0.49719288341986695</v>
      </c>
      <c r="AFA40" s="34">
        <v>0.49638632436199798</v>
      </c>
      <c r="AFB40" s="34">
        <v>0.49554569713622798</v>
      </c>
      <c r="AFC40" s="34">
        <v>0.49467888400378002</v>
      </c>
      <c r="AFD40" s="34">
        <v>0.49373941976533797</v>
      </c>
      <c r="AFE40" s="34">
        <v>0.49277384142834402</v>
      </c>
      <c r="AFF40" s="34">
        <v>0.49181490630302699</v>
      </c>
      <c r="AFG40" t="s">
        <v>843</v>
      </c>
      <c r="AFH40" t="s">
        <v>843</v>
      </c>
      <c r="AFI40" s="34">
        <v>0.79681000000000002</v>
      </c>
      <c r="AFJ40" s="34">
        <v>0.80012000000000005</v>
      </c>
      <c r="AFK40" s="34">
        <v>0.7978400000000001</v>
      </c>
      <c r="AFL40" s="34">
        <v>0.77759</v>
      </c>
      <c r="AFM40" s="34">
        <v>0.77608999999999995</v>
      </c>
      <c r="AFN40" s="34">
        <v>0.77418999999999993</v>
      </c>
      <c r="AFO40" s="34">
        <v>0.77495000000000003</v>
      </c>
      <c r="AFP40" s="34">
        <v>0.77554000000000001</v>
      </c>
      <c r="AFQ40" s="34">
        <v>0.77587000000000006</v>
      </c>
      <c r="AFR40" s="34">
        <v>0.76188</v>
      </c>
      <c r="AFS40" s="34">
        <v>0.76571</v>
      </c>
      <c r="AFT40" s="34">
        <v>0.74073999999999995</v>
      </c>
      <c r="AFU40" s="34">
        <v>0.74056</v>
      </c>
      <c r="AFV40" s="34">
        <v>0.75650000000000006</v>
      </c>
      <c r="AFW40" s="34">
        <v>0.74808999999999992</v>
      </c>
      <c r="AFX40" s="34">
        <v>0.73907999999999996</v>
      </c>
      <c r="AFY40" s="34">
        <v>0.73269999999999991</v>
      </c>
      <c r="AFZ40" s="34">
        <v>0.71538000000000002</v>
      </c>
      <c r="AGA40" s="34">
        <v>0.72182000000000002</v>
      </c>
      <c r="AGB40" t="s">
        <v>843</v>
      </c>
      <c r="AGC40" t="s">
        <v>843</v>
      </c>
      <c r="AGD40" t="s">
        <v>843</v>
      </c>
      <c r="AGE40" t="s">
        <v>843</v>
      </c>
      <c r="AGF40" s="34">
        <v>8.961929939687252E-3</v>
      </c>
      <c r="AGG40" t="s">
        <v>843</v>
      </c>
      <c r="AGH40" t="s">
        <v>843</v>
      </c>
      <c r="AGI40" t="s">
        <v>843</v>
      </c>
      <c r="AGJ40" t="s">
        <v>843</v>
      </c>
      <c r="AGK40" t="s">
        <v>843</v>
      </c>
      <c r="AGL40" t="s">
        <v>843</v>
      </c>
      <c r="AGM40" t="s">
        <v>843</v>
      </c>
      <c r="AGN40" t="s">
        <v>843</v>
      </c>
      <c r="AGO40" s="34"/>
      <c r="AGP40" s="34"/>
      <c r="AGQ40" t="s">
        <v>1460</v>
      </c>
      <c r="AGR40" t="s">
        <v>843</v>
      </c>
      <c r="AGS40" s="34"/>
      <c r="AGT40" s="34"/>
      <c r="AGU40" t="s">
        <v>1460</v>
      </c>
      <c r="AGV40" t="s">
        <v>843</v>
      </c>
      <c r="AGW40" s="34"/>
      <c r="AGX40" s="34"/>
      <c r="AGY40" t="s">
        <v>1460</v>
      </c>
      <c r="AGZ40" t="s">
        <v>843</v>
      </c>
      <c r="AHA40" s="34"/>
      <c r="AHB40" s="34"/>
      <c r="AHC40" t="s">
        <v>1460</v>
      </c>
      <c r="AHD40" t="s">
        <v>843</v>
      </c>
      <c r="AHE40" s="34"/>
      <c r="AHF40" s="34"/>
      <c r="AHG40" t="s">
        <v>1460</v>
      </c>
      <c r="AHH40" t="s">
        <v>843</v>
      </c>
      <c r="AHI40" t="s">
        <v>465</v>
      </c>
      <c r="AHJ40" s="34">
        <v>0.20682899653911591</v>
      </c>
      <c r="AHK40" s="34">
        <v>0.21238978207111359</v>
      </c>
      <c r="AHL40" s="34">
        <v>0.20801654458045959</v>
      </c>
      <c r="AHM40" s="34">
        <v>0.21340465545654297</v>
      </c>
      <c r="AHN40" s="34">
        <v>0.21979445219039917</v>
      </c>
      <c r="AHO40" t="s">
        <v>843</v>
      </c>
      <c r="AHP40" s="34"/>
      <c r="AHQ40" s="34"/>
      <c r="AHR40" s="34"/>
      <c r="AHS40" s="34"/>
      <c r="AHT40" s="34"/>
      <c r="AHU40" t="s">
        <v>843</v>
      </c>
      <c r="AHV40" s="34">
        <v>0.17051106691360474</v>
      </c>
      <c r="AHW40" s="34">
        <v>0.1677110493183136</v>
      </c>
      <c r="AHX40" s="34">
        <v>0.15785911679267883</v>
      </c>
      <c r="AHY40" s="34">
        <v>0.15339595079421997</v>
      </c>
      <c r="AHZ40" s="34">
        <v>0.1431657075881958</v>
      </c>
      <c r="AIA40" t="s">
        <v>832</v>
      </c>
      <c r="AIB40" t="s">
        <v>843</v>
      </c>
      <c r="AIC40" s="34">
        <v>0.16956612467765808</v>
      </c>
      <c r="AID40" s="34">
        <v>0.16820266842842102</v>
      </c>
      <c r="AIE40" s="34">
        <v>0.15914878249168396</v>
      </c>
      <c r="AIF40" s="34">
        <v>0.15597307682037354</v>
      </c>
      <c r="AIG40" s="34">
        <v>0.15521822869777679</v>
      </c>
      <c r="AIH40" t="s">
        <v>924</v>
      </c>
      <c r="AII40" t="s">
        <v>843</v>
      </c>
      <c r="AIJ40" s="34">
        <v>0.17775249481201172</v>
      </c>
      <c r="AIK40" s="34">
        <v>0.17107066512107849</v>
      </c>
      <c r="AIL40" s="34">
        <v>0.15998099744319916</v>
      </c>
      <c r="AIM40" s="34">
        <v>0.15561799705028534</v>
      </c>
      <c r="AIN40" s="34">
        <v>0.14566999673843384</v>
      </c>
      <c r="AIO40" t="s">
        <v>1607</v>
      </c>
      <c r="AIP40" s="34">
        <v>0.1764649897813797</v>
      </c>
      <c r="AIQ40" t="s">
        <v>843</v>
      </c>
      <c r="AIR40" s="34">
        <v>0.17454</v>
      </c>
      <c r="AIS40" s="34">
        <v>0.17466000000000001</v>
      </c>
      <c r="AIT40" s="34">
        <v>0.17562</v>
      </c>
      <c r="AIU40" s="34">
        <v>0.17643999999999999</v>
      </c>
      <c r="AIV40" s="34">
        <v>0.17672000000000002</v>
      </c>
      <c r="AIW40" s="34">
        <v>0.18081</v>
      </c>
      <c r="AIX40" t="s">
        <v>843</v>
      </c>
      <c r="AIY40" s="34">
        <v>4.9000000000000002E-2</v>
      </c>
      <c r="AIZ40" s="34">
        <v>3.85E-2</v>
      </c>
      <c r="AJA40" s="34">
        <v>2.7999999999999997E-2</v>
      </c>
      <c r="AJB40" s="34">
        <v>2.3E-2</v>
      </c>
      <c r="AJC40" s="34">
        <v>0.02</v>
      </c>
      <c r="AJD40" s="34">
        <v>0.02</v>
      </c>
      <c r="AJE40" t="s">
        <v>843</v>
      </c>
      <c r="AJF40" s="34"/>
      <c r="AJG40" s="34"/>
      <c r="AJH40" s="34"/>
      <c r="AJI40" s="34"/>
      <c r="AJJ40" s="34"/>
      <c r="AJK40" t="s">
        <v>1460</v>
      </c>
      <c r="AJL40" t="s">
        <v>843</v>
      </c>
      <c r="AJM40" t="s">
        <v>843</v>
      </c>
      <c r="AJN40" s="34">
        <v>2.5709744077175856E-3</v>
      </c>
      <c r="AJO40" s="34">
        <v>-6.8537965416908264E-3</v>
      </c>
      <c r="AJP40" s="34">
        <v>-2.2533868905156851E-3</v>
      </c>
      <c r="AJQ40" s="34">
        <v>-1.2214750982820988E-2</v>
      </c>
      <c r="AJR40" s="34">
        <v>9.5301046967506409E-2</v>
      </c>
      <c r="AJS40" t="s">
        <v>832</v>
      </c>
      <c r="AJT40" t="s">
        <v>843</v>
      </c>
      <c r="AJU40" t="s">
        <v>843</v>
      </c>
      <c r="AJV40" t="s">
        <v>843</v>
      </c>
      <c r="AJW40" s="34"/>
      <c r="AJX40" s="34"/>
      <c r="AJY40" s="34"/>
      <c r="AJZ40" s="34"/>
      <c r="AKA40" s="34"/>
      <c r="AKB40" t="s">
        <v>1460</v>
      </c>
      <c r="AKC40" t="s">
        <v>843</v>
      </c>
      <c r="AKD40" t="s">
        <v>843</v>
      </c>
      <c r="AKE40" t="s">
        <v>843</v>
      </c>
      <c r="AKF40" s="34">
        <v>-1.9935218733735383E-4</v>
      </c>
      <c r="AKG40" s="34">
        <v>-9.3108657747507095E-3</v>
      </c>
      <c r="AKH40" s="34">
        <v>-4.2031388729810715E-3</v>
      </c>
      <c r="AKI40" s="34">
        <v>-1.3960769400000572E-2</v>
      </c>
      <c r="AKJ40" s="34">
        <v>9.3755297362804413E-2</v>
      </c>
      <c r="AKK40" t="s">
        <v>832</v>
      </c>
      <c r="AKL40" t="s">
        <v>843</v>
      </c>
      <c r="AKM40" s="34">
        <v>19350</v>
      </c>
      <c r="AKN40" t="s">
        <v>832</v>
      </c>
      <c r="AKO40" t="s">
        <v>843</v>
      </c>
      <c r="AKP40" s="34"/>
      <c r="AKQ40" t="s">
        <v>1460</v>
      </c>
      <c r="AKR40" t="s">
        <v>843</v>
      </c>
      <c r="AKS40" s="34">
        <v>16255.626754327101</v>
      </c>
      <c r="AKT40" t="s">
        <v>832</v>
      </c>
      <c r="AKU40" t="s">
        <v>843</v>
      </c>
      <c r="AKV40" s="34">
        <v>20018.515151305401</v>
      </c>
      <c r="AKW40" t="s">
        <v>832</v>
      </c>
      <c r="AKX40" t="s">
        <v>843</v>
      </c>
      <c r="AKY40" s="34"/>
      <c r="AKZ40" s="34"/>
      <c r="ALA40" s="34"/>
      <c r="ALB40" s="34"/>
      <c r="ALC40" s="34"/>
      <c r="ALD40" t="s">
        <v>1460</v>
      </c>
      <c r="ALE40" t="s">
        <v>843</v>
      </c>
      <c r="ALF40" t="s">
        <v>843</v>
      </c>
      <c r="ALG40" t="s">
        <v>843</v>
      </c>
      <c r="ALH40" s="34">
        <v>9.8864570260047913E-2</v>
      </c>
      <c r="ALI40" s="34">
        <v>9.1308698058128357E-2</v>
      </c>
      <c r="ALJ40" s="34">
        <v>9.1816939413547516E-2</v>
      </c>
      <c r="ALK40" s="34">
        <v>0.1030164435505867</v>
      </c>
      <c r="ALL40" s="34">
        <v>0.24950085580348969</v>
      </c>
      <c r="ALM40" t="s">
        <v>832</v>
      </c>
    </row>
    <row r="41" spans="1:1001">
      <c r="A41" t="s">
        <v>422</v>
      </c>
      <c r="B41" t="s">
        <v>25</v>
      </c>
      <c r="C41" t="s">
        <v>229</v>
      </c>
      <c r="D41" s="34">
        <v>3.8710355758666992E-2</v>
      </c>
      <c r="E41" t="s">
        <v>432</v>
      </c>
      <c r="F41" s="34">
        <v>4.9615919589996338E-2</v>
      </c>
      <c r="G41" t="s">
        <v>1464</v>
      </c>
      <c r="H41" s="34">
        <v>4.4523879885673523E-2</v>
      </c>
      <c r="I41" t="s">
        <v>1294</v>
      </c>
      <c r="J41" s="34">
        <v>4.3182190507650375E-2</v>
      </c>
      <c r="K41" t="s">
        <v>1521</v>
      </c>
      <c r="L41" s="34"/>
      <c r="M41" t="s">
        <v>432</v>
      </c>
      <c r="N41" s="34">
        <v>0.62289035320281982</v>
      </c>
      <c r="O41" s="34">
        <v>0.65623193979263306</v>
      </c>
      <c r="P41" t="s">
        <v>432</v>
      </c>
      <c r="Q41" s="34">
        <v>0.62289035320281982</v>
      </c>
      <c r="R41" t="s">
        <v>432</v>
      </c>
      <c r="S41" s="34">
        <v>0.58935451507568359</v>
      </c>
      <c r="T41" t="s">
        <v>432</v>
      </c>
      <c r="U41" s="34">
        <v>0.66987073421478271</v>
      </c>
      <c r="V41" t="s">
        <v>432</v>
      </c>
      <c r="W41" t="s">
        <v>843</v>
      </c>
      <c r="X41" t="s">
        <v>1464</v>
      </c>
      <c r="Y41" s="34">
        <v>0.56141442060470581</v>
      </c>
      <c r="Z41" s="34">
        <v>0.59891510009765625</v>
      </c>
      <c r="AA41" t="s">
        <v>1464</v>
      </c>
      <c r="AB41" s="34">
        <v>0.56141442060470581</v>
      </c>
      <c r="AC41" t="s">
        <v>1464</v>
      </c>
      <c r="AD41" s="34">
        <v>0.58935689926147461</v>
      </c>
      <c r="AE41" t="s">
        <v>1464</v>
      </c>
      <c r="AF41" s="34">
        <v>0.60882055759429932</v>
      </c>
      <c r="AG41" t="s">
        <v>1464</v>
      </c>
      <c r="AH41" t="s">
        <v>843</v>
      </c>
      <c r="AI41" t="s">
        <v>1294</v>
      </c>
      <c r="AJ41" s="34">
        <v>0.59322738647460938</v>
      </c>
      <c r="AK41" s="34">
        <v>0.6224592924118042</v>
      </c>
      <c r="AL41" t="s">
        <v>1294</v>
      </c>
      <c r="AM41" s="34">
        <v>0.59322738647460938</v>
      </c>
      <c r="AN41" t="s">
        <v>1294</v>
      </c>
      <c r="AO41" s="34">
        <v>0.56704294681549072</v>
      </c>
      <c r="AP41" t="s">
        <v>1294</v>
      </c>
      <c r="AQ41" s="34">
        <v>0.62305253744125366</v>
      </c>
      <c r="AR41" t="s">
        <v>1294</v>
      </c>
      <c r="AS41" t="s">
        <v>843</v>
      </c>
      <c r="AT41" t="s">
        <v>1521</v>
      </c>
      <c r="AU41" s="34">
        <v>0.59254145622253418</v>
      </c>
      <c r="AV41" s="34">
        <v>0.62179487943649292</v>
      </c>
      <c r="AW41" t="s">
        <v>1521</v>
      </c>
      <c r="AX41" s="34">
        <v>0.59254145622253418</v>
      </c>
      <c r="AY41" t="s">
        <v>1521</v>
      </c>
      <c r="AZ41" s="34">
        <v>0.56754350662231445</v>
      </c>
      <c r="BA41" t="s">
        <v>1521</v>
      </c>
      <c r="BB41" s="34">
        <v>0.62245631217956543</v>
      </c>
      <c r="BC41" t="s">
        <v>1521</v>
      </c>
      <c r="BD41" t="s">
        <v>843</v>
      </c>
      <c r="BE41" s="34">
        <v>0.54047908251733934</v>
      </c>
      <c r="BF41" t="s">
        <v>1594</v>
      </c>
      <c r="BG41" t="s">
        <v>843</v>
      </c>
      <c r="BH41" t="s">
        <v>432</v>
      </c>
      <c r="BI41" s="34">
        <v>2.7699782848358154</v>
      </c>
      <c r="BJ41" t="s">
        <v>819</v>
      </c>
      <c r="BK41" s="34">
        <v>1.8687739372253418</v>
      </c>
      <c r="BL41" t="s">
        <v>1294</v>
      </c>
      <c r="BM41" s="34">
        <v>2.3505439758300781</v>
      </c>
      <c r="BN41" t="s">
        <v>1521</v>
      </c>
      <c r="BO41" s="34">
        <v>3.2897560596466064</v>
      </c>
      <c r="BP41" t="s">
        <v>843</v>
      </c>
      <c r="BQ41" s="34">
        <v>3.7711381912231445</v>
      </c>
      <c r="BR41" t="s">
        <v>830</v>
      </c>
      <c r="BS41" s="34"/>
      <c r="BT41" t="s">
        <v>843</v>
      </c>
      <c r="BU41" s="34">
        <v>3.9852612018585205</v>
      </c>
      <c r="BV41" t="s">
        <v>1558</v>
      </c>
      <c r="BW41" t="s">
        <v>843</v>
      </c>
      <c r="BX41" s="34">
        <v>2.6110231876373291</v>
      </c>
      <c r="BY41" t="s">
        <v>465</v>
      </c>
      <c r="BZ41" t="s">
        <v>843</v>
      </c>
      <c r="CA41" t="s">
        <v>465</v>
      </c>
      <c r="CB41" s="34">
        <v>7.8226346522569656E-3</v>
      </c>
      <c r="CC41" s="34">
        <v>7.103451993316412E-3</v>
      </c>
      <c r="CD41" s="34">
        <v>7.3210392147302628E-3</v>
      </c>
      <c r="CE41" s="34">
        <v>7.8190751373767853E-3</v>
      </c>
      <c r="CF41" s="34">
        <v>7.2972276248037815E-3</v>
      </c>
      <c r="CG41" t="s">
        <v>843</v>
      </c>
      <c r="CH41" t="s">
        <v>465</v>
      </c>
      <c r="CI41" s="34">
        <v>9.0832607820630074E-3</v>
      </c>
      <c r="CJ41" s="34">
        <v>8.9548099786043167E-3</v>
      </c>
      <c r="CK41" s="34">
        <v>8.6809182539582253E-3</v>
      </c>
      <c r="CL41" s="34">
        <v>8.3659766241908073E-3</v>
      </c>
      <c r="CM41" s="34">
        <v>8.6410082876682281E-3</v>
      </c>
      <c r="CN41" t="s">
        <v>843</v>
      </c>
      <c r="CO41" t="s">
        <v>465</v>
      </c>
      <c r="CP41" s="34">
        <v>9.4992304220795631E-3</v>
      </c>
      <c r="CQ41" s="34">
        <v>9.1963382437825203E-3</v>
      </c>
      <c r="CR41" s="34">
        <v>8.3921756595373154E-3</v>
      </c>
      <c r="CS41" s="34">
        <v>8.7615326046943665E-3</v>
      </c>
      <c r="CT41" s="34">
        <v>9.0025216341018677E-3</v>
      </c>
      <c r="CU41" t="s">
        <v>843</v>
      </c>
      <c r="CV41" t="s">
        <v>465</v>
      </c>
      <c r="CW41" s="34">
        <v>8.8689429685473442E-3</v>
      </c>
      <c r="CX41" s="34">
        <v>8.4186391904950142E-3</v>
      </c>
      <c r="CY41" s="34">
        <v>8.6850700899958611E-3</v>
      </c>
      <c r="CZ41" s="34">
        <v>8.8439835235476494E-3</v>
      </c>
      <c r="DA41" s="34">
        <v>7.3552317917346954E-3</v>
      </c>
      <c r="DB41" t="s">
        <v>843</v>
      </c>
      <c r="DC41" s="34"/>
      <c r="DD41" s="34"/>
      <c r="DE41" s="34"/>
      <c r="DF41" s="34"/>
      <c r="DG41" s="34"/>
      <c r="DH41" t="s">
        <v>1460</v>
      </c>
      <c r="DI41" t="s">
        <v>843</v>
      </c>
      <c r="DJ41" s="34"/>
      <c r="DK41" s="34"/>
      <c r="DL41" s="34"/>
      <c r="DM41" s="34"/>
      <c r="DN41" s="34"/>
      <c r="DO41" t="s">
        <v>1460</v>
      </c>
      <c r="DP41" t="s">
        <v>843</v>
      </c>
      <c r="DQ41" s="34"/>
      <c r="DR41" t="s">
        <v>1460</v>
      </c>
      <c r="DS41" t="s">
        <v>843</v>
      </c>
      <c r="DT41" t="s">
        <v>843</v>
      </c>
      <c r="DU41" s="34">
        <v>12.3</v>
      </c>
      <c r="DV41" t="s">
        <v>1461</v>
      </c>
      <c r="DW41" t="s">
        <v>843</v>
      </c>
      <c r="DX41" t="s">
        <v>843</v>
      </c>
      <c r="DY41" t="s">
        <v>465</v>
      </c>
      <c r="DZ41" s="34">
        <v>-1.0180930839851499E-3</v>
      </c>
      <c r="EA41" s="34">
        <v>1.8438555998727679E-3</v>
      </c>
      <c r="EB41" s="34">
        <v>5.0869784317910671E-3</v>
      </c>
      <c r="EC41" s="34">
        <v>1.5274698380380869E-3</v>
      </c>
      <c r="ED41" s="34">
        <v>1.4675638638436794E-2</v>
      </c>
      <c r="EE41" t="s">
        <v>843</v>
      </c>
      <c r="EF41" t="s">
        <v>465</v>
      </c>
      <c r="EG41" s="34">
        <v>2.6000000070780516E-3</v>
      </c>
      <c r="EH41" s="34">
        <v>5.2000000141561031E-3</v>
      </c>
      <c r="EI41" s="34">
        <v>5.8999997563660145E-3</v>
      </c>
      <c r="EJ41" s="34">
        <v>2.4000001139938831E-3</v>
      </c>
      <c r="EK41" s="34">
        <v>-4.8000002279877663E-3</v>
      </c>
      <c r="EL41" t="s">
        <v>843</v>
      </c>
      <c r="EM41" t="s">
        <v>465</v>
      </c>
      <c r="EN41" s="34">
        <v>3.0940829310566187E-4</v>
      </c>
      <c r="EO41" s="34">
        <v>6.9943261332809925E-3</v>
      </c>
      <c r="EP41" s="34">
        <v>3.0724694952368736E-3</v>
      </c>
      <c r="EQ41" s="34">
        <v>6.5421424806118011E-3</v>
      </c>
      <c r="ER41" s="34">
        <v>8.9589860290288925E-3</v>
      </c>
      <c r="ES41" t="s">
        <v>843</v>
      </c>
      <c r="ET41" t="s">
        <v>465</v>
      </c>
      <c r="EU41" s="34">
        <v>4.3664304539561272E-3</v>
      </c>
      <c r="EV41" s="34">
        <v>4.836695734411478E-3</v>
      </c>
      <c r="EW41" s="34">
        <v>4.8726005479693413E-3</v>
      </c>
      <c r="EX41" s="34">
        <v>-8.6027442011982203E-4</v>
      </c>
      <c r="EY41" s="34">
        <v>3.6760754883289337E-3</v>
      </c>
      <c r="EZ41" t="s">
        <v>843</v>
      </c>
      <c r="FA41" t="s">
        <v>1594</v>
      </c>
      <c r="FB41" s="34">
        <v>1.6498638316988945E-2</v>
      </c>
      <c r="FC41" s="34">
        <v>2.5503989309072495E-3</v>
      </c>
      <c r="FD41" s="34">
        <v>-2.0067780278623104E-3</v>
      </c>
      <c r="FE41" s="34">
        <v>7.0143910124897957E-3</v>
      </c>
      <c r="FF41" s="34">
        <v>1.861460879445076E-2</v>
      </c>
      <c r="FG41" t="s">
        <v>843</v>
      </c>
      <c r="FH41" s="34"/>
      <c r="FI41" s="34"/>
      <c r="FJ41" s="34"/>
      <c r="FK41" s="34"/>
      <c r="FL41" s="34"/>
      <c r="FM41" t="s">
        <v>843</v>
      </c>
      <c r="FN41" t="s">
        <v>843</v>
      </c>
      <c r="FO41" s="34">
        <v>0.78825999999999996</v>
      </c>
      <c r="FP41" t="s">
        <v>1462</v>
      </c>
      <c r="FQ41" t="s">
        <v>843</v>
      </c>
      <c r="FR41" t="s">
        <v>843</v>
      </c>
      <c r="FS41" s="34">
        <v>0.81938</v>
      </c>
      <c r="FT41" t="s">
        <v>1462</v>
      </c>
      <c r="FU41" t="s">
        <v>843</v>
      </c>
      <c r="FV41" t="s">
        <v>843</v>
      </c>
      <c r="FW41" s="34">
        <v>0.75959999999999994</v>
      </c>
      <c r="FX41" t="s">
        <v>1462</v>
      </c>
      <c r="FY41" t="s">
        <v>843</v>
      </c>
      <c r="FZ41" s="34">
        <v>-4.9565400928258896E-2</v>
      </c>
      <c r="GA41" s="34">
        <v>-5.4203595966100693E-2</v>
      </c>
      <c r="GB41" s="34">
        <v>-5.2198100835084915E-2</v>
      </c>
      <c r="GC41" s="34">
        <v>-2.0135963335633278E-2</v>
      </c>
      <c r="GD41" s="34">
        <v>-1.7610969021916389E-2</v>
      </c>
      <c r="GE41" t="s">
        <v>830</v>
      </c>
      <c r="GF41" t="s">
        <v>843</v>
      </c>
      <c r="GG41" s="34">
        <v>-4.9662768840789795E-2</v>
      </c>
      <c r="GH41" s="34">
        <v>-5.4333440959453583E-2</v>
      </c>
      <c r="GI41" s="34">
        <v>-5.2392873913049698E-2</v>
      </c>
      <c r="GJ41" s="34">
        <v>-2.0514383912086487E-2</v>
      </c>
      <c r="GK41" s="34">
        <v>-1.9341683015227318E-2</v>
      </c>
      <c r="GL41" t="s">
        <v>832</v>
      </c>
      <c r="GM41" t="s">
        <v>843</v>
      </c>
      <c r="GN41" s="34">
        <v>0.63241803646087646</v>
      </c>
      <c r="GO41" t="s">
        <v>832</v>
      </c>
      <c r="GP41" t="s">
        <v>843</v>
      </c>
      <c r="GQ41" t="s">
        <v>843</v>
      </c>
      <c r="GR41" s="34">
        <v>2.3519979789853096E-2</v>
      </c>
      <c r="GS41" s="34">
        <v>2.7978111058473587E-2</v>
      </c>
      <c r="GT41" s="34">
        <v>2.8704442083835602E-2</v>
      </c>
      <c r="GU41" s="34">
        <v>2.4449680000543594E-2</v>
      </c>
      <c r="GV41" s="34">
        <v>1.9768634811043739E-2</v>
      </c>
      <c r="GW41" t="s">
        <v>832</v>
      </c>
      <c r="GX41" t="s">
        <v>843</v>
      </c>
      <c r="GY41" t="s">
        <v>843</v>
      </c>
      <c r="GZ41" t="s">
        <v>843</v>
      </c>
      <c r="HA41" t="s">
        <v>843</v>
      </c>
      <c r="HB41" t="s">
        <v>843</v>
      </c>
      <c r="HC41" t="s">
        <v>843</v>
      </c>
      <c r="HD41" t="s">
        <v>843</v>
      </c>
      <c r="HE41" t="s">
        <v>843</v>
      </c>
      <c r="HF41" t="s">
        <v>843</v>
      </c>
      <c r="HG41" t="s">
        <v>843</v>
      </c>
      <c r="HH41" s="34">
        <v>10256483</v>
      </c>
      <c r="HI41" s="34">
        <v>10201209</v>
      </c>
      <c r="HJ41" s="34">
        <v>10135388</v>
      </c>
      <c r="HK41" s="34">
        <v>10065878</v>
      </c>
      <c r="HL41" s="34">
        <v>9999712</v>
      </c>
      <c r="HM41" s="34">
        <v>9935163</v>
      </c>
      <c r="HN41" s="34">
        <v>9874700</v>
      </c>
      <c r="HO41" s="34">
        <v>9825986</v>
      </c>
      <c r="HP41" s="34">
        <v>9787826</v>
      </c>
      <c r="HQ41" s="34">
        <v>9757708</v>
      </c>
      <c r="HR41" s="34">
        <v>9731427</v>
      </c>
      <c r="HS41" s="34">
        <v>9706981</v>
      </c>
      <c r="HT41" s="34">
        <v>9693749</v>
      </c>
      <c r="HU41" s="34">
        <v>9691137</v>
      </c>
      <c r="HV41" s="34">
        <v>9693739</v>
      </c>
      <c r="HW41" s="34">
        <v>9700609</v>
      </c>
      <c r="HX41" s="34">
        <v>9708110</v>
      </c>
      <c r="HY41" s="34">
        <v>9707876</v>
      </c>
      <c r="HZ41" s="34">
        <v>9695574</v>
      </c>
      <c r="IA41" s="34">
        <v>9673971</v>
      </c>
      <c r="IB41" s="34">
        <v>9633740</v>
      </c>
      <c r="IC41" s="34">
        <v>9578167</v>
      </c>
      <c r="ID41" s="34">
        <v>9534954</v>
      </c>
      <c r="IE41" s="34">
        <v>9498238</v>
      </c>
      <c r="IF41" s="34">
        <v>9455037</v>
      </c>
      <c r="IG41" s="34">
        <v>9412540</v>
      </c>
      <c r="IH41" s="34">
        <v>9371048</v>
      </c>
      <c r="II41" s="34">
        <v>9330247</v>
      </c>
      <c r="IJ41" s="34">
        <v>9289331</v>
      </c>
      <c r="IK41" s="34">
        <v>9247954</v>
      </c>
      <c r="IL41" s="34">
        <v>9206170</v>
      </c>
      <c r="IM41" s="34">
        <v>9164135</v>
      </c>
      <c r="IN41" s="34">
        <v>9121858</v>
      </c>
      <c r="IO41" s="34">
        <v>9079650</v>
      </c>
      <c r="IP41" s="34">
        <v>9037590</v>
      </c>
      <c r="IQ41" s="34">
        <v>8995945</v>
      </c>
      <c r="IR41" s="34">
        <v>8954814</v>
      </c>
      <c r="IS41" s="34">
        <v>8914126</v>
      </c>
      <c r="IT41" s="34">
        <v>8874163</v>
      </c>
      <c r="IU41" s="34">
        <v>8834815</v>
      </c>
      <c r="IV41" s="34">
        <v>8796015</v>
      </c>
      <c r="IW41" s="34">
        <v>8757816</v>
      </c>
      <c r="IX41" s="34">
        <v>8720055</v>
      </c>
      <c r="IY41" s="34">
        <v>8682460</v>
      </c>
      <c r="IZ41" s="34">
        <v>8644974</v>
      </c>
      <c r="JA41" s="34">
        <v>8607465</v>
      </c>
      <c r="JB41" s="34">
        <v>8569634</v>
      </c>
      <c r="JC41" s="34">
        <v>8531294</v>
      </c>
      <c r="JD41" s="34">
        <v>8491915</v>
      </c>
      <c r="JE41" s="34">
        <v>8451272</v>
      </c>
      <c r="JF41" s="34">
        <v>8409632</v>
      </c>
      <c r="JG41" s="34">
        <v>8366981</v>
      </c>
      <c r="JH41" s="34">
        <v>8323371.9999999991</v>
      </c>
      <c r="JI41" s="34">
        <v>8278855</v>
      </c>
      <c r="JJ41" s="34">
        <v>8233498</v>
      </c>
      <c r="JK41" s="34">
        <v>8187448</v>
      </c>
      <c r="JL41" s="34">
        <v>8140968</v>
      </c>
      <c r="JM41" s="34">
        <v>8094181</v>
      </c>
      <c r="JN41" s="34">
        <v>8046996</v>
      </c>
      <c r="JO41" s="34">
        <v>7999418</v>
      </c>
      <c r="JP41" s="34">
        <v>7951637</v>
      </c>
      <c r="JQ41" s="34">
        <v>7903905</v>
      </c>
      <c r="JR41" s="34">
        <v>7856257</v>
      </c>
      <c r="JS41" s="34">
        <v>7808674</v>
      </c>
      <c r="JT41" s="34">
        <v>7761221</v>
      </c>
      <c r="JU41" s="34">
        <v>7714159</v>
      </c>
      <c r="JV41" s="34">
        <v>7667703</v>
      </c>
      <c r="JW41" s="34">
        <v>7621641</v>
      </c>
      <c r="JX41" s="34">
        <v>7575932</v>
      </c>
      <c r="JY41" s="34">
        <v>7530916</v>
      </c>
      <c r="JZ41" s="34">
        <v>7486680</v>
      </c>
      <c r="KA41" s="34">
        <v>7443129</v>
      </c>
      <c r="KB41" s="34">
        <v>7400313</v>
      </c>
      <c r="KC41" s="34">
        <v>7358177</v>
      </c>
      <c r="KD41" s="34">
        <v>7316723</v>
      </c>
      <c r="KE41" s="34">
        <v>7276135</v>
      </c>
      <c r="KF41" s="34">
        <v>7236356</v>
      </c>
      <c r="KG41" s="34">
        <v>7197406</v>
      </c>
      <c r="KH41" s="34">
        <v>7159319</v>
      </c>
      <c r="KI41" s="34">
        <v>7121971</v>
      </c>
      <c r="KJ41" s="34">
        <v>7085432</v>
      </c>
      <c r="KK41" s="34">
        <v>7049712</v>
      </c>
      <c r="KL41" s="34">
        <v>7014775</v>
      </c>
      <c r="KM41" s="34">
        <v>6980613</v>
      </c>
      <c r="KN41" s="34">
        <v>6947174</v>
      </c>
      <c r="KO41" s="34">
        <v>6914310</v>
      </c>
      <c r="KP41" s="34">
        <v>6881960</v>
      </c>
      <c r="KQ41" s="34">
        <v>6850267</v>
      </c>
      <c r="KR41" s="34">
        <v>6819274</v>
      </c>
      <c r="KS41" s="34">
        <v>6788730</v>
      </c>
      <c r="KT41" s="34">
        <v>6758533</v>
      </c>
      <c r="KU41" s="34">
        <v>6728858</v>
      </c>
      <c r="KV41" s="34">
        <v>6699515</v>
      </c>
      <c r="KW41" s="34">
        <v>6670444</v>
      </c>
      <c r="KX41" s="34">
        <v>6641626</v>
      </c>
      <c r="KY41" s="34">
        <v>6612918</v>
      </c>
      <c r="KZ41" s="34">
        <v>6584305</v>
      </c>
      <c r="LA41" s="34">
        <v>6555642</v>
      </c>
      <c r="LB41" s="34">
        <v>6526889</v>
      </c>
      <c r="LC41" s="34">
        <v>6498143</v>
      </c>
      <c r="LD41" s="34">
        <v>6469457</v>
      </c>
      <c r="LE41" t="s">
        <v>843</v>
      </c>
      <c r="LF41" t="s">
        <v>843</v>
      </c>
      <c r="LG41" t="s">
        <v>843</v>
      </c>
      <c r="LH41" s="34">
        <v>-5.037753377109766E-3</v>
      </c>
      <c r="LI41" s="34">
        <v>-5.4037505760788918E-3</v>
      </c>
      <c r="LJ41" s="34">
        <v>-6.4731803722679615E-3</v>
      </c>
      <c r="LK41" s="34">
        <v>-6.8817739374935627E-3</v>
      </c>
      <c r="LL41" s="34">
        <v>-6.5949955023825169E-3</v>
      </c>
      <c r="LM41" s="34">
        <v>-6.4760101959109306E-3</v>
      </c>
      <c r="LN41" s="34">
        <v>-6.1043519526720047E-3</v>
      </c>
      <c r="LO41" s="34">
        <v>-4.9454215914011002E-3</v>
      </c>
      <c r="LP41" s="34">
        <v>-3.8911404553800821E-3</v>
      </c>
      <c r="LQ41" s="34">
        <v>-3.0818318482488394E-3</v>
      </c>
      <c r="LR41" s="34">
        <v>-2.6969914324581623E-3</v>
      </c>
      <c r="LS41" s="34">
        <v>-2.5152277667075396E-3</v>
      </c>
      <c r="LT41" s="34">
        <v>-1.3640725519508123E-3</v>
      </c>
      <c r="LU41" s="34">
        <v>-2.6948831509798765E-4</v>
      </c>
      <c r="LV41" s="34">
        <v>2.6845670072361827E-4</v>
      </c>
      <c r="LW41" s="34">
        <v>7.0845388108864427E-4</v>
      </c>
      <c r="LX41" s="34">
        <v>7.729516364634037E-4</v>
      </c>
      <c r="LY41" s="34">
        <v>-2.4103848772938363E-5</v>
      </c>
      <c r="LZ41" s="34">
        <v>-1.2680221116170287E-3</v>
      </c>
      <c r="MA41" s="34">
        <v>-2.2306160535663366E-3</v>
      </c>
      <c r="MB41" s="34">
        <v>-4.1673565283417702E-3</v>
      </c>
      <c r="MC41" s="34">
        <v>-5.785282701253891E-3</v>
      </c>
      <c r="MD41" s="34">
        <v>-4.5218230225145817E-3</v>
      </c>
      <c r="ME41" s="34">
        <v>-3.8581069093197584E-3</v>
      </c>
      <c r="MF41" s="34">
        <v>-4.5586922205984592E-3</v>
      </c>
      <c r="MG41" s="34">
        <v>-4.5047723688185215E-3</v>
      </c>
      <c r="MH41" s="34">
        <v>-4.4179065153002739E-3</v>
      </c>
      <c r="MI41" s="34">
        <v>-4.3634478934109211E-3</v>
      </c>
      <c r="MJ41" s="34">
        <v>-4.3949508108198643E-3</v>
      </c>
      <c r="MK41" s="34">
        <v>-4.4641993008553982E-3</v>
      </c>
      <c r="ML41" s="34">
        <v>-4.5284265652298927E-3</v>
      </c>
      <c r="MM41" s="34">
        <v>-4.5764152891933918E-3</v>
      </c>
      <c r="MN41" s="34">
        <v>-4.6239844523370266E-3</v>
      </c>
      <c r="MO41" s="34">
        <v>-4.6378658153116703E-3</v>
      </c>
      <c r="MP41" s="34">
        <v>-4.6430998481810093E-3</v>
      </c>
      <c r="MQ41" s="34">
        <v>-4.6186256222426891E-3</v>
      </c>
      <c r="MR41" s="34">
        <v>-4.5826556161046028E-3</v>
      </c>
      <c r="MS41" s="34">
        <v>-4.5540551654994488E-3</v>
      </c>
      <c r="MT41" s="34">
        <v>-4.4931885786354542E-3</v>
      </c>
      <c r="MU41" s="34">
        <v>-4.4438550248742104E-3</v>
      </c>
      <c r="MV41" s="34">
        <v>-4.4013881124556065E-3</v>
      </c>
      <c r="MW41" s="34">
        <v>-4.3522194027900696E-3</v>
      </c>
      <c r="MX41" s="34">
        <v>-4.3210135772824287E-3</v>
      </c>
      <c r="MY41" s="34">
        <v>-4.3206466361880302E-3</v>
      </c>
      <c r="MZ41" s="34">
        <v>-4.3267868459224701E-3</v>
      </c>
      <c r="NA41" s="34">
        <v>-4.3482617475092411E-3</v>
      </c>
      <c r="NB41" s="34">
        <v>-4.4048256240785122E-3</v>
      </c>
      <c r="NC41" s="34">
        <v>-4.4839745387434959E-3</v>
      </c>
      <c r="ND41" s="34">
        <v>-4.6265153214335442E-3</v>
      </c>
      <c r="NE41" s="34">
        <v>-4.7975718043744564E-3</v>
      </c>
      <c r="NF41" s="34">
        <v>-4.9392469227313995E-3</v>
      </c>
      <c r="NG41" s="34">
        <v>-5.0845891237258911E-3</v>
      </c>
      <c r="NH41" s="34">
        <v>-5.2256654016673565E-3</v>
      </c>
      <c r="NI41" s="34">
        <v>-5.3627872839570045E-3</v>
      </c>
      <c r="NJ41" s="34">
        <v>-5.4937191307544708E-3</v>
      </c>
      <c r="NK41" s="34">
        <v>-5.6087048724293709E-3</v>
      </c>
      <c r="NL41" s="34">
        <v>-5.6931581348180771E-3</v>
      </c>
      <c r="NM41" s="34">
        <v>-5.7636834681034088E-3</v>
      </c>
      <c r="NN41" s="34">
        <v>-5.8465544134378433E-3</v>
      </c>
      <c r="NO41" s="34">
        <v>-5.9300651773810387E-3</v>
      </c>
      <c r="NP41" s="34">
        <v>-5.9909694828093052E-3</v>
      </c>
      <c r="NQ41" s="34">
        <v>-6.020878441631794E-3</v>
      </c>
      <c r="NR41" s="34">
        <v>-6.0466569848358631E-3</v>
      </c>
      <c r="NS41" s="34">
        <v>-6.0751172713935375E-3</v>
      </c>
      <c r="NT41" s="34">
        <v>-6.0954997316002846E-3</v>
      </c>
      <c r="NU41" s="34">
        <v>-6.0821957886219025E-3</v>
      </c>
      <c r="NV41" s="34">
        <v>-6.0403794050216675E-3</v>
      </c>
      <c r="NW41" s="34">
        <v>-6.0253911651670933E-3</v>
      </c>
      <c r="NX41" s="34">
        <v>-6.0153207741677761E-3</v>
      </c>
      <c r="NY41" s="34">
        <v>-5.9596989303827286E-3</v>
      </c>
      <c r="NZ41" s="34">
        <v>-5.8912397362291813E-3</v>
      </c>
      <c r="OA41" s="34">
        <v>-5.8341166004538536E-3</v>
      </c>
      <c r="OB41" s="34">
        <v>-5.769028328359127E-3</v>
      </c>
      <c r="OC41" s="34">
        <v>-5.7100849226117134E-3</v>
      </c>
      <c r="OD41" s="34">
        <v>-5.6496616452932358E-3</v>
      </c>
      <c r="OE41" s="34">
        <v>-5.5627357214689255E-3</v>
      </c>
      <c r="OF41" s="34">
        <v>-5.4820496588945389E-3</v>
      </c>
      <c r="OG41" s="34">
        <v>-5.3970813751220703E-3</v>
      </c>
      <c r="OH41" s="34">
        <v>-5.305818747729063E-3</v>
      </c>
      <c r="OI41" s="34">
        <v>-5.2303518168628216E-3</v>
      </c>
      <c r="OJ41" s="34">
        <v>-5.143667571246624E-3</v>
      </c>
      <c r="OK41" s="34">
        <v>-5.05408039316535E-3</v>
      </c>
      <c r="OL41" s="34">
        <v>-4.9681258387863636E-3</v>
      </c>
      <c r="OM41" s="34">
        <v>-4.8819035291671753E-3</v>
      </c>
      <c r="ON41" s="34">
        <v>-4.8017771914601326E-3</v>
      </c>
      <c r="OO41" s="34">
        <v>-4.7417809255421162E-3</v>
      </c>
      <c r="OP41" s="34">
        <v>-4.6896818093955517E-3</v>
      </c>
      <c r="OQ41" s="34">
        <v>-4.6158656477928162E-3</v>
      </c>
      <c r="OR41" s="34">
        <v>-4.5346152037382126E-3</v>
      </c>
      <c r="OS41" s="34">
        <v>-4.4891303405165672E-3</v>
      </c>
      <c r="OT41" s="34">
        <v>-4.4580297544598579E-3</v>
      </c>
      <c r="OU41" s="34">
        <v>-4.4004134833812714E-3</v>
      </c>
      <c r="OV41" s="34">
        <v>-4.3703056871891022E-3</v>
      </c>
      <c r="OW41" s="34">
        <v>-4.3487111106514931E-3</v>
      </c>
      <c r="OX41" s="34">
        <v>-4.3296115472912788E-3</v>
      </c>
      <c r="OY41" s="34">
        <v>-4.331804346293211E-3</v>
      </c>
      <c r="OZ41" s="34">
        <v>-4.3362220749258995E-3</v>
      </c>
      <c r="PA41" s="34">
        <v>-4.362733568996191E-3</v>
      </c>
      <c r="PB41" s="34">
        <v>-4.3956395238637924E-3</v>
      </c>
      <c r="PC41" s="34">
        <v>-4.413969349116087E-3</v>
      </c>
      <c r="PD41" s="34">
        <v>-4.4242646545171738E-3</v>
      </c>
      <c r="PE41" t="s">
        <v>1300</v>
      </c>
      <c r="PF41" t="s">
        <v>843</v>
      </c>
      <c r="PG41" t="s">
        <v>843</v>
      </c>
      <c r="PH41" t="s">
        <v>843</v>
      </c>
      <c r="PI41" t="s">
        <v>843</v>
      </c>
      <c r="PJ41" t="s">
        <v>1300</v>
      </c>
      <c r="PK41" s="34">
        <v>0.46583357453346252</v>
      </c>
      <c r="PL41" s="34">
        <v>0.46564266085624695</v>
      </c>
      <c r="PM41" s="34">
        <v>0.4654172956943512</v>
      </c>
      <c r="PN41" s="34">
        <v>0.46512624621391296</v>
      </c>
      <c r="PO41" s="34">
        <v>0.46484419703483582</v>
      </c>
      <c r="PP41" s="34">
        <v>0.46454054117202759</v>
      </c>
      <c r="PQ41" s="34">
        <v>0.46424144506454468</v>
      </c>
      <c r="PR41" s="34">
        <v>0.46403548121452332</v>
      </c>
      <c r="PS41" s="34">
        <v>0.46384456753730774</v>
      </c>
      <c r="PT41" s="34">
        <v>0.4635961651802063</v>
      </c>
      <c r="PU41" s="34">
        <v>0.46326729655265808</v>
      </c>
      <c r="PV41" s="34">
        <v>0.46283864974975586</v>
      </c>
      <c r="PW41" s="34">
        <v>0.46251660585403442</v>
      </c>
      <c r="PX41" s="34">
        <v>0.46240559220314026</v>
      </c>
      <c r="PY41" s="34">
        <v>0.46234750747680664</v>
      </c>
      <c r="PZ41" s="34">
        <v>0.46231725811958313</v>
      </c>
      <c r="QA41" s="34">
        <v>0.46230748295783997</v>
      </c>
      <c r="QB41" s="34">
        <v>0.46223664283752441</v>
      </c>
      <c r="QC41" s="34">
        <v>0.46210044622421265</v>
      </c>
      <c r="QD41" s="34">
        <v>0.46182605624198914</v>
      </c>
      <c r="QE41" s="34">
        <v>0.46140065789222717</v>
      </c>
      <c r="QF41" s="34">
        <v>0.46094465255737305</v>
      </c>
      <c r="QG41" s="34">
        <v>0.46043914556503296</v>
      </c>
      <c r="QH41" s="34">
        <v>0.46011775732040405</v>
      </c>
      <c r="QI41" s="34">
        <v>0.4600338339805603</v>
      </c>
      <c r="QJ41" s="34">
        <v>0.45993885397911072</v>
      </c>
      <c r="QK41" s="34">
        <v>0.45982819795608521</v>
      </c>
      <c r="QL41" s="34">
        <v>0.45970627665519714</v>
      </c>
      <c r="QM41" s="34">
        <v>0.45958229899406433</v>
      </c>
      <c r="QN41" s="34">
        <v>0.45946228504180908</v>
      </c>
      <c r="QO41" s="34">
        <v>0.45935344696044922</v>
      </c>
      <c r="QP41" s="34">
        <v>0.45925971865653992</v>
      </c>
      <c r="QQ41" s="34">
        <v>0.45918530225753784</v>
      </c>
      <c r="QR41" s="34">
        <v>0.45913520455360413</v>
      </c>
      <c r="QS41" s="34">
        <v>0.45911255478858948</v>
      </c>
      <c r="QT41" s="34">
        <v>0.45912376046180725</v>
      </c>
      <c r="QU41" s="34">
        <v>0.4591713547706604</v>
      </c>
      <c r="QV41" s="34">
        <v>0.4592578113079071</v>
      </c>
      <c r="QW41" s="34">
        <v>0.45938879251480103</v>
      </c>
      <c r="QX41" s="34">
        <v>0.45956593751907349</v>
      </c>
      <c r="QY41" s="34">
        <v>0.45978933572769165</v>
      </c>
      <c r="QZ41" s="34">
        <v>0.46005865931510925</v>
      </c>
      <c r="RA41" s="34">
        <v>0.46037256717681885</v>
      </c>
      <c r="RB41" s="34">
        <v>0.46072643995285034</v>
      </c>
      <c r="RC41" s="34">
        <v>0.4611162543296814</v>
      </c>
      <c r="RD41" s="34">
        <v>0.46153903007507324</v>
      </c>
      <c r="RE41" s="34">
        <v>0.46198588609695435</v>
      </c>
      <c r="RF41" s="34">
        <v>0.46245059370994568</v>
      </c>
      <c r="RG41" s="34">
        <v>0.46292832493782043</v>
      </c>
      <c r="RH41" s="34">
        <v>0.46341437101364136</v>
      </c>
      <c r="RI41" s="34">
        <v>0.46390613913536072</v>
      </c>
      <c r="RJ41" s="34">
        <v>0.46440011262893677</v>
      </c>
      <c r="RK41" s="34">
        <v>0.46489644050598145</v>
      </c>
      <c r="RL41" s="34">
        <v>0.46539503335952759</v>
      </c>
      <c r="RM41" s="34">
        <v>0.46588945388793945</v>
      </c>
      <c r="RN41" s="34">
        <v>0.46637925505638123</v>
      </c>
      <c r="RO41" s="34">
        <v>0.46686536073684692</v>
      </c>
      <c r="RP41" s="34">
        <v>0.46734759211540222</v>
      </c>
      <c r="RQ41" s="34">
        <v>0.46782612800598145</v>
      </c>
      <c r="RR41" s="34">
        <v>0.46830132603645325</v>
      </c>
      <c r="RS41" s="34">
        <v>0.46877604722976685</v>
      </c>
      <c r="RT41" s="34">
        <v>0.46925145387649536</v>
      </c>
      <c r="RU41" s="34">
        <v>0.4697304368019104</v>
      </c>
      <c r="RV41" s="34">
        <v>0.47021389007568359</v>
      </c>
      <c r="RW41" s="34">
        <v>0.47070324420928955</v>
      </c>
      <c r="RX41" s="34">
        <v>0.47120365500450134</v>
      </c>
      <c r="RY41" s="34">
        <v>0.47171702980995178</v>
      </c>
      <c r="RZ41" s="34">
        <v>0.47224265336990356</v>
      </c>
      <c r="SA41" s="34">
        <v>0.47278076410293579</v>
      </c>
      <c r="SB41" s="34">
        <v>0.47333326935768127</v>
      </c>
      <c r="SC41" s="34">
        <v>0.47390192747116089</v>
      </c>
      <c r="SD41" s="34">
        <v>0.47448256611824036</v>
      </c>
      <c r="SE41" s="34">
        <v>0.47507503628730774</v>
      </c>
      <c r="SF41" s="34">
        <v>0.47567883133888245</v>
      </c>
      <c r="SG41" s="34">
        <v>0.47628766298294067</v>
      </c>
      <c r="SH41" s="34">
        <v>0.4768998920917511</v>
      </c>
      <c r="SI41" s="34">
        <v>0.47751450538635254</v>
      </c>
      <c r="SJ41" s="34">
        <v>0.47812488675117493</v>
      </c>
      <c r="SK41" s="34">
        <v>0.47872653603553772</v>
      </c>
      <c r="SL41" s="34">
        <v>0.47931423783302307</v>
      </c>
      <c r="SM41" s="34">
        <v>0.47988408803939819</v>
      </c>
      <c r="SN41" s="34">
        <v>0.48043182492256165</v>
      </c>
      <c r="SO41" s="34">
        <v>0.48095113039016724</v>
      </c>
      <c r="SP41" s="34">
        <v>0.48143523931503296</v>
      </c>
      <c r="SQ41" s="34">
        <v>0.48188126087188721</v>
      </c>
      <c r="SR41" s="34">
        <v>0.48228645324707031</v>
      </c>
      <c r="SS41" s="34">
        <v>0.48264694213867188</v>
      </c>
      <c r="ST41" s="34">
        <v>0.48296496272087097</v>
      </c>
      <c r="SU41" s="34">
        <v>0.48324117064476013</v>
      </c>
      <c r="SV41" s="34">
        <v>0.48347437381744385</v>
      </c>
      <c r="SW41" s="34">
        <v>0.48366636037826538</v>
      </c>
      <c r="SX41" s="34">
        <v>0.48382502794265747</v>
      </c>
      <c r="SY41" s="34">
        <v>0.48395726084709167</v>
      </c>
      <c r="SZ41" s="34">
        <v>0.48406311869621277</v>
      </c>
      <c r="TA41" s="34">
        <v>0.48414832353591919</v>
      </c>
      <c r="TB41" s="34">
        <v>0.48421907424926758</v>
      </c>
      <c r="TC41" s="34">
        <v>0.48428225517272949</v>
      </c>
      <c r="TD41" s="34">
        <v>0.48434233665466309</v>
      </c>
      <c r="TE41" s="34">
        <v>0.48440015316009521</v>
      </c>
      <c r="TF41" s="34">
        <v>0.48445934057235718</v>
      </c>
      <c r="TG41" s="34">
        <v>0.48452427983283997</v>
      </c>
      <c r="TH41" t="s">
        <v>843</v>
      </c>
      <c r="TI41" t="s">
        <v>843</v>
      </c>
      <c r="TJ41" t="s">
        <v>1300</v>
      </c>
      <c r="TK41" s="34">
        <v>0.67607613038875702</v>
      </c>
      <c r="TL41" s="34">
        <v>0.68032370870568892</v>
      </c>
      <c r="TM41" s="34">
        <v>0.684458635646639</v>
      </c>
      <c r="TN41" s="34">
        <v>0.68828203560583601</v>
      </c>
      <c r="TO41" s="34">
        <v>0.69192449282916901</v>
      </c>
      <c r="TP41" s="34">
        <v>0.69531511460858797</v>
      </c>
      <c r="TQ41" s="34">
        <v>0.69850950907417497</v>
      </c>
      <c r="TR41" s="34">
        <v>0.70173003503159903</v>
      </c>
      <c r="TS41" s="34">
        <v>0.70468958070975107</v>
      </c>
      <c r="TT41" s="34">
        <v>0.70673746881631805</v>
      </c>
      <c r="TU41" s="34">
        <v>0.70749927014814995</v>
      </c>
      <c r="TV41" s="34">
        <v>0.70633976174776902</v>
      </c>
      <c r="TW41" s="34">
        <v>0.702892193721954</v>
      </c>
      <c r="TX41" s="34">
        <v>0.69791798928845905</v>
      </c>
      <c r="TY41" s="34">
        <v>0.69243154305931198</v>
      </c>
      <c r="TZ41" s="34">
        <v>0.68727344850204797</v>
      </c>
      <c r="UA41" s="34">
        <v>0.68247140792595007</v>
      </c>
      <c r="UB41" s="34">
        <v>0.67799923484807589</v>
      </c>
      <c r="UC41" s="34">
        <v>0.67390407591670598</v>
      </c>
      <c r="UD41" s="34">
        <v>0.66971639671030603</v>
      </c>
      <c r="UE41" s="34">
        <v>0.66607539407979699</v>
      </c>
      <c r="UF41" s="34">
        <v>0.66330495890785002</v>
      </c>
      <c r="UG41" s="34">
        <v>0.6603972258074231</v>
      </c>
      <c r="UH41" s="34">
        <v>0.65709776908096007</v>
      </c>
      <c r="UI41" s="34">
        <v>0.65419921964341399</v>
      </c>
      <c r="UJ41" s="34">
        <v>0.65160852711428208</v>
      </c>
      <c r="UK41" s="34">
        <v>0.64913433374794394</v>
      </c>
      <c r="UL41" s="34">
        <v>0.64747455238859208</v>
      </c>
      <c r="UM41" s="34">
        <v>0.64691047180900296</v>
      </c>
      <c r="UN41" s="34">
        <v>0.64748235123141795</v>
      </c>
      <c r="UO41" s="34">
        <v>0.64883887653606198</v>
      </c>
      <c r="UP41" s="34">
        <v>0.65027670369325608</v>
      </c>
      <c r="UQ41" s="34">
        <v>0.65095970579677997</v>
      </c>
      <c r="UR41" s="34">
        <v>0.65043189990803596</v>
      </c>
      <c r="US41" s="34">
        <v>0.64896076547844994</v>
      </c>
      <c r="UT41" s="34">
        <v>0.646925642608976</v>
      </c>
      <c r="UU41" s="34">
        <v>0.64467815858598498</v>
      </c>
      <c r="UV41" s="34">
        <v>0.64248293340720808</v>
      </c>
      <c r="UW41" s="34">
        <v>0.64031740232853496</v>
      </c>
      <c r="UX41" s="34">
        <v>0.63779909369918897</v>
      </c>
      <c r="UY41" s="34">
        <v>0.63495099769611596</v>
      </c>
      <c r="UZ41" s="34">
        <v>0.63181916587423204</v>
      </c>
      <c r="VA41" s="34">
        <v>0.62821174866442897</v>
      </c>
      <c r="VB41" s="34">
        <v>0.62400452314231902</v>
      </c>
      <c r="VC41" s="34">
        <v>0.61940415433315099</v>
      </c>
      <c r="VD41" s="34">
        <v>0.61467964145076404</v>
      </c>
      <c r="VE41" s="34">
        <v>0.60977189924330499</v>
      </c>
      <c r="VF41" s="34">
        <v>0.60421604247749305</v>
      </c>
      <c r="VG41" s="34">
        <v>0.59813184647584494</v>
      </c>
      <c r="VH41" s="34">
        <v>0.59219354245174305</v>
      </c>
      <c r="VI41" s="34">
        <v>0.58645705305535401</v>
      </c>
      <c r="VJ41" s="34">
        <v>0.58062366936033005</v>
      </c>
      <c r="VK41" s="34">
        <v>0.57504887592138898</v>
      </c>
      <c r="VL41" s="34">
        <v>0.57022924243574502</v>
      </c>
      <c r="VM41" s="34">
        <v>0.56626287112337503</v>
      </c>
      <c r="VN41" s="34">
        <v>0.56341026919561898</v>
      </c>
      <c r="VO41" s="34">
        <v>0.56173811271583407</v>
      </c>
      <c r="VP41" s="34">
        <v>0.56106813030249802</v>
      </c>
      <c r="VQ41" s="34">
        <v>0.56129952096409608</v>
      </c>
      <c r="VR41" s="34">
        <v>0.56250473471945095</v>
      </c>
      <c r="VS41" s="34">
        <v>0.56462889339641598</v>
      </c>
      <c r="VT41" s="34">
        <v>0.56738295817067597</v>
      </c>
      <c r="VU41" s="34">
        <v>0.57042466726996499</v>
      </c>
      <c r="VV41" s="34">
        <v>0.57323426487006601</v>
      </c>
      <c r="VW41" s="34">
        <v>0.57565829038637806</v>
      </c>
      <c r="VX41" s="34">
        <v>0.57762142315189502</v>
      </c>
      <c r="VY41" s="34">
        <v>0.57920022327418197</v>
      </c>
      <c r="VZ41" s="34">
        <v>0.58079086905300303</v>
      </c>
      <c r="WA41" s="34">
        <v>0.58217843150001702</v>
      </c>
      <c r="WB41" s="34">
        <v>0.58315479704957496</v>
      </c>
      <c r="WC41" s="34">
        <v>0.58367113326601394</v>
      </c>
      <c r="WD41" s="34">
        <v>0.58363552479071601</v>
      </c>
      <c r="WE41" s="34">
        <v>0.58284467156997299</v>
      </c>
      <c r="WF41" s="34">
        <v>0.58129146662277897</v>
      </c>
      <c r="WG41" s="34">
        <v>0.57904501783106999</v>
      </c>
      <c r="WH41" s="34">
        <v>0.576504873569888</v>
      </c>
      <c r="WI41" s="34">
        <v>0.573924500121332</v>
      </c>
      <c r="WJ41" s="34">
        <v>0.57080585699903597</v>
      </c>
      <c r="WK41" s="34">
        <v>0.56710687147758099</v>
      </c>
      <c r="WL41" s="34">
        <v>0.56319254880425706</v>
      </c>
      <c r="WM41" s="34">
        <v>0.55927711958847393</v>
      </c>
      <c r="WN41" s="34">
        <v>0.55568174669275505</v>
      </c>
      <c r="WO41" s="34">
        <v>0.55321058431742898</v>
      </c>
      <c r="WP41" s="34">
        <v>0.55213801081208802</v>
      </c>
      <c r="WQ41" s="34">
        <v>0.55178422190087706</v>
      </c>
      <c r="WR41" s="34">
        <v>0.55169329983758297</v>
      </c>
      <c r="WS41" s="34">
        <v>0.55177841777633096</v>
      </c>
      <c r="WT41" s="34">
        <v>0.55195537984465604</v>
      </c>
      <c r="WU41" s="34">
        <v>0.55216373122444795</v>
      </c>
      <c r="WV41" s="34">
        <v>0.55250694901697406</v>
      </c>
      <c r="WW41" s="34">
        <v>0.55305123168001102</v>
      </c>
      <c r="WX41" s="34">
        <v>0.55372869762808896</v>
      </c>
      <c r="WY41" s="34">
        <v>0.55450473314148396</v>
      </c>
      <c r="WZ41" s="34">
        <v>0.55534863946088098</v>
      </c>
      <c r="XA41" s="34">
        <v>0.55619351015801799</v>
      </c>
      <c r="XB41" s="34">
        <v>0.55699919460667702</v>
      </c>
      <c r="XC41" s="34">
        <v>0.55772921802143305</v>
      </c>
      <c r="XD41" s="34">
        <v>0.55835629828474498</v>
      </c>
      <c r="XE41" s="34">
        <v>0.55882952497196792</v>
      </c>
      <c r="XF41" s="34">
        <v>0.55910873306420006</v>
      </c>
      <c r="XG41" s="34">
        <v>0.55912180883186902</v>
      </c>
      <c r="XH41" t="s">
        <v>843</v>
      </c>
      <c r="XI41" t="s">
        <v>1300</v>
      </c>
      <c r="XJ41" s="34">
        <v>0.62020063896174893</v>
      </c>
      <c r="XK41" s="34">
        <v>0.62604303205840806</v>
      </c>
      <c r="XL41" s="34">
        <v>0.63367838674150301</v>
      </c>
      <c r="XM41" s="34">
        <v>0.64223612684358</v>
      </c>
      <c r="XN41" s="34">
        <v>0.65052245252051</v>
      </c>
      <c r="XO41" s="34">
        <v>0.65731503348259102</v>
      </c>
      <c r="XP41" s="34">
        <v>0.66147455930177901</v>
      </c>
      <c r="XQ41" s="34">
        <v>0.66260495384381801</v>
      </c>
      <c r="XR41" s="34">
        <v>0.66108423872676103</v>
      </c>
      <c r="XS41" s="34">
        <v>0.65764448257954</v>
      </c>
      <c r="XT41" s="34">
        <v>0.65355301951090994</v>
      </c>
      <c r="XU41" s="34">
        <v>0.64907927351051398</v>
      </c>
      <c r="XV41" s="34">
        <v>0.643691774977875</v>
      </c>
      <c r="XW41" s="34">
        <v>0.63751392831996501</v>
      </c>
      <c r="XX41" s="34">
        <v>0.63069633756921195</v>
      </c>
      <c r="XY41" s="34">
        <v>0.62353415130946899</v>
      </c>
      <c r="XZ41" s="34">
        <v>0.61647818164400692</v>
      </c>
      <c r="YA41" s="34">
        <v>0.60967960447784897</v>
      </c>
      <c r="YB41" s="34">
        <v>0.60337962473287399</v>
      </c>
      <c r="YC41" s="34">
        <v>0.59775861432704303</v>
      </c>
      <c r="YD41" s="34">
        <v>0.59327142972140501</v>
      </c>
      <c r="YE41" s="34">
        <v>0.58991430250097399</v>
      </c>
      <c r="YF41" s="34">
        <v>0.58687941300611302</v>
      </c>
      <c r="YG41" s="34">
        <v>0.58437528097316604</v>
      </c>
      <c r="YH41" s="34">
        <v>0.583362211240538</v>
      </c>
      <c r="YI41" s="34">
        <v>0.58333970338185603</v>
      </c>
      <c r="YJ41" s="34">
        <v>0.58363136118820402</v>
      </c>
      <c r="YK41" s="34">
        <v>0.584539455386337</v>
      </c>
      <c r="YL41" s="34">
        <v>0.58592454074464595</v>
      </c>
      <c r="YM41" s="34">
        <v>0.58714359954645101</v>
      </c>
      <c r="YN41" s="34">
        <v>0.58802824627396599</v>
      </c>
      <c r="YO41" s="34">
        <v>0.58863362445009804</v>
      </c>
      <c r="YP41" s="34">
        <v>0.58845374484014101</v>
      </c>
      <c r="YQ41" s="34">
        <v>0.587193944700512</v>
      </c>
      <c r="YR41" s="34">
        <v>0.58515249005279601</v>
      </c>
      <c r="YS41" s="34">
        <v>0.58277490580478197</v>
      </c>
      <c r="YT41" s="34">
        <v>0.58014694665908206</v>
      </c>
      <c r="YU41" s="34">
        <v>0.57709205462723201</v>
      </c>
      <c r="YV41" s="34">
        <v>0.57344484206566892</v>
      </c>
      <c r="YW41" s="34">
        <v>0.56930360171661798</v>
      </c>
      <c r="YX41" s="34">
        <v>0.56485647193643895</v>
      </c>
      <c r="YY41" s="34">
        <v>0.56001570482869201</v>
      </c>
      <c r="YZ41" s="34">
        <v>0.55430424464065897</v>
      </c>
      <c r="ZA41" s="34">
        <v>0.54780128833310404</v>
      </c>
      <c r="ZB41" s="34">
        <v>0.54120246869467004</v>
      </c>
      <c r="ZC41" s="34">
        <v>0.53459514502818206</v>
      </c>
      <c r="ZD41" s="34">
        <v>0.52769266458754205</v>
      </c>
      <c r="ZE41" s="34">
        <v>0.52089627195497701</v>
      </c>
      <c r="ZF41" s="34">
        <v>0.51475789116812198</v>
      </c>
      <c r="ZG41" s="34">
        <v>0.50942878720334694</v>
      </c>
      <c r="ZH41" s="34">
        <v>0.50522424762462892</v>
      </c>
      <c r="ZI41" s="34">
        <v>0.50224271441259905</v>
      </c>
      <c r="ZJ41" s="34">
        <v>0.50033012459793202</v>
      </c>
      <c r="ZK41" s="34">
        <v>0.49944711560674099</v>
      </c>
      <c r="ZL41" s="34">
        <v>0.49966220313272702</v>
      </c>
      <c r="ZM41" s="34">
        <v>0.500943731242246</v>
      </c>
      <c r="ZN41" s="34">
        <v>0.50306284215832797</v>
      </c>
      <c r="ZO41" s="34">
        <v>0.50567339672784695</v>
      </c>
      <c r="ZP41" s="34">
        <v>0.50829197628531197</v>
      </c>
      <c r="ZQ41" s="34">
        <v>0.51079816056618099</v>
      </c>
      <c r="ZR41" s="34">
        <v>0.51306976161009399</v>
      </c>
      <c r="ZS41" s="34">
        <v>0.51514485561251</v>
      </c>
      <c r="ZT41" s="34">
        <v>0.51737058228686894</v>
      </c>
      <c r="ZU41" s="34">
        <v>0.51945195816857004</v>
      </c>
      <c r="ZV41" s="34">
        <v>0.52116074769931497</v>
      </c>
      <c r="ZW41" s="34">
        <v>0.52244010008090302</v>
      </c>
      <c r="ZX41" s="34">
        <v>0.52311895251543705</v>
      </c>
      <c r="ZY41" s="34">
        <v>0.52299032452459993</v>
      </c>
      <c r="ZZ41" s="34">
        <v>0.52205540374072801</v>
      </c>
      <c r="AAA41" s="34">
        <v>0.52035041423582595</v>
      </c>
      <c r="AAB41" s="34">
        <v>0.51826543942041103</v>
      </c>
      <c r="AAC41" s="34">
        <v>0.51605473988157402</v>
      </c>
      <c r="AAD41" s="34">
        <v>0.51323085928932999</v>
      </c>
      <c r="AAE41" s="34">
        <v>0.50974106765846994</v>
      </c>
      <c r="AAF41" s="34">
        <v>0.505928815400009</v>
      </c>
      <c r="AAG41" s="34">
        <v>0.50200302097219296</v>
      </c>
      <c r="AAH41" s="34">
        <v>0.49830052584477597</v>
      </c>
      <c r="AAI41" s="34">
        <v>0.49566427126661999</v>
      </c>
      <c r="AAJ41" s="34">
        <v>0.49438717565176199</v>
      </c>
      <c r="AAK41" s="34">
        <v>0.49376773648755401</v>
      </c>
      <c r="AAL41" s="34">
        <v>0.49336293115225699</v>
      </c>
      <c r="AAM41" s="34">
        <v>0.49313365518574798</v>
      </c>
      <c r="AAN41" s="34">
        <v>0.49298092190989201</v>
      </c>
      <c r="AAO41" s="34">
        <v>0.49286054769549204</v>
      </c>
      <c r="AAP41" s="34">
        <v>0.49292719600804602</v>
      </c>
      <c r="AAQ41" s="34">
        <v>0.49324777165038902</v>
      </c>
      <c r="AAR41" s="34">
        <v>0.49377793535562503</v>
      </c>
      <c r="AAS41" s="34">
        <v>0.494470763368</v>
      </c>
      <c r="AAT41" s="34">
        <v>0.495273140166617</v>
      </c>
      <c r="AAU41" s="34">
        <v>0.49614633370306399</v>
      </c>
      <c r="AAV41" s="34">
        <v>0.49705305870371602</v>
      </c>
      <c r="AAW41" s="34">
        <v>0.49792999777451102</v>
      </c>
      <c r="AAX41" s="34">
        <v>0.498753006654437</v>
      </c>
      <c r="AAY41" s="34">
        <v>0.49946487820001201</v>
      </c>
      <c r="AAZ41" s="34">
        <v>0.50001313684428605</v>
      </c>
      <c r="ABA41" s="34">
        <v>0.50035899431990505</v>
      </c>
      <c r="ABB41" s="34">
        <v>0.50047290492108898</v>
      </c>
      <c r="ABC41" s="34">
        <v>0.50035335974722206</v>
      </c>
      <c r="ABD41" s="34">
        <v>0.49995499386882403</v>
      </c>
      <c r="ABE41" s="34">
        <v>0.499276485605195</v>
      </c>
      <c r="ABF41" s="34">
        <v>0.49831593285186104</v>
      </c>
      <c r="ABG41" t="s">
        <v>843</v>
      </c>
      <c r="ABH41" t="s">
        <v>843</v>
      </c>
      <c r="ABI41" t="s">
        <v>1300</v>
      </c>
      <c r="ABJ41" s="34">
        <v>0.59543834838113396</v>
      </c>
      <c r="ABK41" s="34">
        <v>0.59827274386167095</v>
      </c>
      <c r="ABL41" s="34">
        <v>0.60140285706885899</v>
      </c>
      <c r="ABM41" s="34">
        <v>0.60533035468937701</v>
      </c>
      <c r="ABN41" s="34">
        <v>0.60987333385834896</v>
      </c>
      <c r="ABO41" s="34">
        <v>0.61509645085843101</v>
      </c>
      <c r="ABP41" s="34">
        <v>0.62143420161798302</v>
      </c>
      <c r="ABQ41" s="34">
        <v>0.62865309394904501</v>
      </c>
      <c r="ABR41" s="34">
        <v>0.63598520243412604</v>
      </c>
      <c r="ABS41" s="34">
        <v>0.64262896792099999</v>
      </c>
      <c r="ABT41" s="34">
        <v>0.64773876431483302</v>
      </c>
      <c r="ABU41" s="34">
        <v>0.65049474957791997</v>
      </c>
      <c r="ABV41" s="34">
        <v>0.65050028631853396</v>
      </c>
      <c r="ABW41" s="34">
        <v>0.648120579046637</v>
      </c>
      <c r="ABX41" s="34">
        <v>0.64412123928025911</v>
      </c>
      <c r="ABY41" s="34">
        <v>0.63944645124857602</v>
      </c>
      <c r="ABZ41" s="34">
        <v>0.634421581543678</v>
      </c>
      <c r="ACA41" s="34">
        <v>0.629548626290653</v>
      </c>
      <c r="ACB41" s="34">
        <v>0.62517622088058999</v>
      </c>
      <c r="ACC41" s="34">
        <v>0.62080426951869105</v>
      </c>
      <c r="ACD41" s="34">
        <v>0.61697592954678404</v>
      </c>
      <c r="ACE41" s="34">
        <v>0.61377037935492407</v>
      </c>
      <c r="ACF41" s="34">
        <v>0.60972357025930202</v>
      </c>
      <c r="ACG41" s="34">
        <v>0.60463714427876003</v>
      </c>
      <c r="ACH41" s="34">
        <v>0.59949652230321904</v>
      </c>
      <c r="ACI41" s="34">
        <v>0.594750757752464</v>
      </c>
      <c r="ACJ41" s="34">
        <v>0.59051719722276497</v>
      </c>
      <c r="ACK41" s="34">
        <v>0.58724870842111698</v>
      </c>
      <c r="ACL41" s="34">
        <v>0.58517561706004495</v>
      </c>
      <c r="ACM41" s="34">
        <v>0.58456373161025699</v>
      </c>
      <c r="ACN41" s="34">
        <v>0.58488052034668103</v>
      </c>
      <c r="ACO41" s="34">
        <v>0.58548859221301297</v>
      </c>
      <c r="ACP41" s="34">
        <v>0.58671040483199799</v>
      </c>
      <c r="ACQ41" s="34">
        <v>0.58838066445292503</v>
      </c>
      <c r="ACR41" s="34">
        <v>0.58985794829473104</v>
      </c>
      <c r="ACS41" s="34">
        <v>0.59096192784638002</v>
      </c>
      <c r="ACT41" s="34">
        <v>0.59172971096887106</v>
      </c>
      <c r="ACU41" s="34">
        <v>0.591636723086297</v>
      </c>
      <c r="ACV41" s="34">
        <v>0.59038249579143398</v>
      </c>
      <c r="ACW41" s="34">
        <v>0.58830694247700699</v>
      </c>
      <c r="ACX41" s="34">
        <v>0.58588775712638108</v>
      </c>
      <c r="ACY41" s="34">
        <v>0.58320961527394499</v>
      </c>
      <c r="ACZ41" s="34">
        <v>0.58011325616638898</v>
      </c>
      <c r="ADA41" s="34">
        <v>0.57648043161042095</v>
      </c>
      <c r="ADB41" s="34">
        <v>0.57239643360387393</v>
      </c>
      <c r="ADC41" s="34">
        <v>0.56804198448672205</v>
      </c>
      <c r="ADD41" s="34">
        <v>0.56335912362184903</v>
      </c>
      <c r="ADE41" s="34">
        <v>0.557892767621608</v>
      </c>
      <c r="ADF41" s="34">
        <v>0.55173848017428806</v>
      </c>
      <c r="ADG41" s="34">
        <v>0.54558121277003002</v>
      </c>
      <c r="ADH41" s="34">
        <v>0.53948133521181396</v>
      </c>
      <c r="ADI41" s="34">
        <v>0.53314573481487892</v>
      </c>
      <c r="ADJ41" s="34">
        <v>0.52695172539736801</v>
      </c>
      <c r="ADK41" s="34">
        <v>0.52140184111197496</v>
      </c>
      <c r="ADL41" s="34">
        <v>0.51662601262391705</v>
      </c>
      <c r="ADM41" s="34">
        <v>0.51294350284383494</v>
      </c>
      <c r="ADN41" s="34">
        <v>0.51043383292994204</v>
      </c>
      <c r="ADO41" s="34">
        <v>0.50894129992892401</v>
      </c>
      <c r="ADP41" s="34">
        <v>0.50844296430618297</v>
      </c>
      <c r="ADQ41" s="34">
        <v>0.50900946793879298</v>
      </c>
      <c r="ADR41" s="34">
        <v>0.51060297395366494</v>
      </c>
      <c r="ADS41" s="34">
        <v>0.51299724629787402</v>
      </c>
      <c r="ADT41" s="34">
        <v>0.51585707518587198</v>
      </c>
      <c r="ADU41" s="34">
        <v>0.51869766877193202</v>
      </c>
      <c r="ADV41" s="34">
        <v>0.52139363629810098</v>
      </c>
      <c r="ADW41" s="34">
        <v>0.52381704862448397</v>
      </c>
      <c r="ADX41" s="34">
        <v>0.52600488868732198</v>
      </c>
      <c r="ADY41" s="34">
        <v>0.52831378439367593</v>
      </c>
      <c r="ADZ41" s="34">
        <v>0.53044856194270507</v>
      </c>
      <c r="AEA41" s="34">
        <v>0.53216172721629906</v>
      </c>
      <c r="AEB41" s="34">
        <v>0.53340826641448502</v>
      </c>
      <c r="AEC41" s="34">
        <v>0.53403931330492904</v>
      </c>
      <c r="AED41" s="34">
        <v>0.53383215007257101</v>
      </c>
      <c r="AEE41" s="34">
        <v>0.53279100244530708</v>
      </c>
      <c r="AEF41" s="34">
        <v>0.53097629908908706</v>
      </c>
      <c r="AEG41" s="34">
        <v>0.528769705947574</v>
      </c>
      <c r="AEH41" s="34">
        <v>0.52642310577312701</v>
      </c>
      <c r="AEI41" s="34">
        <v>0.52345692323039694</v>
      </c>
      <c r="AEJ41" s="34">
        <v>0.51981410522425398</v>
      </c>
      <c r="AEK41" s="34">
        <v>0.51584771968321697</v>
      </c>
      <c r="AEL41" s="34">
        <v>0.51177352347746796</v>
      </c>
      <c r="AEM41" s="34">
        <v>0.50792312564847497</v>
      </c>
      <c r="AEN41" s="34">
        <v>0.50513754932535593</v>
      </c>
      <c r="AEO41" s="34">
        <v>0.50370551294746702</v>
      </c>
      <c r="AEP41" s="34">
        <v>0.50292500231029202</v>
      </c>
      <c r="AEQ41" s="34">
        <v>0.50237370034030904</v>
      </c>
      <c r="AER41" s="34">
        <v>0.50201679463408699</v>
      </c>
      <c r="AES41" s="34">
        <v>0.501743399071642</v>
      </c>
      <c r="AET41" s="34">
        <v>0.50150796855412805</v>
      </c>
      <c r="AEU41" s="34">
        <v>0.501477448653872</v>
      </c>
      <c r="AEV41" s="34">
        <v>0.50171427734391505</v>
      </c>
      <c r="AEW41" s="34">
        <v>0.50215753565891397</v>
      </c>
      <c r="AEX41" s="34">
        <v>0.50278494061024903</v>
      </c>
      <c r="AEY41" s="34">
        <v>0.50355021344906004</v>
      </c>
      <c r="AEZ41" s="34">
        <v>0.50439798209037801</v>
      </c>
      <c r="AFA41" s="34">
        <v>0.50529599792406299</v>
      </c>
      <c r="AFB41" s="34">
        <v>0.50619401031650302</v>
      </c>
      <c r="AFC41" s="34">
        <v>0.50706307635468795</v>
      </c>
      <c r="AFD41" s="34">
        <v>0.50784696260706808</v>
      </c>
      <c r="AFE41" s="34">
        <v>0.50848496255007003</v>
      </c>
      <c r="AFF41" s="34">
        <v>0.50892200071814397</v>
      </c>
      <c r="AFG41" t="s">
        <v>843</v>
      </c>
      <c r="AFH41" t="s">
        <v>843</v>
      </c>
      <c r="AFI41" s="34">
        <v>0.72114</v>
      </c>
      <c r="AFJ41" s="34">
        <v>0.72511999999999999</v>
      </c>
      <c r="AFK41" s="34">
        <v>0.72906000000000004</v>
      </c>
      <c r="AFL41" s="34">
        <v>0.73290999999999995</v>
      </c>
      <c r="AFM41" s="34">
        <v>0.73653000000000002</v>
      </c>
      <c r="AFN41" s="34">
        <v>0.74</v>
      </c>
      <c r="AFO41" s="34">
        <v>0.74313999999999991</v>
      </c>
      <c r="AFP41" s="34">
        <v>0.74647999999999992</v>
      </c>
      <c r="AFQ41" s="34">
        <v>0.75092999999999999</v>
      </c>
      <c r="AFR41" s="34">
        <v>0.75617999999999996</v>
      </c>
      <c r="AFS41" s="34">
        <v>0.76153999999999999</v>
      </c>
      <c r="AFT41" s="34">
        <v>0.76680999999999999</v>
      </c>
      <c r="AFU41" s="34">
        <v>0.77141999999999999</v>
      </c>
      <c r="AFV41" s="34">
        <v>0.77546999999999999</v>
      </c>
      <c r="AFW41" s="34">
        <v>0.77932000000000001</v>
      </c>
      <c r="AFX41" s="34">
        <v>0.78151999999999999</v>
      </c>
      <c r="AFY41" s="34">
        <v>0.78354000000000001</v>
      </c>
      <c r="AFZ41" s="34">
        <v>0.78496999999999995</v>
      </c>
      <c r="AGA41" s="34">
        <v>0.78825999999999996</v>
      </c>
      <c r="AGB41" t="s">
        <v>843</v>
      </c>
      <c r="AGC41" t="s">
        <v>843</v>
      </c>
      <c r="AGD41" t="s">
        <v>843</v>
      </c>
      <c r="AGE41" t="s">
        <v>843</v>
      </c>
      <c r="AGF41" s="34">
        <v>4.1824840009212494E-3</v>
      </c>
      <c r="AGG41" t="s">
        <v>843</v>
      </c>
      <c r="AGH41" t="s">
        <v>843</v>
      </c>
      <c r="AGI41" t="s">
        <v>843</v>
      </c>
      <c r="AGJ41" t="s">
        <v>843</v>
      </c>
      <c r="AGK41" t="s">
        <v>843</v>
      </c>
      <c r="AGL41" t="s">
        <v>843</v>
      </c>
      <c r="AGM41" t="s">
        <v>843</v>
      </c>
      <c r="AGN41" t="s">
        <v>843</v>
      </c>
      <c r="AGO41" s="34">
        <v>0.24399999999999999</v>
      </c>
      <c r="AGP41" s="34">
        <v>2020</v>
      </c>
      <c r="AGQ41" t="s">
        <v>832</v>
      </c>
      <c r="AGR41" t="s">
        <v>843</v>
      </c>
      <c r="AGS41" s="34">
        <v>0</v>
      </c>
      <c r="AGT41" s="34">
        <v>2020</v>
      </c>
      <c r="AGU41" t="s">
        <v>832</v>
      </c>
      <c r="AGV41" t="s">
        <v>843</v>
      </c>
      <c r="AGW41" s="34">
        <v>1E-3</v>
      </c>
      <c r="AGX41" s="34">
        <v>2020</v>
      </c>
      <c r="AGY41" t="s">
        <v>832</v>
      </c>
      <c r="AGZ41" t="s">
        <v>843</v>
      </c>
      <c r="AHA41" s="34">
        <v>1.3000000000000001E-2</v>
      </c>
      <c r="AHB41" s="34">
        <v>2020</v>
      </c>
      <c r="AHC41" t="s">
        <v>832</v>
      </c>
      <c r="AHD41" t="s">
        <v>843</v>
      </c>
      <c r="AHE41" s="34">
        <v>4.8000000000000001E-2</v>
      </c>
      <c r="AHF41" s="34">
        <v>2020</v>
      </c>
      <c r="AHG41" t="s">
        <v>832</v>
      </c>
      <c r="AHH41" t="s">
        <v>843</v>
      </c>
      <c r="AHI41" t="s">
        <v>830</v>
      </c>
      <c r="AHJ41" s="34">
        <v>0.26837792992591858</v>
      </c>
      <c r="AHK41" s="34">
        <v>0.29976174235343933</v>
      </c>
      <c r="AHL41" s="34">
        <v>0.31177818775177002</v>
      </c>
      <c r="AHM41" s="34">
        <v>0.27162271738052368</v>
      </c>
      <c r="AHN41" s="34">
        <v>0.27941617369651794</v>
      </c>
      <c r="AHO41" t="s">
        <v>843</v>
      </c>
      <c r="AHP41" s="34"/>
      <c r="AHQ41" s="34"/>
      <c r="AHR41" s="34"/>
      <c r="AHS41" s="34"/>
      <c r="AHT41" s="34"/>
      <c r="AHU41" t="s">
        <v>843</v>
      </c>
      <c r="AHV41" s="34">
        <v>0.29458519816398621</v>
      </c>
      <c r="AHW41" s="34">
        <v>0.31349965929985046</v>
      </c>
      <c r="AHX41" s="34">
        <v>0.31385457515716553</v>
      </c>
      <c r="AHY41" s="34">
        <v>0.26702821254730225</v>
      </c>
      <c r="AHZ41" s="34">
        <v>0.270344078540802</v>
      </c>
      <c r="AIA41" t="s">
        <v>832</v>
      </c>
      <c r="AIB41" t="s">
        <v>843</v>
      </c>
      <c r="AIC41" s="34">
        <v>0.29999426007270813</v>
      </c>
      <c r="AID41" s="34">
        <v>0.33586767315864563</v>
      </c>
      <c r="AIE41" s="34">
        <v>0.36778977513313293</v>
      </c>
      <c r="AIF41" s="34">
        <v>0.21781089901924133</v>
      </c>
      <c r="AIG41" s="34">
        <v>0.21167938411235809</v>
      </c>
      <c r="AIH41" t="s">
        <v>465</v>
      </c>
      <c r="AII41" t="s">
        <v>843</v>
      </c>
      <c r="AIJ41" s="34">
        <v>0.31134751439094543</v>
      </c>
      <c r="AIK41" s="34">
        <v>0.33008265495300293</v>
      </c>
      <c r="AIL41" s="34">
        <v>0.32737898826599121</v>
      </c>
      <c r="AIM41" s="34">
        <v>0.28154399991035461</v>
      </c>
      <c r="AIN41" s="34">
        <v>0.29150000214576721</v>
      </c>
      <c r="AIO41" t="s">
        <v>1607</v>
      </c>
      <c r="AIP41" s="34">
        <v>0.25135335326194763</v>
      </c>
      <c r="AIQ41" t="s">
        <v>843</v>
      </c>
      <c r="AIR41" s="34">
        <v>0.24230000000000002</v>
      </c>
      <c r="AIS41" s="34">
        <v>0.24623</v>
      </c>
      <c r="AIT41" s="34">
        <v>0.24753</v>
      </c>
      <c r="AIU41" s="34">
        <v>0.25307999999999997</v>
      </c>
      <c r="AIV41" s="34">
        <v>0.25872000000000001</v>
      </c>
      <c r="AIW41" s="34">
        <v>0.26025999999999999</v>
      </c>
      <c r="AIX41" t="s">
        <v>843</v>
      </c>
      <c r="AIY41" s="34">
        <v>7.0999999999999995E-3</v>
      </c>
      <c r="AIZ41" s="34">
        <v>1.1970000000000001E-2</v>
      </c>
      <c r="AJA41" s="34">
        <v>1.03E-2</v>
      </c>
      <c r="AJB41" s="34">
        <v>7.4700000000000001E-3</v>
      </c>
      <c r="AJC41" s="34">
        <v>6.3200000000000001E-3</v>
      </c>
      <c r="AJD41" s="34">
        <v>7.4099999999999999E-3</v>
      </c>
      <c r="AJE41" t="s">
        <v>843</v>
      </c>
      <c r="AJF41" s="34">
        <v>4.3580338358879089E-2</v>
      </c>
      <c r="AJG41" s="34">
        <v>3.6224588751792908E-2</v>
      </c>
      <c r="AJH41" s="34">
        <v>1.7659202218055725E-2</v>
      </c>
      <c r="AJI41" s="34">
        <v>1.0556755587458611E-3</v>
      </c>
      <c r="AJJ41" s="34">
        <v>1.3902905397117138E-2</v>
      </c>
      <c r="AJK41" t="s">
        <v>830</v>
      </c>
      <c r="AJL41" t="s">
        <v>843</v>
      </c>
      <c r="AJM41" t="s">
        <v>843</v>
      </c>
      <c r="AJN41" s="34">
        <v>3.4476164728403091E-2</v>
      </c>
      <c r="AJO41" s="34">
        <v>1.636035367846489E-2</v>
      </c>
      <c r="AJP41" s="34">
        <v>2.0682373724412173E-4</v>
      </c>
      <c r="AJQ41" s="34">
        <v>2.9199314303696156E-3</v>
      </c>
      <c r="AJR41" s="34">
        <v>-4.8113614320755005E-2</v>
      </c>
      <c r="AJS41" t="s">
        <v>832</v>
      </c>
      <c r="AJT41" t="s">
        <v>843</v>
      </c>
      <c r="AJU41" t="s">
        <v>843</v>
      </c>
      <c r="AJV41" t="s">
        <v>843</v>
      </c>
      <c r="AJW41" s="34">
        <v>4.6712767332792282E-2</v>
      </c>
      <c r="AJX41" s="34">
        <v>3.8399398326873779E-2</v>
      </c>
      <c r="AJY41" s="34">
        <v>1.8598888069391251E-2</v>
      </c>
      <c r="AJZ41" s="34">
        <v>2.2553515154868364E-3</v>
      </c>
      <c r="AKA41" s="34">
        <v>2.0849497988820076E-2</v>
      </c>
      <c r="AKB41" t="s">
        <v>830</v>
      </c>
      <c r="AKC41" t="s">
        <v>843</v>
      </c>
      <c r="AKD41" t="s">
        <v>843</v>
      </c>
      <c r="AKE41" t="s">
        <v>843</v>
      </c>
      <c r="AKF41" s="34">
        <v>3.7921156734228134E-2</v>
      </c>
      <c r="AKG41" s="34">
        <v>1.8862929195165634E-2</v>
      </c>
      <c r="AKH41" s="34">
        <v>2.7599309105426073E-3</v>
      </c>
      <c r="AKI41" s="34">
        <v>8.283272385597229E-3</v>
      </c>
      <c r="AKJ41" s="34">
        <v>-3.7970095872879028E-2</v>
      </c>
      <c r="AKK41" t="s">
        <v>832</v>
      </c>
      <c r="AKL41" t="s">
        <v>843</v>
      </c>
      <c r="AKM41" s="34">
        <v>7240</v>
      </c>
      <c r="AKN41" t="s">
        <v>832</v>
      </c>
      <c r="AKO41" t="s">
        <v>843</v>
      </c>
      <c r="AKP41" s="34">
        <v>6289.59716796875</v>
      </c>
      <c r="AKQ41" t="s">
        <v>830</v>
      </c>
      <c r="AKR41" t="s">
        <v>843</v>
      </c>
      <c r="AKS41" s="34">
        <v>6217.1472916210296</v>
      </c>
      <c r="AKT41" t="s">
        <v>832</v>
      </c>
      <c r="AKU41" t="s">
        <v>843</v>
      </c>
      <c r="AKV41" s="34">
        <v>7904.8562428551704</v>
      </c>
      <c r="AKW41" t="s">
        <v>832</v>
      </c>
      <c r="AKX41" t="s">
        <v>843</v>
      </c>
      <c r="AKY41" s="34">
        <v>0.21881254017353058</v>
      </c>
      <c r="AKZ41" s="34">
        <v>0.24555815756320953</v>
      </c>
      <c r="ALA41" s="34">
        <v>0.25958007574081421</v>
      </c>
      <c r="ALB41" s="34">
        <v>0.25148674845695496</v>
      </c>
      <c r="ALC41" s="34">
        <v>0.2618052065372467</v>
      </c>
      <c r="ALD41" t="s">
        <v>830</v>
      </c>
      <c r="ALE41" t="s">
        <v>843</v>
      </c>
      <c r="ALF41" t="s">
        <v>843</v>
      </c>
      <c r="ALG41" t="s">
        <v>843</v>
      </c>
      <c r="ALH41" s="34">
        <v>0.24492242932319641</v>
      </c>
      <c r="ALI41" s="34">
        <v>0.25916621088981628</v>
      </c>
      <c r="ALJ41" s="34">
        <v>0.26146170496940613</v>
      </c>
      <c r="ALK41" s="34">
        <v>0.24651384353637695</v>
      </c>
      <c r="ALL41" s="34">
        <v>0.25100240111351013</v>
      </c>
      <c r="ALM41" t="s">
        <v>832</v>
      </c>
    </row>
    <row r="42" spans="1:1001">
      <c r="A42" t="s">
        <v>512</v>
      </c>
      <c r="B42" t="s">
        <v>17</v>
      </c>
      <c r="C42" t="s">
        <v>230</v>
      </c>
      <c r="D42" s="34">
        <v>4.3531693518161774E-2</v>
      </c>
      <c r="E42" t="s">
        <v>432</v>
      </c>
      <c r="F42" s="34">
        <v>4.4675793498754501E-2</v>
      </c>
      <c r="G42" t="s">
        <v>1464</v>
      </c>
      <c r="H42" s="34">
        <v>4.3107911944389343E-2</v>
      </c>
      <c r="I42" t="s">
        <v>1294</v>
      </c>
      <c r="J42" s="34">
        <v>4.2378786951303482E-2</v>
      </c>
      <c r="K42" t="s">
        <v>1521</v>
      </c>
      <c r="L42" s="34">
        <v>7.0977918803691864E-2</v>
      </c>
      <c r="M42" t="s">
        <v>432</v>
      </c>
      <c r="N42" s="34">
        <v>0.61961036920547485</v>
      </c>
      <c r="O42" s="34">
        <v>0.64857387542724609</v>
      </c>
      <c r="P42" t="s">
        <v>432</v>
      </c>
      <c r="Q42" s="34">
        <v>0.61961036920547485</v>
      </c>
      <c r="R42" t="s">
        <v>432</v>
      </c>
      <c r="S42" s="34">
        <v>0.69360005855560303</v>
      </c>
      <c r="T42" t="s">
        <v>432</v>
      </c>
      <c r="U42" s="34">
        <v>0.59768015146255493</v>
      </c>
      <c r="V42" t="s">
        <v>432</v>
      </c>
      <c r="W42" t="s">
        <v>843</v>
      </c>
      <c r="X42" t="s">
        <v>1464</v>
      </c>
      <c r="Y42" s="34">
        <v>0.62982434034347534</v>
      </c>
      <c r="Z42" s="34">
        <v>0.65650814771652222</v>
      </c>
      <c r="AA42" t="s">
        <v>1464</v>
      </c>
      <c r="AB42" s="34">
        <v>0.62982434034347534</v>
      </c>
      <c r="AC42" t="s">
        <v>1464</v>
      </c>
      <c r="AD42" s="34">
        <v>0.68820011615753174</v>
      </c>
      <c r="AE42" t="s">
        <v>1464</v>
      </c>
      <c r="AF42" s="34">
        <v>0.59233886003494263</v>
      </c>
      <c r="AG42" t="s">
        <v>1464</v>
      </c>
      <c r="AH42" t="s">
        <v>843</v>
      </c>
      <c r="AI42" t="s">
        <v>1294</v>
      </c>
      <c r="AJ42" s="34">
        <v>0.61048692464828491</v>
      </c>
      <c r="AK42" s="34">
        <v>0.63796412944793701</v>
      </c>
      <c r="AL42" t="s">
        <v>1294</v>
      </c>
      <c r="AM42" s="34">
        <v>0.61048692464828491</v>
      </c>
      <c r="AN42" t="s">
        <v>1294</v>
      </c>
      <c r="AO42" s="34">
        <v>0.68631136417388916</v>
      </c>
      <c r="AP42" t="s">
        <v>1294</v>
      </c>
      <c r="AQ42" s="34">
        <v>0.57484191656112671</v>
      </c>
      <c r="AR42" t="s">
        <v>1294</v>
      </c>
      <c r="AS42" t="s">
        <v>843</v>
      </c>
      <c r="AT42" t="s">
        <v>1521</v>
      </c>
      <c r="AU42" s="34">
        <v>0.59481096267700195</v>
      </c>
      <c r="AV42" s="34">
        <v>0.62359535694122314</v>
      </c>
      <c r="AW42" t="s">
        <v>1521</v>
      </c>
      <c r="AX42" s="34">
        <v>0.59481096267700195</v>
      </c>
      <c r="AY42" t="s">
        <v>1521</v>
      </c>
      <c r="AZ42" s="34">
        <v>0.66972488164901733</v>
      </c>
      <c r="BA42" t="s">
        <v>1521</v>
      </c>
      <c r="BB42" s="34">
        <v>0.55889517068862915</v>
      </c>
      <c r="BC42" t="s">
        <v>1521</v>
      </c>
      <c r="BD42" t="s">
        <v>843</v>
      </c>
      <c r="BE42" s="34">
        <v>0.56632799631597386</v>
      </c>
      <c r="BF42" t="s">
        <v>1594</v>
      </c>
      <c r="BG42" t="s">
        <v>843</v>
      </c>
      <c r="BH42" t="s">
        <v>432</v>
      </c>
      <c r="BI42" s="34">
        <v>3.4351105690002441</v>
      </c>
      <c r="BJ42" t="s">
        <v>819</v>
      </c>
      <c r="BK42" s="34">
        <v>5.2200899124145508</v>
      </c>
      <c r="BL42" t="s">
        <v>1294</v>
      </c>
      <c r="BM42" s="34">
        <v>5.7813162803649902</v>
      </c>
      <c r="BN42" t="s">
        <v>1521</v>
      </c>
      <c r="BO42" s="34">
        <v>6.5501322746276855</v>
      </c>
      <c r="BP42" t="s">
        <v>843</v>
      </c>
      <c r="BQ42" s="34">
        <v>2.3712735176086426</v>
      </c>
      <c r="BR42" t="s">
        <v>830</v>
      </c>
      <c r="BS42" s="34">
        <v>2.7</v>
      </c>
      <c r="BT42" t="s">
        <v>843</v>
      </c>
      <c r="BU42" s="34">
        <v>3.7212035655975342</v>
      </c>
      <c r="BV42" t="s">
        <v>1559</v>
      </c>
      <c r="BW42" t="s">
        <v>843</v>
      </c>
      <c r="BX42" s="34">
        <v>2.7187585830688477</v>
      </c>
      <c r="BY42" t="s">
        <v>924</v>
      </c>
      <c r="BZ42" t="s">
        <v>843</v>
      </c>
      <c r="CA42" t="s">
        <v>432</v>
      </c>
      <c r="CB42" s="34">
        <v>3.6267715040594339E-3</v>
      </c>
      <c r="CC42" s="34">
        <v>3.3461276907473803E-3</v>
      </c>
      <c r="CD42" s="34">
        <v>3.0298675410449505E-3</v>
      </c>
      <c r="CE42" s="34">
        <v>2.0168072078377008E-3</v>
      </c>
      <c r="CF42" s="34">
        <v>2.0167618058621883E-3</v>
      </c>
      <c r="CG42" t="s">
        <v>843</v>
      </c>
      <c r="CH42" t="s">
        <v>819</v>
      </c>
      <c r="CI42" s="34">
        <v>4.2641093023121357E-3</v>
      </c>
      <c r="CJ42" s="34">
        <v>3.5356308799237013E-3</v>
      </c>
      <c r="CK42" s="34">
        <v>2.2103802766650915E-3</v>
      </c>
      <c r="CL42" s="34">
        <v>1.9135888433083892E-3</v>
      </c>
      <c r="CM42" s="34">
        <v>2.0022417884320021E-3</v>
      </c>
      <c r="CN42" t="s">
        <v>843</v>
      </c>
      <c r="CO42" t="s">
        <v>1294</v>
      </c>
      <c r="CP42" s="34">
        <v>3.5252869129180908E-3</v>
      </c>
      <c r="CQ42" s="34">
        <v>2.7139768935739994E-3</v>
      </c>
      <c r="CR42" s="34">
        <v>1.8692737212404609E-3</v>
      </c>
      <c r="CS42" s="34">
        <v>2.0022168755531311E-3</v>
      </c>
      <c r="CT42" s="34">
        <v>2.0021975506097078E-3</v>
      </c>
      <c r="CU42" t="s">
        <v>843</v>
      </c>
      <c r="CV42" t="s">
        <v>1521</v>
      </c>
      <c r="CW42" s="34">
        <v>3.1522780191153288E-3</v>
      </c>
      <c r="CX42" s="34">
        <v>2.1409934852272272E-3</v>
      </c>
      <c r="CY42" s="34">
        <v>1.957904314622283E-3</v>
      </c>
      <c r="CZ42" s="34">
        <v>2.0022199023514986E-3</v>
      </c>
      <c r="DA42" s="34">
        <v>2.0022294484078884E-3</v>
      </c>
      <c r="DB42" t="s">
        <v>843</v>
      </c>
      <c r="DC42" s="34">
        <v>9.6441535949707031</v>
      </c>
      <c r="DD42" s="34">
        <v>10.118385314941406</v>
      </c>
      <c r="DE42" s="34">
        <v>10.573247909545898</v>
      </c>
      <c r="DF42" s="34">
        <v>10.757598876953125</v>
      </c>
      <c r="DG42" s="34">
        <v>10.898303985595703</v>
      </c>
      <c r="DH42" t="s">
        <v>1464</v>
      </c>
      <c r="DI42" t="s">
        <v>843</v>
      </c>
      <c r="DJ42" s="34">
        <v>9.9497880935668945</v>
      </c>
      <c r="DK42" s="34">
        <v>10.387965202331543</v>
      </c>
      <c r="DL42" s="34">
        <v>10.711743354797363</v>
      </c>
      <c r="DM42" s="34">
        <v>10.839414596557617</v>
      </c>
      <c r="DN42" s="34">
        <v>10.986637115478516</v>
      </c>
      <c r="DO42" t="s">
        <v>1294</v>
      </c>
      <c r="DP42" t="s">
        <v>843</v>
      </c>
      <c r="DQ42" s="34">
        <v>11.045525550842285</v>
      </c>
      <c r="DR42" t="s">
        <v>1521</v>
      </c>
      <c r="DS42" t="s">
        <v>843</v>
      </c>
      <c r="DT42" t="s">
        <v>843</v>
      </c>
      <c r="DU42" s="34">
        <v>12.1</v>
      </c>
      <c r="DV42" t="s">
        <v>1461</v>
      </c>
      <c r="DW42" t="s">
        <v>843</v>
      </c>
      <c r="DX42" t="s">
        <v>843</v>
      </c>
      <c r="DY42" t="s">
        <v>432</v>
      </c>
      <c r="DZ42" s="34">
        <v>-4.2455660877749324E-4</v>
      </c>
      <c r="EA42" s="34">
        <v>-1.0417737066745758E-3</v>
      </c>
      <c r="EB42" s="34">
        <v>-5.0830794498324394E-3</v>
      </c>
      <c r="EC42" s="34">
        <v>-8.3851860836148262E-3</v>
      </c>
      <c r="ED42" s="34">
        <v>8.5424100980162621E-3</v>
      </c>
      <c r="EE42" t="s">
        <v>843</v>
      </c>
      <c r="EF42" t="s">
        <v>819</v>
      </c>
      <c r="EG42" s="34">
        <v>-2.1626094821840525E-3</v>
      </c>
      <c r="EH42" s="34">
        <v>-3.7739679682999849E-3</v>
      </c>
      <c r="EI42" s="34">
        <v>-6.5827113576233387E-3</v>
      </c>
      <c r="EJ42" s="34">
        <v>-5.2399341948330402E-3</v>
      </c>
      <c r="EK42" s="34">
        <v>-1.6704624285921454E-3</v>
      </c>
      <c r="EL42" t="s">
        <v>843</v>
      </c>
      <c r="EM42" t="s">
        <v>1294</v>
      </c>
      <c r="EN42" s="34">
        <v>6.4458319684490561E-4</v>
      </c>
      <c r="EO42" s="34">
        <v>8.9635432232171297E-4</v>
      </c>
      <c r="EP42" s="34">
        <v>-1.9826781935989857E-3</v>
      </c>
      <c r="EQ42" s="34">
        <v>4.0102517232298851E-4</v>
      </c>
      <c r="ER42" s="34">
        <v>-3.6945677129551768E-4</v>
      </c>
      <c r="ES42" t="s">
        <v>843</v>
      </c>
      <c r="ET42" t="s">
        <v>1521</v>
      </c>
      <c r="EU42" s="34">
        <v>8.0609234282746911E-4</v>
      </c>
      <c r="EV42" s="34">
        <v>3.4155926550738513E-4</v>
      </c>
      <c r="EW42" s="34">
        <v>1.2868806952610612E-3</v>
      </c>
      <c r="EX42" s="34">
        <v>-1.4189874054864049E-3</v>
      </c>
      <c r="EY42" s="34">
        <v>-3.6363215185701847E-3</v>
      </c>
      <c r="EZ42" t="s">
        <v>843</v>
      </c>
      <c r="FA42" t="s">
        <v>1594</v>
      </c>
      <c r="FB42" s="34">
        <v>-5.0680376589298248E-3</v>
      </c>
      <c r="FC42" s="34">
        <v>-6.6150943748652935E-3</v>
      </c>
      <c r="FD42" s="34">
        <v>-4.9829510971903801E-3</v>
      </c>
      <c r="FE42" s="34">
        <v>-6.304238922894001E-3</v>
      </c>
      <c r="FF42" s="34">
        <v>9.7952699288725853E-3</v>
      </c>
      <c r="FG42" t="s">
        <v>843</v>
      </c>
      <c r="FH42" s="34">
        <v>3.0439617112278938E-3</v>
      </c>
      <c r="FI42" s="34">
        <v>2.0397758635226637E-4</v>
      </c>
      <c r="FJ42" s="34">
        <v>1.0188471060246229E-4</v>
      </c>
      <c r="FK42" s="34">
        <v>-3.2323938794434071E-3</v>
      </c>
      <c r="FL42" s="34">
        <v>4.264817014336586E-2</v>
      </c>
      <c r="FM42" t="s">
        <v>843</v>
      </c>
      <c r="FN42" t="s">
        <v>843</v>
      </c>
      <c r="FO42" s="34">
        <v>0.70192999999999994</v>
      </c>
      <c r="FP42" t="s">
        <v>1462</v>
      </c>
      <c r="FQ42" t="s">
        <v>843</v>
      </c>
      <c r="FR42" t="s">
        <v>843</v>
      </c>
      <c r="FS42" s="34">
        <v>0.73805000000000009</v>
      </c>
      <c r="FT42" t="s">
        <v>1462</v>
      </c>
      <c r="FU42" t="s">
        <v>843</v>
      </c>
      <c r="FV42" t="s">
        <v>843</v>
      </c>
      <c r="FW42" s="34">
        <v>0.66515000000000002</v>
      </c>
      <c r="FX42" t="s">
        <v>1462</v>
      </c>
      <c r="FY42" t="s">
        <v>843</v>
      </c>
      <c r="FZ42" s="34">
        <v>1.4754015952348709E-2</v>
      </c>
      <c r="GA42" s="34">
        <v>7.5714197009801865E-3</v>
      </c>
      <c r="GB42" s="34">
        <v>5.1419846713542938E-3</v>
      </c>
      <c r="GC42" s="34">
        <v>6.1820941045880318E-3</v>
      </c>
      <c r="GD42" s="34">
        <v>5.6140720844268799E-3</v>
      </c>
      <c r="GE42" t="s">
        <v>830</v>
      </c>
      <c r="GF42" t="s">
        <v>843</v>
      </c>
      <c r="GG42" s="34">
        <v>1.1333051137626171E-2</v>
      </c>
      <c r="GH42" s="34">
        <v>6.2715089879930019E-3</v>
      </c>
      <c r="GI42" s="34">
        <v>3.0796634964644909E-3</v>
      </c>
      <c r="GJ42" s="34">
        <v>3.7074040155857801E-3</v>
      </c>
      <c r="GK42" s="34">
        <v>9.466456831432879E-4</v>
      </c>
      <c r="GL42" t="s">
        <v>832</v>
      </c>
      <c r="GM42" t="s">
        <v>843</v>
      </c>
      <c r="GN42" s="34"/>
      <c r="GO42" t="s">
        <v>1460</v>
      </c>
      <c r="GP42" t="s">
        <v>843</v>
      </c>
      <c r="GQ42" t="s">
        <v>843</v>
      </c>
      <c r="GR42" s="34">
        <v>0.12055159360170364</v>
      </c>
      <c r="GS42" s="34">
        <v>9.0961329638957977E-2</v>
      </c>
      <c r="GT42" s="34">
        <v>3.9994340389966965E-2</v>
      </c>
      <c r="GU42" s="34">
        <v>-2.2396467626094818E-2</v>
      </c>
      <c r="GV42" s="34">
        <v>-3.9897944778203964E-2</v>
      </c>
      <c r="GW42" t="s">
        <v>832</v>
      </c>
      <c r="GX42" t="s">
        <v>843</v>
      </c>
      <c r="GY42" t="s">
        <v>843</v>
      </c>
      <c r="GZ42" t="s">
        <v>843</v>
      </c>
      <c r="HA42" t="s">
        <v>843</v>
      </c>
      <c r="HB42" t="s">
        <v>843</v>
      </c>
      <c r="HC42" t="s">
        <v>843</v>
      </c>
      <c r="HD42" t="s">
        <v>843</v>
      </c>
      <c r="HE42" t="s">
        <v>843</v>
      </c>
      <c r="HF42" t="s">
        <v>843</v>
      </c>
      <c r="HG42" t="s">
        <v>843</v>
      </c>
      <c r="HH42" s="34">
        <v>10264343</v>
      </c>
      <c r="HI42" s="34">
        <v>10309255</v>
      </c>
      <c r="HJ42" s="34">
        <v>10355568</v>
      </c>
      <c r="HK42" s="34">
        <v>10402550</v>
      </c>
      <c r="HL42" s="34">
        <v>10456163</v>
      </c>
      <c r="HM42" s="34">
        <v>10516978</v>
      </c>
      <c r="HN42" s="34">
        <v>10582975</v>
      </c>
      <c r="HO42" s="34">
        <v>10653697</v>
      </c>
      <c r="HP42" s="34">
        <v>10726716</v>
      </c>
      <c r="HQ42" s="34">
        <v>10801356</v>
      </c>
      <c r="HR42" s="34">
        <v>10877947</v>
      </c>
      <c r="HS42" s="34">
        <v>10955743</v>
      </c>
      <c r="HT42" s="34">
        <v>11031139</v>
      </c>
      <c r="HU42" s="34">
        <v>11103257</v>
      </c>
      <c r="HV42" s="34">
        <v>11176723</v>
      </c>
      <c r="HW42" s="34">
        <v>11248303</v>
      </c>
      <c r="HX42" s="34">
        <v>11316836</v>
      </c>
      <c r="HY42" s="34">
        <v>11384489</v>
      </c>
      <c r="HZ42" s="34">
        <v>11448595</v>
      </c>
      <c r="IA42" s="34">
        <v>11510568</v>
      </c>
      <c r="IB42" s="34">
        <v>11561717</v>
      </c>
      <c r="IC42" s="34">
        <v>11611419</v>
      </c>
      <c r="ID42" s="34">
        <v>11655930</v>
      </c>
      <c r="IE42" s="34">
        <v>11686140</v>
      </c>
      <c r="IF42" s="34">
        <v>11715774</v>
      </c>
      <c r="IG42" s="34">
        <v>11744521</v>
      </c>
      <c r="IH42" s="34">
        <v>11772171</v>
      </c>
      <c r="II42" s="34">
        <v>11798879</v>
      </c>
      <c r="IJ42" s="34">
        <v>11824728</v>
      </c>
      <c r="IK42" s="34">
        <v>11849632</v>
      </c>
      <c r="IL42" s="34">
        <v>11873460</v>
      </c>
      <c r="IM42" s="34">
        <v>11896391</v>
      </c>
      <c r="IN42" s="34">
        <v>11918379</v>
      </c>
      <c r="IO42" s="34">
        <v>11939397</v>
      </c>
      <c r="IP42" s="34">
        <v>11959522</v>
      </c>
      <c r="IQ42" s="34">
        <v>11978613</v>
      </c>
      <c r="IR42" s="34">
        <v>11996665</v>
      </c>
      <c r="IS42" s="34">
        <v>12013501</v>
      </c>
      <c r="IT42" s="34">
        <v>12029156</v>
      </c>
      <c r="IU42" s="34">
        <v>12043628</v>
      </c>
      <c r="IV42" s="34">
        <v>12056739</v>
      </c>
      <c r="IW42" s="34">
        <v>12068442</v>
      </c>
      <c r="IX42" s="34">
        <v>12078530</v>
      </c>
      <c r="IY42" s="34">
        <v>12086810</v>
      </c>
      <c r="IZ42" s="34">
        <v>12093128</v>
      </c>
      <c r="JA42" s="34">
        <v>12097719</v>
      </c>
      <c r="JB42" s="34">
        <v>12100428</v>
      </c>
      <c r="JC42" s="34">
        <v>12100897</v>
      </c>
      <c r="JD42" s="34">
        <v>12099277</v>
      </c>
      <c r="JE42" s="34">
        <v>12095849</v>
      </c>
      <c r="JF42" s="34">
        <v>12090657</v>
      </c>
      <c r="JG42" s="34">
        <v>12083920</v>
      </c>
      <c r="JH42" s="34">
        <v>12075909</v>
      </c>
      <c r="JI42" s="34">
        <v>12066592</v>
      </c>
      <c r="JJ42" s="34">
        <v>12056240</v>
      </c>
      <c r="JK42" s="34">
        <v>12044981</v>
      </c>
      <c r="JL42" s="34">
        <v>12033091</v>
      </c>
      <c r="JM42" s="34">
        <v>12020829</v>
      </c>
      <c r="JN42" s="34">
        <v>12008237</v>
      </c>
      <c r="JO42" s="34">
        <v>11995460</v>
      </c>
      <c r="JP42" s="34">
        <v>11982621</v>
      </c>
      <c r="JQ42" s="34">
        <v>11969796</v>
      </c>
      <c r="JR42" s="34">
        <v>11957414</v>
      </c>
      <c r="JS42" s="34">
        <v>11945556</v>
      </c>
      <c r="JT42" s="34">
        <v>11934059</v>
      </c>
      <c r="JU42" s="34">
        <v>11923188</v>
      </c>
      <c r="JV42" s="34">
        <v>11912763</v>
      </c>
      <c r="JW42" s="34">
        <v>11902621</v>
      </c>
      <c r="JX42" s="34">
        <v>11893028</v>
      </c>
      <c r="JY42" s="34">
        <v>11883807</v>
      </c>
      <c r="JZ42" s="34">
        <v>11874625</v>
      </c>
      <c r="KA42" s="34">
        <v>11865409</v>
      </c>
      <c r="KB42" s="34">
        <v>11856105</v>
      </c>
      <c r="KC42" s="34">
        <v>11846665</v>
      </c>
      <c r="KD42" s="34">
        <v>11837079</v>
      </c>
      <c r="KE42" s="34">
        <v>11827278</v>
      </c>
      <c r="KF42" s="34">
        <v>11816974</v>
      </c>
      <c r="KG42" s="34">
        <v>11806220</v>
      </c>
      <c r="KH42" s="34">
        <v>11795194</v>
      </c>
      <c r="KI42" s="34">
        <v>11783643</v>
      </c>
      <c r="KJ42" s="34">
        <v>11771441</v>
      </c>
      <c r="KK42" s="34">
        <v>11758828</v>
      </c>
      <c r="KL42" s="34">
        <v>11745820</v>
      </c>
      <c r="KM42" s="34">
        <v>11732295</v>
      </c>
      <c r="KN42" s="34">
        <v>11718396</v>
      </c>
      <c r="KO42" s="34">
        <v>11704191</v>
      </c>
      <c r="KP42" s="34">
        <v>11689731</v>
      </c>
      <c r="KQ42" s="34">
        <v>11675486</v>
      </c>
      <c r="KR42" s="34">
        <v>11661661</v>
      </c>
      <c r="KS42" s="34">
        <v>11648225</v>
      </c>
      <c r="KT42" s="34">
        <v>11635172</v>
      </c>
      <c r="KU42" s="34">
        <v>11622403</v>
      </c>
      <c r="KV42" s="34">
        <v>11610033</v>
      </c>
      <c r="KW42" s="34">
        <v>11598317</v>
      </c>
      <c r="KX42" s="34">
        <v>11587043</v>
      </c>
      <c r="KY42" s="34">
        <v>11575677</v>
      </c>
      <c r="KZ42" s="34">
        <v>11564549</v>
      </c>
      <c r="LA42" s="34">
        <v>11553785</v>
      </c>
      <c r="LB42" s="34">
        <v>11542992</v>
      </c>
      <c r="LC42" s="34">
        <v>11532135</v>
      </c>
      <c r="LD42" s="34">
        <v>11521156</v>
      </c>
      <c r="LE42" t="s">
        <v>843</v>
      </c>
      <c r="LF42" t="s">
        <v>843</v>
      </c>
      <c r="LG42" t="s">
        <v>843</v>
      </c>
      <c r="LH42" s="34">
        <v>3.9166291244328022E-3</v>
      </c>
      <c r="LI42" s="34">
        <v>4.3659908697009087E-3</v>
      </c>
      <c r="LJ42" s="34">
        <v>4.4823107309639454E-3</v>
      </c>
      <c r="LK42" s="34">
        <v>4.5266221277415752E-3</v>
      </c>
      <c r="LL42" s="34">
        <v>5.1405970007181168E-3</v>
      </c>
      <c r="LM42" s="34">
        <v>5.7993382215499878E-3</v>
      </c>
      <c r="LN42" s="34">
        <v>6.2556741759181023E-3</v>
      </c>
      <c r="LO42" s="34">
        <v>6.6603901796042919E-3</v>
      </c>
      <c r="LP42" s="34">
        <v>6.8304841406643391E-3</v>
      </c>
      <c r="LQ42" s="34">
        <v>6.9342297501862049E-3</v>
      </c>
      <c r="LR42" s="34">
        <v>7.0658470503985882E-3</v>
      </c>
      <c r="LS42" s="34">
        <v>7.1262647397816181E-3</v>
      </c>
      <c r="LT42" s="34">
        <v>6.8582980893552303E-3</v>
      </c>
      <c r="LU42" s="34">
        <v>6.5163969993591309E-3</v>
      </c>
      <c r="LV42" s="34">
        <v>6.594823207706213E-3</v>
      </c>
      <c r="LW42" s="34">
        <v>6.3839606009423733E-3</v>
      </c>
      <c r="LX42" s="34">
        <v>6.0742557980120182E-3</v>
      </c>
      <c r="LY42" s="34">
        <v>5.9602865949273109E-3</v>
      </c>
      <c r="LZ42" s="34">
        <v>5.6152003817260265E-3</v>
      </c>
      <c r="MA42" s="34">
        <v>5.398554727435112E-3</v>
      </c>
      <c r="MB42" s="34">
        <v>4.433811642229557E-3</v>
      </c>
      <c r="MC42" s="34">
        <v>4.2896289378404617E-3</v>
      </c>
      <c r="MD42" s="34">
        <v>3.8260528817772865E-3</v>
      </c>
      <c r="ME42" s="34">
        <v>2.5884609203785658E-3</v>
      </c>
      <c r="MF42" s="34">
        <v>2.5326146278530359E-3</v>
      </c>
      <c r="MG42" s="34">
        <v>2.4506950285285711E-3</v>
      </c>
      <c r="MH42" s="34">
        <v>2.3515222128480673E-3</v>
      </c>
      <c r="MI42" s="34">
        <v>2.2661706898361444E-3</v>
      </c>
      <c r="MJ42" s="34">
        <v>2.1884050220251083E-3</v>
      </c>
      <c r="MK42" s="34">
        <v>2.1038802806288004E-3</v>
      </c>
      <c r="ML42" s="34">
        <v>2.0088450983166695E-3</v>
      </c>
      <c r="MM42" s="34">
        <v>1.9294194644317031E-3</v>
      </c>
      <c r="MN42" s="34">
        <v>1.8465856555849314E-3</v>
      </c>
      <c r="MO42" s="34">
        <v>1.7619417048990726E-3</v>
      </c>
      <c r="MP42" s="34">
        <v>1.6841769684106112E-3</v>
      </c>
      <c r="MQ42" s="34">
        <v>1.5950285596773028E-3</v>
      </c>
      <c r="MR42" s="34">
        <v>1.5058848075568676E-3</v>
      </c>
      <c r="MS42" s="34">
        <v>1.4024061383679509E-3</v>
      </c>
      <c r="MT42" s="34">
        <v>1.3022689381614327E-3</v>
      </c>
      <c r="MU42" s="34">
        <v>1.2023538583889604E-3</v>
      </c>
      <c r="MV42" s="34">
        <v>1.0880333138629794E-3</v>
      </c>
      <c r="MW42" s="34">
        <v>9.7018969245254993E-4</v>
      </c>
      <c r="MX42" s="34">
        <v>8.3554995944723487E-4</v>
      </c>
      <c r="MY42" s="34">
        <v>6.8527902476489544E-4</v>
      </c>
      <c r="MZ42" s="34">
        <v>5.225819768384099E-4</v>
      </c>
      <c r="NA42" s="34">
        <v>3.7956505548208952E-4</v>
      </c>
      <c r="NB42" s="34">
        <v>2.2390144295059144E-4</v>
      </c>
      <c r="NC42" s="34">
        <v>3.8758207665523514E-5</v>
      </c>
      <c r="ND42" s="34">
        <v>-1.3388333900365978E-4</v>
      </c>
      <c r="NE42" s="34">
        <v>-2.8336286777630448E-4</v>
      </c>
      <c r="NF42" s="34">
        <v>-4.2933030636049807E-4</v>
      </c>
      <c r="NG42" s="34">
        <v>-5.5736239301040769E-4</v>
      </c>
      <c r="NH42" s="34">
        <v>-6.6316698212176561E-4</v>
      </c>
      <c r="NI42" s="34">
        <v>-7.718339329585433E-4</v>
      </c>
      <c r="NJ42" s="34">
        <v>-8.582740556448698E-4</v>
      </c>
      <c r="NK42" s="34">
        <v>-9.3430955894291401E-4</v>
      </c>
      <c r="NL42" s="34">
        <v>-9.8762067500501871E-4</v>
      </c>
      <c r="NM42" s="34">
        <v>-1.0195428039878607E-3</v>
      </c>
      <c r="NN42" s="34">
        <v>-1.0480640921741724E-3</v>
      </c>
      <c r="NO42" s="34">
        <v>-1.0645861038938165E-3</v>
      </c>
      <c r="NP42" s="34">
        <v>-1.0708947665989399E-3</v>
      </c>
      <c r="NQ42" s="34">
        <v>-1.0708732297644019E-3</v>
      </c>
      <c r="NR42" s="34">
        <v>-1.0349723743274808E-3</v>
      </c>
      <c r="NS42" s="34">
        <v>-9.9217798560857773E-4</v>
      </c>
      <c r="NT42" s="34">
        <v>-9.6291344380006194E-4</v>
      </c>
      <c r="NU42" s="34">
        <v>-9.1133738169446588E-4</v>
      </c>
      <c r="NV42" s="34">
        <v>-8.7472912855446339E-4</v>
      </c>
      <c r="NW42" s="34">
        <v>-8.5171841783449054E-4</v>
      </c>
      <c r="NX42" s="34">
        <v>-8.0628192517906427E-4</v>
      </c>
      <c r="NY42" s="34">
        <v>-7.7562889782711864E-4</v>
      </c>
      <c r="NZ42" s="34">
        <v>-7.7294668881222606E-4</v>
      </c>
      <c r="OA42" s="34">
        <v>-7.7641004463657737E-4</v>
      </c>
      <c r="OB42" s="34">
        <v>-7.8443565871566534E-4</v>
      </c>
      <c r="OC42" s="34">
        <v>-7.9653144348412752E-4</v>
      </c>
      <c r="OD42" s="34">
        <v>-8.0950045958161354E-4</v>
      </c>
      <c r="OE42" s="34">
        <v>-8.2833442138507962E-4</v>
      </c>
      <c r="OF42" s="34">
        <v>-8.7158608948811889E-4</v>
      </c>
      <c r="OG42" s="34">
        <v>-9.1046118177473545E-4</v>
      </c>
      <c r="OH42" s="34">
        <v>-9.3435088638216257E-4</v>
      </c>
      <c r="OI42" s="34">
        <v>-9.7977695986628532E-4</v>
      </c>
      <c r="OJ42" s="34">
        <v>-1.0360396699979901E-3</v>
      </c>
      <c r="OK42" s="34">
        <v>-1.0720660211518407E-3</v>
      </c>
      <c r="OL42" s="34">
        <v>-1.1068449821323156E-3</v>
      </c>
      <c r="OM42" s="34">
        <v>-1.1521369451656938E-3</v>
      </c>
      <c r="ON42" s="34">
        <v>-1.1853809701278806E-3</v>
      </c>
      <c r="OO42" s="34">
        <v>-1.2129319366067648E-3</v>
      </c>
      <c r="OP42" s="34">
        <v>-1.2362187262624502E-3</v>
      </c>
      <c r="OQ42" s="34">
        <v>-1.2193339643999934E-3</v>
      </c>
      <c r="OR42" s="34">
        <v>-1.1848064605146646E-3</v>
      </c>
      <c r="OS42" s="34">
        <v>-1.1528157629072666E-3</v>
      </c>
      <c r="OT42" s="34">
        <v>-1.1212282115593553E-3</v>
      </c>
      <c r="OU42" s="34">
        <v>-1.098050968721509E-3</v>
      </c>
      <c r="OV42" s="34">
        <v>-1.0648905299603939E-3</v>
      </c>
      <c r="OW42" s="34">
        <v>-1.0096366750076413E-3</v>
      </c>
      <c r="OX42" s="34">
        <v>-9.7251031547784805E-4</v>
      </c>
      <c r="OY42" s="34">
        <v>-9.8140467889606953E-4</v>
      </c>
      <c r="OZ42" s="34">
        <v>-9.6178840612992644E-4</v>
      </c>
      <c r="PA42" s="34">
        <v>-9.3120901146903634E-4</v>
      </c>
      <c r="PB42" s="34">
        <v>-9.3458936316892505E-4</v>
      </c>
      <c r="PC42" s="34">
        <v>-9.4101333525031805E-4</v>
      </c>
      <c r="PD42" s="34">
        <v>-9.5248880097642541E-4</v>
      </c>
      <c r="PE42" t="s">
        <v>1300</v>
      </c>
      <c r="PF42" t="s">
        <v>843</v>
      </c>
      <c r="PG42" t="s">
        <v>843</v>
      </c>
      <c r="PH42" t="s">
        <v>843</v>
      </c>
      <c r="PI42" t="s">
        <v>843</v>
      </c>
      <c r="PJ42" t="s">
        <v>1300</v>
      </c>
      <c r="PK42" s="34">
        <v>0.48900997638702393</v>
      </c>
      <c r="PL42" s="34">
        <v>0.48905357718467712</v>
      </c>
      <c r="PM42" s="34">
        <v>0.48911252617835999</v>
      </c>
      <c r="PN42" s="34">
        <v>0.48920467495918274</v>
      </c>
      <c r="PO42" s="34">
        <v>0.48930156230926514</v>
      </c>
      <c r="PP42" s="34">
        <v>0.48939922451972961</v>
      </c>
      <c r="PQ42" s="34">
        <v>0.489513099193573</v>
      </c>
      <c r="PR42" s="34">
        <v>0.48964926600456238</v>
      </c>
      <c r="PS42" s="34">
        <v>0.4898204505443573</v>
      </c>
      <c r="PT42" s="34">
        <v>0.49001431465148926</v>
      </c>
      <c r="PU42" s="34">
        <v>0.49023523926734924</v>
      </c>
      <c r="PV42" s="34">
        <v>0.49049040675163269</v>
      </c>
      <c r="PW42" s="34">
        <v>0.49076998233795166</v>
      </c>
      <c r="PX42" s="34">
        <v>0.49107348918914795</v>
      </c>
      <c r="PY42" s="34">
        <v>0.49140405654907227</v>
      </c>
      <c r="PZ42" s="34">
        <v>0.49178582429885864</v>
      </c>
      <c r="QA42" s="34">
        <v>0.49216911196708679</v>
      </c>
      <c r="QB42" s="34">
        <v>0.4925239086151123</v>
      </c>
      <c r="QC42" s="34">
        <v>0.49289968609809875</v>
      </c>
      <c r="QD42" s="34">
        <v>0.49327567219734192</v>
      </c>
      <c r="QE42" s="34">
        <v>0.49363464117050171</v>
      </c>
      <c r="QF42" s="34">
        <v>0.49389699101448059</v>
      </c>
      <c r="QG42" s="34">
        <v>0.49410900473594666</v>
      </c>
      <c r="QH42" s="34">
        <v>0.49435365200042725</v>
      </c>
      <c r="QI42" s="34">
        <v>0.49458780884742737</v>
      </c>
      <c r="QJ42" s="34">
        <v>0.49480876326560974</v>
      </c>
      <c r="QK42" s="34">
        <v>0.4950164258480072</v>
      </c>
      <c r="QL42" s="34">
        <v>0.49521449208259583</v>
      </c>
      <c r="QM42" s="34">
        <v>0.49539971351623535</v>
      </c>
      <c r="QN42" s="34">
        <v>0.49557024240493774</v>
      </c>
      <c r="QO42" s="34">
        <v>0.49572744965553284</v>
      </c>
      <c r="QP42" s="34">
        <v>0.49587231874465942</v>
      </c>
      <c r="QQ42" s="34">
        <v>0.49600446224212646</v>
      </c>
      <c r="QR42" s="34">
        <v>0.49612328410148621</v>
      </c>
      <c r="QS42" s="34">
        <v>0.49623078107833862</v>
      </c>
      <c r="QT42" s="34">
        <v>0.49633058905601501</v>
      </c>
      <c r="QU42" s="34">
        <v>0.49642539024353027</v>
      </c>
      <c r="QV42" s="34">
        <v>0.49651205539703369</v>
      </c>
      <c r="QW42" s="34">
        <v>0.49659284949302673</v>
      </c>
      <c r="QX42" s="34">
        <v>0.49667227268218994</v>
      </c>
      <c r="QY42" s="34">
        <v>0.49675172567367554</v>
      </c>
      <c r="QZ42" s="34">
        <v>0.49683207273483276</v>
      </c>
      <c r="RA42" s="34">
        <v>0.49690914154052734</v>
      </c>
      <c r="RB42" s="34">
        <v>0.49698722362518311</v>
      </c>
      <c r="RC42" s="34">
        <v>0.49706593155860901</v>
      </c>
      <c r="RD42" s="34">
        <v>0.49714207649230957</v>
      </c>
      <c r="RE42" s="34">
        <v>0.49721869826316833</v>
      </c>
      <c r="RF42" s="34">
        <v>0.49729347229003906</v>
      </c>
      <c r="RG42" s="34">
        <v>0.49736559391021729</v>
      </c>
      <c r="RH42" s="34">
        <v>0.49744072556495667</v>
      </c>
      <c r="RI42" s="34">
        <v>0.49751541018486023</v>
      </c>
      <c r="RJ42" s="34">
        <v>0.4975866973400116</v>
      </c>
      <c r="RK42" s="34">
        <v>0.49765744805335999</v>
      </c>
      <c r="RL42" s="34">
        <v>0.49772512912750244</v>
      </c>
      <c r="RM42" s="34">
        <v>0.49779275059700012</v>
      </c>
      <c r="RN42" s="34">
        <v>0.49785840511322021</v>
      </c>
      <c r="RO42" s="34">
        <v>0.4979228675365448</v>
      </c>
      <c r="RP42" s="34">
        <v>0.49798962473869324</v>
      </c>
      <c r="RQ42" s="34">
        <v>0.49805611371994019</v>
      </c>
      <c r="RR42" s="34">
        <v>0.49812063574790955</v>
      </c>
      <c r="RS42" s="34">
        <v>0.49818333983421326</v>
      </c>
      <c r="RT42" s="34">
        <v>0.49824416637420654</v>
      </c>
      <c r="RU42" s="34">
        <v>0.49830356240272522</v>
      </c>
      <c r="RV42" s="34">
        <v>0.49836140871047974</v>
      </c>
      <c r="RW42" s="34">
        <v>0.4984184205532074</v>
      </c>
      <c r="RX42" s="34">
        <v>0.49847212433815002</v>
      </c>
      <c r="RY42" s="34">
        <v>0.49852406978607178</v>
      </c>
      <c r="RZ42" s="34">
        <v>0.49857404828071594</v>
      </c>
      <c r="SA42" s="34">
        <v>0.49861893057823181</v>
      </c>
      <c r="SB42" s="34">
        <v>0.49866190552711487</v>
      </c>
      <c r="SC42" s="34">
        <v>0.49870434403419495</v>
      </c>
      <c r="SD42" s="34">
        <v>0.4987470805644989</v>
      </c>
      <c r="SE42" s="34">
        <v>0.4987902045249939</v>
      </c>
      <c r="SF42" s="34">
        <v>0.49883320927619934</v>
      </c>
      <c r="SG42" s="34">
        <v>0.49887695908546448</v>
      </c>
      <c r="SH42" s="34">
        <v>0.49892452359199524</v>
      </c>
      <c r="SI42" s="34">
        <v>0.49897375702857971</v>
      </c>
      <c r="SJ42" s="34">
        <v>0.49902170896530151</v>
      </c>
      <c r="SK42" s="34">
        <v>0.49907293915748596</v>
      </c>
      <c r="SL42" s="34">
        <v>0.49912604689598083</v>
      </c>
      <c r="SM42" s="34">
        <v>0.49917873740196228</v>
      </c>
      <c r="SN42" s="34">
        <v>0.49923452734947205</v>
      </c>
      <c r="SO42" s="34">
        <v>0.49929022789001465</v>
      </c>
      <c r="SP42" s="34">
        <v>0.49934220314025879</v>
      </c>
      <c r="SQ42" s="34">
        <v>0.49939402937889099</v>
      </c>
      <c r="SR42" s="34">
        <v>0.49944734573364258</v>
      </c>
      <c r="SS42" s="34">
        <v>0.49950027465820313</v>
      </c>
      <c r="ST42" s="34">
        <v>0.49955257773399353</v>
      </c>
      <c r="SU42" s="34">
        <v>0.49960044026374817</v>
      </c>
      <c r="SV42" s="34">
        <v>0.49964487552642822</v>
      </c>
      <c r="SW42" s="34">
        <v>0.49968621134757996</v>
      </c>
      <c r="SX42" s="34">
        <v>0.49972307682037354</v>
      </c>
      <c r="SY42" s="34">
        <v>0.49975809454917908</v>
      </c>
      <c r="SZ42" s="34">
        <v>0.49978554248809814</v>
      </c>
      <c r="TA42" s="34">
        <v>0.49980196356773376</v>
      </c>
      <c r="TB42" s="34">
        <v>0.49981334805488586</v>
      </c>
      <c r="TC42" s="34">
        <v>0.49982157349586487</v>
      </c>
      <c r="TD42" s="34">
        <v>0.4998193085193634</v>
      </c>
      <c r="TE42" s="34">
        <v>0.49980828166007996</v>
      </c>
      <c r="TF42" s="34">
        <v>0.49979400634765625</v>
      </c>
      <c r="TG42" s="34">
        <v>0.49978345632553101</v>
      </c>
      <c r="TH42" t="s">
        <v>843</v>
      </c>
      <c r="TI42" t="s">
        <v>843</v>
      </c>
      <c r="TJ42" t="s">
        <v>1300</v>
      </c>
      <c r="TK42" s="34">
        <v>0.65590246038652689</v>
      </c>
      <c r="TL42" s="34">
        <v>0.65560432564698801</v>
      </c>
      <c r="TM42" s="34">
        <v>0.65564198624150904</v>
      </c>
      <c r="TN42" s="34">
        <v>0.65583329780518695</v>
      </c>
      <c r="TO42" s="34">
        <v>0.65601361876309794</v>
      </c>
      <c r="TP42" s="34">
        <v>0.65670219144701092</v>
      </c>
      <c r="TQ42" s="34">
        <v>0.65834488884269304</v>
      </c>
      <c r="TR42" s="34">
        <v>0.66000523855734006</v>
      </c>
      <c r="TS42" s="34">
        <v>0.66047115445211702</v>
      </c>
      <c r="TT42" s="34">
        <v>0.65978634257650892</v>
      </c>
      <c r="TU42" s="34">
        <v>0.6586850744301781</v>
      </c>
      <c r="TV42" s="34">
        <v>0.6567754764225241</v>
      </c>
      <c r="TW42" s="34">
        <v>0.65435066794323504</v>
      </c>
      <c r="TX42" s="34">
        <v>0.65215184157225192</v>
      </c>
      <c r="TY42" s="34">
        <v>0.64994520307965009</v>
      </c>
      <c r="TZ42" s="34">
        <v>0.64805630466852193</v>
      </c>
      <c r="UA42" s="34">
        <v>0.64646761692048893</v>
      </c>
      <c r="UB42" s="34">
        <v>0.64472451751130289</v>
      </c>
      <c r="UC42" s="34">
        <v>0.64288182773162006</v>
      </c>
      <c r="UD42" s="34">
        <v>0.64113912536722795</v>
      </c>
      <c r="UE42" s="34">
        <v>0.639988837297645</v>
      </c>
      <c r="UF42" s="34">
        <v>0.63894819233772404</v>
      </c>
      <c r="UG42" s="34">
        <v>0.63737290803908397</v>
      </c>
      <c r="UH42" s="34">
        <v>0.63567225790551907</v>
      </c>
      <c r="UI42" s="34">
        <v>0.63382220270627398</v>
      </c>
      <c r="UJ42" s="34">
        <v>0.63195709011704704</v>
      </c>
      <c r="UK42" s="34">
        <v>0.63001395409563798</v>
      </c>
      <c r="UL42" s="34">
        <v>0.62785776631228107</v>
      </c>
      <c r="UM42" s="34">
        <v>0.62545743124070197</v>
      </c>
      <c r="UN42" s="34">
        <v>0.6226895644232</v>
      </c>
      <c r="UO42" s="34">
        <v>0.61987748305885604</v>
      </c>
      <c r="UP42" s="34">
        <v>0.617277374289396</v>
      </c>
      <c r="UQ42" s="34">
        <v>0.61487417877884198</v>
      </c>
      <c r="UR42" s="34">
        <v>0.61253753487456397</v>
      </c>
      <c r="US42" s="34">
        <v>0.61006412338487004</v>
      </c>
      <c r="UT42" s="34">
        <v>0.60733755235268094</v>
      </c>
      <c r="UU42" s="34">
        <v>0.60456254319690306</v>
      </c>
      <c r="UV42" s="34">
        <v>0.60203595105207097</v>
      </c>
      <c r="UW42" s="34">
        <v>0.59989528774919898</v>
      </c>
      <c r="UX42" s="34">
        <v>0.59815086450694099</v>
      </c>
      <c r="UY42" s="34">
        <v>0.59672575657788696</v>
      </c>
      <c r="UZ42" s="34">
        <v>0.59537179695606102</v>
      </c>
      <c r="VA42" s="34">
        <v>0.59388665648413597</v>
      </c>
      <c r="VB42" s="34">
        <v>0.592281065381144</v>
      </c>
      <c r="VC42" s="34">
        <v>0.59055692621462397</v>
      </c>
      <c r="VD42" s="34">
        <v>0.58870368088795599</v>
      </c>
      <c r="VE42" s="34">
        <v>0.58685029211981998</v>
      </c>
      <c r="VF42" s="34">
        <v>0.58517701560376101</v>
      </c>
      <c r="VG42" s="34">
        <v>0.58377463380663197</v>
      </c>
      <c r="VH42" s="34">
        <v>0.58261873898304894</v>
      </c>
      <c r="VI42" s="34">
        <v>0.58162926960875705</v>
      </c>
      <c r="VJ42" s="34">
        <v>0.58064398804361506</v>
      </c>
      <c r="VK42" s="34">
        <v>0.579561564286317</v>
      </c>
      <c r="VL42" s="34">
        <v>0.57840241884369703</v>
      </c>
      <c r="VM42" s="34">
        <v>0.57716634705347603</v>
      </c>
      <c r="VN42" s="34">
        <v>0.57584384832803603</v>
      </c>
      <c r="VO42" s="34">
        <v>0.57440372446297094</v>
      </c>
      <c r="VP42" s="34">
        <v>0.57297005056806005</v>
      </c>
      <c r="VQ42" s="34">
        <v>0.57178131144480293</v>
      </c>
      <c r="VR42" s="34">
        <v>0.57095947133332103</v>
      </c>
      <c r="VS42" s="34">
        <v>0.57039029397698993</v>
      </c>
      <c r="VT42" s="34">
        <v>0.56983176655642298</v>
      </c>
      <c r="VU42" s="34">
        <v>0.56917950653878802</v>
      </c>
      <c r="VV42" s="34">
        <v>0.56852316328026797</v>
      </c>
      <c r="VW42" s="34">
        <v>0.56789908748150597</v>
      </c>
      <c r="VX42" s="34">
        <v>0.56718339789590699</v>
      </c>
      <c r="VY42" s="34">
        <v>0.56641494504675405</v>
      </c>
      <c r="VZ42" s="34">
        <v>0.56574274691263393</v>
      </c>
      <c r="WA42" s="34">
        <v>0.565068668803269</v>
      </c>
      <c r="WB42" s="34">
        <v>0.56421429446869598</v>
      </c>
      <c r="WC42" s="34">
        <v>0.56311550891080797</v>
      </c>
      <c r="WD42" s="34">
        <v>0.56176666300476197</v>
      </c>
      <c r="WE42" s="34">
        <v>0.56022392850670899</v>
      </c>
      <c r="WF42" s="34">
        <v>0.55849792150355904</v>
      </c>
      <c r="WG42" s="34">
        <v>0.55664384952386303</v>
      </c>
      <c r="WH42" s="34">
        <v>0.55471823502915196</v>
      </c>
      <c r="WI42" s="34">
        <v>0.55283106118499803</v>
      </c>
      <c r="WJ42" s="34">
        <v>0.55112398379837102</v>
      </c>
      <c r="WK42" s="34">
        <v>0.54960399338900301</v>
      </c>
      <c r="WL42" s="34">
        <v>0.54825197097366196</v>
      </c>
      <c r="WM42" s="34">
        <v>0.54709213371124799</v>
      </c>
      <c r="WN42" s="34">
        <v>0.54611628811987001</v>
      </c>
      <c r="WO42" s="34">
        <v>0.54530230561585702</v>
      </c>
      <c r="WP42" s="34">
        <v>0.54470480839426605</v>
      </c>
      <c r="WQ42" s="34">
        <v>0.54432633100980699</v>
      </c>
      <c r="WR42" s="34">
        <v>0.54414792718898397</v>
      </c>
      <c r="WS42" s="34">
        <v>0.54402329702882002</v>
      </c>
      <c r="WT42" s="34">
        <v>0.54383748993403802</v>
      </c>
      <c r="WU42" s="34">
        <v>0.54361222642297702</v>
      </c>
      <c r="WV42" s="34">
        <v>0.54336768048350703</v>
      </c>
      <c r="WW42" s="34">
        <v>0.54313172164537005</v>
      </c>
      <c r="WX42" s="34">
        <v>0.54289926102201103</v>
      </c>
      <c r="WY42" s="34">
        <v>0.542653539399931</v>
      </c>
      <c r="WZ42" s="34">
        <v>0.54239031155944095</v>
      </c>
      <c r="XA42" s="34">
        <v>0.54210032093173699</v>
      </c>
      <c r="XB42" s="34">
        <v>0.54180463915846999</v>
      </c>
      <c r="XC42" s="34">
        <v>0.541474316961012</v>
      </c>
      <c r="XD42" s="34">
        <v>0.54108753105583995</v>
      </c>
      <c r="XE42" s="34">
        <v>0.54064829985154605</v>
      </c>
      <c r="XF42" s="34">
        <v>0.54013827448256502</v>
      </c>
      <c r="XG42" s="34">
        <v>0.53955774923974598</v>
      </c>
      <c r="XH42" t="s">
        <v>843</v>
      </c>
      <c r="XI42" t="s">
        <v>1300</v>
      </c>
      <c r="XJ42" s="34">
        <v>0.60500709129688501</v>
      </c>
      <c r="XK42" s="34">
        <v>0.60612199396940003</v>
      </c>
      <c r="XL42" s="34">
        <v>0.60775485189441802</v>
      </c>
      <c r="XM42" s="34">
        <v>0.60878440340183904</v>
      </c>
      <c r="XN42" s="34">
        <v>0.60899656064067498</v>
      </c>
      <c r="XO42" s="34">
        <v>0.60897156008123299</v>
      </c>
      <c r="XP42" s="34">
        <v>0.60813320451007402</v>
      </c>
      <c r="XQ42" s="34">
        <v>0.60636324678481301</v>
      </c>
      <c r="XR42" s="34">
        <v>0.60436838264385895</v>
      </c>
      <c r="XS42" s="34">
        <v>0.60209715326033397</v>
      </c>
      <c r="XT42" s="34">
        <v>0.59975409880899799</v>
      </c>
      <c r="XU42" s="34">
        <v>0.59757068039888706</v>
      </c>
      <c r="XV42" s="34">
        <v>0.59554196554218197</v>
      </c>
      <c r="XW42" s="34">
        <v>0.59343821367009708</v>
      </c>
      <c r="XX42" s="34">
        <v>0.59107723256628997</v>
      </c>
      <c r="XY42" s="34">
        <v>0.58874069320764699</v>
      </c>
      <c r="XZ42" s="34">
        <v>0.58647306543984601</v>
      </c>
      <c r="YA42" s="34">
        <v>0.58397515321174498</v>
      </c>
      <c r="YB42" s="34">
        <v>0.58137934910880606</v>
      </c>
      <c r="YC42" s="34">
        <v>0.57877877963971902</v>
      </c>
      <c r="YD42" s="34">
        <v>0.57681685933053306</v>
      </c>
      <c r="YE42" s="34">
        <v>0.57504752110627</v>
      </c>
      <c r="YF42" s="34">
        <v>0.57276334878469592</v>
      </c>
      <c r="YG42" s="34">
        <v>0.57037092658482602</v>
      </c>
      <c r="YH42" s="34">
        <v>0.56785383672244594</v>
      </c>
      <c r="YI42" s="34">
        <v>0.56550163116493402</v>
      </c>
      <c r="YJ42" s="34">
        <v>0.56350171094184698</v>
      </c>
      <c r="YK42" s="34">
        <v>0.56169719859391698</v>
      </c>
      <c r="YL42" s="34">
        <v>0.55997393766689596</v>
      </c>
      <c r="YM42" s="34">
        <v>0.558153554551164</v>
      </c>
      <c r="YN42" s="34">
        <v>0.55610782366723799</v>
      </c>
      <c r="YO42" s="34">
        <v>0.55388281202257095</v>
      </c>
      <c r="YP42" s="34">
        <v>0.55169402651149102</v>
      </c>
      <c r="YQ42" s="34">
        <v>0.54969206358127098</v>
      </c>
      <c r="YR42" s="34">
        <v>0.54788688661164198</v>
      </c>
      <c r="YS42" s="34">
        <v>0.54622814010269805</v>
      </c>
      <c r="YT42" s="34">
        <v>0.54462471631177101</v>
      </c>
      <c r="YU42" s="34">
        <v>0.54294530794978102</v>
      </c>
      <c r="YV42" s="34">
        <v>0.54114008497354293</v>
      </c>
      <c r="YW42" s="34">
        <v>0.53918997664158996</v>
      </c>
      <c r="YX42" s="34">
        <v>0.53708492250330198</v>
      </c>
      <c r="YY42" s="34">
        <v>0.53491163150968501</v>
      </c>
      <c r="YZ42" s="34">
        <v>0.53285228139733398</v>
      </c>
      <c r="ZA42" s="34">
        <v>0.53101750871331999</v>
      </c>
      <c r="ZB42" s="34">
        <v>0.52938003302371395</v>
      </c>
      <c r="ZC42" s="34">
        <v>0.52784584731031303</v>
      </c>
      <c r="ZD42" s="34">
        <v>0.52628908967975807</v>
      </c>
      <c r="ZE42" s="34">
        <v>0.52464740938822207</v>
      </c>
      <c r="ZF42" s="34">
        <v>0.52293294053851302</v>
      </c>
      <c r="ZG42" s="34">
        <v>0.52116360419031404</v>
      </c>
      <c r="ZH42" s="34">
        <v>0.51934038820222905</v>
      </c>
      <c r="ZI42" s="34">
        <v>0.51744632536461699</v>
      </c>
      <c r="ZJ42" s="34">
        <v>0.51562687679963193</v>
      </c>
      <c r="ZK42" s="34">
        <v>0.51415022568095403</v>
      </c>
      <c r="ZL42" s="34">
        <v>0.51316081962535598</v>
      </c>
      <c r="ZM42" s="34">
        <v>0.51252710516824007</v>
      </c>
      <c r="ZN42" s="34">
        <v>0.51199556755598197</v>
      </c>
      <c r="ZO42" s="34">
        <v>0.51147961592332802</v>
      </c>
      <c r="ZP42" s="34">
        <v>0.51106265640826398</v>
      </c>
      <c r="ZQ42" s="34">
        <v>0.51072980944457302</v>
      </c>
      <c r="ZR42" s="34">
        <v>0.51036269484102492</v>
      </c>
      <c r="ZS42" s="34">
        <v>0.50997214154694004</v>
      </c>
      <c r="ZT42" s="34">
        <v>0.50964184229131804</v>
      </c>
      <c r="ZU42" s="34">
        <v>0.50928556650211898</v>
      </c>
      <c r="ZV42" s="34">
        <v>0.50872320520942604</v>
      </c>
      <c r="ZW42" s="34">
        <v>0.50786616414444508</v>
      </c>
      <c r="ZX42" s="34">
        <v>0.50671338798564203</v>
      </c>
      <c r="ZY42" s="34">
        <v>0.50532475158202605</v>
      </c>
      <c r="ZZ42" s="34">
        <v>0.50369186888318096</v>
      </c>
      <c r="AAA42" s="34">
        <v>0.50189419526479195</v>
      </c>
      <c r="AAB42" s="34">
        <v>0.50000071581207794</v>
      </c>
      <c r="AAC42" s="34">
        <v>0.49811639455005696</v>
      </c>
      <c r="AAD42" s="34">
        <v>0.49636868531576395</v>
      </c>
      <c r="AAE42" s="34">
        <v>0.494768632976818</v>
      </c>
      <c r="AAF42" s="34">
        <v>0.49330280328015003</v>
      </c>
      <c r="AAG42" s="34">
        <v>0.491976534751975</v>
      </c>
      <c r="AAH42" s="34">
        <v>0.490804011704012</v>
      </c>
      <c r="AAI42" s="34">
        <v>0.48980228218684702</v>
      </c>
      <c r="AAJ42" s="34">
        <v>0.48900469593782397</v>
      </c>
      <c r="AAK42" s="34">
        <v>0.488415509533003</v>
      </c>
      <c r="AAL42" s="34">
        <v>0.48805326756738099</v>
      </c>
      <c r="AAM42" s="34">
        <v>0.48776128029085902</v>
      </c>
      <c r="AAN42" s="34">
        <v>0.48743406218407598</v>
      </c>
      <c r="AAO42" s="34">
        <v>0.48712805124657999</v>
      </c>
      <c r="AAP42" s="34">
        <v>0.48684768802829304</v>
      </c>
      <c r="AAQ42" s="34">
        <v>0.48660340926610901</v>
      </c>
      <c r="AAR42" s="34">
        <v>0.48641273267964796</v>
      </c>
      <c r="AAS42" s="34">
        <v>0.48624348485364999</v>
      </c>
      <c r="AAT42" s="34">
        <v>0.48606948015381302</v>
      </c>
      <c r="AAU42" s="34">
        <v>0.48589763676440001</v>
      </c>
      <c r="AAV42" s="34">
        <v>0.48573755506149802</v>
      </c>
      <c r="AAW42" s="34">
        <v>0.48554274877579096</v>
      </c>
      <c r="AAX42" s="34">
        <v>0.48530086004062201</v>
      </c>
      <c r="AAY42" s="34">
        <v>0.48501138074650696</v>
      </c>
      <c r="AAZ42" s="34">
        <v>0.48464248019781797</v>
      </c>
      <c r="ABA42" s="34">
        <v>0.48420770551908099</v>
      </c>
      <c r="ABB42" s="34">
        <v>0.48370344938239496</v>
      </c>
      <c r="ABC42" s="34">
        <v>0.483122846755414</v>
      </c>
      <c r="ABD42" s="34">
        <v>0.48246784715782504</v>
      </c>
      <c r="ABE42" s="34">
        <v>0.481736556153739</v>
      </c>
      <c r="ABF42" s="34">
        <v>0.48093615779527704</v>
      </c>
      <c r="ABG42" t="s">
        <v>843</v>
      </c>
      <c r="ABH42" t="s">
        <v>843</v>
      </c>
      <c r="ABI42" t="s">
        <v>1300</v>
      </c>
      <c r="ABJ42" s="34">
        <v>0.59620565077597498</v>
      </c>
      <c r="ABK42" s="34">
        <v>0.59656490228610604</v>
      </c>
      <c r="ABL42" s="34">
        <v>0.59696090079458197</v>
      </c>
      <c r="ABM42" s="34">
        <v>0.59712394570927596</v>
      </c>
      <c r="ABN42" s="34">
        <v>0.596968725380846</v>
      </c>
      <c r="ABO42" s="34">
        <v>0.59707993113611202</v>
      </c>
      <c r="ABP42" s="34">
        <v>0.59805380812106201</v>
      </c>
      <c r="ABQ42" s="34">
        <v>0.59921999842965301</v>
      </c>
      <c r="ABR42" s="34">
        <v>0.59959422809366802</v>
      </c>
      <c r="ABS42" s="34">
        <v>0.59935462735629497</v>
      </c>
      <c r="ABT42" s="34">
        <v>0.59909216321297398</v>
      </c>
      <c r="ABU42" s="34">
        <v>0.59820267772814095</v>
      </c>
      <c r="ABV42" s="34">
        <v>0.59675725250324296</v>
      </c>
      <c r="ABW42" s="34">
        <v>0.59535346250203902</v>
      </c>
      <c r="ABX42" s="34">
        <v>0.59365526908021304</v>
      </c>
      <c r="ABY42" s="34">
        <v>0.59197340292249401</v>
      </c>
      <c r="ABZ42" s="34">
        <v>0.590556097128208</v>
      </c>
      <c r="ACA42" s="34">
        <v>0.58916159569561699</v>
      </c>
      <c r="ACB42" s="34">
        <v>0.58763291095401204</v>
      </c>
      <c r="ACC42" s="34">
        <v>0.58594462931803204</v>
      </c>
      <c r="ACD42" s="34">
        <v>0.58461691220330503</v>
      </c>
      <c r="ACE42" s="34">
        <v>0.58318003238105398</v>
      </c>
      <c r="ACF42" s="34">
        <v>0.58100151596655103</v>
      </c>
      <c r="ACG42" s="34">
        <v>0.57852306236276496</v>
      </c>
      <c r="ACH42" s="34">
        <v>0.57591164800927208</v>
      </c>
      <c r="ACI42" s="34">
        <v>0.57344324955625003</v>
      </c>
      <c r="ACJ42" s="34">
        <v>0.57116839366332695</v>
      </c>
      <c r="ACK42" s="34">
        <v>0.56902484418328403</v>
      </c>
      <c r="ACL42" s="34">
        <v>0.56698039904173703</v>
      </c>
      <c r="ACM42" s="34">
        <v>0.56483654661864002</v>
      </c>
      <c r="ACN42" s="34">
        <v>0.56286036252280303</v>
      </c>
      <c r="ACO42" s="34">
        <v>0.56120940375951001</v>
      </c>
      <c r="ACP42" s="34">
        <v>0.55973773782491698</v>
      </c>
      <c r="ACQ42" s="34">
        <v>0.55834078380762397</v>
      </c>
      <c r="ACR42" s="34">
        <v>0.55684104920083999</v>
      </c>
      <c r="ACS42" s="34">
        <v>0.55511589697404906</v>
      </c>
      <c r="ACT42" s="34">
        <v>0.55321852169826002</v>
      </c>
      <c r="ACU42" s="34">
        <v>0.55136237970929503</v>
      </c>
      <c r="ACV42" s="34">
        <v>0.54968802466274402</v>
      </c>
      <c r="ACW42" s="34">
        <v>0.54820806487878893</v>
      </c>
      <c r="ACX42" s="34">
        <v>0.54687525595124598</v>
      </c>
      <c r="ACY42" s="34">
        <v>0.54560758546960697</v>
      </c>
      <c r="ACZ42" s="34">
        <v>0.54428384680436503</v>
      </c>
      <c r="ADA42" s="34">
        <v>0.54286451334700803</v>
      </c>
      <c r="ADB42" s="34">
        <v>0.54133752656880807</v>
      </c>
      <c r="ADC42" s="34">
        <v>0.53967477093513405</v>
      </c>
      <c r="ADD42" s="34">
        <v>0.53796408945352603</v>
      </c>
      <c r="ADE42" s="34">
        <v>0.536388522949519</v>
      </c>
      <c r="ADF42" s="34">
        <v>0.53504217648707408</v>
      </c>
      <c r="ADG42" s="34">
        <v>0.53388065334978396</v>
      </c>
      <c r="ADH42" s="34">
        <v>0.53281910155916301</v>
      </c>
      <c r="ADI42" s="34">
        <v>0.53172017027587104</v>
      </c>
      <c r="ADJ42" s="34">
        <v>0.53049747515911694</v>
      </c>
      <c r="ADK42" s="34">
        <v>0.52917091254929305</v>
      </c>
      <c r="ADL42" s="34">
        <v>0.52775823971652902</v>
      </c>
      <c r="ADM42" s="34">
        <v>0.52625763684236504</v>
      </c>
      <c r="ADN42" s="34">
        <v>0.52465067058209203</v>
      </c>
      <c r="ADO42" s="34">
        <v>0.52308056291292404</v>
      </c>
      <c r="ADP42" s="34">
        <v>0.52180761422347</v>
      </c>
      <c r="ADQ42" s="34">
        <v>0.52097839515950195</v>
      </c>
      <c r="ADR42" s="34">
        <v>0.520464491013089</v>
      </c>
      <c r="ADS42" s="34">
        <v>0.52002452673378896</v>
      </c>
      <c r="ADT42" s="34">
        <v>0.51956459816478695</v>
      </c>
      <c r="ADU42" s="34">
        <v>0.51916505682804004</v>
      </c>
      <c r="ADV42" s="34">
        <v>0.51882370789252397</v>
      </c>
      <c r="ADW42" s="34">
        <v>0.51841850176389503</v>
      </c>
      <c r="ADX42" s="34">
        <v>0.51796980263940395</v>
      </c>
      <c r="ADY42" s="34">
        <v>0.51758415226360699</v>
      </c>
      <c r="ADZ42" s="34">
        <v>0.51716888247467308</v>
      </c>
      <c r="AEA42" s="34">
        <v>0.51654812790834304</v>
      </c>
      <c r="AEB42" s="34">
        <v>0.51565956819688996</v>
      </c>
      <c r="AEC42" s="34">
        <v>0.51449813004768208</v>
      </c>
      <c r="AED42" s="34">
        <v>0.51311929537064305</v>
      </c>
      <c r="AEE42" s="34">
        <v>0.51152832934536097</v>
      </c>
      <c r="AEF42" s="34">
        <v>0.50979652540138798</v>
      </c>
      <c r="AEG42" s="34">
        <v>0.50798110554182896</v>
      </c>
      <c r="AEH42" s="34">
        <v>0.50619589694433997</v>
      </c>
      <c r="AEI42" s="34">
        <v>0.50456200206331903</v>
      </c>
      <c r="AEJ42" s="34">
        <v>0.50307966519755098</v>
      </c>
      <c r="AEK42" s="34">
        <v>0.50174627659714399</v>
      </c>
      <c r="AEL42" s="34">
        <v>0.50056885561287101</v>
      </c>
      <c r="AEM42" s="34">
        <v>0.49953957996494203</v>
      </c>
      <c r="AEN42" s="34">
        <v>0.49867806169862705</v>
      </c>
      <c r="AEO42" s="34">
        <v>0.49802949891730497</v>
      </c>
      <c r="AEP42" s="34">
        <v>0.49758140960588798</v>
      </c>
      <c r="AEQ42" s="34">
        <v>0.49734507482597801</v>
      </c>
      <c r="AER42" s="34">
        <v>0.49717230447817795</v>
      </c>
      <c r="AES42" s="34">
        <v>0.49693875698193601</v>
      </c>
      <c r="AET42" s="34">
        <v>0.49668730723693599</v>
      </c>
      <c r="AEU42" s="34">
        <v>0.49642984231503101</v>
      </c>
      <c r="AEV42" s="34">
        <v>0.49617887041119801</v>
      </c>
      <c r="AEW42" s="34">
        <v>0.49595780666011996</v>
      </c>
      <c r="AEX42" s="34">
        <v>0.49574958141807202</v>
      </c>
      <c r="AEY42" s="34">
        <v>0.49552536353012999</v>
      </c>
      <c r="AEZ42" s="34">
        <v>0.49530041895501598</v>
      </c>
      <c r="AFA42" s="34">
        <v>0.49510654970763296</v>
      </c>
      <c r="AFB42" s="34">
        <v>0.49487881001147599</v>
      </c>
      <c r="AFC42" s="34">
        <v>0.49460501472028395</v>
      </c>
      <c r="AFD42" s="34">
        <v>0.49431239318194103</v>
      </c>
      <c r="AFE42" s="34">
        <v>0.49396148241414101</v>
      </c>
      <c r="AFF42" s="34">
        <v>0.493545873348126</v>
      </c>
      <c r="AFG42" t="s">
        <v>843</v>
      </c>
      <c r="AFH42" t="s">
        <v>843</v>
      </c>
      <c r="AFI42" s="34">
        <v>0.64280000000000004</v>
      </c>
      <c r="AFJ42" s="34">
        <v>0.65287000000000006</v>
      </c>
      <c r="AFK42" s="34">
        <v>0.66708000000000001</v>
      </c>
      <c r="AFL42" s="34">
        <v>0.66466999999999998</v>
      </c>
      <c r="AFM42" s="34">
        <v>0.66976000000000002</v>
      </c>
      <c r="AFN42" s="34">
        <v>0.67078000000000004</v>
      </c>
      <c r="AFO42" s="34">
        <v>0.66903999999999997</v>
      </c>
      <c r="AFP42" s="34">
        <v>0.67656000000000005</v>
      </c>
      <c r="AFQ42" s="34">
        <v>0.66727000000000003</v>
      </c>
      <c r="AFR42" s="34">
        <v>0.66941000000000006</v>
      </c>
      <c r="AFS42" s="34">
        <v>0.67546000000000006</v>
      </c>
      <c r="AFT42" s="34">
        <v>0.67704999999999993</v>
      </c>
      <c r="AFU42" s="34">
        <v>0.67566000000000004</v>
      </c>
      <c r="AFV42" s="34">
        <v>0.67579999999999996</v>
      </c>
      <c r="AFW42" s="34">
        <v>0.68613000000000002</v>
      </c>
      <c r="AFX42" s="34">
        <v>0.69209999999999994</v>
      </c>
      <c r="AFY42" s="34">
        <v>0.69625000000000004</v>
      </c>
      <c r="AFZ42" s="34">
        <v>0.69084000000000001</v>
      </c>
      <c r="AGA42" s="34">
        <v>0.70192999999999994</v>
      </c>
      <c r="AGB42" t="s">
        <v>843</v>
      </c>
      <c r="AGC42" t="s">
        <v>843</v>
      </c>
      <c r="AGD42" t="s">
        <v>843</v>
      </c>
      <c r="AGE42" t="s">
        <v>843</v>
      </c>
      <c r="AGF42" s="34">
        <v>1.5925435349345207E-2</v>
      </c>
      <c r="AGG42" t="s">
        <v>843</v>
      </c>
      <c r="AGH42" t="s">
        <v>843</v>
      </c>
      <c r="AGI42" t="s">
        <v>843</v>
      </c>
      <c r="AGJ42" t="s">
        <v>843</v>
      </c>
      <c r="AGK42" t="s">
        <v>843</v>
      </c>
      <c r="AGL42" t="s">
        <v>843</v>
      </c>
      <c r="AGM42" t="s">
        <v>843</v>
      </c>
      <c r="AGN42" t="s">
        <v>843</v>
      </c>
      <c r="AGO42" s="34">
        <v>0.26</v>
      </c>
      <c r="AGP42" s="34">
        <v>2020</v>
      </c>
      <c r="AGQ42" t="s">
        <v>832</v>
      </c>
      <c r="AGR42" t="s">
        <v>843</v>
      </c>
      <c r="AGS42" s="34">
        <v>1E-3</v>
      </c>
      <c r="AGT42" s="34">
        <v>2020</v>
      </c>
      <c r="AGU42" t="s">
        <v>832</v>
      </c>
      <c r="AGV42" t="s">
        <v>843</v>
      </c>
      <c r="AGW42" s="34">
        <v>1E-3</v>
      </c>
      <c r="AGX42" s="34">
        <v>2020</v>
      </c>
      <c r="AGY42" t="s">
        <v>832</v>
      </c>
      <c r="AGZ42" t="s">
        <v>843</v>
      </c>
      <c r="AHA42" s="34">
        <v>3.0000000000000001E-3</v>
      </c>
      <c r="AHB42" s="34">
        <v>2020</v>
      </c>
      <c r="AHC42" t="s">
        <v>832</v>
      </c>
      <c r="AHD42" t="s">
        <v>843</v>
      </c>
      <c r="AHE42" s="34">
        <v>0.127</v>
      </c>
      <c r="AHF42" s="34">
        <v>2020</v>
      </c>
      <c r="AHG42" t="s">
        <v>832</v>
      </c>
      <c r="AHH42" t="s">
        <v>843</v>
      </c>
      <c r="AHI42" t="s">
        <v>830</v>
      </c>
      <c r="AHJ42" s="34">
        <v>0.202586829662323</v>
      </c>
      <c r="AHK42" s="34">
        <v>0.20573827624320984</v>
      </c>
      <c r="AHL42" s="34">
        <v>0.20650795102119446</v>
      </c>
      <c r="AHM42" s="34">
        <v>0.21338620781898499</v>
      </c>
      <c r="AHN42" s="34">
        <v>0.21935620903968811</v>
      </c>
      <c r="AHO42" t="s">
        <v>843</v>
      </c>
      <c r="AHP42" s="34">
        <v>0.22782148420810699</v>
      </c>
      <c r="AHQ42" s="34">
        <v>0.23233413696289063</v>
      </c>
      <c r="AHR42" s="34">
        <v>0.23321585357189178</v>
      </c>
      <c r="AHS42" s="34">
        <v>0.23807238042354584</v>
      </c>
      <c r="AHT42" s="34">
        <v>0.24093060195446014</v>
      </c>
      <c r="AHU42" t="s">
        <v>843</v>
      </c>
      <c r="AHV42" s="34">
        <v>0.22636237740516663</v>
      </c>
      <c r="AHW42" s="34">
        <v>0.23011665046215057</v>
      </c>
      <c r="AHX42" s="34">
        <v>0.2304999828338623</v>
      </c>
      <c r="AHY42" s="34">
        <v>0.23485156893730164</v>
      </c>
      <c r="AHZ42" s="34">
        <v>0.24283434450626373</v>
      </c>
      <c r="AIA42" t="s">
        <v>832</v>
      </c>
      <c r="AIB42" t="s">
        <v>843</v>
      </c>
      <c r="AIC42" s="34">
        <v>0.22636137902736664</v>
      </c>
      <c r="AID42" s="34">
        <v>0.23011544346809387</v>
      </c>
      <c r="AIE42" s="34">
        <v>0.23049922287464142</v>
      </c>
      <c r="AIF42" s="34">
        <v>0.23484943807125092</v>
      </c>
      <c r="AIG42" s="34">
        <v>0.24164484441280365</v>
      </c>
      <c r="AIH42" t="s">
        <v>924</v>
      </c>
      <c r="AII42" t="s">
        <v>843</v>
      </c>
      <c r="AIJ42" s="34">
        <v>0.23540648818016052</v>
      </c>
      <c r="AIK42" s="34">
        <v>0.24001133441925049</v>
      </c>
      <c r="AIL42" s="34">
        <v>0.23965299129486084</v>
      </c>
      <c r="AIM42" s="34">
        <v>0.24552999436855316</v>
      </c>
      <c r="AIN42" s="34">
        <v>0.25012999773025513</v>
      </c>
      <c r="AIO42" t="s">
        <v>1607</v>
      </c>
      <c r="AIP42" s="34">
        <v>0.26894831657409668</v>
      </c>
      <c r="AIQ42" t="s">
        <v>843</v>
      </c>
      <c r="AIR42" s="34">
        <v>0.27261000000000002</v>
      </c>
      <c r="AIS42" s="34">
        <v>0.26917999999999997</v>
      </c>
      <c r="AIT42" s="34">
        <v>0.26867999999999997</v>
      </c>
      <c r="AIU42" s="34">
        <v>0.26827000000000001</v>
      </c>
      <c r="AIV42" s="34">
        <v>0.26730999999999999</v>
      </c>
      <c r="AIW42" s="34">
        <v>0.26763999999999999</v>
      </c>
      <c r="AIX42" t="s">
        <v>843</v>
      </c>
      <c r="AIY42" s="34">
        <v>6.9599999999999992E-3</v>
      </c>
      <c r="AIZ42" s="34">
        <v>1.1169999999999999E-2</v>
      </c>
      <c r="AJA42" s="34">
        <v>1.1770000000000001E-2</v>
      </c>
      <c r="AJB42" s="34">
        <v>1.2199999999999999E-2</v>
      </c>
      <c r="AJC42" s="34">
        <v>1.153E-2</v>
      </c>
      <c r="AJD42" s="34">
        <v>1.2889999999999999E-2</v>
      </c>
      <c r="AJE42" t="s">
        <v>843</v>
      </c>
      <c r="AJF42" s="34">
        <v>1.6751209273934364E-2</v>
      </c>
      <c r="AJG42" s="34">
        <v>1.501691248267889E-2</v>
      </c>
      <c r="AJH42" s="34">
        <v>1.569448783993721E-2</v>
      </c>
      <c r="AJI42" s="34">
        <v>1.685827225446701E-2</v>
      </c>
      <c r="AJJ42" s="34">
        <v>1.7689568921923637E-2</v>
      </c>
      <c r="AJK42" t="s">
        <v>830</v>
      </c>
      <c r="AJL42" t="s">
        <v>843</v>
      </c>
      <c r="AJM42" t="s">
        <v>843</v>
      </c>
      <c r="AJN42" s="34">
        <v>1.5659065917134285E-2</v>
      </c>
      <c r="AJO42" s="34">
        <v>1.2233446352183819E-2</v>
      </c>
      <c r="AJP42" s="34">
        <v>1.470482163131237E-2</v>
      </c>
      <c r="AJQ42" s="34">
        <v>1.5588381327688694E-2</v>
      </c>
      <c r="AJR42" s="34">
        <v>3.1962096691131592E-2</v>
      </c>
      <c r="AJS42" t="s">
        <v>832</v>
      </c>
      <c r="AJT42" t="s">
        <v>843</v>
      </c>
      <c r="AJU42" t="s">
        <v>843</v>
      </c>
      <c r="AJV42" t="s">
        <v>843</v>
      </c>
      <c r="AJW42" s="34">
        <v>1.0852212086319923E-2</v>
      </c>
      <c r="AJX42" s="34">
        <v>8.5981711745262146E-3</v>
      </c>
      <c r="AJY42" s="34">
        <v>9.6264705061912537E-3</v>
      </c>
      <c r="AJZ42" s="34">
        <v>1.126759871840477E-2</v>
      </c>
      <c r="AKA42" s="34">
        <v>1.2724661268293858E-2</v>
      </c>
      <c r="AKB42" t="s">
        <v>830</v>
      </c>
      <c r="AKC42" t="s">
        <v>843</v>
      </c>
      <c r="AKD42" t="s">
        <v>843</v>
      </c>
      <c r="AKE42" t="s">
        <v>843</v>
      </c>
      <c r="AKF42" s="34">
        <v>9.5764594152569771E-3</v>
      </c>
      <c r="AKG42" s="34">
        <v>5.9868884272873402E-3</v>
      </c>
      <c r="AKH42" s="34">
        <v>9.7643667832016945E-3</v>
      </c>
      <c r="AKI42" s="34">
        <v>1.0479957796633244E-2</v>
      </c>
      <c r="AKJ42" s="34">
        <v>2.5385452434420586E-2</v>
      </c>
      <c r="AKK42" t="s">
        <v>832</v>
      </c>
      <c r="AKL42" t="s">
        <v>843</v>
      </c>
      <c r="AKM42" s="34">
        <v>48700</v>
      </c>
      <c r="AKN42" t="s">
        <v>832</v>
      </c>
      <c r="AKO42" t="s">
        <v>843</v>
      </c>
      <c r="AKP42" s="34">
        <v>47404.046875</v>
      </c>
      <c r="AKQ42" t="s">
        <v>830</v>
      </c>
      <c r="AKR42" t="s">
        <v>843</v>
      </c>
      <c r="AKS42" s="34">
        <v>44075.861437932603</v>
      </c>
      <c r="AKT42" t="s">
        <v>832</v>
      </c>
      <c r="AKU42" t="s">
        <v>843</v>
      </c>
      <c r="AKV42" s="34">
        <v>49582.825364918703</v>
      </c>
      <c r="AKW42" t="s">
        <v>832</v>
      </c>
      <c r="AKX42" t="s">
        <v>843</v>
      </c>
      <c r="AKY42" s="34">
        <v>0.2173408567905426</v>
      </c>
      <c r="AKZ42" s="34">
        <v>0.21330969035625458</v>
      </c>
      <c r="ALA42" s="34">
        <v>0.21164993941783905</v>
      </c>
      <c r="ALB42" s="34">
        <v>0.21956829726696014</v>
      </c>
      <c r="ALC42" s="34">
        <v>0.22497028112411499</v>
      </c>
      <c r="ALD42" t="s">
        <v>830</v>
      </c>
      <c r="ALE42" t="s">
        <v>843</v>
      </c>
      <c r="ALF42" t="s">
        <v>843</v>
      </c>
      <c r="ALG42" t="s">
        <v>843</v>
      </c>
      <c r="ALH42" s="34">
        <v>0.23790384829044342</v>
      </c>
      <c r="ALI42" s="34">
        <v>0.23638816177845001</v>
      </c>
      <c r="ALJ42" s="34">
        <v>0.23357965052127838</v>
      </c>
      <c r="ALK42" s="34">
        <v>0.23855897784233093</v>
      </c>
      <c r="ALL42" s="34">
        <v>0.24378098547458649</v>
      </c>
      <c r="ALM42" t="s">
        <v>832</v>
      </c>
    </row>
    <row r="43" spans="1:1001">
      <c r="A43" t="s">
        <v>422</v>
      </c>
      <c r="B43" t="s">
        <v>26</v>
      </c>
      <c r="C43" t="s">
        <v>231</v>
      </c>
      <c r="D43" s="34">
        <v>4.971647635102272E-2</v>
      </c>
      <c r="E43" t="s">
        <v>432</v>
      </c>
      <c r="F43" s="34">
        <v>4.9933332949876785E-2</v>
      </c>
      <c r="G43" t="s">
        <v>1464</v>
      </c>
      <c r="H43" s="34">
        <v>5.0580255687236786E-2</v>
      </c>
      <c r="I43" t="s">
        <v>1294</v>
      </c>
      <c r="J43" s="34">
        <v>5.0786100327968597E-2</v>
      </c>
      <c r="K43" t="s">
        <v>1521</v>
      </c>
      <c r="L43" s="34"/>
      <c r="M43" t="s">
        <v>465</v>
      </c>
      <c r="N43" s="34">
        <v>0.46652114391326904</v>
      </c>
      <c r="O43" s="34"/>
      <c r="P43" t="s">
        <v>1459</v>
      </c>
      <c r="Q43" s="34"/>
      <c r="R43" t="s">
        <v>1459</v>
      </c>
      <c r="S43" s="34"/>
      <c r="T43" t="s">
        <v>1459</v>
      </c>
      <c r="U43" s="34"/>
      <c r="V43" t="s">
        <v>1459</v>
      </c>
      <c r="W43" t="s">
        <v>843</v>
      </c>
      <c r="X43" t="s">
        <v>465</v>
      </c>
      <c r="Y43" s="34">
        <v>0.5264778733253479</v>
      </c>
      <c r="Z43" s="34"/>
      <c r="AA43" t="s">
        <v>1459</v>
      </c>
      <c r="AB43" s="34"/>
      <c r="AC43" t="s">
        <v>1459</v>
      </c>
      <c r="AD43" s="34"/>
      <c r="AE43" t="s">
        <v>1459</v>
      </c>
      <c r="AF43" s="34"/>
      <c r="AG43" t="s">
        <v>1459</v>
      </c>
      <c r="AH43" t="s">
        <v>843</v>
      </c>
      <c r="AI43" t="s">
        <v>465</v>
      </c>
      <c r="AJ43" s="34">
        <v>0.4904572069644928</v>
      </c>
      <c r="AK43" s="34"/>
      <c r="AL43" t="s">
        <v>1459</v>
      </c>
      <c r="AM43" s="34"/>
      <c r="AN43" t="s">
        <v>1459</v>
      </c>
      <c r="AO43" s="34"/>
      <c r="AP43" t="s">
        <v>1459</v>
      </c>
      <c r="AQ43" s="34"/>
      <c r="AR43" t="s">
        <v>1459</v>
      </c>
      <c r="AS43" t="s">
        <v>843</v>
      </c>
      <c r="AT43" t="s">
        <v>465</v>
      </c>
      <c r="AU43" s="34">
        <v>0.49465972185134888</v>
      </c>
      <c r="AV43" s="34"/>
      <c r="AW43" t="s">
        <v>1459</v>
      </c>
      <c r="AX43" s="34"/>
      <c r="AY43" t="s">
        <v>1459</v>
      </c>
      <c r="AZ43" s="34"/>
      <c r="BA43" t="s">
        <v>1459</v>
      </c>
      <c r="BB43" s="34"/>
      <c r="BC43" t="s">
        <v>1459</v>
      </c>
      <c r="BD43" t="s">
        <v>843</v>
      </c>
      <c r="BE43" s="34">
        <v>0.46877827883120921</v>
      </c>
      <c r="BF43" t="s">
        <v>465</v>
      </c>
      <c r="BG43" t="s">
        <v>843</v>
      </c>
      <c r="BH43" t="s">
        <v>432</v>
      </c>
      <c r="BI43" s="34">
        <v>0.98269659280776978</v>
      </c>
      <c r="BJ43" t="s">
        <v>819</v>
      </c>
      <c r="BK43" s="34">
        <v>1.8962560892105103</v>
      </c>
      <c r="BL43" t="s">
        <v>1294</v>
      </c>
      <c r="BM43" s="34">
        <v>2.1677811145782471</v>
      </c>
      <c r="BN43" t="s">
        <v>1521</v>
      </c>
      <c r="BO43" s="34">
        <v>4.1837387084960938</v>
      </c>
      <c r="BP43" t="s">
        <v>843</v>
      </c>
      <c r="BQ43" s="34">
        <v>2.3548409938812256</v>
      </c>
      <c r="BR43" t="s">
        <v>830</v>
      </c>
      <c r="BS43" s="34"/>
      <c r="BT43" t="s">
        <v>843</v>
      </c>
      <c r="BU43" s="34">
        <v>2.0625264644622803</v>
      </c>
      <c r="BV43" t="s">
        <v>1553</v>
      </c>
      <c r="BW43" t="s">
        <v>843</v>
      </c>
      <c r="BX43" s="34">
        <v>2.8011276721954346</v>
      </c>
      <c r="BY43" t="s">
        <v>924</v>
      </c>
      <c r="BZ43" t="s">
        <v>843</v>
      </c>
      <c r="CA43" t="s">
        <v>432</v>
      </c>
      <c r="CB43" s="34">
        <v>3.0455677770078182E-3</v>
      </c>
      <c r="CC43" s="34">
        <v>3.589515807107091E-3</v>
      </c>
      <c r="CD43" s="34">
        <v>3.8631006609648466E-3</v>
      </c>
      <c r="CE43" s="34">
        <v>2.687632804736495E-3</v>
      </c>
      <c r="CF43" s="34">
        <v>2.6876754127442837E-3</v>
      </c>
      <c r="CG43" t="s">
        <v>843</v>
      </c>
      <c r="CH43" t="s">
        <v>819</v>
      </c>
      <c r="CI43" s="34">
        <v>1.1132827959954739E-2</v>
      </c>
      <c r="CJ43" s="34">
        <v>1.0486801154911518E-2</v>
      </c>
      <c r="CK43" s="34">
        <v>1.0411846451461315E-2</v>
      </c>
      <c r="CL43" s="34">
        <v>1.0683836415410042E-2</v>
      </c>
      <c r="CM43" s="34">
        <v>1.1027371510863304E-2</v>
      </c>
      <c r="CN43" t="s">
        <v>843</v>
      </c>
      <c r="CO43" t="s">
        <v>1294</v>
      </c>
      <c r="CP43" s="34">
        <v>1.08905965462327E-2</v>
      </c>
      <c r="CQ43" s="34">
        <v>1.0537180118262768E-2</v>
      </c>
      <c r="CR43" s="34">
        <v>1.077589113265276E-2</v>
      </c>
      <c r="CS43" s="34">
        <v>1.1177661828696728E-2</v>
      </c>
      <c r="CT43" s="34">
        <v>1.1478198692202568E-2</v>
      </c>
      <c r="CU43" t="s">
        <v>843</v>
      </c>
      <c r="CV43" t="s">
        <v>1521</v>
      </c>
      <c r="CW43" s="34">
        <v>1.0735180228948593E-2</v>
      </c>
      <c r="CX43" s="34">
        <v>1.0768003761768341E-2</v>
      </c>
      <c r="CY43" s="34">
        <v>1.1082076467573643E-2</v>
      </c>
      <c r="CZ43" s="34">
        <v>1.1480317451059818E-2</v>
      </c>
      <c r="DA43" s="34">
        <v>1.1789034120738506E-2</v>
      </c>
      <c r="DB43" t="s">
        <v>843</v>
      </c>
      <c r="DC43" s="34">
        <v>8.9473018646240234</v>
      </c>
      <c r="DD43" s="34">
        <v>9.9083976745605469</v>
      </c>
      <c r="DE43" s="34">
        <v>10.690508842468262</v>
      </c>
      <c r="DF43" s="34">
        <v>11.436086654663086</v>
      </c>
      <c r="DG43" s="34">
        <v>12.221663475036621</v>
      </c>
      <c r="DH43" t="s">
        <v>1464</v>
      </c>
      <c r="DI43" t="s">
        <v>843</v>
      </c>
      <c r="DJ43" s="34">
        <v>9.5182514190673828</v>
      </c>
      <c r="DK43" s="34">
        <v>10.396989822387695</v>
      </c>
      <c r="DL43" s="34">
        <v>11.136677742004395</v>
      </c>
      <c r="DM43" s="34">
        <v>11.899480819702148</v>
      </c>
      <c r="DN43" s="34">
        <v>12.721367835998535</v>
      </c>
      <c r="DO43" t="s">
        <v>1294</v>
      </c>
      <c r="DP43" t="s">
        <v>843</v>
      </c>
      <c r="DQ43" s="34">
        <v>13.065804481506348</v>
      </c>
      <c r="DR43" t="s">
        <v>1521</v>
      </c>
      <c r="DS43" t="s">
        <v>843</v>
      </c>
      <c r="DT43" t="s">
        <v>843</v>
      </c>
      <c r="DU43" s="34">
        <v>9.9</v>
      </c>
      <c r="DV43" t="s">
        <v>1461</v>
      </c>
      <c r="DW43" t="s">
        <v>843</v>
      </c>
      <c r="DX43" t="s">
        <v>843</v>
      </c>
      <c r="DY43" t="s">
        <v>995</v>
      </c>
      <c r="DZ43" s="34">
        <v>5.5644074454903603E-3</v>
      </c>
      <c r="EA43" s="34">
        <v>6.7316466011106968E-3</v>
      </c>
      <c r="EB43" s="34">
        <v>5.5081956088542938E-3</v>
      </c>
      <c r="EC43" s="34">
        <v>-2.1523293107748032E-3</v>
      </c>
      <c r="ED43" s="34">
        <v>3.1725194305181503E-2</v>
      </c>
      <c r="EE43" t="s">
        <v>843</v>
      </c>
      <c r="EF43" t="s">
        <v>465</v>
      </c>
      <c r="EG43" s="34">
        <v>2.6000000070780516E-3</v>
      </c>
      <c r="EH43" s="34">
        <v>5.2000000141561031E-3</v>
      </c>
      <c r="EI43" s="34">
        <v>5.8999997563660145E-3</v>
      </c>
      <c r="EJ43" s="34">
        <v>2.4000001139938831E-3</v>
      </c>
      <c r="EK43" s="34">
        <v>-4.8000002279877663E-3</v>
      </c>
      <c r="EL43" t="s">
        <v>843</v>
      </c>
      <c r="EM43" t="s">
        <v>465</v>
      </c>
      <c r="EN43" s="34">
        <v>3.0940829310566187E-4</v>
      </c>
      <c r="EO43" s="34">
        <v>6.9943261332809925E-3</v>
      </c>
      <c r="EP43" s="34">
        <v>3.0724694952368736E-3</v>
      </c>
      <c r="EQ43" s="34">
        <v>6.5421424806118011E-3</v>
      </c>
      <c r="ER43" s="34">
        <v>8.9589860290288925E-3</v>
      </c>
      <c r="ES43" t="s">
        <v>843</v>
      </c>
      <c r="ET43" t="s">
        <v>465</v>
      </c>
      <c r="EU43" s="34">
        <v>4.3664304539561272E-3</v>
      </c>
      <c r="EV43" s="34">
        <v>4.836695734411478E-3</v>
      </c>
      <c r="EW43" s="34">
        <v>4.8726005479693413E-3</v>
      </c>
      <c r="EX43" s="34">
        <v>-8.6027442011982203E-4</v>
      </c>
      <c r="EY43" s="34">
        <v>3.6760754883289337E-3</v>
      </c>
      <c r="EZ43" t="s">
        <v>843</v>
      </c>
      <c r="FA43" t="s">
        <v>465</v>
      </c>
      <c r="FB43" s="34">
        <v>2.0853825844824314E-3</v>
      </c>
      <c r="FC43" s="34">
        <v>-1.8345281714573503E-3</v>
      </c>
      <c r="FD43" s="34">
        <v>-2.7963058091700077E-3</v>
      </c>
      <c r="FE43" s="34">
        <v>-4.196390975266695E-3</v>
      </c>
      <c r="FF43" s="34">
        <v>8.507472462952137E-3</v>
      </c>
      <c r="FG43" t="s">
        <v>843</v>
      </c>
      <c r="FH43" s="34"/>
      <c r="FI43" s="34"/>
      <c r="FJ43" s="34"/>
      <c r="FK43" s="34"/>
      <c r="FL43" s="34"/>
      <c r="FM43" t="s">
        <v>843</v>
      </c>
      <c r="FN43" t="s">
        <v>843</v>
      </c>
      <c r="FO43" s="34">
        <v>0.66717000000000004</v>
      </c>
      <c r="FP43" t="s">
        <v>1462</v>
      </c>
      <c r="FQ43" t="s">
        <v>843</v>
      </c>
      <c r="FR43" t="s">
        <v>843</v>
      </c>
      <c r="FS43" s="34">
        <v>0.82105000000000006</v>
      </c>
      <c r="FT43" t="s">
        <v>1462</v>
      </c>
      <c r="FU43" t="s">
        <v>843</v>
      </c>
      <c r="FV43" t="s">
        <v>843</v>
      </c>
      <c r="FW43" s="34">
        <v>0.51317999999999997</v>
      </c>
      <c r="FX43" t="s">
        <v>1462</v>
      </c>
      <c r="FY43" t="s">
        <v>843</v>
      </c>
      <c r="FZ43" s="34">
        <v>-8.8398635387420654E-2</v>
      </c>
      <c r="GA43" s="34">
        <v>-6.0251682996749878E-2</v>
      </c>
      <c r="GB43" s="34">
        <v>-5.669252946972847E-2</v>
      </c>
      <c r="GC43" s="34">
        <v>-7.5909562408924103E-2</v>
      </c>
      <c r="GD43" s="34">
        <v>-7.7672027051448822E-2</v>
      </c>
      <c r="GE43" t="s">
        <v>830</v>
      </c>
      <c r="GF43" t="s">
        <v>843</v>
      </c>
      <c r="GG43" s="34">
        <v>-7.4771478772163391E-2</v>
      </c>
      <c r="GH43" s="34">
        <v>-5.3294099867343903E-2</v>
      </c>
      <c r="GI43" s="34">
        <v>-5.1608599722385406E-2</v>
      </c>
      <c r="GJ43" s="34">
        <v>-7.2420373558998108E-2</v>
      </c>
      <c r="GK43" s="34">
        <v>-7.6410390436649323E-2</v>
      </c>
      <c r="GL43" t="s">
        <v>832</v>
      </c>
      <c r="GM43" t="s">
        <v>843</v>
      </c>
      <c r="GN43" s="34">
        <v>0.57005137205123901</v>
      </c>
      <c r="GO43" t="s">
        <v>832</v>
      </c>
      <c r="GP43" t="s">
        <v>843</v>
      </c>
      <c r="GQ43" t="s">
        <v>843</v>
      </c>
      <c r="GR43" s="34">
        <v>5.205129086971283E-2</v>
      </c>
      <c r="GS43" s="34">
        <v>5.796387791633606E-2</v>
      </c>
      <c r="GT43" s="34">
        <v>4.6812351793050766E-2</v>
      </c>
      <c r="GU43" s="34">
        <v>2.9348522424697876E-2</v>
      </c>
      <c r="GV43" s="34">
        <v>3.8862090557813644E-2</v>
      </c>
      <c r="GW43" t="s">
        <v>832</v>
      </c>
      <c r="GX43" t="s">
        <v>843</v>
      </c>
      <c r="GY43" t="s">
        <v>843</v>
      </c>
      <c r="GZ43" t="s">
        <v>843</v>
      </c>
      <c r="HA43" t="s">
        <v>843</v>
      </c>
      <c r="HB43" t="s">
        <v>843</v>
      </c>
      <c r="HC43" t="s">
        <v>843</v>
      </c>
      <c r="HD43" t="s">
        <v>843</v>
      </c>
      <c r="HE43" t="s">
        <v>843</v>
      </c>
      <c r="HF43" t="s">
        <v>843</v>
      </c>
      <c r="HG43" t="s">
        <v>843</v>
      </c>
      <c r="HH43" s="34">
        <v>240406</v>
      </c>
      <c r="HI43" s="34">
        <v>248100</v>
      </c>
      <c r="HJ43" s="34">
        <v>255987</v>
      </c>
      <c r="HK43" s="34">
        <v>263998</v>
      </c>
      <c r="HL43" s="34">
        <v>272128</v>
      </c>
      <c r="HM43" s="34">
        <v>280375</v>
      </c>
      <c r="HN43" s="34">
        <v>288729</v>
      </c>
      <c r="HO43" s="34">
        <v>297173</v>
      </c>
      <c r="HP43" s="34">
        <v>305671</v>
      </c>
      <c r="HQ43" s="34">
        <v>314171</v>
      </c>
      <c r="HR43" s="34">
        <v>322106</v>
      </c>
      <c r="HS43" s="34">
        <v>329538</v>
      </c>
      <c r="HT43" s="34">
        <v>337059</v>
      </c>
      <c r="HU43" s="34">
        <v>344688</v>
      </c>
      <c r="HV43" s="34">
        <v>352335</v>
      </c>
      <c r="HW43" s="34">
        <v>359871</v>
      </c>
      <c r="HX43" s="34">
        <v>367313</v>
      </c>
      <c r="HY43" s="34">
        <v>374693</v>
      </c>
      <c r="HZ43" s="34">
        <v>382066</v>
      </c>
      <c r="IA43" s="34">
        <v>389095</v>
      </c>
      <c r="IB43" s="34">
        <v>394921</v>
      </c>
      <c r="IC43" s="34">
        <v>400031</v>
      </c>
      <c r="ID43" s="34">
        <v>405272</v>
      </c>
      <c r="IE43" s="34">
        <v>410825</v>
      </c>
      <c r="IF43" s="34">
        <v>416656</v>
      </c>
      <c r="IG43" s="34">
        <v>422440</v>
      </c>
      <c r="IH43" s="34">
        <v>428165</v>
      </c>
      <c r="II43" s="34">
        <v>433836</v>
      </c>
      <c r="IJ43" s="34">
        <v>439438</v>
      </c>
      <c r="IK43" s="34">
        <v>444964</v>
      </c>
      <c r="IL43" s="34">
        <v>450428</v>
      </c>
      <c r="IM43" s="34">
        <v>455824</v>
      </c>
      <c r="IN43" s="34">
        <v>461151</v>
      </c>
      <c r="IO43" s="34">
        <v>466383</v>
      </c>
      <c r="IP43" s="34">
        <v>471528</v>
      </c>
      <c r="IQ43" s="34">
        <v>476595</v>
      </c>
      <c r="IR43" s="34">
        <v>481550</v>
      </c>
      <c r="IS43" s="34">
        <v>486398</v>
      </c>
      <c r="IT43" s="34">
        <v>491158</v>
      </c>
      <c r="IU43" s="34">
        <v>495805</v>
      </c>
      <c r="IV43" s="34">
        <v>500312</v>
      </c>
      <c r="IW43" s="34">
        <v>504690</v>
      </c>
      <c r="IX43" s="34">
        <v>508939</v>
      </c>
      <c r="IY43" s="34">
        <v>513071</v>
      </c>
      <c r="IZ43" s="34">
        <v>517095</v>
      </c>
      <c r="JA43" s="34">
        <v>521005</v>
      </c>
      <c r="JB43" s="34">
        <v>524795</v>
      </c>
      <c r="JC43" s="34">
        <v>528472</v>
      </c>
      <c r="JD43" s="34">
        <v>532039</v>
      </c>
      <c r="JE43" s="34">
        <v>535494</v>
      </c>
      <c r="JF43" s="34">
        <v>538838</v>
      </c>
      <c r="JG43" s="34">
        <v>542058</v>
      </c>
      <c r="JH43" s="34">
        <v>545146</v>
      </c>
      <c r="JI43" s="34">
        <v>548107</v>
      </c>
      <c r="JJ43" s="34">
        <v>550943</v>
      </c>
      <c r="JK43" s="34">
        <v>553664</v>
      </c>
      <c r="JL43" s="34">
        <v>556264</v>
      </c>
      <c r="JM43" s="34">
        <v>558742</v>
      </c>
      <c r="JN43" s="34">
        <v>561100</v>
      </c>
      <c r="JO43" s="34">
        <v>563354</v>
      </c>
      <c r="JP43" s="34">
        <v>565499</v>
      </c>
      <c r="JQ43" s="34">
        <v>567516</v>
      </c>
      <c r="JR43" s="34">
        <v>569411</v>
      </c>
      <c r="JS43" s="34">
        <v>571184</v>
      </c>
      <c r="JT43" s="34">
        <v>572842</v>
      </c>
      <c r="JU43" s="34">
        <v>574393</v>
      </c>
      <c r="JV43" s="34">
        <v>575804</v>
      </c>
      <c r="JW43" s="34">
        <v>577078</v>
      </c>
      <c r="JX43" s="34">
        <v>578247</v>
      </c>
      <c r="JY43" s="34">
        <v>579308</v>
      </c>
      <c r="JZ43" s="34">
        <v>580250</v>
      </c>
      <c r="KA43" s="34">
        <v>581071</v>
      </c>
      <c r="KB43" s="34">
        <v>581769</v>
      </c>
      <c r="KC43" s="34">
        <v>582342</v>
      </c>
      <c r="KD43" s="34">
        <v>582789</v>
      </c>
      <c r="KE43" s="34">
        <v>583120</v>
      </c>
      <c r="KF43" s="34">
        <v>583332</v>
      </c>
      <c r="KG43" s="34">
        <v>583432</v>
      </c>
      <c r="KH43" s="34">
        <v>583428</v>
      </c>
      <c r="KI43" s="34">
        <v>583307</v>
      </c>
      <c r="KJ43" s="34">
        <v>583083</v>
      </c>
      <c r="KK43" s="34">
        <v>582759</v>
      </c>
      <c r="KL43" s="34">
        <v>582330</v>
      </c>
      <c r="KM43" s="34">
        <v>581813</v>
      </c>
      <c r="KN43" s="34">
        <v>581201</v>
      </c>
      <c r="KO43" s="34">
        <v>580487</v>
      </c>
      <c r="KP43" s="34">
        <v>579690</v>
      </c>
      <c r="KQ43" s="34">
        <v>578827</v>
      </c>
      <c r="KR43" s="34">
        <v>577887</v>
      </c>
      <c r="KS43" s="34">
        <v>576885</v>
      </c>
      <c r="KT43" s="34">
        <v>575826</v>
      </c>
      <c r="KU43" s="34">
        <v>574705</v>
      </c>
      <c r="KV43" s="34">
        <v>573546</v>
      </c>
      <c r="KW43" s="34">
        <v>572340</v>
      </c>
      <c r="KX43" s="34">
        <v>571082</v>
      </c>
      <c r="KY43" s="34">
        <v>569783</v>
      </c>
      <c r="KZ43" s="34">
        <v>568438</v>
      </c>
      <c r="LA43" s="34">
        <v>567063</v>
      </c>
      <c r="LB43" s="34">
        <v>565663</v>
      </c>
      <c r="LC43" s="34">
        <v>564237</v>
      </c>
      <c r="LD43" s="34">
        <v>562797</v>
      </c>
      <c r="LE43" t="s">
        <v>843</v>
      </c>
      <c r="LF43" t="s">
        <v>843</v>
      </c>
      <c r="LG43" t="s">
        <v>843</v>
      </c>
      <c r="LH43" s="34">
        <v>3.2437287271022797E-2</v>
      </c>
      <c r="LI43" s="34">
        <v>3.1502731144428253E-2</v>
      </c>
      <c r="LJ43" s="34">
        <v>3.1294770538806915E-2</v>
      </c>
      <c r="LK43" s="34">
        <v>3.0814865604043007E-2</v>
      </c>
      <c r="LL43" s="34">
        <v>3.0331015586853027E-2</v>
      </c>
      <c r="LM43" s="34">
        <v>2.9855448752641678E-2</v>
      </c>
      <c r="LN43" s="34">
        <v>2.9360538348555565E-2</v>
      </c>
      <c r="LO43" s="34">
        <v>2.8825929388403893E-2</v>
      </c>
      <c r="LP43" s="34">
        <v>2.819489873945713E-2</v>
      </c>
      <c r="LQ43" s="34">
        <v>2.7428062632679939E-2</v>
      </c>
      <c r="LR43" s="34">
        <v>2.4943260475993156E-2</v>
      </c>
      <c r="LS43" s="34">
        <v>2.2810989990830421E-2</v>
      </c>
      <c r="LT43" s="34">
        <v>2.2566314786672592E-2</v>
      </c>
      <c r="LU43" s="34">
        <v>2.2381670773029327E-2</v>
      </c>
      <c r="LV43" s="34">
        <v>2.194276824593544E-2</v>
      </c>
      <c r="LW43" s="34">
        <v>2.1163206547498703E-2</v>
      </c>
      <c r="LX43" s="34">
        <v>2.0468711853027344E-2</v>
      </c>
      <c r="LY43" s="34">
        <v>1.9892677664756775E-2</v>
      </c>
      <c r="LZ43" s="34">
        <v>1.948634535074234E-2</v>
      </c>
      <c r="MA43" s="34">
        <v>1.823016069829464E-2</v>
      </c>
      <c r="MB43" s="34">
        <v>1.4862215146422386E-2</v>
      </c>
      <c r="MC43" s="34">
        <v>1.2856299057602882E-2</v>
      </c>
      <c r="MD43" s="34">
        <v>1.3016402721405029E-2</v>
      </c>
      <c r="ME43" s="34">
        <v>1.3608886860311031E-2</v>
      </c>
      <c r="MF43" s="34">
        <v>1.4093608595430851E-2</v>
      </c>
      <c r="MG43" s="34">
        <v>1.3786483556032181E-2</v>
      </c>
      <c r="MH43" s="34">
        <v>1.3461210764944553E-2</v>
      </c>
      <c r="MI43" s="34">
        <v>1.3157946988940239E-2</v>
      </c>
      <c r="MJ43" s="34">
        <v>1.2830055318772793E-2</v>
      </c>
      <c r="MK43" s="34">
        <v>1.249674241989851E-2</v>
      </c>
      <c r="ML43" s="34">
        <v>1.2204862199723721E-2</v>
      </c>
      <c r="MM43" s="34">
        <v>1.190852839499712E-2</v>
      </c>
      <c r="MN43" s="34">
        <v>1.1618767865002155E-2</v>
      </c>
      <c r="MO43" s="34">
        <v>1.128164678812027E-2</v>
      </c>
      <c r="MP43" s="34">
        <v>1.0971300303936005E-2</v>
      </c>
      <c r="MQ43" s="34">
        <v>1.068858802318573E-2</v>
      </c>
      <c r="MR43" s="34">
        <v>1.0342994704842567E-2</v>
      </c>
      <c r="MS43" s="34">
        <v>1.0017151013016701E-2</v>
      </c>
      <c r="MT43" s="34">
        <v>9.7386492416262627E-3</v>
      </c>
      <c r="MU43" s="34">
        <v>9.4168363139033318E-3</v>
      </c>
      <c r="MV43" s="34">
        <v>9.0491995215415955E-3</v>
      </c>
      <c r="MW43" s="34">
        <v>8.7124751880764961E-3</v>
      </c>
      <c r="MX43" s="34">
        <v>8.3837872371077538E-3</v>
      </c>
      <c r="MY43" s="34">
        <v>8.0860704183578491E-3</v>
      </c>
      <c r="MZ43" s="34">
        <v>7.812372874468565E-3</v>
      </c>
      <c r="NA43" s="34">
        <v>7.5330287218093872E-3</v>
      </c>
      <c r="NB43" s="34">
        <v>7.2480714879930019E-3</v>
      </c>
      <c r="NC43" s="34">
        <v>6.9821137003600597E-3</v>
      </c>
      <c r="ND43" s="34">
        <v>6.7269713617861271E-3</v>
      </c>
      <c r="NE43" s="34">
        <v>6.4728902652859688E-3</v>
      </c>
      <c r="NF43" s="34">
        <v>6.2252837233245373E-3</v>
      </c>
      <c r="NG43" s="34">
        <v>5.9580374509096146E-3</v>
      </c>
      <c r="NH43" s="34">
        <v>5.6806420907378197E-3</v>
      </c>
      <c r="NI43" s="34">
        <v>5.4168747738003731E-3</v>
      </c>
      <c r="NJ43" s="34">
        <v>5.1608323119580746E-3</v>
      </c>
      <c r="NK43" s="34">
        <v>4.926648922264576E-3</v>
      </c>
      <c r="NL43" s="34">
        <v>4.6849972568452358E-3</v>
      </c>
      <c r="NM43" s="34">
        <v>4.4448263943195343E-3</v>
      </c>
      <c r="NN43" s="34">
        <v>4.2113144882023335E-3</v>
      </c>
      <c r="NO43" s="34">
        <v>4.0090624243021011E-3</v>
      </c>
      <c r="NP43" s="34">
        <v>3.8003223016858101E-3</v>
      </c>
      <c r="NQ43" s="34">
        <v>3.5604154691100121E-3</v>
      </c>
      <c r="NR43" s="34">
        <v>3.3335504122078419E-3</v>
      </c>
      <c r="NS43" s="34">
        <v>3.1089060939848423E-3</v>
      </c>
      <c r="NT43" s="34">
        <v>2.8985375538468361E-3</v>
      </c>
      <c r="NU43" s="34">
        <v>2.7038941625505686E-3</v>
      </c>
      <c r="NV43" s="34">
        <v>2.4534938856959343E-3</v>
      </c>
      <c r="NW43" s="34">
        <v>2.2101143840700388E-3</v>
      </c>
      <c r="NX43" s="34">
        <v>2.0236736163496971E-3</v>
      </c>
      <c r="NY43" s="34">
        <v>1.8331747269257903E-3</v>
      </c>
      <c r="NZ43" s="34">
        <v>1.6247574239969254E-3</v>
      </c>
      <c r="OA43" s="34">
        <v>1.4139072736725211E-3</v>
      </c>
      <c r="OB43" s="34">
        <v>1.2005092576146126E-3</v>
      </c>
      <c r="OC43" s="34">
        <v>9.8444230388849974E-4</v>
      </c>
      <c r="OD43" s="34">
        <v>7.672957144677639E-4</v>
      </c>
      <c r="OE43" s="34">
        <v>5.677973385900259E-4</v>
      </c>
      <c r="OF43" s="34">
        <v>3.6349546280689538E-4</v>
      </c>
      <c r="OG43" s="34">
        <v>1.714142708806321E-4</v>
      </c>
      <c r="OH43" s="34">
        <v>-6.8560066210920922E-6</v>
      </c>
      <c r="OI43" s="34">
        <v>-2.0741642219945788E-4</v>
      </c>
      <c r="OJ43" s="34">
        <v>-3.8409107946790755E-4</v>
      </c>
      <c r="OK43" s="34">
        <v>-5.5582146160304546E-4</v>
      </c>
      <c r="OL43" s="34">
        <v>-7.3642446659505367E-4</v>
      </c>
      <c r="OM43" s="34">
        <v>-8.8820711243897676E-4</v>
      </c>
      <c r="ON43" s="34">
        <v>-1.0524379322305322E-3</v>
      </c>
      <c r="OO43" s="34">
        <v>-1.2292459141463041E-3</v>
      </c>
      <c r="OP43" s="34">
        <v>-1.3739285059273243E-3</v>
      </c>
      <c r="OQ43" s="34">
        <v>-1.48983602412045E-3</v>
      </c>
      <c r="OR43" s="34">
        <v>-1.6252940986305475E-3</v>
      </c>
      <c r="OS43" s="34">
        <v>-1.7354079755023122E-3</v>
      </c>
      <c r="OT43" s="34">
        <v>-1.8374081701040268E-3</v>
      </c>
      <c r="OU43" s="34">
        <v>-1.9486660603433847E-3</v>
      </c>
      <c r="OV43" s="34">
        <v>-2.0187231712043285E-3</v>
      </c>
      <c r="OW43" s="34">
        <v>-2.1049221977591515E-3</v>
      </c>
      <c r="OX43" s="34">
        <v>-2.2004132624715567E-3</v>
      </c>
      <c r="OY43" s="34">
        <v>-2.2772203665226698E-3</v>
      </c>
      <c r="OZ43" s="34">
        <v>-2.3633383680135012E-3</v>
      </c>
      <c r="PA43" s="34">
        <v>-2.4218396283686161E-3</v>
      </c>
      <c r="PB43" s="34">
        <v>-2.4719140492379665E-3</v>
      </c>
      <c r="PC43" s="34">
        <v>-2.5241184048354626E-3</v>
      </c>
      <c r="PD43" s="34">
        <v>-2.5553812738507986E-3</v>
      </c>
      <c r="PE43" t="s">
        <v>1300</v>
      </c>
      <c r="PF43" t="s">
        <v>843</v>
      </c>
      <c r="PG43" t="s">
        <v>843</v>
      </c>
      <c r="PH43" t="s">
        <v>843</v>
      </c>
      <c r="PI43" t="s">
        <v>843</v>
      </c>
      <c r="PJ43" t="s">
        <v>1300</v>
      </c>
      <c r="PK43" s="34">
        <v>0.50556141138076782</v>
      </c>
      <c r="PL43" s="34">
        <v>0.50515115261077881</v>
      </c>
      <c r="PM43" s="34">
        <v>0.50455689430236816</v>
      </c>
      <c r="PN43" s="34">
        <v>0.50394320487976074</v>
      </c>
      <c r="PO43" s="34">
        <v>0.50331461429595947</v>
      </c>
      <c r="PP43" s="34">
        <v>0.50270885229110718</v>
      </c>
      <c r="PQ43" s="34">
        <v>0.50213521718978882</v>
      </c>
      <c r="PR43" s="34">
        <v>0.50157314538955688</v>
      </c>
      <c r="PS43" s="34">
        <v>0.50103217363357544</v>
      </c>
      <c r="PT43" s="34">
        <v>0.50051403045654297</v>
      </c>
      <c r="PU43" s="34">
        <v>0.50054639577865601</v>
      </c>
      <c r="PV43" s="34">
        <v>0.5010954737663269</v>
      </c>
      <c r="PW43" s="34">
        <v>0.5016065239906311</v>
      </c>
      <c r="PX43" s="34">
        <v>0.50209754705429077</v>
      </c>
      <c r="PY43" s="34">
        <v>0.50253593921661377</v>
      </c>
      <c r="PZ43" s="34">
        <v>0.50286072492599487</v>
      </c>
      <c r="QA43" s="34">
        <v>0.50310772657394409</v>
      </c>
      <c r="QB43" s="34">
        <v>0.50331336259841919</v>
      </c>
      <c r="QC43" s="34">
        <v>0.50347059965133667</v>
      </c>
      <c r="QD43" s="34">
        <v>0.50358909368515015</v>
      </c>
      <c r="QE43" s="34">
        <v>0.50341713428497314</v>
      </c>
      <c r="QF43" s="34">
        <v>0.50303852558135986</v>
      </c>
      <c r="QG43" s="34">
        <v>0.50274139642715454</v>
      </c>
      <c r="QH43" s="34">
        <v>0.50255221128463745</v>
      </c>
      <c r="QI43" s="34">
        <v>0.50244808197021484</v>
      </c>
      <c r="QJ43" s="34">
        <v>0.50233876705169678</v>
      </c>
      <c r="QK43" s="34">
        <v>0.5022246241569519</v>
      </c>
      <c r="QL43" s="34">
        <v>0.50210446119308472</v>
      </c>
      <c r="QM43" s="34">
        <v>0.50198209285736084</v>
      </c>
      <c r="QN43" s="34">
        <v>0.501869797706604</v>
      </c>
      <c r="QO43" s="34">
        <v>0.50175613164901733</v>
      </c>
      <c r="QP43" s="34">
        <v>0.50163662433624268</v>
      </c>
      <c r="QQ43" s="34">
        <v>0.50151687860488892</v>
      </c>
      <c r="QR43" s="34">
        <v>0.50139904022216797</v>
      </c>
      <c r="QS43" s="34">
        <v>0.50128519535064697</v>
      </c>
      <c r="QT43" s="34">
        <v>0.50117397308349609</v>
      </c>
      <c r="QU43" s="34">
        <v>0.50106114149093628</v>
      </c>
      <c r="QV43" s="34">
        <v>0.50095808506011963</v>
      </c>
      <c r="QW43" s="34">
        <v>0.50085306167602539</v>
      </c>
      <c r="QX43" s="34">
        <v>0.50075334310531616</v>
      </c>
      <c r="QY43" s="34">
        <v>0.50066560506820679</v>
      </c>
      <c r="QZ43" s="34">
        <v>0.50057858228683472</v>
      </c>
      <c r="RA43" s="34">
        <v>0.50049024820327759</v>
      </c>
      <c r="RB43" s="34">
        <v>0.5004083514213562</v>
      </c>
      <c r="RC43" s="34">
        <v>0.50034517049789429</v>
      </c>
      <c r="RD43" s="34">
        <v>0.50028121471405029</v>
      </c>
      <c r="RE43" s="34">
        <v>0.50022196769714355</v>
      </c>
      <c r="RF43" s="34">
        <v>0.5001721978187561</v>
      </c>
      <c r="RG43" s="34">
        <v>0.50012689828872681</v>
      </c>
      <c r="RH43" s="34">
        <v>0.50009340047836304</v>
      </c>
      <c r="RI43" s="34">
        <v>0.50007236003875732</v>
      </c>
      <c r="RJ43" s="34">
        <v>0.50004798173904419</v>
      </c>
      <c r="RK43" s="34">
        <v>0.5000385046005249</v>
      </c>
      <c r="RL43" s="34">
        <v>0.50003921985626221</v>
      </c>
      <c r="RM43" s="34">
        <v>0.50004446506500244</v>
      </c>
      <c r="RN43" s="34">
        <v>0.50005960464477539</v>
      </c>
      <c r="RO43" s="34">
        <v>0.50008267164230347</v>
      </c>
      <c r="RP43" s="34">
        <v>0.5001145601272583</v>
      </c>
      <c r="RQ43" s="34">
        <v>0.50015324354171753</v>
      </c>
      <c r="RR43" s="34">
        <v>0.50020235776901245</v>
      </c>
      <c r="RS43" s="34">
        <v>0.50026261806488037</v>
      </c>
      <c r="RT43" s="34">
        <v>0.50032949447631836</v>
      </c>
      <c r="RU43" s="34">
        <v>0.50040304660797119</v>
      </c>
      <c r="RV43" s="34">
        <v>0.50048673152923584</v>
      </c>
      <c r="RW43" s="34">
        <v>0.50057780742645264</v>
      </c>
      <c r="RX43" s="34">
        <v>0.50068330764770508</v>
      </c>
      <c r="RY43" s="34">
        <v>0.50079190731048584</v>
      </c>
      <c r="RZ43" s="34">
        <v>0.50090628862380981</v>
      </c>
      <c r="SA43" s="34">
        <v>0.50103330612182617</v>
      </c>
      <c r="SB43" s="34">
        <v>0.50116175413131714</v>
      </c>
      <c r="SC43" s="34">
        <v>0.50130116939544678</v>
      </c>
      <c r="SD43" s="34">
        <v>0.50144648551940918</v>
      </c>
      <c r="SE43" s="34">
        <v>0.50159770250320435</v>
      </c>
      <c r="SF43" s="34">
        <v>0.50175327062606812</v>
      </c>
      <c r="SG43" s="34">
        <v>0.50191408395767212</v>
      </c>
      <c r="SH43" s="34">
        <v>0.50207674503326416</v>
      </c>
      <c r="SI43" s="34">
        <v>0.50223714113235474</v>
      </c>
      <c r="SJ43" s="34">
        <v>0.50240647792816162</v>
      </c>
      <c r="SK43" s="34">
        <v>0.5025709867477417</v>
      </c>
      <c r="SL43" s="34">
        <v>0.50273698568344116</v>
      </c>
      <c r="SM43" s="34">
        <v>0.5029146671295166</v>
      </c>
      <c r="SN43" s="34">
        <v>0.50308620929718018</v>
      </c>
      <c r="SO43" s="34">
        <v>0.5032576322555542</v>
      </c>
      <c r="SP43" s="34">
        <v>0.50343495607376099</v>
      </c>
      <c r="SQ43" s="34">
        <v>0.50361233949661255</v>
      </c>
      <c r="SR43" s="34">
        <v>0.5037873387336731</v>
      </c>
      <c r="SS43" s="34">
        <v>0.50396072864532471</v>
      </c>
      <c r="ST43" s="34">
        <v>0.50413507223129272</v>
      </c>
      <c r="SU43" s="34">
        <v>0.50431311130523682</v>
      </c>
      <c r="SV43" s="34">
        <v>0.50448876619338989</v>
      </c>
      <c r="SW43" s="34">
        <v>0.50466287136077881</v>
      </c>
      <c r="SX43" s="34">
        <v>0.50483638048171997</v>
      </c>
      <c r="SY43" s="34">
        <v>0.50500917434692383</v>
      </c>
      <c r="SZ43" s="34">
        <v>0.5051804780960083</v>
      </c>
      <c r="TA43" s="34">
        <v>0.50535124540328979</v>
      </c>
      <c r="TB43" s="34">
        <v>0.50551527738571167</v>
      </c>
      <c r="TC43" s="34">
        <v>0.50566816329956055</v>
      </c>
      <c r="TD43" s="34">
        <v>0.50582385063171387</v>
      </c>
      <c r="TE43" s="34">
        <v>0.50597089529037476</v>
      </c>
      <c r="TF43" s="34">
        <v>0.50611531734466553</v>
      </c>
      <c r="TG43" s="34">
        <v>0.50625360012054443</v>
      </c>
      <c r="TH43" t="s">
        <v>843</v>
      </c>
      <c r="TI43" t="s">
        <v>843</v>
      </c>
      <c r="TJ43" t="s">
        <v>1300</v>
      </c>
      <c r="TK43" s="34">
        <v>0.56128798782060396</v>
      </c>
      <c r="TL43" s="34">
        <v>0.56572866934435606</v>
      </c>
      <c r="TM43" s="34">
        <v>0.56965002129014397</v>
      </c>
      <c r="TN43" s="34">
        <v>0.57344563216388</v>
      </c>
      <c r="TO43" s="34">
        <v>0.57718504309544894</v>
      </c>
      <c r="TP43" s="34">
        <v>0.58102719572001804</v>
      </c>
      <c r="TQ43" s="34">
        <v>0.58513591441124002</v>
      </c>
      <c r="TR43" s="34">
        <v>0.58954785672342902</v>
      </c>
      <c r="TS43" s="34">
        <v>0.59420488988996401</v>
      </c>
      <c r="TT43" s="34">
        <v>0.59916828601030303</v>
      </c>
      <c r="TU43" s="34">
        <v>0.60569097487942702</v>
      </c>
      <c r="TV43" s="34">
        <v>0.61325038880248794</v>
      </c>
      <c r="TW43" s="34">
        <v>0.62025639428112</v>
      </c>
      <c r="TX43" s="34">
        <v>0.62691713508612901</v>
      </c>
      <c r="TY43" s="34">
        <v>0.63336171541288799</v>
      </c>
      <c r="TZ43" s="34">
        <v>0.63952499645706407</v>
      </c>
      <c r="UA43" s="34">
        <v>0.64528568997788005</v>
      </c>
      <c r="UB43" s="34">
        <v>0.65047698985971192</v>
      </c>
      <c r="UC43" s="34">
        <v>0.65502033680044802</v>
      </c>
      <c r="UD43" s="34">
        <v>0.65967051748287697</v>
      </c>
      <c r="UE43" s="34">
        <v>0.66417924620271707</v>
      </c>
      <c r="UF43" s="34">
        <v>0.66808447345330702</v>
      </c>
      <c r="UG43" s="34">
        <v>0.67174061896625104</v>
      </c>
      <c r="UH43" s="34">
        <v>0.67494310229416399</v>
      </c>
      <c r="UI43" s="34">
        <v>0.67764016075630806</v>
      </c>
      <c r="UJ43" s="34">
        <v>0.67959591894706906</v>
      </c>
      <c r="UK43" s="34">
        <v>0.68114862261044196</v>
      </c>
      <c r="UL43" s="34">
        <v>0.68284061585554889</v>
      </c>
      <c r="UM43" s="34">
        <v>0.68466768918482201</v>
      </c>
      <c r="UN43" s="34">
        <v>0.68663195224782203</v>
      </c>
      <c r="UO43" s="34">
        <v>0.68859097503821398</v>
      </c>
      <c r="UP43" s="34">
        <v>0.690471202120996</v>
      </c>
      <c r="UQ43" s="34">
        <v>0.69231661646619003</v>
      </c>
      <c r="UR43" s="34">
        <v>0.69416981322218008</v>
      </c>
      <c r="US43" s="34">
        <v>0.69516338372270592</v>
      </c>
      <c r="UT43" s="34">
        <v>0.69492546082103201</v>
      </c>
      <c r="UU43" s="34">
        <v>0.69442217838230702</v>
      </c>
      <c r="UV43" s="34">
        <v>0.69400675989621707</v>
      </c>
      <c r="UW43" s="34">
        <v>0.693613867635262</v>
      </c>
      <c r="UX43" s="34">
        <v>0.69328132358621208</v>
      </c>
      <c r="UY43" s="34">
        <v>0.69294760069716499</v>
      </c>
      <c r="UZ43" s="34">
        <v>0.69255552176140001</v>
      </c>
      <c r="VA43" s="34">
        <v>0.69213599272211401</v>
      </c>
      <c r="VB43" s="34">
        <v>0.69165671027986408</v>
      </c>
      <c r="VC43" s="34">
        <v>0.69106033810067602</v>
      </c>
      <c r="VD43" s="34">
        <v>0.69030749195545893</v>
      </c>
      <c r="VE43" s="34">
        <v>0.68935232866897711</v>
      </c>
      <c r="VF43" s="34">
        <v>0.68819823945261005</v>
      </c>
      <c r="VG43" s="34">
        <v>0.68683716152654095</v>
      </c>
      <c r="VH43" s="34">
        <v>0.68531457431322707</v>
      </c>
      <c r="VI43" s="34">
        <v>0.68363619154904498</v>
      </c>
      <c r="VJ43" s="34">
        <v>0.6817477850597029</v>
      </c>
      <c r="VK43" s="34">
        <v>0.67965462463266701</v>
      </c>
      <c r="VL43" s="34">
        <v>0.67739237046780998</v>
      </c>
      <c r="VM43" s="34">
        <v>0.67495850300439098</v>
      </c>
      <c r="VN43" s="34">
        <v>0.67230125130042795</v>
      </c>
      <c r="VO43" s="34">
        <v>0.66940427566766902</v>
      </c>
      <c r="VP43" s="34">
        <v>0.666322739296491</v>
      </c>
      <c r="VQ43" s="34">
        <v>0.66311263589378</v>
      </c>
      <c r="VR43" s="34">
        <v>0.65981070516939599</v>
      </c>
      <c r="VS43" s="34">
        <v>0.65647831072938301</v>
      </c>
      <c r="VT43" s="34">
        <v>0.65316074510609001</v>
      </c>
      <c r="VU43" s="34">
        <v>0.6498469471085031</v>
      </c>
      <c r="VV43" s="34">
        <v>0.64642216868819902</v>
      </c>
      <c r="VW43" s="34">
        <v>0.64286780397753307</v>
      </c>
      <c r="VX43" s="34">
        <v>0.63929020660959202</v>
      </c>
      <c r="VY43" s="34">
        <v>0.635757132635411</v>
      </c>
      <c r="VZ43" s="34">
        <v>0.63236945438918102</v>
      </c>
      <c r="WA43" s="34">
        <v>0.62913166864678904</v>
      </c>
      <c r="WB43" s="34">
        <v>0.625972171994714</v>
      </c>
      <c r="WC43" s="34">
        <v>0.62290995260663495</v>
      </c>
      <c r="WD43" s="34">
        <v>0.61998673138629501</v>
      </c>
      <c r="WE43" s="34">
        <v>0.61723414513823793</v>
      </c>
      <c r="WF43" s="34">
        <v>0.61466629575060705</v>
      </c>
      <c r="WG43" s="34">
        <v>0.61229364315386903</v>
      </c>
      <c r="WH43" s="34">
        <v>0.61028004527370006</v>
      </c>
      <c r="WI43" s="34">
        <v>0.60842539068660695</v>
      </c>
      <c r="WJ43" s="34">
        <v>0.60639286155027494</v>
      </c>
      <c r="WK43" s="34">
        <v>0.60420223232343995</v>
      </c>
      <c r="WL43" s="34">
        <v>0.601908259208495</v>
      </c>
      <c r="WM43" s="34">
        <v>0.59958102019781101</v>
      </c>
      <c r="WN43" s="34">
        <v>0.59722938404158799</v>
      </c>
      <c r="WO43" s="34">
        <v>0.59481823021310898</v>
      </c>
      <c r="WP43" s="34">
        <v>0.59232691603659604</v>
      </c>
      <c r="WQ43" s="34">
        <v>0.59033965874112393</v>
      </c>
      <c r="WR43" s="34">
        <v>0.58911827482786006</v>
      </c>
      <c r="WS43" s="34">
        <v>0.588038434335593</v>
      </c>
      <c r="WT43" s="34">
        <v>0.58686792426752699</v>
      </c>
      <c r="WU43" s="34">
        <v>0.58564477138264104</v>
      </c>
      <c r="WV43" s="34">
        <v>0.584376795741963</v>
      </c>
      <c r="WW43" s="34">
        <v>0.58311364891477602</v>
      </c>
      <c r="WX43" s="34">
        <v>0.58184894859101599</v>
      </c>
      <c r="WY43" s="34">
        <v>0.58056459290100504</v>
      </c>
      <c r="WZ43" s="34">
        <v>0.57929290282000201</v>
      </c>
      <c r="XA43" s="34">
        <v>0.57804796688388604</v>
      </c>
      <c r="XB43" s="34">
        <v>0.57681746982401205</v>
      </c>
      <c r="XC43" s="34">
        <v>0.57558042880703697</v>
      </c>
      <c r="XD43" s="34">
        <v>0.57432558139534895</v>
      </c>
      <c r="XE43" s="34">
        <v>0.57309703224095598</v>
      </c>
      <c r="XF43" s="34">
        <v>0.57186025388245199</v>
      </c>
      <c r="XG43" s="34">
        <v>0.57058723712745196</v>
      </c>
      <c r="XH43" t="s">
        <v>843</v>
      </c>
      <c r="XI43" t="s">
        <v>1300</v>
      </c>
      <c r="XJ43" s="34">
        <v>0.54410455645865707</v>
      </c>
      <c r="XK43" s="34">
        <v>0.548666966277643</v>
      </c>
      <c r="XL43" s="34">
        <v>0.55282885459027198</v>
      </c>
      <c r="XM43" s="34">
        <v>0.55691141599557592</v>
      </c>
      <c r="XN43" s="34">
        <v>0.560894944851421</v>
      </c>
      <c r="XO43" s="34">
        <v>0.56479536335265301</v>
      </c>
      <c r="XP43" s="34">
        <v>0.56871570102812496</v>
      </c>
      <c r="XQ43" s="34">
        <v>0.57264022532291703</v>
      </c>
      <c r="XR43" s="34">
        <v>0.57654213755616701</v>
      </c>
      <c r="XS43" s="34">
        <v>0.58059079385238299</v>
      </c>
      <c r="XT43" s="34">
        <v>0.58623312475842604</v>
      </c>
      <c r="XU43" s="34">
        <v>0.59301900390699103</v>
      </c>
      <c r="XV43" s="34">
        <v>0.59928677175212597</v>
      </c>
      <c r="XW43" s="34">
        <v>0.605277243880326</v>
      </c>
      <c r="XX43" s="34">
        <v>0.61111300324974804</v>
      </c>
      <c r="XY43" s="34">
        <v>0.61665985867158002</v>
      </c>
      <c r="XZ43" s="34">
        <v>0.62175259486132395</v>
      </c>
      <c r="YA43" s="34">
        <v>0.626227836885348</v>
      </c>
      <c r="YB43" s="34">
        <v>0.62996445640281995</v>
      </c>
      <c r="YC43" s="34">
        <v>0.63370128117811797</v>
      </c>
      <c r="YD43" s="34">
        <v>0.63721685757006807</v>
      </c>
      <c r="YE43" s="34">
        <v>0.64015038834490301</v>
      </c>
      <c r="YF43" s="34">
        <v>0.64291680289188202</v>
      </c>
      <c r="YG43" s="34">
        <v>0.64526744964400906</v>
      </c>
      <c r="YH43" s="34">
        <v>0.64719534483524199</v>
      </c>
      <c r="YI43" s="34">
        <v>0.64850866395227702</v>
      </c>
      <c r="YJ43" s="34">
        <v>0.64949960879567503</v>
      </c>
      <c r="YK43" s="34">
        <v>0.65064638555397192</v>
      </c>
      <c r="YL43" s="34">
        <v>0.65185873775140091</v>
      </c>
      <c r="YM43" s="34">
        <v>0.65303485225771096</v>
      </c>
      <c r="YN43" s="34">
        <v>0.65403277101693202</v>
      </c>
      <c r="YO43" s="34">
        <v>0.65486531519327107</v>
      </c>
      <c r="YP43" s="34">
        <v>0.65567026852375898</v>
      </c>
      <c r="YQ43" s="34">
        <v>0.65660412150528602</v>
      </c>
      <c r="YR43" s="34">
        <v>0.65687191428716796</v>
      </c>
      <c r="YS43" s="34">
        <v>0.65603709648653508</v>
      </c>
      <c r="YT43" s="34">
        <v>0.65498182950887796</v>
      </c>
      <c r="YU43" s="34">
        <v>0.65401790303414098</v>
      </c>
      <c r="YV43" s="34">
        <v>0.65302611379637499</v>
      </c>
      <c r="YW43" s="34">
        <v>0.65200497373460709</v>
      </c>
      <c r="YX43" s="34">
        <v>0.65086585970354505</v>
      </c>
      <c r="YY43" s="34">
        <v>0.649519159800234</v>
      </c>
      <c r="YZ43" s="34">
        <v>0.64799710770838903</v>
      </c>
      <c r="ZA43" s="34">
        <v>0.64629651646653197</v>
      </c>
      <c r="ZB43" s="34">
        <v>0.64440832381701996</v>
      </c>
      <c r="ZC43" s="34">
        <v>0.642369418365065</v>
      </c>
      <c r="ZD43" s="34">
        <v>0.64015888093552609</v>
      </c>
      <c r="ZE43" s="34">
        <v>0.63774334307210201</v>
      </c>
      <c r="ZF43" s="34">
        <v>0.63510040137997303</v>
      </c>
      <c r="ZG43" s="34">
        <v>0.63229058802767901</v>
      </c>
      <c r="ZH43" s="34">
        <v>0.629316576302547</v>
      </c>
      <c r="ZI43" s="34">
        <v>0.62612730199287003</v>
      </c>
      <c r="ZJ43" s="34">
        <v>0.62276619474416006</v>
      </c>
      <c r="ZK43" s="34">
        <v>0.61930790885721199</v>
      </c>
      <c r="ZL43" s="34">
        <v>0.61577094565958201</v>
      </c>
      <c r="ZM43" s="34">
        <v>0.61215647035024801</v>
      </c>
      <c r="ZN43" s="34">
        <v>0.60850603310658302</v>
      </c>
      <c r="ZO43" s="34">
        <v>0.60481760812682805</v>
      </c>
      <c r="ZP43" s="34">
        <v>0.60100338620566707</v>
      </c>
      <c r="ZQ43" s="34">
        <v>0.59703490167816298</v>
      </c>
      <c r="ZR43" s="34">
        <v>0.59301218305618797</v>
      </c>
      <c r="ZS43" s="34">
        <v>0.58904454760346203</v>
      </c>
      <c r="ZT43" s="34">
        <v>0.58523983554936598</v>
      </c>
      <c r="ZU43" s="34">
        <v>0.58160592733689997</v>
      </c>
      <c r="ZV43" s="34">
        <v>0.57809345500726605</v>
      </c>
      <c r="ZW43" s="34">
        <v>0.57470196773112503</v>
      </c>
      <c r="ZX43" s="34">
        <v>0.57144097644337299</v>
      </c>
      <c r="ZY43" s="34">
        <v>0.56835557758223298</v>
      </c>
      <c r="ZZ43" s="34">
        <v>0.56543224608169196</v>
      </c>
      <c r="AAA43" s="34">
        <v>0.56264839891008001</v>
      </c>
      <c r="AAB43" s="34">
        <v>0.56021887117621705</v>
      </c>
      <c r="AAC43" s="34">
        <v>0.55795983447791597</v>
      </c>
      <c r="AAD43" s="34">
        <v>0.55552070020858801</v>
      </c>
      <c r="AAE43" s="34">
        <v>0.55293624708504607</v>
      </c>
      <c r="AAF43" s="34">
        <v>0.55026175854382997</v>
      </c>
      <c r="AAG43" s="34">
        <v>0.54756053642475</v>
      </c>
      <c r="AAH43" s="34">
        <v>0.54485867396268295</v>
      </c>
      <c r="AAI43" s="34">
        <v>0.54211801889508993</v>
      </c>
      <c r="AAJ43" s="34">
        <v>0.53926962710051596</v>
      </c>
      <c r="AAK43" s="34">
        <v>0.53692698435556596</v>
      </c>
      <c r="AAL43" s="34">
        <v>0.53538518529951995</v>
      </c>
      <c r="AAM43" s="34">
        <v>0.533969045496548</v>
      </c>
      <c r="AAN43" s="34">
        <v>0.53245324815826101</v>
      </c>
      <c r="AAO43" s="34">
        <v>0.53094636936610196</v>
      </c>
      <c r="AAP43" s="34">
        <v>0.52944850404593202</v>
      </c>
      <c r="AAQ43" s="34">
        <v>0.52796445053894403</v>
      </c>
      <c r="AAR43" s="34">
        <v>0.52652365919715693</v>
      </c>
      <c r="AAS43" s="34">
        <v>0.52509644505180297</v>
      </c>
      <c r="AAT43" s="34">
        <v>0.52366466108426002</v>
      </c>
      <c r="AAU43" s="34">
        <v>0.52225528289409195</v>
      </c>
      <c r="AAV43" s="34">
        <v>0.52086654649147501</v>
      </c>
      <c r="AAW43" s="34">
        <v>0.51947433900870899</v>
      </c>
      <c r="AAX43" s="34">
        <v>0.51807004146136504</v>
      </c>
      <c r="AAY43" s="34">
        <v>0.51670510535695602</v>
      </c>
      <c r="AAZ43" s="34">
        <v>0.51536689596843899</v>
      </c>
      <c r="ABA43" s="34">
        <v>0.51404878177199198</v>
      </c>
      <c r="ABB43" s="34">
        <v>0.51277317207256701</v>
      </c>
      <c r="ABC43" s="34">
        <v>0.51151592637495902</v>
      </c>
      <c r="ABD43" s="34">
        <v>0.51027511988155505</v>
      </c>
      <c r="ABE43" s="34">
        <v>0.50905248233235101</v>
      </c>
      <c r="ABF43" s="34">
        <v>0.50786385487471897</v>
      </c>
      <c r="ABG43" t="s">
        <v>843</v>
      </c>
      <c r="ABH43" t="s">
        <v>843</v>
      </c>
      <c r="ABI43" t="s">
        <v>1300</v>
      </c>
      <c r="ABJ43" s="34">
        <v>0.45155902930875302</v>
      </c>
      <c r="ABK43" s="34">
        <v>0.45604283765182901</v>
      </c>
      <c r="ABL43" s="34">
        <v>0.46006437826920904</v>
      </c>
      <c r="ABM43" s="34">
        <v>0.46437662406533398</v>
      </c>
      <c r="ABN43" s="34">
        <v>0.46878588607955402</v>
      </c>
      <c r="ABO43" s="34">
        <v>0.473185911725368</v>
      </c>
      <c r="ABP43" s="34">
        <v>0.47757849475027697</v>
      </c>
      <c r="ABQ43" s="34">
        <v>0.48209379369291</v>
      </c>
      <c r="ABR43" s="34">
        <v>0.486779107636793</v>
      </c>
      <c r="ABS43" s="34">
        <v>0.49164227704383401</v>
      </c>
      <c r="ABT43" s="34">
        <v>0.49800454197602301</v>
      </c>
      <c r="ABU43" s="34">
        <v>0.50567689564920504</v>
      </c>
      <c r="ABV43" s="34">
        <v>0.51315941719402192</v>
      </c>
      <c r="ABW43" s="34">
        <v>0.52037280145058906</v>
      </c>
      <c r="ABX43" s="34">
        <v>0.52728795038812504</v>
      </c>
      <c r="ABY43" s="34">
        <v>0.53388436411936502</v>
      </c>
      <c r="ABZ43" s="34">
        <v>0.540155861834269</v>
      </c>
      <c r="ACA43" s="34">
        <v>0.546153055764245</v>
      </c>
      <c r="ACB43" s="34">
        <v>0.55201719074714806</v>
      </c>
      <c r="ACC43" s="34">
        <v>0.55834307816857098</v>
      </c>
      <c r="ACD43" s="34">
        <v>0.56466934484282294</v>
      </c>
      <c r="ACE43" s="34">
        <v>0.57043954093557703</v>
      </c>
      <c r="ACF43" s="34">
        <v>0.57590263341332093</v>
      </c>
      <c r="ACG43" s="34">
        <v>0.58092253392563697</v>
      </c>
      <c r="ACH43" s="34">
        <v>0.58552329202422593</v>
      </c>
      <c r="ACI43" s="34">
        <v>0.58972990247135693</v>
      </c>
      <c r="ACJ43" s="34">
        <v>0.59353169922810101</v>
      </c>
      <c r="ACK43" s="34">
        <v>0.59691288518343899</v>
      </c>
      <c r="ACL43" s="34">
        <v>0.59991511885635707</v>
      </c>
      <c r="ACM43" s="34">
        <v>0.60261054826907301</v>
      </c>
      <c r="ACN43" s="34">
        <v>0.604729718479182</v>
      </c>
      <c r="ACO43" s="34">
        <v>0.60653630188000396</v>
      </c>
      <c r="ACP43" s="34">
        <v>0.60850784233363908</v>
      </c>
      <c r="ACQ43" s="34">
        <v>0.61055827506577198</v>
      </c>
      <c r="ACR43" s="34">
        <v>0.61256489540387793</v>
      </c>
      <c r="ACS43" s="34">
        <v>0.61441895110103995</v>
      </c>
      <c r="ACT43" s="34">
        <v>0.61615408576471797</v>
      </c>
      <c r="ACU43" s="34">
        <v>0.61788494196110999</v>
      </c>
      <c r="ACV43" s="34">
        <v>0.61971809478823503</v>
      </c>
      <c r="ACW43" s="34">
        <v>0.62092720013634395</v>
      </c>
      <c r="ACX43" s="34">
        <v>0.621132413374055</v>
      </c>
      <c r="ACY43" s="34">
        <v>0.62113239922764396</v>
      </c>
      <c r="ACZ43" s="34">
        <v>0.62122179671827094</v>
      </c>
      <c r="ADA43" s="34">
        <v>0.62129217983476004</v>
      </c>
      <c r="ADB43" s="34">
        <v>0.62130809745607396</v>
      </c>
      <c r="ADC43" s="34">
        <v>0.62117098571896101</v>
      </c>
      <c r="ADD43" s="34">
        <v>0.62080753360118401</v>
      </c>
      <c r="ADE43" s="34">
        <v>0.62023531994126502</v>
      </c>
      <c r="ADF43" s="34">
        <v>0.61947280230133306</v>
      </c>
      <c r="ADG43" s="34">
        <v>0.61852758250100104</v>
      </c>
      <c r="ADH43" s="34">
        <v>0.61741690692109008</v>
      </c>
      <c r="ADI43" s="34">
        <v>0.61613297482278195</v>
      </c>
      <c r="ADJ43" s="34">
        <v>0.614665612514813</v>
      </c>
      <c r="ADK43" s="34">
        <v>0.61299800951274097</v>
      </c>
      <c r="ADL43" s="34">
        <v>0.611164302691655</v>
      </c>
      <c r="ADM43" s="34">
        <v>0.60916277742457503</v>
      </c>
      <c r="ADN43" s="34">
        <v>0.60693483669624504</v>
      </c>
      <c r="ADO43" s="34">
        <v>0.60452946082449499</v>
      </c>
      <c r="ADP43" s="34">
        <v>0.60200855462484393</v>
      </c>
      <c r="ADQ43" s="34">
        <v>0.59937091065298198</v>
      </c>
      <c r="ADR43" s="34">
        <v>0.59663907154483997</v>
      </c>
      <c r="ADS43" s="34">
        <v>0.59386467177606295</v>
      </c>
      <c r="ADT43" s="34">
        <v>0.59104232268080503</v>
      </c>
      <c r="ADU43" s="34">
        <v>0.58807669682624197</v>
      </c>
      <c r="ADV43" s="34">
        <v>0.58496619926070403</v>
      </c>
      <c r="ADW43" s="34">
        <v>0.58180425405972402</v>
      </c>
      <c r="ADX43" s="34">
        <v>0.57868389243562002</v>
      </c>
      <c r="ADY43" s="34">
        <v>0.57572113301841299</v>
      </c>
      <c r="ADZ43" s="34">
        <v>0.57290656069119306</v>
      </c>
      <c r="AEA43" s="34">
        <v>0.57017979194159896</v>
      </c>
      <c r="AEB43" s="34">
        <v>0.56756139595002209</v>
      </c>
      <c r="AEC43" s="34">
        <v>0.56504675422345496</v>
      </c>
      <c r="AED43" s="34">
        <v>0.56267559574711301</v>
      </c>
      <c r="AEE43" s="34">
        <v>0.56047219675036297</v>
      </c>
      <c r="AEF43" s="34">
        <v>0.558413079176168</v>
      </c>
      <c r="AEG43" s="34">
        <v>0.55668473041569499</v>
      </c>
      <c r="AEH43" s="34">
        <v>0.55511269740045099</v>
      </c>
      <c r="AEI43" s="34">
        <v>0.55335583238492203</v>
      </c>
      <c r="AEJ43" s="34">
        <v>0.55142708269058094</v>
      </c>
      <c r="AEK43" s="34">
        <v>0.549400701003675</v>
      </c>
      <c r="AEL43" s="34">
        <v>0.54733031146509203</v>
      </c>
      <c r="AEM43" s="34">
        <v>0.54523185847997102</v>
      </c>
      <c r="AEN43" s="34">
        <v>0.54309068741091804</v>
      </c>
      <c r="AEO43" s="34">
        <v>0.54083098865099299</v>
      </c>
      <c r="AEP43" s="34">
        <v>0.53904071052871605</v>
      </c>
      <c r="AEQ43" s="34">
        <v>0.53802669138154702</v>
      </c>
      <c r="AER43" s="34">
        <v>0.53712242750435601</v>
      </c>
      <c r="AES43" s="34">
        <v>0.53608677549596007</v>
      </c>
      <c r="AET43" s="34">
        <v>0.53503712663548397</v>
      </c>
      <c r="AEU43" s="34">
        <v>0.53397077929675807</v>
      </c>
      <c r="AEV43" s="34">
        <v>0.53289101221549595</v>
      </c>
      <c r="AEW43" s="34">
        <v>0.53182241323809598</v>
      </c>
      <c r="AEX43" s="34">
        <v>0.53072988042807401</v>
      </c>
      <c r="AEY43" s="34">
        <v>0.52961613726106893</v>
      </c>
      <c r="AEZ43" s="34">
        <v>0.52851913430920094</v>
      </c>
      <c r="AFA43" s="34">
        <v>0.52742757104684701</v>
      </c>
      <c r="AFB43" s="34">
        <v>0.52631731720725705</v>
      </c>
      <c r="AFC43" s="34">
        <v>0.52518814063705499</v>
      </c>
      <c r="AFD43" s="34">
        <v>0.52407928756104605</v>
      </c>
      <c r="AFE43" s="34">
        <v>0.522965063470613</v>
      </c>
      <c r="AFF43" s="34">
        <v>0.52184670658044197</v>
      </c>
      <c r="AFG43" t="s">
        <v>843</v>
      </c>
      <c r="AFH43" t="s">
        <v>843</v>
      </c>
      <c r="AFI43" s="34">
        <v>0.62404999999999999</v>
      </c>
      <c r="AFJ43" s="34">
        <v>0.62675999999999998</v>
      </c>
      <c r="AFK43" s="34">
        <v>0.62941999999999998</v>
      </c>
      <c r="AFL43" s="34">
        <v>0.63207000000000002</v>
      </c>
      <c r="AFM43" s="34">
        <v>0.63470000000000004</v>
      </c>
      <c r="AFN43" s="34">
        <v>0.63732999999999995</v>
      </c>
      <c r="AFO43" s="34">
        <v>0.63990000000000002</v>
      </c>
      <c r="AFP43" s="34">
        <v>0.64269000000000009</v>
      </c>
      <c r="AFQ43" s="34">
        <v>0.64583000000000002</v>
      </c>
      <c r="AFR43" s="34">
        <v>0.64909000000000006</v>
      </c>
      <c r="AFS43" s="34">
        <v>0.65242</v>
      </c>
      <c r="AFT43" s="34">
        <v>0.66239000000000003</v>
      </c>
      <c r="AFU43" s="34">
        <v>0.66678999999999999</v>
      </c>
      <c r="AFV43" s="34">
        <v>0.67144999999999999</v>
      </c>
      <c r="AFW43" s="34">
        <v>0.66689999999999994</v>
      </c>
      <c r="AFX43" s="34">
        <v>0.66902000000000006</v>
      </c>
      <c r="AFY43" s="34">
        <v>0.67040999999999995</v>
      </c>
      <c r="AFZ43" s="34">
        <v>0.65424000000000004</v>
      </c>
      <c r="AGA43" s="34">
        <v>0.66717000000000004</v>
      </c>
      <c r="AGB43" t="s">
        <v>843</v>
      </c>
      <c r="AGC43" t="s">
        <v>843</v>
      </c>
      <c r="AGD43" t="s">
        <v>843</v>
      </c>
      <c r="AGE43" t="s">
        <v>843</v>
      </c>
      <c r="AGF43" s="34">
        <v>1.9570630043745041E-2</v>
      </c>
      <c r="AGG43" t="s">
        <v>843</v>
      </c>
      <c r="AGH43" t="s">
        <v>843</v>
      </c>
      <c r="AGI43" t="s">
        <v>843</v>
      </c>
      <c r="AGJ43" t="s">
        <v>843</v>
      </c>
      <c r="AGK43" t="s">
        <v>843</v>
      </c>
      <c r="AGL43" t="s">
        <v>843</v>
      </c>
      <c r="AGM43" t="s">
        <v>843</v>
      </c>
      <c r="AGN43" t="s">
        <v>843</v>
      </c>
      <c r="AGO43" s="34">
        <v>0.53299999999999992</v>
      </c>
      <c r="AGP43" s="34">
        <v>1999</v>
      </c>
      <c r="AGQ43" t="s">
        <v>832</v>
      </c>
      <c r="AGR43" t="s">
        <v>843</v>
      </c>
      <c r="AGS43" s="34">
        <v>0.19600000000000001</v>
      </c>
      <c r="AGT43" s="34">
        <v>1999</v>
      </c>
      <c r="AGU43" t="s">
        <v>832</v>
      </c>
      <c r="AGV43" t="s">
        <v>843</v>
      </c>
      <c r="AGW43" s="34">
        <v>0.39100000000000001</v>
      </c>
      <c r="AGX43" s="34">
        <v>1999</v>
      </c>
      <c r="AGY43" t="s">
        <v>832</v>
      </c>
      <c r="AGZ43" t="s">
        <v>843</v>
      </c>
      <c r="AHA43" s="34">
        <v>0.66799999999999993</v>
      </c>
      <c r="AHB43" s="34">
        <v>1999</v>
      </c>
      <c r="AHC43" t="s">
        <v>832</v>
      </c>
      <c r="AHD43" t="s">
        <v>843</v>
      </c>
      <c r="AHE43" s="34"/>
      <c r="AHF43" s="34"/>
      <c r="AHG43" t="s">
        <v>1460</v>
      </c>
      <c r="AHH43" t="s">
        <v>843</v>
      </c>
      <c r="AHI43" t="s">
        <v>830</v>
      </c>
      <c r="AHJ43" s="34">
        <v>0.18424981832504272</v>
      </c>
      <c r="AHK43" s="34">
        <v>0.17103190720081329</v>
      </c>
      <c r="AHL43" s="34">
        <v>0.16675445437431335</v>
      </c>
      <c r="AHM43" s="34">
        <v>0.19516880810260773</v>
      </c>
      <c r="AHN43" s="34">
        <v>0.20821782946586609</v>
      </c>
      <c r="AHO43" t="s">
        <v>843</v>
      </c>
      <c r="AHP43" s="34"/>
      <c r="AHQ43" s="34"/>
      <c r="AHR43" s="34"/>
      <c r="AHS43" s="34"/>
      <c r="AHT43" s="34"/>
      <c r="AHU43" t="s">
        <v>843</v>
      </c>
      <c r="AHV43" s="34">
        <v>0.17239503562450409</v>
      </c>
      <c r="AHW43" s="34">
        <v>0.16274860501289368</v>
      </c>
      <c r="AHX43" s="34">
        <v>0.15416309237480164</v>
      </c>
      <c r="AHY43" s="34">
        <v>0.16518577933311462</v>
      </c>
      <c r="AHZ43" s="34">
        <v>0.16718395054340363</v>
      </c>
      <c r="AIA43" t="s">
        <v>832</v>
      </c>
      <c r="AIB43" t="s">
        <v>843</v>
      </c>
      <c r="AIC43" s="34">
        <v>0.19814151525497437</v>
      </c>
      <c r="AID43" s="34">
        <v>0.18852700293064117</v>
      </c>
      <c r="AIE43" s="34">
        <v>0.18281736969947815</v>
      </c>
      <c r="AIF43" s="34">
        <v>0.20216375589370728</v>
      </c>
      <c r="AIG43" s="34">
        <v>0.20119109749794006</v>
      </c>
      <c r="AIH43" t="s">
        <v>924</v>
      </c>
      <c r="AII43" t="s">
        <v>843</v>
      </c>
      <c r="AIJ43" s="34">
        <v>0.20205250382423401</v>
      </c>
      <c r="AIK43" s="34">
        <v>0.1872439980506897</v>
      </c>
      <c r="AIL43" s="34">
        <v>0.17505800724029541</v>
      </c>
      <c r="AIM43" s="34">
        <v>0.19264799356460571</v>
      </c>
      <c r="AIN43" s="34">
        <v>0.17518998682498932</v>
      </c>
      <c r="AIO43" t="s">
        <v>1607</v>
      </c>
      <c r="AIP43" s="34">
        <v>0.21766833961009979</v>
      </c>
      <c r="AIQ43" t="s">
        <v>843</v>
      </c>
      <c r="AIR43" s="34">
        <v>0.21922999999999998</v>
      </c>
      <c r="AIS43" s="34">
        <v>0.21592</v>
      </c>
      <c r="AIT43" s="34">
        <v>0.21585000000000001</v>
      </c>
      <c r="AIU43" s="34">
        <v>0.21701000000000001</v>
      </c>
      <c r="AIV43" s="34">
        <v>0.21817</v>
      </c>
      <c r="AIW43" s="34">
        <v>0.21983</v>
      </c>
      <c r="AIX43" t="s">
        <v>843</v>
      </c>
      <c r="AIY43" s="34">
        <v>2.9600000000000001E-2</v>
      </c>
      <c r="AIZ43" s="34">
        <v>2.0150000000000001E-2</v>
      </c>
      <c r="AJA43" s="34">
        <v>2.0150000000000001E-2</v>
      </c>
      <c r="AJB43" s="34">
        <v>2.0150000000000001E-2</v>
      </c>
      <c r="AJC43" s="34">
        <v>2.0150000000000001E-2</v>
      </c>
      <c r="AJD43" s="34">
        <v>2.0150000000000001E-2</v>
      </c>
      <c r="AJE43" t="s">
        <v>843</v>
      </c>
      <c r="AJF43" s="34">
        <v>3.4777898341417313E-2</v>
      </c>
      <c r="AJG43" s="34">
        <v>2.2634327411651611E-2</v>
      </c>
      <c r="AJH43" s="34">
        <v>2.1980298683047295E-2</v>
      </c>
      <c r="AJI43" s="34">
        <v>1.7952315509319305E-2</v>
      </c>
      <c r="AJJ43" s="34">
        <v>1.7439153045415878E-2</v>
      </c>
      <c r="AJK43" t="s">
        <v>830</v>
      </c>
      <c r="AJL43" t="s">
        <v>843</v>
      </c>
      <c r="AJM43" t="s">
        <v>843</v>
      </c>
      <c r="AJN43" s="34">
        <v>2.6576163247227669E-2</v>
      </c>
      <c r="AJO43" s="34">
        <v>1.9882624968886375E-2</v>
      </c>
      <c r="AJP43" s="34">
        <v>2.688026987016201E-2</v>
      </c>
      <c r="AJQ43" s="34">
        <v>3.3453255891799927E-2</v>
      </c>
      <c r="AJR43" s="34">
        <v>0.11447753757238388</v>
      </c>
      <c r="AJS43" t="s">
        <v>832</v>
      </c>
      <c r="AJT43" t="s">
        <v>843</v>
      </c>
      <c r="AJU43" t="s">
        <v>843</v>
      </c>
      <c r="AJV43" t="s">
        <v>843</v>
      </c>
      <c r="AJW43" s="34">
        <v>1.0245990939438343E-2</v>
      </c>
      <c r="AJX43" s="34">
        <v>-3.5408453550189734E-4</v>
      </c>
      <c r="AJY43" s="34">
        <v>4.2282952927052975E-4</v>
      </c>
      <c r="AJZ43" s="34">
        <v>-1.9571005832403898E-3</v>
      </c>
      <c r="AKA43" s="34">
        <v>-1.3919936027377844E-3</v>
      </c>
      <c r="AKB43" t="s">
        <v>830</v>
      </c>
      <c r="AKC43" t="s">
        <v>843</v>
      </c>
      <c r="AKD43" t="s">
        <v>843</v>
      </c>
      <c r="AKE43" t="s">
        <v>843</v>
      </c>
      <c r="AKF43" s="34">
        <v>3.6045729648321867E-3</v>
      </c>
      <c r="AKG43" s="34">
        <v>-8.0030894605442882E-4</v>
      </c>
      <c r="AKH43" s="34">
        <v>8.4502222016453743E-3</v>
      </c>
      <c r="AKI43" s="34">
        <v>1.7762966454029083E-2</v>
      </c>
      <c r="AKJ43" s="34">
        <v>0.10146113485097885</v>
      </c>
      <c r="AKK43" t="s">
        <v>832</v>
      </c>
      <c r="AKL43" t="s">
        <v>843</v>
      </c>
      <c r="AKM43" s="34">
        <v>6800</v>
      </c>
      <c r="AKN43" t="s">
        <v>832</v>
      </c>
      <c r="AKO43" t="s">
        <v>843</v>
      </c>
      <c r="AKP43" s="34">
        <v>4788.64892578125</v>
      </c>
      <c r="AKQ43" t="s">
        <v>830</v>
      </c>
      <c r="AKR43" t="s">
        <v>843</v>
      </c>
      <c r="AKS43" s="34">
        <v>6345.3228306128804</v>
      </c>
      <c r="AKT43" t="s">
        <v>832</v>
      </c>
      <c r="AKU43" t="s">
        <v>843</v>
      </c>
      <c r="AKV43" s="34">
        <v>6968.3615848088903</v>
      </c>
      <c r="AKW43" t="s">
        <v>832</v>
      </c>
      <c r="AKX43" t="s">
        <v>843</v>
      </c>
      <c r="AKY43" s="34">
        <v>9.5851175487041473E-2</v>
      </c>
      <c r="AKZ43" s="34">
        <v>0.11078022420406342</v>
      </c>
      <c r="ALA43" s="34">
        <v>0.11006191372871399</v>
      </c>
      <c r="ALB43" s="34">
        <v>0.11925924569368362</v>
      </c>
      <c r="ALC43" s="34">
        <v>0.13054579496383667</v>
      </c>
      <c r="ALD43" t="s">
        <v>830</v>
      </c>
      <c r="ALE43" t="s">
        <v>843</v>
      </c>
      <c r="ALF43" t="s">
        <v>843</v>
      </c>
      <c r="ALG43" t="s">
        <v>843</v>
      </c>
      <c r="ALH43" s="34">
        <v>9.7623564302921295E-2</v>
      </c>
      <c r="ALI43" s="34">
        <v>0.10945449769496918</v>
      </c>
      <c r="ALJ43" s="34">
        <v>0.10255450010299683</v>
      </c>
      <c r="ALK43" s="34">
        <v>9.2765413224697113E-2</v>
      </c>
      <c r="ALL43" s="34">
        <v>9.0773560106754303E-2</v>
      </c>
      <c r="ALM43" t="s">
        <v>832</v>
      </c>
    </row>
    <row r="44" spans="1:1001">
      <c r="A44" t="s">
        <v>423</v>
      </c>
      <c r="B44" t="s">
        <v>18</v>
      </c>
      <c r="C44" t="s">
        <v>232</v>
      </c>
      <c r="D44" s="34">
        <v>4.1068878024816513E-2</v>
      </c>
      <c r="E44" t="s">
        <v>432</v>
      </c>
      <c r="F44" s="34">
        <v>4.7456111758947372E-2</v>
      </c>
      <c r="G44" t="s">
        <v>1464</v>
      </c>
      <c r="H44" s="34">
        <v>4.515465721487999E-2</v>
      </c>
      <c r="I44" t="s">
        <v>1294</v>
      </c>
      <c r="J44" s="34">
        <v>4.5825056731700897E-2</v>
      </c>
      <c r="K44" t="s">
        <v>1521</v>
      </c>
      <c r="L44" s="34"/>
      <c r="M44" t="s">
        <v>432</v>
      </c>
      <c r="N44" s="34">
        <v>0.61715501546859741</v>
      </c>
      <c r="O44" s="34">
        <v>0.89346075057983398</v>
      </c>
      <c r="P44" t="s">
        <v>432</v>
      </c>
      <c r="Q44" s="34">
        <v>0.61715501546859741</v>
      </c>
      <c r="R44" t="s">
        <v>432</v>
      </c>
      <c r="S44" s="34"/>
      <c r="T44" t="s">
        <v>1459</v>
      </c>
      <c r="U44" s="34">
        <v>0.55640894174575806</v>
      </c>
      <c r="V44" t="s">
        <v>432</v>
      </c>
      <c r="W44" t="s">
        <v>843</v>
      </c>
      <c r="X44" t="s">
        <v>1464</v>
      </c>
      <c r="Y44" s="34">
        <v>0.61715501546859741</v>
      </c>
      <c r="Z44" s="34">
        <v>0.89346075057983398</v>
      </c>
      <c r="AA44" t="s">
        <v>1464</v>
      </c>
      <c r="AB44" s="34">
        <v>0.61715501546859741</v>
      </c>
      <c r="AC44" t="s">
        <v>1464</v>
      </c>
      <c r="AD44" s="34"/>
      <c r="AE44" t="s">
        <v>1459</v>
      </c>
      <c r="AF44" s="34">
        <v>0.43421134352684021</v>
      </c>
      <c r="AG44" t="s">
        <v>1464</v>
      </c>
      <c r="AH44" t="s">
        <v>843</v>
      </c>
      <c r="AI44" t="s">
        <v>1294</v>
      </c>
      <c r="AJ44" s="34">
        <v>0.61715501546859741</v>
      </c>
      <c r="AK44" s="34">
        <v>0.89346075057983398</v>
      </c>
      <c r="AL44" t="s">
        <v>1294</v>
      </c>
      <c r="AM44" s="34">
        <v>0.61715501546859741</v>
      </c>
      <c r="AN44" t="s">
        <v>1294</v>
      </c>
      <c r="AO44" s="34"/>
      <c r="AP44" t="s">
        <v>1459</v>
      </c>
      <c r="AQ44" s="34">
        <v>0.43421134352684021</v>
      </c>
      <c r="AR44" t="s">
        <v>1294</v>
      </c>
      <c r="AS44" t="s">
        <v>843</v>
      </c>
      <c r="AT44" t="s">
        <v>1521</v>
      </c>
      <c r="AU44" s="34">
        <v>0.61715501546859741</v>
      </c>
      <c r="AV44" s="34">
        <v>0.89346075057983398</v>
      </c>
      <c r="AW44" t="s">
        <v>1521</v>
      </c>
      <c r="AX44" s="34">
        <v>0.61715501546859741</v>
      </c>
      <c r="AY44" t="s">
        <v>1521</v>
      </c>
      <c r="AZ44" s="34"/>
      <c r="BA44" t="s">
        <v>1459</v>
      </c>
      <c r="BB44" s="34">
        <v>0.43421134352684021</v>
      </c>
      <c r="BC44" t="s">
        <v>1521</v>
      </c>
      <c r="BD44" t="s">
        <v>843</v>
      </c>
      <c r="BE44" s="34">
        <v>0.47822917414913746</v>
      </c>
      <c r="BF44" t="s">
        <v>465</v>
      </c>
      <c r="BG44" t="s">
        <v>843</v>
      </c>
      <c r="BH44" t="s">
        <v>432</v>
      </c>
      <c r="BI44" s="34">
        <v>2.2027926445007324</v>
      </c>
      <c r="BJ44" t="s">
        <v>819</v>
      </c>
      <c r="BK44" s="34">
        <v>2.7895174026489258</v>
      </c>
      <c r="BL44" t="s">
        <v>1294</v>
      </c>
      <c r="BM44" s="34">
        <v>2.9526293277740479</v>
      </c>
      <c r="BN44" t="s">
        <v>1521</v>
      </c>
      <c r="BO44" s="34">
        <v>2.2557480335235596</v>
      </c>
      <c r="BP44" t="s">
        <v>843</v>
      </c>
      <c r="BQ44" s="34">
        <v>1.9235198497772217</v>
      </c>
      <c r="BR44" t="s">
        <v>830</v>
      </c>
      <c r="BS44" s="34"/>
      <c r="BT44" t="s">
        <v>843</v>
      </c>
      <c r="BU44" s="34">
        <v>2.0659894943237305</v>
      </c>
      <c r="BV44" t="s">
        <v>1562</v>
      </c>
      <c r="BW44" t="s">
        <v>843</v>
      </c>
      <c r="BX44" s="34">
        <v>2.126086950302124</v>
      </c>
      <c r="BY44" t="s">
        <v>924</v>
      </c>
      <c r="BZ44" t="s">
        <v>843</v>
      </c>
      <c r="CA44" t="s">
        <v>432</v>
      </c>
      <c r="CB44" s="34">
        <v>1.4322254806756973E-2</v>
      </c>
      <c r="CC44" s="34">
        <v>1.48544916883111E-2</v>
      </c>
      <c r="CD44" s="34">
        <v>1.5515211969614029E-2</v>
      </c>
      <c r="CE44" s="34">
        <v>1.6571436077356339E-2</v>
      </c>
      <c r="CF44" s="34">
        <v>1.4250212348997593E-2</v>
      </c>
      <c r="CG44" t="s">
        <v>843</v>
      </c>
      <c r="CH44" t="s">
        <v>819</v>
      </c>
      <c r="CI44" s="34">
        <v>1.3714930973947048E-2</v>
      </c>
      <c r="CJ44" s="34">
        <v>1.4368056319653988E-2</v>
      </c>
      <c r="CK44" s="34">
        <v>1.6693959012627602E-2</v>
      </c>
      <c r="CL44" s="34">
        <v>2.3237528279423714E-2</v>
      </c>
      <c r="CM44" s="34">
        <v>2.3483658209443092E-2</v>
      </c>
      <c r="CN44" t="s">
        <v>843</v>
      </c>
      <c r="CO44" t="s">
        <v>1294</v>
      </c>
      <c r="CP44" s="34">
        <v>1.4995095320045948E-2</v>
      </c>
      <c r="CQ44" s="34">
        <v>1.651514507830143E-2</v>
      </c>
      <c r="CR44" s="34">
        <v>1.98958870023489E-2</v>
      </c>
      <c r="CS44" s="34">
        <v>2.2601820528507233E-2</v>
      </c>
      <c r="CT44" s="34">
        <v>2.0691186189651489E-2</v>
      </c>
      <c r="CU44" t="s">
        <v>843</v>
      </c>
      <c r="CV44" t="s">
        <v>1521</v>
      </c>
      <c r="CW44" s="34">
        <v>1.5948852524161339E-2</v>
      </c>
      <c r="CX44" s="34">
        <v>1.8026385456323624E-2</v>
      </c>
      <c r="CY44" s="34">
        <v>2.1964382380247116E-2</v>
      </c>
      <c r="CZ44" s="34">
        <v>2.0691238343715668E-2</v>
      </c>
      <c r="DA44" s="34">
        <v>2.0691251382231712E-2</v>
      </c>
      <c r="DB44" t="s">
        <v>843</v>
      </c>
      <c r="DC44" s="34">
        <v>2.0436265468597412</v>
      </c>
      <c r="DD44" s="34">
        <v>2.4822664260864258</v>
      </c>
      <c r="DE44" s="34">
        <v>2.8448131084442139</v>
      </c>
      <c r="DF44" s="34">
        <v>3.2235591411590576</v>
      </c>
      <c r="DG44" s="34">
        <v>4.1202435493469238</v>
      </c>
      <c r="DH44" t="s">
        <v>1464</v>
      </c>
      <c r="DI44" t="s">
        <v>843</v>
      </c>
      <c r="DJ44" s="34">
        <v>2.3157937526702881</v>
      </c>
      <c r="DK44" s="34">
        <v>2.7051577568054199</v>
      </c>
      <c r="DL44" s="34">
        <v>3.0690999031066895</v>
      </c>
      <c r="DM44" s="34">
        <v>3.7105162143707275</v>
      </c>
      <c r="DN44" s="34">
        <v>4.7348346710205078</v>
      </c>
      <c r="DO44" t="s">
        <v>1294</v>
      </c>
      <c r="DP44" t="s">
        <v>843</v>
      </c>
      <c r="DQ44" s="34">
        <v>5.1445622444152832</v>
      </c>
      <c r="DR44" t="s">
        <v>1521</v>
      </c>
      <c r="DS44" t="s">
        <v>843</v>
      </c>
      <c r="DT44" t="s">
        <v>843</v>
      </c>
      <c r="DU44" s="34">
        <v>3.8</v>
      </c>
      <c r="DV44" t="s">
        <v>1461</v>
      </c>
      <c r="DW44" t="s">
        <v>843</v>
      </c>
      <c r="DX44" t="s">
        <v>843</v>
      </c>
      <c r="DY44" t="s">
        <v>432</v>
      </c>
      <c r="DZ44" s="34">
        <v>1.5600734623149037E-3</v>
      </c>
      <c r="EA44" s="34">
        <v>-8.2642724737524986E-4</v>
      </c>
      <c r="EB44" s="34">
        <v>-7.556381169706583E-3</v>
      </c>
      <c r="EC44" s="34">
        <v>-1.0970237664878368E-2</v>
      </c>
      <c r="ED44" s="34">
        <v>-1.7869019880890846E-2</v>
      </c>
      <c r="EE44" t="s">
        <v>843</v>
      </c>
      <c r="EF44" t="s">
        <v>819</v>
      </c>
      <c r="EG44" s="34">
        <v>7.1274959482252598E-3</v>
      </c>
      <c r="EH44" s="34">
        <v>2.7311390731483698E-3</v>
      </c>
      <c r="EI44" s="34">
        <v>-2.7876554522663355E-3</v>
      </c>
      <c r="EJ44" s="34">
        <v>-8.9866127818822861E-3</v>
      </c>
      <c r="EK44" s="34">
        <v>7.1441689506173134E-3</v>
      </c>
      <c r="EL44" t="s">
        <v>843</v>
      </c>
      <c r="EM44" t="s">
        <v>1294</v>
      </c>
      <c r="EN44" s="34">
        <v>5.5008553899824619E-3</v>
      </c>
      <c r="EO44" s="34">
        <v>1.6024984652176499E-3</v>
      </c>
      <c r="EP44" s="34">
        <v>-1.309721264988184E-3</v>
      </c>
      <c r="EQ44" s="34">
        <v>8.6543074576184154E-4</v>
      </c>
      <c r="ER44" s="34">
        <v>-5.7084704749286175E-3</v>
      </c>
      <c r="ES44" t="s">
        <v>843</v>
      </c>
      <c r="ET44" t="s">
        <v>1521</v>
      </c>
      <c r="EU44" s="34">
        <v>1.7270123586058617E-2</v>
      </c>
      <c r="EV44" s="34">
        <v>1.8366606906056404E-2</v>
      </c>
      <c r="EW44" s="34">
        <v>2.3496115580201149E-2</v>
      </c>
      <c r="EX44" s="34">
        <v>6.4779212698340416E-3</v>
      </c>
      <c r="EY44" s="34">
        <v>3.2517625950276852E-3</v>
      </c>
      <c r="EZ44" t="s">
        <v>843</v>
      </c>
      <c r="FA44" t="s">
        <v>465</v>
      </c>
      <c r="FB44" s="34">
        <v>9.5905864145606756E-4</v>
      </c>
      <c r="FC44" s="34">
        <v>-7.2991795605048537E-4</v>
      </c>
      <c r="FD44" s="34">
        <v>-1.2427323963493109E-3</v>
      </c>
      <c r="FE44" s="34">
        <v>-7.6796216890215874E-3</v>
      </c>
      <c r="FF44" s="34">
        <v>-9.5483642071485519E-3</v>
      </c>
      <c r="FG44" t="s">
        <v>843</v>
      </c>
      <c r="FH44" s="34"/>
      <c r="FI44" s="34"/>
      <c r="FJ44" s="34"/>
      <c r="FK44" s="34"/>
      <c r="FL44" s="34"/>
      <c r="FM44" t="s">
        <v>843</v>
      </c>
      <c r="FN44" t="s">
        <v>843</v>
      </c>
      <c r="FO44" s="34">
        <v>0.62856000000000001</v>
      </c>
      <c r="FP44" t="s">
        <v>1462</v>
      </c>
      <c r="FQ44" t="s">
        <v>843</v>
      </c>
      <c r="FR44" t="s">
        <v>843</v>
      </c>
      <c r="FS44" s="34">
        <v>0.68964000000000003</v>
      </c>
      <c r="FT44" t="s">
        <v>1462</v>
      </c>
      <c r="FU44" t="s">
        <v>843</v>
      </c>
      <c r="FV44" t="s">
        <v>843</v>
      </c>
      <c r="FW44" s="34">
        <v>0.56762999999999997</v>
      </c>
      <c r="FX44" t="s">
        <v>1462</v>
      </c>
      <c r="FY44" t="s">
        <v>843</v>
      </c>
      <c r="FZ44" s="34">
        <v>-2.9393451288342476E-2</v>
      </c>
      <c r="GA44" s="34">
        <v>-2.9398409649729729E-2</v>
      </c>
      <c r="GB44" s="34">
        <v>-3.6948796361684799E-2</v>
      </c>
      <c r="GC44" s="34">
        <v>-4.7156479209661484E-2</v>
      </c>
      <c r="GD44" s="34">
        <v>-4.0337339043617249E-2</v>
      </c>
      <c r="GE44" t="s">
        <v>830</v>
      </c>
      <c r="GF44" t="s">
        <v>843</v>
      </c>
      <c r="GG44" s="34">
        <v>-4.6769671142101288E-2</v>
      </c>
      <c r="GH44" s="34">
        <v>-4.9721993505954742E-2</v>
      </c>
      <c r="GI44" s="34">
        <v>-4.9316264688968658E-2</v>
      </c>
      <c r="GJ44" s="34">
        <v>-4.3380510061979294E-2</v>
      </c>
      <c r="GK44" s="34">
        <v>-3.9994813501834869E-2</v>
      </c>
      <c r="GL44" t="s">
        <v>832</v>
      </c>
      <c r="GM44" t="s">
        <v>843</v>
      </c>
      <c r="GN44" s="34">
        <v>0.27237552404403687</v>
      </c>
      <c r="GO44" t="s">
        <v>832</v>
      </c>
      <c r="GP44" t="s">
        <v>843</v>
      </c>
      <c r="GQ44" t="s">
        <v>843</v>
      </c>
      <c r="GR44" s="34">
        <v>9.1413073241710663E-3</v>
      </c>
      <c r="GS44" s="34">
        <v>1.2741171754896641E-2</v>
      </c>
      <c r="GT44" s="34">
        <v>1.7418032512068748E-2</v>
      </c>
      <c r="GU44" s="34">
        <v>1.3777083717286587E-2</v>
      </c>
      <c r="GV44" s="34">
        <v>1.5162077732384205E-2</v>
      </c>
      <c r="GW44" t="s">
        <v>832</v>
      </c>
      <c r="GX44" t="s">
        <v>843</v>
      </c>
      <c r="GY44" t="s">
        <v>843</v>
      </c>
      <c r="GZ44" t="s">
        <v>843</v>
      </c>
      <c r="HA44" t="s">
        <v>843</v>
      </c>
      <c r="HB44" t="s">
        <v>843</v>
      </c>
      <c r="HC44" t="s">
        <v>843</v>
      </c>
      <c r="HD44" t="s">
        <v>843</v>
      </c>
      <c r="HE44" t="s">
        <v>843</v>
      </c>
      <c r="HF44" t="s">
        <v>843</v>
      </c>
      <c r="HG44" t="s">
        <v>843</v>
      </c>
      <c r="HH44" s="34">
        <v>6998023</v>
      </c>
      <c r="HI44" s="34">
        <v>7212041</v>
      </c>
      <c r="HJ44" s="34">
        <v>7431783</v>
      </c>
      <c r="HK44" s="34">
        <v>7659208</v>
      </c>
      <c r="HL44" s="34">
        <v>7894554</v>
      </c>
      <c r="HM44" s="34">
        <v>8149419</v>
      </c>
      <c r="HN44" s="34">
        <v>8402631</v>
      </c>
      <c r="HO44" s="34">
        <v>8647761</v>
      </c>
      <c r="HP44" s="34">
        <v>8906469</v>
      </c>
      <c r="HQ44" s="34">
        <v>9172514</v>
      </c>
      <c r="HR44" s="34">
        <v>9445710</v>
      </c>
      <c r="HS44" s="34">
        <v>9726380</v>
      </c>
      <c r="HT44" s="34">
        <v>10014078</v>
      </c>
      <c r="HU44" s="34">
        <v>10308730</v>
      </c>
      <c r="HV44" s="34">
        <v>10614844</v>
      </c>
      <c r="HW44" s="34">
        <v>10932783</v>
      </c>
      <c r="HX44" s="34">
        <v>11260085</v>
      </c>
      <c r="HY44" s="34">
        <v>11596779</v>
      </c>
      <c r="HZ44" s="34">
        <v>11940683</v>
      </c>
      <c r="IA44" s="34">
        <v>12290444</v>
      </c>
      <c r="IB44" s="34">
        <v>12643123</v>
      </c>
      <c r="IC44" s="34">
        <v>12996895</v>
      </c>
      <c r="ID44" s="34">
        <v>13352864</v>
      </c>
      <c r="IE44" s="34">
        <v>13712828</v>
      </c>
      <c r="IF44" s="34">
        <v>14080072</v>
      </c>
      <c r="IG44" s="34">
        <v>14454199</v>
      </c>
      <c r="IH44" s="34">
        <v>14832937</v>
      </c>
      <c r="II44" s="34">
        <v>15216009</v>
      </c>
      <c r="IJ44" s="34">
        <v>15603721</v>
      </c>
      <c r="IK44" s="34">
        <v>15996447</v>
      </c>
      <c r="IL44" s="34">
        <v>16393827.000000002</v>
      </c>
      <c r="IM44" s="34">
        <v>16795573</v>
      </c>
      <c r="IN44" s="34">
        <v>17201982</v>
      </c>
      <c r="IO44" s="34">
        <v>17613873</v>
      </c>
      <c r="IP44" s="34">
        <v>18030401</v>
      </c>
      <c r="IQ44" s="34">
        <v>18450172</v>
      </c>
      <c r="IR44" s="34">
        <v>18874268</v>
      </c>
      <c r="IS44" s="34">
        <v>19303369</v>
      </c>
      <c r="IT44" s="34">
        <v>19737070</v>
      </c>
      <c r="IU44" s="34">
        <v>20176029</v>
      </c>
      <c r="IV44" s="34">
        <v>20620647</v>
      </c>
      <c r="IW44" s="34">
        <v>21069601</v>
      </c>
      <c r="IX44" s="34">
        <v>21522780</v>
      </c>
      <c r="IY44" s="34">
        <v>21980068</v>
      </c>
      <c r="IZ44" s="34">
        <v>22440979</v>
      </c>
      <c r="JA44" s="34">
        <v>22905813</v>
      </c>
      <c r="JB44" s="34">
        <v>23373375</v>
      </c>
      <c r="JC44" s="34">
        <v>23842061</v>
      </c>
      <c r="JD44" s="34">
        <v>24313238</v>
      </c>
      <c r="JE44" s="34">
        <v>24787656</v>
      </c>
      <c r="JF44" s="34">
        <v>25264035</v>
      </c>
      <c r="JG44" s="34">
        <v>25742183</v>
      </c>
      <c r="JH44" s="34">
        <v>26220469</v>
      </c>
      <c r="JI44" s="34">
        <v>26699212</v>
      </c>
      <c r="JJ44" s="34">
        <v>27178512</v>
      </c>
      <c r="JK44" s="34">
        <v>27657733</v>
      </c>
      <c r="JL44" s="34">
        <v>28138196</v>
      </c>
      <c r="JM44" s="34">
        <v>28617711</v>
      </c>
      <c r="JN44" s="34">
        <v>29094226</v>
      </c>
      <c r="JO44" s="34">
        <v>29570468</v>
      </c>
      <c r="JP44" s="34">
        <v>30047895</v>
      </c>
      <c r="JQ44" s="34">
        <v>30526109</v>
      </c>
      <c r="JR44" s="34">
        <v>31004245</v>
      </c>
      <c r="JS44" s="34">
        <v>31480457</v>
      </c>
      <c r="JT44" s="34">
        <v>31956066</v>
      </c>
      <c r="JU44" s="34">
        <v>32430754</v>
      </c>
      <c r="JV44" s="34">
        <v>32903326.999999996</v>
      </c>
      <c r="JW44" s="34">
        <v>33375405</v>
      </c>
      <c r="JX44" s="34">
        <v>33847130</v>
      </c>
      <c r="JY44" s="34">
        <v>34314961</v>
      </c>
      <c r="JZ44" s="34">
        <v>34777866</v>
      </c>
      <c r="KA44" s="34">
        <v>35238251</v>
      </c>
      <c r="KB44" s="34">
        <v>35696668</v>
      </c>
      <c r="KC44" s="34">
        <v>36154142</v>
      </c>
      <c r="KD44" s="34">
        <v>36608678</v>
      </c>
      <c r="KE44" s="34">
        <v>37056954</v>
      </c>
      <c r="KF44" s="34">
        <v>37501952</v>
      </c>
      <c r="KG44" s="34">
        <v>37944740</v>
      </c>
      <c r="KH44" s="34">
        <v>38383265</v>
      </c>
      <c r="KI44" s="34">
        <v>38818687</v>
      </c>
      <c r="KJ44" s="34">
        <v>39250774</v>
      </c>
      <c r="KK44" s="34">
        <v>39676128</v>
      </c>
      <c r="KL44" s="34">
        <v>40095914</v>
      </c>
      <c r="KM44" s="34">
        <v>40510862</v>
      </c>
      <c r="KN44" s="34">
        <v>40918116</v>
      </c>
      <c r="KO44" s="34">
        <v>41320827</v>
      </c>
      <c r="KP44" s="34">
        <v>41719417</v>
      </c>
      <c r="KQ44" s="34">
        <v>42111974</v>
      </c>
      <c r="KR44" s="34">
        <v>42499584</v>
      </c>
      <c r="KS44" s="34">
        <v>42878845</v>
      </c>
      <c r="KT44" s="34">
        <v>43250534</v>
      </c>
      <c r="KU44" s="34">
        <v>43617990</v>
      </c>
      <c r="KV44" s="34">
        <v>43980480</v>
      </c>
      <c r="KW44" s="34">
        <v>44335255</v>
      </c>
      <c r="KX44" s="34">
        <v>44681929</v>
      </c>
      <c r="KY44" s="34">
        <v>45022923</v>
      </c>
      <c r="KZ44" s="34">
        <v>45357192</v>
      </c>
      <c r="LA44" s="34">
        <v>45683317</v>
      </c>
      <c r="LB44" s="34">
        <v>46002060</v>
      </c>
      <c r="LC44" s="34">
        <v>46313300</v>
      </c>
      <c r="LD44" s="34">
        <v>46617384</v>
      </c>
      <c r="LE44" t="s">
        <v>843</v>
      </c>
      <c r="LF44" t="s">
        <v>843</v>
      </c>
      <c r="LG44" t="s">
        <v>843</v>
      </c>
      <c r="LH44" s="34">
        <v>3.0384566634893417E-2</v>
      </c>
      <c r="LI44" s="34">
        <v>3.0124310404062271E-2</v>
      </c>
      <c r="LJ44" s="34">
        <v>3.0013812705874443E-2</v>
      </c>
      <c r="LK44" s="34">
        <v>3.0142780393362045E-2</v>
      </c>
      <c r="LL44" s="34">
        <v>3.0264571309089661E-2</v>
      </c>
      <c r="LM44" s="34">
        <v>3.1773481518030167E-2</v>
      </c>
      <c r="LN44" s="34">
        <v>3.0598234385251999E-2</v>
      </c>
      <c r="LO44" s="34">
        <v>2.8755571693181992E-2</v>
      </c>
      <c r="LP44" s="34">
        <v>2.9477423056960106E-2</v>
      </c>
      <c r="LQ44" s="34">
        <v>2.9433537274599075E-2</v>
      </c>
      <c r="LR44" s="34">
        <v>2.9349267482757568E-2</v>
      </c>
      <c r="LS44" s="34">
        <v>2.9281111434102058E-2</v>
      </c>
      <c r="LT44" s="34">
        <v>2.9150120913982391E-2</v>
      </c>
      <c r="LU44" s="34">
        <v>2.8999205678701401E-2</v>
      </c>
      <c r="LV44" s="34">
        <v>2.926228940486908E-2</v>
      </c>
      <c r="LW44" s="34">
        <v>2.9512491077184677E-2</v>
      </c>
      <c r="LX44" s="34">
        <v>2.9498280957341194E-2</v>
      </c>
      <c r="LY44" s="34">
        <v>2.9463214799761772E-2</v>
      </c>
      <c r="LZ44" s="34">
        <v>2.922392264008522E-2</v>
      </c>
      <c r="MA44" s="34">
        <v>2.8870740905404091E-2</v>
      </c>
      <c r="MB44" s="34">
        <v>2.8291381895542145E-2</v>
      </c>
      <c r="MC44" s="34">
        <v>2.7597051113843918E-2</v>
      </c>
      <c r="MD44" s="34">
        <v>2.7020411565899849E-2</v>
      </c>
      <c r="ME44" s="34">
        <v>2.6600850746035576E-2</v>
      </c>
      <c r="MF44" s="34">
        <v>2.6428719982504845E-2</v>
      </c>
      <c r="MG44" s="34">
        <v>2.6224495843052864E-2</v>
      </c>
      <c r="MH44" s="34">
        <v>2.58652213960886E-2</v>
      </c>
      <c r="MI44" s="34">
        <v>2.5497917085886002E-2</v>
      </c>
      <c r="MJ44" s="34">
        <v>2.5161314755678177E-2</v>
      </c>
      <c r="MK44" s="34">
        <v>2.4857223033905029E-2</v>
      </c>
      <c r="ML44" s="34">
        <v>2.4538226425647736E-2</v>
      </c>
      <c r="MM44" s="34">
        <v>2.4210479110479355E-2</v>
      </c>
      <c r="MN44" s="34">
        <v>2.3909270763397217E-2</v>
      </c>
      <c r="MO44" s="34">
        <v>2.3662220686674118E-2</v>
      </c>
      <c r="MP44" s="34">
        <v>2.3372447118163109E-2</v>
      </c>
      <c r="MQ44" s="34">
        <v>2.3014415055513382E-2</v>
      </c>
      <c r="MR44" s="34">
        <v>2.2725820541381836E-2</v>
      </c>
      <c r="MS44" s="34">
        <v>2.2480126470327377E-2</v>
      </c>
      <c r="MT44" s="34">
        <v>2.2218953818082809E-2</v>
      </c>
      <c r="MU44" s="34">
        <v>2.1996622905135155E-2</v>
      </c>
      <c r="MV44" s="34">
        <v>2.1797638386487961E-2</v>
      </c>
      <c r="MW44" s="34">
        <v>2.153843455016613E-2</v>
      </c>
      <c r="MX44" s="34">
        <v>2.1280618384480476E-2</v>
      </c>
      <c r="MY44" s="34">
        <v>2.1024134010076523E-2</v>
      </c>
      <c r="MZ44" s="34">
        <v>2.0752664655447006E-2</v>
      </c>
      <c r="NA44" s="34">
        <v>2.0502014085650444E-2</v>
      </c>
      <c r="NB44" s="34">
        <v>2.0206833258271217E-2</v>
      </c>
      <c r="NC44" s="34">
        <v>1.9853735342621803E-2</v>
      </c>
      <c r="ND44" s="34">
        <v>1.9569685682654381E-2</v>
      </c>
      <c r="NE44" s="34">
        <v>1.9324811175465584E-2</v>
      </c>
      <c r="NF44" s="34">
        <v>1.9036056473851204E-2</v>
      </c>
      <c r="NG44" s="34">
        <v>1.8749164417386055E-2</v>
      </c>
      <c r="NH44" s="34">
        <v>1.8409356474876404E-2</v>
      </c>
      <c r="NI44" s="34">
        <v>1.8093686550855637E-2</v>
      </c>
      <c r="NJ44" s="34">
        <v>1.7792608588933945E-2</v>
      </c>
      <c r="NK44" s="34">
        <v>1.7478702589869499E-2</v>
      </c>
      <c r="NL44" s="34">
        <v>1.7222577705979347E-2</v>
      </c>
      <c r="NM44" s="34">
        <v>1.689784973859787E-2</v>
      </c>
      <c r="NN44" s="34">
        <v>1.6513943672180176E-2</v>
      </c>
      <c r="NO44" s="34">
        <v>1.6236424446105957E-2</v>
      </c>
      <c r="NP44" s="34">
        <v>1.601644791662693E-2</v>
      </c>
      <c r="NQ44" s="34">
        <v>1.5789741650223732E-2</v>
      </c>
      <c r="NR44" s="34">
        <v>1.5541780740022659E-2</v>
      </c>
      <c r="NS44" s="34">
        <v>1.5242810361087322E-2</v>
      </c>
      <c r="NT44" s="34">
        <v>1.4995081350207329E-2</v>
      </c>
      <c r="NU44" s="34">
        <v>1.4745147898793221E-2</v>
      </c>
      <c r="NV44" s="34">
        <v>1.4466607011854649E-2</v>
      </c>
      <c r="NW44" s="34">
        <v>1.4245473779737949E-2</v>
      </c>
      <c r="NX44" s="34">
        <v>1.4034958556294441E-2</v>
      </c>
      <c r="NY44" s="34">
        <v>1.372723001986742E-2</v>
      </c>
      <c r="NZ44" s="34">
        <v>1.3399709947407246E-2</v>
      </c>
      <c r="OA44" s="34">
        <v>1.3151018880307674E-2</v>
      </c>
      <c r="OB44" s="34">
        <v>1.2925182469189167E-2</v>
      </c>
      <c r="OC44" s="34">
        <v>1.2734169140458107E-2</v>
      </c>
      <c r="OD44" s="34">
        <v>1.2493795715272427E-2</v>
      </c>
      <c r="OE44" s="34">
        <v>1.2170710600912571E-2</v>
      </c>
      <c r="OF44" s="34">
        <v>1.1936958879232407E-2</v>
      </c>
      <c r="OG44" s="34">
        <v>1.1737905442714691E-2</v>
      </c>
      <c r="OH44" s="34">
        <v>1.1490666307508945E-2</v>
      </c>
      <c r="OI44" s="34">
        <v>1.1280196718871593E-2</v>
      </c>
      <c r="OJ44" s="34">
        <v>1.1069409549236298E-2</v>
      </c>
      <c r="OK44" s="34">
        <v>1.0778533294796944E-2</v>
      </c>
      <c r="OL44" s="34">
        <v>1.052473671734333E-2</v>
      </c>
      <c r="OM44" s="34">
        <v>1.0295702144503593E-2</v>
      </c>
      <c r="ON44" s="34">
        <v>1.0002763010561466E-2</v>
      </c>
      <c r="OO44" s="34">
        <v>9.793759323656559E-3</v>
      </c>
      <c r="OP44" s="34">
        <v>9.5999976620078087E-3</v>
      </c>
      <c r="OQ44" s="34">
        <v>9.3654626980423927E-3</v>
      </c>
      <c r="OR44" s="34">
        <v>9.162168949842453E-3</v>
      </c>
      <c r="OS44" s="34">
        <v>8.8842930272221565E-3</v>
      </c>
      <c r="OT44" s="34">
        <v>8.6309993639588356E-3</v>
      </c>
      <c r="OU44" s="34">
        <v>8.4600998088717461E-3</v>
      </c>
      <c r="OV44" s="34">
        <v>8.276219479739666E-3</v>
      </c>
      <c r="OW44" s="34">
        <v>8.0342851579189301E-3</v>
      </c>
      <c r="OX44" s="34">
        <v>7.788962684571743E-3</v>
      </c>
      <c r="OY44" s="34">
        <v>7.60261295363307E-3</v>
      </c>
      <c r="OZ44" s="34">
        <v>7.3969927616417408E-3</v>
      </c>
      <c r="PA44" s="34">
        <v>7.1644238196313381E-3</v>
      </c>
      <c r="PB44" s="34">
        <v>6.9530014880001545E-3</v>
      </c>
      <c r="PC44" s="34">
        <v>6.7429989576339722E-3</v>
      </c>
      <c r="PD44" s="34">
        <v>6.5443417988717556E-3</v>
      </c>
      <c r="PE44" t="s">
        <v>1300</v>
      </c>
      <c r="PF44" t="s">
        <v>843</v>
      </c>
      <c r="PG44" t="s">
        <v>843</v>
      </c>
      <c r="PH44" t="s">
        <v>843</v>
      </c>
      <c r="PI44" t="s">
        <v>843</v>
      </c>
      <c r="PJ44" t="s">
        <v>1300</v>
      </c>
      <c r="PK44" s="34">
        <v>0.49564355611801147</v>
      </c>
      <c r="PL44" s="34">
        <v>0.49594324827194214</v>
      </c>
      <c r="PM44" s="34">
        <v>0.49627202749252319</v>
      </c>
      <c r="PN44" s="34">
        <v>0.4966106116771698</v>
      </c>
      <c r="PO44" s="34">
        <v>0.49695637822151184</v>
      </c>
      <c r="PP44" s="34">
        <v>0.49706378579139709</v>
      </c>
      <c r="PQ44" s="34">
        <v>0.49717867374420166</v>
      </c>
      <c r="PR44" s="34">
        <v>0.49754497408866882</v>
      </c>
      <c r="PS44" s="34">
        <v>0.49786171317100525</v>
      </c>
      <c r="PT44" s="34">
        <v>0.49811393022537231</v>
      </c>
      <c r="PU44" s="34">
        <v>0.49834972620010376</v>
      </c>
      <c r="PV44" s="34">
        <v>0.49858301877975464</v>
      </c>
      <c r="PW44" s="34">
        <v>0.49885651469230652</v>
      </c>
      <c r="PX44" s="34">
        <v>0.49915158748626709</v>
      </c>
      <c r="PY44" s="34">
        <v>0.49943181872367859</v>
      </c>
      <c r="PZ44" s="34">
        <v>0.49969014525413513</v>
      </c>
      <c r="QA44" s="34">
        <v>0.49993094801902771</v>
      </c>
      <c r="QB44" s="34">
        <v>0.50015664100646973</v>
      </c>
      <c r="QC44" s="34">
        <v>0.50036793947219849</v>
      </c>
      <c r="QD44" s="34">
        <v>0.50056165456771851</v>
      </c>
      <c r="QE44" s="34">
        <v>0.5007287859916687</v>
      </c>
      <c r="QF44" s="34">
        <v>0.50086665153503418</v>
      </c>
      <c r="QG44" s="34">
        <v>0.50096333026885986</v>
      </c>
      <c r="QH44" s="34">
        <v>0.50104326009750366</v>
      </c>
      <c r="QI44" s="34">
        <v>0.50114071369171143</v>
      </c>
      <c r="QJ44" s="34">
        <v>0.501251220703125</v>
      </c>
      <c r="QK44" s="34">
        <v>0.50134956836700439</v>
      </c>
      <c r="QL44" s="34">
        <v>0.50143611431121826</v>
      </c>
      <c r="QM44" s="34">
        <v>0.50151228904724121</v>
      </c>
      <c r="QN44" s="34">
        <v>0.5015789270401001</v>
      </c>
      <c r="QO44" s="34">
        <v>0.50163382291793823</v>
      </c>
      <c r="QP44" s="34">
        <v>0.50167757272720337</v>
      </c>
      <c r="QQ44" s="34">
        <v>0.5017126202583313</v>
      </c>
      <c r="QR44" s="34">
        <v>0.50174009799957275</v>
      </c>
      <c r="QS44" s="34">
        <v>0.50175923109054565</v>
      </c>
      <c r="QT44" s="34">
        <v>0.50176990032196045</v>
      </c>
      <c r="QU44" s="34">
        <v>0.50177311897277832</v>
      </c>
      <c r="QV44" s="34">
        <v>0.50176739692687988</v>
      </c>
      <c r="QW44" s="34">
        <v>0.50175517797470093</v>
      </c>
      <c r="QX44" s="34">
        <v>0.50173819065093994</v>
      </c>
      <c r="QY44" s="34">
        <v>0.50171667337417603</v>
      </c>
      <c r="QZ44" s="34">
        <v>0.50169003009796143</v>
      </c>
      <c r="RA44" s="34">
        <v>0.50165766477584839</v>
      </c>
      <c r="RB44" s="34">
        <v>0.5016208291053772</v>
      </c>
      <c r="RC44" s="34">
        <v>0.50157982110977173</v>
      </c>
      <c r="RD44" s="34">
        <v>0.50153392553329468</v>
      </c>
      <c r="RE44" s="34">
        <v>0.50148385763168335</v>
      </c>
      <c r="RF44" s="34">
        <v>0.50142949819564819</v>
      </c>
      <c r="RG44" s="34">
        <v>0.50137132406234741</v>
      </c>
      <c r="RH44" s="34">
        <v>0.50130987167358398</v>
      </c>
      <c r="RI44" s="34">
        <v>0.50124412775039673</v>
      </c>
      <c r="RJ44" s="34">
        <v>0.50117427110671997</v>
      </c>
      <c r="RK44" s="34">
        <v>0.50110125541687012</v>
      </c>
      <c r="RL44" s="34">
        <v>0.50102525949478149</v>
      </c>
      <c r="RM44" s="34">
        <v>0.50094461441040039</v>
      </c>
      <c r="RN44" s="34">
        <v>0.50086015462875366</v>
      </c>
      <c r="RO44" s="34">
        <v>0.50077348947525024</v>
      </c>
      <c r="RP44" s="34">
        <v>0.50068283081054688</v>
      </c>
      <c r="RQ44" s="34">
        <v>0.50058770179748535</v>
      </c>
      <c r="RR44" s="34">
        <v>0.50048846006393433</v>
      </c>
      <c r="RS44" s="34">
        <v>0.50038522481918335</v>
      </c>
      <c r="RT44" s="34">
        <v>0.50028055906295776</v>
      </c>
      <c r="RU44" s="34">
        <v>0.50017303228378296</v>
      </c>
      <c r="RV44" s="34">
        <v>0.50006085634231567</v>
      </c>
      <c r="RW44" s="34">
        <v>0.49994492530822754</v>
      </c>
      <c r="RX44" s="34">
        <v>0.4998241662979126</v>
      </c>
      <c r="RY44" s="34">
        <v>0.49970123171806335</v>
      </c>
      <c r="RZ44" s="34">
        <v>0.49957603216171265</v>
      </c>
      <c r="SA44" s="34">
        <v>0.49944666028022766</v>
      </c>
      <c r="SB44" s="34">
        <v>0.49931401014328003</v>
      </c>
      <c r="SC44" s="34">
        <v>0.49917817115783691</v>
      </c>
      <c r="SD44" s="34">
        <v>0.4990401566028595</v>
      </c>
      <c r="SE44" s="34">
        <v>0.49889904260635376</v>
      </c>
      <c r="SF44" s="34">
        <v>0.49875569343566895</v>
      </c>
      <c r="SG44" s="34">
        <v>0.49861109256744385</v>
      </c>
      <c r="SH44" s="34">
        <v>0.49846458435058594</v>
      </c>
      <c r="SI44" s="34">
        <v>0.49831661581993103</v>
      </c>
      <c r="SJ44" s="34">
        <v>0.49816539883613586</v>
      </c>
      <c r="SK44" s="34">
        <v>0.49801066517829895</v>
      </c>
      <c r="SL44" s="34">
        <v>0.49785503745079041</v>
      </c>
      <c r="SM44" s="34">
        <v>0.49769899249076843</v>
      </c>
      <c r="SN44" s="34">
        <v>0.49754238128662109</v>
      </c>
      <c r="SO44" s="34">
        <v>0.49738466739654541</v>
      </c>
      <c r="SP44" s="34">
        <v>0.49722501635551453</v>
      </c>
      <c r="SQ44" s="34">
        <v>0.49706411361694336</v>
      </c>
      <c r="SR44" s="34">
        <v>0.49690335988998413</v>
      </c>
      <c r="SS44" s="34">
        <v>0.49674239754676819</v>
      </c>
      <c r="ST44" s="34">
        <v>0.49658012390136719</v>
      </c>
      <c r="SU44" s="34">
        <v>0.49641606211662292</v>
      </c>
      <c r="SV44" s="34">
        <v>0.49624785780906677</v>
      </c>
      <c r="SW44" s="34">
        <v>0.49607723951339722</v>
      </c>
      <c r="SX44" s="34">
        <v>0.49590590596199036</v>
      </c>
      <c r="SY44" s="34">
        <v>0.49573367834091187</v>
      </c>
      <c r="SZ44" s="34">
        <v>0.49556145071983337</v>
      </c>
      <c r="TA44" s="34">
        <v>0.49538916349411011</v>
      </c>
      <c r="TB44" s="34">
        <v>0.49521741271018982</v>
      </c>
      <c r="TC44" s="34">
        <v>0.49504551291465759</v>
      </c>
      <c r="TD44" s="34">
        <v>0.49487411975860596</v>
      </c>
      <c r="TE44" s="34">
        <v>0.49470347166061401</v>
      </c>
      <c r="TF44" s="34">
        <v>0.49453279376029968</v>
      </c>
      <c r="TG44" s="34">
        <v>0.49436184763908386</v>
      </c>
      <c r="TH44" t="s">
        <v>843</v>
      </c>
      <c r="TI44" t="s">
        <v>843</v>
      </c>
      <c r="TJ44" t="s">
        <v>1300</v>
      </c>
      <c r="TK44" s="34">
        <v>0.51539677706117804</v>
      </c>
      <c r="TL44" s="34">
        <v>0.51720841001932794</v>
      </c>
      <c r="TM44" s="34">
        <v>0.51900930099815901</v>
      </c>
      <c r="TN44" s="34">
        <v>0.520670186830687</v>
      </c>
      <c r="TO44" s="34">
        <v>0.522109355386004</v>
      </c>
      <c r="TP44" s="34">
        <v>0.52397514473117701</v>
      </c>
      <c r="TQ44" s="34">
        <v>0.52537871768973299</v>
      </c>
      <c r="TR44" s="34">
        <v>0.52617449338473199</v>
      </c>
      <c r="TS44" s="34">
        <v>0.52744940376760996</v>
      </c>
      <c r="TT44" s="34">
        <v>0.52933876528622603</v>
      </c>
      <c r="TU44" s="34">
        <v>0.53132583634929698</v>
      </c>
      <c r="TV44" s="34">
        <v>0.53283557023087902</v>
      </c>
      <c r="TW44" s="34">
        <v>0.53412797792627698</v>
      </c>
      <c r="TX44" s="34">
        <v>0.53526852797247892</v>
      </c>
      <c r="TY44" s="34">
        <v>0.53648282537171499</v>
      </c>
      <c r="TZ44" s="34">
        <v>0.53748416402831001</v>
      </c>
      <c r="UA44" s="34">
        <v>0.53812145015430402</v>
      </c>
      <c r="UB44" s="34">
        <v>0.538767727606421</v>
      </c>
      <c r="UC44" s="34">
        <v>0.53962254338288096</v>
      </c>
      <c r="UD44" s="34">
        <v>0.54072513572333103</v>
      </c>
      <c r="UE44" s="34">
        <v>0.54198476120180106</v>
      </c>
      <c r="UF44" s="34">
        <v>0.54345611009398798</v>
      </c>
      <c r="UG44" s="34">
        <v>0.54504415681909102</v>
      </c>
      <c r="UH44" s="34">
        <v>0.54661977821059204</v>
      </c>
      <c r="UI44" s="34">
        <v>0.54825270069641696</v>
      </c>
      <c r="UJ44" s="34">
        <v>0.54996593031547403</v>
      </c>
      <c r="UK44" s="34">
        <v>0.55178832755778595</v>
      </c>
      <c r="UL44" s="34">
        <v>0.55379528232403108</v>
      </c>
      <c r="UM44" s="34">
        <v>0.55603237202203304</v>
      </c>
      <c r="UN44" s="34">
        <v>0.55852942089357205</v>
      </c>
      <c r="UO44" s="34">
        <v>0.56125211032176903</v>
      </c>
      <c r="UP44" s="34">
        <v>0.56417439392587598</v>
      </c>
      <c r="UQ44" s="34">
        <v>0.56726345741041495</v>
      </c>
      <c r="UR44" s="34">
        <v>0.57036499014157793</v>
      </c>
      <c r="US44" s="34">
        <v>0.57341812382824597</v>
      </c>
      <c r="UT44" s="34">
        <v>0.57643115738975192</v>
      </c>
      <c r="UU44" s="34">
        <v>0.57934415203133005</v>
      </c>
      <c r="UV44" s="34">
        <v>0.58211197698474204</v>
      </c>
      <c r="UW44" s="34">
        <v>0.58473215629270203</v>
      </c>
      <c r="UX44" s="34">
        <v>0.58720416656826202</v>
      </c>
      <c r="UY44" s="34">
        <v>0.58955213674915197</v>
      </c>
      <c r="UZ44" s="34">
        <v>0.59181628546264398</v>
      </c>
      <c r="VA44" s="34">
        <v>0.59398611610581897</v>
      </c>
      <c r="VB44" s="34">
        <v>0.59608134515325406</v>
      </c>
      <c r="VC44" s="34">
        <v>0.59810887925408407</v>
      </c>
      <c r="VD44" s="34">
        <v>0.60001321498608196</v>
      </c>
      <c r="VE44" s="34">
        <v>0.60181866336844103</v>
      </c>
      <c r="VF44" s="34">
        <v>0.60360505327119196</v>
      </c>
      <c r="VG44" s="34">
        <v>0.60539585471914503</v>
      </c>
      <c r="VH44" s="34">
        <v>0.607140626770034</v>
      </c>
      <c r="VI44" s="34">
        <v>0.60881457789332893</v>
      </c>
      <c r="VJ44" s="34">
        <v>0.61046442720106497</v>
      </c>
      <c r="VK44" s="34">
        <v>0.61215044223369097</v>
      </c>
      <c r="VL44" s="34">
        <v>0.613851761127852</v>
      </c>
      <c r="VM44" s="34">
        <v>0.61560188827853901</v>
      </c>
      <c r="VN44" s="34">
        <v>0.61741820994511698</v>
      </c>
      <c r="VO44" s="34">
        <v>0.61920718692827403</v>
      </c>
      <c r="VP44" s="34">
        <v>0.62102452918054807</v>
      </c>
      <c r="VQ44" s="34">
        <v>0.62290263367033705</v>
      </c>
      <c r="VR44" s="34">
        <v>0.62465964988008205</v>
      </c>
      <c r="VS44" s="34">
        <v>0.62636456519891703</v>
      </c>
      <c r="VT44" s="34">
        <v>0.628112223079066</v>
      </c>
      <c r="VU44" s="34">
        <v>0.62980360640621302</v>
      </c>
      <c r="VV44" s="34">
        <v>0.63149922873577102</v>
      </c>
      <c r="VW44" s="34">
        <v>0.63318450451918107</v>
      </c>
      <c r="VX44" s="34">
        <v>0.63483217195628594</v>
      </c>
      <c r="VY44" s="34">
        <v>0.63645549637663501</v>
      </c>
      <c r="VZ44" s="34">
        <v>0.63795092523970898</v>
      </c>
      <c r="WA44" s="34">
        <v>0.63929771356238596</v>
      </c>
      <c r="WB44" s="34">
        <v>0.64057053714850498</v>
      </c>
      <c r="WC44" s="34">
        <v>0.64180378405046501</v>
      </c>
      <c r="WD44" s="34">
        <v>0.64297648253063899</v>
      </c>
      <c r="WE44" s="34">
        <v>0.64403579129620392</v>
      </c>
      <c r="WF44" s="34">
        <v>0.64495178726686408</v>
      </c>
      <c r="WG44" s="34">
        <v>0.64581919620260508</v>
      </c>
      <c r="WH44" s="34">
        <v>0.64672108982944099</v>
      </c>
      <c r="WI44" s="34">
        <v>0.64758338445956098</v>
      </c>
      <c r="WJ44" s="34">
        <v>0.64834622201056302</v>
      </c>
      <c r="WK44" s="34">
        <v>0.64898899298952306</v>
      </c>
      <c r="WL44" s="34">
        <v>0.64951482838039898</v>
      </c>
      <c r="WM44" s="34">
        <v>0.64993468663828091</v>
      </c>
      <c r="WN44" s="34">
        <v>0.650287737250974</v>
      </c>
      <c r="WO44" s="34">
        <v>0.65060322605440501</v>
      </c>
      <c r="WP44" s="34">
        <v>0.65091131608110397</v>
      </c>
      <c r="WQ44" s="34">
        <v>0.65120251382052896</v>
      </c>
      <c r="WR44" s="34">
        <v>0.65141576183845507</v>
      </c>
      <c r="WS44" s="34">
        <v>0.651607799313207</v>
      </c>
      <c r="WT44" s="34">
        <v>0.65183261592258002</v>
      </c>
      <c r="WU44" s="34">
        <v>0.65210694358922394</v>
      </c>
      <c r="WV44" s="34">
        <v>0.65243298880835099</v>
      </c>
      <c r="WW44" s="34">
        <v>0.65271158270554497</v>
      </c>
      <c r="WX44" s="34">
        <v>0.65295967726894699</v>
      </c>
      <c r="WY44" s="34">
        <v>0.65322045143663698</v>
      </c>
      <c r="WZ44" s="34">
        <v>0.65348403146114709</v>
      </c>
      <c r="XA44" s="34">
        <v>0.65377431444376499</v>
      </c>
      <c r="XB44" s="34">
        <v>0.654060469884858</v>
      </c>
      <c r="XC44" s="34">
        <v>0.654289500549328</v>
      </c>
      <c r="XD44" s="34">
        <v>0.65450058059488103</v>
      </c>
      <c r="XE44" s="34">
        <v>0.65468671778300003</v>
      </c>
      <c r="XF44" s="34">
        <v>0.65480306580186498</v>
      </c>
      <c r="XG44" s="34">
        <v>0.65493319675481099</v>
      </c>
      <c r="XH44" t="s">
        <v>843</v>
      </c>
      <c r="XI44" t="s">
        <v>1300</v>
      </c>
      <c r="XJ44" s="34">
        <v>0.49811225256047303</v>
      </c>
      <c r="XK44" s="34">
        <v>0.49982636675431896</v>
      </c>
      <c r="XL44" s="34">
        <v>0.50150434962915402</v>
      </c>
      <c r="XM44" s="34">
        <v>0.50303128620030202</v>
      </c>
      <c r="XN44" s="34">
        <v>0.50436224769632299</v>
      </c>
      <c r="XO44" s="34">
        <v>0.506181729028781</v>
      </c>
      <c r="XP44" s="34">
        <v>0.50760583203046794</v>
      </c>
      <c r="XQ44" s="34">
        <v>0.50853588047448806</v>
      </c>
      <c r="XR44" s="34">
        <v>0.51013513380752395</v>
      </c>
      <c r="XS44" s="34">
        <v>0.51265059324790396</v>
      </c>
      <c r="XT44" s="34">
        <v>0.51511307858875</v>
      </c>
      <c r="XU44" s="34">
        <v>0.516735542065211</v>
      </c>
      <c r="XV44" s="34">
        <v>0.51804846546789096</v>
      </c>
      <c r="XW44" s="34">
        <v>0.51906066416228502</v>
      </c>
      <c r="XX44" s="34">
        <v>0.51989892644677604</v>
      </c>
      <c r="XY44" s="34">
        <v>0.52060099790689196</v>
      </c>
      <c r="XZ44" s="34">
        <v>0.52114830932219003</v>
      </c>
      <c r="YA44" s="34">
        <v>0.52166875481841801</v>
      </c>
      <c r="YB44" s="34">
        <v>0.52236624477987403</v>
      </c>
      <c r="YC44" s="34">
        <v>0.52328308887783104</v>
      </c>
      <c r="YD44" s="34">
        <v>0.52435323930645905</v>
      </c>
      <c r="YE44" s="34">
        <v>0.52562581293455102</v>
      </c>
      <c r="YF44" s="34">
        <v>0.52699188728350699</v>
      </c>
      <c r="YG44" s="34">
        <v>0.52832114571844702</v>
      </c>
      <c r="YH44" s="34">
        <v>0.52967364087342705</v>
      </c>
      <c r="YI44" s="34">
        <v>0.53110393734028394</v>
      </c>
      <c r="YJ44" s="34">
        <v>0.53268442386022397</v>
      </c>
      <c r="YK44" s="34">
        <v>0.53449623353929399</v>
      </c>
      <c r="YL44" s="34">
        <v>0.53656445151768606</v>
      </c>
      <c r="YM44" s="34">
        <v>0.53891003229998602</v>
      </c>
      <c r="YN44" s="34">
        <v>0.54149168464447006</v>
      </c>
      <c r="YO44" s="34">
        <v>0.544268107308155</v>
      </c>
      <c r="YP44" s="34">
        <v>0.54719550768032099</v>
      </c>
      <c r="YQ44" s="34">
        <v>0.55013176261688701</v>
      </c>
      <c r="YR44" s="34">
        <v>0.55302271000454395</v>
      </c>
      <c r="YS44" s="34">
        <v>0.55586722985563497</v>
      </c>
      <c r="YT44" s="34">
        <v>0.55860570483066396</v>
      </c>
      <c r="YU44" s="34">
        <v>0.56119034354029995</v>
      </c>
      <c r="YV44" s="34">
        <v>0.56361258282004401</v>
      </c>
      <c r="YW44" s="34">
        <v>0.56583965471698294</v>
      </c>
      <c r="YX44" s="34">
        <v>0.56786203168115901</v>
      </c>
      <c r="YY44" s="34">
        <v>0.56972849177352702</v>
      </c>
      <c r="YZ44" s="34">
        <v>0.57146523358042001</v>
      </c>
      <c r="ZA44" s="34">
        <v>0.57312331790784299</v>
      </c>
      <c r="ZB44" s="34">
        <v>0.574733383395024</v>
      </c>
      <c r="ZC44" s="34">
        <v>0.57626786702571997</v>
      </c>
      <c r="ZD44" s="34">
        <v>0.577749331830541</v>
      </c>
      <c r="ZE44" s="34">
        <v>0.57922689653381898</v>
      </c>
      <c r="ZF44" s="34">
        <v>0.58070126241514997</v>
      </c>
      <c r="ZG44" s="34">
        <v>0.58214233729885501</v>
      </c>
      <c r="ZH44" s="34">
        <v>0.58351946914891994</v>
      </c>
      <c r="ZI44" s="34">
        <v>0.58485678934067098</v>
      </c>
      <c r="ZJ44" s="34">
        <v>0.58623122671392303</v>
      </c>
      <c r="ZK44" s="34">
        <v>0.58761403871421403</v>
      </c>
      <c r="ZL44" s="34">
        <v>0.58889871507495894</v>
      </c>
      <c r="ZM44" s="34">
        <v>0.59021827638584801</v>
      </c>
      <c r="ZN44" s="34">
        <v>0.59164337344790396</v>
      </c>
      <c r="ZO44" s="34">
        <v>0.59313204679437803</v>
      </c>
      <c r="ZP44" s="34">
        <v>0.59469736366246695</v>
      </c>
      <c r="ZQ44" s="34">
        <v>0.59625372523265907</v>
      </c>
      <c r="ZR44" s="34">
        <v>0.59778745569718905</v>
      </c>
      <c r="ZS44" s="34">
        <v>0.59926445916732396</v>
      </c>
      <c r="ZT44" s="34">
        <v>0.60062258572370597</v>
      </c>
      <c r="ZU44" s="34">
        <v>0.60190407340503493</v>
      </c>
      <c r="ZV44" s="34">
        <v>0.60310843022899696</v>
      </c>
      <c r="ZW44" s="34">
        <v>0.60423895787313497</v>
      </c>
      <c r="ZX44" s="34">
        <v>0.60529534908879201</v>
      </c>
      <c r="ZY44" s="34">
        <v>0.60622199191290693</v>
      </c>
      <c r="ZZ44" s="34">
        <v>0.60707682759331194</v>
      </c>
      <c r="AAA44" s="34">
        <v>0.60790557214970997</v>
      </c>
      <c r="AAB44" s="34">
        <v>0.60869137284041497</v>
      </c>
      <c r="AAC44" s="34">
        <v>0.60941826242428598</v>
      </c>
      <c r="AAD44" s="34">
        <v>0.60999542884500302</v>
      </c>
      <c r="AAE44" s="34">
        <v>0.61033774498092097</v>
      </c>
      <c r="AAF44" s="34">
        <v>0.61054086684037001</v>
      </c>
      <c r="AAG44" s="34">
        <v>0.61071711923871097</v>
      </c>
      <c r="AAH44" s="34">
        <v>0.61081844486388304</v>
      </c>
      <c r="AAI44" s="34">
        <v>0.61081422103319494</v>
      </c>
      <c r="AAJ44" s="34">
        <v>0.61073927660922001</v>
      </c>
      <c r="AAK44" s="34">
        <v>0.61064258317962394</v>
      </c>
      <c r="AAL44" s="34">
        <v>0.61053487760521596</v>
      </c>
      <c r="AAM44" s="34">
        <v>0.61044918496079104</v>
      </c>
      <c r="AAN44" s="34">
        <v>0.61041721109038694</v>
      </c>
      <c r="AAO44" s="34">
        <v>0.61044078746090402</v>
      </c>
      <c r="AAP44" s="34">
        <v>0.61047605417610096</v>
      </c>
      <c r="AAQ44" s="34">
        <v>0.61043775817942902</v>
      </c>
      <c r="AAR44" s="34">
        <v>0.61037349826820497</v>
      </c>
      <c r="AAS44" s="34">
        <v>0.61033141535550595</v>
      </c>
      <c r="AAT44" s="34">
        <v>0.61031518108877503</v>
      </c>
      <c r="AAU44" s="34">
        <v>0.61032040391946196</v>
      </c>
      <c r="AAV44" s="34">
        <v>0.610268060505334</v>
      </c>
      <c r="AAW44" s="34">
        <v>0.61018435730091702</v>
      </c>
      <c r="AAX44" s="34">
        <v>0.61010144727842897</v>
      </c>
      <c r="AAY44" s="34">
        <v>0.609996766568764</v>
      </c>
      <c r="AAZ44" s="34">
        <v>0.60991398782268302</v>
      </c>
      <c r="ABA44" s="34">
        <v>0.60984265048892294</v>
      </c>
      <c r="ABB44" s="34">
        <v>0.60970630633395506</v>
      </c>
      <c r="ABC44" s="34">
        <v>0.609535533507779</v>
      </c>
      <c r="ABD44" s="34">
        <v>0.60934304236220005</v>
      </c>
      <c r="ABE44" s="34">
        <v>0.60906041686794499</v>
      </c>
      <c r="ABF44" s="34">
        <v>0.60874350659341503</v>
      </c>
      <c r="ABG44" t="s">
        <v>843</v>
      </c>
      <c r="ABH44" t="s">
        <v>843</v>
      </c>
      <c r="ABI44" t="s">
        <v>1300</v>
      </c>
      <c r="ABJ44" s="34">
        <v>0.40926873204046305</v>
      </c>
      <c r="ABK44" s="34">
        <v>0.41078318958414101</v>
      </c>
      <c r="ABL44" s="34">
        <v>0.41240924284253194</v>
      </c>
      <c r="ABM44" s="34">
        <v>0.41392578801396901</v>
      </c>
      <c r="ABN44" s="34">
        <v>0.41533270910554299</v>
      </c>
      <c r="ABO44" s="34">
        <v>0.41723692204315399</v>
      </c>
      <c r="ABP44" s="34">
        <v>0.41871111560176799</v>
      </c>
      <c r="ABQ44" s="34">
        <v>0.41964292373730699</v>
      </c>
      <c r="ABR44" s="34">
        <v>0.42100760812211901</v>
      </c>
      <c r="ABS44" s="34">
        <v>0.42242865901165899</v>
      </c>
      <c r="ABT44" s="34">
        <v>0.42386953568707597</v>
      </c>
      <c r="ABU44" s="34">
        <v>0.42538933162238501</v>
      </c>
      <c r="ABV44" s="34">
        <v>0.42688106549194699</v>
      </c>
      <c r="ABW44" s="34">
        <v>0.42834624496197699</v>
      </c>
      <c r="ABX44" s="34">
        <v>0.43038159581054602</v>
      </c>
      <c r="ABY44" s="34">
        <v>0.432352245885048</v>
      </c>
      <c r="ABZ44" s="34">
        <v>0.43360904618433405</v>
      </c>
      <c r="ACA44" s="34">
        <v>0.43468412369866299</v>
      </c>
      <c r="ACB44" s="34">
        <v>0.43571400246895403</v>
      </c>
      <c r="ACC44" s="34">
        <v>0.43677811802405203</v>
      </c>
      <c r="ACD44" s="34">
        <v>0.43786835736708396</v>
      </c>
      <c r="ACE44" s="34">
        <v>0.438993698110202</v>
      </c>
      <c r="ACF44" s="34">
        <v>0.440235480568064</v>
      </c>
      <c r="ACG44" s="34">
        <v>0.44173368177592498</v>
      </c>
      <c r="ACH44" s="34">
        <v>0.443483776219326</v>
      </c>
      <c r="ACI44" s="34">
        <v>0.44533453565984504</v>
      </c>
      <c r="ACJ44" s="34">
        <v>0.44731212031710199</v>
      </c>
      <c r="ACK44" s="34">
        <v>0.44937069240692501</v>
      </c>
      <c r="ACL44" s="34">
        <v>0.45138524971062999</v>
      </c>
      <c r="ACM44" s="34">
        <v>0.45340888677994795</v>
      </c>
      <c r="ACN44" s="34">
        <v>0.45550816170013297</v>
      </c>
      <c r="ACO44" s="34">
        <v>0.45772718031926701</v>
      </c>
      <c r="ACP44" s="34">
        <v>0.46012019022343403</v>
      </c>
      <c r="ACQ44" s="34">
        <v>0.46269829469078094</v>
      </c>
      <c r="ACR44" s="34">
        <v>0.46551481396573502</v>
      </c>
      <c r="ACS44" s="34">
        <v>0.46855907359562798</v>
      </c>
      <c r="ACT44" s="34">
        <v>0.47176127497398196</v>
      </c>
      <c r="ACU44" s="34">
        <v>0.475076331884769</v>
      </c>
      <c r="ACV44" s="34">
        <v>0.47841110661308905</v>
      </c>
      <c r="ACW44" s="34">
        <v>0.48167943458247997</v>
      </c>
      <c r="ACX44" s="34">
        <v>0.48483517515236102</v>
      </c>
      <c r="ACY44" s="34">
        <v>0.48788671887996399</v>
      </c>
      <c r="ACZ44" s="34">
        <v>0.490812571610173</v>
      </c>
      <c r="ADA44" s="34">
        <v>0.493596744104704</v>
      </c>
      <c r="ADB44" s="34">
        <v>0.49623876695038099</v>
      </c>
      <c r="ADC44" s="34">
        <v>0.49873440423179899</v>
      </c>
      <c r="ADD44" s="34">
        <v>0.501118056359384</v>
      </c>
      <c r="ADE44" s="34">
        <v>0.50343997106626004</v>
      </c>
      <c r="ADF44" s="34">
        <v>0.50570952334691099</v>
      </c>
      <c r="ADG44" s="34">
        <v>0.50792620326827198</v>
      </c>
      <c r="ADH44" s="34">
        <v>0.51009891155745501</v>
      </c>
      <c r="ADI44" s="34">
        <v>0.51222444887444096</v>
      </c>
      <c r="ADJ44" s="34">
        <v>0.51434361234454595</v>
      </c>
      <c r="ADK44" s="34">
        <v>0.51648062715260301</v>
      </c>
      <c r="ADL44" s="34">
        <v>0.518619976667964</v>
      </c>
      <c r="ADM44" s="34">
        <v>0.52071764160858702</v>
      </c>
      <c r="ADN44" s="34">
        <v>0.52276797484159998</v>
      </c>
      <c r="ADO44" s="34">
        <v>0.52484805650598698</v>
      </c>
      <c r="ADP44" s="34">
        <v>0.52697595392295393</v>
      </c>
      <c r="ADQ44" s="34">
        <v>0.52901593358251997</v>
      </c>
      <c r="ADR44" s="34">
        <v>0.53104374647469099</v>
      </c>
      <c r="ADS44" s="34">
        <v>0.53314738650203697</v>
      </c>
      <c r="ADT44" s="34">
        <v>0.53526861459243102</v>
      </c>
      <c r="ADU44" s="34">
        <v>0.53741469727416402</v>
      </c>
      <c r="ADV44" s="34">
        <v>0.53953672738591696</v>
      </c>
      <c r="ADW44" s="34">
        <v>0.54165368773109601</v>
      </c>
      <c r="ADX44" s="34">
        <v>0.54374622274133899</v>
      </c>
      <c r="ADY44" s="34">
        <v>0.54571593962679998</v>
      </c>
      <c r="ADZ44" s="34">
        <v>0.54757108723208003</v>
      </c>
      <c r="AEA44" s="34">
        <v>0.54939365951778296</v>
      </c>
      <c r="AEB44" s="34">
        <v>0.55119569441092198</v>
      </c>
      <c r="AEC44" s="34">
        <v>0.55292016971954505</v>
      </c>
      <c r="AED44" s="34">
        <v>0.55453289862421995</v>
      </c>
      <c r="AEE44" s="34">
        <v>0.55606948161015701</v>
      </c>
      <c r="AEF44" s="34">
        <v>0.55754698380531498</v>
      </c>
      <c r="AEG44" s="34">
        <v>0.55898579037303198</v>
      </c>
      <c r="AEH44" s="34">
        <v>0.56036545777670499</v>
      </c>
      <c r="AEI44" s="34">
        <v>0.561595606684821</v>
      </c>
      <c r="AEJ44" s="34">
        <v>0.56264614279165703</v>
      </c>
      <c r="AEK44" s="34">
        <v>0.56355879017184196</v>
      </c>
      <c r="AEL44" s="34">
        <v>0.56438852645300697</v>
      </c>
      <c r="AEM44" s="34">
        <v>0.56518606099869406</v>
      </c>
      <c r="AEN44" s="34">
        <v>0.56592325093275098</v>
      </c>
      <c r="AEO44" s="34">
        <v>0.56658742536754703</v>
      </c>
      <c r="AEP44" s="34">
        <v>0.56727986938597097</v>
      </c>
      <c r="AEQ44" s="34">
        <v>0.56796369298223393</v>
      </c>
      <c r="AER44" s="34">
        <v>0.56861452546184899</v>
      </c>
      <c r="AES44" s="34">
        <v>0.56930557839314799</v>
      </c>
      <c r="AET44" s="34">
        <v>0.57003328044379498</v>
      </c>
      <c r="AEU44" s="34">
        <v>0.57076143258989398</v>
      </c>
      <c r="AEV44" s="34">
        <v>0.57144490979001605</v>
      </c>
      <c r="AEW44" s="34">
        <v>0.57209107329233799</v>
      </c>
      <c r="AEX44" s="34">
        <v>0.57272974283136502</v>
      </c>
      <c r="AEY44" s="34">
        <v>0.57341706308650897</v>
      </c>
      <c r="AEZ44" s="34">
        <v>0.57410771141953199</v>
      </c>
      <c r="AFA44" s="34">
        <v>0.57470632710023795</v>
      </c>
      <c r="AFB44" s="34">
        <v>0.57529542393188704</v>
      </c>
      <c r="AFC44" s="34">
        <v>0.57591265756818799</v>
      </c>
      <c r="AFD44" s="34">
        <v>0.57649226386283303</v>
      </c>
      <c r="AFE44" s="34">
        <v>0.57707338471965297</v>
      </c>
      <c r="AFF44" s="34">
        <v>0.57767163187097403</v>
      </c>
      <c r="AFG44" t="s">
        <v>843</v>
      </c>
      <c r="AFH44" t="s">
        <v>843</v>
      </c>
      <c r="AFI44" s="34">
        <v>0.72519</v>
      </c>
      <c r="AFJ44" s="34">
        <v>0.72524</v>
      </c>
      <c r="AFK44" s="34">
        <v>0.72528999999999999</v>
      </c>
      <c r="AFL44" s="34">
        <v>0.72534999999999994</v>
      </c>
      <c r="AFM44" s="34">
        <v>0.72543000000000002</v>
      </c>
      <c r="AFN44" s="34">
        <v>0.72549999999999992</v>
      </c>
      <c r="AFO44" s="34">
        <v>0.72555000000000003</v>
      </c>
      <c r="AFP44" s="34">
        <v>0.72558999999999996</v>
      </c>
      <c r="AFQ44" s="34">
        <v>0.72565000000000002</v>
      </c>
      <c r="AFR44" s="34">
        <v>0.71334000000000009</v>
      </c>
      <c r="AFS44" s="34">
        <v>0.70069000000000004</v>
      </c>
      <c r="AFT44" s="34">
        <v>0.68767999999999996</v>
      </c>
      <c r="AFU44" s="34">
        <v>0.67441000000000006</v>
      </c>
      <c r="AFV44" s="34">
        <v>0.66090000000000004</v>
      </c>
      <c r="AFW44" s="34">
        <v>0.64712000000000003</v>
      </c>
      <c r="AFX44" s="34">
        <v>0.63308999999999993</v>
      </c>
      <c r="AFY44" s="34">
        <v>0.63270999999999999</v>
      </c>
      <c r="AFZ44" s="34">
        <v>0.62671999999999994</v>
      </c>
      <c r="AGA44" s="34">
        <v>0.62856000000000001</v>
      </c>
      <c r="AGB44" t="s">
        <v>843</v>
      </c>
      <c r="AGC44" t="s">
        <v>843</v>
      </c>
      <c r="AGD44" t="s">
        <v>843</v>
      </c>
      <c r="AGE44" t="s">
        <v>843</v>
      </c>
      <c r="AGF44" s="34">
        <v>2.9316190630197525E-3</v>
      </c>
      <c r="AGG44" t="s">
        <v>843</v>
      </c>
      <c r="AGH44" t="s">
        <v>843</v>
      </c>
      <c r="AGI44" t="s">
        <v>843</v>
      </c>
      <c r="AGJ44" t="s">
        <v>843</v>
      </c>
      <c r="AGK44" t="s">
        <v>843</v>
      </c>
      <c r="AGL44" t="s">
        <v>843</v>
      </c>
      <c r="AGM44" t="s">
        <v>843</v>
      </c>
      <c r="AGN44" t="s">
        <v>843</v>
      </c>
      <c r="AGO44" s="34">
        <v>0.37799999999999995</v>
      </c>
      <c r="AGP44" s="34">
        <v>2018</v>
      </c>
      <c r="AGQ44" t="s">
        <v>832</v>
      </c>
      <c r="AGR44" t="s">
        <v>843</v>
      </c>
      <c r="AGS44" s="34">
        <v>0.19899999999999998</v>
      </c>
      <c r="AGT44" s="34">
        <v>2018</v>
      </c>
      <c r="AGU44" t="s">
        <v>832</v>
      </c>
      <c r="AGV44" t="s">
        <v>843</v>
      </c>
      <c r="AGW44" s="34">
        <v>0.53200000000000003</v>
      </c>
      <c r="AGX44" s="34">
        <v>2018</v>
      </c>
      <c r="AGY44" t="s">
        <v>832</v>
      </c>
      <c r="AGZ44" t="s">
        <v>843</v>
      </c>
      <c r="AHA44" s="34">
        <v>0.83400000000000007</v>
      </c>
      <c r="AHB44" s="34">
        <v>2018</v>
      </c>
      <c r="AHC44" t="s">
        <v>832</v>
      </c>
      <c r="AHD44" t="s">
        <v>843</v>
      </c>
      <c r="AHE44" s="34">
        <v>0.38500000000000001</v>
      </c>
      <c r="AHF44" s="34">
        <v>2019</v>
      </c>
      <c r="AHG44" t="s">
        <v>832</v>
      </c>
      <c r="AHH44" t="s">
        <v>843</v>
      </c>
      <c r="AHI44" t="s">
        <v>830</v>
      </c>
      <c r="AHJ44" s="34">
        <v>0.16397678852081299</v>
      </c>
      <c r="AHK44" s="34">
        <v>0.17299166321754456</v>
      </c>
      <c r="AHL44" s="34">
        <v>0.1973131000995636</v>
      </c>
      <c r="AHM44" s="34">
        <v>0.23177915811538696</v>
      </c>
      <c r="AHN44" s="34">
        <v>0.26116096973419189</v>
      </c>
      <c r="AHO44" t="s">
        <v>843</v>
      </c>
      <c r="AHP44" s="34"/>
      <c r="AHQ44" s="34"/>
      <c r="AHR44" s="34"/>
      <c r="AHS44" s="34"/>
      <c r="AHT44" s="34"/>
      <c r="AHU44" t="s">
        <v>843</v>
      </c>
      <c r="AHV44" s="34">
        <v>0.18807956576347351</v>
      </c>
      <c r="AHW44" s="34">
        <v>0.19188489019870758</v>
      </c>
      <c r="AHX44" s="34">
        <v>0.20915678143501282</v>
      </c>
      <c r="AHY44" s="34">
        <v>0.22946099936962128</v>
      </c>
      <c r="AHZ44" s="34">
        <v>0.25173255801200867</v>
      </c>
      <c r="AIA44" t="s">
        <v>832</v>
      </c>
      <c r="AIB44" t="s">
        <v>843</v>
      </c>
      <c r="AIC44" s="34">
        <v>0.22545412182807922</v>
      </c>
      <c r="AID44" s="34">
        <v>0.22374251484870911</v>
      </c>
      <c r="AIE44" s="34">
        <v>0.23229654133319855</v>
      </c>
      <c r="AIF44" s="34">
        <v>0.22945047914981842</v>
      </c>
      <c r="AIG44" s="34">
        <v>0.251679927110672</v>
      </c>
      <c r="AIH44" t="s">
        <v>924</v>
      </c>
      <c r="AII44" t="s">
        <v>843</v>
      </c>
      <c r="AIJ44" s="34">
        <v>0.17568549513816833</v>
      </c>
      <c r="AIK44" s="34">
        <v>0.1815953254699707</v>
      </c>
      <c r="AIL44" s="34">
        <v>0.20245100557804108</v>
      </c>
      <c r="AIM44" s="34">
        <v>0.23397199809551239</v>
      </c>
      <c r="AIN44" s="34">
        <v>0.25630000233650208</v>
      </c>
      <c r="AIO44" t="s">
        <v>1607</v>
      </c>
      <c r="AIP44" s="34">
        <v>0.28022497892379761</v>
      </c>
      <c r="AIQ44" t="s">
        <v>843</v>
      </c>
      <c r="AIR44" s="34">
        <v>0.28186</v>
      </c>
      <c r="AIS44" s="34">
        <v>0.2722</v>
      </c>
      <c r="AIT44" s="34">
        <v>0.27742</v>
      </c>
      <c r="AIU44" s="34">
        <v>0.28231000000000001</v>
      </c>
      <c r="AIV44" s="34">
        <v>0.28138000000000002</v>
      </c>
      <c r="AIW44" s="34">
        <v>0.28617999999999999</v>
      </c>
      <c r="AIX44" t="s">
        <v>843</v>
      </c>
      <c r="AIY44" s="34">
        <v>5.9909999999999998E-2</v>
      </c>
      <c r="AIZ44" s="34">
        <v>5.9330000000000001E-2</v>
      </c>
      <c r="AJA44" s="34">
        <v>6.0890000000000007E-2</v>
      </c>
      <c r="AJB44" s="34">
        <v>6.0069999999999998E-2</v>
      </c>
      <c r="AJC44" s="34">
        <v>5.9580000000000001E-2</v>
      </c>
      <c r="AJD44" s="34">
        <v>5.9340000000000004E-2</v>
      </c>
      <c r="AJE44" t="s">
        <v>843</v>
      </c>
      <c r="AJF44" s="34">
        <v>4.4053934514522552E-2</v>
      </c>
      <c r="AJG44" s="34">
        <v>4.3307360261678696E-2</v>
      </c>
      <c r="AJH44" s="34">
        <v>4.6507131308317184E-2</v>
      </c>
      <c r="AJI44" s="34">
        <v>4.7373991459608078E-2</v>
      </c>
      <c r="AJJ44" s="34">
        <v>6.640259176492691E-2</v>
      </c>
      <c r="AJK44" t="s">
        <v>830</v>
      </c>
      <c r="AJL44" t="s">
        <v>843</v>
      </c>
      <c r="AJM44" t="s">
        <v>843</v>
      </c>
      <c r="AJN44" s="34">
        <v>4.4717080891132355E-2</v>
      </c>
      <c r="AJO44" s="34">
        <v>4.6889029443264008E-2</v>
      </c>
      <c r="AJP44" s="34">
        <v>5.354849249124527E-2</v>
      </c>
      <c r="AJQ44" s="34">
        <v>5.9751842170953751E-2</v>
      </c>
      <c r="AJR44" s="34">
        <v>6.0655161738395691E-2</v>
      </c>
      <c r="AJS44" t="s">
        <v>832</v>
      </c>
      <c r="AJT44" t="s">
        <v>843</v>
      </c>
      <c r="AJU44" t="s">
        <v>843</v>
      </c>
      <c r="AJV44" t="s">
        <v>843</v>
      </c>
      <c r="AJW44" s="34">
        <v>1.5480809845030308E-2</v>
      </c>
      <c r="AJX44" s="34">
        <v>1.5273774974048138E-2</v>
      </c>
      <c r="AJY44" s="34">
        <v>1.8793627619743347E-2</v>
      </c>
      <c r="AJZ44" s="34">
        <v>1.9907694309949875E-2</v>
      </c>
      <c r="AKA44" s="34">
        <v>3.9251510053873062E-2</v>
      </c>
      <c r="AKB44" t="s">
        <v>830</v>
      </c>
      <c r="AKC44" t="s">
        <v>843</v>
      </c>
      <c r="AKD44" t="s">
        <v>843</v>
      </c>
      <c r="AKE44" t="s">
        <v>843</v>
      </c>
      <c r="AKF44" s="34">
        <v>1.5418826602399349E-2</v>
      </c>
      <c r="AKG44" s="34">
        <v>1.7927000299096107E-2</v>
      </c>
      <c r="AKH44" s="34">
        <v>2.4774592369794846E-2</v>
      </c>
      <c r="AKI44" s="34">
        <v>3.1551137566566467E-2</v>
      </c>
      <c r="AKJ44" s="34">
        <v>3.3634752035140991E-2</v>
      </c>
      <c r="AKK44" t="s">
        <v>832</v>
      </c>
      <c r="AKL44" t="s">
        <v>843</v>
      </c>
      <c r="AKM44" s="34">
        <v>1400</v>
      </c>
      <c r="AKN44" t="s">
        <v>832</v>
      </c>
      <c r="AKO44" t="s">
        <v>843</v>
      </c>
      <c r="AKP44" s="34">
        <v>1201.0770263671875</v>
      </c>
      <c r="AKQ44" t="s">
        <v>830</v>
      </c>
      <c r="AKR44" t="s">
        <v>843</v>
      </c>
      <c r="AKS44" s="34">
        <v>1255.6072925907899</v>
      </c>
      <c r="AKT44" t="s">
        <v>832</v>
      </c>
      <c r="AKU44" t="s">
        <v>843</v>
      </c>
      <c r="AKV44" s="34">
        <v>1303.2220135894399</v>
      </c>
      <c r="AKW44" t="s">
        <v>832</v>
      </c>
      <c r="AKX44" t="s">
        <v>843</v>
      </c>
      <c r="AKY44" s="34">
        <v>0.13458333909511566</v>
      </c>
      <c r="AKZ44" s="34">
        <v>0.14359325170516968</v>
      </c>
      <c r="ALA44" s="34">
        <v>0.1603643000125885</v>
      </c>
      <c r="ALB44" s="34">
        <v>0.18462267518043518</v>
      </c>
      <c r="ALC44" s="34">
        <v>0.22082363069057465</v>
      </c>
      <c r="ALD44" t="s">
        <v>830</v>
      </c>
      <c r="ALE44" t="s">
        <v>843</v>
      </c>
      <c r="ALF44" t="s">
        <v>843</v>
      </c>
      <c r="ALG44" t="s">
        <v>843</v>
      </c>
      <c r="ALH44" s="34">
        <v>0.14130988717079163</v>
      </c>
      <c r="ALI44" s="34">
        <v>0.14216290414333344</v>
      </c>
      <c r="ALJ44" s="34">
        <v>0.15984052419662476</v>
      </c>
      <c r="ALK44" s="34">
        <v>0.18608050048351288</v>
      </c>
      <c r="ALL44" s="34">
        <v>0.2117377370595932</v>
      </c>
      <c r="ALM44" t="s">
        <v>832</v>
      </c>
    </row>
    <row r="45" spans="1:1001">
      <c r="A45" t="s">
        <v>512</v>
      </c>
      <c r="B45" t="s">
        <v>175</v>
      </c>
      <c r="C45" t="s">
        <v>233</v>
      </c>
      <c r="D45" s="34">
        <v>3.9709869772195816E-2</v>
      </c>
      <c r="E45" t="s">
        <v>432</v>
      </c>
      <c r="F45" s="34">
        <v>5.676683783531189E-2</v>
      </c>
      <c r="G45" t="s">
        <v>1464</v>
      </c>
      <c r="H45" s="34">
        <v>4.9891479313373566E-2</v>
      </c>
      <c r="I45" t="s">
        <v>1294</v>
      </c>
      <c r="J45" s="34">
        <v>5.7056188583374023E-2</v>
      </c>
      <c r="K45" t="s">
        <v>1521</v>
      </c>
      <c r="L45" s="34"/>
      <c r="M45" t="s">
        <v>432</v>
      </c>
      <c r="N45" s="34">
        <v>0.67348223924636841</v>
      </c>
      <c r="O45" s="34"/>
      <c r="P45" t="s">
        <v>1459</v>
      </c>
      <c r="Q45" s="34"/>
      <c r="R45" t="s">
        <v>1459</v>
      </c>
      <c r="S45" s="34">
        <v>0.76967924833297729</v>
      </c>
      <c r="T45" t="s">
        <v>432</v>
      </c>
      <c r="U45" s="34">
        <v>0.67348223924636841</v>
      </c>
      <c r="V45" t="s">
        <v>432</v>
      </c>
      <c r="W45" t="s">
        <v>843</v>
      </c>
      <c r="X45" t="s">
        <v>1464</v>
      </c>
      <c r="Y45" s="34">
        <v>0.73178845643997192</v>
      </c>
      <c r="Z45" s="34"/>
      <c r="AA45" t="s">
        <v>1459</v>
      </c>
      <c r="AB45" s="34"/>
      <c r="AC45" t="s">
        <v>1459</v>
      </c>
      <c r="AD45" s="34">
        <v>0.88791781663894653</v>
      </c>
      <c r="AE45" t="s">
        <v>1464</v>
      </c>
      <c r="AF45" s="34">
        <v>0.73881465196609497</v>
      </c>
      <c r="AG45" t="s">
        <v>1464</v>
      </c>
      <c r="AH45" t="s">
        <v>843</v>
      </c>
      <c r="AI45" t="s">
        <v>1294</v>
      </c>
      <c r="AJ45" s="34">
        <v>0.6771848201751709</v>
      </c>
      <c r="AK45" s="34"/>
      <c r="AL45" t="s">
        <v>1459</v>
      </c>
      <c r="AM45" s="34"/>
      <c r="AN45" t="s">
        <v>1459</v>
      </c>
      <c r="AO45" s="34">
        <v>0.82997602224349976</v>
      </c>
      <c r="AP45" t="s">
        <v>1294</v>
      </c>
      <c r="AQ45" s="34">
        <v>0.6771848201751709</v>
      </c>
      <c r="AR45" t="s">
        <v>1294</v>
      </c>
      <c r="AS45" t="s">
        <v>843</v>
      </c>
      <c r="AT45" t="s">
        <v>1521</v>
      </c>
      <c r="AU45" s="34">
        <v>0.58810412883758545</v>
      </c>
      <c r="AV45" s="34"/>
      <c r="AW45" t="s">
        <v>1459</v>
      </c>
      <c r="AX45" s="34"/>
      <c r="AY45" t="s">
        <v>1459</v>
      </c>
      <c r="AZ45" s="34">
        <v>0.73985636234283447</v>
      </c>
      <c r="BA45" t="s">
        <v>1521</v>
      </c>
      <c r="BB45" s="34">
        <v>0.58810412883758545</v>
      </c>
      <c r="BC45" t="s">
        <v>1521</v>
      </c>
      <c r="BD45" t="s">
        <v>843</v>
      </c>
      <c r="BE45" s="34">
        <v>0.54523499805254672</v>
      </c>
      <c r="BF45" t="s">
        <v>465</v>
      </c>
      <c r="BG45" t="s">
        <v>843</v>
      </c>
      <c r="BH45" t="s">
        <v>432</v>
      </c>
      <c r="BI45" s="34">
        <v>1.5053670406341553</v>
      </c>
      <c r="BJ45" t="s">
        <v>819</v>
      </c>
      <c r="BK45" s="34">
        <v>3.7913973331451416</v>
      </c>
      <c r="BL45" t="s">
        <v>1294</v>
      </c>
      <c r="BM45" s="34">
        <v>4.4199590682983398</v>
      </c>
      <c r="BN45" t="s">
        <v>1521</v>
      </c>
      <c r="BO45" s="34">
        <v>3.5294649600982666</v>
      </c>
      <c r="BP45" t="s">
        <v>843</v>
      </c>
      <c r="BQ45" s="34">
        <v>2.3396694660186768</v>
      </c>
      <c r="BR45" t="s">
        <v>465</v>
      </c>
      <c r="BS45" s="34"/>
      <c r="BT45" t="s">
        <v>843</v>
      </c>
      <c r="BU45" s="34">
        <v>3.3246822357177734</v>
      </c>
      <c r="BV45" t="s">
        <v>1552</v>
      </c>
      <c r="BW45" t="s">
        <v>843</v>
      </c>
      <c r="BX45" s="34">
        <v>2.5122501850128174</v>
      </c>
      <c r="BY45" t="s">
        <v>465</v>
      </c>
      <c r="BZ45" t="s">
        <v>843</v>
      </c>
      <c r="CA45" t="s">
        <v>465</v>
      </c>
      <c r="CB45" s="34">
        <v>5.4214815609157085E-3</v>
      </c>
      <c r="CC45" s="34">
        <v>4.6930694952607155E-3</v>
      </c>
      <c r="CD45" s="34">
        <v>4.7089480794966221E-3</v>
      </c>
      <c r="CE45" s="34">
        <v>3.8022354710847139E-3</v>
      </c>
      <c r="CF45" s="34">
        <v>3.8022384978830814E-3</v>
      </c>
      <c r="CG45" t="s">
        <v>843</v>
      </c>
      <c r="CH45" t="s">
        <v>465</v>
      </c>
      <c r="CI45" s="34">
        <v>6.4205015078186989E-3</v>
      </c>
      <c r="CJ45" s="34">
        <v>5.952516570687294E-3</v>
      </c>
      <c r="CK45" s="34">
        <v>5.778125487267971E-3</v>
      </c>
      <c r="CL45" s="34">
        <v>5.6714778766036034E-3</v>
      </c>
      <c r="CM45" s="34">
        <v>5.6387479417026043E-3</v>
      </c>
      <c r="CN45" t="s">
        <v>843</v>
      </c>
      <c r="CO45" t="s">
        <v>465</v>
      </c>
      <c r="CP45" s="34">
        <v>5.9743542224168777E-3</v>
      </c>
      <c r="CQ45" s="34">
        <v>5.7432614266872406E-3</v>
      </c>
      <c r="CR45" s="34">
        <v>5.7246191427111626E-3</v>
      </c>
      <c r="CS45" s="34">
        <v>5.6582079268991947E-3</v>
      </c>
      <c r="CT45" s="34">
        <v>5.6660785339772701E-3</v>
      </c>
      <c r="CU45" t="s">
        <v>843</v>
      </c>
      <c r="CV45" t="s">
        <v>465</v>
      </c>
      <c r="CW45" s="34">
        <v>5.7653733529150486E-3</v>
      </c>
      <c r="CX45" s="34">
        <v>5.6581948883831501E-3</v>
      </c>
      <c r="CY45" s="34">
        <v>5.5668866261839867E-3</v>
      </c>
      <c r="CZ45" s="34">
        <v>5.4930443875491619E-3</v>
      </c>
      <c r="DA45" s="34">
        <v>5.49300666898489E-3</v>
      </c>
      <c r="DB45" t="s">
        <v>843</v>
      </c>
      <c r="DC45" s="34"/>
      <c r="DD45" s="34"/>
      <c r="DE45" s="34"/>
      <c r="DF45" s="34"/>
      <c r="DG45" s="34"/>
      <c r="DH45" t="s">
        <v>1460</v>
      </c>
      <c r="DI45" t="s">
        <v>843</v>
      </c>
      <c r="DJ45" s="34"/>
      <c r="DK45" s="34"/>
      <c r="DL45" s="34"/>
      <c r="DM45" s="34"/>
      <c r="DN45" s="34"/>
      <c r="DO45" t="s">
        <v>1460</v>
      </c>
      <c r="DP45" t="s">
        <v>843</v>
      </c>
      <c r="DQ45" s="34"/>
      <c r="DR45" t="s">
        <v>1460</v>
      </c>
      <c r="DS45" t="s">
        <v>843</v>
      </c>
      <c r="DT45" t="s">
        <v>843</v>
      </c>
      <c r="DU45" s="34"/>
      <c r="DV45" t="s">
        <v>1460</v>
      </c>
      <c r="DW45" t="s">
        <v>843</v>
      </c>
      <c r="DX45" t="s">
        <v>843</v>
      </c>
      <c r="DY45" t="s">
        <v>465</v>
      </c>
      <c r="DZ45" s="34">
        <v>2.1715874318033457E-3</v>
      </c>
      <c r="EA45" s="34">
        <v>3.2348956447094679E-3</v>
      </c>
      <c r="EB45" s="34">
        <v>-7.9938117414712906E-4</v>
      </c>
      <c r="EC45" s="34">
        <v>-6.023443304002285E-3</v>
      </c>
      <c r="ED45" s="34">
        <v>1.3055985793471336E-2</v>
      </c>
      <c r="EE45" t="s">
        <v>843</v>
      </c>
      <c r="EF45" t="s">
        <v>465</v>
      </c>
      <c r="EG45" s="34">
        <v>3.6000001709908247E-3</v>
      </c>
      <c r="EH45" s="34">
        <v>2.5999997742474079E-3</v>
      </c>
      <c r="EI45" s="34">
        <v>-9.9999961093999445E-5</v>
      </c>
      <c r="EJ45" s="34">
        <v>1.999999862164259E-3</v>
      </c>
      <c r="EK45" s="34">
        <v>1.0000000474974513E-3</v>
      </c>
      <c r="EL45" t="s">
        <v>843</v>
      </c>
      <c r="EM45" t="s">
        <v>465</v>
      </c>
      <c r="EN45" s="34">
        <v>3.5073859617114067E-3</v>
      </c>
      <c r="EO45" s="34">
        <v>2.6816804893314838E-3</v>
      </c>
      <c r="EP45" s="34">
        <v>-1.4286595396697521E-3</v>
      </c>
      <c r="EQ45" s="34">
        <v>5.0182463601231575E-3</v>
      </c>
      <c r="ER45" s="34">
        <v>7.3443073779344559E-3</v>
      </c>
      <c r="ES45" t="s">
        <v>843</v>
      </c>
      <c r="ET45" t="s">
        <v>465</v>
      </c>
      <c r="EU45" s="34">
        <v>3.8306564092636108E-3</v>
      </c>
      <c r="EV45" s="34">
        <v>2.7025560848414898E-3</v>
      </c>
      <c r="EW45" s="34">
        <v>3.3236271701753139E-3</v>
      </c>
      <c r="EX45" s="34">
        <v>4.6387426555156708E-3</v>
      </c>
      <c r="EY45" s="34">
        <v>-7.6699157943949103E-5</v>
      </c>
      <c r="EZ45" t="s">
        <v>843</v>
      </c>
      <c r="FA45" t="s">
        <v>465</v>
      </c>
      <c r="FB45" s="34">
        <v>-4.2330138385295868E-3</v>
      </c>
      <c r="FC45" s="34">
        <v>-5.191451869904995E-3</v>
      </c>
      <c r="FD45" s="34">
        <v>-1.7498646629974246E-3</v>
      </c>
      <c r="FE45" s="34">
        <v>-1.8796479562297463E-3</v>
      </c>
      <c r="FF45" s="34">
        <v>1.3925275765359402E-2</v>
      </c>
      <c r="FG45" t="s">
        <v>843</v>
      </c>
      <c r="FH45" s="34"/>
      <c r="FI45" s="34"/>
      <c r="FJ45" s="34"/>
      <c r="FK45" s="34"/>
      <c r="FL45" s="34"/>
      <c r="FM45" t="s">
        <v>843</v>
      </c>
      <c r="FN45" t="s">
        <v>843</v>
      </c>
      <c r="FO45" s="34"/>
      <c r="FP45" t="s">
        <v>1460</v>
      </c>
      <c r="FQ45" t="s">
        <v>843</v>
      </c>
      <c r="FR45" t="s">
        <v>843</v>
      </c>
      <c r="FS45" s="34"/>
      <c r="FT45" t="s">
        <v>1460</v>
      </c>
      <c r="FU45" t="s">
        <v>843</v>
      </c>
      <c r="FV45" t="s">
        <v>843</v>
      </c>
      <c r="FW45" s="34"/>
      <c r="FX45" t="s">
        <v>1460</v>
      </c>
      <c r="FY45" t="s">
        <v>843</v>
      </c>
      <c r="FZ45" s="34"/>
      <c r="GA45" s="34"/>
      <c r="GB45" s="34"/>
      <c r="GC45" s="34"/>
      <c r="GD45" s="34"/>
      <c r="GE45" t="s">
        <v>1460</v>
      </c>
      <c r="GF45" t="s">
        <v>843</v>
      </c>
      <c r="GG45" s="34">
        <v>0.13413511216640472</v>
      </c>
      <c r="GH45" s="34">
        <v>0.13413511216640472</v>
      </c>
      <c r="GI45" s="34">
        <v>0.12770964205265045</v>
      </c>
      <c r="GJ45" s="34">
        <v>0.1263878345489502</v>
      </c>
      <c r="GK45" s="34">
        <v>0.11297972500324249</v>
      </c>
      <c r="GL45" t="s">
        <v>832</v>
      </c>
      <c r="GM45" t="s">
        <v>843</v>
      </c>
      <c r="GN45" s="34"/>
      <c r="GO45" t="s">
        <v>1460</v>
      </c>
      <c r="GP45" t="s">
        <v>843</v>
      </c>
      <c r="GQ45" t="s">
        <v>843</v>
      </c>
      <c r="GR45" s="34">
        <v>1.348604541271925E-2</v>
      </c>
      <c r="GS45" s="34">
        <v>3.2838403712958097E-3</v>
      </c>
      <c r="GT45" s="34">
        <v>-5.0514289177954197E-3</v>
      </c>
      <c r="GU45" s="34">
        <v>-1.173129491508007E-2</v>
      </c>
      <c r="GV45" s="34">
        <v>5.9134466573596001E-4</v>
      </c>
      <c r="GW45" t="s">
        <v>832</v>
      </c>
      <c r="GX45" t="s">
        <v>843</v>
      </c>
      <c r="GY45" t="s">
        <v>843</v>
      </c>
      <c r="GZ45" t="s">
        <v>843</v>
      </c>
      <c r="HA45" t="s">
        <v>843</v>
      </c>
      <c r="HB45" t="s">
        <v>843</v>
      </c>
      <c r="HC45" t="s">
        <v>843</v>
      </c>
      <c r="HD45" t="s">
        <v>843</v>
      </c>
      <c r="HE45" t="s">
        <v>843</v>
      </c>
      <c r="HF45" t="s">
        <v>843</v>
      </c>
      <c r="HG45" t="s">
        <v>843</v>
      </c>
      <c r="HH45" s="34">
        <v>61371</v>
      </c>
      <c r="HI45" s="34">
        <v>61763</v>
      </c>
      <c r="HJ45" s="34">
        <v>62139</v>
      </c>
      <c r="HK45" s="34">
        <v>62468</v>
      </c>
      <c r="HL45" s="34">
        <v>62740</v>
      </c>
      <c r="HM45" s="34">
        <v>62959</v>
      </c>
      <c r="HN45" s="34">
        <v>63081</v>
      </c>
      <c r="HO45" s="34">
        <v>63156</v>
      </c>
      <c r="HP45" s="34">
        <v>63258</v>
      </c>
      <c r="HQ45" s="34">
        <v>63353</v>
      </c>
      <c r="HR45" s="34">
        <v>63447</v>
      </c>
      <c r="HS45" s="34">
        <v>63533</v>
      </c>
      <c r="HT45" s="34">
        <v>63560</v>
      </c>
      <c r="HU45" s="34">
        <v>63506</v>
      </c>
      <c r="HV45" s="34">
        <v>63355</v>
      </c>
      <c r="HW45" s="34">
        <v>63144</v>
      </c>
      <c r="HX45" s="34">
        <v>63068</v>
      </c>
      <c r="HY45" s="34">
        <v>63275</v>
      </c>
      <c r="HZ45" s="34">
        <v>63571</v>
      </c>
      <c r="IA45" s="34">
        <v>63812</v>
      </c>
      <c r="IB45" s="34">
        <v>64031.000000000007</v>
      </c>
      <c r="IC45" s="34">
        <v>64185</v>
      </c>
      <c r="ID45" s="34">
        <v>64184</v>
      </c>
      <c r="IE45" s="34">
        <v>64069</v>
      </c>
      <c r="IF45" s="34">
        <v>63935</v>
      </c>
      <c r="IG45" s="34">
        <v>63778</v>
      </c>
      <c r="IH45" s="34">
        <v>63603</v>
      </c>
      <c r="II45" s="34">
        <v>63416</v>
      </c>
      <c r="IJ45" s="34">
        <v>63218</v>
      </c>
      <c r="IK45" s="34">
        <v>63017</v>
      </c>
      <c r="IL45" s="34">
        <v>62806</v>
      </c>
      <c r="IM45" s="34">
        <v>62578</v>
      </c>
      <c r="IN45" s="34">
        <v>62344</v>
      </c>
      <c r="IO45" s="34">
        <v>62100</v>
      </c>
      <c r="IP45" s="34">
        <v>61849</v>
      </c>
      <c r="IQ45" s="34">
        <v>61594</v>
      </c>
      <c r="IR45" s="34">
        <v>61326</v>
      </c>
      <c r="IS45" s="34">
        <v>61041</v>
      </c>
      <c r="IT45" s="34">
        <v>60745</v>
      </c>
      <c r="IU45" s="34">
        <v>60434</v>
      </c>
      <c r="IV45" s="34">
        <v>60108</v>
      </c>
      <c r="IW45" s="34">
        <v>59772</v>
      </c>
      <c r="IX45" s="34">
        <v>59416</v>
      </c>
      <c r="IY45" s="34">
        <v>59044</v>
      </c>
      <c r="IZ45" s="34">
        <v>58657</v>
      </c>
      <c r="JA45" s="34">
        <v>58255</v>
      </c>
      <c r="JB45" s="34">
        <v>57843</v>
      </c>
      <c r="JC45" s="34">
        <v>57417</v>
      </c>
      <c r="JD45" s="34">
        <v>56974</v>
      </c>
      <c r="JE45" s="34">
        <v>56514</v>
      </c>
      <c r="JF45" s="34">
        <v>56041</v>
      </c>
      <c r="JG45" s="34">
        <v>55558</v>
      </c>
      <c r="JH45" s="34">
        <v>55067</v>
      </c>
      <c r="JI45" s="34">
        <v>54559</v>
      </c>
      <c r="JJ45" s="34">
        <v>54044</v>
      </c>
      <c r="JK45" s="34">
        <v>53532</v>
      </c>
      <c r="JL45" s="34">
        <v>53010</v>
      </c>
      <c r="JM45" s="34">
        <v>52481</v>
      </c>
      <c r="JN45" s="34">
        <v>51959</v>
      </c>
      <c r="JO45" s="34">
        <v>51437</v>
      </c>
      <c r="JP45" s="34">
        <v>50917</v>
      </c>
      <c r="JQ45" s="34">
        <v>50403</v>
      </c>
      <c r="JR45" s="34">
        <v>49901</v>
      </c>
      <c r="JS45" s="34">
        <v>49411</v>
      </c>
      <c r="JT45" s="34">
        <v>48923</v>
      </c>
      <c r="JU45" s="34">
        <v>48445</v>
      </c>
      <c r="JV45" s="34">
        <v>47984</v>
      </c>
      <c r="JW45" s="34">
        <v>47532</v>
      </c>
      <c r="JX45" s="34">
        <v>47086</v>
      </c>
      <c r="JY45" s="34">
        <v>46660</v>
      </c>
      <c r="JZ45" s="34">
        <v>46246</v>
      </c>
      <c r="KA45" s="34">
        <v>45843</v>
      </c>
      <c r="KB45" s="34">
        <v>45453</v>
      </c>
      <c r="KC45" s="34">
        <v>45069</v>
      </c>
      <c r="KD45" s="34">
        <v>44702</v>
      </c>
      <c r="KE45" s="34">
        <v>44347</v>
      </c>
      <c r="KF45" s="34">
        <v>44003</v>
      </c>
      <c r="KG45" s="34">
        <v>43672</v>
      </c>
      <c r="KH45" s="34">
        <v>43346</v>
      </c>
      <c r="KI45" s="34">
        <v>43027</v>
      </c>
      <c r="KJ45" s="34">
        <v>42724</v>
      </c>
      <c r="KK45" s="34">
        <v>42426</v>
      </c>
      <c r="KL45" s="34">
        <v>42136</v>
      </c>
      <c r="KM45" s="34">
        <v>41852</v>
      </c>
      <c r="KN45" s="34">
        <v>41569</v>
      </c>
      <c r="KO45" s="34">
        <v>41298</v>
      </c>
      <c r="KP45" s="34">
        <v>41029</v>
      </c>
      <c r="KQ45" s="34">
        <v>40757</v>
      </c>
      <c r="KR45" s="34">
        <v>40486</v>
      </c>
      <c r="KS45" s="34">
        <v>40212</v>
      </c>
      <c r="KT45" s="34">
        <v>39936</v>
      </c>
      <c r="KU45" s="34">
        <v>39654</v>
      </c>
      <c r="KV45" s="34">
        <v>39373</v>
      </c>
      <c r="KW45" s="34">
        <v>39089</v>
      </c>
      <c r="KX45" s="34">
        <v>38794</v>
      </c>
      <c r="KY45" s="34">
        <v>38499</v>
      </c>
      <c r="KZ45" s="34">
        <v>38203</v>
      </c>
      <c r="LA45" s="34">
        <v>37900</v>
      </c>
      <c r="LB45" s="34">
        <v>37592</v>
      </c>
      <c r="LC45" s="34">
        <v>37285</v>
      </c>
      <c r="LD45" s="34">
        <v>36985</v>
      </c>
      <c r="LE45" t="s">
        <v>843</v>
      </c>
      <c r="LF45" t="s">
        <v>843</v>
      </c>
      <c r="LG45" t="s">
        <v>843</v>
      </c>
      <c r="LH45" s="34">
        <v>6.3750706613063812E-3</v>
      </c>
      <c r="LI45" s="34">
        <v>6.367068737745285E-3</v>
      </c>
      <c r="LJ45" s="34">
        <v>6.0693314298987389E-3</v>
      </c>
      <c r="LK45" s="34">
        <v>5.2806143648922443E-3</v>
      </c>
      <c r="LL45" s="34">
        <v>4.3447772040963173E-3</v>
      </c>
      <c r="LM45" s="34">
        <v>3.4845180343836546E-3</v>
      </c>
      <c r="LN45" s="34">
        <v>1.9358940189704299E-3</v>
      </c>
      <c r="LO45" s="34">
        <v>1.1882412945851684E-3</v>
      </c>
      <c r="LP45" s="34">
        <v>1.6137456987053156E-3</v>
      </c>
      <c r="LQ45" s="34">
        <v>1.5006597386673093E-3</v>
      </c>
      <c r="LR45" s="34">
        <v>1.4826501719653606E-3</v>
      </c>
      <c r="LS45" s="34">
        <v>1.3545441906899214E-3</v>
      </c>
      <c r="LT45" s="34">
        <v>4.2488571489229798E-4</v>
      </c>
      <c r="LU45" s="34">
        <v>-8.4995204815641046E-4</v>
      </c>
      <c r="LV45" s="34">
        <v>-2.380559453740716E-3</v>
      </c>
      <c r="LW45" s="34">
        <v>-3.3359979279339314E-3</v>
      </c>
      <c r="LX45" s="34">
        <v>-1.204323023557663E-3</v>
      </c>
      <c r="LY45" s="34">
        <v>3.2767970114946365E-3</v>
      </c>
      <c r="LZ45" s="34">
        <v>4.6670851297676563E-3</v>
      </c>
      <c r="MA45" s="34">
        <v>3.7838688585907221E-3</v>
      </c>
      <c r="MB45" s="34">
        <v>3.4260805696249008E-3</v>
      </c>
      <c r="MC45" s="34">
        <v>2.4021973367780447E-3</v>
      </c>
      <c r="MD45" s="34">
        <v>-1.5580086255795322E-5</v>
      </c>
      <c r="ME45" s="34">
        <v>-1.7933308845385909E-3</v>
      </c>
      <c r="MF45" s="34">
        <v>-2.0936853252351284E-3</v>
      </c>
      <c r="MG45" s="34">
        <v>-2.4586389772593975E-3</v>
      </c>
      <c r="MH45" s="34">
        <v>-2.7476642280817032E-3</v>
      </c>
      <c r="MI45" s="34">
        <v>-2.9444436077028513E-3</v>
      </c>
      <c r="MJ45" s="34">
        <v>-3.1271248590201139E-3</v>
      </c>
      <c r="MK45" s="34">
        <v>-3.1845394987612963E-3</v>
      </c>
      <c r="ML45" s="34">
        <v>-3.3539209980517626E-3</v>
      </c>
      <c r="MM45" s="34">
        <v>-3.6368316505104303E-3</v>
      </c>
      <c r="MN45" s="34">
        <v>-3.746342146769166E-3</v>
      </c>
      <c r="MO45" s="34">
        <v>-3.9214477874338627E-3</v>
      </c>
      <c r="MP45" s="34">
        <v>-4.0500583127140999E-3</v>
      </c>
      <c r="MQ45" s="34">
        <v>-4.1314675472676754E-3</v>
      </c>
      <c r="MR45" s="34">
        <v>-4.3605668470263481E-3</v>
      </c>
      <c r="MS45" s="34">
        <v>-4.6581272035837173E-3</v>
      </c>
      <c r="MT45" s="34">
        <v>-4.8609953373670578E-3</v>
      </c>
      <c r="MU45" s="34">
        <v>-5.1329140551388264E-3</v>
      </c>
      <c r="MV45" s="34">
        <v>-5.4089161567389965E-3</v>
      </c>
      <c r="MW45" s="34">
        <v>-5.6056203320622444E-3</v>
      </c>
      <c r="MX45" s="34">
        <v>-5.973773542791605E-3</v>
      </c>
      <c r="MY45" s="34">
        <v>-6.2806215137243271E-3</v>
      </c>
      <c r="MZ45" s="34">
        <v>-6.5760086290538311E-3</v>
      </c>
      <c r="NA45" s="34">
        <v>-6.8769943900406361E-3</v>
      </c>
      <c r="NB45" s="34">
        <v>-7.0974817499518394E-3</v>
      </c>
      <c r="NC45" s="34">
        <v>-7.3920171707868576E-3</v>
      </c>
      <c r="ND45" s="34">
        <v>-7.7454033307731152E-3</v>
      </c>
      <c r="NE45" s="34">
        <v>-8.1066284328699112E-3</v>
      </c>
      <c r="NF45" s="34">
        <v>-8.4048295393586159E-3</v>
      </c>
      <c r="NG45" s="34">
        <v>-8.6560454219579697E-3</v>
      </c>
      <c r="NH45" s="34">
        <v>-8.8768946006894112E-3</v>
      </c>
      <c r="NI45" s="34">
        <v>-9.2679411172866821E-3</v>
      </c>
      <c r="NJ45" s="34">
        <v>-9.4841551035642624E-3</v>
      </c>
      <c r="NK45" s="34">
        <v>-9.5189232379198074E-3</v>
      </c>
      <c r="NL45" s="34">
        <v>-9.7990306094288826E-3</v>
      </c>
      <c r="NM45" s="34">
        <v>-1.0029375553131104E-2</v>
      </c>
      <c r="NN45" s="34">
        <v>-9.996253065764904E-3</v>
      </c>
      <c r="NO45" s="34">
        <v>-1.009718794375658E-2</v>
      </c>
      <c r="NP45" s="34">
        <v>-1.0160901583731174E-2</v>
      </c>
      <c r="NQ45" s="34">
        <v>-1.0146158747375011E-2</v>
      </c>
      <c r="NR45" s="34">
        <v>-1.0009654797613621E-2</v>
      </c>
      <c r="NS45" s="34">
        <v>-9.8679708316922188E-3</v>
      </c>
      <c r="NT45" s="34">
        <v>-9.9254380911588669E-3</v>
      </c>
      <c r="NU45" s="34">
        <v>-9.8184999078512192E-3</v>
      </c>
      <c r="NV45" s="34">
        <v>-9.5615116879343987E-3</v>
      </c>
      <c r="NW45" s="34">
        <v>-9.4644539058208466E-3</v>
      </c>
      <c r="NX45" s="34">
        <v>-9.427451528608799E-3</v>
      </c>
      <c r="NY45" s="34">
        <v>-9.0884501114487648E-3</v>
      </c>
      <c r="NZ45" s="34">
        <v>-8.9122932404279709E-3</v>
      </c>
      <c r="OA45" s="34">
        <v>-8.7524587288498878E-3</v>
      </c>
      <c r="OB45" s="34">
        <v>-8.5436906665563583E-3</v>
      </c>
      <c r="OC45" s="34">
        <v>-8.4841763600707054E-3</v>
      </c>
      <c r="OD45" s="34">
        <v>-8.1764049828052521E-3</v>
      </c>
      <c r="OE45" s="34">
        <v>-7.9731810837984085E-3</v>
      </c>
      <c r="OF45" s="34">
        <v>-7.7872495166957378E-3</v>
      </c>
      <c r="OG45" s="34">
        <v>-7.5506488792598248E-3</v>
      </c>
      <c r="OH45" s="34">
        <v>-7.4927378445863724E-3</v>
      </c>
      <c r="OI45" s="34">
        <v>-7.3866010643541813E-3</v>
      </c>
      <c r="OJ45" s="34">
        <v>-7.0670023560523987E-3</v>
      </c>
      <c r="OK45" s="34">
        <v>-6.999441422522068E-3</v>
      </c>
      <c r="OL45" s="34">
        <v>-6.8588997237384319E-3</v>
      </c>
      <c r="OM45" s="34">
        <v>-6.7628966644406319E-3</v>
      </c>
      <c r="ON45" s="34">
        <v>-6.7848884500563145E-3</v>
      </c>
      <c r="OO45" s="34">
        <v>-6.5406244248151779E-3</v>
      </c>
      <c r="OP45" s="34">
        <v>-6.5349387004971504E-3</v>
      </c>
      <c r="OQ45" s="34">
        <v>-6.6515295766294003E-3</v>
      </c>
      <c r="OR45" s="34">
        <v>-6.6713686101138592E-3</v>
      </c>
      <c r="OS45" s="34">
        <v>-6.7907767370343208E-3</v>
      </c>
      <c r="OT45" s="34">
        <v>-6.8872859701514244E-3</v>
      </c>
      <c r="OU45" s="34">
        <v>-7.0863468572497368E-3</v>
      </c>
      <c r="OV45" s="34">
        <v>-7.111523300409317E-3</v>
      </c>
      <c r="OW45" s="34">
        <v>-7.2392048314213753E-3</v>
      </c>
      <c r="OX45" s="34">
        <v>-7.5755021534860134E-3</v>
      </c>
      <c r="OY45" s="34">
        <v>-7.6333284378051758E-3</v>
      </c>
      <c r="OZ45" s="34">
        <v>-7.7182203531265259E-3</v>
      </c>
      <c r="PA45" s="34">
        <v>-7.962934672832489E-3</v>
      </c>
      <c r="PB45" s="34">
        <v>-8.1598507240414619E-3</v>
      </c>
      <c r="PC45" s="34">
        <v>-8.2001611590385437E-3</v>
      </c>
      <c r="PD45" s="34">
        <v>-8.0786757171154022E-3</v>
      </c>
      <c r="PE45" t="s">
        <v>1300</v>
      </c>
      <c r="PF45" t="s">
        <v>843</v>
      </c>
      <c r="PG45" t="s">
        <v>843</v>
      </c>
      <c r="PH45" t="s">
        <v>843</v>
      </c>
      <c r="PI45" t="s">
        <v>843</v>
      </c>
      <c r="PJ45" t="s">
        <v>1300</v>
      </c>
      <c r="PK45" s="34">
        <v>0.48721709847450256</v>
      </c>
      <c r="PL45" s="34">
        <v>0.48690962791442871</v>
      </c>
      <c r="PM45" s="34">
        <v>0.48679572343826294</v>
      </c>
      <c r="PN45" s="34">
        <v>0.48688927292823792</v>
      </c>
      <c r="PO45" s="34">
        <v>0.48700988292694092</v>
      </c>
      <c r="PP45" s="34">
        <v>0.48693594336509705</v>
      </c>
      <c r="PQ45" s="34">
        <v>0.48677098751068115</v>
      </c>
      <c r="PR45" s="34">
        <v>0.48647794127464294</v>
      </c>
      <c r="PS45" s="34">
        <v>0.48626261949539185</v>
      </c>
      <c r="PT45" s="34">
        <v>0.48633846640586853</v>
      </c>
      <c r="PU45" s="34">
        <v>0.48634293675422668</v>
      </c>
      <c r="PV45" s="34">
        <v>0.48632994294166565</v>
      </c>
      <c r="PW45" s="34">
        <v>0.4863278865814209</v>
      </c>
      <c r="PX45" s="34">
        <v>0.48623752593994141</v>
      </c>
      <c r="PY45" s="34">
        <v>0.48618105053901672</v>
      </c>
      <c r="PZ45" s="34">
        <v>0.48625364899635315</v>
      </c>
      <c r="QA45" s="34">
        <v>0.48591995239257813</v>
      </c>
      <c r="QB45" s="34">
        <v>0.48523113131523132</v>
      </c>
      <c r="QC45" s="34">
        <v>0.4846077561378479</v>
      </c>
      <c r="QD45" s="34">
        <v>0.48389017581939697</v>
      </c>
      <c r="QE45" s="34">
        <v>0.48318782448768616</v>
      </c>
      <c r="QF45" s="34">
        <v>0.48238685727119446</v>
      </c>
      <c r="QG45" s="34">
        <v>0.48188021779060364</v>
      </c>
      <c r="QH45" s="34">
        <v>0.48173063993453979</v>
      </c>
      <c r="QI45" s="34">
        <v>0.48159849643707275</v>
      </c>
      <c r="QJ45" s="34">
        <v>0.48146694898605347</v>
      </c>
      <c r="QK45" s="34">
        <v>0.48131376504898071</v>
      </c>
      <c r="QL45" s="34">
        <v>0.48114040493965149</v>
      </c>
      <c r="QM45" s="34">
        <v>0.48103389143943787</v>
      </c>
      <c r="QN45" s="34">
        <v>0.48096546530723572</v>
      </c>
      <c r="QO45" s="34">
        <v>0.48086169362068176</v>
      </c>
      <c r="QP45" s="34">
        <v>0.48079198598861694</v>
      </c>
      <c r="QQ45" s="34">
        <v>0.48068779706954956</v>
      </c>
      <c r="QR45" s="34">
        <v>0.48061192035675049</v>
      </c>
      <c r="QS45" s="34">
        <v>0.48057365417480469</v>
      </c>
      <c r="QT45" s="34">
        <v>0.48050135374069214</v>
      </c>
      <c r="QU45" s="34">
        <v>0.48046505451202393</v>
      </c>
      <c r="QV45" s="34">
        <v>0.48044756054878235</v>
      </c>
      <c r="QW45" s="34">
        <v>0.48038521409034729</v>
      </c>
      <c r="QX45" s="34">
        <v>0.48035874962806702</v>
      </c>
      <c r="QY45" s="34">
        <v>0.48036867380142212</v>
      </c>
      <c r="QZ45" s="34">
        <v>0.48035869002342224</v>
      </c>
      <c r="RA45" s="34">
        <v>0.48040932416915894</v>
      </c>
      <c r="RB45" s="34">
        <v>0.48047217726707458</v>
      </c>
      <c r="RC45" s="34">
        <v>0.48052236437797546</v>
      </c>
      <c r="RD45" s="34">
        <v>0.48054245114326477</v>
      </c>
      <c r="RE45" s="34">
        <v>0.4806286096572876</v>
      </c>
      <c r="RF45" s="34">
        <v>0.48072871565818787</v>
      </c>
      <c r="RG45" s="34">
        <v>0.48079824447631836</v>
      </c>
      <c r="RH45" s="34">
        <v>0.4809073805809021</v>
      </c>
      <c r="RI45" s="34">
        <v>0.48102283477783203</v>
      </c>
      <c r="RJ45" s="34">
        <v>0.4811728298664093</v>
      </c>
      <c r="RK45" s="34">
        <v>0.4813772439956665</v>
      </c>
      <c r="RL45" s="34">
        <v>0.48155209422111511</v>
      </c>
      <c r="RM45" s="34">
        <v>0.48168158531188965</v>
      </c>
      <c r="RN45" s="34">
        <v>0.48182395100593567</v>
      </c>
      <c r="RO45" s="34">
        <v>0.48196566104888916</v>
      </c>
      <c r="RP45" s="34">
        <v>0.48207923769950867</v>
      </c>
      <c r="RQ45" s="34">
        <v>0.48222637176513672</v>
      </c>
      <c r="RR45" s="34">
        <v>0.48237648606300354</v>
      </c>
      <c r="RS45" s="34">
        <v>0.4825303852558136</v>
      </c>
      <c r="RT45" s="34">
        <v>0.48266968131065369</v>
      </c>
      <c r="RU45" s="34">
        <v>0.48279592394828796</v>
      </c>
      <c r="RV45" s="34">
        <v>0.48288843035697937</v>
      </c>
      <c r="RW45" s="34">
        <v>0.48298346996307373</v>
      </c>
      <c r="RX45" s="34">
        <v>0.48310455679893494</v>
      </c>
      <c r="RY45" s="34">
        <v>0.48326525092124939</v>
      </c>
      <c r="RZ45" s="34">
        <v>0.48344272375106812</v>
      </c>
      <c r="SA45" s="34">
        <v>0.4835832417011261</v>
      </c>
      <c r="SB45" s="34">
        <v>0.48388341069221497</v>
      </c>
      <c r="SC45" s="34">
        <v>0.48419323563575745</v>
      </c>
      <c r="SD45" s="34">
        <v>0.48443600535392761</v>
      </c>
      <c r="SE45" s="34">
        <v>0.48472046852111816</v>
      </c>
      <c r="SF45" s="34">
        <v>0.48505625128746033</v>
      </c>
      <c r="SG45" s="34">
        <v>0.48543688654899597</v>
      </c>
      <c r="SH45" s="34">
        <v>0.48591786623001099</v>
      </c>
      <c r="SI45" s="34">
        <v>0.48630774021148682</v>
      </c>
      <c r="SJ45" s="34">
        <v>0.48671919107437134</v>
      </c>
      <c r="SK45" s="34">
        <v>0.4871499240398407</v>
      </c>
      <c r="SL45" s="34">
        <v>0.48760080337524414</v>
      </c>
      <c r="SM45" s="34">
        <v>0.48799270391464233</v>
      </c>
      <c r="SN45" s="34">
        <v>0.48840335011482239</v>
      </c>
      <c r="SO45" s="34">
        <v>0.48884564638137817</v>
      </c>
      <c r="SP45" s="34">
        <v>0.48912835121154785</v>
      </c>
      <c r="SQ45" s="34">
        <v>0.48942720890045166</v>
      </c>
      <c r="SR45" s="34">
        <v>0.48966050148010254</v>
      </c>
      <c r="SS45" s="34">
        <v>0.48987302184104919</v>
      </c>
      <c r="ST45" s="34">
        <v>0.49002626538276672</v>
      </c>
      <c r="SU45" s="34">
        <v>0.4901200532913208</v>
      </c>
      <c r="SV45" s="34">
        <v>0.49017706513404846</v>
      </c>
      <c r="SW45" s="34">
        <v>0.49018430709838867</v>
      </c>
      <c r="SX45" s="34">
        <v>0.49021536111831665</v>
      </c>
      <c r="SY45" s="34">
        <v>0.49023443460464478</v>
      </c>
      <c r="SZ45" s="34">
        <v>0.49016347527503967</v>
      </c>
      <c r="TA45" s="34">
        <v>0.49007579684257507</v>
      </c>
      <c r="TB45" s="34">
        <v>0.49006468057632446</v>
      </c>
      <c r="TC45" s="34">
        <v>0.49004006385803223</v>
      </c>
      <c r="TD45" s="34">
        <v>0.48997360467910767</v>
      </c>
      <c r="TE45" s="34">
        <v>0.489918053150177</v>
      </c>
      <c r="TF45" s="34">
        <v>0.48990210890769958</v>
      </c>
      <c r="TG45" s="34">
        <v>0.48979315161705017</v>
      </c>
      <c r="TH45" t="s">
        <v>843</v>
      </c>
      <c r="TI45" t="s">
        <v>843</v>
      </c>
      <c r="TJ45" t="s">
        <v>1300</v>
      </c>
      <c r="TK45" s="34">
        <v>0.70459174528686208</v>
      </c>
      <c r="TL45" s="34">
        <v>0.70412706636659494</v>
      </c>
      <c r="TM45" s="34">
        <v>0.70391618857570504</v>
      </c>
      <c r="TN45" s="34">
        <v>0.70383799575779404</v>
      </c>
      <c r="TO45" s="34">
        <v>0.70384360978952998</v>
      </c>
      <c r="TP45" s="34">
        <v>0.70447199345600697</v>
      </c>
      <c r="TQ45" s="34">
        <v>0.70610569034804693</v>
      </c>
      <c r="TR45" s="34">
        <v>0.70746015786431893</v>
      </c>
      <c r="TS45" s="34">
        <v>0.70735485910761597</v>
      </c>
      <c r="TT45" s="34">
        <v>0.70659868831240602</v>
      </c>
      <c r="TU45" s="34">
        <v>0.70459596198401797</v>
      </c>
      <c r="TV45" s="34">
        <v>0.70099790659972006</v>
      </c>
      <c r="TW45" s="34">
        <v>0.69722547808780599</v>
      </c>
      <c r="TX45" s="34">
        <v>0.69376909268415599</v>
      </c>
      <c r="TY45" s="34">
        <v>0.69119248678083811</v>
      </c>
      <c r="TZ45" s="34">
        <v>0.68913119219561592</v>
      </c>
      <c r="UA45" s="34">
        <v>0.68559332783662097</v>
      </c>
      <c r="UB45" s="34">
        <v>0.67972342947451592</v>
      </c>
      <c r="UC45" s="34">
        <v>0.67319217882367699</v>
      </c>
      <c r="UD45" s="34">
        <v>0.66694091190459404</v>
      </c>
      <c r="UE45" s="34">
        <v>0.66048211399254997</v>
      </c>
      <c r="UF45" s="34">
        <v>0.65420269533380093</v>
      </c>
      <c r="UG45" s="34">
        <v>0.64885329677178105</v>
      </c>
      <c r="UH45" s="34">
        <v>0.64420390516474402</v>
      </c>
      <c r="UI45" s="34">
        <v>0.639203878939548</v>
      </c>
      <c r="UJ45" s="34">
        <v>0.63363542287309105</v>
      </c>
      <c r="UK45" s="34">
        <v>0.62800789264741708</v>
      </c>
      <c r="UL45" s="34">
        <v>0.62250360710540598</v>
      </c>
      <c r="UM45" s="34">
        <v>0.61672796298493304</v>
      </c>
      <c r="UN45" s="34">
        <v>0.61083825921371004</v>
      </c>
      <c r="UO45" s="34">
        <v>0.60584975957711107</v>
      </c>
      <c r="UP45" s="34">
        <v>0.60193197344135796</v>
      </c>
      <c r="UQ45" s="34">
        <v>0.59838478133596407</v>
      </c>
      <c r="UR45" s="34">
        <v>0.59465378421900195</v>
      </c>
      <c r="US45" s="34">
        <v>0.59040089248902605</v>
      </c>
      <c r="UT45" s="34">
        <v>0.58509757443906896</v>
      </c>
      <c r="UU45" s="34">
        <v>0.57888986726673797</v>
      </c>
      <c r="UV45" s="34">
        <v>0.57265958405347195</v>
      </c>
      <c r="UW45" s="34">
        <v>0.56682854555930495</v>
      </c>
      <c r="UX45" s="34">
        <v>0.56166593584790103</v>
      </c>
      <c r="UY45" s="34">
        <v>0.55659349343270892</v>
      </c>
      <c r="UZ45" s="34">
        <v>0.55115732414277696</v>
      </c>
      <c r="VA45" s="34">
        <v>0.54593880436246101</v>
      </c>
      <c r="VB45" s="34">
        <v>0.54128665667420295</v>
      </c>
      <c r="VC45" s="34">
        <v>0.53696458253420298</v>
      </c>
      <c r="VD45" s="34">
        <v>0.53253340886268297</v>
      </c>
      <c r="VE45" s="34">
        <v>0.52801092603317601</v>
      </c>
      <c r="VF45" s="34">
        <v>0.52360343100970996</v>
      </c>
      <c r="VG45" s="34">
        <v>0.51959209821937902</v>
      </c>
      <c r="VH45" s="34">
        <v>0.51640729370338601</v>
      </c>
      <c r="VI45" s="34">
        <v>0.51449372340140798</v>
      </c>
      <c r="VJ45" s="34">
        <v>0.51386838979084903</v>
      </c>
      <c r="VK45" s="34">
        <v>0.51433708028401803</v>
      </c>
      <c r="VL45" s="34">
        <v>0.51580384717601901</v>
      </c>
      <c r="VM45" s="34">
        <v>0.51821218092832599</v>
      </c>
      <c r="VN45" s="34">
        <v>0.52150602916040101</v>
      </c>
      <c r="VO45" s="34">
        <v>0.52514171988039893</v>
      </c>
      <c r="VP45" s="34">
        <v>0.52895782323294904</v>
      </c>
      <c r="VQ45" s="34">
        <v>0.53312739975172496</v>
      </c>
      <c r="VR45" s="34">
        <v>0.53721579034343303</v>
      </c>
      <c r="VS45" s="34">
        <v>0.54065890901949198</v>
      </c>
      <c r="VT45" s="34">
        <v>0.54340019443287102</v>
      </c>
      <c r="VU45" s="34">
        <v>0.54542539653911293</v>
      </c>
      <c r="VV45" s="34">
        <v>0.54659340436942794</v>
      </c>
      <c r="VW45" s="34">
        <v>0.54703309281932799</v>
      </c>
      <c r="VX45" s="34">
        <v>0.54690886572401698</v>
      </c>
      <c r="VY45" s="34">
        <v>0.54636393001906902</v>
      </c>
      <c r="VZ45" s="34">
        <v>0.54570605066060796</v>
      </c>
      <c r="WA45" s="34">
        <v>0.54507709297880502</v>
      </c>
      <c r="WB45" s="34">
        <v>0.54432645013341296</v>
      </c>
      <c r="WC45" s="34">
        <v>0.54325779526878004</v>
      </c>
      <c r="WD45" s="34">
        <v>0.54158168551703101</v>
      </c>
      <c r="WE45" s="34">
        <v>0.53914440032120703</v>
      </c>
      <c r="WF45" s="34">
        <v>0.53598331465847204</v>
      </c>
      <c r="WG45" s="34">
        <v>0.53242061228370408</v>
      </c>
      <c r="WH45" s="34">
        <v>0.52900388973448298</v>
      </c>
      <c r="WI45" s="34">
        <v>0.52591868736222502</v>
      </c>
      <c r="WJ45" s="34">
        <v>0.52282328696548197</v>
      </c>
      <c r="WK45" s="34">
        <v>0.51968485771302708</v>
      </c>
      <c r="WL45" s="34">
        <v>0.51659423152903994</v>
      </c>
      <c r="WM45" s="34">
        <v>0.51337054851431807</v>
      </c>
      <c r="WN45" s="34">
        <v>0.50978173761372703</v>
      </c>
      <c r="WO45" s="34">
        <v>0.50633061597427398</v>
      </c>
      <c r="WP45" s="34">
        <v>0.50394848452265695</v>
      </c>
      <c r="WQ45" s="34">
        <v>0.50244770805518502</v>
      </c>
      <c r="WR45" s="34">
        <v>0.50128939307722997</v>
      </c>
      <c r="WS45" s="34">
        <v>0.50068244412488705</v>
      </c>
      <c r="WT45" s="34">
        <v>0.50062565939593195</v>
      </c>
      <c r="WU45" s="34">
        <v>0.50092008249867204</v>
      </c>
      <c r="WV45" s="34">
        <v>0.50156046005595301</v>
      </c>
      <c r="WW45" s="34">
        <v>0.50240384615384603</v>
      </c>
      <c r="WX45" s="34">
        <v>0.50341705754778798</v>
      </c>
      <c r="WY45" s="34">
        <v>0.50451445769362602</v>
      </c>
      <c r="WZ45" s="34">
        <v>0.50560259919670503</v>
      </c>
      <c r="XA45" s="34">
        <v>0.50670206733000001</v>
      </c>
      <c r="XB45" s="34">
        <v>0.50772747344086899</v>
      </c>
      <c r="XC45" s="34">
        <v>0.50862497709604004</v>
      </c>
      <c r="XD45" s="34">
        <v>0.50934036939313998</v>
      </c>
      <c r="XE45" s="34">
        <v>0.50986260191798705</v>
      </c>
      <c r="XF45" s="34">
        <v>0.51020517634437401</v>
      </c>
      <c r="XG45" s="34">
        <v>0.51019332161687203</v>
      </c>
      <c r="XH45" t="s">
        <v>843</v>
      </c>
      <c r="XI45" t="s">
        <v>1300</v>
      </c>
      <c r="XJ45" s="34">
        <v>0.662617522934285</v>
      </c>
      <c r="XK45" s="34">
        <v>0.6620063792238069</v>
      </c>
      <c r="XL45" s="34">
        <v>0.66079546826092894</v>
      </c>
      <c r="XM45" s="34">
        <v>0.65913475007003597</v>
      </c>
      <c r="XN45" s="34">
        <v>0.65771710458157007</v>
      </c>
      <c r="XO45" s="34">
        <v>0.65661507183303303</v>
      </c>
      <c r="XP45" s="34">
        <v>0.65589207441285391</v>
      </c>
      <c r="XQ45" s="34">
        <v>0.65504983730633104</v>
      </c>
      <c r="XR45" s="34">
        <v>0.65307671027150904</v>
      </c>
      <c r="XS45" s="34">
        <v>0.65062703718026593</v>
      </c>
      <c r="XT45" s="34">
        <v>0.64724888489605503</v>
      </c>
      <c r="XU45" s="34">
        <v>0.64228825964459402</v>
      </c>
      <c r="XV45" s="34">
        <v>0.63707019296575707</v>
      </c>
      <c r="XW45" s="34">
        <v>0.63214499417377901</v>
      </c>
      <c r="XX45" s="34">
        <v>0.62753531686528297</v>
      </c>
      <c r="XY45" s="34">
        <v>0.62291745850753799</v>
      </c>
      <c r="XZ45" s="34">
        <v>0.61695312995496898</v>
      </c>
      <c r="YA45" s="34">
        <v>0.60877123666534994</v>
      </c>
      <c r="YB45" s="34">
        <v>0.59986471818911102</v>
      </c>
      <c r="YC45" s="34">
        <v>0.59106117235921407</v>
      </c>
      <c r="YD45" s="34">
        <v>0.58207416777941801</v>
      </c>
      <c r="YE45" s="34">
        <v>0.57395808989639296</v>
      </c>
      <c r="YF45" s="34">
        <v>0.567345444347501</v>
      </c>
      <c r="YG45" s="34">
        <v>0.56144157080647406</v>
      </c>
      <c r="YH45" s="34">
        <v>0.55569719246109306</v>
      </c>
      <c r="YI45" s="34">
        <v>0.55071498008717701</v>
      </c>
      <c r="YJ45" s="34">
        <v>0.54632213636042004</v>
      </c>
      <c r="YK45" s="34">
        <v>0.54231154352573907</v>
      </c>
      <c r="YL45" s="34">
        <v>0.538869774983193</v>
      </c>
      <c r="YM45" s="34">
        <v>0.53547824017138101</v>
      </c>
      <c r="YN45" s="34">
        <v>0.53125497563926993</v>
      </c>
      <c r="YO45" s="34">
        <v>0.52663454700895695</v>
      </c>
      <c r="YP45" s="34">
        <v>0.52225938134077599</v>
      </c>
      <c r="YQ45" s="34">
        <v>0.51770531400966202</v>
      </c>
      <c r="YR45" s="34">
        <v>0.51324586294149499</v>
      </c>
      <c r="YS45" s="34">
        <v>0.50875085235574902</v>
      </c>
      <c r="YT45" s="34">
        <v>0.50361999804324398</v>
      </c>
      <c r="YU45" s="34">
        <v>0.49825938091298494</v>
      </c>
      <c r="YV45" s="34">
        <v>0.49320931763931197</v>
      </c>
      <c r="YW45" s="34">
        <v>0.48829724743317099</v>
      </c>
      <c r="YX45" s="34">
        <v>0.48310970994119001</v>
      </c>
      <c r="YY45" s="34">
        <v>0.47766912324435601</v>
      </c>
      <c r="YZ45" s="34">
        <v>0.472128719536825</v>
      </c>
      <c r="ZA45" s="34">
        <v>0.46684280500300601</v>
      </c>
      <c r="ZB45" s="34">
        <v>0.462310872437455</v>
      </c>
      <c r="ZC45" s="34">
        <v>0.45891804207328102</v>
      </c>
      <c r="ZD45" s="34">
        <v>0.45674103399690502</v>
      </c>
      <c r="ZE45" s="34">
        <v>0.45574084556102201</v>
      </c>
      <c r="ZF45" s="34">
        <v>0.45580917779006397</v>
      </c>
      <c r="ZG45" s="34">
        <v>0.45684735775774399</v>
      </c>
      <c r="ZH45" s="34">
        <v>0.45890099301410603</v>
      </c>
      <c r="ZI45" s="34">
        <v>0.46144569638935901</v>
      </c>
      <c r="ZJ45" s="34">
        <v>0.46425263769589797</v>
      </c>
      <c r="ZK45" s="34">
        <v>0.46754460726363001</v>
      </c>
      <c r="ZL45" s="34">
        <v>0.47086143569531896</v>
      </c>
      <c r="ZM45" s="34">
        <v>0.47370239952177701</v>
      </c>
      <c r="ZN45" s="34">
        <v>0.47601844952319899</v>
      </c>
      <c r="ZO45" s="34">
        <v>0.47777788363518603</v>
      </c>
      <c r="ZP45" s="34">
        <v>0.47900728465987297</v>
      </c>
      <c r="ZQ45" s="34">
        <v>0.47969826873912502</v>
      </c>
      <c r="ZR45" s="34">
        <v>0.47994304512201097</v>
      </c>
      <c r="ZS45" s="34">
        <v>0.48000119040533301</v>
      </c>
      <c r="ZT45" s="34">
        <v>0.48008536988607298</v>
      </c>
      <c r="ZU45" s="34">
        <v>0.48019185817066901</v>
      </c>
      <c r="ZV45" s="34">
        <v>0.48029556650246297</v>
      </c>
      <c r="ZW45" s="34">
        <v>0.48019403447208198</v>
      </c>
      <c r="ZX45" s="34">
        <v>0.47954026821161</v>
      </c>
      <c r="ZY45" s="34">
        <v>0.47819363797020997</v>
      </c>
      <c r="ZZ45" s="34">
        <v>0.47611816675869695</v>
      </c>
      <c r="AAA45" s="34">
        <v>0.47362273492000595</v>
      </c>
      <c r="AAB45" s="34">
        <v>0.47114345024434501</v>
      </c>
      <c r="AAC45" s="34">
        <v>0.46882327919988698</v>
      </c>
      <c r="AAD45" s="34">
        <v>0.46643272795274299</v>
      </c>
      <c r="AAE45" s="34">
        <v>0.46376152386869202</v>
      </c>
      <c r="AAF45" s="34">
        <v>0.46093531536973004</v>
      </c>
      <c r="AAG45" s="34">
        <v>0.45800777946896704</v>
      </c>
      <c r="AAH45" s="34">
        <v>0.454741722155308</v>
      </c>
      <c r="AAI45" s="34">
        <v>0.45142824431850698</v>
      </c>
      <c r="AAJ45" s="34">
        <v>0.449112364605322</v>
      </c>
      <c r="AAK45" s="34">
        <v>0.44761428870244302</v>
      </c>
      <c r="AAL45" s="34">
        <v>0.44628959964423204</v>
      </c>
      <c r="AAM45" s="34">
        <v>0.44541083297977702</v>
      </c>
      <c r="AAN45" s="34">
        <v>0.44507730827192604</v>
      </c>
      <c r="AAO45" s="34">
        <v>0.44506170627098202</v>
      </c>
      <c r="AAP45" s="34">
        <v>0.44529041725303403</v>
      </c>
      <c r="AAQ45" s="34">
        <v>0.44568204656343496</v>
      </c>
      <c r="AAR45" s="34">
        <v>0.446233152160667</v>
      </c>
      <c r="AAS45" s="34">
        <v>0.44690482616483101</v>
      </c>
      <c r="AAT45" s="34">
        <v>0.44761704807894198</v>
      </c>
      <c r="AAU45" s="34">
        <v>0.448355610817532</v>
      </c>
      <c r="AAV45" s="34">
        <v>0.44905598958333298</v>
      </c>
      <c r="AAW45" s="34">
        <v>0.44968981691632598</v>
      </c>
      <c r="AAX45" s="34">
        <v>0.45012508413018898</v>
      </c>
      <c r="AAY45" s="34">
        <v>0.45034408657166997</v>
      </c>
      <c r="AAZ45" s="34">
        <v>0.45048203330411901</v>
      </c>
      <c r="ABA45" s="34">
        <v>0.45050520792747906</v>
      </c>
      <c r="ABB45" s="34">
        <v>0.45035730178258199</v>
      </c>
      <c r="ABC45" s="34">
        <v>0.45007915567282303</v>
      </c>
      <c r="ABD45" s="34">
        <v>0.44967612359176895</v>
      </c>
      <c r="ABE45" s="34">
        <v>0.44914845111975304</v>
      </c>
      <c r="ABF45" s="34">
        <v>0.44839799918886003</v>
      </c>
      <c r="ABG45" t="s">
        <v>843</v>
      </c>
      <c r="ABH45" t="s">
        <v>843</v>
      </c>
      <c r="ABI45" t="s">
        <v>1300</v>
      </c>
      <c r="ABJ45" s="34">
        <v>0.64701569145035909</v>
      </c>
      <c r="ABK45" s="34">
        <v>0.64528925084597599</v>
      </c>
      <c r="ABL45" s="34">
        <v>0.644686552032121</v>
      </c>
      <c r="ABM45" s="34">
        <v>0.64527154120142494</v>
      </c>
      <c r="ABN45" s="34">
        <v>0.64642455829966294</v>
      </c>
      <c r="ABO45" s="34">
        <v>0.64790298371149202</v>
      </c>
      <c r="ABP45" s="34">
        <v>0.64990765767550995</v>
      </c>
      <c r="ABQ45" s="34">
        <v>0.65161387369271095</v>
      </c>
      <c r="ABR45" s="34">
        <v>0.65210449353831601</v>
      </c>
      <c r="ABS45" s="34">
        <v>0.65215812859589406</v>
      </c>
      <c r="ABT45" s="34">
        <v>0.65123646508109101</v>
      </c>
      <c r="ABU45" s="34">
        <v>0.64900917633355903</v>
      </c>
      <c r="ABV45" s="34">
        <v>0.64663588234831393</v>
      </c>
      <c r="ABW45" s="34">
        <v>0.64408874751991907</v>
      </c>
      <c r="ABX45" s="34">
        <v>0.641827795754084</v>
      </c>
      <c r="ABY45" s="34">
        <v>0.63975991384771302</v>
      </c>
      <c r="ABZ45" s="34">
        <v>0.63586129257309598</v>
      </c>
      <c r="ACA45" s="34">
        <v>0.629316475701304</v>
      </c>
      <c r="ACB45" s="34">
        <v>0.62210756477009999</v>
      </c>
      <c r="ACC45" s="34">
        <v>0.61540631390893497</v>
      </c>
      <c r="ACD45" s="34">
        <v>0.60867867656819796</v>
      </c>
      <c r="ACE45" s="34">
        <v>0.601963075484926</v>
      </c>
      <c r="ACF45" s="34">
        <v>0.59612208650130905</v>
      </c>
      <c r="ACG45" s="34">
        <v>0.590800543164401</v>
      </c>
      <c r="ACH45" s="34">
        <v>0.58486744349730202</v>
      </c>
      <c r="ACI45" s="34">
        <v>0.57861645081376001</v>
      </c>
      <c r="ACJ45" s="34">
        <v>0.57286155636089198</v>
      </c>
      <c r="ACK45" s="34">
        <v>0.56773867999653094</v>
      </c>
      <c r="ACL45" s="34">
        <v>0.56269229248230301</v>
      </c>
      <c r="ACM45" s="34">
        <v>0.55767048835640898</v>
      </c>
      <c r="ACN45" s="34">
        <v>0.55333089195299801</v>
      </c>
      <c r="ACO45" s="34">
        <v>0.54954976549453904</v>
      </c>
      <c r="ACP45" s="34">
        <v>0.54606260375814997</v>
      </c>
      <c r="ACQ45" s="34">
        <v>0.54313204508856705</v>
      </c>
      <c r="ACR45" s="34">
        <v>0.54024688962723999</v>
      </c>
      <c r="ACS45" s="34">
        <v>0.53650517907588402</v>
      </c>
      <c r="ACT45" s="34">
        <v>0.53239245996803997</v>
      </c>
      <c r="ACU45" s="34">
        <v>0.52855024860136102</v>
      </c>
      <c r="ACV45" s="34">
        <v>0.52456169232035599</v>
      </c>
      <c r="ACW45" s="34">
        <v>0.52073732718893995</v>
      </c>
      <c r="ACX45" s="34">
        <v>0.51686533518554001</v>
      </c>
      <c r="ACY45" s="34">
        <v>0.51232610859690697</v>
      </c>
      <c r="ACZ45" s="34">
        <v>0.50764945469233902</v>
      </c>
      <c r="ADA45" s="34">
        <v>0.50333223246873093</v>
      </c>
      <c r="ADB45" s="34">
        <v>0.49911775987725399</v>
      </c>
      <c r="ADC45" s="34">
        <v>0.49458849379028602</v>
      </c>
      <c r="ADD45" s="34">
        <v>0.48980438597249504</v>
      </c>
      <c r="ADE45" s="34">
        <v>0.48495667697130701</v>
      </c>
      <c r="ADF45" s="34">
        <v>0.48034647078956394</v>
      </c>
      <c r="ADG45" s="34">
        <v>0.47647948756513797</v>
      </c>
      <c r="ADH45" s="34">
        <v>0.47383635341666397</v>
      </c>
      <c r="ADI45" s="34">
        <v>0.47246121170668504</v>
      </c>
      <c r="ADJ45" s="34">
        <v>0.47221566455408898</v>
      </c>
      <c r="ADK45" s="34">
        <v>0.47299736984393198</v>
      </c>
      <c r="ADL45" s="34">
        <v>0.474784201615365</v>
      </c>
      <c r="ADM45" s="34">
        <v>0.47753192045804804</v>
      </c>
      <c r="ADN45" s="34">
        <v>0.48064026259444098</v>
      </c>
      <c r="ADO45" s="34">
        <v>0.48400865066737803</v>
      </c>
      <c r="ADP45" s="34">
        <v>0.48786050405612202</v>
      </c>
      <c r="ADQ45" s="34">
        <v>0.49168392095107599</v>
      </c>
      <c r="ADR45" s="34">
        <v>0.49489861049737299</v>
      </c>
      <c r="ADS45" s="34">
        <v>0.49750014880066701</v>
      </c>
      <c r="ADT45" s="34">
        <v>0.49949399304616199</v>
      </c>
      <c r="ADU45" s="34">
        <v>0.50073363488256806</v>
      </c>
      <c r="ADV45" s="34">
        <v>0.50134905872493496</v>
      </c>
      <c r="ADW45" s="34">
        <v>0.50149654247084297</v>
      </c>
      <c r="ADX45" s="34">
        <v>0.50131813398076508</v>
      </c>
      <c r="ADY45" s="34">
        <v>0.50111503828999404</v>
      </c>
      <c r="ADZ45" s="34">
        <v>0.50099817355477194</v>
      </c>
      <c r="AEA45" s="34">
        <v>0.50081976875020107</v>
      </c>
      <c r="AEB45" s="34">
        <v>0.50034597586818297</v>
      </c>
      <c r="AEC45" s="34">
        <v>0.49926379966625606</v>
      </c>
      <c r="AED45" s="34">
        <v>0.49742044067013602</v>
      </c>
      <c r="AEE45" s="34">
        <v>0.49480247173809305</v>
      </c>
      <c r="AEF45" s="34">
        <v>0.491717280180754</v>
      </c>
      <c r="AEG45" s="34">
        <v>0.48870849540560302</v>
      </c>
      <c r="AEH45" s="34">
        <v>0.48594414017226101</v>
      </c>
      <c r="AEI45" s="34">
        <v>0.483049974240082</v>
      </c>
      <c r="AEJ45" s="34">
        <v>0.47996908560288803</v>
      </c>
      <c r="AEK45" s="34">
        <v>0.47684012364329398</v>
      </c>
      <c r="AEL45" s="34">
        <v>0.47349881215695899</v>
      </c>
      <c r="AEM45" s="34">
        <v>0.46972375430160701</v>
      </c>
      <c r="AEN45" s="34">
        <v>0.46602114556263602</v>
      </c>
      <c r="AEO45" s="34">
        <v>0.46330477999593805</v>
      </c>
      <c r="AEP45" s="34">
        <v>0.46140800346407801</v>
      </c>
      <c r="AEQ45" s="34">
        <v>0.45985931692434301</v>
      </c>
      <c r="AER45" s="34">
        <v>0.45884618196885102</v>
      </c>
      <c r="AES45" s="34">
        <v>0.45837524842358396</v>
      </c>
      <c r="AET45" s="34">
        <v>0.45827518494275699</v>
      </c>
      <c r="AEU45" s="34">
        <v>0.45855144544606802</v>
      </c>
      <c r="AEV45" s="34">
        <v>0.45909705528846095</v>
      </c>
      <c r="AEW45" s="34">
        <v>0.45989055328592299</v>
      </c>
      <c r="AEX45" s="34">
        <v>0.46086835054033798</v>
      </c>
      <c r="AEY45" s="34">
        <v>0.46193302463608704</v>
      </c>
      <c r="AEZ45" s="34">
        <v>0.46307418672990702</v>
      </c>
      <c r="AFA45" s="34">
        <v>0.46415491311462603</v>
      </c>
      <c r="AFB45" s="34">
        <v>0.465159804203858</v>
      </c>
      <c r="AFC45" s="34">
        <v>0.46601583113456502</v>
      </c>
      <c r="AFD45" s="34">
        <v>0.466687948073368</v>
      </c>
      <c r="AFE45" s="34">
        <v>0.46723883599302701</v>
      </c>
      <c r="AFF45" s="34">
        <v>0.46748681898066802</v>
      </c>
      <c r="AFG45" t="s">
        <v>843</v>
      </c>
      <c r="AFH45" t="s">
        <v>843</v>
      </c>
      <c r="AFI45" s="34"/>
      <c r="AFJ45" s="34"/>
      <c r="AFK45" s="34"/>
      <c r="AFL45" s="34"/>
      <c r="AFM45" s="34"/>
      <c r="AFN45" s="34"/>
      <c r="AFO45" s="34"/>
      <c r="AFP45" s="34"/>
      <c r="AFQ45" s="34"/>
      <c r="AFR45" s="34"/>
      <c r="AFS45" s="34"/>
      <c r="AFT45" s="34"/>
      <c r="AFU45" s="34"/>
      <c r="AFV45" s="34"/>
      <c r="AFW45" s="34"/>
      <c r="AFX45" s="34"/>
      <c r="AFY45" s="34"/>
      <c r="AFZ45" s="34"/>
      <c r="AGA45" s="34"/>
      <c r="AGB45" t="s">
        <v>843</v>
      </c>
      <c r="AGC45" t="s">
        <v>843</v>
      </c>
      <c r="AGD45" t="s">
        <v>843</v>
      </c>
      <c r="AGE45" t="s">
        <v>843</v>
      </c>
      <c r="AGF45" s="34"/>
      <c r="AGG45" t="s">
        <v>843</v>
      </c>
      <c r="AGH45" t="s">
        <v>843</v>
      </c>
      <c r="AGI45" t="s">
        <v>843</v>
      </c>
      <c r="AGJ45" t="s">
        <v>843</v>
      </c>
      <c r="AGK45" t="s">
        <v>843</v>
      </c>
      <c r="AGL45" t="s">
        <v>843</v>
      </c>
      <c r="AGM45" t="s">
        <v>843</v>
      </c>
      <c r="AGN45" t="s">
        <v>843</v>
      </c>
      <c r="AGO45" s="34"/>
      <c r="AGP45" s="34"/>
      <c r="AGQ45" t="s">
        <v>1460</v>
      </c>
      <c r="AGR45" t="s">
        <v>843</v>
      </c>
      <c r="AGS45" s="34"/>
      <c r="AGT45" s="34"/>
      <c r="AGU45" t="s">
        <v>1460</v>
      </c>
      <c r="AGV45" t="s">
        <v>843</v>
      </c>
      <c r="AGW45" s="34"/>
      <c r="AGX45" s="34"/>
      <c r="AGY45" t="s">
        <v>1460</v>
      </c>
      <c r="AGZ45" t="s">
        <v>843</v>
      </c>
      <c r="AHA45" s="34"/>
      <c r="AHB45" s="34"/>
      <c r="AHC45" t="s">
        <v>1460</v>
      </c>
      <c r="AHD45" t="s">
        <v>843</v>
      </c>
      <c r="AHE45" s="34"/>
      <c r="AHF45" s="34"/>
      <c r="AHG45" t="s">
        <v>1460</v>
      </c>
      <c r="AHH45" t="s">
        <v>843</v>
      </c>
      <c r="AHI45" t="s">
        <v>465</v>
      </c>
      <c r="AHJ45" s="34">
        <v>0.20682899653911591</v>
      </c>
      <c r="AHK45" s="34">
        <v>0.21238978207111359</v>
      </c>
      <c r="AHL45" s="34">
        <v>0.20801654458045959</v>
      </c>
      <c r="AHM45" s="34">
        <v>0.21340465545654297</v>
      </c>
      <c r="AHN45" s="34">
        <v>0.21979445219039917</v>
      </c>
      <c r="AHO45" t="s">
        <v>843</v>
      </c>
      <c r="AHP45" s="34"/>
      <c r="AHQ45" s="34"/>
      <c r="AHR45" s="34"/>
      <c r="AHS45" s="34"/>
      <c r="AHT45" s="34"/>
      <c r="AHU45" t="s">
        <v>843</v>
      </c>
      <c r="AHV45" s="34">
        <v>0.12624542415142059</v>
      </c>
      <c r="AHW45" s="34">
        <v>0.12624542415142059</v>
      </c>
      <c r="AHX45" s="34">
        <v>0.12624542415142059</v>
      </c>
      <c r="AHY45" s="34">
        <v>0.13323542475700378</v>
      </c>
      <c r="AHZ45" s="34">
        <v>0.1474851667881012</v>
      </c>
      <c r="AIA45" t="s">
        <v>832</v>
      </c>
      <c r="AIB45" t="s">
        <v>843</v>
      </c>
      <c r="AIC45" s="34">
        <v>0.22531422972679138</v>
      </c>
      <c r="AID45" s="34">
        <v>0.22559827566146851</v>
      </c>
      <c r="AIE45" s="34">
        <v>0.22367745637893677</v>
      </c>
      <c r="AIF45" s="34">
        <v>0.22894996404647827</v>
      </c>
      <c r="AIG45" s="34">
        <v>0.22643586993217468</v>
      </c>
      <c r="AIH45" t="s">
        <v>465</v>
      </c>
      <c r="AII45" t="s">
        <v>843</v>
      </c>
      <c r="AIJ45" s="34">
        <v>0.23393100500106812</v>
      </c>
      <c r="AIK45" s="34">
        <v>0.23397098481655121</v>
      </c>
      <c r="AIL45" s="34">
        <v>0.22857549786567688</v>
      </c>
      <c r="AIM45" s="34">
        <v>0.23364600539207458</v>
      </c>
      <c r="AIN45" s="34">
        <v>0.23812000453472137</v>
      </c>
      <c r="AIO45" t="s">
        <v>465</v>
      </c>
      <c r="AIP45" s="34"/>
      <c r="AIQ45" t="s">
        <v>843</v>
      </c>
      <c r="AIR45" s="34"/>
      <c r="AIS45" s="34"/>
      <c r="AIT45" s="34"/>
      <c r="AIU45" s="34"/>
      <c r="AIV45" s="34"/>
      <c r="AIW45" s="34"/>
      <c r="AIX45" t="s">
        <v>843</v>
      </c>
      <c r="AIY45" s="34"/>
      <c r="AIZ45" s="34"/>
      <c r="AJA45" s="34"/>
      <c r="AJB45" s="34"/>
      <c r="AJC45" s="34"/>
      <c r="AJD45" s="34"/>
      <c r="AJE45" t="s">
        <v>843</v>
      </c>
      <c r="AJF45" s="34"/>
      <c r="AJG45" s="34"/>
      <c r="AJH45" s="34"/>
      <c r="AJI45" s="34"/>
      <c r="AJJ45" s="34"/>
      <c r="AJK45" t="s">
        <v>1460</v>
      </c>
      <c r="AJL45" t="s">
        <v>843</v>
      </c>
      <c r="AJM45" t="s">
        <v>843</v>
      </c>
      <c r="AJN45" s="34">
        <v>-2.6136888191103935E-3</v>
      </c>
      <c r="AJO45" s="34">
        <v>-1.4148229733109474E-2</v>
      </c>
      <c r="AJP45" s="34">
        <v>-1.7470335587859154E-3</v>
      </c>
      <c r="AJQ45" s="34">
        <v>-2.713073743507266E-3</v>
      </c>
      <c r="AJR45" s="34">
        <v>2.8850911185145378E-2</v>
      </c>
      <c r="AJS45" t="s">
        <v>832</v>
      </c>
      <c r="AJT45" t="s">
        <v>843</v>
      </c>
      <c r="AJU45" t="s">
        <v>843</v>
      </c>
      <c r="AJV45" t="s">
        <v>843</v>
      </c>
      <c r="AJW45" s="34"/>
      <c r="AJX45" s="34"/>
      <c r="AJY45" s="34"/>
      <c r="AJZ45" s="34"/>
      <c r="AKA45" s="34"/>
      <c r="AKB45" t="s">
        <v>1460</v>
      </c>
      <c r="AKC45" t="s">
        <v>843</v>
      </c>
      <c r="AKD45" t="s">
        <v>843</v>
      </c>
      <c r="AKE45" t="s">
        <v>843</v>
      </c>
      <c r="AKF45" s="34">
        <v>-3.1040280591696501E-3</v>
      </c>
      <c r="AKG45" s="34">
        <v>-1.2740297242999077E-2</v>
      </c>
      <c r="AKH45" s="34">
        <v>2.2606881975661963E-4</v>
      </c>
      <c r="AKI45" s="34">
        <v>-1.6424695495516062E-3</v>
      </c>
      <c r="AKJ45" s="34">
        <v>3.2495960593223572E-2</v>
      </c>
      <c r="AKK45" t="s">
        <v>832</v>
      </c>
      <c r="AKL45" t="s">
        <v>843</v>
      </c>
      <c r="AKM45" s="34">
        <v>125240</v>
      </c>
      <c r="AKN45" t="s">
        <v>832</v>
      </c>
      <c r="AKO45" t="s">
        <v>843</v>
      </c>
      <c r="AKP45" s="34"/>
      <c r="AKQ45" t="s">
        <v>1460</v>
      </c>
      <c r="AKR45" t="s">
        <v>843</v>
      </c>
      <c r="AKS45" s="34">
        <v>106359.97045402401</v>
      </c>
      <c r="AKT45" t="s">
        <v>832</v>
      </c>
      <c r="AKU45" t="s">
        <v>843</v>
      </c>
      <c r="AKV45" s="34">
        <v>118845.62110432499</v>
      </c>
      <c r="AKW45" t="s">
        <v>832</v>
      </c>
      <c r="AKX45" t="s">
        <v>843</v>
      </c>
      <c r="AKY45" s="34"/>
      <c r="AKZ45" s="34"/>
      <c r="ALA45" s="34"/>
      <c r="ALB45" s="34"/>
      <c r="ALC45" s="34"/>
      <c r="ALD45" t="s">
        <v>1460</v>
      </c>
      <c r="ALE45" t="s">
        <v>843</v>
      </c>
      <c r="ALF45" t="s">
        <v>843</v>
      </c>
      <c r="ALG45" t="s">
        <v>843</v>
      </c>
      <c r="ALH45" s="34">
        <v>0.25395506620407104</v>
      </c>
      <c r="ALI45" s="34">
        <v>0.25395506620407104</v>
      </c>
      <c r="ALJ45" s="34">
        <v>0.25395506620407104</v>
      </c>
      <c r="ALK45" s="34">
        <v>0.25962325930595398</v>
      </c>
      <c r="ALL45" s="34">
        <v>0.26046490669250488</v>
      </c>
      <c r="ALM45" t="s">
        <v>832</v>
      </c>
    </row>
    <row r="46" spans="1:1001">
      <c r="A46" t="s">
        <v>423</v>
      </c>
      <c r="B46" t="s">
        <v>176</v>
      </c>
      <c r="C46" t="s">
        <v>234</v>
      </c>
      <c r="D46" s="34">
        <v>3.5975676029920578E-2</v>
      </c>
      <c r="E46" t="s">
        <v>432</v>
      </c>
      <c r="F46" s="34">
        <v>4.4155355542898178E-2</v>
      </c>
      <c r="G46" t="s">
        <v>1464</v>
      </c>
      <c r="H46" s="34">
        <v>4.447270929813385E-2</v>
      </c>
      <c r="I46" t="s">
        <v>1294</v>
      </c>
      <c r="J46" s="34">
        <v>4.5407228171825409E-2</v>
      </c>
      <c r="K46" t="s">
        <v>1521</v>
      </c>
      <c r="L46" s="34"/>
      <c r="M46" t="s">
        <v>432</v>
      </c>
      <c r="N46" s="34">
        <v>0.88933616876602173</v>
      </c>
      <c r="O46" s="34"/>
      <c r="P46" t="s">
        <v>1459</v>
      </c>
      <c r="Q46" s="34"/>
      <c r="R46" t="s">
        <v>1459</v>
      </c>
      <c r="S46" s="34">
        <v>2.2658190727233887</v>
      </c>
      <c r="T46" t="s">
        <v>432</v>
      </c>
      <c r="U46" s="34">
        <v>1.079134464263916</v>
      </c>
      <c r="V46" t="s">
        <v>432</v>
      </c>
      <c r="W46" t="s">
        <v>843</v>
      </c>
      <c r="X46" t="s">
        <v>465</v>
      </c>
      <c r="Y46" s="34">
        <v>0.48877426981925964</v>
      </c>
      <c r="Z46" s="34"/>
      <c r="AA46" t="s">
        <v>1459</v>
      </c>
      <c r="AB46" s="34"/>
      <c r="AC46" t="s">
        <v>1459</v>
      </c>
      <c r="AD46" s="34"/>
      <c r="AE46" t="s">
        <v>1459</v>
      </c>
      <c r="AF46" s="34"/>
      <c r="AG46" t="s">
        <v>1459</v>
      </c>
      <c r="AH46" t="s">
        <v>843</v>
      </c>
      <c r="AI46" t="s">
        <v>465</v>
      </c>
      <c r="AJ46" s="34">
        <v>0.49844139814376831</v>
      </c>
      <c r="AK46" s="34"/>
      <c r="AL46" t="s">
        <v>1459</v>
      </c>
      <c r="AM46" s="34"/>
      <c r="AN46" t="s">
        <v>1459</v>
      </c>
      <c r="AO46" s="34"/>
      <c r="AP46" t="s">
        <v>1459</v>
      </c>
      <c r="AQ46" s="34"/>
      <c r="AR46" t="s">
        <v>1459</v>
      </c>
      <c r="AS46" t="s">
        <v>843</v>
      </c>
      <c r="AT46" t="s">
        <v>465</v>
      </c>
      <c r="AU46" s="34">
        <v>0.49012428522109985</v>
      </c>
      <c r="AV46" s="34"/>
      <c r="AW46" t="s">
        <v>1459</v>
      </c>
      <c r="AX46" s="34"/>
      <c r="AY46" t="s">
        <v>1459</v>
      </c>
      <c r="AZ46" s="34"/>
      <c r="BA46" t="s">
        <v>1459</v>
      </c>
      <c r="BB46" s="34"/>
      <c r="BC46" t="s">
        <v>1459</v>
      </c>
      <c r="BD46" t="s">
        <v>843</v>
      </c>
      <c r="BE46" s="34">
        <v>0.47822917414913746</v>
      </c>
      <c r="BF46" t="s">
        <v>465</v>
      </c>
      <c r="BG46" t="s">
        <v>843</v>
      </c>
      <c r="BH46" t="s">
        <v>432</v>
      </c>
      <c r="BI46" s="34">
        <v>3.4976439476013184</v>
      </c>
      <c r="BJ46" t="s">
        <v>819</v>
      </c>
      <c r="BK46" s="34">
        <v>4.9649062156677246</v>
      </c>
      <c r="BL46" t="s">
        <v>1294</v>
      </c>
      <c r="BM46" s="34">
        <v>5.6123270988464355</v>
      </c>
      <c r="BN46" t="s">
        <v>1521</v>
      </c>
      <c r="BO46" s="34">
        <v>6.877173900604248</v>
      </c>
      <c r="BP46" t="s">
        <v>843</v>
      </c>
      <c r="BQ46" s="34">
        <v>4.2979626655578613</v>
      </c>
      <c r="BR46" t="s">
        <v>830</v>
      </c>
      <c r="BS46" s="34"/>
      <c r="BT46" t="s">
        <v>843</v>
      </c>
      <c r="BU46" s="34">
        <v>4.9767498970031738</v>
      </c>
      <c r="BV46" t="s">
        <v>1553</v>
      </c>
      <c r="BW46" t="s">
        <v>843</v>
      </c>
      <c r="BX46" s="34">
        <v>4.7665624618530273</v>
      </c>
      <c r="BY46" t="s">
        <v>924</v>
      </c>
      <c r="BZ46" t="s">
        <v>843</v>
      </c>
      <c r="CA46" t="s">
        <v>465</v>
      </c>
      <c r="CB46" s="34">
        <v>9.8647559061646461E-3</v>
      </c>
      <c r="CC46" s="34">
        <v>9.4166509807109833E-3</v>
      </c>
      <c r="CD46" s="34">
        <v>9.1180354356765747E-3</v>
      </c>
      <c r="CE46" s="34">
        <v>9.306454099714756E-3</v>
      </c>
      <c r="CF46" s="34">
        <v>9.3064513057470322E-3</v>
      </c>
      <c r="CG46" t="s">
        <v>843</v>
      </c>
      <c r="CH46" t="s">
        <v>465</v>
      </c>
      <c r="CI46" s="34">
        <v>1.0511551052331924E-2</v>
      </c>
      <c r="CJ46" s="34">
        <v>1.0145834647119045E-2</v>
      </c>
      <c r="CK46" s="34">
        <v>1.0879836976528168E-2</v>
      </c>
      <c r="CL46" s="34">
        <v>1.0767079889774323E-2</v>
      </c>
      <c r="CM46" s="34">
        <v>1.1023652739822865E-2</v>
      </c>
      <c r="CN46" t="s">
        <v>843</v>
      </c>
      <c r="CO46" t="s">
        <v>465</v>
      </c>
      <c r="CP46" s="34">
        <v>1.0377908125519753E-2</v>
      </c>
      <c r="CQ46" s="34">
        <v>1.0479261167347431E-2</v>
      </c>
      <c r="CR46" s="34">
        <v>1.0665501467883587E-2</v>
      </c>
      <c r="CS46" s="34">
        <v>1.1023640632629395E-2</v>
      </c>
      <c r="CT46" s="34">
        <v>1.1023670434951782E-2</v>
      </c>
      <c r="CU46" t="s">
        <v>843</v>
      </c>
      <c r="CV46" t="s">
        <v>465</v>
      </c>
      <c r="CW46" s="34">
        <v>1.0326643474400043E-2</v>
      </c>
      <c r="CX46" s="34">
        <v>1.0232133790850639E-2</v>
      </c>
      <c r="CY46" s="34">
        <v>1.095246896147728E-2</v>
      </c>
      <c r="CZ46" s="34">
        <v>1.102363970130682E-2</v>
      </c>
      <c r="DA46" s="34">
        <v>1.1023667640984058E-2</v>
      </c>
      <c r="DB46" t="s">
        <v>843</v>
      </c>
      <c r="DC46" s="34"/>
      <c r="DD46" s="34"/>
      <c r="DE46" s="34"/>
      <c r="DF46" s="34"/>
      <c r="DG46" s="34"/>
      <c r="DH46" t="s">
        <v>1460</v>
      </c>
      <c r="DI46" t="s">
        <v>843</v>
      </c>
      <c r="DJ46" s="34"/>
      <c r="DK46" s="34"/>
      <c r="DL46" s="34"/>
      <c r="DM46" s="34"/>
      <c r="DN46" s="34"/>
      <c r="DO46" t="s">
        <v>1460</v>
      </c>
      <c r="DP46" t="s">
        <v>843</v>
      </c>
      <c r="DQ46" s="34"/>
      <c r="DR46" t="s">
        <v>1460</v>
      </c>
      <c r="DS46" t="s">
        <v>843</v>
      </c>
      <c r="DT46" t="s">
        <v>843</v>
      </c>
      <c r="DU46" s="34">
        <v>4.0999999999999996</v>
      </c>
      <c r="DV46" t="s">
        <v>1461</v>
      </c>
      <c r="DW46" t="s">
        <v>843</v>
      </c>
      <c r="DX46" t="s">
        <v>843</v>
      </c>
      <c r="DY46" t="s">
        <v>465</v>
      </c>
      <c r="DZ46" s="34">
        <v>1.5600734623149037E-3</v>
      </c>
      <c r="EA46" s="34">
        <v>6.7268130369484425E-3</v>
      </c>
      <c r="EB46" s="34">
        <v>7.451644167304039E-3</v>
      </c>
      <c r="EC46" s="34">
        <v>9.3510719016194344E-3</v>
      </c>
      <c r="ED46" s="34">
        <v>1.016119122505188E-2</v>
      </c>
      <c r="EE46" t="s">
        <v>843</v>
      </c>
      <c r="EF46" t="s">
        <v>465</v>
      </c>
      <c r="EG46" s="34">
        <v>7.5499997474253178E-3</v>
      </c>
      <c r="EH46" s="34">
        <v>7.9333335161209106E-3</v>
      </c>
      <c r="EI46" s="34">
        <v>5.7999999262392521E-3</v>
      </c>
      <c r="EJ46" s="34">
        <v>5.1999995484948158E-3</v>
      </c>
      <c r="EK46" s="34">
        <v>2.3000000510364771E-3</v>
      </c>
      <c r="EL46" t="s">
        <v>843</v>
      </c>
      <c r="EM46" t="s">
        <v>465</v>
      </c>
      <c r="EN46" s="34">
        <v>3.2904120162129402E-3</v>
      </c>
      <c r="EO46" s="34">
        <v>5.2266726270318031E-3</v>
      </c>
      <c r="EP46" s="34">
        <v>5.1937159150838852E-3</v>
      </c>
      <c r="EQ46" s="34">
        <v>4.9662156961858273E-3</v>
      </c>
      <c r="ER46" s="34">
        <v>1.3287917245179415E-3</v>
      </c>
      <c r="ES46" t="s">
        <v>843</v>
      </c>
      <c r="ET46" t="s">
        <v>465</v>
      </c>
      <c r="EU46" s="34">
        <v>8.6485305801033974E-3</v>
      </c>
      <c r="EV46" s="34">
        <v>6.2474519945681095E-3</v>
      </c>
      <c r="EW46" s="34">
        <v>2.9563978314399719E-3</v>
      </c>
      <c r="EX46" s="34">
        <v>7.2483252733945847E-4</v>
      </c>
      <c r="EY46" s="34">
        <v>-1.6093424055725336E-3</v>
      </c>
      <c r="EZ46" t="s">
        <v>843</v>
      </c>
      <c r="FA46" t="s">
        <v>465</v>
      </c>
      <c r="FB46" s="34">
        <v>9.5905864145606756E-4</v>
      </c>
      <c r="FC46" s="34">
        <v>-7.2991795605048537E-4</v>
      </c>
      <c r="FD46" s="34">
        <v>-1.2427323963493109E-3</v>
      </c>
      <c r="FE46" s="34">
        <v>-7.6796216890215874E-3</v>
      </c>
      <c r="FF46" s="34">
        <v>-9.5483642071485519E-3</v>
      </c>
      <c r="FG46" t="s">
        <v>843</v>
      </c>
      <c r="FH46" s="34"/>
      <c r="FI46" s="34"/>
      <c r="FJ46" s="34"/>
      <c r="FK46" s="34"/>
      <c r="FL46" s="34"/>
      <c r="FM46" t="s">
        <v>843</v>
      </c>
      <c r="FN46" t="s">
        <v>843</v>
      </c>
      <c r="FO46" s="34">
        <v>0.63863000000000003</v>
      </c>
      <c r="FP46" t="s">
        <v>1462</v>
      </c>
      <c r="FQ46" t="s">
        <v>843</v>
      </c>
      <c r="FR46" t="s">
        <v>843</v>
      </c>
      <c r="FS46" s="34">
        <v>0.70712999999999993</v>
      </c>
      <c r="FT46" t="s">
        <v>1462</v>
      </c>
      <c r="FU46" t="s">
        <v>843</v>
      </c>
      <c r="FV46" t="s">
        <v>843</v>
      </c>
      <c r="FW46" s="34">
        <v>0.55920000000000003</v>
      </c>
      <c r="FX46" t="s">
        <v>1462</v>
      </c>
      <c r="FY46" t="s">
        <v>843</v>
      </c>
      <c r="FZ46" s="34">
        <v>-0.17198213934898376</v>
      </c>
      <c r="GA46" s="34">
        <v>-0.18095988035202026</v>
      </c>
      <c r="GB46" s="34">
        <v>-0.24857440590858459</v>
      </c>
      <c r="GC46" s="34">
        <v>-0.24128900468349457</v>
      </c>
      <c r="GD46" s="34">
        <v>-0.20507028698921204</v>
      </c>
      <c r="GE46" t="s">
        <v>830</v>
      </c>
      <c r="GF46" t="s">
        <v>843</v>
      </c>
      <c r="GG46" s="34">
        <v>-0.1809765100479126</v>
      </c>
      <c r="GH46" s="34">
        <v>-0.1809765100479126</v>
      </c>
      <c r="GI46" s="34">
        <v>-0.24180032312870026</v>
      </c>
      <c r="GJ46" s="34">
        <v>-0.23511113226413727</v>
      </c>
      <c r="GK46" s="34">
        <v>-0.19750377535820007</v>
      </c>
      <c r="GL46" t="s">
        <v>832</v>
      </c>
      <c r="GM46" t="s">
        <v>843</v>
      </c>
      <c r="GN46" s="34">
        <v>1.0663138628005981</v>
      </c>
      <c r="GO46" t="s">
        <v>832</v>
      </c>
      <c r="GP46" t="s">
        <v>843</v>
      </c>
      <c r="GQ46" t="s">
        <v>843</v>
      </c>
      <c r="GR46" s="34">
        <v>1.2811676599085331E-2</v>
      </c>
      <c r="GS46" s="34">
        <v>1.3826228678226471E-2</v>
      </c>
      <c r="GT46" s="34">
        <v>1.1199644766747952E-2</v>
      </c>
      <c r="GU46" s="34">
        <v>1.636553555727005E-3</v>
      </c>
      <c r="GV46" s="34">
        <v>5.1313661970198154E-3</v>
      </c>
      <c r="GW46" t="s">
        <v>832</v>
      </c>
      <c r="GX46" t="s">
        <v>843</v>
      </c>
      <c r="GY46" t="s">
        <v>843</v>
      </c>
      <c r="GZ46" t="s">
        <v>843</v>
      </c>
      <c r="HA46" t="s">
        <v>843</v>
      </c>
      <c r="HB46" t="s">
        <v>843</v>
      </c>
      <c r="HC46" t="s">
        <v>843</v>
      </c>
      <c r="HD46" t="s">
        <v>843</v>
      </c>
      <c r="HE46" t="s">
        <v>843</v>
      </c>
      <c r="HF46" t="s">
        <v>843</v>
      </c>
      <c r="HG46" t="s">
        <v>843</v>
      </c>
      <c r="HH46" s="34">
        <v>587207</v>
      </c>
      <c r="HI46" s="34">
        <v>603234</v>
      </c>
      <c r="HJ46" s="34">
        <v>619048</v>
      </c>
      <c r="HK46" s="34">
        <v>634627</v>
      </c>
      <c r="HL46" s="34">
        <v>649991</v>
      </c>
      <c r="HM46" s="34">
        <v>663323</v>
      </c>
      <c r="HN46" s="34">
        <v>673260</v>
      </c>
      <c r="HO46" s="34">
        <v>681614</v>
      </c>
      <c r="HP46" s="34">
        <v>689737</v>
      </c>
      <c r="HQ46" s="34">
        <v>697678</v>
      </c>
      <c r="HR46" s="34">
        <v>705516</v>
      </c>
      <c r="HS46" s="34">
        <v>713331</v>
      </c>
      <c r="HT46" s="34">
        <v>721145</v>
      </c>
      <c r="HU46" s="34">
        <v>728889</v>
      </c>
      <c r="HV46" s="34">
        <v>736357</v>
      </c>
      <c r="HW46" s="34">
        <v>743274</v>
      </c>
      <c r="HX46" s="34">
        <v>749761</v>
      </c>
      <c r="HY46" s="34">
        <v>756121</v>
      </c>
      <c r="HZ46" s="34">
        <v>762096</v>
      </c>
      <c r="IA46" s="34">
        <v>767459</v>
      </c>
      <c r="IB46" s="34">
        <v>772506</v>
      </c>
      <c r="IC46" s="34">
        <v>777486</v>
      </c>
      <c r="ID46" s="34">
        <v>782455</v>
      </c>
      <c r="IE46" s="34">
        <v>787424</v>
      </c>
      <c r="IF46" s="34">
        <v>792382</v>
      </c>
      <c r="IG46" s="34">
        <v>797335</v>
      </c>
      <c r="IH46" s="34">
        <v>802260</v>
      </c>
      <c r="II46" s="34">
        <v>807152</v>
      </c>
      <c r="IJ46" s="34">
        <v>811997</v>
      </c>
      <c r="IK46" s="34">
        <v>816780</v>
      </c>
      <c r="IL46" s="34">
        <v>821498</v>
      </c>
      <c r="IM46" s="34">
        <v>826118</v>
      </c>
      <c r="IN46" s="34">
        <v>830618</v>
      </c>
      <c r="IO46" s="34">
        <v>834985</v>
      </c>
      <c r="IP46" s="34">
        <v>839181</v>
      </c>
      <c r="IQ46" s="34">
        <v>843199</v>
      </c>
      <c r="IR46" s="34">
        <v>847047</v>
      </c>
      <c r="IS46" s="34">
        <v>850697</v>
      </c>
      <c r="IT46" s="34">
        <v>854140</v>
      </c>
      <c r="IU46" s="34">
        <v>857356</v>
      </c>
      <c r="IV46" s="34">
        <v>860331</v>
      </c>
      <c r="IW46" s="34">
        <v>863045</v>
      </c>
      <c r="IX46" s="34">
        <v>865481</v>
      </c>
      <c r="IY46" s="34">
        <v>867621</v>
      </c>
      <c r="IZ46" s="34">
        <v>869441</v>
      </c>
      <c r="JA46" s="34">
        <v>870966</v>
      </c>
      <c r="JB46" s="34">
        <v>872205</v>
      </c>
      <c r="JC46" s="34">
        <v>873151</v>
      </c>
      <c r="JD46" s="34">
        <v>873814</v>
      </c>
      <c r="JE46" s="34">
        <v>874192</v>
      </c>
      <c r="JF46" s="34">
        <v>874294</v>
      </c>
      <c r="JG46" s="34">
        <v>874155</v>
      </c>
      <c r="JH46" s="34">
        <v>873777</v>
      </c>
      <c r="JI46" s="34">
        <v>873176</v>
      </c>
      <c r="JJ46" s="34">
        <v>872368</v>
      </c>
      <c r="JK46" s="34">
        <v>871328</v>
      </c>
      <c r="JL46" s="34">
        <v>870049</v>
      </c>
      <c r="JM46" s="34">
        <v>868559</v>
      </c>
      <c r="JN46" s="34">
        <v>866861</v>
      </c>
      <c r="JO46" s="34">
        <v>864934</v>
      </c>
      <c r="JP46" s="34">
        <v>862791</v>
      </c>
      <c r="JQ46" s="34">
        <v>860430</v>
      </c>
      <c r="JR46" s="34">
        <v>857836</v>
      </c>
      <c r="JS46" s="34">
        <v>855014</v>
      </c>
      <c r="JT46" s="34">
        <v>851960</v>
      </c>
      <c r="JU46" s="34">
        <v>848644</v>
      </c>
      <c r="JV46" s="34">
        <v>845082</v>
      </c>
      <c r="JW46" s="34">
        <v>841289</v>
      </c>
      <c r="JX46" s="34">
        <v>837246</v>
      </c>
      <c r="JY46" s="34">
        <v>832958</v>
      </c>
      <c r="JZ46" s="34">
        <v>828443</v>
      </c>
      <c r="KA46" s="34">
        <v>823685</v>
      </c>
      <c r="KB46" s="34">
        <v>818686</v>
      </c>
      <c r="KC46" s="34">
        <v>813475</v>
      </c>
      <c r="KD46" s="34">
        <v>808088</v>
      </c>
      <c r="KE46" s="34">
        <v>802532</v>
      </c>
      <c r="KF46" s="34">
        <v>796810</v>
      </c>
      <c r="KG46" s="34">
        <v>790927</v>
      </c>
      <c r="KH46" s="34">
        <v>784899</v>
      </c>
      <c r="KI46" s="34">
        <v>778783</v>
      </c>
      <c r="KJ46" s="34">
        <v>772581</v>
      </c>
      <c r="KK46" s="34">
        <v>766300</v>
      </c>
      <c r="KL46" s="34">
        <v>759975</v>
      </c>
      <c r="KM46" s="34">
        <v>753626</v>
      </c>
      <c r="KN46" s="34">
        <v>747275</v>
      </c>
      <c r="KO46" s="34">
        <v>740939</v>
      </c>
      <c r="KP46" s="34">
        <v>734634</v>
      </c>
      <c r="KQ46" s="34">
        <v>728384</v>
      </c>
      <c r="KR46" s="34">
        <v>722207</v>
      </c>
      <c r="KS46" s="34">
        <v>716101</v>
      </c>
      <c r="KT46" s="34">
        <v>710082</v>
      </c>
      <c r="KU46" s="34">
        <v>704156</v>
      </c>
      <c r="KV46" s="34">
        <v>698303</v>
      </c>
      <c r="KW46" s="34">
        <v>692523</v>
      </c>
      <c r="KX46" s="34">
        <v>686831</v>
      </c>
      <c r="KY46" s="34">
        <v>681222</v>
      </c>
      <c r="KZ46" s="34">
        <v>675688</v>
      </c>
      <c r="LA46" s="34">
        <v>670235</v>
      </c>
      <c r="LB46" s="34">
        <v>664871</v>
      </c>
      <c r="LC46" s="34">
        <v>659602</v>
      </c>
      <c r="LD46" s="34">
        <v>654430</v>
      </c>
      <c r="LE46" t="s">
        <v>843</v>
      </c>
      <c r="LF46" t="s">
        <v>843</v>
      </c>
      <c r="LG46" t="s">
        <v>843</v>
      </c>
      <c r="LH46" s="34">
        <v>2.8005702421069145E-2</v>
      </c>
      <c r="LI46" s="34">
        <v>2.6927782222628593E-2</v>
      </c>
      <c r="LJ46" s="34">
        <v>2.5877632200717926E-2</v>
      </c>
      <c r="LK46" s="34">
        <v>2.4854609742760658E-2</v>
      </c>
      <c r="LL46" s="34">
        <v>2.3921091109514236E-2</v>
      </c>
      <c r="LM46" s="34">
        <v>2.0303534343838692E-2</v>
      </c>
      <c r="LN46" s="34">
        <v>1.4869533479213715E-2</v>
      </c>
      <c r="LO46" s="34">
        <v>1.2331929989159107E-2</v>
      </c>
      <c r="LP46" s="34">
        <v>1.1846850626170635E-2</v>
      </c>
      <c r="LQ46" s="34">
        <v>1.144731231033802E-2</v>
      </c>
      <c r="LR46" s="34">
        <v>1.1171772144734859E-2</v>
      </c>
      <c r="LS46" s="34">
        <v>1.1016098782420158E-2</v>
      </c>
      <c r="LT46" s="34">
        <v>1.089467853307724E-2</v>
      </c>
      <c r="LU46" s="34">
        <v>1.0681230574846268E-2</v>
      </c>
      <c r="LV46" s="34">
        <v>1.0193598456680775E-2</v>
      </c>
      <c r="LW46" s="34">
        <v>9.3496963381767273E-3</v>
      </c>
      <c r="LX46" s="34">
        <v>8.6897369474172592E-3</v>
      </c>
      <c r="LY46" s="34">
        <v>8.4469271823763847E-3</v>
      </c>
      <c r="LZ46" s="34">
        <v>7.871115580201149E-3</v>
      </c>
      <c r="MA46" s="34">
        <v>7.0125260390341282E-3</v>
      </c>
      <c r="MB46" s="34">
        <v>6.5547176636755466E-3</v>
      </c>
      <c r="MC46" s="34">
        <v>6.4258617348968983E-3</v>
      </c>
      <c r="MD46" s="34">
        <v>6.3707754015922546E-3</v>
      </c>
      <c r="ME46" s="34">
        <v>6.330445408821106E-3</v>
      </c>
      <c r="MF46" s="34">
        <v>6.2767406925559044E-3</v>
      </c>
      <c r="MG46" s="34">
        <v>6.231317762285471E-3</v>
      </c>
      <c r="MH46" s="34">
        <v>6.1578280292451382E-3</v>
      </c>
      <c r="MI46" s="34">
        <v>6.0792574658989906E-3</v>
      </c>
      <c r="MJ46" s="34">
        <v>5.9846430085599422E-3</v>
      </c>
      <c r="MK46" s="34">
        <v>5.8731352910399437E-3</v>
      </c>
      <c r="ML46" s="34">
        <v>5.7597220875322819E-3</v>
      </c>
      <c r="MM46" s="34">
        <v>5.6081176735460758E-3</v>
      </c>
      <c r="MN46" s="34">
        <v>5.4323817603290081E-3</v>
      </c>
      <c r="MO46" s="34">
        <v>5.2437586709856987E-3</v>
      </c>
      <c r="MP46" s="34">
        <v>5.0126556307077408E-3</v>
      </c>
      <c r="MQ46" s="34">
        <v>4.7765756025910378E-3</v>
      </c>
      <c r="MR46" s="34">
        <v>4.5531913638114929E-3</v>
      </c>
      <c r="MS46" s="34">
        <v>4.2998301796615124E-3</v>
      </c>
      <c r="MT46" s="34">
        <v>4.0391013026237488E-3</v>
      </c>
      <c r="MU46" s="34">
        <v>3.7581201177090406E-3</v>
      </c>
      <c r="MV46" s="34">
        <v>3.4639639779925346E-3</v>
      </c>
      <c r="MW46" s="34">
        <v>3.1496344599872828E-3</v>
      </c>
      <c r="MX46" s="34">
        <v>2.818588400259614E-3</v>
      </c>
      <c r="MY46" s="34">
        <v>2.4695615284144878E-3</v>
      </c>
      <c r="MZ46" s="34">
        <v>2.095493022352457E-3</v>
      </c>
      <c r="NA46" s="34">
        <v>1.7524641007184982E-3</v>
      </c>
      <c r="NB46" s="34">
        <v>1.421547494828701E-3</v>
      </c>
      <c r="NC46" s="34">
        <v>1.0840196628123522E-3</v>
      </c>
      <c r="ND46" s="34">
        <v>7.5903069227933884E-4</v>
      </c>
      <c r="NE46" s="34">
        <v>4.3249281588941813E-4</v>
      </c>
      <c r="NF46" s="34">
        <v>1.1667236685752869E-4</v>
      </c>
      <c r="NG46" s="34">
        <v>-1.5899806749075651E-4</v>
      </c>
      <c r="NH46" s="34">
        <v>-4.3251112219877541E-4</v>
      </c>
      <c r="NI46" s="34">
        <v>-6.8805518094450235E-4</v>
      </c>
      <c r="NJ46" s="34">
        <v>-9.2578597832471132E-4</v>
      </c>
      <c r="NK46" s="34">
        <v>-1.1928685707971454E-3</v>
      </c>
      <c r="NL46" s="34">
        <v>-1.4689527451992035E-3</v>
      </c>
      <c r="NM46" s="34">
        <v>-1.714015263132751E-3</v>
      </c>
      <c r="NN46" s="34">
        <v>-1.9568756688386202E-3</v>
      </c>
      <c r="NO46" s="34">
        <v>-2.2254374343901873E-3</v>
      </c>
      <c r="NP46" s="34">
        <v>-2.4807201698422432E-3</v>
      </c>
      <c r="NQ46" s="34">
        <v>-2.7402190025895834E-3</v>
      </c>
      <c r="NR46" s="34">
        <v>-3.0193252023309469E-3</v>
      </c>
      <c r="NS46" s="34">
        <v>-3.2950958702713251E-3</v>
      </c>
      <c r="NT46" s="34">
        <v>-3.5782656632363796E-3</v>
      </c>
      <c r="NU46" s="34">
        <v>-3.8997959345579147E-3</v>
      </c>
      <c r="NV46" s="34">
        <v>-4.2061172425746918E-3</v>
      </c>
      <c r="NW46" s="34">
        <v>-4.4984244741499424E-3</v>
      </c>
      <c r="NX46" s="34">
        <v>-4.8173051327466965E-3</v>
      </c>
      <c r="NY46" s="34">
        <v>-5.1347133703529835E-3</v>
      </c>
      <c r="NZ46" s="34">
        <v>-5.4351850412786007E-3</v>
      </c>
      <c r="OA46" s="34">
        <v>-5.7598603889346123E-3</v>
      </c>
      <c r="OB46" s="34">
        <v>-6.087559275329113E-3</v>
      </c>
      <c r="OC46" s="34">
        <v>-6.3854213804006577E-3</v>
      </c>
      <c r="OD46" s="34">
        <v>-6.6442312672734261E-3</v>
      </c>
      <c r="OE46" s="34">
        <v>-6.8992339074611664E-3</v>
      </c>
      <c r="OF46" s="34">
        <v>-7.1554733440279961E-3</v>
      </c>
      <c r="OG46" s="34">
        <v>-7.4105812236666679E-3</v>
      </c>
      <c r="OH46" s="34">
        <v>-7.6506282202899456E-3</v>
      </c>
      <c r="OI46" s="34">
        <v>-7.8226020559668541E-3</v>
      </c>
      <c r="OJ46" s="34">
        <v>-7.9955868422985077E-3</v>
      </c>
      <c r="OK46" s="34">
        <v>-8.1631196662783623E-3</v>
      </c>
      <c r="OL46" s="34">
        <v>-8.2882000133395195E-3</v>
      </c>
      <c r="OM46" s="34">
        <v>-8.3893146365880966E-3</v>
      </c>
      <c r="ON46" s="34">
        <v>-8.4629673510789871E-3</v>
      </c>
      <c r="OO46" s="34">
        <v>-8.5149556398391724E-3</v>
      </c>
      <c r="OP46" s="34">
        <v>-8.5458848625421524E-3</v>
      </c>
      <c r="OQ46" s="34">
        <v>-8.5440343245863914E-3</v>
      </c>
      <c r="OR46" s="34">
        <v>-8.5165798664093018E-3</v>
      </c>
      <c r="OS46" s="34">
        <v>-8.4905829280614853E-3</v>
      </c>
      <c r="OT46" s="34">
        <v>-8.4407618269324303E-3</v>
      </c>
      <c r="OU46" s="34">
        <v>-8.3805341273546219E-3</v>
      </c>
      <c r="OV46" s="34">
        <v>-8.3468165248632431E-3</v>
      </c>
      <c r="OW46" s="34">
        <v>-8.3116553723812103E-3</v>
      </c>
      <c r="OX46" s="34">
        <v>-8.253186009824276E-3</v>
      </c>
      <c r="OY46" s="34">
        <v>-8.2000205293297768E-3</v>
      </c>
      <c r="OZ46" s="34">
        <v>-8.1568127498030663E-3</v>
      </c>
      <c r="PA46" s="34">
        <v>-8.1030335277318954E-3</v>
      </c>
      <c r="PB46" s="34">
        <v>-8.0353599041700363E-3</v>
      </c>
      <c r="PC46" s="34">
        <v>-7.956414483487606E-3</v>
      </c>
      <c r="PD46" s="34">
        <v>-7.871994748711586E-3</v>
      </c>
      <c r="PE46" t="s">
        <v>1300</v>
      </c>
      <c r="PF46" t="s">
        <v>843</v>
      </c>
      <c r="PG46" t="s">
        <v>843</v>
      </c>
      <c r="PH46" t="s">
        <v>843</v>
      </c>
      <c r="PI46" t="s">
        <v>843</v>
      </c>
      <c r="PJ46" t="s">
        <v>1300</v>
      </c>
      <c r="PK46" s="34">
        <v>0.52082997560501099</v>
      </c>
      <c r="PL46" s="34">
        <v>0.5236707329750061</v>
      </c>
      <c r="PM46" s="34">
        <v>0.52638727426528931</v>
      </c>
      <c r="PN46" s="34">
        <v>0.52899104356765747</v>
      </c>
      <c r="PO46" s="34">
        <v>0.53145813941955566</v>
      </c>
      <c r="PP46" s="34">
        <v>0.53301030397415161</v>
      </c>
      <c r="PQ46" s="34">
        <v>0.53321152925491333</v>
      </c>
      <c r="PR46" s="34">
        <v>0.53290277719497681</v>
      </c>
      <c r="PS46" s="34">
        <v>0.53264069557189941</v>
      </c>
      <c r="PT46" s="34">
        <v>0.53242897987365723</v>
      </c>
      <c r="PU46" s="34">
        <v>0.53226149082183838</v>
      </c>
      <c r="PV46" s="34">
        <v>0.53212183713912964</v>
      </c>
      <c r="PW46" s="34">
        <v>0.5319983959197998</v>
      </c>
      <c r="PX46" s="34">
        <v>0.53187525272369385</v>
      </c>
      <c r="PY46" s="34">
        <v>0.53175973892211914</v>
      </c>
      <c r="PZ46" s="34">
        <v>0.53168278932571411</v>
      </c>
      <c r="QA46" s="34">
        <v>0.53168278932571411</v>
      </c>
      <c r="QB46" s="34">
        <v>0.53144800662994385</v>
      </c>
      <c r="QC46" s="34">
        <v>0.53094363212585449</v>
      </c>
      <c r="QD46" s="34">
        <v>0.53045570850372314</v>
      </c>
      <c r="QE46" s="34">
        <v>0.52997386455535889</v>
      </c>
      <c r="QF46" s="34">
        <v>0.52948606014251709</v>
      </c>
      <c r="QG46" s="34">
        <v>0.5290144681930542</v>
      </c>
      <c r="QH46" s="34">
        <v>0.52855384349822998</v>
      </c>
      <c r="QI46" s="34">
        <v>0.52809631824493408</v>
      </c>
      <c r="QJ46" s="34">
        <v>0.52764397859573364</v>
      </c>
      <c r="QK46" s="34">
        <v>0.52718818187713623</v>
      </c>
      <c r="QL46" s="34">
        <v>0.52673596143722534</v>
      </c>
      <c r="QM46" s="34">
        <v>0.52628147602081299</v>
      </c>
      <c r="QN46" s="34">
        <v>0.52582579851150513</v>
      </c>
      <c r="QO46" s="34">
        <v>0.5253719687461853</v>
      </c>
      <c r="QP46" s="34">
        <v>0.52491533756256104</v>
      </c>
      <c r="QQ46" s="34">
        <v>0.52445769309997559</v>
      </c>
      <c r="QR46" s="34">
        <v>0.52399861812591553</v>
      </c>
      <c r="QS46" s="34">
        <v>0.52353900671005249</v>
      </c>
      <c r="QT46" s="34">
        <v>0.52308171987533569</v>
      </c>
      <c r="QU46" s="34">
        <v>0.52261918783187866</v>
      </c>
      <c r="QV46" s="34">
        <v>0.52215653657913208</v>
      </c>
      <c r="QW46" s="34">
        <v>0.5216943621635437</v>
      </c>
      <c r="QX46" s="34">
        <v>0.52122575044631958</v>
      </c>
      <c r="QY46" s="34">
        <v>0.52074956893920898</v>
      </c>
      <c r="QZ46" s="34">
        <v>0.52027297019958496</v>
      </c>
      <c r="RA46" s="34">
        <v>0.51979416608810425</v>
      </c>
      <c r="RB46" s="34">
        <v>0.5193062424659729</v>
      </c>
      <c r="RC46" s="34">
        <v>0.51881498098373413</v>
      </c>
      <c r="RD46" s="34">
        <v>0.51832103729248047</v>
      </c>
      <c r="RE46" s="34">
        <v>0.5178186297416687</v>
      </c>
      <c r="RF46" s="34">
        <v>0.5173148512840271</v>
      </c>
      <c r="RG46" s="34">
        <v>0.51680564880371094</v>
      </c>
      <c r="RH46" s="34">
        <v>0.516288161277771</v>
      </c>
      <c r="RI46" s="34">
        <v>0.51576131582260132</v>
      </c>
      <c r="RJ46" s="34">
        <v>0.51522558927536011</v>
      </c>
      <c r="RK46" s="34">
        <v>0.51468509435653687</v>
      </c>
      <c r="RL46" s="34">
        <v>0.51414263248443604</v>
      </c>
      <c r="RM46" s="34">
        <v>0.51359176635742188</v>
      </c>
      <c r="RN46" s="34">
        <v>0.51303642988204956</v>
      </c>
      <c r="RO46" s="34">
        <v>0.51247686147689819</v>
      </c>
      <c r="RP46" s="34">
        <v>0.51191341876983643</v>
      </c>
      <c r="RQ46" s="34">
        <v>0.51134496927261353</v>
      </c>
      <c r="RR46" s="34">
        <v>0.51077651977539063</v>
      </c>
      <c r="RS46" s="34">
        <v>0.51021164655685425</v>
      </c>
      <c r="RT46" s="34">
        <v>0.50964748859405518</v>
      </c>
      <c r="RU46" s="34">
        <v>0.50908565521240234</v>
      </c>
      <c r="RV46" s="34">
        <v>0.50853085517883301</v>
      </c>
      <c r="RW46" s="34">
        <v>0.50798040628433228</v>
      </c>
      <c r="RX46" s="34">
        <v>0.50743186473846436</v>
      </c>
      <c r="RY46" s="34">
        <v>0.50688809156417847</v>
      </c>
      <c r="RZ46" s="34">
        <v>0.50635391473770142</v>
      </c>
      <c r="SA46" s="34">
        <v>0.50583100318908691</v>
      </c>
      <c r="SB46" s="34">
        <v>0.50532442331314087</v>
      </c>
      <c r="SC46" s="34">
        <v>0.50483375787734985</v>
      </c>
      <c r="SD46" s="34">
        <v>0.50435298681259155</v>
      </c>
      <c r="SE46" s="34">
        <v>0.50389528274536133</v>
      </c>
      <c r="SF46" s="34">
        <v>0.50346231460571289</v>
      </c>
      <c r="SG46" s="34">
        <v>0.50305289030075073</v>
      </c>
      <c r="SH46" s="34">
        <v>0.50266158580780029</v>
      </c>
      <c r="SI46" s="34">
        <v>0.50229161977767944</v>
      </c>
      <c r="SJ46" s="34">
        <v>0.50194644927978516</v>
      </c>
      <c r="SK46" s="34">
        <v>0.50163012742996216</v>
      </c>
      <c r="SL46" s="34">
        <v>0.50134378671646118</v>
      </c>
      <c r="SM46" s="34">
        <v>0.50108659267425537</v>
      </c>
      <c r="SN46" s="34">
        <v>0.5008547306060791</v>
      </c>
      <c r="SO46" s="34">
        <v>0.50064671039581299</v>
      </c>
      <c r="SP46" s="34">
        <v>0.50047105550765991</v>
      </c>
      <c r="SQ46" s="34">
        <v>0.50032585859298706</v>
      </c>
      <c r="SR46" s="34">
        <v>0.50020849704742432</v>
      </c>
      <c r="SS46" s="34">
        <v>0.5001184344291687</v>
      </c>
      <c r="ST46" s="34">
        <v>0.50005900859832764</v>
      </c>
      <c r="SU46" s="34">
        <v>0.50002282857894897</v>
      </c>
      <c r="SV46" s="34">
        <v>0.50001049041748047</v>
      </c>
      <c r="SW46" s="34">
        <v>0.50002396106719971</v>
      </c>
      <c r="SX46" s="34">
        <v>0.50005257129669189</v>
      </c>
      <c r="SY46" s="34">
        <v>0.50009810924530029</v>
      </c>
      <c r="SZ46" s="34">
        <v>0.50016677379608154</v>
      </c>
      <c r="TA46" s="34">
        <v>0.5002482533454895</v>
      </c>
      <c r="TB46" s="34">
        <v>0.50034499168395996</v>
      </c>
      <c r="TC46" s="34">
        <v>0.50044989585876465</v>
      </c>
      <c r="TD46" s="34">
        <v>0.50055724382400513</v>
      </c>
      <c r="TE46" s="34">
        <v>0.50067156553268433</v>
      </c>
      <c r="TF46" s="34">
        <v>0.50078684091567993</v>
      </c>
      <c r="TG46" s="34">
        <v>0.50090152025222778</v>
      </c>
      <c r="TH46" t="s">
        <v>843</v>
      </c>
      <c r="TI46" t="s">
        <v>843</v>
      </c>
      <c r="TJ46" t="s">
        <v>1300</v>
      </c>
      <c r="TK46" s="34">
        <v>0.57945749965514703</v>
      </c>
      <c r="TL46" s="34">
        <v>0.58573455740226799</v>
      </c>
      <c r="TM46" s="34">
        <v>0.59314140422067407</v>
      </c>
      <c r="TN46" s="34">
        <v>0.60160062524916202</v>
      </c>
      <c r="TO46" s="34">
        <v>0.61109153819052897</v>
      </c>
      <c r="TP46" s="34">
        <v>0.620080262556854</v>
      </c>
      <c r="TQ46" s="34">
        <v>0.62733314568899501</v>
      </c>
      <c r="TR46" s="34">
        <v>0.63392743835032594</v>
      </c>
      <c r="TS46" s="34">
        <v>0.64046078432794007</v>
      </c>
      <c r="TT46" s="34">
        <v>0.64658957756269897</v>
      </c>
      <c r="TU46" s="34">
        <v>0.65219310958708998</v>
      </c>
      <c r="TV46" s="34">
        <v>0.65723602173186191</v>
      </c>
      <c r="TW46" s="34">
        <v>0.661598110228796</v>
      </c>
      <c r="TX46" s="34">
        <v>0.665355537918351</v>
      </c>
      <c r="TY46" s="34">
        <v>0.66898868347825902</v>
      </c>
      <c r="TZ46" s="34">
        <v>0.6729765873688569</v>
      </c>
      <c r="UA46" s="34">
        <v>0.67727003853892198</v>
      </c>
      <c r="UB46" s="34">
        <v>0.68296166687496696</v>
      </c>
      <c r="UC46" s="34">
        <v>0.69014619539651501</v>
      </c>
      <c r="UD46" s="34">
        <v>0.69746722626224988</v>
      </c>
      <c r="UE46" s="34">
        <v>0.70441653527610204</v>
      </c>
      <c r="UF46" s="34">
        <v>0.71061040931257291</v>
      </c>
      <c r="UG46" s="34">
        <v>0.71603031484238699</v>
      </c>
      <c r="UH46" s="34">
        <v>0.72087292178488194</v>
      </c>
      <c r="UI46" s="34">
        <v>0.72543104209838205</v>
      </c>
      <c r="UJ46" s="34">
        <v>0.72982731839648196</v>
      </c>
      <c r="UK46" s="34">
        <v>0.73407561139780098</v>
      </c>
      <c r="UL46" s="34">
        <v>0.73812103427918996</v>
      </c>
      <c r="UM46" s="34">
        <v>0.741747198573394</v>
      </c>
      <c r="UN46" s="34">
        <v>0.74459784483101599</v>
      </c>
      <c r="UO46" s="34">
        <v>0.74631405067328205</v>
      </c>
      <c r="UP46" s="34">
        <v>0.74726128712847295</v>
      </c>
      <c r="UQ46" s="34">
        <v>0.74776551916765599</v>
      </c>
      <c r="UR46" s="34">
        <v>0.74749411516022102</v>
      </c>
      <c r="US46" s="34">
        <v>0.74641465905448301</v>
      </c>
      <c r="UT46" s="34">
        <v>0.744919645303185</v>
      </c>
      <c r="UU46" s="34">
        <v>0.743348800803734</v>
      </c>
      <c r="UV46" s="34">
        <v>0.74173765747381293</v>
      </c>
      <c r="UW46" s="34">
        <v>0.74005096351244304</v>
      </c>
      <c r="UX46" s="34">
        <v>0.73826041924241492</v>
      </c>
      <c r="UY46" s="34">
        <v>0.73622361625932298</v>
      </c>
      <c r="UZ46" s="34">
        <v>0.73381225776176195</v>
      </c>
      <c r="VA46" s="34">
        <v>0.73099425002152008</v>
      </c>
      <c r="VB46" s="34">
        <v>0.727755709142754</v>
      </c>
      <c r="VC46" s="34">
        <v>0.72418427472364399</v>
      </c>
      <c r="VD46" s="34">
        <v>0.72037542223232609</v>
      </c>
      <c r="VE46" s="34">
        <v>0.71644723227178897</v>
      </c>
      <c r="VF46" s="34">
        <v>0.71246096036080797</v>
      </c>
      <c r="VG46" s="34">
        <v>0.70831778845383597</v>
      </c>
      <c r="VH46" s="34">
        <v>0.70388598843274708</v>
      </c>
      <c r="VI46" s="34">
        <v>0.69899141478724502</v>
      </c>
      <c r="VJ46" s="34">
        <v>0.69353432743621002</v>
      </c>
      <c r="VK46" s="34">
        <v>0.68751219562439603</v>
      </c>
      <c r="VL46" s="34">
        <v>0.680902819133829</v>
      </c>
      <c r="VM46" s="34">
        <v>0.67378560424041201</v>
      </c>
      <c r="VN46" s="34">
        <v>0.66634111015535491</v>
      </c>
      <c r="VO46" s="34">
        <v>0.65874930104551499</v>
      </c>
      <c r="VP46" s="34">
        <v>0.65120216358359106</v>
      </c>
      <c r="VQ46" s="34">
        <v>0.64384119474817492</v>
      </c>
      <c r="VR46" s="34">
        <v>0.636777698195644</v>
      </c>
      <c r="VS46" s="34">
        <v>0.630139280544187</v>
      </c>
      <c r="VT46" s="34">
        <v>0.62401008797926605</v>
      </c>
      <c r="VU46" s="34">
        <v>0.61834174500822103</v>
      </c>
      <c r="VV46" s="34">
        <v>0.61294002960187199</v>
      </c>
      <c r="VW46" s="34">
        <v>0.60761867201433906</v>
      </c>
      <c r="VX46" s="34">
        <v>0.60230343801203001</v>
      </c>
      <c r="VY46" s="34">
        <v>0.59698762960280805</v>
      </c>
      <c r="VZ46" s="34">
        <v>0.59167361037645794</v>
      </c>
      <c r="WA46" s="34">
        <v>0.58640292100529601</v>
      </c>
      <c r="WB46" s="34">
        <v>0.58129246535091494</v>
      </c>
      <c r="WC46" s="34">
        <v>0.57649530504814495</v>
      </c>
      <c r="WD46" s="34">
        <v>0.57218596915082798</v>
      </c>
      <c r="WE46" s="34">
        <v>0.56847898246640494</v>
      </c>
      <c r="WF46" s="34">
        <v>0.56524267201983602</v>
      </c>
      <c r="WG46" s="34">
        <v>0.56221874213034806</v>
      </c>
      <c r="WH46" s="34">
        <v>0.55925121988905102</v>
      </c>
      <c r="WI46" s="34">
        <v>0.55629259170944101</v>
      </c>
      <c r="WJ46" s="34">
        <v>0.55337695727731995</v>
      </c>
      <c r="WK46" s="34">
        <v>0.55071063238032403</v>
      </c>
      <c r="WL46" s="34">
        <v>0.54857935302860594</v>
      </c>
      <c r="WM46" s="34">
        <v>0.547211878107279</v>
      </c>
      <c r="WN46" s="34">
        <v>0.54626843272869596</v>
      </c>
      <c r="WO46" s="34">
        <v>0.54548373301753306</v>
      </c>
      <c r="WP46" s="34">
        <v>0.54527541162631599</v>
      </c>
      <c r="WQ46" s="34">
        <v>0.54579572446555802</v>
      </c>
      <c r="WR46" s="34">
        <v>0.546649589237441</v>
      </c>
      <c r="WS46" s="34">
        <v>0.547468535352298</v>
      </c>
      <c r="WT46" s="34">
        <v>0.54819229966610994</v>
      </c>
      <c r="WU46" s="34">
        <v>0.54879902853337104</v>
      </c>
      <c r="WV46" s="34">
        <v>0.54928316726050708</v>
      </c>
      <c r="WW46" s="34">
        <v>0.54959286392275797</v>
      </c>
      <c r="WX46" s="34">
        <v>0.54971838626668001</v>
      </c>
      <c r="WY46" s="34">
        <v>0.54966540312729595</v>
      </c>
      <c r="WZ46" s="34">
        <v>0.54942907992159096</v>
      </c>
      <c r="XA46" s="34">
        <v>0.54903939181501105</v>
      </c>
      <c r="XB46" s="34">
        <v>0.54850180998264897</v>
      </c>
      <c r="XC46" s="34">
        <v>0.54781644782799199</v>
      </c>
      <c r="XD46" s="34">
        <v>0.54701336098532605</v>
      </c>
      <c r="XE46" s="34">
        <v>0.54612924913253902</v>
      </c>
      <c r="XF46" s="34">
        <v>0.54519426472762</v>
      </c>
      <c r="XG46" s="34">
        <v>0.544194948275599</v>
      </c>
      <c r="XH46" t="s">
        <v>843</v>
      </c>
      <c r="XI46" t="s">
        <v>1300</v>
      </c>
      <c r="XJ46" s="34">
        <v>0.55523435517628394</v>
      </c>
      <c r="XK46" s="34">
        <v>0.56166098064764203</v>
      </c>
      <c r="XL46" s="34">
        <v>0.56935164962975404</v>
      </c>
      <c r="XM46" s="34">
        <v>0.57823335597130299</v>
      </c>
      <c r="XN46" s="34">
        <v>0.58829045325243001</v>
      </c>
      <c r="XO46" s="34">
        <v>0.59771333121269699</v>
      </c>
      <c r="XP46" s="34">
        <v>0.60500594495881599</v>
      </c>
      <c r="XQ46" s="34">
        <v>0.61143155175183606</v>
      </c>
      <c r="XR46" s="34">
        <v>0.61777025155965193</v>
      </c>
      <c r="XS46" s="34">
        <v>0.62366852879733103</v>
      </c>
      <c r="XT46" s="34">
        <v>0.62896828068514299</v>
      </c>
      <c r="XU46" s="34">
        <v>0.63359060071033002</v>
      </c>
      <c r="XV46" s="34">
        <v>0.63740743026199298</v>
      </c>
      <c r="XW46" s="34">
        <v>0.64051840576439301</v>
      </c>
      <c r="XX46" s="34">
        <v>0.64341005789311401</v>
      </c>
      <c r="XY46" s="34">
        <v>0.646563044045668</v>
      </c>
      <c r="XZ46" s="34">
        <v>0.65000203398013889</v>
      </c>
      <c r="YA46" s="34">
        <v>0.6549059906377479</v>
      </c>
      <c r="YB46" s="34">
        <v>0.66143854485619602</v>
      </c>
      <c r="YC46" s="34">
        <v>0.66828977183145999</v>
      </c>
      <c r="YD46" s="34">
        <v>0.67492550219674696</v>
      </c>
      <c r="YE46" s="34">
        <v>0.68087484477222404</v>
      </c>
      <c r="YF46" s="34">
        <v>0.68599791681310707</v>
      </c>
      <c r="YG46" s="34">
        <v>0.69041285862962098</v>
      </c>
      <c r="YH46" s="34">
        <v>0.69437215888296289</v>
      </c>
      <c r="YI46" s="34">
        <v>0.69795299212563799</v>
      </c>
      <c r="YJ46" s="34">
        <v>0.70115423927405107</v>
      </c>
      <c r="YK46" s="34">
        <v>0.70398184231832606</v>
      </c>
      <c r="YL46" s="34">
        <v>0.70633758499107802</v>
      </c>
      <c r="YM46" s="34">
        <v>0.70798519308431096</v>
      </c>
      <c r="YN46" s="34">
        <v>0.70866879773292202</v>
      </c>
      <c r="YO46" s="34">
        <v>0.708821863220508</v>
      </c>
      <c r="YP46" s="34">
        <v>0.70869701836463905</v>
      </c>
      <c r="YQ46" s="34">
        <v>0.70779098294638998</v>
      </c>
      <c r="YR46" s="34">
        <v>0.70592935254730504</v>
      </c>
      <c r="YS46" s="34">
        <v>0.70331321550428794</v>
      </c>
      <c r="YT46" s="34">
        <v>0.70012449139450994</v>
      </c>
      <c r="YU46" s="34">
        <v>0.69638132025856392</v>
      </c>
      <c r="YV46" s="34">
        <v>0.69208812835827405</v>
      </c>
      <c r="YW46" s="34">
        <v>0.68735741045726595</v>
      </c>
      <c r="YX46" s="34">
        <v>0.68234725936877794</v>
      </c>
      <c r="YY46" s="34">
        <v>0.67722772277227705</v>
      </c>
      <c r="YZ46" s="34">
        <v>0.67207849041256196</v>
      </c>
      <c r="ZA46" s="34">
        <v>0.66682764316006493</v>
      </c>
      <c r="ZB46" s="34">
        <v>0.6613864540549621</v>
      </c>
      <c r="ZC46" s="34">
        <v>0.655556014815733</v>
      </c>
      <c r="ZD46" s="34">
        <v>0.64921643949326091</v>
      </c>
      <c r="ZE46" s="34">
        <v>0.64239346917085394</v>
      </c>
      <c r="ZF46" s="34">
        <v>0.63505791850439597</v>
      </c>
      <c r="ZG46" s="34">
        <v>0.62728153540641007</v>
      </c>
      <c r="ZH46" s="34">
        <v>0.61924936005508402</v>
      </c>
      <c r="ZI46" s="34">
        <v>0.61114390468509594</v>
      </c>
      <c r="ZJ46" s="34">
        <v>0.60315881692858497</v>
      </c>
      <c r="ZK46" s="34">
        <v>0.59545956370765996</v>
      </c>
      <c r="ZL46" s="34">
        <v>0.58815431102470495</v>
      </c>
      <c r="ZM46" s="34">
        <v>0.58134503806543703</v>
      </c>
      <c r="ZN46" s="34">
        <v>0.57507532617397106</v>
      </c>
      <c r="ZO46" s="34">
        <v>0.56926587600842304</v>
      </c>
      <c r="ZP46" s="34">
        <v>0.56369450447909397</v>
      </c>
      <c r="ZQ46" s="34">
        <v>0.55813243661803302</v>
      </c>
      <c r="ZR46" s="34">
        <v>0.55249880909745197</v>
      </c>
      <c r="ZS46" s="34">
        <v>0.54679055820926703</v>
      </c>
      <c r="ZT46" s="34">
        <v>0.54100057645084598</v>
      </c>
      <c r="ZU46" s="34">
        <v>0.53513657971482298</v>
      </c>
      <c r="ZV46" s="34">
        <v>0.52931037214797205</v>
      </c>
      <c r="ZW46" s="34">
        <v>0.52372518763746201</v>
      </c>
      <c r="ZX46" s="34">
        <v>0.51858399539926303</v>
      </c>
      <c r="ZY46" s="34">
        <v>0.51398330419154403</v>
      </c>
      <c r="ZZ46" s="34">
        <v>0.50983343007909299</v>
      </c>
      <c r="AAA46" s="34">
        <v>0.50592436477927794</v>
      </c>
      <c r="AAB46" s="34">
        <v>0.50206411304096998</v>
      </c>
      <c r="AAC46" s="34">
        <v>0.49820926689207701</v>
      </c>
      <c r="AAD46" s="34">
        <v>0.49443956195633099</v>
      </c>
      <c r="AAE46" s="34">
        <v>0.490932413984704</v>
      </c>
      <c r="AAF46" s="34">
        <v>0.48798553623767704</v>
      </c>
      <c r="AAG46" s="34">
        <v>0.48588218289114898</v>
      </c>
      <c r="AAH46" s="34">
        <v>0.48426475571340705</v>
      </c>
      <c r="AAI46" s="34">
        <v>0.48287103795359004</v>
      </c>
      <c r="AAJ46" s="34">
        <v>0.48216236600991602</v>
      </c>
      <c r="AAK46" s="34">
        <v>0.48227008182644099</v>
      </c>
      <c r="AAL46" s="34">
        <v>0.482775916052815</v>
      </c>
      <c r="AAM46" s="34">
        <v>0.48336095523946199</v>
      </c>
      <c r="AAN46" s="34">
        <v>0.48397973617553197</v>
      </c>
      <c r="AAO46" s="34">
        <v>0.48456629378080501</v>
      </c>
      <c r="AAP46" s="34">
        <v>0.48507778261015</v>
      </c>
      <c r="AAQ46" s="34">
        <v>0.48547383792727899</v>
      </c>
      <c r="AAR46" s="34">
        <v>0.48573167046447602</v>
      </c>
      <c r="AAS46" s="34">
        <v>0.48582890343555102</v>
      </c>
      <c r="AAT46" s="34">
        <v>0.48577831563526802</v>
      </c>
      <c r="AAU46" s="34">
        <v>0.485601552293914</v>
      </c>
      <c r="AAV46" s="34">
        <v>0.48527141935720103</v>
      </c>
      <c r="AAW46" s="34">
        <v>0.484793142428666</v>
      </c>
      <c r="AAX46" s="34">
        <v>0.48417592363200496</v>
      </c>
      <c r="AAY46" s="34">
        <v>0.48344277622748699</v>
      </c>
      <c r="AAZ46" s="34">
        <v>0.482659113129076</v>
      </c>
      <c r="ABA46" s="34">
        <v>0.48182237214887402</v>
      </c>
      <c r="ABB46" s="34">
        <v>0.48090538828571799</v>
      </c>
      <c r="ABC46" s="34">
        <v>0.47996449006691699</v>
      </c>
      <c r="ABD46" s="34">
        <v>0.47900570185795405</v>
      </c>
      <c r="ABE46" s="34">
        <v>0.478048521647507</v>
      </c>
      <c r="ABF46" s="34">
        <v>0.47711214339195895</v>
      </c>
      <c r="ABG46" t="s">
        <v>843</v>
      </c>
      <c r="ABH46" t="s">
        <v>843</v>
      </c>
      <c r="ABI46" t="s">
        <v>1300</v>
      </c>
      <c r="ABJ46" s="34">
        <v>0.46749612998482598</v>
      </c>
      <c r="ABK46" s="34">
        <v>0.47155084096718702</v>
      </c>
      <c r="ABL46" s="34">
        <v>0.47703005259689102</v>
      </c>
      <c r="ABM46" s="34">
        <v>0.48392599117276802</v>
      </c>
      <c r="ABN46" s="34">
        <v>0.49214527585766599</v>
      </c>
      <c r="ABO46" s="34">
        <v>0.50048392713655299</v>
      </c>
      <c r="ABP46" s="34">
        <v>0.50778934422759692</v>
      </c>
      <c r="ABQ46" s="34">
        <v>0.51467730612729901</v>
      </c>
      <c r="ABR46" s="34">
        <v>0.52189820177835899</v>
      </c>
      <c r="ABS46" s="34">
        <v>0.52954266118658</v>
      </c>
      <c r="ABT46" s="34">
        <v>0.53739919619172605</v>
      </c>
      <c r="ABU46" s="34">
        <v>0.54522062353986001</v>
      </c>
      <c r="ABV46" s="34">
        <v>0.55291962578980303</v>
      </c>
      <c r="ABW46" s="34">
        <v>0.56034290567075795</v>
      </c>
      <c r="ABX46" s="34">
        <v>0.56738782954463707</v>
      </c>
      <c r="ABY46" s="34">
        <v>0.57409044309366397</v>
      </c>
      <c r="ABZ46" s="34">
        <v>0.58022984642449604</v>
      </c>
      <c r="ACA46" s="34">
        <v>0.58705842910167194</v>
      </c>
      <c r="ACB46" s="34">
        <v>0.59496008707558701</v>
      </c>
      <c r="ACC46" s="34">
        <v>0.60287389945260894</v>
      </c>
      <c r="ACD46" s="34">
        <v>0.61067227956805503</v>
      </c>
      <c r="ACE46" s="34">
        <v>0.61824417530079301</v>
      </c>
      <c r="ACF46" s="34">
        <v>0.62567112485702092</v>
      </c>
      <c r="ACG46" s="34">
        <v>0.63298576561943398</v>
      </c>
      <c r="ACH46" s="34">
        <v>0.64008710445214601</v>
      </c>
      <c r="ACI46" s="34">
        <v>0.64670536644281695</v>
      </c>
      <c r="ACJ46" s="34">
        <v>0.65261199611098608</v>
      </c>
      <c r="ACK46" s="34">
        <v>0.65772472701841</v>
      </c>
      <c r="ACL46" s="34">
        <v>0.66218902286584791</v>
      </c>
      <c r="ACM46" s="34">
        <v>0.66624815357369593</v>
      </c>
      <c r="ACN46" s="34">
        <v>0.66999189285914296</v>
      </c>
      <c r="ACO46" s="34">
        <v>0.67343285099707306</v>
      </c>
      <c r="ACP46" s="34">
        <v>0.67657756032255501</v>
      </c>
      <c r="ACQ46" s="34">
        <v>0.67933536490797097</v>
      </c>
      <c r="ACR46" s="34">
        <v>0.68148468566375997</v>
      </c>
      <c r="ACS46" s="34">
        <v>0.68277061524029303</v>
      </c>
      <c r="ACT46" s="34">
        <v>0.6835823062842481</v>
      </c>
      <c r="ACU46" s="34">
        <v>0.68417838548860499</v>
      </c>
      <c r="ACV46" s="34">
        <v>0.68405958972792003</v>
      </c>
      <c r="ACW46" s="34">
        <v>0.68303715142834509</v>
      </c>
      <c r="ACX46" s="34">
        <v>0.68132555958113794</v>
      </c>
      <c r="ACY46" s="34">
        <v>0.67912739196681504</v>
      </c>
      <c r="ACZ46" s="34">
        <v>0.67645004543713494</v>
      </c>
      <c r="ADA46" s="34">
        <v>0.67330742725946702</v>
      </c>
      <c r="ADB46" s="34">
        <v>0.66980853214881708</v>
      </c>
      <c r="ADC46" s="34">
        <v>0.66607479511255308</v>
      </c>
      <c r="ADD46" s="34">
        <v>0.66223574861170709</v>
      </c>
      <c r="ADE46" s="34">
        <v>0.65835634386263098</v>
      </c>
      <c r="ADF46" s="34">
        <v>0.65435836459475394</v>
      </c>
      <c r="ADG46" s="34">
        <v>0.65013807035525406</v>
      </c>
      <c r="ADH46" s="34">
        <v>0.645511692863041</v>
      </c>
      <c r="ADI46" s="34">
        <v>0.64035840325800397</v>
      </c>
      <c r="ADJ46" s="34">
        <v>0.63469834677403203</v>
      </c>
      <c r="ADK46" s="34">
        <v>0.62848097061760699</v>
      </c>
      <c r="ADL46" s="34">
        <v>0.62177429708563403</v>
      </c>
      <c r="ADM46" s="34">
        <v>0.61478477979315505</v>
      </c>
      <c r="ADN46" s="34">
        <v>0.60770737756874804</v>
      </c>
      <c r="ADO46" s="34">
        <v>0.60071969779830703</v>
      </c>
      <c r="ADP46" s="34">
        <v>0.59399580439990107</v>
      </c>
      <c r="ADQ46" s="34">
        <v>0.587650278720527</v>
      </c>
      <c r="ADR46" s="34">
        <v>0.58175908186339398</v>
      </c>
      <c r="ADS46" s="34">
        <v>0.57637518450077296</v>
      </c>
      <c r="ADT46" s="34">
        <v>0.571444058913393</v>
      </c>
      <c r="ADU46" s="34">
        <v>0.566734911203156</v>
      </c>
      <c r="ADV46" s="34">
        <v>0.562034932411693</v>
      </c>
      <c r="ADW46" s="34">
        <v>0.55728576571226196</v>
      </c>
      <c r="ADX46" s="34">
        <v>0.55246473123318196</v>
      </c>
      <c r="ADY46" s="34">
        <v>0.54755737921213798</v>
      </c>
      <c r="ADZ46" s="34">
        <v>0.54258784156627793</v>
      </c>
      <c r="AEA46" s="34">
        <v>0.53765583759575097</v>
      </c>
      <c r="AEB46" s="34">
        <v>0.53294614113463401</v>
      </c>
      <c r="AEC46" s="34">
        <v>0.52867661788183595</v>
      </c>
      <c r="AED46" s="34">
        <v>0.524946392723457</v>
      </c>
      <c r="AEE46" s="34">
        <v>0.52164388680898999</v>
      </c>
      <c r="AEF46" s="34">
        <v>0.51854468910274099</v>
      </c>
      <c r="AEG46" s="34">
        <v>0.51546729600813401</v>
      </c>
      <c r="AEH46" s="34">
        <v>0.51235677263086599</v>
      </c>
      <c r="AEI46" s="34">
        <v>0.50928626111275799</v>
      </c>
      <c r="AEJ46" s="34">
        <v>0.50645018884583304</v>
      </c>
      <c r="AEK46" s="34">
        <v>0.50414140019838594</v>
      </c>
      <c r="AEL46" s="34">
        <v>0.50263079211111805</v>
      </c>
      <c r="AEM46" s="34">
        <v>0.50156857627561002</v>
      </c>
      <c r="AEN46" s="34">
        <v>0.50067502220467797</v>
      </c>
      <c r="AEO46" s="34">
        <v>0.50040371457213906</v>
      </c>
      <c r="AEP46" s="34">
        <v>0.50090395102204699</v>
      </c>
      <c r="AEQ46" s="34">
        <v>0.50174980666424607</v>
      </c>
      <c r="AER46" s="34">
        <v>0.50261286572633401</v>
      </c>
      <c r="AES46" s="34">
        <v>0.50344529808452698</v>
      </c>
      <c r="AET46" s="34">
        <v>0.50417747266365498</v>
      </c>
      <c r="AEU46" s="34">
        <v>0.50478109597592002</v>
      </c>
      <c r="AEV46" s="34">
        <v>0.50522193211488298</v>
      </c>
      <c r="AEW46" s="34">
        <v>0.50547108879282399</v>
      </c>
      <c r="AEX46" s="34">
        <v>0.50553627866413298</v>
      </c>
      <c r="AEY46" s="34">
        <v>0.50544350544567107</v>
      </c>
      <c r="AEZ46" s="34">
        <v>0.50520616076309899</v>
      </c>
      <c r="AFA46" s="34">
        <v>0.50480606909348191</v>
      </c>
      <c r="AFB46" s="34">
        <v>0.50426010229573404</v>
      </c>
      <c r="AFC46" s="34">
        <v>0.50356292942027803</v>
      </c>
      <c r="AFD46" s="34">
        <v>0.50272534070518904</v>
      </c>
      <c r="AFE46" s="34">
        <v>0.50183026898776195</v>
      </c>
      <c r="AFF46" s="34">
        <v>0.50086181868190605</v>
      </c>
      <c r="AFG46" t="s">
        <v>843</v>
      </c>
      <c r="AFH46" t="s">
        <v>843</v>
      </c>
      <c r="AFI46" s="34">
        <v>0.71983999999999992</v>
      </c>
      <c r="AFJ46" s="34">
        <v>0.72094999999999998</v>
      </c>
      <c r="AFK46" s="34">
        <v>0.72203000000000006</v>
      </c>
      <c r="AFL46" s="34">
        <v>0.72158</v>
      </c>
      <c r="AFM46" s="34">
        <v>0.72114999999999996</v>
      </c>
      <c r="AFN46" s="34">
        <v>0.72078999999999993</v>
      </c>
      <c r="AFO46" s="34">
        <v>0.72060000000000002</v>
      </c>
      <c r="AFP46" s="34">
        <v>0.70337000000000005</v>
      </c>
      <c r="AFQ46" s="34">
        <v>0.69323999999999997</v>
      </c>
      <c r="AFR46" s="34">
        <v>0.66646000000000005</v>
      </c>
      <c r="AFS46" s="34">
        <v>0.67418000000000011</v>
      </c>
      <c r="AFT46" s="34">
        <v>0.6452500000000001</v>
      </c>
      <c r="AFU46" s="34">
        <v>0.65635999999999994</v>
      </c>
      <c r="AFV46" s="34">
        <v>0.65778000000000003</v>
      </c>
      <c r="AFW46" s="34">
        <v>0.65893000000000002</v>
      </c>
      <c r="AFX46" s="34">
        <v>0.65968999999999989</v>
      </c>
      <c r="AFY46" s="34">
        <v>0.66027000000000002</v>
      </c>
      <c r="AFZ46" s="34">
        <v>0.63495000000000001</v>
      </c>
      <c r="AGA46" s="34">
        <v>0.63863000000000003</v>
      </c>
      <c r="AGB46" t="s">
        <v>843</v>
      </c>
      <c r="AGC46" t="s">
        <v>843</v>
      </c>
      <c r="AGD46" t="s">
        <v>843</v>
      </c>
      <c r="AGE46" t="s">
        <v>843</v>
      </c>
      <c r="AGF46" s="34">
        <v>5.7790013961493969E-3</v>
      </c>
      <c r="AGG46" t="s">
        <v>843</v>
      </c>
      <c r="AGH46" t="s">
        <v>843</v>
      </c>
      <c r="AGI46" t="s">
        <v>843</v>
      </c>
      <c r="AGJ46" t="s">
        <v>843</v>
      </c>
      <c r="AGK46" t="s">
        <v>843</v>
      </c>
      <c r="AGL46" t="s">
        <v>843</v>
      </c>
      <c r="AGM46" t="s">
        <v>843</v>
      </c>
      <c r="AGN46" t="s">
        <v>843</v>
      </c>
      <c r="AGO46" s="34">
        <v>0.374</v>
      </c>
      <c r="AGP46" s="34">
        <v>2017</v>
      </c>
      <c r="AGQ46" t="s">
        <v>832</v>
      </c>
      <c r="AGR46" t="s">
        <v>843</v>
      </c>
      <c r="AGS46" s="34">
        <v>9.0000000000000011E-3</v>
      </c>
      <c r="AGT46" s="34">
        <v>2017</v>
      </c>
      <c r="AGU46" t="s">
        <v>832</v>
      </c>
      <c r="AGV46" t="s">
        <v>843</v>
      </c>
      <c r="AGW46" s="34">
        <v>9.4E-2</v>
      </c>
      <c r="AGX46" s="34">
        <v>2017</v>
      </c>
      <c r="AGY46" t="s">
        <v>832</v>
      </c>
      <c r="AGZ46" t="s">
        <v>843</v>
      </c>
      <c r="AHA46" s="34">
        <v>0.39500000000000002</v>
      </c>
      <c r="AHB46" s="34">
        <v>2017</v>
      </c>
      <c r="AHC46" t="s">
        <v>832</v>
      </c>
      <c r="AHD46" t="s">
        <v>843</v>
      </c>
      <c r="AHE46" s="34">
        <v>8.199999999999999E-2</v>
      </c>
      <c r="AHF46" s="34">
        <v>2017</v>
      </c>
      <c r="AHG46" t="s">
        <v>832</v>
      </c>
      <c r="AHH46" t="s">
        <v>843</v>
      </c>
      <c r="AHI46" t="s">
        <v>830</v>
      </c>
      <c r="AHJ46" s="34">
        <v>0.52126628160476685</v>
      </c>
      <c r="AHK46" s="34">
        <v>0.50543820858001709</v>
      </c>
      <c r="AHL46" s="34">
        <v>0.52898937463760376</v>
      </c>
      <c r="AHM46" s="34">
        <v>0.49120664596557617</v>
      </c>
      <c r="AHN46" s="34">
        <v>0.4109763503074646</v>
      </c>
      <c r="AHO46" t="s">
        <v>843</v>
      </c>
      <c r="AHP46" s="34"/>
      <c r="AHQ46" s="34"/>
      <c r="AHR46" s="34"/>
      <c r="AHS46" s="34"/>
      <c r="AHT46" s="34"/>
      <c r="AHU46" t="s">
        <v>843</v>
      </c>
      <c r="AHV46" s="34">
        <v>0.53897416591644287</v>
      </c>
      <c r="AHW46" s="34">
        <v>0.51673167943954468</v>
      </c>
      <c r="AHX46" s="34">
        <v>0.55199211835861206</v>
      </c>
      <c r="AHY46" s="34">
        <v>0.49791854619979858</v>
      </c>
      <c r="AHZ46" s="34">
        <v>0.37506887316703796</v>
      </c>
      <c r="AIA46" t="s">
        <v>832</v>
      </c>
      <c r="AIB46" t="s">
        <v>843</v>
      </c>
      <c r="AIC46" s="34">
        <v>0.53280109167098999</v>
      </c>
      <c r="AID46" s="34">
        <v>0.51532697677612305</v>
      </c>
      <c r="AIE46" s="34">
        <v>0.55436265468597412</v>
      </c>
      <c r="AIF46" s="34">
        <v>0.51139545440673828</v>
      </c>
      <c r="AIG46" s="34">
        <v>0.44284200668334961</v>
      </c>
      <c r="AIH46" t="s">
        <v>924</v>
      </c>
      <c r="AII46" t="s">
        <v>843</v>
      </c>
      <c r="AIJ46" s="34">
        <v>0.5390169620513916</v>
      </c>
      <c r="AIK46" s="34">
        <v>0.52283269166946411</v>
      </c>
      <c r="AIL46" s="34">
        <v>0.55409699678421021</v>
      </c>
      <c r="AIM46" s="34">
        <v>0.51366198062896729</v>
      </c>
      <c r="AIN46" s="34">
        <v>0.425819993019104</v>
      </c>
      <c r="AIO46" t="s">
        <v>1607</v>
      </c>
      <c r="AIP46" s="34">
        <v>0.36732333898544312</v>
      </c>
      <c r="AIQ46" t="s">
        <v>843</v>
      </c>
      <c r="AIR46" s="34">
        <v>0.50362000000000007</v>
      </c>
      <c r="AIS46" s="34">
        <v>0.30957000000000001</v>
      </c>
      <c r="AIT46" s="34">
        <v>0.31803999999999999</v>
      </c>
      <c r="AIU46" s="34">
        <v>0.35399999999999998</v>
      </c>
      <c r="AIV46" s="34">
        <v>0.35808000000000001</v>
      </c>
      <c r="AIW46" s="34">
        <v>0.36063000000000001</v>
      </c>
      <c r="AIX46" t="s">
        <v>843</v>
      </c>
      <c r="AIY46" s="34">
        <v>4.6790000000000005E-2</v>
      </c>
      <c r="AIZ46" s="34">
        <v>3.397E-2</v>
      </c>
      <c r="AJA46" s="34">
        <v>5.4100000000000002E-2</v>
      </c>
      <c r="AJB46" s="34">
        <v>7.1660000000000001E-2</v>
      </c>
      <c r="AJC46" s="34">
        <v>0.04</v>
      </c>
      <c r="AJD46" s="34">
        <v>3.8769999999999999E-2</v>
      </c>
      <c r="AJE46" t="s">
        <v>843</v>
      </c>
      <c r="AJF46" s="34">
        <v>7.024199515581131E-2</v>
      </c>
      <c r="AJG46" s="34">
        <v>6.7277319729328156E-2</v>
      </c>
      <c r="AJH46" s="34">
        <v>5.9378266334533691E-2</v>
      </c>
      <c r="AJI46" s="34">
        <v>5.4529923945665359E-2</v>
      </c>
      <c r="AJJ46" s="34">
        <v>4.188976064324379E-2</v>
      </c>
      <c r="AJK46" t="s">
        <v>830</v>
      </c>
      <c r="AJL46" t="s">
        <v>843</v>
      </c>
      <c r="AJM46" t="s">
        <v>843</v>
      </c>
      <c r="AJN46" s="34">
        <v>5.6719988584518433E-2</v>
      </c>
      <c r="AJO46" s="34">
        <v>4.5531507581472397E-2</v>
      </c>
      <c r="AJP46" s="34">
        <v>3.1744007021188736E-2</v>
      </c>
      <c r="AJQ46" s="34">
        <v>5.1612434908747673E-3</v>
      </c>
      <c r="AJR46" s="34"/>
      <c r="AJS46" t="s">
        <v>832</v>
      </c>
      <c r="AJT46" t="s">
        <v>843</v>
      </c>
      <c r="AJU46" t="s">
        <v>843</v>
      </c>
      <c r="AJV46" t="s">
        <v>843</v>
      </c>
      <c r="AJW46" s="34">
        <v>5.6341461837291718E-2</v>
      </c>
      <c r="AJX46" s="34">
        <v>5.5426411330699921E-2</v>
      </c>
      <c r="AJY46" s="34">
        <v>4.7602761536836624E-2</v>
      </c>
      <c r="AJZ46" s="34">
        <v>4.264204204082489E-2</v>
      </c>
      <c r="AKA46" s="34">
        <v>3.0425902456045151E-2</v>
      </c>
      <c r="AKB46" t="s">
        <v>830</v>
      </c>
      <c r="AKC46" t="s">
        <v>843</v>
      </c>
      <c r="AKD46" t="s">
        <v>843</v>
      </c>
      <c r="AKE46" t="s">
        <v>843</v>
      </c>
      <c r="AKF46" s="34">
        <v>4.4726155698299408E-2</v>
      </c>
      <c r="AKG46" s="34">
        <v>3.6131355911493301E-2</v>
      </c>
      <c r="AKH46" s="34">
        <v>2.3385629057884216E-2</v>
      </c>
      <c r="AKI46" s="34">
        <v>-1.8048114143311977E-3</v>
      </c>
      <c r="AKJ46" s="34"/>
      <c r="AKK46" t="s">
        <v>832</v>
      </c>
      <c r="AKL46" t="s">
        <v>843</v>
      </c>
      <c r="AKM46" s="34"/>
      <c r="AKN46" t="s">
        <v>1460</v>
      </c>
      <c r="AKO46" t="s">
        <v>843</v>
      </c>
      <c r="AKP46" s="34">
        <v>3197.958740234375</v>
      </c>
      <c r="AKQ46" t="s">
        <v>830</v>
      </c>
      <c r="AKR46" t="s">
        <v>843</v>
      </c>
      <c r="AKS46" s="34"/>
      <c r="AKT46" t="s">
        <v>1460</v>
      </c>
      <c r="AKU46" t="s">
        <v>843</v>
      </c>
      <c r="AKV46" s="34"/>
      <c r="AKW46" t="s">
        <v>1460</v>
      </c>
      <c r="AKX46" t="s">
        <v>843</v>
      </c>
      <c r="AKY46" s="34">
        <v>0.33966493606567383</v>
      </c>
      <c r="AKZ46" s="34">
        <v>0.32447832822799683</v>
      </c>
      <c r="ALA46" s="34">
        <v>0.28041499853134155</v>
      </c>
      <c r="ALB46" s="34">
        <v>0.2499176561832428</v>
      </c>
      <c r="ALC46" s="34">
        <v>0.20590606331825256</v>
      </c>
      <c r="ALD46" t="s">
        <v>830</v>
      </c>
      <c r="ALE46" t="s">
        <v>843</v>
      </c>
      <c r="ALF46" t="s">
        <v>843</v>
      </c>
      <c r="ALG46" t="s">
        <v>843</v>
      </c>
      <c r="ALH46" s="34">
        <v>0.33478295803070068</v>
      </c>
      <c r="ALI46" s="34">
        <v>0.33478295803070068</v>
      </c>
      <c r="ALJ46" s="34">
        <v>0.31019178032875061</v>
      </c>
      <c r="ALK46" s="34">
        <v>0.26280742883682251</v>
      </c>
      <c r="ALL46" s="34">
        <v>0.17756509780883789</v>
      </c>
      <c r="ALM46" t="s">
        <v>832</v>
      </c>
    </row>
    <row r="47" spans="1:1001">
      <c r="A47" t="s">
        <v>423</v>
      </c>
      <c r="B47" t="s">
        <v>27</v>
      </c>
      <c r="C47" t="s">
        <v>235</v>
      </c>
      <c r="D47" s="34">
        <v>4.727466031908989E-2</v>
      </c>
      <c r="E47" t="s">
        <v>432</v>
      </c>
      <c r="F47" s="34">
        <v>6.1711940914392471E-2</v>
      </c>
      <c r="G47" t="s">
        <v>1464</v>
      </c>
      <c r="H47" s="34">
        <v>6.2997490167617798E-2</v>
      </c>
      <c r="I47" t="s">
        <v>1294</v>
      </c>
      <c r="J47" s="34">
        <v>6.9661937654018402E-2</v>
      </c>
      <c r="K47" t="s">
        <v>1521</v>
      </c>
      <c r="L47" s="34"/>
      <c r="M47" t="s">
        <v>432</v>
      </c>
      <c r="N47" s="34">
        <v>0.45085173845291138</v>
      </c>
      <c r="O47" s="34"/>
      <c r="P47" t="s">
        <v>1459</v>
      </c>
      <c r="Q47" s="34"/>
      <c r="R47" t="s">
        <v>1459</v>
      </c>
      <c r="S47" s="34">
        <v>0.85012078285217285</v>
      </c>
      <c r="T47" t="s">
        <v>432</v>
      </c>
      <c r="U47" s="34">
        <v>0.45085173845291138</v>
      </c>
      <c r="V47" t="s">
        <v>432</v>
      </c>
      <c r="W47" t="s">
        <v>843</v>
      </c>
      <c r="X47" t="s">
        <v>1464</v>
      </c>
      <c r="Y47" s="34">
        <v>0.46105238795280457</v>
      </c>
      <c r="Z47" s="34"/>
      <c r="AA47" t="s">
        <v>1459</v>
      </c>
      <c r="AB47" s="34"/>
      <c r="AC47" t="s">
        <v>1459</v>
      </c>
      <c r="AD47" s="34">
        <v>0.84723490476608276</v>
      </c>
      <c r="AE47" t="s">
        <v>1464</v>
      </c>
      <c r="AF47" s="34">
        <v>0.46105238795280457</v>
      </c>
      <c r="AG47" t="s">
        <v>1464</v>
      </c>
      <c r="AH47" t="s">
        <v>843</v>
      </c>
      <c r="AI47" t="s">
        <v>1294</v>
      </c>
      <c r="AJ47" s="34">
        <v>0.49844139814376831</v>
      </c>
      <c r="AK47" s="34"/>
      <c r="AL47" t="s">
        <v>1459</v>
      </c>
      <c r="AM47" s="34"/>
      <c r="AN47" t="s">
        <v>1459</v>
      </c>
      <c r="AO47" s="34">
        <v>0.84642481803894043</v>
      </c>
      <c r="AP47" t="s">
        <v>1294</v>
      </c>
      <c r="AQ47" s="34">
        <v>0.49844139814376831</v>
      </c>
      <c r="AR47" t="s">
        <v>1294</v>
      </c>
      <c r="AS47" t="s">
        <v>843</v>
      </c>
      <c r="AT47" t="s">
        <v>1521</v>
      </c>
      <c r="AU47" s="34">
        <v>0.49850690364837646</v>
      </c>
      <c r="AV47" s="34"/>
      <c r="AW47" t="s">
        <v>1459</v>
      </c>
      <c r="AX47" s="34"/>
      <c r="AY47" t="s">
        <v>1459</v>
      </c>
      <c r="AZ47" s="34">
        <v>0.84794068336486816</v>
      </c>
      <c r="BA47" t="s">
        <v>1521</v>
      </c>
      <c r="BB47" s="34">
        <v>0.49850690364837646</v>
      </c>
      <c r="BC47" t="s">
        <v>1521</v>
      </c>
      <c r="BD47" t="s">
        <v>843</v>
      </c>
      <c r="BE47" s="34">
        <v>0.37884064899442754</v>
      </c>
      <c r="BF47" t="s">
        <v>1594</v>
      </c>
      <c r="BG47" t="s">
        <v>843</v>
      </c>
      <c r="BH47" t="s">
        <v>432</v>
      </c>
      <c r="BI47" s="34">
        <v>2.4678328037261963</v>
      </c>
      <c r="BJ47" t="s">
        <v>819</v>
      </c>
      <c r="BK47" s="34">
        <v>1.8538957834243774</v>
      </c>
      <c r="BL47" t="s">
        <v>1294</v>
      </c>
      <c r="BM47" s="34">
        <v>2.0768570899963379</v>
      </c>
      <c r="BN47" t="s">
        <v>1521</v>
      </c>
      <c r="BO47" s="34">
        <v>2.2221393585205078</v>
      </c>
      <c r="BP47" t="s">
        <v>843</v>
      </c>
      <c r="BQ47" s="34">
        <v>2.1224296092987061</v>
      </c>
      <c r="BR47" t="s">
        <v>830</v>
      </c>
      <c r="BS47" s="34"/>
      <c r="BT47" t="s">
        <v>843</v>
      </c>
      <c r="BU47" s="34">
        <v>1.8205525875091553</v>
      </c>
      <c r="BV47" t="s">
        <v>1559</v>
      </c>
      <c r="BW47" t="s">
        <v>843</v>
      </c>
      <c r="BX47" s="34">
        <v>1.9728519916534424</v>
      </c>
      <c r="BY47" t="s">
        <v>924</v>
      </c>
      <c r="BZ47" t="s">
        <v>843</v>
      </c>
      <c r="CA47" t="s">
        <v>432</v>
      </c>
      <c r="CB47" s="34">
        <v>1.0079924948513508E-2</v>
      </c>
      <c r="CC47" s="34">
        <v>9.9539384245872498E-3</v>
      </c>
      <c r="CD47" s="34">
        <v>1.0738984681665897E-2</v>
      </c>
      <c r="CE47" s="34">
        <v>7.0074507966637611E-3</v>
      </c>
      <c r="CF47" s="34">
        <v>7.0075071416795254E-3</v>
      </c>
      <c r="CG47" t="s">
        <v>843</v>
      </c>
      <c r="CH47" t="s">
        <v>819</v>
      </c>
      <c r="CI47" s="34">
        <v>1.0511551052331924E-2</v>
      </c>
      <c r="CJ47" s="34">
        <v>9.3542523682117462E-3</v>
      </c>
      <c r="CK47" s="34">
        <v>8.5891224443912506E-3</v>
      </c>
      <c r="CL47" s="34">
        <v>9.3124834820628166E-3</v>
      </c>
      <c r="CM47" s="34">
        <v>9.6742035821080208E-3</v>
      </c>
      <c r="CN47" t="s">
        <v>843</v>
      </c>
      <c r="CO47" t="s">
        <v>1294</v>
      </c>
      <c r="CP47" s="34">
        <v>9.8651517182588577E-3</v>
      </c>
      <c r="CQ47" s="34">
        <v>8.7991170585155487E-3</v>
      </c>
      <c r="CR47" s="34">
        <v>9.131639264523983E-3</v>
      </c>
      <c r="CS47" s="34">
        <v>9.6741607412695885E-3</v>
      </c>
      <c r="CT47" s="34">
        <v>9.6741663292050362E-3</v>
      </c>
      <c r="CU47" t="s">
        <v>843</v>
      </c>
      <c r="CV47" t="s">
        <v>1521</v>
      </c>
      <c r="CW47" s="34">
        <v>9.4342222437262535E-3</v>
      </c>
      <c r="CX47" s="34">
        <v>8.9507922530174255E-3</v>
      </c>
      <c r="CY47" s="34">
        <v>9.4933090731501579E-3</v>
      </c>
      <c r="CZ47" s="34">
        <v>9.6741337329149246E-3</v>
      </c>
      <c r="DA47" s="34">
        <v>9.6740787848830223E-3</v>
      </c>
      <c r="DB47" t="s">
        <v>843</v>
      </c>
      <c r="DC47" s="34">
        <v>6.8973002433776855</v>
      </c>
      <c r="DD47" s="34">
        <v>7.5895500183105469</v>
      </c>
      <c r="DE47" s="34">
        <v>8.1906919479370117</v>
      </c>
      <c r="DF47" s="34">
        <v>8.7690572738647461</v>
      </c>
      <c r="DG47" s="34">
        <v>9.4537982940673828</v>
      </c>
      <c r="DH47" t="s">
        <v>1464</v>
      </c>
      <c r="DI47" t="s">
        <v>843</v>
      </c>
      <c r="DJ47" s="34">
        <v>7.312650203704834</v>
      </c>
      <c r="DK47" s="34">
        <v>7.9593462944030762</v>
      </c>
      <c r="DL47" s="34">
        <v>8.5377111434936523</v>
      </c>
      <c r="DM47" s="34">
        <v>9.1692638397216797</v>
      </c>
      <c r="DN47" s="34">
        <v>9.8805990219116211</v>
      </c>
      <c r="DO47" t="s">
        <v>1294</v>
      </c>
      <c r="DP47" t="s">
        <v>843</v>
      </c>
      <c r="DQ47" s="34">
        <v>10.165132522583008</v>
      </c>
      <c r="DR47" t="s">
        <v>1521</v>
      </c>
      <c r="DS47" t="s">
        <v>843</v>
      </c>
      <c r="DT47" t="s">
        <v>843</v>
      </c>
      <c r="DU47" s="34">
        <v>9</v>
      </c>
      <c r="DV47" t="s">
        <v>1461</v>
      </c>
      <c r="DW47" t="s">
        <v>843</v>
      </c>
      <c r="DX47" t="s">
        <v>843</v>
      </c>
      <c r="DY47" t="s">
        <v>432</v>
      </c>
      <c r="DZ47" s="34">
        <v>4.2362366802990437E-3</v>
      </c>
      <c r="EA47" s="34">
        <v>5.5908487411215901E-4</v>
      </c>
      <c r="EB47" s="34">
        <v>5.0758915022015572E-3</v>
      </c>
      <c r="EC47" s="34">
        <v>9.6200117841362953E-3</v>
      </c>
      <c r="ED47" s="34">
        <v>2.6324212085455656E-3</v>
      </c>
      <c r="EE47" t="s">
        <v>843</v>
      </c>
      <c r="EF47" t="s">
        <v>819</v>
      </c>
      <c r="EG47" s="34">
        <v>1.6747823683544993E-3</v>
      </c>
      <c r="EH47" s="34">
        <v>4.3958649039268494E-3</v>
      </c>
      <c r="EI47" s="34">
        <v>7.1937842294573784E-3</v>
      </c>
      <c r="EJ47" s="34">
        <v>-7.7032361878082156E-4</v>
      </c>
      <c r="EK47" s="34">
        <v>-3.1317595130531117E-5</v>
      </c>
      <c r="EL47" t="s">
        <v>843</v>
      </c>
      <c r="EM47" t="s">
        <v>1294</v>
      </c>
      <c r="EN47" s="34">
        <v>-3.9641815237700939E-4</v>
      </c>
      <c r="EO47" s="34">
        <v>5.9322305023670197E-3</v>
      </c>
      <c r="EP47" s="34">
        <v>7.4166934937238693E-3</v>
      </c>
      <c r="EQ47" s="34">
        <v>8.4233814850449562E-3</v>
      </c>
      <c r="ER47" s="34">
        <v>4.6821936848573387E-4</v>
      </c>
      <c r="ES47" t="s">
        <v>843</v>
      </c>
      <c r="ET47" t="s">
        <v>1521</v>
      </c>
      <c r="EU47" s="34">
        <v>6.4925597980618477E-3</v>
      </c>
      <c r="EV47" s="34">
        <v>6.0171145014464855E-3</v>
      </c>
      <c r="EW47" s="34">
        <v>-1.0727562475949526E-3</v>
      </c>
      <c r="EX47" s="34">
        <v>-5.8797867968678474E-3</v>
      </c>
      <c r="EY47" s="34">
        <v>-1.3827149756252766E-2</v>
      </c>
      <c r="EZ47" t="s">
        <v>843</v>
      </c>
      <c r="FA47" t="s">
        <v>1594</v>
      </c>
      <c r="FB47" s="34">
        <v>-1.2229438871145248E-2</v>
      </c>
      <c r="FC47" s="34">
        <v>-1.5895860269665718E-2</v>
      </c>
      <c r="FD47" s="34">
        <v>-1.9840331748127937E-2</v>
      </c>
      <c r="FE47" s="34">
        <v>-3.1504359096288681E-2</v>
      </c>
      <c r="FF47" s="34">
        <v>-4.6474304050207138E-2</v>
      </c>
      <c r="FG47" t="s">
        <v>843</v>
      </c>
      <c r="FH47" s="34"/>
      <c r="FI47" s="34"/>
      <c r="FJ47" s="34"/>
      <c r="FK47" s="34"/>
      <c r="FL47" s="34"/>
      <c r="FM47" t="s">
        <v>843</v>
      </c>
      <c r="FN47" t="s">
        <v>843</v>
      </c>
      <c r="FO47" s="34">
        <v>0.70132000000000005</v>
      </c>
      <c r="FP47" t="s">
        <v>1462</v>
      </c>
      <c r="FQ47" t="s">
        <v>843</v>
      </c>
      <c r="FR47" t="s">
        <v>843</v>
      </c>
      <c r="FS47" s="34">
        <v>0.8043300000000001</v>
      </c>
      <c r="FT47" t="s">
        <v>1462</v>
      </c>
      <c r="FU47" t="s">
        <v>843</v>
      </c>
      <c r="FV47" t="s">
        <v>843</v>
      </c>
      <c r="FW47" s="34">
        <v>0.59709000000000001</v>
      </c>
      <c r="FX47" t="s">
        <v>1462</v>
      </c>
      <c r="FY47" t="s">
        <v>843</v>
      </c>
      <c r="FZ47" s="34">
        <v>1.6660582274198532E-2</v>
      </c>
      <c r="GA47" s="34">
        <v>2.7781836688518524E-2</v>
      </c>
      <c r="GB47" s="34">
        <v>-5.1171858794987202E-3</v>
      </c>
      <c r="GC47" s="34">
        <v>-4.8492822796106339E-2</v>
      </c>
      <c r="GD47" s="34">
        <v>-3.4174069762229919E-2</v>
      </c>
      <c r="GE47" t="s">
        <v>830</v>
      </c>
      <c r="GF47" t="s">
        <v>843</v>
      </c>
      <c r="GG47" s="34">
        <v>1.669478602707386E-2</v>
      </c>
      <c r="GH47" s="34">
        <v>2.7826568111777306E-2</v>
      </c>
      <c r="GI47" s="34">
        <v>-5.053624976426363E-3</v>
      </c>
      <c r="GJ47" s="34">
        <v>-4.8338945955038071E-2</v>
      </c>
      <c r="GK47" s="34">
        <v>-3.3404670655727386E-2</v>
      </c>
      <c r="GL47" t="s">
        <v>832</v>
      </c>
      <c r="GM47" t="s">
        <v>843</v>
      </c>
      <c r="GN47" s="34">
        <v>0.34970137476921082</v>
      </c>
      <c r="GO47" t="s">
        <v>832</v>
      </c>
      <c r="GP47" t="s">
        <v>843</v>
      </c>
      <c r="GQ47" t="s">
        <v>843</v>
      </c>
      <c r="GR47" s="34">
        <v>3.029441274702549E-2</v>
      </c>
      <c r="GS47" s="34">
        <v>2.0937267690896988E-2</v>
      </c>
      <c r="GT47" s="34">
        <v>2.314893901348114E-2</v>
      </c>
      <c r="GU47" s="34">
        <v>9.5781823620200157E-3</v>
      </c>
      <c r="GV47" s="34">
        <v>-5.2973502315580845E-3</v>
      </c>
      <c r="GW47" t="s">
        <v>832</v>
      </c>
      <c r="GX47" t="s">
        <v>843</v>
      </c>
      <c r="GY47" t="s">
        <v>843</v>
      </c>
      <c r="GZ47" t="s">
        <v>843</v>
      </c>
      <c r="HA47" t="s">
        <v>843</v>
      </c>
      <c r="HB47" t="s">
        <v>843</v>
      </c>
      <c r="HC47" t="s">
        <v>843</v>
      </c>
      <c r="HD47" t="s">
        <v>843</v>
      </c>
      <c r="HE47" t="s">
        <v>843</v>
      </c>
      <c r="HF47" t="s">
        <v>843</v>
      </c>
      <c r="HG47" t="s">
        <v>843</v>
      </c>
      <c r="HH47" s="34">
        <v>8592656</v>
      </c>
      <c r="HI47" s="34">
        <v>8746084</v>
      </c>
      <c r="HJ47" s="34">
        <v>8900583</v>
      </c>
      <c r="HK47" s="34">
        <v>9057378</v>
      </c>
      <c r="HL47" s="34">
        <v>9216279</v>
      </c>
      <c r="HM47" s="34">
        <v>9377388</v>
      </c>
      <c r="HN47" s="34">
        <v>9542663</v>
      </c>
      <c r="HO47" s="34">
        <v>9711152</v>
      </c>
      <c r="HP47" s="34">
        <v>9880593</v>
      </c>
      <c r="HQ47" s="34">
        <v>10051317</v>
      </c>
      <c r="HR47" s="34">
        <v>10223270</v>
      </c>
      <c r="HS47" s="34">
        <v>10396246</v>
      </c>
      <c r="HT47" s="34">
        <v>10569697</v>
      </c>
      <c r="HU47" s="34">
        <v>10743349</v>
      </c>
      <c r="HV47" s="34">
        <v>10916987</v>
      </c>
      <c r="HW47" s="34">
        <v>11090085</v>
      </c>
      <c r="HX47" s="34">
        <v>11263015</v>
      </c>
      <c r="HY47" s="34">
        <v>11435533</v>
      </c>
      <c r="HZ47" s="34">
        <v>11606905</v>
      </c>
      <c r="IA47" s="34">
        <v>11777315</v>
      </c>
      <c r="IB47" s="34">
        <v>11936162</v>
      </c>
      <c r="IC47" s="34">
        <v>12079472</v>
      </c>
      <c r="ID47" s="34">
        <v>12224110</v>
      </c>
      <c r="IE47" s="34">
        <v>12388571</v>
      </c>
      <c r="IF47" s="34">
        <v>12567336</v>
      </c>
      <c r="IG47" s="34">
        <v>12746148</v>
      </c>
      <c r="IH47" s="34">
        <v>12924657</v>
      </c>
      <c r="II47" s="34">
        <v>13102178</v>
      </c>
      <c r="IJ47" s="34">
        <v>13278039</v>
      </c>
      <c r="IK47" s="34">
        <v>13452352</v>
      </c>
      <c r="IL47" s="34">
        <v>13625507</v>
      </c>
      <c r="IM47" s="34">
        <v>13797344</v>
      </c>
      <c r="IN47" s="34">
        <v>13967882</v>
      </c>
      <c r="IO47" s="34">
        <v>14136814</v>
      </c>
      <c r="IP47" s="34">
        <v>14303356</v>
      </c>
      <c r="IQ47" s="34">
        <v>14467239</v>
      </c>
      <c r="IR47" s="34">
        <v>14629061</v>
      </c>
      <c r="IS47" s="34">
        <v>14788620</v>
      </c>
      <c r="IT47" s="34">
        <v>14945408</v>
      </c>
      <c r="IU47" s="34">
        <v>15099347</v>
      </c>
      <c r="IV47" s="34">
        <v>15250564</v>
      </c>
      <c r="IW47" s="34">
        <v>15399200</v>
      </c>
      <c r="IX47" s="34">
        <v>15545347</v>
      </c>
      <c r="IY47" s="34">
        <v>15688782</v>
      </c>
      <c r="IZ47" s="34">
        <v>15829210</v>
      </c>
      <c r="JA47" s="34">
        <v>15966827</v>
      </c>
      <c r="JB47" s="34">
        <v>16101682</v>
      </c>
      <c r="JC47" s="34">
        <v>16233225</v>
      </c>
      <c r="JD47" s="34">
        <v>16361324</v>
      </c>
      <c r="JE47" s="34">
        <v>16487088</v>
      </c>
      <c r="JF47" s="34">
        <v>16609854</v>
      </c>
      <c r="JG47" s="34">
        <v>16728785</v>
      </c>
      <c r="JH47" s="34">
        <v>16844478</v>
      </c>
      <c r="JI47" s="34">
        <v>16957768</v>
      </c>
      <c r="JJ47" s="34">
        <v>17068228</v>
      </c>
      <c r="JK47" s="34">
        <v>17175407</v>
      </c>
      <c r="JL47" s="34">
        <v>17279433</v>
      </c>
      <c r="JM47" s="34">
        <v>17380080</v>
      </c>
      <c r="JN47" s="34">
        <v>17477265</v>
      </c>
      <c r="JO47" s="34">
        <v>17571133</v>
      </c>
      <c r="JP47" s="34">
        <v>17661802</v>
      </c>
      <c r="JQ47" s="34">
        <v>17749494</v>
      </c>
      <c r="JR47" s="34">
        <v>17834135</v>
      </c>
      <c r="JS47" s="34">
        <v>17915405</v>
      </c>
      <c r="JT47" s="34">
        <v>17993314</v>
      </c>
      <c r="JU47" s="34">
        <v>18067415</v>
      </c>
      <c r="JV47" s="34">
        <v>18137447</v>
      </c>
      <c r="JW47" s="34">
        <v>18203812</v>
      </c>
      <c r="JX47" s="34">
        <v>18266584</v>
      </c>
      <c r="JY47" s="34">
        <v>18325848</v>
      </c>
      <c r="JZ47" s="34">
        <v>18381696</v>
      </c>
      <c r="KA47" s="34">
        <v>18434071</v>
      </c>
      <c r="KB47" s="34">
        <v>18483606</v>
      </c>
      <c r="KC47" s="34">
        <v>18530308</v>
      </c>
      <c r="KD47" s="34">
        <v>18573756</v>
      </c>
      <c r="KE47" s="34">
        <v>18614012</v>
      </c>
      <c r="KF47" s="34">
        <v>18651259</v>
      </c>
      <c r="KG47" s="34">
        <v>18685610</v>
      </c>
      <c r="KH47" s="34">
        <v>18716716</v>
      </c>
      <c r="KI47" s="34">
        <v>18745071</v>
      </c>
      <c r="KJ47" s="34">
        <v>18771167</v>
      </c>
      <c r="KK47" s="34">
        <v>18794790</v>
      </c>
      <c r="KL47" s="34">
        <v>18816230</v>
      </c>
      <c r="KM47" s="34">
        <v>18835366</v>
      </c>
      <c r="KN47" s="34">
        <v>18852474</v>
      </c>
      <c r="KO47" s="34">
        <v>18867829</v>
      </c>
      <c r="KP47" s="34">
        <v>18880931</v>
      </c>
      <c r="KQ47" s="34">
        <v>18891592</v>
      </c>
      <c r="KR47" s="34">
        <v>18900371</v>
      </c>
      <c r="KS47" s="34">
        <v>18907785</v>
      </c>
      <c r="KT47" s="34">
        <v>18913286</v>
      </c>
      <c r="KU47" s="34">
        <v>18916573</v>
      </c>
      <c r="KV47" s="34">
        <v>18917804</v>
      </c>
      <c r="KW47" s="34">
        <v>18916993</v>
      </c>
      <c r="KX47" s="34">
        <v>18914464</v>
      </c>
      <c r="KY47" s="34">
        <v>18910409</v>
      </c>
      <c r="KZ47" s="34">
        <v>18904322</v>
      </c>
      <c r="LA47" s="34">
        <v>18896026</v>
      </c>
      <c r="LB47" s="34">
        <v>18886019</v>
      </c>
      <c r="LC47" s="34">
        <v>18874640</v>
      </c>
      <c r="LD47" s="34">
        <v>18861521</v>
      </c>
      <c r="LE47" t="s">
        <v>843</v>
      </c>
      <c r="LF47" t="s">
        <v>843</v>
      </c>
      <c r="LG47" t="s">
        <v>843</v>
      </c>
      <c r="LH47" s="34">
        <v>1.8037904053926468E-2</v>
      </c>
      <c r="LI47" s="34">
        <v>1.7698172479867935E-2</v>
      </c>
      <c r="LJ47" s="34">
        <v>1.7510723322629929E-2</v>
      </c>
      <c r="LK47" s="34">
        <v>1.7462894320487976E-2</v>
      </c>
      <c r="LL47" s="34">
        <v>1.739170216023922E-2</v>
      </c>
      <c r="LM47" s="34">
        <v>1.7329882830381393E-2</v>
      </c>
      <c r="LN47" s="34">
        <v>1.7471328377723694E-2</v>
      </c>
      <c r="LO47" s="34">
        <v>1.7502328380942345E-2</v>
      </c>
      <c r="LP47" s="34">
        <v>1.7297614365816116E-2</v>
      </c>
      <c r="LQ47" s="34">
        <v>1.71311404556036E-2</v>
      </c>
      <c r="LR47" s="34">
        <v>1.6962824389338493E-2</v>
      </c>
      <c r="LS47" s="34">
        <v>1.6778284683823586E-2</v>
      </c>
      <c r="LT47" s="34">
        <v>1.6546353697776794E-2</v>
      </c>
      <c r="LU47" s="34">
        <v>1.6295731067657471E-2</v>
      </c>
      <c r="LV47" s="34">
        <v>1.6033150255680084E-2</v>
      </c>
      <c r="LW47" s="34">
        <v>1.5731450170278549E-2</v>
      </c>
      <c r="LX47" s="34">
        <v>1.5472883358597755E-2</v>
      </c>
      <c r="LY47" s="34">
        <v>1.5201088972389698E-2</v>
      </c>
      <c r="LZ47" s="34">
        <v>1.4874742366373539E-2</v>
      </c>
      <c r="MA47" s="34">
        <v>1.4575043693184853E-2</v>
      </c>
      <c r="MB47" s="34">
        <v>1.3397391885519028E-2</v>
      </c>
      <c r="MC47" s="34">
        <v>1.193486712872982E-2</v>
      </c>
      <c r="MD47" s="34">
        <v>1.1902747675776482E-2</v>
      </c>
      <c r="ME47" s="34">
        <v>1.3364123180508614E-2</v>
      </c>
      <c r="MF47" s="34">
        <v>1.4326713047921658E-2</v>
      </c>
      <c r="MG47" s="34">
        <v>1.4128041453659534E-2</v>
      </c>
      <c r="MH47" s="34">
        <v>1.3907774351537228E-2</v>
      </c>
      <c r="MI47" s="34">
        <v>1.3641593977808952E-2</v>
      </c>
      <c r="MJ47" s="34">
        <v>1.3332991860806942E-2</v>
      </c>
      <c r="MK47" s="34">
        <v>1.3042492792010307E-2</v>
      </c>
      <c r="ML47" s="34">
        <v>1.2789590284228325E-2</v>
      </c>
      <c r="MM47" s="34">
        <v>1.2532559223473072E-2</v>
      </c>
      <c r="MN47" s="34">
        <v>1.2284440919756889E-2</v>
      </c>
      <c r="MO47" s="34">
        <v>1.2021766044199467E-2</v>
      </c>
      <c r="MP47" s="34">
        <v>1.1711877770721912E-2</v>
      </c>
      <c r="MQ47" s="34">
        <v>1.1392518877983093E-2</v>
      </c>
      <c r="MR47" s="34">
        <v>1.1123316362500191E-2</v>
      </c>
      <c r="MS47" s="34">
        <v>1.0847936384379864E-2</v>
      </c>
      <c r="MT47" s="34">
        <v>1.0546129196882248E-2</v>
      </c>
      <c r="MU47" s="34">
        <v>1.024740282446146E-2</v>
      </c>
      <c r="MV47" s="34">
        <v>9.9649885669350624E-3</v>
      </c>
      <c r="MW47" s="34">
        <v>9.6990736201405525E-3</v>
      </c>
      <c r="MX47" s="34">
        <v>9.4458051025867462E-3</v>
      </c>
      <c r="MY47" s="34">
        <v>9.1845691204071045E-3</v>
      </c>
      <c r="MZ47" s="34">
        <v>8.9110331609845161E-3</v>
      </c>
      <c r="NA47" s="34">
        <v>8.6562903597950935E-3</v>
      </c>
      <c r="NB47" s="34">
        <v>8.4104808047413826E-3</v>
      </c>
      <c r="NC47" s="34">
        <v>8.1363292410969734E-3</v>
      </c>
      <c r="ND47" s="34">
        <v>7.8601893037557602E-3</v>
      </c>
      <c r="NE47" s="34">
        <v>7.6572722755372524E-3</v>
      </c>
      <c r="NF47" s="34">
        <v>7.4186045676469803E-3</v>
      </c>
      <c r="NG47" s="34">
        <v>7.1347546763718128E-3</v>
      </c>
      <c r="NH47" s="34">
        <v>6.8919993937015533E-3</v>
      </c>
      <c r="NI47" s="34">
        <v>6.7031299695372581E-3</v>
      </c>
      <c r="NJ47" s="34">
        <v>6.492705550044775E-3</v>
      </c>
      <c r="NK47" s="34">
        <v>6.2598115764558315E-3</v>
      </c>
      <c r="NL47" s="34">
        <v>6.0384152457118034E-3</v>
      </c>
      <c r="NM47" s="34">
        <v>5.8077722787857056E-3</v>
      </c>
      <c r="NN47" s="34">
        <v>5.5761705152690411E-3</v>
      </c>
      <c r="NO47" s="34">
        <v>5.3564915433526039E-3</v>
      </c>
      <c r="NP47" s="34">
        <v>5.1468433812260628E-3</v>
      </c>
      <c r="NQ47" s="34">
        <v>4.9527799710631371E-3</v>
      </c>
      <c r="NR47" s="34">
        <v>4.75730886682868E-3</v>
      </c>
      <c r="NS47" s="34">
        <v>4.5466399751603603E-3</v>
      </c>
      <c r="NT47" s="34">
        <v>4.339287057518959E-3</v>
      </c>
      <c r="NU47" s="34">
        <v>4.1097952052950859E-3</v>
      </c>
      <c r="NV47" s="34">
        <v>3.8686564657837152E-3</v>
      </c>
      <c r="NW47" s="34">
        <v>3.6523265298455954E-3</v>
      </c>
      <c r="NX47" s="34">
        <v>3.4423570614308119E-3</v>
      </c>
      <c r="NY47" s="34">
        <v>3.2391424756497145E-3</v>
      </c>
      <c r="NZ47" s="34">
        <v>3.0428646132349968E-3</v>
      </c>
      <c r="OA47" s="34">
        <v>2.8452503029257059E-3</v>
      </c>
      <c r="OB47" s="34">
        <v>2.6835398748517036E-3</v>
      </c>
      <c r="OC47" s="34">
        <v>2.5234848726540804E-3</v>
      </c>
      <c r="OD47" s="34">
        <v>2.3419547360390425E-3</v>
      </c>
      <c r="OE47" s="34">
        <v>2.165013924241066E-3</v>
      </c>
      <c r="OF47" s="34">
        <v>1.9990201108157635E-3</v>
      </c>
      <c r="OG47" s="34">
        <v>1.840058364905417E-3</v>
      </c>
      <c r="OH47" s="34">
        <v>1.6633194172754884E-3</v>
      </c>
      <c r="OI47" s="34">
        <v>1.5138095477595925E-3</v>
      </c>
      <c r="OJ47" s="34">
        <v>1.3911845162510872E-3</v>
      </c>
      <c r="OK47" s="34">
        <v>1.2576814042404294E-3</v>
      </c>
      <c r="OL47" s="34">
        <v>1.1400915682315826E-3</v>
      </c>
      <c r="OM47" s="34">
        <v>1.0164775885641575E-3</v>
      </c>
      <c r="ON47" s="34">
        <v>9.0787908993661404E-4</v>
      </c>
      <c r="OO47" s="34">
        <v>8.141504367813468E-4</v>
      </c>
      <c r="OP47" s="34">
        <v>6.9416849873960018E-4</v>
      </c>
      <c r="OQ47" s="34">
        <v>5.6448439136147499E-4</v>
      </c>
      <c r="OR47" s="34">
        <v>4.6459614532068372E-4</v>
      </c>
      <c r="OS47" s="34">
        <v>3.9219052996486425E-4</v>
      </c>
      <c r="OT47" s="34">
        <v>2.9089604504406452E-4</v>
      </c>
      <c r="OU47" s="34">
        <v>1.7377806943841279E-4</v>
      </c>
      <c r="OV47" s="34">
        <v>6.5073094447143376E-5</v>
      </c>
      <c r="OW47" s="34">
        <v>-4.2870589822996408E-5</v>
      </c>
      <c r="OX47" s="34">
        <v>-1.3369826774578542E-4</v>
      </c>
      <c r="OY47" s="34">
        <v>-2.1440918499138206E-4</v>
      </c>
      <c r="OZ47" s="34">
        <v>-3.2193804509006441E-4</v>
      </c>
      <c r="PA47" s="34">
        <v>-4.3893777183257043E-4</v>
      </c>
      <c r="PB47" s="34">
        <v>-5.297225434333086E-4</v>
      </c>
      <c r="PC47" s="34">
        <v>-6.0269079403951764E-4</v>
      </c>
      <c r="PD47" s="34">
        <v>-6.9530127802863717E-4</v>
      </c>
      <c r="PE47" t="s">
        <v>1300</v>
      </c>
      <c r="PF47" t="s">
        <v>843</v>
      </c>
      <c r="PG47" t="s">
        <v>843</v>
      </c>
      <c r="PH47" t="s">
        <v>843</v>
      </c>
      <c r="PI47" t="s">
        <v>843</v>
      </c>
      <c r="PJ47" t="s">
        <v>1300</v>
      </c>
      <c r="PK47" s="34">
        <v>0.50506454706192017</v>
      </c>
      <c r="PL47" s="34">
        <v>0.505176842212677</v>
      </c>
      <c r="PM47" s="34">
        <v>0.50504624843597412</v>
      </c>
      <c r="PN47" s="34">
        <v>0.50489646196365356</v>
      </c>
      <c r="PO47" s="34">
        <v>0.50475120544433594</v>
      </c>
      <c r="PP47" s="34">
        <v>0.50461655855178833</v>
      </c>
      <c r="PQ47" s="34">
        <v>0.50447940826416016</v>
      </c>
      <c r="PR47" s="34">
        <v>0.50434315204620361</v>
      </c>
      <c r="PS47" s="34">
        <v>0.50420111417770386</v>
      </c>
      <c r="PT47" s="34">
        <v>0.50404834747314453</v>
      </c>
      <c r="PU47" s="34">
        <v>0.50388699769973755</v>
      </c>
      <c r="PV47" s="34">
        <v>0.50372123718261719</v>
      </c>
      <c r="PW47" s="34">
        <v>0.50354903936386108</v>
      </c>
      <c r="PX47" s="34">
        <v>0.50336992740631104</v>
      </c>
      <c r="PY47" s="34">
        <v>0.50319468975067139</v>
      </c>
      <c r="PZ47" s="34">
        <v>0.50302672386169434</v>
      </c>
      <c r="QA47" s="34">
        <v>0.50285983085632324</v>
      </c>
      <c r="QB47" s="34">
        <v>0.50269049406051636</v>
      </c>
      <c r="QC47" s="34">
        <v>0.50252163410186768</v>
      </c>
      <c r="QD47" s="34">
        <v>0.50235515832901001</v>
      </c>
      <c r="QE47" s="34">
        <v>0.50202697515487671</v>
      </c>
      <c r="QF47" s="34">
        <v>0.50155729055404663</v>
      </c>
      <c r="QG47" s="34">
        <v>0.5011705756187439</v>
      </c>
      <c r="QH47" s="34">
        <v>0.50095230340957642</v>
      </c>
      <c r="QI47" s="34">
        <v>0.50083732604980469</v>
      </c>
      <c r="QJ47" s="34">
        <v>0.50071984529495239</v>
      </c>
      <c r="QK47" s="34">
        <v>0.50059866905212402</v>
      </c>
      <c r="QL47" s="34">
        <v>0.50047212839126587</v>
      </c>
      <c r="QM47" s="34">
        <v>0.50033992528915405</v>
      </c>
      <c r="QN47" s="34">
        <v>0.50020182132720947</v>
      </c>
      <c r="QO47" s="34">
        <v>0.50005865097045898</v>
      </c>
      <c r="QP47" s="34">
        <v>0.49991136789321899</v>
      </c>
      <c r="QQ47" s="34">
        <v>0.4997597336769104</v>
      </c>
      <c r="QR47" s="34">
        <v>0.49960315227508545</v>
      </c>
      <c r="QS47" s="34">
        <v>0.49944210052490234</v>
      </c>
      <c r="QT47" s="34">
        <v>0.49927604198455811</v>
      </c>
      <c r="QU47" s="34">
        <v>0.49910435080528259</v>
      </c>
      <c r="QV47" s="34">
        <v>0.49892747402191162</v>
      </c>
      <c r="QW47" s="34">
        <v>0.49874609708786011</v>
      </c>
      <c r="QX47" s="34">
        <v>0.49855989217758179</v>
      </c>
      <c r="QY47" s="34">
        <v>0.4983687698841095</v>
      </c>
      <c r="QZ47" s="34">
        <v>0.4981732964515686</v>
      </c>
      <c r="RA47" s="34">
        <v>0.49797350168228149</v>
      </c>
      <c r="RB47" s="34">
        <v>0.49776962399482727</v>
      </c>
      <c r="RC47" s="34">
        <v>0.49756228923797607</v>
      </c>
      <c r="RD47" s="34">
        <v>0.49735310673713684</v>
      </c>
      <c r="RE47" s="34">
        <v>0.49714148044586182</v>
      </c>
      <c r="RF47" s="34">
        <v>0.49692627787590027</v>
      </c>
      <c r="RG47" s="34">
        <v>0.49670758843421936</v>
      </c>
      <c r="RH47" s="34">
        <v>0.496489018201828</v>
      </c>
      <c r="RI47" s="34">
        <v>0.49627166986465454</v>
      </c>
      <c r="RJ47" s="34">
        <v>0.49605223536491394</v>
      </c>
      <c r="RK47" s="34">
        <v>0.49583223462104797</v>
      </c>
      <c r="RL47" s="34">
        <v>0.49561387300491333</v>
      </c>
      <c r="RM47" s="34">
        <v>0.49539735913276672</v>
      </c>
      <c r="RN47" s="34">
        <v>0.49518179893493652</v>
      </c>
      <c r="RO47" s="34">
        <v>0.49496740102767944</v>
      </c>
      <c r="RP47" s="34">
        <v>0.49475473165512085</v>
      </c>
      <c r="RQ47" s="34">
        <v>0.49454277753829956</v>
      </c>
      <c r="RR47" s="34">
        <v>0.49433311820030212</v>
      </c>
      <c r="RS47" s="34">
        <v>0.49412745237350464</v>
      </c>
      <c r="RT47" s="34">
        <v>0.49392524361610413</v>
      </c>
      <c r="RU47" s="34">
        <v>0.49372637271881104</v>
      </c>
      <c r="RV47" s="34">
        <v>0.49353280663490295</v>
      </c>
      <c r="RW47" s="34">
        <v>0.49334648251533508</v>
      </c>
      <c r="RX47" s="34">
        <v>0.49316611886024475</v>
      </c>
      <c r="RY47" s="34">
        <v>0.49299120903015137</v>
      </c>
      <c r="RZ47" s="34">
        <v>0.49282330274581909</v>
      </c>
      <c r="SA47" s="34">
        <v>0.49266338348388672</v>
      </c>
      <c r="SB47" s="34">
        <v>0.49251255393028259</v>
      </c>
      <c r="SC47" s="34">
        <v>0.49236947298049927</v>
      </c>
      <c r="SD47" s="34">
        <v>0.4922347366809845</v>
      </c>
      <c r="SE47" s="34">
        <v>0.49210894107818604</v>
      </c>
      <c r="SF47" s="34">
        <v>0.49199262261390686</v>
      </c>
      <c r="SG47" s="34">
        <v>0.49188676476478577</v>
      </c>
      <c r="SH47" s="34">
        <v>0.49178743362426758</v>
      </c>
      <c r="SI47" s="34">
        <v>0.49169373512268066</v>
      </c>
      <c r="SJ47" s="34">
        <v>0.49160996079444885</v>
      </c>
      <c r="SK47" s="34">
        <v>0.4915367066860199</v>
      </c>
      <c r="SL47" s="34">
        <v>0.49147486686706543</v>
      </c>
      <c r="SM47" s="34">
        <v>0.49142420291900635</v>
      </c>
      <c r="SN47" s="34">
        <v>0.4913850724697113</v>
      </c>
      <c r="SO47" s="34">
        <v>0.49135845899581909</v>
      </c>
      <c r="SP47" s="34">
        <v>0.49134230613708496</v>
      </c>
      <c r="SQ47" s="34">
        <v>0.49133709073066711</v>
      </c>
      <c r="SR47" s="34">
        <v>0.49134337902069092</v>
      </c>
      <c r="SS47" s="34">
        <v>0.49135896563529968</v>
      </c>
      <c r="ST47" s="34">
        <v>0.49138298630714417</v>
      </c>
      <c r="SU47" s="34">
        <v>0.49141502380371094</v>
      </c>
      <c r="SV47" s="34">
        <v>0.49145549535751343</v>
      </c>
      <c r="SW47" s="34">
        <v>0.491504967212677</v>
      </c>
      <c r="SX47" s="34">
        <v>0.49156090617179871</v>
      </c>
      <c r="SY47" s="34">
        <v>0.49162518978118896</v>
      </c>
      <c r="SZ47" s="34">
        <v>0.49169686436653137</v>
      </c>
      <c r="TA47" s="34">
        <v>0.49177566170692444</v>
      </c>
      <c r="TB47" s="34">
        <v>0.49186483025550842</v>
      </c>
      <c r="TC47" s="34">
        <v>0.49196162819862366</v>
      </c>
      <c r="TD47" s="34">
        <v>0.49206468462944031</v>
      </c>
      <c r="TE47" s="34">
        <v>0.49217408895492554</v>
      </c>
      <c r="TF47" s="34">
        <v>0.492290198802948</v>
      </c>
      <c r="TG47" s="34">
        <v>0.49241092801094055</v>
      </c>
      <c r="TH47" t="s">
        <v>843</v>
      </c>
      <c r="TI47" t="s">
        <v>843</v>
      </c>
      <c r="TJ47" t="s">
        <v>1300</v>
      </c>
      <c r="TK47" s="34">
        <v>0.56456443735208306</v>
      </c>
      <c r="TL47" s="34">
        <v>0.56752713557290302</v>
      </c>
      <c r="TM47" s="34">
        <v>0.57137745920688598</v>
      </c>
      <c r="TN47" s="34">
        <v>0.57549276402066907</v>
      </c>
      <c r="TO47" s="34">
        <v>0.57975626605922004</v>
      </c>
      <c r="TP47" s="34">
        <v>0.58410023132241096</v>
      </c>
      <c r="TQ47" s="34">
        <v>0.58834062296555101</v>
      </c>
      <c r="TR47" s="34">
        <v>0.59240355830080704</v>
      </c>
      <c r="TS47" s="34">
        <v>0.59633323627438106</v>
      </c>
      <c r="TT47" s="34">
        <v>0.60004870008334699</v>
      </c>
      <c r="TU47" s="34">
        <v>0.60354268270048106</v>
      </c>
      <c r="TV47" s="34">
        <v>0.60692271070358994</v>
      </c>
      <c r="TW47" s="34">
        <v>0.61020528781477801</v>
      </c>
      <c r="TX47" s="34">
        <v>0.61351306748016798</v>
      </c>
      <c r="TY47" s="34">
        <v>0.61701233971367997</v>
      </c>
      <c r="TZ47" s="34">
        <v>0.62050310613024595</v>
      </c>
      <c r="UA47" s="34">
        <v>0.62379883966243299</v>
      </c>
      <c r="UB47" s="34">
        <v>0.62696047368494001</v>
      </c>
      <c r="UC47" s="34">
        <v>0.630051206587803</v>
      </c>
      <c r="UD47" s="34">
        <v>0.63305539645731601</v>
      </c>
      <c r="UE47" s="34">
        <v>0.63619557945007799</v>
      </c>
      <c r="UF47" s="34">
        <v>0.63967858032205394</v>
      </c>
      <c r="UG47" s="34">
        <v>0.643225805396058</v>
      </c>
      <c r="UH47" s="34">
        <v>0.64634892111446907</v>
      </c>
      <c r="UI47" s="34">
        <v>0.64903860097961097</v>
      </c>
      <c r="UJ47" s="34">
        <v>0.65155733122048598</v>
      </c>
      <c r="UK47" s="34">
        <v>0.65391338223082496</v>
      </c>
      <c r="UL47" s="34">
        <v>0.65612465347364402</v>
      </c>
      <c r="UM47" s="34">
        <v>0.65822493284682093</v>
      </c>
      <c r="UN47" s="34">
        <v>0.66020031292669101</v>
      </c>
      <c r="UO47" s="34">
        <v>0.66201776337505192</v>
      </c>
      <c r="UP47" s="34">
        <v>0.66367865207685395</v>
      </c>
      <c r="UQ47" s="34">
        <v>0.66517566281073703</v>
      </c>
      <c r="UR47" s="34">
        <v>0.66651756423044006</v>
      </c>
      <c r="US47" s="34">
        <v>0.66775583995811905</v>
      </c>
      <c r="UT47" s="34">
        <v>0.66892355894583599</v>
      </c>
      <c r="UU47" s="34">
        <v>0.66999614671098895</v>
      </c>
      <c r="UV47" s="34">
        <v>0.67098636218208196</v>
      </c>
      <c r="UW47" s="34">
        <v>0.67189414728944996</v>
      </c>
      <c r="UX47" s="34">
        <v>0.67274188503841004</v>
      </c>
      <c r="UY47" s="34">
        <v>0.67356950449732589</v>
      </c>
      <c r="UZ47" s="34">
        <v>0.67434392695724399</v>
      </c>
      <c r="VA47" s="34">
        <v>0.67500879845268202</v>
      </c>
      <c r="VB47" s="34">
        <v>0.67554709869934204</v>
      </c>
      <c r="VC47" s="34">
        <v>0.67599076883782505</v>
      </c>
      <c r="VD47" s="34">
        <v>0.67635595350284705</v>
      </c>
      <c r="VE47" s="34">
        <v>0.67662675478955403</v>
      </c>
      <c r="VF47" s="34">
        <v>0.67682804864714197</v>
      </c>
      <c r="VG47" s="34">
        <v>0.67694612235984497</v>
      </c>
      <c r="VH47" s="34">
        <v>0.67686794286741103</v>
      </c>
      <c r="VI47" s="34">
        <v>0.67658042027341092</v>
      </c>
      <c r="VJ47" s="34">
        <v>0.67615253218188098</v>
      </c>
      <c r="VK47" s="34">
        <v>0.67554818261509797</v>
      </c>
      <c r="VL47" s="34">
        <v>0.67472782015675092</v>
      </c>
      <c r="VM47" s="34">
        <v>0.67374460313044804</v>
      </c>
      <c r="VN47" s="34">
        <v>0.67264152750499606</v>
      </c>
      <c r="VO47" s="34">
        <v>0.67145210518620302</v>
      </c>
      <c r="VP47" s="34">
        <v>0.67023417038356603</v>
      </c>
      <c r="VQ47" s="34">
        <v>0.66901125547961893</v>
      </c>
      <c r="VR47" s="34">
        <v>0.66779795395669794</v>
      </c>
      <c r="VS47" s="34">
        <v>0.666608424214018</v>
      </c>
      <c r="VT47" s="34">
        <v>0.66540144750041907</v>
      </c>
      <c r="VU47" s="34">
        <v>0.66417318990164598</v>
      </c>
      <c r="VV47" s="34">
        <v>0.66291871891589194</v>
      </c>
      <c r="VW47" s="34">
        <v>0.66163489949655696</v>
      </c>
      <c r="VX47" s="34">
        <v>0.66035922514761491</v>
      </c>
      <c r="VY47" s="34">
        <v>0.65912970000684201</v>
      </c>
      <c r="VZ47" s="34">
        <v>0.65794395151960505</v>
      </c>
      <c r="WA47" s="34">
        <v>0.65680775343654796</v>
      </c>
      <c r="WB47" s="34">
        <v>0.65569271337402801</v>
      </c>
      <c r="WC47" s="34">
        <v>0.65456211588316193</v>
      </c>
      <c r="WD47" s="34">
        <v>0.65335043608518306</v>
      </c>
      <c r="WE47" s="34">
        <v>0.65204951490660212</v>
      </c>
      <c r="WF47" s="34">
        <v>0.65074488641136197</v>
      </c>
      <c r="WG47" s="34">
        <v>0.64946139596105401</v>
      </c>
      <c r="WH47" s="34">
        <v>0.64819450659520694</v>
      </c>
      <c r="WI47" s="34">
        <v>0.64695737161764799</v>
      </c>
      <c r="WJ47" s="34">
        <v>0.64575376452789102</v>
      </c>
      <c r="WK47" s="34">
        <v>0.64458683231110603</v>
      </c>
      <c r="WL47" s="34">
        <v>0.64344875931788292</v>
      </c>
      <c r="WM47" s="34">
        <v>0.6423040548756489</v>
      </c>
      <c r="WN47" s="34">
        <v>0.6411492056801591</v>
      </c>
      <c r="WO47" s="34">
        <v>0.63999453237961401</v>
      </c>
      <c r="WP47" s="34">
        <v>0.63884216531815707</v>
      </c>
      <c r="WQ47" s="34">
        <v>0.63767422879549496</v>
      </c>
      <c r="WR47" s="34">
        <v>0.63647987799762196</v>
      </c>
      <c r="WS47" s="34">
        <v>0.63525927296699503</v>
      </c>
      <c r="WT47" s="34">
        <v>0.63404514468539408</v>
      </c>
      <c r="WU47" s="34">
        <v>0.63283593745329103</v>
      </c>
      <c r="WV47" s="34">
        <v>0.63156185749842897</v>
      </c>
      <c r="WW47" s="34">
        <v>0.63022026869840897</v>
      </c>
      <c r="WX47" s="34">
        <v>0.62883896494256708</v>
      </c>
      <c r="WY47" s="34">
        <v>0.62744108671387</v>
      </c>
      <c r="WZ47" s="34">
        <v>0.62603247778333493</v>
      </c>
      <c r="XA47" s="34">
        <v>0.62461033459340098</v>
      </c>
      <c r="XB47" s="34">
        <v>0.62317293084459502</v>
      </c>
      <c r="XC47" s="34">
        <v>0.621723894098823</v>
      </c>
      <c r="XD47" s="34">
        <v>0.62027727417394507</v>
      </c>
      <c r="XE47" s="34">
        <v>0.61882549202137294</v>
      </c>
      <c r="XF47" s="34">
        <v>0.61739863647730497</v>
      </c>
      <c r="XG47" s="34">
        <v>0.61602341083733403</v>
      </c>
      <c r="XH47" t="s">
        <v>843</v>
      </c>
      <c r="XI47" t="s">
        <v>1300</v>
      </c>
      <c r="XJ47" s="34">
        <v>0.54125098223413093</v>
      </c>
      <c r="XK47" s="34">
        <v>0.54416650926288801</v>
      </c>
      <c r="XL47" s="34">
        <v>0.547996631231909</v>
      </c>
      <c r="XM47" s="34">
        <v>0.55199435200783298</v>
      </c>
      <c r="XN47" s="34">
        <v>0.556059446551043</v>
      </c>
      <c r="XO47" s="34">
        <v>0.56014606626066898</v>
      </c>
      <c r="XP47" s="34">
        <v>0.56410524840420595</v>
      </c>
      <c r="XQ47" s="34">
        <v>0.56793045768411399</v>
      </c>
      <c r="XR47" s="34">
        <v>0.57178688566566793</v>
      </c>
      <c r="XS47" s="34">
        <v>0.57562627983843906</v>
      </c>
      <c r="XT47" s="34">
        <v>0.57930317693375899</v>
      </c>
      <c r="XU47" s="34">
        <v>0.58284459519544796</v>
      </c>
      <c r="XV47" s="34">
        <v>0.58623851752798606</v>
      </c>
      <c r="XW47" s="34">
        <v>0.58949676679031804</v>
      </c>
      <c r="XX47" s="34">
        <v>0.59275074740169897</v>
      </c>
      <c r="XY47" s="34">
        <v>0.59590681244071597</v>
      </c>
      <c r="XZ47" s="34">
        <v>0.59881729719718502</v>
      </c>
      <c r="YA47" s="34">
        <v>0.60152672369854898</v>
      </c>
      <c r="YB47" s="34">
        <v>0.60408429292735699</v>
      </c>
      <c r="YC47" s="34">
        <v>0.606505158709993</v>
      </c>
      <c r="YD47" s="34">
        <v>0.60921207336160499</v>
      </c>
      <c r="YE47" s="34">
        <v>0.61244609863742394</v>
      </c>
      <c r="YF47" s="34">
        <v>0.61575133077172906</v>
      </c>
      <c r="YG47" s="34">
        <v>0.61850438601837099</v>
      </c>
      <c r="YH47" s="34">
        <v>0.62073737740689905</v>
      </c>
      <c r="YI47" s="34">
        <v>0.62281198120357706</v>
      </c>
      <c r="YJ47" s="34">
        <v>0.62473129365323599</v>
      </c>
      <c r="YK47" s="34">
        <v>0.62649530482641902</v>
      </c>
      <c r="YL47" s="34">
        <v>0.62811483789567302</v>
      </c>
      <c r="YM47" s="34">
        <v>0.62956934965722</v>
      </c>
      <c r="YN47" s="34">
        <v>0.63082938378625497</v>
      </c>
      <c r="YO47" s="34">
        <v>0.631891412148186</v>
      </c>
      <c r="YP47" s="34">
        <v>0.63276215990505402</v>
      </c>
      <c r="YQ47" s="34">
        <v>0.633464323484214</v>
      </c>
      <c r="YR47" s="34">
        <v>0.63404123479832297</v>
      </c>
      <c r="YS47" s="34">
        <v>0.63453482727423005</v>
      </c>
      <c r="YT47" s="34">
        <v>0.63492188596383603</v>
      </c>
      <c r="YU47" s="34">
        <v>0.63520249472914003</v>
      </c>
      <c r="YV47" s="34">
        <v>0.635388520828989</v>
      </c>
      <c r="YW47" s="34">
        <v>0.63551805798230698</v>
      </c>
      <c r="YX47" s="34">
        <v>0.63561779209010905</v>
      </c>
      <c r="YY47" s="34">
        <v>0.635652761182399</v>
      </c>
      <c r="YZ47" s="34">
        <v>0.63557400809386899</v>
      </c>
      <c r="ZA47" s="34">
        <v>0.63534780343854003</v>
      </c>
      <c r="ZB47" s="34">
        <v>0.63497049552600804</v>
      </c>
      <c r="ZC47" s="34">
        <v>0.634431374499141</v>
      </c>
      <c r="ZD47" s="34">
        <v>0.63371533587967199</v>
      </c>
      <c r="ZE47" s="34">
        <v>0.63284396661784692</v>
      </c>
      <c r="ZF47" s="34">
        <v>0.63182850091558895</v>
      </c>
      <c r="ZG47" s="34">
        <v>0.63062175171933799</v>
      </c>
      <c r="ZH47" s="34">
        <v>0.62925453769792294</v>
      </c>
      <c r="ZI47" s="34">
        <v>0.62783357033501097</v>
      </c>
      <c r="ZJ47" s="34">
        <v>0.62637414469002795</v>
      </c>
      <c r="ZK47" s="34">
        <v>0.62485362533717892</v>
      </c>
      <c r="ZL47" s="34">
        <v>0.62332595393030799</v>
      </c>
      <c r="ZM47" s="34">
        <v>0.62181897640038497</v>
      </c>
      <c r="ZN47" s="34">
        <v>0.62029796868051301</v>
      </c>
      <c r="ZO47" s="34">
        <v>0.61880149573534804</v>
      </c>
      <c r="ZP47" s="34">
        <v>0.61731186201044597</v>
      </c>
      <c r="ZQ47" s="34">
        <v>0.61574212044999799</v>
      </c>
      <c r="ZR47" s="34">
        <v>0.61415904787065301</v>
      </c>
      <c r="ZS47" s="34">
        <v>0.612637098274463</v>
      </c>
      <c r="ZT47" s="34">
        <v>0.61112660106942696</v>
      </c>
      <c r="ZU47" s="34">
        <v>0.60958439425690902</v>
      </c>
      <c r="ZV47" s="34">
        <v>0.60806658517713896</v>
      </c>
      <c r="ZW47" s="34">
        <v>0.60655208267059602</v>
      </c>
      <c r="ZX47" s="34">
        <v>0.60491672284417997</v>
      </c>
      <c r="ZY47" s="34">
        <v>0.60320654267358897</v>
      </c>
      <c r="ZZ47" s="34">
        <v>0.60156877169809098</v>
      </c>
      <c r="AAA47" s="34">
        <v>0.59997788369738703</v>
      </c>
      <c r="AAB47" s="34">
        <v>0.59839711195303003</v>
      </c>
      <c r="AAC47" s="34">
        <v>0.59684758718916697</v>
      </c>
      <c r="AAD47" s="34">
        <v>0.59531182917748404</v>
      </c>
      <c r="AAE47" s="34">
        <v>0.59378889995274498</v>
      </c>
      <c r="AAF47" s="34">
        <v>0.59230984298490807</v>
      </c>
      <c r="AAG47" s="34">
        <v>0.59088697780164101</v>
      </c>
      <c r="AAH47" s="34">
        <v>0.58953020276003898</v>
      </c>
      <c r="AAI47" s="34">
        <v>0.58822877604745005</v>
      </c>
      <c r="AAJ47" s="34">
        <v>0.58697694117448396</v>
      </c>
      <c r="AAK47" s="34">
        <v>0.58574868599460894</v>
      </c>
      <c r="AAL47" s="34">
        <v>0.58448743265436198</v>
      </c>
      <c r="AAM47" s="34">
        <v>0.58317768958371696</v>
      </c>
      <c r="AAN47" s="34">
        <v>0.58183059470017595</v>
      </c>
      <c r="AAO47" s="34">
        <v>0.58046732407535895</v>
      </c>
      <c r="AAP47" s="34">
        <v>0.57906035513058796</v>
      </c>
      <c r="AAQ47" s="34">
        <v>0.57758529081432697</v>
      </c>
      <c r="AAR47" s="34">
        <v>0.57606092093657901</v>
      </c>
      <c r="AAS47" s="34">
        <v>0.57455082201248997</v>
      </c>
      <c r="AAT47" s="34">
        <v>0.57306838050956799</v>
      </c>
      <c r="AAU47" s="34">
        <v>0.57155548816414703</v>
      </c>
      <c r="AAV47" s="34">
        <v>0.57001095499716603</v>
      </c>
      <c r="AAW47" s="34">
        <v>0.56845437679292199</v>
      </c>
      <c r="AAX47" s="34">
        <v>0.56687745046940996</v>
      </c>
      <c r="AAY47" s="34">
        <v>0.56527020441356601</v>
      </c>
      <c r="AAZ47" s="34">
        <v>0.56367390152652808</v>
      </c>
      <c r="ABA47" s="34">
        <v>0.56211785265987602</v>
      </c>
      <c r="ABB47" s="34">
        <v>0.56056748397092793</v>
      </c>
      <c r="ABC47" s="34">
        <v>0.55904712451178906</v>
      </c>
      <c r="ABD47" s="34">
        <v>0.55755951002696802</v>
      </c>
      <c r="ABE47" s="34">
        <v>0.55610212963002192</v>
      </c>
      <c r="ABF47" s="34">
        <v>0.55468448170219098</v>
      </c>
      <c r="ABG47" t="s">
        <v>843</v>
      </c>
      <c r="ABH47" t="s">
        <v>843</v>
      </c>
      <c r="ABI47" t="s">
        <v>1300</v>
      </c>
      <c r="ABJ47" s="34">
        <v>0.46120559231045705</v>
      </c>
      <c r="ABK47" s="34">
        <v>0.46366248025973694</v>
      </c>
      <c r="ABL47" s="34">
        <v>0.46662757933946603</v>
      </c>
      <c r="ABM47" s="34">
        <v>0.46977171539048002</v>
      </c>
      <c r="ABN47" s="34">
        <v>0.47312044264284997</v>
      </c>
      <c r="ABO47" s="34">
        <v>0.47670705317941398</v>
      </c>
      <c r="ABP47" s="34">
        <v>0.48044903610496498</v>
      </c>
      <c r="ABQ47" s="34">
        <v>0.48436066081552398</v>
      </c>
      <c r="ABR47" s="34">
        <v>0.48847882915529506</v>
      </c>
      <c r="ABS47" s="34">
        <v>0.49271486051455499</v>
      </c>
      <c r="ABT47" s="34">
        <v>0.49702299249765403</v>
      </c>
      <c r="ABU47" s="34">
        <v>0.50136133280038497</v>
      </c>
      <c r="ABV47" s="34">
        <v>0.50569571672678992</v>
      </c>
      <c r="ABW47" s="34">
        <v>0.51006129466705408</v>
      </c>
      <c r="ABX47" s="34">
        <v>0.51442318679947197</v>
      </c>
      <c r="ABY47" s="34">
        <v>0.51867715537450099</v>
      </c>
      <c r="ABZ47" s="34">
        <v>0.522855002729953</v>
      </c>
      <c r="ACA47" s="34">
        <v>0.52692709964078199</v>
      </c>
      <c r="ACB47" s="34">
        <v>0.53088596830938106</v>
      </c>
      <c r="ACC47" s="34">
        <v>0.53483194322440797</v>
      </c>
      <c r="ACD47" s="34">
        <v>0.53877339298846605</v>
      </c>
      <c r="ACE47" s="34">
        <v>0.54261183766972598</v>
      </c>
      <c r="ACF47" s="34">
        <v>0.546308688321686</v>
      </c>
      <c r="ACG47" s="34">
        <v>0.54976720075301699</v>
      </c>
      <c r="ACH47" s="34">
        <v>0.55294699875347497</v>
      </c>
      <c r="ACI47" s="34">
        <v>0.55599552288285403</v>
      </c>
      <c r="ACJ47" s="34">
        <v>0.55906816099382095</v>
      </c>
      <c r="ACK47" s="34">
        <v>0.56215359766902895</v>
      </c>
      <c r="ACL47" s="34">
        <v>0.56513030896845207</v>
      </c>
      <c r="ACM47" s="34">
        <v>0.56799829501933896</v>
      </c>
      <c r="ACN47" s="34">
        <v>0.57075246555036596</v>
      </c>
      <c r="ACO47" s="34">
        <v>0.57338602366564106</v>
      </c>
      <c r="ACP47" s="34">
        <v>0.57586856848201595</v>
      </c>
      <c r="ACQ47" s="34">
        <v>0.578194654686503</v>
      </c>
      <c r="ACR47" s="34">
        <v>0.58038263887160502</v>
      </c>
      <c r="ACS47" s="34">
        <v>0.58243190010201706</v>
      </c>
      <c r="ACT47" s="34">
        <v>0.58430746170242898</v>
      </c>
      <c r="ACU47" s="34">
        <v>0.58602339454335106</v>
      </c>
      <c r="ACV47" s="34">
        <v>0.58760605305636193</v>
      </c>
      <c r="ACW47" s="34">
        <v>0.58906624938594199</v>
      </c>
      <c r="ACX47" s="34">
        <v>0.59042844548006401</v>
      </c>
      <c r="ACY47" s="34">
        <v>0.59169028261208401</v>
      </c>
      <c r="ACZ47" s="34">
        <v>0.59283954870869104</v>
      </c>
      <c r="ADA47" s="34">
        <v>0.59387524175314399</v>
      </c>
      <c r="ADB47" s="34">
        <v>0.59484252830187101</v>
      </c>
      <c r="ADC47" s="34">
        <v>0.59576439326360797</v>
      </c>
      <c r="ADD47" s="34">
        <v>0.59661473865322701</v>
      </c>
      <c r="ADE47" s="34">
        <v>0.59737322682338201</v>
      </c>
      <c r="ADF47" s="34">
        <v>0.59800464797361896</v>
      </c>
      <c r="ADG47" s="34">
        <v>0.59845691363013598</v>
      </c>
      <c r="ADH47" s="34">
        <v>0.59875309560216505</v>
      </c>
      <c r="ADI47" s="34">
        <v>0.59891231188972494</v>
      </c>
      <c r="ADJ47" s="34">
        <v>0.59891464134418404</v>
      </c>
      <c r="ADK47" s="34">
        <v>0.59873429683476898</v>
      </c>
      <c r="ADL47" s="34">
        <v>0.598380159908808</v>
      </c>
      <c r="ADM47" s="34">
        <v>0.59787418720266705</v>
      </c>
      <c r="ADN47" s="34">
        <v>0.59728124188793597</v>
      </c>
      <c r="ADO47" s="34">
        <v>0.59664345618662307</v>
      </c>
      <c r="ADP47" s="34">
        <v>0.59597093710028404</v>
      </c>
      <c r="ADQ47" s="34">
        <v>0.59529244371172796</v>
      </c>
      <c r="ADR47" s="34">
        <v>0.59461557206903404</v>
      </c>
      <c r="ADS47" s="34">
        <v>0.59390760660557396</v>
      </c>
      <c r="ADT47" s="34">
        <v>0.59319996717530599</v>
      </c>
      <c r="ADU47" s="34">
        <v>0.59248316162774894</v>
      </c>
      <c r="ADV47" s="34">
        <v>0.59168211036610596</v>
      </c>
      <c r="ADW47" s="34">
        <v>0.59087728956031393</v>
      </c>
      <c r="ADX47" s="34">
        <v>0.59015290299676704</v>
      </c>
      <c r="ADY47" s="34">
        <v>0.58944593582926497</v>
      </c>
      <c r="ADZ47" s="34">
        <v>0.58870473537909396</v>
      </c>
      <c r="AEA47" s="34">
        <v>0.58798356834565002</v>
      </c>
      <c r="AEB47" s="34">
        <v>0.58724299942842595</v>
      </c>
      <c r="AEC47" s="34">
        <v>0.58636070096401094</v>
      </c>
      <c r="AED47" s="34">
        <v>0.58537515854252598</v>
      </c>
      <c r="AEE47" s="34">
        <v>0.58442815455554897</v>
      </c>
      <c r="AEF47" s="34">
        <v>0.58351210708270296</v>
      </c>
      <c r="AEG47" s="34">
        <v>0.58259150640365698</v>
      </c>
      <c r="AEH47" s="34">
        <v>0.58167971395389495</v>
      </c>
      <c r="AEI47" s="34">
        <v>0.58077670464063003</v>
      </c>
      <c r="AEJ47" s="34">
        <v>0.57989247205833405</v>
      </c>
      <c r="AEK47" s="34">
        <v>0.57902945315519294</v>
      </c>
      <c r="AEL47" s="34">
        <v>0.57818766467242899</v>
      </c>
      <c r="AEM47" s="34">
        <v>0.57738956973210198</v>
      </c>
      <c r="AEN47" s="34">
        <v>0.57661868441815101</v>
      </c>
      <c r="AEO47" s="34">
        <v>0.57586197156986496</v>
      </c>
      <c r="AEP47" s="34">
        <v>0.57510190904127301</v>
      </c>
      <c r="AEQ47" s="34">
        <v>0.57429161563844999</v>
      </c>
      <c r="AER47" s="34">
        <v>0.57342376284304997</v>
      </c>
      <c r="AES47" s="34">
        <v>0.57252343866722699</v>
      </c>
      <c r="AET47" s="34">
        <v>0.57159208673734496</v>
      </c>
      <c r="AEU47" s="34">
        <v>0.57059620073414696</v>
      </c>
      <c r="AEV47" s="34">
        <v>0.56953660591986499</v>
      </c>
      <c r="AEW47" s="34">
        <v>0.568425063873222</v>
      </c>
      <c r="AEX47" s="34">
        <v>0.567313944049743</v>
      </c>
      <c r="AEY47" s="34">
        <v>0.56623150941589895</v>
      </c>
      <c r="AEZ47" s="34">
        <v>0.56512575336193105</v>
      </c>
      <c r="AFA47" s="34">
        <v>0.56397521597761302</v>
      </c>
      <c r="AFB47" s="34">
        <v>0.56280522615925499</v>
      </c>
      <c r="AFC47" s="34">
        <v>0.56161721517529695</v>
      </c>
      <c r="AFD47" s="34">
        <v>0.56038689254733898</v>
      </c>
      <c r="AFE47" s="34">
        <v>0.55915429380374904</v>
      </c>
      <c r="AFF47" s="34">
        <v>0.55796409526039803</v>
      </c>
      <c r="AFG47" t="s">
        <v>843</v>
      </c>
      <c r="AFH47" t="s">
        <v>843</v>
      </c>
      <c r="AFI47" s="34">
        <v>0.71712999999999993</v>
      </c>
      <c r="AFJ47" s="34">
        <v>0.71487999999999996</v>
      </c>
      <c r="AFK47" s="34">
        <v>0.71266999999999991</v>
      </c>
      <c r="AFL47" s="34">
        <v>0.74273</v>
      </c>
      <c r="AFM47" s="34">
        <v>0.72108000000000005</v>
      </c>
      <c r="AFN47" s="34">
        <v>0.73167000000000004</v>
      </c>
      <c r="AFO47" s="34">
        <v>0.73587999999999998</v>
      </c>
      <c r="AFP47" s="34">
        <v>0.73616000000000004</v>
      </c>
      <c r="AFQ47" s="34">
        <v>0.73647000000000007</v>
      </c>
      <c r="AFR47" s="34">
        <v>0.7018899999999999</v>
      </c>
      <c r="AFS47" s="34">
        <v>0.70662999999999998</v>
      </c>
      <c r="AFT47" s="34">
        <v>0.72860000000000003</v>
      </c>
      <c r="AFU47" s="34">
        <v>0.6845</v>
      </c>
      <c r="AFV47" s="34">
        <v>0.68833</v>
      </c>
      <c r="AFW47" s="34">
        <v>0.69986999999999999</v>
      </c>
      <c r="AFX47" s="34">
        <v>0.73215000000000008</v>
      </c>
      <c r="AFY47" s="34">
        <v>0.72363</v>
      </c>
      <c r="AFZ47" s="34">
        <v>0.71581000000000006</v>
      </c>
      <c r="AGA47" s="34">
        <v>0.70132000000000005</v>
      </c>
      <c r="AGB47" t="s">
        <v>843</v>
      </c>
      <c r="AGC47" t="s">
        <v>843</v>
      </c>
      <c r="AGD47" t="s">
        <v>843</v>
      </c>
      <c r="AGE47" t="s">
        <v>843</v>
      </c>
      <c r="AGF47" s="34">
        <v>-2.0450495183467865E-2</v>
      </c>
      <c r="AGG47" t="s">
        <v>843</v>
      </c>
      <c r="AGH47" t="s">
        <v>843</v>
      </c>
      <c r="AGI47" t="s">
        <v>843</v>
      </c>
      <c r="AGJ47" t="s">
        <v>843</v>
      </c>
      <c r="AGK47" t="s">
        <v>843</v>
      </c>
      <c r="AGL47" t="s">
        <v>843</v>
      </c>
      <c r="AGM47" t="s">
        <v>843</v>
      </c>
      <c r="AGN47" t="s">
        <v>843</v>
      </c>
      <c r="AGO47" s="34">
        <v>0.40899999999999997</v>
      </c>
      <c r="AGP47" s="34">
        <v>2021</v>
      </c>
      <c r="AGQ47" t="s">
        <v>832</v>
      </c>
      <c r="AGR47" t="s">
        <v>843</v>
      </c>
      <c r="AGS47" s="34">
        <v>0.02</v>
      </c>
      <c r="AGT47" s="34">
        <v>2021</v>
      </c>
      <c r="AGU47" t="s">
        <v>832</v>
      </c>
      <c r="AGV47" t="s">
        <v>843</v>
      </c>
      <c r="AGW47" s="34">
        <v>5.4000000000000006E-2</v>
      </c>
      <c r="AGX47" s="34">
        <v>2021</v>
      </c>
      <c r="AGY47" t="s">
        <v>832</v>
      </c>
      <c r="AGZ47" t="s">
        <v>843</v>
      </c>
      <c r="AHA47" s="34">
        <v>0.152</v>
      </c>
      <c r="AHB47" s="34">
        <v>2021</v>
      </c>
      <c r="AHC47" t="s">
        <v>832</v>
      </c>
      <c r="AHD47" t="s">
        <v>843</v>
      </c>
      <c r="AHE47" s="34">
        <v>0.36399999999999999</v>
      </c>
      <c r="AHF47" s="34">
        <v>2021</v>
      </c>
      <c r="AHG47" t="s">
        <v>832</v>
      </c>
      <c r="AHH47" t="s">
        <v>843</v>
      </c>
      <c r="AHI47" t="s">
        <v>830</v>
      </c>
      <c r="AHJ47" s="34">
        <v>0.17780075967311859</v>
      </c>
      <c r="AHK47" s="34">
        <v>0.18815188109874725</v>
      </c>
      <c r="AHL47" s="34">
        <v>0.20731183886528015</v>
      </c>
      <c r="AHM47" s="34">
        <v>0.21785564720630646</v>
      </c>
      <c r="AHN47" s="34">
        <v>0.21237120032310486</v>
      </c>
      <c r="AHO47" t="s">
        <v>843</v>
      </c>
      <c r="AHP47" s="34"/>
      <c r="AHQ47" s="34"/>
      <c r="AHR47" s="34"/>
      <c r="AHS47" s="34"/>
      <c r="AHT47" s="34"/>
      <c r="AHU47" t="s">
        <v>843</v>
      </c>
      <c r="AHV47" s="34">
        <v>0.17268207669258118</v>
      </c>
      <c r="AHW47" s="34">
        <v>0.18236614763736725</v>
      </c>
      <c r="AHX47" s="34">
        <v>0.19639413058757782</v>
      </c>
      <c r="AHY47" s="34">
        <v>0.20490249991416931</v>
      </c>
      <c r="AHZ47" s="34">
        <v>0.18975259363651276</v>
      </c>
      <c r="AIA47" t="s">
        <v>832</v>
      </c>
      <c r="AIB47" t="s">
        <v>843</v>
      </c>
      <c r="AIC47" s="34">
        <v>0.1726820170879364</v>
      </c>
      <c r="AID47" s="34">
        <v>0.18236607313156128</v>
      </c>
      <c r="AIE47" s="34">
        <v>0.19639405608177185</v>
      </c>
      <c r="AIF47" s="34">
        <v>0.20490242540836334</v>
      </c>
      <c r="AIG47" s="34">
        <v>0.18975260853767395</v>
      </c>
      <c r="AIH47" t="s">
        <v>924</v>
      </c>
      <c r="AII47" t="s">
        <v>843</v>
      </c>
      <c r="AIJ47" s="34">
        <v>0.17513450980186462</v>
      </c>
      <c r="AIK47" s="34">
        <v>0.18487267196178436</v>
      </c>
      <c r="AIL47" s="34">
        <v>0.19947901368141174</v>
      </c>
      <c r="AIM47" s="34">
        <v>0.20805799961090088</v>
      </c>
      <c r="AIN47" s="34">
        <v>0.19875000417232513</v>
      </c>
      <c r="AIO47" t="s">
        <v>1607</v>
      </c>
      <c r="AIP47" s="34">
        <v>0.14154000580310822</v>
      </c>
      <c r="AIQ47" t="s">
        <v>843</v>
      </c>
      <c r="AIR47" s="34">
        <v>0.14485000000000001</v>
      </c>
      <c r="AIS47" s="34">
        <v>0.14207</v>
      </c>
      <c r="AIT47" s="34">
        <v>0.14176</v>
      </c>
      <c r="AIU47" s="34">
        <v>0.14133999999999999</v>
      </c>
      <c r="AIV47" s="34">
        <v>0.13977000000000001</v>
      </c>
      <c r="AIW47" s="34">
        <v>0.13944999999999999</v>
      </c>
      <c r="AIX47" t="s">
        <v>843</v>
      </c>
      <c r="AIY47" s="34">
        <v>1.8000000000000002E-2</v>
      </c>
      <c r="AIZ47" s="34">
        <v>1.9E-2</v>
      </c>
      <c r="AJA47" s="34">
        <v>2.1000000000000001E-2</v>
      </c>
      <c r="AJB47" s="34">
        <v>2.2000000000000002E-2</v>
      </c>
      <c r="AJC47" s="34">
        <v>2.3E-2</v>
      </c>
      <c r="AJD47" s="34">
        <v>2.3E-2</v>
      </c>
      <c r="AJE47" t="s">
        <v>843</v>
      </c>
      <c r="AJF47" s="34">
        <v>4.0735617280006409E-2</v>
      </c>
      <c r="AJG47" s="34">
        <v>4.5403730124235153E-2</v>
      </c>
      <c r="AJH47" s="34">
        <v>4.5361567288637161E-2</v>
      </c>
      <c r="AJI47" s="34">
        <v>3.8714766502380371E-2</v>
      </c>
      <c r="AJJ47" s="34">
        <v>2.1924940869212151E-2</v>
      </c>
      <c r="AJK47" t="s">
        <v>830</v>
      </c>
      <c r="AJL47" t="s">
        <v>843</v>
      </c>
      <c r="AJM47" t="s">
        <v>843</v>
      </c>
      <c r="AJN47" s="34">
        <v>3.7338238209486008E-2</v>
      </c>
      <c r="AJO47" s="34">
        <v>3.6291610449552536E-2</v>
      </c>
      <c r="AJP47" s="34">
        <v>3.1056201085448265E-2</v>
      </c>
      <c r="AJQ47" s="34">
        <v>1.227288506925106E-2</v>
      </c>
      <c r="AJR47" s="34">
        <v>3.0238714069128036E-2</v>
      </c>
      <c r="AJS47" t="s">
        <v>832</v>
      </c>
      <c r="AJT47" t="s">
        <v>843</v>
      </c>
      <c r="AJU47" t="s">
        <v>843</v>
      </c>
      <c r="AJV47" t="s">
        <v>843</v>
      </c>
      <c r="AJW47" s="34">
        <v>2.4114798754453659E-2</v>
      </c>
      <c r="AJX47" s="34">
        <v>2.9495805501937866E-2</v>
      </c>
      <c r="AJY47" s="34">
        <v>3.0112713575363159E-2</v>
      </c>
      <c r="AJZ47" s="34">
        <v>2.4188140407204628E-2</v>
      </c>
      <c r="AKA47" s="34">
        <v>7.9336091876029968E-3</v>
      </c>
      <c r="AKB47" t="s">
        <v>830</v>
      </c>
      <c r="AKC47" t="s">
        <v>843</v>
      </c>
      <c r="AKD47" t="s">
        <v>843</v>
      </c>
      <c r="AKE47" t="s">
        <v>843</v>
      </c>
      <c r="AKF47" s="34">
        <v>2.1473566070199013E-2</v>
      </c>
      <c r="AKG47" s="34">
        <v>2.0949257537722588E-2</v>
      </c>
      <c r="AKH47" s="34">
        <v>1.6514291986823082E-2</v>
      </c>
      <c r="AKI47" s="34">
        <v>-1.0640756227076054E-3</v>
      </c>
      <c r="AKJ47" s="34">
        <v>1.8335964530706406E-2</v>
      </c>
      <c r="AKK47" t="s">
        <v>832</v>
      </c>
      <c r="AKL47" t="s">
        <v>843</v>
      </c>
      <c r="AKM47" s="34">
        <v>3450</v>
      </c>
      <c r="AKN47" t="s">
        <v>832</v>
      </c>
      <c r="AKO47" t="s">
        <v>843</v>
      </c>
      <c r="AKP47" s="34">
        <v>3317.370849609375</v>
      </c>
      <c r="AKQ47" t="s">
        <v>830</v>
      </c>
      <c r="AKR47" t="s">
        <v>843</v>
      </c>
      <c r="AKS47" s="34">
        <v>3118.3963959108701</v>
      </c>
      <c r="AKT47" t="s">
        <v>832</v>
      </c>
      <c r="AKU47" t="s">
        <v>843</v>
      </c>
      <c r="AKV47" s="34">
        <v>3523.2737330519599</v>
      </c>
      <c r="AKW47" t="s">
        <v>832</v>
      </c>
      <c r="AKX47" t="s">
        <v>843</v>
      </c>
      <c r="AKY47" s="34">
        <v>0.19446134567260742</v>
      </c>
      <c r="AKZ47" s="34">
        <v>0.21593371033668518</v>
      </c>
      <c r="ALA47" s="34">
        <v>0.20219466090202332</v>
      </c>
      <c r="ALB47" s="34">
        <v>0.16936281323432922</v>
      </c>
      <c r="ALC47" s="34">
        <v>0.17819713056087494</v>
      </c>
      <c r="ALD47" t="s">
        <v>830</v>
      </c>
      <c r="ALE47" t="s">
        <v>843</v>
      </c>
      <c r="ALF47" t="s">
        <v>843</v>
      </c>
      <c r="ALG47" t="s">
        <v>843</v>
      </c>
      <c r="ALH47" s="34">
        <v>0.18937686085700989</v>
      </c>
      <c r="ALI47" s="34">
        <v>0.21019271016120911</v>
      </c>
      <c r="ALJ47" s="34">
        <v>0.19134050607681274</v>
      </c>
      <c r="ALK47" s="34">
        <v>0.15656355023384094</v>
      </c>
      <c r="ALL47" s="34">
        <v>0.15634791553020477</v>
      </c>
      <c r="ALM47" t="s">
        <v>832</v>
      </c>
    </row>
    <row r="48" spans="1:1001">
      <c r="A48" t="s">
        <v>422</v>
      </c>
      <c r="B48" t="s">
        <v>24</v>
      </c>
      <c r="C48" t="s">
        <v>236</v>
      </c>
      <c r="D48" s="34">
        <v>4.9449823796749115E-2</v>
      </c>
      <c r="E48" t="s">
        <v>432</v>
      </c>
      <c r="F48" s="34">
        <v>4.8602093011140823E-2</v>
      </c>
      <c r="G48" t="s">
        <v>1464</v>
      </c>
      <c r="H48" s="34">
        <v>5.0773467868566513E-2</v>
      </c>
      <c r="I48" t="s">
        <v>1294</v>
      </c>
      <c r="J48" s="34">
        <v>5.543673038482666E-2</v>
      </c>
      <c r="K48" t="s">
        <v>1521</v>
      </c>
      <c r="L48" s="34"/>
      <c r="M48" t="s">
        <v>432</v>
      </c>
      <c r="N48" s="34">
        <v>0.67422682046890259</v>
      </c>
      <c r="O48" s="34"/>
      <c r="P48" t="s">
        <v>1459</v>
      </c>
      <c r="Q48" s="34"/>
      <c r="R48" t="s">
        <v>1459</v>
      </c>
      <c r="S48" s="34">
        <v>0.80345159769058228</v>
      </c>
      <c r="T48" t="s">
        <v>432</v>
      </c>
      <c r="U48" s="34">
        <v>0.67422682046890259</v>
      </c>
      <c r="V48" t="s">
        <v>432</v>
      </c>
      <c r="W48" t="s">
        <v>843</v>
      </c>
      <c r="X48" t="s">
        <v>1464</v>
      </c>
      <c r="Y48" s="34">
        <v>0.67105621099472046</v>
      </c>
      <c r="Z48" s="34"/>
      <c r="AA48" t="s">
        <v>1459</v>
      </c>
      <c r="AB48" s="34"/>
      <c r="AC48" t="s">
        <v>1459</v>
      </c>
      <c r="AD48" s="34">
        <v>0.80345159769058228</v>
      </c>
      <c r="AE48" t="s">
        <v>1464</v>
      </c>
      <c r="AF48" s="34">
        <v>0.67105621099472046</v>
      </c>
      <c r="AG48" t="s">
        <v>1464</v>
      </c>
      <c r="AH48" t="s">
        <v>843</v>
      </c>
      <c r="AI48" t="s">
        <v>1294</v>
      </c>
      <c r="AJ48" s="34">
        <v>0.67110228538513184</v>
      </c>
      <c r="AK48" s="34"/>
      <c r="AL48" t="s">
        <v>1459</v>
      </c>
      <c r="AM48" s="34"/>
      <c r="AN48" t="s">
        <v>1459</v>
      </c>
      <c r="AO48" s="34">
        <v>0.80345159769058228</v>
      </c>
      <c r="AP48" t="s">
        <v>1294</v>
      </c>
      <c r="AQ48" s="34">
        <v>0.67110228538513184</v>
      </c>
      <c r="AR48" t="s">
        <v>1294</v>
      </c>
      <c r="AS48" t="s">
        <v>843</v>
      </c>
      <c r="AT48" t="s">
        <v>1521</v>
      </c>
      <c r="AU48" s="34">
        <v>0.67110228538513184</v>
      </c>
      <c r="AV48" s="34"/>
      <c r="AW48" t="s">
        <v>1459</v>
      </c>
      <c r="AX48" s="34"/>
      <c r="AY48" t="s">
        <v>1459</v>
      </c>
      <c r="AZ48" s="34">
        <v>0.80345159769058228</v>
      </c>
      <c r="BA48" t="s">
        <v>1521</v>
      </c>
      <c r="BB48" s="34">
        <v>0.67110228538513184</v>
      </c>
      <c r="BC48" t="s">
        <v>1521</v>
      </c>
      <c r="BD48" t="s">
        <v>843</v>
      </c>
      <c r="BE48" s="34">
        <v>0.5</v>
      </c>
      <c r="BF48" t="s">
        <v>1594</v>
      </c>
      <c r="BG48" t="s">
        <v>843</v>
      </c>
      <c r="BH48" t="s">
        <v>432</v>
      </c>
      <c r="BI48" s="34">
        <v>2.3228635787963867</v>
      </c>
      <c r="BJ48" t="s">
        <v>819</v>
      </c>
      <c r="BK48" s="34">
        <v>3.2224545478820801</v>
      </c>
      <c r="BL48" t="s">
        <v>1294</v>
      </c>
      <c r="BM48" s="34">
        <v>3.2215414047241211</v>
      </c>
      <c r="BN48" t="s">
        <v>1521</v>
      </c>
      <c r="BO48" s="34">
        <v>3.0754725933074951</v>
      </c>
      <c r="BP48" t="s">
        <v>843</v>
      </c>
      <c r="BQ48" s="34">
        <v>2.2292180061340332</v>
      </c>
      <c r="BR48" t="s">
        <v>830</v>
      </c>
      <c r="BS48" s="34"/>
      <c r="BT48" t="s">
        <v>843</v>
      </c>
      <c r="BU48" s="34">
        <v>2.5078761577606201</v>
      </c>
      <c r="BV48" t="s">
        <v>1563</v>
      </c>
      <c r="BW48" t="s">
        <v>843</v>
      </c>
      <c r="BX48" s="34">
        <v>2.1632559299468994</v>
      </c>
      <c r="BY48" t="s">
        <v>924</v>
      </c>
      <c r="BZ48" t="s">
        <v>843</v>
      </c>
      <c r="CA48" t="s">
        <v>465</v>
      </c>
      <c r="CB48" s="34">
        <v>7.8226346522569656E-3</v>
      </c>
      <c r="CC48" s="34">
        <v>7.103451993316412E-3</v>
      </c>
      <c r="CD48" s="34">
        <v>7.3210392147302628E-3</v>
      </c>
      <c r="CE48" s="34">
        <v>7.8190751373767853E-3</v>
      </c>
      <c r="CF48" s="34">
        <v>7.2972276248037815E-3</v>
      </c>
      <c r="CG48" t="s">
        <v>843</v>
      </c>
      <c r="CH48" t="s">
        <v>465</v>
      </c>
      <c r="CI48" s="34">
        <v>9.0832607820630074E-3</v>
      </c>
      <c r="CJ48" s="34">
        <v>8.9548099786043167E-3</v>
      </c>
      <c r="CK48" s="34">
        <v>8.6809182539582253E-3</v>
      </c>
      <c r="CL48" s="34">
        <v>8.3659766241908073E-3</v>
      </c>
      <c r="CM48" s="34">
        <v>8.6410082876682281E-3</v>
      </c>
      <c r="CN48" t="s">
        <v>843</v>
      </c>
      <c r="CO48" t="s">
        <v>465</v>
      </c>
      <c r="CP48" s="34">
        <v>9.4992304220795631E-3</v>
      </c>
      <c r="CQ48" s="34">
        <v>9.1963382437825203E-3</v>
      </c>
      <c r="CR48" s="34">
        <v>8.3921756595373154E-3</v>
      </c>
      <c r="CS48" s="34">
        <v>8.7615326046943665E-3</v>
      </c>
      <c r="CT48" s="34">
        <v>9.0025216341018677E-3</v>
      </c>
      <c r="CU48" t="s">
        <v>843</v>
      </c>
      <c r="CV48" t="s">
        <v>465</v>
      </c>
      <c r="CW48" s="34">
        <v>8.8689429685473442E-3</v>
      </c>
      <c r="CX48" s="34">
        <v>8.4186391904950142E-3</v>
      </c>
      <c r="CY48" s="34">
        <v>8.6850700899958611E-3</v>
      </c>
      <c r="CZ48" s="34">
        <v>8.8439835235476494E-3</v>
      </c>
      <c r="DA48" s="34">
        <v>7.3552317917346954E-3</v>
      </c>
      <c r="DB48" t="s">
        <v>843</v>
      </c>
      <c r="DC48" s="34"/>
      <c r="DD48" s="34"/>
      <c r="DE48" s="34"/>
      <c r="DF48" s="34"/>
      <c r="DG48" s="34"/>
      <c r="DH48" t="s">
        <v>1460</v>
      </c>
      <c r="DI48" t="s">
        <v>843</v>
      </c>
      <c r="DJ48" s="34"/>
      <c r="DK48" s="34"/>
      <c r="DL48" s="34"/>
      <c r="DM48" s="34"/>
      <c r="DN48" s="34"/>
      <c r="DO48" t="s">
        <v>1460</v>
      </c>
      <c r="DP48" t="s">
        <v>843</v>
      </c>
      <c r="DQ48" s="34"/>
      <c r="DR48" t="s">
        <v>1460</v>
      </c>
      <c r="DS48" t="s">
        <v>843</v>
      </c>
      <c r="DT48" t="s">
        <v>843</v>
      </c>
      <c r="DU48" s="34">
        <v>9.8000000000000007</v>
      </c>
      <c r="DV48" t="s">
        <v>1461</v>
      </c>
      <c r="DW48" t="s">
        <v>843</v>
      </c>
      <c r="DX48" t="s">
        <v>843</v>
      </c>
      <c r="DY48" t="s">
        <v>465</v>
      </c>
      <c r="DZ48" s="34">
        <v>-1.0180930839851499E-3</v>
      </c>
      <c r="EA48" s="34">
        <v>1.8438555998727679E-3</v>
      </c>
      <c r="EB48" s="34">
        <v>5.0869784317910671E-3</v>
      </c>
      <c r="EC48" s="34">
        <v>1.5274698380380869E-3</v>
      </c>
      <c r="ED48" s="34">
        <v>1.4675638638436794E-2</v>
      </c>
      <c r="EE48" t="s">
        <v>843</v>
      </c>
      <c r="EF48" t="s">
        <v>465</v>
      </c>
      <c r="EG48" s="34">
        <v>2.6000000070780516E-3</v>
      </c>
      <c r="EH48" s="34">
        <v>5.2000000141561031E-3</v>
      </c>
      <c r="EI48" s="34">
        <v>5.8999997563660145E-3</v>
      </c>
      <c r="EJ48" s="34">
        <v>2.4000001139938831E-3</v>
      </c>
      <c r="EK48" s="34">
        <v>-4.8000002279877663E-3</v>
      </c>
      <c r="EL48" t="s">
        <v>843</v>
      </c>
      <c r="EM48" t="s">
        <v>465</v>
      </c>
      <c r="EN48" s="34">
        <v>3.0940829310566187E-4</v>
      </c>
      <c r="EO48" s="34">
        <v>6.9943261332809925E-3</v>
      </c>
      <c r="EP48" s="34">
        <v>3.0724694952368736E-3</v>
      </c>
      <c r="EQ48" s="34">
        <v>6.5421424806118011E-3</v>
      </c>
      <c r="ER48" s="34">
        <v>8.9589860290288925E-3</v>
      </c>
      <c r="ES48" t="s">
        <v>843</v>
      </c>
      <c r="ET48" t="s">
        <v>465</v>
      </c>
      <c r="EU48" s="34">
        <v>4.3664304539561272E-3</v>
      </c>
      <c r="EV48" s="34">
        <v>4.836695734411478E-3</v>
      </c>
      <c r="EW48" s="34">
        <v>4.8726005479693413E-3</v>
      </c>
      <c r="EX48" s="34">
        <v>-8.6027442011982203E-4</v>
      </c>
      <c r="EY48" s="34">
        <v>3.6760754883289337E-3</v>
      </c>
      <c r="EZ48" t="s">
        <v>843</v>
      </c>
      <c r="FA48" t="s">
        <v>1594</v>
      </c>
      <c r="FB48" s="34">
        <v>2.3878938518464565E-3</v>
      </c>
      <c r="FC48" s="34">
        <v>-6.3183768652379513E-3</v>
      </c>
      <c r="FD48" s="34">
        <v>1.0403841588413343E-4</v>
      </c>
      <c r="FE48" s="34">
        <v>-1.6094543971121311E-3</v>
      </c>
      <c r="FF48" s="34">
        <v>-3.7065492942929268E-3</v>
      </c>
      <c r="FG48" t="s">
        <v>843</v>
      </c>
      <c r="FH48" s="34"/>
      <c r="FI48" s="34"/>
      <c r="FJ48" s="34"/>
      <c r="FK48" s="34"/>
      <c r="FL48" s="34"/>
      <c r="FM48" t="s">
        <v>843</v>
      </c>
      <c r="FN48" t="s">
        <v>843</v>
      </c>
      <c r="FO48" s="34">
        <v>0.60999000000000003</v>
      </c>
      <c r="FP48" t="s">
        <v>1462</v>
      </c>
      <c r="FQ48" t="s">
        <v>843</v>
      </c>
      <c r="FR48" t="s">
        <v>843</v>
      </c>
      <c r="FS48" s="34">
        <v>0.72321000000000002</v>
      </c>
      <c r="FT48" t="s">
        <v>1462</v>
      </c>
      <c r="FU48" t="s">
        <v>843</v>
      </c>
      <c r="FV48" t="s">
        <v>843</v>
      </c>
      <c r="FW48" s="34">
        <v>0.49484</v>
      </c>
      <c r="FX48" t="s">
        <v>1462</v>
      </c>
      <c r="FY48" t="s">
        <v>843</v>
      </c>
      <c r="FZ48" s="34">
        <v>-9.0276747941970825E-2</v>
      </c>
      <c r="GA48" s="34">
        <v>-7.1723416447639465E-2</v>
      </c>
      <c r="GB48" s="34">
        <v>-5.5870730429887772E-2</v>
      </c>
      <c r="GC48" s="34">
        <v>-4.0822438895702362E-2</v>
      </c>
      <c r="GD48" s="34">
        <v>-3.1344722956418991E-2</v>
      </c>
      <c r="GE48" t="s">
        <v>830</v>
      </c>
      <c r="GF48" t="s">
        <v>843</v>
      </c>
      <c r="GG48" s="34">
        <v>-9.1862611472606659E-2</v>
      </c>
      <c r="GH48" s="34">
        <v>-7.3855958878993988E-2</v>
      </c>
      <c r="GI48" s="34">
        <v>-5.7122733443975449E-2</v>
      </c>
      <c r="GJ48" s="34">
        <v>-4.0680814534425735E-2</v>
      </c>
      <c r="GK48" s="34">
        <v>-2.5969194248318672E-2</v>
      </c>
      <c r="GL48" t="s">
        <v>832</v>
      </c>
      <c r="GM48" t="s">
        <v>843</v>
      </c>
      <c r="GN48" s="34">
        <v>0.62016743421554565</v>
      </c>
      <c r="GO48" t="s">
        <v>832</v>
      </c>
      <c r="GP48" t="s">
        <v>843</v>
      </c>
      <c r="GQ48" t="s">
        <v>843</v>
      </c>
      <c r="GR48" s="34">
        <v>3.7933263927698135E-2</v>
      </c>
      <c r="GS48" s="34">
        <v>3.5979535430669785E-2</v>
      </c>
      <c r="GT48" s="34">
        <v>2.4117469787597656E-2</v>
      </c>
      <c r="GU48" s="34">
        <v>2.4138472974300385E-2</v>
      </c>
      <c r="GV48" s="34">
        <v>2.1866142749786377E-2</v>
      </c>
      <c r="GW48" t="s">
        <v>832</v>
      </c>
      <c r="GX48" t="s">
        <v>843</v>
      </c>
      <c r="GY48" t="s">
        <v>843</v>
      </c>
      <c r="GZ48" t="s">
        <v>843</v>
      </c>
      <c r="HA48" t="s">
        <v>843</v>
      </c>
      <c r="HB48" t="s">
        <v>843</v>
      </c>
      <c r="HC48" t="s">
        <v>843</v>
      </c>
      <c r="HD48" t="s">
        <v>843</v>
      </c>
      <c r="HE48" t="s">
        <v>843</v>
      </c>
      <c r="HF48" t="s">
        <v>843</v>
      </c>
      <c r="HG48" t="s">
        <v>843</v>
      </c>
      <c r="HH48" s="34">
        <v>4179350.0000000005</v>
      </c>
      <c r="HI48" s="34">
        <v>4194932</v>
      </c>
      <c r="HJ48" s="34">
        <v>4198410</v>
      </c>
      <c r="HK48" s="34">
        <v>4183756.9999999995</v>
      </c>
      <c r="HL48" s="34">
        <v>4142859.9999999995</v>
      </c>
      <c r="HM48" s="34">
        <v>4094297</v>
      </c>
      <c r="HN48" s="34">
        <v>4058086</v>
      </c>
      <c r="HO48" s="34">
        <v>4007876</v>
      </c>
      <c r="HP48" s="34">
        <v>3943392</v>
      </c>
      <c r="HQ48" s="34">
        <v>3877750</v>
      </c>
      <c r="HR48" s="34">
        <v>3811088</v>
      </c>
      <c r="HS48" s="34">
        <v>3743142</v>
      </c>
      <c r="HT48" s="34">
        <v>3674374</v>
      </c>
      <c r="HU48" s="34">
        <v>3617559</v>
      </c>
      <c r="HV48" s="34">
        <v>3571068</v>
      </c>
      <c r="HW48" s="34">
        <v>3524324</v>
      </c>
      <c r="HX48" s="34">
        <v>3480986</v>
      </c>
      <c r="HY48" s="34">
        <v>3440027</v>
      </c>
      <c r="HZ48" s="34">
        <v>3400129</v>
      </c>
      <c r="IA48" s="34">
        <v>3360711</v>
      </c>
      <c r="IB48" s="34">
        <v>3318407</v>
      </c>
      <c r="IC48" s="34">
        <v>3270943</v>
      </c>
      <c r="ID48" s="34">
        <v>3233526</v>
      </c>
      <c r="IE48" s="34">
        <v>3210847</v>
      </c>
      <c r="IF48" s="34">
        <v>3194378</v>
      </c>
      <c r="IG48" s="34">
        <v>3181557</v>
      </c>
      <c r="IH48" s="34">
        <v>3168378</v>
      </c>
      <c r="II48" s="34">
        <v>3154834</v>
      </c>
      <c r="IJ48" s="34">
        <v>3140867</v>
      </c>
      <c r="IK48" s="34">
        <v>3126508</v>
      </c>
      <c r="IL48" s="34">
        <v>3111789</v>
      </c>
      <c r="IM48" s="34">
        <v>3096667</v>
      </c>
      <c r="IN48" s="34">
        <v>3081097</v>
      </c>
      <c r="IO48" s="34">
        <v>3065088</v>
      </c>
      <c r="IP48" s="34">
        <v>3048617</v>
      </c>
      <c r="IQ48" s="34">
        <v>3031666</v>
      </c>
      <c r="IR48" s="34">
        <v>3014271</v>
      </c>
      <c r="IS48" s="34">
        <v>2996445</v>
      </c>
      <c r="IT48" s="34">
        <v>2978236</v>
      </c>
      <c r="IU48" s="34">
        <v>2959706</v>
      </c>
      <c r="IV48" s="34">
        <v>2940837</v>
      </c>
      <c r="IW48" s="34">
        <v>2921671</v>
      </c>
      <c r="IX48" s="34">
        <v>2902258</v>
      </c>
      <c r="IY48" s="34">
        <v>2882595</v>
      </c>
      <c r="IZ48" s="34">
        <v>2862709</v>
      </c>
      <c r="JA48" s="34">
        <v>2842606</v>
      </c>
      <c r="JB48" s="34">
        <v>2822280</v>
      </c>
      <c r="JC48" s="34">
        <v>2801773</v>
      </c>
      <c r="JD48" s="34">
        <v>2781093</v>
      </c>
      <c r="JE48" s="34">
        <v>2760168</v>
      </c>
      <c r="JF48" s="34">
        <v>2739014</v>
      </c>
      <c r="JG48" s="34">
        <v>2717704</v>
      </c>
      <c r="JH48" s="34">
        <v>2696340</v>
      </c>
      <c r="JI48" s="34">
        <v>2674890</v>
      </c>
      <c r="JJ48" s="34">
        <v>2653302</v>
      </c>
      <c r="JK48" s="34">
        <v>2631644</v>
      </c>
      <c r="JL48" s="34">
        <v>2609909</v>
      </c>
      <c r="JM48" s="34">
        <v>2588114</v>
      </c>
      <c r="JN48" s="34">
        <v>2566285</v>
      </c>
      <c r="JO48" s="34">
        <v>2544437</v>
      </c>
      <c r="JP48" s="34">
        <v>2522577</v>
      </c>
      <c r="JQ48" s="34">
        <v>2500713</v>
      </c>
      <c r="JR48" s="34">
        <v>2478892</v>
      </c>
      <c r="JS48" s="34">
        <v>2457076</v>
      </c>
      <c r="JT48" s="34">
        <v>2435296</v>
      </c>
      <c r="JU48" s="34">
        <v>2413586</v>
      </c>
      <c r="JV48" s="34">
        <v>2391894</v>
      </c>
      <c r="JW48" s="34">
        <v>2370284</v>
      </c>
      <c r="JX48" s="34">
        <v>2348764</v>
      </c>
      <c r="JY48" s="34">
        <v>2327309</v>
      </c>
      <c r="JZ48" s="34">
        <v>2305924</v>
      </c>
      <c r="KA48" s="34">
        <v>2284660</v>
      </c>
      <c r="KB48" s="34">
        <v>2263511</v>
      </c>
      <c r="KC48" s="34">
        <v>2242414</v>
      </c>
      <c r="KD48" s="34">
        <v>2221403</v>
      </c>
      <c r="KE48" s="34">
        <v>2200526</v>
      </c>
      <c r="KF48" s="34">
        <v>2179809</v>
      </c>
      <c r="KG48" s="34">
        <v>2159273</v>
      </c>
      <c r="KH48" s="34">
        <v>2138892</v>
      </c>
      <c r="KI48" s="34">
        <v>2118670</v>
      </c>
      <c r="KJ48" s="34">
        <v>2098626</v>
      </c>
      <c r="KK48" s="34">
        <v>2078761</v>
      </c>
      <c r="KL48" s="34">
        <v>2059099.0000000002</v>
      </c>
      <c r="KM48" s="34">
        <v>2039629</v>
      </c>
      <c r="KN48" s="34">
        <v>2020331</v>
      </c>
      <c r="KO48" s="34">
        <v>2001236</v>
      </c>
      <c r="KP48" s="34">
        <v>1982366</v>
      </c>
      <c r="KQ48" s="34">
        <v>1963684</v>
      </c>
      <c r="KR48" s="34">
        <v>1945207</v>
      </c>
      <c r="KS48" s="34">
        <v>1926956</v>
      </c>
      <c r="KT48" s="34">
        <v>1908922</v>
      </c>
      <c r="KU48" s="34">
        <v>1891088</v>
      </c>
      <c r="KV48" s="34">
        <v>1873422</v>
      </c>
      <c r="KW48" s="34">
        <v>1855965</v>
      </c>
      <c r="KX48" s="34">
        <v>1838707</v>
      </c>
      <c r="KY48" s="34">
        <v>1821613</v>
      </c>
      <c r="KZ48" s="34">
        <v>1804702</v>
      </c>
      <c r="LA48" s="34">
        <v>1787966</v>
      </c>
      <c r="LB48" s="34">
        <v>1771427</v>
      </c>
      <c r="LC48" s="34">
        <v>1755117</v>
      </c>
      <c r="LD48" s="34">
        <v>1739032</v>
      </c>
      <c r="LE48" t="s">
        <v>843</v>
      </c>
      <c r="LF48" t="s">
        <v>843</v>
      </c>
      <c r="LG48" t="s">
        <v>843</v>
      </c>
      <c r="LH48" s="34">
        <v>6.3213962130248547E-3</v>
      </c>
      <c r="LI48" s="34">
        <v>3.7213980685919523E-3</v>
      </c>
      <c r="LJ48" s="34">
        <v>8.2875217776745558E-4</v>
      </c>
      <c r="LK48" s="34">
        <v>-3.4962354693561792E-3</v>
      </c>
      <c r="LL48" s="34">
        <v>-9.8232757300138474E-3</v>
      </c>
      <c r="LM48" s="34">
        <v>-1.1791341006755829E-2</v>
      </c>
      <c r="LN48" s="34">
        <v>-8.8835954666137695E-3</v>
      </c>
      <c r="LO48" s="34">
        <v>-1.2450008653104305E-2</v>
      </c>
      <c r="LP48" s="34">
        <v>-1.6220157966017723E-2</v>
      </c>
      <c r="LQ48" s="34">
        <v>-1.6786178573966026E-2</v>
      </c>
      <c r="LR48" s="34">
        <v>-1.7340375110507011E-2</v>
      </c>
      <c r="LS48" s="34">
        <v>-1.7989346757531166E-2</v>
      </c>
      <c r="LT48" s="34">
        <v>-1.8542587757110596E-2</v>
      </c>
      <c r="LU48" s="34">
        <v>-1.5583288855850697E-2</v>
      </c>
      <c r="LV48" s="34">
        <v>-1.293477788567543E-2</v>
      </c>
      <c r="LW48" s="34">
        <v>-1.3176065869629383E-2</v>
      </c>
      <c r="LX48" s="34">
        <v>-1.2373058125376701E-2</v>
      </c>
      <c r="LY48" s="34">
        <v>-1.1836267076432705E-2</v>
      </c>
      <c r="LZ48" s="34">
        <v>-1.1665947735309601E-2</v>
      </c>
      <c r="MA48" s="34">
        <v>-1.1660813353955746E-2</v>
      </c>
      <c r="MB48" s="34">
        <v>-1.2667709961533546E-2</v>
      </c>
      <c r="MC48" s="34">
        <v>-1.4406525529921055E-2</v>
      </c>
      <c r="MD48" s="34">
        <v>-1.1505139991641045E-2</v>
      </c>
      <c r="ME48" s="34">
        <v>-7.0384172722697258E-3</v>
      </c>
      <c r="MF48" s="34">
        <v>-5.142375361174345E-3</v>
      </c>
      <c r="MG48" s="34">
        <v>-4.0216902270913124E-3</v>
      </c>
      <c r="MH48" s="34">
        <v>-4.1509144939482212E-3</v>
      </c>
      <c r="MI48" s="34">
        <v>-4.2839054949581623E-3</v>
      </c>
      <c r="MJ48" s="34">
        <v>-4.4370032846927643E-3</v>
      </c>
      <c r="MK48" s="34">
        <v>-4.5821494422852993E-3</v>
      </c>
      <c r="ML48" s="34">
        <v>-4.7189248725771904E-3</v>
      </c>
      <c r="MM48" s="34">
        <v>-4.8714303411543369E-3</v>
      </c>
      <c r="MN48" s="34">
        <v>-5.0406693480908871E-3</v>
      </c>
      <c r="MO48" s="34">
        <v>-5.2094222046434879E-3</v>
      </c>
      <c r="MP48" s="34">
        <v>-5.3882352076470852E-3</v>
      </c>
      <c r="MQ48" s="34">
        <v>-5.5757416412234306E-3</v>
      </c>
      <c r="MR48" s="34">
        <v>-5.7542934082448483E-3</v>
      </c>
      <c r="MS48" s="34">
        <v>-5.9314239770174026E-3</v>
      </c>
      <c r="MT48" s="34">
        <v>-6.0954070650041103E-3</v>
      </c>
      <c r="MU48" s="34">
        <v>-6.2412400729954243E-3</v>
      </c>
      <c r="MV48" s="34">
        <v>-6.3957045786082745E-3</v>
      </c>
      <c r="MW48" s="34">
        <v>-6.5385219641029835E-3</v>
      </c>
      <c r="MX48" s="34">
        <v>-6.6666579805314541E-3</v>
      </c>
      <c r="MY48" s="34">
        <v>-6.7981244064867496E-3</v>
      </c>
      <c r="MZ48" s="34">
        <v>-6.9225509651005268E-3</v>
      </c>
      <c r="NA48" s="34">
        <v>-7.0471423678100109E-3</v>
      </c>
      <c r="NB48" s="34">
        <v>-7.1761682629585266E-3</v>
      </c>
      <c r="NC48" s="34">
        <v>-7.2926380671560764E-3</v>
      </c>
      <c r="ND48" s="34">
        <v>-7.4084149673581123E-3</v>
      </c>
      <c r="NE48" s="34">
        <v>-7.5524686835706234E-3</v>
      </c>
      <c r="NF48" s="34">
        <v>-7.6935458928346634E-3</v>
      </c>
      <c r="NG48" s="34">
        <v>-7.8105954453349113E-3</v>
      </c>
      <c r="NH48" s="34">
        <v>-7.8921085223555565E-3</v>
      </c>
      <c r="NI48" s="34">
        <v>-7.9870400950312614E-3</v>
      </c>
      <c r="NJ48" s="34">
        <v>-8.1033557653427124E-3</v>
      </c>
      <c r="NK48" s="34">
        <v>-8.1961564719676971E-3</v>
      </c>
      <c r="NL48" s="34">
        <v>-8.2933912053704262E-3</v>
      </c>
      <c r="NM48" s="34">
        <v>-8.3859292790293694E-3</v>
      </c>
      <c r="NN48" s="34">
        <v>-8.4700975567102432E-3</v>
      </c>
      <c r="NO48" s="34">
        <v>-8.5499202832579613E-3</v>
      </c>
      <c r="NP48" s="34">
        <v>-8.62840935587883E-3</v>
      </c>
      <c r="NQ48" s="34">
        <v>-8.7051065638661385E-3</v>
      </c>
      <c r="NR48" s="34">
        <v>-8.7642055004835129E-3</v>
      </c>
      <c r="NS48" s="34">
        <v>-8.8396612554788589E-3</v>
      </c>
      <c r="NT48" s="34">
        <v>-8.9037157595157623E-3</v>
      </c>
      <c r="NU48" s="34">
        <v>-8.9547010138630867E-3</v>
      </c>
      <c r="NV48" s="34">
        <v>-9.0280873700976372E-3</v>
      </c>
      <c r="NW48" s="34">
        <v>-9.075741283595562E-3</v>
      </c>
      <c r="NX48" s="34">
        <v>-9.1205472126603127E-3</v>
      </c>
      <c r="NY48" s="34">
        <v>-9.1765681281685829E-3</v>
      </c>
      <c r="NZ48" s="34">
        <v>-9.2312004417181015E-3</v>
      </c>
      <c r="OA48" s="34">
        <v>-9.2642465606331825E-3</v>
      </c>
      <c r="OB48" s="34">
        <v>-9.3000689521431923E-3</v>
      </c>
      <c r="OC48" s="34">
        <v>-9.3641830608248711E-3</v>
      </c>
      <c r="OD48" s="34">
        <v>-9.4139855355024338E-3</v>
      </c>
      <c r="OE48" s="34">
        <v>-9.4425557181239128E-3</v>
      </c>
      <c r="OF48" s="34">
        <v>-9.4591639935970306E-3</v>
      </c>
      <c r="OG48" s="34">
        <v>-9.4656674191355705E-3</v>
      </c>
      <c r="OH48" s="34">
        <v>-9.4836531206965446E-3</v>
      </c>
      <c r="OI48" s="34">
        <v>-9.4994045794010162E-3</v>
      </c>
      <c r="OJ48" s="34">
        <v>-9.5056882128119469E-3</v>
      </c>
      <c r="OK48" s="34">
        <v>-9.5108021050691605E-3</v>
      </c>
      <c r="OL48" s="34">
        <v>-9.5035349950194359E-3</v>
      </c>
      <c r="OM48" s="34">
        <v>-9.500579908490181E-3</v>
      </c>
      <c r="ON48" s="34">
        <v>-9.5065692439675331E-3</v>
      </c>
      <c r="OO48" s="34">
        <v>-9.4963693991303444E-3</v>
      </c>
      <c r="OP48" s="34">
        <v>-9.4739086925983429E-3</v>
      </c>
      <c r="OQ48" s="34">
        <v>-9.4687798991799355E-3</v>
      </c>
      <c r="OR48" s="34">
        <v>-9.4539029523730278E-3</v>
      </c>
      <c r="OS48" s="34">
        <v>-9.4268424436450005E-3</v>
      </c>
      <c r="OT48" s="34">
        <v>-9.4028711318969727E-3</v>
      </c>
      <c r="OU48" s="34">
        <v>-9.3863597139716148E-3</v>
      </c>
      <c r="OV48" s="34">
        <v>-9.3856193125247955E-3</v>
      </c>
      <c r="OW48" s="34">
        <v>-9.361928328871727E-3</v>
      </c>
      <c r="OX48" s="34">
        <v>-9.342169389128685E-3</v>
      </c>
      <c r="OY48" s="34">
        <v>-9.3402350321412086E-3</v>
      </c>
      <c r="OZ48" s="34">
        <v>-9.3268910422921181E-3</v>
      </c>
      <c r="PA48" s="34">
        <v>-9.3168206512928009E-3</v>
      </c>
      <c r="PB48" s="34">
        <v>-9.2932246625423431E-3</v>
      </c>
      <c r="PC48" s="34">
        <v>-9.2499153688549995E-3</v>
      </c>
      <c r="PD48" s="34">
        <v>-9.206884540617466E-3</v>
      </c>
      <c r="PE48" t="s">
        <v>1300</v>
      </c>
      <c r="PF48" t="s">
        <v>843</v>
      </c>
      <c r="PG48" t="s">
        <v>843</v>
      </c>
      <c r="PH48" t="s">
        <v>843</v>
      </c>
      <c r="PI48" t="s">
        <v>843</v>
      </c>
      <c r="PJ48" t="s">
        <v>1300</v>
      </c>
      <c r="PK48" s="34">
        <v>0.48779690265655518</v>
      </c>
      <c r="PL48" s="34">
        <v>0.48784580826759338</v>
      </c>
      <c r="PM48" s="34">
        <v>0.48798951506614685</v>
      </c>
      <c r="PN48" s="34">
        <v>0.48810842633247375</v>
      </c>
      <c r="PO48" s="34">
        <v>0.48806139826774597</v>
      </c>
      <c r="PP48" s="34">
        <v>0.48796948790550232</v>
      </c>
      <c r="PQ48" s="34">
        <v>0.48785436153411865</v>
      </c>
      <c r="PR48" s="34">
        <v>0.4878247082233429</v>
      </c>
      <c r="PS48" s="34">
        <v>0.48786044120788574</v>
      </c>
      <c r="PT48" s="34">
        <v>0.48786383867263794</v>
      </c>
      <c r="PU48" s="34">
        <v>0.48785620927810669</v>
      </c>
      <c r="PV48" s="34">
        <v>0.48786768317222595</v>
      </c>
      <c r="PW48" s="34">
        <v>0.48784038424491882</v>
      </c>
      <c r="PX48" s="34">
        <v>0.48807746171951294</v>
      </c>
      <c r="PY48" s="34">
        <v>0.48871374130249023</v>
      </c>
      <c r="PZ48" s="34">
        <v>0.48943230509757996</v>
      </c>
      <c r="QA48" s="34">
        <v>0.490110844373703</v>
      </c>
      <c r="QB48" s="34">
        <v>0.49070051312446594</v>
      </c>
      <c r="QC48" s="34">
        <v>0.49122723937034607</v>
      </c>
      <c r="QD48" s="34">
        <v>0.49171262979507446</v>
      </c>
      <c r="QE48" s="34">
        <v>0.49205958843231201</v>
      </c>
      <c r="QF48" s="34">
        <v>0.49226415157318115</v>
      </c>
      <c r="QG48" s="34">
        <v>0.49228426814079285</v>
      </c>
      <c r="QH48" s="34">
        <v>0.49219411611557007</v>
      </c>
      <c r="QI48" s="34">
        <v>0.4922066330909729</v>
      </c>
      <c r="QJ48" s="34">
        <v>0.49226653575897217</v>
      </c>
      <c r="QK48" s="34">
        <v>0.49232256412506104</v>
      </c>
      <c r="QL48" s="34">
        <v>0.49237552285194397</v>
      </c>
      <c r="QM48" s="34">
        <v>0.4924258291721344</v>
      </c>
      <c r="QN48" s="34">
        <v>0.49247562885284424</v>
      </c>
      <c r="QO48" s="34">
        <v>0.49252793192863464</v>
      </c>
      <c r="QP48" s="34">
        <v>0.49258315563201904</v>
      </c>
      <c r="QQ48" s="34">
        <v>0.49264174699783325</v>
      </c>
      <c r="QR48" s="34">
        <v>0.49270623922348022</v>
      </c>
      <c r="QS48" s="34">
        <v>0.49277788400650024</v>
      </c>
      <c r="QT48" s="34">
        <v>0.49285969138145447</v>
      </c>
      <c r="QU48" s="34">
        <v>0.49295499920845032</v>
      </c>
      <c r="QV48" s="34">
        <v>0.4930669367313385</v>
      </c>
      <c r="QW48" s="34">
        <v>0.49319428205490112</v>
      </c>
      <c r="QX48" s="34">
        <v>0.49333751201629639</v>
      </c>
      <c r="QY48" s="34">
        <v>0.49349895119667053</v>
      </c>
      <c r="QZ48" s="34">
        <v>0.49367913603782654</v>
      </c>
      <c r="RA48" s="34">
        <v>0.49387785792350769</v>
      </c>
      <c r="RB48" s="34">
        <v>0.4940895140171051</v>
      </c>
      <c r="RC48" s="34">
        <v>0.49431464076042175</v>
      </c>
      <c r="RD48" s="34">
        <v>0.49455112218856812</v>
      </c>
      <c r="RE48" s="34">
        <v>0.49479854106903076</v>
      </c>
      <c r="RF48" s="34">
        <v>0.49505475163459778</v>
      </c>
      <c r="RG48" s="34">
        <v>0.4953167736530304</v>
      </c>
      <c r="RH48" s="34">
        <v>0.49558252096176147</v>
      </c>
      <c r="RI48" s="34">
        <v>0.49585068225860596</v>
      </c>
      <c r="RJ48" s="34">
        <v>0.4961220920085907</v>
      </c>
      <c r="RK48" s="34">
        <v>0.49639621376991272</v>
      </c>
      <c r="RL48" s="34">
        <v>0.49666789174079895</v>
      </c>
      <c r="RM48" s="34">
        <v>0.49693551659584045</v>
      </c>
      <c r="RN48" s="34">
        <v>0.49720364809036255</v>
      </c>
      <c r="RO48" s="34">
        <v>0.49746984243392944</v>
      </c>
      <c r="RP48" s="34">
        <v>0.49773579835891724</v>
      </c>
      <c r="RQ48" s="34">
        <v>0.49800002574920654</v>
      </c>
      <c r="RR48" s="34">
        <v>0.49825915694236755</v>
      </c>
      <c r="RS48" s="34">
        <v>0.49851679801940918</v>
      </c>
      <c r="RT48" s="34">
        <v>0.49877175688743591</v>
      </c>
      <c r="RU48" s="34">
        <v>0.49902093410491943</v>
      </c>
      <c r="RV48" s="34">
        <v>0.49926620721817017</v>
      </c>
      <c r="RW48" s="34">
        <v>0.49950724840164185</v>
      </c>
      <c r="RX48" s="34">
        <v>0.49974808096885681</v>
      </c>
      <c r="RY48" s="34">
        <v>0.49998870491981506</v>
      </c>
      <c r="RZ48" s="34">
        <v>0.50022614002227783</v>
      </c>
      <c r="SA48" s="34">
        <v>0.50045937299728394</v>
      </c>
      <c r="SB48" s="34">
        <v>0.50069111585617065</v>
      </c>
      <c r="SC48" s="34">
        <v>0.50092023611068726</v>
      </c>
      <c r="SD48" s="34">
        <v>0.50114983320236206</v>
      </c>
      <c r="SE48" s="34">
        <v>0.50137597322463989</v>
      </c>
      <c r="SF48" s="34">
        <v>0.50159561634063721</v>
      </c>
      <c r="SG48" s="34">
        <v>0.50181347131729126</v>
      </c>
      <c r="SH48" s="34">
        <v>0.50202405452728271</v>
      </c>
      <c r="SI48" s="34">
        <v>0.50222796201705933</v>
      </c>
      <c r="SJ48" s="34">
        <v>0.50242418050765991</v>
      </c>
      <c r="SK48" s="34">
        <v>0.50261068344116211</v>
      </c>
      <c r="SL48" s="34">
        <v>0.50278526544570923</v>
      </c>
      <c r="SM48" s="34">
        <v>0.50295239686965942</v>
      </c>
      <c r="SN48" s="34">
        <v>0.50311315059661865</v>
      </c>
      <c r="SO48" s="34">
        <v>0.50326383113861084</v>
      </c>
      <c r="SP48" s="34">
        <v>0.50340282917022705</v>
      </c>
      <c r="SQ48" s="34">
        <v>0.50353533029556274</v>
      </c>
      <c r="SR48" s="34">
        <v>0.50366222858428955</v>
      </c>
      <c r="SS48" s="34">
        <v>0.50377780199050903</v>
      </c>
      <c r="ST48" s="34">
        <v>0.50388860702514648</v>
      </c>
      <c r="SU48" s="34">
        <v>0.50399881601333618</v>
      </c>
      <c r="SV48" s="34">
        <v>0.5041038990020752</v>
      </c>
      <c r="SW48" s="34">
        <v>0.50420290231704712</v>
      </c>
      <c r="SX48" s="34">
        <v>0.50429856777191162</v>
      </c>
      <c r="SY48" s="34">
        <v>0.50439250469207764</v>
      </c>
      <c r="SZ48" s="34">
        <v>0.50448310375213623</v>
      </c>
      <c r="TA48" s="34">
        <v>0.50457358360290527</v>
      </c>
      <c r="TB48" s="34">
        <v>0.50466209650039673</v>
      </c>
      <c r="TC48" s="34">
        <v>0.50474923849105835</v>
      </c>
      <c r="TD48" s="34">
        <v>0.50483620166778564</v>
      </c>
      <c r="TE48" s="34">
        <v>0.50492233037948608</v>
      </c>
      <c r="TF48" s="34">
        <v>0.50500792264938354</v>
      </c>
      <c r="TG48" s="34">
        <v>0.5050959587097168</v>
      </c>
      <c r="TH48" t="s">
        <v>843</v>
      </c>
      <c r="TI48" t="s">
        <v>843</v>
      </c>
      <c r="TJ48" t="s">
        <v>1300</v>
      </c>
      <c r="TK48" s="34">
        <v>0.69030184119540094</v>
      </c>
      <c r="TL48" s="34">
        <v>0.69320205905602295</v>
      </c>
      <c r="TM48" s="34">
        <v>0.69546804623655101</v>
      </c>
      <c r="TN48" s="34">
        <v>0.69682070445295907</v>
      </c>
      <c r="TO48" s="34">
        <v>0.69684903665583708</v>
      </c>
      <c r="TP48" s="34">
        <v>0.69695322542551297</v>
      </c>
      <c r="TQ48" s="34">
        <v>0.69807117173849609</v>
      </c>
      <c r="TR48" s="34">
        <v>0.69896994055828299</v>
      </c>
      <c r="TS48" s="34">
        <v>0.69899400046888605</v>
      </c>
      <c r="TT48" s="34">
        <v>0.69858564889433294</v>
      </c>
      <c r="TU48" s="34">
        <v>0.69869168594375197</v>
      </c>
      <c r="TV48" s="34">
        <v>0.69943054517174896</v>
      </c>
      <c r="TW48" s="34">
        <v>0.70000440891427995</v>
      </c>
      <c r="TX48" s="34">
        <v>0.69981881426381909</v>
      </c>
      <c r="TY48" s="34">
        <v>0.69865089360534394</v>
      </c>
      <c r="TZ48" s="34">
        <v>0.69630516377041407</v>
      </c>
      <c r="UA48" s="34">
        <v>0.69303381283348997</v>
      </c>
      <c r="UB48" s="34">
        <v>0.68884924449720897</v>
      </c>
      <c r="UC48" s="34">
        <v>0.68372920556837702</v>
      </c>
      <c r="UD48" s="34">
        <v>0.67828553566707495</v>
      </c>
      <c r="UE48" s="34">
        <v>0.67333095769582196</v>
      </c>
      <c r="UF48" s="34">
        <v>0.66937470325835702</v>
      </c>
      <c r="UG48" s="34">
        <v>0.667309205599521</v>
      </c>
      <c r="UH48" s="34">
        <v>0.66607974997255393</v>
      </c>
      <c r="UI48" s="34">
        <v>0.66361150746718101</v>
      </c>
      <c r="UJ48" s="34">
        <v>0.66044308815512198</v>
      </c>
      <c r="UK48" s="34">
        <v>0.65722092774614094</v>
      </c>
      <c r="UL48" s="34">
        <v>0.65399790511923994</v>
      </c>
      <c r="UM48" s="34">
        <v>0.65099732016669298</v>
      </c>
      <c r="UN48" s="34">
        <v>0.64811982699545689</v>
      </c>
      <c r="UO48" s="34">
        <v>0.64531239103936699</v>
      </c>
      <c r="UP48" s="34">
        <v>0.64275671229744702</v>
      </c>
      <c r="UQ48" s="34">
        <v>0.64061008799951591</v>
      </c>
      <c r="UR48" s="34">
        <v>0.63889562696007896</v>
      </c>
      <c r="US48" s="34">
        <v>0.63742832199458299</v>
      </c>
      <c r="UT48" s="34">
        <v>0.63605924332376296</v>
      </c>
      <c r="UU48" s="34">
        <v>0.63433496855458604</v>
      </c>
      <c r="UV48" s="34">
        <v>0.63189757060409402</v>
      </c>
      <c r="UW48" s="34">
        <v>0.62921843668534005</v>
      </c>
      <c r="UX48" s="34">
        <v>0.62651926010881798</v>
      </c>
      <c r="UY48" s="34">
        <v>0.62363333976007507</v>
      </c>
      <c r="UZ48" s="34">
        <v>0.62050330102191498</v>
      </c>
      <c r="VA48" s="34">
        <v>0.61737333183794596</v>
      </c>
      <c r="VB48" s="34">
        <v>0.61438866466002606</v>
      </c>
      <c r="VC48" s="34">
        <v>0.61134984181943697</v>
      </c>
      <c r="VD48" s="34">
        <v>0.60812789391143196</v>
      </c>
      <c r="VE48" s="34">
        <v>0.60471852544751103</v>
      </c>
      <c r="VF48" s="34">
        <v>0.60120691455141295</v>
      </c>
      <c r="VG48" s="34">
        <v>0.59760550977619198</v>
      </c>
      <c r="VH48" s="34">
        <v>0.59379512294090797</v>
      </c>
      <c r="VI48" s="34">
        <v>0.59000256844298105</v>
      </c>
      <c r="VJ48" s="34">
        <v>0.58646095867338</v>
      </c>
      <c r="VK48" s="34">
        <v>0.58300259184624503</v>
      </c>
      <c r="VL48" s="34">
        <v>0.57959905274627099</v>
      </c>
      <c r="VM48" s="34">
        <v>0.57646574410569495</v>
      </c>
      <c r="VN48" s="34">
        <v>0.57355706166943599</v>
      </c>
      <c r="VO48" s="34">
        <v>0.57080227701425601</v>
      </c>
      <c r="VP48" s="34">
        <v>0.56883023699883406</v>
      </c>
      <c r="VQ48" s="34">
        <v>0.568034142739407</v>
      </c>
      <c r="VR48" s="34">
        <v>0.56723216177095404</v>
      </c>
      <c r="VS48" s="34">
        <v>0.56525617151504792</v>
      </c>
      <c r="VT48" s="34">
        <v>0.56234082039802202</v>
      </c>
      <c r="VU48" s="34">
        <v>0.55910272797337002</v>
      </c>
      <c r="VV48" s="34">
        <v>0.55639630194589007</v>
      </c>
      <c r="VW48" s="34">
        <v>0.55472526651272203</v>
      </c>
      <c r="VX48" s="34">
        <v>0.553794022670002</v>
      </c>
      <c r="VY48" s="34">
        <v>0.55322195574343103</v>
      </c>
      <c r="VZ48" s="34">
        <v>0.55276519606933194</v>
      </c>
      <c r="WA48" s="34">
        <v>0.55221597401867495</v>
      </c>
      <c r="WB48" s="34">
        <v>0.55150206708647898</v>
      </c>
      <c r="WC48" s="34">
        <v>0.55068293664492007</v>
      </c>
      <c r="WD48" s="34">
        <v>0.54980172104383096</v>
      </c>
      <c r="WE48" s="34">
        <v>0.54865671074715305</v>
      </c>
      <c r="WF48" s="34">
        <v>0.54706656597163505</v>
      </c>
      <c r="WG48" s="34">
        <v>0.54510988210831601</v>
      </c>
      <c r="WH48" s="34">
        <v>0.54299484373164508</v>
      </c>
      <c r="WI48" s="34">
        <v>0.54089017452679899</v>
      </c>
      <c r="WJ48" s="34">
        <v>0.53871894353306504</v>
      </c>
      <c r="WK48" s="34">
        <v>0.53662924542239598</v>
      </c>
      <c r="WL48" s="34">
        <v>0.53483718559284799</v>
      </c>
      <c r="WM48" s="34">
        <v>0.53308129535260096</v>
      </c>
      <c r="WN48" s="34">
        <v>0.531117333834914</v>
      </c>
      <c r="WO48" s="34">
        <v>0.52899727720650602</v>
      </c>
      <c r="WP48" s="34">
        <v>0.52681320965724698</v>
      </c>
      <c r="WQ48" s="34">
        <v>0.52485211581666602</v>
      </c>
      <c r="WR48" s="34">
        <v>0.52335881425279196</v>
      </c>
      <c r="WS48" s="34">
        <v>0.52242396207360298</v>
      </c>
      <c r="WT48" s="34">
        <v>0.52206439528967008</v>
      </c>
      <c r="WU48" s="34">
        <v>0.52199599374153793</v>
      </c>
      <c r="WV48" s="34">
        <v>0.52197780384653403</v>
      </c>
      <c r="WW48" s="34">
        <v>0.521992517242716</v>
      </c>
      <c r="WX48" s="34">
        <v>0.52204406194848196</v>
      </c>
      <c r="WY48" s="34">
        <v>0.52213929319200603</v>
      </c>
      <c r="WZ48" s="34">
        <v>0.52226187515978895</v>
      </c>
      <c r="XA48" s="34">
        <v>0.52236857812815696</v>
      </c>
      <c r="XB48" s="34">
        <v>0.52244988370197198</v>
      </c>
      <c r="XC48" s="34">
        <v>0.52248986259227304</v>
      </c>
      <c r="XD48" s="34">
        <v>0.52248631195624295</v>
      </c>
      <c r="XE48" s="34">
        <v>0.52241936089360697</v>
      </c>
      <c r="XF48" s="34">
        <v>0.52226048812144399</v>
      </c>
      <c r="XG48" s="34">
        <v>0.522028346804429</v>
      </c>
      <c r="XH48" t="s">
        <v>843</v>
      </c>
      <c r="XI48" t="s">
        <v>1300</v>
      </c>
      <c r="XJ48" s="34">
        <v>0.636615502410662</v>
      </c>
      <c r="XK48" s="34">
        <v>0.64128476933595091</v>
      </c>
      <c r="XL48" s="34">
        <v>0.64593989153036502</v>
      </c>
      <c r="XM48" s="34">
        <v>0.64989207069148602</v>
      </c>
      <c r="XN48" s="34">
        <v>0.65216167092298605</v>
      </c>
      <c r="XO48" s="34">
        <v>0.653727489725342</v>
      </c>
      <c r="XP48" s="34">
        <v>0.65513220458267796</v>
      </c>
      <c r="XQ48" s="34">
        <v>0.65495597355756208</v>
      </c>
      <c r="XR48" s="34">
        <v>0.65274814838952688</v>
      </c>
      <c r="XS48" s="34">
        <v>0.64928605505770098</v>
      </c>
      <c r="XT48" s="34">
        <v>0.64602837824789106</v>
      </c>
      <c r="XU48" s="34">
        <v>0.64365894262880508</v>
      </c>
      <c r="XV48" s="34">
        <v>0.64166263423375003</v>
      </c>
      <c r="XW48" s="34">
        <v>0.63865131690337495</v>
      </c>
      <c r="XX48" s="34">
        <v>0.63462914100615597</v>
      </c>
      <c r="XY48" s="34">
        <v>0.62991597821312706</v>
      </c>
      <c r="XZ48" s="34">
        <v>0.62454646470856201</v>
      </c>
      <c r="YA48" s="34">
        <v>0.61908772809050605</v>
      </c>
      <c r="YB48" s="34">
        <v>0.61338599211971101</v>
      </c>
      <c r="YC48" s="34">
        <v>0.60716622060536896</v>
      </c>
      <c r="YD48" s="34">
        <v>0.60131102042169304</v>
      </c>
      <c r="YE48" s="34">
        <v>0.59638825867647294</v>
      </c>
      <c r="YF48" s="34">
        <v>0.59319863313320598</v>
      </c>
      <c r="YG48" s="34">
        <v>0.59138451763903499</v>
      </c>
      <c r="YH48" s="34">
        <v>0.58909809671867297</v>
      </c>
      <c r="YI48" s="34">
        <v>0.58633360746540297</v>
      </c>
      <c r="YJ48" s="34">
        <v>0.58362758225621802</v>
      </c>
      <c r="YK48" s="34">
        <v>0.581227662252223</v>
      </c>
      <c r="YL48" s="34">
        <v>0.57911955520561698</v>
      </c>
      <c r="YM48" s="34">
        <v>0.57716637494072898</v>
      </c>
      <c r="YN48" s="34">
        <v>0.57559317164499302</v>
      </c>
      <c r="YO48" s="34">
        <v>0.57416086392240406</v>
      </c>
      <c r="YP48" s="34">
        <v>0.57249781043858905</v>
      </c>
      <c r="YQ48" s="34">
        <v>0.57086575831848196</v>
      </c>
      <c r="YR48" s="34">
        <v>0.56913078440663201</v>
      </c>
      <c r="YS48" s="34">
        <v>0.56692498993540397</v>
      </c>
      <c r="YT48" s="34">
        <v>0.56414237472344098</v>
      </c>
      <c r="YU48" s="34">
        <v>0.56102490802015503</v>
      </c>
      <c r="YV48" s="34">
        <v>0.55788644687660705</v>
      </c>
      <c r="YW48" s="34">
        <v>0.554673767373139</v>
      </c>
      <c r="YX48" s="34">
        <v>0.55126108655461004</v>
      </c>
      <c r="YY48" s="34">
        <v>0.54763489797448106</v>
      </c>
      <c r="YZ48" s="34">
        <v>0.54388711412164004</v>
      </c>
      <c r="ZA48" s="34">
        <v>0.54001263791607301</v>
      </c>
      <c r="ZB48" s="34">
        <v>0.53589615013329206</v>
      </c>
      <c r="ZC48" s="34">
        <v>0.53178720512093502</v>
      </c>
      <c r="ZD48" s="34">
        <v>0.52791714500333098</v>
      </c>
      <c r="ZE48" s="34">
        <v>0.52412017749478201</v>
      </c>
      <c r="ZF48" s="34">
        <v>0.52036375626417408</v>
      </c>
      <c r="ZG48" s="34">
        <v>0.51684725655236496</v>
      </c>
      <c r="ZH48" s="34">
        <v>0.51354091536971191</v>
      </c>
      <c r="ZI48" s="34">
        <v>0.51037686782240999</v>
      </c>
      <c r="ZJ48" s="34">
        <v>0.507969227180321</v>
      </c>
      <c r="ZK48" s="34">
        <v>0.50673962167797104</v>
      </c>
      <c r="ZL48" s="34">
        <v>0.50554507071847299</v>
      </c>
      <c r="ZM48" s="34">
        <v>0.50323068013758698</v>
      </c>
      <c r="ZN48" s="34">
        <v>0.50004846912287004</v>
      </c>
      <c r="ZO48" s="34">
        <v>0.49661722783463197</v>
      </c>
      <c r="ZP48" s="34">
        <v>0.49376783950340702</v>
      </c>
      <c r="ZQ48" s="34">
        <v>0.49203753128884697</v>
      </c>
      <c r="ZR48" s="34">
        <v>0.49113932079390998</v>
      </c>
      <c r="ZS48" s="34">
        <v>0.49065126625886302</v>
      </c>
      <c r="ZT48" s="34">
        <v>0.490301410933072</v>
      </c>
      <c r="ZU48" s="34">
        <v>0.48990894054559198</v>
      </c>
      <c r="ZV48" s="34">
        <v>0.48937798744423899</v>
      </c>
      <c r="ZW48" s="34">
        <v>0.48871865348904103</v>
      </c>
      <c r="ZX48" s="34">
        <v>0.48801608432816901</v>
      </c>
      <c r="ZY48" s="34">
        <v>0.487089943652322</v>
      </c>
      <c r="ZZ48" s="34">
        <v>0.48570077708956705</v>
      </c>
      <c r="AAA48" s="34">
        <v>0.48390856480412303</v>
      </c>
      <c r="AAB48" s="34">
        <v>0.48194194604852497</v>
      </c>
      <c r="AAC48" s="34">
        <v>0.479950408375863</v>
      </c>
      <c r="AAD48" s="34">
        <v>0.47785497839418495</v>
      </c>
      <c r="AAE48" s="34">
        <v>0.47582951323227696</v>
      </c>
      <c r="AAF48" s="34">
        <v>0.47407145977756898</v>
      </c>
      <c r="AAG48" s="34">
        <v>0.47230536524116601</v>
      </c>
      <c r="AAH48" s="34">
        <v>0.47031103879079306</v>
      </c>
      <c r="AAI48" s="34">
        <v>0.46813706931385496</v>
      </c>
      <c r="AAJ48" s="34">
        <v>0.46585942628239302</v>
      </c>
      <c r="AAK48" s="34">
        <v>0.46377066744702999</v>
      </c>
      <c r="AAL48" s="34">
        <v>0.46214772478462701</v>
      </c>
      <c r="AAM48" s="34">
        <v>0.461045064824672</v>
      </c>
      <c r="AAN48" s="34">
        <v>0.460493997737359</v>
      </c>
      <c r="AAO48" s="34">
        <v>0.460277579893206</v>
      </c>
      <c r="AAP48" s="34">
        <v>0.46015454893282304</v>
      </c>
      <c r="AAQ48" s="34">
        <v>0.46007767199870497</v>
      </c>
      <c r="AAR48" s="34">
        <v>0.46006161324397199</v>
      </c>
      <c r="AAS48" s="34">
        <v>0.46010254195685202</v>
      </c>
      <c r="AAT48" s="34">
        <v>0.46016733956009298</v>
      </c>
      <c r="AAU48" s="34">
        <v>0.460234032389435</v>
      </c>
      <c r="AAV48" s="34">
        <v>0.46029093907451396</v>
      </c>
      <c r="AAW48" s="34">
        <v>0.46034490736150502</v>
      </c>
      <c r="AAX48" s="34">
        <v>0.460408156729195</v>
      </c>
      <c r="AAY48" s="34">
        <v>0.46043633916489202</v>
      </c>
      <c r="AAZ48" s="34">
        <v>0.46042258511622203</v>
      </c>
      <c r="ABA48" s="34">
        <v>0.46038757957919701</v>
      </c>
      <c r="ABB48" s="34">
        <v>0.46028984286602403</v>
      </c>
      <c r="ABC48" s="34">
        <v>0.46010926944619501</v>
      </c>
      <c r="ABD48" s="34">
        <v>0.45983025544667</v>
      </c>
      <c r="ABE48" s="34">
        <v>0.45940369200562997</v>
      </c>
      <c r="ABF48" s="34">
        <v>0.45885843388735803</v>
      </c>
      <c r="ABG48" t="s">
        <v>843</v>
      </c>
      <c r="ABH48" t="s">
        <v>843</v>
      </c>
      <c r="ABI48" t="s">
        <v>1300</v>
      </c>
      <c r="ABJ48" s="34">
        <v>0.60256355653391092</v>
      </c>
      <c r="ABK48" s="34">
        <v>0.60673236181182399</v>
      </c>
      <c r="ABL48" s="34">
        <v>0.61087935670884908</v>
      </c>
      <c r="ABM48" s="34">
        <v>0.61450234800921799</v>
      </c>
      <c r="ABN48" s="34">
        <v>0.61705790202903299</v>
      </c>
      <c r="ABO48" s="34">
        <v>0.61962016922563301</v>
      </c>
      <c r="ABP48" s="34">
        <v>0.62298490260986394</v>
      </c>
      <c r="ABQ48" s="34">
        <v>0.62637524543863699</v>
      </c>
      <c r="ABR48" s="34">
        <v>0.62970833608582899</v>
      </c>
      <c r="ABS48" s="34">
        <v>0.63274566436722302</v>
      </c>
      <c r="ABT48" s="34">
        <v>0.63507441969327405</v>
      </c>
      <c r="ABU48" s="34">
        <v>0.63632272517616495</v>
      </c>
      <c r="ABV48" s="34">
        <v>0.63546361910899696</v>
      </c>
      <c r="ABW48" s="34">
        <v>0.63362430766496203</v>
      </c>
      <c r="ABX48" s="34">
        <v>0.63261811769169907</v>
      </c>
      <c r="ABY48" s="34">
        <v>0.63222535726000206</v>
      </c>
      <c r="ABZ48" s="34">
        <v>0.63203328022577498</v>
      </c>
      <c r="ACA48" s="34">
        <v>0.63123690598940096</v>
      </c>
      <c r="ACB48" s="34">
        <v>0.62898540025981398</v>
      </c>
      <c r="ACC48" s="34">
        <v>0.62540432286436998</v>
      </c>
      <c r="ACD48" s="34">
        <v>0.62150459218766796</v>
      </c>
      <c r="ACE48" s="34">
        <v>0.61811823073651906</v>
      </c>
      <c r="ACF48" s="34">
        <v>0.61603948506375306</v>
      </c>
      <c r="ACG48" s="34">
        <v>0.61431553507290504</v>
      </c>
      <c r="ACH48" s="34">
        <v>0.61127408841408193</v>
      </c>
      <c r="ACI48" s="34">
        <v>0.60754429475006999</v>
      </c>
      <c r="ACJ48" s="34">
        <v>0.603785218143987</v>
      </c>
      <c r="ACK48" s="34">
        <v>0.60014545934040597</v>
      </c>
      <c r="ACL48" s="34">
        <v>0.59711570085584598</v>
      </c>
      <c r="ACM48" s="34">
        <v>0.59467712775357195</v>
      </c>
      <c r="ACN48" s="34">
        <v>0.59241227473970803</v>
      </c>
      <c r="ACO48" s="34">
        <v>0.590213445617498</v>
      </c>
      <c r="ACP48" s="34">
        <v>0.58833162155096408</v>
      </c>
      <c r="ACQ48" s="34">
        <v>0.58673724648970105</v>
      </c>
      <c r="ACR48" s="34">
        <v>0.58529713396224203</v>
      </c>
      <c r="ACS48" s="34">
        <v>0.58425126906274205</v>
      </c>
      <c r="ACT48" s="34">
        <v>0.58336078607397901</v>
      </c>
      <c r="ACU48" s="34">
        <v>0.58224822785805008</v>
      </c>
      <c r="ACV48" s="34">
        <v>0.58116247335671201</v>
      </c>
      <c r="ACW48" s="34">
        <v>0.57994857934345201</v>
      </c>
      <c r="ACX48" s="34">
        <v>0.57823299965281993</v>
      </c>
      <c r="ACY48" s="34">
        <v>0.57590724622998302</v>
      </c>
      <c r="ACZ48" s="34">
        <v>0.57320410983377301</v>
      </c>
      <c r="ADA48" s="34">
        <v>0.57044840318386703</v>
      </c>
      <c r="ADB48" s="34">
        <v>0.56759688679553399</v>
      </c>
      <c r="ADC48" s="34">
        <v>0.56452477058023498</v>
      </c>
      <c r="ADD48" s="34">
        <v>0.56123063622319502</v>
      </c>
      <c r="ADE48" s="34">
        <v>0.55780510373344006</v>
      </c>
      <c r="ADF48" s="34">
        <v>0.55423964606721199</v>
      </c>
      <c r="ADG48" s="34">
        <v>0.55043960194444697</v>
      </c>
      <c r="ADH48" s="34">
        <v>0.54665356705981905</v>
      </c>
      <c r="ADI48" s="34">
        <v>0.54309787657115605</v>
      </c>
      <c r="ADJ48" s="34">
        <v>0.53959468398000898</v>
      </c>
      <c r="ADK48" s="34">
        <v>0.53611745976143699</v>
      </c>
      <c r="ADL48" s="34">
        <v>0.53286573995991804</v>
      </c>
      <c r="ADM48" s="34">
        <v>0.52980171330164705</v>
      </c>
      <c r="ADN48" s="34">
        <v>0.52686817816253406</v>
      </c>
      <c r="ADO48" s="34">
        <v>0.52470196444206108</v>
      </c>
      <c r="ADP48" s="34">
        <v>0.523719111478265</v>
      </c>
      <c r="ADQ48" s="34">
        <v>0.52275061241445597</v>
      </c>
      <c r="ADR48" s="34">
        <v>0.52063930642368805</v>
      </c>
      <c r="ADS48" s="34">
        <v>0.51764396794034295</v>
      </c>
      <c r="ADT48" s="34">
        <v>0.51438112559585603</v>
      </c>
      <c r="ADU48" s="34">
        <v>0.51170212073212196</v>
      </c>
      <c r="ADV48" s="34">
        <v>0.51015266518881797</v>
      </c>
      <c r="ADW48" s="34">
        <v>0.50943098775017803</v>
      </c>
      <c r="ADX48" s="34">
        <v>0.50912007578932805</v>
      </c>
      <c r="ADY48" s="34">
        <v>0.50894302117383394</v>
      </c>
      <c r="ADZ48" s="34">
        <v>0.50870521687151193</v>
      </c>
      <c r="AEA48" s="34">
        <v>0.50831722209701802</v>
      </c>
      <c r="AEB48" s="34">
        <v>0.50779535665529307</v>
      </c>
      <c r="AEC48" s="34">
        <v>0.50720457310934697</v>
      </c>
      <c r="AED48" s="34">
        <v>0.50637703991719096</v>
      </c>
      <c r="AEE48" s="34">
        <v>0.50508637007118895</v>
      </c>
      <c r="AEF48" s="34">
        <v>0.503375906268267</v>
      </c>
      <c r="AEG48" s="34">
        <v>0.50147203474806401</v>
      </c>
      <c r="AEH48" s="34">
        <v>0.49953264243166301</v>
      </c>
      <c r="AEI48" s="34">
        <v>0.49746847607238104</v>
      </c>
      <c r="AEJ48" s="34">
        <v>0.495452084537228</v>
      </c>
      <c r="AEK48" s="34">
        <v>0.49369580916329603</v>
      </c>
      <c r="AEL48" s="34">
        <v>0.49191959213304104</v>
      </c>
      <c r="AEM48" s="34">
        <v>0.48990095542489004</v>
      </c>
      <c r="AEN48" s="34">
        <v>0.48769570761184999</v>
      </c>
      <c r="AEO48" s="34">
        <v>0.48537454605715097</v>
      </c>
      <c r="AEP48" s="34">
        <v>0.48324383479736704</v>
      </c>
      <c r="AEQ48" s="34">
        <v>0.48158463069822799</v>
      </c>
      <c r="AER48" s="34">
        <v>0.48044861544235501</v>
      </c>
      <c r="AES48" s="34">
        <v>0.47988245562931703</v>
      </c>
      <c r="AET48" s="34">
        <v>0.47965395961816903</v>
      </c>
      <c r="AEU48" s="34">
        <v>0.47950458637991406</v>
      </c>
      <c r="AEV48" s="34">
        <v>0.47939779624311496</v>
      </c>
      <c r="AEW48" s="34">
        <v>0.47935804133864801</v>
      </c>
      <c r="AEX48" s="34">
        <v>0.47937638199605304</v>
      </c>
      <c r="AEY48" s="34">
        <v>0.47941649745994602</v>
      </c>
      <c r="AEZ48" s="34">
        <v>0.47946096889307804</v>
      </c>
      <c r="AFA48" s="34">
        <v>0.47950360477225401</v>
      </c>
      <c r="AFB48" s="34">
        <v>0.47954509941253498</v>
      </c>
      <c r="AFC48" s="34">
        <v>0.47959426510187098</v>
      </c>
      <c r="AFD48" s="34">
        <v>0.47960386727871601</v>
      </c>
      <c r="AFE48" s="34">
        <v>0.47955620040037206</v>
      </c>
      <c r="AFF48" s="34">
        <v>0.47947076304518804</v>
      </c>
      <c r="AFG48" t="s">
        <v>843</v>
      </c>
      <c r="AFH48" t="s">
        <v>843</v>
      </c>
      <c r="AFI48" s="34">
        <v>0.49676999999999999</v>
      </c>
      <c r="AFJ48" s="34">
        <v>0.50136000000000003</v>
      </c>
      <c r="AFK48" s="34">
        <v>0.50568999999999997</v>
      </c>
      <c r="AFL48" s="34">
        <v>0.50968999999999998</v>
      </c>
      <c r="AFM48" s="34">
        <v>0.51759999999999995</v>
      </c>
      <c r="AFN48" s="34">
        <v>0.53011000000000008</v>
      </c>
      <c r="AFO48" s="34">
        <v>0.53210000000000002</v>
      </c>
      <c r="AFP48" s="34">
        <v>0.54073000000000004</v>
      </c>
      <c r="AFQ48" s="34">
        <v>0.53832000000000002</v>
      </c>
      <c r="AFR48" s="34">
        <v>0.54056999999999999</v>
      </c>
      <c r="AFS48" s="34">
        <v>0.53910999999999998</v>
      </c>
      <c r="AFT48" s="34">
        <v>0.55146000000000006</v>
      </c>
      <c r="AFU48" s="34">
        <v>0.55537000000000003</v>
      </c>
      <c r="AFV48" s="34">
        <v>0.55681999999999998</v>
      </c>
      <c r="AFW48" s="34">
        <v>0.55808999999999997</v>
      </c>
      <c r="AFX48" s="34">
        <v>0.56084000000000001</v>
      </c>
      <c r="AFY48" s="34">
        <v>0.57264999999999999</v>
      </c>
      <c r="AFZ48" s="34">
        <v>0.57784000000000002</v>
      </c>
      <c r="AGA48" s="34">
        <v>0.60999000000000003</v>
      </c>
      <c r="AGB48" t="s">
        <v>843</v>
      </c>
      <c r="AGC48" t="s">
        <v>843</v>
      </c>
      <c r="AGD48" t="s">
        <v>843</v>
      </c>
      <c r="AGE48" t="s">
        <v>843</v>
      </c>
      <c r="AGF48" s="34">
        <v>5.4145548492670059E-2</v>
      </c>
      <c r="AGG48" t="s">
        <v>843</v>
      </c>
      <c r="AGH48" t="s">
        <v>843</v>
      </c>
      <c r="AGI48" t="s">
        <v>843</v>
      </c>
      <c r="AGJ48" t="s">
        <v>843</v>
      </c>
      <c r="AGK48" t="s">
        <v>843</v>
      </c>
      <c r="AGL48" t="s">
        <v>843</v>
      </c>
      <c r="AGM48" t="s">
        <v>843</v>
      </c>
      <c r="AGN48" t="s">
        <v>843</v>
      </c>
      <c r="AGO48" s="34">
        <v>0.33</v>
      </c>
      <c r="AGP48" s="34">
        <v>2011</v>
      </c>
      <c r="AGQ48" t="s">
        <v>832</v>
      </c>
      <c r="AGR48" t="s">
        <v>843</v>
      </c>
      <c r="AGS48" s="34">
        <v>1E-3</v>
      </c>
      <c r="AGT48" s="34">
        <v>2011</v>
      </c>
      <c r="AGU48" t="s">
        <v>832</v>
      </c>
      <c r="AGV48" t="s">
        <v>843</v>
      </c>
      <c r="AGW48" s="34">
        <v>8.0000000000000002E-3</v>
      </c>
      <c r="AGX48" s="34">
        <v>2011</v>
      </c>
      <c r="AGY48" t="s">
        <v>832</v>
      </c>
      <c r="AGZ48" t="s">
        <v>843</v>
      </c>
      <c r="AHA48" s="34">
        <v>5.7999999999999996E-2</v>
      </c>
      <c r="AHB48" s="34">
        <v>2011</v>
      </c>
      <c r="AHC48" t="s">
        <v>832</v>
      </c>
      <c r="AHD48" t="s">
        <v>843</v>
      </c>
      <c r="AHE48" s="34">
        <v>0.16899999999999998</v>
      </c>
      <c r="AHF48" s="34">
        <v>2015</v>
      </c>
      <c r="AHG48" t="s">
        <v>832</v>
      </c>
      <c r="AHH48" t="s">
        <v>843</v>
      </c>
      <c r="AHI48" t="s">
        <v>830</v>
      </c>
      <c r="AHJ48" s="34">
        <v>0.19332820177078247</v>
      </c>
      <c r="AHK48" s="34">
        <v>0.17843344807624817</v>
      </c>
      <c r="AHL48" s="34">
        <v>0.17416578531265259</v>
      </c>
      <c r="AHM48" s="34">
        <v>0.17724667489528656</v>
      </c>
      <c r="AHN48" s="34">
        <v>0.18649168312549591</v>
      </c>
      <c r="AHO48" t="s">
        <v>843</v>
      </c>
      <c r="AHP48" s="34"/>
      <c r="AHQ48" s="34"/>
      <c r="AHR48" s="34"/>
      <c r="AHS48" s="34"/>
      <c r="AHT48" s="34"/>
      <c r="AHU48" t="s">
        <v>843</v>
      </c>
      <c r="AHV48" s="34">
        <v>0.24401749670505524</v>
      </c>
      <c r="AHW48" s="34">
        <v>0.23155350983142853</v>
      </c>
      <c r="AHX48" s="34">
        <v>0.21665509045124054</v>
      </c>
      <c r="AHY48" s="34">
        <v>0.21626895666122437</v>
      </c>
      <c r="AHZ48" s="34">
        <v>0.2271668016910553</v>
      </c>
      <c r="AIA48" t="s">
        <v>832</v>
      </c>
      <c r="AIB48" t="s">
        <v>843</v>
      </c>
      <c r="AIC48" s="34">
        <v>0.20874527096748352</v>
      </c>
      <c r="AID48" s="34">
        <v>0.20165076851844788</v>
      </c>
      <c r="AIE48" s="34">
        <v>0.18600758910179138</v>
      </c>
      <c r="AIF48" s="34">
        <v>0.18801477551460266</v>
      </c>
      <c r="AIG48" s="34">
        <v>0.19481691718101501</v>
      </c>
      <c r="AIH48" t="s">
        <v>924</v>
      </c>
      <c r="AII48" t="s">
        <v>843</v>
      </c>
      <c r="AIJ48" s="34">
        <v>0.22783149778842926</v>
      </c>
      <c r="AIK48" s="34">
        <v>0.21274533867835999</v>
      </c>
      <c r="AIL48" s="34">
        <v>0.20224300026893616</v>
      </c>
      <c r="AIM48" s="34">
        <v>0.22812800109386444</v>
      </c>
      <c r="AIN48" s="34">
        <v>0.24332000315189362</v>
      </c>
      <c r="AIO48" t="s">
        <v>1607</v>
      </c>
      <c r="AIP48" s="34">
        <v>0.25050833821296692</v>
      </c>
      <c r="AIQ48" t="s">
        <v>843</v>
      </c>
      <c r="AIR48" s="34">
        <v>0.24782000000000001</v>
      </c>
      <c r="AIS48" s="34">
        <v>0.24822</v>
      </c>
      <c r="AIT48" s="34">
        <v>0.25004000000000004</v>
      </c>
      <c r="AIU48" s="34">
        <v>0.25141999999999998</v>
      </c>
      <c r="AIV48" s="34">
        <v>0.25187999999999999</v>
      </c>
      <c r="AIW48" s="34">
        <v>0.25367000000000001</v>
      </c>
      <c r="AIX48" t="s">
        <v>843</v>
      </c>
      <c r="AIY48" s="34">
        <v>0.02</v>
      </c>
      <c r="AIZ48" s="34">
        <v>0.03</v>
      </c>
      <c r="AJA48" s="34">
        <v>0.03</v>
      </c>
      <c r="AJB48" s="34">
        <v>0.03</v>
      </c>
      <c r="AJC48" s="34">
        <v>0.03</v>
      </c>
      <c r="AJD48" s="34">
        <v>0.03</v>
      </c>
      <c r="AJE48" t="s">
        <v>843</v>
      </c>
      <c r="AJF48" s="34">
        <v>3.2527104020118713E-2</v>
      </c>
      <c r="AJG48" s="34">
        <v>2.692442387342453E-2</v>
      </c>
      <c r="AJH48" s="34">
        <v>2.1168461069464684E-2</v>
      </c>
      <c r="AJI48" s="34">
        <v>3.4078087657690048E-2</v>
      </c>
      <c r="AJJ48" s="34">
        <v>3.246719017624855E-2</v>
      </c>
      <c r="AJK48" t="s">
        <v>830</v>
      </c>
      <c r="AJL48" t="s">
        <v>843</v>
      </c>
      <c r="AJM48" t="s">
        <v>843</v>
      </c>
      <c r="AJN48" s="34">
        <v>2.826489694416523E-2</v>
      </c>
      <c r="AJO48" s="34">
        <v>2.1209720522165298E-2</v>
      </c>
      <c r="AJP48" s="34">
        <v>2.8572624549269676E-2</v>
      </c>
      <c r="AJQ48" s="34">
        <v>2.8990108519792557E-2</v>
      </c>
      <c r="AJR48" s="34">
        <v>3.8227986544370651E-2</v>
      </c>
      <c r="AJS48" t="s">
        <v>832</v>
      </c>
      <c r="AJT48" t="s">
        <v>843</v>
      </c>
      <c r="AJU48" t="s">
        <v>843</v>
      </c>
      <c r="AJV48" t="s">
        <v>843</v>
      </c>
      <c r="AJW48" s="34">
        <v>3.8814935833215714E-2</v>
      </c>
      <c r="AJX48" s="34">
        <v>3.5678308457136154E-2</v>
      </c>
      <c r="AJY48" s="34">
        <v>3.3545810729265213E-2</v>
      </c>
      <c r="AJZ48" s="34">
        <v>4.4760331511497498E-2</v>
      </c>
      <c r="AKA48" s="34">
        <v>3.9389260113239288E-2</v>
      </c>
      <c r="AKB48" t="s">
        <v>830</v>
      </c>
      <c r="AKC48" t="s">
        <v>843</v>
      </c>
      <c r="AKD48" t="s">
        <v>843</v>
      </c>
      <c r="AKE48" t="s">
        <v>843</v>
      </c>
      <c r="AKF48" s="34">
        <v>4.1321530938148499E-2</v>
      </c>
      <c r="AKG48" s="34">
        <v>3.5522270947694778E-2</v>
      </c>
      <c r="AKH48" s="34">
        <v>4.1353583335876465E-2</v>
      </c>
      <c r="AKI48" s="34">
        <v>4.1371334344148636E-2</v>
      </c>
      <c r="AKJ48" s="34">
        <v>4.9733128398656845E-2</v>
      </c>
      <c r="AKK48" t="s">
        <v>832</v>
      </c>
      <c r="AKL48" t="s">
        <v>843</v>
      </c>
      <c r="AKM48" s="34">
        <v>7660</v>
      </c>
      <c r="AKN48" t="s">
        <v>832</v>
      </c>
      <c r="AKO48" t="s">
        <v>843</v>
      </c>
      <c r="AKP48" s="34">
        <v>5814.73486328125</v>
      </c>
      <c r="AKQ48" t="s">
        <v>830</v>
      </c>
      <c r="AKR48" t="s">
        <v>843</v>
      </c>
      <c r="AKS48" s="34">
        <v>6251.1033152242599</v>
      </c>
      <c r="AKT48" t="s">
        <v>832</v>
      </c>
      <c r="AKU48" t="s">
        <v>843</v>
      </c>
      <c r="AKV48" s="34">
        <v>7585.3750017152097</v>
      </c>
      <c r="AKW48" t="s">
        <v>832</v>
      </c>
      <c r="AKX48" t="s">
        <v>843</v>
      </c>
      <c r="AKY48" s="34">
        <v>0.10305144637823105</v>
      </c>
      <c r="AKZ48" s="34">
        <v>0.10671002417802811</v>
      </c>
      <c r="ALA48" s="34">
        <v>0.11829505860805511</v>
      </c>
      <c r="ALB48" s="34">
        <v>0.13642424345016479</v>
      </c>
      <c r="ALC48" s="34">
        <v>0.15514695644378662</v>
      </c>
      <c r="ALD48" t="s">
        <v>830</v>
      </c>
      <c r="ALE48" t="s">
        <v>843</v>
      </c>
      <c r="ALF48" t="s">
        <v>843</v>
      </c>
      <c r="ALG48" t="s">
        <v>843</v>
      </c>
      <c r="ALH48" s="34">
        <v>0.15215489268302917</v>
      </c>
      <c r="ALI48" s="34">
        <v>0.15769754350185394</v>
      </c>
      <c r="ALJ48" s="34">
        <v>0.15953235328197479</v>
      </c>
      <c r="ALK48" s="34">
        <v>0.17558813095092773</v>
      </c>
      <c r="ALL48" s="34">
        <v>0.20119760930538177</v>
      </c>
      <c r="ALM48" t="s">
        <v>832</v>
      </c>
    </row>
    <row r="49" spans="1:1001">
      <c r="A49" t="s">
        <v>422</v>
      </c>
      <c r="B49" t="s">
        <v>30</v>
      </c>
      <c r="C49" t="s">
        <v>237</v>
      </c>
      <c r="D49" s="34">
        <v>5.4121952503919601E-2</v>
      </c>
      <c r="E49" t="s">
        <v>432</v>
      </c>
      <c r="F49" s="34">
        <v>5.8005776256322861E-2</v>
      </c>
      <c r="G49" t="s">
        <v>1464</v>
      </c>
      <c r="H49" s="34">
        <v>5.3984124213457108E-2</v>
      </c>
      <c r="I49" t="s">
        <v>1294</v>
      </c>
      <c r="J49" s="34">
        <v>4.4219784438610077E-2</v>
      </c>
      <c r="K49" t="s">
        <v>1521</v>
      </c>
      <c r="L49" s="34"/>
      <c r="M49" t="s">
        <v>432</v>
      </c>
      <c r="N49" s="34">
        <v>0.24661098420619965</v>
      </c>
      <c r="O49" s="34">
        <v>0.25269153714179993</v>
      </c>
      <c r="P49" t="s">
        <v>432</v>
      </c>
      <c r="Q49" s="34">
        <v>0.24661098420619965</v>
      </c>
      <c r="R49" t="s">
        <v>432</v>
      </c>
      <c r="S49" s="34">
        <v>0.29593482613563538</v>
      </c>
      <c r="T49" t="s">
        <v>432</v>
      </c>
      <c r="U49" s="34">
        <v>0.26720690727233887</v>
      </c>
      <c r="V49" t="s">
        <v>432</v>
      </c>
      <c r="W49" t="s">
        <v>843</v>
      </c>
      <c r="X49" t="s">
        <v>1464</v>
      </c>
      <c r="Y49" s="34">
        <v>0.27796098589897156</v>
      </c>
      <c r="Z49" s="34">
        <v>0.28228017687797546</v>
      </c>
      <c r="AA49" t="s">
        <v>1464</v>
      </c>
      <c r="AB49" s="34">
        <v>0.27796098589897156</v>
      </c>
      <c r="AC49" t="s">
        <v>1464</v>
      </c>
      <c r="AD49" s="34">
        <v>0.30494904518127441</v>
      </c>
      <c r="AE49" t="s">
        <v>1464</v>
      </c>
      <c r="AF49" s="34">
        <v>0.28015181422233582</v>
      </c>
      <c r="AG49" t="s">
        <v>1464</v>
      </c>
      <c r="AH49" t="s">
        <v>843</v>
      </c>
      <c r="AI49" t="s">
        <v>1294</v>
      </c>
      <c r="AJ49" s="34">
        <v>0.27796098589897156</v>
      </c>
      <c r="AK49" s="34">
        <v>0.28228017687797546</v>
      </c>
      <c r="AL49" t="s">
        <v>1294</v>
      </c>
      <c r="AM49" s="34">
        <v>0.27796098589897156</v>
      </c>
      <c r="AN49" t="s">
        <v>1294</v>
      </c>
      <c r="AO49" s="34">
        <v>0.30494904518127441</v>
      </c>
      <c r="AP49" t="s">
        <v>1294</v>
      </c>
      <c r="AQ49" s="34">
        <v>0.28015181422233582</v>
      </c>
      <c r="AR49" t="s">
        <v>1294</v>
      </c>
      <c r="AS49" t="s">
        <v>843</v>
      </c>
      <c r="AT49" t="s">
        <v>1521</v>
      </c>
      <c r="AU49" s="34">
        <v>0.27796098589897156</v>
      </c>
      <c r="AV49" s="34">
        <v>0.28228017687797546</v>
      </c>
      <c r="AW49" t="s">
        <v>1521</v>
      </c>
      <c r="AX49" s="34">
        <v>0.27796098589897156</v>
      </c>
      <c r="AY49" t="s">
        <v>1521</v>
      </c>
      <c r="AZ49" s="34">
        <v>0.30494904518127441</v>
      </c>
      <c r="BA49" t="s">
        <v>1521</v>
      </c>
      <c r="BB49" s="34">
        <v>0.28015181422233582</v>
      </c>
      <c r="BC49" t="s">
        <v>1521</v>
      </c>
      <c r="BD49" t="s">
        <v>843</v>
      </c>
      <c r="BE49" s="34">
        <v>0.24289493309435176</v>
      </c>
      <c r="BF49" t="s">
        <v>1594</v>
      </c>
      <c r="BG49" t="s">
        <v>843</v>
      </c>
      <c r="BH49" t="s">
        <v>432</v>
      </c>
      <c r="BI49" s="34">
        <v>3.166193962097168</v>
      </c>
      <c r="BJ49" t="s">
        <v>819</v>
      </c>
      <c r="BK49" s="34">
        <v>4.1799063682556152</v>
      </c>
      <c r="BL49" t="s">
        <v>1294</v>
      </c>
      <c r="BM49" s="34">
        <v>5.4668197631835938</v>
      </c>
      <c r="BN49" t="s">
        <v>1521</v>
      </c>
      <c r="BO49" s="34">
        <v>4.8333277702331543</v>
      </c>
      <c r="BP49" t="s">
        <v>843</v>
      </c>
      <c r="BQ49" s="34">
        <v>2.3821361064910889</v>
      </c>
      <c r="BR49" t="s">
        <v>830</v>
      </c>
      <c r="BS49" s="34"/>
      <c r="BT49" t="s">
        <v>843</v>
      </c>
      <c r="BU49" s="34">
        <v>3.1166119575500488</v>
      </c>
      <c r="BV49" t="s">
        <v>1564</v>
      </c>
      <c r="BW49" t="s">
        <v>843</v>
      </c>
      <c r="BX49" s="34">
        <v>3.0729420185089111</v>
      </c>
      <c r="BY49" t="s">
        <v>924</v>
      </c>
      <c r="BZ49" t="s">
        <v>843</v>
      </c>
      <c r="CA49" t="s">
        <v>432</v>
      </c>
      <c r="CB49" s="34">
        <v>1.0922237299382687E-2</v>
      </c>
      <c r="CC49" s="34">
        <v>6.74831448122859E-3</v>
      </c>
      <c r="CD49" s="34">
        <v>5.9312130324542522E-3</v>
      </c>
      <c r="CE49" s="34">
        <v>5.7440921664237976E-3</v>
      </c>
      <c r="CF49" s="34">
        <v>5.7440628297626972E-3</v>
      </c>
      <c r="CG49" t="s">
        <v>843</v>
      </c>
      <c r="CH49" t="s">
        <v>819</v>
      </c>
      <c r="CI49" s="34">
        <v>1.2367659248411655E-2</v>
      </c>
      <c r="CJ49" s="34">
        <v>1.0040126740932465E-2</v>
      </c>
      <c r="CK49" s="34">
        <v>8.2854265347123146E-3</v>
      </c>
      <c r="CL49" s="34">
        <v>8.3659766241908073E-3</v>
      </c>
      <c r="CM49" s="34">
        <v>8.6410082876682281E-3</v>
      </c>
      <c r="CN49" t="s">
        <v>843</v>
      </c>
      <c r="CO49" t="s">
        <v>1294</v>
      </c>
      <c r="CP49" s="34">
        <v>1.0678460821509361E-2</v>
      </c>
      <c r="CQ49" s="34">
        <v>8.788752369582653E-3</v>
      </c>
      <c r="CR49" s="34">
        <v>8.4398062899708748E-3</v>
      </c>
      <c r="CS49" s="34">
        <v>8.7615326046943665E-3</v>
      </c>
      <c r="CT49" s="34">
        <v>9.0025216341018677E-3</v>
      </c>
      <c r="CU49" t="s">
        <v>843</v>
      </c>
      <c r="CV49" t="s">
        <v>1521</v>
      </c>
      <c r="CW49" s="34">
        <v>9.7811361774802208E-3</v>
      </c>
      <c r="CX49" s="34">
        <v>8.525005541741848E-3</v>
      </c>
      <c r="CY49" s="34">
        <v>8.6850700899958611E-3</v>
      </c>
      <c r="CZ49" s="34">
        <v>9.0041635558009148E-3</v>
      </c>
      <c r="DA49" s="34">
        <v>9.2517640441656113E-3</v>
      </c>
      <c r="DB49" t="s">
        <v>843</v>
      </c>
      <c r="DC49" s="34">
        <v>6.471611499786377</v>
      </c>
      <c r="DD49" s="34">
        <v>7.4295454025268555</v>
      </c>
      <c r="DE49" s="34">
        <v>8.1489963531494141</v>
      </c>
      <c r="DF49" s="34">
        <v>8.7522954940795898</v>
      </c>
      <c r="DG49" s="34">
        <v>9.3674411773681641</v>
      </c>
      <c r="DH49" t="s">
        <v>1464</v>
      </c>
      <c r="DI49" t="s">
        <v>843</v>
      </c>
      <c r="DJ49" s="34">
        <v>7.0698962211608887</v>
      </c>
      <c r="DK49" s="34">
        <v>7.879183292388916</v>
      </c>
      <c r="DL49" s="34">
        <v>8.5180988311767578</v>
      </c>
      <c r="DM49" s="34">
        <v>9.115015983581543</v>
      </c>
      <c r="DN49" s="34">
        <v>9.759246826171875</v>
      </c>
      <c r="DO49" t="s">
        <v>1294</v>
      </c>
      <c r="DP49" t="s">
        <v>843</v>
      </c>
      <c r="DQ49" s="34">
        <v>10.029512405395508</v>
      </c>
      <c r="DR49" t="s">
        <v>1521</v>
      </c>
      <c r="DS49" t="s">
        <v>843</v>
      </c>
      <c r="DT49" t="s">
        <v>843</v>
      </c>
      <c r="DU49" s="34">
        <v>9.6</v>
      </c>
      <c r="DV49" t="s">
        <v>1461</v>
      </c>
      <c r="DW49" t="s">
        <v>843</v>
      </c>
      <c r="DX49" t="s">
        <v>843</v>
      </c>
      <c r="DY49" t="s">
        <v>432</v>
      </c>
      <c r="DZ49" s="34">
        <v>-9.917108342051506E-3</v>
      </c>
      <c r="EA49" s="34">
        <v>-4.6351323835551739E-3</v>
      </c>
      <c r="EB49" s="34">
        <v>-1.4611826278269291E-2</v>
      </c>
      <c r="EC49" s="34">
        <v>-2.643873356282711E-2</v>
      </c>
      <c r="ED49" s="34">
        <v>1.5658815391361713E-3</v>
      </c>
      <c r="EE49" t="s">
        <v>843</v>
      </c>
      <c r="EF49" t="s">
        <v>819</v>
      </c>
      <c r="EG49" s="34">
        <v>-1.572817750275135E-2</v>
      </c>
      <c r="EH49" s="34">
        <v>-1.8294123932719231E-2</v>
      </c>
      <c r="EI49" s="34">
        <v>-1.4570492319762707E-2</v>
      </c>
      <c r="EJ49" s="34">
        <v>-4.8707774840295315E-3</v>
      </c>
      <c r="EK49" s="34">
        <v>-2.3054014891386032E-2</v>
      </c>
      <c r="EL49" t="s">
        <v>843</v>
      </c>
      <c r="EM49" t="s">
        <v>1294</v>
      </c>
      <c r="EN49" s="34">
        <v>-2.0592713728547096E-2</v>
      </c>
      <c r="EO49" s="34">
        <v>-1.7293749377131462E-2</v>
      </c>
      <c r="EP49" s="34">
        <v>-2.1778391674160957E-2</v>
      </c>
      <c r="EQ49" s="34">
        <v>-1.4519549906253815E-2</v>
      </c>
      <c r="ER49" s="34">
        <v>-1.3927480205893517E-2</v>
      </c>
      <c r="ES49" t="s">
        <v>843</v>
      </c>
      <c r="ET49" t="s">
        <v>1521</v>
      </c>
      <c r="EU49" s="34">
        <v>-1.5504313632845879E-2</v>
      </c>
      <c r="EV49" s="34">
        <v>-1.4356981031596661E-2</v>
      </c>
      <c r="EW49" s="34">
        <v>-1.1595956981182098E-2</v>
      </c>
      <c r="EX49" s="34">
        <v>-2.3626336827874184E-2</v>
      </c>
      <c r="EY49" s="34">
        <v>-1.3297778554260731E-2</v>
      </c>
      <c r="EZ49" t="s">
        <v>843</v>
      </c>
      <c r="FA49" t="s">
        <v>1594</v>
      </c>
      <c r="FB49" s="34">
        <v>-3.2693114131689072E-2</v>
      </c>
      <c r="FC49" s="34">
        <v>-4.1295949369668961E-2</v>
      </c>
      <c r="FD49" s="34">
        <v>-3.6268830299377441E-2</v>
      </c>
      <c r="FE49" s="34">
        <v>-2.9219271615147591E-2</v>
      </c>
      <c r="FF49" s="34">
        <v>7.9074747860431671E-2</v>
      </c>
      <c r="FG49" t="s">
        <v>843</v>
      </c>
      <c r="FH49" s="34"/>
      <c r="FI49" s="34"/>
      <c r="FJ49" s="34"/>
      <c r="FK49" s="34"/>
      <c r="FL49" s="34"/>
      <c r="FM49" t="s">
        <v>843</v>
      </c>
      <c r="FN49" t="s">
        <v>843</v>
      </c>
      <c r="FO49" s="34">
        <v>0.66278999999999999</v>
      </c>
      <c r="FP49" t="s">
        <v>1462</v>
      </c>
      <c r="FQ49" t="s">
        <v>843</v>
      </c>
      <c r="FR49" t="s">
        <v>843</v>
      </c>
      <c r="FS49" s="34">
        <v>0.7099899999999999</v>
      </c>
      <c r="FT49" t="s">
        <v>1462</v>
      </c>
      <c r="FU49" t="s">
        <v>843</v>
      </c>
      <c r="FV49" t="s">
        <v>843</v>
      </c>
      <c r="FW49" s="34">
        <v>0.61704999999999999</v>
      </c>
      <c r="FX49" t="s">
        <v>1462</v>
      </c>
      <c r="FY49" t="s">
        <v>843</v>
      </c>
      <c r="FZ49" s="34">
        <v>4.8025697469711304E-2</v>
      </c>
      <c r="GA49" s="34">
        <v>3.6321412771940231E-2</v>
      </c>
      <c r="GB49" s="34">
        <v>1.3163310475647449E-2</v>
      </c>
      <c r="GC49" s="34">
        <v>2.0147457718849182E-2</v>
      </c>
      <c r="GD49" s="34">
        <v>-8.3804897964000702E-2</v>
      </c>
      <c r="GE49" t="s">
        <v>830</v>
      </c>
      <c r="GF49" t="s">
        <v>843</v>
      </c>
      <c r="GG49" s="34">
        <v>4.8405099660158157E-2</v>
      </c>
      <c r="GH49" s="34">
        <v>3.9085555821657181E-2</v>
      </c>
      <c r="GI49" s="34">
        <v>1.2215264141559601E-2</v>
      </c>
      <c r="GJ49" s="34">
        <v>1.8545761704444885E-2</v>
      </c>
      <c r="GK49" s="34">
        <v>-6.9050543010234833E-2</v>
      </c>
      <c r="GL49" t="s">
        <v>832</v>
      </c>
      <c r="GM49" t="s">
        <v>843</v>
      </c>
      <c r="GN49" s="34">
        <v>9.3573175370693207E-2</v>
      </c>
      <c r="GO49" t="s">
        <v>832</v>
      </c>
      <c r="GP49" t="s">
        <v>843</v>
      </c>
      <c r="GQ49" t="s">
        <v>843</v>
      </c>
      <c r="GR49" s="34">
        <v>2.79227364808321E-2</v>
      </c>
      <c r="GS49" s="34">
        <v>2.4578835815191269E-2</v>
      </c>
      <c r="GT49" s="34">
        <v>1.6118710860610008E-2</v>
      </c>
      <c r="GU49" s="34">
        <v>1.5198451466858387E-2</v>
      </c>
      <c r="GV49" s="34">
        <v>5.5965348146855831E-3</v>
      </c>
      <c r="GW49" t="s">
        <v>832</v>
      </c>
      <c r="GX49" t="s">
        <v>843</v>
      </c>
      <c r="GY49" t="s">
        <v>843</v>
      </c>
      <c r="GZ49" t="s">
        <v>843</v>
      </c>
      <c r="HA49" t="s">
        <v>843</v>
      </c>
      <c r="HB49" t="s">
        <v>843</v>
      </c>
      <c r="HC49" t="s">
        <v>843</v>
      </c>
      <c r="HD49" t="s">
        <v>843</v>
      </c>
      <c r="HE49" t="s">
        <v>843</v>
      </c>
      <c r="HF49" t="s">
        <v>843</v>
      </c>
      <c r="HG49" t="s">
        <v>843</v>
      </c>
      <c r="HH49" s="34">
        <v>1726985</v>
      </c>
      <c r="HI49" s="34">
        <v>1761930</v>
      </c>
      <c r="HJ49" s="34">
        <v>1795130</v>
      </c>
      <c r="HK49" s="34">
        <v>1826863</v>
      </c>
      <c r="HL49" s="34">
        <v>1859085</v>
      </c>
      <c r="HM49" s="34">
        <v>1892807</v>
      </c>
      <c r="HN49" s="34">
        <v>1928704</v>
      </c>
      <c r="HO49" s="34">
        <v>1966977</v>
      </c>
      <c r="HP49" s="34">
        <v>2007320</v>
      </c>
      <c r="HQ49" s="34">
        <v>2048996.9999999998</v>
      </c>
      <c r="HR49" s="34">
        <v>2091664.0000000002</v>
      </c>
      <c r="HS49" s="34">
        <v>2134037</v>
      </c>
      <c r="HT49" s="34">
        <v>2175425</v>
      </c>
      <c r="HU49" s="34">
        <v>2217278</v>
      </c>
      <c r="HV49" s="34">
        <v>2260376</v>
      </c>
      <c r="HW49" s="34">
        <v>2305171</v>
      </c>
      <c r="HX49" s="34">
        <v>2352416</v>
      </c>
      <c r="HY49" s="34">
        <v>2401840</v>
      </c>
      <c r="HZ49" s="34">
        <v>2451409</v>
      </c>
      <c r="IA49" s="34">
        <v>2499702</v>
      </c>
      <c r="IB49" s="34">
        <v>2546402</v>
      </c>
      <c r="IC49" s="34">
        <v>2588423</v>
      </c>
      <c r="ID49" s="34">
        <v>2630296</v>
      </c>
      <c r="IE49" s="34">
        <v>2675352</v>
      </c>
      <c r="IF49" s="34">
        <v>2719694</v>
      </c>
      <c r="IG49" s="34">
        <v>2763338</v>
      </c>
      <c r="IH49" s="34">
        <v>2806300</v>
      </c>
      <c r="II49" s="34">
        <v>2848644</v>
      </c>
      <c r="IJ49" s="34">
        <v>2890377</v>
      </c>
      <c r="IK49" s="34">
        <v>2931568</v>
      </c>
      <c r="IL49" s="34">
        <v>2972271</v>
      </c>
      <c r="IM49" s="34">
        <v>3012432</v>
      </c>
      <c r="IN49" s="34">
        <v>3052105</v>
      </c>
      <c r="IO49" s="34">
        <v>3091424</v>
      </c>
      <c r="IP49" s="34">
        <v>3130405</v>
      </c>
      <c r="IQ49" s="34">
        <v>3169059</v>
      </c>
      <c r="IR49" s="34">
        <v>3207327</v>
      </c>
      <c r="IS49" s="34">
        <v>3244988</v>
      </c>
      <c r="IT49" s="34">
        <v>3282099</v>
      </c>
      <c r="IU49" s="34">
        <v>3318773</v>
      </c>
      <c r="IV49" s="34">
        <v>3355041</v>
      </c>
      <c r="IW49" s="34">
        <v>3390767</v>
      </c>
      <c r="IX49" s="34">
        <v>3425834</v>
      </c>
      <c r="IY49" s="34">
        <v>3460278</v>
      </c>
      <c r="IZ49" s="34">
        <v>3494050</v>
      </c>
      <c r="JA49" s="34">
        <v>3527139</v>
      </c>
      <c r="JB49" s="34">
        <v>3559380</v>
      </c>
      <c r="JC49" s="34">
        <v>3590737</v>
      </c>
      <c r="JD49" s="34">
        <v>3621294</v>
      </c>
      <c r="JE49" s="34">
        <v>3650860</v>
      </c>
      <c r="JF49" s="34">
        <v>3679340</v>
      </c>
      <c r="JG49" s="34">
        <v>3706808</v>
      </c>
      <c r="JH49" s="34">
        <v>3733227</v>
      </c>
      <c r="JI49" s="34">
        <v>3758653</v>
      </c>
      <c r="JJ49" s="34">
        <v>3783208</v>
      </c>
      <c r="JK49" s="34">
        <v>3806813</v>
      </c>
      <c r="JL49" s="34">
        <v>3829376</v>
      </c>
      <c r="JM49" s="34">
        <v>3851011</v>
      </c>
      <c r="JN49" s="34">
        <v>3871757</v>
      </c>
      <c r="JO49" s="34">
        <v>3891537</v>
      </c>
      <c r="JP49" s="34">
        <v>3910244</v>
      </c>
      <c r="JQ49" s="34">
        <v>3927954</v>
      </c>
      <c r="JR49" s="34">
        <v>3944907</v>
      </c>
      <c r="JS49" s="34">
        <v>3961113</v>
      </c>
      <c r="JT49" s="34">
        <v>3976473</v>
      </c>
      <c r="JU49" s="34">
        <v>3991116</v>
      </c>
      <c r="JV49" s="34">
        <v>4005201</v>
      </c>
      <c r="JW49" s="34">
        <v>4018802</v>
      </c>
      <c r="JX49" s="34">
        <v>4031897</v>
      </c>
      <c r="JY49" s="34">
        <v>4044439</v>
      </c>
      <c r="JZ49" s="34">
        <v>4056561</v>
      </c>
      <c r="KA49" s="34">
        <v>4068184</v>
      </c>
      <c r="KB49" s="34">
        <v>4079240</v>
      </c>
      <c r="KC49" s="34">
        <v>4089881</v>
      </c>
      <c r="KD49" s="34">
        <v>4100033.0000000005</v>
      </c>
      <c r="KE49" s="34">
        <v>4109596.9999999995</v>
      </c>
      <c r="KF49" s="34">
        <v>4118680.9999999995</v>
      </c>
      <c r="KG49" s="34">
        <v>4127316</v>
      </c>
      <c r="KH49" s="34">
        <v>4135384</v>
      </c>
      <c r="KI49" s="34">
        <v>4142865</v>
      </c>
      <c r="KJ49" s="34">
        <v>4149776</v>
      </c>
      <c r="KK49" s="34">
        <v>4156071</v>
      </c>
      <c r="KL49" s="34">
        <v>4161725.9999999995</v>
      </c>
      <c r="KM49" s="34">
        <v>4166773</v>
      </c>
      <c r="KN49" s="34">
        <v>4171368.0000000005</v>
      </c>
      <c r="KO49" s="34">
        <v>4175444.9999999995</v>
      </c>
      <c r="KP49" s="34">
        <v>4179001</v>
      </c>
      <c r="KQ49" s="34">
        <v>4182024.0000000005</v>
      </c>
      <c r="KR49" s="34">
        <v>4184421.9999999995</v>
      </c>
      <c r="KS49" s="34">
        <v>4186185.0000000005</v>
      </c>
      <c r="KT49" s="34">
        <v>4187456</v>
      </c>
      <c r="KU49" s="34">
        <v>4188383</v>
      </c>
      <c r="KV49" s="34">
        <v>4188863.9999999995</v>
      </c>
      <c r="KW49" s="34">
        <v>4188854.0000000005</v>
      </c>
      <c r="KX49" s="34">
        <v>4188383</v>
      </c>
      <c r="KY49" s="34">
        <v>4187499</v>
      </c>
      <c r="KZ49" s="34">
        <v>4186265.9999999995</v>
      </c>
      <c r="LA49" s="34">
        <v>4184569.0000000005</v>
      </c>
      <c r="LB49" s="34">
        <v>4182499</v>
      </c>
      <c r="LC49" s="34">
        <v>4180228</v>
      </c>
      <c r="LD49" s="34">
        <v>4177613.9999999995</v>
      </c>
      <c r="LE49" t="s">
        <v>843</v>
      </c>
      <c r="LF49" t="s">
        <v>843</v>
      </c>
      <c r="LG49" t="s">
        <v>843</v>
      </c>
      <c r="LH49" s="34">
        <v>2.0727116614580154E-2</v>
      </c>
      <c r="LI49" s="34">
        <v>2.0032685250043869E-2</v>
      </c>
      <c r="LJ49" s="34">
        <v>1.8667643889784813E-2</v>
      </c>
      <c r="LK49" s="34">
        <v>1.7522845417261124E-2</v>
      </c>
      <c r="LL49" s="34">
        <v>1.7484143376350403E-2</v>
      </c>
      <c r="LM49" s="34">
        <v>1.7976481467485428E-2</v>
      </c>
      <c r="LN49" s="34">
        <v>1.8787361681461334E-2</v>
      </c>
      <c r="LO49" s="34">
        <v>1.9649570807814598E-2</v>
      </c>
      <c r="LP49" s="34">
        <v>2.0302653312683105E-2</v>
      </c>
      <c r="LQ49" s="34">
        <v>2.054990641772747E-2</v>
      </c>
      <c r="LR49" s="34">
        <v>2.0609516650438309E-2</v>
      </c>
      <c r="LS49" s="34">
        <v>2.0055569708347321E-2</v>
      </c>
      <c r="LT49" s="34">
        <v>1.9208556041121483E-2</v>
      </c>
      <c r="LU49" s="34">
        <v>1.9056269899010658E-2</v>
      </c>
      <c r="LV49" s="34">
        <v>1.9250852987170219E-2</v>
      </c>
      <c r="LW49" s="34">
        <v>1.9623689353466034E-2</v>
      </c>
      <c r="LX49" s="34">
        <v>2.0288024097681046E-2</v>
      </c>
      <c r="LY49" s="34">
        <v>2.0792225375771523E-2</v>
      </c>
      <c r="LZ49" s="34">
        <v>2.0427851006388664E-2</v>
      </c>
      <c r="MA49" s="34">
        <v>1.9508562982082367E-2</v>
      </c>
      <c r="MB49" s="34">
        <v>1.8509857356548309E-2</v>
      </c>
      <c r="MC49" s="34">
        <v>1.6367428004741669E-2</v>
      </c>
      <c r="MD49" s="34">
        <v>1.6047578305006027E-2</v>
      </c>
      <c r="ME49" s="34">
        <v>1.6984572634100914E-2</v>
      </c>
      <c r="MF49" s="34">
        <v>1.643841341137886E-2</v>
      </c>
      <c r="MG49" s="34">
        <v>1.5919994562864304E-2</v>
      </c>
      <c r="MH49" s="34">
        <v>1.5427520498633385E-2</v>
      </c>
      <c r="MI49" s="34">
        <v>1.4976201578974724E-2</v>
      </c>
      <c r="MJ49" s="34">
        <v>1.4543851837515831E-2</v>
      </c>
      <c r="MK49" s="34">
        <v>1.4150490052998066E-2</v>
      </c>
      <c r="ML49" s="34">
        <v>1.3788873329758644E-2</v>
      </c>
      <c r="MM49" s="34">
        <v>1.3421419076621532E-2</v>
      </c>
      <c r="MN49" s="34">
        <v>1.3083790428936481E-2</v>
      </c>
      <c r="MO49" s="34">
        <v>1.2800309807062149E-2</v>
      </c>
      <c r="MP49" s="34">
        <v>1.2530563399195671E-2</v>
      </c>
      <c r="MQ49" s="34">
        <v>1.2272309511899948E-2</v>
      </c>
      <c r="MR49" s="34">
        <v>1.2003181502223015E-2</v>
      </c>
      <c r="MS49" s="34">
        <v>1.1673771776258945E-2</v>
      </c>
      <c r="MT49" s="34">
        <v>1.137150451540947E-2</v>
      </c>
      <c r="MU49" s="34">
        <v>1.1111979372799397E-2</v>
      </c>
      <c r="MV49" s="34">
        <v>1.0868854820728302E-2</v>
      </c>
      <c r="MW49" s="34">
        <v>1.0592158883810043E-2</v>
      </c>
      <c r="MX49" s="34">
        <v>1.028879638761282E-2</v>
      </c>
      <c r="MY49" s="34">
        <v>1.0003986768424511E-2</v>
      </c>
      <c r="MZ49" s="34">
        <v>9.7125889733433723E-3</v>
      </c>
      <c r="NA49" s="34">
        <v>9.4255385920405388E-3</v>
      </c>
      <c r="NB49" s="34">
        <v>9.0993111953139305E-3</v>
      </c>
      <c r="NC49" s="34">
        <v>8.7711019441485405E-3</v>
      </c>
      <c r="ND49" s="34">
        <v>8.473946712911129E-3</v>
      </c>
      <c r="NE49" s="34">
        <v>8.1313354894518852E-3</v>
      </c>
      <c r="NF49" s="34">
        <v>7.7706319279968739E-3</v>
      </c>
      <c r="NG49" s="34">
        <v>7.4377404525876045E-3</v>
      </c>
      <c r="NH49" s="34">
        <v>7.1018780581653118E-3</v>
      </c>
      <c r="NI49" s="34">
        <v>6.7876414395868778E-3</v>
      </c>
      <c r="NJ49" s="34">
        <v>6.5116784535348415E-3</v>
      </c>
      <c r="NK49" s="34">
        <v>6.2200292013585567E-3</v>
      </c>
      <c r="NL49" s="34">
        <v>5.9095094911754131E-3</v>
      </c>
      <c r="NM49" s="34">
        <v>5.6338454596698284E-3</v>
      </c>
      <c r="NN49" s="34">
        <v>5.3726979531347752E-3</v>
      </c>
      <c r="NO49" s="34">
        <v>5.0957859493792057E-3</v>
      </c>
      <c r="NP49" s="34">
        <v>4.7955806367099285E-3</v>
      </c>
      <c r="NQ49" s="34">
        <v>4.5189033262431622E-3</v>
      </c>
      <c r="NR49" s="34">
        <v>4.3067000806331635E-3</v>
      </c>
      <c r="NS49" s="34">
        <v>4.0996666066348553E-3</v>
      </c>
      <c r="NT49" s="34">
        <v>3.8701992016285658E-3</v>
      </c>
      <c r="NU49" s="34">
        <v>3.675645450130105E-3</v>
      </c>
      <c r="NV49" s="34">
        <v>3.5228754859417677E-3</v>
      </c>
      <c r="NW49" s="34">
        <v>3.3900816924870014E-3</v>
      </c>
      <c r="NX49" s="34">
        <v>3.2531365286558867E-3</v>
      </c>
      <c r="NY49" s="34">
        <v>3.1058662571012974E-3</v>
      </c>
      <c r="NZ49" s="34">
        <v>2.9927191790193319E-3</v>
      </c>
      <c r="OA49" s="34">
        <v>2.861137967556715E-3</v>
      </c>
      <c r="OB49" s="34">
        <v>2.7139883022755384E-3</v>
      </c>
      <c r="OC49" s="34">
        <v>2.6051776949316263E-3</v>
      </c>
      <c r="OD49" s="34">
        <v>2.4791480973362923E-3</v>
      </c>
      <c r="OE49" s="34">
        <v>2.3299476597458124E-3</v>
      </c>
      <c r="OF49" s="34">
        <v>2.2079963237047195E-3</v>
      </c>
      <c r="OG49" s="34">
        <v>2.0943502895534039E-3</v>
      </c>
      <c r="OH49" s="34">
        <v>1.9528731936588883E-3</v>
      </c>
      <c r="OI49" s="34">
        <v>1.807387568987906E-3</v>
      </c>
      <c r="OJ49" s="34">
        <v>1.6667793970555067E-3</v>
      </c>
      <c r="OK49" s="34">
        <v>1.5157999005168676E-3</v>
      </c>
      <c r="OL49" s="34">
        <v>1.3597352663055062E-3</v>
      </c>
      <c r="OM49" s="34">
        <v>1.2119832681491971E-3</v>
      </c>
      <c r="ON49" s="34">
        <v>1.1021642712876201E-3</v>
      </c>
      <c r="OO49" s="34">
        <v>9.7689987160265446E-4</v>
      </c>
      <c r="OP49" s="34">
        <v>8.5128331556916237E-4</v>
      </c>
      <c r="OQ49" s="34">
        <v>7.2311708936467767E-4</v>
      </c>
      <c r="OR49" s="34">
        <v>5.7324219960719347E-4</v>
      </c>
      <c r="OS49" s="34">
        <v>4.2123589082621038E-4</v>
      </c>
      <c r="OT49" s="34">
        <v>3.0357163632288575E-4</v>
      </c>
      <c r="OU49" s="34">
        <v>2.2135095787234604E-4</v>
      </c>
      <c r="OV49" s="34">
        <v>1.1483486014185473E-4</v>
      </c>
      <c r="OW49" s="34">
        <v>-2.3872848942119163E-6</v>
      </c>
      <c r="OX49" s="34">
        <v>-1.1244757479289547E-4</v>
      </c>
      <c r="OY49" s="34">
        <v>-2.1108225337229669E-4</v>
      </c>
      <c r="OZ49" s="34">
        <v>-2.9449118301272392E-4</v>
      </c>
      <c r="PA49" s="34">
        <v>-4.0545538649894297E-4</v>
      </c>
      <c r="PB49" s="34">
        <v>-4.9479701556265354E-4</v>
      </c>
      <c r="PC49" s="34">
        <v>-5.4312427528202534E-4</v>
      </c>
      <c r="PD49" s="34">
        <v>-6.2552036251872778E-4</v>
      </c>
      <c r="PE49" t="s">
        <v>1300</v>
      </c>
      <c r="PF49" t="s">
        <v>843</v>
      </c>
      <c r="PG49" t="s">
        <v>843</v>
      </c>
      <c r="PH49" t="s">
        <v>843</v>
      </c>
      <c r="PI49" t="s">
        <v>843</v>
      </c>
      <c r="PJ49" t="s">
        <v>1300</v>
      </c>
      <c r="PK49" s="34">
        <v>0.4852045476436615</v>
      </c>
      <c r="PL49" s="34">
        <v>0.48582974076271057</v>
      </c>
      <c r="PM49" s="34">
        <v>0.48643606901168823</v>
      </c>
      <c r="PN49" s="34">
        <v>0.48702940344810486</v>
      </c>
      <c r="PO49" s="34">
        <v>0.48761835694313049</v>
      </c>
      <c r="PP49" s="34">
        <v>0.48819398880004883</v>
      </c>
      <c r="PQ49" s="34">
        <v>0.48883292078971863</v>
      </c>
      <c r="PR49" s="34">
        <v>0.48954206705093384</v>
      </c>
      <c r="PS49" s="34">
        <v>0.49022278189659119</v>
      </c>
      <c r="PT49" s="34">
        <v>0.49081379175186157</v>
      </c>
      <c r="PU49" s="34">
        <v>0.49129927158355713</v>
      </c>
      <c r="PV49" s="34">
        <v>0.49163579940795898</v>
      </c>
      <c r="PW49" s="34">
        <v>0.4918588399887085</v>
      </c>
      <c r="PX49" s="34">
        <v>0.49202129244804382</v>
      </c>
      <c r="PY49" s="34">
        <v>0.4921247661113739</v>
      </c>
      <c r="PZ49" s="34">
        <v>0.49228495359420776</v>
      </c>
      <c r="QA49" s="34">
        <v>0.4925093948841095</v>
      </c>
      <c r="QB49" s="34">
        <v>0.49274972081184387</v>
      </c>
      <c r="QC49" s="34">
        <v>0.49305438995361328</v>
      </c>
      <c r="QD49" s="34">
        <v>0.49333959817886353</v>
      </c>
      <c r="QE49" s="34">
        <v>0.49352303147315979</v>
      </c>
      <c r="QF49" s="34">
        <v>0.49363455176353455</v>
      </c>
      <c r="QG49" s="34">
        <v>0.49378737807273865</v>
      </c>
      <c r="QH49" s="34">
        <v>0.49401423335075378</v>
      </c>
      <c r="QI49" s="34">
        <v>0.49422141909599304</v>
      </c>
      <c r="QJ49" s="34">
        <v>0.49440857768058777</v>
      </c>
      <c r="QK49" s="34">
        <v>0.49457791447639465</v>
      </c>
      <c r="QL49" s="34">
        <v>0.49473258852958679</v>
      </c>
      <c r="QM49" s="34">
        <v>0.49487107992172241</v>
      </c>
      <c r="QN49" s="34">
        <v>0.49499449133872986</v>
      </c>
      <c r="QO49" s="34">
        <v>0.49510324001312256</v>
      </c>
      <c r="QP49" s="34">
        <v>0.49519822001457214</v>
      </c>
      <c r="QQ49" s="34">
        <v>0.49528080224990845</v>
      </c>
      <c r="QR49" s="34">
        <v>0.49535003304481506</v>
      </c>
      <c r="QS49" s="34">
        <v>0.49540713429450989</v>
      </c>
      <c r="QT49" s="34">
        <v>0.49545463919639587</v>
      </c>
      <c r="QU49" s="34">
        <v>0.49549049139022827</v>
      </c>
      <c r="QV49" s="34">
        <v>0.49551492929458618</v>
      </c>
      <c r="QW49" s="34">
        <v>0.49552923440933228</v>
      </c>
      <c r="QX49" s="34">
        <v>0.49553343653678894</v>
      </c>
      <c r="QY49" s="34">
        <v>0.49552837014198303</v>
      </c>
      <c r="QZ49" s="34">
        <v>0.49551355838775635</v>
      </c>
      <c r="RA49" s="34">
        <v>0.49548780918121338</v>
      </c>
      <c r="RB49" s="34">
        <v>0.49545210599899292</v>
      </c>
      <c r="RC49" s="34">
        <v>0.4954073429107666</v>
      </c>
      <c r="RD49" s="34">
        <v>0.49535360932350159</v>
      </c>
      <c r="RE49" s="34">
        <v>0.49529159069061279</v>
      </c>
      <c r="RF49" s="34">
        <v>0.49522146582603455</v>
      </c>
      <c r="RG49" s="34">
        <v>0.49514427781105042</v>
      </c>
      <c r="RH49" s="34">
        <v>0.4950597882270813</v>
      </c>
      <c r="RI49" s="34">
        <v>0.49496811628341675</v>
      </c>
      <c r="RJ49" s="34">
        <v>0.49487131834030151</v>
      </c>
      <c r="RK49" s="34">
        <v>0.49476820230484009</v>
      </c>
      <c r="RL49" s="34">
        <v>0.49465778470039368</v>
      </c>
      <c r="RM49" s="34">
        <v>0.49454221129417419</v>
      </c>
      <c r="RN49" s="34">
        <v>0.49442249536514282</v>
      </c>
      <c r="RO49" s="34">
        <v>0.49429804086685181</v>
      </c>
      <c r="RP49" s="34">
        <v>0.49416893720626831</v>
      </c>
      <c r="RQ49" s="34">
        <v>0.49403539299964905</v>
      </c>
      <c r="RR49" s="34">
        <v>0.49390074610710144</v>
      </c>
      <c r="RS49" s="34">
        <v>0.49376407265663147</v>
      </c>
      <c r="RT49" s="34">
        <v>0.4936257004737854</v>
      </c>
      <c r="RU49" s="34">
        <v>0.49348539113998413</v>
      </c>
      <c r="RV49" s="34">
        <v>0.49334493279457092</v>
      </c>
      <c r="RW49" s="34">
        <v>0.49320340156555176</v>
      </c>
      <c r="RX49" s="34">
        <v>0.49305984377861023</v>
      </c>
      <c r="RY49" s="34">
        <v>0.49291634559631348</v>
      </c>
      <c r="RZ49" s="34">
        <v>0.49277371168136597</v>
      </c>
      <c r="SA49" s="34">
        <v>0.49263063073158264</v>
      </c>
      <c r="SB49" s="34">
        <v>0.49248659610748291</v>
      </c>
      <c r="SC49" s="34">
        <v>0.49233993887901306</v>
      </c>
      <c r="SD49" s="34">
        <v>0.49218964576721191</v>
      </c>
      <c r="SE49" s="34">
        <v>0.49203699827194214</v>
      </c>
      <c r="SF49" s="34">
        <v>0.49188202619552612</v>
      </c>
      <c r="SG49" s="34">
        <v>0.49172505736351013</v>
      </c>
      <c r="SH49" s="34">
        <v>0.49156451225280762</v>
      </c>
      <c r="SI49" s="34">
        <v>0.49139955639839172</v>
      </c>
      <c r="SJ49" s="34">
        <v>0.49123305082321167</v>
      </c>
      <c r="SK49" s="34">
        <v>0.49106565117835999</v>
      </c>
      <c r="SL49" s="34">
        <v>0.49089604616165161</v>
      </c>
      <c r="SM49" s="34">
        <v>0.49072334170341492</v>
      </c>
      <c r="SN49" s="34">
        <v>0.49054792523384094</v>
      </c>
      <c r="SO49" s="34">
        <v>0.49037131667137146</v>
      </c>
      <c r="SP49" s="34">
        <v>0.49019590020179749</v>
      </c>
      <c r="SQ49" s="34">
        <v>0.4900224506855011</v>
      </c>
      <c r="SR49" s="34">
        <v>0.48985007405281067</v>
      </c>
      <c r="SS49" s="34">
        <v>0.48967874050140381</v>
      </c>
      <c r="ST49" s="34">
        <v>0.48951008915901184</v>
      </c>
      <c r="SU49" s="34">
        <v>0.48934668302536011</v>
      </c>
      <c r="SV49" s="34">
        <v>0.48918884992599487</v>
      </c>
      <c r="SW49" s="34">
        <v>0.48903533816337585</v>
      </c>
      <c r="SX49" s="34">
        <v>0.48889011144638062</v>
      </c>
      <c r="SY49" s="34">
        <v>0.48874944448471069</v>
      </c>
      <c r="SZ49" s="34">
        <v>0.48861119151115417</v>
      </c>
      <c r="TA49" s="34">
        <v>0.48848015069961548</v>
      </c>
      <c r="TB49" s="34">
        <v>0.48835736513137817</v>
      </c>
      <c r="TC49" s="34">
        <v>0.48824441432952881</v>
      </c>
      <c r="TD49" s="34">
        <v>0.48813748359680176</v>
      </c>
      <c r="TE49" s="34">
        <v>0.48803526163101196</v>
      </c>
      <c r="TF49" s="34">
        <v>0.48794275522232056</v>
      </c>
      <c r="TG49" s="34">
        <v>0.4878600537776947</v>
      </c>
      <c r="TH49" t="s">
        <v>843</v>
      </c>
      <c r="TI49" t="s">
        <v>843</v>
      </c>
      <c r="TJ49" t="s">
        <v>1300</v>
      </c>
      <c r="TK49" s="34">
        <v>0.57687199856165494</v>
      </c>
      <c r="TL49" s="34">
        <v>0.58286169144063604</v>
      </c>
      <c r="TM49" s="34">
        <v>0.58864661928478201</v>
      </c>
      <c r="TN49" s="34">
        <v>0.59416754453739995</v>
      </c>
      <c r="TO49" s="34">
        <v>0.59915872593238095</v>
      </c>
      <c r="TP49" s="34">
        <v>0.60350896842625801</v>
      </c>
      <c r="TQ49" s="34">
        <v>0.607284115987761</v>
      </c>
      <c r="TR49" s="34">
        <v>0.61079056847131397</v>
      </c>
      <c r="TS49" s="34">
        <v>0.61420500966462699</v>
      </c>
      <c r="TT49" s="34">
        <v>0.61738450568741698</v>
      </c>
      <c r="TU49" s="34">
        <v>0.61999355059092898</v>
      </c>
      <c r="TV49" s="34">
        <v>0.62176007257606103</v>
      </c>
      <c r="TW49" s="34">
        <v>0.62279494287439396</v>
      </c>
      <c r="TX49" s="34">
        <v>0.62365409299149699</v>
      </c>
      <c r="TY49" s="34">
        <v>0.62455065541101495</v>
      </c>
      <c r="TZ49" s="34">
        <v>0.62559835569717892</v>
      </c>
      <c r="UA49" s="34">
        <v>0.62699255297374101</v>
      </c>
      <c r="UB49" s="34">
        <v>0.62853062651966807</v>
      </c>
      <c r="UC49" s="34">
        <v>0.62992969144065503</v>
      </c>
      <c r="UD49" s="34">
        <v>0.63120896635058199</v>
      </c>
      <c r="UE49" s="34">
        <v>0.63280758497676304</v>
      </c>
      <c r="UF49" s="34">
        <v>0.63492752150633802</v>
      </c>
      <c r="UG49" s="34">
        <v>0.63742882930286204</v>
      </c>
      <c r="UH49" s="34">
        <v>0.64017265014610203</v>
      </c>
      <c r="UI49" s="34">
        <v>0.64307032335255399</v>
      </c>
      <c r="UJ49" s="34">
        <v>0.64608238297305609</v>
      </c>
      <c r="UK49" s="34">
        <v>0.64916509282685397</v>
      </c>
      <c r="UL49" s="34">
        <v>0.65231088897033107</v>
      </c>
      <c r="UM49" s="34">
        <v>0.655483004466199</v>
      </c>
      <c r="UN49" s="34">
        <v>0.65858657527073805</v>
      </c>
      <c r="UO49" s="34">
        <v>0.66159899282400603</v>
      </c>
      <c r="UP49" s="34">
        <v>0.66458761558767099</v>
      </c>
      <c r="UQ49" s="34">
        <v>0.66753060592607394</v>
      </c>
      <c r="UR49" s="34">
        <v>0.670369544908754</v>
      </c>
      <c r="US49" s="34">
        <v>0.67309150093997405</v>
      </c>
      <c r="UT49" s="34">
        <v>0.67554411647998402</v>
      </c>
      <c r="UU49" s="34">
        <v>0.67764138174872701</v>
      </c>
      <c r="UV49" s="34">
        <v>0.67942331373798592</v>
      </c>
      <c r="UW49" s="34">
        <v>0.68083732391984497</v>
      </c>
      <c r="UX49" s="34">
        <v>0.68182357126812088</v>
      </c>
      <c r="UY49" s="34">
        <v>0.6823673689829719</v>
      </c>
      <c r="UZ49" s="34">
        <v>0.68250432977194708</v>
      </c>
      <c r="VA49" s="34">
        <v>0.68230144834805206</v>
      </c>
      <c r="VB49" s="34">
        <v>0.68177937122691101</v>
      </c>
      <c r="VC49" s="34">
        <v>0.680983717894175</v>
      </c>
      <c r="VD49" s="34">
        <v>0.67995803397597898</v>
      </c>
      <c r="VE49" s="34">
        <v>0.67875299613317397</v>
      </c>
      <c r="VF49" s="34">
        <v>0.67747122665904003</v>
      </c>
      <c r="VG49" s="34">
        <v>0.67622213548221499</v>
      </c>
      <c r="VH49" s="34">
        <v>0.67506409448732596</v>
      </c>
      <c r="VI49" s="34">
        <v>0.67401295803227701</v>
      </c>
      <c r="VJ49" s="34">
        <v>0.673054147935367</v>
      </c>
      <c r="VK49" s="34">
        <v>0.67219691272498094</v>
      </c>
      <c r="VL49" s="34">
        <v>0.67151556687994396</v>
      </c>
      <c r="VM49" s="34">
        <v>0.67104359580546502</v>
      </c>
      <c r="VN49" s="34">
        <v>0.67079339069189903</v>
      </c>
      <c r="VO49" s="34">
        <v>0.67072785869971296</v>
      </c>
      <c r="VP49" s="34">
        <v>0.67074412407547002</v>
      </c>
      <c r="VQ49" s="34">
        <v>0.67080875685121799</v>
      </c>
      <c r="VR49" s="34">
        <v>0.67096599621177999</v>
      </c>
      <c r="VS49" s="34">
        <v>0.67134634053527098</v>
      </c>
      <c r="VT49" s="34">
        <v>0.67198003439194598</v>
      </c>
      <c r="VU49" s="34">
        <v>0.67277082485985407</v>
      </c>
      <c r="VV49" s="34">
        <v>0.67360074383124802</v>
      </c>
      <c r="VW49" s="34">
        <v>0.67434030106579401</v>
      </c>
      <c r="VX49" s="34">
        <v>0.67491260589769897</v>
      </c>
      <c r="VY49" s="34">
        <v>0.67529507258187493</v>
      </c>
      <c r="VZ49" s="34">
        <v>0.67553045963318692</v>
      </c>
      <c r="WA49" s="34">
        <v>0.675670162209005</v>
      </c>
      <c r="WB49" s="34">
        <v>0.67568625409930205</v>
      </c>
      <c r="WC49" s="34">
        <v>0.6754428596731491</v>
      </c>
      <c r="WD49" s="34">
        <v>0.67488769864977793</v>
      </c>
      <c r="WE49" s="34">
        <v>0.67411825804337799</v>
      </c>
      <c r="WF49" s="34">
        <v>0.67318674147405</v>
      </c>
      <c r="WG49" s="34">
        <v>0.67211520004838998</v>
      </c>
      <c r="WH49" s="34">
        <v>0.67091095904160891</v>
      </c>
      <c r="WI49" s="34">
        <v>0.66959466751548202</v>
      </c>
      <c r="WJ49" s="34">
        <v>0.66820838673263905</v>
      </c>
      <c r="WK49" s="34">
        <v>0.66676927704899991</v>
      </c>
      <c r="WL49" s="34">
        <v>0.66528179589706693</v>
      </c>
      <c r="WM49" s="34">
        <v>0.66377960355214294</v>
      </c>
      <c r="WN49" s="34">
        <v>0.66228464335667003</v>
      </c>
      <c r="WO49" s="34">
        <v>0.66082966538402599</v>
      </c>
      <c r="WP49" s="34">
        <v>0.65941653169011105</v>
      </c>
      <c r="WQ49" s="34">
        <v>0.65799888669616291</v>
      </c>
      <c r="WR49" s="34">
        <v>0.65669268105642897</v>
      </c>
      <c r="WS49" s="34">
        <v>0.65553844753069501</v>
      </c>
      <c r="WT49" s="34">
        <v>0.654502221890644</v>
      </c>
      <c r="WU49" s="34">
        <v>0.65360871183538505</v>
      </c>
      <c r="WV49" s="34">
        <v>0.65282853003390895</v>
      </c>
      <c r="WW49" s="34">
        <v>0.65211216547708206</v>
      </c>
      <c r="WX49" s="34">
        <v>0.651450810491782</v>
      </c>
      <c r="WY49" s="34">
        <v>0.650847341904631</v>
      </c>
      <c r="WZ49" s="34">
        <v>0.6502759465954171</v>
      </c>
      <c r="XA49" s="34">
        <v>0.64971020442612304</v>
      </c>
      <c r="XB49" s="34">
        <v>0.64913954019576592</v>
      </c>
      <c r="XC49" s="34">
        <v>0.64855426667174698</v>
      </c>
      <c r="XD49" s="34">
        <v>0.64794466909917503</v>
      </c>
      <c r="XE49" s="34">
        <v>0.647271804814322</v>
      </c>
      <c r="XF49" s="34">
        <v>0.64654236563173095</v>
      </c>
      <c r="XG49" s="34">
        <v>0.64575887644943708</v>
      </c>
      <c r="XH49" t="s">
        <v>843</v>
      </c>
      <c r="XI49" t="s">
        <v>1300</v>
      </c>
      <c r="XJ49" s="34">
        <v>0.55981278349632002</v>
      </c>
      <c r="XK49" s="34">
        <v>0.56608917493884503</v>
      </c>
      <c r="XL49" s="34">
        <v>0.57219823294183891</v>
      </c>
      <c r="XM49" s="34">
        <v>0.578040723896449</v>
      </c>
      <c r="XN49" s="34">
        <v>0.58330899340266906</v>
      </c>
      <c r="XO49" s="34">
        <v>0.58786923336610597</v>
      </c>
      <c r="XP49" s="34">
        <v>0.59179002889765098</v>
      </c>
      <c r="XQ49" s="34">
        <v>0.59538113562080297</v>
      </c>
      <c r="XR49" s="34">
        <v>0.59881558495904996</v>
      </c>
      <c r="XS49" s="34">
        <v>0.60172830902143803</v>
      </c>
      <c r="XT49" s="34">
        <v>0.60378875292858902</v>
      </c>
      <c r="XU49" s="34">
        <v>0.60498904189571201</v>
      </c>
      <c r="XV49" s="34">
        <v>0.605447761828663</v>
      </c>
      <c r="XW49" s="34">
        <v>0.60565995784019899</v>
      </c>
      <c r="XX49" s="34">
        <v>0.60599245567827098</v>
      </c>
      <c r="XY49" s="34">
        <v>0.60656224493492095</v>
      </c>
      <c r="XZ49" s="34">
        <v>0.60738568505436197</v>
      </c>
      <c r="YA49" s="34">
        <v>0.60825804383306104</v>
      </c>
      <c r="YB49" s="34">
        <v>0.60898397798653303</v>
      </c>
      <c r="YC49" s="34">
        <v>0.60964719187470995</v>
      </c>
      <c r="YD49" s="34">
        <v>0.61070914961581102</v>
      </c>
      <c r="YE49" s="34">
        <v>0.61245225374677903</v>
      </c>
      <c r="YF49" s="34">
        <v>0.61462113009334307</v>
      </c>
      <c r="YG49" s="34">
        <v>0.61694767325053401</v>
      </c>
      <c r="YH49" s="34">
        <v>0.61937795207843205</v>
      </c>
      <c r="YI49" s="34">
        <v>0.62187217054157007</v>
      </c>
      <c r="YJ49" s="34">
        <v>0.62440651391511903</v>
      </c>
      <c r="YK49" s="34">
        <v>0.62699603741288801</v>
      </c>
      <c r="YL49" s="34">
        <v>0.62962184517798203</v>
      </c>
      <c r="YM49" s="34">
        <v>0.63220973080101406</v>
      </c>
      <c r="YN49" s="34">
        <v>0.63472930294713992</v>
      </c>
      <c r="YO49" s="34">
        <v>0.63722035883299599</v>
      </c>
      <c r="YP49" s="34">
        <v>0.63960332295251998</v>
      </c>
      <c r="YQ49" s="34">
        <v>0.64174374010164892</v>
      </c>
      <c r="YR49" s="34">
        <v>0.64356273389545393</v>
      </c>
      <c r="YS49" s="34">
        <v>0.64487571154785794</v>
      </c>
      <c r="YT49" s="34">
        <v>0.64559210831948211</v>
      </c>
      <c r="YU49" s="34">
        <v>0.64580516168318691</v>
      </c>
      <c r="YV49" s="34">
        <v>0.64555715717289397</v>
      </c>
      <c r="YW49" s="34">
        <v>0.64485840928885296</v>
      </c>
      <c r="YX49" s="34">
        <v>0.64374295276868498</v>
      </c>
      <c r="YY49" s="34">
        <v>0.642289540642347</v>
      </c>
      <c r="YZ49" s="34">
        <v>0.64063349245760304</v>
      </c>
      <c r="ZA49" s="34">
        <v>0.63886851882008899</v>
      </c>
      <c r="ZB49" s="34">
        <v>0.63705332822178695</v>
      </c>
      <c r="ZC49" s="34">
        <v>0.63520632444596004</v>
      </c>
      <c r="ZD49" s="34">
        <v>0.63335519575813704</v>
      </c>
      <c r="ZE49" s="34">
        <v>0.63159596483953007</v>
      </c>
      <c r="ZF49" s="34">
        <v>0.630033403800768</v>
      </c>
      <c r="ZG49" s="34">
        <v>0.62872638227705202</v>
      </c>
      <c r="ZH49" s="34">
        <v>0.62768480592780296</v>
      </c>
      <c r="ZI49" s="34">
        <v>0.62686009094617301</v>
      </c>
      <c r="ZJ49" s="34">
        <v>0.62613516052798801</v>
      </c>
      <c r="ZK49" s="34">
        <v>0.62547526999699099</v>
      </c>
      <c r="ZL49" s="34">
        <v>0.62494079099007993</v>
      </c>
      <c r="ZM49" s="34">
        <v>0.62468342941983201</v>
      </c>
      <c r="ZN49" s="34">
        <v>0.62478408691336595</v>
      </c>
      <c r="ZO49" s="34">
        <v>0.62513895701674205</v>
      </c>
      <c r="ZP49" s="34">
        <v>0.62559388412031003</v>
      </c>
      <c r="ZQ49" s="34">
        <v>0.62604043081178506</v>
      </c>
      <c r="ZR49" s="34">
        <v>0.62645233903562003</v>
      </c>
      <c r="ZS49" s="34">
        <v>0.62675878755723902</v>
      </c>
      <c r="ZT49" s="34">
        <v>0.62698824420806898</v>
      </c>
      <c r="ZU49" s="34">
        <v>0.62719662034425394</v>
      </c>
      <c r="ZV49" s="34">
        <v>0.62728000416449492</v>
      </c>
      <c r="ZW49" s="34">
        <v>0.62709327416191396</v>
      </c>
      <c r="ZX49" s="34">
        <v>0.62657741771261899</v>
      </c>
      <c r="ZY49" s="34">
        <v>0.62577745485128999</v>
      </c>
      <c r="ZZ49" s="34">
        <v>0.62479547468598495</v>
      </c>
      <c r="AAA49" s="34">
        <v>0.62369584801450206</v>
      </c>
      <c r="AAB49" s="34">
        <v>0.62245783775249097</v>
      </c>
      <c r="AAC49" s="34">
        <v>0.62109636893222697</v>
      </c>
      <c r="AAD49" s="34">
        <v>0.61964243098684701</v>
      </c>
      <c r="AAE49" s="34">
        <v>0.618082822204017</v>
      </c>
      <c r="AAF49" s="34">
        <v>0.616441135961589</v>
      </c>
      <c r="AAG49" s="34">
        <v>0.61471579637665297</v>
      </c>
      <c r="AAH49" s="34">
        <v>0.61288937075842598</v>
      </c>
      <c r="AAI49" s="34">
        <v>0.61102462096134402</v>
      </c>
      <c r="AAJ49" s="34">
        <v>0.60914669592956794</v>
      </c>
      <c r="AAK49" s="34">
        <v>0.60723682678088398</v>
      </c>
      <c r="AAL49" s="34">
        <v>0.60541417110053997</v>
      </c>
      <c r="AAM49" s="34">
        <v>0.60377974774733201</v>
      </c>
      <c r="AAN49" s="34">
        <v>0.60233674682090999</v>
      </c>
      <c r="AAO49" s="34">
        <v>0.60105470108402803</v>
      </c>
      <c r="AAP49" s="34">
        <v>0.59987131319988996</v>
      </c>
      <c r="AAQ49" s="34">
        <v>0.59880831877700202</v>
      </c>
      <c r="AAR49" s="34">
        <v>0.59783960303426609</v>
      </c>
      <c r="AAS49" s="34">
        <v>0.596928066409949</v>
      </c>
      <c r="AAT49" s="34">
        <v>0.596110215925854</v>
      </c>
      <c r="AAU49" s="34">
        <v>0.59535018160927</v>
      </c>
      <c r="AAV49" s="34">
        <v>0.59459323274083398</v>
      </c>
      <c r="AAW49" s="34">
        <v>0.59385041912356196</v>
      </c>
      <c r="AAX49" s="34">
        <v>0.59312238353883107</v>
      </c>
      <c r="AAY49" s="34">
        <v>0.59235509282491106</v>
      </c>
      <c r="AAZ49" s="34">
        <v>0.59153656774743801</v>
      </c>
      <c r="ABA49" s="34">
        <v>0.59066347351205595</v>
      </c>
      <c r="ABB49" s="34">
        <v>0.58972666933650797</v>
      </c>
      <c r="ABC49" s="34">
        <v>0.58877203497277297</v>
      </c>
      <c r="ABD49" s="34">
        <v>0.58777400929754997</v>
      </c>
      <c r="ABE49" s="34">
        <v>0.58671895408575803</v>
      </c>
      <c r="ABF49" s="34">
        <v>0.58560635156890395</v>
      </c>
      <c r="ABG49" t="s">
        <v>843</v>
      </c>
      <c r="ABH49" t="s">
        <v>843</v>
      </c>
      <c r="ABI49" t="s">
        <v>1300</v>
      </c>
      <c r="ABJ49" s="34">
        <v>0.45362451139544097</v>
      </c>
      <c r="ABK49" s="34">
        <v>0.459956127655469</v>
      </c>
      <c r="ABL49" s="34">
        <v>0.46631094508170895</v>
      </c>
      <c r="ABM49" s="34">
        <v>0.47268391973456098</v>
      </c>
      <c r="ABN49" s="34">
        <v>0.47897352729971998</v>
      </c>
      <c r="ABO49" s="34">
        <v>0.48511971902048101</v>
      </c>
      <c r="ABP49" s="34">
        <v>0.49114158811865105</v>
      </c>
      <c r="ABQ49" s="34">
        <v>0.49700708244173697</v>
      </c>
      <c r="ABR49" s="34">
        <v>0.50256386624952698</v>
      </c>
      <c r="ABS49" s="34">
        <v>0.50768424746351504</v>
      </c>
      <c r="ABT49" s="34">
        <v>0.51234268210795797</v>
      </c>
      <c r="ABU49" s="34">
        <v>0.51648893622744096</v>
      </c>
      <c r="ABV49" s="34">
        <v>0.52018536143848604</v>
      </c>
      <c r="ABW49" s="34">
        <v>0.52374487998347496</v>
      </c>
      <c r="ABX49" s="34">
        <v>0.527059773918095</v>
      </c>
      <c r="ABY49" s="34">
        <v>0.529914802434439</v>
      </c>
      <c r="ABZ49" s="34">
        <v>0.53233070433348206</v>
      </c>
      <c r="ACA49" s="34">
        <v>0.53440903640542203</v>
      </c>
      <c r="ACB49" s="34">
        <v>0.53622723426144603</v>
      </c>
      <c r="ACC49" s="34">
        <v>0.53785341969831202</v>
      </c>
      <c r="ACD49" s="34">
        <v>0.53957642980173603</v>
      </c>
      <c r="ACE49" s="34">
        <v>0.54142290498886803</v>
      </c>
      <c r="ACF49" s="34">
        <v>0.543345691891711</v>
      </c>
      <c r="ACG49" s="34">
        <v>0.545400652811172</v>
      </c>
      <c r="ACH49" s="34">
        <v>0.54761491550152297</v>
      </c>
      <c r="ACI49" s="34">
        <v>0.55017699608227399</v>
      </c>
      <c r="ACJ49" s="34">
        <v>0.55316876314007801</v>
      </c>
      <c r="ACK49" s="34">
        <v>0.55645054278456696</v>
      </c>
      <c r="ACL49" s="34">
        <v>0.55985170792599004</v>
      </c>
      <c r="ACM49" s="34">
        <v>0.56327681351358994</v>
      </c>
      <c r="ACN49" s="34">
        <v>0.56668638223096102</v>
      </c>
      <c r="ACO49" s="34">
        <v>0.57007610462244496</v>
      </c>
      <c r="ACP49" s="34">
        <v>0.57345995632522506</v>
      </c>
      <c r="ACQ49" s="34">
        <v>0.57679972077592701</v>
      </c>
      <c r="ACR49" s="34">
        <v>0.58004140039387897</v>
      </c>
      <c r="ACS49" s="34">
        <v>0.58316670923975999</v>
      </c>
      <c r="ACT49" s="34">
        <v>0.58621244419418406</v>
      </c>
      <c r="ACU49" s="34">
        <v>0.58916211708641097</v>
      </c>
      <c r="ACV49" s="34">
        <v>0.59191084729619703</v>
      </c>
      <c r="ACW49" s="34">
        <v>0.59437153514694496</v>
      </c>
      <c r="ACX49" s="34">
        <v>0.59637602044207494</v>
      </c>
      <c r="ACY49" s="34">
        <v>0.59784989681539702</v>
      </c>
      <c r="ACZ49" s="34">
        <v>0.59885797151875997</v>
      </c>
      <c r="ADA49" s="34">
        <v>0.59944625844422705</v>
      </c>
      <c r="ADB49" s="34">
        <v>0.59965389738929098</v>
      </c>
      <c r="ADC49" s="34">
        <v>0.59951790955786</v>
      </c>
      <c r="ADD49" s="34">
        <v>0.59911341288558906</v>
      </c>
      <c r="ADE49" s="34">
        <v>0.59854453277976094</v>
      </c>
      <c r="ADF49" s="34">
        <v>0.59788730245496502</v>
      </c>
      <c r="ADG49" s="34">
        <v>0.59721955922714098</v>
      </c>
      <c r="ADH49" s="34">
        <v>0.59656835146634302</v>
      </c>
      <c r="ADI49" s="34">
        <v>0.59592107279362705</v>
      </c>
      <c r="ADJ49" s="34">
        <v>0.59536446680519706</v>
      </c>
      <c r="ADK49" s="34">
        <v>0.59499320634280406</v>
      </c>
      <c r="ADL49" s="34">
        <v>0.594814903119258</v>
      </c>
      <c r="ADM49" s="34">
        <v>0.59484048730525996</v>
      </c>
      <c r="ADN49" s="34">
        <v>0.59504882844504803</v>
      </c>
      <c r="ADO49" s="34">
        <v>0.59531263348767405</v>
      </c>
      <c r="ADP49" s="34">
        <v>0.59561175972562308</v>
      </c>
      <c r="ADQ49" s="34">
        <v>0.59602889552379901</v>
      </c>
      <c r="ADR49" s="34">
        <v>0.59670112657931296</v>
      </c>
      <c r="ADS49" s="34">
        <v>0.59767520219493397</v>
      </c>
      <c r="ADT49" s="34">
        <v>0.59883954157088393</v>
      </c>
      <c r="ADU49" s="34">
        <v>0.60006233095820205</v>
      </c>
      <c r="ADV49" s="34">
        <v>0.60125115900447501</v>
      </c>
      <c r="ADW49" s="34">
        <v>0.60235032006085498</v>
      </c>
      <c r="ADX49" s="34">
        <v>0.60328295633602402</v>
      </c>
      <c r="ADY49" s="34">
        <v>0.60409500093622404</v>
      </c>
      <c r="ADZ49" s="34">
        <v>0.60484084786888193</v>
      </c>
      <c r="AEA49" s="34">
        <v>0.60542186511180707</v>
      </c>
      <c r="AEB49" s="34">
        <v>0.60570337710891398</v>
      </c>
      <c r="AEC49" s="34">
        <v>0.60566564905442399</v>
      </c>
      <c r="AED49" s="34">
        <v>0.60537249519855496</v>
      </c>
      <c r="AEE49" s="34">
        <v>0.60489466504102896</v>
      </c>
      <c r="AEF49" s="34">
        <v>0.604295258111337</v>
      </c>
      <c r="AEG49" s="34">
        <v>0.60358611761857506</v>
      </c>
      <c r="AEH49" s="34">
        <v>0.60275578549974906</v>
      </c>
      <c r="AEI49" s="34">
        <v>0.60182094104001993</v>
      </c>
      <c r="AEJ49" s="34">
        <v>0.60080611619138602</v>
      </c>
      <c r="AEK49" s="34">
        <v>0.59972523848529502</v>
      </c>
      <c r="AEL49" s="34">
        <v>0.59856030800694904</v>
      </c>
      <c r="AEM49" s="34">
        <v>0.59731619118152701</v>
      </c>
      <c r="AEN49" s="34">
        <v>0.59606362840802096</v>
      </c>
      <c r="AEO49" s="34">
        <v>0.59480706052381505</v>
      </c>
      <c r="AEP49" s="34">
        <v>0.59350193989118205</v>
      </c>
      <c r="AEQ49" s="34">
        <v>0.59227021404063396</v>
      </c>
      <c r="AER49" s="34">
        <v>0.59120272897789805</v>
      </c>
      <c r="AES49" s="34">
        <v>0.59029933831082704</v>
      </c>
      <c r="AET49" s="34">
        <v>0.58954825904888897</v>
      </c>
      <c r="AEU49" s="34">
        <v>0.58891556393231492</v>
      </c>
      <c r="AEV49" s="34">
        <v>0.58839412282779802</v>
      </c>
      <c r="AEW49" s="34">
        <v>0.58793608416422305</v>
      </c>
      <c r="AEX49" s="34">
        <v>0.58751800010694999</v>
      </c>
      <c r="AEY49" s="34">
        <v>0.587168948834216</v>
      </c>
      <c r="AEZ49" s="34">
        <v>0.58684895974783602</v>
      </c>
      <c r="AFA49" s="34">
        <v>0.58651983122624796</v>
      </c>
      <c r="AFB49" s="34">
        <v>0.58620467664922904</v>
      </c>
      <c r="AFC49" s="34">
        <v>0.58590662671512594</v>
      </c>
      <c r="AFD49" s="34">
        <v>0.58555595762773005</v>
      </c>
      <c r="AFE49" s="34">
        <v>0.58512059629283397</v>
      </c>
      <c r="AFF49" s="34">
        <v>0.58462265597332097</v>
      </c>
      <c r="AFG49" t="s">
        <v>843</v>
      </c>
      <c r="AFH49" t="s">
        <v>843</v>
      </c>
      <c r="AFI49" s="34">
        <v>0.59444000000000008</v>
      </c>
      <c r="AFJ49" s="34">
        <v>0.59707999999999994</v>
      </c>
      <c r="AFK49" s="34">
        <v>0.59970999999999997</v>
      </c>
      <c r="AFL49" s="34">
        <v>0.60231999999999997</v>
      </c>
      <c r="AFM49" s="34">
        <v>0.61429999999999996</v>
      </c>
      <c r="AFN49" s="34">
        <v>0.62617</v>
      </c>
      <c r="AFO49" s="34">
        <v>0.63792000000000004</v>
      </c>
      <c r="AFP49" s="34">
        <v>0.60607999999999995</v>
      </c>
      <c r="AFQ49" s="34">
        <v>0.61177999999999999</v>
      </c>
      <c r="AFR49" s="34">
        <v>0.61748000000000003</v>
      </c>
      <c r="AFS49" s="34">
        <v>0.62314999999999998</v>
      </c>
      <c r="AFT49" s="34">
        <v>0.62889000000000006</v>
      </c>
      <c r="AFU49" s="34">
        <v>0.63470000000000004</v>
      </c>
      <c r="AFV49" s="34">
        <v>0.64052999999999993</v>
      </c>
      <c r="AFW49" s="34">
        <v>0.64638000000000007</v>
      </c>
      <c r="AFX49" s="34">
        <v>0.65225999999999995</v>
      </c>
      <c r="AFY49" s="34">
        <v>0.65816000000000008</v>
      </c>
      <c r="AFZ49" s="34">
        <v>0.64610000000000001</v>
      </c>
      <c r="AGA49" s="34">
        <v>0.66278999999999999</v>
      </c>
      <c r="AGB49" t="s">
        <v>843</v>
      </c>
      <c r="AGC49" t="s">
        <v>843</v>
      </c>
      <c r="AGD49" t="s">
        <v>843</v>
      </c>
      <c r="AGE49" t="s">
        <v>843</v>
      </c>
      <c r="AGF49" s="34">
        <v>2.5503907352685928E-2</v>
      </c>
      <c r="AGG49" t="s">
        <v>843</v>
      </c>
      <c r="AGH49" t="s">
        <v>843</v>
      </c>
      <c r="AGI49" t="s">
        <v>843</v>
      </c>
      <c r="AGJ49" t="s">
        <v>843</v>
      </c>
      <c r="AGK49" t="s">
        <v>843</v>
      </c>
      <c r="AGL49" t="s">
        <v>843</v>
      </c>
      <c r="AGM49" t="s">
        <v>843</v>
      </c>
      <c r="AGN49" t="s">
        <v>843</v>
      </c>
      <c r="AGO49" s="34">
        <v>0.53299999999999992</v>
      </c>
      <c r="AGP49" s="34">
        <v>2015</v>
      </c>
      <c r="AGQ49" t="s">
        <v>832</v>
      </c>
      <c r="AGR49" t="s">
        <v>843</v>
      </c>
      <c r="AGS49" s="34">
        <v>0.154</v>
      </c>
      <c r="AGT49" s="34">
        <v>2015</v>
      </c>
      <c r="AGU49" t="s">
        <v>832</v>
      </c>
      <c r="AGV49" t="s">
        <v>843</v>
      </c>
      <c r="AGW49" s="34">
        <v>0.38</v>
      </c>
      <c r="AGX49" s="34">
        <v>2015</v>
      </c>
      <c r="AGY49" t="s">
        <v>832</v>
      </c>
      <c r="AGZ49" t="s">
        <v>843</v>
      </c>
      <c r="AHA49" s="34">
        <v>0.63500000000000001</v>
      </c>
      <c r="AHB49" s="34">
        <v>2015</v>
      </c>
      <c r="AHC49" t="s">
        <v>832</v>
      </c>
      <c r="AHD49" t="s">
        <v>843</v>
      </c>
      <c r="AHE49" s="34">
        <v>0.193</v>
      </c>
      <c r="AHF49" s="34">
        <v>2009</v>
      </c>
      <c r="AHG49" t="s">
        <v>832</v>
      </c>
      <c r="AHH49" t="s">
        <v>843</v>
      </c>
      <c r="AHI49" t="s">
        <v>830</v>
      </c>
      <c r="AHJ49" s="34">
        <v>0.20973473787307739</v>
      </c>
      <c r="AHK49" s="34">
        <v>0.2201894223690033</v>
      </c>
      <c r="AHL49" s="34">
        <v>0.23505409061908722</v>
      </c>
      <c r="AHM49" s="34">
        <v>0.24032323062419891</v>
      </c>
      <c r="AHN49" s="34">
        <v>0.25132203102111816</v>
      </c>
      <c r="AHO49" t="s">
        <v>843</v>
      </c>
      <c r="AHP49" s="34"/>
      <c r="AHQ49" s="34"/>
      <c r="AHR49" s="34"/>
      <c r="AHS49" s="34"/>
      <c r="AHT49" s="34"/>
      <c r="AHU49" t="s">
        <v>843</v>
      </c>
      <c r="AHV49" s="34">
        <v>0.26539003849029541</v>
      </c>
      <c r="AHW49" s="34">
        <v>0.26425939798355103</v>
      </c>
      <c r="AHX49" s="34">
        <v>0.27249899506568909</v>
      </c>
      <c r="AHY49" s="34">
        <v>0.26208955049514771</v>
      </c>
      <c r="AHZ49" s="34">
        <v>0.28849664330482483</v>
      </c>
      <c r="AIA49" t="s">
        <v>832</v>
      </c>
      <c r="AIB49" t="s">
        <v>843</v>
      </c>
      <c r="AIC49" s="34">
        <v>0.30079567432403564</v>
      </c>
      <c r="AID49" s="34">
        <v>0.31146696209907532</v>
      </c>
      <c r="AIE49" s="34">
        <v>0.32178208231925964</v>
      </c>
      <c r="AIF49" s="34">
        <v>0.31186991930007935</v>
      </c>
      <c r="AIG49" s="34">
        <v>0.31538644433021545</v>
      </c>
      <c r="AIH49" t="s">
        <v>924</v>
      </c>
      <c r="AII49" t="s">
        <v>843</v>
      </c>
      <c r="AIJ49" s="34">
        <v>0.26376700401306152</v>
      </c>
      <c r="AIK49" s="34">
        <v>0.2822953462600708</v>
      </c>
      <c r="AIL49" s="34">
        <v>0.29224801063537598</v>
      </c>
      <c r="AIM49" s="34">
        <v>0.26459199190139771</v>
      </c>
      <c r="AIN49" s="34">
        <v>0.30875998735427856</v>
      </c>
      <c r="AIO49" t="s">
        <v>1607</v>
      </c>
      <c r="AIP49" s="34">
        <v>0.31467500329017639</v>
      </c>
      <c r="AIQ49" t="s">
        <v>843</v>
      </c>
      <c r="AIR49" s="34">
        <v>0.29916999999999999</v>
      </c>
      <c r="AIS49" s="34">
        <v>0.29986999999999997</v>
      </c>
      <c r="AIT49" s="34">
        <v>0.3246</v>
      </c>
      <c r="AIU49" s="34">
        <v>0.32435999999999998</v>
      </c>
      <c r="AIV49" s="34">
        <v>0.31885000000000002</v>
      </c>
      <c r="AIW49" s="34">
        <v>0.32119999999999999</v>
      </c>
      <c r="AIX49" t="s">
        <v>843</v>
      </c>
      <c r="AIY49" s="34">
        <v>3.739E-2</v>
      </c>
      <c r="AIZ49" s="34">
        <v>4.2630000000000001E-2</v>
      </c>
      <c r="AJA49" s="34">
        <v>3.9919999999999997E-2</v>
      </c>
      <c r="AJB49" s="34">
        <v>3.9689999999999996E-2</v>
      </c>
      <c r="AJC49" s="34">
        <v>3.9789999999999999E-2</v>
      </c>
      <c r="AJD49" s="34">
        <v>3.9570000000000001E-2</v>
      </c>
      <c r="AJE49" t="s">
        <v>843</v>
      </c>
      <c r="AJF49" s="34">
        <v>3.939485177397728E-2</v>
      </c>
      <c r="AJG49" s="34">
        <v>4.232456162571907E-2</v>
      </c>
      <c r="AJH49" s="34">
        <v>4.494934156537056E-2</v>
      </c>
      <c r="AJI49" s="34">
        <v>2.3380251601338387E-2</v>
      </c>
      <c r="AJJ49" s="34">
        <v>2.9488291591405869E-2</v>
      </c>
      <c r="AJK49" t="s">
        <v>830</v>
      </c>
      <c r="AJL49" t="s">
        <v>843</v>
      </c>
      <c r="AJM49" t="s">
        <v>843</v>
      </c>
      <c r="AJN49" s="34">
        <v>3.3112522214651108E-2</v>
      </c>
      <c r="AJO49" s="34">
        <v>2.7275837957859039E-2</v>
      </c>
      <c r="AJP49" s="34">
        <v>3.6877736449241638E-2</v>
      </c>
      <c r="AJQ49" s="34">
        <v>2.9592258855700493E-2</v>
      </c>
      <c r="AJR49" s="34">
        <v>5.6213486939668655E-2</v>
      </c>
      <c r="AJS49" t="s">
        <v>832</v>
      </c>
      <c r="AJT49" t="s">
        <v>843</v>
      </c>
      <c r="AJU49" t="s">
        <v>843</v>
      </c>
      <c r="AJV49" t="s">
        <v>843</v>
      </c>
      <c r="AJW49" s="34">
        <v>2.1488998085260391E-2</v>
      </c>
      <c r="AJX49" s="34">
        <v>2.4586830288171768E-2</v>
      </c>
      <c r="AJY49" s="34">
        <v>2.8459981083869934E-2</v>
      </c>
      <c r="AJZ49" s="34">
        <v>3.7773535586893559E-3</v>
      </c>
      <c r="AKA49" s="34">
        <v>7.7353944070637226E-3</v>
      </c>
      <c r="AKB49" t="s">
        <v>830</v>
      </c>
      <c r="AKC49" t="s">
        <v>843</v>
      </c>
      <c r="AKD49" t="s">
        <v>843</v>
      </c>
      <c r="AKE49" t="s">
        <v>843</v>
      </c>
      <c r="AKF49" s="34">
        <v>1.4011573046445847E-2</v>
      </c>
      <c r="AKG49" s="34">
        <v>7.9026026651263237E-3</v>
      </c>
      <c r="AKH49" s="34">
        <v>1.7890503630042076E-2</v>
      </c>
      <c r="AKI49" s="34">
        <v>1.1420004069805145E-2</v>
      </c>
      <c r="AKJ49" s="34">
        <v>4.0165912359952927E-2</v>
      </c>
      <c r="AKK49" t="s">
        <v>832</v>
      </c>
      <c r="AKL49" t="s">
        <v>843</v>
      </c>
      <c r="AKM49" s="34">
        <v>7350</v>
      </c>
      <c r="AKN49" t="s">
        <v>832</v>
      </c>
      <c r="AKO49" t="s">
        <v>843</v>
      </c>
      <c r="AKP49" s="34">
        <v>7039.48974609375</v>
      </c>
      <c r="AKQ49" t="s">
        <v>830</v>
      </c>
      <c r="AKR49" t="s">
        <v>843</v>
      </c>
      <c r="AKS49" s="34">
        <v>6657.0730857086901</v>
      </c>
      <c r="AKT49" t="s">
        <v>832</v>
      </c>
      <c r="AKU49" t="s">
        <v>843</v>
      </c>
      <c r="AKV49" s="34">
        <v>7737.6546811258904</v>
      </c>
      <c r="AKW49" t="s">
        <v>832</v>
      </c>
      <c r="AKX49" t="s">
        <v>843</v>
      </c>
      <c r="AKY49" s="34">
        <v>0.2577604353427887</v>
      </c>
      <c r="AKZ49" s="34">
        <v>0.25651085376739502</v>
      </c>
      <c r="ALA49" s="34">
        <v>0.24821740388870239</v>
      </c>
      <c r="ALB49" s="34">
        <v>0.2604706883430481</v>
      </c>
      <c r="ALC49" s="34">
        <v>0.16751712560653687</v>
      </c>
      <c r="ALD49" t="s">
        <v>830</v>
      </c>
      <c r="ALE49" t="s">
        <v>843</v>
      </c>
      <c r="ALF49" t="s">
        <v>843</v>
      </c>
      <c r="ALG49" t="s">
        <v>843</v>
      </c>
      <c r="ALH49" s="34">
        <v>0.31379514932632446</v>
      </c>
      <c r="ALI49" s="34">
        <v>0.3033449649810791</v>
      </c>
      <c r="ALJ49" s="34">
        <v>0.28471425175666809</v>
      </c>
      <c r="ALK49" s="34">
        <v>0.2806352972984314</v>
      </c>
      <c r="ALL49" s="34">
        <v>0.2194460928440094</v>
      </c>
      <c r="ALM49" t="s">
        <v>832</v>
      </c>
    </row>
    <row r="50" spans="1:1001">
      <c r="A50" t="s">
        <v>422</v>
      </c>
      <c r="B50" t="s">
        <v>28</v>
      </c>
      <c r="C50" t="s">
        <v>238</v>
      </c>
      <c r="D50" s="34">
        <v>3.3492948859930038E-2</v>
      </c>
      <c r="E50" t="s">
        <v>432</v>
      </c>
      <c r="F50" s="34">
        <v>4.9873434007167816E-2</v>
      </c>
      <c r="G50" t="s">
        <v>1464</v>
      </c>
      <c r="H50" s="34">
        <v>4.5255277305841446E-2</v>
      </c>
      <c r="I50" t="s">
        <v>1294</v>
      </c>
      <c r="J50" s="34">
        <v>4.7844715416431427E-2</v>
      </c>
      <c r="K50" t="s">
        <v>1521</v>
      </c>
      <c r="L50" s="34"/>
      <c r="M50" t="s">
        <v>432</v>
      </c>
      <c r="N50" s="34">
        <v>0.55762612819671631</v>
      </c>
      <c r="O50" s="34">
        <v>0.59885340929031372</v>
      </c>
      <c r="P50" t="s">
        <v>432</v>
      </c>
      <c r="Q50" s="34">
        <v>0.55762612819671631</v>
      </c>
      <c r="R50" t="s">
        <v>432</v>
      </c>
      <c r="S50" s="34">
        <v>0.76164406538009644</v>
      </c>
      <c r="T50" t="s">
        <v>432</v>
      </c>
      <c r="U50" s="34">
        <v>0.56192505359649658</v>
      </c>
      <c r="V50" t="s">
        <v>432</v>
      </c>
      <c r="W50" t="s">
        <v>843</v>
      </c>
      <c r="X50" t="s">
        <v>1464</v>
      </c>
      <c r="Y50" s="34">
        <v>0.55762630701065063</v>
      </c>
      <c r="Z50" s="34">
        <v>0.59885364770889282</v>
      </c>
      <c r="AA50" t="s">
        <v>1464</v>
      </c>
      <c r="AB50" s="34">
        <v>0.55762630701065063</v>
      </c>
      <c r="AC50" t="s">
        <v>1464</v>
      </c>
      <c r="AD50" s="34">
        <v>0.82062137126922607</v>
      </c>
      <c r="AE50" t="s">
        <v>1464</v>
      </c>
      <c r="AF50" s="34"/>
      <c r="AG50" t="s">
        <v>1459</v>
      </c>
      <c r="AH50" t="s">
        <v>843</v>
      </c>
      <c r="AI50" t="s">
        <v>1294</v>
      </c>
      <c r="AJ50" s="34">
        <v>0.58039629459381104</v>
      </c>
      <c r="AK50" s="34">
        <v>0.62178206443786621</v>
      </c>
      <c r="AL50" t="s">
        <v>1294</v>
      </c>
      <c r="AM50" s="34">
        <v>0.58039629459381104</v>
      </c>
      <c r="AN50" t="s">
        <v>1294</v>
      </c>
      <c r="AO50" s="34">
        <v>0.74554240703582764</v>
      </c>
      <c r="AP50" t="s">
        <v>1294</v>
      </c>
      <c r="AQ50" s="34">
        <v>0.57821840047836304</v>
      </c>
      <c r="AR50" t="s">
        <v>1294</v>
      </c>
      <c r="AS50" t="s">
        <v>843</v>
      </c>
      <c r="AT50" t="s">
        <v>1521</v>
      </c>
      <c r="AU50" s="34">
        <v>0.57799535989761353</v>
      </c>
      <c r="AV50" s="34">
        <v>0.61922949552536011</v>
      </c>
      <c r="AW50" t="s">
        <v>1521</v>
      </c>
      <c r="AX50" s="34">
        <v>0.57799535989761353</v>
      </c>
      <c r="AY50" t="s">
        <v>1521</v>
      </c>
      <c r="AZ50" s="34">
        <v>0.74554240703582764</v>
      </c>
      <c r="BA50" t="s">
        <v>1521</v>
      </c>
      <c r="BB50" s="34">
        <v>0.57495558261871338</v>
      </c>
      <c r="BC50" t="s">
        <v>1521</v>
      </c>
      <c r="BD50" t="s">
        <v>843</v>
      </c>
      <c r="BE50" s="34">
        <v>0.51904236100293799</v>
      </c>
      <c r="BF50" t="s">
        <v>1594</v>
      </c>
      <c r="BG50" t="s">
        <v>843</v>
      </c>
      <c r="BH50" t="s">
        <v>432</v>
      </c>
      <c r="BI50" s="34">
        <v>3.4768040180206299</v>
      </c>
      <c r="BJ50" t="s">
        <v>819</v>
      </c>
      <c r="BK50" s="34">
        <v>4.277064323425293</v>
      </c>
      <c r="BL50" t="s">
        <v>1294</v>
      </c>
      <c r="BM50" s="34">
        <v>4.8797993659973145</v>
      </c>
      <c r="BN50" t="s">
        <v>1521</v>
      </c>
      <c r="BO50" s="34">
        <v>4.5088586807250977</v>
      </c>
      <c r="BP50" t="s">
        <v>843</v>
      </c>
      <c r="BQ50" s="34">
        <v>2.8472499847412109</v>
      </c>
      <c r="BR50" t="s">
        <v>830</v>
      </c>
      <c r="BS50" s="34"/>
      <c r="BT50" t="s">
        <v>843</v>
      </c>
      <c r="BU50" s="34">
        <v>2.7189245223999023</v>
      </c>
      <c r="BV50" t="s">
        <v>1559</v>
      </c>
      <c r="BW50" t="s">
        <v>843</v>
      </c>
      <c r="BX50" s="34">
        <v>2.7368793487548828</v>
      </c>
      <c r="BY50" t="s">
        <v>924</v>
      </c>
      <c r="BZ50" t="s">
        <v>843</v>
      </c>
      <c r="CA50" t="s">
        <v>432</v>
      </c>
      <c r="CB50" s="34">
        <v>1.4927607960999012E-2</v>
      </c>
      <c r="CC50" s="34">
        <v>1.3914988376200199E-2</v>
      </c>
      <c r="CD50" s="34">
        <v>1.0712640359997749E-2</v>
      </c>
      <c r="CE50" s="34">
        <v>7.7526029199361801E-3</v>
      </c>
      <c r="CF50" s="34">
        <v>7.7525596134364605E-3</v>
      </c>
      <c r="CG50" t="s">
        <v>843</v>
      </c>
      <c r="CH50" t="s">
        <v>819</v>
      </c>
      <c r="CI50" s="34">
        <v>2.0299358293414116E-2</v>
      </c>
      <c r="CJ50" s="34">
        <v>2.0956613123416901E-2</v>
      </c>
      <c r="CK50" s="34">
        <v>2.1658295765519142E-2</v>
      </c>
      <c r="CL50" s="34">
        <v>2.473452128469944E-2</v>
      </c>
      <c r="CM50" s="34">
        <v>2.3532282561063766E-2</v>
      </c>
      <c r="CN50" t="s">
        <v>843</v>
      </c>
      <c r="CO50" t="s">
        <v>1294</v>
      </c>
      <c r="CP50" s="34">
        <v>2.1134704351425171E-2</v>
      </c>
      <c r="CQ50" s="34">
        <v>2.1775061264634132E-2</v>
      </c>
      <c r="CR50" s="34">
        <v>2.3086318746209145E-2</v>
      </c>
      <c r="CS50" s="34">
        <v>2.3532288148999214E-2</v>
      </c>
      <c r="CT50" s="34">
        <v>2.3532351478934288E-2</v>
      </c>
      <c r="CU50" t="s">
        <v>843</v>
      </c>
      <c r="CV50" t="s">
        <v>1521</v>
      </c>
      <c r="CW50" s="34">
        <v>2.1600529551506042E-2</v>
      </c>
      <c r="CX50" s="34">
        <v>2.2282956168055534E-2</v>
      </c>
      <c r="CY50" s="34">
        <v>2.413339726626873E-2</v>
      </c>
      <c r="CZ50" s="34">
        <v>2.353227324783802E-2</v>
      </c>
      <c r="DA50" s="34">
        <v>2.3532267659902573E-2</v>
      </c>
      <c r="DB50" t="s">
        <v>843</v>
      </c>
      <c r="DC50" s="34">
        <v>4.6828403472900391</v>
      </c>
      <c r="DD50" s="34">
        <v>5.5901470184326172</v>
      </c>
      <c r="DE50" s="34">
        <v>6.5581293106079102</v>
      </c>
      <c r="DF50" s="34">
        <v>7.4780335426330566</v>
      </c>
      <c r="DG50" s="34">
        <v>9.0434417724609375</v>
      </c>
      <c r="DH50" t="s">
        <v>1464</v>
      </c>
      <c r="DI50" t="s">
        <v>843</v>
      </c>
      <c r="DJ50" s="34">
        <v>5.2164044380187988</v>
      </c>
      <c r="DK50" s="34">
        <v>6.1675734519958496</v>
      </c>
      <c r="DL50" s="34">
        <v>7.115720272064209</v>
      </c>
      <c r="DM50" s="34">
        <v>8.3513154983520508</v>
      </c>
      <c r="DN50" s="34">
        <v>10.081630706787109</v>
      </c>
      <c r="DO50" t="s">
        <v>1294</v>
      </c>
      <c r="DP50" t="s">
        <v>843</v>
      </c>
      <c r="DQ50" s="34">
        <v>10.77375602722168</v>
      </c>
      <c r="DR50" t="s">
        <v>1521</v>
      </c>
      <c r="DS50" t="s">
        <v>843</v>
      </c>
      <c r="DT50" t="s">
        <v>843</v>
      </c>
      <c r="DU50" s="34">
        <v>8</v>
      </c>
      <c r="DV50" t="s">
        <v>1461</v>
      </c>
      <c r="DW50" t="s">
        <v>843</v>
      </c>
      <c r="DX50" t="s">
        <v>843</v>
      </c>
      <c r="DY50" t="s">
        <v>432</v>
      </c>
      <c r="DZ50" s="34">
        <v>5.7577021652832627E-4</v>
      </c>
      <c r="EA50" s="34">
        <v>-1.2476830743253231E-3</v>
      </c>
      <c r="EB50" s="34">
        <v>4.7659515403211117E-3</v>
      </c>
      <c r="EC50" s="34">
        <v>1.3920185156166553E-2</v>
      </c>
      <c r="ED50" s="34">
        <v>3.499177098274231E-2</v>
      </c>
      <c r="EE50" t="s">
        <v>843</v>
      </c>
      <c r="EF50" t="s">
        <v>819</v>
      </c>
      <c r="EG50" s="34">
        <v>-2.6165118906646967E-3</v>
      </c>
      <c r="EH50" s="34">
        <v>-1.0602840920910239E-3</v>
      </c>
      <c r="EI50" s="34">
        <v>-2.0420539658516645E-3</v>
      </c>
      <c r="EJ50" s="34">
        <v>-9.6051637083292007E-3</v>
      </c>
      <c r="EK50" s="34">
        <v>-2.9857965186238289E-2</v>
      </c>
      <c r="EL50" t="s">
        <v>843</v>
      </c>
      <c r="EM50" t="s">
        <v>1294</v>
      </c>
      <c r="EN50" s="34">
        <v>-1.0402172803878784E-2</v>
      </c>
      <c r="EO50" s="34">
        <v>-7.5981058180332184E-3</v>
      </c>
      <c r="EP50" s="34">
        <v>-1.3081987388432026E-2</v>
      </c>
      <c r="EQ50" s="34">
        <v>-2.5521682575345039E-2</v>
      </c>
      <c r="ER50" s="34">
        <v>-4.0955166332423687E-3</v>
      </c>
      <c r="ES50" t="s">
        <v>843</v>
      </c>
      <c r="ET50" t="s">
        <v>1521</v>
      </c>
      <c r="EU50" s="34">
        <v>-7.0860912092030048E-3</v>
      </c>
      <c r="EV50" s="34">
        <v>-7.9994108527898788E-3</v>
      </c>
      <c r="EW50" s="34">
        <v>-1.4677958562970161E-2</v>
      </c>
      <c r="EX50" s="34">
        <v>-2.1734608337283134E-2</v>
      </c>
      <c r="EY50" s="34">
        <v>-1.7835825681686401E-2</v>
      </c>
      <c r="EZ50" t="s">
        <v>843</v>
      </c>
      <c r="FA50" t="s">
        <v>1594</v>
      </c>
      <c r="FB50" s="34">
        <v>-7.7823661267757416E-3</v>
      </c>
      <c r="FC50" s="34">
        <v>-1.116565614938736E-2</v>
      </c>
      <c r="FD50" s="34">
        <v>-1.7932496964931488E-2</v>
      </c>
      <c r="FE50" s="34">
        <v>-7.6496647670865059E-3</v>
      </c>
      <c r="FF50" s="34">
        <v>-3.5881415009498596E-2</v>
      </c>
      <c r="FG50" t="s">
        <v>843</v>
      </c>
      <c r="FH50" s="34"/>
      <c r="FI50" s="34"/>
      <c r="FJ50" s="34"/>
      <c r="FK50" s="34"/>
      <c r="FL50" s="34"/>
      <c r="FM50" t="s">
        <v>843</v>
      </c>
      <c r="FN50" t="s">
        <v>843</v>
      </c>
      <c r="FO50" s="34">
        <v>0.68669000000000002</v>
      </c>
      <c r="FP50" t="s">
        <v>1462</v>
      </c>
      <c r="FQ50" t="s">
        <v>843</v>
      </c>
      <c r="FR50" t="s">
        <v>843</v>
      </c>
      <c r="FS50" s="34">
        <v>0.78661000000000003</v>
      </c>
      <c r="FT50" t="s">
        <v>1462</v>
      </c>
      <c r="FU50" t="s">
        <v>843</v>
      </c>
      <c r="FV50" t="s">
        <v>843</v>
      </c>
      <c r="FW50" s="34">
        <v>0.58898000000000006</v>
      </c>
      <c r="FX50" t="s">
        <v>1462</v>
      </c>
      <c r="FY50" t="s">
        <v>843</v>
      </c>
      <c r="FZ50" s="34">
        <v>-1.8422851338982582E-2</v>
      </c>
      <c r="GA50" s="34">
        <v>-1.9734390079975128E-2</v>
      </c>
      <c r="GB50" s="34">
        <v>-2.8946483507752419E-2</v>
      </c>
      <c r="GC50" s="34">
        <v>-2.3253781720995903E-2</v>
      </c>
      <c r="GD50" s="34">
        <v>-3.464077040553093E-2</v>
      </c>
      <c r="GE50" t="s">
        <v>830</v>
      </c>
      <c r="GF50" t="s">
        <v>843</v>
      </c>
      <c r="GG50" s="34">
        <v>-2.1134236827492714E-2</v>
      </c>
      <c r="GH50" s="34">
        <v>-2.244146354496479E-2</v>
      </c>
      <c r="GI50" s="34">
        <v>-3.1888995319604874E-2</v>
      </c>
      <c r="GJ50" s="34">
        <v>-2.5871934369206429E-2</v>
      </c>
      <c r="GK50" s="34">
        <v>-3.6311380565166473E-2</v>
      </c>
      <c r="GL50" t="s">
        <v>832</v>
      </c>
      <c r="GM50" t="s">
        <v>843</v>
      </c>
      <c r="GN50" s="34">
        <v>0.30357858538627625</v>
      </c>
      <c r="GO50" t="s">
        <v>832</v>
      </c>
      <c r="GP50" t="s">
        <v>843</v>
      </c>
      <c r="GQ50" t="s">
        <v>843</v>
      </c>
      <c r="GR50" s="34">
        <v>3.2684963196516037E-2</v>
      </c>
      <c r="GS50" s="34">
        <v>3.2271932810544968E-2</v>
      </c>
      <c r="GT50" s="34">
        <v>3.6850966513156891E-2</v>
      </c>
      <c r="GU50" s="34">
        <v>3.7675898522138596E-2</v>
      </c>
      <c r="GV50" s="34">
        <v>3.6926731467247009E-2</v>
      </c>
      <c r="GW50" t="s">
        <v>832</v>
      </c>
      <c r="GX50" t="s">
        <v>843</v>
      </c>
      <c r="GY50" t="s">
        <v>843</v>
      </c>
      <c r="GZ50" t="s">
        <v>843</v>
      </c>
      <c r="HA50" t="s">
        <v>843</v>
      </c>
      <c r="HB50" t="s">
        <v>843</v>
      </c>
      <c r="HC50" t="s">
        <v>843</v>
      </c>
      <c r="HD50" t="s">
        <v>843</v>
      </c>
      <c r="HE50" t="s">
        <v>843</v>
      </c>
      <c r="HF50" t="s">
        <v>843</v>
      </c>
      <c r="HG50" t="s">
        <v>843</v>
      </c>
      <c r="HH50" s="34">
        <v>175873720</v>
      </c>
      <c r="HI50" s="34">
        <v>178211881</v>
      </c>
      <c r="HJ50" s="34">
        <v>180476685</v>
      </c>
      <c r="HK50" s="34">
        <v>182629278</v>
      </c>
      <c r="HL50" s="34">
        <v>184722043</v>
      </c>
      <c r="HM50" s="34">
        <v>186797334</v>
      </c>
      <c r="HN50" s="34">
        <v>188820682</v>
      </c>
      <c r="HO50" s="34">
        <v>190779453</v>
      </c>
      <c r="HP50" s="34">
        <v>192672317</v>
      </c>
      <c r="HQ50" s="34">
        <v>194517549</v>
      </c>
      <c r="HR50" s="34">
        <v>196353492</v>
      </c>
      <c r="HS50" s="34">
        <v>198185302</v>
      </c>
      <c r="HT50" s="34">
        <v>199977707</v>
      </c>
      <c r="HU50" s="34">
        <v>201721767</v>
      </c>
      <c r="HV50" s="34">
        <v>203459650</v>
      </c>
      <c r="HW50" s="34">
        <v>205188205</v>
      </c>
      <c r="HX50" s="34">
        <v>206859578</v>
      </c>
      <c r="HY50" s="34">
        <v>208504960</v>
      </c>
      <c r="HZ50" s="34">
        <v>210166592</v>
      </c>
      <c r="IA50" s="34">
        <v>211782878</v>
      </c>
      <c r="IB50" s="34">
        <v>213196304</v>
      </c>
      <c r="IC50" s="34">
        <v>214326223</v>
      </c>
      <c r="ID50" s="34">
        <v>215313498</v>
      </c>
      <c r="IE50" s="34">
        <v>216422446</v>
      </c>
      <c r="IF50" s="34">
        <v>217637297</v>
      </c>
      <c r="IG50" s="34">
        <v>218803058</v>
      </c>
      <c r="IH50" s="34">
        <v>219927144</v>
      </c>
      <c r="II50" s="34">
        <v>221002333</v>
      </c>
      <c r="IJ50" s="34">
        <v>222022547</v>
      </c>
      <c r="IK50" s="34">
        <v>222989897</v>
      </c>
      <c r="IL50" s="34">
        <v>223908968</v>
      </c>
      <c r="IM50" s="34">
        <v>224778256</v>
      </c>
      <c r="IN50" s="34">
        <v>225589538</v>
      </c>
      <c r="IO50" s="34">
        <v>226347402</v>
      </c>
      <c r="IP50" s="34">
        <v>227053318</v>
      </c>
      <c r="IQ50" s="34">
        <v>227705396</v>
      </c>
      <c r="IR50" s="34">
        <v>228304039</v>
      </c>
      <c r="IS50" s="34">
        <v>228848367</v>
      </c>
      <c r="IT50" s="34">
        <v>229332682</v>
      </c>
      <c r="IU50" s="34">
        <v>229759755</v>
      </c>
      <c r="IV50" s="34">
        <v>230132293</v>
      </c>
      <c r="IW50" s="34">
        <v>230444491</v>
      </c>
      <c r="IX50" s="34">
        <v>230694805</v>
      </c>
      <c r="IY50" s="34">
        <v>230886445</v>
      </c>
      <c r="IZ50" s="34">
        <v>231027408</v>
      </c>
      <c r="JA50" s="34">
        <v>231122502</v>
      </c>
      <c r="JB50" s="34">
        <v>231169239</v>
      </c>
      <c r="JC50" s="34">
        <v>231168894</v>
      </c>
      <c r="JD50" s="34">
        <v>231124440</v>
      </c>
      <c r="JE50" s="34">
        <v>231031649</v>
      </c>
      <c r="JF50" s="34">
        <v>230885725</v>
      </c>
      <c r="JG50" s="34">
        <v>230689680</v>
      </c>
      <c r="JH50" s="34">
        <v>230451272</v>
      </c>
      <c r="JI50" s="34">
        <v>230172922</v>
      </c>
      <c r="JJ50" s="34">
        <v>229849391</v>
      </c>
      <c r="JK50" s="34">
        <v>229479575</v>
      </c>
      <c r="JL50" s="34">
        <v>229061383</v>
      </c>
      <c r="JM50" s="34">
        <v>228599513</v>
      </c>
      <c r="JN50" s="34">
        <v>228102019</v>
      </c>
      <c r="JO50" s="34">
        <v>227560205</v>
      </c>
      <c r="JP50" s="34">
        <v>226977378</v>
      </c>
      <c r="JQ50" s="34">
        <v>226358995</v>
      </c>
      <c r="JR50" s="34">
        <v>225701612</v>
      </c>
      <c r="JS50" s="34">
        <v>225006278</v>
      </c>
      <c r="JT50" s="34">
        <v>224269707</v>
      </c>
      <c r="JU50" s="34">
        <v>223490611</v>
      </c>
      <c r="JV50" s="34">
        <v>222670472</v>
      </c>
      <c r="JW50" s="34">
        <v>221810663</v>
      </c>
      <c r="JX50" s="34">
        <v>220910559</v>
      </c>
      <c r="JY50" s="34">
        <v>219974201</v>
      </c>
      <c r="JZ50" s="34">
        <v>219007260</v>
      </c>
      <c r="KA50" s="34">
        <v>218010952</v>
      </c>
      <c r="KB50" s="34">
        <v>216980861</v>
      </c>
      <c r="KC50" s="34">
        <v>215916339</v>
      </c>
      <c r="KD50" s="34">
        <v>214826655</v>
      </c>
      <c r="KE50" s="34">
        <v>213716322</v>
      </c>
      <c r="KF50" s="34">
        <v>212589155</v>
      </c>
      <c r="KG50" s="34">
        <v>211445707</v>
      </c>
      <c r="KH50" s="34">
        <v>210288052</v>
      </c>
      <c r="KI50" s="34">
        <v>209120149</v>
      </c>
      <c r="KJ50" s="34">
        <v>207939627</v>
      </c>
      <c r="KK50" s="34">
        <v>206748793</v>
      </c>
      <c r="KL50" s="34">
        <v>205552661</v>
      </c>
      <c r="KM50" s="34">
        <v>204356676</v>
      </c>
      <c r="KN50" s="34">
        <v>203159270</v>
      </c>
      <c r="KO50" s="34">
        <v>201958631</v>
      </c>
      <c r="KP50" s="34">
        <v>200761074</v>
      </c>
      <c r="KQ50" s="34">
        <v>199565865</v>
      </c>
      <c r="KR50" s="34">
        <v>198374221</v>
      </c>
      <c r="KS50" s="34">
        <v>197187922</v>
      </c>
      <c r="KT50" s="34">
        <v>196003175</v>
      </c>
      <c r="KU50" s="34">
        <v>194821799</v>
      </c>
      <c r="KV50" s="34">
        <v>193647400</v>
      </c>
      <c r="KW50" s="34">
        <v>192480453</v>
      </c>
      <c r="KX50" s="34">
        <v>191321249</v>
      </c>
      <c r="KY50" s="34">
        <v>190168392</v>
      </c>
      <c r="KZ50" s="34">
        <v>189025646</v>
      </c>
      <c r="LA50" s="34">
        <v>187896665</v>
      </c>
      <c r="LB50" s="34">
        <v>186775040</v>
      </c>
      <c r="LC50" s="34">
        <v>185658505</v>
      </c>
      <c r="LD50" s="34">
        <v>184547593</v>
      </c>
      <c r="LE50" t="s">
        <v>843</v>
      </c>
      <c r="LF50" t="s">
        <v>843</v>
      </c>
      <c r="LG50" t="s">
        <v>843</v>
      </c>
      <c r="LH50" s="34">
        <v>1.3667712919414043E-2</v>
      </c>
      <c r="LI50" s="34">
        <v>1.3206947594881058E-2</v>
      </c>
      <c r="LJ50" s="34">
        <v>1.262841559946537E-2</v>
      </c>
      <c r="LK50" s="34">
        <v>1.1856694705784321E-2</v>
      </c>
      <c r="LL50" s="34">
        <v>1.1393929831683636E-2</v>
      </c>
      <c r="LM50" s="34">
        <v>1.1172029189765453E-2</v>
      </c>
      <c r="LN50" s="34">
        <v>1.0773538611829281E-2</v>
      </c>
      <c r="LO50" s="34">
        <v>1.0320272296667099E-2</v>
      </c>
      <c r="LP50" s="34">
        <v>9.8728416487574577E-3</v>
      </c>
      <c r="LQ50" s="34">
        <v>9.5314783975481987E-3</v>
      </c>
      <c r="LR50" s="34">
        <v>9.394180029630661E-3</v>
      </c>
      <c r="LS50" s="34">
        <v>9.2858960852026939E-3</v>
      </c>
      <c r="LT50" s="34">
        <v>9.0034333989024162E-3</v>
      </c>
      <c r="LU50" s="34">
        <v>8.6834616959095001E-3</v>
      </c>
      <c r="LV50" s="34">
        <v>8.5783479735255241E-3</v>
      </c>
      <c r="LW50" s="34">
        <v>8.459925651550293E-3</v>
      </c>
      <c r="LX50" s="34">
        <v>8.1125646829605103E-3</v>
      </c>
      <c r="LY50" s="34">
        <v>7.9226335510611534E-3</v>
      </c>
      <c r="LZ50" s="34">
        <v>7.9376818612217903E-3</v>
      </c>
      <c r="MA50" s="34">
        <v>7.6610781252384186E-3</v>
      </c>
      <c r="MB50" s="34">
        <v>6.6517665982246399E-3</v>
      </c>
      <c r="MC50" s="34">
        <v>5.2859047427773476E-3</v>
      </c>
      <c r="MD50" s="34">
        <v>4.5958356931805611E-3</v>
      </c>
      <c r="ME50" s="34">
        <v>5.1371697336435318E-3</v>
      </c>
      <c r="MF50" s="34">
        <v>5.5976356379687786E-3</v>
      </c>
      <c r="MG50" s="34">
        <v>5.3421445190906525E-3</v>
      </c>
      <c r="MH50" s="34">
        <v>5.1242811605334282E-3</v>
      </c>
      <c r="MI50" s="34">
        <v>4.8769302666187286E-3</v>
      </c>
      <c r="MJ50" s="34">
        <v>4.6056816354393959E-3</v>
      </c>
      <c r="MK50" s="34">
        <v>4.3475255370140076E-3</v>
      </c>
      <c r="ML50" s="34">
        <v>4.113110713660717E-3</v>
      </c>
      <c r="MM50" s="34">
        <v>3.874810878187418E-3</v>
      </c>
      <c r="MN50" s="34">
        <v>3.6027571186423302E-3</v>
      </c>
      <c r="MO50" s="34">
        <v>3.3538516145199537E-3</v>
      </c>
      <c r="MP50" s="34">
        <v>3.1138749327510595E-3</v>
      </c>
      <c r="MQ50" s="34">
        <v>2.8677997179329395E-3</v>
      </c>
      <c r="MR50" s="34">
        <v>2.6255743578076363E-3</v>
      </c>
      <c r="MS50" s="34">
        <v>2.3813864681869745E-3</v>
      </c>
      <c r="MT50" s="34">
        <v>2.1140777971595526E-3</v>
      </c>
      <c r="MU50" s="34">
        <v>1.8605104414746165E-3</v>
      </c>
      <c r="MV50" s="34">
        <v>1.6201109392568469E-3</v>
      </c>
      <c r="MW50" s="34">
        <v>1.3556829653680325E-3</v>
      </c>
      <c r="MX50" s="34">
        <v>1.0856330627575517E-3</v>
      </c>
      <c r="MY50" s="34">
        <v>8.3036307478323579E-4</v>
      </c>
      <c r="MZ50" s="34">
        <v>6.1034323880448937E-4</v>
      </c>
      <c r="NA50" s="34">
        <v>4.1152880294248462E-4</v>
      </c>
      <c r="NB50" s="34">
        <v>2.0219699945300817E-4</v>
      </c>
      <c r="NC50" s="34">
        <v>-1.4924141851224704E-6</v>
      </c>
      <c r="ND50" s="34">
        <v>-1.9231945043429732E-4</v>
      </c>
      <c r="NE50" s="34">
        <v>-4.0155698661692441E-4</v>
      </c>
      <c r="NF50" s="34">
        <v>-6.3181866426020861E-4</v>
      </c>
      <c r="NG50" s="34">
        <v>-8.494603680446744E-4</v>
      </c>
      <c r="NH50" s="34">
        <v>-1.0339919244870543E-3</v>
      </c>
      <c r="NI50" s="34">
        <v>-1.2085775379091501E-3</v>
      </c>
      <c r="NJ50" s="34">
        <v>-1.4065884752199054E-3</v>
      </c>
      <c r="NK50" s="34">
        <v>-1.6102449735626578E-3</v>
      </c>
      <c r="NL50" s="34">
        <v>-1.8240120261907578E-3</v>
      </c>
      <c r="NM50" s="34">
        <v>-2.0183946471661329E-3</v>
      </c>
      <c r="NN50" s="34">
        <v>-2.1786403376609087E-3</v>
      </c>
      <c r="NO50" s="34">
        <v>-2.378139877691865E-3</v>
      </c>
      <c r="NP50" s="34">
        <v>-2.5644847191870213E-3</v>
      </c>
      <c r="NQ50" s="34">
        <v>-2.7281437069177628E-3</v>
      </c>
      <c r="NR50" s="34">
        <v>-2.9083865229040384E-3</v>
      </c>
      <c r="NS50" s="34">
        <v>-3.0855219811201096E-3</v>
      </c>
      <c r="NT50" s="34">
        <v>-3.2789274118840694E-3</v>
      </c>
      <c r="NU50" s="34">
        <v>-3.4799724817276001E-3</v>
      </c>
      <c r="NV50" s="34">
        <v>-3.6764296237379313E-3</v>
      </c>
      <c r="NW50" s="34">
        <v>-3.8688259664922953E-3</v>
      </c>
      <c r="NX50" s="34">
        <v>-4.0662395767867565E-3</v>
      </c>
      <c r="NY50" s="34">
        <v>-4.2476379312574863E-3</v>
      </c>
      <c r="NZ50" s="34">
        <v>-4.4053914025425911E-3</v>
      </c>
      <c r="OA50" s="34">
        <v>-4.5595797710120678E-3</v>
      </c>
      <c r="OB50" s="34">
        <v>-4.7361487522721291E-3</v>
      </c>
      <c r="OC50" s="34">
        <v>-4.9181384965777397E-3</v>
      </c>
      <c r="OD50" s="34">
        <v>-5.0595658831298351E-3</v>
      </c>
      <c r="OE50" s="34">
        <v>-5.1819095388054848E-3</v>
      </c>
      <c r="OF50" s="34">
        <v>-5.2880840376019478E-3</v>
      </c>
      <c r="OG50" s="34">
        <v>-5.3931921720504761E-3</v>
      </c>
      <c r="OH50" s="34">
        <v>-5.4899938404560089E-3</v>
      </c>
      <c r="OI50" s="34">
        <v>-5.5693048052489758E-3</v>
      </c>
      <c r="OJ50" s="34">
        <v>-5.6611797772347927E-3</v>
      </c>
      <c r="OK50" s="34">
        <v>-5.7432870380580425E-3</v>
      </c>
      <c r="OL50" s="34">
        <v>-5.8022369630634785E-3</v>
      </c>
      <c r="OM50" s="34">
        <v>-5.8353799395263195E-3</v>
      </c>
      <c r="ON50" s="34">
        <v>-5.8766263537108898E-3</v>
      </c>
      <c r="OO50" s="34">
        <v>-5.9273731894791126E-3</v>
      </c>
      <c r="OP50" s="34">
        <v>-5.9473649598658085E-3</v>
      </c>
      <c r="OQ50" s="34">
        <v>-5.9711821377277374E-3</v>
      </c>
      <c r="OR50" s="34">
        <v>-5.9890802949666977E-3</v>
      </c>
      <c r="OS50" s="34">
        <v>-5.9980591759085655E-3</v>
      </c>
      <c r="OT50" s="34">
        <v>-6.0263345949351788E-3</v>
      </c>
      <c r="OU50" s="34">
        <v>-6.0455687344074249E-3</v>
      </c>
      <c r="OV50" s="34">
        <v>-6.0463100671768188E-3</v>
      </c>
      <c r="OW50" s="34">
        <v>-6.0443738475441933E-3</v>
      </c>
      <c r="OX50" s="34">
        <v>-6.0406588017940521E-3</v>
      </c>
      <c r="OY50" s="34">
        <v>-6.0439938679337502E-3</v>
      </c>
      <c r="OZ50" s="34">
        <v>-6.0272542759776115E-3</v>
      </c>
      <c r="PA50" s="34">
        <v>-5.9905415400862694E-3</v>
      </c>
      <c r="PB50" s="34">
        <v>-5.9872595593333244E-3</v>
      </c>
      <c r="PC50" s="34">
        <v>-5.9959064237773418E-3</v>
      </c>
      <c r="PD50" s="34">
        <v>-6.0016047209501266E-3</v>
      </c>
      <c r="PE50" t="s">
        <v>1300</v>
      </c>
      <c r="PF50" t="s">
        <v>843</v>
      </c>
      <c r="PG50" t="s">
        <v>843</v>
      </c>
      <c r="PH50" t="s">
        <v>843</v>
      </c>
      <c r="PI50" t="s">
        <v>843</v>
      </c>
      <c r="PJ50" t="s">
        <v>1300</v>
      </c>
      <c r="PK50" s="34">
        <v>0.49538004398345947</v>
      </c>
      <c r="PL50" s="34">
        <v>0.49510288238525391</v>
      </c>
      <c r="PM50" s="34">
        <v>0.49482059478759766</v>
      </c>
      <c r="PN50" s="34">
        <v>0.49454614520072937</v>
      </c>
      <c r="PO50" s="34">
        <v>0.49427551031112671</v>
      </c>
      <c r="PP50" s="34">
        <v>0.49402043223381042</v>
      </c>
      <c r="PQ50" s="34">
        <v>0.49378788471221924</v>
      </c>
      <c r="PR50" s="34">
        <v>0.49357002973556519</v>
      </c>
      <c r="PS50" s="34">
        <v>0.49337521195411682</v>
      </c>
      <c r="PT50" s="34">
        <v>0.49319902062416077</v>
      </c>
      <c r="PU50" s="34">
        <v>0.49302318692207336</v>
      </c>
      <c r="PV50" s="34">
        <v>0.49285197257995605</v>
      </c>
      <c r="PW50" s="34">
        <v>0.49268937110900879</v>
      </c>
      <c r="PX50" s="34">
        <v>0.4925367534160614</v>
      </c>
      <c r="PY50" s="34">
        <v>0.49240812659263611</v>
      </c>
      <c r="PZ50" s="34">
        <v>0.49227336049079895</v>
      </c>
      <c r="QA50" s="34">
        <v>0.49209415912628174</v>
      </c>
      <c r="QB50" s="34">
        <v>0.49191641807556152</v>
      </c>
      <c r="QC50" s="34">
        <v>0.49177393317222595</v>
      </c>
      <c r="QD50" s="34">
        <v>0.49163463711738586</v>
      </c>
      <c r="QE50" s="34">
        <v>0.49146860837936401</v>
      </c>
      <c r="QF50" s="34">
        <v>0.49126648902893066</v>
      </c>
      <c r="QG50" s="34">
        <v>0.49106547236442566</v>
      </c>
      <c r="QH50" s="34">
        <v>0.49089694023132324</v>
      </c>
      <c r="QI50" s="34">
        <v>0.49074786901473999</v>
      </c>
      <c r="QJ50" s="34">
        <v>0.49059894680976868</v>
      </c>
      <c r="QK50" s="34">
        <v>0.49045151472091675</v>
      </c>
      <c r="QL50" s="34">
        <v>0.49030670523643494</v>
      </c>
      <c r="QM50" s="34">
        <v>0.49016445875167847</v>
      </c>
      <c r="QN50" s="34">
        <v>0.49002513289451599</v>
      </c>
      <c r="QO50" s="34">
        <v>0.48988959193229675</v>
      </c>
      <c r="QP50" s="34">
        <v>0.48975804448127747</v>
      </c>
      <c r="QQ50" s="34">
        <v>0.48963063955307007</v>
      </c>
      <c r="QR50" s="34">
        <v>0.48950901627540588</v>
      </c>
      <c r="QS50" s="34">
        <v>0.4893936812877655</v>
      </c>
      <c r="QT50" s="34">
        <v>0.48928594589233398</v>
      </c>
      <c r="QU50" s="34">
        <v>0.48918643593788147</v>
      </c>
      <c r="QV50" s="34">
        <v>0.48909541964530945</v>
      </c>
      <c r="QW50" s="34">
        <v>0.48901337385177612</v>
      </c>
      <c r="QX50" s="34">
        <v>0.48893988132476807</v>
      </c>
      <c r="QY50" s="34">
        <v>0.48887655138969421</v>
      </c>
      <c r="QZ50" s="34">
        <v>0.4888242781162262</v>
      </c>
      <c r="RA50" s="34">
        <v>0.48878124356269836</v>
      </c>
      <c r="RB50" s="34">
        <v>0.48874744772911072</v>
      </c>
      <c r="RC50" s="34">
        <v>0.48872420191764832</v>
      </c>
      <c r="RD50" s="34">
        <v>0.48871302604675293</v>
      </c>
      <c r="RE50" s="34">
        <v>0.48871427774429321</v>
      </c>
      <c r="RF50" s="34">
        <v>0.48872756958007813</v>
      </c>
      <c r="RG50" s="34">
        <v>0.48875316977500916</v>
      </c>
      <c r="RH50" s="34">
        <v>0.48879027366638184</v>
      </c>
      <c r="RI50" s="34">
        <v>0.48883944749832153</v>
      </c>
      <c r="RJ50" s="34">
        <v>0.48890098929405212</v>
      </c>
      <c r="RK50" s="34">
        <v>0.4889739453792572</v>
      </c>
      <c r="RL50" s="34">
        <v>0.48905852437019348</v>
      </c>
      <c r="RM50" s="34">
        <v>0.48915168642997742</v>
      </c>
      <c r="RN50" s="34">
        <v>0.48925316333770752</v>
      </c>
      <c r="RO50" s="34">
        <v>0.48936328291893005</v>
      </c>
      <c r="RP50" s="34">
        <v>0.48948174715042114</v>
      </c>
      <c r="RQ50" s="34">
        <v>0.48960587382316589</v>
      </c>
      <c r="RR50" s="34">
        <v>0.48973450064659119</v>
      </c>
      <c r="RS50" s="34">
        <v>0.48987048864364624</v>
      </c>
      <c r="RT50" s="34">
        <v>0.49001201987266541</v>
      </c>
      <c r="RU50" s="34">
        <v>0.49015611410140991</v>
      </c>
      <c r="RV50" s="34">
        <v>0.49030077457427979</v>
      </c>
      <c r="RW50" s="34">
        <v>0.49044635891914368</v>
      </c>
      <c r="RX50" s="34">
        <v>0.49059242010116577</v>
      </c>
      <c r="RY50" s="34">
        <v>0.49074047803878784</v>
      </c>
      <c r="RZ50" s="34">
        <v>0.49089077115058899</v>
      </c>
      <c r="SA50" s="34">
        <v>0.49104055762290955</v>
      </c>
      <c r="SB50" s="34">
        <v>0.49119234085083008</v>
      </c>
      <c r="SC50" s="34">
        <v>0.49134621024131775</v>
      </c>
      <c r="SD50" s="34">
        <v>0.49149888753890991</v>
      </c>
      <c r="SE50" s="34">
        <v>0.49165183305740356</v>
      </c>
      <c r="SF50" s="34">
        <v>0.49180719256401062</v>
      </c>
      <c r="SG50" s="34">
        <v>0.49196529388427734</v>
      </c>
      <c r="SH50" s="34">
        <v>0.4921238124370575</v>
      </c>
      <c r="SI50" s="34">
        <v>0.49228394031524658</v>
      </c>
      <c r="SJ50" s="34">
        <v>0.49244552850723267</v>
      </c>
      <c r="SK50" s="34">
        <v>0.49260640144348145</v>
      </c>
      <c r="SL50" s="34">
        <v>0.49276763200759888</v>
      </c>
      <c r="SM50" s="34">
        <v>0.49292847514152527</v>
      </c>
      <c r="SN50" s="34">
        <v>0.4930855929851532</v>
      </c>
      <c r="SO50" s="34">
        <v>0.49323666095733643</v>
      </c>
      <c r="SP50" s="34">
        <v>0.49338316917419434</v>
      </c>
      <c r="SQ50" s="34">
        <v>0.49352562427520752</v>
      </c>
      <c r="SR50" s="34">
        <v>0.49366411566734314</v>
      </c>
      <c r="SS50" s="34">
        <v>0.49379968643188477</v>
      </c>
      <c r="ST50" s="34">
        <v>0.49393001198768616</v>
      </c>
      <c r="SU50" s="34">
        <v>0.49405395984649658</v>
      </c>
      <c r="SV50" s="34">
        <v>0.49417564272880554</v>
      </c>
      <c r="SW50" s="34">
        <v>0.49429419636726379</v>
      </c>
      <c r="SX50" s="34">
        <v>0.49441099166870117</v>
      </c>
      <c r="SY50" s="34">
        <v>0.49452841281890869</v>
      </c>
      <c r="SZ50" s="34">
        <v>0.49464288353919983</v>
      </c>
      <c r="TA50" s="34">
        <v>0.49475240707397461</v>
      </c>
      <c r="TB50" s="34">
        <v>0.49485763907432556</v>
      </c>
      <c r="TC50" s="34">
        <v>0.49496173858642578</v>
      </c>
      <c r="TD50" s="34">
        <v>0.49506601691246033</v>
      </c>
      <c r="TE50" s="34">
        <v>0.49516505002975464</v>
      </c>
      <c r="TF50" s="34">
        <v>0.49525687098503113</v>
      </c>
      <c r="TG50" s="34">
        <v>0.49534550309181213</v>
      </c>
      <c r="TH50" t="s">
        <v>843</v>
      </c>
      <c r="TI50" t="s">
        <v>843</v>
      </c>
      <c r="TJ50" t="s">
        <v>1300</v>
      </c>
      <c r="TK50" s="34">
        <v>0.64662202416205805</v>
      </c>
      <c r="TL50" s="34">
        <v>0.65111513622620099</v>
      </c>
      <c r="TM50" s="34">
        <v>0.65546986400079899</v>
      </c>
      <c r="TN50" s="34">
        <v>0.65971988620575894</v>
      </c>
      <c r="TO50" s="34">
        <v>0.66369636513818808</v>
      </c>
      <c r="TP50" s="34">
        <v>0.66729767317583299</v>
      </c>
      <c r="TQ50" s="34">
        <v>0.67064442389843704</v>
      </c>
      <c r="TR50" s="34">
        <v>0.67384150554683009</v>
      </c>
      <c r="TS50" s="34">
        <v>0.67700954932721302</v>
      </c>
      <c r="TT50" s="34">
        <v>0.68019108311968102</v>
      </c>
      <c r="TU50" s="34">
        <v>0.68337353277119206</v>
      </c>
      <c r="TV50" s="34">
        <v>0.68650512993138091</v>
      </c>
      <c r="TW50" s="34">
        <v>0.68948846805581299</v>
      </c>
      <c r="TX50" s="34">
        <v>0.69225960875109704</v>
      </c>
      <c r="TY50" s="34">
        <v>0.69444465845084091</v>
      </c>
      <c r="TZ50" s="34">
        <v>0.69596009185810703</v>
      </c>
      <c r="UA50" s="34">
        <v>0.69726550201122395</v>
      </c>
      <c r="UB50" s="34">
        <v>0.69824097230109106</v>
      </c>
      <c r="UC50" s="34">
        <v>0.69854580480006601</v>
      </c>
      <c r="UD50" s="34">
        <v>0.69859463568154889</v>
      </c>
      <c r="UE50" s="34">
        <v>0.69874473925857705</v>
      </c>
      <c r="UF50" s="34">
        <v>0.69878267532386795</v>
      </c>
      <c r="UG50" s="34">
        <v>0.69851981365329907</v>
      </c>
      <c r="UH50" s="34">
        <v>0.69784519254532396</v>
      </c>
      <c r="UI50" s="34">
        <v>0.69681842032801899</v>
      </c>
      <c r="UJ50" s="34">
        <v>0.69562342908388397</v>
      </c>
      <c r="UK50" s="34">
        <v>0.69425473237628199</v>
      </c>
      <c r="UL50" s="34">
        <v>0.69268217634607498</v>
      </c>
      <c r="UM50" s="34">
        <v>0.69092029873884797</v>
      </c>
      <c r="UN50" s="34">
        <v>0.68919692287493406</v>
      </c>
      <c r="UO50" s="34">
        <v>0.68765881747161894</v>
      </c>
      <c r="UP50" s="34">
        <v>0.68600028865781393</v>
      </c>
      <c r="UQ50" s="34">
        <v>0.68431921848325994</v>
      </c>
      <c r="UR50" s="34">
        <v>0.68290450048991502</v>
      </c>
      <c r="US50" s="34">
        <v>0.68142011102119193</v>
      </c>
      <c r="UT50" s="34">
        <v>0.67955032343634003</v>
      </c>
      <c r="UU50" s="34">
        <v>0.67739992326636</v>
      </c>
      <c r="UV50" s="34">
        <v>0.675102599705245</v>
      </c>
      <c r="UW50" s="34">
        <v>0.67267018880457696</v>
      </c>
      <c r="UX50" s="34">
        <v>0.67015512936579202</v>
      </c>
      <c r="UY50" s="34">
        <v>0.66752803788384496</v>
      </c>
      <c r="UZ50" s="34">
        <v>0.664757867871964</v>
      </c>
      <c r="VA50" s="34">
        <v>0.66180274050427201</v>
      </c>
      <c r="VB50" s="34">
        <v>0.65862402403051401</v>
      </c>
      <c r="VC50" s="34">
        <v>0.65521523316402397</v>
      </c>
      <c r="VD50" s="34">
        <v>0.65159792976712794</v>
      </c>
      <c r="VE50" s="34">
        <v>0.64779845633397992</v>
      </c>
      <c r="VF50" s="34">
        <v>0.64383163429382406</v>
      </c>
      <c r="VG50" s="34">
        <v>0.63977324803951197</v>
      </c>
      <c r="VH50" s="34">
        <v>0.63571064456194892</v>
      </c>
      <c r="VI50" s="34">
        <v>0.63170774200094004</v>
      </c>
      <c r="VJ50" s="34">
        <v>0.62781011567615397</v>
      </c>
      <c r="VK50" s="34">
        <v>0.62400307639872099</v>
      </c>
      <c r="VL50" s="34">
        <v>0.62028339284844303</v>
      </c>
      <c r="VM50" s="34">
        <v>0.61669595852877401</v>
      </c>
      <c r="VN50" s="34">
        <v>0.61324907020592101</v>
      </c>
      <c r="VO50" s="34">
        <v>0.60992552945933598</v>
      </c>
      <c r="VP50" s="34">
        <v>0.6067134766965</v>
      </c>
      <c r="VQ50" s="34">
        <v>0.60352255671283106</v>
      </c>
      <c r="VR50" s="34">
        <v>0.60032541937638007</v>
      </c>
      <c r="VS50" s="34">
        <v>0.59711768059987003</v>
      </c>
      <c r="VT50" s="34">
        <v>0.59389261865624698</v>
      </c>
      <c r="VU50" s="34">
        <v>0.59069909613516802</v>
      </c>
      <c r="VV50" s="34">
        <v>0.58753907079872691</v>
      </c>
      <c r="VW50" s="34">
        <v>0.58449109316290504</v>
      </c>
      <c r="VX50" s="34">
        <v>0.58161296892604808</v>
      </c>
      <c r="VY50" s="34">
        <v>0.57891825140362196</v>
      </c>
      <c r="VZ50" s="34">
        <v>0.57648406199480096</v>
      </c>
      <c r="WA50" s="34">
        <v>0.57439484722501399</v>
      </c>
      <c r="WB50" s="34">
        <v>0.57246161919792893</v>
      </c>
      <c r="WC50" s="34">
        <v>0.57051659611649397</v>
      </c>
      <c r="WD50" s="34">
        <v>0.56865522517419198</v>
      </c>
      <c r="WE50" s="34">
        <v>0.56699603926586906</v>
      </c>
      <c r="WF50" s="34">
        <v>0.56556961166333997</v>
      </c>
      <c r="WG50" s="34">
        <v>0.56422216190020202</v>
      </c>
      <c r="WH50" s="34">
        <v>0.56288630121568406</v>
      </c>
      <c r="WI50" s="34">
        <v>0.56156447970837398</v>
      </c>
      <c r="WJ50" s="34">
        <v>0.56030925338127302</v>
      </c>
      <c r="WK50" s="34">
        <v>0.55916166126261901</v>
      </c>
      <c r="WL50" s="34">
        <v>0.55791715593583702</v>
      </c>
      <c r="WM50" s="34">
        <v>0.55647719566218101</v>
      </c>
      <c r="WN50" s="34">
        <v>0.55517906833724295</v>
      </c>
      <c r="WO50" s="34">
        <v>0.55395948497606806</v>
      </c>
      <c r="WP50" s="34">
        <v>0.552497663448</v>
      </c>
      <c r="WQ50" s="34">
        <v>0.55109680449235698</v>
      </c>
      <c r="WR50" s="34">
        <v>0.55004695986476593</v>
      </c>
      <c r="WS50" s="34">
        <v>0.549205550800138</v>
      </c>
      <c r="WT50" s="34">
        <v>0.54839979021462393</v>
      </c>
      <c r="WU50" s="34">
        <v>0.54759179117331003</v>
      </c>
      <c r="WV50" s="34">
        <v>0.54677633349166299</v>
      </c>
      <c r="WW50" s="34">
        <v>0.54597045940709898</v>
      </c>
      <c r="WX50" s="34">
        <v>0.54514179787740702</v>
      </c>
      <c r="WY50" s="34">
        <v>0.544306339770118</v>
      </c>
      <c r="WZ50" s="34">
        <v>0.543488061469515</v>
      </c>
      <c r="XA50" s="34">
        <v>0.54268680056547192</v>
      </c>
      <c r="XB50" s="34">
        <v>0.54185524021821896</v>
      </c>
      <c r="XC50" s="34">
        <v>0.54097783784581799</v>
      </c>
      <c r="XD50" s="34">
        <v>0.54009628787210306</v>
      </c>
      <c r="XE50" s="34">
        <v>0.53923160717834695</v>
      </c>
      <c r="XF50" s="34">
        <v>0.53837808975779999</v>
      </c>
      <c r="XG50" s="34">
        <v>0.53751884480010503</v>
      </c>
      <c r="XH50" t="s">
        <v>843</v>
      </c>
      <c r="XI50" t="s">
        <v>1300</v>
      </c>
      <c r="XJ50" s="34">
        <v>0.61951776427859107</v>
      </c>
      <c r="XK50" s="34">
        <v>0.62353085868744396</v>
      </c>
      <c r="XL50" s="34">
        <v>0.62742847745838093</v>
      </c>
      <c r="XM50" s="34">
        <v>0.63126010660787901</v>
      </c>
      <c r="XN50" s="34">
        <v>0.63485615520179206</v>
      </c>
      <c r="XO50" s="34">
        <v>0.63807566878357003</v>
      </c>
      <c r="XP50" s="34">
        <v>0.64100073793823098</v>
      </c>
      <c r="XQ50" s="34">
        <v>0.64364669722490109</v>
      </c>
      <c r="XR50" s="34">
        <v>0.6460275323309681</v>
      </c>
      <c r="XS50" s="34">
        <v>0.64809764451663299</v>
      </c>
      <c r="XT50" s="34">
        <v>0.64993483792995088</v>
      </c>
      <c r="XU50" s="34">
        <v>0.65166231903514205</v>
      </c>
      <c r="XV50" s="34">
        <v>0.65326925329049101</v>
      </c>
      <c r="XW50" s="34">
        <v>0.65475894081375996</v>
      </c>
      <c r="XX50" s="34">
        <v>0.65583266594670608</v>
      </c>
      <c r="XY50" s="34">
        <v>0.65634278539548607</v>
      </c>
      <c r="XZ50" s="34">
        <v>0.65660985734003607</v>
      </c>
      <c r="YA50" s="34">
        <v>0.65649226042392494</v>
      </c>
      <c r="YB50" s="34">
        <v>0.65564880631540001</v>
      </c>
      <c r="YC50" s="34">
        <v>0.65450949486105303</v>
      </c>
      <c r="YD50" s="34">
        <v>0.65347217898644305</v>
      </c>
      <c r="YE50" s="34">
        <v>0.65236477386157299</v>
      </c>
      <c r="YF50" s="34">
        <v>0.65098757301318799</v>
      </c>
      <c r="YG50" s="34">
        <v>0.64919073366354996</v>
      </c>
      <c r="YH50" s="34">
        <v>0.64710187748747894</v>
      </c>
      <c r="YI50" s="34">
        <v>0.64502007325692901</v>
      </c>
      <c r="YJ50" s="34">
        <v>0.64296941217951697</v>
      </c>
      <c r="YK50" s="34">
        <v>0.64091342872837498</v>
      </c>
      <c r="YL50" s="34">
        <v>0.63884213525394795</v>
      </c>
      <c r="YM50" s="34">
        <v>0.63688084854552995</v>
      </c>
      <c r="YN50" s="34">
        <v>0.63503526880836003</v>
      </c>
      <c r="YO50" s="34">
        <v>0.63294648927252095</v>
      </c>
      <c r="YP50" s="34">
        <v>0.63068839351647699</v>
      </c>
      <c r="YQ50" s="34">
        <v>0.628518917128989</v>
      </c>
      <c r="YR50" s="34">
        <v>0.62618641268614605</v>
      </c>
      <c r="YS50" s="34">
        <v>0.623420188953274</v>
      </c>
      <c r="YT50" s="34">
        <v>0.62026164153845698</v>
      </c>
      <c r="YU50" s="34">
        <v>0.61683383565503003</v>
      </c>
      <c r="YV50" s="34">
        <v>0.61316436791159101</v>
      </c>
      <c r="YW50" s="34">
        <v>0.60928074981904601</v>
      </c>
      <c r="YX50" s="34">
        <v>0.60518901404245806</v>
      </c>
      <c r="YY50" s="34">
        <v>0.60095636219830506</v>
      </c>
      <c r="YZ50" s="34">
        <v>0.59660796090183299</v>
      </c>
      <c r="ZA50" s="34">
        <v>0.59217618860214993</v>
      </c>
      <c r="ZB50" s="34">
        <v>0.587723375228276</v>
      </c>
      <c r="ZC50" s="34">
        <v>0.58332203322920495</v>
      </c>
      <c r="ZD50" s="34">
        <v>0.57903055912419499</v>
      </c>
      <c r="ZE50" s="34">
        <v>0.57482160548560102</v>
      </c>
      <c r="ZF50" s="34">
        <v>0.57073382942380801</v>
      </c>
      <c r="ZG50" s="34">
        <v>0.56680322183910004</v>
      </c>
      <c r="ZH50" s="34">
        <v>0.56302719667922296</v>
      </c>
      <c r="ZI50" s="34">
        <v>0.55940419927019702</v>
      </c>
      <c r="ZJ50" s="34">
        <v>0.55592378644817397</v>
      </c>
      <c r="ZK50" s="34">
        <v>0.552474556498874</v>
      </c>
      <c r="ZL50" s="34">
        <v>0.54899491989517601</v>
      </c>
      <c r="ZM50" s="34">
        <v>0.54548118716012095</v>
      </c>
      <c r="ZN50" s="34">
        <v>0.54193513173264796</v>
      </c>
      <c r="ZO50" s="34">
        <v>0.53837932834611801</v>
      </c>
      <c r="ZP50" s="34">
        <v>0.53480063774709397</v>
      </c>
      <c r="ZQ50" s="34">
        <v>0.53134777453729198</v>
      </c>
      <c r="ZR50" s="34">
        <v>0.52811381053137407</v>
      </c>
      <c r="ZS50" s="34">
        <v>0.525074025719795</v>
      </c>
      <c r="ZT50" s="34">
        <v>0.52228591632237498</v>
      </c>
      <c r="ZU50" s="34">
        <v>0.51983370881767099</v>
      </c>
      <c r="ZV50" s="34">
        <v>0.51754315058354505</v>
      </c>
      <c r="ZW50" s="34">
        <v>0.51524629487734108</v>
      </c>
      <c r="ZX50" s="34">
        <v>0.51306368208772601</v>
      </c>
      <c r="ZY50" s="34">
        <v>0.51110405589473407</v>
      </c>
      <c r="ZZ50" s="34">
        <v>0.50936881996068106</v>
      </c>
      <c r="AAA50" s="34">
        <v>0.50773763580515896</v>
      </c>
      <c r="AAB50" s="34">
        <v>0.50611536119852796</v>
      </c>
      <c r="AAC50" s="34">
        <v>0.50447680032148101</v>
      </c>
      <c r="AAD50" s="34">
        <v>0.50292583064025598</v>
      </c>
      <c r="AAE50" s="34">
        <v>0.50153572676128</v>
      </c>
      <c r="AAF50" s="34">
        <v>0.50006201395245398</v>
      </c>
      <c r="AAG50" s="34">
        <v>0.49841508127769502</v>
      </c>
      <c r="AAH50" s="34">
        <v>0.49694467599500902</v>
      </c>
      <c r="AAI50" s="34">
        <v>0.49557874566926402</v>
      </c>
      <c r="AAJ50" s="34">
        <v>0.49402780620175202</v>
      </c>
      <c r="AAK50" s="34">
        <v>0.49255689487041499</v>
      </c>
      <c r="AAL50" s="34">
        <v>0.491428187470972</v>
      </c>
      <c r="AAM50" s="34">
        <v>0.49051729044560199</v>
      </c>
      <c r="AAN50" s="34">
        <v>0.48967617478404696</v>
      </c>
      <c r="AAO50" s="34">
        <v>0.488865550935072</v>
      </c>
      <c r="AAP50" s="34">
        <v>0.48806771652605396</v>
      </c>
      <c r="AAQ50" s="34">
        <v>0.48730371667056899</v>
      </c>
      <c r="AAR50" s="34">
        <v>0.48652389783857203</v>
      </c>
      <c r="AAS50" s="34">
        <v>0.48572946831363195</v>
      </c>
      <c r="AAT50" s="34">
        <v>0.48492720483071206</v>
      </c>
      <c r="AAU50" s="34">
        <v>0.48413180701807901</v>
      </c>
      <c r="AAV50" s="34">
        <v>0.48333327763695699</v>
      </c>
      <c r="AAW50" s="34">
        <v>0.48253510758961604</v>
      </c>
      <c r="AAX50" s="34">
        <v>0.48175800449683304</v>
      </c>
      <c r="AAY50" s="34">
        <v>0.48097529020511798</v>
      </c>
      <c r="AAZ50" s="34">
        <v>0.48019234915197501</v>
      </c>
      <c r="ABA50" s="34">
        <v>0.479398152350686</v>
      </c>
      <c r="ABB50" s="34">
        <v>0.47857385309127304</v>
      </c>
      <c r="ABC50" s="34">
        <v>0.47772703543654399</v>
      </c>
      <c r="ABD50" s="34">
        <v>0.47692675638029597</v>
      </c>
      <c r="ABE50" s="34">
        <v>0.47615971720810696</v>
      </c>
      <c r="ABF50" s="34">
        <v>0.47538759012695403</v>
      </c>
      <c r="ABG50" t="s">
        <v>843</v>
      </c>
      <c r="ABH50" t="s">
        <v>843</v>
      </c>
      <c r="ABI50" t="s">
        <v>1300</v>
      </c>
      <c r="ABJ50" s="34">
        <v>0.54443255804344293</v>
      </c>
      <c r="ABK50" s="34">
        <v>0.54985471044476908</v>
      </c>
      <c r="ABL50" s="34">
        <v>0.55545357962594</v>
      </c>
      <c r="ABM50" s="34">
        <v>0.56118368107439998</v>
      </c>
      <c r="ABN50" s="34">
        <v>0.56682004648465301</v>
      </c>
      <c r="ABO50" s="34">
        <v>0.57218823468912094</v>
      </c>
      <c r="ABP50" s="34">
        <v>0.57731875473259897</v>
      </c>
      <c r="ABQ50" s="34">
        <v>0.58229792068409503</v>
      </c>
      <c r="ABR50" s="34">
        <v>0.58710594630986901</v>
      </c>
      <c r="ABS50" s="34">
        <v>0.591659731409786</v>
      </c>
      <c r="ABT50" s="34">
        <v>0.59594257177763899</v>
      </c>
      <c r="ABU50" s="34">
        <v>0.59993739344000407</v>
      </c>
      <c r="ABV50" s="34">
        <v>0.60359417113327096</v>
      </c>
      <c r="ABW50" s="34">
        <v>0.60695476160487905</v>
      </c>
      <c r="ABX50" s="34">
        <v>0.60989218596932604</v>
      </c>
      <c r="ABY50" s="34">
        <v>0.61243689177942795</v>
      </c>
      <c r="ABZ50" s="34">
        <v>0.61497317035037202</v>
      </c>
      <c r="ACA50" s="34">
        <v>0.61740369869378597</v>
      </c>
      <c r="ACB50" s="34">
        <v>0.61951544939284298</v>
      </c>
      <c r="ACC50" s="34">
        <v>0.62139300279033893</v>
      </c>
      <c r="ACD50" s="34">
        <v>0.62310740064027403</v>
      </c>
      <c r="ACE50" s="34">
        <v>0.62454922746434105</v>
      </c>
      <c r="ACF50" s="34">
        <v>0.62559074675383297</v>
      </c>
      <c r="ACG50" s="34">
        <v>0.62610228053702</v>
      </c>
      <c r="ACH50" s="34">
        <v>0.62621933546620001</v>
      </c>
      <c r="ACI50" s="34">
        <v>0.62616818636967997</v>
      </c>
      <c r="ACJ50" s="34">
        <v>0.62581478573649796</v>
      </c>
      <c r="ACK50" s="34">
        <v>0.62511408646532307</v>
      </c>
      <c r="ACL50" s="34">
        <v>0.62412785715857999</v>
      </c>
      <c r="ACM50" s="34">
        <v>0.6229947754606</v>
      </c>
      <c r="ACN50" s="34">
        <v>0.621846636750506</v>
      </c>
      <c r="ACO50" s="34">
        <v>0.62072947571939496</v>
      </c>
      <c r="ACP50" s="34">
        <v>0.61960984338646496</v>
      </c>
      <c r="ACQ50" s="34">
        <v>0.61845124248432903</v>
      </c>
      <c r="ACR50" s="34">
        <v>0.61738480602739998</v>
      </c>
      <c r="ACS50" s="34">
        <v>0.61644060248796206</v>
      </c>
      <c r="ACT50" s="34">
        <v>0.61526353460614902</v>
      </c>
      <c r="ACU50" s="34">
        <v>0.61390538128681493</v>
      </c>
      <c r="ACV50" s="34">
        <v>0.61264599652656604</v>
      </c>
      <c r="ACW50" s="34">
        <v>0.61123052775546005</v>
      </c>
      <c r="ACX50" s="34">
        <v>0.60938010990052593</v>
      </c>
      <c r="ACY50" s="34">
        <v>0.60715489831345104</v>
      </c>
      <c r="ACZ50" s="34">
        <v>0.60467803207645299</v>
      </c>
      <c r="ADA50" s="34">
        <v>0.60195323506323595</v>
      </c>
      <c r="ADB50" s="34">
        <v>0.59899424790326206</v>
      </c>
      <c r="ADC50" s="34">
        <v>0.59580104752370899</v>
      </c>
      <c r="ADD50" s="34">
        <v>0.59243154840244205</v>
      </c>
      <c r="ADE50" s="34">
        <v>0.58890343522797506</v>
      </c>
      <c r="ADF50" s="34">
        <v>0.58524854709166907</v>
      </c>
      <c r="ADG50" s="34">
        <v>0.58155881058529801</v>
      </c>
      <c r="ADH50" s="34">
        <v>0.57792932196219604</v>
      </c>
      <c r="ADI50" s="34">
        <v>0.57440259881932598</v>
      </c>
      <c r="ADJ50" s="34">
        <v>0.57093550872017895</v>
      </c>
      <c r="ADK50" s="34">
        <v>0.56756823028905201</v>
      </c>
      <c r="ADL50" s="34">
        <v>0.56433874562669606</v>
      </c>
      <c r="ADM50" s="34">
        <v>0.56123693797149499</v>
      </c>
      <c r="ADN50" s="34">
        <v>0.55827449002670693</v>
      </c>
      <c r="ADO50" s="34">
        <v>0.55544773963592808</v>
      </c>
      <c r="ADP50" s="34">
        <v>0.552633697747687</v>
      </c>
      <c r="ADQ50" s="34">
        <v>0.549782794843237</v>
      </c>
      <c r="ADR50" s="34">
        <v>0.54688125351417194</v>
      </c>
      <c r="ADS50" s="34">
        <v>0.54391254375358999</v>
      </c>
      <c r="ADT50" s="34">
        <v>0.54091911062443099</v>
      </c>
      <c r="ADU50" s="34">
        <v>0.53790466682000793</v>
      </c>
      <c r="ADV50" s="34">
        <v>0.535004400895293</v>
      </c>
      <c r="ADW50" s="34">
        <v>0.53232240600103398</v>
      </c>
      <c r="ADX50" s="34">
        <v>0.52984433995775704</v>
      </c>
      <c r="ADY50" s="34">
        <v>0.52761696131804103</v>
      </c>
      <c r="ADZ50" s="34">
        <v>0.52572899316625499</v>
      </c>
      <c r="AEA50" s="34">
        <v>0.52399086910194304</v>
      </c>
      <c r="AEB50" s="34">
        <v>0.52221945747369292</v>
      </c>
      <c r="AEC50" s="34">
        <v>0.520535525664784</v>
      </c>
      <c r="AED50" s="34">
        <v>0.51906239905431695</v>
      </c>
      <c r="AEE50" s="34">
        <v>0.51780294866892906</v>
      </c>
      <c r="AEF50" s="34">
        <v>0.51662417888361201</v>
      </c>
      <c r="AEG50" s="34">
        <v>0.51543306317989102</v>
      </c>
      <c r="AEH50" s="34">
        <v>0.51419791965823003</v>
      </c>
      <c r="AEI50" s="34">
        <v>0.51301193238931098</v>
      </c>
      <c r="AEJ50" s="34">
        <v>0.51194287538504601</v>
      </c>
      <c r="AEK50" s="34">
        <v>0.51075566733350897</v>
      </c>
      <c r="AEL50" s="34">
        <v>0.509376437902334</v>
      </c>
      <c r="AEM50" s="34">
        <v>0.50816182880487704</v>
      </c>
      <c r="AEN50" s="34">
        <v>0.50702809557150896</v>
      </c>
      <c r="AEO50" s="34">
        <v>0.50567426042885899</v>
      </c>
      <c r="AEP50" s="34">
        <v>0.50438049664187101</v>
      </c>
      <c r="AEQ50" s="34">
        <v>0.50341099063995898</v>
      </c>
      <c r="AER50" s="34">
        <v>0.50262974160361895</v>
      </c>
      <c r="AES50" s="34">
        <v>0.50190037509671304</v>
      </c>
      <c r="AET50" s="34">
        <v>0.50119323972039698</v>
      </c>
      <c r="AEU50" s="34">
        <v>0.50048214920587297</v>
      </c>
      <c r="AEV50" s="34">
        <v>0.49979317937069095</v>
      </c>
      <c r="AEW50" s="34">
        <v>0.49908689247625398</v>
      </c>
      <c r="AEX50" s="34">
        <v>0.49835304785915002</v>
      </c>
      <c r="AEY50" s="34">
        <v>0.49759954455634897</v>
      </c>
      <c r="AEZ50" s="34">
        <v>0.49684569537803902</v>
      </c>
      <c r="AFA50" s="34">
        <v>0.49607563465101101</v>
      </c>
      <c r="AFB50" s="34">
        <v>0.49528735771464399</v>
      </c>
      <c r="AFC50" s="34">
        <v>0.49450154289460502</v>
      </c>
      <c r="AFD50" s="34">
        <v>0.49370890510852</v>
      </c>
      <c r="AFE50" s="34">
        <v>0.49292175570659097</v>
      </c>
      <c r="AFF50" s="34">
        <v>0.49212376885349002</v>
      </c>
      <c r="AFG50" t="s">
        <v>843</v>
      </c>
      <c r="AFH50" t="s">
        <v>843</v>
      </c>
      <c r="AFI50" s="34">
        <v>0.69496999999999998</v>
      </c>
      <c r="AFJ50" s="34">
        <v>0.70206000000000002</v>
      </c>
      <c r="AFK50" s="34">
        <v>0.70995999999999992</v>
      </c>
      <c r="AFL50" s="34">
        <v>0.70650999999999997</v>
      </c>
      <c r="AFM50" s="34">
        <v>0.70438999999999996</v>
      </c>
      <c r="AFN50" s="34">
        <v>0.70291999999999999</v>
      </c>
      <c r="AFO50" s="34">
        <v>0.70641999999999994</v>
      </c>
      <c r="AFP50" s="34">
        <v>0.69499</v>
      </c>
      <c r="AFQ50" s="34">
        <v>0.68323999999999996</v>
      </c>
      <c r="AFR50" s="34">
        <v>0.68955</v>
      </c>
      <c r="AFS50" s="34">
        <v>0.69023000000000001</v>
      </c>
      <c r="AFT50" s="34">
        <v>0.68976000000000004</v>
      </c>
      <c r="AFU50" s="34">
        <v>0.69334000000000007</v>
      </c>
      <c r="AFV50" s="34">
        <v>0.69298000000000004</v>
      </c>
      <c r="AFW50" s="34">
        <v>0.69757000000000002</v>
      </c>
      <c r="AFX50" s="34">
        <v>0.69962000000000002</v>
      </c>
      <c r="AFY50" s="34">
        <v>0.70602999999999994</v>
      </c>
      <c r="AFZ50" s="34">
        <v>0.65881000000000001</v>
      </c>
      <c r="AGA50" s="34">
        <v>0.68669000000000002</v>
      </c>
      <c r="AGB50" t="s">
        <v>843</v>
      </c>
      <c r="AGC50" t="s">
        <v>843</v>
      </c>
      <c r="AGD50" t="s">
        <v>843</v>
      </c>
      <c r="AGE50" t="s">
        <v>843</v>
      </c>
      <c r="AGF50" s="34">
        <v>4.1447777301073074E-2</v>
      </c>
      <c r="AGG50" t="s">
        <v>843</v>
      </c>
      <c r="AGH50" t="s">
        <v>843</v>
      </c>
      <c r="AGI50" t="s">
        <v>843</v>
      </c>
      <c r="AGJ50" t="s">
        <v>843</v>
      </c>
      <c r="AGK50" t="s">
        <v>843</v>
      </c>
      <c r="AGL50" t="s">
        <v>843</v>
      </c>
      <c r="AGM50" t="s">
        <v>843</v>
      </c>
      <c r="AGN50" t="s">
        <v>843</v>
      </c>
      <c r="AGO50" s="34">
        <v>0.52900000000000003</v>
      </c>
      <c r="AGP50" s="34">
        <v>2021</v>
      </c>
      <c r="AGQ50" t="s">
        <v>832</v>
      </c>
      <c r="AGR50" t="s">
        <v>843</v>
      </c>
      <c r="AGS50" s="34">
        <v>5.7999999999999996E-2</v>
      </c>
      <c r="AGT50" s="34">
        <v>2021</v>
      </c>
      <c r="AGU50" t="s">
        <v>832</v>
      </c>
      <c r="AGV50" t="s">
        <v>843</v>
      </c>
      <c r="AGW50" s="34">
        <v>0.113</v>
      </c>
      <c r="AGX50" s="34">
        <v>2021</v>
      </c>
      <c r="AGY50" t="s">
        <v>832</v>
      </c>
      <c r="AGZ50" t="s">
        <v>843</v>
      </c>
      <c r="AHA50" s="34">
        <v>0.28399999999999997</v>
      </c>
      <c r="AHB50" s="34">
        <v>2021</v>
      </c>
      <c r="AHC50" t="s">
        <v>832</v>
      </c>
      <c r="AHD50" t="s">
        <v>843</v>
      </c>
      <c r="AHE50" s="34"/>
      <c r="AHF50" s="34"/>
      <c r="AHG50" t="s">
        <v>1460</v>
      </c>
      <c r="AHH50" t="s">
        <v>843</v>
      </c>
      <c r="AHI50" t="s">
        <v>830</v>
      </c>
      <c r="AHJ50" s="34">
        <v>0.19304159283638</v>
      </c>
      <c r="AHK50" s="34">
        <v>0.19641657173633575</v>
      </c>
      <c r="AHL50" s="34">
        <v>0.19989664852619171</v>
      </c>
      <c r="AHM50" s="34">
        <v>0.17822049558162689</v>
      </c>
      <c r="AHN50" s="34">
        <v>0.17811471223831177</v>
      </c>
      <c r="AHO50" t="s">
        <v>843</v>
      </c>
      <c r="AHP50" s="34"/>
      <c r="AHQ50" s="34"/>
      <c r="AHR50" s="34"/>
      <c r="AHS50" s="34"/>
      <c r="AHT50" s="34"/>
      <c r="AHU50" t="s">
        <v>843</v>
      </c>
      <c r="AHV50" s="34">
        <v>0.18022792041301727</v>
      </c>
      <c r="AHW50" s="34">
        <v>0.18125468492507935</v>
      </c>
      <c r="AHX50" s="34">
        <v>0.18113249540328979</v>
      </c>
      <c r="AHY50" s="34">
        <v>0.15697440505027771</v>
      </c>
      <c r="AHZ50" s="34">
        <v>0.15471169352531433</v>
      </c>
      <c r="AIA50" t="s">
        <v>832</v>
      </c>
      <c r="AIB50" t="s">
        <v>843</v>
      </c>
      <c r="AIC50" s="34">
        <v>0.18034827709197998</v>
      </c>
      <c r="AID50" s="34">
        <v>0.18127453327178955</v>
      </c>
      <c r="AIE50" s="34">
        <v>0.1811622679233551</v>
      </c>
      <c r="AIF50" s="34">
        <v>0.15703392028808594</v>
      </c>
      <c r="AIG50" s="34">
        <v>0.15356653928756714</v>
      </c>
      <c r="AIH50" t="s">
        <v>924</v>
      </c>
      <c r="AII50" t="s">
        <v>843</v>
      </c>
      <c r="AIJ50" s="34">
        <v>0.18501248955726624</v>
      </c>
      <c r="AIK50" s="34">
        <v>0.18677400052547455</v>
      </c>
      <c r="AIL50" s="34">
        <v>0.184906005859375</v>
      </c>
      <c r="AIM50" s="34">
        <v>0.15523999929428101</v>
      </c>
      <c r="AIN50" s="34">
        <v>0.1551700085401535</v>
      </c>
      <c r="AIO50" t="s">
        <v>1607</v>
      </c>
      <c r="AIP50" s="34">
        <v>0.18024665117263794</v>
      </c>
      <c r="AIQ50" t="s">
        <v>843</v>
      </c>
      <c r="AIR50" s="34">
        <v>0.18260000000000001</v>
      </c>
      <c r="AIS50" s="34">
        <v>0.18137</v>
      </c>
      <c r="AIT50" s="34">
        <v>0.18062999999999999</v>
      </c>
      <c r="AIU50" s="34">
        <v>0.17981000000000003</v>
      </c>
      <c r="AIV50" s="34">
        <v>0.17896000000000001</v>
      </c>
      <c r="AIW50" s="34">
        <v>0.17810999999999999</v>
      </c>
      <c r="AIX50" t="s">
        <v>843</v>
      </c>
      <c r="AIY50" s="34">
        <v>9.1599999999999997E-3</v>
      </c>
      <c r="AIZ50" s="34">
        <v>1.486E-2</v>
      </c>
      <c r="AJA50" s="34">
        <v>1.9179999999999999E-2</v>
      </c>
      <c r="AJB50" s="34">
        <v>1.9900000000000001E-2</v>
      </c>
      <c r="AJC50" s="34">
        <v>2.0150000000000001E-2</v>
      </c>
      <c r="AJD50" s="34">
        <v>2.0150000000000001E-2</v>
      </c>
      <c r="AJE50" t="s">
        <v>843</v>
      </c>
      <c r="AJF50" s="34">
        <v>2.3627296090126038E-2</v>
      </c>
      <c r="AJG50" s="34">
        <v>2.1225007250905037E-2</v>
      </c>
      <c r="AJH50" s="34">
        <v>1.4064481481909752E-2</v>
      </c>
      <c r="AJI50" s="34">
        <v>-4.9152476713061333E-3</v>
      </c>
      <c r="AJJ50" s="34">
        <v>1.4012252911925316E-2</v>
      </c>
      <c r="AJK50" t="s">
        <v>830</v>
      </c>
      <c r="AJL50" t="s">
        <v>843</v>
      </c>
      <c r="AJM50" t="s">
        <v>843</v>
      </c>
      <c r="AJN50" s="34">
        <v>2.1390097215771675E-2</v>
      </c>
      <c r="AJO50" s="34">
        <v>1.5410270541906357E-2</v>
      </c>
      <c r="AJP50" s="34">
        <v>5.2138622850179672E-3</v>
      </c>
      <c r="AJQ50" s="34">
        <v>1.4754686504602432E-2</v>
      </c>
      <c r="AJR50" s="34">
        <v>2.8592612594366074E-2</v>
      </c>
      <c r="AJS50" t="s">
        <v>832</v>
      </c>
      <c r="AJT50" t="s">
        <v>843</v>
      </c>
      <c r="AJU50" t="s">
        <v>843</v>
      </c>
      <c r="AJV50" t="s">
        <v>843</v>
      </c>
      <c r="AJW50" s="34">
        <v>1.3394877314567566E-2</v>
      </c>
      <c r="AJX50" s="34">
        <v>1.19713069871068E-2</v>
      </c>
      <c r="AJY50" s="34">
        <v>5.8341664262115955E-3</v>
      </c>
      <c r="AJZ50" s="34">
        <v>-1.3103129342198372E-2</v>
      </c>
      <c r="AKA50" s="34">
        <v>6.1189485713839531E-3</v>
      </c>
      <c r="AKB50" t="s">
        <v>830</v>
      </c>
      <c r="AKC50" t="s">
        <v>843</v>
      </c>
      <c r="AKD50" t="s">
        <v>843</v>
      </c>
      <c r="AKE50" t="s">
        <v>843</v>
      </c>
      <c r="AKF50" s="34">
        <v>1.2565422803163528E-2</v>
      </c>
      <c r="AKG50" s="34">
        <v>7.345135323703289E-3</v>
      </c>
      <c r="AKH50" s="34">
        <v>-2.1750577725470066E-3</v>
      </c>
      <c r="AKI50" s="34">
        <v>8.3282329142093658E-3</v>
      </c>
      <c r="AKJ50" s="34">
        <v>2.3996777832508087E-2</v>
      </c>
      <c r="AKK50" t="s">
        <v>832</v>
      </c>
      <c r="AKL50" t="s">
        <v>843</v>
      </c>
      <c r="AKM50" s="34">
        <v>8140</v>
      </c>
      <c r="AKN50" t="s">
        <v>832</v>
      </c>
      <c r="AKO50" t="s">
        <v>843</v>
      </c>
      <c r="AKP50" s="34">
        <v>8646.36328125</v>
      </c>
      <c r="AKQ50" t="s">
        <v>830</v>
      </c>
      <c r="AKR50" t="s">
        <v>843</v>
      </c>
      <c r="AKS50" s="34">
        <v>8831.1267126425591</v>
      </c>
      <c r="AKT50" t="s">
        <v>832</v>
      </c>
      <c r="AKU50" t="s">
        <v>843</v>
      </c>
      <c r="AKV50" s="34">
        <v>8917.6738979692691</v>
      </c>
      <c r="AKW50" t="s">
        <v>832</v>
      </c>
      <c r="AKX50" t="s">
        <v>843</v>
      </c>
      <c r="AKY50" s="34">
        <v>0.17461875081062317</v>
      </c>
      <c r="AKZ50" s="34">
        <v>0.17668218910694122</v>
      </c>
      <c r="ALA50" s="34">
        <v>0.17095015943050385</v>
      </c>
      <c r="ALB50" s="34">
        <v>0.15496672689914703</v>
      </c>
      <c r="ALC50" s="34">
        <v>0.14347393810749054</v>
      </c>
      <c r="ALD50" t="s">
        <v>830</v>
      </c>
      <c r="ALE50" t="s">
        <v>843</v>
      </c>
      <c r="ALF50" t="s">
        <v>843</v>
      </c>
      <c r="ALG50" t="s">
        <v>843</v>
      </c>
      <c r="ALH50" s="34">
        <v>0.15909369289875031</v>
      </c>
      <c r="ALI50" s="34">
        <v>0.1588132232427597</v>
      </c>
      <c r="ALJ50" s="34">
        <v>0.14924350380897522</v>
      </c>
      <c r="ALK50" s="34">
        <v>0.13110247254371643</v>
      </c>
      <c r="ALL50" s="34">
        <v>0.11840031296014786</v>
      </c>
      <c r="ALM50" t="s">
        <v>832</v>
      </c>
    </row>
    <row r="51" spans="1:1001">
      <c r="A51" t="s">
        <v>512</v>
      </c>
      <c r="B51" t="s">
        <v>856</v>
      </c>
      <c r="C51" t="s">
        <v>857</v>
      </c>
      <c r="D51" s="34">
        <v>3.9769917726516724E-2</v>
      </c>
      <c r="E51" t="s">
        <v>465</v>
      </c>
      <c r="F51" s="34">
        <v>4.8514775931835175E-2</v>
      </c>
      <c r="G51" t="s">
        <v>1464</v>
      </c>
      <c r="H51" s="34">
        <v>4.9033664166927338E-2</v>
      </c>
      <c r="I51" t="s">
        <v>1294</v>
      </c>
      <c r="J51" s="34">
        <v>4.1994929313659668E-2</v>
      </c>
      <c r="K51" t="s">
        <v>1521</v>
      </c>
      <c r="L51" s="34"/>
      <c r="M51" t="s">
        <v>465</v>
      </c>
      <c r="N51" s="34">
        <v>0.55762004852294922</v>
      </c>
      <c r="O51" s="34"/>
      <c r="P51" t="s">
        <v>1459</v>
      </c>
      <c r="Q51" s="34"/>
      <c r="R51" t="s">
        <v>1459</v>
      </c>
      <c r="S51" s="34"/>
      <c r="T51" t="s">
        <v>1459</v>
      </c>
      <c r="U51" s="34"/>
      <c r="V51" t="s">
        <v>1459</v>
      </c>
      <c r="W51" t="s">
        <v>843</v>
      </c>
      <c r="X51" t="s">
        <v>1464</v>
      </c>
      <c r="Y51" s="34">
        <v>0.39211338758468628</v>
      </c>
      <c r="Z51" s="34"/>
      <c r="AA51" t="s">
        <v>1459</v>
      </c>
      <c r="AB51" s="34"/>
      <c r="AC51" t="s">
        <v>1459</v>
      </c>
      <c r="AD51" s="34"/>
      <c r="AE51" t="s">
        <v>1459</v>
      </c>
      <c r="AF51" s="34">
        <v>0.39211338758468628</v>
      </c>
      <c r="AG51" t="s">
        <v>1464</v>
      </c>
      <c r="AH51" t="s">
        <v>843</v>
      </c>
      <c r="AI51" t="s">
        <v>1294</v>
      </c>
      <c r="AJ51" s="34">
        <v>0.38063862919807434</v>
      </c>
      <c r="AK51" s="34"/>
      <c r="AL51" t="s">
        <v>1459</v>
      </c>
      <c r="AM51" s="34"/>
      <c r="AN51" t="s">
        <v>1459</v>
      </c>
      <c r="AO51" s="34"/>
      <c r="AP51" t="s">
        <v>1459</v>
      </c>
      <c r="AQ51" s="34">
        <v>0.38063862919807434</v>
      </c>
      <c r="AR51" t="s">
        <v>1294</v>
      </c>
      <c r="AS51" t="s">
        <v>843</v>
      </c>
      <c r="AT51" t="s">
        <v>1521</v>
      </c>
      <c r="AU51" s="34">
        <v>0.38055825233459473</v>
      </c>
      <c r="AV51" s="34"/>
      <c r="AW51" t="s">
        <v>1459</v>
      </c>
      <c r="AX51" s="34"/>
      <c r="AY51" t="s">
        <v>1459</v>
      </c>
      <c r="AZ51" s="34"/>
      <c r="BA51" t="s">
        <v>1459</v>
      </c>
      <c r="BB51" s="34">
        <v>0.38055825233459473</v>
      </c>
      <c r="BC51" t="s">
        <v>1521</v>
      </c>
      <c r="BD51" t="s">
        <v>843</v>
      </c>
      <c r="BE51" s="34">
        <v>0.54523499805254672</v>
      </c>
      <c r="BF51" t="s">
        <v>465</v>
      </c>
      <c r="BG51" t="s">
        <v>843</v>
      </c>
      <c r="BH51" t="s">
        <v>465</v>
      </c>
      <c r="BI51" s="34">
        <v>3.0569381713867188</v>
      </c>
      <c r="BJ51" t="s">
        <v>819</v>
      </c>
      <c r="BK51" s="34">
        <v>3.4018971920013428</v>
      </c>
      <c r="BL51" t="s">
        <v>1294</v>
      </c>
      <c r="BM51" s="34">
        <v>3.4401423931121826</v>
      </c>
      <c r="BN51" t="s">
        <v>1521</v>
      </c>
      <c r="BO51" s="34">
        <v>3.8658242225646973</v>
      </c>
      <c r="BP51" t="s">
        <v>843</v>
      </c>
      <c r="BQ51" s="34">
        <v>2.3396694660186768</v>
      </c>
      <c r="BR51" t="s">
        <v>465</v>
      </c>
      <c r="BS51" s="34"/>
      <c r="BT51" t="s">
        <v>843</v>
      </c>
      <c r="BU51" s="34">
        <v>3.3246822357177734</v>
      </c>
      <c r="BV51" t="s">
        <v>1552</v>
      </c>
      <c r="BW51" t="s">
        <v>843</v>
      </c>
      <c r="BX51" s="34">
        <v>2.5122501850128174</v>
      </c>
      <c r="BY51" t="s">
        <v>465</v>
      </c>
      <c r="BZ51" t="s">
        <v>843</v>
      </c>
      <c r="CA51" t="s">
        <v>465</v>
      </c>
      <c r="CB51" s="34">
        <v>5.4214815609157085E-3</v>
      </c>
      <c r="CC51" s="34">
        <v>4.6930694952607155E-3</v>
      </c>
      <c r="CD51" s="34">
        <v>4.7089480794966221E-3</v>
      </c>
      <c r="CE51" s="34">
        <v>3.8022354710847139E-3</v>
      </c>
      <c r="CF51" s="34">
        <v>3.8022384978830814E-3</v>
      </c>
      <c r="CG51" t="s">
        <v>843</v>
      </c>
      <c r="CH51" t="s">
        <v>465</v>
      </c>
      <c r="CI51" s="34">
        <v>6.4205015078186989E-3</v>
      </c>
      <c r="CJ51" s="34">
        <v>5.952516570687294E-3</v>
      </c>
      <c r="CK51" s="34">
        <v>5.778125487267971E-3</v>
      </c>
      <c r="CL51" s="34">
        <v>5.6714778766036034E-3</v>
      </c>
      <c r="CM51" s="34">
        <v>5.6387479417026043E-3</v>
      </c>
      <c r="CN51" t="s">
        <v>843</v>
      </c>
      <c r="CO51" t="s">
        <v>465</v>
      </c>
      <c r="CP51" s="34">
        <v>5.9743542224168777E-3</v>
      </c>
      <c r="CQ51" s="34">
        <v>5.7432614266872406E-3</v>
      </c>
      <c r="CR51" s="34">
        <v>5.7246191427111626E-3</v>
      </c>
      <c r="CS51" s="34">
        <v>5.6582079268991947E-3</v>
      </c>
      <c r="CT51" s="34">
        <v>5.6660785339772701E-3</v>
      </c>
      <c r="CU51" t="s">
        <v>843</v>
      </c>
      <c r="CV51" t="s">
        <v>465</v>
      </c>
      <c r="CW51" s="34">
        <v>5.7653733529150486E-3</v>
      </c>
      <c r="CX51" s="34">
        <v>5.6581948883831501E-3</v>
      </c>
      <c r="CY51" s="34">
        <v>5.5668866261839867E-3</v>
      </c>
      <c r="CZ51" s="34">
        <v>5.4930443875491619E-3</v>
      </c>
      <c r="DA51" s="34">
        <v>5.49300666898489E-3</v>
      </c>
      <c r="DB51" t="s">
        <v>843</v>
      </c>
      <c r="DC51" s="34"/>
      <c r="DD51" s="34"/>
      <c r="DE51" s="34"/>
      <c r="DF51" s="34"/>
      <c r="DG51" s="34"/>
      <c r="DH51" t="s">
        <v>1460</v>
      </c>
      <c r="DI51" t="s">
        <v>843</v>
      </c>
      <c r="DJ51" s="34"/>
      <c r="DK51" s="34"/>
      <c r="DL51" s="34"/>
      <c r="DM51" s="34"/>
      <c r="DN51" s="34"/>
      <c r="DO51" t="s">
        <v>1460</v>
      </c>
      <c r="DP51" t="s">
        <v>843</v>
      </c>
      <c r="DQ51" s="34"/>
      <c r="DR51" t="s">
        <v>1460</v>
      </c>
      <c r="DS51" t="s">
        <v>843</v>
      </c>
      <c r="DT51" t="s">
        <v>843</v>
      </c>
      <c r="DU51" s="34"/>
      <c r="DV51" t="s">
        <v>1460</v>
      </c>
      <c r="DW51" t="s">
        <v>843</v>
      </c>
      <c r="DX51" t="s">
        <v>843</v>
      </c>
      <c r="DY51" t="s">
        <v>465</v>
      </c>
      <c r="DZ51" s="34">
        <v>2.1715874318033457E-3</v>
      </c>
      <c r="EA51" s="34">
        <v>3.2348956447094679E-3</v>
      </c>
      <c r="EB51" s="34">
        <v>-7.9938117414712906E-4</v>
      </c>
      <c r="EC51" s="34">
        <v>-6.023443304002285E-3</v>
      </c>
      <c r="ED51" s="34">
        <v>1.3055985793471336E-2</v>
      </c>
      <c r="EE51" t="s">
        <v>843</v>
      </c>
      <c r="EF51" t="s">
        <v>465</v>
      </c>
      <c r="EG51" s="34">
        <v>3.6000001709908247E-3</v>
      </c>
      <c r="EH51" s="34">
        <v>2.5999997742474079E-3</v>
      </c>
      <c r="EI51" s="34">
        <v>-9.9999961093999445E-5</v>
      </c>
      <c r="EJ51" s="34">
        <v>1.999999862164259E-3</v>
      </c>
      <c r="EK51" s="34">
        <v>1.0000000474974513E-3</v>
      </c>
      <c r="EL51" t="s">
        <v>843</v>
      </c>
      <c r="EM51" t="s">
        <v>465</v>
      </c>
      <c r="EN51" s="34">
        <v>3.5073859617114067E-3</v>
      </c>
      <c r="EO51" s="34">
        <v>2.6816804893314838E-3</v>
      </c>
      <c r="EP51" s="34">
        <v>-1.4286595396697521E-3</v>
      </c>
      <c r="EQ51" s="34">
        <v>5.0182463601231575E-3</v>
      </c>
      <c r="ER51" s="34">
        <v>7.3443073779344559E-3</v>
      </c>
      <c r="ES51" t="s">
        <v>843</v>
      </c>
      <c r="ET51" t="s">
        <v>465</v>
      </c>
      <c r="EU51" s="34">
        <v>3.8306564092636108E-3</v>
      </c>
      <c r="EV51" s="34">
        <v>2.7025560848414898E-3</v>
      </c>
      <c r="EW51" s="34">
        <v>3.3236271701753139E-3</v>
      </c>
      <c r="EX51" s="34">
        <v>4.6387426555156708E-3</v>
      </c>
      <c r="EY51" s="34">
        <v>-7.6699157943949103E-5</v>
      </c>
      <c r="EZ51" t="s">
        <v>843</v>
      </c>
      <c r="FA51" t="s">
        <v>465</v>
      </c>
      <c r="FB51" s="34">
        <v>-4.2330138385295868E-3</v>
      </c>
      <c r="FC51" s="34">
        <v>-5.191451869904995E-3</v>
      </c>
      <c r="FD51" s="34">
        <v>-1.7498646629974246E-3</v>
      </c>
      <c r="FE51" s="34">
        <v>-1.8796479562297463E-3</v>
      </c>
      <c r="FF51" s="34">
        <v>1.3925275765359402E-2</v>
      </c>
      <c r="FG51" t="s">
        <v>843</v>
      </c>
      <c r="FH51" s="34"/>
      <c r="FI51" s="34"/>
      <c r="FJ51" s="34"/>
      <c r="FK51" s="34"/>
      <c r="FL51" s="34"/>
      <c r="FM51" t="s">
        <v>843</v>
      </c>
      <c r="FN51" t="s">
        <v>843</v>
      </c>
      <c r="FO51" s="34"/>
      <c r="FP51" t="s">
        <v>1460</v>
      </c>
      <c r="FQ51" t="s">
        <v>843</v>
      </c>
      <c r="FR51" t="s">
        <v>843</v>
      </c>
      <c r="FS51" s="34"/>
      <c r="FT51" t="s">
        <v>1460</v>
      </c>
      <c r="FU51" t="s">
        <v>843</v>
      </c>
      <c r="FV51" t="s">
        <v>843</v>
      </c>
      <c r="FW51" s="34"/>
      <c r="FX51" t="s">
        <v>1460</v>
      </c>
      <c r="FY51" t="s">
        <v>843</v>
      </c>
      <c r="FZ51" s="34"/>
      <c r="GA51" s="34"/>
      <c r="GB51" s="34"/>
      <c r="GC51" s="34"/>
      <c r="GD51" s="34"/>
      <c r="GE51" t="s">
        <v>1460</v>
      </c>
      <c r="GF51" t="s">
        <v>843</v>
      </c>
      <c r="GG51" s="34"/>
      <c r="GH51" s="34"/>
      <c r="GI51" s="34"/>
      <c r="GJ51" s="34"/>
      <c r="GK51" s="34"/>
      <c r="GL51" t="s">
        <v>1460</v>
      </c>
      <c r="GM51" t="s">
        <v>843</v>
      </c>
      <c r="GN51" s="34"/>
      <c r="GO51" t="s">
        <v>1460</v>
      </c>
      <c r="GP51" t="s">
        <v>843</v>
      </c>
      <c r="GQ51" t="s">
        <v>843</v>
      </c>
      <c r="GR51" s="34"/>
      <c r="GS51" s="34"/>
      <c r="GT51" s="34"/>
      <c r="GU51" s="34"/>
      <c r="GV51" s="34"/>
      <c r="GW51" t="s">
        <v>1460</v>
      </c>
      <c r="GX51" t="s">
        <v>843</v>
      </c>
      <c r="GY51" t="s">
        <v>843</v>
      </c>
      <c r="GZ51" t="s">
        <v>843</v>
      </c>
      <c r="HA51" t="s">
        <v>843</v>
      </c>
      <c r="HB51" t="s">
        <v>843</v>
      </c>
      <c r="HC51" t="s">
        <v>843</v>
      </c>
      <c r="HD51" t="s">
        <v>843</v>
      </c>
      <c r="HE51" t="s">
        <v>843</v>
      </c>
      <c r="HF51" t="s">
        <v>843</v>
      </c>
      <c r="HG51" t="s">
        <v>843</v>
      </c>
      <c r="HH51" s="34">
        <v>20104</v>
      </c>
      <c r="HI51" s="34">
        <v>20657</v>
      </c>
      <c r="HJ51" s="34">
        <v>21288</v>
      </c>
      <c r="HK51" s="34">
        <v>21982</v>
      </c>
      <c r="HL51" s="34">
        <v>22715</v>
      </c>
      <c r="HM51" s="34">
        <v>23497</v>
      </c>
      <c r="HN51" s="34">
        <v>24323</v>
      </c>
      <c r="HO51" s="34">
        <v>25191</v>
      </c>
      <c r="HP51" s="34">
        <v>26115</v>
      </c>
      <c r="HQ51" s="34">
        <v>27044</v>
      </c>
      <c r="HR51" s="34">
        <v>27556</v>
      </c>
      <c r="HS51" s="34">
        <v>27962</v>
      </c>
      <c r="HT51" s="34">
        <v>28421</v>
      </c>
      <c r="HU51" s="34">
        <v>28657</v>
      </c>
      <c r="HV51" s="34">
        <v>28971</v>
      </c>
      <c r="HW51" s="34">
        <v>29366</v>
      </c>
      <c r="HX51" s="34">
        <v>29739</v>
      </c>
      <c r="HY51" s="34">
        <v>30060</v>
      </c>
      <c r="HZ51" s="34">
        <v>30335</v>
      </c>
      <c r="IA51" s="34">
        <v>30610</v>
      </c>
      <c r="IB51" s="34">
        <v>30910</v>
      </c>
      <c r="IC51" s="34">
        <v>31122</v>
      </c>
      <c r="ID51" s="34">
        <v>31305</v>
      </c>
      <c r="IE51" s="34">
        <v>31538</v>
      </c>
      <c r="IF51" s="34">
        <v>31763</v>
      </c>
      <c r="IG51" s="34">
        <v>31984</v>
      </c>
      <c r="IH51" s="34">
        <v>32197.000000000004</v>
      </c>
      <c r="II51" s="34">
        <v>32406</v>
      </c>
      <c r="IJ51" s="34">
        <v>32607.999999999996</v>
      </c>
      <c r="IK51" s="34">
        <v>32806</v>
      </c>
      <c r="IL51" s="34">
        <v>32995</v>
      </c>
      <c r="IM51" s="34">
        <v>33176</v>
      </c>
      <c r="IN51" s="34">
        <v>33356</v>
      </c>
      <c r="IO51" s="34">
        <v>33526</v>
      </c>
      <c r="IP51" s="34">
        <v>33681</v>
      </c>
      <c r="IQ51" s="34">
        <v>33831</v>
      </c>
      <c r="IR51" s="34">
        <v>33979</v>
      </c>
      <c r="IS51" s="34">
        <v>34116</v>
      </c>
      <c r="IT51" s="34">
        <v>34237</v>
      </c>
      <c r="IU51" s="34">
        <v>34349</v>
      </c>
      <c r="IV51" s="34">
        <v>34450</v>
      </c>
      <c r="IW51" s="34">
        <v>34542</v>
      </c>
      <c r="IX51" s="34">
        <v>34620</v>
      </c>
      <c r="IY51" s="34">
        <v>34678</v>
      </c>
      <c r="IZ51" s="34">
        <v>34730</v>
      </c>
      <c r="JA51" s="34">
        <v>34768</v>
      </c>
      <c r="JB51" s="34">
        <v>34789</v>
      </c>
      <c r="JC51" s="34">
        <v>34801</v>
      </c>
      <c r="JD51" s="34">
        <v>34800</v>
      </c>
      <c r="JE51" s="34">
        <v>34786</v>
      </c>
      <c r="JF51" s="34">
        <v>34768</v>
      </c>
      <c r="JG51" s="34">
        <v>34739</v>
      </c>
      <c r="JH51" s="34">
        <v>34702</v>
      </c>
      <c r="JI51" s="34">
        <v>34657</v>
      </c>
      <c r="JJ51" s="34">
        <v>34603</v>
      </c>
      <c r="JK51" s="34">
        <v>34553</v>
      </c>
      <c r="JL51" s="34">
        <v>34503</v>
      </c>
      <c r="JM51" s="34">
        <v>34444</v>
      </c>
      <c r="JN51" s="34">
        <v>34384</v>
      </c>
      <c r="JO51" s="34">
        <v>34319</v>
      </c>
      <c r="JP51" s="34">
        <v>34255</v>
      </c>
      <c r="JQ51" s="34">
        <v>34194</v>
      </c>
      <c r="JR51" s="34">
        <v>34125</v>
      </c>
      <c r="JS51" s="34">
        <v>34059</v>
      </c>
      <c r="JT51" s="34">
        <v>33993</v>
      </c>
      <c r="JU51" s="34">
        <v>33925</v>
      </c>
      <c r="JV51" s="34">
        <v>33858</v>
      </c>
      <c r="JW51" s="34">
        <v>33795</v>
      </c>
      <c r="JX51" s="34">
        <v>33725</v>
      </c>
      <c r="JY51" s="34">
        <v>33656</v>
      </c>
      <c r="JZ51" s="34">
        <v>33590</v>
      </c>
      <c r="KA51" s="34">
        <v>33522</v>
      </c>
      <c r="KB51" s="34">
        <v>33450</v>
      </c>
      <c r="KC51" s="34">
        <v>33380</v>
      </c>
      <c r="KD51" s="34">
        <v>33316</v>
      </c>
      <c r="KE51" s="34">
        <v>33249</v>
      </c>
      <c r="KF51" s="34">
        <v>33181</v>
      </c>
      <c r="KG51" s="34">
        <v>33111</v>
      </c>
      <c r="KH51" s="34">
        <v>33044</v>
      </c>
      <c r="KI51" s="34">
        <v>32977</v>
      </c>
      <c r="KJ51" s="34">
        <v>32906</v>
      </c>
      <c r="KK51" s="34">
        <v>32837</v>
      </c>
      <c r="KL51" s="34">
        <v>32769</v>
      </c>
      <c r="KM51" s="34">
        <v>32702</v>
      </c>
      <c r="KN51" s="34">
        <v>32634.999999999996</v>
      </c>
      <c r="KO51" s="34">
        <v>32564</v>
      </c>
      <c r="KP51" s="34">
        <v>32494.999999999996</v>
      </c>
      <c r="KQ51" s="34">
        <v>32424.999999999996</v>
      </c>
      <c r="KR51" s="34">
        <v>32360.999999999996</v>
      </c>
      <c r="KS51" s="34">
        <v>32295</v>
      </c>
      <c r="KT51" s="34">
        <v>32226.999999999996</v>
      </c>
      <c r="KU51" s="34">
        <v>32162</v>
      </c>
      <c r="KV51" s="34">
        <v>32100</v>
      </c>
      <c r="KW51" s="34">
        <v>32034.999999999996</v>
      </c>
      <c r="KX51" s="34">
        <v>31974</v>
      </c>
      <c r="KY51" s="34">
        <v>31916</v>
      </c>
      <c r="KZ51" s="34">
        <v>31858</v>
      </c>
      <c r="LA51" s="34">
        <v>31805</v>
      </c>
      <c r="LB51" s="34">
        <v>31759</v>
      </c>
      <c r="LC51" s="34">
        <v>31712</v>
      </c>
      <c r="LD51" s="34">
        <v>31668</v>
      </c>
      <c r="LE51" t="s">
        <v>843</v>
      </c>
      <c r="LF51" t="s">
        <v>843</v>
      </c>
      <c r="LG51" t="s">
        <v>843</v>
      </c>
      <c r="LH51" s="34">
        <v>2.6103774085640907E-2</v>
      </c>
      <c r="LI51" s="34">
        <v>2.7135444805026054E-2</v>
      </c>
      <c r="LJ51" s="34">
        <v>3.0089288949966431E-2</v>
      </c>
      <c r="LK51" s="34">
        <v>3.2080404460430145E-2</v>
      </c>
      <c r="LL51" s="34">
        <v>3.2801561057567596E-2</v>
      </c>
      <c r="LM51" s="34">
        <v>3.3847253769636154E-2</v>
      </c>
      <c r="LN51" s="34">
        <v>3.4549649804830551E-2</v>
      </c>
      <c r="LO51" s="34">
        <v>3.5064384341239929E-2</v>
      </c>
      <c r="LP51" s="34">
        <v>3.6023072898387909E-2</v>
      </c>
      <c r="LQ51" s="34">
        <v>3.4955307841300964E-2</v>
      </c>
      <c r="LR51" s="34">
        <v>1.8755128607153893E-2</v>
      </c>
      <c r="LS51" s="34">
        <v>1.4626148156821728E-2</v>
      </c>
      <c r="LT51" s="34">
        <v>1.6281863674521446E-2</v>
      </c>
      <c r="LU51" s="34">
        <v>8.269432932138443E-3</v>
      </c>
      <c r="LV51" s="34">
        <v>1.0897587984800339E-2</v>
      </c>
      <c r="LW51" s="34">
        <v>1.3542212545871735E-2</v>
      </c>
      <c r="LX51" s="34">
        <v>1.2621773406863213E-2</v>
      </c>
      <c r="LY51" s="34">
        <v>1.0736068710684776E-2</v>
      </c>
      <c r="LZ51" s="34">
        <v>9.1067766770720482E-3</v>
      </c>
      <c r="MA51" s="34">
        <v>9.0245911851525307E-3</v>
      </c>
      <c r="MB51" s="34">
        <v>9.7530027851462364E-3</v>
      </c>
      <c r="MC51" s="34">
        <v>6.8352082744240761E-3</v>
      </c>
      <c r="MD51" s="34">
        <v>5.8628646656870842E-3</v>
      </c>
      <c r="ME51" s="34">
        <v>7.4153388850390911E-3</v>
      </c>
      <c r="MF51" s="34">
        <v>7.1089225821197033E-3</v>
      </c>
      <c r="MG51" s="34">
        <v>6.9336872547864914E-3</v>
      </c>
      <c r="MH51" s="34">
        <v>6.6375029273331165E-3</v>
      </c>
      <c r="MI51" s="34">
        <v>6.4703105017542839E-3</v>
      </c>
      <c r="MJ51" s="34">
        <v>6.2140664085745811E-3</v>
      </c>
      <c r="MK51" s="34">
        <v>6.0537685640156269E-3</v>
      </c>
      <c r="ML51" s="34">
        <v>5.7446095161139965E-3</v>
      </c>
      <c r="MM51" s="34">
        <v>5.4706879891455173E-3</v>
      </c>
      <c r="MN51" s="34">
        <v>5.4109431803226471E-3</v>
      </c>
      <c r="MO51" s="34">
        <v>5.0835912115871906E-3</v>
      </c>
      <c r="MP51" s="34">
        <v>4.6126227825880051E-3</v>
      </c>
      <c r="MQ51" s="34">
        <v>4.4436617754399776E-3</v>
      </c>
      <c r="MR51" s="34">
        <v>4.3651447631418705E-3</v>
      </c>
      <c r="MS51" s="34">
        <v>4.023795947432518E-3</v>
      </c>
      <c r="MT51" s="34">
        <v>3.5404481459408998E-3</v>
      </c>
      <c r="MU51" s="34">
        <v>3.265975508838892E-3</v>
      </c>
      <c r="MV51" s="34">
        <v>2.936091274023056E-3</v>
      </c>
      <c r="MW51" s="34">
        <v>2.6669774670153856E-3</v>
      </c>
      <c r="MX51" s="34">
        <v>2.2555748000741005E-3</v>
      </c>
      <c r="MY51" s="34">
        <v>1.673930324614048E-3</v>
      </c>
      <c r="MZ51" s="34">
        <v>1.4983866130933166E-3</v>
      </c>
      <c r="NA51" s="34">
        <v>1.0935567552223802E-3</v>
      </c>
      <c r="NB51" s="34">
        <v>6.0382136143743992E-4</v>
      </c>
      <c r="NC51" s="34">
        <v>3.4487713128328323E-4</v>
      </c>
      <c r="ND51" s="34">
        <v>-2.873521953006275E-5</v>
      </c>
      <c r="NE51" s="34">
        <v>-4.0237978100776672E-4</v>
      </c>
      <c r="NF51" s="34">
        <v>-5.175834521651268E-4</v>
      </c>
      <c r="NG51" s="34">
        <v>-8.344483794644475E-4</v>
      </c>
      <c r="NH51" s="34">
        <v>-1.0656529339030385E-3</v>
      </c>
      <c r="NI51" s="34">
        <v>-1.2975967256352305E-3</v>
      </c>
      <c r="NJ51" s="34">
        <v>-1.5593419084325433E-3</v>
      </c>
      <c r="NK51" s="34">
        <v>-1.44600635394454E-3</v>
      </c>
      <c r="NL51" s="34">
        <v>-1.4481003163382411E-3</v>
      </c>
      <c r="NM51" s="34">
        <v>-1.7114599468186498E-3</v>
      </c>
      <c r="NN51" s="34">
        <v>-1.7434769542887807E-3</v>
      </c>
      <c r="NO51" s="34">
        <v>-1.8922032322734594E-3</v>
      </c>
      <c r="NP51" s="34">
        <v>-1.8665972165763378E-3</v>
      </c>
      <c r="NQ51" s="34">
        <v>-1.7823494272306561E-3</v>
      </c>
      <c r="NR51" s="34">
        <v>-2.0199366845190525E-3</v>
      </c>
      <c r="NS51" s="34">
        <v>-1.9359386060386896E-3</v>
      </c>
      <c r="NT51" s="34">
        <v>-1.939693815074861E-3</v>
      </c>
      <c r="NU51" s="34">
        <v>-2.0024152472615242E-3</v>
      </c>
      <c r="NV51" s="34">
        <v>-1.9768974743783474E-3</v>
      </c>
      <c r="NW51" s="34">
        <v>-1.8624456133693457E-3</v>
      </c>
      <c r="NX51" s="34">
        <v>-2.073460491374135E-3</v>
      </c>
      <c r="NY51" s="34">
        <v>-2.048055874183774E-3</v>
      </c>
      <c r="NZ51" s="34">
        <v>-1.9629427697509527E-3</v>
      </c>
      <c r="OA51" s="34">
        <v>-2.0264638587832451E-3</v>
      </c>
      <c r="OB51" s="34">
        <v>-2.1501530427485704E-3</v>
      </c>
      <c r="OC51" s="34">
        <v>-2.0948683377355337E-3</v>
      </c>
      <c r="OD51" s="34">
        <v>-1.9191561732441187E-3</v>
      </c>
      <c r="OE51" s="34">
        <v>-2.0130705088376999E-3</v>
      </c>
      <c r="OF51" s="34">
        <v>-2.0472684409469366E-3</v>
      </c>
      <c r="OG51" s="34">
        <v>-2.1118693985044956E-3</v>
      </c>
      <c r="OH51" s="34">
        <v>-2.0255467388778925E-3</v>
      </c>
      <c r="OI51" s="34">
        <v>-2.0296578295528889E-3</v>
      </c>
      <c r="OJ51" s="34">
        <v>-2.1553367841988802E-3</v>
      </c>
      <c r="OK51" s="34">
        <v>-2.0990835037082434E-3</v>
      </c>
      <c r="OL51" s="34">
        <v>-2.0729817915707827E-3</v>
      </c>
      <c r="OM51" s="34">
        <v>-2.0467084832489491E-3</v>
      </c>
      <c r="ON51" s="34">
        <v>-2.050905954092741E-3</v>
      </c>
      <c r="OO51" s="34">
        <v>-2.1779483649879694E-3</v>
      </c>
      <c r="OP51" s="34">
        <v>-2.1211523562669754E-3</v>
      </c>
      <c r="OQ51" s="34">
        <v>-2.1565011702477932E-3</v>
      </c>
      <c r="OR51" s="34">
        <v>-1.9757361151278019E-3</v>
      </c>
      <c r="OS51" s="34">
        <v>-2.0415745675563812E-3</v>
      </c>
      <c r="OT51" s="34">
        <v>-2.1078090649098158E-3</v>
      </c>
      <c r="OU51" s="34">
        <v>-2.0189790520817041E-3</v>
      </c>
      <c r="OV51" s="34">
        <v>-1.9296013051643968E-3</v>
      </c>
      <c r="OW51" s="34">
        <v>-2.026975154876709E-3</v>
      </c>
      <c r="OX51" s="34">
        <v>-1.9059824990108609E-3</v>
      </c>
      <c r="OY51" s="34">
        <v>-1.8156210426241159E-3</v>
      </c>
      <c r="OZ51" s="34">
        <v>-1.8189236288890243E-3</v>
      </c>
      <c r="PA51" s="34">
        <v>-1.6650176839902997E-3</v>
      </c>
      <c r="PB51" s="34">
        <v>-1.4473603805527091E-3</v>
      </c>
      <c r="PC51" s="34">
        <v>-1.4809916028752923E-3</v>
      </c>
      <c r="PD51" s="34">
        <v>-1.3884508516639471E-3</v>
      </c>
      <c r="PE51" t="s">
        <v>1300</v>
      </c>
      <c r="PF51" t="s">
        <v>843</v>
      </c>
      <c r="PG51" t="s">
        <v>843</v>
      </c>
      <c r="PH51" t="s">
        <v>843</v>
      </c>
      <c r="PI51" t="s">
        <v>843</v>
      </c>
      <c r="PJ51" t="s">
        <v>1300</v>
      </c>
      <c r="PK51" s="34">
        <v>0.51367884874343872</v>
      </c>
      <c r="PL51" s="34">
        <v>0.5125623345375061</v>
      </c>
      <c r="PM51" s="34">
        <v>0.50972378253936768</v>
      </c>
      <c r="PN51" s="34">
        <v>0.50645983219146729</v>
      </c>
      <c r="PO51" s="34">
        <v>0.50358796119689941</v>
      </c>
      <c r="PP51" s="34">
        <v>0.50108522176742554</v>
      </c>
      <c r="PQ51" s="34">
        <v>0.49882826209068298</v>
      </c>
      <c r="PR51" s="34">
        <v>0.49668532609939575</v>
      </c>
      <c r="PS51" s="34">
        <v>0.49465823173522949</v>
      </c>
      <c r="PT51" s="34">
        <v>0.49286347627639771</v>
      </c>
      <c r="PU51" s="34">
        <v>0.49194368720054626</v>
      </c>
      <c r="PV51" s="34">
        <v>0.49080896377563477</v>
      </c>
      <c r="PW51" s="34">
        <v>0.48960274457931519</v>
      </c>
      <c r="PX51" s="34">
        <v>0.48906025290489197</v>
      </c>
      <c r="PY51" s="34">
        <v>0.4882468581199646</v>
      </c>
      <c r="PZ51" s="34">
        <v>0.48705986142158508</v>
      </c>
      <c r="QA51" s="34">
        <v>0.48599481582641602</v>
      </c>
      <c r="QB51" s="34">
        <v>0.48496341705322266</v>
      </c>
      <c r="QC51" s="34">
        <v>0.48396241664886475</v>
      </c>
      <c r="QD51" s="34">
        <v>0.48304474353790283</v>
      </c>
      <c r="QE51" s="34">
        <v>0.48204463720321655</v>
      </c>
      <c r="QF51" s="34">
        <v>0.48120301961898804</v>
      </c>
      <c r="QG51" s="34">
        <v>0.48113718628883362</v>
      </c>
      <c r="QH51" s="34">
        <v>0.48186314105987549</v>
      </c>
      <c r="QI51" s="34">
        <v>0.48257407546043396</v>
      </c>
      <c r="QJ51" s="34">
        <v>0.48324161767959595</v>
      </c>
      <c r="QK51" s="34">
        <v>0.48386496305465698</v>
      </c>
      <c r="QL51" s="34">
        <v>0.48444733023643494</v>
      </c>
      <c r="QM51" s="34">
        <v>0.48503434658050537</v>
      </c>
      <c r="QN51" s="34">
        <v>0.48561239242553711</v>
      </c>
      <c r="QO51" s="34">
        <v>0.48625549674034119</v>
      </c>
      <c r="QP51" s="34">
        <v>0.48676753044128418</v>
      </c>
      <c r="QQ51" s="34">
        <v>0.48734861612319946</v>
      </c>
      <c r="QR51" s="34">
        <v>0.48791983723640442</v>
      </c>
      <c r="QS51" s="34">
        <v>0.48843562602996826</v>
      </c>
      <c r="QT51" s="34">
        <v>0.48907807469367981</v>
      </c>
      <c r="QU51" s="34">
        <v>0.48971423506736755</v>
      </c>
      <c r="QV51" s="34">
        <v>0.49018055200576782</v>
      </c>
      <c r="QW51" s="34">
        <v>0.49075561761856079</v>
      </c>
      <c r="QX51" s="34">
        <v>0.49139714241027832</v>
      </c>
      <c r="QY51" s="34">
        <v>0.49204644560813904</v>
      </c>
      <c r="QZ51" s="34">
        <v>0.49267557263374329</v>
      </c>
      <c r="RA51" s="34">
        <v>0.4933275580406189</v>
      </c>
      <c r="RB51" s="34">
        <v>0.49408847093582153</v>
      </c>
      <c r="RC51" s="34">
        <v>0.49470198154449463</v>
      </c>
      <c r="RD51" s="34">
        <v>0.49539807438850403</v>
      </c>
      <c r="RE51" s="34">
        <v>0.49616259336471558</v>
      </c>
      <c r="RF51" s="34">
        <v>0.49699720740318298</v>
      </c>
      <c r="RG51" s="34">
        <v>0.49778735637664795</v>
      </c>
      <c r="RH51" s="34">
        <v>0.49864888191223145</v>
      </c>
      <c r="RI51" s="34">
        <v>0.49948227405548096</v>
      </c>
      <c r="RJ51" s="34">
        <v>0.50035983324050903</v>
      </c>
      <c r="RK51" s="34">
        <v>0.50132554769515991</v>
      </c>
      <c r="RL51" s="34">
        <v>0.50235164165496826</v>
      </c>
      <c r="RM51" s="34">
        <v>0.50333786010742188</v>
      </c>
      <c r="RN51" s="34">
        <v>0.50435560941696167</v>
      </c>
      <c r="RO51" s="34">
        <v>0.50543433427810669</v>
      </c>
      <c r="RP51" s="34">
        <v>0.50656139850616455</v>
      </c>
      <c r="RQ51" s="34">
        <v>0.50776523351669312</v>
      </c>
      <c r="RR51" s="34">
        <v>0.5089600682258606</v>
      </c>
      <c r="RS51" s="34">
        <v>0.51020288467407227</v>
      </c>
      <c r="RT51" s="34">
        <v>0.51143473386764526</v>
      </c>
      <c r="RU51" s="34">
        <v>0.51273262500762939</v>
      </c>
      <c r="RV51" s="34">
        <v>0.51410788297653198</v>
      </c>
      <c r="RW51" s="34">
        <v>0.51542967557907104</v>
      </c>
      <c r="RX51" s="34">
        <v>0.51666909456253052</v>
      </c>
      <c r="RY51" s="34">
        <v>0.51798689365386963</v>
      </c>
      <c r="RZ51" s="34">
        <v>0.51939636468887329</v>
      </c>
      <c r="SA51" s="34">
        <v>0.52074128389358521</v>
      </c>
      <c r="SB51" s="34">
        <v>0.52213573455810547</v>
      </c>
      <c r="SC51" s="34">
        <v>0.52342957258224487</v>
      </c>
      <c r="SD51" s="34">
        <v>0.52470022439956665</v>
      </c>
      <c r="SE51" s="34">
        <v>0.5260089635848999</v>
      </c>
      <c r="SF51" s="34">
        <v>0.52729177474975586</v>
      </c>
      <c r="SG51" s="34">
        <v>0.52848482131958008</v>
      </c>
      <c r="SH51" s="34">
        <v>0.52973020076751709</v>
      </c>
      <c r="SI51" s="34">
        <v>0.53096652030944824</v>
      </c>
      <c r="SJ51" s="34">
        <v>0.53211921453475952</v>
      </c>
      <c r="SK51" s="34">
        <v>0.53322839736938477</v>
      </c>
      <c r="SL51" s="34">
        <v>0.53431177139282227</v>
      </c>
      <c r="SM51" s="34">
        <v>0.53534311056137085</v>
      </c>
      <c r="SN51" s="34">
        <v>0.53637665510177612</v>
      </c>
      <c r="SO51" s="34">
        <v>0.53739815950393677</v>
      </c>
      <c r="SP51" s="34">
        <v>0.53834629058837891</v>
      </c>
      <c r="SQ51" s="34">
        <v>0.53920638561248779</v>
      </c>
      <c r="SR51" s="34">
        <v>0.54007494449615479</v>
      </c>
      <c r="SS51" s="34">
        <v>0.54085242748260498</v>
      </c>
      <c r="ST51" s="34">
        <v>0.54158830642700195</v>
      </c>
      <c r="SU51" s="34">
        <v>0.54225766658782959</v>
      </c>
      <c r="SV51" s="34">
        <v>0.54287040233612061</v>
      </c>
      <c r="SW51" s="34">
        <v>0.54351943731307983</v>
      </c>
      <c r="SX51" s="34">
        <v>0.54415148496627808</v>
      </c>
      <c r="SY51" s="34">
        <v>0.54470407962799072</v>
      </c>
      <c r="SZ51" s="34">
        <v>0.54527860879898071</v>
      </c>
      <c r="TA51" s="34">
        <v>0.54578721523284912</v>
      </c>
      <c r="TB51" s="34">
        <v>0.54624640941619873</v>
      </c>
      <c r="TC51" s="34">
        <v>0.54670727252960205</v>
      </c>
      <c r="TD51" s="34">
        <v>0.5472409725189209</v>
      </c>
      <c r="TE51" s="34">
        <v>0.54765576124191284</v>
      </c>
      <c r="TF51" s="34">
        <v>0.54796290397644043</v>
      </c>
      <c r="TG51" s="34">
        <v>0.54837691783905029</v>
      </c>
      <c r="TH51" t="s">
        <v>843</v>
      </c>
      <c r="TI51" t="s">
        <v>843</v>
      </c>
      <c r="TJ51" t="s">
        <v>1300</v>
      </c>
      <c r="TK51" s="34">
        <v>0.69035242619444404</v>
      </c>
      <c r="TL51" s="34">
        <v>0.69363154455014198</v>
      </c>
      <c r="TM51" s="34">
        <v>0.70189078097474999</v>
      </c>
      <c r="TN51" s="34">
        <v>0.71052930873689202</v>
      </c>
      <c r="TO51" s="34">
        <v>0.71717549690739801</v>
      </c>
      <c r="TP51" s="34">
        <v>0.72124694116395405</v>
      </c>
      <c r="TQ51" s="34">
        <v>0.72334258402713503</v>
      </c>
      <c r="TR51" s="34">
        <v>0.72365130403715594</v>
      </c>
      <c r="TS51" s="34">
        <v>0.72190312081179397</v>
      </c>
      <c r="TT51" s="34">
        <v>0.719673858783072</v>
      </c>
      <c r="TU51" s="34">
        <v>0.71993395267818305</v>
      </c>
      <c r="TV51" s="34">
        <v>0.72278449324082705</v>
      </c>
      <c r="TW51" s="34">
        <v>0.72620597445550805</v>
      </c>
      <c r="TX51" s="34">
        <v>0.72999145045626601</v>
      </c>
      <c r="TY51" s="34">
        <v>0.733405819612716</v>
      </c>
      <c r="TZ51" s="34">
        <v>0.73645945071597596</v>
      </c>
      <c r="UA51" s="34">
        <v>0.73970207471670191</v>
      </c>
      <c r="UB51" s="34">
        <v>0.742747837658017</v>
      </c>
      <c r="UC51" s="34">
        <v>0.74545904071204905</v>
      </c>
      <c r="UD51" s="34">
        <v>0.74781117281934006</v>
      </c>
      <c r="UE51" s="34">
        <v>0.75045292785506301</v>
      </c>
      <c r="UF51" s="34">
        <v>0.75321316110789793</v>
      </c>
      <c r="UG51" s="34">
        <v>0.75565813221741296</v>
      </c>
      <c r="UH51" s="34">
        <v>0.75841841587925696</v>
      </c>
      <c r="UI51" s="34">
        <v>0.76000377798066909</v>
      </c>
      <c r="UJ51" s="34">
        <v>0.75825412706353201</v>
      </c>
      <c r="UK51" s="34">
        <v>0.75440639801226794</v>
      </c>
      <c r="UL51" s="34">
        <v>0.75009257544899099</v>
      </c>
      <c r="UM51" s="34">
        <v>0.74520447122682698</v>
      </c>
      <c r="UN51" s="34">
        <v>0.74088186432153091</v>
      </c>
      <c r="UO51" s="34">
        <v>0.73700560691013806</v>
      </c>
      <c r="UP51" s="34">
        <v>0.73182825192530898</v>
      </c>
      <c r="UQ51" s="34">
        <v>0.72561158412279592</v>
      </c>
      <c r="UR51" s="34">
        <v>0.71924356087157504</v>
      </c>
      <c r="US51" s="34">
        <v>0.71252764870923202</v>
      </c>
      <c r="UT51" s="34">
        <v>0.70535899027519089</v>
      </c>
      <c r="UU51" s="34">
        <v>0.69826951940904702</v>
      </c>
      <c r="UV51" s="34">
        <v>0.69177218900222792</v>
      </c>
      <c r="UW51" s="34">
        <v>0.68580775184741694</v>
      </c>
      <c r="UX51" s="34">
        <v>0.68011703567841397</v>
      </c>
      <c r="UY51" s="34">
        <v>0.67466871797848993</v>
      </c>
      <c r="UZ51" s="34">
        <v>0.66928666550865601</v>
      </c>
      <c r="VA51" s="34">
        <v>0.66385996331547203</v>
      </c>
      <c r="VB51" s="34">
        <v>0.65844339350596892</v>
      </c>
      <c r="VC51" s="34">
        <v>0.65288875451705297</v>
      </c>
      <c r="VD51" s="34">
        <v>0.64742004141739495</v>
      </c>
      <c r="VE51" s="34">
        <v>0.64234384431860603</v>
      </c>
      <c r="VF51" s="34">
        <v>0.637745499475597</v>
      </c>
      <c r="VG51" s="34">
        <v>0.63380747126436798</v>
      </c>
      <c r="VH51" s="34">
        <v>0.63057507941299096</v>
      </c>
      <c r="VI51" s="34">
        <v>0.62787620800736299</v>
      </c>
      <c r="VJ51" s="34">
        <v>0.62593914620455404</v>
      </c>
      <c r="VK51" s="34">
        <v>0.62487752867269897</v>
      </c>
      <c r="VL51" s="34">
        <v>0.62406763521994402</v>
      </c>
      <c r="VM51" s="34">
        <v>0.62334190677108903</v>
      </c>
      <c r="VN51" s="34">
        <v>0.62275891009593798</v>
      </c>
      <c r="VO51" s="34">
        <v>0.62211981566820296</v>
      </c>
      <c r="VP51" s="34">
        <v>0.62142349064409796</v>
      </c>
      <c r="VQ51" s="34">
        <v>0.62043392275476994</v>
      </c>
      <c r="VR51" s="34">
        <v>0.619088551531222</v>
      </c>
      <c r="VS51" s="34">
        <v>0.617565062544701</v>
      </c>
      <c r="VT51" s="34">
        <v>0.615584833374764</v>
      </c>
      <c r="VU51" s="34">
        <v>0.61308424908424897</v>
      </c>
      <c r="VV51" s="34">
        <v>0.61029390175871301</v>
      </c>
      <c r="VW51" s="34">
        <v>0.60735140541574095</v>
      </c>
      <c r="VX51" s="34">
        <v>0.60406779661016896</v>
      </c>
      <c r="VY51" s="34">
        <v>0.600794482921571</v>
      </c>
      <c r="VZ51" s="34">
        <v>0.59775709783846998</v>
      </c>
      <c r="WA51" s="34">
        <v>0.59467753891771702</v>
      </c>
      <c r="WB51" s="34">
        <v>0.59106845733301594</v>
      </c>
      <c r="WC51" s="34">
        <v>0.586668849823611</v>
      </c>
      <c r="WD51" s="34">
        <v>0.58198469638888495</v>
      </c>
      <c r="WE51" s="34">
        <v>0.57702541106128502</v>
      </c>
      <c r="WF51" s="34">
        <v>0.57124026363091707</v>
      </c>
      <c r="WG51" s="34">
        <v>0.56613288109138404</v>
      </c>
      <c r="WH51" s="34">
        <v>0.56362597371349499</v>
      </c>
      <c r="WI51" s="34">
        <v>0.56236343635569097</v>
      </c>
      <c r="WJ51" s="34">
        <v>0.56130893056688103</v>
      </c>
      <c r="WK51" s="34">
        <v>0.56074568371994504</v>
      </c>
      <c r="WL51" s="34">
        <v>0.56002668526548804</v>
      </c>
      <c r="WM51" s="34">
        <v>0.559146647217031</v>
      </c>
      <c r="WN51" s="34">
        <v>0.559025504377617</v>
      </c>
      <c r="WO51" s="34">
        <v>0.56002624431627501</v>
      </c>
      <c r="WP51" s="34">
        <v>0.56140297229527203</v>
      </c>
      <c r="WQ51" s="34">
        <v>0.56266278535314795</v>
      </c>
      <c r="WR51" s="34">
        <v>0.56390492568480499</v>
      </c>
      <c r="WS51" s="34">
        <v>0.56505616248653601</v>
      </c>
      <c r="WT51" s="34">
        <v>0.56611309000632193</v>
      </c>
      <c r="WU51" s="34">
        <v>0.56703388390166998</v>
      </c>
      <c r="WV51" s="34">
        <v>0.56785001006332203</v>
      </c>
      <c r="WW51" s="34">
        <v>0.56853831474097394</v>
      </c>
      <c r="WX51" s="34">
        <v>0.56907219700267397</v>
      </c>
      <c r="WY51" s="34">
        <v>0.56959501557632397</v>
      </c>
      <c r="WZ51" s="34">
        <v>0.56991462596182396</v>
      </c>
      <c r="XA51" s="34">
        <v>0.57003455986989204</v>
      </c>
      <c r="XB51" s="34">
        <v>0.57006783537779393</v>
      </c>
      <c r="XC51" s="34">
        <v>0.56986580867927505</v>
      </c>
      <c r="XD51" s="34">
        <v>0.56955558000974693</v>
      </c>
      <c r="XE51" s="34">
        <v>0.56923125364064298</v>
      </c>
      <c r="XF51" s="34">
        <v>0.56875946014127099</v>
      </c>
      <c r="XG51" s="34">
        <v>0.56820083682008404</v>
      </c>
      <c r="XH51" t="s">
        <v>843</v>
      </c>
      <c r="XI51" t="s">
        <v>1300</v>
      </c>
      <c r="XJ51" s="34">
        <v>0.66774442261297806</v>
      </c>
      <c r="XK51" s="34">
        <v>0.670103841405853</v>
      </c>
      <c r="XL51" s="34">
        <v>0.67694656488549598</v>
      </c>
      <c r="XM51" s="34">
        <v>0.68398425949093611</v>
      </c>
      <c r="XN51" s="34">
        <v>0.68878078844841595</v>
      </c>
      <c r="XO51" s="34">
        <v>0.69113735503776996</v>
      </c>
      <c r="XP51" s="34">
        <v>0.69156131154280998</v>
      </c>
      <c r="XQ51" s="34">
        <v>0.68996863959350607</v>
      </c>
      <c r="XR51" s="34">
        <v>0.68686578594677394</v>
      </c>
      <c r="XS51" s="34">
        <v>0.68402758518682905</v>
      </c>
      <c r="XT51" s="34">
        <v>0.68346276672956907</v>
      </c>
      <c r="XU51" s="34">
        <v>0.68537658250482802</v>
      </c>
      <c r="XV51" s="34">
        <v>0.68792442208226301</v>
      </c>
      <c r="XW51" s="34">
        <v>0.69017500392581099</v>
      </c>
      <c r="XX51" s="34">
        <v>0.69151910531220906</v>
      </c>
      <c r="XY51" s="34">
        <v>0.6927346716384869</v>
      </c>
      <c r="XZ51" s="34">
        <v>0.69427351289552408</v>
      </c>
      <c r="YA51" s="34">
        <v>0.695143047238856</v>
      </c>
      <c r="YB51" s="34">
        <v>0.69548376462831696</v>
      </c>
      <c r="YC51" s="34">
        <v>0.69557334204508292</v>
      </c>
      <c r="YD51" s="34">
        <v>0.69555160142348793</v>
      </c>
      <c r="YE51" s="34">
        <v>0.69495855022170805</v>
      </c>
      <c r="YF51" s="34">
        <v>0.69437301346451807</v>
      </c>
      <c r="YG51" s="34">
        <v>0.69466992199885891</v>
      </c>
      <c r="YH51" s="34">
        <v>0.69447155495387702</v>
      </c>
      <c r="YI51" s="34">
        <v>0.69167396198098996</v>
      </c>
      <c r="YJ51" s="34">
        <v>0.68704091932603506</v>
      </c>
      <c r="YK51" s="34">
        <v>0.68208047892365598</v>
      </c>
      <c r="YL51" s="34">
        <v>0.67678672738703094</v>
      </c>
      <c r="YM51" s="34">
        <v>0.67138132325372302</v>
      </c>
      <c r="YN51" s="34">
        <v>0.66557054099105895</v>
      </c>
      <c r="YO51" s="34">
        <v>0.65886998327129109</v>
      </c>
      <c r="YP51" s="34">
        <v>0.65156193788224004</v>
      </c>
      <c r="YQ51" s="34">
        <v>0.64427077895929996</v>
      </c>
      <c r="YR51" s="34">
        <v>0.63727862476433694</v>
      </c>
      <c r="YS51" s="34">
        <v>0.63054594898170302</v>
      </c>
      <c r="YT51" s="34">
        <v>0.62375290620677493</v>
      </c>
      <c r="YU51" s="34">
        <v>0.61686598663383696</v>
      </c>
      <c r="YV51" s="34">
        <v>0.60989572684522597</v>
      </c>
      <c r="YW51" s="34">
        <v>0.60273374383160805</v>
      </c>
      <c r="YX51" s="34">
        <v>0.59566902277246403</v>
      </c>
      <c r="YY51" s="34">
        <v>0.58892073417868096</v>
      </c>
      <c r="YZ51" s="34">
        <v>0.58269183552622106</v>
      </c>
      <c r="ZA51" s="34">
        <v>0.57721033508276198</v>
      </c>
      <c r="ZB51" s="34">
        <v>0.57249600483738594</v>
      </c>
      <c r="ZC51" s="34">
        <v>0.56856879889553602</v>
      </c>
      <c r="ZD51" s="34">
        <v>0.56550921268217003</v>
      </c>
      <c r="ZE51" s="34">
        <v>0.56335215436116304</v>
      </c>
      <c r="ZF51" s="34">
        <v>0.56179597701149397</v>
      </c>
      <c r="ZG51" s="34">
        <v>0.56040417978238699</v>
      </c>
      <c r="ZH51" s="34">
        <v>0.55917797975149597</v>
      </c>
      <c r="ZI51" s="34">
        <v>0.55824865425026604</v>
      </c>
      <c r="ZJ51" s="34">
        <v>0.55735980635121896</v>
      </c>
      <c r="ZK51" s="34">
        <v>0.55627371488753896</v>
      </c>
      <c r="ZL51" s="34">
        <v>0.55502413085570601</v>
      </c>
      <c r="ZM51" s="34">
        <v>0.55379339285455897</v>
      </c>
      <c r="ZN51" s="34">
        <v>0.55224183404341598</v>
      </c>
      <c r="ZO51" s="34">
        <v>0.55024895843918298</v>
      </c>
      <c r="ZP51" s="34">
        <v>0.54792926942764097</v>
      </c>
      <c r="ZQ51" s="34">
        <v>0.54535388560272702</v>
      </c>
      <c r="ZR51" s="34">
        <v>0.54239465195370107</v>
      </c>
      <c r="ZS51" s="34">
        <v>0.53932764999195792</v>
      </c>
      <c r="ZT51" s="34">
        <v>0.53652747252747301</v>
      </c>
      <c r="ZU51" s="34">
        <v>0.53353005079421001</v>
      </c>
      <c r="ZV51" s="34">
        <v>0.52986600379484305</v>
      </c>
      <c r="ZW51" s="34">
        <v>0.52537951363301405</v>
      </c>
      <c r="ZX51" s="34">
        <v>0.52047491767207599</v>
      </c>
      <c r="ZY51" s="34">
        <v>0.51512775369501906</v>
      </c>
      <c r="ZZ51" s="34">
        <v>0.50905856189770193</v>
      </c>
      <c r="AAA51" s="34">
        <v>0.503624910862848</v>
      </c>
      <c r="AAB51" s="34">
        <v>0.50055819353686304</v>
      </c>
      <c r="AAC51" s="34">
        <v>0.49882910967588001</v>
      </c>
      <c r="AAD51" s="34">
        <v>0.49744394618834098</v>
      </c>
      <c r="AAE51" s="34">
        <v>0.496420011983223</v>
      </c>
      <c r="AAF51" s="34">
        <v>0.49509987843496295</v>
      </c>
      <c r="AAG51" s="34">
        <v>0.49380432494210402</v>
      </c>
      <c r="AAH51" s="34">
        <v>0.49337713416012396</v>
      </c>
      <c r="AAI51" s="34">
        <v>0.49389930838694096</v>
      </c>
      <c r="AAJ51" s="34">
        <v>0.49490822703406101</v>
      </c>
      <c r="AAK51" s="34">
        <v>0.49601237225945399</v>
      </c>
      <c r="AAL51" s="34">
        <v>0.49704456701767197</v>
      </c>
      <c r="AAM51" s="34">
        <v>0.49796726303768601</v>
      </c>
      <c r="AAN51" s="34">
        <v>0.49888614239067403</v>
      </c>
      <c r="AAO51" s="34">
        <v>0.49972478747477195</v>
      </c>
      <c r="AAP51" s="34">
        <v>0.50047495020683297</v>
      </c>
      <c r="AAQ51" s="34">
        <v>0.50119764156737501</v>
      </c>
      <c r="AAR51" s="34">
        <v>0.50180027696568696</v>
      </c>
      <c r="AAS51" s="34">
        <v>0.50233612434657904</v>
      </c>
      <c r="AAT51" s="34">
        <v>0.50278889386752401</v>
      </c>
      <c r="AAU51" s="34">
        <v>0.50311962966976798</v>
      </c>
      <c r="AAV51" s="34">
        <v>0.50329697609110502</v>
      </c>
      <c r="AAW51" s="34">
        <v>0.50329581493688202</v>
      </c>
      <c r="AAX51" s="34">
        <v>0.50327102803738299</v>
      </c>
      <c r="AAY51" s="34">
        <v>0.50316055625790101</v>
      </c>
      <c r="AAZ51" s="34">
        <v>0.50286956385756998</v>
      </c>
      <c r="ABA51" s="34">
        <v>0.50253011859441299</v>
      </c>
      <c r="ABB51" s="34">
        <v>0.50203248842501802</v>
      </c>
      <c r="ABC51" s="34">
        <v>0.501422709908664</v>
      </c>
      <c r="ABD51" s="34">
        <v>0.500905240951526</v>
      </c>
      <c r="ABE51" s="34">
        <v>0.50033110494450095</v>
      </c>
      <c r="ABF51" s="34">
        <v>0.49970790242362001</v>
      </c>
      <c r="ABG51" t="s">
        <v>843</v>
      </c>
      <c r="ABH51" t="s">
        <v>843</v>
      </c>
      <c r="ABI51" t="s">
        <v>1300</v>
      </c>
      <c r="ABJ51" s="34">
        <v>0.61514164200263599</v>
      </c>
      <c r="ABK51" s="34">
        <v>0.61803790574395501</v>
      </c>
      <c r="ABL51" s="34">
        <v>0.62539048737522007</v>
      </c>
      <c r="ABM51" s="34">
        <v>0.63396492505061097</v>
      </c>
      <c r="ABN51" s="34">
        <v>0.64150029715392609</v>
      </c>
      <c r="ABO51" s="34">
        <v>0.647685924034472</v>
      </c>
      <c r="ABP51" s="34">
        <v>0.65244115530887004</v>
      </c>
      <c r="ABQ51" s="34">
        <v>0.65517446707157301</v>
      </c>
      <c r="ABR51" s="34">
        <v>0.65569596017614407</v>
      </c>
      <c r="ABS51" s="34">
        <v>0.65527760829774295</v>
      </c>
      <c r="ABT51" s="34">
        <v>0.6556829728552771</v>
      </c>
      <c r="ABU51" s="34">
        <v>0.65778556612545602</v>
      </c>
      <c r="ABV51" s="34">
        <v>0.66028640793779203</v>
      </c>
      <c r="ABW51" s="34">
        <v>0.66279901593006796</v>
      </c>
      <c r="ABX51" s="34">
        <v>0.66540678609644099</v>
      </c>
      <c r="ABY51" s="34">
        <v>0.667722327220718</v>
      </c>
      <c r="ABZ51" s="34">
        <v>0.67071858502303394</v>
      </c>
      <c r="ACA51" s="34">
        <v>0.67458416500332707</v>
      </c>
      <c r="ACB51" s="34">
        <v>0.67837481457062798</v>
      </c>
      <c r="ACC51" s="34">
        <v>0.68132963083959497</v>
      </c>
      <c r="ACD51" s="34">
        <v>0.684098997088321</v>
      </c>
      <c r="ACE51" s="34">
        <v>0.68637941006362102</v>
      </c>
      <c r="ACF51" s="34">
        <v>0.68718554840358392</v>
      </c>
      <c r="ACG51" s="34">
        <v>0.68731371678609898</v>
      </c>
      <c r="ACH51" s="34">
        <v>0.68762396499071199</v>
      </c>
      <c r="ACI51" s="34">
        <v>0.68809404702351207</v>
      </c>
      <c r="ACJ51" s="34">
        <v>0.68823666433729302</v>
      </c>
      <c r="ACK51" s="34">
        <v>0.68857618959451994</v>
      </c>
      <c r="ACL51" s="34">
        <v>0.68952880383948989</v>
      </c>
      <c r="ACM51" s="34">
        <v>0.68988431817835405</v>
      </c>
      <c r="ACN51" s="34">
        <v>0.68786179724200691</v>
      </c>
      <c r="ACO51" s="34">
        <v>0.68406854249242699</v>
      </c>
      <c r="ACP51" s="34">
        <v>0.67996762201702798</v>
      </c>
      <c r="ACQ51" s="34">
        <v>0.6756498784507311</v>
      </c>
      <c r="ACR51" s="34">
        <v>0.67124385790419094</v>
      </c>
      <c r="ACS51" s="34">
        <v>0.66641541781206604</v>
      </c>
      <c r="ACT51" s="34">
        <v>0.66074634332970406</v>
      </c>
      <c r="ACU51" s="34">
        <v>0.65451694219720902</v>
      </c>
      <c r="ACV51" s="34">
        <v>0.64831907001197497</v>
      </c>
      <c r="ACW51" s="34">
        <v>0.64244435710438597</v>
      </c>
      <c r="ACX51" s="34">
        <v>0.63675815323879903</v>
      </c>
      <c r="ACY51" s="34">
        <v>0.63111574315326302</v>
      </c>
      <c r="ACZ51" s="34">
        <v>0.62547119398027096</v>
      </c>
      <c r="ADA51" s="34">
        <v>0.61983101678297503</v>
      </c>
      <c r="ADB51" s="34">
        <v>0.613988108092544</v>
      </c>
      <c r="ADC51" s="34">
        <v>0.60821732627703595</v>
      </c>
      <c r="ADD51" s="34">
        <v>0.60286297392854105</v>
      </c>
      <c r="ADE51" s="34">
        <v>0.59797709868827509</v>
      </c>
      <c r="ADF51" s="34">
        <v>0.59375</v>
      </c>
      <c r="ADG51" s="34">
        <v>0.59024334152616698</v>
      </c>
      <c r="ADH51" s="34">
        <v>0.58732167510354405</v>
      </c>
      <c r="ADI51" s="34">
        <v>0.58519243501540108</v>
      </c>
      <c r="ADJ51" s="34">
        <v>0.58395769696271105</v>
      </c>
      <c r="ADK51" s="34">
        <v>0.583050798551498</v>
      </c>
      <c r="ADL51" s="34">
        <v>0.58233390168482502</v>
      </c>
      <c r="ADM51" s="34">
        <v>0.58180792104996604</v>
      </c>
      <c r="ADN51" s="34">
        <v>0.581297278497522</v>
      </c>
      <c r="ADO51" s="34">
        <v>0.58084979749444698</v>
      </c>
      <c r="ADP51" s="34">
        <v>0.58019718473708703</v>
      </c>
      <c r="ADQ51" s="34">
        <v>0.57930009615664801</v>
      </c>
      <c r="ADR51" s="34">
        <v>0.57837427566376198</v>
      </c>
      <c r="ADS51" s="34">
        <v>0.577024873148405</v>
      </c>
      <c r="ADT51" s="34">
        <v>0.57513553113553106</v>
      </c>
      <c r="ADU51" s="34">
        <v>0.57294694500719301</v>
      </c>
      <c r="ADV51" s="34">
        <v>0.57056496094841702</v>
      </c>
      <c r="ADW51" s="34">
        <v>0.56779661016949201</v>
      </c>
      <c r="ADX51" s="34">
        <v>0.56495414740759298</v>
      </c>
      <c r="ADY51" s="34">
        <v>0.56223461703481203</v>
      </c>
      <c r="ADZ51" s="34">
        <v>0.55934766493699006</v>
      </c>
      <c r="AEA51" s="34">
        <v>0.555844425956739</v>
      </c>
      <c r="AEB51" s="34">
        <v>0.55146544409877796</v>
      </c>
      <c r="AEC51" s="34">
        <v>0.54673866026281603</v>
      </c>
      <c r="AED51" s="34">
        <v>0.54168908819132999</v>
      </c>
      <c r="AEE51" s="34">
        <v>0.53572498502097099</v>
      </c>
      <c r="AEF51" s="34">
        <v>0.530353739250499</v>
      </c>
      <c r="AEG51" s="34">
        <v>0.52753466269662197</v>
      </c>
      <c r="AEH51" s="34">
        <v>0.52595651060110593</v>
      </c>
      <c r="AEI51" s="34">
        <v>0.52456887439219602</v>
      </c>
      <c r="AEJ51" s="34">
        <v>0.52364307655060793</v>
      </c>
      <c r="AEK51" s="34">
        <v>0.52256117900354804</v>
      </c>
      <c r="AEL51" s="34">
        <v>0.52138700217288902</v>
      </c>
      <c r="AEM51" s="34">
        <v>0.52103540159878203</v>
      </c>
      <c r="AEN51" s="34">
        <v>0.52180414416064003</v>
      </c>
      <c r="AEO51" s="34">
        <v>0.52296495627178796</v>
      </c>
      <c r="AEP51" s="34">
        <v>0.52405392982993704</v>
      </c>
      <c r="AEQ51" s="34">
        <v>0.52513511853580608</v>
      </c>
      <c r="AER51" s="34">
        <v>0.526188644406832</v>
      </c>
      <c r="AES51" s="34">
        <v>0.52719310419268806</v>
      </c>
      <c r="AET51" s="34">
        <v>0.528097526305218</v>
      </c>
      <c r="AEU51" s="34">
        <v>0.52894366088154698</v>
      </c>
      <c r="AEV51" s="34">
        <v>0.52975036072797199</v>
      </c>
      <c r="AEW51" s="34">
        <v>0.53042410297867104</v>
      </c>
      <c r="AEX51" s="34">
        <v>0.53105919003115298</v>
      </c>
      <c r="AEY51" s="34">
        <v>0.53151972031028105</v>
      </c>
      <c r="AEZ51" s="34">
        <v>0.53181540963610496</v>
      </c>
      <c r="AFA51" s="34">
        <v>0.53201422506305696</v>
      </c>
      <c r="AFB51" s="34">
        <v>0.53189986659342403</v>
      </c>
      <c r="AFC51" s="34">
        <v>0.53168477150178395</v>
      </c>
      <c r="AFD51" s="34">
        <v>0.53144728348997905</v>
      </c>
      <c r="AFE51" s="34">
        <v>0.53104503027245198</v>
      </c>
      <c r="AFF51" s="34">
        <v>0.53052814399621095</v>
      </c>
      <c r="AFG51" t="s">
        <v>843</v>
      </c>
      <c r="AFH51" t="s">
        <v>843</v>
      </c>
      <c r="AFI51" s="34"/>
      <c r="AFJ51" s="34"/>
      <c r="AFK51" s="34"/>
      <c r="AFL51" s="34"/>
      <c r="AFM51" s="34"/>
      <c r="AFN51" s="34"/>
      <c r="AFO51" s="34"/>
      <c r="AFP51" s="34"/>
      <c r="AFQ51" s="34"/>
      <c r="AFR51" s="34"/>
      <c r="AFS51" s="34"/>
      <c r="AFT51" s="34"/>
      <c r="AFU51" s="34"/>
      <c r="AFV51" s="34"/>
      <c r="AFW51" s="34"/>
      <c r="AFX51" s="34"/>
      <c r="AFY51" s="34"/>
      <c r="AFZ51" s="34"/>
      <c r="AGA51" s="34"/>
      <c r="AGB51" t="s">
        <v>843</v>
      </c>
      <c r="AGC51" t="s">
        <v>843</v>
      </c>
      <c r="AGD51" t="s">
        <v>843</v>
      </c>
      <c r="AGE51" t="s">
        <v>843</v>
      </c>
      <c r="AGF51" s="34"/>
      <c r="AGG51" t="s">
        <v>843</v>
      </c>
      <c r="AGH51" t="s">
        <v>843</v>
      </c>
      <c r="AGI51" t="s">
        <v>843</v>
      </c>
      <c r="AGJ51" t="s">
        <v>843</v>
      </c>
      <c r="AGK51" t="s">
        <v>843</v>
      </c>
      <c r="AGL51" t="s">
        <v>843</v>
      </c>
      <c r="AGM51" t="s">
        <v>843</v>
      </c>
      <c r="AGN51" t="s">
        <v>843</v>
      </c>
      <c r="AGO51" s="34"/>
      <c r="AGP51" s="34"/>
      <c r="AGQ51" t="s">
        <v>1460</v>
      </c>
      <c r="AGR51" t="s">
        <v>843</v>
      </c>
      <c r="AGS51" s="34"/>
      <c r="AGT51" s="34"/>
      <c r="AGU51" t="s">
        <v>1460</v>
      </c>
      <c r="AGV51" t="s">
        <v>843</v>
      </c>
      <c r="AGW51" s="34"/>
      <c r="AGX51" s="34"/>
      <c r="AGY51" t="s">
        <v>1460</v>
      </c>
      <c r="AGZ51" t="s">
        <v>843</v>
      </c>
      <c r="AHA51" s="34"/>
      <c r="AHB51" s="34"/>
      <c r="AHC51" t="s">
        <v>1460</v>
      </c>
      <c r="AHD51" t="s">
        <v>843</v>
      </c>
      <c r="AHE51" s="34"/>
      <c r="AHF51" s="34"/>
      <c r="AHG51" t="s">
        <v>1460</v>
      </c>
      <c r="AHH51" t="s">
        <v>843</v>
      </c>
      <c r="AHI51" t="s">
        <v>465</v>
      </c>
      <c r="AHJ51" s="34">
        <v>0.20682899653911591</v>
      </c>
      <c r="AHK51" s="34">
        <v>0.21238978207111359</v>
      </c>
      <c r="AHL51" s="34">
        <v>0.20801654458045959</v>
      </c>
      <c r="AHM51" s="34">
        <v>0.21340465545654297</v>
      </c>
      <c r="AHN51" s="34">
        <v>0.21979445219039917</v>
      </c>
      <c r="AHO51" t="s">
        <v>843</v>
      </c>
      <c r="AHP51" s="34"/>
      <c r="AHQ51" s="34"/>
      <c r="AHR51" s="34"/>
      <c r="AHS51" s="34"/>
      <c r="AHT51" s="34"/>
      <c r="AHU51" t="s">
        <v>843</v>
      </c>
      <c r="AHV51" s="34">
        <v>0.22544831037521362</v>
      </c>
      <c r="AHW51" s="34">
        <v>0.22419703006744385</v>
      </c>
      <c r="AHX51" s="34">
        <v>0.22275207936763763</v>
      </c>
      <c r="AHY51" s="34">
        <v>0.22436089813709259</v>
      </c>
      <c r="AHZ51" s="34">
        <v>0.22618228197097778</v>
      </c>
      <c r="AIA51" t="s">
        <v>465</v>
      </c>
      <c r="AIB51" t="s">
        <v>843</v>
      </c>
      <c r="AIC51" s="34">
        <v>0.22531422972679138</v>
      </c>
      <c r="AID51" s="34">
        <v>0.22559827566146851</v>
      </c>
      <c r="AIE51" s="34">
        <v>0.22367745637893677</v>
      </c>
      <c r="AIF51" s="34">
        <v>0.22894996404647827</v>
      </c>
      <c r="AIG51" s="34">
        <v>0.22643586993217468</v>
      </c>
      <c r="AIH51" t="s">
        <v>465</v>
      </c>
      <c r="AII51" t="s">
        <v>843</v>
      </c>
      <c r="AIJ51" s="34">
        <v>0.23393100500106812</v>
      </c>
      <c r="AIK51" s="34">
        <v>0.23397098481655121</v>
      </c>
      <c r="AIL51" s="34">
        <v>0.22857549786567688</v>
      </c>
      <c r="AIM51" s="34">
        <v>0.23364600539207458</v>
      </c>
      <c r="AIN51" s="34">
        <v>0.23812000453472137</v>
      </c>
      <c r="AIO51" t="s">
        <v>465</v>
      </c>
      <c r="AIP51" s="34"/>
      <c r="AIQ51" t="s">
        <v>843</v>
      </c>
      <c r="AIR51" s="34"/>
      <c r="AIS51" s="34"/>
      <c r="AIT51" s="34"/>
      <c r="AIU51" s="34"/>
      <c r="AIV51" s="34"/>
      <c r="AIW51" s="34"/>
      <c r="AIX51" t="s">
        <v>843</v>
      </c>
      <c r="AIY51" s="34"/>
      <c r="AIZ51" s="34"/>
      <c r="AJA51" s="34"/>
      <c r="AJB51" s="34"/>
      <c r="AJC51" s="34"/>
      <c r="AJD51" s="34"/>
      <c r="AJE51" t="s">
        <v>843</v>
      </c>
      <c r="AJF51" s="34"/>
      <c r="AJG51" s="34"/>
      <c r="AJH51" s="34"/>
      <c r="AJI51" s="34"/>
      <c r="AJJ51" s="34"/>
      <c r="AJK51" t="s">
        <v>1460</v>
      </c>
      <c r="AJL51" t="s">
        <v>843</v>
      </c>
      <c r="AJM51" t="s">
        <v>843</v>
      </c>
      <c r="AJN51" s="34"/>
      <c r="AJO51" s="34"/>
      <c r="AJP51" s="34"/>
      <c r="AJQ51" s="34"/>
      <c r="AJR51" s="34"/>
      <c r="AJS51" t="s">
        <v>1460</v>
      </c>
      <c r="AJT51" t="s">
        <v>843</v>
      </c>
      <c r="AJU51" t="s">
        <v>843</v>
      </c>
      <c r="AJV51" t="s">
        <v>843</v>
      </c>
      <c r="AJW51" s="34"/>
      <c r="AJX51" s="34"/>
      <c r="AJY51" s="34"/>
      <c r="AJZ51" s="34"/>
      <c r="AKA51" s="34"/>
      <c r="AKB51" t="s">
        <v>1460</v>
      </c>
      <c r="AKC51" t="s">
        <v>843</v>
      </c>
      <c r="AKD51" t="s">
        <v>843</v>
      </c>
      <c r="AKE51" t="s">
        <v>843</v>
      </c>
      <c r="AKF51" s="34"/>
      <c r="AKG51" s="34"/>
      <c r="AKH51" s="34"/>
      <c r="AKI51" s="34"/>
      <c r="AKJ51" s="34"/>
      <c r="AKK51" t="s">
        <v>1460</v>
      </c>
      <c r="AKL51" t="s">
        <v>843</v>
      </c>
      <c r="AKM51" s="34"/>
      <c r="AKN51" t="s">
        <v>1460</v>
      </c>
      <c r="AKO51" t="s">
        <v>843</v>
      </c>
      <c r="AKP51" s="34"/>
      <c r="AKQ51" t="s">
        <v>1460</v>
      </c>
      <c r="AKR51" t="s">
        <v>843</v>
      </c>
      <c r="AKS51" s="34"/>
      <c r="AKT51" t="s">
        <v>1460</v>
      </c>
      <c r="AKU51" t="s">
        <v>843</v>
      </c>
      <c r="AKV51" s="34"/>
      <c r="AKW51" t="s">
        <v>1460</v>
      </c>
      <c r="AKX51" t="s">
        <v>843</v>
      </c>
      <c r="AKY51" s="34"/>
      <c r="AKZ51" s="34"/>
      <c r="ALA51" s="34"/>
      <c r="ALB51" s="34"/>
      <c r="ALC51" s="34"/>
      <c r="ALD51" t="s">
        <v>1460</v>
      </c>
      <c r="ALE51" t="s">
        <v>843</v>
      </c>
      <c r="ALF51" t="s">
        <v>843</v>
      </c>
      <c r="ALG51" t="s">
        <v>843</v>
      </c>
      <c r="ALH51" s="34"/>
      <c r="ALI51" s="34"/>
      <c r="ALJ51" s="34"/>
      <c r="ALK51" s="34"/>
      <c r="ALL51" s="34">
        <v>0.24950085580348969</v>
      </c>
      <c r="ALM51" t="s">
        <v>465</v>
      </c>
    </row>
    <row r="52" spans="1:1001">
      <c r="A52" t="s">
        <v>512</v>
      </c>
      <c r="B52" t="s">
        <v>177</v>
      </c>
      <c r="C52" t="s">
        <v>239</v>
      </c>
      <c r="D52" s="34">
        <v>3.2691948115825653E-2</v>
      </c>
      <c r="E52" t="s">
        <v>432</v>
      </c>
      <c r="F52" s="34">
        <v>4.9728624522686005E-2</v>
      </c>
      <c r="G52" t="s">
        <v>1464</v>
      </c>
      <c r="H52" s="34">
        <v>4.5593496412038803E-2</v>
      </c>
      <c r="I52" t="s">
        <v>1294</v>
      </c>
      <c r="J52" s="34">
        <v>4.5029368251562119E-2</v>
      </c>
      <c r="K52" t="s">
        <v>1521</v>
      </c>
      <c r="L52" s="34"/>
      <c r="M52" t="s">
        <v>466</v>
      </c>
      <c r="N52" s="34">
        <v>0.2199999988079071</v>
      </c>
      <c r="O52" s="34"/>
      <c r="P52" t="s">
        <v>1459</v>
      </c>
      <c r="Q52" s="34"/>
      <c r="R52" t="s">
        <v>1459</v>
      </c>
      <c r="S52" s="34"/>
      <c r="T52" t="s">
        <v>1459</v>
      </c>
      <c r="U52" s="34"/>
      <c r="V52" t="s">
        <v>1459</v>
      </c>
      <c r="W52" t="s">
        <v>843</v>
      </c>
      <c r="X52" t="s">
        <v>465</v>
      </c>
      <c r="Y52" s="34">
        <v>0.55313539505004883</v>
      </c>
      <c r="Z52" s="34"/>
      <c r="AA52" t="s">
        <v>1459</v>
      </c>
      <c r="AB52" s="34"/>
      <c r="AC52" t="s">
        <v>1459</v>
      </c>
      <c r="AD52" s="34"/>
      <c r="AE52" t="s">
        <v>1459</v>
      </c>
      <c r="AF52" s="34"/>
      <c r="AG52" t="s">
        <v>1459</v>
      </c>
      <c r="AH52" t="s">
        <v>843</v>
      </c>
      <c r="AI52" t="s">
        <v>465</v>
      </c>
      <c r="AJ52" s="34">
        <v>0.55089175701141357</v>
      </c>
      <c r="AK52" s="34"/>
      <c r="AL52" t="s">
        <v>1459</v>
      </c>
      <c r="AM52" s="34"/>
      <c r="AN52" t="s">
        <v>1459</v>
      </c>
      <c r="AO52" s="34"/>
      <c r="AP52" t="s">
        <v>1459</v>
      </c>
      <c r="AQ52" s="34"/>
      <c r="AR52" t="s">
        <v>1459</v>
      </c>
      <c r="AS52" t="s">
        <v>843</v>
      </c>
      <c r="AT52" t="s">
        <v>465</v>
      </c>
      <c r="AU52" s="34">
        <v>0.5560491681098938</v>
      </c>
      <c r="AV52" s="34"/>
      <c r="AW52" t="s">
        <v>1459</v>
      </c>
      <c r="AX52" s="34"/>
      <c r="AY52" t="s">
        <v>1459</v>
      </c>
      <c r="AZ52" s="34"/>
      <c r="BA52" t="s">
        <v>1459</v>
      </c>
      <c r="BB52" s="34"/>
      <c r="BC52" t="s">
        <v>1459</v>
      </c>
      <c r="BD52" t="s">
        <v>843</v>
      </c>
      <c r="BE52" s="34">
        <v>0.54523499805254672</v>
      </c>
      <c r="BF52" t="s">
        <v>465</v>
      </c>
      <c r="BG52" t="s">
        <v>843</v>
      </c>
      <c r="BH52" t="s">
        <v>432</v>
      </c>
      <c r="BI52" s="34">
        <v>2.4934401512145996</v>
      </c>
      <c r="BJ52" t="s">
        <v>819</v>
      </c>
      <c r="BK52" s="34">
        <v>3.7535965442657471</v>
      </c>
      <c r="BL52" t="s">
        <v>1294</v>
      </c>
      <c r="BM52" s="34">
        <v>4.354987621307373</v>
      </c>
      <c r="BN52" t="s">
        <v>1521</v>
      </c>
      <c r="BO52" s="34">
        <v>7.0581445693969727</v>
      </c>
      <c r="BP52" t="s">
        <v>843</v>
      </c>
      <c r="BQ52" s="34">
        <v>4.7011470794677734</v>
      </c>
      <c r="BR52" t="s">
        <v>830</v>
      </c>
      <c r="BS52" s="34"/>
      <c r="BT52" t="s">
        <v>843</v>
      </c>
      <c r="BU52" s="34">
        <v>4.1065702438354492</v>
      </c>
      <c r="BV52" t="s">
        <v>1565</v>
      </c>
      <c r="BW52" t="s">
        <v>843</v>
      </c>
      <c r="BX52" s="34">
        <v>3.7881088256835938</v>
      </c>
      <c r="BY52" t="s">
        <v>924</v>
      </c>
      <c r="BZ52" t="s">
        <v>843</v>
      </c>
      <c r="CA52" t="s">
        <v>432</v>
      </c>
      <c r="CB52" s="34">
        <v>3.9758333005011082E-3</v>
      </c>
      <c r="CC52" s="34">
        <v>3.3310784492641687E-3</v>
      </c>
      <c r="CD52" s="34">
        <v>3.5439166240394115E-3</v>
      </c>
      <c r="CE52" s="34">
        <v>3.7164061795920134E-3</v>
      </c>
      <c r="CF52" s="34">
        <v>3.7164411041885614E-3</v>
      </c>
      <c r="CG52" t="s">
        <v>843</v>
      </c>
      <c r="CH52" t="s">
        <v>819</v>
      </c>
      <c r="CI52" s="34">
        <v>3.6603142507374287E-3</v>
      </c>
      <c r="CJ52" s="34">
        <v>3.433572594076395E-3</v>
      </c>
      <c r="CK52" s="34">
        <v>3.8189131300896406E-3</v>
      </c>
      <c r="CL52" s="34">
        <v>4.0024919435381889E-3</v>
      </c>
      <c r="CM52" s="34">
        <v>4.0666023269295692E-3</v>
      </c>
      <c r="CN52" t="s">
        <v>843</v>
      </c>
      <c r="CO52" t="s">
        <v>1294</v>
      </c>
      <c r="CP52" s="34">
        <v>3.5060027148574591E-3</v>
      </c>
      <c r="CQ52" s="34">
        <v>3.7098058965057135E-3</v>
      </c>
      <c r="CR52" s="34">
        <v>4.0191174484789371E-3</v>
      </c>
      <c r="CS52" s="34">
        <v>4.0940176695585251E-3</v>
      </c>
      <c r="CT52" s="34">
        <v>4.1487882845103741E-3</v>
      </c>
      <c r="CU52" t="s">
        <v>843</v>
      </c>
      <c r="CV52" t="s">
        <v>1521</v>
      </c>
      <c r="CW52" s="34">
        <v>3.6124149337410927E-3</v>
      </c>
      <c r="CX52" s="34">
        <v>3.9289225824177265E-3</v>
      </c>
      <c r="CY52" s="34">
        <v>4.0757167153060436E-3</v>
      </c>
      <c r="CZ52" s="34">
        <v>4.1489414870738983E-3</v>
      </c>
      <c r="DA52" s="34">
        <v>4.2043570429086685E-3</v>
      </c>
      <c r="DB52" t="s">
        <v>843</v>
      </c>
      <c r="DC52" s="34">
        <v>7.950775146484375</v>
      </c>
      <c r="DD52" s="34">
        <v>8.2460441589355469</v>
      </c>
      <c r="DE52" s="34">
        <v>8.4418449401855469</v>
      </c>
      <c r="DF52" s="34">
        <v>8.7091484069824219</v>
      </c>
      <c r="DG52" s="34">
        <v>9.0034503936767578</v>
      </c>
      <c r="DH52" t="s">
        <v>1464</v>
      </c>
      <c r="DI52" t="s">
        <v>843</v>
      </c>
      <c r="DJ52" s="34">
        <v>8.1540937423706055</v>
      </c>
      <c r="DK52" s="34">
        <v>8.3669319152832031</v>
      </c>
      <c r="DL52" s="34">
        <v>8.5942249298095703</v>
      </c>
      <c r="DM52" s="34">
        <v>8.8842411041259766</v>
      </c>
      <c r="DN52" s="34">
        <v>9.1852712631225586</v>
      </c>
      <c r="DO52" t="s">
        <v>1294</v>
      </c>
      <c r="DP52" t="s">
        <v>843</v>
      </c>
      <c r="DQ52" s="34">
        <v>9.3085193634033203</v>
      </c>
      <c r="DR52" t="s">
        <v>1521</v>
      </c>
      <c r="DS52" t="s">
        <v>843</v>
      </c>
      <c r="DT52" t="s">
        <v>843</v>
      </c>
      <c r="DU52" s="34">
        <v>9.1</v>
      </c>
      <c r="DV52" t="s">
        <v>1461</v>
      </c>
      <c r="DW52" t="s">
        <v>843</v>
      </c>
      <c r="DX52" t="s">
        <v>843</v>
      </c>
      <c r="DY52" t="s">
        <v>995</v>
      </c>
      <c r="DZ52" s="34">
        <v>-1.4215688221156597E-2</v>
      </c>
      <c r="EA52" s="34">
        <v>-1.3760293833911419E-2</v>
      </c>
      <c r="EB52" s="34">
        <v>-7.3275691829621792E-3</v>
      </c>
      <c r="EC52" s="34">
        <v>-1.8509872257709503E-2</v>
      </c>
      <c r="ED52" s="34">
        <v>1.4199890429154038E-3</v>
      </c>
      <c r="EE52" t="s">
        <v>843</v>
      </c>
      <c r="EF52" t="s">
        <v>465</v>
      </c>
      <c r="EG52" s="34">
        <v>3.6000001709908247E-3</v>
      </c>
      <c r="EH52" s="34">
        <v>2.5999997742474079E-3</v>
      </c>
      <c r="EI52" s="34">
        <v>-9.9999961093999445E-5</v>
      </c>
      <c r="EJ52" s="34">
        <v>1.999999862164259E-3</v>
      </c>
      <c r="EK52" s="34">
        <v>1.0000000474974513E-3</v>
      </c>
      <c r="EL52" t="s">
        <v>843</v>
      </c>
      <c r="EM52" t="s">
        <v>465</v>
      </c>
      <c r="EN52" s="34">
        <v>3.5073859617114067E-3</v>
      </c>
      <c r="EO52" s="34">
        <v>2.6816804893314838E-3</v>
      </c>
      <c r="EP52" s="34">
        <v>-1.4286595396697521E-3</v>
      </c>
      <c r="EQ52" s="34">
        <v>5.0182463601231575E-3</v>
      </c>
      <c r="ER52" s="34">
        <v>7.3443073779344559E-3</v>
      </c>
      <c r="ES52" t="s">
        <v>843</v>
      </c>
      <c r="ET52" t="s">
        <v>465</v>
      </c>
      <c r="EU52" s="34">
        <v>3.8306564092636108E-3</v>
      </c>
      <c r="EV52" s="34">
        <v>2.7025560848414898E-3</v>
      </c>
      <c r="EW52" s="34">
        <v>3.3236271701753139E-3</v>
      </c>
      <c r="EX52" s="34">
        <v>4.6387426555156708E-3</v>
      </c>
      <c r="EY52" s="34">
        <v>-7.6699157943949103E-5</v>
      </c>
      <c r="EZ52" t="s">
        <v>843</v>
      </c>
      <c r="FA52" t="s">
        <v>465</v>
      </c>
      <c r="FB52" s="34">
        <v>-4.2330138385295868E-3</v>
      </c>
      <c r="FC52" s="34">
        <v>-5.191451869904995E-3</v>
      </c>
      <c r="FD52" s="34">
        <v>-1.7498646629974246E-3</v>
      </c>
      <c r="FE52" s="34">
        <v>-1.8796479562297463E-3</v>
      </c>
      <c r="FF52" s="34">
        <v>1.3925275765359402E-2</v>
      </c>
      <c r="FG52" t="s">
        <v>843</v>
      </c>
      <c r="FH52" s="34"/>
      <c r="FI52" s="34"/>
      <c r="FJ52" s="34"/>
      <c r="FK52" s="34"/>
      <c r="FL52" s="34"/>
      <c r="FM52" t="s">
        <v>843</v>
      </c>
      <c r="FN52" t="s">
        <v>843</v>
      </c>
      <c r="FO52" s="34">
        <v>0.68196000000000001</v>
      </c>
      <c r="FP52" t="s">
        <v>1462</v>
      </c>
      <c r="FQ52" t="s">
        <v>843</v>
      </c>
      <c r="FR52" t="s">
        <v>843</v>
      </c>
      <c r="FS52" s="34">
        <v>0.76575000000000004</v>
      </c>
      <c r="FT52" t="s">
        <v>1462</v>
      </c>
      <c r="FU52" t="s">
        <v>843</v>
      </c>
      <c r="FV52" t="s">
        <v>843</v>
      </c>
      <c r="FW52" s="34">
        <v>0.59077000000000002</v>
      </c>
      <c r="FX52" t="s">
        <v>1462</v>
      </c>
      <c r="FY52" t="s">
        <v>843</v>
      </c>
      <c r="FZ52" s="34">
        <v>0.29694873094558716</v>
      </c>
      <c r="GA52" s="34">
        <v>0.28321704268455505</v>
      </c>
      <c r="GB52" s="34">
        <v>0.21223337948322296</v>
      </c>
      <c r="GC52" s="34">
        <v>0.11899647861719131</v>
      </c>
      <c r="GD52" s="34">
        <v>6.6358663141727448E-2</v>
      </c>
      <c r="GE52" t="s">
        <v>830</v>
      </c>
      <c r="GF52" t="s">
        <v>843</v>
      </c>
      <c r="GG52" s="34">
        <v>0.29694768786430359</v>
      </c>
      <c r="GH52" s="34">
        <v>0.28321442008018494</v>
      </c>
      <c r="GI52" s="34">
        <v>0.2122320830821991</v>
      </c>
      <c r="GJ52" s="34">
        <v>0.11899715662002563</v>
      </c>
      <c r="GK52" s="34">
        <v>6.6355526447296143E-2</v>
      </c>
      <c r="GL52" t="s">
        <v>832</v>
      </c>
      <c r="GM52" t="s">
        <v>843</v>
      </c>
      <c r="GN52" s="34"/>
      <c r="GO52" t="s">
        <v>1460</v>
      </c>
      <c r="GP52" t="s">
        <v>843</v>
      </c>
      <c r="GQ52" t="s">
        <v>843</v>
      </c>
      <c r="GR52" s="34">
        <v>2.8321061283349991E-2</v>
      </c>
      <c r="GS52" s="34">
        <v>2.6095692068338394E-2</v>
      </c>
      <c r="GT52" s="34">
        <v>2.9860174283385277E-2</v>
      </c>
      <c r="GU52" s="34">
        <v>2.0876603201031685E-2</v>
      </c>
      <c r="GV52" s="34">
        <v>2.7711790055036545E-2</v>
      </c>
      <c r="GW52" t="s">
        <v>832</v>
      </c>
      <c r="GX52" t="s">
        <v>843</v>
      </c>
      <c r="GY52" t="s">
        <v>843</v>
      </c>
      <c r="GZ52" t="s">
        <v>843</v>
      </c>
      <c r="HA52" t="s">
        <v>843</v>
      </c>
      <c r="HB52" t="s">
        <v>843</v>
      </c>
      <c r="HC52" t="s">
        <v>843</v>
      </c>
      <c r="HD52" t="s">
        <v>843</v>
      </c>
      <c r="HE52" t="s">
        <v>843</v>
      </c>
      <c r="HF52" t="s">
        <v>843</v>
      </c>
      <c r="HG52" t="s">
        <v>843</v>
      </c>
      <c r="HH52" s="34">
        <v>333926</v>
      </c>
      <c r="HI52" s="34">
        <v>340748</v>
      </c>
      <c r="HJ52" s="34">
        <v>347463</v>
      </c>
      <c r="HK52" s="34">
        <v>354045</v>
      </c>
      <c r="HL52" s="34">
        <v>360461</v>
      </c>
      <c r="HM52" s="34">
        <v>366717</v>
      </c>
      <c r="HN52" s="34">
        <v>372808</v>
      </c>
      <c r="HO52" s="34">
        <v>378748</v>
      </c>
      <c r="HP52" s="34">
        <v>384568</v>
      </c>
      <c r="HQ52" s="34">
        <v>390311</v>
      </c>
      <c r="HR52" s="34">
        <v>396053</v>
      </c>
      <c r="HS52" s="34">
        <v>401506</v>
      </c>
      <c r="HT52" s="34">
        <v>406634</v>
      </c>
      <c r="HU52" s="34">
        <v>411702</v>
      </c>
      <c r="HV52" s="34">
        <v>416656</v>
      </c>
      <c r="HW52" s="34">
        <v>421437</v>
      </c>
      <c r="HX52" s="34">
        <v>425994</v>
      </c>
      <c r="HY52" s="34">
        <v>430276</v>
      </c>
      <c r="HZ52" s="34">
        <v>434274</v>
      </c>
      <c r="IA52" s="34">
        <v>438048</v>
      </c>
      <c r="IB52" s="34">
        <v>441725</v>
      </c>
      <c r="IC52" s="34">
        <v>445373</v>
      </c>
      <c r="ID52" s="34">
        <v>449002</v>
      </c>
      <c r="IE52" s="34">
        <v>452524</v>
      </c>
      <c r="IF52" s="34">
        <v>455858</v>
      </c>
      <c r="IG52" s="34">
        <v>459045</v>
      </c>
      <c r="IH52" s="34">
        <v>462103</v>
      </c>
      <c r="II52" s="34">
        <v>465048</v>
      </c>
      <c r="IJ52" s="34">
        <v>467894</v>
      </c>
      <c r="IK52" s="34">
        <v>470649</v>
      </c>
      <c r="IL52" s="34">
        <v>473312</v>
      </c>
      <c r="IM52" s="34">
        <v>475868</v>
      </c>
      <c r="IN52" s="34">
        <v>478322</v>
      </c>
      <c r="IO52" s="34">
        <v>480655</v>
      </c>
      <c r="IP52" s="34">
        <v>482853</v>
      </c>
      <c r="IQ52" s="34">
        <v>484918</v>
      </c>
      <c r="IR52" s="34">
        <v>486844</v>
      </c>
      <c r="IS52" s="34">
        <v>488611</v>
      </c>
      <c r="IT52" s="34">
        <v>490225</v>
      </c>
      <c r="IU52" s="34">
        <v>491692</v>
      </c>
      <c r="IV52" s="34">
        <v>493006</v>
      </c>
      <c r="IW52" s="34">
        <v>494191</v>
      </c>
      <c r="IX52" s="34">
        <v>495249</v>
      </c>
      <c r="IY52" s="34">
        <v>496172</v>
      </c>
      <c r="IZ52" s="34">
        <v>496951</v>
      </c>
      <c r="JA52" s="34">
        <v>497572</v>
      </c>
      <c r="JB52" s="34">
        <v>498039</v>
      </c>
      <c r="JC52" s="34">
        <v>498353</v>
      </c>
      <c r="JD52" s="34">
        <v>498521</v>
      </c>
      <c r="JE52" s="34">
        <v>498529</v>
      </c>
      <c r="JF52" s="34">
        <v>498373</v>
      </c>
      <c r="JG52" s="34">
        <v>498062</v>
      </c>
      <c r="JH52" s="34">
        <v>497596</v>
      </c>
      <c r="JI52" s="34">
        <v>496983</v>
      </c>
      <c r="JJ52" s="34">
        <v>496224</v>
      </c>
      <c r="JK52" s="34">
        <v>495322</v>
      </c>
      <c r="JL52" s="34">
        <v>494283</v>
      </c>
      <c r="JM52" s="34">
        <v>493115</v>
      </c>
      <c r="JN52" s="34">
        <v>491831</v>
      </c>
      <c r="JO52" s="34">
        <v>490447</v>
      </c>
      <c r="JP52" s="34">
        <v>488968</v>
      </c>
      <c r="JQ52" s="34">
        <v>487403</v>
      </c>
      <c r="JR52" s="34">
        <v>485763</v>
      </c>
      <c r="JS52" s="34">
        <v>484046</v>
      </c>
      <c r="JT52" s="34">
        <v>482251</v>
      </c>
      <c r="JU52" s="34">
        <v>480392</v>
      </c>
      <c r="JV52" s="34">
        <v>478464</v>
      </c>
      <c r="JW52" s="34">
        <v>476498</v>
      </c>
      <c r="JX52" s="34">
        <v>474498</v>
      </c>
      <c r="JY52" s="34">
        <v>472457</v>
      </c>
      <c r="JZ52" s="34">
        <v>470399</v>
      </c>
      <c r="KA52" s="34">
        <v>468319</v>
      </c>
      <c r="KB52" s="34">
        <v>466212</v>
      </c>
      <c r="KC52" s="34">
        <v>464094</v>
      </c>
      <c r="KD52" s="34">
        <v>461971</v>
      </c>
      <c r="KE52" s="34">
        <v>459836</v>
      </c>
      <c r="KF52" s="34">
        <v>457690</v>
      </c>
      <c r="KG52" s="34">
        <v>455537</v>
      </c>
      <c r="KH52" s="34">
        <v>453375</v>
      </c>
      <c r="KI52" s="34">
        <v>451207</v>
      </c>
      <c r="KJ52" s="34">
        <v>449041</v>
      </c>
      <c r="KK52" s="34">
        <v>446873</v>
      </c>
      <c r="KL52" s="34">
        <v>444705</v>
      </c>
      <c r="KM52" s="34">
        <v>442546</v>
      </c>
      <c r="KN52" s="34">
        <v>440377</v>
      </c>
      <c r="KO52" s="34">
        <v>438202</v>
      </c>
      <c r="KP52" s="34">
        <v>436034</v>
      </c>
      <c r="KQ52" s="34">
        <v>433860</v>
      </c>
      <c r="KR52" s="34">
        <v>431665</v>
      </c>
      <c r="KS52" s="34">
        <v>429459</v>
      </c>
      <c r="KT52" s="34">
        <v>427248</v>
      </c>
      <c r="KU52" s="34">
        <v>425019</v>
      </c>
      <c r="KV52" s="34">
        <v>422779</v>
      </c>
      <c r="KW52" s="34">
        <v>420531</v>
      </c>
      <c r="KX52" s="34">
        <v>418269</v>
      </c>
      <c r="KY52" s="34">
        <v>416004</v>
      </c>
      <c r="KZ52" s="34">
        <v>413726</v>
      </c>
      <c r="LA52" s="34">
        <v>411430</v>
      </c>
      <c r="LB52" s="34">
        <v>409137</v>
      </c>
      <c r="LC52" s="34">
        <v>406836</v>
      </c>
      <c r="LD52" s="34">
        <v>404521</v>
      </c>
      <c r="LE52" t="s">
        <v>843</v>
      </c>
      <c r="LF52" t="s">
        <v>843</v>
      </c>
      <c r="LG52" t="s">
        <v>843</v>
      </c>
      <c r="LH52" s="34">
        <v>2.082163468003273E-2</v>
      </c>
      <c r="LI52" s="34">
        <v>2.0223788917064667E-2</v>
      </c>
      <c r="LJ52" s="34">
        <v>1.9514983519911766E-2</v>
      </c>
      <c r="LK52" s="34">
        <v>1.8765838816761971E-2</v>
      </c>
      <c r="LL52" s="34">
        <v>1.7959743738174438E-2</v>
      </c>
      <c r="LM52" s="34">
        <v>1.7206665128469467E-2</v>
      </c>
      <c r="LN52" s="34">
        <v>1.6473108902573586E-2</v>
      </c>
      <c r="LO52" s="34">
        <v>1.5807533636689186E-2</v>
      </c>
      <c r="LP52" s="34">
        <v>1.5249550342559814E-2</v>
      </c>
      <c r="LQ52" s="34">
        <v>1.4823230914771557E-2</v>
      </c>
      <c r="LR52" s="34">
        <v>1.4604183845221996E-2</v>
      </c>
      <c r="LS52" s="34">
        <v>1.3674436137080193E-2</v>
      </c>
      <c r="LT52" s="34">
        <v>1.2691040523350239E-2</v>
      </c>
      <c r="LU52" s="34">
        <v>1.2386268936097622E-2</v>
      </c>
      <c r="LV52" s="34">
        <v>1.1961154639720917E-2</v>
      </c>
      <c r="LW52" s="34">
        <v>1.140935905277729E-2</v>
      </c>
      <c r="LX52" s="34">
        <v>1.0754961520433426E-2</v>
      </c>
      <c r="LY52" s="34">
        <v>1.0001601651310921E-2</v>
      </c>
      <c r="LZ52" s="34">
        <v>9.2488080263137817E-3</v>
      </c>
      <c r="MA52" s="34">
        <v>8.6528221145272255E-3</v>
      </c>
      <c r="MB52" s="34">
        <v>8.3590233698487282E-3</v>
      </c>
      <c r="MC52" s="34">
        <v>8.2246167585253716E-3</v>
      </c>
      <c r="MD52" s="34">
        <v>8.1152087077498436E-3</v>
      </c>
      <c r="ME52" s="34">
        <v>7.8134583309292793E-3</v>
      </c>
      <c r="MF52" s="34">
        <v>7.3405569419264793E-3</v>
      </c>
      <c r="MG52" s="34">
        <v>6.966887041926384E-3</v>
      </c>
      <c r="MH52" s="34">
        <v>6.6395653411746025E-3</v>
      </c>
      <c r="MI52" s="34">
        <v>6.3528162427246571E-3</v>
      </c>
      <c r="MJ52" s="34">
        <v>6.1011486686766148E-3</v>
      </c>
      <c r="MK52" s="34">
        <v>5.8708186261355877E-3</v>
      </c>
      <c r="ML52" s="34">
        <v>5.6421970948576927E-3</v>
      </c>
      <c r="MM52" s="34">
        <v>5.3857145830988884E-3</v>
      </c>
      <c r="MN52" s="34">
        <v>5.1436410285532475E-3</v>
      </c>
      <c r="MO52" s="34">
        <v>4.8656109720468521E-3</v>
      </c>
      <c r="MP52" s="34">
        <v>4.5625022612512112E-3</v>
      </c>
      <c r="MQ52" s="34">
        <v>4.2675449512898922E-3</v>
      </c>
      <c r="MR52" s="34">
        <v>3.9639389142394066E-3</v>
      </c>
      <c r="MS52" s="34">
        <v>3.6229286342859268E-3</v>
      </c>
      <c r="MT52" s="34">
        <v>3.297797404229641E-3</v>
      </c>
      <c r="MU52" s="34">
        <v>2.9880348592996597E-3</v>
      </c>
      <c r="MV52" s="34">
        <v>2.6688401121646166E-3</v>
      </c>
      <c r="MW52" s="34">
        <v>2.4007377214729786E-3</v>
      </c>
      <c r="MX52" s="34">
        <v>2.138584153726697E-3</v>
      </c>
      <c r="MY52" s="34">
        <v>1.8619743641465902E-3</v>
      </c>
      <c r="MZ52" s="34">
        <v>1.5687888953834772E-3</v>
      </c>
      <c r="NA52" s="34">
        <v>1.2488400097936392E-3</v>
      </c>
      <c r="NB52" s="34">
        <v>9.3811744591221213E-4</v>
      </c>
      <c r="NC52" s="34">
        <v>6.3027406577020884E-4</v>
      </c>
      <c r="ND52" s="34">
        <v>3.3705364330671728E-4</v>
      </c>
      <c r="NE52" s="34">
        <v>1.6047339158831164E-5</v>
      </c>
      <c r="NF52" s="34">
        <v>-3.1296958331950009E-4</v>
      </c>
      <c r="NG52" s="34">
        <v>-6.2422535847872496E-4</v>
      </c>
      <c r="NH52" s="34">
        <v>-9.3606446171179414E-4</v>
      </c>
      <c r="NI52" s="34">
        <v>-1.2326824944466352E-3</v>
      </c>
      <c r="NJ52" s="34">
        <v>-1.5283826505765319E-3</v>
      </c>
      <c r="NK52" s="34">
        <v>-1.8193816067650914E-3</v>
      </c>
      <c r="NL52" s="34">
        <v>-2.0998285617679358E-3</v>
      </c>
      <c r="NM52" s="34">
        <v>-2.3658149875700474E-3</v>
      </c>
      <c r="NN52" s="34">
        <v>-2.607251051813364E-3</v>
      </c>
      <c r="NO52" s="34">
        <v>-2.8179413639008999E-3</v>
      </c>
      <c r="NP52" s="34">
        <v>-3.0201724730432034E-3</v>
      </c>
      <c r="NQ52" s="34">
        <v>-3.2057513017207384E-3</v>
      </c>
      <c r="NR52" s="34">
        <v>-3.3704456873238087E-3</v>
      </c>
      <c r="NS52" s="34">
        <v>-3.5409070551395416E-3</v>
      </c>
      <c r="NT52" s="34">
        <v>-3.7152180448174477E-3</v>
      </c>
      <c r="NU52" s="34">
        <v>-3.8622880820184946E-3</v>
      </c>
      <c r="NV52" s="34">
        <v>-4.0214643813669682E-3</v>
      </c>
      <c r="NW52" s="34">
        <v>-4.1174469515681267E-3</v>
      </c>
      <c r="NX52" s="34">
        <v>-4.2061228305101395E-3</v>
      </c>
      <c r="NY52" s="34">
        <v>-4.3106656521558762E-3</v>
      </c>
      <c r="NZ52" s="34">
        <v>-4.3654670007526875E-3</v>
      </c>
      <c r="OA52" s="34">
        <v>-4.4315829873085022E-3</v>
      </c>
      <c r="OB52" s="34">
        <v>-4.5092212967574596E-3</v>
      </c>
      <c r="OC52" s="34">
        <v>-4.5533482916653156E-3</v>
      </c>
      <c r="OD52" s="34">
        <v>-4.5849992893636227E-3</v>
      </c>
      <c r="OE52" s="34">
        <v>-4.6322145499289036E-3</v>
      </c>
      <c r="OF52" s="34">
        <v>-4.6778051182627678E-3</v>
      </c>
      <c r="OG52" s="34">
        <v>-4.7151562757790089E-3</v>
      </c>
      <c r="OH52" s="34">
        <v>-4.75734518840909E-3</v>
      </c>
      <c r="OI52" s="34">
        <v>-4.7933831810951233E-3</v>
      </c>
      <c r="OJ52" s="34">
        <v>-4.8120166175067425E-3</v>
      </c>
      <c r="OK52" s="34">
        <v>-4.839759785681963E-3</v>
      </c>
      <c r="OL52" s="34">
        <v>-4.86329710111022E-3</v>
      </c>
      <c r="OM52" s="34">
        <v>-4.8667271621525288E-3</v>
      </c>
      <c r="ON52" s="34">
        <v>-4.9132355488836765E-3</v>
      </c>
      <c r="OO52" s="34">
        <v>-4.9511869437992573E-3</v>
      </c>
      <c r="OP52" s="34">
        <v>-4.9597695469856262E-3</v>
      </c>
      <c r="OQ52" s="34">
        <v>-4.9983207136392593E-3</v>
      </c>
      <c r="OR52" s="34">
        <v>-5.0720768049359322E-3</v>
      </c>
      <c r="OS52" s="34">
        <v>-5.1235472783446312E-3</v>
      </c>
      <c r="OT52" s="34">
        <v>-5.1616360433399677E-3</v>
      </c>
      <c r="OU52" s="34">
        <v>-5.2307671867311001E-3</v>
      </c>
      <c r="OV52" s="34">
        <v>-5.2842898294329643E-3</v>
      </c>
      <c r="OW52" s="34">
        <v>-5.3313854150474072E-3</v>
      </c>
      <c r="OX52" s="34">
        <v>-5.3934324532747269E-3</v>
      </c>
      <c r="OY52" s="34">
        <v>-5.4298904724419117E-3</v>
      </c>
      <c r="OZ52" s="34">
        <v>-5.4909568279981613E-3</v>
      </c>
      <c r="PA52" s="34">
        <v>-5.5650225840508938E-3</v>
      </c>
      <c r="PB52" s="34">
        <v>-5.5888332426548004E-3</v>
      </c>
      <c r="PC52" s="34">
        <v>-5.6399074383080006E-3</v>
      </c>
      <c r="PD52" s="34">
        <v>-5.7065049186348915E-3</v>
      </c>
      <c r="PE52" t="s">
        <v>1300</v>
      </c>
      <c r="PF52" t="s">
        <v>843</v>
      </c>
      <c r="PG52" t="s">
        <v>843</v>
      </c>
      <c r="PH52" t="s">
        <v>843</v>
      </c>
      <c r="PI52" t="s">
        <v>843</v>
      </c>
      <c r="PJ52" t="s">
        <v>1300</v>
      </c>
      <c r="PK52" s="34">
        <v>0.52681434154510498</v>
      </c>
      <c r="PL52" s="34">
        <v>0.52613365650177002</v>
      </c>
      <c r="PM52" s="34">
        <v>0.52542859315872192</v>
      </c>
      <c r="PN52" s="34">
        <v>0.52467340230941772</v>
      </c>
      <c r="PO52" s="34">
        <v>0.52393186092376709</v>
      </c>
      <c r="PP52" s="34">
        <v>0.52325361967086792</v>
      </c>
      <c r="PQ52" s="34">
        <v>0.5225987434387207</v>
      </c>
      <c r="PR52" s="34">
        <v>0.52196711301803589</v>
      </c>
      <c r="PS52" s="34">
        <v>0.52134865522384644</v>
      </c>
      <c r="PT52" s="34">
        <v>0.520743727684021</v>
      </c>
      <c r="PU52" s="34">
        <v>0.52015006542205811</v>
      </c>
      <c r="PV52" s="34">
        <v>0.51972323656082153</v>
      </c>
      <c r="PW52" s="34">
        <v>0.51946711540222168</v>
      </c>
      <c r="PX52" s="34">
        <v>0.5192299485206604</v>
      </c>
      <c r="PY52" s="34">
        <v>0.519001305103302</v>
      </c>
      <c r="PZ52" s="34">
        <v>0.51878690719604492</v>
      </c>
      <c r="QA52" s="34">
        <v>0.51857537031173706</v>
      </c>
      <c r="QB52" s="34">
        <v>0.51836264133453369</v>
      </c>
      <c r="QC52" s="34">
        <v>0.51814752817153931</v>
      </c>
      <c r="QD52" s="34">
        <v>0.517924964427948</v>
      </c>
      <c r="QE52" s="34">
        <v>0.51769089698791504</v>
      </c>
      <c r="QF52" s="34">
        <v>0.51743370294570923</v>
      </c>
      <c r="QG52" s="34">
        <v>0.51715803146362305</v>
      </c>
      <c r="QH52" s="34">
        <v>0.51686543226242065</v>
      </c>
      <c r="QI52" s="34">
        <v>0.51656657457351685</v>
      </c>
      <c r="QJ52" s="34">
        <v>0.51626092195510864</v>
      </c>
      <c r="QK52" s="34">
        <v>0.51594126224517822</v>
      </c>
      <c r="QL52" s="34">
        <v>0.51561558246612549</v>
      </c>
      <c r="QM52" s="34">
        <v>0.51527911424636841</v>
      </c>
      <c r="QN52" s="34">
        <v>0.5149378776550293</v>
      </c>
      <c r="QO52" s="34">
        <v>0.51458656787872314</v>
      </c>
      <c r="QP52" s="34">
        <v>0.51423084735870361</v>
      </c>
      <c r="QQ52" s="34">
        <v>0.51387351751327515</v>
      </c>
      <c r="QR52" s="34">
        <v>0.51350760459899902</v>
      </c>
      <c r="QS52" s="34">
        <v>0.51313751935958862</v>
      </c>
      <c r="QT52" s="34">
        <v>0.51276296377182007</v>
      </c>
      <c r="QU52" s="34">
        <v>0.51239204406738281</v>
      </c>
      <c r="QV52" s="34">
        <v>0.51201671361923218</v>
      </c>
      <c r="QW52" s="34">
        <v>0.5116344690322876</v>
      </c>
      <c r="QX52" s="34">
        <v>0.51125705242156982</v>
      </c>
      <c r="QY52" s="34">
        <v>0.51088219881057739</v>
      </c>
      <c r="QZ52" s="34">
        <v>0.51051515340805054</v>
      </c>
      <c r="RA52" s="34">
        <v>0.51014542579650879</v>
      </c>
      <c r="RB52" s="34">
        <v>0.5097808837890625</v>
      </c>
      <c r="RC52" s="34">
        <v>0.50942647457122803</v>
      </c>
      <c r="RD52" s="34">
        <v>0.50907605886459351</v>
      </c>
      <c r="RE52" s="34">
        <v>0.50873327255249023</v>
      </c>
      <c r="RF52" s="34">
        <v>0.50840067863464355</v>
      </c>
      <c r="RG52" s="34">
        <v>0.50808489322662354</v>
      </c>
      <c r="RH52" s="34">
        <v>0.50777387619018555</v>
      </c>
      <c r="RI52" s="34">
        <v>0.50747132301330566</v>
      </c>
      <c r="RJ52" s="34">
        <v>0.50718384981155396</v>
      </c>
      <c r="RK52" s="34">
        <v>0.50691324472427368</v>
      </c>
      <c r="RL52" s="34">
        <v>0.50665313005447388</v>
      </c>
      <c r="RM52" s="34">
        <v>0.50640636682510376</v>
      </c>
      <c r="RN52" s="34">
        <v>0.50617176294326782</v>
      </c>
      <c r="RO52" s="34">
        <v>0.50595510005950928</v>
      </c>
      <c r="RP52" s="34">
        <v>0.50574815273284912</v>
      </c>
      <c r="RQ52" s="34">
        <v>0.50554966926574707</v>
      </c>
      <c r="RR52" s="34">
        <v>0.50537568330764771</v>
      </c>
      <c r="RS52" s="34">
        <v>0.5052109956741333</v>
      </c>
      <c r="RT52" s="34">
        <v>0.50505435466766357</v>
      </c>
      <c r="RU52" s="34">
        <v>0.50491702556610107</v>
      </c>
      <c r="RV52" s="34">
        <v>0.50479501485824585</v>
      </c>
      <c r="RW52" s="34">
        <v>0.50467699766159058</v>
      </c>
      <c r="RX52" s="34">
        <v>0.50456500053405762</v>
      </c>
      <c r="RY52" s="34">
        <v>0.50447684526443481</v>
      </c>
      <c r="RZ52" s="34">
        <v>0.50440293550491333</v>
      </c>
      <c r="SA52" s="34">
        <v>0.50433510541915894</v>
      </c>
      <c r="SB52" s="34">
        <v>0.50428080558776855</v>
      </c>
      <c r="SC52" s="34">
        <v>0.50424426794052124</v>
      </c>
      <c r="SD52" s="34">
        <v>0.50422465801239014</v>
      </c>
      <c r="SE52" s="34">
        <v>0.50422126054763794</v>
      </c>
      <c r="SF52" s="34">
        <v>0.50422543287277222</v>
      </c>
      <c r="SG52" s="34">
        <v>0.50424158573150635</v>
      </c>
      <c r="SH52" s="34">
        <v>0.50427323579788208</v>
      </c>
      <c r="SI52" s="34">
        <v>0.50431948900222778</v>
      </c>
      <c r="SJ52" s="34">
        <v>0.50437617301940918</v>
      </c>
      <c r="SK52" s="34">
        <v>0.50444555282592773</v>
      </c>
      <c r="SL52" s="34">
        <v>0.50452452898025513</v>
      </c>
      <c r="SM52" s="34">
        <v>0.50460648536682129</v>
      </c>
      <c r="SN52" s="34">
        <v>0.50469374656677246</v>
      </c>
      <c r="SO52" s="34">
        <v>0.50479531288146973</v>
      </c>
      <c r="SP52" s="34">
        <v>0.50490343570709229</v>
      </c>
      <c r="SQ52" s="34">
        <v>0.50501728057861328</v>
      </c>
      <c r="SR52" s="34">
        <v>0.50512319803237915</v>
      </c>
      <c r="SS52" s="34">
        <v>0.50523126125335693</v>
      </c>
      <c r="ST52" s="34">
        <v>0.50534272193908691</v>
      </c>
      <c r="SU52" s="34">
        <v>0.50545680522918701</v>
      </c>
      <c r="SV52" s="34">
        <v>0.5055662989616394</v>
      </c>
      <c r="SW52" s="34">
        <v>0.50567352771759033</v>
      </c>
      <c r="SX52" s="34">
        <v>0.50577503442764282</v>
      </c>
      <c r="SY52" s="34">
        <v>0.50587421655654907</v>
      </c>
      <c r="SZ52" s="34">
        <v>0.50597459077835083</v>
      </c>
      <c r="TA52" s="34">
        <v>0.50607383251190186</v>
      </c>
      <c r="TB52" s="34">
        <v>0.50617301464080811</v>
      </c>
      <c r="TC52" s="34">
        <v>0.50625777244567871</v>
      </c>
      <c r="TD52" s="34">
        <v>0.50634860992431641</v>
      </c>
      <c r="TE52" s="34">
        <v>0.50643914937973022</v>
      </c>
      <c r="TF52" s="34">
        <v>0.50651860237121582</v>
      </c>
      <c r="TG52" s="34">
        <v>0.50658929347991943</v>
      </c>
      <c r="TH52" t="s">
        <v>843</v>
      </c>
      <c r="TI52" t="s">
        <v>843</v>
      </c>
      <c r="TJ52" t="s">
        <v>1300</v>
      </c>
      <c r="TK52" s="34">
        <v>0.63970664203050698</v>
      </c>
      <c r="TL52" s="34">
        <v>0.64737482336679408</v>
      </c>
      <c r="TM52" s="34">
        <v>0.65513450352987201</v>
      </c>
      <c r="TN52" s="34">
        <v>0.66276979306273598</v>
      </c>
      <c r="TO52" s="34">
        <v>0.67010116226327199</v>
      </c>
      <c r="TP52" s="34">
        <v>0.67696251201538005</v>
      </c>
      <c r="TQ52" s="34">
        <v>0.68334236389777003</v>
      </c>
      <c r="TR52" s="34">
        <v>0.68937434735715097</v>
      </c>
      <c r="TS52" s="34">
        <v>0.69516834474007194</v>
      </c>
      <c r="TT52" s="34">
        <v>0.70074888998772811</v>
      </c>
      <c r="TU52" s="34">
        <v>0.70603518472929694</v>
      </c>
      <c r="TV52" s="34">
        <v>0.709998107126668</v>
      </c>
      <c r="TW52" s="34">
        <v>0.71243919593541094</v>
      </c>
      <c r="TX52" s="34">
        <v>0.71417467710300497</v>
      </c>
      <c r="TY52" s="34">
        <v>0.71563112015667596</v>
      </c>
      <c r="TZ52" s="34">
        <v>0.71706888226340193</v>
      </c>
      <c r="UA52" s="34">
        <v>0.71821668849795994</v>
      </c>
      <c r="UB52" s="34">
        <v>0.7189760537700759</v>
      </c>
      <c r="UC52" s="34">
        <v>0.71935377278656698</v>
      </c>
      <c r="UD52" s="34">
        <v>0.71929592271175491</v>
      </c>
      <c r="UE52" s="34">
        <v>0.71894844077197306</v>
      </c>
      <c r="UF52" s="34">
        <v>0.71842927164421699</v>
      </c>
      <c r="UG52" s="34">
        <v>0.71773479598620493</v>
      </c>
      <c r="UH52" s="34">
        <v>0.71687989684513598</v>
      </c>
      <c r="UI52" s="34">
        <v>0.71591403911520801</v>
      </c>
      <c r="UJ52" s="34">
        <v>0.71498328050626792</v>
      </c>
      <c r="UK52" s="34">
        <v>0.7141744219639109</v>
      </c>
      <c r="UL52" s="34">
        <v>0.71346214427097399</v>
      </c>
      <c r="UM52" s="34">
        <v>0.71277331273035405</v>
      </c>
      <c r="UN52" s="34">
        <v>0.71198099647402202</v>
      </c>
      <c r="UO52" s="34">
        <v>0.71095251224616307</v>
      </c>
      <c r="UP52" s="34">
        <v>0.70952238856153405</v>
      </c>
      <c r="UQ52" s="34">
        <v>0.70759415999489905</v>
      </c>
      <c r="UR52" s="34">
        <v>0.70513153925372707</v>
      </c>
      <c r="US52" s="34">
        <v>0.70212052115239998</v>
      </c>
      <c r="UT52" s="34">
        <v>0.69864977032175601</v>
      </c>
      <c r="UU52" s="34">
        <v>0.69487351184363011</v>
      </c>
      <c r="UV52" s="34">
        <v>0.69095763296364598</v>
      </c>
      <c r="UW52" s="34">
        <v>0.68694783007802496</v>
      </c>
      <c r="UX52" s="34">
        <v>0.68284141002760901</v>
      </c>
      <c r="UY52" s="34">
        <v>0.678679366985392</v>
      </c>
      <c r="UZ52" s="34">
        <v>0.67448516868983899</v>
      </c>
      <c r="VA52" s="34">
        <v>0.67023456887343502</v>
      </c>
      <c r="VB52" s="34">
        <v>0.66582656820618691</v>
      </c>
      <c r="VC52" s="34">
        <v>0.66123923686641106</v>
      </c>
      <c r="VD52" s="34">
        <v>0.65653011021520502</v>
      </c>
      <c r="VE52" s="34">
        <v>0.65177425864239491</v>
      </c>
      <c r="VF52" s="34">
        <v>0.64707310588388789</v>
      </c>
      <c r="VG52" s="34">
        <v>0.64245803332059592</v>
      </c>
      <c r="VH52" s="34">
        <v>0.63792942630160598</v>
      </c>
      <c r="VI52" s="34">
        <v>0.63349877150370193</v>
      </c>
      <c r="VJ52" s="34">
        <v>0.62921346058669503</v>
      </c>
      <c r="VK52" s="34">
        <v>0.62512459907234008</v>
      </c>
      <c r="VL52" s="34">
        <v>0.62134960214976998</v>
      </c>
      <c r="VM52" s="34">
        <v>0.61805315548336603</v>
      </c>
      <c r="VN52" s="34">
        <v>0.61530541274707407</v>
      </c>
      <c r="VO52" s="34">
        <v>0.61314632826369497</v>
      </c>
      <c r="VP52" s="34">
        <v>0.61151517548155698</v>
      </c>
      <c r="VQ52" s="34">
        <v>0.61021163773735299</v>
      </c>
      <c r="VR52" s="34">
        <v>0.60904072301316703</v>
      </c>
      <c r="VS52" s="34">
        <v>0.60787822515992895</v>
      </c>
      <c r="VT52" s="34">
        <v>0.60672995447299305</v>
      </c>
      <c r="VU52" s="34">
        <v>0.60568425343222898</v>
      </c>
      <c r="VV52" s="34">
        <v>0.60474045365476303</v>
      </c>
      <c r="VW52" s="34">
        <v>0.60363379236123893</v>
      </c>
      <c r="VX52" s="34">
        <v>0.60222859896563496</v>
      </c>
      <c r="VY52" s="34">
        <v>0.60079964218833604</v>
      </c>
      <c r="VZ52" s="34">
        <v>0.59944805586598005</v>
      </c>
      <c r="WA52" s="34">
        <v>0.59818544881690594</v>
      </c>
      <c r="WB52" s="34">
        <v>0.59706554995010097</v>
      </c>
      <c r="WC52" s="34">
        <v>0.59602273814357598</v>
      </c>
      <c r="WD52" s="34">
        <v>0.59500895756951999</v>
      </c>
      <c r="WE52" s="34">
        <v>0.59398343030270506</v>
      </c>
      <c r="WF52" s="34">
        <v>0.59287989071179503</v>
      </c>
      <c r="WG52" s="34">
        <v>0.59159080504058204</v>
      </c>
      <c r="WH52" s="34">
        <v>0.58997728535530602</v>
      </c>
      <c r="WI52" s="34">
        <v>0.58805568391740703</v>
      </c>
      <c r="WJ52" s="34">
        <v>0.58590410877711396</v>
      </c>
      <c r="WK52" s="34">
        <v>0.58356594037392806</v>
      </c>
      <c r="WL52" s="34">
        <v>0.58113506535241499</v>
      </c>
      <c r="WM52" s="34">
        <v>0.57871171976692504</v>
      </c>
      <c r="WN52" s="34">
        <v>0.57642280516254596</v>
      </c>
      <c r="WO52" s="34">
        <v>0.57436888007906395</v>
      </c>
      <c r="WP52" s="34">
        <v>0.57253660923001104</v>
      </c>
      <c r="WQ52" s="34">
        <v>0.57092899947090803</v>
      </c>
      <c r="WR52" s="34">
        <v>0.56955304808404394</v>
      </c>
      <c r="WS52" s="34">
        <v>0.568359843085811</v>
      </c>
      <c r="WT52" s="34">
        <v>0.56730281657677606</v>
      </c>
      <c r="WU52" s="34">
        <v>0.56639060382472506</v>
      </c>
      <c r="WV52" s="34">
        <v>0.56561678109344404</v>
      </c>
      <c r="WW52" s="34">
        <v>0.56492197145682499</v>
      </c>
      <c r="WX52" s="34">
        <v>0.56427947927033795</v>
      </c>
      <c r="WY52" s="34">
        <v>0.56366261845713905</v>
      </c>
      <c r="WZ52" s="34">
        <v>0.56304529273703996</v>
      </c>
      <c r="XA52" s="34">
        <v>0.56244613208979399</v>
      </c>
      <c r="XB52" s="34">
        <v>0.56187921269987795</v>
      </c>
      <c r="XC52" s="34">
        <v>0.56129728527731604</v>
      </c>
      <c r="XD52" s="34">
        <v>0.56070101754731394</v>
      </c>
      <c r="XE52" s="34">
        <v>0.56013213194129596</v>
      </c>
      <c r="XF52" s="34">
        <v>0.55955716799889899</v>
      </c>
      <c r="XG52" s="34">
        <v>0.55892099411525498</v>
      </c>
      <c r="XH52" t="s">
        <v>843</v>
      </c>
      <c r="XI52" t="s">
        <v>1300</v>
      </c>
      <c r="XJ52" s="34">
        <v>0.62353541872238405</v>
      </c>
      <c r="XK52" s="34">
        <v>0.63072324603042995</v>
      </c>
      <c r="XL52" s="34">
        <v>0.63810247422027699</v>
      </c>
      <c r="XM52" s="34">
        <v>0.64555303076308201</v>
      </c>
      <c r="XN52" s="34">
        <v>0.65291481313486499</v>
      </c>
      <c r="XO52" s="34">
        <v>0.65990033199942699</v>
      </c>
      <c r="XP52" s="34">
        <v>0.66627996180339499</v>
      </c>
      <c r="XQ52" s="34">
        <v>0.67201058222012799</v>
      </c>
      <c r="XR52" s="34">
        <v>0.67713382288697999</v>
      </c>
      <c r="XS52" s="34">
        <v>0.68173328448339898</v>
      </c>
      <c r="XT52" s="34">
        <v>0.68588381590824499</v>
      </c>
      <c r="XU52" s="34">
        <v>0.68833466996757198</v>
      </c>
      <c r="XV52" s="34">
        <v>0.68891066659453004</v>
      </c>
      <c r="XW52" s="34">
        <v>0.68876190938845394</v>
      </c>
      <c r="XX52" s="34">
        <v>0.68830402058292706</v>
      </c>
      <c r="XY52" s="34">
        <v>0.68781536482957706</v>
      </c>
      <c r="XZ52" s="34">
        <v>0.68706249383794105</v>
      </c>
      <c r="YA52" s="34">
        <v>0.68592521320592692</v>
      </c>
      <c r="YB52" s="34">
        <v>0.68437819858177307</v>
      </c>
      <c r="YC52" s="34">
        <v>0.68235024203940897</v>
      </c>
      <c r="YD52" s="34">
        <v>0.68</v>
      </c>
      <c r="YE52" s="34">
        <v>0.6775421949691609</v>
      </c>
      <c r="YF52" s="34">
        <v>0.67509017230454704</v>
      </c>
      <c r="YG52" s="34">
        <v>0.67268219219554293</v>
      </c>
      <c r="YH52" s="34">
        <v>0.67036481715269103</v>
      </c>
      <c r="YI52" s="34">
        <v>0.66823078347438691</v>
      </c>
      <c r="YJ52" s="34">
        <v>0.66621655105403899</v>
      </c>
      <c r="YK52" s="34">
        <v>0.66416406030768793</v>
      </c>
      <c r="YL52" s="34">
        <v>0.661946575449328</v>
      </c>
      <c r="YM52" s="34">
        <v>0.6594217140356039</v>
      </c>
      <c r="YN52" s="34">
        <v>0.65653697406464895</v>
      </c>
      <c r="YO52" s="34">
        <v>0.65331562534148102</v>
      </c>
      <c r="YP52" s="34">
        <v>0.64980144108094706</v>
      </c>
      <c r="YQ52" s="34">
        <v>0.64603405769210798</v>
      </c>
      <c r="YR52" s="34">
        <v>0.64201837826419195</v>
      </c>
      <c r="YS52" s="34">
        <v>0.63776518686168304</v>
      </c>
      <c r="YT52" s="34">
        <v>0.63331888654271196</v>
      </c>
      <c r="YU52" s="34">
        <v>0.62872305371757908</v>
      </c>
      <c r="YV52" s="34">
        <v>0.62389515018613895</v>
      </c>
      <c r="YW52" s="34">
        <v>0.61878511468041497</v>
      </c>
      <c r="YX52" s="34">
        <v>0.61347630657639096</v>
      </c>
      <c r="YY52" s="34">
        <v>0.60806449328296097</v>
      </c>
      <c r="YZ52" s="34">
        <v>0.60266350865927998</v>
      </c>
      <c r="ZA52" s="34">
        <v>0.59730899768628598</v>
      </c>
      <c r="ZB52" s="34">
        <v>0.59199599155651195</v>
      </c>
      <c r="ZC52" s="34">
        <v>0.58673518606352404</v>
      </c>
      <c r="ZD52" s="34">
        <v>0.58155485815367902</v>
      </c>
      <c r="ZE52" s="34">
        <v>0.57653066855288204</v>
      </c>
      <c r="ZF52" s="34">
        <v>0.57180597387670096</v>
      </c>
      <c r="ZG52" s="34">
        <v>0.56756835366483604</v>
      </c>
      <c r="ZH52" s="34">
        <v>0.56392344295994901</v>
      </c>
      <c r="ZI52" s="34">
        <v>0.56091366226861505</v>
      </c>
      <c r="ZJ52" s="34">
        <v>0.55843395043368504</v>
      </c>
      <c r="ZK52" s="34">
        <v>0.55628406174450495</v>
      </c>
      <c r="ZL52" s="34">
        <v>0.55432280010922497</v>
      </c>
      <c r="ZM52" s="34">
        <v>0.55244724890803198</v>
      </c>
      <c r="ZN52" s="34">
        <v>0.55067699139661996</v>
      </c>
      <c r="ZO52" s="34">
        <v>0.54913108415996703</v>
      </c>
      <c r="ZP52" s="34">
        <v>0.54778775636346599</v>
      </c>
      <c r="ZQ52" s="34">
        <v>0.54634390021358004</v>
      </c>
      <c r="ZR52" s="34">
        <v>0.54465834165016902</v>
      </c>
      <c r="ZS52" s="34">
        <v>0.54300548006475102</v>
      </c>
      <c r="ZT52" s="34">
        <v>0.54150995444280392</v>
      </c>
      <c r="ZU52" s="34">
        <v>0.54017330979565004</v>
      </c>
      <c r="ZV52" s="34">
        <v>0.53903879929746101</v>
      </c>
      <c r="ZW52" s="34">
        <v>0.53803824588902993</v>
      </c>
      <c r="ZX52" s="34">
        <v>0.53711669007490603</v>
      </c>
      <c r="ZY52" s="34">
        <v>0.53621267687658403</v>
      </c>
      <c r="ZZ52" s="34">
        <v>0.53524518042771596</v>
      </c>
      <c r="AAA52" s="34">
        <v>0.534080915385861</v>
      </c>
      <c r="AAB52" s="34">
        <v>0.53256597059092403</v>
      </c>
      <c r="AAC52" s="34">
        <v>0.53069168664948496</v>
      </c>
      <c r="AAD52" s="34">
        <v>0.52852615491862598</v>
      </c>
      <c r="AAE52" s="34">
        <v>0.52614987480984499</v>
      </c>
      <c r="AAF52" s="34">
        <v>0.52367304838728901</v>
      </c>
      <c r="AAG52" s="34">
        <v>0.52121138972523906</v>
      </c>
      <c r="AAH52" s="34">
        <v>0.51890742761757103</v>
      </c>
      <c r="AAI52" s="34">
        <v>0.51682739272550893</v>
      </c>
      <c r="AAJ52" s="34">
        <v>0.51496937968637502</v>
      </c>
      <c r="AAK52" s="34">
        <v>0.51332369253613896</v>
      </c>
      <c r="AAL52" s="34">
        <v>0.511851380888806</v>
      </c>
      <c r="AAM52" s="34">
        <v>0.51053712188599698</v>
      </c>
      <c r="AAN52" s="34">
        <v>0.50938092737778096</v>
      </c>
      <c r="AAO52" s="34">
        <v>0.50834546956188698</v>
      </c>
      <c r="AAP52" s="34">
        <v>0.50741864357130406</v>
      </c>
      <c r="AAQ52" s="34">
        <v>0.50658658174378701</v>
      </c>
      <c r="AAR52" s="34">
        <v>0.50579483962851601</v>
      </c>
      <c r="AAS52" s="34">
        <v>0.50502696722445006</v>
      </c>
      <c r="AAT52" s="34">
        <v>0.50430889694554804</v>
      </c>
      <c r="AAU52" s="34">
        <v>0.50363887630847604</v>
      </c>
      <c r="AAV52" s="34">
        <v>0.50300352839981499</v>
      </c>
      <c r="AAW52" s="34">
        <v>0.50239636345669192</v>
      </c>
      <c r="AAX52" s="34">
        <v>0.50179348809485802</v>
      </c>
      <c r="AAY52" s="34">
        <v>0.50117470531304498</v>
      </c>
      <c r="AAZ52" s="34">
        <v>0.50055765614670999</v>
      </c>
      <c r="ABA52" s="34">
        <v>0.49992668339727503</v>
      </c>
      <c r="ABB52" s="34">
        <v>0.49921505926030696</v>
      </c>
      <c r="ABC52" s="34">
        <v>0.49845599682084801</v>
      </c>
      <c r="ABD52" s="34">
        <v>0.49769086845099403</v>
      </c>
      <c r="ABE52" s="34">
        <v>0.49689801295853897</v>
      </c>
      <c r="ABF52" s="34">
        <v>0.496058914195943</v>
      </c>
      <c r="ABG52" t="s">
        <v>843</v>
      </c>
      <c r="ABH52" t="s">
        <v>843</v>
      </c>
      <c r="ABI52" t="s">
        <v>1300</v>
      </c>
      <c r="ABJ52" s="34">
        <v>0.53185356657827398</v>
      </c>
      <c r="ABK52" s="34">
        <v>0.53773824389542402</v>
      </c>
      <c r="ABL52" s="34">
        <v>0.544817721599134</v>
      </c>
      <c r="ABM52" s="34">
        <v>0.55282174980828702</v>
      </c>
      <c r="ABN52" s="34">
        <v>0.56143599645453501</v>
      </c>
      <c r="ABO52" s="34">
        <v>0.57040637547976303</v>
      </c>
      <c r="ABP52" s="34">
        <v>0.57961873135769604</v>
      </c>
      <c r="ABQ52" s="34">
        <v>0.58899111151595296</v>
      </c>
      <c r="ABR52" s="34">
        <v>0.59831031183041805</v>
      </c>
      <c r="ABS52" s="34">
        <v>0.60724909110939695</v>
      </c>
      <c r="ABT52" s="34">
        <v>0.61544492207472501</v>
      </c>
      <c r="ABU52" s="34">
        <v>0.621648244359985</v>
      </c>
      <c r="ABV52" s="34">
        <v>0.62582199225839408</v>
      </c>
      <c r="ABW52" s="34">
        <v>0.62910596850881395</v>
      </c>
      <c r="ABX52" s="34">
        <v>0.63179577397181397</v>
      </c>
      <c r="ABY52" s="34">
        <v>0.63412044281878799</v>
      </c>
      <c r="ABZ52" s="34">
        <v>0.63614276257412106</v>
      </c>
      <c r="ACA52" s="34">
        <v>0.63780383079252501</v>
      </c>
      <c r="ACB52" s="34">
        <v>0.63909577928245798</v>
      </c>
      <c r="ACC52" s="34">
        <v>0.64032749798252897</v>
      </c>
      <c r="ACD52" s="34">
        <v>0.64170581243986602</v>
      </c>
      <c r="ACE52" s="34">
        <v>0.64293861549757192</v>
      </c>
      <c r="ACF52" s="34">
        <v>0.64382969767361597</v>
      </c>
      <c r="ACG52" s="34">
        <v>0.64430687025093702</v>
      </c>
      <c r="ACH52" s="34">
        <v>0.64423938568656691</v>
      </c>
      <c r="ACI52" s="34">
        <v>0.64369724101122994</v>
      </c>
      <c r="ACJ52" s="34">
        <v>0.64282785133633491</v>
      </c>
      <c r="ACK52" s="34">
        <v>0.64173951749118596</v>
      </c>
      <c r="ACL52" s="34">
        <v>0.64053144572429399</v>
      </c>
      <c r="ACM52" s="34">
        <v>0.63931651898068498</v>
      </c>
      <c r="ACN52" s="34">
        <v>0.63822239687816595</v>
      </c>
      <c r="ACO52" s="34">
        <v>0.63720506527020104</v>
      </c>
      <c r="ACP52" s="34">
        <v>0.63614744476257101</v>
      </c>
      <c r="ACQ52" s="34">
        <v>0.63494502293745003</v>
      </c>
      <c r="ACR52" s="34">
        <v>0.63346712146346806</v>
      </c>
      <c r="ACS52" s="34">
        <v>0.63165693133368006</v>
      </c>
      <c r="ACT52" s="34">
        <v>0.62951890133184396</v>
      </c>
      <c r="ACU52" s="34">
        <v>0.62711748200511197</v>
      </c>
      <c r="ACV52" s="34">
        <v>0.62447855576521005</v>
      </c>
      <c r="ACW52" s="34">
        <v>0.62159378066576199</v>
      </c>
      <c r="ACX52" s="34">
        <v>0.61848841596248294</v>
      </c>
      <c r="ACY52" s="34">
        <v>0.61518623366269298</v>
      </c>
      <c r="ACZ52" s="34">
        <v>0.61169734820262101</v>
      </c>
      <c r="ADA52" s="34">
        <v>0.60794039163838298</v>
      </c>
      <c r="ADB52" s="34">
        <v>0.60389555509496906</v>
      </c>
      <c r="ADC52" s="34">
        <v>0.59966698286881093</v>
      </c>
      <c r="ADD52" s="34">
        <v>0.59535397830290404</v>
      </c>
      <c r="ADE52" s="34">
        <v>0.59105653127053603</v>
      </c>
      <c r="ADF52" s="34">
        <v>0.58681338079376899</v>
      </c>
      <c r="ADG52" s="34">
        <v>0.582621655532231</v>
      </c>
      <c r="ADH52" s="34">
        <v>0.57846675234537992</v>
      </c>
      <c r="ADI52" s="34">
        <v>0.57438890578773905</v>
      </c>
      <c r="ADJ52" s="34">
        <v>0.57046077540816198</v>
      </c>
      <c r="ADK52" s="34">
        <v>0.566800507461515</v>
      </c>
      <c r="ADL52" s="34">
        <v>0.56358878610142393</v>
      </c>
      <c r="ADM52" s="34">
        <v>0.56092457121283901</v>
      </c>
      <c r="ADN52" s="34">
        <v>0.55884337398147799</v>
      </c>
      <c r="ADO52" s="34">
        <v>0.55725293010041299</v>
      </c>
      <c r="ADP52" s="34">
        <v>0.555957229210847</v>
      </c>
      <c r="ADQ52" s="34">
        <v>0.55479128754861595</v>
      </c>
      <c r="ADR52" s="34">
        <v>0.553659953207572</v>
      </c>
      <c r="ADS52" s="34">
        <v>0.55258687369589399</v>
      </c>
      <c r="ADT52" s="34">
        <v>0.55167128826197098</v>
      </c>
      <c r="ADU52" s="34">
        <v>0.55090678271612292</v>
      </c>
      <c r="ADV52" s="34">
        <v>0.550017521995807</v>
      </c>
      <c r="ADW52" s="34">
        <v>0.54886587293905098</v>
      </c>
      <c r="ADX52" s="34">
        <v>0.54773086376404501</v>
      </c>
      <c r="ADY52" s="34">
        <v>0.54671115798089198</v>
      </c>
      <c r="ADZ52" s="34">
        <v>0.545812148641457</v>
      </c>
      <c r="AEA52" s="34">
        <v>0.54507134519262601</v>
      </c>
      <c r="AEB52" s="34">
        <v>0.544403793375411</v>
      </c>
      <c r="AEC52" s="34">
        <v>0.54376183755090002</v>
      </c>
      <c r="AED52" s="34">
        <v>0.54311285089953598</v>
      </c>
      <c r="AEE52" s="34">
        <v>0.54237611345977299</v>
      </c>
      <c r="AEF52" s="34">
        <v>0.54141335864519502</v>
      </c>
      <c r="AEG52" s="34">
        <v>0.54008118120501802</v>
      </c>
      <c r="AEH52" s="34">
        <v>0.53838019360244505</v>
      </c>
      <c r="AEI52" s="34">
        <v>0.53638233557318105</v>
      </c>
      <c r="AEJ52" s="34">
        <v>0.53415325706836803</v>
      </c>
      <c r="AEK52" s="34">
        <v>0.531821833635301</v>
      </c>
      <c r="AEL52" s="34">
        <v>0.52950123652543601</v>
      </c>
      <c r="AEM52" s="34">
        <v>0.527329383660888</v>
      </c>
      <c r="AEN52" s="34">
        <v>0.52537578239981297</v>
      </c>
      <c r="AEO52" s="34">
        <v>0.52362977366169094</v>
      </c>
      <c r="AEP52" s="34">
        <v>0.52208335131035399</v>
      </c>
      <c r="AEQ52" s="34">
        <v>0.520721631486884</v>
      </c>
      <c r="AER52" s="34">
        <v>0.51951393754393305</v>
      </c>
      <c r="AES52" s="34">
        <v>0.518454109620615</v>
      </c>
      <c r="AET52" s="34">
        <v>0.51755296352495594</v>
      </c>
      <c r="AEU52" s="34">
        <v>0.51677399149395908</v>
      </c>
      <c r="AEV52" s="34">
        <v>0.51607674708453499</v>
      </c>
      <c r="AEW52" s="34">
        <v>0.51545342678797901</v>
      </c>
      <c r="AEX52" s="34">
        <v>0.51487595779833195</v>
      </c>
      <c r="AEY52" s="34">
        <v>0.51431761273247401</v>
      </c>
      <c r="AEZ52" s="34">
        <v>0.51381349539829102</v>
      </c>
      <c r="AFA52" s="34">
        <v>0.51336044845722595</v>
      </c>
      <c r="AFB52" s="34">
        <v>0.51291254708737999</v>
      </c>
      <c r="AFC52" s="34">
        <v>0.51246322282864298</v>
      </c>
      <c r="AFD52" s="34">
        <v>0.51201616086562796</v>
      </c>
      <c r="AFE52" s="34">
        <v>0.51156731459359495</v>
      </c>
      <c r="AFF52" s="34">
        <v>0.51108781878792298</v>
      </c>
      <c r="AFG52" t="s">
        <v>843</v>
      </c>
      <c r="AFH52" t="s">
        <v>843</v>
      </c>
      <c r="AFI52" s="34">
        <v>0.70397999999999994</v>
      </c>
      <c r="AFJ52" s="34">
        <v>0.70271000000000006</v>
      </c>
      <c r="AFK52" s="34">
        <v>0.7015300000000001</v>
      </c>
      <c r="AFL52" s="34">
        <v>0.70033000000000001</v>
      </c>
      <c r="AFM52" s="34">
        <v>0.69903999999999999</v>
      </c>
      <c r="AFN52" s="34">
        <v>0.69759000000000004</v>
      </c>
      <c r="AFO52" s="34">
        <v>0.69594999999999996</v>
      </c>
      <c r="AFP52" s="34">
        <v>0.69421999999999995</v>
      </c>
      <c r="AFQ52" s="34">
        <v>0.69286000000000003</v>
      </c>
      <c r="AFR52" s="34">
        <v>0.68737999999999999</v>
      </c>
      <c r="AFS52" s="34">
        <v>0.68209000000000009</v>
      </c>
      <c r="AFT52" s="34">
        <v>0.67696000000000001</v>
      </c>
      <c r="AFU52" s="34">
        <v>0.67194999999999994</v>
      </c>
      <c r="AFV52" s="34">
        <v>0.66709000000000007</v>
      </c>
      <c r="AFW52" s="34">
        <v>0.66237999999999997</v>
      </c>
      <c r="AFX52" s="34">
        <v>0.68879999999999997</v>
      </c>
      <c r="AFY52" s="34">
        <v>0.68169999999999997</v>
      </c>
      <c r="AFZ52" s="34">
        <v>0.67757999999999996</v>
      </c>
      <c r="AGA52" s="34">
        <v>0.68196000000000001</v>
      </c>
      <c r="AGB52" t="s">
        <v>843</v>
      </c>
      <c r="AGC52" t="s">
        <v>843</v>
      </c>
      <c r="AGD52" t="s">
        <v>843</v>
      </c>
      <c r="AGE52" t="s">
        <v>843</v>
      </c>
      <c r="AGF52" s="34">
        <v>6.4433780498802662E-3</v>
      </c>
      <c r="AGG52" t="s">
        <v>843</v>
      </c>
      <c r="AGH52" t="s">
        <v>843</v>
      </c>
      <c r="AGI52" t="s">
        <v>843</v>
      </c>
      <c r="AGJ52" t="s">
        <v>843</v>
      </c>
      <c r="AGK52" t="s">
        <v>843</v>
      </c>
      <c r="AGL52" t="s">
        <v>843</v>
      </c>
      <c r="AGM52" t="s">
        <v>843</v>
      </c>
      <c r="AGN52" t="s">
        <v>843</v>
      </c>
      <c r="AGO52" s="34"/>
      <c r="AGP52" s="34"/>
      <c r="AGQ52" t="s">
        <v>1460</v>
      </c>
      <c r="AGR52" t="s">
        <v>843</v>
      </c>
      <c r="AGS52" s="34"/>
      <c r="AGT52" s="34"/>
      <c r="AGU52" t="s">
        <v>1460</v>
      </c>
      <c r="AGV52" t="s">
        <v>843</v>
      </c>
      <c r="AGW52" s="34"/>
      <c r="AGX52" s="34"/>
      <c r="AGY52" t="s">
        <v>1460</v>
      </c>
      <c r="AGZ52" t="s">
        <v>843</v>
      </c>
      <c r="AHA52" s="34"/>
      <c r="AHB52" s="34"/>
      <c r="AHC52" t="s">
        <v>1460</v>
      </c>
      <c r="AHD52" t="s">
        <v>843</v>
      </c>
      <c r="AHE52" s="34"/>
      <c r="AHF52" s="34"/>
      <c r="AHG52" t="s">
        <v>1460</v>
      </c>
      <c r="AHH52" t="s">
        <v>843</v>
      </c>
      <c r="AHI52" t="s">
        <v>830</v>
      </c>
      <c r="AHJ52" s="34">
        <v>0.27288582921028137</v>
      </c>
      <c r="AHK52" s="34">
        <v>0.30560570955276489</v>
      </c>
      <c r="AHL52" s="34">
        <v>0.35293447971343994</v>
      </c>
      <c r="AHM52" s="34">
        <v>0.36175858974456787</v>
      </c>
      <c r="AHN52" s="34">
        <v>0.39322155714035034</v>
      </c>
      <c r="AHO52" t="s">
        <v>843</v>
      </c>
      <c r="AHP52" s="34"/>
      <c r="AHQ52" s="34"/>
      <c r="AHR52" s="34"/>
      <c r="AHS52" s="34"/>
      <c r="AHT52" s="34"/>
      <c r="AHU52" t="s">
        <v>843</v>
      </c>
      <c r="AHV52" s="34">
        <v>0.23778316378593445</v>
      </c>
      <c r="AHW52" s="34">
        <v>0.26557436585426331</v>
      </c>
      <c r="AHX52" s="34">
        <v>0.33232635259628296</v>
      </c>
      <c r="AHY52" s="34">
        <v>0.36675918102264404</v>
      </c>
      <c r="AHZ52" s="34">
        <v>0.38507026433944702</v>
      </c>
      <c r="AIA52" t="s">
        <v>832</v>
      </c>
      <c r="AIB52" t="s">
        <v>843</v>
      </c>
      <c r="AIC52" s="34">
        <v>0.27234417200088501</v>
      </c>
      <c r="AID52" s="34">
        <v>0.28681698441505432</v>
      </c>
      <c r="AIE52" s="34">
        <v>0.33233070373535156</v>
      </c>
      <c r="AIF52" s="34">
        <v>0.36676508188247681</v>
      </c>
      <c r="AIG52" s="34">
        <v>0.38507026433944702</v>
      </c>
      <c r="AIH52" t="s">
        <v>924</v>
      </c>
      <c r="AII52" t="s">
        <v>843</v>
      </c>
      <c r="AIJ52" s="34">
        <v>0.27429249882698059</v>
      </c>
      <c r="AIK52" s="34">
        <v>0.2874000072479248</v>
      </c>
      <c r="AIL52" s="34">
        <v>0.33404800295829773</v>
      </c>
      <c r="AIM52" s="34">
        <v>0.368833988904953</v>
      </c>
      <c r="AIN52" s="34">
        <v>0.3867800235748291</v>
      </c>
      <c r="AIO52" t="s">
        <v>1607</v>
      </c>
      <c r="AIP52" s="34">
        <v>0.34956833720207214</v>
      </c>
      <c r="AIQ52" t="s">
        <v>843</v>
      </c>
      <c r="AIR52" s="34">
        <v>0.34996000000000005</v>
      </c>
      <c r="AIS52" s="34">
        <v>0.35220000000000001</v>
      </c>
      <c r="AIT52" s="34">
        <v>0.34932000000000002</v>
      </c>
      <c r="AIU52" s="34">
        <v>0.35293999999999998</v>
      </c>
      <c r="AIV52" s="34">
        <v>0.34683999999999998</v>
      </c>
      <c r="AIW52" s="34">
        <v>0.34615000000000001</v>
      </c>
      <c r="AIX52" t="s">
        <v>843</v>
      </c>
      <c r="AIY52" s="34">
        <v>3.2629999999999999E-2</v>
      </c>
      <c r="AIZ52" s="34">
        <v>3.4840000000000003E-2</v>
      </c>
      <c r="AJA52" s="34">
        <v>3.1280000000000002E-2</v>
      </c>
      <c r="AJB52" s="34">
        <v>2.3599999999999999E-2</v>
      </c>
      <c r="AJC52" s="34">
        <v>3.218E-2</v>
      </c>
      <c r="AJD52" s="34">
        <v>3.0979999999999997E-2</v>
      </c>
      <c r="AJE52" t="s">
        <v>843</v>
      </c>
      <c r="AJF52" s="34">
        <v>9.2575978487730026E-3</v>
      </c>
      <c r="AJG52" s="34">
        <v>3.8892622105777264E-3</v>
      </c>
      <c r="AJH52" s="34">
        <v>4.7279773280024529E-3</v>
      </c>
      <c r="AJI52" s="34">
        <v>4.5318286865949631E-3</v>
      </c>
      <c r="AJJ52" s="34">
        <v>3.7961512804031372E-2</v>
      </c>
      <c r="AJK52" t="s">
        <v>830</v>
      </c>
      <c r="AJL52" t="s">
        <v>843</v>
      </c>
      <c r="AJM52" t="s">
        <v>843</v>
      </c>
      <c r="AJN52" s="34">
        <v>3.540723817422986E-3</v>
      </c>
      <c r="AJO52" s="34">
        <v>-7.5278547592461109E-4</v>
      </c>
      <c r="AJP52" s="34">
        <v>-4.5414669439196587E-3</v>
      </c>
      <c r="AJQ52" s="34">
        <v>3.4605427645146847E-3</v>
      </c>
      <c r="AJR52" s="34">
        <v>-1.6417345032095909E-2</v>
      </c>
      <c r="AJS52" t="s">
        <v>832</v>
      </c>
      <c r="AJT52" t="s">
        <v>843</v>
      </c>
      <c r="AJU52" t="s">
        <v>843</v>
      </c>
      <c r="AJV52" t="s">
        <v>843</v>
      </c>
      <c r="AJW52" s="34">
        <v>-4.9351179040968418E-3</v>
      </c>
      <c r="AJX52" s="34">
        <v>-8.5685988888144493E-3</v>
      </c>
      <c r="AJY52" s="34">
        <v>-7.3718228377401829E-3</v>
      </c>
      <c r="AJZ52" s="34">
        <v>-6.6285859793424606E-3</v>
      </c>
      <c r="AKA52" s="34">
        <v>2.793414331972599E-2</v>
      </c>
      <c r="AKB52" t="s">
        <v>830</v>
      </c>
      <c r="AKC52" t="s">
        <v>843</v>
      </c>
      <c r="AKD52" t="s">
        <v>843</v>
      </c>
      <c r="AKE52" t="s">
        <v>843</v>
      </c>
      <c r="AKF52" s="34">
        <v>-9.2777339741587639E-3</v>
      </c>
      <c r="AKG52" s="34">
        <v>-1.2096536345779896E-2</v>
      </c>
      <c r="AKH52" s="34">
        <v>-1.4452849514782429E-2</v>
      </c>
      <c r="AKI52" s="34">
        <v>-5.0595533102750778E-3</v>
      </c>
      <c r="AKJ52" s="34">
        <v>-2.4532554671168327E-2</v>
      </c>
      <c r="AKK52" t="s">
        <v>832</v>
      </c>
      <c r="AKL52" t="s">
        <v>843</v>
      </c>
      <c r="AKM52" s="34">
        <v>31410</v>
      </c>
      <c r="AKN52" t="s">
        <v>832</v>
      </c>
      <c r="AKO52" t="s">
        <v>843</v>
      </c>
      <c r="AKP52" s="34">
        <v>30646.677734375</v>
      </c>
      <c r="AKQ52" t="s">
        <v>830</v>
      </c>
      <c r="AKR52" t="s">
        <v>843</v>
      </c>
      <c r="AKS52" s="34">
        <v>28954.0673993481</v>
      </c>
      <c r="AKT52" t="s">
        <v>832</v>
      </c>
      <c r="AKU52" t="s">
        <v>843</v>
      </c>
      <c r="AKV52" s="34">
        <v>37152.466237866902</v>
      </c>
      <c r="AKW52" t="s">
        <v>832</v>
      </c>
      <c r="AKX52" t="s">
        <v>843</v>
      </c>
      <c r="AKY52" s="34">
        <v>0.57626771926879883</v>
      </c>
      <c r="AKZ52" s="34">
        <v>0.58882272243499756</v>
      </c>
      <c r="ALA52" s="34">
        <v>0.56516784429550171</v>
      </c>
      <c r="ALB52" s="34">
        <v>0.48075506091117859</v>
      </c>
      <c r="ALC52" s="34">
        <v>0.45958021283149719</v>
      </c>
      <c r="ALD52" t="s">
        <v>830</v>
      </c>
      <c r="ALE52" t="s">
        <v>843</v>
      </c>
      <c r="ALF52" t="s">
        <v>843</v>
      </c>
      <c r="ALG52" t="s">
        <v>843</v>
      </c>
      <c r="ALH52" s="34">
        <v>0.54042589664459229</v>
      </c>
      <c r="ALI52" s="34">
        <v>0.54878878593444824</v>
      </c>
      <c r="ALJ52" s="34">
        <v>0.54455846548080444</v>
      </c>
      <c r="ALK52" s="34">
        <v>0.48575633764266968</v>
      </c>
      <c r="ALL52" s="34">
        <v>0.45142579078674316</v>
      </c>
      <c r="ALM52" t="s">
        <v>832</v>
      </c>
    </row>
    <row r="53" spans="1:1001">
      <c r="A53" t="s">
        <v>422</v>
      </c>
      <c r="B53" t="s">
        <v>21</v>
      </c>
      <c r="C53" t="s">
        <v>240</v>
      </c>
      <c r="D53" s="34">
        <v>4.5169409364461899E-2</v>
      </c>
      <c r="E53" t="s">
        <v>432</v>
      </c>
      <c r="F53" s="34">
        <v>5.5682558566331863E-2</v>
      </c>
      <c r="G53" t="s">
        <v>1464</v>
      </c>
      <c r="H53" s="34">
        <v>5.1846511662006378E-2</v>
      </c>
      <c r="I53" t="s">
        <v>1294</v>
      </c>
      <c r="J53" s="34">
        <v>5.3235366940498352E-2</v>
      </c>
      <c r="K53" t="s">
        <v>1521</v>
      </c>
      <c r="L53" s="34">
        <v>5.3245723247528076E-2</v>
      </c>
      <c r="M53" t="s">
        <v>432</v>
      </c>
      <c r="N53" s="34">
        <v>0.4736340343952179</v>
      </c>
      <c r="O53" s="34"/>
      <c r="P53" t="s">
        <v>1459</v>
      </c>
      <c r="Q53" s="34"/>
      <c r="R53" t="s">
        <v>1459</v>
      </c>
      <c r="S53" s="34">
        <v>0.48681321740150452</v>
      </c>
      <c r="T53" t="s">
        <v>432</v>
      </c>
      <c r="U53" s="34">
        <v>0.4736340343952179</v>
      </c>
      <c r="V53" t="s">
        <v>432</v>
      </c>
      <c r="W53" t="s">
        <v>843</v>
      </c>
      <c r="X53" t="s">
        <v>1464</v>
      </c>
      <c r="Y53" s="34">
        <v>0.53379368782043457</v>
      </c>
      <c r="Z53" s="34">
        <v>0.58064794540405273</v>
      </c>
      <c r="AA53" t="s">
        <v>1464</v>
      </c>
      <c r="AB53" s="34">
        <v>0.53379368782043457</v>
      </c>
      <c r="AC53" t="s">
        <v>1464</v>
      </c>
      <c r="AD53" s="34">
        <v>0.54647952318191528</v>
      </c>
      <c r="AE53" t="s">
        <v>1464</v>
      </c>
      <c r="AF53" s="34">
        <v>0.53479969501495361</v>
      </c>
      <c r="AG53" t="s">
        <v>1464</v>
      </c>
      <c r="AH53" t="s">
        <v>843</v>
      </c>
      <c r="AI53" t="s">
        <v>1294</v>
      </c>
      <c r="AJ53" s="34">
        <v>0.53252172470092773</v>
      </c>
      <c r="AK53" s="34">
        <v>0.550750732421875</v>
      </c>
      <c r="AL53" t="s">
        <v>1294</v>
      </c>
      <c r="AM53" s="34">
        <v>0.53252172470092773</v>
      </c>
      <c r="AN53" t="s">
        <v>1294</v>
      </c>
      <c r="AO53" s="34">
        <v>0.54752212762832642</v>
      </c>
      <c r="AP53" t="s">
        <v>1294</v>
      </c>
      <c r="AQ53" s="34">
        <v>0.55869722366333008</v>
      </c>
      <c r="AR53" t="s">
        <v>1294</v>
      </c>
      <c r="AS53" t="s">
        <v>843</v>
      </c>
      <c r="AT53" t="s">
        <v>1521</v>
      </c>
      <c r="AU53" s="34">
        <v>0.52765876054763794</v>
      </c>
      <c r="AV53" s="34">
        <v>0.54603588581085205</v>
      </c>
      <c r="AW53" t="s">
        <v>1521</v>
      </c>
      <c r="AX53" s="34">
        <v>0.52765876054763794</v>
      </c>
      <c r="AY53" t="s">
        <v>1521</v>
      </c>
      <c r="AZ53" s="34">
        <v>0.53734731674194336</v>
      </c>
      <c r="BA53" t="s">
        <v>1521</v>
      </c>
      <c r="BB53" s="34">
        <v>0.54600822925567627</v>
      </c>
      <c r="BC53" t="s">
        <v>1521</v>
      </c>
      <c r="BD53" t="s">
        <v>843</v>
      </c>
      <c r="BE53" s="34">
        <v>0.51253863941075739</v>
      </c>
      <c r="BF53" t="s">
        <v>1594</v>
      </c>
      <c r="BG53" t="s">
        <v>843</v>
      </c>
      <c r="BH53" t="s">
        <v>432</v>
      </c>
      <c r="BI53" s="34">
        <v>2.6191675662994385</v>
      </c>
      <c r="BJ53" t="s">
        <v>819</v>
      </c>
      <c r="BK53" s="34">
        <v>2.7251052856445313</v>
      </c>
      <c r="BL53" t="s">
        <v>1294</v>
      </c>
      <c r="BM53" s="34">
        <v>2.8695013523101807</v>
      </c>
      <c r="BN53" t="s">
        <v>1521</v>
      </c>
      <c r="BO53" s="34">
        <v>3.082979679107666</v>
      </c>
      <c r="BP53" t="s">
        <v>843</v>
      </c>
      <c r="BQ53" s="34">
        <v>2.6773324012756348</v>
      </c>
      <c r="BR53" t="s">
        <v>830</v>
      </c>
      <c r="BS53" s="34">
        <v>2.6</v>
      </c>
      <c r="BT53" t="s">
        <v>843</v>
      </c>
      <c r="BU53" s="34">
        <v>2.7672305107116699</v>
      </c>
      <c r="BV53" t="s">
        <v>1553</v>
      </c>
      <c r="BW53" t="s">
        <v>843</v>
      </c>
      <c r="BX53" s="34">
        <v>2.32621169090271</v>
      </c>
      <c r="BY53" t="s">
        <v>924</v>
      </c>
      <c r="BZ53" t="s">
        <v>843</v>
      </c>
      <c r="CA53" t="s">
        <v>432</v>
      </c>
      <c r="CB53" s="34">
        <v>3.5542587283998728E-3</v>
      </c>
      <c r="CC53" s="34">
        <v>3.4688038285821676E-3</v>
      </c>
      <c r="CD53" s="34">
        <v>3.1252996996045113E-3</v>
      </c>
      <c r="CE53" s="34">
        <v>2.177457557991147E-3</v>
      </c>
      <c r="CF53" s="34">
        <v>2.1774705965071917E-3</v>
      </c>
      <c r="CG53" t="s">
        <v>843</v>
      </c>
      <c r="CH53" t="s">
        <v>819</v>
      </c>
      <c r="CI53" s="34">
        <v>5.4181679151952267E-3</v>
      </c>
      <c r="CJ53" s="34">
        <v>5.3784125484526157E-3</v>
      </c>
      <c r="CK53" s="34">
        <v>5.0934553146362305E-3</v>
      </c>
      <c r="CL53" s="34">
        <v>4.135865718126297E-3</v>
      </c>
      <c r="CM53" s="34">
        <v>3.6570895463228226E-3</v>
      </c>
      <c r="CN53" t="s">
        <v>843</v>
      </c>
      <c r="CO53" t="s">
        <v>1294</v>
      </c>
      <c r="CP53" s="34">
        <v>5.1361075602471828E-3</v>
      </c>
      <c r="CQ53" s="34">
        <v>4.9338457174599171E-3</v>
      </c>
      <c r="CR53" s="34">
        <v>4.3752496130764484E-3</v>
      </c>
      <c r="CS53" s="34">
        <v>3.6570343654602766E-3</v>
      </c>
      <c r="CT53" s="34">
        <v>3.6570611409842968E-3</v>
      </c>
      <c r="CU53" t="s">
        <v>843</v>
      </c>
      <c r="CV53" t="s">
        <v>1521</v>
      </c>
      <c r="CW53" s="34">
        <v>4.9480660818517208E-3</v>
      </c>
      <c r="CX53" s="34">
        <v>4.6146460808813572E-3</v>
      </c>
      <c r="CY53" s="34">
        <v>3.8964464329183102E-3</v>
      </c>
      <c r="CZ53" s="34">
        <v>3.657027380540967E-3</v>
      </c>
      <c r="DA53" s="34">
        <v>3.6570250522345304E-3</v>
      </c>
      <c r="DB53" t="s">
        <v>843</v>
      </c>
      <c r="DC53" s="34">
        <v>9.3547420501708984</v>
      </c>
      <c r="DD53" s="34">
        <v>9.761906623840332</v>
      </c>
      <c r="DE53" s="34">
        <v>10.199283599853516</v>
      </c>
      <c r="DF53" s="34">
        <v>10.644213676452637</v>
      </c>
      <c r="DG53" s="34">
        <v>10.948320388793945</v>
      </c>
      <c r="DH53" t="s">
        <v>1464</v>
      </c>
      <c r="DI53" t="s">
        <v>843</v>
      </c>
      <c r="DJ53" s="34">
        <v>9.5990409851074219</v>
      </c>
      <c r="DK53" s="34">
        <v>10.02131175994873</v>
      </c>
      <c r="DL53" s="34">
        <v>10.466241836547852</v>
      </c>
      <c r="DM53" s="34">
        <v>10.840760231018066</v>
      </c>
      <c r="DN53" s="34">
        <v>11.109660148620605</v>
      </c>
      <c r="DO53" t="s">
        <v>1294</v>
      </c>
      <c r="DP53" t="s">
        <v>843</v>
      </c>
      <c r="DQ53" s="34">
        <v>11.217220306396484</v>
      </c>
      <c r="DR53" t="s">
        <v>1521</v>
      </c>
      <c r="DS53" t="s">
        <v>843</v>
      </c>
      <c r="DT53" t="s">
        <v>843</v>
      </c>
      <c r="DU53" s="34">
        <v>11.4</v>
      </c>
      <c r="DV53" t="s">
        <v>1461</v>
      </c>
      <c r="DW53" t="s">
        <v>843</v>
      </c>
      <c r="DX53" t="s">
        <v>843</v>
      </c>
      <c r="DY53" t="s">
        <v>432</v>
      </c>
      <c r="DZ53" s="34">
        <v>-9.8922876641154289E-3</v>
      </c>
      <c r="EA53" s="34">
        <v>2.5449204258620739E-3</v>
      </c>
      <c r="EB53" s="34">
        <v>5.0869784317910671E-3</v>
      </c>
      <c r="EC53" s="34">
        <v>-1.1274729855358601E-2</v>
      </c>
      <c r="ED53" s="34">
        <v>7.0636644959449768E-3</v>
      </c>
      <c r="EE53" t="s">
        <v>843</v>
      </c>
      <c r="EF53" t="s">
        <v>819</v>
      </c>
      <c r="EG53" s="34">
        <v>-1.4001230709254742E-2</v>
      </c>
      <c r="EH53" s="34">
        <v>-5.776513833552599E-3</v>
      </c>
      <c r="EI53" s="34">
        <v>-1.0962921194732189E-2</v>
      </c>
      <c r="EJ53" s="34">
        <v>-3.4345777239650488E-3</v>
      </c>
      <c r="EK53" s="34">
        <v>-5.3665116429328918E-3</v>
      </c>
      <c r="EL53" t="s">
        <v>843</v>
      </c>
      <c r="EM53" t="s">
        <v>1294</v>
      </c>
      <c r="EN53" s="34">
        <v>-2.5678923702798784E-4</v>
      </c>
      <c r="EO53" s="34">
        <v>6.156841991469264E-4</v>
      </c>
      <c r="EP53" s="34">
        <v>1.2408861657604575E-3</v>
      </c>
      <c r="EQ53" s="34">
        <v>1.1819354258477688E-2</v>
      </c>
      <c r="ER53" s="34">
        <v>2.6474455371499062E-2</v>
      </c>
      <c r="ES53" t="s">
        <v>843</v>
      </c>
      <c r="ET53" t="s">
        <v>1521</v>
      </c>
      <c r="EU53" s="34">
        <v>6.5360829466953874E-4</v>
      </c>
      <c r="EV53" s="34">
        <v>-1.0026863310486078E-3</v>
      </c>
      <c r="EW53" s="34">
        <v>6.1128656379878521E-3</v>
      </c>
      <c r="EX53" s="34">
        <v>1.1291773989796638E-2</v>
      </c>
      <c r="EY53" s="34">
        <v>4.4310959056019783E-3</v>
      </c>
      <c r="EZ53" t="s">
        <v>843</v>
      </c>
      <c r="FA53" t="s">
        <v>1594</v>
      </c>
      <c r="FB53" s="34">
        <v>2.8708388563245535E-3</v>
      </c>
      <c r="FC53" s="34">
        <v>-1.4443148393183947E-4</v>
      </c>
      <c r="FD53" s="34">
        <v>2.246317220851779E-3</v>
      </c>
      <c r="FE53" s="34">
        <v>6.2198014929890633E-3</v>
      </c>
      <c r="FF53" s="34">
        <v>2.3967128247022629E-2</v>
      </c>
      <c r="FG53" t="s">
        <v>843</v>
      </c>
      <c r="FH53" s="34">
        <v>1.093445997685194E-2</v>
      </c>
      <c r="FI53" s="34">
        <v>4.604000598192215E-3</v>
      </c>
      <c r="FJ53" s="34">
        <v>6.5039899200201035E-3</v>
      </c>
      <c r="FK53" s="34">
        <v>8.6427265778183937E-3</v>
      </c>
      <c r="FL53" s="34">
        <v>3.4420222043991089E-2</v>
      </c>
      <c r="FM53" t="s">
        <v>843</v>
      </c>
      <c r="FN53" t="s">
        <v>843</v>
      </c>
      <c r="FO53" s="34">
        <v>0.72550999999999999</v>
      </c>
      <c r="FP53" t="s">
        <v>1462</v>
      </c>
      <c r="FQ53" t="s">
        <v>843</v>
      </c>
      <c r="FR53" t="s">
        <v>843</v>
      </c>
      <c r="FS53" s="34">
        <v>0.76637</v>
      </c>
      <c r="FT53" t="s">
        <v>1462</v>
      </c>
      <c r="FU53" t="s">
        <v>843</v>
      </c>
      <c r="FV53" t="s">
        <v>843</v>
      </c>
      <c r="FW53" s="34">
        <v>0.68326999999999993</v>
      </c>
      <c r="FX53" t="s">
        <v>1462</v>
      </c>
      <c r="FY53" t="s">
        <v>843</v>
      </c>
      <c r="FZ53" s="34">
        <v>-4.8636339604854584E-2</v>
      </c>
      <c r="GA53" s="34">
        <v>-4.8744041472673416E-2</v>
      </c>
      <c r="GB53" s="34">
        <v>9.4285169616341591E-3</v>
      </c>
      <c r="GC53" s="34">
        <v>1.8328230828046799E-2</v>
      </c>
      <c r="GD53" s="34">
        <v>1.8308332189917564E-2</v>
      </c>
      <c r="GE53" t="s">
        <v>830</v>
      </c>
      <c r="GF53" t="s">
        <v>843</v>
      </c>
      <c r="GG53" s="34">
        <v>-4.9668923020362854E-2</v>
      </c>
      <c r="GH53" s="34">
        <v>-5.0123050808906555E-2</v>
      </c>
      <c r="GI53" s="34">
        <v>8.7939007207751274E-3</v>
      </c>
      <c r="GJ53" s="34">
        <v>1.7347395420074463E-2</v>
      </c>
      <c r="GK53" s="34">
        <v>1.8336156383156776E-2</v>
      </c>
      <c r="GL53" t="s">
        <v>832</v>
      </c>
      <c r="GM53" t="s">
        <v>843</v>
      </c>
      <c r="GN53" s="34">
        <v>0.58772701025009155</v>
      </c>
      <c r="GO53" t="s">
        <v>832</v>
      </c>
      <c r="GP53" t="s">
        <v>843</v>
      </c>
      <c r="GQ53" t="s">
        <v>843</v>
      </c>
      <c r="GR53" s="34">
        <v>8.3607189357280731E-2</v>
      </c>
      <c r="GS53" s="34">
        <v>8.4496170282363892E-2</v>
      </c>
      <c r="GT53" s="34">
        <v>3.2502446323633194E-2</v>
      </c>
      <c r="GU53" s="34">
        <v>3.2917868345975876E-2</v>
      </c>
      <c r="GV53" s="34">
        <v>3.2233171164989471E-2</v>
      </c>
      <c r="GW53" t="s">
        <v>832</v>
      </c>
      <c r="GX53" t="s">
        <v>843</v>
      </c>
      <c r="GY53" t="s">
        <v>843</v>
      </c>
      <c r="GZ53" t="s">
        <v>843</v>
      </c>
      <c r="HA53" t="s">
        <v>843</v>
      </c>
      <c r="HB53" t="s">
        <v>843</v>
      </c>
      <c r="HC53" t="s">
        <v>843</v>
      </c>
      <c r="HD53" t="s">
        <v>843</v>
      </c>
      <c r="HE53" t="s">
        <v>843</v>
      </c>
      <c r="HF53" t="s">
        <v>843</v>
      </c>
      <c r="HG53" t="s">
        <v>843</v>
      </c>
      <c r="HH53" s="34">
        <v>8097691</v>
      </c>
      <c r="HI53" s="34">
        <v>8034860</v>
      </c>
      <c r="HJ53" s="34">
        <v>7974810</v>
      </c>
      <c r="HK53" s="34">
        <v>7917739</v>
      </c>
      <c r="HL53" s="34">
        <v>7865316</v>
      </c>
      <c r="HM53" s="34">
        <v>7815221</v>
      </c>
      <c r="HN53" s="34">
        <v>7766036</v>
      </c>
      <c r="HO53" s="34">
        <v>7719035</v>
      </c>
      <c r="HP53" s="34">
        <v>7674913</v>
      </c>
      <c r="HQ53" s="34">
        <v>7634735</v>
      </c>
      <c r="HR53" s="34">
        <v>7592273</v>
      </c>
      <c r="HS53" s="34">
        <v>7543130</v>
      </c>
      <c r="HT53" s="34">
        <v>7488344</v>
      </c>
      <c r="HU53" s="34">
        <v>7431167</v>
      </c>
      <c r="HV53" s="34">
        <v>7372141</v>
      </c>
      <c r="HW53" s="34">
        <v>7309253</v>
      </c>
      <c r="HX53" s="34">
        <v>7245975</v>
      </c>
      <c r="HY53" s="34">
        <v>7182428</v>
      </c>
      <c r="HZ53" s="34">
        <v>7117431</v>
      </c>
      <c r="IA53" s="34">
        <v>7052532</v>
      </c>
      <c r="IB53" s="34">
        <v>6979175</v>
      </c>
      <c r="IC53" s="34">
        <v>6885868</v>
      </c>
      <c r="ID53" s="34">
        <v>6781953</v>
      </c>
      <c r="IE53" s="34">
        <v>6687717</v>
      </c>
      <c r="IF53" s="34">
        <v>6618615</v>
      </c>
      <c r="IG53" s="34">
        <v>6565190</v>
      </c>
      <c r="IH53" s="34">
        <v>6511163</v>
      </c>
      <c r="II53" s="34">
        <v>6456605</v>
      </c>
      <c r="IJ53" s="34">
        <v>6401541</v>
      </c>
      <c r="IK53" s="34">
        <v>6346031</v>
      </c>
      <c r="IL53" s="34">
        <v>6290166</v>
      </c>
      <c r="IM53" s="34">
        <v>6234059</v>
      </c>
      <c r="IN53" s="34">
        <v>6177734</v>
      </c>
      <c r="IO53" s="34">
        <v>6121236</v>
      </c>
      <c r="IP53" s="34">
        <v>6064642</v>
      </c>
      <c r="IQ53" s="34">
        <v>6008012</v>
      </c>
      <c r="IR53" s="34">
        <v>5951399</v>
      </c>
      <c r="IS53" s="34">
        <v>5894951</v>
      </c>
      <c r="IT53" s="34">
        <v>5838741</v>
      </c>
      <c r="IU53" s="34">
        <v>5782742</v>
      </c>
      <c r="IV53" s="34">
        <v>5727006</v>
      </c>
      <c r="IW53" s="34">
        <v>5671575</v>
      </c>
      <c r="IX53" s="34">
        <v>5616468</v>
      </c>
      <c r="IY53" s="34">
        <v>5561697</v>
      </c>
      <c r="IZ53" s="34">
        <v>5507318</v>
      </c>
      <c r="JA53" s="34">
        <v>5453350</v>
      </c>
      <c r="JB53" s="34">
        <v>5399681</v>
      </c>
      <c r="JC53" s="34">
        <v>5346269</v>
      </c>
      <c r="JD53" s="34">
        <v>5293141</v>
      </c>
      <c r="JE53" s="34">
        <v>5240228</v>
      </c>
      <c r="JF53" s="34">
        <v>5187392</v>
      </c>
      <c r="JG53" s="34">
        <v>5134585</v>
      </c>
      <c r="JH53" s="34">
        <v>5081833</v>
      </c>
      <c r="JI53" s="34">
        <v>5029132</v>
      </c>
      <c r="JJ53" s="34">
        <v>4976372</v>
      </c>
      <c r="JK53" s="34">
        <v>4923463</v>
      </c>
      <c r="JL53" s="34">
        <v>4870414</v>
      </c>
      <c r="JM53" s="34">
        <v>4817169</v>
      </c>
      <c r="JN53" s="34">
        <v>4763666</v>
      </c>
      <c r="JO53" s="34">
        <v>4710006</v>
      </c>
      <c r="JP53" s="34">
        <v>4656314</v>
      </c>
      <c r="JQ53" s="34">
        <v>4602565</v>
      </c>
      <c r="JR53" s="34">
        <v>4548762</v>
      </c>
      <c r="JS53" s="34">
        <v>4494989</v>
      </c>
      <c r="JT53" s="34">
        <v>4441385</v>
      </c>
      <c r="JU53" s="34">
        <v>4388024</v>
      </c>
      <c r="JV53" s="34">
        <v>4334998</v>
      </c>
      <c r="JW53" s="34">
        <v>4282458</v>
      </c>
      <c r="JX53" s="34">
        <v>4230486</v>
      </c>
      <c r="JY53" s="34">
        <v>4179151</v>
      </c>
      <c r="JZ53" s="34">
        <v>4128486</v>
      </c>
      <c r="KA53" s="34">
        <v>4078521</v>
      </c>
      <c r="KB53" s="34">
        <v>4029343</v>
      </c>
      <c r="KC53" s="34">
        <v>3981020</v>
      </c>
      <c r="KD53" s="34">
        <v>3933580</v>
      </c>
      <c r="KE53" s="34">
        <v>3887061</v>
      </c>
      <c r="KF53" s="34">
        <v>3841517</v>
      </c>
      <c r="KG53" s="34">
        <v>3796899</v>
      </c>
      <c r="KH53" s="34">
        <v>3753148</v>
      </c>
      <c r="KI53" s="34">
        <v>3710301</v>
      </c>
      <c r="KJ53" s="34">
        <v>3668352</v>
      </c>
      <c r="KK53" s="34">
        <v>3627282</v>
      </c>
      <c r="KL53" s="34">
        <v>3587075</v>
      </c>
      <c r="KM53" s="34">
        <v>3547703</v>
      </c>
      <c r="KN53" s="34">
        <v>3509157</v>
      </c>
      <c r="KO53" s="34">
        <v>3471365</v>
      </c>
      <c r="KP53" s="34">
        <v>3434298</v>
      </c>
      <c r="KQ53" s="34">
        <v>3397960</v>
      </c>
      <c r="KR53" s="34">
        <v>3362211</v>
      </c>
      <c r="KS53" s="34">
        <v>3326885</v>
      </c>
      <c r="KT53" s="34">
        <v>3291914</v>
      </c>
      <c r="KU53" s="34">
        <v>3257182</v>
      </c>
      <c r="KV53" s="34">
        <v>3222523</v>
      </c>
      <c r="KW53" s="34">
        <v>3187898</v>
      </c>
      <c r="KX53" s="34">
        <v>3153300</v>
      </c>
      <c r="KY53" s="34">
        <v>3118637</v>
      </c>
      <c r="KZ53" s="34">
        <v>3083865</v>
      </c>
      <c r="LA53" s="34">
        <v>3048963</v>
      </c>
      <c r="LB53" s="34">
        <v>3013885</v>
      </c>
      <c r="LC53" s="34">
        <v>2978711</v>
      </c>
      <c r="LD53" s="34">
        <v>2943542</v>
      </c>
      <c r="LE53" t="s">
        <v>843</v>
      </c>
      <c r="LF53" t="s">
        <v>843</v>
      </c>
      <c r="LG53" t="s">
        <v>843</v>
      </c>
      <c r="LH53" s="34">
        <v>-7.947155274450779E-3</v>
      </c>
      <c r="LI53" s="34">
        <v>-7.7893841080367565E-3</v>
      </c>
      <c r="LJ53" s="34">
        <v>-7.501751184463501E-3</v>
      </c>
      <c r="LK53" s="34">
        <v>-7.1821385063230991E-3</v>
      </c>
      <c r="LL53" s="34">
        <v>-6.6429716534912586E-3</v>
      </c>
      <c r="LM53" s="34">
        <v>-6.3894712366163731E-3</v>
      </c>
      <c r="LN53" s="34">
        <v>-6.3133756630122662E-3</v>
      </c>
      <c r="LO53" s="34">
        <v>-6.0705104842782021E-3</v>
      </c>
      <c r="LP53" s="34">
        <v>-5.7323984801769257E-3</v>
      </c>
      <c r="LQ53" s="34">
        <v>-5.2487282082438469E-3</v>
      </c>
      <c r="LR53" s="34">
        <v>-5.5772098712623119E-3</v>
      </c>
      <c r="LS53" s="34">
        <v>-6.4938045106828213E-3</v>
      </c>
      <c r="LT53" s="34">
        <v>-7.2895367629826069E-3</v>
      </c>
      <c r="LU53" s="34">
        <v>-7.6647661626338959E-3</v>
      </c>
      <c r="LV53" s="34">
        <v>-7.9747466370463371E-3</v>
      </c>
      <c r="LW53" s="34">
        <v>-8.5670864209532738E-3</v>
      </c>
      <c r="LX53" s="34">
        <v>-8.694937452673912E-3</v>
      </c>
      <c r="LY53" s="34">
        <v>-8.8086547330021858E-3</v>
      </c>
      <c r="LZ53" s="34">
        <v>-9.090641513466835E-3</v>
      </c>
      <c r="MA53" s="34">
        <v>-9.160144254565239E-3</v>
      </c>
      <c r="MB53" s="34">
        <v>-1.0455986484885216E-2</v>
      </c>
      <c r="MC53" s="34">
        <v>-1.3459519483149052E-2</v>
      </c>
      <c r="MD53" s="34">
        <v>-1.5206081792712212E-2</v>
      </c>
      <c r="ME53" s="34">
        <v>-1.3992553576827049E-2</v>
      </c>
      <c r="MF53" s="34">
        <v>-1.038642693310976E-2</v>
      </c>
      <c r="MG53" s="34">
        <v>-8.1046847626566887E-3</v>
      </c>
      <c r="MH53" s="34">
        <v>-8.2633597776293755E-3</v>
      </c>
      <c r="MI53" s="34">
        <v>-8.4144510328769684E-3</v>
      </c>
      <c r="MJ53" s="34">
        <v>-8.5648950189352036E-3</v>
      </c>
      <c r="MK53" s="34">
        <v>-8.7091643363237381E-3</v>
      </c>
      <c r="ML53" s="34">
        <v>-8.8421162217855453E-3</v>
      </c>
      <c r="MM53" s="34">
        <v>-8.9598158374428749E-3</v>
      </c>
      <c r="MN53" s="34">
        <v>-9.0761082246899605E-3</v>
      </c>
      <c r="MO53" s="34">
        <v>-9.187500923871994E-3</v>
      </c>
      <c r="MP53" s="34">
        <v>-9.2885233461856842E-3</v>
      </c>
      <c r="MQ53" s="34">
        <v>-9.3816015869379044E-3</v>
      </c>
      <c r="MR53" s="34">
        <v>-9.4675933942198753E-3</v>
      </c>
      <c r="MS53" s="34">
        <v>-9.5300963148474693E-3</v>
      </c>
      <c r="MT53" s="34">
        <v>-9.5810303464531898E-3</v>
      </c>
      <c r="MU53" s="34">
        <v>-9.6372263506054878E-3</v>
      </c>
      <c r="MV53" s="34">
        <v>-9.6850832924246788E-3</v>
      </c>
      <c r="MW53" s="34">
        <v>-9.7260242328047752E-3</v>
      </c>
      <c r="MX53" s="34">
        <v>-9.7638601437211037E-3</v>
      </c>
      <c r="MY53" s="34">
        <v>-9.7997188568115234E-3</v>
      </c>
      <c r="MZ53" s="34">
        <v>-9.8255239427089691E-3</v>
      </c>
      <c r="NA53" s="34">
        <v>-9.8476549610495567E-3</v>
      </c>
      <c r="NB53" s="34">
        <v>-9.8902210593223572E-3</v>
      </c>
      <c r="NC53" s="34">
        <v>-9.94094368070364E-3</v>
      </c>
      <c r="ND53" s="34">
        <v>-9.9871028214693069E-3</v>
      </c>
      <c r="NE53" s="34">
        <v>-1.004682295024395E-2</v>
      </c>
      <c r="NF53" s="34">
        <v>-1.013394258916378E-2</v>
      </c>
      <c r="NG53" s="34">
        <v>-1.0232043452560902E-2</v>
      </c>
      <c r="NH53" s="34">
        <v>-1.0326999239623547E-2</v>
      </c>
      <c r="NI53" s="34">
        <v>-1.0424618609249592E-2</v>
      </c>
      <c r="NJ53" s="34">
        <v>-1.054629310965538E-2</v>
      </c>
      <c r="NK53" s="34">
        <v>-1.0688967071473598E-2</v>
      </c>
      <c r="NL53" s="34">
        <v>-1.0833200998604298E-2</v>
      </c>
      <c r="NM53" s="34">
        <v>-1.0992532595992088E-2</v>
      </c>
      <c r="NN53" s="34">
        <v>-1.1168871074914932E-2</v>
      </c>
      <c r="NO53" s="34">
        <v>-1.1328358203172684E-2</v>
      </c>
      <c r="NP53" s="34">
        <v>-1.1465033516287804E-2</v>
      </c>
      <c r="NQ53" s="34">
        <v>-1.1610391549766064E-2</v>
      </c>
      <c r="NR53" s="34">
        <v>-1.1758648790419102E-2</v>
      </c>
      <c r="NS53" s="34">
        <v>-1.1891887523233891E-2</v>
      </c>
      <c r="NT53" s="34">
        <v>-1.199695561081171E-2</v>
      </c>
      <c r="NU53" s="34">
        <v>-1.2087252922356129E-2</v>
      </c>
      <c r="NV53" s="34">
        <v>-1.215786300599575E-2</v>
      </c>
      <c r="NW53" s="34">
        <v>-1.2194004841148853E-2</v>
      </c>
      <c r="NX53" s="34">
        <v>-1.221026387065649E-2</v>
      </c>
      <c r="NY53" s="34">
        <v>-1.2208764441311359E-2</v>
      </c>
      <c r="NZ53" s="34">
        <v>-1.2197362259030342E-2</v>
      </c>
      <c r="OA53" s="34">
        <v>-1.2176331132650375E-2</v>
      </c>
      <c r="OB53" s="34">
        <v>-1.2131087481975555E-2</v>
      </c>
      <c r="OC53" s="34">
        <v>-1.2065267190337181E-2</v>
      </c>
      <c r="OD53" s="34">
        <v>-1.198811549693346E-2</v>
      </c>
      <c r="OE53" s="34">
        <v>-1.1896607466042042E-2</v>
      </c>
      <c r="OF53" s="34">
        <v>-1.1786004528403282E-2</v>
      </c>
      <c r="OG53" s="34">
        <v>-1.1682659387588501E-2</v>
      </c>
      <c r="OH53" s="34">
        <v>-1.1589726433157921E-2</v>
      </c>
      <c r="OI53" s="34">
        <v>-1.1481949128210545E-2</v>
      </c>
      <c r="OJ53" s="34">
        <v>-1.1370490305125713E-2</v>
      </c>
      <c r="OK53" s="34">
        <v>-1.1258907616138458E-2</v>
      </c>
      <c r="OL53" s="34">
        <v>-1.1146500706672668E-2</v>
      </c>
      <c r="OM53" s="34">
        <v>-1.103675551712513E-2</v>
      </c>
      <c r="ON53" s="34">
        <v>-1.0924514383077621E-2</v>
      </c>
      <c r="OO53" s="34">
        <v>-1.0827949270606041E-2</v>
      </c>
      <c r="OP53" s="34">
        <v>-1.0735350660979748E-2</v>
      </c>
      <c r="OQ53" s="34">
        <v>-1.0637286119163036E-2</v>
      </c>
      <c r="OR53" s="34">
        <v>-1.0576458647847176E-2</v>
      </c>
      <c r="OS53" s="34">
        <v>-1.0562362149357796E-2</v>
      </c>
      <c r="OT53" s="34">
        <v>-1.0567272081971169E-2</v>
      </c>
      <c r="OU53" s="34">
        <v>-1.0606754571199417E-2</v>
      </c>
      <c r="OV53" s="34">
        <v>-1.0697810910642147E-2</v>
      </c>
      <c r="OW53" s="34">
        <v>-1.0802827775478363E-2</v>
      </c>
      <c r="OX53" s="34">
        <v>-1.0912242345511913E-2</v>
      </c>
      <c r="OY53" s="34">
        <v>-1.1053476482629776E-2</v>
      </c>
      <c r="OZ53" s="34">
        <v>-1.1212366633117199E-2</v>
      </c>
      <c r="PA53" s="34">
        <v>-1.1382147669792175E-2</v>
      </c>
      <c r="PB53" s="34">
        <v>-1.1571588926017284E-2</v>
      </c>
      <c r="PC53" s="34">
        <v>-1.1739287525415421E-2</v>
      </c>
      <c r="PD53" s="34">
        <v>-1.1877038516104221E-2</v>
      </c>
      <c r="PE53" t="s">
        <v>1300</v>
      </c>
      <c r="PF53" t="s">
        <v>843</v>
      </c>
      <c r="PG53" t="s">
        <v>843</v>
      </c>
      <c r="PH53" t="s">
        <v>843</v>
      </c>
      <c r="PI53" t="s">
        <v>843</v>
      </c>
      <c r="PJ53" t="s">
        <v>1300</v>
      </c>
      <c r="PK53" s="34">
        <v>0.48182699084281921</v>
      </c>
      <c r="PL53" s="34">
        <v>0.48168691992759705</v>
      </c>
      <c r="PM53" s="34">
        <v>0.48167580366134644</v>
      </c>
      <c r="PN53" s="34">
        <v>0.48174357414245605</v>
      </c>
      <c r="PO53" s="34">
        <v>0.48183164000511169</v>
      </c>
      <c r="PP53" s="34">
        <v>0.48196423053741455</v>
      </c>
      <c r="PQ53" s="34">
        <v>0.48217469453811646</v>
      </c>
      <c r="PR53" s="34">
        <v>0.48247507214546204</v>
      </c>
      <c r="PS53" s="34">
        <v>0.48284038901329041</v>
      </c>
      <c r="PT53" s="34">
        <v>0.48323103785514832</v>
      </c>
      <c r="PU53" s="34">
        <v>0.48360130190849304</v>
      </c>
      <c r="PV53" s="34">
        <v>0.48391491174697876</v>
      </c>
      <c r="PW53" s="34">
        <v>0.48419103026390076</v>
      </c>
      <c r="PX53" s="34">
        <v>0.48439136147499084</v>
      </c>
      <c r="PY53" s="34">
        <v>0.48452123999595642</v>
      </c>
      <c r="PZ53" s="34">
        <v>0.48465335369110107</v>
      </c>
      <c r="QA53" s="34">
        <v>0.48474001884460449</v>
      </c>
      <c r="QB53" s="34">
        <v>0.48478758335113525</v>
      </c>
      <c r="QC53" s="34">
        <v>0.48490685224533081</v>
      </c>
      <c r="QD53" s="34">
        <v>0.48506182432174683</v>
      </c>
      <c r="QE53" s="34">
        <v>0.48505416512489319</v>
      </c>
      <c r="QF53" s="34">
        <v>0.48495760560035706</v>
      </c>
      <c r="QG53" s="34">
        <v>0.48493215441703796</v>
      </c>
      <c r="QH53" s="34">
        <v>0.48495009541511536</v>
      </c>
      <c r="QI53" s="34">
        <v>0.48495402932167053</v>
      </c>
      <c r="QJ53" s="34">
        <v>0.48494833707809448</v>
      </c>
      <c r="QK53" s="34">
        <v>0.48497557640075684</v>
      </c>
      <c r="QL53" s="34">
        <v>0.48503044247627258</v>
      </c>
      <c r="QM53" s="34">
        <v>0.48510974645614624</v>
      </c>
      <c r="QN53" s="34">
        <v>0.48521256446838379</v>
      </c>
      <c r="QO53" s="34">
        <v>0.48533821105957031</v>
      </c>
      <c r="QP53" s="34">
        <v>0.48548465967178345</v>
      </c>
      <c r="QQ53" s="34">
        <v>0.48565235733985901</v>
      </c>
      <c r="QR53" s="34">
        <v>0.4858376681804657</v>
      </c>
      <c r="QS53" s="34">
        <v>0.48604187369346619</v>
      </c>
      <c r="QT53" s="34">
        <v>0.48626485466957092</v>
      </c>
      <c r="QU53" s="34">
        <v>0.48650190234184265</v>
      </c>
      <c r="QV53" s="34">
        <v>0.48675400018692017</v>
      </c>
      <c r="QW53" s="34">
        <v>0.48701509833335876</v>
      </c>
      <c r="QX53" s="34">
        <v>0.48728197813034058</v>
      </c>
      <c r="QY53" s="34">
        <v>0.48755580186843872</v>
      </c>
      <c r="QZ53" s="34">
        <v>0.48783063888549805</v>
      </c>
      <c r="RA53" s="34">
        <v>0.48810639977455139</v>
      </c>
      <c r="RB53" s="34">
        <v>0.48838493227958679</v>
      </c>
      <c r="RC53" s="34">
        <v>0.48866072297096252</v>
      </c>
      <c r="RD53" s="34">
        <v>0.48893395066261292</v>
      </c>
      <c r="RE53" s="34">
        <v>0.489205002784729</v>
      </c>
      <c r="RF53" s="34">
        <v>0.48947182297706604</v>
      </c>
      <c r="RG53" s="34">
        <v>0.48973417282104492</v>
      </c>
      <c r="RH53" s="34">
        <v>0.48999357223510742</v>
      </c>
      <c r="RI53" s="34">
        <v>0.49025020003318787</v>
      </c>
      <c r="RJ53" s="34">
        <v>0.49050584435462952</v>
      </c>
      <c r="RK53" s="34">
        <v>0.49076780676841736</v>
      </c>
      <c r="RL53" s="34">
        <v>0.49103483557701111</v>
      </c>
      <c r="RM53" s="34">
        <v>0.4913061261177063</v>
      </c>
      <c r="RN53" s="34">
        <v>0.49158692359924316</v>
      </c>
      <c r="RO53" s="34">
        <v>0.49187666177749634</v>
      </c>
      <c r="RP53" s="34">
        <v>0.49217766523361206</v>
      </c>
      <c r="RQ53" s="34">
        <v>0.4924980103969574</v>
      </c>
      <c r="RR53" s="34">
        <v>0.49283695220947266</v>
      </c>
      <c r="RS53" s="34">
        <v>0.4931948184967041</v>
      </c>
      <c r="RT53" s="34">
        <v>0.4935741126537323</v>
      </c>
      <c r="RU53" s="34">
        <v>0.49397638440132141</v>
      </c>
      <c r="RV53" s="34">
        <v>0.49440076947212219</v>
      </c>
      <c r="RW53" s="34">
        <v>0.49484473466873169</v>
      </c>
      <c r="RX53" s="34">
        <v>0.49531042575836182</v>
      </c>
      <c r="RY53" s="34">
        <v>0.49579468369483948</v>
      </c>
      <c r="RZ53" s="34">
        <v>0.49629184603691101</v>
      </c>
      <c r="SA53" s="34">
        <v>0.49679964780807495</v>
      </c>
      <c r="SB53" s="34">
        <v>0.49731752276420593</v>
      </c>
      <c r="SC53" s="34">
        <v>0.49784740805625916</v>
      </c>
      <c r="SD53" s="34">
        <v>0.49838116765022278</v>
      </c>
      <c r="SE53" s="34">
        <v>0.49891656637191772</v>
      </c>
      <c r="SF53" s="34">
        <v>0.49945691227912903</v>
      </c>
      <c r="SG53" s="34">
        <v>0.49999567866325378</v>
      </c>
      <c r="SH53" s="34">
        <v>0.50053083896636963</v>
      </c>
      <c r="SI53" s="34">
        <v>0.50106352567672729</v>
      </c>
      <c r="SJ53" s="34">
        <v>0.50159013271331787</v>
      </c>
      <c r="SK53" s="34">
        <v>0.50210732221603394</v>
      </c>
      <c r="SL53" s="34">
        <v>0.50260990858078003</v>
      </c>
      <c r="SM53" s="34">
        <v>0.50309592485427856</v>
      </c>
      <c r="SN53" s="34">
        <v>0.50356602668762207</v>
      </c>
      <c r="SO53" s="34">
        <v>0.50401735305786133</v>
      </c>
      <c r="SP53" s="34">
        <v>0.50444501638412476</v>
      </c>
      <c r="SQ53" s="34">
        <v>0.50484603643417358</v>
      </c>
      <c r="SR53" s="34">
        <v>0.50521910190582275</v>
      </c>
      <c r="SS53" s="34">
        <v>0.50556355714797974</v>
      </c>
      <c r="ST53" s="34">
        <v>0.50587999820709229</v>
      </c>
      <c r="SU53" s="34">
        <v>0.50616991519927979</v>
      </c>
      <c r="SV53" s="34">
        <v>0.50643318891525269</v>
      </c>
      <c r="SW53" s="34">
        <v>0.5066714882850647</v>
      </c>
      <c r="SX53" s="34">
        <v>0.50688999891281128</v>
      </c>
      <c r="SY53" s="34">
        <v>0.50709152221679688</v>
      </c>
      <c r="SZ53" s="34">
        <v>0.50728094577789307</v>
      </c>
      <c r="TA53" s="34">
        <v>0.50746327638626099</v>
      </c>
      <c r="TB53" s="34">
        <v>0.5076480507850647</v>
      </c>
      <c r="TC53" s="34">
        <v>0.50783771276473999</v>
      </c>
      <c r="TD53" s="34">
        <v>0.50802946090698242</v>
      </c>
      <c r="TE53" s="34">
        <v>0.50822871923446655</v>
      </c>
      <c r="TF53" s="34">
        <v>0.5084347128868103</v>
      </c>
      <c r="TG53" s="34">
        <v>0.50865012407302856</v>
      </c>
      <c r="TH53" t="s">
        <v>843</v>
      </c>
      <c r="TI53" t="s">
        <v>843</v>
      </c>
      <c r="TJ53" t="s">
        <v>1300</v>
      </c>
      <c r="TK53" s="34">
        <v>0.67582316515762497</v>
      </c>
      <c r="TL53" s="34">
        <v>0.67763037080730892</v>
      </c>
      <c r="TM53" s="34">
        <v>0.67983061665418998</v>
      </c>
      <c r="TN53" s="34">
        <v>0.68229915874347702</v>
      </c>
      <c r="TO53" s="34">
        <v>0.68461409022764697</v>
      </c>
      <c r="TP53" s="34">
        <v>0.68626346674883099</v>
      </c>
      <c r="TQ53" s="34">
        <v>0.68679787217056398</v>
      </c>
      <c r="TR53" s="34">
        <v>0.68611667869645099</v>
      </c>
      <c r="TS53" s="34">
        <v>0.684561766367906</v>
      </c>
      <c r="TT53" s="34">
        <v>0.68194988549374103</v>
      </c>
      <c r="TU53" s="34">
        <v>0.67816599048572102</v>
      </c>
      <c r="TV53" s="34">
        <v>0.67343861235322711</v>
      </c>
      <c r="TW53" s="34">
        <v>0.66814792429407599</v>
      </c>
      <c r="TX53" s="34">
        <v>0.66264681828259198</v>
      </c>
      <c r="TY53" s="34">
        <v>0.65776694600883601</v>
      </c>
      <c r="TZ53" s="34">
        <v>0.653815810328647</v>
      </c>
      <c r="UA53" s="34">
        <v>0.65029734785845605</v>
      </c>
      <c r="UB53" s="34">
        <v>0.64691218297543795</v>
      </c>
      <c r="UC53" s="34">
        <v>0.64334193358122704</v>
      </c>
      <c r="UD53" s="34">
        <v>0.63987962053911995</v>
      </c>
      <c r="UE53" s="34">
        <v>0.63715837739835801</v>
      </c>
      <c r="UF53" s="34">
        <v>0.63584159875280799</v>
      </c>
      <c r="UG53" s="34">
        <v>0.63626207672037804</v>
      </c>
      <c r="UH53" s="34">
        <v>0.63725827513335298</v>
      </c>
      <c r="UI53" s="34">
        <v>0.63734859936708799</v>
      </c>
      <c r="UJ53" s="34">
        <v>0.63613482625788398</v>
      </c>
      <c r="UK53" s="34">
        <v>0.63410957720683503</v>
      </c>
      <c r="UL53" s="34">
        <v>0.63218474475481001</v>
      </c>
      <c r="UM53" s="34">
        <v>0.63045515134558994</v>
      </c>
      <c r="UN53" s="34">
        <v>0.62879979628211702</v>
      </c>
      <c r="UO53" s="34">
        <v>0.62782715114354704</v>
      </c>
      <c r="UP53" s="34">
        <v>0.62767312818768095</v>
      </c>
      <c r="UQ53" s="34">
        <v>0.627799691602131</v>
      </c>
      <c r="UR53" s="34">
        <v>0.62631811614517097</v>
      </c>
      <c r="US53" s="34">
        <v>0.62304233101951201</v>
      </c>
      <c r="UT53" s="34">
        <v>0.61978807467527697</v>
      </c>
      <c r="UU53" s="34">
        <v>0.61700665818294598</v>
      </c>
      <c r="UV53" s="34">
        <v>0.61472784082513998</v>
      </c>
      <c r="UW53" s="34">
        <v>0.61174275413141299</v>
      </c>
      <c r="UX53" s="34">
        <v>0.60694162102871096</v>
      </c>
      <c r="UY53" s="34">
        <v>0.60167956869610395</v>
      </c>
      <c r="UZ53" s="34">
        <v>0.59673424048875301</v>
      </c>
      <c r="VA53" s="34">
        <v>0.59181624465767502</v>
      </c>
      <c r="VB53" s="34">
        <v>0.58714030987304799</v>
      </c>
      <c r="VC53" s="34">
        <v>0.58241733998291001</v>
      </c>
      <c r="VD53" s="34">
        <v>0.57801369800214497</v>
      </c>
      <c r="VE53" s="34">
        <v>0.57424045737520901</v>
      </c>
      <c r="VF53" s="34">
        <v>0.57053947341594702</v>
      </c>
      <c r="VG53" s="34">
        <v>0.56668917692829501</v>
      </c>
      <c r="VH53" s="34">
        <v>0.56268238710224094</v>
      </c>
      <c r="VI53" s="34">
        <v>0.55874015702494095</v>
      </c>
      <c r="VJ53" s="34">
        <v>0.55468650338829695</v>
      </c>
      <c r="VK53" s="34">
        <v>0.550665522591403</v>
      </c>
      <c r="VL53" s="34">
        <v>0.54665680413073192</v>
      </c>
      <c r="VM53" s="34">
        <v>0.54264341572535202</v>
      </c>
      <c r="VN53" s="34">
        <v>0.53922508006812697</v>
      </c>
      <c r="VO53" s="34">
        <v>0.53687109555779</v>
      </c>
      <c r="VP53" s="34">
        <v>0.53567053595171799</v>
      </c>
      <c r="VQ53" s="34">
        <v>0.53513780512086795</v>
      </c>
      <c r="VR53" s="34">
        <v>0.53528727301910795</v>
      </c>
      <c r="VS53" s="34">
        <v>0.53657356441167803</v>
      </c>
      <c r="VT53" s="34">
        <v>0.53847501756901006</v>
      </c>
      <c r="VU53" s="34">
        <v>0.541129652419713</v>
      </c>
      <c r="VV53" s="34">
        <v>0.54431306235531796</v>
      </c>
      <c r="VW53" s="34">
        <v>0.54620164050196496</v>
      </c>
      <c r="VX53" s="34">
        <v>0.54705831144041095</v>
      </c>
      <c r="VY53" s="34">
        <v>0.54831737542700398</v>
      </c>
      <c r="VZ53" s="34">
        <v>0.549929555651269</v>
      </c>
      <c r="WA53" s="34">
        <v>0.55120605528537403</v>
      </c>
      <c r="WB53" s="34">
        <v>0.55192483450288898</v>
      </c>
      <c r="WC53" s="34">
        <v>0.55222258810825697</v>
      </c>
      <c r="WD53" s="34">
        <v>0.55217730248571695</v>
      </c>
      <c r="WE53" s="34">
        <v>0.55168380449167598</v>
      </c>
      <c r="WF53" s="34">
        <v>0.55059042657409396</v>
      </c>
      <c r="WG53" s="34">
        <v>0.54859415595971095</v>
      </c>
      <c r="WH53" s="34">
        <v>0.54643656819851405</v>
      </c>
      <c r="WI53" s="34">
        <v>0.54485207276187997</v>
      </c>
      <c r="WJ53" s="34">
        <v>0.54352873969932602</v>
      </c>
      <c r="WK53" s="34">
        <v>0.54223414584236995</v>
      </c>
      <c r="WL53" s="34">
        <v>0.54065034076750107</v>
      </c>
      <c r="WM53" s="34">
        <v>0.53873149833106193</v>
      </c>
      <c r="WN53" s="34">
        <v>0.53669737606596701</v>
      </c>
      <c r="WO53" s="34">
        <v>0.53456736553217199</v>
      </c>
      <c r="WP53" s="34">
        <v>0.53250511669099698</v>
      </c>
      <c r="WQ53" s="34">
        <v>0.53057956654546901</v>
      </c>
      <c r="WR53" s="34">
        <v>0.52889332134381195</v>
      </c>
      <c r="WS53" s="34">
        <v>0.527470166032452</v>
      </c>
      <c r="WT53" s="34">
        <v>0.52617555827614193</v>
      </c>
      <c r="WU53" s="34">
        <v>0.52500683701987105</v>
      </c>
      <c r="WV53" s="34">
        <v>0.52395897003368508</v>
      </c>
      <c r="WW53" s="34">
        <v>0.52301845112272904</v>
      </c>
      <c r="WX53" s="34">
        <v>0.52218137061137104</v>
      </c>
      <c r="WY53" s="34">
        <v>0.52143910221897594</v>
      </c>
      <c r="WZ53" s="34">
        <v>0.52077082152108101</v>
      </c>
      <c r="XA53" s="34">
        <v>0.52016054289782998</v>
      </c>
      <c r="XB53" s="34">
        <v>0.51960543666905801</v>
      </c>
      <c r="XC53" s="34">
        <v>0.51905830523412899</v>
      </c>
      <c r="XD53" s="34">
        <v>0.51849596075780502</v>
      </c>
      <c r="XE53" s="34">
        <v>0.51790977426146001</v>
      </c>
      <c r="XF53" s="34">
        <v>0.51726023147928202</v>
      </c>
      <c r="XG53" s="34">
        <v>0.51650052895457199</v>
      </c>
      <c r="XH53" t="s">
        <v>843</v>
      </c>
      <c r="XI53" t="s">
        <v>1300</v>
      </c>
      <c r="XJ53" s="34">
        <v>0.62007165869433301</v>
      </c>
      <c r="XK53" s="34">
        <v>0.62286134277004601</v>
      </c>
      <c r="XL53" s="34">
        <v>0.62542355241065306</v>
      </c>
      <c r="XM53" s="34">
        <v>0.62767668726661197</v>
      </c>
      <c r="XN53" s="34">
        <v>0.62920214335939295</v>
      </c>
      <c r="XO53" s="34">
        <v>0.62930302103401703</v>
      </c>
      <c r="XP53" s="34">
        <v>0.62737064314406998</v>
      </c>
      <c r="XQ53" s="34">
        <v>0.62388260813154706</v>
      </c>
      <c r="XR53" s="34">
        <v>0.61952656662036398</v>
      </c>
      <c r="XS53" s="34">
        <v>0.614108046048223</v>
      </c>
      <c r="XT53" s="34">
        <v>0.60825892379389701</v>
      </c>
      <c r="XU53" s="34">
        <v>0.60322889834856397</v>
      </c>
      <c r="XV53" s="34">
        <v>0.59846489424097005</v>
      </c>
      <c r="XW53" s="34">
        <v>0.59310269886932299</v>
      </c>
      <c r="XX53" s="34">
        <v>0.58852729563044903</v>
      </c>
      <c r="XY53" s="34">
        <v>0.584835510220025</v>
      </c>
      <c r="XZ53" s="34">
        <v>0.58079068591809102</v>
      </c>
      <c r="YA53" s="34">
        <v>0.57686644565971001</v>
      </c>
      <c r="YB53" s="34">
        <v>0.57357862503890999</v>
      </c>
      <c r="YC53" s="34">
        <v>0.57073792788178801</v>
      </c>
      <c r="YD53" s="34">
        <v>0.56842016201199697</v>
      </c>
      <c r="YE53" s="34">
        <v>0.56723390335349899</v>
      </c>
      <c r="YF53" s="34">
        <v>0.56780591077525899</v>
      </c>
      <c r="YG53" s="34">
        <v>0.56882460785945299</v>
      </c>
      <c r="YH53" s="34">
        <v>0.56857816929977001</v>
      </c>
      <c r="YI53" s="34">
        <v>0.56779643848845196</v>
      </c>
      <c r="YJ53" s="34">
        <v>0.56741242443265694</v>
      </c>
      <c r="YK53" s="34">
        <v>0.56708056578646504</v>
      </c>
      <c r="YL53" s="34">
        <v>0.56512010155054904</v>
      </c>
      <c r="YM53" s="34">
        <v>0.56160039243426296</v>
      </c>
      <c r="YN53" s="34">
        <v>0.558473099120119</v>
      </c>
      <c r="YO53" s="34">
        <v>0.55606961339871896</v>
      </c>
      <c r="YP53" s="34">
        <v>0.554346626125372</v>
      </c>
      <c r="YQ53" s="34">
        <v>0.55196401511067394</v>
      </c>
      <c r="YR53" s="34">
        <v>0.54772651479456502</v>
      </c>
      <c r="YS53" s="34">
        <v>0.54292538505870303</v>
      </c>
      <c r="YT53" s="34">
        <v>0.53831078527173093</v>
      </c>
      <c r="YU53" s="34">
        <v>0.53365770131083401</v>
      </c>
      <c r="YV53" s="34">
        <v>0.52919730469291204</v>
      </c>
      <c r="YW53" s="34">
        <v>0.52464406371960404</v>
      </c>
      <c r="YX53" s="34">
        <v>0.52036893273728002</v>
      </c>
      <c r="YY53" s="34">
        <v>0.51666291991201707</v>
      </c>
      <c r="YZ53" s="34">
        <v>0.51295671941868104</v>
      </c>
      <c r="ZA53" s="34">
        <v>0.50903204543505298</v>
      </c>
      <c r="ZB53" s="34">
        <v>0.50486189466451703</v>
      </c>
      <c r="ZC53" s="34">
        <v>0.50064978407767702</v>
      </c>
      <c r="ZD53" s="34">
        <v>0.496258621227682</v>
      </c>
      <c r="ZE53" s="34">
        <v>0.49183505356726298</v>
      </c>
      <c r="ZF53" s="34">
        <v>0.487352926423751</v>
      </c>
      <c r="ZG53" s="34">
        <v>0.48282402979412303</v>
      </c>
      <c r="ZH53" s="34">
        <v>0.47885512808217201</v>
      </c>
      <c r="ZI53" s="34">
        <v>0.47591937809969104</v>
      </c>
      <c r="ZJ53" s="34">
        <v>0.47411323098247898</v>
      </c>
      <c r="ZK53" s="34">
        <v>0.472955922318611</v>
      </c>
      <c r="ZL53" s="34">
        <v>0.472473219445813</v>
      </c>
      <c r="ZM53" s="34">
        <v>0.47313766010451802</v>
      </c>
      <c r="ZN53" s="34">
        <v>0.47444046851048</v>
      </c>
      <c r="ZO53" s="34">
        <v>0.47652023418734102</v>
      </c>
      <c r="ZP53" s="34">
        <v>0.47916672570733604</v>
      </c>
      <c r="ZQ53" s="34">
        <v>0.48061016064630896</v>
      </c>
      <c r="ZR53" s="34">
        <v>0.48113615190040904</v>
      </c>
      <c r="ZS53" s="34">
        <v>0.48214805028805102</v>
      </c>
      <c r="ZT53" s="34">
        <v>0.48359740518409194</v>
      </c>
      <c r="ZU53" s="34">
        <v>0.48481637165114599</v>
      </c>
      <c r="ZV53" s="34">
        <v>0.48558788368807099</v>
      </c>
      <c r="ZW53" s="34">
        <v>0.48602901898439904</v>
      </c>
      <c r="ZX53" s="34">
        <v>0.48619566996390001</v>
      </c>
      <c r="ZY53" s="34">
        <v>0.48600424265640901</v>
      </c>
      <c r="ZZ53" s="34">
        <v>0.48532485392931202</v>
      </c>
      <c r="AAA53" s="34">
        <v>0.48380945270828302</v>
      </c>
      <c r="AAB53" s="34">
        <v>0.48214266899019798</v>
      </c>
      <c r="AAC53" s="34">
        <v>0.48105692222046598</v>
      </c>
      <c r="AAD53" s="34">
        <v>0.480222393603919</v>
      </c>
      <c r="AAE53" s="34">
        <v>0.47938292196472299</v>
      </c>
      <c r="AAF53" s="34">
        <v>0.47824233903975499</v>
      </c>
      <c r="AAG53" s="34">
        <v>0.47676361096000397</v>
      </c>
      <c r="AAH53" s="34">
        <v>0.47515031171279504</v>
      </c>
      <c r="AAI53" s="34">
        <v>0.473409685981944</v>
      </c>
      <c r="AAJ53" s="34">
        <v>0.47169429502913301</v>
      </c>
      <c r="AAK53" s="34">
        <v>0.47008423305817998</v>
      </c>
      <c r="AAL53" s="34">
        <v>0.46868354900014403</v>
      </c>
      <c r="AAM53" s="34">
        <v>0.46752258750180098</v>
      </c>
      <c r="AAN53" s="34">
        <v>0.46648948426092501</v>
      </c>
      <c r="AAO53" s="34">
        <v>0.46556250621881295</v>
      </c>
      <c r="AAP53" s="34">
        <v>0.46472300897338004</v>
      </c>
      <c r="AAQ53" s="34">
        <v>0.46394551767755898</v>
      </c>
      <c r="AAR53" s="34">
        <v>0.46319124560663605</v>
      </c>
      <c r="AAS53" s="34">
        <v>0.46244952854065402</v>
      </c>
      <c r="AAT53" s="34">
        <v>0.46174458737785701</v>
      </c>
      <c r="AAU53" s="34">
        <v>0.46106967011639</v>
      </c>
      <c r="AAV53" s="34">
        <v>0.46041914527827105</v>
      </c>
      <c r="AAW53" s="34">
        <v>0.45977404083868201</v>
      </c>
      <c r="AAX53" s="34">
        <v>0.45911743686546203</v>
      </c>
      <c r="AAY53" s="34">
        <v>0.458430987821911</v>
      </c>
      <c r="AAZ53" s="34">
        <v>0.45768917361348899</v>
      </c>
      <c r="ABA53" s="34">
        <v>0.45688638067104598</v>
      </c>
      <c r="ABB53" s="34">
        <v>0.45602815687000597</v>
      </c>
      <c r="ABC53" s="34">
        <v>0.45508653269980598</v>
      </c>
      <c r="ABD53" s="34">
        <v>0.454047848541003</v>
      </c>
      <c r="ABE53" s="34">
        <v>0.45292956367207798</v>
      </c>
      <c r="ABF53" s="34">
        <v>0.45169951711237699</v>
      </c>
      <c r="ABG53" t="s">
        <v>843</v>
      </c>
      <c r="ABH53" t="s">
        <v>843</v>
      </c>
      <c r="ABI53" t="s">
        <v>1300</v>
      </c>
      <c r="ABJ53" s="34">
        <v>0.60738014037704502</v>
      </c>
      <c r="ABK53" s="34">
        <v>0.60950317681308808</v>
      </c>
      <c r="ABL53" s="34">
        <v>0.61184228840561705</v>
      </c>
      <c r="ABM53" s="34">
        <v>0.61449893621784302</v>
      </c>
      <c r="ABN53" s="34">
        <v>0.61712074777919002</v>
      </c>
      <c r="ABO53" s="34">
        <v>0.61944859784204498</v>
      </c>
      <c r="ABP53" s="34">
        <v>0.62154386098647996</v>
      </c>
      <c r="ABQ53" s="34">
        <v>0.62327683296701997</v>
      </c>
      <c r="ABR53" s="34">
        <v>0.62465209703354296</v>
      </c>
      <c r="ABS53" s="34">
        <v>0.62549161002368703</v>
      </c>
      <c r="ABT53" s="34">
        <v>0.62540313193447705</v>
      </c>
      <c r="ABU53" s="34">
        <v>0.62389266789780895</v>
      </c>
      <c r="ABV53" s="34">
        <v>0.62141636388499299</v>
      </c>
      <c r="ABW53" s="34">
        <v>0.61852851520302798</v>
      </c>
      <c r="ABX53" s="34">
        <v>0.61494865501428597</v>
      </c>
      <c r="ABY53" s="34">
        <v>0.61086354440983603</v>
      </c>
      <c r="ABZ53" s="34">
        <v>0.60705913331602201</v>
      </c>
      <c r="ACA53" s="34">
        <v>0.60311091158095098</v>
      </c>
      <c r="ACB53" s="34">
        <v>0.59849477982257804</v>
      </c>
      <c r="ACC53" s="34">
        <v>0.59464941102004198</v>
      </c>
      <c r="ACD53" s="34">
        <v>0.59196126991809694</v>
      </c>
      <c r="ACE53" s="34">
        <v>0.59007242006907601</v>
      </c>
      <c r="ACF53" s="34">
        <v>0.58926993448642295</v>
      </c>
      <c r="ACG53" s="34">
        <v>0.58887390121322403</v>
      </c>
      <c r="ACH53" s="34">
        <v>0.58755963294435498</v>
      </c>
      <c r="ACI53" s="34">
        <v>0.58524429605236106</v>
      </c>
      <c r="ACJ53" s="34">
        <v>0.58274056284112097</v>
      </c>
      <c r="ACK53" s="34">
        <v>0.58080619917075604</v>
      </c>
      <c r="ACL53" s="34">
        <v>0.57946281996788007</v>
      </c>
      <c r="ACM53" s="34">
        <v>0.57859739418228495</v>
      </c>
      <c r="ACN53" s="34">
        <v>0.57828402302896298</v>
      </c>
      <c r="ACO53" s="34">
        <v>0.57829397975652597</v>
      </c>
      <c r="ACP53" s="34">
        <v>0.57830864844617802</v>
      </c>
      <c r="ACQ53" s="34">
        <v>0.57669594833461701</v>
      </c>
      <c r="ACR53" s="34">
        <v>0.57353801151510597</v>
      </c>
      <c r="ACS53" s="34">
        <v>0.57075089307820204</v>
      </c>
      <c r="ACT53" s="34">
        <v>0.56865575376947097</v>
      </c>
      <c r="ACU53" s="34">
        <v>0.56719750511921097</v>
      </c>
      <c r="ACV53" s="34">
        <v>0.56504689966552701</v>
      </c>
      <c r="ACW53" s="34">
        <v>0.56103683693971096</v>
      </c>
      <c r="ACX53" s="34">
        <v>0.55643943798906403</v>
      </c>
      <c r="ACY53" s="34">
        <v>0.551992524122488</v>
      </c>
      <c r="ACZ53" s="34">
        <v>0.54748820789150798</v>
      </c>
      <c r="ADA53" s="34">
        <v>0.54316155662561305</v>
      </c>
      <c r="ADB53" s="34">
        <v>0.53872502005513401</v>
      </c>
      <c r="ADC53" s="34">
        <v>0.53455114745981802</v>
      </c>
      <c r="ADD53" s="34">
        <v>0.53094261780859098</v>
      </c>
      <c r="ADE53" s="34">
        <v>0.52733803704976301</v>
      </c>
      <c r="ADF53" s="34">
        <v>0.52351859477023199</v>
      </c>
      <c r="ADG53" s="34">
        <v>0.51947071768633002</v>
      </c>
      <c r="ADH53" s="34">
        <v>0.51541395797599698</v>
      </c>
      <c r="ADI53" s="34">
        <v>0.51120645582846502</v>
      </c>
      <c r="ADJ53" s="34">
        <v>0.50699083313138904</v>
      </c>
      <c r="ADK53" s="34">
        <v>0.50274435998653799</v>
      </c>
      <c r="ADL53" s="34">
        <v>0.49848403616128401</v>
      </c>
      <c r="ADM53" s="34">
        <v>0.49481711400927403</v>
      </c>
      <c r="ADN53" s="34">
        <v>0.49221390625109102</v>
      </c>
      <c r="ADO53" s="34">
        <v>0.49078338335233801</v>
      </c>
      <c r="ADP53" s="34">
        <v>0.49004962670027902</v>
      </c>
      <c r="ADQ53" s="34">
        <v>0.49001598830404802</v>
      </c>
      <c r="ADR53" s="34">
        <v>0.491141920411725</v>
      </c>
      <c r="ADS53" s="34">
        <v>0.49291726384279899</v>
      </c>
      <c r="ADT53" s="34">
        <v>0.49547778054776204</v>
      </c>
      <c r="ADU53" s="34">
        <v>0.49859248836954995</v>
      </c>
      <c r="ADV53" s="34">
        <v>0.500452617871747</v>
      </c>
      <c r="ADW53" s="34">
        <v>0.50135174739244803</v>
      </c>
      <c r="ADX53" s="34">
        <v>0.50270847844583999</v>
      </c>
      <c r="ADY53" s="34">
        <v>0.504457194389625</v>
      </c>
      <c r="ADZ53" s="34">
        <v>0.50590712272774296</v>
      </c>
      <c r="AEA53" s="34">
        <v>0.50683781145526796</v>
      </c>
      <c r="AEB53" s="34">
        <v>0.50737370704736495</v>
      </c>
      <c r="AEC53" s="34">
        <v>0.50757596839933294</v>
      </c>
      <c r="AED53" s="34">
        <v>0.50736466309329598</v>
      </c>
      <c r="AEE53" s="34">
        <v>0.50660735188469308</v>
      </c>
      <c r="AEF53" s="34">
        <v>0.50494740160362805</v>
      </c>
      <c r="AEG53" s="34">
        <v>0.50308787321421899</v>
      </c>
      <c r="AEH53" s="34">
        <v>0.50178210847433402</v>
      </c>
      <c r="AEI53" s="34">
        <v>0.50070129588628798</v>
      </c>
      <c r="AEJ53" s="34">
        <v>0.49959700496756299</v>
      </c>
      <c r="AEK53" s="34">
        <v>0.49816591699703106</v>
      </c>
      <c r="AEL53" s="34">
        <v>0.496374870292555</v>
      </c>
      <c r="AEM53" s="34">
        <v>0.49444205131527497</v>
      </c>
      <c r="AEN53" s="34">
        <v>0.49237491655807097</v>
      </c>
      <c r="AEO53" s="34">
        <v>0.49032514841293101</v>
      </c>
      <c r="AEP53" s="34">
        <v>0.48838111261479594</v>
      </c>
      <c r="AEQ53" s="34">
        <v>0.48666295342940802</v>
      </c>
      <c r="AER53" s="34">
        <v>0.48519996150596695</v>
      </c>
      <c r="AES53" s="34">
        <v>0.483873559429775</v>
      </c>
      <c r="AET53" s="34">
        <v>0.482681557267161</v>
      </c>
      <c r="AEU53" s="34">
        <v>0.48162538205778299</v>
      </c>
      <c r="AEV53" s="34">
        <v>0.48068015760438398</v>
      </c>
      <c r="AEW53" s="34">
        <v>0.47982220210940002</v>
      </c>
      <c r="AEX53" s="34">
        <v>0.47906391979203905</v>
      </c>
      <c r="AEY53" s="34">
        <v>0.47841892658092</v>
      </c>
      <c r="AEZ53" s="34">
        <v>0.47786390799100803</v>
      </c>
      <c r="AFA53" s="34">
        <v>0.47739597821163898</v>
      </c>
      <c r="AFB53" s="34">
        <v>0.47698643147698905</v>
      </c>
      <c r="AFC53" s="34">
        <v>0.47660384858720806</v>
      </c>
      <c r="AFD53" s="34">
        <v>0.47622785872719098</v>
      </c>
      <c r="AFE53" s="34">
        <v>0.47581748014200104</v>
      </c>
      <c r="AFF53" s="34">
        <v>0.47533753552692604</v>
      </c>
      <c r="AFG53" t="s">
        <v>843</v>
      </c>
      <c r="AFH53" t="s">
        <v>843</v>
      </c>
      <c r="AFI53" s="34">
        <v>0.61548000000000003</v>
      </c>
      <c r="AFJ53" s="34">
        <v>0.62587999999999999</v>
      </c>
      <c r="AFK53" s="34">
        <v>0.61807999999999996</v>
      </c>
      <c r="AFL53" s="34">
        <v>0.63839000000000001</v>
      </c>
      <c r="AFM53" s="34">
        <v>0.65505999999999998</v>
      </c>
      <c r="AFN53" s="34">
        <v>0.66980000000000006</v>
      </c>
      <c r="AFO53" s="34">
        <v>0.66271000000000002</v>
      </c>
      <c r="AFP53" s="34">
        <v>0.67086000000000001</v>
      </c>
      <c r="AFQ53" s="34">
        <v>0.66349999999999998</v>
      </c>
      <c r="AFR53" s="34">
        <v>0.67479</v>
      </c>
      <c r="AFS53" s="34">
        <v>0.68823999999999996</v>
      </c>
      <c r="AFT53" s="34">
        <v>0.69435000000000002</v>
      </c>
      <c r="AFU53" s="34">
        <v>0.69700000000000006</v>
      </c>
      <c r="AFV53" s="34">
        <v>0.69027000000000005</v>
      </c>
      <c r="AFW53" s="34">
        <v>0.71707999999999994</v>
      </c>
      <c r="AFX53" s="34">
        <v>0.71900000000000008</v>
      </c>
      <c r="AFY53" s="34">
        <v>0.73687000000000002</v>
      </c>
      <c r="AFZ53" s="34">
        <v>0.7262900000000001</v>
      </c>
      <c r="AGA53" s="34">
        <v>0.72550999999999999</v>
      </c>
      <c r="AGB53" t="s">
        <v>843</v>
      </c>
      <c r="AGC53" t="s">
        <v>843</v>
      </c>
      <c r="AGD53" t="s">
        <v>843</v>
      </c>
      <c r="AGE53" t="s">
        <v>843</v>
      </c>
      <c r="AGF53" s="34">
        <v>-1.0745283216238022E-3</v>
      </c>
      <c r="AGG53" t="s">
        <v>843</v>
      </c>
      <c r="AGH53" t="s">
        <v>843</v>
      </c>
      <c r="AGI53" t="s">
        <v>843</v>
      </c>
      <c r="AGJ53" t="s">
        <v>843</v>
      </c>
      <c r="AGK53" t="s">
        <v>843</v>
      </c>
      <c r="AGL53" t="s">
        <v>843</v>
      </c>
      <c r="AGM53" t="s">
        <v>843</v>
      </c>
      <c r="AGN53" t="s">
        <v>843</v>
      </c>
      <c r="AGO53" s="34">
        <v>0.40500000000000003</v>
      </c>
      <c r="AGP53" s="34">
        <v>2020</v>
      </c>
      <c r="AGQ53" t="s">
        <v>832</v>
      </c>
      <c r="AGR53" t="s">
        <v>843</v>
      </c>
      <c r="AGS53" s="34">
        <v>2E-3</v>
      </c>
      <c r="AGT53" s="34">
        <v>2020</v>
      </c>
      <c r="AGU53" t="s">
        <v>832</v>
      </c>
      <c r="AGV53" t="s">
        <v>843</v>
      </c>
      <c r="AGW53" s="34">
        <v>1.3999999999999999E-2</v>
      </c>
      <c r="AGX53" s="34">
        <v>2020</v>
      </c>
      <c r="AGY53" t="s">
        <v>832</v>
      </c>
      <c r="AGZ53" t="s">
        <v>843</v>
      </c>
      <c r="AHA53" s="34">
        <v>4.4999999999999998E-2</v>
      </c>
      <c r="AHB53" s="34">
        <v>2020</v>
      </c>
      <c r="AHC53" t="s">
        <v>832</v>
      </c>
      <c r="AHD53" t="s">
        <v>843</v>
      </c>
      <c r="AHE53" s="34">
        <v>0.221</v>
      </c>
      <c r="AHF53" s="34">
        <v>2020</v>
      </c>
      <c r="AHG53" t="s">
        <v>832</v>
      </c>
      <c r="AHH53" t="s">
        <v>843</v>
      </c>
      <c r="AHI53" t="s">
        <v>830</v>
      </c>
      <c r="AHJ53" s="34">
        <v>0.21445043385028839</v>
      </c>
      <c r="AHK53" s="34">
        <v>0.22542060911655426</v>
      </c>
      <c r="AHL53" s="34">
        <v>0.2022869884967804</v>
      </c>
      <c r="AHM53" s="34">
        <v>0.19394919276237488</v>
      </c>
      <c r="AHN53" s="34">
        <v>0.19330209493637085</v>
      </c>
      <c r="AHO53" t="s">
        <v>843</v>
      </c>
      <c r="AHP53" s="34">
        <v>0.21945427358150482</v>
      </c>
      <c r="AHQ53" s="34">
        <v>0.21754124760627747</v>
      </c>
      <c r="AHR53" s="34">
        <v>0.19412870705127716</v>
      </c>
      <c r="AHS53" s="34">
        <v>0.18276451528072357</v>
      </c>
      <c r="AHT53" s="34">
        <v>0.16494844853878021</v>
      </c>
      <c r="AHU53" t="s">
        <v>843</v>
      </c>
      <c r="AHV53" s="34">
        <v>0.21959367394447327</v>
      </c>
      <c r="AHW53" s="34">
        <v>0.22897142171859741</v>
      </c>
      <c r="AHX53" s="34">
        <v>0.20130479335784912</v>
      </c>
      <c r="AHY53" s="34">
        <v>0.18982502818107605</v>
      </c>
      <c r="AHZ53" s="34">
        <v>0.18608427047729492</v>
      </c>
      <c r="AIA53" t="s">
        <v>832</v>
      </c>
      <c r="AIB53" t="s">
        <v>843</v>
      </c>
      <c r="AIC53" s="34">
        <v>0.22067171335220337</v>
      </c>
      <c r="AID53" s="34">
        <v>0.22992895543575287</v>
      </c>
      <c r="AIE53" s="34">
        <v>0.20221652090549469</v>
      </c>
      <c r="AIF53" s="34">
        <v>0.19115349650382996</v>
      </c>
      <c r="AIG53" s="34">
        <v>0.18705344200134277</v>
      </c>
      <c r="AIH53" t="s">
        <v>924</v>
      </c>
      <c r="AII53" t="s">
        <v>843</v>
      </c>
      <c r="AIJ53" s="34">
        <v>0.23777250945568085</v>
      </c>
      <c r="AIK53" s="34">
        <v>0.24607466161251068</v>
      </c>
      <c r="AIL53" s="34">
        <v>0.21024699509143829</v>
      </c>
      <c r="AIM53" s="34">
        <v>0.20392999053001404</v>
      </c>
      <c r="AIN53" s="34">
        <v>0.20997999608516693</v>
      </c>
      <c r="AIO53" t="s">
        <v>1607</v>
      </c>
      <c r="AIP53" s="34">
        <v>0.2313283383846283</v>
      </c>
      <c r="AIQ53" t="s">
        <v>843</v>
      </c>
      <c r="AIR53" s="34">
        <v>0.20652000000000001</v>
      </c>
      <c r="AIS53" s="34">
        <v>0.23388</v>
      </c>
      <c r="AIT53" s="34">
        <v>0.25318000000000002</v>
      </c>
      <c r="AIU53" s="34">
        <v>0.23602000000000001</v>
      </c>
      <c r="AIV53" s="34">
        <v>0.23152</v>
      </c>
      <c r="AIW53" s="34">
        <v>0.22685</v>
      </c>
      <c r="AIX53" t="s">
        <v>843</v>
      </c>
      <c r="AIY53" s="34">
        <v>1.4119999999999999E-2</v>
      </c>
      <c r="AIZ53" s="34">
        <v>3.5159999999999997E-2</v>
      </c>
      <c r="AJA53" s="34">
        <v>2.87E-2</v>
      </c>
      <c r="AJB53" s="34">
        <v>2.7999999999999997E-2</v>
      </c>
      <c r="AJC53" s="34">
        <v>2.8399999999999998E-2</v>
      </c>
      <c r="AJD53" s="34">
        <v>2.8399999999999998E-2</v>
      </c>
      <c r="AJE53" t="s">
        <v>843</v>
      </c>
      <c r="AJF53" s="34">
        <v>3.5496987402439117E-2</v>
      </c>
      <c r="AJG53" s="34">
        <v>3.0351730063557625E-2</v>
      </c>
      <c r="AJH53" s="34">
        <v>2.3211931809782982E-2</v>
      </c>
      <c r="AJI53" s="34">
        <v>3.555535152554512E-2</v>
      </c>
      <c r="AJJ53" s="34">
        <v>3.6277040839195251E-2</v>
      </c>
      <c r="AJK53" t="s">
        <v>830</v>
      </c>
      <c r="AJL53" t="s">
        <v>843</v>
      </c>
      <c r="AJM53" t="s">
        <v>843</v>
      </c>
      <c r="AJN53" s="34">
        <v>3.0444163829088211E-2</v>
      </c>
      <c r="AJO53" s="34">
        <v>1.9795652478933334E-2</v>
      </c>
      <c r="AJP53" s="34">
        <v>2.2722207009792328E-2</v>
      </c>
      <c r="AJQ53" s="34">
        <v>2.6464395225048065E-2</v>
      </c>
      <c r="AJR53" s="34">
        <v>3.3059973269701004E-2</v>
      </c>
      <c r="AJS53" t="s">
        <v>832</v>
      </c>
      <c r="AJT53" t="s">
        <v>843</v>
      </c>
      <c r="AJU53" t="s">
        <v>843</v>
      </c>
      <c r="AJV53" t="s">
        <v>843</v>
      </c>
      <c r="AJW53" s="34">
        <v>4.364636167883873E-2</v>
      </c>
      <c r="AJX53" s="34">
        <v>3.708280622959137E-2</v>
      </c>
      <c r="AJY53" s="34">
        <v>2.9714573174715042E-2</v>
      </c>
      <c r="AJZ53" s="34">
        <v>4.2547110468149185E-2</v>
      </c>
      <c r="AKA53" s="34">
        <v>4.3316084891557693E-2</v>
      </c>
      <c r="AKB53" t="s">
        <v>830</v>
      </c>
      <c r="AKC53" t="s">
        <v>843</v>
      </c>
      <c r="AKD53" t="s">
        <v>843</v>
      </c>
      <c r="AKE53" t="s">
        <v>843</v>
      </c>
      <c r="AKF53" s="34">
        <v>4.0067095309495926E-2</v>
      </c>
      <c r="AKG53" s="34">
        <v>3.0096443369984627E-2</v>
      </c>
      <c r="AKH53" s="34">
        <v>3.494846448302269E-2</v>
      </c>
      <c r="AKI53" s="34">
        <v>4.4521048665046692E-2</v>
      </c>
      <c r="AKJ53" s="34">
        <v>9.4932503998279572E-2</v>
      </c>
      <c r="AKK53" t="s">
        <v>832</v>
      </c>
      <c r="AKL53" t="s">
        <v>843</v>
      </c>
      <c r="AKM53" s="34">
        <v>13250</v>
      </c>
      <c r="AKN53" t="s">
        <v>832</v>
      </c>
      <c r="AKO53" t="s">
        <v>843</v>
      </c>
      <c r="AKP53" s="34">
        <v>8344.6103515625</v>
      </c>
      <c r="AKQ53" t="s">
        <v>830</v>
      </c>
      <c r="AKR53" t="s">
        <v>843</v>
      </c>
      <c r="AKS53" s="34">
        <v>9502.4112808904993</v>
      </c>
      <c r="AKT53" t="s">
        <v>832</v>
      </c>
      <c r="AKU53" t="s">
        <v>843</v>
      </c>
      <c r="AKV53" s="34">
        <v>13772.476794451</v>
      </c>
      <c r="AKW53" t="s">
        <v>832</v>
      </c>
      <c r="AKX53" t="s">
        <v>843</v>
      </c>
      <c r="AKY53" s="34">
        <v>0.1658141016960144</v>
      </c>
      <c r="AKZ53" s="34">
        <v>0.17667655646800995</v>
      </c>
      <c r="ALA53" s="34">
        <v>0.21171551942825317</v>
      </c>
      <c r="ALB53" s="34">
        <v>0.21227742731571198</v>
      </c>
      <c r="ALC53" s="34">
        <v>0.21161042153835297</v>
      </c>
      <c r="ALD53" t="s">
        <v>830</v>
      </c>
      <c r="ALE53" t="s">
        <v>843</v>
      </c>
      <c r="ALF53" t="s">
        <v>843</v>
      </c>
      <c r="ALG53" t="s">
        <v>843</v>
      </c>
      <c r="ALH53" s="34">
        <v>0.16992475092411041</v>
      </c>
      <c r="ALI53" s="34">
        <v>0.17884837090969086</v>
      </c>
      <c r="ALJ53" s="34">
        <v>0.21009869873523712</v>
      </c>
      <c r="ALK53" s="34">
        <v>0.20717242360115051</v>
      </c>
      <c r="ALL53" s="34">
        <v>0.20442043244838715</v>
      </c>
      <c r="ALM53" t="s">
        <v>832</v>
      </c>
    </row>
    <row r="54" spans="1:1001">
      <c r="A54" t="s">
        <v>421</v>
      </c>
      <c r="B54" t="s">
        <v>19</v>
      </c>
      <c r="C54" t="s">
        <v>241</v>
      </c>
      <c r="D54" s="34">
        <v>3.6491740494966507E-2</v>
      </c>
      <c r="E54" t="s">
        <v>432</v>
      </c>
      <c r="F54" s="34">
        <v>6.0206253081560135E-2</v>
      </c>
      <c r="G54" t="s">
        <v>1464</v>
      </c>
      <c r="H54" s="34">
        <v>6.7042529582977295E-2</v>
      </c>
      <c r="I54" t="s">
        <v>1294</v>
      </c>
      <c r="J54" s="34">
        <v>5.8053083717823029E-2</v>
      </c>
      <c r="K54" t="s">
        <v>1521</v>
      </c>
      <c r="L54" s="34"/>
      <c r="M54" t="s">
        <v>432</v>
      </c>
      <c r="N54" s="34">
        <v>0.57867419719696045</v>
      </c>
      <c r="O54" s="34"/>
      <c r="P54" t="s">
        <v>1459</v>
      </c>
      <c r="Q54" s="34"/>
      <c r="R54" t="s">
        <v>1459</v>
      </c>
      <c r="S54" s="34"/>
      <c r="T54" t="s">
        <v>1459</v>
      </c>
      <c r="U54" s="34">
        <v>0.57867419719696045</v>
      </c>
      <c r="V54" t="s">
        <v>432</v>
      </c>
      <c r="W54" t="s">
        <v>843</v>
      </c>
      <c r="X54" t="s">
        <v>1464</v>
      </c>
      <c r="Y54" s="34">
        <v>0.54630976915359497</v>
      </c>
      <c r="Z54" s="34"/>
      <c r="AA54" t="s">
        <v>1459</v>
      </c>
      <c r="AB54" s="34"/>
      <c r="AC54" t="s">
        <v>1459</v>
      </c>
      <c r="AD54" s="34"/>
      <c r="AE54" t="s">
        <v>1459</v>
      </c>
      <c r="AF54" s="34">
        <v>0.54630976915359497</v>
      </c>
      <c r="AG54" t="s">
        <v>1464</v>
      </c>
      <c r="AH54" t="s">
        <v>843</v>
      </c>
      <c r="AI54" t="s">
        <v>1294</v>
      </c>
      <c r="AJ54" s="34">
        <v>0.57081425189971924</v>
      </c>
      <c r="AK54" s="34"/>
      <c r="AL54" t="s">
        <v>1459</v>
      </c>
      <c r="AM54" s="34"/>
      <c r="AN54" t="s">
        <v>1459</v>
      </c>
      <c r="AO54" s="34"/>
      <c r="AP54" t="s">
        <v>1459</v>
      </c>
      <c r="AQ54" s="34">
        <v>0.57081425189971924</v>
      </c>
      <c r="AR54" t="s">
        <v>1294</v>
      </c>
      <c r="AS54" t="s">
        <v>843</v>
      </c>
      <c r="AT54" t="s">
        <v>1521</v>
      </c>
      <c r="AU54" s="34">
        <v>0.46092802286148071</v>
      </c>
      <c r="AV54" s="34"/>
      <c r="AW54" t="s">
        <v>1459</v>
      </c>
      <c r="AX54" s="34"/>
      <c r="AY54" t="s">
        <v>1459</v>
      </c>
      <c r="AZ54" s="34"/>
      <c r="BA54" t="s">
        <v>1459</v>
      </c>
      <c r="BB54" s="34">
        <v>0.46092802286148071</v>
      </c>
      <c r="BC54" t="s">
        <v>1521</v>
      </c>
      <c r="BD54" t="s">
        <v>843</v>
      </c>
      <c r="BE54" s="34">
        <v>0.5</v>
      </c>
      <c r="BF54" t="s">
        <v>1594</v>
      </c>
      <c r="BG54" t="s">
        <v>843</v>
      </c>
      <c r="BH54" t="s">
        <v>432</v>
      </c>
      <c r="BI54" s="34">
        <v>1.8773146867752075</v>
      </c>
      <c r="BJ54" t="s">
        <v>819</v>
      </c>
      <c r="BK54" s="34">
        <v>2.62837815284729</v>
      </c>
      <c r="BL54" t="s">
        <v>1294</v>
      </c>
      <c r="BM54" s="34">
        <v>2.8585309982299805</v>
      </c>
      <c r="BN54" t="s">
        <v>1521</v>
      </c>
      <c r="BO54" s="34">
        <v>2.0867757797241211</v>
      </c>
      <c r="BP54" t="s">
        <v>843</v>
      </c>
      <c r="BQ54" s="34">
        <v>1.9749828577041626</v>
      </c>
      <c r="BR54" t="s">
        <v>830</v>
      </c>
      <c r="BS54" s="34"/>
      <c r="BT54" t="s">
        <v>843</v>
      </c>
      <c r="BU54" s="34">
        <v>1.8592023849487305</v>
      </c>
      <c r="BV54" t="s">
        <v>1566</v>
      </c>
      <c r="BW54" t="s">
        <v>843</v>
      </c>
      <c r="BX54" s="34">
        <v>1.4335805177688599</v>
      </c>
      <c r="BY54" t="s">
        <v>924</v>
      </c>
      <c r="BZ54" t="s">
        <v>843</v>
      </c>
      <c r="CA54" t="s">
        <v>465</v>
      </c>
      <c r="CB54" s="34">
        <v>9.5424726605415344E-3</v>
      </c>
      <c r="CC54" s="34">
        <v>9.6551962196826935E-3</v>
      </c>
      <c r="CD54" s="34">
        <v>1.0405802167952061E-2</v>
      </c>
      <c r="CE54" s="34">
        <v>1.0515341535210609E-2</v>
      </c>
      <c r="CF54" s="34">
        <v>1.051531545817852E-2</v>
      </c>
      <c r="CG54" t="s">
        <v>843</v>
      </c>
      <c r="CH54" t="s">
        <v>819</v>
      </c>
      <c r="CI54" s="34">
        <v>7.6447357423603535E-3</v>
      </c>
      <c r="CJ54" s="34">
        <v>8.927294984459877E-3</v>
      </c>
      <c r="CK54" s="34">
        <v>9.5496838912367821E-3</v>
      </c>
      <c r="CL54" s="34">
        <v>1.0445483960211277E-2</v>
      </c>
      <c r="CM54" s="34">
        <v>1.0893331840634346E-2</v>
      </c>
      <c r="CN54" t="s">
        <v>843</v>
      </c>
      <c r="CO54" t="s">
        <v>1294</v>
      </c>
      <c r="CP54" s="34">
        <v>8.7091885507106781E-3</v>
      </c>
      <c r="CQ54" s="34">
        <v>9.6989870071411133E-3</v>
      </c>
      <c r="CR54" s="34">
        <v>1.0221542790532112E-2</v>
      </c>
      <c r="CS54" s="34">
        <v>1.0893410071730614E-2</v>
      </c>
      <c r="CT54" s="34">
        <v>1.0893472470343113E-2</v>
      </c>
      <c r="CU54" t="s">
        <v>843</v>
      </c>
      <c r="CV54" t="s">
        <v>1521</v>
      </c>
      <c r="CW54" s="34">
        <v>9.4188209623098373E-3</v>
      </c>
      <c r="CX54" s="34">
        <v>9.9975895136594772E-3</v>
      </c>
      <c r="CY54" s="34">
        <v>1.0669441893696785E-2</v>
      </c>
      <c r="CZ54" s="34">
        <v>1.0893398895859718E-2</v>
      </c>
      <c r="DA54" s="34">
        <v>1.0893347673118114E-2</v>
      </c>
      <c r="DB54" t="s">
        <v>843</v>
      </c>
      <c r="DC54" s="34">
        <v>0.33107081055641174</v>
      </c>
      <c r="DD54" s="34">
        <v>0.47275182604789734</v>
      </c>
      <c r="DE54" s="34">
        <v>0.75941282510757446</v>
      </c>
      <c r="DF54" s="34">
        <v>1.082318902015686</v>
      </c>
      <c r="DG54" s="34">
        <v>1.4720760583877563</v>
      </c>
      <c r="DH54" t="s">
        <v>1464</v>
      </c>
      <c r="DI54" t="s">
        <v>843</v>
      </c>
      <c r="DJ54" s="34">
        <v>0.41607943177223206</v>
      </c>
      <c r="DK54" s="34">
        <v>0.63025045394897461</v>
      </c>
      <c r="DL54" s="34">
        <v>0.95315647125244141</v>
      </c>
      <c r="DM54" s="34">
        <v>1.30948805809021</v>
      </c>
      <c r="DN54" s="34">
        <v>1.7159581184387207</v>
      </c>
      <c r="DO54" t="s">
        <v>1294</v>
      </c>
      <c r="DP54" t="s">
        <v>843</v>
      </c>
      <c r="DQ54" s="34">
        <v>1.8785459995269775</v>
      </c>
      <c r="DR54" t="s">
        <v>1521</v>
      </c>
      <c r="DS54" t="s">
        <v>843</v>
      </c>
      <c r="DT54" t="s">
        <v>843</v>
      </c>
      <c r="DU54" s="34">
        <v>1.6</v>
      </c>
      <c r="DV54" t="s">
        <v>1461</v>
      </c>
      <c r="DW54" t="s">
        <v>843</v>
      </c>
      <c r="DX54" t="s">
        <v>843</v>
      </c>
      <c r="DY54" t="s">
        <v>465</v>
      </c>
      <c r="DZ54" s="34">
        <v>-4.4834003783762455E-3</v>
      </c>
      <c r="EA54" s="34">
        <v>7.063964381814003E-3</v>
      </c>
      <c r="EB54" s="34">
        <v>8.0721387639641762E-3</v>
      </c>
      <c r="EC54" s="34">
        <v>1.5965277329087257E-2</v>
      </c>
      <c r="ED54" s="34">
        <v>8.9348219335079193E-3</v>
      </c>
      <c r="EE54" t="s">
        <v>843</v>
      </c>
      <c r="EF54" t="s">
        <v>819</v>
      </c>
      <c r="EG54" s="34">
        <v>1.4219199307262897E-2</v>
      </c>
      <c r="EH54" s="34">
        <v>9.3481577932834625E-3</v>
      </c>
      <c r="EI54" s="34">
        <v>5.1031499169766903E-3</v>
      </c>
      <c r="EJ54" s="34">
        <v>-7.6703773811459541E-3</v>
      </c>
      <c r="EK54" s="34">
        <v>-2.0231790840625763E-2</v>
      </c>
      <c r="EL54" t="s">
        <v>843</v>
      </c>
      <c r="EM54" t="s">
        <v>1294</v>
      </c>
      <c r="EN54" s="34">
        <v>1.1756202438846231E-3</v>
      </c>
      <c r="EO54" s="34">
        <v>-7.7725690789520741E-3</v>
      </c>
      <c r="EP54" s="34">
        <v>-2.3226846009492874E-2</v>
      </c>
      <c r="EQ54" s="34">
        <v>-3.3988691866397858E-2</v>
      </c>
      <c r="ER54" s="34">
        <v>-1.8684512004256248E-2</v>
      </c>
      <c r="ES54" t="s">
        <v>843</v>
      </c>
      <c r="ET54" t="s">
        <v>1521</v>
      </c>
      <c r="EU54" s="34">
        <v>8.1954775378108025E-3</v>
      </c>
      <c r="EV54" s="34">
        <v>1.8124784110113978E-3</v>
      </c>
      <c r="EW54" s="34">
        <v>-7.6451688073575497E-3</v>
      </c>
      <c r="EX54" s="34">
        <v>-1.0953927412629128E-2</v>
      </c>
      <c r="EY54" s="34">
        <v>-1.6078224405646324E-2</v>
      </c>
      <c r="EZ54" t="s">
        <v>843</v>
      </c>
      <c r="FA54" t="s">
        <v>1594</v>
      </c>
      <c r="FB54" s="34">
        <v>5.8987047523260117E-3</v>
      </c>
      <c r="FC54" s="34">
        <v>-4.5209508389234543E-3</v>
      </c>
      <c r="FD54" s="34">
        <v>-9.8814014345407486E-3</v>
      </c>
      <c r="FE54" s="34">
        <v>-1.4510699547827244E-2</v>
      </c>
      <c r="FF54" s="34">
        <v>-1.9503058865666389E-2</v>
      </c>
      <c r="FG54" t="s">
        <v>843</v>
      </c>
      <c r="FH54" s="34"/>
      <c r="FI54" s="34"/>
      <c r="FJ54" s="34"/>
      <c r="FK54" s="34"/>
      <c r="FL54" s="34"/>
      <c r="FM54" t="s">
        <v>843</v>
      </c>
      <c r="FN54" t="s">
        <v>843</v>
      </c>
      <c r="FO54" s="34">
        <v>0.66638000000000008</v>
      </c>
      <c r="FP54" t="s">
        <v>1462</v>
      </c>
      <c r="FQ54" t="s">
        <v>843</v>
      </c>
      <c r="FR54" t="s">
        <v>843</v>
      </c>
      <c r="FS54" s="34">
        <v>0.73892999999999998</v>
      </c>
      <c r="FT54" t="s">
        <v>1462</v>
      </c>
      <c r="FU54" t="s">
        <v>843</v>
      </c>
      <c r="FV54" t="s">
        <v>843</v>
      </c>
      <c r="FW54" s="34">
        <v>0.59533999999999998</v>
      </c>
      <c r="FX54" t="s">
        <v>1462</v>
      </c>
      <c r="FY54" t="s">
        <v>843</v>
      </c>
      <c r="FZ54" s="34">
        <v>-6.6974274814128876E-2</v>
      </c>
      <c r="GA54" s="34">
        <v>-5.8832351118326187E-2</v>
      </c>
      <c r="GB54" s="34">
        <v>-4.7994162887334824E-2</v>
      </c>
      <c r="GC54" s="34">
        <v>-5.2810359746217728E-2</v>
      </c>
      <c r="GD54" s="34">
        <v>-3.2622050493955612E-2</v>
      </c>
      <c r="GE54" t="s">
        <v>830</v>
      </c>
      <c r="GF54" t="s">
        <v>843</v>
      </c>
      <c r="GG54" s="34">
        <v>-5.9510447084903717E-2</v>
      </c>
      <c r="GH54" s="34">
        <v>-5.9510447084903717E-2</v>
      </c>
      <c r="GI54" s="34">
        <v>-4.9011453986167908E-2</v>
      </c>
      <c r="GJ54" s="34">
        <v>-5.4844595491886139E-2</v>
      </c>
      <c r="GK54" s="34">
        <v>-3.2379280775785446E-2</v>
      </c>
      <c r="GL54" t="s">
        <v>832</v>
      </c>
      <c r="GM54" t="s">
        <v>843</v>
      </c>
      <c r="GN54" s="34">
        <v>0.56599688529968262</v>
      </c>
      <c r="GO54" t="s">
        <v>832</v>
      </c>
      <c r="GP54" t="s">
        <v>843</v>
      </c>
      <c r="GQ54" t="s">
        <v>843</v>
      </c>
      <c r="GR54" s="34">
        <v>1.1878389865159988E-2</v>
      </c>
      <c r="GS54" s="34">
        <v>1.4326385222375393E-2</v>
      </c>
      <c r="GT54" s="34">
        <v>1.8125429749488831E-2</v>
      </c>
      <c r="GU54" s="34">
        <v>1.543702743947506E-2</v>
      </c>
      <c r="GV54" s="34">
        <v>1.00734643638134E-2</v>
      </c>
      <c r="GW54" t="s">
        <v>832</v>
      </c>
      <c r="GX54" t="s">
        <v>843</v>
      </c>
      <c r="GY54" t="s">
        <v>843</v>
      </c>
      <c r="GZ54" t="s">
        <v>843</v>
      </c>
      <c r="HA54" t="s">
        <v>843</v>
      </c>
      <c r="HB54" t="s">
        <v>843</v>
      </c>
      <c r="HC54" t="s">
        <v>843</v>
      </c>
      <c r="HD54" t="s">
        <v>843</v>
      </c>
      <c r="HE54" t="s">
        <v>843</v>
      </c>
      <c r="HF54" t="s">
        <v>843</v>
      </c>
      <c r="HG54" t="s">
        <v>843</v>
      </c>
      <c r="HH54" s="34">
        <v>11882888</v>
      </c>
      <c r="HI54" s="34">
        <v>12249764</v>
      </c>
      <c r="HJ54" s="34">
        <v>12632269</v>
      </c>
      <c r="HK54" s="34">
        <v>13030591</v>
      </c>
      <c r="HL54" s="34">
        <v>13445977</v>
      </c>
      <c r="HM54" s="34">
        <v>13876127</v>
      </c>
      <c r="HN54" s="34">
        <v>14316242</v>
      </c>
      <c r="HO54" s="34">
        <v>14757074</v>
      </c>
      <c r="HP54" s="34">
        <v>15197915</v>
      </c>
      <c r="HQ54" s="34">
        <v>15650022</v>
      </c>
      <c r="HR54" s="34">
        <v>16116845</v>
      </c>
      <c r="HS54" s="34">
        <v>16602651.000000002</v>
      </c>
      <c r="HT54" s="34">
        <v>17113732</v>
      </c>
      <c r="HU54" s="34">
        <v>17636408</v>
      </c>
      <c r="HV54" s="34">
        <v>18169842</v>
      </c>
      <c r="HW54" s="34">
        <v>18718019</v>
      </c>
      <c r="HX54" s="34">
        <v>19275498</v>
      </c>
      <c r="HY54" s="34">
        <v>19835858</v>
      </c>
      <c r="HZ54" s="34">
        <v>20392723</v>
      </c>
      <c r="IA54" s="34">
        <v>20951639</v>
      </c>
      <c r="IB54" s="34">
        <v>21522626</v>
      </c>
      <c r="IC54" s="34">
        <v>22100683</v>
      </c>
      <c r="ID54" s="34">
        <v>22673762</v>
      </c>
      <c r="IE54" s="34">
        <v>23251485</v>
      </c>
      <c r="IF54" s="34">
        <v>23840247</v>
      </c>
      <c r="IG54" s="34">
        <v>24436925</v>
      </c>
      <c r="IH54" s="34">
        <v>25040390</v>
      </c>
      <c r="II54" s="34">
        <v>25650897</v>
      </c>
      <c r="IJ54" s="34">
        <v>26267784</v>
      </c>
      <c r="IK54" s="34">
        <v>26892087</v>
      </c>
      <c r="IL54" s="34">
        <v>27523563</v>
      </c>
      <c r="IM54" s="34">
        <v>28160684</v>
      </c>
      <c r="IN54" s="34">
        <v>28803224</v>
      </c>
      <c r="IO54" s="34">
        <v>29451315</v>
      </c>
      <c r="IP54" s="34">
        <v>30104222</v>
      </c>
      <c r="IQ54" s="34">
        <v>30759536</v>
      </c>
      <c r="IR54" s="34">
        <v>31416263</v>
      </c>
      <c r="IS54" s="34">
        <v>32074082</v>
      </c>
      <c r="IT54" s="34">
        <v>32733314</v>
      </c>
      <c r="IU54" s="34">
        <v>33392206</v>
      </c>
      <c r="IV54" s="34">
        <v>34050733</v>
      </c>
      <c r="IW54" s="34">
        <v>34710916</v>
      </c>
      <c r="IX54" s="34">
        <v>35368933</v>
      </c>
      <c r="IY54" s="34">
        <v>36023133</v>
      </c>
      <c r="IZ54" s="34">
        <v>36675188</v>
      </c>
      <c r="JA54" s="34">
        <v>37324984</v>
      </c>
      <c r="JB54" s="34">
        <v>37971748</v>
      </c>
      <c r="JC54" s="34">
        <v>38617149</v>
      </c>
      <c r="JD54" s="34">
        <v>39262199</v>
      </c>
      <c r="JE54" s="34">
        <v>39903786</v>
      </c>
      <c r="JF54" s="34">
        <v>40541548</v>
      </c>
      <c r="JG54" s="34">
        <v>41175394</v>
      </c>
      <c r="JH54" s="34">
        <v>41803795</v>
      </c>
      <c r="JI54" s="34">
        <v>42428162</v>
      </c>
      <c r="JJ54" s="34">
        <v>43046899</v>
      </c>
      <c r="JK54" s="34">
        <v>43658232</v>
      </c>
      <c r="JL54" s="34">
        <v>44263626</v>
      </c>
      <c r="JM54" s="34">
        <v>44862060</v>
      </c>
      <c r="JN54" s="34">
        <v>45453291</v>
      </c>
      <c r="JO54" s="34">
        <v>46037583</v>
      </c>
      <c r="JP54" s="34">
        <v>46613403</v>
      </c>
      <c r="JQ54" s="34">
        <v>47184785</v>
      </c>
      <c r="JR54" s="34">
        <v>47752734</v>
      </c>
      <c r="JS54" s="34">
        <v>48314310</v>
      </c>
      <c r="JT54" s="34">
        <v>48869787</v>
      </c>
      <c r="JU54" s="34">
        <v>49416776</v>
      </c>
      <c r="JV54" s="34">
        <v>49954639</v>
      </c>
      <c r="JW54" s="34">
        <v>50483364</v>
      </c>
      <c r="JX54" s="34">
        <v>51002518</v>
      </c>
      <c r="JY54" s="34">
        <v>51513082</v>
      </c>
      <c r="JZ54" s="34">
        <v>52013454</v>
      </c>
      <c r="KA54" s="34">
        <v>52502031</v>
      </c>
      <c r="KB54" s="34">
        <v>52980177</v>
      </c>
      <c r="KC54" s="34">
        <v>53449353</v>
      </c>
      <c r="KD54" s="34">
        <v>53906529</v>
      </c>
      <c r="KE54" s="34">
        <v>54349565</v>
      </c>
      <c r="KF54" s="34">
        <v>54779920</v>
      </c>
      <c r="KG54" s="34">
        <v>55197961</v>
      </c>
      <c r="KH54" s="34">
        <v>55604547</v>
      </c>
      <c r="KI54" s="34">
        <v>56001078</v>
      </c>
      <c r="KJ54" s="34">
        <v>56387242</v>
      </c>
      <c r="KK54" s="34">
        <v>56758552</v>
      </c>
      <c r="KL54" s="34">
        <v>57116819</v>
      </c>
      <c r="KM54" s="34">
        <v>57463768</v>
      </c>
      <c r="KN54" s="34">
        <v>57798215</v>
      </c>
      <c r="KO54" s="34">
        <v>58121569</v>
      </c>
      <c r="KP54" s="34">
        <v>58431836</v>
      </c>
      <c r="KQ54" s="34">
        <v>58727157</v>
      </c>
      <c r="KR54" s="34">
        <v>59010181</v>
      </c>
      <c r="KS54" s="34">
        <v>59280899</v>
      </c>
      <c r="KT54" s="34">
        <v>59539304</v>
      </c>
      <c r="KU54" s="34">
        <v>59785713</v>
      </c>
      <c r="KV54" s="34">
        <v>60020908</v>
      </c>
      <c r="KW54" s="34">
        <v>60247673</v>
      </c>
      <c r="KX54" s="34">
        <v>60464231</v>
      </c>
      <c r="KY54" s="34">
        <v>60669116</v>
      </c>
      <c r="KZ54" s="34">
        <v>60864213</v>
      </c>
      <c r="LA54" s="34">
        <v>61049511</v>
      </c>
      <c r="LB54" s="34">
        <v>61223139</v>
      </c>
      <c r="LC54" s="34">
        <v>61386260</v>
      </c>
      <c r="LD54" s="34">
        <v>61539300</v>
      </c>
      <c r="LE54" t="s">
        <v>843</v>
      </c>
      <c r="LF54" t="s">
        <v>843</v>
      </c>
      <c r="LG54" t="s">
        <v>843</v>
      </c>
      <c r="LH54" s="34">
        <v>2.9838856309652328E-2</v>
      </c>
      <c r="LI54" s="34">
        <v>3.0407289043068886E-2</v>
      </c>
      <c r="LJ54" s="34">
        <v>3.0747899785637856E-2</v>
      </c>
      <c r="LK54" s="34">
        <v>3.1045174226164818E-2</v>
      </c>
      <c r="LL54" s="34">
        <v>3.1380206346511841E-2</v>
      </c>
      <c r="LM54" s="34">
        <v>3.148992732167244E-2</v>
      </c>
      <c r="LN54" s="34">
        <v>3.1224815174937248E-2</v>
      </c>
      <c r="LO54" s="34">
        <v>3.0327863991260529E-2</v>
      </c>
      <c r="LP54" s="34">
        <v>2.9435686767101288E-2</v>
      </c>
      <c r="LQ54" s="34">
        <v>2.9314074665307999E-2</v>
      </c>
      <c r="LR54" s="34">
        <v>2.9392676427960396E-2</v>
      </c>
      <c r="LS54" s="34">
        <v>2.969738282263279E-2</v>
      </c>
      <c r="LT54" s="34">
        <v>3.0318800359964371E-2</v>
      </c>
      <c r="LU54" s="34">
        <v>3.0084218829870224E-2</v>
      </c>
      <c r="LV54" s="34">
        <v>2.9797784984111786E-2</v>
      </c>
      <c r="LW54" s="34">
        <v>2.9723456129431725E-2</v>
      </c>
      <c r="LX54" s="34">
        <v>2.9348112642765045E-2</v>
      </c>
      <c r="LY54" s="34">
        <v>2.8656553477048874E-2</v>
      </c>
      <c r="LZ54" s="34">
        <v>2.7686811983585358E-2</v>
      </c>
      <c r="MA54" s="34">
        <v>2.7038754895329475E-2</v>
      </c>
      <c r="MB54" s="34">
        <v>2.6887876912951469E-2</v>
      </c>
      <c r="MC54" s="34">
        <v>2.6503758504986763E-2</v>
      </c>
      <c r="MD54" s="34">
        <v>2.5599883869290352E-2</v>
      </c>
      <c r="ME54" s="34">
        <v>2.5160603225231171E-2</v>
      </c>
      <c r="MF54" s="34">
        <v>2.500620111823082E-2</v>
      </c>
      <c r="MG54" s="34">
        <v>2.4720104411244392E-2</v>
      </c>
      <c r="MH54" s="34">
        <v>2.4394813925027847E-2</v>
      </c>
      <c r="MI54" s="34">
        <v>2.408841997385025E-2</v>
      </c>
      <c r="MJ54" s="34">
        <v>2.3764703422784805E-2</v>
      </c>
      <c r="MK54" s="34">
        <v>2.3488834500312805E-2</v>
      </c>
      <c r="ML54" s="34">
        <v>2.3210395127534866E-2</v>
      </c>
      <c r="MM54" s="34">
        <v>2.2884346544742584E-2</v>
      </c>
      <c r="MN54" s="34">
        <v>2.2560505196452141E-2</v>
      </c>
      <c r="MO54" s="34">
        <v>2.2251235321164131E-2</v>
      </c>
      <c r="MP54" s="34">
        <v>2.1926866844296455E-2</v>
      </c>
      <c r="MQ54" s="34">
        <v>2.153463289141655E-2</v>
      </c>
      <c r="MR54" s="34">
        <v>2.1125629544258118E-2</v>
      </c>
      <c r="MS54" s="34">
        <v>2.0722601562738419E-2</v>
      </c>
      <c r="MT54" s="34">
        <v>2.0345047116279602E-2</v>
      </c>
      <c r="MU54" s="34">
        <v>1.9929183647036552E-2</v>
      </c>
      <c r="MV54" s="34">
        <v>1.9529040902853012E-2</v>
      </c>
      <c r="MW54" s="34">
        <v>1.9202660769224167E-2</v>
      </c>
      <c r="MX54" s="34">
        <v>1.8779616802930832E-2</v>
      </c>
      <c r="MY54" s="34">
        <v>1.8327480182051659E-2</v>
      </c>
      <c r="MZ54" s="34">
        <v>1.7939135432243347E-2</v>
      </c>
      <c r="NA54" s="34">
        <v>1.7562463879585266E-2</v>
      </c>
      <c r="NB54" s="34">
        <v>1.7179494723677635E-2</v>
      </c>
      <c r="NC54" s="34">
        <v>1.6854042187333107E-2</v>
      </c>
      <c r="ND54" s="34">
        <v>1.6565745696425438E-2</v>
      </c>
      <c r="NE54" s="34">
        <v>1.6209008172154427E-2</v>
      </c>
      <c r="NF54" s="34">
        <v>1.5856118872761726E-2</v>
      </c>
      <c r="NG54" s="34">
        <v>1.5513519756495953E-2</v>
      </c>
      <c r="NH54" s="34">
        <v>1.5146279707551003E-2</v>
      </c>
      <c r="NI54" s="34">
        <v>1.4825214631855488E-2</v>
      </c>
      <c r="NJ54" s="34">
        <v>1.4477855525910854E-2</v>
      </c>
      <c r="NK54" s="34">
        <v>1.4101659879088402E-2</v>
      </c>
      <c r="NL54" s="34">
        <v>1.3771400786936283E-2</v>
      </c>
      <c r="NM54" s="34">
        <v>1.3429192826151848E-2</v>
      </c>
      <c r="NN54" s="34">
        <v>1.3092778623104095E-2</v>
      </c>
      <c r="NO54" s="34">
        <v>1.2772857211530209E-2</v>
      </c>
      <c r="NP54" s="34">
        <v>1.2430032715201378E-2</v>
      </c>
      <c r="NQ54" s="34">
        <v>1.2183370999991894E-2</v>
      </c>
      <c r="NR54" s="34">
        <v>1.1964833363890648E-2</v>
      </c>
      <c r="NS54" s="34">
        <v>1.1691467836499214E-2</v>
      </c>
      <c r="NT54" s="34">
        <v>1.1431562714278698E-2</v>
      </c>
      <c r="NU54" s="34">
        <v>1.113060861825943E-2</v>
      </c>
      <c r="NV54" s="34">
        <v>1.0825412347912788E-2</v>
      </c>
      <c r="NW54" s="34">
        <v>1.0528482496738434E-2</v>
      </c>
      <c r="NX54" s="34">
        <v>1.0231147520244122E-2</v>
      </c>
      <c r="NY54" s="34">
        <v>9.9607910960912704E-3</v>
      </c>
      <c r="NZ54" s="34">
        <v>9.6666207537055016E-3</v>
      </c>
      <c r="OA54" s="34">
        <v>9.3494383618235588E-3</v>
      </c>
      <c r="OB54" s="34">
        <v>9.0659698471426964E-3</v>
      </c>
      <c r="OC54" s="34">
        <v>8.8167078793048859E-3</v>
      </c>
      <c r="OD54" s="34">
        <v>8.5170697420835495E-3</v>
      </c>
      <c r="OE54" s="34">
        <v>8.1850076094269753E-3</v>
      </c>
      <c r="OF54" s="34">
        <v>7.8870933502912521E-3</v>
      </c>
      <c r="OG54" s="34">
        <v>7.6023107394576073E-3</v>
      </c>
      <c r="OH54" s="34">
        <v>7.3389643803238869E-3</v>
      </c>
      <c r="OI54" s="34">
        <v>7.1059619076550007E-3</v>
      </c>
      <c r="OJ54" s="34">
        <v>6.8719866685569286E-3</v>
      </c>
      <c r="OK54" s="34">
        <v>6.5634138882160187E-3</v>
      </c>
      <c r="OL54" s="34">
        <v>6.2922858633100986E-3</v>
      </c>
      <c r="OM54" s="34">
        <v>6.0560009442269802E-3</v>
      </c>
      <c r="ON54" s="34">
        <v>5.8032656088471413E-3</v>
      </c>
      <c r="OO54" s="34">
        <v>5.5789411999285221E-3</v>
      </c>
      <c r="OP54" s="34">
        <v>5.3240442648530006E-3</v>
      </c>
      <c r="OQ54" s="34">
        <v>5.0413822755217552E-3</v>
      </c>
      <c r="OR54" s="34">
        <v>4.8077278770506382E-3</v>
      </c>
      <c r="OS54" s="34">
        <v>4.5771580189466476E-3</v>
      </c>
      <c r="OT54" s="34">
        <v>4.3495194986462593E-3</v>
      </c>
      <c r="OU54" s="34">
        <v>4.1300533339381218E-3</v>
      </c>
      <c r="OV54" s="34">
        <v>3.9262487553060055E-3</v>
      </c>
      <c r="OW54" s="34">
        <v>3.7709809839725494E-3</v>
      </c>
      <c r="OX54" s="34">
        <v>3.588017774745822E-3</v>
      </c>
      <c r="OY54" s="34">
        <v>3.3828041050583124E-3</v>
      </c>
      <c r="OZ54" s="34">
        <v>3.2105953432619572E-3</v>
      </c>
      <c r="PA54" s="34">
        <v>3.0398240778595209E-3</v>
      </c>
      <c r="PB54" s="34">
        <v>2.840015571564436E-3</v>
      </c>
      <c r="PC54" s="34">
        <v>2.6608253829181194E-3</v>
      </c>
      <c r="PD54" s="34">
        <v>2.4899635463953018E-3</v>
      </c>
      <c r="PE54" t="s">
        <v>1300</v>
      </c>
      <c r="PF54" t="s">
        <v>843</v>
      </c>
      <c r="PG54" t="s">
        <v>843</v>
      </c>
      <c r="PH54" t="s">
        <v>843</v>
      </c>
      <c r="PI54" t="s">
        <v>843</v>
      </c>
      <c r="PJ54" t="s">
        <v>1300</v>
      </c>
      <c r="PK54" s="34">
        <v>0.49238324165344238</v>
      </c>
      <c r="PL54" s="34">
        <v>0.49298050999641418</v>
      </c>
      <c r="PM54" s="34">
        <v>0.49364385008811951</v>
      </c>
      <c r="PN54" s="34">
        <v>0.49432307481765747</v>
      </c>
      <c r="PO54" s="34">
        <v>0.49498945474624634</v>
      </c>
      <c r="PP54" s="34">
        <v>0.49557927250862122</v>
      </c>
      <c r="PQ54" s="34">
        <v>0.49602088332176208</v>
      </c>
      <c r="PR54" s="34">
        <v>0.49626058340072632</v>
      </c>
      <c r="PS54" s="34">
        <v>0.49630701541900635</v>
      </c>
      <c r="PT54" s="34">
        <v>0.49631631374359131</v>
      </c>
      <c r="PU54" s="34">
        <v>0.49634367227554321</v>
      </c>
      <c r="PV54" s="34">
        <v>0.49640288949012756</v>
      </c>
      <c r="PW54" s="34">
        <v>0.49656614661216736</v>
      </c>
      <c r="PX54" s="34">
        <v>0.49673902988433838</v>
      </c>
      <c r="PY54" s="34">
        <v>0.49691852927207947</v>
      </c>
      <c r="PZ54" s="34">
        <v>0.49713695049285889</v>
      </c>
      <c r="QA54" s="34">
        <v>0.49737843871116638</v>
      </c>
      <c r="QB54" s="34">
        <v>0.49761673808097839</v>
      </c>
      <c r="QC54" s="34">
        <v>0.49777477979660034</v>
      </c>
      <c r="QD54" s="34">
        <v>0.49787330627441406</v>
      </c>
      <c r="QE54" s="34">
        <v>0.49801552295684814</v>
      </c>
      <c r="QF54" s="34">
        <v>0.49820622801780701</v>
      </c>
      <c r="QG54" s="34">
        <v>0.49833613634109497</v>
      </c>
      <c r="QH54" s="34">
        <v>0.49840882420539856</v>
      </c>
      <c r="QI54" s="34">
        <v>0.49846187233924866</v>
      </c>
      <c r="QJ54" s="34">
        <v>0.49849984049797058</v>
      </c>
      <c r="QK54" s="34">
        <v>0.49852874875068665</v>
      </c>
      <c r="QL54" s="34">
        <v>0.49855160713195801</v>
      </c>
      <c r="QM54" s="34">
        <v>0.49856859445571899</v>
      </c>
      <c r="QN54" s="34">
        <v>0.49858102202415466</v>
      </c>
      <c r="QO54" s="34">
        <v>0.49858757853507996</v>
      </c>
      <c r="QP54" s="34">
        <v>0.49858823418617249</v>
      </c>
      <c r="QQ54" s="34">
        <v>0.49858304858207703</v>
      </c>
      <c r="QR54" s="34">
        <v>0.4985717236995697</v>
      </c>
      <c r="QS54" s="34">
        <v>0.49855422973632813</v>
      </c>
      <c r="QT54" s="34">
        <v>0.49852994084358215</v>
      </c>
      <c r="QU54" s="34">
        <v>0.49849900603294373</v>
      </c>
      <c r="QV54" s="34">
        <v>0.49846091866493225</v>
      </c>
      <c r="QW54" s="34">
        <v>0.49841603636741638</v>
      </c>
      <c r="QX54" s="34">
        <v>0.49836564064025879</v>
      </c>
      <c r="QY54" s="34">
        <v>0.4983096718788147</v>
      </c>
      <c r="QZ54" s="34">
        <v>0.49824917316436768</v>
      </c>
      <c r="RA54" s="34">
        <v>0.49818339943885803</v>
      </c>
      <c r="RB54" s="34">
        <v>0.49811083078384399</v>
      </c>
      <c r="RC54" s="34">
        <v>0.49803325533866882</v>
      </c>
      <c r="RD54" s="34">
        <v>0.49795180559158325</v>
      </c>
      <c r="RE54" s="34">
        <v>0.49786561727523804</v>
      </c>
      <c r="RF54" s="34">
        <v>0.49777489900588989</v>
      </c>
      <c r="RG54" s="34">
        <v>0.49768051505088806</v>
      </c>
      <c r="RH54" s="34">
        <v>0.49758195877075195</v>
      </c>
      <c r="RI54" s="34">
        <v>0.49747851490974426</v>
      </c>
      <c r="RJ54" s="34">
        <v>0.49736970663070679</v>
      </c>
      <c r="RK54" s="34">
        <v>0.49725633859634399</v>
      </c>
      <c r="RL54" s="34">
        <v>0.497139573097229</v>
      </c>
      <c r="RM54" s="34">
        <v>0.49701789021492004</v>
      </c>
      <c r="RN54" s="34">
        <v>0.49689182639122009</v>
      </c>
      <c r="RO54" s="34">
        <v>0.49676305055618286</v>
      </c>
      <c r="RP54" s="34">
        <v>0.49663159251213074</v>
      </c>
      <c r="RQ54" s="34">
        <v>0.49649673700332642</v>
      </c>
      <c r="RR54" s="34">
        <v>0.49635800719261169</v>
      </c>
      <c r="RS54" s="34">
        <v>0.49621579051017761</v>
      </c>
      <c r="RT54" s="34">
        <v>0.49607166647911072</v>
      </c>
      <c r="RU54" s="34">
        <v>0.49592652916908264</v>
      </c>
      <c r="RV54" s="34">
        <v>0.4957786500453949</v>
      </c>
      <c r="RW54" s="34">
        <v>0.49562758207321167</v>
      </c>
      <c r="RX54" s="34">
        <v>0.49547383189201355</v>
      </c>
      <c r="RY54" s="34">
        <v>0.49531689286231995</v>
      </c>
      <c r="RZ54" s="34">
        <v>0.49515679478645325</v>
      </c>
      <c r="SA54" s="34">
        <v>0.49499475955963135</v>
      </c>
      <c r="SB54" s="34">
        <v>0.49483025074005127</v>
      </c>
      <c r="SC54" s="34">
        <v>0.49466213583946228</v>
      </c>
      <c r="SD54" s="34">
        <v>0.49449202418327332</v>
      </c>
      <c r="SE54" s="34">
        <v>0.49431940913200378</v>
      </c>
      <c r="SF54" s="34">
        <v>0.49414372444152832</v>
      </c>
      <c r="SG54" s="34">
        <v>0.49396544694900513</v>
      </c>
      <c r="SH54" s="34">
        <v>0.49378392100334167</v>
      </c>
      <c r="SI54" s="34">
        <v>0.49359980225563049</v>
      </c>
      <c r="SJ54" s="34">
        <v>0.4934123158454895</v>
      </c>
      <c r="SK54" s="34">
        <v>0.49322155117988586</v>
      </c>
      <c r="SL54" s="34">
        <v>0.49302881956100464</v>
      </c>
      <c r="SM54" s="34">
        <v>0.49283599853515625</v>
      </c>
      <c r="SN54" s="34">
        <v>0.49264228343963623</v>
      </c>
      <c r="SO54" s="34">
        <v>0.49244615435600281</v>
      </c>
      <c r="SP54" s="34">
        <v>0.4922480583190918</v>
      </c>
      <c r="SQ54" s="34">
        <v>0.49204716086387634</v>
      </c>
      <c r="SR54" s="34">
        <v>0.49184471368789673</v>
      </c>
      <c r="SS54" s="34">
        <v>0.4916403591632843</v>
      </c>
      <c r="ST54" s="34">
        <v>0.49143296480178833</v>
      </c>
      <c r="SU54" s="34">
        <v>0.49122482538223267</v>
      </c>
      <c r="SV54" s="34">
        <v>0.491016685962677</v>
      </c>
      <c r="SW54" s="34">
        <v>0.49080872535705566</v>
      </c>
      <c r="SX54" s="34">
        <v>0.49060085415840149</v>
      </c>
      <c r="SY54" s="34">
        <v>0.49039390683174133</v>
      </c>
      <c r="SZ54" s="34">
        <v>0.49018973112106323</v>
      </c>
      <c r="TA54" s="34">
        <v>0.48998689651489258</v>
      </c>
      <c r="TB54" s="34">
        <v>0.48978564143180847</v>
      </c>
      <c r="TC54" s="34">
        <v>0.48958775401115417</v>
      </c>
      <c r="TD54" s="34">
        <v>0.48939165472984314</v>
      </c>
      <c r="TE54" s="34">
        <v>0.48919397592544556</v>
      </c>
      <c r="TF54" s="34">
        <v>0.48899537324905396</v>
      </c>
      <c r="TG54" s="34">
        <v>0.48880055546760559</v>
      </c>
      <c r="TH54" t="s">
        <v>843</v>
      </c>
      <c r="TI54" t="s">
        <v>843</v>
      </c>
      <c r="TJ54" t="s">
        <v>1300</v>
      </c>
      <c r="TK54" s="34">
        <v>0.50487924316041699</v>
      </c>
      <c r="TL54" s="34">
        <v>0.50791245823542197</v>
      </c>
      <c r="TM54" s="34">
        <v>0.51093394227117894</v>
      </c>
      <c r="TN54" s="34">
        <v>0.513611700344213</v>
      </c>
      <c r="TO54" s="34">
        <v>0.51583912422280698</v>
      </c>
      <c r="TP54" s="34">
        <v>0.51758159895769196</v>
      </c>
      <c r="TQ54" s="34">
        <v>0.51859396895477095</v>
      </c>
      <c r="TR54" s="34">
        <v>0.51875815625780597</v>
      </c>
      <c r="TS54" s="34">
        <v>0.51822671070340898</v>
      </c>
      <c r="TT54" s="34">
        <v>0.51745836259713796</v>
      </c>
      <c r="TU54" s="34">
        <v>0.51673218300480006</v>
      </c>
      <c r="TV54" s="34">
        <v>0.51623371724691092</v>
      </c>
      <c r="TW54" s="34">
        <v>0.51617497819368197</v>
      </c>
      <c r="TX54" s="34">
        <v>0.51647482629328001</v>
      </c>
      <c r="TY54" s="34">
        <v>0.51721653613673302</v>
      </c>
      <c r="TZ54" s="34">
        <v>0.51841515604789301</v>
      </c>
      <c r="UA54" s="34">
        <v>0.52007232186685892</v>
      </c>
      <c r="UB54" s="34">
        <v>0.52215481371779293</v>
      </c>
      <c r="UC54" s="34">
        <v>0.52444820635282496</v>
      </c>
      <c r="UD54" s="34">
        <v>0.52696232977286395</v>
      </c>
      <c r="UE54" s="34">
        <v>0.53001065018738902</v>
      </c>
      <c r="UF54" s="34">
        <v>0.53361833809348003</v>
      </c>
      <c r="UG54" s="34">
        <v>0.53743591381086198</v>
      </c>
      <c r="UH54" s="34">
        <v>0.54142393485835394</v>
      </c>
      <c r="UI54" s="34">
        <v>0.54560535803173504</v>
      </c>
      <c r="UJ54" s="34">
        <v>0.54996632248055599</v>
      </c>
      <c r="UK54" s="34">
        <v>0.55446821224566001</v>
      </c>
      <c r="UL54" s="34">
        <v>0.55904054739294307</v>
      </c>
      <c r="UM54" s="34">
        <v>0.56363165236930501</v>
      </c>
      <c r="UN54" s="34">
        <v>0.56811898920524395</v>
      </c>
      <c r="UO54" s="34">
        <v>0.57242016595017198</v>
      </c>
      <c r="UP54" s="34">
        <v>0.57644939347976398</v>
      </c>
      <c r="UQ54" s="34">
        <v>0.580131282875335</v>
      </c>
      <c r="UR54" s="34">
        <v>0.58359451861487299</v>
      </c>
      <c r="US54" s="34">
        <v>0.58697367121838095</v>
      </c>
      <c r="UT54" s="34">
        <v>0.59029297451040896</v>
      </c>
      <c r="UU54" s="34">
        <v>0.59356275124129199</v>
      </c>
      <c r="UV54" s="34">
        <v>0.59676182777050102</v>
      </c>
      <c r="UW54" s="34">
        <v>0.59984404573273598</v>
      </c>
      <c r="UX54" s="34">
        <v>0.60283375707493003</v>
      </c>
      <c r="UY54" s="34">
        <v>0.60572960353012095</v>
      </c>
      <c r="UZ54" s="34">
        <v>0.60852272824668097</v>
      </c>
      <c r="VA54" s="34">
        <v>0.61128648394218599</v>
      </c>
      <c r="VB54" s="34">
        <v>0.61401942746068205</v>
      </c>
      <c r="VC54" s="34">
        <v>0.61673482082763997</v>
      </c>
      <c r="VD54" s="34">
        <v>0.61945656318910403</v>
      </c>
      <c r="VE54" s="34">
        <v>0.62217555799643498</v>
      </c>
      <c r="VF54" s="34">
        <v>0.62487021795511399</v>
      </c>
      <c r="VG54" s="34">
        <v>0.62753212065376196</v>
      </c>
      <c r="VH54" s="34">
        <v>0.63018011624260406</v>
      </c>
      <c r="VI54" s="34">
        <v>0.63275140603905899</v>
      </c>
      <c r="VJ54" s="34">
        <v>0.63524920975862398</v>
      </c>
      <c r="VK54" s="34">
        <v>0.63772183407896099</v>
      </c>
      <c r="VL54" s="34">
        <v>0.64017359931625606</v>
      </c>
      <c r="VM54" s="34">
        <v>0.64259344956059905</v>
      </c>
      <c r="VN54" s="34">
        <v>0.64499309826601703</v>
      </c>
      <c r="VO54" s="34">
        <v>0.64738263475503099</v>
      </c>
      <c r="VP54" s="34">
        <v>0.64969352332119301</v>
      </c>
      <c r="VQ54" s="34">
        <v>0.65190055215143805</v>
      </c>
      <c r="VR54" s="34">
        <v>0.65402292079495095</v>
      </c>
      <c r="VS54" s="34">
        <v>0.65606024301637011</v>
      </c>
      <c r="VT54" s="34">
        <v>0.65793432503788796</v>
      </c>
      <c r="VU54" s="34">
        <v>0.65967910863491097</v>
      </c>
      <c r="VV54" s="34">
        <v>0.66136929203790795</v>
      </c>
      <c r="VW54" s="34">
        <v>0.66293041482940795</v>
      </c>
      <c r="VX54" s="34">
        <v>0.66437046601340399</v>
      </c>
      <c r="VY54" s="34">
        <v>0.66570363630996898</v>
      </c>
      <c r="VZ54" s="34">
        <v>0.66691341131704307</v>
      </c>
      <c r="WA54" s="34">
        <v>0.66799839502043401</v>
      </c>
      <c r="WB54" s="34">
        <v>0.66890235116487207</v>
      </c>
      <c r="WC54" s="34">
        <v>0.66961229877177597</v>
      </c>
      <c r="WD54" s="34">
        <v>0.67014291952003702</v>
      </c>
      <c r="WE54" s="34">
        <v>0.67047846027392499</v>
      </c>
      <c r="WF54" s="34">
        <v>0.67063654006591511</v>
      </c>
      <c r="WG54" s="34">
        <v>0.67068201821451001</v>
      </c>
      <c r="WH54" s="34">
        <v>0.67062517124677201</v>
      </c>
      <c r="WI54" s="34">
        <v>0.67052378864372197</v>
      </c>
      <c r="WJ54" s="34">
        <v>0.6704080337315359</v>
      </c>
      <c r="WK54" s="34">
        <v>0.67024220159549197</v>
      </c>
      <c r="WL54" s="34">
        <v>0.67004799443325003</v>
      </c>
      <c r="WM54" s="34">
        <v>0.66981989472015702</v>
      </c>
      <c r="WN54" s="34">
        <v>0.669648807551954</v>
      </c>
      <c r="WO54" s="34">
        <v>0.669545380928386</v>
      </c>
      <c r="WP54" s="34">
        <v>0.66943785343139994</v>
      </c>
      <c r="WQ54" s="34">
        <v>0.66931987146419503</v>
      </c>
      <c r="WR54" s="34">
        <v>0.66915781875363511</v>
      </c>
      <c r="WS54" s="34">
        <v>0.668949799900178</v>
      </c>
      <c r="WT54" s="34">
        <v>0.66875172418102902</v>
      </c>
      <c r="WU54" s="34">
        <v>0.66856824529509395</v>
      </c>
      <c r="WV54" s="34">
        <v>0.66834793895123001</v>
      </c>
      <c r="WW54" s="34">
        <v>0.66805808925765997</v>
      </c>
      <c r="WX54" s="34">
        <v>0.66770862406785492</v>
      </c>
      <c r="WY54" s="34">
        <v>0.66729092412854796</v>
      </c>
      <c r="WZ54" s="34">
        <v>0.66679767587702199</v>
      </c>
      <c r="XA54" s="34">
        <v>0.66626233119544698</v>
      </c>
      <c r="XB54" s="34">
        <v>0.66570364236063695</v>
      </c>
      <c r="XC54" s="34">
        <v>0.66504727498899896</v>
      </c>
      <c r="XD54" s="34">
        <v>0.66432452669440711</v>
      </c>
      <c r="XE54" s="34">
        <v>0.66357975097928001</v>
      </c>
      <c r="XF54" s="34">
        <v>0.66278483165450996</v>
      </c>
      <c r="XG54" s="34">
        <v>0.66198996139044497</v>
      </c>
      <c r="XH54" t="s">
        <v>843</v>
      </c>
      <c r="XI54" t="s">
        <v>1300</v>
      </c>
      <c r="XJ54" s="34">
        <v>0.487861452535781</v>
      </c>
      <c r="XK54" s="34">
        <v>0.49096654062206702</v>
      </c>
      <c r="XL54" s="34">
        <v>0.49405110831632904</v>
      </c>
      <c r="XM54" s="34">
        <v>0.49676185063286804</v>
      </c>
      <c r="XN54" s="34">
        <v>0.49897497221659698</v>
      </c>
      <c r="XO54" s="34">
        <v>0.50066545946141905</v>
      </c>
      <c r="XP54" s="34">
        <v>0.50163861094408002</v>
      </c>
      <c r="XQ54" s="34">
        <v>0.50186937464703396</v>
      </c>
      <c r="XR54" s="34">
        <v>0.50173089532347004</v>
      </c>
      <c r="XS54" s="34">
        <v>0.50160304891593899</v>
      </c>
      <c r="XT54" s="34">
        <v>0.50147293096136403</v>
      </c>
      <c r="XU54" s="34">
        <v>0.50146526294309102</v>
      </c>
      <c r="XV54" s="34">
        <v>0.50174869801196198</v>
      </c>
      <c r="XW54" s="34">
        <v>0.50208382858016898</v>
      </c>
      <c r="XX54" s="34">
        <v>0.50262560063467798</v>
      </c>
      <c r="XY54" s="34">
        <v>0.503608942174678</v>
      </c>
      <c r="XZ54" s="34">
        <v>0.50506583539372096</v>
      </c>
      <c r="YA54" s="34">
        <v>0.50695262320004997</v>
      </c>
      <c r="YB54" s="34">
        <v>0.509047295939831</v>
      </c>
      <c r="YC54" s="34">
        <v>0.511359994318344</v>
      </c>
      <c r="YD54" s="34">
        <v>0.514244892793286</v>
      </c>
      <c r="YE54" s="34">
        <v>0.517739847276669</v>
      </c>
      <c r="YF54" s="34">
        <v>0.52145848139360407</v>
      </c>
      <c r="YG54" s="34">
        <v>0.52533900522912802</v>
      </c>
      <c r="YH54" s="34">
        <v>0.52939006881933703</v>
      </c>
      <c r="YI54" s="34">
        <v>0.53359345608323205</v>
      </c>
      <c r="YJ54" s="34">
        <v>0.537927954355502</v>
      </c>
      <c r="YK54" s="34">
        <v>0.54233434799570601</v>
      </c>
      <c r="YL54" s="34">
        <v>0.54674971820995599</v>
      </c>
      <c r="YM54" s="34">
        <v>0.55106129455592801</v>
      </c>
      <c r="YN54" s="34">
        <v>0.55518978411334308</v>
      </c>
      <c r="YO54" s="34">
        <v>0.55903058748447698</v>
      </c>
      <c r="YP54" s="34">
        <v>0.56249343063980295</v>
      </c>
      <c r="YQ54" s="34">
        <v>0.56569090378477194</v>
      </c>
      <c r="YR54" s="34">
        <v>0.56873478463029603</v>
      </c>
      <c r="YS54" s="34">
        <v>0.57163604483500696</v>
      </c>
      <c r="YT54" s="34">
        <v>0.57441418159760094</v>
      </c>
      <c r="YU54" s="34">
        <v>0.57705025785383801</v>
      </c>
      <c r="YV54" s="34">
        <v>0.57950386569474799</v>
      </c>
      <c r="YW54" s="34">
        <v>0.58183267376824399</v>
      </c>
      <c r="YX54" s="34">
        <v>0.58408002553131499</v>
      </c>
      <c r="YY54" s="34">
        <v>0.58626265561909496</v>
      </c>
      <c r="YZ54" s="34">
        <v>0.58847503841188797</v>
      </c>
      <c r="ZA54" s="34">
        <v>0.59073118376460998</v>
      </c>
      <c r="ZB54" s="34">
        <v>0.59301112512361198</v>
      </c>
      <c r="ZC54" s="34">
        <v>0.59529434219307797</v>
      </c>
      <c r="ZD54" s="34">
        <v>0.597582392045791</v>
      </c>
      <c r="ZE54" s="34">
        <v>0.59987799202729808</v>
      </c>
      <c r="ZF54" s="34">
        <v>0.60218716990355003</v>
      </c>
      <c r="ZG54" s="34">
        <v>0.60454540579182103</v>
      </c>
      <c r="ZH54" s="34">
        <v>0.60687979896574196</v>
      </c>
      <c r="ZI54" s="34">
        <v>0.609149532363916</v>
      </c>
      <c r="ZJ54" s="34">
        <v>0.61137115196564307</v>
      </c>
      <c r="ZK54" s="34">
        <v>0.61353576177144098</v>
      </c>
      <c r="ZL54" s="34">
        <v>0.61561044868308001</v>
      </c>
      <c r="ZM54" s="34">
        <v>0.61759880264504097</v>
      </c>
      <c r="ZN54" s="34">
        <v>0.61951555459459595</v>
      </c>
      <c r="ZO54" s="34">
        <v>0.62130557113634099</v>
      </c>
      <c r="ZP54" s="34">
        <v>0.62295435329424198</v>
      </c>
      <c r="ZQ54" s="34">
        <v>0.62448195857719102</v>
      </c>
      <c r="ZR54" s="34">
        <v>0.62588854540398997</v>
      </c>
      <c r="ZS54" s="34">
        <v>0.62711599059828305</v>
      </c>
      <c r="ZT54" s="34">
        <v>0.62819640860772497</v>
      </c>
      <c r="ZU54" s="34">
        <v>0.62915054566649098</v>
      </c>
      <c r="ZV54" s="34">
        <v>0.62989947521257394</v>
      </c>
      <c r="ZW54" s="34">
        <v>0.63046148538706803</v>
      </c>
      <c r="ZX54" s="34">
        <v>0.63080442469821896</v>
      </c>
      <c r="ZY54" s="34">
        <v>0.63092416939568496</v>
      </c>
      <c r="ZZ54" s="34">
        <v>0.63090035445994697</v>
      </c>
      <c r="AAA54" s="34">
        <v>0.63071460536262802</v>
      </c>
      <c r="AAB54" s="34">
        <v>0.63036568384787506</v>
      </c>
      <c r="AAC54" s="34">
        <v>0.62990673284531296</v>
      </c>
      <c r="AAD54" s="34">
        <v>0.62932351094259298</v>
      </c>
      <c r="AAE54" s="34">
        <v>0.62862080268192599</v>
      </c>
      <c r="AAF54" s="34">
        <v>0.62787936478084705</v>
      </c>
      <c r="AAG54" s="34">
        <v>0.62713633151559101</v>
      </c>
      <c r="AAH54" s="34">
        <v>0.62649802153781897</v>
      </c>
      <c r="AAI54" s="34">
        <v>0.62601620375071498</v>
      </c>
      <c r="AAJ54" s="34">
        <v>0.62557906460419499</v>
      </c>
      <c r="AAK54" s="34">
        <v>0.62512823413863605</v>
      </c>
      <c r="AAL54" s="34">
        <v>0.62463775050391701</v>
      </c>
      <c r="AAM54" s="34">
        <v>0.624147532655982</v>
      </c>
      <c r="AAN54" s="34">
        <v>0.62364270166763602</v>
      </c>
      <c r="AAO54" s="34">
        <v>0.62311028751195008</v>
      </c>
      <c r="AAP54" s="34">
        <v>0.62258167161893896</v>
      </c>
      <c r="AAQ54" s="34">
        <v>0.62201024392519599</v>
      </c>
      <c r="AAR54" s="34">
        <v>0.62137863509885305</v>
      </c>
      <c r="AAS54" s="34">
        <v>0.62072725570556697</v>
      </c>
      <c r="AAT54" s="34">
        <v>0.62006147193429695</v>
      </c>
      <c r="AAU54" s="34">
        <v>0.61931747510005297</v>
      </c>
      <c r="AAV54" s="34">
        <v>0.61846763762583101</v>
      </c>
      <c r="AAW54" s="34">
        <v>0.61755442627610402</v>
      </c>
      <c r="AAX54" s="34">
        <v>0.61657913758503002</v>
      </c>
      <c r="AAY54" s="34">
        <v>0.61552689857023102</v>
      </c>
      <c r="AAZ54" s="34">
        <v>0.61445061626600395</v>
      </c>
      <c r="ABA54" s="34">
        <v>0.61339662506373105</v>
      </c>
      <c r="ABB54" s="34">
        <v>0.61228689509219503</v>
      </c>
      <c r="ABC54" s="34">
        <v>0.61115213519073097</v>
      </c>
      <c r="ABD54" s="34">
        <v>0.61003150794041705</v>
      </c>
      <c r="ABE54" s="34">
        <v>0.60891228753796001</v>
      </c>
      <c r="ABF54" s="34">
        <v>0.60781423909448296</v>
      </c>
      <c r="ABG54" t="s">
        <v>843</v>
      </c>
      <c r="ABH54" t="s">
        <v>843</v>
      </c>
      <c r="ABI54" t="s">
        <v>1300</v>
      </c>
      <c r="ABJ54" s="34">
        <v>0.39238533595536701</v>
      </c>
      <c r="ABK54" s="34">
        <v>0.39499289965941797</v>
      </c>
      <c r="ABL54" s="34">
        <v>0.39781764463692199</v>
      </c>
      <c r="ABM54" s="34">
        <v>0.400622657867168</v>
      </c>
      <c r="ABN54" s="34">
        <v>0.40339530552521402</v>
      </c>
      <c r="ABO54" s="34">
        <v>0.40606326967171696</v>
      </c>
      <c r="ABP54" s="34">
        <v>0.40820762907638902</v>
      </c>
      <c r="ABQ54" s="34">
        <v>0.40954063793405099</v>
      </c>
      <c r="ABR54" s="34">
        <v>0.41010276738618401</v>
      </c>
      <c r="ABS54" s="34">
        <v>0.41023422875169802</v>
      </c>
      <c r="ABT54" s="34">
        <v>0.41017782946972603</v>
      </c>
      <c r="ABU54" s="34">
        <v>0.41013783250223596</v>
      </c>
      <c r="ABV54" s="34">
        <v>0.41037482618125504</v>
      </c>
      <c r="ABW54" s="34">
        <v>0.41085337249096804</v>
      </c>
      <c r="ABX54" s="34">
        <v>0.41165348571403398</v>
      </c>
      <c r="ABY54" s="34">
        <v>0.41279666366412299</v>
      </c>
      <c r="ABZ54" s="34">
        <v>0.414338244334855</v>
      </c>
      <c r="ACA54" s="34">
        <v>0.41623250135606704</v>
      </c>
      <c r="ACB54" s="34">
        <v>0.41813878901802398</v>
      </c>
      <c r="ACC54" s="34">
        <v>0.42007083550838203</v>
      </c>
      <c r="ACD54" s="34">
        <v>0.42235427033857298</v>
      </c>
      <c r="ACE54" s="34">
        <v>0.42489430247711601</v>
      </c>
      <c r="ACF54" s="34">
        <v>0.42741744841460405</v>
      </c>
      <c r="ACG54" s="34">
        <v>0.430136311723746</v>
      </c>
      <c r="ACH54" s="34">
        <v>0.43318015958475597</v>
      </c>
      <c r="ACI54" s="34">
        <v>0.43656021444106002</v>
      </c>
      <c r="ACJ54" s="34">
        <v>0.44034001547779394</v>
      </c>
      <c r="ACK54" s="34">
        <v>0.44443453575912001</v>
      </c>
      <c r="ACL54" s="34">
        <v>0.448737396348318</v>
      </c>
      <c r="ACM54" s="34">
        <v>0.453166863790952</v>
      </c>
      <c r="ACN54" s="34">
        <v>0.45770011680537204</v>
      </c>
      <c r="ACO54" s="34">
        <v>0.46234961014530696</v>
      </c>
      <c r="ACP54" s="34">
        <v>0.46707508275940002</v>
      </c>
      <c r="ACQ54" s="34">
        <v>0.47180745579611605</v>
      </c>
      <c r="ACR54" s="34">
        <v>0.47647699587657499</v>
      </c>
      <c r="ACS54" s="34">
        <v>0.48104652814008603</v>
      </c>
      <c r="ACT54" s="34">
        <v>0.48541054994351202</v>
      </c>
      <c r="ACU54" s="34">
        <v>0.48948743863483701</v>
      </c>
      <c r="ACV54" s="34">
        <v>0.49337334129993698</v>
      </c>
      <c r="ACW54" s="34">
        <v>0.49718148300834003</v>
      </c>
      <c r="ACX54" s="34">
        <v>0.50087883570670899</v>
      </c>
      <c r="ACY54" s="34">
        <v>0.50443552835706695</v>
      </c>
      <c r="ACZ54" s="34">
        <v>0.50788749397829602</v>
      </c>
      <c r="ADA54" s="34">
        <v>0.51122735493328697</v>
      </c>
      <c r="ADB54" s="34">
        <v>0.51445290478129202</v>
      </c>
      <c r="ADC54" s="34">
        <v>0.51760258648205404</v>
      </c>
      <c r="ADD54" s="34">
        <v>0.520731874129155</v>
      </c>
      <c r="ADE54" s="34">
        <v>0.52384362351352798</v>
      </c>
      <c r="ADF54" s="34">
        <v>0.52691354602935003</v>
      </c>
      <c r="ADG54" s="34">
        <v>0.52999390834744409</v>
      </c>
      <c r="ADH54" s="34">
        <v>0.53307283678462403</v>
      </c>
      <c r="ADI54" s="34">
        <v>0.53614046777548696</v>
      </c>
      <c r="ADJ54" s="34">
        <v>0.53923987689682096</v>
      </c>
      <c r="ADK54" s="34">
        <v>0.54237192100883502</v>
      </c>
      <c r="ADL54" s="34">
        <v>0.54554513375684899</v>
      </c>
      <c r="ADM54" s="34">
        <v>0.54871099164884907</v>
      </c>
      <c r="ADN54" s="34">
        <v>0.55181466100195498</v>
      </c>
      <c r="ADO54" s="34">
        <v>0.55486322468098004</v>
      </c>
      <c r="ADP54" s="34">
        <v>0.55787139813484599</v>
      </c>
      <c r="ADQ54" s="34">
        <v>0.56078556513273103</v>
      </c>
      <c r="ADR54" s="34">
        <v>0.56360547201413302</v>
      </c>
      <c r="ADS54" s="34">
        <v>0.56631786532122708</v>
      </c>
      <c r="ADT54" s="34">
        <v>0.56884662352526294</v>
      </c>
      <c r="ADU54" s="34">
        <v>0.57120857153915705</v>
      </c>
      <c r="ADV54" s="34">
        <v>0.573425155572858</v>
      </c>
      <c r="ADW54" s="34">
        <v>0.57550725284061399</v>
      </c>
      <c r="ADX54" s="34">
        <v>0.57745634572052795</v>
      </c>
      <c r="ADY54" s="34">
        <v>0.57931554442370403</v>
      </c>
      <c r="ADZ54" s="34">
        <v>0.581076128622942</v>
      </c>
      <c r="AEA54" s="34">
        <v>0.58265620194637002</v>
      </c>
      <c r="AEB54" s="34">
        <v>0.58406525934616804</v>
      </c>
      <c r="AEC54" s="34">
        <v>0.58528797281468992</v>
      </c>
      <c r="AED54" s="34">
        <v>0.58630207105574594</v>
      </c>
      <c r="AEE54" s="34">
        <v>0.58715977733949598</v>
      </c>
      <c r="AEF54" s="34">
        <v>0.58788919067772705</v>
      </c>
      <c r="AEG54" s="34">
        <v>0.58849203842286502</v>
      </c>
      <c r="AEH54" s="34">
        <v>0.58898478676127997</v>
      </c>
      <c r="AEI54" s="34">
        <v>0.58936648946144898</v>
      </c>
      <c r="AEJ54" s="34">
        <v>0.58964792034003999</v>
      </c>
      <c r="AEK54" s="34">
        <v>0.58985455601408199</v>
      </c>
      <c r="AEL54" s="34">
        <v>0.589999578273397</v>
      </c>
      <c r="AEM54" s="34">
        <v>0.590246121939068</v>
      </c>
      <c r="AEN54" s="34">
        <v>0.59062711975107596</v>
      </c>
      <c r="AEO54" s="34">
        <v>0.59103182199956006</v>
      </c>
      <c r="AEP54" s="34">
        <v>0.59143720607493799</v>
      </c>
      <c r="AEQ54" s="34">
        <v>0.59179975502553805</v>
      </c>
      <c r="AER54" s="34">
        <v>0.59212967396745808</v>
      </c>
      <c r="AES54" s="34">
        <v>0.59245269611808404</v>
      </c>
      <c r="AET54" s="34">
        <v>0.59274716855429399</v>
      </c>
      <c r="AEU54" s="34">
        <v>0.59303057640007606</v>
      </c>
      <c r="AEV54" s="34">
        <v>0.59327461576243301</v>
      </c>
      <c r="AEW54" s="34">
        <v>0.59344005319933202</v>
      </c>
      <c r="AEX54" s="34">
        <v>0.59353975789953306</v>
      </c>
      <c r="AEY54" s="34">
        <v>0.59357931213027304</v>
      </c>
      <c r="AEZ54" s="34">
        <v>0.59351635514888101</v>
      </c>
      <c r="AFA54" s="34">
        <v>0.59333869311693899</v>
      </c>
      <c r="AFB54" s="34">
        <v>0.59307250879921802</v>
      </c>
      <c r="AFC54" s="34">
        <v>0.59272767147962901</v>
      </c>
      <c r="AFD54" s="34">
        <v>0.59233588621073396</v>
      </c>
      <c r="AFE54" s="34">
        <v>0.59191983678432303</v>
      </c>
      <c r="AFF54" s="34">
        <v>0.59150469367952396</v>
      </c>
      <c r="AFG54" t="s">
        <v>843</v>
      </c>
      <c r="AFH54" t="s">
        <v>843</v>
      </c>
      <c r="AFI54" s="34">
        <v>0.76441000000000003</v>
      </c>
      <c r="AFJ54" s="34">
        <v>0.75549999999999995</v>
      </c>
      <c r="AFK54" s="34">
        <v>0.74661</v>
      </c>
      <c r="AFL54" s="34">
        <v>0.73741000000000001</v>
      </c>
      <c r="AFM54" s="34">
        <v>0.72941999999999996</v>
      </c>
      <c r="AFN54" s="34">
        <v>0.72129999999999994</v>
      </c>
      <c r="AFO54" s="34">
        <v>0.71306000000000003</v>
      </c>
      <c r="AFP54" s="34">
        <v>0.70468999999999993</v>
      </c>
      <c r="AFQ54" s="34">
        <v>0.69617000000000007</v>
      </c>
      <c r="AFR54" s="34">
        <v>0.68745999999999996</v>
      </c>
      <c r="AFS54" s="34">
        <v>0.67849999999999999</v>
      </c>
      <c r="AFT54" s="34">
        <v>0.66930999999999996</v>
      </c>
      <c r="AFU54" s="34">
        <v>0.66876999999999998</v>
      </c>
      <c r="AFV54" s="34">
        <v>0.66834000000000005</v>
      </c>
      <c r="AFW54" s="34">
        <v>0.66790000000000005</v>
      </c>
      <c r="AFX54" s="34">
        <v>0.6674500000000001</v>
      </c>
      <c r="AFY54" s="34">
        <v>0.66691999999999996</v>
      </c>
      <c r="AFZ54" s="34">
        <v>0.66049000000000002</v>
      </c>
      <c r="AGA54" s="34">
        <v>0.66638000000000008</v>
      </c>
      <c r="AGB54" t="s">
        <v>843</v>
      </c>
      <c r="AGC54" t="s">
        <v>843</v>
      </c>
      <c r="AGD54" t="s">
        <v>843</v>
      </c>
      <c r="AGE54" t="s">
        <v>843</v>
      </c>
      <c r="AGF54" s="34">
        <v>8.8780941441655159E-3</v>
      </c>
      <c r="AGG54" t="s">
        <v>843</v>
      </c>
      <c r="AGH54" t="s">
        <v>843</v>
      </c>
      <c r="AGI54" t="s">
        <v>843</v>
      </c>
      <c r="AGJ54" t="s">
        <v>843</v>
      </c>
      <c r="AGK54" t="s">
        <v>843</v>
      </c>
      <c r="AGL54" t="s">
        <v>843</v>
      </c>
      <c r="AGM54" t="s">
        <v>843</v>
      </c>
      <c r="AGN54" t="s">
        <v>843</v>
      </c>
      <c r="AGO54" s="34">
        <v>0.47299999999999998</v>
      </c>
      <c r="AGP54" s="34">
        <v>2018</v>
      </c>
      <c r="AGQ54" t="s">
        <v>832</v>
      </c>
      <c r="AGR54" t="s">
        <v>843</v>
      </c>
      <c r="AGS54" s="34">
        <v>0.30499999999999999</v>
      </c>
      <c r="AGT54" s="34">
        <v>2018</v>
      </c>
      <c r="AGU54" t="s">
        <v>832</v>
      </c>
      <c r="AGV54" t="s">
        <v>843</v>
      </c>
      <c r="AGW54" s="34">
        <v>0.59799999999999998</v>
      </c>
      <c r="AGX54" s="34">
        <v>2018</v>
      </c>
      <c r="AGY54" t="s">
        <v>832</v>
      </c>
      <c r="AGZ54" t="s">
        <v>843</v>
      </c>
      <c r="AHA54" s="34">
        <v>0.81099999999999994</v>
      </c>
      <c r="AHB54" s="34">
        <v>2018</v>
      </c>
      <c r="AHC54" t="s">
        <v>832</v>
      </c>
      <c r="AHD54" t="s">
        <v>843</v>
      </c>
      <c r="AHE54" s="34">
        <v>0.41399999999999998</v>
      </c>
      <c r="AHF54" s="34">
        <v>2018</v>
      </c>
      <c r="AHG54" t="s">
        <v>832</v>
      </c>
      <c r="AHH54" t="s">
        <v>843</v>
      </c>
      <c r="AHI54" t="s">
        <v>830</v>
      </c>
      <c r="AHJ54" s="34">
        <v>0.17721575498580933</v>
      </c>
      <c r="AHK54" s="34">
        <v>0.19569849967956543</v>
      </c>
      <c r="AHL54" s="34">
        <v>0.21688865125179291</v>
      </c>
      <c r="AHM54" s="34">
        <v>0.23435695469379425</v>
      </c>
      <c r="AHN54" s="34">
        <v>0.25853356719017029</v>
      </c>
      <c r="AHO54" t="s">
        <v>843</v>
      </c>
      <c r="AHP54" s="34"/>
      <c r="AHQ54" s="34"/>
      <c r="AHR54" s="34"/>
      <c r="AHS54" s="34"/>
      <c r="AHT54" s="34"/>
      <c r="AHU54" t="s">
        <v>843</v>
      </c>
      <c r="AHV54" s="34">
        <v>0.18326127529144287</v>
      </c>
      <c r="AHW54" s="34">
        <v>0.19531577825546265</v>
      </c>
      <c r="AHX54" s="34">
        <v>0.20736391842365265</v>
      </c>
      <c r="AHY54" s="34">
        <v>0.20365700125694275</v>
      </c>
      <c r="AHZ54" s="34">
        <v>0.21400336921215057</v>
      </c>
      <c r="AIA54" t="s">
        <v>832</v>
      </c>
      <c r="AIB54" t="s">
        <v>843</v>
      </c>
      <c r="AIC54" s="34">
        <v>0.18267980217933655</v>
      </c>
      <c r="AID54" s="34">
        <v>0.19454047083854675</v>
      </c>
      <c r="AIE54" s="34">
        <v>0.20620094239711761</v>
      </c>
      <c r="AIF54" s="34">
        <v>0.20133104920387268</v>
      </c>
      <c r="AIG54" s="34">
        <v>0.20500127971172333</v>
      </c>
      <c r="AIH54" t="s">
        <v>924</v>
      </c>
      <c r="AII54" t="s">
        <v>843</v>
      </c>
      <c r="AIJ54" s="34">
        <v>0.19664749503135681</v>
      </c>
      <c r="AIK54" s="34">
        <v>0.21383266150951385</v>
      </c>
      <c r="AIL54" s="34">
        <v>0.22808700799942017</v>
      </c>
      <c r="AIM54" s="34">
        <v>0.23269599676132202</v>
      </c>
      <c r="AIN54" s="34">
        <v>0.26271998882293701</v>
      </c>
      <c r="AIO54" t="s">
        <v>1607</v>
      </c>
      <c r="AIP54" s="34">
        <v>0.24812500178813934</v>
      </c>
      <c r="AIQ54" t="s">
        <v>843</v>
      </c>
      <c r="AIR54" s="34">
        <v>0.26737</v>
      </c>
      <c r="AIS54" s="34">
        <v>0.25920000000000004</v>
      </c>
      <c r="AIT54" s="34">
        <v>0.25439000000000001</v>
      </c>
      <c r="AIU54" s="34">
        <v>0.23522999999999999</v>
      </c>
      <c r="AIV54" s="34">
        <v>0.23434000000000002</v>
      </c>
      <c r="AIW54" s="34">
        <v>0.23821999999999999</v>
      </c>
      <c r="AIX54" t="s">
        <v>843</v>
      </c>
      <c r="AIY54" s="34">
        <v>4.8920000000000005E-2</v>
      </c>
      <c r="AIZ54" s="34">
        <v>5.8890000000000005E-2</v>
      </c>
      <c r="AJA54" s="34">
        <v>5.7519999999999995E-2</v>
      </c>
      <c r="AJB54" s="34">
        <v>5.2819999999999999E-2</v>
      </c>
      <c r="AJC54" s="34">
        <v>5.2309999999999995E-2</v>
      </c>
      <c r="AJD54" s="34">
        <v>5.2479999999999999E-2</v>
      </c>
      <c r="AJE54" t="s">
        <v>843</v>
      </c>
      <c r="AJF54" s="34">
        <v>5.2918002009391785E-2</v>
      </c>
      <c r="AJG54" s="34">
        <v>5.427081510424614E-2</v>
      </c>
      <c r="AJH54" s="34">
        <v>5.4447632282972336E-2</v>
      </c>
      <c r="AJI54" s="34">
        <v>4.7613505274057388E-2</v>
      </c>
      <c r="AJJ54" s="34">
        <v>5.5118247866630554E-2</v>
      </c>
      <c r="AJK54" t="s">
        <v>830</v>
      </c>
      <c r="AJL54" t="s">
        <v>843</v>
      </c>
      <c r="AJM54" t="s">
        <v>843</v>
      </c>
      <c r="AJN54" s="34">
        <v>5.356617271900177E-2</v>
      </c>
      <c r="AJO54" s="34">
        <v>5.1224395632743835E-2</v>
      </c>
      <c r="AJP54" s="34">
        <v>4.7505632042884827E-2</v>
      </c>
      <c r="AJQ54" s="34">
        <v>4.3973073363304138E-2</v>
      </c>
      <c r="AJR54" s="34">
        <v>1.4684657566249371E-2</v>
      </c>
      <c r="AJS54" t="s">
        <v>832</v>
      </c>
      <c r="AJT54" t="s">
        <v>843</v>
      </c>
      <c r="AJU54" t="s">
        <v>843</v>
      </c>
      <c r="AJV54" t="s">
        <v>843</v>
      </c>
      <c r="AJW54" s="34">
        <v>2.3497862741351128E-2</v>
      </c>
      <c r="AJX54" s="34">
        <v>2.4645788595080376E-2</v>
      </c>
      <c r="AJY54" s="34">
        <v>2.5021569803357124E-2</v>
      </c>
      <c r="AJZ54" s="34">
        <v>1.8699640408158302E-2</v>
      </c>
      <c r="AKA54" s="34">
        <v>2.6675993576645851E-2</v>
      </c>
      <c r="AKB54" t="s">
        <v>830</v>
      </c>
      <c r="AKC54" t="s">
        <v>843</v>
      </c>
      <c r="AKD54" t="s">
        <v>843</v>
      </c>
      <c r="AKE54" t="s">
        <v>843</v>
      </c>
      <c r="AKF54" s="34">
        <v>2.4318482726812363E-2</v>
      </c>
      <c r="AKG54" s="34">
        <v>2.2592006251215935E-2</v>
      </c>
      <c r="AKH54" s="34">
        <v>1.9372910261154175E-2</v>
      </c>
      <c r="AKI54" s="34">
        <v>1.7229653894901276E-2</v>
      </c>
      <c r="AKJ54" s="34">
        <v>-1.0915227234363556E-2</v>
      </c>
      <c r="AKK54" t="s">
        <v>832</v>
      </c>
      <c r="AKL54" t="s">
        <v>843</v>
      </c>
      <c r="AKM54" s="34">
        <v>840</v>
      </c>
      <c r="AKN54" t="s">
        <v>832</v>
      </c>
      <c r="AKO54" t="s">
        <v>843</v>
      </c>
      <c r="AKP54" s="34">
        <v>696.91607666015625</v>
      </c>
      <c r="AKQ54" t="s">
        <v>830</v>
      </c>
      <c r="AKR54" t="s">
        <v>843</v>
      </c>
      <c r="AKS54" s="34">
        <v>731.64293259484498</v>
      </c>
      <c r="AKT54" t="s">
        <v>832</v>
      </c>
      <c r="AKU54" t="s">
        <v>843</v>
      </c>
      <c r="AKV54" s="34">
        <v>832.88426567407498</v>
      </c>
      <c r="AKW54" t="s">
        <v>832</v>
      </c>
      <c r="AKX54" t="s">
        <v>843</v>
      </c>
      <c r="AKY54" s="34">
        <v>0.11024148762226105</v>
      </c>
      <c r="AKZ54" s="34">
        <v>0.13686615228652954</v>
      </c>
      <c r="ALA54" s="34">
        <v>0.16889448463916779</v>
      </c>
      <c r="ALB54" s="34">
        <v>0.18154658377170563</v>
      </c>
      <c r="ALC54" s="34">
        <v>0.22591151297092438</v>
      </c>
      <c r="ALD54" t="s">
        <v>830</v>
      </c>
      <c r="ALE54" t="s">
        <v>843</v>
      </c>
      <c r="ALF54" t="s">
        <v>843</v>
      </c>
      <c r="ALG54" t="s">
        <v>843</v>
      </c>
      <c r="ALH54" s="34">
        <v>0.13580533862113953</v>
      </c>
      <c r="ALI54" s="34">
        <v>0.13580533862113953</v>
      </c>
      <c r="ALJ54" s="34">
        <v>0.15835246443748474</v>
      </c>
      <c r="ALK54" s="34">
        <v>0.14881241321563721</v>
      </c>
      <c r="ALL54" s="34">
        <v>0.18162408471107483</v>
      </c>
      <c r="ALM54" t="s">
        <v>832</v>
      </c>
    </row>
    <row r="55" spans="1:1001">
      <c r="A55" t="s">
        <v>421</v>
      </c>
      <c r="B55" t="s">
        <v>16</v>
      </c>
      <c r="C55" t="s">
        <v>242</v>
      </c>
      <c r="D55" s="34">
        <v>3.4162823110818863E-2</v>
      </c>
      <c r="E55" t="s">
        <v>432</v>
      </c>
      <c r="F55" s="34">
        <v>4.2194895446300507E-2</v>
      </c>
      <c r="G55" t="s">
        <v>1464</v>
      </c>
      <c r="H55" s="34">
        <v>3.8564477115869522E-2</v>
      </c>
      <c r="I55" t="s">
        <v>1294</v>
      </c>
      <c r="J55" s="34">
        <v>4.1114028543233871E-2</v>
      </c>
      <c r="K55" t="s">
        <v>1521</v>
      </c>
      <c r="L55" s="34"/>
      <c r="M55" t="s">
        <v>432</v>
      </c>
      <c r="N55" s="34">
        <v>0.59308409690856934</v>
      </c>
      <c r="O55" s="34"/>
      <c r="P55" t="s">
        <v>1459</v>
      </c>
      <c r="Q55" s="34"/>
      <c r="R55" t="s">
        <v>1459</v>
      </c>
      <c r="S55" s="34"/>
      <c r="T55" t="s">
        <v>1459</v>
      </c>
      <c r="U55" s="34">
        <v>0.59308409690856934</v>
      </c>
      <c r="V55" t="s">
        <v>432</v>
      </c>
      <c r="W55" t="s">
        <v>843</v>
      </c>
      <c r="X55" t="s">
        <v>1464</v>
      </c>
      <c r="Y55" s="34">
        <v>0.6086430549621582</v>
      </c>
      <c r="Z55" s="34"/>
      <c r="AA55" t="s">
        <v>1459</v>
      </c>
      <c r="AB55" s="34"/>
      <c r="AC55" t="s">
        <v>1459</v>
      </c>
      <c r="AD55" s="34"/>
      <c r="AE55" t="s">
        <v>1459</v>
      </c>
      <c r="AF55" s="34">
        <v>0.6086430549621582</v>
      </c>
      <c r="AG55" t="s">
        <v>1464</v>
      </c>
      <c r="AH55" t="s">
        <v>843</v>
      </c>
      <c r="AI55" t="s">
        <v>1294</v>
      </c>
      <c r="AJ55" s="34">
        <v>0.60621821880340576</v>
      </c>
      <c r="AK55" s="34"/>
      <c r="AL55" t="s">
        <v>1459</v>
      </c>
      <c r="AM55" s="34"/>
      <c r="AN55" t="s">
        <v>1459</v>
      </c>
      <c r="AO55" s="34"/>
      <c r="AP55" t="s">
        <v>1459</v>
      </c>
      <c r="AQ55" s="34">
        <v>0.60621821880340576</v>
      </c>
      <c r="AR55" t="s">
        <v>1294</v>
      </c>
      <c r="AS55" t="s">
        <v>843</v>
      </c>
      <c r="AT55" t="s">
        <v>1521</v>
      </c>
      <c r="AU55" s="34">
        <v>0.60621821880340576</v>
      </c>
      <c r="AV55" s="34"/>
      <c r="AW55" t="s">
        <v>1459</v>
      </c>
      <c r="AX55" s="34"/>
      <c r="AY55" t="s">
        <v>1459</v>
      </c>
      <c r="AZ55" s="34"/>
      <c r="BA55" t="s">
        <v>1459</v>
      </c>
      <c r="BB55" s="34">
        <v>0.60621821880340576</v>
      </c>
      <c r="BC55" t="s">
        <v>1521</v>
      </c>
      <c r="BD55" t="s">
        <v>843</v>
      </c>
      <c r="BE55" s="34">
        <v>0.5</v>
      </c>
      <c r="BF55" t="s">
        <v>465</v>
      </c>
      <c r="BG55" t="s">
        <v>843</v>
      </c>
      <c r="BH55" t="s">
        <v>432</v>
      </c>
      <c r="BI55" s="34">
        <v>1.7210687398910522</v>
      </c>
      <c r="BJ55" t="s">
        <v>819</v>
      </c>
      <c r="BK55" s="34">
        <v>1.3706256151199341</v>
      </c>
      <c r="BL55" t="s">
        <v>1294</v>
      </c>
      <c r="BM55" s="34">
        <v>1.7946079969406128</v>
      </c>
      <c r="BN55" t="s">
        <v>1521</v>
      </c>
      <c r="BO55" s="34">
        <v>2.0469827651977539</v>
      </c>
      <c r="BP55" t="s">
        <v>843</v>
      </c>
      <c r="BQ55" s="34">
        <v>2.1088998317718506</v>
      </c>
      <c r="BR55" t="s">
        <v>830</v>
      </c>
      <c r="BS55" s="34"/>
      <c r="BT55" t="s">
        <v>843</v>
      </c>
      <c r="BU55" s="34">
        <v>2.2161827087402344</v>
      </c>
      <c r="BV55" t="s">
        <v>1557</v>
      </c>
      <c r="BW55" t="s">
        <v>843</v>
      </c>
      <c r="BX55" s="34">
        <v>1.8940495252609253</v>
      </c>
      <c r="BY55" t="s">
        <v>924</v>
      </c>
      <c r="BZ55" t="s">
        <v>843</v>
      </c>
      <c r="CA55" t="s">
        <v>432</v>
      </c>
      <c r="CB55" s="34">
        <v>1.0894343256950378E-2</v>
      </c>
      <c r="CC55" s="34">
        <v>1.0722587816417217E-2</v>
      </c>
      <c r="CD55" s="34">
        <v>1.0996666736900806E-2</v>
      </c>
      <c r="CE55" s="34">
        <v>1.2959057465195656E-2</v>
      </c>
      <c r="CF55" s="34">
        <v>1.2959029525518417E-2</v>
      </c>
      <c r="CG55" t="s">
        <v>843</v>
      </c>
      <c r="CH55" t="s">
        <v>819</v>
      </c>
      <c r="CI55" s="34">
        <v>7.4484418146312237E-3</v>
      </c>
      <c r="CJ55" s="34">
        <v>7.877781055867672E-3</v>
      </c>
      <c r="CK55" s="34">
        <v>8.274497464299202E-3</v>
      </c>
      <c r="CL55" s="34">
        <v>9.2336768284440041E-3</v>
      </c>
      <c r="CM55" s="34">
        <v>9.713280014693737E-3</v>
      </c>
      <c r="CN55" t="s">
        <v>843</v>
      </c>
      <c r="CO55" t="s">
        <v>1294</v>
      </c>
      <c r="CP55" s="34">
        <v>7.9813618212938309E-3</v>
      </c>
      <c r="CQ55" s="34">
        <v>8.4343608468770981E-3</v>
      </c>
      <c r="CR55" s="34">
        <v>8.993878960609436E-3</v>
      </c>
      <c r="CS55" s="34">
        <v>9.7132464870810509E-3</v>
      </c>
      <c r="CT55" s="34">
        <v>9.713171049952507E-3</v>
      </c>
      <c r="CU55" t="s">
        <v>843</v>
      </c>
      <c r="CV55" t="s">
        <v>1521</v>
      </c>
      <c r="CW55" s="34">
        <v>8.3366502076387405E-3</v>
      </c>
      <c r="CX55" s="34">
        <v>8.7540829554200172E-3</v>
      </c>
      <c r="CY55" s="34">
        <v>9.4734653830528259E-3</v>
      </c>
      <c r="CZ55" s="34">
        <v>9.7132548689842224E-3</v>
      </c>
      <c r="DA55" s="34">
        <v>9.7132734954357147E-3</v>
      </c>
      <c r="DB55" t="s">
        <v>843</v>
      </c>
      <c r="DC55" s="34">
        <v>1.1244207620620728</v>
      </c>
      <c r="DD55" s="34">
        <v>1.354286789894104</v>
      </c>
      <c r="DE55" s="34">
        <v>1.6186280250549316</v>
      </c>
      <c r="DF55" s="34">
        <v>1.8915879726409912</v>
      </c>
      <c r="DG55" s="34">
        <v>2.2361280918121338</v>
      </c>
      <c r="DH55" t="s">
        <v>1464</v>
      </c>
      <c r="DI55" t="s">
        <v>843</v>
      </c>
      <c r="DJ55" s="34">
        <v>1.2623404264450073</v>
      </c>
      <c r="DK55" s="34">
        <v>1.509443998336792</v>
      </c>
      <c r="DL55" s="34">
        <v>1.7824039459228516</v>
      </c>
      <c r="DM55" s="34">
        <v>2.0911540985107422</v>
      </c>
      <c r="DN55" s="34">
        <v>2.4535889625549316</v>
      </c>
      <c r="DO55" t="s">
        <v>1294</v>
      </c>
      <c r="DP55" t="s">
        <v>843</v>
      </c>
      <c r="DQ55" s="34">
        <v>2.5985629558563232</v>
      </c>
      <c r="DR55" t="s">
        <v>1521</v>
      </c>
      <c r="DS55" t="s">
        <v>843</v>
      </c>
      <c r="DT55" t="s">
        <v>843</v>
      </c>
      <c r="DU55" s="34">
        <v>3.3</v>
      </c>
      <c r="DV55" t="s">
        <v>1461</v>
      </c>
      <c r="DW55" t="s">
        <v>843</v>
      </c>
      <c r="DX55" t="s">
        <v>843</v>
      </c>
      <c r="DY55" t="s">
        <v>432</v>
      </c>
      <c r="DZ55" s="34">
        <v>-1.7795819789171219E-2</v>
      </c>
      <c r="EA55" s="34">
        <v>-1.1286826804280281E-2</v>
      </c>
      <c r="EB55" s="34">
        <v>-3.8618685211986303E-3</v>
      </c>
      <c r="EC55" s="34">
        <v>1.6782781109213829E-2</v>
      </c>
      <c r="ED55" s="34">
        <v>-1.0778033174574375E-3</v>
      </c>
      <c r="EE55" t="s">
        <v>843</v>
      </c>
      <c r="EF55" t="s">
        <v>819</v>
      </c>
      <c r="EG55" s="34">
        <v>1.1574301868677139E-2</v>
      </c>
      <c r="EH55" s="34">
        <v>2.9001880437135696E-2</v>
      </c>
      <c r="EI55" s="34">
        <v>5.1275629550218582E-2</v>
      </c>
      <c r="EJ55" s="34">
        <v>4.3498437851667404E-2</v>
      </c>
      <c r="EK55" s="34">
        <v>-7.197265513241291E-3</v>
      </c>
      <c r="EL55" t="s">
        <v>843</v>
      </c>
      <c r="EM55" t="s">
        <v>1294</v>
      </c>
      <c r="EN55" s="34">
        <v>-3.199438564479351E-3</v>
      </c>
      <c r="EO55" s="34">
        <v>-7.6298289932310581E-3</v>
      </c>
      <c r="EP55" s="34">
        <v>2.1332720294594765E-2</v>
      </c>
      <c r="EQ55" s="34">
        <v>1.0092663578689098E-2</v>
      </c>
      <c r="ER55" s="34">
        <v>-6.8888510577380657E-3</v>
      </c>
      <c r="ES55" t="s">
        <v>843</v>
      </c>
      <c r="ET55" t="s">
        <v>1521</v>
      </c>
      <c r="EU55" s="34">
        <v>-1.090711448341608E-2</v>
      </c>
      <c r="EV55" s="34">
        <v>-1.034905668348074E-2</v>
      </c>
      <c r="EW55" s="34">
        <v>-1.3631027191877365E-2</v>
      </c>
      <c r="EX55" s="34">
        <v>-2.3147132247686386E-2</v>
      </c>
      <c r="EY55" s="34">
        <v>-2.4441838264465332E-2</v>
      </c>
      <c r="EZ55" t="s">
        <v>843</v>
      </c>
      <c r="FA55" t="s">
        <v>465</v>
      </c>
      <c r="FB55" s="34">
        <v>4.3569402769207954E-3</v>
      </c>
      <c r="FC55" s="34">
        <v>-4.8964922316372395E-3</v>
      </c>
      <c r="FD55" s="34">
        <v>-9.5402942970395088E-3</v>
      </c>
      <c r="FE55" s="34">
        <v>-6.2587708234786987E-3</v>
      </c>
      <c r="FF55" s="34">
        <v>-1.6041355207562447E-2</v>
      </c>
      <c r="FG55" t="s">
        <v>843</v>
      </c>
      <c r="FH55" s="34"/>
      <c r="FI55" s="34"/>
      <c r="FJ55" s="34"/>
      <c r="FK55" s="34"/>
      <c r="FL55" s="34"/>
      <c r="FM55" t="s">
        <v>843</v>
      </c>
      <c r="FN55" t="s">
        <v>843</v>
      </c>
      <c r="FO55" s="34">
        <v>0.79913999999999996</v>
      </c>
      <c r="FP55" t="s">
        <v>1462</v>
      </c>
      <c r="FQ55" t="s">
        <v>843</v>
      </c>
      <c r="FR55" t="s">
        <v>843</v>
      </c>
      <c r="FS55" s="34">
        <v>0.77776000000000001</v>
      </c>
      <c r="FT55" t="s">
        <v>1462</v>
      </c>
      <c r="FU55" t="s">
        <v>843</v>
      </c>
      <c r="FV55" t="s">
        <v>843</v>
      </c>
      <c r="FW55" s="34">
        <v>0.82001999999999997</v>
      </c>
      <c r="FX55" t="s">
        <v>1462</v>
      </c>
      <c r="FY55" t="s">
        <v>843</v>
      </c>
      <c r="FZ55" s="34">
        <v>-9.232676774263382E-2</v>
      </c>
      <c r="GA55" s="34">
        <v>-0.11181658506393433</v>
      </c>
      <c r="GB55" s="34">
        <v>-0.12340240180492401</v>
      </c>
      <c r="GC55" s="34">
        <v>-0.12046577781438828</v>
      </c>
      <c r="GD55" s="34">
        <v>-0.13433836400508881</v>
      </c>
      <c r="GE55" t="s">
        <v>830</v>
      </c>
      <c r="GF55" t="s">
        <v>843</v>
      </c>
      <c r="GG55" s="34">
        <v>-9.3304775655269623E-2</v>
      </c>
      <c r="GH55" s="34">
        <v>-0.11453459411859512</v>
      </c>
      <c r="GI55" s="34">
        <v>-0.1288951188325882</v>
      </c>
      <c r="GJ55" s="34">
        <v>-0.13044001162052155</v>
      </c>
      <c r="GK55" s="34"/>
      <c r="GL55" t="s">
        <v>832</v>
      </c>
      <c r="GM55" t="s">
        <v>843</v>
      </c>
      <c r="GN55" s="34">
        <v>0.24147117137908936</v>
      </c>
      <c r="GO55" t="s">
        <v>832</v>
      </c>
      <c r="GP55" t="s">
        <v>843</v>
      </c>
      <c r="GQ55" t="s">
        <v>843</v>
      </c>
      <c r="GR55" s="34">
        <v>5.6907432153820992E-3</v>
      </c>
      <c r="GS55" s="34">
        <v>6.6905044950544834E-3</v>
      </c>
      <c r="GT55" s="34">
        <v>9.6866758540272713E-3</v>
      </c>
      <c r="GU55" s="34">
        <v>3.3796573989093304E-3</v>
      </c>
      <c r="GV55" s="34">
        <v>4.0556947351433337E-4</v>
      </c>
      <c r="GW55" t="s">
        <v>832</v>
      </c>
      <c r="GX55" t="s">
        <v>843</v>
      </c>
      <c r="GY55" t="s">
        <v>843</v>
      </c>
      <c r="GZ55" t="s">
        <v>843</v>
      </c>
      <c r="HA55" t="s">
        <v>843</v>
      </c>
      <c r="HB55" t="s">
        <v>843</v>
      </c>
      <c r="HC55" t="s">
        <v>843</v>
      </c>
      <c r="HD55" t="s">
        <v>843</v>
      </c>
      <c r="HE55" t="s">
        <v>843</v>
      </c>
      <c r="HF55" t="s">
        <v>843</v>
      </c>
      <c r="HG55" t="s">
        <v>843</v>
      </c>
      <c r="HH55" s="34">
        <v>6307659</v>
      </c>
      <c r="HI55" s="34">
        <v>6465729</v>
      </c>
      <c r="HJ55" s="34">
        <v>6648938</v>
      </c>
      <c r="HK55" s="34">
        <v>6860846</v>
      </c>
      <c r="HL55" s="34">
        <v>7120496</v>
      </c>
      <c r="HM55" s="34">
        <v>7388874</v>
      </c>
      <c r="HN55" s="34">
        <v>7658190</v>
      </c>
      <c r="HO55" s="34">
        <v>7944609</v>
      </c>
      <c r="HP55" s="34">
        <v>8278109</v>
      </c>
      <c r="HQ55" s="34">
        <v>8709366</v>
      </c>
      <c r="HR55" s="34">
        <v>9126605</v>
      </c>
      <c r="HS55" s="34">
        <v>9455733</v>
      </c>
      <c r="HT55" s="34">
        <v>9795479</v>
      </c>
      <c r="HU55" s="34">
        <v>10149577</v>
      </c>
      <c r="HV55" s="34">
        <v>10494913</v>
      </c>
      <c r="HW55" s="34">
        <v>10727148</v>
      </c>
      <c r="HX55" s="34">
        <v>10903327</v>
      </c>
      <c r="HY55" s="34">
        <v>11155593</v>
      </c>
      <c r="HZ55" s="34">
        <v>11493472</v>
      </c>
      <c r="IA55" s="34">
        <v>11874838</v>
      </c>
      <c r="IB55" s="34">
        <v>12220227</v>
      </c>
      <c r="IC55" s="34">
        <v>12551213</v>
      </c>
      <c r="ID55" s="34">
        <v>12889576</v>
      </c>
      <c r="IE55" s="34">
        <v>13238559</v>
      </c>
      <c r="IF55" s="34">
        <v>13591657</v>
      </c>
      <c r="IG55" s="34">
        <v>13948140</v>
      </c>
      <c r="IH55" s="34">
        <v>14307816</v>
      </c>
      <c r="II55" s="34">
        <v>14673012</v>
      </c>
      <c r="IJ55" s="34">
        <v>15043647</v>
      </c>
      <c r="IK55" s="34">
        <v>15419302</v>
      </c>
      <c r="IL55" s="34">
        <v>15800530</v>
      </c>
      <c r="IM55" s="34">
        <v>16187388</v>
      </c>
      <c r="IN55" s="34">
        <v>16580035</v>
      </c>
      <c r="IO55" s="34">
        <v>16979760</v>
      </c>
      <c r="IP55" s="34">
        <v>17386443</v>
      </c>
      <c r="IQ55" s="34">
        <v>17799740</v>
      </c>
      <c r="IR55" s="34">
        <v>18217324</v>
      </c>
      <c r="IS55" s="34">
        <v>18639033</v>
      </c>
      <c r="IT55" s="34">
        <v>19066058</v>
      </c>
      <c r="IU55" s="34">
        <v>19496105</v>
      </c>
      <c r="IV55" s="34">
        <v>19928151</v>
      </c>
      <c r="IW55" s="34">
        <v>20361593</v>
      </c>
      <c r="IX55" s="34">
        <v>20794876</v>
      </c>
      <c r="IY55" s="34">
        <v>21227305</v>
      </c>
      <c r="IZ55" s="34">
        <v>21659444</v>
      </c>
      <c r="JA55" s="34">
        <v>22090717</v>
      </c>
      <c r="JB55" s="34">
        <v>22521094</v>
      </c>
      <c r="JC55" s="34">
        <v>22949637</v>
      </c>
      <c r="JD55" s="34">
        <v>23374034</v>
      </c>
      <c r="JE55" s="34">
        <v>23793823</v>
      </c>
      <c r="JF55" s="34">
        <v>24208671</v>
      </c>
      <c r="JG55" s="34">
        <v>24618374</v>
      </c>
      <c r="JH55" s="34">
        <v>25025719</v>
      </c>
      <c r="JI55" s="34">
        <v>25430856</v>
      </c>
      <c r="JJ55" s="34">
        <v>25832093</v>
      </c>
      <c r="JK55" s="34">
        <v>26228499</v>
      </c>
      <c r="JL55" s="34">
        <v>26621890</v>
      </c>
      <c r="JM55" s="34">
        <v>27012198</v>
      </c>
      <c r="JN55" s="34">
        <v>27397595</v>
      </c>
      <c r="JO55" s="34">
        <v>27778943</v>
      </c>
      <c r="JP55" s="34">
        <v>28157362</v>
      </c>
      <c r="JQ55" s="34">
        <v>28532617</v>
      </c>
      <c r="JR55" s="34">
        <v>28905042</v>
      </c>
      <c r="JS55" s="34">
        <v>29276644</v>
      </c>
      <c r="JT55" s="34">
        <v>29648035</v>
      </c>
      <c r="JU55" s="34">
        <v>30018379</v>
      </c>
      <c r="JV55" s="34">
        <v>30386201</v>
      </c>
      <c r="JW55" s="34">
        <v>30752352</v>
      </c>
      <c r="JX55" s="34">
        <v>31116822</v>
      </c>
      <c r="JY55" s="34">
        <v>31476578</v>
      </c>
      <c r="JZ55" s="34">
        <v>31830631</v>
      </c>
      <c r="KA55" s="34">
        <v>32179906</v>
      </c>
      <c r="KB55" s="34">
        <v>32522742</v>
      </c>
      <c r="KC55" s="34">
        <v>32860446.000000004</v>
      </c>
      <c r="KD55" s="34">
        <v>33194055.999999996</v>
      </c>
      <c r="KE55" s="34">
        <v>33522341.999999996</v>
      </c>
      <c r="KF55" s="34">
        <v>33843627</v>
      </c>
      <c r="KG55" s="34">
        <v>34157130</v>
      </c>
      <c r="KH55" s="34">
        <v>34464495</v>
      </c>
      <c r="KI55" s="34">
        <v>34764730</v>
      </c>
      <c r="KJ55" s="34">
        <v>35058272</v>
      </c>
      <c r="KK55" s="34">
        <v>35345592</v>
      </c>
      <c r="KL55" s="34">
        <v>35624774</v>
      </c>
      <c r="KM55" s="34">
        <v>35895828</v>
      </c>
      <c r="KN55" s="34">
        <v>36158609</v>
      </c>
      <c r="KO55" s="34">
        <v>36412719</v>
      </c>
      <c r="KP55" s="34">
        <v>36657929</v>
      </c>
      <c r="KQ55" s="34">
        <v>36895448</v>
      </c>
      <c r="KR55" s="34">
        <v>37126062</v>
      </c>
      <c r="KS55" s="34">
        <v>37348321</v>
      </c>
      <c r="KT55" s="34">
        <v>37562757</v>
      </c>
      <c r="KU55" s="34">
        <v>37770027</v>
      </c>
      <c r="KV55" s="34">
        <v>37971374</v>
      </c>
      <c r="KW55" s="34">
        <v>38167025</v>
      </c>
      <c r="KX55" s="34">
        <v>38357054</v>
      </c>
      <c r="KY55" s="34">
        <v>38541283</v>
      </c>
      <c r="KZ55" s="34">
        <v>38719908</v>
      </c>
      <c r="LA55" s="34">
        <v>38893768</v>
      </c>
      <c r="LB55" s="34">
        <v>39063355</v>
      </c>
      <c r="LC55" s="34">
        <v>39228497</v>
      </c>
      <c r="LD55" s="34">
        <v>39388467</v>
      </c>
      <c r="LE55" t="s">
        <v>843</v>
      </c>
      <c r="LF55" t="s">
        <v>843</v>
      </c>
      <c r="LG55" t="s">
        <v>843</v>
      </c>
      <c r="LH55" s="34">
        <v>2.0417211577296257E-2</v>
      </c>
      <c r="LI55" s="34">
        <v>2.4751158431172371E-2</v>
      </c>
      <c r="LJ55" s="34">
        <v>2.7941375970840454E-2</v>
      </c>
      <c r="LK55" s="34">
        <v>3.1373616307973862E-2</v>
      </c>
      <c r="LL55" s="34">
        <v>3.7146627902984619E-2</v>
      </c>
      <c r="LM55" s="34">
        <v>3.6997970193624496E-2</v>
      </c>
      <c r="LN55" s="34">
        <v>3.5800307989120483E-2</v>
      </c>
      <c r="LO55" s="34">
        <v>3.6717921495437622E-2</v>
      </c>
      <c r="LP55" s="34">
        <v>4.1120976209640503E-2</v>
      </c>
      <c r="LQ55" s="34">
        <v>5.0784438848495483E-2</v>
      </c>
      <c r="LR55" s="34">
        <v>4.6794775873422623E-2</v>
      </c>
      <c r="LS55" s="34">
        <v>3.5427451133728027E-2</v>
      </c>
      <c r="LT55" s="34">
        <v>3.5299729555845261E-2</v>
      </c>
      <c r="LU55" s="34">
        <v>3.55110764503479E-2</v>
      </c>
      <c r="LV55" s="34">
        <v>3.3458635210990906E-2</v>
      </c>
      <c r="LW55" s="34">
        <v>2.1887060254812241E-2</v>
      </c>
      <c r="LX55" s="34">
        <v>1.6290247440338135E-2</v>
      </c>
      <c r="LY55" s="34">
        <v>2.2873014211654663E-2</v>
      </c>
      <c r="LZ55" s="34">
        <v>2.9838236048817635E-2</v>
      </c>
      <c r="MA55" s="34">
        <v>3.2642487436532974E-2</v>
      </c>
      <c r="MB55" s="34">
        <v>2.8670821338891983E-2</v>
      </c>
      <c r="MC55" s="34">
        <v>2.6724783703684807E-2</v>
      </c>
      <c r="MD55" s="34">
        <v>2.6601608842611313E-2</v>
      </c>
      <c r="ME55" s="34">
        <v>2.6714785024523735E-2</v>
      </c>
      <c r="MF55" s="34">
        <v>2.6322441175580025E-2</v>
      </c>
      <c r="MG55" s="34">
        <v>2.5890016928315163E-2</v>
      </c>
      <c r="MH55" s="34">
        <v>2.5459796190261841E-2</v>
      </c>
      <c r="MI55" s="34">
        <v>2.5203926488757133E-2</v>
      </c>
      <c r="MJ55" s="34">
        <v>2.4945888668298721E-2</v>
      </c>
      <c r="MK55" s="34">
        <v>2.4664325639605522E-2</v>
      </c>
      <c r="ML55" s="34">
        <v>2.4423383176326752E-2</v>
      </c>
      <c r="MM55" s="34">
        <v>2.4188937619328499E-2</v>
      </c>
      <c r="MN55" s="34">
        <v>2.3966839537024498E-2</v>
      </c>
      <c r="MO55" s="34">
        <v>2.3822786286473274E-2</v>
      </c>
      <c r="MP55" s="34">
        <v>2.3668717592954636E-2</v>
      </c>
      <c r="MQ55" s="34">
        <v>2.349308505654335E-2</v>
      </c>
      <c r="MR55" s="34">
        <v>2.3189159110188484E-2</v>
      </c>
      <c r="MS55" s="34">
        <v>2.2884920239448547E-2</v>
      </c>
      <c r="MT55" s="34">
        <v>2.2651756182312965E-2</v>
      </c>
      <c r="MU55" s="34">
        <v>2.2305015474557877E-2</v>
      </c>
      <c r="MV55" s="34">
        <v>2.1918652579188347E-2</v>
      </c>
      <c r="MW55" s="34">
        <v>2.1517075598239899E-2</v>
      </c>
      <c r="MX55" s="34">
        <v>2.1056180819869041E-2</v>
      </c>
      <c r="MY55" s="34">
        <v>2.0581714808940887E-2</v>
      </c>
      <c r="MZ55" s="34">
        <v>2.0153246819972992E-2</v>
      </c>
      <c r="NA55" s="34">
        <v>1.9715903326869011E-2</v>
      </c>
      <c r="NB55" s="34">
        <v>1.9294906407594681E-2</v>
      </c>
      <c r="NC55" s="34">
        <v>1.8849737942218781E-2</v>
      </c>
      <c r="ND55" s="34">
        <v>1.8323628231883049E-2</v>
      </c>
      <c r="NE55" s="34">
        <v>1.7800260335206985E-2</v>
      </c>
      <c r="NF55" s="34">
        <v>1.728486642241478E-2</v>
      </c>
      <c r="NG55" s="34">
        <v>1.6782199963927269E-2</v>
      </c>
      <c r="NH55" s="34">
        <v>1.6410982236266136E-2</v>
      </c>
      <c r="NI55" s="34">
        <v>1.6059184446930885E-2</v>
      </c>
      <c r="NJ55" s="34">
        <v>1.5654394403100014E-2</v>
      </c>
      <c r="NK55" s="34">
        <v>1.5228933654725552E-2</v>
      </c>
      <c r="NL55" s="34">
        <v>1.4887241646647453E-2</v>
      </c>
      <c r="NM55" s="34">
        <v>1.4554732479155064E-2</v>
      </c>
      <c r="NN55" s="34">
        <v>1.4166694134473801E-2</v>
      </c>
      <c r="NO55" s="34">
        <v>1.3823051936924458E-2</v>
      </c>
      <c r="NP55" s="34">
        <v>1.3530559837818146E-2</v>
      </c>
      <c r="NQ55" s="34">
        <v>1.3239040970802307E-2</v>
      </c>
      <c r="NR55" s="34">
        <v>1.29681546241045E-2</v>
      </c>
      <c r="NS55" s="34">
        <v>1.2774021364748478E-2</v>
      </c>
      <c r="NT55" s="34">
        <v>1.2605785392224789E-2</v>
      </c>
      <c r="NU55" s="34">
        <v>1.2413977645337582E-2</v>
      </c>
      <c r="NV55" s="34">
        <v>1.2178763747215271E-2</v>
      </c>
      <c r="NW55" s="34">
        <v>1.1977888643741608E-2</v>
      </c>
      <c r="NX55" s="34">
        <v>1.1782093904912472E-2</v>
      </c>
      <c r="NY55" s="34">
        <v>1.1495140381157398E-2</v>
      </c>
      <c r="NZ55" s="34">
        <v>1.1185351759195328E-2</v>
      </c>
      <c r="OA55" s="34">
        <v>1.0913155041635036E-2</v>
      </c>
      <c r="OB55" s="34">
        <v>1.0597378015518188E-2</v>
      </c>
      <c r="OC55" s="34">
        <v>1.0330086573958397E-2</v>
      </c>
      <c r="OD55" s="34">
        <v>1.0101138614118099E-2</v>
      </c>
      <c r="OE55" s="34">
        <v>9.841318242251873E-3</v>
      </c>
      <c r="OF55" s="34">
        <v>9.5385676249861717E-3</v>
      </c>
      <c r="OG55" s="34">
        <v>9.220639243721962E-3</v>
      </c>
      <c r="OH55" s="34">
        <v>8.9583145454525948E-3</v>
      </c>
      <c r="OI55" s="34">
        <v>8.6737032979726791E-3</v>
      </c>
      <c r="OJ55" s="34">
        <v>8.4082242101430893E-3</v>
      </c>
      <c r="OK55" s="34">
        <v>8.1620970740914345E-3</v>
      </c>
      <c r="OL55" s="34">
        <v>7.8676063567399979E-3</v>
      </c>
      <c r="OM55" s="34">
        <v>7.5797825120389462E-3</v>
      </c>
      <c r="ON55" s="34">
        <v>7.2939898818731308E-3</v>
      </c>
      <c r="OO55" s="34">
        <v>7.0030698552727699E-3</v>
      </c>
      <c r="OP55" s="34">
        <v>6.7116119898855686E-3</v>
      </c>
      <c r="OQ55" s="34">
        <v>6.4584342762827873E-3</v>
      </c>
      <c r="OR55" s="34">
        <v>6.231019739061594E-3</v>
      </c>
      <c r="OS55" s="34">
        <v>5.9687546454370022E-3</v>
      </c>
      <c r="OT55" s="34">
        <v>5.7250969111919403E-3</v>
      </c>
      <c r="OU55" s="34">
        <v>5.5027971975505352E-3</v>
      </c>
      <c r="OV55" s="34">
        <v>5.3167087025940418E-3</v>
      </c>
      <c r="OW55" s="34">
        <v>5.1393629983067513E-3</v>
      </c>
      <c r="OX55" s="34">
        <v>4.9665253609418869E-3</v>
      </c>
      <c r="OY55" s="34">
        <v>4.7915042378008366E-3</v>
      </c>
      <c r="OZ55" s="34">
        <v>4.6239336952567101E-3</v>
      </c>
      <c r="PA55" s="34">
        <v>4.4801458716392517E-3</v>
      </c>
      <c r="PB55" s="34">
        <v>4.3507833033800125E-3</v>
      </c>
      <c r="PC55" s="34">
        <v>4.2186318896710873E-3</v>
      </c>
      <c r="PD55" s="34">
        <v>4.0696109645068645E-3</v>
      </c>
      <c r="PE55" t="s">
        <v>1300</v>
      </c>
      <c r="PF55" t="s">
        <v>843</v>
      </c>
      <c r="PG55" t="s">
        <v>843</v>
      </c>
      <c r="PH55" t="s">
        <v>843</v>
      </c>
      <c r="PI55" t="s">
        <v>843</v>
      </c>
      <c r="PJ55" t="s">
        <v>1300</v>
      </c>
      <c r="PK55" s="34">
        <v>0.49233496189117432</v>
      </c>
      <c r="PL55" s="34">
        <v>0.49239397048950195</v>
      </c>
      <c r="PM55" s="34">
        <v>0.49251535534858704</v>
      </c>
      <c r="PN55" s="34">
        <v>0.49272698163986206</v>
      </c>
      <c r="PO55" s="34">
        <v>0.49301326274871826</v>
      </c>
      <c r="PP55" s="34">
        <v>0.49329951405525208</v>
      </c>
      <c r="PQ55" s="34">
        <v>0.49357366561889648</v>
      </c>
      <c r="PR55" s="34">
        <v>0.49387186765670776</v>
      </c>
      <c r="PS55" s="34">
        <v>0.49416866898536682</v>
      </c>
      <c r="PT55" s="34">
        <v>0.49449408054351807</v>
      </c>
      <c r="PU55" s="34">
        <v>0.49482068419456482</v>
      </c>
      <c r="PV55" s="34">
        <v>0.49509182572364807</v>
      </c>
      <c r="PW55" s="34">
        <v>0.49535036087036133</v>
      </c>
      <c r="PX55" s="34">
        <v>0.49559465050697327</v>
      </c>
      <c r="PY55" s="34">
        <v>0.49581173062324524</v>
      </c>
      <c r="PZ55" s="34">
        <v>0.49591651558876038</v>
      </c>
      <c r="QA55" s="34">
        <v>0.49598300457000732</v>
      </c>
      <c r="QB55" s="34">
        <v>0.49610906839370728</v>
      </c>
      <c r="QC55" s="34">
        <v>0.49624785780906677</v>
      </c>
      <c r="QD55" s="34">
        <v>0.49636703729629517</v>
      </c>
      <c r="QE55" s="34">
        <v>0.496439129114151</v>
      </c>
      <c r="QF55" s="34">
        <v>0.49650865793228149</v>
      </c>
      <c r="QG55" s="34">
        <v>0.49659708142280579</v>
      </c>
      <c r="QH55" s="34">
        <v>0.49667936563491821</v>
      </c>
      <c r="QI55" s="34">
        <v>0.49672919511795044</v>
      </c>
      <c r="QJ55" s="34">
        <v>0.49675226211547852</v>
      </c>
      <c r="QK55" s="34">
        <v>0.49676483869552612</v>
      </c>
      <c r="QL55" s="34">
        <v>0.49676984548568726</v>
      </c>
      <c r="QM55" s="34">
        <v>0.49676591157913208</v>
      </c>
      <c r="QN55" s="34">
        <v>0.49675199389457703</v>
      </c>
      <c r="QO55" s="34">
        <v>0.49673047661781311</v>
      </c>
      <c r="QP55" s="34">
        <v>0.49670162796974182</v>
      </c>
      <c r="QQ55" s="34">
        <v>0.49666601419448853</v>
      </c>
      <c r="QR55" s="34">
        <v>0.49662461876869202</v>
      </c>
      <c r="QS55" s="34">
        <v>0.49657723307609558</v>
      </c>
      <c r="QT55" s="34">
        <v>0.49652332067489624</v>
      </c>
      <c r="QU55" s="34">
        <v>0.49646270275115967</v>
      </c>
      <c r="QV55" s="34">
        <v>0.4963969886302948</v>
      </c>
      <c r="QW55" s="34">
        <v>0.49632686376571655</v>
      </c>
      <c r="QX55" s="34">
        <v>0.49625116586685181</v>
      </c>
      <c r="QY55" s="34">
        <v>0.49617007374763489</v>
      </c>
      <c r="QZ55" s="34">
        <v>0.49608388543128967</v>
      </c>
      <c r="RA55" s="34">
        <v>0.49599188566207886</v>
      </c>
      <c r="RB55" s="34">
        <v>0.49589583277702332</v>
      </c>
      <c r="RC55" s="34">
        <v>0.49579629302024841</v>
      </c>
      <c r="RD55" s="34">
        <v>0.49569195508956909</v>
      </c>
      <c r="RE55" s="34">
        <v>0.49558237195014954</v>
      </c>
      <c r="RF55" s="34">
        <v>0.49546834826469421</v>
      </c>
      <c r="RG55" s="34">
        <v>0.495350182056427</v>
      </c>
      <c r="RH55" s="34">
        <v>0.49522832036018372</v>
      </c>
      <c r="RI55" s="34">
        <v>0.49510136246681213</v>
      </c>
      <c r="RJ55" s="34">
        <v>0.49496906995773315</v>
      </c>
      <c r="RK55" s="34">
        <v>0.4948345422744751</v>
      </c>
      <c r="RL55" s="34">
        <v>0.49469766020774841</v>
      </c>
      <c r="RM55" s="34">
        <v>0.49455830454826355</v>
      </c>
      <c r="RN55" s="34">
        <v>0.49441534280776978</v>
      </c>
      <c r="RO55" s="34">
        <v>0.49427026510238647</v>
      </c>
      <c r="RP55" s="34">
        <v>0.49412328004837036</v>
      </c>
      <c r="RQ55" s="34">
        <v>0.49397236108779907</v>
      </c>
      <c r="RR55" s="34">
        <v>0.49381959438323975</v>
      </c>
      <c r="RS55" s="34">
        <v>0.49366533756256104</v>
      </c>
      <c r="RT55" s="34">
        <v>0.49351021647453308</v>
      </c>
      <c r="RU55" s="34">
        <v>0.49335432052612305</v>
      </c>
      <c r="RV55" s="34">
        <v>0.4931977391242981</v>
      </c>
      <c r="RW55" s="34">
        <v>0.49304023385047913</v>
      </c>
      <c r="RX55" s="34">
        <v>0.49288171529769897</v>
      </c>
      <c r="RY55" s="34">
        <v>0.49272263050079346</v>
      </c>
      <c r="RZ55" s="34">
        <v>0.4925629198551178</v>
      </c>
      <c r="SA55" s="34">
        <v>0.4924030601978302</v>
      </c>
      <c r="SB55" s="34">
        <v>0.49224105477333069</v>
      </c>
      <c r="SC55" s="34">
        <v>0.49207589030265808</v>
      </c>
      <c r="SD55" s="34">
        <v>0.49190786480903625</v>
      </c>
      <c r="SE55" s="34">
        <v>0.49173542857170105</v>
      </c>
      <c r="SF55" s="34">
        <v>0.4915575385093689</v>
      </c>
      <c r="SG55" s="34">
        <v>0.49137556552886963</v>
      </c>
      <c r="SH55" s="34">
        <v>0.49119094014167786</v>
      </c>
      <c r="SI55" s="34">
        <v>0.49100339412689209</v>
      </c>
      <c r="SJ55" s="34">
        <v>0.49081131815910339</v>
      </c>
      <c r="SK55" s="34">
        <v>0.49061650037765503</v>
      </c>
      <c r="SL55" s="34">
        <v>0.49042055010795593</v>
      </c>
      <c r="SM55" s="34">
        <v>0.49022263288497925</v>
      </c>
      <c r="SN55" s="34">
        <v>0.49002185463905334</v>
      </c>
      <c r="SO55" s="34">
        <v>0.48981785774230957</v>
      </c>
      <c r="SP55" s="34">
        <v>0.48961171507835388</v>
      </c>
      <c r="SQ55" s="34">
        <v>0.48940497636795044</v>
      </c>
      <c r="SR55" s="34">
        <v>0.48919665813446045</v>
      </c>
      <c r="SS55" s="34">
        <v>0.48898717761039734</v>
      </c>
      <c r="ST55" s="34">
        <v>0.488779217004776</v>
      </c>
      <c r="SU55" s="34">
        <v>0.48857370018959045</v>
      </c>
      <c r="SV55" s="34">
        <v>0.48836863040924072</v>
      </c>
      <c r="SW55" s="34">
        <v>0.48816457390785217</v>
      </c>
      <c r="SX55" s="34">
        <v>0.48796337842941284</v>
      </c>
      <c r="SY55" s="34">
        <v>0.48776364326477051</v>
      </c>
      <c r="SZ55" s="34">
        <v>0.48756682872772217</v>
      </c>
      <c r="TA55" s="34">
        <v>0.48737442493438721</v>
      </c>
      <c r="TB55" s="34">
        <v>0.48718389868736267</v>
      </c>
      <c r="TC55" s="34">
        <v>0.4869978129863739</v>
      </c>
      <c r="TD55" s="34">
        <v>0.48681813478469849</v>
      </c>
      <c r="TE55" s="34">
        <v>0.4866427481174469</v>
      </c>
      <c r="TF55" s="34">
        <v>0.48647275567054749</v>
      </c>
      <c r="TG55" s="34">
        <v>0.48630639910697937</v>
      </c>
      <c r="TH55" t="s">
        <v>843</v>
      </c>
      <c r="TI55" t="s">
        <v>843</v>
      </c>
      <c r="TJ55" t="s">
        <v>1300</v>
      </c>
      <c r="TK55" s="34">
        <v>0.49370483615991001</v>
      </c>
      <c r="TL55" s="34">
        <v>0.49926535739434796</v>
      </c>
      <c r="TM55" s="34">
        <v>0.504633145924958</v>
      </c>
      <c r="TN55" s="34">
        <v>0.50989222028886805</v>
      </c>
      <c r="TO55" s="34">
        <v>0.51579960160078697</v>
      </c>
      <c r="TP55" s="34">
        <v>0.51997526822251505</v>
      </c>
      <c r="TQ55" s="34">
        <v>0.52227703427814098</v>
      </c>
      <c r="TR55" s="34">
        <v>0.52373587399103794</v>
      </c>
      <c r="TS55" s="34">
        <v>0.52597368553615298</v>
      </c>
      <c r="TT55" s="34">
        <v>0.52829850071750395</v>
      </c>
      <c r="TU55" s="34">
        <v>0.527937577667842</v>
      </c>
      <c r="TV55" s="34">
        <v>0.52519942134575903</v>
      </c>
      <c r="TW55" s="34">
        <v>0.52210984271417504</v>
      </c>
      <c r="TX55" s="34">
        <v>0.51887785476784598</v>
      </c>
      <c r="TY55" s="34">
        <v>0.51569191262909497</v>
      </c>
      <c r="TZ55" s="34">
        <v>0.50922568099061893</v>
      </c>
      <c r="UA55" s="34">
        <v>0.50198689345064595</v>
      </c>
      <c r="UB55" s="34">
        <v>0.49919264713224998</v>
      </c>
      <c r="UC55" s="34">
        <v>0.50068893452348706</v>
      </c>
      <c r="UD55" s="34">
        <v>0.50450978783878997</v>
      </c>
      <c r="UE55" s="34">
        <v>0.50812998433376</v>
      </c>
      <c r="UF55" s="34">
        <v>0.51230355185590393</v>
      </c>
      <c r="UG55" s="34">
        <v>0.51746576002710398</v>
      </c>
      <c r="UH55" s="34">
        <v>0.52357042786907604</v>
      </c>
      <c r="UI55" s="34">
        <v>0.53039362564867498</v>
      </c>
      <c r="UJ55" s="34">
        <v>0.53805041389031105</v>
      </c>
      <c r="UK55" s="34">
        <v>0.54603419368945605</v>
      </c>
      <c r="UL55" s="34">
        <v>0.55366243140808402</v>
      </c>
      <c r="UM55" s="34">
        <v>0.56094270225830201</v>
      </c>
      <c r="UN55" s="34">
        <v>0.56792564280795599</v>
      </c>
      <c r="UO55" s="34">
        <v>0.57447512836594694</v>
      </c>
      <c r="UP55" s="34">
        <v>0.58014745800866696</v>
      </c>
      <c r="UQ55" s="34">
        <v>0.58479249289883906</v>
      </c>
      <c r="UR55" s="34">
        <v>0.58868958067397803</v>
      </c>
      <c r="US55" s="34">
        <v>0.59212921217206993</v>
      </c>
      <c r="UT55" s="34">
        <v>0.59526709378900999</v>
      </c>
      <c r="UU55" s="34">
        <v>0.59808740295775598</v>
      </c>
      <c r="UV55" s="34">
        <v>0.60054337584313999</v>
      </c>
      <c r="UW55" s="34">
        <v>0.60270823673387997</v>
      </c>
      <c r="UX55" s="34">
        <v>0.604676472556954</v>
      </c>
      <c r="UY55" s="34">
        <v>0.60637005410085498</v>
      </c>
      <c r="UZ55" s="34">
        <v>0.60788390653216806</v>
      </c>
      <c r="VA55" s="34">
        <v>0.60939188554449897</v>
      </c>
      <c r="VB55" s="34">
        <v>0.610885201866181</v>
      </c>
      <c r="VC55" s="34">
        <v>0.61229934185520496</v>
      </c>
      <c r="VD55" s="34">
        <v>0.61370753606594097</v>
      </c>
      <c r="VE55" s="34">
        <v>0.61502709415448498</v>
      </c>
      <c r="VF55" s="34">
        <v>0.61634640705529298</v>
      </c>
      <c r="VG55" s="34">
        <v>0.61792120730895694</v>
      </c>
      <c r="VH55" s="34">
        <v>0.61975870796382704</v>
      </c>
      <c r="VI55" s="34">
        <v>0.62188262259176907</v>
      </c>
      <c r="VJ55" s="34">
        <v>0.62421780983585695</v>
      </c>
      <c r="VK55" s="34">
        <v>0.62670106248094104</v>
      </c>
      <c r="VL55" s="34">
        <v>0.62935077036633702</v>
      </c>
      <c r="VM55" s="34">
        <v>0.63212373074067196</v>
      </c>
      <c r="VN55" s="34">
        <v>0.63502070781862097</v>
      </c>
      <c r="VO55" s="34">
        <v>0.63797947174260505</v>
      </c>
      <c r="VP55" s="34">
        <v>0.64094599704648203</v>
      </c>
      <c r="VQ55" s="34">
        <v>0.64386799279279794</v>
      </c>
      <c r="VR55" s="34">
        <v>0.64724780289962391</v>
      </c>
      <c r="VS55" s="34">
        <v>0.65061735896992101</v>
      </c>
      <c r="VT55" s="34">
        <v>0.65348695494703501</v>
      </c>
      <c r="VU55" s="34">
        <v>0.65638998206610499</v>
      </c>
      <c r="VV55" s="34">
        <v>0.65917480159269604</v>
      </c>
      <c r="VW55" s="34">
        <v>0.66159578535305996</v>
      </c>
      <c r="VX55" s="34">
        <v>0.66359637540721295</v>
      </c>
      <c r="VY55" s="34">
        <v>0.66523442663990806</v>
      </c>
      <c r="VZ55" s="34">
        <v>0.66654441043313395</v>
      </c>
      <c r="WA55" s="34">
        <v>0.66751246853691404</v>
      </c>
      <c r="WB55" s="34">
        <v>0.66815074897673499</v>
      </c>
      <c r="WC55" s="34">
        <v>0.66842644432653597</v>
      </c>
      <c r="WD55" s="34">
        <v>0.66840700218328808</v>
      </c>
      <c r="WE55" s="34">
        <v>0.66816901029084508</v>
      </c>
      <c r="WF55" s="34">
        <v>0.6676478615049839</v>
      </c>
      <c r="WG55" s="34">
        <v>0.66683149035525302</v>
      </c>
      <c r="WH55" s="34">
        <v>0.66573455697099004</v>
      </c>
      <c r="WI55" s="34">
        <v>0.664516734568668</v>
      </c>
      <c r="WJ55" s="34">
        <v>0.66337741690567398</v>
      </c>
      <c r="WK55" s="34">
        <v>0.66234379268206001</v>
      </c>
      <c r="WL55" s="34">
        <v>0.66145016802949397</v>
      </c>
      <c r="WM55" s="34">
        <v>0.66068704127801792</v>
      </c>
      <c r="WN55" s="34">
        <v>0.66014994655981496</v>
      </c>
      <c r="WO55" s="34">
        <v>0.65995945686560697</v>
      </c>
      <c r="WP55" s="34">
        <v>0.66000546080174005</v>
      </c>
      <c r="WQ55" s="34">
        <v>0.66010806251020393</v>
      </c>
      <c r="WR55" s="34">
        <v>0.66020383344342093</v>
      </c>
      <c r="WS55" s="34">
        <v>0.66035889534294201</v>
      </c>
      <c r="WT55" s="34">
        <v>0.6605242332333251</v>
      </c>
      <c r="WU55" s="34">
        <v>0.66071818579517294</v>
      </c>
      <c r="WV55" s="34">
        <v>0.66097773630871204</v>
      </c>
      <c r="WW55" s="34">
        <v>0.66125935140036907</v>
      </c>
      <c r="WX55" s="34">
        <v>0.6614880145374531</v>
      </c>
      <c r="WY55" s="34">
        <v>0.66157960204442401</v>
      </c>
      <c r="WZ55" s="34">
        <v>0.66158002883378997</v>
      </c>
      <c r="XA55" s="34">
        <v>0.66147495762480901</v>
      </c>
      <c r="XB55" s="34">
        <v>0.6612722993844331</v>
      </c>
      <c r="XC55" s="34">
        <v>0.66098570455041195</v>
      </c>
      <c r="XD55" s="34">
        <v>0.66055188249500707</v>
      </c>
      <c r="XE55" s="34">
        <v>0.65994353275595496</v>
      </c>
      <c r="XF55" s="34">
        <v>0.65916759875904007</v>
      </c>
      <c r="XG55" s="34">
        <v>0.65823633931013803</v>
      </c>
      <c r="XH55" t="s">
        <v>843</v>
      </c>
      <c r="XI55" t="s">
        <v>1300</v>
      </c>
      <c r="XJ55" s="34">
        <v>0.47909291869670495</v>
      </c>
      <c r="XK55" s="34">
        <v>0.48471510327760398</v>
      </c>
      <c r="XL55" s="34">
        <v>0.49017474670391004</v>
      </c>
      <c r="XM55" s="34">
        <v>0.49554515580148606</v>
      </c>
      <c r="XN55" s="34">
        <v>0.50158191227128002</v>
      </c>
      <c r="XO55" s="34">
        <v>0.50588327085539198</v>
      </c>
      <c r="XP55" s="34">
        <v>0.50831844785245894</v>
      </c>
      <c r="XQ55" s="34">
        <v>0.50995294356506793</v>
      </c>
      <c r="XR55" s="34">
        <v>0.51238851771582095</v>
      </c>
      <c r="XS55" s="34">
        <v>0.51504518239329899</v>
      </c>
      <c r="XT55" s="34">
        <v>0.51467585620962797</v>
      </c>
      <c r="XU55" s="34">
        <v>0.51150397330381503</v>
      </c>
      <c r="XV55" s="34">
        <v>0.50802681522771898</v>
      </c>
      <c r="XW55" s="34">
        <v>0.50445686039640603</v>
      </c>
      <c r="XX55" s="34">
        <v>0.50088735851775801</v>
      </c>
      <c r="XY55" s="34">
        <v>0.49426951626520299</v>
      </c>
      <c r="XZ55" s="34">
        <v>0.48718852111889704</v>
      </c>
      <c r="YA55" s="34">
        <v>0.48456366237097398</v>
      </c>
      <c r="YB55" s="34">
        <v>0.48624804209519801</v>
      </c>
      <c r="YC55" s="34">
        <v>0.49026521456545297</v>
      </c>
      <c r="YD55" s="34">
        <v>0.49409517900507</v>
      </c>
      <c r="YE55" s="34">
        <v>0.49850018480285496</v>
      </c>
      <c r="YF55" s="34">
        <v>0.50384836150357604</v>
      </c>
      <c r="YG55" s="34">
        <v>0.51007556789224606</v>
      </c>
      <c r="YH55" s="34">
        <v>0.51697436460564095</v>
      </c>
      <c r="YI55" s="34">
        <v>0.52461109509941795</v>
      </c>
      <c r="YJ55" s="34">
        <v>0.53247817600108105</v>
      </c>
      <c r="YK55" s="34">
        <v>0.53993552925602506</v>
      </c>
      <c r="YL55" s="34">
        <v>0.54697072458560103</v>
      </c>
      <c r="YM55" s="34">
        <v>0.55360206966566994</v>
      </c>
      <c r="YN55" s="34">
        <v>0.55975055900023596</v>
      </c>
      <c r="YO55" s="34">
        <v>0.56497777776130398</v>
      </c>
      <c r="YP55" s="34">
        <v>0.56910609657941003</v>
      </c>
      <c r="YQ55" s="34">
        <v>0.57254771482481803</v>
      </c>
      <c r="YR55" s="34">
        <v>0.57556354613659499</v>
      </c>
      <c r="YS55" s="34">
        <v>0.57815116962382596</v>
      </c>
      <c r="YT55" s="34">
        <v>0.58031912370883898</v>
      </c>
      <c r="YU55" s="34">
        <v>0.58206368812329701</v>
      </c>
      <c r="YV55" s="34">
        <v>0.58334552996362599</v>
      </c>
      <c r="YW55" s="34">
        <v>0.58426095879151196</v>
      </c>
      <c r="YX55" s="34">
        <v>0.58490554392126004</v>
      </c>
      <c r="YY55" s="34">
        <v>0.58526023515792103</v>
      </c>
      <c r="YZ55" s="34">
        <v>0.58555529291073194</v>
      </c>
      <c r="ZA55" s="34">
        <v>0.58598213480232197</v>
      </c>
      <c r="ZB55" s="34">
        <v>0.58651483820440697</v>
      </c>
      <c r="ZC55" s="34">
        <v>0.58723673387332798</v>
      </c>
      <c r="ZD55" s="34">
        <v>0.58817180462014906</v>
      </c>
      <c r="ZE55" s="34">
        <v>0.58936550040781699</v>
      </c>
      <c r="ZF55" s="34">
        <v>0.590896089885385</v>
      </c>
      <c r="ZG55" s="34">
        <v>0.59276367652226403</v>
      </c>
      <c r="ZH55" s="34">
        <v>0.59497152063761594</v>
      </c>
      <c r="ZI55" s="34">
        <v>0.59742564638915607</v>
      </c>
      <c r="ZJ55" s="34">
        <v>0.60004160919329397</v>
      </c>
      <c r="ZK55" s="34">
        <v>0.60276998939339599</v>
      </c>
      <c r="ZL55" s="34">
        <v>0.60614976107433494</v>
      </c>
      <c r="ZM55" s="34">
        <v>0.60966088833371701</v>
      </c>
      <c r="ZN55" s="34">
        <v>0.61265221238334699</v>
      </c>
      <c r="ZO55" s="34">
        <v>0.61573834873159194</v>
      </c>
      <c r="ZP55" s="34">
        <v>0.61890136707254795</v>
      </c>
      <c r="ZQ55" s="34">
        <v>0.62188269045878897</v>
      </c>
      <c r="ZR55" s="34">
        <v>0.62455209760062003</v>
      </c>
      <c r="ZS55" s="34">
        <v>0.62694336800581607</v>
      </c>
      <c r="ZT55" s="34">
        <v>0.62897422878679798</v>
      </c>
      <c r="ZU55" s="34">
        <v>0.63050114282224401</v>
      </c>
      <c r="ZV55" s="34">
        <v>0.63149878229703904</v>
      </c>
      <c r="ZW55" s="34">
        <v>0.63195266140120399</v>
      </c>
      <c r="ZX55" s="34">
        <v>0.63192996715844796</v>
      </c>
      <c r="ZY55" s="34">
        <v>0.63155916710954596</v>
      </c>
      <c r="ZZ55" s="34">
        <v>0.63086939548535204</v>
      </c>
      <c r="AAA55" s="34">
        <v>0.62985135121976499</v>
      </c>
      <c r="AAB55" s="34">
        <v>0.62844871030046501</v>
      </c>
      <c r="AAC55" s="34">
        <v>0.62685552903728203</v>
      </c>
      <c r="AAD55" s="34">
        <v>0.62530136028046701</v>
      </c>
      <c r="AAE55" s="34">
        <v>0.62370847005545793</v>
      </c>
      <c r="AAF55" s="34">
        <v>0.62208504471531101</v>
      </c>
      <c r="AAG55" s="34">
        <v>0.62051654982817095</v>
      </c>
      <c r="AAH55" s="34">
        <v>0.61919561694732106</v>
      </c>
      <c r="AAI55" s="34">
        <v>0.61821712453275302</v>
      </c>
      <c r="AAJ55" s="34">
        <v>0.61748748411209098</v>
      </c>
      <c r="AAK55" s="34">
        <v>0.616931269133976</v>
      </c>
      <c r="AAL55" s="34">
        <v>0.61646211484696101</v>
      </c>
      <c r="AAM55" s="34">
        <v>0.61606635961753897</v>
      </c>
      <c r="AAN55" s="34">
        <v>0.61581851719255798</v>
      </c>
      <c r="AAO55" s="34">
        <v>0.61571049426690994</v>
      </c>
      <c r="AAP55" s="34">
        <v>0.61563887338197798</v>
      </c>
      <c r="AAQ55" s="34">
        <v>0.61558059402841403</v>
      </c>
      <c r="AAR55" s="34">
        <v>0.61553911024269803</v>
      </c>
      <c r="AAS55" s="34">
        <v>0.615399438976862</v>
      </c>
      <c r="AAT55" s="34">
        <v>0.61518630248457695</v>
      </c>
      <c r="AAU55" s="34">
        <v>0.61496068839398899</v>
      </c>
      <c r="AAV55" s="34">
        <v>0.61467318033488805</v>
      </c>
      <c r="AAW55" s="34">
        <v>0.61427262662173099</v>
      </c>
      <c r="AAX55" s="34">
        <v>0.61371842904604901</v>
      </c>
      <c r="AAY55" s="34">
        <v>0.61302896937867202</v>
      </c>
      <c r="AAZ55" s="34">
        <v>0.61218561503464797</v>
      </c>
      <c r="ABA55" s="34">
        <v>0.611213495555058</v>
      </c>
      <c r="ABB55" s="34">
        <v>0.61017682931766204</v>
      </c>
      <c r="ABC55" s="34">
        <v>0.60901980994718996</v>
      </c>
      <c r="ABD55" s="34">
        <v>0.60771352076645702</v>
      </c>
      <c r="ABE55" s="34">
        <v>0.60630800351198799</v>
      </c>
      <c r="ABF55" s="34">
        <v>0.60482788787931097</v>
      </c>
      <c r="ABG55" t="s">
        <v>843</v>
      </c>
      <c r="ABH55" t="s">
        <v>843</v>
      </c>
      <c r="ABI55" t="s">
        <v>1300</v>
      </c>
      <c r="ABJ55" s="34">
        <v>0.36634087493150197</v>
      </c>
      <c r="ABK55" s="34">
        <v>0.37113927911299699</v>
      </c>
      <c r="ABL55" s="34">
        <v>0.37704261943787104</v>
      </c>
      <c r="ABM55" s="34">
        <v>0.38329449458565301</v>
      </c>
      <c r="ABN55" s="34">
        <v>0.39070445373468404</v>
      </c>
      <c r="ABO55" s="34">
        <v>0.39680732160222804</v>
      </c>
      <c r="ABP55" s="34">
        <v>0.40131358723886401</v>
      </c>
      <c r="ABQ55" s="34">
        <v>0.40511531749924301</v>
      </c>
      <c r="ABR55" s="34">
        <v>0.409624106181738</v>
      </c>
      <c r="ABS55" s="34">
        <v>0.416591058407696</v>
      </c>
      <c r="ABT55" s="34">
        <v>0.42125366325957697</v>
      </c>
      <c r="ABU55" s="34">
        <v>0.42164441402903402</v>
      </c>
      <c r="ABV55" s="34">
        <v>0.42198707179097605</v>
      </c>
      <c r="ABW55" s="34">
        <v>0.42262744434435801</v>
      </c>
      <c r="ABX55" s="34">
        <v>0.42097387662831898</v>
      </c>
      <c r="ABY55" s="34">
        <v>0.41513772276015404</v>
      </c>
      <c r="ABZ55" s="34">
        <v>0.40913670620276199</v>
      </c>
      <c r="ACA55" s="34">
        <v>0.40559394735896098</v>
      </c>
      <c r="ACB55" s="34">
        <v>0.40466521323298899</v>
      </c>
      <c r="ACC55" s="34">
        <v>0.405545785129869</v>
      </c>
      <c r="ACD55" s="34">
        <v>0.40605049341761401</v>
      </c>
      <c r="ACE55" s="34">
        <v>0.40683167435689299</v>
      </c>
      <c r="ACF55" s="34">
        <v>0.408601050624123</v>
      </c>
      <c r="ACG55" s="34">
        <v>0.41147314447138905</v>
      </c>
      <c r="ACH55" s="34">
        <v>0.41520002251381</v>
      </c>
      <c r="ACI55" s="34">
        <v>0.41982755406814098</v>
      </c>
      <c r="ACJ55" s="34">
        <v>0.42519635509697501</v>
      </c>
      <c r="ACK55" s="34">
        <v>0.43105256780271101</v>
      </c>
      <c r="ACL55" s="34">
        <v>0.43732982434379103</v>
      </c>
      <c r="ACM55" s="34">
        <v>0.44410528440262703</v>
      </c>
      <c r="ACN55" s="34">
        <v>0.45142371806515302</v>
      </c>
      <c r="ACO55" s="34">
        <v>0.45887072701290699</v>
      </c>
      <c r="ACP55" s="34">
        <v>0.46595902843389703</v>
      </c>
      <c r="ACQ55" s="34">
        <v>0.47264108776099001</v>
      </c>
      <c r="ACR55" s="34">
        <v>0.47892459886489097</v>
      </c>
      <c r="ACS55" s="34">
        <v>0.48476629433913099</v>
      </c>
      <c r="ACT55" s="34">
        <v>0.48984694458966599</v>
      </c>
      <c r="ACU55" s="34">
        <v>0.49401815786307601</v>
      </c>
      <c r="ACV55" s="34">
        <v>0.49763518243689397</v>
      </c>
      <c r="ACW55" s="34">
        <v>0.50098134986449905</v>
      </c>
      <c r="ACX55" s="34">
        <v>0.50407649460303705</v>
      </c>
      <c r="ACY55" s="34">
        <v>0.50686862990364701</v>
      </c>
      <c r="ACZ55" s="34">
        <v>0.50938088042984997</v>
      </c>
      <c r="ADA55" s="34">
        <v>0.51162455620249503</v>
      </c>
      <c r="ADB55" s="34">
        <v>0.51360442386250593</v>
      </c>
      <c r="ADC55" s="34">
        <v>0.51538535394754303</v>
      </c>
      <c r="ADD55" s="34">
        <v>0.51694189456338102</v>
      </c>
      <c r="ADE55" s="34">
        <v>0.51845487835940196</v>
      </c>
      <c r="ADF55" s="34">
        <v>0.52011819012751903</v>
      </c>
      <c r="ADG55" s="34">
        <v>0.52193161645356401</v>
      </c>
      <c r="ADH55" s="34">
        <v>0.52395717063438096</v>
      </c>
      <c r="ADI55" s="34">
        <v>0.52621682081846699</v>
      </c>
      <c r="ADJ55" s="34">
        <v>0.52867071414270395</v>
      </c>
      <c r="ADK55" s="34">
        <v>0.53133759106137801</v>
      </c>
      <c r="ADL55" s="34">
        <v>0.53424648943467301</v>
      </c>
      <c r="ADM55" s="34">
        <v>0.53741546552092101</v>
      </c>
      <c r="ADN55" s="34">
        <v>0.54072029710738601</v>
      </c>
      <c r="ADO55" s="34">
        <v>0.54415096942220398</v>
      </c>
      <c r="ADP55" s="34">
        <v>0.54771072059427095</v>
      </c>
      <c r="ADQ55" s="34">
        <v>0.55179836309463492</v>
      </c>
      <c r="ADR55" s="34">
        <v>0.55593057687719505</v>
      </c>
      <c r="ADS55" s="34">
        <v>0.55959602303567202</v>
      </c>
      <c r="ADT55" s="34">
        <v>0.56330540879338598</v>
      </c>
      <c r="ADU55" s="34">
        <v>0.56696624790737604</v>
      </c>
      <c r="ADV55" s="34">
        <v>0.57036547278765704</v>
      </c>
      <c r="ADW55" s="34">
        <v>0.57342979779154601</v>
      </c>
      <c r="ADX55" s="34">
        <v>0.57621378862069694</v>
      </c>
      <c r="ADY55" s="34">
        <v>0.57863640118707704</v>
      </c>
      <c r="ADZ55" s="34">
        <v>0.58060852775054395</v>
      </c>
      <c r="AEA55" s="34">
        <v>0.58217669687319995</v>
      </c>
      <c r="AEB55" s="34">
        <v>0.58332813132105399</v>
      </c>
      <c r="AEC55" s="34">
        <v>0.58407412687905302</v>
      </c>
      <c r="AED55" s="34">
        <v>0.58457733337148099</v>
      </c>
      <c r="AEE55" s="34">
        <v>0.58483792338058893</v>
      </c>
      <c r="AEF55" s="34">
        <v>0.58477203847538295</v>
      </c>
      <c r="AEG55" s="34">
        <v>0.58433576926098996</v>
      </c>
      <c r="AEH55" s="34">
        <v>0.58374886946957505</v>
      </c>
      <c r="AEI55" s="34">
        <v>0.58319821391319704</v>
      </c>
      <c r="AEJ55" s="34">
        <v>0.58260700733620197</v>
      </c>
      <c r="AEK55" s="34">
        <v>0.58201844225454902</v>
      </c>
      <c r="AEL55" s="34">
        <v>0.58148285232084496</v>
      </c>
      <c r="AEM55" s="34">
        <v>0.58113517265271497</v>
      </c>
      <c r="AEN55" s="34">
        <v>0.58108058453928702</v>
      </c>
      <c r="AEO55" s="34">
        <v>0.58126720185978198</v>
      </c>
      <c r="AEP55" s="34">
        <v>0.581616491132395</v>
      </c>
      <c r="AEQ55" s="34">
        <v>0.58206447612351508</v>
      </c>
      <c r="AER55" s="34">
        <v>0.58260748991029998</v>
      </c>
      <c r="AES55" s="34">
        <v>0.58326334728338303</v>
      </c>
      <c r="AET55" s="34">
        <v>0.58401313320024495</v>
      </c>
      <c r="AEU55" s="34">
        <v>0.584780121912574</v>
      </c>
      <c r="AEV55" s="34">
        <v>0.58552762228725097</v>
      </c>
      <c r="AEW55" s="34">
        <v>0.58624717707711493</v>
      </c>
      <c r="AEX55" s="34">
        <v>0.58683337347761</v>
      </c>
      <c r="AEY55" s="34">
        <v>0.58732124130712304</v>
      </c>
      <c r="AEZ55" s="34">
        <v>0.58774592558977601</v>
      </c>
      <c r="AFA55" s="34">
        <v>0.58807264651870395</v>
      </c>
      <c r="AFB55" s="34">
        <v>0.58826023568728203</v>
      </c>
      <c r="AFC55" s="34">
        <v>0.58827720692583396</v>
      </c>
      <c r="AFD55" s="34">
        <v>0.58814077797465203</v>
      </c>
      <c r="AFE55" s="34">
        <v>0.58783763002903699</v>
      </c>
      <c r="AFF55" s="34">
        <v>0.58740069253521199</v>
      </c>
      <c r="AFG55" t="s">
        <v>843</v>
      </c>
      <c r="AFH55" t="s">
        <v>843</v>
      </c>
      <c r="AFI55" s="34">
        <v>0.82072999999999996</v>
      </c>
      <c r="AFJ55" s="34">
        <v>0.81630999999999998</v>
      </c>
      <c r="AFK55" s="34">
        <v>0.81232000000000004</v>
      </c>
      <c r="AFL55" s="34">
        <v>0.80898999999999999</v>
      </c>
      <c r="AFM55" s="34">
        <v>0.80629999999999991</v>
      </c>
      <c r="AFN55" s="34">
        <v>0.80391999999999997</v>
      </c>
      <c r="AFO55" s="34">
        <v>0.80307000000000006</v>
      </c>
      <c r="AFP55" s="34">
        <v>0.80245999999999995</v>
      </c>
      <c r="AFQ55" s="34">
        <v>0.80086000000000002</v>
      </c>
      <c r="AFR55" s="34">
        <v>0.79956000000000005</v>
      </c>
      <c r="AFS55" s="34">
        <v>0.79858999999999991</v>
      </c>
      <c r="AFT55" s="34">
        <v>0.79744999999999999</v>
      </c>
      <c r="AFU55" s="34">
        <v>0.80110999999999999</v>
      </c>
      <c r="AFV55" s="34">
        <v>0.80354999999999999</v>
      </c>
      <c r="AFW55" s="34">
        <v>0.80471000000000004</v>
      </c>
      <c r="AFX55" s="34">
        <v>0.80489999999999995</v>
      </c>
      <c r="AFY55" s="34">
        <v>0.80296000000000012</v>
      </c>
      <c r="AFZ55" s="34">
        <v>0.79315000000000002</v>
      </c>
      <c r="AGA55" s="34">
        <v>0.79913999999999996</v>
      </c>
      <c r="AGB55" t="s">
        <v>843</v>
      </c>
      <c r="AGC55" t="s">
        <v>843</v>
      </c>
      <c r="AGD55" t="s">
        <v>843</v>
      </c>
      <c r="AGE55" t="s">
        <v>843</v>
      </c>
      <c r="AGF55" s="34">
        <v>7.523790467530489E-3</v>
      </c>
      <c r="AGG55" t="s">
        <v>843</v>
      </c>
      <c r="AGH55" t="s">
        <v>843</v>
      </c>
      <c r="AGI55" t="s">
        <v>843</v>
      </c>
      <c r="AGJ55" t="s">
        <v>843</v>
      </c>
      <c r="AGK55" t="s">
        <v>843</v>
      </c>
      <c r="AGL55" t="s">
        <v>843</v>
      </c>
      <c r="AGM55" t="s">
        <v>843</v>
      </c>
      <c r="AGN55" t="s">
        <v>843</v>
      </c>
      <c r="AGO55" s="34">
        <v>0.38600000000000001</v>
      </c>
      <c r="AGP55" s="34">
        <v>2013</v>
      </c>
      <c r="AGQ55" t="s">
        <v>832</v>
      </c>
      <c r="AGR55" t="s">
        <v>843</v>
      </c>
      <c r="AGS55" s="34">
        <v>0.65099999999999991</v>
      </c>
      <c r="AGT55" s="34">
        <v>2013</v>
      </c>
      <c r="AGU55" t="s">
        <v>832</v>
      </c>
      <c r="AGV55" t="s">
        <v>843</v>
      </c>
      <c r="AGW55" s="34">
        <v>0.86699999999999999</v>
      </c>
      <c r="AGX55" s="34">
        <v>2013</v>
      </c>
      <c r="AGY55" t="s">
        <v>832</v>
      </c>
      <c r="AGZ55" t="s">
        <v>843</v>
      </c>
      <c r="AHA55" s="34">
        <v>0.96499999999999997</v>
      </c>
      <c r="AHB55" s="34">
        <v>2013</v>
      </c>
      <c r="AHC55" t="s">
        <v>832</v>
      </c>
      <c r="AHD55" t="s">
        <v>843</v>
      </c>
      <c r="AHE55" s="34">
        <v>0.64900000000000002</v>
      </c>
      <c r="AHF55" s="34">
        <v>2013</v>
      </c>
      <c r="AHG55" t="s">
        <v>832</v>
      </c>
      <c r="AHH55" t="s">
        <v>843</v>
      </c>
      <c r="AHI55" t="s">
        <v>830</v>
      </c>
      <c r="AHJ55" s="34">
        <v>0.15961346030235291</v>
      </c>
      <c r="AHK55" s="34">
        <v>0.1467515230178833</v>
      </c>
      <c r="AHL55" s="34">
        <v>0.13822728395462036</v>
      </c>
      <c r="AHM55" s="34">
        <v>0.12299299240112305</v>
      </c>
      <c r="AHN55" s="34">
        <v>0.15747091174125671</v>
      </c>
      <c r="AHO55" t="s">
        <v>843</v>
      </c>
      <c r="AHP55" s="34"/>
      <c r="AHQ55" s="34"/>
      <c r="AHR55" s="34"/>
      <c r="AHS55" s="34"/>
      <c r="AHT55" s="34"/>
      <c r="AHU55" t="s">
        <v>843</v>
      </c>
      <c r="AHV55" s="34">
        <v>0.12096156924962997</v>
      </c>
      <c r="AHW55" s="34">
        <v>0.14167280495166779</v>
      </c>
      <c r="AHX55" s="34">
        <v>0.13052591681480408</v>
      </c>
      <c r="AHY55" s="34">
        <v>0.11189188063144684</v>
      </c>
      <c r="AHZ55" s="34">
        <v>0.14128710329532623</v>
      </c>
      <c r="AIA55" t="s">
        <v>832</v>
      </c>
      <c r="AIB55" t="s">
        <v>843</v>
      </c>
      <c r="AIC55" s="34">
        <v>0.13658872246742249</v>
      </c>
      <c r="AID55" s="34">
        <v>0.15122519433498383</v>
      </c>
      <c r="AIE55" s="34">
        <v>0.14884002506732941</v>
      </c>
      <c r="AIF55" s="34">
        <v>0.1494724452495575</v>
      </c>
      <c r="AIG55" s="34">
        <v>0.17788933217525482</v>
      </c>
      <c r="AIH55" t="s">
        <v>924</v>
      </c>
      <c r="AII55" t="s">
        <v>843</v>
      </c>
      <c r="AIJ55" s="34">
        <v>0.17464299499988556</v>
      </c>
      <c r="AIK55" s="34">
        <v>0.16619066894054413</v>
      </c>
      <c r="AIL55" s="34">
        <v>0.17128400504589081</v>
      </c>
      <c r="AIM55" s="34">
        <v>0.18285998702049255</v>
      </c>
      <c r="AIN55" s="34">
        <v>0.19285999238491058</v>
      </c>
      <c r="AIO55" t="s">
        <v>1607</v>
      </c>
      <c r="AIP55" s="34">
        <v>0.23519167304039001</v>
      </c>
      <c r="AIQ55" t="s">
        <v>843</v>
      </c>
      <c r="AIR55" s="34">
        <v>0.26111999999999996</v>
      </c>
      <c r="AIS55" s="34">
        <v>0.2535</v>
      </c>
      <c r="AIT55" s="34">
        <v>0.23347999999999999</v>
      </c>
      <c r="AIU55" s="34">
        <v>0.23004999999999998</v>
      </c>
      <c r="AIV55" s="34">
        <v>0.22742000000000001</v>
      </c>
      <c r="AIW55" s="34">
        <v>0.20557999999999998</v>
      </c>
      <c r="AIX55" t="s">
        <v>843</v>
      </c>
      <c r="AIY55" s="34">
        <v>3.3360000000000001E-2</v>
      </c>
      <c r="AIZ55" s="34">
        <v>5.9500000000000004E-2</v>
      </c>
      <c r="AJA55" s="34">
        <v>5.9450000000000003E-2</v>
      </c>
      <c r="AJB55" s="34">
        <v>5.7000000000000002E-2</v>
      </c>
      <c r="AJC55" s="34">
        <v>5.9420000000000001E-2</v>
      </c>
      <c r="AJD55" s="34">
        <v>5.466E-2</v>
      </c>
      <c r="AJE55" t="s">
        <v>843</v>
      </c>
      <c r="AJF55" s="34">
        <v>2.4312950670719147E-2</v>
      </c>
      <c r="AJG55" s="34">
        <v>2.640787698328495E-2</v>
      </c>
      <c r="AJH55" s="34">
        <v>2.157357893884182E-2</v>
      </c>
      <c r="AJI55" s="34">
        <v>-1.3753843959420919E-3</v>
      </c>
      <c r="AJJ55" s="34">
        <v>1.7963342368602753E-2</v>
      </c>
      <c r="AJK55" t="s">
        <v>830</v>
      </c>
      <c r="AJL55" t="s">
        <v>843</v>
      </c>
      <c r="AJM55" t="s">
        <v>843</v>
      </c>
      <c r="AJN55" s="34">
        <v>2.4162769317626953E-2</v>
      </c>
      <c r="AJO55" s="34">
        <v>2.3516217246651649E-2</v>
      </c>
      <c r="AJP55" s="34">
        <v>1.3483953662216663E-2</v>
      </c>
      <c r="AJQ55" s="34">
        <v>1.7210209742188454E-2</v>
      </c>
      <c r="AJR55" s="34">
        <v>1.8321137875318527E-2</v>
      </c>
      <c r="AJS55" t="s">
        <v>832</v>
      </c>
      <c r="AJT55" t="s">
        <v>843</v>
      </c>
      <c r="AJU55" t="s">
        <v>843</v>
      </c>
      <c r="AJV55" t="s">
        <v>843</v>
      </c>
      <c r="AJW55" s="34">
        <v>-6.1713014729321003E-3</v>
      </c>
      <c r="AJX55" s="34">
        <v>-5.622390192002058E-3</v>
      </c>
      <c r="AJY55" s="34">
        <v>-1.0131279937922955E-2</v>
      </c>
      <c r="AJZ55" s="34">
        <v>-3.2997447997331619E-2</v>
      </c>
      <c r="AKA55" s="34">
        <v>-1.3326351530849934E-2</v>
      </c>
      <c r="AKB55" t="s">
        <v>830</v>
      </c>
      <c r="AKC55" t="s">
        <v>843</v>
      </c>
      <c r="AKD55" t="s">
        <v>843</v>
      </c>
      <c r="AKE55" t="s">
        <v>843</v>
      </c>
      <c r="AKF55" s="34">
        <v>-8.9353183284401894E-3</v>
      </c>
      <c r="AKG55" s="34">
        <v>-8.7454728782176971E-3</v>
      </c>
      <c r="AKH55" s="34">
        <v>-1.3965843245387077E-2</v>
      </c>
      <c r="AKI55" s="34">
        <v>-1.1685377918183804E-2</v>
      </c>
      <c r="AKJ55" s="34">
        <v>-8.280470035970211E-3</v>
      </c>
      <c r="AKK55" t="s">
        <v>832</v>
      </c>
      <c r="AKL55" t="s">
        <v>843</v>
      </c>
      <c r="AKM55" s="34">
        <v>240</v>
      </c>
      <c r="AKN55" t="s">
        <v>832</v>
      </c>
      <c r="AKO55" t="s">
        <v>843</v>
      </c>
      <c r="AKP55" s="34">
        <v>278.20257568359375</v>
      </c>
      <c r="AKQ55" t="s">
        <v>830</v>
      </c>
      <c r="AKR55" t="s">
        <v>843</v>
      </c>
      <c r="AKS55" s="34">
        <v>262.18480604631998</v>
      </c>
      <c r="AKT55" t="s">
        <v>832</v>
      </c>
      <c r="AKU55" t="s">
        <v>843</v>
      </c>
      <c r="AKV55" s="34">
        <v>238.44187565548</v>
      </c>
      <c r="AKW55" t="s">
        <v>832</v>
      </c>
      <c r="AKX55" t="s">
        <v>843</v>
      </c>
      <c r="AKY55" s="34">
        <v>6.7286685109138489E-2</v>
      </c>
      <c r="AKZ55" s="34">
        <v>3.4934937953948975E-2</v>
      </c>
      <c r="ALA55" s="34">
        <v>1.4824885874986649E-2</v>
      </c>
      <c r="ALB55" s="34">
        <v>2.5272176135331392E-3</v>
      </c>
      <c r="ALC55" s="34">
        <v>2.3132547736167908E-2</v>
      </c>
      <c r="ALD55" t="s">
        <v>830</v>
      </c>
      <c r="ALE55" t="s">
        <v>843</v>
      </c>
      <c r="ALF55" t="s">
        <v>843</v>
      </c>
      <c r="ALG55" t="s">
        <v>843</v>
      </c>
      <c r="ALH55" s="34">
        <v>2.6587029919028282E-2</v>
      </c>
      <c r="ALI55" s="34">
        <v>2.7165753766894341E-2</v>
      </c>
      <c r="ALJ55" s="34">
        <v>4.351175157353282E-4</v>
      </c>
      <c r="ALK55" s="34">
        <v>-2.5896942242980003E-2</v>
      </c>
      <c r="ALL55" s="34">
        <v>0.17024315893650055</v>
      </c>
      <c r="ALM55" t="s">
        <v>832</v>
      </c>
    </row>
    <row r="56" spans="1:1001">
      <c r="A56" t="s">
        <v>423</v>
      </c>
      <c r="B56" t="s">
        <v>40</v>
      </c>
      <c r="C56" t="s">
        <v>243</v>
      </c>
      <c r="D56" s="34">
        <v>4.122518002986908E-2</v>
      </c>
      <c r="E56" t="s">
        <v>432</v>
      </c>
      <c r="F56" s="34">
        <v>4.8218280076980591E-2</v>
      </c>
      <c r="G56" t="s">
        <v>1464</v>
      </c>
      <c r="H56" s="34">
        <v>4.0376521646976471E-2</v>
      </c>
      <c r="I56" t="s">
        <v>1294</v>
      </c>
      <c r="J56" s="34">
        <v>3.9369747042655945E-2</v>
      </c>
      <c r="K56" t="s">
        <v>1521</v>
      </c>
      <c r="L56" s="34"/>
      <c r="M56" t="s">
        <v>465</v>
      </c>
      <c r="N56" s="34">
        <v>0.49941980838775635</v>
      </c>
      <c r="O56" s="34"/>
      <c r="P56" t="s">
        <v>1459</v>
      </c>
      <c r="Q56" s="34"/>
      <c r="R56" t="s">
        <v>1459</v>
      </c>
      <c r="S56" s="34"/>
      <c r="T56" t="s">
        <v>1459</v>
      </c>
      <c r="U56" s="34"/>
      <c r="V56" t="s">
        <v>1459</v>
      </c>
      <c r="W56" t="s">
        <v>843</v>
      </c>
      <c r="X56" t="s">
        <v>465</v>
      </c>
      <c r="Y56" s="34">
        <v>0.48877426981925964</v>
      </c>
      <c r="Z56" s="34"/>
      <c r="AA56" t="s">
        <v>1459</v>
      </c>
      <c r="AB56" s="34"/>
      <c r="AC56" t="s">
        <v>1459</v>
      </c>
      <c r="AD56" s="34"/>
      <c r="AE56" t="s">
        <v>1459</v>
      </c>
      <c r="AF56" s="34"/>
      <c r="AG56" t="s">
        <v>1459</v>
      </c>
      <c r="AH56" t="s">
        <v>843</v>
      </c>
      <c r="AI56" t="s">
        <v>1294</v>
      </c>
      <c r="AJ56" s="34">
        <v>0.64139097929000854</v>
      </c>
      <c r="AK56" s="34">
        <v>0.76911270618438721</v>
      </c>
      <c r="AL56" t="s">
        <v>1294</v>
      </c>
      <c r="AM56" s="34">
        <v>0.64139097929000854</v>
      </c>
      <c r="AN56" t="s">
        <v>1294</v>
      </c>
      <c r="AO56" s="34"/>
      <c r="AP56" t="s">
        <v>1459</v>
      </c>
      <c r="AQ56" s="34">
        <v>0.50406813621520996</v>
      </c>
      <c r="AR56" t="s">
        <v>1294</v>
      </c>
      <c r="AS56" t="s">
        <v>843</v>
      </c>
      <c r="AT56" t="s">
        <v>1521</v>
      </c>
      <c r="AU56" s="34">
        <v>0.62674784660339355</v>
      </c>
      <c r="AV56" s="34">
        <v>0.75276803970336914</v>
      </c>
      <c r="AW56" t="s">
        <v>1521</v>
      </c>
      <c r="AX56" s="34">
        <v>0.62674784660339355</v>
      </c>
      <c r="AY56" t="s">
        <v>1521</v>
      </c>
      <c r="AZ56" s="34"/>
      <c r="BA56" t="s">
        <v>1459</v>
      </c>
      <c r="BB56" s="34">
        <v>0.49334502220153809</v>
      </c>
      <c r="BC56" t="s">
        <v>1521</v>
      </c>
      <c r="BD56" t="s">
        <v>843</v>
      </c>
      <c r="BE56" s="34">
        <v>0.47822917414913746</v>
      </c>
      <c r="BF56" t="s">
        <v>465</v>
      </c>
      <c r="BG56" t="s">
        <v>843</v>
      </c>
      <c r="BH56" t="s">
        <v>432</v>
      </c>
      <c r="BI56" s="34">
        <v>4.846005916595459</v>
      </c>
      <c r="BJ56" t="s">
        <v>819</v>
      </c>
      <c r="BK56" s="34">
        <v>4.5054678916931152</v>
      </c>
      <c r="BL56" t="s">
        <v>1294</v>
      </c>
      <c r="BM56" s="34">
        <v>4.920414924621582</v>
      </c>
      <c r="BN56" t="s">
        <v>1521</v>
      </c>
      <c r="BO56" s="34">
        <v>4.6926298141479492</v>
      </c>
      <c r="BP56" t="s">
        <v>843</v>
      </c>
      <c r="BQ56" s="34">
        <v>4.0238246917724609</v>
      </c>
      <c r="BR56" t="s">
        <v>830</v>
      </c>
      <c r="BS56" s="34"/>
      <c r="BT56" t="s">
        <v>843</v>
      </c>
      <c r="BU56" s="34">
        <v>2.6509904861450195</v>
      </c>
      <c r="BV56" t="s">
        <v>1552</v>
      </c>
      <c r="BW56" t="s">
        <v>843</v>
      </c>
      <c r="BX56" s="34">
        <v>4.1981244087219238</v>
      </c>
      <c r="BY56" t="s">
        <v>924</v>
      </c>
      <c r="BZ56" t="s">
        <v>843</v>
      </c>
      <c r="CA56" t="s">
        <v>465</v>
      </c>
      <c r="CB56" s="34">
        <v>9.8647559061646461E-3</v>
      </c>
      <c r="CC56" s="34">
        <v>9.4166509807109833E-3</v>
      </c>
      <c r="CD56" s="34">
        <v>9.1180354356765747E-3</v>
      </c>
      <c r="CE56" s="34">
        <v>9.306454099714756E-3</v>
      </c>
      <c r="CF56" s="34">
        <v>9.3064513057470322E-3</v>
      </c>
      <c r="CG56" t="s">
        <v>843</v>
      </c>
      <c r="CH56" t="s">
        <v>465</v>
      </c>
      <c r="CI56" s="34">
        <v>1.0511551052331924E-2</v>
      </c>
      <c r="CJ56" s="34">
        <v>1.0145834647119045E-2</v>
      </c>
      <c r="CK56" s="34">
        <v>1.0879836976528168E-2</v>
      </c>
      <c r="CL56" s="34">
        <v>1.0767079889774323E-2</v>
      </c>
      <c r="CM56" s="34">
        <v>1.1023652739822865E-2</v>
      </c>
      <c r="CN56" t="s">
        <v>843</v>
      </c>
      <c r="CO56" t="s">
        <v>465</v>
      </c>
      <c r="CP56" s="34">
        <v>1.0377908125519753E-2</v>
      </c>
      <c r="CQ56" s="34">
        <v>1.0479261167347431E-2</v>
      </c>
      <c r="CR56" s="34">
        <v>1.0665501467883587E-2</v>
      </c>
      <c r="CS56" s="34">
        <v>1.1023640632629395E-2</v>
      </c>
      <c r="CT56" s="34">
        <v>1.1023670434951782E-2</v>
      </c>
      <c r="CU56" t="s">
        <v>843</v>
      </c>
      <c r="CV56" t="s">
        <v>465</v>
      </c>
      <c r="CW56" s="34">
        <v>1.0326643474400043E-2</v>
      </c>
      <c r="CX56" s="34">
        <v>1.0232133790850639E-2</v>
      </c>
      <c r="CY56" s="34">
        <v>1.095246896147728E-2</v>
      </c>
      <c r="CZ56" s="34">
        <v>1.102363970130682E-2</v>
      </c>
      <c r="DA56" s="34">
        <v>1.1023667640984058E-2</v>
      </c>
      <c r="DB56" t="s">
        <v>843</v>
      </c>
      <c r="DC56" s="34"/>
      <c r="DD56" s="34"/>
      <c r="DE56" s="34"/>
      <c r="DF56" s="34"/>
      <c r="DG56" s="34"/>
      <c r="DH56" t="s">
        <v>1460</v>
      </c>
      <c r="DI56" t="s">
        <v>843</v>
      </c>
      <c r="DJ56" s="34"/>
      <c r="DK56" s="34"/>
      <c r="DL56" s="34"/>
      <c r="DM56" s="34"/>
      <c r="DN56" s="34"/>
      <c r="DO56" t="s">
        <v>1460</v>
      </c>
      <c r="DP56" t="s">
        <v>843</v>
      </c>
      <c r="DQ56" s="34"/>
      <c r="DR56" t="s">
        <v>1460</v>
      </c>
      <c r="DS56" t="s">
        <v>843</v>
      </c>
      <c r="DT56" t="s">
        <v>843</v>
      </c>
      <c r="DU56" s="34">
        <v>6.3</v>
      </c>
      <c r="DV56" t="s">
        <v>1461</v>
      </c>
      <c r="DW56" t="s">
        <v>843</v>
      </c>
      <c r="DX56" t="s">
        <v>843</v>
      </c>
      <c r="DY56" t="s">
        <v>465</v>
      </c>
      <c r="DZ56" s="34">
        <v>1.5600734623149037E-3</v>
      </c>
      <c r="EA56" s="34">
        <v>6.7268130369484425E-3</v>
      </c>
      <c r="EB56" s="34">
        <v>7.451644167304039E-3</v>
      </c>
      <c r="EC56" s="34">
        <v>9.3510719016194344E-3</v>
      </c>
      <c r="ED56" s="34">
        <v>1.016119122505188E-2</v>
      </c>
      <c r="EE56" t="s">
        <v>843</v>
      </c>
      <c r="EF56" t="s">
        <v>465</v>
      </c>
      <c r="EG56" s="34">
        <v>7.5499997474253178E-3</v>
      </c>
      <c r="EH56" s="34">
        <v>7.9333335161209106E-3</v>
      </c>
      <c r="EI56" s="34">
        <v>5.7999999262392521E-3</v>
      </c>
      <c r="EJ56" s="34">
        <v>5.1999995484948158E-3</v>
      </c>
      <c r="EK56" s="34">
        <v>2.3000000510364771E-3</v>
      </c>
      <c r="EL56" t="s">
        <v>843</v>
      </c>
      <c r="EM56" t="s">
        <v>465</v>
      </c>
      <c r="EN56" s="34">
        <v>3.2904120162129402E-3</v>
      </c>
      <c r="EO56" s="34">
        <v>5.2266726270318031E-3</v>
      </c>
      <c r="EP56" s="34">
        <v>5.1937159150838852E-3</v>
      </c>
      <c r="EQ56" s="34">
        <v>4.9662156961858273E-3</v>
      </c>
      <c r="ER56" s="34">
        <v>1.3287917245179415E-3</v>
      </c>
      <c r="ES56" t="s">
        <v>843</v>
      </c>
      <c r="ET56" t="s">
        <v>465</v>
      </c>
      <c r="EU56" s="34">
        <v>8.6485305801033974E-3</v>
      </c>
      <c r="EV56" s="34">
        <v>6.2474519945681095E-3</v>
      </c>
      <c r="EW56" s="34">
        <v>2.9563978314399719E-3</v>
      </c>
      <c r="EX56" s="34">
        <v>7.2483252733945847E-4</v>
      </c>
      <c r="EY56" s="34">
        <v>-1.6093424055725336E-3</v>
      </c>
      <c r="EZ56" t="s">
        <v>843</v>
      </c>
      <c r="FA56" t="s">
        <v>465</v>
      </c>
      <c r="FB56" s="34">
        <v>9.5905864145606756E-4</v>
      </c>
      <c r="FC56" s="34">
        <v>-7.2991795605048537E-4</v>
      </c>
      <c r="FD56" s="34">
        <v>-1.2427323963493109E-3</v>
      </c>
      <c r="FE56" s="34">
        <v>-7.6796216890215874E-3</v>
      </c>
      <c r="FF56" s="34">
        <v>-9.5483642071485519E-3</v>
      </c>
      <c r="FG56" t="s">
        <v>843</v>
      </c>
      <c r="FH56" s="34"/>
      <c r="FI56" s="34"/>
      <c r="FJ56" s="34"/>
      <c r="FK56" s="34"/>
      <c r="FL56" s="34"/>
      <c r="FM56" t="s">
        <v>843</v>
      </c>
      <c r="FN56" t="s">
        <v>843</v>
      </c>
      <c r="FO56" s="34">
        <v>0.59113000000000004</v>
      </c>
      <c r="FP56" t="s">
        <v>1462</v>
      </c>
      <c r="FQ56" t="s">
        <v>843</v>
      </c>
      <c r="FR56" t="s">
        <v>843</v>
      </c>
      <c r="FS56" s="34">
        <v>0.64670000000000005</v>
      </c>
      <c r="FT56" t="s">
        <v>1462</v>
      </c>
      <c r="FU56" t="s">
        <v>843</v>
      </c>
      <c r="FV56" t="s">
        <v>843</v>
      </c>
      <c r="FW56" s="34">
        <v>0.53427999999999998</v>
      </c>
      <c r="FX56" t="s">
        <v>1462</v>
      </c>
      <c r="FY56" t="s">
        <v>843</v>
      </c>
      <c r="FZ56" s="34">
        <v>-9.1461330652236938E-2</v>
      </c>
      <c r="GA56" s="34">
        <v>-8.3436891436576843E-2</v>
      </c>
      <c r="GB56" s="34">
        <v>-7.4612274765968323E-2</v>
      </c>
      <c r="GC56" s="34">
        <v>-4.3839156627655029E-2</v>
      </c>
      <c r="GD56" s="34">
        <v>-4.251665435731411E-3</v>
      </c>
      <c r="GE56" t="s">
        <v>830</v>
      </c>
      <c r="GF56" t="s">
        <v>843</v>
      </c>
      <c r="GG56" s="34">
        <v>-8.8609308004379272E-2</v>
      </c>
      <c r="GH56" s="34">
        <v>-7.9640574753284454E-2</v>
      </c>
      <c r="GI56" s="34">
        <v>-7.2099775075912476E-2</v>
      </c>
      <c r="GJ56" s="34">
        <v>-3.7431459873914719E-2</v>
      </c>
      <c r="GK56" s="34">
        <v>-9.624699130654335E-3</v>
      </c>
      <c r="GL56" t="s">
        <v>832</v>
      </c>
      <c r="GM56" t="s">
        <v>843</v>
      </c>
      <c r="GN56" s="34">
        <v>0.80344867706298828</v>
      </c>
      <c r="GO56" t="s">
        <v>832</v>
      </c>
      <c r="GP56" t="s">
        <v>843</v>
      </c>
      <c r="GQ56" t="s">
        <v>843</v>
      </c>
      <c r="GR56" s="34">
        <v>6.5567910671234131E-2</v>
      </c>
      <c r="GS56" s="34">
        <v>7.2452977299690247E-2</v>
      </c>
      <c r="GT56" s="34">
        <v>5.9332169592380524E-2</v>
      </c>
      <c r="GU56" s="34">
        <v>5.6064289063215256E-2</v>
      </c>
      <c r="GV56" s="34">
        <v>5.4227937012910843E-2</v>
      </c>
      <c r="GW56" t="s">
        <v>832</v>
      </c>
      <c r="GX56" t="s">
        <v>843</v>
      </c>
      <c r="GY56" t="s">
        <v>843</v>
      </c>
      <c r="GZ56" t="s">
        <v>843</v>
      </c>
      <c r="HA56" t="s">
        <v>843</v>
      </c>
      <c r="HB56" t="s">
        <v>843</v>
      </c>
      <c r="HC56" t="s">
        <v>843</v>
      </c>
      <c r="HD56" t="s">
        <v>843</v>
      </c>
      <c r="HE56" t="s">
        <v>843</v>
      </c>
      <c r="HF56" t="s">
        <v>843</v>
      </c>
      <c r="HG56" t="s">
        <v>843</v>
      </c>
      <c r="HH56" s="34">
        <v>458251</v>
      </c>
      <c r="HI56" s="34">
        <v>465958</v>
      </c>
      <c r="HJ56" s="34">
        <v>473231</v>
      </c>
      <c r="HK56" s="34">
        <v>480089</v>
      </c>
      <c r="HL56" s="34">
        <v>486583</v>
      </c>
      <c r="HM56" s="34">
        <v>492827</v>
      </c>
      <c r="HN56" s="34">
        <v>498884</v>
      </c>
      <c r="HO56" s="34">
        <v>504733</v>
      </c>
      <c r="HP56" s="34">
        <v>510336</v>
      </c>
      <c r="HQ56" s="34">
        <v>515638.00000000006</v>
      </c>
      <c r="HR56" s="34">
        <v>521212</v>
      </c>
      <c r="HS56" s="34">
        <v>527521</v>
      </c>
      <c r="HT56" s="34">
        <v>533864</v>
      </c>
      <c r="HU56" s="34">
        <v>539940</v>
      </c>
      <c r="HV56" s="34">
        <v>546076</v>
      </c>
      <c r="HW56" s="34">
        <v>552166</v>
      </c>
      <c r="HX56" s="34">
        <v>558394</v>
      </c>
      <c r="HY56" s="34">
        <v>564954</v>
      </c>
      <c r="HZ56" s="34">
        <v>571202</v>
      </c>
      <c r="IA56" s="34">
        <v>577030</v>
      </c>
      <c r="IB56" s="34">
        <v>582640</v>
      </c>
      <c r="IC56" s="34">
        <v>587925</v>
      </c>
      <c r="ID56" s="34">
        <v>593149</v>
      </c>
      <c r="IE56" s="34">
        <v>598682</v>
      </c>
      <c r="IF56" s="34">
        <v>604461</v>
      </c>
      <c r="IG56" s="34">
        <v>610209</v>
      </c>
      <c r="IH56" s="34">
        <v>615948</v>
      </c>
      <c r="II56" s="34">
        <v>621716</v>
      </c>
      <c r="IJ56" s="34">
        <v>627467</v>
      </c>
      <c r="IK56" s="34">
        <v>633178</v>
      </c>
      <c r="IL56" s="34">
        <v>638840</v>
      </c>
      <c r="IM56" s="34">
        <v>644431</v>
      </c>
      <c r="IN56" s="34">
        <v>649957</v>
      </c>
      <c r="IO56" s="34">
        <v>655419</v>
      </c>
      <c r="IP56" s="34">
        <v>660774</v>
      </c>
      <c r="IQ56" s="34">
        <v>666035</v>
      </c>
      <c r="IR56" s="34">
        <v>671179</v>
      </c>
      <c r="IS56" s="34">
        <v>676185</v>
      </c>
      <c r="IT56" s="34">
        <v>681044</v>
      </c>
      <c r="IU56" s="34">
        <v>685740</v>
      </c>
      <c r="IV56" s="34">
        <v>690288</v>
      </c>
      <c r="IW56" s="34">
        <v>694697</v>
      </c>
      <c r="IX56" s="34">
        <v>698960</v>
      </c>
      <c r="IY56" s="34">
        <v>703079</v>
      </c>
      <c r="IZ56" s="34">
        <v>707058</v>
      </c>
      <c r="JA56" s="34">
        <v>710870</v>
      </c>
      <c r="JB56" s="34">
        <v>714525</v>
      </c>
      <c r="JC56" s="34">
        <v>718032</v>
      </c>
      <c r="JD56" s="34">
        <v>721360</v>
      </c>
      <c r="JE56" s="34">
        <v>724501</v>
      </c>
      <c r="JF56" s="34">
        <v>727457</v>
      </c>
      <c r="JG56" s="34">
        <v>730244</v>
      </c>
      <c r="JH56" s="34">
        <v>732869</v>
      </c>
      <c r="JI56" s="34">
        <v>735335</v>
      </c>
      <c r="JJ56" s="34">
        <v>737648</v>
      </c>
      <c r="JK56" s="34">
        <v>739804</v>
      </c>
      <c r="JL56" s="34">
        <v>741790</v>
      </c>
      <c r="JM56" s="34">
        <v>743605</v>
      </c>
      <c r="JN56" s="34">
        <v>745243</v>
      </c>
      <c r="JO56" s="34">
        <v>746696</v>
      </c>
      <c r="JP56" s="34">
        <v>747961</v>
      </c>
      <c r="JQ56" s="34">
        <v>749047</v>
      </c>
      <c r="JR56" s="34">
        <v>749951</v>
      </c>
      <c r="JS56" s="34">
        <v>750660</v>
      </c>
      <c r="JT56" s="34">
        <v>751184</v>
      </c>
      <c r="JU56" s="34">
        <v>751506</v>
      </c>
      <c r="JV56" s="34">
        <v>751606</v>
      </c>
      <c r="JW56" s="34">
        <v>751476</v>
      </c>
      <c r="JX56" s="34">
        <v>751133</v>
      </c>
      <c r="JY56" s="34">
        <v>750592</v>
      </c>
      <c r="JZ56" s="34">
        <v>749832</v>
      </c>
      <c r="KA56" s="34">
        <v>748844</v>
      </c>
      <c r="KB56" s="34">
        <v>747653</v>
      </c>
      <c r="KC56" s="34">
        <v>746279</v>
      </c>
      <c r="KD56" s="34">
        <v>744718</v>
      </c>
      <c r="KE56" s="34">
        <v>742980</v>
      </c>
      <c r="KF56" s="34">
        <v>741056</v>
      </c>
      <c r="KG56" s="34">
        <v>738936</v>
      </c>
      <c r="KH56" s="34">
        <v>736650</v>
      </c>
      <c r="KI56" s="34">
        <v>734216</v>
      </c>
      <c r="KJ56" s="34">
        <v>731628</v>
      </c>
      <c r="KK56" s="34">
        <v>728908</v>
      </c>
      <c r="KL56" s="34">
        <v>726081</v>
      </c>
      <c r="KM56" s="34">
        <v>723160</v>
      </c>
      <c r="KN56" s="34">
        <v>720139</v>
      </c>
      <c r="KO56" s="34">
        <v>717034</v>
      </c>
      <c r="KP56" s="34">
        <v>713881</v>
      </c>
      <c r="KQ56" s="34">
        <v>710659</v>
      </c>
      <c r="KR56" s="34">
        <v>707379</v>
      </c>
      <c r="KS56" s="34">
        <v>704082</v>
      </c>
      <c r="KT56" s="34">
        <v>700778</v>
      </c>
      <c r="KU56" s="34">
        <v>697463</v>
      </c>
      <c r="KV56" s="34">
        <v>694130</v>
      </c>
      <c r="KW56" s="34">
        <v>690789</v>
      </c>
      <c r="KX56" s="34">
        <v>687454</v>
      </c>
      <c r="KY56" s="34">
        <v>684106</v>
      </c>
      <c r="KZ56" s="34">
        <v>680747</v>
      </c>
      <c r="LA56" s="34">
        <v>677391</v>
      </c>
      <c r="LB56" s="34">
        <v>674041</v>
      </c>
      <c r="LC56" s="34">
        <v>670697</v>
      </c>
      <c r="LD56" s="34">
        <v>667365</v>
      </c>
      <c r="LE56" t="s">
        <v>843</v>
      </c>
      <c r="LF56" t="s">
        <v>843</v>
      </c>
      <c r="LG56" t="s">
        <v>843</v>
      </c>
      <c r="LH56" s="34">
        <v>1.899871788918972E-2</v>
      </c>
      <c r="LI56" s="34">
        <v>1.6678432002663612E-2</v>
      </c>
      <c r="LJ56" s="34">
        <v>1.5488140285015106E-2</v>
      </c>
      <c r="LK56" s="34">
        <v>1.4387861825525761E-2</v>
      </c>
      <c r="LL56" s="34">
        <v>1.3435989618301392E-2</v>
      </c>
      <c r="LM56" s="34">
        <v>1.2750706635415554E-2</v>
      </c>
      <c r="LN56" s="34">
        <v>1.2215403839945793E-2</v>
      </c>
      <c r="LO56" s="34">
        <v>1.1655972339212894E-2</v>
      </c>
      <c r="LP56" s="34">
        <v>1.1039755307137966E-2</v>
      </c>
      <c r="LQ56" s="34">
        <v>1.0335636325180531E-2</v>
      </c>
      <c r="LR56" s="34">
        <v>1.0751900263130665E-2</v>
      </c>
      <c r="LS56" s="34">
        <v>1.2031806632876396E-2</v>
      </c>
      <c r="LT56" s="34">
        <v>1.1952449567615986E-2</v>
      </c>
      <c r="LU56" s="34">
        <v>1.1316897347569466E-2</v>
      </c>
      <c r="LV56" s="34">
        <v>1.130013819783926E-2</v>
      </c>
      <c r="LW56" s="34">
        <v>1.1090565472841263E-2</v>
      </c>
      <c r="LX56" s="34">
        <v>1.1216080747544765E-2</v>
      </c>
      <c r="LY56" s="34">
        <v>1.1679505929350853E-2</v>
      </c>
      <c r="LZ56" s="34">
        <v>1.0998600162565708E-2</v>
      </c>
      <c r="MA56" s="34">
        <v>1.015134621411562E-2</v>
      </c>
      <c r="MB56" s="34">
        <v>9.675242006778717E-3</v>
      </c>
      <c r="MC56" s="34">
        <v>9.0298885479569435E-3</v>
      </c>
      <c r="MD56" s="34">
        <v>8.8462438434362411E-3</v>
      </c>
      <c r="ME56" s="34">
        <v>9.2849405482411385E-3</v>
      </c>
      <c r="MF56" s="34">
        <v>9.6065793186426163E-3</v>
      </c>
      <c r="MG56" s="34">
        <v>9.4643691554665565E-3</v>
      </c>
      <c r="MH56" s="34">
        <v>9.3610230833292007E-3</v>
      </c>
      <c r="MI56" s="34">
        <v>9.3208523467183113E-3</v>
      </c>
      <c r="MJ56" s="34">
        <v>9.2076836153864861E-3</v>
      </c>
      <c r="MK56" s="34">
        <v>9.0605029836297035E-3</v>
      </c>
      <c r="ML56" s="34">
        <v>8.9024482294917107E-3</v>
      </c>
      <c r="MM56" s="34">
        <v>8.7137250229716301E-3</v>
      </c>
      <c r="MN56" s="34">
        <v>8.538450114428997E-3</v>
      </c>
      <c r="MO56" s="34">
        <v>8.3685191348195076E-3</v>
      </c>
      <c r="MP56" s="34">
        <v>8.1371497362852097E-3</v>
      </c>
      <c r="MQ56" s="34">
        <v>7.9303467646241188E-3</v>
      </c>
      <c r="MR56" s="34">
        <v>7.6936455443501472E-3</v>
      </c>
      <c r="MS56" s="34">
        <v>7.4308398179709911E-3</v>
      </c>
      <c r="MT56" s="34">
        <v>7.1602077223360538E-3</v>
      </c>
      <c r="MU56" s="34">
        <v>6.8716323003172874E-3</v>
      </c>
      <c r="MV56" s="34">
        <v>6.6103548742830753E-3</v>
      </c>
      <c r="MW56" s="34">
        <v>6.3668773509562016E-3</v>
      </c>
      <c r="MX56" s="34">
        <v>6.1177369207143784E-3</v>
      </c>
      <c r="MY56" s="34">
        <v>5.8757448568940163E-3</v>
      </c>
      <c r="MZ56" s="34">
        <v>5.6434380821883678E-3</v>
      </c>
      <c r="NA56" s="34">
        <v>5.376872606575489E-3</v>
      </c>
      <c r="NB56" s="34">
        <v>5.1284143701195717E-3</v>
      </c>
      <c r="NC56" s="34">
        <v>4.8961499705910683E-3</v>
      </c>
      <c r="ND56" s="34">
        <v>4.6241828240454197E-3</v>
      </c>
      <c r="NE56" s="34">
        <v>4.3448228389024734E-3</v>
      </c>
      <c r="NF56" s="34">
        <v>4.0717488154768944E-3</v>
      </c>
      <c r="NG56" s="34">
        <v>3.8238340057432652E-3</v>
      </c>
      <c r="NH56" s="34">
        <v>3.5882433876395226E-3</v>
      </c>
      <c r="NI56" s="34">
        <v>3.3592092804610729E-3</v>
      </c>
      <c r="NJ56" s="34">
        <v>3.1405682675540447E-3</v>
      </c>
      <c r="NK56" s="34">
        <v>2.9185402672737837E-3</v>
      </c>
      <c r="NL56" s="34">
        <v>2.6808979455381632E-3</v>
      </c>
      <c r="NM56" s="34">
        <v>2.443795558065176E-3</v>
      </c>
      <c r="NN56" s="34">
        <v>2.2003597114235163E-3</v>
      </c>
      <c r="NO56" s="34">
        <v>1.9478014437481761E-3</v>
      </c>
      <c r="NP56" s="34">
        <v>1.6926964744925499E-3</v>
      </c>
      <c r="NQ56" s="34">
        <v>1.4508942840620875E-3</v>
      </c>
      <c r="NR56" s="34">
        <v>1.206139218993485E-3</v>
      </c>
      <c r="NS56" s="34">
        <v>9.4494852237403393E-4</v>
      </c>
      <c r="NT56" s="34">
        <v>6.9780886406078935E-4</v>
      </c>
      <c r="NU56" s="34">
        <v>4.285647883079946E-4</v>
      </c>
      <c r="NV56" s="34">
        <v>1.3305728498380631E-4</v>
      </c>
      <c r="NW56" s="34">
        <v>-1.7297791782766581E-4</v>
      </c>
      <c r="NX56" s="34">
        <v>-4.5653927372768521E-4</v>
      </c>
      <c r="NY56" s="34">
        <v>-7.2050478775054216E-4</v>
      </c>
      <c r="NZ56" s="34">
        <v>-1.0130470618605614E-3</v>
      </c>
      <c r="OA56" s="34">
        <v>-1.3184973504394293E-3</v>
      </c>
      <c r="OB56" s="34">
        <v>-1.5917174750939012E-3</v>
      </c>
      <c r="OC56" s="34">
        <v>-1.8394417129456997E-3</v>
      </c>
      <c r="OD56" s="34">
        <v>-2.0939016249030828E-3</v>
      </c>
      <c r="OE56" s="34">
        <v>-2.3364967200905085E-3</v>
      </c>
      <c r="OF56" s="34">
        <v>-2.5929305702447891E-3</v>
      </c>
      <c r="OG56" s="34">
        <v>-2.8648823499679565E-3</v>
      </c>
      <c r="OH56" s="34">
        <v>-3.0984324403107166E-3</v>
      </c>
      <c r="OI56" s="34">
        <v>-3.3096179831773043E-3</v>
      </c>
      <c r="OJ56" s="34">
        <v>-3.531075082719326E-3</v>
      </c>
      <c r="OK56" s="34">
        <v>-3.7246642168611288E-3</v>
      </c>
      <c r="OL56" s="34">
        <v>-3.885944839566946E-3</v>
      </c>
      <c r="OM56" s="34">
        <v>-4.0310812182724476E-3</v>
      </c>
      <c r="ON56" s="34">
        <v>-4.1862488724291325E-3</v>
      </c>
      <c r="OO56" s="34">
        <v>-4.320989828556776E-3</v>
      </c>
      <c r="OP56" s="34">
        <v>-4.4069774448871613E-3</v>
      </c>
      <c r="OQ56" s="34">
        <v>-4.5235734432935715E-3</v>
      </c>
      <c r="OR56" s="34">
        <v>-4.626118578016758E-3</v>
      </c>
      <c r="OS56" s="34">
        <v>-4.6717636287212372E-3</v>
      </c>
      <c r="OT56" s="34">
        <v>-4.7036800533533096E-3</v>
      </c>
      <c r="OU56" s="34">
        <v>-4.741680808365345E-3</v>
      </c>
      <c r="OV56" s="34">
        <v>-4.7902027145028114E-3</v>
      </c>
      <c r="OW56" s="34">
        <v>-4.8248404636979103E-3</v>
      </c>
      <c r="OX56" s="34">
        <v>-4.839504137635231E-3</v>
      </c>
      <c r="OY56" s="34">
        <v>-4.8820418305695057E-3</v>
      </c>
      <c r="OZ56" s="34">
        <v>-4.9221515655517578E-3</v>
      </c>
      <c r="PA56" s="34">
        <v>-4.9420702271163464E-3</v>
      </c>
      <c r="PB56" s="34">
        <v>-4.9577141180634499E-3</v>
      </c>
      <c r="PC56" s="34">
        <v>-4.9734697677195072E-3</v>
      </c>
      <c r="PD56" s="34">
        <v>-4.9803475849330425E-3</v>
      </c>
      <c r="PE56" t="s">
        <v>1300</v>
      </c>
      <c r="PF56" t="s">
        <v>843</v>
      </c>
      <c r="PG56" t="s">
        <v>843</v>
      </c>
      <c r="PH56" t="s">
        <v>843</v>
      </c>
      <c r="PI56" t="s">
        <v>843</v>
      </c>
      <c r="PJ56" t="s">
        <v>1300</v>
      </c>
      <c r="PK56" s="34">
        <v>0.48558104038238525</v>
      </c>
      <c r="PL56" s="34">
        <v>0.4871705174446106</v>
      </c>
      <c r="PM56" s="34">
        <v>0.48869156837463379</v>
      </c>
      <c r="PN56" s="34">
        <v>0.49013411998748779</v>
      </c>
      <c r="PO56" s="34">
        <v>0.49149888753890991</v>
      </c>
      <c r="PP56" s="34">
        <v>0.49281594157218933</v>
      </c>
      <c r="PQ56" s="34">
        <v>0.49409082531929016</v>
      </c>
      <c r="PR56" s="34">
        <v>0.4953034520149231</v>
      </c>
      <c r="PS56" s="34">
        <v>0.49647486209869385</v>
      </c>
      <c r="PT56" s="34">
        <v>0.49763399362564087</v>
      </c>
      <c r="PU56" s="34">
        <v>0.49805837869644165</v>
      </c>
      <c r="PV56" s="34">
        <v>0.49782663583755493</v>
      </c>
      <c r="PW56" s="34">
        <v>0.4977409839630127</v>
      </c>
      <c r="PX56" s="34">
        <v>0.49767938256263733</v>
      </c>
      <c r="PY56" s="34">
        <v>0.49755710363388062</v>
      </c>
      <c r="PZ56" s="34">
        <v>0.49745365977287292</v>
      </c>
      <c r="QA56" s="34">
        <v>0.49738356471061707</v>
      </c>
      <c r="QB56" s="34">
        <v>0.49735555052757263</v>
      </c>
      <c r="QC56" s="34">
        <v>0.49734595417976379</v>
      </c>
      <c r="QD56" s="34">
        <v>0.49732941389083862</v>
      </c>
      <c r="QE56" s="34">
        <v>0.4972967803478241</v>
      </c>
      <c r="QF56" s="34">
        <v>0.49724709987640381</v>
      </c>
      <c r="QG56" s="34">
        <v>0.49719548225402832</v>
      </c>
      <c r="QH56" s="34">
        <v>0.49716877937316895</v>
      </c>
      <c r="QI56" s="34">
        <v>0.49716028571128845</v>
      </c>
      <c r="QJ56" s="34">
        <v>0.49713623523712158</v>
      </c>
      <c r="QK56" s="34">
        <v>0.49710366129875183</v>
      </c>
      <c r="QL56" s="34">
        <v>0.49706459045410156</v>
      </c>
      <c r="QM56" s="34">
        <v>0.49701419472694397</v>
      </c>
      <c r="QN56" s="34">
        <v>0.49695503711700439</v>
      </c>
      <c r="QO56" s="34">
        <v>0.49688497185707092</v>
      </c>
      <c r="QP56" s="34">
        <v>0.49680569767951965</v>
      </c>
      <c r="QQ56" s="34">
        <v>0.49671593308448792</v>
      </c>
      <c r="QR56" s="34">
        <v>0.4966166615486145</v>
      </c>
      <c r="QS56" s="34">
        <v>0.49650561809539795</v>
      </c>
      <c r="QT56" s="34">
        <v>0.49638533592224121</v>
      </c>
      <c r="QU56" s="34">
        <v>0.49626553058624268</v>
      </c>
      <c r="QV56" s="34">
        <v>0.49613642692565918</v>
      </c>
      <c r="QW56" s="34">
        <v>0.49600318074226379</v>
      </c>
      <c r="QX56" s="34">
        <v>0.49587744474411011</v>
      </c>
      <c r="QY56" s="34">
        <v>0.49574816226959229</v>
      </c>
      <c r="QZ56" s="34">
        <v>0.49561032652854919</v>
      </c>
      <c r="RA56" s="34">
        <v>0.49548327922821045</v>
      </c>
      <c r="RB56" s="34">
        <v>0.49535542726516724</v>
      </c>
      <c r="RC56" s="34">
        <v>0.49523234367370605</v>
      </c>
      <c r="RD56" s="34">
        <v>0.49511021375656128</v>
      </c>
      <c r="RE56" s="34">
        <v>0.49499037861824036</v>
      </c>
      <c r="RF56" s="34">
        <v>0.49487489461898804</v>
      </c>
      <c r="RG56" s="34">
        <v>0.49476128816604614</v>
      </c>
      <c r="RH56" s="34">
        <v>0.4946480393409729</v>
      </c>
      <c r="RI56" s="34">
        <v>0.4945378303527832</v>
      </c>
      <c r="RJ56" s="34">
        <v>0.49442377686500549</v>
      </c>
      <c r="RK56" s="34">
        <v>0.49430388212203979</v>
      </c>
      <c r="RL56" s="34">
        <v>0.49418428540229797</v>
      </c>
      <c r="RM56" s="34">
        <v>0.49405813217163086</v>
      </c>
      <c r="RN56" s="34">
        <v>0.49392271041870117</v>
      </c>
      <c r="RO56" s="34">
        <v>0.49378260970115662</v>
      </c>
      <c r="RP56" s="34">
        <v>0.49363169074058533</v>
      </c>
      <c r="RQ56" s="34">
        <v>0.49346992373466492</v>
      </c>
      <c r="RR56" s="34">
        <v>0.49329045414924622</v>
      </c>
      <c r="RS56" s="34">
        <v>0.49310058355331421</v>
      </c>
      <c r="RT56" s="34">
        <v>0.49290230870246887</v>
      </c>
      <c r="RU56" s="34">
        <v>0.49268686771392822</v>
      </c>
      <c r="RV56" s="34">
        <v>0.49245864152908325</v>
      </c>
      <c r="RW56" s="34">
        <v>0.49221628904342651</v>
      </c>
      <c r="RX56" s="34">
        <v>0.49196413159370422</v>
      </c>
      <c r="RY56" s="34">
        <v>0.49169644713401794</v>
      </c>
      <c r="RZ56" s="34">
        <v>0.49142354726791382</v>
      </c>
      <c r="SA56" s="34">
        <v>0.49113938212394714</v>
      </c>
      <c r="SB56" s="34">
        <v>0.49084988236427307</v>
      </c>
      <c r="SC56" s="34">
        <v>0.49056056141853333</v>
      </c>
      <c r="SD56" s="34">
        <v>0.4902690052986145</v>
      </c>
      <c r="SE56" s="34">
        <v>0.48997864127159119</v>
      </c>
      <c r="SF56" s="34">
        <v>0.48970156908035278</v>
      </c>
      <c r="SG56" s="34">
        <v>0.48943358659744263</v>
      </c>
      <c r="SH56" s="34">
        <v>0.48917466402053833</v>
      </c>
      <c r="SI56" s="34">
        <v>0.48893469572067261</v>
      </c>
      <c r="SJ56" s="34">
        <v>0.48871216177940369</v>
      </c>
      <c r="SK56" s="34">
        <v>0.48850879073143005</v>
      </c>
      <c r="SL56" s="34">
        <v>0.48832768201828003</v>
      </c>
      <c r="SM56" s="34">
        <v>0.488168865442276</v>
      </c>
      <c r="SN56" s="34">
        <v>0.48802867531776428</v>
      </c>
      <c r="SO56" s="34">
        <v>0.48791664838790894</v>
      </c>
      <c r="SP56" s="34">
        <v>0.4878256618976593</v>
      </c>
      <c r="SQ56" s="34">
        <v>0.48776277899742126</v>
      </c>
      <c r="SR56" s="34">
        <v>0.48772582411766052</v>
      </c>
      <c r="SS56" s="34">
        <v>0.48771014809608459</v>
      </c>
      <c r="ST56" s="34">
        <v>0.48771491646766663</v>
      </c>
      <c r="SU56" s="34">
        <v>0.48773571848869324</v>
      </c>
      <c r="SV56" s="34">
        <v>0.48776990175247192</v>
      </c>
      <c r="SW56" s="34">
        <v>0.48781639337539673</v>
      </c>
      <c r="SX56" s="34">
        <v>0.48787105083465576</v>
      </c>
      <c r="SY56" s="34">
        <v>0.48793309926986694</v>
      </c>
      <c r="SZ56" s="34">
        <v>0.48798981308937073</v>
      </c>
      <c r="TA56" s="34">
        <v>0.48804283142089844</v>
      </c>
      <c r="TB56" s="34">
        <v>0.48809686303138733</v>
      </c>
      <c r="TC56" s="34">
        <v>0.4881446361541748</v>
      </c>
      <c r="TD56" s="34">
        <v>0.48818925023078918</v>
      </c>
      <c r="TE56" s="34">
        <v>0.48822847008705139</v>
      </c>
      <c r="TF56" s="34">
        <v>0.48826220631599426</v>
      </c>
      <c r="TG56" s="34">
        <v>0.48829349875450134</v>
      </c>
      <c r="TH56" t="s">
        <v>843</v>
      </c>
      <c r="TI56" t="s">
        <v>843</v>
      </c>
      <c r="TJ56" t="s">
        <v>1300</v>
      </c>
      <c r="TK56" s="34">
        <v>0.53078443909560502</v>
      </c>
      <c r="TL56" s="34">
        <v>0.53896059301482102</v>
      </c>
      <c r="TM56" s="34">
        <v>0.54730036705118601</v>
      </c>
      <c r="TN56" s="34">
        <v>0.55580631924497292</v>
      </c>
      <c r="TO56" s="34">
        <v>0.56448951155301397</v>
      </c>
      <c r="TP56" s="34">
        <v>0.57330303199395305</v>
      </c>
      <c r="TQ56" s="34">
        <v>0.58221750948116202</v>
      </c>
      <c r="TR56" s="34">
        <v>0.59127260479561006</v>
      </c>
      <c r="TS56" s="34">
        <v>0.60041286565406504</v>
      </c>
      <c r="TT56" s="34">
        <v>0.60951831470752194</v>
      </c>
      <c r="TU56" s="34">
        <v>0.61867472480034502</v>
      </c>
      <c r="TV56" s="34">
        <v>0.62722656801665899</v>
      </c>
      <c r="TW56" s="34">
        <v>0.63512617445641606</v>
      </c>
      <c r="TX56" s="34">
        <v>0.64280938622809902</v>
      </c>
      <c r="TY56" s="34">
        <v>0.64994707696364595</v>
      </c>
      <c r="TZ56" s="34">
        <v>0.6563959026814401</v>
      </c>
      <c r="UA56" s="34">
        <v>0.66159587889923699</v>
      </c>
      <c r="UB56" s="34">
        <v>0.66541700740237308</v>
      </c>
      <c r="UC56" s="34">
        <v>0.66886466509629305</v>
      </c>
      <c r="UD56" s="34">
        <v>0.67236740518915394</v>
      </c>
      <c r="UE56" s="34">
        <v>0.67588562405602104</v>
      </c>
      <c r="UF56" s="34">
        <v>0.67945826423438405</v>
      </c>
      <c r="UG56" s="34">
        <v>0.68270056705771498</v>
      </c>
      <c r="UH56" s="34">
        <v>0.68528450830323906</v>
      </c>
      <c r="UI56" s="34">
        <v>0.68723292321589002</v>
      </c>
      <c r="UJ56" s="34">
        <v>0.688989346273162</v>
      </c>
      <c r="UK56" s="34">
        <v>0.69082561285561994</v>
      </c>
      <c r="UL56" s="34">
        <v>0.692064383094532</v>
      </c>
      <c r="UM56" s="34">
        <v>0.69251554861407205</v>
      </c>
      <c r="UN56" s="34">
        <v>0.69279309514314702</v>
      </c>
      <c r="UO56" s="34">
        <v>0.69299331052635293</v>
      </c>
      <c r="UP56" s="34">
        <v>0.69329586355704809</v>
      </c>
      <c r="UQ56" s="34">
        <v>0.69378844001338502</v>
      </c>
      <c r="UR56" s="34">
        <v>0.69395150277913797</v>
      </c>
      <c r="US56" s="34">
        <v>0.69377525918448701</v>
      </c>
      <c r="UT56" s="34">
        <v>0.69359117764081502</v>
      </c>
      <c r="UU56" s="34">
        <v>0.69348117268269704</v>
      </c>
      <c r="UV56" s="34">
        <v>0.69342043967257494</v>
      </c>
      <c r="UW56" s="34">
        <v>0.69326160038000495</v>
      </c>
      <c r="UX56" s="34">
        <v>0.69297451874946703</v>
      </c>
      <c r="UY56" s="34">
        <v>0.69249741231383699</v>
      </c>
      <c r="UZ56" s="34">
        <v>0.69180160559207804</v>
      </c>
      <c r="VA56" s="34">
        <v>0.69084425432070506</v>
      </c>
      <c r="VB56" s="34">
        <v>0.68951639858394298</v>
      </c>
      <c r="VC56" s="34">
        <v>0.68781251878383298</v>
      </c>
      <c r="VD56" s="34">
        <v>0.68579746352881898</v>
      </c>
      <c r="VE56" s="34">
        <v>0.68343374969385295</v>
      </c>
      <c r="VF56" s="34">
        <v>0.68067139115762998</v>
      </c>
      <c r="VG56" s="34">
        <v>0.67756113452367694</v>
      </c>
      <c r="VH56" s="34">
        <v>0.67414054638985998</v>
      </c>
      <c r="VI56" s="34">
        <v>0.67043069212338291</v>
      </c>
      <c r="VJ56" s="34">
        <v>0.6664044253731799</v>
      </c>
      <c r="VK56" s="34">
        <v>0.66209854694358694</v>
      </c>
      <c r="VL56" s="34">
        <v>0.65754928026001702</v>
      </c>
      <c r="VM56" s="34">
        <v>0.65270674678623608</v>
      </c>
      <c r="VN56" s="34">
        <v>0.64763123230529207</v>
      </c>
      <c r="VO56" s="34">
        <v>0.64239027056830689</v>
      </c>
      <c r="VP56" s="34">
        <v>0.63696787945212796</v>
      </c>
      <c r="VQ56" s="34">
        <v>0.63147456601403806</v>
      </c>
      <c r="VR56" s="34">
        <v>0.62608343957915902</v>
      </c>
      <c r="VS56" s="34">
        <v>0.62096795218464107</v>
      </c>
      <c r="VT56" s="34">
        <v>0.61632956031434605</v>
      </c>
      <c r="VU56" s="34">
        <v>0.61215706903322298</v>
      </c>
      <c r="VV56" s="34">
        <v>0.60825606799349896</v>
      </c>
      <c r="VW56" s="34">
        <v>0.60448465057519196</v>
      </c>
      <c r="VX56" s="34">
        <v>0.60094756332779609</v>
      </c>
      <c r="VY56" s="34">
        <v>0.59790076043882101</v>
      </c>
      <c r="VZ56" s="34">
        <v>0.59533637800808004</v>
      </c>
      <c r="WA56" s="34">
        <v>0.59300656009425801</v>
      </c>
      <c r="WB56" s="34">
        <v>0.590713336464193</v>
      </c>
      <c r="WC56" s="34">
        <v>0.588332453136169</v>
      </c>
      <c r="WD56" s="34">
        <v>0.58582294843785898</v>
      </c>
      <c r="WE56" s="34">
        <v>0.58328568419151905</v>
      </c>
      <c r="WF56" s="34">
        <v>0.58085983928262797</v>
      </c>
      <c r="WG56" s="34">
        <v>0.57859849057059798</v>
      </c>
      <c r="WH56" s="34">
        <v>0.57628036843546804</v>
      </c>
      <c r="WI56" s="34">
        <v>0.57370601797031395</v>
      </c>
      <c r="WJ56" s="34">
        <v>0.57142673480973594</v>
      </c>
      <c r="WK56" s="34">
        <v>0.56965956040211696</v>
      </c>
      <c r="WL56" s="34">
        <v>0.567961313810455</v>
      </c>
      <c r="WM56" s="34">
        <v>0.56626044929937103</v>
      </c>
      <c r="WN56" s="34">
        <v>0.56444747790357508</v>
      </c>
      <c r="WO56" s="34">
        <v>0.56246380394460405</v>
      </c>
      <c r="WP56" s="34">
        <v>0.56080051440898304</v>
      </c>
      <c r="WQ56" s="34">
        <v>0.55953989438150098</v>
      </c>
      <c r="WR56" s="34">
        <v>0.55834412430643199</v>
      </c>
      <c r="WS56" s="34">
        <v>0.557143977777809</v>
      </c>
      <c r="WT56" s="34">
        <v>0.55595510645752699</v>
      </c>
      <c r="WU56" s="34">
        <v>0.55484864185156901</v>
      </c>
      <c r="WV56" s="34">
        <v>0.55378950620133305</v>
      </c>
      <c r="WW56" s="34">
        <v>0.55275065712679305</v>
      </c>
      <c r="WX56" s="34">
        <v>0.55170772377335897</v>
      </c>
      <c r="WY56" s="34">
        <v>0.55060579430366097</v>
      </c>
      <c r="WZ56" s="34">
        <v>0.54947458630638302</v>
      </c>
      <c r="XA56" s="34">
        <v>0.54833705237005004</v>
      </c>
      <c r="XB56" s="34">
        <v>0.547176568526346</v>
      </c>
      <c r="XC56" s="34">
        <v>0.54602330526369902</v>
      </c>
      <c r="XD56" s="34">
        <v>0.54487102362518602</v>
      </c>
      <c r="XE56" s="34">
        <v>0.54369392959775409</v>
      </c>
      <c r="XF56" s="34">
        <v>0.54250469474643093</v>
      </c>
      <c r="XG56" s="34">
        <v>0.541294150348123</v>
      </c>
      <c r="XH56" t="s">
        <v>843</v>
      </c>
      <c r="XI56" t="s">
        <v>1300</v>
      </c>
      <c r="XJ56" s="34">
        <v>0.51326892903670696</v>
      </c>
      <c r="XK56" s="34">
        <v>0.522079243193593</v>
      </c>
      <c r="XL56" s="34">
        <v>0.53114018312409794</v>
      </c>
      <c r="XM56" s="34">
        <v>0.54041958886789698</v>
      </c>
      <c r="XN56" s="34">
        <v>0.54984041777045201</v>
      </c>
      <c r="XO56" s="34">
        <v>0.55925552044072202</v>
      </c>
      <c r="XP56" s="34">
        <v>0.56860512664266605</v>
      </c>
      <c r="XQ56" s="34">
        <v>0.57791998732001604</v>
      </c>
      <c r="XR56" s="34">
        <v>0.58708927754389006</v>
      </c>
      <c r="XS56" s="34">
        <v>0.59591476570265001</v>
      </c>
      <c r="XT56" s="34">
        <v>0.60456435714799606</v>
      </c>
      <c r="XU56" s="34">
        <v>0.61232291006148598</v>
      </c>
      <c r="XV56" s="34">
        <v>0.61898067672665702</v>
      </c>
      <c r="XW56" s="34">
        <v>0.62509075082416599</v>
      </c>
      <c r="XX56" s="34">
        <v>0.63051296889077701</v>
      </c>
      <c r="XY56" s="34">
        <v>0.63522744971620804</v>
      </c>
      <c r="XZ56" s="34">
        <v>0.63873301044333397</v>
      </c>
      <c r="YA56" s="34">
        <v>0.64093625321707604</v>
      </c>
      <c r="YB56" s="34">
        <v>0.64285370399062303</v>
      </c>
      <c r="YC56" s="34">
        <v>0.644873191278451</v>
      </c>
      <c r="YD56" s="34">
        <v>0.64693721680626093</v>
      </c>
      <c r="YE56" s="34">
        <v>0.649117659565421</v>
      </c>
      <c r="YF56" s="34">
        <v>0.65105340221984509</v>
      </c>
      <c r="YG56" s="34">
        <v>0.65239643082638199</v>
      </c>
      <c r="YH56" s="34">
        <v>0.65316786360079504</v>
      </c>
      <c r="YI56" s="34">
        <v>0.653886619174742</v>
      </c>
      <c r="YJ56" s="34">
        <v>0.65491514306796805</v>
      </c>
      <c r="YK56" s="34">
        <v>0.65560802681610197</v>
      </c>
      <c r="YL56" s="34">
        <v>0.65573356388976289</v>
      </c>
      <c r="YM56" s="34">
        <v>0.65587295821471903</v>
      </c>
      <c r="YN56" s="34">
        <v>0.65610689382857501</v>
      </c>
      <c r="YO56" s="34">
        <v>0.65655179262930607</v>
      </c>
      <c r="YP56" s="34">
        <v>0.65717604612609304</v>
      </c>
      <c r="YQ56" s="34">
        <v>0.65731158236181797</v>
      </c>
      <c r="YR56" s="34">
        <v>0.65686251512429705</v>
      </c>
      <c r="YS56" s="34">
        <v>0.65615020231669507</v>
      </c>
      <c r="YT56" s="34">
        <v>0.6552156727192</v>
      </c>
      <c r="YU56" s="34">
        <v>0.65396673987148501</v>
      </c>
      <c r="YV56" s="34">
        <v>0.65226941851817299</v>
      </c>
      <c r="YW56" s="34">
        <v>0.65020171654104797</v>
      </c>
      <c r="YX56" s="34">
        <v>0.64777118552605206</v>
      </c>
      <c r="YY56" s="34">
        <v>0.6449531234480651</v>
      </c>
      <c r="YZ56" s="34">
        <v>0.64176204646904</v>
      </c>
      <c r="ZA56" s="34">
        <v>0.63820779741679101</v>
      </c>
      <c r="ZB56" s="34">
        <v>0.63433030552677794</v>
      </c>
      <c r="ZC56" s="34">
        <v>0.63015363579391104</v>
      </c>
      <c r="ZD56" s="34">
        <v>0.62568069696651596</v>
      </c>
      <c r="ZE56" s="34">
        <v>0.62097136406968201</v>
      </c>
      <c r="ZF56" s="34">
        <v>0.61607033935898903</v>
      </c>
      <c r="ZG56" s="34">
        <v>0.61093911533593503</v>
      </c>
      <c r="ZH56" s="34">
        <v>0.60561792655785807</v>
      </c>
      <c r="ZI56" s="34">
        <v>0.60009092857382496</v>
      </c>
      <c r="ZJ56" s="34">
        <v>0.59434223578838796</v>
      </c>
      <c r="ZK56" s="34">
        <v>0.58848824005385303</v>
      </c>
      <c r="ZL56" s="34">
        <v>0.58263533733931194</v>
      </c>
      <c r="ZM56" s="34">
        <v>0.57703420295496999</v>
      </c>
      <c r="ZN56" s="34">
        <v>0.57195394117341802</v>
      </c>
      <c r="ZO56" s="34">
        <v>0.56733682533065299</v>
      </c>
      <c r="ZP56" s="34">
        <v>0.56299757260383498</v>
      </c>
      <c r="ZQ56" s="34">
        <v>0.55884121516654706</v>
      </c>
      <c r="ZR56" s="34">
        <v>0.55492368915203405</v>
      </c>
      <c r="ZS56" s="34">
        <v>0.55146042335155399</v>
      </c>
      <c r="ZT56" s="34">
        <v>0.54845953166242301</v>
      </c>
      <c r="ZU56" s="34">
        <v>0.54565249247328995</v>
      </c>
      <c r="ZV56" s="34">
        <v>0.54282802693612597</v>
      </c>
      <c r="ZW56" s="34">
        <v>0.53987224328731698</v>
      </c>
      <c r="ZX56" s="34">
        <v>0.53677494377036905</v>
      </c>
      <c r="ZY56" s="34">
        <v>0.53367239938467792</v>
      </c>
      <c r="ZZ56" s="34">
        <v>0.53071528658392497</v>
      </c>
      <c r="AAA56" s="34">
        <v>0.52795758017832595</v>
      </c>
      <c r="AAB56" s="34">
        <v>0.52519230974404896</v>
      </c>
      <c r="AAC56" s="34">
        <v>0.52218619632393404</v>
      </c>
      <c r="AAD56" s="34">
        <v>0.51944920935862593</v>
      </c>
      <c r="AAE56" s="34">
        <v>0.51722680123653497</v>
      </c>
      <c r="AAF56" s="34">
        <v>0.51506710253605903</v>
      </c>
      <c r="AAG56" s="34">
        <v>0.51288830983896605</v>
      </c>
      <c r="AAH56" s="34">
        <v>0.51063989134417098</v>
      </c>
      <c r="AAI56" s="34">
        <v>0.50831703173010401</v>
      </c>
      <c r="AAJ56" s="34">
        <v>0.50635817120873494</v>
      </c>
      <c r="AAK56" s="34">
        <v>0.50481500322452999</v>
      </c>
      <c r="AAL56" s="34">
        <v>0.503383550110165</v>
      </c>
      <c r="AAM56" s="34">
        <v>0.50198619166355096</v>
      </c>
      <c r="AAN56" s="34">
        <v>0.50058981063394503</v>
      </c>
      <c r="AAO56" s="34">
        <v>0.49926157420211298</v>
      </c>
      <c r="AAP56" s="34">
        <v>0.498015660865472</v>
      </c>
      <c r="AAQ56" s="34">
        <v>0.49682058534143103</v>
      </c>
      <c r="AAR56" s="34">
        <v>0.49564283122817399</v>
      </c>
      <c r="AAS56" s="34">
        <v>0.49445585013346799</v>
      </c>
      <c r="AAT56" s="34">
        <v>0.49330450388299901</v>
      </c>
      <c r="AAU56" s="34">
        <v>0.492197292220727</v>
      </c>
      <c r="AAV56" s="34">
        <v>0.49110345929809396</v>
      </c>
      <c r="AAW56" s="34">
        <v>0.49001202213449196</v>
      </c>
      <c r="AAX56" s="34">
        <v>0.48890121446991203</v>
      </c>
      <c r="AAY56" s="34">
        <v>0.48777484875989602</v>
      </c>
      <c r="AAZ56" s="34">
        <v>0.48666601692622302</v>
      </c>
      <c r="ABA56" s="34">
        <v>0.48553476035494497</v>
      </c>
      <c r="ABB56" s="34">
        <v>0.48441602796925404</v>
      </c>
      <c r="ABC56" s="34">
        <v>0.48333792201407905</v>
      </c>
      <c r="ABD56" s="34">
        <v>0.48228075146764099</v>
      </c>
      <c r="ABE56" s="34">
        <v>0.48124971578053599</v>
      </c>
      <c r="ABF56" s="34">
        <v>0.48022182780174899</v>
      </c>
      <c r="ABG56" t="s">
        <v>843</v>
      </c>
      <c r="ABH56" t="s">
        <v>843</v>
      </c>
      <c r="ABI56" t="s">
        <v>1300</v>
      </c>
      <c r="ABJ56" s="34">
        <v>0.40701820617958295</v>
      </c>
      <c r="ABK56" s="34">
        <v>0.41616519085411097</v>
      </c>
      <c r="ABL56" s="34">
        <v>0.42520883035980295</v>
      </c>
      <c r="ABM56" s="34">
        <v>0.4341632488976</v>
      </c>
      <c r="ABN56" s="34">
        <v>0.44314227993990696</v>
      </c>
      <c r="ABO56" s="34">
        <v>0.45219371889758597</v>
      </c>
      <c r="ABP56" s="34">
        <v>0.46131565654540901</v>
      </c>
      <c r="ABQ56" s="34">
        <v>0.47046306707018098</v>
      </c>
      <c r="ABR56" s="34">
        <v>0.47965700994737803</v>
      </c>
      <c r="ABS56" s="34">
        <v>0.48902281156820399</v>
      </c>
      <c r="ABT56" s="34">
        <v>0.49906611986473798</v>
      </c>
      <c r="ABU56" s="34">
        <v>0.50958681304932596</v>
      </c>
      <c r="ABV56" s="34">
        <v>0.52038159531266404</v>
      </c>
      <c r="ABW56" s="34">
        <v>0.53137663444086403</v>
      </c>
      <c r="ABX56" s="34">
        <v>0.54191174854782098</v>
      </c>
      <c r="ABY56" s="34">
        <v>0.55163845655110999</v>
      </c>
      <c r="ABZ56" s="34">
        <v>0.56004133278533397</v>
      </c>
      <c r="ACA56" s="34">
        <v>0.56705059172959205</v>
      </c>
      <c r="ACB56" s="34">
        <v>0.57346925734613796</v>
      </c>
      <c r="ACC56" s="34">
        <v>0.57962620693360201</v>
      </c>
      <c r="ACD56" s="34">
        <v>0.58522243580941902</v>
      </c>
      <c r="ACE56" s="34">
        <v>0.58992983798954002</v>
      </c>
      <c r="ACF56" s="34">
        <v>0.59363111660719603</v>
      </c>
      <c r="ACG56" s="34">
        <v>0.596604708342659</v>
      </c>
      <c r="ACH56" s="34">
        <v>0.59919250373473198</v>
      </c>
      <c r="ACI56" s="34">
        <v>0.60168974892209104</v>
      </c>
      <c r="ACJ56" s="34">
        <v>0.60412437078749304</v>
      </c>
      <c r="ACK56" s="34">
        <v>0.60634276743722193</v>
      </c>
      <c r="ACL56" s="34">
        <v>0.60826496989883905</v>
      </c>
      <c r="ACM56" s="34">
        <v>0.60985268743756693</v>
      </c>
      <c r="ACN56" s="34">
        <v>0.61138752378336003</v>
      </c>
      <c r="ACO56" s="34">
        <v>0.61323913129499596</v>
      </c>
      <c r="ACP56" s="34">
        <v>0.61480250631772104</v>
      </c>
      <c r="ACQ56" s="34">
        <v>0.61582743252789396</v>
      </c>
      <c r="ACR56" s="34">
        <v>0.61689577911980598</v>
      </c>
      <c r="ACS56" s="34">
        <v>0.618061363141577</v>
      </c>
      <c r="ACT56" s="34">
        <v>0.619439076609965</v>
      </c>
      <c r="ACU56" s="34">
        <v>0.62102383223526092</v>
      </c>
      <c r="ACV56" s="34">
        <v>0.62217960794045002</v>
      </c>
      <c r="ACW56" s="34">
        <v>0.62280866130651602</v>
      </c>
      <c r="ACX56" s="34">
        <v>0.62320247258935901</v>
      </c>
      <c r="ACY56" s="34">
        <v>0.62337249189214905</v>
      </c>
      <c r="ACZ56" s="34">
        <v>0.62322951241844993</v>
      </c>
      <c r="ADA56" s="34">
        <v>0.62263913443581698</v>
      </c>
      <c r="ADB56" s="34">
        <v>0.62164321855011795</v>
      </c>
      <c r="ADC56" s="34">
        <v>0.62029739635755898</v>
      </c>
      <c r="ADD56" s="34">
        <v>0.61858297470347401</v>
      </c>
      <c r="ADE56" s="34">
        <v>0.61648757749485905</v>
      </c>
      <c r="ADF56" s="34">
        <v>0.614032521903072</v>
      </c>
      <c r="ADG56" s="34">
        <v>0.61126761729797496</v>
      </c>
      <c r="ADH56" s="34">
        <v>0.60819127453581501</v>
      </c>
      <c r="ADI56" s="34">
        <v>0.60478319902881705</v>
      </c>
      <c r="ADJ56" s="34">
        <v>0.60111356872783506</v>
      </c>
      <c r="ADK56" s="34">
        <v>0.59722439432367602</v>
      </c>
      <c r="ADL56" s="34">
        <v>0.59305765965451007</v>
      </c>
      <c r="ADM56" s="34">
        <v>0.58865957154897008</v>
      </c>
      <c r="ADN56" s="34">
        <v>0.58405237058172099</v>
      </c>
      <c r="ADO56" s="34">
        <v>0.57921746088312998</v>
      </c>
      <c r="ADP56" s="34">
        <v>0.57426570930555498</v>
      </c>
      <c r="ADQ56" s="34">
        <v>0.56932272303588105</v>
      </c>
      <c r="ADR56" s="34">
        <v>0.564634094982288</v>
      </c>
      <c r="ADS56" s="34">
        <v>0.56043116148329897</v>
      </c>
      <c r="ADT56" s="34">
        <v>0.55666807342617897</v>
      </c>
      <c r="ADU56" s="34">
        <v>0.55317853622145796</v>
      </c>
      <c r="ADV56" s="34">
        <v>0.54985093542265606</v>
      </c>
      <c r="ADW56" s="34">
        <v>0.54675175796882702</v>
      </c>
      <c r="ADX56" s="34">
        <v>0.54411656114810203</v>
      </c>
      <c r="ADY56" s="34">
        <v>0.54195077420968896</v>
      </c>
      <c r="ADZ56" s="34">
        <v>0.53998129491135005</v>
      </c>
      <c r="AEA56" s="34">
        <v>0.53799764852433196</v>
      </c>
      <c r="AEB56" s="34">
        <v>0.53588403802451701</v>
      </c>
      <c r="AEC56" s="34">
        <v>0.53363384096019995</v>
      </c>
      <c r="AED56" s="34">
        <v>0.53135714787284205</v>
      </c>
      <c r="AEE56" s="34">
        <v>0.52919417536872904</v>
      </c>
      <c r="AEF56" s="34">
        <v>0.52721195995533898</v>
      </c>
      <c r="AEG56" s="34">
        <v>0.52519685940190797</v>
      </c>
      <c r="AEH56" s="34">
        <v>0.52290685380514701</v>
      </c>
      <c r="AEI56" s="34">
        <v>0.52087360804833405</v>
      </c>
      <c r="AEJ56" s="34">
        <v>0.51933854656991396</v>
      </c>
      <c r="AEK56" s="34">
        <v>0.51784047054304905</v>
      </c>
      <c r="AEL56" s="34">
        <v>0.51630815113691708</v>
      </c>
      <c r="AEM56" s="34">
        <v>0.51466818492058297</v>
      </c>
      <c r="AEN56" s="34">
        <v>0.51289698594026401</v>
      </c>
      <c r="AEO56" s="34">
        <v>0.51144421704740306</v>
      </c>
      <c r="AEP56" s="34">
        <v>0.51037022019360201</v>
      </c>
      <c r="AEQ56" s="34">
        <v>0.509355547048294</v>
      </c>
      <c r="AER56" s="34">
        <v>0.50832911927898405</v>
      </c>
      <c r="AES56" s="34">
        <v>0.50727282705207399</v>
      </c>
      <c r="AET56" s="34">
        <v>0.50625867198395202</v>
      </c>
      <c r="AEU56" s="34">
        <v>0.50527885581590193</v>
      </c>
      <c r="AEV56" s="34">
        <v>0.50429665314835803</v>
      </c>
      <c r="AEW56" s="34">
        <v>0.50329873893042398</v>
      </c>
      <c r="AEX56" s="34">
        <v>0.50225822252315899</v>
      </c>
      <c r="AEY56" s="34">
        <v>0.501216000833829</v>
      </c>
      <c r="AEZ56" s="34">
        <v>0.50019710409714702</v>
      </c>
      <c r="AFA56" s="34">
        <v>0.49919420323327302</v>
      </c>
      <c r="AFB56" s="34">
        <v>0.49820381272057601</v>
      </c>
      <c r="AFC56" s="34">
        <v>0.49718220556354803</v>
      </c>
      <c r="AFD56" s="34">
        <v>0.496130057370397</v>
      </c>
      <c r="AFE56" s="34">
        <v>0.49509055138948804</v>
      </c>
      <c r="AFF56" s="34">
        <v>0.49401414069822402</v>
      </c>
      <c r="AFG56" t="s">
        <v>843</v>
      </c>
      <c r="AFH56" t="s">
        <v>843</v>
      </c>
      <c r="AFI56" s="34">
        <v>0.63463999999999998</v>
      </c>
      <c r="AFJ56" s="34">
        <v>0.63514999999999999</v>
      </c>
      <c r="AFK56" s="34">
        <v>0.63558000000000003</v>
      </c>
      <c r="AFL56" s="34">
        <v>0.63588999999999996</v>
      </c>
      <c r="AFM56" s="34">
        <v>0.63607000000000002</v>
      </c>
      <c r="AFN56" s="34">
        <v>0.63614999999999999</v>
      </c>
      <c r="AFO56" s="34">
        <v>0.63612999999999997</v>
      </c>
      <c r="AFP56" s="34">
        <v>0.63478000000000001</v>
      </c>
      <c r="AFQ56" s="34">
        <v>0.63332999999999995</v>
      </c>
      <c r="AFR56" s="34">
        <v>0.63207999999999998</v>
      </c>
      <c r="AFS56" s="34">
        <v>0.63101999999999991</v>
      </c>
      <c r="AFT56" s="34">
        <v>0.63019999999999998</v>
      </c>
      <c r="AFU56" s="34">
        <v>0.62954999999999994</v>
      </c>
      <c r="AFV56" s="34">
        <v>0.62926000000000004</v>
      </c>
      <c r="AFW56" s="34">
        <v>0.62951000000000001</v>
      </c>
      <c r="AFX56" s="34">
        <v>0.59154000000000007</v>
      </c>
      <c r="AFY56" s="34">
        <v>0.61309999999999998</v>
      </c>
      <c r="AFZ56" s="34">
        <v>0.57938999999999996</v>
      </c>
      <c r="AGA56" s="34">
        <v>0.59113000000000004</v>
      </c>
      <c r="AGB56" t="s">
        <v>843</v>
      </c>
      <c r="AGC56" t="s">
        <v>843</v>
      </c>
      <c r="AGD56" t="s">
        <v>843</v>
      </c>
      <c r="AGE56" t="s">
        <v>843</v>
      </c>
      <c r="AGF56" s="34">
        <v>2.0060133188962936E-2</v>
      </c>
      <c r="AGG56" t="s">
        <v>843</v>
      </c>
      <c r="AGH56" t="s">
        <v>843</v>
      </c>
      <c r="AGI56" t="s">
        <v>843</v>
      </c>
      <c r="AGJ56" t="s">
        <v>843</v>
      </c>
      <c r="AGK56" t="s">
        <v>843</v>
      </c>
      <c r="AGL56" t="s">
        <v>843</v>
      </c>
      <c r="AGM56" t="s">
        <v>843</v>
      </c>
      <c r="AGN56" t="s">
        <v>843</v>
      </c>
      <c r="AGO56" s="34">
        <v>0.42399999999999999</v>
      </c>
      <c r="AGP56" s="34">
        <v>2015</v>
      </c>
      <c r="AGQ56" t="s">
        <v>832</v>
      </c>
      <c r="AGR56" t="s">
        <v>843</v>
      </c>
      <c r="AGS56" s="34">
        <v>4.5999999999999999E-2</v>
      </c>
      <c r="AGT56" s="34">
        <v>2015</v>
      </c>
      <c r="AGU56" t="s">
        <v>832</v>
      </c>
      <c r="AGV56" t="s">
        <v>843</v>
      </c>
      <c r="AGW56" s="34">
        <v>0.193</v>
      </c>
      <c r="AGX56" s="34">
        <v>2015</v>
      </c>
      <c r="AGY56" t="s">
        <v>832</v>
      </c>
      <c r="AGZ56" t="s">
        <v>843</v>
      </c>
      <c r="AHA56" s="34">
        <v>0.50900000000000001</v>
      </c>
      <c r="AHB56" s="34">
        <v>2015</v>
      </c>
      <c r="AHC56" t="s">
        <v>832</v>
      </c>
      <c r="AHD56" t="s">
        <v>843</v>
      </c>
      <c r="AHE56" s="34">
        <v>0.35</v>
      </c>
      <c r="AHF56" s="34">
        <v>2015</v>
      </c>
      <c r="AHG56" t="s">
        <v>832</v>
      </c>
      <c r="AHH56" t="s">
        <v>843</v>
      </c>
      <c r="AHI56" t="s">
        <v>830</v>
      </c>
      <c r="AHJ56" s="34">
        <v>0.35879647731781006</v>
      </c>
      <c r="AHK56" s="34">
        <v>0.37811389565467834</v>
      </c>
      <c r="AHL56" s="34">
        <v>0.37203574180603027</v>
      </c>
      <c r="AHM56" s="34">
        <v>0.35489875078201294</v>
      </c>
      <c r="AHN56" s="34">
        <v>0.34100991487503052</v>
      </c>
      <c r="AHO56" t="s">
        <v>843</v>
      </c>
      <c r="AHP56" s="34"/>
      <c r="AHQ56" s="34"/>
      <c r="AHR56" s="34"/>
      <c r="AHS56" s="34"/>
      <c r="AHT56" s="34"/>
      <c r="AHU56" t="s">
        <v>843</v>
      </c>
      <c r="AHV56" s="34">
        <v>0.23937569558620453</v>
      </c>
      <c r="AHW56" s="34">
        <v>0.24967102706432343</v>
      </c>
      <c r="AHX56" s="34">
        <v>0.25273224711418152</v>
      </c>
      <c r="AHY56" s="34">
        <v>0.25814759731292725</v>
      </c>
      <c r="AHZ56" s="34">
        <v>0.2384178638458252</v>
      </c>
      <c r="AIA56" t="s">
        <v>465</v>
      </c>
      <c r="AIB56" t="s">
        <v>843</v>
      </c>
      <c r="AIC56" s="34">
        <v>0.35920518636703491</v>
      </c>
      <c r="AID56" s="34">
        <v>0.37221348285675049</v>
      </c>
      <c r="AIE56" s="34">
        <v>0.36214426159858704</v>
      </c>
      <c r="AIF56" s="34">
        <v>0.34080752730369568</v>
      </c>
      <c r="AIG56" s="34">
        <v>0.35295867919921875</v>
      </c>
      <c r="AIH56" t="s">
        <v>924</v>
      </c>
      <c r="AII56" t="s">
        <v>843</v>
      </c>
      <c r="AIJ56" s="34">
        <v>0.37682700157165527</v>
      </c>
      <c r="AIK56" s="34">
        <v>0.40004134178161621</v>
      </c>
      <c r="AIL56" s="34">
        <v>0.38790100812911987</v>
      </c>
      <c r="AIM56" s="34">
        <v>0.37383401393890381</v>
      </c>
      <c r="AIN56" s="34">
        <v>0.37133997678756714</v>
      </c>
      <c r="AIO56" t="s">
        <v>1607</v>
      </c>
      <c r="AIP56" s="34">
        <v>0.40862834453582764</v>
      </c>
      <c r="AIQ56" t="s">
        <v>843</v>
      </c>
      <c r="AIR56" s="34">
        <v>0.39651000000000003</v>
      </c>
      <c r="AIS56" s="34">
        <v>0.38223999999999997</v>
      </c>
      <c r="AIT56" s="34">
        <v>0.39996999999999999</v>
      </c>
      <c r="AIU56" s="34">
        <v>0.41649999999999998</v>
      </c>
      <c r="AIV56" s="34">
        <v>0.434</v>
      </c>
      <c r="AIW56" s="34">
        <v>0.42255000000000004</v>
      </c>
      <c r="AIX56" t="s">
        <v>843</v>
      </c>
      <c r="AIY56" s="34">
        <v>4.4000000000000004E-2</v>
      </c>
      <c r="AIZ56" s="34">
        <v>5.4000000000000006E-2</v>
      </c>
      <c r="AJA56" s="34">
        <v>5.2999999999999999E-2</v>
      </c>
      <c r="AJB56" s="34">
        <v>0.05</v>
      </c>
      <c r="AJC56" s="34">
        <v>4.4999999999999998E-2</v>
      </c>
      <c r="AJD56" s="34">
        <v>4.4999999999999998E-2</v>
      </c>
      <c r="AJE56" t="s">
        <v>843</v>
      </c>
      <c r="AJF56" s="34">
        <v>4.7570791095495224E-2</v>
      </c>
      <c r="AJG56" s="34">
        <v>4.0441974997520447E-2</v>
      </c>
      <c r="AJH56" s="34">
        <v>2.7013238519430161E-2</v>
      </c>
      <c r="AJI56" s="34">
        <v>3.8359805941581726E-2</v>
      </c>
      <c r="AJJ56" s="34">
        <v>5.5129535496234894E-2</v>
      </c>
      <c r="AJK56" t="s">
        <v>830</v>
      </c>
      <c r="AJL56" t="s">
        <v>843</v>
      </c>
      <c r="AJM56" t="s">
        <v>843</v>
      </c>
      <c r="AJN56" s="34">
        <v>3.8837011903524399E-2</v>
      </c>
      <c r="AJO56" s="34">
        <v>2.3588681593537331E-2</v>
      </c>
      <c r="AJP56" s="34">
        <v>2.3348471149802208E-2</v>
      </c>
      <c r="AJQ56" s="34">
        <v>2.4899985641241074E-2</v>
      </c>
      <c r="AJR56" s="34">
        <v>0.16308930516242981</v>
      </c>
      <c r="AJS56" t="s">
        <v>832</v>
      </c>
      <c r="AJT56" t="s">
        <v>843</v>
      </c>
      <c r="AJU56" t="s">
        <v>843</v>
      </c>
      <c r="AJV56" t="s">
        <v>843</v>
      </c>
      <c r="AJW56" s="34">
        <v>3.4147307276725769E-2</v>
      </c>
      <c r="AJX56" s="34">
        <v>2.8044968843460083E-2</v>
      </c>
      <c r="AJY56" s="34">
        <v>1.4792067930102348E-2</v>
      </c>
      <c r="AJZ56" s="34">
        <v>2.6498680934309959E-2</v>
      </c>
      <c r="AKA56" s="34">
        <v>4.385034367442131E-2</v>
      </c>
      <c r="AKB56" t="s">
        <v>830</v>
      </c>
      <c r="AKC56" t="s">
        <v>843</v>
      </c>
      <c r="AKD56" t="s">
        <v>843</v>
      </c>
      <c r="AKE56" t="s">
        <v>843</v>
      </c>
      <c r="AKF56" s="34">
        <v>2.7543913573026657E-2</v>
      </c>
      <c r="AKG56" s="34">
        <v>1.2827610597014427E-2</v>
      </c>
      <c r="AKH56" s="34">
        <v>1.2818020768463612E-2</v>
      </c>
      <c r="AKI56" s="34">
        <v>1.5159721486270428E-2</v>
      </c>
      <c r="AKJ56" s="34">
        <v>0.15424306690692902</v>
      </c>
      <c r="AKK56" t="s">
        <v>832</v>
      </c>
      <c r="AKL56" t="s">
        <v>843</v>
      </c>
      <c r="AKM56" s="34">
        <v>4140</v>
      </c>
      <c r="AKN56" t="s">
        <v>832</v>
      </c>
      <c r="AKO56" t="s">
        <v>843</v>
      </c>
      <c r="AKP56" s="34">
        <v>3483.356201171875</v>
      </c>
      <c r="AKQ56" t="s">
        <v>830</v>
      </c>
      <c r="AKR56" t="s">
        <v>843</v>
      </c>
      <c r="AKS56" s="34">
        <v>3642.8563129928102</v>
      </c>
      <c r="AKT56" t="s">
        <v>832</v>
      </c>
      <c r="AKU56" t="s">
        <v>843</v>
      </c>
      <c r="AKV56" s="34">
        <v>3902.5890494005898</v>
      </c>
      <c r="AKW56" t="s">
        <v>832</v>
      </c>
      <c r="AKX56" t="s">
        <v>843</v>
      </c>
      <c r="AKY56" s="34">
        <v>0.26733514666557312</v>
      </c>
      <c r="AKZ56" s="34">
        <v>0.29467698931694031</v>
      </c>
      <c r="ALA56" s="34">
        <v>0.29742345213890076</v>
      </c>
      <c r="ALB56" s="34">
        <v>0.31105959415435791</v>
      </c>
      <c r="ALC56" s="34">
        <v>0.33675825595855713</v>
      </c>
      <c r="ALD56" t="s">
        <v>830</v>
      </c>
      <c r="ALE56" t="s">
        <v>843</v>
      </c>
      <c r="ALF56" t="s">
        <v>843</v>
      </c>
      <c r="ALG56" t="s">
        <v>843</v>
      </c>
      <c r="ALH56" s="34"/>
      <c r="ALI56" s="34"/>
      <c r="ALJ56" s="34"/>
      <c r="ALK56" s="34"/>
      <c r="ALL56" s="34">
        <v>0.21741205453872681</v>
      </c>
      <c r="ALM56" t="s">
        <v>465</v>
      </c>
    </row>
    <row r="57" spans="1:1001">
      <c r="A57" t="s">
        <v>423</v>
      </c>
      <c r="B57" t="s">
        <v>86</v>
      </c>
      <c r="C57" t="s">
        <v>244</v>
      </c>
      <c r="D57" s="34">
        <v>4.73310686647892E-2</v>
      </c>
      <c r="E57" t="s">
        <v>432</v>
      </c>
      <c r="F57" s="34">
        <v>5.2157875150442123E-2</v>
      </c>
      <c r="G57" t="s">
        <v>1464</v>
      </c>
      <c r="H57" s="34">
        <v>5.5058576166629791E-2</v>
      </c>
      <c r="I57" t="s">
        <v>1294</v>
      </c>
      <c r="J57" s="34">
        <v>3.9204027503728867E-2</v>
      </c>
      <c r="K57" t="s">
        <v>1521</v>
      </c>
      <c r="L57" s="34"/>
      <c r="M57" t="s">
        <v>466</v>
      </c>
      <c r="N57" s="34">
        <v>0.38100001215934753</v>
      </c>
      <c r="O57" s="34"/>
      <c r="P57" t="s">
        <v>1459</v>
      </c>
      <c r="Q57" s="34"/>
      <c r="R57" t="s">
        <v>1459</v>
      </c>
      <c r="S57" s="34"/>
      <c r="T57" t="s">
        <v>1459</v>
      </c>
      <c r="U57" s="34"/>
      <c r="V57" t="s">
        <v>1459</v>
      </c>
      <c r="W57" t="s">
        <v>843</v>
      </c>
      <c r="X57" t="s">
        <v>465</v>
      </c>
      <c r="Y57" s="34">
        <v>0.48877426981925964</v>
      </c>
      <c r="Z57" s="34"/>
      <c r="AA57" t="s">
        <v>1459</v>
      </c>
      <c r="AB57" s="34"/>
      <c r="AC57" t="s">
        <v>1459</v>
      </c>
      <c r="AD57" s="34"/>
      <c r="AE57" t="s">
        <v>1459</v>
      </c>
      <c r="AF57" s="34"/>
      <c r="AG57" t="s">
        <v>1459</v>
      </c>
      <c r="AH57" t="s">
        <v>843</v>
      </c>
      <c r="AI57" t="s">
        <v>465</v>
      </c>
      <c r="AJ57" s="34">
        <v>0.49844139814376831</v>
      </c>
      <c r="AK57" s="34"/>
      <c r="AL57" t="s">
        <v>1459</v>
      </c>
      <c r="AM57" s="34"/>
      <c r="AN57" t="s">
        <v>1459</v>
      </c>
      <c r="AO57" s="34"/>
      <c r="AP57" t="s">
        <v>1459</v>
      </c>
      <c r="AQ57" s="34"/>
      <c r="AR57" t="s">
        <v>1459</v>
      </c>
      <c r="AS57" t="s">
        <v>843</v>
      </c>
      <c r="AT57" t="s">
        <v>465</v>
      </c>
      <c r="AU57" s="34">
        <v>0.49012428522109985</v>
      </c>
      <c r="AV57" s="34"/>
      <c r="AW57" t="s">
        <v>1459</v>
      </c>
      <c r="AX57" s="34"/>
      <c r="AY57" t="s">
        <v>1459</v>
      </c>
      <c r="AZ57" s="34"/>
      <c r="BA57" t="s">
        <v>1459</v>
      </c>
      <c r="BB57" s="34"/>
      <c r="BC57" t="s">
        <v>1459</v>
      </c>
      <c r="BD57" t="s">
        <v>843</v>
      </c>
      <c r="BE57" s="34">
        <v>0.33728981873144631</v>
      </c>
      <c r="BF57" t="s">
        <v>1594</v>
      </c>
      <c r="BG57" t="s">
        <v>843</v>
      </c>
      <c r="BH57" t="s">
        <v>432</v>
      </c>
      <c r="BI57" s="34">
        <v>2.0725152492523193</v>
      </c>
      <c r="BJ57" t="s">
        <v>819</v>
      </c>
      <c r="BK57" s="34">
        <v>2.0251033306121826</v>
      </c>
      <c r="BL57" t="s">
        <v>1294</v>
      </c>
      <c r="BM57" s="34">
        <v>2.2719316482543945</v>
      </c>
      <c r="BN57" t="s">
        <v>1521</v>
      </c>
      <c r="BO57" s="34">
        <v>2.8988170623779297</v>
      </c>
      <c r="BP57" t="s">
        <v>843</v>
      </c>
      <c r="BQ57" s="34">
        <v>2.0677545070648193</v>
      </c>
      <c r="BR57" t="s">
        <v>830</v>
      </c>
      <c r="BS57" s="34"/>
      <c r="BT57" t="s">
        <v>843</v>
      </c>
      <c r="BU57" s="34">
        <v>1.8156808614730835</v>
      </c>
      <c r="BV57" t="s">
        <v>1556</v>
      </c>
      <c r="BW57" t="s">
        <v>843</v>
      </c>
      <c r="BX57" s="34">
        <v>1.8363935947418213</v>
      </c>
      <c r="BY57" t="s">
        <v>924</v>
      </c>
      <c r="BZ57" t="s">
        <v>843</v>
      </c>
      <c r="CA57" t="s">
        <v>432</v>
      </c>
      <c r="CB57" s="34">
        <v>7.4890679679811001E-3</v>
      </c>
      <c r="CC57" s="34">
        <v>8.1528928130865097E-3</v>
      </c>
      <c r="CD57" s="34">
        <v>8.9388834312558174E-3</v>
      </c>
      <c r="CE57" s="34">
        <v>1.0779613628983498E-2</v>
      </c>
      <c r="CF57" s="34">
        <v>1.0779617354273796E-2</v>
      </c>
      <c r="CG57" t="s">
        <v>843</v>
      </c>
      <c r="CH57" t="s">
        <v>819</v>
      </c>
      <c r="CI57" s="34">
        <v>1.0534550994634628E-2</v>
      </c>
      <c r="CJ57" s="34">
        <v>1.1602377519011497E-2</v>
      </c>
      <c r="CK57" s="34">
        <v>1.348410826176405E-2</v>
      </c>
      <c r="CL57" s="34">
        <v>1.3071825727820396E-2</v>
      </c>
      <c r="CM57" s="34">
        <v>1.3886614702641964E-2</v>
      </c>
      <c r="CN57" t="s">
        <v>843</v>
      </c>
      <c r="CO57" t="s">
        <v>1294</v>
      </c>
      <c r="CP57" s="34">
        <v>1.1656302958726883E-2</v>
      </c>
      <c r="CQ57" s="34">
        <v>1.3000020757317543E-2</v>
      </c>
      <c r="CR57" s="34">
        <v>1.4039482921361923E-2</v>
      </c>
      <c r="CS57" s="34">
        <v>1.432553306221962E-2</v>
      </c>
      <c r="CT57" s="34">
        <v>1.5203800052404404E-2</v>
      </c>
      <c r="CU57" t="s">
        <v>843</v>
      </c>
      <c r="CV57" t="s">
        <v>1521</v>
      </c>
      <c r="CW57" s="34">
        <v>1.2506180442869663E-2</v>
      </c>
      <c r="CX57" s="34">
        <v>1.4061934314668179E-2</v>
      </c>
      <c r="CY57" s="34">
        <v>1.4144706539809704E-2</v>
      </c>
      <c r="CZ57" s="34">
        <v>1.5217588283121586E-2</v>
      </c>
      <c r="DA57" s="34">
        <v>1.6150413081049919E-2</v>
      </c>
      <c r="DB57" t="s">
        <v>843</v>
      </c>
      <c r="DC57" s="34">
        <v>2.8958141803741455</v>
      </c>
      <c r="DD57" s="34">
        <v>3.1693615913391113</v>
      </c>
      <c r="DE57" s="34">
        <v>3.4618587493896484</v>
      </c>
      <c r="DF57" s="34">
        <v>3.9803805351257324</v>
      </c>
      <c r="DG57" s="34">
        <v>4.6210908889770508</v>
      </c>
      <c r="DH57" t="s">
        <v>1464</v>
      </c>
      <c r="DI57" t="s">
        <v>843</v>
      </c>
      <c r="DJ57" s="34">
        <v>3.0587437152862549</v>
      </c>
      <c r="DK57" s="34">
        <v>3.3432645797729492</v>
      </c>
      <c r="DL57" s="34">
        <v>3.7507681846618652</v>
      </c>
      <c r="DM57" s="34">
        <v>4.3501987457275391</v>
      </c>
      <c r="DN57" s="34">
        <v>5.0593833923339844</v>
      </c>
      <c r="DO57" t="s">
        <v>1294</v>
      </c>
      <c r="DP57" t="s">
        <v>843</v>
      </c>
      <c r="DQ57" s="34">
        <v>5.3744368553161621</v>
      </c>
      <c r="DR57" t="s">
        <v>1521</v>
      </c>
      <c r="DS57" t="s">
        <v>843</v>
      </c>
      <c r="DT57" t="s">
        <v>843</v>
      </c>
      <c r="DU57" s="34">
        <v>5</v>
      </c>
      <c r="DV57" t="s">
        <v>1461</v>
      </c>
      <c r="DW57" t="s">
        <v>843</v>
      </c>
      <c r="DX57" t="s">
        <v>843</v>
      </c>
      <c r="DY57" t="s">
        <v>995</v>
      </c>
      <c r="DZ57" s="34">
        <v>2.2057607769966125E-2</v>
      </c>
      <c r="EA57" s="34">
        <v>2.0038142800331116E-2</v>
      </c>
      <c r="EB57" s="34">
        <v>1.3359344564378262E-2</v>
      </c>
      <c r="EC57" s="34">
        <v>1.2302590534090996E-2</v>
      </c>
      <c r="ED57" s="34">
        <v>1.0416393168270588E-2</v>
      </c>
      <c r="EE57" t="s">
        <v>843</v>
      </c>
      <c r="EF57" t="s">
        <v>465</v>
      </c>
      <c r="EG57" s="34">
        <v>7.5499997474253178E-3</v>
      </c>
      <c r="EH57" s="34">
        <v>7.9333335161209106E-3</v>
      </c>
      <c r="EI57" s="34">
        <v>5.7999999262392521E-3</v>
      </c>
      <c r="EJ57" s="34">
        <v>5.1999995484948158E-3</v>
      </c>
      <c r="EK57" s="34">
        <v>2.3000000510364771E-3</v>
      </c>
      <c r="EL57" t="s">
        <v>843</v>
      </c>
      <c r="EM57" t="s">
        <v>465</v>
      </c>
      <c r="EN57" s="34">
        <v>3.2904120162129402E-3</v>
      </c>
      <c r="EO57" s="34">
        <v>5.2266726270318031E-3</v>
      </c>
      <c r="EP57" s="34">
        <v>5.1937159150838852E-3</v>
      </c>
      <c r="EQ57" s="34">
        <v>4.9662156961858273E-3</v>
      </c>
      <c r="ER57" s="34">
        <v>1.3287917245179415E-3</v>
      </c>
      <c r="ES57" t="s">
        <v>843</v>
      </c>
      <c r="ET57" t="s">
        <v>465</v>
      </c>
      <c r="EU57" s="34">
        <v>8.6485305801033974E-3</v>
      </c>
      <c r="EV57" s="34">
        <v>6.2474519945681095E-3</v>
      </c>
      <c r="EW57" s="34">
        <v>2.9563978314399719E-3</v>
      </c>
      <c r="EX57" s="34">
        <v>7.2483252733945847E-4</v>
      </c>
      <c r="EY57" s="34">
        <v>-1.6093424055725336E-3</v>
      </c>
      <c r="EZ57" t="s">
        <v>843</v>
      </c>
      <c r="FA57" t="s">
        <v>1594</v>
      </c>
      <c r="FB57" s="34">
        <v>-1.7179306596517563E-2</v>
      </c>
      <c r="FC57" s="34">
        <v>-2.5008261203765869E-2</v>
      </c>
      <c r="FD57" s="34">
        <v>-2.0319417119026184E-2</v>
      </c>
      <c r="FE57" s="34">
        <v>-2.1224666386842728E-2</v>
      </c>
      <c r="FF57" s="34">
        <v>-2.1938109770417213E-2</v>
      </c>
      <c r="FG57" t="s">
        <v>843</v>
      </c>
      <c r="FH57" s="34"/>
      <c r="FI57" s="34"/>
      <c r="FJ57" s="34"/>
      <c r="FK57" s="34"/>
      <c r="FL57" s="34"/>
      <c r="FM57" t="s">
        <v>843</v>
      </c>
      <c r="FN57" t="s">
        <v>843</v>
      </c>
      <c r="FO57" s="34">
        <v>0.79019000000000006</v>
      </c>
      <c r="FP57" t="s">
        <v>1462</v>
      </c>
      <c r="FQ57" t="s">
        <v>843</v>
      </c>
      <c r="FR57" t="s">
        <v>843</v>
      </c>
      <c r="FS57" s="34">
        <v>0.84501000000000004</v>
      </c>
      <c r="FT57" t="s">
        <v>1462</v>
      </c>
      <c r="FU57" t="s">
        <v>843</v>
      </c>
      <c r="FV57" t="s">
        <v>843</v>
      </c>
      <c r="FW57" s="34">
        <v>0.73628000000000005</v>
      </c>
      <c r="FX57" t="s">
        <v>1462</v>
      </c>
      <c r="FY57" t="s">
        <v>843</v>
      </c>
      <c r="FZ57" s="34">
        <v>-7.5467400252819061E-2</v>
      </c>
      <c r="GA57" s="34">
        <v>-8.9375488460063934E-2</v>
      </c>
      <c r="GB57" s="34">
        <v>-9.7274467349052429E-2</v>
      </c>
      <c r="GC57" s="34">
        <v>-9.2623956501483917E-2</v>
      </c>
      <c r="GD57" s="34">
        <v>-9.7389347851276398E-2</v>
      </c>
      <c r="GE57" t="s">
        <v>830</v>
      </c>
      <c r="GF57" t="s">
        <v>843</v>
      </c>
      <c r="GG57" s="34">
        <v>-6.7844010889530182E-2</v>
      </c>
      <c r="GH57" s="34">
        <v>-7.9209975898265839E-2</v>
      </c>
      <c r="GI57" s="34">
        <v>-9.0772993862628937E-2</v>
      </c>
      <c r="GJ57" s="34">
        <v>-9.6535913646221161E-2</v>
      </c>
      <c r="GK57" s="34">
        <v>-0.10818216949701309</v>
      </c>
      <c r="GL57" t="s">
        <v>832</v>
      </c>
      <c r="GM57" t="s">
        <v>843</v>
      </c>
      <c r="GN57" s="34">
        <v>0.56635534763336182</v>
      </c>
      <c r="GO57" t="s">
        <v>832</v>
      </c>
      <c r="GP57" t="s">
        <v>843</v>
      </c>
      <c r="GQ57" t="s">
        <v>843</v>
      </c>
      <c r="GR57" s="34">
        <v>8.9319907128810883E-2</v>
      </c>
      <c r="GS57" s="34">
        <v>0.10963676869869232</v>
      </c>
      <c r="GT57" s="34">
        <v>0.12494844943284988</v>
      </c>
      <c r="GU57" s="34">
        <v>0.12327250838279724</v>
      </c>
      <c r="GV57" s="34">
        <v>0.13522021472454071</v>
      </c>
      <c r="GW57" t="s">
        <v>832</v>
      </c>
      <c r="GX57" t="s">
        <v>843</v>
      </c>
      <c r="GY57" t="s">
        <v>843</v>
      </c>
      <c r="GZ57" t="s">
        <v>843</v>
      </c>
      <c r="HA57" t="s">
        <v>843</v>
      </c>
      <c r="HB57" t="s">
        <v>843</v>
      </c>
      <c r="HC57" t="s">
        <v>843</v>
      </c>
      <c r="HD57" t="s">
        <v>843</v>
      </c>
      <c r="HE57" t="s">
        <v>843</v>
      </c>
      <c r="HF57" t="s">
        <v>843</v>
      </c>
      <c r="HG57" t="s">
        <v>843</v>
      </c>
      <c r="HH57" s="34">
        <v>12118841</v>
      </c>
      <c r="HI57" s="34">
        <v>12338192</v>
      </c>
      <c r="HJ57" s="34">
        <v>12561779</v>
      </c>
      <c r="HK57" s="34">
        <v>12787710</v>
      </c>
      <c r="HL57" s="34">
        <v>13016371</v>
      </c>
      <c r="HM57" s="34">
        <v>13246583</v>
      </c>
      <c r="HN57" s="34">
        <v>13477779</v>
      </c>
      <c r="HO57" s="34">
        <v>13714791</v>
      </c>
      <c r="HP57" s="34">
        <v>13943888</v>
      </c>
      <c r="HQ57" s="34">
        <v>14155740</v>
      </c>
      <c r="HR57" s="34">
        <v>14363532</v>
      </c>
      <c r="HS57" s="34">
        <v>14573885</v>
      </c>
      <c r="HT57" s="34">
        <v>14786640</v>
      </c>
      <c r="HU57" s="34">
        <v>14999683</v>
      </c>
      <c r="HV57" s="34">
        <v>15210817</v>
      </c>
      <c r="HW57" s="34">
        <v>15417523</v>
      </c>
      <c r="HX57" s="34">
        <v>15624584</v>
      </c>
      <c r="HY57" s="34">
        <v>15830689</v>
      </c>
      <c r="HZ57" s="34">
        <v>16025238</v>
      </c>
      <c r="IA57" s="34">
        <v>16207746</v>
      </c>
      <c r="IB57" s="34">
        <v>16396860</v>
      </c>
      <c r="IC57" s="34">
        <v>16589023.000000002</v>
      </c>
      <c r="ID57" s="34">
        <v>16767842</v>
      </c>
      <c r="IE57" s="34">
        <v>16944826</v>
      </c>
      <c r="IF57" s="34">
        <v>17121847</v>
      </c>
      <c r="IG57" s="34">
        <v>17293532</v>
      </c>
      <c r="IH57" s="34">
        <v>17460074</v>
      </c>
      <c r="II57" s="34">
        <v>17621659</v>
      </c>
      <c r="IJ57" s="34">
        <v>17779074</v>
      </c>
      <c r="IK57" s="34">
        <v>17933485</v>
      </c>
      <c r="IL57" s="34">
        <v>18084248</v>
      </c>
      <c r="IM57" s="34">
        <v>18231391</v>
      </c>
      <c r="IN57" s="34">
        <v>18375249</v>
      </c>
      <c r="IO57" s="34">
        <v>18515538</v>
      </c>
      <c r="IP57" s="34">
        <v>18652904</v>
      </c>
      <c r="IQ57" s="34">
        <v>18787213</v>
      </c>
      <c r="IR57" s="34">
        <v>18917434</v>
      </c>
      <c r="IS57" s="34">
        <v>19043897</v>
      </c>
      <c r="IT57" s="34">
        <v>19166243</v>
      </c>
      <c r="IU57" s="34">
        <v>19283610</v>
      </c>
      <c r="IV57" s="34">
        <v>19396431</v>
      </c>
      <c r="IW57" s="34">
        <v>19504774</v>
      </c>
      <c r="IX57" s="34">
        <v>19608512</v>
      </c>
      <c r="IY57" s="34">
        <v>19707547</v>
      </c>
      <c r="IZ57" s="34">
        <v>19801361</v>
      </c>
      <c r="JA57" s="34">
        <v>19889964</v>
      </c>
      <c r="JB57" s="34">
        <v>19973587</v>
      </c>
      <c r="JC57" s="34">
        <v>20052513</v>
      </c>
      <c r="JD57" s="34">
        <v>20126275</v>
      </c>
      <c r="JE57" s="34">
        <v>20194550</v>
      </c>
      <c r="JF57" s="34">
        <v>20258435</v>
      </c>
      <c r="JG57" s="34">
        <v>20318232</v>
      </c>
      <c r="JH57" s="34">
        <v>20373952</v>
      </c>
      <c r="JI57" s="34">
        <v>20426043</v>
      </c>
      <c r="JJ57" s="34">
        <v>20474594</v>
      </c>
      <c r="JK57" s="34">
        <v>20519579</v>
      </c>
      <c r="JL57" s="34">
        <v>20561126</v>
      </c>
      <c r="JM57" s="34">
        <v>20599180</v>
      </c>
      <c r="JN57" s="34">
        <v>20633986</v>
      </c>
      <c r="JO57" s="34">
        <v>20665582</v>
      </c>
      <c r="JP57" s="34">
        <v>20693613</v>
      </c>
      <c r="JQ57" s="34">
        <v>20718219</v>
      </c>
      <c r="JR57" s="34">
        <v>20739275</v>
      </c>
      <c r="JS57" s="34">
        <v>20756715</v>
      </c>
      <c r="JT57" s="34">
        <v>20770030</v>
      </c>
      <c r="JU57" s="34">
        <v>20779347</v>
      </c>
      <c r="JV57" s="34">
        <v>20784999</v>
      </c>
      <c r="JW57" s="34">
        <v>20786769</v>
      </c>
      <c r="JX57" s="34">
        <v>20783995</v>
      </c>
      <c r="JY57" s="34">
        <v>20776458</v>
      </c>
      <c r="JZ57" s="34">
        <v>20764507</v>
      </c>
      <c r="KA57" s="34">
        <v>20748383</v>
      </c>
      <c r="KB57" s="34">
        <v>20727968</v>
      </c>
      <c r="KC57" s="34">
        <v>20703641</v>
      </c>
      <c r="KD57" s="34">
        <v>20676149</v>
      </c>
      <c r="KE57" s="34">
        <v>20644895</v>
      </c>
      <c r="KF57" s="34">
        <v>20610184</v>
      </c>
      <c r="KG57" s="34">
        <v>20572339</v>
      </c>
      <c r="KH57" s="34">
        <v>20531219</v>
      </c>
      <c r="KI57" s="34">
        <v>20487444</v>
      </c>
      <c r="KJ57" s="34">
        <v>20441202</v>
      </c>
      <c r="KK57" s="34">
        <v>20392855</v>
      </c>
      <c r="KL57" s="34">
        <v>20342994</v>
      </c>
      <c r="KM57" s="34">
        <v>20291331</v>
      </c>
      <c r="KN57" s="34">
        <v>20237989</v>
      </c>
      <c r="KO57" s="34">
        <v>20182867</v>
      </c>
      <c r="KP57" s="34">
        <v>20126189</v>
      </c>
      <c r="KQ57" s="34">
        <v>20068054</v>
      </c>
      <c r="KR57" s="34">
        <v>20008080</v>
      </c>
      <c r="KS57" s="34">
        <v>19946338</v>
      </c>
      <c r="KT57" s="34">
        <v>19882281</v>
      </c>
      <c r="KU57" s="34">
        <v>19816056</v>
      </c>
      <c r="KV57" s="34">
        <v>19747861</v>
      </c>
      <c r="KW57" s="34">
        <v>19677206</v>
      </c>
      <c r="KX57" s="34">
        <v>19604327</v>
      </c>
      <c r="KY57" s="34">
        <v>19529262</v>
      </c>
      <c r="KZ57" s="34">
        <v>19451744</v>
      </c>
      <c r="LA57" s="34">
        <v>19371843</v>
      </c>
      <c r="LB57" s="34">
        <v>19289507</v>
      </c>
      <c r="LC57" s="34">
        <v>19205031</v>
      </c>
      <c r="LD57" s="34">
        <v>19118804</v>
      </c>
      <c r="LE57" t="s">
        <v>843</v>
      </c>
      <c r="LF57" t="s">
        <v>843</v>
      </c>
      <c r="LG57" t="s">
        <v>843</v>
      </c>
      <c r="LH57" s="34">
        <v>1.8306482583284378E-2</v>
      </c>
      <c r="LI57" s="34">
        <v>1.7938142642378807E-2</v>
      </c>
      <c r="LJ57" s="34">
        <v>1.7959298565983772E-2</v>
      </c>
      <c r="LK57" s="34">
        <v>1.7825761809945107E-2</v>
      </c>
      <c r="LL57" s="34">
        <v>1.7723320052027702E-2</v>
      </c>
      <c r="LM57" s="34">
        <v>1.7531760036945343E-2</v>
      </c>
      <c r="LN57" s="34">
        <v>1.7302697524428368E-2</v>
      </c>
      <c r="LO57" s="34">
        <v>1.7432555556297302E-2</v>
      </c>
      <c r="LP57" s="34">
        <v>1.6566390171647072E-2</v>
      </c>
      <c r="LQ57" s="34">
        <v>1.5078919939696789E-2</v>
      </c>
      <c r="LR57" s="34">
        <v>1.4572299085557461E-2</v>
      </c>
      <c r="LS57" s="34">
        <v>1.4538734219968319E-2</v>
      </c>
      <c r="LT57" s="34">
        <v>1.4492842368781567E-2</v>
      </c>
      <c r="LU57" s="34">
        <v>1.4304997399449348E-2</v>
      </c>
      <c r="LV57" s="34">
        <v>1.3977752067148685E-2</v>
      </c>
      <c r="LW57" s="34">
        <v>1.349790021777153E-2</v>
      </c>
      <c r="LX57" s="34">
        <v>1.3340851292014122E-2</v>
      </c>
      <c r="LY57" s="34">
        <v>1.3104826211929321E-2</v>
      </c>
      <c r="LZ57" s="34">
        <v>1.2214456684887409E-2</v>
      </c>
      <c r="MA57" s="34">
        <v>1.1324421502649784E-2</v>
      </c>
      <c r="MB57" s="34">
        <v>1.1600577272474766E-2</v>
      </c>
      <c r="MC57" s="34">
        <v>1.1651358567178249E-2</v>
      </c>
      <c r="MD57" s="34">
        <v>1.0721674188971519E-2</v>
      </c>
      <c r="ME57" s="34">
        <v>1.0499651543796062E-2</v>
      </c>
      <c r="MF57" s="34">
        <v>1.0392714291810989E-2</v>
      </c>
      <c r="MG57" s="34">
        <v>9.977308101952076E-3</v>
      </c>
      <c r="MH57" s="34">
        <v>9.584229439496994E-3</v>
      </c>
      <c r="MI57" s="34">
        <v>9.2119816690683365E-3</v>
      </c>
      <c r="MJ57" s="34">
        <v>8.8933771476149559E-3</v>
      </c>
      <c r="MK57" s="34">
        <v>8.6474884301424026E-3</v>
      </c>
      <c r="ML57" s="34">
        <v>8.371647447347641E-3</v>
      </c>
      <c r="MM57" s="34">
        <v>8.1036053597927094E-3</v>
      </c>
      <c r="MN57" s="34">
        <v>7.859707809984684E-3</v>
      </c>
      <c r="MO57" s="34">
        <v>7.605675607919693E-3</v>
      </c>
      <c r="MP57" s="34">
        <v>7.391572929918766E-3</v>
      </c>
      <c r="MQ57" s="34">
        <v>7.1746343746781349E-3</v>
      </c>
      <c r="MR57" s="34">
        <v>6.9074518978595734E-3</v>
      </c>
      <c r="MS57" s="34">
        <v>6.6627520136535168E-3</v>
      </c>
      <c r="MT57" s="34">
        <v>6.4038718119263649E-3</v>
      </c>
      <c r="MU57" s="34">
        <v>6.1049577780067921E-3</v>
      </c>
      <c r="MV57" s="34">
        <v>5.8335675857961178E-3</v>
      </c>
      <c r="MW57" s="34">
        <v>5.5701760575175285E-3</v>
      </c>
      <c r="MX57" s="34">
        <v>5.3045013919472694E-3</v>
      </c>
      <c r="MY57" s="34">
        <v>5.0379009917378426E-3</v>
      </c>
      <c r="MZ57" s="34">
        <v>4.7490140423178673E-3</v>
      </c>
      <c r="NA57" s="34">
        <v>4.4646100141108036E-3</v>
      </c>
      <c r="NB57" s="34">
        <v>4.1954680345952511E-3</v>
      </c>
      <c r="NC57" s="34">
        <v>3.9437320083379745E-3</v>
      </c>
      <c r="ND57" s="34">
        <v>3.6716926842927933E-3</v>
      </c>
      <c r="NE57" s="34">
        <v>3.3865906298160553E-3</v>
      </c>
      <c r="NF57" s="34">
        <v>3.1584841199219227E-3</v>
      </c>
      <c r="NG57" s="34">
        <v>2.9473609756678343E-3</v>
      </c>
      <c r="NH57" s="34">
        <v>2.7386110741645098E-3</v>
      </c>
      <c r="NI57" s="34">
        <v>2.553482074290514E-3</v>
      </c>
      <c r="NJ57" s="34">
        <v>2.3740960750728846E-3</v>
      </c>
      <c r="NK57" s="34">
        <v>2.1947030909359455E-3</v>
      </c>
      <c r="NL57" s="34">
        <v>2.0227020140737295E-3</v>
      </c>
      <c r="NM57" s="34">
        <v>1.8490635557100177E-3</v>
      </c>
      <c r="NN57" s="34">
        <v>1.6882530180737376E-3</v>
      </c>
      <c r="NO57" s="34">
        <v>1.5300889499485493E-3</v>
      </c>
      <c r="NP57" s="34">
        <v>1.3554907636716962E-3</v>
      </c>
      <c r="NQ57" s="34">
        <v>1.1883561965078115E-3</v>
      </c>
      <c r="NR57" s="34">
        <v>1.0157874785363674E-3</v>
      </c>
      <c r="NS57" s="34">
        <v>8.4056321065872908E-4</v>
      </c>
      <c r="NT57" s="34">
        <v>6.4127350924536586E-4</v>
      </c>
      <c r="NU57" s="34">
        <v>4.4847844401374459E-4</v>
      </c>
      <c r="NV57" s="34">
        <v>2.7196385781280696E-4</v>
      </c>
      <c r="NW57" s="34">
        <v>8.5153944382909685E-5</v>
      </c>
      <c r="NX57" s="34">
        <v>-1.3345917977858335E-4</v>
      </c>
      <c r="NY57" s="34">
        <v>-3.6270057898946106E-4</v>
      </c>
      <c r="NZ57" s="34">
        <v>-5.7538383407518268E-4</v>
      </c>
      <c r="OA57" s="34">
        <v>-7.7681901166215539E-4</v>
      </c>
      <c r="OB57" s="34">
        <v>-9.8441645968705416E-4</v>
      </c>
      <c r="OC57" s="34">
        <v>-1.1743209324777126E-3</v>
      </c>
      <c r="OD57" s="34">
        <v>-1.3287648325785995E-3</v>
      </c>
      <c r="OE57" s="34">
        <v>-1.512740389443934E-3</v>
      </c>
      <c r="OF57" s="34">
        <v>-1.6827507643029094E-3</v>
      </c>
      <c r="OG57" s="34">
        <v>-1.8379160901531577E-3</v>
      </c>
      <c r="OH57" s="34">
        <v>-2.0008007995784283E-3</v>
      </c>
      <c r="OI57" s="34">
        <v>-2.1343950647860765E-3</v>
      </c>
      <c r="OJ57" s="34">
        <v>-2.259640721604228E-3</v>
      </c>
      <c r="OK57" s="34">
        <v>-2.3679754231125116E-3</v>
      </c>
      <c r="OL57" s="34">
        <v>-2.4480170104652643E-3</v>
      </c>
      <c r="OM57" s="34">
        <v>-2.5428268127143383E-3</v>
      </c>
      <c r="ON57" s="34">
        <v>-2.6322687044739723E-3</v>
      </c>
      <c r="OO57" s="34">
        <v>-2.72740563377738E-3</v>
      </c>
      <c r="OP57" s="34">
        <v>-2.8121739160269499E-3</v>
      </c>
      <c r="OQ57" s="34">
        <v>-2.892704913392663E-3</v>
      </c>
      <c r="OR57" s="34">
        <v>-2.9930055607110262E-3</v>
      </c>
      <c r="OS57" s="34">
        <v>-3.0906244646757841E-3</v>
      </c>
      <c r="OT57" s="34">
        <v>-3.2166345044970512E-3</v>
      </c>
      <c r="OU57" s="34">
        <v>-3.3364149276167154E-3</v>
      </c>
      <c r="OV57" s="34">
        <v>-3.4473366104066372E-3</v>
      </c>
      <c r="OW57" s="34">
        <v>-3.5842717625200748E-3</v>
      </c>
      <c r="OX57" s="34">
        <v>-3.7106028757989407E-3</v>
      </c>
      <c r="OY57" s="34">
        <v>-3.8363509811460972E-3</v>
      </c>
      <c r="OZ57" s="34">
        <v>-3.9772242307662964E-3</v>
      </c>
      <c r="PA57" s="34">
        <v>-4.1161119006574154E-3</v>
      </c>
      <c r="PB57" s="34">
        <v>-4.2593507096171379E-3</v>
      </c>
      <c r="PC57" s="34">
        <v>-4.3889931403100491E-3</v>
      </c>
      <c r="PD57" s="34">
        <v>-4.4999225065112114E-3</v>
      </c>
      <c r="PE57" t="s">
        <v>1300</v>
      </c>
      <c r="PF57" t="s">
        <v>843</v>
      </c>
      <c r="PG57" t="s">
        <v>843</v>
      </c>
      <c r="PH57" t="s">
        <v>843</v>
      </c>
      <c r="PI57" t="s">
        <v>843</v>
      </c>
      <c r="PJ57" t="s">
        <v>1300</v>
      </c>
      <c r="PK57" s="34">
        <v>0.49150821566581726</v>
      </c>
      <c r="PL57" s="34">
        <v>0.49189499020576477</v>
      </c>
      <c r="PM57" s="34">
        <v>0.49225202202796936</v>
      </c>
      <c r="PN57" s="34">
        <v>0.49258631467819214</v>
      </c>
      <c r="PO57" s="34">
        <v>0.49293747544288635</v>
      </c>
      <c r="PP57" s="34">
        <v>0.49330887198448181</v>
      </c>
      <c r="PQ57" s="34">
        <v>0.49367266893386841</v>
      </c>
      <c r="PR57" s="34">
        <v>0.49402326345443726</v>
      </c>
      <c r="PS57" s="34">
        <v>0.49438706040382385</v>
      </c>
      <c r="PT57" s="34">
        <v>0.49459567666053772</v>
      </c>
      <c r="PU57" s="34">
        <v>0.49464720487594604</v>
      </c>
      <c r="PV57" s="34">
        <v>0.49469363689422607</v>
      </c>
      <c r="PW57" s="34">
        <v>0.49474120140075684</v>
      </c>
      <c r="PX57" s="34">
        <v>0.4947778582572937</v>
      </c>
      <c r="PY57" s="34">
        <v>0.49480220675468445</v>
      </c>
      <c r="PZ57" s="34">
        <v>0.49483513832092285</v>
      </c>
      <c r="QA57" s="34">
        <v>0.49485456943511963</v>
      </c>
      <c r="QB57" s="34">
        <v>0.49488350749015808</v>
      </c>
      <c r="QC57" s="34">
        <v>0.49490678310394287</v>
      </c>
      <c r="QD57" s="34">
        <v>0.49490311741828918</v>
      </c>
      <c r="QE57" s="34">
        <v>0.49494397640228271</v>
      </c>
      <c r="QF57" s="34">
        <v>0.49503022432327271</v>
      </c>
      <c r="QG57" s="34">
        <v>0.49496692419052124</v>
      </c>
      <c r="QH57" s="34">
        <v>0.4948154091835022</v>
      </c>
      <c r="QI57" s="34">
        <v>0.49471521377563477</v>
      </c>
      <c r="QJ57" s="34">
        <v>0.49460828304290771</v>
      </c>
      <c r="QK57" s="34">
        <v>0.49449411034584045</v>
      </c>
      <c r="QL57" s="34">
        <v>0.4943729043006897</v>
      </c>
      <c r="QM57" s="34">
        <v>0.49424552917480469</v>
      </c>
      <c r="QN57" s="34">
        <v>0.49411198496818542</v>
      </c>
      <c r="QO57" s="34">
        <v>0.49397087097167969</v>
      </c>
      <c r="QP57" s="34">
        <v>0.4938218891620636</v>
      </c>
      <c r="QQ57" s="34">
        <v>0.49366548657417297</v>
      </c>
      <c r="QR57" s="34">
        <v>0.49350184202194214</v>
      </c>
      <c r="QS57" s="34">
        <v>0.49333137273788452</v>
      </c>
      <c r="QT57" s="34">
        <v>0.49315387010574341</v>
      </c>
      <c r="QU57" s="34">
        <v>0.49296897649765015</v>
      </c>
      <c r="QV57" s="34">
        <v>0.49277693033218384</v>
      </c>
      <c r="QW57" s="34">
        <v>0.49257805943489075</v>
      </c>
      <c r="QX57" s="34">
        <v>0.49237191677093506</v>
      </c>
      <c r="QY57" s="34">
        <v>0.4921576976776123</v>
      </c>
      <c r="QZ57" s="34">
        <v>0.49193572998046875</v>
      </c>
      <c r="RA57" s="34">
        <v>0.49170768260955811</v>
      </c>
      <c r="RB57" s="34">
        <v>0.4914734959602356</v>
      </c>
      <c r="RC57" s="34">
        <v>0.49123281240463257</v>
      </c>
      <c r="RD57" s="34">
        <v>0.4909854531288147</v>
      </c>
      <c r="RE57" s="34">
        <v>0.49073144793510437</v>
      </c>
      <c r="RF57" s="34">
        <v>0.4904722273349762</v>
      </c>
      <c r="RG57" s="34">
        <v>0.49020761251449585</v>
      </c>
      <c r="RH57" s="34">
        <v>0.48993897438049316</v>
      </c>
      <c r="RI57" s="34">
        <v>0.48966890573501587</v>
      </c>
      <c r="RJ57" s="34">
        <v>0.48939764499664307</v>
      </c>
      <c r="RK57" s="34">
        <v>0.489126056432724</v>
      </c>
      <c r="RL57" s="34">
        <v>0.48885488510131836</v>
      </c>
      <c r="RM57" s="34">
        <v>0.4885842502117157</v>
      </c>
      <c r="RN57" s="34">
        <v>0.48831522464752197</v>
      </c>
      <c r="RO57" s="34">
        <v>0.48804759979248047</v>
      </c>
      <c r="RP57" s="34">
        <v>0.48778265714645386</v>
      </c>
      <c r="RQ57" s="34">
        <v>0.48752281069755554</v>
      </c>
      <c r="RR57" s="34">
        <v>0.48726695775985718</v>
      </c>
      <c r="RS57" s="34">
        <v>0.48701626062393188</v>
      </c>
      <c r="RT57" s="34">
        <v>0.48677277565002441</v>
      </c>
      <c r="RU57" s="34">
        <v>0.48653620481491089</v>
      </c>
      <c r="RV57" s="34">
        <v>0.48630768060684204</v>
      </c>
      <c r="RW57" s="34">
        <v>0.48608744144439697</v>
      </c>
      <c r="RX57" s="34">
        <v>0.48587575554847717</v>
      </c>
      <c r="RY57" s="34">
        <v>0.48567575216293335</v>
      </c>
      <c r="RZ57" s="34">
        <v>0.48549017310142517</v>
      </c>
      <c r="SA57" s="34">
        <v>0.48531818389892578</v>
      </c>
      <c r="SB57" s="34">
        <v>0.48515978455543518</v>
      </c>
      <c r="SC57" s="34">
        <v>0.48501545190811157</v>
      </c>
      <c r="SD57" s="34">
        <v>0.48488801717758179</v>
      </c>
      <c r="SE57" s="34">
        <v>0.48477858304977417</v>
      </c>
      <c r="SF57" s="34">
        <v>0.48468804359436035</v>
      </c>
      <c r="SG57" s="34">
        <v>0.48461982607841492</v>
      </c>
      <c r="SH57" s="34">
        <v>0.48457351326942444</v>
      </c>
      <c r="SI57" s="34">
        <v>0.48454833030700684</v>
      </c>
      <c r="SJ57" s="34">
        <v>0.48454338312149048</v>
      </c>
      <c r="SK57" s="34">
        <v>0.48455613851547241</v>
      </c>
      <c r="SL57" s="34">
        <v>0.48458322882652283</v>
      </c>
      <c r="SM57" s="34">
        <v>0.48462364077568054</v>
      </c>
      <c r="SN57" s="34">
        <v>0.48467621207237244</v>
      </c>
      <c r="SO57" s="34">
        <v>0.48473957180976868</v>
      </c>
      <c r="SP57" s="34">
        <v>0.48481038212776184</v>
      </c>
      <c r="SQ57" s="34">
        <v>0.48488602042198181</v>
      </c>
      <c r="SR57" s="34">
        <v>0.48496371507644653</v>
      </c>
      <c r="SS57" s="34">
        <v>0.48504045605659485</v>
      </c>
      <c r="ST57" s="34">
        <v>0.48511677980422974</v>
      </c>
      <c r="SU57" s="34">
        <v>0.48519077897071838</v>
      </c>
      <c r="SV57" s="34">
        <v>0.48526290059089661</v>
      </c>
      <c r="SW57" s="34">
        <v>0.48533037304878235</v>
      </c>
      <c r="SX57" s="34">
        <v>0.48539230227470398</v>
      </c>
      <c r="SY57" s="34">
        <v>0.48545297980308533</v>
      </c>
      <c r="SZ57" s="34">
        <v>0.48550942540168762</v>
      </c>
      <c r="TA57" s="34">
        <v>0.48556223511695862</v>
      </c>
      <c r="TB57" s="34">
        <v>0.48561349511146545</v>
      </c>
      <c r="TC57" s="34">
        <v>0.48566189408302307</v>
      </c>
      <c r="TD57" s="34">
        <v>0.48570787906646729</v>
      </c>
      <c r="TE57" s="34">
        <v>0.48575413227081299</v>
      </c>
      <c r="TF57" s="34">
        <v>0.48580259084701538</v>
      </c>
      <c r="TG57" s="34">
        <v>0.4858519434928894</v>
      </c>
      <c r="TH57" t="s">
        <v>843</v>
      </c>
      <c r="TI57" t="s">
        <v>843</v>
      </c>
      <c r="TJ57" t="s">
        <v>1300</v>
      </c>
      <c r="TK57" s="34">
        <v>0.56753785283592695</v>
      </c>
      <c r="TL57" s="34">
        <v>0.57669794731675406</v>
      </c>
      <c r="TM57" s="34">
        <v>0.585776209953073</v>
      </c>
      <c r="TN57" s="34">
        <v>0.59471380744817504</v>
      </c>
      <c r="TO57" s="34">
        <v>0.60314132883663707</v>
      </c>
      <c r="TP57" s="34">
        <v>0.61106267933398395</v>
      </c>
      <c r="TQ57" s="34">
        <v>0.618779288486627</v>
      </c>
      <c r="TR57" s="34">
        <v>0.62599882127259499</v>
      </c>
      <c r="TS57" s="34">
        <v>0.63262916223118093</v>
      </c>
      <c r="TT57" s="34">
        <v>0.638281515544877</v>
      </c>
      <c r="TU57" s="34">
        <v>0.64256935550392502</v>
      </c>
      <c r="TV57" s="34">
        <v>0.645407166497031</v>
      </c>
      <c r="TW57" s="34">
        <v>0.646396590219394</v>
      </c>
      <c r="TX57" s="34">
        <v>0.64714104291403995</v>
      </c>
      <c r="TY57" s="34">
        <v>0.64831624916387598</v>
      </c>
      <c r="TZ57" s="34">
        <v>0.64896815785518891</v>
      </c>
      <c r="UA57" s="34">
        <v>0.6494547518658661</v>
      </c>
      <c r="UB57" s="34">
        <v>0.64996380290092903</v>
      </c>
      <c r="UC57" s="34">
        <v>0.65035718501163009</v>
      </c>
      <c r="UD57" s="34">
        <v>0.65061116456292001</v>
      </c>
      <c r="UE57" s="34">
        <v>0.65101868128962903</v>
      </c>
      <c r="UF57" s="34">
        <v>0.65168477216274989</v>
      </c>
      <c r="UG57" s="34">
        <v>0.65245487008838499</v>
      </c>
      <c r="UH57" s="34">
        <v>0.653254273605406</v>
      </c>
      <c r="UI57" s="34">
        <v>0.65403596194861602</v>
      </c>
      <c r="UJ57" s="34">
        <v>0.65480697219072892</v>
      </c>
      <c r="UK57" s="34">
        <v>0.65556875646689705</v>
      </c>
      <c r="UL57" s="34">
        <v>0.65644959014499094</v>
      </c>
      <c r="UM57" s="34">
        <v>0.65746399390654409</v>
      </c>
      <c r="UN57" s="34">
        <v>0.65844715462590897</v>
      </c>
      <c r="UO57" s="34">
        <v>0.65932038366539703</v>
      </c>
      <c r="UP57" s="34">
        <v>0.66003825489782997</v>
      </c>
      <c r="UQ57" s="34">
        <v>0.66058271266372204</v>
      </c>
      <c r="UR57" s="34">
        <v>0.66096276378891206</v>
      </c>
      <c r="US57" s="34">
        <v>0.661182382110582</v>
      </c>
      <c r="UT57" s="34">
        <v>0.66116351747232305</v>
      </c>
      <c r="UU57" s="34">
        <v>0.66096576150428799</v>
      </c>
      <c r="UV57" s="34">
        <v>0.66071584508149794</v>
      </c>
      <c r="UW57" s="34">
        <v>0.6607311093780871</v>
      </c>
      <c r="UX57" s="34">
        <v>0.66154193479483492</v>
      </c>
      <c r="UY57" s="34">
        <v>0.66314988566711097</v>
      </c>
      <c r="UZ57" s="34">
        <v>0.66526180551331193</v>
      </c>
      <c r="VA57" s="34">
        <v>0.66800828640133403</v>
      </c>
      <c r="VB57" s="34">
        <v>0.67074778509978994</v>
      </c>
      <c r="VC57" s="34">
        <v>0.67221035968184195</v>
      </c>
      <c r="VD57" s="34">
        <v>0.67177015323481404</v>
      </c>
      <c r="VE57" s="34">
        <v>0.6701966952656031</v>
      </c>
      <c r="VF57" s="34">
        <v>0.66832543631813091</v>
      </c>
      <c r="VG57" s="34">
        <v>0.66609633426950599</v>
      </c>
      <c r="VH57" s="34">
        <v>0.66363976081764098</v>
      </c>
      <c r="VI57" s="34">
        <v>0.66109137598507994</v>
      </c>
      <c r="VJ57" s="34">
        <v>0.65857765925259504</v>
      </c>
      <c r="VK57" s="34">
        <v>0.65614979852706001</v>
      </c>
      <c r="VL57" s="34">
        <v>0.65379868239776007</v>
      </c>
      <c r="VM57" s="34">
        <v>0.65164454543030204</v>
      </c>
      <c r="VN57" s="34">
        <v>0.6496728076146201</v>
      </c>
      <c r="VO57" s="34">
        <v>0.64772577027819911</v>
      </c>
      <c r="VP57" s="34">
        <v>0.64589927851496998</v>
      </c>
      <c r="VQ57" s="34">
        <v>0.64419104481315403</v>
      </c>
      <c r="VR57" s="34">
        <v>0.64263809852144704</v>
      </c>
      <c r="VS57" s="34">
        <v>0.64150739067393903</v>
      </c>
      <c r="VT57" s="34">
        <v>0.64102590092323997</v>
      </c>
      <c r="VU57" s="34">
        <v>0.64135101154693208</v>
      </c>
      <c r="VV57" s="34">
        <v>0.641461184970743</v>
      </c>
      <c r="VW57" s="34">
        <v>0.64088558468345003</v>
      </c>
      <c r="VX57" s="34">
        <v>0.64027729937140709</v>
      </c>
      <c r="VY57" s="34">
        <v>0.63957782725897705</v>
      </c>
      <c r="VZ57" s="34">
        <v>0.63867139143482599</v>
      </c>
      <c r="WA57" s="34">
        <v>0.63760438350770399</v>
      </c>
      <c r="WB57" s="34">
        <v>0.63639341219759404</v>
      </c>
      <c r="WC57" s="34">
        <v>0.63499087649901798</v>
      </c>
      <c r="WD57" s="34">
        <v>0.63340579359846994</v>
      </c>
      <c r="WE57" s="34">
        <v>0.63159102233272502</v>
      </c>
      <c r="WF57" s="34">
        <v>0.62960640594569806</v>
      </c>
      <c r="WG57" s="34">
        <v>0.62756611494722703</v>
      </c>
      <c r="WH57" s="34">
        <v>0.62551388612051606</v>
      </c>
      <c r="WI57" s="34">
        <v>0.62346501556063205</v>
      </c>
      <c r="WJ57" s="34">
        <v>0.62132508659625596</v>
      </c>
      <c r="WK57" s="34">
        <v>0.61908933368522001</v>
      </c>
      <c r="WL57" s="34">
        <v>0.61678159112433906</v>
      </c>
      <c r="WM57" s="34">
        <v>0.614467519706827</v>
      </c>
      <c r="WN57" s="34">
        <v>0.61223452067487694</v>
      </c>
      <c r="WO57" s="34">
        <v>0.61009232465978203</v>
      </c>
      <c r="WP57" s="34">
        <v>0.60804765858010101</v>
      </c>
      <c r="WQ57" s="34">
        <v>0.60610133728945792</v>
      </c>
      <c r="WR57" s="34">
        <v>0.60425187869126507</v>
      </c>
      <c r="WS57" s="34">
        <v>0.60251895186214699</v>
      </c>
      <c r="WT57" s="34">
        <v>0.60087166398894498</v>
      </c>
      <c r="WU57" s="34">
        <v>0.59932924598462201</v>
      </c>
      <c r="WV57" s="34">
        <v>0.597922761561546</v>
      </c>
      <c r="WW57" s="34">
        <v>0.59659517939616702</v>
      </c>
      <c r="WX57" s="34">
        <v>0.59532377191193397</v>
      </c>
      <c r="WY57" s="34">
        <v>0.59409208926475598</v>
      </c>
      <c r="WZ57" s="34">
        <v>0.59285483906746794</v>
      </c>
      <c r="XA57" s="34">
        <v>0.59156850933979999</v>
      </c>
      <c r="XB57" s="34">
        <v>0.59025916059345096</v>
      </c>
      <c r="XC57" s="34">
        <v>0.588937259017424</v>
      </c>
      <c r="XD57" s="34">
        <v>0.58759931650284103</v>
      </c>
      <c r="XE57" s="34">
        <v>0.58623518511294304</v>
      </c>
      <c r="XF57" s="34">
        <v>0.58480887117547509</v>
      </c>
      <c r="XG57" s="34">
        <v>0.58331054599440402</v>
      </c>
      <c r="XH57" t="s">
        <v>843</v>
      </c>
      <c r="XI57" t="s">
        <v>1300</v>
      </c>
      <c r="XJ57" s="34">
        <v>0.55090169101154107</v>
      </c>
      <c r="XK57" s="34">
        <v>0.55991651775235807</v>
      </c>
      <c r="XL57" s="34">
        <v>0.568844411641234</v>
      </c>
      <c r="XM57" s="34">
        <v>0.57760472447354805</v>
      </c>
      <c r="XN57" s="34">
        <v>0.58585713275448004</v>
      </c>
      <c r="XO57" s="34">
        <v>0.59359938332776108</v>
      </c>
      <c r="XP57" s="34">
        <v>0.60108457038804408</v>
      </c>
      <c r="XQ57" s="34">
        <v>0.60802082219116604</v>
      </c>
      <c r="XR57" s="34">
        <v>0.61420116060164998</v>
      </c>
      <c r="XS57" s="34">
        <v>0.61906464730686506</v>
      </c>
      <c r="XT57" s="34">
        <v>0.62230487598732698</v>
      </c>
      <c r="XU57" s="34">
        <v>0.62396099680905304</v>
      </c>
      <c r="XV57" s="34">
        <v>0.62360628839255294</v>
      </c>
      <c r="XW57" s="34">
        <v>0.62287289671388402</v>
      </c>
      <c r="XX57" s="34">
        <v>0.62252936914990697</v>
      </c>
      <c r="XY57" s="34">
        <v>0.62155772363692896</v>
      </c>
      <c r="XZ57" s="34">
        <v>0.62023186090048399</v>
      </c>
      <c r="YA57" s="34">
        <v>0.61878998503444693</v>
      </c>
      <c r="YB57" s="34">
        <v>0.61723630509461702</v>
      </c>
      <c r="YC57" s="34">
        <v>0.61568696844089199</v>
      </c>
      <c r="YD57" s="34">
        <v>0.61457112475891396</v>
      </c>
      <c r="YE57" s="34">
        <v>0.61408370420356595</v>
      </c>
      <c r="YF57" s="34">
        <v>0.61398104735299097</v>
      </c>
      <c r="YG57" s="34">
        <v>0.61403649113894698</v>
      </c>
      <c r="YH57" s="34">
        <v>0.61408092789052093</v>
      </c>
      <c r="YI57" s="34">
        <v>0.61411545698459602</v>
      </c>
      <c r="YJ57" s="34">
        <v>0.61419450455937397</v>
      </c>
      <c r="YK57" s="34">
        <v>0.61447102155566102</v>
      </c>
      <c r="YL57" s="34">
        <v>0.61495221854636495</v>
      </c>
      <c r="YM57" s="34">
        <v>0.61555892188386896</v>
      </c>
      <c r="YN57" s="34">
        <v>0.616105121321747</v>
      </c>
      <c r="YO57" s="34">
        <v>0.61652410394796497</v>
      </c>
      <c r="YP57" s="34">
        <v>0.61688942601238805</v>
      </c>
      <c r="YQ57" s="34">
        <v>0.61751493212039199</v>
      </c>
      <c r="YR57" s="34">
        <v>0.61891553186570802</v>
      </c>
      <c r="YS57" s="34">
        <v>0.62109107458064894</v>
      </c>
      <c r="YT57" s="34">
        <v>0.62372202213783301</v>
      </c>
      <c r="YU57" s="34">
        <v>0.62694234798686399</v>
      </c>
      <c r="YV57" s="34">
        <v>0.63000983030424895</v>
      </c>
      <c r="YW57" s="34">
        <v>0.63148516715788294</v>
      </c>
      <c r="YX57" s="34">
        <v>0.63075601382543001</v>
      </c>
      <c r="YY57" s="34">
        <v>0.62867684012445302</v>
      </c>
      <c r="YZ57" s="34">
        <v>0.62616464727155197</v>
      </c>
      <c r="ZA57" s="34">
        <v>0.62319826003713208</v>
      </c>
      <c r="ZB57" s="34">
        <v>0.61994314431215103</v>
      </c>
      <c r="ZC57" s="34">
        <v>0.61655957203945699</v>
      </c>
      <c r="ZD57" s="34">
        <v>0.61325066449005905</v>
      </c>
      <c r="ZE57" s="34">
        <v>0.61006717711640401</v>
      </c>
      <c r="ZF57" s="34">
        <v>0.60703858513311604</v>
      </c>
      <c r="ZG57" s="34">
        <v>0.60438664402986608</v>
      </c>
      <c r="ZH57" s="34">
        <v>0.60203501400688098</v>
      </c>
      <c r="ZI57" s="34">
        <v>0.59975669635633899</v>
      </c>
      <c r="ZJ57" s="34">
        <v>0.59767079062520601</v>
      </c>
      <c r="ZK57" s="34">
        <v>0.59575895341060403</v>
      </c>
      <c r="ZL57" s="34">
        <v>0.59404816525299597</v>
      </c>
      <c r="ZM57" s="34">
        <v>0.592828610177626</v>
      </c>
      <c r="ZN57" s="34">
        <v>0.592335784714909</v>
      </c>
      <c r="ZO57" s="34">
        <v>0.59272543858541904</v>
      </c>
      <c r="ZP57" s="34">
        <v>0.59292511393581404</v>
      </c>
      <c r="ZQ57" s="34">
        <v>0.59241062246421694</v>
      </c>
      <c r="ZR57" s="34">
        <v>0.59183904734666104</v>
      </c>
      <c r="ZS57" s="34">
        <v>0.59114644458580201</v>
      </c>
      <c r="ZT57" s="34">
        <v>0.59021790781018102</v>
      </c>
      <c r="ZU57" s="34">
        <v>0.589040992276475</v>
      </c>
      <c r="ZV57" s="34">
        <v>0.58761457223736702</v>
      </c>
      <c r="ZW57" s="34">
        <v>0.58594301385065106</v>
      </c>
      <c r="ZX57" s="34">
        <v>0.58404328044470899</v>
      </c>
      <c r="ZY57" s="34">
        <v>0.58186857751032495</v>
      </c>
      <c r="ZZ57" s="34">
        <v>0.57951061813454596</v>
      </c>
      <c r="AAA57" s="34">
        <v>0.57711824604559603</v>
      </c>
      <c r="AAB57" s="34">
        <v>0.57472392674673201</v>
      </c>
      <c r="AAC57" s="34">
        <v>0.57233180532670902</v>
      </c>
      <c r="AAD57" s="34">
        <v>0.569848404821929</v>
      </c>
      <c r="AAE57" s="34">
        <v>0.56727531645279194</v>
      </c>
      <c r="AAF57" s="34">
        <v>0.56465749497162199</v>
      </c>
      <c r="AAG57" s="34">
        <v>0.56205149021101808</v>
      </c>
      <c r="AAH57" s="34">
        <v>0.55954979442323793</v>
      </c>
      <c r="AAI57" s="34">
        <v>0.557183180706462</v>
      </c>
      <c r="AAJ57" s="34">
        <v>0.55497833433615595</v>
      </c>
      <c r="AAK57" s="34">
        <v>0.55291605807235</v>
      </c>
      <c r="AAL57" s="34">
        <v>0.55098629838435398</v>
      </c>
      <c r="AAM57" s="34">
        <v>0.54921504490702899</v>
      </c>
      <c r="AAN57" s="34">
        <v>0.547564016388148</v>
      </c>
      <c r="AAO57" s="34">
        <v>0.546014244852007</v>
      </c>
      <c r="AAP57" s="34">
        <v>0.54455201688883204</v>
      </c>
      <c r="AAQ57" s="34">
        <v>0.54315480905549296</v>
      </c>
      <c r="AAR57" s="34">
        <v>0.54181249966927403</v>
      </c>
      <c r="AAS57" s="34">
        <v>0.54049396119823101</v>
      </c>
      <c r="AAT57" s="34">
        <v>0.539173298987209</v>
      </c>
      <c r="AAU57" s="34">
        <v>0.53783022728282293</v>
      </c>
      <c r="AAV57" s="34">
        <v>0.53647232427707903</v>
      </c>
      <c r="AAW57" s="34">
        <v>0.53508186656613499</v>
      </c>
      <c r="AAX57" s="34">
        <v>0.53363614925181002</v>
      </c>
      <c r="AAY57" s="34">
        <v>0.53213668983636897</v>
      </c>
      <c r="AAZ57" s="34">
        <v>0.530557539669686</v>
      </c>
      <c r="ABA57" s="34">
        <v>0.52890376832733799</v>
      </c>
      <c r="ABB57" s="34">
        <v>0.52724065583118607</v>
      </c>
      <c r="ABC57" s="34">
        <v>0.52557050133096506</v>
      </c>
      <c r="ABD57" s="34">
        <v>0.52389310613555096</v>
      </c>
      <c r="ABE57" s="34">
        <v>0.522248232767758</v>
      </c>
      <c r="ABF57" s="34">
        <v>0.52060534225885702</v>
      </c>
      <c r="ABG57" t="s">
        <v>843</v>
      </c>
      <c r="ABH57" t="s">
        <v>843</v>
      </c>
      <c r="ABI57" t="s">
        <v>1300</v>
      </c>
      <c r="ABJ57" s="34">
        <v>0.45095871791700198</v>
      </c>
      <c r="ABK57" s="34">
        <v>0.45729978103761099</v>
      </c>
      <c r="ABL57" s="34">
        <v>0.46431383103913199</v>
      </c>
      <c r="ABM57" s="34">
        <v>0.47216622553349197</v>
      </c>
      <c r="ABN57" s="34">
        <v>0.48065126910762102</v>
      </c>
      <c r="ABO57" s="34">
        <v>0.48940749474789103</v>
      </c>
      <c r="ABP57" s="34">
        <v>0.49812480231349704</v>
      </c>
      <c r="ABQ57" s="34">
        <v>0.50664056783657896</v>
      </c>
      <c r="ABR57" s="34">
        <v>0.51509555602083301</v>
      </c>
      <c r="ABS57" s="34">
        <v>0.52306175717194003</v>
      </c>
      <c r="ABT57" s="34">
        <v>0.53034612238828205</v>
      </c>
      <c r="ABU57" s="34">
        <v>0.53733247988894095</v>
      </c>
      <c r="ABV57" s="34">
        <v>0.54376705783845902</v>
      </c>
      <c r="ABW57" s="34">
        <v>0.54954148030995098</v>
      </c>
      <c r="ABX57" s="34">
        <v>0.55445679066603704</v>
      </c>
      <c r="ABY57" s="34">
        <v>0.55816479080329595</v>
      </c>
      <c r="ABZ57" s="34">
        <v>0.56042335464494097</v>
      </c>
      <c r="ACA57" s="34">
        <v>0.56103134743634198</v>
      </c>
      <c r="ACB57" s="34">
        <v>0.56159366988516302</v>
      </c>
      <c r="ACC57" s="34">
        <v>0.56275838725508198</v>
      </c>
      <c r="ACD57" s="34">
        <v>0.56343374391701406</v>
      </c>
      <c r="ACE57" s="34">
        <v>0.56362693681156106</v>
      </c>
      <c r="ACF57" s="34">
        <v>0.56364093949475003</v>
      </c>
      <c r="ACG57" s="34">
        <v>0.56369962134754303</v>
      </c>
      <c r="ACH57" s="34">
        <v>0.56392670241923393</v>
      </c>
      <c r="ACI57" s="34">
        <v>0.564408171922548</v>
      </c>
      <c r="ACJ57" s="34">
        <v>0.56513131044003595</v>
      </c>
      <c r="ACK57" s="34">
        <v>0.56616169244228598</v>
      </c>
      <c r="ACL57" s="34">
        <v>0.56743320827620203</v>
      </c>
      <c r="ACM57" s="34">
        <v>0.568684096574534</v>
      </c>
      <c r="ACN57" s="34">
        <v>0.56984903574229395</v>
      </c>
      <c r="ACO57" s="34">
        <v>0.57097897796169295</v>
      </c>
      <c r="ACP57" s="34">
        <v>0.57221424787806296</v>
      </c>
      <c r="ACQ57" s="34">
        <v>0.57359560457828396</v>
      </c>
      <c r="ACR57" s="34">
        <v>0.57506455831220693</v>
      </c>
      <c r="ACS57" s="34">
        <v>0.57644097015456597</v>
      </c>
      <c r="ACT57" s="34">
        <v>0.57769765239573101</v>
      </c>
      <c r="ACU57" s="34">
        <v>0.57890155045472003</v>
      </c>
      <c r="ACV57" s="34">
        <v>0.580338854098844</v>
      </c>
      <c r="ACW57" s="34">
        <v>0.58251962203862195</v>
      </c>
      <c r="ACX57" s="34">
        <v>0.58542610235872805</v>
      </c>
      <c r="ACY57" s="34">
        <v>0.58873249213929602</v>
      </c>
      <c r="ACZ57" s="34">
        <v>0.59257183818945602</v>
      </c>
      <c r="ADA57" s="34">
        <v>0.59625606880450399</v>
      </c>
      <c r="ADB57" s="34">
        <v>0.59845962103312</v>
      </c>
      <c r="ADC57" s="34">
        <v>0.59863528162657098</v>
      </c>
      <c r="ADD57" s="34">
        <v>0.59756184505066601</v>
      </c>
      <c r="ADE57" s="34">
        <v>0.59607169934262105</v>
      </c>
      <c r="ADF57" s="34">
        <v>0.59415850672814496</v>
      </c>
      <c r="ADG57" s="34">
        <v>0.591972749874911</v>
      </c>
      <c r="ADH57" s="34">
        <v>0.58963176105084703</v>
      </c>
      <c r="ADI57" s="34">
        <v>0.587322666969186</v>
      </c>
      <c r="ADJ57" s="34">
        <v>0.58510295400715595</v>
      </c>
      <c r="ADK57" s="34">
        <v>0.58297529776080503</v>
      </c>
      <c r="ADL57" s="34">
        <v>0.58113757957789103</v>
      </c>
      <c r="ADM57" s="34">
        <v>0.57955099858530201</v>
      </c>
      <c r="ADN57" s="34">
        <v>0.57800799484405696</v>
      </c>
      <c r="ADO57" s="34">
        <v>0.57662470059487803</v>
      </c>
      <c r="ADP57" s="34">
        <v>0.57538984469602705</v>
      </c>
      <c r="ADQ57" s="34">
        <v>0.574329931146627</v>
      </c>
      <c r="ADR57" s="34">
        <v>0.57372942623094803</v>
      </c>
      <c r="ADS57" s="34">
        <v>0.57380936073704003</v>
      </c>
      <c r="ADT57" s="34">
        <v>0.57471620873921603</v>
      </c>
      <c r="ADU57" s="34">
        <v>0.57544575333813697</v>
      </c>
      <c r="ADV57" s="34">
        <v>0.57551694859171998</v>
      </c>
      <c r="ADW57" s="34">
        <v>0.57553782668103504</v>
      </c>
      <c r="ADX57" s="34">
        <v>0.57544424226337498</v>
      </c>
      <c r="ADY57" s="34">
        <v>0.57513102264399496</v>
      </c>
      <c r="ADZ57" s="34">
        <v>0.57459945921367495</v>
      </c>
      <c r="AEA57" s="34">
        <v>0.57383905379829403</v>
      </c>
      <c r="AEB57" s="34">
        <v>0.57284981531225398</v>
      </c>
      <c r="AEC57" s="34">
        <v>0.57164955938976103</v>
      </c>
      <c r="AED57" s="34">
        <v>0.57019055123975493</v>
      </c>
      <c r="AEE57" s="34">
        <v>0.56853453940782694</v>
      </c>
      <c r="AEF57" s="34">
        <v>0.56679841589456503</v>
      </c>
      <c r="AEG57" s="34">
        <v>0.56503869358502401</v>
      </c>
      <c r="AEH57" s="34">
        <v>0.56325900430440101</v>
      </c>
      <c r="AEI57" s="34">
        <v>0.56135657596728694</v>
      </c>
      <c r="AEJ57" s="34">
        <v>0.55934763154229605</v>
      </c>
      <c r="AEK57" s="34">
        <v>0.55727977968554199</v>
      </c>
      <c r="AEL57" s="34">
        <v>0.55518698080506801</v>
      </c>
      <c r="AEM57" s="34">
        <v>0.553158288850636</v>
      </c>
      <c r="AEN57" s="34">
        <v>0.55121748548910798</v>
      </c>
      <c r="AEO57" s="34">
        <v>0.54939536862799598</v>
      </c>
      <c r="AEP57" s="34">
        <v>0.54768587561526305</v>
      </c>
      <c r="AEQ57" s="34">
        <v>0.54608821298996402</v>
      </c>
      <c r="AER57" s="34">
        <v>0.54463071833000098</v>
      </c>
      <c r="AES57" s="34">
        <v>0.54328910017882204</v>
      </c>
      <c r="AET57" s="34">
        <v>0.54204718793607398</v>
      </c>
      <c r="AEU57" s="34">
        <v>0.540892117640842</v>
      </c>
      <c r="AEV57" s="34">
        <v>0.53981336447261807</v>
      </c>
      <c r="AEW57" s="34">
        <v>0.53880402490778101</v>
      </c>
      <c r="AEX57" s="34">
        <v>0.53783055288874104</v>
      </c>
      <c r="AEY57" s="34">
        <v>0.53687008554136395</v>
      </c>
      <c r="AEZ57" s="34">
        <v>0.53589934507825698</v>
      </c>
      <c r="AFA57" s="34">
        <v>0.53491001183019593</v>
      </c>
      <c r="AFB57" s="34">
        <v>0.53389576620728096</v>
      </c>
      <c r="AFC57" s="34">
        <v>0.53283627859165794</v>
      </c>
      <c r="AFD57" s="34">
        <v>0.53172163674992701</v>
      </c>
      <c r="AFE57" s="34">
        <v>0.53052510042811196</v>
      </c>
      <c r="AFF57" s="34">
        <v>0.52924149962518596</v>
      </c>
      <c r="AFG57" t="s">
        <v>843</v>
      </c>
      <c r="AFH57" t="s">
        <v>843</v>
      </c>
      <c r="AFI57" s="34">
        <v>0.77861999999999998</v>
      </c>
      <c r="AFJ57" s="34">
        <v>0.77061000000000002</v>
      </c>
      <c r="AFK57" s="34">
        <v>0.76249999999999996</v>
      </c>
      <c r="AFL57" s="34">
        <v>0.75424999999999998</v>
      </c>
      <c r="AFM57" s="34">
        <v>0.74584000000000006</v>
      </c>
      <c r="AFN57" s="34">
        <v>0.73731999999999998</v>
      </c>
      <c r="AFO57" s="34">
        <v>0.72875000000000001</v>
      </c>
      <c r="AFP57" s="34">
        <v>0.72007999999999994</v>
      </c>
      <c r="AFQ57" s="34">
        <v>0.71132999999999991</v>
      </c>
      <c r="AFR57" s="34">
        <v>0.70250000000000001</v>
      </c>
      <c r="AFS57" s="34">
        <v>0.71575</v>
      </c>
      <c r="AFT57" s="34">
        <v>0.72880999999999996</v>
      </c>
      <c r="AFU57" s="34">
        <v>0.74168999999999996</v>
      </c>
      <c r="AFV57" s="34">
        <v>0.75429000000000002</v>
      </c>
      <c r="AFW57" s="34">
        <v>0.76662999999999992</v>
      </c>
      <c r="AFX57" s="34">
        <v>0.7787099999999999</v>
      </c>
      <c r="AFY57" s="34">
        <v>0.79055000000000009</v>
      </c>
      <c r="AFZ57" s="34">
        <v>0.78450999999999993</v>
      </c>
      <c r="AGA57" s="34">
        <v>0.79019000000000006</v>
      </c>
      <c r="AGB57" t="s">
        <v>843</v>
      </c>
      <c r="AGC57" t="s">
        <v>843</v>
      </c>
      <c r="AGD57" t="s">
        <v>843</v>
      </c>
      <c r="AGE57" t="s">
        <v>843</v>
      </c>
      <c r="AGF57" s="34">
        <v>7.2141038253903389E-3</v>
      </c>
      <c r="AGG57" t="s">
        <v>843</v>
      </c>
      <c r="AGH57" t="s">
        <v>843</v>
      </c>
      <c r="AGI57" t="s">
        <v>843</v>
      </c>
      <c r="AGJ57" t="s">
        <v>843</v>
      </c>
      <c r="AGK57" t="s">
        <v>843</v>
      </c>
      <c r="AGL57" t="s">
        <v>843</v>
      </c>
      <c r="AGM57" t="s">
        <v>843</v>
      </c>
      <c r="AGN57" t="s">
        <v>843</v>
      </c>
      <c r="AGO57" s="34"/>
      <c r="AGP57" s="34"/>
      <c r="AGQ57" t="s">
        <v>1460</v>
      </c>
      <c r="AGR57" t="s">
        <v>843</v>
      </c>
      <c r="AGS57" s="34"/>
      <c r="AGT57" s="34"/>
      <c r="AGU57" t="s">
        <v>1460</v>
      </c>
      <c r="AGV57" t="s">
        <v>843</v>
      </c>
      <c r="AGW57" s="34"/>
      <c r="AGX57" s="34"/>
      <c r="AGY57" t="s">
        <v>1460</v>
      </c>
      <c r="AGZ57" t="s">
        <v>843</v>
      </c>
      <c r="AHA57" s="34"/>
      <c r="AHB57" s="34"/>
      <c r="AHC57" t="s">
        <v>1460</v>
      </c>
      <c r="AHD57" t="s">
        <v>843</v>
      </c>
      <c r="AHE57" s="34">
        <v>0.17699999999999999</v>
      </c>
      <c r="AHF57" s="34">
        <v>2012</v>
      </c>
      <c r="AHG57" t="s">
        <v>832</v>
      </c>
      <c r="AHH57" t="s">
        <v>843</v>
      </c>
      <c r="AHI57" t="s">
        <v>830</v>
      </c>
      <c r="AHJ57" s="34">
        <v>0.22627897560596466</v>
      </c>
      <c r="AHK57" s="34">
        <v>0.2399439662694931</v>
      </c>
      <c r="AHL57" s="34">
        <v>0.24895533919334412</v>
      </c>
      <c r="AHM57" s="34">
        <v>0.26661300659179688</v>
      </c>
      <c r="AHN57" s="34">
        <v>0.26491686701774597</v>
      </c>
      <c r="AHO57" t="s">
        <v>843</v>
      </c>
      <c r="AHP57" s="34"/>
      <c r="AHQ57" s="34"/>
      <c r="AHR57" s="34"/>
      <c r="AHS57" s="34"/>
      <c r="AHT57" s="34"/>
      <c r="AHU57" t="s">
        <v>843</v>
      </c>
      <c r="AHV57" s="34">
        <v>0.19300815463066101</v>
      </c>
      <c r="AHW57" s="34">
        <v>0.1972244530916214</v>
      </c>
      <c r="AHX57" s="34">
        <v>0.20043985545635223</v>
      </c>
      <c r="AHY57" s="34">
        <v>0.22185404598712921</v>
      </c>
      <c r="AHZ57" s="34">
        <v>0.23358114063739777</v>
      </c>
      <c r="AIA57" t="s">
        <v>832</v>
      </c>
      <c r="AIB57" t="s">
        <v>843</v>
      </c>
      <c r="AIC57" s="34">
        <v>0.19298306107521057</v>
      </c>
      <c r="AID57" s="34">
        <v>0.19719091057777405</v>
      </c>
      <c r="AIE57" s="34">
        <v>0.20038929581642151</v>
      </c>
      <c r="AIF57" s="34">
        <v>0.22185406088829041</v>
      </c>
      <c r="AIG57" s="34">
        <v>0.23358114063739777</v>
      </c>
      <c r="AIH57" t="s">
        <v>924</v>
      </c>
      <c r="AII57" t="s">
        <v>843</v>
      </c>
      <c r="AIJ57" s="34">
        <v>0.20545950531959534</v>
      </c>
      <c r="AIK57" s="34">
        <v>0.20982599258422852</v>
      </c>
      <c r="AIL57" s="34">
        <v>0.2108130007982254</v>
      </c>
      <c r="AIM57" s="34">
        <v>0.23146399855613708</v>
      </c>
      <c r="AIN57" s="34">
        <v>0.24232999980449677</v>
      </c>
      <c r="AIO57" t="s">
        <v>1607</v>
      </c>
      <c r="AIP57" s="34">
        <v>0.24583333730697632</v>
      </c>
      <c r="AIQ57" t="s">
        <v>843</v>
      </c>
      <c r="AIR57" s="34">
        <v>0.25</v>
      </c>
      <c r="AIS57" s="34">
        <v>0.245</v>
      </c>
      <c r="AIT57" s="34">
        <v>0.245</v>
      </c>
      <c r="AIU57" s="34">
        <v>0.245</v>
      </c>
      <c r="AIV57" s="34">
        <v>0.245</v>
      </c>
      <c r="AIW57" s="34">
        <v>0.245</v>
      </c>
      <c r="AIX57" t="s">
        <v>843</v>
      </c>
      <c r="AIY57" s="34">
        <v>5.8189999999999999E-2</v>
      </c>
      <c r="AIZ57" s="34">
        <v>6.2129999999999998E-2</v>
      </c>
      <c r="AJA57" s="34">
        <v>6.3780000000000003E-2</v>
      </c>
      <c r="AJB57" s="34">
        <v>6.5140000000000003E-2</v>
      </c>
      <c r="AJC57" s="34">
        <v>6.2400000000000004E-2</v>
      </c>
      <c r="AJD57" s="34">
        <v>6.3039999999999999E-2</v>
      </c>
      <c r="AJE57" t="s">
        <v>843</v>
      </c>
      <c r="AJF57" s="34">
        <v>7.4341394007205963E-2</v>
      </c>
      <c r="AJG57" s="34">
        <v>7.143835723400116E-2</v>
      </c>
      <c r="AJH57" s="34">
        <v>6.8027392029762268E-2</v>
      </c>
      <c r="AJI57" s="34">
        <v>6.8440377712249756E-2</v>
      </c>
      <c r="AJJ57" s="34">
        <v>6.8164192140102386E-2</v>
      </c>
      <c r="AJK57" t="s">
        <v>830</v>
      </c>
      <c r="AJL57" t="s">
        <v>843</v>
      </c>
      <c r="AJM57" t="s">
        <v>843</v>
      </c>
      <c r="AJN57" s="34">
        <v>6.4866550266742706E-2</v>
      </c>
      <c r="AJO57" s="34">
        <v>5.2888724952936172E-2</v>
      </c>
      <c r="AJP57" s="34">
        <v>5.3088024258613586E-2</v>
      </c>
      <c r="AJQ57" s="34">
        <v>3.7779949605464935E-2</v>
      </c>
      <c r="AJR57" s="34">
        <v>5.0336208194494247E-2</v>
      </c>
      <c r="AJS57" t="s">
        <v>832</v>
      </c>
      <c r="AJT57" t="s">
        <v>843</v>
      </c>
      <c r="AJU57" t="s">
        <v>843</v>
      </c>
      <c r="AJV57" t="s">
        <v>843</v>
      </c>
      <c r="AJW57" s="34">
        <v>5.7984162122011185E-2</v>
      </c>
      <c r="AJX57" s="34">
        <v>5.5938690900802612E-2</v>
      </c>
      <c r="AJY57" s="34">
        <v>5.2345059812068939E-2</v>
      </c>
      <c r="AJZ57" s="34">
        <v>5.3168494254350662E-2</v>
      </c>
      <c r="AKA57" s="34">
        <v>5.37002794444561E-2</v>
      </c>
      <c r="AKB57" t="s">
        <v>830</v>
      </c>
      <c r="AKC57" t="s">
        <v>843</v>
      </c>
      <c r="AKD57" t="s">
        <v>843</v>
      </c>
      <c r="AKE57" t="s">
        <v>843</v>
      </c>
      <c r="AKF57" s="34">
        <v>5.0426345318555832E-2</v>
      </c>
      <c r="AKG57" s="34">
        <v>3.9489522576332092E-2</v>
      </c>
      <c r="AKH57" s="34">
        <v>4.0514141321182251E-2</v>
      </c>
      <c r="AKI57" s="34">
        <v>2.62774508446455E-2</v>
      </c>
      <c r="AKJ57" s="34">
        <v>3.9614532142877579E-2</v>
      </c>
      <c r="AKK57" t="s">
        <v>832</v>
      </c>
      <c r="AKL57" t="s">
        <v>843</v>
      </c>
      <c r="AKM57" s="34">
        <v>1700</v>
      </c>
      <c r="AKN57" t="s">
        <v>832</v>
      </c>
      <c r="AKO57" t="s">
        <v>843</v>
      </c>
      <c r="AKP57" s="34">
        <v>1456.4862060546875</v>
      </c>
      <c r="AKQ57" t="s">
        <v>830</v>
      </c>
      <c r="AKR57" t="s">
        <v>843</v>
      </c>
      <c r="AKS57" s="34">
        <v>1487.72028589059</v>
      </c>
      <c r="AKT57" t="s">
        <v>832</v>
      </c>
      <c r="AKU57" t="s">
        <v>843</v>
      </c>
      <c r="AKV57" s="34">
        <v>1786.56081858524</v>
      </c>
      <c r="AKW57" t="s">
        <v>832</v>
      </c>
      <c r="AKX57" t="s">
        <v>843</v>
      </c>
      <c r="AKY57" s="34">
        <v>0.1508115828037262</v>
      </c>
      <c r="AKZ57" s="34">
        <v>0.15056848526000977</v>
      </c>
      <c r="ALA57" s="34">
        <v>0.15168087184429169</v>
      </c>
      <c r="ALB57" s="34">
        <v>0.17398905754089355</v>
      </c>
      <c r="ALC57" s="34">
        <v>0.16752752661705017</v>
      </c>
      <c r="ALD57" t="s">
        <v>830</v>
      </c>
      <c r="ALE57" t="s">
        <v>843</v>
      </c>
      <c r="ALF57" t="s">
        <v>843</v>
      </c>
      <c r="ALG57" t="s">
        <v>843</v>
      </c>
      <c r="ALH57" s="34">
        <v>0.12516415119171143</v>
      </c>
      <c r="ALI57" s="34">
        <v>0.11801447719335556</v>
      </c>
      <c r="ALJ57" s="34">
        <v>0.1096668615937233</v>
      </c>
      <c r="ALK57" s="34">
        <v>0.12531813979148865</v>
      </c>
      <c r="ALL57" s="34">
        <v>0.12539897859096527</v>
      </c>
      <c r="ALM57" t="s">
        <v>832</v>
      </c>
    </row>
    <row r="58" spans="1:1001">
      <c r="A58" t="s">
        <v>423</v>
      </c>
      <c r="B58" t="s">
        <v>36</v>
      </c>
      <c r="C58" t="s">
        <v>245</v>
      </c>
      <c r="D58" s="34">
        <v>4.5465316623449326E-2</v>
      </c>
      <c r="E58" t="s">
        <v>432</v>
      </c>
      <c r="F58" s="34">
        <v>4.8520658165216446E-2</v>
      </c>
      <c r="G58" t="s">
        <v>1464</v>
      </c>
      <c r="H58" s="34">
        <v>5.2096515893936157E-2</v>
      </c>
      <c r="I58" t="s">
        <v>1294</v>
      </c>
      <c r="J58" s="34">
        <v>4.7827064990997314E-2</v>
      </c>
      <c r="K58" t="s">
        <v>1521</v>
      </c>
      <c r="L58" s="34"/>
      <c r="M58" t="s">
        <v>432</v>
      </c>
      <c r="N58" s="34">
        <v>0.50265955924987793</v>
      </c>
      <c r="O58" s="34">
        <v>0.77730679512023926</v>
      </c>
      <c r="P58" t="s">
        <v>432</v>
      </c>
      <c r="Q58" s="34">
        <v>0.50265955924987793</v>
      </c>
      <c r="R58" t="s">
        <v>432</v>
      </c>
      <c r="S58" s="34">
        <v>1.1374319791793823</v>
      </c>
      <c r="T58" t="s">
        <v>432</v>
      </c>
      <c r="U58" s="34">
        <v>0.46364289522171021</v>
      </c>
      <c r="V58" t="s">
        <v>432</v>
      </c>
      <c r="W58" t="s">
        <v>843</v>
      </c>
      <c r="X58" t="s">
        <v>1464</v>
      </c>
      <c r="Y58" s="34">
        <v>0.50266045331954956</v>
      </c>
      <c r="Z58" s="34">
        <v>0.77730715274810791</v>
      </c>
      <c r="AA58" t="s">
        <v>1464</v>
      </c>
      <c r="AB58" s="34">
        <v>0.50266045331954956</v>
      </c>
      <c r="AC58" t="s">
        <v>1464</v>
      </c>
      <c r="AD58" s="34"/>
      <c r="AE58" t="s">
        <v>1459</v>
      </c>
      <c r="AF58" s="34">
        <v>0.46350747346878052</v>
      </c>
      <c r="AG58" t="s">
        <v>1464</v>
      </c>
      <c r="AH58" t="s">
        <v>843</v>
      </c>
      <c r="AI58" t="s">
        <v>1294</v>
      </c>
      <c r="AJ58" s="34">
        <v>0.50265944004058838</v>
      </c>
      <c r="AK58" s="34">
        <v>0.77730667591094971</v>
      </c>
      <c r="AL58" t="s">
        <v>1294</v>
      </c>
      <c r="AM58" s="34">
        <v>0.50265944004058838</v>
      </c>
      <c r="AN58" t="s">
        <v>1294</v>
      </c>
      <c r="AO58" s="34"/>
      <c r="AP58" t="s">
        <v>1459</v>
      </c>
      <c r="AQ58" s="34">
        <v>0.38159453868865967</v>
      </c>
      <c r="AR58" t="s">
        <v>1294</v>
      </c>
      <c r="AS58" t="s">
        <v>843</v>
      </c>
      <c r="AT58" t="s">
        <v>1521</v>
      </c>
      <c r="AU58" s="34">
        <v>0.50352883338928223</v>
      </c>
      <c r="AV58" s="34">
        <v>0.77769601345062256</v>
      </c>
      <c r="AW58" t="s">
        <v>1521</v>
      </c>
      <c r="AX58" s="34">
        <v>0.50352883338928223</v>
      </c>
      <c r="AY58" t="s">
        <v>1521</v>
      </c>
      <c r="AZ58" s="34"/>
      <c r="BA58" t="s">
        <v>1459</v>
      </c>
      <c r="BB58" s="34">
        <v>0.38159453868865967</v>
      </c>
      <c r="BC58" t="s">
        <v>1521</v>
      </c>
      <c r="BD58" t="s">
        <v>843</v>
      </c>
      <c r="BE58" s="34">
        <v>0.35079900611686066</v>
      </c>
      <c r="BF58" t="s">
        <v>1594</v>
      </c>
      <c r="BG58" t="s">
        <v>843</v>
      </c>
      <c r="BH58" t="s">
        <v>432</v>
      </c>
      <c r="BI58" s="34">
        <v>1.8912992477416992</v>
      </c>
      <c r="BJ58" t="s">
        <v>819</v>
      </c>
      <c r="BK58" s="34">
        <v>2.2136547565460205</v>
      </c>
      <c r="BL58" t="s">
        <v>1294</v>
      </c>
      <c r="BM58" s="34">
        <v>2.743452787399292</v>
      </c>
      <c r="BN58" t="s">
        <v>1521</v>
      </c>
      <c r="BO58" s="34">
        <v>2.6749222278594971</v>
      </c>
      <c r="BP58" t="s">
        <v>843</v>
      </c>
      <c r="BQ58" s="34">
        <v>3.0031118392944336</v>
      </c>
      <c r="BR58" t="s">
        <v>830</v>
      </c>
      <c r="BS58" s="34"/>
      <c r="BT58" t="s">
        <v>843</v>
      </c>
      <c r="BU58" s="34">
        <v>2.185593843460083</v>
      </c>
      <c r="BV58" t="s">
        <v>1561</v>
      </c>
      <c r="BW58" t="s">
        <v>843</v>
      </c>
      <c r="BX58" s="34">
        <v>2.2949538230895996</v>
      </c>
      <c r="BY58" t="s">
        <v>924</v>
      </c>
      <c r="BZ58" t="s">
        <v>843</v>
      </c>
      <c r="CA58" t="s">
        <v>432</v>
      </c>
      <c r="CB58" s="34">
        <v>9.4899758696556091E-3</v>
      </c>
      <c r="CC58" s="34">
        <v>8.4429038688540459E-3</v>
      </c>
      <c r="CD58" s="34">
        <v>8.0086011439561844E-3</v>
      </c>
      <c r="CE58" s="34">
        <v>9.3850539997220039E-3</v>
      </c>
      <c r="CF58" s="34">
        <v>9.3850055709481239E-3</v>
      </c>
      <c r="CG58" t="s">
        <v>843</v>
      </c>
      <c r="CH58" t="s">
        <v>819</v>
      </c>
      <c r="CI58" s="34">
        <v>7.8484024852514267E-3</v>
      </c>
      <c r="CJ58" s="34">
        <v>5.958865862339735E-3</v>
      </c>
      <c r="CK58" s="34">
        <v>4.9770190380513668E-3</v>
      </c>
      <c r="CL58" s="34">
        <v>2.6793032884597778E-3</v>
      </c>
      <c r="CM58" s="34">
        <v>1.5304441330954432E-3</v>
      </c>
      <c r="CN58" t="s">
        <v>843</v>
      </c>
      <c r="CO58" t="s">
        <v>1294</v>
      </c>
      <c r="CP58" s="34">
        <v>5.9856022708117962E-3</v>
      </c>
      <c r="CQ58" s="34">
        <v>4.5940675772726536E-3</v>
      </c>
      <c r="CR58" s="34">
        <v>3.2537383958697319E-3</v>
      </c>
      <c r="CS58" s="34">
        <v>1.5304553089663386E-3</v>
      </c>
      <c r="CT58" s="34">
        <v>1.5304398257285357E-3</v>
      </c>
      <c r="CU58" t="s">
        <v>843</v>
      </c>
      <c r="CV58" t="s">
        <v>1521</v>
      </c>
      <c r="CW58" s="34">
        <v>4.8517617397010326E-3</v>
      </c>
      <c r="CX58" s="34">
        <v>3.8281623274087906E-3</v>
      </c>
      <c r="CY58" s="34">
        <v>2.104876097291708E-3</v>
      </c>
      <c r="CZ58" s="34">
        <v>1.5304489061236382E-3</v>
      </c>
      <c r="DA58" s="34">
        <v>1.5304192202165723E-3</v>
      </c>
      <c r="DB58" t="s">
        <v>843</v>
      </c>
      <c r="DC58" s="34">
        <v>3.5449819564819336</v>
      </c>
      <c r="DD58" s="34">
        <v>4.0654721260070801</v>
      </c>
      <c r="DE58" s="34">
        <v>4.4576778411865234</v>
      </c>
      <c r="DF58" s="34">
        <v>4.8178129196166992</v>
      </c>
      <c r="DG58" s="34">
        <v>4.9504518508911133</v>
      </c>
      <c r="DH58" t="s">
        <v>1464</v>
      </c>
      <c r="DI58" t="s">
        <v>843</v>
      </c>
      <c r="DJ58" s="34">
        <v>3.8572759628295898</v>
      </c>
      <c r="DK58" s="34">
        <v>4.3136239051818848</v>
      </c>
      <c r="DL58" s="34">
        <v>4.6737589836120605</v>
      </c>
      <c r="DM58" s="34">
        <v>4.9201459884643555</v>
      </c>
      <c r="DN58" s="34">
        <v>4.9959111213684082</v>
      </c>
      <c r="DO58" t="s">
        <v>1294</v>
      </c>
      <c r="DP58" t="s">
        <v>843</v>
      </c>
      <c r="DQ58" s="34">
        <v>5.026216983795166</v>
      </c>
      <c r="DR58" t="s">
        <v>1521</v>
      </c>
      <c r="DS58" t="s">
        <v>843</v>
      </c>
      <c r="DT58" t="s">
        <v>843</v>
      </c>
      <c r="DU58" s="34">
        <v>6.3</v>
      </c>
      <c r="DV58" t="s">
        <v>1461</v>
      </c>
      <c r="DW58" t="s">
        <v>843</v>
      </c>
      <c r="DX58" t="s">
        <v>843</v>
      </c>
      <c r="DY58" t="s">
        <v>432</v>
      </c>
      <c r="DZ58" s="34">
        <v>-6.7083369940519333E-3</v>
      </c>
      <c r="EA58" s="34">
        <v>4.6152141876518726E-3</v>
      </c>
      <c r="EB58" s="34">
        <v>-3.1729480251669884E-3</v>
      </c>
      <c r="EC58" s="34">
        <v>-9.3852858990430832E-3</v>
      </c>
      <c r="ED58" s="34">
        <v>-9.3547198921442032E-3</v>
      </c>
      <c r="EE58" t="s">
        <v>843</v>
      </c>
      <c r="EF58" t="s">
        <v>819</v>
      </c>
      <c r="EG58" s="34">
        <v>3.5270035732537508E-3</v>
      </c>
      <c r="EH58" s="34">
        <v>-3.9562498568557203E-4</v>
      </c>
      <c r="EI58" s="34">
        <v>-3.4703398123383522E-3</v>
      </c>
      <c r="EJ58" s="34">
        <v>4.7013158909976482E-3</v>
      </c>
      <c r="EK58" s="34">
        <v>1.5281933359801769E-2</v>
      </c>
      <c r="EL58" t="s">
        <v>843</v>
      </c>
      <c r="EM58" t="s">
        <v>1294</v>
      </c>
      <c r="EN58" s="34">
        <v>3.3547785133123398E-3</v>
      </c>
      <c r="EO58" s="34">
        <v>3.3927375916391611E-3</v>
      </c>
      <c r="EP58" s="34">
        <v>4.4093490578234196E-3</v>
      </c>
      <c r="EQ58" s="34">
        <v>9.1722011566162109E-3</v>
      </c>
      <c r="ER58" s="34">
        <v>-4.5706955716013908E-3</v>
      </c>
      <c r="ES58" t="s">
        <v>843</v>
      </c>
      <c r="ET58" t="s">
        <v>1521</v>
      </c>
      <c r="EU58" s="34">
        <v>4.173551220446825E-3</v>
      </c>
      <c r="EV58" s="34">
        <v>2.5718805845826864E-3</v>
      </c>
      <c r="EW58" s="34">
        <v>8.6001921445131302E-3</v>
      </c>
      <c r="EX58" s="34">
        <v>4.247625358402729E-3</v>
      </c>
      <c r="EY58" s="34">
        <v>1.8855860689654946E-3</v>
      </c>
      <c r="EZ58" t="s">
        <v>843</v>
      </c>
      <c r="FA58" t="s">
        <v>1594</v>
      </c>
      <c r="FB58" s="34">
        <v>-4.3044933117926121E-3</v>
      </c>
      <c r="FC58" s="34">
        <v>-5.5048749782145023E-3</v>
      </c>
      <c r="FD58" s="34">
        <v>-4.3249903246760368E-3</v>
      </c>
      <c r="FE58" s="34">
        <v>-1.4309869147837162E-2</v>
      </c>
      <c r="FF58" s="34">
        <v>-1.9770050421357155E-2</v>
      </c>
      <c r="FG58" t="s">
        <v>843</v>
      </c>
      <c r="FH58" s="34"/>
      <c r="FI58" s="34"/>
      <c r="FJ58" s="34"/>
      <c r="FK58" s="34"/>
      <c r="FL58" s="34"/>
      <c r="FM58" t="s">
        <v>843</v>
      </c>
      <c r="FN58" t="s">
        <v>843</v>
      </c>
      <c r="FO58" s="34">
        <v>0.71894999999999998</v>
      </c>
      <c r="FP58" t="s">
        <v>1462</v>
      </c>
      <c r="FQ58" t="s">
        <v>843</v>
      </c>
      <c r="FR58" t="s">
        <v>843</v>
      </c>
      <c r="FS58" s="34">
        <v>0.76269000000000009</v>
      </c>
      <c r="FT58" t="s">
        <v>1462</v>
      </c>
      <c r="FU58" t="s">
        <v>843</v>
      </c>
      <c r="FV58" t="s">
        <v>843</v>
      </c>
      <c r="FW58" s="34">
        <v>0.67569000000000001</v>
      </c>
      <c r="FX58" t="s">
        <v>1462</v>
      </c>
      <c r="FY58" t="s">
        <v>843</v>
      </c>
      <c r="FZ58" s="34">
        <v>-2.7983181178569794E-2</v>
      </c>
      <c r="GA58" s="34">
        <v>-2.6798030361533165E-2</v>
      </c>
      <c r="GB58" s="34">
        <v>-3.3710204064846039E-2</v>
      </c>
      <c r="GC58" s="34">
        <v>-3.4929785877466202E-2</v>
      </c>
      <c r="GD58" s="34">
        <v>-4.3527018278837204E-2</v>
      </c>
      <c r="GE58" t="s">
        <v>830</v>
      </c>
      <c r="GF58" t="s">
        <v>843</v>
      </c>
      <c r="GG58" s="34">
        <v>-2.693670429289341E-2</v>
      </c>
      <c r="GH58" s="34">
        <v>-2.6093520224094391E-2</v>
      </c>
      <c r="GI58" s="34">
        <v>-3.3070970326662064E-2</v>
      </c>
      <c r="GJ58" s="34">
        <v>-3.4282799810171127E-2</v>
      </c>
      <c r="GK58" s="34">
        <v>-4.2728234082460403E-2</v>
      </c>
      <c r="GL58" t="s">
        <v>832</v>
      </c>
      <c r="GM58" t="s">
        <v>843</v>
      </c>
      <c r="GN58" s="34">
        <v>0.32447698712348938</v>
      </c>
      <c r="GO58" t="s">
        <v>832</v>
      </c>
      <c r="GP58" t="s">
        <v>843</v>
      </c>
      <c r="GQ58" t="s">
        <v>843</v>
      </c>
      <c r="GR58" s="34">
        <v>1.6662141308188438E-2</v>
      </c>
      <c r="GS58" s="34">
        <v>1.6928212717175484E-2</v>
      </c>
      <c r="GT58" s="34">
        <v>2.0321257412433624E-2</v>
      </c>
      <c r="GU58" s="34">
        <v>2.1744754165410995E-2</v>
      </c>
      <c r="GV58" s="34">
        <v>2.5831963866949081E-2</v>
      </c>
      <c r="GW58" t="s">
        <v>832</v>
      </c>
      <c r="GX58" t="s">
        <v>843</v>
      </c>
      <c r="GY58" t="s">
        <v>843</v>
      </c>
      <c r="GZ58" t="s">
        <v>843</v>
      </c>
      <c r="HA58" t="s">
        <v>843</v>
      </c>
      <c r="HB58" t="s">
        <v>843</v>
      </c>
      <c r="HC58" t="s">
        <v>843</v>
      </c>
      <c r="HD58" t="s">
        <v>843</v>
      </c>
      <c r="HE58" t="s">
        <v>843</v>
      </c>
      <c r="HF58" t="s">
        <v>843</v>
      </c>
      <c r="HG58" t="s">
        <v>843</v>
      </c>
      <c r="HH58" s="34">
        <v>15091594</v>
      </c>
      <c r="HI58" s="34">
        <v>15493253</v>
      </c>
      <c r="HJ58" s="34">
        <v>15914033</v>
      </c>
      <c r="HK58" s="34">
        <v>16354326</v>
      </c>
      <c r="HL58" s="34">
        <v>16809407</v>
      </c>
      <c r="HM58" s="34">
        <v>17275171</v>
      </c>
      <c r="HN58" s="34">
        <v>17751333</v>
      </c>
      <c r="HO58" s="34">
        <v>18251866</v>
      </c>
      <c r="HP58" s="34">
        <v>18777081</v>
      </c>
      <c r="HQ58" s="34">
        <v>19319274</v>
      </c>
      <c r="HR58" s="34">
        <v>19878036</v>
      </c>
      <c r="HS58" s="34">
        <v>20448873</v>
      </c>
      <c r="HT58" s="34">
        <v>21032684</v>
      </c>
      <c r="HU58" s="34">
        <v>21632850</v>
      </c>
      <c r="HV58" s="34">
        <v>22299585</v>
      </c>
      <c r="HW58" s="34">
        <v>23012646</v>
      </c>
      <c r="HX58" s="34">
        <v>23711630</v>
      </c>
      <c r="HY58" s="34">
        <v>24393181</v>
      </c>
      <c r="HZ58" s="34">
        <v>25076747</v>
      </c>
      <c r="IA58" s="34">
        <v>25782341</v>
      </c>
      <c r="IB58" s="34">
        <v>26491087</v>
      </c>
      <c r="IC58" s="34">
        <v>27198628</v>
      </c>
      <c r="ID58" s="34">
        <v>27914536</v>
      </c>
      <c r="IE58" s="34">
        <v>28647293</v>
      </c>
      <c r="IF58" s="34">
        <v>29394433</v>
      </c>
      <c r="IG58" s="34">
        <v>30150781</v>
      </c>
      <c r="IH58" s="34">
        <v>30914482</v>
      </c>
      <c r="II58" s="34">
        <v>31686360</v>
      </c>
      <c r="IJ58" s="34">
        <v>32466454</v>
      </c>
      <c r="IK58" s="34">
        <v>33255398</v>
      </c>
      <c r="IL58" s="34">
        <v>34051103</v>
      </c>
      <c r="IM58" s="34">
        <v>34852730</v>
      </c>
      <c r="IN58" s="34">
        <v>35661603</v>
      </c>
      <c r="IO58" s="34">
        <v>36480529</v>
      </c>
      <c r="IP58" s="34">
        <v>37308723</v>
      </c>
      <c r="IQ58" s="34">
        <v>38142789</v>
      </c>
      <c r="IR58" s="34">
        <v>38983916</v>
      </c>
      <c r="IS58" s="34">
        <v>39833668</v>
      </c>
      <c r="IT58" s="34">
        <v>40690719</v>
      </c>
      <c r="IU58" s="34">
        <v>41554156</v>
      </c>
      <c r="IV58" s="34">
        <v>42424031</v>
      </c>
      <c r="IW58" s="34">
        <v>43298306</v>
      </c>
      <c r="IX58" s="34">
        <v>44174768</v>
      </c>
      <c r="IY58" s="34">
        <v>45054826</v>
      </c>
      <c r="IZ58" s="34">
        <v>45938571</v>
      </c>
      <c r="JA58" s="34">
        <v>46825263</v>
      </c>
      <c r="JB58" s="34">
        <v>47716029</v>
      </c>
      <c r="JC58" s="34">
        <v>48606952</v>
      </c>
      <c r="JD58" s="34">
        <v>49497461</v>
      </c>
      <c r="JE58" s="34">
        <v>50390181</v>
      </c>
      <c r="JF58" s="34">
        <v>51279560</v>
      </c>
      <c r="JG58" s="34">
        <v>52162738</v>
      </c>
      <c r="JH58" s="34">
        <v>53045279</v>
      </c>
      <c r="JI58" s="34">
        <v>53927988</v>
      </c>
      <c r="JJ58" s="34">
        <v>54807308</v>
      </c>
      <c r="JK58" s="34">
        <v>55681655</v>
      </c>
      <c r="JL58" s="34">
        <v>56550647</v>
      </c>
      <c r="JM58" s="34">
        <v>57418599</v>
      </c>
      <c r="JN58" s="34">
        <v>58282583</v>
      </c>
      <c r="JO58" s="34">
        <v>59139380</v>
      </c>
      <c r="JP58" s="34">
        <v>59993351</v>
      </c>
      <c r="JQ58" s="34">
        <v>60843940</v>
      </c>
      <c r="JR58" s="34">
        <v>61687863</v>
      </c>
      <c r="JS58" s="34">
        <v>62526442</v>
      </c>
      <c r="JT58" s="34">
        <v>63365067</v>
      </c>
      <c r="JU58" s="34">
        <v>64199445</v>
      </c>
      <c r="JV58" s="34">
        <v>65025563</v>
      </c>
      <c r="JW58" s="34">
        <v>65843856</v>
      </c>
      <c r="JX58" s="34">
        <v>66654857</v>
      </c>
      <c r="JY58" s="34">
        <v>67458447</v>
      </c>
      <c r="JZ58" s="34">
        <v>68255118</v>
      </c>
      <c r="KA58" s="34">
        <v>69045582</v>
      </c>
      <c r="KB58" s="34">
        <v>69825697</v>
      </c>
      <c r="KC58" s="34">
        <v>70598503</v>
      </c>
      <c r="KD58" s="34">
        <v>71362904</v>
      </c>
      <c r="KE58" s="34">
        <v>72118045</v>
      </c>
      <c r="KF58" s="34">
        <v>72864716</v>
      </c>
      <c r="KG58" s="34">
        <v>73599154</v>
      </c>
      <c r="KH58" s="34">
        <v>74323741</v>
      </c>
      <c r="KI58" s="34">
        <v>75037967</v>
      </c>
      <c r="KJ58" s="34">
        <v>75738647</v>
      </c>
      <c r="KK58" s="34">
        <v>76427162</v>
      </c>
      <c r="KL58" s="34">
        <v>77102701</v>
      </c>
      <c r="KM58" s="34">
        <v>77767973</v>
      </c>
      <c r="KN58" s="34">
        <v>78425171</v>
      </c>
      <c r="KO58" s="34">
        <v>79067784</v>
      </c>
      <c r="KP58" s="34">
        <v>79697379</v>
      </c>
      <c r="KQ58" s="34">
        <v>80316596</v>
      </c>
      <c r="KR58" s="34">
        <v>80924126</v>
      </c>
      <c r="KS58" s="34">
        <v>81517090</v>
      </c>
      <c r="KT58" s="34">
        <v>82094735</v>
      </c>
      <c r="KU58" s="34">
        <v>82655663</v>
      </c>
      <c r="KV58" s="34">
        <v>83199876</v>
      </c>
      <c r="KW58" s="34">
        <v>83732063</v>
      </c>
      <c r="KX58" s="34">
        <v>84255117</v>
      </c>
      <c r="KY58" s="34">
        <v>84765058</v>
      </c>
      <c r="KZ58" s="34">
        <v>85256974</v>
      </c>
      <c r="LA58" s="34">
        <v>85736050</v>
      </c>
      <c r="LB58" s="34">
        <v>86201648</v>
      </c>
      <c r="LC58" s="34">
        <v>86653291</v>
      </c>
      <c r="LD58" s="34">
        <v>87093219</v>
      </c>
      <c r="LE58" t="s">
        <v>843</v>
      </c>
      <c r="LF58" t="s">
        <v>843</v>
      </c>
      <c r="LG58" t="s">
        <v>843</v>
      </c>
      <c r="LH58" s="34">
        <v>2.6360273361206055E-2</v>
      </c>
      <c r="LI58" s="34">
        <v>2.6266738772392273E-2</v>
      </c>
      <c r="LJ58" s="34">
        <v>2.6796659454703331E-2</v>
      </c>
      <c r="LK58" s="34">
        <v>2.7291150763630867E-2</v>
      </c>
      <c r="LL58" s="34">
        <v>2.7446221560239792E-2</v>
      </c>
      <c r="LM58" s="34">
        <v>2.7331598103046417E-2</v>
      </c>
      <c r="LN58" s="34">
        <v>2.7190342545509338E-2</v>
      </c>
      <c r="LO58" s="34">
        <v>2.7806710451841354E-2</v>
      </c>
      <c r="LP58" s="34">
        <v>2.8369709849357605E-2</v>
      </c>
      <c r="LQ58" s="34">
        <v>2.8466220945119858E-2</v>
      </c>
      <c r="LR58" s="34">
        <v>2.8512153774499893E-2</v>
      </c>
      <c r="LS58" s="34">
        <v>2.8312366455793381E-2</v>
      </c>
      <c r="LT58" s="34">
        <v>2.8149837628006935E-2</v>
      </c>
      <c r="LU58" s="34">
        <v>2.8135383501648903E-2</v>
      </c>
      <c r="LV58" s="34">
        <v>3.0355075374245644E-2</v>
      </c>
      <c r="LW58" s="34">
        <v>3.1475823372602463E-2</v>
      </c>
      <c r="LX58" s="34">
        <v>2.9921753332018852E-2</v>
      </c>
      <c r="LY58" s="34">
        <v>2.8337981551885605E-2</v>
      </c>
      <c r="LZ58" s="34">
        <v>2.7637375518679619E-2</v>
      </c>
      <c r="MA58" s="34">
        <v>2.7748797088861465E-2</v>
      </c>
      <c r="MB58" s="34">
        <v>2.7118535712361336E-2</v>
      </c>
      <c r="MC58" s="34">
        <v>2.6358194649219513E-2</v>
      </c>
      <c r="MD58" s="34">
        <v>2.5981025770306587E-2</v>
      </c>
      <c r="ME58" s="34">
        <v>2.5911396369338036E-2</v>
      </c>
      <c r="MF58" s="34">
        <v>2.574634924530983E-2</v>
      </c>
      <c r="MG58" s="34">
        <v>2.5405524298548698E-2</v>
      </c>
      <c r="MH58" s="34">
        <v>2.5013919919729233E-2</v>
      </c>
      <c r="MI58" s="34">
        <v>2.4661557748913765E-2</v>
      </c>
      <c r="MJ58" s="34">
        <v>2.4321068078279495E-2</v>
      </c>
      <c r="MK58" s="34">
        <v>2.400972880423069E-2</v>
      </c>
      <c r="ML58" s="34">
        <v>2.3645326495170593E-2</v>
      </c>
      <c r="MM58" s="34">
        <v>2.3269044235348701E-2</v>
      </c>
      <c r="MN58" s="34">
        <v>2.2943094372749329E-2</v>
      </c>
      <c r="MO58" s="34">
        <v>2.2704102098941803E-2</v>
      </c>
      <c r="MP58" s="34">
        <v>2.2448493167757988E-2</v>
      </c>
      <c r="MQ58" s="34">
        <v>2.2109562531113625E-2</v>
      </c>
      <c r="MR58" s="34">
        <v>2.1812427788972855E-2</v>
      </c>
      <c r="MS58" s="34">
        <v>2.1563334390521049E-2</v>
      </c>
      <c r="MT58" s="34">
        <v>2.1287547424435616E-2</v>
      </c>
      <c r="MU58" s="34">
        <v>2.0997507497668266E-2</v>
      </c>
      <c r="MV58" s="34">
        <v>2.0717430859804153E-2</v>
      </c>
      <c r="MW58" s="34">
        <v>2.0398540422320366E-2</v>
      </c>
      <c r="MX58" s="34">
        <v>2.0040255039930344E-2</v>
      </c>
      <c r="MY58" s="34">
        <v>1.9726337864995003E-2</v>
      </c>
      <c r="MZ58" s="34">
        <v>1.9424987956881523E-2</v>
      </c>
      <c r="NA58" s="34">
        <v>1.9117774441838264E-2</v>
      </c>
      <c r="NB58" s="34">
        <v>1.8844515085220337E-2</v>
      </c>
      <c r="NC58" s="34">
        <v>1.8499186262488365E-2</v>
      </c>
      <c r="ND58" s="34">
        <v>1.815480925142765E-2</v>
      </c>
      <c r="NE58" s="34">
        <v>1.7874959856271744E-2</v>
      </c>
      <c r="NF58" s="34">
        <v>1.749589666724205E-2</v>
      </c>
      <c r="NG58" s="34">
        <v>1.7076175659894943E-2</v>
      </c>
      <c r="NH58" s="34">
        <v>1.6777461394667625E-2</v>
      </c>
      <c r="NI58" s="34">
        <v>1.6503730788826942E-2</v>
      </c>
      <c r="NJ58" s="34">
        <v>1.6173942014575005E-2</v>
      </c>
      <c r="NK58" s="34">
        <v>1.5827195718884468E-2</v>
      </c>
      <c r="NL58" s="34">
        <v>1.5485905110836029E-2</v>
      </c>
      <c r="NM58" s="34">
        <v>1.5231631696224213E-2</v>
      </c>
      <c r="NN58" s="34">
        <v>1.4935025945305824E-2</v>
      </c>
      <c r="NO58" s="34">
        <v>1.4593729749321938E-2</v>
      </c>
      <c r="NP58" s="34">
        <v>1.4336708933115005E-2</v>
      </c>
      <c r="NQ58" s="34">
        <v>1.4078485779464245E-2</v>
      </c>
      <c r="NR58" s="34">
        <v>1.3774976134300232E-2</v>
      </c>
      <c r="NS58" s="34">
        <v>1.3502337969839573E-2</v>
      </c>
      <c r="NT58" s="34">
        <v>1.3323176652193069E-2</v>
      </c>
      <c r="NU58" s="34">
        <v>1.3081849552690983E-2</v>
      </c>
      <c r="NV58" s="34">
        <v>1.2785904109477997E-2</v>
      </c>
      <c r="NW58" s="34">
        <v>1.2505651451647282E-2</v>
      </c>
      <c r="NX58" s="34">
        <v>1.2241796590387821E-2</v>
      </c>
      <c r="NY58" s="34">
        <v>1.1983891017735004E-2</v>
      </c>
      <c r="NZ58" s="34">
        <v>1.1740611866116524E-2</v>
      </c>
      <c r="OA58" s="34">
        <v>1.1514474637806416E-2</v>
      </c>
      <c r="OB58" s="34">
        <v>1.1235198937356472E-2</v>
      </c>
      <c r="OC58" s="34">
        <v>1.1006846092641354E-2</v>
      </c>
      <c r="OD58" s="34">
        <v>1.076924242079258E-2</v>
      </c>
      <c r="OE58" s="34">
        <v>1.0526107624173164E-2</v>
      </c>
      <c r="OF58" s="34">
        <v>1.0300225578248501E-2</v>
      </c>
      <c r="OG58" s="34">
        <v>1.0029015131294727E-2</v>
      </c>
      <c r="OH58" s="34">
        <v>9.7968988120555878E-3</v>
      </c>
      <c r="OI58" s="34">
        <v>9.5637822523713112E-3</v>
      </c>
      <c r="OJ58" s="34">
        <v>9.2943469062447548E-3</v>
      </c>
      <c r="OK58" s="34">
        <v>9.0495981276035309E-3</v>
      </c>
      <c r="OL58" s="34">
        <v>8.800155483186245E-3</v>
      </c>
      <c r="OM58" s="34">
        <v>8.5913762450218201E-3</v>
      </c>
      <c r="ON58" s="34">
        <v>8.41524638235569E-3</v>
      </c>
      <c r="OO58" s="34">
        <v>8.1605752930045128E-3</v>
      </c>
      <c r="OP58" s="34">
        <v>7.9311896115541458E-3</v>
      </c>
      <c r="OQ58" s="34">
        <v>7.7395751141011715E-3</v>
      </c>
      <c r="OR58" s="34">
        <v>7.535724900662899E-3</v>
      </c>
      <c r="OS58" s="34">
        <v>7.3006916791200638E-3</v>
      </c>
      <c r="OT58" s="34">
        <v>7.0611936971545219E-3</v>
      </c>
      <c r="OU58" s="34">
        <v>6.8094544112682343E-3</v>
      </c>
      <c r="OV58" s="34">
        <v>6.5625174902379513E-3</v>
      </c>
      <c r="OW58" s="34">
        <v>6.3761170022189617E-3</v>
      </c>
      <c r="OX58" s="34">
        <v>6.2273284420371056E-3</v>
      </c>
      <c r="OY58" s="34">
        <v>6.0341027565300465E-3</v>
      </c>
      <c r="OZ58" s="34">
        <v>5.7865134440362453E-3</v>
      </c>
      <c r="PA58" s="34">
        <v>5.6034713052213192E-3</v>
      </c>
      <c r="PB58" s="34">
        <v>5.4159052670001984E-3</v>
      </c>
      <c r="PC58" s="34">
        <v>5.2256998606026173E-3</v>
      </c>
      <c r="PD58" s="34">
        <v>5.0640320405364037E-3</v>
      </c>
      <c r="PE58" t="s">
        <v>1300</v>
      </c>
      <c r="PF58" t="s">
        <v>843</v>
      </c>
      <c r="PG58" t="s">
        <v>843</v>
      </c>
      <c r="PH58" t="s">
        <v>843</v>
      </c>
      <c r="PI58" t="s">
        <v>843</v>
      </c>
      <c r="PJ58" t="s">
        <v>1300</v>
      </c>
      <c r="PK58" s="34">
        <v>0.49622908234596252</v>
      </c>
      <c r="PL58" s="34">
        <v>0.49633386731147766</v>
      </c>
      <c r="PM58" s="34">
        <v>0.49645793437957764</v>
      </c>
      <c r="PN58" s="34">
        <v>0.49659973382949829</v>
      </c>
      <c r="PO58" s="34">
        <v>0.49673619866371155</v>
      </c>
      <c r="PP58" s="34">
        <v>0.49687501788139343</v>
      </c>
      <c r="PQ58" s="34">
        <v>0.49701783061027527</v>
      </c>
      <c r="PR58" s="34">
        <v>0.49715399742126465</v>
      </c>
      <c r="PS58" s="34">
        <v>0.49728545546531677</v>
      </c>
      <c r="PT58" s="34">
        <v>0.49741476774215698</v>
      </c>
      <c r="PU58" s="34">
        <v>0.49754014611244202</v>
      </c>
      <c r="PV58" s="34">
        <v>0.49766302108764648</v>
      </c>
      <c r="PW58" s="34">
        <v>0.49779090285301208</v>
      </c>
      <c r="PX58" s="34">
        <v>0.49792194366455078</v>
      </c>
      <c r="PY58" s="34">
        <v>0.49804571270942688</v>
      </c>
      <c r="PZ58" s="34">
        <v>0.49815446138381958</v>
      </c>
      <c r="QA58" s="34">
        <v>0.49827545881271362</v>
      </c>
      <c r="QB58" s="34">
        <v>0.49841132760047913</v>
      </c>
      <c r="QC58" s="34">
        <v>0.49851897358894348</v>
      </c>
      <c r="QD58" s="34">
        <v>0.49861603975296021</v>
      </c>
      <c r="QE58" s="34">
        <v>0.49868190288543701</v>
      </c>
      <c r="QF58" s="34">
        <v>0.49871012568473816</v>
      </c>
      <c r="QG58" s="34">
        <v>0.49875527620315552</v>
      </c>
      <c r="QH58" s="34">
        <v>0.4988149106502533</v>
      </c>
      <c r="QI58" s="34">
        <v>0.49887663125991821</v>
      </c>
      <c r="QJ58" s="34">
        <v>0.49892768263816833</v>
      </c>
      <c r="QK58" s="34">
        <v>0.49896466732025146</v>
      </c>
      <c r="QL58" s="34">
        <v>0.49899163842201233</v>
      </c>
      <c r="QM58" s="34">
        <v>0.49900877475738525</v>
      </c>
      <c r="QN58" s="34">
        <v>0.49901664257049561</v>
      </c>
      <c r="QO58" s="34">
        <v>0.49901577830314636</v>
      </c>
      <c r="QP58" s="34">
        <v>0.49900621175765991</v>
      </c>
      <c r="QQ58" s="34">
        <v>0.49898940324783325</v>
      </c>
      <c r="QR58" s="34">
        <v>0.4989655613899231</v>
      </c>
      <c r="QS58" s="34">
        <v>0.49893525242805481</v>
      </c>
      <c r="QT58" s="34">
        <v>0.4988987147808075</v>
      </c>
      <c r="QU58" s="34">
        <v>0.49885597825050354</v>
      </c>
      <c r="QV58" s="34">
        <v>0.49880701303482056</v>
      </c>
      <c r="QW58" s="34">
        <v>0.49875220656394958</v>
      </c>
      <c r="QX58" s="34">
        <v>0.49869287014007568</v>
      </c>
      <c r="QY58" s="34">
        <v>0.49862843751907349</v>
      </c>
      <c r="QZ58" s="34">
        <v>0.49855968356132507</v>
      </c>
      <c r="RA58" s="34">
        <v>0.49848672747612</v>
      </c>
      <c r="RB58" s="34">
        <v>0.49840953946113586</v>
      </c>
      <c r="RC58" s="34">
        <v>0.49832844734191895</v>
      </c>
      <c r="RD58" s="34">
        <v>0.49824345111846924</v>
      </c>
      <c r="RE58" s="34">
        <v>0.4981551468372345</v>
      </c>
      <c r="RF58" s="34">
        <v>0.49806320667266846</v>
      </c>
      <c r="RG58" s="34">
        <v>0.49796682596206665</v>
      </c>
      <c r="RH58" s="34">
        <v>0.49786746501922607</v>
      </c>
      <c r="RI58" s="34">
        <v>0.49776551127433777</v>
      </c>
      <c r="RJ58" s="34">
        <v>0.49765923619270325</v>
      </c>
      <c r="RK58" s="34">
        <v>0.49755051732063293</v>
      </c>
      <c r="RL58" s="34">
        <v>0.49744054675102234</v>
      </c>
      <c r="RM58" s="34">
        <v>0.49732786417007446</v>
      </c>
      <c r="RN58" s="34">
        <v>0.49721190333366394</v>
      </c>
      <c r="RO58" s="34">
        <v>0.49709367752075195</v>
      </c>
      <c r="RP58" s="34">
        <v>0.49697369337081909</v>
      </c>
      <c r="RQ58" s="34">
        <v>0.4968515932559967</v>
      </c>
      <c r="RR58" s="34">
        <v>0.49672740697860718</v>
      </c>
      <c r="RS58" s="34">
        <v>0.49660190939903259</v>
      </c>
      <c r="RT58" s="34">
        <v>0.49647468328475952</v>
      </c>
      <c r="RU58" s="34">
        <v>0.49634554982185364</v>
      </c>
      <c r="RV58" s="34">
        <v>0.49621406197547913</v>
      </c>
      <c r="RW58" s="34">
        <v>0.49608021974563599</v>
      </c>
      <c r="RX58" s="34">
        <v>0.49594530463218689</v>
      </c>
      <c r="RY58" s="34">
        <v>0.49580824375152588</v>
      </c>
      <c r="RZ58" s="34">
        <v>0.49566811323165894</v>
      </c>
      <c r="SA58" s="34">
        <v>0.49552646279335022</v>
      </c>
      <c r="SB58" s="34">
        <v>0.49538421630859375</v>
      </c>
      <c r="SC58" s="34">
        <v>0.49524077773094177</v>
      </c>
      <c r="SD58" s="34">
        <v>0.49509602785110474</v>
      </c>
      <c r="SE58" s="34">
        <v>0.49494859576225281</v>
      </c>
      <c r="SF58" s="34">
        <v>0.49480035901069641</v>
      </c>
      <c r="SG58" s="34">
        <v>0.49465081095695496</v>
      </c>
      <c r="SH58" s="34">
        <v>0.49449837207794189</v>
      </c>
      <c r="SI58" s="34">
        <v>0.49434435367584229</v>
      </c>
      <c r="SJ58" s="34">
        <v>0.49418848752975464</v>
      </c>
      <c r="SK58" s="34">
        <v>0.49403154850006104</v>
      </c>
      <c r="SL58" s="34">
        <v>0.49387240409851074</v>
      </c>
      <c r="SM58" s="34">
        <v>0.49371048808097839</v>
      </c>
      <c r="SN58" s="34">
        <v>0.4935472309589386</v>
      </c>
      <c r="SO58" s="34">
        <v>0.49338167905807495</v>
      </c>
      <c r="SP58" s="34">
        <v>0.49321439862251282</v>
      </c>
      <c r="SQ58" s="34">
        <v>0.49304565787315369</v>
      </c>
      <c r="SR58" s="34">
        <v>0.49287527799606323</v>
      </c>
      <c r="SS58" s="34">
        <v>0.49270334839820862</v>
      </c>
      <c r="ST58" s="34">
        <v>0.49252808094024658</v>
      </c>
      <c r="SU58" s="34">
        <v>0.49235057830810547</v>
      </c>
      <c r="SV58" s="34">
        <v>0.49217215180397034</v>
      </c>
      <c r="SW58" s="34">
        <v>0.49199312925338745</v>
      </c>
      <c r="SX58" s="34">
        <v>0.49181282520294189</v>
      </c>
      <c r="SY58" s="34">
        <v>0.49163082242012024</v>
      </c>
      <c r="SZ58" s="34">
        <v>0.49144935607910156</v>
      </c>
      <c r="TA58" s="34">
        <v>0.49126765131950378</v>
      </c>
      <c r="TB58" s="34">
        <v>0.49108538031578064</v>
      </c>
      <c r="TC58" s="34">
        <v>0.49090293049812317</v>
      </c>
      <c r="TD58" s="34">
        <v>0.49072134494781494</v>
      </c>
      <c r="TE58" s="34">
        <v>0.49054053425788879</v>
      </c>
      <c r="TF58" s="34">
        <v>0.49035987257957458</v>
      </c>
      <c r="TG58" s="34">
        <v>0.49018049240112305</v>
      </c>
      <c r="TH58" t="s">
        <v>843</v>
      </c>
      <c r="TI58" t="s">
        <v>843</v>
      </c>
      <c r="TJ58" t="s">
        <v>1300</v>
      </c>
      <c r="TK58" s="34">
        <v>0.51437732441061801</v>
      </c>
      <c r="TL58" s="34">
        <v>0.51676148966262903</v>
      </c>
      <c r="TM58" s="34">
        <v>0.519307236575417</v>
      </c>
      <c r="TN58" s="34">
        <v>0.52161645181831406</v>
      </c>
      <c r="TO58" s="34">
        <v>0.52354511970588902</v>
      </c>
      <c r="TP58" s="34">
        <v>0.52520951963976303</v>
      </c>
      <c r="TQ58" s="34">
        <v>0.52667505383046598</v>
      </c>
      <c r="TR58" s="34">
        <v>0.52814199928927796</v>
      </c>
      <c r="TS58" s="34">
        <v>0.52956942562052101</v>
      </c>
      <c r="TT58" s="34">
        <v>0.53078407604757805</v>
      </c>
      <c r="TU58" s="34">
        <v>0.53177958497057798</v>
      </c>
      <c r="TV58" s="34">
        <v>0.53257886143652</v>
      </c>
      <c r="TW58" s="34">
        <v>0.533354278512433</v>
      </c>
      <c r="TX58" s="34">
        <v>0.53435340234874307</v>
      </c>
      <c r="TY58" s="34">
        <v>0.53648751759281599</v>
      </c>
      <c r="TZ58" s="34">
        <v>0.53892182717880799</v>
      </c>
      <c r="UA58" s="34">
        <v>0.54042832567815902</v>
      </c>
      <c r="UB58" s="34">
        <v>0.541404982371816</v>
      </c>
      <c r="UC58" s="34">
        <v>0.54259060281205107</v>
      </c>
      <c r="UD58" s="34">
        <v>0.54433567533685201</v>
      </c>
      <c r="UE58" s="34">
        <v>0.54637849602733402</v>
      </c>
      <c r="UF58" s="34">
        <v>0.54867848481180703</v>
      </c>
      <c r="UG58" s="34">
        <v>0.55120707449324802</v>
      </c>
      <c r="UH58" s="34">
        <v>0.55395858868759396</v>
      </c>
      <c r="UI58" s="34">
        <v>0.55689697166642094</v>
      </c>
      <c r="UJ58" s="34">
        <v>0.55999848826467402</v>
      </c>
      <c r="UK58" s="34">
        <v>0.56313698808113599</v>
      </c>
      <c r="UL58" s="34">
        <v>0.56620675952986099</v>
      </c>
      <c r="UM58" s="34">
        <v>0.56921347848438497</v>
      </c>
      <c r="UN58" s="34">
        <v>0.57219892541956596</v>
      </c>
      <c r="UO58" s="34">
        <v>0.57537590743207201</v>
      </c>
      <c r="UP58" s="34">
        <v>0.57886173592228995</v>
      </c>
      <c r="UQ58" s="34">
        <v>0.58249462313850597</v>
      </c>
      <c r="UR58" s="34">
        <v>0.58600160943387603</v>
      </c>
      <c r="US58" s="34">
        <v>0.58931141370493201</v>
      </c>
      <c r="UT58" s="34">
        <v>0.59247950389155501</v>
      </c>
      <c r="UU58" s="34">
        <v>0.59546705626665297</v>
      </c>
      <c r="UV58" s="34">
        <v>0.59826561791899302</v>
      </c>
      <c r="UW58" s="34">
        <v>0.60087716317911699</v>
      </c>
      <c r="UX58" s="34">
        <v>0.60331224875933298</v>
      </c>
      <c r="UY58" s="34">
        <v>0.605572683623259</v>
      </c>
      <c r="UZ58" s="34">
        <v>0.60771550286188503</v>
      </c>
      <c r="VA58" s="34">
        <v>0.60979300004238801</v>
      </c>
      <c r="VB58" s="34">
        <v>0.61179169796372102</v>
      </c>
      <c r="VC58" s="34">
        <v>0.61371698290618393</v>
      </c>
      <c r="VD58" s="34">
        <v>0.61552820322653601</v>
      </c>
      <c r="VE58" s="34">
        <v>0.61718255096206809</v>
      </c>
      <c r="VF58" s="34">
        <v>0.61875141215652196</v>
      </c>
      <c r="VG58" s="34">
        <v>0.62036495164873207</v>
      </c>
      <c r="VH58" s="34">
        <v>0.62200319719031005</v>
      </c>
      <c r="VI58" s="34">
        <v>0.62362651902629407</v>
      </c>
      <c r="VJ58" s="34">
        <v>0.62526553317364697</v>
      </c>
      <c r="VK58" s="34">
        <v>0.62689002917677206</v>
      </c>
      <c r="VL58" s="34">
        <v>0.62850118171939595</v>
      </c>
      <c r="VM58" s="34">
        <v>0.63014533235371895</v>
      </c>
      <c r="VN58" s="34">
        <v>0.63183905004260399</v>
      </c>
      <c r="VO58" s="34">
        <v>0.63354696896748197</v>
      </c>
      <c r="VP58" s="34">
        <v>0.63519510781519495</v>
      </c>
      <c r="VQ58" s="34">
        <v>0.63685374925816196</v>
      </c>
      <c r="VR58" s="34">
        <v>0.63856519430398795</v>
      </c>
      <c r="VS58" s="34">
        <v>0.640281109153922</v>
      </c>
      <c r="VT58" s="34">
        <v>0.64203726780349901</v>
      </c>
      <c r="VU58" s="34">
        <v>0.6437965734345229</v>
      </c>
      <c r="VV58" s="34">
        <v>0.64549698313637505</v>
      </c>
      <c r="VW58" s="34">
        <v>0.64707616143668001</v>
      </c>
      <c r="VX58" s="34">
        <v>0.64850773242665893</v>
      </c>
      <c r="VY58" s="34">
        <v>0.64982196040211093</v>
      </c>
      <c r="VZ58" s="34">
        <v>0.65106435556368103</v>
      </c>
      <c r="WA58" s="34">
        <v>0.65220303711548699</v>
      </c>
      <c r="WB58" s="34">
        <v>0.65319135388034799</v>
      </c>
      <c r="WC58" s="34">
        <v>0.65403357005404306</v>
      </c>
      <c r="WD58" s="34">
        <v>0.65473627736772699</v>
      </c>
      <c r="WE58" s="34">
        <v>0.65539886164973693</v>
      </c>
      <c r="WF58" s="34">
        <v>0.6559581157124531</v>
      </c>
      <c r="WG58" s="34">
        <v>0.65638520680156209</v>
      </c>
      <c r="WH58" s="34">
        <v>0.65675590385704397</v>
      </c>
      <c r="WI58" s="34">
        <v>0.65708349390201803</v>
      </c>
      <c r="WJ58" s="34">
        <v>0.65738318579982002</v>
      </c>
      <c r="WK58" s="34">
        <v>0.65765210876562308</v>
      </c>
      <c r="WL58" s="34">
        <v>0.65795106324008601</v>
      </c>
      <c r="WM58" s="34">
        <v>0.65819426810063208</v>
      </c>
      <c r="WN58" s="34">
        <v>0.65827935623201594</v>
      </c>
      <c r="WO58" s="34">
        <v>0.65826119151300011</v>
      </c>
      <c r="WP58" s="34">
        <v>0.65820440852814599</v>
      </c>
      <c r="WQ58" s="34">
        <v>0.65812342533417389</v>
      </c>
      <c r="WR58" s="34">
        <v>0.65807821083033102</v>
      </c>
      <c r="WS58" s="34">
        <v>0.65807274127501303</v>
      </c>
      <c r="WT58" s="34">
        <v>0.65803836695196594</v>
      </c>
      <c r="WU58" s="34">
        <v>0.65803314329276796</v>
      </c>
      <c r="WV58" s="34">
        <v>0.65806372626893306</v>
      </c>
      <c r="WW58" s="34">
        <v>0.65812895309303299</v>
      </c>
      <c r="WX58" s="34">
        <v>0.65823669975423593</v>
      </c>
      <c r="WY58" s="34">
        <v>0.65832848321595805</v>
      </c>
      <c r="WZ58" s="34">
        <v>0.65839428594034699</v>
      </c>
      <c r="XA58" s="34">
        <v>0.658400203406042</v>
      </c>
      <c r="XB58" s="34">
        <v>0.65835771031974</v>
      </c>
      <c r="XC58" s="34">
        <v>0.65833004078745505</v>
      </c>
      <c r="XD58" s="34">
        <v>0.65826166472563197</v>
      </c>
      <c r="XE58" s="34">
        <v>0.65816225660696004</v>
      </c>
      <c r="XF58" s="34">
        <v>0.65806588152587198</v>
      </c>
      <c r="XG58" s="34">
        <v>0.65791054099120205</v>
      </c>
      <c r="XH58" t="s">
        <v>843</v>
      </c>
      <c r="XI58" t="s">
        <v>1300</v>
      </c>
      <c r="XJ58" s="34">
        <v>0.49686790882169496</v>
      </c>
      <c r="XK58" s="34">
        <v>0.49946860739962096</v>
      </c>
      <c r="XL58" s="34">
        <v>0.50223896733153706</v>
      </c>
      <c r="XM58" s="34">
        <v>0.50476192048513602</v>
      </c>
      <c r="XN58" s="34">
        <v>0.50686594714495303</v>
      </c>
      <c r="XO58" s="34">
        <v>0.50866693327281498</v>
      </c>
      <c r="XP58" s="34">
        <v>0.51025606105907795</v>
      </c>
      <c r="XQ58" s="34">
        <v>0.511878538884736</v>
      </c>
      <c r="XR58" s="34">
        <v>0.51357237048719095</v>
      </c>
      <c r="XS58" s="34">
        <v>0.51522826375359598</v>
      </c>
      <c r="XT58" s="34">
        <v>0.51664760752401295</v>
      </c>
      <c r="XU58" s="34">
        <v>0.51774031752263294</v>
      </c>
      <c r="XV58" s="34">
        <v>0.51874777370306102</v>
      </c>
      <c r="XW58" s="34">
        <v>0.51985616781885002</v>
      </c>
      <c r="XX58" s="34">
        <v>0.52192735873784202</v>
      </c>
      <c r="XY58" s="34">
        <v>0.52426336536304097</v>
      </c>
      <c r="XZ58" s="34">
        <v>0.52570306216822704</v>
      </c>
      <c r="YA58" s="34">
        <v>0.52657024259012697</v>
      </c>
      <c r="YB58" s="34">
        <v>0.52760989149848403</v>
      </c>
      <c r="YC58" s="34">
        <v>0.52918586795512501</v>
      </c>
      <c r="YD58" s="34">
        <v>0.53106351451459</v>
      </c>
      <c r="YE58" s="34">
        <v>0.53321592177370103</v>
      </c>
      <c r="YF58" s="34">
        <v>0.53558567952579095</v>
      </c>
      <c r="YG58" s="34">
        <v>0.53813651782037508</v>
      </c>
      <c r="YH58" s="34">
        <v>0.54082785776429398</v>
      </c>
      <c r="YI58" s="34">
        <v>0.54364557826289106</v>
      </c>
      <c r="YJ58" s="34">
        <v>0.54647714211218401</v>
      </c>
      <c r="YK58" s="34">
        <v>0.54923212149909095</v>
      </c>
      <c r="YL58" s="34">
        <v>0.55192147636570499</v>
      </c>
      <c r="YM58" s="34">
        <v>0.554587964937301</v>
      </c>
      <c r="YN58" s="34">
        <v>0.55743855870746006</v>
      </c>
      <c r="YO58" s="34">
        <v>0.56058830342111399</v>
      </c>
      <c r="YP58" s="34">
        <v>0.56388959856908305</v>
      </c>
      <c r="YQ58" s="34">
        <v>0.56707648665022803</v>
      </c>
      <c r="YR58" s="34">
        <v>0.57007206558734402</v>
      </c>
      <c r="YS58" s="34">
        <v>0.57292810217773893</v>
      </c>
      <c r="YT58" s="34">
        <v>0.57559073111599801</v>
      </c>
      <c r="YU58" s="34">
        <v>0.57802827748627106</v>
      </c>
      <c r="YV58" s="34">
        <v>0.58023877115858702</v>
      </c>
      <c r="YW58" s="34">
        <v>0.58222432170472105</v>
      </c>
      <c r="YX58" s="34">
        <v>0.58398204291315503</v>
      </c>
      <c r="YY58" s="34">
        <v>0.58556418564694201</v>
      </c>
      <c r="YZ58" s="34">
        <v>0.58702424410043597</v>
      </c>
      <c r="ZA58" s="34">
        <v>0.58843182526107196</v>
      </c>
      <c r="ZB58" s="34">
        <v>0.58983351278130203</v>
      </c>
      <c r="ZC58" s="34">
        <v>0.59114132471610503</v>
      </c>
      <c r="ZD58" s="34">
        <v>0.59230014718953194</v>
      </c>
      <c r="ZE58" s="34">
        <v>0.59339813579137701</v>
      </c>
      <c r="ZF58" s="34">
        <v>0.59454003105330999</v>
      </c>
      <c r="ZG58" s="34">
        <v>0.59570507798230499</v>
      </c>
      <c r="ZH58" s="34">
        <v>0.59689114922202902</v>
      </c>
      <c r="ZI58" s="34">
        <v>0.598149625522441</v>
      </c>
      <c r="ZJ58" s="34">
        <v>0.59945664533124599</v>
      </c>
      <c r="ZK58" s="34">
        <v>0.60079255505700901</v>
      </c>
      <c r="ZL58" s="34">
        <v>0.60218861326110595</v>
      </c>
      <c r="ZM58" s="34">
        <v>0.60367519607669695</v>
      </c>
      <c r="ZN58" s="34">
        <v>0.60522986589348793</v>
      </c>
      <c r="ZO58" s="34">
        <v>0.60675548173201299</v>
      </c>
      <c r="ZP58" s="34">
        <v>0.60825953784512299</v>
      </c>
      <c r="ZQ58" s="34">
        <v>0.60971984649044497</v>
      </c>
      <c r="ZR58" s="34">
        <v>0.61109439120257203</v>
      </c>
      <c r="ZS58" s="34">
        <v>0.612440745947748</v>
      </c>
      <c r="ZT58" s="34">
        <v>0.61368919209998607</v>
      </c>
      <c r="ZU58" s="34">
        <v>0.614773373681063</v>
      </c>
      <c r="ZV58" s="34">
        <v>0.61568559231291897</v>
      </c>
      <c r="ZW58" s="34">
        <v>0.61641874785677697</v>
      </c>
      <c r="ZX58" s="34">
        <v>0.61698996452356702</v>
      </c>
      <c r="ZY58" s="34">
        <v>0.61747907338932995</v>
      </c>
      <c r="ZZ58" s="34">
        <v>0.61789843298367297</v>
      </c>
      <c r="AAA58" s="34">
        <v>0.61819685545234104</v>
      </c>
      <c r="AAB58" s="34">
        <v>0.61836045027422004</v>
      </c>
      <c r="AAC58" s="34">
        <v>0.61841750148776697</v>
      </c>
      <c r="AAD58" s="34">
        <v>0.61849351549253795</v>
      </c>
      <c r="AAE58" s="34">
        <v>0.618519715637596</v>
      </c>
      <c r="AAF58" s="34">
        <v>0.61844943978176703</v>
      </c>
      <c r="AAG58" s="34">
        <v>0.618284145239129</v>
      </c>
      <c r="AAH58" s="34">
        <v>0.61796434766887498</v>
      </c>
      <c r="AAI58" s="34">
        <v>0.61752979264904195</v>
      </c>
      <c r="AAJ58" s="34">
        <v>0.61706885825351598</v>
      </c>
      <c r="AAK58" s="34">
        <v>0.61669260964457795</v>
      </c>
      <c r="AAL58" s="34">
        <v>0.61636968255037405</v>
      </c>
      <c r="AAM58" s="34">
        <v>0.61604369791985691</v>
      </c>
      <c r="AAN58" s="34">
        <v>0.61572567098346997</v>
      </c>
      <c r="AAO58" s="34">
        <v>0.61541692995253394</v>
      </c>
      <c r="AAP58" s="34">
        <v>0.61510416333613005</v>
      </c>
      <c r="AAQ58" s="34">
        <v>0.61484221952421403</v>
      </c>
      <c r="AAR58" s="34">
        <v>0.614611193081951</v>
      </c>
      <c r="AAS58" s="34">
        <v>0.61432945555654894</v>
      </c>
      <c r="AAT58" s="34">
        <v>0.61404177537858096</v>
      </c>
      <c r="AAU58" s="34">
        <v>0.61374501346895505</v>
      </c>
      <c r="AAV58" s="34">
        <v>0.6134582869413</v>
      </c>
      <c r="AAW58" s="34">
        <v>0.61321040164671103</v>
      </c>
      <c r="AAX58" s="34">
        <v>0.61294172113344403</v>
      </c>
      <c r="AAY58" s="34">
        <v>0.61261881014814401</v>
      </c>
      <c r="AAZ58" s="34">
        <v>0.612221103365027</v>
      </c>
      <c r="ABA58" s="34">
        <v>0.61177143888700003</v>
      </c>
      <c r="ABB58" s="34">
        <v>0.611313183533155</v>
      </c>
      <c r="ABC58" s="34">
        <v>0.61078965032795407</v>
      </c>
      <c r="ABD58" s="34">
        <v>0.61024621240277099</v>
      </c>
      <c r="ABE58" s="34">
        <v>0.60971840994312798</v>
      </c>
      <c r="ABF58" s="34">
        <v>0.609115203384061</v>
      </c>
      <c r="ABG58" t="s">
        <v>843</v>
      </c>
      <c r="ABH58" t="s">
        <v>843</v>
      </c>
      <c r="ABI58" t="s">
        <v>1300</v>
      </c>
      <c r="ABJ58" s="34">
        <v>0.40246930170301098</v>
      </c>
      <c r="ABK58" s="34">
        <v>0.40431083130185796</v>
      </c>
      <c r="ABL58" s="34">
        <v>0.40651624889806398</v>
      </c>
      <c r="ABM58" s="34">
        <v>0.40857694166057301</v>
      </c>
      <c r="ABN58" s="34">
        <v>0.41031191641680204</v>
      </c>
      <c r="ABO58" s="34">
        <v>0.41198137523447298</v>
      </c>
      <c r="ABP58" s="34">
        <v>0.41372578650081598</v>
      </c>
      <c r="ABQ58" s="34">
        <v>0.41574332728500202</v>
      </c>
      <c r="ABR58" s="34">
        <v>0.417888941310952</v>
      </c>
      <c r="ABS58" s="34">
        <v>0.41993097152615599</v>
      </c>
      <c r="ABT58" s="34">
        <v>0.42190756617234298</v>
      </c>
      <c r="ABU58" s="34">
        <v>0.42386868948719097</v>
      </c>
      <c r="ABV58" s="34">
        <v>0.42587650724938397</v>
      </c>
      <c r="ABW58" s="34">
        <v>0.42796374495269901</v>
      </c>
      <c r="ABX58" s="34">
        <v>0.43083147063050703</v>
      </c>
      <c r="ABY58" s="34">
        <v>0.43376106264005698</v>
      </c>
      <c r="ABZ58" s="34">
        <v>0.43566260522789896</v>
      </c>
      <c r="ACA58" s="34">
        <v>0.43677416576431399</v>
      </c>
      <c r="ACB58" s="34">
        <v>0.437758442866582</v>
      </c>
      <c r="ACC58" s="34">
        <v>0.43912880137610499</v>
      </c>
      <c r="ACD58" s="34">
        <v>0.44068069839264601</v>
      </c>
      <c r="ACE58" s="34">
        <v>0.442317421305222</v>
      </c>
      <c r="ACF58" s="34">
        <v>0.44416515746195501</v>
      </c>
      <c r="ACG58" s="34">
        <v>0.44639135711705796</v>
      </c>
      <c r="ACH58" s="34">
        <v>0.44894884604597002</v>
      </c>
      <c r="ACI58" s="34">
        <v>0.451736398664705</v>
      </c>
      <c r="ACJ58" s="34">
        <v>0.45467508487891001</v>
      </c>
      <c r="ACK58" s="34">
        <v>0.457734298642471</v>
      </c>
      <c r="ACL58" s="34">
        <v>0.46089467514846805</v>
      </c>
      <c r="ACM58" s="34">
        <v>0.464150812448553</v>
      </c>
      <c r="ACN58" s="34">
        <v>0.46750455436795302</v>
      </c>
      <c r="ACO58" s="34">
        <v>0.47087125557841902</v>
      </c>
      <c r="ACP58" s="34">
        <v>0.47416619213667999</v>
      </c>
      <c r="ACQ58" s="34">
        <v>0.47736332884093696</v>
      </c>
      <c r="ACR58" s="34">
        <v>0.480519897190262</v>
      </c>
      <c r="ACS58" s="34">
        <v>0.483832468519378</v>
      </c>
      <c r="ACT58" s="34">
        <v>0.48737900667317496</v>
      </c>
      <c r="ACU58" s="34">
        <v>0.49102900842573705</v>
      </c>
      <c r="ACV58" s="34">
        <v>0.49460264507248802</v>
      </c>
      <c r="ACW58" s="34">
        <v>0.49803053992999602</v>
      </c>
      <c r="ACX58" s="34">
        <v>0.50131025386661499</v>
      </c>
      <c r="ACY58" s="34">
        <v>0.50443569899057605</v>
      </c>
      <c r="ACZ58" s="34">
        <v>0.50742374592011208</v>
      </c>
      <c r="ADA58" s="34">
        <v>0.51023594009662798</v>
      </c>
      <c r="ADB58" s="34">
        <v>0.51286163741508606</v>
      </c>
      <c r="ADC58" s="34">
        <v>0.51530730323927898</v>
      </c>
      <c r="ADD58" s="34">
        <v>0.51758328422509803</v>
      </c>
      <c r="ADE58" s="34">
        <v>0.51975433966982398</v>
      </c>
      <c r="ADF58" s="34">
        <v>0.52189770905622801</v>
      </c>
      <c r="ADG58" s="34">
        <v>0.52402627285634995</v>
      </c>
      <c r="ADH58" s="34">
        <v>0.52611541518686999</v>
      </c>
      <c r="ADI58" s="34">
        <v>0.52815654990966399</v>
      </c>
      <c r="ADJ58" s="34">
        <v>0.53012704485916595</v>
      </c>
      <c r="ADK58" s="34">
        <v>0.53210617154763706</v>
      </c>
      <c r="ADL58" s="34">
        <v>0.53413658388527796</v>
      </c>
      <c r="ADM58" s="34">
        <v>0.53617081783937603</v>
      </c>
      <c r="ADN58" s="34">
        <v>0.53822970407394299</v>
      </c>
      <c r="ADO58" s="34">
        <v>0.54030885061903999</v>
      </c>
      <c r="ADP58" s="34">
        <v>0.54242520445602105</v>
      </c>
      <c r="ADQ58" s="34">
        <v>0.54459947378041906</v>
      </c>
      <c r="ADR58" s="34">
        <v>0.54680374119128405</v>
      </c>
      <c r="ADS58" s="34">
        <v>0.54902161990166998</v>
      </c>
      <c r="ADT58" s="34">
        <v>0.55123830072731106</v>
      </c>
      <c r="ADU58" s="34">
        <v>0.55342321770505298</v>
      </c>
      <c r="ADV58" s="34">
        <v>0.55548381693878601</v>
      </c>
      <c r="ADW58" s="34">
        <v>0.55746217899547301</v>
      </c>
      <c r="ADX58" s="34">
        <v>0.55943855925890706</v>
      </c>
      <c r="ADY58" s="34">
        <v>0.56131760751285897</v>
      </c>
      <c r="ADZ58" s="34">
        <v>0.563049977265348</v>
      </c>
      <c r="AEA58" s="34">
        <v>0.56467745666215396</v>
      </c>
      <c r="AEB58" s="34">
        <v>0.56614632912948704</v>
      </c>
      <c r="AEC58" s="34">
        <v>0.56742993032798206</v>
      </c>
      <c r="AED58" s="34">
        <v>0.56864146711375807</v>
      </c>
      <c r="AEE58" s="34">
        <v>0.56977390157975405</v>
      </c>
      <c r="AEF58" s="34">
        <v>0.57079054686451702</v>
      </c>
      <c r="AEG58" s="34">
        <v>0.57168699991581196</v>
      </c>
      <c r="AEH58" s="34">
        <v>0.57248535373084197</v>
      </c>
      <c r="AEI58" s="34">
        <v>0.57329832604664399</v>
      </c>
      <c r="AEJ58" s="34">
        <v>0.57406825095093095</v>
      </c>
      <c r="AEK58" s="34">
        <v>0.57474613101694105</v>
      </c>
      <c r="AEL58" s="34">
        <v>0.57535853245014101</v>
      </c>
      <c r="AEM58" s="34">
        <v>0.57584843330961299</v>
      </c>
      <c r="AEN58" s="34">
        <v>0.57622329324249799</v>
      </c>
      <c r="AEO58" s="34">
        <v>0.57656186707758306</v>
      </c>
      <c r="AEP58" s="34">
        <v>0.57694769593203898</v>
      </c>
      <c r="AEQ58" s="34">
        <v>0.57737357086783592</v>
      </c>
      <c r="AER58" s="34">
        <v>0.57778773014738805</v>
      </c>
      <c r="AES58" s="34">
        <v>0.57817873295963207</v>
      </c>
      <c r="AET58" s="34">
        <v>0.57857530645434496</v>
      </c>
      <c r="AEU58" s="34">
        <v>0.57899992504639197</v>
      </c>
      <c r="AEV58" s="34">
        <v>0.57946256236773297</v>
      </c>
      <c r="AEW58" s="34">
        <v>0.57996540769363503</v>
      </c>
      <c r="AEX58" s="34">
        <v>0.58045049501966506</v>
      </c>
      <c r="AEY58" s="34">
        <v>0.58091944767274806</v>
      </c>
      <c r="AEZ58" s="34">
        <v>0.58132990556923703</v>
      </c>
      <c r="AFA58" s="34">
        <v>0.58172242387895301</v>
      </c>
      <c r="AFB58" s="34">
        <v>0.58214901233681504</v>
      </c>
      <c r="AFC58" s="34">
        <v>0.582518590487899</v>
      </c>
      <c r="AFD58" s="34">
        <v>0.58284094764150607</v>
      </c>
      <c r="AFE58" s="34">
        <v>0.58312042980064294</v>
      </c>
      <c r="AFF58" s="34">
        <v>0.58333131872948296</v>
      </c>
      <c r="AFG58" t="s">
        <v>843</v>
      </c>
      <c r="AFH58" t="s">
        <v>843</v>
      </c>
      <c r="AFI58" s="34">
        <v>0.82605999999999991</v>
      </c>
      <c r="AFJ58" s="34">
        <v>0.82563999999999993</v>
      </c>
      <c r="AFK58" s="34">
        <v>0.82503000000000004</v>
      </c>
      <c r="AFL58" s="34">
        <v>0.82482</v>
      </c>
      <c r="AFM58" s="34">
        <v>0.82459000000000005</v>
      </c>
      <c r="AFN58" s="34">
        <v>0.80767999999999995</v>
      </c>
      <c r="AFO58" s="34">
        <v>0.78959000000000001</v>
      </c>
      <c r="AFP58" s="34">
        <v>0.77032999999999996</v>
      </c>
      <c r="AFQ58" s="34">
        <v>0.75992999999999999</v>
      </c>
      <c r="AFR58" s="34">
        <v>0.74927999999999995</v>
      </c>
      <c r="AFS58" s="34">
        <v>0.73834</v>
      </c>
      <c r="AFT58" s="34">
        <v>0.72709999999999997</v>
      </c>
      <c r="AFU58" s="34">
        <v>0.72680000000000011</v>
      </c>
      <c r="AFV58" s="34">
        <v>0.72652000000000005</v>
      </c>
      <c r="AFW58" s="34">
        <v>0.72609999999999997</v>
      </c>
      <c r="AFX58" s="34">
        <v>0.72561000000000009</v>
      </c>
      <c r="AFY58" s="34">
        <v>0.72502</v>
      </c>
      <c r="AFZ58" s="34">
        <v>0.71809000000000001</v>
      </c>
      <c r="AGA58" s="34">
        <v>0.71894999999999998</v>
      </c>
      <c r="AGB58" t="s">
        <v>843</v>
      </c>
      <c r="AGC58" t="s">
        <v>843</v>
      </c>
      <c r="AGD58" t="s">
        <v>843</v>
      </c>
      <c r="AGE58" t="s">
        <v>843</v>
      </c>
      <c r="AGF58" s="34">
        <v>1.1969049228355289E-3</v>
      </c>
      <c r="AGG58" t="s">
        <v>843</v>
      </c>
      <c r="AGH58" t="s">
        <v>843</v>
      </c>
      <c r="AGI58" t="s">
        <v>843</v>
      </c>
      <c r="AGJ58" t="s">
        <v>843</v>
      </c>
      <c r="AGK58" t="s">
        <v>843</v>
      </c>
      <c r="AGL58" t="s">
        <v>843</v>
      </c>
      <c r="AGM58" t="s">
        <v>843</v>
      </c>
      <c r="AGN58" t="s">
        <v>843</v>
      </c>
      <c r="AGO58" s="34">
        <v>0.46600000000000003</v>
      </c>
      <c r="AGP58" s="34">
        <v>2014</v>
      </c>
      <c r="AGQ58" t="s">
        <v>832</v>
      </c>
      <c r="AGR58" t="s">
        <v>843</v>
      </c>
      <c r="AGS58" s="34">
        <v>0.25700000000000001</v>
      </c>
      <c r="AGT58" s="34">
        <v>2014</v>
      </c>
      <c r="AGU58" t="s">
        <v>832</v>
      </c>
      <c r="AGV58" t="s">
        <v>843</v>
      </c>
      <c r="AGW58" s="34">
        <v>0.47</v>
      </c>
      <c r="AGX58" s="34">
        <v>2014</v>
      </c>
      <c r="AGY58" t="s">
        <v>832</v>
      </c>
      <c r="AGZ58" t="s">
        <v>843</v>
      </c>
      <c r="AHA58" s="34">
        <v>0.748</v>
      </c>
      <c r="AHB58" s="34">
        <v>2014</v>
      </c>
      <c r="AHC58" t="s">
        <v>832</v>
      </c>
      <c r="AHD58" t="s">
        <v>843</v>
      </c>
      <c r="AHE58" s="34">
        <v>0.375</v>
      </c>
      <c r="AHF58" s="34">
        <v>2014</v>
      </c>
      <c r="AHG58" t="s">
        <v>832</v>
      </c>
      <c r="AHH58" t="s">
        <v>843</v>
      </c>
      <c r="AHI58" t="s">
        <v>830</v>
      </c>
      <c r="AHJ58" s="34">
        <v>0.24268390238285065</v>
      </c>
      <c r="AHK58" s="34">
        <v>0.24822567403316498</v>
      </c>
      <c r="AHL58" s="34">
        <v>0.26095378398895264</v>
      </c>
      <c r="AHM58" s="34">
        <v>0.26818624138832092</v>
      </c>
      <c r="AHN58" s="34">
        <v>0.2837865948677063</v>
      </c>
      <c r="AHO58" t="s">
        <v>843</v>
      </c>
      <c r="AHP58" s="34"/>
      <c r="AHQ58" s="34"/>
      <c r="AHR58" s="34"/>
      <c r="AHS58" s="34"/>
      <c r="AHT58" s="34"/>
      <c r="AHU58" t="s">
        <v>843</v>
      </c>
      <c r="AHV58" s="34">
        <v>0.18824853003025055</v>
      </c>
      <c r="AHW58" s="34">
        <v>0.18867066502571106</v>
      </c>
      <c r="AHX58" s="34">
        <v>0.18949192762374878</v>
      </c>
      <c r="AHY58" s="34">
        <v>0.19200816750526428</v>
      </c>
      <c r="AHZ58" s="34">
        <v>0.19088506698608398</v>
      </c>
      <c r="AIA58" t="s">
        <v>832</v>
      </c>
      <c r="AIB58" t="s">
        <v>843</v>
      </c>
      <c r="AIC58" s="34">
        <v>0.22795626521110535</v>
      </c>
      <c r="AID58" s="34">
        <v>0.22832800447940826</v>
      </c>
      <c r="AIE58" s="34">
        <v>0.23129062354564667</v>
      </c>
      <c r="AIF58" s="34">
        <v>0.22903124988079071</v>
      </c>
      <c r="AIG58" s="34">
        <v>0.2312016487121582</v>
      </c>
      <c r="AIH58" t="s">
        <v>924</v>
      </c>
      <c r="AII58" t="s">
        <v>843</v>
      </c>
      <c r="AIJ58" s="34">
        <v>0.18741799890995026</v>
      </c>
      <c r="AIK58" s="34">
        <v>0.18831066787242889</v>
      </c>
      <c r="AIL58" s="34">
        <v>0.18932698667049408</v>
      </c>
      <c r="AIM58" s="34">
        <v>0.19197200238704681</v>
      </c>
      <c r="AIN58" s="34">
        <v>0.18934999406337738</v>
      </c>
      <c r="AIO58" t="s">
        <v>1607</v>
      </c>
      <c r="AIP58" s="34">
        <v>0.21243000030517578</v>
      </c>
      <c r="AIQ58" t="s">
        <v>843</v>
      </c>
      <c r="AIR58" s="34">
        <v>0.18783999999999998</v>
      </c>
      <c r="AIS58" s="34">
        <v>0.1956</v>
      </c>
      <c r="AIT58" s="34">
        <v>0.20553000000000002</v>
      </c>
      <c r="AIU58" s="34">
        <v>0.21553</v>
      </c>
      <c r="AIV58" s="34">
        <v>0.22846</v>
      </c>
      <c r="AIW58" s="34">
        <v>0.24162</v>
      </c>
      <c r="AIX58" t="s">
        <v>843</v>
      </c>
      <c r="AIY58" s="34">
        <v>4.3220000000000001E-2</v>
      </c>
      <c r="AIZ58" s="34">
        <v>4.3840000000000004E-2</v>
      </c>
      <c r="AJA58" s="34">
        <v>4.5289999999999997E-2</v>
      </c>
      <c r="AJB58" s="34">
        <v>4.6390000000000001E-2</v>
      </c>
      <c r="AJC58" s="34">
        <v>4.7300000000000002E-2</v>
      </c>
      <c r="AJD58" s="34">
        <v>4.7320000000000001E-2</v>
      </c>
      <c r="AJE58" t="s">
        <v>843</v>
      </c>
      <c r="AJF58" s="34">
        <v>4.1386645287275314E-2</v>
      </c>
      <c r="AJG58" s="34">
        <v>3.9886277168989182E-2</v>
      </c>
      <c r="AJH58" s="34">
        <v>4.4039715081453323E-2</v>
      </c>
      <c r="AJI58" s="34">
        <v>4.2390104383230209E-2</v>
      </c>
      <c r="AJJ58" s="34">
        <v>3.5990461707115173E-2</v>
      </c>
      <c r="AJK58" t="s">
        <v>830</v>
      </c>
      <c r="AJL58" t="s">
        <v>843</v>
      </c>
      <c r="AJM58" t="s">
        <v>843</v>
      </c>
      <c r="AJN58" s="34">
        <v>3.8421355187892914E-2</v>
      </c>
      <c r="AJO58" s="34">
        <v>3.6361563950777054E-2</v>
      </c>
      <c r="AJP58" s="34">
        <v>3.8484569638967514E-2</v>
      </c>
      <c r="AJQ58" s="34">
        <v>2.9239077121019363E-2</v>
      </c>
      <c r="AJR58" s="34">
        <v>3.4797269850969315E-2</v>
      </c>
      <c r="AJS58" t="s">
        <v>832</v>
      </c>
      <c r="AJT58" t="s">
        <v>843</v>
      </c>
      <c r="AJU58" t="s">
        <v>843</v>
      </c>
      <c r="AJV58" t="s">
        <v>843</v>
      </c>
      <c r="AJW58" s="34">
        <v>1.4496532268822193E-2</v>
      </c>
      <c r="AJX58" s="34">
        <v>1.2887729331851006E-2</v>
      </c>
      <c r="AJY58" s="34">
        <v>1.7223922535777092E-2</v>
      </c>
      <c r="AJZ58" s="34">
        <v>1.6037061810493469E-2</v>
      </c>
      <c r="AKA58" s="34">
        <v>1.0148033499717712E-2</v>
      </c>
      <c r="AKB58" t="s">
        <v>830</v>
      </c>
      <c r="AKC58" t="s">
        <v>843</v>
      </c>
      <c r="AKD58" t="s">
        <v>843</v>
      </c>
      <c r="AKE58" t="s">
        <v>843</v>
      </c>
      <c r="AKF58" s="34">
        <v>1.0324042290449142E-2</v>
      </c>
      <c r="AKG58" s="34">
        <v>8.0362139269709587E-3</v>
      </c>
      <c r="AKH58" s="34">
        <v>1.0177575051784515E-2</v>
      </c>
      <c r="AKI58" s="34">
        <v>2.2702901624143124E-3</v>
      </c>
      <c r="AKJ58" s="34">
        <v>8.8162440806627274E-3</v>
      </c>
      <c r="AKK58" t="s">
        <v>832</v>
      </c>
      <c r="AKL58" t="s">
        <v>843</v>
      </c>
      <c r="AKM58" s="34">
        <v>1660</v>
      </c>
      <c r="AKN58" t="s">
        <v>832</v>
      </c>
      <c r="AKO58" t="s">
        <v>843</v>
      </c>
      <c r="AKP58" s="34">
        <v>1398.038818359375</v>
      </c>
      <c r="AKQ58" t="s">
        <v>830</v>
      </c>
      <c r="AKR58" t="s">
        <v>843</v>
      </c>
      <c r="AKS58" s="34">
        <v>1445.5510058155701</v>
      </c>
      <c r="AKT58" t="s">
        <v>832</v>
      </c>
      <c r="AKU58" t="s">
        <v>843</v>
      </c>
      <c r="AKV58" s="34">
        <v>1588.4787233869599</v>
      </c>
      <c r="AKW58" t="s">
        <v>832</v>
      </c>
      <c r="AKX58" t="s">
        <v>843</v>
      </c>
      <c r="AKY58" s="34">
        <v>0.21470072865486145</v>
      </c>
      <c r="AKZ58" s="34">
        <v>0.22142763435840607</v>
      </c>
      <c r="ALA58" s="34">
        <v>0.22724358737468719</v>
      </c>
      <c r="ALB58" s="34">
        <v>0.23325644433498383</v>
      </c>
      <c r="ALC58" s="34">
        <v>0.2402595728635788</v>
      </c>
      <c r="ALD58" t="s">
        <v>830</v>
      </c>
      <c r="ALE58" t="s">
        <v>843</v>
      </c>
      <c r="ALF58" t="s">
        <v>843</v>
      </c>
      <c r="ALG58" t="s">
        <v>843</v>
      </c>
      <c r="ALH58" s="34">
        <v>0.16131182014942169</v>
      </c>
      <c r="ALI58" s="34">
        <v>0.16257713735103607</v>
      </c>
      <c r="ALJ58" s="34">
        <v>0.15642094612121582</v>
      </c>
      <c r="ALK58" s="34">
        <v>0.15772537887096405</v>
      </c>
      <c r="ALL58" s="34">
        <v>0.14815683662891388</v>
      </c>
      <c r="ALM58" t="s">
        <v>832</v>
      </c>
    </row>
    <row r="59" spans="1:1001">
      <c r="A59" t="s">
        <v>512</v>
      </c>
      <c r="B59" t="s">
        <v>32</v>
      </c>
      <c r="C59" t="s">
        <v>246</v>
      </c>
      <c r="D59" s="34">
        <v>3.8255918771028519E-2</v>
      </c>
      <c r="E59" t="s">
        <v>432</v>
      </c>
      <c r="F59" s="34">
        <v>3.6295410245656967E-2</v>
      </c>
      <c r="G59" t="s">
        <v>1464</v>
      </c>
      <c r="H59" s="34">
        <v>3.507455438375473E-2</v>
      </c>
      <c r="I59" t="s">
        <v>1294</v>
      </c>
      <c r="J59" s="34">
        <v>3.4432131797075272E-2</v>
      </c>
      <c r="K59" t="s">
        <v>1521</v>
      </c>
      <c r="L59" s="34">
        <v>6.0525655746459961E-2</v>
      </c>
      <c r="M59" t="s">
        <v>432</v>
      </c>
      <c r="N59" s="34">
        <v>0.58277237415313721</v>
      </c>
      <c r="O59" s="34">
        <v>0.6067700982093811</v>
      </c>
      <c r="P59" t="s">
        <v>432</v>
      </c>
      <c r="Q59" s="34">
        <v>0.58277237415313721</v>
      </c>
      <c r="R59" t="s">
        <v>432</v>
      </c>
      <c r="S59" s="34">
        <v>0.66004395484924316</v>
      </c>
      <c r="T59" t="s">
        <v>432</v>
      </c>
      <c r="U59" s="34">
        <v>0.57233542203903198</v>
      </c>
      <c r="V59" t="s">
        <v>432</v>
      </c>
      <c r="W59" t="s">
        <v>843</v>
      </c>
      <c r="X59" t="s">
        <v>1464</v>
      </c>
      <c r="Y59" s="34">
        <v>0.61911797523498535</v>
      </c>
      <c r="Z59" s="34">
        <v>0.66686958074569702</v>
      </c>
      <c r="AA59" t="s">
        <v>1464</v>
      </c>
      <c r="AB59" s="34">
        <v>0.61911797523498535</v>
      </c>
      <c r="AC59" t="s">
        <v>1464</v>
      </c>
      <c r="AD59" s="34">
        <v>0.63905078172683716</v>
      </c>
      <c r="AE59" t="s">
        <v>1464</v>
      </c>
      <c r="AF59" s="34">
        <v>0.5581432580947876</v>
      </c>
      <c r="AG59" t="s">
        <v>1464</v>
      </c>
      <c r="AH59" t="s">
        <v>843</v>
      </c>
      <c r="AI59" t="s">
        <v>1294</v>
      </c>
      <c r="AJ59" s="34">
        <v>0.65144342184066772</v>
      </c>
      <c r="AK59" s="34">
        <v>0.69754838943481445</v>
      </c>
      <c r="AL59" t="s">
        <v>1294</v>
      </c>
      <c r="AM59" s="34">
        <v>0.65144342184066772</v>
      </c>
      <c r="AN59" t="s">
        <v>1294</v>
      </c>
      <c r="AO59" s="34">
        <v>0.66890972852706909</v>
      </c>
      <c r="AP59" t="s">
        <v>1294</v>
      </c>
      <c r="AQ59" s="34">
        <v>0.58223819732666016</v>
      </c>
      <c r="AR59" t="s">
        <v>1294</v>
      </c>
      <c r="AS59" t="s">
        <v>843</v>
      </c>
      <c r="AT59" t="s">
        <v>1521</v>
      </c>
      <c r="AU59" s="34">
        <v>0.65488040447235107</v>
      </c>
      <c r="AV59" s="34">
        <v>0.70118564367294312</v>
      </c>
      <c r="AW59" t="s">
        <v>1521</v>
      </c>
      <c r="AX59" s="34">
        <v>0.65488040447235107</v>
      </c>
      <c r="AY59" t="s">
        <v>1521</v>
      </c>
      <c r="AZ59" s="34">
        <v>0.66705465316772461</v>
      </c>
      <c r="BA59" t="s">
        <v>1521</v>
      </c>
      <c r="BB59" s="34">
        <v>0.58669185638427734</v>
      </c>
      <c r="BC59" t="s">
        <v>1521</v>
      </c>
      <c r="BD59" t="s">
        <v>843</v>
      </c>
      <c r="BE59" s="34">
        <v>0.62273310729783449</v>
      </c>
      <c r="BF59" t="s">
        <v>1594</v>
      </c>
      <c r="BG59" t="s">
        <v>843</v>
      </c>
      <c r="BH59" t="s">
        <v>432</v>
      </c>
      <c r="BI59" s="34">
        <v>2.9204857349395752</v>
      </c>
      <c r="BJ59" t="s">
        <v>819</v>
      </c>
      <c r="BK59" s="34">
        <v>3.837557315826416</v>
      </c>
      <c r="BL59" t="s">
        <v>1294</v>
      </c>
      <c r="BM59" s="34">
        <v>4.0968079566955566</v>
      </c>
      <c r="BN59" t="s">
        <v>1521</v>
      </c>
      <c r="BO59" s="34">
        <v>4.6728730201721191</v>
      </c>
      <c r="BP59" t="s">
        <v>843</v>
      </c>
      <c r="BQ59" s="34">
        <v>2.1067550182342529</v>
      </c>
      <c r="BR59" t="s">
        <v>830</v>
      </c>
      <c r="BS59" s="34">
        <v>2.7</v>
      </c>
      <c r="BT59" t="s">
        <v>843</v>
      </c>
      <c r="BU59" s="34">
        <v>3.1566562652587891</v>
      </c>
      <c r="BV59" t="s">
        <v>1567</v>
      </c>
      <c r="BW59" t="s">
        <v>843</v>
      </c>
      <c r="BX59" s="34">
        <v>2.705427885055542</v>
      </c>
      <c r="BY59" t="s">
        <v>924</v>
      </c>
      <c r="BZ59" t="s">
        <v>843</v>
      </c>
      <c r="CA59" t="s">
        <v>432</v>
      </c>
      <c r="CB59" s="34">
        <v>5.7188635692000389E-3</v>
      </c>
      <c r="CC59" s="34">
        <v>5.9124506078660488E-3</v>
      </c>
      <c r="CD59" s="34">
        <v>7.1561336517333984E-3</v>
      </c>
      <c r="CE59" s="34">
        <v>-6.1205407837405801E-4</v>
      </c>
      <c r="CF59" s="34">
        <v>-6.1205629026517272E-4</v>
      </c>
      <c r="CG59" t="s">
        <v>843</v>
      </c>
      <c r="CH59" t="s">
        <v>819</v>
      </c>
      <c r="CI59" s="34">
        <v>4.3924590572714806E-3</v>
      </c>
      <c r="CJ59" s="34">
        <v>3.7610810250043869E-3</v>
      </c>
      <c r="CK59" s="34">
        <v>3.3260122872889042E-3</v>
      </c>
      <c r="CL59" s="34">
        <v>2.4346772115677595E-3</v>
      </c>
      <c r="CM59" s="34">
        <v>1.9889904651790857E-3</v>
      </c>
      <c r="CN59" t="s">
        <v>843</v>
      </c>
      <c r="CO59" t="s">
        <v>1294</v>
      </c>
      <c r="CP59" s="34">
        <v>3.7478206213563681E-3</v>
      </c>
      <c r="CQ59" s="34">
        <v>3.177460515871644E-3</v>
      </c>
      <c r="CR59" s="34">
        <v>2.6575073134154081E-3</v>
      </c>
      <c r="CS59" s="34">
        <v>1.9889997784048319E-3</v>
      </c>
      <c r="CT59" s="34">
        <v>1.9890055991709232E-3</v>
      </c>
      <c r="CU59" t="s">
        <v>843</v>
      </c>
      <c r="CV59" t="s">
        <v>1521</v>
      </c>
      <c r="CW59" s="34">
        <v>3.3180601894855499E-3</v>
      </c>
      <c r="CX59" s="34">
        <v>2.8803409077227116E-3</v>
      </c>
      <c r="CY59" s="34">
        <v>2.2118375636637211E-3</v>
      </c>
      <c r="CZ59" s="34">
        <v>1.988997682929039E-3</v>
      </c>
      <c r="DA59" s="34">
        <v>1.9889979157596827E-3</v>
      </c>
      <c r="DB59" t="s">
        <v>843</v>
      </c>
      <c r="DC59" s="34">
        <v>12.062000274658203</v>
      </c>
      <c r="DD59" s="34">
        <v>12.524250030517578</v>
      </c>
      <c r="DE59" s="34">
        <v>12.864780426025391</v>
      </c>
      <c r="DF59" s="34">
        <v>13.174880027770996</v>
      </c>
      <c r="DG59" s="34">
        <v>13.353899955749512</v>
      </c>
      <c r="DH59" t="s">
        <v>1464</v>
      </c>
      <c r="DI59" t="s">
        <v>843</v>
      </c>
      <c r="DJ59" s="34">
        <v>12.339349746704102</v>
      </c>
      <c r="DK59" s="34">
        <v>12.740739822387695</v>
      </c>
      <c r="DL59" s="34">
        <v>13.050840377807617</v>
      </c>
      <c r="DM59" s="34">
        <v>13.295400619506836</v>
      </c>
      <c r="DN59" s="34">
        <v>13.441650390625</v>
      </c>
      <c r="DO59" t="s">
        <v>1294</v>
      </c>
      <c r="DP59" t="s">
        <v>843</v>
      </c>
      <c r="DQ59" s="34">
        <v>13.500149726867676</v>
      </c>
      <c r="DR59" t="s">
        <v>1521</v>
      </c>
      <c r="DS59" t="s">
        <v>843</v>
      </c>
      <c r="DT59" t="s">
        <v>843</v>
      </c>
      <c r="DU59" s="34">
        <v>13.4</v>
      </c>
      <c r="DV59" t="s">
        <v>1461</v>
      </c>
      <c r="DW59" t="s">
        <v>843</v>
      </c>
      <c r="DX59" t="s">
        <v>843</v>
      </c>
      <c r="DY59" t="s">
        <v>432</v>
      </c>
      <c r="DZ59" s="34">
        <v>-3.5296734422445297E-3</v>
      </c>
      <c r="EA59" s="34">
        <v>-5.2133616991341114E-3</v>
      </c>
      <c r="EB59" s="34">
        <v>-1.3382590375840664E-2</v>
      </c>
      <c r="EC59" s="34">
        <v>-1.3962971046566963E-2</v>
      </c>
      <c r="ED59" s="34">
        <v>6.5455897711217403E-3</v>
      </c>
      <c r="EE59" t="s">
        <v>843</v>
      </c>
      <c r="EF59" t="s">
        <v>819</v>
      </c>
      <c r="EG59" s="34">
        <v>1.2937708524987102E-3</v>
      </c>
      <c r="EH59" s="34">
        <v>-1.113888924010098E-3</v>
      </c>
      <c r="EI59" s="34">
        <v>-3.1463243067264557E-3</v>
      </c>
      <c r="EJ59" s="34">
        <v>1.6778088174760342E-3</v>
      </c>
      <c r="EK59" s="34">
        <v>4.5805736444890499E-3</v>
      </c>
      <c r="EL59" t="s">
        <v>843</v>
      </c>
      <c r="EM59" t="s">
        <v>1294</v>
      </c>
      <c r="EN59" s="34">
        <v>3.626618068665266E-3</v>
      </c>
      <c r="EO59" s="34">
        <v>2.465361263602972E-3</v>
      </c>
      <c r="EP59" s="34">
        <v>5.1706624217331409E-3</v>
      </c>
      <c r="EQ59" s="34">
        <v>1.0834800079464912E-2</v>
      </c>
      <c r="ER59" s="34">
        <v>1.8184786662459373E-2</v>
      </c>
      <c r="ES59" t="s">
        <v>843</v>
      </c>
      <c r="ET59" t="s">
        <v>1521</v>
      </c>
      <c r="EU59" s="34">
        <v>1.7881827661767602E-3</v>
      </c>
      <c r="EV59" s="34">
        <v>6.1242701485753059E-4</v>
      </c>
      <c r="EW59" s="34">
        <v>4.8180203884840012E-3</v>
      </c>
      <c r="EX59" s="34">
        <v>3.4706583246588707E-3</v>
      </c>
      <c r="EY59" s="34">
        <v>6.1303982511162758E-3</v>
      </c>
      <c r="EZ59" t="s">
        <v>843</v>
      </c>
      <c r="FA59" t="s">
        <v>1594</v>
      </c>
      <c r="FB59" s="34">
        <v>-4.5576440170407295E-3</v>
      </c>
      <c r="FC59" s="34">
        <v>-5.0306492485105991E-3</v>
      </c>
      <c r="FD59" s="34">
        <v>-2.2296018432825804E-3</v>
      </c>
      <c r="FE59" s="34">
        <v>-1.5693694585934281E-3</v>
      </c>
      <c r="FF59" s="34">
        <v>-3.160196915268898E-2</v>
      </c>
      <c r="FG59" t="s">
        <v>843</v>
      </c>
      <c r="FH59" s="34">
        <v>-1.4462973922491074E-3</v>
      </c>
      <c r="FI59" s="34">
        <v>-2.7878102846443653E-3</v>
      </c>
      <c r="FJ59" s="34">
        <v>2.213369298260659E-4</v>
      </c>
      <c r="FK59" s="34">
        <v>2.7514034882187843E-3</v>
      </c>
      <c r="FL59" s="34"/>
      <c r="FM59" t="s">
        <v>843</v>
      </c>
      <c r="FN59" t="s">
        <v>843</v>
      </c>
      <c r="FO59" s="34">
        <v>0.79438999999999993</v>
      </c>
      <c r="FP59" t="s">
        <v>1462</v>
      </c>
      <c r="FQ59" t="s">
        <v>843</v>
      </c>
      <c r="FR59" t="s">
        <v>843</v>
      </c>
      <c r="FS59" s="34">
        <v>0.82700999999999991</v>
      </c>
      <c r="FT59" t="s">
        <v>1462</v>
      </c>
      <c r="FU59" t="s">
        <v>843</v>
      </c>
      <c r="FV59" t="s">
        <v>843</v>
      </c>
      <c r="FW59" s="34">
        <v>0.76129999999999998</v>
      </c>
      <c r="FX59" t="s">
        <v>1462</v>
      </c>
      <c r="FY59" t="s">
        <v>843</v>
      </c>
      <c r="FZ59" s="34">
        <v>-1.0136600583791733E-2</v>
      </c>
      <c r="GA59" s="34">
        <v>-1.9981019198894501E-2</v>
      </c>
      <c r="GB59" s="34">
        <v>-3.1104814261198044E-2</v>
      </c>
      <c r="GC59" s="34">
        <v>-3.1035780906677246E-2</v>
      </c>
      <c r="GD59" s="34">
        <v>-3.2722834497690201E-2</v>
      </c>
      <c r="GE59" t="s">
        <v>830</v>
      </c>
      <c r="GF59" t="s">
        <v>843</v>
      </c>
      <c r="GG59" s="34">
        <v>-9.1013666242361069E-3</v>
      </c>
      <c r="GH59" s="34">
        <v>-1.8594371154904366E-2</v>
      </c>
      <c r="GI59" s="34">
        <v>-2.9115580022335052E-2</v>
      </c>
      <c r="GJ59" s="34">
        <v>-2.7494687587022781E-2</v>
      </c>
      <c r="GK59" s="34">
        <v>-1.9517026841640472E-2</v>
      </c>
      <c r="GL59" t="s">
        <v>832</v>
      </c>
      <c r="GM59" t="s">
        <v>843</v>
      </c>
      <c r="GN59" s="34"/>
      <c r="GO59" t="s">
        <v>1460</v>
      </c>
      <c r="GP59" t="s">
        <v>843</v>
      </c>
      <c r="GQ59" t="s">
        <v>843</v>
      </c>
      <c r="GR59" s="34">
        <v>3.2606787979602814E-2</v>
      </c>
      <c r="GS59" s="34">
        <v>3.2037965953350067E-2</v>
      </c>
      <c r="GT59" s="34">
        <v>2.6764854788780212E-2</v>
      </c>
      <c r="GU59" s="34">
        <v>2.5811778381466866E-2</v>
      </c>
      <c r="GV59" s="34">
        <v>2.8067668899893761E-2</v>
      </c>
      <c r="GW59" t="s">
        <v>832</v>
      </c>
      <c r="GX59" t="s">
        <v>843</v>
      </c>
      <c r="GY59" t="s">
        <v>843</v>
      </c>
      <c r="GZ59" t="s">
        <v>843</v>
      </c>
      <c r="HA59" t="s">
        <v>843</v>
      </c>
      <c r="HB59" t="s">
        <v>843</v>
      </c>
      <c r="HC59" t="s">
        <v>843</v>
      </c>
      <c r="HD59" t="s">
        <v>843</v>
      </c>
      <c r="HE59" t="s">
        <v>843</v>
      </c>
      <c r="HF59" t="s">
        <v>843</v>
      </c>
      <c r="HG59" t="s">
        <v>843</v>
      </c>
      <c r="HH59" s="34">
        <v>30683313</v>
      </c>
      <c r="HI59" s="34">
        <v>31002763</v>
      </c>
      <c r="HJ59" s="34">
        <v>31322398</v>
      </c>
      <c r="HK59" s="34">
        <v>31619450</v>
      </c>
      <c r="HL59" s="34">
        <v>31911668</v>
      </c>
      <c r="HM59" s="34">
        <v>32215916</v>
      </c>
      <c r="HN59" s="34">
        <v>32531867</v>
      </c>
      <c r="HO59" s="34">
        <v>32862459.000000004</v>
      </c>
      <c r="HP59" s="34">
        <v>33218540.999999996</v>
      </c>
      <c r="HQ59" s="34">
        <v>33593917</v>
      </c>
      <c r="HR59" s="34">
        <v>33963412</v>
      </c>
      <c r="HS59" s="34">
        <v>34323531</v>
      </c>
      <c r="HT59" s="34">
        <v>34691878</v>
      </c>
      <c r="HU59" s="34">
        <v>35063691</v>
      </c>
      <c r="HV59" s="34">
        <v>35404608</v>
      </c>
      <c r="HW59" s="34">
        <v>35732126</v>
      </c>
      <c r="HX59" s="34">
        <v>36113532</v>
      </c>
      <c r="HY59" s="34">
        <v>36554348</v>
      </c>
      <c r="HZ59" s="34">
        <v>37035254</v>
      </c>
      <c r="IA59" s="34">
        <v>37522584</v>
      </c>
      <c r="IB59" s="34">
        <v>37888705</v>
      </c>
      <c r="IC59" s="34">
        <v>38155012</v>
      </c>
      <c r="ID59" s="34">
        <v>38454327</v>
      </c>
      <c r="IE59" s="34">
        <v>38781291</v>
      </c>
      <c r="IF59" s="34">
        <v>39107046</v>
      </c>
      <c r="IG59" s="34">
        <v>39431447</v>
      </c>
      <c r="IH59" s="34">
        <v>39753766</v>
      </c>
      <c r="II59" s="34">
        <v>40071427</v>
      </c>
      <c r="IJ59" s="34">
        <v>40385878</v>
      </c>
      <c r="IK59" s="34">
        <v>40697516</v>
      </c>
      <c r="IL59" s="34">
        <v>41008596</v>
      </c>
      <c r="IM59" s="34">
        <v>41319872</v>
      </c>
      <c r="IN59" s="34">
        <v>41626319</v>
      </c>
      <c r="IO59" s="34">
        <v>41926289</v>
      </c>
      <c r="IP59" s="34">
        <v>42218806</v>
      </c>
      <c r="IQ59" s="34">
        <v>42503204</v>
      </c>
      <c r="IR59" s="34">
        <v>42780162</v>
      </c>
      <c r="IS59" s="34">
        <v>43051176</v>
      </c>
      <c r="IT59" s="34">
        <v>43315598</v>
      </c>
      <c r="IU59" s="34">
        <v>43572770</v>
      </c>
      <c r="IV59" s="34">
        <v>43822969</v>
      </c>
      <c r="IW59" s="34">
        <v>44062266</v>
      </c>
      <c r="IX59" s="34">
        <v>44290533</v>
      </c>
      <c r="IY59" s="34">
        <v>44510982</v>
      </c>
      <c r="IZ59" s="34">
        <v>44724547</v>
      </c>
      <c r="JA59" s="34">
        <v>44932177</v>
      </c>
      <c r="JB59" s="34">
        <v>45134172</v>
      </c>
      <c r="JC59" s="34">
        <v>45330641</v>
      </c>
      <c r="JD59" s="34">
        <v>45521680</v>
      </c>
      <c r="JE59" s="34">
        <v>45708266</v>
      </c>
      <c r="JF59" s="34">
        <v>45890819</v>
      </c>
      <c r="JG59" s="34">
        <v>46068624</v>
      </c>
      <c r="JH59" s="34">
        <v>46243955</v>
      </c>
      <c r="JI59" s="34">
        <v>46418610</v>
      </c>
      <c r="JJ59" s="34">
        <v>46591933</v>
      </c>
      <c r="JK59" s="34">
        <v>46763893</v>
      </c>
      <c r="JL59" s="34">
        <v>46936016</v>
      </c>
      <c r="JM59" s="34">
        <v>47109533</v>
      </c>
      <c r="JN59" s="34">
        <v>47284355</v>
      </c>
      <c r="JO59" s="34">
        <v>47460228</v>
      </c>
      <c r="JP59" s="34">
        <v>47637601</v>
      </c>
      <c r="JQ59" s="34">
        <v>47818581</v>
      </c>
      <c r="JR59" s="34">
        <v>48002082</v>
      </c>
      <c r="JS59" s="34">
        <v>48186580</v>
      </c>
      <c r="JT59" s="34">
        <v>48373234</v>
      </c>
      <c r="JU59" s="34">
        <v>48562184</v>
      </c>
      <c r="JV59" s="34">
        <v>48752676</v>
      </c>
      <c r="JW59" s="34">
        <v>48943491</v>
      </c>
      <c r="JX59" s="34">
        <v>49133876</v>
      </c>
      <c r="JY59" s="34">
        <v>49323233</v>
      </c>
      <c r="JZ59" s="34">
        <v>49510916</v>
      </c>
      <c r="KA59" s="34">
        <v>49696106</v>
      </c>
      <c r="KB59" s="34">
        <v>49878406</v>
      </c>
      <c r="KC59" s="34">
        <v>50058213</v>
      </c>
      <c r="KD59" s="34">
        <v>50235437</v>
      </c>
      <c r="KE59" s="34">
        <v>50408171</v>
      </c>
      <c r="KF59" s="34">
        <v>50575618</v>
      </c>
      <c r="KG59" s="34">
        <v>50738643</v>
      </c>
      <c r="KH59" s="34">
        <v>50897357</v>
      </c>
      <c r="KI59" s="34">
        <v>51052193</v>
      </c>
      <c r="KJ59" s="34">
        <v>51202541</v>
      </c>
      <c r="KK59" s="34">
        <v>51348901</v>
      </c>
      <c r="KL59" s="34">
        <v>51492029</v>
      </c>
      <c r="KM59" s="34">
        <v>51632492</v>
      </c>
      <c r="KN59" s="34">
        <v>51770455</v>
      </c>
      <c r="KO59" s="34">
        <v>51904994</v>
      </c>
      <c r="KP59" s="34">
        <v>52037317</v>
      </c>
      <c r="KQ59" s="34">
        <v>52168306</v>
      </c>
      <c r="KR59" s="34">
        <v>52297522</v>
      </c>
      <c r="KS59" s="34">
        <v>52425424</v>
      </c>
      <c r="KT59" s="34">
        <v>52552741</v>
      </c>
      <c r="KU59" s="34">
        <v>52680580</v>
      </c>
      <c r="KV59" s="34">
        <v>52810045</v>
      </c>
      <c r="KW59" s="34">
        <v>52941166</v>
      </c>
      <c r="KX59" s="34">
        <v>53074202</v>
      </c>
      <c r="KY59" s="34">
        <v>53208819</v>
      </c>
      <c r="KZ59" s="34">
        <v>53344647</v>
      </c>
      <c r="LA59" s="34">
        <v>53482776</v>
      </c>
      <c r="LB59" s="34">
        <v>53622294</v>
      </c>
      <c r="LC59" s="34">
        <v>53762154</v>
      </c>
      <c r="LD59" s="34">
        <v>53903779</v>
      </c>
      <c r="LE59" t="s">
        <v>843</v>
      </c>
      <c r="LF59" t="s">
        <v>843</v>
      </c>
      <c r="LG59" t="s">
        <v>843</v>
      </c>
      <c r="LH59" s="34">
        <v>9.283650666475296E-3</v>
      </c>
      <c r="LI59" s="34">
        <v>1.0357373394072056E-2</v>
      </c>
      <c r="LJ59" s="34">
        <v>1.0257103480398655E-2</v>
      </c>
      <c r="LK59" s="34">
        <v>9.439004585146904E-3</v>
      </c>
      <c r="LL59" s="34">
        <v>9.1992737725377083E-3</v>
      </c>
      <c r="LM59" s="34">
        <v>9.4889048486948013E-3</v>
      </c>
      <c r="LN59" s="34">
        <v>9.7595155239105225E-3</v>
      </c>
      <c r="LO59" s="34">
        <v>1.0110810399055481E-2</v>
      </c>
      <c r="LP59" s="34">
        <v>1.0777241550385952E-2</v>
      </c>
      <c r="LQ59" s="34">
        <v>1.1236825026571751E-2</v>
      </c>
      <c r="LR59" s="34">
        <v>1.0938818566501141E-2</v>
      </c>
      <c r="LS59" s="34">
        <v>1.0547325946390629E-2</v>
      </c>
      <c r="LT59" s="34">
        <v>1.0674442164599895E-2</v>
      </c>
      <c r="LU59" s="34">
        <v>1.0660554282367229E-2</v>
      </c>
      <c r="LV59" s="34">
        <v>9.675830602645874E-3</v>
      </c>
      <c r="LW59" s="34">
        <v>9.2081911861896515E-3</v>
      </c>
      <c r="LX59" s="34">
        <v>1.0617470368742943E-2</v>
      </c>
      <c r="LY59" s="34">
        <v>1.2132496573030949E-2</v>
      </c>
      <c r="LZ59" s="34">
        <v>1.3070130720734596E-2</v>
      </c>
      <c r="MA59" s="34">
        <v>1.3072721660137177E-2</v>
      </c>
      <c r="MB59" s="34">
        <v>9.7100548446178436E-3</v>
      </c>
      <c r="MC59" s="34">
        <v>7.0040784776210785E-3</v>
      </c>
      <c r="MD59" s="34">
        <v>7.8141000121831894E-3</v>
      </c>
      <c r="ME59" s="34">
        <v>8.4667140617966652E-3</v>
      </c>
      <c r="MF59" s="34">
        <v>8.364715613424778E-3</v>
      </c>
      <c r="MG59" s="34">
        <v>8.2609895616769791E-3</v>
      </c>
      <c r="MH59" s="34">
        <v>8.1409336999058723E-3</v>
      </c>
      <c r="MI59" s="34">
        <v>7.9589579254388809E-3</v>
      </c>
      <c r="MJ59" s="34">
        <v>7.8166322782635689E-3</v>
      </c>
      <c r="MK59" s="34">
        <v>7.6868892647325993E-3</v>
      </c>
      <c r="ML59" s="34">
        <v>7.6146447099745274E-3</v>
      </c>
      <c r="MM59" s="34">
        <v>7.5618433766067028E-3</v>
      </c>
      <c r="MN59" s="34">
        <v>7.3890890926122665E-3</v>
      </c>
      <c r="MO59" s="34">
        <v>7.1804169565439224E-3</v>
      </c>
      <c r="MP59" s="34">
        <v>6.9527090527117252E-3</v>
      </c>
      <c r="MQ59" s="34">
        <v>6.7136995494365692E-3</v>
      </c>
      <c r="MR59" s="34">
        <v>6.4950291998684406E-3</v>
      </c>
      <c r="MS59" s="34">
        <v>6.3150571659207344E-3</v>
      </c>
      <c r="MT59" s="34">
        <v>6.1232536099851131E-3</v>
      </c>
      <c r="MU59" s="34">
        <v>5.9196129441261292E-3</v>
      </c>
      <c r="MV59" s="34">
        <v>5.7256724685430527E-3</v>
      </c>
      <c r="MW59" s="34">
        <v>5.4456833750009537E-3</v>
      </c>
      <c r="MX59" s="34">
        <v>5.1671820692718029E-3</v>
      </c>
      <c r="MY59" s="34">
        <v>4.9649928696453571E-3</v>
      </c>
      <c r="MZ59" s="34">
        <v>4.7865556553006172E-3</v>
      </c>
      <c r="NA59" s="34">
        <v>4.6316743828356266E-3</v>
      </c>
      <c r="NB59" s="34">
        <v>4.4854786247014999E-3</v>
      </c>
      <c r="NC59" s="34">
        <v>4.3435520492494106E-3</v>
      </c>
      <c r="ND59" s="34">
        <v>4.2054904624819756E-3</v>
      </c>
      <c r="NE59" s="34">
        <v>4.0904609486460686E-3</v>
      </c>
      <c r="NF59" s="34">
        <v>3.9859185926616192E-3</v>
      </c>
      <c r="NG59" s="34">
        <v>3.8670357316732407E-3</v>
      </c>
      <c r="NH59" s="34">
        <v>3.7986417300999165E-3</v>
      </c>
      <c r="NI59" s="34">
        <v>3.7697036750614643E-3</v>
      </c>
      <c r="NJ59" s="34">
        <v>3.7269580643624067E-3</v>
      </c>
      <c r="NK59" s="34">
        <v>3.6839735694229603E-3</v>
      </c>
      <c r="NL59" s="34">
        <v>3.6739243660122156E-3</v>
      </c>
      <c r="NM59" s="34">
        <v>3.6900672130286694E-3</v>
      </c>
      <c r="NN59" s="34">
        <v>3.7040999159216881E-3</v>
      </c>
      <c r="NO59" s="34">
        <v>3.7125754170119762E-3</v>
      </c>
      <c r="NP59" s="34">
        <v>3.730331314727664E-3</v>
      </c>
      <c r="NQ59" s="34">
        <v>3.7919015157967806E-3</v>
      </c>
      <c r="NR59" s="34">
        <v>3.8300971500575542E-3</v>
      </c>
      <c r="NS59" s="34">
        <v>3.8361740298569202E-3</v>
      </c>
      <c r="NT59" s="34">
        <v>3.8660850841552019E-3</v>
      </c>
      <c r="NU59" s="34">
        <v>3.8984767161309719E-3</v>
      </c>
      <c r="NV59" s="34">
        <v>3.9149671792984009E-3</v>
      </c>
      <c r="NW59" s="34">
        <v>3.9062993600964546E-3</v>
      </c>
      <c r="NX59" s="34">
        <v>3.8823480717837811E-3</v>
      </c>
      <c r="NY59" s="34">
        <v>3.8464919198304415E-3</v>
      </c>
      <c r="NZ59" s="34">
        <v>3.7979427725076675E-3</v>
      </c>
      <c r="OA59" s="34">
        <v>3.7334093358367682E-3</v>
      </c>
      <c r="OB59" s="34">
        <v>3.6615836434066296E-3</v>
      </c>
      <c r="OC59" s="34">
        <v>3.598424606025219E-3</v>
      </c>
      <c r="OD59" s="34">
        <v>3.5341058392077684E-3</v>
      </c>
      <c r="OE59" s="34">
        <v>3.4325909800827503E-3</v>
      </c>
      <c r="OF59" s="34">
        <v>3.3163174521178007E-3</v>
      </c>
      <c r="OG59" s="34">
        <v>3.2182072754949331E-3</v>
      </c>
      <c r="OH59" s="34">
        <v>3.1231872271746397E-3</v>
      </c>
      <c r="OI59" s="34">
        <v>3.0375046189874411E-3</v>
      </c>
      <c r="OJ59" s="34">
        <v>2.9406582470983267E-3</v>
      </c>
      <c r="OK59" s="34">
        <v>2.8543742373585701E-3</v>
      </c>
      <c r="OL59" s="34">
        <v>2.7834849897772074E-3</v>
      </c>
      <c r="OM59" s="34">
        <v>2.7241453062742949E-3</v>
      </c>
      <c r="ON59" s="34">
        <v>2.6684554759413004E-3</v>
      </c>
      <c r="OO59" s="34">
        <v>2.595389261841774E-3</v>
      </c>
      <c r="OP59" s="34">
        <v>2.5460866745561361E-3</v>
      </c>
      <c r="OQ59" s="34">
        <v>2.5140498764812946E-3</v>
      </c>
      <c r="OR59" s="34">
        <v>2.4738437496125698E-3</v>
      </c>
      <c r="OS59" s="34">
        <v>2.4426749441772699E-3</v>
      </c>
      <c r="OT59" s="34">
        <v>2.4255912285298109E-3</v>
      </c>
      <c r="OU59" s="34">
        <v>2.4296308401972055E-3</v>
      </c>
      <c r="OV59" s="34">
        <v>2.4545320775359869E-3</v>
      </c>
      <c r="OW59" s="34">
        <v>2.4798025842756033E-3</v>
      </c>
      <c r="OX59" s="34">
        <v>2.5097506586462259E-3</v>
      </c>
      <c r="OY59" s="34">
        <v>2.5331811048090458E-3</v>
      </c>
      <c r="OZ59" s="34">
        <v>2.5494820438325405E-3</v>
      </c>
      <c r="PA59" s="34">
        <v>2.5860227178782225E-3</v>
      </c>
      <c r="PB59" s="34">
        <v>2.6052563916891813E-3</v>
      </c>
      <c r="PC59" s="34">
        <v>2.6048480067402124E-3</v>
      </c>
      <c r="PD59" s="34">
        <v>2.6308244559913874E-3</v>
      </c>
      <c r="PE59" t="s">
        <v>1300</v>
      </c>
      <c r="PF59" t="s">
        <v>843</v>
      </c>
      <c r="PG59" t="s">
        <v>843</v>
      </c>
      <c r="PH59" t="s">
        <v>843</v>
      </c>
      <c r="PI59" t="s">
        <v>843</v>
      </c>
      <c r="PJ59" t="s">
        <v>1300</v>
      </c>
      <c r="PK59" s="34">
        <v>0.49513435363769531</v>
      </c>
      <c r="PL59" s="34">
        <v>0.4953455924987793</v>
      </c>
      <c r="PM59" s="34">
        <v>0.49547407031059265</v>
      </c>
      <c r="PN59" s="34">
        <v>0.49551352858543396</v>
      </c>
      <c r="PO59" s="34">
        <v>0.49555233120918274</v>
      </c>
      <c r="PP59" s="34">
        <v>0.49561956524848938</v>
      </c>
      <c r="PQ59" s="34">
        <v>0.49565711617469788</v>
      </c>
      <c r="PR59" s="34">
        <v>0.49562659859657288</v>
      </c>
      <c r="PS59" s="34">
        <v>0.49559545516967773</v>
      </c>
      <c r="PT59" s="34">
        <v>0.49559220671653748</v>
      </c>
      <c r="PU59" s="34">
        <v>0.49559429287910461</v>
      </c>
      <c r="PV59" s="34">
        <v>0.49566829204559326</v>
      </c>
      <c r="PW59" s="34">
        <v>0.49585562944412231</v>
      </c>
      <c r="PX59" s="34">
        <v>0.49605047702789307</v>
      </c>
      <c r="PY59" s="34">
        <v>0.49614632129669189</v>
      </c>
      <c r="PZ59" s="34">
        <v>0.49616113305091858</v>
      </c>
      <c r="QA59" s="34">
        <v>0.49619272351264954</v>
      </c>
      <c r="QB59" s="34">
        <v>0.49632516503334045</v>
      </c>
      <c r="QC59" s="34">
        <v>0.49657362699508667</v>
      </c>
      <c r="QD59" s="34">
        <v>0.49679791927337646</v>
      </c>
      <c r="QE59" s="34">
        <v>0.4968906044960022</v>
      </c>
      <c r="QF59" s="34">
        <v>0.49692046642303467</v>
      </c>
      <c r="QG59" s="34">
        <v>0.49696141481399536</v>
      </c>
      <c r="QH59" s="34">
        <v>0.49701449275016785</v>
      </c>
      <c r="QI59" s="34">
        <v>0.49706599116325378</v>
      </c>
      <c r="QJ59" s="34">
        <v>0.49711620807647705</v>
      </c>
      <c r="QK59" s="34">
        <v>0.49716398119926453</v>
      </c>
      <c r="QL59" s="34">
        <v>0.49720799922943115</v>
      </c>
      <c r="QM59" s="34">
        <v>0.49724820256233215</v>
      </c>
      <c r="QN59" s="34">
        <v>0.49728822708129883</v>
      </c>
      <c r="QO59" s="34">
        <v>0.497324138879776</v>
      </c>
      <c r="QP59" s="34">
        <v>0.49735596776008606</v>
      </c>
      <c r="QQ59" s="34">
        <v>0.49738577008247375</v>
      </c>
      <c r="QR59" s="34">
        <v>0.49741312861442566</v>
      </c>
      <c r="QS59" s="34">
        <v>0.49743810296058655</v>
      </c>
      <c r="QT59" s="34">
        <v>0.49746066331863403</v>
      </c>
      <c r="QU59" s="34">
        <v>0.49748289585113525</v>
      </c>
      <c r="QV59" s="34">
        <v>0.49750804901123047</v>
      </c>
      <c r="QW59" s="34">
        <v>0.49753645062446594</v>
      </c>
      <c r="QX59" s="34">
        <v>0.49756655097007751</v>
      </c>
      <c r="QY59" s="34">
        <v>0.49760234355926514</v>
      </c>
      <c r="QZ59" s="34">
        <v>0.49764284491539001</v>
      </c>
      <c r="RA59" s="34">
        <v>0.49768725037574768</v>
      </c>
      <c r="RB59" s="34">
        <v>0.49773862957954407</v>
      </c>
      <c r="RC59" s="34">
        <v>0.49779430031776428</v>
      </c>
      <c r="RD59" s="34">
        <v>0.49785327911376953</v>
      </c>
      <c r="RE59" s="34">
        <v>0.49791711568832397</v>
      </c>
      <c r="RF59" s="34">
        <v>0.49798431992530823</v>
      </c>
      <c r="RG59" s="34">
        <v>0.49805334210395813</v>
      </c>
      <c r="RH59" s="34">
        <v>0.49812701344490051</v>
      </c>
      <c r="RI59" s="34">
        <v>0.49820801615715027</v>
      </c>
      <c r="RJ59" s="34">
        <v>0.49829280376434326</v>
      </c>
      <c r="RK59" s="34">
        <v>0.49838057160377502</v>
      </c>
      <c r="RL59" s="34">
        <v>0.49847316741943359</v>
      </c>
      <c r="RM59" s="34">
        <v>0.49856811761856079</v>
      </c>
      <c r="RN59" s="34">
        <v>0.49866178631782532</v>
      </c>
      <c r="RO59" s="34">
        <v>0.49875679612159729</v>
      </c>
      <c r="RP59" s="34">
        <v>0.49885267019271851</v>
      </c>
      <c r="RQ59" s="34">
        <v>0.49894574284553528</v>
      </c>
      <c r="RR59" s="34">
        <v>0.49903753399848938</v>
      </c>
      <c r="RS59" s="34">
        <v>0.49912825226783752</v>
      </c>
      <c r="RT59" s="34">
        <v>0.49921566247940063</v>
      </c>
      <c r="RU59" s="34">
        <v>0.49929717183113098</v>
      </c>
      <c r="RV59" s="34">
        <v>0.49937158823013306</v>
      </c>
      <c r="RW59" s="34">
        <v>0.49943959712982178</v>
      </c>
      <c r="RX59" s="34">
        <v>0.49949970841407776</v>
      </c>
      <c r="RY59" s="34">
        <v>0.49955138564109802</v>
      </c>
      <c r="RZ59" s="34">
        <v>0.49959450960159302</v>
      </c>
      <c r="SA59" s="34">
        <v>0.49962937831878662</v>
      </c>
      <c r="SB59" s="34">
        <v>0.49965640902519226</v>
      </c>
      <c r="SC59" s="34">
        <v>0.49967595934867859</v>
      </c>
      <c r="SD59" s="34">
        <v>0.4996885359287262</v>
      </c>
      <c r="SE59" s="34">
        <v>0.49969372153282166</v>
      </c>
      <c r="SF59" s="34">
        <v>0.49969357252120972</v>
      </c>
      <c r="SG59" s="34">
        <v>0.49968624114990234</v>
      </c>
      <c r="SH59" s="34">
        <v>0.49967408180236816</v>
      </c>
      <c r="SI59" s="34">
        <v>0.49965769052505493</v>
      </c>
      <c r="SJ59" s="34">
        <v>0.49963268637657166</v>
      </c>
      <c r="SK59" s="34">
        <v>0.49960207939147949</v>
      </c>
      <c r="SL59" s="34">
        <v>0.49956902861595154</v>
      </c>
      <c r="SM59" s="34">
        <v>0.49953353404998779</v>
      </c>
      <c r="SN59" s="34">
        <v>0.49949643015861511</v>
      </c>
      <c r="SO59" s="34">
        <v>0.49945583939552307</v>
      </c>
      <c r="SP59" s="34">
        <v>0.49940887093544006</v>
      </c>
      <c r="SQ59" s="34">
        <v>0.49936005473136902</v>
      </c>
      <c r="SR59" s="34">
        <v>0.49931138753890991</v>
      </c>
      <c r="SS59" s="34">
        <v>0.49926251173019409</v>
      </c>
      <c r="ST59" s="34">
        <v>0.49921250343322754</v>
      </c>
      <c r="SU59" s="34">
        <v>0.49916377663612366</v>
      </c>
      <c r="SV59" s="34">
        <v>0.49911835789680481</v>
      </c>
      <c r="SW59" s="34">
        <v>0.49907433986663818</v>
      </c>
      <c r="SX59" s="34">
        <v>0.49903464317321777</v>
      </c>
      <c r="SY59" s="34">
        <v>0.49900335073471069</v>
      </c>
      <c r="SZ59" s="34">
        <v>0.49897891283035278</v>
      </c>
      <c r="TA59" s="34">
        <v>0.49895995855331421</v>
      </c>
      <c r="TB59" s="34">
        <v>0.49894869327545166</v>
      </c>
      <c r="TC59" s="34">
        <v>0.49894711375236511</v>
      </c>
      <c r="TD59" s="34">
        <v>0.49895307421684265</v>
      </c>
      <c r="TE59" s="34">
        <v>0.49896597862243652</v>
      </c>
      <c r="TF59" s="34">
        <v>0.49898502230644226</v>
      </c>
      <c r="TG59" s="34">
        <v>0.49900719523429871</v>
      </c>
      <c r="TH59" t="s">
        <v>843</v>
      </c>
      <c r="TI59" t="s">
        <v>843</v>
      </c>
      <c r="TJ59" t="s">
        <v>1300</v>
      </c>
      <c r="TK59" s="34">
        <v>0.68331857911364691</v>
      </c>
      <c r="TL59" s="34">
        <v>0.68541822684349496</v>
      </c>
      <c r="TM59" s="34">
        <v>0.687443023998354</v>
      </c>
      <c r="TN59" s="34">
        <v>0.68930016176752007</v>
      </c>
      <c r="TO59" s="34">
        <v>0.69121042668138799</v>
      </c>
      <c r="TP59" s="34">
        <v>0.6931620538121589</v>
      </c>
      <c r="TQ59" s="34">
        <v>0.69461955564984901</v>
      </c>
      <c r="TR59" s="34">
        <v>0.69523567447030798</v>
      </c>
      <c r="TS59" s="34">
        <v>0.69514801530789694</v>
      </c>
      <c r="TT59" s="34">
        <v>0.69468868426387997</v>
      </c>
      <c r="TU59" s="34">
        <v>0.69378980984316596</v>
      </c>
      <c r="TV59" s="34">
        <v>0.69187020705999003</v>
      </c>
      <c r="TW59" s="34">
        <v>0.6887814679738371</v>
      </c>
      <c r="TX59" s="34">
        <v>0.68514719400190893</v>
      </c>
      <c r="TY59" s="34">
        <v>0.68140809524003199</v>
      </c>
      <c r="TZ59" s="34">
        <v>0.67754514522869402</v>
      </c>
      <c r="UA59" s="34">
        <v>0.67379040909097498</v>
      </c>
      <c r="UB59" s="34">
        <v>0.67047470892484096</v>
      </c>
      <c r="UC59" s="34">
        <v>0.66754937066180209</v>
      </c>
      <c r="UD59" s="34">
        <v>0.66455166487798811</v>
      </c>
      <c r="UE59" s="34">
        <v>0.66113211047989096</v>
      </c>
      <c r="UF59" s="34">
        <v>0.657453482127066</v>
      </c>
      <c r="UG59" s="34">
        <v>0.653885933304723</v>
      </c>
      <c r="UH59" s="34">
        <v>0.65049030148983111</v>
      </c>
      <c r="UI59" s="34">
        <v>0.64708056701597993</v>
      </c>
      <c r="UJ59" s="34">
        <v>0.64351232152347804</v>
      </c>
      <c r="UK59" s="34">
        <v>0.63985280840880299</v>
      </c>
      <c r="UL59" s="34">
        <v>0.63621527628651697</v>
      </c>
      <c r="UM59" s="34">
        <v>0.63257623122617301</v>
      </c>
      <c r="UN59" s="34">
        <v>0.62907939357921305</v>
      </c>
      <c r="UO59" s="34">
        <v>0.62609417303630699</v>
      </c>
      <c r="UP59" s="34">
        <v>0.62382575115642003</v>
      </c>
      <c r="UQ59" s="34">
        <v>0.62207993937681605</v>
      </c>
      <c r="UR59" s="34">
        <v>0.62049958226090096</v>
      </c>
      <c r="US59" s="34">
        <v>0.61889283415547103</v>
      </c>
      <c r="UT59" s="34">
        <v>0.61728360975700103</v>
      </c>
      <c r="UU59" s="34">
        <v>0.61587503320026005</v>
      </c>
      <c r="UV59" s="34">
        <v>0.61485299495651402</v>
      </c>
      <c r="UW59" s="34">
        <v>0.61415282335652899</v>
      </c>
      <c r="UX59" s="34">
        <v>0.61357368818216396</v>
      </c>
      <c r="UY59" s="34">
        <v>0.61302369069261697</v>
      </c>
      <c r="UZ59" s="34">
        <v>0.61248694503720102</v>
      </c>
      <c r="VA59" s="34">
        <v>0.61198553424498203</v>
      </c>
      <c r="VB59" s="34">
        <v>0.61152584084163997</v>
      </c>
      <c r="VC59" s="34">
        <v>0.61098531640801201</v>
      </c>
      <c r="VD59" s="34">
        <v>0.61027612361488903</v>
      </c>
      <c r="VE59" s="34">
        <v>0.60945414042380097</v>
      </c>
      <c r="VF59" s="34">
        <v>0.60857479813075199</v>
      </c>
      <c r="VG59" s="34">
        <v>0.60762407055275602</v>
      </c>
      <c r="VH59" s="34">
        <v>0.60659978875593301</v>
      </c>
      <c r="VI59" s="34">
        <v>0.60552275172949099</v>
      </c>
      <c r="VJ59" s="34">
        <v>0.604475636221256</v>
      </c>
      <c r="VK59" s="34">
        <v>0.60350116031381806</v>
      </c>
      <c r="VL59" s="34">
        <v>0.60245534064893402</v>
      </c>
      <c r="VM59" s="34">
        <v>0.60115452173711603</v>
      </c>
      <c r="VN59" s="34">
        <v>0.59959716570648702</v>
      </c>
      <c r="VO59" s="34">
        <v>0.59794579710386997</v>
      </c>
      <c r="VP59" s="34">
        <v>0.59629127077412603</v>
      </c>
      <c r="VQ59" s="34">
        <v>0.59459302559384597</v>
      </c>
      <c r="VR59" s="34">
        <v>0.59279444893528099</v>
      </c>
      <c r="VS59" s="34">
        <v>0.59086777280338099</v>
      </c>
      <c r="VT59" s="34">
        <v>0.58887588069583208</v>
      </c>
      <c r="VU59" s="34">
        <v>0.58690753677197205</v>
      </c>
      <c r="VV59" s="34">
        <v>0.58489059002640797</v>
      </c>
      <c r="VW59" s="34">
        <v>0.582727902968738</v>
      </c>
      <c r="VX59" s="34">
        <v>0.58056379836623495</v>
      </c>
      <c r="VY59" s="34">
        <v>0.57874769786995894</v>
      </c>
      <c r="VZ59" s="34">
        <v>0.577377647853341</v>
      </c>
      <c r="WA59" s="34">
        <v>0.57617608446132007</v>
      </c>
      <c r="WB59" s="34">
        <v>0.57498700460288199</v>
      </c>
      <c r="WC59" s="34">
        <v>0.57379550400562207</v>
      </c>
      <c r="WD59" s="34">
        <v>0.57254447662358099</v>
      </c>
      <c r="WE59" s="34">
        <v>0.57115714563933695</v>
      </c>
      <c r="WF59" s="34">
        <v>0.56964781183858904</v>
      </c>
      <c r="WG59" s="34">
        <v>0.56812143953402294</v>
      </c>
      <c r="WH59" s="34">
        <v>0.56670136309149799</v>
      </c>
      <c r="WI59" s="34">
        <v>0.56546824598366696</v>
      </c>
      <c r="WJ59" s="34">
        <v>0.56434695149415004</v>
      </c>
      <c r="WK59" s="34">
        <v>0.56330392005125196</v>
      </c>
      <c r="WL59" s="34">
        <v>0.56239561540480698</v>
      </c>
      <c r="WM59" s="34">
        <v>0.56163308928001299</v>
      </c>
      <c r="WN59" s="34">
        <v>0.56102116538989999</v>
      </c>
      <c r="WO59" s="34">
        <v>0.56057244860726396</v>
      </c>
      <c r="WP59" s="34">
        <v>0.56028738647749199</v>
      </c>
      <c r="WQ59" s="34">
        <v>0.56012453435072207</v>
      </c>
      <c r="WR59" s="34">
        <v>0.560037459979284</v>
      </c>
      <c r="WS59" s="34">
        <v>0.55995492619267795</v>
      </c>
      <c r="WT59" s="34">
        <v>0.559833757682622</v>
      </c>
      <c r="WU59" s="34">
        <v>0.55969443868015001</v>
      </c>
      <c r="WV59" s="34">
        <v>0.55954122564654907</v>
      </c>
      <c r="WW59" s="34">
        <v>0.55932952193682905</v>
      </c>
      <c r="WX59" s="34">
        <v>0.55904111154433</v>
      </c>
      <c r="WY59" s="34">
        <v>0.55869728950240405</v>
      </c>
      <c r="WZ59" s="34">
        <v>0.55829195375107499</v>
      </c>
      <c r="XA59" s="34">
        <v>0.55782385048555394</v>
      </c>
      <c r="XB59" s="34">
        <v>0.55730736102223999</v>
      </c>
      <c r="XC59" s="34">
        <v>0.55676173615659796</v>
      </c>
      <c r="XD59" s="34">
        <v>0.55618068516114394</v>
      </c>
      <c r="XE59" s="34">
        <v>0.55558588187219304</v>
      </c>
      <c r="XF59" s="34">
        <v>0.55498313925442799</v>
      </c>
      <c r="XG59" s="34">
        <v>0.55433417243034</v>
      </c>
      <c r="XH59" t="s">
        <v>843</v>
      </c>
      <c r="XI59" t="s">
        <v>1300</v>
      </c>
      <c r="XJ59" s="34">
        <v>0.64235077291606002</v>
      </c>
      <c r="XK59" s="34">
        <v>0.64372742590277199</v>
      </c>
      <c r="XL59" s="34">
        <v>0.64460160425775792</v>
      </c>
      <c r="XM59" s="34">
        <v>0.64495805588016197</v>
      </c>
      <c r="XN59" s="34">
        <v>0.64525048259385098</v>
      </c>
      <c r="XO59" s="34">
        <v>0.64556846684104796</v>
      </c>
      <c r="XP59" s="34">
        <v>0.64502129558072996</v>
      </c>
      <c r="XQ59" s="34">
        <v>0.64315601950474899</v>
      </c>
      <c r="XR59" s="34">
        <v>0.64072581695755104</v>
      </c>
      <c r="XS59" s="34">
        <v>0.63827414052371401</v>
      </c>
      <c r="XT59" s="34">
        <v>0.63558539649100299</v>
      </c>
      <c r="XU59" s="34">
        <v>0.63249764425460808</v>
      </c>
      <c r="XV59" s="34">
        <v>0.62896154499099799</v>
      </c>
      <c r="XW59" s="34">
        <v>0.62480415994996097</v>
      </c>
      <c r="XX59" s="34">
        <v>0.61999313761643693</v>
      </c>
      <c r="XY59" s="34">
        <v>0.61477539847475104</v>
      </c>
      <c r="XZ59" s="34">
        <v>0.60970091488143607</v>
      </c>
      <c r="YA59" s="34">
        <v>0.60520044845554999</v>
      </c>
      <c r="YB59" s="34">
        <v>0.60134081974974396</v>
      </c>
      <c r="YC59" s="34">
        <v>0.59770300470640603</v>
      </c>
      <c r="YD59" s="34">
        <v>0.59365444134340306</v>
      </c>
      <c r="YE59" s="34">
        <v>0.58934828797852301</v>
      </c>
      <c r="YF59" s="34">
        <v>0.58540379604095005</v>
      </c>
      <c r="YG59" s="34">
        <v>0.58182725812522296</v>
      </c>
      <c r="YH59" s="34">
        <v>0.57851124833105505</v>
      </c>
      <c r="YI59" s="34">
        <v>0.575662516265254</v>
      </c>
      <c r="YJ59" s="34">
        <v>0.57347922173561106</v>
      </c>
      <c r="YK59" s="34">
        <v>0.57188375148207204</v>
      </c>
      <c r="YL59" s="34">
        <v>0.57052159420676707</v>
      </c>
      <c r="YM59" s="34">
        <v>0.56911797062604497</v>
      </c>
      <c r="YN59" s="34">
        <v>0.56767434808058292</v>
      </c>
      <c r="YO59" s="34">
        <v>0.56634290195353298</v>
      </c>
      <c r="YP59" s="34">
        <v>0.56521497853317304</v>
      </c>
      <c r="YQ59" s="34">
        <v>0.56420016763468095</v>
      </c>
      <c r="YR59" s="34">
        <v>0.56313629523298192</v>
      </c>
      <c r="YS59" s="34">
        <v>0.56199367273589895</v>
      </c>
      <c r="YT59" s="34">
        <v>0.56087622388063596</v>
      </c>
      <c r="YU59" s="34">
        <v>0.55985724989254604</v>
      </c>
      <c r="YV59" s="34">
        <v>0.55888976251568501</v>
      </c>
      <c r="YW59" s="34">
        <v>0.55785046993970699</v>
      </c>
      <c r="YX59" s="34">
        <v>0.55669594685955703</v>
      </c>
      <c r="YY59" s="34">
        <v>0.55544160443948098</v>
      </c>
      <c r="YZ59" s="34">
        <v>0.55412937794178296</v>
      </c>
      <c r="ZA59" s="34">
        <v>0.55281396001537397</v>
      </c>
      <c r="ZB59" s="34">
        <v>0.55148670371105202</v>
      </c>
      <c r="ZC59" s="34">
        <v>0.55013435638934605</v>
      </c>
      <c r="ZD59" s="34">
        <v>0.54881999386185698</v>
      </c>
      <c r="ZE59" s="34">
        <v>0.547604659422259</v>
      </c>
      <c r="ZF59" s="34">
        <v>0.54637035583923999</v>
      </c>
      <c r="ZG59" s="34">
        <v>0.54491914000850494</v>
      </c>
      <c r="ZH59" s="34">
        <v>0.54323437766495308</v>
      </c>
      <c r="ZI59" s="34">
        <v>0.54150821328533905</v>
      </c>
      <c r="ZJ59" s="34">
        <v>0.53984692701997505</v>
      </c>
      <c r="ZK59" s="34">
        <v>0.53819775085897703</v>
      </c>
      <c r="ZL59" s="34">
        <v>0.53648641776156403</v>
      </c>
      <c r="ZM59" s="34">
        <v>0.53468702301274396</v>
      </c>
      <c r="ZN59" s="34">
        <v>0.532888752211095</v>
      </c>
      <c r="ZO59" s="34">
        <v>0.53114969884279806</v>
      </c>
      <c r="ZP59" s="34">
        <v>0.52935100278568903</v>
      </c>
      <c r="ZQ59" s="34">
        <v>0.52741349528058001</v>
      </c>
      <c r="ZR59" s="34">
        <v>0.525494865647256</v>
      </c>
      <c r="ZS59" s="34">
        <v>0.52394273263775903</v>
      </c>
      <c r="ZT59" s="34">
        <v>0.522818088152738</v>
      </c>
      <c r="ZU59" s="34">
        <v>0.52181466788248199</v>
      </c>
      <c r="ZV59" s="34">
        <v>0.52078264479089198</v>
      </c>
      <c r="ZW59" s="34">
        <v>0.51970830842368998</v>
      </c>
      <c r="ZX59" s="34">
        <v>0.51848610320385302</v>
      </c>
      <c r="ZY59" s="34">
        <v>0.51706729994937095</v>
      </c>
      <c r="ZZ59" s="34">
        <v>0.51551054628287996</v>
      </c>
      <c r="AAA59" s="34">
        <v>0.513913909495754</v>
      </c>
      <c r="AAB59" s="34">
        <v>0.51237483669257899</v>
      </c>
      <c r="AAC59" s="34">
        <v>0.51094947962321202</v>
      </c>
      <c r="AAD59" s="34">
        <v>0.50961365926569502</v>
      </c>
      <c r="AAE59" s="34">
        <v>0.50834887973328202</v>
      </c>
      <c r="AAF59" s="34">
        <v>0.50717518897243008</v>
      </c>
      <c r="AAG59" s="34">
        <v>0.50611568007381502</v>
      </c>
      <c r="AAH59" s="34">
        <v>0.50523770169254301</v>
      </c>
      <c r="AAI59" s="34">
        <v>0.50453872997746496</v>
      </c>
      <c r="AAJ59" s="34">
        <v>0.50400213802848204</v>
      </c>
      <c r="AAK59" s="34">
        <v>0.50362018728558799</v>
      </c>
      <c r="AAL59" s="34">
        <v>0.50334593261051197</v>
      </c>
      <c r="AAM59" s="34">
        <v>0.50311665388044702</v>
      </c>
      <c r="AAN59" s="34">
        <v>0.50288456785111901</v>
      </c>
      <c r="AAO59" s="34">
        <v>0.50264411022423605</v>
      </c>
      <c r="AAP59" s="34">
        <v>0.50239323761013899</v>
      </c>
      <c r="AAQ59" s="34">
        <v>0.50212989139349506</v>
      </c>
      <c r="AAR59" s="34">
        <v>0.50185214199264006</v>
      </c>
      <c r="AAS59" s="34">
        <v>0.50155833602837607</v>
      </c>
      <c r="AAT59" s="34">
        <v>0.50125107742914599</v>
      </c>
      <c r="AAU59" s="34">
        <v>0.50093435581942103</v>
      </c>
      <c r="AAV59" s="34">
        <v>0.50059724762976698</v>
      </c>
      <c r="AAW59" s="34">
        <v>0.50021566770904902</v>
      </c>
      <c r="AAX59" s="34">
        <v>0.49979748171015603</v>
      </c>
      <c r="AAY59" s="34">
        <v>0.499356087094871</v>
      </c>
      <c r="AAZ59" s="34">
        <v>0.49888538598389703</v>
      </c>
      <c r="ABA59" s="34">
        <v>0.49837682922449406</v>
      </c>
      <c r="ABB59" s="34">
        <v>0.49783958170947895</v>
      </c>
      <c r="ABC59" s="34">
        <v>0.49725800508185997</v>
      </c>
      <c r="ABD59" s="34">
        <v>0.49666190148448303</v>
      </c>
      <c r="ABE59" s="34">
        <v>0.49606700096130801</v>
      </c>
      <c r="ABF59" s="34">
        <v>0.49542910066259799</v>
      </c>
      <c r="ABG59" t="s">
        <v>843</v>
      </c>
      <c r="ABH59" t="s">
        <v>843</v>
      </c>
      <c r="ABI59" t="s">
        <v>1300</v>
      </c>
      <c r="ABJ59" s="34">
        <v>0.615002438214583</v>
      </c>
      <c r="ABK59" s="34">
        <v>0.61722311035992394</v>
      </c>
      <c r="ABL59" s="34">
        <v>0.61957896710207205</v>
      </c>
      <c r="ABM59" s="34">
        <v>0.62183774543833004</v>
      </c>
      <c r="ABN59" s="34">
        <v>0.623879114938788</v>
      </c>
      <c r="ABO59" s="34">
        <v>0.62558519211435704</v>
      </c>
      <c r="ABP59" s="34">
        <v>0.62675240864595905</v>
      </c>
      <c r="ABQ59" s="34">
        <v>0.62732695425085094</v>
      </c>
      <c r="ABR59" s="34">
        <v>0.62749320669281095</v>
      </c>
      <c r="ABS59" s="34">
        <v>0.62762996646089197</v>
      </c>
      <c r="ABT59" s="34">
        <v>0.62762061968890803</v>
      </c>
      <c r="ABU59" s="34">
        <v>0.62691160766647203</v>
      </c>
      <c r="ABV59" s="34">
        <v>0.62546803281350105</v>
      </c>
      <c r="ABW59" s="34">
        <v>0.62364589626346001</v>
      </c>
      <c r="ABX59" s="34">
        <v>0.62149138891750999</v>
      </c>
      <c r="ABY59" s="34">
        <v>0.61885490664619303</v>
      </c>
      <c r="ABZ59" s="34">
        <v>0.61597781407811292</v>
      </c>
      <c r="ACA59" s="34">
        <v>0.61323489634167305</v>
      </c>
      <c r="ACB59" s="34">
        <v>0.61076693304168994</v>
      </c>
      <c r="ACC59" s="34">
        <v>0.60839771045088897</v>
      </c>
      <c r="ACD59" s="34">
        <v>0.60621925452453396</v>
      </c>
      <c r="ACE59" s="34">
        <v>0.60370083227860105</v>
      </c>
      <c r="ACF59" s="34">
        <v>0.60035966823707498</v>
      </c>
      <c r="ACG59" s="34">
        <v>0.596723100363999</v>
      </c>
      <c r="ACH59" s="34">
        <v>0.59299930247863797</v>
      </c>
      <c r="ACI59" s="34">
        <v>0.589192212499835</v>
      </c>
      <c r="ACJ59" s="34">
        <v>0.58551521364686798</v>
      </c>
      <c r="ACK59" s="34">
        <v>0.58214919573490598</v>
      </c>
      <c r="ACL59" s="34">
        <v>0.579021397033884</v>
      </c>
      <c r="ACM59" s="34">
        <v>0.576160083380026</v>
      </c>
      <c r="ACN59" s="34">
        <v>0.57379871039720498</v>
      </c>
      <c r="ACO59" s="34">
        <v>0.57212609985667295</v>
      </c>
      <c r="ACP59" s="34">
        <v>0.57104965250470496</v>
      </c>
      <c r="ACQ59" s="34">
        <v>0.57023509247664494</v>
      </c>
      <c r="ACR59" s="34">
        <v>0.56941070289860907</v>
      </c>
      <c r="ACS59" s="34">
        <v>0.56852960345613501</v>
      </c>
      <c r="ACT59" s="34">
        <v>0.56771095715216102</v>
      </c>
      <c r="ACU59" s="34">
        <v>0.56706581023477698</v>
      </c>
      <c r="ACV59" s="34">
        <v>0.56652320217907604</v>
      </c>
      <c r="ACW59" s="34">
        <v>0.56593528979296803</v>
      </c>
      <c r="ACX59" s="34">
        <v>0.56526921344296399</v>
      </c>
      <c r="ACY59" s="34">
        <v>0.56460006432034104</v>
      </c>
      <c r="ACZ59" s="34">
        <v>0.56399726551044205</v>
      </c>
      <c r="ADA59" s="34">
        <v>0.563436495700808</v>
      </c>
      <c r="ADB59" s="34">
        <v>0.56279495687234105</v>
      </c>
      <c r="ADC59" s="34">
        <v>0.56202541178925502</v>
      </c>
      <c r="ADD59" s="34">
        <v>0.56117483444694605</v>
      </c>
      <c r="ADE59" s="34">
        <v>0.56028096359501101</v>
      </c>
      <c r="ADF59" s="34">
        <v>0.55935347728818396</v>
      </c>
      <c r="ADG59" s="34">
        <v>0.55838486631717799</v>
      </c>
      <c r="ADH59" s="34">
        <v>0.55736905676056903</v>
      </c>
      <c r="ADI59" s="34">
        <v>0.55637641311336306</v>
      </c>
      <c r="ADJ59" s="34">
        <v>0.55543972179715195</v>
      </c>
      <c r="ADK59" s="34">
        <v>0.55442774999079003</v>
      </c>
      <c r="ADL59" s="34">
        <v>0.55316933777818</v>
      </c>
      <c r="ADM59" s="34">
        <v>0.55165394857466299</v>
      </c>
      <c r="ADN59" s="34">
        <v>0.55004118798664103</v>
      </c>
      <c r="ADO59" s="34">
        <v>0.54844662277215295</v>
      </c>
      <c r="ADP59" s="34">
        <v>0.54684074101422397</v>
      </c>
      <c r="ADQ59" s="34">
        <v>0.54514779674944003</v>
      </c>
      <c r="ADR59" s="34">
        <v>0.543338616659783</v>
      </c>
      <c r="ADS59" s="34">
        <v>0.54149232282739601</v>
      </c>
      <c r="ADT59" s="34">
        <v>0.53969156442327293</v>
      </c>
      <c r="ADU59" s="34">
        <v>0.53783750021440102</v>
      </c>
      <c r="ADV59" s="34">
        <v>0.53583791259606595</v>
      </c>
      <c r="ADW59" s="34">
        <v>0.53384917778821506</v>
      </c>
      <c r="ADX59" s="34">
        <v>0.53223687659729702</v>
      </c>
      <c r="ADY59" s="34">
        <v>0.53106038624154994</v>
      </c>
      <c r="ADZ59" s="34">
        <v>0.53001588486542195</v>
      </c>
      <c r="AEA59" s="34">
        <v>0.52897751045638097</v>
      </c>
      <c r="AEB59" s="34">
        <v>0.52793920233671299</v>
      </c>
      <c r="AEC59" s="34">
        <v>0.52679883007332595</v>
      </c>
      <c r="AED59" s="34">
        <v>0.52550154670139204</v>
      </c>
      <c r="AEE59" s="34">
        <v>0.52409209054266492</v>
      </c>
      <c r="AEF59" s="34">
        <v>0.52265877096539204</v>
      </c>
      <c r="AEG59" s="34">
        <v>0.52130837556763998</v>
      </c>
      <c r="AEH59" s="34">
        <v>0.52009611627484198</v>
      </c>
      <c r="AEI59" s="34">
        <v>0.51898497758404805</v>
      </c>
      <c r="AEJ59" s="34">
        <v>0.517958972624463</v>
      </c>
      <c r="AEK59" s="34">
        <v>0.51703296075841398</v>
      </c>
      <c r="AEL59" s="34">
        <v>0.516217120125123</v>
      </c>
      <c r="AEM59" s="34">
        <v>0.51556434981504606</v>
      </c>
      <c r="AEN59" s="34">
        <v>0.51507354191727006</v>
      </c>
      <c r="AEO59" s="34">
        <v>0.51472411984298605</v>
      </c>
      <c r="AEP59" s="34">
        <v>0.51451139457824002</v>
      </c>
      <c r="AEQ59" s="34">
        <v>0.51439357646395301</v>
      </c>
      <c r="AER59" s="34">
        <v>0.514302265045679</v>
      </c>
      <c r="AES59" s="34">
        <v>0.51418925232294499</v>
      </c>
      <c r="AET59" s="34">
        <v>0.51405928454832595</v>
      </c>
      <c r="AEU59" s="34">
        <v>0.51390711689809099</v>
      </c>
      <c r="AEV59" s="34">
        <v>0.51371475562045399</v>
      </c>
      <c r="AEW59" s="34">
        <v>0.51348146698460806</v>
      </c>
      <c r="AEX59" s="34">
        <v>0.51320372857095697</v>
      </c>
      <c r="AEY59" s="34">
        <v>0.51287995810292497</v>
      </c>
      <c r="AEZ59" s="34">
        <v>0.51251659410237993</v>
      </c>
      <c r="AFA59" s="34">
        <v>0.51211296383030003</v>
      </c>
      <c r="AFB59" s="34">
        <v>0.51165891595138802</v>
      </c>
      <c r="AFC59" s="34">
        <v>0.51116202345218609</v>
      </c>
      <c r="AFD59" s="34">
        <v>0.51064483552307505</v>
      </c>
      <c r="AFE59" s="34">
        <v>0.51011362007556504</v>
      </c>
      <c r="AFF59" s="34">
        <v>0.50954293473985401</v>
      </c>
      <c r="AFG59" t="s">
        <v>843</v>
      </c>
      <c r="AFH59" t="s">
        <v>843</v>
      </c>
      <c r="AFI59" s="34">
        <v>0.78665000000000007</v>
      </c>
      <c r="AFJ59" s="34">
        <v>0.78614000000000006</v>
      </c>
      <c r="AFK59" s="34">
        <v>0.78189999999999993</v>
      </c>
      <c r="AFL59" s="34">
        <v>0.78141000000000005</v>
      </c>
      <c r="AFM59" s="34">
        <v>0.78677999999999992</v>
      </c>
      <c r="AFN59" s="34">
        <v>0.78778000000000004</v>
      </c>
      <c r="AFO59" s="34">
        <v>0.78325999999999996</v>
      </c>
      <c r="AFP59" s="34">
        <v>0.78168000000000004</v>
      </c>
      <c r="AFQ59" s="34">
        <v>0.78120999999999996</v>
      </c>
      <c r="AFR59" s="34">
        <v>0.78100999999999998</v>
      </c>
      <c r="AFS59" s="34">
        <v>0.78322999999999998</v>
      </c>
      <c r="AFT59" s="34">
        <v>0.78025999999999995</v>
      </c>
      <c r="AFU59" s="34">
        <v>0.78209000000000006</v>
      </c>
      <c r="AFV59" s="34">
        <v>0.78343999999999991</v>
      </c>
      <c r="AFW59" s="34">
        <v>0.78646000000000005</v>
      </c>
      <c r="AFX59" s="34">
        <v>0.78607000000000005</v>
      </c>
      <c r="AFY59" s="34">
        <v>0.79132000000000002</v>
      </c>
      <c r="AFZ59" s="34">
        <v>0.77693000000000001</v>
      </c>
      <c r="AGA59" s="34">
        <v>0.79438999999999993</v>
      </c>
      <c r="AGB59" t="s">
        <v>843</v>
      </c>
      <c r="AGC59" t="s">
        <v>843</v>
      </c>
      <c r="AGD59" t="s">
        <v>843</v>
      </c>
      <c r="AGE59" t="s">
        <v>843</v>
      </c>
      <c r="AGF59" s="34">
        <v>2.2224267944693565E-2</v>
      </c>
      <c r="AGG59" t="s">
        <v>843</v>
      </c>
      <c r="AGH59" t="s">
        <v>843</v>
      </c>
      <c r="AGI59" t="s">
        <v>843</v>
      </c>
      <c r="AGJ59" t="s">
        <v>843</v>
      </c>
      <c r="AGK59" t="s">
        <v>843</v>
      </c>
      <c r="AGL59" t="s">
        <v>843</v>
      </c>
      <c r="AGM59" t="s">
        <v>843</v>
      </c>
      <c r="AGN59" t="s">
        <v>843</v>
      </c>
      <c r="AGO59" s="34">
        <v>0.32500000000000001</v>
      </c>
      <c r="AGP59" s="34">
        <v>2018</v>
      </c>
      <c r="AGQ59" t="s">
        <v>832</v>
      </c>
      <c r="AGR59" t="s">
        <v>843</v>
      </c>
      <c r="AGS59" s="34">
        <v>2E-3</v>
      </c>
      <c r="AGT59" s="34">
        <v>2018</v>
      </c>
      <c r="AGU59" t="s">
        <v>832</v>
      </c>
      <c r="AGV59" t="s">
        <v>843</v>
      </c>
      <c r="AGW59" s="34">
        <v>5.0000000000000001E-3</v>
      </c>
      <c r="AGX59" s="34">
        <v>2018</v>
      </c>
      <c r="AGY59" t="s">
        <v>832</v>
      </c>
      <c r="AGZ59" t="s">
        <v>843</v>
      </c>
      <c r="AHA59" s="34">
        <v>6.9999999999999993E-3</v>
      </c>
      <c r="AHB59" s="34">
        <v>2018</v>
      </c>
      <c r="AHC59" t="s">
        <v>832</v>
      </c>
      <c r="AHD59" t="s">
        <v>843</v>
      </c>
      <c r="AHE59" s="34"/>
      <c r="AHF59" s="34"/>
      <c r="AHG59" t="s">
        <v>1460</v>
      </c>
      <c r="AHH59" t="s">
        <v>843</v>
      </c>
      <c r="AHI59" t="s">
        <v>830</v>
      </c>
      <c r="AHJ59" s="34">
        <v>0.19187526404857635</v>
      </c>
      <c r="AHK59" s="34">
        <v>0.19786956906318665</v>
      </c>
      <c r="AHL59" s="34">
        <v>0.1975177526473999</v>
      </c>
      <c r="AHM59" s="34">
        <v>0.1871783435344696</v>
      </c>
      <c r="AHN59" s="34">
        <v>0.18219593167304993</v>
      </c>
      <c r="AHO59" t="s">
        <v>843</v>
      </c>
      <c r="AHP59" s="34">
        <v>0.22801965475082397</v>
      </c>
      <c r="AHQ59" s="34">
        <v>0.23362478613853455</v>
      </c>
      <c r="AHR59" s="34">
        <v>0.23434236645698547</v>
      </c>
      <c r="AHS59" s="34">
        <v>0.22928446531295776</v>
      </c>
      <c r="AHT59" s="34">
        <v>0.23844599723815918</v>
      </c>
      <c r="AHU59" t="s">
        <v>843</v>
      </c>
      <c r="AHV59" s="34">
        <v>0.22453422844409943</v>
      </c>
      <c r="AHW59" s="34">
        <v>0.23230361938476563</v>
      </c>
      <c r="AHX59" s="34">
        <v>0.23461781442165375</v>
      </c>
      <c r="AHY59" s="34">
        <v>0.22915071249008179</v>
      </c>
      <c r="AHZ59" s="34">
        <v>0.22579976916313171</v>
      </c>
      <c r="AIA59" t="s">
        <v>832</v>
      </c>
      <c r="AIB59" t="s">
        <v>843</v>
      </c>
      <c r="AIC59" s="34">
        <v>0.22426475584506989</v>
      </c>
      <c r="AID59" s="34">
        <v>0.23194471001625061</v>
      </c>
      <c r="AIE59" s="34">
        <v>0.23408021032810211</v>
      </c>
      <c r="AIF59" s="34">
        <v>0.22807542979717255</v>
      </c>
      <c r="AIG59" s="34">
        <v>0.22141191363334656</v>
      </c>
      <c r="AIH59" t="s">
        <v>924</v>
      </c>
      <c r="AII59" t="s">
        <v>843</v>
      </c>
      <c r="AIJ59" s="34">
        <v>0.22843599319458008</v>
      </c>
      <c r="AIK59" s="34">
        <v>0.23666532337665558</v>
      </c>
      <c r="AIL59" s="34">
        <v>0.23883199691772461</v>
      </c>
      <c r="AIM59" s="34">
        <v>0.23310400545597076</v>
      </c>
      <c r="AIN59" s="34">
        <v>0.23041999340057373</v>
      </c>
      <c r="AIO59" t="s">
        <v>1607</v>
      </c>
      <c r="AIP59" s="34">
        <v>0.23308666050434113</v>
      </c>
      <c r="AIQ59" t="s">
        <v>843</v>
      </c>
      <c r="AIR59" s="34">
        <v>0.23254999999999998</v>
      </c>
      <c r="AIS59" s="34">
        <v>0.23187999999999998</v>
      </c>
      <c r="AIT59" s="34">
        <v>0.23289000000000001</v>
      </c>
      <c r="AIU59" s="34">
        <v>0.23368</v>
      </c>
      <c r="AIV59" s="34">
        <v>0.23376000000000002</v>
      </c>
      <c r="AIW59" s="34">
        <v>0.23376000000000002</v>
      </c>
      <c r="AIX59" t="s">
        <v>843</v>
      </c>
      <c r="AIY59" s="34">
        <v>1.4530000000000001E-2</v>
      </c>
      <c r="AIZ59" s="34">
        <v>1.498E-2</v>
      </c>
      <c r="AJA59" s="34">
        <v>2.247E-2</v>
      </c>
      <c r="AJB59" s="34">
        <v>1.8799999999999997E-2</v>
      </c>
      <c r="AJC59" s="34">
        <v>1.6990000000000002E-2</v>
      </c>
      <c r="AJD59" s="34">
        <v>1.669E-2</v>
      </c>
      <c r="AJE59" t="s">
        <v>843</v>
      </c>
      <c r="AJF59" s="34">
        <v>2.1183574572205544E-2</v>
      </c>
      <c r="AJG59" s="34">
        <v>1.8497169017791748E-2</v>
      </c>
      <c r="AJH59" s="34">
        <v>2.1911218762397766E-2</v>
      </c>
      <c r="AJI59" s="34">
        <v>1.7785495147109032E-2</v>
      </c>
      <c r="AJJ59" s="34">
        <v>1.8442787230014801E-2</v>
      </c>
      <c r="AJK59" t="s">
        <v>830</v>
      </c>
      <c r="AJL59" t="s">
        <v>843</v>
      </c>
      <c r="AJM59" t="s">
        <v>843</v>
      </c>
      <c r="AJN59" s="34">
        <v>1.7979457974433899E-2</v>
      </c>
      <c r="AJO59" s="34">
        <v>1.555223111063242E-2</v>
      </c>
      <c r="AJP59" s="34">
        <v>1.7412278801202774E-2</v>
      </c>
      <c r="AJQ59" s="34">
        <v>1.5264452435076237E-2</v>
      </c>
      <c r="AJR59" s="34">
        <v>3.3398047089576721E-2</v>
      </c>
      <c r="AJS59" t="s">
        <v>832</v>
      </c>
      <c r="AJT59" t="s">
        <v>843</v>
      </c>
      <c r="AJU59" t="s">
        <v>843</v>
      </c>
      <c r="AJV59" t="s">
        <v>843</v>
      </c>
      <c r="AJW59" s="34">
        <v>1.0646809823811054E-2</v>
      </c>
      <c r="AJX59" s="34">
        <v>7.6963300816714764E-3</v>
      </c>
      <c r="AJY59" s="34">
        <v>1.160107646137476E-2</v>
      </c>
      <c r="AJZ59" s="34">
        <v>8.2225287333130836E-3</v>
      </c>
      <c r="AKA59" s="34">
        <v>9.4078276306390762E-3</v>
      </c>
      <c r="AKB59" t="s">
        <v>830</v>
      </c>
      <c r="AKC59" t="s">
        <v>843</v>
      </c>
      <c r="AKD59" t="s">
        <v>843</v>
      </c>
      <c r="AKE59" t="s">
        <v>843</v>
      </c>
      <c r="AKF59" s="34">
        <v>7.1681123226881027E-3</v>
      </c>
      <c r="AKG59" s="34">
        <v>4.31065633893013E-3</v>
      </c>
      <c r="AKH59" s="34">
        <v>5.9509607963263988E-3</v>
      </c>
      <c r="AKI59" s="34">
        <v>2.6220902800559998E-3</v>
      </c>
      <c r="AKJ59" s="34">
        <v>1.516434270888567E-2</v>
      </c>
      <c r="AKK59" t="s">
        <v>832</v>
      </c>
      <c r="AKL59" t="s">
        <v>843</v>
      </c>
      <c r="AKM59" s="34">
        <v>52960</v>
      </c>
      <c r="AKN59" t="s">
        <v>832</v>
      </c>
      <c r="AKO59" t="s">
        <v>843</v>
      </c>
      <c r="AKP59" s="34">
        <v>52209.109375</v>
      </c>
      <c r="AKQ59" t="s">
        <v>830</v>
      </c>
      <c r="AKR59" t="s">
        <v>843</v>
      </c>
      <c r="AKS59" s="34">
        <v>44910.441728280101</v>
      </c>
      <c r="AKT59" t="s">
        <v>832</v>
      </c>
      <c r="AKU59" t="s">
        <v>843</v>
      </c>
      <c r="AKV59" s="34">
        <v>54966.488836108801</v>
      </c>
      <c r="AKW59" t="s">
        <v>832</v>
      </c>
      <c r="AKX59" t="s">
        <v>843</v>
      </c>
      <c r="AKY59" s="34">
        <v>0.18173867464065552</v>
      </c>
      <c r="AKZ59" s="34">
        <v>0.17788855731487274</v>
      </c>
      <c r="ALA59" s="34">
        <v>0.16641293466091156</v>
      </c>
      <c r="ALB59" s="34">
        <v>0.15614256262779236</v>
      </c>
      <c r="ALC59" s="34">
        <v>0.14947310090065002</v>
      </c>
      <c r="ALD59" t="s">
        <v>830</v>
      </c>
      <c r="ALE59" t="s">
        <v>843</v>
      </c>
      <c r="ALF59" t="s">
        <v>843</v>
      </c>
      <c r="ALG59" t="s">
        <v>843</v>
      </c>
      <c r="ALH59" s="34">
        <v>0.21543285250663757</v>
      </c>
      <c r="ALI59" s="34">
        <v>0.21370925009250641</v>
      </c>
      <c r="ALJ59" s="34">
        <v>0.20550224184989929</v>
      </c>
      <c r="ALK59" s="34">
        <v>0.2016560286283493</v>
      </c>
      <c r="ALL59" s="34">
        <v>0.20628273487091064</v>
      </c>
      <c r="ALM59" t="s">
        <v>832</v>
      </c>
    </row>
    <row r="60" spans="1:1001">
      <c r="A60" t="s">
        <v>512</v>
      </c>
      <c r="B60" t="s">
        <v>178</v>
      </c>
      <c r="C60" t="s">
        <v>247</v>
      </c>
      <c r="D60" s="34">
        <v>3.9769917726516724E-2</v>
      </c>
      <c r="E60" t="s">
        <v>465</v>
      </c>
      <c r="F60" s="34">
        <v>4.5501790940761566E-2</v>
      </c>
      <c r="G60" t="s">
        <v>1464</v>
      </c>
      <c r="H60" s="34">
        <v>4.1475988924503326E-2</v>
      </c>
      <c r="I60" t="s">
        <v>1294</v>
      </c>
      <c r="J60" s="34">
        <v>3.565201535820961E-2</v>
      </c>
      <c r="K60" t="s">
        <v>1521</v>
      </c>
      <c r="L60" s="34"/>
      <c r="M60" t="s">
        <v>465</v>
      </c>
      <c r="N60" s="34">
        <v>0.55762004852294922</v>
      </c>
      <c r="O60" s="34"/>
      <c r="P60" t="s">
        <v>1459</v>
      </c>
      <c r="Q60" s="34"/>
      <c r="R60" t="s">
        <v>1459</v>
      </c>
      <c r="S60" s="34"/>
      <c r="T60" t="s">
        <v>1459</v>
      </c>
      <c r="U60" s="34"/>
      <c r="V60" t="s">
        <v>1459</v>
      </c>
      <c r="W60" t="s">
        <v>843</v>
      </c>
      <c r="X60" t="s">
        <v>1464</v>
      </c>
      <c r="Y60" s="34">
        <v>0.55226528644561768</v>
      </c>
      <c r="Z60" s="34"/>
      <c r="AA60" t="s">
        <v>1459</v>
      </c>
      <c r="AB60" s="34"/>
      <c r="AC60" t="s">
        <v>1459</v>
      </c>
      <c r="AD60" s="34">
        <v>0.60247468948364258</v>
      </c>
      <c r="AE60" t="s">
        <v>1464</v>
      </c>
      <c r="AF60" s="34">
        <v>0.55226528644561768</v>
      </c>
      <c r="AG60" t="s">
        <v>1464</v>
      </c>
      <c r="AH60" t="s">
        <v>843</v>
      </c>
      <c r="AI60" t="s">
        <v>1294</v>
      </c>
      <c r="AJ60" s="34">
        <v>0.53900229930877686</v>
      </c>
      <c r="AK60" s="34"/>
      <c r="AL60" t="s">
        <v>1459</v>
      </c>
      <c r="AM60" s="34"/>
      <c r="AN60" t="s">
        <v>1459</v>
      </c>
      <c r="AO60" s="34">
        <v>0.59522002935409546</v>
      </c>
      <c r="AP60" t="s">
        <v>1294</v>
      </c>
      <c r="AQ60" s="34">
        <v>0.53900229930877686</v>
      </c>
      <c r="AR60" t="s">
        <v>1294</v>
      </c>
      <c r="AS60" t="s">
        <v>843</v>
      </c>
      <c r="AT60" t="s">
        <v>1521</v>
      </c>
      <c r="AU60" s="34">
        <v>0.48049458861351013</v>
      </c>
      <c r="AV60" s="34"/>
      <c r="AW60" t="s">
        <v>1459</v>
      </c>
      <c r="AX60" s="34"/>
      <c r="AY60" t="s">
        <v>1459</v>
      </c>
      <c r="AZ60" s="34">
        <v>0.54279345273971558</v>
      </c>
      <c r="BA60" t="s">
        <v>1521</v>
      </c>
      <c r="BB60" s="34">
        <v>0.48049458861351013</v>
      </c>
      <c r="BC60" t="s">
        <v>1521</v>
      </c>
      <c r="BD60" t="s">
        <v>843</v>
      </c>
      <c r="BE60" s="34">
        <v>0.54523499805254672</v>
      </c>
      <c r="BF60" t="s">
        <v>465</v>
      </c>
      <c r="BG60" t="s">
        <v>843</v>
      </c>
      <c r="BH60" t="s">
        <v>465</v>
      </c>
      <c r="BI60" s="34">
        <v>3.0569381713867188</v>
      </c>
      <c r="BJ60" t="s">
        <v>819</v>
      </c>
      <c r="BK60" s="34">
        <v>13.699443817138672</v>
      </c>
      <c r="BL60" t="s">
        <v>1294</v>
      </c>
      <c r="BM60" s="34">
        <v>6.655022144317627</v>
      </c>
      <c r="BN60" t="s">
        <v>1521</v>
      </c>
      <c r="BO60" s="34">
        <v>3.5100204944610596</v>
      </c>
      <c r="BP60" t="s">
        <v>843</v>
      </c>
      <c r="BQ60" s="34">
        <v>2.3396694660186768</v>
      </c>
      <c r="BR60" t="s">
        <v>465</v>
      </c>
      <c r="BS60" s="34"/>
      <c r="BT60" t="s">
        <v>843</v>
      </c>
      <c r="BU60" s="34">
        <v>3.3246822357177734</v>
      </c>
      <c r="BV60" t="s">
        <v>1552</v>
      </c>
      <c r="BW60" t="s">
        <v>843</v>
      </c>
      <c r="BX60" s="34">
        <v>2.5122501850128174</v>
      </c>
      <c r="BY60" t="s">
        <v>465</v>
      </c>
      <c r="BZ60" t="s">
        <v>843</v>
      </c>
      <c r="CA60" t="s">
        <v>465</v>
      </c>
      <c r="CB60" s="34">
        <v>5.4214815609157085E-3</v>
      </c>
      <c r="CC60" s="34">
        <v>4.6930694952607155E-3</v>
      </c>
      <c r="CD60" s="34">
        <v>4.7089480794966221E-3</v>
      </c>
      <c r="CE60" s="34">
        <v>3.8022354710847139E-3</v>
      </c>
      <c r="CF60" s="34">
        <v>3.8022384978830814E-3</v>
      </c>
      <c r="CG60" t="s">
        <v>843</v>
      </c>
      <c r="CH60" t="s">
        <v>465</v>
      </c>
      <c r="CI60" s="34">
        <v>6.4205015078186989E-3</v>
      </c>
      <c r="CJ60" s="34">
        <v>5.952516570687294E-3</v>
      </c>
      <c r="CK60" s="34">
        <v>5.778125487267971E-3</v>
      </c>
      <c r="CL60" s="34">
        <v>5.6714778766036034E-3</v>
      </c>
      <c r="CM60" s="34">
        <v>5.6387479417026043E-3</v>
      </c>
      <c r="CN60" t="s">
        <v>843</v>
      </c>
      <c r="CO60" t="s">
        <v>465</v>
      </c>
      <c r="CP60" s="34">
        <v>5.9743542224168777E-3</v>
      </c>
      <c r="CQ60" s="34">
        <v>5.7432614266872406E-3</v>
      </c>
      <c r="CR60" s="34">
        <v>5.7246191427111626E-3</v>
      </c>
      <c r="CS60" s="34">
        <v>5.6582079268991947E-3</v>
      </c>
      <c r="CT60" s="34">
        <v>5.6660785339772701E-3</v>
      </c>
      <c r="CU60" t="s">
        <v>843</v>
      </c>
      <c r="CV60" t="s">
        <v>465</v>
      </c>
      <c r="CW60" s="34">
        <v>5.7653733529150486E-3</v>
      </c>
      <c r="CX60" s="34">
        <v>5.6581948883831501E-3</v>
      </c>
      <c r="CY60" s="34">
        <v>5.5668866261839867E-3</v>
      </c>
      <c r="CZ60" s="34">
        <v>5.4930443875491619E-3</v>
      </c>
      <c r="DA60" s="34">
        <v>5.49300666898489E-3</v>
      </c>
      <c r="DB60" t="s">
        <v>843</v>
      </c>
      <c r="DC60" s="34"/>
      <c r="DD60" s="34"/>
      <c r="DE60" s="34"/>
      <c r="DF60" s="34"/>
      <c r="DG60" s="34"/>
      <c r="DH60" t="s">
        <v>1460</v>
      </c>
      <c r="DI60" t="s">
        <v>843</v>
      </c>
      <c r="DJ60" s="34"/>
      <c r="DK60" s="34"/>
      <c r="DL60" s="34"/>
      <c r="DM60" s="34"/>
      <c r="DN60" s="34"/>
      <c r="DO60" t="s">
        <v>1460</v>
      </c>
      <c r="DP60" t="s">
        <v>843</v>
      </c>
      <c r="DQ60" s="34"/>
      <c r="DR60" t="s">
        <v>1460</v>
      </c>
      <c r="DS60" t="s">
        <v>843</v>
      </c>
      <c r="DT60" t="s">
        <v>843</v>
      </c>
      <c r="DU60" s="34"/>
      <c r="DV60" t="s">
        <v>1460</v>
      </c>
      <c r="DW60" t="s">
        <v>843</v>
      </c>
      <c r="DX60" t="s">
        <v>843</v>
      </c>
      <c r="DY60" t="s">
        <v>465</v>
      </c>
      <c r="DZ60" s="34">
        <v>2.1715874318033457E-3</v>
      </c>
      <c r="EA60" s="34">
        <v>3.2348956447094679E-3</v>
      </c>
      <c r="EB60" s="34">
        <v>-7.9938117414712906E-4</v>
      </c>
      <c r="EC60" s="34">
        <v>-6.023443304002285E-3</v>
      </c>
      <c r="ED60" s="34">
        <v>1.3055985793471336E-2</v>
      </c>
      <c r="EE60" t="s">
        <v>843</v>
      </c>
      <c r="EF60" t="s">
        <v>465</v>
      </c>
      <c r="EG60" s="34">
        <v>3.6000001709908247E-3</v>
      </c>
      <c r="EH60" s="34">
        <v>2.5999997742474079E-3</v>
      </c>
      <c r="EI60" s="34">
        <v>-9.9999961093999445E-5</v>
      </c>
      <c r="EJ60" s="34">
        <v>1.999999862164259E-3</v>
      </c>
      <c r="EK60" s="34">
        <v>1.0000000474974513E-3</v>
      </c>
      <c r="EL60" t="s">
        <v>843</v>
      </c>
      <c r="EM60" t="s">
        <v>465</v>
      </c>
      <c r="EN60" s="34">
        <v>3.5073859617114067E-3</v>
      </c>
      <c r="EO60" s="34">
        <v>2.6816804893314838E-3</v>
      </c>
      <c r="EP60" s="34">
        <v>-1.4286595396697521E-3</v>
      </c>
      <c r="EQ60" s="34">
        <v>5.0182463601231575E-3</v>
      </c>
      <c r="ER60" s="34">
        <v>7.3443073779344559E-3</v>
      </c>
      <c r="ES60" t="s">
        <v>843</v>
      </c>
      <c r="ET60" t="s">
        <v>465</v>
      </c>
      <c r="EU60" s="34">
        <v>3.8306564092636108E-3</v>
      </c>
      <c r="EV60" s="34">
        <v>2.7025560848414898E-3</v>
      </c>
      <c r="EW60" s="34">
        <v>3.3236271701753139E-3</v>
      </c>
      <c r="EX60" s="34">
        <v>4.6387426555156708E-3</v>
      </c>
      <c r="EY60" s="34">
        <v>-7.6699157943949103E-5</v>
      </c>
      <c r="EZ60" t="s">
        <v>843</v>
      </c>
      <c r="FA60" t="s">
        <v>465</v>
      </c>
      <c r="FB60" s="34">
        <v>-4.2330138385295868E-3</v>
      </c>
      <c r="FC60" s="34">
        <v>-5.191451869904995E-3</v>
      </c>
      <c r="FD60" s="34">
        <v>-1.7498646629974246E-3</v>
      </c>
      <c r="FE60" s="34">
        <v>-1.8796479562297463E-3</v>
      </c>
      <c r="FF60" s="34">
        <v>1.3925275765359402E-2</v>
      </c>
      <c r="FG60" t="s">
        <v>843</v>
      </c>
      <c r="FH60" s="34"/>
      <c r="FI60" s="34"/>
      <c r="FJ60" s="34"/>
      <c r="FK60" s="34"/>
      <c r="FL60" s="34"/>
      <c r="FM60" t="s">
        <v>843</v>
      </c>
      <c r="FN60" t="s">
        <v>843</v>
      </c>
      <c r="FO60" s="34"/>
      <c r="FP60" t="s">
        <v>1460</v>
      </c>
      <c r="FQ60" t="s">
        <v>843</v>
      </c>
      <c r="FR60" t="s">
        <v>843</v>
      </c>
      <c r="FS60" s="34"/>
      <c r="FT60" t="s">
        <v>1460</v>
      </c>
      <c r="FU60" t="s">
        <v>843</v>
      </c>
      <c r="FV60" t="s">
        <v>843</v>
      </c>
      <c r="FW60" s="34"/>
      <c r="FX60" t="s">
        <v>1460</v>
      </c>
      <c r="FY60" t="s">
        <v>843</v>
      </c>
      <c r="FZ60" s="34"/>
      <c r="GA60" s="34"/>
      <c r="GB60" s="34"/>
      <c r="GC60" s="34"/>
      <c r="GD60" s="34"/>
      <c r="GE60" t="s">
        <v>1460</v>
      </c>
      <c r="GF60" t="s">
        <v>843</v>
      </c>
      <c r="GG60" s="34">
        <v>-0.1473003625869751</v>
      </c>
      <c r="GH60" s="34">
        <v>-0.1473003625869751</v>
      </c>
      <c r="GI60" s="34">
        <v>-0.1473003625869751</v>
      </c>
      <c r="GJ60" s="34">
        <v>-0.1473003625869751</v>
      </c>
      <c r="GK60" s="34">
        <v>-0.10886130481958389</v>
      </c>
      <c r="GL60" t="s">
        <v>832</v>
      </c>
      <c r="GM60" t="s">
        <v>843</v>
      </c>
      <c r="GN60" s="34"/>
      <c r="GO60" t="s">
        <v>1460</v>
      </c>
      <c r="GP60" t="s">
        <v>843</v>
      </c>
      <c r="GQ60" t="s">
        <v>843</v>
      </c>
      <c r="GR60" s="34">
        <v>5.3625936508178711</v>
      </c>
      <c r="GS60" s="34">
        <v>5.3625936508178711</v>
      </c>
      <c r="GT60" s="34">
        <v>5.3845725059509277</v>
      </c>
      <c r="GU60" s="34">
        <v>3.6686849594116211</v>
      </c>
      <c r="GV60" s="34">
        <v>0.18183086812496185</v>
      </c>
      <c r="GW60" t="s">
        <v>832</v>
      </c>
      <c r="GX60" t="s">
        <v>843</v>
      </c>
      <c r="GY60" t="s">
        <v>843</v>
      </c>
      <c r="GZ60" t="s">
        <v>843</v>
      </c>
      <c r="HA60" t="s">
        <v>843</v>
      </c>
      <c r="HB60" t="s">
        <v>843</v>
      </c>
      <c r="HC60" t="s">
        <v>843</v>
      </c>
      <c r="HD60" t="s">
        <v>843</v>
      </c>
      <c r="HE60" t="s">
        <v>843</v>
      </c>
      <c r="HF60" t="s">
        <v>843</v>
      </c>
      <c r="HG60" t="s">
        <v>843</v>
      </c>
      <c r="HH60" s="34">
        <v>39658</v>
      </c>
      <c r="HI60" s="34">
        <v>41054</v>
      </c>
      <c r="HJ60" s="34">
        <v>42456</v>
      </c>
      <c r="HK60" s="34">
        <v>43862</v>
      </c>
      <c r="HL60" s="34">
        <v>45286</v>
      </c>
      <c r="HM60" s="34">
        <v>46727</v>
      </c>
      <c r="HN60" s="34">
        <v>48177</v>
      </c>
      <c r="HO60" s="34">
        <v>49647</v>
      </c>
      <c r="HP60" s="34">
        <v>51123</v>
      </c>
      <c r="HQ60" s="34">
        <v>52602</v>
      </c>
      <c r="HR60" s="34">
        <v>54074</v>
      </c>
      <c r="HS60" s="34">
        <v>55492</v>
      </c>
      <c r="HT60" s="34">
        <v>56860</v>
      </c>
      <c r="HU60" s="34">
        <v>58212</v>
      </c>
      <c r="HV60" s="34">
        <v>59559</v>
      </c>
      <c r="HW60" s="34">
        <v>60911</v>
      </c>
      <c r="HX60" s="34">
        <v>62255</v>
      </c>
      <c r="HY60" s="34">
        <v>63581</v>
      </c>
      <c r="HZ60" s="34">
        <v>64884</v>
      </c>
      <c r="IA60" s="34">
        <v>66134</v>
      </c>
      <c r="IB60" s="34">
        <v>67311</v>
      </c>
      <c r="IC60" s="34">
        <v>68136</v>
      </c>
      <c r="ID60" s="34">
        <v>68706</v>
      </c>
      <c r="IE60" s="34">
        <v>69310</v>
      </c>
      <c r="IF60" s="34">
        <v>69885</v>
      </c>
      <c r="IG60" s="34">
        <v>70445</v>
      </c>
      <c r="IH60" s="34">
        <v>70981</v>
      </c>
      <c r="II60" s="34">
        <v>71492</v>
      </c>
      <c r="IJ60" s="34">
        <v>71980</v>
      </c>
      <c r="IK60" s="34">
        <v>72438</v>
      </c>
      <c r="IL60" s="34">
        <v>72865</v>
      </c>
      <c r="IM60" s="34">
        <v>73263</v>
      </c>
      <c r="IN60" s="34">
        <v>73636</v>
      </c>
      <c r="IO60" s="34">
        <v>73979</v>
      </c>
      <c r="IP60" s="34">
        <v>74291</v>
      </c>
      <c r="IQ60" s="34">
        <v>74585</v>
      </c>
      <c r="IR60" s="34">
        <v>74859</v>
      </c>
      <c r="IS60" s="34">
        <v>75111</v>
      </c>
      <c r="IT60" s="34">
        <v>75342</v>
      </c>
      <c r="IU60" s="34">
        <v>75559</v>
      </c>
      <c r="IV60" s="34">
        <v>75762</v>
      </c>
      <c r="IW60" s="34">
        <v>75957</v>
      </c>
      <c r="IX60" s="34">
        <v>76145</v>
      </c>
      <c r="IY60" s="34">
        <v>76334</v>
      </c>
      <c r="IZ60" s="34">
        <v>76523</v>
      </c>
      <c r="JA60" s="34">
        <v>76712</v>
      </c>
      <c r="JB60" s="34">
        <v>76907</v>
      </c>
      <c r="JC60" s="34">
        <v>77097</v>
      </c>
      <c r="JD60" s="34">
        <v>77280</v>
      </c>
      <c r="JE60" s="34">
        <v>77463</v>
      </c>
      <c r="JF60" s="34">
        <v>77633</v>
      </c>
      <c r="JG60" s="34">
        <v>77784</v>
      </c>
      <c r="JH60" s="34">
        <v>77919</v>
      </c>
      <c r="JI60" s="34">
        <v>78028</v>
      </c>
      <c r="JJ60" s="34">
        <v>78108</v>
      </c>
      <c r="JK60" s="34">
        <v>78161</v>
      </c>
      <c r="JL60" s="34">
        <v>78193</v>
      </c>
      <c r="JM60" s="34">
        <v>78199</v>
      </c>
      <c r="JN60" s="34">
        <v>78168</v>
      </c>
      <c r="JO60" s="34">
        <v>78117</v>
      </c>
      <c r="JP60" s="34">
        <v>78055</v>
      </c>
      <c r="JQ60" s="34">
        <v>77972</v>
      </c>
      <c r="JR60" s="34">
        <v>77882</v>
      </c>
      <c r="JS60" s="34">
        <v>77776</v>
      </c>
      <c r="JT60" s="34">
        <v>77663</v>
      </c>
      <c r="JU60" s="34">
        <v>77543</v>
      </c>
      <c r="JV60" s="34">
        <v>77413</v>
      </c>
      <c r="JW60" s="34">
        <v>77284</v>
      </c>
      <c r="JX60" s="34">
        <v>77150</v>
      </c>
      <c r="JY60" s="34">
        <v>77017</v>
      </c>
      <c r="JZ60" s="34">
        <v>76880</v>
      </c>
      <c r="KA60" s="34">
        <v>76755</v>
      </c>
      <c r="KB60" s="34">
        <v>76640</v>
      </c>
      <c r="KC60" s="34">
        <v>76521</v>
      </c>
      <c r="KD60" s="34">
        <v>76414</v>
      </c>
      <c r="KE60" s="34">
        <v>76330</v>
      </c>
      <c r="KF60" s="34">
        <v>76263</v>
      </c>
      <c r="KG60" s="34">
        <v>76204</v>
      </c>
      <c r="KH60" s="34">
        <v>76170</v>
      </c>
      <c r="KI60" s="34">
        <v>76151</v>
      </c>
      <c r="KJ60" s="34">
        <v>76153</v>
      </c>
      <c r="KK60" s="34">
        <v>76183</v>
      </c>
      <c r="KL60" s="34">
        <v>76234</v>
      </c>
      <c r="KM60" s="34">
        <v>76299</v>
      </c>
      <c r="KN60" s="34">
        <v>76380</v>
      </c>
      <c r="KO60" s="34">
        <v>76483</v>
      </c>
      <c r="KP60" s="34">
        <v>76597</v>
      </c>
      <c r="KQ60" s="34">
        <v>76726</v>
      </c>
      <c r="KR60" s="34">
        <v>76865</v>
      </c>
      <c r="KS60" s="34">
        <v>77011</v>
      </c>
      <c r="KT60" s="34">
        <v>77162</v>
      </c>
      <c r="KU60" s="34">
        <v>77316</v>
      </c>
      <c r="KV60" s="34">
        <v>77475</v>
      </c>
      <c r="KW60" s="34">
        <v>77642</v>
      </c>
      <c r="KX60" s="34">
        <v>77805</v>
      </c>
      <c r="KY60" s="34">
        <v>77966</v>
      </c>
      <c r="KZ60" s="34">
        <v>78126</v>
      </c>
      <c r="LA60" s="34">
        <v>78282</v>
      </c>
      <c r="LB60" s="34">
        <v>78428</v>
      </c>
      <c r="LC60" s="34">
        <v>78570</v>
      </c>
      <c r="LD60" s="34">
        <v>78712</v>
      </c>
      <c r="LE60" t="s">
        <v>843</v>
      </c>
      <c r="LF60" t="s">
        <v>843</v>
      </c>
      <c r="LG60" t="s">
        <v>843</v>
      </c>
      <c r="LH60" s="34">
        <v>3.4973353147506714E-2</v>
      </c>
      <c r="LI60" s="34">
        <v>3.4595578908920288E-2</v>
      </c>
      <c r="LJ60" s="34">
        <v>3.3579971641302109E-2</v>
      </c>
      <c r="LK60" s="34">
        <v>3.2580096274614334E-2</v>
      </c>
      <c r="LL60" s="34">
        <v>3.1949590891599655E-2</v>
      </c>
      <c r="LM60" s="34">
        <v>3.1324222683906555E-2</v>
      </c>
      <c r="LN60" s="34">
        <v>3.0559573322534561E-2</v>
      </c>
      <c r="LO60" s="34">
        <v>3.0056236311793327E-2</v>
      </c>
      <c r="LP60" s="34">
        <v>2.9296528548002243E-2</v>
      </c>
      <c r="LQ60" s="34">
        <v>2.8519647195935249E-2</v>
      </c>
      <c r="LR60" s="34">
        <v>2.7599336579442024E-2</v>
      </c>
      <c r="LS60" s="34">
        <v>2.5885388255119324E-2</v>
      </c>
      <c r="LT60" s="34">
        <v>2.4353239685297012E-2</v>
      </c>
      <c r="LU60" s="34">
        <v>2.3499412462115288E-2</v>
      </c>
      <c r="LV60" s="34">
        <v>2.2875899448990822E-2</v>
      </c>
      <c r="LW60" s="34">
        <v>2.2446364164352417E-2</v>
      </c>
      <c r="LX60" s="34">
        <v>2.1825071424245834E-2</v>
      </c>
      <c r="LY60" s="34">
        <v>2.1075829863548279E-2</v>
      </c>
      <c r="LZ60" s="34">
        <v>2.0286377519369125E-2</v>
      </c>
      <c r="MA60" s="34">
        <v>1.9081925973296165E-2</v>
      </c>
      <c r="MB60" s="34">
        <v>1.7640683799982071E-2</v>
      </c>
      <c r="MC60" s="34">
        <v>1.2182037346065044E-2</v>
      </c>
      <c r="MD60" s="34">
        <v>8.3308238536119461E-3</v>
      </c>
      <c r="ME60" s="34">
        <v>8.7526645511388779E-3</v>
      </c>
      <c r="MF60" s="34">
        <v>8.2618379965424538E-3</v>
      </c>
      <c r="MG60" s="34">
        <v>7.9812295734882355E-3</v>
      </c>
      <c r="MH60" s="34">
        <v>7.5799720361828804E-3</v>
      </c>
      <c r="MI60" s="34">
        <v>7.1733198128640652E-3</v>
      </c>
      <c r="MJ60" s="34">
        <v>6.8027474917471409E-3</v>
      </c>
      <c r="MK60" s="34">
        <v>6.3427207060158253E-3</v>
      </c>
      <c r="ML60" s="34">
        <v>5.8773905038833618E-3</v>
      </c>
      <c r="MM60" s="34">
        <v>5.4472927004098892E-3</v>
      </c>
      <c r="MN60" s="34">
        <v>5.0783301703631878E-3</v>
      </c>
      <c r="MO60" s="34">
        <v>4.6472325921058655E-3</v>
      </c>
      <c r="MP60" s="34">
        <v>4.208544734865427E-3</v>
      </c>
      <c r="MQ60" s="34">
        <v>3.949600737541914E-3</v>
      </c>
      <c r="MR60" s="34">
        <v>3.6669294349849224E-3</v>
      </c>
      <c r="MS60" s="34">
        <v>3.3606751821935177E-3</v>
      </c>
      <c r="MT60" s="34">
        <v>3.0707288533449173E-3</v>
      </c>
      <c r="MU60" s="34">
        <v>2.8760598506778479E-3</v>
      </c>
      <c r="MV60" s="34">
        <v>2.6830397546291351E-3</v>
      </c>
      <c r="MW60" s="34">
        <v>2.5705429725348949E-3</v>
      </c>
      <c r="MX60" s="34">
        <v>2.4720265064388514E-3</v>
      </c>
      <c r="MY60" s="34">
        <v>2.479031216353178E-3</v>
      </c>
      <c r="MZ60" s="34">
        <v>2.4729007855057716E-3</v>
      </c>
      <c r="NA60" s="34">
        <v>2.4668006226420403E-3</v>
      </c>
      <c r="NB60" s="34">
        <v>2.5387497153133154E-3</v>
      </c>
      <c r="NC60" s="34">
        <v>2.4674695450812578E-3</v>
      </c>
      <c r="ND60" s="34">
        <v>2.3708206135779619E-3</v>
      </c>
      <c r="NE60" s="34">
        <v>2.3652131203562021E-3</v>
      </c>
      <c r="NF60" s="34">
        <v>2.1921915467828512E-3</v>
      </c>
      <c r="NG60" s="34">
        <v>1.9431599648669362E-3</v>
      </c>
      <c r="NH60" s="34">
        <v>1.7340710619464517E-3</v>
      </c>
      <c r="NI60" s="34">
        <v>1.3979111099615693E-3</v>
      </c>
      <c r="NJ60" s="34">
        <v>1.0247477330267429E-3</v>
      </c>
      <c r="NK60" s="34">
        <v>6.7831756314262748E-4</v>
      </c>
      <c r="NL60" s="34">
        <v>4.0932756382972002E-4</v>
      </c>
      <c r="NM60" s="34">
        <v>7.6730269938707352E-5</v>
      </c>
      <c r="NN60" s="34">
        <v>-3.965031064581126E-4</v>
      </c>
      <c r="NO60" s="34">
        <v>-6.526538054458797E-4</v>
      </c>
      <c r="NP60" s="34">
        <v>-7.9399638343602419E-4</v>
      </c>
      <c r="NQ60" s="34">
        <v>-1.0639185784384608E-3</v>
      </c>
      <c r="NR60" s="34">
        <v>-1.1549271875992417E-3</v>
      </c>
      <c r="NS60" s="34">
        <v>-1.3619604287669063E-3</v>
      </c>
      <c r="NT60" s="34">
        <v>-1.4539468102157116E-3</v>
      </c>
      <c r="NU60" s="34">
        <v>-1.5463322633877397E-3</v>
      </c>
      <c r="NV60" s="34">
        <v>-1.6778960125520825E-3</v>
      </c>
      <c r="NW60" s="34">
        <v>-1.6677767271175981E-3</v>
      </c>
      <c r="NX60" s="34">
        <v>-1.7353695584461093E-3</v>
      </c>
      <c r="NY60" s="34">
        <v>-1.7254020785912871E-3</v>
      </c>
      <c r="NZ60" s="34">
        <v>-1.7804120434448123E-3</v>
      </c>
      <c r="OA60" s="34">
        <v>-1.6272336943075061E-3</v>
      </c>
      <c r="OB60" s="34">
        <v>-1.4993972145020962E-3</v>
      </c>
      <c r="OC60" s="34">
        <v>-1.5539206797257066E-3</v>
      </c>
      <c r="OD60" s="34">
        <v>-1.3992874883115292E-3</v>
      </c>
      <c r="OE60" s="34">
        <v>-1.0998796205967665E-3</v>
      </c>
      <c r="OF60" s="34">
        <v>-8.7815307779237628E-4</v>
      </c>
      <c r="OG60" s="34">
        <v>-7.7393802348524332E-4</v>
      </c>
      <c r="OH60" s="34">
        <v>-4.4627036550082266E-4</v>
      </c>
      <c r="OI60" s="34">
        <v>-2.4947314523160458E-4</v>
      </c>
      <c r="OJ60" s="34">
        <v>2.6263262043357827E-5</v>
      </c>
      <c r="OK60" s="34">
        <v>3.938661830034107E-4</v>
      </c>
      <c r="OL60" s="34">
        <v>6.6921673715114594E-4</v>
      </c>
      <c r="OM60" s="34">
        <v>8.5227465024217963E-4</v>
      </c>
      <c r="ON60" s="34">
        <v>1.0610497556626797E-3</v>
      </c>
      <c r="OO60" s="34">
        <v>1.3476121239364147E-3</v>
      </c>
      <c r="OP60" s="34">
        <v>1.489417627453804E-3</v>
      </c>
      <c r="OQ60" s="34">
        <v>1.6827224753797054E-3</v>
      </c>
      <c r="OR60" s="34">
        <v>1.8100023735314608E-3</v>
      </c>
      <c r="OS60" s="34">
        <v>1.8976323772221804E-3</v>
      </c>
      <c r="OT60" s="34">
        <v>1.9588391296565533E-3</v>
      </c>
      <c r="OU60" s="34">
        <v>1.9938121549785137E-3</v>
      </c>
      <c r="OV60" s="34">
        <v>2.0543837454169989E-3</v>
      </c>
      <c r="OW60" s="34">
        <v>2.1532143000513315E-3</v>
      </c>
      <c r="OX60" s="34">
        <v>2.0971784833818674E-3</v>
      </c>
      <c r="OY60" s="34">
        <v>2.0671377424150705E-3</v>
      </c>
      <c r="OZ60" s="34">
        <v>2.0500738173723221E-3</v>
      </c>
      <c r="PA60" s="34">
        <v>1.9947835244238377E-3</v>
      </c>
      <c r="PB60" s="34">
        <v>1.8633148865774274E-3</v>
      </c>
      <c r="PC60" s="34">
        <v>1.8089407822117209E-3</v>
      </c>
      <c r="PD60" s="34">
        <v>1.8056744011119008E-3</v>
      </c>
      <c r="PE60" t="s">
        <v>1300</v>
      </c>
      <c r="PF60" t="s">
        <v>843</v>
      </c>
      <c r="PG60" t="s">
        <v>843</v>
      </c>
      <c r="PH60" t="s">
        <v>843</v>
      </c>
      <c r="PI60" t="s">
        <v>843</v>
      </c>
      <c r="PJ60" t="s">
        <v>1300</v>
      </c>
      <c r="PK60" s="34">
        <v>0.49089717864990234</v>
      </c>
      <c r="PL60" s="34">
        <v>0.49145027995109558</v>
      </c>
      <c r="PM60" s="34">
        <v>0.49203881621360779</v>
      </c>
      <c r="PN60" s="34">
        <v>0.49256759881973267</v>
      </c>
      <c r="PO60" s="34">
        <v>0.49293380975723267</v>
      </c>
      <c r="PP60" s="34">
        <v>0.49320521950721741</v>
      </c>
      <c r="PQ60" s="34">
        <v>0.49353426694869995</v>
      </c>
      <c r="PR60" s="34">
        <v>0.49394726753234863</v>
      </c>
      <c r="PS60" s="34">
        <v>0.49437630176544189</v>
      </c>
      <c r="PT60" s="34">
        <v>0.49490514397621155</v>
      </c>
      <c r="PU60" s="34">
        <v>0.4955616295337677</v>
      </c>
      <c r="PV60" s="34">
        <v>0.49681034684181213</v>
      </c>
      <c r="PW60" s="34">
        <v>0.49855786561965942</v>
      </c>
      <c r="PX60" s="34">
        <v>0.50010305643081665</v>
      </c>
      <c r="PY60" s="34">
        <v>0.50123405456542969</v>
      </c>
      <c r="PZ60" s="34">
        <v>0.50191265344619751</v>
      </c>
      <c r="QA60" s="34">
        <v>0.50228899717330933</v>
      </c>
      <c r="QB60" s="34">
        <v>0.50257152318954468</v>
      </c>
      <c r="QC60" s="34">
        <v>0.50285124778747559</v>
      </c>
      <c r="QD60" s="34">
        <v>0.50329631567001343</v>
      </c>
      <c r="QE60" s="34">
        <v>0.50424152612686157</v>
      </c>
      <c r="QF60" s="34">
        <v>0.50484323501586914</v>
      </c>
      <c r="QG60" s="34">
        <v>0.50459933280944824</v>
      </c>
      <c r="QH60" s="34">
        <v>0.50415521860122681</v>
      </c>
      <c r="QI60" s="34">
        <v>0.50369894504547119</v>
      </c>
      <c r="QJ60" s="34">
        <v>0.50322949886322021</v>
      </c>
      <c r="QK60" s="34">
        <v>0.50274014472961426</v>
      </c>
      <c r="QL60" s="34">
        <v>0.50226598978042603</v>
      </c>
      <c r="QM60" s="34">
        <v>0.50179219245910645</v>
      </c>
      <c r="QN60" s="34">
        <v>0.50125622749328613</v>
      </c>
      <c r="QO60" s="34">
        <v>0.50074797868728638</v>
      </c>
      <c r="QP60" s="34">
        <v>0.50026613473892212</v>
      </c>
      <c r="QQ60" s="34">
        <v>0.49976912140846252</v>
      </c>
      <c r="QR60" s="34">
        <v>0.49926331639289856</v>
      </c>
      <c r="QS60" s="34">
        <v>0.49875488877296448</v>
      </c>
      <c r="QT60" s="34">
        <v>0.49822351336479187</v>
      </c>
      <c r="QU60" s="34">
        <v>0.49770903587341309</v>
      </c>
      <c r="QV60" s="34">
        <v>0.4972108006477356</v>
      </c>
      <c r="QW60" s="34">
        <v>0.49669507145881653</v>
      </c>
      <c r="QX60" s="34">
        <v>0.49619501829147339</v>
      </c>
      <c r="QY60" s="34">
        <v>0.49568384885787964</v>
      </c>
      <c r="QZ60" s="34">
        <v>0.4952012300491333</v>
      </c>
      <c r="RA60" s="34">
        <v>0.49472716450691223</v>
      </c>
      <c r="RB60" s="34">
        <v>0.49426206946372986</v>
      </c>
      <c r="RC60" s="34">
        <v>0.49381232261657715</v>
      </c>
      <c r="RD60" s="34">
        <v>0.49337783455848694</v>
      </c>
      <c r="RE60" s="34">
        <v>0.49295902252197266</v>
      </c>
      <c r="RF60" s="34">
        <v>0.49254834651947021</v>
      </c>
      <c r="RG60" s="34">
        <v>0.49217131733894348</v>
      </c>
      <c r="RH60" s="34">
        <v>0.49179607629776001</v>
      </c>
      <c r="RI60" s="34">
        <v>0.49149203300476074</v>
      </c>
      <c r="RJ60" s="34">
        <v>0.49118071794509888</v>
      </c>
      <c r="RK60" s="34">
        <v>0.49086871743202209</v>
      </c>
      <c r="RL60" s="34">
        <v>0.49058029055595398</v>
      </c>
      <c r="RM60" s="34">
        <v>0.49032109975814819</v>
      </c>
      <c r="RN60" s="34">
        <v>0.49005258083343506</v>
      </c>
      <c r="RO60" s="34">
        <v>0.48982644081115723</v>
      </c>
      <c r="RP60" s="34">
        <v>0.48967379331588745</v>
      </c>
      <c r="RQ60" s="34">
        <v>0.48953536152839661</v>
      </c>
      <c r="RR60" s="34">
        <v>0.4893684983253479</v>
      </c>
      <c r="RS60" s="34">
        <v>0.48923194408416748</v>
      </c>
      <c r="RT60" s="34">
        <v>0.48913711309432983</v>
      </c>
      <c r="RU60" s="34">
        <v>0.48907321691513062</v>
      </c>
      <c r="RV60" s="34">
        <v>0.48903259634971619</v>
      </c>
      <c r="RW60" s="34">
        <v>0.489035964012146</v>
      </c>
      <c r="RX60" s="34">
        <v>0.48904478549957275</v>
      </c>
      <c r="RY60" s="34">
        <v>0.48907807469367981</v>
      </c>
      <c r="RZ60" s="34">
        <v>0.48907923698425293</v>
      </c>
      <c r="SA60" s="34">
        <v>0.48912507295608521</v>
      </c>
      <c r="SB60" s="34">
        <v>0.48921665549278259</v>
      </c>
      <c r="SC60" s="34">
        <v>0.48934704065322876</v>
      </c>
      <c r="SD60" s="34">
        <v>0.48946648836135864</v>
      </c>
      <c r="SE60" s="34">
        <v>0.48957464098930359</v>
      </c>
      <c r="SF60" s="34">
        <v>0.48972177505493164</v>
      </c>
      <c r="SG60" s="34">
        <v>0.48988404870033264</v>
      </c>
      <c r="SH60" s="34">
        <v>0.49008253216743469</v>
      </c>
      <c r="SI60" s="34">
        <v>0.49027708172798157</v>
      </c>
      <c r="SJ60" s="34">
        <v>0.49048605561256409</v>
      </c>
      <c r="SK60" s="34">
        <v>0.49066561460494995</v>
      </c>
      <c r="SL60" s="34">
        <v>0.49086683988571167</v>
      </c>
      <c r="SM60" s="34">
        <v>0.49107718467712402</v>
      </c>
      <c r="SN60" s="34">
        <v>0.49131697416305542</v>
      </c>
      <c r="SO60" s="34">
        <v>0.49152609705924988</v>
      </c>
      <c r="SP60" s="34">
        <v>0.49172335863113403</v>
      </c>
      <c r="SQ60" s="34">
        <v>0.49189579486846924</v>
      </c>
      <c r="SR60" s="34">
        <v>0.49204397201538086</v>
      </c>
      <c r="SS60" s="34">
        <v>0.49221247434616089</v>
      </c>
      <c r="ST60" s="34">
        <v>0.49237546324729919</v>
      </c>
      <c r="SU60" s="34">
        <v>0.4925258457660675</v>
      </c>
      <c r="SV60" s="34">
        <v>0.49266988039016724</v>
      </c>
      <c r="SW60" s="34">
        <v>0.49275550246238708</v>
      </c>
      <c r="SX60" s="34">
        <v>0.49282166361808777</v>
      </c>
      <c r="SY60" s="34">
        <v>0.49289447069168091</v>
      </c>
      <c r="SZ60" s="34">
        <v>0.49290332198143005</v>
      </c>
      <c r="TA60" s="34">
        <v>0.49293747544288635</v>
      </c>
      <c r="TB60" s="34">
        <v>0.49295845627784729</v>
      </c>
      <c r="TC60" s="34">
        <v>0.49299848079681396</v>
      </c>
      <c r="TD60" s="34">
        <v>0.49299967288970947</v>
      </c>
      <c r="TE60" s="34">
        <v>0.49298718571662903</v>
      </c>
      <c r="TF60" s="34">
        <v>0.49297443032264709</v>
      </c>
      <c r="TG60" s="34">
        <v>0.49301248788833618</v>
      </c>
      <c r="TH60" t="s">
        <v>843</v>
      </c>
      <c r="TI60" t="s">
        <v>843</v>
      </c>
      <c r="TJ60" t="s">
        <v>1300</v>
      </c>
      <c r="TK60" s="34">
        <v>0.7481624368042159</v>
      </c>
      <c r="TL60" s="34">
        <v>0.74827363626399102</v>
      </c>
      <c r="TM60" s="34">
        <v>0.74930811536513797</v>
      </c>
      <c r="TN60" s="34">
        <v>0.75072100313479595</v>
      </c>
      <c r="TO60" s="34">
        <v>0.75240965850750197</v>
      </c>
      <c r="TP60" s="34">
        <v>0.75447551175457206</v>
      </c>
      <c r="TQ60" s="34">
        <v>0.75668887643481297</v>
      </c>
      <c r="TR60" s="34">
        <v>0.75889781859931105</v>
      </c>
      <c r="TS60" s="34">
        <v>0.76107622792089702</v>
      </c>
      <c r="TT60" s="34">
        <v>0.76270638669999902</v>
      </c>
      <c r="TU60" s="34">
        <v>0.76326666481733196</v>
      </c>
      <c r="TV60" s="34">
        <v>0.763091977221942</v>
      </c>
      <c r="TW60" s="34">
        <v>0.76295286669011597</v>
      </c>
      <c r="TX60" s="34">
        <v>0.76329622758194204</v>
      </c>
      <c r="TY60" s="34">
        <v>0.76345503236259504</v>
      </c>
      <c r="TZ60" s="34">
        <v>0.76291638620281998</v>
      </c>
      <c r="UA60" s="34">
        <v>0.76189673035684191</v>
      </c>
      <c r="UB60" s="34">
        <v>0.76041584750161206</v>
      </c>
      <c r="UC60" s="34">
        <v>0.75866161149127709</v>
      </c>
      <c r="UD60" s="34">
        <v>0.75699337708289205</v>
      </c>
      <c r="UE60" s="34">
        <v>0.75582561413152505</v>
      </c>
      <c r="UF60" s="34">
        <v>0.75390395679229794</v>
      </c>
      <c r="UG60" s="34">
        <v>0.7507404792920509</v>
      </c>
      <c r="UH60" s="34">
        <v>0.74752560958014702</v>
      </c>
      <c r="UI60" s="34">
        <v>0.74444627283198994</v>
      </c>
      <c r="UJ60" s="34">
        <v>0.74157670222657501</v>
      </c>
      <c r="UK60" s="34">
        <v>0.73903579831222399</v>
      </c>
      <c r="UL60" s="34">
        <v>0.73692860739663202</v>
      </c>
      <c r="UM60" s="34">
        <v>0.73498888580161204</v>
      </c>
      <c r="UN60" s="34">
        <v>0.73296980155306302</v>
      </c>
      <c r="UO60" s="34">
        <v>0.730884038180458</v>
      </c>
      <c r="UP60" s="34">
        <v>0.72860106738735797</v>
      </c>
      <c r="UQ60" s="34">
        <v>0.72573876908034096</v>
      </c>
      <c r="UR60" s="34">
        <v>0.72219819137863495</v>
      </c>
      <c r="US60" s="34">
        <v>0.717942160274056</v>
      </c>
      <c r="UT60" s="34">
        <v>0.71262988536568994</v>
      </c>
      <c r="UU60" s="34">
        <v>0.70699109665439908</v>
      </c>
      <c r="UV60" s="34">
        <v>0.70160630005125801</v>
      </c>
      <c r="UW60" s="34">
        <v>0.69617212179129795</v>
      </c>
      <c r="UX60" s="34">
        <v>0.6906324858719679</v>
      </c>
      <c r="UY60" s="34">
        <v>0.68490800137272001</v>
      </c>
      <c r="UZ60" s="34">
        <v>0.67901787183622409</v>
      </c>
      <c r="VA60" s="34">
        <v>0.67298789816863802</v>
      </c>
      <c r="VB60" s="34">
        <v>0.66680640343752495</v>
      </c>
      <c r="VC60" s="34">
        <v>0.66033088091162095</v>
      </c>
      <c r="VD60" s="34">
        <v>0.65353304263376399</v>
      </c>
      <c r="VE60" s="34">
        <v>0.64654712834982508</v>
      </c>
      <c r="VF60" s="34">
        <v>0.63938519407244099</v>
      </c>
      <c r="VG60" s="34">
        <v>0.63203933747412</v>
      </c>
      <c r="VH60" s="34">
        <v>0.624584481723651</v>
      </c>
      <c r="VI60" s="34">
        <v>0.61712802545309298</v>
      </c>
      <c r="VJ60" s="34">
        <v>0.60977836058829604</v>
      </c>
      <c r="VK60" s="34">
        <v>0.60270922368100199</v>
      </c>
      <c r="VL60" s="34">
        <v>0.59605908173400401</v>
      </c>
      <c r="VM60" s="34">
        <v>0.58982434577764098</v>
      </c>
      <c r="VN60" s="34">
        <v>0.584146825142974</v>
      </c>
      <c r="VO60" s="34">
        <v>0.57911194096658303</v>
      </c>
      <c r="VP60" s="34">
        <v>0.57477077711991198</v>
      </c>
      <c r="VQ60" s="34">
        <v>0.57132714154129605</v>
      </c>
      <c r="VR60" s="34">
        <v>0.568903055672901</v>
      </c>
      <c r="VS60" s="34">
        <v>0.56762902843525997</v>
      </c>
      <c r="VT60" s="34">
        <v>0.56743723748757602</v>
      </c>
      <c r="VU60" s="34">
        <v>0.56830569519077101</v>
      </c>
      <c r="VV60" s="34">
        <v>0.57019517588973501</v>
      </c>
      <c r="VW60" s="34">
        <v>0.57285597481442396</v>
      </c>
      <c r="VX60" s="34">
        <v>0.57607665374918593</v>
      </c>
      <c r="VY60" s="34">
        <v>0.57967279608853806</v>
      </c>
      <c r="VZ60" s="34">
        <v>0.58348806666364805</v>
      </c>
      <c r="WA60" s="34">
        <v>0.58734551299084303</v>
      </c>
      <c r="WB60" s="34">
        <v>0.59101886596465691</v>
      </c>
      <c r="WC60" s="34">
        <v>0.594376987662671</v>
      </c>
      <c r="WD60" s="34">
        <v>0.59737476385903199</v>
      </c>
      <c r="WE60" s="34">
        <v>0.599843423799582</v>
      </c>
      <c r="WF60" s="34">
        <v>0.60170410736921898</v>
      </c>
      <c r="WG60" s="34">
        <v>0.60291307875520195</v>
      </c>
      <c r="WH60" s="34">
        <v>0.60334730774269607</v>
      </c>
      <c r="WI60" s="34">
        <v>0.60291099819701699</v>
      </c>
      <c r="WJ60" s="34">
        <v>0.601624575976484</v>
      </c>
      <c r="WK60" s="34">
        <v>0.59953393724563497</v>
      </c>
      <c r="WL60" s="34">
        <v>0.59688909607821206</v>
      </c>
      <c r="WM60" s="34">
        <v>0.59392009454712602</v>
      </c>
      <c r="WN60" s="34">
        <v>0.59084047622172908</v>
      </c>
      <c r="WO60" s="34">
        <v>0.58789770901244198</v>
      </c>
      <c r="WP60" s="34">
        <v>0.58527634700323705</v>
      </c>
      <c r="WQ60" s="34">
        <v>0.58321550144016798</v>
      </c>
      <c r="WR60" s="34">
        <v>0.58181283300101294</v>
      </c>
      <c r="WS60" s="34">
        <v>0.58052155749208501</v>
      </c>
      <c r="WT60" s="34">
        <v>0.57900841957094107</v>
      </c>
      <c r="WU60" s="34">
        <v>0.57761660053340302</v>
      </c>
      <c r="WV60" s="34">
        <v>0.57636571398891101</v>
      </c>
      <c r="WW60" s="34">
        <v>0.57527296290296492</v>
      </c>
      <c r="WX60" s="34">
        <v>0.574363650473382</v>
      </c>
      <c r="WY60" s="34">
        <v>0.57363940858723095</v>
      </c>
      <c r="WZ60" s="34">
        <v>0.57317190971439602</v>
      </c>
      <c r="XA60" s="34">
        <v>0.57297088876036195</v>
      </c>
      <c r="XB60" s="34">
        <v>0.57304192238874896</v>
      </c>
      <c r="XC60" s="34">
        <v>0.57340066047154603</v>
      </c>
      <c r="XD60" s="34">
        <v>0.573972471497461</v>
      </c>
      <c r="XE60" s="34">
        <v>0.57476555078829794</v>
      </c>
      <c r="XF60" s="34">
        <v>0.57580501463663003</v>
      </c>
      <c r="XG60" s="34">
        <v>0.57697682691330399</v>
      </c>
      <c r="XH60" t="s">
        <v>843</v>
      </c>
      <c r="XI60" t="s">
        <v>1300</v>
      </c>
      <c r="XJ60" s="34">
        <v>0.72179986635904003</v>
      </c>
      <c r="XK60" s="34">
        <v>0.72236904602418706</v>
      </c>
      <c r="XL60" s="34">
        <v>0.72382320728274807</v>
      </c>
      <c r="XM60" s="34">
        <v>0.72546024508407003</v>
      </c>
      <c r="XN60" s="34">
        <v>0.72689432833184298</v>
      </c>
      <c r="XO60" s="34">
        <v>0.728173520379228</v>
      </c>
      <c r="XP60" s="34">
        <v>0.72951823484235201</v>
      </c>
      <c r="XQ60" s="34">
        <v>0.73073901746329095</v>
      </c>
      <c r="XR60" s="34">
        <v>0.73198951548226798</v>
      </c>
      <c r="XS60" s="34">
        <v>0.73291636170071195</v>
      </c>
      <c r="XT60" s="34">
        <v>0.73255846209326192</v>
      </c>
      <c r="XU60" s="34">
        <v>0.73092517840409399</v>
      </c>
      <c r="XV60" s="34">
        <v>0.72909778403095304</v>
      </c>
      <c r="XW60" s="34">
        <v>0.7277451384594239</v>
      </c>
      <c r="XX60" s="34">
        <v>0.72632409607199511</v>
      </c>
      <c r="XY60" s="34">
        <v>0.72466385381950704</v>
      </c>
      <c r="XZ60" s="34">
        <v>0.72267868186235507</v>
      </c>
      <c r="YA60" s="34">
        <v>0.72019943064752001</v>
      </c>
      <c r="YB60" s="34">
        <v>0.71737254176684506</v>
      </c>
      <c r="YC60" s="34">
        <v>0.71438291952702104</v>
      </c>
      <c r="YD60" s="34">
        <v>0.71163488608760905</v>
      </c>
      <c r="YE60" s="34">
        <v>0.70742338851708397</v>
      </c>
      <c r="YF60" s="34">
        <v>0.70129756715255698</v>
      </c>
      <c r="YG60" s="34">
        <v>0.69493579570047603</v>
      </c>
      <c r="YH60" s="34">
        <v>0.68868363251318199</v>
      </c>
      <c r="YI60" s="34">
        <v>0.68290640149337412</v>
      </c>
      <c r="YJ60" s="34">
        <v>0.67773770445612203</v>
      </c>
      <c r="YK60" s="34">
        <v>0.67305432775695195</v>
      </c>
      <c r="YL60" s="34">
        <v>0.66875520978049496</v>
      </c>
      <c r="YM60" s="34">
        <v>0.66478688524590202</v>
      </c>
      <c r="YN60" s="34">
        <v>0.66078817531170897</v>
      </c>
      <c r="YO60" s="34">
        <v>0.65663431745901701</v>
      </c>
      <c r="YP60" s="34">
        <v>0.65227606062252097</v>
      </c>
      <c r="YQ60" s="34">
        <v>0.64750807661633702</v>
      </c>
      <c r="YR60" s="34">
        <v>0.64215287078602501</v>
      </c>
      <c r="YS60" s="34">
        <v>0.635905342897366</v>
      </c>
      <c r="YT60" s="34">
        <v>0.62947922441373505</v>
      </c>
      <c r="YU60" s="34">
        <v>0.62345477662909998</v>
      </c>
      <c r="YV60" s="34">
        <v>0.61744445329298403</v>
      </c>
      <c r="YW60" s="34">
        <v>0.61127066266096697</v>
      </c>
      <c r="YX60" s="34">
        <v>0.60492067263271798</v>
      </c>
      <c r="YY60" s="34">
        <v>0.59845966494421199</v>
      </c>
      <c r="YZ60" s="34">
        <v>0.59180778903546505</v>
      </c>
      <c r="ZA60" s="34">
        <v>0.58490318861844004</v>
      </c>
      <c r="ZB60" s="34">
        <v>0.57783934241992596</v>
      </c>
      <c r="ZC60" s="34">
        <v>0.57060545029102494</v>
      </c>
      <c r="ZD60" s="34">
        <v>0.56323871689183003</v>
      </c>
      <c r="ZE60" s="34">
        <v>0.55590648205194693</v>
      </c>
      <c r="ZF60" s="34">
        <v>0.54869953416149098</v>
      </c>
      <c r="ZG60" s="34">
        <v>0.541584100899133</v>
      </c>
      <c r="ZH60" s="34">
        <v>0.53473394046346301</v>
      </c>
      <c r="ZI60" s="34">
        <v>0.52828987966676899</v>
      </c>
      <c r="ZJ60" s="34">
        <v>0.52225387902822196</v>
      </c>
      <c r="ZK60" s="34">
        <v>0.51690109256351902</v>
      </c>
      <c r="ZL60" s="34">
        <v>0.512412300916679</v>
      </c>
      <c r="ZM60" s="34">
        <v>0.50893668197694497</v>
      </c>
      <c r="ZN60" s="34">
        <v>0.50657347844436207</v>
      </c>
      <c r="ZO60" s="34">
        <v>0.50533254900957802</v>
      </c>
      <c r="ZP60" s="34">
        <v>0.50518754477535599</v>
      </c>
      <c r="ZQ60" s="34">
        <v>0.50599741413520694</v>
      </c>
      <c r="ZR60" s="34">
        <v>0.50763889333734802</v>
      </c>
      <c r="ZS60" s="34">
        <v>0.50996825803969403</v>
      </c>
      <c r="ZT60" s="34">
        <v>0.51283680976868706</v>
      </c>
      <c r="ZU60" s="34">
        <v>0.51608465336350495</v>
      </c>
      <c r="ZV60" s="34">
        <v>0.51956195638878</v>
      </c>
      <c r="ZW60" s="34">
        <v>0.52309993745446104</v>
      </c>
      <c r="ZX60" s="34">
        <v>0.52650377518133096</v>
      </c>
      <c r="ZY60" s="34">
        <v>0.52956970116518998</v>
      </c>
      <c r="ZZ60" s="34">
        <v>0.53226485894453002</v>
      </c>
      <c r="AAA60" s="34">
        <v>0.53436903540776692</v>
      </c>
      <c r="AAB60" s="34">
        <v>0.53564948198828</v>
      </c>
      <c r="AAC60" s="34">
        <v>0.53611491108071097</v>
      </c>
      <c r="AAD60" s="34">
        <v>0.53571242171190003</v>
      </c>
      <c r="AAE60" s="34">
        <v>0.53450686739587805</v>
      </c>
      <c r="AAF60" s="34">
        <v>0.53277540764781295</v>
      </c>
      <c r="AAG60" s="34">
        <v>0.53075461810559399</v>
      </c>
      <c r="AAH60" s="34">
        <v>0.528588755941649</v>
      </c>
      <c r="AAI60" s="34">
        <v>0.52656339192567403</v>
      </c>
      <c r="AAJ60" s="34">
        <v>0.52479322567940101</v>
      </c>
      <c r="AAK60" s="34">
        <v>0.52346966244919702</v>
      </c>
      <c r="AAL60" s="34">
        <v>0.52277338235776905</v>
      </c>
      <c r="AAM60" s="34">
        <v>0.52209154273263103</v>
      </c>
      <c r="AAN60" s="34">
        <v>0.52108325080181306</v>
      </c>
      <c r="AAO60" s="34">
        <v>0.52005924061914299</v>
      </c>
      <c r="AAP60" s="34">
        <v>0.51906258182770404</v>
      </c>
      <c r="AAQ60" s="34">
        <v>0.51802699964044097</v>
      </c>
      <c r="AAR60" s="34">
        <v>0.517014262867587</v>
      </c>
      <c r="AAS60" s="34">
        <v>0.51613533873784601</v>
      </c>
      <c r="AAT60" s="34">
        <v>0.515377610095622</v>
      </c>
      <c r="AAU60" s="34">
        <v>0.51476412460557597</v>
      </c>
      <c r="AAV60" s="34">
        <v>0.51438198606836205</v>
      </c>
      <c r="AAW60" s="34">
        <v>0.51420792591442899</v>
      </c>
      <c r="AAX60" s="34">
        <v>0.51423353189072696</v>
      </c>
      <c r="AAY60" s="34">
        <v>0.51449914673020603</v>
      </c>
      <c r="AAZ60" s="34">
        <v>0.51498618340723601</v>
      </c>
      <c r="ABA60" s="34">
        <v>0.51569604504556499</v>
      </c>
      <c r="ABB60" s="34">
        <v>0.51658218774799702</v>
      </c>
      <c r="ABC60" s="34">
        <v>0.51756139622521002</v>
      </c>
      <c r="ABD60" s="34">
        <v>0.51865712081704995</v>
      </c>
      <c r="ABE60" s="34">
        <v>0.51982945144457193</v>
      </c>
      <c r="ABF60" s="34">
        <v>0.52094343937391996</v>
      </c>
      <c r="ABG60" t="s">
        <v>843</v>
      </c>
      <c r="ABH60" t="s">
        <v>843</v>
      </c>
      <c r="ABI60" t="s">
        <v>1300</v>
      </c>
      <c r="ABJ60" s="34">
        <v>0.693962202302155</v>
      </c>
      <c r="ABK60" s="34">
        <v>0.68997308455833106</v>
      </c>
      <c r="ABL60" s="34">
        <v>0.68904643576366398</v>
      </c>
      <c r="ABM60" s="34">
        <v>0.69056711313764596</v>
      </c>
      <c r="ABN60" s="34">
        <v>0.69359522153401099</v>
      </c>
      <c r="ABO60" s="34">
        <v>0.69755920088172696</v>
      </c>
      <c r="ABP60" s="34">
        <v>0.70161072711044692</v>
      </c>
      <c r="ABQ60" s="34">
        <v>0.70486635647672602</v>
      </c>
      <c r="ABR60" s="34">
        <v>0.70738219588052298</v>
      </c>
      <c r="ABS60" s="34">
        <v>0.70949497637900094</v>
      </c>
      <c r="ABT60" s="34">
        <v>0.71059761250890008</v>
      </c>
      <c r="ABU60" s="34">
        <v>0.70908419231601005</v>
      </c>
      <c r="ABV60" s="34">
        <v>0.70674463594794201</v>
      </c>
      <c r="ABW60" s="34">
        <v>0.70624613481756304</v>
      </c>
      <c r="ABX60" s="34">
        <v>0.70668826971347998</v>
      </c>
      <c r="ABY60" s="34">
        <v>0.707179327215117</v>
      </c>
      <c r="ABZ60" s="34">
        <v>0.70801307536001401</v>
      </c>
      <c r="ACA60" s="34">
        <v>0.70914266840722906</v>
      </c>
      <c r="ACB60" s="34">
        <v>0.71019049380432808</v>
      </c>
      <c r="ACC60" s="34">
        <v>0.71114706504974701</v>
      </c>
      <c r="ACD60" s="34">
        <v>0.71222914701272499</v>
      </c>
      <c r="ACE60" s="34">
        <v>0.71145209580838298</v>
      </c>
      <c r="ACF60" s="34">
        <v>0.70808741658236996</v>
      </c>
      <c r="ACG60" s="34">
        <v>0.70404703505987598</v>
      </c>
      <c r="ACH60" s="34">
        <v>0.69963010925013092</v>
      </c>
      <c r="ACI60" s="34">
        <v>0.69485907345498898</v>
      </c>
      <c r="ACJ60" s="34">
        <v>0.68994519660190801</v>
      </c>
      <c r="ACK60" s="34">
        <v>0.68508364572259794</v>
      </c>
      <c r="ACL60" s="34">
        <v>0.68021672686857504</v>
      </c>
      <c r="ACM60" s="34">
        <v>0.67542364106988795</v>
      </c>
      <c r="ACN60" s="34">
        <v>0.67114301202917703</v>
      </c>
      <c r="ACO60" s="34">
        <v>0.66749245867627593</v>
      </c>
      <c r="ACP60" s="34">
        <v>0.66429463849204196</v>
      </c>
      <c r="ACQ60" s="34">
        <v>0.66151205071709496</v>
      </c>
      <c r="ACR60" s="34">
        <v>0.65904578585706308</v>
      </c>
      <c r="ACS60" s="34">
        <v>0.65649259234430501</v>
      </c>
      <c r="ACT60" s="34">
        <v>0.65372464416673903</v>
      </c>
      <c r="ACU60" s="34">
        <v>0.65064804521338604</v>
      </c>
      <c r="ACV60" s="34">
        <v>0.64710254572482795</v>
      </c>
      <c r="ACW60" s="34">
        <v>0.64287510422319005</v>
      </c>
      <c r="ACX60" s="34">
        <v>0.63766796019112493</v>
      </c>
      <c r="ACY60" s="34">
        <v>0.63216930520356795</v>
      </c>
      <c r="ACZ60" s="34">
        <v>0.62689850352286103</v>
      </c>
      <c r="ADA60" s="34">
        <v>0.62146618806822607</v>
      </c>
      <c r="ADB60" s="34">
        <v>0.61572991126850807</v>
      </c>
      <c r="ADC60" s="34">
        <v>0.60972605150466397</v>
      </c>
      <c r="ADD60" s="34">
        <v>0.60354714135254295</v>
      </c>
      <c r="ADE60" s="34">
        <v>0.597211323324362</v>
      </c>
      <c r="ADF60" s="34">
        <v>0.59068322981366495</v>
      </c>
      <c r="ADG60" s="34">
        <v>0.58399117003492007</v>
      </c>
      <c r="ADH60" s="34">
        <v>0.57723519637267695</v>
      </c>
      <c r="ADI60" s="34">
        <v>0.57045793479378804</v>
      </c>
      <c r="ADJ60" s="34">
        <v>0.56382910458296398</v>
      </c>
      <c r="ADK60" s="34">
        <v>0.55748934670468697</v>
      </c>
      <c r="ADL60" s="34">
        <v>0.55137117836841298</v>
      </c>
      <c r="ADM60" s="34">
        <v>0.54560458540704404</v>
      </c>
      <c r="ADN60" s="34">
        <v>0.54026575268886001</v>
      </c>
      <c r="ADO60" s="34">
        <v>0.53540326602641997</v>
      </c>
      <c r="ADP60" s="34">
        <v>0.53118923344591107</v>
      </c>
      <c r="ADQ60" s="34">
        <v>0.52774684127654703</v>
      </c>
      <c r="ADR60" s="34">
        <v>0.52525478992242602</v>
      </c>
      <c r="ADS60" s="34">
        <v>0.52371028247138396</v>
      </c>
      <c r="ADT60" s="34">
        <v>0.52316018566668598</v>
      </c>
      <c r="ADU60" s="34">
        <v>0.523644826167455</v>
      </c>
      <c r="ADV60" s="34">
        <v>0.52500853039072404</v>
      </c>
      <c r="ADW60" s="34">
        <v>0.52712993352118498</v>
      </c>
      <c r="ADX60" s="34">
        <v>0.52988819779495799</v>
      </c>
      <c r="ADY60" s="34">
        <v>0.53314096799446198</v>
      </c>
      <c r="ADZ60" s="34">
        <v>0.53669127225358204</v>
      </c>
      <c r="AEA60" s="34">
        <v>0.54036771102483894</v>
      </c>
      <c r="AEB60" s="34">
        <v>0.54401311125708096</v>
      </c>
      <c r="AEC60" s="34">
        <v>0.54748224871343898</v>
      </c>
      <c r="AED60" s="34">
        <v>0.55059368475991599</v>
      </c>
      <c r="AEE60" s="34">
        <v>0.55322721867199898</v>
      </c>
      <c r="AEF60" s="34">
        <v>0.55518622241997495</v>
      </c>
      <c r="AEG60" s="34">
        <v>0.55629503471767305</v>
      </c>
      <c r="AEH60" s="34">
        <v>0.55651204720537595</v>
      </c>
      <c r="AEI60" s="34">
        <v>0.55577426529929297</v>
      </c>
      <c r="AEJ60" s="34">
        <v>0.55414861494026502</v>
      </c>
      <c r="AEK60" s="34">
        <v>0.55192609469281595</v>
      </c>
      <c r="AEL60" s="34">
        <v>0.54933193263517299</v>
      </c>
      <c r="AEM60" s="34">
        <v>0.54657206988435703</v>
      </c>
      <c r="AEN60" s="34">
        <v>0.54390130323283103</v>
      </c>
      <c r="AEO60" s="34">
        <v>0.54150119922934803</v>
      </c>
      <c r="AEP60" s="34">
        <v>0.53958496988740501</v>
      </c>
      <c r="AEQ60" s="34">
        <v>0.53829307357892298</v>
      </c>
      <c r="AER60" s="34">
        <v>0.53707366428408199</v>
      </c>
      <c r="AES60" s="34">
        <v>0.53555509214607799</v>
      </c>
      <c r="AET60" s="34">
        <v>0.534092239640929</v>
      </c>
      <c r="AEU60" s="34">
        <v>0.53271610549142301</v>
      </c>
      <c r="AEV60" s="34">
        <v>0.53139154381986098</v>
      </c>
      <c r="AEW60" s="34">
        <v>0.53014899891355005</v>
      </c>
      <c r="AEX60" s="34">
        <v>0.52905111938612892</v>
      </c>
      <c r="AEY60" s="34">
        <v>0.52817078275428997</v>
      </c>
      <c r="AEZ60" s="34">
        <v>0.52751108540582203</v>
      </c>
      <c r="AFA60" s="34">
        <v>0.52707928506839596</v>
      </c>
      <c r="AFB60" s="34">
        <v>0.52691805544889003</v>
      </c>
      <c r="AFC60" s="34">
        <v>0.52696324210391898</v>
      </c>
      <c r="AFD60" s="34">
        <v>0.52728281173297997</v>
      </c>
      <c r="AFE60" s="34">
        <v>0.52791141657120999</v>
      </c>
      <c r="AFF60" s="34">
        <v>0.52875038113629402</v>
      </c>
      <c r="AFG60" t="s">
        <v>843</v>
      </c>
      <c r="AFH60" t="s">
        <v>843</v>
      </c>
      <c r="AFI60" s="34"/>
      <c r="AFJ60" s="34"/>
      <c r="AFK60" s="34"/>
      <c r="AFL60" s="34"/>
      <c r="AFM60" s="34"/>
      <c r="AFN60" s="34"/>
      <c r="AFO60" s="34"/>
      <c r="AFP60" s="34"/>
      <c r="AFQ60" s="34"/>
      <c r="AFR60" s="34"/>
      <c r="AFS60" s="34"/>
      <c r="AFT60" s="34"/>
      <c r="AFU60" s="34"/>
      <c r="AFV60" s="34"/>
      <c r="AFW60" s="34"/>
      <c r="AFX60" s="34"/>
      <c r="AFY60" s="34"/>
      <c r="AFZ60" s="34"/>
      <c r="AGA60" s="34"/>
      <c r="AGB60" t="s">
        <v>843</v>
      </c>
      <c r="AGC60" t="s">
        <v>843</v>
      </c>
      <c r="AGD60" t="s">
        <v>843</v>
      </c>
      <c r="AGE60" t="s">
        <v>843</v>
      </c>
      <c r="AGF60" s="34"/>
      <c r="AGG60" t="s">
        <v>843</v>
      </c>
      <c r="AGH60" t="s">
        <v>843</v>
      </c>
      <c r="AGI60" t="s">
        <v>843</v>
      </c>
      <c r="AGJ60" t="s">
        <v>843</v>
      </c>
      <c r="AGK60" t="s">
        <v>843</v>
      </c>
      <c r="AGL60" t="s">
        <v>843</v>
      </c>
      <c r="AGM60" t="s">
        <v>843</v>
      </c>
      <c r="AGN60" t="s">
        <v>843</v>
      </c>
      <c r="AGO60" s="34"/>
      <c r="AGP60" s="34"/>
      <c r="AGQ60" t="s">
        <v>1460</v>
      </c>
      <c r="AGR60" t="s">
        <v>843</v>
      </c>
      <c r="AGS60" s="34"/>
      <c r="AGT60" s="34"/>
      <c r="AGU60" t="s">
        <v>1460</v>
      </c>
      <c r="AGV60" t="s">
        <v>843</v>
      </c>
      <c r="AGW60" s="34"/>
      <c r="AGX60" s="34"/>
      <c r="AGY60" t="s">
        <v>1460</v>
      </c>
      <c r="AGZ60" t="s">
        <v>843</v>
      </c>
      <c r="AHA60" s="34"/>
      <c r="AHB60" s="34"/>
      <c r="AHC60" t="s">
        <v>1460</v>
      </c>
      <c r="AHD60" t="s">
        <v>843</v>
      </c>
      <c r="AHE60" s="34"/>
      <c r="AHF60" s="34"/>
      <c r="AHG60" t="s">
        <v>1460</v>
      </c>
      <c r="AHH60" t="s">
        <v>843</v>
      </c>
      <c r="AHI60" t="s">
        <v>465</v>
      </c>
      <c r="AHJ60" s="34">
        <v>0.20682899653911591</v>
      </c>
      <c r="AHK60" s="34">
        <v>0.21238978207111359</v>
      </c>
      <c r="AHL60" s="34">
        <v>0.20801654458045959</v>
      </c>
      <c r="AHM60" s="34">
        <v>0.21340465545654297</v>
      </c>
      <c r="AHN60" s="34">
        <v>0.21979445219039917</v>
      </c>
      <c r="AHO60" t="s">
        <v>843</v>
      </c>
      <c r="AHP60" s="34"/>
      <c r="AHQ60" s="34"/>
      <c r="AHR60" s="34"/>
      <c r="AHS60" s="34"/>
      <c r="AHT60" s="34"/>
      <c r="AHU60" t="s">
        <v>843</v>
      </c>
      <c r="AHV60" s="34">
        <v>0.22544831037521362</v>
      </c>
      <c r="AHW60" s="34">
        <v>0.22419703006744385</v>
      </c>
      <c r="AHX60" s="34">
        <v>0.22275207936763763</v>
      </c>
      <c r="AHY60" s="34">
        <v>0.22436089813709259</v>
      </c>
      <c r="AHZ60" s="34">
        <v>0.22618228197097778</v>
      </c>
      <c r="AIA60" t="s">
        <v>465</v>
      </c>
      <c r="AIB60" t="s">
        <v>843</v>
      </c>
      <c r="AIC60" s="34">
        <v>0.22531422972679138</v>
      </c>
      <c r="AID60" s="34">
        <v>0.22559827566146851</v>
      </c>
      <c r="AIE60" s="34">
        <v>0.22367745637893677</v>
      </c>
      <c r="AIF60" s="34">
        <v>0.22894996404647827</v>
      </c>
      <c r="AIG60" s="34">
        <v>0.22643586993217468</v>
      </c>
      <c r="AIH60" t="s">
        <v>465</v>
      </c>
      <c r="AII60" t="s">
        <v>843</v>
      </c>
      <c r="AIJ60" s="34">
        <v>0.23393100500106812</v>
      </c>
      <c r="AIK60" s="34">
        <v>0.23397098481655121</v>
      </c>
      <c r="AIL60" s="34">
        <v>0.22857549786567688</v>
      </c>
      <c r="AIM60" s="34">
        <v>0.23364600539207458</v>
      </c>
      <c r="AIN60" s="34">
        <v>0.23812000453472137</v>
      </c>
      <c r="AIO60" t="s">
        <v>465</v>
      </c>
      <c r="AIP60" s="34"/>
      <c r="AIQ60" t="s">
        <v>843</v>
      </c>
      <c r="AIR60" s="34"/>
      <c r="AIS60" s="34"/>
      <c r="AIT60" s="34"/>
      <c r="AIU60" s="34"/>
      <c r="AIV60" s="34"/>
      <c r="AIW60" s="34"/>
      <c r="AIX60" t="s">
        <v>843</v>
      </c>
      <c r="AIY60" s="34"/>
      <c r="AIZ60" s="34"/>
      <c r="AJA60" s="34"/>
      <c r="AJB60" s="34"/>
      <c r="AJC60" s="34"/>
      <c r="AJD60" s="34"/>
      <c r="AJE60" t="s">
        <v>843</v>
      </c>
      <c r="AJF60" s="34"/>
      <c r="AJG60" s="34"/>
      <c r="AJH60" s="34"/>
      <c r="AJI60" s="34"/>
      <c r="AJJ60" s="34"/>
      <c r="AJK60" t="s">
        <v>1460</v>
      </c>
      <c r="AJL60" t="s">
        <v>843</v>
      </c>
      <c r="AJM60" t="s">
        <v>843</v>
      </c>
      <c r="AJN60" s="34">
        <v>9.7653232514858246E-3</v>
      </c>
      <c r="AJO60" s="34">
        <v>8.2388147711753845E-3</v>
      </c>
      <c r="AJP60" s="34">
        <v>2.1926570683717728E-2</v>
      </c>
      <c r="AJQ60" s="34">
        <v>1.6815140843391418E-2</v>
      </c>
      <c r="AJR60" s="34"/>
      <c r="AJS60" t="s">
        <v>832</v>
      </c>
      <c r="AJT60" t="s">
        <v>843</v>
      </c>
      <c r="AJU60" t="s">
        <v>843</v>
      </c>
      <c r="AJV60" t="s">
        <v>843</v>
      </c>
      <c r="AJW60" s="34"/>
      <c r="AJX60" s="34"/>
      <c r="AJY60" s="34"/>
      <c r="AJZ60" s="34"/>
      <c r="AKA60" s="34"/>
      <c r="AKB60" t="s">
        <v>1460</v>
      </c>
      <c r="AKC60" t="s">
        <v>843</v>
      </c>
      <c r="AKD60" t="s">
        <v>843</v>
      </c>
      <c r="AKE60" t="s">
        <v>843</v>
      </c>
      <c r="AKF60" s="34">
        <v>-1.3342942111194134E-2</v>
      </c>
      <c r="AKG60" s="34">
        <v>-1.4373167417943478E-2</v>
      </c>
      <c r="AKH60" s="34">
        <v>1.8250581342726946E-3</v>
      </c>
      <c r="AKI60" s="34">
        <v>-4.8261741176247597E-4</v>
      </c>
      <c r="AKJ60" s="34"/>
      <c r="AKK60" t="s">
        <v>832</v>
      </c>
      <c r="AKL60" t="s">
        <v>843</v>
      </c>
      <c r="AKM60" s="34"/>
      <c r="AKN60" t="s">
        <v>1460</v>
      </c>
      <c r="AKO60" t="s">
        <v>843</v>
      </c>
      <c r="AKP60" s="34"/>
      <c r="AKQ60" t="s">
        <v>1460</v>
      </c>
      <c r="AKR60" t="s">
        <v>843</v>
      </c>
      <c r="AKS60" s="34"/>
      <c r="AKT60" t="s">
        <v>1460</v>
      </c>
      <c r="AKU60" t="s">
        <v>843</v>
      </c>
      <c r="AKV60" s="34"/>
      <c r="AKW60" t="s">
        <v>1460</v>
      </c>
      <c r="AKX60" t="s">
        <v>843</v>
      </c>
      <c r="AKY60" s="34"/>
      <c r="AKZ60" s="34"/>
      <c r="ALA60" s="34"/>
      <c r="ALB60" s="34"/>
      <c r="ALC60" s="34"/>
      <c r="ALD60" t="s">
        <v>1460</v>
      </c>
      <c r="ALE60" t="s">
        <v>843</v>
      </c>
      <c r="ALF60" t="s">
        <v>843</v>
      </c>
      <c r="ALG60" t="s">
        <v>843</v>
      </c>
      <c r="ALH60" s="34"/>
      <c r="ALI60" s="34"/>
      <c r="ALJ60" s="34"/>
      <c r="ALK60" s="34"/>
      <c r="ALL60" s="34">
        <v>0.24950085580348969</v>
      </c>
      <c r="ALM60" t="s">
        <v>465</v>
      </c>
    </row>
    <row r="61" spans="1:1001">
      <c r="A61" t="s">
        <v>421</v>
      </c>
      <c r="B61" t="s">
        <v>31</v>
      </c>
      <c r="C61" t="s">
        <v>248</v>
      </c>
      <c r="D61" s="34">
        <v>2.7720045298337936E-2</v>
      </c>
      <c r="E61" t="s">
        <v>432</v>
      </c>
      <c r="F61" s="34">
        <v>2.9172744601964951E-2</v>
      </c>
      <c r="G61" t="s">
        <v>1464</v>
      </c>
      <c r="H61" s="34">
        <v>3.0483053997159004E-2</v>
      </c>
      <c r="I61" t="s">
        <v>1294</v>
      </c>
      <c r="J61" s="34">
        <v>3.1044648960232735E-2</v>
      </c>
      <c r="K61" t="s">
        <v>1521</v>
      </c>
      <c r="L61" s="34"/>
      <c r="M61" t="s">
        <v>432</v>
      </c>
      <c r="N61" s="34">
        <v>0.16431578993797302</v>
      </c>
      <c r="O61" s="34">
        <v>0.26847130060195923</v>
      </c>
      <c r="P61" t="s">
        <v>432</v>
      </c>
      <c r="Q61" s="34">
        <v>0.16431578993797302</v>
      </c>
      <c r="R61" t="s">
        <v>432</v>
      </c>
      <c r="S61" s="34"/>
      <c r="T61" t="s">
        <v>1459</v>
      </c>
      <c r="U61" s="34">
        <v>0.69560813903808594</v>
      </c>
      <c r="V61" t="s">
        <v>432</v>
      </c>
      <c r="W61" t="s">
        <v>843</v>
      </c>
      <c r="X61" t="s">
        <v>1464</v>
      </c>
      <c r="Y61" s="34">
        <v>0.16431578993797302</v>
      </c>
      <c r="Z61" s="34">
        <v>0.26847130060195923</v>
      </c>
      <c r="AA61" t="s">
        <v>1464</v>
      </c>
      <c r="AB61" s="34">
        <v>0.16431578993797302</v>
      </c>
      <c r="AC61" t="s">
        <v>1464</v>
      </c>
      <c r="AD61" s="34"/>
      <c r="AE61" t="s">
        <v>1459</v>
      </c>
      <c r="AF61" s="34">
        <v>0.58076333999633789</v>
      </c>
      <c r="AG61" t="s">
        <v>1464</v>
      </c>
      <c r="AH61" t="s">
        <v>843</v>
      </c>
      <c r="AI61" t="s">
        <v>1294</v>
      </c>
      <c r="AJ61" s="34">
        <v>0.16431578993797302</v>
      </c>
      <c r="AK61" s="34">
        <v>0.26847130060195923</v>
      </c>
      <c r="AL61" t="s">
        <v>1294</v>
      </c>
      <c r="AM61" s="34">
        <v>0.16431578993797302</v>
      </c>
      <c r="AN61" t="s">
        <v>1294</v>
      </c>
      <c r="AO61" s="34"/>
      <c r="AP61" t="s">
        <v>1459</v>
      </c>
      <c r="AQ61" s="34">
        <v>0.58076333999633789</v>
      </c>
      <c r="AR61" t="s">
        <v>1294</v>
      </c>
      <c r="AS61" t="s">
        <v>843</v>
      </c>
      <c r="AT61" t="s">
        <v>1521</v>
      </c>
      <c r="AU61" s="34">
        <v>0.16431578993797302</v>
      </c>
      <c r="AV61" s="34">
        <v>0.26847130060195923</v>
      </c>
      <c r="AW61" t="s">
        <v>1521</v>
      </c>
      <c r="AX61" s="34">
        <v>0.16431578993797302</v>
      </c>
      <c r="AY61" t="s">
        <v>1521</v>
      </c>
      <c r="AZ61" s="34"/>
      <c r="BA61" t="s">
        <v>1459</v>
      </c>
      <c r="BB61" s="34">
        <v>0.57692396640777588</v>
      </c>
      <c r="BC61" t="s">
        <v>1521</v>
      </c>
      <c r="BD61" t="s">
        <v>843</v>
      </c>
      <c r="BE61" s="34">
        <v>0.5</v>
      </c>
      <c r="BF61" t="s">
        <v>465</v>
      </c>
      <c r="BG61" t="s">
        <v>843</v>
      </c>
      <c r="BH61" t="s">
        <v>432</v>
      </c>
      <c r="BI61" s="34">
        <v>2.4307150840759277</v>
      </c>
      <c r="BJ61" t="s">
        <v>819</v>
      </c>
      <c r="BK61" s="34">
        <v>6.0979199409484863</v>
      </c>
      <c r="BL61" t="s">
        <v>1294</v>
      </c>
      <c r="BM61" s="34">
        <v>5.7455534934997559</v>
      </c>
      <c r="BN61" t="s">
        <v>1521</v>
      </c>
      <c r="BO61" s="34">
        <v>6.9977307319641113</v>
      </c>
      <c r="BP61" t="s">
        <v>843</v>
      </c>
      <c r="BQ61" s="34">
        <v>2.0385892391204834</v>
      </c>
      <c r="BR61" t="s">
        <v>830</v>
      </c>
      <c r="BS61" s="34"/>
      <c r="BT61" t="s">
        <v>843</v>
      </c>
      <c r="BU61" s="34">
        <v>3.1548943519592285</v>
      </c>
      <c r="BV61" t="s">
        <v>1560</v>
      </c>
      <c r="BW61" t="s">
        <v>843</v>
      </c>
      <c r="BX61" s="34">
        <v>5.6689472198486328</v>
      </c>
      <c r="BY61" t="s">
        <v>924</v>
      </c>
      <c r="BZ61" t="s">
        <v>843</v>
      </c>
      <c r="CA61" t="s">
        <v>432</v>
      </c>
      <c r="CB61" s="34">
        <v>6.8373121321201324E-3</v>
      </c>
      <c r="CC61" s="34">
        <v>6.3605858013033867E-3</v>
      </c>
      <c r="CD61" s="34">
        <v>5.6306286714971066E-3</v>
      </c>
      <c r="CE61" s="34">
        <v>4.8266411758959293E-3</v>
      </c>
      <c r="CF61" s="34">
        <v>4.8266015946865082E-3</v>
      </c>
      <c r="CG61" t="s">
        <v>843</v>
      </c>
      <c r="CH61" t="s">
        <v>819</v>
      </c>
      <c r="CI61" s="34">
        <v>7.101462222635746E-3</v>
      </c>
      <c r="CJ61" s="34">
        <v>5.8430256322026253E-3</v>
      </c>
      <c r="CK61" s="34">
        <v>5.7010543532669544E-3</v>
      </c>
      <c r="CL61" s="34">
        <v>6.4625986851751804E-3</v>
      </c>
      <c r="CM61" s="34">
        <v>6.8433713167905807E-3</v>
      </c>
      <c r="CN61" t="s">
        <v>843</v>
      </c>
      <c r="CO61" t="s">
        <v>1294</v>
      </c>
      <c r="CP61" s="34">
        <v>6.496453657746315E-3</v>
      </c>
      <c r="CQ61" s="34">
        <v>5.8279829099774361E-3</v>
      </c>
      <c r="CR61" s="34">
        <v>6.2722163274884224E-3</v>
      </c>
      <c r="CS61" s="34">
        <v>6.8433769047260284E-3</v>
      </c>
      <c r="CT61" s="34">
        <v>6.8433862179517746E-3</v>
      </c>
      <c r="CU61" t="s">
        <v>843</v>
      </c>
      <c r="CV61" t="s">
        <v>1521</v>
      </c>
      <c r="CW61" s="34">
        <v>6.0931174084544182E-3</v>
      </c>
      <c r="CX61" s="34">
        <v>6.081833504140377E-3</v>
      </c>
      <c r="CY61" s="34">
        <v>6.6529950127005577E-3</v>
      </c>
      <c r="CZ61" s="34">
        <v>6.8433918058872223E-3</v>
      </c>
      <c r="DA61" s="34">
        <v>6.8434267304837704E-3</v>
      </c>
      <c r="DB61" t="s">
        <v>843</v>
      </c>
      <c r="DC61" s="34">
        <v>2.0110599994659424</v>
      </c>
      <c r="DD61" s="34">
        <v>2.41690993309021</v>
      </c>
      <c r="DE61" s="34">
        <v>2.6455280780792236</v>
      </c>
      <c r="DF61" s="34">
        <v>2.8298380374908447</v>
      </c>
      <c r="DG61" s="34">
        <v>3.0709798336029053</v>
      </c>
      <c r="DH61" t="s">
        <v>1464</v>
      </c>
      <c r="DI61" t="s">
        <v>843</v>
      </c>
      <c r="DJ61" s="34">
        <v>2.2545700073242188</v>
      </c>
      <c r="DK61" s="34">
        <v>2.5718040466308594</v>
      </c>
      <c r="DL61" s="34">
        <v>2.7561140060424805</v>
      </c>
      <c r="DM61" s="34">
        <v>2.9688398838043213</v>
      </c>
      <c r="DN61" s="34">
        <v>3.2241899967193604</v>
      </c>
      <c r="DO61" t="s">
        <v>1294</v>
      </c>
      <c r="DP61" t="s">
        <v>843</v>
      </c>
      <c r="DQ61" s="34">
        <v>3.3263299465179443</v>
      </c>
      <c r="DR61" t="s">
        <v>1521</v>
      </c>
      <c r="DS61" t="s">
        <v>843</v>
      </c>
      <c r="DT61" t="s">
        <v>843</v>
      </c>
      <c r="DU61" s="34">
        <v>4.3</v>
      </c>
      <c r="DV61" t="s">
        <v>1461</v>
      </c>
      <c r="DW61" t="s">
        <v>843</v>
      </c>
      <c r="DX61" t="s">
        <v>843</v>
      </c>
      <c r="DY61" t="s">
        <v>432</v>
      </c>
      <c r="DZ61" s="34">
        <v>8.9193657040596008E-3</v>
      </c>
      <c r="EA61" s="34">
        <v>9.8283849656581879E-3</v>
      </c>
      <c r="EB61" s="34">
        <v>5.6445789523422718E-3</v>
      </c>
      <c r="EC61" s="34">
        <v>1.7708586528897285E-2</v>
      </c>
      <c r="ED61" s="34">
        <v>1.6043700277805328E-2</v>
      </c>
      <c r="EE61" t="s">
        <v>843</v>
      </c>
      <c r="EF61" t="s">
        <v>819</v>
      </c>
      <c r="EG61" s="34">
        <v>-1.2922191992402077E-2</v>
      </c>
      <c r="EH61" s="34">
        <v>-2.2414607927203178E-2</v>
      </c>
      <c r="EI61" s="34">
        <v>-2.8507556766271591E-2</v>
      </c>
      <c r="EJ61" s="34">
        <v>-7.7774353325366974E-2</v>
      </c>
      <c r="EK61" s="34">
        <v>7.468856405466795E-3</v>
      </c>
      <c r="EL61" t="s">
        <v>843</v>
      </c>
      <c r="EM61" t="s">
        <v>1294</v>
      </c>
      <c r="EN61" s="34">
        <v>-6.4473454840481281E-3</v>
      </c>
      <c r="EO61" s="34">
        <v>-1.362303551286459E-2</v>
      </c>
      <c r="EP61" s="34">
        <v>-2.6397177949547768E-2</v>
      </c>
      <c r="EQ61" s="34">
        <v>-6.7243702709674835E-2</v>
      </c>
      <c r="ER61" s="34">
        <v>3.0272305011749268E-2</v>
      </c>
      <c r="ES61" t="s">
        <v>843</v>
      </c>
      <c r="ET61" t="s">
        <v>1521</v>
      </c>
      <c r="EU61" s="34">
        <v>-7.2999047115445137E-3</v>
      </c>
      <c r="EV61" s="34">
        <v>-7.5890403240919113E-3</v>
      </c>
      <c r="EW61" s="34">
        <v>-2.3501735180616379E-2</v>
      </c>
      <c r="EX61" s="34">
        <v>1.9373590126633644E-2</v>
      </c>
      <c r="EY61" s="34">
        <v>1.1036576703190804E-2</v>
      </c>
      <c r="EZ61" t="s">
        <v>843</v>
      </c>
      <c r="FA61" t="s">
        <v>465</v>
      </c>
      <c r="FB61" s="34">
        <v>4.3569402769207954E-3</v>
      </c>
      <c r="FC61" s="34">
        <v>-4.8964922316372395E-3</v>
      </c>
      <c r="FD61" s="34">
        <v>-9.5402942970395088E-3</v>
      </c>
      <c r="FE61" s="34">
        <v>-6.2587708234786987E-3</v>
      </c>
      <c r="FF61" s="34">
        <v>-1.6041355207562447E-2</v>
      </c>
      <c r="FG61" t="s">
        <v>843</v>
      </c>
      <c r="FH61" s="34"/>
      <c r="FI61" s="34"/>
      <c r="FJ61" s="34"/>
      <c r="FK61" s="34"/>
      <c r="FL61" s="34"/>
      <c r="FM61" t="s">
        <v>843</v>
      </c>
      <c r="FN61" t="s">
        <v>843</v>
      </c>
      <c r="FO61" s="34">
        <v>0.70281000000000005</v>
      </c>
      <c r="FP61" t="s">
        <v>1462</v>
      </c>
      <c r="FQ61" t="s">
        <v>843</v>
      </c>
      <c r="FR61" t="s">
        <v>843</v>
      </c>
      <c r="FS61" s="34">
        <v>0.76819000000000004</v>
      </c>
      <c r="FT61" t="s">
        <v>1462</v>
      </c>
      <c r="FU61" t="s">
        <v>843</v>
      </c>
      <c r="FV61" t="s">
        <v>843</v>
      </c>
      <c r="FW61" s="34">
        <v>0.63843000000000005</v>
      </c>
      <c r="FX61" t="s">
        <v>1462</v>
      </c>
      <c r="FY61" t="s">
        <v>843</v>
      </c>
      <c r="FZ61" s="34">
        <v>-6.4433448016643524E-2</v>
      </c>
      <c r="GA61" s="34">
        <v>-6.6217973828315735E-2</v>
      </c>
      <c r="GB61" s="34">
        <v>-6.5443538129329681E-2</v>
      </c>
      <c r="GC61" s="34">
        <v>-7.033625990152359E-2</v>
      </c>
      <c r="GD61" s="34">
        <v>-4.8458408564329147E-2</v>
      </c>
      <c r="GE61" t="s">
        <v>830</v>
      </c>
      <c r="GF61" t="s">
        <v>843</v>
      </c>
      <c r="GG61" s="34"/>
      <c r="GH61" s="34"/>
      <c r="GI61" s="34"/>
      <c r="GJ61" s="34"/>
      <c r="GK61" s="34"/>
      <c r="GL61" t="s">
        <v>1460</v>
      </c>
      <c r="GM61" t="s">
        <v>843</v>
      </c>
      <c r="GN61" s="34">
        <v>0.38240772485733032</v>
      </c>
      <c r="GO61" t="s">
        <v>832</v>
      </c>
      <c r="GP61" t="s">
        <v>843</v>
      </c>
      <c r="GQ61" t="s">
        <v>843</v>
      </c>
      <c r="GR61" s="34">
        <v>1.4059418812394142E-2</v>
      </c>
      <c r="GS61" s="34">
        <v>1.6482258215546608E-2</v>
      </c>
      <c r="GT61" s="34">
        <v>1.033826544880867E-2</v>
      </c>
      <c r="GU61" s="34">
        <v>5.7400995865464211E-3</v>
      </c>
      <c r="GV61" s="34">
        <v>1.1525296606123447E-2</v>
      </c>
      <c r="GW61" t="s">
        <v>832</v>
      </c>
      <c r="GX61" t="s">
        <v>843</v>
      </c>
      <c r="GY61" t="s">
        <v>843</v>
      </c>
      <c r="GZ61" t="s">
        <v>843</v>
      </c>
      <c r="HA61" t="s">
        <v>843</v>
      </c>
      <c r="HB61" t="s">
        <v>843</v>
      </c>
      <c r="HC61" t="s">
        <v>843</v>
      </c>
      <c r="HD61" t="s">
        <v>843</v>
      </c>
      <c r="HE61" t="s">
        <v>843</v>
      </c>
      <c r="HF61" t="s">
        <v>843</v>
      </c>
      <c r="HG61" t="s">
        <v>843</v>
      </c>
      <c r="HH61" s="34">
        <v>3759170</v>
      </c>
      <c r="HI61" s="34">
        <v>3844773</v>
      </c>
      <c r="HJ61" s="34">
        <v>3930648</v>
      </c>
      <c r="HK61" s="34">
        <v>4026841</v>
      </c>
      <c r="HL61" s="34">
        <v>4115138</v>
      </c>
      <c r="HM61" s="34">
        <v>4208834</v>
      </c>
      <c r="HN61" s="34">
        <v>4294352</v>
      </c>
      <c r="HO61" s="34">
        <v>4375569</v>
      </c>
      <c r="HP61" s="34">
        <v>4467233</v>
      </c>
      <c r="HQ61" s="34">
        <v>4564540</v>
      </c>
      <c r="HR61" s="34">
        <v>4660067</v>
      </c>
      <c r="HS61" s="34">
        <v>4732022</v>
      </c>
      <c r="HT61" s="34">
        <v>4773306</v>
      </c>
      <c r="HU61" s="34">
        <v>4802428</v>
      </c>
      <c r="HV61" s="34">
        <v>4798734</v>
      </c>
      <c r="HW61" s="34">
        <v>4819333</v>
      </c>
      <c r="HX61" s="34">
        <v>4904177</v>
      </c>
      <c r="HY61" s="34">
        <v>4996741</v>
      </c>
      <c r="HZ61" s="34">
        <v>5094780</v>
      </c>
      <c r="IA61" s="34">
        <v>5209324</v>
      </c>
      <c r="IB61" s="34">
        <v>5343020</v>
      </c>
      <c r="IC61" s="34">
        <v>5457154</v>
      </c>
      <c r="ID61" s="34">
        <v>5579144</v>
      </c>
      <c r="IE61" s="34">
        <v>5742315</v>
      </c>
      <c r="IF61" s="34">
        <v>5915627</v>
      </c>
      <c r="IG61" s="34">
        <v>6097449</v>
      </c>
      <c r="IH61" s="34">
        <v>6286949</v>
      </c>
      <c r="II61" s="34">
        <v>6483409</v>
      </c>
      <c r="IJ61" s="34">
        <v>6685708</v>
      </c>
      <c r="IK61" s="34">
        <v>6892981</v>
      </c>
      <c r="IL61" s="34">
        <v>7104274</v>
      </c>
      <c r="IM61" s="34">
        <v>7318809</v>
      </c>
      <c r="IN61" s="34">
        <v>7535935</v>
      </c>
      <c r="IO61" s="34">
        <v>7755423</v>
      </c>
      <c r="IP61" s="34">
        <v>7977059</v>
      </c>
      <c r="IQ61" s="34">
        <v>8200171</v>
      </c>
      <c r="IR61" s="34">
        <v>8423550</v>
      </c>
      <c r="IS61" s="34">
        <v>8646900</v>
      </c>
      <c r="IT61" s="34">
        <v>8870492</v>
      </c>
      <c r="IU61" s="34">
        <v>9093368</v>
      </c>
      <c r="IV61" s="34">
        <v>9316419</v>
      </c>
      <c r="IW61" s="34">
        <v>9540435</v>
      </c>
      <c r="IX61" s="34">
        <v>9763939</v>
      </c>
      <c r="IY61" s="34">
        <v>9986569</v>
      </c>
      <c r="IZ61" s="34">
        <v>10208909</v>
      </c>
      <c r="JA61" s="34">
        <v>10430913</v>
      </c>
      <c r="JB61" s="34">
        <v>10652537</v>
      </c>
      <c r="JC61" s="34">
        <v>10873819</v>
      </c>
      <c r="JD61" s="34">
        <v>11094632</v>
      </c>
      <c r="JE61" s="34">
        <v>11314636</v>
      </c>
      <c r="JF61" s="34">
        <v>11533423</v>
      </c>
      <c r="JG61" s="34">
        <v>11751240</v>
      </c>
      <c r="JH61" s="34">
        <v>11968909</v>
      </c>
      <c r="JI61" s="34">
        <v>12186151</v>
      </c>
      <c r="JJ61" s="34">
        <v>12402737</v>
      </c>
      <c r="JK61" s="34">
        <v>12618199</v>
      </c>
      <c r="JL61" s="34">
        <v>12831980</v>
      </c>
      <c r="JM61" s="34">
        <v>13043647</v>
      </c>
      <c r="JN61" s="34">
        <v>13253169</v>
      </c>
      <c r="JO61" s="34">
        <v>13459710</v>
      </c>
      <c r="JP61" s="34">
        <v>13663439</v>
      </c>
      <c r="JQ61" s="34">
        <v>13865763</v>
      </c>
      <c r="JR61" s="34">
        <v>14065076</v>
      </c>
      <c r="JS61" s="34">
        <v>14261449</v>
      </c>
      <c r="JT61" s="34">
        <v>14455640</v>
      </c>
      <c r="JU61" s="34">
        <v>14646420</v>
      </c>
      <c r="JV61" s="34">
        <v>14834646</v>
      </c>
      <c r="JW61" s="34">
        <v>15019951</v>
      </c>
      <c r="JX61" s="34">
        <v>15200225</v>
      </c>
      <c r="JY61" s="34">
        <v>15376563</v>
      </c>
      <c r="JZ61" s="34">
        <v>15549585</v>
      </c>
      <c r="KA61" s="34">
        <v>15718380</v>
      </c>
      <c r="KB61" s="34">
        <v>15883217</v>
      </c>
      <c r="KC61" s="34">
        <v>16043970</v>
      </c>
      <c r="KD61" s="34">
        <v>16200657</v>
      </c>
      <c r="KE61" s="34">
        <v>16353652</v>
      </c>
      <c r="KF61" s="34">
        <v>16502512.999999998</v>
      </c>
      <c r="KG61" s="34">
        <v>16647196</v>
      </c>
      <c r="KH61" s="34">
        <v>16787129</v>
      </c>
      <c r="KI61" s="34">
        <v>16922262</v>
      </c>
      <c r="KJ61" s="34">
        <v>17052982</v>
      </c>
      <c r="KK61" s="34">
        <v>17179017</v>
      </c>
      <c r="KL61" s="34">
        <v>17301001</v>
      </c>
      <c r="KM61" s="34">
        <v>17419409</v>
      </c>
      <c r="KN61" s="34">
        <v>17534178</v>
      </c>
      <c r="KO61" s="34">
        <v>17645132</v>
      </c>
      <c r="KP61" s="34">
        <v>17752103</v>
      </c>
      <c r="KQ61" s="34">
        <v>17855659</v>
      </c>
      <c r="KR61" s="34">
        <v>17954874</v>
      </c>
      <c r="KS61" s="34">
        <v>18048573</v>
      </c>
      <c r="KT61" s="34">
        <v>18138089</v>
      </c>
      <c r="KU61" s="34">
        <v>18223519</v>
      </c>
      <c r="KV61" s="34">
        <v>18303782</v>
      </c>
      <c r="KW61" s="34">
        <v>18379781</v>
      </c>
      <c r="KX61" s="34">
        <v>18451788</v>
      </c>
      <c r="KY61" s="34">
        <v>18519344</v>
      </c>
      <c r="KZ61" s="34">
        <v>18582684</v>
      </c>
      <c r="LA61" s="34">
        <v>18641628</v>
      </c>
      <c r="LB61" s="34">
        <v>18696433</v>
      </c>
      <c r="LC61" s="34">
        <v>18747112</v>
      </c>
      <c r="LD61" s="34">
        <v>18793631</v>
      </c>
      <c r="LE61" t="s">
        <v>843</v>
      </c>
      <c r="LF61" t="s">
        <v>843</v>
      </c>
      <c r="LG61" t="s">
        <v>843</v>
      </c>
      <c r="LH61" s="34">
        <v>2.8003605082631111E-2</v>
      </c>
      <c r="LI61" s="34">
        <v>2.2516375407576561E-2</v>
      </c>
      <c r="LJ61" s="34">
        <v>2.2089734673500061E-2</v>
      </c>
      <c r="LK61" s="34">
        <v>2.4177899584174156E-2</v>
      </c>
      <c r="LL61" s="34">
        <v>2.1690171211957932E-2</v>
      </c>
      <c r="LM61" s="34">
        <v>2.2513279691338539E-2</v>
      </c>
      <c r="LN61" s="34">
        <v>2.0115021616220474E-2</v>
      </c>
      <c r="LO61" s="34">
        <v>1.8735896795988083E-2</v>
      </c>
      <c r="LP61" s="34">
        <v>2.0732631906867027E-2</v>
      </c>
      <c r="LQ61" s="34">
        <v>2.1548541262745857E-2</v>
      </c>
      <c r="LR61" s="34">
        <v>2.0712083205580711E-2</v>
      </c>
      <c r="LS61" s="34">
        <v>1.5322769992053509E-2</v>
      </c>
      <c r="LT61" s="34">
        <v>8.6865508928894997E-3</v>
      </c>
      <c r="LU61" s="34">
        <v>6.082476582378149E-3</v>
      </c>
      <c r="LV61" s="34">
        <v>-7.6949025969952345E-4</v>
      </c>
      <c r="LW61" s="34">
        <v>4.2834035120904446E-3</v>
      </c>
      <c r="LX61" s="34">
        <v>1.7451753839850426E-2</v>
      </c>
      <c r="LY61" s="34">
        <v>1.8698608502745628E-2</v>
      </c>
      <c r="LZ61" s="34">
        <v>1.9430587068200111E-2</v>
      </c>
      <c r="MA61" s="34">
        <v>2.2233610972762108E-2</v>
      </c>
      <c r="MB61" s="34">
        <v>2.5340938940644264E-2</v>
      </c>
      <c r="MC61" s="34">
        <v>2.1136371418833733E-2</v>
      </c>
      <c r="MD61" s="34">
        <v>2.210795134305954E-2</v>
      </c>
      <c r="ME61" s="34">
        <v>2.8827078640460968E-2</v>
      </c>
      <c r="MF61" s="34">
        <v>2.9735054820775986E-2</v>
      </c>
      <c r="MG61" s="34">
        <v>3.0272994190454483E-2</v>
      </c>
      <c r="MH61" s="34">
        <v>3.0605411157011986E-2</v>
      </c>
      <c r="MI61" s="34">
        <v>3.0770555138587952E-2</v>
      </c>
      <c r="MJ61" s="34">
        <v>3.0725661665201187E-2</v>
      </c>
      <c r="MK61" s="34">
        <v>3.0531533062458038E-2</v>
      </c>
      <c r="ML61" s="34">
        <v>3.0192926526069641E-2</v>
      </c>
      <c r="MM61" s="34">
        <v>2.9751034453511238E-2</v>
      </c>
      <c r="MN61" s="34">
        <v>2.9235301539301872E-2</v>
      </c>
      <c r="MO61" s="34">
        <v>2.8709428384900093E-2</v>
      </c>
      <c r="MP61" s="34">
        <v>2.8177456930279732E-2</v>
      </c>
      <c r="MQ61" s="34">
        <v>2.7585210278630257E-2</v>
      </c>
      <c r="MR61" s="34">
        <v>2.687634713947773E-2</v>
      </c>
      <c r="MS61" s="34">
        <v>2.6169519871473312E-2</v>
      </c>
      <c r="MT61" s="34">
        <v>2.5529388338327408E-2</v>
      </c>
      <c r="MU61" s="34">
        <v>2.4815093725919724E-2</v>
      </c>
      <c r="MV61" s="34">
        <v>2.4232970550656319E-2</v>
      </c>
      <c r="MW61" s="34">
        <v>2.3760754615068436E-2</v>
      </c>
      <c r="MX61" s="34">
        <v>2.3156823590397835E-2</v>
      </c>
      <c r="MY61" s="34">
        <v>2.2545184940099716E-2</v>
      </c>
      <c r="MZ61" s="34">
        <v>2.2019680589437485E-2</v>
      </c>
      <c r="NA61" s="34">
        <v>2.1513029932975769E-2</v>
      </c>
      <c r="NB61" s="34">
        <v>2.1024279296398163E-2</v>
      </c>
      <c r="NC61" s="34">
        <v>2.0559893921017647E-2</v>
      </c>
      <c r="ND61" s="34">
        <v>2.0103413611650467E-2</v>
      </c>
      <c r="NE61" s="34">
        <v>1.9635722041130066E-2</v>
      </c>
      <c r="NF61" s="34">
        <v>1.9152058288455009E-2</v>
      </c>
      <c r="NG61" s="34">
        <v>1.8709598109126091E-2</v>
      </c>
      <c r="NH61" s="34">
        <v>1.8353603780269623E-2</v>
      </c>
      <c r="NI61" s="34">
        <v>1.7987772822380066E-2</v>
      </c>
      <c r="NJ61" s="34">
        <v>1.7617031931877136E-2</v>
      </c>
      <c r="NK61" s="34">
        <v>1.7222963273525238E-2</v>
      </c>
      <c r="NL61" s="34">
        <v>1.6800355166196823E-2</v>
      </c>
      <c r="NM61" s="34">
        <v>1.6360701993107796E-2</v>
      </c>
      <c r="NN61" s="34">
        <v>1.5935499221086502E-2</v>
      </c>
      <c r="NO61" s="34">
        <v>1.5464085154235363E-2</v>
      </c>
      <c r="NP61" s="34">
        <v>1.5022800303995609E-2</v>
      </c>
      <c r="NQ61" s="34">
        <v>1.4699128456413746E-2</v>
      </c>
      <c r="NR61" s="34">
        <v>1.4272137545049191E-2</v>
      </c>
      <c r="NS61" s="34">
        <v>1.3865177519619465E-2</v>
      </c>
      <c r="NT61" s="34">
        <v>1.3524627313017845E-2</v>
      </c>
      <c r="NU61" s="34">
        <v>1.3111286796629429E-2</v>
      </c>
      <c r="NV61" s="34">
        <v>1.2769454158842564E-2</v>
      </c>
      <c r="NW61" s="34">
        <v>1.241399347782135E-2</v>
      </c>
      <c r="NX61" s="34">
        <v>1.1930846609175205E-2</v>
      </c>
      <c r="NY61" s="34">
        <v>1.1534236371517181E-2</v>
      </c>
      <c r="NZ61" s="34">
        <v>1.1189483106136322E-2</v>
      </c>
      <c r="OA61" s="34">
        <v>1.0796777904033661E-2</v>
      </c>
      <c r="OB61" s="34">
        <v>1.0432288981974125E-2</v>
      </c>
      <c r="OC61" s="34">
        <v>1.0070061311125755E-2</v>
      </c>
      <c r="OD61" s="34">
        <v>9.7187189385294914E-3</v>
      </c>
      <c r="OE61" s="34">
        <v>9.3994392082095146E-3</v>
      </c>
      <c r="OF61" s="34">
        <v>9.0614361688494682E-3</v>
      </c>
      <c r="OG61" s="34">
        <v>8.7291216477751732E-3</v>
      </c>
      <c r="OH61" s="34">
        <v>8.3706676959991455E-3</v>
      </c>
      <c r="OI61" s="34">
        <v>8.0175716429948807E-3</v>
      </c>
      <c r="OJ61" s="34">
        <v>7.6950527727603912E-3</v>
      </c>
      <c r="OK61" s="34">
        <v>7.3636113665997982E-3</v>
      </c>
      <c r="OL61" s="34">
        <v>7.0756636559963226E-3</v>
      </c>
      <c r="OM61" s="34">
        <v>6.8206833675503731E-3</v>
      </c>
      <c r="ON61" s="34">
        <v>6.5669603645801544E-3</v>
      </c>
      <c r="OO61" s="34">
        <v>6.3079330138862133E-3</v>
      </c>
      <c r="OP61" s="34">
        <v>6.0440497472882271E-3</v>
      </c>
      <c r="OQ61" s="34">
        <v>5.8165010996162891E-3</v>
      </c>
      <c r="OR61" s="34">
        <v>5.5411211214959621E-3</v>
      </c>
      <c r="OS61" s="34">
        <v>5.2050133235752583E-3</v>
      </c>
      <c r="OT61" s="34">
        <v>4.9474681727588177E-3</v>
      </c>
      <c r="OU61" s="34">
        <v>4.6989205293357372E-3</v>
      </c>
      <c r="OV61" s="34">
        <v>4.3946923688054085E-3</v>
      </c>
      <c r="OW61" s="34">
        <v>4.1434965096414089E-3</v>
      </c>
      <c r="OX61" s="34">
        <v>3.9100744761526585E-3</v>
      </c>
      <c r="OY61" s="34">
        <v>3.6545309703797102E-3</v>
      </c>
      <c r="OZ61" s="34">
        <v>3.414371982216835E-3</v>
      </c>
      <c r="PA61" s="34">
        <v>3.1669652089476585E-3</v>
      </c>
      <c r="PB61" s="34">
        <v>2.9356125742197037E-3</v>
      </c>
      <c r="PC61" s="34">
        <v>2.7069568168371916E-3</v>
      </c>
      <c r="PD61" s="34">
        <v>2.4783220142126083E-3</v>
      </c>
      <c r="PE61" t="s">
        <v>1300</v>
      </c>
      <c r="PF61" t="s">
        <v>843</v>
      </c>
      <c r="PG61" t="s">
        <v>843</v>
      </c>
      <c r="PH61" t="s">
        <v>843</v>
      </c>
      <c r="PI61" t="s">
        <v>843</v>
      </c>
      <c r="PJ61" t="s">
        <v>1300</v>
      </c>
      <c r="PK61" s="34">
        <v>0.50297802686691284</v>
      </c>
      <c r="PL61" s="34">
        <v>0.50264424085617065</v>
      </c>
      <c r="PM61" s="34">
        <v>0.50233501195907593</v>
      </c>
      <c r="PN61" s="34">
        <v>0.50222939252853394</v>
      </c>
      <c r="PO61" s="34">
        <v>0.50214475393295288</v>
      </c>
      <c r="PP61" s="34">
        <v>0.50207042694091797</v>
      </c>
      <c r="PQ61" s="34">
        <v>0.5019870400428772</v>
      </c>
      <c r="PR61" s="34">
        <v>0.50189679861068726</v>
      </c>
      <c r="PS61" s="34">
        <v>0.50180703401565552</v>
      </c>
      <c r="PT61" s="34">
        <v>0.50171035528182983</v>
      </c>
      <c r="PU61" s="34">
        <v>0.50160479545593262</v>
      </c>
      <c r="PV61" s="34">
        <v>0.50151777267456055</v>
      </c>
      <c r="PW61" s="34">
        <v>0.50144535303115845</v>
      </c>
      <c r="PX61" s="34">
        <v>0.5013120174407959</v>
      </c>
      <c r="PY61" s="34">
        <v>0.50106984376907349</v>
      </c>
      <c r="PZ61" s="34">
        <v>0.50086140632629395</v>
      </c>
      <c r="QA61" s="34">
        <v>0.50073128938674927</v>
      </c>
      <c r="QB61" s="34">
        <v>0.50055384635925293</v>
      </c>
      <c r="QC61" s="34">
        <v>0.50036627054214478</v>
      </c>
      <c r="QD61" s="34">
        <v>0.50022846460342407</v>
      </c>
      <c r="QE61" s="34">
        <v>0.50010669231414795</v>
      </c>
      <c r="QF61" s="34">
        <v>0.49994558095932007</v>
      </c>
      <c r="QG61" s="34">
        <v>0.49978134036064148</v>
      </c>
      <c r="QH61" s="34">
        <v>0.4996817409992218</v>
      </c>
      <c r="QI61" s="34">
        <v>0.49963614344596863</v>
      </c>
      <c r="QJ61" s="34">
        <v>0.49960958957672119</v>
      </c>
      <c r="QK61" s="34">
        <v>0.49958604574203491</v>
      </c>
      <c r="QL61" s="34">
        <v>0.49956634640693665</v>
      </c>
      <c r="QM61" s="34">
        <v>0.49955263733863831</v>
      </c>
      <c r="QN61" s="34">
        <v>0.49954164028167725</v>
      </c>
      <c r="QO61" s="34">
        <v>0.49952971935272217</v>
      </c>
      <c r="QP61" s="34">
        <v>0.49951773881912231</v>
      </c>
      <c r="QQ61" s="34">
        <v>0.49950563907623291</v>
      </c>
      <c r="QR61" s="34">
        <v>0.49949216842651367</v>
      </c>
      <c r="QS61" s="34">
        <v>0.49947744607925415</v>
      </c>
      <c r="QT61" s="34">
        <v>0.49946263432502747</v>
      </c>
      <c r="QU61" s="34">
        <v>0.49944606423377991</v>
      </c>
      <c r="QV61" s="34">
        <v>0.49942776560783386</v>
      </c>
      <c r="QW61" s="34">
        <v>0.49940511584281921</v>
      </c>
      <c r="QX61" s="34">
        <v>0.49937570095062256</v>
      </c>
      <c r="QY61" s="34">
        <v>0.49934187531471252</v>
      </c>
      <c r="QZ61" s="34">
        <v>0.49930354952812195</v>
      </c>
      <c r="RA61" s="34">
        <v>0.49925896525382996</v>
      </c>
      <c r="RB61" s="34">
        <v>0.49921008944511414</v>
      </c>
      <c r="RC61" s="34">
        <v>0.49915724992752075</v>
      </c>
      <c r="RD61" s="34">
        <v>0.49909946322441101</v>
      </c>
      <c r="RE61" s="34">
        <v>0.49903491139411926</v>
      </c>
      <c r="RF61" s="34">
        <v>0.49896314740180969</v>
      </c>
      <c r="RG61" s="34">
        <v>0.4988844096660614</v>
      </c>
      <c r="RH61" s="34">
        <v>0.49879935383796692</v>
      </c>
      <c r="RI61" s="34">
        <v>0.49870720505714417</v>
      </c>
      <c r="RJ61" s="34">
        <v>0.49860686063766479</v>
      </c>
      <c r="RK61" s="34">
        <v>0.49849975109100342</v>
      </c>
      <c r="RL61" s="34">
        <v>0.49838608503341675</v>
      </c>
      <c r="RM61" s="34">
        <v>0.49826589226722717</v>
      </c>
      <c r="RN61" s="34">
        <v>0.49813899397850037</v>
      </c>
      <c r="RO61" s="34">
        <v>0.4980054497718811</v>
      </c>
      <c r="RP61" s="34">
        <v>0.49786421656608582</v>
      </c>
      <c r="RQ61" s="34">
        <v>0.49771514534950256</v>
      </c>
      <c r="RR61" s="34">
        <v>0.49755975604057312</v>
      </c>
      <c r="RS61" s="34">
        <v>0.49739784002304077</v>
      </c>
      <c r="RT61" s="34">
        <v>0.49723097681999207</v>
      </c>
      <c r="RU61" s="34">
        <v>0.49705788493156433</v>
      </c>
      <c r="RV61" s="34">
        <v>0.49687826633453369</v>
      </c>
      <c r="RW61" s="34">
        <v>0.49669486284255981</v>
      </c>
      <c r="RX61" s="34">
        <v>0.49650555849075317</v>
      </c>
      <c r="RY61" s="34">
        <v>0.49631181359291077</v>
      </c>
      <c r="RZ61" s="34">
        <v>0.49611592292785645</v>
      </c>
      <c r="SA61" s="34">
        <v>0.49591600894927979</v>
      </c>
      <c r="SB61" s="34">
        <v>0.4957142174243927</v>
      </c>
      <c r="SC61" s="34">
        <v>0.49550974369049072</v>
      </c>
      <c r="SD61" s="34">
        <v>0.49530091881752014</v>
      </c>
      <c r="SE61" s="34">
        <v>0.4950893223285675</v>
      </c>
      <c r="SF61" s="34">
        <v>0.49487614631652832</v>
      </c>
      <c r="SG61" s="34">
        <v>0.49466291069984436</v>
      </c>
      <c r="SH61" s="34">
        <v>0.49445047974586487</v>
      </c>
      <c r="SI61" s="34">
        <v>0.4942362904548645</v>
      </c>
      <c r="SJ61" s="34">
        <v>0.49401947855949402</v>
      </c>
      <c r="SK61" s="34">
        <v>0.49380123615264893</v>
      </c>
      <c r="SL61" s="34">
        <v>0.49358347058296204</v>
      </c>
      <c r="SM61" s="34">
        <v>0.49336683750152588</v>
      </c>
      <c r="SN61" s="34">
        <v>0.49314859509468079</v>
      </c>
      <c r="SO61" s="34">
        <v>0.49292886257171631</v>
      </c>
      <c r="SP61" s="34">
        <v>0.49270832538604736</v>
      </c>
      <c r="SQ61" s="34">
        <v>0.49249014258384705</v>
      </c>
      <c r="SR61" s="34">
        <v>0.49227482080459595</v>
      </c>
      <c r="SS61" s="34">
        <v>0.49206164479255676</v>
      </c>
      <c r="ST61" s="34">
        <v>0.49185073375701904</v>
      </c>
      <c r="SU61" s="34">
        <v>0.49163976311683655</v>
      </c>
      <c r="SV61" s="34">
        <v>0.49142926931381226</v>
      </c>
      <c r="SW61" s="34">
        <v>0.49122044444084167</v>
      </c>
      <c r="SX61" s="34">
        <v>0.49101346731185913</v>
      </c>
      <c r="SY61" s="34">
        <v>0.49080687761306763</v>
      </c>
      <c r="SZ61" s="34">
        <v>0.49060297012329102</v>
      </c>
      <c r="TA61" s="34">
        <v>0.49040126800537109</v>
      </c>
      <c r="TB61" s="34">
        <v>0.49019899964332581</v>
      </c>
      <c r="TC61" s="34">
        <v>0.48999717831611633</v>
      </c>
      <c r="TD61" s="34">
        <v>0.48979440331459045</v>
      </c>
      <c r="TE61" s="34">
        <v>0.48959001898765564</v>
      </c>
      <c r="TF61" s="34">
        <v>0.48938685655593872</v>
      </c>
      <c r="TG61" s="34">
        <v>0.48918482661247253</v>
      </c>
      <c r="TH61" t="s">
        <v>843</v>
      </c>
      <c r="TI61" t="s">
        <v>843</v>
      </c>
      <c r="TJ61" t="s">
        <v>1300</v>
      </c>
      <c r="TK61" s="34">
        <v>0.52144941569548597</v>
      </c>
      <c r="TL61" s="34">
        <v>0.52245002792753004</v>
      </c>
      <c r="TM61" s="34">
        <v>0.523609338714634</v>
      </c>
      <c r="TN61" s="34">
        <v>0.52447954556940002</v>
      </c>
      <c r="TO61" s="34">
        <v>0.52452517995751302</v>
      </c>
      <c r="TP61" s="34">
        <v>0.52479944269607204</v>
      </c>
      <c r="TQ61" s="34">
        <v>0.52406724878779698</v>
      </c>
      <c r="TR61" s="34">
        <v>0.52267727922928398</v>
      </c>
      <c r="TS61" s="34">
        <v>0.52178843145186304</v>
      </c>
      <c r="TT61" s="34">
        <v>0.52095621902754696</v>
      </c>
      <c r="TU61" s="34">
        <v>0.51966044694207203</v>
      </c>
      <c r="TV61" s="34">
        <v>0.51632124702716897</v>
      </c>
      <c r="TW61" s="34">
        <v>0.51061177626280096</v>
      </c>
      <c r="TX61" s="34">
        <v>0.504350142849602</v>
      </c>
      <c r="TY61" s="34">
        <v>0.49619821642560097</v>
      </c>
      <c r="TZ61" s="34">
        <v>0.49073554369453198</v>
      </c>
      <c r="UA61" s="34">
        <v>0.490615908579981</v>
      </c>
      <c r="UB61" s="34">
        <v>0.490522422514995</v>
      </c>
      <c r="UC61" s="34">
        <v>0.49044610365903901</v>
      </c>
      <c r="UD61" s="34">
        <v>0.49130151135718303</v>
      </c>
      <c r="UE61" s="34">
        <v>0.49312692073022396</v>
      </c>
      <c r="UF61" s="34">
        <v>0.49317359440712205</v>
      </c>
      <c r="UG61" s="34">
        <v>0.49353928609292802</v>
      </c>
      <c r="UH61" s="34">
        <v>0.49639827348392801</v>
      </c>
      <c r="UI61" s="34">
        <v>0.49940534626292804</v>
      </c>
      <c r="UJ61" s="34">
        <v>0.50259846371818806</v>
      </c>
      <c r="UK61" s="34">
        <v>0.50586846609790603</v>
      </c>
      <c r="UL61" s="34">
        <v>0.50894328893950702</v>
      </c>
      <c r="UM61" s="34">
        <v>0.51157427817859502</v>
      </c>
      <c r="UN61" s="34">
        <v>0.51371993381963998</v>
      </c>
      <c r="UO61" s="34">
        <v>0.51533735293270999</v>
      </c>
      <c r="UP61" s="34">
        <v>0.51678794437646502</v>
      </c>
      <c r="UQ61" s="34">
        <v>0.51862894252670699</v>
      </c>
      <c r="UR61" s="34">
        <v>0.52086053069829097</v>
      </c>
      <c r="US61" s="34">
        <v>0.52342006768534999</v>
      </c>
      <c r="UT61" s="34">
        <v>0.52640670542114298</v>
      </c>
      <c r="UU61" s="34">
        <v>0.53004659555650502</v>
      </c>
      <c r="UV61" s="34">
        <v>0.53412286484173499</v>
      </c>
      <c r="UW61" s="34">
        <v>0.53847165410892694</v>
      </c>
      <c r="UX61" s="34">
        <v>0.54327607456753502</v>
      </c>
      <c r="UY61" s="34">
        <v>0.54845939196165405</v>
      </c>
      <c r="UZ61" s="34">
        <v>0.55394072702135699</v>
      </c>
      <c r="VA61" s="34">
        <v>0.55969844752205</v>
      </c>
      <c r="VB61" s="34">
        <v>0.56565690550694103</v>
      </c>
      <c r="VC61" s="34">
        <v>0.57169850372845898</v>
      </c>
      <c r="VD61" s="34">
        <v>0.57774214011755198</v>
      </c>
      <c r="VE61" s="34">
        <v>0.58373637114503196</v>
      </c>
      <c r="VF61" s="34">
        <v>0.58963848903322302</v>
      </c>
      <c r="VG61" s="34">
        <v>0.59545386453557003</v>
      </c>
      <c r="VH61" s="34">
        <v>0.60118597717151501</v>
      </c>
      <c r="VI61" s="34">
        <v>0.60679700206955001</v>
      </c>
      <c r="VJ61" s="34">
        <v>0.61217437478938397</v>
      </c>
      <c r="VK61" s="34">
        <v>0.61724040105742295</v>
      </c>
      <c r="VL61" s="34">
        <v>0.62204544232032599</v>
      </c>
      <c r="VM61" s="34">
        <v>0.62655569492443497</v>
      </c>
      <c r="VN61" s="34">
        <v>0.63084878436296699</v>
      </c>
      <c r="VO61" s="34">
        <v>0.63499218359130905</v>
      </c>
      <c r="VP61" s="34">
        <v>0.63890262588763103</v>
      </c>
      <c r="VQ61" s="34">
        <v>0.64255071211456294</v>
      </c>
      <c r="VR61" s="34">
        <v>0.64599861364026401</v>
      </c>
      <c r="VS61" s="34">
        <v>0.64920876249415604</v>
      </c>
      <c r="VT61" s="34">
        <v>0.65211672808773702</v>
      </c>
      <c r="VU61" s="34">
        <v>0.65483402488667808</v>
      </c>
      <c r="VV61" s="34">
        <v>0.65736019030605508</v>
      </c>
      <c r="VW61" s="34">
        <v>0.65963171953536104</v>
      </c>
      <c r="VX61" s="34">
        <v>0.66168357182164694</v>
      </c>
      <c r="VY61" s="34">
        <v>0.66354201049158901</v>
      </c>
      <c r="VZ61" s="34">
        <v>0.66533053270280307</v>
      </c>
      <c r="WA61" s="34">
        <v>0.66710650664710602</v>
      </c>
      <c r="WB61" s="34">
        <v>0.66881596585712799</v>
      </c>
      <c r="WC61" s="34">
        <v>0.67043104365807804</v>
      </c>
      <c r="WD61" s="34">
        <v>0.67194494598043808</v>
      </c>
      <c r="WE61" s="34">
        <v>0.67334611747733508</v>
      </c>
      <c r="WF61" s="34">
        <v>0.67464879328495397</v>
      </c>
      <c r="WG61" s="34">
        <v>0.67580044204996004</v>
      </c>
      <c r="WH61" s="34">
        <v>0.67679861354515791</v>
      </c>
      <c r="WI61" s="34">
        <v>0.6777632496869791</v>
      </c>
      <c r="WJ61" s="34">
        <v>0.67866431315713205</v>
      </c>
      <c r="WK61" s="34">
        <v>0.67960248951436297</v>
      </c>
      <c r="WL61" s="34">
        <v>0.680656099068083</v>
      </c>
      <c r="WM61" s="34">
        <v>0.68177650688894209</v>
      </c>
      <c r="WN61" s="34">
        <v>0.68294469351767906</v>
      </c>
      <c r="WO61" s="34">
        <v>0.68397288110670607</v>
      </c>
      <c r="WP61" s="34">
        <v>0.68472196731817903</v>
      </c>
      <c r="WQ61" s="34">
        <v>0.68527700585678997</v>
      </c>
      <c r="WR61" s="34">
        <v>0.68566693959368097</v>
      </c>
      <c r="WS61" s="34">
        <v>0.68580308485141206</v>
      </c>
      <c r="WT61" s="34">
        <v>0.68574327052280692</v>
      </c>
      <c r="WU61" s="34">
        <v>0.68556150825675499</v>
      </c>
      <c r="WV61" s="34">
        <v>0.68526210672549792</v>
      </c>
      <c r="WW61" s="34">
        <v>0.68481835889156695</v>
      </c>
      <c r="WX61" s="34">
        <v>0.68419551679343593</v>
      </c>
      <c r="WY61" s="34">
        <v>0.68344836284239907</v>
      </c>
      <c r="WZ61" s="34">
        <v>0.68254308906074601</v>
      </c>
      <c r="XA61" s="34">
        <v>0.68148830125600002</v>
      </c>
      <c r="XB61" s="34">
        <v>0.68035844034216297</v>
      </c>
      <c r="XC61" s="34">
        <v>0.67915843913725193</v>
      </c>
      <c r="XD61" s="34">
        <v>0.67794259498305098</v>
      </c>
      <c r="XE61" s="34">
        <v>0.67673090369697808</v>
      </c>
      <c r="XF61" s="34">
        <v>0.67552679580726904</v>
      </c>
      <c r="XG61" s="34">
        <v>0.67434364667626889</v>
      </c>
      <c r="XH61" t="s">
        <v>843</v>
      </c>
      <c r="XI61" t="s">
        <v>1300</v>
      </c>
      <c r="XJ61" s="34">
        <v>0.50873291178637803</v>
      </c>
      <c r="XK61" s="34">
        <v>0.50969868828389697</v>
      </c>
      <c r="XL61" s="34">
        <v>0.51078613500878201</v>
      </c>
      <c r="XM61" s="34">
        <v>0.51156619896760303</v>
      </c>
      <c r="XN61" s="34">
        <v>0.51147519232647898</v>
      </c>
      <c r="XO61" s="34">
        <v>0.51157285942224595</v>
      </c>
      <c r="XP61" s="34">
        <v>0.51063681893836099</v>
      </c>
      <c r="XQ61" s="34">
        <v>0.50904396662468399</v>
      </c>
      <c r="XR61" s="34">
        <v>0.50799107635531893</v>
      </c>
      <c r="XS61" s="34">
        <v>0.506839462465002</v>
      </c>
      <c r="XT61" s="34">
        <v>0.50503050707210906</v>
      </c>
      <c r="XU61" s="34">
        <v>0.50115394645248901</v>
      </c>
      <c r="XV61" s="34">
        <v>0.49488273901597096</v>
      </c>
      <c r="XW61" s="34">
        <v>0.48803954082814599</v>
      </c>
      <c r="XX61" s="34">
        <v>0.47943650560371703</v>
      </c>
      <c r="XY61" s="34">
        <v>0.47375487437784403</v>
      </c>
      <c r="XZ61" s="34">
        <v>0.47355841015134503</v>
      </c>
      <c r="YA61" s="34">
        <v>0.47344719288031895</v>
      </c>
      <c r="YB61" s="34">
        <v>0.47340159928397296</v>
      </c>
      <c r="YC61" s="34">
        <v>0.474348641556117</v>
      </c>
      <c r="YD61" s="34">
        <v>0.47637487787805399</v>
      </c>
      <c r="YE61" s="34">
        <v>0.47669962431886398</v>
      </c>
      <c r="YF61" s="34">
        <v>0.47739110850975597</v>
      </c>
      <c r="YG61" s="34">
        <v>0.48060978189025</v>
      </c>
      <c r="YH61" s="34">
        <v>0.48395778807911805</v>
      </c>
      <c r="YI61" s="34">
        <v>0.48746992389768201</v>
      </c>
      <c r="YJ61" s="34">
        <v>0.49104442464505199</v>
      </c>
      <c r="YK61" s="34">
        <v>0.49441574640748398</v>
      </c>
      <c r="YL61" s="34">
        <v>0.49731812267914499</v>
      </c>
      <c r="YM61" s="34">
        <v>0.49972018639539401</v>
      </c>
      <c r="YN61" s="34">
        <v>0.50161244496006507</v>
      </c>
      <c r="YO61" s="34">
        <v>0.50336513108656999</v>
      </c>
      <c r="YP61" s="34">
        <v>0.50554244430186801</v>
      </c>
      <c r="YQ61" s="34">
        <v>0.50816161103258894</v>
      </c>
      <c r="YR61" s="34">
        <v>0.51114361264869701</v>
      </c>
      <c r="YS61" s="34">
        <v>0.51456225729926797</v>
      </c>
      <c r="YT61" s="34">
        <v>0.51858171436033507</v>
      </c>
      <c r="YU61" s="34">
        <v>0.52291890735408098</v>
      </c>
      <c r="YV61" s="34">
        <v>0.52739453459853203</v>
      </c>
      <c r="YW61" s="34">
        <v>0.532182769474565</v>
      </c>
      <c r="YX61" s="34">
        <v>0.53721483544267401</v>
      </c>
      <c r="YY61" s="34">
        <v>0.54246902787975604</v>
      </c>
      <c r="YZ61" s="34">
        <v>0.54798703678914795</v>
      </c>
      <c r="ZA61" s="34">
        <v>0.55371356500347801</v>
      </c>
      <c r="ZB61" s="34">
        <v>0.55953594061814105</v>
      </c>
      <c r="ZC61" s="34">
        <v>0.56535683885006005</v>
      </c>
      <c r="ZD61" s="34">
        <v>0.57111041112133298</v>
      </c>
      <c r="ZE61" s="34">
        <v>0.57672600690125497</v>
      </c>
      <c r="ZF61" s="34">
        <v>0.58220646705541901</v>
      </c>
      <c r="ZG61" s="34">
        <v>0.58758443488593004</v>
      </c>
      <c r="ZH61" s="34">
        <v>0.59280566575941895</v>
      </c>
      <c r="ZI61" s="34">
        <v>0.597730409726974</v>
      </c>
      <c r="ZJ61" s="34">
        <v>0.60229593180565</v>
      </c>
      <c r="ZK61" s="34">
        <v>0.60653369523594103</v>
      </c>
      <c r="ZL61" s="34">
        <v>0.61035781860084592</v>
      </c>
      <c r="ZM61" s="34">
        <v>0.61382757555178802</v>
      </c>
      <c r="ZN61" s="34">
        <v>0.61703914750490596</v>
      </c>
      <c r="ZO61" s="34">
        <v>0.619946040395989</v>
      </c>
      <c r="ZP61" s="34">
        <v>0.62253368901680506</v>
      </c>
      <c r="ZQ61" s="34">
        <v>0.62487839633989206</v>
      </c>
      <c r="ZR61" s="34">
        <v>0.62697892627832996</v>
      </c>
      <c r="ZS61" s="34">
        <v>0.628819560813206</v>
      </c>
      <c r="ZT61" s="34">
        <v>0.63053781687840904</v>
      </c>
      <c r="ZU61" s="34">
        <v>0.63210847762062894</v>
      </c>
      <c r="ZV61" s="34">
        <v>0.63348794541480202</v>
      </c>
      <c r="ZW61" s="34">
        <v>0.63473251483980397</v>
      </c>
      <c r="ZX61" s="34">
        <v>0.63580777848719106</v>
      </c>
      <c r="ZY61" s="34">
        <v>0.63681516004945704</v>
      </c>
      <c r="ZZ61" s="34">
        <v>0.637837071490718</v>
      </c>
      <c r="AAA61" s="34">
        <v>0.63880265826643601</v>
      </c>
      <c r="AAB61" s="34">
        <v>0.63965629950895808</v>
      </c>
      <c r="AAC61" s="34">
        <v>0.64042391773198004</v>
      </c>
      <c r="AAD61" s="34">
        <v>0.64113812711870688</v>
      </c>
      <c r="AAE61" s="34">
        <v>0.64188607931827302</v>
      </c>
      <c r="AAF61" s="34">
        <v>0.64265431819665397</v>
      </c>
      <c r="AAG61" s="34">
        <v>0.64348550403298299</v>
      </c>
      <c r="AAH61" s="34">
        <v>0.64438981639916904</v>
      </c>
      <c r="AAI61" s="34">
        <v>0.64510986249906199</v>
      </c>
      <c r="AAJ61" s="34">
        <v>0.64566375091107797</v>
      </c>
      <c r="AAK61" s="34">
        <v>0.64612300784974908</v>
      </c>
      <c r="AAL61" s="34">
        <v>0.64638917697796205</v>
      </c>
      <c r="AAM61" s="34">
        <v>0.64646391001301196</v>
      </c>
      <c r="AAN61" s="34">
        <v>0.64637918927349902</v>
      </c>
      <c r="AAO61" s="34">
        <v>0.64605397921364593</v>
      </c>
      <c r="AAP61" s="34">
        <v>0.64550351319577104</v>
      </c>
      <c r="AAQ61" s="34">
        <v>0.64477282899405797</v>
      </c>
      <c r="AAR61" s="34">
        <v>0.64381321469349306</v>
      </c>
      <c r="AAS61" s="34">
        <v>0.64263713257516897</v>
      </c>
      <c r="AAT61" s="34">
        <v>0.64130433329690906</v>
      </c>
      <c r="AAU61" s="34">
        <v>0.63988708027257701</v>
      </c>
      <c r="AAV61" s="34">
        <v>0.63839483416347909</v>
      </c>
      <c r="AAW61" s="34">
        <v>0.63682870470845898</v>
      </c>
      <c r="AAX61" s="34">
        <v>0.63524712092962898</v>
      </c>
      <c r="AAY61" s="34">
        <v>0.63359568865374394</v>
      </c>
      <c r="AAZ61" s="34">
        <v>0.63186587576591802</v>
      </c>
      <c r="ABA61" s="34">
        <v>0.63012423658202998</v>
      </c>
      <c r="ABB61" s="34">
        <v>0.62839701658821201</v>
      </c>
      <c r="ABC61" s="34">
        <v>0.62673078695887496</v>
      </c>
      <c r="ABD61" s="34">
        <v>0.625130954123709</v>
      </c>
      <c r="ABE61" s="34">
        <v>0.623631042477369</v>
      </c>
      <c r="ABF61" s="34">
        <v>0.62218746813248904</v>
      </c>
      <c r="ABG61" t="s">
        <v>843</v>
      </c>
      <c r="ABH61" t="s">
        <v>843</v>
      </c>
      <c r="ABI61" t="s">
        <v>1300</v>
      </c>
      <c r="ABJ61" s="34">
        <v>0.41234847054003898</v>
      </c>
      <c r="ABK61" s="34">
        <v>0.41238512811876399</v>
      </c>
      <c r="ABL61" s="34">
        <v>0.41265893053766201</v>
      </c>
      <c r="ABM61" s="34">
        <v>0.412605263951909</v>
      </c>
      <c r="ABN61" s="34">
        <v>0.41201898939962595</v>
      </c>
      <c r="ABO61" s="34">
        <v>0.41186615914690899</v>
      </c>
      <c r="ABP61" s="34">
        <v>0.41086298807561805</v>
      </c>
      <c r="ABQ61" s="34">
        <v>0.40939681216317197</v>
      </c>
      <c r="ABR61" s="34">
        <v>0.40855413183059902</v>
      </c>
      <c r="ABS61" s="34">
        <v>0.40772290307456999</v>
      </c>
      <c r="ABT61" s="34">
        <v>0.40632495198030399</v>
      </c>
      <c r="ABU61" s="34">
        <v>0.40282357098086202</v>
      </c>
      <c r="ABV61" s="34">
        <v>0.39680772579923895</v>
      </c>
      <c r="ABW61" s="34">
        <v>0.38988919876683198</v>
      </c>
      <c r="ABX61" s="34">
        <v>0.38060013530650599</v>
      </c>
      <c r="ABY61" s="34">
        <v>0.373520671844008</v>
      </c>
      <c r="ABZ61" s="34">
        <v>0.37175224591687406</v>
      </c>
      <c r="ACA61" s="34">
        <v>0.37037380964912897</v>
      </c>
      <c r="ACB61" s="34">
        <v>0.36925107659212003</v>
      </c>
      <c r="ACC61" s="34">
        <v>0.36936631611257903</v>
      </c>
      <c r="ACD61" s="34">
        <v>0.37086844144322906</v>
      </c>
      <c r="ACE61" s="34">
        <v>0.37069767769998102</v>
      </c>
      <c r="ACF61" s="34">
        <v>0.37077474347092904</v>
      </c>
      <c r="ACG61" s="34">
        <v>0.37348992753881299</v>
      </c>
      <c r="ACH61" s="34">
        <v>0.37652227088335105</v>
      </c>
      <c r="ACI61" s="34">
        <v>0.37976873607306899</v>
      </c>
      <c r="ACJ61" s="34">
        <v>0.38324675583921902</v>
      </c>
      <c r="ACK61" s="34">
        <v>0.38681486853598201</v>
      </c>
      <c r="ACL61" s="34">
        <v>0.39044680156186901</v>
      </c>
      <c r="ACM61" s="34">
        <v>0.39420198646986099</v>
      </c>
      <c r="ACN61" s="34">
        <v>0.39813923267453</v>
      </c>
      <c r="ACO61" s="34">
        <v>0.40222421450158202</v>
      </c>
      <c r="ACP61" s="34">
        <v>0.40626086875749301</v>
      </c>
      <c r="ACQ61" s="34">
        <v>0.40999650115819003</v>
      </c>
      <c r="ACR61" s="34">
        <v>0.41337160809338402</v>
      </c>
      <c r="ACS61" s="34">
        <v>0.41634875662958698</v>
      </c>
      <c r="ACT61" s="34">
        <v>0.41926521478473999</v>
      </c>
      <c r="ACU61" s="34">
        <v>0.42259289456337001</v>
      </c>
      <c r="ACV61" s="34">
        <v>0.42633503305115394</v>
      </c>
      <c r="ACW61" s="34">
        <v>0.43046731587610404</v>
      </c>
      <c r="ACX61" s="34">
        <v>0.43497641100083601</v>
      </c>
      <c r="ACY61" s="34">
        <v>0.439913379211745</v>
      </c>
      <c r="ACZ61" s="34">
        <v>0.44509956483751095</v>
      </c>
      <c r="ADA61" s="34">
        <v>0.450414629367973</v>
      </c>
      <c r="ADB61" s="34">
        <v>0.45593711335853798</v>
      </c>
      <c r="ADC61" s="34">
        <v>0.46165886917089599</v>
      </c>
      <c r="ADD61" s="34">
        <v>0.467607456684143</v>
      </c>
      <c r="ADE61" s="34">
        <v>0.47374383950368099</v>
      </c>
      <c r="ADF61" s="34">
        <v>0.48000749371407703</v>
      </c>
      <c r="ADG61" s="34">
        <v>0.48634843401060401</v>
      </c>
      <c r="ADH61" s="34">
        <v>0.492699261962385</v>
      </c>
      <c r="ADI61" s="34">
        <v>0.49898546876755101</v>
      </c>
      <c r="ADJ61" s="34">
        <v>0.50511389529680994</v>
      </c>
      <c r="ADK61" s="34">
        <v>0.51109622262615095</v>
      </c>
      <c r="ADL61" s="34">
        <v>0.51695291128079202</v>
      </c>
      <c r="ADM61" s="34">
        <v>0.52263710534284602</v>
      </c>
      <c r="ADN61" s="34">
        <v>0.528061374783938</v>
      </c>
      <c r="ADO61" s="34">
        <v>0.533225313948826</v>
      </c>
      <c r="ADP61" s="34">
        <v>0.53814572431145602</v>
      </c>
      <c r="ADQ61" s="34">
        <v>0.542768083413387</v>
      </c>
      <c r="ADR61" s="34">
        <v>0.54712018501053006</v>
      </c>
      <c r="ADS61" s="34">
        <v>0.55120879391923805</v>
      </c>
      <c r="ADT61" s="34">
        <v>0.55503214326862294</v>
      </c>
      <c r="ADU61" s="34">
        <v>0.55857338053704697</v>
      </c>
      <c r="ADV61" s="34">
        <v>0.56183926959168606</v>
      </c>
      <c r="ADW61" s="34">
        <v>0.56488496847693803</v>
      </c>
      <c r="ADX61" s="34">
        <v>0.56771892526855505</v>
      </c>
      <c r="ADY61" s="34">
        <v>0.57041061585354103</v>
      </c>
      <c r="ADZ61" s="34">
        <v>0.57302043226333799</v>
      </c>
      <c r="AEA61" s="34">
        <v>0.57549702672492598</v>
      </c>
      <c r="AEB61" s="34">
        <v>0.57781815398931902</v>
      </c>
      <c r="AEC61" s="34">
        <v>0.580022845865795</v>
      </c>
      <c r="AED61" s="34">
        <v>0.58217900693543401</v>
      </c>
      <c r="AEE61" s="34">
        <v>0.58428465647841499</v>
      </c>
      <c r="AEF61" s="34">
        <v>0.58631990707784598</v>
      </c>
      <c r="AEG61" s="34">
        <v>0.58824493758336094</v>
      </c>
      <c r="AEH61" s="34">
        <v>0.59006384633855002</v>
      </c>
      <c r="AEI61" s="34">
        <v>0.59181319760436502</v>
      </c>
      <c r="AEJ61" s="34">
        <v>0.59358531189027897</v>
      </c>
      <c r="AEK61" s="34">
        <v>0.595368857761712</v>
      </c>
      <c r="AEL61" s="34">
        <v>0.59719728197684097</v>
      </c>
      <c r="AEM61" s="34">
        <v>0.59908270653670104</v>
      </c>
      <c r="AEN61" s="34">
        <v>0.60077538288102506</v>
      </c>
      <c r="AEO61" s="34">
        <v>0.60225654039123799</v>
      </c>
      <c r="AEP61" s="34">
        <v>0.60359296569248899</v>
      </c>
      <c r="AEQ61" s="34">
        <v>0.60471526637728601</v>
      </c>
      <c r="AER61" s="34">
        <v>0.60563041460496303</v>
      </c>
      <c r="AES61" s="34">
        <v>0.60636476648663606</v>
      </c>
      <c r="AET61" s="34">
        <v>0.60688395808291407</v>
      </c>
      <c r="AEU61" s="34">
        <v>0.60724727081616703</v>
      </c>
      <c r="AEV61" s="34">
        <v>0.60744716842681601</v>
      </c>
      <c r="AEW61" s="34">
        <v>0.60742617822606104</v>
      </c>
      <c r="AEX61" s="34">
        <v>0.60725203149961093</v>
      </c>
      <c r="AEY61" s="34">
        <v>0.60692159498527198</v>
      </c>
      <c r="AEZ61" s="34">
        <v>0.606453000477433</v>
      </c>
      <c r="AFA61" s="34">
        <v>0.60591568470243895</v>
      </c>
      <c r="AFB61" s="34">
        <v>0.605307053456135</v>
      </c>
      <c r="AFC61" s="34">
        <v>0.60465055400068701</v>
      </c>
      <c r="AFD61" s="34">
        <v>0.60391500881478299</v>
      </c>
      <c r="AFE61" s="34">
        <v>0.60310214714671806</v>
      </c>
      <c r="AFF61" s="34">
        <v>0.60225999961742405</v>
      </c>
      <c r="AFG61" t="s">
        <v>843</v>
      </c>
      <c r="AFH61" t="s">
        <v>843</v>
      </c>
      <c r="AFI61" s="34">
        <v>0.70585999999999993</v>
      </c>
      <c r="AFJ61" s="34">
        <v>0.70587999999999995</v>
      </c>
      <c r="AFK61" s="34">
        <v>0.70575999999999994</v>
      </c>
      <c r="AFL61" s="34">
        <v>0.70635000000000003</v>
      </c>
      <c r="AFM61" s="34">
        <v>0.70686000000000004</v>
      </c>
      <c r="AFN61" s="34">
        <v>0.70721999999999996</v>
      </c>
      <c r="AFO61" s="34">
        <v>0.70754000000000006</v>
      </c>
      <c r="AFP61" s="34">
        <v>0.70757000000000003</v>
      </c>
      <c r="AFQ61" s="34">
        <v>0.70867000000000002</v>
      </c>
      <c r="AFR61" s="34">
        <v>0.70962000000000003</v>
      </c>
      <c r="AFS61" s="34">
        <v>0.70913999999999999</v>
      </c>
      <c r="AFT61" s="34">
        <v>0.70950999999999997</v>
      </c>
      <c r="AFU61" s="34">
        <v>0.70980999999999994</v>
      </c>
      <c r="AFV61" s="34">
        <v>0.70912000000000008</v>
      </c>
      <c r="AFW61" s="34">
        <v>0.70825000000000005</v>
      </c>
      <c r="AFX61" s="34">
        <v>0.70723000000000003</v>
      </c>
      <c r="AFY61" s="34">
        <v>0.70613000000000004</v>
      </c>
      <c r="AFZ61" s="34">
        <v>0.69936999999999994</v>
      </c>
      <c r="AGA61" s="34">
        <v>0.70281000000000005</v>
      </c>
      <c r="AGB61" t="s">
        <v>843</v>
      </c>
      <c r="AGC61" t="s">
        <v>843</v>
      </c>
      <c r="AGD61" t="s">
        <v>843</v>
      </c>
      <c r="AGE61" t="s">
        <v>843</v>
      </c>
      <c r="AGF61" s="34">
        <v>4.9066552892327309E-3</v>
      </c>
      <c r="AGG61" t="s">
        <v>843</v>
      </c>
      <c r="AGH61" t="s">
        <v>843</v>
      </c>
      <c r="AGI61" t="s">
        <v>843</v>
      </c>
      <c r="AGJ61" t="s">
        <v>843</v>
      </c>
      <c r="AGK61" t="s">
        <v>843</v>
      </c>
      <c r="AGL61" t="s">
        <v>843</v>
      </c>
      <c r="AGM61" t="s">
        <v>843</v>
      </c>
      <c r="AGN61" t="s">
        <v>843</v>
      </c>
      <c r="AGO61" s="34">
        <v>0.56200000000000006</v>
      </c>
      <c r="AGP61" s="34">
        <v>2008</v>
      </c>
      <c r="AGQ61" t="s">
        <v>832</v>
      </c>
      <c r="AGR61" t="s">
        <v>843</v>
      </c>
      <c r="AGS61" s="34">
        <v>0.61899999999999999</v>
      </c>
      <c r="AGT61" s="34">
        <v>2008</v>
      </c>
      <c r="AGU61" t="s">
        <v>832</v>
      </c>
      <c r="AGV61" t="s">
        <v>843</v>
      </c>
      <c r="AGW61" s="34">
        <v>0.80799999999999994</v>
      </c>
      <c r="AGX61" s="34">
        <v>2008</v>
      </c>
      <c r="AGY61" t="s">
        <v>832</v>
      </c>
      <c r="AGZ61" t="s">
        <v>843</v>
      </c>
      <c r="AHA61" s="34">
        <v>0.92799999999999994</v>
      </c>
      <c r="AHB61" s="34">
        <v>2008</v>
      </c>
      <c r="AHC61" t="s">
        <v>832</v>
      </c>
      <c r="AHD61" t="s">
        <v>843</v>
      </c>
      <c r="AHE61" s="34">
        <v>0.62</v>
      </c>
      <c r="AHF61" s="34">
        <v>2008</v>
      </c>
      <c r="AHG61" t="s">
        <v>832</v>
      </c>
      <c r="AHH61" t="s">
        <v>843</v>
      </c>
      <c r="AHI61" t="s">
        <v>830</v>
      </c>
      <c r="AHJ61" s="34">
        <v>0.11221830546855927</v>
      </c>
      <c r="AHK61" s="34">
        <v>0.12369168549776077</v>
      </c>
      <c r="AHL61" s="34">
        <v>0.13499045372009277</v>
      </c>
      <c r="AHM61" s="34">
        <v>0.14378088712692261</v>
      </c>
      <c r="AHN61" s="34">
        <v>0.1439044177532196</v>
      </c>
      <c r="AHO61" t="s">
        <v>843</v>
      </c>
      <c r="AHP61" s="34"/>
      <c r="AHQ61" s="34"/>
      <c r="AHR61" s="34"/>
      <c r="AHS61" s="34"/>
      <c r="AHT61" s="34"/>
      <c r="AHU61" t="s">
        <v>843</v>
      </c>
      <c r="AHV61" s="34">
        <v>0.1324455589056015</v>
      </c>
      <c r="AHW61" s="34">
        <v>0.14715741574764252</v>
      </c>
      <c r="AHX61" s="34">
        <v>0.16429972648620605</v>
      </c>
      <c r="AHY61" s="34">
        <v>0.19294910132884979</v>
      </c>
      <c r="AHZ61" s="34">
        <v>0.14388130605220795</v>
      </c>
      <c r="AIA61" t="s">
        <v>832</v>
      </c>
      <c r="AIB61" t="s">
        <v>843</v>
      </c>
      <c r="AIC61" s="34">
        <v>0.14551378786563873</v>
      </c>
      <c r="AID61" s="34">
        <v>0.16078345477581024</v>
      </c>
      <c r="AIE61" s="34">
        <v>0.18089099228382111</v>
      </c>
      <c r="AIF61" s="34">
        <v>0.22613160312175751</v>
      </c>
      <c r="AIG61" s="34">
        <v>0.22362899780273438</v>
      </c>
      <c r="AIH61" t="s">
        <v>924</v>
      </c>
      <c r="AII61" t="s">
        <v>843</v>
      </c>
      <c r="AIJ61" s="34">
        <v>0.11674249917268753</v>
      </c>
      <c r="AIK61" s="34">
        <v>0.1274593323469162</v>
      </c>
      <c r="AIL61" s="34">
        <v>0.13657599687576294</v>
      </c>
      <c r="AIM61" s="34">
        <v>0.14358800649642944</v>
      </c>
      <c r="AIN61" s="34">
        <v>0.14665000140666962</v>
      </c>
      <c r="AIO61" t="s">
        <v>1607</v>
      </c>
      <c r="AIP61" s="34">
        <v>0.17410333454608917</v>
      </c>
      <c r="AIQ61" t="s">
        <v>843</v>
      </c>
      <c r="AIR61" s="34">
        <v>0.15323000000000001</v>
      </c>
      <c r="AIS61" s="34">
        <v>0.16175999999999999</v>
      </c>
      <c r="AIT61" s="34">
        <v>0.17536000000000002</v>
      </c>
      <c r="AIU61" s="34">
        <v>0.17765</v>
      </c>
      <c r="AIV61" s="34">
        <v>0.18492</v>
      </c>
      <c r="AIW61" s="34">
        <v>0.19170000000000001</v>
      </c>
      <c r="AIX61" t="s">
        <v>843</v>
      </c>
      <c r="AIY61" s="34">
        <v>2.5139999999999999E-2</v>
      </c>
      <c r="AIZ61" s="34">
        <v>3.7819999999999999E-2</v>
      </c>
      <c r="AJA61" s="34">
        <v>3.7879999999999997E-2</v>
      </c>
      <c r="AJB61" s="34">
        <v>3.7909999999999999E-2</v>
      </c>
      <c r="AJC61" s="34">
        <v>3.6850000000000001E-2</v>
      </c>
      <c r="AJD61" s="34">
        <v>3.347E-2</v>
      </c>
      <c r="AJE61" t="s">
        <v>843</v>
      </c>
      <c r="AJF61" s="34">
        <v>2.6004605460911989E-3</v>
      </c>
      <c r="AJG61" s="34">
        <v>-3.1480548204854131E-4</v>
      </c>
      <c r="AJH61" s="34">
        <v>-1.4269738458096981E-2</v>
      </c>
      <c r="AJI61" s="34">
        <v>4.0289979428052902E-2</v>
      </c>
      <c r="AJJ61" s="34">
        <v>3.0202090740203857E-2</v>
      </c>
      <c r="AJK61" t="s">
        <v>830</v>
      </c>
      <c r="AJL61" t="s">
        <v>843</v>
      </c>
      <c r="AJM61" t="s">
        <v>843</v>
      </c>
      <c r="AJN61" s="34">
        <v>5.4486449807882309E-3</v>
      </c>
      <c r="AJO61" s="34">
        <v>3.6961518344469368E-4</v>
      </c>
      <c r="AJP61" s="34">
        <v>-2.3283312097191811E-2</v>
      </c>
      <c r="AJQ61" s="34">
        <v>1.7128553241491318E-2</v>
      </c>
      <c r="AJR61" s="34">
        <v>0</v>
      </c>
      <c r="AJS61" t="s">
        <v>832</v>
      </c>
      <c r="AJT61" t="s">
        <v>843</v>
      </c>
      <c r="AJU61" t="s">
        <v>843</v>
      </c>
      <c r="AJV61" t="s">
        <v>843</v>
      </c>
      <c r="AJW61" s="34">
        <v>-1.1001339182257652E-2</v>
      </c>
      <c r="AJX61" s="34">
        <v>-1.1917906813323498E-2</v>
      </c>
      <c r="AJY61" s="34">
        <v>-2.3413596674799919E-2</v>
      </c>
      <c r="AJZ61" s="34">
        <v>2.698928490281105E-2</v>
      </c>
      <c r="AKA61" s="34">
        <v>1.1587792076170444E-2</v>
      </c>
      <c r="AKB61" t="s">
        <v>830</v>
      </c>
      <c r="AKC61" t="s">
        <v>843</v>
      </c>
      <c r="AKD61" t="s">
        <v>843</v>
      </c>
      <c r="AKE61" t="s">
        <v>843</v>
      </c>
      <c r="AKF61" s="34">
        <v>-1.206290815025568E-2</v>
      </c>
      <c r="AKG61" s="34">
        <v>-1.5830304473638535E-2</v>
      </c>
      <c r="AKH61" s="34">
        <v>-3.8882933557033539E-2</v>
      </c>
      <c r="AKI61" s="34">
        <v>-4.9213385209441185E-3</v>
      </c>
      <c r="AKJ61" s="34">
        <v>-2.210795134305954E-2</v>
      </c>
      <c r="AKK61" t="s">
        <v>832</v>
      </c>
      <c r="AKL61" t="s">
        <v>843</v>
      </c>
      <c r="AKM61" s="34">
        <v>480</v>
      </c>
      <c r="AKN61" t="s">
        <v>832</v>
      </c>
      <c r="AKO61" t="s">
        <v>843</v>
      </c>
      <c r="AKP61" s="34">
        <v>396.92227172851563</v>
      </c>
      <c r="AKQ61" t="s">
        <v>830</v>
      </c>
      <c r="AKR61" t="s">
        <v>843</v>
      </c>
      <c r="AKS61" s="34">
        <v>362.57079107948903</v>
      </c>
      <c r="AKT61" t="s">
        <v>832</v>
      </c>
      <c r="AKU61" t="s">
        <v>843</v>
      </c>
      <c r="AKV61" s="34">
        <v>427.05809625207797</v>
      </c>
      <c r="AKW61" t="s">
        <v>832</v>
      </c>
      <c r="AKX61" t="s">
        <v>843</v>
      </c>
      <c r="AKY61" s="34">
        <v>4.7784861177206039E-2</v>
      </c>
      <c r="AKZ61" s="34">
        <v>5.7473715394735336E-2</v>
      </c>
      <c r="ALA61" s="34">
        <v>6.9546908140182495E-2</v>
      </c>
      <c r="ALB61" s="34">
        <v>7.3444634675979614E-2</v>
      </c>
      <c r="ALC61" s="34">
        <v>9.5446005463600159E-2</v>
      </c>
      <c r="ALD61" t="s">
        <v>830</v>
      </c>
      <c r="ALE61" t="s">
        <v>843</v>
      </c>
      <c r="ALF61" t="s">
        <v>843</v>
      </c>
      <c r="ALG61" t="s">
        <v>843</v>
      </c>
      <c r="ALH61" s="34"/>
      <c r="ALI61" s="34"/>
      <c r="ALJ61" s="34"/>
      <c r="ALK61" s="34"/>
      <c r="ALL61" s="34">
        <v>0.17024315893650055</v>
      </c>
      <c r="ALM61" t="s">
        <v>465</v>
      </c>
    </row>
    <row r="62" spans="1:1001">
      <c r="A62" t="s">
        <v>421</v>
      </c>
      <c r="B62" t="s">
        <v>148</v>
      </c>
      <c r="C62" t="s">
        <v>249</v>
      </c>
      <c r="D62" s="34">
        <v>3.1023252755403519E-2</v>
      </c>
      <c r="E62" t="s">
        <v>432</v>
      </c>
      <c r="F62" s="34">
        <v>6.2808133661746979E-2</v>
      </c>
      <c r="G62" t="s">
        <v>1464</v>
      </c>
      <c r="H62" s="34">
        <v>6.4797438681125641E-2</v>
      </c>
      <c r="I62" t="s">
        <v>1294</v>
      </c>
      <c r="J62" s="34">
        <v>6.718473881483078E-2</v>
      </c>
      <c r="K62" t="s">
        <v>1521</v>
      </c>
      <c r="L62" s="34"/>
      <c r="M62" t="s">
        <v>432</v>
      </c>
      <c r="N62" s="34">
        <v>0.682792067527771</v>
      </c>
      <c r="O62" s="34"/>
      <c r="P62" t="s">
        <v>1459</v>
      </c>
      <c r="Q62" s="34"/>
      <c r="R62" t="s">
        <v>1459</v>
      </c>
      <c r="S62" s="34"/>
      <c r="T62" t="s">
        <v>1459</v>
      </c>
      <c r="U62" s="34">
        <v>0.682792067527771</v>
      </c>
      <c r="V62" t="s">
        <v>432</v>
      </c>
      <c r="W62" t="s">
        <v>843</v>
      </c>
      <c r="X62" t="s">
        <v>1464</v>
      </c>
      <c r="Y62" s="34">
        <v>0.59574282169342041</v>
      </c>
      <c r="Z62" s="34"/>
      <c r="AA62" t="s">
        <v>1459</v>
      </c>
      <c r="AB62" s="34"/>
      <c r="AC62" t="s">
        <v>1459</v>
      </c>
      <c r="AD62" s="34"/>
      <c r="AE62" t="s">
        <v>1459</v>
      </c>
      <c r="AF62" s="34">
        <v>0.59574282169342041</v>
      </c>
      <c r="AG62" t="s">
        <v>1464</v>
      </c>
      <c r="AH62" t="s">
        <v>843</v>
      </c>
      <c r="AI62" t="s">
        <v>1294</v>
      </c>
      <c r="AJ62" s="34">
        <v>0.45241037011146545</v>
      </c>
      <c r="AK62" s="34"/>
      <c r="AL62" t="s">
        <v>1459</v>
      </c>
      <c r="AM62" s="34"/>
      <c r="AN62" t="s">
        <v>1459</v>
      </c>
      <c r="AO62" s="34"/>
      <c r="AP62" t="s">
        <v>1459</v>
      </c>
      <c r="AQ62" s="34">
        <v>0.45241037011146545</v>
      </c>
      <c r="AR62" t="s">
        <v>1294</v>
      </c>
      <c r="AS62" t="s">
        <v>843</v>
      </c>
      <c r="AT62" t="s">
        <v>1521</v>
      </c>
      <c r="AU62" s="34">
        <v>0.49264279007911682</v>
      </c>
      <c r="AV62" s="34"/>
      <c r="AW62" t="s">
        <v>1459</v>
      </c>
      <c r="AX62" s="34"/>
      <c r="AY62" t="s">
        <v>1459</v>
      </c>
      <c r="AZ62" s="34"/>
      <c r="BA62" t="s">
        <v>1459</v>
      </c>
      <c r="BB62" s="34">
        <v>0.49264279007911682</v>
      </c>
      <c r="BC62" t="s">
        <v>1521</v>
      </c>
      <c r="BD62" t="s">
        <v>843</v>
      </c>
      <c r="BE62" s="34">
        <v>0.38230211526915553</v>
      </c>
      <c r="BF62" t="s">
        <v>1594</v>
      </c>
      <c r="BG62" t="s">
        <v>843</v>
      </c>
      <c r="BH62" t="s">
        <v>432</v>
      </c>
      <c r="BI62" s="34">
        <v>1.0039660930633545</v>
      </c>
      <c r="BJ62" t="s">
        <v>819</v>
      </c>
      <c r="BK62" s="34">
        <v>1.1518024206161499</v>
      </c>
      <c r="BL62" t="s">
        <v>1294</v>
      </c>
      <c r="BM62" s="34">
        <v>1.2322086095809937</v>
      </c>
      <c r="BN62" t="s">
        <v>1521</v>
      </c>
      <c r="BO62" s="34">
        <v>1.8908993005752563</v>
      </c>
      <c r="BP62" t="s">
        <v>843</v>
      </c>
      <c r="BQ62" s="34">
        <v>2.8010184764862061</v>
      </c>
      <c r="BR62" t="s">
        <v>830</v>
      </c>
      <c r="BS62" s="34"/>
      <c r="BT62" t="s">
        <v>843</v>
      </c>
      <c r="BU62" s="34">
        <v>2.6735954284667969</v>
      </c>
      <c r="BV62" t="s">
        <v>1562</v>
      </c>
      <c r="BW62" t="s">
        <v>843</v>
      </c>
      <c r="BX62" s="34">
        <v>1.9610629081726074</v>
      </c>
      <c r="BY62" t="s">
        <v>924</v>
      </c>
      <c r="BZ62" t="s">
        <v>843</v>
      </c>
      <c r="CA62" t="s">
        <v>465</v>
      </c>
      <c r="CB62" s="34">
        <v>9.5424726605415344E-3</v>
      </c>
      <c r="CC62" s="34">
        <v>9.6551962196826935E-3</v>
      </c>
      <c r="CD62" s="34">
        <v>1.0405802167952061E-2</v>
      </c>
      <c r="CE62" s="34">
        <v>1.0515341535210609E-2</v>
      </c>
      <c r="CF62" s="34">
        <v>1.051531545817852E-2</v>
      </c>
      <c r="CG62" t="s">
        <v>843</v>
      </c>
      <c r="CH62" t="s">
        <v>465</v>
      </c>
      <c r="CI62" s="34">
        <v>8.5308682173490524E-3</v>
      </c>
      <c r="CJ62" s="34">
        <v>8.7195336818695068E-3</v>
      </c>
      <c r="CK62" s="34">
        <v>9.5496838912367821E-3</v>
      </c>
      <c r="CL62" s="34">
        <v>9.84177365899086E-3</v>
      </c>
      <c r="CM62" s="34">
        <v>9.7671709954738617E-3</v>
      </c>
      <c r="CN62" t="s">
        <v>843</v>
      </c>
      <c r="CO62" t="s">
        <v>465</v>
      </c>
      <c r="CP62" s="34">
        <v>8.7091885507106781E-3</v>
      </c>
      <c r="CQ62" s="34">
        <v>9.6989870071411133E-3</v>
      </c>
      <c r="CR62" s="34">
        <v>9.8790787160396576E-3</v>
      </c>
      <c r="CS62" s="34">
        <v>9.7672408446669579E-3</v>
      </c>
      <c r="CT62" s="34">
        <v>9.713171049952507E-3</v>
      </c>
      <c r="CU62" t="s">
        <v>843</v>
      </c>
      <c r="CV62" t="s">
        <v>465</v>
      </c>
      <c r="CW62" s="34">
        <v>9.4188209623098373E-3</v>
      </c>
      <c r="CX62" s="34">
        <v>9.9274851381778717E-3</v>
      </c>
      <c r="CY62" s="34">
        <v>9.8044974729418755E-3</v>
      </c>
      <c r="CZ62" s="34">
        <v>9.7132548689842224E-3</v>
      </c>
      <c r="DA62" s="34">
        <v>9.7132734954357147E-3</v>
      </c>
      <c r="DB62" t="s">
        <v>843</v>
      </c>
      <c r="DC62" s="34"/>
      <c r="DD62" s="34"/>
      <c r="DE62" s="34"/>
      <c r="DF62" s="34"/>
      <c r="DG62" s="34"/>
      <c r="DH62" t="s">
        <v>1460</v>
      </c>
      <c r="DI62" t="s">
        <v>843</v>
      </c>
      <c r="DJ62" s="34"/>
      <c r="DK62" s="34"/>
      <c r="DL62" s="34"/>
      <c r="DM62" s="34"/>
      <c r="DN62" s="34"/>
      <c r="DO62" t="s">
        <v>1460</v>
      </c>
      <c r="DP62" t="s">
        <v>843</v>
      </c>
      <c r="DQ62" s="34"/>
      <c r="DR62" t="s">
        <v>1460</v>
      </c>
      <c r="DS62" t="s">
        <v>843</v>
      </c>
      <c r="DT62" t="s">
        <v>843</v>
      </c>
      <c r="DU62" s="34">
        <v>2.5</v>
      </c>
      <c r="DV62" t="s">
        <v>1461</v>
      </c>
      <c r="DW62" t="s">
        <v>843</v>
      </c>
      <c r="DX62" t="s">
        <v>843</v>
      </c>
      <c r="DY62" t="s">
        <v>465</v>
      </c>
      <c r="DZ62" s="34">
        <v>-4.4834003783762455E-3</v>
      </c>
      <c r="EA62" s="34">
        <v>7.063964381814003E-3</v>
      </c>
      <c r="EB62" s="34">
        <v>8.0721387639641762E-3</v>
      </c>
      <c r="EC62" s="34">
        <v>1.5965277329087257E-2</v>
      </c>
      <c r="ED62" s="34">
        <v>8.9348219335079193E-3</v>
      </c>
      <c r="EE62" t="s">
        <v>843</v>
      </c>
      <c r="EF62" t="s">
        <v>465</v>
      </c>
      <c r="EG62" s="34">
        <v>6.0250000096857548E-3</v>
      </c>
      <c r="EH62" s="34">
        <v>9.4666667282581329E-3</v>
      </c>
      <c r="EI62" s="34">
        <v>5.8900001458823681E-3</v>
      </c>
      <c r="EJ62" s="34">
        <v>1.5000002458691597E-3</v>
      </c>
      <c r="EK62" s="34">
        <v>-2.0000000949949026E-3</v>
      </c>
      <c r="EL62" t="s">
        <v>843</v>
      </c>
      <c r="EM62" t="s">
        <v>465</v>
      </c>
      <c r="EN62" s="34">
        <v>7.5446808477863669E-4</v>
      </c>
      <c r="EO62" s="34">
        <v>-5.3979279473423958E-3</v>
      </c>
      <c r="EP62" s="34">
        <v>-2.0454931654967368E-4</v>
      </c>
      <c r="EQ62" s="34">
        <v>-1.1050587520003319E-2</v>
      </c>
      <c r="ER62" s="34">
        <v>-6.8888510577380657E-3</v>
      </c>
      <c r="ES62" t="s">
        <v>843</v>
      </c>
      <c r="ET62" t="s">
        <v>465</v>
      </c>
      <c r="EU62" s="34">
        <v>9.1737564653158188E-3</v>
      </c>
      <c r="EV62" s="34">
        <v>7.6034995727241039E-3</v>
      </c>
      <c r="EW62" s="34">
        <v>-3.8697863928973675E-3</v>
      </c>
      <c r="EX62" s="34">
        <v>2.0210868678987026E-3</v>
      </c>
      <c r="EY62" s="34">
        <v>8.7304199114441872E-3</v>
      </c>
      <c r="EZ62" t="s">
        <v>843</v>
      </c>
      <c r="FA62" t="s">
        <v>1594</v>
      </c>
      <c r="FB62" s="34">
        <v>2.4770414456725121E-3</v>
      </c>
      <c r="FC62" s="34">
        <v>-8.8090021163225174E-3</v>
      </c>
      <c r="FD62" s="34">
        <v>-5.4107564501464367E-3</v>
      </c>
      <c r="FE62" s="34">
        <v>-8.8333076564595103E-4</v>
      </c>
      <c r="FF62" s="34">
        <v>2.3294746875762939E-2</v>
      </c>
      <c r="FG62" t="s">
        <v>843</v>
      </c>
      <c r="FH62" s="34"/>
      <c r="FI62" s="34"/>
      <c r="FJ62" s="34"/>
      <c r="FK62" s="34"/>
      <c r="FL62" s="34"/>
      <c r="FM62" t="s">
        <v>843</v>
      </c>
      <c r="FN62" t="s">
        <v>843</v>
      </c>
      <c r="FO62" s="34">
        <v>0.59351999999999994</v>
      </c>
      <c r="FP62" t="s">
        <v>1462</v>
      </c>
      <c r="FQ62" t="s">
        <v>843</v>
      </c>
      <c r="FR62" t="s">
        <v>843</v>
      </c>
      <c r="FS62" s="34">
        <v>0.70404</v>
      </c>
      <c r="FT62" t="s">
        <v>1462</v>
      </c>
      <c r="FU62" t="s">
        <v>843</v>
      </c>
      <c r="FV62" t="s">
        <v>843</v>
      </c>
      <c r="FW62" s="34">
        <v>0.48345999999999995</v>
      </c>
      <c r="FX62" t="s">
        <v>1462</v>
      </c>
      <c r="FY62" t="s">
        <v>843</v>
      </c>
      <c r="FZ62" s="34">
        <v>-9.7862452268600464E-2</v>
      </c>
      <c r="GA62" s="34">
        <v>-1.8378129228949547E-2</v>
      </c>
      <c r="GB62" s="34">
        <v>-6.1689399182796478E-2</v>
      </c>
      <c r="GC62" s="34">
        <v>-7.5272269546985626E-2</v>
      </c>
      <c r="GD62" s="34">
        <v>-4.8628948628902435E-2</v>
      </c>
      <c r="GE62" t="s">
        <v>830</v>
      </c>
      <c r="GF62" t="s">
        <v>843</v>
      </c>
      <c r="GG62" s="34"/>
      <c r="GH62" s="34"/>
      <c r="GI62" s="34"/>
      <c r="GJ62" s="34"/>
      <c r="GK62" s="34"/>
      <c r="GL62" t="s">
        <v>1460</v>
      </c>
      <c r="GM62" t="s">
        <v>843</v>
      </c>
      <c r="GN62" s="34">
        <v>0.29388684034347534</v>
      </c>
      <c r="GO62" t="s">
        <v>832</v>
      </c>
      <c r="GP62" t="s">
        <v>843</v>
      </c>
      <c r="GQ62" t="s">
        <v>843</v>
      </c>
      <c r="GR62" s="34">
        <v>7.3465116322040558E-2</v>
      </c>
      <c r="GS62" s="34">
        <v>1.9295826554298401E-2</v>
      </c>
      <c r="GT62" s="34">
        <v>2.9384184628725052E-2</v>
      </c>
      <c r="GU62" s="34">
        <v>4.0552269667387009E-2</v>
      </c>
      <c r="GV62" s="34">
        <v>5.0078779458999634E-2</v>
      </c>
      <c r="GW62" t="s">
        <v>832</v>
      </c>
      <c r="GX62" t="s">
        <v>843</v>
      </c>
      <c r="GY62" t="s">
        <v>843</v>
      </c>
      <c r="GZ62" t="s">
        <v>843</v>
      </c>
      <c r="HA62" t="s">
        <v>843</v>
      </c>
      <c r="HB62" t="s">
        <v>843</v>
      </c>
      <c r="HC62" t="s">
        <v>843</v>
      </c>
      <c r="HD62" t="s">
        <v>843</v>
      </c>
      <c r="HE62" t="s">
        <v>843</v>
      </c>
      <c r="HF62" t="s">
        <v>843</v>
      </c>
      <c r="HG62" t="s">
        <v>843</v>
      </c>
      <c r="HH62" s="34">
        <v>8259137.0000000009</v>
      </c>
      <c r="HI62" s="34">
        <v>8538804</v>
      </c>
      <c r="HJ62" s="34">
        <v>8838369</v>
      </c>
      <c r="HK62" s="34">
        <v>9196366</v>
      </c>
      <c r="HL62" s="34">
        <v>9613503</v>
      </c>
      <c r="HM62" s="34">
        <v>10005012</v>
      </c>
      <c r="HN62" s="34">
        <v>10365614</v>
      </c>
      <c r="HO62" s="34">
        <v>10722731</v>
      </c>
      <c r="HP62" s="34">
        <v>11098664</v>
      </c>
      <c r="HQ62" s="34">
        <v>11496128</v>
      </c>
      <c r="HR62" s="34">
        <v>11894727</v>
      </c>
      <c r="HS62" s="34">
        <v>12317730</v>
      </c>
      <c r="HT62" s="34">
        <v>12754906</v>
      </c>
      <c r="HU62" s="34">
        <v>13216766</v>
      </c>
      <c r="HV62" s="34">
        <v>13697126</v>
      </c>
      <c r="HW62" s="34">
        <v>14140274</v>
      </c>
      <c r="HX62" s="34">
        <v>14592585</v>
      </c>
      <c r="HY62" s="34">
        <v>15085884</v>
      </c>
      <c r="HZ62" s="34">
        <v>15604210</v>
      </c>
      <c r="IA62" s="34">
        <v>16126866</v>
      </c>
      <c r="IB62" s="34">
        <v>16644701</v>
      </c>
      <c r="IC62" s="34">
        <v>17179740</v>
      </c>
      <c r="ID62" s="34">
        <v>17723315</v>
      </c>
      <c r="IE62" s="34">
        <v>18278568</v>
      </c>
      <c r="IF62" s="34">
        <v>18847148</v>
      </c>
      <c r="IG62" s="34">
        <v>19425960</v>
      </c>
      <c r="IH62" s="34">
        <v>20013209</v>
      </c>
      <c r="II62" s="34">
        <v>20610497</v>
      </c>
      <c r="IJ62" s="34">
        <v>21217718</v>
      </c>
      <c r="IK62" s="34">
        <v>21833626</v>
      </c>
      <c r="IL62" s="34">
        <v>22460393</v>
      </c>
      <c r="IM62" s="34">
        <v>23097491</v>
      </c>
      <c r="IN62" s="34">
        <v>23742563</v>
      </c>
      <c r="IO62" s="34">
        <v>24395658</v>
      </c>
      <c r="IP62" s="34">
        <v>25057645</v>
      </c>
      <c r="IQ62" s="34">
        <v>25729890</v>
      </c>
      <c r="IR62" s="34">
        <v>26409296</v>
      </c>
      <c r="IS62" s="34">
        <v>27095478</v>
      </c>
      <c r="IT62" s="34">
        <v>27791218</v>
      </c>
      <c r="IU62" s="34">
        <v>28494382</v>
      </c>
      <c r="IV62" s="34">
        <v>29202529</v>
      </c>
      <c r="IW62" s="34">
        <v>29916883</v>
      </c>
      <c r="IX62" s="34">
        <v>30634772</v>
      </c>
      <c r="IY62" s="34">
        <v>31353517</v>
      </c>
      <c r="IZ62" s="34">
        <v>32075501</v>
      </c>
      <c r="JA62" s="34">
        <v>32800555</v>
      </c>
      <c r="JB62" s="34">
        <v>33528227</v>
      </c>
      <c r="JC62" s="34">
        <v>34258637</v>
      </c>
      <c r="JD62" s="34">
        <v>34991776</v>
      </c>
      <c r="JE62" s="34">
        <v>35722806</v>
      </c>
      <c r="JF62" s="34">
        <v>36452035</v>
      </c>
      <c r="JG62" s="34">
        <v>37183463</v>
      </c>
      <c r="JH62" s="34">
        <v>37917318</v>
      </c>
      <c r="JI62" s="34">
        <v>38652662</v>
      </c>
      <c r="JJ62" s="34">
        <v>39388683</v>
      </c>
      <c r="JK62" s="34">
        <v>40122175</v>
      </c>
      <c r="JL62" s="34">
        <v>40851944</v>
      </c>
      <c r="JM62" s="34">
        <v>41579327</v>
      </c>
      <c r="JN62" s="34">
        <v>42300929</v>
      </c>
      <c r="JO62" s="34">
        <v>43017002</v>
      </c>
      <c r="JP62" s="34">
        <v>43728710</v>
      </c>
      <c r="JQ62" s="34">
        <v>44440721</v>
      </c>
      <c r="JR62" s="34">
        <v>45149124</v>
      </c>
      <c r="JS62" s="34">
        <v>45848606</v>
      </c>
      <c r="JT62" s="34">
        <v>46543424</v>
      </c>
      <c r="JU62" s="34">
        <v>47234990</v>
      </c>
      <c r="JV62" s="34">
        <v>47923729</v>
      </c>
      <c r="JW62" s="34">
        <v>48608679</v>
      </c>
      <c r="JX62" s="34">
        <v>49286166</v>
      </c>
      <c r="JY62" s="34">
        <v>49955967</v>
      </c>
      <c r="JZ62" s="34">
        <v>50619092</v>
      </c>
      <c r="KA62" s="34">
        <v>51271870</v>
      </c>
      <c r="KB62" s="34">
        <v>51915595</v>
      </c>
      <c r="KC62" s="34">
        <v>52548499</v>
      </c>
      <c r="KD62" s="34">
        <v>53172130</v>
      </c>
      <c r="KE62" s="34">
        <v>53791047</v>
      </c>
      <c r="KF62" s="34">
        <v>54398910</v>
      </c>
      <c r="KG62" s="34">
        <v>54993728</v>
      </c>
      <c r="KH62" s="34">
        <v>55578510</v>
      </c>
      <c r="KI62" s="34">
        <v>56150753</v>
      </c>
      <c r="KJ62" s="34">
        <v>56711611</v>
      </c>
      <c r="KK62" s="34">
        <v>57265033</v>
      </c>
      <c r="KL62" s="34">
        <v>57806993</v>
      </c>
      <c r="KM62" s="34">
        <v>58333897</v>
      </c>
      <c r="KN62" s="34">
        <v>58849510</v>
      </c>
      <c r="KO62" s="34">
        <v>59351060</v>
      </c>
      <c r="KP62" s="34">
        <v>59838664</v>
      </c>
      <c r="KQ62" s="34">
        <v>60317401</v>
      </c>
      <c r="KR62" s="34">
        <v>60781014</v>
      </c>
      <c r="KS62" s="34">
        <v>61223537</v>
      </c>
      <c r="KT62" s="34">
        <v>61650800</v>
      </c>
      <c r="KU62" s="34">
        <v>62066433</v>
      </c>
      <c r="KV62" s="34">
        <v>62464944</v>
      </c>
      <c r="KW62" s="34">
        <v>62849132</v>
      </c>
      <c r="KX62" s="34">
        <v>63221227</v>
      </c>
      <c r="KY62" s="34">
        <v>63579346</v>
      </c>
      <c r="KZ62" s="34">
        <v>63923225</v>
      </c>
      <c r="LA62" s="34">
        <v>64252463</v>
      </c>
      <c r="LB62" s="34">
        <v>64567060</v>
      </c>
      <c r="LC62" s="34">
        <v>64866185</v>
      </c>
      <c r="LD62" s="34">
        <v>65152512</v>
      </c>
      <c r="LE62" t="s">
        <v>843</v>
      </c>
      <c r="LF62" t="s">
        <v>843</v>
      </c>
      <c r="LG62" t="s">
        <v>843</v>
      </c>
      <c r="LH62" s="34">
        <v>3.4145001322031021E-2</v>
      </c>
      <c r="LI62" s="34">
        <v>3.3300846815109253E-2</v>
      </c>
      <c r="LJ62" s="34">
        <v>3.4481406211853027E-2</v>
      </c>
      <c r="LK62" s="34">
        <v>3.9706047624349594E-2</v>
      </c>
      <c r="LL62" s="34">
        <v>4.4360265135765076E-2</v>
      </c>
      <c r="LM62" s="34">
        <v>3.9917495101690292E-2</v>
      </c>
      <c r="LN62" s="34">
        <v>3.5407815128564835E-2</v>
      </c>
      <c r="LO62" s="34">
        <v>3.3871900290250778E-2</v>
      </c>
      <c r="LP62" s="34">
        <v>3.4458860754966736E-2</v>
      </c>
      <c r="LQ62" s="34">
        <v>3.5185541957616806E-2</v>
      </c>
      <c r="LR62" s="34">
        <v>3.4084908664226532E-2</v>
      </c>
      <c r="LS62" s="34">
        <v>3.4944497048854828E-2</v>
      </c>
      <c r="LT62" s="34">
        <v>3.4876294434070587E-2</v>
      </c>
      <c r="LU62" s="34">
        <v>3.5570193082094193E-2</v>
      </c>
      <c r="LV62" s="34">
        <v>3.5699855536222458E-2</v>
      </c>
      <c r="LW62" s="34">
        <v>3.1841009855270386E-2</v>
      </c>
      <c r="LX62" s="34">
        <v>3.1486485153436661E-2</v>
      </c>
      <c r="LY62" s="34">
        <v>3.3245950937271118E-2</v>
      </c>
      <c r="LZ62" s="34">
        <v>3.3781278878450394E-2</v>
      </c>
      <c r="MA62" s="34">
        <v>3.2945826649665833E-2</v>
      </c>
      <c r="MB62" s="34">
        <v>3.1605329364538193E-2</v>
      </c>
      <c r="MC62" s="34">
        <v>3.1638875603675842E-2</v>
      </c>
      <c r="MD62" s="34">
        <v>3.1150221824645996E-2</v>
      </c>
      <c r="ME62" s="34">
        <v>3.0848221853375435E-2</v>
      </c>
      <c r="MF62" s="34">
        <v>3.0632376670837402E-2</v>
      </c>
      <c r="MG62" s="34">
        <v>3.0248712748289108E-2</v>
      </c>
      <c r="MH62" s="34">
        <v>2.9782189056277275E-2</v>
      </c>
      <c r="MI62" s="34">
        <v>2.9408004134893417E-2</v>
      </c>
      <c r="MJ62" s="34">
        <v>2.9036078602075577E-2</v>
      </c>
      <c r="MK62" s="34">
        <v>2.8614671900868416E-2</v>
      </c>
      <c r="ML62" s="34">
        <v>2.8302188962697983E-2</v>
      </c>
      <c r="MM62" s="34">
        <v>2.7970550581812859E-2</v>
      </c>
      <c r="MN62" s="34">
        <v>2.7545347809791565E-2</v>
      </c>
      <c r="MO62" s="34">
        <v>2.7135821059346199E-2</v>
      </c>
      <c r="MP62" s="34">
        <v>2.6773804798722267E-2</v>
      </c>
      <c r="MQ62" s="34">
        <v>2.6474380865693092E-2</v>
      </c>
      <c r="MR62" s="34">
        <v>2.6062717661261559E-2</v>
      </c>
      <c r="MS62" s="34">
        <v>2.5650780647993088E-2</v>
      </c>
      <c r="MT62" s="34">
        <v>2.5353221222758293E-2</v>
      </c>
      <c r="MU62" s="34">
        <v>2.4986874312162399E-2</v>
      </c>
      <c r="MV62" s="34">
        <v>2.4548370391130447E-2</v>
      </c>
      <c r="MW62" s="34">
        <v>2.4167655035853386E-2</v>
      </c>
      <c r="MX62" s="34">
        <v>2.3712733760476112E-2</v>
      </c>
      <c r="MY62" s="34">
        <v>2.3190742358565331E-2</v>
      </c>
      <c r="MZ62" s="34">
        <v>2.2766083478927612E-2</v>
      </c>
      <c r="NA62" s="34">
        <v>2.2352905943989754E-2</v>
      </c>
      <c r="NB62" s="34">
        <v>2.1942244842648506E-2</v>
      </c>
      <c r="NC62" s="34">
        <v>2.1551027894020081E-2</v>
      </c>
      <c r="ND62" s="34">
        <v>2.117435447871685E-2</v>
      </c>
      <c r="NE62" s="34">
        <v>2.0676245912909508E-2</v>
      </c>
      <c r="NF62" s="34">
        <v>2.0207978785037994E-2</v>
      </c>
      <c r="NG62" s="34">
        <v>1.9866833463311195E-2</v>
      </c>
      <c r="NH62" s="34">
        <v>1.9543828442692757E-2</v>
      </c>
      <c r="NI62" s="34">
        <v>1.9207699224352837E-2</v>
      </c>
      <c r="NJ62" s="34">
        <v>1.8862893804907799E-2</v>
      </c>
      <c r="NK62" s="34">
        <v>1.8450632691383362E-2</v>
      </c>
      <c r="NL62" s="34">
        <v>1.8025234341621399E-2</v>
      </c>
      <c r="NM62" s="34">
        <v>1.7648687586188316E-2</v>
      </c>
      <c r="NN62" s="34">
        <v>1.7205951735377312E-2</v>
      </c>
      <c r="NO62" s="34">
        <v>1.6786385327577591E-2</v>
      </c>
      <c r="NP62" s="34">
        <v>1.6409432515501976E-2</v>
      </c>
      <c r="NQ62" s="34">
        <v>1.6151322051882744E-2</v>
      </c>
      <c r="NR62" s="34">
        <v>1.5814688056707382E-2</v>
      </c>
      <c r="NS62" s="34">
        <v>1.5373917296528816E-2</v>
      </c>
      <c r="NT62" s="34">
        <v>1.5040931291878223E-2</v>
      </c>
      <c r="NU62" s="34">
        <v>1.474920567125082E-2</v>
      </c>
      <c r="NV62" s="34">
        <v>1.4475836418569088E-2</v>
      </c>
      <c r="NW62" s="34">
        <v>1.419132761657238E-2</v>
      </c>
      <c r="NX62" s="34">
        <v>1.3841337524354458E-2</v>
      </c>
      <c r="NY62" s="34">
        <v>1.3498524203896523E-2</v>
      </c>
      <c r="NZ62" s="34">
        <v>1.3186859898269176E-2</v>
      </c>
      <c r="OA62" s="34">
        <v>1.2813441455364227E-2</v>
      </c>
      <c r="OB62" s="34">
        <v>1.24769676476717E-2</v>
      </c>
      <c r="OC62" s="34">
        <v>1.211730670183897E-2</v>
      </c>
      <c r="OD62" s="34">
        <v>1.179785281419754E-2</v>
      </c>
      <c r="OE62" s="34">
        <v>1.157265342772007E-2</v>
      </c>
      <c r="OF62" s="34">
        <v>1.1237076483666897E-2</v>
      </c>
      <c r="OG62" s="34">
        <v>1.0875025764107704E-2</v>
      </c>
      <c r="OH62" s="34">
        <v>1.0577473789453506E-2</v>
      </c>
      <c r="OI62" s="34">
        <v>1.0243475437164307E-2</v>
      </c>
      <c r="OJ62" s="34">
        <v>9.9388780072331429E-3</v>
      </c>
      <c r="OK62" s="34">
        <v>9.7112236544489861E-3</v>
      </c>
      <c r="OL62" s="34">
        <v>9.4195613637566566E-3</v>
      </c>
      <c r="OM62" s="34">
        <v>9.0735936537384987E-3</v>
      </c>
      <c r="ON62" s="34">
        <v>8.8001592084765434E-3</v>
      </c>
      <c r="OO62" s="34">
        <v>8.4864739328622818E-3</v>
      </c>
      <c r="OP62" s="34">
        <v>8.1820264458656311E-3</v>
      </c>
      <c r="OQ62" s="34">
        <v>7.968628779053688E-3</v>
      </c>
      <c r="OR62" s="34">
        <v>7.6568345539271832E-3</v>
      </c>
      <c r="OS62" s="34">
        <v>7.2542368434369564E-3</v>
      </c>
      <c r="OT62" s="34">
        <v>6.9544990547001362E-3</v>
      </c>
      <c r="OU62" s="34">
        <v>6.7191054113209248E-3</v>
      </c>
      <c r="OV62" s="34">
        <v>6.4001921564340591E-3</v>
      </c>
      <c r="OW62" s="34">
        <v>6.1316210776567459E-3</v>
      </c>
      <c r="OX62" s="34">
        <v>5.9029906988143921E-3</v>
      </c>
      <c r="OY62" s="34">
        <v>5.648554302752018E-3</v>
      </c>
      <c r="OZ62" s="34">
        <v>5.394084844738245E-3</v>
      </c>
      <c r="PA62" s="34">
        <v>5.1373038440942764E-3</v>
      </c>
      <c r="PB62" s="34">
        <v>4.8843161202967167E-3</v>
      </c>
      <c r="PC62" s="34">
        <v>4.6220817603170872E-3</v>
      </c>
      <c r="PD62" s="34">
        <v>4.404404666274786E-3</v>
      </c>
      <c r="PE62" t="s">
        <v>1300</v>
      </c>
      <c r="PF62" t="s">
        <v>843</v>
      </c>
      <c r="PG62" t="s">
        <v>843</v>
      </c>
      <c r="PH62" t="s">
        <v>843</v>
      </c>
      <c r="PI62" t="s">
        <v>843</v>
      </c>
      <c r="PJ62" t="s">
        <v>1300</v>
      </c>
      <c r="PK62" s="34">
        <v>0.49782344698905945</v>
      </c>
      <c r="PL62" s="34">
        <v>0.49818944931030273</v>
      </c>
      <c r="PM62" s="34">
        <v>0.49857625365257263</v>
      </c>
      <c r="PN62" s="34">
        <v>0.4989667534828186</v>
      </c>
      <c r="PO62" s="34">
        <v>0.49932464957237244</v>
      </c>
      <c r="PP62" s="34">
        <v>0.49965336918830872</v>
      </c>
      <c r="PQ62" s="34">
        <v>0.49995040893554688</v>
      </c>
      <c r="PR62" s="34">
        <v>0.50020605325698853</v>
      </c>
      <c r="PS62" s="34">
        <v>0.50044530630111694</v>
      </c>
      <c r="PT62" s="34">
        <v>0.50068074464797974</v>
      </c>
      <c r="PU62" s="34">
        <v>0.50090718269348145</v>
      </c>
      <c r="PV62" s="34">
        <v>0.50110280513763428</v>
      </c>
      <c r="PW62" s="34">
        <v>0.50127369165420532</v>
      </c>
      <c r="PX62" s="34">
        <v>0.50141769647598267</v>
      </c>
      <c r="PY62" s="34">
        <v>0.50153404474258423</v>
      </c>
      <c r="PZ62" s="34">
        <v>0.50162547826766968</v>
      </c>
      <c r="QA62" s="34">
        <v>0.50173407793045044</v>
      </c>
      <c r="QB62" s="34">
        <v>0.50184231996536255</v>
      </c>
      <c r="QC62" s="34">
        <v>0.50190937519073486</v>
      </c>
      <c r="QD62" s="34">
        <v>0.50194638967514038</v>
      </c>
      <c r="QE62" s="34">
        <v>0.50196367502212524</v>
      </c>
      <c r="QF62" s="34">
        <v>0.50195926427841187</v>
      </c>
      <c r="QG62" s="34">
        <v>0.50193780660629272</v>
      </c>
      <c r="QH62" s="34">
        <v>0.5019264817237854</v>
      </c>
      <c r="QI62" s="34">
        <v>0.50192356109619141</v>
      </c>
      <c r="QJ62" s="34">
        <v>0.50191700458526611</v>
      </c>
      <c r="QK62" s="34">
        <v>0.50190180540084839</v>
      </c>
      <c r="QL62" s="34">
        <v>0.50188010931015015</v>
      </c>
      <c r="QM62" s="34">
        <v>0.50185400247573853</v>
      </c>
      <c r="QN62" s="34">
        <v>0.50182360410690308</v>
      </c>
      <c r="QO62" s="34">
        <v>0.50178909301757813</v>
      </c>
      <c r="QP62" s="34">
        <v>0.50175023078918457</v>
      </c>
      <c r="QQ62" s="34">
        <v>0.50170701742172241</v>
      </c>
      <c r="QR62" s="34">
        <v>0.50166022777557373</v>
      </c>
      <c r="QS62" s="34">
        <v>0.50161075592041016</v>
      </c>
      <c r="QT62" s="34">
        <v>0.50156015157699585</v>
      </c>
      <c r="QU62" s="34">
        <v>0.50150567293167114</v>
      </c>
      <c r="QV62" s="34">
        <v>0.50144720077514648</v>
      </c>
      <c r="QW62" s="34">
        <v>0.50138610601425171</v>
      </c>
      <c r="QX62" s="34">
        <v>0.50132042169570923</v>
      </c>
      <c r="QY62" s="34">
        <v>0.50125271081924438</v>
      </c>
      <c r="QZ62" s="34">
        <v>0.50118345022201538</v>
      </c>
      <c r="RA62" s="34">
        <v>0.50111103057861328</v>
      </c>
      <c r="RB62" s="34">
        <v>0.50103640556335449</v>
      </c>
      <c r="RC62" s="34">
        <v>0.50095945596694946</v>
      </c>
      <c r="RD62" s="34">
        <v>0.50087922811508179</v>
      </c>
      <c r="RE62" s="34">
        <v>0.50079607963562012</v>
      </c>
      <c r="RF62" s="34">
        <v>0.500710129737854</v>
      </c>
      <c r="RG62" s="34">
        <v>0.50062143802642822</v>
      </c>
      <c r="RH62" s="34">
        <v>0.50052982568740845</v>
      </c>
      <c r="RI62" s="34">
        <v>0.50043463706970215</v>
      </c>
      <c r="RJ62" s="34">
        <v>0.50033670663833618</v>
      </c>
      <c r="RK62" s="34">
        <v>0.50023585557937622</v>
      </c>
      <c r="RL62" s="34">
        <v>0.50013202428817749</v>
      </c>
      <c r="RM62" s="34">
        <v>0.50002682209014893</v>
      </c>
      <c r="RN62" s="34">
        <v>0.49991855025291443</v>
      </c>
      <c r="RO62" s="34">
        <v>0.49980670213699341</v>
      </c>
      <c r="RP62" s="34">
        <v>0.49969342350959778</v>
      </c>
      <c r="RQ62" s="34">
        <v>0.4995778501033783</v>
      </c>
      <c r="RR62" s="34">
        <v>0.49945935606956482</v>
      </c>
      <c r="RS62" s="34">
        <v>0.49933630228042603</v>
      </c>
      <c r="RT62" s="34">
        <v>0.49920964241027832</v>
      </c>
      <c r="RU62" s="34">
        <v>0.49908152222633362</v>
      </c>
      <c r="RV62" s="34">
        <v>0.49895071983337402</v>
      </c>
      <c r="RW62" s="34">
        <v>0.49881750345230103</v>
      </c>
      <c r="RX62" s="34">
        <v>0.49868187308311462</v>
      </c>
      <c r="RY62" s="34">
        <v>0.498543381690979</v>
      </c>
      <c r="RZ62" s="34">
        <v>0.49840298295021057</v>
      </c>
      <c r="SA62" s="34">
        <v>0.4982607364654541</v>
      </c>
      <c r="SB62" s="34">
        <v>0.49811628460884094</v>
      </c>
      <c r="SC62" s="34">
        <v>0.49796852469444275</v>
      </c>
      <c r="SD62" s="34">
        <v>0.4978179931640625</v>
      </c>
      <c r="SE62" s="34">
        <v>0.49766600131988525</v>
      </c>
      <c r="SF62" s="34">
        <v>0.49751025438308716</v>
      </c>
      <c r="SG62" s="34">
        <v>0.4973522424697876</v>
      </c>
      <c r="SH62" s="34">
        <v>0.497193843126297</v>
      </c>
      <c r="SI62" s="34">
        <v>0.49703198671340942</v>
      </c>
      <c r="SJ62" s="34">
        <v>0.49686652421951294</v>
      </c>
      <c r="SK62" s="34">
        <v>0.49669909477233887</v>
      </c>
      <c r="SL62" s="34">
        <v>0.4965304434299469</v>
      </c>
      <c r="SM62" s="34">
        <v>0.49636003375053406</v>
      </c>
      <c r="SN62" s="34">
        <v>0.49618798494338989</v>
      </c>
      <c r="SO62" s="34">
        <v>0.49601492285728455</v>
      </c>
      <c r="SP62" s="34">
        <v>0.49584078788757324</v>
      </c>
      <c r="SQ62" s="34">
        <v>0.49566593766212463</v>
      </c>
      <c r="SR62" s="34">
        <v>0.49549117684364319</v>
      </c>
      <c r="SS62" s="34">
        <v>0.49531698226928711</v>
      </c>
      <c r="ST62" s="34">
        <v>0.49514290690422058</v>
      </c>
      <c r="SU62" s="34">
        <v>0.49496942758560181</v>
      </c>
      <c r="SV62" s="34">
        <v>0.49479407072067261</v>
      </c>
      <c r="SW62" s="34">
        <v>0.49461671710014343</v>
      </c>
      <c r="SX62" s="34">
        <v>0.49443668127059937</v>
      </c>
      <c r="SY62" s="34">
        <v>0.49425429105758667</v>
      </c>
      <c r="SZ62" s="34">
        <v>0.49407237768173218</v>
      </c>
      <c r="TA62" s="34">
        <v>0.49389225244522095</v>
      </c>
      <c r="TB62" s="34">
        <v>0.49371337890625</v>
      </c>
      <c r="TC62" s="34">
        <v>0.4935343861579895</v>
      </c>
      <c r="TD62" s="34">
        <v>0.49335789680480957</v>
      </c>
      <c r="TE62" s="34">
        <v>0.49318361282348633</v>
      </c>
      <c r="TF62" s="34">
        <v>0.49300888180732727</v>
      </c>
      <c r="TG62" s="34">
        <v>0.49283552169799805</v>
      </c>
      <c r="TH62" t="s">
        <v>843</v>
      </c>
      <c r="TI62" t="s">
        <v>843</v>
      </c>
      <c r="TJ62" t="s">
        <v>1300</v>
      </c>
      <c r="TK62" s="34">
        <v>0.48418624125014503</v>
      </c>
      <c r="TL62" s="34">
        <v>0.48251775072949299</v>
      </c>
      <c r="TM62" s="34">
        <v>0.48192112605397702</v>
      </c>
      <c r="TN62" s="34">
        <v>0.48419424585754905</v>
      </c>
      <c r="TO62" s="34">
        <v>0.488286891885299</v>
      </c>
      <c r="TP62" s="34">
        <v>0.49032105108919405</v>
      </c>
      <c r="TQ62" s="34">
        <v>0.490459995905694</v>
      </c>
      <c r="TR62" s="34">
        <v>0.49035898597101801</v>
      </c>
      <c r="TS62" s="34">
        <v>0.49107230383765099</v>
      </c>
      <c r="TT62" s="34">
        <v>0.49179654227927899</v>
      </c>
      <c r="TU62" s="34">
        <v>0.49165310813774904</v>
      </c>
      <c r="TV62" s="34">
        <v>0.49229685614570001</v>
      </c>
      <c r="TW62" s="34">
        <v>0.49327725347407503</v>
      </c>
      <c r="TX62" s="34">
        <v>0.49457214062153598</v>
      </c>
      <c r="TY62" s="34">
        <v>0.496095950935107</v>
      </c>
      <c r="TZ62" s="34">
        <v>0.49614873092275302</v>
      </c>
      <c r="UA62" s="34">
        <v>0.49630761102299603</v>
      </c>
      <c r="UB62" s="34">
        <v>0.49746915725986002</v>
      </c>
      <c r="UC62" s="34">
        <v>0.49891513251872399</v>
      </c>
      <c r="UD62" s="34">
        <v>0.50023832900949305</v>
      </c>
      <c r="UE62" s="34">
        <v>0.50150632019444696</v>
      </c>
      <c r="UF62" s="34">
        <v>0.50320255137737802</v>
      </c>
      <c r="UG62" s="34">
        <v>0.50482478883958204</v>
      </c>
      <c r="UH62" s="34">
        <v>0.50641545077315298</v>
      </c>
      <c r="UI62" s="34">
        <v>0.50820929224386402</v>
      </c>
      <c r="UJ62" s="34">
        <v>0.51032867873711296</v>
      </c>
      <c r="UK62" s="34">
        <v>0.51271254181956893</v>
      </c>
      <c r="UL62" s="34">
        <v>0.51525197367273501</v>
      </c>
      <c r="UM62" s="34">
        <v>0.51790395178218507</v>
      </c>
      <c r="UN62" s="34">
        <v>0.52067363890908402</v>
      </c>
      <c r="UO62" s="34">
        <v>0.52348984892005601</v>
      </c>
      <c r="UP62" s="34">
        <v>0.526189467938314</v>
      </c>
      <c r="UQ62" s="34">
        <v>0.52881490782639806</v>
      </c>
      <c r="UR62" s="34">
        <v>0.53150398730790505</v>
      </c>
      <c r="US62" s="34">
        <v>0.53436331438243101</v>
      </c>
      <c r="UT62" s="34">
        <v>0.53734238661727707</v>
      </c>
      <c r="UU62" s="34">
        <v>0.54037472259767905</v>
      </c>
      <c r="UV62" s="34">
        <v>0.54348439617858002</v>
      </c>
      <c r="UW62" s="34">
        <v>0.54657854506412795</v>
      </c>
      <c r="UX62" s="34">
        <v>0.54963030958172698</v>
      </c>
      <c r="UY62" s="34">
        <v>0.55268618263654801</v>
      </c>
      <c r="UZ62" s="34">
        <v>0.55572345963108094</v>
      </c>
      <c r="VA62" s="34">
        <v>0.55884406451596902</v>
      </c>
      <c r="VB62" s="34">
        <v>0.56209642385727299</v>
      </c>
      <c r="VC62" s="34">
        <v>0.56539660026827598</v>
      </c>
      <c r="VD62" s="34">
        <v>0.56878845495144803</v>
      </c>
      <c r="VE62" s="34">
        <v>0.57233792887407997</v>
      </c>
      <c r="VF62" s="34">
        <v>0.575960604853611</v>
      </c>
      <c r="VG62" s="34">
        <v>0.57944777623530397</v>
      </c>
      <c r="VH62" s="34">
        <v>0.58290073269861198</v>
      </c>
      <c r="VI62" s="34">
        <v>0.58652008610054207</v>
      </c>
      <c r="VJ62" s="34">
        <v>0.59017441436264295</v>
      </c>
      <c r="VK62" s="34">
        <v>0.59374502700850296</v>
      </c>
      <c r="VL62" s="34">
        <v>0.59727476729449103</v>
      </c>
      <c r="VM62" s="34">
        <v>0.60074748628619401</v>
      </c>
      <c r="VN62" s="34">
        <v>0.604170760932078</v>
      </c>
      <c r="VO62" s="34">
        <v>0.60762282949891999</v>
      </c>
      <c r="VP62" s="34">
        <v>0.61096890769780898</v>
      </c>
      <c r="VQ62" s="34">
        <v>0.61416456581645595</v>
      </c>
      <c r="VR62" s="34">
        <v>0.61739058430896698</v>
      </c>
      <c r="VS62" s="34">
        <v>0.62063153703825202</v>
      </c>
      <c r="VT62" s="34">
        <v>0.62367337604626205</v>
      </c>
      <c r="VU62" s="34">
        <v>0.62659719185910701</v>
      </c>
      <c r="VV62" s="34">
        <v>0.62953920561946897</v>
      </c>
      <c r="VW62" s="34">
        <v>0.63233742751714994</v>
      </c>
      <c r="VX62" s="34">
        <v>0.63498796125499302</v>
      </c>
      <c r="VY62" s="34">
        <v>0.63755300636142098</v>
      </c>
      <c r="VZ62" s="34">
        <v>0.64006530973547593</v>
      </c>
      <c r="WA62" s="34">
        <v>0.64255882675069498</v>
      </c>
      <c r="WB62" s="34">
        <v>0.64495353122634502</v>
      </c>
      <c r="WC62" s="34">
        <v>0.64714531379636997</v>
      </c>
      <c r="WD62" s="34">
        <v>0.64920648153857496</v>
      </c>
      <c r="WE62" s="34">
        <v>0.65116642696669502</v>
      </c>
      <c r="WF62" s="34">
        <v>0.65299785251715703</v>
      </c>
      <c r="WG62" s="34">
        <v>0.65469008242955395</v>
      </c>
      <c r="WH62" s="34">
        <v>0.65618894720528498</v>
      </c>
      <c r="WI62" s="34">
        <v>0.65766669458695703</v>
      </c>
      <c r="WJ62" s="34">
        <v>0.65908758123210409</v>
      </c>
      <c r="WK62" s="34">
        <v>0.66033528372445305</v>
      </c>
      <c r="WL62" s="34">
        <v>0.66152180240149094</v>
      </c>
      <c r="WM62" s="34">
        <v>0.66266357695252198</v>
      </c>
      <c r="WN62" s="34">
        <v>0.66376729114752497</v>
      </c>
      <c r="WO62" s="34">
        <v>0.66487221247498696</v>
      </c>
      <c r="WP62" s="34">
        <v>0.665921702436578</v>
      </c>
      <c r="WQ62" s="34">
        <v>0.66683562587722189</v>
      </c>
      <c r="WR62" s="34">
        <v>0.66767272564297897</v>
      </c>
      <c r="WS62" s="34">
        <v>0.66840993198318999</v>
      </c>
      <c r="WT62" s="34">
        <v>0.66899903121653903</v>
      </c>
      <c r="WU62" s="34">
        <v>0.66950449913113108</v>
      </c>
      <c r="WV62" s="34">
        <v>0.67005323728639499</v>
      </c>
      <c r="WW62" s="34">
        <v>0.67065390878950493</v>
      </c>
      <c r="WX62" s="34">
        <v>0.67117291345570906</v>
      </c>
      <c r="WY62" s="34">
        <v>0.671628655199216</v>
      </c>
      <c r="WZ62" s="34">
        <v>0.67204076364936294</v>
      </c>
      <c r="XA62" s="34">
        <v>0.67236068512241898</v>
      </c>
      <c r="XB62" s="34">
        <v>0.67261129638398098</v>
      </c>
      <c r="XC62" s="34">
        <v>0.67286048224256501</v>
      </c>
      <c r="XD62" s="34">
        <v>0.67307717314216309</v>
      </c>
      <c r="XE62" s="34">
        <v>0.6732133174933681</v>
      </c>
      <c r="XF62" s="34">
        <v>0.67332685491929889</v>
      </c>
      <c r="XG62" s="34">
        <v>0.67333863504756397</v>
      </c>
      <c r="XH62" t="s">
        <v>843</v>
      </c>
      <c r="XI62" t="s">
        <v>1300</v>
      </c>
      <c r="XJ62" s="34">
        <v>0.46936405098983103</v>
      </c>
      <c r="XK62" s="34">
        <v>0.46804681311340601</v>
      </c>
      <c r="XL62" s="34">
        <v>0.46780126897854502</v>
      </c>
      <c r="XM62" s="34">
        <v>0.47041624920104297</v>
      </c>
      <c r="XN62" s="34">
        <v>0.47482150887142799</v>
      </c>
      <c r="XO62" s="34">
        <v>0.47711541975161997</v>
      </c>
      <c r="XP62" s="34">
        <v>0.47747851695037097</v>
      </c>
      <c r="XQ62" s="34">
        <v>0.477600762343101</v>
      </c>
      <c r="XR62" s="34">
        <v>0.47854002968285203</v>
      </c>
      <c r="XS62" s="34">
        <v>0.47959038904229301</v>
      </c>
      <c r="XT62" s="34">
        <v>0.47957948089098601</v>
      </c>
      <c r="XU62" s="34">
        <v>0.48006461092812502</v>
      </c>
      <c r="XV62" s="34">
        <v>0.48085838500103401</v>
      </c>
      <c r="XW62" s="34">
        <v>0.48194113893137197</v>
      </c>
      <c r="XX62" s="34">
        <v>0.483157031743631</v>
      </c>
      <c r="XY62" s="34">
        <v>0.483001779173445</v>
      </c>
      <c r="XZ62" s="34">
        <v>0.48312050263883999</v>
      </c>
      <c r="YA62" s="34">
        <v>0.48421338782665996</v>
      </c>
      <c r="YB62" s="34">
        <v>0.48556444062211396</v>
      </c>
      <c r="YC62" s="34">
        <v>0.48676450836759</v>
      </c>
      <c r="YD62" s="34">
        <v>0.48791223441285503</v>
      </c>
      <c r="YE62" s="34">
        <v>0.48950682606372403</v>
      </c>
      <c r="YF62" s="34">
        <v>0.49101763668415399</v>
      </c>
      <c r="YG62" s="34">
        <v>0.49246930865889804</v>
      </c>
      <c r="YH62" s="34">
        <v>0.49409293931121701</v>
      </c>
      <c r="YI62" s="34">
        <v>0.496019141396358</v>
      </c>
      <c r="YJ62" s="34">
        <v>0.49820572248572703</v>
      </c>
      <c r="YK62" s="34">
        <v>0.50055710690909405</v>
      </c>
      <c r="YL62" s="34">
        <v>0.50302504256112701</v>
      </c>
      <c r="YM62" s="34">
        <v>0.50560367297671904</v>
      </c>
      <c r="YN62" s="34">
        <v>0.50821386989502204</v>
      </c>
      <c r="YO62" s="34">
        <v>0.51069111792272104</v>
      </c>
      <c r="YP62" s="34">
        <v>0.51303329200460102</v>
      </c>
      <c r="YQ62" s="34">
        <v>0.51540304836213102</v>
      </c>
      <c r="YR62" s="34">
        <v>0.51798495991971794</v>
      </c>
      <c r="YS62" s="34">
        <v>0.52073934245346598</v>
      </c>
      <c r="YT62" s="34">
        <v>0.52359761880816502</v>
      </c>
      <c r="YU62" s="34">
        <v>0.52662495933823406</v>
      </c>
      <c r="YV62" s="34">
        <v>0.52972129541065793</v>
      </c>
      <c r="YW62" s="34">
        <v>0.53280120270725595</v>
      </c>
      <c r="YX62" s="34">
        <v>0.53588477792256906</v>
      </c>
      <c r="YY62" s="34">
        <v>0.53904909580571791</v>
      </c>
      <c r="YZ62" s="34">
        <v>0.54236888069543998</v>
      </c>
      <c r="ZA62" s="34">
        <v>0.54561844761495903</v>
      </c>
      <c r="ZB62" s="34">
        <v>0.54871757811799104</v>
      </c>
      <c r="ZC62" s="34">
        <v>0.55195297762492102</v>
      </c>
      <c r="ZD62" s="34">
        <v>0.55532812695404399</v>
      </c>
      <c r="ZE62" s="34">
        <v>0.55863983378322701</v>
      </c>
      <c r="ZF62" s="34">
        <v>0.56184436825733497</v>
      </c>
      <c r="ZG62" s="34">
        <v>0.56506900052964804</v>
      </c>
      <c r="ZH62" s="34">
        <v>0.568359646198633</v>
      </c>
      <c r="ZI62" s="34">
        <v>0.57161607029447503</v>
      </c>
      <c r="ZJ62" s="34">
        <v>0.57475609166239006</v>
      </c>
      <c r="ZK62" s="34">
        <v>0.57781707793091897</v>
      </c>
      <c r="ZL62" s="34">
        <v>0.58092424137314103</v>
      </c>
      <c r="ZM62" s="34">
        <v>0.58406904660577408</v>
      </c>
      <c r="ZN62" s="34">
        <v>0.58712649742110801</v>
      </c>
      <c r="ZO62" s="34">
        <v>0.59004427849445495</v>
      </c>
      <c r="ZP62" s="34">
        <v>0.59288205475484901</v>
      </c>
      <c r="ZQ62" s="34">
        <v>0.59568070317871102</v>
      </c>
      <c r="ZR62" s="34">
        <v>0.598427040267138</v>
      </c>
      <c r="ZS62" s="34">
        <v>0.60103255300470904</v>
      </c>
      <c r="ZT62" s="34">
        <v>0.603575205618333</v>
      </c>
      <c r="ZU62" s="34">
        <v>0.60612787224108799</v>
      </c>
      <c r="ZV62" s="34">
        <v>0.60845554680291702</v>
      </c>
      <c r="ZW62" s="34">
        <v>0.61051061935230599</v>
      </c>
      <c r="ZX62" s="34">
        <v>0.61242166693664402</v>
      </c>
      <c r="ZY62" s="34">
        <v>0.61423087002394294</v>
      </c>
      <c r="ZZ62" s="34">
        <v>0.61597937035719097</v>
      </c>
      <c r="AAA62" s="34">
        <v>0.61765555071384703</v>
      </c>
      <c r="AAB62" s="34">
        <v>0.61916451781509108</v>
      </c>
      <c r="AAC62" s="34">
        <v>0.62054166954064305</v>
      </c>
      <c r="AAD62" s="34">
        <v>0.62180292838789597</v>
      </c>
      <c r="AAE62" s="34">
        <v>0.62292502398593697</v>
      </c>
      <c r="AAF62" s="34">
        <v>0.62390297676712403</v>
      </c>
      <c r="AAG62" s="34">
        <v>0.624711459882906</v>
      </c>
      <c r="AAH62" s="34">
        <v>0.62556305471527895</v>
      </c>
      <c r="AAI62" s="34">
        <v>0.62641913795679505</v>
      </c>
      <c r="AAJ62" s="34">
        <v>0.62711193024865297</v>
      </c>
      <c r="AAK62" s="34">
        <v>0.62770400093925705</v>
      </c>
      <c r="AAL62" s="34">
        <v>0.62821148741480792</v>
      </c>
      <c r="AAM62" s="34">
        <v>0.62863987722350501</v>
      </c>
      <c r="AAN62" s="34">
        <v>0.629004674477746</v>
      </c>
      <c r="AAO62" s="34">
        <v>0.62930113343876204</v>
      </c>
      <c r="AAP62" s="34">
        <v>0.629529766938839</v>
      </c>
      <c r="AAQ62" s="34">
        <v>0.62974644429265503</v>
      </c>
      <c r="AAR62" s="34">
        <v>0.62989359713891302</v>
      </c>
      <c r="AAS62" s="34">
        <v>0.629924883782085</v>
      </c>
      <c r="AAT62" s="34">
        <v>0.62988716040412795</v>
      </c>
      <c r="AAU62" s="34">
        <v>0.62988015842763101</v>
      </c>
      <c r="AAV62" s="34">
        <v>0.62989144504207606</v>
      </c>
      <c r="AAW62" s="34">
        <v>0.62979517745288194</v>
      </c>
      <c r="AAX62" s="34">
        <v>0.62964492235552905</v>
      </c>
      <c r="AAY62" s="34">
        <v>0.62946010432204502</v>
      </c>
      <c r="AAZ62" s="34">
        <v>0.629172651141364</v>
      </c>
      <c r="ABA62" s="34">
        <v>0.62880981528820501</v>
      </c>
      <c r="ABB62" s="34">
        <v>0.62846618736773696</v>
      </c>
      <c r="ABC62" s="34">
        <v>0.628091816277208</v>
      </c>
      <c r="ABD62" s="34">
        <v>0.62761018058116502</v>
      </c>
      <c r="ABE62" s="34">
        <v>0.62710871332350404</v>
      </c>
      <c r="ABF62" s="34">
        <v>0.62654798329188</v>
      </c>
      <c r="ABG62" t="s">
        <v>843</v>
      </c>
      <c r="ABH62" t="s">
        <v>843</v>
      </c>
      <c r="ABI62" t="s">
        <v>1300</v>
      </c>
      <c r="ABJ62" s="34">
        <v>0.385558442728338</v>
      </c>
      <c r="ABK62" s="34">
        <v>0.38370976778480903</v>
      </c>
      <c r="ABL62" s="34">
        <v>0.381949847418107</v>
      </c>
      <c r="ABM62" s="34">
        <v>0.38325491830142494</v>
      </c>
      <c r="ABN62" s="34">
        <v>0.38697876310019402</v>
      </c>
      <c r="ABO62" s="34">
        <v>0.388445211260116</v>
      </c>
      <c r="ABP62" s="34">
        <v>0.387811469730592</v>
      </c>
      <c r="ABQ62" s="34">
        <v>0.38685648273746698</v>
      </c>
      <c r="ABR62" s="34">
        <v>0.38658116868841097</v>
      </c>
      <c r="ABS62" s="34">
        <v>0.38692740721049701</v>
      </c>
      <c r="ABT62" s="34">
        <v>0.38696478700183695</v>
      </c>
      <c r="ABU62" s="34">
        <v>0.38725713312204696</v>
      </c>
      <c r="ABV62" s="34">
        <v>0.38783272883390901</v>
      </c>
      <c r="ABW62" s="34">
        <v>0.38919262135712202</v>
      </c>
      <c r="ABX62" s="34">
        <v>0.39052047818354302</v>
      </c>
      <c r="ABY62" s="34">
        <v>0.39014961803427606</v>
      </c>
      <c r="ABZ62" s="34">
        <v>0.39016257229270901</v>
      </c>
      <c r="ACA62" s="34">
        <v>0.39143128768589203</v>
      </c>
      <c r="ACB62" s="34">
        <v>0.39302534380144799</v>
      </c>
      <c r="ACC62" s="34">
        <v>0.39427313403608599</v>
      </c>
      <c r="ACD62" s="34">
        <v>0.39502066168023497</v>
      </c>
      <c r="ACE62" s="34">
        <v>0.39598465983769304</v>
      </c>
      <c r="ACF62" s="34">
        <v>0.39675761551260602</v>
      </c>
      <c r="ACG62" s="34">
        <v>0.397423868145028</v>
      </c>
      <c r="ACH62" s="34">
        <v>0.39848571787928599</v>
      </c>
      <c r="ACI62" s="34">
        <v>0.40009397218979104</v>
      </c>
      <c r="ACJ62" s="34">
        <v>0.40202349363421702</v>
      </c>
      <c r="ACK62" s="34">
        <v>0.40410947887645499</v>
      </c>
      <c r="ACL62" s="34">
        <v>0.40632340857768001</v>
      </c>
      <c r="ACM62" s="34">
        <v>0.40868097218483102</v>
      </c>
      <c r="ACN62" s="34">
        <v>0.41121877495156101</v>
      </c>
      <c r="ACO62" s="34">
        <v>0.413910757666276</v>
      </c>
      <c r="ACP62" s="34">
        <v>0.416770536036285</v>
      </c>
      <c r="ACQ62" s="34">
        <v>0.41975246168805902</v>
      </c>
      <c r="ACR62" s="34">
        <v>0.422812829720973</v>
      </c>
      <c r="ACS62" s="34">
        <v>0.42590580449430598</v>
      </c>
      <c r="ACT62" s="34">
        <v>0.42892989271656501</v>
      </c>
      <c r="ACU62" s="34">
        <v>0.43184709640479496</v>
      </c>
      <c r="ACV62" s="34">
        <v>0.43475260782021102</v>
      </c>
      <c r="ACW62" s="34">
        <v>0.43784908196991201</v>
      </c>
      <c r="ACX62" s="34">
        <v>0.44116244934064497</v>
      </c>
      <c r="ACY62" s="34">
        <v>0.44456052716854699</v>
      </c>
      <c r="ACZ62" s="34">
        <v>0.44813352944164203</v>
      </c>
      <c r="ADA62" s="34">
        <v>0.45187832439783898</v>
      </c>
      <c r="ADB62" s="34">
        <v>0.45564763812032699</v>
      </c>
      <c r="ADC62" s="34">
        <v>0.45942215002154696</v>
      </c>
      <c r="ADD62" s="34">
        <v>0.46328347454817703</v>
      </c>
      <c r="ADE62" s="34">
        <v>0.46725201687463502</v>
      </c>
      <c r="ADF62" s="34">
        <v>0.47111373356862102</v>
      </c>
      <c r="ADG62" s="34">
        <v>0.47490168430360297</v>
      </c>
      <c r="ADH62" s="34">
        <v>0.47883892519527499</v>
      </c>
      <c r="ADI62" s="34">
        <v>0.48286919913833698</v>
      </c>
      <c r="ADJ62" s="34">
        <v>0.48682607245586296</v>
      </c>
      <c r="ADK62" s="34">
        <v>0.49068614613546996</v>
      </c>
      <c r="ADL62" s="34">
        <v>0.494502348485507</v>
      </c>
      <c r="ADM62" s="34">
        <v>0.49836024592385597</v>
      </c>
      <c r="ADN62" s="34">
        <v>0.50223739049281702</v>
      </c>
      <c r="ADO62" s="34">
        <v>0.50605220233603099</v>
      </c>
      <c r="ADP62" s="34">
        <v>0.50986815786163797</v>
      </c>
      <c r="ADQ62" s="34">
        <v>0.51376752150231197</v>
      </c>
      <c r="ADR62" s="34">
        <v>0.51768761301213795</v>
      </c>
      <c r="ADS62" s="34">
        <v>0.52145842773342899</v>
      </c>
      <c r="ADT62" s="34">
        <v>0.52509512172478801</v>
      </c>
      <c r="ADU62" s="34">
        <v>0.52866799265391007</v>
      </c>
      <c r="ADV62" s="34">
        <v>0.53216857229927905</v>
      </c>
      <c r="ADW62" s="34">
        <v>0.53558307093957191</v>
      </c>
      <c r="ADX62" s="34">
        <v>0.53888892911484398</v>
      </c>
      <c r="ADY62" s="34">
        <v>0.54211673246544401</v>
      </c>
      <c r="ADZ62" s="34">
        <v>0.545309489076509</v>
      </c>
      <c r="AEA62" s="34">
        <v>0.54831428394043802</v>
      </c>
      <c r="AEB62" s="34">
        <v>0.55109478701144199</v>
      </c>
      <c r="AEC62" s="34">
        <v>0.55380917990517198</v>
      </c>
      <c r="AED62" s="34">
        <v>0.55646849467871806</v>
      </c>
      <c r="AEE62" s="34">
        <v>0.55908283888375199</v>
      </c>
      <c r="AEF62" s="34">
        <v>0.56162350876649603</v>
      </c>
      <c r="AEG62" s="34">
        <v>0.563971305485093</v>
      </c>
      <c r="AEH62" s="34">
        <v>0.56618242503556093</v>
      </c>
      <c r="AEI62" s="34">
        <v>0.56830699340562096</v>
      </c>
      <c r="AEJ62" s="34">
        <v>0.57027390109707998</v>
      </c>
      <c r="AEK62" s="34">
        <v>0.57212231483451603</v>
      </c>
      <c r="AEL62" s="34">
        <v>0.57386466238809497</v>
      </c>
      <c r="AEM62" s="34">
        <v>0.575587493118073</v>
      </c>
      <c r="AEN62" s="34">
        <v>0.57727535297740995</v>
      </c>
      <c r="AEO62" s="34">
        <v>0.57884130388202903</v>
      </c>
      <c r="AEP62" s="34">
        <v>0.58028301833169893</v>
      </c>
      <c r="AEQ62" s="34">
        <v>0.58165853314161498</v>
      </c>
      <c r="AER62" s="34">
        <v>0.58300907740026597</v>
      </c>
      <c r="AES62" s="34">
        <v>0.58425926362658798</v>
      </c>
      <c r="AET62" s="34">
        <v>0.58543150156586299</v>
      </c>
      <c r="AEU62" s="34">
        <v>0.58661881470014698</v>
      </c>
      <c r="AEV62" s="34">
        <v>0.58778733609296197</v>
      </c>
      <c r="AEW62" s="34">
        <v>0.58884857625982301</v>
      </c>
      <c r="AEX62" s="34">
        <v>0.58986396905970107</v>
      </c>
      <c r="AEY62" s="34">
        <v>0.59078859998584698</v>
      </c>
      <c r="AEZ62" s="34">
        <v>0.59163885730974497</v>
      </c>
      <c r="AFA62" s="34">
        <v>0.59248370998094002</v>
      </c>
      <c r="AFB62" s="34">
        <v>0.59324248737450302</v>
      </c>
      <c r="AFC62" s="34">
        <v>0.59391566363832904</v>
      </c>
      <c r="AFD62" s="34">
        <v>0.59454859339616395</v>
      </c>
      <c r="AFE62" s="34">
        <v>0.59510622981069605</v>
      </c>
      <c r="AFF62" s="34">
        <v>0.59557455743225995</v>
      </c>
      <c r="AFG62" t="s">
        <v>843</v>
      </c>
      <c r="AFH62" t="s">
        <v>843</v>
      </c>
      <c r="AFI62" s="34">
        <v>0.67677000000000009</v>
      </c>
      <c r="AFJ62" s="34">
        <v>0.67188999999999988</v>
      </c>
      <c r="AFK62" s="34">
        <v>0.66697999999999991</v>
      </c>
      <c r="AFL62" s="34">
        <v>0.66200999999999999</v>
      </c>
      <c r="AFM62" s="34">
        <v>0.6569799999999999</v>
      </c>
      <c r="AFN62" s="34">
        <v>0.65194000000000007</v>
      </c>
      <c r="AFO62" s="34">
        <v>0.64688999999999997</v>
      </c>
      <c r="AFP62" s="34">
        <v>0.64180999999999999</v>
      </c>
      <c r="AFQ62" s="34">
        <v>0.63667000000000007</v>
      </c>
      <c r="AFR62" s="34">
        <v>0.63149999999999995</v>
      </c>
      <c r="AFS62" s="34">
        <v>0.62631999999999999</v>
      </c>
      <c r="AFT62" s="34">
        <v>0.62112000000000001</v>
      </c>
      <c r="AFU62" s="34">
        <v>0.6159</v>
      </c>
      <c r="AFV62" s="34">
        <v>0.61065000000000003</v>
      </c>
      <c r="AFW62" s="34">
        <v>0.60537999999999992</v>
      </c>
      <c r="AFX62" s="34">
        <v>0.60009999999999997</v>
      </c>
      <c r="AFY62" s="34">
        <v>0.59927999999999992</v>
      </c>
      <c r="AFZ62" s="34">
        <v>0.59357000000000004</v>
      </c>
      <c r="AGA62" s="34">
        <v>0.59351999999999994</v>
      </c>
      <c r="AGB62" t="s">
        <v>843</v>
      </c>
      <c r="AGC62" t="s">
        <v>843</v>
      </c>
      <c r="AGD62" t="s">
        <v>843</v>
      </c>
      <c r="AGE62" t="s">
        <v>843</v>
      </c>
      <c r="AGF62" s="34">
        <v>-8.4239611169323325E-5</v>
      </c>
      <c r="AGG62" t="s">
        <v>843</v>
      </c>
      <c r="AGH62" t="s">
        <v>843</v>
      </c>
      <c r="AGI62" t="s">
        <v>843</v>
      </c>
      <c r="AGJ62" t="s">
        <v>843</v>
      </c>
      <c r="AGK62" t="s">
        <v>843</v>
      </c>
      <c r="AGL62" t="s">
        <v>843</v>
      </c>
      <c r="AGM62" t="s">
        <v>843</v>
      </c>
      <c r="AGN62" t="s">
        <v>843</v>
      </c>
      <c r="AGO62" s="34">
        <v>0.375</v>
      </c>
      <c r="AGP62" s="34">
        <v>2018</v>
      </c>
      <c r="AGQ62" t="s">
        <v>832</v>
      </c>
      <c r="AGR62" t="s">
        <v>843</v>
      </c>
      <c r="AGS62" s="34">
        <v>0.309</v>
      </c>
      <c r="AGT62" s="34">
        <v>2018</v>
      </c>
      <c r="AGU62" t="s">
        <v>832</v>
      </c>
      <c r="AGV62" t="s">
        <v>843</v>
      </c>
      <c r="AGW62" s="34">
        <v>0.64599999999999991</v>
      </c>
      <c r="AGX62" s="34">
        <v>2018</v>
      </c>
      <c r="AGY62" t="s">
        <v>832</v>
      </c>
      <c r="AGZ62" t="s">
        <v>843</v>
      </c>
      <c r="AHA62" s="34">
        <v>0.89400000000000002</v>
      </c>
      <c r="AHB62" s="34">
        <v>2018</v>
      </c>
      <c r="AHC62" t="s">
        <v>832</v>
      </c>
      <c r="AHD62" t="s">
        <v>843</v>
      </c>
      <c r="AHE62" s="34">
        <v>0.42299999999999999</v>
      </c>
      <c r="AHF62" s="34">
        <v>2018</v>
      </c>
      <c r="AHG62" t="s">
        <v>832</v>
      </c>
      <c r="AHH62" t="s">
        <v>843</v>
      </c>
      <c r="AHI62" t="s">
        <v>830</v>
      </c>
      <c r="AHJ62" s="34">
        <v>0.31750583648681641</v>
      </c>
      <c r="AHK62" s="34">
        <v>0.23036335408687592</v>
      </c>
      <c r="AHL62" s="34">
        <v>0.23185914754867554</v>
      </c>
      <c r="AHM62" s="34">
        <v>0.16041649878025055</v>
      </c>
      <c r="AHN62" s="34">
        <v>0.14416603744029999</v>
      </c>
      <c r="AHO62" t="s">
        <v>843</v>
      </c>
      <c r="AHP62" s="34"/>
      <c r="AHQ62" s="34"/>
      <c r="AHR62" s="34"/>
      <c r="AHS62" s="34"/>
      <c r="AHT62" s="34"/>
      <c r="AHU62" t="s">
        <v>843</v>
      </c>
      <c r="AHV62" s="34">
        <v>0.28616181015968323</v>
      </c>
      <c r="AHW62" s="34">
        <v>0.25582560896873474</v>
      </c>
      <c r="AHX62" s="34">
        <v>0.26903575658798218</v>
      </c>
      <c r="AHY62" s="34">
        <v>0.22855427861213684</v>
      </c>
      <c r="AHZ62" s="34">
        <v>0.2141343355178833</v>
      </c>
      <c r="AIA62" t="s">
        <v>832</v>
      </c>
      <c r="AIB62" t="s">
        <v>843</v>
      </c>
      <c r="AIC62" s="34">
        <v>0.22971035540103912</v>
      </c>
      <c r="AID62" s="34">
        <v>0.19238634407520294</v>
      </c>
      <c r="AIE62" s="34">
        <v>0.18366147577762604</v>
      </c>
      <c r="AIF62" s="34">
        <v>0.14905992150306702</v>
      </c>
      <c r="AIG62" s="34">
        <v>0.15797021985054016</v>
      </c>
      <c r="AIH62" t="s">
        <v>924</v>
      </c>
      <c r="AII62" t="s">
        <v>843</v>
      </c>
      <c r="AIJ62" s="34">
        <v>0.29109799861907959</v>
      </c>
      <c r="AIK62" s="34">
        <v>0.25012800097465515</v>
      </c>
      <c r="AIL62" s="34">
        <v>0.25827398896217346</v>
      </c>
      <c r="AIM62" s="34">
        <v>0.21260999143123627</v>
      </c>
      <c r="AIN62" s="34">
        <v>0.23218999803066254</v>
      </c>
      <c r="AIO62" t="s">
        <v>1607</v>
      </c>
      <c r="AIP62" s="34">
        <v>0.2846750020980835</v>
      </c>
      <c r="AIQ62" t="s">
        <v>843</v>
      </c>
      <c r="AIR62" s="34">
        <v>0.28608</v>
      </c>
      <c r="AIS62" s="34">
        <v>0.30118</v>
      </c>
      <c r="AIT62" s="34">
        <v>0.29405000000000003</v>
      </c>
      <c r="AIU62" s="34">
        <v>0.28350999999999998</v>
      </c>
      <c r="AIV62" s="34">
        <v>0.27621000000000001</v>
      </c>
      <c r="AIW62" s="34">
        <v>0.26702000000000004</v>
      </c>
      <c r="AIX62" t="s">
        <v>843</v>
      </c>
      <c r="AIY62" s="34">
        <v>3.5450000000000002E-2</v>
      </c>
      <c r="AIZ62" s="34">
        <v>3.687E-2</v>
      </c>
      <c r="AJA62" s="34">
        <v>3.4409999999999996E-2</v>
      </c>
      <c r="AJB62" s="34">
        <v>3.8309999999999997E-2</v>
      </c>
      <c r="AJC62" s="34">
        <v>3.6880000000000003E-2</v>
      </c>
      <c r="AJD62" s="34">
        <v>3.6769999999999997E-2</v>
      </c>
      <c r="AJE62" t="s">
        <v>843</v>
      </c>
      <c r="AJF62" s="34">
        <v>6.0149494558572769E-2</v>
      </c>
      <c r="AJG62" s="34">
        <v>3.9521094411611557E-2</v>
      </c>
      <c r="AJH62" s="34">
        <v>3.2293960452079773E-2</v>
      </c>
      <c r="AJI62" s="34">
        <v>-2.444154117256403E-3</v>
      </c>
      <c r="AJJ62" s="34">
        <v>3.1955752521753311E-2</v>
      </c>
      <c r="AJK62" t="s">
        <v>830</v>
      </c>
      <c r="AJL62" t="s">
        <v>843</v>
      </c>
      <c r="AJM62" t="s">
        <v>843</v>
      </c>
      <c r="AJN62" s="34">
        <v>5.0698328763246536E-2</v>
      </c>
      <c r="AJO62" s="34">
        <v>2.5882208719849586E-2</v>
      </c>
      <c r="AJP62" s="34">
        <v>1.0384898632764816E-2</v>
      </c>
      <c r="AJQ62" s="34">
        <v>9.8660513758659363E-3</v>
      </c>
      <c r="AJR62" s="34">
        <v>2.2113481536507607E-2</v>
      </c>
      <c r="AJS62" t="s">
        <v>832</v>
      </c>
      <c r="AJT62" t="s">
        <v>843</v>
      </c>
      <c r="AJU62" t="s">
        <v>843</v>
      </c>
      <c r="AJV62" t="s">
        <v>843</v>
      </c>
      <c r="AJW62" s="34">
        <v>2.5991911068558693E-2</v>
      </c>
      <c r="AJX62" s="34">
        <v>6.6171474754810333E-3</v>
      </c>
      <c r="AJY62" s="34">
        <v>1.2402041465975344E-4</v>
      </c>
      <c r="AJZ62" s="34">
        <v>-3.3350270241498947E-2</v>
      </c>
      <c r="AKA62" s="34">
        <v>2.096397802233696E-3</v>
      </c>
      <c r="AKB62" t="s">
        <v>830</v>
      </c>
      <c r="AKC62" t="s">
        <v>843</v>
      </c>
      <c r="AKD62" t="s">
        <v>843</v>
      </c>
      <c r="AKE62" t="s">
        <v>843</v>
      </c>
      <c r="AKF62" s="34">
        <v>1.5909397974610329E-2</v>
      </c>
      <c r="AKG62" s="34">
        <v>-7.6187988743185997E-3</v>
      </c>
      <c r="AKH62" s="34">
        <v>-2.2511603310704231E-2</v>
      </c>
      <c r="AKI62" s="34">
        <v>-2.2358255460858345E-2</v>
      </c>
      <c r="AKJ62" s="34">
        <v>-9.0367402881383896E-3</v>
      </c>
      <c r="AKK62" t="s">
        <v>832</v>
      </c>
      <c r="AKL62" t="s">
        <v>843</v>
      </c>
      <c r="AKM62" s="34">
        <v>690</v>
      </c>
      <c r="AKN62" t="s">
        <v>832</v>
      </c>
      <c r="AKO62" t="s">
        <v>843</v>
      </c>
      <c r="AKP62" s="34">
        <v>660.07208251953125</v>
      </c>
      <c r="AKQ62" t="s">
        <v>830</v>
      </c>
      <c r="AKR62" t="s">
        <v>843</v>
      </c>
      <c r="AKS62" s="34">
        <v>590.30517624082904</v>
      </c>
      <c r="AKT62" t="s">
        <v>832</v>
      </c>
      <c r="AKU62" t="s">
        <v>843</v>
      </c>
      <c r="AKV62" s="34">
        <v>716.80438123665101</v>
      </c>
      <c r="AKW62" t="s">
        <v>832</v>
      </c>
      <c r="AKX62" t="s">
        <v>843</v>
      </c>
      <c r="AKY62" s="34">
        <v>0.20800413191318512</v>
      </c>
      <c r="AKZ62" s="34">
        <v>0.21198523044586182</v>
      </c>
      <c r="ALA62" s="34">
        <v>0.17016974091529846</v>
      </c>
      <c r="ALB62" s="34">
        <v>8.5144221782684326E-2</v>
      </c>
      <c r="ALC62" s="34">
        <v>9.5537088811397552E-2</v>
      </c>
      <c r="ALD62" t="s">
        <v>830</v>
      </c>
      <c r="ALE62" t="s">
        <v>843</v>
      </c>
      <c r="ALF62" t="s">
        <v>843</v>
      </c>
      <c r="ALG62" t="s">
        <v>843</v>
      </c>
      <c r="ALH62" s="34"/>
      <c r="ALI62" s="34"/>
      <c r="ALJ62" s="34"/>
      <c r="ALK62" s="34"/>
      <c r="ALL62" s="34">
        <v>0.17024315893650055</v>
      </c>
      <c r="ALM62" t="s">
        <v>465</v>
      </c>
    </row>
    <row r="63" spans="1:1001">
      <c r="A63" t="s">
        <v>512</v>
      </c>
      <c r="B63" t="s">
        <v>179</v>
      </c>
      <c r="C63" t="s">
        <v>250</v>
      </c>
      <c r="D63" s="34">
        <v>3.9769917726516724E-2</v>
      </c>
      <c r="E63" t="s">
        <v>465</v>
      </c>
      <c r="F63" s="34">
        <v>4.4602848589420319E-2</v>
      </c>
      <c r="G63" t="s">
        <v>465</v>
      </c>
      <c r="H63" s="34">
        <v>4.3633695691823959E-2</v>
      </c>
      <c r="I63" t="s">
        <v>465</v>
      </c>
      <c r="J63" s="34">
        <v>4.1830644011497498E-2</v>
      </c>
      <c r="K63" t="s">
        <v>465</v>
      </c>
      <c r="L63" s="34"/>
      <c r="M63" t="s">
        <v>465</v>
      </c>
      <c r="N63" s="34">
        <v>0.55762004852294922</v>
      </c>
      <c r="O63" s="34"/>
      <c r="P63" t="s">
        <v>1459</v>
      </c>
      <c r="Q63" s="34"/>
      <c r="R63" t="s">
        <v>1459</v>
      </c>
      <c r="S63" s="34"/>
      <c r="T63" t="s">
        <v>1459</v>
      </c>
      <c r="U63" s="34"/>
      <c r="V63" t="s">
        <v>1459</v>
      </c>
      <c r="W63" t="s">
        <v>843</v>
      </c>
      <c r="X63" t="s">
        <v>465</v>
      </c>
      <c r="Y63" s="34">
        <v>0.55313539505004883</v>
      </c>
      <c r="Z63" s="34"/>
      <c r="AA63" t="s">
        <v>1459</v>
      </c>
      <c r="AB63" s="34"/>
      <c r="AC63" t="s">
        <v>1459</v>
      </c>
      <c r="AD63" s="34"/>
      <c r="AE63" t="s">
        <v>1459</v>
      </c>
      <c r="AF63" s="34"/>
      <c r="AG63" t="s">
        <v>1459</v>
      </c>
      <c r="AH63" t="s">
        <v>843</v>
      </c>
      <c r="AI63" t="s">
        <v>465</v>
      </c>
      <c r="AJ63" s="34">
        <v>0.55089175701141357</v>
      </c>
      <c r="AK63" s="34"/>
      <c r="AL63" t="s">
        <v>1459</v>
      </c>
      <c r="AM63" s="34"/>
      <c r="AN63" t="s">
        <v>1459</v>
      </c>
      <c r="AO63" s="34"/>
      <c r="AP63" t="s">
        <v>1459</v>
      </c>
      <c r="AQ63" s="34"/>
      <c r="AR63" t="s">
        <v>1459</v>
      </c>
      <c r="AS63" t="s">
        <v>843</v>
      </c>
      <c r="AT63" t="s">
        <v>465</v>
      </c>
      <c r="AU63" s="34">
        <v>0.5560491681098938</v>
      </c>
      <c r="AV63" s="34"/>
      <c r="AW63" t="s">
        <v>1459</v>
      </c>
      <c r="AX63" s="34"/>
      <c r="AY63" t="s">
        <v>1459</v>
      </c>
      <c r="AZ63" s="34"/>
      <c r="BA63" t="s">
        <v>1459</v>
      </c>
      <c r="BB63" s="34"/>
      <c r="BC63" t="s">
        <v>1459</v>
      </c>
      <c r="BD63" t="s">
        <v>843</v>
      </c>
      <c r="BE63" s="34">
        <v>0.54523499805254672</v>
      </c>
      <c r="BF63" t="s">
        <v>465</v>
      </c>
      <c r="BG63" t="s">
        <v>843</v>
      </c>
      <c r="BH63" t="s">
        <v>465</v>
      </c>
      <c r="BI63" s="34">
        <v>3.0569381713867188</v>
      </c>
      <c r="BJ63" t="s">
        <v>465</v>
      </c>
      <c r="BK63" s="34">
        <v>4.1264667510986328</v>
      </c>
      <c r="BL63" t="s">
        <v>465</v>
      </c>
      <c r="BM63" s="34">
        <v>4.477994441986084</v>
      </c>
      <c r="BN63" t="s">
        <v>465</v>
      </c>
      <c r="BO63" s="34">
        <v>5.1013460159301758</v>
      </c>
      <c r="BP63" t="s">
        <v>843</v>
      </c>
      <c r="BQ63" s="34">
        <v>2.3396694660186768</v>
      </c>
      <c r="BR63" t="s">
        <v>465</v>
      </c>
      <c r="BS63" s="34"/>
      <c r="BT63" t="s">
        <v>843</v>
      </c>
      <c r="BU63" s="34">
        <v>3.3246822357177734</v>
      </c>
      <c r="BV63" t="s">
        <v>1552</v>
      </c>
      <c r="BW63" t="s">
        <v>843</v>
      </c>
      <c r="BX63" s="34">
        <v>2.5122501850128174</v>
      </c>
      <c r="BY63" t="s">
        <v>465</v>
      </c>
      <c r="BZ63" t="s">
        <v>843</v>
      </c>
      <c r="CA63" t="s">
        <v>465</v>
      </c>
      <c r="CB63" s="34">
        <v>5.4214815609157085E-3</v>
      </c>
      <c r="CC63" s="34">
        <v>4.6930694952607155E-3</v>
      </c>
      <c r="CD63" s="34">
        <v>4.7089480794966221E-3</v>
      </c>
      <c r="CE63" s="34">
        <v>3.8022354710847139E-3</v>
      </c>
      <c r="CF63" s="34">
        <v>3.8022384978830814E-3</v>
      </c>
      <c r="CG63" t="s">
        <v>843</v>
      </c>
      <c r="CH63" t="s">
        <v>465</v>
      </c>
      <c r="CI63" s="34">
        <v>6.4205015078186989E-3</v>
      </c>
      <c r="CJ63" s="34">
        <v>5.952516570687294E-3</v>
      </c>
      <c r="CK63" s="34">
        <v>5.778125487267971E-3</v>
      </c>
      <c r="CL63" s="34">
        <v>5.6714778766036034E-3</v>
      </c>
      <c r="CM63" s="34">
        <v>5.6387479417026043E-3</v>
      </c>
      <c r="CN63" t="s">
        <v>843</v>
      </c>
      <c r="CO63" t="s">
        <v>465</v>
      </c>
      <c r="CP63" s="34">
        <v>5.9743542224168777E-3</v>
      </c>
      <c r="CQ63" s="34">
        <v>5.7432614266872406E-3</v>
      </c>
      <c r="CR63" s="34">
        <v>5.7246191427111626E-3</v>
      </c>
      <c r="CS63" s="34">
        <v>5.6582079268991947E-3</v>
      </c>
      <c r="CT63" s="34">
        <v>5.6660785339772701E-3</v>
      </c>
      <c r="CU63" t="s">
        <v>843</v>
      </c>
      <c r="CV63" t="s">
        <v>465</v>
      </c>
      <c r="CW63" s="34">
        <v>5.7653733529150486E-3</v>
      </c>
      <c r="CX63" s="34">
        <v>5.6581948883831501E-3</v>
      </c>
      <c r="CY63" s="34">
        <v>5.5668866261839867E-3</v>
      </c>
      <c r="CZ63" s="34">
        <v>5.4930443875491619E-3</v>
      </c>
      <c r="DA63" s="34">
        <v>5.49300666898489E-3</v>
      </c>
      <c r="DB63" t="s">
        <v>843</v>
      </c>
      <c r="DC63" s="34"/>
      <c r="DD63" s="34"/>
      <c r="DE63" s="34"/>
      <c r="DF63" s="34"/>
      <c r="DG63" s="34"/>
      <c r="DH63" t="s">
        <v>1460</v>
      </c>
      <c r="DI63" t="s">
        <v>843</v>
      </c>
      <c r="DJ63" s="34"/>
      <c r="DK63" s="34"/>
      <c r="DL63" s="34"/>
      <c r="DM63" s="34"/>
      <c r="DN63" s="34"/>
      <c r="DO63" t="s">
        <v>1460</v>
      </c>
      <c r="DP63" t="s">
        <v>843</v>
      </c>
      <c r="DQ63" s="34"/>
      <c r="DR63" t="s">
        <v>1460</v>
      </c>
      <c r="DS63" t="s">
        <v>843</v>
      </c>
      <c r="DT63" t="s">
        <v>843</v>
      </c>
      <c r="DU63" s="34"/>
      <c r="DV63" t="s">
        <v>1460</v>
      </c>
      <c r="DW63" t="s">
        <v>843</v>
      </c>
      <c r="DX63" t="s">
        <v>843</v>
      </c>
      <c r="DY63" t="s">
        <v>465</v>
      </c>
      <c r="DZ63" s="34">
        <v>2.1715874318033457E-3</v>
      </c>
      <c r="EA63" s="34">
        <v>3.2348956447094679E-3</v>
      </c>
      <c r="EB63" s="34">
        <v>-7.9938117414712906E-4</v>
      </c>
      <c r="EC63" s="34">
        <v>-6.023443304002285E-3</v>
      </c>
      <c r="ED63" s="34">
        <v>1.3055985793471336E-2</v>
      </c>
      <c r="EE63" t="s">
        <v>843</v>
      </c>
      <c r="EF63" t="s">
        <v>465</v>
      </c>
      <c r="EG63" s="34">
        <v>3.6000001709908247E-3</v>
      </c>
      <c r="EH63" s="34">
        <v>2.5999997742474079E-3</v>
      </c>
      <c r="EI63" s="34">
        <v>-9.9999961093999445E-5</v>
      </c>
      <c r="EJ63" s="34">
        <v>1.999999862164259E-3</v>
      </c>
      <c r="EK63" s="34">
        <v>1.0000000474974513E-3</v>
      </c>
      <c r="EL63" t="s">
        <v>843</v>
      </c>
      <c r="EM63" t="s">
        <v>465</v>
      </c>
      <c r="EN63" s="34">
        <v>3.5073859617114067E-3</v>
      </c>
      <c r="EO63" s="34">
        <v>2.6816804893314838E-3</v>
      </c>
      <c r="EP63" s="34">
        <v>-1.4286595396697521E-3</v>
      </c>
      <c r="EQ63" s="34">
        <v>5.0182463601231575E-3</v>
      </c>
      <c r="ER63" s="34">
        <v>7.3443073779344559E-3</v>
      </c>
      <c r="ES63" t="s">
        <v>843</v>
      </c>
      <c r="ET63" t="s">
        <v>465</v>
      </c>
      <c r="EU63" s="34">
        <v>3.8306564092636108E-3</v>
      </c>
      <c r="EV63" s="34">
        <v>2.7025560848414898E-3</v>
      </c>
      <c r="EW63" s="34">
        <v>3.3236271701753139E-3</v>
      </c>
      <c r="EX63" s="34">
        <v>4.6387426555156708E-3</v>
      </c>
      <c r="EY63" s="34">
        <v>-7.6699157943949103E-5</v>
      </c>
      <c r="EZ63" t="s">
        <v>843</v>
      </c>
      <c r="FA63" t="s">
        <v>465</v>
      </c>
      <c r="FB63" s="34">
        <v>-4.2330138385295868E-3</v>
      </c>
      <c r="FC63" s="34">
        <v>-5.191451869904995E-3</v>
      </c>
      <c r="FD63" s="34">
        <v>-1.7498646629974246E-3</v>
      </c>
      <c r="FE63" s="34">
        <v>-1.8796479562297463E-3</v>
      </c>
      <c r="FF63" s="34">
        <v>1.3925275765359402E-2</v>
      </c>
      <c r="FG63" t="s">
        <v>843</v>
      </c>
      <c r="FH63" s="34"/>
      <c r="FI63" s="34"/>
      <c r="FJ63" s="34"/>
      <c r="FK63" s="34"/>
      <c r="FL63" s="34"/>
      <c r="FM63" t="s">
        <v>843</v>
      </c>
      <c r="FN63" t="s">
        <v>843</v>
      </c>
      <c r="FO63" s="34">
        <v>0.72959999999999992</v>
      </c>
      <c r="FP63" t="s">
        <v>1462</v>
      </c>
      <c r="FQ63" t="s">
        <v>843</v>
      </c>
      <c r="FR63" t="s">
        <v>843</v>
      </c>
      <c r="FS63" s="34">
        <v>0.79849000000000003</v>
      </c>
      <c r="FT63" t="s">
        <v>1462</v>
      </c>
      <c r="FU63" t="s">
        <v>843</v>
      </c>
      <c r="FV63" t="s">
        <v>843</v>
      </c>
      <c r="FW63" s="34">
        <v>0.66020999999999996</v>
      </c>
      <c r="FX63" t="s">
        <v>1462</v>
      </c>
      <c r="FY63" t="s">
        <v>843</v>
      </c>
      <c r="FZ63" s="34"/>
      <c r="GA63" s="34"/>
      <c r="GB63" s="34"/>
      <c r="GC63" s="34"/>
      <c r="GD63" s="34"/>
      <c r="GE63" t="s">
        <v>1460</v>
      </c>
      <c r="GF63" t="s">
        <v>843</v>
      </c>
      <c r="GG63" s="34"/>
      <c r="GH63" s="34"/>
      <c r="GI63" s="34"/>
      <c r="GJ63" s="34"/>
      <c r="GK63" s="34"/>
      <c r="GL63" t="s">
        <v>1460</v>
      </c>
      <c r="GM63" t="s">
        <v>843</v>
      </c>
      <c r="GN63" s="34"/>
      <c r="GO63" t="s">
        <v>1460</v>
      </c>
      <c r="GP63" t="s">
        <v>843</v>
      </c>
      <c r="GQ63" t="s">
        <v>843</v>
      </c>
      <c r="GR63" s="34"/>
      <c r="GS63" s="34"/>
      <c r="GT63" s="34"/>
      <c r="GU63" s="34"/>
      <c r="GV63" s="34"/>
      <c r="GW63" t="s">
        <v>1460</v>
      </c>
      <c r="GX63" t="s">
        <v>843</v>
      </c>
      <c r="GY63" t="s">
        <v>843</v>
      </c>
      <c r="GZ63" t="s">
        <v>843</v>
      </c>
      <c r="HA63" t="s">
        <v>843</v>
      </c>
      <c r="HB63" t="s">
        <v>843</v>
      </c>
      <c r="HC63" t="s">
        <v>843</v>
      </c>
      <c r="HD63" t="s">
        <v>843</v>
      </c>
      <c r="HE63" t="s">
        <v>843</v>
      </c>
      <c r="HF63" t="s">
        <v>843</v>
      </c>
      <c r="HG63" t="s">
        <v>843</v>
      </c>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c r="KN63" s="34"/>
      <c r="KO63" s="34"/>
      <c r="KP63" s="34"/>
      <c r="KQ63" s="34"/>
      <c r="KR63" s="34"/>
      <c r="KS63" s="34"/>
      <c r="KT63" s="34"/>
      <c r="KU63" s="34"/>
      <c r="KV63" s="34"/>
      <c r="KW63" s="34"/>
      <c r="KX63" s="34"/>
      <c r="KY63" s="34"/>
      <c r="KZ63" s="34"/>
      <c r="LA63" s="34"/>
      <c r="LB63" s="34"/>
      <c r="LC63" s="34"/>
      <c r="LD63" s="34"/>
      <c r="LE63" t="s">
        <v>843</v>
      </c>
      <c r="LF63" t="s">
        <v>843</v>
      </c>
      <c r="LG63" t="s">
        <v>843</v>
      </c>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4"/>
      <c r="MH63" s="34"/>
      <c r="MI63" s="34"/>
      <c r="MJ63" s="34"/>
      <c r="MK63" s="34"/>
      <c r="ML63" s="34"/>
      <c r="MM63" s="34"/>
      <c r="MN63" s="34"/>
      <c r="MO63" s="34"/>
      <c r="MP63" s="34"/>
      <c r="MQ63" s="34"/>
      <c r="MR63" s="34"/>
      <c r="MS63" s="34"/>
      <c r="MT63" s="34"/>
      <c r="MU63" s="34"/>
      <c r="MV63" s="34"/>
      <c r="MW63" s="34"/>
      <c r="MX63" s="34"/>
      <c r="MY63" s="34"/>
      <c r="MZ63" s="34"/>
      <c r="NA63" s="34"/>
      <c r="NB63" s="34"/>
      <c r="NC63" s="34"/>
      <c r="ND63" s="34"/>
      <c r="NE63" s="34"/>
      <c r="NF63" s="34"/>
      <c r="NG63" s="34"/>
      <c r="NH63" s="34"/>
      <c r="NI63" s="34"/>
      <c r="NJ63" s="34"/>
      <c r="NK63" s="34"/>
      <c r="NL63" s="34"/>
      <c r="NM63" s="34"/>
      <c r="NN63" s="34"/>
      <c r="NO63" s="34"/>
      <c r="NP63" s="34"/>
      <c r="NQ63" s="34"/>
      <c r="NR63" s="34"/>
      <c r="NS63" s="34"/>
      <c r="NT63" s="34"/>
      <c r="NU63" s="34"/>
      <c r="NV63" s="34"/>
      <c r="NW63" s="34"/>
      <c r="NX63" s="34"/>
      <c r="NY63" s="34"/>
      <c r="NZ63" s="34"/>
      <c r="OA63" s="34"/>
      <c r="OB63" s="34"/>
      <c r="OC63" s="34"/>
      <c r="OD63" s="34"/>
      <c r="OE63" s="34"/>
      <c r="OF63" s="34"/>
      <c r="OG63" s="34"/>
      <c r="OH63" s="34"/>
      <c r="OI63" s="34"/>
      <c r="OJ63" s="34"/>
      <c r="OK63" s="34"/>
      <c r="OL63" s="34"/>
      <c r="OM63" s="34"/>
      <c r="ON63" s="34"/>
      <c r="OO63" s="34"/>
      <c r="OP63" s="34"/>
      <c r="OQ63" s="34"/>
      <c r="OR63" s="34"/>
      <c r="OS63" s="34"/>
      <c r="OT63" s="34"/>
      <c r="OU63" s="34"/>
      <c r="OV63" s="34"/>
      <c r="OW63" s="34"/>
      <c r="OX63" s="34"/>
      <c r="OY63" s="34"/>
      <c r="OZ63" s="34"/>
      <c r="PA63" s="34"/>
      <c r="PB63" s="34"/>
      <c r="PC63" s="34"/>
      <c r="PD63" s="34"/>
      <c r="PE63" t="s">
        <v>1460</v>
      </c>
      <c r="PF63" t="s">
        <v>843</v>
      </c>
      <c r="PG63" t="s">
        <v>843</v>
      </c>
      <c r="PH63" t="s">
        <v>843</v>
      </c>
      <c r="PI63" t="s">
        <v>843</v>
      </c>
      <c r="PJ63" t="s">
        <v>1460</v>
      </c>
      <c r="PK63" s="34"/>
      <c r="PL63" s="34"/>
      <c r="PM63" s="34"/>
      <c r="PN63" s="34"/>
      <c r="PO63" s="34"/>
      <c r="PP63" s="34"/>
      <c r="PQ63" s="34"/>
      <c r="PR63" s="34"/>
      <c r="PS63" s="34"/>
      <c r="PT63" s="34"/>
      <c r="PU63" s="34"/>
      <c r="PV63" s="34"/>
      <c r="PW63" s="34"/>
      <c r="PX63" s="34"/>
      <c r="PY63" s="34"/>
      <c r="PZ63" s="34"/>
      <c r="QA63" s="34"/>
      <c r="QB63" s="34"/>
      <c r="QC63" s="34"/>
      <c r="QD63" s="34"/>
      <c r="QE63" s="34"/>
      <c r="QF63" s="34"/>
      <c r="QG63" s="34"/>
      <c r="QH63" s="34"/>
      <c r="QI63" s="34"/>
      <c r="QJ63" s="34"/>
      <c r="QK63" s="34"/>
      <c r="QL63" s="34"/>
      <c r="QM63" s="34"/>
      <c r="QN63" s="34"/>
      <c r="QO63" s="34"/>
      <c r="QP63" s="34"/>
      <c r="QQ63" s="34"/>
      <c r="QR63" s="34"/>
      <c r="QS63" s="34"/>
      <c r="QT63" s="34"/>
      <c r="QU63" s="34"/>
      <c r="QV63" s="34"/>
      <c r="QW63" s="34"/>
      <c r="QX63" s="34"/>
      <c r="QY63" s="34"/>
      <c r="QZ63" s="34"/>
      <c r="RA63" s="34"/>
      <c r="RB63" s="34"/>
      <c r="RC63" s="34"/>
      <c r="RD63" s="34"/>
      <c r="RE63" s="34"/>
      <c r="RF63" s="34"/>
      <c r="RG63" s="34"/>
      <c r="RH63" s="34"/>
      <c r="RI63" s="34"/>
      <c r="RJ63" s="34"/>
      <c r="RK63" s="34"/>
      <c r="RL63" s="34"/>
      <c r="RM63" s="34"/>
      <c r="RN63" s="34"/>
      <c r="RO63" s="34"/>
      <c r="RP63" s="34"/>
      <c r="RQ63" s="34"/>
      <c r="RR63" s="34"/>
      <c r="RS63" s="34"/>
      <c r="RT63" s="34"/>
      <c r="RU63" s="34"/>
      <c r="RV63" s="34"/>
      <c r="RW63" s="34"/>
      <c r="RX63" s="34"/>
      <c r="RY63" s="34"/>
      <c r="RZ63" s="34"/>
      <c r="SA63" s="34"/>
      <c r="SB63" s="34"/>
      <c r="SC63" s="34"/>
      <c r="SD63" s="34"/>
      <c r="SE63" s="34"/>
      <c r="SF63" s="34"/>
      <c r="SG63" s="34"/>
      <c r="SH63" s="34"/>
      <c r="SI63" s="34"/>
      <c r="SJ63" s="34"/>
      <c r="SK63" s="34"/>
      <c r="SL63" s="34"/>
      <c r="SM63" s="34"/>
      <c r="SN63" s="34"/>
      <c r="SO63" s="34"/>
      <c r="SP63" s="34"/>
      <c r="SQ63" s="34"/>
      <c r="SR63" s="34"/>
      <c r="SS63" s="34"/>
      <c r="ST63" s="34"/>
      <c r="SU63" s="34"/>
      <c r="SV63" s="34"/>
      <c r="SW63" s="34"/>
      <c r="SX63" s="34"/>
      <c r="SY63" s="34"/>
      <c r="SZ63" s="34"/>
      <c r="TA63" s="34"/>
      <c r="TB63" s="34"/>
      <c r="TC63" s="34"/>
      <c r="TD63" s="34"/>
      <c r="TE63" s="34"/>
      <c r="TF63" s="34"/>
      <c r="TG63" s="34"/>
      <c r="TH63" t="s">
        <v>843</v>
      </c>
      <c r="TI63" t="s">
        <v>843</v>
      </c>
      <c r="TJ63" t="s">
        <v>1460</v>
      </c>
      <c r="TK63" s="34"/>
      <c r="TL63" s="34"/>
      <c r="TM63" s="34"/>
      <c r="TN63" s="34"/>
      <c r="TO63" s="34"/>
      <c r="TP63" s="34"/>
      <c r="TQ63" s="34"/>
      <c r="TR63" s="34"/>
      <c r="TS63" s="34"/>
      <c r="TT63" s="34"/>
      <c r="TU63" s="34"/>
      <c r="TV63" s="34"/>
      <c r="TW63" s="34"/>
      <c r="TX63" s="34"/>
      <c r="TY63" s="34"/>
      <c r="TZ63" s="34"/>
      <c r="UA63" s="34"/>
      <c r="UB63" s="34"/>
      <c r="UC63" s="34"/>
      <c r="UD63" s="34"/>
      <c r="UE63" s="34"/>
      <c r="UF63" s="34"/>
      <c r="UG63" s="34"/>
      <c r="UH63" s="34"/>
      <c r="UI63" s="34"/>
      <c r="UJ63" s="34"/>
      <c r="UK63" s="34"/>
      <c r="UL63" s="34"/>
      <c r="UM63" s="34"/>
      <c r="UN63" s="34"/>
      <c r="UO63" s="34"/>
      <c r="UP63" s="34"/>
      <c r="UQ63" s="34"/>
      <c r="UR63" s="34"/>
      <c r="US63" s="34"/>
      <c r="UT63" s="34"/>
      <c r="UU63" s="34"/>
      <c r="UV63" s="34"/>
      <c r="UW63" s="34"/>
      <c r="UX63" s="34"/>
      <c r="UY63" s="34"/>
      <c r="UZ63" s="34"/>
      <c r="VA63" s="34"/>
      <c r="VB63" s="34"/>
      <c r="VC63" s="34"/>
      <c r="VD63" s="34"/>
      <c r="VE63" s="34"/>
      <c r="VF63" s="34"/>
      <c r="VG63" s="34"/>
      <c r="VH63" s="34"/>
      <c r="VI63" s="34"/>
      <c r="VJ63" s="34"/>
      <c r="VK63" s="34"/>
      <c r="VL63" s="34"/>
      <c r="VM63" s="34"/>
      <c r="VN63" s="34"/>
      <c r="VO63" s="34"/>
      <c r="VP63" s="34"/>
      <c r="VQ63" s="34"/>
      <c r="VR63" s="34"/>
      <c r="VS63" s="34"/>
      <c r="VT63" s="34"/>
      <c r="VU63" s="34"/>
      <c r="VV63" s="34"/>
      <c r="VW63" s="34"/>
      <c r="VX63" s="34"/>
      <c r="VY63" s="34"/>
      <c r="VZ63" s="34"/>
      <c r="WA63" s="34"/>
      <c r="WB63" s="34"/>
      <c r="WC63" s="34"/>
      <c r="WD63" s="34"/>
      <c r="WE63" s="34"/>
      <c r="WF63" s="34"/>
      <c r="WG63" s="34"/>
      <c r="WH63" s="34"/>
      <c r="WI63" s="34"/>
      <c r="WJ63" s="34"/>
      <c r="WK63" s="34"/>
      <c r="WL63" s="34"/>
      <c r="WM63" s="34"/>
      <c r="WN63" s="34"/>
      <c r="WO63" s="34"/>
      <c r="WP63" s="34"/>
      <c r="WQ63" s="34"/>
      <c r="WR63" s="34"/>
      <c r="WS63" s="34"/>
      <c r="WT63" s="34"/>
      <c r="WU63" s="34"/>
      <c r="WV63" s="34"/>
      <c r="WW63" s="34"/>
      <c r="WX63" s="34"/>
      <c r="WY63" s="34"/>
      <c r="WZ63" s="34"/>
      <c r="XA63" s="34"/>
      <c r="XB63" s="34"/>
      <c r="XC63" s="34"/>
      <c r="XD63" s="34"/>
      <c r="XE63" s="34"/>
      <c r="XF63" s="34"/>
      <c r="XG63" s="34"/>
      <c r="XH63" t="s">
        <v>843</v>
      </c>
      <c r="XI63" t="s">
        <v>1460</v>
      </c>
      <c r="XJ63" s="34"/>
      <c r="XK63" s="34"/>
      <c r="XL63" s="34"/>
      <c r="XM63" s="34"/>
      <c r="XN63" s="34"/>
      <c r="XO63" s="34"/>
      <c r="XP63" s="34"/>
      <c r="XQ63" s="34"/>
      <c r="XR63" s="34"/>
      <c r="XS63" s="34"/>
      <c r="XT63" s="34"/>
      <c r="XU63" s="34"/>
      <c r="XV63" s="34"/>
      <c r="XW63" s="34"/>
      <c r="XX63" s="34"/>
      <c r="XY63" s="34"/>
      <c r="XZ63" s="34"/>
      <c r="YA63" s="34"/>
      <c r="YB63" s="34"/>
      <c r="YC63" s="34"/>
      <c r="YD63" s="34"/>
      <c r="YE63" s="34"/>
      <c r="YF63" s="34"/>
      <c r="YG63" s="34"/>
      <c r="YH63" s="34"/>
      <c r="YI63" s="34"/>
      <c r="YJ63" s="34"/>
      <c r="YK63" s="34"/>
      <c r="YL63" s="34"/>
      <c r="YM63" s="34"/>
      <c r="YN63" s="34"/>
      <c r="YO63" s="34"/>
      <c r="YP63" s="34"/>
      <c r="YQ63" s="34"/>
      <c r="YR63" s="34"/>
      <c r="YS63" s="34"/>
      <c r="YT63" s="34"/>
      <c r="YU63" s="34"/>
      <c r="YV63" s="34"/>
      <c r="YW63" s="34"/>
      <c r="YX63" s="34"/>
      <c r="YY63" s="34"/>
      <c r="YZ63" s="34"/>
      <c r="ZA63" s="34"/>
      <c r="ZB63" s="34"/>
      <c r="ZC63" s="34"/>
      <c r="ZD63" s="34"/>
      <c r="ZE63" s="34"/>
      <c r="ZF63" s="34"/>
      <c r="ZG63" s="34"/>
      <c r="ZH63" s="34"/>
      <c r="ZI63" s="34"/>
      <c r="ZJ63" s="34"/>
      <c r="ZK63" s="34"/>
      <c r="ZL63" s="34"/>
      <c r="ZM63" s="34"/>
      <c r="ZN63" s="34"/>
      <c r="ZO63" s="34"/>
      <c r="ZP63" s="34"/>
      <c r="ZQ63" s="34"/>
      <c r="ZR63" s="34"/>
      <c r="ZS63" s="34"/>
      <c r="ZT63" s="34"/>
      <c r="ZU63" s="34"/>
      <c r="ZV63" s="34"/>
      <c r="ZW63" s="34"/>
      <c r="ZX63" s="34"/>
      <c r="ZY63" s="34"/>
      <c r="ZZ63" s="34"/>
      <c r="AAA63" s="34"/>
      <c r="AAB63" s="34"/>
      <c r="AAC63" s="34"/>
      <c r="AAD63" s="34"/>
      <c r="AAE63" s="34"/>
      <c r="AAF63" s="34"/>
      <c r="AAG63" s="34"/>
      <c r="AAH63" s="34"/>
      <c r="AAI63" s="34"/>
      <c r="AAJ63" s="34"/>
      <c r="AAK63" s="34"/>
      <c r="AAL63" s="34"/>
      <c r="AAM63" s="34"/>
      <c r="AAN63" s="34"/>
      <c r="AAO63" s="34"/>
      <c r="AAP63" s="34"/>
      <c r="AAQ63" s="34"/>
      <c r="AAR63" s="34"/>
      <c r="AAS63" s="34"/>
      <c r="AAT63" s="34"/>
      <c r="AAU63" s="34"/>
      <c r="AAV63" s="34"/>
      <c r="AAW63" s="34"/>
      <c r="AAX63" s="34"/>
      <c r="AAY63" s="34"/>
      <c r="AAZ63" s="34"/>
      <c r="ABA63" s="34"/>
      <c r="ABB63" s="34"/>
      <c r="ABC63" s="34"/>
      <c r="ABD63" s="34"/>
      <c r="ABE63" s="34"/>
      <c r="ABF63" s="34"/>
      <c r="ABG63" t="s">
        <v>843</v>
      </c>
      <c r="ABH63" t="s">
        <v>843</v>
      </c>
      <c r="ABI63" t="s">
        <v>1460</v>
      </c>
      <c r="ABJ63" s="34"/>
      <c r="ABK63" s="34"/>
      <c r="ABL63" s="34"/>
      <c r="ABM63" s="34"/>
      <c r="ABN63" s="34"/>
      <c r="ABO63" s="34"/>
      <c r="ABP63" s="34"/>
      <c r="ABQ63" s="34"/>
      <c r="ABR63" s="34"/>
      <c r="ABS63" s="34"/>
      <c r="ABT63" s="34"/>
      <c r="ABU63" s="34"/>
      <c r="ABV63" s="34"/>
      <c r="ABW63" s="34"/>
      <c r="ABX63" s="34"/>
      <c r="ABY63" s="34"/>
      <c r="ABZ63" s="34"/>
      <c r="ACA63" s="34"/>
      <c r="ACB63" s="34"/>
      <c r="ACC63" s="34"/>
      <c r="ACD63" s="34"/>
      <c r="ACE63" s="34"/>
      <c r="ACF63" s="34"/>
      <c r="ACG63" s="34"/>
      <c r="ACH63" s="34"/>
      <c r="ACI63" s="34"/>
      <c r="ACJ63" s="34"/>
      <c r="ACK63" s="34"/>
      <c r="ACL63" s="34"/>
      <c r="ACM63" s="34"/>
      <c r="ACN63" s="34"/>
      <c r="ACO63" s="34"/>
      <c r="ACP63" s="34"/>
      <c r="ACQ63" s="34"/>
      <c r="ACR63" s="34"/>
      <c r="ACS63" s="34"/>
      <c r="ACT63" s="34"/>
      <c r="ACU63" s="34"/>
      <c r="ACV63" s="34"/>
      <c r="ACW63" s="34"/>
      <c r="ACX63" s="34"/>
      <c r="ACY63" s="34"/>
      <c r="ACZ63" s="34"/>
      <c r="ADA63" s="34"/>
      <c r="ADB63" s="34"/>
      <c r="ADC63" s="34"/>
      <c r="ADD63" s="34"/>
      <c r="ADE63" s="34"/>
      <c r="ADF63" s="34"/>
      <c r="ADG63" s="34"/>
      <c r="ADH63" s="34"/>
      <c r="ADI63" s="34"/>
      <c r="ADJ63" s="34"/>
      <c r="ADK63" s="34"/>
      <c r="ADL63" s="34"/>
      <c r="ADM63" s="34"/>
      <c r="ADN63" s="34"/>
      <c r="ADO63" s="34"/>
      <c r="ADP63" s="34"/>
      <c r="ADQ63" s="34"/>
      <c r="ADR63" s="34"/>
      <c r="ADS63" s="34"/>
      <c r="ADT63" s="34"/>
      <c r="ADU63" s="34"/>
      <c r="ADV63" s="34"/>
      <c r="ADW63" s="34"/>
      <c r="ADX63" s="34"/>
      <c r="ADY63" s="34"/>
      <c r="ADZ63" s="34"/>
      <c r="AEA63" s="34"/>
      <c r="AEB63" s="34"/>
      <c r="AEC63" s="34"/>
      <c r="AED63" s="34"/>
      <c r="AEE63" s="34"/>
      <c r="AEF63" s="34"/>
      <c r="AEG63" s="34"/>
      <c r="AEH63" s="34"/>
      <c r="AEI63" s="34"/>
      <c r="AEJ63" s="34"/>
      <c r="AEK63" s="34"/>
      <c r="AEL63" s="34"/>
      <c r="AEM63" s="34"/>
      <c r="AEN63" s="34"/>
      <c r="AEO63" s="34"/>
      <c r="AEP63" s="34"/>
      <c r="AEQ63" s="34"/>
      <c r="AER63" s="34"/>
      <c r="AES63" s="34"/>
      <c r="AET63" s="34"/>
      <c r="AEU63" s="34"/>
      <c r="AEV63" s="34"/>
      <c r="AEW63" s="34"/>
      <c r="AEX63" s="34"/>
      <c r="AEY63" s="34"/>
      <c r="AEZ63" s="34"/>
      <c r="AFA63" s="34"/>
      <c r="AFB63" s="34"/>
      <c r="AFC63" s="34"/>
      <c r="AFD63" s="34"/>
      <c r="AFE63" s="34"/>
      <c r="AFF63" s="34"/>
      <c r="AFG63" t="s">
        <v>843</v>
      </c>
      <c r="AFH63" t="s">
        <v>843</v>
      </c>
      <c r="AFI63" s="34">
        <v>0.72974000000000006</v>
      </c>
      <c r="AFJ63" s="34">
        <v>0.72840999999999989</v>
      </c>
      <c r="AFK63" s="34">
        <v>0.72626000000000002</v>
      </c>
      <c r="AFL63" s="34">
        <v>0.72238000000000002</v>
      </c>
      <c r="AFM63" s="34">
        <v>0.71855000000000002</v>
      </c>
      <c r="AFN63" s="34">
        <v>0.72258999999999995</v>
      </c>
      <c r="AFO63" s="34">
        <v>0.72616000000000003</v>
      </c>
      <c r="AFP63" s="34">
        <v>0.72382999999999997</v>
      </c>
      <c r="AFQ63" s="34">
        <v>0.71936999999999995</v>
      </c>
      <c r="AFR63" s="34">
        <v>0.72096999999999989</v>
      </c>
      <c r="AFS63" s="34">
        <v>0.72192999999999996</v>
      </c>
      <c r="AFT63" s="34">
        <v>0.72311999999999999</v>
      </c>
      <c r="AFU63" s="34">
        <v>0.72499999999999998</v>
      </c>
      <c r="AFV63" s="34">
        <v>0.72662000000000004</v>
      </c>
      <c r="AFW63" s="34">
        <v>0.72765000000000002</v>
      </c>
      <c r="AFX63" s="34">
        <v>0.72809999999999997</v>
      </c>
      <c r="AFY63" s="34">
        <v>0.72864000000000007</v>
      </c>
      <c r="AFZ63" s="34">
        <v>0.72096999999999989</v>
      </c>
      <c r="AGA63" s="34">
        <v>0.72959999999999992</v>
      </c>
      <c r="AGB63" t="s">
        <v>843</v>
      </c>
      <c r="AGC63" t="s">
        <v>843</v>
      </c>
      <c r="AGD63" t="s">
        <v>843</v>
      </c>
      <c r="AGE63" t="s">
        <v>843</v>
      </c>
      <c r="AGF63" s="34">
        <v>1.189891155809164E-2</v>
      </c>
      <c r="AGG63" t="s">
        <v>843</v>
      </c>
      <c r="AGH63" t="s">
        <v>843</v>
      </c>
      <c r="AGI63" t="s">
        <v>843</v>
      </c>
      <c r="AGJ63" t="s">
        <v>843</v>
      </c>
      <c r="AGK63" t="s">
        <v>843</v>
      </c>
      <c r="AGL63" t="s">
        <v>843</v>
      </c>
      <c r="AGM63" t="s">
        <v>843</v>
      </c>
      <c r="AGN63" t="s">
        <v>843</v>
      </c>
      <c r="AGO63" s="34"/>
      <c r="AGP63" s="34"/>
      <c r="AGQ63" t="s">
        <v>1460</v>
      </c>
      <c r="AGR63" t="s">
        <v>843</v>
      </c>
      <c r="AGS63" s="34"/>
      <c r="AGT63" s="34"/>
      <c r="AGU63" t="s">
        <v>1460</v>
      </c>
      <c r="AGV63" t="s">
        <v>843</v>
      </c>
      <c r="AGW63" s="34"/>
      <c r="AGX63" s="34"/>
      <c r="AGY63" t="s">
        <v>1460</v>
      </c>
      <c r="AGZ63" t="s">
        <v>843</v>
      </c>
      <c r="AHA63" s="34"/>
      <c r="AHB63" s="34"/>
      <c r="AHC63" t="s">
        <v>1460</v>
      </c>
      <c r="AHD63" t="s">
        <v>843</v>
      </c>
      <c r="AHE63" s="34"/>
      <c r="AHF63" s="34"/>
      <c r="AHG63" t="s">
        <v>1460</v>
      </c>
      <c r="AHH63" t="s">
        <v>843</v>
      </c>
      <c r="AHI63" t="s">
        <v>465</v>
      </c>
      <c r="AHJ63" s="34">
        <v>0.20682899653911591</v>
      </c>
      <c r="AHK63" s="34">
        <v>0.21238978207111359</v>
      </c>
      <c r="AHL63" s="34">
        <v>0.20801654458045959</v>
      </c>
      <c r="AHM63" s="34">
        <v>0.21340465545654297</v>
      </c>
      <c r="AHN63" s="34">
        <v>0.21979445219039917</v>
      </c>
      <c r="AHO63" t="s">
        <v>843</v>
      </c>
      <c r="AHP63" s="34"/>
      <c r="AHQ63" s="34"/>
      <c r="AHR63" s="34"/>
      <c r="AHS63" s="34"/>
      <c r="AHT63" s="34"/>
      <c r="AHU63" t="s">
        <v>843</v>
      </c>
      <c r="AHV63" s="34">
        <v>0.22544831037521362</v>
      </c>
      <c r="AHW63" s="34">
        <v>0.22419703006744385</v>
      </c>
      <c r="AHX63" s="34">
        <v>0.22275207936763763</v>
      </c>
      <c r="AHY63" s="34">
        <v>0.22436089813709259</v>
      </c>
      <c r="AHZ63" s="34">
        <v>0.22618228197097778</v>
      </c>
      <c r="AIA63" t="s">
        <v>465</v>
      </c>
      <c r="AIB63" t="s">
        <v>843</v>
      </c>
      <c r="AIC63" s="34">
        <v>0.22531422972679138</v>
      </c>
      <c r="AID63" s="34">
        <v>0.22559827566146851</v>
      </c>
      <c r="AIE63" s="34">
        <v>0.22367745637893677</v>
      </c>
      <c r="AIF63" s="34">
        <v>0.22894996404647827</v>
      </c>
      <c r="AIG63" s="34">
        <v>0.22643586993217468</v>
      </c>
      <c r="AIH63" t="s">
        <v>465</v>
      </c>
      <c r="AII63" t="s">
        <v>843</v>
      </c>
      <c r="AIJ63" s="34">
        <v>0.23393100500106812</v>
      </c>
      <c r="AIK63" s="34">
        <v>0.23397098481655121</v>
      </c>
      <c r="AIL63" s="34">
        <v>0.22857549786567688</v>
      </c>
      <c r="AIM63" s="34">
        <v>0.23364600539207458</v>
      </c>
      <c r="AIN63" s="34">
        <v>0.23812000453472137</v>
      </c>
      <c r="AIO63" t="s">
        <v>465</v>
      </c>
      <c r="AIP63" s="34"/>
      <c r="AIQ63" t="s">
        <v>843</v>
      </c>
      <c r="AIR63" s="34"/>
      <c r="AIS63" s="34"/>
      <c r="AIT63" s="34"/>
      <c r="AIU63" s="34"/>
      <c r="AIV63" s="34"/>
      <c r="AIW63" s="34"/>
      <c r="AIX63" t="s">
        <v>843</v>
      </c>
      <c r="AIY63" s="34"/>
      <c r="AIZ63" s="34"/>
      <c r="AJA63" s="34"/>
      <c r="AJB63" s="34"/>
      <c r="AJC63" s="34"/>
      <c r="AJD63" s="34"/>
      <c r="AJE63" t="s">
        <v>843</v>
      </c>
      <c r="AJF63" s="34"/>
      <c r="AJG63" s="34"/>
      <c r="AJH63" s="34"/>
      <c r="AJI63" s="34"/>
      <c r="AJJ63" s="34"/>
      <c r="AJK63" t="s">
        <v>1460</v>
      </c>
      <c r="AJL63" t="s">
        <v>843</v>
      </c>
      <c r="AJM63" t="s">
        <v>843</v>
      </c>
      <c r="AJN63" s="34"/>
      <c r="AJO63" s="34"/>
      <c r="AJP63" s="34"/>
      <c r="AJQ63" s="34"/>
      <c r="AJR63" s="34"/>
      <c r="AJS63" t="s">
        <v>1460</v>
      </c>
      <c r="AJT63" t="s">
        <v>843</v>
      </c>
      <c r="AJU63" t="s">
        <v>843</v>
      </c>
      <c r="AJV63" t="s">
        <v>843</v>
      </c>
      <c r="AJW63" s="34"/>
      <c r="AJX63" s="34"/>
      <c r="AJY63" s="34"/>
      <c r="AJZ63" s="34"/>
      <c r="AKA63" s="34"/>
      <c r="AKB63" t="s">
        <v>1460</v>
      </c>
      <c r="AKC63" t="s">
        <v>843</v>
      </c>
      <c r="AKD63" t="s">
        <v>843</v>
      </c>
      <c r="AKE63" t="s">
        <v>843</v>
      </c>
      <c r="AKF63" s="34"/>
      <c r="AKG63" s="34"/>
      <c r="AKH63" s="34"/>
      <c r="AKI63" s="34"/>
      <c r="AKJ63" s="34"/>
      <c r="AKK63" t="s">
        <v>1460</v>
      </c>
      <c r="AKL63" t="s">
        <v>843</v>
      </c>
      <c r="AKM63" s="34"/>
      <c r="AKN63" t="s">
        <v>1460</v>
      </c>
      <c r="AKO63" t="s">
        <v>843</v>
      </c>
      <c r="AKP63" s="34"/>
      <c r="AKQ63" t="s">
        <v>1460</v>
      </c>
      <c r="AKR63" t="s">
        <v>843</v>
      </c>
      <c r="AKS63" s="34"/>
      <c r="AKT63" t="s">
        <v>1460</v>
      </c>
      <c r="AKU63" t="s">
        <v>843</v>
      </c>
      <c r="AKV63" s="34"/>
      <c r="AKW63" t="s">
        <v>1460</v>
      </c>
      <c r="AKX63" t="s">
        <v>843</v>
      </c>
      <c r="AKY63" s="34"/>
      <c r="AKZ63" s="34"/>
      <c r="ALA63" s="34"/>
      <c r="ALB63" s="34"/>
      <c r="ALC63" s="34"/>
      <c r="ALD63" t="s">
        <v>1460</v>
      </c>
      <c r="ALE63" t="s">
        <v>843</v>
      </c>
      <c r="ALF63" t="s">
        <v>843</v>
      </c>
      <c r="ALG63" t="s">
        <v>843</v>
      </c>
      <c r="ALH63" s="34"/>
      <c r="ALI63" s="34"/>
      <c r="ALJ63" s="34"/>
      <c r="ALK63" s="34"/>
      <c r="ALL63" s="34">
        <v>0.24950085580348969</v>
      </c>
      <c r="ALM63" t="s">
        <v>465</v>
      </c>
    </row>
    <row r="64" spans="1:1001">
      <c r="A64" t="s">
        <v>512</v>
      </c>
      <c r="B64" t="s">
        <v>34</v>
      </c>
      <c r="C64" t="s">
        <v>251</v>
      </c>
      <c r="D64" s="34">
        <v>3.9753451943397522E-2</v>
      </c>
      <c r="E64" t="s">
        <v>432</v>
      </c>
      <c r="F64" s="34">
        <v>4.4979020953178406E-2</v>
      </c>
      <c r="G64" t="s">
        <v>1464</v>
      </c>
      <c r="H64" s="34">
        <v>4.3118216097354889E-2</v>
      </c>
      <c r="I64" t="s">
        <v>1294</v>
      </c>
      <c r="J64" s="34">
        <v>4.1827131062746048E-2</v>
      </c>
      <c r="K64" t="s">
        <v>1521</v>
      </c>
      <c r="L64" s="34"/>
      <c r="M64" t="s">
        <v>432</v>
      </c>
      <c r="N64" s="34">
        <v>0.44669574499130249</v>
      </c>
      <c r="O64" s="34">
        <v>0.49187025427818298</v>
      </c>
      <c r="P64" t="s">
        <v>432</v>
      </c>
      <c r="Q64" s="34">
        <v>0.44669574499130249</v>
      </c>
      <c r="R64" t="s">
        <v>432</v>
      </c>
      <c r="S64" s="34">
        <v>0.56938892602920532</v>
      </c>
      <c r="T64" t="s">
        <v>432</v>
      </c>
      <c r="U64" s="34">
        <v>0.42379775643348694</v>
      </c>
      <c r="V64" t="s">
        <v>432</v>
      </c>
      <c r="W64" t="s">
        <v>843</v>
      </c>
      <c r="X64" t="s">
        <v>1464</v>
      </c>
      <c r="Y64" s="34">
        <v>0.44779911637306213</v>
      </c>
      <c r="Z64" s="34">
        <v>0.47937348484992981</v>
      </c>
      <c r="AA64" t="s">
        <v>1464</v>
      </c>
      <c r="AB64" s="34">
        <v>0.44779911637306213</v>
      </c>
      <c r="AC64" t="s">
        <v>1464</v>
      </c>
      <c r="AD64" s="34">
        <v>0.63803410530090332</v>
      </c>
      <c r="AE64" t="s">
        <v>1464</v>
      </c>
      <c r="AF64" s="34">
        <v>0.48067149519920349</v>
      </c>
      <c r="AG64" t="s">
        <v>1464</v>
      </c>
      <c r="AH64" t="s">
        <v>843</v>
      </c>
      <c r="AI64" t="s">
        <v>1294</v>
      </c>
      <c r="AJ64" s="34">
        <v>0.439616858959198</v>
      </c>
      <c r="AK64" s="34">
        <v>0.47165912389755249</v>
      </c>
      <c r="AL64" t="s">
        <v>1294</v>
      </c>
      <c r="AM64" s="34">
        <v>0.439616858959198</v>
      </c>
      <c r="AN64" t="s">
        <v>1294</v>
      </c>
      <c r="AO64" s="34">
        <v>0.61137163639068604</v>
      </c>
      <c r="AP64" t="s">
        <v>1294</v>
      </c>
      <c r="AQ64" s="34">
        <v>0.47720268368721008</v>
      </c>
      <c r="AR64" t="s">
        <v>1294</v>
      </c>
      <c r="AS64" t="s">
        <v>843</v>
      </c>
      <c r="AT64" t="s">
        <v>1521</v>
      </c>
      <c r="AU64" s="34">
        <v>0.43961441516876221</v>
      </c>
      <c r="AV64" s="34">
        <v>0.47165387868881226</v>
      </c>
      <c r="AW64" t="s">
        <v>1521</v>
      </c>
      <c r="AX64" s="34">
        <v>0.43961441516876221</v>
      </c>
      <c r="AY64" t="s">
        <v>1521</v>
      </c>
      <c r="AZ64" s="34">
        <v>0.61137163639068604</v>
      </c>
      <c r="BA64" t="s">
        <v>1521</v>
      </c>
      <c r="BB64" s="34">
        <v>0.48117202520370483</v>
      </c>
      <c r="BC64" t="s">
        <v>1521</v>
      </c>
      <c r="BD64" t="s">
        <v>843</v>
      </c>
      <c r="BE64" s="34">
        <v>0.48597641044742479</v>
      </c>
      <c r="BF64" t="s">
        <v>1594</v>
      </c>
      <c r="BG64" t="s">
        <v>843</v>
      </c>
      <c r="BH64" t="s">
        <v>432</v>
      </c>
      <c r="BI64" s="34">
        <v>2.8758430480957031</v>
      </c>
      <c r="BJ64" t="s">
        <v>819</v>
      </c>
      <c r="BK64" s="34">
        <v>3.0011663436889648</v>
      </c>
      <c r="BL64" t="s">
        <v>1294</v>
      </c>
      <c r="BM64" s="34">
        <v>3.4287741184234619</v>
      </c>
      <c r="BN64" t="s">
        <v>1521</v>
      </c>
      <c r="BO64" s="34">
        <v>4.7018232345581055</v>
      </c>
      <c r="BP64" t="s">
        <v>843</v>
      </c>
      <c r="BQ64" s="34">
        <v>2.4514913558959961</v>
      </c>
      <c r="BR64" t="s">
        <v>830</v>
      </c>
      <c r="BS64" s="34"/>
      <c r="BT64" t="s">
        <v>843</v>
      </c>
      <c r="BU64" s="34">
        <v>3.2522885799407959</v>
      </c>
      <c r="BV64" t="s">
        <v>1557</v>
      </c>
      <c r="BW64" t="s">
        <v>843</v>
      </c>
      <c r="BX64" s="34">
        <v>2.1043431758880615</v>
      </c>
      <c r="BY64" t="s">
        <v>924</v>
      </c>
      <c r="BZ64" t="s">
        <v>843</v>
      </c>
      <c r="CA64" t="s">
        <v>432</v>
      </c>
      <c r="CB64" s="34">
        <v>6.0353362932801247E-3</v>
      </c>
      <c r="CC64" s="34">
        <v>6.2225828878581524E-3</v>
      </c>
      <c r="CD64" s="34">
        <v>7.501368410885334E-3</v>
      </c>
      <c r="CE64" s="34">
        <v>6.3313543796539307E-3</v>
      </c>
      <c r="CF64" s="34">
        <v>6.3313585706055164E-3</v>
      </c>
      <c r="CG64" t="s">
        <v>843</v>
      </c>
      <c r="CH64" t="s">
        <v>819</v>
      </c>
      <c r="CI64" s="34">
        <v>6.2240762636065483E-3</v>
      </c>
      <c r="CJ64" s="34">
        <v>6.4338715746998787E-3</v>
      </c>
      <c r="CK64" s="34">
        <v>6.4245397225022316E-3</v>
      </c>
      <c r="CL64" s="34">
        <v>6.1820810660719872E-3</v>
      </c>
      <c r="CM64" s="34">
        <v>6.060844287276268E-3</v>
      </c>
      <c r="CN64" t="s">
        <v>843</v>
      </c>
      <c r="CO64" t="s">
        <v>1294</v>
      </c>
      <c r="CP64" s="34">
        <v>6.2939934432506561E-3</v>
      </c>
      <c r="CQ64" s="34">
        <v>6.3841231167316437E-3</v>
      </c>
      <c r="CR64" s="34">
        <v>6.2426812946796417E-3</v>
      </c>
      <c r="CS64" s="34">
        <v>6.0608391650021076E-3</v>
      </c>
      <c r="CT64" s="34">
        <v>6.0607497580349445E-3</v>
      </c>
      <c r="CU64" t="s">
        <v>843</v>
      </c>
      <c r="CV64" t="s">
        <v>1521</v>
      </c>
      <c r="CW64" s="34">
        <v>6.3406121917068958E-3</v>
      </c>
      <c r="CX64" s="34">
        <v>6.3033048063516617E-3</v>
      </c>
      <c r="CY64" s="34">
        <v>6.1214580200612545E-3</v>
      </c>
      <c r="CZ64" s="34">
        <v>6.0608349740505219E-3</v>
      </c>
      <c r="DA64" s="34">
        <v>6.0607823543250561E-3</v>
      </c>
      <c r="DB64" t="s">
        <v>843</v>
      </c>
      <c r="DC64" s="34">
        <v>8.7540092468261719</v>
      </c>
      <c r="DD64" s="34">
        <v>9.1653842926025391</v>
      </c>
      <c r="DE64" s="34">
        <v>9.6398353576660156</v>
      </c>
      <c r="DF64" s="34">
        <v>10.13005542755127</v>
      </c>
      <c r="DG64" s="34">
        <v>10.584619522094727</v>
      </c>
      <c r="DH64" t="s">
        <v>1464</v>
      </c>
      <c r="DI64" t="s">
        <v>843</v>
      </c>
      <c r="DJ64" s="34">
        <v>9.0008344650268555</v>
      </c>
      <c r="DK64" s="34">
        <v>9.4437475204467773</v>
      </c>
      <c r="DL64" s="34">
        <v>9.9339675903320313</v>
      </c>
      <c r="DM64" s="34">
        <v>10.406359672546387</v>
      </c>
      <c r="DN64" s="34">
        <v>10.852009773254395</v>
      </c>
      <c r="DO64" t="s">
        <v>1294</v>
      </c>
      <c r="DP64" t="s">
        <v>843</v>
      </c>
      <c r="DQ64" s="34">
        <v>11.030269622802734</v>
      </c>
      <c r="DR64" t="s">
        <v>1521</v>
      </c>
      <c r="DS64" t="s">
        <v>843</v>
      </c>
      <c r="DT64" t="s">
        <v>843</v>
      </c>
      <c r="DU64" s="34">
        <v>10.6</v>
      </c>
      <c r="DV64" t="s">
        <v>1461</v>
      </c>
      <c r="DW64" t="s">
        <v>843</v>
      </c>
      <c r="DX64" t="s">
        <v>843</v>
      </c>
      <c r="DY64" t="s">
        <v>432</v>
      </c>
      <c r="DZ64" s="34">
        <v>4.0236485074274242E-4</v>
      </c>
      <c r="EA64" s="34">
        <v>-1.1583494022488594E-2</v>
      </c>
      <c r="EB64" s="34">
        <v>-1.3382028788328171E-2</v>
      </c>
      <c r="EC64" s="34">
        <v>-2.1048203110694885E-2</v>
      </c>
      <c r="ED64" s="34">
        <v>-1.4941293746232986E-2</v>
      </c>
      <c r="EE64" t="s">
        <v>843</v>
      </c>
      <c r="EF64" t="s">
        <v>819</v>
      </c>
      <c r="EG64" s="34">
        <v>-2.3034568584989756E-4</v>
      </c>
      <c r="EH64" s="34">
        <v>-9.7472523339092731E-4</v>
      </c>
      <c r="EI64" s="34">
        <v>-2.6929737068712711E-3</v>
      </c>
      <c r="EJ64" s="34">
        <v>-9.7568263299763203E-4</v>
      </c>
      <c r="EK64" s="34">
        <v>-1.214242447167635E-2</v>
      </c>
      <c r="EL64" t="s">
        <v>843</v>
      </c>
      <c r="EM64" t="s">
        <v>1294</v>
      </c>
      <c r="EN64" s="34">
        <v>-1.0838484391570091E-2</v>
      </c>
      <c r="EO64" s="34">
        <v>-8.509613573551178E-3</v>
      </c>
      <c r="EP64" s="34">
        <v>-1.2007375247776508E-2</v>
      </c>
      <c r="EQ64" s="34">
        <v>-5.1989993080496788E-3</v>
      </c>
      <c r="ER64" s="34">
        <v>-4.0935133583843708E-3</v>
      </c>
      <c r="ES64" t="s">
        <v>843</v>
      </c>
      <c r="ET64" t="s">
        <v>1521</v>
      </c>
      <c r="EU64" s="34">
        <v>-2.5411136448383331E-3</v>
      </c>
      <c r="EV64" s="34">
        <v>-4.7325543127954006E-3</v>
      </c>
      <c r="EW64" s="34">
        <v>-3.0855732038617134E-3</v>
      </c>
      <c r="EX64" s="34">
        <v>-4.7832978889346123E-3</v>
      </c>
      <c r="EY64" s="34">
        <v>-1.1330719105899334E-2</v>
      </c>
      <c r="EZ64" t="s">
        <v>843</v>
      </c>
      <c r="FA64" t="s">
        <v>1594</v>
      </c>
      <c r="FB64" s="34">
        <v>-5.8370577171444893E-3</v>
      </c>
      <c r="FC64" s="34">
        <v>-8.4122056141495705E-3</v>
      </c>
      <c r="FD64" s="34">
        <v>7.402756018564105E-4</v>
      </c>
      <c r="FE64" s="34">
        <v>1.2478244490921497E-2</v>
      </c>
      <c r="FF64" s="34">
        <v>2.6661155745387077E-2</v>
      </c>
      <c r="FG64" t="s">
        <v>843</v>
      </c>
      <c r="FH64" s="34"/>
      <c r="FI64" s="34"/>
      <c r="FJ64" s="34"/>
      <c r="FK64" s="34"/>
      <c r="FL64" s="34"/>
      <c r="FM64" t="s">
        <v>843</v>
      </c>
      <c r="FN64" t="s">
        <v>843</v>
      </c>
      <c r="FO64" s="34">
        <v>0.6434399999999999</v>
      </c>
      <c r="FP64" t="s">
        <v>1462</v>
      </c>
      <c r="FQ64" t="s">
        <v>843</v>
      </c>
      <c r="FR64" t="s">
        <v>843</v>
      </c>
      <c r="FS64" s="34">
        <v>0.74852000000000007</v>
      </c>
      <c r="FT64" t="s">
        <v>1462</v>
      </c>
      <c r="FU64" t="s">
        <v>843</v>
      </c>
      <c r="FV64" t="s">
        <v>843</v>
      </c>
      <c r="FW64" s="34">
        <v>0.53761000000000003</v>
      </c>
      <c r="FX64" t="s">
        <v>1462</v>
      </c>
      <c r="FY64" t="s">
        <v>843</v>
      </c>
      <c r="FZ64" s="34">
        <v>-9.6920039504766464E-3</v>
      </c>
      <c r="GA64" s="34">
        <v>-1.2266164645552635E-2</v>
      </c>
      <c r="GB64" s="34">
        <v>-2.6822905987501144E-2</v>
      </c>
      <c r="GC64" s="34">
        <v>-2.8634252026677132E-2</v>
      </c>
      <c r="GD64" s="34">
        <v>-3.7416178733110428E-2</v>
      </c>
      <c r="GE64" t="s">
        <v>830</v>
      </c>
      <c r="GF64" t="s">
        <v>843</v>
      </c>
      <c r="GG64" s="34">
        <v>-1.2570410035550594E-2</v>
      </c>
      <c r="GH64" s="34">
        <v>-1.612488180398941E-2</v>
      </c>
      <c r="GI64" s="34">
        <v>-3.2683685421943665E-2</v>
      </c>
      <c r="GJ64" s="34">
        <v>-3.5621039569377899E-2</v>
      </c>
      <c r="GK64" s="34">
        <v>-5.2085518836975098E-2</v>
      </c>
      <c r="GL64" t="s">
        <v>832</v>
      </c>
      <c r="GM64" t="s">
        <v>843</v>
      </c>
      <c r="GN64" s="34"/>
      <c r="GO64" t="s">
        <v>1460</v>
      </c>
      <c r="GP64" t="s">
        <v>843</v>
      </c>
      <c r="GQ64" t="s">
        <v>843</v>
      </c>
      <c r="GR64" s="34">
        <v>6.6650249063968658E-2</v>
      </c>
      <c r="GS64" s="34">
        <v>7.0311009883880615E-2</v>
      </c>
      <c r="GT64" s="34">
        <v>6.8261042237281799E-2</v>
      </c>
      <c r="GU64" s="34">
        <v>4.2688015848398209E-2</v>
      </c>
      <c r="GV64" s="34">
        <v>4.8759128898382187E-2</v>
      </c>
      <c r="GW64" t="s">
        <v>832</v>
      </c>
      <c r="GX64" t="s">
        <v>843</v>
      </c>
      <c r="GY64" t="s">
        <v>843</v>
      </c>
      <c r="GZ64" t="s">
        <v>843</v>
      </c>
      <c r="HA64" t="s">
        <v>843</v>
      </c>
      <c r="HB64" t="s">
        <v>843</v>
      </c>
      <c r="HC64" t="s">
        <v>843</v>
      </c>
      <c r="HD64" t="s">
        <v>843</v>
      </c>
      <c r="HE64" t="s">
        <v>843</v>
      </c>
      <c r="HF64" t="s">
        <v>843</v>
      </c>
      <c r="HG64" t="s">
        <v>843</v>
      </c>
      <c r="HH64" s="34">
        <v>15351799</v>
      </c>
      <c r="HI64" s="34">
        <v>15523978</v>
      </c>
      <c r="HJ64" s="34">
        <v>15693790</v>
      </c>
      <c r="HK64" s="34">
        <v>15859112</v>
      </c>
      <c r="HL64" s="34">
        <v>16017966</v>
      </c>
      <c r="HM64" s="34">
        <v>16175311</v>
      </c>
      <c r="HN64" s="34">
        <v>16334575</v>
      </c>
      <c r="HO64" s="34">
        <v>16495538</v>
      </c>
      <c r="HP64" s="34">
        <v>16661462</v>
      </c>
      <c r="HQ64" s="34">
        <v>16833447</v>
      </c>
      <c r="HR64" s="34">
        <v>17004162</v>
      </c>
      <c r="HS64" s="34">
        <v>17173573</v>
      </c>
      <c r="HT64" s="34">
        <v>17341771</v>
      </c>
      <c r="HU64" s="34">
        <v>17509925</v>
      </c>
      <c r="HV64" s="34">
        <v>17687108</v>
      </c>
      <c r="HW64" s="34">
        <v>17870124</v>
      </c>
      <c r="HX64" s="34">
        <v>18083879</v>
      </c>
      <c r="HY64" s="34">
        <v>18368577</v>
      </c>
      <c r="HZ64" s="34">
        <v>18701450</v>
      </c>
      <c r="IA64" s="34">
        <v>19039485</v>
      </c>
      <c r="IB64" s="34">
        <v>19300315</v>
      </c>
      <c r="IC64" s="34">
        <v>19493184</v>
      </c>
      <c r="ID64" s="34">
        <v>19603733</v>
      </c>
      <c r="IE64" s="34">
        <v>19629590</v>
      </c>
      <c r="IF64" s="34">
        <v>19658839</v>
      </c>
      <c r="IG64" s="34">
        <v>19690323</v>
      </c>
      <c r="IH64" s="34">
        <v>19726828</v>
      </c>
      <c r="II64" s="34">
        <v>19768916</v>
      </c>
      <c r="IJ64" s="34">
        <v>19815709</v>
      </c>
      <c r="IK64" s="34">
        <v>19869597</v>
      </c>
      <c r="IL64" s="34">
        <v>19933769</v>
      </c>
      <c r="IM64" s="34">
        <v>20007762</v>
      </c>
      <c r="IN64" s="34">
        <v>20088390</v>
      </c>
      <c r="IO64" s="34">
        <v>20169162</v>
      </c>
      <c r="IP64" s="34">
        <v>20245117</v>
      </c>
      <c r="IQ64" s="34">
        <v>20315156</v>
      </c>
      <c r="IR64" s="34">
        <v>20379048</v>
      </c>
      <c r="IS64" s="34">
        <v>20436429</v>
      </c>
      <c r="IT64" s="34">
        <v>20487618</v>
      </c>
      <c r="IU64" s="34">
        <v>20532535</v>
      </c>
      <c r="IV64" s="34">
        <v>20571208</v>
      </c>
      <c r="IW64" s="34">
        <v>20603919</v>
      </c>
      <c r="IX64" s="34">
        <v>20630732</v>
      </c>
      <c r="IY64" s="34">
        <v>20652665</v>
      </c>
      <c r="IZ64" s="34">
        <v>20669717</v>
      </c>
      <c r="JA64" s="34">
        <v>20681489</v>
      </c>
      <c r="JB64" s="34">
        <v>20688625</v>
      </c>
      <c r="JC64" s="34">
        <v>20691596</v>
      </c>
      <c r="JD64" s="34">
        <v>20690521</v>
      </c>
      <c r="JE64" s="34">
        <v>20685213</v>
      </c>
      <c r="JF64" s="34">
        <v>20675378</v>
      </c>
      <c r="JG64" s="34">
        <v>20660897</v>
      </c>
      <c r="JH64" s="34">
        <v>20642030</v>
      </c>
      <c r="JI64" s="34">
        <v>20619242</v>
      </c>
      <c r="JJ64" s="34">
        <v>20592012</v>
      </c>
      <c r="JK64" s="34">
        <v>20560336</v>
      </c>
      <c r="JL64" s="34">
        <v>20524777</v>
      </c>
      <c r="JM64" s="34">
        <v>20485541</v>
      </c>
      <c r="JN64" s="34">
        <v>20442575</v>
      </c>
      <c r="JO64" s="34">
        <v>20395674</v>
      </c>
      <c r="JP64" s="34">
        <v>20345100</v>
      </c>
      <c r="JQ64" s="34">
        <v>20291120</v>
      </c>
      <c r="JR64" s="34">
        <v>20233814</v>
      </c>
      <c r="JS64" s="34">
        <v>20173231</v>
      </c>
      <c r="JT64" s="34">
        <v>20109249</v>
      </c>
      <c r="JU64" s="34">
        <v>20042160</v>
      </c>
      <c r="JV64" s="34">
        <v>19972138</v>
      </c>
      <c r="JW64" s="34">
        <v>19899268</v>
      </c>
      <c r="JX64" s="34">
        <v>19823680</v>
      </c>
      <c r="JY64" s="34">
        <v>19745388</v>
      </c>
      <c r="JZ64" s="34">
        <v>19664694</v>
      </c>
      <c r="KA64" s="34">
        <v>19582016</v>
      </c>
      <c r="KB64" s="34">
        <v>19497550</v>
      </c>
      <c r="KC64" s="34">
        <v>19410907</v>
      </c>
      <c r="KD64" s="34">
        <v>19321815</v>
      </c>
      <c r="KE64" s="34">
        <v>19230764</v>
      </c>
      <c r="KF64" s="34">
        <v>19138001</v>
      </c>
      <c r="KG64" s="34">
        <v>19043411</v>
      </c>
      <c r="KH64" s="34">
        <v>18947292</v>
      </c>
      <c r="KI64" s="34">
        <v>18849788</v>
      </c>
      <c r="KJ64" s="34">
        <v>18750841</v>
      </c>
      <c r="KK64" s="34">
        <v>18650689</v>
      </c>
      <c r="KL64" s="34">
        <v>18549463</v>
      </c>
      <c r="KM64" s="34">
        <v>18447493</v>
      </c>
      <c r="KN64" s="34">
        <v>18345366</v>
      </c>
      <c r="KO64" s="34">
        <v>18243041</v>
      </c>
      <c r="KP64" s="34">
        <v>18140310</v>
      </c>
      <c r="KQ64" s="34">
        <v>18037687</v>
      </c>
      <c r="KR64" s="34">
        <v>17935554</v>
      </c>
      <c r="KS64" s="34">
        <v>17833712</v>
      </c>
      <c r="KT64" s="34">
        <v>17732441</v>
      </c>
      <c r="KU64" s="34">
        <v>17632383</v>
      </c>
      <c r="KV64" s="34">
        <v>17533728</v>
      </c>
      <c r="KW64" s="34">
        <v>17436416</v>
      </c>
      <c r="KX64" s="34">
        <v>17340839</v>
      </c>
      <c r="KY64" s="34">
        <v>17246672</v>
      </c>
      <c r="KZ64" s="34">
        <v>17153640</v>
      </c>
      <c r="LA64" s="34">
        <v>17062399</v>
      </c>
      <c r="LB64" s="34">
        <v>16972956</v>
      </c>
      <c r="LC64" s="34">
        <v>16885035</v>
      </c>
      <c r="LD64" s="34">
        <v>16798533</v>
      </c>
      <c r="LE64" t="s">
        <v>843</v>
      </c>
      <c r="LF64" t="s">
        <v>843</v>
      </c>
      <c r="LG64" t="s">
        <v>843</v>
      </c>
      <c r="LH64" s="34">
        <v>1.1490417644381523E-2</v>
      </c>
      <c r="LI64" s="34">
        <v>1.1153130792081356E-2</v>
      </c>
      <c r="LJ64" s="34">
        <v>1.0879296809434891E-2</v>
      </c>
      <c r="LK64" s="34">
        <v>1.047913171350956E-2</v>
      </c>
      <c r="LL64" s="34">
        <v>9.9667422473430634E-3</v>
      </c>
      <c r="LM64" s="34">
        <v>9.7751002758741379E-3</v>
      </c>
      <c r="LN64" s="34">
        <v>9.7979595884680748E-3</v>
      </c>
      <c r="LO64" s="34">
        <v>9.8058935254812241E-3</v>
      </c>
      <c r="LP64" s="34">
        <v>1.0008468292653561E-2</v>
      </c>
      <c r="LQ64" s="34">
        <v>1.0269411839544773E-2</v>
      </c>
      <c r="LR64" s="34">
        <v>1.0090337134897709E-2</v>
      </c>
      <c r="LS64" s="34">
        <v>9.9136112257838249E-3</v>
      </c>
      <c r="LT64" s="34">
        <v>9.7463512793183327E-3</v>
      </c>
      <c r="LU64" s="34">
        <v>9.6497628837823868E-3</v>
      </c>
      <c r="LV64" s="34">
        <v>1.006814930588007E-2</v>
      </c>
      <c r="LW64" s="34">
        <v>1.0294255800545216E-2</v>
      </c>
      <c r="LX64" s="34">
        <v>1.1890610679984093E-2</v>
      </c>
      <c r="LY64" s="34">
        <v>1.562055479735136E-2</v>
      </c>
      <c r="LZ64" s="34">
        <v>1.7959628254175186E-2</v>
      </c>
      <c r="MA64" s="34">
        <v>1.7913918942213058E-2</v>
      </c>
      <c r="MB64" s="34">
        <v>1.3606436550617218E-2</v>
      </c>
      <c r="MC64" s="34">
        <v>9.9434489384293556E-3</v>
      </c>
      <c r="MD64" s="34">
        <v>5.6551410816609859E-3</v>
      </c>
      <c r="ME64" s="34">
        <v>1.3181143440306187E-3</v>
      </c>
      <c r="MF64" s="34">
        <v>1.4889374142512679E-3</v>
      </c>
      <c r="MG64" s="34">
        <v>1.6002376796677709E-3</v>
      </c>
      <c r="MH64" s="34">
        <v>1.8522399477660656E-3</v>
      </c>
      <c r="MI64" s="34">
        <v>2.1312683820724487E-3</v>
      </c>
      <c r="MJ64" s="34">
        <v>2.3642019368708134E-3</v>
      </c>
      <c r="MK64" s="34">
        <v>2.7157675940543413E-3</v>
      </c>
      <c r="ML64" s="34">
        <v>3.2244536560028791E-3</v>
      </c>
      <c r="MM64" s="34">
        <v>3.7050701212137938E-3</v>
      </c>
      <c r="MN64" s="34">
        <v>4.0217381902039051E-3</v>
      </c>
      <c r="MO64" s="34">
        <v>4.0127681568264961E-3</v>
      </c>
      <c r="MP64" s="34">
        <v>3.7588244304060936E-3</v>
      </c>
      <c r="MQ64" s="34">
        <v>3.4535797312855721E-3</v>
      </c>
      <c r="MR64" s="34">
        <v>3.1401058658957481E-3</v>
      </c>
      <c r="MS64" s="34">
        <v>2.8117294423282146E-3</v>
      </c>
      <c r="MT64" s="34">
        <v>2.5016600266098976E-3</v>
      </c>
      <c r="MU64" s="34">
        <v>2.1899975836277008E-3</v>
      </c>
      <c r="MV64" s="34">
        <v>1.8817270174622536E-3</v>
      </c>
      <c r="MW64" s="34">
        <v>1.588872168213129E-3</v>
      </c>
      <c r="MX64" s="34">
        <v>1.300508389249444E-3</v>
      </c>
      <c r="MY64" s="34">
        <v>1.0625580325722694E-3</v>
      </c>
      <c r="MZ64" s="34">
        <v>8.2531548105180264E-4</v>
      </c>
      <c r="NA64" s="34">
        <v>5.6936673354357481E-4</v>
      </c>
      <c r="NB64" s="34">
        <v>3.4498333116061985E-4</v>
      </c>
      <c r="NC64" s="34">
        <v>1.4359517081174999E-4</v>
      </c>
      <c r="ND64" s="34">
        <v>-5.1954808441223577E-5</v>
      </c>
      <c r="NE64" s="34">
        <v>-2.5657549849711359E-4</v>
      </c>
      <c r="NF64" s="34">
        <v>-4.7557346988469362E-4</v>
      </c>
      <c r="NG64" s="34">
        <v>-7.0064369356259704E-4</v>
      </c>
      <c r="NH64" s="34">
        <v>-9.135914733633399E-4</v>
      </c>
      <c r="NI64" s="34">
        <v>-1.1045710416510701E-3</v>
      </c>
      <c r="NJ64" s="34">
        <v>-1.3214838691055775E-3</v>
      </c>
      <c r="NK64" s="34">
        <v>-1.5394507208839059E-3</v>
      </c>
      <c r="NL64" s="34">
        <v>-1.7309923423454165E-3</v>
      </c>
      <c r="NM64" s="34">
        <v>-1.9134702160954475E-3</v>
      </c>
      <c r="NN64" s="34">
        <v>-2.0995843224227428E-3</v>
      </c>
      <c r="NO64" s="34">
        <v>-2.2969164419919252E-3</v>
      </c>
      <c r="NP64" s="34">
        <v>-2.4827229790389538E-3</v>
      </c>
      <c r="NQ64" s="34">
        <v>-2.6567447930574417E-3</v>
      </c>
      <c r="NR64" s="34">
        <v>-2.8281866107136011E-3</v>
      </c>
      <c r="NS64" s="34">
        <v>-2.9986377339810133E-3</v>
      </c>
      <c r="NT64" s="34">
        <v>-3.1766691245138645E-3</v>
      </c>
      <c r="NU64" s="34">
        <v>-3.3418035600334406E-3</v>
      </c>
      <c r="NV64" s="34">
        <v>-3.4998524934053421E-3</v>
      </c>
      <c r="NW64" s="34">
        <v>-3.6552550736814737E-3</v>
      </c>
      <c r="NX64" s="34">
        <v>-3.8057644851505756E-3</v>
      </c>
      <c r="NY64" s="34">
        <v>-3.9572375826537609E-3</v>
      </c>
      <c r="NZ64" s="34">
        <v>-4.0950998663902283E-3</v>
      </c>
      <c r="OA64" s="34">
        <v>-4.2132511734962463E-3</v>
      </c>
      <c r="OB64" s="34">
        <v>-4.3227775022387505E-3</v>
      </c>
      <c r="OC64" s="34">
        <v>-4.4536921195685863E-3</v>
      </c>
      <c r="OD64" s="34">
        <v>-4.6003563329577446E-3</v>
      </c>
      <c r="OE64" s="34">
        <v>-4.7234799712896347E-3</v>
      </c>
      <c r="OF64" s="34">
        <v>-4.8353485763072968E-3</v>
      </c>
      <c r="OG64" s="34">
        <v>-4.9547771923243999E-3</v>
      </c>
      <c r="OH64" s="34">
        <v>-5.0601433031260967E-3</v>
      </c>
      <c r="OI64" s="34">
        <v>-5.1593519747257233E-3</v>
      </c>
      <c r="OJ64" s="34">
        <v>-5.2630621939897537E-3</v>
      </c>
      <c r="OK64" s="34">
        <v>-5.3555155172944069E-3</v>
      </c>
      <c r="OL64" s="34">
        <v>-5.4422491230070591E-3</v>
      </c>
      <c r="OM64" s="34">
        <v>-5.5123595520853996E-3</v>
      </c>
      <c r="ON64" s="34">
        <v>-5.5514718405902386E-3</v>
      </c>
      <c r="OO64" s="34">
        <v>-5.593316163867712E-3</v>
      </c>
      <c r="OP64" s="34">
        <v>-5.6471582502126694E-3</v>
      </c>
      <c r="OQ64" s="34">
        <v>-5.6732427328824997E-3</v>
      </c>
      <c r="OR64" s="34">
        <v>-5.6782914325594902E-3</v>
      </c>
      <c r="OS64" s="34">
        <v>-5.6944009847939014E-3</v>
      </c>
      <c r="OT64" s="34">
        <v>-5.6948116980493069E-3</v>
      </c>
      <c r="OU64" s="34">
        <v>-5.6586321443319321E-3</v>
      </c>
      <c r="OV64" s="34">
        <v>-5.6108143180608749E-3</v>
      </c>
      <c r="OW64" s="34">
        <v>-5.5654477328062057E-3</v>
      </c>
      <c r="OX64" s="34">
        <v>-5.4965373128652573E-3</v>
      </c>
      <c r="OY64" s="34">
        <v>-5.4451581090688705E-3</v>
      </c>
      <c r="OZ64" s="34">
        <v>-5.4088011384010315E-3</v>
      </c>
      <c r="PA64" s="34">
        <v>-5.3332424722611904E-3</v>
      </c>
      <c r="PB64" s="34">
        <v>-5.2558998577296734E-3</v>
      </c>
      <c r="PC64" s="34">
        <v>-5.1935273222625256E-3</v>
      </c>
      <c r="PD64" s="34">
        <v>-5.136165302246809E-3</v>
      </c>
      <c r="PE64" t="s">
        <v>1300</v>
      </c>
      <c r="PF64" t="s">
        <v>843</v>
      </c>
      <c r="PG64" t="s">
        <v>843</v>
      </c>
      <c r="PH64" t="s">
        <v>843</v>
      </c>
      <c r="PI64" t="s">
        <v>843</v>
      </c>
      <c r="PJ64" t="s">
        <v>1300</v>
      </c>
      <c r="PK64" s="34">
        <v>0.4968574047088623</v>
      </c>
      <c r="PL64" s="34">
        <v>0.49675226211547852</v>
      </c>
      <c r="PM64" s="34">
        <v>0.49664407968521118</v>
      </c>
      <c r="PN64" s="34">
        <v>0.49654948711395264</v>
      </c>
      <c r="PO64" s="34">
        <v>0.49645817279815674</v>
      </c>
      <c r="PP64" s="34">
        <v>0.49636837840080261</v>
      </c>
      <c r="PQ64" s="34">
        <v>0.49632653594017029</v>
      </c>
      <c r="PR64" s="34">
        <v>0.49631565809249878</v>
      </c>
      <c r="PS64" s="34">
        <v>0.49629124999046326</v>
      </c>
      <c r="PT64" s="34">
        <v>0.49626192450523376</v>
      </c>
      <c r="PU64" s="34">
        <v>0.49623045325279236</v>
      </c>
      <c r="PV64" s="34">
        <v>0.49621617794036865</v>
      </c>
      <c r="PW64" s="34">
        <v>0.49621137976646423</v>
      </c>
      <c r="PX64" s="34">
        <v>0.49618488550186157</v>
      </c>
      <c r="PY64" s="34">
        <v>0.49615511298179626</v>
      </c>
      <c r="PZ64" s="34">
        <v>0.49613243341445923</v>
      </c>
      <c r="QA64" s="34">
        <v>0.49612888693809509</v>
      </c>
      <c r="QB64" s="34">
        <v>0.49619406461715698</v>
      </c>
      <c r="QC64" s="34">
        <v>0.49628773331642151</v>
      </c>
      <c r="QD64" s="34">
        <v>0.49635818600654602</v>
      </c>
      <c r="QE64" s="34">
        <v>0.49636271595954895</v>
      </c>
      <c r="QF64" s="34">
        <v>0.49632847309112549</v>
      </c>
      <c r="QG64" s="34">
        <v>0.49631011486053467</v>
      </c>
      <c r="QH64" s="34">
        <v>0.49629023671150208</v>
      </c>
      <c r="QI64" s="34">
        <v>0.49627640843391418</v>
      </c>
      <c r="QJ64" s="34">
        <v>0.49626493453979492</v>
      </c>
      <c r="QK64" s="34">
        <v>0.49625656008720398</v>
      </c>
      <c r="QL64" s="34">
        <v>0.49625098705291748</v>
      </c>
      <c r="QM64" s="34">
        <v>0.49624690413475037</v>
      </c>
      <c r="QN64" s="34">
        <v>0.49624559283256531</v>
      </c>
      <c r="QO64" s="34">
        <v>0.49624785780906677</v>
      </c>
      <c r="QP64" s="34">
        <v>0.49625363945960999</v>
      </c>
      <c r="QQ64" s="34">
        <v>0.4962628185749054</v>
      </c>
      <c r="QR64" s="34">
        <v>0.4962742030620575</v>
      </c>
      <c r="QS64" s="34">
        <v>0.49628648161888123</v>
      </c>
      <c r="QT64" s="34">
        <v>0.49629852175712585</v>
      </c>
      <c r="QU64" s="34">
        <v>0.49631085991859436</v>
      </c>
      <c r="QV64" s="34">
        <v>0.4963231086730957</v>
      </c>
      <c r="QW64" s="34">
        <v>0.49633538722991943</v>
      </c>
      <c r="QX64" s="34">
        <v>0.49634790420532227</v>
      </c>
      <c r="QY64" s="34">
        <v>0.49636045098304749</v>
      </c>
      <c r="QZ64" s="34">
        <v>0.49637293815612793</v>
      </c>
      <c r="RA64" s="34">
        <v>0.4963860809803009</v>
      </c>
      <c r="RB64" s="34">
        <v>0.49640068411827087</v>
      </c>
      <c r="RC64" s="34">
        <v>0.49641641974449158</v>
      </c>
      <c r="RD64" s="34">
        <v>0.49643319845199585</v>
      </c>
      <c r="RE64" s="34">
        <v>0.49645054340362549</v>
      </c>
      <c r="RF64" s="34">
        <v>0.49646851420402527</v>
      </c>
      <c r="RG64" s="34">
        <v>0.49648663401603699</v>
      </c>
      <c r="RH64" s="34">
        <v>0.4965042769908905</v>
      </c>
      <c r="RI64" s="34">
        <v>0.49652251601219177</v>
      </c>
      <c r="RJ64" s="34">
        <v>0.49654150009155273</v>
      </c>
      <c r="RK64" s="34">
        <v>0.49656042456626892</v>
      </c>
      <c r="RL64" s="34">
        <v>0.49657785892486572</v>
      </c>
      <c r="RM64" s="34">
        <v>0.49659284949302673</v>
      </c>
      <c r="RN64" s="34">
        <v>0.49660617113113403</v>
      </c>
      <c r="RO64" s="34">
        <v>0.49661907553672791</v>
      </c>
      <c r="RP64" s="34">
        <v>0.49663013219833374</v>
      </c>
      <c r="RQ64" s="34">
        <v>0.49663978815078735</v>
      </c>
      <c r="RR64" s="34">
        <v>0.49664753675460815</v>
      </c>
      <c r="RS64" s="34">
        <v>0.49665158987045288</v>
      </c>
      <c r="RT64" s="34">
        <v>0.49665430188179016</v>
      </c>
      <c r="RU64" s="34">
        <v>0.49665459990501404</v>
      </c>
      <c r="RV64" s="34">
        <v>0.4966505765914917</v>
      </c>
      <c r="RW64" s="34">
        <v>0.49664360284805298</v>
      </c>
      <c r="RX64" s="34">
        <v>0.49663430452346802</v>
      </c>
      <c r="RY64" s="34">
        <v>0.49662235379219055</v>
      </c>
      <c r="RZ64" s="34">
        <v>0.49660634994506836</v>
      </c>
      <c r="SA64" s="34">
        <v>0.49658867716789246</v>
      </c>
      <c r="SB64" s="34">
        <v>0.49656957387924194</v>
      </c>
      <c r="SC64" s="34">
        <v>0.49654746055603027</v>
      </c>
      <c r="SD64" s="34">
        <v>0.49652472138404846</v>
      </c>
      <c r="SE64" s="34">
        <v>0.49650052189826965</v>
      </c>
      <c r="SF64" s="34">
        <v>0.49647518992424011</v>
      </c>
      <c r="SG64" s="34">
        <v>0.49644643068313599</v>
      </c>
      <c r="SH64" s="34">
        <v>0.49641621112823486</v>
      </c>
      <c r="SI64" s="34">
        <v>0.49638962745666504</v>
      </c>
      <c r="SJ64" s="34">
        <v>0.49636533856391907</v>
      </c>
      <c r="SK64" s="34">
        <v>0.49634337425231934</v>
      </c>
      <c r="SL64" s="34">
        <v>0.49632748961448669</v>
      </c>
      <c r="SM64" s="34">
        <v>0.49631762504577637</v>
      </c>
      <c r="SN64" s="34">
        <v>0.49631378054618835</v>
      </c>
      <c r="SO64" s="34">
        <v>0.4963175356388092</v>
      </c>
      <c r="SP64" s="34">
        <v>0.4963301420211792</v>
      </c>
      <c r="SQ64" s="34">
        <v>0.49635210633277893</v>
      </c>
      <c r="SR64" s="34">
        <v>0.4963822066783905</v>
      </c>
      <c r="SS64" s="34">
        <v>0.49642223119735718</v>
      </c>
      <c r="ST64" s="34">
        <v>0.49647378921508789</v>
      </c>
      <c r="SU64" s="34">
        <v>0.49653542041778564</v>
      </c>
      <c r="SV64" s="34">
        <v>0.4966026246547699</v>
      </c>
      <c r="SW64" s="34">
        <v>0.49667432904243469</v>
      </c>
      <c r="SX64" s="34">
        <v>0.49675065279006958</v>
      </c>
      <c r="SY64" s="34">
        <v>0.496834397315979</v>
      </c>
      <c r="SZ64" s="34">
        <v>0.49692115187644958</v>
      </c>
      <c r="TA64" s="34">
        <v>0.4970068633556366</v>
      </c>
      <c r="TB64" s="34">
        <v>0.49709150195121765</v>
      </c>
      <c r="TC64" s="34">
        <v>0.49717289209365845</v>
      </c>
      <c r="TD64" s="34">
        <v>0.4972495436668396</v>
      </c>
      <c r="TE64" s="34">
        <v>0.49731931090354919</v>
      </c>
      <c r="TF64" s="34">
        <v>0.49738138914108276</v>
      </c>
      <c r="TG64" s="34">
        <v>0.49743592739105225</v>
      </c>
      <c r="TH64" t="s">
        <v>843</v>
      </c>
      <c r="TI64" t="s">
        <v>843</v>
      </c>
      <c r="TJ64" t="s">
        <v>1300</v>
      </c>
      <c r="TK64" s="34">
        <v>0.65204337459223394</v>
      </c>
      <c r="TL64" s="34">
        <v>0.65510632470922303</v>
      </c>
      <c r="TM64" s="34">
        <v>0.65846930537492898</v>
      </c>
      <c r="TN64" s="34">
        <v>0.66221742624105995</v>
      </c>
      <c r="TO64" s="34">
        <v>0.66639299479075509</v>
      </c>
      <c r="TP64" s="34">
        <v>0.67078880276243202</v>
      </c>
      <c r="TQ64" s="34">
        <v>0.67513527824064201</v>
      </c>
      <c r="TR64" s="34">
        <v>0.67909371373356509</v>
      </c>
      <c r="TS64" s="34">
        <v>0.68239637921319196</v>
      </c>
      <c r="TT64" s="34">
        <v>0.68506806716414104</v>
      </c>
      <c r="TU64" s="34">
        <v>0.68727947310781901</v>
      </c>
      <c r="TV64" s="34">
        <v>0.68896670483189493</v>
      </c>
      <c r="TW64" s="34">
        <v>0.69007340715086096</v>
      </c>
      <c r="TX64" s="34">
        <v>0.69053167533646398</v>
      </c>
      <c r="TY64" s="34">
        <v>0.69042915325671106</v>
      </c>
      <c r="TZ64" s="34">
        <v>0.68989023243487291</v>
      </c>
      <c r="UA64" s="34">
        <v>0.68940702131973397</v>
      </c>
      <c r="UB64" s="34">
        <v>0.68970198399146498</v>
      </c>
      <c r="UC64" s="34">
        <v>0.69029640241007006</v>
      </c>
      <c r="UD64" s="34">
        <v>0.69048128952854304</v>
      </c>
      <c r="UE64" s="34">
        <v>0.68985552022999397</v>
      </c>
      <c r="UF64" s="34">
        <v>0.68861904015734299</v>
      </c>
      <c r="UG64" s="34">
        <v>0.68650215752275301</v>
      </c>
      <c r="UH64" s="34">
        <v>0.68351669596766895</v>
      </c>
      <c r="UI64" s="34">
        <v>0.68055347315898307</v>
      </c>
      <c r="UJ64" s="34">
        <v>0.67770414431495096</v>
      </c>
      <c r="UK64" s="34">
        <v>0.67491948021242909</v>
      </c>
      <c r="UL64" s="34">
        <v>0.67218713459048507</v>
      </c>
      <c r="UM64" s="34">
        <v>0.66955431672921706</v>
      </c>
      <c r="UN64" s="34">
        <v>0.667048380498105</v>
      </c>
      <c r="UO64" s="34">
        <v>0.66465724570200391</v>
      </c>
      <c r="UP64" s="34">
        <v>0.66232257760763003</v>
      </c>
      <c r="UQ64" s="34">
        <v>0.65985130365975808</v>
      </c>
      <c r="UR64" s="34">
        <v>0.6572188770163081</v>
      </c>
      <c r="US64" s="34">
        <v>0.65459377192040902</v>
      </c>
      <c r="UT64" s="34">
        <v>0.652063661238929</v>
      </c>
      <c r="UU64" s="34">
        <v>0.64963856505956497</v>
      </c>
      <c r="UV64" s="34">
        <v>0.64727337264434393</v>
      </c>
      <c r="UW64" s="34">
        <v>0.64485736323415788</v>
      </c>
      <c r="UX64" s="34">
        <v>0.64235994240360494</v>
      </c>
      <c r="UY64" s="34">
        <v>0.63980423512318796</v>
      </c>
      <c r="UZ64" s="34">
        <v>0.63716709337754895</v>
      </c>
      <c r="VA64" s="34">
        <v>0.63440748574523398</v>
      </c>
      <c r="VB64" s="34">
        <v>0.63145472993436902</v>
      </c>
      <c r="VC64" s="34">
        <v>0.62837930969253197</v>
      </c>
      <c r="VD64" s="34">
        <v>0.62521994910521206</v>
      </c>
      <c r="VE64" s="34">
        <v>0.62190383309901398</v>
      </c>
      <c r="VF64" s="34">
        <v>0.61842005807575195</v>
      </c>
      <c r="VG64" s="34">
        <v>0.61474929474348894</v>
      </c>
      <c r="VH64" s="34">
        <v>0.61086027975636492</v>
      </c>
      <c r="VI64" s="34">
        <v>0.60677014933487206</v>
      </c>
      <c r="VJ64" s="34">
        <v>0.60249400110750306</v>
      </c>
      <c r="VK64" s="34">
        <v>0.59799682976916502</v>
      </c>
      <c r="VL64" s="34">
        <v>0.59328846812118496</v>
      </c>
      <c r="VM64" s="34">
        <v>0.58839240672548199</v>
      </c>
      <c r="VN64" s="34">
        <v>0.58335390490101702</v>
      </c>
      <c r="VO64" s="34">
        <v>0.57825212912179302</v>
      </c>
      <c r="VP64" s="34">
        <v>0.57328562684076501</v>
      </c>
      <c r="VQ64" s="34">
        <v>0.56859616343351704</v>
      </c>
      <c r="VR64" s="34">
        <v>0.56414541632701098</v>
      </c>
      <c r="VS64" s="34">
        <v>0.56002039803195902</v>
      </c>
      <c r="VT64" s="34">
        <v>0.55630346073315495</v>
      </c>
      <c r="VU64" s="34">
        <v>0.553028597402067</v>
      </c>
      <c r="VV64" s="34">
        <v>0.55024160482770501</v>
      </c>
      <c r="VW64" s="34">
        <v>0.54796235801744797</v>
      </c>
      <c r="VX64" s="34">
        <v>0.54616044378450201</v>
      </c>
      <c r="VY64" s="34">
        <v>0.54470805779531506</v>
      </c>
      <c r="VZ64" s="34">
        <v>0.54351763089978999</v>
      </c>
      <c r="WA64" s="34">
        <v>0.54269001661926497</v>
      </c>
      <c r="WB64" s="34">
        <v>0.54222221411906402</v>
      </c>
      <c r="WC64" s="34">
        <v>0.54191894727471801</v>
      </c>
      <c r="WD64" s="34">
        <v>0.54158921996563603</v>
      </c>
      <c r="WE64" s="34">
        <v>0.54104794040912696</v>
      </c>
      <c r="WF64" s="34">
        <v>0.54017327835771101</v>
      </c>
      <c r="WG64" s="34">
        <v>0.538978920976109</v>
      </c>
      <c r="WH64" s="34">
        <v>0.53756440819419404</v>
      </c>
      <c r="WI64" s="34">
        <v>0.53602940202507598</v>
      </c>
      <c r="WJ64" s="34">
        <v>0.53443772403909895</v>
      </c>
      <c r="WK64" s="34">
        <v>0.53276780838212101</v>
      </c>
      <c r="WL64" s="34">
        <v>0.53098619647642198</v>
      </c>
      <c r="WM64" s="34">
        <v>0.52920423675930106</v>
      </c>
      <c r="WN64" s="34">
        <v>0.52760250647047202</v>
      </c>
      <c r="WO64" s="34">
        <v>0.52632228561878802</v>
      </c>
      <c r="WP64" s="34">
        <v>0.52526301338786296</v>
      </c>
      <c r="WQ64" s="34">
        <v>0.52422797124897902</v>
      </c>
      <c r="WR64" s="34">
        <v>0.523169834372191</v>
      </c>
      <c r="WS64" s="34">
        <v>0.52210986134994797</v>
      </c>
      <c r="WT64" s="34">
        <v>0.52107032902832795</v>
      </c>
      <c r="WU64" s="34">
        <v>0.52010622365236703</v>
      </c>
      <c r="WV64" s="34">
        <v>0.51925427861721307</v>
      </c>
      <c r="WW64" s="34">
        <v>0.51848104273968798</v>
      </c>
      <c r="WX64" s="34">
        <v>0.51777696418637897</v>
      </c>
      <c r="WY64" s="34">
        <v>0.51714709501596001</v>
      </c>
      <c r="WZ64" s="34">
        <v>0.51662291149740902</v>
      </c>
      <c r="XA64" s="34">
        <v>0.51614297659250996</v>
      </c>
      <c r="XB64" s="34">
        <v>0.51568812812118203</v>
      </c>
      <c r="XC64" s="34">
        <v>0.515300003827176</v>
      </c>
      <c r="XD64" s="34">
        <v>0.51493205864743696</v>
      </c>
      <c r="XE64" s="34">
        <v>0.51458087206494907</v>
      </c>
      <c r="XF64" s="34">
        <v>0.51427287535974897</v>
      </c>
      <c r="XG64" s="34">
        <v>0.51396991034871897</v>
      </c>
      <c r="XH64" t="s">
        <v>843</v>
      </c>
      <c r="XI64" t="s">
        <v>1300</v>
      </c>
      <c r="XJ64" s="34">
        <v>0.61991404459874899</v>
      </c>
      <c r="XK64" s="34">
        <v>0.62279218565008998</v>
      </c>
      <c r="XL64" s="34">
        <v>0.62585207269881904</v>
      </c>
      <c r="XM64" s="34">
        <v>0.62914779305259305</v>
      </c>
      <c r="XN64" s="34">
        <v>0.63271078340130005</v>
      </c>
      <c r="XO64" s="34">
        <v>0.63636692982286402</v>
      </c>
      <c r="XP64" s="34">
        <v>0.63981492141102303</v>
      </c>
      <c r="XQ64" s="34">
        <v>0.64263561325991303</v>
      </c>
      <c r="XR64" s="34">
        <v>0.64456185311234504</v>
      </c>
      <c r="XS64" s="34">
        <v>0.64577442160242005</v>
      </c>
      <c r="XT64" s="34">
        <v>0.64644694046081197</v>
      </c>
      <c r="XU64" s="34">
        <v>0.64654652820353709</v>
      </c>
      <c r="XV64" s="34">
        <v>0.64621845715757598</v>
      </c>
      <c r="XW64" s="34">
        <v>0.64544730047236898</v>
      </c>
      <c r="XX64" s="34">
        <v>0.644219450686907</v>
      </c>
      <c r="XY64" s="34">
        <v>0.64262657047035598</v>
      </c>
      <c r="XZ64" s="34">
        <v>0.64120489190386398</v>
      </c>
      <c r="YA64" s="34">
        <v>0.64069758914912101</v>
      </c>
      <c r="YB64" s="34">
        <v>0.64064990573859504</v>
      </c>
      <c r="YC64" s="34">
        <v>0.64025986941716495</v>
      </c>
      <c r="YD64" s="34">
        <v>0.63897147893626294</v>
      </c>
      <c r="YE64" s="34">
        <v>0.63705514612043002</v>
      </c>
      <c r="YF64" s="34">
        <v>0.63414139031581396</v>
      </c>
      <c r="YG64" s="34">
        <v>0.63012197401983405</v>
      </c>
      <c r="YH64" s="34">
        <v>0.62608957665074794</v>
      </c>
      <c r="YI64" s="34">
        <v>0.62222674051614102</v>
      </c>
      <c r="YJ64" s="34">
        <v>0.61858125391471996</v>
      </c>
      <c r="YK64" s="34">
        <v>0.61511579592932697</v>
      </c>
      <c r="YL64" s="34">
        <v>0.61181065991633199</v>
      </c>
      <c r="YM64" s="34">
        <v>0.60875260831913203</v>
      </c>
      <c r="YN64" s="34">
        <v>0.60596505858977301</v>
      </c>
      <c r="YO64" s="34">
        <v>0.60332642401484005</v>
      </c>
      <c r="YP64" s="34">
        <v>0.60062572462566</v>
      </c>
      <c r="YQ64" s="34">
        <v>0.59786008957635406</v>
      </c>
      <c r="YR64" s="34">
        <v>0.59514773364856299</v>
      </c>
      <c r="YS64" s="34">
        <v>0.59249298897827796</v>
      </c>
      <c r="YT64" s="34">
        <v>0.58986418305702992</v>
      </c>
      <c r="YU64" s="34">
        <v>0.58720974655625402</v>
      </c>
      <c r="YV64" s="34">
        <v>0.58440875323838903</v>
      </c>
      <c r="YW64" s="34">
        <v>0.58145063432255195</v>
      </c>
      <c r="YX64" s="34">
        <v>0.578384191147161</v>
      </c>
      <c r="YY64" s="34">
        <v>0.57516864691691305</v>
      </c>
      <c r="YZ64" s="34">
        <v>0.57176988610413504</v>
      </c>
      <c r="ZA64" s="34">
        <v>0.56811336454641603</v>
      </c>
      <c r="ZB64" s="34">
        <v>0.56418982417611196</v>
      </c>
      <c r="ZC64" s="34">
        <v>0.56001185407878507</v>
      </c>
      <c r="ZD64" s="34">
        <v>0.55553535927265896</v>
      </c>
      <c r="ZE64" s="34">
        <v>0.55075396310656699</v>
      </c>
      <c r="ZF64" s="34">
        <v>0.54570084180816802</v>
      </c>
      <c r="ZG64" s="34">
        <v>0.54040920439156204</v>
      </c>
      <c r="ZH64" s="34">
        <v>0.53494534574058694</v>
      </c>
      <c r="ZI64" s="34">
        <v>0.52941607520719003</v>
      </c>
      <c r="ZJ64" s="34">
        <v>0.52401897972244005</v>
      </c>
      <c r="ZK64" s="34">
        <v>0.51885248739987599</v>
      </c>
      <c r="ZL64" s="34">
        <v>0.51389007057688196</v>
      </c>
      <c r="ZM64" s="34">
        <v>0.509256402941479</v>
      </c>
      <c r="ZN64" s="34">
        <v>0.50501520674256295</v>
      </c>
      <c r="ZO64" s="34">
        <v>0.50118501871185606</v>
      </c>
      <c r="ZP64" s="34">
        <v>0.49786730639688698</v>
      </c>
      <c r="ZQ64" s="34">
        <v>0.49509646016111097</v>
      </c>
      <c r="ZR64" s="34">
        <v>0.49284014332689402</v>
      </c>
      <c r="ZS64" s="34">
        <v>0.49100442683805601</v>
      </c>
      <c r="ZT64" s="34">
        <v>0.48950050864114203</v>
      </c>
      <c r="ZU64" s="34">
        <v>0.48839598376680499</v>
      </c>
      <c r="ZV64" s="34">
        <v>0.48769573642456798</v>
      </c>
      <c r="ZW64" s="34">
        <v>0.48719733801147203</v>
      </c>
      <c r="ZX64" s="34">
        <v>0.48668109543404903</v>
      </c>
      <c r="ZY64" s="34">
        <v>0.48596247359450601</v>
      </c>
      <c r="ZZ64" s="34">
        <v>0.48493825351957198</v>
      </c>
      <c r="AAA64" s="34">
        <v>0.483603715460035</v>
      </c>
      <c r="AAB64" s="34">
        <v>0.482041151569436</v>
      </c>
      <c r="AAC64" s="34">
        <v>0.48035844420611296</v>
      </c>
      <c r="AAD64" s="34">
        <v>0.47862391630291801</v>
      </c>
      <c r="AAE64" s="34">
        <v>0.47682530952379798</v>
      </c>
      <c r="AAF64" s="34">
        <v>0.47493074537769897</v>
      </c>
      <c r="AAG64" s="34">
        <v>0.473033714964047</v>
      </c>
      <c r="AAH64" s="34">
        <v>0.47131705470918706</v>
      </c>
      <c r="AAI64" s="34">
        <v>0.46992362686696099</v>
      </c>
      <c r="AAJ64" s="34">
        <v>0.46874655046360802</v>
      </c>
      <c r="AAK64" s="34">
        <v>0.46759495471262197</v>
      </c>
      <c r="AAL64" s="34">
        <v>0.46643121233868895</v>
      </c>
      <c r="AAM64" s="34">
        <v>0.46524982174250601</v>
      </c>
      <c r="AAN64" s="34">
        <v>0.46406932276339496</v>
      </c>
      <c r="AAO64" s="34">
        <v>0.46297788168229403</v>
      </c>
      <c r="AAP64" s="34">
        <v>0.46200828045622006</v>
      </c>
      <c r="AAQ64" s="34">
        <v>0.46112338230442496</v>
      </c>
      <c r="AAR64" s="34">
        <v>0.46034710927357098</v>
      </c>
      <c r="AAS64" s="34">
        <v>0.45969768740304701</v>
      </c>
      <c r="AAT64" s="34">
        <v>0.45916071115396595</v>
      </c>
      <c r="AAU64" s="34">
        <v>0.45868217056219601</v>
      </c>
      <c r="AAV64" s="34">
        <v>0.45825915901820802</v>
      </c>
      <c r="AAW64" s="34">
        <v>0.45791528978484403</v>
      </c>
      <c r="AAX64" s="34">
        <v>0.45762333030374402</v>
      </c>
      <c r="AAY64" s="34">
        <v>0.45738740117235105</v>
      </c>
      <c r="AAZ64" s="34">
        <v>0.45718420709586804</v>
      </c>
      <c r="ABA64" s="34">
        <v>0.45698535346413499</v>
      </c>
      <c r="ABB64" s="34">
        <v>0.45678113965260797</v>
      </c>
      <c r="ABC64" s="34">
        <v>0.45655287229677199</v>
      </c>
      <c r="ABD64" s="34">
        <v>0.456292527948579</v>
      </c>
      <c r="ABE64" s="34">
        <v>0.456036958170356</v>
      </c>
      <c r="ABF64" s="34">
        <v>0.45576092864775802</v>
      </c>
      <c r="ABG64" t="s">
        <v>843</v>
      </c>
      <c r="ABH64" t="s">
        <v>843</v>
      </c>
      <c r="ABI64" t="s">
        <v>1300</v>
      </c>
      <c r="ABJ64" s="34">
        <v>0.56689019205143898</v>
      </c>
      <c r="ABK64" s="34">
        <v>0.56985974954809404</v>
      </c>
      <c r="ABL64" s="34">
        <v>0.57293123585826</v>
      </c>
      <c r="ABM64" s="34">
        <v>0.57624880183230898</v>
      </c>
      <c r="ABN64" s="34">
        <v>0.57993313820035397</v>
      </c>
      <c r="ABO64" s="34">
        <v>0.58386082963103503</v>
      </c>
      <c r="ABP64" s="34">
        <v>0.58788580626939502</v>
      </c>
      <c r="ABQ64" s="34">
        <v>0.59195851654069997</v>
      </c>
      <c r="ABR64" s="34">
        <v>0.59591389987006804</v>
      </c>
      <c r="ABS64" s="34">
        <v>0.59968115858861204</v>
      </c>
      <c r="ABT64" s="34">
        <v>0.60345631851778403</v>
      </c>
      <c r="ABU64" s="34">
        <v>0.60711003470273806</v>
      </c>
      <c r="ABV64" s="34">
        <v>0.610318721196353</v>
      </c>
      <c r="ABW64" s="34">
        <v>0.61294239161339592</v>
      </c>
      <c r="ABX64" s="34">
        <v>0.61515296904389305</v>
      </c>
      <c r="ABY64" s="34">
        <v>0.61693466704539901</v>
      </c>
      <c r="ABZ64" s="34">
        <v>0.61853215732829903</v>
      </c>
      <c r="ACA64" s="34">
        <v>0.62050394540633202</v>
      </c>
      <c r="ACB64" s="34">
        <v>0.62260205431658899</v>
      </c>
      <c r="ACC64" s="34">
        <v>0.62434160839062602</v>
      </c>
      <c r="ACD64" s="34">
        <v>0.62534188238227895</v>
      </c>
      <c r="ACE64" s="34">
        <v>0.62563800183597496</v>
      </c>
      <c r="ACF64" s="34">
        <v>0.62491707574266597</v>
      </c>
      <c r="ACG64" s="34">
        <v>0.62294543594644602</v>
      </c>
      <c r="ACH64" s="34">
        <v>0.62026298653081702</v>
      </c>
      <c r="ACI64" s="34">
        <v>0.61720559383408802</v>
      </c>
      <c r="ACJ64" s="34">
        <v>0.61402791163384196</v>
      </c>
      <c r="ACK64" s="34">
        <v>0.61097700045869996</v>
      </c>
      <c r="ACL64" s="34">
        <v>0.60821336243886104</v>
      </c>
      <c r="ACM64" s="34">
        <v>0.60571553112023402</v>
      </c>
      <c r="ACN64" s="34">
        <v>0.60345993775687901</v>
      </c>
      <c r="ACO64" s="34">
        <v>0.60147756655641904</v>
      </c>
      <c r="ACP64" s="34">
        <v>0.59967286078358806</v>
      </c>
      <c r="ACQ64" s="34">
        <v>0.59795937481190298</v>
      </c>
      <c r="ACR64" s="34">
        <v>0.59636773153743694</v>
      </c>
      <c r="ACS64" s="34">
        <v>0.59484699502184502</v>
      </c>
      <c r="ACT64" s="34">
        <v>0.59323198021811396</v>
      </c>
      <c r="ACU64" s="34">
        <v>0.59136538950531403</v>
      </c>
      <c r="ACV64" s="34">
        <v>0.58932001244166099</v>
      </c>
      <c r="ACW64" s="34">
        <v>0.58727989505436096</v>
      </c>
      <c r="ACX64" s="34">
        <v>0.58527666435534598</v>
      </c>
      <c r="ACY64" s="34">
        <v>0.583288800948771</v>
      </c>
      <c r="ACZ64" s="34">
        <v>0.58126683486719799</v>
      </c>
      <c r="ADA64" s="34">
        <v>0.57907480705274605</v>
      </c>
      <c r="ADB64" s="34">
        <v>0.57670090500029603</v>
      </c>
      <c r="ADC64" s="34">
        <v>0.57420993720519808</v>
      </c>
      <c r="ADD64" s="34">
        <v>0.57155715830420906</v>
      </c>
      <c r="ADE64" s="34">
        <v>0.56870204695664806</v>
      </c>
      <c r="ADF64" s="34">
        <v>0.56559992941695603</v>
      </c>
      <c r="ADG64" s="34">
        <v>0.56225089391151106</v>
      </c>
      <c r="ADH64" s="34">
        <v>0.55866498405337506</v>
      </c>
      <c r="ADI64" s="34">
        <v>0.55481446425099501</v>
      </c>
      <c r="ADJ64" s="34">
        <v>0.55068794106006003</v>
      </c>
      <c r="ADK64" s="34">
        <v>0.54629314210483604</v>
      </c>
      <c r="ADL64" s="34">
        <v>0.54166258741496498</v>
      </c>
      <c r="ADM64" s="34">
        <v>0.53685349638384994</v>
      </c>
      <c r="ADN64" s="34">
        <v>0.53195306336336801</v>
      </c>
      <c r="ADO64" s="34">
        <v>0.52715823987371802</v>
      </c>
      <c r="ADP64" s="34">
        <v>0.52258087538920894</v>
      </c>
      <c r="ADQ64" s="34">
        <v>0.51818745975249503</v>
      </c>
      <c r="ADR64" s="34">
        <v>0.51409617057669899</v>
      </c>
      <c r="ADS64" s="34">
        <v>0.51037913408375502</v>
      </c>
      <c r="ADT64" s="34">
        <v>0.50705906229688202</v>
      </c>
      <c r="ADU64" s="34">
        <v>0.504236430941578</v>
      </c>
      <c r="ADV64" s="34">
        <v>0.50194497566766405</v>
      </c>
      <c r="ADW64" s="34">
        <v>0.50015325194490001</v>
      </c>
      <c r="ADX64" s="34">
        <v>0.49877126324682897</v>
      </c>
      <c r="ADY64" s="34">
        <v>0.49771157411418399</v>
      </c>
      <c r="ADZ64" s="34">
        <v>0.49704049659194199</v>
      </c>
      <c r="AEA64" s="34">
        <v>0.49676035740599306</v>
      </c>
      <c r="AEB64" s="34">
        <v>0.49666863610154899</v>
      </c>
      <c r="AEC64" s="34">
        <v>0.496538290453299</v>
      </c>
      <c r="AED64" s="34">
        <v>0.496180661062048</v>
      </c>
      <c r="AEE64" s="34">
        <v>0.49550475656559401</v>
      </c>
      <c r="AEF64" s="34">
        <v>0.494512601430042</v>
      </c>
      <c r="AEG64" s="34">
        <v>0.49328155899790505</v>
      </c>
      <c r="AEH64" s="34">
        <v>0.49192427432927099</v>
      </c>
      <c r="AEI64" s="34">
        <v>0.49051765225994304</v>
      </c>
      <c r="AEJ64" s="34">
        <v>0.48903200813519904</v>
      </c>
      <c r="AEK64" s="34">
        <v>0.48742472627743294</v>
      </c>
      <c r="AEL64" s="34">
        <v>0.48580381007977202</v>
      </c>
      <c r="AEM64" s="34">
        <v>0.48435445157962903</v>
      </c>
      <c r="AEN64" s="34">
        <v>0.48321596919587301</v>
      </c>
      <c r="AEO64" s="34">
        <v>0.48227944800628003</v>
      </c>
      <c r="AEP64" s="34">
        <v>0.48133874788870401</v>
      </c>
      <c r="AEQ64" s="34">
        <v>0.48035531794410502</v>
      </c>
      <c r="AER64" s="34">
        <v>0.47933537300808604</v>
      </c>
      <c r="AES64" s="34">
        <v>0.47828682247341398</v>
      </c>
      <c r="AET64" s="34">
        <v>0.47729725765084402</v>
      </c>
      <c r="AEU64" s="34">
        <v>0.47642017759455202</v>
      </c>
      <c r="AEV64" s="34">
        <v>0.47560913920424197</v>
      </c>
      <c r="AEW64" s="34">
        <v>0.47486606107450002</v>
      </c>
      <c r="AEX64" s="34">
        <v>0.47421740544851604</v>
      </c>
      <c r="AEY64" s="34">
        <v>0.47365909370365999</v>
      </c>
      <c r="AEZ64" s="34">
        <v>0.47311985519039296</v>
      </c>
      <c r="AFA64" s="34">
        <v>0.47261309312312499</v>
      </c>
      <c r="AFB64" s="34">
        <v>0.47218673331685701</v>
      </c>
      <c r="AFC64" s="34">
        <v>0.47179961411640797</v>
      </c>
      <c r="AFD64" s="34">
        <v>0.471454471454472</v>
      </c>
      <c r="AFE64" s="34">
        <v>0.47114509978806701</v>
      </c>
      <c r="AFF64" s="34">
        <v>0.47083664984317403</v>
      </c>
      <c r="AFG64" t="s">
        <v>843</v>
      </c>
      <c r="AFH64" t="s">
        <v>843</v>
      </c>
      <c r="AFI64" s="34">
        <v>0.59990999999999994</v>
      </c>
      <c r="AFJ64" s="34">
        <v>0.60459000000000007</v>
      </c>
      <c r="AFK64" s="34">
        <v>0.60789000000000004</v>
      </c>
      <c r="AFL64" s="34">
        <v>0.62015999999999993</v>
      </c>
      <c r="AFM64" s="34">
        <v>0.62580999999999998</v>
      </c>
      <c r="AFN64" s="34">
        <v>0.63988</v>
      </c>
      <c r="AFO64" s="34">
        <v>0.63883000000000001</v>
      </c>
      <c r="AFP64" s="34">
        <v>0.64233000000000007</v>
      </c>
      <c r="AFQ64" s="34">
        <v>0.65510000000000002</v>
      </c>
      <c r="AFR64" s="34">
        <v>0.65346000000000004</v>
      </c>
      <c r="AFS64" s="34">
        <v>0.65473000000000003</v>
      </c>
      <c r="AFT64" s="34">
        <v>0.65799000000000007</v>
      </c>
      <c r="AFU64" s="34">
        <v>0.65795000000000003</v>
      </c>
      <c r="AFV64" s="34">
        <v>0.65599999999999992</v>
      </c>
      <c r="AFW64" s="34">
        <v>0.66004999999999991</v>
      </c>
      <c r="AFX64" s="34">
        <v>0.66126999999999991</v>
      </c>
      <c r="AFY64" s="34">
        <v>0.65820999999999996</v>
      </c>
      <c r="AFZ64" s="34">
        <v>0.62118000000000007</v>
      </c>
      <c r="AGA64" s="34">
        <v>0.6434399999999999</v>
      </c>
      <c r="AGB64" t="s">
        <v>843</v>
      </c>
      <c r="AGC64" t="s">
        <v>843</v>
      </c>
      <c r="AGD64" t="s">
        <v>843</v>
      </c>
      <c r="AGE64" t="s">
        <v>843</v>
      </c>
      <c r="AGF64" s="34">
        <v>3.5207886248826981E-2</v>
      </c>
      <c r="AGG64" t="s">
        <v>843</v>
      </c>
      <c r="AGH64" t="s">
        <v>843</v>
      </c>
      <c r="AGI64" t="s">
        <v>843</v>
      </c>
      <c r="AGJ64" t="s">
        <v>843</v>
      </c>
      <c r="AGK64" t="s">
        <v>843</v>
      </c>
      <c r="AGL64" t="s">
        <v>843</v>
      </c>
      <c r="AGM64" t="s">
        <v>843</v>
      </c>
      <c r="AGN64" t="s">
        <v>843</v>
      </c>
      <c r="AGO64" s="34">
        <v>0.44900000000000001</v>
      </c>
      <c r="AGP64" s="34">
        <v>2020</v>
      </c>
      <c r="AGQ64" t="s">
        <v>832</v>
      </c>
      <c r="AGR64" t="s">
        <v>843</v>
      </c>
      <c r="AGS64" s="34">
        <v>6.9999999999999993E-3</v>
      </c>
      <c r="AGT64" s="34">
        <v>2020</v>
      </c>
      <c r="AGU64" t="s">
        <v>832</v>
      </c>
      <c r="AGV64" t="s">
        <v>843</v>
      </c>
      <c r="AGW64" s="34">
        <v>1.7000000000000001E-2</v>
      </c>
      <c r="AGX64" s="34">
        <v>2020</v>
      </c>
      <c r="AGY64" t="s">
        <v>832</v>
      </c>
      <c r="AGZ64" t="s">
        <v>843</v>
      </c>
      <c r="AHA64" s="34">
        <v>0.08</v>
      </c>
      <c r="AHB64" s="34">
        <v>2020</v>
      </c>
      <c r="AHC64" t="s">
        <v>832</v>
      </c>
      <c r="AHD64" t="s">
        <v>843</v>
      </c>
      <c r="AHE64" s="34">
        <v>0.10800000000000001</v>
      </c>
      <c r="AHF64" s="34">
        <v>2020</v>
      </c>
      <c r="AHG64" t="s">
        <v>832</v>
      </c>
      <c r="AHH64" t="s">
        <v>843</v>
      </c>
      <c r="AHI64" t="s">
        <v>830</v>
      </c>
      <c r="AHJ64" s="34">
        <v>0.20247681438922882</v>
      </c>
      <c r="AHK64" s="34">
        <v>0.21894155442714691</v>
      </c>
      <c r="AHL64" s="34">
        <v>0.22707253694534302</v>
      </c>
      <c r="AHM64" s="34">
        <v>0.21770678460597992</v>
      </c>
      <c r="AHN64" s="34">
        <v>0.22022293508052826</v>
      </c>
      <c r="AHO64" t="s">
        <v>843</v>
      </c>
      <c r="AHP64" s="34"/>
      <c r="AHQ64" s="34"/>
      <c r="AHR64" s="34"/>
      <c r="AHS64" s="34"/>
      <c r="AHT64" s="34"/>
      <c r="AHU64" t="s">
        <v>843</v>
      </c>
      <c r="AHV64" s="34">
        <v>0.23672419786453247</v>
      </c>
      <c r="AHW64" s="34">
        <v>0.24210301041603088</v>
      </c>
      <c r="AHX64" s="34">
        <v>0.24573978781700134</v>
      </c>
      <c r="AHY64" s="34">
        <v>0.23885811865329742</v>
      </c>
      <c r="AHZ64" s="34">
        <v>0.24522031843662262</v>
      </c>
      <c r="AIA64" t="s">
        <v>832</v>
      </c>
      <c r="AIB64" t="s">
        <v>843</v>
      </c>
      <c r="AIC64" s="34">
        <v>0.22303038835525513</v>
      </c>
      <c r="AID64" s="34">
        <v>0.2268298864364624</v>
      </c>
      <c r="AIE64" s="34">
        <v>0.22950528562068939</v>
      </c>
      <c r="AIF64" s="34">
        <v>0.22259640693664551</v>
      </c>
      <c r="AIG64" s="34">
        <v>0.22440247237682343</v>
      </c>
      <c r="AIH64" t="s">
        <v>924</v>
      </c>
      <c r="AII64" t="s">
        <v>843</v>
      </c>
      <c r="AIJ64" s="34">
        <v>0.24512501060962677</v>
      </c>
      <c r="AIK64" s="34">
        <v>0.24910533428192139</v>
      </c>
      <c r="AIL64" s="34">
        <v>0.25403898954391479</v>
      </c>
      <c r="AIM64" s="34">
        <v>0.24234399199485779</v>
      </c>
      <c r="AIN64" s="34">
        <v>0.25023999810218811</v>
      </c>
      <c r="AIO64" t="s">
        <v>1607</v>
      </c>
      <c r="AIP64" s="34">
        <v>0.23639500141143799</v>
      </c>
      <c r="AIQ64" t="s">
        <v>843</v>
      </c>
      <c r="AIR64" s="34">
        <v>0.24827000000000002</v>
      </c>
      <c r="AIS64" s="34">
        <v>0.24161000000000002</v>
      </c>
      <c r="AIT64" s="34">
        <v>0.23393</v>
      </c>
      <c r="AIU64" s="34">
        <v>0.23458999999999999</v>
      </c>
      <c r="AIV64" s="34">
        <v>0.23061000000000001</v>
      </c>
      <c r="AIW64" s="34">
        <v>0.22936000000000001</v>
      </c>
      <c r="AIX64" t="s">
        <v>843</v>
      </c>
      <c r="AIY64" s="34">
        <v>-9.8999999999999991E-3</v>
      </c>
      <c r="AIZ64" s="34">
        <v>1.8939999999999999E-2</v>
      </c>
      <c r="AJA64" s="34">
        <v>2.1869999999999997E-2</v>
      </c>
      <c r="AJB64" s="34">
        <v>2.1499999999999998E-2</v>
      </c>
      <c r="AJC64" s="34">
        <v>2.4080000000000001E-2</v>
      </c>
      <c r="AJD64" s="34">
        <v>2.4860000000000004E-2</v>
      </c>
      <c r="AJE64" t="s">
        <v>843</v>
      </c>
      <c r="AJF64" s="34">
        <v>3.6553382873535156E-2</v>
      </c>
      <c r="AJG64" s="34">
        <v>3.3757619559764862E-2</v>
      </c>
      <c r="AJH64" s="34">
        <v>3.2245900481939316E-2</v>
      </c>
      <c r="AJI64" s="34">
        <v>1.9471965730190277E-2</v>
      </c>
      <c r="AJJ64" s="34">
        <v>9.375961497426033E-3</v>
      </c>
      <c r="AJK64" t="s">
        <v>830</v>
      </c>
      <c r="AJL64" t="s">
        <v>843</v>
      </c>
      <c r="AJM64" t="s">
        <v>843</v>
      </c>
      <c r="AJN64" s="34">
        <v>3.5011269152164459E-2</v>
      </c>
      <c r="AJO64" s="34">
        <v>2.824019081890583E-2</v>
      </c>
      <c r="AJP64" s="34">
        <v>2.2067200392484665E-2</v>
      </c>
      <c r="AJQ64" s="34">
        <v>2.3639893159270287E-2</v>
      </c>
      <c r="AJR64" s="34">
        <v>2.4111013859510422E-2</v>
      </c>
      <c r="AJS64" t="s">
        <v>832</v>
      </c>
      <c r="AJT64" t="s">
        <v>843</v>
      </c>
      <c r="AJU64" t="s">
        <v>843</v>
      </c>
      <c r="AJV64" t="s">
        <v>843</v>
      </c>
      <c r="AJW64" s="34">
        <v>2.5400061160326004E-2</v>
      </c>
      <c r="AJX64" s="34">
        <v>2.2531783208250999E-2</v>
      </c>
      <c r="AJY64" s="34">
        <v>2.0704345777630806E-2</v>
      </c>
      <c r="AJZ64" s="34">
        <v>6.4676930196583271E-3</v>
      </c>
      <c r="AKA64" s="34">
        <v>-2.4538591969758272E-3</v>
      </c>
      <c r="AKB64" t="s">
        <v>830</v>
      </c>
      <c r="AKC64" t="s">
        <v>843</v>
      </c>
      <c r="AKD64" t="s">
        <v>843</v>
      </c>
      <c r="AKE64" t="s">
        <v>843</v>
      </c>
      <c r="AKF64" s="34">
        <v>2.3888522759079933E-2</v>
      </c>
      <c r="AKG64" s="34">
        <v>1.6731519252061844E-2</v>
      </c>
      <c r="AKH64" s="34">
        <v>9.8070092499256134E-3</v>
      </c>
      <c r="AKI64" s="34">
        <v>1.0624178685247898E-2</v>
      </c>
      <c r="AKJ64" s="34">
        <v>1.8455872312188148E-2</v>
      </c>
      <c r="AKK64" t="s">
        <v>832</v>
      </c>
      <c r="AKL64" t="s">
        <v>843</v>
      </c>
      <c r="AKM64" s="34">
        <v>15360</v>
      </c>
      <c r="AKN64" t="s">
        <v>832</v>
      </c>
      <c r="AKO64" t="s">
        <v>843</v>
      </c>
      <c r="AKP64" s="34">
        <v>13866.9541015625</v>
      </c>
      <c r="AKQ64" t="s">
        <v>830</v>
      </c>
      <c r="AKR64" t="s">
        <v>843</v>
      </c>
      <c r="AKS64" s="34">
        <v>14358.347675715801</v>
      </c>
      <c r="AKT64" t="s">
        <v>832</v>
      </c>
      <c r="AKU64" t="s">
        <v>843</v>
      </c>
      <c r="AKV64" s="34">
        <v>15355.5064965406</v>
      </c>
      <c r="AKW64" t="s">
        <v>832</v>
      </c>
      <c r="AKX64" t="s">
        <v>843</v>
      </c>
      <c r="AKY64" s="34">
        <v>0.19278481602668762</v>
      </c>
      <c r="AKZ64" s="34">
        <v>0.20667538046836853</v>
      </c>
      <c r="ALA64" s="34">
        <v>0.20024962723255157</v>
      </c>
      <c r="ALB64" s="34">
        <v>0.18907251954078674</v>
      </c>
      <c r="ALC64" s="34">
        <v>0.18280676007270813</v>
      </c>
      <c r="ALD64" t="s">
        <v>830</v>
      </c>
      <c r="ALE64" t="s">
        <v>843</v>
      </c>
      <c r="ALF64" t="s">
        <v>843</v>
      </c>
      <c r="ALG64" t="s">
        <v>843</v>
      </c>
      <c r="ALH64" s="34">
        <v>0.2241537868976593</v>
      </c>
      <c r="ALI64" s="34">
        <v>0.22597813606262207</v>
      </c>
      <c r="ALJ64" s="34">
        <v>0.21305611729621887</v>
      </c>
      <c r="ALK64" s="34">
        <v>0.20323707163333893</v>
      </c>
      <c r="ALL64" s="34">
        <v>0.19313479959964752</v>
      </c>
      <c r="ALM64" t="s">
        <v>832</v>
      </c>
    </row>
    <row r="65" spans="1:1001">
      <c r="A65" t="s">
        <v>422</v>
      </c>
      <c r="B65" t="s">
        <v>35</v>
      </c>
      <c r="C65" t="s">
        <v>252</v>
      </c>
      <c r="D65" s="34">
        <v>3.095700778067112E-2</v>
      </c>
      <c r="E65" t="s">
        <v>432</v>
      </c>
      <c r="F65" s="34">
        <v>5.2639972418546677E-2</v>
      </c>
      <c r="G65" t="s">
        <v>1464</v>
      </c>
      <c r="H65" s="34">
        <v>5.3356103599071503E-2</v>
      </c>
      <c r="I65" t="s">
        <v>1294</v>
      </c>
      <c r="J65" s="34">
        <v>5.1894567906856537E-2</v>
      </c>
      <c r="K65" t="s">
        <v>1521</v>
      </c>
      <c r="L65" s="34"/>
      <c r="M65" t="s">
        <v>432</v>
      </c>
      <c r="N65" s="34">
        <v>0.41888225078582764</v>
      </c>
      <c r="O65" s="34"/>
      <c r="P65" t="s">
        <v>1459</v>
      </c>
      <c r="Q65" s="34"/>
      <c r="R65" t="s">
        <v>1459</v>
      </c>
      <c r="S65" s="34"/>
      <c r="T65" t="s">
        <v>1459</v>
      </c>
      <c r="U65" s="34">
        <v>0.52221375703811646</v>
      </c>
      <c r="V65" t="s">
        <v>432</v>
      </c>
      <c r="W65" t="s">
        <v>843</v>
      </c>
      <c r="X65" t="s">
        <v>1464</v>
      </c>
      <c r="Y65" s="34">
        <v>0.56723862886428833</v>
      </c>
      <c r="Z65" s="34"/>
      <c r="AA65" t="s">
        <v>1459</v>
      </c>
      <c r="AB65" s="34"/>
      <c r="AC65" t="s">
        <v>1459</v>
      </c>
      <c r="AD65" s="34">
        <v>0.63914024829864502</v>
      </c>
      <c r="AE65" t="s">
        <v>1464</v>
      </c>
      <c r="AF65" s="34">
        <v>0.66526615619659424</v>
      </c>
      <c r="AG65" t="s">
        <v>1464</v>
      </c>
      <c r="AH65" t="s">
        <v>843</v>
      </c>
      <c r="AI65" t="s">
        <v>1294</v>
      </c>
      <c r="AJ65" s="34">
        <v>0.58316868543624878</v>
      </c>
      <c r="AK65" s="34"/>
      <c r="AL65" t="s">
        <v>1459</v>
      </c>
      <c r="AM65" s="34"/>
      <c r="AN65" t="s">
        <v>1459</v>
      </c>
      <c r="AO65" s="34">
        <v>0.64996516704559326</v>
      </c>
      <c r="AP65" t="s">
        <v>1294</v>
      </c>
      <c r="AQ65" s="34">
        <v>0.67447066307067871</v>
      </c>
      <c r="AR65" t="s">
        <v>1294</v>
      </c>
      <c r="AS65" t="s">
        <v>843</v>
      </c>
      <c r="AT65" t="s">
        <v>1521</v>
      </c>
      <c r="AU65" s="34">
        <v>0.58625292778015137</v>
      </c>
      <c r="AV65" s="34"/>
      <c r="AW65" t="s">
        <v>1459</v>
      </c>
      <c r="AX65" s="34"/>
      <c r="AY65" t="s">
        <v>1459</v>
      </c>
      <c r="AZ65" s="34">
        <v>0.64996504783630371</v>
      </c>
      <c r="BA65" t="s">
        <v>1521</v>
      </c>
      <c r="BB65" s="34">
        <v>0.66992312669754028</v>
      </c>
      <c r="BC65" t="s">
        <v>1521</v>
      </c>
      <c r="BD65" t="s">
        <v>843</v>
      </c>
      <c r="BE65" s="34">
        <v>0.46351078484487929</v>
      </c>
      <c r="BF65" t="s">
        <v>1594</v>
      </c>
      <c r="BG65" t="s">
        <v>843</v>
      </c>
      <c r="BH65" t="s">
        <v>432</v>
      </c>
      <c r="BI65" s="34">
        <v>3.1992113590240479</v>
      </c>
      <c r="BJ65" t="s">
        <v>819</v>
      </c>
      <c r="BK65" s="34">
        <v>3.9409885406494141</v>
      </c>
      <c r="BL65" t="s">
        <v>1294</v>
      </c>
      <c r="BM65" s="34">
        <v>5.0005912780761719</v>
      </c>
      <c r="BN65" t="s">
        <v>1521</v>
      </c>
      <c r="BO65" s="34">
        <v>4.9436140060424805</v>
      </c>
      <c r="BP65" t="s">
        <v>843</v>
      </c>
      <c r="BQ65" s="34">
        <v>3.2418639659881592</v>
      </c>
      <c r="BR65" t="s">
        <v>830</v>
      </c>
      <c r="BS65" s="34"/>
      <c r="BT65" t="s">
        <v>843</v>
      </c>
      <c r="BU65" s="34">
        <v>3.1579105854034424</v>
      </c>
      <c r="BV65" t="s">
        <v>1557</v>
      </c>
      <c r="BW65" t="s">
        <v>843</v>
      </c>
      <c r="BX65" s="34">
        <v>3.2207698822021484</v>
      </c>
      <c r="BY65" t="s">
        <v>924</v>
      </c>
      <c r="BZ65" t="s">
        <v>843</v>
      </c>
      <c r="CA65" t="s">
        <v>432</v>
      </c>
      <c r="CB65" s="34">
        <v>1.2370988726615906E-2</v>
      </c>
      <c r="CC65" s="34">
        <v>1.1228499934077263E-2</v>
      </c>
      <c r="CD65" s="34">
        <v>9.78073850274086E-3</v>
      </c>
      <c r="CE65" s="34">
        <v>9.4756018370389938E-3</v>
      </c>
      <c r="CF65" s="34">
        <v>6.8676057271659374E-3</v>
      </c>
      <c r="CG65" t="s">
        <v>843</v>
      </c>
      <c r="CH65" t="s">
        <v>819</v>
      </c>
      <c r="CI65" s="34">
        <v>1.0727817192673683E-2</v>
      </c>
      <c r="CJ65" s="34">
        <v>8.9548099786043167E-3</v>
      </c>
      <c r="CK65" s="34">
        <v>8.6809182539582253E-3</v>
      </c>
      <c r="CL65" s="34">
        <v>1.1634299531579018E-2</v>
      </c>
      <c r="CM65" s="34">
        <v>1.3249806128442287E-2</v>
      </c>
      <c r="CN65" t="s">
        <v>843</v>
      </c>
      <c r="CO65" t="s">
        <v>1294</v>
      </c>
      <c r="CP65" s="34">
        <v>1.0214067995548248E-2</v>
      </c>
      <c r="CQ65" s="34">
        <v>9.4158211722970009E-3</v>
      </c>
      <c r="CR65" s="34">
        <v>1.0704478248953819E-2</v>
      </c>
      <c r="CS65" s="34">
        <v>1.3005779124796391E-2</v>
      </c>
      <c r="CT65" s="34">
        <v>1.2029374018311501E-2</v>
      </c>
      <c r="CU65" t="s">
        <v>843</v>
      </c>
      <c r="CV65" t="s">
        <v>1521</v>
      </c>
      <c r="CW65" s="34">
        <v>8.4935743361711502E-3</v>
      </c>
      <c r="CX65" s="34">
        <v>8.4186391904950142E-3</v>
      </c>
      <c r="CY65" s="34">
        <v>1.0423268191516399E-2</v>
      </c>
      <c r="CZ65" s="34">
        <v>9.434746578335762E-3</v>
      </c>
      <c r="DA65" s="34">
        <v>9.4347838312387466E-3</v>
      </c>
      <c r="DB65" t="s">
        <v>843</v>
      </c>
      <c r="DC65" s="34">
        <v>5.5191025733947754</v>
      </c>
      <c r="DD65" s="34">
        <v>6.3135008811950684</v>
      </c>
      <c r="DE65" s="34">
        <v>6.7839255332946777</v>
      </c>
      <c r="DF65" s="34">
        <v>7.067467212677002</v>
      </c>
      <c r="DG65" s="34">
        <v>7.6434230804443359</v>
      </c>
      <c r="DH65" t="s">
        <v>1464</v>
      </c>
      <c r="DI65" t="s">
        <v>843</v>
      </c>
      <c r="DJ65" s="34">
        <v>6.002312183380127</v>
      </c>
      <c r="DK65" s="34">
        <v>6.6265106201171875</v>
      </c>
      <c r="DL65" s="34">
        <v>6.965050220489502</v>
      </c>
      <c r="DM65" s="34">
        <v>7.3810491561889648</v>
      </c>
      <c r="DN65" s="34">
        <v>8.0369834899902344</v>
      </c>
      <c r="DO65" t="s">
        <v>1294</v>
      </c>
      <c r="DP65" t="s">
        <v>843</v>
      </c>
      <c r="DQ65" s="34">
        <v>8.7775955200195313</v>
      </c>
      <c r="DR65" t="s">
        <v>1521</v>
      </c>
      <c r="DS65" t="s">
        <v>843</v>
      </c>
      <c r="DT65" t="s">
        <v>843</v>
      </c>
      <c r="DU65" s="34">
        <v>8.1</v>
      </c>
      <c r="DV65" t="s">
        <v>1461</v>
      </c>
      <c r="DW65" t="s">
        <v>843</v>
      </c>
      <c r="DX65" t="s">
        <v>843</v>
      </c>
      <c r="DY65" t="s">
        <v>432</v>
      </c>
      <c r="DZ65" s="34">
        <v>3.5762201994657516E-2</v>
      </c>
      <c r="EA65" s="34">
        <v>2.7766549959778786E-2</v>
      </c>
      <c r="EB65" s="34">
        <v>3.0505174770951271E-2</v>
      </c>
      <c r="EC65" s="34">
        <v>3.171919658780098E-2</v>
      </c>
      <c r="ED65" s="34">
        <v>2.0260192453861237E-2</v>
      </c>
      <c r="EE65" t="s">
        <v>843</v>
      </c>
      <c r="EF65" t="s">
        <v>819</v>
      </c>
      <c r="EG65" s="34">
        <v>2.202591672539711E-2</v>
      </c>
      <c r="EH65" s="34">
        <v>2.818569727241993E-2</v>
      </c>
      <c r="EI65" s="34">
        <v>2.3805204778909683E-2</v>
      </c>
      <c r="EJ65" s="34">
        <v>1.2969348579645157E-2</v>
      </c>
      <c r="EK65" s="34">
        <v>1.2437362223863602E-2</v>
      </c>
      <c r="EL65" t="s">
        <v>843</v>
      </c>
      <c r="EM65" t="s">
        <v>1294</v>
      </c>
      <c r="EN65" s="34">
        <v>1.8462995067238808E-2</v>
      </c>
      <c r="EO65" s="34">
        <v>2.3312810808420181E-2</v>
      </c>
      <c r="EP65" s="34">
        <v>1.4864875003695488E-2</v>
      </c>
      <c r="EQ65" s="34">
        <v>8.0860750749707222E-3</v>
      </c>
      <c r="ER65" s="34">
        <v>9.0977540239691734E-3</v>
      </c>
      <c r="ES65" t="s">
        <v>843</v>
      </c>
      <c r="ET65" t="s">
        <v>1521</v>
      </c>
      <c r="EU65" s="34">
        <v>1.1633655987679958E-2</v>
      </c>
      <c r="EV65" s="34">
        <v>8.7819416075944901E-3</v>
      </c>
      <c r="EW65" s="34">
        <v>-2.0607872866094112E-3</v>
      </c>
      <c r="EX65" s="34">
        <v>-1.1656536720693111E-2</v>
      </c>
      <c r="EY65" s="34">
        <v>-1.5302331885322928E-3</v>
      </c>
      <c r="EZ65" t="s">
        <v>843</v>
      </c>
      <c r="FA65" t="s">
        <v>1594</v>
      </c>
      <c r="FB65" s="34">
        <v>1.9538326188921928E-2</v>
      </c>
      <c r="FC65" s="34">
        <v>1.8315272405743599E-2</v>
      </c>
      <c r="FD65" s="34">
        <v>1.4238293282687664E-2</v>
      </c>
      <c r="FE65" s="34">
        <v>1.5635188668966293E-2</v>
      </c>
      <c r="FF65" s="34">
        <v>2.2657614201307297E-2</v>
      </c>
      <c r="FG65" t="s">
        <v>843</v>
      </c>
      <c r="FH65" s="34"/>
      <c r="FI65" s="34"/>
      <c r="FJ65" s="34"/>
      <c r="FK65" s="34"/>
      <c r="FL65" s="34"/>
      <c r="FM65" t="s">
        <v>843</v>
      </c>
      <c r="FN65" t="s">
        <v>843</v>
      </c>
      <c r="FO65" s="34">
        <v>0.75816000000000006</v>
      </c>
      <c r="FP65" t="s">
        <v>1462</v>
      </c>
      <c r="FQ65" t="s">
        <v>843</v>
      </c>
      <c r="FR65" t="s">
        <v>843</v>
      </c>
      <c r="FS65" s="34">
        <v>0.80532999999999999</v>
      </c>
      <c r="FT65" t="s">
        <v>1462</v>
      </c>
      <c r="FU65" t="s">
        <v>843</v>
      </c>
      <c r="FV65" t="s">
        <v>843</v>
      </c>
      <c r="FW65" s="34">
        <v>0.70802999999999994</v>
      </c>
      <c r="FX65" t="s">
        <v>1462</v>
      </c>
      <c r="FY65" t="s">
        <v>843</v>
      </c>
      <c r="FZ65" s="34">
        <v>3.4210164099931717E-2</v>
      </c>
      <c r="GA65" s="34">
        <v>3.7933144718408585E-2</v>
      </c>
      <c r="GB65" s="34">
        <v>1.8814604729413986E-2</v>
      </c>
      <c r="GC65" s="34">
        <v>1.3558614999055862E-2</v>
      </c>
      <c r="GD65" s="34">
        <v>7.2066052816808224E-3</v>
      </c>
      <c r="GE65" t="s">
        <v>830</v>
      </c>
      <c r="GF65" t="s">
        <v>843</v>
      </c>
      <c r="GG65" s="34">
        <v>3.4210175275802612E-2</v>
      </c>
      <c r="GH65" s="34">
        <v>3.7933181971311569E-2</v>
      </c>
      <c r="GI65" s="34">
        <v>1.8814563751220703E-2</v>
      </c>
      <c r="GJ65" s="34">
        <v>1.3558564707636833E-2</v>
      </c>
      <c r="GK65" s="34">
        <v>7.2065899148583412E-3</v>
      </c>
      <c r="GL65" t="s">
        <v>832</v>
      </c>
      <c r="GM65" t="s">
        <v>843</v>
      </c>
      <c r="GN65" s="34">
        <v>0.14805088937282562</v>
      </c>
      <c r="GO65" t="s">
        <v>832</v>
      </c>
      <c r="GP65" t="s">
        <v>843</v>
      </c>
      <c r="GQ65" t="s">
        <v>843</v>
      </c>
      <c r="GR65" s="34">
        <v>3.0787358060479164E-2</v>
      </c>
      <c r="GS65" s="34">
        <v>2.9337640851736069E-2</v>
      </c>
      <c r="GT65" s="34">
        <v>2.4240108206868172E-2</v>
      </c>
      <c r="GU65" s="34">
        <v>1.6203097999095917E-2</v>
      </c>
      <c r="GV65" s="34">
        <v>1.3107159174978733E-2</v>
      </c>
      <c r="GW65" t="s">
        <v>832</v>
      </c>
      <c r="GX65" t="s">
        <v>843</v>
      </c>
      <c r="GY65" t="s">
        <v>843</v>
      </c>
      <c r="GZ65" t="s">
        <v>843</v>
      </c>
      <c r="HA65" t="s">
        <v>843</v>
      </c>
      <c r="HB65" t="s">
        <v>843</v>
      </c>
      <c r="HC65" t="s">
        <v>843</v>
      </c>
      <c r="HD65" t="s">
        <v>843</v>
      </c>
      <c r="HE65" t="s">
        <v>843</v>
      </c>
      <c r="HF65" t="s">
        <v>843</v>
      </c>
      <c r="HG65" t="s">
        <v>843</v>
      </c>
      <c r="HH65" s="34">
        <v>1264099069</v>
      </c>
      <c r="HI65" s="34">
        <v>1272739582</v>
      </c>
      <c r="HJ65" s="34">
        <v>1280926120</v>
      </c>
      <c r="HK65" s="34">
        <v>1288873367</v>
      </c>
      <c r="HL65" s="34">
        <v>1296816711</v>
      </c>
      <c r="HM65" s="34">
        <v>1304887562</v>
      </c>
      <c r="HN65" s="34">
        <v>1313086567</v>
      </c>
      <c r="HO65" s="34">
        <v>1321513224</v>
      </c>
      <c r="HP65" s="34">
        <v>1330167148</v>
      </c>
      <c r="HQ65" s="34">
        <v>1339125595</v>
      </c>
      <c r="HR65" s="34">
        <v>1348191368</v>
      </c>
      <c r="HS65" s="34">
        <v>1357095481</v>
      </c>
      <c r="HT65" s="34">
        <v>1366560818</v>
      </c>
      <c r="HU65" s="34">
        <v>1376100308</v>
      </c>
      <c r="HV65" s="34">
        <v>1385189668</v>
      </c>
      <c r="HW65" s="34">
        <v>1393715448</v>
      </c>
      <c r="HX65" s="34">
        <v>1401889681</v>
      </c>
      <c r="HY65" s="34">
        <v>1410275957</v>
      </c>
      <c r="HZ65" s="34">
        <v>1417069468</v>
      </c>
      <c r="IA65" s="34">
        <v>1421864031</v>
      </c>
      <c r="IB65" s="34">
        <v>1424929781</v>
      </c>
      <c r="IC65" s="34">
        <v>1425893465</v>
      </c>
      <c r="ID65" s="34">
        <v>1425887337</v>
      </c>
      <c r="IE65" s="34">
        <v>1425671352</v>
      </c>
      <c r="IF65" s="34">
        <v>1425178782</v>
      </c>
      <c r="IG65" s="34">
        <v>1424381924</v>
      </c>
      <c r="IH65" s="34">
        <v>1423255202</v>
      </c>
      <c r="II65" s="34">
        <v>1421809059</v>
      </c>
      <c r="IJ65" s="34">
        <v>1420045580</v>
      </c>
      <c r="IK65" s="34">
        <v>1417974640</v>
      </c>
      <c r="IL65" s="34">
        <v>1415605906</v>
      </c>
      <c r="IM65" s="34">
        <v>1412946005</v>
      </c>
      <c r="IN65" s="34">
        <v>1410012866</v>
      </c>
      <c r="IO65" s="34">
        <v>1406810379</v>
      </c>
      <c r="IP65" s="34">
        <v>1403314815</v>
      </c>
      <c r="IQ65" s="34">
        <v>1399547500</v>
      </c>
      <c r="IR65" s="34">
        <v>1395546723</v>
      </c>
      <c r="IS65" s="34">
        <v>1391338420</v>
      </c>
      <c r="IT65" s="34">
        <v>1386952006</v>
      </c>
      <c r="IU65" s="34">
        <v>1382367124</v>
      </c>
      <c r="IV65" s="34">
        <v>1377556938</v>
      </c>
      <c r="IW65" s="34">
        <v>1372522398</v>
      </c>
      <c r="IX65" s="34">
        <v>1367267104</v>
      </c>
      <c r="IY65" s="34">
        <v>1361737252</v>
      </c>
      <c r="IZ65" s="34">
        <v>1355912820</v>
      </c>
      <c r="JA65" s="34">
        <v>1349756901</v>
      </c>
      <c r="JB65" s="34">
        <v>1343210240</v>
      </c>
      <c r="JC65" s="34">
        <v>1336262908</v>
      </c>
      <c r="JD65" s="34">
        <v>1328873607</v>
      </c>
      <c r="JE65" s="34">
        <v>1321004205</v>
      </c>
      <c r="JF65" s="34">
        <v>1312636325</v>
      </c>
      <c r="JG65" s="34">
        <v>1303756600</v>
      </c>
      <c r="JH65" s="34">
        <v>1294381091</v>
      </c>
      <c r="JI65" s="34">
        <v>1284539877</v>
      </c>
      <c r="JJ65" s="34">
        <v>1274244756</v>
      </c>
      <c r="JK65" s="34">
        <v>1263512555</v>
      </c>
      <c r="JL65" s="34">
        <v>1252371989</v>
      </c>
      <c r="JM65" s="34">
        <v>1240879992</v>
      </c>
      <c r="JN65" s="34">
        <v>1229126156</v>
      </c>
      <c r="JO65" s="34">
        <v>1217157937</v>
      </c>
      <c r="JP65" s="34">
        <v>1205020650</v>
      </c>
      <c r="JQ65" s="34">
        <v>1192805228</v>
      </c>
      <c r="JR65" s="34">
        <v>1180553369</v>
      </c>
      <c r="JS65" s="34">
        <v>1168316258</v>
      </c>
      <c r="JT65" s="34">
        <v>1156145638</v>
      </c>
      <c r="JU65" s="34">
        <v>1144050917</v>
      </c>
      <c r="JV65" s="34">
        <v>1132053398</v>
      </c>
      <c r="JW65" s="34">
        <v>1120182122</v>
      </c>
      <c r="JX65" s="34">
        <v>1108424585</v>
      </c>
      <c r="JY65" s="34">
        <v>1096787141</v>
      </c>
      <c r="JZ65" s="34">
        <v>1085287617</v>
      </c>
      <c r="KA65" s="34">
        <v>1073902382</v>
      </c>
      <c r="KB65" s="34">
        <v>1062612889.9999999</v>
      </c>
      <c r="KC65" s="34">
        <v>1051380906</v>
      </c>
      <c r="KD65" s="34">
        <v>1040194852</v>
      </c>
      <c r="KE65" s="34">
        <v>1029035605</v>
      </c>
      <c r="KF65" s="34">
        <v>1017860468</v>
      </c>
      <c r="KG65" s="34">
        <v>1006663149</v>
      </c>
      <c r="KH65" s="34">
        <v>995438005</v>
      </c>
      <c r="KI65" s="34">
        <v>984185394</v>
      </c>
      <c r="KJ65" s="34">
        <v>972906892</v>
      </c>
      <c r="KK65" s="34">
        <v>961612985</v>
      </c>
      <c r="KL65" s="34">
        <v>950338414</v>
      </c>
      <c r="KM65" s="34">
        <v>939100122</v>
      </c>
      <c r="KN65" s="34">
        <v>927912386</v>
      </c>
      <c r="KO65" s="34">
        <v>916808802</v>
      </c>
      <c r="KP65" s="34">
        <v>905821025</v>
      </c>
      <c r="KQ65" s="34">
        <v>894960252</v>
      </c>
      <c r="KR65" s="34">
        <v>884243881</v>
      </c>
      <c r="KS65" s="34">
        <v>873694710</v>
      </c>
      <c r="KT65" s="34">
        <v>863319535</v>
      </c>
      <c r="KU65" s="34">
        <v>853111777</v>
      </c>
      <c r="KV65" s="34">
        <v>843067032</v>
      </c>
      <c r="KW65" s="34">
        <v>833162188</v>
      </c>
      <c r="KX65" s="34">
        <v>823380978</v>
      </c>
      <c r="KY65" s="34">
        <v>813718728</v>
      </c>
      <c r="KZ65" s="34">
        <v>804153594</v>
      </c>
      <c r="LA65" s="34">
        <v>794673479</v>
      </c>
      <c r="LB65" s="34">
        <v>785270314</v>
      </c>
      <c r="LC65" s="34">
        <v>775944429</v>
      </c>
      <c r="LD65" s="34">
        <v>766673270</v>
      </c>
      <c r="LE65" t="s">
        <v>843</v>
      </c>
      <c r="LF65" t="s">
        <v>843</v>
      </c>
      <c r="LG65" t="s">
        <v>843</v>
      </c>
      <c r="LH65" s="34">
        <v>6.878949236124754E-3</v>
      </c>
      <c r="LI65" s="34">
        <v>6.8120583891868591E-3</v>
      </c>
      <c r="LJ65" s="34">
        <v>6.4116190187633038E-3</v>
      </c>
      <c r="LK65" s="34">
        <v>6.1851302161812782E-3</v>
      </c>
      <c r="LL65" s="34">
        <v>6.1440998688340187E-3</v>
      </c>
      <c r="LM65" s="34">
        <v>6.2043000943958759E-3</v>
      </c>
      <c r="LN65" s="34">
        <v>6.2636462971568108E-3</v>
      </c>
      <c r="LO65" s="34">
        <v>6.3969381153583527E-3</v>
      </c>
      <c r="LP65" s="34">
        <v>6.5271477214992046E-3</v>
      </c>
      <c r="LQ65" s="34">
        <v>6.7122504115104675E-3</v>
      </c>
      <c r="LR65" s="34">
        <v>6.747107021510601E-3</v>
      </c>
      <c r="LS65" s="34">
        <v>6.5827732905745506E-3</v>
      </c>
      <c r="LT65" s="34">
        <v>6.9504915736615658E-3</v>
      </c>
      <c r="LU65" s="34">
        <v>6.9564031437039375E-3</v>
      </c>
      <c r="LV65" s="34">
        <v>6.583439651876688E-3</v>
      </c>
      <c r="LW65" s="34">
        <v>6.1360904946923256E-3</v>
      </c>
      <c r="LX65" s="34">
        <v>5.8479332365095615E-3</v>
      </c>
      <c r="LY65" s="34">
        <v>5.9643005952239037E-3</v>
      </c>
      <c r="LZ65" s="34">
        <v>4.805584903806448E-3</v>
      </c>
      <c r="MA65" s="34">
        <v>3.3777244389057159E-3</v>
      </c>
      <c r="MB65" s="34">
        <v>2.1538273431360722E-3</v>
      </c>
      <c r="MC65" s="34">
        <v>6.7607418168336153E-4</v>
      </c>
      <c r="MD65" s="34">
        <v>-4.2976653276127763E-6</v>
      </c>
      <c r="ME65" s="34">
        <v>-1.5148556849453598E-4</v>
      </c>
      <c r="MF65" s="34">
        <v>-3.4556008176878095E-4</v>
      </c>
      <c r="MG65" s="34">
        <v>-5.5928481742739677E-4</v>
      </c>
      <c r="MH65" s="34">
        <v>-7.9133821418508887E-4</v>
      </c>
      <c r="MI65" s="34">
        <v>-1.0165978455916047E-3</v>
      </c>
      <c r="MJ65" s="34">
        <v>-1.2410762719810009E-3</v>
      </c>
      <c r="MK65" s="34">
        <v>-1.4594261301681399E-3</v>
      </c>
      <c r="ML65" s="34">
        <v>-1.6719020204618573E-3</v>
      </c>
      <c r="MM65" s="34">
        <v>-1.8807515734806657E-3</v>
      </c>
      <c r="MN65" s="34">
        <v>-2.0780607592314482E-3</v>
      </c>
      <c r="MO65" s="34">
        <v>-2.2738298866897821E-3</v>
      </c>
      <c r="MP65" s="34">
        <v>-2.4878364056348801E-3</v>
      </c>
      <c r="MQ65" s="34">
        <v>-2.6881929952651262E-3</v>
      </c>
      <c r="MR65" s="34">
        <v>-2.86271539516747E-3</v>
      </c>
      <c r="MS65" s="34">
        <v>-3.0200786422938108E-3</v>
      </c>
      <c r="MT65" s="34">
        <v>-3.1576380133628845E-3</v>
      </c>
      <c r="MU65" s="34">
        <v>-3.3112009987235069E-3</v>
      </c>
      <c r="MV65" s="34">
        <v>-3.4857415594160557E-3</v>
      </c>
      <c r="MW65" s="34">
        <v>-3.6613820120692253E-3</v>
      </c>
      <c r="MX65" s="34">
        <v>-3.8362804334610701E-3</v>
      </c>
      <c r="MY65" s="34">
        <v>-4.0526571683585644E-3</v>
      </c>
      <c r="MZ65" s="34">
        <v>-4.2863804847002029E-3</v>
      </c>
      <c r="NA65" s="34">
        <v>-4.5503927394747734E-3</v>
      </c>
      <c r="NB65" s="34">
        <v>-4.8620523884892464E-3</v>
      </c>
      <c r="NC65" s="34">
        <v>-5.1856073550879955E-3</v>
      </c>
      <c r="ND65" s="34">
        <v>-5.5451719090342522E-3</v>
      </c>
      <c r="NE65" s="34">
        <v>-5.9394626878201962E-3</v>
      </c>
      <c r="NF65" s="34">
        <v>-6.3546318560838699E-3</v>
      </c>
      <c r="NG65" s="34">
        <v>-6.7877871915698051E-3</v>
      </c>
      <c r="NH65" s="34">
        <v>-7.2171306237578392E-3</v>
      </c>
      <c r="NI65" s="34">
        <v>-7.6320772059261799E-3</v>
      </c>
      <c r="NJ65" s="34">
        <v>-8.0469269305467606E-3</v>
      </c>
      <c r="NK65" s="34">
        <v>-8.4580704569816589E-3</v>
      </c>
      <c r="NL65" s="34">
        <v>-8.8562397286295891E-3</v>
      </c>
      <c r="NM65" s="34">
        <v>-9.2185456305742264E-3</v>
      </c>
      <c r="NN65" s="34">
        <v>-9.5173241570591927E-3</v>
      </c>
      <c r="NO65" s="34">
        <v>-9.7848931327462196E-3</v>
      </c>
      <c r="NP65" s="34">
        <v>-1.0021877475082874E-2</v>
      </c>
      <c r="NQ65" s="34">
        <v>-1.0188836604356766E-2</v>
      </c>
      <c r="NR65" s="34">
        <v>-1.0324582457542419E-2</v>
      </c>
      <c r="NS65" s="34">
        <v>-1.0419668629765511E-2</v>
      </c>
      <c r="NT65" s="34">
        <v>-1.0471870191395283E-2</v>
      </c>
      <c r="NU65" s="34">
        <v>-1.0516347363591194E-2</v>
      </c>
      <c r="NV65" s="34">
        <v>-1.0542250238358974E-2</v>
      </c>
      <c r="NW65" s="34">
        <v>-1.0541869327425957E-2</v>
      </c>
      <c r="NX65" s="34">
        <v>-1.0551566258072853E-2</v>
      </c>
      <c r="NY65" s="34">
        <v>-1.0554589331150055E-2</v>
      </c>
      <c r="NZ65" s="34">
        <v>-1.0540088638663292E-2</v>
      </c>
      <c r="OA65" s="34">
        <v>-1.0545936413109303E-2</v>
      </c>
      <c r="OB65" s="34">
        <v>-1.0568234138190746E-2</v>
      </c>
      <c r="OC65" s="34">
        <v>-1.0626416653394699E-2</v>
      </c>
      <c r="OD65" s="34">
        <v>-1.0696395300328732E-2</v>
      </c>
      <c r="OE65" s="34">
        <v>-1.0785995051264763E-2</v>
      </c>
      <c r="OF65" s="34">
        <v>-1.0919214226305485E-2</v>
      </c>
      <c r="OG65" s="34">
        <v>-1.1061795987188816E-2</v>
      </c>
      <c r="OH65" s="34">
        <v>-1.1213481426239014E-2</v>
      </c>
      <c r="OI65" s="34">
        <v>-1.1368558742105961E-2</v>
      </c>
      <c r="OJ65" s="34">
        <v>-1.1525901965796947E-2</v>
      </c>
      <c r="OK65" s="34">
        <v>-1.1676318943500519E-2</v>
      </c>
      <c r="OL65" s="34">
        <v>-1.1793920770287514E-2</v>
      </c>
      <c r="OM65" s="34">
        <v>-1.1896046809852123E-2</v>
      </c>
      <c r="ON65" s="34">
        <v>-1.1984783224761486E-2</v>
      </c>
      <c r="OO65" s="34">
        <v>-1.2038369663059711E-2</v>
      </c>
      <c r="OP65" s="34">
        <v>-1.2057204730808735E-2</v>
      </c>
      <c r="OQ65" s="34">
        <v>-1.206243596971035E-2</v>
      </c>
      <c r="OR65" s="34">
        <v>-1.2046397663652897E-2</v>
      </c>
      <c r="OS65" s="34">
        <v>-1.2001895345747471E-2</v>
      </c>
      <c r="OT65" s="34">
        <v>-1.1946129612624645E-2</v>
      </c>
      <c r="OU65" s="34">
        <v>-1.1894304305315018E-2</v>
      </c>
      <c r="OV65" s="34">
        <v>-1.1844107881188393E-2</v>
      </c>
      <c r="OW65" s="34">
        <v>-1.1818144470453262E-2</v>
      </c>
      <c r="OX65" s="34">
        <v>-1.1809319257736206E-2</v>
      </c>
      <c r="OY65" s="34">
        <v>-1.1804243549704552E-2</v>
      </c>
      <c r="OZ65" s="34">
        <v>-1.1824474669992924E-2</v>
      </c>
      <c r="PA65" s="34">
        <v>-1.1858976446092129E-2</v>
      </c>
      <c r="PB65" s="34">
        <v>-1.1903304606676102E-2</v>
      </c>
      <c r="PC65" s="34">
        <v>-1.1947101913392544E-2</v>
      </c>
      <c r="PD65" s="34">
        <v>-1.2020179070532322E-2</v>
      </c>
      <c r="PE65" t="s">
        <v>1300</v>
      </c>
      <c r="PF65" t="s">
        <v>843</v>
      </c>
      <c r="PG65" t="s">
        <v>843</v>
      </c>
      <c r="PH65" t="s">
        <v>843</v>
      </c>
      <c r="PI65" t="s">
        <v>843</v>
      </c>
      <c r="PJ65" t="s">
        <v>1300</v>
      </c>
      <c r="PK65" s="34">
        <v>0.51127827167510986</v>
      </c>
      <c r="PL65" s="34">
        <v>0.51139163970947266</v>
      </c>
      <c r="PM65" s="34">
        <v>0.51145344972610474</v>
      </c>
      <c r="PN65" s="34">
        <v>0.51151067018508911</v>
      </c>
      <c r="PO65" s="34">
        <v>0.51156604290008545</v>
      </c>
      <c r="PP65" s="34">
        <v>0.51161915063858032</v>
      </c>
      <c r="PQ65" s="34">
        <v>0.51167529821395874</v>
      </c>
      <c r="PR65" s="34">
        <v>0.51172804832458496</v>
      </c>
      <c r="PS65" s="34">
        <v>0.51177537441253662</v>
      </c>
      <c r="PT65" s="34">
        <v>0.51182246208190918</v>
      </c>
      <c r="PU65" s="34">
        <v>0.51185601949691772</v>
      </c>
      <c r="PV65" s="34">
        <v>0.5118708610534668</v>
      </c>
      <c r="PW65" s="34">
        <v>0.51187503337860107</v>
      </c>
      <c r="PX65" s="34">
        <v>0.5118633508682251</v>
      </c>
      <c r="PY65" s="34">
        <v>0.51183038949966431</v>
      </c>
      <c r="PZ65" s="34">
        <v>0.51176881790161133</v>
      </c>
      <c r="QA65" s="34">
        <v>0.51167690753936768</v>
      </c>
      <c r="QB65" s="34">
        <v>0.51153165102005005</v>
      </c>
      <c r="QC65" s="34">
        <v>0.51134264469146729</v>
      </c>
      <c r="QD65" s="34">
        <v>0.51114726066589355</v>
      </c>
      <c r="QE65" s="34">
        <v>0.51089799404144287</v>
      </c>
      <c r="QF65" s="34">
        <v>0.51059246063232422</v>
      </c>
      <c r="QG65" s="34">
        <v>0.51030963659286499</v>
      </c>
      <c r="QH65" s="34">
        <v>0.51005643606185913</v>
      </c>
      <c r="QI65" s="34">
        <v>0.50979864597320557</v>
      </c>
      <c r="QJ65" s="34">
        <v>0.50953632593154907</v>
      </c>
      <c r="QK65" s="34">
        <v>0.50927025079727173</v>
      </c>
      <c r="QL65" s="34">
        <v>0.50900167226791382</v>
      </c>
      <c r="QM65" s="34">
        <v>0.50873124599456787</v>
      </c>
      <c r="QN65" s="34">
        <v>0.5084606409072876</v>
      </c>
      <c r="QO65" s="34">
        <v>0.50819265842437744</v>
      </c>
      <c r="QP65" s="34">
        <v>0.50792932510375977</v>
      </c>
      <c r="QQ65" s="34">
        <v>0.50767326354980469</v>
      </c>
      <c r="QR65" s="34">
        <v>0.50742781162261963</v>
      </c>
      <c r="QS65" s="34">
        <v>0.50719517469406128</v>
      </c>
      <c r="QT65" s="34">
        <v>0.506977379322052</v>
      </c>
      <c r="QU65" s="34">
        <v>0.50677669048309326</v>
      </c>
      <c r="QV65" s="34">
        <v>0.50659501552581787</v>
      </c>
      <c r="QW65" s="34">
        <v>0.50643408298492432</v>
      </c>
      <c r="QX65" s="34">
        <v>0.50629544258117676</v>
      </c>
      <c r="QY65" s="34">
        <v>0.50617945194244385</v>
      </c>
      <c r="QZ65" s="34">
        <v>0.50608640909194946</v>
      </c>
      <c r="RA65" s="34">
        <v>0.50601792335510254</v>
      </c>
      <c r="RB65" s="34">
        <v>0.50597286224365234</v>
      </c>
      <c r="RC65" s="34">
        <v>0.50594949722290039</v>
      </c>
      <c r="RD65" s="34">
        <v>0.50594758987426758</v>
      </c>
      <c r="RE65" s="34">
        <v>0.50596529245376587</v>
      </c>
      <c r="RF65" s="34">
        <v>0.50600075721740723</v>
      </c>
      <c r="RG65" s="34">
        <v>0.50605171918869019</v>
      </c>
      <c r="RH65" s="34">
        <v>0.50611376762390137</v>
      </c>
      <c r="RI65" s="34">
        <v>0.50618314743041992</v>
      </c>
      <c r="RJ65" s="34">
        <v>0.50625860691070557</v>
      </c>
      <c r="RK65" s="34">
        <v>0.50633996725082397</v>
      </c>
      <c r="RL65" s="34">
        <v>0.50642508268356323</v>
      </c>
      <c r="RM65" s="34">
        <v>0.50651353597640991</v>
      </c>
      <c r="RN65" s="34">
        <v>0.50660622119903564</v>
      </c>
      <c r="RO65" s="34">
        <v>0.50670599937438965</v>
      </c>
      <c r="RP65" s="34">
        <v>0.50681561231613159</v>
      </c>
      <c r="RQ65" s="34">
        <v>0.50693285465240479</v>
      </c>
      <c r="RR65" s="34">
        <v>0.5070570707321167</v>
      </c>
      <c r="RS65" s="34">
        <v>0.50718891620635986</v>
      </c>
      <c r="RT65" s="34">
        <v>0.5073273777961731</v>
      </c>
      <c r="RU65" s="34">
        <v>0.50747323036193848</v>
      </c>
      <c r="RV65" s="34">
        <v>0.50762468576431274</v>
      </c>
      <c r="RW65" s="34">
        <v>0.50778043270111084</v>
      </c>
      <c r="RX65" s="34">
        <v>0.50793725252151489</v>
      </c>
      <c r="RY65" s="34">
        <v>0.50808829069137573</v>
      </c>
      <c r="RZ65" s="34">
        <v>0.50822854042053223</v>
      </c>
      <c r="SA65" s="34">
        <v>0.50835520029067993</v>
      </c>
      <c r="SB65" s="34">
        <v>0.5084686279296875</v>
      </c>
      <c r="SC65" s="34">
        <v>0.50856274366378784</v>
      </c>
      <c r="SD65" s="34">
        <v>0.50863516330718994</v>
      </c>
      <c r="SE65" s="34">
        <v>0.50869274139404297</v>
      </c>
      <c r="SF65" s="34">
        <v>0.50873339176177979</v>
      </c>
      <c r="SG65" s="34">
        <v>0.50875222682952881</v>
      </c>
      <c r="SH65" s="34">
        <v>0.50875246524810791</v>
      </c>
      <c r="SI65" s="34">
        <v>0.50873833894729614</v>
      </c>
      <c r="SJ65" s="34">
        <v>0.50870656967163086</v>
      </c>
      <c r="SK65" s="34">
        <v>0.50865703821182251</v>
      </c>
      <c r="SL65" s="34">
        <v>0.5085986852645874</v>
      </c>
      <c r="SM65" s="34">
        <v>0.50853395462036133</v>
      </c>
      <c r="SN65" s="34">
        <v>0.50846379995346069</v>
      </c>
      <c r="SO65" s="34">
        <v>0.50839096307754517</v>
      </c>
      <c r="SP65" s="34">
        <v>0.50831854343414307</v>
      </c>
      <c r="SQ65" s="34">
        <v>0.50824648141860962</v>
      </c>
      <c r="SR65" s="34">
        <v>0.50817221403121948</v>
      </c>
      <c r="SS65" s="34">
        <v>0.50809186697006226</v>
      </c>
      <c r="ST65" s="34">
        <v>0.50799763202667236</v>
      </c>
      <c r="SU65" s="34">
        <v>0.50788837671279907</v>
      </c>
      <c r="SV65" s="34">
        <v>0.50776362419128418</v>
      </c>
      <c r="SW65" s="34">
        <v>0.50762331485748291</v>
      </c>
      <c r="SX65" s="34">
        <v>0.5074617862701416</v>
      </c>
      <c r="SY65" s="34">
        <v>0.50727438926696777</v>
      </c>
      <c r="SZ65" s="34">
        <v>0.50705909729003906</v>
      </c>
      <c r="TA65" s="34">
        <v>0.50681346654891968</v>
      </c>
      <c r="TB65" s="34">
        <v>0.50654298067092896</v>
      </c>
      <c r="TC65" s="34">
        <v>0.50624978542327881</v>
      </c>
      <c r="TD65" s="34">
        <v>0.50593161582946777</v>
      </c>
      <c r="TE65" s="34">
        <v>0.50559711456298828</v>
      </c>
      <c r="TF65" s="34">
        <v>0.50524884462356567</v>
      </c>
      <c r="TG65" s="34">
        <v>0.50488829612731934</v>
      </c>
      <c r="TH65" t="s">
        <v>843</v>
      </c>
      <c r="TI65" t="s">
        <v>843</v>
      </c>
      <c r="TJ65" t="s">
        <v>1300</v>
      </c>
      <c r="TK65" s="34">
        <v>0.68545472443505107</v>
      </c>
      <c r="TL65" s="34">
        <v>0.69095419462288499</v>
      </c>
      <c r="TM65" s="34">
        <v>0.69792737082372591</v>
      </c>
      <c r="TN65" s="34">
        <v>0.70500867433356207</v>
      </c>
      <c r="TO65" s="34">
        <v>0.71192667488690309</v>
      </c>
      <c r="TP65" s="34">
        <v>0.71925893363648197</v>
      </c>
      <c r="TQ65" s="34">
        <v>0.72459693979772599</v>
      </c>
      <c r="TR65" s="34">
        <v>0.72720138581344995</v>
      </c>
      <c r="TS65" s="34">
        <v>0.728735375169281</v>
      </c>
      <c r="TT65" s="34">
        <v>0.7293735327342471</v>
      </c>
      <c r="TU65" s="34">
        <v>0.729288795965648</v>
      </c>
      <c r="TV65" s="34">
        <v>0.72846864808345402</v>
      </c>
      <c r="TW65" s="34">
        <v>0.72644467404889401</v>
      </c>
      <c r="TX65" s="34">
        <v>0.72352331917490009</v>
      </c>
      <c r="TY65" s="34">
        <v>0.720059584388966</v>
      </c>
      <c r="TZ65" s="34">
        <v>0.71623377969610003</v>
      </c>
      <c r="UA65" s="34">
        <v>0.71195711893964497</v>
      </c>
      <c r="UB65" s="34">
        <v>0.70648964297222605</v>
      </c>
      <c r="UC65" s="34">
        <v>0.70129396094599405</v>
      </c>
      <c r="UD65" s="34">
        <v>0.69716373252851493</v>
      </c>
      <c r="UE65" s="34">
        <v>0.69376617583656197</v>
      </c>
      <c r="UF65" s="34">
        <v>0.69182174514413008</v>
      </c>
      <c r="UG65" s="34">
        <v>0.69031025660900402</v>
      </c>
      <c r="UH65" s="34">
        <v>0.689454422031481</v>
      </c>
      <c r="UI65" s="34">
        <v>0.69073458122437403</v>
      </c>
      <c r="UJ65" s="34">
        <v>0.6932324159054799</v>
      </c>
      <c r="UK65" s="34">
        <v>0.69606533185887498</v>
      </c>
      <c r="UL65" s="34">
        <v>0.69710111204984893</v>
      </c>
      <c r="UM65" s="34">
        <v>0.69414933603750895</v>
      </c>
      <c r="UN65" s="34">
        <v>0.69026042641698393</v>
      </c>
      <c r="UO65" s="34">
        <v>0.68695161253691195</v>
      </c>
      <c r="UP65" s="34">
        <v>0.68374056232955593</v>
      </c>
      <c r="UQ65" s="34">
        <v>0.681595714844206</v>
      </c>
      <c r="UR65" s="34">
        <v>0.67788326278686195</v>
      </c>
      <c r="US65" s="34">
        <v>0.67196255317806208</v>
      </c>
      <c r="UT65" s="34">
        <v>0.66489405432827398</v>
      </c>
      <c r="UU65" s="34">
        <v>0.65676110867124293</v>
      </c>
      <c r="UV65" s="34">
        <v>0.64886123715321498</v>
      </c>
      <c r="UW65" s="34">
        <v>0.64140892282562201</v>
      </c>
      <c r="UX65" s="34">
        <v>0.63465168244264492</v>
      </c>
      <c r="UY65" s="34">
        <v>0.62910814375750002</v>
      </c>
      <c r="UZ65" s="34">
        <v>0.62453677932620499</v>
      </c>
      <c r="VA65" s="34">
        <v>0.620679831473266</v>
      </c>
      <c r="VB65" s="34">
        <v>0.61728548372608005</v>
      </c>
      <c r="VC65" s="34">
        <v>0.61356499527749897</v>
      </c>
      <c r="VD65" s="34">
        <v>0.60931322120748599</v>
      </c>
      <c r="VE65" s="34">
        <v>0.60460830390929698</v>
      </c>
      <c r="VF65" s="34">
        <v>0.59912388154116003</v>
      </c>
      <c r="VG65" s="34">
        <v>0.59405749466658697</v>
      </c>
      <c r="VH65" s="34">
        <v>0.58963324095185898</v>
      </c>
      <c r="VI65" s="34">
        <v>0.58460432008256502</v>
      </c>
      <c r="VJ65" s="34">
        <v>0.57874517506613399</v>
      </c>
      <c r="VK65" s="34">
        <v>0.57195723241602903</v>
      </c>
      <c r="VL65" s="34">
        <v>0.56528102803098801</v>
      </c>
      <c r="VM65" s="34">
        <v>0.55891974532089006</v>
      </c>
      <c r="VN65" s="34">
        <v>0.55207635629706897</v>
      </c>
      <c r="VO65" s="34">
        <v>0.54685924289430099</v>
      </c>
      <c r="VP65" s="34">
        <v>0.54418729800907295</v>
      </c>
      <c r="VQ65" s="34">
        <v>0.54245094715891806</v>
      </c>
      <c r="VR65" s="34">
        <v>0.54130717384460503</v>
      </c>
      <c r="VS65" s="34">
        <v>0.54058457191560005</v>
      </c>
      <c r="VT65" s="34">
        <v>0.540206198274644</v>
      </c>
      <c r="VU65" s="34">
        <v>0.54017041181303904</v>
      </c>
      <c r="VV65" s="34">
        <v>0.54033877723386903</v>
      </c>
      <c r="VW65" s="34">
        <v>0.54052769278340396</v>
      </c>
      <c r="VX65" s="34">
        <v>0.54023460454940808</v>
      </c>
      <c r="VY65" s="34">
        <v>0.53966279468735801</v>
      </c>
      <c r="VZ65" s="34">
        <v>0.53914107281208701</v>
      </c>
      <c r="WA65" s="34">
        <v>0.53837354642326607</v>
      </c>
      <c r="WB65" s="34">
        <v>0.53717384483813901</v>
      </c>
      <c r="WC65" s="34">
        <v>0.53540404073365599</v>
      </c>
      <c r="WD65" s="34">
        <v>0.53308194636260697</v>
      </c>
      <c r="WE65" s="34">
        <v>0.53016410566975203</v>
      </c>
      <c r="WF65" s="34">
        <v>0.52660948577594302</v>
      </c>
      <c r="WG65" s="34">
        <v>0.52245197998730297</v>
      </c>
      <c r="WH65" s="34">
        <v>0.51799609038697803</v>
      </c>
      <c r="WI65" s="34">
        <v>0.51350623458612699</v>
      </c>
      <c r="WJ65" s="34">
        <v>0.50828400916674699</v>
      </c>
      <c r="WK65" s="34">
        <v>0.50272689231775602</v>
      </c>
      <c r="WL65" s="34">
        <v>0.49729523267036002</v>
      </c>
      <c r="WM65" s="34">
        <v>0.49212776544506603</v>
      </c>
      <c r="WN65" s="34">
        <v>0.48705691693261799</v>
      </c>
      <c r="WO65" s="34">
        <v>0.48139268075582203</v>
      </c>
      <c r="WP65" s="34">
        <v>0.47696722586518803</v>
      </c>
      <c r="WQ65" s="34">
        <v>0.47433686589457802</v>
      </c>
      <c r="WR65" s="34">
        <v>0.47329845007312699</v>
      </c>
      <c r="WS65" s="34">
        <v>0.47413989395650197</v>
      </c>
      <c r="WT65" s="34">
        <v>0.475723302583206</v>
      </c>
      <c r="WU65" s="34">
        <v>0.47736274354834896</v>
      </c>
      <c r="WV65" s="34">
        <v>0.47901612452248898</v>
      </c>
      <c r="WW65" s="34">
        <v>0.48068509159781397</v>
      </c>
      <c r="WX65" s="34">
        <v>0.482347568154601</v>
      </c>
      <c r="WY65" s="34">
        <v>0.48397400891132597</v>
      </c>
      <c r="WZ65" s="34">
        <v>0.48555765531212502</v>
      </c>
      <c r="XA65" s="34">
        <v>0.48707159683310602</v>
      </c>
      <c r="XB65" s="34">
        <v>0.48847542562643298</v>
      </c>
      <c r="XC65" s="34">
        <v>0.48975754686485901</v>
      </c>
      <c r="XD65" s="34">
        <v>0.49089396879192898</v>
      </c>
      <c r="XE65" s="34">
        <v>0.49183377031884495</v>
      </c>
      <c r="XF65" s="34">
        <v>0.49257818500298794</v>
      </c>
      <c r="XG65" s="34">
        <v>0.49312170033005104</v>
      </c>
      <c r="XH65" t="s">
        <v>843</v>
      </c>
      <c r="XI65" t="s">
        <v>1300</v>
      </c>
      <c r="XJ65" s="34">
        <v>0.65381650043759398</v>
      </c>
      <c r="XK65" s="34">
        <v>0.65928771344650794</v>
      </c>
      <c r="XL65" s="34">
        <v>0.666172290769521</v>
      </c>
      <c r="XM65" s="34">
        <v>0.67319469627662598</v>
      </c>
      <c r="XN65" s="34">
        <v>0.67980430967780803</v>
      </c>
      <c r="XO65" s="34">
        <v>0.68658143117720305</v>
      </c>
      <c r="XP65" s="34">
        <v>0.69113867886703506</v>
      </c>
      <c r="XQ65" s="34">
        <v>0.69249184626112092</v>
      </c>
      <c r="XR65" s="34">
        <v>0.69222105059377792</v>
      </c>
      <c r="XS65" s="34">
        <v>0.69068365540425603</v>
      </c>
      <c r="XT65" s="34">
        <v>0.68787007913849807</v>
      </c>
      <c r="XU65" s="34">
        <v>0.68412854463116801</v>
      </c>
      <c r="XV65" s="34">
        <v>0.67891838715077202</v>
      </c>
      <c r="XW65" s="34">
        <v>0.67286426720023096</v>
      </c>
      <c r="XX65" s="34">
        <v>0.66679677375892898</v>
      </c>
      <c r="XY65" s="34">
        <v>0.66081874818222597</v>
      </c>
      <c r="XZ65" s="34">
        <v>0.65527464948052294</v>
      </c>
      <c r="YA65" s="34">
        <v>0.649120853461845</v>
      </c>
      <c r="YB65" s="34">
        <v>0.64394831113390794</v>
      </c>
      <c r="YC65" s="34">
        <v>0.64160611219512598</v>
      </c>
      <c r="YD65" s="34">
        <v>0.64138158082331498</v>
      </c>
      <c r="YE65" s="34">
        <v>0.6425933166201141</v>
      </c>
      <c r="YF65" s="34">
        <v>0.64189018252007901</v>
      </c>
      <c r="YG65" s="34">
        <v>0.637076446283252</v>
      </c>
      <c r="YH65" s="34">
        <v>0.63173109932262106</v>
      </c>
      <c r="YI65" s="34">
        <v>0.62733689101046797</v>
      </c>
      <c r="YJ65" s="34">
        <v>0.62312348358449898</v>
      </c>
      <c r="YK65" s="34">
        <v>0.620122604092888</v>
      </c>
      <c r="YL65" s="34">
        <v>0.61667482778968297</v>
      </c>
      <c r="YM65" s="34">
        <v>0.61214761266388107</v>
      </c>
      <c r="YN65" s="34">
        <v>0.60735710670571197</v>
      </c>
      <c r="YO65" s="34">
        <v>0.60272691524401201</v>
      </c>
      <c r="YP65" s="34">
        <v>0.59927194224597702</v>
      </c>
      <c r="YQ65" s="34">
        <v>0.59544505379123502</v>
      </c>
      <c r="YR65" s="34">
        <v>0.59111814265283003</v>
      </c>
      <c r="YS65" s="34">
        <v>0.58699037760419004</v>
      </c>
      <c r="YT65" s="34">
        <v>0.58262569937617203</v>
      </c>
      <c r="YU65" s="34">
        <v>0.578529295913499</v>
      </c>
      <c r="YV65" s="34">
        <v>0.57484734422207306</v>
      </c>
      <c r="YW65" s="34">
        <v>0.570781247109578</v>
      </c>
      <c r="YX65" s="34">
        <v>0.56609588555311807</v>
      </c>
      <c r="YY65" s="34">
        <v>0.56082340996521896</v>
      </c>
      <c r="YZ65" s="34">
        <v>0.55462380540290401</v>
      </c>
      <c r="ZA65" s="34">
        <v>0.54870570051376799</v>
      </c>
      <c r="ZB65" s="34">
        <v>0.54330625327371695</v>
      </c>
      <c r="ZC65" s="34">
        <v>0.53716734413007894</v>
      </c>
      <c r="ZD65" s="34">
        <v>0.530062632637464</v>
      </c>
      <c r="ZE65" s="34">
        <v>0.52190992061799002</v>
      </c>
      <c r="ZF65" s="34">
        <v>0.51376297801896098</v>
      </c>
      <c r="ZG65" s="34">
        <v>0.50584691268797</v>
      </c>
      <c r="ZH65" s="34">
        <v>0.49742641492776996</v>
      </c>
      <c r="ZI65" s="34">
        <v>0.490631309751133</v>
      </c>
      <c r="ZJ65" s="34">
        <v>0.48639502027459697</v>
      </c>
      <c r="ZK65" s="34">
        <v>0.48321684703789997</v>
      </c>
      <c r="ZL65" s="34">
        <v>0.48077390949843496</v>
      </c>
      <c r="ZM65" s="34">
        <v>0.47892119045861004</v>
      </c>
      <c r="ZN65" s="34">
        <v>0.47766453778547996</v>
      </c>
      <c r="ZO65" s="34">
        <v>0.47700913369227699</v>
      </c>
      <c r="ZP65" s="34">
        <v>0.47680689824975098</v>
      </c>
      <c r="ZQ65" s="34">
        <v>0.476916478424114</v>
      </c>
      <c r="ZR65" s="34">
        <v>0.47683492956040402</v>
      </c>
      <c r="ZS65" s="34">
        <v>0.47670236695173202</v>
      </c>
      <c r="ZT65" s="34">
        <v>0.476821985165162</v>
      </c>
      <c r="ZU65" s="34">
        <v>0.47682391512043099</v>
      </c>
      <c r="ZV65" s="34">
        <v>0.47646922165853101</v>
      </c>
      <c r="ZW65" s="34">
        <v>0.47560363107702303</v>
      </c>
      <c r="ZX65" s="34">
        <v>0.47418510111658202</v>
      </c>
      <c r="ZY65" s="34">
        <v>0.47212473008920197</v>
      </c>
      <c r="ZZ65" s="34">
        <v>0.46933984528561296</v>
      </c>
      <c r="AAA65" s="34">
        <v>0.46582984282088702</v>
      </c>
      <c r="AAB65" s="34">
        <v>0.46184728190812796</v>
      </c>
      <c r="AAC65" s="34">
        <v>0.45759491527042701</v>
      </c>
      <c r="AAD65" s="34">
        <v>0.45242258542525299</v>
      </c>
      <c r="AAE65" s="34">
        <v>0.44676746319319599</v>
      </c>
      <c r="AAF65" s="34">
        <v>0.44107633980099697</v>
      </c>
      <c r="AAG65" s="34">
        <v>0.43551372667786098</v>
      </c>
      <c r="AAH65" s="34">
        <v>0.42998495862105995</v>
      </c>
      <c r="AAI65" s="34">
        <v>0.42384229335876999</v>
      </c>
      <c r="AAJ65" s="34">
        <v>0.41888267495930998</v>
      </c>
      <c r="AAK65" s="34">
        <v>0.41565885451455897</v>
      </c>
      <c r="AAL65" s="34">
        <v>0.41396494311912302</v>
      </c>
      <c r="AAM65" s="34">
        <v>0.41411162755143599</v>
      </c>
      <c r="AAN65" s="34">
        <v>0.41502547239715498</v>
      </c>
      <c r="AAO65" s="34">
        <v>0.416055545992145</v>
      </c>
      <c r="AAP65" s="34">
        <v>0.41717982035859996</v>
      </c>
      <c r="AAQ65" s="34">
        <v>0.41842644852792299</v>
      </c>
      <c r="AAR65" s="34">
        <v>0.419789609332478</v>
      </c>
      <c r="AAS65" s="34">
        <v>0.42123793983800395</v>
      </c>
      <c r="AAT65" s="34">
        <v>0.42272691282553504</v>
      </c>
      <c r="AAU65" s="34">
        <v>0.42422123970511399</v>
      </c>
      <c r="AAV65" s="34">
        <v>0.42568918967778901</v>
      </c>
      <c r="AAW65" s="34">
        <v>0.42707414353277601</v>
      </c>
      <c r="AAX65" s="34">
        <v>0.42833284908457103</v>
      </c>
      <c r="AAY65" s="34">
        <v>0.42944964816382203</v>
      </c>
      <c r="AAZ65" s="34">
        <v>0.43042691749527701</v>
      </c>
      <c r="ABA65" s="34">
        <v>0.43120254201645897</v>
      </c>
      <c r="ABB65" s="34">
        <v>0.43172967091159897</v>
      </c>
      <c r="ABC65" s="34">
        <v>0.43198650272308903</v>
      </c>
      <c r="ABD65" s="34">
        <v>0.43189953476841902</v>
      </c>
      <c r="ABE65" s="34">
        <v>0.43147818128094301</v>
      </c>
      <c r="ABF65" s="34">
        <v>0.43078502854286299</v>
      </c>
      <c r="ABG65" t="s">
        <v>843</v>
      </c>
      <c r="ABH65" t="s">
        <v>843</v>
      </c>
      <c r="ABI65" t="s">
        <v>1300</v>
      </c>
      <c r="ABJ65" s="34">
        <v>0.60072312022247099</v>
      </c>
      <c r="ABK65" s="34">
        <v>0.60463739219380896</v>
      </c>
      <c r="ABL65" s="34">
        <v>0.60978318343224103</v>
      </c>
      <c r="ABM65" s="34">
        <v>0.61462767296619392</v>
      </c>
      <c r="ABN65" s="34">
        <v>0.61892369152235605</v>
      </c>
      <c r="ABO65" s="34">
        <v>0.62387326043953595</v>
      </c>
      <c r="ABP65" s="34">
        <v>0.629566857936805</v>
      </c>
      <c r="ABQ65" s="34">
        <v>0.63625050059894495</v>
      </c>
      <c r="ABR65" s="34">
        <v>0.642803492000389</v>
      </c>
      <c r="ABS65" s="34">
        <v>0.64881414502423895</v>
      </c>
      <c r="ABT65" s="34">
        <v>0.65508111975984706</v>
      </c>
      <c r="ABU65" s="34">
        <v>0.65941640242607802</v>
      </c>
      <c r="ABV65" s="34">
        <v>0.66052800695768199</v>
      </c>
      <c r="ABW65" s="34">
        <v>0.66020447277605199</v>
      </c>
      <c r="ABX65" s="34">
        <v>0.65899734148933997</v>
      </c>
      <c r="ABY65" s="34">
        <v>0.65679610890816609</v>
      </c>
      <c r="ABZ65" s="34">
        <v>0.65373851897756396</v>
      </c>
      <c r="ACA65" s="34">
        <v>0.64939621339988407</v>
      </c>
      <c r="ACB65" s="34">
        <v>0.6449665809026639</v>
      </c>
      <c r="ACC65" s="34">
        <v>0.64119317854802704</v>
      </c>
      <c r="ACD65" s="34">
        <v>0.638055672723707</v>
      </c>
      <c r="ACE65" s="34">
        <v>0.63606142575176894</v>
      </c>
      <c r="ACF65" s="34">
        <v>0.63390750976281407</v>
      </c>
      <c r="ACG65" s="34">
        <v>0.63203536546899797</v>
      </c>
      <c r="ACH65" s="34">
        <v>0.63207922441828801</v>
      </c>
      <c r="ACI65" s="34">
        <v>0.63343671076853603</v>
      </c>
      <c r="ACJ65" s="34">
        <v>0.63536696421644301</v>
      </c>
      <c r="ACK65" s="34">
        <v>0.63526141218823806</v>
      </c>
      <c r="ACL65" s="34">
        <v>0.63130704966526496</v>
      </c>
      <c r="ACM65" s="34">
        <v>0.62686635650025901</v>
      </c>
      <c r="ACN65" s="34">
        <v>0.62333568055321997</v>
      </c>
      <c r="ACO65" s="34">
        <v>0.61995585634569206</v>
      </c>
      <c r="ACP65" s="34">
        <v>0.61774252513017203</v>
      </c>
      <c r="ACQ65" s="34">
        <v>0.61508107398427203</v>
      </c>
      <c r="ACR65" s="34">
        <v>0.61136227903358897</v>
      </c>
      <c r="ACS65" s="34">
        <v>0.60736864772363897</v>
      </c>
      <c r="ACT65" s="34">
        <v>0.60350500891112002</v>
      </c>
      <c r="ACU65" s="34">
        <v>0.60077690013045104</v>
      </c>
      <c r="ACV65" s="34">
        <v>0.597618464529039</v>
      </c>
      <c r="ACW65" s="34">
        <v>0.59388990756987903</v>
      </c>
      <c r="ACX65" s="34">
        <v>0.59030085310698799</v>
      </c>
      <c r="ACY65" s="34">
        <v>0.58643101939382702</v>
      </c>
      <c r="ACZ65" s="34">
        <v>0.58281032497406893</v>
      </c>
      <c r="ADA65" s="34">
        <v>0.57963127257519997</v>
      </c>
      <c r="ADB65" s="34">
        <v>0.57610856795350596</v>
      </c>
      <c r="ADC65" s="34">
        <v>0.57201379199615798</v>
      </c>
      <c r="ADD65" s="34">
        <v>0.56740144193659503</v>
      </c>
      <c r="ADE65" s="34">
        <v>0.56193707707033902</v>
      </c>
      <c r="ADF65" s="34">
        <v>0.55681331567118197</v>
      </c>
      <c r="ADG65" s="34">
        <v>0.55227356465823096</v>
      </c>
      <c r="ADH65" s="34">
        <v>0.54705729119109103</v>
      </c>
      <c r="ADI65" s="34">
        <v>0.54091767683441905</v>
      </c>
      <c r="ADJ65" s="34">
        <v>0.533759298018052</v>
      </c>
      <c r="ADK65" s="34">
        <v>0.52661025620825797</v>
      </c>
      <c r="ADL65" s="34">
        <v>0.51967931190764094</v>
      </c>
      <c r="ADM65" s="34">
        <v>0.51221349201393596</v>
      </c>
      <c r="ADN65" s="34">
        <v>0.50635659837232405</v>
      </c>
      <c r="ADO65" s="34">
        <v>0.50305096586648801</v>
      </c>
      <c r="ADP65" s="34">
        <v>0.50075811664689707</v>
      </c>
      <c r="ADQ65" s="34">
        <v>0.49913867874650397</v>
      </c>
      <c r="ADR65" s="34">
        <v>0.49803463388862496</v>
      </c>
      <c r="ADS65" s="34">
        <v>0.49742680914876097</v>
      </c>
      <c r="ADT65" s="34">
        <v>0.49732494050423598</v>
      </c>
      <c r="ADU65" s="34">
        <v>0.497588716897573</v>
      </c>
      <c r="ADV65" s="34">
        <v>0.49806726447292698</v>
      </c>
      <c r="ADW65" s="34">
        <v>0.49825272658810699</v>
      </c>
      <c r="ADX65" s="34">
        <v>0.498313203685114</v>
      </c>
      <c r="ADY65" s="34">
        <v>0.49856345680903502</v>
      </c>
      <c r="ADZ65" s="34">
        <v>0.49864558060963904</v>
      </c>
      <c r="AEA65" s="34">
        <v>0.49832957149886903</v>
      </c>
      <c r="AEB65" s="34">
        <v>0.49745083427041403</v>
      </c>
      <c r="AEC65" s="34">
        <v>0.49598467042044397</v>
      </c>
      <c r="AED65" s="34">
        <v>0.49386030316270696</v>
      </c>
      <c r="AEE65" s="34">
        <v>0.49100512982447297</v>
      </c>
      <c r="AEF65" s="34">
        <v>0.48742694460095298</v>
      </c>
      <c r="AEG65" s="34">
        <v>0.48340437524676505</v>
      </c>
      <c r="AEH65" s="34">
        <v>0.479157854708607</v>
      </c>
      <c r="AEI65" s="34">
        <v>0.47400823474169301</v>
      </c>
      <c r="AEJ65" s="34">
        <v>0.46839538617555804</v>
      </c>
      <c r="AEK65" s="34">
        <v>0.46277807085602801</v>
      </c>
      <c r="AEL65" s="34">
        <v>0.45731912774717998</v>
      </c>
      <c r="AEM65" s="34">
        <v>0.45189729397638201</v>
      </c>
      <c r="AEN65" s="34">
        <v>0.445819676424139</v>
      </c>
      <c r="AEO65" s="34">
        <v>0.44095211234569498</v>
      </c>
      <c r="AEP65" s="34">
        <v>0.43786739257945401</v>
      </c>
      <c r="AEQ65" s="34">
        <v>0.43633700028547501</v>
      </c>
      <c r="AER65" s="34">
        <v>0.43667593409894401</v>
      </c>
      <c r="AES65" s="34">
        <v>0.43777001705447199</v>
      </c>
      <c r="AET65" s="34">
        <v>0.43893433908874302</v>
      </c>
      <c r="AEU65" s="34">
        <v>0.440138858686692</v>
      </c>
      <c r="AEV65" s="34">
        <v>0.44142394192352902</v>
      </c>
      <c r="AEW65" s="34">
        <v>0.44280002068240099</v>
      </c>
      <c r="AEX65" s="34">
        <v>0.44424012867565205</v>
      </c>
      <c r="AEY65" s="34">
        <v>0.44571725451371497</v>
      </c>
      <c r="AEZ65" s="34">
        <v>0.44721469843865203</v>
      </c>
      <c r="AFA65" s="34">
        <v>0.448705612807279</v>
      </c>
      <c r="AFB65" s="34">
        <v>0.45014003195513902</v>
      </c>
      <c r="AFC65" s="34">
        <v>0.45147878843456396</v>
      </c>
      <c r="AFD65" s="34">
        <v>0.45269938126509901</v>
      </c>
      <c r="AFE65" s="34">
        <v>0.45379645544178504</v>
      </c>
      <c r="AFF65" s="34">
        <v>0.45471610285826203</v>
      </c>
      <c r="AFG65" t="s">
        <v>843</v>
      </c>
      <c r="AFH65" t="s">
        <v>843</v>
      </c>
      <c r="AFI65" s="34">
        <v>0.80618999999999996</v>
      </c>
      <c r="AFJ65" s="34">
        <v>0.8009099999999999</v>
      </c>
      <c r="AFK65" s="34">
        <v>0.79543999999999992</v>
      </c>
      <c r="AFL65" s="34">
        <v>0.79010999999999998</v>
      </c>
      <c r="AFM65" s="34">
        <v>0.78483000000000003</v>
      </c>
      <c r="AFN65" s="34">
        <v>0.77939999999999998</v>
      </c>
      <c r="AFO65" s="34">
        <v>0.77394999999999992</v>
      </c>
      <c r="AFP65" s="34">
        <v>0.76859999999999995</v>
      </c>
      <c r="AFQ65" s="34">
        <v>0.76878000000000002</v>
      </c>
      <c r="AFR65" s="34">
        <v>0.76555000000000006</v>
      </c>
      <c r="AFS65" s="34">
        <v>0.76275000000000004</v>
      </c>
      <c r="AFT65" s="34">
        <v>0.76159999999999994</v>
      </c>
      <c r="AFU65" s="34">
        <v>0.76066999999999996</v>
      </c>
      <c r="AFV65" s="34">
        <v>0.75931999999999999</v>
      </c>
      <c r="AFW65" s="34">
        <v>0.75712999999999997</v>
      </c>
      <c r="AFX65" s="34">
        <v>0.75495999999999996</v>
      </c>
      <c r="AFY65" s="34">
        <v>0.75390000000000001</v>
      </c>
      <c r="AFZ65" s="34">
        <v>0.73078999999999994</v>
      </c>
      <c r="AGA65" s="34">
        <v>0.75816000000000006</v>
      </c>
      <c r="AGB65" t="s">
        <v>843</v>
      </c>
      <c r="AGC65" t="s">
        <v>843</v>
      </c>
      <c r="AGD65" t="s">
        <v>843</v>
      </c>
      <c r="AGE65" t="s">
        <v>843</v>
      </c>
      <c r="AGF65" s="34">
        <v>3.6768306046724319E-2</v>
      </c>
      <c r="AGG65" t="s">
        <v>843</v>
      </c>
      <c r="AGH65" t="s">
        <v>843</v>
      </c>
      <c r="AGI65" t="s">
        <v>843</v>
      </c>
      <c r="AGJ65" t="s">
        <v>843</v>
      </c>
      <c r="AGK65" t="s">
        <v>843</v>
      </c>
      <c r="AGL65" t="s">
        <v>843</v>
      </c>
      <c r="AGM65" t="s">
        <v>843</v>
      </c>
      <c r="AGN65" t="s">
        <v>843</v>
      </c>
      <c r="AGO65" s="34">
        <v>0.38200000000000001</v>
      </c>
      <c r="AGP65" s="34">
        <v>2019</v>
      </c>
      <c r="AGQ65" t="s">
        <v>832</v>
      </c>
      <c r="AGR65" t="s">
        <v>843</v>
      </c>
      <c r="AGS65" s="34">
        <v>1E-3</v>
      </c>
      <c r="AGT65" s="34">
        <v>2019</v>
      </c>
      <c r="AGU65" t="s">
        <v>832</v>
      </c>
      <c r="AGV65" t="s">
        <v>843</v>
      </c>
      <c r="AGW65" s="34">
        <v>0.03</v>
      </c>
      <c r="AGX65" s="34">
        <v>2019</v>
      </c>
      <c r="AGY65" t="s">
        <v>832</v>
      </c>
      <c r="AGZ65" t="s">
        <v>843</v>
      </c>
      <c r="AHA65" s="34">
        <v>0.247</v>
      </c>
      <c r="AHB65" s="34">
        <v>2019</v>
      </c>
      <c r="AHC65" t="s">
        <v>832</v>
      </c>
      <c r="AHD65" t="s">
        <v>843</v>
      </c>
      <c r="AHE65" s="34">
        <v>0</v>
      </c>
      <c r="AHF65" s="34">
        <v>2020</v>
      </c>
      <c r="AHG65" t="s">
        <v>832</v>
      </c>
      <c r="AHH65" t="s">
        <v>843</v>
      </c>
      <c r="AHI65" t="s">
        <v>830</v>
      </c>
      <c r="AHJ65" s="34">
        <v>0.37015524506568909</v>
      </c>
      <c r="AHK65" s="34">
        <v>0.39925107359886169</v>
      </c>
      <c r="AHL65" s="34">
        <v>0.41976997256278992</v>
      </c>
      <c r="AHM65" s="34">
        <v>0.41935673356056213</v>
      </c>
      <c r="AHN65" s="34">
        <v>0.41797825694084167</v>
      </c>
      <c r="AHO65" t="s">
        <v>843</v>
      </c>
      <c r="AHP65" s="34"/>
      <c r="AHQ65" s="34"/>
      <c r="AHR65" s="34"/>
      <c r="AHS65" s="34"/>
      <c r="AHT65" s="34"/>
      <c r="AHU65" t="s">
        <v>843</v>
      </c>
      <c r="AHV65" s="34">
        <v>0.40469101071357727</v>
      </c>
      <c r="AHW65" s="34">
        <v>0.42033693194389343</v>
      </c>
      <c r="AHX65" s="34">
        <v>0.43158885836601257</v>
      </c>
      <c r="AHY65" s="34">
        <v>0.42234697937965393</v>
      </c>
      <c r="AHZ65" s="34">
        <v>0.42822584509849548</v>
      </c>
      <c r="AIA65" t="s">
        <v>832</v>
      </c>
      <c r="AIB65" t="s">
        <v>843</v>
      </c>
      <c r="AIC65" s="34">
        <v>0.4101482629776001</v>
      </c>
      <c r="AID65" s="34">
        <v>0.42446652054786682</v>
      </c>
      <c r="AIE65" s="34">
        <v>0.43251857161521912</v>
      </c>
      <c r="AIF65" s="34">
        <v>0.42188370227813721</v>
      </c>
      <c r="AIG65" s="34">
        <v>0.42590945959091187</v>
      </c>
      <c r="AIH65" t="s">
        <v>924</v>
      </c>
      <c r="AII65" t="s">
        <v>843</v>
      </c>
      <c r="AIJ65" s="34">
        <v>0.42183047533035278</v>
      </c>
      <c r="AIK65" s="34">
        <v>0.43752601742744446</v>
      </c>
      <c r="AIL65" s="34">
        <v>0.44782000780105591</v>
      </c>
      <c r="AIM65" s="34">
        <v>0.43177798390388489</v>
      </c>
      <c r="AIN65" s="34">
        <v>0.43068000674247742</v>
      </c>
      <c r="AIO65" t="s">
        <v>1607</v>
      </c>
      <c r="AIP65" s="34">
        <v>0.43337002396583557</v>
      </c>
      <c r="AIQ65" t="s">
        <v>843</v>
      </c>
      <c r="AIR65" s="34">
        <v>0.43988999999999995</v>
      </c>
      <c r="AIS65" s="34">
        <v>0.44018000000000002</v>
      </c>
      <c r="AIT65" s="34">
        <v>0.43648000000000003</v>
      </c>
      <c r="AIU65" s="34">
        <v>0.43258000000000002</v>
      </c>
      <c r="AIV65" s="34">
        <v>0.42832999999999999</v>
      </c>
      <c r="AIW65" s="34">
        <v>0.42276000000000002</v>
      </c>
      <c r="AIX65" t="s">
        <v>843</v>
      </c>
      <c r="AIY65" s="34">
        <v>5.2380000000000003E-2</v>
      </c>
      <c r="AIZ65" s="34">
        <v>4.4809999999999996E-2</v>
      </c>
      <c r="AJA65" s="34">
        <v>4.0800000000000003E-2</v>
      </c>
      <c r="AJB65" s="34">
        <v>3.9580000000000004E-2</v>
      </c>
      <c r="AJC65" s="34">
        <v>3.6200000000000003E-2</v>
      </c>
      <c r="AJD65" s="34">
        <v>3.4369999999999998E-2</v>
      </c>
      <c r="AJE65" t="s">
        <v>843</v>
      </c>
      <c r="AJF65" s="34">
        <v>8.6116693913936615E-2</v>
      </c>
      <c r="AJG65" s="34">
        <v>8.5425272583961487E-2</v>
      </c>
      <c r="AJH65" s="34">
        <v>7.3871545493602753E-2</v>
      </c>
      <c r="AJI65" s="34">
        <v>6.486019492149353E-2</v>
      </c>
      <c r="AJJ65" s="34">
        <v>5.7801712304353714E-2</v>
      </c>
      <c r="AJK65" t="s">
        <v>830</v>
      </c>
      <c r="AJL65" t="s">
        <v>843</v>
      </c>
      <c r="AJM65" t="s">
        <v>843</v>
      </c>
      <c r="AJN65" s="34">
        <v>8.0317728221416473E-2</v>
      </c>
      <c r="AJO65" s="34">
        <v>7.0243410766124725E-2</v>
      </c>
      <c r="AJP65" s="34">
        <v>6.0370136052370071E-2</v>
      </c>
      <c r="AJQ65" s="34">
        <v>5.1164794713258743E-2</v>
      </c>
      <c r="AJR65" s="34">
        <v>2.9469521716237068E-2</v>
      </c>
      <c r="AJS65" t="s">
        <v>832</v>
      </c>
      <c r="AJT65" t="s">
        <v>843</v>
      </c>
      <c r="AJU65" t="s">
        <v>843</v>
      </c>
      <c r="AJV65" t="s">
        <v>843</v>
      </c>
      <c r="AJW65" s="34">
        <v>8.0283693969249725E-2</v>
      </c>
      <c r="AJX65" s="34">
        <v>7.9915352165699005E-2</v>
      </c>
      <c r="AJY65" s="34">
        <v>6.828521192073822E-2</v>
      </c>
      <c r="AJZ65" s="34">
        <v>5.9695858508348465E-2</v>
      </c>
      <c r="AKA65" s="34">
        <v>5.4254300892353058E-2</v>
      </c>
      <c r="AKB65" t="s">
        <v>830</v>
      </c>
      <c r="AKC65" t="s">
        <v>843</v>
      </c>
      <c r="AKD65" t="s">
        <v>843</v>
      </c>
      <c r="AKE65" t="s">
        <v>843</v>
      </c>
      <c r="AKF65" s="34">
        <v>7.5419805943965912E-2</v>
      </c>
      <c r="AKG65" s="34">
        <v>6.5636545419692993E-2</v>
      </c>
      <c r="AKH65" s="34">
        <v>5.6177377700805664E-2</v>
      </c>
      <c r="AKI65" s="34">
        <v>4.8891581594944E-2</v>
      </c>
      <c r="AKJ65" s="34">
        <v>2.9600517824292183E-2</v>
      </c>
      <c r="AKK65" t="s">
        <v>832</v>
      </c>
      <c r="AKL65" t="s">
        <v>843</v>
      </c>
      <c r="AKM65" s="34">
        <v>12850</v>
      </c>
      <c r="AKN65" t="s">
        <v>832</v>
      </c>
      <c r="AKO65" t="s">
        <v>843</v>
      </c>
      <c r="AKP65" s="34">
        <v>10152.7275390625</v>
      </c>
      <c r="AKQ65" t="s">
        <v>830</v>
      </c>
      <c r="AKR65" t="s">
        <v>843</v>
      </c>
      <c r="AKS65" s="34">
        <v>11560.3301997039</v>
      </c>
      <c r="AKT65" t="s">
        <v>832</v>
      </c>
      <c r="AKU65" t="s">
        <v>843</v>
      </c>
      <c r="AKV65" s="34">
        <v>12720.2156397612</v>
      </c>
      <c r="AKW65" t="s">
        <v>832</v>
      </c>
      <c r="AKX65" t="s">
        <v>843</v>
      </c>
      <c r="AKY65" s="34">
        <v>0.40436539053916931</v>
      </c>
      <c r="AKZ65" s="34">
        <v>0.43718421459197998</v>
      </c>
      <c r="ALA65" s="34">
        <v>0.43858456611633301</v>
      </c>
      <c r="ALB65" s="34">
        <v>0.43291535973548889</v>
      </c>
      <c r="ALC65" s="34">
        <v>0.42518487572669983</v>
      </c>
      <c r="ALD65" t="s">
        <v>830</v>
      </c>
      <c r="ALE65" t="s">
        <v>843</v>
      </c>
      <c r="ALF65" t="s">
        <v>843</v>
      </c>
      <c r="ALG65" t="s">
        <v>843</v>
      </c>
      <c r="ALH65" s="34">
        <v>0.43890118598937988</v>
      </c>
      <c r="ALI65" s="34">
        <v>0.45827010273933411</v>
      </c>
      <c r="ALJ65" s="34">
        <v>0.45040342211723328</v>
      </c>
      <c r="ALK65" s="34">
        <v>0.43590554594993591</v>
      </c>
      <c r="ALL65" s="34">
        <v>0.43543243408203125</v>
      </c>
      <c r="ALM65" t="s">
        <v>832</v>
      </c>
    </row>
    <row r="66" spans="1:1001">
      <c r="A66" t="s">
        <v>422</v>
      </c>
      <c r="B66" t="s">
        <v>38</v>
      </c>
      <c r="C66" t="s">
        <v>253</v>
      </c>
      <c r="D66" s="34">
        <v>3.4226033836603165E-2</v>
      </c>
      <c r="E66" t="s">
        <v>432</v>
      </c>
      <c r="F66" s="34">
        <v>4.097268357872963E-2</v>
      </c>
      <c r="G66" t="s">
        <v>1464</v>
      </c>
      <c r="H66" s="34">
        <v>4.3220944702625275E-2</v>
      </c>
      <c r="I66" t="s">
        <v>1294</v>
      </c>
      <c r="J66" s="34">
        <v>3.8317888975143433E-2</v>
      </c>
      <c r="K66" t="s">
        <v>1521</v>
      </c>
      <c r="L66" s="34"/>
      <c r="M66" t="s">
        <v>432</v>
      </c>
      <c r="N66" s="34">
        <v>0.47503116726875305</v>
      </c>
      <c r="O66" s="34">
        <v>0.60444241762161255</v>
      </c>
      <c r="P66" t="s">
        <v>432</v>
      </c>
      <c r="Q66" s="34">
        <v>0.47503116726875305</v>
      </c>
      <c r="R66" t="s">
        <v>432</v>
      </c>
      <c r="S66" s="34">
        <v>0.77249830961227417</v>
      </c>
      <c r="T66" t="s">
        <v>432</v>
      </c>
      <c r="U66" s="34">
        <v>0.4291418194770813</v>
      </c>
      <c r="V66" t="s">
        <v>432</v>
      </c>
      <c r="W66" t="s">
        <v>843</v>
      </c>
      <c r="X66" t="s">
        <v>1464</v>
      </c>
      <c r="Y66" s="34">
        <v>0.62110990285873413</v>
      </c>
      <c r="Z66" s="34">
        <v>0.70967626571655273</v>
      </c>
      <c r="AA66" t="s">
        <v>1464</v>
      </c>
      <c r="AB66" s="34">
        <v>0.62110990285873413</v>
      </c>
      <c r="AC66" t="s">
        <v>1464</v>
      </c>
      <c r="AD66" s="34"/>
      <c r="AE66" t="s">
        <v>1459</v>
      </c>
      <c r="AF66" s="34">
        <v>0.53691184520721436</v>
      </c>
      <c r="AG66" t="s">
        <v>1464</v>
      </c>
      <c r="AH66" t="s">
        <v>843</v>
      </c>
      <c r="AI66" t="s">
        <v>1294</v>
      </c>
      <c r="AJ66" s="34">
        <v>0.49234011769294739</v>
      </c>
      <c r="AK66" s="34">
        <v>0.60976934432983398</v>
      </c>
      <c r="AL66" t="s">
        <v>1294</v>
      </c>
      <c r="AM66" s="34">
        <v>0.49234011769294739</v>
      </c>
      <c r="AN66" t="s">
        <v>1294</v>
      </c>
      <c r="AO66" s="34">
        <v>0.77154147624969482</v>
      </c>
      <c r="AP66" t="s">
        <v>1294</v>
      </c>
      <c r="AQ66" s="34">
        <v>0.45116874575614929</v>
      </c>
      <c r="AR66" t="s">
        <v>1294</v>
      </c>
      <c r="AS66" t="s">
        <v>843</v>
      </c>
      <c r="AT66" t="s">
        <v>1521</v>
      </c>
      <c r="AU66" s="34">
        <v>0.49521136283874512</v>
      </c>
      <c r="AV66" s="34">
        <v>0.60590285062789917</v>
      </c>
      <c r="AW66" t="s">
        <v>1521</v>
      </c>
      <c r="AX66" s="34">
        <v>0.49521136283874512</v>
      </c>
      <c r="AY66" t="s">
        <v>1521</v>
      </c>
      <c r="AZ66" s="34">
        <v>0.77154147624969482</v>
      </c>
      <c r="BA66" t="s">
        <v>1521</v>
      </c>
      <c r="BB66" s="34">
        <v>0.45588096976280212</v>
      </c>
      <c r="BC66" t="s">
        <v>1521</v>
      </c>
      <c r="BD66" t="s">
        <v>843</v>
      </c>
      <c r="BE66" s="34">
        <v>0.5347767744395906</v>
      </c>
      <c r="BF66" t="s">
        <v>1594</v>
      </c>
      <c r="BG66" t="s">
        <v>843</v>
      </c>
      <c r="BH66" t="s">
        <v>432</v>
      </c>
      <c r="BI66" s="34">
        <v>3.3314530849456787</v>
      </c>
      <c r="BJ66" t="s">
        <v>819</v>
      </c>
      <c r="BK66" s="34">
        <v>2.9176750183105469</v>
      </c>
      <c r="BL66" t="s">
        <v>1294</v>
      </c>
      <c r="BM66" s="34">
        <v>3.3008124828338623</v>
      </c>
      <c r="BN66" t="s">
        <v>1521</v>
      </c>
      <c r="BO66" s="34">
        <v>3.1581425666809082</v>
      </c>
      <c r="BP66" t="s">
        <v>843</v>
      </c>
      <c r="BQ66" s="34">
        <v>2.4312875270843506</v>
      </c>
      <c r="BR66" t="s">
        <v>830</v>
      </c>
      <c r="BS66" s="34"/>
      <c r="BT66" t="s">
        <v>843</v>
      </c>
      <c r="BU66" s="34">
        <v>2.9345431327819824</v>
      </c>
      <c r="BV66" t="s">
        <v>1557</v>
      </c>
      <c r="BW66" t="s">
        <v>843</v>
      </c>
      <c r="BX66" s="34">
        <v>2.1922636032104492</v>
      </c>
      <c r="BY66" t="s">
        <v>924</v>
      </c>
      <c r="BZ66" t="s">
        <v>843</v>
      </c>
      <c r="CA66" t="s">
        <v>432</v>
      </c>
      <c r="CB66" s="34">
        <v>8.8614411652088165E-3</v>
      </c>
      <c r="CC66" s="34">
        <v>8.5770506411790848E-3</v>
      </c>
      <c r="CD66" s="34">
        <v>8.4620192646980286E-3</v>
      </c>
      <c r="CE66" s="34">
        <v>1.4112355187535286E-2</v>
      </c>
      <c r="CF66" s="34">
        <v>1.4112340286374092E-2</v>
      </c>
      <c r="CG66" t="s">
        <v>843</v>
      </c>
      <c r="CH66" t="s">
        <v>819</v>
      </c>
      <c r="CI66" s="34">
        <v>1.0530306957662106E-2</v>
      </c>
      <c r="CJ66" s="34">
        <v>1.0080974549055099E-2</v>
      </c>
      <c r="CK66" s="34">
        <v>1.0008851066231728E-2</v>
      </c>
      <c r="CL66" s="34">
        <v>1.0205751284956932E-2</v>
      </c>
      <c r="CM66" s="34">
        <v>1.0304135270416737E-2</v>
      </c>
      <c r="CN66" t="s">
        <v>843</v>
      </c>
      <c r="CO66" t="s">
        <v>1294</v>
      </c>
      <c r="CP66" s="34">
        <v>1.026580948382616E-2</v>
      </c>
      <c r="CQ66" s="34">
        <v>1.0003829374909401E-2</v>
      </c>
      <c r="CR66" s="34">
        <v>1.0099761188030243E-2</v>
      </c>
      <c r="CS66" s="34">
        <v>1.0190685279667377E-2</v>
      </c>
      <c r="CT66" s="34">
        <v>9.7364438697695732E-3</v>
      </c>
      <c r="CU66" t="s">
        <v>843</v>
      </c>
      <c r="CV66" t="s">
        <v>1521</v>
      </c>
      <c r="CW66" s="34">
        <v>9.7717270255088806E-3</v>
      </c>
      <c r="CX66" s="34">
        <v>9.6205621957778931E-3</v>
      </c>
      <c r="CY66" s="34">
        <v>9.524867869913578E-3</v>
      </c>
      <c r="CZ66" s="34">
        <v>8.8439835235476494E-3</v>
      </c>
      <c r="DA66" s="34">
        <v>6.9375215098261833E-3</v>
      </c>
      <c r="DB66" t="s">
        <v>843</v>
      </c>
      <c r="DC66" s="34">
        <v>5.6259279251098633</v>
      </c>
      <c r="DD66" s="34">
        <v>6.2139630317687988</v>
      </c>
      <c r="DE66" s="34">
        <v>6.7201619148254395</v>
      </c>
      <c r="DF66" s="34">
        <v>7.205902099609375</v>
      </c>
      <c r="DG66" s="34">
        <v>7.7111377716064453</v>
      </c>
      <c r="DH66" t="s">
        <v>1464</v>
      </c>
      <c r="DI66" t="s">
        <v>843</v>
      </c>
      <c r="DJ66" s="34">
        <v>5.9787492752075195</v>
      </c>
      <c r="DK66" s="34">
        <v>6.5258660316467285</v>
      </c>
      <c r="DL66" s="34">
        <v>7.0116062164306641</v>
      </c>
      <c r="DM66" s="34">
        <v>7.5070939064025879</v>
      </c>
      <c r="DN66" s="34">
        <v>8.0172042846679688</v>
      </c>
      <c r="DO66" t="s">
        <v>1294</v>
      </c>
      <c r="DP66" t="s">
        <v>843</v>
      </c>
      <c r="DQ66" s="34">
        <v>8.221247673034668</v>
      </c>
      <c r="DR66" t="s">
        <v>1521</v>
      </c>
      <c r="DS66" t="s">
        <v>843</v>
      </c>
      <c r="DT66" t="s">
        <v>843</v>
      </c>
      <c r="DU66" s="34">
        <v>8.5</v>
      </c>
      <c r="DV66" t="s">
        <v>1461</v>
      </c>
      <c r="DW66" t="s">
        <v>843</v>
      </c>
      <c r="DX66" t="s">
        <v>843</v>
      </c>
      <c r="DY66" t="s">
        <v>432</v>
      </c>
      <c r="DZ66" s="34">
        <v>-7.21010472625494E-3</v>
      </c>
      <c r="EA66" s="34">
        <v>-8.3947721868753433E-3</v>
      </c>
      <c r="EB66" s="34">
        <v>-7.4830482481047511E-4</v>
      </c>
      <c r="EC66" s="34">
        <v>-3.4765857271850109E-3</v>
      </c>
      <c r="ED66" s="34">
        <v>-1.6505997627973557E-2</v>
      </c>
      <c r="EE66" t="s">
        <v>843</v>
      </c>
      <c r="EF66" t="s">
        <v>819</v>
      </c>
      <c r="EG66" s="34">
        <v>1.0946410475298762E-3</v>
      </c>
      <c r="EH66" s="34">
        <v>5.3119491785764694E-3</v>
      </c>
      <c r="EI66" s="34">
        <v>8.3223516121506691E-3</v>
      </c>
      <c r="EJ66" s="34">
        <v>8.7445527315139771E-3</v>
      </c>
      <c r="EK66" s="34">
        <v>5.6872661225497723E-3</v>
      </c>
      <c r="EL66" t="s">
        <v>843</v>
      </c>
      <c r="EM66" t="s">
        <v>1294</v>
      </c>
      <c r="EN66" s="34">
        <v>-1.2037822743877769E-3</v>
      </c>
      <c r="EO66" s="34">
        <v>4.7565433196723461E-3</v>
      </c>
      <c r="EP66" s="34">
        <v>-2.6211801450699568E-3</v>
      </c>
      <c r="EQ66" s="34">
        <v>1.2325209099799395E-3</v>
      </c>
      <c r="ER66" s="34">
        <v>-5.2362964488565922E-3</v>
      </c>
      <c r="ES66" t="s">
        <v>843</v>
      </c>
      <c r="ET66" t="s">
        <v>1521</v>
      </c>
      <c r="EU66" s="34">
        <v>2.5718985125422478E-3</v>
      </c>
      <c r="EV66" s="34">
        <v>2.5471961125731468E-3</v>
      </c>
      <c r="EW66" s="34">
        <v>4.8726005479693413E-3</v>
      </c>
      <c r="EX66" s="34">
        <v>-8.6027442011982203E-4</v>
      </c>
      <c r="EY66" s="34">
        <v>1.5293956734240055E-2</v>
      </c>
      <c r="EZ66" t="s">
        <v>843</v>
      </c>
      <c r="FA66" t="s">
        <v>1594</v>
      </c>
      <c r="FB66" s="34">
        <v>1.011610496789217E-3</v>
      </c>
      <c r="FC66" s="34">
        <v>-4.4461730867624283E-3</v>
      </c>
      <c r="FD66" s="34">
        <v>-1.076804255717434E-4</v>
      </c>
      <c r="FE66" s="34">
        <v>3.6933913361281157E-3</v>
      </c>
      <c r="FF66" s="34">
        <v>9.0991389006376266E-3</v>
      </c>
      <c r="FG66" t="s">
        <v>843</v>
      </c>
      <c r="FH66" s="34"/>
      <c r="FI66" s="34"/>
      <c r="FJ66" s="34"/>
      <c r="FK66" s="34"/>
      <c r="FL66" s="34"/>
      <c r="FM66" t="s">
        <v>843</v>
      </c>
      <c r="FN66" t="s">
        <v>843</v>
      </c>
      <c r="FO66" s="34">
        <v>0.69546000000000008</v>
      </c>
      <c r="FP66" t="s">
        <v>1462</v>
      </c>
      <c r="FQ66" t="s">
        <v>843</v>
      </c>
      <c r="FR66" t="s">
        <v>843</v>
      </c>
      <c r="FS66" s="34">
        <v>0.82282</v>
      </c>
      <c r="FT66" t="s">
        <v>1462</v>
      </c>
      <c r="FU66" t="s">
        <v>843</v>
      </c>
      <c r="FV66" t="s">
        <v>843</v>
      </c>
      <c r="FW66" s="34">
        <v>0.57090000000000007</v>
      </c>
      <c r="FX66" t="s">
        <v>1462</v>
      </c>
      <c r="FY66" t="s">
        <v>843</v>
      </c>
      <c r="FZ66" s="34">
        <v>-2.7179908007383347E-2</v>
      </c>
      <c r="GA66" s="34">
        <v>-3.4093204885721207E-2</v>
      </c>
      <c r="GB66" s="34">
        <v>-4.0424559265375137E-2</v>
      </c>
      <c r="GC66" s="34">
        <v>-4.5895904302597046E-2</v>
      </c>
      <c r="GD66" s="34">
        <v>-4.6358197927474976E-2</v>
      </c>
      <c r="GE66" t="s">
        <v>830</v>
      </c>
      <c r="GF66" t="s">
        <v>843</v>
      </c>
      <c r="GG66" s="34">
        <v>-2.7088580653071404E-2</v>
      </c>
      <c r="GH66" s="34">
        <v>-3.4015290439128876E-2</v>
      </c>
      <c r="GI66" s="34">
        <v>-4.0268443524837494E-2</v>
      </c>
      <c r="GJ66" s="34">
        <v>-4.5583672821521759E-2</v>
      </c>
      <c r="GK66" s="34">
        <v>-4.5839551836252213E-2</v>
      </c>
      <c r="GL66" t="s">
        <v>832</v>
      </c>
      <c r="GM66" t="s">
        <v>843</v>
      </c>
      <c r="GN66" s="34">
        <v>0.43001151084899902</v>
      </c>
      <c r="GO66" t="s">
        <v>832</v>
      </c>
      <c r="GP66" t="s">
        <v>843</v>
      </c>
      <c r="GQ66" t="s">
        <v>843</v>
      </c>
      <c r="GR66" s="34">
        <v>3.7566054612398148E-2</v>
      </c>
      <c r="GS66" s="34">
        <v>4.2297974228858948E-2</v>
      </c>
      <c r="GT66" s="34">
        <v>4.0123552083969116E-2</v>
      </c>
      <c r="GU66" s="34">
        <v>4.1931290179491043E-2</v>
      </c>
      <c r="GV66" s="34">
        <v>4.3305825442075729E-2</v>
      </c>
      <c r="GW66" t="s">
        <v>832</v>
      </c>
      <c r="GX66" t="s">
        <v>843</v>
      </c>
      <c r="GY66" t="s">
        <v>843</v>
      </c>
      <c r="GZ66" t="s">
        <v>843</v>
      </c>
      <c r="HA66" t="s">
        <v>843</v>
      </c>
      <c r="HB66" t="s">
        <v>843</v>
      </c>
      <c r="HC66" t="s">
        <v>843</v>
      </c>
      <c r="HD66" t="s">
        <v>843</v>
      </c>
      <c r="HE66" t="s">
        <v>843</v>
      </c>
      <c r="HF66" t="s">
        <v>843</v>
      </c>
      <c r="HG66" t="s">
        <v>843</v>
      </c>
      <c r="HH66" s="34">
        <v>39215135</v>
      </c>
      <c r="HI66" s="34">
        <v>39837875</v>
      </c>
      <c r="HJ66" s="34">
        <v>40454050</v>
      </c>
      <c r="HK66" s="34">
        <v>41057687</v>
      </c>
      <c r="HL66" s="34">
        <v>41648268</v>
      </c>
      <c r="HM66" s="34">
        <v>42220940</v>
      </c>
      <c r="HN66" s="34">
        <v>42772910</v>
      </c>
      <c r="HO66" s="34">
        <v>43306582</v>
      </c>
      <c r="HP66" s="34">
        <v>43815313</v>
      </c>
      <c r="HQ66" s="34">
        <v>44313917</v>
      </c>
      <c r="HR66" s="34">
        <v>44816108</v>
      </c>
      <c r="HS66" s="34">
        <v>45308899</v>
      </c>
      <c r="HT66" s="34">
        <v>45782417</v>
      </c>
      <c r="HU66" s="34">
        <v>46237930</v>
      </c>
      <c r="HV66" s="34">
        <v>46677947</v>
      </c>
      <c r="HW66" s="34">
        <v>47119728</v>
      </c>
      <c r="HX66" s="34">
        <v>47625955</v>
      </c>
      <c r="HY66" s="34">
        <v>48351671</v>
      </c>
      <c r="HZ66" s="34">
        <v>49276961</v>
      </c>
      <c r="IA66" s="34">
        <v>50187406</v>
      </c>
      <c r="IB66" s="34">
        <v>50930662</v>
      </c>
      <c r="IC66" s="34">
        <v>51516562</v>
      </c>
      <c r="ID66" s="34">
        <v>51874024</v>
      </c>
      <c r="IE66" s="34">
        <v>52085168</v>
      </c>
      <c r="IF66" s="34">
        <v>52340774</v>
      </c>
      <c r="IG66" s="34">
        <v>52610722</v>
      </c>
      <c r="IH66" s="34">
        <v>52902741</v>
      </c>
      <c r="II66" s="34">
        <v>53213060</v>
      </c>
      <c r="IJ66" s="34">
        <v>53527052</v>
      </c>
      <c r="IK66" s="34">
        <v>53833603</v>
      </c>
      <c r="IL66" s="34">
        <v>54129764</v>
      </c>
      <c r="IM66" s="34">
        <v>54413737</v>
      </c>
      <c r="IN66" s="34">
        <v>54684075</v>
      </c>
      <c r="IO66" s="34">
        <v>54939194</v>
      </c>
      <c r="IP66" s="34">
        <v>55178639</v>
      </c>
      <c r="IQ66" s="34">
        <v>55403609</v>
      </c>
      <c r="IR66" s="34">
        <v>55614410</v>
      </c>
      <c r="IS66" s="34">
        <v>55809100</v>
      </c>
      <c r="IT66" s="34">
        <v>55987723</v>
      </c>
      <c r="IU66" s="34">
        <v>56150514</v>
      </c>
      <c r="IV66" s="34">
        <v>56298077</v>
      </c>
      <c r="IW66" s="34">
        <v>56431283</v>
      </c>
      <c r="IX66" s="34">
        <v>56549346</v>
      </c>
      <c r="IY66" s="34">
        <v>56651603</v>
      </c>
      <c r="IZ66" s="34">
        <v>56738474</v>
      </c>
      <c r="JA66" s="34">
        <v>56812317</v>
      </c>
      <c r="JB66" s="34">
        <v>56873465</v>
      </c>
      <c r="JC66" s="34">
        <v>56921552</v>
      </c>
      <c r="JD66" s="34">
        <v>56956823</v>
      </c>
      <c r="JE66" s="34">
        <v>56978269</v>
      </c>
      <c r="JF66" s="34">
        <v>56987651</v>
      </c>
      <c r="JG66" s="34">
        <v>56985336</v>
      </c>
      <c r="JH66" s="34">
        <v>56969823</v>
      </c>
      <c r="JI66" s="34">
        <v>56942789</v>
      </c>
      <c r="JJ66" s="34">
        <v>56905340</v>
      </c>
      <c r="JK66" s="34">
        <v>56856757</v>
      </c>
      <c r="JL66" s="34">
        <v>56798706</v>
      </c>
      <c r="JM66" s="34">
        <v>56731158</v>
      </c>
      <c r="JN66" s="34">
        <v>56651908</v>
      </c>
      <c r="JO66" s="34">
        <v>56561541</v>
      </c>
      <c r="JP66" s="34">
        <v>56460243</v>
      </c>
      <c r="JQ66" s="34">
        <v>56347668</v>
      </c>
      <c r="JR66" s="34">
        <v>56224757</v>
      </c>
      <c r="JS66" s="34">
        <v>56090215</v>
      </c>
      <c r="JT66" s="34">
        <v>55944530</v>
      </c>
      <c r="JU66" s="34">
        <v>55787907</v>
      </c>
      <c r="JV66" s="34">
        <v>55619241</v>
      </c>
      <c r="JW66" s="34">
        <v>55439457</v>
      </c>
      <c r="JX66" s="34">
        <v>55248774</v>
      </c>
      <c r="JY66" s="34">
        <v>55047230</v>
      </c>
      <c r="JZ66" s="34">
        <v>54834948</v>
      </c>
      <c r="KA66" s="34">
        <v>54612285</v>
      </c>
      <c r="KB66" s="34">
        <v>54378666</v>
      </c>
      <c r="KC66" s="34">
        <v>54133572</v>
      </c>
      <c r="KD66" s="34">
        <v>53877995</v>
      </c>
      <c r="KE66" s="34">
        <v>53612934</v>
      </c>
      <c r="KF66" s="34">
        <v>53338427</v>
      </c>
      <c r="KG66" s="34">
        <v>53055376</v>
      </c>
      <c r="KH66" s="34">
        <v>52765098</v>
      </c>
      <c r="KI66" s="34">
        <v>52467137</v>
      </c>
      <c r="KJ66" s="34">
        <v>52161955</v>
      </c>
      <c r="KK66" s="34">
        <v>51851376</v>
      </c>
      <c r="KL66" s="34">
        <v>51537526</v>
      </c>
      <c r="KM66" s="34">
        <v>51220509</v>
      </c>
      <c r="KN66" s="34">
        <v>50900038</v>
      </c>
      <c r="KO66" s="34">
        <v>50577037</v>
      </c>
      <c r="KP66" s="34">
        <v>50251276</v>
      </c>
      <c r="KQ66" s="34">
        <v>49924538</v>
      </c>
      <c r="KR66" s="34">
        <v>49598662</v>
      </c>
      <c r="KS66" s="34">
        <v>49273151</v>
      </c>
      <c r="KT66" s="34">
        <v>48947599</v>
      </c>
      <c r="KU66" s="34">
        <v>48623890</v>
      </c>
      <c r="KV66" s="34">
        <v>48302870</v>
      </c>
      <c r="KW66" s="34">
        <v>47983893</v>
      </c>
      <c r="KX66" s="34">
        <v>47667665</v>
      </c>
      <c r="KY66" s="34">
        <v>47354536</v>
      </c>
      <c r="KZ66" s="34">
        <v>47044435</v>
      </c>
      <c r="LA66" s="34">
        <v>46737601</v>
      </c>
      <c r="LB66" s="34">
        <v>46434516</v>
      </c>
      <c r="LC66" s="34">
        <v>46134338</v>
      </c>
      <c r="LD66" s="34">
        <v>45837096</v>
      </c>
      <c r="LE66" t="s">
        <v>843</v>
      </c>
      <c r="LF66" t="s">
        <v>843</v>
      </c>
      <c r="LG66" t="s">
        <v>843</v>
      </c>
      <c r="LH66" s="34">
        <v>1.6198314726352692E-2</v>
      </c>
      <c r="LI66" s="34">
        <v>1.5755323693156242E-2</v>
      </c>
      <c r="LJ66" s="34">
        <v>1.5348669141530991E-2</v>
      </c>
      <c r="LK66" s="34">
        <v>1.4811315573751926E-2</v>
      </c>
      <c r="LL66" s="34">
        <v>1.4281705021858215E-2</v>
      </c>
      <c r="LM66" s="34">
        <v>1.3656523078680038E-2</v>
      </c>
      <c r="LN66" s="34">
        <v>1.2988652102649212E-2</v>
      </c>
      <c r="LO66" s="34">
        <v>1.2399674393236637E-2</v>
      </c>
      <c r="LP66" s="34">
        <v>1.1678735725581646E-2</v>
      </c>
      <c r="LQ66" s="34">
        <v>1.1315412819385529E-2</v>
      </c>
      <c r="LR66" s="34">
        <v>1.1268846690654755E-2</v>
      </c>
      <c r="LS66" s="34">
        <v>1.0935830883681774E-2</v>
      </c>
      <c r="LT66" s="34">
        <v>1.0396650061011314E-2</v>
      </c>
      <c r="LU66" s="34">
        <v>9.9003482609987259E-3</v>
      </c>
      <c r="LV66" s="34">
        <v>9.4713689759373665E-3</v>
      </c>
      <c r="LW66" s="34">
        <v>9.4199404120445251E-3</v>
      </c>
      <c r="LX66" s="34">
        <v>1.0686119087040424E-2</v>
      </c>
      <c r="LY66" s="34">
        <v>1.5122896060347557E-2</v>
      </c>
      <c r="LZ66" s="34">
        <v>1.8955867737531662E-2</v>
      </c>
      <c r="MA66" s="34">
        <v>1.830746978521347E-2</v>
      </c>
      <c r="MB66" s="34">
        <v>1.470101997256279E-2</v>
      </c>
      <c r="MC66" s="34">
        <v>1.1438209563493729E-2</v>
      </c>
      <c r="MD66" s="34">
        <v>6.914815865457058E-3</v>
      </c>
      <c r="ME66" s="34">
        <v>4.0620611980557442E-3</v>
      </c>
      <c r="MF66" s="34">
        <v>4.8954598605632782E-3</v>
      </c>
      <c r="MG66" s="34">
        <v>5.1442543044686317E-3</v>
      </c>
      <c r="MH66" s="34">
        <v>5.5352128110826015E-3</v>
      </c>
      <c r="MI66" s="34">
        <v>5.8487025089561939E-3</v>
      </c>
      <c r="MJ66" s="34">
        <v>5.8833160437643528E-3</v>
      </c>
      <c r="MK66" s="34">
        <v>5.7106921449303627E-3</v>
      </c>
      <c r="ML66" s="34">
        <v>5.4863374680280685E-3</v>
      </c>
      <c r="MM66" s="34">
        <v>5.2324393764138222E-3</v>
      </c>
      <c r="MN66" s="34">
        <v>4.9558933824300766E-3</v>
      </c>
      <c r="MO66" s="34">
        <v>4.6544764190912247E-3</v>
      </c>
      <c r="MP66" s="34">
        <v>4.3488936498761177E-3</v>
      </c>
      <c r="MQ66" s="34">
        <v>4.068832378834486E-3</v>
      </c>
      <c r="MR66" s="34">
        <v>3.7976042367517948E-3</v>
      </c>
      <c r="MS66" s="34">
        <v>3.4945982042700052E-3</v>
      </c>
      <c r="MT66" s="34">
        <v>3.1954960431903601E-3</v>
      </c>
      <c r="MU66" s="34">
        <v>2.9034006875008345E-3</v>
      </c>
      <c r="MV66" s="34">
        <v>2.6245431508868933E-3</v>
      </c>
      <c r="MW66" s="34">
        <v>2.3632897064089775E-3</v>
      </c>
      <c r="MX66" s="34">
        <v>2.0899695809930563E-3</v>
      </c>
      <c r="MY66" s="34">
        <v>1.8066461198031902E-3</v>
      </c>
      <c r="MZ66" s="34">
        <v>1.5322507824748755E-3</v>
      </c>
      <c r="NA66" s="34">
        <v>1.3006164226680994E-3</v>
      </c>
      <c r="NB66" s="34">
        <v>1.0757370619103312E-3</v>
      </c>
      <c r="NC66" s="34">
        <v>8.4515131311491132E-4</v>
      </c>
      <c r="ND66" s="34">
        <v>6.1945035122334957E-4</v>
      </c>
      <c r="NE66" s="34">
        <v>3.764599678106606E-4</v>
      </c>
      <c r="NF66" s="34">
        <v>1.6464570944663137E-4</v>
      </c>
      <c r="NG66" s="34">
        <v>-4.0623661334393546E-5</v>
      </c>
      <c r="NH66" s="34">
        <v>-2.7226499514654279E-4</v>
      </c>
      <c r="NI66" s="34">
        <v>-4.7464456292800605E-4</v>
      </c>
      <c r="NJ66" s="34">
        <v>-6.5787642961367965E-4</v>
      </c>
      <c r="NK66" s="34">
        <v>-8.5411581676453352E-4</v>
      </c>
      <c r="NL66" s="34">
        <v>-1.0215259389951825E-3</v>
      </c>
      <c r="NM66" s="34">
        <v>-1.1899601668119431E-3</v>
      </c>
      <c r="NN66" s="34">
        <v>-1.3979162322357297E-3</v>
      </c>
      <c r="NO66" s="34">
        <v>-1.5964007470756769E-3</v>
      </c>
      <c r="NP66" s="34">
        <v>-1.7925398424267769E-3</v>
      </c>
      <c r="NQ66" s="34">
        <v>-1.9958713091909885E-3</v>
      </c>
      <c r="NR66" s="34">
        <v>-2.1836794912815094E-3</v>
      </c>
      <c r="NS66" s="34">
        <v>-2.39579938352108E-3</v>
      </c>
      <c r="NT66" s="34">
        <v>-2.6007124688476324E-3</v>
      </c>
      <c r="NU66" s="34">
        <v>-2.8035386931151152E-3</v>
      </c>
      <c r="NV66" s="34">
        <v>-3.0279229395091534E-3</v>
      </c>
      <c r="NW66" s="34">
        <v>-3.2376421149820089E-3</v>
      </c>
      <c r="NX66" s="34">
        <v>-3.4454104024916887E-3</v>
      </c>
      <c r="NY66" s="34">
        <v>-3.6546061746776104E-3</v>
      </c>
      <c r="NZ66" s="34">
        <v>-3.863816149532795E-3</v>
      </c>
      <c r="OA66" s="34">
        <v>-4.0688705630600452E-3</v>
      </c>
      <c r="OB66" s="34">
        <v>-4.286949522793293E-3</v>
      </c>
      <c r="OC66" s="34">
        <v>-4.5173601247370243E-3</v>
      </c>
      <c r="OD66" s="34">
        <v>-4.7324094921350479E-3</v>
      </c>
      <c r="OE66" s="34">
        <v>-4.9317935481667519E-3</v>
      </c>
      <c r="OF66" s="34">
        <v>-5.1333168521523476E-3</v>
      </c>
      <c r="OG66" s="34">
        <v>-5.3208298049867153E-3</v>
      </c>
      <c r="OH66" s="34">
        <v>-5.4862489923834801E-3</v>
      </c>
      <c r="OI66" s="34">
        <v>-5.6629376485943794E-3</v>
      </c>
      <c r="OJ66" s="34">
        <v>-5.8336141519248486E-3</v>
      </c>
      <c r="OK66" s="34">
        <v>-5.9719253331422806E-3</v>
      </c>
      <c r="OL66" s="34">
        <v>-6.071269977837801E-3</v>
      </c>
      <c r="OM66" s="34">
        <v>-6.170184351503849E-3</v>
      </c>
      <c r="ON66" s="34">
        <v>-6.276348140090704E-3</v>
      </c>
      <c r="OO66" s="34">
        <v>-6.3660112209618092E-3</v>
      </c>
      <c r="OP66" s="34">
        <v>-6.4617195166647434E-3</v>
      </c>
      <c r="OQ66" s="34">
        <v>-6.5233143977820873E-3</v>
      </c>
      <c r="OR66" s="34">
        <v>-6.5487679094076157E-3</v>
      </c>
      <c r="OS66" s="34">
        <v>-6.5845292992889881E-3</v>
      </c>
      <c r="OT66" s="34">
        <v>-6.6290106624364853E-3</v>
      </c>
      <c r="OU66" s="34">
        <v>-6.6353436559438705E-3</v>
      </c>
      <c r="OV66" s="34">
        <v>-6.6239945590496063E-3</v>
      </c>
      <c r="OW66" s="34">
        <v>-6.6255871206521988E-3</v>
      </c>
      <c r="OX66" s="34">
        <v>-6.612106692045927E-3</v>
      </c>
      <c r="OY66" s="34">
        <v>-6.5906732343137264E-3</v>
      </c>
      <c r="OZ66" s="34">
        <v>-6.5700318664312363E-3</v>
      </c>
      <c r="PA66" s="34">
        <v>-6.5435795113444328E-3</v>
      </c>
      <c r="PB66" s="34">
        <v>-6.5059391781687737E-3</v>
      </c>
      <c r="PC66" s="34">
        <v>-6.4855301752686501E-3</v>
      </c>
      <c r="PD66" s="34">
        <v>-6.4638121984899044E-3</v>
      </c>
      <c r="PE66" t="s">
        <v>1300</v>
      </c>
      <c r="PF66" t="s">
        <v>843</v>
      </c>
      <c r="PG66" t="s">
        <v>843</v>
      </c>
      <c r="PH66" t="s">
        <v>843</v>
      </c>
      <c r="PI66" t="s">
        <v>843</v>
      </c>
      <c r="PJ66" t="s">
        <v>1300</v>
      </c>
      <c r="PK66" s="34">
        <v>0.49648904800415039</v>
      </c>
      <c r="PL66" s="34">
        <v>0.49625247716903687</v>
      </c>
      <c r="PM66" s="34">
        <v>0.49603298306465149</v>
      </c>
      <c r="PN66" s="34">
        <v>0.49583843350410461</v>
      </c>
      <c r="PO66" s="34">
        <v>0.49566256999969482</v>
      </c>
      <c r="PP66" s="34">
        <v>0.49549791216850281</v>
      </c>
      <c r="PQ66" s="34">
        <v>0.49532777070999146</v>
      </c>
      <c r="PR66" s="34">
        <v>0.4951421320438385</v>
      </c>
      <c r="PS66" s="34">
        <v>0.49495533108711243</v>
      </c>
      <c r="PT66" s="34">
        <v>0.49478736519813538</v>
      </c>
      <c r="PU66" s="34">
        <v>0.49464207887649536</v>
      </c>
      <c r="PV66" s="34">
        <v>0.4944988489151001</v>
      </c>
      <c r="PW66" s="34">
        <v>0.49434742331504822</v>
      </c>
      <c r="PX66" s="34">
        <v>0.49419137835502625</v>
      </c>
      <c r="PY66" s="34">
        <v>0.49403586983680725</v>
      </c>
      <c r="PZ66" s="34">
        <v>0.49389871954917908</v>
      </c>
      <c r="QA66" s="34">
        <v>0.4938056468963623</v>
      </c>
      <c r="QB66" s="34">
        <v>0.4937693178653717</v>
      </c>
      <c r="QC66" s="34">
        <v>0.49376124143600464</v>
      </c>
      <c r="QD66" s="34">
        <v>0.49373543262481689</v>
      </c>
      <c r="QE66" s="34">
        <v>0.49360418319702148</v>
      </c>
      <c r="QF66" s="34">
        <v>0.49334117770195007</v>
      </c>
      <c r="QG66" s="34">
        <v>0.4930330216884613</v>
      </c>
      <c r="QH66" s="34">
        <v>0.49282103776931763</v>
      </c>
      <c r="QI66" s="34">
        <v>0.4927096962928772</v>
      </c>
      <c r="QJ66" s="34">
        <v>0.49260300397872925</v>
      </c>
      <c r="QK66" s="34">
        <v>0.49250221252441406</v>
      </c>
      <c r="QL66" s="34">
        <v>0.49240711331367493</v>
      </c>
      <c r="QM66" s="34">
        <v>0.4923151433467865</v>
      </c>
      <c r="QN66" s="34">
        <v>0.49222597479820251</v>
      </c>
      <c r="QO66" s="34">
        <v>0.49213963747024536</v>
      </c>
      <c r="QP66" s="34">
        <v>0.49205490946769714</v>
      </c>
      <c r="QQ66" s="34">
        <v>0.49197256565093994</v>
      </c>
      <c r="QR66" s="34">
        <v>0.49189412593841553</v>
      </c>
      <c r="QS66" s="34">
        <v>0.49181985855102539</v>
      </c>
      <c r="QT66" s="34">
        <v>0.49175062775611877</v>
      </c>
      <c r="QU66" s="34">
        <v>0.49168696999549866</v>
      </c>
      <c r="QV66" s="34">
        <v>0.49162819981575012</v>
      </c>
      <c r="QW66" s="34">
        <v>0.49157550930976868</v>
      </c>
      <c r="QX66" s="34">
        <v>0.49153080582618713</v>
      </c>
      <c r="QY66" s="34">
        <v>0.49149513244628906</v>
      </c>
      <c r="QZ66" s="34">
        <v>0.49146932363510132</v>
      </c>
      <c r="RA66" s="34">
        <v>0.49145400524139404</v>
      </c>
      <c r="RB66" s="34">
        <v>0.49144899845123291</v>
      </c>
      <c r="RC66" s="34">
        <v>0.49145415425300598</v>
      </c>
      <c r="RD66" s="34">
        <v>0.49147036671638489</v>
      </c>
      <c r="RE66" s="34">
        <v>0.49149850010871887</v>
      </c>
      <c r="RF66" s="34">
        <v>0.49153798818588257</v>
      </c>
      <c r="RG66" s="34">
        <v>0.49158939719200134</v>
      </c>
      <c r="RH66" s="34">
        <v>0.49165299534797668</v>
      </c>
      <c r="RI66" s="34">
        <v>0.49172788858413696</v>
      </c>
      <c r="RJ66" s="34">
        <v>0.49181389808654785</v>
      </c>
      <c r="RK66" s="34">
        <v>0.49190860986709595</v>
      </c>
      <c r="RL66" s="34">
        <v>0.4920106828212738</v>
      </c>
      <c r="RM66" s="34">
        <v>0.49212151765823364</v>
      </c>
      <c r="RN66" s="34">
        <v>0.49223890900611877</v>
      </c>
      <c r="RO66" s="34">
        <v>0.49235934019088745</v>
      </c>
      <c r="RP66" s="34">
        <v>0.49248117208480835</v>
      </c>
      <c r="RQ66" s="34">
        <v>0.49260228872299194</v>
      </c>
      <c r="RR66" s="34">
        <v>0.49272152781486511</v>
      </c>
      <c r="RS66" s="34">
        <v>0.49283719062805176</v>
      </c>
      <c r="RT66" s="34">
        <v>0.492948979139328</v>
      </c>
      <c r="RU66" s="34">
        <v>0.49305683374404907</v>
      </c>
      <c r="RV66" s="34">
        <v>0.49315929412841797</v>
      </c>
      <c r="RW66" s="34">
        <v>0.49325656890869141</v>
      </c>
      <c r="RX66" s="34">
        <v>0.49334833025932312</v>
      </c>
      <c r="RY66" s="34">
        <v>0.49343499541282654</v>
      </c>
      <c r="RZ66" s="34">
        <v>0.4935174286365509</v>
      </c>
      <c r="SA66" s="34">
        <v>0.49359551072120667</v>
      </c>
      <c r="SB66" s="34">
        <v>0.49366867542266846</v>
      </c>
      <c r="SC66" s="34">
        <v>0.49374008178710938</v>
      </c>
      <c r="SD66" s="34">
        <v>0.49381017684936523</v>
      </c>
      <c r="SE66" s="34">
        <v>0.49387553334236145</v>
      </c>
      <c r="SF66" s="34">
        <v>0.49393799901008606</v>
      </c>
      <c r="SG66" s="34">
        <v>0.49399906396865845</v>
      </c>
      <c r="SH66" s="34">
        <v>0.49405989050865173</v>
      </c>
      <c r="SI66" s="34">
        <v>0.49412211775779724</v>
      </c>
      <c r="SJ66" s="34">
        <v>0.49418675899505615</v>
      </c>
      <c r="SK66" s="34">
        <v>0.494254469871521</v>
      </c>
      <c r="SL66" s="34">
        <v>0.49432656168937683</v>
      </c>
      <c r="SM66" s="34">
        <v>0.49440351128578186</v>
      </c>
      <c r="SN66" s="34">
        <v>0.49448266625404358</v>
      </c>
      <c r="SO66" s="34">
        <v>0.49456474184989929</v>
      </c>
      <c r="SP66" s="34">
        <v>0.49465179443359375</v>
      </c>
      <c r="SQ66" s="34">
        <v>0.49474507570266724</v>
      </c>
      <c r="SR66" s="34">
        <v>0.49484339356422424</v>
      </c>
      <c r="SS66" s="34">
        <v>0.4949471652507782</v>
      </c>
      <c r="ST66" s="34">
        <v>0.4950585663318634</v>
      </c>
      <c r="SU66" s="34">
        <v>0.49517601728439331</v>
      </c>
      <c r="SV66" s="34">
        <v>0.49529609084129333</v>
      </c>
      <c r="SW66" s="34">
        <v>0.49541658163070679</v>
      </c>
      <c r="SX66" s="34">
        <v>0.49553811550140381</v>
      </c>
      <c r="SY66" s="34">
        <v>0.49565932154655457</v>
      </c>
      <c r="SZ66" s="34">
        <v>0.49577820301055908</v>
      </c>
      <c r="TA66" s="34">
        <v>0.49589654803276062</v>
      </c>
      <c r="TB66" s="34">
        <v>0.4960111677646637</v>
      </c>
      <c r="TC66" s="34">
        <v>0.49611899256706238</v>
      </c>
      <c r="TD66" s="34">
        <v>0.49621972441673279</v>
      </c>
      <c r="TE66" s="34">
        <v>0.49631243944168091</v>
      </c>
      <c r="TF66" s="34">
        <v>0.49639737606048584</v>
      </c>
      <c r="TG66" s="34">
        <v>0.49647599458694458</v>
      </c>
      <c r="TH66" t="s">
        <v>843</v>
      </c>
      <c r="TI66" t="s">
        <v>843</v>
      </c>
      <c r="TJ66" t="s">
        <v>1300</v>
      </c>
      <c r="TK66" s="34">
        <v>0.62755186705908494</v>
      </c>
      <c r="TL66" s="34">
        <v>0.63127930392873599</v>
      </c>
      <c r="TM66" s="34">
        <v>0.63518246795045796</v>
      </c>
      <c r="TN66" s="34">
        <v>0.63922360798385502</v>
      </c>
      <c r="TO66" s="34">
        <v>0.64341710868484303</v>
      </c>
      <c r="TP66" s="34">
        <v>0.64773189559493505</v>
      </c>
      <c r="TQ66" s="34">
        <v>0.65217356794491588</v>
      </c>
      <c r="TR66" s="34">
        <v>0.6566845388154221</v>
      </c>
      <c r="TS66" s="34">
        <v>0.66111375262799099</v>
      </c>
      <c r="TT66" s="34">
        <v>0.66542071873267306</v>
      </c>
      <c r="TU66" s="34">
        <v>0.669521302474548</v>
      </c>
      <c r="TV66" s="34">
        <v>0.673319167683603</v>
      </c>
      <c r="TW66" s="34">
        <v>0.67676490299758496</v>
      </c>
      <c r="TX66" s="34">
        <v>0.6798938663560411</v>
      </c>
      <c r="TY66" s="34">
        <v>0.68262574830036993</v>
      </c>
      <c r="TZ66" s="34">
        <v>0.68494771446897995</v>
      </c>
      <c r="UA66" s="34">
        <v>0.68712551079421402</v>
      </c>
      <c r="UB66" s="34">
        <v>0.689695064413545</v>
      </c>
      <c r="UC66" s="34">
        <v>0.69249748688339907</v>
      </c>
      <c r="UD66" s="34">
        <v>0.69467928174371807</v>
      </c>
      <c r="UE66" s="34">
        <v>0.6960532763539059</v>
      </c>
      <c r="UF66" s="34">
        <v>0.69684319190399402</v>
      </c>
      <c r="UG66" s="34">
        <v>0.69658047927803002</v>
      </c>
      <c r="UH66" s="34">
        <v>0.69509948297660695</v>
      </c>
      <c r="UI66" s="34">
        <v>0.693115549773065</v>
      </c>
      <c r="UJ66" s="34">
        <v>0.69100253936830602</v>
      </c>
      <c r="UK66" s="34">
        <v>0.68883552744459908</v>
      </c>
      <c r="UL66" s="34">
        <v>0.68665320424484899</v>
      </c>
      <c r="UM66" s="34">
        <v>0.68446652279237696</v>
      </c>
      <c r="UN66" s="34">
        <v>0.68227221092996704</v>
      </c>
      <c r="UO66" s="34">
        <v>0.68013897418674307</v>
      </c>
      <c r="UP66" s="34">
        <v>0.67816022266583209</v>
      </c>
      <c r="UQ66" s="34">
        <v>0.67633932112466599</v>
      </c>
      <c r="UR66" s="34">
        <v>0.67467293022172792</v>
      </c>
      <c r="US66" s="34">
        <v>0.67320708109527705</v>
      </c>
      <c r="UT66" s="34">
        <v>0.67188894680128197</v>
      </c>
      <c r="UU66" s="34">
        <v>0.67062671950153496</v>
      </c>
      <c r="UV66" s="34">
        <v>0.66937305923227597</v>
      </c>
      <c r="UW66" s="34">
        <v>0.66808798125338997</v>
      </c>
      <c r="UX66" s="34">
        <v>0.66673614361984201</v>
      </c>
      <c r="UY66" s="34">
        <v>0.66524554351337395</v>
      </c>
      <c r="UZ66" s="34">
        <v>0.66356355336132</v>
      </c>
      <c r="VA66" s="34">
        <v>0.66168795602262198</v>
      </c>
      <c r="VB66" s="34">
        <v>0.65961244733004309</v>
      </c>
      <c r="VC66" s="34">
        <v>0.65732169975771892</v>
      </c>
      <c r="VD66" s="34">
        <v>0.65481555122267299</v>
      </c>
      <c r="VE66" s="34">
        <v>0.65211163635019997</v>
      </c>
      <c r="VF66" s="34">
        <v>0.64921197159206101</v>
      </c>
      <c r="VG66" s="34">
        <v>0.64615049408698999</v>
      </c>
      <c r="VH66" s="34">
        <v>0.64295337754118198</v>
      </c>
      <c r="VI66" s="34">
        <v>0.639609030036972</v>
      </c>
      <c r="VJ66" s="34">
        <v>0.63611688947383893</v>
      </c>
      <c r="VK66" s="34">
        <v>0.63245783971930303</v>
      </c>
      <c r="VL66" s="34">
        <v>0.62862082827888199</v>
      </c>
      <c r="VM66" s="34">
        <v>0.62459164310934301</v>
      </c>
      <c r="VN66" s="34">
        <v>0.62039350925343795</v>
      </c>
      <c r="VO66" s="34">
        <v>0.61604606802133799</v>
      </c>
      <c r="VP66" s="34">
        <v>0.61158034521716997</v>
      </c>
      <c r="VQ66" s="34">
        <v>0.60705689200214696</v>
      </c>
      <c r="VR66" s="34">
        <v>0.60252823557264801</v>
      </c>
      <c r="VS66" s="34">
        <v>0.59808762247091307</v>
      </c>
      <c r="VT66" s="34">
        <v>0.59377867770657899</v>
      </c>
      <c r="VU66" s="34">
        <v>0.58962586010264306</v>
      </c>
      <c r="VV66" s="34">
        <v>0.58567519677295599</v>
      </c>
      <c r="VW66" s="34">
        <v>0.58190759668550296</v>
      </c>
      <c r="VX66" s="34">
        <v>0.578370909308356</v>
      </c>
      <c r="VY66" s="34">
        <v>0.57511315575923494</v>
      </c>
      <c r="VZ66" s="34">
        <v>0.57211366110499906</v>
      </c>
      <c r="WA66" s="34">
        <v>0.56940667651201304</v>
      </c>
      <c r="WB66" s="34">
        <v>0.567009887990641</v>
      </c>
      <c r="WC66" s="34">
        <v>0.56489458146290195</v>
      </c>
      <c r="WD66" s="34">
        <v>0.56307567061147501</v>
      </c>
      <c r="WE66" s="34">
        <v>0.56151616114963299</v>
      </c>
      <c r="WF66" s="34">
        <v>0.56011924541022307</v>
      </c>
      <c r="WG66" s="34">
        <v>0.55883509175531798</v>
      </c>
      <c r="WH66" s="34">
        <v>0.55761051055329292</v>
      </c>
      <c r="WI66" s="34">
        <v>0.556409233406988</v>
      </c>
      <c r="WJ66" s="34">
        <v>0.55521648215991803</v>
      </c>
      <c r="WK66" s="34">
        <v>0.55399454578858198</v>
      </c>
      <c r="WL66" s="34">
        <v>0.55276738701439498</v>
      </c>
      <c r="WM66" s="34">
        <v>0.55152007818725302</v>
      </c>
      <c r="WN66" s="34">
        <v>0.55019060101519202</v>
      </c>
      <c r="WO66" s="34">
        <v>0.54880854633176901</v>
      </c>
      <c r="WP66" s="34">
        <v>0.54741542103769403</v>
      </c>
      <c r="WQ66" s="34">
        <v>0.54599573186959094</v>
      </c>
      <c r="WR66" s="34">
        <v>0.54457596581405099</v>
      </c>
      <c r="WS66" s="34">
        <v>0.54322854408711896</v>
      </c>
      <c r="WT66" s="34">
        <v>0.54197749411321505</v>
      </c>
      <c r="WU66" s="34">
        <v>0.54078117066948306</v>
      </c>
      <c r="WV66" s="34">
        <v>0.53963215727396996</v>
      </c>
      <c r="WW66" s="34">
        <v>0.53856680488046005</v>
      </c>
      <c r="WX66" s="34">
        <v>0.53754168989770201</v>
      </c>
      <c r="WY66" s="34">
        <v>0.53653900341181593</v>
      </c>
      <c r="WZ66" s="34">
        <v>0.53558341404704901</v>
      </c>
      <c r="XA66" s="34">
        <v>0.53463383406760101</v>
      </c>
      <c r="XB66" s="34">
        <v>0.53368954982475203</v>
      </c>
      <c r="XC66" s="34">
        <v>0.53277888234814597</v>
      </c>
      <c r="XD66" s="34">
        <v>0.53191735279694796</v>
      </c>
      <c r="XE66" s="34">
        <v>0.53108471649714994</v>
      </c>
      <c r="XF66" s="34">
        <v>0.53026134752100096</v>
      </c>
      <c r="XG66" s="34">
        <v>0.52942511377057</v>
      </c>
      <c r="XH66" t="s">
        <v>843</v>
      </c>
      <c r="XI66" t="s">
        <v>1300</v>
      </c>
      <c r="XJ66" s="34">
        <v>0.60556202846729901</v>
      </c>
      <c r="XK66" s="34">
        <v>0.608797670558482</v>
      </c>
      <c r="XL66" s="34">
        <v>0.61210437041661303</v>
      </c>
      <c r="XM66" s="34">
        <v>0.61544752405861902</v>
      </c>
      <c r="XN66" s="34">
        <v>0.61886764872349997</v>
      </c>
      <c r="XO66" s="34">
        <v>0.62234645888982998</v>
      </c>
      <c r="XP66" s="34">
        <v>0.62589801145044899</v>
      </c>
      <c r="XQ66" s="34">
        <v>0.62948067143096897</v>
      </c>
      <c r="XR66" s="34">
        <v>0.63297537096220202</v>
      </c>
      <c r="XS66" s="34">
        <v>0.63620922970993499</v>
      </c>
      <c r="XT66" s="34">
        <v>0.63906681722562797</v>
      </c>
      <c r="XU66" s="34">
        <v>0.64159574213449999</v>
      </c>
      <c r="XV66" s="34">
        <v>0.64373436203684908</v>
      </c>
      <c r="XW66" s="34">
        <v>0.64546284835848</v>
      </c>
      <c r="XX66" s="34">
        <v>0.64682654102160897</v>
      </c>
      <c r="XY66" s="34">
        <v>0.64785447191036394</v>
      </c>
      <c r="XZ66" s="34">
        <v>0.64872148339365099</v>
      </c>
      <c r="YA66" s="34">
        <v>0.65007023904168904</v>
      </c>
      <c r="YB66" s="34">
        <v>0.65176022470460193</v>
      </c>
      <c r="YC66" s="34">
        <v>0.65281861097962901</v>
      </c>
      <c r="YD66" s="34">
        <v>0.65304043512098398</v>
      </c>
      <c r="YE66" s="34">
        <v>0.65272580689681903</v>
      </c>
      <c r="YF66" s="34">
        <v>0.65127378589330209</v>
      </c>
      <c r="YG66" s="34">
        <v>0.64842314273060597</v>
      </c>
      <c r="YH66" s="34">
        <v>0.64509311273361303</v>
      </c>
      <c r="YI66" s="34">
        <v>0.64182303941770702</v>
      </c>
      <c r="YJ66" s="34">
        <v>0.63876095758440898</v>
      </c>
      <c r="YK66" s="34">
        <v>0.63595640209418103</v>
      </c>
      <c r="YL66" s="34">
        <v>0.63340732240020103</v>
      </c>
      <c r="YM66" s="34">
        <v>0.63109298694992599</v>
      </c>
      <c r="YN66" s="34">
        <v>0.62901384874859401</v>
      </c>
      <c r="YO66" s="34">
        <v>0.62716872395659895</v>
      </c>
      <c r="YP66" s="34">
        <v>0.62549709741366999</v>
      </c>
      <c r="YQ66" s="34">
        <v>0.62391100058730398</v>
      </c>
      <c r="YR66" s="34">
        <v>0.62236965467742</v>
      </c>
      <c r="YS66" s="34">
        <v>0.62076640169776698</v>
      </c>
      <c r="YT66" s="34">
        <v>0.61897496187566292</v>
      </c>
      <c r="YU66" s="34">
        <v>0.61694149341236504</v>
      </c>
      <c r="YV66" s="34">
        <v>0.61465804400241497</v>
      </c>
      <c r="YW66" s="34">
        <v>0.61212547749673807</v>
      </c>
      <c r="YX66" s="34">
        <v>0.60935244386191401</v>
      </c>
      <c r="YY66" s="34">
        <v>0.60637307673499896</v>
      </c>
      <c r="YZ66" s="34">
        <v>0.60321154197599802</v>
      </c>
      <c r="ZA66" s="34">
        <v>0.59991364233771105</v>
      </c>
      <c r="ZB66" s="34">
        <v>0.59649316091499793</v>
      </c>
      <c r="ZC66" s="34">
        <v>0.59291201243462699</v>
      </c>
      <c r="ZD66" s="34">
        <v>0.58915477181805898</v>
      </c>
      <c r="ZE66" s="34">
        <v>0.58521788899923199</v>
      </c>
      <c r="ZF66" s="34">
        <v>0.58110059598215802</v>
      </c>
      <c r="ZG66" s="34">
        <v>0.57681215271738095</v>
      </c>
      <c r="ZH66" s="34">
        <v>0.57236205812060903</v>
      </c>
      <c r="ZI66" s="34">
        <v>0.56777877410621203</v>
      </c>
      <c r="ZJ66" s="34">
        <v>0.56309643472916793</v>
      </c>
      <c r="ZK66" s="34">
        <v>0.55834942894745299</v>
      </c>
      <c r="ZL66" s="34">
        <v>0.553582489390121</v>
      </c>
      <c r="ZM66" s="34">
        <v>0.54887413821368702</v>
      </c>
      <c r="ZN66" s="34">
        <v>0.54426007522072806</v>
      </c>
      <c r="ZO66" s="34">
        <v>0.53976592951120506</v>
      </c>
      <c r="ZP66" s="34">
        <v>0.53543317962536097</v>
      </c>
      <c r="ZQ66" s="34">
        <v>0.53127085946968799</v>
      </c>
      <c r="ZR66" s="34">
        <v>0.52733814836751602</v>
      </c>
      <c r="ZS66" s="34">
        <v>0.52367507492657095</v>
      </c>
      <c r="ZT66" s="34">
        <v>0.52028731293327501</v>
      </c>
      <c r="ZU66" s="34">
        <v>0.51720632986336101</v>
      </c>
      <c r="ZV66" s="34">
        <v>0.51441311599185802</v>
      </c>
      <c r="ZW66" s="34">
        <v>0.51191944698696101</v>
      </c>
      <c r="ZX66" s="34">
        <v>0.50972726767588195</v>
      </c>
      <c r="ZY66" s="34">
        <v>0.50775193822919296</v>
      </c>
      <c r="ZZ66" s="34">
        <v>0.50594787411887099</v>
      </c>
      <c r="AAA66" s="34">
        <v>0.50427584181551199</v>
      </c>
      <c r="AAB66" s="34">
        <v>0.50266905514344595</v>
      </c>
      <c r="AAC66" s="34">
        <v>0.50112048964807099</v>
      </c>
      <c r="AAD66" s="34">
        <v>0.49960941023828498</v>
      </c>
      <c r="AAE66" s="34">
        <v>0.49808862603783099</v>
      </c>
      <c r="AAF66" s="34">
        <v>0.49655964829945604</v>
      </c>
      <c r="AAG66" s="34">
        <v>0.49500783710139801</v>
      </c>
      <c r="AAH66" s="34">
        <v>0.49340620312449601</v>
      </c>
      <c r="AAI66" s="34">
        <v>0.49179307020844498</v>
      </c>
      <c r="AAJ66" s="34">
        <v>0.49017924689536302</v>
      </c>
      <c r="AAK66" s="34">
        <v>0.48856226433165001</v>
      </c>
      <c r="AAL66" s="34">
        <v>0.48697230577343198</v>
      </c>
      <c r="AAM66" s="34">
        <v>0.48543685238520096</v>
      </c>
      <c r="AAN66" s="34">
        <v>0.48400796844605998</v>
      </c>
      <c r="AAO66" s="34">
        <v>0.48268721812194398</v>
      </c>
      <c r="AAP66" s="34">
        <v>0.48146176236646399</v>
      </c>
      <c r="AAQ66" s="34">
        <v>0.48033775169883697</v>
      </c>
      <c r="AAR66" s="34">
        <v>0.47930880401922499</v>
      </c>
      <c r="AAS66" s="34">
        <v>0.47833599381530595</v>
      </c>
      <c r="AAT66" s="34">
        <v>0.47738540809830704</v>
      </c>
      <c r="AAU66" s="34">
        <v>0.47646244986912301</v>
      </c>
      <c r="AAV66" s="34">
        <v>0.47558886391955602</v>
      </c>
      <c r="AAW66" s="34">
        <v>0.47474509957965094</v>
      </c>
      <c r="AAX66" s="34">
        <v>0.47393091265663001</v>
      </c>
      <c r="AAY66" s="34">
        <v>0.47316850184322801</v>
      </c>
      <c r="AAZ66" s="34">
        <v>0.47241876647408704</v>
      </c>
      <c r="ABA66" s="34">
        <v>0.47165434162421099</v>
      </c>
      <c r="ABB66" s="34">
        <v>0.47088427143401801</v>
      </c>
      <c r="ABC66" s="34">
        <v>0.47015923003835802</v>
      </c>
      <c r="ABD66" s="34">
        <v>0.46945587275482603</v>
      </c>
      <c r="ABE66" s="34">
        <v>0.468757051756578</v>
      </c>
      <c r="ABF66" s="34">
        <v>0.46805507124682399</v>
      </c>
      <c r="ABG66" t="s">
        <v>843</v>
      </c>
      <c r="ABH66" t="s">
        <v>843</v>
      </c>
      <c r="ABI66" t="s">
        <v>1300</v>
      </c>
      <c r="ABJ66" s="34">
        <v>0.52747750928974901</v>
      </c>
      <c r="ABK66" s="34">
        <v>0.53166829305026897</v>
      </c>
      <c r="ABL66" s="34">
        <v>0.53605577854449404</v>
      </c>
      <c r="ABM66" s="34">
        <v>0.54053701978556401</v>
      </c>
      <c r="ABN66" s="34">
        <v>0.54508596197702697</v>
      </c>
      <c r="ABO66" s="34">
        <v>0.549691278782519</v>
      </c>
      <c r="ABP66" s="34">
        <v>0.554383680633182</v>
      </c>
      <c r="ABQ66" s="34">
        <v>0.55917811245387705</v>
      </c>
      <c r="ABR66" s="34">
        <v>0.56398962618388704</v>
      </c>
      <c r="ABS66" s="34">
        <v>0.56884482813830206</v>
      </c>
      <c r="ABT66" s="34">
        <v>0.57372285652292698</v>
      </c>
      <c r="ABU66" s="34">
        <v>0.57852880536195794</v>
      </c>
      <c r="ABV66" s="34">
        <v>0.58318172673146496</v>
      </c>
      <c r="ABW66" s="34">
        <v>0.58766791679471797</v>
      </c>
      <c r="ABX66" s="34">
        <v>0.59182489324134102</v>
      </c>
      <c r="ABY66" s="34">
        <v>0.59557982804994092</v>
      </c>
      <c r="ABZ66" s="34">
        <v>0.59917741702840999</v>
      </c>
      <c r="ACA66" s="34">
        <v>0.60309396135548199</v>
      </c>
      <c r="ACB66" s="34">
        <v>0.60728468414189896</v>
      </c>
      <c r="ACC66" s="34">
        <v>0.61112626929626301</v>
      </c>
      <c r="ACD66" s="34">
        <v>0.61441568721003792</v>
      </c>
      <c r="ACE66" s="34">
        <v>0.61722488391208996</v>
      </c>
      <c r="ACF66" s="34">
        <v>0.61911538807939803</v>
      </c>
      <c r="ACG66" s="34">
        <v>0.61986411006550002</v>
      </c>
      <c r="ACH66" s="34">
        <v>0.61989132621435206</v>
      </c>
      <c r="ACI66" s="34">
        <v>0.619440672188456</v>
      </c>
      <c r="ACJ66" s="34">
        <v>0.61857194696206796</v>
      </c>
      <c r="ACK66" s="34">
        <v>0.61736747879780407</v>
      </c>
      <c r="ACL66" s="34">
        <v>0.61592434965478393</v>
      </c>
      <c r="ACM66" s="34">
        <v>0.61431603987490901</v>
      </c>
      <c r="ACN66" s="34">
        <v>0.61266029524292498</v>
      </c>
      <c r="ACO66" s="34">
        <v>0.61106578656782906</v>
      </c>
      <c r="ACP66" s="34">
        <v>0.60959452446078199</v>
      </c>
      <c r="ACQ66" s="34">
        <v>0.60829344347498104</v>
      </c>
      <c r="ACR66" s="34">
        <v>0.60718358783731508</v>
      </c>
      <c r="ACS66" s="34">
        <v>0.60625833959661402</v>
      </c>
      <c r="ACT66" s="34">
        <v>0.60551125693423002</v>
      </c>
      <c r="ACU66" s="34">
        <v>0.60490836619834398</v>
      </c>
      <c r="ACV66" s="34">
        <v>0.60436703779118706</v>
      </c>
      <c r="ACW66" s="34">
        <v>0.60385307778435393</v>
      </c>
      <c r="ACX66" s="34">
        <v>0.60327204074192498</v>
      </c>
      <c r="ACY66" s="34">
        <v>0.60249635293161496</v>
      </c>
      <c r="ACZ66" s="34">
        <v>0.60146239709419103</v>
      </c>
      <c r="ADA66" s="34">
        <v>0.60017006050120103</v>
      </c>
      <c r="ADB66" s="34">
        <v>0.598618649854606</v>
      </c>
      <c r="ADC66" s="34">
        <v>0.596798836801544</v>
      </c>
      <c r="ADD66" s="34">
        <v>0.59474947231322606</v>
      </c>
      <c r="ADE66" s="34">
        <v>0.59248797362376893</v>
      </c>
      <c r="ADF66" s="34">
        <v>0.59004790865922996</v>
      </c>
      <c r="ADG66" s="34">
        <v>0.587456421324418</v>
      </c>
      <c r="ADH66" s="34">
        <v>0.58468080580579807</v>
      </c>
      <c r="ADI66" s="34">
        <v>0.58170502336158003</v>
      </c>
      <c r="ADJ66" s="34">
        <v>0.57853922436673899</v>
      </c>
      <c r="ADK66" s="34">
        <v>0.57517121636620905</v>
      </c>
      <c r="ADL66" s="34">
        <v>0.571591361826424</v>
      </c>
      <c r="ADM66" s="34">
        <v>0.56783492769381805</v>
      </c>
      <c r="ADN66" s="34">
        <v>0.56391710754819002</v>
      </c>
      <c r="ADO66" s="34">
        <v>0.55985667029873898</v>
      </c>
      <c r="ADP66" s="34">
        <v>0.55572577930009204</v>
      </c>
      <c r="ADQ66" s="34">
        <v>0.55157340037818303</v>
      </c>
      <c r="ADR66" s="34">
        <v>0.547468986274111</v>
      </c>
      <c r="ADS66" s="34">
        <v>0.54346856504752405</v>
      </c>
      <c r="ADT66" s="34">
        <v>0.53958839217759202</v>
      </c>
      <c r="ADU66" s="34">
        <v>0.53586108079759498</v>
      </c>
      <c r="ADV66" s="34">
        <v>0.53229691088655107</v>
      </c>
      <c r="ADW66" s="34">
        <v>0.52895632022904204</v>
      </c>
      <c r="ADX66" s="34">
        <v>0.52588770920221894</v>
      </c>
      <c r="ADY66" s="34">
        <v>0.52309692965520105</v>
      </c>
      <c r="ADZ66" s="34">
        <v>0.52060286007978096</v>
      </c>
      <c r="AEA66" s="34">
        <v>0.51839163824962997</v>
      </c>
      <c r="AEB66" s="34">
        <v>0.516476982890546</v>
      </c>
      <c r="AEC66" s="34">
        <v>0.51484846312510102</v>
      </c>
      <c r="AED66" s="34">
        <v>0.51343570577325004</v>
      </c>
      <c r="AEE66" s="34">
        <v>0.51220150408696496</v>
      </c>
      <c r="AEF66" s="34">
        <v>0.511099137144015</v>
      </c>
      <c r="AEG66" s="34">
        <v>0.51005344158183907</v>
      </c>
      <c r="AEH66" s="34">
        <v>0.50906114562640903</v>
      </c>
      <c r="AEI66" s="34">
        <v>0.50808836499350796</v>
      </c>
      <c r="AEJ66" s="34">
        <v>0.50706938893584497</v>
      </c>
      <c r="AEK66" s="34">
        <v>0.50601953460868698</v>
      </c>
      <c r="AEL66" s="34">
        <v>0.50492886050762498</v>
      </c>
      <c r="AEM66" s="34">
        <v>0.50375267279548508</v>
      </c>
      <c r="AEN66" s="34">
        <v>0.50251839307809998</v>
      </c>
      <c r="AEO66" s="34">
        <v>0.50124770333695801</v>
      </c>
      <c r="AEP66" s="34">
        <v>0.49993622794544895</v>
      </c>
      <c r="AEQ66" s="34">
        <v>0.498609808821045</v>
      </c>
      <c r="AER66" s="34">
        <v>0.49731528210348303</v>
      </c>
      <c r="AES66" s="34">
        <v>0.496108026077277</v>
      </c>
      <c r="AET66" s="34">
        <v>0.49497277769307602</v>
      </c>
      <c r="AEU66" s="34">
        <v>0.49389871061725599</v>
      </c>
      <c r="AEV66" s="34">
        <v>0.49290492267046604</v>
      </c>
      <c r="AEW66" s="34">
        <v>0.49196382683491602</v>
      </c>
      <c r="AEX66" s="34">
        <v>0.49104356023727397</v>
      </c>
      <c r="AEY66" s="34">
        <v>0.490132913036746</v>
      </c>
      <c r="AEZ66" s="34">
        <v>0.48922556831764297</v>
      </c>
      <c r="AFA66" s="34">
        <v>0.48833619655781196</v>
      </c>
      <c r="AFB66" s="34">
        <v>0.48746327806891498</v>
      </c>
      <c r="AFC66" s="34">
        <v>0.486612577740137</v>
      </c>
      <c r="AFD66" s="34">
        <v>0.48579567929377904</v>
      </c>
      <c r="AFE66" s="34">
        <v>0.48498771690418802</v>
      </c>
      <c r="AFF66" s="34">
        <v>0.48416370535519598</v>
      </c>
      <c r="AFG66" t="s">
        <v>843</v>
      </c>
      <c r="AFH66" t="s">
        <v>843</v>
      </c>
      <c r="AFI66" s="34">
        <v>0.71215000000000006</v>
      </c>
      <c r="AFJ66" s="34">
        <v>0.69721999999999995</v>
      </c>
      <c r="AFK66" s="34">
        <v>0.69030000000000002</v>
      </c>
      <c r="AFL66" s="34">
        <v>0.67740999999999996</v>
      </c>
      <c r="AFM66" s="34">
        <v>0.66433000000000009</v>
      </c>
      <c r="AFN66" s="34">
        <v>0.66959000000000002</v>
      </c>
      <c r="AFO66" s="34">
        <v>0.69819999999999993</v>
      </c>
      <c r="AFP66" s="34">
        <v>0.71296999999999999</v>
      </c>
      <c r="AFQ66" s="34">
        <v>0.72116000000000002</v>
      </c>
      <c r="AFR66" s="34">
        <v>0.73185</v>
      </c>
      <c r="AFS66" s="34">
        <v>0.72896000000000005</v>
      </c>
      <c r="AFT66" s="34">
        <v>0.73129999999999995</v>
      </c>
      <c r="AFU66" s="34">
        <v>0.73641000000000001</v>
      </c>
      <c r="AFV66" s="34">
        <v>0.73308000000000006</v>
      </c>
      <c r="AFW66" s="34">
        <v>0.73254000000000008</v>
      </c>
      <c r="AFX66" s="34">
        <v>0.72936999999999996</v>
      </c>
      <c r="AFY66" s="34">
        <v>0.72135000000000005</v>
      </c>
      <c r="AFZ66" s="34">
        <v>0.67498999999999998</v>
      </c>
      <c r="AGA66" s="34">
        <v>0.69546000000000008</v>
      </c>
      <c r="AGB66" t="s">
        <v>843</v>
      </c>
      <c r="AGC66" t="s">
        <v>843</v>
      </c>
      <c r="AGD66" t="s">
        <v>843</v>
      </c>
      <c r="AGE66" t="s">
        <v>843</v>
      </c>
      <c r="AGF66" s="34">
        <v>2.9875621199607849E-2</v>
      </c>
      <c r="AGG66" t="s">
        <v>843</v>
      </c>
      <c r="AGH66" t="s">
        <v>843</v>
      </c>
      <c r="AGI66" t="s">
        <v>843</v>
      </c>
      <c r="AGJ66" t="s">
        <v>843</v>
      </c>
      <c r="AGK66" t="s">
        <v>843</v>
      </c>
      <c r="AGL66" t="s">
        <v>843</v>
      </c>
      <c r="AGM66" t="s">
        <v>843</v>
      </c>
      <c r="AGN66" t="s">
        <v>843</v>
      </c>
      <c r="AGO66" s="34">
        <v>0.51500000000000001</v>
      </c>
      <c r="AGP66" s="34">
        <v>2021</v>
      </c>
      <c r="AGQ66" t="s">
        <v>832</v>
      </c>
      <c r="AGR66" t="s">
        <v>843</v>
      </c>
      <c r="AGS66" s="34">
        <v>6.6000000000000003E-2</v>
      </c>
      <c r="AGT66" s="34">
        <v>2021</v>
      </c>
      <c r="AGU66" t="s">
        <v>832</v>
      </c>
      <c r="AGV66" t="s">
        <v>843</v>
      </c>
      <c r="AGW66" s="34">
        <v>0.16</v>
      </c>
      <c r="AGX66" s="34">
        <v>2021</v>
      </c>
      <c r="AGY66" t="s">
        <v>832</v>
      </c>
      <c r="AGZ66" t="s">
        <v>843</v>
      </c>
      <c r="AHA66" s="34">
        <v>0.39200000000000002</v>
      </c>
      <c r="AHB66" s="34">
        <v>2021</v>
      </c>
      <c r="AHC66" t="s">
        <v>832</v>
      </c>
      <c r="AHD66" t="s">
        <v>843</v>
      </c>
      <c r="AHE66" s="34">
        <v>0.39299999999999996</v>
      </c>
      <c r="AHF66" s="34">
        <v>2021</v>
      </c>
      <c r="AHG66" t="s">
        <v>832</v>
      </c>
      <c r="AHH66" t="s">
        <v>843</v>
      </c>
      <c r="AHI66" t="s">
        <v>830</v>
      </c>
      <c r="AHJ66" s="34">
        <v>0.1931566596031189</v>
      </c>
      <c r="AHK66" s="34">
        <v>0.21211640536785126</v>
      </c>
      <c r="AHL66" s="34">
        <v>0.22208571434020996</v>
      </c>
      <c r="AHM66" s="34">
        <v>0.22386766970157623</v>
      </c>
      <c r="AHN66" s="34">
        <v>0.21969345211982727</v>
      </c>
      <c r="AHO66" t="s">
        <v>843</v>
      </c>
      <c r="AHP66" s="34"/>
      <c r="AHQ66" s="34"/>
      <c r="AHR66" s="34"/>
      <c r="AHS66" s="34"/>
      <c r="AHT66" s="34"/>
      <c r="AHU66" t="s">
        <v>843</v>
      </c>
      <c r="AHV66" s="34">
        <v>0.20709219574928284</v>
      </c>
      <c r="AHW66" s="34">
        <v>0.22065916657447815</v>
      </c>
      <c r="AHX66" s="34">
        <v>0.21881712973117828</v>
      </c>
      <c r="AHY66" s="34">
        <v>0.21944841742515564</v>
      </c>
      <c r="AHZ66" s="34">
        <v>0.21269106864929199</v>
      </c>
      <c r="AIA66" t="s">
        <v>832</v>
      </c>
      <c r="AIB66" t="s">
        <v>843</v>
      </c>
      <c r="AIC66" s="34">
        <v>0.20685002207756042</v>
      </c>
      <c r="AID66" s="34">
        <v>0.2209189385175705</v>
      </c>
      <c r="AIE66" s="34">
        <v>0.2192067950963974</v>
      </c>
      <c r="AIF66" s="34">
        <v>0.22022774815559387</v>
      </c>
      <c r="AIG66" s="34">
        <v>0.21536463499069214</v>
      </c>
      <c r="AIH66" t="s">
        <v>924</v>
      </c>
      <c r="AII66" t="s">
        <v>843</v>
      </c>
      <c r="AIJ66" s="34">
        <v>0.2148984968662262</v>
      </c>
      <c r="AIK66" s="34">
        <v>0.22536733746528625</v>
      </c>
      <c r="AIL66" s="34">
        <v>0.22429199516773224</v>
      </c>
      <c r="AIM66" s="34">
        <v>0.22223199903964996</v>
      </c>
      <c r="AIN66" s="34">
        <v>0.21381001174449921</v>
      </c>
      <c r="AIO66" t="s">
        <v>1607</v>
      </c>
      <c r="AIP66" s="34">
        <v>0.21650166809558868</v>
      </c>
      <c r="AIQ66" t="s">
        <v>843</v>
      </c>
      <c r="AIR66" s="34">
        <v>0.20768</v>
      </c>
      <c r="AIS66" s="34">
        <v>0.2102</v>
      </c>
      <c r="AIT66" s="34">
        <v>0.21390999999999999</v>
      </c>
      <c r="AIU66" s="34">
        <v>0.21997</v>
      </c>
      <c r="AIV66" s="34">
        <v>0.22325</v>
      </c>
      <c r="AIW66" s="34">
        <v>0.22399999999999998</v>
      </c>
      <c r="AIX66" t="s">
        <v>843</v>
      </c>
      <c r="AIY66" s="34">
        <v>9.6100000000000005E-3</v>
      </c>
      <c r="AIZ66" s="34">
        <v>1.924E-2</v>
      </c>
      <c r="AJA66" s="34">
        <v>2.9300000000000003E-2</v>
      </c>
      <c r="AJB66" s="34">
        <v>3.3450000000000001E-2</v>
      </c>
      <c r="AJC66" s="34">
        <v>3.3450000000000001E-2</v>
      </c>
      <c r="AJD66" s="34">
        <v>3.3450000000000001E-2</v>
      </c>
      <c r="AJE66" t="s">
        <v>843</v>
      </c>
      <c r="AJF66" s="34">
        <v>3.7304654717445374E-2</v>
      </c>
      <c r="AJG66" s="34">
        <v>3.90334352850914E-2</v>
      </c>
      <c r="AJH66" s="34">
        <v>3.6448661237955093E-2</v>
      </c>
      <c r="AJI66" s="34">
        <v>2.4179181084036827E-2</v>
      </c>
      <c r="AJJ66" s="34">
        <v>3.228437528014183E-2</v>
      </c>
      <c r="AJK66" t="s">
        <v>830</v>
      </c>
      <c r="AJL66" t="s">
        <v>843</v>
      </c>
      <c r="AJM66" t="s">
        <v>843</v>
      </c>
      <c r="AJN66" s="34">
        <v>3.8823988288640976E-2</v>
      </c>
      <c r="AJO66" s="34">
        <v>3.3914167433977127E-2</v>
      </c>
      <c r="AJP66" s="34">
        <v>3.1555589288473129E-2</v>
      </c>
      <c r="AJQ66" s="34">
        <v>3.1638249754905701E-2</v>
      </c>
      <c r="AJR66" s="34">
        <v>7.22813680768013E-2</v>
      </c>
      <c r="AJS66" t="s">
        <v>832</v>
      </c>
      <c r="AJT66" t="s">
        <v>843</v>
      </c>
      <c r="AJU66" t="s">
        <v>843</v>
      </c>
      <c r="AJV66" t="s">
        <v>843</v>
      </c>
      <c r="AJW66" s="34">
        <v>2.6413721963763237E-2</v>
      </c>
      <c r="AJX66" s="34">
        <v>2.8796294704079628E-2</v>
      </c>
      <c r="AJY66" s="34">
        <v>2.6568353176116943E-2</v>
      </c>
      <c r="AJZ66" s="34">
        <v>1.3404196128249168E-2</v>
      </c>
      <c r="AKA66" s="34">
        <v>9.7654955461621284E-3</v>
      </c>
      <c r="AKB66" t="s">
        <v>830</v>
      </c>
      <c r="AKC66" t="s">
        <v>843</v>
      </c>
      <c r="AKD66" t="s">
        <v>843</v>
      </c>
      <c r="AKE66" t="s">
        <v>843</v>
      </c>
      <c r="AKF66" s="34">
        <v>2.6391416788101196E-2</v>
      </c>
      <c r="AKG66" s="34">
        <v>2.1879930049180984E-2</v>
      </c>
      <c r="AKH66" s="34">
        <v>1.9063783809542656E-2</v>
      </c>
      <c r="AKI66" s="34">
        <v>1.7574772238731384E-2</v>
      </c>
      <c r="AKJ66" s="34">
        <v>6.5366551280021667E-2</v>
      </c>
      <c r="AKK66" t="s">
        <v>832</v>
      </c>
      <c r="AKL66" t="s">
        <v>843</v>
      </c>
      <c r="AKM66" s="34">
        <v>6510</v>
      </c>
      <c r="AKN66" t="s">
        <v>832</v>
      </c>
      <c r="AKO66" t="s">
        <v>843</v>
      </c>
      <c r="AKP66" s="34">
        <v>6512.1298828125</v>
      </c>
      <c r="AKQ66" t="s">
        <v>830</v>
      </c>
      <c r="AKR66" t="s">
        <v>843</v>
      </c>
      <c r="AKS66" s="34">
        <v>6857.7933224805602</v>
      </c>
      <c r="AKT66" t="s">
        <v>832</v>
      </c>
      <c r="AKU66" t="s">
        <v>843</v>
      </c>
      <c r="AKV66" s="34">
        <v>6630.2827260805398</v>
      </c>
      <c r="AKW66" t="s">
        <v>832</v>
      </c>
      <c r="AKX66" t="s">
        <v>843</v>
      </c>
      <c r="AKY66" s="34">
        <v>0.16597676277160645</v>
      </c>
      <c r="AKZ66" s="34">
        <v>0.17802318930625916</v>
      </c>
      <c r="ALA66" s="34">
        <v>0.18166115880012512</v>
      </c>
      <c r="ALB66" s="34">
        <v>0.17797176539897919</v>
      </c>
      <c r="ALC66" s="34">
        <v>0.17333525419235229</v>
      </c>
      <c r="ALD66" t="s">
        <v>830</v>
      </c>
      <c r="ALE66" t="s">
        <v>843</v>
      </c>
      <c r="ALF66" t="s">
        <v>843</v>
      </c>
      <c r="ALG66" t="s">
        <v>843</v>
      </c>
      <c r="ALH66" s="34">
        <v>0.18000361323356628</v>
      </c>
      <c r="ALI66" s="34">
        <v>0.18664386868476868</v>
      </c>
      <c r="ALJ66" s="34">
        <v>0.17854867875576019</v>
      </c>
      <c r="ALK66" s="34">
        <v>0.17386475205421448</v>
      </c>
      <c r="ALL66" s="34">
        <v>0.16685152053833008</v>
      </c>
      <c r="ALM66" t="s">
        <v>832</v>
      </c>
    </row>
    <row r="67" spans="1:1001">
      <c r="A67" t="s">
        <v>423</v>
      </c>
      <c r="B67" t="s">
        <v>39</v>
      </c>
      <c r="C67" t="s">
        <v>254</v>
      </c>
      <c r="D67" s="34">
        <v>3.3931657671928406E-2</v>
      </c>
      <c r="E67" t="s">
        <v>432</v>
      </c>
      <c r="F67" s="34">
        <v>3.3520221710205078E-2</v>
      </c>
      <c r="G67" t="s">
        <v>1464</v>
      </c>
      <c r="H67" s="34">
        <v>3.3010248094797134E-2</v>
      </c>
      <c r="I67" t="s">
        <v>1294</v>
      </c>
      <c r="J67" s="34">
        <v>3.1073058024048805E-2</v>
      </c>
      <c r="K67" t="s">
        <v>1521</v>
      </c>
      <c r="L67" s="34"/>
      <c r="M67" t="s">
        <v>465</v>
      </c>
      <c r="N67" s="34">
        <v>0.49941980838775635</v>
      </c>
      <c r="O67" s="34"/>
      <c r="P67" t="s">
        <v>1459</v>
      </c>
      <c r="Q67" s="34"/>
      <c r="R67" t="s">
        <v>1459</v>
      </c>
      <c r="S67" s="34"/>
      <c r="T67" t="s">
        <v>1459</v>
      </c>
      <c r="U67" s="34"/>
      <c r="V67" t="s">
        <v>1459</v>
      </c>
      <c r="W67" t="s">
        <v>843</v>
      </c>
      <c r="X67" t="s">
        <v>465</v>
      </c>
      <c r="Y67" s="34">
        <v>0.48877426981925964</v>
      </c>
      <c r="Z67" s="34"/>
      <c r="AA67" t="s">
        <v>1459</v>
      </c>
      <c r="AB67" s="34"/>
      <c r="AC67" t="s">
        <v>1459</v>
      </c>
      <c r="AD67" s="34"/>
      <c r="AE67" t="s">
        <v>1459</v>
      </c>
      <c r="AF67" s="34"/>
      <c r="AG67" t="s">
        <v>1459</v>
      </c>
      <c r="AH67" t="s">
        <v>843</v>
      </c>
      <c r="AI67" t="s">
        <v>465</v>
      </c>
      <c r="AJ67" s="34">
        <v>0.49844139814376831</v>
      </c>
      <c r="AK67" s="34"/>
      <c r="AL67" t="s">
        <v>1459</v>
      </c>
      <c r="AM67" s="34"/>
      <c r="AN67" t="s">
        <v>1459</v>
      </c>
      <c r="AO67" s="34"/>
      <c r="AP67" t="s">
        <v>1459</v>
      </c>
      <c r="AQ67" s="34"/>
      <c r="AR67" t="s">
        <v>1459</v>
      </c>
      <c r="AS67" t="s">
        <v>843</v>
      </c>
      <c r="AT67" t="s">
        <v>465</v>
      </c>
      <c r="AU67" s="34">
        <v>0.49012428522109985</v>
      </c>
      <c r="AV67" s="34"/>
      <c r="AW67" t="s">
        <v>1459</v>
      </c>
      <c r="AX67" s="34"/>
      <c r="AY67" t="s">
        <v>1459</v>
      </c>
      <c r="AZ67" s="34"/>
      <c r="BA67" t="s">
        <v>1459</v>
      </c>
      <c r="BB67" s="34"/>
      <c r="BC67" t="s">
        <v>1459</v>
      </c>
      <c r="BD67" t="s">
        <v>843</v>
      </c>
      <c r="BE67" s="34">
        <v>0.47822917414913746</v>
      </c>
      <c r="BF67" t="s">
        <v>465</v>
      </c>
      <c r="BG67" t="s">
        <v>843</v>
      </c>
      <c r="BH67" t="s">
        <v>432</v>
      </c>
      <c r="BI67" s="34">
        <v>3.5290665626525879</v>
      </c>
      <c r="BJ67" t="s">
        <v>819</v>
      </c>
      <c r="BK67" s="34">
        <v>1.9596335887908936</v>
      </c>
      <c r="BL67" t="s">
        <v>1294</v>
      </c>
      <c r="BM67" s="34">
        <v>4.3716945648193359</v>
      </c>
      <c r="BN67" t="s">
        <v>1521</v>
      </c>
      <c r="BO67" s="34">
        <v>4.725095272064209</v>
      </c>
      <c r="BP67" t="s">
        <v>843</v>
      </c>
      <c r="BQ67" s="34">
        <v>2.4571080207824707</v>
      </c>
      <c r="BR67" t="s">
        <v>830</v>
      </c>
      <c r="BS67" s="34"/>
      <c r="BT67" t="s">
        <v>843</v>
      </c>
      <c r="BU67" s="34">
        <v>2.6319286823272705</v>
      </c>
      <c r="BV67" t="s">
        <v>1553</v>
      </c>
      <c r="BW67" t="s">
        <v>843</v>
      </c>
      <c r="BX67" s="34">
        <v>2.801480770111084</v>
      </c>
      <c r="BY67" t="s">
        <v>924</v>
      </c>
      <c r="BZ67" t="s">
        <v>843</v>
      </c>
      <c r="CA67" t="s">
        <v>465</v>
      </c>
      <c r="CB67" s="34">
        <v>9.8647559061646461E-3</v>
      </c>
      <c r="CC67" s="34">
        <v>9.4166509807109833E-3</v>
      </c>
      <c r="CD67" s="34">
        <v>9.1180354356765747E-3</v>
      </c>
      <c r="CE67" s="34">
        <v>9.306454099714756E-3</v>
      </c>
      <c r="CF67" s="34">
        <v>9.3064513057470322E-3</v>
      </c>
      <c r="CG67" t="s">
        <v>843</v>
      </c>
      <c r="CH67" t="s">
        <v>465</v>
      </c>
      <c r="CI67" s="34">
        <v>1.0511551052331924E-2</v>
      </c>
      <c r="CJ67" s="34">
        <v>1.0145834647119045E-2</v>
      </c>
      <c r="CK67" s="34">
        <v>1.0879836976528168E-2</v>
      </c>
      <c r="CL67" s="34">
        <v>1.0767079889774323E-2</v>
      </c>
      <c r="CM67" s="34">
        <v>1.1023652739822865E-2</v>
      </c>
      <c r="CN67" t="s">
        <v>843</v>
      </c>
      <c r="CO67" t="s">
        <v>465</v>
      </c>
      <c r="CP67" s="34">
        <v>1.0377908125519753E-2</v>
      </c>
      <c r="CQ67" s="34">
        <v>1.0479261167347431E-2</v>
      </c>
      <c r="CR67" s="34">
        <v>1.0665501467883587E-2</v>
      </c>
      <c r="CS67" s="34">
        <v>1.1023640632629395E-2</v>
      </c>
      <c r="CT67" s="34">
        <v>1.1023670434951782E-2</v>
      </c>
      <c r="CU67" t="s">
        <v>843</v>
      </c>
      <c r="CV67" t="s">
        <v>465</v>
      </c>
      <c r="CW67" s="34">
        <v>1.0326643474400043E-2</v>
      </c>
      <c r="CX67" s="34">
        <v>1.0232133790850639E-2</v>
      </c>
      <c r="CY67" s="34">
        <v>1.095246896147728E-2</v>
      </c>
      <c r="CZ67" s="34">
        <v>1.102363970130682E-2</v>
      </c>
      <c r="DA67" s="34">
        <v>1.1023667640984058E-2</v>
      </c>
      <c r="DB67" t="s">
        <v>843</v>
      </c>
      <c r="DC67" s="34"/>
      <c r="DD67" s="34"/>
      <c r="DE67" s="34"/>
      <c r="DF67" s="34"/>
      <c r="DG67" s="34"/>
      <c r="DH67" t="s">
        <v>1460</v>
      </c>
      <c r="DI67" t="s">
        <v>843</v>
      </c>
      <c r="DJ67" s="34"/>
      <c r="DK67" s="34"/>
      <c r="DL67" s="34"/>
      <c r="DM67" s="34"/>
      <c r="DN67" s="34"/>
      <c r="DO67" t="s">
        <v>1460</v>
      </c>
      <c r="DP67" t="s">
        <v>843</v>
      </c>
      <c r="DQ67" s="34"/>
      <c r="DR67" t="s">
        <v>1460</v>
      </c>
      <c r="DS67" t="s">
        <v>843</v>
      </c>
      <c r="DT67" t="s">
        <v>843</v>
      </c>
      <c r="DU67" s="34">
        <v>5.0999999999999996</v>
      </c>
      <c r="DV67" t="s">
        <v>1461</v>
      </c>
      <c r="DW67" t="s">
        <v>843</v>
      </c>
      <c r="DX67" t="s">
        <v>843</v>
      </c>
      <c r="DY67" t="s">
        <v>465</v>
      </c>
      <c r="DZ67" s="34">
        <v>1.5600734623149037E-3</v>
      </c>
      <c r="EA67" s="34">
        <v>6.7268130369484425E-3</v>
      </c>
      <c r="EB67" s="34">
        <v>7.451644167304039E-3</v>
      </c>
      <c r="EC67" s="34">
        <v>9.3510719016194344E-3</v>
      </c>
      <c r="ED67" s="34">
        <v>1.016119122505188E-2</v>
      </c>
      <c r="EE67" t="s">
        <v>843</v>
      </c>
      <c r="EF67" t="s">
        <v>465</v>
      </c>
      <c r="EG67" s="34">
        <v>7.5499997474253178E-3</v>
      </c>
      <c r="EH67" s="34">
        <v>7.9333335161209106E-3</v>
      </c>
      <c r="EI67" s="34">
        <v>5.7999999262392521E-3</v>
      </c>
      <c r="EJ67" s="34">
        <v>5.1999995484948158E-3</v>
      </c>
      <c r="EK67" s="34">
        <v>2.3000000510364771E-3</v>
      </c>
      <c r="EL67" t="s">
        <v>843</v>
      </c>
      <c r="EM67" t="s">
        <v>465</v>
      </c>
      <c r="EN67" s="34">
        <v>3.2904120162129402E-3</v>
      </c>
      <c r="EO67" s="34">
        <v>5.2266726270318031E-3</v>
      </c>
      <c r="EP67" s="34">
        <v>5.1937159150838852E-3</v>
      </c>
      <c r="EQ67" s="34">
        <v>4.9662156961858273E-3</v>
      </c>
      <c r="ER67" s="34">
        <v>1.3287917245179415E-3</v>
      </c>
      <c r="ES67" t="s">
        <v>843</v>
      </c>
      <c r="ET67" t="s">
        <v>465</v>
      </c>
      <c r="EU67" s="34">
        <v>8.6485305801033974E-3</v>
      </c>
      <c r="EV67" s="34">
        <v>6.2474519945681095E-3</v>
      </c>
      <c r="EW67" s="34">
        <v>2.9563978314399719E-3</v>
      </c>
      <c r="EX67" s="34">
        <v>7.2483252733945847E-4</v>
      </c>
      <c r="EY67" s="34">
        <v>-1.6093424055725336E-3</v>
      </c>
      <c r="EZ67" t="s">
        <v>843</v>
      </c>
      <c r="FA67" t="s">
        <v>465</v>
      </c>
      <c r="FB67" s="34">
        <v>9.5905864145606756E-4</v>
      </c>
      <c r="FC67" s="34">
        <v>-7.2991795605048537E-4</v>
      </c>
      <c r="FD67" s="34">
        <v>-1.2427323963493109E-3</v>
      </c>
      <c r="FE67" s="34">
        <v>-7.6796216890215874E-3</v>
      </c>
      <c r="FF67" s="34">
        <v>-9.5483642071485519E-3</v>
      </c>
      <c r="FG67" t="s">
        <v>843</v>
      </c>
      <c r="FH67" s="34"/>
      <c r="FI67" s="34"/>
      <c r="FJ67" s="34"/>
      <c r="FK67" s="34"/>
      <c r="FL67" s="34"/>
      <c r="FM67" t="s">
        <v>843</v>
      </c>
      <c r="FN67" t="s">
        <v>843</v>
      </c>
      <c r="FO67" s="34">
        <v>0.45103000000000004</v>
      </c>
      <c r="FP67" t="s">
        <v>1462</v>
      </c>
      <c r="FQ67" t="s">
        <v>843</v>
      </c>
      <c r="FR67" t="s">
        <v>843</v>
      </c>
      <c r="FS67" s="34">
        <v>0.55791999999999997</v>
      </c>
      <c r="FT67" t="s">
        <v>1462</v>
      </c>
      <c r="FU67" t="s">
        <v>843</v>
      </c>
      <c r="FV67" t="s">
        <v>843</v>
      </c>
      <c r="FW67" s="34">
        <v>0.34307000000000004</v>
      </c>
      <c r="FX67" t="s">
        <v>1462</v>
      </c>
      <c r="FY67" t="s">
        <v>843</v>
      </c>
      <c r="FZ67" s="34">
        <v>-3.9018820971250534E-2</v>
      </c>
      <c r="GA67" s="34">
        <v>-3.7939548492431641E-2</v>
      </c>
      <c r="GB67" s="34">
        <v>-3.3715918660163879E-2</v>
      </c>
      <c r="GC67" s="34">
        <v>-2.4664852768182755E-2</v>
      </c>
      <c r="GD67" s="34">
        <v>-3.2225627452135086E-2</v>
      </c>
      <c r="GE67" t="s">
        <v>830</v>
      </c>
      <c r="GF67" t="s">
        <v>843</v>
      </c>
      <c r="GG67" s="34">
        <v>-3.7702761590480804E-2</v>
      </c>
      <c r="GH67" s="34">
        <v>-3.8343194872140884E-2</v>
      </c>
      <c r="GI67" s="34">
        <v>-3.3875551074743271E-2</v>
      </c>
      <c r="GJ67" s="34">
        <v>-2.5802016258239746E-2</v>
      </c>
      <c r="GK67" s="34">
        <v>-3.3316612243652344E-2</v>
      </c>
      <c r="GL67" t="s">
        <v>832</v>
      </c>
      <c r="GM67" t="s">
        <v>843</v>
      </c>
      <c r="GN67" s="34">
        <v>0.22109529376029968</v>
      </c>
      <c r="GO67" t="s">
        <v>832</v>
      </c>
      <c r="GP67" t="s">
        <v>843</v>
      </c>
      <c r="GQ67" t="s">
        <v>843</v>
      </c>
      <c r="GR67" s="34">
        <v>5.4667163640260696E-3</v>
      </c>
      <c r="GS67" s="34">
        <v>6.8345325998961926E-3</v>
      </c>
      <c r="GT67" s="34">
        <v>7.0515959523618221E-3</v>
      </c>
      <c r="GU67" s="34">
        <v>4.128617700189352E-3</v>
      </c>
      <c r="GV67" s="34">
        <v>3.5989403259009123E-3</v>
      </c>
      <c r="GW67" t="s">
        <v>832</v>
      </c>
      <c r="GX67" t="s">
        <v>843</v>
      </c>
      <c r="GY67" t="s">
        <v>843</v>
      </c>
      <c r="GZ67" t="s">
        <v>843</v>
      </c>
      <c r="HA67" t="s">
        <v>843</v>
      </c>
      <c r="HB67" t="s">
        <v>843</v>
      </c>
      <c r="HC67" t="s">
        <v>843</v>
      </c>
      <c r="HD67" t="s">
        <v>843</v>
      </c>
      <c r="HE67" t="s">
        <v>843</v>
      </c>
      <c r="HF67" t="s">
        <v>843</v>
      </c>
      <c r="HG67" t="s">
        <v>843</v>
      </c>
      <c r="HH67" s="34">
        <v>536758</v>
      </c>
      <c r="HI67" s="34">
        <v>547741</v>
      </c>
      <c r="HJ67" s="34">
        <v>559047</v>
      </c>
      <c r="HK67" s="34">
        <v>570130</v>
      </c>
      <c r="HL67" s="34">
        <v>581154</v>
      </c>
      <c r="HM67" s="34">
        <v>592683</v>
      </c>
      <c r="HN67" s="34">
        <v>604658</v>
      </c>
      <c r="HO67" s="34">
        <v>616899</v>
      </c>
      <c r="HP67" s="34">
        <v>629470</v>
      </c>
      <c r="HQ67" s="34">
        <v>642493</v>
      </c>
      <c r="HR67" s="34">
        <v>656024</v>
      </c>
      <c r="HS67" s="34">
        <v>670071</v>
      </c>
      <c r="HT67" s="34">
        <v>684553</v>
      </c>
      <c r="HU67" s="34">
        <v>699393</v>
      </c>
      <c r="HV67" s="34">
        <v>714612</v>
      </c>
      <c r="HW67" s="34">
        <v>730216</v>
      </c>
      <c r="HX67" s="34">
        <v>746232</v>
      </c>
      <c r="HY67" s="34">
        <v>761664</v>
      </c>
      <c r="HZ67" s="34">
        <v>776313</v>
      </c>
      <c r="IA67" s="34">
        <v>790986</v>
      </c>
      <c r="IB67" s="34">
        <v>806166</v>
      </c>
      <c r="IC67" s="34">
        <v>821625</v>
      </c>
      <c r="ID67" s="34">
        <v>836774</v>
      </c>
      <c r="IE67" s="34">
        <v>852075</v>
      </c>
      <c r="IF67" s="34">
        <v>867605</v>
      </c>
      <c r="IG67" s="34">
        <v>883075</v>
      </c>
      <c r="IH67" s="34">
        <v>898473</v>
      </c>
      <c r="II67" s="34">
        <v>913809</v>
      </c>
      <c r="IJ67" s="34">
        <v>929073</v>
      </c>
      <c r="IK67" s="34">
        <v>944275</v>
      </c>
      <c r="IL67" s="34">
        <v>959412</v>
      </c>
      <c r="IM67" s="34">
        <v>974457</v>
      </c>
      <c r="IN67" s="34">
        <v>989461</v>
      </c>
      <c r="IO67" s="34">
        <v>1004456</v>
      </c>
      <c r="IP67" s="34">
        <v>1019412</v>
      </c>
      <c r="IQ67" s="34">
        <v>1034320.9999999999</v>
      </c>
      <c r="IR67" s="34">
        <v>1049114</v>
      </c>
      <c r="IS67" s="34">
        <v>1063780</v>
      </c>
      <c r="IT67" s="34">
        <v>1078375</v>
      </c>
      <c r="IU67" s="34">
        <v>1092920</v>
      </c>
      <c r="IV67" s="34">
        <v>1107417</v>
      </c>
      <c r="IW67" s="34">
        <v>1121845</v>
      </c>
      <c r="IX67" s="34">
        <v>1136167</v>
      </c>
      <c r="IY67" s="34">
        <v>1150372</v>
      </c>
      <c r="IZ67" s="34">
        <v>1164502</v>
      </c>
      <c r="JA67" s="34">
        <v>1178543</v>
      </c>
      <c r="JB67" s="34">
        <v>1192453</v>
      </c>
      <c r="JC67" s="34">
        <v>1206213</v>
      </c>
      <c r="JD67" s="34">
        <v>1219782</v>
      </c>
      <c r="JE67" s="34">
        <v>1233111</v>
      </c>
      <c r="JF67" s="34">
        <v>1246207</v>
      </c>
      <c r="JG67" s="34">
        <v>1259123</v>
      </c>
      <c r="JH67" s="34">
        <v>1271890</v>
      </c>
      <c r="JI67" s="34">
        <v>1284482</v>
      </c>
      <c r="JJ67" s="34">
        <v>1296830</v>
      </c>
      <c r="JK67" s="34">
        <v>1308947</v>
      </c>
      <c r="JL67" s="34">
        <v>1320859</v>
      </c>
      <c r="JM67" s="34">
        <v>1332483</v>
      </c>
      <c r="JN67" s="34">
        <v>1343814</v>
      </c>
      <c r="JO67" s="34">
        <v>1354838</v>
      </c>
      <c r="JP67" s="34">
        <v>1365515</v>
      </c>
      <c r="JQ67" s="34">
        <v>1375921</v>
      </c>
      <c r="JR67" s="34">
        <v>1386073</v>
      </c>
      <c r="JS67" s="34">
        <v>1395911</v>
      </c>
      <c r="JT67" s="34">
        <v>1405430</v>
      </c>
      <c r="JU67" s="34">
        <v>1414628</v>
      </c>
      <c r="JV67" s="34">
        <v>1423515</v>
      </c>
      <c r="JW67" s="34">
        <v>1432143</v>
      </c>
      <c r="JX67" s="34">
        <v>1440523</v>
      </c>
      <c r="JY67" s="34">
        <v>1448608</v>
      </c>
      <c r="JZ67" s="34">
        <v>1456399</v>
      </c>
      <c r="KA67" s="34">
        <v>1463928</v>
      </c>
      <c r="KB67" s="34">
        <v>1471213</v>
      </c>
      <c r="KC67" s="34">
        <v>1478330</v>
      </c>
      <c r="KD67" s="34">
        <v>1485207</v>
      </c>
      <c r="KE67" s="34">
        <v>1491707</v>
      </c>
      <c r="KF67" s="34">
        <v>1497957</v>
      </c>
      <c r="KG67" s="34">
        <v>1504071</v>
      </c>
      <c r="KH67" s="34">
        <v>1509947</v>
      </c>
      <c r="KI67" s="34">
        <v>1515546</v>
      </c>
      <c r="KJ67" s="34">
        <v>1520916</v>
      </c>
      <c r="KK67" s="34">
        <v>1526035</v>
      </c>
      <c r="KL67" s="34">
        <v>1530884</v>
      </c>
      <c r="KM67" s="34">
        <v>1535434</v>
      </c>
      <c r="KN67" s="34">
        <v>1539667</v>
      </c>
      <c r="KO67" s="34">
        <v>1543637</v>
      </c>
      <c r="KP67" s="34">
        <v>1547361</v>
      </c>
      <c r="KQ67" s="34">
        <v>1550850</v>
      </c>
      <c r="KR67" s="34">
        <v>1554101</v>
      </c>
      <c r="KS67" s="34">
        <v>1557050</v>
      </c>
      <c r="KT67" s="34">
        <v>1559677</v>
      </c>
      <c r="KU67" s="34">
        <v>1562055</v>
      </c>
      <c r="KV67" s="34">
        <v>1564160</v>
      </c>
      <c r="KW67" s="34">
        <v>1565961</v>
      </c>
      <c r="KX67" s="34">
        <v>1567468</v>
      </c>
      <c r="KY67" s="34">
        <v>1568648</v>
      </c>
      <c r="KZ67" s="34">
        <v>1569524</v>
      </c>
      <c r="LA67" s="34">
        <v>1570117</v>
      </c>
      <c r="LB67" s="34">
        <v>1570403</v>
      </c>
      <c r="LC67" s="34">
        <v>1570405</v>
      </c>
      <c r="LD67" s="34">
        <v>1570166</v>
      </c>
      <c r="LE67" t="s">
        <v>843</v>
      </c>
      <c r="LF67" t="s">
        <v>843</v>
      </c>
      <c r="LG67" t="s">
        <v>843</v>
      </c>
      <c r="LH67" s="34">
        <v>1.9404277205467224E-2</v>
      </c>
      <c r="LI67" s="34">
        <v>2.0255206152796745E-2</v>
      </c>
      <c r="LJ67" s="34">
        <v>2.0431000739336014E-2</v>
      </c>
      <c r="LK67" s="34">
        <v>1.9630856812000275E-2</v>
      </c>
      <c r="LL67" s="34">
        <v>1.9151376560330391E-2</v>
      </c>
      <c r="LM67" s="34">
        <v>1.9643904641270638E-2</v>
      </c>
      <c r="LN67" s="34">
        <v>2.0003322511911392E-2</v>
      </c>
      <c r="LO67" s="34">
        <v>2.0042305812239647E-2</v>
      </c>
      <c r="LP67" s="34">
        <v>2.0172880962491035E-2</v>
      </c>
      <c r="LQ67" s="34">
        <v>2.0477727055549622E-2</v>
      </c>
      <c r="LR67" s="34">
        <v>2.0841451361775398E-2</v>
      </c>
      <c r="LS67" s="34">
        <v>2.1186303347349167E-2</v>
      </c>
      <c r="LT67" s="34">
        <v>2.1382393315434456E-2</v>
      </c>
      <c r="LU67" s="34">
        <v>2.1446745842695236E-2</v>
      </c>
      <c r="LV67" s="34">
        <v>2.1526921540498734E-2</v>
      </c>
      <c r="LW67" s="34">
        <v>2.1600643172860146E-2</v>
      </c>
      <c r="LX67" s="34">
        <v>2.1696163341403008E-2</v>
      </c>
      <c r="LY67" s="34">
        <v>2.0468968898057938E-2</v>
      </c>
      <c r="LZ67" s="34">
        <v>1.9050275906920433E-2</v>
      </c>
      <c r="MA67" s="34">
        <v>1.8724478781223297E-2</v>
      </c>
      <c r="MB67" s="34">
        <v>1.9009407609701157E-2</v>
      </c>
      <c r="MC67" s="34">
        <v>1.8994409590959549E-2</v>
      </c>
      <c r="MD67" s="34">
        <v>1.8269935622811317E-2</v>
      </c>
      <c r="ME67" s="34">
        <v>1.8120529130101204E-2</v>
      </c>
      <c r="MF67" s="34">
        <v>1.8061989918351173E-2</v>
      </c>
      <c r="MG67" s="34">
        <v>1.7673593014478683E-2</v>
      </c>
      <c r="MH67" s="34">
        <v>1.7286520451307297E-2</v>
      </c>
      <c r="MI67" s="34">
        <v>1.6924923285841942E-2</v>
      </c>
      <c r="MJ67" s="34">
        <v>1.6565736383199692E-2</v>
      </c>
      <c r="MK67" s="34">
        <v>1.6230123117566109E-2</v>
      </c>
      <c r="ML67" s="34">
        <v>1.5903159976005554E-2</v>
      </c>
      <c r="MM67" s="34">
        <v>1.5559796243906021E-2</v>
      </c>
      <c r="MN67" s="34">
        <v>1.527995802462101E-2</v>
      </c>
      <c r="MO67" s="34">
        <v>1.5041030012071133E-2</v>
      </c>
      <c r="MP67" s="34">
        <v>1.4779889024794102E-2</v>
      </c>
      <c r="MQ67" s="34">
        <v>1.4519182033836842E-2</v>
      </c>
      <c r="MR67" s="34">
        <v>1.4200825244188309E-2</v>
      </c>
      <c r="MS67" s="34">
        <v>1.388260442763567E-2</v>
      </c>
      <c r="MT67" s="34">
        <v>1.3626676052808762E-2</v>
      </c>
      <c r="MU67" s="34">
        <v>1.3397734612226486E-2</v>
      </c>
      <c r="MV67" s="34">
        <v>1.3177263550460339E-2</v>
      </c>
      <c r="MW67" s="34">
        <v>1.2944375164806843E-2</v>
      </c>
      <c r="MX67" s="34">
        <v>1.2685664929449558E-2</v>
      </c>
      <c r="MY67" s="34">
        <v>1.2425052002072334E-2</v>
      </c>
      <c r="MZ67" s="34">
        <v>1.2208159081637859E-2</v>
      </c>
      <c r="NA67" s="34">
        <v>1.1985401622951031E-2</v>
      </c>
      <c r="NB67" s="34">
        <v>1.1733599938452244E-2</v>
      </c>
      <c r="NC67" s="34">
        <v>1.1473169550299644E-2</v>
      </c>
      <c r="ND67" s="34">
        <v>1.1186454445123672E-2</v>
      </c>
      <c r="NE67" s="34">
        <v>1.0868090204894543E-2</v>
      </c>
      <c r="NF67" s="34">
        <v>1.0564293712377548E-2</v>
      </c>
      <c r="NG67" s="34">
        <v>1.0310908779501915E-2</v>
      </c>
      <c r="NH67" s="34">
        <v>1.0088535957038403E-2</v>
      </c>
      <c r="NI67" s="34">
        <v>9.8515413701534271E-3</v>
      </c>
      <c r="NJ67" s="34">
        <v>9.5673007890582085E-3</v>
      </c>
      <c r="NK67" s="34">
        <v>9.3001723289489746E-3</v>
      </c>
      <c r="NL67" s="34">
        <v>9.0592857450246811E-3</v>
      </c>
      <c r="NM67" s="34">
        <v>8.7618362158536911E-3</v>
      </c>
      <c r="NN67" s="34">
        <v>8.4677208214998245E-3</v>
      </c>
      <c r="NO67" s="34">
        <v>8.1700505688786507E-3</v>
      </c>
      <c r="NP67" s="34">
        <v>7.8497566282749176E-3</v>
      </c>
      <c r="NQ67" s="34">
        <v>7.5916782952845097E-3</v>
      </c>
      <c r="NR67" s="34">
        <v>7.351243868470192E-3</v>
      </c>
      <c r="NS67" s="34">
        <v>7.0726796984672546E-3</v>
      </c>
      <c r="NT67" s="34">
        <v>6.7960568703711033E-3</v>
      </c>
      <c r="NU67" s="34">
        <v>6.5232934430241585E-3</v>
      </c>
      <c r="NV67" s="34">
        <v>6.2625659629702568E-3</v>
      </c>
      <c r="NW67" s="34">
        <v>6.04275893419981E-3</v>
      </c>
      <c r="NX67" s="34">
        <v>5.8343182317912579E-3</v>
      </c>
      <c r="NY67" s="34">
        <v>5.5968533270061016E-3</v>
      </c>
      <c r="NZ67" s="34">
        <v>5.3638555109500885E-3</v>
      </c>
      <c r="OA67" s="34">
        <v>5.1562832668423653E-3</v>
      </c>
      <c r="OB67" s="34">
        <v>4.9639968201518059E-3</v>
      </c>
      <c r="OC67" s="34">
        <v>4.8258416354656219E-3</v>
      </c>
      <c r="OD67" s="34">
        <v>4.6410840004682541E-3</v>
      </c>
      <c r="OE67" s="34">
        <v>4.3669454753398895E-3</v>
      </c>
      <c r="OF67" s="34">
        <v>4.1810781694948673E-3</v>
      </c>
      <c r="OG67" s="34">
        <v>4.0732519701123238E-3</v>
      </c>
      <c r="OH67" s="34">
        <v>3.8991190958768129E-3</v>
      </c>
      <c r="OI67" s="34">
        <v>3.7012191023677588E-3</v>
      </c>
      <c r="OJ67" s="34">
        <v>3.5370148252695799E-3</v>
      </c>
      <c r="OK67" s="34">
        <v>3.3600835595279932E-3</v>
      </c>
      <c r="OL67" s="34">
        <v>3.1724779400974512E-3</v>
      </c>
      <c r="OM67" s="34">
        <v>2.967730863019824E-3</v>
      </c>
      <c r="ON67" s="34">
        <v>2.7530819643288851E-3</v>
      </c>
      <c r="OO67" s="34">
        <v>2.5751611683517694E-3</v>
      </c>
      <c r="OP67" s="34">
        <v>2.409578999504447E-3</v>
      </c>
      <c r="OQ67" s="34">
        <v>2.2522683721035719E-3</v>
      </c>
      <c r="OR67" s="34">
        <v>2.0940757822245359E-3</v>
      </c>
      <c r="OS67" s="34">
        <v>1.895761932246387E-3</v>
      </c>
      <c r="OT67" s="34">
        <v>1.6857432201504707E-3</v>
      </c>
      <c r="OU67" s="34">
        <v>1.5235135797411203E-3</v>
      </c>
      <c r="OV67" s="34">
        <v>1.3466766104102135E-3</v>
      </c>
      <c r="OW67" s="34">
        <v>1.1507543968036771E-3</v>
      </c>
      <c r="OX67" s="34">
        <v>9.6188561292365193E-4</v>
      </c>
      <c r="OY67" s="34">
        <v>7.5252319220453501E-4</v>
      </c>
      <c r="OZ67" s="34">
        <v>5.5828678887337446E-4</v>
      </c>
      <c r="PA67" s="34">
        <v>3.7775019882246852E-4</v>
      </c>
      <c r="PB67" s="34">
        <v>1.8213543808087707E-4</v>
      </c>
      <c r="PC67" s="34">
        <v>1.2735575865008286E-6</v>
      </c>
      <c r="PD67" s="34">
        <v>-1.5220162458717823E-4</v>
      </c>
      <c r="PE67" t="s">
        <v>1300</v>
      </c>
      <c r="PF67" t="s">
        <v>843</v>
      </c>
      <c r="PG67" t="s">
        <v>843</v>
      </c>
      <c r="PH67" t="s">
        <v>843</v>
      </c>
      <c r="PI67" t="s">
        <v>843</v>
      </c>
      <c r="PJ67" t="s">
        <v>1300</v>
      </c>
      <c r="PK67" s="34">
        <v>0.49693343043327332</v>
      </c>
      <c r="PL67" s="34">
        <v>0.4967256486415863</v>
      </c>
      <c r="PM67" s="34">
        <v>0.49668633937835693</v>
      </c>
      <c r="PN67" s="34">
        <v>0.49663937091827393</v>
      </c>
      <c r="PO67" s="34">
        <v>0.4969336986541748</v>
      </c>
      <c r="PP67" s="34">
        <v>0.49760326743125916</v>
      </c>
      <c r="PQ67" s="34">
        <v>0.49819070100784302</v>
      </c>
      <c r="PR67" s="34">
        <v>0.49872830510139465</v>
      </c>
      <c r="PS67" s="34">
        <v>0.4992215633392334</v>
      </c>
      <c r="PT67" s="34">
        <v>0.49966302514076233</v>
      </c>
      <c r="PU67" s="34">
        <v>0.50004726648330688</v>
      </c>
      <c r="PV67" s="34">
        <v>0.50037235021591187</v>
      </c>
      <c r="PW67" s="34">
        <v>0.50064349174499512</v>
      </c>
      <c r="PX67" s="34">
        <v>0.50086003541946411</v>
      </c>
      <c r="PY67" s="34">
        <v>0.50102150440216064</v>
      </c>
      <c r="PZ67" s="34">
        <v>0.50112980604171753</v>
      </c>
      <c r="QA67" s="34">
        <v>0.50118327140808105</v>
      </c>
      <c r="QB67" s="34">
        <v>0.50138115882873535</v>
      </c>
      <c r="QC67" s="34">
        <v>0.50172674655914307</v>
      </c>
      <c r="QD67" s="34">
        <v>0.50206452608108521</v>
      </c>
      <c r="QE67" s="34">
        <v>0.5022575855255127</v>
      </c>
      <c r="QF67" s="34">
        <v>0.5023009181022644</v>
      </c>
      <c r="QG67" s="34">
        <v>0.50235426425933838</v>
      </c>
      <c r="QH67" s="34">
        <v>0.50245809555053711</v>
      </c>
      <c r="QI67" s="34">
        <v>0.5025823712348938</v>
      </c>
      <c r="QJ67" s="34">
        <v>0.50269907712936401</v>
      </c>
      <c r="QK67" s="34">
        <v>0.50279974937438965</v>
      </c>
      <c r="QL67" s="34">
        <v>0.50288957357406616</v>
      </c>
      <c r="QM67" s="34">
        <v>0.50296694040298462</v>
      </c>
      <c r="QN67" s="34">
        <v>0.50303143262863159</v>
      </c>
      <c r="QO67" s="34">
        <v>0.50308626890182495</v>
      </c>
      <c r="QP67" s="34">
        <v>0.50313150882720947</v>
      </c>
      <c r="QQ67" s="34">
        <v>0.50316286087036133</v>
      </c>
      <c r="QR67" s="34">
        <v>0.50318282842636108</v>
      </c>
      <c r="QS67" s="34">
        <v>0.50319302082061768</v>
      </c>
      <c r="QT67" s="34">
        <v>0.50319194793701172</v>
      </c>
      <c r="QU67" s="34">
        <v>0.50317603349685669</v>
      </c>
      <c r="QV67" s="34">
        <v>0.50314819812774658</v>
      </c>
      <c r="QW67" s="34">
        <v>0.50311160087585449</v>
      </c>
      <c r="QX67" s="34">
        <v>0.50306427478790283</v>
      </c>
      <c r="QY67" s="34">
        <v>0.50300651788711548</v>
      </c>
      <c r="QZ67" s="34">
        <v>0.50293755531311035</v>
      </c>
      <c r="RA67" s="34">
        <v>0.50285917520523071</v>
      </c>
      <c r="RB67" s="34">
        <v>0.50276952981948853</v>
      </c>
      <c r="RC67" s="34">
        <v>0.50267064571380615</v>
      </c>
      <c r="RD67" s="34">
        <v>0.50256627798080444</v>
      </c>
      <c r="RE67" s="34">
        <v>0.50245249271392822</v>
      </c>
      <c r="RF67" s="34">
        <v>0.50232917070388794</v>
      </c>
      <c r="RG67" s="34">
        <v>0.50219792127609253</v>
      </c>
      <c r="RH67" s="34">
        <v>0.50206023454666138</v>
      </c>
      <c r="RI67" s="34">
        <v>0.50191181898117065</v>
      </c>
      <c r="RJ67" s="34">
        <v>0.50175720453262329</v>
      </c>
      <c r="RK67" s="34">
        <v>0.50159680843353271</v>
      </c>
      <c r="RL67" s="34">
        <v>0.50142937898635864</v>
      </c>
      <c r="RM67" s="34">
        <v>0.50125616788864136</v>
      </c>
      <c r="RN67" s="34">
        <v>0.50107759237289429</v>
      </c>
      <c r="RO67" s="34">
        <v>0.50089526176452637</v>
      </c>
      <c r="RP67" s="34">
        <v>0.50070881843566895</v>
      </c>
      <c r="RQ67" s="34">
        <v>0.50051641464233398</v>
      </c>
      <c r="RR67" s="34">
        <v>0.50032329559326172</v>
      </c>
      <c r="RS67" s="34">
        <v>0.50012850761413574</v>
      </c>
      <c r="RT67" s="34">
        <v>0.49992406368255615</v>
      </c>
      <c r="RU67" s="34">
        <v>0.49971753358840942</v>
      </c>
      <c r="RV67" s="34">
        <v>0.49951034784317017</v>
      </c>
      <c r="RW67" s="34">
        <v>0.49929913878440857</v>
      </c>
      <c r="RX67" s="34">
        <v>0.49908879399299622</v>
      </c>
      <c r="RY67" s="34">
        <v>0.49887636303901672</v>
      </c>
      <c r="RZ67" s="34">
        <v>0.4986603856086731</v>
      </c>
      <c r="SA67" s="34">
        <v>0.49844604730606079</v>
      </c>
      <c r="SB67" s="34">
        <v>0.49822932481765747</v>
      </c>
      <c r="SC67" s="34">
        <v>0.49801120162010193</v>
      </c>
      <c r="SD67" s="34">
        <v>0.4977949857711792</v>
      </c>
      <c r="SE67" s="34">
        <v>0.49757921695709229</v>
      </c>
      <c r="SF67" s="34">
        <v>0.49736526608467102</v>
      </c>
      <c r="SG67" s="34">
        <v>0.49715560674667358</v>
      </c>
      <c r="SH67" s="34">
        <v>0.49694544076919556</v>
      </c>
      <c r="SI67" s="34">
        <v>0.49673855304718018</v>
      </c>
      <c r="SJ67" s="34">
        <v>0.49653506278991699</v>
      </c>
      <c r="SK67" s="34">
        <v>0.49633464217185974</v>
      </c>
      <c r="SL67" s="34">
        <v>0.49613869190216064</v>
      </c>
      <c r="SM67" s="34">
        <v>0.49594390392303467</v>
      </c>
      <c r="SN67" s="34">
        <v>0.49575141072273254</v>
      </c>
      <c r="SO67" s="34">
        <v>0.49556335806846619</v>
      </c>
      <c r="SP67" s="34">
        <v>0.49537849426269531</v>
      </c>
      <c r="SQ67" s="34">
        <v>0.49519732594490051</v>
      </c>
      <c r="SR67" s="34">
        <v>0.49502116441726685</v>
      </c>
      <c r="SS67" s="34">
        <v>0.494852215051651</v>
      </c>
      <c r="ST67" s="34">
        <v>0.49469000101089478</v>
      </c>
      <c r="SU67" s="34">
        <v>0.49453479051589966</v>
      </c>
      <c r="SV67" s="34">
        <v>0.49438616633415222</v>
      </c>
      <c r="SW67" s="34">
        <v>0.49424657225608826</v>
      </c>
      <c r="SX67" s="34">
        <v>0.49411576986312866</v>
      </c>
      <c r="SY67" s="34">
        <v>0.49399101734161377</v>
      </c>
      <c r="SZ67" s="34">
        <v>0.49387437105178833</v>
      </c>
      <c r="TA67" s="34">
        <v>0.49376317858695984</v>
      </c>
      <c r="TB67" s="34">
        <v>0.49365887045860291</v>
      </c>
      <c r="TC67" s="34">
        <v>0.49356302618980408</v>
      </c>
      <c r="TD67" s="34">
        <v>0.4934791624546051</v>
      </c>
      <c r="TE67" s="34">
        <v>0.49340391159057617</v>
      </c>
      <c r="TF67" s="34">
        <v>0.49333515763282776</v>
      </c>
      <c r="TG67" s="34">
        <v>0.49327650666236877</v>
      </c>
      <c r="TH67" t="s">
        <v>843</v>
      </c>
      <c r="TI67" t="s">
        <v>843</v>
      </c>
      <c r="TJ67" t="s">
        <v>1300</v>
      </c>
      <c r="TK67" s="34">
        <v>0.50271863923652704</v>
      </c>
      <c r="TL67" s="34">
        <v>0.50069832274742998</v>
      </c>
      <c r="TM67" s="34">
        <v>0.49884803961026497</v>
      </c>
      <c r="TN67" s="34">
        <v>0.50033062634837699</v>
      </c>
      <c r="TO67" s="34">
        <v>0.50545768028584492</v>
      </c>
      <c r="TP67" s="34">
        <v>0.51090633610209801</v>
      </c>
      <c r="TQ67" s="34">
        <v>0.516064879704626</v>
      </c>
      <c r="TR67" s="34">
        <v>0.52120807360031896</v>
      </c>
      <c r="TS67" s="34">
        <v>0.52648936922281397</v>
      </c>
      <c r="TT67" s="34">
        <v>0.53192563965677497</v>
      </c>
      <c r="TU67" s="34">
        <v>0.53739497335463293</v>
      </c>
      <c r="TV67" s="34">
        <v>0.54270259621935302</v>
      </c>
      <c r="TW67" s="34">
        <v>0.54773812088919405</v>
      </c>
      <c r="TX67" s="34">
        <v>0.55239511433136601</v>
      </c>
      <c r="TY67" s="34">
        <v>0.556561462723828</v>
      </c>
      <c r="TZ67" s="34">
        <v>0.56023256148356193</v>
      </c>
      <c r="UA67" s="34">
        <v>0.56352180019082498</v>
      </c>
      <c r="UB67" s="34">
        <v>0.56629104171918299</v>
      </c>
      <c r="UC67" s="34">
        <v>0.56824852330920406</v>
      </c>
      <c r="UD67" s="34">
        <v>0.56991590243063694</v>
      </c>
      <c r="UE67" s="34">
        <v>0.57195354306681201</v>
      </c>
      <c r="UF67" s="34">
        <v>0.57432857183716901</v>
      </c>
      <c r="UG67" s="34">
        <v>0.57686518514269403</v>
      </c>
      <c r="UH67" s="34">
        <v>0.57943138808203498</v>
      </c>
      <c r="UI67" s="34">
        <v>0.582060143763662</v>
      </c>
      <c r="UJ67" s="34">
        <v>0.58486708376978203</v>
      </c>
      <c r="UK67" s="34">
        <v>0.58787520604403298</v>
      </c>
      <c r="UL67" s="34">
        <v>0.59096835828474104</v>
      </c>
      <c r="UM67" s="34">
        <v>0.59407011074479599</v>
      </c>
      <c r="UN67" s="34">
        <v>0.59720547657966305</v>
      </c>
      <c r="UO67" s="34">
        <v>0.60036147140123297</v>
      </c>
      <c r="UP67" s="34">
        <v>0.60356311441300903</v>
      </c>
      <c r="UQ67" s="34">
        <v>0.60678015949095498</v>
      </c>
      <c r="UR67" s="34">
        <v>0.60993761797430601</v>
      </c>
      <c r="US67" s="34">
        <v>0.61301907374054798</v>
      </c>
      <c r="UT67" s="34">
        <v>0.61599832160422208</v>
      </c>
      <c r="UU67" s="34">
        <v>0.61888049397849298</v>
      </c>
      <c r="UV67" s="34">
        <v>0.62166313601643897</v>
      </c>
      <c r="UW67" s="34">
        <v>0.62428839689347404</v>
      </c>
      <c r="UX67" s="34">
        <v>0.62673726039542699</v>
      </c>
      <c r="UY67" s="34">
        <v>0.62899973542035204</v>
      </c>
      <c r="UZ67" s="34">
        <v>0.63106595337771598</v>
      </c>
      <c r="VA67" s="34">
        <v>0.63294640354208598</v>
      </c>
      <c r="VB67" s="34">
        <v>0.63461906235548105</v>
      </c>
      <c r="VC67" s="34">
        <v>0.63606760658204098</v>
      </c>
      <c r="VD67" s="34">
        <v>0.63729776397541893</v>
      </c>
      <c r="VE67" s="34">
        <v>0.63830299320098705</v>
      </c>
      <c r="VF67" s="34">
        <v>0.63914209181960402</v>
      </c>
      <c r="VG67" s="34">
        <v>0.63988058517037705</v>
      </c>
      <c r="VH67" s="34">
        <v>0.64052601893664896</v>
      </c>
      <c r="VI67" s="34">
        <v>0.64108636891237492</v>
      </c>
      <c r="VJ67" s="34">
        <v>0.64151252835802097</v>
      </c>
      <c r="VK67" s="34">
        <v>0.64180957401600192</v>
      </c>
      <c r="VL67" s="34">
        <v>0.64205712577409602</v>
      </c>
      <c r="VM67" s="34">
        <v>0.64231381226290696</v>
      </c>
      <c r="VN67" s="34">
        <v>0.64257133503928499</v>
      </c>
      <c r="VO67" s="34">
        <v>0.64279822554800503</v>
      </c>
      <c r="VP67" s="34">
        <v>0.64300656856656602</v>
      </c>
      <c r="VQ67" s="34">
        <v>0.64318685472840698</v>
      </c>
      <c r="VR67" s="34">
        <v>0.64337359890998003</v>
      </c>
      <c r="VS67" s="34">
        <v>0.64358625002791991</v>
      </c>
      <c r="VT67" s="34">
        <v>0.64378309373027509</v>
      </c>
      <c r="VU67" s="34">
        <v>0.64398267623711003</v>
      </c>
      <c r="VV67" s="34">
        <v>0.64421657254652998</v>
      </c>
      <c r="VW67" s="34">
        <v>0.64446539493251198</v>
      </c>
      <c r="VX67" s="34">
        <v>0.64477044310251297</v>
      </c>
      <c r="VY67" s="34">
        <v>0.64519283421922691</v>
      </c>
      <c r="VZ67" s="34">
        <v>0.64579038343573802</v>
      </c>
      <c r="WA67" s="34">
        <v>0.64666721739257194</v>
      </c>
      <c r="WB67" s="34">
        <v>0.64761503719951707</v>
      </c>
      <c r="WC67" s="34">
        <v>0.648414908419639</v>
      </c>
      <c r="WD67" s="34">
        <v>0.64910454923484906</v>
      </c>
      <c r="WE67" s="34">
        <v>0.649647144787038</v>
      </c>
      <c r="WF67" s="34">
        <v>0.64999311723130704</v>
      </c>
      <c r="WG67" s="34">
        <v>0.65013148003324805</v>
      </c>
      <c r="WH67" s="34">
        <v>0.65006688648202593</v>
      </c>
      <c r="WI67" s="34">
        <v>0.64980314862070498</v>
      </c>
      <c r="WJ67" s="34">
        <v>0.64937248619662402</v>
      </c>
      <c r="WK67" s="34">
        <v>0.64882520749893602</v>
      </c>
      <c r="WL67" s="34">
        <v>0.64817498116190508</v>
      </c>
      <c r="WM67" s="34">
        <v>0.647405131974788</v>
      </c>
      <c r="WN67" s="34">
        <v>0.64653279691068799</v>
      </c>
      <c r="WO67" s="34">
        <v>0.64561010317891399</v>
      </c>
      <c r="WP67" s="34">
        <v>0.64469219930397503</v>
      </c>
      <c r="WQ67" s="34">
        <v>0.6437603066117541</v>
      </c>
      <c r="WR67" s="34">
        <v>0.642802887856046</v>
      </c>
      <c r="WS67" s="34">
        <v>0.641846874080087</v>
      </c>
      <c r="WT67" s="34">
        <v>0.64090003575459809</v>
      </c>
      <c r="WU67" s="34">
        <v>0.64002275270397502</v>
      </c>
      <c r="WV67" s="34">
        <v>0.63918584476601403</v>
      </c>
      <c r="WW67" s="34">
        <v>0.63831153447525801</v>
      </c>
      <c r="WX67" s="34">
        <v>0.637456863728594</v>
      </c>
      <c r="WY67" s="34">
        <v>0.63669361296363103</v>
      </c>
      <c r="WZ67" s="34">
        <v>0.63596742320931898</v>
      </c>
      <c r="XA67" s="34">
        <v>0.63523700795263205</v>
      </c>
      <c r="XB67" s="34">
        <v>0.63454408973335297</v>
      </c>
      <c r="XC67" s="34">
        <v>0.63388251274988905</v>
      </c>
      <c r="XD67" s="34">
        <v>0.63318688989419303</v>
      </c>
      <c r="XE67" s="34">
        <v>0.63243204692297195</v>
      </c>
      <c r="XF67" s="34">
        <v>0.631634397379783</v>
      </c>
      <c r="XG67" s="34">
        <v>0.63078987533479702</v>
      </c>
      <c r="XH67" t="s">
        <v>843</v>
      </c>
      <c r="XI67" t="s">
        <v>1300</v>
      </c>
      <c r="XJ67" s="34">
        <v>0.48347997000507703</v>
      </c>
      <c r="XK67" s="34">
        <v>0.48101566251202699</v>
      </c>
      <c r="XL67" s="34">
        <v>0.47836407314590701</v>
      </c>
      <c r="XM67" s="34">
        <v>0.479530107168541</v>
      </c>
      <c r="XN67" s="34">
        <v>0.485148932252839</v>
      </c>
      <c r="XO67" s="34">
        <v>0.49159753190153899</v>
      </c>
      <c r="XP67" s="34">
        <v>0.49797447315215598</v>
      </c>
      <c r="XQ67" s="34">
        <v>0.50409426494915299</v>
      </c>
      <c r="XR67" s="34">
        <v>0.50978164946832205</v>
      </c>
      <c r="XS67" s="34">
        <v>0.51490522075726897</v>
      </c>
      <c r="XT67" s="34">
        <v>0.51948175676499597</v>
      </c>
      <c r="XU67" s="34">
        <v>0.52367549384728906</v>
      </c>
      <c r="XV67" s="34">
        <v>0.52771482099619804</v>
      </c>
      <c r="XW67" s="34">
        <v>0.53175291413619707</v>
      </c>
      <c r="XX67" s="34">
        <v>0.53581314055739293</v>
      </c>
      <c r="XY67" s="34">
        <v>0.53980845380576004</v>
      </c>
      <c r="XZ67" s="34">
        <v>0.54360440184821901</v>
      </c>
      <c r="YA67" s="34">
        <v>0.54668594025712103</v>
      </c>
      <c r="YB67" s="34">
        <v>0.54856768560639502</v>
      </c>
      <c r="YC67" s="34">
        <v>0.54978785970927402</v>
      </c>
      <c r="YD67" s="34">
        <v>0.55114951511227195</v>
      </c>
      <c r="YE67" s="34">
        <v>0.552766436776853</v>
      </c>
      <c r="YF67" s="34">
        <v>0.554479198970809</v>
      </c>
      <c r="YG67" s="34">
        <v>0.55622333714755201</v>
      </c>
      <c r="YH67" s="34">
        <v>0.55813449561407302</v>
      </c>
      <c r="YI67" s="34">
        <v>0.56037086317696694</v>
      </c>
      <c r="YJ67" s="34">
        <v>0.56292620924613201</v>
      </c>
      <c r="YK67" s="34">
        <v>0.56566111426943999</v>
      </c>
      <c r="YL67" s="34">
        <v>0.56848385433652704</v>
      </c>
      <c r="YM67" s="34">
        <v>0.57139680103952695</v>
      </c>
      <c r="YN67" s="34">
        <v>0.57436794620038101</v>
      </c>
      <c r="YO67" s="34">
        <v>0.57739878588731297</v>
      </c>
      <c r="YP67" s="34">
        <v>0.58043954255879793</v>
      </c>
      <c r="YQ67" s="34">
        <v>0.58339439457776199</v>
      </c>
      <c r="YR67" s="34">
        <v>0.58622862983759294</v>
      </c>
      <c r="YS67" s="34">
        <v>0.58890035105155902</v>
      </c>
      <c r="YT67" s="34">
        <v>0.59139969946083104</v>
      </c>
      <c r="YU67" s="34">
        <v>0.59371091471493898</v>
      </c>
      <c r="YV67" s="34">
        <v>0.59575982380897197</v>
      </c>
      <c r="YW67" s="34">
        <v>0.59751784324660395</v>
      </c>
      <c r="YX67" s="34">
        <v>0.59898303890946203</v>
      </c>
      <c r="YY67" s="34">
        <v>0.60016508512090094</v>
      </c>
      <c r="YZ67" s="34">
        <v>0.601093237654868</v>
      </c>
      <c r="ZA67" s="34">
        <v>0.60177099233986897</v>
      </c>
      <c r="ZB67" s="34">
        <v>0.60221107391829298</v>
      </c>
      <c r="ZC67" s="34">
        <v>0.602449635885002</v>
      </c>
      <c r="ZD67" s="34">
        <v>0.60251204974621597</v>
      </c>
      <c r="ZE67" s="34">
        <v>0.60248272900391597</v>
      </c>
      <c r="ZF67" s="34">
        <v>0.60243658392917099</v>
      </c>
      <c r="ZG67" s="34">
        <v>0.60238510467220496</v>
      </c>
      <c r="ZH67" s="34">
        <v>0.60231590831856496</v>
      </c>
      <c r="ZI67" s="34">
        <v>0.60214069549174498</v>
      </c>
      <c r="ZJ67" s="34">
        <v>0.60183443464669306</v>
      </c>
      <c r="ZK67" s="34">
        <v>0.60145475041874907</v>
      </c>
      <c r="ZL67" s="34">
        <v>0.60105318393821205</v>
      </c>
      <c r="ZM67" s="34">
        <v>0.60063532008374698</v>
      </c>
      <c r="ZN67" s="34">
        <v>0.60019865867539901</v>
      </c>
      <c r="ZO67" s="34">
        <v>0.59979962213387406</v>
      </c>
      <c r="ZP67" s="34">
        <v>0.59947507616381401</v>
      </c>
      <c r="ZQ67" s="34">
        <v>0.59927496866784091</v>
      </c>
      <c r="ZR67" s="34">
        <v>0.59923633235946394</v>
      </c>
      <c r="ZS67" s="34">
        <v>0.59932089148981293</v>
      </c>
      <c r="ZT67" s="34">
        <v>0.59959540370528797</v>
      </c>
      <c r="ZU67" s="34">
        <v>0.60018976854541595</v>
      </c>
      <c r="ZV67" s="34">
        <v>0.60084920629273597</v>
      </c>
      <c r="ZW67" s="34">
        <v>0.60133886835933803</v>
      </c>
      <c r="ZX67" s="34">
        <v>0.60174055006777205</v>
      </c>
      <c r="ZY67" s="34">
        <v>0.602066063910495</v>
      </c>
      <c r="ZZ67" s="34">
        <v>0.60228437865969497</v>
      </c>
      <c r="AAA67" s="34">
        <v>0.60233085911815298</v>
      </c>
      <c r="AAB67" s="34">
        <v>0.60217962322812102</v>
      </c>
      <c r="AAC67" s="34">
        <v>0.60184503672483802</v>
      </c>
      <c r="AAD67" s="34">
        <v>0.60134005114828704</v>
      </c>
      <c r="AAE67" s="34">
        <v>0.60069321487530303</v>
      </c>
      <c r="AAF67" s="34">
        <v>0.59992802347687002</v>
      </c>
      <c r="AAG67" s="34">
        <v>0.59907763356933796</v>
      </c>
      <c r="AAH67" s="34">
        <v>0.598145808542632</v>
      </c>
      <c r="AAI67" s="34">
        <v>0.59710931103295994</v>
      </c>
      <c r="AAJ67" s="34">
        <v>0.59599654954890802</v>
      </c>
      <c r="AAK67" s="34">
        <v>0.59484667571951</v>
      </c>
      <c r="AAL67" s="34">
        <v>0.59365033757628194</v>
      </c>
      <c r="AAM67" s="34">
        <v>0.59243182743782807</v>
      </c>
      <c r="AAN67" s="34">
        <v>0.59124512659184902</v>
      </c>
      <c r="AAO67" s="34">
        <v>0.59012064019705202</v>
      </c>
      <c r="AAP67" s="34">
        <v>0.58901177981992203</v>
      </c>
      <c r="AAQ67" s="34">
        <v>0.58789779847781498</v>
      </c>
      <c r="AAR67" s="34">
        <v>0.58679603104770994</v>
      </c>
      <c r="AAS67" s="34">
        <v>0.58570448002852604</v>
      </c>
      <c r="AAT67" s="34">
        <v>0.58467789416518001</v>
      </c>
      <c r="AAU67" s="34">
        <v>0.58367572771450105</v>
      </c>
      <c r="AAV67" s="34">
        <v>0.58261825449059501</v>
      </c>
      <c r="AAW67" s="34">
        <v>0.58157792728875501</v>
      </c>
      <c r="AAX67" s="34">
        <v>0.58059642856343696</v>
      </c>
      <c r="AAY67" s="34">
        <v>0.57959311260206592</v>
      </c>
      <c r="AAZ67" s="34">
        <v>0.57855421018029995</v>
      </c>
      <c r="ABA67" s="34">
        <v>0.57752426851794292</v>
      </c>
      <c r="ABB67" s="34">
        <v>0.57651350871777296</v>
      </c>
      <c r="ABC67" s="34">
        <v>0.57549724001459801</v>
      </c>
      <c r="ABD67" s="34">
        <v>0.57443389549246393</v>
      </c>
      <c r="ABE67" s="34">
        <v>0.57330897867396602</v>
      </c>
      <c r="ABF67" s="34">
        <v>0.57212026375563607</v>
      </c>
      <c r="ABG67" t="s">
        <v>843</v>
      </c>
      <c r="ABH67" t="s">
        <v>843</v>
      </c>
      <c r="ABI67" t="s">
        <v>1300</v>
      </c>
      <c r="ABJ67" s="34">
        <v>0.39098755024382498</v>
      </c>
      <c r="ABK67" s="34">
        <v>0.38897124735961003</v>
      </c>
      <c r="ABL67" s="34">
        <v>0.38659003625813199</v>
      </c>
      <c r="ABM67" s="34">
        <v>0.38678196200866499</v>
      </c>
      <c r="ABN67" s="34">
        <v>0.39127356197631102</v>
      </c>
      <c r="ABO67" s="34">
        <v>0.39710688513083703</v>
      </c>
      <c r="ABP67" s="34">
        <v>0.40262710708128202</v>
      </c>
      <c r="ABQ67" s="34">
        <v>0.40816778097566903</v>
      </c>
      <c r="ABR67" s="34">
        <v>0.41380797639917399</v>
      </c>
      <c r="ABS67" s="34">
        <v>0.41953375367513701</v>
      </c>
      <c r="ABT67" s="34">
        <v>0.425226820969965</v>
      </c>
      <c r="ABU67" s="34">
        <v>0.430729303856833</v>
      </c>
      <c r="ABV67" s="34">
        <v>0.43598774381804195</v>
      </c>
      <c r="ABW67" s="34">
        <v>0.44097198640248503</v>
      </c>
      <c r="ABX67" s="34">
        <v>0.44561594263740295</v>
      </c>
      <c r="ABY67" s="34">
        <v>0.44996031993295099</v>
      </c>
      <c r="ABZ67" s="34">
        <v>0.45413758723828501</v>
      </c>
      <c r="ACA67" s="34">
        <v>0.45878563250987298</v>
      </c>
      <c r="ACB67" s="34">
        <v>0.46386028324897099</v>
      </c>
      <c r="ACC67" s="34">
        <v>0.46873332777065602</v>
      </c>
      <c r="ACD67" s="34">
        <v>0.47305765810019301</v>
      </c>
      <c r="ACE67" s="34">
        <v>0.47684559449530201</v>
      </c>
      <c r="ACF67" s="34">
        <v>0.480268555349805</v>
      </c>
      <c r="ACG67" s="34">
        <v>0.48293753484141705</v>
      </c>
      <c r="ACH67" s="34">
        <v>0.485170950588661</v>
      </c>
      <c r="ACI67" s="34">
        <v>0.48750559125782095</v>
      </c>
      <c r="ACJ67" s="34">
        <v>0.489913998528615</v>
      </c>
      <c r="ACK67" s="34">
        <v>0.49237559907179801</v>
      </c>
      <c r="ACL67" s="34">
        <v>0.494956262855556</v>
      </c>
      <c r="ACM67" s="34">
        <v>0.49775674578022999</v>
      </c>
      <c r="ACN67" s="34">
        <v>0.50082550562219408</v>
      </c>
      <c r="ACO67" s="34">
        <v>0.504167194738811</v>
      </c>
      <c r="ACP67" s="34">
        <v>0.50763724271964394</v>
      </c>
      <c r="ACQ67" s="34">
        <v>0.511122936196309</v>
      </c>
      <c r="ACR67" s="34">
        <v>0.51465011202536404</v>
      </c>
      <c r="ACS67" s="34">
        <v>0.51819792888281302</v>
      </c>
      <c r="ACT67" s="34">
        <v>0.52177526857173395</v>
      </c>
      <c r="ACU67" s="34">
        <v>0.52537767460267804</v>
      </c>
      <c r="ACV67" s="34">
        <v>0.52891016575866501</v>
      </c>
      <c r="ACW67" s="34">
        <v>0.53230632969186698</v>
      </c>
      <c r="ACX67" s="34">
        <v>0.53553223401844097</v>
      </c>
      <c r="ACY67" s="34">
        <v>0.53856212820749394</v>
      </c>
      <c r="ACZ67" s="34">
        <v>0.54138896015680804</v>
      </c>
      <c r="ADA67" s="34">
        <v>0.54398012121296402</v>
      </c>
      <c r="ADB67" s="34">
        <v>0.54631035412562601</v>
      </c>
      <c r="ADC67" s="34">
        <v>0.54838327849865398</v>
      </c>
      <c r="ADD67" s="34">
        <v>0.55020933747885103</v>
      </c>
      <c r="ADE67" s="34">
        <v>0.55180552688455498</v>
      </c>
      <c r="ADF67" s="34">
        <v>0.55319825722885596</v>
      </c>
      <c r="ADG67" s="34">
        <v>0.55443485848603302</v>
      </c>
      <c r="ADH67" s="34">
        <v>0.55553192829599296</v>
      </c>
      <c r="ADI67" s="34">
        <v>0.5564664625829</v>
      </c>
      <c r="ADJ67" s="34">
        <v>0.55730505102443995</v>
      </c>
      <c r="ADK67" s="34">
        <v>0.55810729854809094</v>
      </c>
      <c r="ADL67" s="34">
        <v>0.55888302972750092</v>
      </c>
      <c r="ADM67" s="34">
        <v>0.55962447663063397</v>
      </c>
      <c r="ADN67" s="34">
        <v>0.560270839003572</v>
      </c>
      <c r="ADO67" s="34">
        <v>0.56084263770818799</v>
      </c>
      <c r="ADP67" s="34">
        <v>0.56137865805833298</v>
      </c>
      <c r="ADQ67" s="34">
        <v>0.56190998480999199</v>
      </c>
      <c r="ADR67" s="34">
        <v>0.56246120970432001</v>
      </c>
      <c r="ADS67" s="34">
        <v>0.56300559297896002</v>
      </c>
      <c r="ADT67" s="34">
        <v>0.56355148682645106</v>
      </c>
      <c r="ADU67" s="34">
        <v>0.56415953452619805</v>
      </c>
      <c r="ADV67" s="34">
        <v>0.56487231665753501</v>
      </c>
      <c r="ADW67" s="34">
        <v>0.565704399214634</v>
      </c>
      <c r="ADX67" s="34">
        <v>0.56664960796001207</v>
      </c>
      <c r="ADY67" s="34">
        <v>0.56775071771788199</v>
      </c>
      <c r="ADZ67" s="34">
        <v>0.56908740783729295</v>
      </c>
      <c r="AEA67" s="34">
        <v>0.57045438464180298</v>
      </c>
      <c r="AEB67" s="34">
        <v>0.57164608450228405</v>
      </c>
      <c r="AEC67" s="34">
        <v>0.57272713300351297</v>
      </c>
      <c r="AED67" s="34">
        <v>0.57372235486036205</v>
      </c>
      <c r="AEE67" s="34">
        <v>0.57458164773144293</v>
      </c>
      <c r="AEF67" s="34">
        <v>0.57525367684561002</v>
      </c>
      <c r="AEG67" s="34">
        <v>0.57576440137520302</v>
      </c>
      <c r="AEH67" s="34">
        <v>0.57609912163729593</v>
      </c>
      <c r="AEI67" s="34">
        <v>0.57622830844697803</v>
      </c>
      <c r="AEJ67" s="34">
        <v>0.57623990238071199</v>
      </c>
      <c r="AEK67" s="34">
        <v>0.57614879390002005</v>
      </c>
      <c r="AEL67" s="34">
        <v>0.57591595325315603</v>
      </c>
      <c r="AEM67" s="34">
        <v>0.57559735668010292</v>
      </c>
      <c r="AEN67" s="34">
        <v>0.57522660919226798</v>
      </c>
      <c r="AEO67" s="34">
        <v>0.57480444447773205</v>
      </c>
      <c r="AEP67" s="34">
        <v>0.57435081741701299</v>
      </c>
      <c r="AEQ67" s="34">
        <v>0.57385951938814594</v>
      </c>
      <c r="AER67" s="34">
        <v>0.57333892134379805</v>
      </c>
      <c r="AES67" s="34">
        <v>0.57282315273016504</v>
      </c>
      <c r="AET67" s="34">
        <v>0.572339571237648</v>
      </c>
      <c r="AEU67" s="34">
        <v>0.57186043218279203</v>
      </c>
      <c r="AEV67" s="34">
        <v>0.57138707930779198</v>
      </c>
      <c r="AEW67" s="34">
        <v>0.57092401646420399</v>
      </c>
      <c r="AEX67" s="34">
        <v>0.57048077866689506</v>
      </c>
      <c r="AEY67" s="34">
        <v>0.57011714528102997</v>
      </c>
      <c r="AEZ67" s="34">
        <v>0.56977093957549996</v>
      </c>
      <c r="AFA67" s="34">
        <v>0.56936692277901801</v>
      </c>
      <c r="AFB67" s="34">
        <v>0.56899116196731003</v>
      </c>
      <c r="AFC67" s="34">
        <v>0.56867450005318099</v>
      </c>
      <c r="AFD67" s="34">
        <v>0.568335462828502</v>
      </c>
      <c r="AFE67" s="34">
        <v>0.56795876476411</v>
      </c>
      <c r="AFF67" s="34">
        <v>0.56755800582804805</v>
      </c>
      <c r="AFG67" t="s">
        <v>843</v>
      </c>
      <c r="AFH67" t="s">
        <v>843</v>
      </c>
      <c r="AFI67" s="34">
        <v>0.42055999999999999</v>
      </c>
      <c r="AFJ67" s="34">
        <v>0.41954000000000002</v>
      </c>
      <c r="AFK67" s="34">
        <v>0.42334000000000005</v>
      </c>
      <c r="AFL67" s="34">
        <v>0.42713999999999996</v>
      </c>
      <c r="AFM67" s="34">
        <v>0.43093999999999999</v>
      </c>
      <c r="AFN67" s="34">
        <v>0.43470999999999999</v>
      </c>
      <c r="AFO67" s="34">
        <v>0.43839</v>
      </c>
      <c r="AFP67" s="34">
        <v>0.442</v>
      </c>
      <c r="AFQ67" s="34">
        <v>0.44555</v>
      </c>
      <c r="AFR67" s="34">
        <v>0.44908000000000003</v>
      </c>
      <c r="AFS67" s="34">
        <v>0.45264000000000004</v>
      </c>
      <c r="AFT67" s="34">
        <v>0.45624000000000003</v>
      </c>
      <c r="AFU67" s="34">
        <v>0.45555999999999996</v>
      </c>
      <c r="AFV67" s="34">
        <v>0.45511000000000001</v>
      </c>
      <c r="AFW67" s="34">
        <v>0.45469000000000004</v>
      </c>
      <c r="AFX67" s="34">
        <v>0.45432</v>
      </c>
      <c r="AFY67" s="34">
        <v>0.45382</v>
      </c>
      <c r="AFZ67" s="34">
        <v>0.44965000000000005</v>
      </c>
      <c r="AGA67" s="34">
        <v>0.45103000000000004</v>
      </c>
      <c r="AGB67" t="s">
        <v>843</v>
      </c>
      <c r="AGC67" t="s">
        <v>843</v>
      </c>
      <c r="AGD67" t="s">
        <v>843</v>
      </c>
      <c r="AGE67" t="s">
        <v>843</v>
      </c>
      <c r="AGF67" s="34">
        <v>3.0643537174910307E-3</v>
      </c>
      <c r="AGG67" t="s">
        <v>843</v>
      </c>
      <c r="AGH67" t="s">
        <v>843</v>
      </c>
      <c r="AGI67" t="s">
        <v>843</v>
      </c>
      <c r="AGJ67" t="s">
        <v>843</v>
      </c>
      <c r="AGK67" t="s">
        <v>843</v>
      </c>
      <c r="AGL67" t="s">
        <v>843</v>
      </c>
      <c r="AGM67" t="s">
        <v>843</v>
      </c>
      <c r="AGN67" t="s">
        <v>843</v>
      </c>
      <c r="AGO67" s="34">
        <v>0.45299999999999996</v>
      </c>
      <c r="AGP67" s="34">
        <v>2014</v>
      </c>
      <c r="AGQ67" t="s">
        <v>832</v>
      </c>
      <c r="AGR67" t="s">
        <v>843</v>
      </c>
      <c r="AGS67" s="34">
        <v>0.18600000000000003</v>
      </c>
      <c r="AGT67" s="34">
        <v>2014</v>
      </c>
      <c r="AGU67" t="s">
        <v>832</v>
      </c>
      <c r="AGV67" t="s">
        <v>843</v>
      </c>
      <c r="AGW67" s="34">
        <v>0.39500000000000002</v>
      </c>
      <c r="AGX67" s="34">
        <v>2014</v>
      </c>
      <c r="AGY67" t="s">
        <v>832</v>
      </c>
      <c r="AGZ67" t="s">
        <v>843</v>
      </c>
      <c r="AHA67" s="34">
        <v>0.68599999999999994</v>
      </c>
      <c r="AHB67" s="34">
        <v>2014</v>
      </c>
      <c r="AHC67" t="s">
        <v>832</v>
      </c>
      <c r="AHD67" t="s">
        <v>843</v>
      </c>
      <c r="AHE67" s="34">
        <v>0.42399999999999999</v>
      </c>
      <c r="AHF67" s="34">
        <v>2013</v>
      </c>
      <c r="AHG67" t="s">
        <v>832</v>
      </c>
      <c r="AHH67" t="s">
        <v>843</v>
      </c>
      <c r="AHI67" t="s">
        <v>830</v>
      </c>
      <c r="AHJ67" s="34">
        <v>0.18448202311992645</v>
      </c>
      <c r="AHK67" s="34">
        <v>0.19047540426254272</v>
      </c>
      <c r="AHL67" s="34">
        <v>0.20245164632797241</v>
      </c>
      <c r="AHM67" s="34">
        <v>0.21510590612888336</v>
      </c>
      <c r="AHN67" s="34">
        <v>0.21677765250205994</v>
      </c>
      <c r="AHO67" t="s">
        <v>843</v>
      </c>
      <c r="AHP67" s="34"/>
      <c r="AHQ67" s="34"/>
      <c r="AHR67" s="34"/>
      <c r="AHS67" s="34"/>
      <c r="AHT67" s="34"/>
      <c r="AHU67" t="s">
        <v>843</v>
      </c>
      <c r="AHV67" s="34">
        <v>0.16029347479343414</v>
      </c>
      <c r="AHW67" s="34">
        <v>0.15666979551315308</v>
      </c>
      <c r="AHX67" s="34">
        <v>0.14942243695259094</v>
      </c>
      <c r="AHY67" s="34">
        <v>0.13336563110351563</v>
      </c>
      <c r="AHZ67" s="34">
        <v>0.12628173828125</v>
      </c>
      <c r="AIA67" t="s">
        <v>832</v>
      </c>
      <c r="AIB67" t="s">
        <v>843</v>
      </c>
      <c r="AIC67" s="34">
        <v>0.14381171762943268</v>
      </c>
      <c r="AID67" s="34">
        <v>0.15622182190418243</v>
      </c>
      <c r="AIE67" s="34">
        <v>0.15275539457798004</v>
      </c>
      <c r="AIF67" s="34">
        <v>0.14003157615661621</v>
      </c>
      <c r="AIG67" s="34">
        <v>0.15855991840362549</v>
      </c>
      <c r="AIH67" t="s">
        <v>924</v>
      </c>
      <c r="AII67" t="s">
        <v>843</v>
      </c>
      <c r="AIJ67" s="34">
        <v>0.15567749738693237</v>
      </c>
      <c r="AIK67" s="34">
        <v>0.16038799285888672</v>
      </c>
      <c r="AIL67" s="34">
        <v>0.15550799667835236</v>
      </c>
      <c r="AIM67" s="34">
        <v>0.14720200002193451</v>
      </c>
      <c r="AIN67" s="34">
        <v>0.16472999751567841</v>
      </c>
      <c r="AIO67" t="s">
        <v>1607</v>
      </c>
      <c r="AIP67" s="34">
        <v>5.875999853014946E-2</v>
      </c>
      <c r="AIQ67" t="s">
        <v>843</v>
      </c>
      <c r="AIR67" s="34">
        <v>9.7170000000000006E-2</v>
      </c>
      <c r="AIS67" s="34">
        <v>7.9059999999999991E-2</v>
      </c>
      <c r="AIT67" s="34">
        <v>5.6829999999999999E-2</v>
      </c>
      <c r="AIU67" s="34">
        <v>4.7489999999999997E-2</v>
      </c>
      <c r="AIV67" s="34">
        <v>3.8670000000000003E-2</v>
      </c>
      <c r="AIW67" s="34">
        <v>3.3340000000000002E-2</v>
      </c>
      <c r="AIX67" t="s">
        <v>843</v>
      </c>
      <c r="AIY67" s="34">
        <v>3.005E-2</v>
      </c>
      <c r="AIZ67" s="34">
        <v>3.5859999999999996E-2</v>
      </c>
      <c r="AJA67" s="34">
        <v>4.1479999999999996E-2</v>
      </c>
      <c r="AJB67" s="34">
        <v>4.3090000000000003E-2</v>
      </c>
      <c r="AJC67" s="34">
        <v>4.2849999999999999E-2</v>
      </c>
      <c r="AJD67" s="34">
        <v>4.1790000000000001E-2</v>
      </c>
      <c r="AJE67" t="s">
        <v>843</v>
      </c>
      <c r="AJF67" s="34">
        <v>3.1491510570049286E-2</v>
      </c>
      <c r="AJG67" s="34">
        <v>2.9397472739219666E-2</v>
      </c>
      <c r="AJH67" s="34">
        <v>3.0811410397291183E-2</v>
      </c>
      <c r="AJI67" s="34">
        <v>2.6939760893583298E-2</v>
      </c>
      <c r="AJJ67" s="34">
        <v>1.7401004210114479E-2</v>
      </c>
      <c r="AJK67" t="s">
        <v>830</v>
      </c>
      <c r="AJL67" t="s">
        <v>843</v>
      </c>
      <c r="AJM67" t="s">
        <v>843</v>
      </c>
      <c r="AJN67" s="34">
        <v>2.6169570162892342E-2</v>
      </c>
      <c r="AJO67" s="34">
        <v>2.8098803013563156E-2</v>
      </c>
      <c r="AJP67" s="34">
        <v>2.4183459579944611E-2</v>
      </c>
      <c r="AJQ67" s="34">
        <v>1.9154418259859085E-2</v>
      </c>
      <c r="AJR67" s="34">
        <v>2.359619177877903E-2</v>
      </c>
      <c r="AJS67" t="s">
        <v>832</v>
      </c>
      <c r="AJT67" t="s">
        <v>843</v>
      </c>
      <c r="AJU67" t="s">
        <v>843</v>
      </c>
      <c r="AJV67" t="s">
        <v>843</v>
      </c>
      <c r="AJW67" s="34">
        <v>7.7126533724367619E-3</v>
      </c>
      <c r="AJX67" s="34">
        <v>5.798855796456337E-3</v>
      </c>
      <c r="AJY67" s="34">
        <v>7.3955636471509933E-3</v>
      </c>
      <c r="AJZ67" s="34">
        <v>4.1872202418744564E-3</v>
      </c>
      <c r="AKA67" s="34">
        <v>-4.6577448956668377E-3</v>
      </c>
      <c r="AKB67" t="s">
        <v>830</v>
      </c>
      <c r="AKC67" t="s">
        <v>843</v>
      </c>
      <c r="AKD67" t="s">
        <v>843</v>
      </c>
      <c r="AKE67" t="s">
        <v>843</v>
      </c>
      <c r="AKF67" s="34">
        <v>6.0035474598407745E-3</v>
      </c>
      <c r="AKG67" s="34">
        <v>7.7755562961101532E-3</v>
      </c>
      <c r="AKH67" s="34">
        <v>4.1046645492315292E-3</v>
      </c>
      <c r="AKI67" s="34">
        <v>3.447161871008575E-4</v>
      </c>
      <c r="AKJ67" s="34">
        <v>5.3262566216289997E-3</v>
      </c>
      <c r="AKK67" t="s">
        <v>832</v>
      </c>
      <c r="AKL67" t="s">
        <v>843</v>
      </c>
      <c r="AKM67" s="34">
        <v>1610</v>
      </c>
      <c r="AKN67" t="s">
        <v>832</v>
      </c>
      <c r="AKO67" t="s">
        <v>843</v>
      </c>
      <c r="AKP67" s="34">
        <v>1284.2904052734375</v>
      </c>
      <c r="AKQ67" t="s">
        <v>830</v>
      </c>
      <c r="AKR67" t="s">
        <v>843</v>
      </c>
      <c r="AKS67" s="34">
        <v>1362.77802062397</v>
      </c>
      <c r="AKT67" t="s">
        <v>832</v>
      </c>
      <c r="AKU67" t="s">
        <v>843</v>
      </c>
      <c r="AKV67" s="34">
        <v>1484.8924647255001</v>
      </c>
      <c r="AKW67" t="s">
        <v>832</v>
      </c>
      <c r="AKX67" t="s">
        <v>843</v>
      </c>
      <c r="AKY67" s="34">
        <v>0.14546321332454681</v>
      </c>
      <c r="AKZ67" s="34">
        <v>0.15253585577011108</v>
      </c>
      <c r="ALA67" s="34">
        <v>0.16873572766780853</v>
      </c>
      <c r="ALB67" s="34">
        <v>0.19044105708599091</v>
      </c>
      <c r="ALC67" s="34">
        <v>0.18455202877521515</v>
      </c>
      <c r="ALD67" t="s">
        <v>830</v>
      </c>
      <c r="ALE67" t="s">
        <v>843</v>
      </c>
      <c r="ALF67" t="s">
        <v>843</v>
      </c>
      <c r="ALG67" t="s">
        <v>843</v>
      </c>
      <c r="ALH67" s="34">
        <v>0.12043550610542297</v>
      </c>
      <c r="ALI67" s="34">
        <v>0.11793416738510132</v>
      </c>
      <c r="ALJ67" s="34">
        <v>0.11413117498159409</v>
      </c>
      <c r="ALK67" s="34">
        <v>0.10756360739469528</v>
      </c>
      <c r="ALL67" s="34">
        <v>9.2965126037597656E-2</v>
      </c>
      <c r="ALM67" t="s">
        <v>832</v>
      </c>
    </row>
    <row r="68" spans="1:1001">
      <c r="A68" t="s">
        <v>421</v>
      </c>
      <c r="B68" t="s">
        <v>167</v>
      </c>
      <c r="C68" t="s">
        <v>845</v>
      </c>
      <c r="D68" s="34">
        <v>2.1484550088644028E-2</v>
      </c>
      <c r="E68" t="s">
        <v>432</v>
      </c>
      <c r="F68" s="34">
        <v>3.2084304839372635E-2</v>
      </c>
      <c r="G68" t="s">
        <v>1464</v>
      </c>
      <c r="H68" s="34">
        <v>3.8560107350349426E-2</v>
      </c>
      <c r="I68" t="s">
        <v>1294</v>
      </c>
      <c r="J68" s="34">
        <v>2.9399950057268143E-2</v>
      </c>
      <c r="K68" t="s">
        <v>1521</v>
      </c>
      <c r="L68" s="34"/>
      <c r="M68" t="s">
        <v>465</v>
      </c>
      <c r="N68" s="34">
        <v>0.59308409690856934</v>
      </c>
      <c r="O68" s="34"/>
      <c r="P68" t="s">
        <v>1459</v>
      </c>
      <c r="Q68" s="34"/>
      <c r="R68" t="s">
        <v>1459</v>
      </c>
      <c r="S68" s="34"/>
      <c r="T68" t="s">
        <v>1459</v>
      </c>
      <c r="U68" s="34"/>
      <c r="V68" t="s">
        <v>1459</v>
      </c>
      <c r="W68" t="s">
        <v>843</v>
      </c>
      <c r="X68" t="s">
        <v>465</v>
      </c>
      <c r="Y68" s="34">
        <v>0.56911623477935791</v>
      </c>
      <c r="Z68" s="34"/>
      <c r="AA68" t="s">
        <v>1459</v>
      </c>
      <c r="AB68" s="34"/>
      <c r="AC68" t="s">
        <v>1459</v>
      </c>
      <c r="AD68" s="34"/>
      <c r="AE68" t="s">
        <v>1459</v>
      </c>
      <c r="AF68" s="34"/>
      <c r="AG68" t="s">
        <v>1459</v>
      </c>
      <c r="AH68" t="s">
        <v>843</v>
      </c>
      <c r="AI68" t="s">
        <v>465</v>
      </c>
      <c r="AJ68" s="34">
        <v>0.55754995346069336</v>
      </c>
      <c r="AK68" s="34"/>
      <c r="AL68" t="s">
        <v>1459</v>
      </c>
      <c r="AM68" s="34"/>
      <c r="AN68" t="s">
        <v>1459</v>
      </c>
      <c r="AO68" s="34"/>
      <c r="AP68" t="s">
        <v>1459</v>
      </c>
      <c r="AQ68" s="34"/>
      <c r="AR68" t="s">
        <v>1459</v>
      </c>
      <c r="AS68" t="s">
        <v>843</v>
      </c>
      <c r="AT68" t="s">
        <v>465</v>
      </c>
      <c r="AU68" s="34">
        <v>0.52010476589202881</v>
      </c>
      <c r="AV68" s="34"/>
      <c r="AW68" t="s">
        <v>1459</v>
      </c>
      <c r="AX68" s="34"/>
      <c r="AY68" t="s">
        <v>1459</v>
      </c>
      <c r="AZ68" s="34"/>
      <c r="BA68" t="s">
        <v>1459</v>
      </c>
      <c r="BB68" s="34"/>
      <c r="BC68" t="s">
        <v>1459</v>
      </c>
      <c r="BD68" t="s">
        <v>843</v>
      </c>
      <c r="BE68" s="34">
        <v>0.5</v>
      </c>
      <c r="BF68" t="s">
        <v>1594</v>
      </c>
      <c r="BG68" t="s">
        <v>843</v>
      </c>
      <c r="BH68" t="s">
        <v>432</v>
      </c>
      <c r="BI68" s="34">
        <v>3.58913254737854</v>
      </c>
      <c r="BJ68" t="s">
        <v>819</v>
      </c>
      <c r="BK68" s="34">
        <v>1.2673321962356567</v>
      </c>
      <c r="BL68" t="s">
        <v>1294</v>
      </c>
      <c r="BM68" s="34">
        <v>2.5971195697784424</v>
      </c>
      <c r="BN68" t="s">
        <v>1521</v>
      </c>
      <c r="BO68" s="34">
        <v>2.97812819480896</v>
      </c>
      <c r="BP68" t="s">
        <v>843</v>
      </c>
      <c r="BQ68" s="34">
        <v>1.6359404325485229</v>
      </c>
      <c r="BR68" t="s">
        <v>830</v>
      </c>
      <c r="BS68" s="34"/>
      <c r="BT68" t="s">
        <v>843</v>
      </c>
      <c r="BU68" s="34">
        <v>2.133861780166626</v>
      </c>
      <c r="BV68" t="s">
        <v>1568</v>
      </c>
      <c r="BW68" t="s">
        <v>843</v>
      </c>
      <c r="BX68" s="34">
        <v>2.595820426940918</v>
      </c>
      <c r="BY68" t="s">
        <v>924</v>
      </c>
      <c r="BZ68" t="s">
        <v>843</v>
      </c>
      <c r="CA68" t="s">
        <v>432</v>
      </c>
      <c r="CB68" s="34">
        <v>2.2211370524019003E-3</v>
      </c>
      <c r="CC68" s="34">
        <v>1.9183396361768246E-3</v>
      </c>
      <c r="CD68" s="34">
        <v>2.1398158278316259E-3</v>
      </c>
      <c r="CE68" s="34">
        <v>2.3162539582699537E-3</v>
      </c>
      <c r="CF68" s="34">
        <v>2.3163037840276957E-3</v>
      </c>
      <c r="CG68" t="s">
        <v>843</v>
      </c>
      <c r="CH68" t="s">
        <v>819</v>
      </c>
      <c r="CI68" s="34">
        <v>6.2745064496994019E-3</v>
      </c>
      <c r="CJ68" s="34">
        <v>4.5621306635439396E-3</v>
      </c>
      <c r="CK68" s="34">
        <v>3.8037172053009272E-3</v>
      </c>
      <c r="CL68" s="34">
        <v>3.6970444489270449E-3</v>
      </c>
      <c r="CM68" s="34">
        <v>3.7643674295395613E-3</v>
      </c>
      <c r="CN68" t="s">
        <v>843</v>
      </c>
      <c r="CO68" t="s">
        <v>1294</v>
      </c>
      <c r="CP68" s="34">
        <v>4.9693305045366287E-3</v>
      </c>
      <c r="CQ68" s="34">
        <v>3.9885323494672775E-3</v>
      </c>
      <c r="CR68" s="34">
        <v>3.7145535461604595E-3</v>
      </c>
      <c r="CS68" s="34">
        <v>3.7931906990706921E-3</v>
      </c>
      <c r="CT68" s="34">
        <v>3.8508723955601454E-3</v>
      </c>
      <c r="CU68" t="s">
        <v>843</v>
      </c>
      <c r="CV68" t="s">
        <v>1521</v>
      </c>
      <c r="CW68" s="34">
        <v>4.3843681924045086E-3</v>
      </c>
      <c r="CX68" s="34">
        <v>3.8195049855858088E-3</v>
      </c>
      <c r="CY68" s="34">
        <v>3.7740624975413084E-3</v>
      </c>
      <c r="CZ68" s="34">
        <v>3.8510805461555719E-3</v>
      </c>
      <c r="DA68" s="34">
        <v>3.9096688851714134E-3</v>
      </c>
      <c r="DB68" t="s">
        <v>843</v>
      </c>
      <c r="DC68" s="34">
        <v>2.7872166633605957</v>
      </c>
      <c r="DD68" s="34">
        <v>3.2130236625671387</v>
      </c>
      <c r="DE68" s="34">
        <v>3.4398505687713623</v>
      </c>
      <c r="DF68" s="34">
        <v>3.5857605934143066</v>
      </c>
      <c r="DG68" s="34">
        <v>3.7237100601196289</v>
      </c>
      <c r="DH68" t="s">
        <v>1464</v>
      </c>
      <c r="DI68" t="s">
        <v>843</v>
      </c>
      <c r="DJ68" s="34">
        <v>3.0675835609436035</v>
      </c>
      <c r="DK68" s="34">
        <v>3.3627972602844238</v>
      </c>
      <c r="DL68" s="34">
        <v>3.5320689678192139</v>
      </c>
      <c r="DM68" s="34">
        <v>3.6677374839782715</v>
      </c>
      <c r="DN68" s="34">
        <v>3.809274435043335</v>
      </c>
      <c r="DO68" t="s">
        <v>1294</v>
      </c>
      <c r="DP68" t="s">
        <v>843</v>
      </c>
      <c r="DQ68" s="34">
        <v>3.8674070835113525</v>
      </c>
      <c r="DR68" t="s">
        <v>1521</v>
      </c>
      <c r="DS68" t="s">
        <v>843</v>
      </c>
      <c r="DT68" t="s">
        <v>843</v>
      </c>
      <c r="DU68" s="34">
        <v>6.8</v>
      </c>
      <c r="DV68" t="s">
        <v>1461</v>
      </c>
      <c r="DW68" t="s">
        <v>843</v>
      </c>
      <c r="DX68" t="s">
        <v>843</v>
      </c>
      <c r="DY68" t="s">
        <v>995</v>
      </c>
      <c r="DZ68" s="34">
        <v>-3.1486526131629944E-2</v>
      </c>
      <c r="EA68" s="34">
        <v>-6.3235056586563587E-3</v>
      </c>
      <c r="EB68" s="34">
        <v>1.8019435927271843E-2</v>
      </c>
      <c r="EC68" s="34">
        <v>2.0014872774481773E-2</v>
      </c>
      <c r="ED68" s="34">
        <v>3.3616874366998672E-2</v>
      </c>
      <c r="EE68" t="s">
        <v>843</v>
      </c>
      <c r="EF68" t="s">
        <v>465</v>
      </c>
      <c r="EG68" s="34">
        <v>6.0250000096857548E-3</v>
      </c>
      <c r="EH68" s="34">
        <v>9.4666667282581329E-3</v>
      </c>
      <c r="EI68" s="34">
        <v>5.8900001458823681E-3</v>
      </c>
      <c r="EJ68" s="34">
        <v>1.5000002458691597E-3</v>
      </c>
      <c r="EK68" s="34">
        <v>-2.0000000949949026E-3</v>
      </c>
      <c r="EL68" t="s">
        <v>843</v>
      </c>
      <c r="EM68" t="s">
        <v>465</v>
      </c>
      <c r="EN68" s="34">
        <v>7.5446808477863669E-4</v>
      </c>
      <c r="EO68" s="34">
        <v>-5.3979279473423958E-3</v>
      </c>
      <c r="EP68" s="34">
        <v>-2.0454931654967368E-4</v>
      </c>
      <c r="EQ68" s="34">
        <v>-1.1050587520003319E-2</v>
      </c>
      <c r="ER68" s="34">
        <v>-6.8888510577380657E-3</v>
      </c>
      <c r="ES68" t="s">
        <v>843</v>
      </c>
      <c r="ET68" t="s">
        <v>465</v>
      </c>
      <c r="EU68" s="34">
        <v>9.1737564653158188E-3</v>
      </c>
      <c r="EV68" s="34">
        <v>7.6034995727241039E-3</v>
      </c>
      <c r="EW68" s="34">
        <v>-3.8697863928973675E-3</v>
      </c>
      <c r="EX68" s="34">
        <v>2.0210868678987026E-3</v>
      </c>
      <c r="EY68" s="34">
        <v>8.7304199114441872E-3</v>
      </c>
      <c r="EZ68" t="s">
        <v>843</v>
      </c>
      <c r="FA68" t="s">
        <v>1594</v>
      </c>
      <c r="FB68" s="34">
        <v>2.0851630717515945E-2</v>
      </c>
      <c r="FC68" s="34">
        <v>1.5364880673587322E-2</v>
      </c>
      <c r="FD68" s="34">
        <v>1.0471408255398273E-2</v>
      </c>
      <c r="FE68" s="34">
        <v>-2.0728150848299265E-3</v>
      </c>
      <c r="FF68" s="34">
        <v>-1.2579652480781078E-2</v>
      </c>
      <c r="FG68" t="s">
        <v>843</v>
      </c>
      <c r="FH68" s="34"/>
      <c r="FI68" s="34"/>
      <c r="FJ68" s="34"/>
      <c r="FK68" s="34"/>
      <c r="FL68" s="34"/>
      <c r="FM68" t="s">
        <v>843</v>
      </c>
      <c r="FN68" t="s">
        <v>843</v>
      </c>
      <c r="FO68" s="34">
        <v>0.66218999999999995</v>
      </c>
      <c r="FP68" t="s">
        <v>1462</v>
      </c>
      <c r="FQ68" t="s">
        <v>843</v>
      </c>
      <c r="FR68" t="s">
        <v>843</v>
      </c>
      <c r="FS68" s="34">
        <v>0.69129999999999991</v>
      </c>
      <c r="FT68" t="s">
        <v>1462</v>
      </c>
      <c r="FU68" t="s">
        <v>843</v>
      </c>
      <c r="FV68" t="s">
        <v>843</v>
      </c>
      <c r="FW68" s="34">
        <v>0.63373999999999997</v>
      </c>
      <c r="FX68" t="s">
        <v>1462</v>
      </c>
      <c r="FY68" t="s">
        <v>843</v>
      </c>
      <c r="FZ68" s="34">
        <v>-2.2335289046168327E-2</v>
      </c>
      <c r="GA68" s="34">
        <v>-3.6426477134227753E-2</v>
      </c>
      <c r="GB68" s="34">
        <v>-4.8025161027908325E-2</v>
      </c>
      <c r="GC68" s="34">
        <v>-3.4240562468767166E-2</v>
      </c>
      <c r="GD68" s="34">
        <v>-3.1999979168176651E-2</v>
      </c>
      <c r="GE68" t="s">
        <v>830</v>
      </c>
      <c r="GF68" t="s">
        <v>843</v>
      </c>
      <c r="GG68" s="34">
        <v>-3.8809627294540405E-2</v>
      </c>
      <c r="GH68" s="34">
        <v>-3.8809627294540405E-2</v>
      </c>
      <c r="GI68" s="34">
        <v>-5.1660366356372833E-2</v>
      </c>
      <c r="GJ68" s="34">
        <v>-3.6029670387506485E-2</v>
      </c>
      <c r="GK68" s="34">
        <v>-3.2703138887882233E-2</v>
      </c>
      <c r="GL68" t="s">
        <v>832</v>
      </c>
      <c r="GM68" t="s">
        <v>843</v>
      </c>
      <c r="GN68" s="34">
        <v>0.14618530869483948</v>
      </c>
      <c r="GO68" t="s">
        <v>832</v>
      </c>
      <c r="GP68" t="s">
        <v>843</v>
      </c>
      <c r="GQ68" t="s">
        <v>843</v>
      </c>
      <c r="GR68" s="34">
        <v>4.2954020202159882E-2</v>
      </c>
      <c r="GS68" s="34">
        <v>4.9027413129806519E-2</v>
      </c>
      <c r="GT68" s="34">
        <v>5.2040074020624161E-2</v>
      </c>
      <c r="GU68" s="34">
        <v>2.7819853276014328E-2</v>
      </c>
      <c r="GV68" s="34">
        <v>2.6093143969774246E-2</v>
      </c>
      <c r="GW68" t="s">
        <v>832</v>
      </c>
      <c r="GX68" t="s">
        <v>843</v>
      </c>
      <c r="GY68" t="s">
        <v>843</v>
      </c>
      <c r="GZ68" t="s">
        <v>843</v>
      </c>
      <c r="HA68" t="s">
        <v>843</v>
      </c>
      <c r="HB68" t="s">
        <v>843</v>
      </c>
      <c r="HC68" t="s">
        <v>843</v>
      </c>
      <c r="HD68" t="s">
        <v>843</v>
      </c>
      <c r="HE68" t="s">
        <v>843</v>
      </c>
      <c r="HF68" t="s">
        <v>843</v>
      </c>
      <c r="HG68" t="s">
        <v>843</v>
      </c>
      <c r="HH68" s="34">
        <v>48616317</v>
      </c>
      <c r="HI68" s="34">
        <v>50106657</v>
      </c>
      <c r="HJ68" s="34">
        <v>51662071</v>
      </c>
      <c r="HK68" s="34">
        <v>53205639</v>
      </c>
      <c r="HL68" s="34">
        <v>54815607</v>
      </c>
      <c r="HM68" s="34">
        <v>56550247</v>
      </c>
      <c r="HN68" s="34">
        <v>58381630</v>
      </c>
      <c r="HO68" s="34">
        <v>60289422</v>
      </c>
      <c r="HP68" s="34">
        <v>62249724</v>
      </c>
      <c r="HQ68" s="34">
        <v>64270232</v>
      </c>
      <c r="HR68" s="34">
        <v>66391257</v>
      </c>
      <c r="HS68" s="34">
        <v>68654269</v>
      </c>
      <c r="HT68" s="34">
        <v>70997870</v>
      </c>
      <c r="HU68" s="34">
        <v>73460021</v>
      </c>
      <c r="HV68" s="34">
        <v>76035588</v>
      </c>
      <c r="HW68" s="34">
        <v>78656904</v>
      </c>
      <c r="HX68" s="34">
        <v>81430977</v>
      </c>
      <c r="HY68" s="34">
        <v>84283273</v>
      </c>
      <c r="HZ68" s="34">
        <v>87087355</v>
      </c>
      <c r="IA68" s="34">
        <v>89906890</v>
      </c>
      <c r="IB68" s="34">
        <v>92853164</v>
      </c>
      <c r="IC68" s="34">
        <v>95894118</v>
      </c>
      <c r="ID68" s="34">
        <v>99010212</v>
      </c>
      <c r="IE68" s="34">
        <v>102262808</v>
      </c>
      <c r="IF68" s="34">
        <v>105625114</v>
      </c>
      <c r="IG68" s="34">
        <v>109075560</v>
      </c>
      <c r="IH68" s="34">
        <v>112607660</v>
      </c>
      <c r="II68" s="34">
        <v>116225955</v>
      </c>
      <c r="IJ68" s="34">
        <v>119929158</v>
      </c>
      <c r="IK68" s="34">
        <v>123716492</v>
      </c>
      <c r="IL68" s="34">
        <v>127582053</v>
      </c>
      <c r="IM68" s="34">
        <v>131523203.00000001</v>
      </c>
      <c r="IN68" s="34">
        <v>135538810</v>
      </c>
      <c r="IO68" s="34">
        <v>139626690</v>
      </c>
      <c r="IP68" s="34">
        <v>143789026</v>
      </c>
      <c r="IQ68" s="34">
        <v>148025707</v>
      </c>
      <c r="IR68" s="34">
        <v>152323103</v>
      </c>
      <c r="IS68" s="34">
        <v>156665737</v>
      </c>
      <c r="IT68" s="34">
        <v>161055774</v>
      </c>
      <c r="IU68" s="34">
        <v>165502851</v>
      </c>
      <c r="IV68" s="34">
        <v>170013815</v>
      </c>
      <c r="IW68" s="34">
        <v>174575803</v>
      </c>
      <c r="IX68" s="34">
        <v>179185515</v>
      </c>
      <c r="IY68" s="34">
        <v>183840294</v>
      </c>
      <c r="IZ68" s="34">
        <v>188523850</v>
      </c>
      <c r="JA68" s="34">
        <v>193253818</v>
      </c>
      <c r="JB68" s="34">
        <v>198033915</v>
      </c>
      <c r="JC68" s="34">
        <v>202854315</v>
      </c>
      <c r="JD68" s="34">
        <v>207716793</v>
      </c>
      <c r="JE68" s="34">
        <v>212606516</v>
      </c>
      <c r="JF68" s="34">
        <v>217494003</v>
      </c>
      <c r="JG68" s="34">
        <v>222377938</v>
      </c>
      <c r="JH68" s="34">
        <v>227283634</v>
      </c>
      <c r="JI68" s="34">
        <v>232212652</v>
      </c>
      <c r="JJ68" s="34">
        <v>237147248</v>
      </c>
      <c r="JK68" s="34">
        <v>242080875</v>
      </c>
      <c r="JL68" s="34">
        <v>247018393</v>
      </c>
      <c r="JM68" s="34">
        <v>251959750</v>
      </c>
      <c r="JN68" s="34">
        <v>256909907</v>
      </c>
      <c r="JO68" s="34">
        <v>261852707</v>
      </c>
      <c r="JP68" s="34">
        <v>266798686.99999997</v>
      </c>
      <c r="JQ68" s="34">
        <v>271742280</v>
      </c>
      <c r="JR68" s="34">
        <v>276664286</v>
      </c>
      <c r="JS68" s="34">
        <v>281587112</v>
      </c>
      <c r="JT68" s="34">
        <v>286515138</v>
      </c>
      <c r="JU68" s="34">
        <v>291432654</v>
      </c>
      <c r="JV68" s="34">
        <v>296330409</v>
      </c>
      <c r="JW68" s="34">
        <v>301233508</v>
      </c>
      <c r="JX68" s="34">
        <v>306121456</v>
      </c>
      <c r="JY68" s="34">
        <v>310951699</v>
      </c>
      <c r="JZ68" s="34">
        <v>315728446</v>
      </c>
      <c r="KA68" s="34">
        <v>320467427</v>
      </c>
      <c r="KB68" s="34">
        <v>325190910</v>
      </c>
      <c r="KC68" s="34">
        <v>329883887</v>
      </c>
      <c r="KD68" s="34">
        <v>334528600</v>
      </c>
      <c r="KE68" s="34">
        <v>339115662</v>
      </c>
      <c r="KF68" s="34">
        <v>343636093</v>
      </c>
      <c r="KG68" s="34">
        <v>348082554</v>
      </c>
      <c r="KH68" s="34">
        <v>352486036</v>
      </c>
      <c r="KI68" s="34">
        <v>356853155</v>
      </c>
      <c r="KJ68" s="34">
        <v>361162317</v>
      </c>
      <c r="KK68" s="34">
        <v>365414839</v>
      </c>
      <c r="KL68" s="34">
        <v>369607113</v>
      </c>
      <c r="KM68" s="34">
        <v>373738264</v>
      </c>
      <c r="KN68" s="34">
        <v>377788508</v>
      </c>
      <c r="KO68" s="34">
        <v>381778102</v>
      </c>
      <c r="KP68" s="34">
        <v>385703802</v>
      </c>
      <c r="KQ68" s="34">
        <v>389549280</v>
      </c>
      <c r="KR68" s="34">
        <v>393324747</v>
      </c>
      <c r="KS68" s="34">
        <v>397017634</v>
      </c>
      <c r="KT68" s="34">
        <v>400629037</v>
      </c>
      <c r="KU68" s="34">
        <v>404151462</v>
      </c>
      <c r="KV68" s="34">
        <v>407589573</v>
      </c>
      <c r="KW68" s="34">
        <v>410962619</v>
      </c>
      <c r="KX68" s="34">
        <v>414274425</v>
      </c>
      <c r="KY68" s="34">
        <v>417510877</v>
      </c>
      <c r="KZ68" s="34">
        <v>420649556</v>
      </c>
      <c r="LA68" s="34">
        <v>423699200</v>
      </c>
      <c r="LB68" s="34">
        <v>426674046</v>
      </c>
      <c r="LC68" s="34">
        <v>429570084</v>
      </c>
      <c r="LD68" s="34">
        <v>432378400</v>
      </c>
      <c r="LE68" t="s">
        <v>843</v>
      </c>
      <c r="LF68" t="s">
        <v>843</v>
      </c>
      <c r="LG68" t="s">
        <v>843</v>
      </c>
      <c r="LH68" s="34">
        <v>2.8988413512706757E-2</v>
      </c>
      <c r="LI68" s="34">
        <v>3.0194658786058426E-2</v>
      </c>
      <c r="LJ68" s="34">
        <v>3.0570002272725105E-2</v>
      </c>
      <c r="LK68" s="34">
        <v>2.9440511018037796E-2</v>
      </c>
      <c r="LL68" s="34">
        <v>2.9810566455125809E-2</v>
      </c>
      <c r="LM68" s="34">
        <v>3.1154617667198181E-2</v>
      </c>
      <c r="LN68" s="34">
        <v>3.1871713697910309E-2</v>
      </c>
      <c r="LO68" s="34">
        <v>3.215537965297699E-2</v>
      </c>
      <c r="LP68" s="34">
        <v>3.1997434794902802E-2</v>
      </c>
      <c r="LQ68" s="34">
        <v>3.1942468136548996E-2</v>
      </c>
      <c r="LR68" s="34">
        <v>3.2468806952238083E-2</v>
      </c>
      <c r="LS68" s="34">
        <v>3.3517938107252121E-2</v>
      </c>
      <c r="LT68" s="34">
        <v>3.3566560596227646E-2</v>
      </c>
      <c r="LU68" s="34">
        <v>3.4091450273990631E-2</v>
      </c>
      <c r="LV68" s="34">
        <v>3.4460168331861496E-2</v>
      </c>
      <c r="LW68" s="34">
        <v>3.389391303062439E-2</v>
      </c>
      <c r="LX68" s="34">
        <v>3.4660346806049347E-2</v>
      </c>
      <c r="LY68" s="34">
        <v>3.4427668899297714E-2</v>
      </c>
      <c r="LZ68" s="34">
        <v>3.2728273421525955E-2</v>
      </c>
      <c r="MA68" s="34">
        <v>3.1862884759902954E-2</v>
      </c>
      <c r="MB68" s="34">
        <v>3.2244782894849777E-2</v>
      </c>
      <c r="MC68" s="34">
        <v>3.2225281000137329E-2</v>
      </c>
      <c r="MD68" s="34">
        <v>3.1978350132703781E-2</v>
      </c>
      <c r="ME68" s="34">
        <v>3.2323051244020462E-2</v>
      </c>
      <c r="MF68" s="34">
        <v>3.2350115478038788E-2</v>
      </c>
      <c r="MG68" s="34">
        <v>3.2144688069820404E-2</v>
      </c>
      <c r="MH68" s="34">
        <v>3.1868889927864075E-2</v>
      </c>
      <c r="MI68" s="34">
        <v>3.1626444309949875E-2</v>
      </c>
      <c r="MJ68" s="34">
        <v>3.1365033239126205E-2</v>
      </c>
      <c r="MK68" s="34">
        <v>3.1091375276446342E-2</v>
      </c>
      <c r="ML68" s="34">
        <v>3.0767116695642471E-2</v>
      </c>
      <c r="MM68" s="34">
        <v>3.0423574149608612E-2</v>
      </c>
      <c r="MN68" s="34">
        <v>3.0074736103415489E-2</v>
      </c>
      <c r="MO68" s="34">
        <v>2.9714340344071388E-2</v>
      </c>
      <c r="MP68" s="34">
        <v>2.937476709485054E-2</v>
      </c>
      <c r="MQ68" s="34">
        <v>2.9038826003670692E-2</v>
      </c>
      <c r="MR68" s="34">
        <v>2.8617987409234047E-2</v>
      </c>
      <c r="MS68" s="34">
        <v>2.8110530227422714E-2</v>
      </c>
      <c r="MT68" s="34">
        <v>2.7636256068944931E-2</v>
      </c>
      <c r="MU68" s="34">
        <v>2.7237694710493088E-2</v>
      </c>
      <c r="MV68" s="34">
        <v>2.6891278102993965E-2</v>
      </c>
      <c r="MW68" s="34">
        <v>2.6479350402951241E-2</v>
      </c>
      <c r="MX68" s="34">
        <v>2.60626170784235E-2</v>
      </c>
      <c r="MY68" s="34">
        <v>2.5645747780799866E-2</v>
      </c>
      <c r="MZ68" s="34">
        <v>2.5157110765576363E-2</v>
      </c>
      <c r="NA68" s="34">
        <v>2.4779919534921646E-2</v>
      </c>
      <c r="NB68" s="34">
        <v>2.4433860555291176E-2</v>
      </c>
      <c r="NC68" s="34">
        <v>2.4049757048487663E-2</v>
      </c>
      <c r="ND68" s="34">
        <v>2.3687519133090973E-2</v>
      </c>
      <c r="NE68" s="34">
        <v>2.3267535492777824E-2</v>
      </c>
      <c r="NF68" s="34">
        <v>2.2728163748979568E-2</v>
      </c>
      <c r="NG68" s="34">
        <v>2.2207079455256462E-2</v>
      </c>
      <c r="NH68" s="34">
        <v>2.1820368245244026E-2</v>
      </c>
      <c r="NI68" s="34">
        <v>2.1454827859997749E-2</v>
      </c>
      <c r="NJ68" s="34">
        <v>2.1027691662311554E-2</v>
      </c>
      <c r="NK68" s="34">
        <v>2.0590616390109062E-2</v>
      </c>
      <c r="NL68" s="34">
        <v>2.0190935581922531E-2</v>
      </c>
      <c r="NM68" s="34">
        <v>1.9806552678346634E-2</v>
      </c>
      <c r="NN68" s="34">
        <v>1.9456114619970322E-2</v>
      </c>
      <c r="NO68" s="34">
        <v>1.9056690856814384E-2</v>
      </c>
      <c r="NP68" s="34">
        <v>1.8712233752012253E-2</v>
      </c>
      <c r="NQ68" s="34">
        <v>1.8359724432229996E-2</v>
      </c>
      <c r="NR68" s="34">
        <v>1.7950689420104027E-2</v>
      </c>
      <c r="NS68" s="34">
        <v>1.7637049779295921E-2</v>
      </c>
      <c r="NT68" s="34">
        <v>1.7349516972899437E-2</v>
      </c>
      <c r="NU68" s="34">
        <v>1.7017574980854988E-2</v>
      </c>
      <c r="NV68" s="34">
        <v>1.6666131094098091E-2</v>
      </c>
      <c r="NW68" s="34">
        <v>1.6410659998655319E-2</v>
      </c>
      <c r="NX68" s="34">
        <v>1.6096200793981552E-2</v>
      </c>
      <c r="NY68" s="34">
        <v>1.5655653551220894E-2</v>
      </c>
      <c r="NZ68" s="34">
        <v>1.5244904905557632E-2</v>
      </c>
      <c r="OA68" s="34">
        <v>1.4898143708705902E-2</v>
      </c>
      <c r="OB68" s="34">
        <v>1.4631785452365875E-2</v>
      </c>
      <c r="OC68" s="34">
        <v>1.4328309334814548E-2</v>
      </c>
      <c r="OD68" s="34">
        <v>1.398164127022028E-2</v>
      </c>
      <c r="OE68" s="34">
        <v>1.3618858531117439E-2</v>
      </c>
      <c r="OF68" s="34">
        <v>1.3241993263363838E-2</v>
      </c>
      <c r="OG68" s="34">
        <v>1.2856447137892246E-2</v>
      </c>
      <c r="OH68" s="34">
        <v>1.2571331113576889E-2</v>
      </c>
      <c r="OI68" s="34">
        <v>1.2313359417021275E-2</v>
      </c>
      <c r="OJ68" s="34">
        <v>1.2003121897578239E-2</v>
      </c>
      <c r="OK68" s="34">
        <v>1.1705764569342136E-2</v>
      </c>
      <c r="OL68" s="34">
        <v>1.1407331563532352E-2</v>
      </c>
      <c r="OM68" s="34">
        <v>1.1115138418972492E-2</v>
      </c>
      <c r="ON68" s="34">
        <v>1.0778812691569328E-2</v>
      </c>
      <c r="OO68" s="34">
        <v>1.0505018755793571E-2</v>
      </c>
      <c r="OP68" s="34">
        <v>1.0230167768895626E-2</v>
      </c>
      <c r="OQ68" s="34">
        <v>9.9206557497382164E-3</v>
      </c>
      <c r="OR68" s="34">
        <v>9.6452208235859871E-3</v>
      </c>
      <c r="OS68" s="34">
        <v>9.3450993299484253E-3</v>
      </c>
      <c r="OT68" s="34">
        <v>9.0552065521478653E-3</v>
      </c>
      <c r="OU68" s="34">
        <v>8.7538091465830803E-3</v>
      </c>
      <c r="OV68" s="34">
        <v>8.4710055962204933E-3</v>
      </c>
      <c r="OW68" s="34">
        <v>8.2415398210287094E-3</v>
      </c>
      <c r="OX68" s="34">
        <v>8.0263577401638031E-3</v>
      </c>
      <c r="OY68" s="34">
        <v>7.7819800935685635E-3</v>
      </c>
      <c r="OZ68" s="34">
        <v>7.4894819408655167E-3</v>
      </c>
      <c r="PA68" s="34">
        <v>7.2236908599734306E-3</v>
      </c>
      <c r="PB68" s="34">
        <v>6.9965939037501812E-3</v>
      </c>
      <c r="PC68" s="34">
        <v>6.7645404487848282E-3</v>
      </c>
      <c r="PD68" s="34">
        <v>6.5162270329892635E-3</v>
      </c>
      <c r="PE68" t="s">
        <v>1300</v>
      </c>
      <c r="PF68" t="s">
        <v>843</v>
      </c>
      <c r="PG68" t="s">
        <v>843</v>
      </c>
      <c r="PH68" t="s">
        <v>843</v>
      </c>
      <c r="PI68" t="s">
        <v>843</v>
      </c>
      <c r="PJ68" t="s">
        <v>1300</v>
      </c>
      <c r="PK68" s="34">
        <v>0.49436265230178833</v>
      </c>
      <c r="PL68" s="34">
        <v>0.4944063127040863</v>
      </c>
      <c r="PM68" s="34">
        <v>0.49445018172264099</v>
      </c>
      <c r="PN68" s="34">
        <v>0.49450069665908813</v>
      </c>
      <c r="PO68" s="34">
        <v>0.49459841847419739</v>
      </c>
      <c r="PP68" s="34">
        <v>0.49472787976264954</v>
      </c>
      <c r="PQ68" s="34">
        <v>0.49485695362091064</v>
      </c>
      <c r="PR68" s="34">
        <v>0.49499216675758362</v>
      </c>
      <c r="PS68" s="34">
        <v>0.49512630701065063</v>
      </c>
      <c r="PT68" s="34">
        <v>0.49523153901100159</v>
      </c>
      <c r="PU68" s="34">
        <v>0.49532419443130493</v>
      </c>
      <c r="PV68" s="34">
        <v>0.49542516469955444</v>
      </c>
      <c r="PW68" s="34">
        <v>0.49552929401397705</v>
      </c>
      <c r="PX68" s="34">
        <v>0.49562764167785645</v>
      </c>
      <c r="PY68" s="34">
        <v>0.49571332335472107</v>
      </c>
      <c r="PZ68" s="34">
        <v>0.49578988552093506</v>
      </c>
      <c r="QA68" s="34">
        <v>0.495860755443573</v>
      </c>
      <c r="QB68" s="34">
        <v>0.49594101309776306</v>
      </c>
      <c r="QC68" s="34">
        <v>0.49601972103118896</v>
      </c>
      <c r="QD68" s="34">
        <v>0.49607333540916443</v>
      </c>
      <c r="QE68" s="34">
        <v>0.49611639976501465</v>
      </c>
      <c r="QF68" s="34">
        <v>0.49611854553222656</v>
      </c>
      <c r="QG68" s="34">
        <v>0.4960905909538269</v>
      </c>
      <c r="QH68" s="34">
        <v>0.49609902501106262</v>
      </c>
      <c r="QI68" s="34">
        <v>0.49614205956459045</v>
      </c>
      <c r="QJ68" s="34">
        <v>0.49618780612945557</v>
      </c>
      <c r="QK68" s="34">
        <v>0.49622458219528198</v>
      </c>
      <c r="QL68" s="34">
        <v>0.49625623226165771</v>
      </c>
      <c r="QM68" s="34">
        <v>0.4962819516658783</v>
      </c>
      <c r="QN68" s="34">
        <v>0.49630218744277954</v>
      </c>
      <c r="QO68" s="34">
        <v>0.49631837010383606</v>
      </c>
      <c r="QP68" s="34">
        <v>0.49632933735847473</v>
      </c>
      <c r="QQ68" s="34">
        <v>0.49633422493934631</v>
      </c>
      <c r="QR68" s="34">
        <v>0.49633318185806274</v>
      </c>
      <c r="QS68" s="34">
        <v>0.49632716178894043</v>
      </c>
      <c r="QT68" s="34">
        <v>0.49631649255752563</v>
      </c>
      <c r="QU68" s="34">
        <v>0.49629941582679749</v>
      </c>
      <c r="QV68" s="34">
        <v>0.49627536535263062</v>
      </c>
      <c r="QW68" s="34">
        <v>0.49624532461166382</v>
      </c>
      <c r="QX68" s="34">
        <v>0.49621161818504333</v>
      </c>
      <c r="QY68" s="34">
        <v>0.49617382884025574</v>
      </c>
      <c r="QZ68" s="34">
        <v>0.49613121151924133</v>
      </c>
      <c r="RA68" s="34">
        <v>0.496084064245224</v>
      </c>
      <c r="RB68" s="34">
        <v>0.49603182077407837</v>
      </c>
      <c r="RC68" s="34">
        <v>0.49597412347793579</v>
      </c>
      <c r="RD68" s="34">
        <v>0.49591267108917236</v>
      </c>
      <c r="RE68" s="34">
        <v>0.49584829807281494</v>
      </c>
      <c r="RF68" s="34">
        <v>0.49577987194061279</v>
      </c>
      <c r="RG68" s="34">
        <v>0.4957088828086853</v>
      </c>
      <c r="RH68" s="34">
        <v>0.49563595652580261</v>
      </c>
      <c r="RI68" s="34">
        <v>0.49555778503417969</v>
      </c>
      <c r="RJ68" s="34">
        <v>0.49547430872917175</v>
      </c>
      <c r="RK68" s="34">
        <v>0.49538698792457581</v>
      </c>
      <c r="RL68" s="34">
        <v>0.49529600143432617</v>
      </c>
      <c r="RM68" s="34">
        <v>0.49520167708396912</v>
      </c>
      <c r="RN68" s="34">
        <v>0.49510359764099121</v>
      </c>
      <c r="RO68" s="34">
        <v>0.4950031042098999</v>
      </c>
      <c r="RP68" s="34">
        <v>0.4949004054069519</v>
      </c>
      <c r="RQ68" s="34">
        <v>0.49479469656944275</v>
      </c>
      <c r="RR68" s="34">
        <v>0.49468451738357544</v>
      </c>
      <c r="RS68" s="34">
        <v>0.49457168579101563</v>
      </c>
      <c r="RT68" s="34">
        <v>0.49445703625679016</v>
      </c>
      <c r="RU68" s="34">
        <v>0.49433869123458862</v>
      </c>
      <c r="RV68" s="34">
        <v>0.49421811103820801</v>
      </c>
      <c r="RW68" s="34">
        <v>0.49409618973731995</v>
      </c>
      <c r="RX68" s="34">
        <v>0.49397096037864685</v>
      </c>
      <c r="RY68" s="34">
        <v>0.49384191632270813</v>
      </c>
      <c r="RZ68" s="34">
        <v>0.49371162056922913</v>
      </c>
      <c r="SA68" s="34">
        <v>0.49357876181602478</v>
      </c>
      <c r="SB68" s="34">
        <v>0.49344179034233093</v>
      </c>
      <c r="SC68" s="34">
        <v>0.49330165982246399</v>
      </c>
      <c r="SD68" s="34">
        <v>0.49315771460533142</v>
      </c>
      <c r="SE68" s="34">
        <v>0.49301189184188843</v>
      </c>
      <c r="SF68" s="34">
        <v>0.49286431074142456</v>
      </c>
      <c r="SG68" s="34">
        <v>0.49271419644355774</v>
      </c>
      <c r="SH68" s="34">
        <v>0.49256157875061035</v>
      </c>
      <c r="SI68" s="34">
        <v>0.49240747094154358</v>
      </c>
      <c r="SJ68" s="34">
        <v>0.49225211143493652</v>
      </c>
      <c r="SK68" s="34">
        <v>0.49209442734718323</v>
      </c>
      <c r="SL68" s="34">
        <v>0.49193456768989563</v>
      </c>
      <c r="SM68" s="34">
        <v>0.491771399974823</v>
      </c>
      <c r="SN68" s="34">
        <v>0.49160504341125488</v>
      </c>
      <c r="SO68" s="34">
        <v>0.49143758416175842</v>
      </c>
      <c r="SP68" s="34">
        <v>0.4912685751914978</v>
      </c>
      <c r="SQ68" s="34">
        <v>0.49109742045402527</v>
      </c>
      <c r="SR68" s="34">
        <v>0.49092432856559753</v>
      </c>
      <c r="SS68" s="34">
        <v>0.4907473623752594</v>
      </c>
      <c r="ST68" s="34">
        <v>0.49056664109230042</v>
      </c>
      <c r="SU68" s="34">
        <v>0.4903830885887146</v>
      </c>
      <c r="SV68" s="34">
        <v>0.49019736051559448</v>
      </c>
      <c r="SW68" s="34">
        <v>0.49001073837280273</v>
      </c>
      <c r="SX68" s="34">
        <v>0.48982164263725281</v>
      </c>
      <c r="SY68" s="34">
        <v>0.48963078856468201</v>
      </c>
      <c r="SZ68" s="34">
        <v>0.48943981528282166</v>
      </c>
      <c r="TA68" s="34">
        <v>0.48924806714057922</v>
      </c>
      <c r="TB68" s="34">
        <v>0.48905447125434875</v>
      </c>
      <c r="TC68" s="34">
        <v>0.48885911703109741</v>
      </c>
      <c r="TD68" s="34">
        <v>0.48866340517997742</v>
      </c>
      <c r="TE68" s="34">
        <v>0.48846763372421265</v>
      </c>
      <c r="TF68" s="34">
        <v>0.48827138543128967</v>
      </c>
      <c r="TG68" s="34">
        <v>0.48807510733604431</v>
      </c>
      <c r="TH68" t="s">
        <v>843</v>
      </c>
      <c r="TI68" t="s">
        <v>843</v>
      </c>
      <c r="TJ68" t="s">
        <v>1300</v>
      </c>
      <c r="TK68" s="34">
        <v>0.509259350106673</v>
      </c>
      <c r="TL68" s="34">
        <v>0.50903714250982701</v>
      </c>
      <c r="TM68" s="34">
        <v>0.50904458989802603</v>
      </c>
      <c r="TN68" s="34">
        <v>0.50860109481439497</v>
      </c>
      <c r="TO68" s="34">
        <v>0.50826076777732299</v>
      </c>
      <c r="TP68" s="34">
        <v>0.50830928738745595</v>
      </c>
      <c r="TQ68" s="34">
        <v>0.50837531850022599</v>
      </c>
      <c r="TR68" s="34">
        <v>0.50831490804473101</v>
      </c>
      <c r="TS68" s="34">
        <v>0.50791948892817596</v>
      </c>
      <c r="TT68" s="34">
        <v>0.507275382170707</v>
      </c>
      <c r="TU68" s="34">
        <v>0.50723755689698702</v>
      </c>
      <c r="TV68" s="34">
        <v>0.50775508220763399</v>
      </c>
      <c r="TW68" s="34">
        <v>0.50765009927516203</v>
      </c>
      <c r="TX68" s="34">
        <v>0.50729154433538803</v>
      </c>
      <c r="TY68" s="34">
        <v>0.50702746254143893</v>
      </c>
      <c r="TZ68" s="34">
        <v>0.50672889125364595</v>
      </c>
      <c r="UA68" s="34">
        <v>0.50683129165226193</v>
      </c>
      <c r="UB68" s="34">
        <v>0.50684305413720698</v>
      </c>
      <c r="UC68" s="34">
        <v>0.50624897265510005</v>
      </c>
      <c r="UD68" s="34">
        <v>0.50542720082172099</v>
      </c>
      <c r="UE68" s="34">
        <v>0.50505358382266008</v>
      </c>
      <c r="UF68" s="34">
        <v>0.50512594784423603</v>
      </c>
      <c r="UG68" s="34">
        <v>0.50542080447216897</v>
      </c>
      <c r="UH68" s="34">
        <v>0.50604828147273107</v>
      </c>
      <c r="UI68" s="34">
        <v>0.50698121136711305</v>
      </c>
      <c r="UJ68" s="34">
        <v>0.50822497041603498</v>
      </c>
      <c r="UK68" s="34">
        <v>0.50977184185440005</v>
      </c>
      <c r="UL68" s="34">
        <v>0.51158719237884498</v>
      </c>
      <c r="UM68" s="34">
        <v>0.513515468496475</v>
      </c>
      <c r="UN68" s="34">
        <v>0.51552385790439403</v>
      </c>
      <c r="UO68" s="34">
        <v>0.51765302365842902</v>
      </c>
      <c r="UP68" s="34">
        <v>0.51990446506993893</v>
      </c>
      <c r="UQ68" s="34">
        <v>0.52234347683273696</v>
      </c>
      <c r="UR68" s="34">
        <v>0.52495955465248101</v>
      </c>
      <c r="US68" s="34">
        <v>0.52767000800186203</v>
      </c>
      <c r="UT68" s="34">
        <v>0.530437260468548</v>
      </c>
      <c r="UU68" s="34">
        <v>0.53332943525973198</v>
      </c>
      <c r="UV68" s="34">
        <v>0.53640739263876203</v>
      </c>
      <c r="UW68" s="34">
        <v>0.53963267097769507</v>
      </c>
      <c r="UX68" s="34">
        <v>0.54294144317472004</v>
      </c>
      <c r="UY68" s="34">
        <v>0.54627954044123006</v>
      </c>
      <c r="UZ68" s="34">
        <v>0.54970088265897898</v>
      </c>
      <c r="VA68" s="34">
        <v>0.55322928307011898</v>
      </c>
      <c r="VB68" s="34">
        <v>0.55684515223849695</v>
      </c>
      <c r="VC68" s="34">
        <v>0.56054179882280097</v>
      </c>
      <c r="VD68" s="34">
        <v>0.56420437965163506</v>
      </c>
      <c r="VE68" s="34">
        <v>0.56781986198631595</v>
      </c>
      <c r="VF68" s="34">
        <v>0.57141675295396099</v>
      </c>
      <c r="VG68" s="34">
        <v>0.57496983266304902</v>
      </c>
      <c r="VH68" s="34">
        <v>0.57851716412464693</v>
      </c>
      <c r="VI68" s="34">
        <v>0.58212624468977603</v>
      </c>
      <c r="VJ68" s="34">
        <v>0.58573991142561099</v>
      </c>
      <c r="VK68" s="34">
        <v>0.58923614139326896</v>
      </c>
      <c r="VL68" s="34">
        <v>0.59263908796976095</v>
      </c>
      <c r="VM68" s="34">
        <v>0.59604536713831102</v>
      </c>
      <c r="VN68" s="34">
        <v>0.59949583377869098</v>
      </c>
      <c r="VO68" s="34">
        <v>0.60291169896810104</v>
      </c>
      <c r="VP68" s="34">
        <v>0.606279792704986</v>
      </c>
      <c r="VQ68" s="34">
        <v>0.60959698531516104</v>
      </c>
      <c r="VR68" s="34">
        <v>0.61281914757364098</v>
      </c>
      <c r="VS68" s="34">
        <v>0.61589014491664296</v>
      </c>
      <c r="VT68" s="34">
        <v>0.61887651303493096</v>
      </c>
      <c r="VU68" s="34">
        <v>0.62193007155623592</v>
      </c>
      <c r="VV68" s="34">
        <v>0.62502436612755097</v>
      </c>
      <c r="VW68" s="34">
        <v>0.62803859424698205</v>
      </c>
      <c r="VX68" s="34">
        <v>0.63086371513959394</v>
      </c>
      <c r="VY68" s="34">
        <v>0.63352206792924903</v>
      </c>
      <c r="VZ68" s="34">
        <v>0.63604459075655795</v>
      </c>
      <c r="WA68" s="34">
        <v>0.63847675113880797</v>
      </c>
      <c r="WB68" s="34">
        <v>0.64086173454086603</v>
      </c>
      <c r="WC68" s="34">
        <v>0.64316488448430809</v>
      </c>
      <c r="WD68" s="34">
        <v>0.64534148270863101</v>
      </c>
      <c r="WE68" s="34">
        <v>0.64734376547096006</v>
      </c>
      <c r="WF68" s="34">
        <v>0.64922543337195504</v>
      </c>
      <c r="WG68" s="34">
        <v>0.65096986124799205</v>
      </c>
      <c r="WH68" s="34">
        <v>0.65263372935480402</v>
      </c>
      <c r="WI68" s="34">
        <v>0.65420966999528796</v>
      </c>
      <c r="WJ68" s="34">
        <v>0.65565765470681991</v>
      </c>
      <c r="WK68" s="34">
        <v>0.65702283783942206</v>
      </c>
      <c r="WL68" s="34">
        <v>0.65831718419539098</v>
      </c>
      <c r="WM68" s="34">
        <v>0.65953375750438592</v>
      </c>
      <c r="WN68" s="34">
        <v>0.66064646277356898</v>
      </c>
      <c r="WO68" s="34">
        <v>0.66171429895923795</v>
      </c>
      <c r="WP68" s="34">
        <v>0.66269315282098007</v>
      </c>
      <c r="WQ68" s="34">
        <v>0.66353539001773998</v>
      </c>
      <c r="WR68" s="34">
        <v>0.66422938002871601</v>
      </c>
      <c r="WS68" s="34">
        <v>0.66481866224277097</v>
      </c>
      <c r="WT68" s="34">
        <v>0.66538860970990399</v>
      </c>
      <c r="WU68" s="34">
        <v>0.66589362352020998</v>
      </c>
      <c r="WV68" s="34">
        <v>0.66631883786804291</v>
      </c>
      <c r="WW68" s="34">
        <v>0.66665040057992597</v>
      </c>
      <c r="WX68" s="34">
        <v>0.66687814307597404</v>
      </c>
      <c r="WY68" s="34">
        <v>0.66697244403382694</v>
      </c>
      <c r="WZ68" s="34">
        <v>0.66698429733948106</v>
      </c>
      <c r="XA68" s="34">
        <v>0.66692902657459496</v>
      </c>
      <c r="XB68" s="34">
        <v>0.66679366854769795</v>
      </c>
      <c r="XC68" s="34">
        <v>0.66662520261878</v>
      </c>
      <c r="XD68" s="34">
        <v>0.66640660677857499</v>
      </c>
      <c r="XE68" s="34">
        <v>0.66612035033412798</v>
      </c>
      <c r="XF68" s="34">
        <v>0.66572659150273394</v>
      </c>
      <c r="XG68" s="34">
        <v>0.66528895446061997</v>
      </c>
      <c r="XH68" t="s">
        <v>843</v>
      </c>
      <c r="XI68" t="s">
        <v>1300</v>
      </c>
      <c r="XJ68" s="34">
        <v>0.49077605981547301</v>
      </c>
      <c r="XK68" s="34">
        <v>0.49053127810941399</v>
      </c>
      <c r="XL68" s="34">
        <v>0.49053252733003605</v>
      </c>
      <c r="XM68" s="34">
        <v>0.490075220315696</v>
      </c>
      <c r="XN68" s="34">
        <v>0.48971314866585403</v>
      </c>
      <c r="XO68" s="34">
        <v>0.48974056196200699</v>
      </c>
      <c r="XP68" s="34">
        <v>0.48980066598174199</v>
      </c>
      <c r="XQ68" s="34">
        <v>0.48977830638349801</v>
      </c>
      <c r="XR68" s="34">
        <v>0.48952450777131196</v>
      </c>
      <c r="XS68" s="34">
        <v>0.48914859215071799</v>
      </c>
      <c r="XT68" s="34">
        <v>0.48945838606429803</v>
      </c>
      <c r="XU68" s="34">
        <v>0.49033895474147399</v>
      </c>
      <c r="XV68" s="34">
        <v>0.49055805118208495</v>
      </c>
      <c r="XW68" s="34">
        <v>0.49043148925862701</v>
      </c>
      <c r="XX68" s="34">
        <v>0.49028665044132602</v>
      </c>
      <c r="XY68" s="34">
        <v>0.49003738750025905</v>
      </c>
      <c r="XZ68" s="34">
        <v>0.49017735898082998</v>
      </c>
      <c r="YA68" s="34">
        <v>0.49022166592889699</v>
      </c>
      <c r="YB68" s="34">
        <v>0.48963552171265301</v>
      </c>
      <c r="YC68" s="34">
        <v>0.48881036543022299</v>
      </c>
      <c r="YD68" s="34">
        <v>0.48846872095565502</v>
      </c>
      <c r="YE68" s="34">
        <v>0.48861360042639101</v>
      </c>
      <c r="YF68" s="34">
        <v>0.48898093966307199</v>
      </c>
      <c r="YG68" s="34">
        <v>0.489654941366098</v>
      </c>
      <c r="YH68" s="34">
        <v>0.49058943268648497</v>
      </c>
      <c r="YI68" s="34">
        <v>0.49178811684206797</v>
      </c>
      <c r="YJ68" s="34">
        <v>0.493267454037907</v>
      </c>
      <c r="YK68" s="34">
        <v>0.49501782970937902</v>
      </c>
      <c r="YL68" s="34">
        <v>0.49688760216630401</v>
      </c>
      <c r="YM68" s="34">
        <v>0.49884982392303101</v>
      </c>
      <c r="YN68" s="34">
        <v>0.50095298278355793</v>
      </c>
      <c r="YO68" s="34">
        <v>0.50319902488992807</v>
      </c>
      <c r="YP68" s="34">
        <v>0.50565669532459601</v>
      </c>
      <c r="YQ68" s="34">
        <v>0.50832143553642906</v>
      </c>
      <c r="YR68" s="34">
        <v>0.51110481824948206</v>
      </c>
      <c r="YS68" s="34">
        <v>0.51395687304503102</v>
      </c>
      <c r="YT68" s="34">
        <v>0.51693701709844997</v>
      </c>
      <c r="YU68" s="34">
        <v>0.52009418945254093</v>
      </c>
      <c r="YV68" s="34">
        <v>0.52336907834176705</v>
      </c>
      <c r="YW68" s="34">
        <v>0.52664939749783901</v>
      </c>
      <c r="YX68" s="34">
        <v>0.529858542584147</v>
      </c>
      <c r="YY68" s="34">
        <v>0.53307590113161296</v>
      </c>
      <c r="YZ68" s="34">
        <v>0.53634266698399102</v>
      </c>
      <c r="ZA68" s="34">
        <v>0.53964297130638794</v>
      </c>
      <c r="ZB68" s="34">
        <v>0.54299992282143594</v>
      </c>
      <c r="ZC68" s="34">
        <v>0.54631482623541205</v>
      </c>
      <c r="ZD68" s="34">
        <v>0.54956491555894604</v>
      </c>
      <c r="ZE68" s="34">
        <v>0.55278547809052003</v>
      </c>
      <c r="ZF68" s="34">
        <v>0.555979136564131</v>
      </c>
      <c r="ZG68" s="34">
        <v>0.55920518786168105</v>
      </c>
      <c r="ZH68" s="34">
        <v>0.56253619884283401</v>
      </c>
      <c r="ZI68" s="34">
        <v>0.56589161833605206</v>
      </c>
      <c r="ZJ68" s="34">
        <v>0.569135514614308</v>
      </c>
      <c r="ZK68" s="34">
        <v>0.57229890637547798</v>
      </c>
      <c r="ZL68" s="34">
        <v>0.57543861946903097</v>
      </c>
      <c r="ZM68" s="34">
        <v>0.57847517900784196</v>
      </c>
      <c r="ZN68" s="34">
        <v>0.58138931581503694</v>
      </c>
      <c r="ZO68" s="34">
        <v>0.58434555122395504</v>
      </c>
      <c r="ZP68" s="34">
        <v>0.58734591653436297</v>
      </c>
      <c r="ZQ68" s="34">
        <v>0.59029016532128098</v>
      </c>
      <c r="ZR68" s="34">
        <v>0.59316263614145903</v>
      </c>
      <c r="ZS68" s="34">
        <v>0.59599339382154004</v>
      </c>
      <c r="ZT68" s="34">
        <v>0.59878390194753206</v>
      </c>
      <c r="ZU68" s="34">
        <v>0.60148422985799799</v>
      </c>
      <c r="ZV68" s="34">
        <v>0.60405050046605202</v>
      </c>
      <c r="ZW68" s="34">
        <v>0.60641258238414897</v>
      </c>
      <c r="ZX68" s="34">
        <v>0.60855541491187304</v>
      </c>
      <c r="ZY68" s="34">
        <v>0.61051086921331299</v>
      </c>
      <c r="ZZ68" s="34">
        <v>0.61233473681711703</v>
      </c>
      <c r="AAA68" s="34">
        <v>0.61404378174173602</v>
      </c>
      <c r="AAB68" s="34">
        <v>0.61561811728551097</v>
      </c>
      <c r="AAC68" s="34">
        <v>0.61703816625332097</v>
      </c>
      <c r="AAD68" s="34">
        <v>0.61825807397528698</v>
      </c>
      <c r="AAE68" s="34">
        <v>0.61936834914280003</v>
      </c>
      <c r="AAF68" s="34">
        <v>0.62037166272236799</v>
      </c>
      <c r="AAG68" s="34">
        <v>0.62131219167737495</v>
      </c>
      <c r="AAH68" s="34">
        <v>0.62218938829571702</v>
      </c>
      <c r="AAI68" s="34">
        <v>0.62294688288227196</v>
      </c>
      <c r="AAJ68" s="34">
        <v>0.62359989258751802</v>
      </c>
      <c r="AAK68" s="34">
        <v>0.62417582993742105</v>
      </c>
      <c r="AAL68" s="34">
        <v>0.62468385094561196</v>
      </c>
      <c r="AAM68" s="34">
        <v>0.62508973482750296</v>
      </c>
      <c r="AAN68" s="34">
        <v>0.62546600445773104</v>
      </c>
      <c r="AAO68" s="34">
        <v>0.62577425842594503</v>
      </c>
      <c r="AAP68" s="34">
        <v>0.62595291940431397</v>
      </c>
      <c r="AAQ68" s="34">
        <v>0.62598955714856597</v>
      </c>
      <c r="AAR68" s="34">
        <v>0.62592612111984602</v>
      </c>
      <c r="AAS68" s="34">
        <v>0.62584061588541606</v>
      </c>
      <c r="AAT68" s="34">
        <v>0.62568404575875802</v>
      </c>
      <c r="AAU68" s="34">
        <v>0.62543662481248896</v>
      </c>
      <c r="AAV68" s="34">
        <v>0.62508990705034695</v>
      </c>
      <c r="AAW68" s="34">
        <v>0.62464556171765107</v>
      </c>
      <c r="AAX68" s="34">
        <v>0.62408534353737599</v>
      </c>
      <c r="AAY68" s="34">
        <v>0.62346311402173593</v>
      </c>
      <c r="AAZ68" s="34">
        <v>0.62278806856107505</v>
      </c>
      <c r="ABA68" s="34">
        <v>0.62203456393069601</v>
      </c>
      <c r="ABB68" s="34">
        <v>0.62126734658909299</v>
      </c>
      <c r="ABC68" s="34">
        <v>0.62049615314296502</v>
      </c>
      <c r="ABD68" s="34">
        <v>0.61969544193930193</v>
      </c>
      <c r="ABE68" s="34">
        <v>0.61880929261685902</v>
      </c>
      <c r="ABF68" s="34">
        <v>0.61788741803720104</v>
      </c>
      <c r="ABG68" t="s">
        <v>843</v>
      </c>
      <c r="ABH68" t="s">
        <v>843</v>
      </c>
      <c r="ABI68" t="s">
        <v>1300</v>
      </c>
      <c r="ABJ68" s="34">
        <v>0.40856903043478199</v>
      </c>
      <c r="ABK68" s="34">
        <v>0.40729689869352098</v>
      </c>
      <c r="ABL68" s="34">
        <v>0.40624862477688306</v>
      </c>
      <c r="ABM68" s="34">
        <v>0.40491209583149496</v>
      </c>
      <c r="ABN68" s="34">
        <v>0.40391121638040095</v>
      </c>
      <c r="ABO68" s="34">
        <v>0.403583218686766</v>
      </c>
      <c r="ABP68" s="34">
        <v>0.40349169418966496</v>
      </c>
      <c r="ABQ68" s="34">
        <v>0.40340570855033198</v>
      </c>
      <c r="ABR68" s="34">
        <v>0.40312805242317196</v>
      </c>
      <c r="ABS68" s="34">
        <v>0.402546142979537</v>
      </c>
      <c r="ABT68" s="34">
        <v>0.40191679907491396</v>
      </c>
      <c r="ABU68" s="34">
        <v>0.401505447534515</v>
      </c>
      <c r="ABV68" s="34">
        <v>0.40100451183257002</v>
      </c>
      <c r="ABW68" s="34">
        <v>0.40074583561581101</v>
      </c>
      <c r="ABX68" s="34">
        <v>0.400835662631848</v>
      </c>
      <c r="ABY68" s="34">
        <v>0.401371927894415</v>
      </c>
      <c r="ABZ68" s="34">
        <v>0.40258788987996502</v>
      </c>
      <c r="ACA68" s="34">
        <v>0.40332377694919402</v>
      </c>
      <c r="ACB68" s="34">
        <v>0.40296477025855199</v>
      </c>
      <c r="ACC68" s="34">
        <v>0.40217956931788201</v>
      </c>
      <c r="ACD68" s="34">
        <v>0.40176714171114802</v>
      </c>
      <c r="ACE68" s="34">
        <v>0.40159331043853297</v>
      </c>
      <c r="ACF68" s="34">
        <v>0.40148091491815002</v>
      </c>
      <c r="ACG68" s="34">
        <v>0.401611706175662</v>
      </c>
      <c r="ACH68" s="34">
        <v>0.40188109334546601</v>
      </c>
      <c r="ACI68" s="34">
        <v>0.40234306109610202</v>
      </c>
      <c r="ACJ68" s="34">
        <v>0.40308242617295098</v>
      </c>
      <c r="ACK68" s="34">
        <v>0.40406466438585098</v>
      </c>
      <c r="ACL68" s="34">
        <v>0.40526538761018105</v>
      </c>
      <c r="ACM68" s="34">
        <v>0.40672247477433104</v>
      </c>
      <c r="ACN68" s="34">
        <v>0.40842373809426002</v>
      </c>
      <c r="ACO68" s="34">
        <v>0.410389823003322</v>
      </c>
      <c r="ACP68" s="34">
        <v>0.41263043187641402</v>
      </c>
      <c r="ACQ68" s="34">
        <v>0.41501534556179798</v>
      </c>
      <c r="ACR68" s="34">
        <v>0.41750836395539698</v>
      </c>
      <c r="ACS68" s="34">
        <v>0.42012829906632398</v>
      </c>
      <c r="ACT68" s="34">
        <v>0.422905292967935</v>
      </c>
      <c r="ACU68" s="34">
        <v>0.42593360729538504</v>
      </c>
      <c r="ACV68" s="34">
        <v>0.42919163829543899</v>
      </c>
      <c r="ACW68" s="34">
        <v>0.43258189380852996</v>
      </c>
      <c r="ACX68" s="34">
        <v>0.436042843235878</v>
      </c>
      <c r="ACY68" s="34">
        <v>0.43961662029416504</v>
      </c>
      <c r="ACZ68" s="34">
        <v>0.44330894157376499</v>
      </c>
      <c r="ADA68" s="34">
        <v>0.44708520755520503</v>
      </c>
      <c r="ADB68" s="34">
        <v>0.45091852038879998</v>
      </c>
      <c r="ADC68" s="34">
        <v>0.45471825296615898</v>
      </c>
      <c r="ADD68" s="34">
        <v>0.458507676471749</v>
      </c>
      <c r="ADE68" s="34">
        <v>0.46233726899030997</v>
      </c>
      <c r="ADF68" s="34">
        <v>0.466182988232966</v>
      </c>
      <c r="ADG68" s="34">
        <v>0.47005775102852998</v>
      </c>
      <c r="ADH68" s="34">
        <v>0.47398621268195101</v>
      </c>
      <c r="ADI68" s="34">
        <v>0.477957254739098</v>
      </c>
      <c r="ADJ68" s="34">
        <v>0.48191846052584703</v>
      </c>
      <c r="ADK68" s="34">
        <v>0.48587064602722596</v>
      </c>
      <c r="ADL68" s="34">
        <v>0.48986701713696496</v>
      </c>
      <c r="ADM68" s="34">
        <v>0.493917078331777</v>
      </c>
      <c r="ADN68" s="34">
        <v>0.49793955221787894</v>
      </c>
      <c r="ADO68" s="34">
        <v>0.50187372189407198</v>
      </c>
      <c r="ADP68" s="34">
        <v>0.50573921329110005</v>
      </c>
      <c r="ADQ68" s="34">
        <v>0.50958019213912498</v>
      </c>
      <c r="ADR68" s="34">
        <v>0.51330074386760405</v>
      </c>
      <c r="ADS68" s="34">
        <v>0.51690557958646399</v>
      </c>
      <c r="ADT68" s="34">
        <v>0.520564604929592</v>
      </c>
      <c r="ADU68" s="34">
        <v>0.52424427449604993</v>
      </c>
      <c r="ADV68" s="34">
        <v>0.52781965572792899</v>
      </c>
      <c r="ADW68" s="34">
        <v>0.53133253648942902</v>
      </c>
      <c r="ADX68" s="34">
        <v>0.53481520015045103</v>
      </c>
      <c r="ADY68" s="34">
        <v>0.53818736781797094</v>
      </c>
      <c r="ADZ68" s="34">
        <v>0.54148568968408806</v>
      </c>
      <c r="AEA68" s="34">
        <v>0.544749534324382</v>
      </c>
      <c r="AEB68" s="34">
        <v>0.54787528077213499</v>
      </c>
      <c r="AEC68" s="34">
        <v>0.55080445820161306</v>
      </c>
      <c r="AED68" s="34">
        <v>0.55357461321170598</v>
      </c>
      <c r="AEE68" s="34">
        <v>0.55622556520925204</v>
      </c>
      <c r="AEF68" s="34">
        <v>0.55872907213124501</v>
      </c>
      <c r="AEG68" s="34">
        <v>0.56109115720952607</v>
      </c>
      <c r="AEH68" s="34">
        <v>0.56333739657550996</v>
      </c>
      <c r="AEI68" s="34">
        <v>0.56547698452017203</v>
      </c>
      <c r="AEJ68" s="34">
        <v>0.56751214455554799</v>
      </c>
      <c r="AEK68" s="34">
        <v>0.56940363387090698</v>
      </c>
      <c r="AEL68" s="34">
        <v>0.571212426627554</v>
      </c>
      <c r="AEM68" s="34">
        <v>0.57292209413110595</v>
      </c>
      <c r="AEN68" s="34">
        <v>0.57447639194314393</v>
      </c>
      <c r="AEO68" s="34">
        <v>0.57594486766278796</v>
      </c>
      <c r="AEP68" s="34">
        <v>0.577393800713493</v>
      </c>
      <c r="AEQ68" s="34">
        <v>0.57876344620729403</v>
      </c>
      <c r="AER68" s="34">
        <v>0.58002986631172804</v>
      </c>
      <c r="AES68" s="34">
        <v>0.58128014455742305</v>
      </c>
      <c r="AET68" s="34">
        <v>0.58246022084137994</v>
      </c>
      <c r="AEU68" s="34">
        <v>0.58349767406049302</v>
      </c>
      <c r="AEV68" s="34">
        <v>0.58441290789414202</v>
      </c>
      <c r="AEW68" s="34">
        <v>0.585252774614483</v>
      </c>
      <c r="AEX68" s="34">
        <v>0.586060132620149</v>
      </c>
      <c r="AEY68" s="34">
        <v>0.58677843569663202</v>
      </c>
      <c r="AEZ68" s="34">
        <v>0.587365910893486</v>
      </c>
      <c r="AFA68" s="34">
        <v>0.58783607401422999</v>
      </c>
      <c r="AFB68" s="34">
        <v>0.58820987796311897</v>
      </c>
      <c r="AFC68" s="34">
        <v>0.58846454915602298</v>
      </c>
      <c r="AFD68" s="34">
        <v>0.58866118259276601</v>
      </c>
      <c r="AFE68" s="34">
        <v>0.58882128368699593</v>
      </c>
      <c r="AFF68" s="34">
        <v>0.58891117758321099</v>
      </c>
      <c r="AFG68" t="s">
        <v>843</v>
      </c>
      <c r="AFH68" t="s">
        <v>843</v>
      </c>
      <c r="AFI68" s="34">
        <v>0.72948999999999997</v>
      </c>
      <c r="AFJ68" s="34">
        <v>0.72965000000000002</v>
      </c>
      <c r="AFK68" s="34">
        <v>0.7297499999999999</v>
      </c>
      <c r="AFL68" s="34">
        <v>0.72092000000000001</v>
      </c>
      <c r="AFM68" s="34">
        <v>0.71191000000000004</v>
      </c>
      <c r="AFN68" s="34">
        <v>0.70274000000000003</v>
      </c>
      <c r="AFO68" s="34">
        <v>0.69340999999999997</v>
      </c>
      <c r="AFP68" s="34">
        <v>0.68389</v>
      </c>
      <c r="AFQ68" s="34">
        <v>0.67420000000000002</v>
      </c>
      <c r="AFR68" s="34">
        <v>0.66438999999999993</v>
      </c>
      <c r="AFS68" s="34">
        <v>0.66468999999999989</v>
      </c>
      <c r="AFT68" s="34">
        <v>0.66491</v>
      </c>
      <c r="AFU68" s="34">
        <v>0.66492000000000007</v>
      </c>
      <c r="AFV68" s="34">
        <v>0.66488000000000003</v>
      </c>
      <c r="AFW68" s="34">
        <v>0.66473000000000004</v>
      </c>
      <c r="AFX68" s="34">
        <v>0.66452</v>
      </c>
      <c r="AFY68" s="34">
        <v>0.66414000000000006</v>
      </c>
      <c r="AFZ68" s="34">
        <v>0.65784000000000009</v>
      </c>
      <c r="AGA68" s="34">
        <v>0.66218999999999995</v>
      </c>
      <c r="AGB68" t="s">
        <v>843</v>
      </c>
      <c r="AGC68" t="s">
        <v>843</v>
      </c>
      <c r="AGD68" t="s">
        <v>843</v>
      </c>
      <c r="AGE68" t="s">
        <v>843</v>
      </c>
      <c r="AGF68" s="34">
        <v>6.5907831303775311E-3</v>
      </c>
      <c r="AGG68" t="s">
        <v>843</v>
      </c>
      <c r="AGH68" t="s">
        <v>843</v>
      </c>
      <c r="AGI68" t="s">
        <v>843</v>
      </c>
      <c r="AGJ68" t="s">
        <v>843</v>
      </c>
      <c r="AGK68" t="s">
        <v>843</v>
      </c>
      <c r="AGL68" t="s">
        <v>843</v>
      </c>
      <c r="AGM68" t="s">
        <v>843</v>
      </c>
      <c r="AGN68" t="s">
        <v>843</v>
      </c>
      <c r="AGO68" s="34">
        <v>0.42100000000000004</v>
      </c>
      <c r="AGP68" s="34">
        <v>2012</v>
      </c>
      <c r="AGQ68" t="s">
        <v>832</v>
      </c>
      <c r="AGR68" t="s">
        <v>843</v>
      </c>
      <c r="AGS68" s="34">
        <v>0.69700000000000006</v>
      </c>
      <c r="AGT68" s="34">
        <v>2012</v>
      </c>
      <c r="AGU68" t="s">
        <v>832</v>
      </c>
      <c r="AGV68" t="s">
        <v>843</v>
      </c>
      <c r="AGW68" s="34">
        <v>0.877</v>
      </c>
      <c r="AGX68" s="34">
        <v>2012</v>
      </c>
      <c r="AGY68" t="s">
        <v>832</v>
      </c>
      <c r="AGZ68" t="s">
        <v>843</v>
      </c>
      <c r="AHA68" s="34">
        <v>0.97400000000000009</v>
      </c>
      <c r="AHB68" s="34">
        <v>2012</v>
      </c>
      <c r="AHC68" t="s">
        <v>832</v>
      </c>
      <c r="AHD68" t="s">
        <v>843</v>
      </c>
      <c r="AHE68" s="34">
        <v>0.63900000000000001</v>
      </c>
      <c r="AHF68" s="34">
        <v>2012</v>
      </c>
      <c r="AHG68" t="s">
        <v>832</v>
      </c>
      <c r="AHH68" t="s">
        <v>843</v>
      </c>
      <c r="AHI68" t="s">
        <v>830</v>
      </c>
      <c r="AHJ68" s="34">
        <v>0.11941023916006088</v>
      </c>
      <c r="AHK68" s="34">
        <v>0.12482241541147232</v>
      </c>
      <c r="AHL68" s="34">
        <v>0.1217230036854744</v>
      </c>
      <c r="AHM68" s="34">
        <v>0.13201582431793213</v>
      </c>
      <c r="AHN68" s="34">
        <v>9.6408836543560028E-2</v>
      </c>
      <c r="AHO68" t="s">
        <v>843</v>
      </c>
      <c r="AHP68" s="34"/>
      <c r="AHQ68" s="34"/>
      <c r="AHR68" s="34"/>
      <c r="AHS68" s="34"/>
      <c r="AHT68" s="34"/>
      <c r="AHU68" t="s">
        <v>843</v>
      </c>
      <c r="AHV68" s="34">
        <v>0.16441859304904938</v>
      </c>
      <c r="AHW68" s="34">
        <v>0.18584015965461731</v>
      </c>
      <c r="AHX68" s="34">
        <v>0.21364755928516388</v>
      </c>
      <c r="AHY68" s="34">
        <v>0.2020241916179657</v>
      </c>
      <c r="AHZ68" s="34">
        <v>0.2033974826335907</v>
      </c>
      <c r="AIA68" t="s">
        <v>832</v>
      </c>
      <c r="AIB68" t="s">
        <v>843</v>
      </c>
      <c r="AIC68" s="34">
        <v>0.16538788378238678</v>
      </c>
      <c r="AID68" s="34">
        <v>0.18713119626045227</v>
      </c>
      <c r="AIE68" s="34">
        <v>0.21558628976345062</v>
      </c>
      <c r="AIF68" s="34">
        <v>0.20590147376060486</v>
      </c>
      <c r="AIG68" s="34">
        <v>0.25057974457740784</v>
      </c>
      <c r="AIH68" t="s">
        <v>924</v>
      </c>
      <c r="AII68" t="s">
        <v>843</v>
      </c>
      <c r="AIJ68" s="34">
        <v>0.12191250175237656</v>
      </c>
      <c r="AIK68" s="34">
        <v>0.13824799656867981</v>
      </c>
      <c r="AIL68" s="34">
        <v>0.16171801090240479</v>
      </c>
      <c r="AIM68" s="34">
        <v>0.13252800703048706</v>
      </c>
      <c r="AIN68" s="34">
        <v>0.12603999674320221</v>
      </c>
      <c r="AIO68" t="s">
        <v>1607</v>
      </c>
      <c r="AIP68" s="34">
        <v>0.16331666707992554</v>
      </c>
      <c r="AIQ68" t="s">
        <v>843</v>
      </c>
      <c r="AIR68" s="34">
        <v>0.13954</v>
      </c>
      <c r="AIS68" s="34">
        <v>0.15143000000000001</v>
      </c>
      <c r="AIT68" s="34">
        <v>0.17486000000000002</v>
      </c>
      <c r="AIU68" s="34">
        <v>0.17451</v>
      </c>
      <c r="AIV68" s="34">
        <v>0.17258999999999999</v>
      </c>
      <c r="AIW68" s="34">
        <v>0.16696999999999998</v>
      </c>
      <c r="AIX68" t="s">
        <v>843</v>
      </c>
      <c r="AIY68" s="34">
        <v>6.3219999999999998E-2</v>
      </c>
      <c r="AIZ68" s="34">
        <v>6.4829999999999999E-2</v>
      </c>
      <c r="AJA68" s="34">
        <v>6.7769999999999997E-2</v>
      </c>
      <c r="AJB68" s="34">
        <v>6.9589999999999999E-2</v>
      </c>
      <c r="AJC68" s="34">
        <v>6.692999999999999E-2</v>
      </c>
      <c r="AJD68" s="34">
        <v>6.4820000000000003E-2</v>
      </c>
      <c r="AJE68" t="s">
        <v>843</v>
      </c>
      <c r="AJF68" s="34">
        <v>4.5634370297193527E-2</v>
      </c>
      <c r="AJG68" s="34">
        <v>5.7132396847009659E-2</v>
      </c>
      <c r="AJH68" s="34">
        <v>5.9633821249008179E-2</v>
      </c>
      <c r="AJI68" s="34">
        <v>4.5130927115678787E-2</v>
      </c>
      <c r="AJJ68" s="34">
        <v>4.2873073369264603E-2</v>
      </c>
      <c r="AJK68" t="s">
        <v>830</v>
      </c>
      <c r="AJL68" t="s">
        <v>843</v>
      </c>
      <c r="AJM68" t="s">
        <v>843</v>
      </c>
      <c r="AJN68" s="34">
        <v>5.7258553802967072E-2</v>
      </c>
      <c r="AJO68" s="34">
        <v>5.6905534118413925E-2</v>
      </c>
      <c r="AJP68" s="34">
        <v>5.6141022592782974E-2</v>
      </c>
      <c r="AJQ68" s="34">
        <v>5.2467256784439087E-2</v>
      </c>
      <c r="AJR68" s="34">
        <v>8.5484318435192108E-2</v>
      </c>
      <c r="AJS68" t="s">
        <v>832</v>
      </c>
      <c r="AJT68" t="s">
        <v>843</v>
      </c>
      <c r="AJU68" t="s">
        <v>843</v>
      </c>
      <c r="AJV68" t="s">
        <v>843</v>
      </c>
      <c r="AJW68" s="34">
        <v>1.3817363418638706E-2</v>
      </c>
      <c r="AJX68" s="34">
        <v>2.4343071505427361E-2</v>
      </c>
      <c r="AJY68" s="34">
        <v>2.6727719232439995E-2</v>
      </c>
      <c r="AJZ68" s="34">
        <v>1.2638232670724392E-2</v>
      </c>
      <c r="AKA68" s="34">
        <v>1.0972588323056698E-2</v>
      </c>
      <c r="AKB68" t="s">
        <v>830</v>
      </c>
      <c r="AKC68" t="s">
        <v>843</v>
      </c>
      <c r="AKD68" t="s">
        <v>843</v>
      </c>
      <c r="AKE68" t="s">
        <v>843</v>
      </c>
      <c r="AKF68" s="34">
        <v>2.4733597412705421E-2</v>
      </c>
      <c r="AKG68" s="34">
        <v>2.3834444582462311E-2</v>
      </c>
      <c r="AKH68" s="34">
        <v>2.2883709520101547E-2</v>
      </c>
      <c r="AKI68" s="34">
        <v>2.0259343087673187E-2</v>
      </c>
      <c r="AKJ68" s="34">
        <v>5.3505964577198029E-2</v>
      </c>
      <c r="AKK68" t="s">
        <v>832</v>
      </c>
      <c r="AKL68" t="s">
        <v>843</v>
      </c>
      <c r="AKM68" s="34">
        <v>590</v>
      </c>
      <c r="AKN68" t="s">
        <v>832</v>
      </c>
      <c r="AKO68" t="s">
        <v>843</v>
      </c>
      <c r="AKP68" s="34">
        <v>499.03189086914063</v>
      </c>
      <c r="AKQ68" t="s">
        <v>830</v>
      </c>
      <c r="AKR68" t="s">
        <v>843</v>
      </c>
      <c r="AKS68" s="34">
        <v>528.78883544126199</v>
      </c>
      <c r="AKT68" t="s">
        <v>832</v>
      </c>
      <c r="AKU68" t="s">
        <v>843</v>
      </c>
      <c r="AKV68" s="34">
        <v>586.46428888895502</v>
      </c>
      <c r="AKW68" t="s">
        <v>832</v>
      </c>
      <c r="AKX68" t="s">
        <v>843</v>
      </c>
      <c r="AKY68" s="34">
        <v>9.7074955701828003E-2</v>
      </c>
      <c r="AKZ68" s="34">
        <v>8.8395945727825165E-2</v>
      </c>
      <c r="ALA68" s="34">
        <v>7.3697842657566071E-2</v>
      </c>
      <c r="ALB68" s="34">
        <v>9.7775265574455261E-2</v>
      </c>
      <c r="ALC68" s="34">
        <v>6.4408853650093079E-2</v>
      </c>
      <c r="ALD68" t="s">
        <v>830</v>
      </c>
      <c r="ALE68" t="s">
        <v>843</v>
      </c>
      <c r="ALF68" t="s">
        <v>843</v>
      </c>
      <c r="ALG68" t="s">
        <v>843</v>
      </c>
      <c r="ALH68" s="34">
        <v>0.1470305323600769</v>
      </c>
      <c r="ALI68" s="34">
        <v>0.1470305323600769</v>
      </c>
      <c r="ALJ68" s="34">
        <v>0.16198718547821045</v>
      </c>
      <c r="ALK68" s="34">
        <v>0.16599452495574951</v>
      </c>
      <c r="ALL68" s="34">
        <v>0.17069435119628906</v>
      </c>
      <c r="ALM68" t="s">
        <v>832</v>
      </c>
    </row>
    <row r="69" spans="1:1001">
      <c r="A69" t="s">
        <v>423</v>
      </c>
      <c r="B69" t="s">
        <v>37</v>
      </c>
      <c r="C69" t="s">
        <v>255</v>
      </c>
      <c r="D69" s="34">
        <v>3.3838339149951935E-2</v>
      </c>
      <c r="E69" t="s">
        <v>432</v>
      </c>
      <c r="F69" s="34">
        <v>3.8875926285982132E-2</v>
      </c>
      <c r="G69" t="s">
        <v>1464</v>
      </c>
      <c r="H69" s="34">
        <v>4.1987370699644089E-2</v>
      </c>
      <c r="I69" t="s">
        <v>1294</v>
      </c>
      <c r="J69" s="34">
        <v>3.8109153509140015E-2</v>
      </c>
      <c r="K69" t="s">
        <v>1521</v>
      </c>
      <c r="L69" s="34"/>
      <c r="M69" t="s">
        <v>465</v>
      </c>
      <c r="N69" s="34">
        <v>0.49941980838775635</v>
      </c>
      <c r="O69" s="34"/>
      <c r="P69" t="s">
        <v>1459</v>
      </c>
      <c r="Q69" s="34"/>
      <c r="R69" t="s">
        <v>1459</v>
      </c>
      <c r="S69" s="34"/>
      <c r="T69" t="s">
        <v>1459</v>
      </c>
      <c r="U69" s="34"/>
      <c r="V69" t="s">
        <v>1459</v>
      </c>
      <c r="W69" t="s">
        <v>843</v>
      </c>
      <c r="X69" t="s">
        <v>465</v>
      </c>
      <c r="Y69" s="34">
        <v>0.48877426981925964</v>
      </c>
      <c r="Z69" s="34"/>
      <c r="AA69" t="s">
        <v>1459</v>
      </c>
      <c r="AB69" s="34"/>
      <c r="AC69" t="s">
        <v>1459</v>
      </c>
      <c r="AD69" s="34"/>
      <c r="AE69" t="s">
        <v>1459</v>
      </c>
      <c r="AF69" s="34"/>
      <c r="AG69" t="s">
        <v>1459</v>
      </c>
      <c r="AH69" t="s">
        <v>843</v>
      </c>
      <c r="AI69" t="s">
        <v>465</v>
      </c>
      <c r="AJ69" s="34">
        <v>0.49844139814376831</v>
      </c>
      <c r="AK69" s="34"/>
      <c r="AL69" t="s">
        <v>1459</v>
      </c>
      <c r="AM69" s="34"/>
      <c r="AN69" t="s">
        <v>1459</v>
      </c>
      <c r="AO69" s="34"/>
      <c r="AP69" t="s">
        <v>1459</v>
      </c>
      <c r="AQ69" s="34"/>
      <c r="AR69" t="s">
        <v>1459</v>
      </c>
      <c r="AS69" t="s">
        <v>843</v>
      </c>
      <c r="AT69" t="s">
        <v>465</v>
      </c>
      <c r="AU69" s="34">
        <v>0.49012428522109985</v>
      </c>
      <c r="AV69" s="34"/>
      <c r="AW69" t="s">
        <v>1459</v>
      </c>
      <c r="AX69" s="34"/>
      <c r="AY69" t="s">
        <v>1459</v>
      </c>
      <c r="AZ69" s="34"/>
      <c r="BA69" t="s">
        <v>1459</v>
      </c>
      <c r="BB69" s="34"/>
      <c r="BC69" t="s">
        <v>1459</v>
      </c>
      <c r="BD69" t="s">
        <v>843</v>
      </c>
      <c r="BE69" s="34">
        <v>0.5</v>
      </c>
      <c r="BF69" t="s">
        <v>1594</v>
      </c>
      <c r="BG69" t="s">
        <v>843</v>
      </c>
      <c r="BH69" t="s">
        <v>432</v>
      </c>
      <c r="BI69" s="34">
        <v>1.9920946359634399</v>
      </c>
      <c r="BJ69" t="s">
        <v>819</v>
      </c>
      <c r="BK69" s="34">
        <v>3.3694443702697754</v>
      </c>
      <c r="BL69" t="s">
        <v>1294</v>
      </c>
      <c r="BM69" s="34">
        <v>6.3792619705200195</v>
      </c>
      <c r="BN69" t="s">
        <v>1521</v>
      </c>
      <c r="BO69" s="34">
        <v>7.297635555267334</v>
      </c>
      <c r="BP69" t="s">
        <v>843</v>
      </c>
      <c r="BQ69" s="34">
        <v>5.7919735908508301</v>
      </c>
      <c r="BR69" t="s">
        <v>830</v>
      </c>
      <c r="BS69" s="34"/>
      <c r="BT69" t="s">
        <v>843</v>
      </c>
      <c r="BU69" s="34">
        <v>7.0440535545349121</v>
      </c>
      <c r="BV69" t="s">
        <v>1569</v>
      </c>
      <c r="BW69" t="s">
        <v>843</v>
      </c>
      <c r="BX69" s="34">
        <v>6.0155858993530273</v>
      </c>
      <c r="BY69" t="s">
        <v>924</v>
      </c>
      <c r="BZ69" t="s">
        <v>843</v>
      </c>
      <c r="CA69" t="s">
        <v>432</v>
      </c>
      <c r="CB69" s="34">
        <v>4.3958192691206932E-3</v>
      </c>
      <c r="CC69" s="34">
        <v>3.3120827283710241E-3</v>
      </c>
      <c r="CD69" s="34">
        <v>3.2554443459957838E-3</v>
      </c>
      <c r="CE69" s="34">
        <v>3.966819029301405E-3</v>
      </c>
      <c r="CF69" s="34">
        <v>3.9668739773333073E-3</v>
      </c>
      <c r="CG69" t="s">
        <v>843</v>
      </c>
      <c r="CH69" t="s">
        <v>819</v>
      </c>
      <c r="CI69" s="34">
        <v>4.011854063719511E-3</v>
      </c>
      <c r="CJ69" s="34">
        <v>2.3815210442990065E-3</v>
      </c>
      <c r="CK69" s="34">
        <v>1.3839921448379755E-3</v>
      </c>
      <c r="CL69" s="34">
        <v>1.1492114281281829E-3</v>
      </c>
      <c r="CM69" s="34">
        <v>1.1546973837539554E-3</v>
      </c>
      <c r="CN69" t="s">
        <v>843</v>
      </c>
      <c r="CO69" t="s">
        <v>1294</v>
      </c>
      <c r="CP69" s="34">
        <v>2.7363216504454613E-3</v>
      </c>
      <c r="CQ69" s="34">
        <v>1.6252115601673722E-3</v>
      </c>
      <c r="CR69" s="34">
        <v>1.1506115552037954E-3</v>
      </c>
      <c r="CS69" s="34">
        <v>1.1570572387427092E-3</v>
      </c>
      <c r="CT69" s="34">
        <v>1.1616833508014679E-3</v>
      </c>
      <c r="CU69" t="s">
        <v>843</v>
      </c>
      <c r="CV69" t="s">
        <v>1521</v>
      </c>
      <c r="CW69" s="34">
        <v>2.0765708759427071E-3</v>
      </c>
      <c r="CX69" s="34">
        <v>1.3099015923216939E-3</v>
      </c>
      <c r="CY69" s="34">
        <v>1.1554659577086568E-3</v>
      </c>
      <c r="CZ69" s="34">
        <v>1.1617204872891307E-3</v>
      </c>
      <c r="DA69" s="34">
        <v>1.1664481135085225E-3</v>
      </c>
      <c r="DB69" t="s">
        <v>843</v>
      </c>
      <c r="DC69" s="34">
        <v>4.9240779876708984</v>
      </c>
      <c r="DD69" s="34">
        <v>5.3648133277893066</v>
      </c>
      <c r="DE69" s="34">
        <v>5.5814752578735352</v>
      </c>
      <c r="DF69" s="34">
        <v>5.6616129875183105</v>
      </c>
      <c r="DG69" s="34">
        <v>5.7185049057006836</v>
      </c>
      <c r="DH69" t="s">
        <v>1464</v>
      </c>
      <c r="DI69" t="s">
        <v>843</v>
      </c>
      <c r="DJ69" s="34">
        <v>5.2110958099365234</v>
      </c>
      <c r="DK69" s="34">
        <v>5.5115737915039063</v>
      </c>
      <c r="DL69" s="34">
        <v>5.6390194892883301</v>
      </c>
      <c r="DM69" s="34">
        <v>5.6956615447998047</v>
      </c>
      <c r="DN69" s="34">
        <v>5.7529416084289551</v>
      </c>
      <c r="DO69" t="s">
        <v>1294</v>
      </c>
      <c r="DP69" t="s">
        <v>843</v>
      </c>
      <c r="DQ69" s="34">
        <v>5.7760148048400879</v>
      </c>
      <c r="DR69" t="s">
        <v>1521</v>
      </c>
      <c r="DS69" t="s">
        <v>843</v>
      </c>
      <c r="DT69" t="s">
        <v>843</v>
      </c>
      <c r="DU69" s="34">
        <v>6.5</v>
      </c>
      <c r="DV69" t="s">
        <v>1461</v>
      </c>
      <c r="DW69" t="s">
        <v>843</v>
      </c>
      <c r="DX69" t="s">
        <v>843</v>
      </c>
      <c r="DY69" t="s">
        <v>995</v>
      </c>
      <c r="DZ69" s="34">
        <v>-4.0747793391346931E-3</v>
      </c>
      <c r="EA69" s="34">
        <v>7.2838193736970425E-3</v>
      </c>
      <c r="EB69" s="34">
        <v>8.0747725442051888E-3</v>
      </c>
      <c r="EC69" s="34">
        <v>-4.6873083338141441E-3</v>
      </c>
      <c r="ED69" s="34">
        <v>1.6595374792814255E-2</v>
      </c>
      <c r="EE69" t="s">
        <v>843</v>
      </c>
      <c r="EF69" t="s">
        <v>465</v>
      </c>
      <c r="EG69" s="34">
        <v>7.5499997474253178E-3</v>
      </c>
      <c r="EH69" s="34">
        <v>7.9333335161209106E-3</v>
      </c>
      <c r="EI69" s="34">
        <v>5.7999999262392521E-3</v>
      </c>
      <c r="EJ69" s="34">
        <v>5.1999995484948158E-3</v>
      </c>
      <c r="EK69" s="34">
        <v>2.3000000510364771E-3</v>
      </c>
      <c r="EL69" t="s">
        <v>843</v>
      </c>
      <c r="EM69" t="s">
        <v>465</v>
      </c>
      <c r="EN69" s="34">
        <v>3.2904120162129402E-3</v>
      </c>
      <c r="EO69" s="34">
        <v>5.2266726270318031E-3</v>
      </c>
      <c r="EP69" s="34">
        <v>5.1937159150838852E-3</v>
      </c>
      <c r="EQ69" s="34">
        <v>4.9662156961858273E-3</v>
      </c>
      <c r="ER69" s="34">
        <v>1.3287917245179415E-3</v>
      </c>
      <c r="ES69" t="s">
        <v>843</v>
      </c>
      <c r="ET69" t="s">
        <v>465</v>
      </c>
      <c r="EU69" s="34">
        <v>8.6485305801033974E-3</v>
      </c>
      <c r="EV69" s="34">
        <v>6.2474519945681095E-3</v>
      </c>
      <c r="EW69" s="34">
        <v>2.9563978314399719E-3</v>
      </c>
      <c r="EX69" s="34">
        <v>7.2483252733945847E-4</v>
      </c>
      <c r="EY69" s="34">
        <v>-1.6093424055725336E-3</v>
      </c>
      <c r="EZ69" t="s">
        <v>843</v>
      </c>
      <c r="FA69" t="s">
        <v>1594</v>
      </c>
      <c r="FB69" s="34">
        <v>-2.5512330234050751E-2</v>
      </c>
      <c r="FC69" s="34">
        <v>-4.0631107985973358E-2</v>
      </c>
      <c r="FD69" s="34">
        <v>-5.1106568425893784E-2</v>
      </c>
      <c r="FE69" s="34">
        <v>-4.4712167233228683E-2</v>
      </c>
      <c r="FF69" s="34">
        <v>-2.4481089785695076E-2</v>
      </c>
      <c r="FG69" t="s">
        <v>843</v>
      </c>
      <c r="FH69" s="34"/>
      <c r="FI69" s="34"/>
      <c r="FJ69" s="34"/>
      <c r="FK69" s="34"/>
      <c r="FL69" s="34"/>
      <c r="FM69" t="s">
        <v>843</v>
      </c>
      <c r="FN69" t="s">
        <v>843</v>
      </c>
      <c r="FO69" s="34">
        <v>0.68057000000000001</v>
      </c>
      <c r="FP69" t="s">
        <v>1462</v>
      </c>
      <c r="FQ69" t="s">
        <v>843</v>
      </c>
      <c r="FR69" t="s">
        <v>843</v>
      </c>
      <c r="FS69" s="34">
        <v>0.68751999999999991</v>
      </c>
      <c r="FT69" t="s">
        <v>1462</v>
      </c>
      <c r="FU69" t="s">
        <v>843</v>
      </c>
      <c r="FV69" t="s">
        <v>843</v>
      </c>
      <c r="FW69" s="34">
        <v>0.67366999999999999</v>
      </c>
      <c r="FX69" t="s">
        <v>1462</v>
      </c>
      <c r="FY69" t="s">
        <v>843</v>
      </c>
      <c r="FZ69" s="34">
        <v>3.6156382411718369E-3</v>
      </c>
      <c r="GA69" s="34">
        <v>-3.1413469463586807E-2</v>
      </c>
      <c r="GB69" s="34">
        <v>-3.698156401515007E-2</v>
      </c>
      <c r="GC69" s="34">
        <v>-0.17148444056510925</v>
      </c>
      <c r="GD69" s="34">
        <v>-7.9561341553926468E-3</v>
      </c>
      <c r="GE69" t="s">
        <v>830</v>
      </c>
      <c r="GF69" t="s">
        <v>843</v>
      </c>
      <c r="GG69" s="34">
        <v>8.7561942636966705E-3</v>
      </c>
      <c r="GH69" s="34">
        <v>-2.4312753230333328E-2</v>
      </c>
      <c r="GI69" s="34">
        <v>-1.6210077330470085E-2</v>
      </c>
      <c r="GJ69" s="34">
        <v>-0.20443315804004669</v>
      </c>
      <c r="GK69" s="34">
        <v>0.12802594900131226</v>
      </c>
      <c r="GL69" t="s">
        <v>832</v>
      </c>
      <c r="GM69" t="s">
        <v>843</v>
      </c>
      <c r="GN69" s="34">
        <v>0.41986531019210815</v>
      </c>
      <c r="GO69" t="s">
        <v>832</v>
      </c>
      <c r="GP69" t="s">
        <v>843</v>
      </c>
      <c r="GQ69" t="s">
        <v>843</v>
      </c>
      <c r="GR69" s="34">
        <v>0.10946012288331985</v>
      </c>
      <c r="GS69" s="34">
        <v>0.14135238528251648</v>
      </c>
      <c r="GT69" s="34">
        <v>0.13636629283428192</v>
      </c>
      <c r="GU69" s="34">
        <v>0.19334138929843903</v>
      </c>
      <c r="GV69" s="34">
        <v>-0.11197187006473541</v>
      </c>
      <c r="GW69" t="s">
        <v>832</v>
      </c>
      <c r="GX69" t="s">
        <v>843</v>
      </c>
      <c r="GY69" t="s">
        <v>843</v>
      </c>
      <c r="GZ69" t="s">
        <v>843</v>
      </c>
      <c r="HA69" t="s">
        <v>843</v>
      </c>
      <c r="HB69" t="s">
        <v>843</v>
      </c>
      <c r="HC69" t="s">
        <v>843</v>
      </c>
      <c r="HD69" t="s">
        <v>843</v>
      </c>
      <c r="HE69" t="s">
        <v>843</v>
      </c>
      <c r="HF69" t="s">
        <v>843</v>
      </c>
      <c r="HG69" t="s">
        <v>843</v>
      </c>
      <c r="HH69" s="34">
        <v>3134030</v>
      </c>
      <c r="HI69" s="34">
        <v>3254101</v>
      </c>
      <c r="HJ69" s="34">
        <v>3331158</v>
      </c>
      <c r="HK69" s="34">
        <v>3424653</v>
      </c>
      <c r="HL69" s="34">
        <v>3543012</v>
      </c>
      <c r="HM69" s="34">
        <v>3672839</v>
      </c>
      <c r="HN69" s="34">
        <v>3813323</v>
      </c>
      <c r="HO69" s="34">
        <v>3956329</v>
      </c>
      <c r="HP69" s="34">
        <v>4089602</v>
      </c>
      <c r="HQ69" s="34">
        <v>4257230</v>
      </c>
      <c r="HR69" s="34">
        <v>4437884</v>
      </c>
      <c r="HS69" s="34">
        <v>4584216</v>
      </c>
      <c r="HT69" s="34">
        <v>4713257</v>
      </c>
      <c r="HU69" s="34">
        <v>4828066</v>
      </c>
      <c r="HV69" s="34">
        <v>4944861</v>
      </c>
      <c r="HW69" s="34">
        <v>5064386</v>
      </c>
      <c r="HX69" s="34">
        <v>5186824</v>
      </c>
      <c r="HY69" s="34">
        <v>5312340</v>
      </c>
      <c r="HZ69" s="34">
        <v>5441062</v>
      </c>
      <c r="IA69" s="34">
        <v>5570733</v>
      </c>
      <c r="IB69" s="34">
        <v>5702174</v>
      </c>
      <c r="IC69" s="34">
        <v>5835806</v>
      </c>
      <c r="ID69" s="34">
        <v>5970424</v>
      </c>
      <c r="IE69" s="34">
        <v>6106869</v>
      </c>
      <c r="IF69" s="34">
        <v>6244547</v>
      </c>
      <c r="IG69" s="34">
        <v>6383738</v>
      </c>
      <c r="IH69" s="34">
        <v>6525029</v>
      </c>
      <c r="II69" s="34">
        <v>6668564</v>
      </c>
      <c r="IJ69" s="34">
        <v>6814649</v>
      </c>
      <c r="IK69" s="34">
        <v>6963560</v>
      </c>
      <c r="IL69" s="34">
        <v>7114987</v>
      </c>
      <c r="IM69" s="34">
        <v>7268403</v>
      </c>
      <c r="IN69" s="34">
        <v>7423724</v>
      </c>
      <c r="IO69" s="34">
        <v>7580970</v>
      </c>
      <c r="IP69" s="34">
        <v>7740041</v>
      </c>
      <c r="IQ69" s="34">
        <v>7900720</v>
      </c>
      <c r="IR69" s="34">
        <v>8062410</v>
      </c>
      <c r="IS69" s="34">
        <v>8225004.0000000009</v>
      </c>
      <c r="IT69" s="34">
        <v>8388788</v>
      </c>
      <c r="IU69" s="34">
        <v>8553623</v>
      </c>
      <c r="IV69" s="34">
        <v>8719512</v>
      </c>
      <c r="IW69" s="34">
        <v>8886023</v>
      </c>
      <c r="IX69" s="34">
        <v>9052455</v>
      </c>
      <c r="IY69" s="34">
        <v>9218712</v>
      </c>
      <c r="IZ69" s="34">
        <v>9384941</v>
      </c>
      <c r="JA69" s="34">
        <v>9551478</v>
      </c>
      <c r="JB69" s="34">
        <v>9718073</v>
      </c>
      <c r="JC69" s="34">
        <v>9884345</v>
      </c>
      <c r="JD69" s="34">
        <v>10049919</v>
      </c>
      <c r="JE69" s="34">
        <v>10214662</v>
      </c>
      <c r="JF69" s="34">
        <v>10378912</v>
      </c>
      <c r="JG69" s="34">
        <v>10542609</v>
      </c>
      <c r="JH69" s="34">
        <v>10706122</v>
      </c>
      <c r="JI69" s="34">
        <v>10869382</v>
      </c>
      <c r="JJ69" s="34">
        <v>11032118</v>
      </c>
      <c r="JK69" s="34">
        <v>11194874</v>
      </c>
      <c r="JL69" s="34">
        <v>11357451</v>
      </c>
      <c r="JM69" s="34">
        <v>11519396</v>
      </c>
      <c r="JN69" s="34">
        <v>11680903</v>
      </c>
      <c r="JO69" s="34">
        <v>11841917</v>
      </c>
      <c r="JP69" s="34">
        <v>12002439</v>
      </c>
      <c r="JQ69" s="34">
        <v>12162534</v>
      </c>
      <c r="JR69" s="34">
        <v>12322040</v>
      </c>
      <c r="JS69" s="34">
        <v>12480761</v>
      </c>
      <c r="JT69" s="34">
        <v>12638513</v>
      </c>
      <c r="JU69" s="34">
        <v>12795190</v>
      </c>
      <c r="JV69" s="34">
        <v>12951556</v>
      </c>
      <c r="JW69" s="34">
        <v>13107995</v>
      </c>
      <c r="JX69" s="34">
        <v>13263468</v>
      </c>
      <c r="JY69" s="34">
        <v>13418013</v>
      </c>
      <c r="JZ69" s="34">
        <v>13571698</v>
      </c>
      <c r="KA69" s="34">
        <v>13724178</v>
      </c>
      <c r="KB69" s="34">
        <v>13875316</v>
      </c>
      <c r="KC69" s="34">
        <v>14024665</v>
      </c>
      <c r="KD69" s="34">
        <v>14171590</v>
      </c>
      <c r="KE69" s="34">
        <v>14316585</v>
      </c>
      <c r="KF69" s="34">
        <v>14459763</v>
      </c>
      <c r="KG69" s="34">
        <v>14600683</v>
      </c>
      <c r="KH69" s="34">
        <v>14739473</v>
      </c>
      <c r="KI69" s="34">
        <v>14875693</v>
      </c>
      <c r="KJ69" s="34">
        <v>15008736</v>
      </c>
      <c r="KK69" s="34">
        <v>15139124</v>
      </c>
      <c r="KL69" s="34">
        <v>15267264</v>
      </c>
      <c r="KM69" s="34">
        <v>15392760</v>
      </c>
      <c r="KN69" s="34">
        <v>15516252</v>
      </c>
      <c r="KO69" s="34">
        <v>15637795</v>
      </c>
      <c r="KP69" s="34">
        <v>15756681</v>
      </c>
      <c r="KQ69" s="34">
        <v>15872729</v>
      </c>
      <c r="KR69" s="34">
        <v>15986358</v>
      </c>
      <c r="KS69" s="34">
        <v>16097613</v>
      </c>
      <c r="KT69" s="34">
        <v>16206093</v>
      </c>
      <c r="KU69" s="34">
        <v>16312575</v>
      </c>
      <c r="KV69" s="34">
        <v>16417467</v>
      </c>
      <c r="KW69" s="34">
        <v>16520341</v>
      </c>
      <c r="KX69" s="34">
        <v>16621293.000000002</v>
      </c>
      <c r="KY69" s="34">
        <v>16720056</v>
      </c>
      <c r="KZ69" s="34">
        <v>16817071</v>
      </c>
      <c r="LA69" s="34">
        <v>16912126</v>
      </c>
      <c r="LB69" s="34">
        <v>17004677</v>
      </c>
      <c r="LC69" s="34">
        <v>17094455</v>
      </c>
      <c r="LD69" s="34">
        <v>17181630</v>
      </c>
      <c r="LE69" t="s">
        <v>843</v>
      </c>
      <c r="LF69" t="s">
        <v>843</v>
      </c>
      <c r="LG69" t="s">
        <v>843</v>
      </c>
      <c r="LH69" s="34">
        <v>3.8169790059328079E-2</v>
      </c>
      <c r="LI69" s="34">
        <v>3.7596330046653748E-2</v>
      </c>
      <c r="LJ69" s="34">
        <v>2.3403944447636604E-2</v>
      </c>
      <c r="LK69" s="34">
        <v>2.7680162340402603E-2</v>
      </c>
      <c r="LL69" s="34">
        <v>3.397706151008606E-2</v>
      </c>
      <c r="LM69" s="34">
        <v>3.5987719893455505E-2</v>
      </c>
      <c r="LN69" s="34">
        <v>3.7536054849624634E-2</v>
      </c>
      <c r="LO69" s="34">
        <v>3.6815587431192398E-2</v>
      </c>
      <c r="LP69" s="34">
        <v>3.3131077885627747E-2</v>
      </c>
      <c r="LQ69" s="34">
        <v>4.0171060711145401E-2</v>
      </c>
      <c r="LR69" s="34">
        <v>4.1558973491191864E-2</v>
      </c>
      <c r="LS69" s="34">
        <v>3.2441411167383194E-2</v>
      </c>
      <c r="LT69" s="34">
        <v>2.7760077267885208E-2</v>
      </c>
      <c r="LU69" s="34">
        <v>2.4066796526312828E-2</v>
      </c>
      <c r="LV69" s="34">
        <v>2.3902881890535355E-2</v>
      </c>
      <c r="LW69" s="34">
        <v>2.388405054807663E-2</v>
      </c>
      <c r="LX69" s="34">
        <v>2.3888656869530678E-2</v>
      </c>
      <c r="LY69" s="34">
        <v>2.3910852149128914E-2</v>
      </c>
      <c r="LZ69" s="34">
        <v>2.3941846564412117E-2</v>
      </c>
      <c r="MA69" s="34">
        <v>2.3552380502223969E-2</v>
      </c>
      <c r="MB69" s="34">
        <v>2.3320863023400307E-2</v>
      </c>
      <c r="MC69" s="34">
        <v>2.3164883255958557E-2</v>
      </c>
      <c r="MD69" s="34">
        <v>2.2805558517575264E-2</v>
      </c>
      <c r="ME69" s="34">
        <v>2.259625680744648E-2</v>
      </c>
      <c r="MF69" s="34">
        <v>2.2294400259852409E-2</v>
      </c>
      <c r="MG69" s="34">
        <v>2.2045215591788292E-2</v>
      </c>
      <c r="MH69" s="34">
        <v>2.1891579031944275E-2</v>
      </c>
      <c r="MI69" s="34">
        <v>2.1759146824479103E-2</v>
      </c>
      <c r="MJ69" s="34">
        <v>2.1670015528798103E-2</v>
      </c>
      <c r="MK69" s="34">
        <v>2.161627821624279E-2</v>
      </c>
      <c r="ML69" s="34">
        <v>2.1512566134333611E-2</v>
      </c>
      <c r="MM69" s="34">
        <v>2.1333193406462669E-2</v>
      </c>
      <c r="MN69" s="34">
        <v>2.1144220605492592E-2</v>
      </c>
      <c r="MO69" s="34">
        <v>2.0960342139005661E-2</v>
      </c>
      <c r="MP69" s="34">
        <v>2.0765824243426323E-2</v>
      </c>
      <c r="MQ69" s="34">
        <v>2.0546909421682358E-2</v>
      </c>
      <c r="MR69" s="34">
        <v>2.0258624106645584E-2</v>
      </c>
      <c r="MS69" s="34">
        <v>1.9966263324022293E-2</v>
      </c>
      <c r="MT69" s="34">
        <v>1.9717268645763397E-2</v>
      </c>
      <c r="MU69" s="34">
        <v>1.9458884373307228E-2</v>
      </c>
      <c r="MV69" s="34">
        <v>1.9208336248993874E-2</v>
      </c>
      <c r="MW69" s="34">
        <v>1.891632005572319E-2</v>
      </c>
      <c r="MX69" s="34">
        <v>1.8556399270892143E-2</v>
      </c>
      <c r="MY69" s="34">
        <v>1.8199339509010315E-2</v>
      </c>
      <c r="MZ69" s="34">
        <v>1.7871052026748657E-2</v>
      </c>
      <c r="NA69" s="34">
        <v>1.7589524388313293E-2</v>
      </c>
      <c r="NB69" s="34">
        <v>1.7291441559791565E-2</v>
      </c>
      <c r="NC69" s="34">
        <v>1.6964845359325409E-2</v>
      </c>
      <c r="ND69" s="34">
        <v>1.6612382605671883E-2</v>
      </c>
      <c r="NE69" s="34">
        <v>1.6259564086794853E-2</v>
      </c>
      <c r="NF69" s="34">
        <v>1.5951916575431824E-2</v>
      </c>
      <c r="NG69" s="34">
        <v>1.5648990869522095E-2</v>
      </c>
      <c r="NH69" s="34">
        <v>1.5390682034194469E-2</v>
      </c>
      <c r="NI69" s="34">
        <v>1.5134118497371674E-2</v>
      </c>
      <c r="NJ69" s="34">
        <v>1.4860990457236767E-2</v>
      </c>
      <c r="NK69" s="34">
        <v>1.4645158313214779E-2</v>
      </c>
      <c r="NL69" s="34">
        <v>1.4418009668588638E-2</v>
      </c>
      <c r="NM69" s="34">
        <v>1.41582190990448E-2</v>
      </c>
      <c r="NN69" s="34">
        <v>1.3923062942922115E-2</v>
      </c>
      <c r="NO69" s="34">
        <v>1.3690238818526268E-2</v>
      </c>
      <c r="NP69" s="34">
        <v>1.3464353978633881E-2</v>
      </c>
      <c r="NQ69" s="34">
        <v>1.3250363990664482E-2</v>
      </c>
      <c r="NR69" s="34">
        <v>1.3029285706579685E-2</v>
      </c>
      <c r="NS69" s="34">
        <v>1.2798809446394444E-2</v>
      </c>
      <c r="NT69" s="34">
        <v>1.2560401111841202E-2</v>
      </c>
      <c r="NU69" s="34">
        <v>1.2320579960942268E-2</v>
      </c>
      <c r="NV69" s="34">
        <v>1.2146616354584694E-2</v>
      </c>
      <c r="NW69" s="34">
        <v>1.2006414122879505E-2</v>
      </c>
      <c r="NX69" s="34">
        <v>1.1791139841079712E-2</v>
      </c>
      <c r="NY69" s="34">
        <v>1.15845687687397E-2</v>
      </c>
      <c r="NZ69" s="34">
        <v>1.1388536542654037E-2</v>
      </c>
      <c r="OA69" s="34">
        <v>1.1172499507665634E-2</v>
      </c>
      <c r="OB69" s="34">
        <v>1.0952339507639408E-2</v>
      </c>
      <c r="OC69" s="34">
        <v>1.0706131346523762E-2</v>
      </c>
      <c r="OD69" s="34">
        <v>1.0421691462397575E-2</v>
      </c>
      <c r="OE69" s="34">
        <v>1.0179399512708187E-2</v>
      </c>
      <c r="OF69" s="34">
        <v>9.9511714652180672E-3</v>
      </c>
      <c r="OG69" s="34">
        <v>9.6984822303056717E-3</v>
      </c>
      <c r="OH69" s="34">
        <v>9.46082454174757E-3</v>
      </c>
      <c r="OI69" s="34">
        <v>9.1994050890207291E-3</v>
      </c>
      <c r="OJ69" s="34">
        <v>8.9038927108049393E-3</v>
      </c>
      <c r="OK69" s="34">
        <v>8.6499545723199844E-3</v>
      </c>
      <c r="OL69" s="34">
        <v>8.4285419434309006E-3</v>
      </c>
      <c r="OM69" s="34">
        <v>8.18634033203125E-3</v>
      </c>
      <c r="ON69" s="34">
        <v>7.9907216131687164E-3</v>
      </c>
      <c r="OO69" s="34">
        <v>7.8027499839663506E-3</v>
      </c>
      <c r="OP69" s="34">
        <v>7.5737251900136471E-3</v>
      </c>
      <c r="OQ69" s="34">
        <v>7.3380134999752045E-3</v>
      </c>
      <c r="OR69" s="34">
        <v>7.1332543157041073E-3</v>
      </c>
      <c r="OS69" s="34">
        <v>6.9352667778730392E-3</v>
      </c>
      <c r="OT69" s="34">
        <v>6.7162825725972652E-3</v>
      </c>
      <c r="OU69" s="34">
        <v>6.5490002743899822E-3</v>
      </c>
      <c r="OV69" s="34">
        <v>6.409546360373497E-3</v>
      </c>
      <c r="OW69" s="34">
        <v>6.2465802766382694E-3</v>
      </c>
      <c r="OX69" s="34">
        <v>6.0921749100089073E-3</v>
      </c>
      <c r="OY69" s="34">
        <v>5.9243724681437016E-3</v>
      </c>
      <c r="OZ69" s="34">
        <v>5.7855444028973579E-3</v>
      </c>
      <c r="PA69" s="34">
        <v>5.6363781914114952E-3</v>
      </c>
      <c r="PB69" s="34">
        <v>5.4575442336499691E-3</v>
      </c>
      <c r="PC69" s="34">
        <v>5.2657178603112698E-3</v>
      </c>
      <c r="PD69" s="34">
        <v>5.0866478122770786E-3</v>
      </c>
      <c r="PE69" t="s">
        <v>1300</v>
      </c>
      <c r="PF69" t="s">
        <v>843</v>
      </c>
      <c r="PG69" t="s">
        <v>843</v>
      </c>
      <c r="PH69" t="s">
        <v>843</v>
      </c>
      <c r="PI69" t="s">
        <v>843</v>
      </c>
      <c r="PJ69" t="s">
        <v>1300</v>
      </c>
      <c r="PK69" s="34">
        <v>0.49473139643669128</v>
      </c>
      <c r="PL69" s="34">
        <v>0.49520865082740784</v>
      </c>
      <c r="PM69" s="34">
        <v>0.49559614062309265</v>
      </c>
      <c r="PN69" s="34">
        <v>0.49598979949951172</v>
      </c>
      <c r="PO69" s="34">
        <v>0.49639996886253357</v>
      </c>
      <c r="PP69" s="34">
        <v>0.49679279327392578</v>
      </c>
      <c r="PQ69" s="34">
        <v>0.49716296792030334</v>
      </c>
      <c r="PR69" s="34">
        <v>0.49749377369880676</v>
      </c>
      <c r="PS69" s="34">
        <v>0.4977811872959137</v>
      </c>
      <c r="PT69" s="34">
        <v>0.4980541467666626</v>
      </c>
      <c r="PU69" s="34">
        <v>0.49828386306762695</v>
      </c>
      <c r="PV69" s="34">
        <v>0.4984607994556427</v>
      </c>
      <c r="PW69" s="34">
        <v>0.49862843751907349</v>
      </c>
      <c r="PX69" s="34">
        <v>0.49876782298088074</v>
      </c>
      <c r="PY69" s="34">
        <v>0.49887347221374512</v>
      </c>
      <c r="PZ69" s="34">
        <v>0.49899691343307495</v>
      </c>
      <c r="QA69" s="34">
        <v>0.49910658597946167</v>
      </c>
      <c r="QB69" s="34">
        <v>0.49918416142463684</v>
      </c>
      <c r="QC69" s="34">
        <v>0.4992753267288208</v>
      </c>
      <c r="QD69" s="34">
        <v>0.49935135245323181</v>
      </c>
      <c r="QE69" s="34">
        <v>0.49938005208969116</v>
      </c>
      <c r="QF69" s="34">
        <v>0.49940556287765503</v>
      </c>
      <c r="QG69" s="34">
        <v>0.49942851066589355</v>
      </c>
      <c r="QH69" s="34">
        <v>0.49942794442176819</v>
      </c>
      <c r="QI69" s="34">
        <v>0.49941909313201904</v>
      </c>
      <c r="QJ69" s="34">
        <v>0.49940237402915955</v>
      </c>
      <c r="QK69" s="34">
        <v>0.49938154220581055</v>
      </c>
      <c r="QL69" s="34">
        <v>0.49935999512672424</v>
      </c>
      <c r="QM69" s="34">
        <v>0.49933695793151855</v>
      </c>
      <c r="QN69" s="34">
        <v>0.49931183457374573</v>
      </c>
      <c r="QO69" s="34">
        <v>0.49928483366966248</v>
      </c>
      <c r="QP69" s="34">
        <v>0.49925410747528076</v>
      </c>
      <c r="QQ69" s="34">
        <v>0.49921736121177673</v>
      </c>
      <c r="QR69" s="34">
        <v>0.4991753101348877</v>
      </c>
      <c r="QS69" s="34">
        <v>0.49912926554679871</v>
      </c>
      <c r="QT69" s="34">
        <v>0.49907794594764709</v>
      </c>
      <c r="QU69" s="34">
        <v>0.49902212619781494</v>
      </c>
      <c r="QV69" s="34">
        <v>0.49896329641342163</v>
      </c>
      <c r="QW69" s="34">
        <v>0.49890103936195374</v>
      </c>
      <c r="QX69" s="34">
        <v>0.49883553385734558</v>
      </c>
      <c r="QY69" s="34">
        <v>0.49876689910888672</v>
      </c>
      <c r="QZ69" s="34">
        <v>0.49869498610496521</v>
      </c>
      <c r="RA69" s="34">
        <v>0.49861887097358704</v>
      </c>
      <c r="RB69" s="34">
        <v>0.49853840470314026</v>
      </c>
      <c r="RC69" s="34">
        <v>0.49845448136329651</v>
      </c>
      <c r="RD69" s="34">
        <v>0.49836799502372742</v>
      </c>
      <c r="RE69" s="34">
        <v>0.49827852845191956</v>
      </c>
      <c r="RF69" s="34">
        <v>0.49818748235702515</v>
      </c>
      <c r="RG69" s="34">
        <v>0.49809417128562927</v>
      </c>
      <c r="RH69" s="34">
        <v>0.49799630045890808</v>
      </c>
      <c r="RI69" s="34">
        <v>0.49789467453956604</v>
      </c>
      <c r="RJ69" s="34">
        <v>0.49779045581817627</v>
      </c>
      <c r="RK69" s="34">
        <v>0.49768319725990295</v>
      </c>
      <c r="RL69" s="34">
        <v>0.49757307767868042</v>
      </c>
      <c r="RM69" s="34">
        <v>0.49746015667915344</v>
      </c>
      <c r="RN69" s="34">
        <v>0.49734556674957275</v>
      </c>
      <c r="RO69" s="34">
        <v>0.49722933769226074</v>
      </c>
      <c r="RP69" s="34">
        <v>0.49710956215858459</v>
      </c>
      <c r="RQ69" s="34">
        <v>0.49698632955551147</v>
      </c>
      <c r="RR69" s="34">
        <v>0.49685993790626526</v>
      </c>
      <c r="RS69" s="34">
        <v>0.49673020839691162</v>
      </c>
      <c r="RT69" s="34">
        <v>0.49659773707389832</v>
      </c>
      <c r="RU69" s="34">
        <v>0.49646243453025818</v>
      </c>
      <c r="RV69" s="34">
        <v>0.49632453918457031</v>
      </c>
      <c r="RW69" s="34">
        <v>0.49618273973464966</v>
      </c>
      <c r="RX69" s="34">
        <v>0.49603477120399475</v>
      </c>
      <c r="RY69" s="34">
        <v>0.49588450789451599</v>
      </c>
      <c r="RZ69" s="34">
        <v>0.49573332071304321</v>
      </c>
      <c r="SA69" s="34">
        <v>0.49557763338088989</v>
      </c>
      <c r="SB69" s="34">
        <v>0.49541798233985901</v>
      </c>
      <c r="SC69" s="34">
        <v>0.49525511264801025</v>
      </c>
      <c r="SD69" s="34">
        <v>0.49508887529373169</v>
      </c>
      <c r="SE69" s="34">
        <v>0.49491846561431885</v>
      </c>
      <c r="SF69" s="34">
        <v>0.49474292993545532</v>
      </c>
      <c r="SG69" s="34">
        <v>0.4945627748966217</v>
      </c>
      <c r="SH69" s="34">
        <v>0.49437963962554932</v>
      </c>
      <c r="SI69" s="34">
        <v>0.49419233202934265</v>
      </c>
      <c r="SJ69" s="34">
        <v>0.49399909377098083</v>
      </c>
      <c r="SK69" s="34">
        <v>0.49380171298980713</v>
      </c>
      <c r="SL69" s="34">
        <v>0.49360108375549316</v>
      </c>
      <c r="SM69" s="34">
        <v>0.49339583516120911</v>
      </c>
      <c r="SN69" s="34">
        <v>0.49318850040435791</v>
      </c>
      <c r="SO69" s="34">
        <v>0.49298065900802612</v>
      </c>
      <c r="SP69" s="34">
        <v>0.49277269840240479</v>
      </c>
      <c r="SQ69" s="34">
        <v>0.49256521463394165</v>
      </c>
      <c r="SR69" s="34">
        <v>0.49235689640045166</v>
      </c>
      <c r="SS69" s="34">
        <v>0.49214851856231689</v>
      </c>
      <c r="ST69" s="34">
        <v>0.49194204807281494</v>
      </c>
      <c r="SU69" s="34">
        <v>0.49173665046691895</v>
      </c>
      <c r="SV69" s="34">
        <v>0.49153238534927368</v>
      </c>
      <c r="SW69" s="34">
        <v>0.49132990837097168</v>
      </c>
      <c r="SX69" s="34">
        <v>0.49112945795059204</v>
      </c>
      <c r="SY69" s="34">
        <v>0.49093115329742432</v>
      </c>
      <c r="SZ69" s="34">
        <v>0.49073582887649536</v>
      </c>
      <c r="TA69" s="34">
        <v>0.49054306745529175</v>
      </c>
      <c r="TB69" s="34">
        <v>0.49035301804542542</v>
      </c>
      <c r="TC69" s="34">
        <v>0.49016639590263367</v>
      </c>
      <c r="TD69" s="34">
        <v>0.48998257517814636</v>
      </c>
      <c r="TE69" s="34">
        <v>0.48980164527893066</v>
      </c>
      <c r="TF69" s="34">
        <v>0.4896206259727478</v>
      </c>
      <c r="TG69" s="34">
        <v>0.48943999409675598</v>
      </c>
      <c r="TH69" t="s">
        <v>843</v>
      </c>
      <c r="TI69" t="s">
        <v>843</v>
      </c>
      <c r="TJ69" t="s">
        <v>1300</v>
      </c>
      <c r="TK69" s="34">
        <v>0.54242540754236601</v>
      </c>
      <c r="TL69" s="34">
        <v>0.54850709919575302</v>
      </c>
      <c r="TM69" s="34">
        <v>0.54925749544152502</v>
      </c>
      <c r="TN69" s="34">
        <v>0.55117300222431298</v>
      </c>
      <c r="TO69" s="34">
        <v>0.55472399680328399</v>
      </c>
      <c r="TP69" s="34">
        <v>0.55825711391106403</v>
      </c>
      <c r="TQ69" s="34">
        <v>0.561567897810898</v>
      </c>
      <c r="TR69" s="34">
        <v>0.56392903167671693</v>
      </c>
      <c r="TS69" s="34">
        <v>0.56434092661595503</v>
      </c>
      <c r="TT69" s="34">
        <v>0.56612992087929503</v>
      </c>
      <c r="TU69" s="34">
        <v>0.56751990362974802</v>
      </c>
      <c r="TV69" s="34">
        <v>0.56576162641550898</v>
      </c>
      <c r="TW69" s="34">
        <v>0.56291037841882796</v>
      </c>
      <c r="TX69" s="34">
        <v>0.55944890154267801</v>
      </c>
      <c r="TY69" s="34">
        <v>0.55663854285908698</v>
      </c>
      <c r="TZ69" s="34">
        <v>0.55449989396542798</v>
      </c>
      <c r="UA69" s="34">
        <v>0.55335929591589095</v>
      </c>
      <c r="UB69" s="34">
        <v>0.55325812666905005</v>
      </c>
      <c r="UC69" s="34">
        <v>0.55375981747680902</v>
      </c>
      <c r="UD69" s="34">
        <v>0.55494290921346501</v>
      </c>
      <c r="UE69" s="34">
        <v>0.55680421186726303</v>
      </c>
      <c r="UF69" s="34">
        <v>0.55921007312443205</v>
      </c>
      <c r="UG69" s="34">
        <v>0.56228452116633598</v>
      </c>
      <c r="UH69" s="34">
        <v>0.56611063705476605</v>
      </c>
      <c r="UI69" s="34">
        <v>0.57052756825054207</v>
      </c>
      <c r="UJ69" s="34">
        <v>0.57552980714434099</v>
      </c>
      <c r="UK69" s="34">
        <v>0.58076267406341597</v>
      </c>
      <c r="UL69" s="34">
        <v>0.58570135939311696</v>
      </c>
      <c r="UM69" s="34">
        <v>0.59012944026904401</v>
      </c>
      <c r="UN69" s="34">
        <v>0.59388760921138006</v>
      </c>
      <c r="UO69" s="34">
        <v>0.59703847666903698</v>
      </c>
      <c r="UP69" s="34">
        <v>0.59965738003245006</v>
      </c>
      <c r="UQ69" s="34">
        <v>0.60185916137636297</v>
      </c>
      <c r="UR69" s="34">
        <v>0.60372663392679304</v>
      </c>
      <c r="US69" s="34">
        <v>0.60523826682571802</v>
      </c>
      <c r="UT69" s="34">
        <v>0.60651298910181506</v>
      </c>
      <c r="UU69" s="34">
        <v>0.60766900916295397</v>
      </c>
      <c r="UV69" s="34">
        <v>0.60860532051988503</v>
      </c>
      <c r="UW69" s="34">
        <v>0.60936550071357098</v>
      </c>
      <c r="UX69" s="34">
        <v>0.61003304622888799</v>
      </c>
      <c r="UY69" s="34">
        <v>0.61060186685917006</v>
      </c>
      <c r="UZ69" s="34">
        <v>0.61120893952171107</v>
      </c>
      <c r="VA69" s="34">
        <v>0.61194869237129601</v>
      </c>
      <c r="VB69" s="34">
        <v>0.61289028228672304</v>
      </c>
      <c r="VC69" s="34">
        <v>0.61408590634719995</v>
      </c>
      <c r="VD69" s="34">
        <v>0.61544839528753503</v>
      </c>
      <c r="VE69" s="34">
        <v>0.61691451674187403</v>
      </c>
      <c r="VF69" s="34">
        <v>0.61853048337899597</v>
      </c>
      <c r="VG69" s="34">
        <v>0.62034014302303608</v>
      </c>
      <c r="VH69" s="34">
        <v>0.62222453480225492</v>
      </c>
      <c r="VI69" s="34">
        <v>0.62414348556686294</v>
      </c>
      <c r="VJ69" s="34">
        <v>0.62614704766154194</v>
      </c>
      <c r="VK69" s="34">
        <v>0.62820347087395401</v>
      </c>
      <c r="VL69" s="34">
        <v>0.63034891816531402</v>
      </c>
      <c r="VM69" s="34">
        <v>0.63258881930015598</v>
      </c>
      <c r="VN69" s="34">
        <v>0.63489254099688797</v>
      </c>
      <c r="VO69" s="34">
        <v>0.637220770874522</v>
      </c>
      <c r="VP69" s="34">
        <v>0.63951564821627793</v>
      </c>
      <c r="VQ69" s="34">
        <v>0.64175152562055904</v>
      </c>
      <c r="VR69" s="34">
        <v>0.64392792146744493</v>
      </c>
      <c r="VS69" s="34">
        <v>0.64605464772618304</v>
      </c>
      <c r="VT69" s="34">
        <v>0.64808416370781896</v>
      </c>
      <c r="VU69" s="34">
        <v>0.64996725379888398</v>
      </c>
      <c r="VV69" s="34">
        <v>0.65170268864214298</v>
      </c>
      <c r="VW69" s="34">
        <v>0.65328951277733394</v>
      </c>
      <c r="VX69" s="34">
        <v>0.65475620135378998</v>
      </c>
      <c r="VY69" s="34">
        <v>0.65597302192775198</v>
      </c>
      <c r="VZ69" s="34">
        <v>0.65691740041097102</v>
      </c>
      <c r="WA69" s="34">
        <v>0.65773505306964397</v>
      </c>
      <c r="WB69" s="34">
        <v>0.65837351098010999</v>
      </c>
      <c r="WC69" s="34">
        <v>0.65883283944399695</v>
      </c>
      <c r="WD69" s="34">
        <v>0.65911413204076297</v>
      </c>
      <c r="WE69" s="34">
        <v>0.65917398418796291</v>
      </c>
      <c r="WF69" s="34">
        <v>0.65901530122164398</v>
      </c>
      <c r="WG69" s="34">
        <v>0.65867746667805094</v>
      </c>
      <c r="WH69" s="34">
        <v>0.65811955155506696</v>
      </c>
      <c r="WI69" s="34">
        <v>0.65743206363175011</v>
      </c>
      <c r="WJ69" s="34">
        <v>0.65679234515235807</v>
      </c>
      <c r="WK69" s="34">
        <v>0.65624778443571197</v>
      </c>
      <c r="WL69" s="34">
        <v>0.65585063311502101</v>
      </c>
      <c r="WM69" s="34">
        <v>0.65561192680089508</v>
      </c>
      <c r="WN69" s="34">
        <v>0.65556154371943809</v>
      </c>
      <c r="WO69" s="34">
        <v>0.65568526227096102</v>
      </c>
      <c r="WP69" s="34">
        <v>0.65590514631554098</v>
      </c>
      <c r="WQ69" s="34">
        <v>0.65619998489970299</v>
      </c>
      <c r="WR69" s="34">
        <v>0.65655541590102695</v>
      </c>
      <c r="WS69" s="34">
        <v>0.65696687646338703</v>
      </c>
      <c r="WT69" s="34">
        <v>0.65745841003590499</v>
      </c>
      <c r="WU69" s="34">
        <v>0.65796690528261703</v>
      </c>
      <c r="WV69" s="34">
        <v>0.65842520694138895</v>
      </c>
      <c r="WW69" s="34">
        <v>0.65886536190016198</v>
      </c>
      <c r="WX69" s="34">
        <v>0.65923334173891401</v>
      </c>
      <c r="WY69" s="34">
        <v>0.65948370720038596</v>
      </c>
      <c r="WZ69" s="34">
        <v>0.65963169283249101</v>
      </c>
      <c r="XA69" s="34">
        <v>0.65963860332646806</v>
      </c>
      <c r="XB69" s="34">
        <v>0.65949474092670501</v>
      </c>
      <c r="XC69" s="34">
        <v>0.65923793568933808</v>
      </c>
      <c r="XD69" s="34">
        <v>0.65890754952984598</v>
      </c>
      <c r="XE69" s="34">
        <v>0.65850350049293793</v>
      </c>
      <c r="XF69" s="34">
        <v>0.65807862842073606</v>
      </c>
      <c r="XG69" s="34">
        <v>0.657640583063406</v>
      </c>
      <c r="XH69" t="s">
        <v>843</v>
      </c>
      <c r="XI69" t="s">
        <v>1300</v>
      </c>
      <c r="XJ69" s="34">
        <v>0.52631882911140004</v>
      </c>
      <c r="XK69" s="34">
        <v>0.53274775429527199</v>
      </c>
      <c r="XL69" s="34">
        <v>0.53388086064966001</v>
      </c>
      <c r="XM69" s="34">
        <v>0.53625075828861501</v>
      </c>
      <c r="XN69" s="34">
        <v>0.54020908484209007</v>
      </c>
      <c r="XO69" s="34">
        <v>0.54402439094117705</v>
      </c>
      <c r="XP69" s="34">
        <v>0.54748555885320505</v>
      </c>
      <c r="XQ69" s="34">
        <v>0.54986498214190194</v>
      </c>
      <c r="XR69" s="34">
        <v>0.550171942180675</v>
      </c>
      <c r="XS69" s="34">
        <v>0.55182942333740792</v>
      </c>
      <c r="XT69" s="34">
        <v>0.55310796767107906</v>
      </c>
      <c r="XU69" s="34">
        <v>0.55121639119971699</v>
      </c>
      <c r="XV69" s="34">
        <v>0.54821554905827807</v>
      </c>
      <c r="XW69" s="34">
        <v>0.54458425541570299</v>
      </c>
      <c r="XX69" s="34">
        <v>0.54152901956910204</v>
      </c>
      <c r="XY69" s="34">
        <v>0.53902585624397503</v>
      </c>
      <c r="XZ69" s="34">
        <v>0.53743153203497296</v>
      </c>
      <c r="YA69" s="34">
        <v>0.536808029682591</v>
      </c>
      <c r="YB69" s="34">
        <v>0.53674567575227006</v>
      </c>
      <c r="YC69" s="34">
        <v>0.53738301022352097</v>
      </c>
      <c r="YD69" s="34">
        <v>0.53874592392305098</v>
      </c>
      <c r="YE69" s="34">
        <v>0.54069343634795297</v>
      </c>
      <c r="YF69" s="34">
        <v>0.54331668906596908</v>
      </c>
      <c r="YG69" s="34">
        <v>0.54666990564231799</v>
      </c>
      <c r="YH69" s="34">
        <v>0.55057968571782001</v>
      </c>
      <c r="YI69" s="34">
        <v>0.55504228087054897</v>
      </c>
      <c r="YJ69" s="34">
        <v>0.55974199959433102</v>
      </c>
      <c r="YK69" s="34">
        <v>0.56419680458941401</v>
      </c>
      <c r="YL69" s="34">
        <v>0.56817959369587501</v>
      </c>
      <c r="YM69" s="34">
        <v>0.57149805559225397</v>
      </c>
      <c r="YN69" s="34">
        <v>0.57427469649628304</v>
      </c>
      <c r="YO69" s="34">
        <v>0.57659667467530296</v>
      </c>
      <c r="YP69" s="34">
        <v>0.57847877820341798</v>
      </c>
      <c r="YQ69" s="34">
        <v>0.58001766264739207</v>
      </c>
      <c r="YR69" s="34">
        <v>0.58120977653735895</v>
      </c>
      <c r="YS69" s="34">
        <v>0.58207793606645597</v>
      </c>
      <c r="YT69" s="34">
        <v>0.58275232946771904</v>
      </c>
      <c r="YU69" s="34">
        <v>0.58321882984988005</v>
      </c>
      <c r="YV69" s="34">
        <v>0.58355503798641695</v>
      </c>
      <c r="YW69" s="34">
        <v>0.58390400278899302</v>
      </c>
      <c r="YX69" s="34">
        <v>0.58427573608911498</v>
      </c>
      <c r="YY69" s="34">
        <v>0.58474046349303499</v>
      </c>
      <c r="YZ69" s="34">
        <v>0.58539849134847899</v>
      </c>
      <c r="ZA69" s="34">
        <v>0.58631200323862998</v>
      </c>
      <c r="ZB69" s="34">
        <v>0.58735606329331203</v>
      </c>
      <c r="ZC69" s="34">
        <v>0.58847560495221796</v>
      </c>
      <c r="ZD69" s="34">
        <v>0.58976324780454104</v>
      </c>
      <c r="ZE69" s="34">
        <v>0.59123530232730093</v>
      </c>
      <c r="ZF69" s="34">
        <v>0.59291907761052198</v>
      </c>
      <c r="ZG69" s="34">
        <v>0.594812564273422</v>
      </c>
      <c r="ZH69" s="34">
        <v>0.59687217681738602</v>
      </c>
      <c r="ZI69" s="34">
        <v>0.59902600959591701</v>
      </c>
      <c r="ZJ69" s="34">
        <v>0.60121185803785904</v>
      </c>
      <c r="ZK69" s="34">
        <v>0.60345028799934097</v>
      </c>
      <c r="ZL69" s="34">
        <v>0.60572258201009099</v>
      </c>
      <c r="ZM69" s="34">
        <v>0.60797392628090297</v>
      </c>
      <c r="ZN69" s="34">
        <v>0.61014819213623805</v>
      </c>
      <c r="ZO69" s="34">
        <v>0.61217580331468802</v>
      </c>
      <c r="ZP69" s="34">
        <v>0.61406098544183496</v>
      </c>
      <c r="ZQ69" s="34">
        <v>0.61581798791530096</v>
      </c>
      <c r="ZR69" s="34">
        <v>0.61747204047444004</v>
      </c>
      <c r="ZS69" s="34">
        <v>0.61889238628675602</v>
      </c>
      <c r="ZT69" s="34">
        <v>0.62001746464059504</v>
      </c>
      <c r="ZU69" s="34">
        <v>0.62094486866626197</v>
      </c>
      <c r="ZV69" s="34">
        <v>0.62163970555713299</v>
      </c>
      <c r="ZW69" s="34">
        <v>0.62209228624193902</v>
      </c>
      <c r="ZX69" s="34">
        <v>0.62226290116272098</v>
      </c>
      <c r="ZY69" s="34">
        <v>0.62214274570595995</v>
      </c>
      <c r="ZZ69" s="34">
        <v>0.621737038221717</v>
      </c>
      <c r="AAA69" s="34">
        <v>0.62103884610332605</v>
      </c>
      <c r="AAB69" s="34">
        <v>0.62006458661490205</v>
      </c>
      <c r="AAC69" s="34">
        <v>0.6189203965833</v>
      </c>
      <c r="AAD69" s="34">
        <v>0.61777438502209203</v>
      </c>
      <c r="AAE69" s="34">
        <v>0.61673810450153699</v>
      </c>
      <c r="AAF69" s="34">
        <v>0.61588957202402805</v>
      </c>
      <c r="AAG69" s="34">
        <v>0.61519293881885906</v>
      </c>
      <c r="AAH69" s="34">
        <v>0.61465069014791895</v>
      </c>
      <c r="AAI69" s="34">
        <v>0.614249299647465</v>
      </c>
      <c r="AAJ69" s="34">
        <v>0.61393843592644104</v>
      </c>
      <c r="AAK69" s="34">
        <v>0.61372442904930802</v>
      </c>
      <c r="AAL69" s="34">
        <v>0.61360449053153099</v>
      </c>
      <c r="AAM69" s="34">
        <v>0.61359197533490095</v>
      </c>
      <c r="AAN69" s="34">
        <v>0.61372089982854805</v>
      </c>
      <c r="AAO69" s="34">
        <v>0.61391676996198197</v>
      </c>
      <c r="AAP69" s="34">
        <v>0.61412258624449301</v>
      </c>
      <c r="AAQ69" s="34">
        <v>0.61432641238742403</v>
      </c>
      <c r="AAR69" s="34">
        <v>0.61450238156119297</v>
      </c>
      <c r="AAS69" s="34">
        <v>0.61464142005318001</v>
      </c>
      <c r="AAT69" s="34">
        <v>0.61468540864654697</v>
      </c>
      <c r="AAU69" s="34">
        <v>0.61458439165532197</v>
      </c>
      <c r="AAV69" s="34">
        <v>0.61440137405114792</v>
      </c>
      <c r="AAW69" s="34">
        <v>0.61413858983448599</v>
      </c>
      <c r="AAX69" s="34">
        <v>0.61376200725727104</v>
      </c>
      <c r="AAY69" s="34">
        <v>0.61329850878986103</v>
      </c>
      <c r="AAZ69" s="34">
        <v>0.61272642868397797</v>
      </c>
      <c r="ABA69" s="34">
        <v>0.61203150276530205</v>
      </c>
      <c r="ABB69" s="34">
        <v>0.61125948712295097</v>
      </c>
      <c r="ABC69" s="34">
        <v>0.61045116385722298</v>
      </c>
      <c r="ABD69" s="34">
        <v>0.60959174965780694</v>
      </c>
      <c r="ABE69" s="34">
        <v>0.60873575671175206</v>
      </c>
      <c r="ABF69" s="34">
        <v>0.60788040459838799</v>
      </c>
      <c r="ABG69" t="s">
        <v>843</v>
      </c>
      <c r="ABH69" t="s">
        <v>843</v>
      </c>
      <c r="ABI69" t="s">
        <v>1300</v>
      </c>
      <c r="ABJ69" s="34">
        <v>0.43367501268334996</v>
      </c>
      <c r="ABK69" s="34">
        <v>0.43947621785556101</v>
      </c>
      <c r="ABL69" s="34">
        <v>0.44025846267273999</v>
      </c>
      <c r="ABM69" s="34">
        <v>0.44203185578682797</v>
      </c>
      <c r="ABN69" s="34">
        <v>0.44593645829261397</v>
      </c>
      <c r="ABO69" s="34">
        <v>0.450487892336147</v>
      </c>
      <c r="ABP69" s="34">
        <v>0.45501816329460704</v>
      </c>
      <c r="ABQ69" s="34">
        <v>0.45875588945660101</v>
      </c>
      <c r="ABR69" s="34">
        <v>0.46069415320783696</v>
      </c>
      <c r="ABS69" s="34">
        <v>0.46394785622903301</v>
      </c>
      <c r="ABT69" s="34">
        <v>0.46686067053577801</v>
      </c>
      <c r="ABU69" s="34">
        <v>0.46671251965439703</v>
      </c>
      <c r="ABV69" s="34">
        <v>0.46522006599895399</v>
      </c>
      <c r="ABW69" s="34">
        <v>0.46283558853217999</v>
      </c>
      <c r="ABX69" s="34">
        <v>0.46073150886025799</v>
      </c>
      <c r="ABY69" s="34">
        <v>0.45899364700873901</v>
      </c>
      <c r="ABZ69" s="34">
        <v>0.45771443736228901</v>
      </c>
      <c r="ACA69" s="34">
        <v>0.45693531070444598</v>
      </c>
      <c r="ACB69" s="34">
        <v>0.45654524796813595</v>
      </c>
      <c r="ACC69" s="34">
        <v>0.456525780047776</v>
      </c>
      <c r="ACD69" s="34">
        <v>0.45678656947332696</v>
      </c>
      <c r="ACE69" s="34">
        <v>0.45750801174679195</v>
      </c>
      <c r="ACF69" s="34">
        <v>0.45886339060676401</v>
      </c>
      <c r="ACG69" s="34">
        <v>0.46054311955930305</v>
      </c>
      <c r="ACH69" s="34">
        <v>0.46254704604296798</v>
      </c>
      <c r="ACI69" s="34">
        <v>0.46493472946414799</v>
      </c>
      <c r="ACJ69" s="34">
        <v>0.467652133626696</v>
      </c>
      <c r="ACK69" s="34">
        <v>0.47074640057439704</v>
      </c>
      <c r="ACL69" s="34">
        <v>0.47429141251442303</v>
      </c>
      <c r="ACM69" s="34">
        <v>0.47821487859658002</v>
      </c>
      <c r="ACN69" s="34">
        <v>0.48256595549647502</v>
      </c>
      <c r="ACO69" s="34">
        <v>0.48714401224037801</v>
      </c>
      <c r="ACP69" s="34">
        <v>0.491529621220402</v>
      </c>
      <c r="ACQ69" s="34">
        <v>0.49554206124018402</v>
      </c>
      <c r="ACR69" s="34">
        <v>0.49903818338946798</v>
      </c>
      <c r="ACS69" s="34">
        <v>0.50211161148044803</v>
      </c>
      <c r="ACT69" s="34">
        <v>0.50483369706863701</v>
      </c>
      <c r="ACU69" s="34">
        <v>0.50722099908881502</v>
      </c>
      <c r="ACV69" s="34">
        <v>0.50934014544174899</v>
      </c>
      <c r="ACW69" s="34">
        <v>0.51118897155106302</v>
      </c>
      <c r="ACX69" s="34">
        <v>0.51277557234714399</v>
      </c>
      <c r="ACY69" s="34">
        <v>0.51419737973909296</v>
      </c>
      <c r="ACZ69" s="34">
        <v>0.51547027850455995</v>
      </c>
      <c r="ADA69" s="34">
        <v>0.51668161452489203</v>
      </c>
      <c r="ADB69" s="34">
        <v>0.517935488353097</v>
      </c>
      <c r="ADC69" s="34">
        <v>0.51922281133992099</v>
      </c>
      <c r="ADD69" s="34">
        <v>0.52059845200784405</v>
      </c>
      <c r="ADE69" s="34">
        <v>0.52212855165777006</v>
      </c>
      <c r="ADF69" s="34">
        <v>0.52388220622065707</v>
      </c>
      <c r="ADG69" s="34">
        <v>0.52577547479179798</v>
      </c>
      <c r="ADH69" s="34">
        <v>0.52776150948006406</v>
      </c>
      <c r="ADI69" s="34">
        <v>0.52989824435298705</v>
      </c>
      <c r="ADJ69" s="34">
        <v>0.53215982407075102</v>
      </c>
      <c r="ADK69" s="34">
        <v>0.53455667789775607</v>
      </c>
      <c r="ADL69" s="34">
        <v>0.53709473557117493</v>
      </c>
      <c r="ADM69" s="34">
        <v>0.53972612822618604</v>
      </c>
      <c r="ADN69" s="34">
        <v>0.54239597677348694</v>
      </c>
      <c r="ADO69" s="34">
        <v>0.54509333649090597</v>
      </c>
      <c r="ADP69" s="34">
        <v>0.54782368057605102</v>
      </c>
      <c r="ADQ69" s="34">
        <v>0.55055946600537697</v>
      </c>
      <c r="ADR69" s="34">
        <v>0.55328142055127305</v>
      </c>
      <c r="ADS69" s="34">
        <v>0.55592779613492604</v>
      </c>
      <c r="ADT69" s="34">
        <v>0.55842121109816201</v>
      </c>
      <c r="ADU69" s="34">
        <v>0.56078207090096499</v>
      </c>
      <c r="ADV69" s="34">
        <v>0.56303099106675003</v>
      </c>
      <c r="ADW69" s="34">
        <v>0.56519578841736606</v>
      </c>
      <c r="ADX69" s="34">
        <v>0.56713288222406899</v>
      </c>
      <c r="ADY69" s="34">
        <v>0.56876600883659201</v>
      </c>
      <c r="ADZ69" s="34">
        <v>0.57021401077810197</v>
      </c>
      <c r="AEA69" s="34">
        <v>0.57143600812713502</v>
      </c>
      <c r="AEB69" s="34">
        <v>0.57241885180538399</v>
      </c>
      <c r="AEC69" s="34">
        <v>0.57317620140251002</v>
      </c>
      <c r="AED69" s="34">
        <v>0.57372453981316707</v>
      </c>
      <c r="AEE69" s="34">
        <v>0.57404367854931604</v>
      </c>
      <c r="AEF69" s="34">
        <v>0.57415350006597698</v>
      </c>
      <c r="AEG69" s="34">
        <v>0.57405488110467706</v>
      </c>
      <c r="AEH69" s="34">
        <v>0.57382038605405905</v>
      </c>
      <c r="AEI69" s="34">
        <v>0.57360345997524398</v>
      </c>
      <c r="AEJ69" s="34">
        <v>0.57347884826004292</v>
      </c>
      <c r="AEK69" s="34">
        <v>0.57350724522523899</v>
      </c>
      <c r="AEL69" s="34">
        <v>0.57370059589630307</v>
      </c>
      <c r="AEM69" s="34">
        <v>0.57404516932419591</v>
      </c>
      <c r="AEN69" s="34">
        <v>0.57449628826749799</v>
      </c>
      <c r="AEO69" s="34">
        <v>0.57502975424810099</v>
      </c>
      <c r="AEP69" s="34">
        <v>0.57561086838531805</v>
      </c>
      <c r="AEQ69" s="34">
        <v>0.57621266297454299</v>
      </c>
      <c r="AER69" s="34">
        <v>0.57689766645653395</v>
      </c>
      <c r="AES69" s="34">
        <v>0.57772080094982992</v>
      </c>
      <c r="AET69" s="34">
        <v>0.57858287672526798</v>
      </c>
      <c r="AEU69" s="34">
        <v>0.57945729036170501</v>
      </c>
      <c r="AEV69" s="34">
        <v>0.58034998257599701</v>
      </c>
      <c r="AEW69" s="34">
        <v>0.58118293957829903</v>
      </c>
      <c r="AEX69" s="34">
        <v>0.58192835106658103</v>
      </c>
      <c r="AEY69" s="34">
        <v>0.582561734046531</v>
      </c>
      <c r="AEZ69" s="34">
        <v>0.58303252941873995</v>
      </c>
      <c r="AFA69" s="34">
        <v>0.58339741804692502</v>
      </c>
      <c r="AFB69" s="34">
        <v>0.583670825208777</v>
      </c>
      <c r="AFC69" s="34">
        <v>0.58384084886784793</v>
      </c>
      <c r="AFD69" s="34">
        <v>0.58393936515052192</v>
      </c>
      <c r="AFE69" s="34">
        <v>0.58395813145256703</v>
      </c>
      <c r="AFF69" s="34">
        <v>0.58386667668123804</v>
      </c>
      <c r="AFG69" t="s">
        <v>843</v>
      </c>
      <c r="AFH69" t="s">
        <v>843</v>
      </c>
      <c r="AFI69" s="34">
        <v>0.68858000000000008</v>
      </c>
      <c r="AFJ69" s="34">
        <v>0.68831999999999993</v>
      </c>
      <c r="AFK69" s="34">
        <v>0.68828</v>
      </c>
      <c r="AFL69" s="34">
        <v>0.68813999999999997</v>
      </c>
      <c r="AFM69" s="34">
        <v>0.68757000000000001</v>
      </c>
      <c r="AFN69" s="34">
        <v>0.68751999999999991</v>
      </c>
      <c r="AFO69" s="34">
        <v>0.68757000000000001</v>
      </c>
      <c r="AFP69" s="34">
        <v>0.68751000000000007</v>
      </c>
      <c r="AFQ69" s="34">
        <v>0.68808999999999998</v>
      </c>
      <c r="AFR69" s="34">
        <v>0.68876999999999999</v>
      </c>
      <c r="AFS69" s="34">
        <v>0.68900000000000006</v>
      </c>
      <c r="AFT69" s="34">
        <v>0.68933000000000011</v>
      </c>
      <c r="AFU69" s="34">
        <v>0.68921999999999994</v>
      </c>
      <c r="AFV69" s="34">
        <v>0.68859999999999999</v>
      </c>
      <c r="AFW69" s="34">
        <v>0.68803999999999998</v>
      </c>
      <c r="AFX69" s="34">
        <v>0.68732000000000004</v>
      </c>
      <c r="AFY69" s="34">
        <v>0.68662999999999996</v>
      </c>
      <c r="AFZ69" s="34">
        <v>0.68012000000000006</v>
      </c>
      <c r="AGA69" s="34">
        <v>0.68057000000000001</v>
      </c>
      <c r="AGB69" t="s">
        <v>843</v>
      </c>
      <c r="AGC69" t="s">
        <v>843</v>
      </c>
      <c r="AGD69" t="s">
        <v>843</v>
      </c>
      <c r="AGE69" t="s">
        <v>843</v>
      </c>
      <c r="AGF69" s="34">
        <v>6.6142913419753313E-4</v>
      </c>
      <c r="AGG69" t="s">
        <v>843</v>
      </c>
      <c r="AGH69" t="s">
        <v>843</v>
      </c>
      <c r="AGI69" t="s">
        <v>843</v>
      </c>
      <c r="AGJ69" t="s">
        <v>843</v>
      </c>
      <c r="AGK69" t="s">
        <v>843</v>
      </c>
      <c r="AGL69" t="s">
        <v>843</v>
      </c>
      <c r="AGM69" t="s">
        <v>843</v>
      </c>
      <c r="AGN69" t="s">
        <v>843</v>
      </c>
      <c r="AGO69" s="34">
        <v>0.48899999999999999</v>
      </c>
      <c r="AGP69" s="34">
        <v>2011</v>
      </c>
      <c r="AGQ69" t="s">
        <v>832</v>
      </c>
      <c r="AGR69" t="s">
        <v>843</v>
      </c>
      <c r="AGS69" s="34">
        <v>0.35399999999999998</v>
      </c>
      <c r="AGT69" s="34">
        <v>2011</v>
      </c>
      <c r="AGU69" t="s">
        <v>832</v>
      </c>
      <c r="AGV69" t="s">
        <v>843</v>
      </c>
      <c r="AGW69" s="34">
        <v>0.59099999999999997</v>
      </c>
      <c r="AGX69" s="34">
        <v>2011</v>
      </c>
      <c r="AGY69" t="s">
        <v>832</v>
      </c>
      <c r="AGZ69" t="s">
        <v>843</v>
      </c>
      <c r="AHA69" s="34">
        <v>0.83499999999999996</v>
      </c>
      <c r="AHB69" s="34">
        <v>2011</v>
      </c>
      <c r="AHC69" t="s">
        <v>832</v>
      </c>
      <c r="AHD69" t="s">
        <v>843</v>
      </c>
      <c r="AHE69" s="34">
        <v>0.40899999999999997</v>
      </c>
      <c r="AHF69" s="34">
        <v>2011</v>
      </c>
      <c r="AHG69" t="s">
        <v>832</v>
      </c>
      <c r="AHH69" t="s">
        <v>843</v>
      </c>
      <c r="AHI69" t="s">
        <v>830</v>
      </c>
      <c r="AHJ69" s="34">
        <v>0.3509996235370636</v>
      </c>
      <c r="AHK69" s="34">
        <v>0.39563173055648804</v>
      </c>
      <c r="AHL69" s="34">
        <v>0.43313387036323547</v>
      </c>
      <c r="AHM69" s="34">
        <v>0.44264715909957886</v>
      </c>
      <c r="AHN69" s="34">
        <v>0.266286700963974</v>
      </c>
      <c r="AHO69" t="s">
        <v>843</v>
      </c>
      <c r="AHP69" s="34"/>
      <c r="AHQ69" s="34"/>
      <c r="AHR69" s="34"/>
      <c r="AHS69" s="34"/>
      <c r="AHT69" s="34"/>
      <c r="AHU69" t="s">
        <v>843</v>
      </c>
      <c r="AHV69" s="34">
        <v>0.38925641775131226</v>
      </c>
      <c r="AHW69" s="34">
        <v>0.44093596935272217</v>
      </c>
      <c r="AHX69" s="34">
        <v>0.46156436204910278</v>
      </c>
      <c r="AHY69" s="34">
        <v>0.49626889824867249</v>
      </c>
      <c r="AHZ69" s="34">
        <v>0.24801136553287506</v>
      </c>
      <c r="AIA69" t="s">
        <v>832</v>
      </c>
      <c r="AIB69" t="s">
        <v>843</v>
      </c>
      <c r="AIC69" s="34">
        <v>0.40093517303466797</v>
      </c>
      <c r="AID69" s="34">
        <v>0.46164008975028992</v>
      </c>
      <c r="AIE69" s="34">
        <v>0.48481905460357666</v>
      </c>
      <c r="AIF69" s="34">
        <v>0.49976310133934021</v>
      </c>
      <c r="AIG69" s="34">
        <v>0.26771855354309082</v>
      </c>
      <c r="AIH69" t="s">
        <v>924</v>
      </c>
      <c r="AII69" t="s">
        <v>843</v>
      </c>
      <c r="AIJ69" s="34">
        <v>0.41351151466369629</v>
      </c>
      <c r="AIK69" s="34">
        <v>0.45318931341171265</v>
      </c>
      <c r="AIL69" s="34">
        <v>0.46814301609992981</v>
      </c>
      <c r="AIM69" s="34">
        <v>0.47928798198699951</v>
      </c>
      <c r="AIN69" s="34">
        <v>0.23770000040531158</v>
      </c>
      <c r="AIO69" t="s">
        <v>1607</v>
      </c>
      <c r="AIP69" s="34">
        <v>0.27102500200271606</v>
      </c>
      <c r="AIQ69" t="s">
        <v>843</v>
      </c>
      <c r="AIR69" s="34">
        <v>0.28462999999999999</v>
      </c>
      <c r="AIS69" s="34">
        <v>0.28248999999999996</v>
      </c>
      <c r="AIT69" s="34">
        <v>0.27955999999999998</v>
      </c>
      <c r="AIU69" s="34">
        <v>0.27071000000000001</v>
      </c>
      <c r="AIV69" s="34">
        <v>0.26097999999999999</v>
      </c>
      <c r="AIW69" s="34">
        <v>0.24778</v>
      </c>
      <c r="AIX69" t="s">
        <v>843</v>
      </c>
      <c r="AIY69" s="34">
        <v>4.0899999999999999E-2</v>
      </c>
      <c r="AIZ69" s="34">
        <v>4.5650000000000003E-2</v>
      </c>
      <c r="AJA69" s="34">
        <v>3.5470000000000002E-2</v>
      </c>
      <c r="AJB69" s="34">
        <v>4.0309999999999999E-2</v>
      </c>
      <c r="AJC69" s="34">
        <v>4.138E-2</v>
      </c>
      <c r="AJD69" s="34">
        <v>3.9800000000000002E-2</v>
      </c>
      <c r="AJE69" t="s">
        <v>843</v>
      </c>
      <c r="AJF69" s="34">
        <v>1.8293118104338646E-2</v>
      </c>
      <c r="AJG69" s="34">
        <v>1.9451232627034187E-2</v>
      </c>
      <c r="AJH69" s="34">
        <v>2.4008520413190126E-3</v>
      </c>
      <c r="AJI69" s="34">
        <v>-4.9036618322134018E-2</v>
      </c>
      <c r="AJJ69" s="34">
        <v>-8.6923723574727774E-4</v>
      </c>
      <c r="AJK69" t="s">
        <v>830</v>
      </c>
      <c r="AJL69" t="s">
        <v>843</v>
      </c>
      <c r="AJM69" t="s">
        <v>843</v>
      </c>
      <c r="AJN69" s="34">
        <v>1.2465826235711575E-2</v>
      </c>
      <c r="AJO69" s="34">
        <v>8.2626156508922577E-3</v>
      </c>
      <c r="AJP69" s="34">
        <v>-2.5863494724035263E-2</v>
      </c>
      <c r="AJQ69" s="34">
        <v>-2.4284999817609787E-2</v>
      </c>
      <c r="AJR69" s="34">
        <v>1.5360943041741848E-2</v>
      </c>
      <c r="AJS69" t="s">
        <v>832</v>
      </c>
      <c r="AJT69" t="s">
        <v>843</v>
      </c>
      <c r="AJU69" t="s">
        <v>843</v>
      </c>
      <c r="AJV69" t="s">
        <v>843</v>
      </c>
      <c r="AJW69" s="34">
        <v>-1.0278889909386635E-2</v>
      </c>
      <c r="AJX69" s="34">
        <v>-9.0176165103912354E-3</v>
      </c>
      <c r="AJY69" s="34">
        <v>-2.36776452511549E-2</v>
      </c>
      <c r="AJZ69" s="34">
        <v>-7.451331615447998E-2</v>
      </c>
      <c r="AKA69" s="34">
        <v>-2.6497503742575645E-2</v>
      </c>
      <c r="AKB69" t="s">
        <v>830</v>
      </c>
      <c r="AKC69" t="s">
        <v>843</v>
      </c>
      <c r="AKD69" t="s">
        <v>843</v>
      </c>
      <c r="AKE69" t="s">
        <v>843</v>
      </c>
      <c r="AKF69" s="34">
        <v>-1.6709070652723312E-2</v>
      </c>
      <c r="AKG69" s="34">
        <v>-1.9170807674527168E-2</v>
      </c>
      <c r="AKH69" s="34">
        <v>-4.9507372081279755E-2</v>
      </c>
      <c r="AKI69" s="34">
        <v>-4.764210432767868E-2</v>
      </c>
      <c r="AKJ69" s="34">
        <v>-7.4446150101721287E-3</v>
      </c>
      <c r="AKK69" t="s">
        <v>832</v>
      </c>
      <c r="AKL69" t="s">
        <v>843</v>
      </c>
      <c r="AKM69" s="34">
        <v>2060</v>
      </c>
      <c r="AKN69" t="s">
        <v>832</v>
      </c>
      <c r="AKO69" t="s">
        <v>843</v>
      </c>
      <c r="AKP69" s="34">
        <v>1792.30712890625</v>
      </c>
      <c r="AKQ69" t="s">
        <v>830</v>
      </c>
      <c r="AKR69" t="s">
        <v>843</v>
      </c>
      <c r="AKS69" s="34">
        <v>1504.6505289608299</v>
      </c>
      <c r="AKT69" t="s">
        <v>832</v>
      </c>
      <c r="AKU69" t="s">
        <v>843</v>
      </c>
      <c r="AKV69" s="34">
        <v>2447.9889887305098</v>
      </c>
      <c r="AKW69" t="s">
        <v>832</v>
      </c>
      <c r="AKX69" t="s">
        <v>843</v>
      </c>
      <c r="AKY69" s="34">
        <v>0.35461524128913879</v>
      </c>
      <c r="AKZ69" s="34">
        <v>0.36421826481819153</v>
      </c>
      <c r="ALA69" s="34">
        <v>0.3961523175239563</v>
      </c>
      <c r="ALB69" s="34">
        <v>0.2711627185344696</v>
      </c>
      <c r="ALC69" s="34">
        <v>0.25833055377006531</v>
      </c>
      <c r="ALD69" t="s">
        <v>830</v>
      </c>
      <c r="ALE69" t="s">
        <v>843</v>
      </c>
      <c r="ALF69" t="s">
        <v>843</v>
      </c>
      <c r="ALG69" t="s">
        <v>843</v>
      </c>
      <c r="ALH69" s="34">
        <v>0.40702062845230103</v>
      </c>
      <c r="ALI69" s="34">
        <v>0.4370465874671936</v>
      </c>
      <c r="ALJ69" s="34">
        <v>0.48369938135147095</v>
      </c>
      <c r="ALK69" s="34">
        <v>0.41722565889358521</v>
      </c>
      <c r="ALL69" s="34">
        <v>0.37603729963302612</v>
      </c>
      <c r="ALM69" t="s">
        <v>832</v>
      </c>
    </row>
    <row r="70" spans="1:1001">
      <c r="A70" t="s">
        <v>422</v>
      </c>
      <c r="B70" t="s">
        <v>41</v>
      </c>
      <c r="C70" t="s">
        <v>256</v>
      </c>
      <c r="D70" s="34">
        <v>4.5758131891489029E-2</v>
      </c>
      <c r="E70" t="s">
        <v>432</v>
      </c>
      <c r="F70" s="34">
        <v>5.8340504765510559E-2</v>
      </c>
      <c r="G70" t="s">
        <v>1464</v>
      </c>
      <c r="H70" s="34">
        <v>5.4817277938127518E-2</v>
      </c>
      <c r="I70" t="s">
        <v>1294</v>
      </c>
      <c r="J70" s="34">
        <v>4.8747163265943527E-2</v>
      </c>
      <c r="K70" t="s">
        <v>1521</v>
      </c>
      <c r="L70" s="34"/>
      <c r="M70" t="s">
        <v>432</v>
      </c>
      <c r="N70" s="34">
        <v>0.619911789894104</v>
      </c>
      <c r="O70" s="34"/>
      <c r="P70" t="s">
        <v>1459</v>
      </c>
      <c r="Q70" s="34"/>
      <c r="R70" t="s">
        <v>1459</v>
      </c>
      <c r="S70" s="34">
        <v>0.72506797313690186</v>
      </c>
      <c r="T70" t="s">
        <v>432</v>
      </c>
      <c r="U70" s="34">
        <v>0.619911789894104</v>
      </c>
      <c r="V70" t="s">
        <v>432</v>
      </c>
      <c r="W70" t="s">
        <v>843</v>
      </c>
      <c r="X70" t="s">
        <v>1464</v>
      </c>
      <c r="Y70" s="34">
        <v>0.62106525897979736</v>
      </c>
      <c r="Z70" s="34"/>
      <c r="AA70" t="s">
        <v>1459</v>
      </c>
      <c r="AB70" s="34"/>
      <c r="AC70" t="s">
        <v>1459</v>
      </c>
      <c r="AD70" s="34">
        <v>0.74044615030288696</v>
      </c>
      <c r="AE70" t="s">
        <v>1464</v>
      </c>
      <c r="AF70" s="34">
        <v>0.62106525897979736</v>
      </c>
      <c r="AG70" t="s">
        <v>1464</v>
      </c>
      <c r="AH70" t="s">
        <v>843</v>
      </c>
      <c r="AI70" t="s">
        <v>1294</v>
      </c>
      <c r="AJ70" s="34">
        <v>0.57978594303131104</v>
      </c>
      <c r="AK70" s="34">
        <v>0.61809748411178589</v>
      </c>
      <c r="AL70" t="s">
        <v>1294</v>
      </c>
      <c r="AM70" s="34">
        <v>0.57978594303131104</v>
      </c>
      <c r="AN70" t="s">
        <v>1294</v>
      </c>
      <c r="AO70" s="34">
        <v>0.70990145206451416</v>
      </c>
      <c r="AP70" t="s">
        <v>1294</v>
      </c>
      <c r="AQ70" s="34">
        <v>0.58350688219070435</v>
      </c>
      <c r="AR70" t="s">
        <v>1294</v>
      </c>
      <c r="AS70" t="s">
        <v>843</v>
      </c>
      <c r="AT70" t="s">
        <v>1521</v>
      </c>
      <c r="AU70" s="34">
        <v>0.57978594303131104</v>
      </c>
      <c r="AV70" s="34">
        <v>0.61809748411178589</v>
      </c>
      <c r="AW70" t="s">
        <v>1521</v>
      </c>
      <c r="AX70" s="34">
        <v>0.57978594303131104</v>
      </c>
      <c r="AY70" t="s">
        <v>1521</v>
      </c>
      <c r="AZ70" s="34">
        <v>0.70990145206451416</v>
      </c>
      <c r="BA70" t="s">
        <v>1521</v>
      </c>
      <c r="BB70" s="34">
        <v>0.58282768726348877</v>
      </c>
      <c r="BC70" t="s">
        <v>1521</v>
      </c>
      <c r="BD70" t="s">
        <v>843</v>
      </c>
      <c r="BE70" s="34">
        <v>0.52936067492710903</v>
      </c>
      <c r="BF70" t="s">
        <v>1594</v>
      </c>
      <c r="BG70" t="s">
        <v>843</v>
      </c>
      <c r="BH70" t="s">
        <v>432</v>
      </c>
      <c r="BI70" s="34">
        <v>1.9301998615264893</v>
      </c>
      <c r="BJ70" t="s">
        <v>819</v>
      </c>
      <c r="BK70" s="34">
        <v>2.4689767360687256</v>
      </c>
      <c r="BL70" t="s">
        <v>1294</v>
      </c>
      <c r="BM70" s="34">
        <v>2.89892578125</v>
      </c>
      <c r="BN70" t="s">
        <v>1521</v>
      </c>
      <c r="BO70" s="34">
        <v>2.5195095539093018</v>
      </c>
      <c r="BP70" t="s">
        <v>843</v>
      </c>
      <c r="BQ70" s="34">
        <v>2.0728569030761719</v>
      </c>
      <c r="BR70" t="s">
        <v>830</v>
      </c>
      <c r="BS70" s="34"/>
      <c r="BT70" t="s">
        <v>843</v>
      </c>
      <c r="BU70" s="34">
        <v>2.246314525604248</v>
      </c>
      <c r="BV70" t="s">
        <v>1557</v>
      </c>
      <c r="BW70" t="s">
        <v>843</v>
      </c>
      <c r="BX70" s="34">
        <v>2.066582202911377</v>
      </c>
      <c r="BY70" t="s">
        <v>924</v>
      </c>
      <c r="BZ70" t="s">
        <v>843</v>
      </c>
      <c r="CA70" t="s">
        <v>432</v>
      </c>
      <c r="CB70" s="34">
        <v>6.372346542775631E-3</v>
      </c>
      <c r="CC70" s="34">
        <v>6.1072646640241146E-3</v>
      </c>
      <c r="CD70" s="34">
        <v>5.3889621049165726E-3</v>
      </c>
      <c r="CE70" s="34">
        <v>9.3971434980630875E-3</v>
      </c>
      <c r="CF70" s="34">
        <v>9.3971434980630875E-3</v>
      </c>
      <c r="CG70" t="s">
        <v>843</v>
      </c>
      <c r="CH70" t="s">
        <v>819</v>
      </c>
      <c r="CI70" s="34">
        <v>5.4836440831422806E-3</v>
      </c>
      <c r="CJ70" s="34">
        <v>5.1511991769075394E-3</v>
      </c>
      <c r="CK70" s="34">
        <v>3.1762276776134968E-3</v>
      </c>
      <c r="CL70" s="34">
        <v>6.0973819345235825E-3</v>
      </c>
      <c r="CM70" s="34">
        <v>6.8776956759393215E-3</v>
      </c>
      <c r="CN70" t="s">
        <v>843</v>
      </c>
      <c r="CO70" t="s">
        <v>1294</v>
      </c>
      <c r="CP70" s="34">
        <v>5.4782130755484104E-3</v>
      </c>
      <c r="CQ70" s="34">
        <v>4.8154876567423344E-3</v>
      </c>
      <c r="CR70" s="34">
        <v>4.6798288822174072E-3</v>
      </c>
      <c r="CS70" s="34">
        <v>6.8776467815041542E-3</v>
      </c>
      <c r="CT70" s="34">
        <v>6.8776560947299004E-3</v>
      </c>
      <c r="CU70" t="s">
        <v>843</v>
      </c>
      <c r="CV70" t="s">
        <v>1521</v>
      </c>
      <c r="CW70" s="34">
        <v>5.582813173532486E-3</v>
      </c>
      <c r="CX70" s="34">
        <v>4.4100368395447731E-3</v>
      </c>
      <c r="CY70" s="34">
        <v>6.4875180833041668E-3</v>
      </c>
      <c r="CZ70" s="34">
        <v>6.8776546977460384E-3</v>
      </c>
      <c r="DA70" s="34">
        <v>6.8776276893913746E-3</v>
      </c>
      <c r="DB70" t="s">
        <v>843</v>
      </c>
      <c r="DC70" s="34">
        <v>7.0817060470581055</v>
      </c>
      <c r="DD70" s="34">
        <v>7.4025468826293945</v>
      </c>
      <c r="DE70" s="34">
        <v>7.8530983924865723</v>
      </c>
      <c r="DF70" s="34">
        <v>7.8657259941101074</v>
      </c>
      <c r="DG70" s="34">
        <v>8.2489004135131836</v>
      </c>
      <c r="DH70" t="s">
        <v>1464</v>
      </c>
      <c r="DI70" t="s">
        <v>843</v>
      </c>
      <c r="DJ70" s="34">
        <v>7.2870688438415527</v>
      </c>
      <c r="DK70" s="34">
        <v>7.6566920280456543</v>
      </c>
      <c r="DL70" s="34">
        <v>7.9085140228271484</v>
      </c>
      <c r="DM70" s="34">
        <v>8.0466165542602539</v>
      </c>
      <c r="DN70" s="34">
        <v>8.5523262023925781</v>
      </c>
      <c r="DO70" t="s">
        <v>1294</v>
      </c>
      <c r="DP70" t="s">
        <v>843</v>
      </c>
      <c r="DQ70" s="34">
        <v>8.7546110153198242</v>
      </c>
      <c r="DR70" t="s">
        <v>1521</v>
      </c>
      <c r="DS70" t="s">
        <v>843</v>
      </c>
      <c r="DT70" t="s">
        <v>843</v>
      </c>
      <c r="DU70" s="34">
        <v>8.6999999999999993</v>
      </c>
      <c r="DV70" t="s">
        <v>1461</v>
      </c>
      <c r="DW70" t="s">
        <v>843</v>
      </c>
      <c r="DX70" t="s">
        <v>843</v>
      </c>
      <c r="DY70" t="s">
        <v>432</v>
      </c>
      <c r="DZ70" s="34">
        <v>2.9509107116609812E-3</v>
      </c>
      <c r="EA70" s="34">
        <v>-4.6642363304272294E-4</v>
      </c>
      <c r="EB70" s="34">
        <v>-4.8418057849630713E-4</v>
      </c>
      <c r="EC70" s="34">
        <v>-3.1987838447093964E-3</v>
      </c>
      <c r="ED70" s="34">
        <v>2.1992528345435858E-3</v>
      </c>
      <c r="EE70" t="s">
        <v>843</v>
      </c>
      <c r="EF70" t="s">
        <v>819</v>
      </c>
      <c r="EG70" s="34">
        <v>3.8263623137027025E-3</v>
      </c>
      <c r="EH70" s="34">
        <v>1.7271200194954872E-3</v>
      </c>
      <c r="EI70" s="34">
        <v>6.181047298014164E-3</v>
      </c>
      <c r="EJ70" s="34">
        <v>2.5110379792749882E-3</v>
      </c>
      <c r="EK70" s="34">
        <v>-1.0476643219590187E-2</v>
      </c>
      <c r="EL70" t="s">
        <v>843</v>
      </c>
      <c r="EM70" t="s">
        <v>1294</v>
      </c>
      <c r="EN70" s="34">
        <v>7.8807221725583076E-3</v>
      </c>
      <c r="EO70" s="34">
        <v>1.1958873830735683E-2</v>
      </c>
      <c r="EP70" s="34">
        <v>1.3733714818954468E-2</v>
      </c>
      <c r="EQ70" s="34">
        <v>1.0437125340104103E-2</v>
      </c>
      <c r="ER70" s="34">
        <v>-7.1963327936828136E-3</v>
      </c>
      <c r="ES70" t="s">
        <v>843</v>
      </c>
      <c r="ET70" t="s">
        <v>1521</v>
      </c>
      <c r="EU70" s="34">
        <v>8.8080530986189842E-3</v>
      </c>
      <c r="EV70" s="34">
        <v>1.2123514898121357E-2</v>
      </c>
      <c r="EW70" s="34">
        <v>1.2731350027024746E-2</v>
      </c>
      <c r="EX70" s="34">
        <v>6.9958046078681946E-3</v>
      </c>
      <c r="EY70" s="34">
        <v>6.1409049667418003E-3</v>
      </c>
      <c r="EZ70" t="s">
        <v>843</v>
      </c>
      <c r="FA70" t="s">
        <v>1594</v>
      </c>
      <c r="FB70" s="34">
        <v>5.2339030662551522E-4</v>
      </c>
      <c r="FC70" s="34">
        <v>3.0254190787672997E-3</v>
      </c>
      <c r="FD70" s="34">
        <v>-7.4228213634341955E-4</v>
      </c>
      <c r="FE70" s="34">
        <v>-2.6148282922804356E-3</v>
      </c>
      <c r="FF70" s="34">
        <v>-3.7802718579769135E-2</v>
      </c>
      <c r="FG70" t="s">
        <v>843</v>
      </c>
      <c r="FH70" s="34"/>
      <c r="FI70" s="34"/>
      <c r="FJ70" s="34"/>
      <c r="FK70" s="34"/>
      <c r="FL70" s="34"/>
      <c r="FM70" t="s">
        <v>843</v>
      </c>
      <c r="FN70" t="s">
        <v>843</v>
      </c>
      <c r="FO70" s="34">
        <v>0.68176000000000003</v>
      </c>
      <c r="FP70" t="s">
        <v>1462</v>
      </c>
      <c r="FQ70" t="s">
        <v>843</v>
      </c>
      <c r="FR70" t="s">
        <v>843</v>
      </c>
      <c r="FS70" s="34">
        <v>0.79591999999999996</v>
      </c>
      <c r="FT70" t="s">
        <v>1462</v>
      </c>
      <c r="FU70" t="s">
        <v>843</v>
      </c>
      <c r="FV70" t="s">
        <v>843</v>
      </c>
      <c r="FW70" s="34">
        <v>0.56620999999999999</v>
      </c>
      <c r="FX70" t="s">
        <v>1462</v>
      </c>
      <c r="FY70" t="s">
        <v>843</v>
      </c>
      <c r="FZ70" s="34">
        <v>-4.0528431534767151E-2</v>
      </c>
      <c r="GA70" s="34">
        <v>-3.9504099637269974E-2</v>
      </c>
      <c r="GB70" s="34">
        <v>-3.5056721419095993E-2</v>
      </c>
      <c r="GC70" s="34">
        <v>-2.3888934403657913E-2</v>
      </c>
      <c r="GD70" s="34">
        <v>-2.1408425644040108E-2</v>
      </c>
      <c r="GE70" t="s">
        <v>830</v>
      </c>
      <c r="GF70" t="s">
        <v>843</v>
      </c>
      <c r="GG70" s="34">
        <v>-4.12726029753685E-2</v>
      </c>
      <c r="GH70" s="34">
        <v>-4.0495123714208603E-2</v>
      </c>
      <c r="GI70" s="34">
        <v>-3.6542527377605438E-2</v>
      </c>
      <c r="GJ70" s="34">
        <v>-2.6859629899263382E-2</v>
      </c>
      <c r="GK70" s="34">
        <v>-1.2810368090867996E-2</v>
      </c>
      <c r="GL70" t="s">
        <v>832</v>
      </c>
      <c r="GM70" t="s">
        <v>843</v>
      </c>
      <c r="GN70" s="34">
        <v>0.46261775493621826</v>
      </c>
      <c r="GO70" t="s">
        <v>832</v>
      </c>
      <c r="GP70" t="s">
        <v>843</v>
      </c>
      <c r="GQ70" t="s">
        <v>843</v>
      </c>
      <c r="GR70" s="34">
        <v>5.6847851723432541E-2</v>
      </c>
      <c r="GS70" s="34">
        <v>6.0210805386304855E-2</v>
      </c>
      <c r="GT70" s="34">
        <v>5.3261324763298035E-2</v>
      </c>
      <c r="GU70" s="34">
        <v>4.7146022319793701E-2</v>
      </c>
      <c r="GV70" s="34">
        <v>4.2209401726722717E-2</v>
      </c>
      <c r="GW70" t="s">
        <v>832</v>
      </c>
      <c r="GX70" t="s">
        <v>843</v>
      </c>
      <c r="GY70" t="s">
        <v>843</v>
      </c>
      <c r="GZ70" t="s">
        <v>843</v>
      </c>
      <c r="HA70" t="s">
        <v>843</v>
      </c>
      <c r="HB70" t="s">
        <v>843</v>
      </c>
      <c r="HC70" t="s">
        <v>843</v>
      </c>
      <c r="HD70" t="s">
        <v>843</v>
      </c>
      <c r="HE70" t="s">
        <v>843</v>
      </c>
      <c r="HF70" t="s">
        <v>843</v>
      </c>
      <c r="HG70" t="s">
        <v>843</v>
      </c>
      <c r="HH70" s="34">
        <v>3979193</v>
      </c>
      <c r="HI70" s="34">
        <v>4053222</v>
      </c>
      <c r="HJ70" s="34">
        <v>4122622.9999999995</v>
      </c>
      <c r="HK70" s="34">
        <v>4188609.9999999995</v>
      </c>
      <c r="HL70" s="34">
        <v>4252800</v>
      </c>
      <c r="HM70" s="34">
        <v>4315887</v>
      </c>
      <c r="HN70" s="34">
        <v>4378172</v>
      </c>
      <c r="HO70" s="34">
        <v>4440019</v>
      </c>
      <c r="HP70" s="34">
        <v>4501921</v>
      </c>
      <c r="HQ70" s="34">
        <v>4563127</v>
      </c>
      <c r="HR70" s="34">
        <v>4622252</v>
      </c>
      <c r="HS70" s="34">
        <v>4679926</v>
      </c>
      <c r="HT70" s="34">
        <v>4736593</v>
      </c>
      <c r="HU70" s="34">
        <v>4791535</v>
      </c>
      <c r="HV70" s="34">
        <v>4844288</v>
      </c>
      <c r="HW70" s="34">
        <v>4895242</v>
      </c>
      <c r="HX70" s="34">
        <v>4945205</v>
      </c>
      <c r="HY70" s="34">
        <v>4993842</v>
      </c>
      <c r="HZ70" s="34">
        <v>5040734</v>
      </c>
      <c r="IA70" s="34">
        <v>5084532</v>
      </c>
      <c r="IB70" s="34">
        <v>5123105</v>
      </c>
      <c r="IC70" s="34">
        <v>5153957</v>
      </c>
      <c r="ID70" s="34">
        <v>5180829</v>
      </c>
      <c r="IE70" s="34">
        <v>5212173</v>
      </c>
      <c r="IF70" s="34">
        <v>5246714</v>
      </c>
      <c r="IG70" s="34">
        <v>5280199</v>
      </c>
      <c r="IH70" s="34">
        <v>5312699</v>
      </c>
      <c r="II70" s="34">
        <v>5344137</v>
      </c>
      <c r="IJ70" s="34">
        <v>5374600</v>
      </c>
      <c r="IK70" s="34">
        <v>5404011</v>
      </c>
      <c r="IL70" s="34">
        <v>5432243</v>
      </c>
      <c r="IM70" s="34">
        <v>5459302</v>
      </c>
      <c r="IN70" s="34">
        <v>5485099</v>
      </c>
      <c r="IO70" s="34">
        <v>5509609</v>
      </c>
      <c r="IP70" s="34">
        <v>5532923</v>
      </c>
      <c r="IQ70" s="34">
        <v>5554928</v>
      </c>
      <c r="IR70" s="34">
        <v>5575485</v>
      </c>
      <c r="IS70" s="34">
        <v>5594607</v>
      </c>
      <c r="IT70" s="34">
        <v>5612274</v>
      </c>
      <c r="IU70" s="34">
        <v>5628343</v>
      </c>
      <c r="IV70" s="34">
        <v>5642847</v>
      </c>
      <c r="IW70" s="34">
        <v>5655693</v>
      </c>
      <c r="IX70" s="34">
        <v>5666916</v>
      </c>
      <c r="IY70" s="34">
        <v>5676705</v>
      </c>
      <c r="IZ70" s="34">
        <v>5684960</v>
      </c>
      <c r="JA70" s="34">
        <v>5691658</v>
      </c>
      <c r="JB70" s="34">
        <v>5696869</v>
      </c>
      <c r="JC70" s="34">
        <v>5700565</v>
      </c>
      <c r="JD70" s="34">
        <v>5702694</v>
      </c>
      <c r="JE70" s="34">
        <v>5703325</v>
      </c>
      <c r="JF70" s="34">
        <v>5702525</v>
      </c>
      <c r="JG70" s="34">
        <v>5700313</v>
      </c>
      <c r="JH70" s="34">
        <v>5696703</v>
      </c>
      <c r="JI70" s="34">
        <v>5691823</v>
      </c>
      <c r="JJ70" s="34">
        <v>5685689</v>
      </c>
      <c r="JK70" s="34">
        <v>5678350</v>
      </c>
      <c r="JL70" s="34">
        <v>5669889</v>
      </c>
      <c r="JM70" s="34">
        <v>5660388</v>
      </c>
      <c r="JN70" s="34">
        <v>5649895</v>
      </c>
      <c r="JO70" s="34">
        <v>5638287</v>
      </c>
      <c r="JP70" s="34">
        <v>5625591</v>
      </c>
      <c r="JQ70" s="34">
        <v>5611905</v>
      </c>
      <c r="JR70" s="34">
        <v>5597251</v>
      </c>
      <c r="JS70" s="34">
        <v>5581708</v>
      </c>
      <c r="JT70" s="34">
        <v>5565354</v>
      </c>
      <c r="JU70" s="34">
        <v>5548158</v>
      </c>
      <c r="JV70" s="34">
        <v>5530112</v>
      </c>
      <c r="JW70" s="34">
        <v>5511074</v>
      </c>
      <c r="JX70" s="34">
        <v>5490939</v>
      </c>
      <c r="JY70" s="34">
        <v>5469788</v>
      </c>
      <c r="JZ70" s="34">
        <v>5447614</v>
      </c>
      <c r="KA70" s="34">
        <v>5424412</v>
      </c>
      <c r="KB70" s="34">
        <v>5400141</v>
      </c>
      <c r="KC70" s="34">
        <v>5374819</v>
      </c>
      <c r="KD70" s="34">
        <v>5348508</v>
      </c>
      <c r="KE70" s="34">
        <v>5321240</v>
      </c>
      <c r="KF70" s="34">
        <v>5293053</v>
      </c>
      <c r="KG70" s="34">
        <v>5263994</v>
      </c>
      <c r="KH70" s="34">
        <v>5234228</v>
      </c>
      <c r="KI70" s="34">
        <v>5203843</v>
      </c>
      <c r="KJ70" s="34">
        <v>5172878</v>
      </c>
      <c r="KK70" s="34">
        <v>5141346</v>
      </c>
      <c r="KL70" s="34">
        <v>5109313</v>
      </c>
      <c r="KM70" s="34">
        <v>5076950</v>
      </c>
      <c r="KN70" s="34">
        <v>5044432</v>
      </c>
      <c r="KO70" s="34">
        <v>5011764</v>
      </c>
      <c r="KP70" s="34">
        <v>4978896</v>
      </c>
      <c r="KQ70" s="34">
        <v>4945975</v>
      </c>
      <c r="KR70" s="34">
        <v>4913114</v>
      </c>
      <c r="KS70" s="34">
        <v>4880387</v>
      </c>
      <c r="KT70" s="34">
        <v>4847843</v>
      </c>
      <c r="KU70" s="34">
        <v>4815492</v>
      </c>
      <c r="KV70" s="34">
        <v>4783244</v>
      </c>
      <c r="KW70" s="34">
        <v>4751182</v>
      </c>
      <c r="KX70" s="34">
        <v>4719364</v>
      </c>
      <c r="KY70" s="34">
        <v>4687681</v>
      </c>
      <c r="KZ70" s="34">
        <v>4656267</v>
      </c>
      <c r="LA70" s="34">
        <v>4625115</v>
      </c>
      <c r="LB70" s="34">
        <v>4594203</v>
      </c>
      <c r="LC70" s="34">
        <v>4563480</v>
      </c>
      <c r="LD70" s="34">
        <v>4533000</v>
      </c>
      <c r="LE70" t="s">
        <v>843</v>
      </c>
      <c r="LF70" t="s">
        <v>843</v>
      </c>
      <c r="LG70" t="s">
        <v>843</v>
      </c>
      <c r="LH70" s="34">
        <v>1.9735882058739662E-2</v>
      </c>
      <c r="LI70" s="34">
        <v>1.8433084711432457E-2</v>
      </c>
      <c r="LJ70" s="34">
        <v>1.6977490857243538E-2</v>
      </c>
      <c r="LK70" s="34">
        <v>1.5879325568675995E-2</v>
      </c>
      <c r="LL70" s="34">
        <v>1.5208653174340725E-2</v>
      </c>
      <c r="LM70" s="34">
        <v>1.472527626901865E-2</v>
      </c>
      <c r="LN70" s="34">
        <v>1.4328420162200928E-2</v>
      </c>
      <c r="LO70" s="34">
        <v>1.4027370139956474E-2</v>
      </c>
      <c r="LP70" s="34">
        <v>1.3845538720488548E-2</v>
      </c>
      <c r="LQ70" s="34">
        <v>1.3503939844667912E-2</v>
      </c>
      <c r="LR70" s="34">
        <v>1.2873898260295391E-2</v>
      </c>
      <c r="LS70" s="34">
        <v>1.2400265783071518E-2</v>
      </c>
      <c r="LT70" s="34">
        <v>1.2035802938044071E-2</v>
      </c>
      <c r="LU70" s="34">
        <v>1.1532718315720558E-2</v>
      </c>
      <c r="LV70" s="34">
        <v>1.0949459858238697E-2</v>
      </c>
      <c r="LW70" s="34">
        <v>1.0463434271514416E-2</v>
      </c>
      <c r="LX70" s="34">
        <v>1.0154707357287407E-2</v>
      </c>
      <c r="LY70" s="34">
        <v>9.7871329635381699E-3</v>
      </c>
      <c r="LZ70" s="34">
        <v>9.3461526557803154E-3</v>
      </c>
      <c r="MA70" s="34">
        <v>8.6512835696339607E-3</v>
      </c>
      <c r="MB70" s="34">
        <v>7.5577106326818466E-3</v>
      </c>
      <c r="MC70" s="34">
        <v>6.0040685348212719E-3</v>
      </c>
      <c r="MD70" s="34">
        <v>5.2003129385411739E-3</v>
      </c>
      <c r="ME70" s="34">
        <v>6.0317693278193474E-3</v>
      </c>
      <c r="MF70" s="34">
        <v>6.6051245667040348E-3</v>
      </c>
      <c r="MG70" s="34">
        <v>6.361810490489006E-3</v>
      </c>
      <c r="MH70" s="34">
        <v>6.1362059786915779E-3</v>
      </c>
      <c r="MI70" s="34">
        <v>5.9000798501074314E-3</v>
      </c>
      <c r="MJ70" s="34">
        <v>5.6840805336833E-3</v>
      </c>
      <c r="MK70" s="34">
        <v>5.4573030211031437E-3</v>
      </c>
      <c r="ML70" s="34">
        <v>5.2106683142483234E-3</v>
      </c>
      <c r="MM70" s="34">
        <v>4.9688187427818775E-3</v>
      </c>
      <c r="MN70" s="34">
        <v>4.7141998074948788E-3</v>
      </c>
      <c r="MO70" s="34">
        <v>4.4585159048438072E-3</v>
      </c>
      <c r="MP70" s="34">
        <v>4.2225886136293411E-3</v>
      </c>
      <c r="MQ70" s="34">
        <v>3.969214390963316E-3</v>
      </c>
      <c r="MR70" s="34">
        <v>3.6938474513590336E-3</v>
      </c>
      <c r="MS70" s="34">
        <v>3.4237888175994158E-3</v>
      </c>
      <c r="MT70" s="34">
        <v>3.1528868712484837E-3</v>
      </c>
      <c r="MU70" s="34">
        <v>2.8590976726263762E-3</v>
      </c>
      <c r="MV70" s="34">
        <v>2.5736426468938589E-3</v>
      </c>
      <c r="MW70" s="34">
        <v>2.2739230189472437E-3</v>
      </c>
      <c r="MX70" s="34">
        <v>1.9824060145765543E-3</v>
      </c>
      <c r="MY70" s="34">
        <v>1.7259044107049704E-3</v>
      </c>
      <c r="MZ70" s="34">
        <v>1.4531323686242104E-3</v>
      </c>
      <c r="NA70" s="34">
        <v>1.1775030288845301E-3</v>
      </c>
      <c r="NB70" s="34">
        <v>9.1513158986344934E-4</v>
      </c>
      <c r="NC70" s="34">
        <v>6.4856704557314515E-4</v>
      </c>
      <c r="ND70" s="34">
        <v>3.7340202834457159E-4</v>
      </c>
      <c r="NE70" s="34">
        <v>1.1064333375543356E-4</v>
      </c>
      <c r="NF70" s="34">
        <v>-1.4027889119461179E-4</v>
      </c>
      <c r="NG70" s="34">
        <v>-3.8797358865849674E-4</v>
      </c>
      <c r="NH70" s="34">
        <v>-6.3349917763844132E-4</v>
      </c>
      <c r="NI70" s="34">
        <v>-8.5700297495350242E-4</v>
      </c>
      <c r="NJ70" s="34">
        <v>-1.0782674653455615E-3</v>
      </c>
      <c r="NK70" s="34">
        <v>-1.291618449613452E-3</v>
      </c>
      <c r="NL70" s="34">
        <v>-1.4911567559465766E-3</v>
      </c>
      <c r="NM70" s="34">
        <v>-1.6770997317507863E-3</v>
      </c>
      <c r="NN70" s="34">
        <v>-1.8554801354184747E-3</v>
      </c>
      <c r="NO70" s="34">
        <v>-2.0566650200635195E-3</v>
      </c>
      <c r="NP70" s="34">
        <v>-2.2542867809534073E-3</v>
      </c>
      <c r="NQ70" s="34">
        <v>-2.4357752408832312E-3</v>
      </c>
      <c r="NR70" s="34">
        <v>-2.614649711176753E-3</v>
      </c>
      <c r="NS70" s="34">
        <v>-2.7807615697383881E-3</v>
      </c>
      <c r="NT70" s="34">
        <v>-2.9342281632125378E-3</v>
      </c>
      <c r="NU70" s="34">
        <v>-3.0946137849241495E-3</v>
      </c>
      <c r="NV70" s="34">
        <v>-3.2579123508185148E-3</v>
      </c>
      <c r="NW70" s="34">
        <v>-3.4485459327697754E-3</v>
      </c>
      <c r="NX70" s="34">
        <v>-3.6602432373911142E-3</v>
      </c>
      <c r="NY70" s="34">
        <v>-3.8594203069806099E-3</v>
      </c>
      <c r="NZ70" s="34">
        <v>-4.0621440857648849E-3</v>
      </c>
      <c r="OA70" s="34">
        <v>-4.2682080529630184E-3</v>
      </c>
      <c r="OB70" s="34">
        <v>-4.4844420626759529E-3</v>
      </c>
      <c r="OC70" s="34">
        <v>-4.7001652419567108E-3</v>
      </c>
      <c r="OD70" s="34">
        <v>-4.9072555266320705E-3</v>
      </c>
      <c r="OE70" s="34">
        <v>-5.1112845540046692E-3</v>
      </c>
      <c r="OF70" s="34">
        <v>-5.3111528977751732E-3</v>
      </c>
      <c r="OG70" s="34">
        <v>-5.5051520466804504E-3</v>
      </c>
      <c r="OH70" s="34">
        <v>-5.6706895120441914E-3</v>
      </c>
      <c r="OI70" s="34">
        <v>-5.8219735510647297E-3</v>
      </c>
      <c r="OJ70" s="34">
        <v>-5.9681842103600502E-3</v>
      </c>
      <c r="OK70" s="34">
        <v>-6.1142938211560249E-3</v>
      </c>
      <c r="OL70" s="34">
        <v>-6.249960046261549E-3</v>
      </c>
      <c r="OM70" s="34">
        <v>-6.3542653806507587E-3</v>
      </c>
      <c r="ON70" s="34">
        <v>-6.4256270416080952E-3</v>
      </c>
      <c r="OO70" s="34">
        <v>-6.4971116371452808E-3</v>
      </c>
      <c r="OP70" s="34">
        <v>-6.5797693096101284E-3</v>
      </c>
      <c r="OQ70" s="34">
        <v>-6.6340654157102108E-3</v>
      </c>
      <c r="OR70" s="34">
        <v>-6.6661578603088856E-3</v>
      </c>
      <c r="OS70" s="34">
        <v>-6.6834366880357265E-3</v>
      </c>
      <c r="OT70" s="34">
        <v>-6.6906563006341457E-3</v>
      </c>
      <c r="OU70" s="34">
        <v>-6.6956430673599243E-3</v>
      </c>
      <c r="OV70" s="34">
        <v>-6.7192432470619678E-3</v>
      </c>
      <c r="OW70" s="34">
        <v>-6.7255483008921146E-3</v>
      </c>
      <c r="OX70" s="34">
        <v>-6.7193843424320221E-3</v>
      </c>
      <c r="OY70" s="34">
        <v>-6.7360410466790199E-3</v>
      </c>
      <c r="OZ70" s="34">
        <v>-6.7239496856927872E-3</v>
      </c>
      <c r="PA70" s="34">
        <v>-6.712818518280983E-3</v>
      </c>
      <c r="PB70" s="34">
        <v>-6.7059439606964588E-3</v>
      </c>
      <c r="PC70" s="34">
        <v>-6.7098010331392288E-3</v>
      </c>
      <c r="PD70" s="34">
        <v>-6.7015183158218861E-3</v>
      </c>
      <c r="PE70" t="s">
        <v>1300</v>
      </c>
      <c r="PF70" t="s">
        <v>843</v>
      </c>
      <c r="PG70" t="s">
        <v>843</v>
      </c>
      <c r="PH70" t="s">
        <v>843</v>
      </c>
      <c r="PI70" t="s">
        <v>843</v>
      </c>
      <c r="PJ70" t="s">
        <v>1300</v>
      </c>
      <c r="PK70" s="34">
        <v>0.50326913595199585</v>
      </c>
      <c r="PL70" s="34">
        <v>0.50318092107772827</v>
      </c>
      <c r="PM70" s="34">
        <v>0.50309789180755615</v>
      </c>
      <c r="PN70" s="34">
        <v>0.50300717353820801</v>
      </c>
      <c r="PO70" s="34">
        <v>0.50291150808334351</v>
      </c>
      <c r="PP70" s="34">
        <v>0.50280928611755371</v>
      </c>
      <c r="PQ70" s="34">
        <v>0.5026821494102478</v>
      </c>
      <c r="PR70" s="34">
        <v>0.50254625082015991</v>
      </c>
      <c r="PS70" s="34">
        <v>0.50241172313690186</v>
      </c>
      <c r="PT70" s="34">
        <v>0.50226897001266479</v>
      </c>
      <c r="PU70" s="34">
        <v>0.50214076042175293</v>
      </c>
      <c r="PV70" s="34">
        <v>0.50203102827072144</v>
      </c>
      <c r="PW70" s="34">
        <v>0.50192195177078247</v>
      </c>
      <c r="PX70" s="34">
        <v>0.50180745124816895</v>
      </c>
      <c r="PY70" s="34">
        <v>0.50167477130889893</v>
      </c>
      <c r="PZ70" s="34">
        <v>0.50152170658111572</v>
      </c>
      <c r="QA70" s="34">
        <v>0.50135213136672974</v>
      </c>
      <c r="QB70" s="34">
        <v>0.50118905305862427</v>
      </c>
      <c r="QC70" s="34">
        <v>0.50101274251937866</v>
      </c>
      <c r="QD70" s="34">
        <v>0.50080835819244385</v>
      </c>
      <c r="QE70" s="34">
        <v>0.50059914588928223</v>
      </c>
      <c r="QF70" s="34">
        <v>0.50034195184707642</v>
      </c>
      <c r="QG70" s="34">
        <v>0.50005686283111572</v>
      </c>
      <c r="QH70" s="34">
        <v>0.49983662366867065</v>
      </c>
      <c r="QI70" s="34">
        <v>0.49967008829116821</v>
      </c>
      <c r="QJ70" s="34">
        <v>0.49950748682022095</v>
      </c>
      <c r="QK70" s="34">
        <v>0.49934789538383484</v>
      </c>
      <c r="QL70" s="34">
        <v>0.4991932213306427</v>
      </c>
      <c r="QM70" s="34">
        <v>0.49904477596282959</v>
      </c>
      <c r="QN70" s="34">
        <v>0.49890202283859253</v>
      </c>
      <c r="QO70" s="34">
        <v>0.4987645149230957</v>
      </c>
      <c r="QP70" s="34">
        <v>0.49863353371620178</v>
      </c>
      <c r="QQ70" s="34">
        <v>0.49851188063621521</v>
      </c>
      <c r="QR70" s="34">
        <v>0.49840015172958374</v>
      </c>
      <c r="QS70" s="34">
        <v>0.49829736351966858</v>
      </c>
      <c r="QT70" s="34">
        <v>0.49820446968078613</v>
      </c>
      <c r="QU70" s="34">
        <v>0.49812096357345581</v>
      </c>
      <c r="QV70" s="34">
        <v>0.49804714322090149</v>
      </c>
      <c r="QW70" s="34">
        <v>0.49798262119293213</v>
      </c>
      <c r="QX70" s="34">
        <v>0.49792611598968506</v>
      </c>
      <c r="QY70" s="34">
        <v>0.49787881970405579</v>
      </c>
      <c r="QZ70" s="34">
        <v>0.49783784151077271</v>
      </c>
      <c r="RA70" s="34">
        <v>0.49780285358428955</v>
      </c>
      <c r="RB70" s="34">
        <v>0.49777573347091675</v>
      </c>
      <c r="RC70" s="34">
        <v>0.49775546789169312</v>
      </c>
      <c r="RD70" s="34">
        <v>0.49774038791656494</v>
      </c>
      <c r="RE70" s="34">
        <v>0.49773094058036804</v>
      </c>
      <c r="RF70" s="34">
        <v>0.49772661924362183</v>
      </c>
      <c r="RG70" s="34">
        <v>0.49772703647613525</v>
      </c>
      <c r="RH70" s="34">
        <v>0.49773263931274414</v>
      </c>
      <c r="RI70" s="34">
        <v>0.49774196743965149</v>
      </c>
      <c r="RJ70" s="34">
        <v>0.4977547824382782</v>
      </c>
      <c r="RK70" s="34">
        <v>0.49776986241340637</v>
      </c>
      <c r="RL70" s="34">
        <v>0.49778673052787781</v>
      </c>
      <c r="RM70" s="34">
        <v>0.49780634045600891</v>
      </c>
      <c r="RN70" s="34">
        <v>0.49782702326774597</v>
      </c>
      <c r="RO70" s="34">
        <v>0.49784767627716064</v>
      </c>
      <c r="RP70" s="34">
        <v>0.49786940217018127</v>
      </c>
      <c r="RQ70" s="34">
        <v>0.49789032340049744</v>
      </c>
      <c r="RR70" s="34">
        <v>0.49790921807289124</v>
      </c>
      <c r="RS70" s="34">
        <v>0.49792438745498657</v>
      </c>
      <c r="RT70" s="34">
        <v>0.497934490442276</v>
      </c>
      <c r="RU70" s="34">
        <v>0.4979383647441864</v>
      </c>
      <c r="RV70" s="34">
        <v>0.49793720245361328</v>
      </c>
      <c r="RW70" s="34">
        <v>0.49793130159378052</v>
      </c>
      <c r="RX70" s="34">
        <v>0.49791839718818665</v>
      </c>
      <c r="RY70" s="34">
        <v>0.49789932370185852</v>
      </c>
      <c r="RZ70" s="34">
        <v>0.49787446856498718</v>
      </c>
      <c r="SA70" s="34">
        <v>0.49784344434738159</v>
      </c>
      <c r="SB70" s="34">
        <v>0.49780723452568054</v>
      </c>
      <c r="SC70" s="34">
        <v>0.49776655435562134</v>
      </c>
      <c r="SD70" s="34">
        <v>0.49772399663925171</v>
      </c>
      <c r="SE70" s="34">
        <v>0.49767866730690002</v>
      </c>
      <c r="SF70" s="34">
        <v>0.49763089418411255</v>
      </c>
      <c r="SG70" s="34">
        <v>0.49758344888687134</v>
      </c>
      <c r="SH70" s="34">
        <v>0.49753421545028687</v>
      </c>
      <c r="SI70" s="34">
        <v>0.49748736619949341</v>
      </c>
      <c r="SJ70" s="34">
        <v>0.49744680523872375</v>
      </c>
      <c r="SK70" s="34">
        <v>0.49741032719612122</v>
      </c>
      <c r="SL70" s="34">
        <v>0.49737915396690369</v>
      </c>
      <c r="SM70" s="34">
        <v>0.49735137820243835</v>
      </c>
      <c r="SN70" s="34">
        <v>0.4973275363445282</v>
      </c>
      <c r="SO70" s="34">
        <v>0.4973112940788269</v>
      </c>
      <c r="SP70" s="34">
        <v>0.4973042905330658</v>
      </c>
      <c r="SQ70" s="34">
        <v>0.49730494618415833</v>
      </c>
      <c r="SR70" s="34">
        <v>0.49730974435806274</v>
      </c>
      <c r="SS70" s="34">
        <v>0.49732068181037903</v>
      </c>
      <c r="ST70" s="34">
        <v>0.49733713269233704</v>
      </c>
      <c r="SU70" s="34">
        <v>0.4973570704460144</v>
      </c>
      <c r="SV70" s="34">
        <v>0.49738165736198425</v>
      </c>
      <c r="SW70" s="34">
        <v>0.49740946292877197</v>
      </c>
      <c r="SX70" s="34">
        <v>0.49744200706481934</v>
      </c>
      <c r="SY70" s="34">
        <v>0.49747765064239502</v>
      </c>
      <c r="SZ70" s="34">
        <v>0.49751260876655579</v>
      </c>
      <c r="TA70" s="34">
        <v>0.49754989147186279</v>
      </c>
      <c r="TB70" s="34">
        <v>0.49759146571159363</v>
      </c>
      <c r="TC70" s="34">
        <v>0.4976312518119812</v>
      </c>
      <c r="TD70" s="34">
        <v>0.49766546487808228</v>
      </c>
      <c r="TE70" s="34">
        <v>0.49770113825798035</v>
      </c>
      <c r="TF70" s="34">
        <v>0.49773570895195007</v>
      </c>
      <c r="TG70" s="34">
        <v>0.49776771664619446</v>
      </c>
      <c r="TH70" t="s">
        <v>843</v>
      </c>
      <c r="TI70" t="s">
        <v>843</v>
      </c>
      <c r="TJ70" t="s">
        <v>1300</v>
      </c>
      <c r="TK70" s="34">
        <v>0.63271945250198403</v>
      </c>
      <c r="TL70" s="34">
        <v>0.63831050478970797</v>
      </c>
      <c r="TM70" s="34">
        <v>0.64389795040681608</v>
      </c>
      <c r="TN70" s="34">
        <v>0.64942168769332898</v>
      </c>
      <c r="TO70" s="34">
        <v>0.65476658375265506</v>
      </c>
      <c r="TP70" s="34">
        <v>0.65985856441561197</v>
      </c>
      <c r="TQ70" s="34">
        <v>0.6645576812146351</v>
      </c>
      <c r="TR70" s="34">
        <v>0.66872878246692191</v>
      </c>
      <c r="TS70" s="34">
        <v>0.67233110043468103</v>
      </c>
      <c r="TT70" s="34">
        <v>0.67548397453281794</v>
      </c>
      <c r="TU70" s="34">
        <v>0.67833489804697999</v>
      </c>
      <c r="TV70" s="34">
        <v>0.68075556314826702</v>
      </c>
      <c r="TW70" s="34">
        <v>0.68273781568969394</v>
      </c>
      <c r="TX70" s="34">
        <v>0.68435407442500096</v>
      </c>
      <c r="TY70" s="34">
        <v>0.68571896574698199</v>
      </c>
      <c r="TZ70" s="34">
        <v>0.68701853759221709</v>
      </c>
      <c r="UA70" s="34">
        <v>0.688077642888414</v>
      </c>
      <c r="UB70" s="34">
        <v>0.68859434165061106</v>
      </c>
      <c r="UC70" s="34">
        <v>0.68867182834880791</v>
      </c>
      <c r="UD70" s="34">
        <v>0.68869865394677998</v>
      </c>
      <c r="UE70" s="34">
        <v>0.68881225350641895</v>
      </c>
      <c r="UF70" s="34">
        <v>0.68921257977123207</v>
      </c>
      <c r="UG70" s="34">
        <v>0.68984625819535794</v>
      </c>
      <c r="UH70" s="34">
        <v>0.69010314891696789</v>
      </c>
      <c r="UI70" s="34">
        <v>0.68982719469748099</v>
      </c>
      <c r="UJ70" s="34">
        <v>0.68914498401054702</v>
      </c>
      <c r="UK70" s="34">
        <v>0.68811756510203193</v>
      </c>
      <c r="UL70" s="34">
        <v>0.68688202726819791</v>
      </c>
      <c r="UM70" s="34">
        <v>0.68542713081651396</v>
      </c>
      <c r="UN70" s="34">
        <v>0.68383311175411099</v>
      </c>
      <c r="UO70" s="34">
        <v>0.6821909768956419</v>
      </c>
      <c r="UP70" s="34">
        <v>0.68047777165672696</v>
      </c>
      <c r="UQ70" s="34">
        <v>0.67878051779744697</v>
      </c>
      <c r="UR70" s="34">
        <v>0.67720111147643192</v>
      </c>
      <c r="US70" s="34">
        <v>0.67542409319630903</v>
      </c>
      <c r="UT70" s="34">
        <v>0.67319822388353001</v>
      </c>
      <c r="UU70" s="34">
        <v>0.67075988270438502</v>
      </c>
      <c r="UV70" s="34">
        <v>0.66830056159440698</v>
      </c>
      <c r="UW70" s="34">
        <v>0.66584059027059195</v>
      </c>
      <c r="UX70" s="34">
        <v>0.66331248261588893</v>
      </c>
      <c r="UY70" s="34">
        <v>0.66067264798490499</v>
      </c>
      <c r="UZ70" s="34">
        <v>0.657912743849427</v>
      </c>
      <c r="VA70" s="34">
        <v>0.65497870931726399</v>
      </c>
      <c r="VB70" s="34">
        <v>0.65185657877236902</v>
      </c>
      <c r="VC70" s="34">
        <v>0.64851071951253803</v>
      </c>
      <c r="VD70" s="34">
        <v>0.64498045692657102</v>
      </c>
      <c r="VE70" s="34">
        <v>0.64132090440197009</v>
      </c>
      <c r="VF70" s="34">
        <v>0.63747698693024302</v>
      </c>
      <c r="VG70" s="34">
        <v>0.63342755196052902</v>
      </c>
      <c r="VH70" s="34">
        <v>0.629181398570132</v>
      </c>
      <c r="VI70" s="34">
        <v>0.62472410245672794</v>
      </c>
      <c r="VJ70" s="34">
        <v>0.62012682461471902</v>
      </c>
      <c r="VK70" s="34">
        <v>0.61552466264042005</v>
      </c>
      <c r="VL70" s="34">
        <v>0.61095246733361797</v>
      </c>
      <c r="VM70" s="34">
        <v>0.60641952157597101</v>
      </c>
      <c r="VN70" s="34">
        <v>0.60194634004596403</v>
      </c>
      <c r="VO70" s="34">
        <v>0.59755702448495907</v>
      </c>
      <c r="VP70" s="34">
        <v>0.59329183794467799</v>
      </c>
      <c r="VQ70" s="34">
        <v>0.58914232823285506</v>
      </c>
      <c r="VR70" s="34">
        <v>0.58509052351277302</v>
      </c>
      <c r="VS70" s="34">
        <v>0.58115410284484803</v>
      </c>
      <c r="VT70" s="34">
        <v>0.57737639892336001</v>
      </c>
      <c r="VU70" s="34">
        <v>0.573715472113007</v>
      </c>
      <c r="VV70" s="34">
        <v>0.57018205088997398</v>
      </c>
      <c r="VW70" s="34">
        <v>0.56673830332610498</v>
      </c>
      <c r="VX70" s="34">
        <v>0.56331385689753799</v>
      </c>
      <c r="VY70" s="34">
        <v>0.56002835023956099</v>
      </c>
      <c r="VZ70" s="34">
        <v>0.557082017308966</v>
      </c>
      <c r="WA70" s="34">
        <v>0.55444702212563501</v>
      </c>
      <c r="WB70" s="34">
        <v>0.55193806853775096</v>
      </c>
      <c r="WC70" s="34">
        <v>0.54949291097835795</v>
      </c>
      <c r="WD70" s="34">
        <v>0.54704081723888398</v>
      </c>
      <c r="WE70" s="34">
        <v>0.54449934321165505</v>
      </c>
      <c r="WF70" s="34">
        <v>0.54176572813282398</v>
      </c>
      <c r="WG70" s="34">
        <v>0.53896740922889097</v>
      </c>
      <c r="WH70" s="34">
        <v>0.53633621709073298</v>
      </c>
      <c r="WI70" s="34">
        <v>0.533855980659933</v>
      </c>
      <c r="WJ70" s="34">
        <v>0.53145710272466096</v>
      </c>
      <c r="WK70" s="34">
        <v>0.52920191860194099</v>
      </c>
      <c r="WL70" s="34">
        <v>0.52709190111999904</v>
      </c>
      <c r="WM70" s="34">
        <v>0.525104446199539</v>
      </c>
      <c r="WN70" s="34">
        <v>0.52331145158179904</v>
      </c>
      <c r="WO70" s="34">
        <v>0.52164860520387002</v>
      </c>
      <c r="WP70" s="34">
        <v>0.52008454681604599</v>
      </c>
      <c r="WQ70" s="34">
        <v>0.51886976384360406</v>
      </c>
      <c r="WR70" s="34">
        <v>0.51819194979970595</v>
      </c>
      <c r="WS70" s="34">
        <v>0.51786781647979796</v>
      </c>
      <c r="WT70" s="34">
        <v>0.51763914270079603</v>
      </c>
      <c r="WU70" s="34">
        <v>0.51743257764499506</v>
      </c>
      <c r="WV70" s="34">
        <v>0.51723669483212098</v>
      </c>
      <c r="WW70" s="34">
        <v>0.51701699941427604</v>
      </c>
      <c r="WX70" s="34">
        <v>0.51674569459835995</v>
      </c>
      <c r="WY70" s="34">
        <v>0.51644161196443106</v>
      </c>
      <c r="WZ70" s="34">
        <v>0.51608357667628801</v>
      </c>
      <c r="XA70" s="34">
        <v>0.51567287456530198</v>
      </c>
      <c r="XB70" s="34">
        <v>0.51524095653683</v>
      </c>
      <c r="XC70" s="34">
        <v>0.51474952845814803</v>
      </c>
      <c r="XD70" s="34">
        <v>0.51421121420764704</v>
      </c>
      <c r="XE70" s="34">
        <v>0.51365166058182499</v>
      </c>
      <c r="XF70" s="34">
        <v>0.51306141365799807</v>
      </c>
      <c r="XG70" s="34">
        <v>0.51244308405029804</v>
      </c>
      <c r="XH70" t="s">
        <v>843</v>
      </c>
      <c r="XI70" t="s">
        <v>1300</v>
      </c>
      <c r="XJ70" s="34">
        <v>0.60641612588483707</v>
      </c>
      <c r="XK70" s="34">
        <v>0.61161088491934501</v>
      </c>
      <c r="XL70" s="34">
        <v>0.61675273242302309</v>
      </c>
      <c r="XM70" s="34">
        <v>0.62175750168224098</v>
      </c>
      <c r="XN70" s="34">
        <v>0.626463462479244</v>
      </c>
      <c r="XO70" s="34">
        <v>0.63077091684745201</v>
      </c>
      <c r="XP70" s="34">
        <v>0.63455737172470306</v>
      </c>
      <c r="XQ70" s="34">
        <v>0.63770098731559499</v>
      </c>
      <c r="XR70" s="34">
        <v>0.64017893694713901</v>
      </c>
      <c r="XS70" s="34">
        <v>0.64213831412775602</v>
      </c>
      <c r="XT70" s="34">
        <v>0.64387517641564895</v>
      </c>
      <c r="XU70" s="34">
        <v>0.64528534796433201</v>
      </c>
      <c r="XV70" s="34">
        <v>0.64626075680760908</v>
      </c>
      <c r="XW70" s="34">
        <v>0.64687537501030501</v>
      </c>
      <c r="XX70" s="34">
        <v>0.64724138539643106</v>
      </c>
      <c r="XY70" s="34">
        <v>0.64741661392838201</v>
      </c>
      <c r="XZ70" s="34">
        <v>0.64719450457564409</v>
      </c>
      <c r="YA70" s="34">
        <v>0.646355415965845</v>
      </c>
      <c r="YB70" s="34">
        <v>0.64497958035476599</v>
      </c>
      <c r="YC70" s="34">
        <v>0.64345957931423992</v>
      </c>
      <c r="YD70" s="34">
        <v>0.6419468271682901</v>
      </c>
      <c r="YE70" s="34">
        <v>0.64072983146735596</v>
      </c>
      <c r="YF70" s="34">
        <v>0.63988388730838208</v>
      </c>
      <c r="YG70" s="34">
        <v>0.63885945458832605</v>
      </c>
      <c r="YH70" s="34">
        <v>0.63753579859698906</v>
      </c>
      <c r="YI70" s="34">
        <v>0.63607028484435102</v>
      </c>
      <c r="YJ70" s="34">
        <v>0.63454074849713893</v>
      </c>
      <c r="YK70" s="34">
        <v>0.63306932128898308</v>
      </c>
      <c r="YL70" s="34">
        <v>0.63169141594803202</v>
      </c>
      <c r="YM70" s="34">
        <v>0.6303562640457</v>
      </c>
      <c r="YN70" s="34">
        <v>0.62898588769078601</v>
      </c>
      <c r="YO70" s="34">
        <v>0.62754582659598002</v>
      </c>
      <c r="YP70" s="34">
        <v>0.62606678804400706</v>
      </c>
      <c r="YQ70" s="34">
        <v>0.62450571578724701</v>
      </c>
      <c r="YR70" s="34">
        <v>0.62251715774826399</v>
      </c>
      <c r="YS70" s="34">
        <v>0.619890066991861</v>
      </c>
      <c r="YT70" s="34">
        <v>0.61678583865028402</v>
      </c>
      <c r="YU70" s="34">
        <v>0.61337757951541494</v>
      </c>
      <c r="YV70" s="34">
        <v>0.60971137632547701</v>
      </c>
      <c r="YW70" s="34">
        <v>0.60576899757450808</v>
      </c>
      <c r="YX70" s="34">
        <v>0.60162719265406306</v>
      </c>
      <c r="YY70" s="34">
        <v>0.59737215227205598</v>
      </c>
      <c r="YZ70" s="34">
        <v>0.59294116878926506</v>
      </c>
      <c r="ZA70" s="34">
        <v>0.588310472360286</v>
      </c>
      <c r="ZB70" s="34">
        <v>0.58347912738172303</v>
      </c>
      <c r="ZC70" s="34">
        <v>0.57843825310320396</v>
      </c>
      <c r="ZD70" s="34">
        <v>0.57328617058895193</v>
      </c>
      <c r="ZE70" s="34">
        <v>0.56814850808647899</v>
      </c>
      <c r="ZF70" s="34">
        <v>0.56307676687544506</v>
      </c>
      <c r="ZG70" s="34">
        <v>0.55811750163281904</v>
      </c>
      <c r="ZH70" s="34">
        <v>0.55326452345798804</v>
      </c>
      <c r="ZI70" s="34">
        <v>0.54853900127940303</v>
      </c>
      <c r="ZJ70" s="34">
        <v>0.54398785192173005</v>
      </c>
      <c r="ZK70" s="34">
        <v>0.53956830171706893</v>
      </c>
      <c r="ZL70" s="34">
        <v>0.53524661085460401</v>
      </c>
      <c r="ZM70" s="34">
        <v>0.53105083342872494</v>
      </c>
      <c r="ZN70" s="34">
        <v>0.52700590787579804</v>
      </c>
      <c r="ZO70" s="34">
        <v>0.52307748161433498</v>
      </c>
      <c r="ZP70" s="34">
        <v>0.51932279443448004</v>
      </c>
      <c r="ZQ70" s="34">
        <v>0.51569914015543605</v>
      </c>
      <c r="ZR70" s="34">
        <v>0.51211921664045801</v>
      </c>
      <c r="ZS70" s="34">
        <v>0.50870372894765703</v>
      </c>
      <c r="ZT70" s="34">
        <v>0.50563106782240097</v>
      </c>
      <c r="ZU70" s="34">
        <v>0.50282821111134701</v>
      </c>
      <c r="ZV70" s="34">
        <v>0.50011827640418505</v>
      </c>
      <c r="ZW70" s="34">
        <v>0.49744225898417599</v>
      </c>
      <c r="ZX70" s="34">
        <v>0.494722168375613</v>
      </c>
      <c r="ZY70" s="34">
        <v>0.49187313653625997</v>
      </c>
      <c r="ZZ70" s="34">
        <v>0.48881097466307399</v>
      </c>
      <c r="AAA70" s="34">
        <v>0.485678651011826</v>
      </c>
      <c r="AAB70" s="34">
        <v>0.48271128265615798</v>
      </c>
      <c r="AAC70" s="34">
        <v>0.47988385468174699</v>
      </c>
      <c r="AAD70" s="34">
        <v>0.47713601578773401</v>
      </c>
      <c r="AAE70" s="34">
        <v>0.474531377286251</v>
      </c>
      <c r="AAF70" s="34">
        <v>0.47203369612609697</v>
      </c>
      <c r="AAG70" s="34">
        <v>0.46962949710692498</v>
      </c>
      <c r="AAH70" s="34">
        <v>0.467404067180132</v>
      </c>
      <c r="AAI70" s="34">
        <v>0.46532043919502897</v>
      </c>
      <c r="AAJ70" s="34">
        <v>0.463385144858038</v>
      </c>
      <c r="AAK70" s="34">
        <v>0.46185434495237504</v>
      </c>
      <c r="AAL70" s="34">
        <v>0.46089802805149999</v>
      </c>
      <c r="AAM70" s="34">
        <v>0.460334564106893</v>
      </c>
      <c r="AAN70" s="34">
        <v>0.45992034545544597</v>
      </c>
      <c r="AAO70" s="34">
        <v>0.45955805556898804</v>
      </c>
      <c r="AAP70" s="34">
        <v>0.459236594007354</v>
      </c>
      <c r="AAQ70" s="34">
        <v>0.45893845549575502</v>
      </c>
      <c r="AAR70" s="34">
        <v>0.45864213673071297</v>
      </c>
      <c r="AAS70" s="34">
        <v>0.45832797965294803</v>
      </c>
      <c r="AAT70" s="34">
        <v>0.45796622488647498</v>
      </c>
      <c r="AAU70" s="34">
        <v>0.45756878936355</v>
      </c>
      <c r="AAV70" s="34">
        <v>0.45714759562679802</v>
      </c>
      <c r="AAW70" s="34">
        <v>0.45668837749999097</v>
      </c>
      <c r="AAX70" s="34">
        <v>0.456212200735296</v>
      </c>
      <c r="AAY70" s="34">
        <v>0.45572438605803794</v>
      </c>
      <c r="AAZ70" s="34">
        <v>0.45519279716504202</v>
      </c>
      <c r="ABA70" s="34">
        <v>0.45464394285319898</v>
      </c>
      <c r="ABB70" s="34">
        <v>0.45407464240402901</v>
      </c>
      <c r="ABC70" s="34">
        <v>0.45347477846496803</v>
      </c>
      <c r="ABD70" s="34">
        <v>0.45286690640357002</v>
      </c>
      <c r="ABE70" s="34">
        <v>0.45228959040030903</v>
      </c>
      <c r="ABF70" s="34">
        <v>0.45171641297154203</v>
      </c>
      <c r="ABG70" t="s">
        <v>843</v>
      </c>
      <c r="ABH70" t="s">
        <v>843</v>
      </c>
      <c r="ABI70" t="s">
        <v>1300</v>
      </c>
      <c r="ABJ70" s="34">
        <v>0.53518207525773098</v>
      </c>
      <c r="ABK70" s="34">
        <v>0.54000230680649797</v>
      </c>
      <c r="ABL70" s="34">
        <v>0.54513958710267696</v>
      </c>
      <c r="ABM70" s="34">
        <v>0.55062221708129699</v>
      </c>
      <c r="ABN70" s="34">
        <v>0.55638103794923799</v>
      </c>
      <c r="ABO70" s="34">
        <v>0.56234210951306207</v>
      </c>
      <c r="ABP70" s="34">
        <v>0.56828107350294499</v>
      </c>
      <c r="ABQ70" s="34">
        <v>0.57392975120151501</v>
      </c>
      <c r="ABR70" s="34">
        <v>0.57913988273006101</v>
      </c>
      <c r="ABS70" s="34">
        <v>0.58395300153239194</v>
      </c>
      <c r="ABT70" s="34">
        <v>0.58849632046200906</v>
      </c>
      <c r="ABU70" s="34">
        <v>0.59264862386193495</v>
      </c>
      <c r="ABV70" s="34">
        <v>0.59630987966351801</v>
      </c>
      <c r="ABW70" s="34">
        <v>0.59961995477440899</v>
      </c>
      <c r="ABX70" s="34">
        <v>0.60265454875365099</v>
      </c>
      <c r="ABY70" s="34">
        <v>0.60548017850802904</v>
      </c>
      <c r="ABZ70" s="34">
        <v>0.60802949523831695</v>
      </c>
      <c r="ACA70" s="34">
        <v>0.610257153736257</v>
      </c>
      <c r="ACB70" s="34">
        <v>0.61215598760021794</v>
      </c>
      <c r="ACC70" s="34">
        <v>0.61393375181174503</v>
      </c>
      <c r="ACD70" s="34">
        <v>0.61574845723443095</v>
      </c>
      <c r="ACE70" s="34">
        <v>0.61754444206655201</v>
      </c>
      <c r="ACF70" s="34">
        <v>0.61895644500137004</v>
      </c>
      <c r="ACG70" s="34">
        <v>0.61943924347867996</v>
      </c>
      <c r="ACH70" s="34">
        <v>0.61922119254070307</v>
      </c>
      <c r="ACI70" s="34">
        <v>0.61870749391192492</v>
      </c>
      <c r="ACJ70" s="34">
        <v>0.61800781486020595</v>
      </c>
      <c r="ACK70" s="34">
        <v>0.61727949552196204</v>
      </c>
      <c r="ACL70" s="34">
        <v>0.61668220735662105</v>
      </c>
      <c r="ACM70" s="34">
        <v>0.61611443647001896</v>
      </c>
      <c r="ACN70" s="34">
        <v>0.61540678358766499</v>
      </c>
      <c r="ACO70" s="34">
        <v>0.61464152242891801</v>
      </c>
      <c r="ACP70" s="34">
        <v>0.61393829117198206</v>
      </c>
      <c r="ACQ70" s="34">
        <v>0.61334013115450903</v>
      </c>
      <c r="ACR70" s="34">
        <v>0.61277962841702294</v>
      </c>
      <c r="ACS70" s="34">
        <v>0.61218231701812198</v>
      </c>
      <c r="ACT70" s="34">
        <v>0.61153042187985196</v>
      </c>
      <c r="ACU70" s="34">
        <v>0.61084272764825098</v>
      </c>
      <c r="ACV70" s="34">
        <v>0.61007691446256107</v>
      </c>
      <c r="ACW70" s="34">
        <v>0.60892081302429402</v>
      </c>
      <c r="ACX70" s="34">
        <v>0.607149847661132</v>
      </c>
      <c r="ACY70" s="34">
        <v>0.60491729307089304</v>
      </c>
      <c r="ACZ70" s="34">
        <v>0.60239313608964207</v>
      </c>
      <c r="ADA70" s="34">
        <v>0.59960514065818105</v>
      </c>
      <c r="ADB70" s="34">
        <v>0.59653841012073994</v>
      </c>
      <c r="ADC70" s="34">
        <v>0.59327417482970901</v>
      </c>
      <c r="ADD70" s="34">
        <v>0.58987914327333602</v>
      </c>
      <c r="ADE70" s="34">
        <v>0.58629969134638404</v>
      </c>
      <c r="ADF70" s="34">
        <v>0.58253607856216705</v>
      </c>
      <c r="ADG70" s="34">
        <v>0.57856837897191493</v>
      </c>
      <c r="ADH70" s="34">
        <v>0.57437903160258197</v>
      </c>
      <c r="ADI70" s="34">
        <v>0.57006738051050898</v>
      </c>
      <c r="ADJ70" s="34">
        <v>0.56575026241053306</v>
      </c>
      <c r="ADK70" s="34">
        <v>0.56146041096678601</v>
      </c>
      <c r="ADL70" s="34">
        <v>0.55724755234128598</v>
      </c>
      <c r="ADM70" s="34">
        <v>0.55310785703593501</v>
      </c>
      <c r="ADN70" s="34">
        <v>0.54905836780931705</v>
      </c>
      <c r="ADO70" s="34">
        <v>0.545139573470935</v>
      </c>
      <c r="ADP70" s="34">
        <v>0.54131745291881106</v>
      </c>
      <c r="ADQ70" s="34">
        <v>0.53757360503053497</v>
      </c>
      <c r="ADR70" s="34">
        <v>0.53393870385695497</v>
      </c>
      <c r="ADS70" s="34">
        <v>0.530435654202985</v>
      </c>
      <c r="ADT70" s="34">
        <v>0.52703791557677104</v>
      </c>
      <c r="ADU70" s="34">
        <v>0.52379938866388298</v>
      </c>
      <c r="ADV70" s="34">
        <v>0.52065964902319306</v>
      </c>
      <c r="ADW70" s="34">
        <v>0.51753893071708901</v>
      </c>
      <c r="ADX70" s="34">
        <v>0.51456751689658398</v>
      </c>
      <c r="ADY70" s="34">
        <v>0.51193864281820201</v>
      </c>
      <c r="ADZ70" s="34">
        <v>0.509597220948659</v>
      </c>
      <c r="AEA70" s="34">
        <v>0.50736742380441202</v>
      </c>
      <c r="AEB70" s="34">
        <v>0.50518763858706206</v>
      </c>
      <c r="AEC70" s="34">
        <v>0.50297917110455204</v>
      </c>
      <c r="AED70" s="34">
        <v>0.50065012185328794</v>
      </c>
      <c r="AEE70" s="34">
        <v>0.49810416889348602</v>
      </c>
      <c r="AEF70" s="34">
        <v>0.49548509603051899</v>
      </c>
      <c r="AEG70" s="34">
        <v>0.49302751867727101</v>
      </c>
      <c r="AEH70" s="34">
        <v>0.490704986328306</v>
      </c>
      <c r="AEI70" s="34">
        <v>0.48844603546280602</v>
      </c>
      <c r="AEJ70" s="34">
        <v>0.48630275563082104</v>
      </c>
      <c r="AEK70" s="34">
        <v>0.484239147875906</v>
      </c>
      <c r="AEL70" s="34">
        <v>0.48223856407994098</v>
      </c>
      <c r="AEM70" s="34">
        <v>0.48038757940162197</v>
      </c>
      <c r="AEN70" s="34">
        <v>0.47865172871577799</v>
      </c>
      <c r="AEO70" s="34">
        <v>0.47703734751796395</v>
      </c>
      <c r="AEP70" s="34">
        <v>0.47579385788193201</v>
      </c>
      <c r="AEQ70" s="34">
        <v>0.47509983262378597</v>
      </c>
      <c r="AER70" s="34">
        <v>0.474777842316851</v>
      </c>
      <c r="AES70" s="34">
        <v>0.47456957167894798</v>
      </c>
      <c r="AET70" s="34">
        <v>0.47437842126414898</v>
      </c>
      <c r="AEU70" s="34">
        <v>0.47420332914138497</v>
      </c>
      <c r="AEV70" s="34">
        <v>0.47402138703528701</v>
      </c>
      <c r="AEW70" s="34">
        <v>0.47380480268732694</v>
      </c>
      <c r="AEX70" s="34">
        <v>0.47355450886945</v>
      </c>
      <c r="AEY70" s="34">
        <v>0.47324328977504998</v>
      </c>
      <c r="AEZ70" s="34">
        <v>0.47288342242725906</v>
      </c>
      <c r="AFA70" s="34">
        <v>0.47250362465965301</v>
      </c>
      <c r="AFB70" s="34">
        <v>0.47207672239621096</v>
      </c>
      <c r="AFC70" s="34">
        <v>0.47161486795463503</v>
      </c>
      <c r="AFD70" s="34">
        <v>0.471134166252558</v>
      </c>
      <c r="AFE70" s="34">
        <v>0.47061387362276202</v>
      </c>
      <c r="AFF70" s="34">
        <v>0.47006463710566898</v>
      </c>
      <c r="AFG70" t="s">
        <v>843</v>
      </c>
      <c r="AFH70" t="s">
        <v>843</v>
      </c>
      <c r="AFI70" s="34">
        <v>0.65254000000000001</v>
      </c>
      <c r="AFJ70" s="34">
        <v>0.63997999999999999</v>
      </c>
      <c r="AFK70" s="34">
        <v>0.66391999999999995</v>
      </c>
      <c r="AFL70" s="34">
        <v>0.66130999999999995</v>
      </c>
      <c r="AFM70" s="34">
        <v>0.67230999999999996</v>
      </c>
      <c r="AFN70" s="34">
        <v>0.66795000000000004</v>
      </c>
      <c r="AFO70" s="34">
        <v>0.66516999999999993</v>
      </c>
      <c r="AFP70" s="34">
        <v>0.6411</v>
      </c>
      <c r="AFQ70" s="34">
        <v>0.65266000000000002</v>
      </c>
      <c r="AFR70" s="34">
        <v>0.68867</v>
      </c>
      <c r="AFS70" s="34">
        <v>0.68435000000000001</v>
      </c>
      <c r="AFT70" s="34">
        <v>0.69236000000000009</v>
      </c>
      <c r="AFU70" s="34">
        <v>0.67876999999999998</v>
      </c>
      <c r="AFV70" s="34">
        <v>0.63686999999999994</v>
      </c>
      <c r="AFW70" s="34">
        <v>0.65307000000000004</v>
      </c>
      <c r="AFX70" s="34">
        <v>0.67774000000000001</v>
      </c>
      <c r="AFY70" s="34">
        <v>0.70023999999999997</v>
      </c>
      <c r="AFZ70" s="34">
        <v>0.66697000000000006</v>
      </c>
      <c r="AGA70" s="34">
        <v>0.68176000000000003</v>
      </c>
      <c r="AGB70" t="s">
        <v>843</v>
      </c>
      <c r="AGC70" t="s">
        <v>843</v>
      </c>
      <c r="AGD70" t="s">
        <v>843</v>
      </c>
      <c r="AGE70" t="s">
        <v>843</v>
      </c>
      <c r="AGF70" s="34">
        <v>2.1932622417807579E-2</v>
      </c>
      <c r="AGG70" t="s">
        <v>843</v>
      </c>
      <c r="AGH70" t="s">
        <v>843</v>
      </c>
      <c r="AGI70" t="s">
        <v>843</v>
      </c>
      <c r="AGJ70" t="s">
        <v>843</v>
      </c>
      <c r="AGK70" t="s">
        <v>843</v>
      </c>
      <c r="AGL70" t="s">
        <v>843</v>
      </c>
      <c r="AGM70" t="s">
        <v>843</v>
      </c>
      <c r="AGN70" t="s">
        <v>843</v>
      </c>
      <c r="AGO70" s="34">
        <v>0.48700000000000004</v>
      </c>
      <c r="AGP70" s="34">
        <v>2021</v>
      </c>
      <c r="AGQ70" t="s">
        <v>832</v>
      </c>
      <c r="AGR70" t="s">
        <v>843</v>
      </c>
      <c r="AGS70" s="34">
        <v>1.2E-2</v>
      </c>
      <c r="AGT70" s="34">
        <v>2021</v>
      </c>
      <c r="AGU70" t="s">
        <v>832</v>
      </c>
      <c r="AGV70" t="s">
        <v>843</v>
      </c>
      <c r="AGW70" s="34">
        <v>3.7000000000000005E-2</v>
      </c>
      <c r="AGX70" s="34">
        <v>2021</v>
      </c>
      <c r="AGY70" t="s">
        <v>832</v>
      </c>
      <c r="AGZ70" t="s">
        <v>843</v>
      </c>
      <c r="AHA70" s="34">
        <v>0.14300000000000002</v>
      </c>
      <c r="AHB70" s="34">
        <v>2021</v>
      </c>
      <c r="AHC70" t="s">
        <v>832</v>
      </c>
      <c r="AHD70" t="s">
        <v>843</v>
      </c>
      <c r="AHE70" s="34">
        <v>0.3</v>
      </c>
      <c r="AHF70" s="34">
        <v>2020</v>
      </c>
      <c r="AHG70" t="s">
        <v>832</v>
      </c>
      <c r="AHH70" t="s">
        <v>843</v>
      </c>
      <c r="AHI70" t="s">
        <v>830</v>
      </c>
      <c r="AHJ70" s="34">
        <v>0.18113425374031067</v>
      </c>
      <c r="AHK70" s="34">
        <v>0.1823585033416748</v>
      </c>
      <c r="AHL70" s="34">
        <v>0.18071222305297852</v>
      </c>
      <c r="AHM70" s="34">
        <v>0.18031178414821625</v>
      </c>
      <c r="AHN70" s="34">
        <v>0.16461066901683807</v>
      </c>
      <c r="AHO70" t="s">
        <v>843</v>
      </c>
      <c r="AHP70" s="34"/>
      <c r="AHQ70" s="34"/>
      <c r="AHR70" s="34"/>
      <c r="AHS70" s="34"/>
      <c r="AHT70" s="34"/>
      <c r="AHU70" t="s">
        <v>843</v>
      </c>
      <c r="AHV70" s="34">
        <v>0.19767837226390839</v>
      </c>
      <c r="AHW70" s="34">
        <v>0.19758667051792145</v>
      </c>
      <c r="AHX70" s="34">
        <v>0.18902160227298737</v>
      </c>
      <c r="AHY70" s="34">
        <v>0.18089652061462402</v>
      </c>
      <c r="AHZ70" s="34">
        <v>0.16254165768623352</v>
      </c>
      <c r="AIA70" t="s">
        <v>832</v>
      </c>
      <c r="AIB70" t="s">
        <v>843</v>
      </c>
      <c r="AIC70" s="34">
        <v>0.19703498482704163</v>
      </c>
      <c r="AID70" s="34">
        <v>0.19644469022750854</v>
      </c>
      <c r="AIE70" s="34">
        <v>0.18672472238540649</v>
      </c>
      <c r="AIF70" s="34">
        <v>0.1755119115114212</v>
      </c>
      <c r="AIG70" s="34">
        <v>0.16118825972080231</v>
      </c>
      <c r="AIH70" t="s">
        <v>924</v>
      </c>
      <c r="AII70" t="s">
        <v>843</v>
      </c>
      <c r="AIJ70" s="34">
        <v>0.19688749313354492</v>
      </c>
      <c r="AIK70" s="34">
        <v>0.19679465889930725</v>
      </c>
      <c r="AIL70" s="34">
        <v>0.18879100680351257</v>
      </c>
      <c r="AIM70" s="34">
        <v>0.18048401176929474</v>
      </c>
      <c r="AIN70" s="34">
        <v>0.16063998639583588</v>
      </c>
      <c r="AIO70" t="s">
        <v>1607</v>
      </c>
      <c r="AIP70" s="34">
        <v>0.20244333148002625</v>
      </c>
      <c r="AIQ70" t="s">
        <v>843</v>
      </c>
      <c r="AIR70" s="34">
        <v>0.20651</v>
      </c>
      <c r="AIS70" s="34">
        <v>0.20550000000000002</v>
      </c>
      <c r="AIT70" s="34">
        <v>0.20228000000000002</v>
      </c>
      <c r="AIU70" s="34">
        <v>0.20108000000000001</v>
      </c>
      <c r="AIV70" s="34">
        <v>0.20003000000000001</v>
      </c>
      <c r="AIW70" s="34">
        <v>0.19925999999999999</v>
      </c>
      <c r="AIX70" t="s">
        <v>843</v>
      </c>
      <c r="AIY70" s="34">
        <v>2.7440000000000003E-2</v>
      </c>
      <c r="AIZ70" s="34">
        <v>3.1560000000000005E-2</v>
      </c>
      <c r="AJA70" s="34">
        <v>3.2400000000000005E-2</v>
      </c>
      <c r="AJB70" s="34">
        <v>3.3399999999999999E-2</v>
      </c>
      <c r="AJC70" s="34">
        <v>3.2410000000000001E-2</v>
      </c>
      <c r="AJD70" s="34">
        <v>3.2419999999999997E-2</v>
      </c>
      <c r="AJE70" t="s">
        <v>843</v>
      </c>
      <c r="AJF70" s="34">
        <v>3.929794579744339E-2</v>
      </c>
      <c r="AJG70" s="34">
        <v>3.9635088294744492E-2</v>
      </c>
      <c r="AJH70" s="34">
        <v>3.6835119128227234E-2</v>
      </c>
      <c r="AJI70" s="34">
        <v>3.3184833824634552E-2</v>
      </c>
      <c r="AJJ70" s="34">
        <v>2.2312367334961891E-2</v>
      </c>
      <c r="AJK70" t="s">
        <v>830</v>
      </c>
      <c r="AJL70" t="s">
        <v>843</v>
      </c>
      <c r="AJM70" t="s">
        <v>843</v>
      </c>
      <c r="AJN70" s="34">
        <v>3.7753377109766006E-2</v>
      </c>
      <c r="AJO70" s="34">
        <v>3.2056797295808792E-2</v>
      </c>
      <c r="AJP70" s="34">
        <v>3.0035417526960373E-2</v>
      </c>
      <c r="AJQ70" s="34">
        <v>2.4623073637485504E-2</v>
      </c>
      <c r="AJR70" s="34">
        <v>4.2149264365434647E-2</v>
      </c>
      <c r="AJS70" t="s">
        <v>832</v>
      </c>
      <c r="AJT70" t="s">
        <v>843</v>
      </c>
      <c r="AJU70" t="s">
        <v>843</v>
      </c>
      <c r="AJV70" t="s">
        <v>843</v>
      </c>
      <c r="AJW70" s="34">
        <v>2.6214374229311943E-2</v>
      </c>
      <c r="AJX70" s="34">
        <v>2.7778476476669312E-2</v>
      </c>
      <c r="AJY70" s="34">
        <v>2.581217885017395E-2</v>
      </c>
      <c r="AJZ70" s="34">
        <v>2.2935071960091591E-2</v>
      </c>
      <c r="AKA70" s="34">
        <v>1.2733332812786102E-2</v>
      </c>
      <c r="AKB70" t="s">
        <v>830</v>
      </c>
      <c r="AKC70" t="s">
        <v>843</v>
      </c>
      <c r="AKD70" t="s">
        <v>843</v>
      </c>
      <c r="AKE70" t="s">
        <v>843</v>
      </c>
      <c r="AKF70" s="34">
        <v>2.6329603046178818E-2</v>
      </c>
      <c r="AKG70" s="34">
        <v>2.1769704297184944E-2</v>
      </c>
      <c r="AKH70" s="34">
        <v>2.1070720627903938E-2</v>
      </c>
      <c r="AKI70" s="34">
        <v>1.7271168529987335E-2</v>
      </c>
      <c r="AKJ70" s="34">
        <v>3.6948952823877335E-2</v>
      </c>
      <c r="AKK70" t="s">
        <v>832</v>
      </c>
      <c r="AKL70" t="s">
        <v>843</v>
      </c>
      <c r="AKM70" s="34">
        <v>12670</v>
      </c>
      <c r="AKN70" t="s">
        <v>832</v>
      </c>
      <c r="AKO70" t="s">
        <v>843</v>
      </c>
      <c r="AKP70" s="34">
        <v>12734.9931640625</v>
      </c>
      <c r="AKQ70" t="s">
        <v>830</v>
      </c>
      <c r="AKR70" t="s">
        <v>843</v>
      </c>
      <c r="AKS70" s="34">
        <v>13373.588830562099</v>
      </c>
      <c r="AKT70" t="s">
        <v>832</v>
      </c>
      <c r="AKU70" t="s">
        <v>843</v>
      </c>
      <c r="AKV70" s="34">
        <v>13198.8217168097</v>
      </c>
      <c r="AKW70" t="s">
        <v>832</v>
      </c>
      <c r="AKX70" t="s">
        <v>843</v>
      </c>
      <c r="AKY70" s="34">
        <v>0.14060582220554352</v>
      </c>
      <c r="AKZ70" s="34">
        <v>0.14285439252853394</v>
      </c>
      <c r="ALA70" s="34">
        <v>0.14565549790859222</v>
      </c>
      <c r="ALB70" s="34">
        <v>0.15642285346984863</v>
      </c>
      <c r="ALC70" s="34">
        <v>0.14320224523544312</v>
      </c>
      <c r="ALD70" t="s">
        <v>830</v>
      </c>
      <c r="ALE70" t="s">
        <v>843</v>
      </c>
      <c r="ALF70" t="s">
        <v>843</v>
      </c>
      <c r="ALG70" t="s">
        <v>843</v>
      </c>
      <c r="ALH70" s="34">
        <v>0.15640576183795929</v>
      </c>
      <c r="ALI70" s="34">
        <v>0.15709155797958374</v>
      </c>
      <c r="ALJ70" s="34">
        <v>0.15247908234596252</v>
      </c>
      <c r="ALK70" s="34">
        <v>0.15403689444065094</v>
      </c>
      <c r="ALL70" s="34">
        <v>0.14973129332065582</v>
      </c>
      <c r="ALM70" t="s">
        <v>832</v>
      </c>
    </row>
    <row r="71" spans="1:1001">
      <c r="A71" t="s">
        <v>512</v>
      </c>
      <c r="B71" t="s">
        <v>69</v>
      </c>
      <c r="C71" t="s">
        <v>258</v>
      </c>
      <c r="D71" s="34">
        <v>3.56430783867836E-2</v>
      </c>
      <c r="E71" t="s">
        <v>432</v>
      </c>
      <c r="F71" s="34">
        <v>4.1835062205791473E-2</v>
      </c>
      <c r="G71" t="s">
        <v>1464</v>
      </c>
      <c r="H71" s="34">
        <v>4.5184437185525894E-2</v>
      </c>
      <c r="I71" t="s">
        <v>1294</v>
      </c>
      <c r="J71" s="34">
        <v>4.4798228889703751E-2</v>
      </c>
      <c r="K71" t="s">
        <v>1521</v>
      </c>
      <c r="L71" s="34">
        <v>7.7876672148704529E-2</v>
      </c>
      <c r="M71" t="s">
        <v>432</v>
      </c>
      <c r="N71" s="34">
        <v>0.63864898681640625</v>
      </c>
      <c r="O71" s="34">
        <v>0.6775394082069397</v>
      </c>
      <c r="P71" t="s">
        <v>432</v>
      </c>
      <c r="Q71" s="34">
        <v>0.63864898681640625</v>
      </c>
      <c r="R71" t="s">
        <v>432</v>
      </c>
      <c r="S71" s="34">
        <v>0.66225540637969971</v>
      </c>
      <c r="T71" t="s">
        <v>432</v>
      </c>
      <c r="U71" s="34">
        <v>0.56932246685028076</v>
      </c>
      <c r="V71" t="s">
        <v>432</v>
      </c>
      <c r="W71" t="s">
        <v>843</v>
      </c>
      <c r="X71" t="s">
        <v>1464</v>
      </c>
      <c r="Y71" s="34">
        <v>0.67167264223098755</v>
      </c>
      <c r="Z71" s="34">
        <v>0.71118360757827759</v>
      </c>
      <c r="AA71" t="s">
        <v>1464</v>
      </c>
      <c r="AB71" s="34">
        <v>0.67167264223098755</v>
      </c>
      <c r="AC71" t="s">
        <v>1464</v>
      </c>
      <c r="AD71" s="34">
        <v>0.7212250828742981</v>
      </c>
      <c r="AE71" t="s">
        <v>1464</v>
      </c>
      <c r="AF71" s="34">
        <v>0.6347765326499939</v>
      </c>
      <c r="AG71" t="s">
        <v>1464</v>
      </c>
      <c r="AH71" t="s">
        <v>843</v>
      </c>
      <c r="AI71" t="s">
        <v>1294</v>
      </c>
      <c r="AJ71" s="34">
        <v>0.59600108861923218</v>
      </c>
      <c r="AK71" s="34">
        <v>0.61666250228881836</v>
      </c>
      <c r="AL71" t="s">
        <v>1294</v>
      </c>
      <c r="AM71" s="34">
        <v>0.59600108861923218</v>
      </c>
      <c r="AN71" t="s">
        <v>1294</v>
      </c>
      <c r="AO71" s="34">
        <v>0.67017191648483276</v>
      </c>
      <c r="AP71" t="s">
        <v>1294</v>
      </c>
      <c r="AQ71" s="34">
        <v>0.60084879398345947</v>
      </c>
      <c r="AR71" t="s">
        <v>1294</v>
      </c>
      <c r="AS71" t="s">
        <v>843</v>
      </c>
      <c r="AT71" t="s">
        <v>1521</v>
      </c>
      <c r="AU71" s="34">
        <v>0.59054577350616455</v>
      </c>
      <c r="AV71" s="34">
        <v>0.61303675174713135</v>
      </c>
      <c r="AW71" t="s">
        <v>1521</v>
      </c>
      <c r="AX71" s="34">
        <v>0.59054577350616455</v>
      </c>
      <c r="AY71" t="s">
        <v>1521</v>
      </c>
      <c r="AZ71" s="34">
        <v>0.66118776798248291</v>
      </c>
      <c r="BA71" t="s">
        <v>1521</v>
      </c>
      <c r="BB71" s="34">
        <v>0.59283757209777832</v>
      </c>
      <c r="BC71" t="s">
        <v>1521</v>
      </c>
      <c r="BD71" t="s">
        <v>843</v>
      </c>
      <c r="BE71" s="34">
        <v>0.56556081298790051</v>
      </c>
      <c r="BF71" t="s">
        <v>1594</v>
      </c>
      <c r="BG71" t="s">
        <v>843</v>
      </c>
      <c r="BH71" t="s">
        <v>432</v>
      </c>
      <c r="BI71" s="34">
        <v>3.9103524684906006</v>
      </c>
      <c r="BJ71" t="s">
        <v>819</v>
      </c>
      <c r="BK71" s="34">
        <v>4.866966724395752</v>
      </c>
      <c r="BL71" t="s">
        <v>1294</v>
      </c>
      <c r="BM71" s="34">
        <v>5.2099485397338867</v>
      </c>
      <c r="BN71" t="s">
        <v>1521</v>
      </c>
      <c r="BO71" s="34">
        <v>5.3963227272033691</v>
      </c>
      <c r="BP71" t="s">
        <v>843</v>
      </c>
      <c r="BQ71" s="34">
        <v>3.0782456398010254</v>
      </c>
      <c r="BR71" t="s">
        <v>830</v>
      </c>
      <c r="BS71" s="34">
        <v>2.2000000000000002</v>
      </c>
      <c r="BT71" t="s">
        <v>843</v>
      </c>
      <c r="BU71" s="34">
        <v>3.0207624435424805</v>
      </c>
      <c r="BV71" t="s">
        <v>1563</v>
      </c>
      <c r="BW71" t="s">
        <v>843</v>
      </c>
      <c r="BX71" s="34">
        <v>2.4063501358032227</v>
      </c>
      <c r="BY71" t="s">
        <v>924</v>
      </c>
      <c r="BZ71" t="s">
        <v>843</v>
      </c>
      <c r="CA71" t="s">
        <v>432</v>
      </c>
      <c r="CB71" s="34">
        <v>4.5016603544354439E-3</v>
      </c>
      <c r="CC71" s="34">
        <v>4.2997868731617928E-3</v>
      </c>
      <c r="CD71" s="34">
        <v>4.8430333845317364E-3</v>
      </c>
      <c r="CE71" s="34">
        <v>3.8022354710847139E-3</v>
      </c>
      <c r="CF71" s="34">
        <v>3.8022384978830814E-3</v>
      </c>
      <c r="CG71" t="s">
        <v>843</v>
      </c>
      <c r="CH71" t="s">
        <v>819</v>
      </c>
      <c r="CI71" s="34">
        <v>1.0031804442405701E-2</v>
      </c>
      <c r="CJ71" s="34">
        <v>1.0710975155234337E-2</v>
      </c>
      <c r="CK71" s="34">
        <v>1.1499229818582535E-2</v>
      </c>
      <c r="CL71" s="34">
        <v>1.2012213468551636E-2</v>
      </c>
      <c r="CM71" s="34">
        <v>1.2452197261154652E-2</v>
      </c>
      <c r="CN71" t="s">
        <v>843</v>
      </c>
      <c r="CO71" t="s">
        <v>1294</v>
      </c>
      <c r="CP71" s="34">
        <v>1.0743697173893452E-2</v>
      </c>
      <c r="CQ71" s="34">
        <v>1.1494513601064682E-2</v>
      </c>
      <c r="CR71" s="34">
        <v>1.2131188996136189E-2</v>
      </c>
      <c r="CS71" s="34">
        <v>1.2645924463868141E-2</v>
      </c>
      <c r="CT71" s="34">
        <v>1.3033541850745678E-2</v>
      </c>
      <c r="CU71" t="s">
        <v>843</v>
      </c>
      <c r="CV71" t="s">
        <v>1521</v>
      </c>
      <c r="CW71" s="34">
        <v>1.1292355135083199E-2</v>
      </c>
      <c r="CX71" s="34">
        <v>1.2011650949716568E-2</v>
      </c>
      <c r="CY71" s="34">
        <v>1.252435427159071E-2</v>
      </c>
      <c r="CZ71" s="34">
        <v>1.3036495074629784E-2</v>
      </c>
      <c r="DA71" s="34">
        <v>1.3436063192784786E-2</v>
      </c>
      <c r="DB71" t="s">
        <v>843</v>
      </c>
      <c r="DC71" s="34">
        <v>9.1816482543945313</v>
      </c>
      <c r="DD71" s="34">
        <v>9.7694635391235352</v>
      </c>
      <c r="DE71" s="34">
        <v>10.441116333007813</v>
      </c>
      <c r="DF71" s="34">
        <v>11.248928070068359</v>
      </c>
      <c r="DG71" s="34">
        <v>12.132179260253906</v>
      </c>
      <c r="DH71" t="s">
        <v>1464</v>
      </c>
      <c r="DI71" t="s">
        <v>843</v>
      </c>
      <c r="DJ71" s="34">
        <v>9.5386390686035156</v>
      </c>
      <c r="DK71" s="34">
        <v>10.162995338439941</v>
      </c>
      <c r="DL71" s="34">
        <v>10.914551734924316</v>
      </c>
      <c r="DM71" s="34">
        <v>11.768702507019043</v>
      </c>
      <c r="DN71" s="34">
        <v>12.698550224304199</v>
      </c>
      <c r="DO71" t="s">
        <v>1294</v>
      </c>
      <c r="DP71" t="s">
        <v>843</v>
      </c>
      <c r="DQ71" s="34">
        <v>13.090744972229004</v>
      </c>
      <c r="DR71" t="s">
        <v>1521</v>
      </c>
      <c r="DS71" t="s">
        <v>843</v>
      </c>
      <c r="DT71" t="s">
        <v>843</v>
      </c>
      <c r="DU71" s="34">
        <v>11.4</v>
      </c>
      <c r="DV71" t="s">
        <v>1461</v>
      </c>
      <c r="DW71" t="s">
        <v>843</v>
      </c>
      <c r="DX71" t="s">
        <v>843</v>
      </c>
      <c r="DY71" t="s">
        <v>432</v>
      </c>
      <c r="DZ71" s="34">
        <v>-5.2371728233993053E-3</v>
      </c>
      <c r="EA71" s="34">
        <v>1.250334270298481E-2</v>
      </c>
      <c r="EB71" s="34">
        <v>1.1767381802201271E-2</v>
      </c>
      <c r="EC71" s="34">
        <v>-7.2288890369236469E-3</v>
      </c>
      <c r="ED71" s="34">
        <v>1.8093636026605964E-3</v>
      </c>
      <c r="EE71" t="s">
        <v>843</v>
      </c>
      <c r="EF71" t="s">
        <v>819</v>
      </c>
      <c r="EG71" s="34">
        <v>8.0455457791686058E-3</v>
      </c>
      <c r="EH71" s="34">
        <v>-1.2616310268640518E-3</v>
      </c>
      <c r="EI71" s="34">
        <v>-1.6088169068098068E-2</v>
      </c>
      <c r="EJ71" s="34">
        <v>-1.0144859552383423E-2</v>
      </c>
      <c r="EK71" s="34">
        <v>-3.4375902265310287E-2</v>
      </c>
      <c r="EL71" t="s">
        <v>843</v>
      </c>
      <c r="EM71" t="s">
        <v>1294</v>
      </c>
      <c r="EN71" s="34">
        <v>3.4670007880777121E-3</v>
      </c>
      <c r="EO71" s="34">
        <v>-6.8931817077100277E-4</v>
      </c>
      <c r="EP71" s="34">
        <v>-5.2785985171794891E-3</v>
      </c>
      <c r="EQ71" s="34">
        <v>1.0161574929952621E-2</v>
      </c>
      <c r="ER71" s="34">
        <v>2.5013251230120659E-2</v>
      </c>
      <c r="ES71" t="s">
        <v>843</v>
      </c>
      <c r="ET71" t="s">
        <v>1521</v>
      </c>
      <c r="EU71" s="34">
        <v>1.5831377822905779E-3</v>
      </c>
      <c r="EV71" s="34">
        <v>-2.9958358500152826E-3</v>
      </c>
      <c r="EW71" s="34">
        <v>3.3407548908144236E-3</v>
      </c>
      <c r="EX71" s="34">
        <v>9.0338950976729393E-3</v>
      </c>
      <c r="EY71" s="34">
        <v>-2.4464002344757318E-3</v>
      </c>
      <c r="EZ71" t="s">
        <v>843</v>
      </c>
      <c r="FA71" t="s">
        <v>1594</v>
      </c>
      <c r="FB71" s="34">
        <v>3.5561386030167341E-3</v>
      </c>
      <c r="FC71" s="34">
        <v>-1.8659620545804501E-3</v>
      </c>
      <c r="FD71" s="34">
        <v>4.7362376935780048E-3</v>
      </c>
      <c r="FE71" s="34">
        <v>5.0770365633070469E-3</v>
      </c>
      <c r="FF71" s="34">
        <v>8.8584333658218384E-2</v>
      </c>
      <c r="FG71" t="s">
        <v>843</v>
      </c>
      <c r="FH71" s="34">
        <v>4.0495963767170906E-3</v>
      </c>
      <c r="FI71" s="34">
        <v>-1.9325026078149676E-3</v>
      </c>
      <c r="FJ71" s="34">
        <v>4.3632709421217442E-3</v>
      </c>
      <c r="FK71" s="34">
        <v>5.1901037804782391E-3</v>
      </c>
      <c r="FL71" s="34">
        <v>8.2021258771419525E-2</v>
      </c>
      <c r="FM71" t="s">
        <v>843</v>
      </c>
      <c r="FN71" t="s">
        <v>843</v>
      </c>
      <c r="FO71" s="34">
        <v>0.68425000000000002</v>
      </c>
      <c r="FP71" t="s">
        <v>1462</v>
      </c>
      <c r="FQ71" t="s">
        <v>843</v>
      </c>
      <c r="FR71" t="s">
        <v>843</v>
      </c>
      <c r="FS71" s="34">
        <v>0.72983000000000009</v>
      </c>
      <c r="FT71" t="s">
        <v>1462</v>
      </c>
      <c r="FU71" t="s">
        <v>843</v>
      </c>
      <c r="FV71" t="s">
        <v>843</v>
      </c>
      <c r="FW71" s="34">
        <v>0.63741999999999999</v>
      </c>
      <c r="FX71" t="s">
        <v>1462</v>
      </c>
      <c r="FY71" t="s">
        <v>843</v>
      </c>
      <c r="FZ71" s="34">
        <v>-2.8784284368157387E-2</v>
      </c>
      <c r="GA71" s="34">
        <v>-2.1703271195292473E-2</v>
      </c>
      <c r="GB71" s="34">
        <v>7.3842895217239857E-3</v>
      </c>
      <c r="GC71" s="34">
        <v>2.7653157711029053E-2</v>
      </c>
      <c r="GD71" s="34">
        <v>3.0390962958335876E-2</v>
      </c>
      <c r="GE71" t="s">
        <v>830</v>
      </c>
      <c r="GF71" t="s">
        <v>843</v>
      </c>
      <c r="GG71" s="34">
        <v>-2.8950667008757591E-2</v>
      </c>
      <c r="GH71" s="34">
        <v>-2.1782267838716507E-2</v>
      </c>
      <c r="GI71" s="34">
        <v>8.3307363092899323E-3</v>
      </c>
      <c r="GJ71" s="34">
        <v>2.749316394329071E-2</v>
      </c>
      <c r="GK71" s="34">
        <v>2.7725191786885262E-2</v>
      </c>
      <c r="GL71" t="s">
        <v>832</v>
      </c>
      <c r="GM71" t="s">
        <v>843</v>
      </c>
      <c r="GN71" s="34"/>
      <c r="GO71" t="s">
        <v>1460</v>
      </c>
      <c r="GP71" t="s">
        <v>843</v>
      </c>
      <c r="GQ71" t="s">
        <v>843</v>
      </c>
      <c r="GR71" s="34">
        <v>3.8419719785451889E-2</v>
      </c>
      <c r="GS71" s="34">
        <v>3.7142902612686157E-2</v>
      </c>
      <c r="GT71" s="34">
        <v>2.4439234286546707E-2</v>
      </c>
      <c r="GU71" s="34">
        <v>2.0508786663413048E-2</v>
      </c>
      <c r="GV71" s="34">
        <v>6.4255677163600922E-2</v>
      </c>
      <c r="GW71" t="s">
        <v>832</v>
      </c>
      <c r="GX71" t="s">
        <v>843</v>
      </c>
      <c r="GY71" t="s">
        <v>843</v>
      </c>
      <c r="GZ71" t="s">
        <v>843</v>
      </c>
      <c r="HA71" t="s">
        <v>843</v>
      </c>
      <c r="HB71" t="s">
        <v>843</v>
      </c>
      <c r="HC71" t="s">
        <v>843</v>
      </c>
      <c r="HD71" t="s">
        <v>843</v>
      </c>
      <c r="HE71" t="s">
        <v>843</v>
      </c>
      <c r="HF71" t="s">
        <v>843</v>
      </c>
      <c r="HG71" t="s">
        <v>843</v>
      </c>
      <c r="HH71" s="34">
        <v>4548434</v>
      </c>
      <c r="HI71" s="34">
        <v>4506759</v>
      </c>
      <c r="HJ71" s="34">
        <v>4482868</v>
      </c>
      <c r="HK71" s="34">
        <v>4461139</v>
      </c>
      <c r="HL71" s="34">
        <v>4443350</v>
      </c>
      <c r="HM71" s="34">
        <v>4429681</v>
      </c>
      <c r="HN71" s="34">
        <v>4417560</v>
      </c>
      <c r="HO71" s="34">
        <v>4405532</v>
      </c>
      <c r="HP71" s="34">
        <v>4393664</v>
      </c>
      <c r="HQ71" s="34">
        <v>4382130</v>
      </c>
      <c r="HR71" s="34">
        <v>4368682</v>
      </c>
      <c r="HS71" s="34">
        <v>4351842</v>
      </c>
      <c r="HT71" s="34">
        <v>4331595</v>
      </c>
      <c r="HU71" s="34">
        <v>4308854</v>
      </c>
      <c r="HV71" s="34">
        <v>4283972</v>
      </c>
      <c r="HW71" s="34">
        <v>4254815</v>
      </c>
      <c r="HX71" s="34">
        <v>4223751</v>
      </c>
      <c r="HY71" s="34">
        <v>4192466.9999999995</v>
      </c>
      <c r="HZ71" s="34">
        <v>4160484.9999999995</v>
      </c>
      <c r="IA71" s="34">
        <v>4129752.0000000005</v>
      </c>
      <c r="IB71" s="34">
        <v>4096868.9999999995</v>
      </c>
      <c r="IC71" s="34">
        <v>4060135</v>
      </c>
      <c r="ID71" s="34">
        <v>4030358</v>
      </c>
      <c r="IE71" s="34">
        <v>4008617</v>
      </c>
      <c r="IF71" s="34">
        <v>3986627</v>
      </c>
      <c r="IG71" s="34">
        <v>3964392</v>
      </c>
      <c r="IH71" s="34">
        <v>3941961</v>
      </c>
      <c r="II71" s="34">
        <v>3919328</v>
      </c>
      <c r="IJ71" s="34">
        <v>3896470</v>
      </c>
      <c r="IK71" s="34">
        <v>3873407</v>
      </c>
      <c r="IL71" s="34">
        <v>3850140</v>
      </c>
      <c r="IM71" s="34">
        <v>3826638</v>
      </c>
      <c r="IN71" s="34">
        <v>3802838</v>
      </c>
      <c r="IO71" s="34">
        <v>3778659</v>
      </c>
      <c r="IP71" s="34">
        <v>3754157</v>
      </c>
      <c r="IQ71" s="34">
        <v>3729368</v>
      </c>
      <c r="IR71" s="34">
        <v>3704237</v>
      </c>
      <c r="IS71" s="34">
        <v>3678832</v>
      </c>
      <c r="IT71" s="34">
        <v>3653156</v>
      </c>
      <c r="IU71" s="34">
        <v>3627181</v>
      </c>
      <c r="IV71" s="34">
        <v>3600992</v>
      </c>
      <c r="IW71" s="34">
        <v>3574556</v>
      </c>
      <c r="IX71" s="34">
        <v>3547938</v>
      </c>
      <c r="IY71" s="34">
        <v>3521261</v>
      </c>
      <c r="IZ71" s="34">
        <v>3494484</v>
      </c>
      <c r="JA71" s="34">
        <v>3467671</v>
      </c>
      <c r="JB71" s="34">
        <v>3440872</v>
      </c>
      <c r="JC71" s="34">
        <v>3414044</v>
      </c>
      <c r="JD71" s="34">
        <v>3387150</v>
      </c>
      <c r="JE71" s="34">
        <v>3360287</v>
      </c>
      <c r="JF71" s="34">
        <v>3333425</v>
      </c>
      <c r="JG71" s="34">
        <v>3306548</v>
      </c>
      <c r="JH71" s="34">
        <v>3279714</v>
      </c>
      <c r="JI71" s="34">
        <v>3252905</v>
      </c>
      <c r="JJ71" s="34">
        <v>3226197</v>
      </c>
      <c r="JK71" s="34">
        <v>3199548</v>
      </c>
      <c r="JL71" s="34">
        <v>3172997</v>
      </c>
      <c r="JM71" s="34">
        <v>3146529</v>
      </c>
      <c r="JN71" s="34">
        <v>3120061</v>
      </c>
      <c r="JO71" s="34">
        <v>3093593</v>
      </c>
      <c r="JP71" s="34">
        <v>3067081</v>
      </c>
      <c r="JQ71" s="34">
        <v>3040516</v>
      </c>
      <c r="JR71" s="34">
        <v>3013916</v>
      </c>
      <c r="JS71" s="34">
        <v>2987313</v>
      </c>
      <c r="JT71" s="34">
        <v>2960707</v>
      </c>
      <c r="JU71" s="34">
        <v>2934086</v>
      </c>
      <c r="JV71" s="34">
        <v>2907437</v>
      </c>
      <c r="JW71" s="34">
        <v>2880776</v>
      </c>
      <c r="JX71" s="34">
        <v>2854157</v>
      </c>
      <c r="JY71" s="34">
        <v>2827595</v>
      </c>
      <c r="JZ71" s="34">
        <v>2801047</v>
      </c>
      <c r="KA71" s="34">
        <v>2774559</v>
      </c>
      <c r="KB71" s="34">
        <v>2748160</v>
      </c>
      <c r="KC71" s="34">
        <v>2721877</v>
      </c>
      <c r="KD71" s="34">
        <v>2695774</v>
      </c>
      <c r="KE71" s="34">
        <v>2669861</v>
      </c>
      <c r="KF71" s="34">
        <v>2644153</v>
      </c>
      <c r="KG71" s="34">
        <v>2618691</v>
      </c>
      <c r="KH71" s="34">
        <v>2593485</v>
      </c>
      <c r="KI71" s="34">
        <v>2568590</v>
      </c>
      <c r="KJ71" s="34">
        <v>2544047</v>
      </c>
      <c r="KK71" s="34">
        <v>2519863</v>
      </c>
      <c r="KL71" s="34">
        <v>2496019</v>
      </c>
      <c r="KM71" s="34">
        <v>2472515</v>
      </c>
      <c r="KN71" s="34">
        <v>2449365</v>
      </c>
      <c r="KO71" s="34">
        <v>2426537</v>
      </c>
      <c r="KP71" s="34">
        <v>2403979</v>
      </c>
      <c r="KQ71" s="34">
        <v>2381678</v>
      </c>
      <c r="KR71" s="34">
        <v>2359657</v>
      </c>
      <c r="KS71" s="34">
        <v>2337937</v>
      </c>
      <c r="KT71" s="34">
        <v>2316445</v>
      </c>
      <c r="KU71" s="34">
        <v>2295148</v>
      </c>
      <c r="KV71" s="34">
        <v>2274086</v>
      </c>
      <c r="KW71" s="34">
        <v>2253229</v>
      </c>
      <c r="KX71" s="34">
        <v>2232590</v>
      </c>
      <c r="KY71" s="34">
        <v>2212198</v>
      </c>
      <c r="KZ71" s="34">
        <v>2192059</v>
      </c>
      <c r="LA71" s="34">
        <v>2172148</v>
      </c>
      <c r="LB71" s="34">
        <v>2152490</v>
      </c>
      <c r="LC71" s="34">
        <v>2133088</v>
      </c>
      <c r="LD71" s="34">
        <v>2113899</v>
      </c>
      <c r="LE71" t="s">
        <v>843</v>
      </c>
      <c r="LF71" t="s">
        <v>843</v>
      </c>
      <c r="LG71" t="s">
        <v>843</v>
      </c>
      <c r="LH71" s="34">
        <v>-1.2431113049387932E-2</v>
      </c>
      <c r="LI71" s="34">
        <v>-9.2047275975346565E-3</v>
      </c>
      <c r="LJ71" s="34">
        <v>-5.3152497857809067E-3</v>
      </c>
      <c r="LK71" s="34">
        <v>-4.8589054495096207E-3</v>
      </c>
      <c r="LL71" s="34">
        <v>-3.9955182000994682E-3</v>
      </c>
      <c r="LM71" s="34">
        <v>-3.0810239259153605E-3</v>
      </c>
      <c r="LN71" s="34">
        <v>-2.7400648687034845E-3</v>
      </c>
      <c r="LO71" s="34">
        <v>-2.7264836244285107E-3</v>
      </c>
      <c r="LP71" s="34">
        <v>-2.6975208893418312E-3</v>
      </c>
      <c r="LQ71" s="34">
        <v>-2.6285955682396889E-3</v>
      </c>
      <c r="LR71" s="34">
        <v>-3.0735458713024855E-3</v>
      </c>
      <c r="LS71" s="34">
        <v>-3.8621579296886921E-3</v>
      </c>
      <c r="LT71" s="34">
        <v>-4.6633691526949406E-3</v>
      </c>
      <c r="LU71" s="34">
        <v>-5.2638589404523373E-3</v>
      </c>
      <c r="LV71" s="34">
        <v>-5.7913586497306824E-3</v>
      </c>
      <c r="LW71" s="34">
        <v>-6.8293339572846889E-3</v>
      </c>
      <c r="LX71" s="34">
        <v>-7.327686995267868E-3</v>
      </c>
      <c r="LY71" s="34">
        <v>-7.4342521838843822E-3</v>
      </c>
      <c r="LZ71" s="34">
        <v>-7.6576895080506802E-3</v>
      </c>
      <c r="MA71" s="34">
        <v>-7.4142972007393837E-3</v>
      </c>
      <c r="MB71" s="34">
        <v>-7.9943332821130753E-3</v>
      </c>
      <c r="MC71" s="34">
        <v>-9.0067991986870766E-3</v>
      </c>
      <c r="MD71" s="34">
        <v>-7.3610185645520687E-3</v>
      </c>
      <c r="ME71" s="34">
        <v>-5.4089115001261234E-3</v>
      </c>
      <c r="MF71" s="34">
        <v>-5.5007841438055038E-3</v>
      </c>
      <c r="MG71" s="34">
        <v>-5.5930083617568016E-3</v>
      </c>
      <c r="MH71" s="34">
        <v>-5.6741861626505852E-3</v>
      </c>
      <c r="MI71" s="34">
        <v>-5.7581048458814621E-3</v>
      </c>
      <c r="MJ71" s="34">
        <v>-5.8491956442594528E-3</v>
      </c>
      <c r="MK71" s="34">
        <v>-5.9365336783230305E-3</v>
      </c>
      <c r="ML71" s="34">
        <v>-6.0249702073633671E-3</v>
      </c>
      <c r="MM71" s="34">
        <v>-6.1229001730680466E-3</v>
      </c>
      <c r="MN71" s="34">
        <v>-6.2389806844294071E-3</v>
      </c>
      <c r="MO71" s="34">
        <v>-6.3784453086555004E-3</v>
      </c>
      <c r="MP71" s="34">
        <v>-6.5054255537688732E-3</v>
      </c>
      <c r="MQ71" s="34">
        <v>-6.6249771043658257E-3</v>
      </c>
      <c r="MR71" s="34">
        <v>-6.7614829167723656E-3</v>
      </c>
      <c r="MS71" s="34">
        <v>-6.8819890730082989E-3</v>
      </c>
      <c r="MT71" s="34">
        <v>-7.0038591511547565E-3</v>
      </c>
      <c r="MU71" s="34">
        <v>-7.1356887929141521E-3</v>
      </c>
      <c r="MV71" s="34">
        <v>-7.2463992983102798E-3</v>
      </c>
      <c r="MW71" s="34">
        <v>-7.3683904483914375E-3</v>
      </c>
      <c r="MX71" s="34">
        <v>-7.4743828736245632E-3</v>
      </c>
      <c r="MY71" s="34">
        <v>-7.5474255718290806E-3</v>
      </c>
      <c r="MZ71" s="34">
        <v>-7.6334387995302677E-3</v>
      </c>
      <c r="NA71" s="34">
        <v>-7.7025382779538631E-3</v>
      </c>
      <c r="NB71" s="34">
        <v>-7.7582593075931072E-3</v>
      </c>
      <c r="NC71" s="34">
        <v>-7.8274151310324669E-3</v>
      </c>
      <c r="ND71" s="34">
        <v>-7.9086525365710258E-3</v>
      </c>
      <c r="NE71" s="34">
        <v>-7.9624727368354797E-3</v>
      </c>
      <c r="NF71" s="34">
        <v>-8.0260830000042915E-3</v>
      </c>
      <c r="NG71" s="34">
        <v>-8.0955587327480316E-3</v>
      </c>
      <c r="NH71" s="34">
        <v>-8.1485211849212646E-3</v>
      </c>
      <c r="NI71" s="34">
        <v>-8.2077803090214729E-3</v>
      </c>
      <c r="NJ71" s="34">
        <v>-8.2443989813327789E-3</v>
      </c>
      <c r="NK71" s="34">
        <v>-8.2944938912987709E-3</v>
      </c>
      <c r="NL71" s="34">
        <v>-8.3329826593399048E-3</v>
      </c>
      <c r="NM71" s="34">
        <v>-8.3766262978315353E-3</v>
      </c>
      <c r="NN71" s="34">
        <v>-8.4473872557282448E-3</v>
      </c>
      <c r="NO71" s="34">
        <v>-8.5193542763590813E-3</v>
      </c>
      <c r="NP71" s="34">
        <v>-8.6069032549858093E-3</v>
      </c>
      <c r="NQ71" s="34">
        <v>-8.6990566924214363E-3</v>
      </c>
      <c r="NR71" s="34">
        <v>-8.7870080024003983E-3</v>
      </c>
      <c r="NS71" s="34">
        <v>-8.865908719599247E-3</v>
      </c>
      <c r="NT71" s="34">
        <v>-8.9462297037243843E-3</v>
      </c>
      <c r="NU71" s="34">
        <v>-9.0321004390716553E-3</v>
      </c>
      <c r="NV71" s="34">
        <v>-9.1240536421537399E-3</v>
      </c>
      <c r="NW71" s="34">
        <v>-9.2122349888086319E-3</v>
      </c>
      <c r="NX71" s="34">
        <v>-9.2831738293170929E-3</v>
      </c>
      <c r="NY71" s="34">
        <v>-9.3500008806586266E-3</v>
      </c>
      <c r="NZ71" s="34">
        <v>-9.4332508742809296E-3</v>
      </c>
      <c r="OA71" s="34">
        <v>-9.5014600083231926E-3</v>
      </c>
      <c r="OB71" s="34">
        <v>-9.5602190122008324E-3</v>
      </c>
      <c r="OC71" s="34">
        <v>-9.6098808571696281E-3</v>
      </c>
      <c r="OD71" s="34">
        <v>-9.6363546326756477E-3</v>
      </c>
      <c r="OE71" s="34">
        <v>-9.6589503809809685E-3</v>
      </c>
      <c r="OF71" s="34">
        <v>-9.6756238490343094E-3</v>
      </c>
      <c r="OG71" s="34">
        <v>-9.6762124449014664E-3</v>
      </c>
      <c r="OH71" s="34">
        <v>-9.6720438450574875E-3</v>
      </c>
      <c r="OI71" s="34">
        <v>-9.6454210579395294E-3</v>
      </c>
      <c r="OJ71" s="34">
        <v>-9.6009904518723488E-3</v>
      </c>
      <c r="OK71" s="34">
        <v>-9.5515847206115723E-3</v>
      </c>
      <c r="OL71" s="34">
        <v>-9.5074726268649101E-3</v>
      </c>
      <c r="OM71" s="34">
        <v>-9.4612110406160355E-3</v>
      </c>
      <c r="ON71" s="34">
        <v>-9.4070443883538246E-3</v>
      </c>
      <c r="OO71" s="34">
        <v>-9.3636689707636833E-3</v>
      </c>
      <c r="OP71" s="34">
        <v>-9.3398569151759148E-3</v>
      </c>
      <c r="OQ71" s="34">
        <v>-9.3200001865625381E-3</v>
      </c>
      <c r="OR71" s="34">
        <v>-9.2890113592147827E-3</v>
      </c>
      <c r="OS71" s="34">
        <v>-9.2473533004522324E-3</v>
      </c>
      <c r="OT71" s="34">
        <v>-9.2352339997887611E-3</v>
      </c>
      <c r="OU71" s="34">
        <v>-9.2363534495234489E-3</v>
      </c>
      <c r="OV71" s="34">
        <v>-9.2191155999898911E-3</v>
      </c>
      <c r="OW71" s="34">
        <v>-9.2139150947332382E-3</v>
      </c>
      <c r="OX71" s="34">
        <v>-9.2019522562623024E-3</v>
      </c>
      <c r="OY71" s="34">
        <v>-9.1757550835609436E-3</v>
      </c>
      <c r="OZ71" s="34">
        <v>-9.1453064233064651E-3</v>
      </c>
      <c r="PA71" s="34">
        <v>-9.1247446835041046E-3</v>
      </c>
      <c r="PB71" s="34">
        <v>-9.0912282466888428E-3</v>
      </c>
      <c r="PC71" s="34">
        <v>-9.0546160936355591E-3</v>
      </c>
      <c r="PD71" s="34">
        <v>-9.0365856885910034E-3</v>
      </c>
      <c r="PE71" t="s">
        <v>1300</v>
      </c>
      <c r="PF71" t="s">
        <v>843</v>
      </c>
      <c r="PG71" t="s">
        <v>843</v>
      </c>
      <c r="PH71" t="s">
        <v>843</v>
      </c>
      <c r="PI71" t="s">
        <v>843</v>
      </c>
      <c r="PJ71" t="s">
        <v>1300</v>
      </c>
      <c r="PK71" s="34">
        <v>0.47998541593551636</v>
      </c>
      <c r="PL71" s="34">
        <v>0.47956237196922302</v>
      </c>
      <c r="PM71" s="34">
        <v>0.47954457998275757</v>
      </c>
      <c r="PN71" s="34">
        <v>0.47958919405937195</v>
      </c>
      <c r="PO71" s="34">
        <v>0.47969639301300049</v>
      </c>
      <c r="PP71" s="34">
        <v>0.47985035181045532</v>
      </c>
      <c r="PQ71" s="34">
        <v>0.48005777597427368</v>
      </c>
      <c r="PR71" s="34">
        <v>0.48031339049339294</v>
      </c>
      <c r="PS71" s="34">
        <v>0.48058569431304932</v>
      </c>
      <c r="PT71" s="34">
        <v>0.48090997338294983</v>
      </c>
      <c r="PU71" s="34">
        <v>0.48132112622261047</v>
      </c>
      <c r="PV71" s="34">
        <v>0.48177140951156616</v>
      </c>
      <c r="PW71" s="34">
        <v>0.48222976922988892</v>
      </c>
      <c r="PX71" s="34">
        <v>0.48271164298057556</v>
      </c>
      <c r="PY71" s="34">
        <v>0.48324450850486755</v>
      </c>
      <c r="PZ71" s="34">
        <v>0.48382031917572021</v>
      </c>
      <c r="QA71" s="34">
        <v>0.48437657952308655</v>
      </c>
      <c r="QB71" s="34">
        <v>0.48495718836784363</v>
      </c>
      <c r="QC71" s="34">
        <v>0.48555228114128113</v>
      </c>
      <c r="QD71" s="34">
        <v>0.48610642552375793</v>
      </c>
      <c r="QE71" s="34">
        <v>0.4866289496421814</v>
      </c>
      <c r="QF71" s="34">
        <v>0.48689243197441101</v>
      </c>
      <c r="QG71" s="34">
        <v>0.48706343770027161</v>
      </c>
      <c r="QH71" s="34">
        <v>0.48736634850502014</v>
      </c>
      <c r="QI71" s="34">
        <v>0.48766237497329712</v>
      </c>
      <c r="QJ71" s="34">
        <v>0.48794972896575928</v>
      </c>
      <c r="QK71" s="34">
        <v>0.48822754621505737</v>
      </c>
      <c r="QL71" s="34">
        <v>0.48849496245384216</v>
      </c>
      <c r="QM71" s="34">
        <v>0.48875239491462708</v>
      </c>
      <c r="QN71" s="34">
        <v>0.48899921774864197</v>
      </c>
      <c r="QO71" s="34">
        <v>0.48923832178115845</v>
      </c>
      <c r="QP71" s="34">
        <v>0.48946857452392578</v>
      </c>
      <c r="QQ71" s="34">
        <v>0.48969137668609619</v>
      </c>
      <c r="QR71" s="34">
        <v>0.48990952968597412</v>
      </c>
      <c r="QS71" s="34">
        <v>0.49012681841850281</v>
      </c>
      <c r="QT71" s="34">
        <v>0.49034795165061951</v>
      </c>
      <c r="QU71" s="34">
        <v>0.49057444930076599</v>
      </c>
      <c r="QV71" s="34">
        <v>0.49080932140350342</v>
      </c>
      <c r="QW71" s="34">
        <v>0.49105513095855713</v>
      </c>
      <c r="QX71" s="34">
        <v>0.49131378531455994</v>
      </c>
      <c r="QY71" s="34">
        <v>0.49158564209938049</v>
      </c>
      <c r="QZ71" s="34">
        <v>0.49187198281288147</v>
      </c>
      <c r="RA71" s="34">
        <v>0.49217686057090759</v>
      </c>
      <c r="RB71" s="34">
        <v>0.49249857664108276</v>
      </c>
      <c r="RC71" s="34">
        <v>0.49283412098884583</v>
      </c>
      <c r="RD71" s="34">
        <v>0.49318203330039978</v>
      </c>
      <c r="RE71" s="34">
        <v>0.49353855848312378</v>
      </c>
      <c r="RF71" s="34">
        <v>0.49390020966529846</v>
      </c>
      <c r="RG71" s="34">
        <v>0.49426332116127014</v>
      </c>
      <c r="RH71" s="34">
        <v>0.49462679028511047</v>
      </c>
      <c r="RI71" s="34">
        <v>0.49498459696769714</v>
      </c>
      <c r="RJ71" s="34">
        <v>0.49533289670944214</v>
      </c>
      <c r="RK71" s="34">
        <v>0.49567249417304993</v>
      </c>
      <c r="RL71" s="34">
        <v>0.49600064754486084</v>
      </c>
      <c r="RM71" s="34">
        <v>0.49631407856941223</v>
      </c>
      <c r="RN71" s="34">
        <v>0.49661201238632202</v>
      </c>
      <c r="RO71" s="34">
        <v>0.49689143896102905</v>
      </c>
      <c r="RP71" s="34">
        <v>0.49715226888656616</v>
      </c>
      <c r="RQ71" s="34">
        <v>0.49739283323287964</v>
      </c>
      <c r="RR71" s="34">
        <v>0.49761265516281128</v>
      </c>
      <c r="RS71" s="34">
        <v>0.49781534075737</v>
      </c>
      <c r="RT71" s="34">
        <v>0.49800166487693787</v>
      </c>
      <c r="RU71" s="34">
        <v>0.49817478656768799</v>
      </c>
      <c r="RV71" s="34">
        <v>0.49833410978317261</v>
      </c>
      <c r="RW71" s="34">
        <v>0.49848297238349915</v>
      </c>
      <c r="RX71" s="34">
        <v>0.49861931800842285</v>
      </c>
      <c r="RY71" s="34">
        <v>0.4987444281578064</v>
      </c>
      <c r="RZ71" s="34">
        <v>0.49885758757591248</v>
      </c>
      <c r="SA71" s="34">
        <v>0.49896308779716492</v>
      </c>
      <c r="SB71" s="34">
        <v>0.49906474351882935</v>
      </c>
      <c r="SC71" s="34">
        <v>0.49916335940361023</v>
      </c>
      <c r="SD71" s="34">
        <v>0.49925988912582397</v>
      </c>
      <c r="SE71" s="34">
        <v>0.49935302138328552</v>
      </c>
      <c r="SF71" s="34">
        <v>0.49943917989730835</v>
      </c>
      <c r="SG71" s="34">
        <v>0.49951925873756409</v>
      </c>
      <c r="SH71" s="34">
        <v>0.49959829449653625</v>
      </c>
      <c r="SI71" s="34">
        <v>0.49967381358146667</v>
      </c>
      <c r="SJ71" s="34">
        <v>0.49974548816680908</v>
      </c>
      <c r="SK71" s="34">
        <v>0.49981281161308289</v>
      </c>
      <c r="SL71" s="34">
        <v>0.49987345933914185</v>
      </c>
      <c r="SM71" s="34">
        <v>0.49992826581001282</v>
      </c>
      <c r="SN71" s="34">
        <v>0.49997678399085999</v>
      </c>
      <c r="SO71" s="34">
        <v>0.50001543760299683</v>
      </c>
      <c r="SP71" s="34">
        <v>0.50004833936691284</v>
      </c>
      <c r="SQ71" s="34">
        <v>0.50007736682891846</v>
      </c>
      <c r="SR71" s="34">
        <v>0.50010240077972412</v>
      </c>
      <c r="SS71" s="34">
        <v>0.50012624263763428</v>
      </c>
      <c r="ST71" s="34">
        <v>0.50014692544937134</v>
      </c>
      <c r="SU71" s="34">
        <v>0.50016546249389648</v>
      </c>
      <c r="SV71" s="34">
        <v>0.50018113851547241</v>
      </c>
      <c r="SW71" s="34">
        <v>0.50019359588623047</v>
      </c>
      <c r="SX71" s="34">
        <v>0.50020736455917358</v>
      </c>
      <c r="SY71" s="34">
        <v>0.50022250413894653</v>
      </c>
      <c r="SZ71" s="34">
        <v>0.50023502111434937</v>
      </c>
      <c r="TA71" s="34">
        <v>0.50024592876434326</v>
      </c>
      <c r="TB71" s="34">
        <v>0.50025629997253418</v>
      </c>
      <c r="TC71" s="34">
        <v>0.50026708841323853</v>
      </c>
      <c r="TD71" s="34">
        <v>0.50027668476104736</v>
      </c>
      <c r="TE71" s="34">
        <v>0.50028711557388306</v>
      </c>
      <c r="TF71" s="34">
        <v>0.50030052661895752</v>
      </c>
      <c r="TG71" s="34">
        <v>0.50031626224517822</v>
      </c>
      <c r="TH71" t="s">
        <v>843</v>
      </c>
      <c r="TI71" t="s">
        <v>843</v>
      </c>
      <c r="TJ71" t="s">
        <v>1300</v>
      </c>
      <c r="TK71" s="34">
        <v>0.67142548402373192</v>
      </c>
      <c r="TL71" s="34">
        <v>0.6701516544372571</v>
      </c>
      <c r="TM71" s="34">
        <v>0.66915413646418598</v>
      </c>
      <c r="TN71" s="34">
        <v>0.66876829759936796</v>
      </c>
      <c r="TO71" s="34">
        <v>0.66838590252849794</v>
      </c>
      <c r="TP71" s="34">
        <v>0.66775128189238897</v>
      </c>
      <c r="TQ71" s="34">
        <v>0.66727827887773794</v>
      </c>
      <c r="TR71" s="34">
        <v>0.666816516143794</v>
      </c>
      <c r="TS71" s="34">
        <v>0.66642669990240511</v>
      </c>
      <c r="TT71" s="34">
        <v>0.66671968502984702</v>
      </c>
      <c r="TU71" s="34">
        <v>0.668082043966578</v>
      </c>
      <c r="TV71" s="34">
        <v>0.66890682944220303</v>
      </c>
      <c r="TW71" s="34">
        <v>0.66826026766817603</v>
      </c>
      <c r="TX71" s="34">
        <v>0.66688157302168705</v>
      </c>
      <c r="TY71" s="34">
        <v>0.66458522604722903</v>
      </c>
      <c r="TZ71" s="34">
        <v>0.66177131085605401</v>
      </c>
      <c r="UA71" s="34">
        <v>0.65884719530104907</v>
      </c>
      <c r="UB71" s="34">
        <v>0.65531686418961199</v>
      </c>
      <c r="UC71" s="34">
        <v>0.65115329102256103</v>
      </c>
      <c r="UD71" s="34">
        <v>0.64657498156971405</v>
      </c>
      <c r="UE71" s="34">
        <v>0.64236388295990399</v>
      </c>
      <c r="UF71" s="34">
        <v>0.63891549924873203</v>
      </c>
      <c r="UG71" s="34">
        <v>0.63560577442571797</v>
      </c>
      <c r="UH71" s="34">
        <v>0.63258495792750402</v>
      </c>
      <c r="UI71" s="34">
        <v>0.62998808265734396</v>
      </c>
      <c r="UJ71" s="34">
        <v>0.62751168748091601</v>
      </c>
      <c r="UK71" s="34">
        <v>0.624924926334263</v>
      </c>
      <c r="UL71" s="34">
        <v>0.62243782607630704</v>
      </c>
      <c r="UM71" s="34">
        <v>0.62018629941797299</v>
      </c>
      <c r="UN71" s="34">
        <v>0.61804473659038894</v>
      </c>
      <c r="UO71" s="34">
        <v>0.61566532442127797</v>
      </c>
      <c r="UP71" s="34">
        <v>0.61301722295132199</v>
      </c>
      <c r="UQ71" s="34">
        <v>0.61065959159974703</v>
      </c>
      <c r="UR71" s="34">
        <v>0.60884252969671604</v>
      </c>
      <c r="US71" s="34">
        <v>0.60748013568427406</v>
      </c>
      <c r="UT71" s="34">
        <v>0.60642607541009608</v>
      </c>
      <c r="UU71" s="34">
        <v>0.60530063276188895</v>
      </c>
      <c r="UV71" s="34">
        <v>0.60374262758633301</v>
      </c>
      <c r="UW71" s="34">
        <v>0.60194609811352207</v>
      </c>
      <c r="UX71" s="34">
        <v>0.60004270534059401</v>
      </c>
      <c r="UY71" s="34">
        <v>0.59804187290613198</v>
      </c>
      <c r="UZ71" s="34">
        <v>0.595880299539299</v>
      </c>
      <c r="VA71" s="34">
        <v>0.59350191576064704</v>
      </c>
      <c r="VB71" s="34">
        <v>0.59088036927680199</v>
      </c>
      <c r="VC71" s="34">
        <v>0.58795733504574599</v>
      </c>
      <c r="VD71" s="34">
        <v>0.58473808281380801</v>
      </c>
      <c r="VE71" s="34">
        <v>0.58139026967582597</v>
      </c>
      <c r="VF71" s="34">
        <v>0.57807831095298001</v>
      </c>
      <c r="VG71" s="34">
        <v>0.57478248675139898</v>
      </c>
      <c r="VH71" s="34">
        <v>0.57137375042276906</v>
      </c>
      <c r="VI71" s="34">
        <v>0.56804016410151204</v>
      </c>
      <c r="VJ71" s="34">
        <v>0.56510959465884103</v>
      </c>
      <c r="VK71" s="34">
        <v>0.56255545453048694</v>
      </c>
      <c r="VL71" s="34">
        <v>0.56011279762046595</v>
      </c>
      <c r="VM71" s="34">
        <v>0.55782737383984904</v>
      </c>
      <c r="VN71" s="34">
        <v>0.55576021988105806</v>
      </c>
      <c r="VO71" s="34">
        <v>0.55361625718268004</v>
      </c>
      <c r="VP71" s="34">
        <v>0.55170999536314502</v>
      </c>
      <c r="VQ71" s="34">
        <v>0.55005726649939402</v>
      </c>
      <c r="VR71" s="34">
        <v>0.54827015895915199</v>
      </c>
      <c r="VS71" s="34">
        <v>0.54629180867870597</v>
      </c>
      <c r="VT71" s="34">
        <v>0.54385554951856907</v>
      </c>
      <c r="VU71" s="34">
        <v>0.54118287616793603</v>
      </c>
      <c r="VV71" s="34">
        <v>0.53880728266505695</v>
      </c>
      <c r="VW71" s="34">
        <v>0.53702747350548397</v>
      </c>
      <c r="VX71" s="34">
        <v>0.53580901585553098</v>
      </c>
      <c r="VY71" s="34">
        <v>0.53518545715693899</v>
      </c>
      <c r="VZ71" s="34">
        <v>0.53515563167701996</v>
      </c>
      <c r="WA71" s="34">
        <v>0.53537638878596905</v>
      </c>
      <c r="WB71" s="34">
        <v>0.53565026108760305</v>
      </c>
      <c r="WC71" s="34">
        <v>0.53552921461153602</v>
      </c>
      <c r="WD71" s="34">
        <v>0.53515487238780501</v>
      </c>
      <c r="WE71" s="34">
        <v>0.53485950599674004</v>
      </c>
      <c r="WF71" s="34">
        <v>0.53411230558912104</v>
      </c>
      <c r="WG71" s="34">
        <v>0.53275005012474097</v>
      </c>
      <c r="WH71" s="34">
        <v>0.53114862534041996</v>
      </c>
      <c r="WI71" s="34">
        <v>0.52978599767373602</v>
      </c>
      <c r="WJ71" s="34">
        <v>0.52851320154099901</v>
      </c>
      <c r="WK71" s="34">
        <v>0.527302553765022</v>
      </c>
      <c r="WL71" s="34">
        <v>0.52629565759729202</v>
      </c>
      <c r="WM71" s="34">
        <v>0.52545629070532096</v>
      </c>
      <c r="WN71" s="34">
        <v>0.52467445161216097</v>
      </c>
      <c r="WO71" s="34">
        <v>0.52374151072998798</v>
      </c>
      <c r="WP71" s="34">
        <v>0.52261634866044293</v>
      </c>
      <c r="WQ71" s="34">
        <v>0.52133226366833907</v>
      </c>
      <c r="WR71" s="34">
        <v>0.52013692764627106</v>
      </c>
      <c r="WS71" s="34">
        <v>0.51913244666446801</v>
      </c>
      <c r="WT71" s="34">
        <v>0.518326784729086</v>
      </c>
      <c r="WU71" s="34">
        <v>0.51760244866045202</v>
      </c>
      <c r="WV71" s="34">
        <v>0.51690015599222694</v>
      </c>
      <c r="WW71" s="34">
        <v>0.51623133724306003</v>
      </c>
      <c r="WX71" s="34">
        <v>0.51559125694916896</v>
      </c>
      <c r="WY71" s="34">
        <v>0.514986020757351</v>
      </c>
      <c r="WZ71" s="34">
        <v>0.514433844592326</v>
      </c>
      <c r="XA71" s="34">
        <v>0.51393146212885898</v>
      </c>
      <c r="XB71" s="34">
        <v>0.51347121731418299</v>
      </c>
      <c r="XC71" s="34">
        <v>0.51305211219223601</v>
      </c>
      <c r="XD71" s="34">
        <v>0.51268018738129595</v>
      </c>
      <c r="XE71" s="34">
        <v>0.51237740654372199</v>
      </c>
      <c r="XF71" s="34">
        <v>0.512100417821585</v>
      </c>
      <c r="XG71" s="34">
        <v>0.51181264766844403</v>
      </c>
      <c r="XH71" t="s">
        <v>843</v>
      </c>
      <c r="XI71" t="s">
        <v>1300</v>
      </c>
      <c r="XJ71" s="34">
        <v>0.61233250828746799</v>
      </c>
      <c r="XK71" s="34">
        <v>0.61201098172766699</v>
      </c>
      <c r="XL71" s="34">
        <v>0.61197802255408595</v>
      </c>
      <c r="XM71" s="34">
        <v>0.61272654951196903</v>
      </c>
      <c r="XN71" s="34">
        <v>0.614126841234654</v>
      </c>
      <c r="XO71" s="34">
        <v>0.61603368097683797</v>
      </c>
      <c r="XP71" s="34">
        <v>0.61689457719811103</v>
      </c>
      <c r="XQ71" s="34">
        <v>0.61588067003031599</v>
      </c>
      <c r="XR71" s="34">
        <v>0.61401338381815296</v>
      </c>
      <c r="XS71" s="34">
        <v>0.61141586527737302</v>
      </c>
      <c r="XT71" s="34">
        <v>0.60852735447441608</v>
      </c>
      <c r="XU71" s="34">
        <v>0.60618958663820799</v>
      </c>
      <c r="XV71" s="34">
        <v>0.603750997467561</v>
      </c>
      <c r="XW71" s="34">
        <v>0.60051507901115697</v>
      </c>
      <c r="XX71" s="34">
        <v>0.596598787293661</v>
      </c>
      <c r="XY71" s="34">
        <v>0.59229719741046305</v>
      </c>
      <c r="XZ71" s="34">
        <v>0.58770060072196495</v>
      </c>
      <c r="YA71" s="34">
        <v>0.58294371582933302</v>
      </c>
      <c r="YB71" s="34">
        <v>0.57831190354009199</v>
      </c>
      <c r="YC71" s="34">
        <v>0.57355000658029898</v>
      </c>
      <c r="YD71" s="34">
        <v>0.56946712605807903</v>
      </c>
      <c r="YE71" s="34">
        <v>0.566322478646341</v>
      </c>
      <c r="YF71" s="34">
        <v>0.56335287874586792</v>
      </c>
      <c r="YG71" s="34">
        <v>0.56078412589480697</v>
      </c>
      <c r="YH71" s="34">
        <v>0.55891960797937701</v>
      </c>
      <c r="YI71" s="34">
        <v>0.55711172824379196</v>
      </c>
      <c r="YJ71" s="34">
        <v>0.55489291308400701</v>
      </c>
      <c r="YK71" s="34">
        <v>0.55277677703932904</v>
      </c>
      <c r="YL71" s="34">
        <v>0.55100328643660601</v>
      </c>
      <c r="YM71" s="34">
        <v>0.54940773709136903</v>
      </c>
      <c r="YN71" s="34">
        <v>0.54803285750221298</v>
      </c>
      <c r="YO71" s="34">
        <v>0.54662421687131102</v>
      </c>
      <c r="YP71" s="34">
        <v>0.54499074112544399</v>
      </c>
      <c r="YQ71" s="34">
        <v>0.54330630831021098</v>
      </c>
      <c r="YR71" s="34">
        <v>0.54162393070187698</v>
      </c>
      <c r="YS71" s="34">
        <v>0.53978113717927501</v>
      </c>
      <c r="YT71" s="34">
        <v>0.53766565152283696</v>
      </c>
      <c r="YU71" s="34">
        <v>0.53522646111232297</v>
      </c>
      <c r="YV71" s="34">
        <v>0.532531597336659</v>
      </c>
      <c r="YW71" s="34">
        <v>0.52956207589309701</v>
      </c>
      <c r="YX71" s="34">
        <v>0.52631983075774702</v>
      </c>
      <c r="YY71" s="34">
        <v>0.522991806534854</v>
      </c>
      <c r="YZ71" s="34">
        <v>0.51972159603690893</v>
      </c>
      <c r="ZA71" s="34">
        <v>0.51648244762316697</v>
      </c>
      <c r="ZB71" s="34">
        <v>0.51314829313855803</v>
      </c>
      <c r="ZC71" s="34">
        <v>0.50987586623354197</v>
      </c>
      <c r="ZD71" s="34">
        <v>0.50699008855894701</v>
      </c>
      <c r="ZE71" s="34">
        <v>0.50444187369024396</v>
      </c>
      <c r="ZF71" s="34">
        <v>0.50195031220938002</v>
      </c>
      <c r="ZG71" s="34">
        <v>0.49959668617542002</v>
      </c>
      <c r="ZH71" s="34">
        <v>0.49743379518570202</v>
      </c>
      <c r="ZI71" s="34">
        <v>0.495175028458683</v>
      </c>
      <c r="ZJ71" s="34">
        <v>0.49314330456862998</v>
      </c>
      <c r="ZK71" s="34">
        <v>0.49131906844511802</v>
      </c>
      <c r="ZL71" s="34">
        <v>0.48931574854232401</v>
      </c>
      <c r="ZM71" s="34">
        <v>0.48709223927879797</v>
      </c>
      <c r="ZN71" s="34">
        <v>0.48436297223681996</v>
      </c>
      <c r="ZO71" s="34">
        <v>0.48139696154079603</v>
      </c>
      <c r="ZP71" s="34">
        <v>0.47878367141160505</v>
      </c>
      <c r="ZQ71" s="34">
        <v>0.47676868340976297</v>
      </c>
      <c r="ZR71" s="34">
        <v>0.475344231967752</v>
      </c>
      <c r="ZS71" s="34">
        <v>0.47456040356307905</v>
      </c>
      <c r="ZT71" s="34">
        <v>0.47437130391634902</v>
      </c>
      <c r="ZU71" s="34">
        <v>0.47443806524458604</v>
      </c>
      <c r="ZV71" s="34">
        <v>0.47458343564560801</v>
      </c>
      <c r="ZW71" s="34">
        <v>0.47435343163877397</v>
      </c>
      <c r="ZX71" s="34">
        <v>0.47387011309273397</v>
      </c>
      <c r="ZY71" s="34">
        <v>0.473481450831304</v>
      </c>
      <c r="ZZ71" s="34">
        <v>0.47267274937446502</v>
      </c>
      <c r="AAA71" s="34">
        <v>0.47130671118034895</v>
      </c>
      <c r="AAB71" s="34">
        <v>0.46976791178441502</v>
      </c>
      <c r="AAC71" s="34">
        <v>0.46852445172808599</v>
      </c>
      <c r="AAD71" s="34">
        <v>0.46742038309268802</v>
      </c>
      <c r="AAE71" s="34">
        <v>0.46638202240586202</v>
      </c>
      <c r="AAF71" s="34">
        <v>0.46554487402414402</v>
      </c>
      <c r="AAG71" s="34">
        <v>0.46488487602912698</v>
      </c>
      <c r="AAH71" s="34">
        <v>0.464289421926526</v>
      </c>
      <c r="AAI71" s="34">
        <v>0.46354561564262703</v>
      </c>
      <c r="AAJ71" s="34">
        <v>0.46262219805053806</v>
      </c>
      <c r="AAK71" s="34">
        <v>0.46153891075238002</v>
      </c>
      <c r="AAL71" s="34">
        <v>0.460521955765754</v>
      </c>
      <c r="AAM71" s="34">
        <v>0.45965505671239698</v>
      </c>
      <c r="AAN71" s="34">
        <v>0.45894852141520603</v>
      </c>
      <c r="AAO71" s="34">
        <v>0.458312984615459</v>
      </c>
      <c r="AAP71" s="34">
        <v>0.457691687437356</v>
      </c>
      <c r="AAQ71" s="34">
        <v>0.45706968408064697</v>
      </c>
      <c r="AAR71" s="34">
        <v>0.45646218207396999</v>
      </c>
      <c r="AAS71" s="34">
        <v>0.45588803356289098</v>
      </c>
      <c r="AAT71" s="34">
        <v>0.45534277750054797</v>
      </c>
      <c r="AAU71" s="34">
        <v>0.45482470229095101</v>
      </c>
      <c r="AAV71" s="34">
        <v>0.454339515939295</v>
      </c>
      <c r="AAW71" s="34">
        <v>0.45389394193883298</v>
      </c>
      <c r="AAX71" s="34">
        <v>0.45349164455521901</v>
      </c>
      <c r="AAY71" s="34">
        <v>0.45317063937368096</v>
      </c>
      <c r="AAZ71" s="34">
        <v>0.45290146132933901</v>
      </c>
      <c r="ABA71" s="34">
        <v>0.45265387637092203</v>
      </c>
      <c r="ABB71" s="34">
        <v>0.45243969254477201</v>
      </c>
      <c r="ABC71" s="34">
        <v>0.452208723298614</v>
      </c>
      <c r="ABD71" s="34">
        <v>0.45195344648443303</v>
      </c>
      <c r="ABE71" s="34">
        <v>0.45168376824673201</v>
      </c>
      <c r="ABF71" s="34">
        <v>0.45135802340650499</v>
      </c>
      <c r="ABG71" t="s">
        <v>843</v>
      </c>
      <c r="ABH71" t="s">
        <v>843</v>
      </c>
      <c r="ABI71" t="s">
        <v>1300</v>
      </c>
      <c r="ABJ71" s="34">
        <v>0.60300534205838796</v>
      </c>
      <c r="ABK71" s="34">
        <v>0.60276409277709297</v>
      </c>
      <c r="ABL71" s="34">
        <v>0.60288451468072302</v>
      </c>
      <c r="ABM71" s="34">
        <v>0.60365935735911402</v>
      </c>
      <c r="ABN71" s="34">
        <v>0.60471029741073701</v>
      </c>
      <c r="ABO71" s="34">
        <v>0.60552446039291996</v>
      </c>
      <c r="ABP71" s="34">
        <v>0.60614452391642903</v>
      </c>
      <c r="ABQ71" s="34">
        <v>0.60680242476958501</v>
      </c>
      <c r="ABR71" s="34">
        <v>0.60774299081586602</v>
      </c>
      <c r="ABS71" s="34">
        <v>0.60906586626433601</v>
      </c>
      <c r="ABT71" s="34">
        <v>0.61098141270067297</v>
      </c>
      <c r="ABU71" s="34">
        <v>0.611973804652582</v>
      </c>
      <c r="ABV71" s="34">
        <v>0.61109298204160201</v>
      </c>
      <c r="ABW71" s="34">
        <v>0.60944808172289899</v>
      </c>
      <c r="ABX71" s="34">
        <v>0.60735609383067901</v>
      </c>
      <c r="ABY71" s="34">
        <v>0.60533066655071999</v>
      </c>
      <c r="ABZ71" s="34">
        <v>0.60396493543298402</v>
      </c>
      <c r="ACA71" s="34">
        <v>0.60253838641286694</v>
      </c>
      <c r="ACB71" s="34">
        <v>0.60038769518457602</v>
      </c>
      <c r="ACC71" s="34">
        <v>0.59738642869916003</v>
      </c>
      <c r="ACD71" s="34">
        <v>0.59399475624010001</v>
      </c>
      <c r="ACE71" s="34">
        <v>0.59068730587932405</v>
      </c>
      <c r="ACF71" s="34">
        <v>0.58722433431773702</v>
      </c>
      <c r="ACG71" s="34">
        <v>0.58364288526976804</v>
      </c>
      <c r="ACH71" s="34">
        <v>0.58003507727209003</v>
      </c>
      <c r="ACI71" s="34">
        <v>0.57672179954981706</v>
      </c>
      <c r="ACJ71" s="34">
        <v>0.57370638957280495</v>
      </c>
      <c r="ACK71" s="34">
        <v>0.57083102001159403</v>
      </c>
      <c r="ACL71" s="34">
        <v>0.56857047129459093</v>
      </c>
      <c r="ACM71" s="34">
        <v>0.56701523581374702</v>
      </c>
      <c r="ACN71" s="34">
        <v>0.56551780383079508</v>
      </c>
      <c r="ACO71" s="34">
        <v>0.563615372031533</v>
      </c>
      <c r="ACP71" s="34">
        <v>0.56182316995885695</v>
      </c>
      <c r="ACQ71" s="34">
        <v>0.56038988439945003</v>
      </c>
      <c r="ACR71" s="34">
        <v>0.55914118124803802</v>
      </c>
      <c r="ACS71" s="34">
        <v>0.55811587915164207</v>
      </c>
      <c r="ACT71" s="34">
        <v>0.55707140228878405</v>
      </c>
      <c r="ACU71" s="34">
        <v>0.55580500063539195</v>
      </c>
      <c r="ACV71" s="34">
        <v>0.55447727937158997</v>
      </c>
      <c r="ACW71" s="34">
        <v>0.55315491562180097</v>
      </c>
      <c r="ACX71" s="34">
        <v>0.55166187539433598</v>
      </c>
      <c r="ACY71" s="34">
        <v>0.54987528521024698</v>
      </c>
      <c r="ACZ71" s="34">
        <v>0.54774787496286603</v>
      </c>
      <c r="ADA71" s="34">
        <v>0.54533418567950498</v>
      </c>
      <c r="ADB71" s="34">
        <v>0.54261587690772106</v>
      </c>
      <c r="ADC71" s="34">
        <v>0.53959610637746602</v>
      </c>
      <c r="ADD71" s="34">
        <v>0.53645151577855799</v>
      </c>
      <c r="ADE71" s="34">
        <v>0.533343526525072</v>
      </c>
      <c r="ADF71" s="34">
        <v>0.53026600534372503</v>
      </c>
      <c r="ADG71" s="34">
        <v>0.52707231957751199</v>
      </c>
      <c r="ADH71" s="34">
        <v>0.52393507037582498</v>
      </c>
      <c r="ADI71" s="34">
        <v>0.52119037739660801</v>
      </c>
      <c r="ADJ71" s="34">
        <v>0.51877389308945798</v>
      </c>
      <c r="ADK71" s="34">
        <v>0.51640049180647896</v>
      </c>
      <c r="ADL71" s="34">
        <v>0.51415366141621199</v>
      </c>
      <c r="ADM71" s="34">
        <v>0.512090457777161</v>
      </c>
      <c r="ADN71" s="34">
        <v>0.50991483605013899</v>
      </c>
      <c r="ADO71" s="34">
        <v>0.50796321915355003</v>
      </c>
      <c r="ADP71" s="34">
        <v>0.50622463691821507</v>
      </c>
      <c r="ADQ71" s="34">
        <v>0.50432029935413292</v>
      </c>
      <c r="ADR71" s="34">
        <v>0.50221228226246994</v>
      </c>
      <c r="ADS71" s="34">
        <v>0.49961634801461302</v>
      </c>
      <c r="ADT71" s="34">
        <v>0.496802582287864</v>
      </c>
      <c r="ADU71" s="34">
        <v>0.49435311934169596</v>
      </c>
      <c r="ADV71" s="34">
        <v>0.49251530124392601</v>
      </c>
      <c r="ADW71" s="34">
        <v>0.491279142588332</v>
      </c>
      <c r="ADX71" s="34">
        <v>0.49069678895879798</v>
      </c>
      <c r="ADY71" s="34">
        <v>0.49071986159284897</v>
      </c>
      <c r="ADZ71" s="34">
        <v>0.49099760296956396</v>
      </c>
      <c r="AEA71" s="34">
        <v>0.49134759398004296</v>
      </c>
      <c r="AEB71" s="34">
        <v>0.49131021364511196</v>
      </c>
      <c r="AEC71" s="34">
        <v>0.49100172153515603</v>
      </c>
      <c r="AED71" s="34">
        <v>0.49077255327200803</v>
      </c>
      <c r="AEE71" s="34">
        <v>0.49009837696560099</v>
      </c>
      <c r="AEF71" s="34">
        <v>0.48883409943969702</v>
      </c>
      <c r="AEG71" s="34">
        <v>0.487360952499025</v>
      </c>
      <c r="AEH71" s="34">
        <v>0.48616636666517299</v>
      </c>
      <c r="AEI71" s="34">
        <v>0.48508691653328301</v>
      </c>
      <c r="AEJ71" s="34">
        <v>0.48404742731256001</v>
      </c>
      <c r="AEK71" s="34">
        <v>0.483190287899254</v>
      </c>
      <c r="AEL71" s="34">
        <v>0.48248047304157504</v>
      </c>
      <c r="AEM71" s="34">
        <v>0.48180030386566597</v>
      </c>
      <c r="AEN71" s="34">
        <v>0.48094475261301101</v>
      </c>
      <c r="AEO71" s="34">
        <v>0.47988677113925904</v>
      </c>
      <c r="AEP71" s="34">
        <v>0.47864916008843106</v>
      </c>
      <c r="AEQ71" s="34">
        <v>0.47747984061236204</v>
      </c>
      <c r="AER71" s="34">
        <v>0.47648107574983001</v>
      </c>
      <c r="AES71" s="34">
        <v>0.47565854830082005</v>
      </c>
      <c r="AET71" s="34">
        <v>0.47491214296990103</v>
      </c>
      <c r="AEU71" s="34">
        <v>0.474187499492074</v>
      </c>
      <c r="AEV71" s="34">
        <v>0.47347789392798001</v>
      </c>
      <c r="AEW71" s="34">
        <v>0.472791629822646</v>
      </c>
      <c r="AEX71" s="34">
        <v>0.47213957607583901</v>
      </c>
      <c r="AEY71" s="34">
        <v>0.47153229244171202</v>
      </c>
      <c r="AEZ71" s="34">
        <v>0.47096500679367798</v>
      </c>
      <c r="AFA71" s="34">
        <v>0.47042240341958497</v>
      </c>
      <c r="AFB71" s="34">
        <v>0.46990660379123</v>
      </c>
      <c r="AFC71" s="34">
        <v>0.46943544605720999</v>
      </c>
      <c r="AFD71" s="34">
        <v>0.46903366124031698</v>
      </c>
      <c r="AFE71" s="34">
        <v>0.468671819604212</v>
      </c>
      <c r="AFF71" s="34">
        <v>0.46833612477792796</v>
      </c>
      <c r="AFG71" t="s">
        <v>843</v>
      </c>
      <c r="AFH71" t="s">
        <v>843</v>
      </c>
      <c r="AFI71" s="34">
        <v>0.61136999999999997</v>
      </c>
      <c r="AFJ71" s="34">
        <v>0.62275999999999998</v>
      </c>
      <c r="AFK71" s="34">
        <v>0.60718000000000005</v>
      </c>
      <c r="AFL71" s="34">
        <v>0.60386000000000006</v>
      </c>
      <c r="AFM71" s="34">
        <v>0.65563999999999989</v>
      </c>
      <c r="AFN71" s="34">
        <v>0.65742</v>
      </c>
      <c r="AFO71" s="34">
        <v>0.65666999999999998</v>
      </c>
      <c r="AFP71" s="34">
        <v>0.65194999999999992</v>
      </c>
      <c r="AFQ71" s="34">
        <v>0.64305000000000012</v>
      </c>
      <c r="AFR71" s="34">
        <v>0.64046999999999998</v>
      </c>
      <c r="AFS71" s="34">
        <v>0.63908999999999994</v>
      </c>
      <c r="AFT71" s="34">
        <v>0.66398999999999997</v>
      </c>
      <c r="AFU71" s="34">
        <v>0.67209999999999992</v>
      </c>
      <c r="AFV71" s="34">
        <v>0.65856999999999999</v>
      </c>
      <c r="AFW71" s="34">
        <v>0.66653999999999991</v>
      </c>
      <c r="AFX71" s="34">
        <v>0.66473000000000004</v>
      </c>
      <c r="AFY71" s="34">
        <v>0.66638000000000008</v>
      </c>
      <c r="AFZ71" s="34">
        <v>0.67099000000000009</v>
      </c>
      <c r="AGA71" s="34">
        <v>0.68425000000000002</v>
      </c>
      <c r="AGB71" t="s">
        <v>843</v>
      </c>
      <c r="AGC71" t="s">
        <v>843</v>
      </c>
      <c r="AGD71" t="s">
        <v>843</v>
      </c>
      <c r="AGE71" t="s">
        <v>843</v>
      </c>
      <c r="AGF71" s="34">
        <v>1.9569113850593567E-2</v>
      </c>
      <c r="AGG71" t="s">
        <v>843</v>
      </c>
      <c r="AGH71" t="s">
        <v>843</v>
      </c>
      <c r="AGI71" t="s">
        <v>843</v>
      </c>
      <c r="AGJ71" t="s">
        <v>843</v>
      </c>
      <c r="AGK71" t="s">
        <v>843</v>
      </c>
      <c r="AGL71" t="s">
        <v>843</v>
      </c>
      <c r="AGM71" t="s">
        <v>843</v>
      </c>
      <c r="AGN71" t="s">
        <v>843</v>
      </c>
      <c r="AGO71" s="34">
        <v>0.29499999999999998</v>
      </c>
      <c r="AGP71" s="34">
        <v>2020</v>
      </c>
      <c r="AGQ71" t="s">
        <v>832</v>
      </c>
      <c r="AGR71" t="s">
        <v>843</v>
      </c>
      <c r="AGS71" s="34">
        <v>3.0000000000000001E-3</v>
      </c>
      <c r="AGT71" s="34">
        <v>2020</v>
      </c>
      <c r="AGU71" t="s">
        <v>832</v>
      </c>
      <c r="AGV71" t="s">
        <v>843</v>
      </c>
      <c r="AGW71" s="34">
        <v>6.9999999999999993E-3</v>
      </c>
      <c r="AGX71" s="34">
        <v>2020</v>
      </c>
      <c r="AGY71" t="s">
        <v>832</v>
      </c>
      <c r="AGZ71" t="s">
        <v>843</v>
      </c>
      <c r="AHA71" s="34">
        <v>2.1000000000000001E-2</v>
      </c>
      <c r="AHB71" s="34">
        <v>2020</v>
      </c>
      <c r="AHC71" t="s">
        <v>832</v>
      </c>
      <c r="AHD71" t="s">
        <v>843</v>
      </c>
      <c r="AHE71" s="34">
        <v>0.192</v>
      </c>
      <c r="AHF71" s="34">
        <v>2020</v>
      </c>
      <c r="AHG71" t="s">
        <v>832</v>
      </c>
      <c r="AHH71" t="s">
        <v>843</v>
      </c>
      <c r="AHI71" t="s">
        <v>830</v>
      </c>
      <c r="AHJ71" s="34">
        <v>0.20787717401981354</v>
      </c>
      <c r="AHK71" s="34">
        <v>0.21256116032600403</v>
      </c>
      <c r="AHL71" s="34">
        <v>0.20138370990753174</v>
      </c>
      <c r="AHM71" s="34">
        <v>0.20648477971553802</v>
      </c>
      <c r="AHN71" s="34">
        <v>0.22014656662940979</v>
      </c>
      <c r="AHO71" t="s">
        <v>843</v>
      </c>
      <c r="AHP71" s="34">
        <v>0.22394949197769165</v>
      </c>
      <c r="AHQ71" s="34">
        <v>0.21532012522220612</v>
      </c>
      <c r="AHR71" s="34">
        <v>0.20218649506568909</v>
      </c>
      <c r="AHS71" s="34">
        <v>0.21030023694038391</v>
      </c>
      <c r="AHT71" s="34">
        <v>0.21503496170043945</v>
      </c>
      <c r="AHU71" t="s">
        <v>843</v>
      </c>
      <c r="AHV71" s="34">
        <v>0.22143997251987457</v>
      </c>
      <c r="AHW71" s="34">
        <v>0.21962912380695343</v>
      </c>
      <c r="AHX71" s="34">
        <v>0.19854599237442017</v>
      </c>
      <c r="AHY71" s="34">
        <v>0.20005406439304352</v>
      </c>
      <c r="AHZ71" s="34">
        <v>0.21287153661251068</v>
      </c>
      <c r="AIA71" t="s">
        <v>832</v>
      </c>
      <c r="AIB71" t="s">
        <v>843</v>
      </c>
      <c r="AIC71" s="34">
        <v>0.2234451025724411</v>
      </c>
      <c r="AID71" s="34">
        <v>0.22168655693531036</v>
      </c>
      <c r="AIE71" s="34">
        <v>0.20036612451076508</v>
      </c>
      <c r="AIF71" s="34">
        <v>0.20065324008464813</v>
      </c>
      <c r="AIG71" s="34">
        <v>0.20672732591629028</v>
      </c>
      <c r="AIH71" t="s">
        <v>924</v>
      </c>
      <c r="AII71" t="s">
        <v>843</v>
      </c>
      <c r="AIJ71" s="34">
        <v>0.23301000893115997</v>
      </c>
      <c r="AIK71" s="34">
        <v>0.23048333823680878</v>
      </c>
      <c r="AIL71" s="34">
        <v>0.20590299367904663</v>
      </c>
      <c r="AIM71" s="34">
        <v>0.21782399713993073</v>
      </c>
      <c r="AIN71" s="34">
        <v>0.22891001403331757</v>
      </c>
      <c r="AIO71" t="s">
        <v>1607</v>
      </c>
      <c r="AIP71" s="34">
        <v>0.26510998606681824</v>
      </c>
      <c r="AIQ71" t="s">
        <v>843</v>
      </c>
      <c r="AIR71" s="34">
        <v>0.28473999999999999</v>
      </c>
      <c r="AIS71" s="34">
        <v>0.28284999999999999</v>
      </c>
      <c r="AIT71" s="34">
        <v>0.27373999999999998</v>
      </c>
      <c r="AIU71" s="34">
        <v>0.26129000000000002</v>
      </c>
      <c r="AIV71" s="34">
        <v>0.24859000000000001</v>
      </c>
      <c r="AIW71" s="34">
        <v>0.23945</v>
      </c>
      <c r="AIX71" t="s">
        <v>843</v>
      </c>
      <c r="AIY71" s="34">
        <v>1.7000000000000001E-2</v>
      </c>
      <c r="AIZ71" s="34">
        <v>2.3E-2</v>
      </c>
      <c r="AJA71" s="34">
        <v>2.7000000000000003E-2</v>
      </c>
      <c r="AJB71" s="34">
        <v>2.8999999999999998E-2</v>
      </c>
      <c r="AJC71" s="34">
        <v>2.7999999999999997E-2</v>
      </c>
      <c r="AJD71" s="34">
        <v>2.7999999999999997E-2</v>
      </c>
      <c r="AJE71" t="s">
        <v>843</v>
      </c>
      <c r="AJF71" s="34">
        <v>1.9595660269260406E-2</v>
      </c>
      <c r="AJG71" s="34">
        <v>1.2252557091414928E-2</v>
      </c>
      <c r="AJH71" s="34">
        <v>1.0074365884065628E-2</v>
      </c>
      <c r="AJI71" s="34">
        <v>2.961842343211174E-2</v>
      </c>
      <c r="AJJ71" s="34">
        <v>2.8177645057439804E-2</v>
      </c>
      <c r="AJK71" t="s">
        <v>830</v>
      </c>
      <c r="AJL71" t="s">
        <v>843</v>
      </c>
      <c r="AJM71" t="s">
        <v>843</v>
      </c>
      <c r="AJN71" s="34">
        <v>1.916871964931488E-2</v>
      </c>
      <c r="AJO71" s="34">
        <v>9.9561884999275208E-3</v>
      </c>
      <c r="AJP71" s="34">
        <v>2.4094738066196442E-2</v>
      </c>
      <c r="AJQ71" s="34">
        <v>3.1159248203039169E-2</v>
      </c>
      <c r="AJR71" s="34">
        <v>6.1389848589897156E-2</v>
      </c>
      <c r="AJS71" t="s">
        <v>832</v>
      </c>
      <c r="AJT71" t="s">
        <v>843</v>
      </c>
      <c r="AJU71" t="s">
        <v>843</v>
      </c>
      <c r="AJV71" t="s">
        <v>843</v>
      </c>
      <c r="AJW71" s="34">
        <v>2.527158334851265E-2</v>
      </c>
      <c r="AJX71" s="34">
        <v>1.81153304874897E-2</v>
      </c>
      <c r="AJY71" s="34">
        <v>1.8644753843545914E-2</v>
      </c>
      <c r="AJZ71" s="34">
        <v>3.7957567721605301E-2</v>
      </c>
      <c r="AKA71" s="34">
        <v>3.3697064965963364E-2</v>
      </c>
      <c r="AKB71" t="s">
        <v>830</v>
      </c>
      <c r="AKC71" t="s">
        <v>843</v>
      </c>
      <c r="AKD71" t="s">
        <v>843</v>
      </c>
      <c r="AKE71" t="s">
        <v>843</v>
      </c>
      <c r="AKF71" s="34">
        <v>2.4669164791703224E-2</v>
      </c>
      <c r="AKG71" s="34">
        <v>1.7414633184671402E-2</v>
      </c>
      <c r="AKH71" s="34">
        <v>3.428775817155838E-2</v>
      </c>
      <c r="AKI71" s="34">
        <v>4.4727396219968796E-2</v>
      </c>
      <c r="AKJ71" s="34">
        <v>6.7855663597583771E-2</v>
      </c>
      <c r="AKK71" t="s">
        <v>832</v>
      </c>
      <c r="AKL71" t="s">
        <v>843</v>
      </c>
      <c r="AKM71" s="34">
        <v>19470</v>
      </c>
      <c r="AKN71" t="s">
        <v>832</v>
      </c>
      <c r="AKO71" t="s">
        <v>843</v>
      </c>
      <c r="AKP71" s="34">
        <v>13783.7783203125</v>
      </c>
      <c r="AKQ71" t="s">
        <v>830</v>
      </c>
      <c r="AKR71" t="s">
        <v>843</v>
      </c>
      <c r="AKS71" s="34">
        <v>16477.0824193341</v>
      </c>
      <c r="AKT71" t="s">
        <v>832</v>
      </c>
      <c r="AKU71" t="s">
        <v>843</v>
      </c>
      <c r="AKV71" s="34">
        <v>18413.2346820557</v>
      </c>
      <c r="AKW71" t="s">
        <v>832</v>
      </c>
      <c r="AKX71" t="s">
        <v>843</v>
      </c>
      <c r="AKY71" s="34">
        <v>0.1790928840637207</v>
      </c>
      <c r="AKZ71" s="34">
        <v>0.19085788726806641</v>
      </c>
      <c r="ALA71" s="34">
        <v>0.20876799523830414</v>
      </c>
      <c r="ALB71" s="34">
        <v>0.23413793742656708</v>
      </c>
      <c r="ALC71" s="34">
        <v>0.25053751468658447</v>
      </c>
      <c r="ALD71" t="s">
        <v>830</v>
      </c>
      <c r="ALE71" t="s">
        <v>843</v>
      </c>
      <c r="ALF71" t="s">
        <v>843</v>
      </c>
      <c r="ALG71" t="s">
        <v>843</v>
      </c>
      <c r="ALH71" s="34">
        <v>0.19248931109905243</v>
      </c>
      <c r="ALI71" s="34">
        <v>0.19784685969352722</v>
      </c>
      <c r="ALJ71" s="34">
        <v>0.2068767249584198</v>
      </c>
      <c r="ALK71" s="34">
        <v>0.22754722833633423</v>
      </c>
      <c r="ALL71" s="34">
        <v>0.24059672653675079</v>
      </c>
      <c r="ALM71" t="s">
        <v>832</v>
      </c>
    </row>
    <row r="72" spans="1:1001">
      <c r="A72" t="s">
        <v>422</v>
      </c>
      <c r="B72" t="s">
        <v>180</v>
      </c>
      <c r="C72" t="s">
        <v>259</v>
      </c>
      <c r="D72" s="34">
        <v>3.8473881781101227E-2</v>
      </c>
      <c r="E72" t="s">
        <v>465</v>
      </c>
      <c r="F72" s="34">
        <v>4.5408941805362701E-2</v>
      </c>
      <c r="G72" t="s">
        <v>465</v>
      </c>
      <c r="H72" s="34">
        <v>4.628194123506546E-2</v>
      </c>
      <c r="I72" t="s">
        <v>465</v>
      </c>
      <c r="J72" s="34">
        <v>4.3182190507650375E-2</v>
      </c>
      <c r="K72" t="s">
        <v>465</v>
      </c>
      <c r="L72" s="34"/>
      <c r="M72" t="s">
        <v>465</v>
      </c>
      <c r="N72" s="34">
        <v>0.46652114391326904</v>
      </c>
      <c r="O72" s="34"/>
      <c r="P72" t="s">
        <v>1459</v>
      </c>
      <c r="Q72" s="34"/>
      <c r="R72" t="s">
        <v>1459</v>
      </c>
      <c r="S72" s="34"/>
      <c r="T72" t="s">
        <v>1459</v>
      </c>
      <c r="U72" s="34"/>
      <c r="V72" t="s">
        <v>1459</v>
      </c>
      <c r="W72" t="s">
        <v>843</v>
      </c>
      <c r="X72" t="s">
        <v>465</v>
      </c>
      <c r="Y72" s="34">
        <v>0.5264778733253479</v>
      </c>
      <c r="Z72" s="34"/>
      <c r="AA72" t="s">
        <v>1459</v>
      </c>
      <c r="AB72" s="34"/>
      <c r="AC72" t="s">
        <v>1459</v>
      </c>
      <c r="AD72" s="34"/>
      <c r="AE72" t="s">
        <v>1459</v>
      </c>
      <c r="AF72" s="34"/>
      <c r="AG72" t="s">
        <v>1459</v>
      </c>
      <c r="AH72" t="s">
        <v>843</v>
      </c>
      <c r="AI72" t="s">
        <v>465</v>
      </c>
      <c r="AJ72" s="34">
        <v>0.4904572069644928</v>
      </c>
      <c r="AK72" s="34"/>
      <c r="AL72" t="s">
        <v>1459</v>
      </c>
      <c r="AM72" s="34"/>
      <c r="AN72" t="s">
        <v>1459</v>
      </c>
      <c r="AO72" s="34"/>
      <c r="AP72" t="s">
        <v>1459</v>
      </c>
      <c r="AQ72" s="34"/>
      <c r="AR72" t="s">
        <v>1459</v>
      </c>
      <c r="AS72" t="s">
        <v>843</v>
      </c>
      <c r="AT72" t="s">
        <v>1521</v>
      </c>
      <c r="AU72" s="34">
        <v>0.48455053567886353</v>
      </c>
      <c r="AV72" s="34"/>
      <c r="AW72" t="s">
        <v>1459</v>
      </c>
      <c r="AX72" s="34"/>
      <c r="AY72" t="s">
        <v>1459</v>
      </c>
      <c r="AZ72" s="34">
        <v>0.50889283418655396</v>
      </c>
      <c r="BA72" t="s">
        <v>1521</v>
      </c>
      <c r="BB72" s="34">
        <v>0.48455053567886353</v>
      </c>
      <c r="BC72" t="s">
        <v>1521</v>
      </c>
      <c r="BD72" t="s">
        <v>843</v>
      </c>
      <c r="BE72" s="34">
        <v>0.46877827883120921</v>
      </c>
      <c r="BF72" t="s">
        <v>465</v>
      </c>
      <c r="BG72" t="s">
        <v>843</v>
      </c>
      <c r="BH72" t="s">
        <v>465</v>
      </c>
      <c r="BI72" s="34">
        <v>2.7337713241577148</v>
      </c>
      <c r="BJ72" t="s">
        <v>465</v>
      </c>
      <c r="BK72" s="34">
        <v>3.0299539566040039</v>
      </c>
      <c r="BL72" t="s">
        <v>465</v>
      </c>
      <c r="BM72" s="34">
        <v>3.3389935493469238</v>
      </c>
      <c r="BN72" t="s">
        <v>465</v>
      </c>
      <c r="BO72" s="34">
        <v>4.0365357398986816</v>
      </c>
      <c r="BP72" t="s">
        <v>843</v>
      </c>
      <c r="BQ72" s="34">
        <v>2.6799290180206299</v>
      </c>
      <c r="BR72" t="s">
        <v>465</v>
      </c>
      <c r="BS72" s="34"/>
      <c r="BT72" t="s">
        <v>843</v>
      </c>
      <c r="BU72" s="34">
        <v>2.7265379428863525</v>
      </c>
      <c r="BV72" t="s">
        <v>1552</v>
      </c>
      <c r="BW72" t="s">
        <v>843</v>
      </c>
      <c r="BX72" s="34">
        <v>2.6110231876373291</v>
      </c>
      <c r="BY72" t="s">
        <v>465</v>
      </c>
      <c r="BZ72" t="s">
        <v>843</v>
      </c>
      <c r="CA72" t="s">
        <v>465</v>
      </c>
      <c r="CB72" s="34">
        <v>7.8226346522569656E-3</v>
      </c>
      <c r="CC72" s="34">
        <v>7.103451993316412E-3</v>
      </c>
      <c r="CD72" s="34">
        <v>7.3210392147302628E-3</v>
      </c>
      <c r="CE72" s="34">
        <v>7.8190751373767853E-3</v>
      </c>
      <c r="CF72" s="34">
        <v>7.2972276248037815E-3</v>
      </c>
      <c r="CG72" t="s">
        <v>843</v>
      </c>
      <c r="CH72" t="s">
        <v>465</v>
      </c>
      <c r="CI72" s="34">
        <v>9.0832607820630074E-3</v>
      </c>
      <c r="CJ72" s="34">
        <v>8.9548099786043167E-3</v>
      </c>
      <c r="CK72" s="34">
        <v>8.6809182539582253E-3</v>
      </c>
      <c r="CL72" s="34">
        <v>8.3659766241908073E-3</v>
      </c>
      <c r="CM72" s="34">
        <v>8.6410082876682281E-3</v>
      </c>
      <c r="CN72" t="s">
        <v>843</v>
      </c>
      <c r="CO72" t="s">
        <v>465</v>
      </c>
      <c r="CP72" s="34">
        <v>9.4992304220795631E-3</v>
      </c>
      <c r="CQ72" s="34">
        <v>9.1963382437825203E-3</v>
      </c>
      <c r="CR72" s="34">
        <v>8.3921756595373154E-3</v>
      </c>
      <c r="CS72" s="34">
        <v>8.7615326046943665E-3</v>
      </c>
      <c r="CT72" s="34">
        <v>9.0025216341018677E-3</v>
      </c>
      <c r="CU72" t="s">
        <v>843</v>
      </c>
      <c r="CV72" t="s">
        <v>465</v>
      </c>
      <c r="CW72" s="34">
        <v>8.8689429685473442E-3</v>
      </c>
      <c r="CX72" s="34">
        <v>8.4186391904950142E-3</v>
      </c>
      <c r="CY72" s="34">
        <v>8.6850700899958611E-3</v>
      </c>
      <c r="CZ72" s="34">
        <v>8.8439835235476494E-3</v>
      </c>
      <c r="DA72" s="34">
        <v>7.3552317917346954E-3</v>
      </c>
      <c r="DB72" t="s">
        <v>843</v>
      </c>
      <c r="DC72" s="34"/>
      <c r="DD72" s="34"/>
      <c r="DE72" s="34"/>
      <c r="DF72" s="34"/>
      <c r="DG72" s="34"/>
      <c r="DH72" t="s">
        <v>1460</v>
      </c>
      <c r="DI72" t="s">
        <v>843</v>
      </c>
      <c r="DJ72" s="34"/>
      <c r="DK72" s="34"/>
      <c r="DL72" s="34"/>
      <c r="DM72" s="34"/>
      <c r="DN72" s="34"/>
      <c r="DO72" t="s">
        <v>1460</v>
      </c>
      <c r="DP72" t="s">
        <v>843</v>
      </c>
      <c r="DQ72" s="34">
        <v>11.271936416625977</v>
      </c>
      <c r="DR72" t="s">
        <v>1521</v>
      </c>
      <c r="DS72" t="s">
        <v>843</v>
      </c>
      <c r="DT72" t="s">
        <v>843</v>
      </c>
      <c r="DU72" s="34">
        <v>11.8</v>
      </c>
      <c r="DV72" t="s">
        <v>1461</v>
      </c>
      <c r="DW72" t="s">
        <v>843</v>
      </c>
      <c r="DX72" t="s">
        <v>843</v>
      </c>
      <c r="DY72" t="s">
        <v>465</v>
      </c>
      <c r="DZ72" s="34">
        <v>-1.0180930839851499E-3</v>
      </c>
      <c r="EA72" s="34">
        <v>1.8438555998727679E-3</v>
      </c>
      <c r="EB72" s="34">
        <v>5.0869784317910671E-3</v>
      </c>
      <c r="EC72" s="34">
        <v>1.5274698380380869E-3</v>
      </c>
      <c r="ED72" s="34">
        <v>1.4675638638436794E-2</v>
      </c>
      <c r="EE72" t="s">
        <v>843</v>
      </c>
      <c r="EF72" t="s">
        <v>465</v>
      </c>
      <c r="EG72" s="34">
        <v>2.6000000070780516E-3</v>
      </c>
      <c r="EH72" s="34">
        <v>5.2000000141561031E-3</v>
      </c>
      <c r="EI72" s="34">
        <v>5.8999997563660145E-3</v>
      </c>
      <c r="EJ72" s="34">
        <v>2.4000001139938831E-3</v>
      </c>
      <c r="EK72" s="34">
        <v>-4.8000002279877663E-3</v>
      </c>
      <c r="EL72" t="s">
        <v>843</v>
      </c>
      <c r="EM72" t="s">
        <v>465</v>
      </c>
      <c r="EN72" s="34">
        <v>3.0940829310566187E-4</v>
      </c>
      <c r="EO72" s="34">
        <v>6.9943261332809925E-3</v>
      </c>
      <c r="EP72" s="34">
        <v>3.0724694952368736E-3</v>
      </c>
      <c r="EQ72" s="34">
        <v>6.5421424806118011E-3</v>
      </c>
      <c r="ER72" s="34">
        <v>8.9589860290288925E-3</v>
      </c>
      <c r="ES72" t="s">
        <v>843</v>
      </c>
      <c r="ET72" t="s">
        <v>465</v>
      </c>
      <c r="EU72" s="34">
        <v>4.3664304539561272E-3</v>
      </c>
      <c r="EV72" s="34">
        <v>4.836695734411478E-3</v>
      </c>
      <c r="EW72" s="34">
        <v>4.8726005479693413E-3</v>
      </c>
      <c r="EX72" s="34">
        <v>-8.6027442011982203E-4</v>
      </c>
      <c r="EY72" s="34">
        <v>3.6760754883289337E-3</v>
      </c>
      <c r="EZ72" t="s">
        <v>843</v>
      </c>
      <c r="FA72" t="s">
        <v>465</v>
      </c>
      <c r="FB72" s="34">
        <v>2.0853825844824314E-3</v>
      </c>
      <c r="FC72" s="34">
        <v>-1.8345281714573503E-3</v>
      </c>
      <c r="FD72" s="34">
        <v>-2.7963058091700077E-3</v>
      </c>
      <c r="FE72" s="34">
        <v>-4.196390975266695E-3</v>
      </c>
      <c r="FF72" s="34">
        <v>8.507472462952137E-3</v>
      </c>
      <c r="FG72" t="s">
        <v>843</v>
      </c>
      <c r="FH72" s="34"/>
      <c r="FI72" s="34"/>
      <c r="FJ72" s="34"/>
      <c r="FK72" s="34"/>
      <c r="FL72" s="34"/>
      <c r="FM72" t="s">
        <v>843</v>
      </c>
      <c r="FN72" t="s">
        <v>843</v>
      </c>
      <c r="FO72" s="34">
        <v>0.63968999999999998</v>
      </c>
      <c r="FP72" t="s">
        <v>1462</v>
      </c>
      <c r="FQ72" t="s">
        <v>843</v>
      </c>
      <c r="FR72" t="s">
        <v>843</v>
      </c>
      <c r="FS72" s="34">
        <v>0.78571000000000002</v>
      </c>
      <c r="FT72" t="s">
        <v>1462</v>
      </c>
      <c r="FU72" t="s">
        <v>843</v>
      </c>
      <c r="FV72" t="s">
        <v>843</v>
      </c>
      <c r="FW72" s="34">
        <v>0.49237999999999998</v>
      </c>
      <c r="FX72" t="s">
        <v>1462</v>
      </c>
      <c r="FY72" t="s">
        <v>843</v>
      </c>
      <c r="FZ72" s="34"/>
      <c r="GA72" s="34"/>
      <c r="GB72" s="34"/>
      <c r="GC72" s="34"/>
      <c r="GD72" s="34"/>
      <c r="GE72" t="s">
        <v>1460</v>
      </c>
      <c r="GF72" t="s">
        <v>843</v>
      </c>
      <c r="GG72" s="34"/>
      <c r="GH72" s="34"/>
      <c r="GI72" s="34"/>
      <c r="GJ72" s="34"/>
      <c r="GK72" s="34"/>
      <c r="GL72" t="s">
        <v>1460</v>
      </c>
      <c r="GM72" t="s">
        <v>843</v>
      </c>
      <c r="GN72" s="34"/>
      <c r="GO72" t="s">
        <v>1460</v>
      </c>
      <c r="GP72" t="s">
        <v>843</v>
      </c>
      <c r="GQ72" t="s">
        <v>843</v>
      </c>
      <c r="GR72" s="34"/>
      <c r="GS72" s="34"/>
      <c r="GT72" s="34"/>
      <c r="GU72" s="34"/>
      <c r="GV72" s="34"/>
      <c r="GW72" t="s">
        <v>1460</v>
      </c>
      <c r="GX72" t="s">
        <v>843</v>
      </c>
      <c r="GY72" t="s">
        <v>843</v>
      </c>
      <c r="GZ72" t="s">
        <v>843</v>
      </c>
      <c r="HA72" t="s">
        <v>843</v>
      </c>
      <c r="HB72" t="s">
        <v>843</v>
      </c>
      <c r="HC72" t="s">
        <v>843</v>
      </c>
      <c r="HD72" t="s">
        <v>843</v>
      </c>
      <c r="HE72" t="s">
        <v>843</v>
      </c>
      <c r="HF72" t="s">
        <v>843</v>
      </c>
      <c r="HG72" t="s">
        <v>843</v>
      </c>
      <c r="HH72" s="34">
        <v>11105791</v>
      </c>
      <c r="HI72" s="34">
        <v>11139127</v>
      </c>
      <c r="HJ72" s="34">
        <v>11170051</v>
      </c>
      <c r="HK72" s="34">
        <v>11199217</v>
      </c>
      <c r="HL72" s="34">
        <v>11225294</v>
      </c>
      <c r="HM72" s="34">
        <v>11246114</v>
      </c>
      <c r="HN72" s="34">
        <v>11260630</v>
      </c>
      <c r="HO72" s="34">
        <v>11269887</v>
      </c>
      <c r="HP72" s="34">
        <v>11276609</v>
      </c>
      <c r="HQ72" s="34">
        <v>11283185</v>
      </c>
      <c r="HR72" s="34">
        <v>11290417</v>
      </c>
      <c r="HS72" s="34">
        <v>11298710</v>
      </c>
      <c r="HT72" s="34">
        <v>11309290</v>
      </c>
      <c r="HU72" s="34">
        <v>11321579</v>
      </c>
      <c r="HV72" s="34">
        <v>11332026</v>
      </c>
      <c r="HW72" s="34">
        <v>11339894</v>
      </c>
      <c r="HX72" s="34">
        <v>11342012</v>
      </c>
      <c r="HY72" s="34">
        <v>11336405</v>
      </c>
      <c r="HZ72" s="34">
        <v>11328244</v>
      </c>
      <c r="IA72" s="34">
        <v>11316697</v>
      </c>
      <c r="IB72" s="34">
        <v>11300698</v>
      </c>
      <c r="IC72" s="34">
        <v>11256372</v>
      </c>
      <c r="ID72" s="34">
        <v>11212191</v>
      </c>
      <c r="IE72" s="34">
        <v>11194449</v>
      </c>
      <c r="IF72" s="34">
        <v>11174587</v>
      </c>
      <c r="IG72" s="34">
        <v>11152631</v>
      </c>
      <c r="IH72" s="34">
        <v>11128799</v>
      </c>
      <c r="II72" s="34">
        <v>11103138</v>
      </c>
      <c r="IJ72" s="34">
        <v>11075736</v>
      </c>
      <c r="IK72" s="34">
        <v>11046696</v>
      </c>
      <c r="IL72" s="34">
        <v>11016041</v>
      </c>
      <c r="IM72" s="34">
        <v>10983569</v>
      </c>
      <c r="IN72" s="34">
        <v>10949207</v>
      </c>
      <c r="IO72" s="34">
        <v>10913301</v>
      </c>
      <c r="IP72" s="34">
        <v>10875840</v>
      </c>
      <c r="IQ72" s="34">
        <v>10836646</v>
      </c>
      <c r="IR72" s="34">
        <v>10795857</v>
      </c>
      <c r="IS72" s="34">
        <v>10753317</v>
      </c>
      <c r="IT72" s="34">
        <v>10708951</v>
      </c>
      <c r="IU72" s="34">
        <v>10662877</v>
      </c>
      <c r="IV72" s="34">
        <v>10615034</v>
      </c>
      <c r="IW72" s="34">
        <v>10565416</v>
      </c>
      <c r="IX72" s="34">
        <v>10514019</v>
      </c>
      <c r="IY72" s="34">
        <v>10460869</v>
      </c>
      <c r="IZ72" s="34">
        <v>10405863</v>
      </c>
      <c r="JA72" s="34">
        <v>10348775</v>
      </c>
      <c r="JB72" s="34">
        <v>10289433</v>
      </c>
      <c r="JC72" s="34">
        <v>10227682</v>
      </c>
      <c r="JD72" s="34">
        <v>10163491</v>
      </c>
      <c r="JE72" s="34">
        <v>10096925</v>
      </c>
      <c r="JF72" s="34">
        <v>10028085</v>
      </c>
      <c r="JG72" s="34">
        <v>9956916</v>
      </c>
      <c r="JH72" s="34">
        <v>9883418</v>
      </c>
      <c r="JI72" s="34">
        <v>9807823</v>
      </c>
      <c r="JJ72" s="34">
        <v>9730624</v>
      </c>
      <c r="JK72" s="34">
        <v>9652117</v>
      </c>
      <c r="JL72" s="34">
        <v>9572189</v>
      </c>
      <c r="JM72" s="34">
        <v>9491219</v>
      </c>
      <c r="JN72" s="34">
        <v>9409710</v>
      </c>
      <c r="JO72" s="34">
        <v>9327766</v>
      </c>
      <c r="JP72" s="34">
        <v>9245789</v>
      </c>
      <c r="JQ72" s="34">
        <v>9164137</v>
      </c>
      <c r="JR72" s="34">
        <v>9083047</v>
      </c>
      <c r="JS72" s="34">
        <v>9002825</v>
      </c>
      <c r="JT72" s="34">
        <v>8923573</v>
      </c>
      <c r="JU72" s="34">
        <v>8845508</v>
      </c>
      <c r="JV72" s="34">
        <v>8768801</v>
      </c>
      <c r="JW72" s="34">
        <v>8693526</v>
      </c>
      <c r="JX72" s="34">
        <v>8619641</v>
      </c>
      <c r="JY72" s="34">
        <v>8547093</v>
      </c>
      <c r="JZ72" s="34">
        <v>8475821</v>
      </c>
      <c r="KA72" s="34">
        <v>8405631</v>
      </c>
      <c r="KB72" s="34">
        <v>8336377</v>
      </c>
      <c r="KC72" s="34">
        <v>8267966</v>
      </c>
      <c r="KD72" s="34">
        <v>8200172.0000000009</v>
      </c>
      <c r="KE72" s="34">
        <v>8132623</v>
      </c>
      <c r="KF72" s="34">
        <v>8065244</v>
      </c>
      <c r="KG72" s="34">
        <v>7997875</v>
      </c>
      <c r="KH72" s="34">
        <v>7930273</v>
      </c>
      <c r="KI72" s="34">
        <v>7862267</v>
      </c>
      <c r="KJ72" s="34">
        <v>7793940</v>
      </c>
      <c r="KK72" s="34">
        <v>7725377</v>
      </c>
      <c r="KL72" s="34">
        <v>7656410</v>
      </c>
      <c r="KM72" s="34">
        <v>7587190</v>
      </c>
      <c r="KN72" s="34">
        <v>7517922</v>
      </c>
      <c r="KO72" s="34">
        <v>7448756</v>
      </c>
      <c r="KP72" s="34">
        <v>7379801</v>
      </c>
      <c r="KQ72" s="34">
        <v>7311184</v>
      </c>
      <c r="KR72" s="34">
        <v>7243050</v>
      </c>
      <c r="KS72" s="34">
        <v>7175474</v>
      </c>
      <c r="KT72" s="34">
        <v>7108520</v>
      </c>
      <c r="KU72" s="34">
        <v>7042179</v>
      </c>
      <c r="KV72" s="34">
        <v>6976538</v>
      </c>
      <c r="KW72" s="34">
        <v>6911623</v>
      </c>
      <c r="KX72" s="34">
        <v>6847417</v>
      </c>
      <c r="KY72" s="34">
        <v>6783940</v>
      </c>
      <c r="KZ72" s="34">
        <v>6721306</v>
      </c>
      <c r="LA72" s="34">
        <v>6659418</v>
      </c>
      <c r="LB72" s="34">
        <v>6598211</v>
      </c>
      <c r="LC72" s="34">
        <v>6537839</v>
      </c>
      <c r="LD72" s="34">
        <v>6478341</v>
      </c>
      <c r="LE72" t="s">
        <v>843</v>
      </c>
      <c r="LF72" t="s">
        <v>843</v>
      </c>
      <c r="LG72" t="s">
        <v>843</v>
      </c>
      <c r="LH72" s="34">
        <v>3.2194459345191717E-3</v>
      </c>
      <c r="LI72" s="34">
        <v>2.9971811454743147E-3</v>
      </c>
      <c r="LJ72" s="34">
        <v>2.7723137754946947E-3</v>
      </c>
      <c r="LK72" s="34">
        <v>2.6076862122863531E-3</v>
      </c>
      <c r="LL72" s="34">
        <v>2.3257597349584103E-3</v>
      </c>
      <c r="LM72" s="34">
        <v>1.8530219094827771E-3</v>
      </c>
      <c r="LN72" s="34">
        <v>1.2899246066808701E-3</v>
      </c>
      <c r="LO72" s="34">
        <v>8.2172994734719396E-4</v>
      </c>
      <c r="LP72" s="34">
        <v>5.9627892915159464E-4</v>
      </c>
      <c r="LQ72" s="34">
        <v>5.8298406656831503E-4</v>
      </c>
      <c r="LR72" s="34">
        <v>6.4074847614392638E-4</v>
      </c>
      <c r="LS72" s="34">
        <v>7.342470926232636E-4</v>
      </c>
      <c r="LT72" s="34">
        <v>9.3595194630324841E-4</v>
      </c>
      <c r="LU72" s="34">
        <v>1.0860387701541185E-3</v>
      </c>
      <c r="LV72" s="34">
        <v>9.2232564929872751E-4</v>
      </c>
      <c r="LW72" s="34">
        <v>6.9407443515956402E-4</v>
      </c>
      <c r="LX72" s="34">
        <v>1.8675679166335613E-4</v>
      </c>
      <c r="LY72" s="34">
        <v>-4.9447896890342236E-4</v>
      </c>
      <c r="LZ72" s="34">
        <v>-7.2015239857137203E-4</v>
      </c>
      <c r="MA72" s="34">
        <v>-1.019830466248095E-3</v>
      </c>
      <c r="MB72" s="34">
        <v>-1.4147519832476974E-3</v>
      </c>
      <c r="MC72" s="34">
        <v>-3.9301253855228424E-3</v>
      </c>
      <c r="MD72" s="34">
        <v>-3.9327000267803669E-3</v>
      </c>
      <c r="ME72" s="34">
        <v>-1.5836380189284682E-3</v>
      </c>
      <c r="MF72" s="34">
        <v>-1.7758480971679091E-3</v>
      </c>
      <c r="MG72" s="34">
        <v>-1.9667481537908316E-3</v>
      </c>
      <c r="MH72" s="34">
        <v>-2.1391813643276691E-3</v>
      </c>
      <c r="MI72" s="34">
        <v>-2.3084818385541439E-3</v>
      </c>
      <c r="MJ72" s="34">
        <v>-2.4710013531148434E-3</v>
      </c>
      <c r="MK72" s="34">
        <v>-2.625390887260437E-3</v>
      </c>
      <c r="ML72" s="34">
        <v>-2.7788954321295023E-3</v>
      </c>
      <c r="MM72" s="34">
        <v>-2.952054375782609E-3</v>
      </c>
      <c r="MN72" s="34">
        <v>-3.1333952210843563E-3</v>
      </c>
      <c r="MO72" s="34">
        <v>-3.2847130205482244E-3</v>
      </c>
      <c r="MP72" s="34">
        <v>-3.4385051112622023E-3</v>
      </c>
      <c r="MQ72" s="34">
        <v>-3.6102768499404192E-3</v>
      </c>
      <c r="MR72" s="34">
        <v>-3.7710890173912048E-3</v>
      </c>
      <c r="MS72" s="34">
        <v>-3.9481841959059238E-3</v>
      </c>
      <c r="MT72" s="34">
        <v>-4.134331364184618E-3</v>
      </c>
      <c r="MU72" s="34">
        <v>-4.311664029955864E-3</v>
      </c>
      <c r="MV72" s="34">
        <v>-4.4969716109335423E-3</v>
      </c>
      <c r="MW72" s="34">
        <v>-4.6852724626660347E-3</v>
      </c>
      <c r="MX72" s="34">
        <v>-4.8765162937343121E-3</v>
      </c>
      <c r="MY72" s="34">
        <v>-5.0679757259786129E-3</v>
      </c>
      <c r="MZ72" s="34">
        <v>-5.2721360698342323E-3</v>
      </c>
      <c r="NA72" s="34">
        <v>-5.5012418888509274E-3</v>
      </c>
      <c r="NB72" s="34">
        <v>-5.7507087476551533E-3</v>
      </c>
      <c r="NC72" s="34">
        <v>-6.0194805264472961E-3</v>
      </c>
      <c r="ND72" s="34">
        <v>-6.2959804199635983E-3</v>
      </c>
      <c r="NE72" s="34">
        <v>-6.5710633061826229E-3</v>
      </c>
      <c r="NF72" s="34">
        <v>-6.8412655964493752E-3</v>
      </c>
      <c r="NG72" s="34">
        <v>-7.1222712285816669E-3</v>
      </c>
      <c r="NH72" s="34">
        <v>-7.4089816771447659E-3</v>
      </c>
      <c r="NI72" s="34">
        <v>-7.6780710369348526E-3</v>
      </c>
      <c r="NJ72" s="34">
        <v>-7.902306504547596E-3</v>
      </c>
      <c r="NK72" s="34">
        <v>-8.1007564440369606E-3</v>
      </c>
      <c r="NL72" s="34">
        <v>-8.315354585647583E-3</v>
      </c>
      <c r="NM72" s="34">
        <v>-8.4948595613241196E-3</v>
      </c>
      <c r="NN72" s="34">
        <v>-8.6249206215143204E-3</v>
      </c>
      <c r="NO72" s="34">
        <v>-8.7465913966298103E-3</v>
      </c>
      <c r="NP72" s="34">
        <v>-8.8273389264941216E-3</v>
      </c>
      <c r="NQ72" s="34">
        <v>-8.8704898953437805E-3</v>
      </c>
      <c r="NR72" s="34">
        <v>-8.8880052790045738E-3</v>
      </c>
      <c r="NS72" s="34">
        <v>-8.8712917640805244E-3</v>
      </c>
      <c r="NT72" s="34">
        <v>-8.8419904932379723E-3</v>
      </c>
      <c r="NU72" s="34">
        <v>-8.786667138338089E-3</v>
      </c>
      <c r="NV72" s="34">
        <v>-8.7096784263849258E-3</v>
      </c>
      <c r="NW72" s="34">
        <v>-8.62147007137537E-3</v>
      </c>
      <c r="NX72" s="34">
        <v>-8.5351746529340744E-3</v>
      </c>
      <c r="NY72" s="34">
        <v>-8.452211506664753E-3</v>
      </c>
      <c r="NZ72" s="34">
        <v>-8.373703807592392E-3</v>
      </c>
      <c r="OA72" s="34">
        <v>-8.3156833425164223E-3</v>
      </c>
      <c r="OB72" s="34">
        <v>-8.2731293514370918E-3</v>
      </c>
      <c r="OC72" s="34">
        <v>-8.2401800900697708E-3</v>
      </c>
      <c r="OD72" s="34">
        <v>-8.2334000617265701E-3</v>
      </c>
      <c r="OE72" s="34">
        <v>-8.2716261968016624E-3</v>
      </c>
      <c r="OF72" s="34">
        <v>-8.3195380866527557E-3</v>
      </c>
      <c r="OG72" s="34">
        <v>-8.3880843594670296E-3</v>
      </c>
      <c r="OH72" s="34">
        <v>-8.4884203970432281E-3</v>
      </c>
      <c r="OI72" s="34">
        <v>-8.6124744266271591E-3</v>
      </c>
      <c r="OJ72" s="34">
        <v>-8.7284790351986885E-3</v>
      </c>
      <c r="OK72" s="34">
        <v>-8.8358847424387932E-3</v>
      </c>
      <c r="OL72" s="34">
        <v>-8.9674191549420357E-3</v>
      </c>
      <c r="OM72" s="34">
        <v>-9.0819066390395164E-3</v>
      </c>
      <c r="ON72" s="34">
        <v>-9.1715287417173386E-3</v>
      </c>
      <c r="OO72" s="34">
        <v>-9.2427311465144157E-3</v>
      </c>
      <c r="OP72" s="34">
        <v>-9.30036511272192E-3</v>
      </c>
      <c r="OQ72" s="34">
        <v>-9.3414429575204849E-3</v>
      </c>
      <c r="OR72" s="34">
        <v>-9.3628419563174248E-3</v>
      </c>
      <c r="OS72" s="34">
        <v>-9.373566135764122E-3</v>
      </c>
      <c r="OT72" s="34">
        <v>-9.3747572973370552E-3</v>
      </c>
      <c r="OU72" s="34">
        <v>-9.3764252960681915E-3</v>
      </c>
      <c r="OV72" s="34">
        <v>-9.3648340553045273E-3</v>
      </c>
      <c r="OW72" s="34">
        <v>-9.3483179807662964E-3</v>
      </c>
      <c r="OX72" s="34">
        <v>-9.3329865485429764E-3</v>
      </c>
      <c r="OY72" s="34">
        <v>-9.313446469604969E-3</v>
      </c>
      <c r="OZ72" s="34">
        <v>-9.275573305785656E-3</v>
      </c>
      <c r="PA72" s="34">
        <v>-9.2503875494003296E-3</v>
      </c>
      <c r="PB72" s="34">
        <v>-9.2335417866706848E-3</v>
      </c>
      <c r="PC72" s="34">
        <v>-9.1918688267469406E-3</v>
      </c>
      <c r="PD72" s="34">
        <v>-9.1422237455844879E-3</v>
      </c>
      <c r="PE72" t="s">
        <v>1300</v>
      </c>
      <c r="PF72" t="s">
        <v>843</v>
      </c>
      <c r="PG72" t="s">
        <v>843</v>
      </c>
      <c r="PH72" t="s">
        <v>843</v>
      </c>
      <c r="PI72" t="s">
        <v>843</v>
      </c>
      <c r="PJ72" t="s">
        <v>1300</v>
      </c>
      <c r="PK72" s="34">
        <v>0.5019761323928833</v>
      </c>
      <c r="PL72" s="34">
        <v>0.5014265775680542</v>
      </c>
      <c r="PM72" s="34">
        <v>0.50092047452926636</v>
      </c>
      <c r="PN72" s="34">
        <v>0.50059050321578979</v>
      </c>
      <c r="PO72" s="34">
        <v>0.50038665533065796</v>
      </c>
      <c r="PP72" s="34">
        <v>0.50018328428268433</v>
      </c>
      <c r="PQ72" s="34">
        <v>0.49998480081558228</v>
      </c>
      <c r="PR72" s="34">
        <v>0.49979647994041443</v>
      </c>
      <c r="PS72" s="34">
        <v>0.49961793422698975</v>
      </c>
      <c r="PT72" s="34">
        <v>0.49944797158241272</v>
      </c>
      <c r="PU72" s="34">
        <v>0.49928882718086243</v>
      </c>
      <c r="PV72" s="34">
        <v>0.49914044141769409</v>
      </c>
      <c r="PW72" s="34">
        <v>0.49897563457489014</v>
      </c>
      <c r="PX72" s="34">
        <v>0.49879491329193115</v>
      </c>
      <c r="PY72" s="34">
        <v>0.49861472845077515</v>
      </c>
      <c r="PZ72" s="34">
        <v>0.49841928482055664</v>
      </c>
      <c r="QA72" s="34">
        <v>0.4981880784034729</v>
      </c>
      <c r="QB72" s="34">
        <v>0.49791306257247925</v>
      </c>
      <c r="QC72" s="34">
        <v>0.49761983752250671</v>
      </c>
      <c r="QD72" s="34">
        <v>0.49734318256378174</v>
      </c>
      <c r="QE72" s="34">
        <v>0.49703285098075867</v>
      </c>
      <c r="QF72" s="34">
        <v>0.49654167890548706</v>
      </c>
      <c r="QG72" s="34">
        <v>0.49612906575202942</v>
      </c>
      <c r="QH72" s="34">
        <v>0.49593186378479004</v>
      </c>
      <c r="QI72" s="34">
        <v>0.49574020504951477</v>
      </c>
      <c r="QJ72" s="34">
        <v>0.49555587768554688</v>
      </c>
      <c r="QK72" s="34">
        <v>0.49538040161132813</v>
      </c>
      <c r="QL72" s="34">
        <v>0.49521377682685852</v>
      </c>
      <c r="QM72" s="34">
        <v>0.49505731463432312</v>
      </c>
      <c r="QN72" s="34">
        <v>0.49491223692893982</v>
      </c>
      <c r="QO72" s="34">
        <v>0.49477821588516235</v>
      </c>
      <c r="QP72" s="34">
        <v>0.49465587735176086</v>
      </c>
      <c r="QQ72" s="34">
        <v>0.49454596638679504</v>
      </c>
      <c r="QR72" s="34">
        <v>0.49444928765296936</v>
      </c>
      <c r="QS72" s="34">
        <v>0.4943673312664032</v>
      </c>
      <c r="QT72" s="34">
        <v>0.49430018663406372</v>
      </c>
      <c r="QU72" s="34">
        <v>0.4942491352558136</v>
      </c>
      <c r="QV72" s="34">
        <v>0.49421271681785583</v>
      </c>
      <c r="QW72" s="34">
        <v>0.494190514087677</v>
      </c>
      <c r="QX72" s="34">
        <v>0.49418389797210693</v>
      </c>
      <c r="QY72" s="34">
        <v>0.49419331550598145</v>
      </c>
      <c r="QZ72" s="34">
        <v>0.49421924352645874</v>
      </c>
      <c r="RA72" s="34">
        <v>0.49426162242889404</v>
      </c>
      <c r="RB72" s="34">
        <v>0.49432051181793213</v>
      </c>
      <c r="RC72" s="34">
        <v>0.4943963885307312</v>
      </c>
      <c r="RD72" s="34">
        <v>0.4944901168346405</v>
      </c>
      <c r="RE72" s="34">
        <v>0.49460333585739136</v>
      </c>
      <c r="RF72" s="34">
        <v>0.49473682045936584</v>
      </c>
      <c r="RG72" s="34">
        <v>0.49489086866378784</v>
      </c>
      <c r="RH72" s="34">
        <v>0.49506330490112305</v>
      </c>
      <c r="RI72" s="34">
        <v>0.49525487422943115</v>
      </c>
      <c r="RJ72" s="34">
        <v>0.49546808004379272</v>
      </c>
      <c r="RK72" s="34">
        <v>0.49570372700691223</v>
      </c>
      <c r="RL72" s="34">
        <v>0.49595999717712402</v>
      </c>
      <c r="RM72" s="34">
        <v>0.49623590707778931</v>
      </c>
      <c r="RN72" s="34">
        <v>0.49653086066246033</v>
      </c>
      <c r="RO72" s="34">
        <v>0.49684309959411621</v>
      </c>
      <c r="RP72" s="34">
        <v>0.49717122316360474</v>
      </c>
      <c r="RQ72" s="34">
        <v>0.49751204252243042</v>
      </c>
      <c r="RR72" s="34">
        <v>0.4978659451007843</v>
      </c>
      <c r="RS72" s="34">
        <v>0.49823126196861267</v>
      </c>
      <c r="RT72" s="34">
        <v>0.49860352277755737</v>
      </c>
      <c r="RU72" s="34">
        <v>0.4989783763885498</v>
      </c>
      <c r="RV72" s="34">
        <v>0.4993513822555542</v>
      </c>
      <c r="RW72" s="34">
        <v>0.49971562623977661</v>
      </c>
      <c r="RX72" s="34">
        <v>0.50006693601608276</v>
      </c>
      <c r="RY72" s="34">
        <v>0.50040525197982788</v>
      </c>
      <c r="RZ72" s="34">
        <v>0.50072687864303589</v>
      </c>
      <c r="SA72" s="34">
        <v>0.50102758407592773</v>
      </c>
      <c r="SB72" s="34">
        <v>0.50130528211593628</v>
      </c>
      <c r="SC72" s="34">
        <v>0.50155705213546753</v>
      </c>
      <c r="SD72" s="34">
        <v>0.50178110599517822</v>
      </c>
      <c r="SE72" s="34">
        <v>0.50197887420654297</v>
      </c>
      <c r="SF72" s="34">
        <v>0.50215315818786621</v>
      </c>
      <c r="SG72" s="34">
        <v>0.50230228900909424</v>
      </c>
      <c r="SH72" s="34">
        <v>0.50242632627487183</v>
      </c>
      <c r="SI72" s="34">
        <v>0.50253021717071533</v>
      </c>
      <c r="SJ72" s="34">
        <v>0.50261825323104858</v>
      </c>
      <c r="SK72" s="34">
        <v>0.50269591808319092</v>
      </c>
      <c r="SL72" s="34">
        <v>0.50276464223861694</v>
      </c>
      <c r="SM72" s="34">
        <v>0.50282949209213257</v>
      </c>
      <c r="SN72" s="34">
        <v>0.50289648771286011</v>
      </c>
      <c r="SO72" s="34">
        <v>0.50296378135681152</v>
      </c>
      <c r="SP72" s="34">
        <v>0.50303298234939575</v>
      </c>
      <c r="SQ72" s="34">
        <v>0.50310510396957397</v>
      </c>
      <c r="SR72" s="34">
        <v>0.50317943096160889</v>
      </c>
      <c r="SS72" s="34">
        <v>0.50325858592987061</v>
      </c>
      <c r="ST72" s="34">
        <v>0.50334089994430542</v>
      </c>
      <c r="SU72" s="34">
        <v>0.50342398881912231</v>
      </c>
      <c r="SV72" s="34">
        <v>0.50350821018218994</v>
      </c>
      <c r="SW72" s="34">
        <v>0.50359231233596802</v>
      </c>
      <c r="SX72" s="34">
        <v>0.50367677211761475</v>
      </c>
      <c r="SY72" s="34">
        <v>0.50376206636428833</v>
      </c>
      <c r="SZ72" s="34">
        <v>0.50384747982025146</v>
      </c>
      <c r="TA72" s="34">
        <v>0.50392985343933105</v>
      </c>
      <c r="TB72" s="34">
        <v>0.50401151180267334</v>
      </c>
      <c r="TC72" s="34">
        <v>0.50409382581710815</v>
      </c>
      <c r="TD72" s="34">
        <v>0.50417077541351318</v>
      </c>
      <c r="TE72" s="34">
        <v>0.50424230098724365</v>
      </c>
      <c r="TF72" s="34">
        <v>0.50430989265441895</v>
      </c>
      <c r="TG72" s="34">
        <v>0.50437343120574951</v>
      </c>
      <c r="TH72" t="s">
        <v>843</v>
      </c>
      <c r="TI72" t="s">
        <v>843</v>
      </c>
      <c r="TJ72" t="s">
        <v>1300</v>
      </c>
      <c r="TK72" s="34">
        <v>0.68890761585554794</v>
      </c>
      <c r="TL72" s="34">
        <v>0.68982362800962804</v>
      </c>
      <c r="TM72" s="34">
        <v>0.69068919201890788</v>
      </c>
      <c r="TN72" s="34">
        <v>0.69194690128783098</v>
      </c>
      <c r="TO72" s="34">
        <v>0.69370808044278898</v>
      </c>
      <c r="TP72" s="34">
        <v>0.69551802515962391</v>
      </c>
      <c r="TQ72" s="34">
        <v>0.69707232188607604</v>
      </c>
      <c r="TR72" s="34">
        <v>0.6979176898579369</v>
      </c>
      <c r="TS72" s="34">
        <v>0.69783558160081594</v>
      </c>
      <c r="TT72" s="34">
        <v>0.69708575193972289</v>
      </c>
      <c r="TU72" s="34">
        <v>0.69594977333654795</v>
      </c>
      <c r="TV72" s="34">
        <v>0.69463537454119206</v>
      </c>
      <c r="TW72" s="34">
        <v>0.69345617629400291</v>
      </c>
      <c r="TX72" s="34">
        <v>0.692605877121651</v>
      </c>
      <c r="TY72" s="34">
        <v>0.69211891148149507</v>
      </c>
      <c r="TZ72" s="34">
        <v>0.69164716178122998</v>
      </c>
      <c r="UA72" s="34">
        <v>0.69109293355944801</v>
      </c>
      <c r="UB72" s="34">
        <v>0.69042694751995892</v>
      </c>
      <c r="UC72" s="34">
        <v>0.68912039677111492</v>
      </c>
      <c r="UD72" s="34">
        <v>0.68745552202447102</v>
      </c>
      <c r="UE72" s="34">
        <v>0.68587666000808101</v>
      </c>
      <c r="UF72" s="34">
        <v>0.68530252530288904</v>
      </c>
      <c r="UG72" s="34">
        <v>0.68470466655446705</v>
      </c>
      <c r="UH72" s="34">
        <v>0.68326149862311203</v>
      </c>
      <c r="UI72" s="34">
        <v>0.68176069139017403</v>
      </c>
      <c r="UJ72" s="34">
        <v>0.67964317119431295</v>
      </c>
      <c r="UK72" s="34">
        <v>0.67680299554336398</v>
      </c>
      <c r="UL72" s="34">
        <v>0.67251669426621996</v>
      </c>
      <c r="UM72" s="34">
        <v>0.66666192657535306</v>
      </c>
      <c r="UN72" s="34">
        <v>0.66015992474129803</v>
      </c>
      <c r="UO72" s="34">
        <v>0.65361686409768893</v>
      </c>
      <c r="UP72" s="34">
        <v>0.64708722423980702</v>
      </c>
      <c r="UQ72" s="34">
        <v>0.64054241553749092</v>
      </c>
      <c r="UR72" s="34">
        <v>0.63444841299621402</v>
      </c>
      <c r="US72" s="34">
        <v>0.62850509149201794</v>
      </c>
      <c r="UT72" s="34">
        <v>0.62215246304068605</v>
      </c>
      <c r="UU72" s="34">
        <v>0.61515982473647102</v>
      </c>
      <c r="UV72" s="34">
        <v>0.60780357353921599</v>
      </c>
      <c r="UW72" s="34">
        <v>0.60117095508098606</v>
      </c>
      <c r="UX72" s="34">
        <v>0.59600673439260299</v>
      </c>
      <c r="UY72" s="34">
        <v>0.59205285672882202</v>
      </c>
      <c r="UZ72" s="34">
        <v>0.58883689062328992</v>
      </c>
      <c r="VA72" s="34">
        <v>0.58653398857278094</v>
      </c>
      <c r="VB72" s="34">
        <v>0.58551773210799896</v>
      </c>
      <c r="VC72" s="34">
        <v>0.58532511911794405</v>
      </c>
      <c r="VD72" s="34">
        <v>0.58546982613884202</v>
      </c>
      <c r="VE72" s="34">
        <v>0.58570401373408898</v>
      </c>
      <c r="VF72" s="34">
        <v>0.58515456313339398</v>
      </c>
      <c r="VG72" s="34">
        <v>0.58371670718260094</v>
      </c>
      <c r="VH72" s="34">
        <v>0.58201182132125295</v>
      </c>
      <c r="VI72" s="34">
        <v>0.57980360057795699</v>
      </c>
      <c r="VJ72" s="34">
        <v>0.57729587153291195</v>
      </c>
      <c r="VK72" s="34">
        <v>0.57483258449493002</v>
      </c>
      <c r="VL72" s="34">
        <v>0.57190569058524499</v>
      </c>
      <c r="VM72" s="34">
        <v>0.56842985771365395</v>
      </c>
      <c r="VN72" s="34">
        <v>0.564941452740368</v>
      </c>
      <c r="VO72" s="34">
        <v>0.56197409819081601</v>
      </c>
      <c r="VP72" s="34">
        <v>0.55985743243307295</v>
      </c>
      <c r="VQ72" s="34">
        <v>0.55856118618752193</v>
      </c>
      <c r="VR72" s="34">
        <v>0.55785455178364496</v>
      </c>
      <c r="VS72" s="34">
        <v>0.55726545118353099</v>
      </c>
      <c r="VT72" s="34">
        <v>0.55642094593418601</v>
      </c>
      <c r="VU72" s="34">
        <v>0.55524831039627998</v>
      </c>
      <c r="VV72" s="34">
        <v>0.55373521943030202</v>
      </c>
      <c r="VW72" s="34">
        <v>0.55197587334131692</v>
      </c>
      <c r="VX72" s="34">
        <v>0.55008446094899199</v>
      </c>
      <c r="VY72" s="34">
        <v>0.54815906141791504</v>
      </c>
      <c r="VZ72" s="34">
        <v>0.54625505232284299</v>
      </c>
      <c r="WA72" s="34">
        <v>0.544514931392448</v>
      </c>
      <c r="WB72" s="34">
        <v>0.54323016862166906</v>
      </c>
      <c r="WC72" s="34">
        <v>0.54252903642018901</v>
      </c>
      <c r="WD72" s="34">
        <v>0.54218984022794703</v>
      </c>
      <c r="WE72" s="34">
        <v>0.54177537446875101</v>
      </c>
      <c r="WF72" s="34">
        <v>0.54085019217543906</v>
      </c>
      <c r="WG72" s="34">
        <v>0.53924643287969998</v>
      </c>
      <c r="WH72" s="34">
        <v>0.53712034007230303</v>
      </c>
      <c r="WI72" s="34">
        <v>0.53457920587528396</v>
      </c>
      <c r="WJ72" s="34">
        <v>0.53209496272447399</v>
      </c>
      <c r="WK72" s="34">
        <v>0.52987775640748802</v>
      </c>
      <c r="WL72" s="34">
        <v>0.52777191821570602</v>
      </c>
      <c r="WM72" s="34">
        <v>0.52567311746862799</v>
      </c>
      <c r="WN72" s="34">
        <v>0.52383815548172197</v>
      </c>
      <c r="WO72" s="34">
        <v>0.52248579948043494</v>
      </c>
      <c r="WP72" s="34">
        <v>0.52108049745159302</v>
      </c>
      <c r="WQ72" s="34">
        <v>0.51991467855080198</v>
      </c>
      <c r="WR72" s="34">
        <v>0.51939099088431595</v>
      </c>
      <c r="WS72" s="34">
        <v>0.51939920327114497</v>
      </c>
      <c r="WT72" s="34">
        <v>0.51969000641277807</v>
      </c>
      <c r="WU72" s="34">
        <v>0.51998422763782004</v>
      </c>
      <c r="WV72" s="34">
        <v>0.52029792877083303</v>
      </c>
      <c r="WW72" s="34">
        <v>0.52059651802319695</v>
      </c>
      <c r="WX72" s="34">
        <v>0.52086307377304697</v>
      </c>
      <c r="WY72" s="34">
        <v>0.52109068996685803</v>
      </c>
      <c r="WZ72" s="34">
        <v>0.52124370788163699</v>
      </c>
      <c r="XA72" s="34">
        <v>0.52128798923097697</v>
      </c>
      <c r="XB72" s="34">
        <v>0.52123249910818803</v>
      </c>
      <c r="XC72" s="34">
        <v>0.52109429915151206</v>
      </c>
      <c r="XD72" s="34">
        <v>0.52085876567150702</v>
      </c>
      <c r="XE72" s="34">
        <v>0.52049320641610297</v>
      </c>
      <c r="XF72" s="34">
        <v>0.52000026308387204</v>
      </c>
      <c r="XG72" s="34">
        <v>0.51940809532935195</v>
      </c>
      <c r="XH72" t="s">
        <v>843</v>
      </c>
      <c r="XI72" t="s">
        <v>1300</v>
      </c>
      <c r="XJ72" s="34">
        <v>0.64892221544597806</v>
      </c>
      <c r="XK72" s="34">
        <v>0.64851011214792709</v>
      </c>
      <c r="XL72" s="34">
        <v>0.64825326222771906</v>
      </c>
      <c r="XM72" s="34">
        <v>0.64840903609600598</v>
      </c>
      <c r="XN72" s="34">
        <v>0.64916702185408193</v>
      </c>
      <c r="XO72" s="34">
        <v>0.65020939677474399</v>
      </c>
      <c r="XP72" s="34">
        <v>0.65096584294129201</v>
      </c>
      <c r="XQ72" s="34">
        <v>0.65091770662829207</v>
      </c>
      <c r="XR72" s="34">
        <v>0.65001464536014297</v>
      </c>
      <c r="XS72" s="34">
        <v>0.64860489303330593</v>
      </c>
      <c r="XT72" s="34">
        <v>0.64691248131435397</v>
      </c>
      <c r="XU72" s="34">
        <v>0.64516579126440998</v>
      </c>
      <c r="XV72" s="34">
        <v>0.64359849292042204</v>
      </c>
      <c r="XW72" s="34">
        <v>0.64209384388459201</v>
      </c>
      <c r="XX72" s="34">
        <v>0.640801962508734</v>
      </c>
      <c r="XY72" s="34">
        <v>0.63978904917453394</v>
      </c>
      <c r="XZ72" s="34">
        <v>0.63887318400267901</v>
      </c>
      <c r="YA72" s="34">
        <v>0.63806488917783</v>
      </c>
      <c r="YB72" s="34">
        <v>0.63689244334779505</v>
      </c>
      <c r="YC72" s="34">
        <v>0.63472056531691901</v>
      </c>
      <c r="YD72" s="34">
        <v>0.63129914630051998</v>
      </c>
      <c r="YE72" s="34">
        <v>0.62776938129934801</v>
      </c>
      <c r="YF72" s="34">
        <v>0.62270920108299999</v>
      </c>
      <c r="YG72" s="34">
        <v>0.61541202251222904</v>
      </c>
      <c r="YH72" s="34">
        <v>0.60802705245271904</v>
      </c>
      <c r="YI72" s="34">
        <v>0.60099518221305803</v>
      </c>
      <c r="YJ72" s="34">
        <v>0.59445587974048197</v>
      </c>
      <c r="YK72" s="34">
        <v>0.58816887675498197</v>
      </c>
      <c r="YL72" s="34">
        <v>0.58207919545933595</v>
      </c>
      <c r="YM72" s="34">
        <v>0.57621971311602993</v>
      </c>
      <c r="YN72" s="34">
        <v>0.570397860247712</v>
      </c>
      <c r="YO72" s="34">
        <v>0.56413390929060003</v>
      </c>
      <c r="YP72" s="34">
        <v>0.55737424637236299</v>
      </c>
      <c r="YQ72" s="34">
        <v>0.55141281267693398</v>
      </c>
      <c r="YR72" s="34">
        <v>0.54682192579248701</v>
      </c>
      <c r="YS72" s="34">
        <v>0.54303573264273797</v>
      </c>
      <c r="YT72" s="34">
        <v>0.53960727712491907</v>
      </c>
      <c r="YU72" s="34">
        <v>0.53689354642851095</v>
      </c>
      <c r="YV72" s="34">
        <v>0.53547642226938996</v>
      </c>
      <c r="YW72" s="34">
        <v>0.534836892519721</v>
      </c>
      <c r="YX72" s="34">
        <v>0.53446302977159399</v>
      </c>
      <c r="YY72" s="34">
        <v>0.53412873027769403</v>
      </c>
      <c r="YZ72" s="34">
        <v>0.53295390658890807</v>
      </c>
      <c r="ZA72" s="34">
        <v>0.53080540110030094</v>
      </c>
      <c r="ZB72" s="34">
        <v>0.52833224884855801</v>
      </c>
      <c r="ZC72" s="34">
        <v>0.52533580061408203</v>
      </c>
      <c r="ZD72" s="34">
        <v>0.52200147850705303</v>
      </c>
      <c r="ZE72" s="34">
        <v>0.51868426876609297</v>
      </c>
      <c r="ZF72" s="34">
        <v>0.51492193971539901</v>
      </c>
      <c r="ZG72" s="34">
        <v>0.51065217822989806</v>
      </c>
      <c r="ZH72" s="34">
        <v>0.50641186759046597</v>
      </c>
      <c r="ZI72" s="34">
        <v>0.50273357734463198</v>
      </c>
      <c r="ZJ72" s="34">
        <v>0.49995489920820396</v>
      </c>
      <c r="ZK72" s="34">
        <v>0.49805836106842299</v>
      </c>
      <c r="ZL72" s="34">
        <v>0.49681122727528904</v>
      </c>
      <c r="ZM72" s="34">
        <v>0.495768648473697</v>
      </c>
      <c r="ZN72" s="34">
        <v>0.494611707657032</v>
      </c>
      <c r="ZO72" s="34">
        <v>0.49327873479686901</v>
      </c>
      <c r="ZP72" s="34">
        <v>0.49176433130055697</v>
      </c>
      <c r="ZQ72" s="34">
        <v>0.49015983622660397</v>
      </c>
      <c r="ZR72" s="34">
        <v>0.48854135047540803</v>
      </c>
      <c r="ZS72" s="34">
        <v>0.48699018178090198</v>
      </c>
      <c r="ZT72" s="34">
        <v>0.48554879216192498</v>
      </c>
      <c r="ZU72" s="34">
        <v>0.48432144822994205</v>
      </c>
      <c r="ZV72" s="34">
        <v>0.48354610871676601</v>
      </c>
      <c r="ZW72" s="34">
        <v>0.483331087372257</v>
      </c>
      <c r="ZX72" s="34">
        <v>0.48346236369930401</v>
      </c>
      <c r="ZY72" s="34">
        <v>0.48346562718050201</v>
      </c>
      <c r="ZZ72" s="34">
        <v>0.48288394592744999</v>
      </c>
      <c r="AAA72" s="34">
        <v>0.48158195316126501</v>
      </c>
      <c r="AAB72" s="34">
        <v>0.47968851631010095</v>
      </c>
      <c r="AAC72" s="34">
        <v>0.47727859590323496</v>
      </c>
      <c r="AAD72" s="34">
        <v>0.47483238071121198</v>
      </c>
      <c r="AAE72" s="34">
        <v>0.47256525970232599</v>
      </c>
      <c r="AAF72" s="34">
        <v>0.470328671154703</v>
      </c>
      <c r="AAG72" s="34">
        <v>0.46804416803507498</v>
      </c>
      <c r="AAH72" s="34">
        <v>0.46596045538359099</v>
      </c>
      <c r="AAI72" s="34">
        <v>0.464290327118141</v>
      </c>
      <c r="AAJ72" s="34">
        <v>0.46253877152392903</v>
      </c>
      <c r="AAK72" s="34">
        <v>0.46099817896045897</v>
      </c>
      <c r="AAL72" s="34">
        <v>0.460085113557128</v>
      </c>
      <c r="AAM72" s="34">
        <v>0.45972213008361101</v>
      </c>
      <c r="AAN72" s="34">
        <v>0.45968985464467005</v>
      </c>
      <c r="AAO72" s="34">
        <v>0.45971825802976701</v>
      </c>
      <c r="AAP72" s="34">
        <v>0.45982852708501099</v>
      </c>
      <c r="AAQ72" s="34">
        <v>0.46000865513708999</v>
      </c>
      <c r="AAR72" s="34">
        <v>0.46020593646129099</v>
      </c>
      <c r="AAS72" s="34">
        <v>0.46040247792987299</v>
      </c>
      <c r="AAT72" s="34">
        <v>0.46058749149788397</v>
      </c>
      <c r="AAU72" s="34">
        <v>0.46072966473919796</v>
      </c>
      <c r="AAV72" s="34">
        <v>0.46078849470694999</v>
      </c>
      <c r="AAW72" s="34">
        <v>0.460798071165189</v>
      </c>
      <c r="AAX72" s="34">
        <v>0.46077194734695098</v>
      </c>
      <c r="AAY72" s="34">
        <v>0.460640214317245</v>
      </c>
      <c r="AAZ72" s="34">
        <v>0.460386342734323</v>
      </c>
      <c r="ABA72" s="34">
        <v>0.46005263902687799</v>
      </c>
      <c r="ABB72" s="34">
        <v>0.45962001584067003</v>
      </c>
      <c r="ABC72" s="34">
        <v>0.45907529313557904</v>
      </c>
      <c r="ABD72" s="34">
        <v>0.45843289946320298</v>
      </c>
      <c r="ABE72" s="34">
        <v>0.45769190706592799</v>
      </c>
      <c r="ABF72" s="34">
        <v>0.45686677012423205</v>
      </c>
      <c r="ABG72" t="s">
        <v>843</v>
      </c>
      <c r="ABH72" t="s">
        <v>843</v>
      </c>
      <c r="ABI72" t="s">
        <v>1300</v>
      </c>
      <c r="ABJ72" s="34">
        <v>0.621995362599566</v>
      </c>
      <c r="ABK72" s="34">
        <v>0.62021830795178101</v>
      </c>
      <c r="ABL72" s="34">
        <v>0.61894668162213395</v>
      </c>
      <c r="ABM72" s="34">
        <v>0.61874379253478207</v>
      </c>
      <c r="ABN72" s="34">
        <v>0.61926695998933501</v>
      </c>
      <c r="ABO72" s="34">
        <v>0.62012771700518099</v>
      </c>
      <c r="ABP72" s="34">
        <v>0.62131532605191697</v>
      </c>
      <c r="ABQ72" s="34">
        <v>0.62260539968147</v>
      </c>
      <c r="ABR72" s="34">
        <v>0.624153147457715</v>
      </c>
      <c r="ABS72" s="34">
        <v>0.62612094900508997</v>
      </c>
      <c r="ABT72" s="34">
        <v>0.62797026770710707</v>
      </c>
      <c r="ABU72" s="34">
        <v>0.62907298138137102</v>
      </c>
      <c r="ABV72" s="34">
        <v>0.62942280196192701</v>
      </c>
      <c r="ABW72" s="34">
        <v>0.62924554829120805</v>
      </c>
      <c r="ABX72" s="34">
        <v>0.62878487041946396</v>
      </c>
      <c r="ABY72" s="34">
        <v>0.62820635713173301</v>
      </c>
      <c r="ABZ72" s="34">
        <v>0.62780420386630698</v>
      </c>
      <c r="ACA72" s="34">
        <v>0.62762758564112697</v>
      </c>
      <c r="ACB72" s="34">
        <v>0.62725785214372098</v>
      </c>
      <c r="ACC72" s="34">
        <v>0.62707292715679008</v>
      </c>
      <c r="ACD72" s="34">
        <v>0.62745810037574701</v>
      </c>
      <c r="ACE72" s="34">
        <v>0.62895026794822195</v>
      </c>
      <c r="ACF72" s="34">
        <v>0.63026517297109896</v>
      </c>
      <c r="ACG72" s="34">
        <v>0.63021779812476697</v>
      </c>
      <c r="ACH72" s="34">
        <v>0.62912040377329392</v>
      </c>
      <c r="ACI72" s="34">
        <v>0.62642877720961099</v>
      </c>
      <c r="ACJ72" s="34">
        <v>0.62229576614691295</v>
      </c>
      <c r="ACK72" s="34">
        <v>0.61674615695373003</v>
      </c>
      <c r="ACL72" s="34">
        <v>0.61017935963804104</v>
      </c>
      <c r="ACM72" s="34">
        <v>0.60352860257944996</v>
      </c>
      <c r="ACN72" s="34">
        <v>0.59720998690863702</v>
      </c>
      <c r="ACO72" s="34">
        <v>0.59137864971856402</v>
      </c>
      <c r="ACP72" s="34">
        <v>0.58579324511811703</v>
      </c>
      <c r="ACQ72" s="34">
        <v>0.58037829250746398</v>
      </c>
      <c r="ACR72" s="34">
        <v>0.57518042630180399</v>
      </c>
      <c r="ACS72" s="34">
        <v>0.57003232365438494</v>
      </c>
      <c r="ACT72" s="34">
        <v>0.56444300809097403</v>
      </c>
      <c r="ACU72" s="34">
        <v>0.55835627276681199</v>
      </c>
      <c r="ACV72" s="34">
        <v>0.55306605441868495</v>
      </c>
      <c r="ACW72" s="34">
        <v>0.54911146400732203</v>
      </c>
      <c r="ACX72" s="34">
        <v>0.545924273727043</v>
      </c>
      <c r="ACY72" s="34">
        <v>0.54308038873810605</v>
      </c>
      <c r="ACZ72" s="34">
        <v>0.54093030457715496</v>
      </c>
      <c r="ADA72" s="34">
        <v>0.54004712897404306</v>
      </c>
      <c r="ADB72" s="34">
        <v>0.53993282440870094</v>
      </c>
      <c r="ADC72" s="34">
        <v>0.54009576012619798</v>
      </c>
      <c r="ADD72" s="34">
        <v>0.54032435313372706</v>
      </c>
      <c r="ADE72" s="34">
        <v>0.53975864422450004</v>
      </c>
      <c r="ADF72" s="34">
        <v>0.53826933088246909</v>
      </c>
      <c r="ADG72" s="34">
        <v>0.53649078622992696</v>
      </c>
      <c r="ADH72" s="34">
        <v>0.53421019737119302</v>
      </c>
      <c r="ADI72" s="34">
        <v>0.53160436424290403</v>
      </c>
      <c r="ADJ72" s="34">
        <v>0.52901842616499595</v>
      </c>
      <c r="ADK72" s="34">
        <v>0.52597837083613597</v>
      </c>
      <c r="ADL72" s="34">
        <v>0.52239745763491297</v>
      </c>
      <c r="ADM72" s="34">
        <v>0.51880323249293392</v>
      </c>
      <c r="ADN72" s="34">
        <v>0.51573571707243304</v>
      </c>
      <c r="ADO72" s="34">
        <v>0.51351396485530498</v>
      </c>
      <c r="ADP72" s="34">
        <v>0.512106085740479</v>
      </c>
      <c r="ADQ72" s="34">
        <v>0.51129844427387805</v>
      </c>
      <c r="ADR72" s="34">
        <v>0.51063492313283998</v>
      </c>
      <c r="ADS72" s="34">
        <v>0.50976788702350706</v>
      </c>
      <c r="ADT72" s="34">
        <v>0.50864060265239208</v>
      </c>
      <c r="ADU72" s="34">
        <v>0.50725502868572003</v>
      </c>
      <c r="ADV72" s="34">
        <v>0.50570163991486405</v>
      </c>
      <c r="ADW72" s="34">
        <v>0.50406517070585399</v>
      </c>
      <c r="ADX72" s="34">
        <v>0.50243542404284103</v>
      </c>
      <c r="ADY72" s="34">
        <v>0.50086334359614293</v>
      </c>
      <c r="ADZ72" s="34">
        <v>0.49947297692137199</v>
      </c>
      <c r="AEA72" s="34">
        <v>0.49851285685746299</v>
      </c>
      <c r="AEB72" s="34">
        <v>0.49810732199276003</v>
      </c>
      <c r="AEC72" s="34">
        <v>0.49805865270206096</v>
      </c>
      <c r="AED72" s="34">
        <v>0.49789689801078402</v>
      </c>
      <c r="AEE72" s="34">
        <v>0.49716254275839999</v>
      </c>
      <c r="AEF72" s="34">
        <v>0.49573143099925199</v>
      </c>
      <c r="AEG72" s="34">
        <v>0.49375561281055197</v>
      </c>
      <c r="AEH72" s="34">
        <v>0.49130457235363401</v>
      </c>
      <c r="AEI72" s="34">
        <v>0.48887010612193899</v>
      </c>
      <c r="AEJ72" s="34">
        <v>0.48668258247115703</v>
      </c>
      <c r="AEK72" s="34">
        <v>0.48458781134068502</v>
      </c>
      <c r="AEL72" s="34">
        <v>0.48248065275838298</v>
      </c>
      <c r="AEM72" s="34">
        <v>0.48060538141987202</v>
      </c>
      <c r="AEN72" s="34">
        <v>0.47918156159348796</v>
      </c>
      <c r="AEO72" s="34">
        <v>0.47768123128053802</v>
      </c>
      <c r="AEP72" s="34">
        <v>0.476378911619461</v>
      </c>
      <c r="AEQ72" s="34">
        <v>0.47569637639468804</v>
      </c>
      <c r="AER72" s="34">
        <v>0.47555452210395105</v>
      </c>
      <c r="AES72" s="34">
        <v>0.475708549785408</v>
      </c>
      <c r="AET72" s="34">
        <v>0.47587953112842896</v>
      </c>
      <c r="AEU72" s="34">
        <v>0.47609798851601903</v>
      </c>
      <c r="AEV72" s="34">
        <v>0.47635474587922305</v>
      </c>
      <c r="AEW72" s="34">
        <v>0.47660191540146896</v>
      </c>
      <c r="AEX72" s="34">
        <v>0.476822745034858</v>
      </c>
      <c r="AEY72" s="34">
        <v>0.47701183933209301</v>
      </c>
      <c r="AEZ72" s="34">
        <v>0.47714258696800699</v>
      </c>
      <c r="AFA72" s="34">
        <v>0.477176537528339</v>
      </c>
      <c r="AFB72" s="34">
        <v>0.47713997271214997</v>
      </c>
      <c r="AFC72" s="34">
        <v>0.47705892038471498</v>
      </c>
      <c r="AFD72" s="34">
        <v>0.47686736601784901</v>
      </c>
      <c r="AFE72" s="34">
        <v>0.47653574828012701</v>
      </c>
      <c r="AFF72" s="34">
        <v>0.47610611081649701</v>
      </c>
      <c r="AFG72" t="s">
        <v>843</v>
      </c>
      <c r="AFH72" t="s">
        <v>843</v>
      </c>
      <c r="AFI72" s="34">
        <v>0.59797</v>
      </c>
      <c r="AFJ72" s="34">
        <v>0.60226000000000002</v>
      </c>
      <c r="AFK72" s="34">
        <v>0.60933999999999999</v>
      </c>
      <c r="AFL72" s="34">
        <v>0.61698999999999993</v>
      </c>
      <c r="AFM72" s="34">
        <v>0.62259999999999993</v>
      </c>
      <c r="AFN72" s="34">
        <v>0.62695000000000001</v>
      </c>
      <c r="AFO72" s="34">
        <v>0.64312999999999998</v>
      </c>
      <c r="AFP72" s="34">
        <v>0.63895999999999997</v>
      </c>
      <c r="AFQ72" s="34">
        <v>0.64807000000000003</v>
      </c>
      <c r="AFR72" s="34">
        <v>0.65195999999999998</v>
      </c>
      <c r="AFS72" s="34">
        <v>0.65555999999999992</v>
      </c>
      <c r="AFT72" s="34">
        <v>0.65802000000000005</v>
      </c>
      <c r="AFU72" s="34">
        <v>0.66222999999999999</v>
      </c>
      <c r="AFV72" s="34">
        <v>0.66441000000000006</v>
      </c>
      <c r="AFW72" s="34">
        <v>0.66742000000000001</v>
      </c>
      <c r="AFX72" s="34">
        <v>0.67093999999999998</v>
      </c>
      <c r="AFY72" s="34">
        <v>0.67315999999999998</v>
      </c>
      <c r="AFZ72" s="34">
        <v>0.62368999999999997</v>
      </c>
      <c r="AGA72" s="34">
        <v>0.63968999999999998</v>
      </c>
      <c r="AGB72" t="s">
        <v>843</v>
      </c>
      <c r="AGC72" t="s">
        <v>843</v>
      </c>
      <c r="AGD72" t="s">
        <v>843</v>
      </c>
      <c r="AGE72" t="s">
        <v>843</v>
      </c>
      <c r="AGF72" s="34">
        <v>2.5330234318971634E-2</v>
      </c>
      <c r="AGG72" t="s">
        <v>843</v>
      </c>
      <c r="AGH72" t="s">
        <v>843</v>
      </c>
      <c r="AGI72" t="s">
        <v>843</v>
      </c>
      <c r="AGJ72" t="s">
        <v>843</v>
      </c>
      <c r="AGK72" t="s">
        <v>843</v>
      </c>
      <c r="AGL72" t="s">
        <v>843</v>
      </c>
      <c r="AGM72" t="s">
        <v>843</v>
      </c>
      <c r="AGN72" t="s">
        <v>843</v>
      </c>
      <c r="AGO72" s="34"/>
      <c r="AGP72" s="34"/>
      <c r="AGQ72" t="s">
        <v>1460</v>
      </c>
      <c r="AGR72" t="s">
        <v>843</v>
      </c>
      <c r="AGS72" s="34"/>
      <c r="AGT72" s="34"/>
      <c r="AGU72" t="s">
        <v>1460</v>
      </c>
      <c r="AGV72" t="s">
        <v>843</v>
      </c>
      <c r="AGW72" s="34"/>
      <c r="AGX72" s="34"/>
      <c r="AGY72" t="s">
        <v>1460</v>
      </c>
      <c r="AGZ72" t="s">
        <v>843</v>
      </c>
      <c r="AHA72" s="34"/>
      <c r="AHB72" s="34"/>
      <c r="AHC72" t="s">
        <v>1460</v>
      </c>
      <c r="AHD72" t="s">
        <v>843</v>
      </c>
      <c r="AHE72" s="34"/>
      <c r="AHF72" s="34"/>
      <c r="AHG72" t="s">
        <v>1460</v>
      </c>
      <c r="AHH72" t="s">
        <v>843</v>
      </c>
      <c r="AHI72" t="s">
        <v>465</v>
      </c>
      <c r="AHJ72" s="34">
        <v>0.23300600051879883</v>
      </c>
      <c r="AHK72" s="34">
        <v>0.22927777469158173</v>
      </c>
      <c r="AHL72" s="34">
        <v>0.23296627402305603</v>
      </c>
      <c r="AHM72" s="34">
        <v>0.22429254651069641</v>
      </c>
      <c r="AHN72" s="34">
        <v>0.22539059817790985</v>
      </c>
      <c r="AHO72" t="s">
        <v>843</v>
      </c>
      <c r="AHP72" s="34"/>
      <c r="AHQ72" s="34"/>
      <c r="AHR72" s="34"/>
      <c r="AHS72" s="34"/>
      <c r="AHT72" s="34"/>
      <c r="AHU72" t="s">
        <v>843</v>
      </c>
      <c r="AHV72" s="34">
        <v>9.3350790441036224E-2</v>
      </c>
      <c r="AHW72" s="34">
        <v>9.2139787971973419E-2</v>
      </c>
      <c r="AHX72" s="34">
        <v>8.9655488729476929E-2</v>
      </c>
      <c r="AHY72" s="34">
        <v>9.9976874887943268E-2</v>
      </c>
      <c r="AHZ72" s="34">
        <v>0.11211664229631424</v>
      </c>
      <c r="AIA72" t="s">
        <v>832</v>
      </c>
      <c r="AIB72" t="s">
        <v>843</v>
      </c>
      <c r="AIC72" s="34">
        <v>0.23236477375030518</v>
      </c>
      <c r="AID72" s="34">
        <v>0.23972673714160919</v>
      </c>
      <c r="AIE72" s="34">
        <v>0.22703947126865387</v>
      </c>
      <c r="AIF72" s="34">
        <v>0.21781089901924133</v>
      </c>
      <c r="AIG72" s="34">
        <v>0.21167938411235809</v>
      </c>
      <c r="AIH72" t="s">
        <v>465</v>
      </c>
      <c r="AII72" t="s">
        <v>843</v>
      </c>
      <c r="AIJ72" s="34">
        <v>0.24039874970912933</v>
      </c>
      <c r="AIK72" s="34">
        <v>0.2365083247423172</v>
      </c>
      <c r="AIL72" s="34">
        <v>0.22786399722099304</v>
      </c>
      <c r="AIM72" s="34">
        <v>0.22617599368095398</v>
      </c>
      <c r="AIN72" s="34">
        <v>0.22230499982833862</v>
      </c>
      <c r="AIO72" t="s">
        <v>465</v>
      </c>
      <c r="AIP72" s="34"/>
      <c r="AIQ72" t="s">
        <v>843</v>
      </c>
      <c r="AIR72" s="34"/>
      <c r="AIS72" s="34"/>
      <c r="AIT72" s="34"/>
      <c r="AIU72" s="34"/>
      <c r="AIV72" s="34"/>
      <c r="AIW72" s="34"/>
      <c r="AIX72" t="s">
        <v>843</v>
      </c>
      <c r="AIY72" s="34"/>
      <c r="AIZ72" s="34"/>
      <c r="AJA72" s="34"/>
      <c r="AJB72" s="34"/>
      <c r="AJC72" s="34"/>
      <c r="AJD72" s="34"/>
      <c r="AJE72" t="s">
        <v>843</v>
      </c>
      <c r="AJF72" s="34"/>
      <c r="AJG72" s="34"/>
      <c r="AJH72" s="34"/>
      <c r="AJI72" s="34"/>
      <c r="AJJ72" s="34"/>
      <c r="AJK72" t="s">
        <v>1460</v>
      </c>
      <c r="AJL72" t="s">
        <v>843</v>
      </c>
      <c r="AJM72" t="s">
        <v>843</v>
      </c>
      <c r="AJN72" s="34">
        <v>2.8438970446586609E-2</v>
      </c>
      <c r="AJO72" s="34">
        <v>1.1201111599802971E-2</v>
      </c>
      <c r="AJP72" s="34">
        <v>2.3444530088454485E-3</v>
      </c>
      <c r="AJQ72" s="34">
        <v>-2.0726155489683151E-2</v>
      </c>
      <c r="AJR72" s="34"/>
      <c r="AJS72" t="s">
        <v>832</v>
      </c>
      <c r="AJT72" t="s">
        <v>843</v>
      </c>
      <c r="AJU72" t="s">
        <v>843</v>
      </c>
      <c r="AJV72" t="s">
        <v>843</v>
      </c>
      <c r="AJW72" s="34"/>
      <c r="AJX72" s="34"/>
      <c r="AJY72" s="34"/>
      <c r="AJZ72" s="34"/>
      <c r="AKA72" s="34"/>
      <c r="AKB72" t="s">
        <v>1460</v>
      </c>
      <c r="AKC72" t="s">
        <v>843</v>
      </c>
      <c r="AKD72" t="s">
        <v>843</v>
      </c>
      <c r="AKE72" t="s">
        <v>843</v>
      </c>
      <c r="AKF72" s="34">
        <v>2.8033802285790443E-2</v>
      </c>
      <c r="AKG72" s="34">
        <v>1.1286821216344833E-2</v>
      </c>
      <c r="AKH72" s="34">
        <v>2.8655801434069872E-3</v>
      </c>
      <c r="AKI72" s="34">
        <v>-1.8954940140247345E-2</v>
      </c>
      <c r="AKJ72" s="34"/>
      <c r="AKK72" t="s">
        <v>832</v>
      </c>
      <c r="AKL72" t="s">
        <v>843</v>
      </c>
      <c r="AKM72" s="34"/>
      <c r="AKN72" t="s">
        <v>1460</v>
      </c>
      <c r="AKO72" t="s">
        <v>843</v>
      </c>
      <c r="AKP72" s="34"/>
      <c r="AKQ72" t="s">
        <v>1460</v>
      </c>
      <c r="AKR72" t="s">
        <v>843</v>
      </c>
      <c r="AKS72" s="34"/>
      <c r="AKT72" t="s">
        <v>1460</v>
      </c>
      <c r="AKU72" t="s">
        <v>843</v>
      </c>
      <c r="AKV72" s="34"/>
      <c r="AKW72" t="s">
        <v>1460</v>
      </c>
      <c r="AKX72" t="s">
        <v>843</v>
      </c>
      <c r="AKY72" s="34"/>
      <c r="AKZ72" s="34"/>
      <c r="ALA72" s="34"/>
      <c r="ALB72" s="34"/>
      <c r="ALC72" s="34"/>
      <c r="ALD72" t="s">
        <v>1460</v>
      </c>
      <c r="ALE72" t="s">
        <v>843</v>
      </c>
      <c r="ALF72" t="s">
        <v>843</v>
      </c>
      <c r="ALG72" t="s">
        <v>843</v>
      </c>
      <c r="ALH72" s="34"/>
      <c r="ALI72" s="34"/>
      <c r="ALJ72" s="34"/>
      <c r="ALK72" s="34"/>
      <c r="ALL72" s="34">
        <v>0.19599011540412903</v>
      </c>
      <c r="ALM72" t="s">
        <v>465</v>
      </c>
    </row>
    <row r="73" spans="1:1001">
      <c r="A73" t="s">
        <v>512</v>
      </c>
      <c r="B73" t="s">
        <v>424</v>
      </c>
      <c r="C73" t="s">
        <v>260</v>
      </c>
      <c r="D73" s="34">
        <v>3.9769917726516724E-2</v>
      </c>
      <c r="E73" t="s">
        <v>465</v>
      </c>
      <c r="F73" s="34">
        <v>4.4602848589420319E-2</v>
      </c>
      <c r="G73" t="s">
        <v>465</v>
      </c>
      <c r="H73" s="34">
        <v>4.3633695691823959E-2</v>
      </c>
      <c r="I73" t="s">
        <v>465</v>
      </c>
      <c r="J73" s="34">
        <v>4.1830644011497498E-2</v>
      </c>
      <c r="K73" t="s">
        <v>465</v>
      </c>
      <c r="L73" s="34"/>
      <c r="M73" t="s">
        <v>465</v>
      </c>
      <c r="N73" s="34">
        <v>0.55762004852294922</v>
      </c>
      <c r="O73" s="34"/>
      <c r="P73" t="s">
        <v>1459</v>
      </c>
      <c r="Q73" s="34"/>
      <c r="R73" t="s">
        <v>1459</v>
      </c>
      <c r="S73" s="34"/>
      <c r="T73" t="s">
        <v>1459</v>
      </c>
      <c r="U73" s="34"/>
      <c r="V73" t="s">
        <v>1459</v>
      </c>
      <c r="W73" t="s">
        <v>843</v>
      </c>
      <c r="X73" t="s">
        <v>465</v>
      </c>
      <c r="Y73" s="34">
        <v>0.55313539505004883</v>
      </c>
      <c r="Z73" s="34"/>
      <c r="AA73" t="s">
        <v>1459</v>
      </c>
      <c r="AB73" s="34"/>
      <c r="AC73" t="s">
        <v>1459</v>
      </c>
      <c r="AD73" s="34"/>
      <c r="AE73" t="s">
        <v>1459</v>
      </c>
      <c r="AF73" s="34"/>
      <c r="AG73" t="s">
        <v>1459</v>
      </c>
      <c r="AH73" t="s">
        <v>843</v>
      </c>
      <c r="AI73" t="s">
        <v>1294</v>
      </c>
      <c r="AJ73" s="34">
        <v>0.6531451940536499</v>
      </c>
      <c r="AK73" s="34"/>
      <c r="AL73" t="s">
        <v>1459</v>
      </c>
      <c r="AM73" s="34"/>
      <c r="AN73" t="s">
        <v>1459</v>
      </c>
      <c r="AO73" s="34"/>
      <c r="AP73" t="s">
        <v>1459</v>
      </c>
      <c r="AQ73" s="34">
        <v>0.6531451940536499</v>
      </c>
      <c r="AR73" t="s">
        <v>1294</v>
      </c>
      <c r="AS73" t="s">
        <v>843</v>
      </c>
      <c r="AT73" t="s">
        <v>1521</v>
      </c>
      <c r="AU73" s="34">
        <v>0.68103116750717163</v>
      </c>
      <c r="AV73" s="34"/>
      <c r="AW73" t="s">
        <v>1459</v>
      </c>
      <c r="AX73" s="34"/>
      <c r="AY73" t="s">
        <v>1459</v>
      </c>
      <c r="AZ73" s="34"/>
      <c r="BA73" t="s">
        <v>1459</v>
      </c>
      <c r="BB73" s="34">
        <v>0.68103116750717163</v>
      </c>
      <c r="BC73" t="s">
        <v>1521</v>
      </c>
      <c r="BD73" t="s">
        <v>843</v>
      </c>
      <c r="BE73" s="34">
        <v>0.54523499805254672</v>
      </c>
      <c r="BF73" t="s">
        <v>465</v>
      </c>
      <c r="BG73" t="s">
        <v>843</v>
      </c>
      <c r="BH73" t="s">
        <v>465</v>
      </c>
      <c r="BI73" s="34">
        <v>3.0569381713867188</v>
      </c>
      <c r="BJ73" t="s">
        <v>465</v>
      </c>
      <c r="BK73" s="34">
        <v>4.1264667510986328</v>
      </c>
      <c r="BL73" t="s">
        <v>465</v>
      </c>
      <c r="BM73" s="34">
        <v>4.477994441986084</v>
      </c>
      <c r="BN73" t="s">
        <v>465</v>
      </c>
      <c r="BO73" s="34">
        <v>5.1013460159301758</v>
      </c>
      <c r="BP73" t="s">
        <v>843</v>
      </c>
      <c r="BQ73" s="34">
        <v>2.3396694660186768</v>
      </c>
      <c r="BR73" t="s">
        <v>465</v>
      </c>
      <c r="BS73" s="34"/>
      <c r="BT73" t="s">
        <v>843</v>
      </c>
      <c r="BU73" s="34">
        <v>3.3246822357177734</v>
      </c>
      <c r="BV73" t="s">
        <v>1552</v>
      </c>
      <c r="BW73" t="s">
        <v>843</v>
      </c>
      <c r="BX73" s="34">
        <v>2.5122501850128174</v>
      </c>
      <c r="BY73" t="s">
        <v>465</v>
      </c>
      <c r="BZ73" t="s">
        <v>843</v>
      </c>
      <c r="CA73" t="s">
        <v>465</v>
      </c>
      <c r="CB73" s="34">
        <v>5.4214815609157085E-3</v>
      </c>
      <c r="CC73" s="34">
        <v>4.6930694952607155E-3</v>
      </c>
      <c r="CD73" s="34">
        <v>4.7089480794966221E-3</v>
      </c>
      <c r="CE73" s="34">
        <v>3.8022354710847139E-3</v>
      </c>
      <c r="CF73" s="34">
        <v>3.8022384978830814E-3</v>
      </c>
      <c r="CG73" t="s">
        <v>843</v>
      </c>
      <c r="CH73" t="s">
        <v>465</v>
      </c>
      <c r="CI73" s="34">
        <v>6.4205015078186989E-3</v>
      </c>
      <c r="CJ73" s="34">
        <v>5.952516570687294E-3</v>
      </c>
      <c r="CK73" s="34">
        <v>5.778125487267971E-3</v>
      </c>
      <c r="CL73" s="34">
        <v>5.6714778766036034E-3</v>
      </c>
      <c r="CM73" s="34">
        <v>5.6387479417026043E-3</v>
      </c>
      <c r="CN73" t="s">
        <v>843</v>
      </c>
      <c r="CO73" t="s">
        <v>465</v>
      </c>
      <c r="CP73" s="34">
        <v>5.9743542224168777E-3</v>
      </c>
      <c r="CQ73" s="34">
        <v>5.7432614266872406E-3</v>
      </c>
      <c r="CR73" s="34">
        <v>5.7246191427111626E-3</v>
      </c>
      <c r="CS73" s="34">
        <v>5.6582079268991947E-3</v>
      </c>
      <c r="CT73" s="34">
        <v>5.6660785339772701E-3</v>
      </c>
      <c r="CU73" t="s">
        <v>843</v>
      </c>
      <c r="CV73" t="s">
        <v>465</v>
      </c>
      <c r="CW73" s="34">
        <v>5.7653733529150486E-3</v>
      </c>
      <c r="CX73" s="34">
        <v>5.6581948883831501E-3</v>
      </c>
      <c r="CY73" s="34">
        <v>5.5668866261839867E-3</v>
      </c>
      <c r="CZ73" s="34">
        <v>5.4930443875491619E-3</v>
      </c>
      <c r="DA73" s="34">
        <v>5.49300666898489E-3</v>
      </c>
      <c r="DB73" t="s">
        <v>843</v>
      </c>
      <c r="DC73" s="34"/>
      <c r="DD73" s="34"/>
      <c r="DE73" s="34"/>
      <c r="DF73" s="34"/>
      <c r="DG73" s="34"/>
      <c r="DH73" t="s">
        <v>1460</v>
      </c>
      <c r="DI73" t="s">
        <v>843</v>
      </c>
      <c r="DJ73" s="34"/>
      <c r="DK73" s="34"/>
      <c r="DL73" s="34"/>
      <c r="DM73" s="34"/>
      <c r="DN73" s="34"/>
      <c r="DO73" t="s">
        <v>1460</v>
      </c>
      <c r="DP73" t="s">
        <v>843</v>
      </c>
      <c r="DQ73" s="34"/>
      <c r="DR73" t="s">
        <v>1460</v>
      </c>
      <c r="DS73" t="s">
        <v>843</v>
      </c>
      <c r="DT73" t="s">
        <v>843</v>
      </c>
      <c r="DU73" s="34"/>
      <c r="DV73" t="s">
        <v>1460</v>
      </c>
      <c r="DW73" t="s">
        <v>843</v>
      </c>
      <c r="DX73" t="s">
        <v>843</v>
      </c>
      <c r="DY73" t="s">
        <v>465</v>
      </c>
      <c r="DZ73" s="34">
        <v>2.1715874318033457E-3</v>
      </c>
      <c r="EA73" s="34">
        <v>3.2348956447094679E-3</v>
      </c>
      <c r="EB73" s="34">
        <v>-7.9938117414712906E-4</v>
      </c>
      <c r="EC73" s="34">
        <v>-6.023443304002285E-3</v>
      </c>
      <c r="ED73" s="34">
        <v>1.3055985793471336E-2</v>
      </c>
      <c r="EE73" t="s">
        <v>843</v>
      </c>
      <c r="EF73" t="s">
        <v>465</v>
      </c>
      <c r="EG73" s="34">
        <v>3.6000001709908247E-3</v>
      </c>
      <c r="EH73" s="34">
        <v>2.5999997742474079E-3</v>
      </c>
      <c r="EI73" s="34">
        <v>-9.9999961093999445E-5</v>
      </c>
      <c r="EJ73" s="34">
        <v>1.999999862164259E-3</v>
      </c>
      <c r="EK73" s="34">
        <v>1.0000000474974513E-3</v>
      </c>
      <c r="EL73" t="s">
        <v>843</v>
      </c>
      <c r="EM73" t="s">
        <v>465</v>
      </c>
      <c r="EN73" s="34">
        <v>3.5073859617114067E-3</v>
      </c>
      <c r="EO73" s="34">
        <v>2.6816804893314838E-3</v>
      </c>
      <c r="EP73" s="34">
        <v>-1.4286595396697521E-3</v>
      </c>
      <c r="EQ73" s="34">
        <v>5.0182463601231575E-3</v>
      </c>
      <c r="ER73" s="34">
        <v>7.3443073779344559E-3</v>
      </c>
      <c r="ES73" t="s">
        <v>843</v>
      </c>
      <c r="ET73" t="s">
        <v>465</v>
      </c>
      <c r="EU73" s="34">
        <v>3.8306564092636108E-3</v>
      </c>
      <c r="EV73" s="34">
        <v>2.7025560848414898E-3</v>
      </c>
      <c r="EW73" s="34">
        <v>3.3236271701753139E-3</v>
      </c>
      <c r="EX73" s="34">
        <v>4.6387426555156708E-3</v>
      </c>
      <c r="EY73" s="34">
        <v>-7.6699157943949103E-5</v>
      </c>
      <c r="EZ73" t="s">
        <v>843</v>
      </c>
      <c r="FA73" t="s">
        <v>465</v>
      </c>
      <c r="FB73" s="34">
        <v>-4.2330138385295868E-3</v>
      </c>
      <c r="FC73" s="34">
        <v>-5.191451869904995E-3</v>
      </c>
      <c r="FD73" s="34">
        <v>-1.7498646629974246E-3</v>
      </c>
      <c r="FE73" s="34">
        <v>-1.8796479562297463E-3</v>
      </c>
      <c r="FF73" s="34">
        <v>1.3925275765359402E-2</v>
      </c>
      <c r="FG73" t="s">
        <v>843</v>
      </c>
      <c r="FH73" s="34"/>
      <c r="FI73" s="34"/>
      <c r="FJ73" s="34"/>
      <c r="FK73" s="34"/>
      <c r="FL73" s="34"/>
      <c r="FM73" t="s">
        <v>843</v>
      </c>
      <c r="FN73" t="s">
        <v>843</v>
      </c>
      <c r="FO73" s="34"/>
      <c r="FP73" t="s">
        <v>1460</v>
      </c>
      <c r="FQ73" t="s">
        <v>843</v>
      </c>
      <c r="FR73" t="s">
        <v>843</v>
      </c>
      <c r="FS73" s="34"/>
      <c r="FT73" t="s">
        <v>1460</v>
      </c>
      <c r="FU73" t="s">
        <v>843</v>
      </c>
      <c r="FV73" t="s">
        <v>843</v>
      </c>
      <c r="FW73" s="34"/>
      <c r="FX73" t="s">
        <v>1460</v>
      </c>
      <c r="FY73" t="s">
        <v>843</v>
      </c>
      <c r="FZ73" s="34"/>
      <c r="GA73" s="34"/>
      <c r="GB73" s="34"/>
      <c r="GC73" s="34"/>
      <c r="GD73" s="34"/>
      <c r="GE73" t="s">
        <v>1460</v>
      </c>
      <c r="GF73" t="s">
        <v>843</v>
      </c>
      <c r="GG73" s="34">
        <v>-0.22815078496932983</v>
      </c>
      <c r="GH73" s="34">
        <v>-0.22815078496932983</v>
      </c>
      <c r="GI73" s="34">
        <v>-0.22815078496932983</v>
      </c>
      <c r="GJ73" s="34">
        <v>-0.20805741846561432</v>
      </c>
      <c r="GK73" s="34">
        <v>-0.18053336441516876</v>
      </c>
      <c r="GL73" t="s">
        <v>832</v>
      </c>
      <c r="GM73" t="s">
        <v>843</v>
      </c>
      <c r="GN73" s="34"/>
      <c r="GO73" t="s">
        <v>1460</v>
      </c>
      <c r="GP73" t="s">
        <v>843</v>
      </c>
      <c r="GQ73" t="s">
        <v>843</v>
      </c>
      <c r="GR73" s="34">
        <v>3.6538027226924896E-2</v>
      </c>
      <c r="GS73" s="34">
        <v>3.6538027226924896E-2</v>
      </c>
      <c r="GT73" s="34">
        <v>3.6538027226924896E-2</v>
      </c>
      <c r="GU73" s="34">
        <v>5.1904909312725067E-2</v>
      </c>
      <c r="GV73" s="34">
        <v>6.7852377891540527E-2</v>
      </c>
      <c r="GW73" t="s">
        <v>832</v>
      </c>
      <c r="GX73" t="s">
        <v>843</v>
      </c>
      <c r="GY73" t="s">
        <v>843</v>
      </c>
      <c r="GZ73" t="s">
        <v>843</v>
      </c>
      <c r="HA73" t="s">
        <v>843</v>
      </c>
      <c r="HB73" t="s">
        <v>843</v>
      </c>
      <c r="HC73" t="s">
        <v>843</v>
      </c>
      <c r="HD73" t="s">
        <v>843</v>
      </c>
      <c r="HE73" t="s">
        <v>843</v>
      </c>
      <c r="HF73" t="s">
        <v>843</v>
      </c>
      <c r="HG73" t="s">
        <v>843</v>
      </c>
      <c r="HH73" s="34">
        <v>141424</v>
      </c>
      <c r="HI73" s="34">
        <v>140631</v>
      </c>
      <c r="HJ73" s="34">
        <v>141382</v>
      </c>
      <c r="HK73" s="34">
        <v>143108</v>
      </c>
      <c r="HL73" s="34">
        <v>145083</v>
      </c>
      <c r="HM73" s="34">
        <v>147263</v>
      </c>
      <c r="HN73" s="34">
        <v>149664</v>
      </c>
      <c r="HO73" s="34">
        <v>152119</v>
      </c>
      <c r="HP73" s="34">
        <v>154587</v>
      </c>
      <c r="HQ73" s="34">
        <v>157010</v>
      </c>
      <c r="HR73" s="34">
        <v>159380</v>
      </c>
      <c r="HS73" s="34">
        <v>161677</v>
      </c>
      <c r="HT73" s="34">
        <v>163948</v>
      </c>
      <c r="HU73" s="34">
        <v>166136</v>
      </c>
      <c r="HV73" s="34">
        <v>168025</v>
      </c>
      <c r="HW73" s="34">
        <v>169572</v>
      </c>
      <c r="HX73" s="34">
        <v>170739</v>
      </c>
      <c r="HY73" s="34">
        <v>171524</v>
      </c>
      <c r="HZ73" s="34">
        <v>184722</v>
      </c>
      <c r="IA73" s="34">
        <v>193107</v>
      </c>
      <c r="IB73" s="34">
        <v>189288</v>
      </c>
      <c r="IC73" s="34">
        <v>190338</v>
      </c>
      <c r="ID73" s="34">
        <v>191163</v>
      </c>
      <c r="IE73" s="34">
        <v>192077</v>
      </c>
      <c r="IF73" s="34">
        <v>192965</v>
      </c>
      <c r="IG73" s="34">
        <v>193837</v>
      </c>
      <c r="IH73" s="34">
        <v>194695</v>
      </c>
      <c r="II73" s="34">
        <v>195525</v>
      </c>
      <c r="IJ73" s="34">
        <v>196322</v>
      </c>
      <c r="IK73" s="34">
        <v>197093</v>
      </c>
      <c r="IL73" s="34">
        <v>197829</v>
      </c>
      <c r="IM73" s="34">
        <v>198519</v>
      </c>
      <c r="IN73" s="34">
        <v>199171</v>
      </c>
      <c r="IO73" s="34">
        <v>199786</v>
      </c>
      <c r="IP73" s="34">
        <v>200349</v>
      </c>
      <c r="IQ73" s="34">
        <v>200869</v>
      </c>
      <c r="IR73" s="34">
        <v>201348</v>
      </c>
      <c r="IS73" s="34">
        <v>201778</v>
      </c>
      <c r="IT73" s="34">
        <v>202164</v>
      </c>
      <c r="IU73" s="34">
        <v>202506</v>
      </c>
      <c r="IV73" s="34">
        <v>202802</v>
      </c>
      <c r="IW73" s="34">
        <v>203058</v>
      </c>
      <c r="IX73" s="34">
        <v>203276</v>
      </c>
      <c r="IY73" s="34">
        <v>203466</v>
      </c>
      <c r="IZ73" s="34">
        <v>203621</v>
      </c>
      <c r="JA73" s="34">
        <v>203744</v>
      </c>
      <c r="JB73" s="34">
        <v>203847</v>
      </c>
      <c r="JC73" s="34">
        <v>203924</v>
      </c>
      <c r="JD73" s="34">
        <v>203987</v>
      </c>
      <c r="JE73" s="34">
        <v>204038</v>
      </c>
      <c r="JF73" s="34">
        <v>204084</v>
      </c>
      <c r="JG73" s="34">
        <v>204133</v>
      </c>
      <c r="JH73" s="34">
        <v>204183</v>
      </c>
      <c r="JI73" s="34">
        <v>204236</v>
      </c>
      <c r="JJ73" s="34">
        <v>204291</v>
      </c>
      <c r="JK73" s="34">
        <v>204356</v>
      </c>
      <c r="JL73" s="34">
        <v>204425</v>
      </c>
      <c r="JM73" s="34">
        <v>204506</v>
      </c>
      <c r="JN73" s="34">
        <v>204602</v>
      </c>
      <c r="JO73" s="34">
        <v>204702</v>
      </c>
      <c r="JP73" s="34">
        <v>204796</v>
      </c>
      <c r="JQ73" s="34">
        <v>204890</v>
      </c>
      <c r="JR73" s="34">
        <v>204992</v>
      </c>
      <c r="JS73" s="34">
        <v>205089</v>
      </c>
      <c r="JT73" s="34">
        <v>205179</v>
      </c>
      <c r="JU73" s="34">
        <v>205259</v>
      </c>
      <c r="JV73" s="34">
        <v>205318</v>
      </c>
      <c r="JW73" s="34">
        <v>205356</v>
      </c>
      <c r="JX73" s="34">
        <v>205366</v>
      </c>
      <c r="JY73" s="34">
        <v>205340</v>
      </c>
      <c r="JZ73" s="34">
        <v>205295</v>
      </c>
      <c r="KA73" s="34">
        <v>205222</v>
      </c>
      <c r="KB73" s="34">
        <v>205107</v>
      </c>
      <c r="KC73" s="34">
        <v>204958</v>
      </c>
      <c r="KD73" s="34">
        <v>204769</v>
      </c>
      <c r="KE73" s="34">
        <v>204552</v>
      </c>
      <c r="KF73" s="34">
        <v>204296</v>
      </c>
      <c r="KG73" s="34">
        <v>203994</v>
      </c>
      <c r="KH73" s="34">
        <v>203666</v>
      </c>
      <c r="KI73" s="34">
        <v>203306</v>
      </c>
      <c r="KJ73" s="34">
        <v>202911</v>
      </c>
      <c r="KK73" s="34">
        <v>202495</v>
      </c>
      <c r="KL73" s="34">
        <v>202054</v>
      </c>
      <c r="KM73" s="34">
        <v>201588</v>
      </c>
      <c r="KN73" s="34">
        <v>201107</v>
      </c>
      <c r="KO73" s="34">
        <v>200612</v>
      </c>
      <c r="KP73" s="34">
        <v>200101</v>
      </c>
      <c r="KQ73" s="34">
        <v>199584</v>
      </c>
      <c r="KR73" s="34">
        <v>199072</v>
      </c>
      <c r="KS73" s="34">
        <v>198559</v>
      </c>
      <c r="KT73" s="34">
        <v>198050</v>
      </c>
      <c r="KU73" s="34">
        <v>197560</v>
      </c>
      <c r="KV73" s="34">
        <v>197077</v>
      </c>
      <c r="KW73" s="34">
        <v>196607</v>
      </c>
      <c r="KX73" s="34">
        <v>196160</v>
      </c>
      <c r="KY73" s="34">
        <v>195737</v>
      </c>
      <c r="KZ73" s="34">
        <v>195327</v>
      </c>
      <c r="LA73" s="34">
        <v>194920</v>
      </c>
      <c r="LB73" s="34">
        <v>194530</v>
      </c>
      <c r="LC73" s="34">
        <v>194163</v>
      </c>
      <c r="LD73" s="34">
        <v>193807</v>
      </c>
      <c r="LE73" t="s">
        <v>843</v>
      </c>
      <c r="LF73" t="s">
        <v>843</v>
      </c>
      <c r="LG73" t="s">
        <v>843</v>
      </c>
      <c r="LH73" s="34">
        <v>-1.2835865840315819E-2</v>
      </c>
      <c r="LI73" s="34">
        <v>-5.6230314075946808E-3</v>
      </c>
      <c r="LJ73" s="34">
        <v>5.3260084241628647E-3</v>
      </c>
      <c r="LK73" s="34">
        <v>1.2134143151342869E-2</v>
      </c>
      <c r="LL73" s="34">
        <v>1.3706402853131294E-2</v>
      </c>
      <c r="LM73" s="34">
        <v>1.4914111234247684E-2</v>
      </c>
      <c r="LN73" s="34">
        <v>1.6172677278518677E-2</v>
      </c>
      <c r="LO73" s="34">
        <v>1.6270328313112259E-2</v>
      </c>
      <c r="LP73" s="34">
        <v>1.6093935817480087E-2</v>
      </c>
      <c r="LQ73" s="34">
        <v>1.5552452765405178E-2</v>
      </c>
      <c r="LR73" s="34">
        <v>1.4981790445744991E-2</v>
      </c>
      <c r="LS73" s="34">
        <v>1.4309229329228401E-2</v>
      </c>
      <c r="LT73" s="34">
        <v>1.3948787003755569E-2</v>
      </c>
      <c r="LU73" s="34">
        <v>1.3257425278425217E-2</v>
      </c>
      <c r="LV73" s="34">
        <v>1.1306047439575195E-2</v>
      </c>
      <c r="LW73" s="34">
        <v>9.1648371890187263E-3</v>
      </c>
      <c r="LX73" s="34">
        <v>6.8584592081606388E-3</v>
      </c>
      <c r="LY73" s="34">
        <v>4.5871236361563206E-3</v>
      </c>
      <c r="LZ73" s="34">
        <v>7.4128791689872742E-2</v>
      </c>
      <c r="MA73" s="34">
        <v>4.4392447918653488E-2</v>
      </c>
      <c r="MB73" s="34">
        <v>-1.9974773749709129E-2</v>
      </c>
      <c r="MC73" s="34">
        <v>5.5317743681371212E-3</v>
      </c>
      <c r="MD73" s="34">
        <v>4.3250280432403088E-3</v>
      </c>
      <c r="ME73" s="34">
        <v>4.7698658891022205E-3</v>
      </c>
      <c r="MF73" s="34">
        <v>4.6124919317662716E-3</v>
      </c>
      <c r="MG73" s="34">
        <v>4.5087742619216442E-3</v>
      </c>
      <c r="MH73" s="34">
        <v>4.4166320003569126E-3</v>
      </c>
      <c r="MI73" s="34">
        <v>4.2540170252323151E-3</v>
      </c>
      <c r="MJ73" s="34">
        <v>4.0679196827113628E-3</v>
      </c>
      <c r="MK73" s="34">
        <v>3.9195301942527294E-3</v>
      </c>
      <c r="ML73" s="34">
        <v>3.7273226771503687E-3</v>
      </c>
      <c r="MM73" s="34">
        <v>3.4817922860383987E-3</v>
      </c>
      <c r="MN73" s="34">
        <v>3.2789388205856085E-3</v>
      </c>
      <c r="MO73" s="34">
        <v>3.0830414034426212E-3</v>
      </c>
      <c r="MP73" s="34">
        <v>2.8140521608293056E-3</v>
      </c>
      <c r="MQ73" s="34">
        <v>2.5921084452420473E-3</v>
      </c>
      <c r="MR73" s="34">
        <v>2.3817999754101038E-3</v>
      </c>
      <c r="MS73" s="34">
        <v>2.1333289332687855E-3</v>
      </c>
      <c r="MT73" s="34">
        <v>1.911166007630527E-3</v>
      </c>
      <c r="MU73" s="34">
        <v>1.6902665374800563E-3</v>
      </c>
      <c r="MV73" s="34">
        <v>1.4606178738176823E-3</v>
      </c>
      <c r="MW73" s="34">
        <v>1.2615189189091325E-3</v>
      </c>
      <c r="MX73" s="34">
        <v>1.0730089852586389E-3</v>
      </c>
      <c r="MY73" s="34">
        <v>9.3425321392714977E-4</v>
      </c>
      <c r="MZ73" s="34">
        <v>7.6150801032781601E-4</v>
      </c>
      <c r="NA73" s="34">
        <v>6.0388108249753714E-4</v>
      </c>
      <c r="NB73" s="34">
        <v>5.0540862139314413E-4</v>
      </c>
      <c r="NC73" s="34">
        <v>3.7766294553875923E-4</v>
      </c>
      <c r="ND73" s="34">
        <v>3.0889091431163251E-4</v>
      </c>
      <c r="NE73" s="34">
        <v>2.4998467415571213E-4</v>
      </c>
      <c r="NF73" s="34">
        <v>2.2542278748005629E-4</v>
      </c>
      <c r="NG73" s="34">
        <v>2.4006840249057859E-4</v>
      </c>
      <c r="NH73" s="34">
        <v>2.4490835494361818E-4</v>
      </c>
      <c r="NI73" s="34">
        <v>2.5953739532269537E-4</v>
      </c>
      <c r="NJ73" s="34">
        <v>2.6926005375571549E-4</v>
      </c>
      <c r="NK73" s="34">
        <v>3.1812296947464347E-4</v>
      </c>
      <c r="NL73" s="34">
        <v>3.3758906647562981E-4</v>
      </c>
      <c r="NM73" s="34">
        <v>3.9615485002286732E-4</v>
      </c>
      <c r="NN73" s="34">
        <v>4.6931373071856797E-4</v>
      </c>
      <c r="NO73" s="34">
        <v>4.8863439587876201E-4</v>
      </c>
      <c r="NP73" s="34">
        <v>4.5909872278571129E-4</v>
      </c>
      <c r="NQ73" s="34">
        <v>4.5888804015703499E-4</v>
      </c>
      <c r="NR73" s="34">
        <v>4.9770425539463758E-4</v>
      </c>
      <c r="NS73" s="34">
        <v>4.7307729255408049E-4</v>
      </c>
      <c r="NT73" s="34">
        <v>4.3873762479051948E-4</v>
      </c>
      <c r="NU73" s="34">
        <v>3.8982744445092976E-4</v>
      </c>
      <c r="NV73" s="34">
        <v>2.8740041307173669E-4</v>
      </c>
      <c r="NW73" s="34">
        <v>1.8506162450648844E-4</v>
      </c>
      <c r="NX73" s="34">
        <v>4.8694739234633744E-5</v>
      </c>
      <c r="NY73" s="34">
        <v>-1.266112521989271E-4</v>
      </c>
      <c r="NZ73" s="34">
        <v>-2.1917273988947272E-4</v>
      </c>
      <c r="OA73" s="34">
        <v>-3.5564909921959043E-4</v>
      </c>
      <c r="OB73" s="34">
        <v>-5.6052586296573281E-4</v>
      </c>
      <c r="OC73" s="34">
        <v>-7.267140899784863E-4</v>
      </c>
      <c r="OD73" s="34">
        <v>-9.2256558127701283E-4</v>
      </c>
      <c r="OE73" s="34">
        <v>-1.0602925904095173E-3</v>
      </c>
      <c r="OF73" s="34">
        <v>-1.2522992910817266E-3</v>
      </c>
      <c r="OG73" s="34">
        <v>-1.4793409500271082E-3</v>
      </c>
      <c r="OH73" s="34">
        <v>-1.6091844299808145E-3</v>
      </c>
      <c r="OI73" s="34">
        <v>-1.7691639950498939E-3</v>
      </c>
      <c r="OJ73" s="34">
        <v>-1.9447739468887448E-3</v>
      </c>
      <c r="OK73" s="34">
        <v>-2.0522642880678177E-3</v>
      </c>
      <c r="OL73" s="34">
        <v>-2.1802065894007683E-3</v>
      </c>
      <c r="OM73" s="34">
        <v>-2.3089777678251266E-3</v>
      </c>
      <c r="ON73" s="34">
        <v>-2.3889059666544199E-3</v>
      </c>
      <c r="OO73" s="34">
        <v>-2.4644103832542896E-3</v>
      </c>
      <c r="OP73" s="34">
        <v>-2.5504552759230137E-3</v>
      </c>
      <c r="OQ73" s="34">
        <v>-2.587038790807128E-3</v>
      </c>
      <c r="OR73" s="34">
        <v>-2.568631898611784E-3</v>
      </c>
      <c r="OS73" s="34">
        <v>-2.5802832096815109E-3</v>
      </c>
      <c r="OT73" s="34">
        <v>-2.5667611043900251E-3</v>
      </c>
      <c r="OU73" s="34">
        <v>-2.4771883618086576E-3</v>
      </c>
      <c r="OV73" s="34">
        <v>-2.4478202685713768E-3</v>
      </c>
      <c r="OW73" s="34">
        <v>-2.3877029307186604E-3</v>
      </c>
      <c r="OX73" s="34">
        <v>-2.2761595901101828E-3</v>
      </c>
      <c r="OY73" s="34">
        <v>-2.15873122215271E-3</v>
      </c>
      <c r="OZ73" s="34">
        <v>-2.0968441385775805E-3</v>
      </c>
      <c r="PA73" s="34">
        <v>-2.0858591888099909E-3</v>
      </c>
      <c r="PB73" s="34">
        <v>-2.0028252620249987E-3</v>
      </c>
      <c r="PC73" s="34">
        <v>-1.8883803859353065E-3</v>
      </c>
      <c r="PD73" s="34">
        <v>-1.8351939506828785E-3</v>
      </c>
      <c r="PE73" t="s">
        <v>1300</v>
      </c>
      <c r="PF73" t="s">
        <v>843</v>
      </c>
      <c r="PG73" t="s">
        <v>843</v>
      </c>
      <c r="PH73" t="s">
        <v>843</v>
      </c>
      <c r="PI73" t="s">
        <v>843</v>
      </c>
      <c r="PJ73" t="s">
        <v>1300</v>
      </c>
      <c r="PK73" s="34">
        <v>0.46391701698303223</v>
      </c>
      <c r="PL73" s="34">
        <v>0.46301314234733582</v>
      </c>
      <c r="PM73" s="34">
        <v>0.46281704306602478</v>
      </c>
      <c r="PN73" s="34">
        <v>0.46260166168212891</v>
      </c>
      <c r="PO73" s="34">
        <v>0.46218371391296387</v>
      </c>
      <c r="PP73" s="34">
        <v>0.46165025234222412</v>
      </c>
      <c r="PQ73" s="34">
        <v>0.46099263429641724</v>
      </c>
      <c r="PR73" s="34">
        <v>0.46029752492904663</v>
      </c>
      <c r="PS73" s="34">
        <v>0.45961174368858337</v>
      </c>
      <c r="PT73" s="34">
        <v>0.45893892645835876</v>
      </c>
      <c r="PU73" s="34">
        <v>0.45823189616203308</v>
      </c>
      <c r="PV73" s="34">
        <v>0.45743674039840698</v>
      </c>
      <c r="PW73" s="34">
        <v>0.45790737867355347</v>
      </c>
      <c r="PX73" s="34">
        <v>0.45949101448059082</v>
      </c>
      <c r="PY73" s="34">
        <v>0.46069929003715515</v>
      </c>
      <c r="PZ73" s="34">
        <v>0.46155616641044617</v>
      </c>
      <c r="QA73" s="34">
        <v>0.46209710836410522</v>
      </c>
      <c r="QB73" s="34">
        <v>0.46241343021392822</v>
      </c>
      <c r="QC73" s="34">
        <v>0.47570943832397461</v>
      </c>
      <c r="QD73" s="34">
        <v>0.48287218809127808</v>
      </c>
      <c r="QE73" s="34">
        <v>0.47870969772338867</v>
      </c>
      <c r="QF73" s="34">
        <v>0.47915288805961609</v>
      </c>
      <c r="QG73" s="34">
        <v>0.47941809892654419</v>
      </c>
      <c r="QH73" s="34">
        <v>0.47973990440368652</v>
      </c>
      <c r="QI73" s="34">
        <v>0.48010778427124023</v>
      </c>
      <c r="QJ73" s="34">
        <v>0.48048102855682373</v>
      </c>
      <c r="QK73" s="34">
        <v>0.48088547587394714</v>
      </c>
      <c r="QL73" s="34">
        <v>0.48133999109268188</v>
      </c>
      <c r="QM73" s="34">
        <v>0.48180031776428223</v>
      </c>
      <c r="QN73" s="34">
        <v>0.48229008913040161</v>
      </c>
      <c r="QO73" s="34">
        <v>0.48281598091125488</v>
      </c>
      <c r="QP73" s="34">
        <v>0.48336431384086609</v>
      </c>
      <c r="QQ73" s="34">
        <v>0.48395097255706787</v>
      </c>
      <c r="QR73" s="34">
        <v>0.48455348610877991</v>
      </c>
      <c r="QS73" s="34">
        <v>0.48519831895828247</v>
      </c>
      <c r="QT73" s="34">
        <v>0.48587387800216675</v>
      </c>
      <c r="QU73" s="34">
        <v>0.48656058311462402</v>
      </c>
      <c r="QV73" s="34">
        <v>0.48727810382843018</v>
      </c>
      <c r="QW73" s="34">
        <v>0.48803940415382385</v>
      </c>
      <c r="QX73" s="34">
        <v>0.48882997035980225</v>
      </c>
      <c r="QY73" s="34">
        <v>0.48962533473968506</v>
      </c>
      <c r="QZ73" s="34">
        <v>0.49044609069824219</v>
      </c>
      <c r="RA73" s="34">
        <v>0.49130246043205261</v>
      </c>
      <c r="RB73" s="34">
        <v>0.49216577410697937</v>
      </c>
      <c r="RC73" s="34">
        <v>0.49307292699813843</v>
      </c>
      <c r="RD73" s="34">
        <v>0.4939875602722168</v>
      </c>
      <c r="RE73" s="34">
        <v>0.4949055016040802</v>
      </c>
      <c r="RF73" s="34">
        <v>0.49585139751434326</v>
      </c>
      <c r="RG73" s="34">
        <v>0.49680125713348389</v>
      </c>
      <c r="RH73" s="34">
        <v>0.49774551391601563</v>
      </c>
      <c r="RI73" s="34">
        <v>0.49871620535850525</v>
      </c>
      <c r="RJ73" s="34">
        <v>0.49969872832298279</v>
      </c>
      <c r="RK73" s="34">
        <v>0.50066852569580078</v>
      </c>
      <c r="RL73" s="34">
        <v>0.50161087512969971</v>
      </c>
      <c r="RM73" s="34">
        <v>0.50254291296005249</v>
      </c>
      <c r="RN73" s="34">
        <v>0.503459632396698</v>
      </c>
      <c r="RO73" s="34">
        <v>0.50437080860137939</v>
      </c>
      <c r="RP73" s="34">
        <v>0.50524681806564331</v>
      </c>
      <c r="RQ73" s="34">
        <v>0.50608986616134644</v>
      </c>
      <c r="RR73" s="34">
        <v>0.50691735744476318</v>
      </c>
      <c r="RS73" s="34">
        <v>0.50771009922027588</v>
      </c>
      <c r="RT73" s="34">
        <v>0.50843864679336548</v>
      </c>
      <c r="RU73" s="34">
        <v>0.50912719964981079</v>
      </c>
      <c r="RV73" s="34">
        <v>0.50978845357894897</v>
      </c>
      <c r="RW73" s="34">
        <v>0.51037871837615967</v>
      </c>
      <c r="RX73" s="34">
        <v>0.51092034578323364</v>
      </c>
      <c r="RY73" s="34">
        <v>0.51141643524169922</v>
      </c>
      <c r="RZ73" s="34">
        <v>0.5118672251701355</v>
      </c>
      <c r="SA73" s="34">
        <v>0.51227563619613647</v>
      </c>
      <c r="SB73" s="34">
        <v>0.51262784004211426</v>
      </c>
      <c r="SC73" s="34">
        <v>0.5129399299621582</v>
      </c>
      <c r="SD73" s="34">
        <v>0.5131954550743103</v>
      </c>
      <c r="SE73" s="34">
        <v>0.51340031623840332</v>
      </c>
      <c r="SF73" s="34">
        <v>0.51357352733612061</v>
      </c>
      <c r="SG73" s="34">
        <v>0.51370567083358765</v>
      </c>
      <c r="SH73" s="34">
        <v>0.51377642154693604</v>
      </c>
      <c r="SI73" s="34">
        <v>0.51383775472640991</v>
      </c>
      <c r="SJ73" s="34">
        <v>0.51389259099960327</v>
      </c>
      <c r="SK73" s="34">
        <v>0.51389527320861816</v>
      </c>
      <c r="SL73" s="34">
        <v>0.51388055086135864</v>
      </c>
      <c r="SM73" s="34">
        <v>0.51384103298187256</v>
      </c>
      <c r="SN73" s="34">
        <v>0.51380527019500732</v>
      </c>
      <c r="SO73" s="34">
        <v>0.51375871896743774</v>
      </c>
      <c r="SP73" s="34">
        <v>0.51371115446090698</v>
      </c>
      <c r="SQ73" s="34">
        <v>0.51366686820983887</v>
      </c>
      <c r="SR73" s="34">
        <v>0.51362830400466919</v>
      </c>
      <c r="SS73" s="34">
        <v>0.51361560821533203</v>
      </c>
      <c r="ST73" s="34">
        <v>0.51360327005386353</v>
      </c>
      <c r="SU73" s="34">
        <v>0.51361817121505737</v>
      </c>
      <c r="SV73" s="34">
        <v>0.51365083456039429</v>
      </c>
      <c r="SW73" s="34">
        <v>0.51370358467102051</v>
      </c>
      <c r="SX73" s="34">
        <v>0.51378822326660156</v>
      </c>
      <c r="SY73" s="34">
        <v>0.51389557123184204</v>
      </c>
      <c r="SZ73" s="34">
        <v>0.51399493217468262</v>
      </c>
      <c r="TA73" s="34">
        <v>0.51412111520767212</v>
      </c>
      <c r="TB73" s="34">
        <v>0.51424616575241089</v>
      </c>
      <c r="TC73" s="34">
        <v>0.5144040584564209</v>
      </c>
      <c r="TD73" s="34">
        <v>0.5145803689956665</v>
      </c>
      <c r="TE73" s="34">
        <v>0.51474320888519287</v>
      </c>
      <c r="TF73" s="34">
        <v>0.51491272449493408</v>
      </c>
      <c r="TG73" s="34">
        <v>0.51510006189346313</v>
      </c>
      <c r="TH73" t="s">
        <v>843</v>
      </c>
      <c r="TI73" t="s">
        <v>843</v>
      </c>
      <c r="TJ73" t="s">
        <v>1300</v>
      </c>
      <c r="TK73" s="34">
        <v>0.64831287475958799</v>
      </c>
      <c r="TL73" s="34">
        <v>0.64978916455120095</v>
      </c>
      <c r="TM73" s="34">
        <v>0.65219882234364202</v>
      </c>
      <c r="TN73" s="34">
        <v>0.65540011739385606</v>
      </c>
      <c r="TO73" s="34">
        <v>0.65880909548327493</v>
      </c>
      <c r="TP73" s="34">
        <v>0.66208416234899503</v>
      </c>
      <c r="TQ73" s="34">
        <v>0.66428132349796898</v>
      </c>
      <c r="TR73" s="34">
        <v>0.66489503318114995</v>
      </c>
      <c r="TS73" s="34">
        <v>0.66462789441510095</v>
      </c>
      <c r="TT73" s="34">
        <v>0.66394815616839697</v>
      </c>
      <c r="TU73" s="34">
        <v>0.66293030157579902</v>
      </c>
      <c r="TV73" s="34">
        <v>0.66191437840378797</v>
      </c>
      <c r="TW73" s="34">
        <v>0.6611954363717879</v>
      </c>
      <c r="TX73" s="34">
        <v>0.66036259450089108</v>
      </c>
      <c r="TY73" s="34">
        <v>0.659316591826836</v>
      </c>
      <c r="TZ73" s="34">
        <v>0.65841353525346191</v>
      </c>
      <c r="UA73" s="34">
        <v>0.65816931641477194</v>
      </c>
      <c r="UB73" s="34">
        <v>0.65892336080268388</v>
      </c>
      <c r="UC73" s="34">
        <v>0.67692261885427796</v>
      </c>
      <c r="UD73" s="34">
        <v>0.68629227913094593</v>
      </c>
      <c r="UE73" s="34">
        <v>0.68040055259564103</v>
      </c>
      <c r="UF73" s="34">
        <v>0.68018997782891499</v>
      </c>
      <c r="UG73" s="34">
        <v>0.67897637362781094</v>
      </c>
      <c r="UH73" s="34">
        <v>0.67688479099527799</v>
      </c>
      <c r="UI73" s="34">
        <v>0.6741645527309289</v>
      </c>
      <c r="UJ73" s="34">
        <v>0.67097786020692696</v>
      </c>
      <c r="UK73" s="34">
        <v>0.66734893037828402</v>
      </c>
      <c r="UL73" s="34">
        <v>0.66380002557217788</v>
      </c>
      <c r="UM73" s="34">
        <v>0.660525410994664</v>
      </c>
      <c r="UN73" s="34">
        <v>0.65717112523307608</v>
      </c>
      <c r="UO73" s="34">
        <v>0.65383575250405002</v>
      </c>
      <c r="UP73" s="34">
        <v>0.65040210155677403</v>
      </c>
      <c r="UQ73" s="34">
        <v>0.64671814671814698</v>
      </c>
      <c r="UR73" s="34">
        <v>0.64356772638655002</v>
      </c>
      <c r="US73" s="34">
        <v>0.64175264164033807</v>
      </c>
      <c r="UT73" s="34">
        <v>0.640604969893388</v>
      </c>
      <c r="UU73" s="34">
        <v>0.63962641794306396</v>
      </c>
      <c r="UV73" s="34">
        <v>0.63899096777390907</v>
      </c>
      <c r="UW73" s="34">
        <v>0.63865228230545501</v>
      </c>
      <c r="UX73" s="34">
        <v>0.63867085747864893</v>
      </c>
      <c r="UY73" s="34">
        <v>0.639172690604629</v>
      </c>
      <c r="UZ73" s="34">
        <v>0.640146263989264</v>
      </c>
      <c r="VA73" s="34">
        <v>0.64152925087073698</v>
      </c>
      <c r="VB73" s="34">
        <v>0.64318362773141502</v>
      </c>
      <c r="VC73" s="34">
        <v>0.64498837303526402</v>
      </c>
      <c r="VD73" s="34">
        <v>0.64675437498619603</v>
      </c>
      <c r="VE73" s="34">
        <v>0.64828032789297896</v>
      </c>
      <c r="VF73" s="34">
        <v>0.64954590926031297</v>
      </c>
      <c r="VG73" s="34">
        <v>0.65051363693185604</v>
      </c>
      <c r="VH73" s="34">
        <v>0.651231633323204</v>
      </c>
      <c r="VI73" s="34">
        <v>0.65177169260771906</v>
      </c>
      <c r="VJ73" s="34">
        <v>0.65214920627922401</v>
      </c>
      <c r="VK73" s="34">
        <v>0.65223108681917696</v>
      </c>
      <c r="VL73" s="34">
        <v>0.6518414970916</v>
      </c>
      <c r="VM73" s="34">
        <v>0.65077022482635105</v>
      </c>
      <c r="VN73" s="34">
        <v>0.64876893452830997</v>
      </c>
      <c r="VO73" s="34">
        <v>0.64567776524944309</v>
      </c>
      <c r="VP73" s="34">
        <v>0.64149863940089602</v>
      </c>
      <c r="VQ73" s="34">
        <v>0.63645761038504001</v>
      </c>
      <c r="VR73" s="34">
        <v>0.63086249978627396</v>
      </c>
      <c r="VS73" s="34">
        <v>0.62511383306762103</v>
      </c>
      <c r="VT73" s="34">
        <v>0.61970081507150199</v>
      </c>
      <c r="VU73" s="34">
        <v>0.61485476227063107</v>
      </c>
      <c r="VV73" s="34">
        <v>0.61049105510290702</v>
      </c>
      <c r="VW73" s="34">
        <v>0.60650552321260198</v>
      </c>
      <c r="VX73" s="34">
        <v>0.60276528678401398</v>
      </c>
      <c r="VY73" s="34">
        <v>0.59911454426791599</v>
      </c>
      <c r="VZ73" s="34">
        <v>0.59549270535070797</v>
      </c>
      <c r="WA73" s="34">
        <v>0.59196994633970601</v>
      </c>
      <c r="WB73" s="34">
        <v>0.58867001071393799</v>
      </c>
      <c r="WC73" s="34">
        <v>0.58562799873353</v>
      </c>
      <c r="WD73" s="34">
        <v>0.58294188732202201</v>
      </c>
      <c r="WE73" s="34">
        <v>0.58070665555051793</v>
      </c>
      <c r="WF73" s="34">
        <v>0.57895134868766096</v>
      </c>
      <c r="WG73" s="34">
        <v>0.57768368824458693</v>
      </c>
      <c r="WH73" s="34">
        <v>0.57674821072392402</v>
      </c>
      <c r="WI73" s="34">
        <v>0.57616785489646094</v>
      </c>
      <c r="WJ73" s="34">
        <v>0.57554284817898593</v>
      </c>
      <c r="WK73" s="34">
        <v>0.57477684051338995</v>
      </c>
      <c r="WL73" s="34">
        <v>0.57434710646241005</v>
      </c>
      <c r="WM73" s="34">
        <v>0.57426513529297307</v>
      </c>
      <c r="WN73" s="34">
        <v>0.574740117039927</v>
      </c>
      <c r="WO73" s="34">
        <v>0.57594751898007501</v>
      </c>
      <c r="WP73" s="34">
        <v>0.57707552036827603</v>
      </c>
      <c r="WQ73" s="34">
        <v>0.57732307348060097</v>
      </c>
      <c r="WR73" s="34">
        <v>0.57723011891142795</v>
      </c>
      <c r="WS73" s="34">
        <v>0.57715997711150102</v>
      </c>
      <c r="WT73" s="34">
        <v>0.57690746753246702</v>
      </c>
      <c r="WU73" s="34">
        <v>0.57652362832636395</v>
      </c>
      <c r="WV73" s="34">
        <v>0.576044339577505</v>
      </c>
      <c r="WW73" s="34">
        <v>0.57542287301186601</v>
      </c>
      <c r="WX73" s="34">
        <v>0.57464314638590797</v>
      </c>
      <c r="WY73" s="34">
        <v>0.57374928010188908</v>
      </c>
      <c r="WZ73" s="34">
        <v>0.57275427629738507</v>
      </c>
      <c r="XA73" s="34">
        <v>0.571687835664344</v>
      </c>
      <c r="XB73" s="34">
        <v>0.570568085155298</v>
      </c>
      <c r="XC73" s="34">
        <v>0.569412909088582</v>
      </c>
      <c r="XD73" s="34">
        <v>0.56827159860455601</v>
      </c>
      <c r="XE73" s="34">
        <v>0.56714277269000302</v>
      </c>
      <c r="XF73" s="34">
        <v>0.56602442277879905</v>
      </c>
      <c r="XG73" s="34">
        <v>0.56493057526301893</v>
      </c>
      <c r="XH73" t="s">
        <v>843</v>
      </c>
      <c r="XI73" t="s">
        <v>1300</v>
      </c>
      <c r="XJ73" s="34">
        <v>0.60702921710600699</v>
      </c>
      <c r="XK73" s="34">
        <v>0.60808072188919904</v>
      </c>
      <c r="XL73" s="34">
        <v>0.60985977755379894</v>
      </c>
      <c r="XM73" s="34">
        <v>0.61184559912793102</v>
      </c>
      <c r="XN73" s="34">
        <v>0.61351777947795394</v>
      </c>
      <c r="XO73" s="34">
        <v>0.61473010871705702</v>
      </c>
      <c r="XP73" s="34">
        <v>0.614817190506735</v>
      </c>
      <c r="XQ73" s="34">
        <v>0.61344863741992295</v>
      </c>
      <c r="XR73" s="34">
        <v>0.61123383995368297</v>
      </c>
      <c r="XS73" s="34">
        <v>0.60857907139672596</v>
      </c>
      <c r="XT73" s="34">
        <v>0.60547310036736202</v>
      </c>
      <c r="XU73" s="34">
        <v>0.60273138025625206</v>
      </c>
      <c r="XV73" s="34">
        <v>0.60121318584799499</v>
      </c>
      <c r="XW73" s="34">
        <v>0.60006259931622308</v>
      </c>
      <c r="XX73" s="34">
        <v>0.59864425340201299</v>
      </c>
      <c r="XY73" s="34">
        <v>0.597238930955582</v>
      </c>
      <c r="XZ73" s="34">
        <v>0.59625042828402297</v>
      </c>
      <c r="YA73" s="34">
        <v>0.59593818958807598</v>
      </c>
      <c r="YB73" s="34">
        <v>0.61620705709119694</v>
      </c>
      <c r="YC73" s="34">
        <v>0.62623474611160201</v>
      </c>
      <c r="YD73" s="34">
        <v>0.617821473570766</v>
      </c>
      <c r="YE73" s="34">
        <v>0.61641395832676604</v>
      </c>
      <c r="YF73" s="34">
        <v>0.61405550745827497</v>
      </c>
      <c r="YG73" s="34">
        <v>0.61104140526976203</v>
      </c>
      <c r="YH73" s="34">
        <v>0.60775630877022102</v>
      </c>
      <c r="YI73" s="34">
        <v>0.60449399364928702</v>
      </c>
      <c r="YJ73" s="34">
        <v>0.60140219317393895</v>
      </c>
      <c r="YK73" s="34">
        <v>0.59897199846566895</v>
      </c>
      <c r="YL73" s="34">
        <v>0.59719339352341205</v>
      </c>
      <c r="YM73" s="34">
        <v>0.59550464883240106</v>
      </c>
      <c r="YN73" s="34">
        <v>0.59377645902153098</v>
      </c>
      <c r="YO73" s="34">
        <v>0.59167235460496304</v>
      </c>
      <c r="YP73" s="34">
        <v>0.588981327602914</v>
      </c>
      <c r="YQ73" s="34">
        <v>0.58659912756431298</v>
      </c>
      <c r="YR73" s="34">
        <v>0.58547584465108404</v>
      </c>
      <c r="YS73" s="34">
        <v>0.585096293862433</v>
      </c>
      <c r="YT73" s="34">
        <v>0.58509644992748899</v>
      </c>
      <c r="YU73" s="34">
        <v>0.58565499126513099</v>
      </c>
      <c r="YV73" s="34">
        <v>0.58658069685997505</v>
      </c>
      <c r="YW73" s="34">
        <v>0.587734220876861</v>
      </c>
      <c r="YX73" s="34">
        <v>0.58900060157197698</v>
      </c>
      <c r="YY73" s="34">
        <v>0.59018012139418596</v>
      </c>
      <c r="YZ73" s="34">
        <v>0.59120358527322503</v>
      </c>
      <c r="ZA73" s="34">
        <v>0.59205714959747602</v>
      </c>
      <c r="ZB73" s="34">
        <v>0.592800858455517</v>
      </c>
      <c r="ZC73" s="34">
        <v>0.59347905577355808</v>
      </c>
      <c r="ZD73" s="34">
        <v>0.59407545855470001</v>
      </c>
      <c r="ZE73" s="34">
        <v>0.59453031521547206</v>
      </c>
      <c r="ZF73" s="34">
        <v>0.59460062308044892</v>
      </c>
      <c r="ZG73" s="34">
        <v>0.59404130603122907</v>
      </c>
      <c r="ZH73" s="34">
        <v>0.59260992383056998</v>
      </c>
      <c r="ZI73" s="34">
        <v>0.59009667692955803</v>
      </c>
      <c r="ZJ73" s="34">
        <v>0.58644696179407707</v>
      </c>
      <c r="ZK73" s="34">
        <v>0.58188076538906008</v>
      </c>
      <c r="ZL73" s="34">
        <v>0.57674102138616001</v>
      </c>
      <c r="ZM73" s="34">
        <v>0.57139396786482399</v>
      </c>
      <c r="ZN73" s="34">
        <v>0.56632611880611794</v>
      </c>
      <c r="ZO73" s="34">
        <v>0.56179173665255899</v>
      </c>
      <c r="ZP73" s="34">
        <v>0.55769005190565102</v>
      </c>
      <c r="ZQ73" s="34">
        <v>0.55386013292525904</v>
      </c>
      <c r="ZR73" s="34">
        <v>0.55015368990041302</v>
      </c>
      <c r="ZS73" s="34">
        <v>0.54642735126165298</v>
      </c>
      <c r="ZT73" s="34">
        <v>0.54259322947536903</v>
      </c>
      <c r="ZU73" s="34">
        <v>0.53872221328301395</v>
      </c>
      <c r="ZV73" s="34">
        <v>0.53497790958648406</v>
      </c>
      <c r="ZW73" s="34">
        <v>0.53146268860317902</v>
      </c>
      <c r="ZX73" s="34">
        <v>0.52825373323332603</v>
      </c>
      <c r="ZY73" s="34">
        <v>0.52542901108319195</v>
      </c>
      <c r="ZZ73" s="34">
        <v>0.52305639687192607</v>
      </c>
      <c r="AAA73" s="34">
        <v>0.52116489724359605</v>
      </c>
      <c r="AAB73" s="34">
        <v>0.51960106188655397</v>
      </c>
      <c r="AAC73" s="34">
        <v>0.51838984124509102</v>
      </c>
      <c r="AAD73" s="34">
        <v>0.51716421185039996</v>
      </c>
      <c r="AAE73" s="34">
        <v>0.51584101171700603</v>
      </c>
      <c r="AAF73" s="34">
        <v>0.51488625014955902</v>
      </c>
      <c r="AAG73" s="34">
        <v>0.51432398607689001</v>
      </c>
      <c r="AAH73" s="34">
        <v>0.51440437993005195</v>
      </c>
      <c r="AAI73" s="34">
        <v>0.51530808579685106</v>
      </c>
      <c r="AAJ73" s="34">
        <v>0.516207909027525</v>
      </c>
      <c r="AAK73" s="34">
        <v>0.51629190409554093</v>
      </c>
      <c r="AAL73" s="34">
        <v>0.51605502891654698</v>
      </c>
      <c r="AAM73" s="34">
        <v>0.51587940442973901</v>
      </c>
      <c r="AAN73" s="34">
        <v>0.51559731556910504</v>
      </c>
      <c r="AAO73" s="34">
        <v>0.51521667956425998</v>
      </c>
      <c r="AAP73" s="34">
        <v>0.51476200539512496</v>
      </c>
      <c r="AAQ73" s="34">
        <v>0.51424519531532298</v>
      </c>
      <c r="AAR73" s="34">
        <v>0.51362440373712193</v>
      </c>
      <c r="AAS73" s="34">
        <v>0.51286676286676292</v>
      </c>
      <c r="AAT73" s="34">
        <v>0.51204711851210005</v>
      </c>
      <c r="AAU73" s="34">
        <v>0.51120954277958397</v>
      </c>
      <c r="AAV73" s="34">
        <v>0.510315576874527</v>
      </c>
      <c r="AAW73" s="34">
        <v>0.50937436728082597</v>
      </c>
      <c r="AAX73" s="34">
        <v>0.50842946774475895</v>
      </c>
      <c r="AAY73" s="34">
        <v>0.50746921523648703</v>
      </c>
      <c r="AAZ73" s="34">
        <v>0.50651383185621901</v>
      </c>
      <c r="ABA73" s="34">
        <v>0.50555977040562194</v>
      </c>
      <c r="ABB73" s="34">
        <v>0.50461148583788795</v>
      </c>
      <c r="ABC73" s="34">
        <v>0.50375025651549399</v>
      </c>
      <c r="ABD73" s="34">
        <v>0.50294685381908599</v>
      </c>
      <c r="ABE73" s="34">
        <v>0.50219403284868902</v>
      </c>
      <c r="ABF73" s="34">
        <v>0.50151181329879702</v>
      </c>
      <c r="ABG73" t="s">
        <v>843</v>
      </c>
      <c r="ABH73" t="s">
        <v>843</v>
      </c>
      <c r="ABI73" t="s">
        <v>1300</v>
      </c>
      <c r="ABJ73" s="34">
        <v>0.57521000678809797</v>
      </c>
      <c r="ABK73" s="34">
        <v>0.57481991879457606</v>
      </c>
      <c r="ABL73" s="34">
        <v>0.57475642317825804</v>
      </c>
      <c r="ABM73" s="34">
        <v>0.57617673365569999</v>
      </c>
      <c r="ABN73" s="34">
        <v>0.57857226553076502</v>
      </c>
      <c r="ABO73" s="34">
        <v>0.58272953830901197</v>
      </c>
      <c r="ABP73" s="34">
        <v>0.58749265020312202</v>
      </c>
      <c r="ABQ73" s="34">
        <v>0.59028592652487</v>
      </c>
      <c r="ABR73" s="34">
        <v>0.59113506030604202</v>
      </c>
      <c r="ABS73" s="34">
        <v>0.59034456404050706</v>
      </c>
      <c r="ABT73" s="34">
        <v>0.58841632706841207</v>
      </c>
      <c r="ABU73" s="34">
        <v>0.58742303303201093</v>
      </c>
      <c r="ABV73" s="34">
        <v>0.58744056822721802</v>
      </c>
      <c r="ABW73" s="34">
        <v>0.58751264024654504</v>
      </c>
      <c r="ABX73" s="34">
        <v>0.58813394395493501</v>
      </c>
      <c r="ABY73" s="34">
        <v>0.58891503314226401</v>
      </c>
      <c r="ABZ73" s="34">
        <v>0.58954723423695199</v>
      </c>
      <c r="ACA73" s="34">
        <v>0.58998277214042294</v>
      </c>
      <c r="ACB73" s="34">
        <v>0.60404012516105299</v>
      </c>
      <c r="ACC73" s="34">
        <v>0.61223728874998995</v>
      </c>
      <c r="ACD73" s="34">
        <v>0.60860802425926597</v>
      </c>
      <c r="ACE73" s="34">
        <v>0.60924250543769498</v>
      </c>
      <c r="ACF73" s="34">
        <v>0.60936318910252196</v>
      </c>
      <c r="ACG73" s="34">
        <v>0.60902398517261291</v>
      </c>
      <c r="ACH73" s="34">
        <v>0.60833154113040899</v>
      </c>
      <c r="ACI73" s="34">
        <v>0.607230836297601</v>
      </c>
      <c r="ACJ73" s="34">
        <v>0.60566783944117697</v>
      </c>
      <c r="ACK73" s="34">
        <v>0.60364659250735198</v>
      </c>
      <c r="ACL73" s="34">
        <v>0.60125049344827997</v>
      </c>
      <c r="ACM73" s="34">
        <v>0.59863008485863201</v>
      </c>
      <c r="ACN73" s="34">
        <v>0.59606883705412994</v>
      </c>
      <c r="ACO73" s="34">
        <v>0.59370741917040903</v>
      </c>
      <c r="ACP73" s="34">
        <v>0.59203398085062597</v>
      </c>
      <c r="ACQ73" s="34">
        <v>0.59102637578803296</v>
      </c>
      <c r="ACR73" s="34">
        <v>0.59010027502008999</v>
      </c>
      <c r="ACS73" s="34">
        <v>0.58912378434754897</v>
      </c>
      <c r="ACT73" s="34">
        <v>0.58777837376085207</v>
      </c>
      <c r="ACU73" s="34">
        <v>0.58587800919329502</v>
      </c>
      <c r="ACV73" s="34">
        <v>0.58424843196612697</v>
      </c>
      <c r="ACW73" s="34">
        <v>0.58383311152975303</v>
      </c>
      <c r="ACX73" s="34">
        <v>0.58419542213587594</v>
      </c>
      <c r="ACY73" s="34">
        <v>0.58489097915614996</v>
      </c>
      <c r="ACZ73" s="34">
        <v>0.58604311379602103</v>
      </c>
      <c r="ADA73" s="34">
        <v>0.58752567996618599</v>
      </c>
      <c r="ADB73" s="34">
        <v>0.58922559749338799</v>
      </c>
      <c r="ADC73" s="34">
        <v>0.59096363810379204</v>
      </c>
      <c r="ADD73" s="34">
        <v>0.59257187989031002</v>
      </c>
      <c r="ADE73" s="34">
        <v>0.59402522508385502</v>
      </c>
      <c r="ADF73" s="34">
        <v>0.59525752929728204</v>
      </c>
      <c r="ADG73" s="34">
        <v>0.59630313961124903</v>
      </c>
      <c r="ADH73" s="34">
        <v>0.59720850922044499</v>
      </c>
      <c r="ADI73" s="34">
        <v>0.59798857120462801</v>
      </c>
      <c r="ADJ73" s="34">
        <v>0.59854640200212605</v>
      </c>
      <c r="ADK73" s="34">
        <v>0.59867261403474403</v>
      </c>
      <c r="ADL73" s="34">
        <v>0.59814676123764599</v>
      </c>
      <c r="ADM73" s="34">
        <v>0.59672482512092895</v>
      </c>
      <c r="ADN73" s="34">
        <v>0.59421402907171594</v>
      </c>
      <c r="ADO73" s="34">
        <v>0.59058802819484102</v>
      </c>
      <c r="ADP73" s="34">
        <v>0.58608664626934204</v>
      </c>
      <c r="ADQ73" s="34">
        <v>0.58101186361604595</v>
      </c>
      <c r="ADR73" s="34">
        <v>0.57575727982304303</v>
      </c>
      <c r="ADS73" s="34">
        <v>0.570811166967641</v>
      </c>
      <c r="ADT73" s="34">
        <v>0.56638689896898198</v>
      </c>
      <c r="ADU73" s="34">
        <v>0.562402176616006</v>
      </c>
      <c r="ADV73" s="34">
        <v>0.55872784561810496</v>
      </c>
      <c r="ADW73" s="34">
        <v>0.55520829780910996</v>
      </c>
      <c r="ADX73" s="34">
        <v>0.55170272455410596</v>
      </c>
      <c r="ADY73" s="34">
        <v>0.54815296363388499</v>
      </c>
      <c r="ADZ73" s="34">
        <v>0.54464711782865693</v>
      </c>
      <c r="AEA73" s="34">
        <v>0.54131684036232597</v>
      </c>
      <c r="AEB73" s="34">
        <v>0.53821573832777192</v>
      </c>
      <c r="AEC73" s="34">
        <v>0.53545672491253393</v>
      </c>
      <c r="AED73" s="34">
        <v>0.533114423203499</v>
      </c>
      <c r="AEE73" s="34">
        <v>0.53122461376327401</v>
      </c>
      <c r="AEF73" s="34">
        <v>0.52982255658191302</v>
      </c>
      <c r="AEG73" s="34">
        <v>0.52878241229613998</v>
      </c>
      <c r="AEH73" s="34">
        <v>0.52812225428362292</v>
      </c>
      <c r="AEI73" s="34">
        <v>0.52744082532041503</v>
      </c>
      <c r="AEJ73" s="34">
        <v>0.52664165840150001</v>
      </c>
      <c r="AEK73" s="34">
        <v>0.52620550744811401</v>
      </c>
      <c r="AEL73" s="34">
        <v>0.52616288381880805</v>
      </c>
      <c r="AEM73" s="34">
        <v>0.52671670905454493</v>
      </c>
      <c r="AEN73" s="34">
        <v>0.52804943232997092</v>
      </c>
      <c r="AEO73" s="34">
        <v>0.52936930769688706</v>
      </c>
      <c r="AEP73" s="34">
        <v>0.52983851919992997</v>
      </c>
      <c r="AEQ73" s="34">
        <v>0.52994220171824602</v>
      </c>
      <c r="AER73" s="34">
        <v>0.53007613674128695</v>
      </c>
      <c r="AES73" s="34">
        <v>0.53005250921917602</v>
      </c>
      <c r="AET73" s="34">
        <v>0.52987981765437198</v>
      </c>
      <c r="AEU73" s="34">
        <v>0.52958699829017597</v>
      </c>
      <c r="AEV73" s="34">
        <v>0.52916940166624604</v>
      </c>
      <c r="AEW73" s="34">
        <v>0.52859131403117998</v>
      </c>
      <c r="AEX73" s="34">
        <v>0.52784324868769195</v>
      </c>
      <c r="AEY73" s="34">
        <v>0.52697258998916607</v>
      </c>
      <c r="AEZ73" s="34">
        <v>0.52602346559814794</v>
      </c>
      <c r="AFA73" s="34">
        <v>0.52499916980226002</v>
      </c>
      <c r="AFB73" s="34">
        <v>0.52392520254444497</v>
      </c>
      <c r="AFC73" s="34">
        <v>0.52285040016416995</v>
      </c>
      <c r="AFD73" s="34">
        <v>0.52176148090649499</v>
      </c>
      <c r="AFE73" s="34">
        <v>0.52066305114774702</v>
      </c>
      <c r="AFF73" s="34">
        <v>0.51958133607145296</v>
      </c>
      <c r="AFG73" t="s">
        <v>843</v>
      </c>
      <c r="AFH73" t="s">
        <v>843</v>
      </c>
      <c r="AFI73" s="34"/>
      <c r="AFJ73" s="34"/>
      <c r="AFK73" s="34"/>
      <c r="AFL73" s="34"/>
      <c r="AFM73" s="34"/>
      <c r="AFN73" s="34"/>
      <c r="AFO73" s="34"/>
      <c r="AFP73" s="34"/>
      <c r="AFQ73" s="34"/>
      <c r="AFR73" s="34"/>
      <c r="AFS73" s="34"/>
      <c r="AFT73" s="34"/>
      <c r="AFU73" s="34"/>
      <c r="AFV73" s="34"/>
      <c r="AFW73" s="34"/>
      <c r="AFX73" s="34"/>
      <c r="AFY73" s="34"/>
      <c r="AFZ73" s="34"/>
      <c r="AGA73" s="34"/>
      <c r="AGB73" t="s">
        <v>843</v>
      </c>
      <c r="AGC73" t="s">
        <v>843</v>
      </c>
      <c r="AGD73" t="s">
        <v>843</v>
      </c>
      <c r="AGE73" t="s">
        <v>843</v>
      </c>
      <c r="AGF73" s="34"/>
      <c r="AGG73" t="s">
        <v>843</v>
      </c>
      <c r="AGH73" t="s">
        <v>843</v>
      </c>
      <c r="AGI73" t="s">
        <v>843</v>
      </c>
      <c r="AGJ73" t="s">
        <v>843</v>
      </c>
      <c r="AGK73" t="s">
        <v>843</v>
      </c>
      <c r="AGL73" t="s">
        <v>843</v>
      </c>
      <c r="AGM73" t="s">
        <v>843</v>
      </c>
      <c r="AGN73" t="s">
        <v>843</v>
      </c>
      <c r="AGO73" s="34"/>
      <c r="AGP73" s="34"/>
      <c r="AGQ73" t="s">
        <v>1460</v>
      </c>
      <c r="AGR73" t="s">
        <v>843</v>
      </c>
      <c r="AGS73" s="34"/>
      <c r="AGT73" s="34"/>
      <c r="AGU73" t="s">
        <v>1460</v>
      </c>
      <c r="AGV73" t="s">
        <v>843</v>
      </c>
      <c r="AGW73" s="34"/>
      <c r="AGX73" s="34"/>
      <c r="AGY73" t="s">
        <v>1460</v>
      </c>
      <c r="AGZ73" t="s">
        <v>843</v>
      </c>
      <c r="AHA73" s="34"/>
      <c r="AHB73" s="34"/>
      <c r="AHC73" t="s">
        <v>1460</v>
      </c>
      <c r="AHD73" t="s">
        <v>843</v>
      </c>
      <c r="AHE73" s="34"/>
      <c r="AHF73" s="34"/>
      <c r="AHG73" t="s">
        <v>1460</v>
      </c>
      <c r="AHH73" t="s">
        <v>843</v>
      </c>
      <c r="AHI73" t="s">
        <v>465</v>
      </c>
      <c r="AHJ73" s="34">
        <v>0.20682899653911591</v>
      </c>
      <c r="AHK73" s="34">
        <v>0.21238978207111359</v>
      </c>
      <c r="AHL73" s="34">
        <v>0.20801654458045959</v>
      </c>
      <c r="AHM73" s="34">
        <v>0.21340465545654297</v>
      </c>
      <c r="AHN73" s="34">
        <v>0.21979445219039917</v>
      </c>
      <c r="AHO73" t="s">
        <v>843</v>
      </c>
      <c r="AHP73" s="34"/>
      <c r="AHQ73" s="34"/>
      <c r="AHR73" s="34"/>
      <c r="AHS73" s="34"/>
      <c r="AHT73" s="34"/>
      <c r="AHU73" t="s">
        <v>843</v>
      </c>
      <c r="AHV73" s="34">
        <v>0.27453517913818359</v>
      </c>
      <c r="AHW73" s="34">
        <v>0.27453517913818359</v>
      </c>
      <c r="AHX73" s="34">
        <v>0.28200682997703552</v>
      </c>
      <c r="AHY73" s="34">
        <v>0.28224393725395203</v>
      </c>
      <c r="AHZ73" s="34">
        <v>0.22618228197097778</v>
      </c>
      <c r="AIA73" t="s">
        <v>465</v>
      </c>
      <c r="AIB73" t="s">
        <v>843</v>
      </c>
      <c r="AIC73" s="34">
        <v>0.22531422972679138</v>
      </c>
      <c r="AID73" s="34">
        <v>0.22559827566146851</v>
      </c>
      <c r="AIE73" s="34">
        <v>0.22367745637893677</v>
      </c>
      <c r="AIF73" s="34">
        <v>0.22894996404647827</v>
      </c>
      <c r="AIG73" s="34">
        <v>0.22643586993217468</v>
      </c>
      <c r="AIH73" t="s">
        <v>465</v>
      </c>
      <c r="AII73" t="s">
        <v>843</v>
      </c>
      <c r="AIJ73" s="34">
        <v>0.23393100500106812</v>
      </c>
      <c r="AIK73" s="34">
        <v>0.23397098481655121</v>
      </c>
      <c r="AIL73" s="34">
        <v>0.22857549786567688</v>
      </c>
      <c r="AIM73" s="34">
        <v>0.23364600539207458</v>
      </c>
      <c r="AIN73" s="34">
        <v>0.23812000453472137</v>
      </c>
      <c r="AIO73" t="s">
        <v>465</v>
      </c>
      <c r="AIP73" s="34"/>
      <c r="AIQ73" t="s">
        <v>843</v>
      </c>
      <c r="AIR73" s="34"/>
      <c r="AIS73" s="34"/>
      <c r="AIT73" s="34"/>
      <c r="AIU73" s="34"/>
      <c r="AIV73" s="34"/>
      <c r="AIW73" s="34"/>
      <c r="AIX73" t="s">
        <v>843</v>
      </c>
      <c r="AIY73" s="34"/>
      <c r="AIZ73" s="34"/>
      <c r="AJA73" s="34"/>
      <c r="AJB73" s="34"/>
      <c r="AJC73" s="34"/>
      <c r="AJD73" s="34"/>
      <c r="AJE73" t="s">
        <v>843</v>
      </c>
      <c r="AJF73" s="34"/>
      <c r="AJG73" s="34"/>
      <c r="AJH73" s="34"/>
      <c r="AJI73" s="34"/>
      <c r="AJJ73" s="34"/>
      <c r="AJK73" t="s">
        <v>1460</v>
      </c>
      <c r="AJL73" t="s">
        <v>843</v>
      </c>
      <c r="AJM73" t="s">
        <v>843</v>
      </c>
      <c r="AJN73" s="34">
        <v>-9.8538612946867943E-3</v>
      </c>
      <c r="AJO73" s="34">
        <v>-1.7110820859670639E-2</v>
      </c>
      <c r="AJP73" s="34">
        <v>-2.9126638546586037E-2</v>
      </c>
      <c r="AJQ73" s="34">
        <v>-5.4641552269458771E-2</v>
      </c>
      <c r="AJR73" s="34"/>
      <c r="AJS73" t="s">
        <v>832</v>
      </c>
      <c r="AJT73" t="s">
        <v>843</v>
      </c>
      <c r="AJU73" t="s">
        <v>843</v>
      </c>
      <c r="AJV73" t="s">
        <v>843</v>
      </c>
      <c r="AJW73" s="34"/>
      <c r="AJX73" s="34"/>
      <c r="AJY73" s="34"/>
      <c r="AJZ73" s="34"/>
      <c r="AKA73" s="34"/>
      <c r="AKB73" t="s">
        <v>1460</v>
      </c>
      <c r="AKC73" t="s">
        <v>843</v>
      </c>
      <c r="AKD73" t="s">
        <v>843</v>
      </c>
      <c r="AKE73" t="s">
        <v>843</v>
      </c>
      <c r="AKF73" s="34">
        <v>-1.8533067777752876E-2</v>
      </c>
      <c r="AKG73" s="34">
        <v>-2.1118186414241791E-2</v>
      </c>
      <c r="AKH73" s="34">
        <v>-2.9331739991903305E-2</v>
      </c>
      <c r="AKI73" s="34">
        <v>-4.2151112109422684E-2</v>
      </c>
      <c r="AKJ73" s="34"/>
      <c r="AKK73" t="s">
        <v>832</v>
      </c>
      <c r="AKL73" t="s">
        <v>843</v>
      </c>
      <c r="AKM73" s="34"/>
      <c r="AKN73" t="s">
        <v>1460</v>
      </c>
      <c r="AKO73" t="s">
        <v>843</v>
      </c>
      <c r="AKP73" s="34"/>
      <c r="AKQ73" t="s">
        <v>1460</v>
      </c>
      <c r="AKR73" t="s">
        <v>843</v>
      </c>
      <c r="AKS73" s="34"/>
      <c r="AKT73" t="s">
        <v>1460</v>
      </c>
      <c r="AKU73" t="s">
        <v>843</v>
      </c>
      <c r="AKV73" s="34"/>
      <c r="AKW73" t="s">
        <v>1460</v>
      </c>
      <c r="AKX73" t="s">
        <v>843</v>
      </c>
      <c r="AKY73" s="34"/>
      <c r="AKZ73" s="34"/>
      <c r="ALA73" s="34"/>
      <c r="ALB73" s="34"/>
      <c r="ALC73" s="34"/>
      <c r="ALD73" t="s">
        <v>1460</v>
      </c>
      <c r="ALE73" t="s">
        <v>843</v>
      </c>
      <c r="ALF73" t="s">
        <v>843</v>
      </c>
      <c r="ALG73" t="s">
        <v>843</v>
      </c>
      <c r="ALH73" s="34">
        <v>5.3969558328390121E-2</v>
      </c>
      <c r="ALI73" s="34">
        <v>5.3969558328390121E-2</v>
      </c>
      <c r="ALJ73" s="34">
        <v>5.3969558328390121E-2</v>
      </c>
      <c r="ALK73" s="34">
        <v>8.535371720790863E-2</v>
      </c>
      <c r="ALL73" s="34">
        <v>0.24950085580348969</v>
      </c>
      <c r="ALM73" t="s">
        <v>832</v>
      </c>
    </row>
    <row r="74" spans="1:1001">
      <c r="A74" t="s">
        <v>512</v>
      </c>
      <c r="B74" t="s">
        <v>42</v>
      </c>
      <c r="C74" t="s">
        <v>261</v>
      </c>
      <c r="D74" s="34">
        <v>2.9969675466418266E-2</v>
      </c>
      <c r="E74" t="s">
        <v>432</v>
      </c>
      <c r="F74" s="34">
        <v>3.513292595744133E-2</v>
      </c>
      <c r="G74" t="s">
        <v>1464</v>
      </c>
      <c r="H74" s="34">
        <v>3.4216295927762985E-2</v>
      </c>
      <c r="I74" t="s">
        <v>1294</v>
      </c>
      <c r="J74" s="34">
        <v>3.4274697303771973E-2</v>
      </c>
      <c r="K74" t="s">
        <v>1521</v>
      </c>
      <c r="L74" s="34">
        <v>4.9572650343179703E-2</v>
      </c>
      <c r="M74" t="s">
        <v>432</v>
      </c>
      <c r="N74" s="34">
        <v>0.55762004852294922</v>
      </c>
      <c r="O74" s="34">
        <v>0.60346311330795288</v>
      </c>
      <c r="P74" t="s">
        <v>432</v>
      </c>
      <c r="Q74" s="34">
        <v>0.55762004852294922</v>
      </c>
      <c r="R74" t="s">
        <v>432</v>
      </c>
      <c r="S74" s="34">
        <v>0.6198156476020813</v>
      </c>
      <c r="T74" t="s">
        <v>432</v>
      </c>
      <c r="U74" s="34">
        <v>0.52706301212310791</v>
      </c>
      <c r="V74" t="s">
        <v>432</v>
      </c>
      <c r="W74" t="s">
        <v>843</v>
      </c>
      <c r="X74" t="s">
        <v>1464</v>
      </c>
      <c r="Y74" s="34">
        <v>0.46968063712120056</v>
      </c>
      <c r="Z74" s="34">
        <v>0.5124504566192627</v>
      </c>
      <c r="AA74" t="s">
        <v>1464</v>
      </c>
      <c r="AB74" s="34">
        <v>0.46968063712120056</v>
      </c>
      <c r="AC74" t="s">
        <v>1464</v>
      </c>
      <c r="AD74" s="34">
        <v>0.52377170324325562</v>
      </c>
      <c r="AE74" t="s">
        <v>1464</v>
      </c>
      <c r="AF74" s="34">
        <v>0.45672774314880371</v>
      </c>
      <c r="AG74" t="s">
        <v>1464</v>
      </c>
      <c r="AH74" t="s">
        <v>843</v>
      </c>
      <c r="AI74" t="s">
        <v>1294</v>
      </c>
      <c r="AJ74" s="34">
        <v>0.54765421152114868</v>
      </c>
      <c r="AK74" s="34">
        <v>0.58602058887481689</v>
      </c>
      <c r="AL74" t="s">
        <v>1294</v>
      </c>
      <c r="AM74" s="34">
        <v>0.54765421152114868</v>
      </c>
      <c r="AN74" t="s">
        <v>1294</v>
      </c>
      <c r="AO74" s="34">
        <v>0.61673641204833984</v>
      </c>
      <c r="AP74" t="s">
        <v>1294</v>
      </c>
      <c r="AQ74" s="34">
        <v>0.52239149808883667</v>
      </c>
      <c r="AR74" t="s">
        <v>1294</v>
      </c>
      <c r="AS74" t="s">
        <v>843</v>
      </c>
      <c r="AT74" t="s">
        <v>1521</v>
      </c>
      <c r="AU74" s="34">
        <v>0.55271404981613159</v>
      </c>
      <c r="AV74" s="34">
        <v>0.59064114093780518</v>
      </c>
      <c r="AW74" t="s">
        <v>1521</v>
      </c>
      <c r="AX74" s="34">
        <v>0.55271404981613159</v>
      </c>
      <c r="AY74" t="s">
        <v>1521</v>
      </c>
      <c r="AZ74" s="34">
        <v>0.6276366114616394</v>
      </c>
      <c r="BA74" t="s">
        <v>1521</v>
      </c>
      <c r="BB74" s="34">
        <v>0.52928531169891357</v>
      </c>
      <c r="BC74" t="s">
        <v>1521</v>
      </c>
      <c r="BD74" t="s">
        <v>843</v>
      </c>
      <c r="BE74" s="34">
        <v>0.49974095273837088</v>
      </c>
      <c r="BF74" t="s">
        <v>1594</v>
      </c>
      <c r="BG74" t="s">
        <v>843</v>
      </c>
      <c r="BH74" t="s">
        <v>432</v>
      </c>
      <c r="BI74" s="34">
        <v>4.4500069618225098</v>
      </c>
      <c r="BJ74" t="s">
        <v>819</v>
      </c>
      <c r="BK74" s="34">
        <v>6.176429271697998</v>
      </c>
      <c r="BL74" t="s">
        <v>1294</v>
      </c>
      <c r="BM74" s="34">
        <v>6.1446824073791504</v>
      </c>
      <c r="BN74" t="s">
        <v>1521</v>
      </c>
      <c r="BO74" s="34">
        <v>7.5072407722473145</v>
      </c>
      <c r="BP74" t="s">
        <v>843</v>
      </c>
      <c r="BQ74" s="34">
        <v>1.8470460176467896</v>
      </c>
      <c r="BR74" t="s">
        <v>830</v>
      </c>
      <c r="BS74" s="34">
        <v>2.5</v>
      </c>
      <c r="BT74" t="s">
        <v>843</v>
      </c>
      <c r="BU74" s="34">
        <v>3.1683187484741211</v>
      </c>
      <c r="BV74" t="s">
        <v>1561</v>
      </c>
      <c r="BW74" t="s">
        <v>843</v>
      </c>
      <c r="BX74" s="34">
        <v>2.5122501850128174</v>
      </c>
      <c r="BY74" t="s">
        <v>465</v>
      </c>
      <c r="BZ74" t="s">
        <v>843</v>
      </c>
      <c r="CA74" t="s">
        <v>432</v>
      </c>
      <c r="CB74" s="34">
        <v>3.1708574388176203E-3</v>
      </c>
      <c r="CC74" s="34">
        <v>2.1208834368735552E-3</v>
      </c>
      <c r="CD74" s="34">
        <v>9.3088869471102953E-4</v>
      </c>
      <c r="CE74" s="34">
        <v>1.0842260904610157E-2</v>
      </c>
      <c r="CF74" s="34">
        <v>1.0842276737093925E-2</v>
      </c>
      <c r="CG74" t="s">
        <v>843</v>
      </c>
      <c r="CH74" t="s">
        <v>819</v>
      </c>
      <c r="CI74" s="34">
        <v>7.7234180644154549E-3</v>
      </c>
      <c r="CJ74" s="34">
        <v>6.9425026886165142E-3</v>
      </c>
      <c r="CK74" s="34">
        <v>6.7203165963292122E-3</v>
      </c>
      <c r="CL74" s="34">
        <v>7.034271489828825E-3</v>
      </c>
      <c r="CM74" s="34">
        <v>7.1912468411028385E-3</v>
      </c>
      <c r="CN74" t="s">
        <v>843</v>
      </c>
      <c r="CO74" t="s">
        <v>1294</v>
      </c>
      <c r="CP74" s="34">
        <v>7.2921826504170895E-3</v>
      </c>
      <c r="CQ74" s="34">
        <v>6.7726513370871544E-3</v>
      </c>
      <c r="CR74" s="34">
        <v>6.9557926617562771E-3</v>
      </c>
      <c r="CS74" s="34">
        <v>7.1912705898284912E-3</v>
      </c>
      <c r="CT74" s="34">
        <v>7.1912147104740143E-3</v>
      </c>
      <c r="CU74" t="s">
        <v>843</v>
      </c>
      <c r="CV74" t="s">
        <v>1521</v>
      </c>
      <c r="CW74" s="34">
        <v>7.0046964101493359E-3</v>
      </c>
      <c r="CX74" s="34">
        <v>6.8773035891354084E-3</v>
      </c>
      <c r="CY74" s="34">
        <v>7.1127745322883129E-3</v>
      </c>
      <c r="CZ74" s="34">
        <v>7.1912775747478008E-3</v>
      </c>
      <c r="DA74" s="34">
        <v>7.1912603452801704E-3</v>
      </c>
      <c r="DB74" t="s">
        <v>843</v>
      </c>
      <c r="DC74" s="34">
        <v>7.3643498420715332</v>
      </c>
      <c r="DD74" s="34">
        <v>7.8626747131347656</v>
      </c>
      <c r="DE74" s="34">
        <v>8.3391838073730469</v>
      </c>
      <c r="DF74" s="34">
        <v>8.8102397918701172</v>
      </c>
      <c r="DG74" s="34">
        <v>9.3274660110473633</v>
      </c>
      <c r="DH74" t="s">
        <v>1464</v>
      </c>
      <c r="DI74" t="s">
        <v>843</v>
      </c>
      <c r="DJ74" s="34">
        <v>7.6633448600769043</v>
      </c>
      <c r="DK74" s="34">
        <v>8.150761604309082</v>
      </c>
      <c r="DL74" s="34">
        <v>8.6218175888061523</v>
      </c>
      <c r="DM74" s="34">
        <v>9.1159582138061523</v>
      </c>
      <c r="DN74" s="34">
        <v>9.6447286605834961</v>
      </c>
      <c r="DO74" t="s">
        <v>1294</v>
      </c>
      <c r="DP74" t="s">
        <v>843</v>
      </c>
      <c r="DQ74" s="34">
        <v>9.856236457824707</v>
      </c>
      <c r="DR74" t="s">
        <v>1521</v>
      </c>
      <c r="DS74" t="s">
        <v>843</v>
      </c>
      <c r="DT74" t="s">
        <v>843</v>
      </c>
      <c r="DU74" s="34">
        <v>12.2</v>
      </c>
      <c r="DV74" t="s">
        <v>1461</v>
      </c>
      <c r="DW74" t="s">
        <v>843</v>
      </c>
      <c r="DX74" t="s">
        <v>843</v>
      </c>
      <c r="DY74" t="s">
        <v>432</v>
      </c>
      <c r="DZ74" s="34">
        <v>9.5592457801103592E-3</v>
      </c>
      <c r="EA74" s="34">
        <v>6.5556755289435387E-3</v>
      </c>
      <c r="EB74" s="34">
        <v>1.1751793790608644E-3</v>
      </c>
      <c r="EC74" s="34">
        <v>-4.1803410276770592E-3</v>
      </c>
      <c r="ED74" s="34">
        <v>-4.2293411679565907E-3</v>
      </c>
      <c r="EE74" t="s">
        <v>843</v>
      </c>
      <c r="EF74" t="s">
        <v>819</v>
      </c>
      <c r="EG74" s="34">
        <v>3.4707519225776196E-3</v>
      </c>
      <c r="EH74" s="34">
        <v>-2.8407925274223089E-3</v>
      </c>
      <c r="EI74" s="34">
        <v>-1.116675790399313E-2</v>
      </c>
      <c r="EJ74" s="34">
        <v>-1.7888564616441727E-2</v>
      </c>
      <c r="EK74" s="34">
        <v>-1.0346315801143646E-2</v>
      </c>
      <c r="EL74" t="s">
        <v>843</v>
      </c>
      <c r="EM74" t="s">
        <v>1294</v>
      </c>
      <c r="EN74" s="34">
        <v>6.6948640160262585E-3</v>
      </c>
      <c r="EO74" s="34">
        <v>3.5216388641856611E-4</v>
      </c>
      <c r="EP74" s="34">
        <v>-5.3726830519735813E-3</v>
      </c>
      <c r="EQ74" s="34">
        <v>3.1841064337641001E-3</v>
      </c>
      <c r="ER74" s="34">
        <v>3.1057531014084816E-3</v>
      </c>
      <c r="ES74" t="s">
        <v>843</v>
      </c>
      <c r="ET74" t="s">
        <v>1521</v>
      </c>
      <c r="EU74" s="34">
        <v>3.8668853230774403E-3</v>
      </c>
      <c r="EV74" s="34">
        <v>-6.4698612550273538E-4</v>
      </c>
      <c r="EW74" s="34">
        <v>-4.5037324889563024E-4</v>
      </c>
      <c r="EX74" s="34">
        <v>1.2459331192076206E-2</v>
      </c>
      <c r="EY74" s="34">
        <v>9.6949320286512375E-3</v>
      </c>
      <c r="EZ74" t="s">
        <v>843</v>
      </c>
      <c r="FA74" t="s">
        <v>1594</v>
      </c>
      <c r="FB74" s="34">
        <v>-8.1083737313747406E-4</v>
      </c>
      <c r="FC74" s="34">
        <v>-5.191451869904995E-3</v>
      </c>
      <c r="FD74" s="34">
        <v>1.6910210251808167E-3</v>
      </c>
      <c r="FE74" s="34">
        <v>9.463275782763958E-3</v>
      </c>
      <c r="FF74" s="34">
        <v>2.2582428529858589E-2</v>
      </c>
      <c r="FG74" t="s">
        <v>843</v>
      </c>
      <c r="FH74" s="34">
        <v>-2.8632015455514193E-3</v>
      </c>
      <c r="FI74" s="34">
        <v>-4.6502025797963142E-3</v>
      </c>
      <c r="FJ74" s="34">
        <v>9.5511699328199029E-4</v>
      </c>
      <c r="FK74" s="34">
        <v>4.42113121971488E-3</v>
      </c>
      <c r="FL74" s="34">
        <v>3.77768874168396E-2</v>
      </c>
      <c r="FM74" t="s">
        <v>843</v>
      </c>
      <c r="FN74" t="s">
        <v>843</v>
      </c>
      <c r="FO74" s="34">
        <v>0.74971999999999994</v>
      </c>
      <c r="FP74" t="s">
        <v>1462</v>
      </c>
      <c r="FQ74" t="s">
        <v>843</v>
      </c>
      <c r="FR74" t="s">
        <v>843</v>
      </c>
      <c r="FS74" s="34">
        <v>0.80003000000000002</v>
      </c>
      <c r="FT74" t="s">
        <v>1462</v>
      </c>
      <c r="FU74" t="s">
        <v>843</v>
      </c>
      <c r="FV74" t="s">
        <v>843</v>
      </c>
      <c r="FW74" s="34">
        <v>0.69806999999999997</v>
      </c>
      <c r="FX74" t="s">
        <v>1462</v>
      </c>
      <c r="FY74" t="s">
        <v>843</v>
      </c>
      <c r="FZ74" s="34">
        <v>-5.5117107927799225E-2</v>
      </c>
      <c r="GA74" s="34">
        <v>-6.1335481703281403E-2</v>
      </c>
      <c r="GB74" s="34">
        <v>-5.1430828869342804E-2</v>
      </c>
      <c r="GC74" s="34">
        <v>-6.5518341958522797E-2</v>
      </c>
      <c r="GD74" s="34">
        <v>-8.5347838699817657E-2</v>
      </c>
      <c r="GE74" t="s">
        <v>830</v>
      </c>
      <c r="GF74" t="s">
        <v>843</v>
      </c>
      <c r="GG74" s="34">
        <v>-4.9979172646999359E-2</v>
      </c>
      <c r="GH74" s="34">
        <v>-5.4580420255661011E-2</v>
      </c>
      <c r="GI74" s="34">
        <v>-4.1458006948232651E-2</v>
      </c>
      <c r="GJ74" s="34">
        <v>-3.7692107260227203E-2</v>
      </c>
      <c r="GK74" s="34">
        <v>-5.567522719502449E-2</v>
      </c>
      <c r="GL74" t="s">
        <v>832</v>
      </c>
      <c r="GM74" t="s">
        <v>843</v>
      </c>
      <c r="GN74" s="34"/>
      <c r="GO74" t="s">
        <v>1460</v>
      </c>
      <c r="GP74" t="s">
        <v>843</v>
      </c>
      <c r="GQ74" t="s">
        <v>843</v>
      </c>
      <c r="GR74" s="34">
        <v>0.84178072214126587</v>
      </c>
      <c r="GS74" s="34">
        <v>1.0957000255584717</v>
      </c>
      <c r="GT74" s="34">
        <v>1.3250755071640015</v>
      </c>
      <c r="GU74" s="34">
        <v>0.89594775438308716</v>
      </c>
      <c r="GV74" s="34">
        <v>2.03639817237854</v>
      </c>
      <c r="GW74" t="s">
        <v>832</v>
      </c>
      <c r="GX74" t="s">
        <v>843</v>
      </c>
      <c r="GY74" t="s">
        <v>843</v>
      </c>
      <c r="GZ74" t="s">
        <v>843</v>
      </c>
      <c r="HA74" t="s">
        <v>843</v>
      </c>
      <c r="HB74" t="s">
        <v>843</v>
      </c>
      <c r="HC74" t="s">
        <v>843</v>
      </c>
      <c r="HD74" t="s">
        <v>843</v>
      </c>
      <c r="HE74" t="s">
        <v>843</v>
      </c>
      <c r="HF74" t="s">
        <v>843</v>
      </c>
      <c r="HG74" t="s">
        <v>843</v>
      </c>
      <c r="HH74" s="34">
        <v>948237</v>
      </c>
      <c r="HI74" s="34">
        <v>964830</v>
      </c>
      <c r="HJ74" s="34">
        <v>982194</v>
      </c>
      <c r="HK74" s="34">
        <v>1000350</v>
      </c>
      <c r="HL74" s="34">
        <v>1018684</v>
      </c>
      <c r="HM74" s="34">
        <v>1037061.9999999999</v>
      </c>
      <c r="HN74" s="34">
        <v>1055438</v>
      </c>
      <c r="HO74" s="34">
        <v>1073873</v>
      </c>
      <c r="HP74" s="34">
        <v>1092390</v>
      </c>
      <c r="HQ74" s="34">
        <v>1110974</v>
      </c>
      <c r="HR74" s="34">
        <v>1129686</v>
      </c>
      <c r="HS74" s="34">
        <v>1145086</v>
      </c>
      <c r="HT74" s="34">
        <v>1156556</v>
      </c>
      <c r="HU74" s="34">
        <v>1166968</v>
      </c>
      <c r="HV74" s="34">
        <v>1176995</v>
      </c>
      <c r="HW74" s="34">
        <v>1187280</v>
      </c>
      <c r="HX74" s="34">
        <v>1197881</v>
      </c>
      <c r="HY74" s="34">
        <v>1208523</v>
      </c>
      <c r="HZ74" s="34">
        <v>1218831</v>
      </c>
      <c r="IA74" s="34">
        <v>1228836</v>
      </c>
      <c r="IB74" s="34">
        <v>1237537</v>
      </c>
      <c r="IC74" s="34">
        <v>1244188</v>
      </c>
      <c r="ID74" s="34">
        <v>1251488</v>
      </c>
      <c r="IE74" s="34">
        <v>1260138</v>
      </c>
      <c r="IF74" s="34">
        <v>1268467</v>
      </c>
      <c r="IG74" s="34">
        <v>1276508</v>
      </c>
      <c r="IH74" s="34">
        <v>1284246</v>
      </c>
      <c r="II74" s="34">
        <v>1291644</v>
      </c>
      <c r="IJ74" s="34">
        <v>1298685</v>
      </c>
      <c r="IK74" s="34">
        <v>1305389</v>
      </c>
      <c r="IL74" s="34">
        <v>1311784</v>
      </c>
      <c r="IM74" s="34">
        <v>1317850</v>
      </c>
      <c r="IN74" s="34">
        <v>1323605</v>
      </c>
      <c r="IO74" s="34">
        <v>1329063</v>
      </c>
      <c r="IP74" s="34">
        <v>1334251</v>
      </c>
      <c r="IQ74" s="34">
        <v>1339205</v>
      </c>
      <c r="IR74" s="34">
        <v>1343910</v>
      </c>
      <c r="IS74" s="34">
        <v>1348377</v>
      </c>
      <c r="IT74" s="34">
        <v>1352623</v>
      </c>
      <c r="IU74" s="34">
        <v>1356675</v>
      </c>
      <c r="IV74" s="34">
        <v>1360553</v>
      </c>
      <c r="IW74" s="34">
        <v>1364280</v>
      </c>
      <c r="IX74" s="34">
        <v>1367860</v>
      </c>
      <c r="IY74" s="34">
        <v>1371301</v>
      </c>
      <c r="IZ74" s="34">
        <v>1374621</v>
      </c>
      <c r="JA74" s="34">
        <v>1377817</v>
      </c>
      <c r="JB74" s="34">
        <v>1380891</v>
      </c>
      <c r="JC74" s="34">
        <v>1383832</v>
      </c>
      <c r="JD74" s="34">
        <v>1386636</v>
      </c>
      <c r="JE74" s="34">
        <v>1389291</v>
      </c>
      <c r="JF74" s="34">
        <v>1391785</v>
      </c>
      <c r="JG74" s="34">
        <v>1394123</v>
      </c>
      <c r="JH74" s="34">
        <v>1396271</v>
      </c>
      <c r="JI74" s="34">
        <v>1398149</v>
      </c>
      <c r="JJ74" s="34">
        <v>1399739</v>
      </c>
      <c r="JK74" s="34">
        <v>1401093</v>
      </c>
      <c r="JL74" s="34">
        <v>1402230</v>
      </c>
      <c r="JM74" s="34">
        <v>1403132</v>
      </c>
      <c r="JN74" s="34">
        <v>1403807</v>
      </c>
      <c r="JO74" s="34">
        <v>1404209</v>
      </c>
      <c r="JP74" s="34">
        <v>1404311</v>
      </c>
      <c r="JQ74" s="34">
        <v>1404137</v>
      </c>
      <c r="JR74" s="34">
        <v>1403666</v>
      </c>
      <c r="JS74" s="34">
        <v>1402902</v>
      </c>
      <c r="JT74" s="34">
        <v>1401862</v>
      </c>
      <c r="JU74" s="34">
        <v>1400569</v>
      </c>
      <c r="JV74" s="34">
        <v>1398999</v>
      </c>
      <c r="JW74" s="34">
        <v>1397139</v>
      </c>
      <c r="JX74" s="34">
        <v>1395028</v>
      </c>
      <c r="JY74" s="34">
        <v>1392695</v>
      </c>
      <c r="JZ74" s="34">
        <v>1390139</v>
      </c>
      <c r="KA74" s="34">
        <v>1387385</v>
      </c>
      <c r="KB74" s="34">
        <v>1384473</v>
      </c>
      <c r="KC74" s="34">
        <v>1381406</v>
      </c>
      <c r="KD74" s="34">
        <v>1378200</v>
      </c>
      <c r="KE74" s="34">
        <v>1374887</v>
      </c>
      <c r="KF74" s="34">
        <v>1371515</v>
      </c>
      <c r="KG74" s="34">
        <v>1368134</v>
      </c>
      <c r="KH74" s="34">
        <v>1364757</v>
      </c>
      <c r="KI74" s="34">
        <v>1361431</v>
      </c>
      <c r="KJ74" s="34">
        <v>1358199</v>
      </c>
      <c r="KK74" s="34">
        <v>1355107</v>
      </c>
      <c r="KL74" s="34">
        <v>1352190</v>
      </c>
      <c r="KM74" s="34">
        <v>1349437</v>
      </c>
      <c r="KN74" s="34">
        <v>1346887</v>
      </c>
      <c r="KO74" s="34">
        <v>1344608</v>
      </c>
      <c r="KP74" s="34">
        <v>1342593</v>
      </c>
      <c r="KQ74" s="34">
        <v>1340850</v>
      </c>
      <c r="KR74" s="34">
        <v>1339377</v>
      </c>
      <c r="KS74" s="34">
        <v>1338159</v>
      </c>
      <c r="KT74" s="34">
        <v>1337176</v>
      </c>
      <c r="KU74" s="34">
        <v>1336407</v>
      </c>
      <c r="KV74" s="34">
        <v>1335895</v>
      </c>
      <c r="KW74" s="34">
        <v>1335626</v>
      </c>
      <c r="KX74" s="34">
        <v>1335525</v>
      </c>
      <c r="KY74" s="34">
        <v>1335564</v>
      </c>
      <c r="KZ74" s="34">
        <v>1335738</v>
      </c>
      <c r="LA74" s="34">
        <v>1335997</v>
      </c>
      <c r="LB74" s="34">
        <v>1336302</v>
      </c>
      <c r="LC74" s="34">
        <v>1336657</v>
      </c>
      <c r="LD74" s="34">
        <v>1337053</v>
      </c>
      <c r="LE74" t="s">
        <v>843</v>
      </c>
      <c r="LF74" t="s">
        <v>843</v>
      </c>
      <c r="LG74" t="s">
        <v>843</v>
      </c>
      <c r="LH74" s="34">
        <v>1.7700932919979095E-2</v>
      </c>
      <c r="LI74" s="34">
        <v>1.7347449436783791E-2</v>
      </c>
      <c r="LJ74" s="34">
        <v>1.7836924642324448E-2</v>
      </c>
      <c r="LK74" s="34">
        <v>1.8316373229026794E-2</v>
      </c>
      <c r="LL74" s="34">
        <v>1.8161660060286522E-2</v>
      </c>
      <c r="LM74" s="34">
        <v>1.7880117520689964E-2</v>
      </c>
      <c r="LN74" s="34">
        <v>1.7564130946993828E-2</v>
      </c>
      <c r="LO74" s="34">
        <v>1.731589250266552E-2</v>
      </c>
      <c r="LP74" s="34">
        <v>1.7096217721700668E-2</v>
      </c>
      <c r="LQ74" s="34">
        <v>1.6869151964783669E-2</v>
      </c>
      <c r="LR74" s="34">
        <v>1.670260913670063E-2</v>
      </c>
      <c r="LS74" s="34">
        <v>1.3540025800466537E-2</v>
      </c>
      <c r="LT74" s="34">
        <v>9.9668800830841064E-3</v>
      </c>
      <c r="LU74" s="34">
        <v>8.9623089879751205E-3</v>
      </c>
      <c r="LV74" s="34">
        <v>8.5556479170918465E-3</v>
      </c>
      <c r="LW74" s="34">
        <v>8.700396865606308E-3</v>
      </c>
      <c r="LX74" s="34">
        <v>8.8891861960291862E-3</v>
      </c>
      <c r="LY74" s="34">
        <v>8.8447900488972664E-3</v>
      </c>
      <c r="LZ74" s="34">
        <v>8.493250235915184E-3</v>
      </c>
      <c r="MA74" s="34">
        <v>8.1751774996519089E-3</v>
      </c>
      <c r="MB74" s="34">
        <v>7.055734284222126E-3</v>
      </c>
      <c r="MC74" s="34">
        <v>5.3599942475557327E-3</v>
      </c>
      <c r="MD74" s="34">
        <v>5.8501348830759525E-3</v>
      </c>
      <c r="ME74" s="34">
        <v>6.8879956379532814E-3</v>
      </c>
      <c r="MF74" s="34">
        <v>6.5878457389771938E-3</v>
      </c>
      <c r="MG74" s="34">
        <v>6.3191400840878487E-3</v>
      </c>
      <c r="MH74" s="34">
        <v>6.0435510240495205E-3</v>
      </c>
      <c r="MI74" s="34">
        <v>5.7440497912466526E-3</v>
      </c>
      <c r="MJ74" s="34">
        <v>5.4363883100450039E-3</v>
      </c>
      <c r="MK74" s="34">
        <v>5.1488666795194149E-3</v>
      </c>
      <c r="ML74" s="34">
        <v>4.8869620077311993E-3</v>
      </c>
      <c r="MM74" s="34">
        <v>4.6135778538882732E-3</v>
      </c>
      <c r="MN74" s="34">
        <v>4.3574539013206959E-3</v>
      </c>
      <c r="MO74" s="34">
        <v>4.1151079349219799E-3</v>
      </c>
      <c r="MP74" s="34">
        <v>3.895903006196022E-3</v>
      </c>
      <c r="MQ74" s="34">
        <v>3.7060684990137815E-3</v>
      </c>
      <c r="MR74" s="34">
        <v>3.5071212332695723E-3</v>
      </c>
      <c r="MS74" s="34">
        <v>3.3183714840561152E-3</v>
      </c>
      <c r="MT74" s="34">
        <v>3.1440232414752245E-3</v>
      </c>
      <c r="MU74" s="34">
        <v>2.9911829624325037E-3</v>
      </c>
      <c r="MV74" s="34">
        <v>2.8543814551085234E-3</v>
      </c>
      <c r="MW74" s="34">
        <v>2.7355821803212166E-3</v>
      </c>
      <c r="MX74" s="34">
        <v>2.6206579059362411E-3</v>
      </c>
      <c r="MY74" s="34">
        <v>2.5124493986368179E-3</v>
      </c>
      <c r="MZ74" s="34">
        <v>2.4181324988603592E-3</v>
      </c>
      <c r="NA74" s="34">
        <v>2.3223059251904488E-3</v>
      </c>
      <c r="NB74" s="34">
        <v>2.2285804152488708E-3</v>
      </c>
      <c r="NC74" s="34">
        <v>2.1275195758789778E-3</v>
      </c>
      <c r="ND74" s="34">
        <v>2.0242074970155954E-3</v>
      </c>
      <c r="NE74" s="34">
        <v>1.9128751009702682E-3</v>
      </c>
      <c r="NF74" s="34">
        <v>1.7935509094968438E-3</v>
      </c>
      <c r="NG74" s="34">
        <v>1.6784478211775422E-3</v>
      </c>
      <c r="NH74" s="34">
        <v>1.5395678346976638E-3</v>
      </c>
      <c r="NI74" s="34">
        <v>1.3441074406728148E-3</v>
      </c>
      <c r="NJ74" s="34">
        <v>1.1365717509761453E-3</v>
      </c>
      <c r="NK74" s="34">
        <v>9.6685561584308743E-4</v>
      </c>
      <c r="NL74" s="34">
        <v>8.1118021626025438E-4</v>
      </c>
      <c r="NM74" s="34">
        <v>6.4305431442335248E-4</v>
      </c>
      <c r="NN74" s="34">
        <v>4.8095095553435385E-4</v>
      </c>
      <c r="NO74" s="34">
        <v>2.8632316389121115E-4</v>
      </c>
      <c r="NP74" s="34">
        <v>7.2636124968994409E-5</v>
      </c>
      <c r="NQ74" s="34">
        <v>-1.2391185737214983E-4</v>
      </c>
      <c r="NR74" s="34">
        <v>-3.3549361978657544E-4</v>
      </c>
      <c r="NS74" s="34">
        <v>-5.4443720728158951E-4</v>
      </c>
      <c r="NT74" s="34">
        <v>-7.4159540235996246E-4</v>
      </c>
      <c r="NU74" s="34">
        <v>-9.227703558281064E-4</v>
      </c>
      <c r="NV74" s="34">
        <v>-1.1216017883270979E-3</v>
      </c>
      <c r="NW74" s="34">
        <v>-1.3304066378623247E-3</v>
      </c>
      <c r="NX74" s="34">
        <v>-1.5120875323191285E-3</v>
      </c>
      <c r="NY74" s="34">
        <v>-1.6737678088247776E-3</v>
      </c>
      <c r="NZ74" s="34">
        <v>-1.8369767349213362E-3</v>
      </c>
      <c r="OA74" s="34">
        <v>-1.9830618984997272E-3</v>
      </c>
      <c r="OB74" s="34">
        <v>-2.1011184435337782E-3</v>
      </c>
      <c r="OC74" s="34">
        <v>-2.2177407518029213E-3</v>
      </c>
      <c r="OD74" s="34">
        <v>-2.3235210683196783E-3</v>
      </c>
      <c r="OE74" s="34">
        <v>-2.4067540653049946E-3</v>
      </c>
      <c r="OF74" s="34">
        <v>-2.4555777199566364E-3</v>
      </c>
      <c r="OG74" s="34">
        <v>-2.468200633302331E-3</v>
      </c>
      <c r="OH74" s="34">
        <v>-2.4713769089430571E-3</v>
      </c>
      <c r="OI74" s="34">
        <v>-2.4400383699685335E-3</v>
      </c>
      <c r="OJ74" s="34">
        <v>-2.3767950478941202E-3</v>
      </c>
      <c r="OK74" s="34">
        <v>-2.279139356687665E-3</v>
      </c>
      <c r="OL74" s="34">
        <v>-2.1549176890403032E-3</v>
      </c>
      <c r="OM74" s="34">
        <v>-2.0380318164825439E-3</v>
      </c>
      <c r="ON74" s="34">
        <v>-1.8914646934717894E-3</v>
      </c>
      <c r="OO74" s="34">
        <v>-1.6934829764068127E-3</v>
      </c>
      <c r="OP74" s="34">
        <v>-1.4997019898146391E-3</v>
      </c>
      <c r="OQ74" s="34">
        <v>-1.2990775285288692E-3</v>
      </c>
      <c r="OR74" s="34">
        <v>-1.0991607559844851E-3</v>
      </c>
      <c r="OS74" s="34">
        <v>-9.0979173546656966E-4</v>
      </c>
      <c r="OT74" s="34">
        <v>-7.3486129986122251E-4</v>
      </c>
      <c r="OU74" s="34">
        <v>-5.7525798911228776E-4</v>
      </c>
      <c r="OV74" s="34">
        <v>-3.8319022860378027E-4</v>
      </c>
      <c r="OW74" s="34">
        <v>-2.0138340187259018E-4</v>
      </c>
      <c r="OX74" s="34">
        <v>-7.5622832810040563E-5</v>
      </c>
      <c r="OY74" s="34">
        <v>2.9201572033343837E-5</v>
      </c>
      <c r="OZ74" s="34">
        <v>1.3027354725636542E-4</v>
      </c>
      <c r="PA74" s="34">
        <v>1.9388151122257113E-4</v>
      </c>
      <c r="PB74" s="34">
        <v>2.2826787608209997E-4</v>
      </c>
      <c r="PC74" s="34">
        <v>2.6562323910184205E-4</v>
      </c>
      <c r="PD74" s="34">
        <v>2.9621762223541737E-4</v>
      </c>
      <c r="PE74" t="s">
        <v>1300</v>
      </c>
      <c r="PF74" t="s">
        <v>843</v>
      </c>
      <c r="PG74" t="s">
        <v>843</v>
      </c>
      <c r="PH74" t="s">
        <v>843</v>
      </c>
      <c r="PI74" t="s">
        <v>843</v>
      </c>
      <c r="PJ74" t="s">
        <v>1300</v>
      </c>
      <c r="PK74" s="34">
        <v>0.50457322597503662</v>
      </c>
      <c r="PL74" s="34">
        <v>0.50424426794052124</v>
      </c>
      <c r="PM74" s="34">
        <v>0.50393712520599365</v>
      </c>
      <c r="PN74" s="34">
        <v>0.50363874435424805</v>
      </c>
      <c r="PO74" s="34">
        <v>0.5033336877822876</v>
      </c>
      <c r="PP74" s="34">
        <v>0.50303643941879272</v>
      </c>
      <c r="PQ74" s="34">
        <v>0.50275051593780518</v>
      </c>
      <c r="PR74" s="34">
        <v>0.50246536731719971</v>
      </c>
      <c r="PS74" s="34">
        <v>0.50217598676681519</v>
      </c>
      <c r="PT74" s="34">
        <v>0.50187671184539795</v>
      </c>
      <c r="PU74" s="34">
        <v>0.50154823064804077</v>
      </c>
      <c r="PV74" s="34">
        <v>0.50130122900009155</v>
      </c>
      <c r="PW74" s="34">
        <v>0.50119924545288086</v>
      </c>
      <c r="PX74" s="34">
        <v>0.50115257501602173</v>
      </c>
      <c r="PY74" s="34">
        <v>0.50111424922943115</v>
      </c>
      <c r="PZ74" s="34">
        <v>0.50109326839447021</v>
      </c>
      <c r="QA74" s="34">
        <v>0.5010455846786499</v>
      </c>
      <c r="QB74" s="34">
        <v>0.50096607208251953</v>
      </c>
      <c r="QC74" s="34">
        <v>0.50096362829208374</v>
      </c>
      <c r="QD74" s="34">
        <v>0.50099200010299683</v>
      </c>
      <c r="QE74" s="34">
        <v>0.50094020366668701</v>
      </c>
      <c r="QF74" s="34">
        <v>0.50085198879241943</v>
      </c>
      <c r="QG74" s="34">
        <v>0.50082379579544067</v>
      </c>
      <c r="QH74" s="34">
        <v>0.50085628032684326</v>
      </c>
      <c r="QI74" s="34">
        <v>0.5008920431137085</v>
      </c>
      <c r="QJ74" s="34">
        <v>0.50092834234237671</v>
      </c>
      <c r="QK74" s="34">
        <v>0.50096708536148071</v>
      </c>
      <c r="QL74" s="34">
        <v>0.50100880861282349</v>
      </c>
      <c r="QM74" s="34">
        <v>0.50105452537536621</v>
      </c>
      <c r="QN74" s="34">
        <v>0.50110578536987305</v>
      </c>
      <c r="QO74" s="34">
        <v>0.50115948915481567</v>
      </c>
      <c r="QP74" s="34">
        <v>0.50121331214904785</v>
      </c>
      <c r="QQ74" s="34">
        <v>0.50127416849136353</v>
      </c>
      <c r="QR74" s="34">
        <v>0.50133967399597168</v>
      </c>
      <c r="QS74" s="34">
        <v>0.50140488147735596</v>
      </c>
      <c r="QT74" s="34">
        <v>0.50147587060928345</v>
      </c>
      <c r="QU74" s="34">
        <v>0.50154626369476318</v>
      </c>
      <c r="QV74" s="34">
        <v>0.50161492824554443</v>
      </c>
      <c r="QW74" s="34">
        <v>0.50168967247009277</v>
      </c>
      <c r="QX74" s="34">
        <v>0.50176495313644409</v>
      </c>
      <c r="QY74" s="34">
        <v>0.50184154510498047</v>
      </c>
      <c r="QZ74" s="34">
        <v>0.50192040205001831</v>
      </c>
      <c r="RA74" s="34">
        <v>0.50200021266937256</v>
      </c>
      <c r="RB74" s="34">
        <v>0.50207871198654175</v>
      </c>
      <c r="RC74" s="34">
        <v>0.50216025114059448</v>
      </c>
      <c r="RD74" s="34">
        <v>0.50224161148071289</v>
      </c>
      <c r="RE74" s="34">
        <v>0.50232493877410889</v>
      </c>
      <c r="RF74" s="34">
        <v>0.50241142511367798</v>
      </c>
      <c r="RG74" s="34">
        <v>0.50249958038330078</v>
      </c>
      <c r="RH74" s="34">
        <v>0.50258946418762207</v>
      </c>
      <c r="RI74" s="34">
        <v>0.50268179178237915</v>
      </c>
      <c r="RJ74" s="34">
        <v>0.50277704000473022</v>
      </c>
      <c r="RK74" s="34">
        <v>0.50287443399429321</v>
      </c>
      <c r="RL74" s="34">
        <v>0.50297212600708008</v>
      </c>
      <c r="RM74" s="34">
        <v>0.50307095050811768</v>
      </c>
      <c r="RN74" s="34">
        <v>0.50317144393920898</v>
      </c>
      <c r="RO74" s="34">
        <v>0.5032726526260376</v>
      </c>
      <c r="RP74" s="34">
        <v>0.50337457656860352</v>
      </c>
      <c r="RQ74" s="34">
        <v>0.50347518920898438</v>
      </c>
      <c r="RR74" s="34">
        <v>0.50357317924499512</v>
      </c>
      <c r="RS74" s="34">
        <v>0.50366765260696411</v>
      </c>
      <c r="RT74" s="34">
        <v>0.50375497341156006</v>
      </c>
      <c r="RU74" s="34">
        <v>0.50383496284484863</v>
      </c>
      <c r="RV74" s="34">
        <v>0.50390976667404175</v>
      </c>
      <c r="RW74" s="34">
        <v>0.50397187471389771</v>
      </c>
      <c r="RX74" s="34">
        <v>0.50402301549911499</v>
      </c>
      <c r="RY74" s="34">
        <v>0.50406181812286377</v>
      </c>
      <c r="RZ74" s="34">
        <v>0.50408297777175903</v>
      </c>
      <c r="SA74" s="34">
        <v>0.50408881902694702</v>
      </c>
      <c r="SB74" s="34">
        <v>0.50408452749252319</v>
      </c>
      <c r="SC74" s="34">
        <v>0.50406688451766968</v>
      </c>
      <c r="SD74" s="34">
        <v>0.5040287971496582</v>
      </c>
      <c r="SE74" s="34">
        <v>0.50397229194641113</v>
      </c>
      <c r="SF74" s="34">
        <v>0.50390183925628662</v>
      </c>
      <c r="SG74" s="34">
        <v>0.50382018089294434</v>
      </c>
      <c r="SH74" s="34">
        <v>0.50372356176376343</v>
      </c>
      <c r="SI74" s="34">
        <v>0.50361901521682739</v>
      </c>
      <c r="SJ74" s="34">
        <v>0.50350695848464966</v>
      </c>
      <c r="SK74" s="34">
        <v>0.50338852405548096</v>
      </c>
      <c r="SL74" s="34">
        <v>0.50326681137084961</v>
      </c>
      <c r="SM74" s="34">
        <v>0.50314497947692871</v>
      </c>
      <c r="SN74" s="34">
        <v>0.50302672386169434</v>
      </c>
      <c r="SO74" s="34">
        <v>0.50291603803634644</v>
      </c>
      <c r="SP74" s="34">
        <v>0.50281637907028198</v>
      </c>
      <c r="SQ74" s="34">
        <v>0.50272369384765625</v>
      </c>
      <c r="SR74" s="34">
        <v>0.502643883228302</v>
      </c>
      <c r="SS74" s="34">
        <v>0.50257968902587891</v>
      </c>
      <c r="ST74" s="34">
        <v>0.50253123044967651</v>
      </c>
      <c r="SU74" s="34">
        <v>0.50249779224395752</v>
      </c>
      <c r="SV74" s="34">
        <v>0.50248062610626221</v>
      </c>
      <c r="SW74" s="34">
        <v>0.50247907638549805</v>
      </c>
      <c r="SX74" s="34">
        <v>0.50248837471008301</v>
      </c>
      <c r="SY74" s="34">
        <v>0.50251030921936035</v>
      </c>
      <c r="SZ74" s="34">
        <v>0.50254189968109131</v>
      </c>
      <c r="TA74" s="34">
        <v>0.50257313251495361</v>
      </c>
      <c r="TB74" s="34">
        <v>0.50260639190673828</v>
      </c>
      <c r="TC74" s="34">
        <v>0.50263822078704834</v>
      </c>
      <c r="TD74" s="34">
        <v>0.50266802310943604</v>
      </c>
      <c r="TE74" s="34">
        <v>0.50269401073455811</v>
      </c>
      <c r="TF74" s="34">
        <v>0.50271087884902954</v>
      </c>
      <c r="TG74" s="34">
        <v>0.502724289894104</v>
      </c>
      <c r="TH74" t="s">
        <v>843</v>
      </c>
      <c r="TI74" t="s">
        <v>843</v>
      </c>
      <c r="TJ74" t="s">
        <v>1300</v>
      </c>
      <c r="TK74" s="34">
        <v>0.67803582963129005</v>
      </c>
      <c r="TL74" s="34">
        <v>0.68257620513458306</v>
      </c>
      <c r="TM74" s="34">
        <v>0.68609017867642297</v>
      </c>
      <c r="TN74" s="34">
        <v>0.689343729694607</v>
      </c>
      <c r="TO74" s="34">
        <v>0.69334666425178793</v>
      </c>
      <c r="TP74" s="34">
        <v>0.69792148295930401</v>
      </c>
      <c r="TQ74" s="34">
        <v>0.70274663220388112</v>
      </c>
      <c r="TR74" s="34">
        <v>0.70740441374352503</v>
      </c>
      <c r="TS74" s="34">
        <v>0.71155081976217305</v>
      </c>
      <c r="TT74" s="34">
        <v>0.71498117867744893</v>
      </c>
      <c r="TU74" s="34">
        <v>0.71754218320054608</v>
      </c>
      <c r="TV74" s="34">
        <v>0.71840979629477597</v>
      </c>
      <c r="TW74" s="34">
        <v>0.71753303880960406</v>
      </c>
      <c r="TX74" s="34">
        <v>0.71603218081722009</v>
      </c>
      <c r="TY74" s="34">
        <v>0.71414576952323505</v>
      </c>
      <c r="TZ74" s="34">
        <v>0.7118131359072839</v>
      </c>
      <c r="UA74" s="34">
        <v>0.70917323625083095</v>
      </c>
      <c r="UB74" s="34">
        <v>0.70647269435501003</v>
      </c>
      <c r="UC74" s="34">
        <v>0.70387486041953296</v>
      </c>
      <c r="UD74" s="34">
        <v>0.70123974995859895</v>
      </c>
      <c r="UE74" s="34">
        <v>0.69839528030273001</v>
      </c>
      <c r="UF74" s="34">
        <v>0.69537802968683193</v>
      </c>
      <c r="UG74" s="34">
        <v>0.692418268326077</v>
      </c>
      <c r="UH74" s="34">
        <v>0.68956296850027499</v>
      </c>
      <c r="UI74" s="34">
        <v>0.68681736031865204</v>
      </c>
      <c r="UJ74" s="34">
        <v>0.68429626594730908</v>
      </c>
      <c r="UK74" s="34">
        <v>0.6821135973506639</v>
      </c>
      <c r="UL74" s="34">
        <v>0.68038793971094191</v>
      </c>
      <c r="UM74" s="34">
        <v>0.67873028437622807</v>
      </c>
      <c r="UN74" s="34">
        <v>0.67699130297558796</v>
      </c>
      <c r="UO74" s="34">
        <v>0.67541976248367208</v>
      </c>
      <c r="UP74" s="34">
        <v>0.67401512843461997</v>
      </c>
      <c r="UQ74" s="34">
        <v>0.67251823618073403</v>
      </c>
      <c r="UR74" s="34">
        <v>0.67076729996997897</v>
      </c>
      <c r="US74" s="34">
        <v>0.66895234440609197</v>
      </c>
      <c r="UT74" s="34">
        <v>0.66709714610427295</v>
      </c>
      <c r="UU74" s="34">
        <v>0.66516259825338098</v>
      </c>
      <c r="UV74" s="34">
        <v>0.66312685547143002</v>
      </c>
      <c r="UW74" s="34">
        <v>0.66096922018580895</v>
      </c>
      <c r="UX74" s="34">
        <v>0.65861462767427692</v>
      </c>
      <c r="UY74" s="34">
        <v>0.65596562574188599</v>
      </c>
      <c r="UZ74" s="34">
        <v>0.65290446242706812</v>
      </c>
      <c r="VA74" s="34">
        <v>0.64930731215182802</v>
      </c>
      <c r="VB74" s="34">
        <v>0.64514391807487892</v>
      </c>
      <c r="VC74" s="34">
        <v>0.64043447596302006</v>
      </c>
      <c r="VD74" s="34">
        <v>0.63521207823680503</v>
      </c>
      <c r="VE74" s="34">
        <v>0.62949804528451403</v>
      </c>
      <c r="VF74" s="34">
        <v>0.62332349591568903</v>
      </c>
      <c r="VG74" s="34">
        <v>0.61675328520004002</v>
      </c>
      <c r="VH74" s="34">
        <v>0.60986539177177401</v>
      </c>
      <c r="VI74" s="34">
        <v>0.60273641402946598</v>
      </c>
      <c r="VJ74" s="34">
        <v>0.59543899805146405</v>
      </c>
      <c r="VK74" s="34">
        <v>0.58808124929947292</v>
      </c>
      <c r="VL74" s="34">
        <v>0.58084438782990899</v>
      </c>
      <c r="VM74" s="34">
        <v>0.57394072254158701</v>
      </c>
      <c r="VN74" s="34">
        <v>0.56756296691226094</v>
      </c>
      <c r="VO74" s="34">
        <v>0.56191138400975604</v>
      </c>
      <c r="VP74" s="34">
        <v>0.55714303531562404</v>
      </c>
      <c r="VQ74" s="34">
        <v>0.553277782032081</v>
      </c>
      <c r="VR74" s="34">
        <v>0.55026048463566202</v>
      </c>
      <c r="VS74" s="34">
        <v>0.54799399848039398</v>
      </c>
      <c r="VT74" s="34">
        <v>0.54636034317176407</v>
      </c>
      <c r="VU74" s="34">
        <v>0.54527271632735907</v>
      </c>
      <c r="VV74" s="34">
        <v>0.54465386748325995</v>
      </c>
      <c r="VW74" s="34">
        <v>0.54444319610518099</v>
      </c>
      <c r="VX74" s="34">
        <v>0.54456974272599201</v>
      </c>
      <c r="VY74" s="34">
        <v>0.54498697104609395</v>
      </c>
      <c r="VZ74" s="34">
        <v>0.54561448274455204</v>
      </c>
      <c r="WA74" s="34">
        <v>0.54633399962796503</v>
      </c>
      <c r="WB74" s="34">
        <v>0.54709035359500802</v>
      </c>
      <c r="WC74" s="34">
        <v>0.54787379252226098</v>
      </c>
      <c r="WD74" s="34">
        <v>0.54866277204957503</v>
      </c>
      <c r="WE74" s="34">
        <v>0.54940471934086099</v>
      </c>
      <c r="WF74" s="34">
        <v>0.55007020024170994</v>
      </c>
      <c r="WG74" s="34">
        <v>0.55058808590915698</v>
      </c>
      <c r="WH74" s="34">
        <v>0.55088418175457299</v>
      </c>
      <c r="WI74" s="34">
        <v>0.55092851666641796</v>
      </c>
      <c r="WJ74" s="34">
        <v>0.55066406117234801</v>
      </c>
      <c r="WK74" s="34">
        <v>0.55042855598888396</v>
      </c>
      <c r="WL74" s="34">
        <v>0.55028385573708805</v>
      </c>
      <c r="WM74" s="34">
        <v>0.54993708580259604</v>
      </c>
      <c r="WN74" s="34">
        <v>0.54929500032100798</v>
      </c>
      <c r="WO74" s="34">
        <v>0.54854162506748305</v>
      </c>
      <c r="WP74" s="34">
        <v>0.54786349709675097</v>
      </c>
      <c r="WQ74" s="34">
        <v>0.547099180220457</v>
      </c>
      <c r="WR74" s="34">
        <v>0.546260897696911</v>
      </c>
      <c r="WS74" s="34">
        <v>0.54544824827777294</v>
      </c>
      <c r="WT74" s="34">
        <v>0.54470691900918</v>
      </c>
      <c r="WU74" s="34">
        <v>0.54401785307646799</v>
      </c>
      <c r="WV74" s="34">
        <v>0.54334985603355002</v>
      </c>
      <c r="WW74" s="34">
        <v>0.54268660221242404</v>
      </c>
      <c r="WX74" s="34">
        <v>0.542053431327432</v>
      </c>
      <c r="WY74" s="34">
        <v>0.54148250479360494</v>
      </c>
      <c r="WZ74" s="34">
        <v>0.54097030156645598</v>
      </c>
      <c r="XA74" s="34">
        <v>0.54053891146219202</v>
      </c>
      <c r="XB74" s="34">
        <v>0.54018901377994599</v>
      </c>
      <c r="XC74" s="34">
        <v>0.53993260654409803</v>
      </c>
      <c r="XD74" s="34">
        <v>0.53978132444110105</v>
      </c>
      <c r="XE74" s="34">
        <v>0.53968938159188606</v>
      </c>
      <c r="XF74" s="34">
        <v>0.53964762076120498</v>
      </c>
      <c r="XG74" s="34">
        <v>0.53967361814616999</v>
      </c>
      <c r="XH74" t="s">
        <v>843</v>
      </c>
      <c r="XI74" t="s">
        <v>1300</v>
      </c>
      <c r="XJ74" s="34">
        <v>0.64042078065885411</v>
      </c>
      <c r="XK74" s="34">
        <v>0.64433319859457105</v>
      </c>
      <c r="XL74" s="34">
        <v>0.64685405996470191</v>
      </c>
      <c r="XM74" s="34">
        <v>0.64891837856750101</v>
      </c>
      <c r="XN74" s="34">
        <v>0.65175626015709498</v>
      </c>
      <c r="XO74" s="34">
        <v>0.65529286353798699</v>
      </c>
      <c r="XP74" s="34">
        <v>0.65922015314968707</v>
      </c>
      <c r="XQ74" s="34">
        <v>0.66307887431753998</v>
      </c>
      <c r="XR74" s="34">
        <v>0.66646618881535002</v>
      </c>
      <c r="XS74" s="34">
        <v>0.66914797285985106</v>
      </c>
      <c r="XT74" s="34">
        <v>0.671002239118764</v>
      </c>
      <c r="XU74" s="34">
        <v>0.6712788384453221</v>
      </c>
      <c r="XV74" s="34">
        <v>0.66999277596900797</v>
      </c>
      <c r="XW74" s="34">
        <v>0.66821469474111794</v>
      </c>
      <c r="XX74" s="34">
        <v>0.666048283977417</v>
      </c>
      <c r="XY74" s="34">
        <v>0.66330267502189899</v>
      </c>
      <c r="XZ74" s="34">
        <v>0.6599997579059359</v>
      </c>
      <c r="YA74" s="34">
        <v>0.65630980957747598</v>
      </c>
      <c r="YB74" s="34">
        <v>0.65245468813970109</v>
      </c>
      <c r="YC74" s="34">
        <v>0.64848374865167202</v>
      </c>
      <c r="YD74" s="34">
        <v>0.644382349780249</v>
      </c>
      <c r="YE74" s="34">
        <v>0.64032043388941207</v>
      </c>
      <c r="YF74" s="34">
        <v>0.63670740881758003</v>
      </c>
      <c r="YG74" s="34">
        <v>0.63357306898133403</v>
      </c>
      <c r="YH74" s="34">
        <v>0.63072132317146501</v>
      </c>
      <c r="YI74" s="34">
        <v>0.62810392566911999</v>
      </c>
      <c r="YJ74" s="34">
        <v>0.62568478870684108</v>
      </c>
      <c r="YK74" s="34">
        <v>0.62348565084496999</v>
      </c>
      <c r="YL74" s="34">
        <v>0.62113623439719201</v>
      </c>
      <c r="YM74" s="34">
        <v>0.61859338480713399</v>
      </c>
      <c r="YN74" s="34">
        <v>0.61624117089443498</v>
      </c>
      <c r="YO74" s="34">
        <v>0.614201773419499</v>
      </c>
      <c r="YP74" s="34">
        <v>0.61227329905825401</v>
      </c>
      <c r="YQ74" s="34">
        <v>0.61023442831528696</v>
      </c>
      <c r="YR74" s="34">
        <v>0.60812680977072897</v>
      </c>
      <c r="YS74" s="34">
        <v>0.60579470872446994</v>
      </c>
      <c r="YT74" s="34">
        <v>0.60302601996189498</v>
      </c>
      <c r="YU74" s="34">
        <v>0.59969059098456901</v>
      </c>
      <c r="YV74" s="34">
        <v>0.59578404485801106</v>
      </c>
      <c r="YW74" s="34">
        <v>0.59134354211583495</v>
      </c>
      <c r="YX74" s="34">
        <v>0.58640126477983601</v>
      </c>
      <c r="YY74" s="34">
        <v>0.58096688363092608</v>
      </c>
      <c r="YZ74" s="34">
        <v>0.57502558741391707</v>
      </c>
      <c r="ZA74" s="34">
        <v>0.56861695572306903</v>
      </c>
      <c r="ZB74" s="34">
        <v>0.56180592257577799</v>
      </c>
      <c r="ZC74" s="34">
        <v>0.55466473414103601</v>
      </c>
      <c r="ZD74" s="34">
        <v>0.54726566134993204</v>
      </c>
      <c r="ZE74" s="34">
        <v>0.53970568681747499</v>
      </c>
      <c r="ZF74" s="34">
        <v>0.532151744275983</v>
      </c>
      <c r="ZG74" s="34">
        <v>0.52482381300965697</v>
      </c>
      <c r="ZH74" s="34">
        <v>0.51794386345592203</v>
      </c>
      <c r="ZI74" s="34">
        <v>0.51171578414681296</v>
      </c>
      <c r="ZJ74" s="34">
        <v>0.50630841230263002</v>
      </c>
      <c r="ZK74" s="34">
        <v>0.50177413136940308</v>
      </c>
      <c r="ZL74" s="34">
        <v>0.49804267151137799</v>
      </c>
      <c r="ZM74" s="34">
        <v>0.49500568484747298</v>
      </c>
      <c r="ZN74" s="34">
        <v>0.49256398736298601</v>
      </c>
      <c r="ZO74" s="34">
        <v>0.49063684292110699</v>
      </c>
      <c r="ZP74" s="34">
        <v>0.48915431781066898</v>
      </c>
      <c r="ZQ74" s="34">
        <v>0.488089562134425</v>
      </c>
      <c r="ZR74" s="34">
        <v>0.48740129501228702</v>
      </c>
      <c r="ZS74" s="34">
        <v>0.48702316334629897</v>
      </c>
      <c r="ZT74" s="34">
        <v>0.48689235433940603</v>
      </c>
      <c r="ZU74" s="34">
        <v>0.48694883890677998</v>
      </c>
      <c r="ZV74" s="34">
        <v>0.48715262730831299</v>
      </c>
      <c r="ZW74" s="34">
        <v>0.48744902964437997</v>
      </c>
      <c r="ZX74" s="34">
        <v>0.48781325511553097</v>
      </c>
      <c r="ZY74" s="34">
        <v>0.48819748364245902</v>
      </c>
      <c r="ZZ74" s="34">
        <v>0.48850722404595998</v>
      </c>
      <c r="AAA74" s="34">
        <v>0.48868740104617303</v>
      </c>
      <c r="AAB74" s="34">
        <v>0.48872217500473902</v>
      </c>
      <c r="AAC74" s="34">
        <v>0.48859076608151297</v>
      </c>
      <c r="AAD74" s="34">
        <v>0.48823162315191398</v>
      </c>
      <c r="AAE74" s="34">
        <v>0.48799356886880801</v>
      </c>
      <c r="AAF74" s="34">
        <v>0.48791285735016698</v>
      </c>
      <c r="AAG74" s="34">
        <v>0.48766153145676694</v>
      </c>
      <c r="AAH74" s="34">
        <v>0.48718297387087506</v>
      </c>
      <c r="AAI74" s="34">
        <v>0.48666340918966694</v>
      </c>
      <c r="AAJ74" s="34">
        <v>0.48625268591672899</v>
      </c>
      <c r="AAK74" s="34">
        <v>0.48578481024745301</v>
      </c>
      <c r="AAL74" s="34">
        <v>0.48529670541651099</v>
      </c>
      <c r="AAM74" s="34">
        <v>0.48485433253610205</v>
      </c>
      <c r="AAN74" s="34">
        <v>0.48447555447089496</v>
      </c>
      <c r="AAO74" s="34">
        <v>0.48416431599412002</v>
      </c>
      <c r="AAP74" s="34">
        <v>0.48388041605584398</v>
      </c>
      <c r="AAQ74" s="34">
        <v>0.48358461484113396</v>
      </c>
      <c r="AAR74" s="34">
        <v>0.48327899817740699</v>
      </c>
      <c r="AAS74" s="34">
        <v>0.48301319424737799</v>
      </c>
      <c r="AAT74" s="34">
        <v>0.48279498602708598</v>
      </c>
      <c r="AAU74" s="34">
        <v>0.48260931623222703</v>
      </c>
      <c r="AAV74" s="34">
        <v>0.48244995423190401</v>
      </c>
      <c r="AAW74" s="34">
        <v>0.482337715980237</v>
      </c>
      <c r="AAX74" s="34">
        <v>0.48226562801179296</v>
      </c>
      <c r="AAY74" s="34">
        <v>0.48220609661686703</v>
      </c>
      <c r="AAZ74" s="34">
        <v>0.48217611719132303</v>
      </c>
      <c r="ABA74" s="34">
        <v>0.48217606943583396</v>
      </c>
      <c r="ABB74" s="34">
        <v>0.48220796293884</v>
      </c>
      <c r="ABC74" s="34">
        <v>0.48227597731283195</v>
      </c>
      <c r="ABD74" s="34">
        <v>0.48234605650519102</v>
      </c>
      <c r="ABE74" s="34">
        <v>0.48240853203496897</v>
      </c>
      <c r="ABF74" s="34">
        <v>0.482473588379223</v>
      </c>
      <c r="ABG74" t="s">
        <v>843</v>
      </c>
      <c r="ABH74" t="s">
        <v>843</v>
      </c>
      <c r="ABI74" t="s">
        <v>1300</v>
      </c>
      <c r="ABJ74" s="34">
        <v>0.59323059887422702</v>
      </c>
      <c r="ABK74" s="34">
        <v>0.59941958687022601</v>
      </c>
      <c r="ABL74" s="34">
        <v>0.60376076225228303</v>
      </c>
      <c r="ABM74" s="34">
        <v>0.60656370270405402</v>
      </c>
      <c r="ABN74" s="34">
        <v>0.60957833362537694</v>
      </c>
      <c r="ABO74" s="34">
        <v>0.61309382326891904</v>
      </c>
      <c r="ABP74" s="34">
        <v>0.61730153737121496</v>
      </c>
      <c r="ABQ74" s="34">
        <v>0.62228587551786807</v>
      </c>
      <c r="ABR74" s="34">
        <v>0.62801883942547998</v>
      </c>
      <c r="ABS74" s="34">
        <v>0.63431547452955694</v>
      </c>
      <c r="ABT74" s="34">
        <v>0.64080224097768801</v>
      </c>
      <c r="ABU74" s="34">
        <v>0.64613836864654706</v>
      </c>
      <c r="ABV74" s="34">
        <v>0.64955624736015904</v>
      </c>
      <c r="ABW74" s="34">
        <v>0.65173995699112697</v>
      </c>
      <c r="ABX74" s="34">
        <v>0.65295052230468298</v>
      </c>
      <c r="ABY74" s="34">
        <v>0.65321743817802003</v>
      </c>
      <c r="ABZ74" s="34">
        <v>0.65274862329871497</v>
      </c>
      <c r="ACA74" s="34">
        <v>0.65182747866610702</v>
      </c>
      <c r="ACB74" s="34">
        <v>0.65064721852332297</v>
      </c>
      <c r="ACC74" s="34">
        <v>0.64911198519900692</v>
      </c>
      <c r="ACD74" s="34">
        <v>0.64711640944876803</v>
      </c>
      <c r="ACE74" s="34">
        <v>0.64472169800705403</v>
      </c>
      <c r="ACF74" s="34">
        <v>0.64206462943926401</v>
      </c>
      <c r="ACG74" s="34">
        <v>0.63922602127703498</v>
      </c>
      <c r="ACH74" s="34">
        <v>0.63630877417040599</v>
      </c>
      <c r="ACI74" s="34">
        <v>0.63342351421866805</v>
      </c>
      <c r="ACJ74" s="34">
        <v>0.63068927966710397</v>
      </c>
      <c r="ACK74" s="34">
        <v>0.62821605643660294</v>
      </c>
      <c r="ACL74" s="34">
        <v>0.62603311273831297</v>
      </c>
      <c r="ACM74" s="34">
        <v>0.62410438574248805</v>
      </c>
      <c r="ACN74" s="34">
        <v>0.62239653113490101</v>
      </c>
      <c r="ACO74" s="34">
        <v>0.62087931892071102</v>
      </c>
      <c r="ACP74" s="34">
        <v>0.61954812802913306</v>
      </c>
      <c r="ACQ74" s="34">
        <v>0.61803165086982292</v>
      </c>
      <c r="ACR74" s="34">
        <v>0.61628007634248594</v>
      </c>
      <c r="ACS74" s="34">
        <v>0.61466564665814705</v>
      </c>
      <c r="ACT74" s="34">
        <v>0.61330907080493802</v>
      </c>
      <c r="ACU74" s="34">
        <v>0.61200873346252604</v>
      </c>
      <c r="ACV74" s="34">
        <v>0.61055312139704798</v>
      </c>
      <c r="ACW74" s="34">
        <v>0.60899404794810796</v>
      </c>
      <c r="ACX74" s="34">
        <v>0.60717627317715706</v>
      </c>
      <c r="ACY74" s="34">
        <v>0.60488646025742498</v>
      </c>
      <c r="ACZ74" s="34">
        <v>0.60200495664761</v>
      </c>
      <c r="ADA74" s="34">
        <v>0.59852796723695201</v>
      </c>
      <c r="ADB74" s="34">
        <v>0.594495648438497</v>
      </c>
      <c r="ADC74" s="34">
        <v>0.58995280215006796</v>
      </c>
      <c r="ADD74" s="34">
        <v>0.58491706263670995</v>
      </c>
      <c r="ADE74" s="34">
        <v>0.57937740997462095</v>
      </c>
      <c r="ADF74" s="34">
        <v>0.57337959398847094</v>
      </c>
      <c r="ADG74" s="34">
        <v>0.56699928236776898</v>
      </c>
      <c r="ADH74" s="34">
        <v>0.56031211717327001</v>
      </c>
      <c r="ADI74" s="34">
        <v>0.55338461764685798</v>
      </c>
      <c r="ADJ74" s="34">
        <v>0.54631928412152198</v>
      </c>
      <c r="ADK74" s="34">
        <v>0.53930589658183803</v>
      </c>
      <c r="ADL74" s="34">
        <v>0.53255766519413106</v>
      </c>
      <c r="ADM74" s="34">
        <v>0.52626306747660601</v>
      </c>
      <c r="ADN74" s="34">
        <v>0.52061929925903694</v>
      </c>
      <c r="ADO74" s="34">
        <v>0.51578664167496702</v>
      </c>
      <c r="ADP74" s="34">
        <v>0.51178206413628602</v>
      </c>
      <c r="ADQ74" s="34">
        <v>0.508558730018562</v>
      </c>
      <c r="ADR74" s="34">
        <v>0.50604032867363402</v>
      </c>
      <c r="ADS74" s="34">
        <v>0.50412050395385399</v>
      </c>
      <c r="ADT74" s="34">
        <v>0.50272732356818606</v>
      </c>
      <c r="ADU74" s="34">
        <v>0.50179449455485803</v>
      </c>
      <c r="ADV74" s="34">
        <v>0.50127598106090998</v>
      </c>
      <c r="ADW74" s="34">
        <v>0.50111454701624802</v>
      </c>
      <c r="ADX74" s="34">
        <v>0.50126536857232606</v>
      </c>
      <c r="ADY74" s="34">
        <v>0.50166465243066494</v>
      </c>
      <c r="ADZ74" s="34">
        <v>0.50224206888963208</v>
      </c>
      <c r="AEA74" s="34">
        <v>0.50295183080286798</v>
      </c>
      <c r="AEB74" s="34">
        <v>0.50374512773718005</v>
      </c>
      <c r="AEC74" s="34">
        <v>0.50458416373249004</v>
      </c>
      <c r="AED74" s="34">
        <v>0.50540313895612299</v>
      </c>
      <c r="AEE74" s="34">
        <v>0.50611822524233507</v>
      </c>
      <c r="AEF74" s="34">
        <v>0.50667936438833305</v>
      </c>
      <c r="AEG74" s="34">
        <v>0.50706130758382306</v>
      </c>
      <c r="AEH74" s="34">
        <v>0.50722467226947099</v>
      </c>
      <c r="AEI74" s="34">
        <v>0.50711022929397698</v>
      </c>
      <c r="AEJ74" s="34">
        <v>0.50706407548593802</v>
      </c>
      <c r="AEK74" s="34">
        <v>0.50710502405189795</v>
      </c>
      <c r="AEL74" s="34">
        <v>0.50690325938982395</v>
      </c>
      <c r="AEM74" s="34">
        <v>0.50640318439798504</v>
      </c>
      <c r="AEN74" s="34">
        <v>0.50579023657917899</v>
      </c>
      <c r="AEO74" s="34">
        <v>0.505224958714248</v>
      </c>
      <c r="AEP74" s="34">
        <v>0.50454362709849698</v>
      </c>
      <c r="AEQ74" s="34">
        <v>0.50377563712830697</v>
      </c>
      <c r="AER74" s="34">
        <v>0.50300649563940802</v>
      </c>
      <c r="AES74" s="34">
        <v>0.50225733760574898</v>
      </c>
      <c r="AET74" s="34">
        <v>0.50153130895931497</v>
      </c>
      <c r="AEU74" s="34">
        <v>0.50081492558059204</v>
      </c>
      <c r="AEV74" s="34">
        <v>0.50009123705480807</v>
      </c>
      <c r="AEW74" s="34">
        <v>0.49937144896726798</v>
      </c>
      <c r="AEX74" s="34">
        <v>0.49869357198491299</v>
      </c>
      <c r="AEY74" s="34">
        <v>0.49806682409596698</v>
      </c>
      <c r="AEZ74" s="34">
        <v>0.49750379157867103</v>
      </c>
      <c r="AFA74" s="34">
        <v>0.49700014375949003</v>
      </c>
      <c r="AFB74" s="34">
        <v>0.49656744062084002</v>
      </c>
      <c r="AFC74" s="34">
        <v>0.496235958525372</v>
      </c>
      <c r="AFD74" s="34">
        <v>0.49598705981133001</v>
      </c>
      <c r="AFE74" s="34">
        <v>0.49580688830675596</v>
      </c>
      <c r="AFF74" s="34">
        <v>0.49569258073816796</v>
      </c>
      <c r="AFG74" t="s">
        <v>843</v>
      </c>
      <c r="AFH74" t="s">
        <v>843</v>
      </c>
      <c r="AFI74" s="34">
        <v>0.70611000000000002</v>
      </c>
      <c r="AFJ74" s="34">
        <v>0.70700000000000007</v>
      </c>
      <c r="AFK74" s="34">
        <v>0.70818000000000003</v>
      </c>
      <c r="AFL74" s="34">
        <v>0.7145999999999999</v>
      </c>
      <c r="AFM74" s="34">
        <v>0.72391000000000005</v>
      </c>
      <c r="AFN74" s="34">
        <v>0.72062999999999999</v>
      </c>
      <c r="AFO74" s="34">
        <v>0.71647000000000005</v>
      </c>
      <c r="AFP74" s="34">
        <v>0.72337000000000007</v>
      </c>
      <c r="AFQ74" s="34">
        <v>0.72170000000000001</v>
      </c>
      <c r="AFR74" s="34">
        <v>0.72290999999999994</v>
      </c>
      <c r="AFS74" s="34">
        <v>0.72601000000000004</v>
      </c>
      <c r="AFT74" s="34">
        <v>0.73558999999999997</v>
      </c>
      <c r="AFU74" s="34">
        <v>0.72180999999999995</v>
      </c>
      <c r="AFV74" s="34">
        <v>0.71168999999999993</v>
      </c>
      <c r="AFW74" s="34">
        <v>0.71822999999999992</v>
      </c>
      <c r="AFX74" s="34">
        <v>0.72855000000000003</v>
      </c>
      <c r="AFY74" s="34">
        <v>0.73617999999999995</v>
      </c>
      <c r="AFZ74" s="34">
        <v>0.73652000000000006</v>
      </c>
      <c r="AGA74" s="34">
        <v>0.74971999999999994</v>
      </c>
      <c r="AGB74" t="s">
        <v>843</v>
      </c>
      <c r="AGC74" t="s">
        <v>843</v>
      </c>
      <c r="AGD74" t="s">
        <v>843</v>
      </c>
      <c r="AGE74" t="s">
        <v>843</v>
      </c>
      <c r="AGF74" s="34">
        <v>1.7763411626219749E-2</v>
      </c>
      <c r="AGG74" t="s">
        <v>843</v>
      </c>
      <c r="AGH74" t="s">
        <v>843</v>
      </c>
      <c r="AGI74" t="s">
        <v>843</v>
      </c>
      <c r="AGJ74" t="s">
        <v>843</v>
      </c>
      <c r="AGK74" t="s">
        <v>843</v>
      </c>
      <c r="AGL74" t="s">
        <v>843</v>
      </c>
      <c r="AGM74" t="s">
        <v>843</v>
      </c>
      <c r="AGN74" t="s">
        <v>843</v>
      </c>
      <c r="AGO74" s="34">
        <v>0.317</v>
      </c>
      <c r="AGP74" s="34">
        <v>2020</v>
      </c>
      <c r="AGQ74" t="s">
        <v>832</v>
      </c>
      <c r="AGR74" t="s">
        <v>843</v>
      </c>
      <c r="AGS74" s="34">
        <v>0</v>
      </c>
      <c r="AGT74" s="34">
        <v>2020</v>
      </c>
      <c r="AGU74" t="s">
        <v>832</v>
      </c>
      <c r="AGV74" t="s">
        <v>843</v>
      </c>
      <c r="AGW74" s="34">
        <v>1E-3</v>
      </c>
      <c r="AGX74" s="34">
        <v>2020</v>
      </c>
      <c r="AGY74" t="s">
        <v>832</v>
      </c>
      <c r="AGZ74" t="s">
        <v>843</v>
      </c>
      <c r="AHA74" s="34">
        <v>2E-3</v>
      </c>
      <c r="AHB74" s="34">
        <v>2020</v>
      </c>
      <c r="AHC74" t="s">
        <v>832</v>
      </c>
      <c r="AHD74" t="s">
        <v>843</v>
      </c>
      <c r="AHE74" s="34">
        <v>0.13800000000000001</v>
      </c>
      <c r="AHF74" s="34">
        <v>2020</v>
      </c>
      <c r="AHG74" t="s">
        <v>832</v>
      </c>
      <c r="AHH74" t="s">
        <v>843</v>
      </c>
      <c r="AHI74" t="s">
        <v>830</v>
      </c>
      <c r="AHJ74" s="34">
        <v>0.16944414377212524</v>
      </c>
      <c r="AHK74" s="34">
        <v>0.16836471855640411</v>
      </c>
      <c r="AHL74" s="34">
        <v>0.15106597542762756</v>
      </c>
      <c r="AHM74" s="34">
        <v>0.15512686967849731</v>
      </c>
      <c r="AHN74" s="34">
        <v>0.16165494918823242</v>
      </c>
      <c r="AHO74" t="s">
        <v>843</v>
      </c>
      <c r="AHP74" s="34">
        <v>0.19811983406543732</v>
      </c>
      <c r="AHQ74" s="34">
        <v>0.19204898178577423</v>
      </c>
      <c r="AHR74" s="34">
        <v>0.16973511874675751</v>
      </c>
      <c r="AHS74" s="34">
        <v>0.19265067577362061</v>
      </c>
      <c r="AHT74" s="34">
        <v>0.17948718369007111</v>
      </c>
      <c r="AHU74" t="s">
        <v>843</v>
      </c>
      <c r="AHV74" s="34">
        <v>0.19868892431259155</v>
      </c>
      <c r="AHW74" s="34">
        <v>0.19759489595890045</v>
      </c>
      <c r="AHX74" s="34">
        <v>0.17361781001091003</v>
      </c>
      <c r="AHY74" s="34">
        <v>0.17879073321819305</v>
      </c>
      <c r="AHZ74" s="34">
        <v>0.18951605260372162</v>
      </c>
      <c r="AIA74" t="s">
        <v>832</v>
      </c>
      <c r="AIB74" t="s">
        <v>843</v>
      </c>
      <c r="AIC74" s="34">
        <v>0.20105926692485809</v>
      </c>
      <c r="AID74" s="34">
        <v>0.1999841183423996</v>
      </c>
      <c r="AIE74" s="34">
        <v>0.17075841128826141</v>
      </c>
      <c r="AIF74" s="34">
        <v>0.17342299222946167</v>
      </c>
      <c r="AIG74" s="34">
        <v>0.22643586993217468</v>
      </c>
      <c r="AIH74" t="s">
        <v>465</v>
      </c>
      <c r="AII74" t="s">
        <v>843</v>
      </c>
      <c r="AIJ74" s="34">
        <v>0.19868049025535583</v>
      </c>
      <c r="AIK74" s="34">
        <v>0.19841399788856506</v>
      </c>
      <c r="AIL74" s="34">
        <v>0.17495399713516235</v>
      </c>
      <c r="AIM74" s="34">
        <v>0.18027201294898987</v>
      </c>
      <c r="AIN74" s="34">
        <v>0.1977899968624115</v>
      </c>
      <c r="AIO74" t="s">
        <v>1607</v>
      </c>
      <c r="AIP74" s="34">
        <v>0.20335832238197327</v>
      </c>
      <c r="AIQ74" t="s">
        <v>843</v>
      </c>
      <c r="AIR74" s="34">
        <v>0.20170000000000002</v>
      </c>
      <c r="AIS74" s="34">
        <v>0.20233000000000001</v>
      </c>
      <c r="AIT74" s="34">
        <v>0.20178000000000001</v>
      </c>
      <c r="AIU74" s="34">
        <v>0.20280999999999999</v>
      </c>
      <c r="AIV74" s="34">
        <v>0.20462</v>
      </c>
      <c r="AIW74" s="34">
        <v>0.20690999999999998</v>
      </c>
      <c r="AIX74" t="s">
        <v>843</v>
      </c>
      <c r="AIY74" s="34">
        <v>2.52E-2</v>
      </c>
      <c r="AIZ74" s="34">
        <v>2.759E-2</v>
      </c>
      <c r="AJA74" s="34">
        <v>2.9900000000000003E-2</v>
      </c>
      <c r="AJB74" s="34">
        <v>3.0830000000000003E-2</v>
      </c>
      <c r="AJC74" s="34">
        <v>2.9380000000000003E-2</v>
      </c>
      <c r="AJD74" s="34">
        <v>2.862E-2</v>
      </c>
      <c r="AJE74" t="s">
        <v>843</v>
      </c>
      <c r="AJF74" s="34">
        <v>2.4758651852607727E-2</v>
      </c>
      <c r="AJG74" s="34">
        <v>1.9132388755679131E-2</v>
      </c>
      <c r="AJH74" s="34">
        <v>1.2835418805480003E-2</v>
      </c>
      <c r="AJI74" s="34">
        <v>4.5142721384763718E-2</v>
      </c>
      <c r="AJJ74" s="34">
        <v>3.0293757095932961E-2</v>
      </c>
      <c r="AJK74" t="s">
        <v>830</v>
      </c>
      <c r="AJL74" t="s">
        <v>843</v>
      </c>
      <c r="AJM74" t="s">
        <v>843</v>
      </c>
      <c r="AJN74" s="34">
        <v>2.3765856400132179E-2</v>
      </c>
      <c r="AJO74" s="34">
        <v>1.7147164791822433E-2</v>
      </c>
      <c r="AJP74" s="34">
        <v>2.5009199976921082E-2</v>
      </c>
      <c r="AJQ74" s="34">
        <v>3.6624494940042496E-2</v>
      </c>
      <c r="AJR74" s="34">
        <v>5.4792571812868118E-2</v>
      </c>
      <c r="AJS74" t="s">
        <v>832</v>
      </c>
      <c r="AJT74" t="s">
        <v>843</v>
      </c>
      <c r="AJU74" t="s">
        <v>843</v>
      </c>
      <c r="AJV74" t="s">
        <v>843</v>
      </c>
      <c r="AJW74" s="34">
        <v>1.186041347682476E-2</v>
      </c>
      <c r="AJX74" s="34">
        <v>7.7471104450523853E-3</v>
      </c>
      <c r="AJY74" s="34">
        <v>4.0786750614643097E-3</v>
      </c>
      <c r="AJZ74" s="34">
        <v>3.7265423685312271E-2</v>
      </c>
      <c r="AKA74" s="34">
        <v>2.2495817393064499E-2</v>
      </c>
      <c r="AKB74" t="s">
        <v>830</v>
      </c>
      <c r="AKC74" t="s">
        <v>843</v>
      </c>
      <c r="AKD74" t="s">
        <v>843</v>
      </c>
      <c r="AKE74" t="s">
        <v>843</v>
      </c>
      <c r="AKF74" s="34">
        <v>1.1381660588085651E-2</v>
      </c>
      <c r="AKG74" s="34">
        <v>5.8286413550376892E-3</v>
      </c>
      <c r="AKH74" s="34">
        <v>1.991734653711319E-2</v>
      </c>
      <c r="AKI74" s="34">
        <v>2.5413565337657928E-2</v>
      </c>
      <c r="AKJ74" s="34">
        <v>4.5155193656682968E-2</v>
      </c>
      <c r="AKK74" t="s">
        <v>832</v>
      </c>
      <c r="AKL74" t="s">
        <v>843</v>
      </c>
      <c r="AKM74" s="34">
        <v>30540</v>
      </c>
      <c r="AKN74" t="s">
        <v>832</v>
      </c>
      <c r="AKO74" t="s">
        <v>843</v>
      </c>
      <c r="AKP74" s="34">
        <v>23927.515625</v>
      </c>
      <c r="AKQ74" t="s">
        <v>830</v>
      </c>
      <c r="AKR74" t="s">
        <v>843</v>
      </c>
      <c r="AKS74" s="34">
        <v>29637.853515625</v>
      </c>
      <c r="AKT74" t="s">
        <v>832</v>
      </c>
      <c r="AKU74" t="s">
        <v>843</v>
      </c>
      <c r="AKV74" s="34">
        <v>31283.505859375</v>
      </c>
      <c r="AKW74" t="s">
        <v>832</v>
      </c>
      <c r="AKX74" t="s">
        <v>843</v>
      </c>
      <c r="AKY74" s="34">
        <v>0.11432702839374542</v>
      </c>
      <c r="AKZ74" s="34">
        <v>0.10702923685312271</v>
      </c>
      <c r="ALA74" s="34">
        <v>9.963514655828476E-2</v>
      </c>
      <c r="ALB74" s="34">
        <v>8.9608535170555115E-2</v>
      </c>
      <c r="ALC74" s="34">
        <v>7.6307110488414764E-2</v>
      </c>
      <c r="ALD74" t="s">
        <v>830</v>
      </c>
      <c r="ALE74" t="s">
        <v>843</v>
      </c>
      <c r="ALF74" t="s">
        <v>843</v>
      </c>
      <c r="ALG74" t="s">
        <v>843</v>
      </c>
      <c r="ALH74" s="34">
        <v>0.14870975911617279</v>
      </c>
      <c r="ALI74" s="34">
        <v>0.14301446080207825</v>
      </c>
      <c r="ALJ74" s="34">
        <v>0.13215979933738708</v>
      </c>
      <c r="ALK74" s="34">
        <v>0.14109861850738525</v>
      </c>
      <c r="ALL74" s="34">
        <v>0.13384082913398743</v>
      </c>
      <c r="ALM74" t="s">
        <v>832</v>
      </c>
    </row>
    <row r="75" spans="1:1001">
      <c r="A75" t="s">
        <v>512</v>
      </c>
      <c r="B75" t="s">
        <v>2279</v>
      </c>
      <c r="C75" t="s">
        <v>262</v>
      </c>
      <c r="D75" s="34">
        <v>4.0364276617765427E-2</v>
      </c>
      <c r="E75" t="s">
        <v>432</v>
      </c>
      <c r="F75" s="34">
        <v>4.4662725180387497E-2</v>
      </c>
      <c r="G75" t="s">
        <v>1464</v>
      </c>
      <c r="H75" s="34">
        <v>4.2253922671079636E-2</v>
      </c>
      <c r="I75" t="s">
        <v>1294</v>
      </c>
      <c r="J75" s="34">
        <v>4.9875833094120026E-2</v>
      </c>
      <c r="K75" t="s">
        <v>1521</v>
      </c>
      <c r="L75" s="34">
        <v>7.0461839437484741E-2</v>
      </c>
      <c r="M75" t="s">
        <v>432</v>
      </c>
      <c r="N75" s="34">
        <v>0.5662616491317749</v>
      </c>
      <c r="O75" s="34">
        <v>0.62321841716766357</v>
      </c>
      <c r="P75" t="s">
        <v>432</v>
      </c>
      <c r="Q75" s="34">
        <v>0.5662616491317749</v>
      </c>
      <c r="R75" t="s">
        <v>432</v>
      </c>
      <c r="S75" s="34">
        <v>0.59431242942810059</v>
      </c>
      <c r="T75" t="s">
        <v>432</v>
      </c>
      <c r="U75" s="34">
        <v>0.51262450218200684</v>
      </c>
      <c r="V75" t="s">
        <v>432</v>
      </c>
      <c r="W75" t="s">
        <v>843</v>
      </c>
      <c r="X75" t="s">
        <v>1464</v>
      </c>
      <c r="Y75" s="34">
        <v>0.51240038871765137</v>
      </c>
      <c r="Z75" s="34">
        <v>0.57202607393264771</v>
      </c>
      <c r="AA75" t="s">
        <v>1464</v>
      </c>
      <c r="AB75" s="34">
        <v>0.51240038871765137</v>
      </c>
      <c r="AC75" t="s">
        <v>1464</v>
      </c>
      <c r="AD75" s="34">
        <v>0.54841989278793335</v>
      </c>
      <c r="AE75" t="s">
        <v>1464</v>
      </c>
      <c r="AF75" s="34">
        <v>0.47678613662719727</v>
      </c>
      <c r="AG75" t="s">
        <v>1464</v>
      </c>
      <c r="AH75" t="s">
        <v>843</v>
      </c>
      <c r="AI75" t="s">
        <v>1294</v>
      </c>
      <c r="AJ75" s="34">
        <v>0.52642166614532471</v>
      </c>
      <c r="AK75" s="34">
        <v>0.57834219932556152</v>
      </c>
      <c r="AL75" t="s">
        <v>1294</v>
      </c>
      <c r="AM75" s="34">
        <v>0.52642166614532471</v>
      </c>
      <c r="AN75" t="s">
        <v>1294</v>
      </c>
      <c r="AO75" s="34">
        <v>0.5492931604385376</v>
      </c>
      <c r="AP75" t="s">
        <v>1294</v>
      </c>
      <c r="AQ75" s="34">
        <v>0.49164769053459167</v>
      </c>
      <c r="AR75" t="s">
        <v>1294</v>
      </c>
      <c r="AS75" t="s">
        <v>843</v>
      </c>
      <c r="AT75" t="s">
        <v>1521</v>
      </c>
      <c r="AU75" s="34">
        <v>0.54924970865249634</v>
      </c>
      <c r="AV75" s="34">
        <v>0.59605592489242554</v>
      </c>
      <c r="AW75" t="s">
        <v>1521</v>
      </c>
      <c r="AX75" s="34">
        <v>0.54924970865249634</v>
      </c>
      <c r="AY75" t="s">
        <v>1521</v>
      </c>
      <c r="AZ75" s="34">
        <v>0.55833911895751953</v>
      </c>
      <c r="BA75" t="s">
        <v>1521</v>
      </c>
      <c r="BB75" s="34">
        <v>0.513702392578125</v>
      </c>
      <c r="BC75" t="s">
        <v>1521</v>
      </c>
      <c r="BD75" t="s">
        <v>843</v>
      </c>
      <c r="BE75" s="34">
        <v>0.54875014686176682</v>
      </c>
      <c r="BF75" t="s">
        <v>1594</v>
      </c>
      <c r="BG75" t="s">
        <v>843</v>
      </c>
      <c r="BH75" t="s">
        <v>432</v>
      </c>
      <c r="BI75" s="34">
        <v>3.5741462707519531</v>
      </c>
      <c r="BJ75" t="s">
        <v>819</v>
      </c>
      <c r="BK75" s="34">
        <v>5.945803165435791</v>
      </c>
      <c r="BL75" t="s">
        <v>1294</v>
      </c>
      <c r="BM75" s="34">
        <v>6.0018520355224609</v>
      </c>
      <c r="BN75" t="s">
        <v>1521</v>
      </c>
      <c r="BO75" s="34">
        <v>5.9138984680175781</v>
      </c>
      <c r="BP75" t="s">
        <v>843</v>
      </c>
      <c r="BQ75" s="34">
        <v>2.3158054351806641</v>
      </c>
      <c r="BR75" t="s">
        <v>830</v>
      </c>
      <c r="BS75" s="34">
        <v>3</v>
      </c>
      <c r="BT75" t="s">
        <v>843</v>
      </c>
      <c r="BU75" s="34">
        <v>3.5318198204040527</v>
      </c>
      <c r="BV75" t="s">
        <v>1558</v>
      </c>
      <c r="BW75" t="s">
        <v>843</v>
      </c>
      <c r="BX75" s="34">
        <v>2.8471958637237549</v>
      </c>
      <c r="BY75" t="s">
        <v>924</v>
      </c>
      <c r="BZ75" t="s">
        <v>843</v>
      </c>
      <c r="CA75" t="s">
        <v>432</v>
      </c>
      <c r="CB75" s="34">
        <v>4.3987380340695381E-3</v>
      </c>
      <c r="CC75" s="34">
        <v>3.12083400785923E-3</v>
      </c>
      <c r="CD75" s="34">
        <v>2.2219340316951275E-3</v>
      </c>
      <c r="CE75" s="34">
        <v>-8.6618494242429733E-3</v>
      </c>
      <c r="CF75" s="34">
        <v>-8.6618401110172272E-3</v>
      </c>
      <c r="CG75" t="s">
        <v>843</v>
      </c>
      <c r="CH75" t="s">
        <v>819</v>
      </c>
      <c r="CI75" s="34">
        <v>4.7535006888210773E-3</v>
      </c>
      <c r="CJ75" s="34">
        <v>2.225460484623909E-3</v>
      </c>
      <c r="CK75" s="34">
        <v>1.2640244094654918E-3</v>
      </c>
      <c r="CL75" s="34">
        <v>1.1470854515209794E-3</v>
      </c>
      <c r="CM75" s="34">
        <v>1.1506117880344391E-3</v>
      </c>
      <c r="CN75" t="s">
        <v>843</v>
      </c>
      <c r="CO75" t="s">
        <v>1294</v>
      </c>
      <c r="CP75" s="34">
        <v>2.9813030268996954E-3</v>
      </c>
      <c r="CQ75" s="34">
        <v>1.3850607210770249E-3</v>
      </c>
      <c r="CR75" s="34">
        <v>1.1479823151603341E-3</v>
      </c>
      <c r="CS75" s="34">
        <v>1.1520728003233671E-3</v>
      </c>
      <c r="CT75" s="34">
        <v>1.1550992494449019E-3</v>
      </c>
      <c r="CU75" t="s">
        <v>843</v>
      </c>
      <c r="CV75" t="s">
        <v>1521</v>
      </c>
      <c r="CW75" s="34">
        <v>1.9578521605581045E-3</v>
      </c>
      <c r="CX75" s="34">
        <v>1.22769211884588E-3</v>
      </c>
      <c r="CY75" s="34">
        <v>1.151056494563818E-3</v>
      </c>
      <c r="CZ75" s="34">
        <v>1.1550275376066566E-3</v>
      </c>
      <c r="DA75" s="34">
        <v>1.1580141726881266E-3</v>
      </c>
      <c r="DB75" t="s">
        <v>843</v>
      </c>
      <c r="DC75" s="34">
        <v>11.831156730651855</v>
      </c>
      <c r="DD75" s="34">
        <v>12.738334655761719</v>
      </c>
      <c r="DE75" s="34">
        <v>13.04335880279541</v>
      </c>
      <c r="DF75" s="34">
        <v>13.144900321960449</v>
      </c>
      <c r="DG75" s="34">
        <v>13.229245185852051</v>
      </c>
      <c r="DH75" t="s">
        <v>1464</v>
      </c>
      <c r="DI75" t="s">
        <v>843</v>
      </c>
      <c r="DJ75" s="34">
        <v>12.403284072875977</v>
      </c>
      <c r="DK75" s="34">
        <v>12.974609375</v>
      </c>
      <c r="DL75" s="34">
        <v>13.111316680908203</v>
      </c>
      <c r="DM75" s="34">
        <v>13.195425987243652</v>
      </c>
      <c r="DN75" s="34">
        <v>13.280137062072754</v>
      </c>
      <c r="DO75" t="s">
        <v>1294</v>
      </c>
      <c r="DP75" t="s">
        <v>843</v>
      </c>
      <c r="DQ75" s="34">
        <v>13.314173698425293</v>
      </c>
      <c r="DR75" t="s">
        <v>1521</v>
      </c>
      <c r="DS75" t="s">
        <v>843</v>
      </c>
      <c r="DT75" t="s">
        <v>843</v>
      </c>
      <c r="DU75" s="34"/>
      <c r="DV75" t="s">
        <v>1460</v>
      </c>
      <c r="DW75" t="s">
        <v>843</v>
      </c>
      <c r="DX75" t="s">
        <v>843</v>
      </c>
      <c r="DY75" t="s">
        <v>432</v>
      </c>
      <c r="DZ75" s="34">
        <v>-1.4755334705114365E-3</v>
      </c>
      <c r="EA75" s="34">
        <v>1.1373239569365978E-2</v>
      </c>
      <c r="EB75" s="34">
        <v>1.466712262481451E-2</v>
      </c>
      <c r="EC75" s="34">
        <v>1.1235900223255157E-2</v>
      </c>
      <c r="ED75" s="34">
        <v>2.1530617028474808E-2</v>
      </c>
      <c r="EE75" t="s">
        <v>843</v>
      </c>
      <c r="EF75" t="s">
        <v>819</v>
      </c>
      <c r="EG75" s="34">
        <v>1.4067395590245724E-2</v>
      </c>
      <c r="EH75" s="34">
        <v>1.7284095287322998E-2</v>
      </c>
      <c r="EI75" s="34">
        <v>1.1089409701526165E-2</v>
      </c>
      <c r="EJ75" s="34">
        <v>4.1458252817392349E-3</v>
      </c>
      <c r="EK75" s="34">
        <v>1.0371851734817028E-2</v>
      </c>
      <c r="EL75" t="s">
        <v>843</v>
      </c>
      <c r="EM75" t="s">
        <v>1294</v>
      </c>
      <c r="EN75" s="34">
        <v>-2.8531313873827457E-3</v>
      </c>
      <c r="EO75" s="34">
        <v>1.4895827509462833E-2</v>
      </c>
      <c r="EP75" s="34">
        <v>4.9287676811218262E-3</v>
      </c>
      <c r="EQ75" s="34">
        <v>1.6639087349176407E-2</v>
      </c>
      <c r="ER75" s="34">
        <v>2.8020171448588371E-2</v>
      </c>
      <c r="ES75" t="s">
        <v>843</v>
      </c>
      <c r="ET75" t="s">
        <v>1521</v>
      </c>
      <c r="EU75" s="34">
        <v>1.7164330929517746E-2</v>
      </c>
      <c r="EV75" s="34">
        <v>1.4795425347983837E-2</v>
      </c>
      <c r="EW75" s="34">
        <v>1.4218601398169994E-2</v>
      </c>
      <c r="EX75" s="34">
        <v>2.1910538896918297E-2</v>
      </c>
      <c r="EY75" s="34">
        <v>1.1969686485826969E-2</v>
      </c>
      <c r="EZ75" t="s">
        <v>843</v>
      </c>
      <c r="FA75" t="s">
        <v>1594</v>
      </c>
      <c r="FB75" s="34">
        <v>5.3777452558279037E-3</v>
      </c>
      <c r="FC75" s="34">
        <v>-9.6764421323314309E-4</v>
      </c>
      <c r="FD75" s="34">
        <v>2.729709492996335E-3</v>
      </c>
      <c r="FE75" s="34">
        <v>1.6668554162606597E-3</v>
      </c>
      <c r="FF75" s="34">
        <v>-7.5130641926079988E-4</v>
      </c>
      <c r="FG75" t="s">
        <v>843</v>
      </c>
      <c r="FH75" s="34">
        <v>1.0285722091794014E-2</v>
      </c>
      <c r="FI75" s="34">
        <v>4.1058985516428947E-3</v>
      </c>
      <c r="FJ75" s="34">
        <v>5.9541394002735615E-3</v>
      </c>
      <c r="FK75" s="34">
        <v>5.4690907709300518E-3</v>
      </c>
      <c r="FL75" s="34">
        <v>2.4379558861255646E-2</v>
      </c>
      <c r="FM75" t="s">
        <v>843</v>
      </c>
      <c r="FN75" t="s">
        <v>843</v>
      </c>
      <c r="FO75" s="34">
        <v>0.76802999999999999</v>
      </c>
      <c r="FP75" t="s">
        <v>1462</v>
      </c>
      <c r="FQ75" t="s">
        <v>843</v>
      </c>
      <c r="FR75" t="s">
        <v>843</v>
      </c>
      <c r="FS75" s="34">
        <v>0.83489999999999998</v>
      </c>
      <c r="FT75" t="s">
        <v>1462</v>
      </c>
      <c r="FU75" t="s">
        <v>843</v>
      </c>
      <c r="FV75" t="s">
        <v>843</v>
      </c>
      <c r="FW75" s="34">
        <v>0.69825000000000004</v>
      </c>
      <c r="FX75" t="s">
        <v>1462</v>
      </c>
      <c r="FY75" t="s">
        <v>843</v>
      </c>
      <c r="FZ75" s="34">
        <v>-2.1537169814109802E-2</v>
      </c>
      <c r="GA75" s="34">
        <v>-1.2894203886389732E-2</v>
      </c>
      <c r="GB75" s="34">
        <v>-5.7659139856696129E-3</v>
      </c>
      <c r="GC75" s="34">
        <v>3.6762354429811239E-3</v>
      </c>
      <c r="GD75" s="34">
        <v>-9.3324696645140648E-3</v>
      </c>
      <c r="GE75" t="s">
        <v>830</v>
      </c>
      <c r="GF75" t="s">
        <v>843</v>
      </c>
      <c r="GG75" s="34">
        <v>-2.02370285987854E-2</v>
      </c>
      <c r="GH75" s="34">
        <v>-1.1072149500250816E-2</v>
      </c>
      <c r="GI75" s="34">
        <v>-3.0896118842065334E-3</v>
      </c>
      <c r="GJ75" s="34">
        <v>8.8587803766131401E-3</v>
      </c>
      <c r="GK75" s="34">
        <v>3.5560519900172949E-3</v>
      </c>
      <c r="GL75" t="s">
        <v>832</v>
      </c>
      <c r="GM75" t="s">
        <v>843</v>
      </c>
      <c r="GN75" s="34"/>
      <c r="GO75" t="s">
        <v>1460</v>
      </c>
      <c r="GP75" t="s">
        <v>843</v>
      </c>
      <c r="GQ75" t="s">
        <v>843</v>
      </c>
      <c r="GR75" s="34">
        <v>4.9961108714342117E-2</v>
      </c>
      <c r="GS75" s="34">
        <v>4.3879609555006027E-2</v>
      </c>
      <c r="GT75" s="34">
        <v>3.771565854549408E-2</v>
      </c>
      <c r="GU75" s="34">
        <v>3.8343630731105804E-2</v>
      </c>
      <c r="GV75" s="34">
        <v>4.2574532330036163E-2</v>
      </c>
      <c r="GW75" t="s">
        <v>832</v>
      </c>
      <c r="GX75" t="s">
        <v>843</v>
      </c>
      <c r="GY75" t="s">
        <v>843</v>
      </c>
      <c r="GZ75" t="s">
        <v>843</v>
      </c>
      <c r="HA75" t="s">
        <v>843</v>
      </c>
      <c r="HB75" t="s">
        <v>843</v>
      </c>
      <c r="HC75" t="s">
        <v>843</v>
      </c>
      <c r="HD75" t="s">
        <v>843</v>
      </c>
      <c r="HE75" t="s">
        <v>843</v>
      </c>
      <c r="HF75" t="s">
        <v>843</v>
      </c>
      <c r="HG75" t="s">
        <v>843</v>
      </c>
      <c r="HH75" s="34">
        <v>10234710</v>
      </c>
      <c r="HI75" s="34">
        <v>10230276</v>
      </c>
      <c r="HJ75" s="34">
        <v>10238170</v>
      </c>
      <c r="HK75" s="34">
        <v>10248038</v>
      </c>
      <c r="HL75" s="34">
        <v>10260999</v>
      </c>
      <c r="HM75" s="34">
        <v>10280113</v>
      </c>
      <c r="HN75" s="34">
        <v>10304815</v>
      </c>
      <c r="HO75" s="34">
        <v>10337829</v>
      </c>
      <c r="HP75" s="34">
        <v>10378583</v>
      </c>
      <c r="HQ75" s="34">
        <v>10421510</v>
      </c>
      <c r="HR75" s="34">
        <v>10464749</v>
      </c>
      <c r="HS75" s="34">
        <v>10496379</v>
      </c>
      <c r="HT75" s="34">
        <v>10511065</v>
      </c>
      <c r="HU75" s="34">
        <v>10514552</v>
      </c>
      <c r="HV75" s="34">
        <v>10517182</v>
      </c>
      <c r="HW75" s="34">
        <v>10523798</v>
      </c>
      <c r="HX75" s="34">
        <v>10527591</v>
      </c>
      <c r="HY75" s="34">
        <v>10531305</v>
      </c>
      <c r="HZ75" s="34">
        <v>10534593</v>
      </c>
      <c r="IA75" s="34">
        <v>10536871</v>
      </c>
      <c r="IB75" s="34">
        <v>10530953</v>
      </c>
      <c r="IC75" s="34">
        <v>10510751</v>
      </c>
      <c r="ID75" s="34">
        <v>10493986</v>
      </c>
      <c r="IE75" s="34">
        <v>10495295</v>
      </c>
      <c r="IF75" s="34">
        <v>10503734</v>
      </c>
      <c r="IG75" s="34">
        <v>10509965</v>
      </c>
      <c r="IH75" s="34">
        <v>10514272</v>
      </c>
      <c r="II75" s="34">
        <v>10516793</v>
      </c>
      <c r="IJ75" s="34">
        <v>10517691</v>
      </c>
      <c r="IK75" s="34">
        <v>10517076</v>
      </c>
      <c r="IL75" s="34">
        <v>10515199</v>
      </c>
      <c r="IM75" s="34">
        <v>10512538</v>
      </c>
      <c r="IN75" s="34">
        <v>10509580</v>
      </c>
      <c r="IO75" s="34">
        <v>10506590</v>
      </c>
      <c r="IP75" s="34">
        <v>10503807</v>
      </c>
      <c r="IQ75" s="34">
        <v>10501506</v>
      </c>
      <c r="IR75" s="34">
        <v>10499897</v>
      </c>
      <c r="IS75" s="34">
        <v>10499200</v>
      </c>
      <c r="IT75" s="34">
        <v>10499538</v>
      </c>
      <c r="IU75" s="34">
        <v>10501215</v>
      </c>
      <c r="IV75" s="34">
        <v>10504313</v>
      </c>
      <c r="IW75" s="34">
        <v>10508559</v>
      </c>
      <c r="IX75" s="34">
        <v>10513988</v>
      </c>
      <c r="IY75" s="34">
        <v>10520411</v>
      </c>
      <c r="IZ75" s="34">
        <v>10527692</v>
      </c>
      <c r="JA75" s="34">
        <v>10535748</v>
      </c>
      <c r="JB75" s="34">
        <v>10544122</v>
      </c>
      <c r="JC75" s="34">
        <v>10552717</v>
      </c>
      <c r="JD75" s="34">
        <v>10561172</v>
      </c>
      <c r="JE75" s="34">
        <v>10569346</v>
      </c>
      <c r="JF75" s="34">
        <v>10577126</v>
      </c>
      <c r="JG75" s="34">
        <v>10584219</v>
      </c>
      <c r="JH75" s="34">
        <v>10590559</v>
      </c>
      <c r="JI75" s="34">
        <v>10595819</v>
      </c>
      <c r="JJ75" s="34">
        <v>10600058</v>
      </c>
      <c r="JK75" s="34">
        <v>10603376</v>
      </c>
      <c r="JL75" s="34">
        <v>10605651</v>
      </c>
      <c r="JM75" s="34">
        <v>10606867</v>
      </c>
      <c r="JN75" s="34">
        <v>10607003</v>
      </c>
      <c r="JO75" s="34">
        <v>10606040</v>
      </c>
      <c r="JP75" s="34">
        <v>10604087</v>
      </c>
      <c r="JQ75" s="34">
        <v>10601326</v>
      </c>
      <c r="JR75" s="34">
        <v>10598088</v>
      </c>
      <c r="JS75" s="34">
        <v>10594699</v>
      </c>
      <c r="JT75" s="34">
        <v>10591361</v>
      </c>
      <c r="JU75" s="34">
        <v>10588234</v>
      </c>
      <c r="JV75" s="34">
        <v>10585518</v>
      </c>
      <c r="JW75" s="34">
        <v>10583549</v>
      </c>
      <c r="JX75" s="34">
        <v>10582638</v>
      </c>
      <c r="JY75" s="34">
        <v>10582953</v>
      </c>
      <c r="JZ75" s="34">
        <v>10584694</v>
      </c>
      <c r="KA75" s="34">
        <v>10588371</v>
      </c>
      <c r="KB75" s="34">
        <v>10594376</v>
      </c>
      <c r="KC75" s="34">
        <v>10602336</v>
      </c>
      <c r="KD75" s="34">
        <v>10612077</v>
      </c>
      <c r="KE75" s="34">
        <v>10623803</v>
      </c>
      <c r="KF75" s="34">
        <v>10637418</v>
      </c>
      <c r="KG75" s="34">
        <v>10652900</v>
      </c>
      <c r="KH75" s="34">
        <v>10670128</v>
      </c>
      <c r="KI75" s="34">
        <v>10688588</v>
      </c>
      <c r="KJ75" s="34">
        <v>10708212</v>
      </c>
      <c r="KK75" s="34">
        <v>10729116</v>
      </c>
      <c r="KL75" s="34">
        <v>10750976</v>
      </c>
      <c r="KM75" s="34">
        <v>10773665</v>
      </c>
      <c r="KN75" s="34">
        <v>10797026</v>
      </c>
      <c r="KO75" s="34">
        <v>10820883</v>
      </c>
      <c r="KP75" s="34">
        <v>10845123</v>
      </c>
      <c r="KQ75" s="34">
        <v>10869528</v>
      </c>
      <c r="KR75" s="34">
        <v>10894323</v>
      </c>
      <c r="KS75" s="34">
        <v>10919383</v>
      </c>
      <c r="KT75" s="34">
        <v>10944360</v>
      </c>
      <c r="KU75" s="34">
        <v>10969477</v>
      </c>
      <c r="KV75" s="34">
        <v>10994479</v>
      </c>
      <c r="KW75" s="34">
        <v>11018907</v>
      </c>
      <c r="KX75" s="34">
        <v>11042762</v>
      </c>
      <c r="KY75" s="34">
        <v>11066104</v>
      </c>
      <c r="KZ75" s="34">
        <v>11088722</v>
      </c>
      <c r="LA75" s="34">
        <v>11110596</v>
      </c>
      <c r="LB75" s="34">
        <v>11131893</v>
      </c>
      <c r="LC75" s="34">
        <v>11152489</v>
      </c>
      <c r="LD75" s="34">
        <v>11172303</v>
      </c>
      <c r="LE75" t="s">
        <v>843</v>
      </c>
      <c r="LF75" t="s">
        <v>843</v>
      </c>
      <c r="LG75" t="s">
        <v>843</v>
      </c>
      <c r="LH75" s="34">
        <v>-1.4095980441197753E-3</v>
      </c>
      <c r="LI75" s="34">
        <v>-4.3332550558261573E-4</v>
      </c>
      <c r="LJ75" s="34">
        <v>7.7133363811299205E-4</v>
      </c>
      <c r="LK75" s="34">
        <v>9.6337991999462247E-4</v>
      </c>
      <c r="LL75" s="34">
        <v>1.2639308115467429E-3</v>
      </c>
      <c r="LM75" s="34">
        <v>1.8610487459227443E-3</v>
      </c>
      <c r="LN75" s="34">
        <v>2.4000096600502729E-3</v>
      </c>
      <c r="LO75" s="34">
        <v>3.1986238900572062E-3</v>
      </c>
      <c r="LP75" s="34">
        <v>3.9344700053334236E-3</v>
      </c>
      <c r="LQ75" s="34">
        <v>4.1275834664702415E-3</v>
      </c>
      <c r="LR75" s="34">
        <v>4.1404315270483494E-3</v>
      </c>
      <c r="LS75" s="34">
        <v>3.0179696623235941E-3</v>
      </c>
      <c r="LT75" s="34">
        <v>1.3981712982058525E-3</v>
      </c>
      <c r="LU75" s="34">
        <v>3.3169062226079404E-4</v>
      </c>
      <c r="LV75" s="34">
        <v>2.5009826640598476E-4</v>
      </c>
      <c r="LW75" s="34">
        <v>6.2886805972084403E-4</v>
      </c>
      <c r="LX75" s="34">
        <v>3.6035626544617116E-4</v>
      </c>
      <c r="LY75" s="34">
        <v>3.5272503737360239E-4</v>
      </c>
      <c r="LZ75" s="34">
        <v>3.1216329080052674E-4</v>
      </c>
      <c r="MA75" s="34">
        <v>2.1621659107040614E-4</v>
      </c>
      <c r="MB75" s="34">
        <v>-5.6180456886067986E-4</v>
      </c>
      <c r="MC75" s="34">
        <v>-1.9201872637495399E-3</v>
      </c>
      <c r="MD75" s="34">
        <v>-1.5963069163262844E-3</v>
      </c>
      <c r="ME75" s="34">
        <v>1.2473032984416932E-4</v>
      </c>
      <c r="MF75" s="34">
        <v>8.0375152174383402E-4</v>
      </c>
      <c r="MG75" s="34">
        <v>5.9304171008989215E-4</v>
      </c>
      <c r="MH75" s="34">
        <v>4.0971761336550117E-4</v>
      </c>
      <c r="MI75" s="34">
        <v>2.3974059149622917E-4</v>
      </c>
      <c r="MJ75" s="34">
        <v>8.5383602709043771E-5</v>
      </c>
      <c r="MK75" s="34">
        <v>-5.8474619436310604E-5</v>
      </c>
      <c r="ML75" s="34">
        <v>-1.7848759307526052E-4</v>
      </c>
      <c r="MM75" s="34">
        <v>-2.5309427292086184E-4</v>
      </c>
      <c r="MN75" s="34">
        <v>-2.8141788789071143E-4</v>
      </c>
      <c r="MO75" s="34">
        <v>-2.8454279527068138E-4</v>
      </c>
      <c r="MP75" s="34">
        <v>-2.6491645257920027E-4</v>
      </c>
      <c r="MQ75" s="34">
        <v>-2.1908742201048881E-4</v>
      </c>
      <c r="MR75" s="34">
        <v>-1.5322785475291312E-4</v>
      </c>
      <c r="MS75" s="34">
        <v>-6.6383807279635221E-5</v>
      </c>
      <c r="MT75" s="34">
        <v>3.2192412618314847E-5</v>
      </c>
      <c r="MU75" s="34">
        <v>1.5970856475178152E-4</v>
      </c>
      <c r="MV75" s="34">
        <v>2.9496997012756765E-4</v>
      </c>
      <c r="MW75" s="34">
        <v>4.0413325768895447E-4</v>
      </c>
      <c r="MX75" s="34">
        <v>5.1649310626089573E-4</v>
      </c>
      <c r="MY75" s="34">
        <v>6.1071390518918633E-4</v>
      </c>
      <c r="MZ75" s="34">
        <v>6.9184385938569903E-4</v>
      </c>
      <c r="NA75" s="34">
        <v>7.6492730295285583E-4</v>
      </c>
      <c r="NB75" s="34">
        <v>7.9450209159404039E-4</v>
      </c>
      <c r="NC75" s="34">
        <v>8.1481406232342124E-4</v>
      </c>
      <c r="ND75" s="34">
        <v>8.0089463153854012E-4</v>
      </c>
      <c r="NE75" s="34">
        <v>7.7366776531562209E-4</v>
      </c>
      <c r="NF75" s="34">
        <v>7.3582015465945005E-4</v>
      </c>
      <c r="NG75" s="34">
        <v>6.7037326516583562E-4</v>
      </c>
      <c r="NH75" s="34">
        <v>5.9882563073188066E-4</v>
      </c>
      <c r="NI75" s="34">
        <v>4.9654545728117228E-4</v>
      </c>
      <c r="NJ75" s="34">
        <v>3.9998345891945064E-4</v>
      </c>
      <c r="NK75" s="34">
        <v>3.1296818633563817E-4</v>
      </c>
      <c r="NL75" s="34">
        <v>2.1453129011206329E-4</v>
      </c>
      <c r="NM75" s="34">
        <v>1.1464928684290498E-4</v>
      </c>
      <c r="NN75" s="34">
        <v>1.2821799828088842E-5</v>
      </c>
      <c r="NO75" s="34">
        <v>-9.0793197159655392E-5</v>
      </c>
      <c r="NP75" s="34">
        <v>-1.8415731028653681E-4</v>
      </c>
      <c r="NQ75" s="34">
        <v>-2.6040521333925426E-4</v>
      </c>
      <c r="NR75" s="34">
        <v>-3.0548014910891652E-4</v>
      </c>
      <c r="NS75" s="34">
        <v>-3.198258054908365E-4</v>
      </c>
      <c r="NT75" s="34">
        <v>-3.1511287670582533E-4</v>
      </c>
      <c r="NU75" s="34">
        <v>-2.95284204185009E-4</v>
      </c>
      <c r="NV75" s="34">
        <v>-2.5654403725638986E-4</v>
      </c>
      <c r="NW75" s="34">
        <v>-1.8602615455165505E-4</v>
      </c>
      <c r="NX75" s="34">
        <v>-8.6080690380185843E-5</v>
      </c>
      <c r="NY75" s="34">
        <v>2.9765291401417926E-5</v>
      </c>
      <c r="NZ75" s="34">
        <v>1.6449631948489696E-4</v>
      </c>
      <c r="OA75" s="34">
        <v>3.4732808126136661E-4</v>
      </c>
      <c r="OB75" s="34">
        <v>5.6697084801271558E-4</v>
      </c>
      <c r="OC75" s="34">
        <v>7.5105990981683135E-4</v>
      </c>
      <c r="OD75" s="34">
        <v>9.183380170725286E-4</v>
      </c>
      <c r="OE75" s="34">
        <v>1.1043574195355177E-3</v>
      </c>
      <c r="OF75" s="34">
        <v>1.2807355960831046E-3</v>
      </c>
      <c r="OG75" s="34">
        <v>1.4543702127411962E-3</v>
      </c>
      <c r="OH75" s="34">
        <v>1.6159059014171362E-3</v>
      </c>
      <c r="OI75" s="34">
        <v>1.7285688081756234E-3</v>
      </c>
      <c r="OJ75" s="34">
        <v>1.8342934781685472E-3</v>
      </c>
      <c r="OK75" s="34">
        <v>1.9502437207847834E-3</v>
      </c>
      <c r="OL75" s="34">
        <v>2.0353738218545914E-3</v>
      </c>
      <c r="OM75" s="34">
        <v>2.1081892773509026E-3</v>
      </c>
      <c r="ON75" s="34">
        <v>2.1659955382347107E-3</v>
      </c>
      <c r="OO75" s="34">
        <v>2.2071523126214743E-3</v>
      </c>
      <c r="OP75" s="34">
        <v>2.2376077249646187E-3</v>
      </c>
      <c r="OQ75" s="34">
        <v>2.2477919701486826E-3</v>
      </c>
      <c r="OR75" s="34">
        <v>2.2785498294979334E-3</v>
      </c>
      <c r="OS75" s="34">
        <v>2.2976389154791832E-3</v>
      </c>
      <c r="OT75" s="34">
        <v>2.2847882937639952E-3</v>
      </c>
      <c r="OU75" s="34">
        <v>2.292342483997345E-3</v>
      </c>
      <c r="OV75" s="34">
        <v>2.2766401525586843E-3</v>
      </c>
      <c r="OW75" s="34">
        <v>2.2193777840584517E-3</v>
      </c>
      <c r="OX75" s="34">
        <v>2.1625752560794353E-3</v>
      </c>
      <c r="OY75" s="34">
        <v>2.1115518175065517E-3</v>
      </c>
      <c r="OZ75" s="34">
        <v>2.0418132189661264E-3</v>
      </c>
      <c r="PA75" s="34">
        <v>1.9706918392330408E-3</v>
      </c>
      <c r="PB75" s="34">
        <v>1.914984080940485E-3</v>
      </c>
      <c r="PC75" s="34">
        <v>1.8484699539840221E-3</v>
      </c>
      <c r="PD75" s="34">
        <v>1.7750674160197377E-3</v>
      </c>
      <c r="PE75" t="s">
        <v>1300</v>
      </c>
      <c r="PF75" t="s">
        <v>843</v>
      </c>
      <c r="PG75" t="s">
        <v>843</v>
      </c>
      <c r="PH75" t="s">
        <v>843</v>
      </c>
      <c r="PI75" t="s">
        <v>843</v>
      </c>
      <c r="PJ75" t="s">
        <v>1300</v>
      </c>
      <c r="PK75" s="34">
        <v>0.48686128854751587</v>
      </c>
      <c r="PL75" s="34">
        <v>0.4871239960193634</v>
      </c>
      <c r="PM75" s="34">
        <v>0.48750156164169312</v>
      </c>
      <c r="PN75" s="34">
        <v>0.48788246512413025</v>
      </c>
      <c r="PO75" s="34">
        <v>0.48825401067733765</v>
      </c>
      <c r="PP75" s="34">
        <v>0.48863762617111206</v>
      </c>
      <c r="PQ75" s="34">
        <v>0.48904651403427124</v>
      </c>
      <c r="PR75" s="34">
        <v>0.48943844437599182</v>
      </c>
      <c r="PS75" s="34">
        <v>0.48982986807823181</v>
      </c>
      <c r="PT75" s="34">
        <v>0.49023586511611938</v>
      </c>
      <c r="PU75" s="34">
        <v>0.49063593149185181</v>
      </c>
      <c r="PV75" s="34">
        <v>0.49091711640357971</v>
      </c>
      <c r="PW75" s="34">
        <v>0.49104529619216919</v>
      </c>
      <c r="PX75" s="34">
        <v>0.49108085036277771</v>
      </c>
      <c r="PY75" s="34">
        <v>0.49119678139686584</v>
      </c>
      <c r="PZ75" s="34">
        <v>0.491455078125</v>
      </c>
      <c r="QA75" s="34">
        <v>0.49172446131706238</v>
      </c>
      <c r="QB75" s="34">
        <v>0.49198347330093384</v>
      </c>
      <c r="QC75" s="34">
        <v>0.49223732948303223</v>
      </c>
      <c r="QD75" s="34">
        <v>0.49248689413070679</v>
      </c>
      <c r="QE75" s="34">
        <v>0.49259406328201294</v>
      </c>
      <c r="QF75" s="34">
        <v>0.49248889088630676</v>
      </c>
      <c r="QG75" s="34">
        <v>0.4926128089427948</v>
      </c>
      <c r="QH75" s="34">
        <v>0.49314621090888977</v>
      </c>
      <c r="QI75" s="34">
        <v>0.49378257989883423</v>
      </c>
      <c r="QJ75" s="34">
        <v>0.49442267417907715</v>
      </c>
      <c r="QK75" s="34">
        <v>0.4950694739818573</v>
      </c>
      <c r="QL75" s="34">
        <v>0.49572649598121643</v>
      </c>
      <c r="QM75" s="34">
        <v>0.49639582633972168</v>
      </c>
      <c r="QN75" s="34">
        <v>0.49708026647567749</v>
      </c>
      <c r="QO75" s="34">
        <v>0.49778297543525696</v>
      </c>
      <c r="QP75" s="34">
        <v>0.49850484728813171</v>
      </c>
      <c r="QQ75" s="34">
        <v>0.49924755096435547</v>
      </c>
      <c r="QR75" s="34">
        <v>0.5000116229057312</v>
      </c>
      <c r="QS75" s="34">
        <v>0.50079578161239624</v>
      </c>
      <c r="QT75" s="34">
        <v>0.50159937143325806</v>
      </c>
      <c r="QU75" s="34">
        <v>0.50241976976394653</v>
      </c>
      <c r="QV75" s="34">
        <v>0.50325512886047363</v>
      </c>
      <c r="QW75" s="34">
        <v>0.50410258769989014</v>
      </c>
      <c r="QX75" s="34">
        <v>0.50495767593383789</v>
      </c>
      <c r="QY75" s="34">
        <v>0.50581449270248413</v>
      </c>
      <c r="QZ75" s="34">
        <v>0.50666916370391846</v>
      </c>
      <c r="RA75" s="34">
        <v>0.5075194239616394</v>
      </c>
      <c r="RB75" s="34">
        <v>0.50835901498794556</v>
      </c>
      <c r="RC75" s="34">
        <v>0.50918322801589966</v>
      </c>
      <c r="RD75" s="34">
        <v>0.50999170541763306</v>
      </c>
      <c r="RE75" s="34">
        <v>0.51078212261199951</v>
      </c>
      <c r="RF75" s="34">
        <v>0.51155006885528564</v>
      </c>
      <c r="RG75" s="34">
        <v>0.5122954249382019</v>
      </c>
      <c r="RH75" s="34">
        <v>0.51301753520965576</v>
      </c>
      <c r="RI75" s="34">
        <v>0.51371753215789795</v>
      </c>
      <c r="RJ75" s="34">
        <v>0.51439857482910156</v>
      </c>
      <c r="RK75" s="34">
        <v>0.51506173610687256</v>
      </c>
      <c r="RL75" s="34">
        <v>0.51570862531661987</v>
      </c>
      <c r="RM75" s="34">
        <v>0.51634103059768677</v>
      </c>
      <c r="RN75" s="34">
        <v>0.51696121692657471</v>
      </c>
      <c r="RO75" s="34">
        <v>0.51756966114044189</v>
      </c>
      <c r="RP75" s="34">
        <v>0.51816844940185547</v>
      </c>
      <c r="RQ75" s="34">
        <v>0.51876139640808105</v>
      </c>
      <c r="RR75" s="34">
        <v>0.51935237646102905</v>
      </c>
      <c r="RS75" s="34">
        <v>0.51994407176971436</v>
      </c>
      <c r="RT75" s="34">
        <v>0.52053600549697876</v>
      </c>
      <c r="RU75" s="34">
        <v>0.52112835645675659</v>
      </c>
      <c r="RV75" s="34">
        <v>0.5217205286026001</v>
      </c>
      <c r="RW75" s="34">
        <v>0.52231115102767944</v>
      </c>
      <c r="RX75" s="34">
        <v>0.52290040254592896</v>
      </c>
      <c r="RY75" s="34">
        <v>0.52348875999450684</v>
      </c>
      <c r="RZ75" s="34">
        <v>0.52407383918762207</v>
      </c>
      <c r="SA75" s="34">
        <v>0.52465271949768066</v>
      </c>
      <c r="SB75" s="34">
        <v>0.52522069215774536</v>
      </c>
      <c r="SC75" s="34">
        <v>0.52577656507492065</v>
      </c>
      <c r="SD75" s="34">
        <v>0.52631974220275879</v>
      </c>
      <c r="SE75" s="34">
        <v>0.52684628963470459</v>
      </c>
      <c r="SF75" s="34">
        <v>0.52735245227813721</v>
      </c>
      <c r="SG75" s="34">
        <v>0.52783417701721191</v>
      </c>
      <c r="SH75" s="34">
        <v>0.52828842401504517</v>
      </c>
      <c r="SI75" s="34">
        <v>0.52871459722518921</v>
      </c>
      <c r="SJ75" s="34">
        <v>0.52911096811294556</v>
      </c>
      <c r="SK75" s="34">
        <v>0.52947819232940674</v>
      </c>
      <c r="SL75" s="34">
        <v>0.52981787919998169</v>
      </c>
      <c r="SM75" s="34">
        <v>0.53012830018997192</v>
      </c>
      <c r="SN75" s="34">
        <v>0.5304100513458252</v>
      </c>
      <c r="SO75" s="34">
        <v>0.53066533803939819</v>
      </c>
      <c r="SP75" s="34">
        <v>0.53089392185211182</v>
      </c>
      <c r="SQ75" s="34">
        <v>0.53109663724899292</v>
      </c>
      <c r="SR75" s="34">
        <v>0.5312764048576355</v>
      </c>
      <c r="SS75" s="34">
        <v>0.53143304586410522</v>
      </c>
      <c r="ST75" s="34">
        <v>0.53156542778015137</v>
      </c>
      <c r="SU75" s="34">
        <v>0.53167545795440674</v>
      </c>
      <c r="SV75" s="34">
        <v>0.53176593780517578</v>
      </c>
      <c r="SW75" s="34">
        <v>0.53183859586715698</v>
      </c>
      <c r="SX75" s="34">
        <v>0.53189319372177124</v>
      </c>
      <c r="SY75" s="34">
        <v>0.53192991018295288</v>
      </c>
      <c r="SZ75" s="34">
        <v>0.53195285797119141</v>
      </c>
      <c r="TA75" s="34">
        <v>0.53196471929550171</v>
      </c>
      <c r="TB75" s="34">
        <v>0.53196907043457031</v>
      </c>
      <c r="TC75" s="34">
        <v>0.53197050094604492</v>
      </c>
      <c r="TD75" s="34">
        <v>0.53196811676025391</v>
      </c>
      <c r="TE75" s="34">
        <v>0.53196603059768677</v>
      </c>
      <c r="TF75" s="34">
        <v>0.53196871280670166</v>
      </c>
      <c r="TG75" s="34">
        <v>0.53197544813156128</v>
      </c>
      <c r="TH75" t="s">
        <v>843</v>
      </c>
      <c r="TI75" t="s">
        <v>843</v>
      </c>
      <c r="TJ75" t="s">
        <v>1300</v>
      </c>
      <c r="TK75" s="34">
        <v>0.69793614083838196</v>
      </c>
      <c r="TL75" s="34">
        <v>0.70147775094239906</v>
      </c>
      <c r="TM75" s="34">
        <v>0.70487631090321801</v>
      </c>
      <c r="TN75" s="34">
        <v>0.70813245950749104</v>
      </c>
      <c r="TO75" s="34">
        <v>0.71077172895153795</v>
      </c>
      <c r="TP75" s="34">
        <v>0.71235150819840198</v>
      </c>
      <c r="TQ75" s="34">
        <v>0.71301707017544702</v>
      </c>
      <c r="TR75" s="34">
        <v>0.71241074891062695</v>
      </c>
      <c r="TS75" s="34">
        <v>0.71009525096055992</v>
      </c>
      <c r="TT75" s="34">
        <v>0.70620807349414805</v>
      </c>
      <c r="TU75" s="34">
        <v>0.70135643004911108</v>
      </c>
      <c r="TV75" s="34">
        <v>0.695056061478728</v>
      </c>
      <c r="TW75" s="34">
        <v>0.68743636764858607</v>
      </c>
      <c r="TX75" s="34">
        <v>0.67991633500332005</v>
      </c>
      <c r="TY75" s="34">
        <v>0.67293765920080406</v>
      </c>
      <c r="TZ75" s="34">
        <v>0.66639932020736792</v>
      </c>
      <c r="UA75" s="34">
        <v>0.66008523032881994</v>
      </c>
      <c r="UB75" s="34">
        <v>0.65398974770932994</v>
      </c>
      <c r="UC75" s="34">
        <v>0.64832181936217192</v>
      </c>
      <c r="UD75" s="34">
        <v>0.64315971980676201</v>
      </c>
      <c r="UE75" s="34">
        <v>0.638732950439863</v>
      </c>
      <c r="UF75" s="34">
        <v>0.63544468113861097</v>
      </c>
      <c r="UG75" s="34">
        <v>0.63404072580237902</v>
      </c>
      <c r="UH75" s="34">
        <v>0.63420685173689695</v>
      </c>
      <c r="UI75" s="34">
        <v>0.63523817507365399</v>
      </c>
      <c r="UJ75" s="34">
        <v>0.63681206359868903</v>
      </c>
      <c r="UK75" s="34">
        <v>0.63803872307855802</v>
      </c>
      <c r="UL75" s="34">
        <v>0.63867289968182805</v>
      </c>
      <c r="UM75" s="34">
        <v>0.63856642292335897</v>
      </c>
      <c r="UN75" s="34">
        <v>0.637743513501281</v>
      </c>
      <c r="UO75" s="34">
        <v>0.636981650893229</v>
      </c>
      <c r="UP75" s="34">
        <v>0.63677337655156996</v>
      </c>
      <c r="UQ75" s="34">
        <v>0.63697459841401904</v>
      </c>
      <c r="UR75" s="34">
        <v>0.63733323561688404</v>
      </c>
      <c r="US75" s="34">
        <v>0.63749072122136297</v>
      </c>
      <c r="UT75" s="34">
        <v>0.63699011360846702</v>
      </c>
      <c r="UU75" s="34">
        <v>0.63565021807595901</v>
      </c>
      <c r="UV75" s="34">
        <v>0.63341157580632701</v>
      </c>
      <c r="UW75" s="34">
        <v>0.62986983950483499</v>
      </c>
      <c r="UX75" s="34">
        <v>0.62491521219211299</v>
      </c>
      <c r="UY75" s="34">
        <v>0.61923454679996703</v>
      </c>
      <c r="UZ75" s="34">
        <v>0.61355540690424804</v>
      </c>
      <c r="VA75" s="34">
        <v>0.60818073979159992</v>
      </c>
      <c r="VB75" s="34">
        <v>0.60312876559670503</v>
      </c>
      <c r="VC75" s="34">
        <v>0.59843669446082304</v>
      </c>
      <c r="VD75" s="34">
        <v>0.59455500480103507</v>
      </c>
      <c r="VE75" s="34">
        <v>0.59177051441551998</v>
      </c>
      <c r="VF75" s="34">
        <v>0.58966887815094804</v>
      </c>
      <c r="VG75" s="34">
        <v>0.58790499709241506</v>
      </c>
      <c r="VH75" s="34">
        <v>0.58642291649724998</v>
      </c>
      <c r="VI75" s="34">
        <v>0.58519544912294696</v>
      </c>
      <c r="VJ75" s="34">
        <v>0.58425822443772202</v>
      </c>
      <c r="VK75" s="34">
        <v>0.58364754005678399</v>
      </c>
      <c r="VL75" s="34">
        <v>0.58332045875830796</v>
      </c>
      <c r="VM75" s="34">
        <v>0.58330475251622405</v>
      </c>
      <c r="VN75" s="34">
        <v>0.58354026036331497</v>
      </c>
      <c r="VO75" s="34">
        <v>0.58392178924604499</v>
      </c>
      <c r="VP75" s="34">
        <v>0.584684949853713</v>
      </c>
      <c r="VQ75" s="34">
        <v>0.585869900568045</v>
      </c>
      <c r="VR75" s="34">
        <v>0.58760604393317206</v>
      </c>
      <c r="VS75" s="34">
        <v>0.59021611195758805</v>
      </c>
      <c r="VT75" s="34">
        <v>0.59350132238174702</v>
      </c>
      <c r="VU75" s="34">
        <v>0.59700433700871303</v>
      </c>
      <c r="VV75" s="34">
        <v>0.600367485681636</v>
      </c>
      <c r="VW75" s="34">
        <v>0.60347343462280201</v>
      </c>
      <c r="VX75" s="34">
        <v>0.606271168544254</v>
      </c>
      <c r="VY75" s="34">
        <v>0.60868291943766895</v>
      </c>
      <c r="VZ75" s="34">
        <v>0.61069790432784399</v>
      </c>
      <c r="WA75" s="34">
        <v>0.61230217892278704</v>
      </c>
      <c r="WB75" s="34">
        <v>0.61343863034076496</v>
      </c>
      <c r="WC75" s="34">
        <v>0.61399703127945704</v>
      </c>
      <c r="WD75" s="34">
        <v>0.61386631682372705</v>
      </c>
      <c r="WE75" s="34">
        <v>0.61291882598843006</v>
      </c>
      <c r="WF75" s="34">
        <v>0.61121456577047906</v>
      </c>
      <c r="WG75" s="34">
        <v>0.60910519170256694</v>
      </c>
      <c r="WH75" s="34">
        <v>0.606940283060595</v>
      </c>
      <c r="WI75" s="34">
        <v>0.60505018205309902</v>
      </c>
      <c r="WJ75" s="34">
        <v>0.60350749561152395</v>
      </c>
      <c r="WK75" s="34">
        <v>0.60211318936910496</v>
      </c>
      <c r="WL75" s="34">
        <v>0.60070569654730399</v>
      </c>
      <c r="WM75" s="34">
        <v>0.59919104145533197</v>
      </c>
      <c r="WN75" s="34">
        <v>0.59758912104221795</v>
      </c>
      <c r="WO75" s="34">
        <v>0.59593412728295503</v>
      </c>
      <c r="WP75" s="34">
        <v>0.59425246654689901</v>
      </c>
      <c r="WQ75" s="34">
        <v>0.59262779432837398</v>
      </c>
      <c r="WR75" s="34">
        <v>0.59123802558441907</v>
      </c>
      <c r="WS75" s="34">
        <v>0.59018841925536503</v>
      </c>
      <c r="WT75" s="34">
        <v>0.58943417733659498</v>
      </c>
      <c r="WU75" s="34">
        <v>0.58886387841006194</v>
      </c>
      <c r="WV75" s="34">
        <v>0.58844379813200998</v>
      </c>
      <c r="WW75" s="34">
        <v>0.58817838594490701</v>
      </c>
      <c r="WX75" s="34">
        <v>0.58801169773233897</v>
      </c>
      <c r="WY75" s="34">
        <v>0.587938136950373</v>
      </c>
      <c r="WZ75" s="34">
        <v>0.58795523004232597</v>
      </c>
      <c r="XA75" s="34">
        <v>0.58800271164043894</v>
      </c>
      <c r="XB75" s="34">
        <v>0.58805747767879801</v>
      </c>
      <c r="XC75" s="34">
        <v>0.58811299444606902</v>
      </c>
      <c r="XD75" s="34">
        <v>0.58810701964143097</v>
      </c>
      <c r="XE75" s="34">
        <v>0.58801679103455295</v>
      </c>
      <c r="XF75" s="34">
        <v>0.58782573109913006</v>
      </c>
      <c r="XG75" s="34">
        <v>0.58751474125277803</v>
      </c>
      <c r="XH75" t="s">
        <v>843</v>
      </c>
      <c r="XI75" t="s">
        <v>1300</v>
      </c>
      <c r="XJ75" s="34">
        <v>0.65273134265650901</v>
      </c>
      <c r="XK75" s="34">
        <v>0.65450673080569899</v>
      </c>
      <c r="XL75" s="34">
        <v>0.65576074630524805</v>
      </c>
      <c r="XM75" s="34">
        <v>0.65617075464448704</v>
      </c>
      <c r="XN75" s="34">
        <v>0.65563265331182707</v>
      </c>
      <c r="XO75" s="34">
        <v>0.654858414494082</v>
      </c>
      <c r="XP75" s="34">
        <v>0.65269274606094296</v>
      </c>
      <c r="XQ75" s="34">
        <v>0.6481494325355931</v>
      </c>
      <c r="XR75" s="34">
        <v>0.64291310287733905</v>
      </c>
      <c r="XS75" s="34">
        <v>0.63749638967865496</v>
      </c>
      <c r="XT75" s="34">
        <v>0.63110782685757694</v>
      </c>
      <c r="XU75" s="34">
        <v>0.624056573417203</v>
      </c>
      <c r="XV75" s="34">
        <v>0.61708431148909804</v>
      </c>
      <c r="XW75" s="34">
        <v>0.61028845497704298</v>
      </c>
      <c r="XX75" s="34">
        <v>0.60372538973488299</v>
      </c>
      <c r="XY75" s="34">
        <v>0.59762053574291996</v>
      </c>
      <c r="XZ75" s="34">
        <v>0.59208211033664393</v>
      </c>
      <c r="YA75" s="34">
        <v>0.58707287463424496</v>
      </c>
      <c r="YB75" s="34">
        <v>0.58289072012558996</v>
      </c>
      <c r="YC75" s="34">
        <v>0.579839783556238</v>
      </c>
      <c r="YD75" s="34">
        <v>0.577835378344421</v>
      </c>
      <c r="YE75" s="34">
        <v>0.57671076865538806</v>
      </c>
      <c r="YF75" s="34">
        <v>0.57697732777611899</v>
      </c>
      <c r="YG75" s="34">
        <v>0.57760915724617601</v>
      </c>
      <c r="YH75" s="34">
        <v>0.577397646275013</v>
      </c>
      <c r="YI75" s="34">
        <v>0.57711329200430195</v>
      </c>
      <c r="YJ75" s="34">
        <v>0.57697291942928108</v>
      </c>
      <c r="YK75" s="34">
        <v>0.57680418465951599</v>
      </c>
      <c r="YL75" s="34">
        <v>0.57661750932868794</v>
      </c>
      <c r="YM75" s="34">
        <v>0.576349310397681</v>
      </c>
      <c r="YN75" s="34">
        <v>0.57582731319812896</v>
      </c>
      <c r="YO75" s="34">
        <v>0.57490477441816501</v>
      </c>
      <c r="YP75" s="34">
        <v>0.57342177327733401</v>
      </c>
      <c r="YQ75" s="34">
        <v>0.57088855661065996</v>
      </c>
      <c r="YR75" s="34">
        <v>0.56708334416273998</v>
      </c>
      <c r="YS75" s="34">
        <v>0.56249213208086501</v>
      </c>
      <c r="YT75" s="34">
        <v>0.55772816427285699</v>
      </c>
      <c r="YU75" s="34">
        <v>0.55314607556509399</v>
      </c>
      <c r="YV75" s="34">
        <v>0.54876764809878498</v>
      </c>
      <c r="YW75" s="34">
        <v>0.54460441006112104</v>
      </c>
      <c r="YX75" s="34">
        <v>0.54112287019627092</v>
      </c>
      <c r="YY75" s="34">
        <v>0.53860136586750995</v>
      </c>
      <c r="YZ75" s="34">
        <v>0.53657926944561896</v>
      </c>
      <c r="ZA75" s="34">
        <v>0.53468985194589802</v>
      </c>
      <c r="ZB75" s="34">
        <v>0.53287693385801294</v>
      </c>
      <c r="ZC75" s="34">
        <v>0.53111646505229304</v>
      </c>
      <c r="ZD75" s="34">
        <v>0.52948704500953203</v>
      </c>
      <c r="ZE75" s="34">
        <v>0.52807047360743598</v>
      </c>
      <c r="ZF75" s="34">
        <v>0.52684799219480505</v>
      </c>
      <c r="ZG75" s="34">
        <v>0.52586510433734002</v>
      </c>
      <c r="ZH75" s="34">
        <v>0.52509462400277696</v>
      </c>
      <c r="ZI75" s="34">
        <v>0.52448848611314702</v>
      </c>
      <c r="ZJ75" s="34">
        <v>0.52431186473198099</v>
      </c>
      <c r="ZK75" s="34">
        <v>0.52464288036630302</v>
      </c>
      <c r="ZL75" s="34">
        <v>0.52564492922373995</v>
      </c>
      <c r="ZM75" s="34">
        <v>0.52765522639465101</v>
      </c>
      <c r="ZN75" s="34">
        <v>0.53048626951394706</v>
      </c>
      <c r="ZO75" s="34">
        <v>0.53368374469105706</v>
      </c>
      <c r="ZP75" s="34">
        <v>0.53690366340537798</v>
      </c>
      <c r="ZQ75" s="34">
        <v>0.54002763802382203</v>
      </c>
      <c r="ZR75" s="34">
        <v>0.54299747823645705</v>
      </c>
      <c r="ZS75" s="34">
        <v>0.54570447130858901</v>
      </c>
      <c r="ZT75" s="34">
        <v>0.54812136868461603</v>
      </c>
      <c r="ZU75" s="34">
        <v>0.55022401062191595</v>
      </c>
      <c r="ZV75" s="34">
        <v>0.55192925630615397</v>
      </c>
      <c r="ZW75" s="34">
        <v>0.55310318982372297</v>
      </c>
      <c r="ZX75" s="34">
        <v>0.55364050205195392</v>
      </c>
      <c r="ZY75" s="34">
        <v>0.55341731051572096</v>
      </c>
      <c r="ZZ75" s="34">
        <v>0.55242920302240295</v>
      </c>
      <c r="AAA75" s="34">
        <v>0.55102264221419905</v>
      </c>
      <c r="AAB75" s="34">
        <v>0.54956338135219707</v>
      </c>
      <c r="AAC75" s="34">
        <v>0.54835033398198496</v>
      </c>
      <c r="AAD75" s="34">
        <v>0.54741761100417796</v>
      </c>
      <c r="AAE75" s="34">
        <v>0.54655414870109098</v>
      </c>
      <c r="AAF75" s="34">
        <v>0.54557634921154696</v>
      </c>
      <c r="AAG75" s="34">
        <v>0.54438603577268896</v>
      </c>
      <c r="AAH75" s="34">
        <v>0.54302042361123593</v>
      </c>
      <c r="AAI75" s="34">
        <v>0.54151235813722098</v>
      </c>
      <c r="AAJ75" s="34">
        <v>0.53991041812761797</v>
      </c>
      <c r="AAK75" s="34">
        <v>0.53832921905450903</v>
      </c>
      <c r="AAL75" s="34">
        <v>0.53694858035363002</v>
      </c>
      <c r="AAM75" s="34">
        <v>0.53583650321237997</v>
      </c>
      <c r="AAN75" s="34">
        <v>0.53494678064577594</v>
      </c>
      <c r="AAO75" s="34">
        <v>0.53424916219318097</v>
      </c>
      <c r="AAP75" s="34">
        <v>0.53372500289778901</v>
      </c>
      <c r="AAQ75" s="34">
        <v>0.53335231514840298</v>
      </c>
      <c r="AAR75" s="34">
        <v>0.53313434066169696</v>
      </c>
      <c r="AAS75" s="34">
        <v>0.53307514977076997</v>
      </c>
      <c r="AAT75" s="34">
        <v>0.53308386088258397</v>
      </c>
      <c r="AAU75" s="34">
        <v>0.53312359621768002</v>
      </c>
      <c r="AAV75" s="34">
        <v>0.53320372319623999</v>
      </c>
      <c r="AAW75" s="34">
        <v>0.53326127276903301</v>
      </c>
      <c r="AAX75" s="34">
        <v>0.53326637851598102</v>
      </c>
      <c r="AAY75" s="34">
        <v>0.53321722381357806</v>
      </c>
      <c r="AAZ75" s="34">
        <v>0.53305739995120804</v>
      </c>
      <c r="ABA75" s="34">
        <v>0.532770633062429</v>
      </c>
      <c r="ABB75" s="34">
        <v>0.53238123383379998</v>
      </c>
      <c r="ABC75" s="34">
        <v>0.53186606731088093</v>
      </c>
      <c r="ABD75" s="34">
        <v>0.53122734830455198</v>
      </c>
      <c r="ABE75" s="34">
        <v>0.53045347096957496</v>
      </c>
      <c r="ABF75" s="34">
        <v>0.52954737579407896</v>
      </c>
      <c r="ABG75" t="s">
        <v>843</v>
      </c>
      <c r="ABH75" t="s">
        <v>843</v>
      </c>
      <c r="ABI75" t="s">
        <v>1300</v>
      </c>
      <c r="ABJ75" s="34">
        <v>0.63010143912235894</v>
      </c>
      <c r="ABK75" s="34">
        <v>0.63483204167707696</v>
      </c>
      <c r="ABL75" s="34">
        <v>0.63893019943993901</v>
      </c>
      <c r="ABM75" s="34">
        <v>0.64259361853427999</v>
      </c>
      <c r="ABN75" s="34">
        <v>0.64562037283114404</v>
      </c>
      <c r="ABO75" s="34">
        <v>0.6477124813705839</v>
      </c>
      <c r="ABP75" s="34">
        <v>0.64891703538588497</v>
      </c>
      <c r="ABQ75" s="34">
        <v>0.64919080205331303</v>
      </c>
      <c r="ABR75" s="34">
        <v>0.64819942182858692</v>
      </c>
      <c r="ABS75" s="34">
        <v>0.64626344934659197</v>
      </c>
      <c r="ABT75" s="34">
        <v>0.64438210605911295</v>
      </c>
      <c r="ABU75" s="34">
        <v>0.64169965860129807</v>
      </c>
      <c r="ABV75" s="34">
        <v>0.63742283191202898</v>
      </c>
      <c r="ABW75" s="34">
        <v>0.632830736258153</v>
      </c>
      <c r="ABX75" s="34">
        <v>0.62803057073798696</v>
      </c>
      <c r="ABY75" s="34">
        <v>0.62243462970472396</v>
      </c>
      <c r="ABZ75" s="34">
        <v>0.61623084598512801</v>
      </c>
      <c r="ACA75" s="34">
        <v>0.60987403745309798</v>
      </c>
      <c r="ACB75" s="34">
        <v>0.60385004907166295</v>
      </c>
      <c r="ACC75" s="34">
        <v>0.59821483056972002</v>
      </c>
      <c r="ACD75" s="34">
        <v>0.59308072151301405</v>
      </c>
      <c r="ACE75" s="34">
        <v>0.58870853227845099</v>
      </c>
      <c r="ACF75" s="34">
        <v>0.585342690565816</v>
      </c>
      <c r="ACG75" s="34">
        <v>0.58281877736642895</v>
      </c>
      <c r="ACH75" s="34">
        <v>0.58124185081428403</v>
      </c>
      <c r="ACI75" s="34">
        <v>0.58074555909558201</v>
      </c>
      <c r="ACJ75" s="34">
        <v>0.58086928981534403</v>
      </c>
      <c r="ACK75" s="34">
        <v>0.58153989616702095</v>
      </c>
      <c r="ACL75" s="34">
        <v>0.58233102599853093</v>
      </c>
      <c r="ACM75" s="34">
        <v>0.58270188405978995</v>
      </c>
      <c r="ACN75" s="34">
        <v>0.58295295138746095</v>
      </c>
      <c r="ACO75" s="34">
        <v>0.583263983600534</v>
      </c>
      <c r="ACP75" s="34">
        <v>0.58344729285090402</v>
      </c>
      <c r="ACQ75" s="34">
        <v>0.58351544126115096</v>
      </c>
      <c r="ACR75" s="34">
        <v>0.58340913918163206</v>
      </c>
      <c r="ACS75" s="34">
        <v>0.58296614790297707</v>
      </c>
      <c r="ACT75" s="34">
        <v>0.58205778504578598</v>
      </c>
      <c r="ACU75" s="34">
        <v>0.580545307287475</v>
      </c>
      <c r="ACV75" s="34">
        <v>0.57796807716530407</v>
      </c>
      <c r="ACW75" s="34">
        <v>0.57410990061626199</v>
      </c>
      <c r="ACX75" s="34">
        <v>0.569443237268349</v>
      </c>
      <c r="ACY75" s="34">
        <v>0.56458361395774603</v>
      </c>
      <c r="ACZ75" s="34">
        <v>0.55988764681869496</v>
      </c>
      <c r="ADA75" s="34">
        <v>0.55539284539358802</v>
      </c>
      <c r="ADB75" s="34">
        <v>0.55113250125799196</v>
      </c>
      <c r="ADC75" s="34">
        <v>0.54756356418340901</v>
      </c>
      <c r="ADD75" s="34">
        <v>0.54496182802133708</v>
      </c>
      <c r="ADE75" s="34">
        <v>0.54288751147630998</v>
      </c>
      <c r="ADF75" s="34">
        <v>0.54099651728977205</v>
      </c>
      <c r="ADG75" s="34">
        <v>0.53923579854251202</v>
      </c>
      <c r="ADH75" s="34">
        <v>0.53758412256788801</v>
      </c>
      <c r="ADI75" s="34">
        <v>0.53611012772883904</v>
      </c>
      <c r="ADJ75" s="34">
        <v>0.53489223114227402</v>
      </c>
      <c r="ADK75" s="34">
        <v>0.53391186655793199</v>
      </c>
      <c r="ADL75" s="34">
        <v>0.53320328373659398</v>
      </c>
      <c r="ADM75" s="34">
        <v>0.53273101570344306</v>
      </c>
      <c r="ADN75" s="34">
        <v>0.53244178351513805</v>
      </c>
      <c r="ADO75" s="34">
        <v>0.53259138631605407</v>
      </c>
      <c r="ADP75" s="34">
        <v>0.53324113009306795</v>
      </c>
      <c r="ADQ75" s="34">
        <v>0.53455344621774703</v>
      </c>
      <c r="ADR75" s="34">
        <v>0.53685550674942595</v>
      </c>
      <c r="ADS75" s="34">
        <v>0.53995023830037903</v>
      </c>
      <c r="ADT75" s="34">
        <v>0.54337669209766903</v>
      </c>
      <c r="ADU75" s="34">
        <v>0.54677978802322702</v>
      </c>
      <c r="ADV75" s="34">
        <v>0.55003181366398501</v>
      </c>
      <c r="ADW75" s="34">
        <v>0.553071739819879</v>
      </c>
      <c r="ADX75" s="34">
        <v>0.55578857831992701</v>
      </c>
      <c r="ADY75" s="34">
        <v>0.55815385944006801</v>
      </c>
      <c r="ADZ75" s="34">
        <v>0.56014339525472701</v>
      </c>
      <c r="AEA75" s="34">
        <v>0.56167590644709897</v>
      </c>
      <c r="AEB75" s="34">
        <v>0.56261926123611805</v>
      </c>
      <c r="AEC75" s="34">
        <v>0.56285426544150507</v>
      </c>
      <c r="AED75" s="34">
        <v>0.56225694651577396</v>
      </c>
      <c r="AEE75" s="34">
        <v>0.56086222126603902</v>
      </c>
      <c r="AEF75" s="34">
        <v>0.55902955853837299</v>
      </c>
      <c r="AEG75" s="34">
        <v>0.55711683471540296</v>
      </c>
      <c r="AEH75" s="34">
        <v>0.55544641775633796</v>
      </c>
      <c r="AEI75" s="34">
        <v>0.55407189591566597</v>
      </c>
      <c r="AEJ75" s="34">
        <v>0.552773479042308</v>
      </c>
      <c r="AEK75" s="34">
        <v>0.55139114018656399</v>
      </c>
      <c r="AEL75" s="34">
        <v>0.54984452353742497</v>
      </c>
      <c r="AEM75" s="34">
        <v>0.54815844101228794</v>
      </c>
      <c r="AEN75" s="34">
        <v>0.54638132389096594</v>
      </c>
      <c r="AEO75" s="34">
        <v>0.54456134472345297</v>
      </c>
      <c r="AEP75" s="34">
        <v>0.54279189738026501</v>
      </c>
      <c r="AEQ75" s="34">
        <v>0.54125199394541101</v>
      </c>
      <c r="AER75" s="34">
        <v>0.54001927871173105</v>
      </c>
      <c r="AES75" s="34">
        <v>0.53904344048073805</v>
      </c>
      <c r="AET75" s="34">
        <v>0.53827532643723397</v>
      </c>
      <c r="AEU75" s="34">
        <v>0.53769638185159496</v>
      </c>
      <c r="AEV75" s="34">
        <v>0.53729395780109601</v>
      </c>
      <c r="AEW75" s="34">
        <v>0.53705406999139793</v>
      </c>
      <c r="AEX75" s="34">
        <v>0.536982425451902</v>
      </c>
      <c r="AEY75" s="34">
        <v>0.53702390808816203</v>
      </c>
      <c r="AEZ75" s="34">
        <v>0.53713518411426397</v>
      </c>
      <c r="AFA75" s="34">
        <v>0.53730533630872601</v>
      </c>
      <c r="AFB75" s="34">
        <v>0.53749440196985698</v>
      </c>
      <c r="AFC75" s="34">
        <v>0.53766152598834505</v>
      </c>
      <c r="AFD75" s="34">
        <v>0.53777484206864001</v>
      </c>
      <c r="AFE75" s="34">
        <v>0.53778501821432001</v>
      </c>
      <c r="AFF75" s="34">
        <v>0.53768289592204499</v>
      </c>
      <c r="AFG75" t="s">
        <v>843</v>
      </c>
      <c r="AFH75" t="s">
        <v>843</v>
      </c>
      <c r="AFI75" s="34">
        <v>0.70034999999999992</v>
      </c>
      <c r="AFJ75" s="34">
        <v>0.69772999999999996</v>
      </c>
      <c r="AFK75" s="34">
        <v>0.70334999999999992</v>
      </c>
      <c r="AFL75" s="34">
        <v>0.70298000000000005</v>
      </c>
      <c r="AFM75" s="34">
        <v>0.69810000000000005</v>
      </c>
      <c r="AFN75" s="34">
        <v>0.69730999999999999</v>
      </c>
      <c r="AFO75" s="34">
        <v>0.70203000000000004</v>
      </c>
      <c r="AFP75" s="34">
        <v>0.70278999999999991</v>
      </c>
      <c r="AFQ75" s="34">
        <v>0.70528000000000002</v>
      </c>
      <c r="AFR75" s="34">
        <v>0.71584000000000003</v>
      </c>
      <c r="AFS75" s="34">
        <v>0.72882999999999998</v>
      </c>
      <c r="AFT75" s="34">
        <v>0.73531000000000002</v>
      </c>
      <c r="AFU75" s="34">
        <v>0.74002999999999997</v>
      </c>
      <c r="AFV75" s="34">
        <v>0.74995000000000001</v>
      </c>
      <c r="AFW75" s="34">
        <v>0.75873999999999997</v>
      </c>
      <c r="AFX75" s="34">
        <v>0.76566000000000001</v>
      </c>
      <c r="AFY75" s="34">
        <v>0.76749999999999996</v>
      </c>
      <c r="AFZ75" s="34">
        <v>0.76477000000000006</v>
      </c>
      <c r="AGA75" s="34">
        <v>0.76802999999999999</v>
      </c>
      <c r="AGB75" t="s">
        <v>843</v>
      </c>
      <c r="AGC75" t="s">
        <v>843</v>
      </c>
      <c r="AGD75" t="s">
        <v>843</v>
      </c>
      <c r="AGE75" t="s">
        <v>843</v>
      </c>
      <c r="AGF75" s="34">
        <v>4.25365986302495E-3</v>
      </c>
      <c r="AGG75" t="s">
        <v>843</v>
      </c>
      <c r="AGH75" t="s">
        <v>843</v>
      </c>
      <c r="AGI75" t="s">
        <v>843</v>
      </c>
      <c r="AGJ75" t="s">
        <v>843</v>
      </c>
      <c r="AGK75" t="s">
        <v>843</v>
      </c>
      <c r="AGL75" t="s">
        <v>843</v>
      </c>
      <c r="AGM75" t="s">
        <v>843</v>
      </c>
      <c r="AGN75" t="s">
        <v>843</v>
      </c>
      <c r="AGO75" s="34">
        <v>0.26200000000000001</v>
      </c>
      <c r="AGP75" s="34">
        <v>2020</v>
      </c>
      <c r="AGQ75" t="s">
        <v>832</v>
      </c>
      <c r="AGR75" t="s">
        <v>843</v>
      </c>
      <c r="AGS75" s="34">
        <v>0</v>
      </c>
      <c r="AGT75" s="34">
        <v>2020</v>
      </c>
      <c r="AGU75" t="s">
        <v>832</v>
      </c>
      <c r="AGV75" t="s">
        <v>843</v>
      </c>
      <c r="AGW75" s="34">
        <v>0</v>
      </c>
      <c r="AGX75" s="34">
        <v>2020</v>
      </c>
      <c r="AGY75" t="s">
        <v>832</v>
      </c>
      <c r="AGZ75" t="s">
        <v>843</v>
      </c>
      <c r="AHA75" s="34">
        <v>4.0000000000000001E-3</v>
      </c>
      <c r="AHB75" s="34">
        <v>2020</v>
      </c>
      <c r="AHC75" t="s">
        <v>832</v>
      </c>
      <c r="AHD75" t="s">
        <v>843</v>
      </c>
      <c r="AHE75" s="34">
        <v>8.5999999999999993E-2</v>
      </c>
      <c r="AHF75" s="34">
        <v>2020</v>
      </c>
      <c r="AHG75" t="s">
        <v>832</v>
      </c>
      <c r="AHH75" t="s">
        <v>843</v>
      </c>
      <c r="AHI75" t="s">
        <v>830</v>
      </c>
      <c r="AHJ75" s="34">
        <v>0.22156724333763123</v>
      </c>
      <c r="AHK75" s="34">
        <v>0.21981914341449738</v>
      </c>
      <c r="AHL75" s="34">
        <v>0.2153552770614624</v>
      </c>
      <c r="AHM75" s="34">
        <v>0.21630896627902985</v>
      </c>
      <c r="AHN75" s="34">
        <v>0.22690954804420471</v>
      </c>
      <c r="AHO75" t="s">
        <v>843</v>
      </c>
      <c r="AHP75" s="34">
        <v>0.27215385437011719</v>
      </c>
      <c r="AHQ75" s="34">
        <v>0.26607638597488403</v>
      </c>
      <c r="AHR75" s="34">
        <v>0.25841379165649414</v>
      </c>
      <c r="AHS75" s="34">
        <v>0.26006025075912476</v>
      </c>
      <c r="AHT75" s="34">
        <v>0.25533697009086609</v>
      </c>
      <c r="AHU75" t="s">
        <v>843</v>
      </c>
      <c r="AHV75" s="34">
        <v>0.27742365002632141</v>
      </c>
      <c r="AHW75" s="34">
        <v>0.26974377036094666</v>
      </c>
      <c r="AHX75" s="34">
        <v>0.26058706641197205</v>
      </c>
      <c r="AHY75" s="34">
        <v>0.2595289945602417</v>
      </c>
      <c r="AHZ75" s="34">
        <v>0.27067643404006958</v>
      </c>
      <c r="AIA75" t="s">
        <v>832</v>
      </c>
      <c r="AIB75" t="s">
        <v>843</v>
      </c>
      <c r="AIC75" s="34">
        <v>0.27704343199729919</v>
      </c>
      <c r="AID75" s="34">
        <v>0.26921370625495911</v>
      </c>
      <c r="AIE75" s="34">
        <v>0.25978147983551025</v>
      </c>
      <c r="AIF75" s="34">
        <v>0.25777077674865723</v>
      </c>
      <c r="AIG75" s="34">
        <v>0.262381911277771</v>
      </c>
      <c r="AIH75" t="s">
        <v>924</v>
      </c>
      <c r="AII75" t="s">
        <v>843</v>
      </c>
      <c r="AIJ75" s="34">
        <v>0.28598999977111816</v>
      </c>
      <c r="AIK75" s="34">
        <v>0.27838465571403503</v>
      </c>
      <c r="AIL75" s="34">
        <v>0.26711699366569519</v>
      </c>
      <c r="AIM75" s="34">
        <v>0.27036601305007935</v>
      </c>
      <c r="AIN75" s="34">
        <v>0.2760699987411499</v>
      </c>
      <c r="AIO75" t="s">
        <v>1607</v>
      </c>
      <c r="AIP75" s="34">
        <v>0.25708499550819397</v>
      </c>
      <c r="AIQ75" t="s">
        <v>843</v>
      </c>
      <c r="AIR75" s="34">
        <v>0.27809</v>
      </c>
      <c r="AIS75" s="34">
        <v>0.25331999999999999</v>
      </c>
      <c r="AIT75" s="34">
        <v>0.25129999999999997</v>
      </c>
      <c r="AIU75" s="34">
        <v>0.25175999999999998</v>
      </c>
      <c r="AIV75" s="34">
        <v>0.25384000000000001</v>
      </c>
      <c r="AIW75" s="34">
        <v>0.25420000000000004</v>
      </c>
      <c r="AIX75" t="s">
        <v>843</v>
      </c>
      <c r="AIY75" s="34">
        <v>-5.0099999999999997E-3</v>
      </c>
      <c r="AIZ75" s="34">
        <v>2.0289999999999999E-2</v>
      </c>
      <c r="AJA75" s="34">
        <v>3.4049999999999997E-2</v>
      </c>
      <c r="AJB75" s="34">
        <v>2.843E-2</v>
      </c>
      <c r="AJC75" s="34">
        <v>2.5099999999999997E-2</v>
      </c>
      <c r="AJD75" s="34">
        <v>2.511E-2</v>
      </c>
      <c r="AJE75" t="s">
        <v>843</v>
      </c>
      <c r="AJF75" s="34">
        <v>2.8712233528494835E-2</v>
      </c>
      <c r="AJG75" s="34">
        <v>2.7148809283971786E-2</v>
      </c>
      <c r="AJH75" s="34">
        <v>2.4480143561959267E-2</v>
      </c>
      <c r="AJI75" s="34">
        <v>3.7852976471185684E-2</v>
      </c>
      <c r="AJJ75" s="34">
        <v>2.9844958335161209E-2</v>
      </c>
      <c r="AJK75" t="s">
        <v>830</v>
      </c>
      <c r="AJL75" t="s">
        <v>843</v>
      </c>
      <c r="AJM75" t="s">
        <v>843</v>
      </c>
      <c r="AJN75" s="34">
        <v>2.4614661931991577E-2</v>
      </c>
      <c r="AJO75" s="34">
        <v>1.5096670016646385E-2</v>
      </c>
      <c r="AJP75" s="34">
        <v>2.1400643512606621E-2</v>
      </c>
      <c r="AJQ75" s="34">
        <v>1.2832467444241047E-2</v>
      </c>
      <c r="AJR75" s="34">
        <v>2.4311264976859093E-2</v>
      </c>
      <c r="AJS75" t="s">
        <v>832</v>
      </c>
      <c r="AJT75" t="s">
        <v>843</v>
      </c>
      <c r="AJU75" t="s">
        <v>843</v>
      </c>
      <c r="AJV75" t="s">
        <v>843</v>
      </c>
      <c r="AJW75" s="34">
        <v>2.6888802647590637E-2</v>
      </c>
      <c r="AJX75" s="34">
        <v>2.4282952770590782E-2</v>
      </c>
      <c r="AJY75" s="34">
        <v>2.2581325843930244E-2</v>
      </c>
      <c r="AJZ75" s="34">
        <v>3.6008987575769424E-2</v>
      </c>
      <c r="AKA75" s="34">
        <v>2.7641091495752335E-2</v>
      </c>
      <c r="AKB75" t="s">
        <v>830</v>
      </c>
      <c r="AKC75" t="s">
        <v>843</v>
      </c>
      <c r="AKD75" t="s">
        <v>843</v>
      </c>
      <c r="AKE75" t="s">
        <v>843</v>
      </c>
      <c r="AKF75" s="34">
        <v>2.3026160895824432E-2</v>
      </c>
      <c r="AKG75" s="34">
        <v>1.3641655445098877E-2</v>
      </c>
      <c r="AKH75" s="34">
        <v>2.125529944896698E-2</v>
      </c>
      <c r="AKI75" s="34">
        <v>1.4127232134342194E-2</v>
      </c>
      <c r="AKJ75" s="34">
        <v>2.2380761802196503E-2</v>
      </c>
      <c r="AKK75" t="s">
        <v>832</v>
      </c>
      <c r="AKL75" t="s">
        <v>843</v>
      </c>
      <c r="AKM75" s="34">
        <v>26590</v>
      </c>
      <c r="AKN75" t="s">
        <v>832</v>
      </c>
      <c r="AKO75" t="s">
        <v>843</v>
      </c>
      <c r="AKP75" s="34">
        <v>24390.123046875</v>
      </c>
      <c r="AKQ75" t="s">
        <v>830</v>
      </c>
      <c r="AKR75" t="s">
        <v>843</v>
      </c>
      <c r="AKS75" s="34">
        <v>20540.0540195707</v>
      </c>
      <c r="AKT75" t="s">
        <v>832</v>
      </c>
      <c r="AKU75" t="s">
        <v>843</v>
      </c>
      <c r="AKV75" s="34">
        <v>27638.373275628801</v>
      </c>
      <c r="AKW75" t="s">
        <v>832</v>
      </c>
      <c r="AKX75" t="s">
        <v>843</v>
      </c>
      <c r="AKY75" s="34">
        <v>0.20003007352352142</v>
      </c>
      <c r="AKZ75" s="34">
        <v>0.2069249302148819</v>
      </c>
      <c r="ALA75" s="34">
        <v>0.20958936214447021</v>
      </c>
      <c r="ALB75" s="34">
        <v>0.21998520195484161</v>
      </c>
      <c r="ALC75" s="34">
        <v>0.21757708489894867</v>
      </c>
      <c r="ALD75" t="s">
        <v>830</v>
      </c>
      <c r="ALE75" t="s">
        <v>843</v>
      </c>
      <c r="ALF75" t="s">
        <v>843</v>
      </c>
      <c r="ALG75" t="s">
        <v>843</v>
      </c>
      <c r="ALH75" s="34">
        <v>0.25718662142753601</v>
      </c>
      <c r="ALI75" s="34">
        <v>0.25867164134979248</v>
      </c>
      <c r="ALJ75" s="34">
        <v>0.25749745965003967</v>
      </c>
      <c r="ALK75" s="34">
        <v>0.26838779449462891</v>
      </c>
      <c r="ALL75" s="34">
        <v>0.27423247694969177</v>
      </c>
      <c r="ALM75" t="s">
        <v>832</v>
      </c>
    </row>
    <row r="76" spans="1:1001">
      <c r="A76" t="s">
        <v>423</v>
      </c>
      <c r="B76" t="s">
        <v>1610</v>
      </c>
      <c r="C76" t="s">
        <v>257</v>
      </c>
      <c r="D76" s="34">
        <v>3.6995869129896164E-2</v>
      </c>
      <c r="E76" t="s">
        <v>432</v>
      </c>
      <c r="F76" s="34">
        <v>3.9752647280693054E-2</v>
      </c>
      <c r="G76" t="s">
        <v>1464</v>
      </c>
      <c r="H76" s="34">
        <v>3.552396222949028E-2</v>
      </c>
      <c r="I76" t="s">
        <v>1294</v>
      </c>
      <c r="J76" s="34">
        <v>5.4266475141048431E-2</v>
      </c>
      <c r="K76" t="s">
        <v>1521</v>
      </c>
      <c r="L76" s="34"/>
      <c r="M76" t="s">
        <v>432</v>
      </c>
      <c r="N76" s="34">
        <v>0.50368613004684448</v>
      </c>
      <c r="O76" s="34">
        <v>0.75377088785171509</v>
      </c>
      <c r="P76" t="s">
        <v>432</v>
      </c>
      <c r="Q76" s="34">
        <v>0.50368613004684448</v>
      </c>
      <c r="R76" t="s">
        <v>432</v>
      </c>
      <c r="S76" s="34"/>
      <c r="T76" t="s">
        <v>1459</v>
      </c>
      <c r="U76" s="34">
        <v>0.49803876876831055</v>
      </c>
      <c r="V76" t="s">
        <v>432</v>
      </c>
      <c r="W76" t="s">
        <v>843</v>
      </c>
      <c r="X76" t="s">
        <v>1464</v>
      </c>
      <c r="Y76" s="34">
        <v>0.4777924120426178</v>
      </c>
      <c r="Z76" s="34">
        <v>0.74095445871353149</v>
      </c>
      <c r="AA76" t="s">
        <v>1464</v>
      </c>
      <c r="AB76" s="34">
        <v>0.4777924120426178</v>
      </c>
      <c r="AC76" t="s">
        <v>1464</v>
      </c>
      <c r="AD76" s="34"/>
      <c r="AE76" t="s">
        <v>1459</v>
      </c>
      <c r="AF76" s="34">
        <v>0.48516517877578735</v>
      </c>
      <c r="AG76" t="s">
        <v>1464</v>
      </c>
      <c r="AH76" t="s">
        <v>843</v>
      </c>
      <c r="AI76" t="s">
        <v>1294</v>
      </c>
      <c r="AJ76" s="34">
        <v>0.33191898465156555</v>
      </c>
      <c r="AK76" s="34">
        <v>0.57803040742874146</v>
      </c>
      <c r="AL76" t="s">
        <v>1294</v>
      </c>
      <c r="AM76" s="34">
        <v>0.33191898465156555</v>
      </c>
      <c r="AN76" t="s">
        <v>1294</v>
      </c>
      <c r="AO76" s="34"/>
      <c r="AP76" t="s">
        <v>1459</v>
      </c>
      <c r="AQ76" s="34">
        <v>0.31380417943000793</v>
      </c>
      <c r="AR76" t="s">
        <v>1294</v>
      </c>
      <c r="AS76" t="s">
        <v>843</v>
      </c>
      <c r="AT76" t="s">
        <v>1521</v>
      </c>
      <c r="AU76" s="34">
        <v>0.33409875631332397</v>
      </c>
      <c r="AV76" s="34">
        <v>0.5803183913230896</v>
      </c>
      <c r="AW76" t="s">
        <v>1521</v>
      </c>
      <c r="AX76" s="34">
        <v>0.33409875631332397</v>
      </c>
      <c r="AY76" t="s">
        <v>1521</v>
      </c>
      <c r="AZ76" s="34"/>
      <c r="BA76" t="s">
        <v>1459</v>
      </c>
      <c r="BB76" s="34">
        <v>0.27428233623504639</v>
      </c>
      <c r="BC76" t="s">
        <v>1521</v>
      </c>
      <c r="BD76" t="s">
        <v>843</v>
      </c>
      <c r="BE76" s="34">
        <v>0.51906873022884181</v>
      </c>
      <c r="BF76" t="s">
        <v>1594</v>
      </c>
      <c r="BG76" t="s">
        <v>843</v>
      </c>
      <c r="BH76" t="s">
        <v>432</v>
      </c>
      <c r="BI76" s="34">
        <v>1.3218212127685547</v>
      </c>
      <c r="BJ76" t="s">
        <v>819</v>
      </c>
      <c r="BK76" s="34">
        <v>2.5105667114257813</v>
      </c>
      <c r="BL76" t="s">
        <v>1294</v>
      </c>
      <c r="BM76" s="34">
        <v>2.4358973503112793</v>
      </c>
      <c r="BN76" t="s">
        <v>1521</v>
      </c>
      <c r="BO76" s="34">
        <v>2.0298616886138916</v>
      </c>
      <c r="BP76" t="s">
        <v>843</v>
      </c>
      <c r="BQ76" s="34">
        <v>1.6474521160125732</v>
      </c>
      <c r="BR76" t="s">
        <v>830</v>
      </c>
      <c r="BS76" s="34"/>
      <c r="BT76" t="s">
        <v>843</v>
      </c>
      <c r="BU76" s="34">
        <v>2.0552670955657959</v>
      </c>
      <c r="BV76" t="s">
        <v>1564</v>
      </c>
      <c r="BW76" t="s">
        <v>843</v>
      </c>
      <c r="BX76" s="34">
        <v>1.33388352394104</v>
      </c>
      <c r="BY76" t="s">
        <v>924</v>
      </c>
      <c r="BZ76" t="s">
        <v>843</v>
      </c>
      <c r="CA76" t="s">
        <v>432</v>
      </c>
      <c r="CB76" s="34">
        <v>1.181220356374979E-2</v>
      </c>
      <c r="CC76" s="34">
        <v>1.0318221524357796E-2</v>
      </c>
      <c r="CD76" s="34">
        <v>7.9327132552862167E-3</v>
      </c>
      <c r="CE76" s="34">
        <v>6.8153375759720802E-3</v>
      </c>
      <c r="CF76" s="34">
        <v>6.8153110332787037E-3</v>
      </c>
      <c r="CG76" t="s">
        <v>843</v>
      </c>
      <c r="CH76" t="s">
        <v>819</v>
      </c>
      <c r="CI76" s="34">
        <v>9.1165993362665176E-3</v>
      </c>
      <c r="CJ76" s="34">
        <v>8.4322709590196609E-3</v>
      </c>
      <c r="CK76" s="34">
        <v>8.7420027703046799E-3</v>
      </c>
      <c r="CL76" s="34">
        <v>1.0510380379855633E-2</v>
      </c>
      <c r="CM76" s="34">
        <v>1.1394614353775978E-2</v>
      </c>
      <c r="CN76" t="s">
        <v>843</v>
      </c>
      <c r="CO76" t="s">
        <v>1294</v>
      </c>
      <c r="CP76" s="34">
        <v>9.1503448784351349E-3</v>
      </c>
      <c r="CQ76" s="34">
        <v>9.0367263182997704E-3</v>
      </c>
      <c r="CR76" s="34">
        <v>1.0068275034427643E-2</v>
      </c>
      <c r="CS76" s="34">
        <v>1.1394552886486053E-2</v>
      </c>
      <c r="CT76" s="34">
        <v>1.1394503526389599E-2</v>
      </c>
      <c r="CU76" t="s">
        <v>843</v>
      </c>
      <c r="CV76" t="s">
        <v>1521</v>
      </c>
      <c r="CW76" s="34">
        <v>9.172842837870121E-3</v>
      </c>
      <c r="CX76" s="34">
        <v>9.6261873841285706E-3</v>
      </c>
      <c r="CY76" s="34">
        <v>1.095246896147728E-2</v>
      </c>
      <c r="CZ76" s="34">
        <v>1.1394557543098927E-2</v>
      </c>
      <c r="DA76" s="34">
        <v>1.1394583620131016E-2</v>
      </c>
      <c r="DB76" t="s">
        <v>843</v>
      </c>
      <c r="DC76" s="34">
        <v>2.1544599533081055</v>
      </c>
      <c r="DD76" s="34">
        <v>2.5712349414825439</v>
      </c>
      <c r="DE76" s="34">
        <v>2.8627579212188721</v>
      </c>
      <c r="DF76" s="34">
        <v>3.1229679584503174</v>
      </c>
      <c r="DG76" s="34">
        <v>3.515146017074585</v>
      </c>
      <c r="DH76" t="s">
        <v>1464</v>
      </c>
      <c r="DI76" t="s">
        <v>843</v>
      </c>
      <c r="DJ76" s="34">
        <v>2.4045250415802002</v>
      </c>
      <c r="DK76" s="34">
        <v>2.7586739063262939</v>
      </c>
      <c r="DL76" s="34">
        <v>3.0188839435577393</v>
      </c>
      <c r="DM76" s="34">
        <v>3.3450779914855957</v>
      </c>
      <c r="DN76" s="34">
        <v>3.7702479362487793</v>
      </c>
      <c r="DO76" t="s">
        <v>1294</v>
      </c>
      <c r="DP76" t="s">
        <v>843</v>
      </c>
      <c r="DQ76" s="34">
        <v>3.9403162002563477</v>
      </c>
      <c r="DR76" t="s">
        <v>1521</v>
      </c>
      <c r="DS76" t="s">
        <v>843</v>
      </c>
      <c r="DT76" t="s">
        <v>843</v>
      </c>
      <c r="DU76" s="34"/>
      <c r="DV76" t="s">
        <v>1460</v>
      </c>
      <c r="DW76" t="s">
        <v>843</v>
      </c>
      <c r="DX76" t="s">
        <v>843</v>
      </c>
      <c r="DY76" t="s">
        <v>432</v>
      </c>
      <c r="DZ76" s="34">
        <v>2.6351143606007099E-3</v>
      </c>
      <c r="EA76" s="34">
        <v>6.7268130369484425E-3</v>
      </c>
      <c r="EB76" s="34">
        <v>5.6619872339069843E-3</v>
      </c>
      <c r="EC76" s="34">
        <v>1.3279145583510399E-2</v>
      </c>
      <c r="ED76" s="34">
        <v>1.4848754741251469E-2</v>
      </c>
      <c r="EE76" t="s">
        <v>843</v>
      </c>
      <c r="EF76" t="s">
        <v>819</v>
      </c>
      <c r="EG76" s="34">
        <v>9.1764107346534729E-3</v>
      </c>
      <c r="EH76" s="34">
        <v>5.4244231432676315E-3</v>
      </c>
      <c r="EI76" s="34">
        <v>1.6071369871497154E-2</v>
      </c>
      <c r="EJ76" s="34">
        <v>1.9733749330043793E-2</v>
      </c>
      <c r="EK76" s="34">
        <v>4.4585634022951126E-2</v>
      </c>
      <c r="EL76" t="s">
        <v>843</v>
      </c>
      <c r="EM76" t="s">
        <v>1294</v>
      </c>
      <c r="EN76" s="34">
        <v>3.5167592577636242E-3</v>
      </c>
      <c r="EO76" s="34">
        <v>9.8809702321887016E-3</v>
      </c>
      <c r="EP76" s="34">
        <v>1.5103790909051895E-2</v>
      </c>
      <c r="EQ76" s="34">
        <v>2.5604585185647011E-2</v>
      </c>
      <c r="ER76" s="34">
        <v>1.183557603508234E-2</v>
      </c>
      <c r="ES76" t="s">
        <v>843</v>
      </c>
      <c r="ET76" t="s">
        <v>1521</v>
      </c>
      <c r="EU76" s="34">
        <v>1.2041427195072174E-2</v>
      </c>
      <c r="EV76" s="34">
        <v>1.9865706562995911E-2</v>
      </c>
      <c r="EW76" s="34">
        <v>2.4637650698423386E-2</v>
      </c>
      <c r="EX76" s="34">
        <v>-1.3608088484033942E-3</v>
      </c>
      <c r="EY76" s="34">
        <v>-1.7577692866325378E-2</v>
      </c>
      <c r="EZ76" t="s">
        <v>843</v>
      </c>
      <c r="FA76" t="s">
        <v>1594</v>
      </c>
      <c r="FB76" s="34">
        <v>4.7752251848578453E-3</v>
      </c>
      <c r="FC76" s="34">
        <v>8.0687813460826874E-3</v>
      </c>
      <c r="FD76" s="34">
        <v>1.6127422451972961E-2</v>
      </c>
      <c r="FE76" s="34">
        <v>1.224422943778336E-3</v>
      </c>
      <c r="FF76" s="34">
        <v>-2.0658349618315697E-2</v>
      </c>
      <c r="FG76" t="s">
        <v>843</v>
      </c>
      <c r="FH76" s="34"/>
      <c r="FI76" s="34"/>
      <c r="FJ76" s="34"/>
      <c r="FK76" s="34"/>
      <c r="FL76" s="34"/>
      <c r="FM76" t="s">
        <v>843</v>
      </c>
      <c r="FN76" t="s">
        <v>843</v>
      </c>
      <c r="FO76" s="34">
        <v>0.66165999999999991</v>
      </c>
      <c r="FP76" t="s">
        <v>1462</v>
      </c>
      <c r="FQ76" t="s">
        <v>843</v>
      </c>
      <c r="FR76" t="s">
        <v>843</v>
      </c>
      <c r="FS76" s="34">
        <v>0.73754999999999993</v>
      </c>
      <c r="FT76" t="s">
        <v>1462</v>
      </c>
      <c r="FU76" t="s">
        <v>843</v>
      </c>
      <c r="FV76" t="s">
        <v>843</v>
      </c>
      <c r="FW76" s="34">
        <v>0.58384000000000003</v>
      </c>
      <c r="FX76" t="s">
        <v>1462</v>
      </c>
      <c r="FY76" t="s">
        <v>843</v>
      </c>
      <c r="FZ76" s="34">
        <v>8.3866333588957787E-3</v>
      </c>
      <c r="GA76" s="34">
        <v>7.9726018011569977E-3</v>
      </c>
      <c r="GB76" s="34">
        <v>1.1923449346795678E-3</v>
      </c>
      <c r="GC76" s="34">
        <v>-1.8777936697006226E-2</v>
      </c>
      <c r="GD76" s="34">
        <v>-2.7456717565655708E-2</v>
      </c>
      <c r="GE76" t="s">
        <v>830</v>
      </c>
      <c r="GF76" t="s">
        <v>843</v>
      </c>
      <c r="GG76" s="34">
        <v>3.6876101512461901E-3</v>
      </c>
      <c r="GH76" s="34">
        <v>3.6876101512461901E-3</v>
      </c>
      <c r="GI76" s="34">
        <v>-2.1689971908926964E-3</v>
      </c>
      <c r="GJ76" s="34">
        <v>-1.8897240981459618E-2</v>
      </c>
      <c r="GK76" s="34">
        <v>-2.251855842769146E-2</v>
      </c>
      <c r="GL76" t="s">
        <v>832</v>
      </c>
      <c r="GM76" t="s">
        <v>843</v>
      </c>
      <c r="GN76" s="34">
        <v>0.33108493685722351</v>
      </c>
      <c r="GO76" t="s">
        <v>832</v>
      </c>
      <c r="GP76" t="s">
        <v>843</v>
      </c>
      <c r="GQ76" t="s">
        <v>843</v>
      </c>
      <c r="GR76" s="34">
        <v>1.2173411436378956E-2</v>
      </c>
      <c r="GS76" s="34">
        <v>1.2099764309823513E-2</v>
      </c>
      <c r="GT76" s="34">
        <v>1.1218307539820671E-2</v>
      </c>
      <c r="GU76" s="34">
        <v>1.3213641941547394E-2</v>
      </c>
      <c r="GV76" s="34">
        <v>1.4171998016536236E-2</v>
      </c>
      <c r="GW76" t="s">
        <v>832</v>
      </c>
      <c r="GX76" t="s">
        <v>843</v>
      </c>
      <c r="GY76" t="s">
        <v>843</v>
      </c>
      <c r="GZ76" t="s">
        <v>843</v>
      </c>
      <c r="HA76" t="s">
        <v>843</v>
      </c>
      <c r="HB76" t="s">
        <v>843</v>
      </c>
      <c r="HC76" t="s">
        <v>843</v>
      </c>
      <c r="HD76" t="s">
        <v>843</v>
      </c>
      <c r="HE76" t="s">
        <v>843</v>
      </c>
      <c r="HF76" t="s">
        <v>843</v>
      </c>
      <c r="HG76" t="s">
        <v>843</v>
      </c>
      <c r="HH76" s="34">
        <v>16799670</v>
      </c>
      <c r="HI76" s="34">
        <v>17245468</v>
      </c>
      <c r="HJ76" s="34">
        <v>17683897</v>
      </c>
      <c r="HK76" s="34">
        <v>18116451</v>
      </c>
      <c r="HL76" s="34">
        <v>18544903</v>
      </c>
      <c r="HM76" s="34">
        <v>18970215</v>
      </c>
      <c r="HN76" s="34">
        <v>19394057</v>
      </c>
      <c r="HO76" s="34">
        <v>19817700</v>
      </c>
      <c r="HP76" s="34">
        <v>20244449</v>
      </c>
      <c r="HQ76" s="34">
        <v>20677762</v>
      </c>
      <c r="HR76" s="34">
        <v>21120042</v>
      </c>
      <c r="HS76" s="34">
        <v>21562914</v>
      </c>
      <c r="HT76" s="34">
        <v>22010712</v>
      </c>
      <c r="HU76" s="34">
        <v>22469268</v>
      </c>
      <c r="HV76" s="34">
        <v>22995555</v>
      </c>
      <c r="HW76" s="34">
        <v>23596741</v>
      </c>
      <c r="HX76" s="34">
        <v>24213622</v>
      </c>
      <c r="HY76" s="34">
        <v>24848016</v>
      </c>
      <c r="HZ76" s="34">
        <v>25493988</v>
      </c>
      <c r="IA76" s="34">
        <v>26147551</v>
      </c>
      <c r="IB76" s="34">
        <v>26811790</v>
      </c>
      <c r="IC76" s="34">
        <v>27478249</v>
      </c>
      <c r="ID76" s="34">
        <v>28160542</v>
      </c>
      <c r="IE76" s="34">
        <v>28873034</v>
      </c>
      <c r="IF76" s="34">
        <v>29603302</v>
      </c>
      <c r="IG76" s="34">
        <v>30344181</v>
      </c>
      <c r="IH76" s="34">
        <v>31095448</v>
      </c>
      <c r="II76" s="34">
        <v>31857148</v>
      </c>
      <c r="IJ76" s="34">
        <v>32630380</v>
      </c>
      <c r="IK76" s="34">
        <v>33415862</v>
      </c>
      <c r="IL76" s="34">
        <v>34211272</v>
      </c>
      <c r="IM76" s="34">
        <v>35016385</v>
      </c>
      <c r="IN76" s="34">
        <v>35831986</v>
      </c>
      <c r="IO76" s="34">
        <v>36657338</v>
      </c>
      <c r="IP76" s="34">
        <v>37489206</v>
      </c>
      <c r="IQ76" s="34">
        <v>38326368</v>
      </c>
      <c r="IR76" s="34">
        <v>39169609</v>
      </c>
      <c r="IS76" s="34">
        <v>40018237</v>
      </c>
      <c r="IT76" s="34">
        <v>40870342</v>
      </c>
      <c r="IU76" s="34">
        <v>41725787</v>
      </c>
      <c r="IV76" s="34">
        <v>42586279</v>
      </c>
      <c r="IW76" s="34">
        <v>43451200</v>
      </c>
      <c r="IX76" s="34">
        <v>44319052</v>
      </c>
      <c r="IY76" s="34">
        <v>45190221</v>
      </c>
      <c r="IZ76" s="34">
        <v>46065287</v>
      </c>
      <c r="JA76" s="34">
        <v>46942511</v>
      </c>
      <c r="JB76" s="34">
        <v>47821216</v>
      </c>
      <c r="JC76" s="34">
        <v>48702637</v>
      </c>
      <c r="JD76" s="34">
        <v>49586273</v>
      </c>
      <c r="JE76" s="34">
        <v>50470989</v>
      </c>
      <c r="JF76" s="34">
        <v>51358243</v>
      </c>
      <c r="JG76" s="34">
        <v>52248891</v>
      </c>
      <c r="JH76" s="34">
        <v>53141507</v>
      </c>
      <c r="JI76" s="34">
        <v>54034627</v>
      </c>
      <c r="JJ76" s="34">
        <v>54927615</v>
      </c>
      <c r="JK76" s="34">
        <v>55819298</v>
      </c>
      <c r="JL76" s="34">
        <v>56712299</v>
      </c>
      <c r="JM76" s="34">
        <v>57609478</v>
      </c>
      <c r="JN76" s="34">
        <v>58503986</v>
      </c>
      <c r="JO76" s="34">
        <v>59392853</v>
      </c>
      <c r="JP76" s="34">
        <v>60281431</v>
      </c>
      <c r="JQ76" s="34">
        <v>61167092</v>
      </c>
      <c r="JR76" s="34">
        <v>62044772</v>
      </c>
      <c r="JS76" s="34">
        <v>62916412</v>
      </c>
      <c r="JT76" s="34">
        <v>63785630</v>
      </c>
      <c r="JU76" s="34">
        <v>64650950</v>
      </c>
      <c r="JV76" s="34">
        <v>65510355</v>
      </c>
      <c r="JW76" s="34">
        <v>66365674</v>
      </c>
      <c r="JX76" s="34">
        <v>67214374</v>
      </c>
      <c r="JY76" s="34">
        <v>68055273</v>
      </c>
      <c r="JZ76" s="34">
        <v>68889033</v>
      </c>
      <c r="KA76" s="34">
        <v>69716249</v>
      </c>
      <c r="KB76" s="34">
        <v>70538865</v>
      </c>
      <c r="KC76" s="34">
        <v>71354341</v>
      </c>
      <c r="KD76" s="34">
        <v>72161438</v>
      </c>
      <c r="KE76" s="34">
        <v>72957337</v>
      </c>
      <c r="KF76" s="34">
        <v>73743598</v>
      </c>
      <c r="KG76" s="34">
        <v>74522458</v>
      </c>
      <c r="KH76" s="34">
        <v>75292134</v>
      </c>
      <c r="KI76" s="34">
        <v>76050685</v>
      </c>
      <c r="KJ76" s="34">
        <v>76798273</v>
      </c>
      <c r="KK76" s="34">
        <v>77536455</v>
      </c>
      <c r="KL76" s="34">
        <v>78264697</v>
      </c>
      <c r="KM76" s="34">
        <v>78981659</v>
      </c>
      <c r="KN76" s="34">
        <v>79686113</v>
      </c>
      <c r="KO76" s="34">
        <v>80377168</v>
      </c>
      <c r="KP76" s="34">
        <v>81056327</v>
      </c>
      <c r="KQ76" s="34">
        <v>81724013</v>
      </c>
      <c r="KR76" s="34">
        <v>82379928</v>
      </c>
      <c r="KS76" s="34">
        <v>83023967</v>
      </c>
      <c r="KT76" s="34">
        <v>83657777</v>
      </c>
      <c r="KU76" s="34">
        <v>84279088</v>
      </c>
      <c r="KV76" s="34">
        <v>84889584</v>
      </c>
      <c r="KW76" s="34">
        <v>85489117</v>
      </c>
      <c r="KX76" s="34">
        <v>86075675</v>
      </c>
      <c r="KY76" s="34">
        <v>86654229</v>
      </c>
      <c r="KZ76" s="34">
        <v>87222626</v>
      </c>
      <c r="LA76" s="34">
        <v>87778014</v>
      </c>
      <c r="LB76" s="34">
        <v>88322000</v>
      </c>
      <c r="LC76" s="34">
        <v>88852932</v>
      </c>
      <c r="LD76" s="34">
        <v>89366995</v>
      </c>
      <c r="LE76" t="s">
        <v>843</v>
      </c>
      <c r="LF76" t="s">
        <v>843</v>
      </c>
      <c r="LG76" t="s">
        <v>843</v>
      </c>
      <c r="LH76" s="34">
        <v>2.7382509782910347E-2</v>
      </c>
      <c r="LI76" s="34">
        <v>2.6190141215920448E-2</v>
      </c>
      <c r="LJ76" s="34">
        <v>2.51050665974617E-2</v>
      </c>
      <c r="LK76" s="34">
        <v>2.4165969341993332E-2</v>
      </c>
      <c r="LL76" s="34">
        <v>2.3374559357762337E-2</v>
      </c>
      <c r="LM76" s="34">
        <v>2.2675137966871262E-2</v>
      </c>
      <c r="LN76" s="34">
        <v>2.2096561267971992E-2</v>
      </c>
      <c r="LO76" s="34">
        <v>2.1608799695968628E-2</v>
      </c>
      <c r="LP76" s="34">
        <v>2.1305155009031296E-2</v>
      </c>
      <c r="LQ76" s="34">
        <v>2.1178191527724266E-2</v>
      </c>
      <c r="LR76" s="34">
        <v>2.1163623780012131E-2</v>
      </c>
      <c r="LS76" s="34">
        <v>2.0752446725964546E-2</v>
      </c>
      <c r="LT76" s="34">
        <v>2.0554348826408386E-2</v>
      </c>
      <c r="LU76" s="34">
        <v>2.0619265735149384E-2</v>
      </c>
      <c r="LV76" s="34">
        <v>2.315242774784565E-2</v>
      </c>
      <c r="LW76" s="34">
        <v>2.5807673111557961E-2</v>
      </c>
      <c r="LX76" s="34">
        <v>2.5806758552789688E-2</v>
      </c>
      <c r="LY76" s="34">
        <v>2.5862542912364006E-2</v>
      </c>
      <c r="LZ76" s="34">
        <v>2.5664748623967171E-2</v>
      </c>
      <c r="MA76" s="34">
        <v>2.5312874466180801E-2</v>
      </c>
      <c r="MB76" s="34">
        <v>2.5086181238293648E-2</v>
      </c>
      <c r="MC76" s="34">
        <v>2.4553030729293823E-2</v>
      </c>
      <c r="MD76" s="34">
        <v>2.4527031928300858E-2</v>
      </c>
      <c r="ME76" s="34">
        <v>2.4986302480101585E-2</v>
      </c>
      <c r="MF76" s="34">
        <v>2.4977829307317734E-2</v>
      </c>
      <c r="MG76" s="34">
        <v>2.4718860164284706E-2</v>
      </c>
      <c r="MH76" s="34">
        <v>2.4456672370433807E-2</v>
      </c>
      <c r="MI76" s="34">
        <v>2.420034259557724E-2</v>
      </c>
      <c r="MJ76" s="34">
        <v>2.398197166621685E-2</v>
      </c>
      <c r="MK76" s="34">
        <v>2.3786941543221474E-2</v>
      </c>
      <c r="ML76" s="34">
        <v>2.3524483665823936E-2</v>
      </c>
      <c r="MM76" s="34">
        <v>2.3260913789272308E-2</v>
      </c>
      <c r="MN76" s="34">
        <v>2.3024862632155418E-2</v>
      </c>
      <c r="MO76" s="34">
        <v>2.2772667929530144E-2</v>
      </c>
      <c r="MP76" s="34">
        <v>2.2439425811171532E-2</v>
      </c>
      <c r="MQ76" s="34">
        <v>2.2085066884756088E-2</v>
      </c>
      <c r="MR76" s="34">
        <v>2.1763047203421593E-2</v>
      </c>
      <c r="MS76" s="34">
        <v>2.1434109658002853E-2</v>
      </c>
      <c r="MT76" s="34">
        <v>2.1069390699267387E-2</v>
      </c>
      <c r="MU76" s="34">
        <v>2.0714664831757545E-2</v>
      </c>
      <c r="MV76" s="34">
        <v>2.0412780344486237E-2</v>
      </c>
      <c r="MW76" s="34">
        <v>2.0106356590986252E-2</v>
      </c>
      <c r="MX76" s="34">
        <v>1.9776182249188423E-2</v>
      </c>
      <c r="MY76" s="34">
        <v>1.9466061145067215E-2</v>
      </c>
      <c r="MZ76" s="34">
        <v>1.9178958609700203E-2</v>
      </c>
      <c r="NA76" s="34">
        <v>1.8864009529352188E-2</v>
      </c>
      <c r="NB76" s="34">
        <v>1.8545707687735558E-2</v>
      </c>
      <c r="NC76" s="34">
        <v>1.8263785168528557E-2</v>
      </c>
      <c r="ND76" s="34">
        <v>1.7980864271521568E-2</v>
      </c>
      <c r="NE76" s="34">
        <v>1.7684655264019966E-2</v>
      </c>
      <c r="NF76" s="34">
        <v>1.7426753416657448E-2</v>
      </c>
      <c r="NG76" s="34">
        <v>1.719321683049202E-2</v>
      </c>
      <c r="NH76" s="34">
        <v>1.6939632594585419E-2</v>
      </c>
      <c r="NI76" s="34">
        <v>1.6666783019900322E-2</v>
      </c>
      <c r="NJ76" s="34">
        <v>1.6391145065426826E-2</v>
      </c>
      <c r="NK76" s="34">
        <v>1.610342413187027E-2</v>
      </c>
      <c r="NL76" s="34">
        <v>1.5871448442339897E-2</v>
      </c>
      <c r="NM76" s="34">
        <v>1.5696002170443535E-2</v>
      </c>
      <c r="NN76" s="34">
        <v>1.5407785773277283E-2</v>
      </c>
      <c r="NO76" s="34">
        <v>1.5079010277986526E-2</v>
      </c>
      <c r="NP76" s="34">
        <v>1.4850213192403316E-2</v>
      </c>
      <c r="NQ76" s="34">
        <v>1.4585219323635101E-2</v>
      </c>
      <c r="NR76" s="34">
        <v>1.4246921055018902E-2</v>
      </c>
      <c r="NS76" s="34">
        <v>1.3950798660516739E-2</v>
      </c>
      <c r="NT76" s="34">
        <v>1.3720878399908543E-2</v>
      </c>
      <c r="NU76" s="34">
        <v>1.3474869541823864E-2</v>
      </c>
      <c r="NV76" s="34">
        <v>1.3205422088503838E-2</v>
      </c>
      <c r="NW76" s="34">
        <v>1.2971743009984493E-2</v>
      </c>
      <c r="NX76" s="34">
        <v>1.2707158923149109E-2</v>
      </c>
      <c r="NY76" s="34">
        <v>1.2433089315891266E-2</v>
      </c>
      <c r="NZ76" s="34">
        <v>1.2176779098808765E-2</v>
      </c>
      <c r="OA76" s="34">
        <v>1.1936425231397152E-2</v>
      </c>
      <c r="OB76" s="34">
        <v>1.1730416677892208E-2</v>
      </c>
      <c r="OC76" s="34">
        <v>1.1494348756968975E-2</v>
      </c>
      <c r="OD76" s="34">
        <v>1.1247620917856693E-2</v>
      </c>
      <c r="OE76" s="34">
        <v>1.0969041846692562E-2</v>
      </c>
      <c r="OF76" s="34">
        <v>1.0719339363276958E-2</v>
      </c>
      <c r="OG76" s="34">
        <v>1.0506344959139824E-2</v>
      </c>
      <c r="OH76" s="34">
        <v>1.0275137610733509E-2</v>
      </c>
      <c r="OI76" s="34">
        <v>1.002435851842165E-2</v>
      </c>
      <c r="OJ76" s="34">
        <v>9.7821271046996117E-3</v>
      </c>
      <c r="OK76" s="34">
        <v>9.5660602673888206E-3</v>
      </c>
      <c r="OL76" s="34">
        <v>9.3484204262495041E-3</v>
      </c>
      <c r="OM76" s="34">
        <v>9.1190282255411148E-3</v>
      </c>
      <c r="ON76" s="34">
        <v>8.8796690106391907E-3</v>
      </c>
      <c r="OO76" s="34">
        <v>8.6348261684179306E-3</v>
      </c>
      <c r="OP76" s="34">
        <v>8.4141520783305168E-3</v>
      </c>
      <c r="OQ76" s="34">
        <v>8.2035670056939125E-3</v>
      </c>
      <c r="OR76" s="34">
        <v>7.9939393326640129E-3</v>
      </c>
      <c r="OS76" s="34">
        <v>7.7875102870166302E-3</v>
      </c>
      <c r="OT76" s="34">
        <v>7.605068851262331E-3</v>
      </c>
      <c r="OU76" s="34">
        <v>7.3993741534650326E-3</v>
      </c>
      <c r="OV76" s="34">
        <v>7.2176326066255569E-3</v>
      </c>
      <c r="OW76" s="34">
        <v>7.0376810617744923E-3</v>
      </c>
      <c r="OX76" s="34">
        <v>6.837769877165556E-3</v>
      </c>
      <c r="OY76" s="34">
        <v>6.6989692859351635E-3</v>
      </c>
      <c r="OZ76" s="34">
        <v>6.537949200719595E-3</v>
      </c>
      <c r="PA76" s="34">
        <v>6.3472893089056015E-3</v>
      </c>
      <c r="PB76" s="34">
        <v>6.1781681142747402E-3</v>
      </c>
      <c r="PC76" s="34">
        <v>5.9933261945843697E-3</v>
      </c>
      <c r="PD76" s="34">
        <v>5.768876988440752E-3</v>
      </c>
      <c r="PE76" t="s">
        <v>1300</v>
      </c>
      <c r="PF76" t="s">
        <v>843</v>
      </c>
      <c r="PG76" t="s">
        <v>843</v>
      </c>
      <c r="PH76" t="s">
        <v>843</v>
      </c>
      <c r="PI76" t="s">
        <v>843</v>
      </c>
      <c r="PJ76" t="s">
        <v>1300</v>
      </c>
      <c r="PK76" s="34">
        <v>0.50414580106735229</v>
      </c>
      <c r="PL76" s="34">
        <v>0.50380158424377441</v>
      </c>
      <c r="PM76" s="34">
        <v>0.50380569696426392</v>
      </c>
      <c r="PN76" s="34">
        <v>0.5041424036026001</v>
      </c>
      <c r="PO76" s="34">
        <v>0.50453728437423706</v>
      </c>
      <c r="PP76" s="34">
        <v>0.50499707460403442</v>
      </c>
      <c r="PQ76" s="34">
        <v>0.50549662113189697</v>
      </c>
      <c r="PR76" s="34">
        <v>0.50601726770401001</v>
      </c>
      <c r="PS76" s="34">
        <v>0.50652897357940674</v>
      </c>
      <c r="PT76" s="34">
        <v>0.50701248645782471</v>
      </c>
      <c r="PU76" s="34">
        <v>0.50747841596603394</v>
      </c>
      <c r="PV76" s="34">
        <v>0.50755196809768677</v>
      </c>
      <c r="PW76" s="34">
        <v>0.5072588324546814</v>
      </c>
      <c r="PX76" s="34">
        <v>0.50697857141494751</v>
      </c>
      <c r="PY76" s="34">
        <v>0.50670957565307617</v>
      </c>
      <c r="PZ76" s="34">
        <v>0.50644826889038086</v>
      </c>
      <c r="QA76" s="34">
        <v>0.50620615482330322</v>
      </c>
      <c r="QB76" s="34">
        <v>0.50597125291824341</v>
      </c>
      <c r="QC76" s="34">
        <v>0.50574088096618652</v>
      </c>
      <c r="QD76" s="34">
        <v>0.50552070140838623</v>
      </c>
      <c r="QE76" s="34">
        <v>0.50528597831726074</v>
      </c>
      <c r="QF76" s="34">
        <v>0.505043625831604</v>
      </c>
      <c r="QG76" s="34">
        <v>0.50480455160140991</v>
      </c>
      <c r="QH76" s="34">
        <v>0.50458955764770508</v>
      </c>
      <c r="QI76" s="34">
        <v>0.50439399480819702</v>
      </c>
      <c r="QJ76" s="34">
        <v>0.50420230627059937</v>
      </c>
      <c r="QK76" s="34">
        <v>0.50401520729064941</v>
      </c>
      <c r="QL76" s="34">
        <v>0.50383216142654419</v>
      </c>
      <c r="QM76" s="34">
        <v>0.50365281105041504</v>
      </c>
      <c r="QN76" s="34">
        <v>0.50347578525543213</v>
      </c>
      <c r="QO76" s="34">
        <v>0.50330090522766113</v>
      </c>
      <c r="QP76" s="34">
        <v>0.50312894582748413</v>
      </c>
      <c r="QQ76" s="34">
        <v>0.50295925140380859</v>
      </c>
      <c r="QR76" s="34">
        <v>0.50279247760772705</v>
      </c>
      <c r="QS76" s="34">
        <v>0.50262808799743652</v>
      </c>
      <c r="QT76" s="34">
        <v>0.50246500968933105</v>
      </c>
      <c r="QU76" s="34">
        <v>0.50230389833450317</v>
      </c>
      <c r="QV76" s="34">
        <v>0.50214439630508423</v>
      </c>
      <c r="QW76" s="34">
        <v>0.50198572874069214</v>
      </c>
      <c r="QX76" s="34">
        <v>0.5018278956413269</v>
      </c>
      <c r="QY76" s="34">
        <v>0.5016709566116333</v>
      </c>
      <c r="QZ76" s="34">
        <v>0.50151598453521729</v>
      </c>
      <c r="RA76" s="34">
        <v>0.50136274099349976</v>
      </c>
      <c r="RB76" s="34">
        <v>0.50120967626571655</v>
      </c>
      <c r="RC76" s="34">
        <v>0.50105684995651245</v>
      </c>
      <c r="RD76" s="34">
        <v>0.50090485811233521</v>
      </c>
      <c r="RE76" s="34">
        <v>0.50075262784957886</v>
      </c>
      <c r="RF76" s="34">
        <v>0.50060021877288818</v>
      </c>
      <c r="RG76" s="34">
        <v>0.50044733285903931</v>
      </c>
      <c r="RH76" s="34">
        <v>0.5002933144569397</v>
      </c>
      <c r="RI76" s="34">
        <v>0.50013840198516846</v>
      </c>
      <c r="RJ76" s="34">
        <v>0.49998298287391663</v>
      </c>
      <c r="RK76" s="34">
        <v>0.49982753396034241</v>
      </c>
      <c r="RL76" s="34">
        <v>0.49967211484909058</v>
      </c>
      <c r="RM76" s="34">
        <v>0.49951770901679993</v>
      </c>
      <c r="RN76" s="34">
        <v>0.49936464428901672</v>
      </c>
      <c r="RO76" s="34">
        <v>0.49921238422393799</v>
      </c>
      <c r="RP76" s="34">
        <v>0.49906143546104431</v>
      </c>
      <c r="RQ76" s="34">
        <v>0.49891149997711182</v>
      </c>
      <c r="RR76" s="34">
        <v>0.4987621009349823</v>
      </c>
      <c r="RS76" s="34">
        <v>0.49861294031143188</v>
      </c>
      <c r="RT76" s="34">
        <v>0.49846392869949341</v>
      </c>
      <c r="RU76" s="34">
        <v>0.49831494688987732</v>
      </c>
      <c r="RV76" s="34">
        <v>0.49816635251045227</v>
      </c>
      <c r="RW76" s="34">
        <v>0.49801874160766602</v>
      </c>
      <c r="RX76" s="34">
        <v>0.49787035584449768</v>
      </c>
      <c r="RY76" s="34">
        <v>0.49772173166275024</v>
      </c>
      <c r="RZ76" s="34">
        <v>0.49757319688796997</v>
      </c>
      <c r="SA76" s="34">
        <v>0.49742314219474792</v>
      </c>
      <c r="SB76" s="34">
        <v>0.49727210402488708</v>
      </c>
      <c r="SC76" s="34">
        <v>0.49711909890174866</v>
      </c>
      <c r="SD76" s="34">
        <v>0.49696487188339233</v>
      </c>
      <c r="SE76" s="34">
        <v>0.49680981040000916</v>
      </c>
      <c r="SF76" s="34">
        <v>0.496652752161026</v>
      </c>
      <c r="SG76" s="34">
        <v>0.49649351835250854</v>
      </c>
      <c r="SH76" s="34">
        <v>0.4963318407535553</v>
      </c>
      <c r="SI76" s="34">
        <v>0.49616897106170654</v>
      </c>
      <c r="SJ76" s="34">
        <v>0.49600493907928467</v>
      </c>
      <c r="SK76" s="34">
        <v>0.49583894014358521</v>
      </c>
      <c r="SL76" s="34">
        <v>0.49567115306854248</v>
      </c>
      <c r="SM76" s="34">
        <v>0.49550133943557739</v>
      </c>
      <c r="SN76" s="34">
        <v>0.49533092975616455</v>
      </c>
      <c r="SO76" s="34">
        <v>0.49516034126281738</v>
      </c>
      <c r="SP76" s="34">
        <v>0.49498957395553589</v>
      </c>
      <c r="SQ76" s="34">
        <v>0.49481958150863647</v>
      </c>
      <c r="SR76" s="34">
        <v>0.49464860558509827</v>
      </c>
      <c r="SS76" s="34">
        <v>0.4944775402545929</v>
      </c>
      <c r="ST76" s="34">
        <v>0.49430641531944275</v>
      </c>
      <c r="SU76" s="34">
        <v>0.49413442611694336</v>
      </c>
      <c r="SV76" s="34">
        <v>0.49396407604217529</v>
      </c>
      <c r="SW76" s="34">
        <v>0.49379578232765198</v>
      </c>
      <c r="SX76" s="34">
        <v>0.4936278760433197</v>
      </c>
      <c r="SY76" s="34">
        <v>0.49346166849136353</v>
      </c>
      <c r="SZ76" s="34">
        <v>0.4932955801486969</v>
      </c>
      <c r="TA76" s="34">
        <v>0.49313053488731384</v>
      </c>
      <c r="TB76" s="34">
        <v>0.49296694993972778</v>
      </c>
      <c r="TC76" s="34">
        <v>0.49280065298080444</v>
      </c>
      <c r="TD76" s="34">
        <v>0.492632657289505</v>
      </c>
      <c r="TE76" s="34">
        <v>0.4924645721912384</v>
      </c>
      <c r="TF76" s="34">
        <v>0.4922960102558136</v>
      </c>
      <c r="TG76" s="34">
        <v>0.49212664365768433</v>
      </c>
      <c r="TH76" t="s">
        <v>843</v>
      </c>
      <c r="TI76" t="s">
        <v>843</v>
      </c>
      <c r="TJ76" t="s">
        <v>1300</v>
      </c>
      <c r="TK76" s="34">
        <v>0.52429583438246097</v>
      </c>
      <c r="TL76" s="34">
        <v>0.52105644447989297</v>
      </c>
      <c r="TM76" s="34">
        <v>0.51898817890649296</v>
      </c>
      <c r="TN76" s="34">
        <v>0.51899638069288501</v>
      </c>
      <c r="TO76" s="34">
        <v>0.52015768214472902</v>
      </c>
      <c r="TP76" s="34">
        <v>0.52202117899032796</v>
      </c>
      <c r="TQ76" s="34">
        <v>0.52425321519233403</v>
      </c>
      <c r="TR76" s="34">
        <v>0.52677794277898204</v>
      </c>
      <c r="TS76" s="34">
        <v>0.52943017788653601</v>
      </c>
      <c r="TT76" s="34">
        <v>0.53207934204871898</v>
      </c>
      <c r="TU76" s="34">
        <v>0.53483672049515807</v>
      </c>
      <c r="TV76" s="34">
        <v>0.53571660119777897</v>
      </c>
      <c r="TW76" s="34">
        <v>0.53513860740030994</v>
      </c>
      <c r="TX76" s="34">
        <v>0.53542428563815003</v>
      </c>
      <c r="TY76" s="34">
        <v>0.53716654072566294</v>
      </c>
      <c r="TZ76" s="34">
        <v>0.54001999682922308</v>
      </c>
      <c r="UA76" s="34">
        <v>0.54285844849767695</v>
      </c>
      <c r="UB76" s="34">
        <v>0.54560630807719801</v>
      </c>
      <c r="UC76" s="34">
        <v>0.54851703569255195</v>
      </c>
      <c r="UD76" s="34">
        <v>0.55162078085247801</v>
      </c>
      <c r="UE76" s="34">
        <v>0.55480793048864097</v>
      </c>
      <c r="UF76" s="34">
        <v>0.55798981223294097</v>
      </c>
      <c r="UG76" s="34">
        <v>0.56128151650487601</v>
      </c>
      <c r="UH76" s="34">
        <v>0.56473182840313596</v>
      </c>
      <c r="UI76" s="34">
        <v>0.56816922936788006</v>
      </c>
      <c r="UJ76" s="34">
        <v>0.57164997184056499</v>
      </c>
      <c r="UK76" s="34">
        <v>0.57504394895606703</v>
      </c>
      <c r="UL76" s="34">
        <v>0.57813035275269498</v>
      </c>
      <c r="UM76" s="34">
        <v>0.58084213239318705</v>
      </c>
      <c r="UN76" s="34">
        <v>0.58321773952741407</v>
      </c>
      <c r="UO76" s="34">
        <v>0.58543320166522905</v>
      </c>
      <c r="UP76" s="34">
        <v>0.58759814869524596</v>
      </c>
      <c r="UQ76" s="34">
        <v>0.58977393006106393</v>
      </c>
      <c r="UR76" s="34">
        <v>0.59180069212881703</v>
      </c>
      <c r="US76" s="34">
        <v>0.59361245207487201</v>
      </c>
      <c r="UT76" s="34">
        <v>0.59536374539846793</v>
      </c>
      <c r="UU76" s="34">
        <v>0.59707095361956497</v>
      </c>
      <c r="UV76" s="34">
        <v>0.59869517740124301</v>
      </c>
      <c r="UW76" s="34">
        <v>0.60028377056399496</v>
      </c>
      <c r="UX76" s="34">
        <v>0.60189833445324403</v>
      </c>
      <c r="UY76" s="34">
        <v>0.60351090551385</v>
      </c>
      <c r="UZ76" s="34">
        <v>0.60508837954891492</v>
      </c>
      <c r="VA76" s="34">
        <v>0.60660406958393498</v>
      </c>
      <c r="VB76" s="34">
        <v>0.60813678463602994</v>
      </c>
      <c r="VC76" s="34">
        <v>0.60974352976739798</v>
      </c>
      <c r="VD76" s="34">
        <v>0.61141230813153602</v>
      </c>
      <c r="VE76" s="34">
        <v>0.61317750682040395</v>
      </c>
      <c r="VF76" s="34">
        <v>0.61505761366620004</v>
      </c>
      <c r="VG76" s="34">
        <v>0.61705138637864598</v>
      </c>
      <c r="VH76" s="34">
        <v>0.61911237760765903</v>
      </c>
      <c r="VI76" s="34">
        <v>0.62121232049558506</v>
      </c>
      <c r="VJ76" s="34">
        <v>0.62337470834189901</v>
      </c>
      <c r="VK76" s="34">
        <v>0.62557521185840703</v>
      </c>
      <c r="VL76" s="34">
        <v>0.62762857602403699</v>
      </c>
      <c r="VM76" s="34">
        <v>0.62945353052873698</v>
      </c>
      <c r="VN76" s="34">
        <v>0.63119060544258399</v>
      </c>
      <c r="VO76" s="34">
        <v>0.63285318410385694</v>
      </c>
      <c r="VP76" s="34">
        <v>0.63439174887160099</v>
      </c>
      <c r="VQ76" s="34">
        <v>0.63590375161870394</v>
      </c>
      <c r="VR76" s="34">
        <v>0.63743460008563702</v>
      </c>
      <c r="VS76" s="34">
        <v>0.63885241045455599</v>
      </c>
      <c r="VT76" s="34">
        <v>0.64014555114166294</v>
      </c>
      <c r="VU76" s="34">
        <v>0.64137246728862196</v>
      </c>
      <c r="VV76" s="34">
        <v>0.64247849704524196</v>
      </c>
      <c r="VW76" s="34">
        <v>0.64343811955324492</v>
      </c>
      <c r="VX76" s="34">
        <v>0.64432828631542405</v>
      </c>
      <c r="VY76" s="34">
        <v>0.64521887688428092</v>
      </c>
      <c r="VZ76" s="34">
        <v>0.64607806137853696</v>
      </c>
      <c r="WA76" s="34">
        <v>0.64688723426926498</v>
      </c>
      <c r="WB76" s="34">
        <v>0.64766615771517</v>
      </c>
      <c r="WC76" s="34">
        <v>0.64840438135054401</v>
      </c>
      <c r="WD76" s="34">
        <v>0.64913246873861796</v>
      </c>
      <c r="WE76" s="34">
        <v>0.64988265936882694</v>
      </c>
      <c r="WF76" s="34">
        <v>0.65058123548910107</v>
      </c>
      <c r="WG76" s="34">
        <v>0.65119171856852209</v>
      </c>
      <c r="WH76" s="34">
        <v>0.65179566965140001</v>
      </c>
      <c r="WI76" s="34">
        <v>0.65237772469158795</v>
      </c>
      <c r="WJ76" s="34">
        <v>0.65291638895675996</v>
      </c>
      <c r="WK76" s="34">
        <v>0.65346255161262901</v>
      </c>
      <c r="WL76" s="34">
        <v>0.65406744199608502</v>
      </c>
      <c r="WM76" s="34">
        <v>0.65467571126241297</v>
      </c>
      <c r="WN76" s="34">
        <v>0.655222652007867</v>
      </c>
      <c r="WO76" s="34">
        <v>0.65571620788179996</v>
      </c>
      <c r="WP76" s="34">
        <v>0.65619149630675688</v>
      </c>
      <c r="WQ76" s="34">
        <v>0.65668286930172404</v>
      </c>
      <c r="WR76" s="34">
        <v>0.65716040779142604</v>
      </c>
      <c r="WS76" s="34">
        <v>0.65761266447705791</v>
      </c>
      <c r="WT76" s="34">
        <v>0.65807828110447797</v>
      </c>
      <c r="WU76" s="34">
        <v>0.65852572121694497</v>
      </c>
      <c r="WV76" s="34">
        <v>0.65892611467240503</v>
      </c>
      <c r="WW76" s="34">
        <v>0.65924451147706509</v>
      </c>
      <c r="WX76" s="34">
        <v>0.65951623135741599</v>
      </c>
      <c r="WY76" s="34">
        <v>0.65975448377886703</v>
      </c>
      <c r="WZ76" s="34">
        <v>0.65993586259677994</v>
      </c>
      <c r="XA76" s="34">
        <v>0.66005008000198595</v>
      </c>
      <c r="XB76" s="34">
        <v>0.66008446050567204</v>
      </c>
      <c r="XC76" s="34">
        <v>0.66007344814406299</v>
      </c>
      <c r="XD76" s="34">
        <v>0.66002393264445502</v>
      </c>
      <c r="XE76" s="34">
        <v>0.65991724598627799</v>
      </c>
      <c r="XF76" s="34">
        <v>0.65978100947878104</v>
      </c>
      <c r="XG76" s="34">
        <v>0.65964272380424105</v>
      </c>
      <c r="XH76" t="s">
        <v>843</v>
      </c>
      <c r="XI76" t="s">
        <v>1300</v>
      </c>
      <c r="XJ76" s="34">
        <v>0.51022052814132701</v>
      </c>
      <c r="XK76" s="34">
        <v>0.50728775504127399</v>
      </c>
      <c r="XL76" s="34">
        <v>0.50546703591408604</v>
      </c>
      <c r="XM76" s="34">
        <v>0.50564594577602395</v>
      </c>
      <c r="XN76" s="34">
        <v>0.50691514824626305</v>
      </c>
      <c r="XO76" s="34">
        <v>0.50883640485888004</v>
      </c>
      <c r="XP76" s="34">
        <v>0.511103053087267</v>
      </c>
      <c r="XQ76" s="34">
        <v>0.51366640645315997</v>
      </c>
      <c r="XR76" s="34">
        <v>0.51639840836373407</v>
      </c>
      <c r="XS76" s="34">
        <v>0.51910366315271506</v>
      </c>
      <c r="XT76" s="34">
        <v>0.52181664695553198</v>
      </c>
      <c r="XU76" s="34">
        <v>0.52259353721857804</v>
      </c>
      <c r="XV76" s="34">
        <v>0.52185039543133305</v>
      </c>
      <c r="XW76" s="34">
        <v>0.521871218098231</v>
      </c>
      <c r="XX76" s="34">
        <v>0.52333612901849702</v>
      </c>
      <c r="XY76" s="34">
        <v>0.52598452048950295</v>
      </c>
      <c r="XZ76" s="34">
        <v>0.528689461012678</v>
      </c>
      <c r="YA76" s="34">
        <v>0.53137631856354905</v>
      </c>
      <c r="YB76" s="34">
        <v>0.534280856053575</v>
      </c>
      <c r="YC76" s="34">
        <v>0.537398129560967</v>
      </c>
      <c r="YD76" s="34">
        <v>0.54058614623294199</v>
      </c>
      <c r="YE76" s="34">
        <v>0.54373138914346397</v>
      </c>
      <c r="YF76" s="34">
        <v>0.54690096968124802</v>
      </c>
      <c r="YG76" s="34">
        <v>0.55008303855568197</v>
      </c>
      <c r="YH76" s="34">
        <v>0.55312241102567594</v>
      </c>
      <c r="YI76" s="34">
        <v>0.55614708210204999</v>
      </c>
      <c r="YJ76" s="34">
        <v>0.55906344299874</v>
      </c>
      <c r="YK76" s="34">
        <v>0.56166737584815496</v>
      </c>
      <c r="YL76" s="34">
        <v>0.56391027318713394</v>
      </c>
      <c r="YM76" s="34">
        <v>0.56583072733541895</v>
      </c>
      <c r="YN76" s="34">
        <v>0.56758434763840393</v>
      </c>
      <c r="YO76" s="34">
        <v>0.56926010494801194</v>
      </c>
      <c r="YP76" s="34">
        <v>0.57091743992479993</v>
      </c>
      <c r="YQ76" s="34">
        <v>0.57240707167552596</v>
      </c>
      <c r="YR76" s="34">
        <v>0.57367600690182696</v>
      </c>
      <c r="YS76" s="34">
        <v>0.57491191182008206</v>
      </c>
      <c r="YT76" s="34">
        <v>0.57609164002749702</v>
      </c>
      <c r="YU76" s="34">
        <v>0.57711795249750797</v>
      </c>
      <c r="YV76" s="34">
        <v>0.578108387250589</v>
      </c>
      <c r="YW76" s="34">
        <v>0.57918078837936904</v>
      </c>
      <c r="YX76" s="34">
        <v>0.58030544979411602</v>
      </c>
      <c r="YY76" s="34">
        <v>0.58152389828676898</v>
      </c>
      <c r="YZ76" s="34">
        <v>0.58287769312933102</v>
      </c>
      <c r="ZA76" s="34">
        <v>0.58439639425091106</v>
      </c>
      <c r="ZB76" s="34">
        <v>0.58609158794461003</v>
      </c>
      <c r="ZC76" s="34">
        <v>0.587948842361671</v>
      </c>
      <c r="ZD76" s="34">
        <v>0.589990748039531</v>
      </c>
      <c r="ZE76" s="34">
        <v>0.59217576255495397</v>
      </c>
      <c r="ZF76" s="34">
        <v>0.59428516638062301</v>
      </c>
      <c r="ZG76" s="34">
        <v>0.59615864670296004</v>
      </c>
      <c r="ZH76" s="34">
        <v>0.59787272705058003</v>
      </c>
      <c r="ZI76" s="34">
        <v>0.59950165641313202</v>
      </c>
      <c r="ZJ76" s="34">
        <v>0.60105854732346997</v>
      </c>
      <c r="ZK76" s="34">
        <v>0.60254089474884298</v>
      </c>
      <c r="ZL76" s="34">
        <v>0.60396066164568896</v>
      </c>
      <c r="ZM76" s="34">
        <v>0.60530609861843798</v>
      </c>
      <c r="ZN76" s="34">
        <v>0.60650173077977299</v>
      </c>
      <c r="ZO76" s="34">
        <v>0.60747898114959498</v>
      </c>
      <c r="ZP76" s="34">
        <v>0.60828608662420003</v>
      </c>
      <c r="ZQ76" s="34">
        <v>0.60899581638214995</v>
      </c>
      <c r="ZR76" s="34">
        <v>0.60957350199599603</v>
      </c>
      <c r="ZS76" s="34">
        <v>0.610079931624671</v>
      </c>
      <c r="ZT76" s="34">
        <v>0.61059350012600599</v>
      </c>
      <c r="ZU76" s="34">
        <v>0.61106086764023404</v>
      </c>
      <c r="ZV76" s="34">
        <v>0.61145212966817197</v>
      </c>
      <c r="ZW76" s="34">
        <v>0.611818725106272</v>
      </c>
      <c r="ZX76" s="34">
        <v>0.61219202206893797</v>
      </c>
      <c r="ZY76" s="34">
        <v>0.61254534234067992</v>
      </c>
      <c r="ZZ76" s="34">
        <v>0.61287725449916397</v>
      </c>
      <c r="AAA76" s="34">
        <v>0.61317908008995092</v>
      </c>
      <c r="AAB76" s="34">
        <v>0.61341050188213897</v>
      </c>
      <c r="AAC76" s="34">
        <v>0.61364111552847</v>
      </c>
      <c r="AAD76" s="34">
        <v>0.61396618294066596</v>
      </c>
      <c r="AAE76" s="34">
        <v>0.61432578162501594</v>
      </c>
      <c r="AAF76" s="34">
        <v>0.61467489474554904</v>
      </c>
      <c r="AAG76" s="34">
        <v>0.615067917124414</v>
      </c>
      <c r="AAH76" s="34">
        <v>0.61542504601263803</v>
      </c>
      <c r="AAI76" s="34">
        <v>0.615639230420719</v>
      </c>
      <c r="AAJ76" s="34">
        <v>0.615814037094499</v>
      </c>
      <c r="AAK76" s="34">
        <v>0.61605740303325296</v>
      </c>
      <c r="AAL76" s="34">
        <v>0.61629644979125997</v>
      </c>
      <c r="AAM76" s="34">
        <v>0.61648019878855598</v>
      </c>
      <c r="AAN76" s="34">
        <v>0.61665673232374996</v>
      </c>
      <c r="AAO76" s="34">
        <v>0.61680214896473595</v>
      </c>
      <c r="AAP76" s="34">
        <v>0.61689179529243598</v>
      </c>
      <c r="AAQ76" s="34">
        <v>0.61694954840907101</v>
      </c>
      <c r="AAR76" s="34">
        <v>0.61697798361269196</v>
      </c>
      <c r="AAS76" s="34">
        <v>0.616999473581896</v>
      </c>
      <c r="AAT76" s="34">
        <v>0.61697598837425505</v>
      </c>
      <c r="AAU76" s="34">
        <v>0.61688999996832206</v>
      </c>
      <c r="AAV76" s="34">
        <v>0.61672074801079602</v>
      </c>
      <c r="AAW76" s="34">
        <v>0.61650267264401404</v>
      </c>
      <c r="AAX76" s="34">
        <v>0.61624200787553596</v>
      </c>
      <c r="AAY76" s="34">
        <v>0.61593105110717805</v>
      </c>
      <c r="AAZ76" s="34">
        <v>0.61559267112576999</v>
      </c>
      <c r="ABA76" s="34">
        <v>0.61520761439121496</v>
      </c>
      <c r="ABB76" s="34">
        <v>0.61479908321035903</v>
      </c>
      <c r="ABC76" s="34">
        <v>0.61438306179950697</v>
      </c>
      <c r="ABD76" s="34">
        <v>0.61395169380222403</v>
      </c>
      <c r="ABE76" s="34">
        <v>0.61350651538709799</v>
      </c>
      <c r="ABF76" s="34">
        <v>0.61304862606155697</v>
      </c>
      <c r="ABG76" t="s">
        <v>843</v>
      </c>
      <c r="ABH76" t="s">
        <v>843</v>
      </c>
      <c r="ABI76" t="s">
        <v>1300</v>
      </c>
      <c r="ABJ76" s="34">
        <v>0.41627350418192699</v>
      </c>
      <c r="ABK76" s="34">
        <v>0.41589824016668503</v>
      </c>
      <c r="ABL76" s="34">
        <v>0.41632033934601603</v>
      </c>
      <c r="ABM76" s="34">
        <v>0.41771197349856204</v>
      </c>
      <c r="ABN76" s="34">
        <v>0.41897348880642499</v>
      </c>
      <c r="ABO76" s="34">
        <v>0.42011943459786799</v>
      </c>
      <c r="ABP76" s="34">
        <v>0.42106549905815199</v>
      </c>
      <c r="ABQ76" s="34">
        <v>0.42194797019967095</v>
      </c>
      <c r="ABR76" s="34">
        <v>0.42343460611265299</v>
      </c>
      <c r="ABS76" s="34">
        <v>0.42583409171650205</v>
      </c>
      <c r="ABT76" s="34">
        <v>0.428664512125497</v>
      </c>
      <c r="ABU76" s="34">
        <v>0.42973282739058399</v>
      </c>
      <c r="ABV76" s="34">
        <v>0.42917810721384397</v>
      </c>
      <c r="ABW76" s="34">
        <v>0.42881306655857798</v>
      </c>
      <c r="ABX76" s="34">
        <v>0.42933409458188598</v>
      </c>
      <c r="ABY76" s="34">
        <v>0.43085208249732404</v>
      </c>
      <c r="ABZ76" s="34">
        <v>0.432599064125951</v>
      </c>
      <c r="ACA76" s="34">
        <v>0.43458683853445002</v>
      </c>
      <c r="ACB76" s="34">
        <v>0.43704618835926801</v>
      </c>
      <c r="ACC76" s="34">
        <v>0.43995055215687301</v>
      </c>
      <c r="ACD76" s="34">
        <v>0.44309217245301097</v>
      </c>
      <c r="ACE76" s="34">
        <v>0.44623565715559205</v>
      </c>
      <c r="ACF76" s="34">
        <v>0.44952095649435697</v>
      </c>
      <c r="ACG76" s="34">
        <v>0.45310694492838799</v>
      </c>
      <c r="ACH76" s="34">
        <v>0.45673523947996103</v>
      </c>
      <c r="ACI76" s="34">
        <v>0.46033452904307198</v>
      </c>
      <c r="ACJ76" s="34">
        <v>0.46389168498405803</v>
      </c>
      <c r="ACK76" s="34">
        <v>0.46736466385244696</v>
      </c>
      <c r="ACL76" s="34">
        <v>0.47072937857297398</v>
      </c>
      <c r="ACM76" s="34">
        <v>0.47399945870018301</v>
      </c>
      <c r="ACN76" s="34">
        <v>0.47726918776945804</v>
      </c>
      <c r="ACO76" s="34">
        <v>0.48045290797436702</v>
      </c>
      <c r="ACP76" s="34">
        <v>0.48335790704765996</v>
      </c>
      <c r="ACQ76" s="34">
        <v>0.48596938490187097</v>
      </c>
      <c r="ACR76" s="34">
        <v>0.48837373349544899</v>
      </c>
      <c r="ACS76" s="34">
        <v>0.49068514658106899</v>
      </c>
      <c r="ACT76" s="34">
        <v>0.49296702825099703</v>
      </c>
      <c r="ACU76" s="34">
        <v>0.49528973502755796</v>
      </c>
      <c r="ACV76" s="34">
        <v>0.49753091129014798</v>
      </c>
      <c r="ACW76" s="34">
        <v>0.49959644260758401</v>
      </c>
      <c r="ACX76" s="34">
        <v>0.50161294323945205</v>
      </c>
      <c r="ACY76" s="34">
        <v>0.50358393434952398</v>
      </c>
      <c r="ACZ76" s="34">
        <v>0.50543623434720797</v>
      </c>
      <c r="ADA76" s="34">
        <v>0.50723671491630096</v>
      </c>
      <c r="ADB76" s="34">
        <v>0.50907789297961104</v>
      </c>
      <c r="ADC76" s="34">
        <v>0.51097368864652304</v>
      </c>
      <c r="ADD76" s="34">
        <v>0.51295740785846999</v>
      </c>
      <c r="ADE76" s="34">
        <v>0.51503392398409598</v>
      </c>
      <c r="ADF76" s="34">
        <v>0.51723912583629794</v>
      </c>
      <c r="ADG76" s="34">
        <v>0.51960013107728098</v>
      </c>
      <c r="ADH76" s="34">
        <v>0.52206682306155594</v>
      </c>
      <c r="ADI76" s="34">
        <v>0.52464199168703896</v>
      </c>
      <c r="ADJ76" s="34">
        <v>0.52732187290059396</v>
      </c>
      <c r="ADK76" s="34">
        <v>0.52993754356812706</v>
      </c>
      <c r="ADL76" s="34">
        <v>0.53234935166628505</v>
      </c>
      <c r="ADM76" s="34">
        <v>0.53464413866329896</v>
      </c>
      <c r="ADN76" s="34">
        <v>0.53686589217622804</v>
      </c>
      <c r="ADO76" s="34">
        <v>0.53898275210894997</v>
      </c>
      <c r="ADP76" s="34">
        <v>0.54103986571923601</v>
      </c>
      <c r="ADQ76" s="34">
        <v>0.54306762296803601</v>
      </c>
      <c r="ADR76" s="34">
        <v>0.54500065700165601</v>
      </c>
      <c r="ADS76" s="34">
        <v>0.54682437369120296</v>
      </c>
      <c r="ADT76" s="34">
        <v>0.54854908645647105</v>
      </c>
      <c r="ADU76" s="34">
        <v>0.55013854374068993</v>
      </c>
      <c r="ADV76" s="34">
        <v>0.55159747228017897</v>
      </c>
      <c r="ADW76" s="34">
        <v>0.55295217280606201</v>
      </c>
      <c r="ADX76" s="34">
        <v>0.55424790817995206</v>
      </c>
      <c r="ADY76" s="34">
        <v>0.55549714600954703</v>
      </c>
      <c r="ADZ76" s="34">
        <v>0.556692531273147</v>
      </c>
      <c r="AEA76" s="34">
        <v>0.55784674790852196</v>
      </c>
      <c r="AEB76" s="34">
        <v>0.558989066946179</v>
      </c>
      <c r="AEC76" s="34">
        <v>0.56012524110502004</v>
      </c>
      <c r="AED76" s="34">
        <v>0.56122927721314098</v>
      </c>
      <c r="AEE76" s="34">
        <v>0.56229907275227398</v>
      </c>
      <c r="AEF76" s="34">
        <v>0.56332758753593304</v>
      </c>
      <c r="AEG76" s="34">
        <v>0.564305921447667</v>
      </c>
      <c r="AEH76" s="34">
        <v>0.56529141305736497</v>
      </c>
      <c r="AEI76" s="34">
        <v>0.566367016729594</v>
      </c>
      <c r="AEJ76" s="34">
        <v>0.56746710087935592</v>
      </c>
      <c r="AEK76" s="34">
        <v>0.56855574016197208</v>
      </c>
      <c r="AEL76" s="34">
        <v>0.56966278395348802</v>
      </c>
      <c r="AEM76" s="34">
        <v>0.57071854413050904</v>
      </c>
      <c r="AEN76" s="34">
        <v>0.57164815045312301</v>
      </c>
      <c r="AEO76" s="34">
        <v>0.57254039827145198</v>
      </c>
      <c r="AEP76" s="34">
        <v>0.57348675404387395</v>
      </c>
      <c r="AEQ76" s="34">
        <v>0.57443190210433892</v>
      </c>
      <c r="AER76" s="34">
        <v>0.57533117325109506</v>
      </c>
      <c r="AES76" s="34">
        <v>0.57622002115828497</v>
      </c>
      <c r="AET76" s="34">
        <v>0.57706768692490196</v>
      </c>
      <c r="AEU76" s="34">
        <v>0.57784722572940905</v>
      </c>
      <c r="AEV76" s="34">
        <v>0.57856413384355199</v>
      </c>
      <c r="AEW76" s="34">
        <v>0.57924569022389005</v>
      </c>
      <c r="AEX76" s="34">
        <v>0.57990604842694193</v>
      </c>
      <c r="AEY76" s="34">
        <v>0.58051038484518203</v>
      </c>
      <c r="AEZ76" s="34">
        <v>0.58105471969255706</v>
      </c>
      <c r="AFA76" s="34">
        <v>0.58149522627453099</v>
      </c>
      <c r="AFB76" s="34">
        <v>0.58186520318707202</v>
      </c>
      <c r="AFC76" s="34">
        <v>0.58220240093379205</v>
      </c>
      <c r="AFD76" s="34">
        <v>0.58248785693258798</v>
      </c>
      <c r="AFE76" s="34">
        <v>0.58273982684814596</v>
      </c>
      <c r="AFF76" s="34">
        <v>0.58299769954220804</v>
      </c>
      <c r="AFG76" t="s">
        <v>843</v>
      </c>
      <c r="AFH76" t="s">
        <v>843</v>
      </c>
      <c r="AFI76" s="34">
        <v>0.65709999999999991</v>
      </c>
      <c r="AFJ76" s="34">
        <v>0.65747</v>
      </c>
      <c r="AFK76" s="34">
        <v>0.65781000000000001</v>
      </c>
      <c r="AFL76" s="34">
        <v>0.65813999999999995</v>
      </c>
      <c r="AFM76" s="34">
        <v>0.65846000000000005</v>
      </c>
      <c r="AFN76" s="34">
        <v>0.65876999999999997</v>
      </c>
      <c r="AFO76" s="34">
        <v>0.65908</v>
      </c>
      <c r="AFP76" s="34">
        <v>0.65938000000000008</v>
      </c>
      <c r="AFQ76" s="34">
        <v>0.65961999999999998</v>
      </c>
      <c r="AFR76" s="34">
        <v>0.65977000000000008</v>
      </c>
      <c r="AFS76" s="34">
        <v>0.65989999999999993</v>
      </c>
      <c r="AFT76" s="34">
        <v>0.66001999999999994</v>
      </c>
      <c r="AFU76" s="34">
        <v>0.66015000000000001</v>
      </c>
      <c r="AFV76" s="34">
        <v>0.66032999999999997</v>
      </c>
      <c r="AFW76" s="34">
        <v>0.66052999999999995</v>
      </c>
      <c r="AFX76" s="34">
        <v>0.66075000000000006</v>
      </c>
      <c r="AFY76" s="34">
        <v>0.66099000000000008</v>
      </c>
      <c r="AFZ76" s="34">
        <v>0.65466999999999997</v>
      </c>
      <c r="AGA76" s="34">
        <v>0.66165999999999991</v>
      </c>
      <c r="AGB76" t="s">
        <v>843</v>
      </c>
      <c r="AGC76" t="s">
        <v>843</v>
      </c>
      <c r="AGD76" t="s">
        <v>843</v>
      </c>
      <c r="AGE76" t="s">
        <v>843</v>
      </c>
      <c r="AGF76" s="34">
        <v>1.0620537213981152E-2</v>
      </c>
      <c r="AGG76" t="s">
        <v>843</v>
      </c>
      <c r="AGH76" t="s">
        <v>843</v>
      </c>
      <c r="AGI76" t="s">
        <v>843</v>
      </c>
      <c r="AGJ76" t="s">
        <v>843</v>
      </c>
      <c r="AGK76" t="s">
        <v>843</v>
      </c>
      <c r="AGL76" t="s">
        <v>843</v>
      </c>
      <c r="AGM76" t="s">
        <v>843</v>
      </c>
      <c r="AGN76" t="s">
        <v>843</v>
      </c>
      <c r="AGO76" s="34">
        <v>0.37200000000000005</v>
      </c>
      <c r="AGP76" s="34">
        <v>2018</v>
      </c>
      <c r="AGQ76" t="s">
        <v>832</v>
      </c>
      <c r="AGR76" t="s">
        <v>843</v>
      </c>
      <c r="AGS76" s="34">
        <v>0.114</v>
      </c>
      <c r="AGT76" s="34">
        <v>2018</v>
      </c>
      <c r="AGU76" t="s">
        <v>832</v>
      </c>
      <c r="AGV76" t="s">
        <v>843</v>
      </c>
      <c r="AGW76" s="34">
        <v>0.39600000000000002</v>
      </c>
      <c r="AGX76" s="34">
        <v>2018</v>
      </c>
      <c r="AGY76" t="s">
        <v>832</v>
      </c>
      <c r="AGZ76" t="s">
        <v>843</v>
      </c>
      <c r="AHA76" s="34">
        <v>0.754</v>
      </c>
      <c r="AHB76" s="34">
        <v>2018</v>
      </c>
      <c r="AHC76" t="s">
        <v>832</v>
      </c>
      <c r="AHD76" t="s">
        <v>843</v>
      </c>
      <c r="AHE76" s="34">
        <v>0.39500000000000002</v>
      </c>
      <c r="AHF76" s="34">
        <v>2018</v>
      </c>
      <c r="AHG76" t="s">
        <v>832</v>
      </c>
      <c r="AHH76" t="s">
        <v>843</v>
      </c>
      <c r="AHI76" t="s">
        <v>830</v>
      </c>
      <c r="AHJ76" s="34">
        <v>0.13625703752040863</v>
      </c>
      <c r="AHK76" s="34">
        <v>0.16544163227081299</v>
      </c>
      <c r="AHL76" s="34">
        <v>0.20400571823120117</v>
      </c>
      <c r="AHM76" s="34">
        <v>0.23720660805702209</v>
      </c>
      <c r="AHN76" s="34">
        <v>0.2477060854434967</v>
      </c>
      <c r="AHO76" t="s">
        <v>843</v>
      </c>
      <c r="AHP76" s="34"/>
      <c r="AHQ76" s="34"/>
      <c r="AHR76" s="34"/>
      <c r="AHS76" s="34"/>
      <c r="AHT76" s="34"/>
      <c r="AHU76" t="s">
        <v>843</v>
      </c>
      <c r="AHV76" s="34">
        <v>0.18085257709026337</v>
      </c>
      <c r="AHW76" s="34">
        <v>0.19213750958442688</v>
      </c>
      <c r="AHX76" s="34">
        <v>0.21130205690860748</v>
      </c>
      <c r="AHY76" s="34">
        <v>0.22486457228660583</v>
      </c>
      <c r="AHZ76" s="34">
        <v>0.21196644008159637</v>
      </c>
      <c r="AIA76" t="s">
        <v>832</v>
      </c>
      <c r="AIB76" t="s">
        <v>843</v>
      </c>
      <c r="AIC76" s="34">
        <v>0.1424344927072525</v>
      </c>
      <c r="AID76" s="34">
        <v>0.15750771760940552</v>
      </c>
      <c r="AIE76" s="34">
        <v>0.18388116359710693</v>
      </c>
      <c r="AIF76" s="34">
        <v>0.21234829723834991</v>
      </c>
      <c r="AIG76" s="34">
        <v>0.21108488738536835</v>
      </c>
      <c r="AIH76" t="s">
        <v>924</v>
      </c>
      <c r="AII76" t="s">
        <v>843</v>
      </c>
      <c r="AIJ76" s="34">
        <v>0.15424700081348419</v>
      </c>
      <c r="AIK76" s="34">
        <v>0.16872867941856384</v>
      </c>
      <c r="AIL76" s="34">
        <v>0.19165500998497009</v>
      </c>
      <c r="AIM76" s="34">
        <v>0.20805200934410095</v>
      </c>
      <c r="AIN76" s="34">
        <v>0.21266001462936401</v>
      </c>
      <c r="AIO76" t="s">
        <v>1607</v>
      </c>
      <c r="AIP76" s="34">
        <v>0.28059166669845581</v>
      </c>
      <c r="AIQ76" t="s">
        <v>843</v>
      </c>
      <c r="AIR76" s="34">
        <v>0.27535999999999999</v>
      </c>
      <c r="AIS76" s="34">
        <v>0.27368999999999999</v>
      </c>
      <c r="AIT76" s="34">
        <v>0.26980999999999999</v>
      </c>
      <c r="AIU76" s="34">
        <v>0.28431000000000001</v>
      </c>
      <c r="AIV76" s="34">
        <v>0.29055999999999998</v>
      </c>
      <c r="AIW76" s="34">
        <v>0.28981999999999997</v>
      </c>
      <c r="AIX76" t="s">
        <v>843</v>
      </c>
      <c r="AIY76" s="34">
        <v>6.2E-2</v>
      </c>
      <c r="AIZ76" s="34">
        <v>6.6000000000000003E-2</v>
      </c>
      <c r="AJA76" s="34">
        <v>6.4000000000000001E-2</v>
      </c>
      <c r="AJB76" s="34">
        <v>6.3E-2</v>
      </c>
      <c r="AJC76" s="34">
        <v>6.0999999999999999E-2</v>
      </c>
      <c r="AJD76" s="34">
        <v>0.06</v>
      </c>
      <c r="AJE76" t="s">
        <v>843</v>
      </c>
      <c r="AJF76" s="34">
        <v>3.3349782228469849E-2</v>
      </c>
      <c r="AJG76" s="34">
        <v>4.6996451914310455E-2</v>
      </c>
      <c r="AJH76" s="34">
        <v>5.9823203831911087E-2</v>
      </c>
      <c r="AJI76" s="34">
        <v>7.0391751825809479E-2</v>
      </c>
      <c r="AJJ76" s="34">
        <v>6.015392392873764E-2</v>
      </c>
      <c r="AJK76" t="s">
        <v>830</v>
      </c>
      <c r="AJL76" t="s">
        <v>843</v>
      </c>
      <c r="AJM76" t="s">
        <v>843</v>
      </c>
      <c r="AJN76" s="34">
        <v>4.3037876486778259E-2</v>
      </c>
      <c r="AJO76" s="34">
        <v>5.5278901010751724E-2</v>
      </c>
      <c r="AJP76" s="34">
        <v>6.6258877515792847E-2</v>
      </c>
      <c r="AJQ76" s="34">
        <v>5.2113112062215805E-2</v>
      </c>
      <c r="AJR76" s="34">
        <v>6.5238244831562042E-2</v>
      </c>
      <c r="AJS76" t="s">
        <v>832</v>
      </c>
      <c r="AJT76" t="s">
        <v>843</v>
      </c>
      <c r="AJU76" t="s">
        <v>843</v>
      </c>
      <c r="AJV76" t="s">
        <v>843</v>
      </c>
      <c r="AJW76" s="34">
        <v>9.7241783514618874E-3</v>
      </c>
      <c r="AJX76" s="34">
        <v>2.3102892562747002E-2</v>
      </c>
      <c r="AJY76" s="34">
        <v>3.4978277981281281E-2</v>
      </c>
      <c r="AJZ76" s="34">
        <v>4.4976353645324707E-2</v>
      </c>
      <c r="AKA76" s="34">
        <v>3.4660473465919495E-2</v>
      </c>
      <c r="AKB76" t="s">
        <v>830</v>
      </c>
      <c r="AKC76" t="s">
        <v>843</v>
      </c>
      <c r="AKD76" t="s">
        <v>843</v>
      </c>
      <c r="AKE76" t="s">
        <v>843</v>
      </c>
      <c r="AKF76" s="34">
        <v>1.9774507731199265E-2</v>
      </c>
      <c r="AKG76" s="34">
        <v>3.1855814158916473E-2</v>
      </c>
      <c r="AKH76" s="34">
        <v>4.1619624942541122E-2</v>
      </c>
      <c r="AKI76" s="34">
        <v>2.7084335684776306E-2</v>
      </c>
      <c r="AKJ76" s="34">
        <v>4.0711212903261185E-2</v>
      </c>
      <c r="AKK76" t="s">
        <v>832</v>
      </c>
      <c r="AKL76" t="s">
        <v>843</v>
      </c>
      <c r="AKM76" s="34">
        <v>2620</v>
      </c>
      <c r="AKN76" t="s">
        <v>832</v>
      </c>
      <c r="AKO76" t="s">
        <v>843</v>
      </c>
      <c r="AKP76" s="34">
        <v>2326.3271484375</v>
      </c>
      <c r="AKQ76" t="s">
        <v>830</v>
      </c>
      <c r="AKR76" t="s">
        <v>843</v>
      </c>
      <c r="AKS76" s="34">
        <v>2430.30692103716</v>
      </c>
      <c r="AKT76" t="s">
        <v>832</v>
      </c>
      <c r="AKU76" t="s">
        <v>843</v>
      </c>
      <c r="AKV76" s="34">
        <v>2486.4121939377701</v>
      </c>
      <c r="AKW76" t="s">
        <v>832</v>
      </c>
      <c r="AKX76" t="s">
        <v>843</v>
      </c>
      <c r="AKY76" s="34">
        <v>0.16665337979793549</v>
      </c>
      <c r="AKZ76" s="34">
        <v>0.17341423034667969</v>
      </c>
      <c r="ALA76" s="34">
        <v>0.20519806444644928</v>
      </c>
      <c r="ALB76" s="34">
        <v>0.21842867136001587</v>
      </c>
      <c r="ALC76" s="34">
        <v>0.22024936974048615</v>
      </c>
      <c r="ALD76" t="s">
        <v>830</v>
      </c>
      <c r="ALE76" t="s">
        <v>843</v>
      </c>
      <c r="ALF76" t="s">
        <v>843</v>
      </c>
      <c r="ALG76" t="s">
        <v>843</v>
      </c>
      <c r="ALH76" s="34">
        <v>0.19582511484622955</v>
      </c>
      <c r="ALI76" s="34">
        <v>0.19582511484622955</v>
      </c>
      <c r="ALJ76" s="34">
        <v>0.20913305878639221</v>
      </c>
      <c r="ALK76" s="34">
        <v>0.20596732199192047</v>
      </c>
      <c r="ALL76" s="34">
        <v>0.18944787979125977</v>
      </c>
      <c r="ALM76" t="s">
        <v>832</v>
      </c>
    </row>
    <row r="77" spans="1:1001">
      <c r="A77" t="s">
        <v>512</v>
      </c>
      <c r="B77" t="s">
        <v>45</v>
      </c>
      <c r="C77" t="s">
        <v>263</v>
      </c>
      <c r="D77" s="34">
        <v>4.1196614503860474E-2</v>
      </c>
      <c r="E77" t="s">
        <v>432</v>
      </c>
      <c r="F77" s="34">
        <v>4.298880323767662E-2</v>
      </c>
      <c r="G77" t="s">
        <v>1464</v>
      </c>
      <c r="H77" s="34">
        <v>4.1928581893444061E-2</v>
      </c>
      <c r="I77" t="s">
        <v>1294</v>
      </c>
      <c r="J77" s="34">
        <v>4.2991954833269119E-2</v>
      </c>
      <c r="K77" t="s">
        <v>1521</v>
      </c>
      <c r="L77" s="34">
        <v>6.7520603537559509E-2</v>
      </c>
      <c r="M77" t="s">
        <v>432</v>
      </c>
      <c r="N77" s="34">
        <v>0.6926690936088562</v>
      </c>
      <c r="O77" s="34"/>
      <c r="P77" t="s">
        <v>1459</v>
      </c>
      <c r="Q77" s="34"/>
      <c r="R77" t="s">
        <v>1459</v>
      </c>
      <c r="S77" s="34">
        <v>0.75365358591079712</v>
      </c>
      <c r="T77" t="s">
        <v>432</v>
      </c>
      <c r="U77" s="34">
        <v>0.6926690936088562</v>
      </c>
      <c r="V77" t="s">
        <v>432</v>
      </c>
      <c r="W77" t="s">
        <v>843</v>
      </c>
      <c r="X77" t="s">
        <v>1464</v>
      </c>
      <c r="Y77" s="34">
        <v>0.64039546251296997</v>
      </c>
      <c r="Z77" s="34">
        <v>0.65915638208389282</v>
      </c>
      <c r="AA77" t="s">
        <v>1464</v>
      </c>
      <c r="AB77" s="34">
        <v>0.64039546251296997</v>
      </c>
      <c r="AC77" t="s">
        <v>1464</v>
      </c>
      <c r="AD77" s="34">
        <v>0.66611397266387939</v>
      </c>
      <c r="AE77" t="s">
        <v>1464</v>
      </c>
      <c r="AF77" s="34">
        <v>0.62277346849441528</v>
      </c>
      <c r="AG77" t="s">
        <v>1464</v>
      </c>
      <c r="AH77" t="s">
        <v>843</v>
      </c>
      <c r="AI77" t="s">
        <v>1294</v>
      </c>
      <c r="AJ77" s="34">
        <v>0.61345219612121582</v>
      </c>
      <c r="AK77" s="34">
        <v>0.63138598203659058</v>
      </c>
      <c r="AL77" t="s">
        <v>1294</v>
      </c>
      <c r="AM77" s="34">
        <v>0.61345219612121582</v>
      </c>
      <c r="AN77" t="s">
        <v>1294</v>
      </c>
      <c r="AO77" s="34">
        <v>0.64254987239837646</v>
      </c>
      <c r="AP77" t="s">
        <v>1294</v>
      </c>
      <c r="AQ77" s="34">
        <v>0.60140866041183472</v>
      </c>
      <c r="AR77" t="s">
        <v>1294</v>
      </c>
      <c r="AS77" t="s">
        <v>843</v>
      </c>
      <c r="AT77" t="s">
        <v>1521</v>
      </c>
      <c r="AU77" s="34">
        <v>0.6203920841217041</v>
      </c>
      <c r="AV77" s="34">
        <v>0.63807642459869385</v>
      </c>
      <c r="AW77" t="s">
        <v>1521</v>
      </c>
      <c r="AX77" s="34">
        <v>0.6203920841217041</v>
      </c>
      <c r="AY77" t="s">
        <v>1521</v>
      </c>
      <c r="AZ77" s="34">
        <v>0.64973717927932739</v>
      </c>
      <c r="BA77" t="s">
        <v>1521</v>
      </c>
      <c r="BB77" s="34">
        <v>0.60344177484512329</v>
      </c>
      <c r="BC77" t="s">
        <v>1521</v>
      </c>
      <c r="BD77" t="s">
        <v>843</v>
      </c>
      <c r="BE77" s="34">
        <v>0.54527219214096734</v>
      </c>
      <c r="BF77" t="s">
        <v>1594</v>
      </c>
      <c r="BG77" t="s">
        <v>843</v>
      </c>
      <c r="BH77" t="s">
        <v>432</v>
      </c>
      <c r="BI77" s="34">
        <v>3.5565552711486816</v>
      </c>
      <c r="BJ77" t="s">
        <v>819</v>
      </c>
      <c r="BK77" s="34">
        <v>4.5362453460693359</v>
      </c>
      <c r="BL77" t="s">
        <v>1294</v>
      </c>
      <c r="BM77" s="34">
        <v>4.8486542701721191</v>
      </c>
      <c r="BN77" t="s">
        <v>1521</v>
      </c>
      <c r="BO77" s="34">
        <v>5.1342506408691406</v>
      </c>
      <c r="BP77" t="s">
        <v>843</v>
      </c>
      <c r="BQ77" s="34">
        <v>2.0156538486480713</v>
      </c>
      <c r="BR77" t="s">
        <v>830</v>
      </c>
      <c r="BS77" s="34">
        <v>2.4</v>
      </c>
      <c r="BT77" t="s">
        <v>843</v>
      </c>
      <c r="BU77" s="34">
        <v>3.5757620334625244</v>
      </c>
      <c r="BV77" t="s">
        <v>1570</v>
      </c>
      <c r="BW77" t="s">
        <v>843</v>
      </c>
      <c r="BX77" s="34">
        <v>2.5404469966888428</v>
      </c>
      <c r="BY77" t="s">
        <v>924</v>
      </c>
      <c r="BZ77" t="s">
        <v>843</v>
      </c>
      <c r="CA77" t="s">
        <v>432</v>
      </c>
      <c r="CB77" s="34">
        <v>1.8568612867966294E-3</v>
      </c>
      <c r="CC77" s="34">
        <v>1.3290195493027568E-3</v>
      </c>
      <c r="CD77" s="34">
        <v>1.7695826245471835E-3</v>
      </c>
      <c r="CE77" s="34">
        <v>1.4052363112568855E-3</v>
      </c>
      <c r="CF77" s="34">
        <v>1.4052401529625058E-3</v>
      </c>
      <c r="CG77" t="s">
        <v>843</v>
      </c>
      <c r="CH77" t="s">
        <v>819</v>
      </c>
      <c r="CI77" s="34">
        <v>4.9025933258235455E-3</v>
      </c>
      <c r="CJ77" s="34">
        <v>4.4875023886561394E-3</v>
      </c>
      <c r="CK77" s="34">
        <v>4.4790254905819893E-3</v>
      </c>
      <c r="CL77" s="34">
        <v>4.8644370399415493E-3</v>
      </c>
      <c r="CM77" s="34">
        <v>5.0571043975651264E-3</v>
      </c>
      <c r="CN77" t="s">
        <v>843</v>
      </c>
      <c r="CO77" t="s">
        <v>1294</v>
      </c>
      <c r="CP77" s="34">
        <v>4.7389883548021317E-3</v>
      </c>
      <c r="CQ77" s="34">
        <v>4.54326206818223E-3</v>
      </c>
      <c r="CR77" s="34">
        <v>4.7680921852588654E-3</v>
      </c>
      <c r="CS77" s="34">
        <v>5.0571616739034653E-3</v>
      </c>
      <c r="CT77" s="34">
        <v>5.057099275290966E-3</v>
      </c>
      <c r="CU77" t="s">
        <v>843</v>
      </c>
      <c r="CV77" t="s">
        <v>1521</v>
      </c>
      <c r="CW77" s="34">
        <v>4.6299165114760399E-3</v>
      </c>
      <c r="CX77" s="34">
        <v>4.671736154705286E-3</v>
      </c>
      <c r="CY77" s="34">
        <v>4.9607972614467144E-3</v>
      </c>
      <c r="CZ77" s="34">
        <v>5.0571579486131668E-3</v>
      </c>
      <c r="DA77" s="34">
        <v>5.0571435131132603E-3</v>
      </c>
      <c r="DB77" t="s">
        <v>843</v>
      </c>
      <c r="DC77" s="34">
        <v>11.196940422058105</v>
      </c>
      <c r="DD77" s="34">
        <v>11.648989677429199</v>
      </c>
      <c r="DE77" s="34">
        <v>11.980199813842773</v>
      </c>
      <c r="DF77" s="34">
        <v>12.281200408935547</v>
      </c>
      <c r="DG77" s="34">
        <v>12.638879776000977</v>
      </c>
      <c r="DH77" t="s">
        <v>1464</v>
      </c>
      <c r="DI77" t="s">
        <v>843</v>
      </c>
      <c r="DJ77" s="34">
        <v>11.468170166015625</v>
      </c>
      <c r="DK77" s="34">
        <v>11.859800338745117</v>
      </c>
      <c r="DL77" s="34">
        <v>12.160799980163574</v>
      </c>
      <c r="DM77" s="34">
        <v>12.490139961242676</v>
      </c>
      <c r="DN77" s="34">
        <v>12.861989974975586</v>
      </c>
      <c r="DO77" t="s">
        <v>1294</v>
      </c>
      <c r="DP77" t="s">
        <v>843</v>
      </c>
      <c r="DQ77" s="34">
        <v>13.010729789733887</v>
      </c>
      <c r="DR77" t="s">
        <v>1521</v>
      </c>
      <c r="DS77" t="s">
        <v>843</v>
      </c>
      <c r="DT77" t="s">
        <v>843</v>
      </c>
      <c r="DU77" s="34">
        <v>12.6</v>
      </c>
      <c r="DV77" t="s">
        <v>1461</v>
      </c>
      <c r="DW77" t="s">
        <v>843</v>
      </c>
      <c r="DX77" t="s">
        <v>843</v>
      </c>
      <c r="DY77" t="s">
        <v>432</v>
      </c>
      <c r="DZ77" s="34">
        <v>5.7788160629570484E-3</v>
      </c>
      <c r="EA77" s="34">
        <v>2.1515409462153912E-3</v>
      </c>
      <c r="EB77" s="34">
        <v>-3.3643317874521017E-3</v>
      </c>
      <c r="EC77" s="34">
        <v>-1.1275751516222954E-2</v>
      </c>
      <c r="ED77" s="34">
        <v>2.3569736629724503E-2</v>
      </c>
      <c r="EE77" t="s">
        <v>843</v>
      </c>
      <c r="EF77" t="s">
        <v>819</v>
      </c>
      <c r="EG77" s="34">
        <v>8.5760664660483599E-5</v>
      </c>
      <c r="EH77" s="34">
        <v>-1.3355490518733859E-3</v>
      </c>
      <c r="EI77" s="34">
        <v>-4.3883025646209717E-3</v>
      </c>
      <c r="EJ77" s="34">
        <v>2.7698753401637077E-3</v>
      </c>
      <c r="EK77" s="34">
        <v>-1.2688016286119819E-3</v>
      </c>
      <c r="EL77" t="s">
        <v>843</v>
      </c>
      <c r="EM77" t="s">
        <v>1294</v>
      </c>
      <c r="EN77" s="34">
        <v>1.269857631996274E-3</v>
      </c>
      <c r="EO77" s="34">
        <v>3.2391778659075499E-3</v>
      </c>
      <c r="EP77" s="34">
        <v>2.664065221324563E-3</v>
      </c>
      <c r="EQ77" s="34">
        <v>8.3593409508466721E-3</v>
      </c>
      <c r="ER77" s="34">
        <v>1.0168612003326416E-2</v>
      </c>
      <c r="ES77" t="s">
        <v>843</v>
      </c>
      <c r="ET77" t="s">
        <v>1521</v>
      </c>
      <c r="EU77" s="34">
        <v>3.7944277282804251E-3</v>
      </c>
      <c r="EV77" s="34">
        <v>3.8627213798463345E-3</v>
      </c>
      <c r="EW77" s="34">
        <v>1.0515030473470688E-2</v>
      </c>
      <c r="EX77" s="34">
        <v>1.2301578186452389E-2</v>
      </c>
      <c r="EY77" s="34">
        <v>1.2381045147776604E-2</v>
      </c>
      <c r="EZ77" t="s">
        <v>843</v>
      </c>
      <c r="FA77" t="s">
        <v>1594</v>
      </c>
      <c r="FB77" s="34">
        <v>-1.5845090383663774E-3</v>
      </c>
      <c r="FC77" s="34">
        <v>-1.8180026672780514E-3</v>
      </c>
      <c r="FD77" s="34">
        <v>2.5855058338493109E-3</v>
      </c>
      <c r="FE77" s="34">
        <v>8.3122757496312261E-4</v>
      </c>
      <c r="FF77" s="34">
        <v>8.2598058506846428E-3</v>
      </c>
      <c r="FG77" t="s">
        <v>843</v>
      </c>
      <c r="FH77" s="34">
        <v>3.589211031794548E-3</v>
      </c>
      <c r="FI77" s="34">
        <v>1.7128742765635252E-3</v>
      </c>
      <c r="FJ77" s="34">
        <v>5.2063809707760811E-3</v>
      </c>
      <c r="FK77" s="34">
        <v>1.9607997965067625E-3</v>
      </c>
      <c r="FL77" s="34">
        <v>1.9705070182681084E-2</v>
      </c>
      <c r="FM77" t="s">
        <v>843</v>
      </c>
      <c r="FN77" t="s">
        <v>843</v>
      </c>
      <c r="FO77" s="34">
        <v>0.79379999999999995</v>
      </c>
      <c r="FP77" t="s">
        <v>1462</v>
      </c>
      <c r="FQ77" t="s">
        <v>843</v>
      </c>
      <c r="FR77" t="s">
        <v>843</v>
      </c>
      <c r="FS77" s="34">
        <v>0.82353999999999994</v>
      </c>
      <c r="FT77" t="s">
        <v>1462</v>
      </c>
      <c r="FU77" t="s">
        <v>843</v>
      </c>
      <c r="FV77" t="s">
        <v>843</v>
      </c>
      <c r="FW77" s="34">
        <v>0.76344999999999996</v>
      </c>
      <c r="FX77" t="s">
        <v>1462</v>
      </c>
      <c r="FY77" t="s">
        <v>843</v>
      </c>
      <c r="FZ77" s="34">
        <v>4.9785081297159195E-2</v>
      </c>
      <c r="GA77" s="34">
        <v>5.8504838496446609E-2</v>
      </c>
      <c r="GB77" s="34">
        <v>7.2387471795082092E-2</v>
      </c>
      <c r="GC77" s="34">
        <v>7.2641417384147644E-2</v>
      </c>
      <c r="GD77" s="34">
        <v>6.0982469469308853E-2</v>
      </c>
      <c r="GE77" t="s">
        <v>830</v>
      </c>
      <c r="GF77" t="s">
        <v>843</v>
      </c>
      <c r="GG77" s="34">
        <v>5.1718316972255707E-2</v>
      </c>
      <c r="GH77" s="34">
        <v>6.1082474887371063E-2</v>
      </c>
      <c r="GI77" s="34">
        <v>7.6129436492919922E-2</v>
      </c>
      <c r="GJ77" s="34">
        <v>8.018985390663147E-2</v>
      </c>
      <c r="GK77" s="34">
        <v>8.8168136775493622E-2</v>
      </c>
      <c r="GL77" t="s">
        <v>832</v>
      </c>
      <c r="GM77" t="s">
        <v>843</v>
      </c>
      <c r="GN77" s="34"/>
      <c r="GO77" t="s">
        <v>1460</v>
      </c>
      <c r="GP77" t="s">
        <v>843</v>
      </c>
      <c r="GQ77" t="s">
        <v>843</v>
      </c>
      <c r="GR77" s="34">
        <v>2.0592963322997093E-2</v>
      </c>
      <c r="GS77" s="34">
        <v>9.3941949307918549E-3</v>
      </c>
      <c r="GT77" s="34">
        <v>2.8992791194468737E-3</v>
      </c>
      <c r="GU77" s="34">
        <v>1.1097596026957035E-2</v>
      </c>
      <c r="GV77" s="34">
        <v>-1.0971854440867901E-2</v>
      </c>
      <c r="GW77" t="s">
        <v>832</v>
      </c>
      <c r="GX77" t="s">
        <v>843</v>
      </c>
      <c r="GY77" t="s">
        <v>843</v>
      </c>
      <c r="GZ77" t="s">
        <v>843</v>
      </c>
      <c r="HA77" t="s">
        <v>843</v>
      </c>
      <c r="HB77" t="s">
        <v>843</v>
      </c>
      <c r="HC77" t="s">
        <v>843</v>
      </c>
      <c r="HD77" t="s">
        <v>843</v>
      </c>
      <c r="HE77" t="s">
        <v>843</v>
      </c>
      <c r="HF77" t="s">
        <v>843</v>
      </c>
      <c r="HG77" t="s">
        <v>843</v>
      </c>
      <c r="HH77" s="34">
        <v>5340655</v>
      </c>
      <c r="HI77" s="34">
        <v>5360748</v>
      </c>
      <c r="HJ77" s="34">
        <v>5378697</v>
      </c>
      <c r="HK77" s="34">
        <v>5396355</v>
      </c>
      <c r="HL77" s="34">
        <v>5415586</v>
      </c>
      <c r="HM77" s="34">
        <v>5436313</v>
      </c>
      <c r="HN77" s="34">
        <v>5457864</v>
      </c>
      <c r="HO77" s="34">
        <v>5479722</v>
      </c>
      <c r="HP77" s="34">
        <v>5502751</v>
      </c>
      <c r="HQ77" s="34">
        <v>5526452</v>
      </c>
      <c r="HR77" s="34">
        <v>5550849</v>
      </c>
      <c r="HS77" s="34">
        <v>5576016</v>
      </c>
      <c r="HT77" s="34">
        <v>5600959</v>
      </c>
      <c r="HU77" s="34">
        <v>5625385</v>
      </c>
      <c r="HV77" s="34">
        <v>5650653</v>
      </c>
      <c r="HW77" s="34">
        <v>5677796</v>
      </c>
      <c r="HX77" s="34">
        <v>5706857</v>
      </c>
      <c r="HY77" s="34">
        <v>5737284</v>
      </c>
      <c r="HZ77" s="34">
        <v>5766686</v>
      </c>
      <c r="IA77" s="34">
        <v>5795878</v>
      </c>
      <c r="IB77" s="34">
        <v>5825641</v>
      </c>
      <c r="IC77" s="34">
        <v>5854240</v>
      </c>
      <c r="ID77" s="34">
        <v>5882261</v>
      </c>
      <c r="IE77" s="34">
        <v>5910913</v>
      </c>
      <c r="IF77" s="34">
        <v>5939695</v>
      </c>
      <c r="IG77" s="34">
        <v>5968467</v>
      </c>
      <c r="IH77" s="34">
        <v>5996995</v>
      </c>
      <c r="II77" s="34">
        <v>6024988</v>
      </c>
      <c r="IJ77" s="34">
        <v>6052267</v>
      </c>
      <c r="IK77" s="34">
        <v>6078801</v>
      </c>
      <c r="IL77" s="34">
        <v>6104474</v>
      </c>
      <c r="IM77" s="34">
        <v>6129146</v>
      </c>
      <c r="IN77" s="34">
        <v>6152709</v>
      </c>
      <c r="IO77" s="34">
        <v>6175218</v>
      </c>
      <c r="IP77" s="34">
        <v>6196753</v>
      </c>
      <c r="IQ77" s="34">
        <v>6217243</v>
      </c>
      <c r="IR77" s="34">
        <v>6236819</v>
      </c>
      <c r="IS77" s="34">
        <v>6255495</v>
      </c>
      <c r="IT77" s="34">
        <v>6273360</v>
      </c>
      <c r="IU77" s="34">
        <v>6290573</v>
      </c>
      <c r="IV77" s="34">
        <v>6307040</v>
      </c>
      <c r="IW77" s="34">
        <v>6322892</v>
      </c>
      <c r="IX77" s="34">
        <v>6338111</v>
      </c>
      <c r="IY77" s="34">
        <v>6352693</v>
      </c>
      <c r="IZ77" s="34">
        <v>6366856</v>
      </c>
      <c r="JA77" s="34">
        <v>6380630</v>
      </c>
      <c r="JB77" s="34">
        <v>6394059</v>
      </c>
      <c r="JC77" s="34">
        <v>6407171</v>
      </c>
      <c r="JD77" s="34">
        <v>6419976</v>
      </c>
      <c r="JE77" s="34">
        <v>6432605</v>
      </c>
      <c r="JF77" s="34">
        <v>6445109</v>
      </c>
      <c r="JG77" s="34">
        <v>6457626</v>
      </c>
      <c r="JH77" s="34">
        <v>6470277</v>
      </c>
      <c r="JI77" s="34">
        <v>6483151</v>
      </c>
      <c r="JJ77" s="34">
        <v>6496232</v>
      </c>
      <c r="JK77" s="34">
        <v>6509471</v>
      </c>
      <c r="JL77" s="34">
        <v>6522896</v>
      </c>
      <c r="JM77" s="34">
        <v>6536529</v>
      </c>
      <c r="JN77" s="34">
        <v>6550269</v>
      </c>
      <c r="JO77" s="34">
        <v>6564274</v>
      </c>
      <c r="JP77" s="34">
        <v>6578618</v>
      </c>
      <c r="JQ77" s="34">
        <v>6593324</v>
      </c>
      <c r="JR77" s="34">
        <v>6608550</v>
      </c>
      <c r="JS77" s="34">
        <v>6624096</v>
      </c>
      <c r="JT77" s="34">
        <v>6639854</v>
      </c>
      <c r="JU77" s="34">
        <v>6655777</v>
      </c>
      <c r="JV77" s="34">
        <v>6671831</v>
      </c>
      <c r="JW77" s="34">
        <v>6688089</v>
      </c>
      <c r="JX77" s="34">
        <v>6704475</v>
      </c>
      <c r="JY77" s="34">
        <v>6720956</v>
      </c>
      <c r="JZ77" s="34">
        <v>6737479</v>
      </c>
      <c r="KA77" s="34">
        <v>6753787</v>
      </c>
      <c r="KB77" s="34">
        <v>6769847</v>
      </c>
      <c r="KC77" s="34">
        <v>6785673</v>
      </c>
      <c r="KD77" s="34">
        <v>6801294</v>
      </c>
      <c r="KE77" s="34">
        <v>6816654</v>
      </c>
      <c r="KF77" s="34">
        <v>6831615</v>
      </c>
      <c r="KG77" s="34">
        <v>6846047</v>
      </c>
      <c r="KH77" s="34">
        <v>6860032</v>
      </c>
      <c r="KI77" s="34">
        <v>6873517</v>
      </c>
      <c r="KJ77" s="34">
        <v>6886319</v>
      </c>
      <c r="KK77" s="34">
        <v>6898582</v>
      </c>
      <c r="KL77" s="34">
        <v>6910299</v>
      </c>
      <c r="KM77" s="34">
        <v>6921345</v>
      </c>
      <c r="KN77" s="34">
        <v>6931898</v>
      </c>
      <c r="KO77" s="34">
        <v>6942097</v>
      </c>
      <c r="KP77" s="34">
        <v>6951921</v>
      </c>
      <c r="KQ77" s="34">
        <v>6961456</v>
      </c>
      <c r="KR77" s="34">
        <v>6970801</v>
      </c>
      <c r="KS77" s="34">
        <v>6980169</v>
      </c>
      <c r="KT77" s="34">
        <v>6989550</v>
      </c>
      <c r="KU77" s="34">
        <v>6998899</v>
      </c>
      <c r="KV77" s="34">
        <v>7008430</v>
      </c>
      <c r="KW77" s="34">
        <v>7018190</v>
      </c>
      <c r="KX77" s="34">
        <v>7028176</v>
      </c>
      <c r="KY77" s="34">
        <v>7038406</v>
      </c>
      <c r="KZ77" s="34">
        <v>7048926</v>
      </c>
      <c r="LA77" s="34">
        <v>7059770</v>
      </c>
      <c r="LB77" s="34">
        <v>7070828</v>
      </c>
      <c r="LC77" s="34">
        <v>7082118</v>
      </c>
      <c r="LD77" s="34">
        <v>7093770</v>
      </c>
      <c r="LE77" t="s">
        <v>843</v>
      </c>
      <c r="LF77" t="s">
        <v>843</v>
      </c>
      <c r="LG77" t="s">
        <v>843</v>
      </c>
      <c r="LH77" s="34">
        <v>3.9024453144520521E-3</v>
      </c>
      <c r="LI77" s="34">
        <v>3.7552129942923784E-3</v>
      </c>
      <c r="LJ77" s="34">
        <v>3.3426338341087103E-3</v>
      </c>
      <c r="LK77" s="34">
        <v>3.2775742001831532E-3</v>
      </c>
      <c r="LL77" s="34">
        <v>3.5573667846620083E-3</v>
      </c>
      <c r="LM77" s="34">
        <v>3.8199811242520809E-3</v>
      </c>
      <c r="LN77" s="34">
        <v>3.9564305916428566E-3</v>
      </c>
      <c r="LO77" s="34">
        <v>3.9968653582036495E-3</v>
      </c>
      <c r="LP77" s="34">
        <v>4.1937790811061859E-3</v>
      </c>
      <c r="LQ77" s="34">
        <v>4.2978692799806595E-3</v>
      </c>
      <c r="LR77" s="34">
        <v>4.404870793223381E-3</v>
      </c>
      <c r="LS77" s="34">
        <v>4.5236540026962757E-3</v>
      </c>
      <c r="LT77" s="34">
        <v>4.4632903300225735E-3</v>
      </c>
      <c r="LU77" s="34">
        <v>4.351557232439518E-3</v>
      </c>
      <c r="LV77" s="34">
        <v>4.4817235320806503E-3</v>
      </c>
      <c r="LW77" s="34">
        <v>4.7920155338943005E-3</v>
      </c>
      <c r="LX77" s="34">
        <v>5.1053049974143505E-3</v>
      </c>
      <c r="LY77" s="34">
        <v>5.3174933418631554E-3</v>
      </c>
      <c r="LZ77" s="34">
        <v>5.1116379909217358E-3</v>
      </c>
      <c r="MA77" s="34">
        <v>5.0494098104536533E-3</v>
      </c>
      <c r="MB77" s="34">
        <v>5.1220608875155449E-3</v>
      </c>
      <c r="MC77" s="34">
        <v>4.8971488140523434E-3</v>
      </c>
      <c r="MD77" s="34">
        <v>4.7750268131494522E-3</v>
      </c>
      <c r="ME77" s="34">
        <v>4.8590917140245438E-3</v>
      </c>
      <c r="MF77" s="34">
        <v>4.8574819229543209E-3</v>
      </c>
      <c r="MG77" s="34">
        <v>4.8323250375688076E-3</v>
      </c>
      <c r="MH77" s="34">
        <v>4.7683999873697758E-3</v>
      </c>
      <c r="MI77" s="34">
        <v>4.6569770202040672E-3</v>
      </c>
      <c r="MJ77" s="34">
        <v>4.5174248516559601E-3</v>
      </c>
      <c r="MK77" s="34">
        <v>4.3745599687099457E-3</v>
      </c>
      <c r="ML77" s="34">
        <v>4.2144726030528545E-3</v>
      </c>
      <c r="MM77" s="34">
        <v>4.0334803052246571E-3</v>
      </c>
      <c r="MN77" s="34">
        <v>3.8370471447706223E-3</v>
      </c>
      <c r="MO77" s="34">
        <v>3.6517127882689238E-3</v>
      </c>
      <c r="MP77" s="34">
        <v>3.4812595695257187E-3</v>
      </c>
      <c r="MQ77" s="34">
        <v>3.3011157065629959E-3</v>
      </c>
      <c r="MR77" s="34">
        <v>3.1437159050256014E-3</v>
      </c>
      <c r="MS77" s="34">
        <v>2.9900006484240294E-3</v>
      </c>
      <c r="MT77" s="34">
        <v>2.8518186882138252E-3</v>
      </c>
      <c r="MU77" s="34">
        <v>2.7400671970099211E-3</v>
      </c>
      <c r="MV77" s="34">
        <v>2.6143062859773636E-3</v>
      </c>
      <c r="MW77" s="34">
        <v>2.5102286599576473E-3</v>
      </c>
      <c r="MX77" s="34">
        <v>2.4040760472416878E-3</v>
      </c>
      <c r="MY77" s="34">
        <v>2.2980428766459227E-3</v>
      </c>
      <c r="MZ77" s="34">
        <v>2.2269666660577059E-3</v>
      </c>
      <c r="NA77" s="34">
        <v>2.1610544063150883E-3</v>
      </c>
      <c r="NB77" s="34">
        <v>2.1024395246058702E-3</v>
      </c>
      <c r="NC77" s="34">
        <v>2.0485538989305496E-3</v>
      </c>
      <c r="ND77" s="34">
        <v>1.9965474493801594E-3</v>
      </c>
      <c r="NE77" s="34">
        <v>1.9652089104056358E-3</v>
      </c>
      <c r="NF77" s="34">
        <v>1.9419601885601878E-3</v>
      </c>
      <c r="NG77" s="34">
        <v>1.9402094185352325E-3</v>
      </c>
      <c r="NH77" s="34">
        <v>1.9571625161916018E-3</v>
      </c>
      <c r="NI77" s="34">
        <v>1.987737137824297E-3</v>
      </c>
      <c r="NJ77" s="34">
        <v>2.0156588871032E-3</v>
      </c>
      <c r="NK77" s="34">
        <v>2.0358767360448837E-3</v>
      </c>
      <c r="NL77" s="34">
        <v>2.0602557342499495E-3</v>
      </c>
      <c r="NM77" s="34">
        <v>2.0878415089100599E-3</v>
      </c>
      <c r="NN77" s="34">
        <v>2.0998269319534302E-3</v>
      </c>
      <c r="NO77" s="34">
        <v>2.1357976365834475E-3</v>
      </c>
      <c r="NP77" s="34">
        <v>2.182777738198638E-3</v>
      </c>
      <c r="NQ77" s="34">
        <v>2.2329289931803942E-3</v>
      </c>
      <c r="NR77" s="34">
        <v>2.3066431749612093E-3</v>
      </c>
      <c r="NS77" s="34">
        <v>2.3496444337069988E-3</v>
      </c>
      <c r="NT77" s="34">
        <v>2.3760655894875526E-3</v>
      </c>
      <c r="NU77" s="34">
        <v>2.3952240590006113E-3</v>
      </c>
      <c r="NV77" s="34">
        <v>2.40913568995893E-3</v>
      </c>
      <c r="NW77" s="34">
        <v>2.4338481016457081E-3</v>
      </c>
      <c r="NX77" s="34">
        <v>2.4470307398587465E-3</v>
      </c>
      <c r="NY77" s="34">
        <v>2.4551923852413893E-3</v>
      </c>
      <c r="NZ77" s="34">
        <v>2.4554131086915731E-3</v>
      </c>
      <c r="OA77" s="34">
        <v>2.4175653234124184E-3</v>
      </c>
      <c r="OB77" s="34">
        <v>2.3751023691147566E-3</v>
      </c>
      <c r="OC77" s="34">
        <v>2.3349907714873552E-3</v>
      </c>
      <c r="OD77" s="34">
        <v>2.2994105238467455E-3</v>
      </c>
      <c r="OE77" s="34">
        <v>2.2558474447578192E-3</v>
      </c>
      <c r="OF77" s="34">
        <v>2.1923668682575226E-3</v>
      </c>
      <c r="OG77" s="34">
        <v>2.1103029139339924E-3</v>
      </c>
      <c r="OH77" s="34">
        <v>2.0407009869813919E-3</v>
      </c>
      <c r="OI77" s="34">
        <v>1.9638047087937593E-3</v>
      </c>
      <c r="OJ77" s="34">
        <v>1.860778545960784E-3</v>
      </c>
      <c r="OK77" s="34">
        <v>1.7791935242712498E-3</v>
      </c>
      <c r="OL77" s="34">
        <v>1.6970242140814662E-3</v>
      </c>
      <c r="OM77" s="34">
        <v>1.5972073888406157E-3</v>
      </c>
      <c r="ON77" s="34">
        <v>1.5235424507409334E-3</v>
      </c>
      <c r="OO77" s="34">
        <v>1.4702328480780125E-3</v>
      </c>
      <c r="OP77" s="34">
        <v>1.41413405071944E-3</v>
      </c>
      <c r="OQ77" s="34">
        <v>1.3706235913559794E-3</v>
      </c>
      <c r="OR77" s="34">
        <v>1.34149135556072E-3</v>
      </c>
      <c r="OS77" s="34">
        <v>1.3429892715066671E-3</v>
      </c>
      <c r="OT77" s="34">
        <v>1.3430479448288679E-3</v>
      </c>
      <c r="OU77" s="34">
        <v>1.3366744387894869E-3</v>
      </c>
      <c r="OV77" s="34">
        <v>1.3608592562377453E-3</v>
      </c>
      <c r="OW77" s="34">
        <v>1.3916398165747523E-3</v>
      </c>
      <c r="OX77" s="34">
        <v>1.4218626311048865E-3</v>
      </c>
      <c r="OY77" s="34">
        <v>1.4545114245265722E-3</v>
      </c>
      <c r="OZ77" s="34">
        <v>1.4935407089069486E-3</v>
      </c>
      <c r="PA77" s="34">
        <v>1.5372083289548755E-3</v>
      </c>
      <c r="PB77" s="34">
        <v>1.5651145949959755E-3</v>
      </c>
      <c r="PC77" s="34">
        <v>1.5954278642311692E-3</v>
      </c>
      <c r="PD77" s="34">
        <v>1.643918571062386E-3</v>
      </c>
      <c r="PE77" t="s">
        <v>1300</v>
      </c>
      <c r="PF77" t="s">
        <v>843</v>
      </c>
      <c r="PG77" t="s">
        <v>843</v>
      </c>
      <c r="PH77" t="s">
        <v>843</v>
      </c>
      <c r="PI77" t="s">
        <v>843</v>
      </c>
      <c r="PJ77" t="s">
        <v>1300</v>
      </c>
      <c r="PK77" s="34">
        <v>0.49431708455085754</v>
      </c>
      <c r="PL77" s="34">
        <v>0.49449089169502258</v>
      </c>
      <c r="PM77" s="34">
        <v>0.49467149376869202</v>
      </c>
      <c r="PN77" s="34">
        <v>0.49482956528663635</v>
      </c>
      <c r="PO77" s="34">
        <v>0.49492999911308289</v>
      </c>
      <c r="PP77" s="34">
        <v>0.49503183364868164</v>
      </c>
      <c r="PQ77" s="34">
        <v>0.49515396356582642</v>
      </c>
      <c r="PR77" s="34">
        <v>0.49529629945755005</v>
      </c>
      <c r="PS77" s="34">
        <v>0.49544945359230042</v>
      </c>
      <c r="PT77" s="34">
        <v>0.49559482932090759</v>
      </c>
      <c r="PU77" s="34">
        <v>0.4957459568977356</v>
      </c>
      <c r="PV77" s="34">
        <v>0.49588936567306519</v>
      </c>
      <c r="PW77" s="34">
        <v>0.49603879451751709</v>
      </c>
      <c r="PX77" s="34">
        <v>0.49620142579078674</v>
      </c>
      <c r="PY77" s="34">
        <v>0.4963594377040863</v>
      </c>
      <c r="PZ77" s="34">
        <v>0.49652630090713501</v>
      </c>
      <c r="QA77" s="34">
        <v>0.49671262502670288</v>
      </c>
      <c r="QB77" s="34">
        <v>0.49688860774040222</v>
      </c>
      <c r="QC77" s="34">
        <v>0.49704855680465698</v>
      </c>
      <c r="QD77" s="34">
        <v>0.49719920754432678</v>
      </c>
      <c r="QE77" s="34">
        <v>0.49733275175094604</v>
      </c>
      <c r="QF77" s="34">
        <v>0.49744406342506409</v>
      </c>
      <c r="QG77" s="34">
        <v>0.49751412868499756</v>
      </c>
      <c r="QH77" s="34">
        <v>0.49755612015724182</v>
      </c>
      <c r="QI77" s="34">
        <v>0.49759441614151001</v>
      </c>
      <c r="QJ77" s="34">
        <v>0.49762862920761108</v>
      </c>
      <c r="QK77" s="34">
        <v>0.49766159057617188</v>
      </c>
      <c r="QL77" s="34">
        <v>0.49769708514213562</v>
      </c>
      <c r="QM77" s="34">
        <v>0.49773547053337097</v>
      </c>
      <c r="QN77" s="34">
        <v>0.49777957797050476</v>
      </c>
      <c r="QO77" s="34">
        <v>0.49783143401145935</v>
      </c>
      <c r="QP77" s="34">
        <v>0.49788990616798401</v>
      </c>
      <c r="QQ77" s="34">
        <v>0.49795463681221008</v>
      </c>
      <c r="QR77" s="34">
        <v>0.49802711606025696</v>
      </c>
      <c r="QS77" s="34">
        <v>0.49810877442359924</v>
      </c>
      <c r="QT77" s="34">
        <v>0.49820202589035034</v>
      </c>
      <c r="QU77" s="34">
        <v>0.49830898642539978</v>
      </c>
      <c r="QV77" s="34">
        <v>0.49842515587806702</v>
      </c>
      <c r="QW77" s="34">
        <v>0.49854877591133118</v>
      </c>
      <c r="QX77" s="34">
        <v>0.49868017435073853</v>
      </c>
      <c r="QY77" s="34">
        <v>0.49881592392921448</v>
      </c>
      <c r="QZ77" s="34">
        <v>0.49895584583282471</v>
      </c>
      <c r="RA77" s="34">
        <v>0.49909728765487671</v>
      </c>
      <c r="RB77" s="34">
        <v>0.49924039840698242</v>
      </c>
      <c r="RC77" s="34">
        <v>0.49938023090362549</v>
      </c>
      <c r="RD77" s="34">
        <v>0.49951446056365967</v>
      </c>
      <c r="RE77" s="34">
        <v>0.49964052438735962</v>
      </c>
      <c r="RF77" s="34">
        <v>0.49975863099098206</v>
      </c>
      <c r="RG77" s="34">
        <v>0.49987196922302246</v>
      </c>
      <c r="RH77" s="34">
        <v>0.49997738003730774</v>
      </c>
      <c r="RI77" s="34">
        <v>0.50007659196853638</v>
      </c>
      <c r="RJ77" s="34">
        <v>0.50017201900482178</v>
      </c>
      <c r="RK77" s="34">
        <v>0.50026482343673706</v>
      </c>
      <c r="RL77" s="34">
        <v>0.50035452842712402</v>
      </c>
      <c r="RM77" s="34">
        <v>0.50044488906860352</v>
      </c>
      <c r="RN77" s="34">
        <v>0.50053668022155762</v>
      </c>
      <c r="RO77" s="34">
        <v>0.50063055753707886</v>
      </c>
      <c r="RP77" s="34">
        <v>0.5007253885269165</v>
      </c>
      <c r="RQ77" s="34">
        <v>0.50082063674926758</v>
      </c>
      <c r="RR77" s="34">
        <v>0.50091969966888428</v>
      </c>
      <c r="RS77" s="34">
        <v>0.50102299451828003</v>
      </c>
      <c r="RT77" s="34">
        <v>0.50112980604171753</v>
      </c>
      <c r="RU77" s="34">
        <v>0.50123947858810425</v>
      </c>
      <c r="RV77" s="34">
        <v>0.50134736299514771</v>
      </c>
      <c r="RW77" s="34">
        <v>0.50145471096038818</v>
      </c>
      <c r="RX77" s="34">
        <v>0.50156199932098389</v>
      </c>
      <c r="RY77" s="34">
        <v>0.50166481733322144</v>
      </c>
      <c r="RZ77" s="34">
        <v>0.50176054239273071</v>
      </c>
      <c r="SA77" s="34">
        <v>0.50184810161590576</v>
      </c>
      <c r="SB77" s="34">
        <v>0.50192815065383911</v>
      </c>
      <c r="SC77" s="34">
        <v>0.50200021266937256</v>
      </c>
      <c r="SD77" s="34">
        <v>0.50206452608108521</v>
      </c>
      <c r="SE77" s="34">
        <v>0.50211739540100098</v>
      </c>
      <c r="SF77" s="34">
        <v>0.50215786695480347</v>
      </c>
      <c r="SG77" s="34">
        <v>0.50218665599822998</v>
      </c>
      <c r="SH77" s="34">
        <v>0.50220197439193726</v>
      </c>
      <c r="SI77" s="34">
        <v>0.5022045373916626</v>
      </c>
      <c r="SJ77" s="34">
        <v>0.50219184160232544</v>
      </c>
      <c r="SK77" s="34">
        <v>0.5021674633026123</v>
      </c>
      <c r="SL77" s="34">
        <v>0.50213390588760376</v>
      </c>
      <c r="SM77" s="34">
        <v>0.50209307670593262</v>
      </c>
      <c r="SN77" s="34">
        <v>0.50204753875732422</v>
      </c>
      <c r="SO77" s="34">
        <v>0.50199711322784424</v>
      </c>
      <c r="SP77" s="34">
        <v>0.50194436311721802</v>
      </c>
      <c r="SQ77" s="34">
        <v>0.50189787149429321</v>
      </c>
      <c r="SR77" s="34">
        <v>0.50186020135879517</v>
      </c>
      <c r="SS77" s="34">
        <v>0.50182664394378662</v>
      </c>
      <c r="ST77" s="34">
        <v>0.50180208683013916</v>
      </c>
      <c r="SU77" s="34">
        <v>0.50178807973861694</v>
      </c>
      <c r="SV77" s="34">
        <v>0.50178241729736328</v>
      </c>
      <c r="SW77" s="34">
        <v>0.50178396701812744</v>
      </c>
      <c r="SX77" s="34">
        <v>0.5017927885055542</v>
      </c>
      <c r="SY77" s="34">
        <v>0.50180894136428833</v>
      </c>
      <c r="SZ77" s="34">
        <v>0.50183039903640747</v>
      </c>
      <c r="TA77" s="34">
        <v>0.50185507535934448</v>
      </c>
      <c r="TB77" s="34">
        <v>0.50188297033309937</v>
      </c>
      <c r="TC77" s="34">
        <v>0.50191289186477661</v>
      </c>
      <c r="TD77" s="34">
        <v>0.50194281339645386</v>
      </c>
      <c r="TE77" s="34">
        <v>0.50197333097457886</v>
      </c>
      <c r="TF77" s="34">
        <v>0.50200390815734863</v>
      </c>
      <c r="TG77" s="34">
        <v>0.50203460454940796</v>
      </c>
      <c r="TH77" t="s">
        <v>843</v>
      </c>
      <c r="TI77" t="s">
        <v>843</v>
      </c>
      <c r="TJ77" t="s">
        <v>1300</v>
      </c>
      <c r="TK77" s="34">
        <v>0.66687260270509896</v>
      </c>
      <c r="TL77" s="34">
        <v>0.66567849620253594</v>
      </c>
      <c r="TM77" s="34">
        <v>0.66470606170974089</v>
      </c>
      <c r="TN77" s="34">
        <v>0.66384151895121801</v>
      </c>
      <c r="TO77" s="34">
        <v>0.66310718729238205</v>
      </c>
      <c r="TP77" s="34">
        <v>0.66245179981835089</v>
      </c>
      <c r="TQ77" s="34">
        <v>0.66176587931048902</v>
      </c>
      <c r="TR77" s="34">
        <v>0.66071344495213391</v>
      </c>
      <c r="TS77" s="34">
        <v>0.65901955222033493</v>
      </c>
      <c r="TT77" s="34">
        <v>0.65684945784383897</v>
      </c>
      <c r="TU77" s="34">
        <v>0.65420728020229701</v>
      </c>
      <c r="TV77" s="34">
        <v>0.65110116255046602</v>
      </c>
      <c r="TW77" s="34">
        <v>0.6481551062813431</v>
      </c>
      <c r="TX77" s="34">
        <v>0.64600428646255192</v>
      </c>
      <c r="TY77" s="34">
        <v>0.64451176213720407</v>
      </c>
      <c r="TZ77" s="34">
        <v>0.6432835029648829</v>
      </c>
      <c r="UA77" s="34">
        <v>0.64206550120320205</v>
      </c>
      <c r="UB77" s="34">
        <v>0.64070728931082299</v>
      </c>
      <c r="UC77" s="34">
        <v>0.63932776988377693</v>
      </c>
      <c r="UD77" s="34">
        <v>0.63807942472219104</v>
      </c>
      <c r="UE77" s="34">
        <v>0.63684245218680702</v>
      </c>
      <c r="UF77" s="34">
        <v>0.63566119294210799</v>
      </c>
      <c r="UG77" s="34">
        <v>0.63453324881935302</v>
      </c>
      <c r="UH77" s="34">
        <v>0.63333929969871006</v>
      </c>
      <c r="UI77" s="34">
        <v>0.63201480614620698</v>
      </c>
      <c r="UJ77" s="34">
        <v>0.63034457846081604</v>
      </c>
      <c r="UK77" s="34">
        <v>0.62808851532404797</v>
      </c>
      <c r="UL77" s="34">
        <v>0.62521518715058</v>
      </c>
      <c r="UM77" s="34">
        <v>0.62162483908922095</v>
      </c>
      <c r="UN77" s="34">
        <v>0.61755997461012702</v>
      </c>
      <c r="UO77" s="34">
        <v>0.61346109537538296</v>
      </c>
      <c r="UP77" s="34">
        <v>0.60940670940072994</v>
      </c>
      <c r="UQ77" s="34">
        <v>0.60593593813716895</v>
      </c>
      <c r="UR77" s="34">
        <v>0.60343403233423998</v>
      </c>
      <c r="US77" s="34">
        <v>0.60162055837952599</v>
      </c>
      <c r="UT77" s="34">
        <v>0.60011426285619995</v>
      </c>
      <c r="UU77" s="34">
        <v>0.59862163697725002</v>
      </c>
      <c r="UV77" s="34">
        <v>0.59709263615429298</v>
      </c>
      <c r="UW77" s="34">
        <v>0.59591729185657405</v>
      </c>
      <c r="UX77" s="34">
        <v>0.59518560550843302</v>
      </c>
      <c r="UY77" s="34">
        <v>0.59458652553337199</v>
      </c>
      <c r="UZ77" s="34">
        <v>0.5944344301283</v>
      </c>
      <c r="VA77" s="34">
        <v>0.59497943512038198</v>
      </c>
      <c r="VB77" s="34">
        <v>0.59576628335150805</v>
      </c>
      <c r="VC77" s="34">
        <v>0.59666296860939094</v>
      </c>
      <c r="VD77" s="34">
        <v>0.59777114485560201</v>
      </c>
      <c r="VE77" s="34">
        <v>0.59916170613703301</v>
      </c>
      <c r="VF77" s="34">
        <v>0.60072195675142404</v>
      </c>
      <c r="VG77" s="34">
        <v>0.60228706462454096</v>
      </c>
      <c r="VH77" s="34">
        <v>0.60373990037783298</v>
      </c>
      <c r="VI77" s="34">
        <v>0.60481703220092697</v>
      </c>
      <c r="VJ77" s="34">
        <v>0.60546507338765099</v>
      </c>
      <c r="VK77" s="34">
        <v>0.60577244219992399</v>
      </c>
      <c r="VL77" s="34">
        <v>0.60566235461737694</v>
      </c>
      <c r="VM77" s="34">
        <v>0.60502811475944807</v>
      </c>
      <c r="VN77" s="34">
        <v>0.60390240590192301</v>
      </c>
      <c r="VO77" s="34">
        <v>0.60242804729678401</v>
      </c>
      <c r="VP77" s="34">
        <v>0.60056823731920705</v>
      </c>
      <c r="VQ77" s="34">
        <v>0.59839901231537196</v>
      </c>
      <c r="VR77" s="34">
        <v>0.59600853011380506</v>
      </c>
      <c r="VS77" s="34">
        <v>0.59338693932372999</v>
      </c>
      <c r="VT77" s="34">
        <v>0.59083040594019098</v>
      </c>
      <c r="VU77" s="34">
        <v>0.58840880374666193</v>
      </c>
      <c r="VV77" s="34">
        <v>0.58611653679864095</v>
      </c>
      <c r="VW77" s="34">
        <v>0.58399725355406895</v>
      </c>
      <c r="VX77" s="34">
        <v>0.58193017885064402</v>
      </c>
      <c r="VY77" s="34">
        <v>0.58001161899934206</v>
      </c>
      <c r="VZ77" s="34">
        <v>0.57839182463032401</v>
      </c>
      <c r="WA77" s="34">
        <v>0.57693100503768002</v>
      </c>
      <c r="WB77" s="34">
        <v>0.57546624136999602</v>
      </c>
      <c r="WC77" s="34">
        <v>0.57401151083365198</v>
      </c>
      <c r="WD77" s="34">
        <v>0.572569920591952</v>
      </c>
      <c r="WE77" s="34">
        <v>0.57117409217858994</v>
      </c>
      <c r="WF77" s="34">
        <v>0.56983183539790405</v>
      </c>
      <c r="WG77" s="34">
        <v>0.56866355137713498</v>
      </c>
      <c r="WH77" s="34">
        <v>0.567706279921665</v>
      </c>
      <c r="WI77" s="34">
        <v>0.56709741641636602</v>
      </c>
      <c r="WJ77" s="34">
        <v>0.56696557882234799</v>
      </c>
      <c r="WK77" s="34">
        <v>0.56714149198877595</v>
      </c>
      <c r="WL77" s="34">
        <v>0.56743214572685297</v>
      </c>
      <c r="WM77" s="34">
        <v>0.56762734924129998</v>
      </c>
      <c r="WN77" s="34">
        <v>0.56758269797928695</v>
      </c>
      <c r="WO77" s="34">
        <v>0.56740048440740398</v>
      </c>
      <c r="WP77" s="34">
        <v>0.56726943968260501</v>
      </c>
      <c r="WQ77" s="34">
        <v>0.56716880190452901</v>
      </c>
      <c r="WR77" s="34">
        <v>0.567031042637405</v>
      </c>
      <c r="WS77" s="34">
        <v>0.56671177650033699</v>
      </c>
      <c r="WT77" s="34">
        <v>0.56620321712894706</v>
      </c>
      <c r="WU77" s="34">
        <v>0.56554899501506295</v>
      </c>
      <c r="WV77" s="34">
        <v>0.56474750109918503</v>
      </c>
      <c r="WW77" s="34">
        <v>0.56381866957233795</v>
      </c>
      <c r="WX77" s="34">
        <v>0.56278662992469497</v>
      </c>
      <c r="WY77" s="34">
        <v>0.561663810582399</v>
      </c>
      <c r="WZ77" s="34">
        <v>0.560500316997665</v>
      </c>
      <c r="XA77" s="34">
        <v>0.55930702650965003</v>
      </c>
      <c r="XB77" s="34">
        <v>0.55808332170664798</v>
      </c>
      <c r="XC77" s="34">
        <v>0.55687749049447499</v>
      </c>
      <c r="XD77" s="34">
        <v>0.55571531053528</v>
      </c>
      <c r="XE77" s="34">
        <v>0.55458992921338202</v>
      </c>
      <c r="XF77" s="34">
        <v>0.55351058493451999</v>
      </c>
      <c r="XG77" s="34">
        <v>0.55249571102530803</v>
      </c>
      <c r="XH77" t="s">
        <v>843</v>
      </c>
      <c r="XI77" t="s">
        <v>1300</v>
      </c>
      <c r="XJ77" s="34">
        <v>0.61748802347277598</v>
      </c>
      <c r="XK77" s="34">
        <v>0.61523927115775001</v>
      </c>
      <c r="XL77" s="34">
        <v>0.61268881664090802</v>
      </c>
      <c r="XM77" s="34">
        <v>0.60951114224323599</v>
      </c>
      <c r="XN77" s="34">
        <v>0.605832683665258</v>
      </c>
      <c r="XO77" s="34">
        <v>0.60165406238144004</v>
      </c>
      <c r="XP77" s="34">
        <v>0.59725053635904701</v>
      </c>
      <c r="XQ77" s="34">
        <v>0.59336203551931999</v>
      </c>
      <c r="XR77" s="34">
        <v>0.59056724536509098</v>
      </c>
      <c r="XS77" s="34">
        <v>0.58889148046522399</v>
      </c>
      <c r="XT77" s="34">
        <v>0.58783814762733999</v>
      </c>
      <c r="XU77" s="34">
        <v>0.58697320811131104</v>
      </c>
      <c r="XV77" s="34">
        <v>0.58629900823242898</v>
      </c>
      <c r="XW77" s="34">
        <v>0.58554148609752799</v>
      </c>
      <c r="XX77" s="34">
        <v>0.58471751713629505</v>
      </c>
      <c r="XY77" s="34">
        <v>0.58388677578412496</v>
      </c>
      <c r="XZ77" s="34">
        <v>0.58272539508174104</v>
      </c>
      <c r="YA77" s="34">
        <v>0.58128475239462196</v>
      </c>
      <c r="YB77" s="34">
        <v>0.58000253525161594</v>
      </c>
      <c r="YC77" s="34">
        <v>0.57887838563889704</v>
      </c>
      <c r="YD77" s="34">
        <v>0.577562623580821</v>
      </c>
      <c r="YE77" s="34">
        <v>0.57612810748038101</v>
      </c>
      <c r="YF77" s="34">
        <v>0.57450540068645406</v>
      </c>
      <c r="YG77" s="34">
        <v>0.57225635024572297</v>
      </c>
      <c r="YH77" s="34">
        <v>0.56939173060302506</v>
      </c>
      <c r="YI77" s="34">
        <v>0.56606349386395993</v>
      </c>
      <c r="YJ77" s="34">
        <v>0.562047695383463</v>
      </c>
      <c r="YK77" s="34">
        <v>0.55792509462259499</v>
      </c>
      <c r="YL77" s="34">
        <v>0.55450602228883805</v>
      </c>
      <c r="YM77" s="34">
        <v>0.55170019945543503</v>
      </c>
      <c r="YN77" s="34">
        <v>0.54930797881258697</v>
      </c>
      <c r="YO77" s="34">
        <v>0.54705080062941902</v>
      </c>
      <c r="YP77" s="34">
        <v>0.544765240806936</v>
      </c>
      <c r="YQ77" s="34">
        <v>0.54269715314526901</v>
      </c>
      <c r="YR77" s="34">
        <v>0.54095338316695907</v>
      </c>
      <c r="YS77" s="34">
        <v>0.53927652986407904</v>
      </c>
      <c r="YT77" s="34">
        <v>0.53815843767138605</v>
      </c>
      <c r="YU77" s="34">
        <v>0.53791594430177003</v>
      </c>
      <c r="YV77" s="34">
        <v>0.53805611840735101</v>
      </c>
      <c r="YW77" s="34">
        <v>0.53845285636141593</v>
      </c>
      <c r="YX77" s="34">
        <v>0.53922783112204797</v>
      </c>
      <c r="YY77" s="34">
        <v>0.54044758787216507</v>
      </c>
      <c r="YZ77" s="34">
        <v>0.54197650199116898</v>
      </c>
      <c r="ZA77" s="34">
        <v>0.54360934359722302</v>
      </c>
      <c r="ZB77" s="34">
        <v>0.54520994779762999</v>
      </c>
      <c r="ZC77" s="34">
        <v>0.546508887053473</v>
      </c>
      <c r="ZD77" s="34">
        <v>0.54742297087209901</v>
      </c>
      <c r="ZE77" s="34">
        <v>0.54803973142278606</v>
      </c>
      <c r="ZF77" s="34">
        <v>0.54829208084267</v>
      </c>
      <c r="ZG77" s="34">
        <v>0.54804682924311598</v>
      </c>
      <c r="ZH77" s="34">
        <v>0.54733212833699707</v>
      </c>
      <c r="ZI77" s="34">
        <v>0.54629325080145497</v>
      </c>
      <c r="ZJ77" s="34">
        <v>0.54488277704339405</v>
      </c>
      <c r="ZK77" s="34">
        <v>0.54315355295596202</v>
      </c>
      <c r="ZL77" s="34">
        <v>0.54119772815995504</v>
      </c>
      <c r="ZM77" s="34">
        <v>0.53898622952723596</v>
      </c>
      <c r="ZN77" s="34">
        <v>0.536814246310228</v>
      </c>
      <c r="ZO77" s="34">
        <v>0.53475579051544098</v>
      </c>
      <c r="ZP77" s="34">
        <v>0.53279437836827803</v>
      </c>
      <c r="ZQ77" s="34">
        <v>0.53095197815874107</v>
      </c>
      <c r="ZR77" s="34">
        <v>0.52908354003834801</v>
      </c>
      <c r="ZS77" s="34">
        <v>0.52727816252304305</v>
      </c>
      <c r="ZT77" s="34">
        <v>0.525670154572486</v>
      </c>
      <c r="ZU77" s="34">
        <v>0.52411140145678703</v>
      </c>
      <c r="ZV77" s="34">
        <v>0.52247300919568407</v>
      </c>
      <c r="ZW77" s="34">
        <v>0.52079960010679405</v>
      </c>
      <c r="ZX77" s="34">
        <v>0.51909318446465402</v>
      </c>
      <c r="ZY77" s="34">
        <v>0.51741394290656106</v>
      </c>
      <c r="ZZ77" s="34">
        <v>0.51581548145082201</v>
      </c>
      <c r="AAA77" s="34">
        <v>0.51440007302533097</v>
      </c>
      <c r="AAB77" s="34">
        <v>0.51319454947466303</v>
      </c>
      <c r="AAC77" s="34">
        <v>0.51235843774451606</v>
      </c>
      <c r="AAD77" s="34">
        <v>0.51198686528758597</v>
      </c>
      <c r="AAE77" s="34">
        <v>0.51192998837403503</v>
      </c>
      <c r="AAF77" s="34">
        <v>0.51203278376144301</v>
      </c>
      <c r="AAG77" s="34">
        <v>0.51206827514410103</v>
      </c>
      <c r="AAH77" s="34">
        <v>0.51190885962478394</v>
      </c>
      <c r="AAI77" s="34">
        <v>0.51167111473234106</v>
      </c>
      <c r="AAJ77" s="34">
        <v>0.51149735974244404</v>
      </c>
      <c r="AAK77" s="34">
        <v>0.51135721349056096</v>
      </c>
      <c r="AAL77" s="34">
        <v>0.51120954460576096</v>
      </c>
      <c r="AAM77" s="34">
        <v>0.51091858521929501</v>
      </c>
      <c r="AAN77" s="34">
        <v>0.51048341034157896</v>
      </c>
      <c r="AAO77" s="34">
        <v>0.50995001694034903</v>
      </c>
      <c r="AAP77" s="34">
        <v>0.50930253945618797</v>
      </c>
      <c r="AAQ77" s="34">
        <v>0.50853589340512007</v>
      </c>
      <c r="AAR77" s="34">
        <v>0.50764551265758096</v>
      </c>
      <c r="AAS77" s="34">
        <v>0.50667543590560904</v>
      </c>
      <c r="AAT77" s="34">
        <v>0.50566068375786399</v>
      </c>
      <c r="AAU77" s="34">
        <v>0.50460569077911999</v>
      </c>
      <c r="AAV77" s="34">
        <v>0.50353574289730707</v>
      </c>
      <c r="AAW77" s="34">
        <v>0.50247313916611303</v>
      </c>
      <c r="AAX77" s="34">
        <v>0.50141279858684495</v>
      </c>
      <c r="AAY77" s="34">
        <v>0.50037527479483501</v>
      </c>
      <c r="AAZ77" s="34">
        <v>0.49936317051798601</v>
      </c>
      <c r="ABA77" s="34">
        <v>0.49837704730304</v>
      </c>
      <c r="ABB77" s="34">
        <v>0.497434254705309</v>
      </c>
      <c r="ABC77" s="34">
        <v>0.49654893123635296</v>
      </c>
      <c r="ABD77" s="34">
        <v>0.495715989697388</v>
      </c>
      <c r="ABE77" s="34">
        <v>0.49493806054474498</v>
      </c>
      <c r="ABF77" s="34">
        <v>0.49423945236454003</v>
      </c>
      <c r="ABG77" t="s">
        <v>843</v>
      </c>
      <c r="ABH77" t="s">
        <v>843</v>
      </c>
      <c r="ABI77" t="s">
        <v>1300</v>
      </c>
      <c r="ABJ77" s="34">
        <v>0.61437464131272301</v>
      </c>
      <c r="ABK77" s="34">
        <v>0.61322070975722898</v>
      </c>
      <c r="ABL77" s="34">
        <v>0.61167332906092298</v>
      </c>
      <c r="ABM77" s="34">
        <v>0.60974861735375097</v>
      </c>
      <c r="ABN77" s="34">
        <v>0.60750701770777904</v>
      </c>
      <c r="ABO77" s="34">
        <v>0.60527756636506802</v>
      </c>
      <c r="ABP77" s="34">
        <v>0.60314166832100702</v>
      </c>
      <c r="ABQ77" s="34">
        <v>0.60055546613496102</v>
      </c>
      <c r="ABR77" s="34">
        <v>0.59739710192229301</v>
      </c>
      <c r="ABS77" s="34">
        <v>0.59404261540677505</v>
      </c>
      <c r="ABT77" s="34">
        <v>0.59043378683457104</v>
      </c>
      <c r="ABU77" s="34">
        <v>0.58678588798884401</v>
      </c>
      <c r="ABV77" s="34">
        <v>0.58383755497607093</v>
      </c>
      <c r="ABW77" s="34">
        <v>0.58211532029499502</v>
      </c>
      <c r="ABX77" s="34">
        <v>0.58138002646596998</v>
      </c>
      <c r="ABY77" s="34">
        <v>0.58104984751125299</v>
      </c>
      <c r="ABZ77" s="34">
        <v>0.58064710575365697</v>
      </c>
      <c r="ACA77" s="34">
        <v>0.58013333659852495</v>
      </c>
      <c r="ACB77" s="34">
        <v>0.57946643878303805</v>
      </c>
      <c r="ACC77" s="34">
        <v>0.57868393710150601</v>
      </c>
      <c r="ACD77" s="34">
        <v>0.57790902323023308</v>
      </c>
      <c r="ACE77" s="34">
        <v>0.57702318515954398</v>
      </c>
      <c r="ACF77" s="34">
        <v>0.57593104284806107</v>
      </c>
      <c r="ACG77" s="34">
        <v>0.57473354793075104</v>
      </c>
      <c r="ACH77" s="34">
        <v>0.57362384990947801</v>
      </c>
      <c r="ACI77" s="34">
        <v>0.572399543500831</v>
      </c>
      <c r="ACJ77" s="34">
        <v>0.57100267959180595</v>
      </c>
      <c r="ACK77" s="34">
        <v>0.56946868607871104</v>
      </c>
      <c r="ACL77" s="34">
        <v>0.56751114912808698</v>
      </c>
      <c r="ACM77" s="34">
        <v>0.56505135099410597</v>
      </c>
      <c r="ACN77" s="34">
        <v>0.562224817586644</v>
      </c>
      <c r="ACO77" s="34">
        <v>0.55880480259363996</v>
      </c>
      <c r="ACP77" s="34">
        <v>0.55531709690804498</v>
      </c>
      <c r="ACQ77" s="34">
        <v>0.55250806105079497</v>
      </c>
      <c r="ACR77" s="34">
        <v>0.55028827193854601</v>
      </c>
      <c r="ACS77" s="34">
        <v>0.54847538141300101</v>
      </c>
      <c r="ACT77" s="34">
        <v>0.54678759691339396</v>
      </c>
      <c r="ACU77" s="34">
        <v>0.54505590684670002</v>
      </c>
      <c r="ACV77" s="34">
        <v>0.543506785557757</v>
      </c>
      <c r="ACW77" s="34">
        <v>0.54223605703327804</v>
      </c>
      <c r="ACX77" s="34">
        <v>0.54100235609731395</v>
      </c>
      <c r="ACY77" s="34">
        <v>0.54028065477943799</v>
      </c>
      <c r="ACZ77" s="34">
        <v>0.54037862855520902</v>
      </c>
      <c r="ADA77" s="34">
        <v>0.54082965608676903</v>
      </c>
      <c r="ADB77" s="34">
        <v>0.54150835659638297</v>
      </c>
      <c r="ADC77" s="34">
        <v>0.54252181994567894</v>
      </c>
      <c r="ADD77" s="34">
        <v>0.54393911159868202</v>
      </c>
      <c r="ADE77" s="34">
        <v>0.54562571731156506</v>
      </c>
      <c r="ADF77" s="34">
        <v>0.54738288741266306</v>
      </c>
      <c r="ADG77" s="34">
        <v>0.549085599775332</v>
      </c>
      <c r="ADH77" s="34">
        <v>0.55047171812984697</v>
      </c>
      <c r="ADI77" s="34">
        <v>0.55145342886069892</v>
      </c>
      <c r="ADJ77" s="34">
        <v>0.55210665633016898</v>
      </c>
      <c r="ADK77" s="34">
        <v>0.55235903035422096</v>
      </c>
      <c r="ADL77" s="34">
        <v>0.55209596886318102</v>
      </c>
      <c r="ADM77" s="34">
        <v>0.55135428429174294</v>
      </c>
      <c r="ADN77" s="34">
        <v>0.55028173069139796</v>
      </c>
      <c r="ADO77" s="34">
        <v>0.54884270009031599</v>
      </c>
      <c r="ADP77" s="34">
        <v>0.54710554635237107</v>
      </c>
      <c r="ADQ77" s="34">
        <v>0.54514387616542803</v>
      </c>
      <c r="ADR77" s="34">
        <v>0.54291843666861295</v>
      </c>
      <c r="ADS77" s="34">
        <v>0.54071721188866295</v>
      </c>
      <c r="ADT77" s="34">
        <v>0.53859961716261506</v>
      </c>
      <c r="ADU77" s="34">
        <v>0.53655770262404801</v>
      </c>
      <c r="ADV77" s="34">
        <v>0.53463615314433099</v>
      </c>
      <c r="ADW77" s="34">
        <v>0.53270392021848101</v>
      </c>
      <c r="ADX77" s="34">
        <v>0.53085240018819402</v>
      </c>
      <c r="ADY77" s="34">
        <v>0.52921649218483802</v>
      </c>
      <c r="ADZ77" s="34">
        <v>0.52764295489206803</v>
      </c>
      <c r="AEA77" s="34">
        <v>0.52600169722891299</v>
      </c>
      <c r="AEB77" s="34">
        <v>0.52433721871340899</v>
      </c>
      <c r="AEC77" s="34">
        <v>0.52266865409500296</v>
      </c>
      <c r="AED77" s="34">
        <v>0.52106085107530098</v>
      </c>
      <c r="AEE77" s="34">
        <v>0.51956121375138498</v>
      </c>
      <c r="AEF77" s="34">
        <v>0.51826365688646903</v>
      </c>
      <c r="AEG77" s="34">
        <v>0.51719153687362895</v>
      </c>
      <c r="AEH77" s="34">
        <v>0.516491304289593</v>
      </c>
      <c r="AEI77" s="34">
        <v>0.51626493361789694</v>
      </c>
      <c r="AEJ77" s="34">
        <v>0.516359728085797</v>
      </c>
      <c r="AEK77" s="34">
        <v>0.51663064192610597</v>
      </c>
      <c r="AEL77" s="34">
        <v>0.51686771989505598</v>
      </c>
      <c r="AEM77" s="34">
        <v>0.51692568972331499</v>
      </c>
      <c r="AEN77" s="34">
        <v>0.51690809616197497</v>
      </c>
      <c r="AEO77" s="34">
        <v>0.51696888393802098</v>
      </c>
      <c r="AEP77" s="34">
        <v>0.51706138182222094</v>
      </c>
      <c r="AEQ77" s="34">
        <v>0.51712148360934695</v>
      </c>
      <c r="AER77" s="34">
        <v>0.51702860259775696</v>
      </c>
      <c r="AES77" s="34">
        <v>0.51677447338419402</v>
      </c>
      <c r="AET77" s="34">
        <v>0.516387499800955</v>
      </c>
      <c r="AEU77" s="34">
        <v>0.515850547458092</v>
      </c>
      <c r="AEV77" s="34">
        <v>0.51516903914908996</v>
      </c>
      <c r="AEW77" s="34">
        <v>0.51434043514132999</v>
      </c>
      <c r="AEX77" s="34">
        <v>0.51339907796753304</v>
      </c>
      <c r="AEY77" s="34">
        <v>0.51238235838710799</v>
      </c>
      <c r="AEZ77" s="34">
        <v>0.51131136220042306</v>
      </c>
      <c r="AFA77" s="34">
        <v>0.51020955597048501</v>
      </c>
      <c r="AFB77" s="34">
        <v>0.50909099421025306</v>
      </c>
      <c r="AFC77" s="34">
        <v>0.50796438892232998</v>
      </c>
      <c r="AFD77" s="34">
        <v>0.50686227977826592</v>
      </c>
      <c r="AFE77" s="34">
        <v>0.50578453407473101</v>
      </c>
      <c r="AFF77" s="34">
        <v>0.50472351091168699</v>
      </c>
      <c r="AFG77" t="s">
        <v>843</v>
      </c>
      <c r="AFH77" t="s">
        <v>843</v>
      </c>
      <c r="AFI77" s="34">
        <v>0.79066000000000003</v>
      </c>
      <c r="AFJ77" s="34">
        <v>0.79796000000000011</v>
      </c>
      <c r="AFK77" s="34">
        <v>0.79337999999999997</v>
      </c>
      <c r="AFL77" s="34">
        <v>0.79923</v>
      </c>
      <c r="AFM77" s="34">
        <v>0.79803000000000002</v>
      </c>
      <c r="AFN77" s="34">
        <v>0.79120000000000001</v>
      </c>
      <c r="AFO77" s="34">
        <v>0.78534000000000004</v>
      </c>
      <c r="AFP77" s="34">
        <v>0.77855999999999992</v>
      </c>
      <c r="AFQ77" s="34">
        <v>0.77623000000000009</v>
      </c>
      <c r="AFR77" s="34">
        <v>0.77046999999999999</v>
      </c>
      <c r="AFS77" s="34">
        <v>0.76417000000000002</v>
      </c>
      <c r="AFT77" s="34">
        <v>0.76436999999999999</v>
      </c>
      <c r="AFU77" s="34">
        <v>0.76824999999999999</v>
      </c>
      <c r="AFV77" s="34">
        <v>0.77390000000000003</v>
      </c>
      <c r="AFW77" s="34">
        <v>0.77844999999999998</v>
      </c>
      <c r="AFX77" s="34">
        <v>0.78195999999999999</v>
      </c>
      <c r="AFY77" s="34">
        <v>0.79028999999999994</v>
      </c>
      <c r="AFZ77" s="34">
        <v>0.78827000000000003</v>
      </c>
      <c r="AGA77" s="34">
        <v>0.79379999999999995</v>
      </c>
      <c r="AGB77" t="s">
        <v>843</v>
      </c>
      <c r="AGC77" t="s">
        <v>843</v>
      </c>
      <c r="AGD77" t="s">
        <v>843</v>
      </c>
      <c r="AGE77" t="s">
        <v>843</v>
      </c>
      <c r="AGF77" s="34">
        <v>6.9908695295453072E-3</v>
      </c>
      <c r="AGG77" t="s">
        <v>843</v>
      </c>
      <c r="AGH77" t="s">
        <v>843</v>
      </c>
      <c r="AGI77" t="s">
        <v>843</v>
      </c>
      <c r="AGJ77" t="s">
        <v>843</v>
      </c>
      <c r="AGK77" t="s">
        <v>843</v>
      </c>
      <c r="AGL77" t="s">
        <v>843</v>
      </c>
      <c r="AGM77" t="s">
        <v>843</v>
      </c>
      <c r="AGN77" t="s">
        <v>843</v>
      </c>
      <c r="AGO77" s="34">
        <v>0.27500000000000002</v>
      </c>
      <c r="AGP77" s="34">
        <v>2020</v>
      </c>
      <c r="AGQ77" t="s">
        <v>832</v>
      </c>
      <c r="AGR77" t="s">
        <v>843</v>
      </c>
      <c r="AGS77" s="34">
        <v>2E-3</v>
      </c>
      <c r="AGT77" s="34">
        <v>2020</v>
      </c>
      <c r="AGU77" t="s">
        <v>832</v>
      </c>
      <c r="AGV77" t="s">
        <v>843</v>
      </c>
      <c r="AGW77" s="34">
        <v>2E-3</v>
      </c>
      <c r="AGX77" s="34">
        <v>2020</v>
      </c>
      <c r="AGY77" t="s">
        <v>832</v>
      </c>
      <c r="AGZ77" t="s">
        <v>843</v>
      </c>
      <c r="AHA77" s="34">
        <v>4.0000000000000001E-3</v>
      </c>
      <c r="AHB77" s="34">
        <v>2020</v>
      </c>
      <c r="AHC77" t="s">
        <v>832</v>
      </c>
      <c r="AHD77" t="s">
        <v>843</v>
      </c>
      <c r="AHE77" s="34">
        <v>0.12300000000000001</v>
      </c>
      <c r="AHF77" s="34">
        <v>2020</v>
      </c>
      <c r="AHG77" t="s">
        <v>832</v>
      </c>
      <c r="AHH77" t="s">
        <v>843</v>
      </c>
      <c r="AHI77" t="s">
        <v>830</v>
      </c>
      <c r="AHJ77" s="34">
        <v>0.1752668172121048</v>
      </c>
      <c r="AHK77" s="34">
        <v>0.17693255841732025</v>
      </c>
      <c r="AHL77" s="34">
        <v>0.17311862111091614</v>
      </c>
      <c r="AHM77" s="34">
        <v>0.18275158107280731</v>
      </c>
      <c r="AHN77" s="34">
        <v>0.18456768989562988</v>
      </c>
      <c r="AHO77" t="s">
        <v>843</v>
      </c>
      <c r="AHP77" s="34">
        <v>0.20810705423355103</v>
      </c>
      <c r="AHQ77" s="34">
        <v>0.2065005898475647</v>
      </c>
      <c r="AHR77" s="34">
        <v>0.2069070041179657</v>
      </c>
      <c r="AHS77" s="34">
        <v>0.21811020374298096</v>
      </c>
      <c r="AHT77" s="34">
        <v>0.22430741786956787</v>
      </c>
      <c r="AHU77" t="s">
        <v>843</v>
      </c>
      <c r="AHV77" s="34">
        <v>0.20710964500904083</v>
      </c>
      <c r="AHW77" s="34">
        <v>0.20627151429653168</v>
      </c>
      <c r="AHX77" s="34">
        <v>0.19833493232727051</v>
      </c>
      <c r="AHY77" s="34">
        <v>0.21013854444026947</v>
      </c>
      <c r="AHZ77" s="34">
        <v>0.21240857243537903</v>
      </c>
      <c r="AIA77" t="s">
        <v>832</v>
      </c>
      <c r="AIB77" t="s">
        <v>843</v>
      </c>
      <c r="AIC77" s="34">
        <v>0.20760634541511536</v>
      </c>
      <c r="AID77" s="34">
        <v>0.2069295197725296</v>
      </c>
      <c r="AIE77" s="34">
        <v>0.19932936131954193</v>
      </c>
      <c r="AIF77" s="34">
        <v>0.21215136349201202</v>
      </c>
      <c r="AIG77" s="34">
        <v>0.2195289134979248</v>
      </c>
      <c r="AIH77" t="s">
        <v>924</v>
      </c>
      <c r="AII77" t="s">
        <v>843</v>
      </c>
      <c r="AIJ77" s="34">
        <v>0.21417449414730072</v>
      </c>
      <c r="AIK77" s="34">
        <v>0.21347732841968536</v>
      </c>
      <c r="AIL77" s="34">
        <v>0.2053619921207428</v>
      </c>
      <c r="AIM77" s="34">
        <v>0.21782200038433075</v>
      </c>
      <c r="AIN77" s="34">
        <v>0.21852999925613403</v>
      </c>
      <c r="AIO77" t="s">
        <v>1607</v>
      </c>
      <c r="AIP77" s="34">
        <v>0.25055000185966492</v>
      </c>
      <c r="AIQ77" t="s">
        <v>843</v>
      </c>
      <c r="AIR77" s="34">
        <v>0.25287999999999999</v>
      </c>
      <c r="AIS77" s="34">
        <v>0.25217000000000001</v>
      </c>
      <c r="AIT77" s="34">
        <v>0.25083</v>
      </c>
      <c r="AIU77" s="34">
        <v>0.25004000000000004</v>
      </c>
      <c r="AIV77" s="34">
        <v>0.24914999999999998</v>
      </c>
      <c r="AIW77" s="34">
        <v>0.24823000000000001</v>
      </c>
      <c r="AIX77" t="s">
        <v>843</v>
      </c>
      <c r="AIY77" s="34">
        <v>0</v>
      </c>
      <c r="AIZ77" s="34">
        <v>0.01</v>
      </c>
      <c r="AJA77" s="34">
        <v>1.3999999999999999E-2</v>
      </c>
      <c r="AJB77" s="34">
        <v>1.4999999999999999E-2</v>
      </c>
      <c r="AJC77" s="34">
        <v>1.4999999999999999E-2</v>
      </c>
      <c r="AJD77" s="34">
        <v>1.4999999999999999E-2</v>
      </c>
      <c r="AJE77" t="s">
        <v>843</v>
      </c>
      <c r="AJF77" s="34">
        <v>1.3896726071834564E-2</v>
      </c>
      <c r="AJG77" s="34">
        <v>1.3204979710280895E-2</v>
      </c>
      <c r="AJH77" s="34">
        <v>1.8298560753464699E-2</v>
      </c>
      <c r="AJI77" s="34">
        <v>2.4710381403565407E-2</v>
      </c>
      <c r="AJJ77" s="34">
        <v>2.0925605669617653E-2</v>
      </c>
      <c r="AJK77" t="s">
        <v>830</v>
      </c>
      <c r="AJL77" t="s">
        <v>843</v>
      </c>
      <c r="AJM77" t="s">
        <v>843</v>
      </c>
      <c r="AJN77" s="34">
        <v>1.4347243122756481E-2</v>
      </c>
      <c r="AJO77" s="34">
        <v>1.2412442825734615E-2</v>
      </c>
      <c r="AJP77" s="34">
        <v>2.0755134522914886E-2</v>
      </c>
      <c r="AJQ77" s="34">
        <v>1.9854160025715828E-2</v>
      </c>
      <c r="AJR77" s="34">
        <v>3.7478983402252197E-2</v>
      </c>
      <c r="AJS77" t="s">
        <v>832</v>
      </c>
      <c r="AJT77" t="s">
        <v>843</v>
      </c>
      <c r="AJU77" t="s">
        <v>843</v>
      </c>
      <c r="AJV77" t="s">
        <v>843</v>
      </c>
      <c r="AJW77" s="34">
        <v>9.8372073844075203E-3</v>
      </c>
      <c r="AJX77" s="34">
        <v>8.7991803884506226E-3</v>
      </c>
      <c r="AJY77" s="34">
        <v>1.3952294364571571E-2</v>
      </c>
      <c r="AJZ77" s="34">
        <v>2.0943952724337578E-2</v>
      </c>
      <c r="AKA77" s="34">
        <v>1.749800331890583E-2</v>
      </c>
      <c r="AKB77" t="s">
        <v>830</v>
      </c>
      <c r="AKC77" t="s">
        <v>843</v>
      </c>
      <c r="AKD77" t="s">
        <v>843</v>
      </c>
      <c r="AKE77" t="s">
        <v>843</v>
      </c>
      <c r="AKF77" s="34">
        <v>9.6704838797450066E-3</v>
      </c>
      <c r="AKG77" s="34">
        <v>7.2287865914404392E-3</v>
      </c>
      <c r="AKH77" s="34">
        <v>1.5334484167397022E-2</v>
      </c>
      <c r="AKI77" s="34">
        <v>1.5121102333068848E-2</v>
      </c>
      <c r="AKJ77" s="34">
        <v>2.9603958129882813E-2</v>
      </c>
      <c r="AKK77" t="s">
        <v>832</v>
      </c>
      <c r="AKL77" t="s">
        <v>843</v>
      </c>
      <c r="AKM77" s="34">
        <v>73200</v>
      </c>
      <c r="AKN77" t="s">
        <v>832</v>
      </c>
      <c r="AKO77" t="s">
        <v>843</v>
      </c>
      <c r="AKP77" s="34">
        <v>65758.4375</v>
      </c>
      <c r="AKQ77" t="s">
        <v>830</v>
      </c>
      <c r="AKR77" t="s">
        <v>843</v>
      </c>
      <c r="AKS77" s="34">
        <v>60113.0859412555</v>
      </c>
      <c r="AKT77" t="s">
        <v>832</v>
      </c>
      <c r="AKU77" t="s">
        <v>843</v>
      </c>
      <c r="AKV77" s="34">
        <v>66983.132001713806</v>
      </c>
      <c r="AKW77" t="s">
        <v>832</v>
      </c>
      <c r="AKX77" t="s">
        <v>843</v>
      </c>
      <c r="AKY77" s="34">
        <v>0.22505190968513489</v>
      </c>
      <c r="AKZ77" s="34">
        <v>0.23543739318847656</v>
      </c>
      <c r="ALA77" s="34">
        <v>0.24550609290599823</v>
      </c>
      <c r="ALB77" s="34">
        <v>0.25539299845695496</v>
      </c>
      <c r="ALC77" s="34">
        <v>0.24555015563964844</v>
      </c>
      <c r="ALD77" t="s">
        <v>830</v>
      </c>
      <c r="ALE77" t="s">
        <v>843</v>
      </c>
      <c r="ALF77" t="s">
        <v>843</v>
      </c>
      <c r="ALG77" t="s">
        <v>843</v>
      </c>
      <c r="ALH77" s="34">
        <v>0.25882798433303833</v>
      </c>
      <c r="ALI77" s="34">
        <v>0.26735401153564453</v>
      </c>
      <c r="ALJ77" s="34">
        <v>0.27446436882019043</v>
      </c>
      <c r="ALK77" s="34">
        <v>0.29032841324806213</v>
      </c>
      <c r="ALL77" s="34">
        <v>0.30057671666145325</v>
      </c>
      <c r="ALM77" t="s">
        <v>832</v>
      </c>
    </row>
    <row r="78" spans="1:1001">
      <c r="A78" t="s">
        <v>423</v>
      </c>
      <c r="B78" t="s">
        <v>181</v>
      </c>
      <c r="C78" t="s">
        <v>264</v>
      </c>
      <c r="D78" s="34">
        <v>3.0994497239589691E-2</v>
      </c>
      <c r="E78" t="s">
        <v>432</v>
      </c>
      <c r="F78" s="34">
        <v>4.1275795549154282E-2</v>
      </c>
      <c r="G78" t="s">
        <v>1464</v>
      </c>
      <c r="H78" s="34">
        <v>5.9528645128011703E-2</v>
      </c>
      <c r="I78" t="s">
        <v>1294</v>
      </c>
      <c r="J78" s="34">
        <v>6.6440261900424957E-2</v>
      </c>
      <c r="K78" t="s">
        <v>1521</v>
      </c>
      <c r="L78" s="34"/>
      <c r="M78" t="s">
        <v>432</v>
      </c>
      <c r="N78" s="34">
        <v>0.63349533081054688</v>
      </c>
      <c r="O78" s="34"/>
      <c r="P78" t="s">
        <v>1459</v>
      </c>
      <c r="Q78" s="34"/>
      <c r="R78" t="s">
        <v>1459</v>
      </c>
      <c r="S78" s="34"/>
      <c r="T78" t="s">
        <v>1459</v>
      </c>
      <c r="U78" s="34">
        <v>0.63349533081054688</v>
      </c>
      <c r="V78" t="s">
        <v>432</v>
      </c>
      <c r="W78" t="s">
        <v>843</v>
      </c>
      <c r="X78" t="s">
        <v>1464</v>
      </c>
      <c r="Y78" s="34">
        <v>0.63349533081054688</v>
      </c>
      <c r="Z78" s="34"/>
      <c r="AA78" t="s">
        <v>1459</v>
      </c>
      <c r="AB78" s="34"/>
      <c r="AC78" t="s">
        <v>1459</v>
      </c>
      <c r="AD78" s="34"/>
      <c r="AE78" t="s">
        <v>1459</v>
      </c>
      <c r="AF78" s="34">
        <v>0.63349533081054688</v>
      </c>
      <c r="AG78" t="s">
        <v>1464</v>
      </c>
      <c r="AH78" t="s">
        <v>843</v>
      </c>
      <c r="AI78" t="s">
        <v>1294</v>
      </c>
      <c r="AJ78" s="34">
        <v>0.61396682262420654</v>
      </c>
      <c r="AK78" s="34"/>
      <c r="AL78" t="s">
        <v>1459</v>
      </c>
      <c r="AM78" s="34"/>
      <c r="AN78" t="s">
        <v>1459</v>
      </c>
      <c r="AO78" s="34"/>
      <c r="AP78" t="s">
        <v>1459</v>
      </c>
      <c r="AQ78" s="34">
        <v>0.61396682262420654</v>
      </c>
      <c r="AR78" t="s">
        <v>1294</v>
      </c>
      <c r="AS78" t="s">
        <v>843</v>
      </c>
      <c r="AT78" t="s">
        <v>1521</v>
      </c>
      <c r="AU78" s="34">
        <v>0.63356858491897583</v>
      </c>
      <c r="AV78" s="34"/>
      <c r="AW78" t="s">
        <v>1459</v>
      </c>
      <c r="AX78" s="34"/>
      <c r="AY78" t="s">
        <v>1459</v>
      </c>
      <c r="AZ78" s="34"/>
      <c r="BA78" t="s">
        <v>1459</v>
      </c>
      <c r="BB78" s="34">
        <v>0.63356858491897583</v>
      </c>
      <c r="BC78" t="s">
        <v>1521</v>
      </c>
      <c r="BD78" t="s">
        <v>843</v>
      </c>
      <c r="BE78" s="34">
        <v>0.47822917414913746</v>
      </c>
      <c r="BF78" t="s">
        <v>465</v>
      </c>
      <c r="BG78" t="s">
        <v>843</v>
      </c>
      <c r="BH78" t="s">
        <v>432</v>
      </c>
      <c r="BI78" s="34">
        <v>3.3847651481628418</v>
      </c>
      <c r="BJ78" t="s">
        <v>819</v>
      </c>
      <c r="BK78" s="34">
        <v>6.1265621185302734</v>
      </c>
      <c r="BL78" t="s">
        <v>1294</v>
      </c>
      <c r="BM78" s="34">
        <v>4.5557746887207031</v>
      </c>
      <c r="BN78" t="s">
        <v>1521</v>
      </c>
      <c r="BO78" s="34">
        <v>2.3411445617675781</v>
      </c>
      <c r="BP78" t="s">
        <v>843</v>
      </c>
      <c r="BQ78" s="34">
        <v>3.3916318416595459</v>
      </c>
      <c r="BR78" t="s">
        <v>830</v>
      </c>
      <c r="BS78" s="34"/>
      <c r="BT78" t="s">
        <v>843</v>
      </c>
      <c r="BU78" s="34">
        <v>2.6509904861450195</v>
      </c>
      <c r="BV78" t="s">
        <v>1552</v>
      </c>
      <c r="BW78" t="s">
        <v>843</v>
      </c>
      <c r="BX78" s="34">
        <v>2.1841657161712646</v>
      </c>
      <c r="BY78" t="s">
        <v>924</v>
      </c>
      <c r="BZ78" t="s">
        <v>843</v>
      </c>
      <c r="CA78" t="s">
        <v>465</v>
      </c>
      <c r="CB78" s="34">
        <v>9.8647559061646461E-3</v>
      </c>
      <c r="CC78" s="34">
        <v>9.4166509807109833E-3</v>
      </c>
      <c r="CD78" s="34">
        <v>9.1180354356765747E-3</v>
      </c>
      <c r="CE78" s="34">
        <v>9.306454099714756E-3</v>
      </c>
      <c r="CF78" s="34">
        <v>9.3064513057470322E-3</v>
      </c>
      <c r="CG78" t="s">
        <v>843</v>
      </c>
      <c r="CH78" t="s">
        <v>465</v>
      </c>
      <c r="CI78" s="34">
        <v>1.0511551052331924E-2</v>
      </c>
      <c r="CJ78" s="34">
        <v>1.0145834647119045E-2</v>
      </c>
      <c r="CK78" s="34">
        <v>1.0879836976528168E-2</v>
      </c>
      <c r="CL78" s="34">
        <v>1.0767079889774323E-2</v>
      </c>
      <c r="CM78" s="34">
        <v>1.1023652739822865E-2</v>
      </c>
      <c r="CN78" t="s">
        <v>843</v>
      </c>
      <c r="CO78" t="s">
        <v>465</v>
      </c>
      <c r="CP78" s="34">
        <v>1.0377908125519753E-2</v>
      </c>
      <c r="CQ78" s="34">
        <v>1.0479261167347431E-2</v>
      </c>
      <c r="CR78" s="34">
        <v>1.0665501467883587E-2</v>
      </c>
      <c r="CS78" s="34">
        <v>1.1023640632629395E-2</v>
      </c>
      <c r="CT78" s="34">
        <v>1.1023670434951782E-2</v>
      </c>
      <c r="CU78" t="s">
        <v>843</v>
      </c>
      <c r="CV78" t="s">
        <v>465</v>
      </c>
      <c r="CW78" s="34">
        <v>1.0326643474400043E-2</v>
      </c>
      <c r="CX78" s="34">
        <v>1.0232133790850639E-2</v>
      </c>
      <c r="CY78" s="34">
        <v>1.095246896147728E-2</v>
      </c>
      <c r="CZ78" s="34">
        <v>1.102363970130682E-2</v>
      </c>
      <c r="DA78" s="34">
        <v>1.1023667640984058E-2</v>
      </c>
      <c r="DB78" t="s">
        <v>843</v>
      </c>
      <c r="DC78" s="34"/>
      <c r="DD78" s="34"/>
      <c r="DE78" s="34"/>
      <c r="DF78" s="34"/>
      <c r="DG78" s="34"/>
      <c r="DH78" t="s">
        <v>1460</v>
      </c>
      <c r="DI78" t="s">
        <v>843</v>
      </c>
      <c r="DJ78" s="34"/>
      <c r="DK78" s="34"/>
      <c r="DL78" s="34"/>
      <c r="DM78" s="34"/>
      <c r="DN78" s="34"/>
      <c r="DO78" t="s">
        <v>1460</v>
      </c>
      <c r="DP78" t="s">
        <v>843</v>
      </c>
      <c r="DQ78" s="34"/>
      <c r="DR78" t="s">
        <v>1460</v>
      </c>
      <c r="DS78" t="s">
        <v>843</v>
      </c>
      <c r="DT78" t="s">
        <v>843</v>
      </c>
      <c r="DU78" s="34">
        <v>4.0999999999999996</v>
      </c>
      <c r="DV78" t="s">
        <v>1461</v>
      </c>
      <c r="DW78" t="s">
        <v>843</v>
      </c>
      <c r="DX78" t="s">
        <v>843</v>
      </c>
      <c r="DY78" t="s">
        <v>465</v>
      </c>
      <c r="DZ78" s="34">
        <v>1.5600734623149037E-3</v>
      </c>
      <c r="EA78" s="34">
        <v>6.7268130369484425E-3</v>
      </c>
      <c r="EB78" s="34">
        <v>7.451644167304039E-3</v>
      </c>
      <c r="EC78" s="34">
        <v>9.3510719016194344E-3</v>
      </c>
      <c r="ED78" s="34">
        <v>1.016119122505188E-2</v>
      </c>
      <c r="EE78" t="s">
        <v>843</v>
      </c>
      <c r="EF78" t="s">
        <v>465</v>
      </c>
      <c r="EG78" s="34">
        <v>7.5499997474253178E-3</v>
      </c>
      <c r="EH78" s="34">
        <v>7.9333335161209106E-3</v>
      </c>
      <c r="EI78" s="34">
        <v>5.7999999262392521E-3</v>
      </c>
      <c r="EJ78" s="34">
        <v>5.1999995484948158E-3</v>
      </c>
      <c r="EK78" s="34">
        <v>2.3000000510364771E-3</v>
      </c>
      <c r="EL78" t="s">
        <v>843</v>
      </c>
      <c r="EM78" t="s">
        <v>465</v>
      </c>
      <c r="EN78" s="34">
        <v>3.2904120162129402E-3</v>
      </c>
      <c r="EO78" s="34">
        <v>5.2266726270318031E-3</v>
      </c>
      <c r="EP78" s="34">
        <v>5.1937159150838852E-3</v>
      </c>
      <c r="EQ78" s="34">
        <v>4.9662156961858273E-3</v>
      </c>
      <c r="ER78" s="34">
        <v>1.3287917245179415E-3</v>
      </c>
      <c r="ES78" t="s">
        <v>843</v>
      </c>
      <c r="ET78" t="s">
        <v>465</v>
      </c>
      <c r="EU78" s="34">
        <v>8.6485305801033974E-3</v>
      </c>
      <c r="EV78" s="34">
        <v>6.2474519945681095E-3</v>
      </c>
      <c r="EW78" s="34">
        <v>2.9563978314399719E-3</v>
      </c>
      <c r="EX78" s="34">
        <v>7.2483252733945847E-4</v>
      </c>
      <c r="EY78" s="34">
        <v>-1.6093424055725336E-3</v>
      </c>
      <c r="EZ78" t="s">
        <v>843</v>
      </c>
      <c r="FA78" t="s">
        <v>465</v>
      </c>
      <c r="FB78" s="34">
        <v>9.5905864145606756E-4</v>
      </c>
      <c r="FC78" s="34">
        <v>-7.2991795605048537E-4</v>
      </c>
      <c r="FD78" s="34">
        <v>-1.2427323963493109E-3</v>
      </c>
      <c r="FE78" s="34">
        <v>-7.6796216890215874E-3</v>
      </c>
      <c r="FF78" s="34">
        <v>-9.5483642071485519E-3</v>
      </c>
      <c r="FG78" t="s">
        <v>843</v>
      </c>
      <c r="FH78" s="34"/>
      <c r="FI78" s="34"/>
      <c r="FJ78" s="34"/>
      <c r="FK78" s="34"/>
      <c r="FL78" s="34"/>
      <c r="FM78" t="s">
        <v>843</v>
      </c>
      <c r="FN78" t="s">
        <v>843</v>
      </c>
      <c r="FO78" s="34">
        <v>0.32488999999999996</v>
      </c>
      <c r="FP78" t="s">
        <v>1462</v>
      </c>
      <c r="FQ78" t="s">
        <v>843</v>
      </c>
      <c r="FR78" t="s">
        <v>843</v>
      </c>
      <c r="FS78" s="34">
        <v>0.46456999999999998</v>
      </c>
      <c r="FT78" t="s">
        <v>1462</v>
      </c>
      <c r="FU78" t="s">
        <v>843</v>
      </c>
      <c r="FV78" t="s">
        <v>843</v>
      </c>
      <c r="FW78" s="34">
        <v>0.18777000000000002</v>
      </c>
      <c r="FX78" t="s">
        <v>1462</v>
      </c>
      <c r="FY78" t="s">
        <v>843</v>
      </c>
      <c r="FZ78" s="34">
        <v>0.12500156462192535</v>
      </c>
      <c r="GA78" s="34">
        <v>0.16993415355682373</v>
      </c>
      <c r="GB78" s="34">
        <v>0.14939580857753754</v>
      </c>
      <c r="GC78" s="34">
        <v>0.13342298567295074</v>
      </c>
      <c r="GD78" s="34">
        <v>0.28911709785461426</v>
      </c>
      <c r="GE78" t="s">
        <v>830</v>
      </c>
      <c r="GF78" t="s">
        <v>843</v>
      </c>
      <c r="GG78" s="34">
        <v>1.1853359639644623E-2</v>
      </c>
      <c r="GH78" s="34">
        <v>-1.2911273166537285E-2</v>
      </c>
      <c r="GI78" s="34">
        <v>2.9491130262613297E-2</v>
      </c>
      <c r="GJ78" s="34">
        <v>0.1132693812251091</v>
      </c>
      <c r="GK78" s="34">
        <v>0.1825842559337616</v>
      </c>
      <c r="GL78" t="s">
        <v>832</v>
      </c>
      <c r="GM78" t="s">
        <v>843</v>
      </c>
      <c r="GN78" s="34">
        <v>0.82638418674468994</v>
      </c>
      <c r="GO78" t="s">
        <v>832</v>
      </c>
      <c r="GP78" t="s">
        <v>843</v>
      </c>
      <c r="GQ78" t="s">
        <v>843</v>
      </c>
      <c r="GR78" s="34">
        <v>7.5153693556785583E-2</v>
      </c>
      <c r="GS78" s="34">
        <v>9.3642950057983398E-2</v>
      </c>
      <c r="GT78" s="34">
        <v>6.8189933896064758E-2</v>
      </c>
      <c r="GU78" s="34">
        <v>5.9090767055749893E-2</v>
      </c>
      <c r="GV78" s="34">
        <v>5.6655004620552063E-2</v>
      </c>
      <c r="GW78" t="s">
        <v>832</v>
      </c>
      <c r="GX78" t="s">
        <v>843</v>
      </c>
      <c r="GY78" t="s">
        <v>843</v>
      </c>
      <c r="GZ78" t="s">
        <v>843</v>
      </c>
      <c r="HA78" t="s">
        <v>843</v>
      </c>
      <c r="HB78" t="s">
        <v>843</v>
      </c>
      <c r="HC78" t="s">
        <v>843</v>
      </c>
      <c r="HD78" t="s">
        <v>843</v>
      </c>
      <c r="HE78" t="s">
        <v>843</v>
      </c>
      <c r="HF78" t="s">
        <v>843</v>
      </c>
      <c r="HG78" t="s">
        <v>843</v>
      </c>
      <c r="HH78" s="34">
        <v>742033</v>
      </c>
      <c r="HI78" s="34">
        <v>765490</v>
      </c>
      <c r="HJ78" s="34">
        <v>789129</v>
      </c>
      <c r="HK78" s="34">
        <v>806411</v>
      </c>
      <c r="HL78" s="34">
        <v>818373</v>
      </c>
      <c r="HM78" s="34">
        <v>830861</v>
      </c>
      <c r="HN78" s="34">
        <v>846947</v>
      </c>
      <c r="HO78" s="34">
        <v>865196</v>
      </c>
      <c r="HP78" s="34">
        <v>882886</v>
      </c>
      <c r="HQ78" s="34">
        <v>901103</v>
      </c>
      <c r="HR78" s="34">
        <v>919199</v>
      </c>
      <c r="HS78" s="34">
        <v>936811</v>
      </c>
      <c r="HT78" s="34">
        <v>954297</v>
      </c>
      <c r="HU78" s="34">
        <v>971753</v>
      </c>
      <c r="HV78" s="34">
        <v>989087</v>
      </c>
      <c r="HW78" s="34">
        <v>1006259</v>
      </c>
      <c r="HX78" s="34">
        <v>1023261</v>
      </c>
      <c r="HY78" s="34">
        <v>1040233</v>
      </c>
      <c r="HZ78" s="34">
        <v>1057198</v>
      </c>
      <c r="IA78" s="34">
        <v>1073994</v>
      </c>
      <c r="IB78" s="34">
        <v>1090156</v>
      </c>
      <c r="IC78" s="34">
        <v>1105557</v>
      </c>
      <c r="ID78" s="34">
        <v>1120849</v>
      </c>
      <c r="IE78" s="34">
        <v>1136455</v>
      </c>
      <c r="IF78" s="34">
        <v>1152329</v>
      </c>
      <c r="IG78" s="34">
        <v>1168257</v>
      </c>
      <c r="IH78" s="34">
        <v>1184178</v>
      </c>
      <c r="II78" s="34">
        <v>1200065</v>
      </c>
      <c r="IJ78" s="34">
        <v>1215879</v>
      </c>
      <c r="IK78" s="34">
        <v>1231575</v>
      </c>
      <c r="IL78" s="34">
        <v>1247129</v>
      </c>
      <c r="IM78" s="34">
        <v>1262554</v>
      </c>
      <c r="IN78" s="34">
        <v>1277807</v>
      </c>
      <c r="IO78" s="34">
        <v>1292873</v>
      </c>
      <c r="IP78" s="34">
        <v>1307741</v>
      </c>
      <c r="IQ78" s="34">
        <v>1322377</v>
      </c>
      <c r="IR78" s="34">
        <v>1336717</v>
      </c>
      <c r="IS78" s="34">
        <v>1350696</v>
      </c>
      <c r="IT78" s="34">
        <v>1364395</v>
      </c>
      <c r="IU78" s="34">
        <v>1377832</v>
      </c>
      <c r="IV78" s="34">
        <v>1390928</v>
      </c>
      <c r="IW78" s="34">
        <v>1403695</v>
      </c>
      <c r="IX78" s="34">
        <v>1416095</v>
      </c>
      <c r="IY78" s="34">
        <v>1428098</v>
      </c>
      <c r="IZ78" s="34">
        <v>1439706</v>
      </c>
      <c r="JA78" s="34">
        <v>1450909</v>
      </c>
      <c r="JB78" s="34">
        <v>1461817</v>
      </c>
      <c r="JC78" s="34">
        <v>1472461</v>
      </c>
      <c r="JD78" s="34">
        <v>1482795</v>
      </c>
      <c r="JE78" s="34">
        <v>1492843</v>
      </c>
      <c r="JF78" s="34">
        <v>1502575</v>
      </c>
      <c r="JG78" s="34">
        <v>1511964</v>
      </c>
      <c r="JH78" s="34">
        <v>1521100</v>
      </c>
      <c r="JI78" s="34">
        <v>1530028</v>
      </c>
      <c r="JJ78" s="34">
        <v>1538708</v>
      </c>
      <c r="JK78" s="34">
        <v>1547111</v>
      </c>
      <c r="JL78" s="34">
        <v>1555222</v>
      </c>
      <c r="JM78" s="34">
        <v>1563097</v>
      </c>
      <c r="JN78" s="34">
        <v>1570751</v>
      </c>
      <c r="JO78" s="34">
        <v>1578145</v>
      </c>
      <c r="JP78" s="34">
        <v>1585295</v>
      </c>
      <c r="JQ78" s="34">
        <v>1592209</v>
      </c>
      <c r="JR78" s="34">
        <v>1598838</v>
      </c>
      <c r="JS78" s="34">
        <v>1605142</v>
      </c>
      <c r="JT78" s="34">
        <v>1611203</v>
      </c>
      <c r="JU78" s="34">
        <v>1616998</v>
      </c>
      <c r="JV78" s="34">
        <v>1622403</v>
      </c>
      <c r="JW78" s="34">
        <v>1627525</v>
      </c>
      <c r="JX78" s="34">
        <v>1632436</v>
      </c>
      <c r="JY78" s="34">
        <v>1637063</v>
      </c>
      <c r="JZ78" s="34">
        <v>1641367</v>
      </c>
      <c r="KA78" s="34">
        <v>1645418</v>
      </c>
      <c r="KB78" s="34">
        <v>1649224</v>
      </c>
      <c r="KC78" s="34">
        <v>1652741</v>
      </c>
      <c r="KD78" s="34">
        <v>1655991</v>
      </c>
      <c r="KE78" s="34">
        <v>1658964</v>
      </c>
      <c r="KF78" s="34">
        <v>1661694</v>
      </c>
      <c r="KG78" s="34">
        <v>1664199</v>
      </c>
      <c r="KH78" s="34">
        <v>1666488</v>
      </c>
      <c r="KI78" s="34">
        <v>1668524</v>
      </c>
      <c r="KJ78" s="34">
        <v>1670327</v>
      </c>
      <c r="KK78" s="34">
        <v>1671935</v>
      </c>
      <c r="KL78" s="34">
        <v>1673343</v>
      </c>
      <c r="KM78" s="34">
        <v>1674572</v>
      </c>
      <c r="KN78" s="34">
        <v>1675642</v>
      </c>
      <c r="KO78" s="34">
        <v>1676570</v>
      </c>
      <c r="KP78" s="34">
        <v>1677362</v>
      </c>
      <c r="KQ78" s="34">
        <v>1678041</v>
      </c>
      <c r="KR78" s="34">
        <v>1678612</v>
      </c>
      <c r="KS78" s="34">
        <v>1679047</v>
      </c>
      <c r="KT78" s="34">
        <v>1679357</v>
      </c>
      <c r="KU78" s="34">
        <v>1679571</v>
      </c>
      <c r="KV78" s="34">
        <v>1679690</v>
      </c>
      <c r="KW78" s="34">
        <v>1679720</v>
      </c>
      <c r="KX78" s="34">
        <v>1679657</v>
      </c>
      <c r="KY78" s="34">
        <v>1679465</v>
      </c>
      <c r="KZ78" s="34">
        <v>1679153</v>
      </c>
      <c r="LA78" s="34">
        <v>1678762</v>
      </c>
      <c r="LB78" s="34">
        <v>1678272</v>
      </c>
      <c r="LC78" s="34">
        <v>1677667</v>
      </c>
      <c r="LD78" s="34">
        <v>1676909</v>
      </c>
      <c r="LE78" t="s">
        <v>843</v>
      </c>
      <c r="LF78" t="s">
        <v>843</v>
      </c>
      <c r="LG78" t="s">
        <v>843</v>
      </c>
      <c r="LH78" s="34">
        <v>3.1016496941447258E-2</v>
      </c>
      <c r="LI78" s="34">
        <v>3.1122434884309769E-2</v>
      </c>
      <c r="LJ78" s="34">
        <v>3.0413653701543808E-2</v>
      </c>
      <c r="LK78" s="34">
        <v>2.1663732826709747E-2</v>
      </c>
      <c r="LL78" s="34">
        <v>1.4724684879183769E-2</v>
      </c>
      <c r="LM78" s="34">
        <v>1.5144289471209049E-2</v>
      </c>
      <c r="LN78" s="34">
        <v>1.9175605848431587E-2</v>
      </c>
      <c r="LO78" s="34">
        <v>2.1317951381206512E-2</v>
      </c>
      <c r="LP78" s="34">
        <v>2.0240016281604767E-2</v>
      </c>
      <c r="LQ78" s="34">
        <v>2.0423481240868568E-2</v>
      </c>
      <c r="LR78" s="34">
        <v>1.9883070141077042E-2</v>
      </c>
      <c r="LS78" s="34">
        <v>1.8978916108608246E-2</v>
      </c>
      <c r="LT78" s="34">
        <v>1.8493389710783958E-2</v>
      </c>
      <c r="LU78" s="34">
        <v>1.8126713111996651E-2</v>
      </c>
      <c r="LV78" s="34">
        <v>1.7680637538433075E-2</v>
      </c>
      <c r="LW78" s="34">
        <v>1.7212476581335068E-2</v>
      </c>
      <c r="LX78" s="34">
        <v>1.6755092889070511E-2</v>
      </c>
      <c r="LY78" s="34">
        <v>1.6450140625238419E-2</v>
      </c>
      <c r="LZ78" s="34">
        <v>1.6177285462617874E-2</v>
      </c>
      <c r="MA78" s="34">
        <v>1.5762398019433022E-2</v>
      </c>
      <c r="MB78" s="34">
        <v>1.4936395920813084E-2</v>
      </c>
      <c r="MC78" s="34">
        <v>1.4028474688529968E-2</v>
      </c>
      <c r="MD78" s="34">
        <v>1.3737153261899948E-2</v>
      </c>
      <c r="ME78" s="34">
        <v>1.382733415812254E-2</v>
      </c>
      <c r="MF78" s="34">
        <v>1.3871343806385994E-2</v>
      </c>
      <c r="MG78" s="34">
        <v>1.3727782294154167E-2</v>
      </c>
      <c r="MH78" s="34">
        <v>1.3535968959331512E-2</v>
      </c>
      <c r="MI78" s="34">
        <v>1.3326859101653099E-2</v>
      </c>
      <c r="MJ78" s="34">
        <v>1.3091550208628178E-2</v>
      </c>
      <c r="MK78" s="34">
        <v>1.2826565653085709E-2</v>
      </c>
      <c r="ML78" s="34">
        <v>1.2550271116197109E-2</v>
      </c>
      <c r="MM78" s="34">
        <v>1.2292544357478619E-2</v>
      </c>
      <c r="MN78" s="34">
        <v>1.2008673511445522E-2</v>
      </c>
      <c r="MO78" s="34">
        <v>1.172154676169157E-2</v>
      </c>
      <c r="MP78" s="34">
        <v>1.1434347368776798E-2</v>
      </c>
      <c r="MQ78" s="34">
        <v>1.1129654012620449E-2</v>
      </c>
      <c r="MR78" s="34">
        <v>1.0785733349621296E-2</v>
      </c>
      <c r="MS78" s="34">
        <v>1.0403407737612724E-2</v>
      </c>
      <c r="MT78" s="34">
        <v>1.0091091506183147E-2</v>
      </c>
      <c r="MU78" s="34">
        <v>9.8001426085829735E-3</v>
      </c>
      <c r="MV78" s="34">
        <v>9.4599006697535515E-3</v>
      </c>
      <c r="MW78" s="34">
        <v>9.1368956491351128E-3</v>
      </c>
      <c r="MX78" s="34">
        <v>8.7950378656387329E-3</v>
      </c>
      <c r="MY78" s="34">
        <v>8.4404060617089272E-3</v>
      </c>
      <c r="MZ78" s="34">
        <v>8.095436729490757E-3</v>
      </c>
      <c r="NA78" s="34">
        <v>7.7513302676379681E-3</v>
      </c>
      <c r="NB78" s="34">
        <v>7.4899257160723209E-3</v>
      </c>
      <c r="NC78" s="34">
        <v>7.2549679316580296E-3</v>
      </c>
      <c r="ND78" s="34">
        <v>6.9936695508658886E-3</v>
      </c>
      <c r="NE78" s="34">
        <v>6.7535354755818844E-3</v>
      </c>
      <c r="NF78" s="34">
        <v>6.4979474991559982E-3</v>
      </c>
      <c r="NG78" s="34">
        <v>6.2291650101542473E-3</v>
      </c>
      <c r="NH78" s="34">
        <v>6.0242894105613232E-3</v>
      </c>
      <c r="NI78" s="34">
        <v>5.8522787876427174E-3</v>
      </c>
      <c r="NJ78" s="34">
        <v>5.6570675224065781E-3</v>
      </c>
      <c r="NK78" s="34">
        <v>5.4462174884974957E-3</v>
      </c>
      <c r="NL78" s="34">
        <v>5.228979978710413E-3</v>
      </c>
      <c r="NM78" s="34">
        <v>5.0508091226220131E-3</v>
      </c>
      <c r="NN78" s="34">
        <v>4.8847394064068794E-3</v>
      </c>
      <c r="NO78" s="34">
        <v>4.6962578780949116E-3</v>
      </c>
      <c r="NP78" s="34">
        <v>4.5204032212495804E-3</v>
      </c>
      <c r="NQ78" s="34">
        <v>4.3518501333892345E-3</v>
      </c>
      <c r="NR78" s="34">
        <v>4.1547552682459354E-3</v>
      </c>
      <c r="NS78" s="34">
        <v>3.9351107552647591E-3</v>
      </c>
      <c r="NT78" s="34">
        <v>3.7688787560909986E-3</v>
      </c>
      <c r="NU78" s="34">
        <v>3.5902387462556362E-3</v>
      </c>
      <c r="NV78" s="34">
        <v>3.3370398450642824E-3</v>
      </c>
      <c r="NW78" s="34">
        <v>3.1520724296569824E-3</v>
      </c>
      <c r="NX78" s="34">
        <v>3.0129216611385345E-3</v>
      </c>
      <c r="NY78" s="34">
        <v>2.8304050210863352E-3</v>
      </c>
      <c r="NZ78" s="34">
        <v>2.6256486307829618E-3</v>
      </c>
      <c r="OA78" s="34">
        <v>2.4650241248309612E-3</v>
      </c>
      <c r="OB78" s="34">
        <v>2.3104189895093441E-3</v>
      </c>
      <c r="OC78" s="34">
        <v>2.1302474197000265E-3</v>
      </c>
      <c r="OD78" s="34">
        <v>1.9644994754344225E-3</v>
      </c>
      <c r="OE78" s="34">
        <v>1.793690025806427E-3</v>
      </c>
      <c r="OF78" s="34">
        <v>1.6442527994513512E-3</v>
      </c>
      <c r="OG78" s="34">
        <v>1.5063626924529672E-3</v>
      </c>
      <c r="OH78" s="34">
        <v>1.3744913740083575E-3</v>
      </c>
      <c r="OI78" s="34">
        <v>1.2209853157401085E-3</v>
      </c>
      <c r="OJ78" s="34">
        <v>1.0800124146044254E-3</v>
      </c>
      <c r="OK78" s="34">
        <v>9.6222269348800182E-4</v>
      </c>
      <c r="OL78" s="34">
        <v>8.4178359247744083E-4</v>
      </c>
      <c r="OM78" s="34">
        <v>7.34188302885741E-4</v>
      </c>
      <c r="ON78" s="34">
        <v>6.3876516651362181E-4</v>
      </c>
      <c r="OO78" s="34">
        <v>5.5366428568959236E-4</v>
      </c>
      <c r="OP78" s="34">
        <v>4.7228150651790202E-4</v>
      </c>
      <c r="OQ78" s="34">
        <v>4.0472039836458862E-4</v>
      </c>
      <c r="OR78" s="34">
        <v>3.4021984902210534E-4</v>
      </c>
      <c r="OS78" s="34">
        <v>2.5910910335369408E-4</v>
      </c>
      <c r="OT78" s="34">
        <v>1.846115046646446E-4</v>
      </c>
      <c r="OU78" s="34">
        <v>1.2742160470224917E-4</v>
      </c>
      <c r="OV78" s="34">
        <v>7.0848916948307306E-5</v>
      </c>
      <c r="OW78" s="34">
        <v>1.7860278603620827E-5</v>
      </c>
      <c r="OX78" s="34">
        <v>-3.7506953958654776E-5</v>
      </c>
      <c r="OY78" s="34">
        <v>-1.1431558959884569E-4</v>
      </c>
      <c r="OZ78" s="34">
        <v>-1.8579070456326008E-4</v>
      </c>
      <c r="PA78" s="34">
        <v>-2.3288260854315013E-4</v>
      </c>
      <c r="PB78" s="34">
        <v>-2.9192437068559229E-4</v>
      </c>
      <c r="PC78" s="34">
        <v>-3.6055484088137746E-4</v>
      </c>
      <c r="PD78" s="34">
        <v>-4.5192000106908381E-4</v>
      </c>
      <c r="PE78" t="s">
        <v>1300</v>
      </c>
      <c r="PF78" t="s">
        <v>843</v>
      </c>
      <c r="PG78" t="s">
        <v>843</v>
      </c>
      <c r="PH78" t="s">
        <v>843</v>
      </c>
      <c r="PI78" t="s">
        <v>843</v>
      </c>
      <c r="PJ78" t="s">
        <v>1300</v>
      </c>
      <c r="PK78" s="34">
        <v>0.49719485640525818</v>
      </c>
      <c r="PL78" s="34">
        <v>0.49733763933181763</v>
      </c>
      <c r="PM78" s="34">
        <v>0.49747505784034729</v>
      </c>
      <c r="PN78" s="34">
        <v>0.49758374691009521</v>
      </c>
      <c r="PO78" s="34">
        <v>0.49767038226127625</v>
      </c>
      <c r="PP78" s="34">
        <v>0.49771982431411743</v>
      </c>
      <c r="PQ78" s="34">
        <v>0.4977489709854126</v>
      </c>
      <c r="PR78" s="34">
        <v>0.49776118993759155</v>
      </c>
      <c r="PS78" s="34">
        <v>0.49774488806724548</v>
      </c>
      <c r="PT78" s="34">
        <v>0.49774998426437378</v>
      </c>
      <c r="PU78" s="34">
        <v>0.49773877859115601</v>
      </c>
      <c r="PV78" s="34">
        <v>0.49770230054855347</v>
      </c>
      <c r="PW78" s="34">
        <v>0.49764275550842285</v>
      </c>
      <c r="PX78" s="34">
        <v>0.49758219718933105</v>
      </c>
      <c r="PY78" s="34">
        <v>0.49749213457107544</v>
      </c>
      <c r="PZ78" s="34">
        <v>0.49736896157264709</v>
      </c>
      <c r="QA78" s="34">
        <v>0.49726513028144836</v>
      </c>
      <c r="QB78" s="34">
        <v>0.497139573097229</v>
      </c>
      <c r="QC78" s="34">
        <v>0.49699679017066956</v>
      </c>
      <c r="QD78" s="34">
        <v>0.49686124920845032</v>
      </c>
      <c r="QE78" s="34">
        <v>0.49669128656387329</v>
      </c>
      <c r="QF78" s="34">
        <v>0.49648275971412659</v>
      </c>
      <c r="QG78" s="34">
        <v>0.49628809094429016</v>
      </c>
      <c r="QH78" s="34">
        <v>0.49612522125244141</v>
      </c>
      <c r="QI78" s="34">
        <v>0.49599289894104004</v>
      </c>
      <c r="QJ78" s="34">
        <v>0.49587291479110718</v>
      </c>
      <c r="QK78" s="34">
        <v>0.49575570225715637</v>
      </c>
      <c r="QL78" s="34">
        <v>0.49563899636268616</v>
      </c>
      <c r="QM78" s="34">
        <v>0.49551889300346375</v>
      </c>
      <c r="QN78" s="34">
        <v>0.49539491534233093</v>
      </c>
      <c r="QO78" s="34">
        <v>0.49527034163475037</v>
      </c>
      <c r="QP78" s="34">
        <v>0.49514397978782654</v>
      </c>
      <c r="QQ78" s="34">
        <v>0.49501606822013855</v>
      </c>
      <c r="QR78" s="34">
        <v>0.49488696455955505</v>
      </c>
      <c r="QS78" s="34">
        <v>0.49475544691085815</v>
      </c>
      <c r="QT78" s="34">
        <v>0.49462217092514038</v>
      </c>
      <c r="QU78" s="34">
        <v>0.49448162317276001</v>
      </c>
      <c r="QV78" s="34">
        <v>0.4943392276763916</v>
      </c>
      <c r="QW78" s="34">
        <v>0.4941956102848053</v>
      </c>
      <c r="QX78" s="34">
        <v>0.49404790997505188</v>
      </c>
      <c r="QY78" s="34">
        <v>0.49389615654945374</v>
      </c>
      <c r="QZ78" s="34">
        <v>0.49374473094940186</v>
      </c>
      <c r="RA78" s="34">
        <v>0.49359187483787537</v>
      </c>
      <c r="RB78" s="34">
        <v>0.4934353232383728</v>
      </c>
      <c r="RC78" s="34">
        <v>0.49327641725540161</v>
      </c>
      <c r="RD78" s="34">
        <v>0.4931129515171051</v>
      </c>
      <c r="RE78" s="34">
        <v>0.49294883012771606</v>
      </c>
      <c r="RF78" s="34">
        <v>0.49278724193572998</v>
      </c>
      <c r="RG78" s="34">
        <v>0.49262169003486633</v>
      </c>
      <c r="RH78" s="34">
        <v>0.49245432019233704</v>
      </c>
      <c r="RI78" s="34">
        <v>0.49228692054748535</v>
      </c>
      <c r="RJ78" s="34">
        <v>0.4921201765537262</v>
      </c>
      <c r="RK78" s="34">
        <v>0.49195384979248047</v>
      </c>
      <c r="RL78" s="34">
        <v>0.49178576469421387</v>
      </c>
      <c r="RM78" s="34">
        <v>0.49161830544471741</v>
      </c>
      <c r="RN78" s="34">
        <v>0.49144825339317322</v>
      </c>
      <c r="RO78" s="34">
        <v>0.49127519130706787</v>
      </c>
      <c r="RP78" s="34">
        <v>0.49110323190689087</v>
      </c>
      <c r="RQ78" s="34">
        <v>0.49093076586723328</v>
      </c>
      <c r="RR78" s="34">
        <v>0.49075466394424438</v>
      </c>
      <c r="RS78" s="34">
        <v>0.49057745933532715</v>
      </c>
      <c r="RT78" s="34">
        <v>0.49040043354034424</v>
      </c>
      <c r="RU78" s="34">
        <v>0.49022352695465088</v>
      </c>
      <c r="RV78" s="34">
        <v>0.49004635214805603</v>
      </c>
      <c r="RW78" s="34">
        <v>0.48986876010894775</v>
      </c>
      <c r="RX78" s="34">
        <v>0.48968705534934998</v>
      </c>
      <c r="RY78" s="34">
        <v>0.48950415849685669</v>
      </c>
      <c r="RZ78" s="34">
        <v>0.48932152986526489</v>
      </c>
      <c r="SA78" s="34">
        <v>0.48913586139678955</v>
      </c>
      <c r="SB78" s="34">
        <v>0.48894757032394409</v>
      </c>
      <c r="SC78" s="34">
        <v>0.48875662684440613</v>
      </c>
      <c r="SD78" s="34">
        <v>0.4885658323764801</v>
      </c>
      <c r="SE78" s="34">
        <v>0.48837575316429138</v>
      </c>
      <c r="SF78" s="34">
        <v>0.48818537592887878</v>
      </c>
      <c r="SG78" s="34">
        <v>0.48799479007720947</v>
      </c>
      <c r="SH78" s="34">
        <v>0.48780143260955811</v>
      </c>
      <c r="SI78" s="34">
        <v>0.4876096248626709</v>
      </c>
      <c r="SJ78" s="34">
        <v>0.48742187023162842</v>
      </c>
      <c r="SK78" s="34">
        <v>0.487235426902771</v>
      </c>
      <c r="SL78" s="34">
        <v>0.48705503344535828</v>
      </c>
      <c r="SM78" s="34">
        <v>0.48688012361526489</v>
      </c>
      <c r="SN78" s="34">
        <v>0.48671090602874756</v>
      </c>
      <c r="SO78" s="34">
        <v>0.48655176162719727</v>
      </c>
      <c r="SP78" s="34">
        <v>0.48639890551567078</v>
      </c>
      <c r="SQ78" s="34">
        <v>0.48625361919403076</v>
      </c>
      <c r="SR78" s="34">
        <v>0.48611569404602051</v>
      </c>
      <c r="SS78" s="34">
        <v>0.48598393797874451</v>
      </c>
      <c r="ST78" s="34">
        <v>0.48585820198059082</v>
      </c>
      <c r="SU78" s="34">
        <v>0.48574000597000122</v>
      </c>
      <c r="SV78" s="34">
        <v>0.48562607169151306</v>
      </c>
      <c r="SW78" s="34">
        <v>0.48551976680755615</v>
      </c>
      <c r="SX78" s="34">
        <v>0.48541978001594543</v>
      </c>
      <c r="SY78" s="34">
        <v>0.48532408475875854</v>
      </c>
      <c r="SZ78" s="34">
        <v>0.48523741960525513</v>
      </c>
      <c r="TA78" s="34">
        <v>0.4851609468460083</v>
      </c>
      <c r="TB78" s="34">
        <v>0.48509317636489868</v>
      </c>
      <c r="TC78" s="34">
        <v>0.48503679037094116</v>
      </c>
      <c r="TD78" s="34">
        <v>0.48498773574829102</v>
      </c>
      <c r="TE78" s="34">
        <v>0.48494583368301392</v>
      </c>
      <c r="TF78" s="34">
        <v>0.48491388559341431</v>
      </c>
      <c r="TG78" s="34">
        <v>0.48488736152648926</v>
      </c>
      <c r="TH78" t="s">
        <v>843</v>
      </c>
      <c r="TI78" t="s">
        <v>843</v>
      </c>
      <c r="TJ78" t="s">
        <v>1300</v>
      </c>
      <c r="TK78" s="34">
        <v>0.57386772142729603</v>
      </c>
      <c r="TL78" s="34">
        <v>0.57826909674254601</v>
      </c>
      <c r="TM78" s="34">
        <v>0.58222900326119298</v>
      </c>
      <c r="TN78" s="34">
        <v>0.58362857153486303</v>
      </c>
      <c r="TO78" s="34">
        <v>0.58350287704995207</v>
      </c>
      <c r="TP78" s="34">
        <v>0.584254415447099</v>
      </c>
      <c r="TQ78" s="34">
        <v>0.58686292463573597</v>
      </c>
      <c r="TR78" s="34">
        <v>0.59061819518351899</v>
      </c>
      <c r="TS78" s="34">
        <v>0.594502008186788</v>
      </c>
      <c r="TT78" s="34">
        <v>0.59834280875771095</v>
      </c>
      <c r="TU78" s="34">
        <v>0.60183942658802603</v>
      </c>
      <c r="TV78" s="34">
        <v>0.60524620507562599</v>
      </c>
      <c r="TW78" s="34">
        <v>0.60849955962324098</v>
      </c>
      <c r="TX78" s="34">
        <v>0.61180547515957007</v>
      </c>
      <c r="TY78" s="34">
        <v>0.615508350381893</v>
      </c>
      <c r="TZ78" s="34">
        <v>0.61971669321715406</v>
      </c>
      <c r="UA78" s="34">
        <v>0.62442640517599901</v>
      </c>
      <c r="UB78" s="34">
        <v>0.62947610269819498</v>
      </c>
      <c r="UC78" s="34">
        <v>0.63454291438311505</v>
      </c>
      <c r="UD78" s="34">
        <v>0.63925496790484904</v>
      </c>
      <c r="UE78" s="34">
        <v>0.64351432272078501</v>
      </c>
      <c r="UF78" s="34">
        <v>0.64733855995730705</v>
      </c>
      <c r="UG78" s="34">
        <v>0.65071639922790592</v>
      </c>
      <c r="UH78" s="34">
        <v>0.65363945498917897</v>
      </c>
      <c r="UI78" s="34">
        <v>0.65614073758449198</v>
      </c>
      <c r="UJ78" s="34">
        <v>0.658316338649656</v>
      </c>
      <c r="UK78" s="34">
        <v>0.66013485298035701</v>
      </c>
      <c r="UL78" s="34">
        <v>0.66166346753572991</v>
      </c>
      <c r="UM78" s="34">
        <v>0.66298414562633301</v>
      </c>
      <c r="UN78" s="34">
        <v>0.66410693624017991</v>
      </c>
      <c r="UO78" s="34">
        <v>0.66506111236287491</v>
      </c>
      <c r="UP78" s="34">
        <v>0.66585996881718801</v>
      </c>
      <c r="UQ78" s="34">
        <v>0.66654471293395601</v>
      </c>
      <c r="UR78" s="34">
        <v>0.66713758151899594</v>
      </c>
      <c r="US78" s="34">
        <v>0.66763984611631799</v>
      </c>
      <c r="UT78" s="34">
        <v>0.66807007381404904</v>
      </c>
      <c r="UU78" s="34">
        <v>0.6684336817614791</v>
      </c>
      <c r="UV78" s="34">
        <v>0.66874670540225201</v>
      </c>
      <c r="UW78" s="34">
        <v>0.66900298997100904</v>
      </c>
      <c r="UX78" s="34">
        <v>0.66918221191617999</v>
      </c>
      <c r="UY78" s="34">
        <v>0.6693026775299219</v>
      </c>
      <c r="UZ78" s="34">
        <v>0.66944659254559991</v>
      </c>
      <c r="VA78" s="34">
        <v>0.66967858794784207</v>
      </c>
      <c r="VB78" s="34">
        <v>0.67000362370216293</v>
      </c>
      <c r="VC78" s="34">
        <v>0.67040377354952096</v>
      </c>
      <c r="VD78" s="34">
        <v>0.670894935519733</v>
      </c>
      <c r="VE78" s="34">
        <v>0.67145374557827697</v>
      </c>
      <c r="VF78" s="34">
        <v>0.67203488851830795</v>
      </c>
      <c r="VG78" s="34">
        <v>0.67263995608295302</v>
      </c>
      <c r="VH78" s="34">
        <v>0.67324929681152001</v>
      </c>
      <c r="VI78" s="34">
        <v>0.673834692499645</v>
      </c>
      <c r="VJ78" s="34">
        <v>0.67433076261430902</v>
      </c>
      <c r="VK78" s="34">
        <v>0.67463447505095009</v>
      </c>
      <c r="VL78" s="34">
        <v>0.67477468556958298</v>
      </c>
      <c r="VM78" s="34">
        <v>0.674779855963622</v>
      </c>
      <c r="VN78" s="34">
        <v>0.67460608838021296</v>
      </c>
      <c r="VO78" s="34">
        <v>0.67431488054916899</v>
      </c>
      <c r="VP78" s="34">
        <v>0.67388204314895406</v>
      </c>
      <c r="VQ78" s="34">
        <v>0.67326298057426004</v>
      </c>
      <c r="VR78" s="34">
        <v>0.67250369025143097</v>
      </c>
      <c r="VS78" s="34">
        <v>0.67164439426100497</v>
      </c>
      <c r="VT78" s="34">
        <v>0.67079102052557205</v>
      </c>
      <c r="VU78" s="34">
        <v>0.66999272909223095</v>
      </c>
      <c r="VV78" s="34">
        <v>0.66912439238260801</v>
      </c>
      <c r="VW78" s="34">
        <v>0.6680181417295471</v>
      </c>
      <c r="VX78" s="34">
        <v>0.666667182024962</v>
      </c>
      <c r="VY78" s="34">
        <v>0.66514063856494399</v>
      </c>
      <c r="VZ78" s="34">
        <v>0.66347562603473809</v>
      </c>
      <c r="WA78" s="34">
        <v>0.66175978721370998</v>
      </c>
      <c r="WB78" s="34">
        <v>0.66015714122093694</v>
      </c>
      <c r="WC78" s="34">
        <v>0.65875882724582591</v>
      </c>
      <c r="WD78" s="34">
        <v>0.65753332662784603</v>
      </c>
      <c r="WE78" s="34">
        <v>0.65648116932569489</v>
      </c>
      <c r="WF78" s="34">
        <v>0.65560514321360697</v>
      </c>
      <c r="WG78" s="34">
        <v>0.65486104695013392</v>
      </c>
      <c r="WH78" s="34">
        <v>0.6542316934640211</v>
      </c>
      <c r="WI78" s="34">
        <v>0.65369937356076802</v>
      </c>
      <c r="WJ78" s="34">
        <v>0.65320564030935002</v>
      </c>
      <c r="WK78" s="34">
        <v>0.65269116849326192</v>
      </c>
      <c r="WL78" s="34">
        <v>0.65221556663721003</v>
      </c>
      <c r="WM78" s="34">
        <v>0.65174334127389399</v>
      </c>
      <c r="WN78" s="34">
        <v>0.65117592824360004</v>
      </c>
      <c r="WO78" s="34">
        <v>0.65056367685415495</v>
      </c>
      <c r="WP78" s="34">
        <v>0.64991930776362294</v>
      </c>
      <c r="WQ78" s="34">
        <v>0.64919594997022001</v>
      </c>
      <c r="WR78" s="34">
        <v>0.64836571094556106</v>
      </c>
      <c r="WS78" s="34">
        <v>0.64748307163271801</v>
      </c>
      <c r="WT78" s="34">
        <v>0.64655243823005504</v>
      </c>
      <c r="WU78" s="34">
        <v>0.64553939637647206</v>
      </c>
      <c r="WV78" s="34">
        <v>0.64448702150684301</v>
      </c>
      <c r="WW78" s="34">
        <v>0.64340845930912804</v>
      </c>
      <c r="WX78" s="34">
        <v>0.64226419790059397</v>
      </c>
      <c r="WY78" s="34">
        <v>0.64103535740661799</v>
      </c>
      <c r="WZ78" s="34">
        <v>0.63973738488040099</v>
      </c>
      <c r="XA78" s="34">
        <v>0.63836980954141498</v>
      </c>
      <c r="XB78" s="34">
        <v>0.636964044193849</v>
      </c>
      <c r="XC78" s="34">
        <v>0.63553291451106597</v>
      </c>
      <c r="XD78" s="34">
        <v>0.63406397095002198</v>
      </c>
      <c r="XE78" s="34">
        <v>0.63257803264309898</v>
      </c>
      <c r="XF78" s="34">
        <v>0.63110308276406502</v>
      </c>
      <c r="XG78" s="34">
        <v>0.62967172647062908</v>
      </c>
      <c r="XH78" t="s">
        <v>843</v>
      </c>
      <c r="XI78" t="s">
        <v>1300</v>
      </c>
      <c r="XJ78" s="34">
        <v>0.55468998999370001</v>
      </c>
      <c r="XK78" s="34">
        <v>0.55898603575093397</v>
      </c>
      <c r="XL78" s="34">
        <v>0.56282468571341704</v>
      </c>
      <c r="XM78" s="34">
        <v>0.56401140361428603</v>
      </c>
      <c r="XN78" s="34">
        <v>0.56357797727930903</v>
      </c>
      <c r="XO78" s="34">
        <v>0.56397967651648306</v>
      </c>
      <c r="XP78" s="34">
        <v>0.56622584779558105</v>
      </c>
      <c r="XQ78" s="34">
        <v>0.56960041424139707</v>
      </c>
      <c r="XR78" s="34">
        <v>0.57305076759626905</v>
      </c>
      <c r="XS78" s="34">
        <v>0.57643965229280103</v>
      </c>
      <c r="XT78" s="34">
        <v>0.57961954940140803</v>
      </c>
      <c r="XU78" s="34">
        <v>0.58295567780250102</v>
      </c>
      <c r="XV78" s="34">
        <v>0.58631148704831293</v>
      </c>
      <c r="XW78" s="34">
        <v>0.58979061026341595</v>
      </c>
      <c r="XX78" s="34">
        <v>0.59364423637366404</v>
      </c>
      <c r="XY78" s="34">
        <v>0.59783266534758905</v>
      </c>
      <c r="XZ78" s="34">
        <v>0.60226442605335995</v>
      </c>
      <c r="YA78" s="34">
        <v>0.606840778383679</v>
      </c>
      <c r="YB78" s="34">
        <v>0.61133486820822602</v>
      </c>
      <c r="YC78" s="34">
        <v>0.61542243252755602</v>
      </c>
      <c r="YD78" s="34">
        <v>0.61905727253714193</v>
      </c>
      <c r="YE78" s="34">
        <v>0.62227021208756705</v>
      </c>
      <c r="YF78" s="34">
        <v>0.62501087345881301</v>
      </c>
      <c r="YG78" s="34">
        <v>0.62724244569404197</v>
      </c>
      <c r="YH78" s="34">
        <v>0.62898399675786998</v>
      </c>
      <c r="YI78" s="34">
        <v>0.63033320993017394</v>
      </c>
      <c r="YJ78" s="34">
        <v>0.63127645029866697</v>
      </c>
      <c r="YK78" s="34">
        <v>0.631896758968573</v>
      </c>
      <c r="YL78" s="34">
        <v>0.63227878760962197</v>
      </c>
      <c r="YM78" s="34">
        <v>0.63243854414063305</v>
      </c>
      <c r="YN78" s="34">
        <v>0.63240771403760199</v>
      </c>
      <c r="YO78" s="34">
        <v>0.63220518401383896</v>
      </c>
      <c r="YP78" s="34">
        <v>0.63188454907509506</v>
      </c>
      <c r="YQ78" s="34">
        <v>0.63148985573607908</v>
      </c>
      <c r="YR78" s="34">
        <v>0.63104582635246598</v>
      </c>
      <c r="YS78" s="34">
        <v>0.63058908314346096</v>
      </c>
      <c r="YT78" s="34">
        <v>0.63014511293523101</v>
      </c>
      <c r="YU78" s="34">
        <v>0.62974311021873197</v>
      </c>
      <c r="YV78" s="34">
        <v>0.62938028554058201</v>
      </c>
      <c r="YW78" s="34">
        <v>0.62903836279083303</v>
      </c>
      <c r="YX78" s="34">
        <v>0.628737299391953</v>
      </c>
      <c r="YY78" s="34">
        <v>0.62855343523822294</v>
      </c>
      <c r="YZ78" s="34">
        <v>0.62852845324642803</v>
      </c>
      <c r="ZA78" s="34">
        <v>0.62863494964454503</v>
      </c>
      <c r="ZB78" s="34">
        <v>0.62882408937105505</v>
      </c>
      <c r="ZC78" s="34">
        <v>0.62907012086905501</v>
      </c>
      <c r="ZD78" s="34">
        <v>0.62929627990370907</v>
      </c>
      <c r="ZE78" s="34">
        <v>0.629426643752655</v>
      </c>
      <c r="ZF78" s="34">
        <v>0.62946171606266699</v>
      </c>
      <c r="ZG78" s="34">
        <v>0.62938467072558901</v>
      </c>
      <c r="ZH78" s="34">
        <v>0.62918701922133002</v>
      </c>
      <c r="ZI78" s="34">
        <v>0.62887563092627596</v>
      </c>
      <c r="ZJ78" s="34">
        <v>0.62840214318585197</v>
      </c>
      <c r="ZK78" s="34">
        <v>0.62778601836501702</v>
      </c>
      <c r="ZL78" s="34">
        <v>0.62707361400811101</v>
      </c>
      <c r="ZM78" s="34">
        <v>0.62627956235848603</v>
      </c>
      <c r="ZN78" s="34">
        <v>0.62547842863540704</v>
      </c>
      <c r="ZO78" s="34">
        <v>0.62463461960454092</v>
      </c>
      <c r="ZP78" s="34">
        <v>0.62359629247410997</v>
      </c>
      <c r="ZQ78" s="34">
        <v>0.62223579653194006</v>
      </c>
      <c r="ZR78" s="34">
        <v>0.62053371769922994</v>
      </c>
      <c r="ZS78" s="34">
        <v>0.618587760777637</v>
      </c>
      <c r="ZT78" s="34">
        <v>0.61647540791356203</v>
      </c>
      <c r="ZU78" s="34">
        <v>0.61429063151713903</v>
      </c>
      <c r="ZV78" s="34">
        <v>0.61218965338000697</v>
      </c>
      <c r="ZW78" s="34">
        <v>0.61025894899066002</v>
      </c>
      <c r="ZX78" s="34">
        <v>0.60854466845023503</v>
      </c>
      <c r="ZY78" s="34">
        <v>0.607034421273277</v>
      </c>
      <c r="ZZ78" s="34">
        <v>0.60569357696105697</v>
      </c>
      <c r="AAA78" s="34">
        <v>0.60450166074905498</v>
      </c>
      <c r="AAB78" s="34">
        <v>0.60343938924079799</v>
      </c>
      <c r="AAC78" s="34">
        <v>0.60247043533301703</v>
      </c>
      <c r="AAD78" s="34">
        <v>0.601579591371457</v>
      </c>
      <c r="AAE78" s="34">
        <v>0.60075686390063499</v>
      </c>
      <c r="AAF78" s="34">
        <v>0.59998212550672103</v>
      </c>
      <c r="AAG78" s="34">
        <v>0.59925127948866896</v>
      </c>
      <c r="AAH78" s="34">
        <v>0.59853005382761604</v>
      </c>
      <c r="AAI78" s="34">
        <v>0.59777779046322299</v>
      </c>
      <c r="AAJ78" s="34">
        <v>0.59695509358603205</v>
      </c>
      <c r="AAK78" s="34">
        <v>0.59611956319464499</v>
      </c>
      <c r="AAL78" s="34">
        <v>0.59524871477261598</v>
      </c>
      <c r="AAM78" s="34">
        <v>0.59427537382594797</v>
      </c>
      <c r="AAN78" s="34">
        <v>0.59327179386659101</v>
      </c>
      <c r="AAO78" s="34">
        <v>0.59225414247516905</v>
      </c>
      <c r="AAP78" s="34">
        <v>0.59119430045319898</v>
      </c>
      <c r="AAQ78" s="34">
        <v>0.59008988589799405</v>
      </c>
      <c r="AAR78" s="34">
        <v>0.58893011764902292</v>
      </c>
      <c r="AAS78" s="34">
        <v>0.587688560648995</v>
      </c>
      <c r="AAT78" s="34">
        <v>0.58635778060749599</v>
      </c>
      <c r="AAU78" s="34">
        <v>0.58497886003191102</v>
      </c>
      <c r="AAV78" s="34">
        <v>0.58354804844949593</v>
      </c>
      <c r="AAW78" s="34">
        <v>0.582066665257576</v>
      </c>
      <c r="AAX78" s="34">
        <v>0.580553977057083</v>
      </c>
      <c r="AAY78" s="34">
        <v>0.57901388951316601</v>
      </c>
      <c r="AAZ78" s="34">
        <v>0.577431159287628</v>
      </c>
      <c r="ABA78" s="34">
        <v>0.57584247836140601</v>
      </c>
      <c r="ABB78" s="34">
        <v>0.57429876848625494</v>
      </c>
      <c r="ABC78" s="34">
        <v>0.57279769258537006</v>
      </c>
      <c r="ABD78" s="34">
        <v>0.57131084830111001</v>
      </c>
      <c r="ABE78" s="34">
        <v>0.56985074208729802</v>
      </c>
      <c r="ABF78" s="34">
        <v>0.568476414499411</v>
      </c>
      <c r="ABG78" t="s">
        <v>843</v>
      </c>
      <c r="ABH78" t="s">
        <v>843</v>
      </c>
      <c r="ABI78" t="s">
        <v>1300</v>
      </c>
      <c r="ABJ78" s="34">
        <v>0.46714059020325899</v>
      </c>
      <c r="ABK78" s="34">
        <v>0.47250227141943596</v>
      </c>
      <c r="ABL78" s="34">
        <v>0.47737028886930299</v>
      </c>
      <c r="ABM78" s="34">
        <v>0.47964189476581998</v>
      </c>
      <c r="ABN78" s="34">
        <v>0.48011481317198901</v>
      </c>
      <c r="ABO78" s="34">
        <v>0.48100977118328403</v>
      </c>
      <c r="ABP78" s="34">
        <v>0.48347091581345503</v>
      </c>
      <c r="ABQ78" s="34">
        <v>0.48706709231203099</v>
      </c>
      <c r="ABR78" s="34">
        <v>0.49087198120708697</v>
      </c>
      <c r="ABS78" s="34">
        <v>0.49475087753564201</v>
      </c>
      <c r="ABT78" s="34">
        <v>0.49852181164154202</v>
      </c>
      <c r="ABU78" s="34">
        <v>0.50242124741343097</v>
      </c>
      <c r="ABV78" s="34">
        <v>0.50635834879411201</v>
      </c>
      <c r="ABW78" s="34">
        <v>0.51032027187992801</v>
      </c>
      <c r="ABX78" s="34">
        <v>0.51430891029247694</v>
      </c>
      <c r="ABY78" s="34">
        <v>0.51831983614556498</v>
      </c>
      <c r="ABZ78" s="34">
        <v>0.52233862018653099</v>
      </c>
      <c r="ACA78" s="34">
        <v>0.52627994222445507</v>
      </c>
      <c r="ACB78" s="34">
        <v>0.53027152907969899</v>
      </c>
      <c r="ACC78" s="34">
        <v>0.53455512786849801</v>
      </c>
      <c r="ACD78" s="34">
        <v>0.53915540528144601</v>
      </c>
      <c r="ACE78" s="34">
        <v>0.54401964619660204</v>
      </c>
      <c r="ACF78" s="34">
        <v>0.54905056303327304</v>
      </c>
      <c r="ACG78" s="34">
        <v>0.55402526014019893</v>
      </c>
      <c r="ACH78" s="34">
        <v>0.55863386237784507</v>
      </c>
      <c r="ACI78" s="34">
        <v>0.56275649846031395</v>
      </c>
      <c r="ACJ78" s="34">
        <v>0.56634704987466</v>
      </c>
      <c r="ACK78" s="34">
        <v>0.56944600107244103</v>
      </c>
      <c r="ACL78" s="34">
        <v>0.57211984087232404</v>
      </c>
      <c r="ACM78" s="34">
        <v>0.574421776992875</v>
      </c>
      <c r="ACN78" s="34">
        <v>0.57641110101681603</v>
      </c>
      <c r="ACO78" s="34">
        <v>0.57807841166460494</v>
      </c>
      <c r="ACP78" s="34">
        <v>0.57949635586594805</v>
      </c>
      <c r="ACQ78" s="34">
        <v>0.58072618860236502</v>
      </c>
      <c r="ACR78" s="34">
        <v>0.58177039643170902</v>
      </c>
      <c r="ACS78" s="34">
        <v>0.58266666767495201</v>
      </c>
      <c r="ACT78" s="34">
        <v>0.58346397050984999</v>
      </c>
      <c r="ACU78" s="34">
        <v>0.58420954826252602</v>
      </c>
      <c r="ACV78" s="34">
        <v>0.58490927660585001</v>
      </c>
      <c r="ACW78" s="34">
        <v>0.58556972636369098</v>
      </c>
      <c r="ACX78" s="34">
        <v>0.58623903833952495</v>
      </c>
      <c r="ACY78" s="34">
        <v>0.586906552672252</v>
      </c>
      <c r="ACZ78" s="34">
        <v>0.58759052182233507</v>
      </c>
      <c r="ADA78" s="34">
        <v>0.58833237926682203</v>
      </c>
      <c r="ADB78" s="34">
        <v>0.58911423204259494</v>
      </c>
      <c r="ADC78" s="34">
        <v>0.58992638408060005</v>
      </c>
      <c r="ADD78" s="34">
        <v>0.59080856222085298</v>
      </c>
      <c r="ADE78" s="34">
        <v>0.59177065070971302</v>
      </c>
      <c r="ADF78" s="34">
        <v>0.59279583732213903</v>
      </c>
      <c r="ADG78" s="34">
        <v>0.59384175027112696</v>
      </c>
      <c r="ADH78" s="34">
        <v>0.59488924183842995</v>
      </c>
      <c r="ADI78" s="34">
        <v>0.59592047030235795</v>
      </c>
      <c r="ADJ78" s="34">
        <v>0.596844388929064</v>
      </c>
      <c r="ADK78" s="34">
        <v>0.59763200489402601</v>
      </c>
      <c r="ADL78" s="34">
        <v>0.59828973454036305</v>
      </c>
      <c r="ADM78" s="34">
        <v>0.59880545093403104</v>
      </c>
      <c r="ADN78" s="34">
        <v>0.59918571084569006</v>
      </c>
      <c r="ADO78" s="34">
        <v>0.59939818194264294</v>
      </c>
      <c r="ADP78" s="34">
        <v>0.59947152667736603</v>
      </c>
      <c r="ADQ78" s="34">
        <v>0.59945081074641804</v>
      </c>
      <c r="ADR78" s="34">
        <v>0.59933040853595099</v>
      </c>
      <c r="ADS78" s="34">
        <v>0.59917102591431204</v>
      </c>
      <c r="ADT78" s="34">
        <v>0.59897581836803293</v>
      </c>
      <c r="ADU78" s="34">
        <v>0.59862691318683503</v>
      </c>
      <c r="ADV78" s="34">
        <v>0.59796456373422902</v>
      </c>
      <c r="ADW78" s="34">
        <v>0.59698867902124808</v>
      </c>
      <c r="ADX78" s="34">
        <v>0.59584006074937601</v>
      </c>
      <c r="ADY78" s="34">
        <v>0.59453231301137799</v>
      </c>
      <c r="ADZ78" s="34">
        <v>0.59311146041866303</v>
      </c>
      <c r="AEA78" s="34">
        <v>0.59177581796663192</v>
      </c>
      <c r="AEB78" s="34">
        <v>0.59061166698245993</v>
      </c>
      <c r="AEC78" s="34">
        <v>0.58958891005540504</v>
      </c>
      <c r="AED78" s="34">
        <v>0.58873476253074197</v>
      </c>
      <c r="AEE78" s="34">
        <v>0.58806098475199697</v>
      </c>
      <c r="AEF78" s="34">
        <v>0.58751919545456499</v>
      </c>
      <c r="AEG78" s="34">
        <v>0.58707801588160302</v>
      </c>
      <c r="AEH78" s="34">
        <v>0.58671289260023007</v>
      </c>
      <c r="AEI78" s="34">
        <v>0.58641196563272602</v>
      </c>
      <c r="AEJ78" s="34">
        <v>0.58615033531594596</v>
      </c>
      <c r="AEK78" s="34">
        <v>0.58592641937617307</v>
      </c>
      <c r="AEL78" s="34">
        <v>0.58572483112588103</v>
      </c>
      <c r="AEM78" s="34">
        <v>0.58551576033630492</v>
      </c>
      <c r="AEN78" s="34">
        <v>0.58526925284617304</v>
      </c>
      <c r="AEO78" s="34">
        <v>0.58493943976746299</v>
      </c>
      <c r="AEP78" s="34">
        <v>0.58456340912915794</v>
      </c>
      <c r="AEQ78" s="34">
        <v>0.58412234502585603</v>
      </c>
      <c r="AER78" s="34">
        <v>0.58356156870133002</v>
      </c>
      <c r="AES78" s="34">
        <v>0.58293927263994094</v>
      </c>
      <c r="AET78" s="34">
        <v>0.58227702939183401</v>
      </c>
      <c r="AEU78" s="34">
        <v>0.58156680545571393</v>
      </c>
      <c r="AEV78" s="34">
        <v>0.58080562977377703</v>
      </c>
      <c r="AEW78" s="34">
        <v>0.57997386831931097</v>
      </c>
      <c r="AEX78" s="34">
        <v>0.579055784384087</v>
      </c>
      <c r="AEY78" s="34">
        <v>0.57804587132204399</v>
      </c>
      <c r="AEZ78" s="34">
        <v>0.57697302990224497</v>
      </c>
      <c r="AFA78" s="34">
        <v>0.57585021892394894</v>
      </c>
      <c r="AFB78" s="34">
        <v>0.57468646394938405</v>
      </c>
      <c r="AFC78" s="34">
        <v>0.57348748661215798</v>
      </c>
      <c r="AFD78" s="34">
        <v>0.57226420985394499</v>
      </c>
      <c r="AFE78" s="34">
        <v>0.57100532197549403</v>
      </c>
      <c r="AFF78" s="34">
        <v>0.56974631010200605</v>
      </c>
      <c r="AFG78" t="s">
        <v>843</v>
      </c>
      <c r="AFH78" t="s">
        <v>843</v>
      </c>
      <c r="AFI78" s="34">
        <v>0.36255999999999999</v>
      </c>
      <c r="AFJ78" s="34">
        <v>0.36049999999999999</v>
      </c>
      <c r="AFK78" s="34">
        <v>0.35845999999999995</v>
      </c>
      <c r="AFL78" s="34">
        <v>0.35500999999999999</v>
      </c>
      <c r="AFM78" s="34">
        <v>0.35159999999999997</v>
      </c>
      <c r="AFN78" s="34">
        <v>0.34828999999999999</v>
      </c>
      <c r="AFO78" s="34">
        <v>0.34517999999999999</v>
      </c>
      <c r="AFP78" s="34">
        <v>0.34241999999999995</v>
      </c>
      <c r="AFQ78" s="34">
        <v>0.34104999999999996</v>
      </c>
      <c r="AFR78" s="34">
        <v>0.34002000000000004</v>
      </c>
      <c r="AFS78" s="34">
        <v>0.33921000000000001</v>
      </c>
      <c r="AFT78" s="34">
        <v>0.33838999999999997</v>
      </c>
      <c r="AFU78" s="34">
        <v>0.33740000000000003</v>
      </c>
      <c r="AFV78" s="34">
        <v>0.33685999999999999</v>
      </c>
      <c r="AFW78" s="34">
        <v>0.33590000000000003</v>
      </c>
      <c r="AFX78" s="34">
        <v>0.33493000000000001</v>
      </c>
      <c r="AFY78" s="34">
        <v>0.33407999999999999</v>
      </c>
      <c r="AFZ78" s="34">
        <v>0.32077</v>
      </c>
      <c r="AGA78" s="34">
        <v>0.32488999999999996</v>
      </c>
      <c r="AGB78" t="s">
        <v>843</v>
      </c>
      <c r="AGC78" t="s">
        <v>843</v>
      </c>
      <c r="AGD78" t="s">
        <v>843</v>
      </c>
      <c r="AGE78" t="s">
        <v>843</v>
      </c>
      <c r="AGF78" s="34">
        <v>1.2762308120727539E-2</v>
      </c>
      <c r="AGG78" t="s">
        <v>843</v>
      </c>
      <c r="AGH78" t="s">
        <v>843</v>
      </c>
      <c r="AGI78" t="s">
        <v>843</v>
      </c>
      <c r="AGJ78" t="s">
        <v>843</v>
      </c>
      <c r="AGK78" t="s">
        <v>843</v>
      </c>
      <c r="AGL78" t="s">
        <v>843</v>
      </c>
      <c r="AGM78" t="s">
        <v>843</v>
      </c>
      <c r="AGN78" t="s">
        <v>843</v>
      </c>
      <c r="AGO78" s="34">
        <v>0.41600000000000004</v>
      </c>
      <c r="AGP78" s="34">
        <v>2017</v>
      </c>
      <c r="AGQ78" t="s">
        <v>832</v>
      </c>
      <c r="AGR78" t="s">
        <v>843</v>
      </c>
      <c r="AGS78" s="34">
        <v>0.191</v>
      </c>
      <c r="AGT78" s="34">
        <v>2017</v>
      </c>
      <c r="AGU78" t="s">
        <v>832</v>
      </c>
      <c r="AGV78" t="s">
        <v>843</v>
      </c>
      <c r="AGW78" s="34">
        <v>0.43799999999999994</v>
      </c>
      <c r="AGX78" s="34">
        <v>2017</v>
      </c>
      <c r="AGY78" t="s">
        <v>832</v>
      </c>
      <c r="AGZ78" t="s">
        <v>843</v>
      </c>
      <c r="AHA78" s="34">
        <v>0.78500000000000003</v>
      </c>
      <c r="AHB78" s="34">
        <v>2017</v>
      </c>
      <c r="AHC78" t="s">
        <v>832</v>
      </c>
      <c r="AHD78" t="s">
        <v>843</v>
      </c>
      <c r="AHE78" s="34">
        <v>0.21100000000000002</v>
      </c>
      <c r="AHF78" s="34">
        <v>2017</v>
      </c>
      <c r="AHG78" t="s">
        <v>832</v>
      </c>
      <c r="AHH78" t="s">
        <v>843</v>
      </c>
      <c r="AHI78" t="s">
        <v>830</v>
      </c>
      <c r="AHJ78" s="34">
        <v>0.40431642532348633</v>
      </c>
      <c r="AHK78" s="34">
        <v>0.44249191880226135</v>
      </c>
      <c r="AHL78" s="34">
        <v>0.30278638005256653</v>
      </c>
      <c r="AHM78" s="34">
        <v>0.26042351126670837</v>
      </c>
      <c r="AHN78" s="34">
        <v>0.22440117597579956</v>
      </c>
      <c r="AHO78" t="s">
        <v>843</v>
      </c>
      <c r="AHP78" s="34"/>
      <c r="AHQ78" s="34"/>
      <c r="AHR78" s="34"/>
      <c r="AHS78" s="34"/>
      <c r="AHT78" s="34"/>
      <c r="AHU78" t="s">
        <v>843</v>
      </c>
      <c r="AHV78" s="34">
        <v>0.2794593870639801</v>
      </c>
      <c r="AHW78" s="34">
        <v>0.2794593870639801</v>
      </c>
      <c r="AHX78" s="34">
        <v>0.2794593870639801</v>
      </c>
      <c r="AHY78" s="34">
        <v>0.28491893410682678</v>
      </c>
      <c r="AHZ78" s="34">
        <v>0.29795187711715698</v>
      </c>
      <c r="AIA78" t="s">
        <v>832</v>
      </c>
      <c r="AIB78" t="s">
        <v>843</v>
      </c>
      <c r="AIC78" s="34">
        <v>0.24210414290428162</v>
      </c>
      <c r="AID78" s="34">
        <v>0.27161148190498352</v>
      </c>
      <c r="AIE78" s="34">
        <v>0.26574236154556274</v>
      </c>
      <c r="AIF78" s="34">
        <v>0.2753150463104248</v>
      </c>
      <c r="AIG78" s="34">
        <v>0.27587786316871643</v>
      </c>
      <c r="AIH78" t="s">
        <v>924</v>
      </c>
      <c r="AII78" t="s">
        <v>843</v>
      </c>
      <c r="AIJ78" s="34">
        <v>0.16744199395179749</v>
      </c>
      <c r="AIK78" s="34">
        <v>0.1891026645898819</v>
      </c>
      <c r="AIL78" s="34">
        <v>0.1546580046415329</v>
      </c>
      <c r="AIM78" s="34">
        <v>8.9384004473686218E-2</v>
      </c>
      <c r="AIN78" s="34">
        <v>2.2820001468062401E-2</v>
      </c>
      <c r="AIO78" t="s">
        <v>1607</v>
      </c>
      <c r="AIP78" s="34">
        <v>0.36347830295562744</v>
      </c>
      <c r="AIQ78" t="s">
        <v>843</v>
      </c>
      <c r="AIR78" s="34">
        <v>0.27577999999999997</v>
      </c>
      <c r="AIS78" s="34">
        <v>0.31447999999999998</v>
      </c>
      <c r="AIT78" s="34">
        <v>0.37892999999999999</v>
      </c>
      <c r="AIU78" s="34">
        <v>0.39106000000000002</v>
      </c>
      <c r="AIV78" s="34">
        <v>0.40383999999999998</v>
      </c>
      <c r="AIW78" s="34">
        <v>0.41677999999999998</v>
      </c>
      <c r="AIX78" t="s">
        <v>843</v>
      </c>
      <c r="AIY78" s="34">
        <v>0.04</v>
      </c>
      <c r="AIZ78" s="34">
        <v>0.06</v>
      </c>
      <c r="AJA78" s="34">
        <v>5.5E-2</v>
      </c>
      <c r="AJB78" s="34">
        <v>0.05</v>
      </c>
      <c r="AJC78" s="34">
        <v>0.05</v>
      </c>
      <c r="AJD78" s="34">
        <v>0.05</v>
      </c>
      <c r="AJE78" t="s">
        <v>843</v>
      </c>
      <c r="AJF78" s="34">
        <v>4.8251189291477203E-2</v>
      </c>
      <c r="AJG78" s="34">
        <v>5.4587077349424362E-2</v>
      </c>
      <c r="AJH78" s="34">
        <v>6.3081488013267517E-2</v>
      </c>
      <c r="AJI78" s="34">
        <v>6.9346874952316284E-2</v>
      </c>
      <c r="AJJ78" s="34">
        <v>7.4833758175373077E-2</v>
      </c>
      <c r="AJK78" t="s">
        <v>830</v>
      </c>
      <c r="AJL78" t="s">
        <v>843</v>
      </c>
      <c r="AJM78" t="s">
        <v>843</v>
      </c>
      <c r="AJN78" s="34">
        <v>5.0194557756185532E-2</v>
      </c>
      <c r="AJO78" s="34">
        <v>5.0194557756185532E-2</v>
      </c>
      <c r="AJP78" s="34">
        <v>5.0194557756185532E-2</v>
      </c>
      <c r="AJQ78" s="34">
        <v>3.7799768149852753E-2</v>
      </c>
      <c r="AJR78" s="34">
        <v>2.9558802023530006E-2</v>
      </c>
      <c r="AJS78" t="s">
        <v>832</v>
      </c>
      <c r="AJT78" t="s">
        <v>843</v>
      </c>
      <c r="AJU78" t="s">
        <v>843</v>
      </c>
      <c r="AJV78" t="s">
        <v>843</v>
      </c>
      <c r="AJW78" s="34">
        <v>3.1755447387695313E-2</v>
      </c>
      <c r="AJX78" s="34">
        <v>3.9087790995836258E-2</v>
      </c>
      <c r="AJY78" s="34">
        <v>4.6865474432706833E-2</v>
      </c>
      <c r="AJZ78" s="34">
        <v>5.3343936800956726E-2</v>
      </c>
      <c r="AKA78" s="34">
        <v>5.9681929647922516E-2</v>
      </c>
      <c r="AKB78" t="s">
        <v>830</v>
      </c>
      <c r="AKC78" t="s">
        <v>843</v>
      </c>
      <c r="AKD78" t="s">
        <v>843</v>
      </c>
      <c r="AKE78" t="s">
        <v>843</v>
      </c>
      <c r="AKF78" s="34">
        <v>3.433455154299736E-2</v>
      </c>
      <c r="AKG78" s="34">
        <v>3.433455154299736E-2</v>
      </c>
      <c r="AKH78" s="34">
        <v>3.433455154299736E-2</v>
      </c>
      <c r="AKI78" s="34">
        <v>2.2871425375342369E-2</v>
      </c>
      <c r="AKJ78" s="34">
        <v>1.5821648761630058E-2</v>
      </c>
      <c r="AKK78" t="s">
        <v>832</v>
      </c>
      <c r="AKL78" t="s">
        <v>843</v>
      </c>
      <c r="AKM78" s="34">
        <v>3180</v>
      </c>
      <c r="AKN78" t="s">
        <v>832</v>
      </c>
      <c r="AKO78" t="s">
        <v>843</v>
      </c>
      <c r="AKP78" s="34">
        <v>3278.53564453125</v>
      </c>
      <c r="AKQ78" t="s">
        <v>830</v>
      </c>
      <c r="AKR78" t="s">
        <v>843</v>
      </c>
      <c r="AKS78" s="34">
        <v>2951.8972300917499</v>
      </c>
      <c r="AKT78" t="s">
        <v>832</v>
      </c>
      <c r="AKU78" t="s">
        <v>843</v>
      </c>
      <c r="AKV78" s="34">
        <v>3136.1129603193399</v>
      </c>
      <c r="AKW78" t="s">
        <v>832</v>
      </c>
      <c r="AKX78" t="s">
        <v>843</v>
      </c>
      <c r="AKY78" s="34">
        <v>0.52931797504425049</v>
      </c>
      <c r="AKZ78" s="34">
        <v>0.6124260425567627</v>
      </c>
      <c r="ALA78" s="34">
        <v>0.45218220353126526</v>
      </c>
      <c r="ALB78" s="34">
        <v>0.39384648203849792</v>
      </c>
      <c r="ALC78" s="34">
        <v>0.51351827383041382</v>
      </c>
      <c r="ALD78" t="s">
        <v>830</v>
      </c>
      <c r="ALE78" t="s">
        <v>843</v>
      </c>
      <c r="ALF78" t="s">
        <v>843</v>
      </c>
      <c r="ALG78" t="s">
        <v>843</v>
      </c>
      <c r="ALH78" s="34">
        <v>0.3506259024143219</v>
      </c>
      <c r="ALI78" s="34">
        <v>0.3506259024143219</v>
      </c>
      <c r="ALJ78" s="34">
        <v>0.3506259024143219</v>
      </c>
      <c r="ALK78" s="34">
        <v>0.39818829298019409</v>
      </c>
      <c r="ALL78" s="34">
        <v>0.48053613305091858</v>
      </c>
      <c r="ALM78" t="s">
        <v>832</v>
      </c>
    </row>
    <row r="79" spans="1:1001">
      <c r="A79" t="s">
        <v>422</v>
      </c>
      <c r="B79" t="s">
        <v>44</v>
      </c>
      <c r="C79" t="s">
        <v>265</v>
      </c>
      <c r="D79" s="34">
        <v>3.7974659353494644E-2</v>
      </c>
      <c r="E79" t="s">
        <v>432</v>
      </c>
      <c r="F79" s="34">
        <v>5.2185148000717163E-2</v>
      </c>
      <c r="G79" t="s">
        <v>1464</v>
      </c>
      <c r="H79" s="34">
        <v>5.2654974162578583E-2</v>
      </c>
      <c r="I79" t="s">
        <v>1294</v>
      </c>
      <c r="J79" s="34">
        <v>4.0546141564846039E-2</v>
      </c>
      <c r="K79" t="s">
        <v>1521</v>
      </c>
      <c r="L79" s="34"/>
      <c r="M79" t="s">
        <v>465</v>
      </c>
      <c r="N79" s="34">
        <v>0.46652114391326904</v>
      </c>
      <c r="O79" s="34"/>
      <c r="P79" t="s">
        <v>1459</v>
      </c>
      <c r="Q79" s="34"/>
      <c r="R79" t="s">
        <v>1459</v>
      </c>
      <c r="S79" s="34"/>
      <c r="T79" t="s">
        <v>1459</v>
      </c>
      <c r="U79" s="34"/>
      <c r="V79" t="s">
        <v>1459</v>
      </c>
      <c r="W79" t="s">
        <v>843</v>
      </c>
      <c r="X79" t="s">
        <v>465</v>
      </c>
      <c r="Y79" s="34">
        <v>0.5264778733253479</v>
      </c>
      <c r="Z79" s="34"/>
      <c r="AA79" t="s">
        <v>1459</v>
      </c>
      <c r="AB79" s="34"/>
      <c r="AC79" t="s">
        <v>1459</v>
      </c>
      <c r="AD79" s="34"/>
      <c r="AE79" t="s">
        <v>1459</v>
      </c>
      <c r="AF79" s="34"/>
      <c r="AG79" t="s">
        <v>1459</v>
      </c>
      <c r="AH79" t="s">
        <v>843</v>
      </c>
      <c r="AI79" t="s">
        <v>465</v>
      </c>
      <c r="AJ79" s="34">
        <v>0.4904572069644928</v>
      </c>
      <c r="AK79" s="34"/>
      <c r="AL79" t="s">
        <v>1459</v>
      </c>
      <c r="AM79" s="34"/>
      <c r="AN79" t="s">
        <v>1459</v>
      </c>
      <c r="AO79" s="34"/>
      <c r="AP79" t="s">
        <v>1459</v>
      </c>
      <c r="AQ79" s="34"/>
      <c r="AR79" t="s">
        <v>1459</v>
      </c>
      <c r="AS79" t="s">
        <v>843</v>
      </c>
      <c r="AT79" t="s">
        <v>465</v>
      </c>
      <c r="AU79" s="34">
        <v>0.49465972185134888</v>
      </c>
      <c r="AV79" s="34"/>
      <c r="AW79" t="s">
        <v>1459</v>
      </c>
      <c r="AX79" s="34"/>
      <c r="AY79" t="s">
        <v>1459</v>
      </c>
      <c r="AZ79" s="34"/>
      <c r="BA79" t="s">
        <v>1459</v>
      </c>
      <c r="BB79" s="34"/>
      <c r="BC79" t="s">
        <v>1459</v>
      </c>
      <c r="BD79" t="s">
        <v>843</v>
      </c>
      <c r="BE79" s="34">
        <v>0.46877827883120921</v>
      </c>
      <c r="BF79" t="s">
        <v>465</v>
      </c>
      <c r="BG79" t="s">
        <v>843</v>
      </c>
      <c r="BH79" t="s">
        <v>432</v>
      </c>
      <c r="BI79" s="34">
        <v>0.73032236099243164</v>
      </c>
      <c r="BJ79" t="s">
        <v>819</v>
      </c>
      <c r="BK79" s="34">
        <v>3.3338425159454346</v>
      </c>
      <c r="BL79" t="s">
        <v>1294</v>
      </c>
      <c r="BM79" s="34">
        <v>4.2786850929260254</v>
      </c>
      <c r="BN79" t="s">
        <v>1521</v>
      </c>
      <c r="BO79" s="34">
        <v>3.7007079124450684</v>
      </c>
      <c r="BP79" t="s">
        <v>843</v>
      </c>
      <c r="BQ79" s="34">
        <v>2.6799290180206299</v>
      </c>
      <c r="BR79" t="s">
        <v>465</v>
      </c>
      <c r="BS79" s="34"/>
      <c r="BT79" t="s">
        <v>843</v>
      </c>
      <c r="BU79" s="34">
        <v>2.7265379428863525</v>
      </c>
      <c r="BV79" t="s">
        <v>1552</v>
      </c>
      <c r="BW79" t="s">
        <v>843</v>
      </c>
      <c r="BX79" s="34">
        <v>3.3029036521911621</v>
      </c>
      <c r="BY79" t="s">
        <v>924</v>
      </c>
      <c r="BZ79" t="s">
        <v>843</v>
      </c>
      <c r="CA79" t="s">
        <v>465</v>
      </c>
      <c r="CB79" s="34">
        <v>7.8226346522569656E-3</v>
      </c>
      <c r="CC79" s="34">
        <v>7.103451993316412E-3</v>
      </c>
      <c r="CD79" s="34">
        <v>7.3210392147302628E-3</v>
      </c>
      <c r="CE79" s="34">
        <v>7.8190751373767853E-3</v>
      </c>
      <c r="CF79" s="34">
        <v>7.2972276248037815E-3</v>
      </c>
      <c r="CG79" t="s">
        <v>843</v>
      </c>
      <c r="CH79" t="s">
        <v>465</v>
      </c>
      <c r="CI79" s="34">
        <v>9.0832607820630074E-3</v>
      </c>
      <c r="CJ79" s="34">
        <v>8.9548099786043167E-3</v>
      </c>
      <c r="CK79" s="34">
        <v>8.6809182539582253E-3</v>
      </c>
      <c r="CL79" s="34">
        <v>8.3659766241908073E-3</v>
      </c>
      <c r="CM79" s="34">
        <v>8.6410082876682281E-3</v>
      </c>
      <c r="CN79" t="s">
        <v>843</v>
      </c>
      <c r="CO79" t="s">
        <v>465</v>
      </c>
      <c r="CP79" s="34">
        <v>9.4992304220795631E-3</v>
      </c>
      <c r="CQ79" s="34">
        <v>9.1963382437825203E-3</v>
      </c>
      <c r="CR79" s="34">
        <v>8.3921756595373154E-3</v>
      </c>
      <c r="CS79" s="34">
        <v>8.7615326046943665E-3</v>
      </c>
      <c r="CT79" s="34">
        <v>9.0025216341018677E-3</v>
      </c>
      <c r="CU79" t="s">
        <v>843</v>
      </c>
      <c r="CV79" t="s">
        <v>465</v>
      </c>
      <c r="CW79" s="34">
        <v>8.8689429685473442E-3</v>
      </c>
      <c r="CX79" s="34">
        <v>8.4186391904950142E-3</v>
      </c>
      <c r="CY79" s="34">
        <v>8.6850700899958611E-3</v>
      </c>
      <c r="CZ79" s="34">
        <v>8.8439835235476494E-3</v>
      </c>
      <c r="DA79" s="34">
        <v>7.3552317917346954E-3</v>
      </c>
      <c r="DB79" t="s">
        <v>843</v>
      </c>
      <c r="DC79" s="34"/>
      <c r="DD79" s="34"/>
      <c r="DE79" s="34"/>
      <c r="DF79" s="34"/>
      <c r="DG79" s="34"/>
      <c r="DH79" t="s">
        <v>1460</v>
      </c>
      <c r="DI79" t="s">
        <v>843</v>
      </c>
      <c r="DJ79" s="34"/>
      <c r="DK79" s="34"/>
      <c r="DL79" s="34"/>
      <c r="DM79" s="34"/>
      <c r="DN79" s="34"/>
      <c r="DO79" t="s">
        <v>1460</v>
      </c>
      <c r="DP79" t="s">
        <v>843</v>
      </c>
      <c r="DQ79" s="34"/>
      <c r="DR79" t="s">
        <v>1460</v>
      </c>
      <c r="DS79" t="s">
        <v>843</v>
      </c>
      <c r="DT79" t="s">
        <v>843</v>
      </c>
      <c r="DU79" s="34">
        <v>8.1</v>
      </c>
      <c r="DV79" t="s">
        <v>1461</v>
      </c>
      <c r="DW79" t="s">
        <v>843</v>
      </c>
      <c r="DX79" t="s">
        <v>843</v>
      </c>
      <c r="DY79" t="s">
        <v>465</v>
      </c>
      <c r="DZ79" s="34">
        <v>-1.0180930839851499E-3</v>
      </c>
      <c r="EA79" s="34">
        <v>1.8438555998727679E-3</v>
      </c>
      <c r="EB79" s="34">
        <v>5.0869784317910671E-3</v>
      </c>
      <c r="EC79" s="34">
        <v>1.5274698380380869E-3</v>
      </c>
      <c r="ED79" s="34">
        <v>1.4675638638436794E-2</v>
      </c>
      <c r="EE79" t="s">
        <v>843</v>
      </c>
      <c r="EF79" t="s">
        <v>465</v>
      </c>
      <c r="EG79" s="34">
        <v>2.6000000070780516E-3</v>
      </c>
      <c r="EH79" s="34">
        <v>5.2000000141561031E-3</v>
      </c>
      <c r="EI79" s="34">
        <v>5.8999997563660145E-3</v>
      </c>
      <c r="EJ79" s="34">
        <v>2.4000001139938831E-3</v>
      </c>
      <c r="EK79" s="34">
        <v>-4.8000002279877663E-3</v>
      </c>
      <c r="EL79" t="s">
        <v>843</v>
      </c>
      <c r="EM79" t="s">
        <v>465</v>
      </c>
      <c r="EN79" s="34">
        <v>3.0940829310566187E-4</v>
      </c>
      <c r="EO79" s="34">
        <v>6.9943261332809925E-3</v>
      </c>
      <c r="EP79" s="34">
        <v>3.0724694952368736E-3</v>
      </c>
      <c r="EQ79" s="34">
        <v>6.5421424806118011E-3</v>
      </c>
      <c r="ER79" s="34">
        <v>8.9589860290288925E-3</v>
      </c>
      <c r="ES79" t="s">
        <v>843</v>
      </c>
      <c r="ET79" t="s">
        <v>465</v>
      </c>
      <c r="EU79" s="34">
        <v>4.3664304539561272E-3</v>
      </c>
      <c r="EV79" s="34">
        <v>4.836695734411478E-3</v>
      </c>
      <c r="EW79" s="34">
        <v>4.8726005479693413E-3</v>
      </c>
      <c r="EX79" s="34">
        <v>-8.6027442011982203E-4</v>
      </c>
      <c r="EY79" s="34">
        <v>3.6760754883289337E-3</v>
      </c>
      <c r="EZ79" t="s">
        <v>843</v>
      </c>
      <c r="FA79" t="s">
        <v>465</v>
      </c>
      <c r="FB79" s="34">
        <v>2.0853825844824314E-3</v>
      </c>
      <c r="FC79" s="34">
        <v>-1.8345281714573503E-3</v>
      </c>
      <c r="FD79" s="34">
        <v>-2.7963058091700077E-3</v>
      </c>
      <c r="FE79" s="34">
        <v>-4.196390975266695E-3</v>
      </c>
      <c r="FF79" s="34">
        <v>8.507472462952137E-3</v>
      </c>
      <c r="FG79" t="s">
        <v>843</v>
      </c>
      <c r="FH79" s="34"/>
      <c r="FI79" s="34"/>
      <c r="FJ79" s="34"/>
      <c r="FK79" s="34"/>
      <c r="FL79" s="34"/>
      <c r="FM79" t="s">
        <v>843</v>
      </c>
      <c r="FN79" t="s">
        <v>843</v>
      </c>
      <c r="FO79" s="34"/>
      <c r="FP79" t="s">
        <v>1460</v>
      </c>
      <c r="FQ79" t="s">
        <v>843</v>
      </c>
      <c r="FR79" t="s">
        <v>843</v>
      </c>
      <c r="FS79" s="34"/>
      <c r="FT79" t="s">
        <v>1460</v>
      </c>
      <c r="FU79" t="s">
        <v>843</v>
      </c>
      <c r="FV79" t="s">
        <v>843</v>
      </c>
      <c r="FW79" s="34"/>
      <c r="FX79" t="s">
        <v>1460</v>
      </c>
      <c r="FY79" t="s">
        <v>843</v>
      </c>
      <c r="FZ79" s="34"/>
      <c r="GA79" s="34"/>
      <c r="GB79" s="34"/>
      <c r="GC79" s="34"/>
      <c r="GD79" s="34"/>
      <c r="GE79" t="s">
        <v>1460</v>
      </c>
      <c r="GF79" t="s">
        <v>843</v>
      </c>
      <c r="GG79" s="34">
        <v>-0.17669807374477386</v>
      </c>
      <c r="GH79" s="34">
        <v>-0.1829349547624588</v>
      </c>
      <c r="GI79" s="34">
        <v>-0.16904705762863159</v>
      </c>
      <c r="GJ79" s="34">
        <v>-0.20081770420074463</v>
      </c>
      <c r="GK79" s="34">
        <v>-0.35558918118476868</v>
      </c>
      <c r="GL79" t="s">
        <v>832</v>
      </c>
      <c r="GM79" t="s">
        <v>843</v>
      </c>
      <c r="GN79" s="34">
        <v>0.45449817180633545</v>
      </c>
      <c r="GO79" t="s">
        <v>832</v>
      </c>
      <c r="GP79" t="s">
        <v>843</v>
      </c>
      <c r="GQ79" t="s">
        <v>843</v>
      </c>
      <c r="GR79" s="34">
        <v>6.5551698207855225E-2</v>
      </c>
      <c r="GS79" s="34">
        <v>6.5643139183521271E-2</v>
      </c>
      <c r="GT79" s="34">
        <v>5.5921610444784164E-2</v>
      </c>
      <c r="GU79" s="34">
        <v>7.4852563440799713E-2</v>
      </c>
      <c r="GV79" s="34">
        <v>0.10308416932821274</v>
      </c>
      <c r="GW79" t="s">
        <v>832</v>
      </c>
      <c r="GX79" t="s">
        <v>843</v>
      </c>
      <c r="GY79" t="s">
        <v>843</v>
      </c>
      <c r="GZ79" t="s">
        <v>843</v>
      </c>
      <c r="HA79" t="s">
        <v>843</v>
      </c>
      <c r="HB79" t="s">
        <v>843</v>
      </c>
      <c r="HC79" t="s">
        <v>843</v>
      </c>
      <c r="HD79" t="s">
        <v>843</v>
      </c>
      <c r="HE79" t="s">
        <v>843</v>
      </c>
      <c r="HF79" t="s">
        <v>843</v>
      </c>
      <c r="HG79" t="s">
        <v>843</v>
      </c>
      <c r="HH79" s="34">
        <v>68346</v>
      </c>
      <c r="HI79" s="34">
        <v>68153</v>
      </c>
      <c r="HJ79" s="34">
        <v>68262</v>
      </c>
      <c r="HK79" s="34">
        <v>68442</v>
      </c>
      <c r="HL79" s="34">
        <v>68574</v>
      </c>
      <c r="HM79" s="34">
        <v>68674</v>
      </c>
      <c r="HN79" s="34">
        <v>68742</v>
      </c>
      <c r="HO79" s="34">
        <v>68775</v>
      </c>
      <c r="HP79" s="34">
        <v>68782</v>
      </c>
      <c r="HQ79" s="34">
        <v>68787</v>
      </c>
      <c r="HR79" s="34">
        <v>68755</v>
      </c>
      <c r="HS79" s="34">
        <v>68742</v>
      </c>
      <c r="HT79" s="34">
        <v>68888</v>
      </c>
      <c r="HU79" s="34">
        <v>68819</v>
      </c>
      <c r="HV79" s="34">
        <v>69371</v>
      </c>
      <c r="HW79" s="34">
        <v>70007</v>
      </c>
      <c r="HX79" s="34">
        <v>70075</v>
      </c>
      <c r="HY79" s="34">
        <v>70403</v>
      </c>
      <c r="HZ79" s="34">
        <v>70823</v>
      </c>
      <c r="IA79" s="34">
        <v>71428</v>
      </c>
      <c r="IB79" s="34">
        <v>71995</v>
      </c>
      <c r="IC79" s="34">
        <v>72412</v>
      </c>
      <c r="ID79" s="34">
        <v>72737</v>
      </c>
      <c r="IE79" s="34">
        <v>73040</v>
      </c>
      <c r="IF79" s="34">
        <v>73368</v>
      </c>
      <c r="IG79" s="34">
        <v>73685</v>
      </c>
      <c r="IH79" s="34">
        <v>73984</v>
      </c>
      <c r="II79" s="34">
        <v>74264</v>
      </c>
      <c r="IJ79" s="34">
        <v>74527</v>
      </c>
      <c r="IK79" s="34">
        <v>74770</v>
      </c>
      <c r="IL79" s="34">
        <v>74988</v>
      </c>
      <c r="IM79" s="34">
        <v>75178</v>
      </c>
      <c r="IN79" s="34">
        <v>75338</v>
      </c>
      <c r="IO79" s="34">
        <v>75474</v>
      </c>
      <c r="IP79" s="34">
        <v>75579</v>
      </c>
      <c r="IQ79" s="34">
        <v>75660</v>
      </c>
      <c r="IR79" s="34">
        <v>75717</v>
      </c>
      <c r="IS79" s="34">
        <v>75743</v>
      </c>
      <c r="IT79" s="34">
        <v>75745</v>
      </c>
      <c r="IU79" s="34">
        <v>75722</v>
      </c>
      <c r="IV79" s="34">
        <v>75668</v>
      </c>
      <c r="IW79" s="34">
        <v>75593</v>
      </c>
      <c r="IX79" s="34">
        <v>75504</v>
      </c>
      <c r="IY79" s="34">
        <v>75391</v>
      </c>
      <c r="IZ79" s="34">
        <v>75262</v>
      </c>
      <c r="JA79" s="34">
        <v>75112</v>
      </c>
      <c r="JB79" s="34">
        <v>74947</v>
      </c>
      <c r="JC79" s="34">
        <v>74769</v>
      </c>
      <c r="JD79" s="34">
        <v>74576</v>
      </c>
      <c r="JE79" s="34">
        <v>74377</v>
      </c>
      <c r="JF79" s="34">
        <v>74167</v>
      </c>
      <c r="JG79" s="34">
        <v>73941</v>
      </c>
      <c r="JH79" s="34">
        <v>73711</v>
      </c>
      <c r="JI79" s="34">
        <v>73475</v>
      </c>
      <c r="JJ79" s="34">
        <v>73222</v>
      </c>
      <c r="JK79" s="34">
        <v>72959</v>
      </c>
      <c r="JL79" s="34">
        <v>72701</v>
      </c>
      <c r="JM79" s="34">
        <v>72427</v>
      </c>
      <c r="JN79" s="34">
        <v>72141</v>
      </c>
      <c r="JO79" s="34">
        <v>71850</v>
      </c>
      <c r="JP79" s="34">
        <v>71544</v>
      </c>
      <c r="JQ79" s="34">
        <v>71237</v>
      </c>
      <c r="JR79" s="34">
        <v>70920</v>
      </c>
      <c r="JS79" s="34">
        <v>70585</v>
      </c>
      <c r="JT79" s="34">
        <v>70243</v>
      </c>
      <c r="JU79" s="34">
        <v>69889</v>
      </c>
      <c r="JV79" s="34">
        <v>69520</v>
      </c>
      <c r="JW79" s="34">
        <v>69144</v>
      </c>
      <c r="JX79" s="34">
        <v>68754</v>
      </c>
      <c r="JY79" s="34">
        <v>68351</v>
      </c>
      <c r="JZ79" s="34">
        <v>67939</v>
      </c>
      <c r="KA79" s="34">
        <v>67516</v>
      </c>
      <c r="KB79" s="34">
        <v>67078</v>
      </c>
      <c r="KC79" s="34">
        <v>66623</v>
      </c>
      <c r="KD79" s="34">
        <v>66156</v>
      </c>
      <c r="KE79" s="34">
        <v>65686</v>
      </c>
      <c r="KF79" s="34">
        <v>65200</v>
      </c>
      <c r="KG79" s="34">
        <v>64703</v>
      </c>
      <c r="KH79" s="34">
        <v>64197</v>
      </c>
      <c r="KI79" s="34">
        <v>63682</v>
      </c>
      <c r="KJ79" s="34">
        <v>63161</v>
      </c>
      <c r="KK79" s="34">
        <v>62636</v>
      </c>
      <c r="KL79" s="34">
        <v>62112</v>
      </c>
      <c r="KM79" s="34">
        <v>61579</v>
      </c>
      <c r="KN79" s="34">
        <v>61044</v>
      </c>
      <c r="KO79" s="34">
        <v>60513</v>
      </c>
      <c r="KP79" s="34">
        <v>59978</v>
      </c>
      <c r="KQ79" s="34">
        <v>59446</v>
      </c>
      <c r="KR79" s="34">
        <v>58916</v>
      </c>
      <c r="KS79" s="34">
        <v>58385</v>
      </c>
      <c r="KT79" s="34">
        <v>57859</v>
      </c>
      <c r="KU79" s="34">
        <v>57340</v>
      </c>
      <c r="KV79" s="34">
        <v>56826</v>
      </c>
      <c r="KW79" s="34">
        <v>56314</v>
      </c>
      <c r="KX79" s="34">
        <v>55807</v>
      </c>
      <c r="KY79" s="34">
        <v>55316</v>
      </c>
      <c r="KZ79" s="34">
        <v>54825</v>
      </c>
      <c r="LA79" s="34">
        <v>54333</v>
      </c>
      <c r="LB79" s="34">
        <v>53855</v>
      </c>
      <c r="LC79" s="34">
        <v>53385</v>
      </c>
      <c r="LD79" s="34">
        <v>52912</v>
      </c>
      <c r="LE79" t="s">
        <v>843</v>
      </c>
      <c r="LF79" t="s">
        <v>843</v>
      </c>
      <c r="LG79" t="s">
        <v>843</v>
      </c>
      <c r="LH79" s="34">
        <v>-5.1370477303862572E-3</v>
      </c>
      <c r="LI79" s="34">
        <v>-2.8278613463044167E-3</v>
      </c>
      <c r="LJ79" s="34">
        <v>1.5980650205165148E-3</v>
      </c>
      <c r="LK79" s="34">
        <v>2.6334284339100122E-3</v>
      </c>
      <c r="LL79" s="34">
        <v>1.9267828902229667E-3</v>
      </c>
      <c r="LM79" s="34">
        <v>1.4572163345292211E-3</v>
      </c>
      <c r="LN79" s="34">
        <v>9.89695661701262E-4</v>
      </c>
      <c r="LO79" s="34">
        <v>4.7994067426770926E-4</v>
      </c>
      <c r="LP79" s="34">
        <v>1.0177599324379116E-4</v>
      </c>
      <c r="LQ79" s="34">
        <v>7.2690796514507383E-5</v>
      </c>
      <c r="LR79" s="34">
        <v>-4.6531241969205439E-4</v>
      </c>
      <c r="LS79" s="34">
        <v>-1.890950370579958E-4</v>
      </c>
      <c r="LT79" s="34">
        <v>2.1216312889009714E-3</v>
      </c>
      <c r="LU79" s="34">
        <v>-1.0021277703344822E-3</v>
      </c>
      <c r="LV79" s="34">
        <v>7.9890433698892593E-3</v>
      </c>
      <c r="LW79" s="34">
        <v>9.1263242065906525E-3</v>
      </c>
      <c r="LX79" s="34">
        <v>9.7086001187562943E-4</v>
      </c>
      <c r="LY79" s="34">
        <v>4.6697789803147316E-3</v>
      </c>
      <c r="LZ79" s="34">
        <v>5.9479307383298874E-3</v>
      </c>
      <c r="MA79" s="34">
        <v>8.5061425343155861E-3</v>
      </c>
      <c r="MB79" s="34">
        <v>7.9067228361964226E-3</v>
      </c>
      <c r="MC79" s="34">
        <v>5.7753594592213631E-3</v>
      </c>
      <c r="MD79" s="34">
        <v>4.4781644828617573E-3</v>
      </c>
      <c r="ME79" s="34">
        <v>4.1570402681827545E-3</v>
      </c>
      <c r="MF79" s="34">
        <v>4.4806371442973614E-3</v>
      </c>
      <c r="MG79" s="34">
        <v>4.3113771826028824E-3</v>
      </c>
      <c r="MH79" s="34">
        <v>4.0496028959751129E-3</v>
      </c>
      <c r="MI79" s="34">
        <v>3.7774585653096437E-3</v>
      </c>
      <c r="MJ79" s="34">
        <v>3.5351638216525316E-3</v>
      </c>
      <c r="MK79" s="34">
        <v>3.255259245634079E-3</v>
      </c>
      <c r="ML79" s="34">
        <v>2.9113658238202333E-3</v>
      </c>
      <c r="MM79" s="34">
        <v>2.5305342860519886E-3</v>
      </c>
      <c r="MN79" s="34">
        <v>2.1260206121951342E-3</v>
      </c>
      <c r="MO79" s="34">
        <v>1.8035705434158444E-3</v>
      </c>
      <c r="MP79" s="34">
        <v>1.3902407372370362E-3</v>
      </c>
      <c r="MQ79" s="34">
        <v>1.0711523937061429E-3</v>
      </c>
      <c r="MR79" s="34">
        <v>7.5308670056983829E-4</v>
      </c>
      <c r="MS79" s="34">
        <v>3.4332496579736471E-4</v>
      </c>
      <c r="MT79" s="34">
        <v>2.6404732125229202E-5</v>
      </c>
      <c r="MU79" s="34">
        <v>-3.036965208593756E-4</v>
      </c>
      <c r="MV79" s="34">
        <v>-7.1338930865749717E-4</v>
      </c>
      <c r="MW79" s="34">
        <v>-9.916635463014245E-4</v>
      </c>
      <c r="MX79" s="34">
        <v>-1.1780513450503349E-3</v>
      </c>
      <c r="MY79" s="34">
        <v>-1.4977304963395E-3</v>
      </c>
      <c r="MZ79" s="34">
        <v>-1.7125451704487205E-3</v>
      </c>
      <c r="NA79" s="34">
        <v>-1.9950263667851686E-3</v>
      </c>
      <c r="NB79" s="34">
        <v>-2.1991359535604715E-3</v>
      </c>
      <c r="NC79" s="34">
        <v>-2.377836499363184E-3</v>
      </c>
      <c r="ND79" s="34">
        <v>-2.5846208445727825E-3</v>
      </c>
      <c r="NE79" s="34">
        <v>-2.6719854213297367E-3</v>
      </c>
      <c r="NF79" s="34">
        <v>-2.8274469077587128E-3</v>
      </c>
      <c r="NG79" s="34">
        <v>-3.0518295243382454E-3</v>
      </c>
      <c r="NH79" s="34">
        <v>-3.1154360622167587E-3</v>
      </c>
      <c r="NI79" s="34">
        <v>-3.2068295404314995E-3</v>
      </c>
      <c r="NJ79" s="34">
        <v>-3.4492900595068932E-3</v>
      </c>
      <c r="NK79" s="34">
        <v>-3.5982828121632338E-3</v>
      </c>
      <c r="NL79" s="34">
        <v>-3.5424998495727777E-3</v>
      </c>
      <c r="NM79" s="34">
        <v>-3.7759814877063036E-3</v>
      </c>
      <c r="NN79" s="34">
        <v>-3.9566205814480782E-3</v>
      </c>
      <c r="NO79" s="34">
        <v>-4.0419246070086956E-3</v>
      </c>
      <c r="NP79" s="34">
        <v>-4.2679673060774803E-3</v>
      </c>
      <c r="NQ79" s="34">
        <v>-4.300298634916544E-3</v>
      </c>
      <c r="NR79" s="34">
        <v>-4.4598649255931377E-3</v>
      </c>
      <c r="NS79" s="34">
        <v>-4.7348239459097385E-3</v>
      </c>
      <c r="NT79" s="34">
        <v>-4.8569981008768082E-3</v>
      </c>
      <c r="NU79" s="34">
        <v>-5.0523900426924229E-3</v>
      </c>
      <c r="NV79" s="34">
        <v>-5.2937883883714676E-3</v>
      </c>
      <c r="NW79" s="34">
        <v>-5.4231947287917137E-3</v>
      </c>
      <c r="NX79" s="34">
        <v>-5.6563699617981911E-3</v>
      </c>
      <c r="NY79" s="34">
        <v>-5.8787232264876366E-3</v>
      </c>
      <c r="NZ79" s="34">
        <v>-6.04595011100173E-3</v>
      </c>
      <c r="OA79" s="34">
        <v>-6.2456368468701839E-3</v>
      </c>
      <c r="OB79" s="34">
        <v>-6.5084854140877724E-3</v>
      </c>
      <c r="OC79" s="34">
        <v>-6.8062581121921539E-3</v>
      </c>
      <c r="OD79" s="34">
        <v>-7.0342738181352615E-3</v>
      </c>
      <c r="OE79" s="34">
        <v>-7.1297762915492058E-3</v>
      </c>
      <c r="OF79" s="34">
        <v>-7.4263438582420349E-3</v>
      </c>
      <c r="OG79" s="34">
        <v>-7.6519008725881577E-3</v>
      </c>
      <c r="OH79" s="34">
        <v>-7.8510874882340431E-3</v>
      </c>
      <c r="OI79" s="34">
        <v>-8.0545321106910706E-3</v>
      </c>
      <c r="OJ79" s="34">
        <v>-8.2149263471364975E-3</v>
      </c>
      <c r="OK79" s="34">
        <v>-8.3468295633792877E-3</v>
      </c>
      <c r="OL79" s="34">
        <v>-8.4009859710931778E-3</v>
      </c>
      <c r="OM79" s="34">
        <v>-8.6183035746216774E-3</v>
      </c>
      <c r="ON79" s="34">
        <v>-8.7259877473115921E-3</v>
      </c>
      <c r="OO79" s="34">
        <v>-8.7366979569196701E-3</v>
      </c>
      <c r="OP79" s="34">
        <v>-8.8803898543119431E-3</v>
      </c>
      <c r="OQ79" s="34">
        <v>-8.9094908908009529E-3</v>
      </c>
      <c r="OR79" s="34">
        <v>-8.9556369930505753E-3</v>
      </c>
      <c r="OS79" s="34">
        <v>-9.0536931529641151E-3</v>
      </c>
      <c r="OT79" s="34">
        <v>-9.0499911457300186E-3</v>
      </c>
      <c r="OU79" s="34">
        <v>-9.0105561539530754E-3</v>
      </c>
      <c r="OV79" s="34">
        <v>-9.0044932439923286E-3</v>
      </c>
      <c r="OW79" s="34">
        <v>-9.0507958084344864E-3</v>
      </c>
      <c r="OX79" s="34">
        <v>-9.0438621118664742E-3</v>
      </c>
      <c r="OY79" s="34">
        <v>-8.8371122255921364E-3</v>
      </c>
      <c r="OZ79" s="34">
        <v>-8.9159030467271805E-3</v>
      </c>
      <c r="PA79" s="34">
        <v>-9.014517068862915E-3</v>
      </c>
      <c r="PB79" s="34">
        <v>-8.8365273550152779E-3</v>
      </c>
      <c r="PC79" s="34">
        <v>-8.7654422968626022E-3</v>
      </c>
      <c r="PD79" s="34">
        <v>-8.8996514678001404E-3</v>
      </c>
      <c r="PE79" t="s">
        <v>1300</v>
      </c>
      <c r="PF79" t="s">
        <v>843</v>
      </c>
      <c r="PG79" t="s">
        <v>843</v>
      </c>
      <c r="PH79" t="s">
        <v>843</v>
      </c>
      <c r="PI79" t="s">
        <v>843</v>
      </c>
      <c r="PJ79" t="s">
        <v>1300</v>
      </c>
      <c r="PK79" s="34">
        <v>0.49941474199295044</v>
      </c>
      <c r="PL79" s="34">
        <v>0.49974322319030762</v>
      </c>
      <c r="PM79" s="34">
        <v>0.50041019916534424</v>
      </c>
      <c r="PN79" s="34">
        <v>0.50109583139419556</v>
      </c>
      <c r="PO79" s="34">
        <v>0.50185203552246094</v>
      </c>
      <c r="PP79" s="34">
        <v>0.50265020132064819</v>
      </c>
      <c r="PQ79" s="34">
        <v>0.50318580865859985</v>
      </c>
      <c r="PR79" s="34">
        <v>0.50352597236633301</v>
      </c>
      <c r="PS79" s="34">
        <v>0.50395452976226807</v>
      </c>
      <c r="PT79" s="34">
        <v>0.50441217422485352</v>
      </c>
      <c r="PU79" s="34">
        <v>0.50493782758712769</v>
      </c>
      <c r="PV79" s="34">
        <v>0.50504785776138306</v>
      </c>
      <c r="PW79" s="34">
        <v>0.50460165739059448</v>
      </c>
      <c r="PX79" s="34">
        <v>0.50483149290084839</v>
      </c>
      <c r="PY79" s="34">
        <v>0.50346684455871582</v>
      </c>
      <c r="PZ79" s="34">
        <v>0.50200694799423218</v>
      </c>
      <c r="QA79" s="34">
        <v>0.50201928615570068</v>
      </c>
      <c r="QB79" s="34">
        <v>0.5013849139213562</v>
      </c>
      <c r="QC79" s="34">
        <v>0.5005718469619751</v>
      </c>
      <c r="QD79" s="34">
        <v>0.49942600727081299</v>
      </c>
      <c r="QE79" s="34">
        <v>0.49840959906578064</v>
      </c>
      <c r="QF79" s="34">
        <v>0.4976937472820282</v>
      </c>
      <c r="QG79" s="34">
        <v>0.49714726209640503</v>
      </c>
      <c r="QH79" s="34">
        <v>0.49674150347709656</v>
      </c>
      <c r="QI79" s="34">
        <v>0.49638807773590088</v>
      </c>
      <c r="QJ79" s="34">
        <v>0.49604398012161255</v>
      </c>
      <c r="QK79" s="34">
        <v>0.49568825960159302</v>
      </c>
      <c r="QL79" s="34">
        <v>0.49532747268676758</v>
      </c>
      <c r="QM79" s="34">
        <v>0.49493470788002014</v>
      </c>
      <c r="QN79" s="34">
        <v>0.49452990293502808</v>
      </c>
      <c r="QO79" s="34">
        <v>0.49415907263755798</v>
      </c>
      <c r="QP79" s="34">
        <v>0.49376147985458374</v>
      </c>
      <c r="QQ79" s="34">
        <v>0.49336323142051697</v>
      </c>
      <c r="QR79" s="34">
        <v>0.49297770857810974</v>
      </c>
      <c r="QS79" s="34">
        <v>0.49257069826126099</v>
      </c>
      <c r="QT79" s="34">
        <v>0.49214908480644226</v>
      </c>
      <c r="QU79" s="34">
        <v>0.49176537990570068</v>
      </c>
      <c r="QV79" s="34">
        <v>0.49139854311943054</v>
      </c>
      <c r="QW79" s="34">
        <v>0.49100270867347717</v>
      </c>
      <c r="QX79" s="34">
        <v>0.49058398604393005</v>
      </c>
      <c r="QY79" s="34">
        <v>0.49020722508430481</v>
      </c>
      <c r="QZ79" s="34">
        <v>0.48983371257781982</v>
      </c>
      <c r="RA79" s="34">
        <v>0.48941779136657715</v>
      </c>
      <c r="RB79" s="34">
        <v>0.48905041813850403</v>
      </c>
      <c r="RC79" s="34">
        <v>0.4887194037437439</v>
      </c>
      <c r="RD79" s="34">
        <v>0.48835071921348572</v>
      </c>
      <c r="RE79" s="34">
        <v>0.48802486062049866</v>
      </c>
      <c r="RF79" s="34">
        <v>0.48774224519729614</v>
      </c>
      <c r="RG79" s="34">
        <v>0.487449049949646</v>
      </c>
      <c r="RH79" s="34">
        <v>0.48719361424446106</v>
      </c>
      <c r="RI79" s="34">
        <v>0.48696860671043396</v>
      </c>
      <c r="RJ79" s="34">
        <v>0.48677998781204224</v>
      </c>
      <c r="RK79" s="34">
        <v>0.48658952116966248</v>
      </c>
      <c r="RL79" s="34">
        <v>0.48641034960746765</v>
      </c>
      <c r="RM79" s="34">
        <v>0.48627462983131409</v>
      </c>
      <c r="RN79" s="34">
        <v>0.486204594373703</v>
      </c>
      <c r="RO79" s="34">
        <v>0.48612812161445618</v>
      </c>
      <c r="RP79" s="34">
        <v>0.48603421449661255</v>
      </c>
      <c r="RQ79" s="34">
        <v>0.48597884178161621</v>
      </c>
      <c r="RR79" s="34">
        <v>0.48591509461402893</v>
      </c>
      <c r="RS79" s="34">
        <v>0.4858548641204834</v>
      </c>
      <c r="RT79" s="34">
        <v>0.48582899570465088</v>
      </c>
      <c r="RU79" s="34">
        <v>0.48584321141242981</v>
      </c>
      <c r="RV79" s="34">
        <v>0.48585394024848938</v>
      </c>
      <c r="RW79" s="34">
        <v>0.4858420193195343</v>
      </c>
      <c r="RX79" s="34">
        <v>0.48581323027610779</v>
      </c>
      <c r="RY79" s="34">
        <v>0.48583140969276428</v>
      </c>
      <c r="RZ79" s="34">
        <v>0.48584115505218506</v>
      </c>
      <c r="SA79" s="34">
        <v>0.48589172959327698</v>
      </c>
      <c r="SB79" s="34">
        <v>0.48590365052223206</v>
      </c>
      <c r="SC79" s="34">
        <v>0.48592120409011841</v>
      </c>
      <c r="SD79" s="34">
        <v>0.48600330948829651</v>
      </c>
      <c r="SE79" s="34">
        <v>0.486031174659729</v>
      </c>
      <c r="SF79" s="34">
        <v>0.48606336116790771</v>
      </c>
      <c r="SG79" s="34">
        <v>0.48616904020309448</v>
      </c>
      <c r="SH79" s="34">
        <v>0.48631367087364197</v>
      </c>
      <c r="SI79" s="34">
        <v>0.48642638325691223</v>
      </c>
      <c r="SJ79" s="34">
        <v>0.48657712340354919</v>
      </c>
      <c r="SK79" s="34">
        <v>0.48675170540809631</v>
      </c>
      <c r="SL79" s="34">
        <v>0.48699790239334106</v>
      </c>
      <c r="SM79" s="34">
        <v>0.48723104596138</v>
      </c>
      <c r="SN79" s="34">
        <v>0.48745131492614746</v>
      </c>
      <c r="SO79" s="34">
        <v>0.48773184418678284</v>
      </c>
      <c r="SP79" s="34">
        <v>0.4880560040473938</v>
      </c>
      <c r="SQ79" s="34">
        <v>0.48838543891906738</v>
      </c>
      <c r="SR79" s="34">
        <v>0.48875448107719421</v>
      </c>
      <c r="SS79" s="34">
        <v>0.48912933468818665</v>
      </c>
      <c r="ST79" s="34">
        <v>0.48953673243522644</v>
      </c>
      <c r="SU79" s="34">
        <v>0.48990088701248169</v>
      </c>
      <c r="SV79" s="34">
        <v>0.49028003215789795</v>
      </c>
      <c r="SW79" s="34">
        <v>0.49071016907691956</v>
      </c>
      <c r="SX79" s="34">
        <v>0.49115800857543945</v>
      </c>
      <c r="SY79" s="34">
        <v>0.4916059672832489</v>
      </c>
      <c r="SZ79" s="34">
        <v>0.49199134111404419</v>
      </c>
      <c r="TA79" s="34">
        <v>0.49241134524345398</v>
      </c>
      <c r="TB79" s="34">
        <v>0.49282306432723999</v>
      </c>
      <c r="TC79" s="34">
        <v>0.49320566654205322</v>
      </c>
      <c r="TD79" s="34">
        <v>0.49360424280166626</v>
      </c>
      <c r="TE79" s="34">
        <v>0.49393743276596069</v>
      </c>
      <c r="TF79" s="34">
        <v>0.49423995614051819</v>
      </c>
      <c r="TG79" s="34">
        <v>0.49455699324607849</v>
      </c>
      <c r="TH79" t="s">
        <v>843</v>
      </c>
      <c r="TI79" t="s">
        <v>843</v>
      </c>
      <c r="TJ79" t="s">
        <v>1300</v>
      </c>
      <c r="TK79" s="34">
        <v>0.60136657595177501</v>
      </c>
      <c r="TL79" s="34">
        <v>0.60556839440959598</v>
      </c>
      <c r="TM79" s="34">
        <v>0.61097682458761804</v>
      </c>
      <c r="TN79" s="34">
        <v>0.61650290389743201</v>
      </c>
      <c r="TO79" s="34">
        <v>0.62181001545775405</v>
      </c>
      <c r="TP79" s="34">
        <v>0.62714875461422503</v>
      </c>
      <c r="TQ79" s="34">
        <v>0.63245177620668602</v>
      </c>
      <c r="TR79" s="34">
        <v>0.63797891675754304</v>
      </c>
      <c r="TS79" s="34">
        <v>0.64348230641737703</v>
      </c>
      <c r="TT79" s="34">
        <v>0.64825220064983702</v>
      </c>
      <c r="TU79" s="34">
        <v>0.65221438440840696</v>
      </c>
      <c r="TV79" s="34">
        <v>0.65764016176427798</v>
      </c>
      <c r="TW79" s="34">
        <v>0.66480617229290795</v>
      </c>
      <c r="TX79" s="34">
        <v>0.670350269186338</v>
      </c>
      <c r="TY79" s="34">
        <v>0.67887157457727298</v>
      </c>
      <c r="TZ79" s="34">
        <v>0.68744330883560811</v>
      </c>
      <c r="UA79" s="34">
        <v>0.69256510881198696</v>
      </c>
      <c r="UB79" s="34">
        <v>0.6978395806996861</v>
      </c>
      <c r="UC79" s="34">
        <v>0.70164142751244296</v>
      </c>
      <c r="UD79" s="34">
        <v>0.70461863694909599</v>
      </c>
      <c r="UE79" s="34">
        <v>0.70702623117043695</v>
      </c>
      <c r="UF79" s="34">
        <v>0.70819264629725498</v>
      </c>
      <c r="UG79" s="34">
        <v>0.70847224609039405</v>
      </c>
      <c r="UH79" s="34">
        <v>0.70790662650602398</v>
      </c>
      <c r="UI79" s="34">
        <v>0.70661396394861498</v>
      </c>
      <c r="UJ79" s="34">
        <v>0.70477709167401803</v>
      </c>
      <c r="UK79" s="34">
        <v>0.70221465306922393</v>
      </c>
      <c r="UL79" s="34">
        <v>0.69918129914898197</v>
      </c>
      <c r="UM79" s="34">
        <v>0.69600949991278294</v>
      </c>
      <c r="UN79" s="34">
        <v>0.692236190985689</v>
      </c>
      <c r="UO79" s="34">
        <v>0.68821678135168296</v>
      </c>
      <c r="UP79" s="34">
        <v>0.68435789487685994</v>
      </c>
      <c r="UQ79" s="34">
        <v>0.680559611351509</v>
      </c>
      <c r="UR79" s="34">
        <v>0.67705221037847707</v>
      </c>
      <c r="US79" s="34">
        <v>0.67376074200014602</v>
      </c>
      <c r="UT79" s="34">
        <v>0.67071325196106302</v>
      </c>
      <c r="UU79" s="34">
        <v>0.66815906599574704</v>
      </c>
      <c r="UV79" s="34">
        <v>0.66618037310378497</v>
      </c>
      <c r="UW79" s="34">
        <v>0.66491517591920302</v>
      </c>
      <c r="UX79" s="34">
        <v>0.664331370011357</v>
      </c>
      <c r="UY79" s="34">
        <v>0.66445964251495004</v>
      </c>
      <c r="UZ79" s="34">
        <v>0.66517842378542791</v>
      </c>
      <c r="VA79" s="34">
        <v>0.66621635939817803</v>
      </c>
      <c r="VB79" s="34">
        <v>0.66737408974545998</v>
      </c>
      <c r="VC79" s="34">
        <v>0.66817916079827799</v>
      </c>
      <c r="VD79" s="34">
        <v>0.6684595567922359</v>
      </c>
      <c r="VE79" s="34">
        <v>0.66808990413161395</v>
      </c>
      <c r="VF79" s="34">
        <v>0.66698319501935999</v>
      </c>
      <c r="VG79" s="34">
        <v>0.66532798755631806</v>
      </c>
      <c r="VH79" s="34">
        <v>0.66334576989008798</v>
      </c>
      <c r="VI79" s="34">
        <v>0.66105545593053505</v>
      </c>
      <c r="VJ79" s="34">
        <v>0.65855885097577793</v>
      </c>
      <c r="VK79" s="34">
        <v>0.65598078984140795</v>
      </c>
      <c r="VL79" s="34">
        <v>0.65303400453212301</v>
      </c>
      <c r="VM79" s="34">
        <v>0.649447225200249</v>
      </c>
      <c r="VN79" s="34">
        <v>0.64520484107512399</v>
      </c>
      <c r="VO79" s="34">
        <v>0.64011746662723601</v>
      </c>
      <c r="VP79" s="34">
        <v>0.63422918406936701</v>
      </c>
      <c r="VQ79" s="34">
        <v>0.62784943479134803</v>
      </c>
      <c r="VR79" s="34">
        <v>0.62130395752291201</v>
      </c>
      <c r="VS79" s="34">
        <v>0.61493626299899395</v>
      </c>
      <c r="VT79" s="34">
        <v>0.60901638193635299</v>
      </c>
      <c r="VU79" s="34">
        <v>0.60362380146644101</v>
      </c>
      <c r="VV79" s="34">
        <v>0.598608759713535</v>
      </c>
      <c r="VW79" s="34">
        <v>0.59358939680822298</v>
      </c>
      <c r="VX79" s="34">
        <v>0.58849326436732297</v>
      </c>
      <c r="VY79" s="34">
        <v>0.58377025481692502</v>
      </c>
      <c r="VZ79" s="34">
        <v>0.57990874183774599</v>
      </c>
      <c r="WA79" s="34">
        <v>0.57678406504301494</v>
      </c>
      <c r="WB79" s="34">
        <v>0.57379555529546</v>
      </c>
      <c r="WC79" s="34">
        <v>0.57095651277975301</v>
      </c>
      <c r="WD79" s="34">
        <v>0.56854351963623206</v>
      </c>
      <c r="WE79" s="34">
        <v>0.56658666030591198</v>
      </c>
      <c r="WF79" s="34">
        <v>0.56480494724044195</v>
      </c>
      <c r="WG79" s="34">
        <v>0.56302197096235407</v>
      </c>
      <c r="WH79" s="34">
        <v>0.56165269880416802</v>
      </c>
      <c r="WI79" s="34">
        <v>0.56095092024539905</v>
      </c>
      <c r="WJ79" s="34">
        <v>0.56065839805262596</v>
      </c>
      <c r="WK79" s="34">
        <v>0.56051684658161594</v>
      </c>
      <c r="WL79" s="34">
        <v>0.56062497546421708</v>
      </c>
      <c r="WM79" s="34">
        <v>0.56068618292933903</v>
      </c>
      <c r="WN79" s="34">
        <v>0.560504825538233</v>
      </c>
      <c r="WO79" s="34">
        <v>0.56036224592473305</v>
      </c>
      <c r="WP79" s="34">
        <v>0.55994738466035499</v>
      </c>
      <c r="WQ79" s="34">
        <v>0.55919958717963392</v>
      </c>
      <c r="WR79" s="34">
        <v>0.55820236973873394</v>
      </c>
      <c r="WS79" s="34">
        <v>0.55694957359720598</v>
      </c>
      <c r="WT79" s="34">
        <v>0.55551723847894297</v>
      </c>
      <c r="WU79" s="34">
        <v>0.55389498519065394</v>
      </c>
      <c r="WV79" s="34">
        <v>0.55215380662841496</v>
      </c>
      <c r="WW79" s="34">
        <v>0.55028128483654404</v>
      </c>
      <c r="WX79" s="34">
        <v>0.54831227491912404</v>
      </c>
      <c r="WY79" s="34">
        <v>0.54622883891176599</v>
      </c>
      <c r="WZ79" s="34">
        <v>0.54409205526156901</v>
      </c>
      <c r="XA79" s="34">
        <v>0.54205975899296699</v>
      </c>
      <c r="XB79" s="34">
        <v>0.54007466261716897</v>
      </c>
      <c r="XC79" s="34">
        <v>0.53828124287499202</v>
      </c>
      <c r="XD79" s="34">
        <v>0.53659411954171099</v>
      </c>
      <c r="XE79" s="34">
        <v>0.53497354006127606</v>
      </c>
      <c r="XF79" s="34">
        <v>0.53349755078721306</v>
      </c>
      <c r="XG79" s="34">
        <v>0.532157166616268</v>
      </c>
      <c r="XH79" t="s">
        <v>843</v>
      </c>
      <c r="XI79" t="s">
        <v>1300</v>
      </c>
      <c r="XJ79" s="34">
        <v>0.56990899247944293</v>
      </c>
      <c r="XK79" s="34">
        <v>0.57420490811048697</v>
      </c>
      <c r="XL79" s="34">
        <v>0.57958307696815192</v>
      </c>
      <c r="XM79" s="34">
        <v>0.58505314680206</v>
      </c>
      <c r="XN79" s="34">
        <v>0.59006328929331797</v>
      </c>
      <c r="XO79" s="34">
        <v>0.59482187452219604</v>
      </c>
      <c r="XP79" s="34">
        <v>0.59952430828314596</v>
      </c>
      <c r="XQ79" s="34">
        <v>0.60437659033078905</v>
      </c>
      <c r="XR79" s="34">
        <v>0.60900380913611096</v>
      </c>
      <c r="XS79" s="34">
        <v>0.61288915702935898</v>
      </c>
      <c r="XT79" s="34">
        <v>0.61599883644825804</v>
      </c>
      <c r="XU79" s="34">
        <v>0.62077041692124202</v>
      </c>
      <c r="XV79" s="34">
        <v>0.62757934923826197</v>
      </c>
      <c r="XW79" s="34">
        <v>0.63217012867179601</v>
      </c>
      <c r="XX79" s="34">
        <v>0.64051981375502709</v>
      </c>
      <c r="XY79" s="34">
        <v>0.64873975987943988</v>
      </c>
      <c r="XZ79" s="34">
        <v>0.652129860863361</v>
      </c>
      <c r="YA79" s="34">
        <v>0.65603028280044895</v>
      </c>
      <c r="YB79" s="34">
        <v>0.65836422041017995</v>
      </c>
      <c r="YC79" s="34">
        <v>0.659755278042224</v>
      </c>
      <c r="YD79" s="34">
        <v>0.66052962379070612</v>
      </c>
      <c r="YE79" s="34">
        <v>0.66015535991714103</v>
      </c>
      <c r="YF79" s="34">
        <v>0.65906169444921803</v>
      </c>
      <c r="YG79" s="34">
        <v>0.657235761226725</v>
      </c>
      <c r="YH79" s="34">
        <v>0.65473813336968012</v>
      </c>
      <c r="YI79" s="34">
        <v>0.6515098052520869</v>
      </c>
      <c r="YJ79" s="34">
        <v>0.64743290824429489</v>
      </c>
      <c r="YK79" s="34">
        <v>0.64294947753958898</v>
      </c>
      <c r="YL79" s="34">
        <v>0.63839950621922303</v>
      </c>
      <c r="YM79" s="34">
        <v>0.63350942891534001</v>
      </c>
      <c r="YN79" s="34">
        <v>0.62873393076225492</v>
      </c>
      <c r="YO79" s="34">
        <v>0.62450700665748793</v>
      </c>
      <c r="YP79" s="34">
        <v>0.62070269983275406</v>
      </c>
      <c r="YQ79" s="34">
        <v>0.61776650082479301</v>
      </c>
      <c r="YR79" s="34">
        <v>0.61577544175338605</v>
      </c>
      <c r="YS79" s="34">
        <v>0.61463379174073696</v>
      </c>
      <c r="YT79" s="34">
        <v>0.61434024063288295</v>
      </c>
      <c r="YU79" s="34">
        <v>0.61457824485431001</v>
      </c>
      <c r="YV79" s="34">
        <v>0.61505709947851306</v>
      </c>
      <c r="YW79" s="34">
        <v>0.615356171258023</v>
      </c>
      <c r="YX79" s="34">
        <v>0.61529058050021501</v>
      </c>
      <c r="YY79" s="34">
        <v>0.61474352614346695</v>
      </c>
      <c r="YZ79" s="34">
        <v>0.61366285229921602</v>
      </c>
      <c r="ZA79" s="34">
        <v>0.612208353782282</v>
      </c>
      <c r="ZB79" s="34">
        <v>0.610447503388164</v>
      </c>
      <c r="ZC79" s="34">
        <v>0.60844877282440102</v>
      </c>
      <c r="ZD79" s="34">
        <v>0.606319174344366</v>
      </c>
      <c r="ZE79" s="34">
        <v>0.60409659018717499</v>
      </c>
      <c r="ZF79" s="34">
        <v>0.60153400557820202</v>
      </c>
      <c r="ZG79" s="34">
        <v>0.59838660885348405</v>
      </c>
      <c r="ZH79" s="34">
        <v>0.59449620451144003</v>
      </c>
      <c r="ZI79" s="34">
        <v>0.58966608512192098</v>
      </c>
      <c r="ZJ79" s="34">
        <v>0.58394269512013108</v>
      </c>
      <c r="ZK79" s="34">
        <v>0.57762791678858905</v>
      </c>
      <c r="ZL79" s="34">
        <v>0.57104812111196801</v>
      </c>
      <c r="ZM79" s="34">
        <v>0.56461163119012003</v>
      </c>
      <c r="ZN79" s="34">
        <v>0.55854418409523898</v>
      </c>
      <c r="ZO79" s="34">
        <v>0.55292606987773807</v>
      </c>
      <c r="ZP79" s="34">
        <v>0.54760436087411601</v>
      </c>
      <c r="ZQ79" s="34">
        <v>0.54219525264264001</v>
      </c>
      <c r="ZR79" s="34">
        <v>0.53659286592865896</v>
      </c>
      <c r="ZS79" s="34">
        <v>0.53129693838875902</v>
      </c>
      <c r="ZT79" s="34">
        <v>0.52688240270727593</v>
      </c>
      <c r="ZU79" s="34">
        <v>0.52308226310308903</v>
      </c>
      <c r="ZV79" s="34">
        <v>0.51940406873282696</v>
      </c>
      <c r="ZW79" s="34">
        <v>0.51596448679701501</v>
      </c>
      <c r="ZX79" s="34">
        <v>0.51294941779762804</v>
      </c>
      <c r="ZY79" s="34">
        <v>0.51036597270932604</v>
      </c>
      <c r="ZZ79" s="34">
        <v>0.50801765702608603</v>
      </c>
      <c r="AAA79" s="34">
        <v>0.50569121154043106</v>
      </c>
      <c r="AAB79" s="34">
        <v>0.50377909757946393</v>
      </c>
      <c r="AAC79" s="34">
        <v>0.50261791736712302</v>
      </c>
      <c r="AAD79" s="34">
        <v>0.50191568025283995</v>
      </c>
      <c r="AAE79" s="34">
        <v>0.50136589466100301</v>
      </c>
      <c r="AAF79" s="34">
        <v>0.50115258746438296</v>
      </c>
      <c r="AAG79" s="34">
        <v>0.50094007139975505</v>
      </c>
      <c r="AAH79" s="34">
        <v>0.500552147239264</v>
      </c>
      <c r="AAI79" s="34">
        <v>0.50025114949190508</v>
      </c>
      <c r="AAJ79" s="34">
        <v>0.49975855569574895</v>
      </c>
      <c r="AAK79" s="34">
        <v>0.49893612844973101</v>
      </c>
      <c r="AAL79" s="34">
        <v>0.49790218647583201</v>
      </c>
      <c r="AAM79" s="34">
        <v>0.49668319084225404</v>
      </c>
      <c r="AAN79" s="34">
        <v>0.49526262829543199</v>
      </c>
      <c r="AAO79" s="34">
        <v>0.493699150684487</v>
      </c>
      <c r="AAP79" s="34">
        <v>0.49204255981390299</v>
      </c>
      <c r="AAQ79" s="34">
        <v>0.49027481698147496</v>
      </c>
      <c r="AAR79" s="34">
        <v>0.48839167368307002</v>
      </c>
      <c r="AAS79" s="34">
        <v>0.48641192352659202</v>
      </c>
      <c r="AAT79" s="34">
        <v>0.48439714506369297</v>
      </c>
      <c r="AAU79" s="34">
        <v>0.48246981245182802</v>
      </c>
      <c r="AAV79" s="34">
        <v>0.48059523500894402</v>
      </c>
      <c r="AAW79" s="34">
        <v>0.478850027467497</v>
      </c>
      <c r="AAX79" s="34">
        <v>0.47718473937986094</v>
      </c>
      <c r="AAY79" s="34">
        <v>0.47558333629292904</v>
      </c>
      <c r="AAZ79" s="34">
        <v>0.47412982126058301</v>
      </c>
      <c r="ABA79" s="34">
        <v>0.47275176035649996</v>
      </c>
      <c r="ABB79" s="34">
        <v>0.47160484819742998</v>
      </c>
      <c r="ABC79" s="34">
        <v>0.47053789168545501</v>
      </c>
      <c r="ABD79" s="34">
        <v>0.46955714418345601</v>
      </c>
      <c r="ABE79" s="34">
        <v>0.46880648877483205</v>
      </c>
      <c r="ABF79" s="34">
        <v>0.468164121560327</v>
      </c>
      <c r="ABG79" t="s">
        <v>843</v>
      </c>
      <c r="ABH79" t="s">
        <v>843</v>
      </c>
      <c r="ABI79" t="s">
        <v>1300</v>
      </c>
      <c r="ABJ79" s="34">
        <v>0.50824481315658598</v>
      </c>
      <c r="ABK79" s="34">
        <v>0.51009133927588901</v>
      </c>
      <c r="ABL79" s="34">
        <v>0.51519879288623305</v>
      </c>
      <c r="ABM79" s="34">
        <v>0.52216824341600598</v>
      </c>
      <c r="ABN79" s="34">
        <v>0.529515559833173</v>
      </c>
      <c r="ABO79" s="34">
        <v>0.53669173698733896</v>
      </c>
      <c r="ABP79" s="34">
        <v>0.54288499025341108</v>
      </c>
      <c r="ABQ79" s="34">
        <v>0.54804798255179898</v>
      </c>
      <c r="ABR79" s="34">
        <v>0.55255735512198001</v>
      </c>
      <c r="ABS79" s="34">
        <v>0.55649727780887193</v>
      </c>
      <c r="ABT79" s="34">
        <v>0.56035197440186202</v>
      </c>
      <c r="ABU79" s="34">
        <v>0.56638590672369094</v>
      </c>
      <c r="ABV79" s="34">
        <v>0.57471856695965196</v>
      </c>
      <c r="ABW79" s="34">
        <v>0.58306995938592099</v>
      </c>
      <c r="ABX79" s="34">
        <v>0.59183232186360302</v>
      </c>
      <c r="ABY79" s="34">
        <v>0.60008713476605702</v>
      </c>
      <c r="ABZ79" s="34">
        <v>0.607085265786657</v>
      </c>
      <c r="ACA79" s="34">
        <v>0.61338295243100394</v>
      </c>
      <c r="ACB79" s="34">
        <v>0.61844046736559699</v>
      </c>
      <c r="ACC79" s="34">
        <v>0.62262698101584801</v>
      </c>
      <c r="ACD79" s="34">
        <v>0.62677010049378801</v>
      </c>
      <c r="ACE79" s="34">
        <v>0.63022958743310897</v>
      </c>
      <c r="ACF79" s="34">
        <v>0.63255542189379599</v>
      </c>
      <c r="ACG79" s="34">
        <v>0.63366648411829096</v>
      </c>
      <c r="ACH79" s="34">
        <v>0.63394554809690906</v>
      </c>
      <c r="ACI79" s="34">
        <v>0.63392820791205795</v>
      </c>
      <c r="ACJ79" s="34">
        <v>0.63345700788678694</v>
      </c>
      <c r="ACK79" s="34">
        <v>0.63248007109770599</v>
      </c>
      <c r="ACL79" s="34">
        <v>0.63128798958766597</v>
      </c>
      <c r="ACM79" s="34">
        <v>0.62976461147519103</v>
      </c>
      <c r="ACN79" s="34">
        <v>0.62759374833306703</v>
      </c>
      <c r="ACO79" s="34">
        <v>0.62473313513837103</v>
      </c>
      <c r="ACP79" s="34">
        <v>0.62158538851575595</v>
      </c>
      <c r="ACQ79" s="34">
        <v>0.61840248564065492</v>
      </c>
      <c r="ACR79" s="34">
        <v>0.61488895798463905</v>
      </c>
      <c r="ACS79" s="34">
        <v>0.61146833552514201</v>
      </c>
      <c r="ACT79" s="34">
        <v>0.60857535295904497</v>
      </c>
      <c r="ACU79" s="34">
        <v>0.60606920771556505</v>
      </c>
      <c r="ACV79" s="34">
        <v>0.60437652650340001</v>
      </c>
      <c r="ACW79" s="34">
        <v>0.60356303320039106</v>
      </c>
      <c r="ACX79" s="34">
        <v>0.60357485049724102</v>
      </c>
      <c r="ACY79" s="34">
        <v>0.60427952508516103</v>
      </c>
      <c r="ACZ79" s="34">
        <v>0.60540501165501193</v>
      </c>
      <c r="ADA79" s="34">
        <v>0.60675677468132794</v>
      </c>
      <c r="ADB79" s="34">
        <v>0.60788312827190405</v>
      </c>
      <c r="ADC79" s="34">
        <v>0.60862850562164195</v>
      </c>
      <c r="ADD79" s="34">
        <v>0.60889434463250502</v>
      </c>
      <c r="ADE79" s="34">
        <v>0.60857033951009398</v>
      </c>
      <c r="ADF79" s="34">
        <v>0.60778936923407001</v>
      </c>
      <c r="ADG79" s="34">
        <v>0.60666868340559998</v>
      </c>
      <c r="ADH79" s="34">
        <v>0.60524222363045599</v>
      </c>
      <c r="ADI79" s="34">
        <v>0.60363668330155096</v>
      </c>
      <c r="ADJ79" s="34">
        <v>0.60191151931190701</v>
      </c>
      <c r="ADK79" s="34">
        <v>0.59979857231321998</v>
      </c>
      <c r="ADL79" s="34">
        <v>0.59709921266294697</v>
      </c>
      <c r="ADM79" s="34">
        <v>0.59370331281952904</v>
      </c>
      <c r="ADN79" s="34">
        <v>0.58933447040294906</v>
      </c>
      <c r="ADO79" s="34">
        <v>0.58410940746826101</v>
      </c>
      <c r="ADP79" s="34">
        <v>0.57830790876263993</v>
      </c>
      <c r="ADQ79" s="34">
        <v>0.57224375613252498</v>
      </c>
      <c r="ADR79" s="34">
        <v>0.56628089008162807</v>
      </c>
      <c r="ADS79" s="34">
        <v>0.56070581299043998</v>
      </c>
      <c r="ADT79" s="34">
        <v>0.55561900733220493</v>
      </c>
      <c r="ADU79" s="34">
        <v>0.55081498062605805</v>
      </c>
      <c r="ADV79" s="34">
        <v>0.54589781188161102</v>
      </c>
      <c r="ADW79" s="34">
        <v>0.54082515971640999</v>
      </c>
      <c r="ADX79" s="34">
        <v>0.53607928596600996</v>
      </c>
      <c r="ADY79" s="34">
        <v>0.53216090939988003</v>
      </c>
      <c r="ADZ79" s="34">
        <v>0.52896174068606394</v>
      </c>
      <c r="AEA79" s="34">
        <v>0.52593231993679701</v>
      </c>
      <c r="AEB79" s="34">
        <v>0.52306095864703206</v>
      </c>
      <c r="AEC79" s="34">
        <v>0.52059897356903195</v>
      </c>
      <c r="AED79" s="34">
        <v>0.51862756790601994</v>
      </c>
      <c r="AEE79" s="34">
        <v>0.51687105053810201</v>
      </c>
      <c r="AEF79" s="34">
        <v>0.51514991194987603</v>
      </c>
      <c r="AEG79" s="34">
        <v>0.51388793739961802</v>
      </c>
      <c r="AEH79" s="34">
        <v>0.51332055214723904</v>
      </c>
      <c r="AEI79" s="34">
        <v>0.51319500792086903</v>
      </c>
      <c r="AEJ79" s="34">
        <v>0.51326385968191701</v>
      </c>
      <c r="AEK79" s="34">
        <v>0.51362619243905305</v>
      </c>
      <c r="AEL79" s="34">
        <v>0.51398806225360605</v>
      </c>
      <c r="AEM79" s="34">
        <v>0.51410941079739103</v>
      </c>
      <c r="AEN79" s="34">
        <v>0.51425236466089796</v>
      </c>
      <c r="AEO79" s="34">
        <v>0.51414443235518592</v>
      </c>
      <c r="AEP79" s="34">
        <v>0.513674674617281</v>
      </c>
      <c r="AEQ79" s="34">
        <v>0.51291458033810899</v>
      </c>
      <c r="AER79" s="34">
        <v>0.51191677017598003</v>
      </c>
      <c r="AES79" s="34">
        <v>0.51075354736691603</v>
      </c>
      <c r="AET79" s="34">
        <v>0.50937359438517904</v>
      </c>
      <c r="AEU79" s="34">
        <v>0.50786160828979998</v>
      </c>
      <c r="AEV79" s="34">
        <v>0.50619172305325799</v>
      </c>
      <c r="AEW79" s="34">
        <v>0.50436428004639</v>
      </c>
      <c r="AEX79" s="34">
        <v>0.50239327068595396</v>
      </c>
      <c r="AEY79" s="34">
        <v>0.50034627268530008</v>
      </c>
      <c r="AEZ79" s="34">
        <v>0.49837387447923703</v>
      </c>
      <c r="AFA79" s="34">
        <v>0.49642505265251202</v>
      </c>
      <c r="AFB79" s="34">
        <v>0.49460551395817604</v>
      </c>
      <c r="AFC79" s="34">
        <v>0.492881792665532</v>
      </c>
      <c r="AFD79" s="34">
        <v>0.49118002042521602</v>
      </c>
      <c r="AFE79" s="34">
        <v>0.48957094287667802</v>
      </c>
      <c r="AFF79" s="34">
        <v>0.48812178711823401</v>
      </c>
      <c r="AFG79" t="s">
        <v>843</v>
      </c>
      <c r="AFH79" t="s">
        <v>843</v>
      </c>
      <c r="AFI79" s="34"/>
      <c r="AFJ79" s="34"/>
      <c r="AFK79" s="34"/>
      <c r="AFL79" s="34"/>
      <c r="AFM79" s="34"/>
      <c r="AFN79" s="34"/>
      <c r="AFO79" s="34"/>
      <c r="AFP79" s="34"/>
      <c r="AFQ79" s="34"/>
      <c r="AFR79" s="34"/>
      <c r="AFS79" s="34"/>
      <c r="AFT79" s="34"/>
      <c r="AFU79" s="34"/>
      <c r="AFV79" s="34"/>
      <c r="AFW79" s="34"/>
      <c r="AFX79" s="34"/>
      <c r="AFY79" s="34"/>
      <c r="AFZ79" s="34"/>
      <c r="AGA79" s="34"/>
      <c r="AGB79" t="s">
        <v>843</v>
      </c>
      <c r="AGC79" t="s">
        <v>843</v>
      </c>
      <c r="AGD79" t="s">
        <v>843</v>
      </c>
      <c r="AGE79" t="s">
        <v>843</v>
      </c>
      <c r="AGF79" s="34"/>
      <c r="AGG79" t="s">
        <v>843</v>
      </c>
      <c r="AGH79" t="s">
        <v>843</v>
      </c>
      <c r="AGI79" t="s">
        <v>843</v>
      </c>
      <c r="AGJ79" t="s">
        <v>843</v>
      </c>
      <c r="AGK79" t="s">
        <v>843</v>
      </c>
      <c r="AGL79" t="s">
        <v>843</v>
      </c>
      <c r="AGM79" t="s">
        <v>843</v>
      </c>
      <c r="AGN79" t="s">
        <v>843</v>
      </c>
      <c r="AGO79" s="34"/>
      <c r="AGP79" s="34"/>
      <c r="AGQ79" t="s">
        <v>1460</v>
      </c>
      <c r="AGR79" t="s">
        <v>843</v>
      </c>
      <c r="AGS79" s="34"/>
      <c r="AGT79" s="34"/>
      <c r="AGU79" t="s">
        <v>1460</v>
      </c>
      <c r="AGV79" t="s">
        <v>843</v>
      </c>
      <c r="AGW79" s="34"/>
      <c r="AGX79" s="34"/>
      <c r="AGY79" t="s">
        <v>1460</v>
      </c>
      <c r="AGZ79" t="s">
        <v>843</v>
      </c>
      <c r="AHA79" s="34"/>
      <c r="AHB79" s="34"/>
      <c r="AHC79" t="s">
        <v>1460</v>
      </c>
      <c r="AHD79" t="s">
        <v>843</v>
      </c>
      <c r="AHE79" s="34"/>
      <c r="AHF79" s="34"/>
      <c r="AHG79" t="s">
        <v>1460</v>
      </c>
      <c r="AHH79" t="s">
        <v>843</v>
      </c>
      <c r="AHI79" t="s">
        <v>465</v>
      </c>
      <c r="AHJ79" s="34">
        <v>0.23300600051879883</v>
      </c>
      <c r="AHK79" s="34">
        <v>0.22927777469158173</v>
      </c>
      <c r="AHL79" s="34">
        <v>0.23296627402305603</v>
      </c>
      <c r="AHM79" s="34">
        <v>0.22429254651069641</v>
      </c>
      <c r="AHN79" s="34">
        <v>0.22539059817790985</v>
      </c>
      <c r="AHO79" t="s">
        <v>843</v>
      </c>
      <c r="AHP79" s="34"/>
      <c r="AHQ79" s="34"/>
      <c r="AHR79" s="34"/>
      <c r="AHS79" s="34"/>
      <c r="AHT79" s="34"/>
      <c r="AHU79" t="s">
        <v>843</v>
      </c>
      <c r="AHV79" s="34">
        <v>0.23318344354629517</v>
      </c>
      <c r="AHW79" s="34">
        <v>0.2341856062412262</v>
      </c>
      <c r="AHX79" s="34">
        <v>0.22861409187316895</v>
      </c>
      <c r="AHY79" s="34">
        <v>0.22186313569545746</v>
      </c>
      <c r="AHZ79" s="34">
        <v>0.21583952009677887</v>
      </c>
      <c r="AIA79" t="s">
        <v>465</v>
      </c>
      <c r="AIB79" t="s">
        <v>843</v>
      </c>
      <c r="AIC79" s="34">
        <v>0.18018659949302673</v>
      </c>
      <c r="AID79" s="34">
        <v>0.18554465472698212</v>
      </c>
      <c r="AIE79" s="34">
        <v>0.17912724614143372</v>
      </c>
      <c r="AIF79" s="34">
        <v>0.20004154741764069</v>
      </c>
      <c r="AIG79" s="34">
        <v>0.21679145097732544</v>
      </c>
      <c r="AIH79" t="s">
        <v>924</v>
      </c>
      <c r="AII79" t="s">
        <v>843</v>
      </c>
      <c r="AIJ79" s="34">
        <v>0.25427150726318359</v>
      </c>
      <c r="AIK79" s="34">
        <v>0.25393533706665039</v>
      </c>
      <c r="AIL79" s="34">
        <v>0.22649200260639191</v>
      </c>
      <c r="AIM79" s="34">
        <v>0.24456200003623962</v>
      </c>
      <c r="AIN79" s="34">
        <v>0.23469999432563782</v>
      </c>
      <c r="AIO79" t="s">
        <v>1607</v>
      </c>
      <c r="AIP79" s="34">
        <v>0.16303166747093201</v>
      </c>
      <c r="AIQ79" t="s">
        <v>843</v>
      </c>
      <c r="AIR79" s="34">
        <v>0.17646000000000001</v>
      </c>
      <c r="AIS79" s="34">
        <v>0.17515</v>
      </c>
      <c r="AIT79" s="34">
        <v>0.16995000000000002</v>
      </c>
      <c r="AIU79" s="34">
        <v>0.16048999999999999</v>
      </c>
      <c r="AIV79" s="34">
        <v>0.15057000000000001</v>
      </c>
      <c r="AIW79" s="34">
        <v>0.14557</v>
      </c>
      <c r="AIX79" t="s">
        <v>843</v>
      </c>
      <c r="AIY79" s="34">
        <v>4.861E-2</v>
      </c>
      <c r="AIZ79" s="34">
        <v>4.6809999999999997E-2</v>
      </c>
      <c r="AJA79" s="34">
        <v>4.2569999999999997E-2</v>
      </c>
      <c r="AJB79" s="34">
        <v>2.6530000000000001E-2</v>
      </c>
      <c r="AJC79" s="34">
        <v>2.7229999999999997E-2</v>
      </c>
      <c r="AJD79" s="34">
        <v>2.6849999999999999E-2</v>
      </c>
      <c r="AJE79" t="s">
        <v>843</v>
      </c>
      <c r="AJF79" s="34"/>
      <c r="AJG79" s="34"/>
      <c r="AJH79" s="34"/>
      <c r="AJI79" s="34"/>
      <c r="AJJ79" s="34"/>
      <c r="AJK79" t="s">
        <v>1460</v>
      </c>
      <c r="AJL79" t="s">
        <v>843</v>
      </c>
      <c r="AJM79" t="s">
        <v>843</v>
      </c>
      <c r="AJN79" s="34">
        <v>1.2741037644445896E-2</v>
      </c>
      <c r="AJO79" s="34">
        <v>3.3001971896737814E-3</v>
      </c>
      <c r="AJP79" s="34">
        <v>-1.3409330858848989E-4</v>
      </c>
      <c r="AJQ79" s="34">
        <v>6.2364093028008938E-3</v>
      </c>
      <c r="AJR79" s="34">
        <v>5.7692594826221466E-2</v>
      </c>
      <c r="AJS79" t="s">
        <v>832</v>
      </c>
      <c r="AJT79" t="s">
        <v>843</v>
      </c>
      <c r="AJU79" t="s">
        <v>843</v>
      </c>
      <c r="AJV79" t="s">
        <v>843</v>
      </c>
      <c r="AJW79" s="34"/>
      <c r="AJX79" s="34"/>
      <c r="AJY79" s="34"/>
      <c r="AJZ79" s="34"/>
      <c r="AKA79" s="34"/>
      <c r="AKB79" t="s">
        <v>1460</v>
      </c>
      <c r="AKC79" t="s">
        <v>843</v>
      </c>
      <c r="AKD79" t="s">
        <v>843</v>
      </c>
      <c r="AKE79" t="s">
        <v>843</v>
      </c>
      <c r="AKF79" s="34">
        <v>9.5661906525492668E-3</v>
      </c>
      <c r="AKG79" s="34">
        <v>-4.3379506678320467E-4</v>
      </c>
      <c r="AKH79" s="34">
        <v>-5.5709127336740494E-3</v>
      </c>
      <c r="AKI79" s="34">
        <v>-2.8645357815548778E-4</v>
      </c>
      <c r="AKJ79" s="34">
        <v>5.3214430809020996E-2</v>
      </c>
      <c r="AKK79" t="s">
        <v>832</v>
      </c>
      <c r="AKL79" t="s">
        <v>843</v>
      </c>
      <c r="AKM79" s="34">
        <v>8460</v>
      </c>
      <c r="AKN79" t="s">
        <v>832</v>
      </c>
      <c r="AKO79" t="s">
        <v>843</v>
      </c>
      <c r="AKP79" s="34"/>
      <c r="AKQ79" t="s">
        <v>1460</v>
      </c>
      <c r="AKR79" t="s">
        <v>843</v>
      </c>
      <c r="AKS79" s="34">
        <v>7359.8841752628596</v>
      </c>
      <c r="AKT79" t="s">
        <v>832</v>
      </c>
      <c r="AKU79" t="s">
        <v>843</v>
      </c>
      <c r="AKV79" s="34">
        <v>8414.5365927677503</v>
      </c>
      <c r="AKW79" t="s">
        <v>832</v>
      </c>
      <c r="AKX79" t="s">
        <v>843</v>
      </c>
      <c r="AKY79" s="34"/>
      <c r="AKZ79" s="34"/>
      <c r="ALA79" s="34"/>
      <c r="ALB79" s="34"/>
      <c r="ALC79" s="34"/>
      <c r="ALD79" t="s">
        <v>1460</v>
      </c>
      <c r="ALE79" t="s">
        <v>843</v>
      </c>
      <c r="ALF79" t="s">
        <v>843</v>
      </c>
      <c r="ALG79" t="s">
        <v>843</v>
      </c>
      <c r="ALH79" s="34"/>
      <c r="ALI79" s="34"/>
      <c r="ALJ79" s="34"/>
      <c r="ALK79" s="34"/>
      <c r="ALL79" s="34">
        <v>0.19599011540412903</v>
      </c>
      <c r="ALM79" t="s">
        <v>465</v>
      </c>
    </row>
    <row r="80" spans="1:1001">
      <c r="A80" t="s">
        <v>422</v>
      </c>
      <c r="B80" t="s">
        <v>46</v>
      </c>
      <c r="C80" t="s">
        <v>266</v>
      </c>
      <c r="D80" s="34">
        <v>3.0416959896683693E-2</v>
      </c>
      <c r="E80" t="s">
        <v>432</v>
      </c>
      <c r="F80" s="34">
        <v>3.0751338228583336E-2</v>
      </c>
      <c r="G80" t="s">
        <v>1464</v>
      </c>
      <c r="H80" s="34">
        <v>3.1867936253547668E-2</v>
      </c>
      <c r="I80" t="s">
        <v>1294</v>
      </c>
      <c r="J80" s="34">
        <v>3.4040216356515884E-2</v>
      </c>
      <c r="K80" t="s">
        <v>1521</v>
      </c>
      <c r="L80" s="34"/>
      <c r="M80" t="s">
        <v>432</v>
      </c>
      <c r="N80" s="34">
        <v>0.38263922929763794</v>
      </c>
      <c r="O80" s="34"/>
      <c r="P80" t="s">
        <v>1459</v>
      </c>
      <c r="Q80" s="34"/>
      <c r="R80" t="s">
        <v>1459</v>
      </c>
      <c r="S80" s="34">
        <v>0.58906245231628418</v>
      </c>
      <c r="T80" t="s">
        <v>432</v>
      </c>
      <c r="U80" s="34">
        <v>0.38263922929763794</v>
      </c>
      <c r="V80" t="s">
        <v>432</v>
      </c>
      <c r="W80" t="s">
        <v>843</v>
      </c>
      <c r="X80" t="s">
        <v>1464</v>
      </c>
      <c r="Y80" s="34">
        <v>0.6618608832359314</v>
      </c>
      <c r="Z80" s="34">
        <v>0.8098299503326416</v>
      </c>
      <c r="AA80" t="s">
        <v>1464</v>
      </c>
      <c r="AB80" s="34">
        <v>0.6618608832359314</v>
      </c>
      <c r="AC80" t="s">
        <v>1464</v>
      </c>
      <c r="AD80" s="34">
        <v>0.5890623927116394</v>
      </c>
      <c r="AE80" t="s">
        <v>1464</v>
      </c>
      <c r="AF80" s="34">
        <v>0.39169237017631531</v>
      </c>
      <c r="AG80" t="s">
        <v>1464</v>
      </c>
      <c r="AH80" t="s">
        <v>843</v>
      </c>
      <c r="AI80" t="s">
        <v>1294</v>
      </c>
      <c r="AJ80" s="34">
        <v>0.45350643992424011</v>
      </c>
      <c r="AK80" s="34">
        <v>0.57837402820587158</v>
      </c>
      <c r="AL80" t="s">
        <v>1294</v>
      </c>
      <c r="AM80" s="34">
        <v>0.45350643992424011</v>
      </c>
      <c r="AN80" t="s">
        <v>1294</v>
      </c>
      <c r="AO80" s="34">
        <v>0.64246749877929688</v>
      </c>
      <c r="AP80" t="s">
        <v>1294</v>
      </c>
      <c r="AQ80" s="34">
        <v>0.40662911534309387</v>
      </c>
      <c r="AR80" t="s">
        <v>1294</v>
      </c>
      <c r="AS80" t="s">
        <v>843</v>
      </c>
      <c r="AT80" t="s">
        <v>1521</v>
      </c>
      <c r="AU80" s="34">
        <v>0.4268774688243866</v>
      </c>
      <c r="AV80" s="34">
        <v>0.55302095413208008</v>
      </c>
      <c r="AW80" t="s">
        <v>1521</v>
      </c>
      <c r="AX80" s="34">
        <v>0.4268774688243866</v>
      </c>
      <c r="AY80" t="s">
        <v>1521</v>
      </c>
      <c r="AZ80" s="34">
        <v>0.64256560802459717</v>
      </c>
      <c r="BA80" t="s">
        <v>1521</v>
      </c>
      <c r="BB80" s="34">
        <v>0.39218243956565857</v>
      </c>
      <c r="BC80" t="s">
        <v>1521</v>
      </c>
      <c r="BD80" t="s">
        <v>843</v>
      </c>
      <c r="BE80" s="34">
        <v>0.51373042870179919</v>
      </c>
      <c r="BF80" t="s">
        <v>1594</v>
      </c>
      <c r="BG80" t="s">
        <v>843</v>
      </c>
      <c r="BH80" t="s">
        <v>432</v>
      </c>
      <c r="BI80" s="34">
        <v>2.6459646224975586</v>
      </c>
      <c r="BJ80" t="s">
        <v>819</v>
      </c>
      <c r="BK80" s="34">
        <v>3.1187098026275635</v>
      </c>
      <c r="BL80" t="s">
        <v>1294</v>
      </c>
      <c r="BM80" s="34">
        <v>3.422025203704834</v>
      </c>
      <c r="BN80" t="s">
        <v>1521</v>
      </c>
      <c r="BO80" s="34">
        <v>3.9672925472259521</v>
      </c>
      <c r="BP80" t="s">
        <v>843</v>
      </c>
      <c r="BQ80" s="34">
        <v>2.4787018299102783</v>
      </c>
      <c r="BR80" t="s">
        <v>830</v>
      </c>
      <c r="BS80" s="34"/>
      <c r="BT80" t="s">
        <v>843</v>
      </c>
      <c r="BU80" s="34">
        <v>2.5930750370025635</v>
      </c>
      <c r="BV80" t="s">
        <v>1557</v>
      </c>
      <c r="BW80" t="s">
        <v>843</v>
      </c>
      <c r="BX80" s="34">
        <v>2.4020323753356934</v>
      </c>
      <c r="BY80" t="s">
        <v>924</v>
      </c>
      <c r="BZ80" t="s">
        <v>843</v>
      </c>
      <c r="CA80" t="s">
        <v>432</v>
      </c>
      <c r="CB80" s="34">
        <v>7.8226346522569656E-3</v>
      </c>
      <c r="CC80" s="34">
        <v>7.9302871599793434E-3</v>
      </c>
      <c r="CD80" s="34">
        <v>7.8356033191084862E-3</v>
      </c>
      <c r="CE80" s="34">
        <v>7.8190751373767853E-3</v>
      </c>
      <c r="CF80" s="34">
        <v>7.8191040083765984E-3</v>
      </c>
      <c r="CG80" t="s">
        <v>843</v>
      </c>
      <c r="CH80" t="s">
        <v>819</v>
      </c>
      <c r="CI80" s="34">
        <v>1.2186062522232533E-2</v>
      </c>
      <c r="CJ80" s="34">
        <v>1.3604309409856796E-2</v>
      </c>
      <c r="CK80" s="34">
        <v>1.4266876503825188E-2</v>
      </c>
      <c r="CL80" s="34">
        <v>1.5736281871795654E-2</v>
      </c>
      <c r="CM80" s="34">
        <v>1.2901195324957371E-2</v>
      </c>
      <c r="CN80" t="s">
        <v>843</v>
      </c>
      <c r="CO80" t="s">
        <v>1294</v>
      </c>
      <c r="CP80" s="34">
        <v>1.2834879569709301E-2</v>
      </c>
      <c r="CQ80" s="34">
        <v>1.3905850239098072E-2</v>
      </c>
      <c r="CR80" s="34">
        <v>1.4257467351853848E-2</v>
      </c>
      <c r="CS80" s="34">
        <v>1.3293182477355003E-2</v>
      </c>
      <c r="CT80" s="34">
        <v>1.2901118956506252E-2</v>
      </c>
      <c r="CU80" t="s">
        <v>843</v>
      </c>
      <c r="CV80" t="s">
        <v>1521</v>
      </c>
      <c r="CW80" s="34">
        <v>1.2955307960510254E-2</v>
      </c>
      <c r="CX80" s="34">
        <v>1.4539184048771858E-2</v>
      </c>
      <c r="CY80" s="34">
        <v>1.4801371842622757E-2</v>
      </c>
      <c r="CZ80" s="34">
        <v>1.2728189118206501E-2</v>
      </c>
      <c r="DA80" s="34">
        <v>1.2728204950690269E-2</v>
      </c>
      <c r="DB80" t="s">
        <v>843</v>
      </c>
      <c r="DC80" s="34">
        <v>5.8023958206176758</v>
      </c>
      <c r="DD80" s="34">
        <v>6.1950359344482422</v>
      </c>
      <c r="DE80" s="34">
        <v>6.802915096282959</v>
      </c>
      <c r="DF80" s="34">
        <v>7.4364533424377441</v>
      </c>
      <c r="DG80" s="34">
        <v>8.3200473785400391</v>
      </c>
      <c r="DH80" t="s">
        <v>1464</v>
      </c>
      <c r="DI80" t="s">
        <v>843</v>
      </c>
      <c r="DJ80" s="34">
        <v>6.0571198463439941</v>
      </c>
      <c r="DK80" s="34">
        <v>6.5334548950195313</v>
      </c>
      <c r="DL80" s="34">
        <v>7.187049388885498</v>
      </c>
      <c r="DM80" s="34">
        <v>7.9406013488769531</v>
      </c>
      <c r="DN80" s="34">
        <v>8.8892154693603516</v>
      </c>
      <c r="DO80" t="s">
        <v>1294</v>
      </c>
      <c r="DP80" t="s">
        <v>843</v>
      </c>
      <c r="DQ80" s="34">
        <v>9.1444025039672852</v>
      </c>
      <c r="DR80" t="s">
        <v>1521</v>
      </c>
      <c r="DS80" t="s">
        <v>843</v>
      </c>
      <c r="DT80" t="s">
        <v>843</v>
      </c>
      <c r="DU80" s="34">
        <v>8.1</v>
      </c>
      <c r="DV80" t="s">
        <v>1461</v>
      </c>
      <c r="DW80" t="s">
        <v>843</v>
      </c>
      <c r="DX80" t="s">
        <v>843</v>
      </c>
      <c r="DY80" t="s">
        <v>432</v>
      </c>
      <c r="DZ80" s="34">
        <v>7.073516957461834E-3</v>
      </c>
      <c r="EA80" s="34">
        <v>4.9249576404690742E-3</v>
      </c>
      <c r="EB80" s="34">
        <v>7.3860050179064274E-3</v>
      </c>
      <c r="EC80" s="34">
        <v>1.9526850432157516E-2</v>
      </c>
      <c r="ED80" s="34">
        <v>3.2149080187082291E-2</v>
      </c>
      <c r="EE80" t="s">
        <v>843</v>
      </c>
      <c r="EF80" t="s">
        <v>819</v>
      </c>
      <c r="EG80" s="34">
        <v>6.2974789179861546E-3</v>
      </c>
      <c r="EH80" s="34">
        <v>7.0671509020030499E-3</v>
      </c>
      <c r="EI80" s="34">
        <v>1.2586483731865883E-2</v>
      </c>
      <c r="EJ80" s="34">
        <v>1.2909857323393226E-3</v>
      </c>
      <c r="EK80" s="34">
        <v>1.6656938940286636E-2</v>
      </c>
      <c r="EL80" t="s">
        <v>843</v>
      </c>
      <c r="EM80" t="s">
        <v>1294</v>
      </c>
      <c r="EN80" s="34">
        <v>3.8258323911577463E-3</v>
      </c>
      <c r="EO80" s="34">
        <v>6.1869141645729542E-3</v>
      </c>
      <c r="EP80" s="34">
        <v>2.4661340285092592E-3</v>
      </c>
      <c r="EQ80" s="34">
        <v>1.3286602683365345E-2</v>
      </c>
      <c r="ER80" s="34">
        <v>1.6467873938381672E-3</v>
      </c>
      <c r="ES80" t="s">
        <v>843</v>
      </c>
      <c r="ET80" t="s">
        <v>1521</v>
      </c>
      <c r="EU80" s="34">
        <v>1.2688793241977692E-2</v>
      </c>
      <c r="EV80" s="34">
        <v>1.1306416243314743E-2</v>
      </c>
      <c r="EW80" s="34">
        <v>5.8229365386068821E-3</v>
      </c>
      <c r="EX80" s="34">
        <v>6.9134589284658432E-3</v>
      </c>
      <c r="EY80" s="34">
        <v>-4.6331686899065971E-3</v>
      </c>
      <c r="EZ80" t="s">
        <v>843</v>
      </c>
      <c r="FA80" t="s">
        <v>1594</v>
      </c>
      <c r="FB80" s="34">
        <v>-9.0307071805000305E-3</v>
      </c>
      <c r="FC80" s="34">
        <v>-5.45096630230546E-3</v>
      </c>
      <c r="FD80" s="34">
        <v>-1.6361894086003304E-3</v>
      </c>
      <c r="FE80" s="34">
        <v>-4.0498767048120499E-3</v>
      </c>
      <c r="FF80" s="34">
        <v>-3.3388735027983785E-4</v>
      </c>
      <c r="FG80" t="s">
        <v>843</v>
      </c>
      <c r="FH80" s="34"/>
      <c r="FI80" s="34"/>
      <c r="FJ80" s="34"/>
      <c r="FK80" s="34"/>
      <c r="FL80" s="34"/>
      <c r="FM80" t="s">
        <v>843</v>
      </c>
      <c r="FN80" t="s">
        <v>843</v>
      </c>
      <c r="FO80" s="34">
        <v>0.67203000000000002</v>
      </c>
      <c r="FP80" t="s">
        <v>1462</v>
      </c>
      <c r="FQ80" t="s">
        <v>843</v>
      </c>
      <c r="FR80" t="s">
        <v>843</v>
      </c>
      <c r="FS80" s="34">
        <v>0.79044999999999999</v>
      </c>
      <c r="FT80" t="s">
        <v>1462</v>
      </c>
      <c r="FU80" t="s">
        <v>843</v>
      </c>
      <c r="FV80" t="s">
        <v>843</v>
      </c>
      <c r="FW80" s="34">
        <v>0.55206</v>
      </c>
      <c r="FX80" t="s">
        <v>1462</v>
      </c>
      <c r="FY80" t="s">
        <v>843</v>
      </c>
      <c r="FZ80" s="34">
        <v>-2.9523281380534172E-2</v>
      </c>
      <c r="GA80" s="34">
        <v>-3.8998600095510483E-2</v>
      </c>
      <c r="GB80" s="34">
        <v>-3.4628000110387802E-2</v>
      </c>
      <c r="GC80" s="34">
        <v>-1.1845764704048634E-2</v>
      </c>
      <c r="GD80" s="34">
        <v>-1.3359098695218563E-2</v>
      </c>
      <c r="GE80" t="s">
        <v>830</v>
      </c>
      <c r="GF80" t="s">
        <v>843</v>
      </c>
      <c r="GG80" s="34">
        <v>-2.956768125295639E-2</v>
      </c>
      <c r="GH80" s="34">
        <v>-3.9056800305843353E-2</v>
      </c>
      <c r="GI80" s="34">
        <v>-3.4773640334606171E-2</v>
      </c>
      <c r="GJ80" s="34">
        <v>-1.1843619868159294E-2</v>
      </c>
      <c r="GK80" s="34">
        <v>-1.3355989009141922E-2</v>
      </c>
      <c r="GL80" t="s">
        <v>832</v>
      </c>
      <c r="GM80" t="s">
        <v>843</v>
      </c>
      <c r="GN80" s="34">
        <v>0.38412761688232422</v>
      </c>
      <c r="GO80" t="s">
        <v>832</v>
      </c>
      <c r="GP80" t="s">
        <v>843</v>
      </c>
      <c r="GQ80" t="s">
        <v>843</v>
      </c>
      <c r="GR80" s="34">
        <v>3.8251996040344238E-2</v>
      </c>
      <c r="GS80" s="34">
        <v>3.8471061736345291E-2</v>
      </c>
      <c r="GT80" s="34">
        <v>3.6238249391317368E-2</v>
      </c>
      <c r="GU80" s="34">
        <v>3.4679342061281204E-2</v>
      </c>
      <c r="GV80" s="34">
        <v>3.1809717416763306E-2</v>
      </c>
      <c r="GW80" t="s">
        <v>832</v>
      </c>
      <c r="GX80" t="s">
        <v>843</v>
      </c>
      <c r="GY80" t="s">
        <v>843</v>
      </c>
      <c r="GZ80" t="s">
        <v>843</v>
      </c>
      <c r="HA80" t="s">
        <v>843</v>
      </c>
      <c r="HB80" t="s">
        <v>843</v>
      </c>
      <c r="HC80" t="s">
        <v>843</v>
      </c>
      <c r="HD80" t="s">
        <v>843</v>
      </c>
      <c r="HE80" t="s">
        <v>843</v>
      </c>
      <c r="HF80" t="s">
        <v>843</v>
      </c>
      <c r="HG80" t="s">
        <v>843</v>
      </c>
      <c r="HH80" s="34">
        <v>8540791</v>
      </c>
      <c r="HI80" s="34">
        <v>8669040</v>
      </c>
      <c r="HJ80" s="34">
        <v>8795101</v>
      </c>
      <c r="HK80" s="34">
        <v>8919852</v>
      </c>
      <c r="HL80" s="34">
        <v>9043127</v>
      </c>
      <c r="HM80" s="34">
        <v>9164768</v>
      </c>
      <c r="HN80" s="34">
        <v>9284168</v>
      </c>
      <c r="HO80" s="34">
        <v>9402206</v>
      </c>
      <c r="HP80" s="34">
        <v>9522948</v>
      </c>
      <c r="HQ80" s="34">
        <v>9648061</v>
      </c>
      <c r="HR80" s="34">
        <v>9775755</v>
      </c>
      <c r="HS80" s="34">
        <v>9903737</v>
      </c>
      <c r="HT80" s="34">
        <v>10030882</v>
      </c>
      <c r="HU80" s="34">
        <v>10157051</v>
      </c>
      <c r="HV80" s="34">
        <v>10282115</v>
      </c>
      <c r="HW80" s="34">
        <v>10405832</v>
      </c>
      <c r="HX80" s="34">
        <v>10527592</v>
      </c>
      <c r="HY80" s="34">
        <v>10647244</v>
      </c>
      <c r="HZ80" s="34">
        <v>10765531</v>
      </c>
      <c r="IA80" s="34">
        <v>10881882</v>
      </c>
      <c r="IB80" s="34">
        <v>10999664</v>
      </c>
      <c r="IC80" s="34">
        <v>11117873</v>
      </c>
      <c r="ID80" s="34">
        <v>11228821</v>
      </c>
      <c r="IE80" s="34">
        <v>11332972</v>
      </c>
      <c r="IF80" s="34">
        <v>11434005</v>
      </c>
      <c r="IG80" s="34">
        <v>11532151</v>
      </c>
      <c r="IH80" s="34">
        <v>11627301</v>
      </c>
      <c r="II80" s="34">
        <v>11719851</v>
      </c>
      <c r="IJ80" s="34">
        <v>11809986</v>
      </c>
      <c r="IK80" s="34">
        <v>11897570</v>
      </c>
      <c r="IL80" s="34">
        <v>11982523</v>
      </c>
      <c r="IM80" s="34">
        <v>12065051</v>
      </c>
      <c r="IN80" s="34">
        <v>12145326</v>
      </c>
      <c r="IO80" s="34">
        <v>12223234</v>
      </c>
      <c r="IP80" s="34">
        <v>12298752</v>
      </c>
      <c r="IQ80" s="34">
        <v>12372136</v>
      </c>
      <c r="IR80" s="34">
        <v>12443225</v>
      </c>
      <c r="IS80" s="34">
        <v>12511883</v>
      </c>
      <c r="IT80" s="34">
        <v>12578040</v>
      </c>
      <c r="IU80" s="34">
        <v>12641774</v>
      </c>
      <c r="IV80" s="34">
        <v>12703248</v>
      </c>
      <c r="IW80" s="34">
        <v>12762152</v>
      </c>
      <c r="IX80" s="34">
        <v>12818453</v>
      </c>
      <c r="IY80" s="34">
        <v>12872473</v>
      </c>
      <c r="IZ80" s="34">
        <v>12924431</v>
      </c>
      <c r="JA80" s="34">
        <v>12974297</v>
      </c>
      <c r="JB80" s="34">
        <v>13021610</v>
      </c>
      <c r="JC80" s="34">
        <v>13065951</v>
      </c>
      <c r="JD80" s="34">
        <v>13107192</v>
      </c>
      <c r="JE80" s="34">
        <v>13145386</v>
      </c>
      <c r="JF80" s="34">
        <v>13180541</v>
      </c>
      <c r="JG80" s="34">
        <v>13212861</v>
      </c>
      <c r="JH80" s="34">
        <v>13242309</v>
      </c>
      <c r="JI80" s="34">
        <v>13268987</v>
      </c>
      <c r="JJ80" s="34">
        <v>13293157</v>
      </c>
      <c r="JK80" s="34">
        <v>13314502</v>
      </c>
      <c r="JL80" s="34">
        <v>13332713</v>
      </c>
      <c r="JM80" s="34">
        <v>13348144</v>
      </c>
      <c r="JN80" s="34">
        <v>13361084</v>
      </c>
      <c r="JO80" s="34">
        <v>13371470</v>
      </c>
      <c r="JP80" s="34">
        <v>13379162</v>
      </c>
      <c r="JQ80" s="34">
        <v>13384513</v>
      </c>
      <c r="JR80" s="34">
        <v>13387322</v>
      </c>
      <c r="JS80" s="34">
        <v>13387025</v>
      </c>
      <c r="JT80" s="34">
        <v>13384118</v>
      </c>
      <c r="JU80" s="34">
        <v>13378858</v>
      </c>
      <c r="JV80" s="34">
        <v>13371252</v>
      </c>
      <c r="JW80" s="34">
        <v>13361126</v>
      </c>
      <c r="JX80" s="34">
        <v>13348539</v>
      </c>
      <c r="JY80" s="34">
        <v>13333851</v>
      </c>
      <c r="JZ80" s="34">
        <v>13317000</v>
      </c>
      <c r="KA80" s="34">
        <v>13297923</v>
      </c>
      <c r="KB80" s="34">
        <v>13276673</v>
      </c>
      <c r="KC80" s="34">
        <v>13253145</v>
      </c>
      <c r="KD80" s="34">
        <v>13227327</v>
      </c>
      <c r="KE80" s="34">
        <v>13199396</v>
      </c>
      <c r="KF80" s="34">
        <v>13169292</v>
      </c>
      <c r="KG80" s="34">
        <v>13137127</v>
      </c>
      <c r="KH80" s="34">
        <v>13103007</v>
      </c>
      <c r="KI80" s="34">
        <v>13066779</v>
      </c>
      <c r="KJ80" s="34">
        <v>13028595</v>
      </c>
      <c r="KK80" s="34">
        <v>12988263</v>
      </c>
      <c r="KL80" s="34">
        <v>12945723</v>
      </c>
      <c r="KM80" s="34">
        <v>12901371</v>
      </c>
      <c r="KN80" s="34">
        <v>12855078</v>
      </c>
      <c r="KO80" s="34">
        <v>12806852</v>
      </c>
      <c r="KP80" s="34">
        <v>12756973</v>
      </c>
      <c r="KQ80" s="34">
        <v>12705317</v>
      </c>
      <c r="KR80" s="34">
        <v>12651872</v>
      </c>
      <c r="KS80" s="34">
        <v>12597047</v>
      </c>
      <c r="KT80" s="34">
        <v>12540848</v>
      </c>
      <c r="KU80" s="34">
        <v>12483149</v>
      </c>
      <c r="KV80" s="34">
        <v>12424150</v>
      </c>
      <c r="KW80" s="34">
        <v>12364118</v>
      </c>
      <c r="KX80" s="34">
        <v>12302787</v>
      </c>
      <c r="KY80" s="34">
        <v>12239924</v>
      </c>
      <c r="KZ80" s="34">
        <v>12175738</v>
      </c>
      <c r="LA80" s="34">
        <v>12110248</v>
      </c>
      <c r="LB80" s="34">
        <v>12043775</v>
      </c>
      <c r="LC80" s="34">
        <v>11976444</v>
      </c>
      <c r="LD80" s="34">
        <v>11908081</v>
      </c>
      <c r="LE80" t="s">
        <v>843</v>
      </c>
      <c r="LF80" t="s">
        <v>843</v>
      </c>
      <c r="LG80" t="s">
        <v>843</v>
      </c>
      <c r="LH80" s="34">
        <v>1.5268788672983646E-2</v>
      </c>
      <c r="LI80" s="34">
        <v>1.4904431998729706E-2</v>
      </c>
      <c r="LJ80" s="34">
        <v>1.4436803758144379E-2</v>
      </c>
      <c r="LK80" s="34">
        <v>1.4084492810070515E-2</v>
      </c>
      <c r="LL80" s="34">
        <v>1.3725667260587215E-2</v>
      </c>
      <c r="LM80" s="34">
        <v>1.3361545279622078E-2</v>
      </c>
      <c r="LN80" s="34">
        <v>1.2944016605615616E-2</v>
      </c>
      <c r="LO80" s="34">
        <v>1.2633758597075939E-2</v>
      </c>
      <c r="LP80" s="34">
        <v>1.2760122306644917E-2</v>
      </c>
      <c r="LQ80" s="34">
        <v>1.3052497990429401E-2</v>
      </c>
      <c r="LR80" s="34">
        <v>1.314837858080864E-2</v>
      </c>
      <c r="LS80" s="34">
        <v>1.3006820343434811E-2</v>
      </c>
      <c r="LT80" s="34">
        <v>1.2756373733282089E-2</v>
      </c>
      <c r="LU80" s="34">
        <v>1.2499609962105751E-2</v>
      </c>
      <c r="LV80" s="34">
        <v>1.2237833812832832E-2</v>
      </c>
      <c r="LW80" s="34">
        <v>1.1960440315306187E-2</v>
      </c>
      <c r="LX80" s="34">
        <v>1.1633201502263546E-2</v>
      </c>
      <c r="LY80" s="34">
        <v>1.1301459744572639E-2</v>
      </c>
      <c r="LZ80" s="34">
        <v>1.1048376560211182E-2</v>
      </c>
      <c r="MA80" s="34">
        <v>1.0749747976660728E-2</v>
      </c>
      <c r="MB80" s="34">
        <v>1.0765522718429565E-2</v>
      </c>
      <c r="MC80" s="34">
        <v>1.0689266957342625E-2</v>
      </c>
      <c r="MD80" s="34">
        <v>9.9297827109694481E-3</v>
      </c>
      <c r="ME80" s="34">
        <v>9.2325769364833832E-3</v>
      </c>
      <c r="MF80" s="34">
        <v>8.8754566386342049E-3</v>
      </c>
      <c r="MG80" s="34">
        <v>8.5470639169216156E-3</v>
      </c>
      <c r="MH80" s="34">
        <v>8.2169938832521439E-3</v>
      </c>
      <c r="MI80" s="34">
        <v>7.9282037913799286E-3</v>
      </c>
      <c r="MJ80" s="34">
        <v>7.661373820155859E-3</v>
      </c>
      <c r="MK80" s="34">
        <v>7.3887328617274761E-3</v>
      </c>
      <c r="ML80" s="34">
        <v>7.1149938739836216E-3</v>
      </c>
      <c r="MM80" s="34">
        <v>6.8637547083199024E-3</v>
      </c>
      <c r="MN80" s="34">
        <v>6.631478201597929E-3</v>
      </c>
      <c r="MO80" s="34">
        <v>6.3941623084247112E-3</v>
      </c>
      <c r="MP80" s="34">
        <v>6.1592268757522106E-3</v>
      </c>
      <c r="MQ80" s="34">
        <v>5.9490534476935863E-3</v>
      </c>
      <c r="MR80" s="34">
        <v>5.7294508442282677E-3</v>
      </c>
      <c r="MS80" s="34">
        <v>5.5025345645844936E-3</v>
      </c>
      <c r="MT80" s="34">
        <v>5.273603368550539E-3</v>
      </c>
      <c r="MU80" s="34">
        <v>5.0542908720672131E-3</v>
      </c>
      <c r="MV80" s="34">
        <v>4.8509817570447922E-3</v>
      </c>
      <c r="MW80" s="34">
        <v>4.6262070536613464E-3</v>
      </c>
      <c r="MX80" s="34">
        <v>4.4018574990332127E-3</v>
      </c>
      <c r="MY80" s="34">
        <v>4.2053819634020329E-3</v>
      </c>
      <c r="MZ80" s="34">
        <v>4.0282406844198704E-3</v>
      </c>
      <c r="NA80" s="34">
        <v>3.8508502766489983E-3</v>
      </c>
      <c r="NB80" s="34">
        <v>3.6400386597961187E-3</v>
      </c>
      <c r="NC80" s="34">
        <v>3.3994012046605349E-3</v>
      </c>
      <c r="ND80" s="34">
        <v>3.1514009460806847E-3</v>
      </c>
      <c r="NE80" s="34">
        <v>2.9097353108227253E-3</v>
      </c>
      <c r="NF80" s="34">
        <v>2.6707528159022331E-3</v>
      </c>
      <c r="NG80" s="34">
        <v>2.4490982759743929E-3</v>
      </c>
      <c r="NH80" s="34">
        <v>2.2262576967477798E-3</v>
      </c>
      <c r="NI80" s="34">
        <v>2.01257667504251E-3</v>
      </c>
      <c r="NJ80" s="34">
        <v>1.819883706048131E-3</v>
      </c>
      <c r="NK80" s="34">
        <v>1.604425604455173E-3</v>
      </c>
      <c r="NL80" s="34">
        <v>1.3668222818523645E-3</v>
      </c>
      <c r="NM80" s="34">
        <v>1.1567096225917339E-3</v>
      </c>
      <c r="NN80" s="34">
        <v>9.6895359456539154E-4</v>
      </c>
      <c r="NO80" s="34">
        <v>7.7703018905594945E-4</v>
      </c>
      <c r="NP80" s="34">
        <v>5.7508924510329962E-4</v>
      </c>
      <c r="NQ80" s="34">
        <v>3.9987036143429577E-4</v>
      </c>
      <c r="NR80" s="34">
        <v>2.0984740694984794E-4</v>
      </c>
      <c r="NS80" s="34">
        <v>-2.2185415218700655E-5</v>
      </c>
      <c r="NT80" s="34">
        <v>-2.1717413619626313E-4</v>
      </c>
      <c r="NU80" s="34">
        <v>-3.9308035047724843E-4</v>
      </c>
      <c r="NV80" s="34">
        <v>-5.6867056991904974E-4</v>
      </c>
      <c r="NW80" s="34">
        <v>-7.5758324237540364E-4</v>
      </c>
      <c r="NX80" s="34">
        <v>-9.4250531401485205E-4</v>
      </c>
      <c r="NY80" s="34">
        <v>-1.1009509908035398E-3</v>
      </c>
      <c r="NZ80" s="34">
        <v>-1.264575170353055E-3</v>
      </c>
      <c r="OA80" s="34">
        <v>-1.4335568994283676E-3</v>
      </c>
      <c r="OB80" s="34">
        <v>-1.5992720145732164E-3</v>
      </c>
      <c r="OC80" s="34">
        <v>-1.7737027956172824E-3</v>
      </c>
      <c r="OD80" s="34">
        <v>-1.9499658374115825E-3</v>
      </c>
      <c r="OE80" s="34">
        <v>-2.1138458978384733E-3</v>
      </c>
      <c r="OF80" s="34">
        <v>-2.2833151742815971E-3</v>
      </c>
      <c r="OG80" s="34">
        <v>-2.4454118683934212E-3</v>
      </c>
      <c r="OH80" s="34">
        <v>-2.6005979161709547E-3</v>
      </c>
      <c r="OI80" s="34">
        <v>-2.7686909306794405E-3</v>
      </c>
      <c r="OJ80" s="34">
        <v>-2.926497720181942E-3</v>
      </c>
      <c r="OK80" s="34">
        <v>-3.1004536431282759E-3</v>
      </c>
      <c r="OL80" s="34">
        <v>-3.2806401140987873E-3</v>
      </c>
      <c r="OM80" s="34">
        <v>-3.4318785183131695E-3</v>
      </c>
      <c r="ON80" s="34">
        <v>-3.594676498323679E-3</v>
      </c>
      <c r="OO80" s="34">
        <v>-3.7585680838674307E-3</v>
      </c>
      <c r="OP80" s="34">
        <v>-3.9023160934448242E-3</v>
      </c>
      <c r="OQ80" s="34">
        <v>-4.0574567392468452E-3</v>
      </c>
      <c r="OR80" s="34">
        <v>-4.2153787799179554E-3</v>
      </c>
      <c r="OS80" s="34">
        <v>-4.3427669443190098E-3</v>
      </c>
      <c r="OT80" s="34">
        <v>-4.4712647795677185E-3</v>
      </c>
      <c r="OU80" s="34">
        <v>-4.611501470208168E-3</v>
      </c>
      <c r="OV80" s="34">
        <v>-4.737495444715023E-3</v>
      </c>
      <c r="OW80" s="34">
        <v>-4.843591246753931E-3</v>
      </c>
      <c r="OX80" s="34">
        <v>-4.972746130079031E-3</v>
      </c>
      <c r="OY80" s="34">
        <v>-5.1227542571723461E-3</v>
      </c>
      <c r="OZ80" s="34">
        <v>-5.2577848546206951E-3</v>
      </c>
      <c r="PA80" s="34">
        <v>-5.3932466544210911E-3</v>
      </c>
      <c r="PB80" s="34">
        <v>-5.5041075684130192E-3</v>
      </c>
      <c r="PC80" s="34">
        <v>-5.6062084622681141E-3</v>
      </c>
      <c r="PD80" s="34">
        <v>-5.7244752533733845E-3</v>
      </c>
      <c r="PE80" t="s">
        <v>1300</v>
      </c>
      <c r="PF80" t="s">
        <v>843</v>
      </c>
      <c r="PG80" t="s">
        <v>843</v>
      </c>
      <c r="PH80" t="s">
        <v>843</v>
      </c>
      <c r="PI80" t="s">
        <v>843</v>
      </c>
      <c r="PJ80" t="s">
        <v>1300</v>
      </c>
      <c r="PK80" s="34">
        <v>0.50621074438095093</v>
      </c>
      <c r="PL80" s="34">
        <v>0.50725603103637695</v>
      </c>
      <c r="PM80" s="34">
        <v>0.50766003131866455</v>
      </c>
      <c r="PN80" s="34">
        <v>0.50746268033981323</v>
      </c>
      <c r="PO80" s="34">
        <v>0.50728625059127808</v>
      </c>
      <c r="PP80" s="34">
        <v>0.50710570812225342</v>
      </c>
      <c r="PQ80" s="34">
        <v>0.50690335035324097</v>
      </c>
      <c r="PR80" s="34">
        <v>0.50666642189025879</v>
      </c>
      <c r="PS80" s="34">
        <v>0.5063902735710144</v>
      </c>
      <c r="PT80" s="34">
        <v>0.50607746839523315</v>
      </c>
      <c r="PU80" s="34">
        <v>0.50573676824569702</v>
      </c>
      <c r="PV80" s="34">
        <v>0.5053824782371521</v>
      </c>
      <c r="PW80" s="34">
        <v>0.50502729415893555</v>
      </c>
      <c r="PX80" s="34">
        <v>0.50467997789382935</v>
      </c>
      <c r="PY80" s="34">
        <v>0.50434684753417969</v>
      </c>
      <c r="PZ80" s="34">
        <v>0.50403213500976563</v>
      </c>
      <c r="QA80" s="34">
        <v>0.50373733043670654</v>
      </c>
      <c r="QB80" s="34">
        <v>0.50345665216445923</v>
      </c>
      <c r="QC80" s="34">
        <v>0.50317943096160889</v>
      </c>
      <c r="QD80" s="34">
        <v>0.5028918981552124</v>
      </c>
      <c r="QE80" s="34">
        <v>0.50251370668411255</v>
      </c>
      <c r="QF80" s="34">
        <v>0.50209462642669678</v>
      </c>
      <c r="QG80" s="34">
        <v>0.50176781415939331</v>
      </c>
      <c r="QH80" s="34">
        <v>0.50149446725845337</v>
      </c>
      <c r="QI80" s="34">
        <v>0.50122088193893433</v>
      </c>
      <c r="QJ80" s="34">
        <v>0.50094741582870483</v>
      </c>
      <c r="QK80" s="34">
        <v>0.50067448616027832</v>
      </c>
      <c r="QL80" s="34">
        <v>0.50040233135223389</v>
      </c>
      <c r="QM80" s="34">
        <v>0.50013160705566406</v>
      </c>
      <c r="QN80" s="34">
        <v>0.49986189603805542</v>
      </c>
      <c r="QO80" s="34">
        <v>0.49959319829940796</v>
      </c>
      <c r="QP80" s="34">
        <v>0.49932676553726196</v>
      </c>
      <c r="QQ80" s="34">
        <v>0.49906212091445923</v>
      </c>
      <c r="QR80" s="34">
        <v>0.49879959225654602</v>
      </c>
      <c r="QS80" s="34">
        <v>0.49854010343551636</v>
      </c>
      <c r="QT80" s="34">
        <v>0.49828428030014038</v>
      </c>
      <c r="QU80" s="34">
        <v>0.49803367257118225</v>
      </c>
      <c r="QV80" s="34">
        <v>0.49778798222541809</v>
      </c>
      <c r="QW80" s="34">
        <v>0.49754849076271057</v>
      </c>
      <c r="QX80" s="34">
        <v>0.49731650948524475</v>
      </c>
      <c r="QY80" s="34">
        <v>0.49709215760231018</v>
      </c>
      <c r="QZ80" s="34">
        <v>0.49687671661376953</v>
      </c>
      <c r="RA80" s="34">
        <v>0.49666976928710938</v>
      </c>
      <c r="RB80" s="34">
        <v>0.4964713454246521</v>
      </c>
      <c r="RC80" s="34">
        <v>0.49628305435180664</v>
      </c>
      <c r="RD80" s="34">
        <v>0.49610641598701477</v>
      </c>
      <c r="RE80" s="34">
        <v>0.49594029784202576</v>
      </c>
      <c r="RF80" s="34">
        <v>0.49578374624252319</v>
      </c>
      <c r="RG80" s="34">
        <v>0.49563667178153992</v>
      </c>
      <c r="RH80" s="34">
        <v>0.49549925327301025</v>
      </c>
      <c r="RI80" s="34">
        <v>0.49537169933319092</v>
      </c>
      <c r="RJ80" s="34">
        <v>0.49525436758995056</v>
      </c>
      <c r="RK80" s="34">
        <v>0.49514755606651306</v>
      </c>
      <c r="RL80" s="34">
        <v>0.49505046010017395</v>
      </c>
      <c r="RM80" s="34">
        <v>0.49496150016784668</v>
      </c>
      <c r="RN80" s="34">
        <v>0.49488046765327454</v>
      </c>
      <c r="RO80" s="34">
        <v>0.49480718374252319</v>
      </c>
      <c r="RP80" s="34">
        <v>0.49474242329597473</v>
      </c>
      <c r="RQ80" s="34">
        <v>0.49468651413917542</v>
      </c>
      <c r="RR80" s="34">
        <v>0.49463894963264465</v>
      </c>
      <c r="RS80" s="34">
        <v>0.49459868669509888</v>
      </c>
      <c r="RT80" s="34">
        <v>0.49456697702407837</v>
      </c>
      <c r="RU80" s="34">
        <v>0.49454358220100403</v>
      </c>
      <c r="RV80" s="34">
        <v>0.49452728033065796</v>
      </c>
      <c r="RW80" s="34">
        <v>0.4945199191570282</v>
      </c>
      <c r="RX80" s="34">
        <v>0.49452129006385803</v>
      </c>
      <c r="RY80" s="34">
        <v>0.4945315420627594</v>
      </c>
      <c r="RZ80" s="34">
        <v>0.49455061554908752</v>
      </c>
      <c r="SA80" s="34">
        <v>0.49457749724388123</v>
      </c>
      <c r="SB80" s="34">
        <v>0.4946129322052002</v>
      </c>
      <c r="SC80" s="34">
        <v>0.49465519189834595</v>
      </c>
      <c r="SD80" s="34">
        <v>0.49470522999763489</v>
      </c>
      <c r="SE80" s="34">
        <v>0.49476423859596252</v>
      </c>
      <c r="SF80" s="34">
        <v>0.49483010172843933</v>
      </c>
      <c r="SG80" s="34">
        <v>0.49490043520927429</v>
      </c>
      <c r="SH80" s="34">
        <v>0.49497643113136292</v>
      </c>
      <c r="SI80" s="34">
        <v>0.49505707621574402</v>
      </c>
      <c r="SJ80" s="34">
        <v>0.49514114856719971</v>
      </c>
      <c r="SK80" s="34">
        <v>0.49522861838340759</v>
      </c>
      <c r="SL80" s="34">
        <v>0.49531695246696472</v>
      </c>
      <c r="SM80" s="34">
        <v>0.49540713429450989</v>
      </c>
      <c r="SN80" s="34">
        <v>0.49549919366836548</v>
      </c>
      <c r="SO80" s="34">
        <v>0.49558940529823303</v>
      </c>
      <c r="SP80" s="34">
        <v>0.49567848443984985</v>
      </c>
      <c r="SQ80" s="34">
        <v>0.49576625227928162</v>
      </c>
      <c r="SR80" s="34">
        <v>0.49585160613059998</v>
      </c>
      <c r="SS80" s="34">
        <v>0.49593645334243774</v>
      </c>
      <c r="ST80" s="34">
        <v>0.49602153897285461</v>
      </c>
      <c r="SU80" s="34">
        <v>0.49610555171966553</v>
      </c>
      <c r="SV80" s="34">
        <v>0.49618476629257202</v>
      </c>
      <c r="SW80" s="34">
        <v>0.49625951051712036</v>
      </c>
      <c r="SX80" s="34">
        <v>0.49633076786994934</v>
      </c>
      <c r="SY80" s="34">
        <v>0.49640008807182312</v>
      </c>
      <c r="SZ80" s="34">
        <v>0.49646800756454468</v>
      </c>
      <c r="TA80" s="34">
        <v>0.4965323805809021</v>
      </c>
      <c r="TB80" s="34">
        <v>0.49659198522567749</v>
      </c>
      <c r="TC80" s="34">
        <v>0.49664685130119324</v>
      </c>
      <c r="TD80" s="34">
        <v>0.49669718742370605</v>
      </c>
      <c r="TE80" s="34">
        <v>0.49674317240715027</v>
      </c>
      <c r="TF80" s="34">
        <v>0.49678686261177063</v>
      </c>
      <c r="TG80" s="34">
        <v>0.4968273937702179</v>
      </c>
      <c r="TH80" t="s">
        <v>843</v>
      </c>
      <c r="TI80" t="s">
        <v>843</v>
      </c>
      <c r="TJ80" t="s">
        <v>1300</v>
      </c>
      <c r="TK80" s="34">
        <v>0.60218376716022204</v>
      </c>
      <c r="TL80" s="34">
        <v>0.60473181602183301</v>
      </c>
      <c r="TM80" s="34">
        <v>0.60745760622874001</v>
      </c>
      <c r="TN80" s="34">
        <v>0.61049947913934</v>
      </c>
      <c r="TO80" s="34">
        <v>0.61397335235920003</v>
      </c>
      <c r="TP80" s="34">
        <v>0.61785868447515502</v>
      </c>
      <c r="TQ80" s="34">
        <v>0.62204636969085403</v>
      </c>
      <c r="TR80" s="34">
        <v>0.62638916866956496</v>
      </c>
      <c r="TS80" s="34">
        <v>0.63058848113989907</v>
      </c>
      <c r="TT80" s="34">
        <v>0.63446302837430202</v>
      </c>
      <c r="TU80" s="34">
        <v>0.63790822294544003</v>
      </c>
      <c r="TV80" s="34">
        <v>0.64092326967083191</v>
      </c>
      <c r="TW80" s="34">
        <v>0.64346960499238193</v>
      </c>
      <c r="TX80" s="34">
        <v>0.64542626595061903</v>
      </c>
      <c r="TY80" s="34">
        <v>0.64713451464022698</v>
      </c>
      <c r="TZ80" s="34">
        <v>0.64887978202992302</v>
      </c>
      <c r="UA80" s="34">
        <v>0.65046791566713003</v>
      </c>
      <c r="UB80" s="34">
        <v>0.65176730241177905</v>
      </c>
      <c r="UC80" s="34">
        <v>0.65274623484648497</v>
      </c>
      <c r="UD80" s="34">
        <v>0.65342917459364203</v>
      </c>
      <c r="UE80" s="34">
        <v>0.65411646456275707</v>
      </c>
      <c r="UF80" s="34">
        <v>0.65472259600723104</v>
      </c>
      <c r="UG80" s="34">
        <v>0.65487409586456091</v>
      </c>
      <c r="UH80" s="34">
        <v>0.65497291200521301</v>
      </c>
      <c r="UI80" s="34">
        <v>0.65538878742012197</v>
      </c>
      <c r="UJ80" s="34">
        <v>0.65599146872116609</v>
      </c>
      <c r="UK80" s="34">
        <v>0.65663928986446296</v>
      </c>
      <c r="UL80" s="34">
        <v>0.65723698193773994</v>
      </c>
      <c r="UM80" s="34">
        <v>0.65777951209169605</v>
      </c>
      <c r="UN80" s="34">
        <v>0.65830166755473296</v>
      </c>
      <c r="UO80" s="34">
        <v>0.65883092155003897</v>
      </c>
      <c r="UP80" s="34">
        <v>0.65932485490529602</v>
      </c>
      <c r="UQ80" s="34">
        <v>0.65979724793730299</v>
      </c>
      <c r="UR80" s="34">
        <v>0.66036564710966206</v>
      </c>
      <c r="US80" s="34">
        <v>0.66091704511632698</v>
      </c>
      <c r="UT80" s="34">
        <v>0.66123774670912694</v>
      </c>
      <c r="UU80" s="34">
        <v>0.66134658263217905</v>
      </c>
      <c r="UV80" s="34">
        <v>0.66131972301850994</v>
      </c>
      <c r="UW80" s="34">
        <v>0.6610920565164391</v>
      </c>
      <c r="UX80" s="34">
        <v>0.66069639435098293</v>
      </c>
      <c r="UY80" s="34">
        <v>0.66017108380470901</v>
      </c>
      <c r="UZ80" s="34">
        <v>0.65947757086735803</v>
      </c>
      <c r="VA80" s="34">
        <v>0.65864314287211001</v>
      </c>
      <c r="VB80" s="34">
        <v>0.65769300895018401</v>
      </c>
      <c r="VC80" s="34">
        <v>0.65660275489110509</v>
      </c>
      <c r="VD80" s="34">
        <v>0.65537955543949711</v>
      </c>
      <c r="VE80" s="34">
        <v>0.65409448808920301</v>
      </c>
      <c r="VF80" s="34">
        <v>0.65277917188044099</v>
      </c>
      <c r="VG80" s="34">
        <v>0.65135728537432003</v>
      </c>
      <c r="VH80" s="34">
        <v>0.649837669278027</v>
      </c>
      <c r="VI80" s="34">
        <v>0.64835123232043401</v>
      </c>
      <c r="VJ80" s="34">
        <v>0.64686125309504305</v>
      </c>
      <c r="VK80" s="34">
        <v>0.64530528626087802</v>
      </c>
      <c r="VL80" s="34">
        <v>0.64361858807991201</v>
      </c>
      <c r="VM80" s="34">
        <v>0.64173109360962599</v>
      </c>
      <c r="VN80" s="34">
        <v>0.63970988175149202</v>
      </c>
      <c r="VO80" s="34">
        <v>0.63762012886574093</v>
      </c>
      <c r="VP80" s="34">
        <v>0.63548054454164404</v>
      </c>
      <c r="VQ80" s="34">
        <v>0.633313172793465</v>
      </c>
      <c r="VR80" s="34">
        <v>0.63115111385842004</v>
      </c>
      <c r="VS80" s="34">
        <v>0.62906558082881403</v>
      </c>
      <c r="VT80" s="34">
        <v>0.62704637169265598</v>
      </c>
      <c r="VU80" s="34">
        <v>0.625119497387155</v>
      </c>
      <c r="VV80" s="34">
        <v>0.62338200608424899</v>
      </c>
      <c r="VW80" s="34">
        <v>0.621679427126966</v>
      </c>
      <c r="VX80" s="34">
        <v>0.61983511597178198</v>
      </c>
      <c r="VY80" s="34">
        <v>0.617959223264957</v>
      </c>
      <c r="VZ80" s="34">
        <v>0.61614465038892097</v>
      </c>
      <c r="WA80" s="34">
        <v>0.614382915403061</v>
      </c>
      <c r="WB80" s="34">
        <v>0.61268867486219802</v>
      </c>
      <c r="WC80" s="34">
        <v>0.61105830892843693</v>
      </c>
      <c r="WD80" s="34">
        <v>0.60952676594683197</v>
      </c>
      <c r="WE80" s="34">
        <v>0.60802939863021399</v>
      </c>
      <c r="WF80" s="34">
        <v>0.60632970513791196</v>
      </c>
      <c r="WG80" s="34">
        <v>0.60430763508350405</v>
      </c>
      <c r="WH80" s="34">
        <v>0.60204042669831304</v>
      </c>
      <c r="WI80" s="34">
        <v>0.59968889748633003</v>
      </c>
      <c r="WJ80" s="34">
        <v>0.59731247164286705</v>
      </c>
      <c r="WK80" s="34">
        <v>0.594882533452054</v>
      </c>
      <c r="WL80" s="34">
        <v>0.59243789154159598</v>
      </c>
      <c r="WM80" s="34">
        <v>0.58998971109317599</v>
      </c>
      <c r="WN80" s="34">
        <v>0.58756515064542691</v>
      </c>
      <c r="WO80" s="34">
        <v>0.58516322340590798</v>
      </c>
      <c r="WP80" s="34">
        <v>0.58273527673919301</v>
      </c>
      <c r="WQ80" s="34">
        <v>0.58038154260907604</v>
      </c>
      <c r="WR80" s="34">
        <v>0.57820928898878898</v>
      </c>
      <c r="WS80" s="34">
        <v>0.57617484962929699</v>
      </c>
      <c r="WT80" s="34">
        <v>0.57421473331933692</v>
      </c>
      <c r="WU80" s="34">
        <v>0.57236235189692297</v>
      </c>
      <c r="WV80" s="34">
        <v>0.57059894952360501</v>
      </c>
      <c r="WW80" s="34">
        <v>0.56891930274571501</v>
      </c>
      <c r="WX80" s="34">
        <v>0.56732800353500601</v>
      </c>
      <c r="WY80" s="34">
        <v>0.56579763743203204</v>
      </c>
      <c r="WZ80" s="34">
        <v>0.56430907566556698</v>
      </c>
      <c r="XA80" s="34">
        <v>0.56286610354491595</v>
      </c>
      <c r="XB80" s="34">
        <v>0.56149550281094496</v>
      </c>
      <c r="XC80" s="34">
        <v>0.56015516266857901</v>
      </c>
      <c r="XD80" s="34">
        <v>0.55881797140661493</v>
      </c>
      <c r="XE80" s="34">
        <v>0.55749937208225797</v>
      </c>
      <c r="XF80" s="34">
        <v>0.55617975769018901</v>
      </c>
      <c r="XG80" s="34">
        <v>0.55484189916250604</v>
      </c>
      <c r="XH80" t="s">
        <v>843</v>
      </c>
      <c r="XI80" t="s">
        <v>1300</v>
      </c>
      <c r="XJ80" s="34">
        <v>0.57936503894281899</v>
      </c>
      <c r="XK80" s="34">
        <v>0.58197727672137101</v>
      </c>
      <c r="XL80" s="34">
        <v>0.584978216850494</v>
      </c>
      <c r="XM80" s="34">
        <v>0.58840499819952197</v>
      </c>
      <c r="XN80" s="34">
        <v>0.59215108888772694</v>
      </c>
      <c r="XO80" s="34">
        <v>0.59607891874622498</v>
      </c>
      <c r="XP80" s="34">
        <v>0.60005118390791701</v>
      </c>
      <c r="XQ80" s="34">
        <v>0.60390306274931604</v>
      </c>
      <c r="XR80" s="34">
        <v>0.607342999633254</v>
      </c>
      <c r="XS80" s="34">
        <v>0.61036756504752598</v>
      </c>
      <c r="XT80" s="34">
        <v>0.61296580161839198</v>
      </c>
      <c r="XU80" s="34">
        <v>0.61508569946879599</v>
      </c>
      <c r="XV80" s="34">
        <v>0.61670845012888897</v>
      </c>
      <c r="XW80" s="34">
        <v>0.61772890576211503</v>
      </c>
      <c r="XX80" s="34">
        <v>0.61837763923083899</v>
      </c>
      <c r="XY80" s="34">
        <v>0.61893359416142801</v>
      </c>
      <c r="XZ80" s="34">
        <v>0.61930565979882501</v>
      </c>
      <c r="YA80" s="34">
        <v>0.61938756170141307</v>
      </c>
      <c r="YB80" s="34">
        <v>0.619173899511965</v>
      </c>
      <c r="YC80" s="34">
        <v>0.61869694880458392</v>
      </c>
      <c r="YD80" s="34">
        <v>0.618310096486133</v>
      </c>
      <c r="YE80" s="34">
        <v>0.61796439759815602</v>
      </c>
      <c r="YF80" s="34">
        <v>0.61722775703700306</v>
      </c>
      <c r="YG80" s="34">
        <v>0.61650701084821302</v>
      </c>
      <c r="YH80" s="34">
        <v>0.61622224162827299</v>
      </c>
      <c r="YI80" s="34">
        <v>0.61624741055474308</v>
      </c>
      <c r="YJ80" s="34">
        <v>0.61640175065555802</v>
      </c>
      <c r="YK80" s="34">
        <v>0.61659107270220403</v>
      </c>
      <c r="YL80" s="34">
        <v>0.61686032552707204</v>
      </c>
      <c r="YM80" s="34">
        <v>0.617197015138511</v>
      </c>
      <c r="YN80" s="34">
        <v>0.61752468084039203</v>
      </c>
      <c r="YO80" s="34">
        <v>0.61777302060306194</v>
      </c>
      <c r="YP80" s="34">
        <v>0.61791249498315304</v>
      </c>
      <c r="YQ80" s="34">
        <v>0.61796401909527499</v>
      </c>
      <c r="YR80" s="34">
        <v>0.61787792037264899</v>
      </c>
      <c r="YS80" s="34">
        <v>0.61754484502695595</v>
      </c>
      <c r="YT80" s="34">
        <v>0.616963231676805</v>
      </c>
      <c r="YU80" s="34">
        <v>0.61621632011744398</v>
      </c>
      <c r="YV80" s="34">
        <v>0.61529326569534104</v>
      </c>
      <c r="YW80" s="34">
        <v>0.61418705950604702</v>
      </c>
      <c r="YX80" s="34">
        <v>0.61291899520500603</v>
      </c>
      <c r="YY80" s="34">
        <v>0.61153491198036203</v>
      </c>
      <c r="YZ80" s="34">
        <v>0.61006860148925102</v>
      </c>
      <c r="ZA80" s="34">
        <v>0.60844272114612297</v>
      </c>
      <c r="ZB80" s="34">
        <v>0.60665599127729497</v>
      </c>
      <c r="ZC80" s="34">
        <v>0.60482494735552894</v>
      </c>
      <c r="ZD80" s="34">
        <v>0.60297116113027405</v>
      </c>
      <c r="ZE80" s="34">
        <v>0.60106391792438496</v>
      </c>
      <c r="ZF80" s="34">
        <v>0.59903604830081103</v>
      </c>
      <c r="ZG80" s="34">
        <v>0.59681438795330899</v>
      </c>
      <c r="ZH80" s="34">
        <v>0.59446114541125394</v>
      </c>
      <c r="ZI80" s="34">
        <v>0.592032285514556</v>
      </c>
      <c r="ZJ80" s="34">
        <v>0.589558701582934</v>
      </c>
      <c r="ZK80" s="34">
        <v>0.58704328419934104</v>
      </c>
      <c r="ZL80" s="34">
        <v>0.58449898002036005</v>
      </c>
      <c r="ZM80" s="34">
        <v>0.58202559885454197</v>
      </c>
      <c r="ZN80" s="34">
        <v>0.57965162155475702</v>
      </c>
      <c r="ZO80" s="34">
        <v>0.57740703791504799</v>
      </c>
      <c r="ZP80" s="34">
        <v>0.57538385358553201</v>
      </c>
      <c r="ZQ80" s="34">
        <v>0.57345222427107001</v>
      </c>
      <c r="ZR80" s="34">
        <v>0.57144044490381607</v>
      </c>
      <c r="ZS80" s="34">
        <v>0.56940194870750804</v>
      </c>
      <c r="ZT80" s="34">
        <v>0.567413258603924</v>
      </c>
      <c r="ZU80" s="34">
        <v>0.56548396675138801</v>
      </c>
      <c r="ZV80" s="34">
        <v>0.56361351430155904</v>
      </c>
      <c r="ZW80" s="34">
        <v>0.56181080627359992</v>
      </c>
      <c r="ZX80" s="34">
        <v>0.56014743421184499</v>
      </c>
      <c r="ZY80" s="34">
        <v>0.558535244654352</v>
      </c>
      <c r="ZZ80" s="34">
        <v>0.55670956037621599</v>
      </c>
      <c r="AAA80" s="34">
        <v>0.554559069244137</v>
      </c>
      <c r="AAB80" s="34">
        <v>0.55215927010587995</v>
      </c>
      <c r="AAC80" s="34">
        <v>0.54962327575516901</v>
      </c>
      <c r="AAD80" s="34">
        <v>0.54705391930644098</v>
      </c>
      <c r="AAE80" s="34">
        <v>0.54449196775557807</v>
      </c>
      <c r="AAF80" s="34">
        <v>0.54192288653925003</v>
      </c>
      <c r="AAG80" s="34">
        <v>0.53932854200298297</v>
      </c>
      <c r="AAH80" s="34">
        <v>0.53675825789426401</v>
      </c>
      <c r="AAI80" s="34">
        <v>0.53419748983919702</v>
      </c>
      <c r="AAJ80" s="34">
        <v>0.53156458666319895</v>
      </c>
      <c r="AAK80" s="34">
        <v>0.52897902382828998</v>
      </c>
      <c r="AAL80" s="34">
        <v>0.52656429952730899</v>
      </c>
      <c r="AAM80" s="34">
        <v>0.52429345154569706</v>
      </c>
      <c r="AAN80" s="34">
        <v>0.52208880106580402</v>
      </c>
      <c r="AAO80" s="34">
        <v>0.51998000832624702</v>
      </c>
      <c r="AAP80" s="34">
        <v>0.51799226733591197</v>
      </c>
      <c r="AAQ80" s="34">
        <v>0.51610671053693402</v>
      </c>
      <c r="AAR80" s="34">
        <v>0.51432114812816498</v>
      </c>
      <c r="AAS80" s="34">
        <v>0.51261300632589502</v>
      </c>
      <c r="AAT80" s="34">
        <v>0.51096092692998607</v>
      </c>
      <c r="AAU80" s="34">
        <v>0.50935741167582405</v>
      </c>
      <c r="AAV80" s="34">
        <v>0.50781749368144802</v>
      </c>
      <c r="AAW80" s="34">
        <v>0.50632200256521798</v>
      </c>
      <c r="AAX80" s="34">
        <v>0.50485829996988496</v>
      </c>
      <c r="AAY80" s="34">
        <v>0.50342551729124596</v>
      </c>
      <c r="AAZ80" s="34">
        <v>0.50201399495959698</v>
      </c>
      <c r="ABA80" s="34">
        <v>0.50062183803681504</v>
      </c>
      <c r="ABB80" s="34">
        <v>0.49923585740757603</v>
      </c>
      <c r="ABC80" s="34">
        <v>0.49785122080690597</v>
      </c>
      <c r="ABD80" s="34">
        <v>0.49648266428092497</v>
      </c>
      <c r="ABE80" s="34">
        <v>0.49510637318112205</v>
      </c>
      <c r="ABF80" s="34">
        <v>0.493713449451404</v>
      </c>
      <c r="ABG80" t="s">
        <v>843</v>
      </c>
      <c r="ABH80" t="s">
        <v>843</v>
      </c>
      <c r="ABI80" t="s">
        <v>1300</v>
      </c>
      <c r="ABJ80" s="34">
        <v>0.49785895136299702</v>
      </c>
      <c r="ABK80" s="34">
        <v>0.50094367432516596</v>
      </c>
      <c r="ABL80" s="34">
        <v>0.50412616068877403</v>
      </c>
      <c r="ABM80" s="34">
        <v>0.50759115734207194</v>
      </c>
      <c r="ABN80" s="34">
        <v>0.51131782181097296</v>
      </c>
      <c r="ABO80" s="34">
        <v>0.51516934198443398</v>
      </c>
      <c r="ABP80" s="34">
        <v>0.51918820297090695</v>
      </c>
      <c r="ABQ80" s="34">
        <v>0.52339743460205002</v>
      </c>
      <c r="ABR80" s="34">
        <v>0.52765280917489099</v>
      </c>
      <c r="ABS80" s="34">
        <v>0.53191998889725101</v>
      </c>
      <c r="ABT80" s="34">
        <v>0.53612027920094196</v>
      </c>
      <c r="ABU80" s="34">
        <v>0.54016281934788901</v>
      </c>
      <c r="ABV80" s="34">
        <v>0.54400068986951</v>
      </c>
      <c r="ABW80" s="34">
        <v>0.54760072584060093</v>
      </c>
      <c r="ABX80" s="34">
        <v>0.55105053775414903</v>
      </c>
      <c r="ABY80" s="34">
        <v>0.55427153734559598</v>
      </c>
      <c r="ABZ80" s="34">
        <v>0.557152697271736</v>
      </c>
      <c r="ACA80" s="34">
        <v>0.55963411752374592</v>
      </c>
      <c r="ACB80" s="34">
        <v>0.56157209345141001</v>
      </c>
      <c r="ACC80" s="34">
        <v>0.56321325836775005</v>
      </c>
      <c r="ACD80" s="34">
        <v>0.56506987691032495</v>
      </c>
      <c r="ACE80" s="34">
        <v>0.56700645136859995</v>
      </c>
      <c r="ACF80" s="34">
        <v>0.568510888186747</v>
      </c>
      <c r="ACG80" s="34">
        <v>0.56963978338428001</v>
      </c>
      <c r="ACH80" s="34">
        <v>0.57054940195717097</v>
      </c>
      <c r="ACI80" s="34">
        <v>0.57122532599402598</v>
      </c>
      <c r="ACJ80" s="34">
        <v>0.57163181844041799</v>
      </c>
      <c r="ACK80" s="34">
        <v>0.57189626386888404</v>
      </c>
      <c r="ACL80" s="34">
        <v>0.572370093087752</v>
      </c>
      <c r="ACM80" s="34">
        <v>0.573213161460149</v>
      </c>
      <c r="ACN80" s="34">
        <v>0.57432247055472097</v>
      </c>
      <c r="ACO80" s="34">
        <v>0.57551252787907803</v>
      </c>
      <c r="ACP80" s="34">
        <v>0.57670458673959901</v>
      </c>
      <c r="ACQ80" s="34">
        <v>0.57795181610496105</v>
      </c>
      <c r="ACR80" s="34">
        <v>0.57923635582034505</v>
      </c>
      <c r="ACS80" s="34">
        <v>0.58047218283375601</v>
      </c>
      <c r="ACT80" s="34">
        <v>0.58161170362232095</v>
      </c>
      <c r="ACU80" s="34">
        <v>0.58264203717378105</v>
      </c>
      <c r="ACV80" s="34">
        <v>0.58358264020398398</v>
      </c>
      <c r="ACW80" s="34">
        <v>0.58438036465451804</v>
      </c>
      <c r="ACX80" s="34">
        <v>0.58493359336132</v>
      </c>
      <c r="ACY80" s="34">
        <v>0.58524906301069002</v>
      </c>
      <c r="ACZ80" s="34">
        <v>0.58540236542575097</v>
      </c>
      <c r="ADA80" s="34">
        <v>0.58536273488396506</v>
      </c>
      <c r="ADB80" s="34">
        <v>0.58511883424500499</v>
      </c>
      <c r="ADC80" s="34">
        <v>0.58470112099329907</v>
      </c>
      <c r="ADD80" s="34">
        <v>0.584156013893674</v>
      </c>
      <c r="ADE80" s="34">
        <v>0.58353052205956801</v>
      </c>
      <c r="ADF80" s="34">
        <v>0.58276761338355298</v>
      </c>
      <c r="ADG80" s="34">
        <v>0.581865872938231</v>
      </c>
      <c r="ADH80" s="34">
        <v>0.58093013784487302</v>
      </c>
      <c r="ADI80" s="34">
        <v>0.57995412878233299</v>
      </c>
      <c r="ADJ80" s="34">
        <v>0.57889817402690102</v>
      </c>
      <c r="ADK80" s="34">
        <v>0.57769626356193304</v>
      </c>
      <c r="ADL80" s="34">
        <v>0.57627531306990099</v>
      </c>
      <c r="ADM80" s="34">
        <v>0.57471068012908</v>
      </c>
      <c r="ADN80" s="34">
        <v>0.57307685341022296</v>
      </c>
      <c r="ADO80" s="34">
        <v>0.57138612571853198</v>
      </c>
      <c r="ADP80" s="34">
        <v>0.56963413297903098</v>
      </c>
      <c r="ADQ80" s="34">
        <v>0.56784831556110393</v>
      </c>
      <c r="ADR80" s="34">
        <v>0.56611709186707992</v>
      </c>
      <c r="ADS80" s="34">
        <v>0.56443998240503701</v>
      </c>
      <c r="ADT80" s="34">
        <v>0.56287011696588796</v>
      </c>
      <c r="ADU80" s="34">
        <v>0.56153222990171503</v>
      </c>
      <c r="ADV80" s="34">
        <v>0.56027829253591099</v>
      </c>
      <c r="ADW80" s="34">
        <v>0.55892741368508403</v>
      </c>
      <c r="ADX80" s="34">
        <v>0.55754554622110197</v>
      </c>
      <c r="ADY80" s="34">
        <v>0.55620400392167602</v>
      </c>
      <c r="ADZ80" s="34">
        <v>0.55488643944054206</v>
      </c>
      <c r="AEA80" s="34">
        <v>0.55360011897538097</v>
      </c>
      <c r="AEB80" s="34">
        <v>0.55236659908387797</v>
      </c>
      <c r="AEC80" s="34">
        <v>0.55125721513051307</v>
      </c>
      <c r="AED80" s="34">
        <v>0.55017842195857303</v>
      </c>
      <c r="AEE80" s="34">
        <v>0.54887903965436102</v>
      </c>
      <c r="AEF80" s="34">
        <v>0.54726447954055701</v>
      </c>
      <c r="AEG80" s="34">
        <v>0.54539881976417703</v>
      </c>
      <c r="AEH80" s="34">
        <v>0.54339289677102998</v>
      </c>
      <c r="AEI80" s="34">
        <v>0.54134536194045202</v>
      </c>
      <c r="AEJ80" s="34">
        <v>0.53928811913173802</v>
      </c>
      <c r="AEK80" s="34">
        <v>0.53721360864831302</v>
      </c>
      <c r="AEL80" s="34">
        <v>0.53510489811065598</v>
      </c>
      <c r="AEM80" s="34">
        <v>0.533016326624418</v>
      </c>
      <c r="AEN80" s="34">
        <v>0.53094068210790502</v>
      </c>
      <c r="AEO80" s="34">
        <v>0.52878531281675401</v>
      </c>
      <c r="AEP80" s="34">
        <v>0.52666817735372706</v>
      </c>
      <c r="AEQ80" s="34">
        <v>0.52471858520417802</v>
      </c>
      <c r="AER80" s="34">
        <v>0.52289108866186407</v>
      </c>
      <c r="AES80" s="34">
        <v>0.52111090494196599</v>
      </c>
      <c r="AET80" s="34">
        <v>0.51942473337444706</v>
      </c>
      <c r="AEU80" s="34">
        <v>0.51783693899994698</v>
      </c>
      <c r="AEV80" s="34">
        <v>0.51632828178764301</v>
      </c>
      <c r="AEW80" s="34">
        <v>0.51491398524522902</v>
      </c>
      <c r="AEX80" s="34">
        <v>0.51355897531988193</v>
      </c>
      <c r="AEY80" s="34">
        <v>0.51222962284895701</v>
      </c>
      <c r="AEZ80" s="34">
        <v>0.51094611777583898</v>
      </c>
      <c r="AFA80" s="34">
        <v>0.50973365969158202</v>
      </c>
      <c r="AFB80" s="34">
        <v>0.50855972754998502</v>
      </c>
      <c r="AFC80" s="34">
        <v>0.50741935642361102</v>
      </c>
      <c r="AFD80" s="34">
        <v>0.50630894383198</v>
      </c>
      <c r="AFE80" s="34">
        <v>0.50520290057704498</v>
      </c>
      <c r="AFF80" s="34">
        <v>0.50409799463482008</v>
      </c>
      <c r="AFG80" t="s">
        <v>843</v>
      </c>
      <c r="AFH80" t="s">
        <v>843</v>
      </c>
      <c r="AFI80" s="34">
        <v>0.59444000000000008</v>
      </c>
      <c r="AFJ80" s="34">
        <v>0.59491000000000005</v>
      </c>
      <c r="AFK80" s="34">
        <v>0.59304000000000001</v>
      </c>
      <c r="AFL80" s="34">
        <v>0.60145999999999999</v>
      </c>
      <c r="AFM80" s="34">
        <v>0.60121000000000002</v>
      </c>
      <c r="AFN80" s="34">
        <v>0.60618000000000005</v>
      </c>
      <c r="AFO80" s="34">
        <v>0.58301000000000003</v>
      </c>
      <c r="AFP80" s="34">
        <v>0.59801000000000004</v>
      </c>
      <c r="AFQ80" s="34">
        <v>0.61191000000000006</v>
      </c>
      <c r="AFR80" s="34">
        <v>0.62383</v>
      </c>
      <c r="AFS80" s="34">
        <v>0.62407999999999997</v>
      </c>
      <c r="AFT80" s="34">
        <v>0.62744</v>
      </c>
      <c r="AFU80" s="34">
        <v>0.65444000000000002</v>
      </c>
      <c r="AFV80" s="34">
        <v>0.65914000000000006</v>
      </c>
      <c r="AFW80" s="34">
        <v>0.65839999999999999</v>
      </c>
      <c r="AFX80" s="34">
        <v>0.67522000000000004</v>
      </c>
      <c r="AFY80" s="34">
        <v>0.68584999999999996</v>
      </c>
      <c r="AFZ80" s="34">
        <v>0.63807000000000003</v>
      </c>
      <c r="AGA80" s="34">
        <v>0.67203000000000002</v>
      </c>
      <c r="AGB80" t="s">
        <v>843</v>
      </c>
      <c r="AGC80" t="s">
        <v>843</v>
      </c>
      <c r="AGD80" t="s">
        <v>843</v>
      </c>
      <c r="AGE80" t="s">
        <v>843</v>
      </c>
      <c r="AGF80" s="34">
        <v>5.1854986697435379E-2</v>
      </c>
      <c r="AGG80" t="s">
        <v>843</v>
      </c>
      <c r="AGH80" t="s">
        <v>843</v>
      </c>
      <c r="AGI80" t="s">
        <v>843</v>
      </c>
      <c r="AGJ80" t="s">
        <v>843</v>
      </c>
      <c r="AGK80" t="s">
        <v>843</v>
      </c>
      <c r="AGL80" t="s">
        <v>843</v>
      </c>
      <c r="AGM80" t="s">
        <v>843</v>
      </c>
      <c r="AGN80" t="s">
        <v>843</v>
      </c>
      <c r="AGO80" s="34">
        <v>0.38500000000000001</v>
      </c>
      <c r="AGP80" s="34">
        <v>2021</v>
      </c>
      <c r="AGQ80" t="s">
        <v>832</v>
      </c>
      <c r="AGR80" t="s">
        <v>843</v>
      </c>
      <c r="AGS80" s="34">
        <v>9.0000000000000011E-3</v>
      </c>
      <c r="AGT80" s="34">
        <v>2021</v>
      </c>
      <c r="AGU80" t="s">
        <v>832</v>
      </c>
      <c r="AGV80" t="s">
        <v>843</v>
      </c>
      <c r="AGW80" s="34">
        <v>4.2999999999999997E-2</v>
      </c>
      <c r="AGX80" s="34">
        <v>2021</v>
      </c>
      <c r="AGY80" t="s">
        <v>832</v>
      </c>
      <c r="AGZ80" t="s">
        <v>843</v>
      </c>
      <c r="AHA80" s="34">
        <v>0.23199999999999998</v>
      </c>
      <c r="AHB80" s="34">
        <v>2021</v>
      </c>
      <c r="AHC80" t="s">
        <v>832</v>
      </c>
      <c r="AHD80" t="s">
        <v>843</v>
      </c>
      <c r="AHE80" s="34">
        <v>0.21</v>
      </c>
      <c r="AHF80" s="34">
        <v>2019</v>
      </c>
      <c r="AHG80" t="s">
        <v>832</v>
      </c>
      <c r="AHH80" t="s">
        <v>843</v>
      </c>
      <c r="AHI80" t="s">
        <v>830</v>
      </c>
      <c r="AHJ80" s="34">
        <v>0.24778611958026886</v>
      </c>
      <c r="AHK80" s="34">
        <v>0.24880537390708923</v>
      </c>
      <c r="AHL80" s="34">
        <v>0.24618352949619293</v>
      </c>
      <c r="AHM80" s="34">
        <v>0.2580389678478241</v>
      </c>
      <c r="AHN80" s="34">
        <v>0.2707592248916626</v>
      </c>
      <c r="AHO80" t="s">
        <v>843</v>
      </c>
      <c r="AHP80" s="34"/>
      <c r="AHQ80" s="34"/>
      <c r="AHR80" s="34"/>
      <c r="AHS80" s="34"/>
      <c r="AHT80" s="34"/>
      <c r="AHU80" t="s">
        <v>843</v>
      </c>
      <c r="AHV80" s="34">
        <v>0.24113471806049347</v>
      </c>
      <c r="AHW80" s="34">
        <v>0.24560099840164185</v>
      </c>
      <c r="AHX80" s="34">
        <v>0.24159805476665497</v>
      </c>
      <c r="AHY80" s="34">
        <v>0.24497197568416595</v>
      </c>
      <c r="AHZ80" s="34">
        <v>0.26773858070373535</v>
      </c>
      <c r="AIA80" t="s">
        <v>832</v>
      </c>
      <c r="AIB80" t="s">
        <v>843</v>
      </c>
      <c r="AIC80" s="34">
        <v>0.24113471806049347</v>
      </c>
      <c r="AID80" s="34">
        <v>0.24560099840164185</v>
      </c>
      <c r="AIE80" s="34">
        <v>0.24159805476665497</v>
      </c>
      <c r="AIF80" s="34">
        <v>0.24497200548648834</v>
      </c>
      <c r="AIG80" s="34">
        <v>0.26773861050605774</v>
      </c>
      <c r="AIH80" t="s">
        <v>924</v>
      </c>
      <c r="AII80" t="s">
        <v>843</v>
      </c>
      <c r="AIJ80" s="34">
        <v>0.24876551330089569</v>
      </c>
      <c r="AIK80" s="34">
        <v>0.25058266520500183</v>
      </c>
      <c r="AIL80" s="34">
        <v>0.2422260046005249</v>
      </c>
      <c r="AIM80" s="34">
        <v>0.24137400090694427</v>
      </c>
      <c r="AIN80" s="34">
        <v>0.26004999876022339</v>
      </c>
      <c r="AIO80" t="s">
        <v>1607</v>
      </c>
      <c r="AIP80" s="34">
        <v>0.2845083475112915</v>
      </c>
      <c r="AIQ80" t="s">
        <v>843</v>
      </c>
      <c r="AIR80" s="34">
        <v>0.29746</v>
      </c>
      <c r="AIS80" s="34">
        <v>0.29031000000000001</v>
      </c>
      <c r="AIT80" s="34">
        <v>0.28371999999999997</v>
      </c>
      <c r="AIU80" s="34">
        <v>0.27960000000000002</v>
      </c>
      <c r="AIV80" s="34">
        <v>0.27843000000000001</v>
      </c>
      <c r="AIW80" s="34">
        <v>0.27753</v>
      </c>
      <c r="AIX80" t="s">
        <v>843</v>
      </c>
      <c r="AIY80" s="34">
        <v>4.2480000000000004E-2</v>
      </c>
      <c r="AIZ80" s="34">
        <v>4.9850000000000005E-2</v>
      </c>
      <c r="AJA80" s="34">
        <v>4.9850000000000005E-2</v>
      </c>
      <c r="AJB80" s="34">
        <v>4.9850000000000005E-2</v>
      </c>
      <c r="AJC80" s="34">
        <v>4.9850000000000005E-2</v>
      </c>
      <c r="AJD80" s="34">
        <v>4.9850000000000005E-2</v>
      </c>
      <c r="AJE80" t="s">
        <v>843</v>
      </c>
      <c r="AJF80" s="34">
        <v>4.8170749098062515E-2</v>
      </c>
      <c r="AJG80" s="34">
        <v>5.5850371718406677E-2</v>
      </c>
      <c r="AJH80" s="34">
        <v>5.4733444005250931E-2</v>
      </c>
      <c r="AJI80" s="34">
        <v>5.8767590671777725E-2</v>
      </c>
      <c r="AJJ80" s="34">
        <v>4.9286879599094391E-2</v>
      </c>
      <c r="AJK80" t="s">
        <v>830</v>
      </c>
      <c r="AJL80" t="s">
        <v>843</v>
      </c>
      <c r="AJM80" t="s">
        <v>843</v>
      </c>
      <c r="AJN80" s="34">
        <v>4.7160543501377106E-2</v>
      </c>
      <c r="AJO80" s="34">
        <v>4.546462744474411E-2</v>
      </c>
      <c r="AJP80" s="34">
        <v>5.0319619476795197E-2</v>
      </c>
      <c r="AJQ80" s="34">
        <v>4.2081873863935471E-2</v>
      </c>
      <c r="AJR80" s="34">
        <v>4.7439958900213242E-2</v>
      </c>
      <c r="AJS80" t="s">
        <v>832</v>
      </c>
      <c r="AJT80" t="s">
        <v>843</v>
      </c>
      <c r="AJU80" t="s">
        <v>843</v>
      </c>
      <c r="AJV80" t="s">
        <v>843</v>
      </c>
      <c r="AJW80" s="34">
        <v>3.7354089319705963E-2</v>
      </c>
      <c r="AJX80" s="34">
        <v>4.5416451990604401E-2</v>
      </c>
      <c r="AJY80" s="34">
        <v>4.4814039021730423E-2</v>
      </c>
      <c r="AJZ80" s="34">
        <v>4.9382645636796951E-2</v>
      </c>
      <c r="AKA80" s="34">
        <v>4.0348812937736511E-2</v>
      </c>
      <c r="AKB80" t="s">
        <v>830</v>
      </c>
      <c r="AKC80" t="s">
        <v>843</v>
      </c>
      <c r="AKD80" t="s">
        <v>843</v>
      </c>
      <c r="AKE80" t="s">
        <v>843</v>
      </c>
      <c r="AKF80" s="34">
        <v>3.4946098923683167E-2</v>
      </c>
      <c r="AKG80" s="34">
        <v>3.3628664910793304E-2</v>
      </c>
      <c r="AKH80" s="34">
        <v>3.9038095623254776E-2</v>
      </c>
      <c r="AKI80" s="34">
        <v>3.144533559679985E-2</v>
      </c>
      <c r="AKJ80" s="34">
        <v>3.7510175257921219E-2</v>
      </c>
      <c r="AKK80" t="s">
        <v>832</v>
      </c>
      <c r="AKL80" t="s">
        <v>843</v>
      </c>
      <c r="AKM80" s="34">
        <v>9050</v>
      </c>
      <c r="AKN80" t="s">
        <v>832</v>
      </c>
      <c r="AKO80" t="s">
        <v>843</v>
      </c>
      <c r="AKP80" s="34">
        <v>8618.3798828125</v>
      </c>
      <c r="AKQ80" t="s">
        <v>830</v>
      </c>
      <c r="AKR80" t="s">
        <v>843</v>
      </c>
      <c r="AKS80" s="34">
        <v>8732.0807243474592</v>
      </c>
      <c r="AKT80" t="s">
        <v>832</v>
      </c>
      <c r="AKU80" t="s">
        <v>843</v>
      </c>
      <c r="AKV80" s="34">
        <v>10120.551163296899</v>
      </c>
      <c r="AKW80" t="s">
        <v>832</v>
      </c>
      <c r="AKX80" t="s">
        <v>843</v>
      </c>
      <c r="AKY80" s="34">
        <v>0.21826283633708954</v>
      </c>
      <c r="AKZ80" s="34">
        <v>0.20980678498744965</v>
      </c>
      <c r="ALA80" s="34">
        <v>0.21155552566051483</v>
      </c>
      <c r="ALB80" s="34">
        <v>0.24619320034980774</v>
      </c>
      <c r="ALC80" s="34">
        <v>0.25740012526512146</v>
      </c>
      <c r="ALD80" t="s">
        <v>830</v>
      </c>
      <c r="ALE80" t="s">
        <v>843</v>
      </c>
      <c r="ALF80" t="s">
        <v>843</v>
      </c>
      <c r="ALG80" t="s">
        <v>843</v>
      </c>
      <c r="ALH80" s="34">
        <v>0.21156704425811768</v>
      </c>
      <c r="ALI80" s="34">
        <v>0.2065441906452179</v>
      </c>
      <c r="ALJ80" s="34">
        <v>0.2068244069814682</v>
      </c>
      <c r="ALK80" s="34">
        <v>0.23312835395336151</v>
      </c>
      <c r="ALL80" s="34">
        <v>0.25438258051872253</v>
      </c>
      <c r="ALM80" t="s">
        <v>832</v>
      </c>
    </row>
    <row r="81" spans="1:1001">
      <c r="A81" t="s">
        <v>422</v>
      </c>
      <c r="B81" t="s">
        <v>48</v>
      </c>
      <c r="C81" t="s">
        <v>267</v>
      </c>
      <c r="D81" s="34">
        <v>3.8237404078245163E-2</v>
      </c>
      <c r="E81" t="s">
        <v>432</v>
      </c>
      <c r="F81" s="34">
        <v>4.7322843223810196E-2</v>
      </c>
      <c r="G81" t="s">
        <v>1464</v>
      </c>
      <c r="H81" s="34">
        <v>4.0745001286268234E-2</v>
      </c>
      <c r="I81" t="s">
        <v>1294</v>
      </c>
      <c r="J81" s="34">
        <v>3.9995826780796051E-2</v>
      </c>
      <c r="K81" t="s">
        <v>1521</v>
      </c>
      <c r="L81" s="34"/>
      <c r="M81" t="s">
        <v>432</v>
      </c>
      <c r="N81" s="34">
        <v>0.24064402282238007</v>
      </c>
      <c r="O81" s="34"/>
      <c r="P81" t="s">
        <v>1459</v>
      </c>
      <c r="Q81" s="34"/>
      <c r="R81" t="s">
        <v>1459</v>
      </c>
      <c r="S81" s="34">
        <v>0.24064402282238007</v>
      </c>
      <c r="T81" t="s">
        <v>432</v>
      </c>
      <c r="U81" s="34">
        <v>0.27869719266891479</v>
      </c>
      <c r="V81" t="s">
        <v>432</v>
      </c>
      <c r="W81" t="s">
        <v>843</v>
      </c>
      <c r="X81" t="s">
        <v>1464</v>
      </c>
      <c r="Y81" s="34">
        <v>0.45125383138656616</v>
      </c>
      <c r="Z81" s="34"/>
      <c r="AA81" t="s">
        <v>1459</v>
      </c>
      <c r="AB81" s="34"/>
      <c r="AC81" t="s">
        <v>1459</v>
      </c>
      <c r="AD81" s="34">
        <v>0.24064403772354126</v>
      </c>
      <c r="AE81" t="s">
        <v>1464</v>
      </c>
      <c r="AF81" s="34">
        <v>0.45125383138656616</v>
      </c>
      <c r="AG81" t="s">
        <v>1464</v>
      </c>
      <c r="AH81" t="s">
        <v>843</v>
      </c>
      <c r="AI81" t="s">
        <v>1294</v>
      </c>
      <c r="AJ81" s="34">
        <v>0.66695910692214966</v>
      </c>
      <c r="AK81" s="34"/>
      <c r="AL81" t="s">
        <v>1459</v>
      </c>
      <c r="AM81" s="34"/>
      <c r="AN81" t="s">
        <v>1459</v>
      </c>
      <c r="AO81" s="34">
        <v>0.66695910692214966</v>
      </c>
      <c r="AP81" t="s">
        <v>1294</v>
      </c>
      <c r="AQ81" s="34">
        <v>0.50804102420806885</v>
      </c>
      <c r="AR81" t="s">
        <v>1294</v>
      </c>
      <c r="AS81" t="s">
        <v>843</v>
      </c>
      <c r="AT81" t="s">
        <v>1521</v>
      </c>
      <c r="AU81" s="34">
        <v>0.66695910692214966</v>
      </c>
      <c r="AV81" s="34"/>
      <c r="AW81" t="s">
        <v>1459</v>
      </c>
      <c r="AX81" s="34"/>
      <c r="AY81" t="s">
        <v>1459</v>
      </c>
      <c r="AZ81" s="34">
        <v>0.66695910692214966</v>
      </c>
      <c r="BA81" t="s">
        <v>1521</v>
      </c>
      <c r="BB81" s="34">
        <v>0.50111711025238037</v>
      </c>
      <c r="BC81" t="s">
        <v>1521</v>
      </c>
      <c r="BD81" t="s">
        <v>843</v>
      </c>
      <c r="BE81" s="34">
        <v>0.45204956744968128</v>
      </c>
      <c r="BF81" t="s">
        <v>1594</v>
      </c>
      <c r="BG81" t="s">
        <v>843</v>
      </c>
      <c r="BH81" t="s">
        <v>432</v>
      </c>
      <c r="BI81" s="34">
        <v>4.0380697250366211</v>
      </c>
      <c r="BJ81" t="s">
        <v>819</v>
      </c>
      <c r="BK81" s="34">
        <v>3.4671587944030762</v>
      </c>
      <c r="BL81" t="s">
        <v>1294</v>
      </c>
      <c r="BM81" s="34">
        <v>4.8666305541992188</v>
      </c>
      <c r="BN81" t="s">
        <v>1521</v>
      </c>
      <c r="BO81" s="34">
        <v>6.0019702911376953</v>
      </c>
      <c r="BP81" t="s">
        <v>843</v>
      </c>
      <c r="BQ81" s="34">
        <v>2.8946661949157715</v>
      </c>
      <c r="BR81" t="s">
        <v>830</v>
      </c>
      <c r="BS81" s="34"/>
      <c r="BT81" t="s">
        <v>843</v>
      </c>
      <c r="BU81" s="34">
        <v>3.3518011569976807</v>
      </c>
      <c r="BV81" t="s">
        <v>1557</v>
      </c>
      <c r="BW81" t="s">
        <v>843</v>
      </c>
      <c r="BX81" s="34">
        <v>3.3408687114715576</v>
      </c>
      <c r="BY81" t="s">
        <v>924</v>
      </c>
      <c r="BZ81" t="s">
        <v>843</v>
      </c>
      <c r="CA81" t="s">
        <v>432</v>
      </c>
      <c r="CB81" s="34">
        <v>4.9173538573086262E-3</v>
      </c>
      <c r="CC81" s="34">
        <v>5.9405779466032982E-3</v>
      </c>
      <c r="CD81" s="34">
        <v>9.0048713609576225E-3</v>
      </c>
      <c r="CE81" s="34">
        <v>9.6542546525597572E-3</v>
      </c>
      <c r="CF81" s="34">
        <v>7.2972276248037815E-3</v>
      </c>
      <c r="CG81" t="s">
        <v>843</v>
      </c>
      <c r="CH81" t="s">
        <v>819</v>
      </c>
      <c r="CI81" s="34">
        <v>8.3953635767102242E-3</v>
      </c>
      <c r="CJ81" s="34">
        <v>7.8043290413916111E-3</v>
      </c>
      <c r="CK81" s="34">
        <v>5.9553002938628197E-3</v>
      </c>
      <c r="CL81" s="34">
        <v>3.542021382600069E-3</v>
      </c>
      <c r="CM81" s="34">
        <v>2.3353917058557272E-3</v>
      </c>
      <c r="CN81" t="s">
        <v>843</v>
      </c>
      <c r="CO81" t="s">
        <v>1294</v>
      </c>
      <c r="CP81" s="34">
        <v>7.2203935123980045E-3</v>
      </c>
      <c r="CQ81" s="34">
        <v>5.9361979365348816E-3</v>
      </c>
      <c r="CR81" s="34">
        <v>4.1453302837908268E-3</v>
      </c>
      <c r="CS81" s="34">
        <v>2.3353740107268095E-3</v>
      </c>
      <c r="CT81" s="34">
        <v>2.3353206925094128E-3</v>
      </c>
      <c r="CU81" t="s">
        <v>843</v>
      </c>
      <c r="CV81" t="s">
        <v>1521</v>
      </c>
      <c r="CW81" s="34">
        <v>6.4370911568403244E-3</v>
      </c>
      <c r="CX81" s="34">
        <v>4.7486592084169388E-3</v>
      </c>
      <c r="CY81" s="34">
        <v>2.9386994428932667E-3</v>
      </c>
      <c r="CZ81" s="34">
        <v>2.3353775031864643E-3</v>
      </c>
      <c r="DA81" s="34">
        <v>2.3354121949523687E-3</v>
      </c>
      <c r="DB81" t="s">
        <v>843</v>
      </c>
      <c r="DC81" s="34">
        <v>6.975651741027832</v>
      </c>
      <c r="DD81" s="34">
        <v>7.4790420532226563</v>
      </c>
      <c r="DE81" s="34">
        <v>8.0719881057739258</v>
      </c>
      <c r="DF81" s="34">
        <v>8.6873235702514648</v>
      </c>
      <c r="DG81" s="34">
        <v>8.9477663040161133</v>
      </c>
      <c r="DH81" t="s">
        <v>1464</v>
      </c>
      <c r="DI81" t="s">
        <v>843</v>
      </c>
      <c r="DJ81" s="34">
        <v>7.2776861190795898</v>
      </c>
      <c r="DK81" s="34">
        <v>7.8258543014526367</v>
      </c>
      <c r="DL81" s="34">
        <v>8.4411897659301758</v>
      </c>
      <c r="DM81" s="34">
        <v>8.8790779113769531</v>
      </c>
      <c r="DN81" s="34">
        <v>9.0507974624633789</v>
      </c>
      <c r="DO81" t="s">
        <v>1294</v>
      </c>
      <c r="DP81" t="s">
        <v>843</v>
      </c>
      <c r="DQ81" s="34">
        <v>9.1194858551025391</v>
      </c>
      <c r="DR81" t="s">
        <v>1521</v>
      </c>
      <c r="DS81" t="s">
        <v>843</v>
      </c>
      <c r="DT81" t="s">
        <v>843</v>
      </c>
      <c r="DU81" s="34">
        <v>8.9</v>
      </c>
      <c r="DV81" t="s">
        <v>1461</v>
      </c>
      <c r="DW81" t="s">
        <v>843</v>
      </c>
      <c r="DX81" t="s">
        <v>843</v>
      </c>
      <c r="DY81" t="s">
        <v>432</v>
      </c>
      <c r="DZ81" s="34">
        <v>5.4296078160405159E-3</v>
      </c>
      <c r="EA81" s="34">
        <v>5.5122231133282185E-3</v>
      </c>
      <c r="EB81" s="34">
        <v>7.8557990491390228E-3</v>
      </c>
      <c r="EC81" s="34">
        <v>-1.8196049495600164E-4</v>
      </c>
      <c r="ED81" s="34">
        <v>3.3701024949550629E-4</v>
      </c>
      <c r="EE81" t="s">
        <v>843</v>
      </c>
      <c r="EF81" t="s">
        <v>819</v>
      </c>
      <c r="EG81" s="34">
        <v>-3.5240240395069122E-3</v>
      </c>
      <c r="EH81" s="34">
        <v>-3.7949101533740759E-4</v>
      </c>
      <c r="EI81" s="34">
        <v>7.9436833038926125E-4</v>
      </c>
      <c r="EJ81" s="34">
        <v>9.537198580801487E-3</v>
      </c>
      <c r="EK81" s="34">
        <v>-9.6268905326724052E-3</v>
      </c>
      <c r="EL81" t="s">
        <v>843</v>
      </c>
      <c r="EM81" t="s">
        <v>1294</v>
      </c>
      <c r="EN81" s="34">
        <v>3.0940829310566187E-4</v>
      </c>
      <c r="EO81" s="34">
        <v>4.7120754607021809E-3</v>
      </c>
      <c r="EP81" s="34">
        <v>8.7496247142553329E-3</v>
      </c>
      <c r="EQ81" s="34">
        <v>5.3710723295807838E-3</v>
      </c>
      <c r="ER81" s="34">
        <v>1.1032922193408012E-2</v>
      </c>
      <c r="ES81" t="s">
        <v>843</v>
      </c>
      <c r="ET81" t="s">
        <v>1521</v>
      </c>
      <c r="EU81" s="34">
        <v>2.4176884908229113E-3</v>
      </c>
      <c r="EV81" s="34">
        <v>3.147629089653492E-3</v>
      </c>
      <c r="EW81" s="34">
        <v>4.0598004125058651E-3</v>
      </c>
      <c r="EX81" s="34">
        <v>-9.0886345133185387E-3</v>
      </c>
      <c r="EY81" s="34">
        <v>-6.3721225596964359E-3</v>
      </c>
      <c r="EZ81" t="s">
        <v>843</v>
      </c>
      <c r="FA81" t="s">
        <v>1594</v>
      </c>
      <c r="FB81" s="34">
        <v>-4.772653803229332E-3</v>
      </c>
      <c r="FC81" s="34">
        <v>-1.0604143142700195E-2</v>
      </c>
      <c r="FD81" s="34">
        <v>-1.9094878807663918E-2</v>
      </c>
      <c r="FE81" s="34">
        <v>-2.7252502739429474E-2</v>
      </c>
      <c r="FF81" s="34">
        <v>-5.6848667562007904E-2</v>
      </c>
      <c r="FG81" t="s">
        <v>843</v>
      </c>
      <c r="FH81" s="34"/>
      <c r="FI81" s="34"/>
      <c r="FJ81" s="34"/>
      <c r="FK81" s="34"/>
      <c r="FL81" s="34"/>
      <c r="FM81" t="s">
        <v>843</v>
      </c>
      <c r="FN81" t="s">
        <v>843</v>
      </c>
      <c r="FO81" s="34">
        <v>0.69103999999999999</v>
      </c>
      <c r="FP81" t="s">
        <v>1462</v>
      </c>
      <c r="FQ81" t="s">
        <v>843</v>
      </c>
      <c r="FR81" t="s">
        <v>843</v>
      </c>
      <c r="FS81" s="34">
        <v>0.81267999999999996</v>
      </c>
      <c r="FT81" t="s">
        <v>1462</v>
      </c>
      <c r="FU81" t="s">
        <v>843</v>
      </c>
      <c r="FV81" t="s">
        <v>843</v>
      </c>
      <c r="FW81" s="34">
        <v>0.56918000000000002</v>
      </c>
      <c r="FX81" t="s">
        <v>1462</v>
      </c>
      <c r="FY81" t="s">
        <v>843</v>
      </c>
      <c r="FZ81" s="34">
        <v>9.1054354561492801E-4</v>
      </c>
      <c r="GA81" s="34">
        <v>3.1773187220096588E-3</v>
      </c>
      <c r="GB81" s="34">
        <v>-7.1570365689694881E-3</v>
      </c>
      <c r="GC81" s="34">
        <v>-5.1464620046317577E-3</v>
      </c>
      <c r="GD81" s="34">
        <v>-5.6814478011801839E-4</v>
      </c>
      <c r="GE81" t="s">
        <v>830</v>
      </c>
      <c r="GF81" t="s">
        <v>843</v>
      </c>
      <c r="GG81" s="34">
        <v>8.5342238890007138E-4</v>
      </c>
      <c r="GH81" s="34">
        <v>3.1077107414603233E-3</v>
      </c>
      <c r="GI81" s="34">
        <v>-7.2618643753230572E-3</v>
      </c>
      <c r="GJ81" s="34">
        <v>-5.355319008231163E-3</v>
      </c>
      <c r="GK81" s="34">
        <v>-1.4194493414834142E-3</v>
      </c>
      <c r="GL81" t="s">
        <v>832</v>
      </c>
      <c r="GM81" t="s">
        <v>843</v>
      </c>
      <c r="GN81" s="34">
        <v>0.48003393411636353</v>
      </c>
      <c r="GO81" t="s">
        <v>832</v>
      </c>
      <c r="GP81" t="s">
        <v>843</v>
      </c>
      <c r="GQ81" t="s">
        <v>843</v>
      </c>
      <c r="GR81" s="34">
        <v>1.1132815852761269E-2</v>
      </c>
      <c r="GS81" s="34">
        <v>8.3163278177380562E-3</v>
      </c>
      <c r="GT81" s="34">
        <v>8.1200134009122849E-3</v>
      </c>
      <c r="GU81" s="34">
        <v>9.7952000796794891E-3</v>
      </c>
      <c r="GV81" s="34">
        <v>9.0559478849172592E-3</v>
      </c>
      <c r="GW81" t="s">
        <v>832</v>
      </c>
      <c r="GX81" t="s">
        <v>843</v>
      </c>
      <c r="GY81" t="s">
        <v>843</v>
      </c>
      <c r="GZ81" t="s">
        <v>843</v>
      </c>
      <c r="HA81" t="s">
        <v>843</v>
      </c>
      <c r="HB81" t="s">
        <v>843</v>
      </c>
      <c r="HC81" t="s">
        <v>843</v>
      </c>
      <c r="HD81" t="s">
        <v>843</v>
      </c>
      <c r="HE81" t="s">
        <v>843</v>
      </c>
      <c r="HF81" t="s">
        <v>843</v>
      </c>
      <c r="HG81" t="s">
        <v>843</v>
      </c>
      <c r="HH81" s="34">
        <v>12626507</v>
      </c>
      <c r="HI81" s="34">
        <v>12845521</v>
      </c>
      <c r="HJ81" s="34">
        <v>13070609</v>
      </c>
      <c r="HK81" s="34">
        <v>13301184</v>
      </c>
      <c r="HL81" s="34">
        <v>13534593</v>
      </c>
      <c r="HM81" s="34">
        <v>13770012</v>
      </c>
      <c r="HN81" s="34">
        <v>14009061</v>
      </c>
      <c r="HO81" s="34">
        <v>14251835</v>
      </c>
      <c r="HP81" s="34">
        <v>14496797</v>
      </c>
      <c r="HQ81" s="34">
        <v>14742766</v>
      </c>
      <c r="HR81" s="34">
        <v>14989585</v>
      </c>
      <c r="HS81" s="34">
        <v>15237728</v>
      </c>
      <c r="HT81" s="34">
        <v>15483883</v>
      </c>
      <c r="HU81" s="34">
        <v>15722989</v>
      </c>
      <c r="HV81" s="34">
        <v>15957994</v>
      </c>
      <c r="HW81" s="34">
        <v>16195902</v>
      </c>
      <c r="HX81" s="34">
        <v>16439585</v>
      </c>
      <c r="HY81" s="34">
        <v>16696944</v>
      </c>
      <c r="HZ81" s="34">
        <v>17015672</v>
      </c>
      <c r="IA81" s="34">
        <v>17343740</v>
      </c>
      <c r="IB81" s="34">
        <v>17588595</v>
      </c>
      <c r="IC81" s="34">
        <v>17797737</v>
      </c>
      <c r="ID81" s="34">
        <v>18001000</v>
      </c>
      <c r="IE81" s="34">
        <v>18190484</v>
      </c>
      <c r="IF81" s="34">
        <v>18377367</v>
      </c>
      <c r="IG81" s="34">
        <v>18563370</v>
      </c>
      <c r="IH81" s="34">
        <v>18749869</v>
      </c>
      <c r="II81" s="34">
        <v>18936525</v>
      </c>
      <c r="IJ81" s="34">
        <v>19122047</v>
      </c>
      <c r="IK81" s="34">
        <v>19305626</v>
      </c>
      <c r="IL81" s="34">
        <v>19486952</v>
      </c>
      <c r="IM81" s="34">
        <v>19665584</v>
      </c>
      <c r="IN81" s="34">
        <v>19840908</v>
      </c>
      <c r="IO81" s="34">
        <v>20012290</v>
      </c>
      <c r="IP81" s="34">
        <v>20179297</v>
      </c>
      <c r="IQ81" s="34">
        <v>20342202</v>
      </c>
      <c r="IR81" s="34">
        <v>20500994</v>
      </c>
      <c r="IS81" s="34">
        <v>20655436</v>
      </c>
      <c r="IT81" s="34">
        <v>20805883</v>
      </c>
      <c r="IU81" s="34">
        <v>20952371</v>
      </c>
      <c r="IV81" s="34">
        <v>21094529</v>
      </c>
      <c r="IW81" s="34">
        <v>21232395</v>
      </c>
      <c r="IX81" s="34">
        <v>21366555</v>
      </c>
      <c r="IY81" s="34">
        <v>21496458</v>
      </c>
      <c r="IZ81" s="34">
        <v>21621378</v>
      </c>
      <c r="JA81" s="34">
        <v>21741483</v>
      </c>
      <c r="JB81" s="34">
        <v>21856853</v>
      </c>
      <c r="JC81" s="34">
        <v>21967446</v>
      </c>
      <c r="JD81" s="34">
        <v>22073004</v>
      </c>
      <c r="JE81" s="34">
        <v>22173750</v>
      </c>
      <c r="JF81" s="34">
        <v>22269779</v>
      </c>
      <c r="JG81" s="34">
        <v>22361021</v>
      </c>
      <c r="JH81" s="34">
        <v>22447977</v>
      </c>
      <c r="JI81" s="34">
        <v>22530406</v>
      </c>
      <c r="JJ81" s="34">
        <v>22607976</v>
      </c>
      <c r="JK81" s="34">
        <v>22680631</v>
      </c>
      <c r="JL81" s="34">
        <v>22748299</v>
      </c>
      <c r="JM81" s="34">
        <v>22811195</v>
      </c>
      <c r="JN81" s="34">
        <v>22869268</v>
      </c>
      <c r="JO81" s="34">
        <v>22922614</v>
      </c>
      <c r="JP81" s="34">
        <v>22971569</v>
      </c>
      <c r="JQ81" s="34">
        <v>23016336</v>
      </c>
      <c r="JR81" s="34">
        <v>23056544</v>
      </c>
      <c r="JS81" s="34">
        <v>23091495</v>
      </c>
      <c r="JT81" s="34">
        <v>23121345</v>
      </c>
      <c r="JU81" s="34">
        <v>23145739</v>
      </c>
      <c r="JV81" s="34">
        <v>23164535</v>
      </c>
      <c r="JW81" s="34">
        <v>23178170</v>
      </c>
      <c r="JX81" s="34">
        <v>23186965</v>
      </c>
      <c r="JY81" s="34">
        <v>23190940</v>
      </c>
      <c r="JZ81" s="34">
        <v>23189491</v>
      </c>
      <c r="KA81" s="34">
        <v>23183310</v>
      </c>
      <c r="KB81" s="34">
        <v>23172431</v>
      </c>
      <c r="KC81" s="34">
        <v>23156494</v>
      </c>
      <c r="KD81" s="34">
        <v>23135393</v>
      </c>
      <c r="KE81" s="34">
        <v>23109594</v>
      </c>
      <c r="KF81" s="34">
        <v>23079881</v>
      </c>
      <c r="KG81" s="34">
        <v>23045676</v>
      </c>
      <c r="KH81" s="34">
        <v>23006709</v>
      </c>
      <c r="KI81" s="34">
        <v>22963215</v>
      </c>
      <c r="KJ81" s="34">
        <v>22915904</v>
      </c>
      <c r="KK81" s="34">
        <v>22865215</v>
      </c>
      <c r="KL81" s="34">
        <v>22811089</v>
      </c>
      <c r="KM81" s="34">
        <v>22753258</v>
      </c>
      <c r="KN81" s="34">
        <v>22692210</v>
      </c>
      <c r="KO81" s="34">
        <v>22628477</v>
      </c>
      <c r="KP81" s="34">
        <v>22562110</v>
      </c>
      <c r="KQ81" s="34">
        <v>22493299</v>
      </c>
      <c r="KR81" s="34">
        <v>22421935</v>
      </c>
      <c r="KS81" s="34">
        <v>22348394</v>
      </c>
      <c r="KT81" s="34">
        <v>22273331</v>
      </c>
      <c r="KU81" s="34">
        <v>22197010</v>
      </c>
      <c r="KV81" s="34">
        <v>22119023</v>
      </c>
      <c r="KW81" s="34">
        <v>22039199</v>
      </c>
      <c r="KX81" s="34">
        <v>21958030</v>
      </c>
      <c r="KY81" s="34">
        <v>21875516</v>
      </c>
      <c r="KZ81" s="34">
        <v>21791971</v>
      </c>
      <c r="LA81" s="34">
        <v>21707618</v>
      </c>
      <c r="LB81" s="34">
        <v>21621978</v>
      </c>
      <c r="LC81" s="34">
        <v>21535584</v>
      </c>
      <c r="LD81" s="34">
        <v>21448228</v>
      </c>
      <c r="LE81" t="s">
        <v>843</v>
      </c>
      <c r="LF81" t="s">
        <v>843</v>
      </c>
      <c r="LG81" t="s">
        <v>843</v>
      </c>
      <c r="LH81" s="34">
        <v>1.7130881547927856E-2</v>
      </c>
      <c r="LI81" s="34">
        <v>1.7196856439113617E-2</v>
      </c>
      <c r="LJ81" s="34">
        <v>1.7370931804180145E-2</v>
      </c>
      <c r="LK81" s="34">
        <v>1.7486931756138802E-2</v>
      </c>
      <c r="LL81" s="34">
        <v>1.7395798116922379E-2</v>
      </c>
      <c r="LM81" s="34">
        <v>1.7244331538677216E-2</v>
      </c>
      <c r="LN81" s="34">
        <v>1.7211150377988815E-2</v>
      </c>
      <c r="LO81" s="34">
        <v>1.7181335017085075E-2</v>
      </c>
      <c r="LP81" s="34">
        <v>1.704205758869648E-2</v>
      </c>
      <c r="LQ81" s="34">
        <v>1.6824793070554733E-2</v>
      </c>
      <c r="LR81" s="34">
        <v>1.6603104770183563E-2</v>
      </c>
      <c r="LS81" s="34">
        <v>1.6418831422924995E-2</v>
      </c>
      <c r="LT81" s="34">
        <v>1.6025219112634659E-2</v>
      </c>
      <c r="LU81" s="34">
        <v>1.5324232168495655E-2</v>
      </c>
      <c r="LV81" s="34">
        <v>1.483598630875349E-2</v>
      </c>
      <c r="LW81" s="34">
        <v>1.4798352494835854E-2</v>
      </c>
      <c r="LX81" s="34">
        <v>1.493389904499054E-2</v>
      </c>
      <c r="LY81" s="34">
        <v>1.5533562749624252E-2</v>
      </c>
      <c r="LZ81" s="34">
        <v>1.8909092992544174E-2</v>
      </c>
      <c r="MA81" s="34">
        <v>1.9096832722425461E-2</v>
      </c>
      <c r="MB81" s="34">
        <v>1.4019045978784561E-2</v>
      </c>
      <c r="MC81" s="34">
        <v>1.182063389569521E-2</v>
      </c>
      <c r="MD81" s="34">
        <v>1.1355997063219547E-2</v>
      </c>
      <c r="ME81" s="34">
        <v>1.0471288114786148E-2</v>
      </c>
      <c r="MF81" s="34">
        <v>1.0221253149211407E-2</v>
      </c>
      <c r="MG81" s="34">
        <v>1.0070431046187878E-2</v>
      </c>
      <c r="MH81" s="34">
        <v>9.9964812397956848E-3</v>
      </c>
      <c r="MI81" s="34">
        <v>9.9058309569954872E-3</v>
      </c>
      <c r="MJ81" s="34">
        <v>9.749365970492363E-3</v>
      </c>
      <c r="MK81" s="34">
        <v>9.5545938238501549E-3</v>
      </c>
      <c r="ML81" s="34">
        <v>9.3485573306679726E-3</v>
      </c>
      <c r="MM81" s="34">
        <v>9.1249896213412285E-3</v>
      </c>
      <c r="MN81" s="34">
        <v>8.875763975083828E-3</v>
      </c>
      <c r="MO81" s="34">
        <v>8.6007183417677879E-3</v>
      </c>
      <c r="MP81" s="34">
        <v>8.3105927333235741E-3</v>
      </c>
      <c r="MQ81" s="34">
        <v>8.040466345846653E-3</v>
      </c>
      <c r="MR81" s="34">
        <v>7.7757285907864571E-3</v>
      </c>
      <c r="MS81" s="34">
        <v>7.5051565654575825E-3</v>
      </c>
      <c r="MT81" s="34">
        <v>7.2572538629174232E-3</v>
      </c>
      <c r="MU81" s="34">
        <v>7.0160310715436935E-3</v>
      </c>
      <c r="MV81" s="34">
        <v>6.7619034089148045E-3</v>
      </c>
      <c r="MW81" s="34">
        <v>6.514363456517458E-3</v>
      </c>
      <c r="MX81" s="34">
        <v>6.2987674027681351E-3</v>
      </c>
      <c r="MY81" s="34">
        <v>6.0613281093537807E-3</v>
      </c>
      <c r="MZ81" s="34">
        <v>5.7943700812757015E-3</v>
      </c>
      <c r="NA81" s="34">
        <v>5.539547186344862E-3</v>
      </c>
      <c r="NB81" s="34">
        <v>5.2924160845577717E-3</v>
      </c>
      <c r="NC81" s="34">
        <v>5.0471192225813866E-3</v>
      </c>
      <c r="ND81" s="34">
        <v>4.7936933115124702E-3</v>
      </c>
      <c r="NE81" s="34">
        <v>4.5538335107266903E-3</v>
      </c>
      <c r="NF81" s="34">
        <v>4.3214005418121815E-3</v>
      </c>
      <c r="NG81" s="34">
        <v>4.0887515060603619E-3</v>
      </c>
      <c r="NH81" s="34">
        <v>3.8811897393316031E-3</v>
      </c>
      <c r="NI81" s="34">
        <v>3.6652758717536926E-3</v>
      </c>
      <c r="NJ81" s="34">
        <v>3.4369896166026592E-3</v>
      </c>
      <c r="NK81" s="34">
        <v>3.2085359562188387E-3</v>
      </c>
      <c r="NL81" s="34">
        <v>2.9790729749947786E-3</v>
      </c>
      <c r="NM81" s="34">
        <v>2.7610508259385824E-3</v>
      </c>
      <c r="NN81" s="34">
        <v>2.5425762869417667E-3</v>
      </c>
      <c r="NO81" s="34">
        <v>2.3299336899071932E-3</v>
      </c>
      <c r="NP81" s="34">
        <v>2.1333866752684116E-3</v>
      </c>
      <c r="NQ81" s="34">
        <v>1.9469038816168904E-3</v>
      </c>
      <c r="NR81" s="34">
        <v>1.7454089829698205E-3</v>
      </c>
      <c r="NS81" s="34">
        <v>1.5147342346608639E-3</v>
      </c>
      <c r="NT81" s="34">
        <v>1.2918489519506693E-3</v>
      </c>
      <c r="NU81" s="34">
        <v>1.0544862598180771E-3</v>
      </c>
      <c r="NV81" s="34">
        <v>8.11742153018713E-4</v>
      </c>
      <c r="NW81" s="34">
        <v>5.8844214072450995E-4</v>
      </c>
      <c r="NX81" s="34">
        <v>3.7937989691272378E-4</v>
      </c>
      <c r="NY81" s="34">
        <v>1.7141783609986305E-4</v>
      </c>
      <c r="NZ81" s="34">
        <v>-6.2483246438205242E-5</v>
      </c>
      <c r="OA81" s="34">
        <v>-2.6657868875190616E-4</v>
      </c>
      <c r="OB81" s="34">
        <v>-4.6937013394199312E-4</v>
      </c>
      <c r="OC81" s="34">
        <v>-6.8799353903159499E-4</v>
      </c>
      <c r="OD81" s="34">
        <v>-9.1165007324889302E-4</v>
      </c>
      <c r="OE81" s="34">
        <v>-1.1157534318044782E-3</v>
      </c>
      <c r="OF81" s="34">
        <v>-1.2865703320130706E-3</v>
      </c>
      <c r="OG81" s="34">
        <v>-1.4831259613856673E-3</v>
      </c>
      <c r="OH81" s="34">
        <v>-1.6922906506806612E-3</v>
      </c>
      <c r="OI81" s="34">
        <v>-1.8922812305390835E-3</v>
      </c>
      <c r="OJ81" s="34">
        <v>-2.0624203607439995E-3</v>
      </c>
      <c r="OK81" s="34">
        <v>-2.2144073154777288E-3</v>
      </c>
      <c r="OL81" s="34">
        <v>-2.3699826560914516E-3</v>
      </c>
      <c r="OM81" s="34">
        <v>-2.5384335312992334E-3</v>
      </c>
      <c r="ON81" s="34">
        <v>-2.6866502594202757E-3</v>
      </c>
      <c r="OO81" s="34">
        <v>-2.812536433339119E-3</v>
      </c>
      <c r="OP81" s="34">
        <v>-2.9372067656368017E-3</v>
      </c>
      <c r="OQ81" s="34">
        <v>-3.0545080080628395E-3</v>
      </c>
      <c r="OR81" s="34">
        <v>-3.1777217518538237E-3</v>
      </c>
      <c r="OS81" s="34">
        <v>-3.2852592412382364E-3</v>
      </c>
      <c r="OT81" s="34">
        <v>-3.3644181676208973E-3</v>
      </c>
      <c r="OU81" s="34">
        <v>-3.4324484877288342E-3</v>
      </c>
      <c r="OV81" s="34">
        <v>-3.5195876844227314E-3</v>
      </c>
      <c r="OW81" s="34">
        <v>-3.6153669934719801E-3</v>
      </c>
      <c r="OX81" s="34">
        <v>-3.6897365935146809E-3</v>
      </c>
      <c r="OY81" s="34">
        <v>-3.7648836150765419E-3</v>
      </c>
      <c r="OZ81" s="34">
        <v>-3.826421219855547E-3</v>
      </c>
      <c r="PA81" s="34">
        <v>-3.878340357914567E-3</v>
      </c>
      <c r="PB81" s="34">
        <v>-3.9529614150524139E-3</v>
      </c>
      <c r="PC81" s="34">
        <v>-4.0036607533693314E-3</v>
      </c>
      <c r="PD81" s="34">
        <v>-4.0646055713295937E-3</v>
      </c>
      <c r="PE81" t="s">
        <v>1300</v>
      </c>
      <c r="PF81" t="s">
        <v>843</v>
      </c>
      <c r="PG81" t="s">
        <v>843</v>
      </c>
      <c r="PH81" t="s">
        <v>843</v>
      </c>
      <c r="PI81" t="s">
        <v>843</v>
      </c>
      <c r="PJ81" t="s">
        <v>1300</v>
      </c>
      <c r="PK81" s="34">
        <v>0.50080245733261108</v>
      </c>
      <c r="PL81" s="34">
        <v>0.50076282024383545</v>
      </c>
      <c r="PM81" s="34">
        <v>0.50072747468948364</v>
      </c>
      <c r="PN81" s="34">
        <v>0.50069361925125122</v>
      </c>
      <c r="PO81" s="34">
        <v>0.50065815448760986</v>
      </c>
      <c r="PP81" s="34">
        <v>0.50061690807342529</v>
      </c>
      <c r="PQ81" s="34">
        <v>0.5005652904510498</v>
      </c>
      <c r="PR81" s="34">
        <v>0.50050187110900879</v>
      </c>
      <c r="PS81" s="34">
        <v>0.50042730569839478</v>
      </c>
      <c r="PT81" s="34">
        <v>0.5003473162651062</v>
      </c>
      <c r="PU81" s="34">
        <v>0.50027084350585938</v>
      </c>
      <c r="PV81" s="34">
        <v>0.50020945072174072</v>
      </c>
      <c r="PW81" s="34">
        <v>0.50016891956329346</v>
      </c>
      <c r="PX81" s="34">
        <v>0.50014632940292358</v>
      </c>
      <c r="PY81" s="34">
        <v>0.50013899803161621</v>
      </c>
      <c r="PZ81" s="34">
        <v>0.50014054775238037</v>
      </c>
      <c r="QA81" s="34">
        <v>0.50014191865921021</v>
      </c>
      <c r="QB81" s="34">
        <v>0.5001334547996521</v>
      </c>
      <c r="QC81" s="34">
        <v>0.50010669231414795</v>
      </c>
      <c r="QD81" s="34">
        <v>0.50005173683166504</v>
      </c>
      <c r="QE81" s="34">
        <v>0.499764084815979</v>
      </c>
      <c r="QF81" s="34">
        <v>0.49932387471199036</v>
      </c>
      <c r="QG81" s="34">
        <v>0.49911683797836304</v>
      </c>
      <c r="QH81" s="34">
        <v>0.49908062815666199</v>
      </c>
      <c r="QI81" s="34">
        <v>0.49904265999794006</v>
      </c>
      <c r="QJ81" s="34">
        <v>0.49900379776954651</v>
      </c>
      <c r="QK81" s="34">
        <v>0.49896448850631714</v>
      </c>
      <c r="QL81" s="34">
        <v>0.49892449378967285</v>
      </c>
      <c r="QM81" s="34">
        <v>0.49888399243354797</v>
      </c>
      <c r="QN81" s="34">
        <v>0.49884381890296936</v>
      </c>
      <c r="QO81" s="34">
        <v>0.49880474805831909</v>
      </c>
      <c r="QP81" s="34">
        <v>0.49876692891120911</v>
      </c>
      <c r="QQ81" s="34">
        <v>0.49872985482215881</v>
      </c>
      <c r="QR81" s="34">
        <v>0.49869400262832642</v>
      </c>
      <c r="QS81" s="34">
        <v>0.49865955114364624</v>
      </c>
      <c r="QT81" s="34">
        <v>0.49862700700759888</v>
      </c>
      <c r="QU81" s="34">
        <v>0.49859714508056641</v>
      </c>
      <c r="QV81" s="34">
        <v>0.49856898188591003</v>
      </c>
      <c r="QW81" s="34">
        <v>0.49854308366775513</v>
      </c>
      <c r="QX81" s="34">
        <v>0.49852091073989868</v>
      </c>
      <c r="QY81" s="34">
        <v>0.49850219488143921</v>
      </c>
      <c r="QZ81" s="34">
        <v>0.49848738312721252</v>
      </c>
      <c r="RA81" s="34">
        <v>0.49847781658172607</v>
      </c>
      <c r="RB81" s="34">
        <v>0.49847280979156494</v>
      </c>
      <c r="RC81" s="34">
        <v>0.49847081303596497</v>
      </c>
      <c r="RD81" s="34">
        <v>0.4984728991985321</v>
      </c>
      <c r="RE81" s="34">
        <v>0.49848014116287231</v>
      </c>
      <c r="RF81" s="34">
        <v>0.49849066138267517</v>
      </c>
      <c r="RG81" s="34">
        <v>0.49850496649742126</v>
      </c>
      <c r="RH81" s="34">
        <v>0.498524010181427</v>
      </c>
      <c r="RI81" s="34">
        <v>0.49854689836502075</v>
      </c>
      <c r="RJ81" s="34">
        <v>0.49857321381568909</v>
      </c>
      <c r="RK81" s="34">
        <v>0.49860301613807678</v>
      </c>
      <c r="RL81" s="34">
        <v>0.49863579869270325</v>
      </c>
      <c r="RM81" s="34">
        <v>0.4986707866191864</v>
      </c>
      <c r="RN81" s="34">
        <v>0.49870648980140686</v>
      </c>
      <c r="RO81" s="34">
        <v>0.49874213337898254</v>
      </c>
      <c r="RP81" s="34">
        <v>0.49877825379371643</v>
      </c>
      <c r="RQ81" s="34">
        <v>0.49881505966186523</v>
      </c>
      <c r="RR81" s="34">
        <v>0.4988521933555603</v>
      </c>
      <c r="RS81" s="34">
        <v>0.49888938665390015</v>
      </c>
      <c r="RT81" s="34">
        <v>0.49892553687095642</v>
      </c>
      <c r="RU81" s="34">
        <v>0.49896091222763062</v>
      </c>
      <c r="RV81" s="34">
        <v>0.49899628758430481</v>
      </c>
      <c r="RW81" s="34">
        <v>0.49903064966201782</v>
      </c>
      <c r="RX81" s="34">
        <v>0.49906343221664429</v>
      </c>
      <c r="RY81" s="34">
        <v>0.49909371137619019</v>
      </c>
      <c r="RZ81" s="34">
        <v>0.49912145733833313</v>
      </c>
      <c r="SA81" s="34">
        <v>0.49914884567260742</v>
      </c>
      <c r="SB81" s="34">
        <v>0.49917593598365784</v>
      </c>
      <c r="SC81" s="34">
        <v>0.49920091032981873</v>
      </c>
      <c r="SD81" s="34">
        <v>0.49922400712966919</v>
      </c>
      <c r="SE81" s="34">
        <v>0.49924659729003906</v>
      </c>
      <c r="SF81" s="34">
        <v>0.49926862120628357</v>
      </c>
      <c r="SG81" s="34">
        <v>0.49929007887840271</v>
      </c>
      <c r="SH81" s="34">
        <v>0.49931168556213379</v>
      </c>
      <c r="SI81" s="34">
        <v>0.49933367967605591</v>
      </c>
      <c r="SJ81" s="34">
        <v>0.49935388565063477</v>
      </c>
      <c r="SK81" s="34">
        <v>0.49937349557876587</v>
      </c>
      <c r="SL81" s="34">
        <v>0.49939483404159546</v>
      </c>
      <c r="SM81" s="34">
        <v>0.49941545724868774</v>
      </c>
      <c r="SN81" s="34">
        <v>0.49943679571151733</v>
      </c>
      <c r="SO81" s="34">
        <v>0.49946045875549316</v>
      </c>
      <c r="SP81" s="34">
        <v>0.49948474764823914</v>
      </c>
      <c r="SQ81" s="34">
        <v>0.49951097369194031</v>
      </c>
      <c r="SR81" s="34">
        <v>0.49953818321228027</v>
      </c>
      <c r="SS81" s="34">
        <v>0.49956470727920532</v>
      </c>
      <c r="ST81" s="34">
        <v>0.49959221482276917</v>
      </c>
      <c r="SU81" s="34">
        <v>0.49961990118026733</v>
      </c>
      <c r="SV81" s="34">
        <v>0.49964618682861328</v>
      </c>
      <c r="SW81" s="34">
        <v>0.49967452883720398</v>
      </c>
      <c r="SX81" s="34">
        <v>0.49970510601997375</v>
      </c>
      <c r="SY81" s="34">
        <v>0.4997347891330719</v>
      </c>
      <c r="SZ81" s="34">
        <v>0.49976488947868347</v>
      </c>
      <c r="TA81" s="34">
        <v>0.49979320168495178</v>
      </c>
      <c r="TB81" s="34">
        <v>0.49982011318206787</v>
      </c>
      <c r="TC81" s="34">
        <v>0.49984872341156006</v>
      </c>
      <c r="TD81" s="34">
        <v>0.49987640976905823</v>
      </c>
      <c r="TE81" s="34">
        <v>0.49990236759185791</v>
      </c>
      <c r="TF81" s="34">
        <v>0.49992793798446655</v>
      </c>
      <c r="TG81" s="34">
        <v>0.49995070695877075</v>
      </c>
      <c r="TH81" t="s">
        <v>843</v>
      </c>
      <c r="TI81" t="s">
        <v>843</v>
      </c>
      <c r="TJ81" t="s">
        <v>1300</v>
      </c>
      <c r="TK81" s="34">
        <v>0.59722114754302202</v>
      </c>
      <c r="TL81" s="34">
        <v>0.60033536203007998</v>
      </c>
      <c r="TM81" s="34">
        <v>0.60366466488534198</v>
      </c>
      <c r="TN81" s="34">
        <v>0.60711025397775698</v>
      </c>
      <c r="TO81" s="34">
        <v>0.61057335121098</v>
      </c>
      <c r="TP81" s="34">
        <v>0.61400435286491895</v>
      </c>
      <c r="TQ81" s="34">
        <v>0.61739667571592904</v>
      </c>
      <c r="TR81" s="34">
        <v>0.62067770147922408</v>
      </c>
      <c r="TS81" s="34">
        <v>0.62379082772560002</v>
      </c>
      <c r="TT81" s="34">
        <v>0.62675250356683399</v>
      </c>
      <c r="TU81" s="34">
        <v>0.62957251219521704</v>
      </c>
      <c r="TV81" s="34">
        <v>0.63224901376373199</v>
      </c>
      <c r="TW81" s="34">
        <v>0.63487827956333698</v>
      </c>
      <c r="TX81" s="34">
        <v>0.63755973378981101</v>
      </c>
      <c r="TY81" s="34">
        <v>0.64032778806659496</v>
      </c>
      <c r="TZ81" s="34">
        <v>0.64323113958086398</v>
      </c>
      <c r="UA81" s="34">
        <v>0.64627163641904606</v>
      </c>
      <c r="UB81" s="34">
        <v>0.649388744431316</v>
      </c>
      <c r="UC81" s="34">
        <v>0.65307196368947307</v>
      </c>
      <c r="UD81" s="34">
        <v>0.65662992363152595</v>
      </c>
      <c r="UE81" s="34">
        <v>0.65965872601936892</v>
      </c>
      <c r="UF81" s="34">
        <v>0.66260283540542309</v>
      </c>
      <c r="UG81" s="34">
        <v>0.664784761957669</v>
      </c>
      <c r="UH81" s="34">
        <v>0.66637383040495191</v>
      </c>
      <c r="UI81" s="34">
        <v>0.66796341575927098</v>
      </c>
      <c r="UJ81" s="34">
        <v>0.66958935796679198</v>
      </c>
      <c r="UK81" s="34">
        <v>0.67122454752149296</v>
      </c>
      <c r="UL81" s="34">
        <v>0.67267634901334805</v>
      </c>
      <c r="UM81" s="34">
        <v>0.67366597833380493</v>
      </c>
      <c r="UN81" s="34">
        <v>0.67414577299524592</v>
      </c>
      <c r="UO81" s="34">
        <v>0.67422924837091003</v>
      </c>
      <c r="UP81" s="34">
        <v>0.67404227609004597</v>
      </c>
      <c r="UQ81" s="34">
        <v>0.67374226708128104</v>
      </c>
      <c r="UR81" s="34">
        <v>0.67339542351225201</v>
      </c>
      <c r="US81" s="34">
        <v>0.67296363198381004</v>
      </c>
      <c r="UT81" s="34">
        <v>0.67243787078704698</v>
      </c>
      <c r="UU81" s="34">
        <v>0.67183878986550594</v>
      </c>
      <c r="UV81" s="34">
        <v>0.67116411873368309</v>
      </c>
      <c r="UW81" s="34">
        <v>0.67040971848179398</v>
      </c>
      <c r="UX81" s="34">
        <v>0.669552473788109</v>
      </c>
      <c r="UY81" s="34">
        <v>0.66856630618693402</v>
      </c>
      <c r="UZ81" s="34">
        <v>0.66747378239713395</v>
      </c>
      <c r="VA81" s="34">
        <v>0.66624943360664801</v>
      </c>
      <c r="VB81" s="34">
        <v>0.66489023447490792</v>
      </c>
      <c r="VC81" s="34">
        <v>0.66340538832896301</v>
      </c>
      <c r="VD81" s="34">
        <v>0.66177981829068799</v>
      </c>
      <c r="VE81" s="34">
        <v>0.65999846043706401</v>
      </c>
      <c r="VF81" s="34">
        <v>0.65804768565267002</v>
      </c>
      <c r="VG81" s="34">
        <v>0.65591910371601403</v>
      </c>
      <c r="VH81" s="34">
        <v>0.653595723465906</v>
      </c>
      <c r="VI81" s="34">
        <v>0.65110381203154299</v>
      </c>
      <c r="VJ81" s="34">
        <v>0.6484558408926</v>
      </c>
      <c r="VK81" s="34">
        <v>0.64565841825431303</v>
      </c>
      <c r="VL81" s="34">
        <v>0.64277161716482201</v>
      </c>
      <c r="VM81" s="34">
        <v>0.63982119938160797</v>
      </c>
      <c r="VN81" s="34">
        <v>0.63681030302904706</v>
      </c>
      <c r="VO81" s="34">
        <v>0.63375452819571299</v>
      </c>
      <c r="VP81" s="34">
        <v>0.63068990905561895</v>
      </c>
      <c r="VQ81" s="34">
        <v>0.62760741560229594</v>
      </c>
      <c r="VR81" s="34">
        <v>0.624467204646311</v>
      </c>
      <c r="VS81" s="34">
        <v>0.62128642584230998</v>
      </c>
      <c r="VT81" s="34">
        <v>0.61808662768913403</v>
      </c>
      <c r="VU81" s="34">
        <v>0.61489851612413093</v>
      </c>
      <c r="VV81" s="34">
        <v>0.61174254009414597</v>
      </c>
      <c r="VW81" s="34">
        <v>0.60864995094359797</v>
      </c>
      <c r="VX81" s="34">
        <v>0.60568498158559503</v>
      </c>
      <c r="VY81" s="34">
        <v>0.60286730562187596</v>
      </c>
      <c r="VZ81" s="34">
        <v>0.60019697413557704</v>
      </c>
      <c r="WA81" s="34">
        <v>0.59764354670824804</v>
      </c>
      <c r="WB81" s="34">
        <v>0.59518334735856593</v>
      </c>
      <c r="WC81" s="34">
        <v>0.59280859161591803</v>
      </c>
      <c r="WD81" s="34">
        <v>0.59045703568644792</v>
      </c>
      <c r="WE81" s="34">
        <v>0.58809495240065801</v>
      </c>
      <c r="WF81" s="34">
        <v>0.58570489988683105</v>
      </c>
      <c r="WG81" s="34">
        <v>0.58327724142664794</v>
      </c>
      <c r="WH81" s="34">
        <v>0.580811501924266</v>
      </c>
      <c r="WI81" s="34">
        <v>0.57828391749506802</v>
      </c>
      <c r="WJ81" s="34">
        <v>0.57583350993913096</v>
      </c>
      <c r="WK81" s="34">
        <v>0.57366898007161704</v>
      </c>
      <c r="WL81" s="34">
        <v>0.57183179707196896</v>
      </c>
      <c r="WM81" s="34">
        <v>0.57021188363792907</v>
      </c>
      <c r="WN81" s="34">
        <v>0.56873255797654698</v>
      </c>
      <c r="WO81" s="34">
        <v>0.56730825082485092</v>
      </c>
      <c r="WP81" s="34">
        <v>0.56590923009994398</v>
      </c>
      <c r="WQ81" s="34">
        <v>0.56456314744134706</v>
      </c>
      <c r="WR81" s="34">
        <v>0.56324649164958107</v>
      </c>
      <c r="WS81" s="34">
        <v>0.56198442876131705</v>
      </c>
      <c r="WT81" s="34">
        <v>0.56075802842437705</v>
      </c>
      <c r="WU81" s="34">
        <v>0.55952583931761501</v>
      </c>
      <c r="WV81" s="34">
        <v>0.55829362951091699</v>
      </c>
      <c r="WW81" s="34">
        <v>0.55708917090128995</v>
      </c>
      <c r="WX81" s="34">
        <v>0.55590186596982794</v>
      </c>
      <c r="WY81" s="34">
        <v>0.55470840642464203</v>
      </c>
      <c r="WZ81" s="34">
        <v>0.55350013960352795</v>
      </c>
      <c r="XA81" s="34">
        <v>0.55226901047134003</v>
      </c>
      <c r="XB81" s="34">
        <v>0.55103848867012994</v>
      </c>
      <c r="XC81" s="34">
        <v>0.54982411756549898</v>
      </c>
      <c r="XD81" s="34">
        <v>0.54863075139406703</v>
      </c>
      <c r="XE81" s="34">
        <v>0.54746266848164093</v>
      </c>
      <c r="XF81" s="34">
        <v>0.546326594772786</v>
      </c>
      <c r="XG81" s="34">
        <v>0.54522860816287499</v>
      </c>
      <c r="XH81" t="s">
        <v>843</v>
      </c>
      <c r="XI81" t="s">
        <v>1300</v>
      </c>
      <c r="XJ81" s="34">
        <v>0.57527481670108793</v>
      </c>
      <c r="XK81" s="34">
        <v>0.57799259368304301</v>
      </c>
      <c r="XL81" s="34">
        <v>0.58088049228924599</v>
      </c>
      <c r="XM81" s="34">
        <v>0.583846461192986</v>
      </c>
      <c r="XN81" s="34">
        <v>0.58682202659592397</v>
      </c>
      <c r="XO81" s="34">
        <v>0.58978182407472901</v>
      </c>
      <c r="XP81" s="34">
        <v>0.59273342471942203</v>
      </c>
      <c r="XQ81" s="34">
        <v>0.59555679687714602</v>
      </c>
      <c r="XR81" s="34">
        <v>0.59803055116244008</v>
      </c>
      <c r="XS81" s="34">
        <v>0.60013141360311895</v>
      </c>
      <c r="XT81" s="34">
        <v>0.60200734036308101</v>
      </c>
      <c r="XU81" s="34">
        <v>0.603720449662837</v>
      </c>
      <c r="XV81" s="34">
        <v>0.605399143096083</v>
      </c>
      <c r="XW81" s="34">
        <v>0.60727633889216792</v>
      </c>
      <c r="XX81" s="34">
        <v>0.609423183139435</v>
      </c>
      <c r="XY81" s="34">
        <v>0.61177071212211598</v>
      </c>
      <c r="XZ81" s="34">
        <v>0.61425826746843104</v>
      </c>
      <c r="YA81" s="34">
        <v>0.61684419615948893</v>
      </c>
      <c r="YB81" s="34">
        <v>0.62009565711232706</v>
      </c>
      <c r="YC81" s="34">
        <v>0.62324545849841295</v>
      </c>
      <c r="YD81" s="34">
        <v>0.62589565494299992</v>
      </c>
      <c r="YE81" s="34">
        <v>0.62845947774146804</v>
      </c>
      <c r="YF81" s="34">
        <v>0.63002052663740893</v>
      </c>
      <c r="YG81" s="34">
        <v>0.63081150012281095</v>
      </c>
      <c r="YH81" s="34">
        <v>0.63156358665426804</v>
      </c>
      <c r="YI81" s="34">
        <v>0.63233545417669301</v>
      </c>
      <c r="YJ81" s="34">
        <v>0.63316441392642298</v>
      </c>
      <c r="YK81" s="34">
        <v>0.633866588510828</v>
      </c>
      <c r="YL81" s="34">
        <v>0.63412572932176092</v>
      </c>
      <c r="YM81" s="34">
        <v>0.63389390652512601</v>
      </c>
      <c r="YN81" s="34">
        <v>0.63330432588944607</v>
      </c>
      <c r="YO81" s="34">
        <v>0.63247211473607901</v>
      </c>
      <c r="YP81" s="34">
        <v>0.63152799336421506</v>
      </c>
      <c r="YQ81" s="34">
        <v>0.63053681013017504</v>
      </c>
      <c r="YR81" s="34">
        <v>0.62946070420589995</v>
      </c>
      <c r="YS81" s="34">
        <v>0.62825956599978705</v>
      </c>
      <c r="YT81" s="34">
        <v>0.62692589442248492</v>
      </c>
      <c r="YU81" s="34">
        <v>0.62547239380471098</v>
      </c>
      <c r="YV81" s="34">
        <v>0.623892587882654</v>
      </c>
      <c r="YW81" s="34">
        <v>0.62214108422720005</v>
      </c>
      <c r="YX81" s="34">
        <v>0.62019444994942707</v>
      </c>
      <c r="YY81" s="34">
        <v>0.61808528901237902</v>
      </c>
      <c r="YZ81" s="34">
        <v>0.61580056738672706</v>
      </c>
      <c r="ZA81" s="34">
        <v>0.61335158099069198</v>
      </c>
      <c r="ZB81" s="34">
        <v>0.61076688519189504</v>
      </c>
      <c r="ZC81" s="34">
        <v>0.60805353967681197</v>
      </c>
      <c r="ZD81" s="34">
        <v>0.60520456913912901</v>
      </c>
      <c r="ZE81" s="34">
        <v>0.60222984046484096</v>
      </c>
      <c r="ZF81" s="34">
        <v>0.59914882904021605</v>
      </c>
      <c r="ZG81" s="34">
        <v>0.59595299405934998</v>
      </c>
      <c r="ZH81" s="34">
        <v>0.59267227124256605</v>
      </c>
      <c r="ZI81" s="34">
        <v>0.58932012564810599</v>
      </c>
      <c r="ZJ81" s="34">
        <v>0.58589534785017294</v>
      </c>
      <c r="ZK81" s="34">
        <v>0.58244261110962692</v>
      </c>
      <c r="ZL81" s="34">
        <v>0.57896776294719499</v>
      </c>
      <c r="ZM81" s="34">
        <v>0.57547664789396702</v>
      </c>
      <c r="ZN81" s="34">
        <v>0.57200100983374602</v>
      </c>
      <c r="ZO81" s="34">
        <v>0.568584065850123</v>
      </c>
      <c r="ZP81" s="34">
        <v>0.565214646021581</v>
      </c>
      <c r="ZQ81" s="34">
        <v>0.56188734491870496</v>
      </c>
      <c r="ZR81" s="34">
        <v>0.55865489640694499</v>
      </c>
      <c r="ZS81" s="34">
        <v>0.55553112363323198</v>
      </c>
      <c r="ZT81" s="34">
        <v>0.55251254150421403</v>
      </c>
      <c r="ZU81" s="34">
        <v>0.54959396413255102</v>
      </c>
      <c r="ZV81" s="34">
        <v>0.54676951102974303</v>
      </c>
      <c r="ZW81" s="34">
        <v>0.54403045847877207</v>
      </c>
      <c r="ZX81" s="34">
        <v>0.54133572163947397</v>
      </c>
      <c r="ZY81" s="34">
        <v>0.53864619165361194</v>
      </c>
      <c r="ZZ81" s="34">
        <v>0.53591979372893295</v>
      </c>
      <c r="AAA81" s="34">
        <v>0.53312997517845295</v>
      </c>
      <c r="AAB81" s="34">
        <v>0.53028145378438896</v>
      </c>
      <c r="AAC81" s="34">
        <v>0.52734238553511092</v>
      </c>
      <c r="AAD81" s="34">
        <v>0.52446954045370697</v>
      </c>
      <c r="AAE81" s="34">
        <v>0.52190009852095898</v>
      </c>
      <c r="AAF81" s="34">
        <v>0.519677761262198</v>
      </c>
      <c r="AAG81" s="34">
        <v>0.51773140194500999</v>
      </c>
      <c r="AAH81" s="34">
        <v>0.51599198020128401</v>
      </c>
      <c r="AAI81" s="34">
        <v>0.51434729013807201</v>
      </c>
      <c r="AAJ81" s="34">
        <v>0.51272271302954997</v>
      </c>
      <c r="AAK81" s="34">
        <v>0.51116187345717901</v>
      </c>
      <c r="AAL81" s="34">
        <v>0.509648048570287</v>
      </c>
      <c r="AAM81" s="34">
        <v>0.50816348089962193</v>
      </c>
      <c r="AAN81" s="34">
        <v>0.50671734698856297</v>
      </c>
      <c r="AAO81" s="34">
        <v>0.50530889894298003</v>
      </c>
      <c r="AAP81" s="34">
        <v>0.50394368816435198</v>
      </c>
      <c r="AAQ81" s="34">
        <v>0.502606262511751</v>
      </c>
      <c r="AAR81" s="34">
        <v>0.50129467057823907</v>
      </c>
      <c r="AAS81" s="34">
        <v>0.50000457914154806</v>
      </c>
      <c r="AAT81" s="34">
        <v>0.49872223338440697</v>
      </c>
      <c r="AAU81" s="34">
        <v>0.49743077735250202</v>
      </c>
      <c r="AAV81" s="34">
        <v>0.49613834140928503</v>
      </c>
      <c r="AAW81" s="34">
        <v>0.49487607778876702</v>
      </c>
      <c r="AAX81" s="34">
        <v>0.49363617913865399</v>
      </c>
      <c r="AAY81" s="34">
        <v>0.49242065257406503</v>
      </c>
      <c r="AAZ81" s="34">
        <v>0.49124051656728801</v>
      </c>
      <c r="ABA81" s="34">
        <v>0.49010296465927899</v>
      </c>
      <c r="ABB81" s="34">
        <v>0.48901009254715705</v>
      </c>
      <c r="ABC81" s="34">
        <v>0.48795486192807702</v>
      </c>
      <c r="ABD81" s="34">
        <v>0.48689945218932901</v>
      </c>
      <c r="ABE81" s="34">
        <v>0.48583180947941301</v>
      </c>
      <c r="ABF81" s="34">
        <v>0.484786249008543</v>
      </c>
      <c r="ABG81" t="s">
        <v>843</v>
      </c>
      <c r="ABH81" t="s">
        <v>843</v>
      </c>
      <c r="ABI81" t="s">
        <v>1300</v>
      </c>
      <c r="ABJ81" s="34">
        <v>0.49289435312553204</v>
      </c>
      <c r="ABK81" s="34">
        <v>0.49615546928769999</v>
      </c>
      <c r="ABL81" s="34">
        <v>0.49968564967728901</v>
      </c>
      <c r="ABM81" s="34">
        <v>0.50343805846765</v>
      </c>
      <c r="ABN81" s="34">
        <v>0.50732668900079603</v>
      </c>
      <c r="ABO81" s="34">
        <v>0.51130182425773596</v>
      </c>
      <c r="ABP81" s="34">
        <v>0.515354972208524</v>
      </c>
      <c r="ABQ81" s="34">
        <v>0.51939622092887605</v>
      </c>
      <c r="ABR81" s="34">
        <v>0.52333653427029392</v>
      </c>
      <c r="ABS81" s="34">
        <v>0.52714975602271597</v>
      </c>
      <c r="ABT81" s="34">
        <v>0.53083559248519596</v>
      </c>
      <c r="ABU81" s="34">
        <v>0.53440470259083295</v>
      </c>
      <c r="ABV81" s="34">
        <v>0.53792527365390197</v>
      </c>
      <c r="ABW81" s="34">
        <v>0.54144623705307404</v>
      </c>
      <c r="ABX81" s="34">
        <v>0.54504381941740299</v>
      </c>
      <c r="ABY81" s="34">
        <v>0.54883259975270304</v>
      </c>
      <c r="ABZ81" s="34">
        <v>0.55282618143949502</v>
      </c>
      <c r="ACA81" s="34">
        <v>0.55695365571088895</v>
      </c>
      <c r="ACB81" s="34">
        <v>0.561670810346803</v>
      </c>
      <c r="ACC81" s="34">
        <v>0.56638286879349897</v>
      </c>
      <c r="ACD81" s="34">
        <v>0.57056946360498206</v>
      </c>
      <c r="ACE81" s="34">
        <v>0.57452717162861799</v>
      </c>
      <c r="ACF81" s="34">
        <v>0.57772751513804799</v>
      </c>
      <c r="ACG81" s="34">
        <v>0.58025481894819297</v>
      </c>
      <c r="ACH81" s="34">
        <v>0.58254179128440398</v>
      </c>
      <c r="ACI81" s="34">
        <v>0.58464290158521903</v>
      </c>
      <c r="ACJ81" s="34">
        <v>0.58657987388018196</v>
      </c>
      <c r="ACK81" s="34">
        <v>0.58841714622931096</v>
      </c>
      <c r="ACL81" s="34">
        <v>0.59020652966703802</v>
      </c>
      <c r="ACM81" s="34">
        <v>0.59195947357626499</v>
      </c>
      <c r="ACN81" s="34">
        <v>0.59368522588858397</v>
      </c>
      <c r="ACO81" s="34">
        <v>0.59543967776395601</v>
      </c>
      <c r="ACP81" s="34">
        <v>0.59706069392239203</v>
      </c>
      <c r="ACQ81" s="34">
        <v>0.59826544088657496</v>
      </c>
      <c r="ACR81" s="34">
        <v>0.59902718613041894</v>
      </c>
      <c r="ACS81" s="34">
        <v>0.59945968484631107</v>
      </c>
      <c r="ACT81" s="34">
        <v>0.59966072864564501</v>
      </c>
      <c r="ACU81" s="34">
        <v>0.59974587319289696</v>
      </c>
      <c r="ACV81" s="34">
        <v>0.59975033023711799</v>
      </c>
      <c r="ACW81" s="34">
        <v>0.59962482526738403</v>
      </c>
      <c r="ACX81" s="34">
        <v>0.59935025331331804</v>
      </c>
      <c r="ACY81" s="34">
        <v>0.59891981097751801</v>
      </c>
      <c r="ACZ81" s="34">
        <v>0.59832741875497897</v>
      </c>
      <c r="ADA81" s="34">
        <v>0.59760035816133095</v>
      </c>
      <c r="ADB81" s="34">
        <v>0.59672020912080104</v>
      </c>
      <c r="ADC81" s="34">
        <v>0.59564994725405906</v>
      </c>
      <c r="ADD81" s="34">
        <v>0.59442017097384003</v>
      </c>
      <c r="ADE81" s="34">
        <v>0.59303500734678005</v>
      </c>
      <c r="ADF81" s="34">
        <v>0.591496789471882</v>
      </c>
      <c r="ADG81" s="34">
        <v>0.58980723626343701</v>
      </c>
      <c r="ADH81" s="34">
        <v>0.58797536787410398</v>
      </c>
      <c r="ADI81" s="34">
        <v>0.58599838562831297</v>
      </c>
      <c r="ADJ81" s="34">
        <v>0.58387146832588699</v>
      </c>
      <c r="ADK81" s="34">
        <v>0.58161328739482099</v>
      </c>
      <c r="ADL81" s="34">
        <v>0.57922972802230799</v>
      </c>
      <c r="ADM81" s="34">
        <v>0.57675366262958006</v>
      </c>
      <c r="ADN81" s="34">
        <v>0.57419893241248499</v>
      </c>
      <c r="ADO81" s="34">
        <v>0.57157064765787202</v>
      </c>
      <c r="ADP81" s="34">
        <v>0.56890744013084604</v>
      </c>
      <c r="ADQ81" s="34">
        <v>0.566206398489143</v>
      </c>
      <c r="ADR81" s="34">
        <v>0.56346388442165196</v>
      </c>
      <c r="ADS81" s="34">
        <v>0.56070442749879901</v>
      </c>
      <c r="ADT81" s="34">
        <v>0.55798658380920896</v>
      </c>
      <c r="ADU81" s="34">
        <v>0.55531507499438804</v>
      </c>
      <c r="ADV81" s="34">
        <v>0.55268209959239001</v>
      </c>
      <c r="ADW81" s="34">
        <v>0.55015655365335303</v>
      </c>
      <c r="ADX81" s="34">
        <v>0.547760521585271</v>
      </c>
      <c r="ADY81" s="34">
        <v>0.54547119121138599</v>
      </c>
      <c r="ADZ81" s="34">
        <v>0.54326027576269698</v>
      </c>
      <c r="AEA81" s="34">
        <v>0.54112712854949196</v>
      </c>
      <c r="AEB81" s="34">
        <v>0.53906931376803402</v>
      </c>
      <c r="AEC81" s="34">
        <v>0.53702806027267003</v>
      </c>
      <c r="AED81" s="34">
        <v>0.53497618495495403</v>
      </c>
      <c r="AEE81" s="34">
        <v>0.53288870068154504</v>
      </c>
      <c r="AEF81" s="34">
        <v>0.53074178314710696</v>
      </c>
      <c r="AEG81" s="34">
        <v>0.52851566756213897</v>
      </c>
      <c r="AEH81" s="34">
        <v>0.52617771296134497</v>
      </c>
      <c r="AEI81" s="34">
        <v>0.52389715103171608</v>
      </c>
      <c r="AEJ81" s="34">
        <v>0.521906251822159</v>
      </c>
      <c r="AEK81" s="34">
        <v>0.52024178670103505</v>
      </c>
      <c r="AEL81" s="34">
        <v>0.51882953251221398</v>
      </c>
      <c r="AEM81" s="34">
        <v>0.51760918238448295</v>
      </c>
      <c r="AEN81" s="34">
        <v>0.51645846456519495</v>
      </c>
      <c r="AEO81" s="34">
        <v>0.51530395086048897</v>
      </c>
      <c r="AEP81" s="34">
        <v>0.51418451530282905</v>
      </c>
      <c r="AEQ81" s="34">
        <v>0.513086751553955</v>
      </c>
      <c r="AER81" s="34">
        <v>0.51200129331875399</v>
      </c>
      <c r="AES81" s="34">
        <v>0.51093230032642201</v>
      </c>
      <c r="AET81" s="34">
        <v>0.50987602095894002</v>
      </c>
      <c r="AEU81" s="34">
        <v>0.50884025491943607</v>
      </c>
      <c r="AEV81" s="34">
        <v>0.50780621901591605</v>
      </c>
      <c r="AEW81" s="34">
        <v>0.50676799503104197</v>
      </c>
      <c r="AEX81" s="34">
        <v>0.50573474696418597</v>
      </c>
      <c r="AEY81" s="34">
        <v>0.50469403391897205</v>
      </c>
      <c r="AEZ81" s="34">
        <v>0.50362614496837799</v>
      </c>
      <c r="AFA81" s="34">
        <v>0.50255393981458396</v>
      </c>
      <c r="AFB81" s="34">
        <v>0.50150747030850296</v>
      </c>
      <c r="AFC81" s="34">
        <v>0.50046473317488693</v>
      </c>
      <c r="AFD81" s="34">
        <v>0.49943431399833799</v>
      </c>
      <c r="AFE81" s="34">
        <v>0.49842564052188298</v>
      </c>
      <c r="AFF81" s="34">
        <v>0.49745139784974302</v>
      </c>
      <c r="AFG81" t="s">
        <v>843</v>
      </c>
      <c r="AFH81" t="s">
        <v>843</v>
      </c>
      <c r="AFI81" s="34">
        <v>0.67452000000000001</v>
      </c>
      <c r="AFJ81" s="34">
        <v>0.69617000000000007</v>
      </c>
      <c r="AFK81" s="34">
        <v>0.69108999999999998</v>
      </c>
      <c r="AFL81" s="34">
        <v>0.70141000000000009</v>
      </c>
      <c r="AFM81" s="34">
        <v>0.69011999999999996</v>
      </c>
      <c r="AFN81" s="34">
        <v>0.68872</v>
      </c>
      <c r="AFO81" s="34">
        <v>0.66400000000000003</v>
      </c>
      <c r="AFP81" s="34">
        <v>0.65197000000000005</v>
      </c>
      <c r="AFQ81" s="34">
        <v>0.64218000000000008</v>
      </c>
      <c r="AFR81" s="34">
        <v>0.64989999999999992</v>
      </c>
      <c r="AFS81" s="34">
        <v>0.64885999999999999</v>
      </c>
      <c r="AFT81" s="34">
        <v>0.65290000000000004</v>
      </c>
      <c r="AFU81" s="34">
        <v>0.68319999999999992</v>
      </c>
      <c r="AFV81" s="34">
        <v>0.70358999999999994</v>
      </c>
      <c r="AFW81" s="34">
        <v>0.70977000000000001</v>
      </c>
      <c r="AFX81" s="34">
        <v>0.69538</v>
      </c>
      <c r="AFY81" s="34">
        <v>0.69145999999999996</v>
      </c>
      <c r="AFZ81" s="34">
        <v>0.63512000000000002</v>
      </c>
      <c r="AGA81" s="34">
        <v>0.69103999999999999</v>
      </c>
      <c r="AGB81" t="s">
        <v>843</v>
      </c>
      <c r="AGC81" t="s">
        <v>843</v>
      </c>
      <c r="AGD81" t="s">
        <v>843</v>
      </c>
      <c r="AGE81" t="s">
        <v>843</v>
      </c>
      <c r="AGF81" s="34">
        <v>8.4383748471736908E-2</v>
      </c>
      <c r="AGG81" t="s">
        <v>843</v>
      </c>
      <c r="AGH81" t="s">
        <v>843</v>
      </c>
      <c r="AGI81" t="s">
        <v>843</v>
      </c>
      <c r="AGJ81" t="s">
        <v>843</v>
      </c>
      <c r="AGK81" t="s">
        <v>843</v>
      </c>
      <c r="AGL81" t="s">
        <v>843</v>
      </c>
      <c r="AGM81" t="s">
        <v>843</v>
      </c>
      <c r="AGN81" t="s">
        <v>843</v>
      </c>
      <c r="AGO81" s="34">
        <v>0.45799999999999996</v>
      </c>
      <c r="AGP81" s="34">
        <v>2021</v>
      </c>
      <c r="AGQ81" t="s">
        <v>832</v>
      </c>
      <c r="AGR81" t="s">
        <v>843</v>
      </c>
      <c r="AGS81" s="34">
        <v>3.6000000000000004E-2</v>
      </c>
      <c r="AGT81" s="34">
        <v>2021</v>
      </c>
      <c r="AGU81" t="s">
        <v>832</v>
      </c>
      <c r="AGV81" t="s">
        <v>843</v>
      </c>
      <c r="AGW81" s="34">
        <v>0.109</v>
      </c>
      <c r="AGX81" s="34">
        <v>2021</v>
      </c>
      <c r="AGY81" t="s">
        <v>832</v>
      </c>
      <c r="AGZ81" t="s">
        <v>843</v>
      </c>
      <c r="AHA81" s="34">
        <v>0.317</v>
      </c>
      <c r="AHB81" s="34">
        <v>2021</v>
      </c>
      <c r="AHC81" t="s">
        <v>832</v>
      </c>
      <c r="AHD81" t="s">
        <v>843</v>
      </c>
      <c r="AHE81" s="34">
        <v>0.33</v>
      </c>
      <c r="AHF81" s="34">
        <v>2020</v>
      </c>
      <c r="AHG81" t="s">
        <v>832</v>
      </c>
      <c r="AHH81" t="s">
        <v>843</v>
      </c>
      <c r="AHI81" t="s">
        <v>830</v>
      </c>
      <c r="AHJ81" s="34">
        <v>0.22199559211730957</v>
      </c>
      <c r="AHK81" s="34">
        <v>0.23396718502044678</v>
      </c>
      <c r="AHL81" s="34">
        <v>0.24501423537731171</v>
      </c>
      <c r="AHM81" s="34">
        <v>0.23650775849819183</v>
      </c>
      <c r="AHN81" s="34">
        <v>0.22995172441005707</v>
      </c>
      <c r="AHO81" t="s">
        <v>843</v>
      </c>
      <c r="AHP81" s="34"/>
      <c r="AHQ81" s="34"/>
      <c r="AHR81" s="34"/>
      <c r="AHS81" s="34"/>
      <c r="AHT81" s="34"/>
      <c r="AHU81" t="s">
        <v>843</v>
      </c>
      <c r="AHV81" s="34">
        <v>0.23232735693454742</v>
      </c>
      <c r="AHW81" s="34">
        <v>0.24463710188865662</v>
      </c>
      <c r="AHX81" s="34">
        <v>0.25973206758499146</v>
      </c>
      <c r="AHY81" s="34">
        <v>0.25510680675506592</v>
      </c>
      <c r="AHZ81" s="34">
        <v>0.24889929592609406</v>
      </c>
      <c r="AIA81" t="s">
        <v>832</v>
      </c>
      <c r="AIB81" t="s">
        <v>843</v>
      </c>
      <c r="AIC81" s="34">
        <v>0.23236477375030518</v>
      </c>
      <c r="AID81" s="34">
        <v>0.24468697607517242</v>
      </c>
      <c r="AIE81" s="34">
        <v>0.25980693101882935</v>
      </c>
      <c r="AIF81" s="34">
        <v>0.2552565336227417</v>
      </c>
      <c r="AIG81" s="34">
        <v>0.24964787065982819</v>
      </c>
      <c r="AIH81" t="s">
        <v>924</v>
      </c>
      <c r="AII81" t="s">
        <v>843</v>
      </c>
      <c r="AIJ81" s="34">
        <v>0.24874348938465118</v>
      </c>
      <c r="AIK81" s="34">
        <v>0.26024535298347473</v>
      </c>
      <c r="AIL81" s="34">
        <v>0.27153900265693665</v>
      </c>
      <c r="AIM81" s="34">
        <v>0.26156601309776306</v>
      </c>
      <c r="AIN81" s="34">
        <v>0.25905999541282654</v>
      </c>
      <c r="AIO81" t="s">
        <v>1607</v>
      </c>
      <c r="AIP81" s="34">
        <v>0.2448199987411499</v>
      </c>
      <c r="AIQ81" t="s">
        <v>843</v>
      </c>
      <c r="AIR81" s="34">
        <v>0.22925999999999999</v>
      </c>
      <c r="AIS81" s="34">
        <v>0.24539999999999998</v>
      </c>
      <c r="AIT81" s="34">
        <v>0.24716000000000002</v>
      </c>
      <c r="AIU81" s="34">
        <v>0.24945000000000001</v>
      </c>
      <c r="AIV81" s="34">
        <v>0.24890000000000001</v>
      </c>
      <c r="AIW81" s="34">
        <v>0.24875</v>
      </c>
      <c r="AIX81" t="s">
        <v>843</v>
      </c>
      <c r="AIY81" s="34">
        <v>2.878E-2</v>
      </c>
      <c r="AIZ81" s="34">
        <v>2.7959999999999999E-2</v>
      </c>
      <c r="AJA81" s="34">
        <v>2.7789999999999999E-2</v>
      </c>
      <c r="AJB81" s="34">
        <v>2.7519999999999999E-2</v>
      </c>
      <c r="AJC81" s="34">
        <v>2.7519999999999999E-2</v>
      </c>
      <c r="AJD81" s="34">
        <v>2.751E-2</v>
      </c>
      <c r="AJE81" t="s">
        <v>843</v>
      </c>
      <c r="AJF81" s="34">
        <v>3.4812204539775848E-2</v>
      </c>
      <c r="AJG81" s="34">
        <v>3.0621819198131561E-2</v>
      </c>
      <c r="AJH81" s="34">
        <v>2.7572773396968842E-2</v>
      </c>
      <c r="AJI81" s="34">
        <v>4.9975775182247162E-3</v>
      </c>
      <c r="AJJ81" s="34">
        <v>1.2104370398446918E-4</v>
      </c>
      <c r="AJK81" t="s">
        <v>830</v>
      </c>
      <c r="AJL81" t="s">
        <v>843</v>
      </c>
      <c r="AJM81" t="s">
        <v>843</v>
      </c>
      <c r="AJN81" s="34">
        <v>2.772800624370575E-2</v>
      </c>
      <c r="AJO81" s="34">
        <v>2.2164279595017433E-2</v>
      </c>
      <c r="AJP81" s="34">
        <v>9.9912183359265327E-3</v>
      </c>
      <c r="AJQ81" s="34">
        <v>4.7733925748616457E-4</v>
      </c>
      <c r="AJR81" s="34">
        <v>2.9050601646304131E-2</v>
      </c>
      <c r="AJS81" t="s">
        <v>832</v>
      </c>
      <c r="AJT81" t="s">
        <v>843</v>
      </c>
      <c r="AJU81" t="s">
        <v>843</v>
      </c>
      <c r="AJV81" t="s">
        <v>843</v>
      </c>
      <c r="AJW81" s="34">
        <v>1.8118802458047867E-2</v>
      </c>
      <c r="AJX81" s="34">
        <v>1.4278432354331017E-2</v>
      </c>
      <c r="AJY81" s="34">
        <v>1.1366937309503555E-2</v>
      </c>
      <c r="AJZ81" s="34">
        <v>-1.2078709900379181E-2</v>
      </c>
      <c r="AKA81" s="34">
        <v>-1.6670726239681244E-2</v>
      </c>
      <c r="AKB81" t="s">
        <v>830</v>
      </c>
      <c r="AKC81" t="s">
        <v>843</v>
      </c>
      <c r="AKD81" t="s">
        <v>843</v>
      </c>
      <c r="AKE81" t="s">
        <v>843</v>
      </c>
      <c r="AKF81" s="34">
        <v>1.1724946089088917E-2</v>
      </c>
      <c r="AKG81" s="34">
        <v>6.5948367118835449E-3</v>
      </c>
      <c r="AKH81" s="34">
        <v>-5.0715450197458267E-3</v>
      </c>
      <c r="AKI81" s="34">
        <v>-1.4562981203198433E-2</v>
      </c>
      <c r="AKJ81" s="34">
        <v>1.7694603651762009E-2</v>
      </c>
      <c r="AKK81" t="s">
        <v>832</v>
      </c>
      <c r="AKL81" t="s">
        <v>843</v>
      </c>
      <c r="AKM81" s="34">
        <v>6310</v>
      </c>
      <c r="AKN81" t="s">
        <v>832</v>
      </c>
      <c r="AKO81" t="s">
        <v>843</v>
      </c>
      <c r="AKP81" s="34">
        <v>5853.81298828125</v>
      </c>
      <c r="AKQ81" t="s">
        <v>830</v>
      </c>
      <c r="AKR81" t="s">
        <v>843</v>
      </c>
      <c r="AKS81" s="34">
        <v>5590.5416341235896</v>
      </c>
      <c r="AKT81" t="s">
        <v>832</v>
      </c>
      <c r="AKU81" t="s">
        <v>843</v>
      </c>
      <c r="AKV81" s="34">
        <v>6391.28248430643</v>
      </c>
      <c r="AKW81" t="s">
        <v>832</v>
      </c>
      <c r="AKX81" t="s">
        <v>843</v>
      </c>
      <c r="AKY81" s="34">
        <v>0.22290612757205963</v>
      </c>
      <c r="AKZ81" s="34">
        <v>0.23714450001716614</v>
      </c>
      <c r="ALA81" s="34">
        <v>0.23785719275474548</v>
      </c>
      <c r="ALB81" s="34">
        <v>0.23136129975318909</v>
      </c>
      <c r="ALC81" s="34">
        <v>0.22938357293605804</v>
      </c>
      <c r="ALD81" t="s">
        <v>830</v>
      </c>
      <c r="ALE81" t="s">
        <v>843</v>
      </c>
      <c r="ALF81" t="s">
        <v>843</v>
      </c>
      <c r="ALG81" t="s">
        <v>843</v>
      </c>
      <c r="ALH81" s="34">
        <v>0.23318077623844147</v>
      </c>
      <c r="ALI81" s="34">
        <v>0.24774481356143951</v>
      </c>
      <c r="ALJ81" s="34">
        <v>0.25247019529342651</v>
      </c>
      <c r="ALK81" s="34">
        <v>0.2497514933347702</v>
      </c>
      <c r="ALL81" s="34">
        <v>0.24747984111309052</v>
      </c>
      <c r="ALM81" t="s">
        <v>832</v>
      </c>
    </row>
    <row r="82" spans="1:1001">
      <c r="A82" t="s">
        <v>423</v>
      </c>
      <c r="B82" t="s">
        <v>49</v>
      </c>
      <c r="C82" t="s">
        <v>268</v>
      </c>
      <c r="D82" s="34">
        <v>4.8749778419733047E-2</v>
      </c>
      <c r="E82" t="s">
        <v>432</v>
      </c>
      <c r="F82" s="34">
        <v>5.6857280433177948E-2</v>
      </c>
      <c r="G82" t="s">
        <v>1464</v>
      </c>
      <c r="H82" s="34">
        <v>7.2790607810020447E-2</v>
      </c>
      <c r="I82" t="s">
        <v>1294</v>
      </c>
      <c r="J82" s="34">
        <v>5.4470941424369812E-2</v>
      </c>
      <c r="K82" t="s">
        <v>1521</v>
      </c>
      <c r="L82" s="34"/>
      <c r="M82" t="s">
        <v>432</v>
      </c>
      <c r="N82" s="34">
        <v>0.35345956683158875</v>
      </c>
      <c r="O82" s="34">
        <v>0.52297031879425049</v>
      </c>
      <c r="P82" t="s">
        <v>432</v>
      </c>
      <c r="Q82" s="34">
        <v>0.35345956683158875</v>
      </c>
      <c r="R82" t="s">
        <v>432</v>
      </c>
      <c r="S82" s="34">
        <v>0.43045422434806824</v>
      </c>
      <c r="T82" t="s">
        <v>432</v>
      </c>
      <c r="U82" s="34">
        <v>0.39714953303337097</v>
      </c>
      <c r="V82" t="s">
        <v>432</v>
      </c>
      <c r="W82" t="s">
        <v>843</v>
      </c>
      <c r="X82" t="s">
        <v>1464</v>
      </c>
      <c r="Y82" s="34">
        <v>0.37784090638160706</v>
      </c>
      <c r="Z82" s="34">
        <v>0.57585024833679199</v>
      </c>
      <c r="AA82" t="s">
        <v>1464</v>
      </c>
      <c r="AB82" s="34">
        <v>0.37784090638160706</v>
      </c>
      <c r="AC82" t="s">
        <v>1464</v>
      </c>
      <c r="AD82" s="34">
        <v>0.41221565008163452</v>
      </c>
      <c r="AE82" t="s">
        <v>1464</v>
      </c>
      <c r="AF82" s="34">
        <v>0.40224379301071167</v>
      </c>
      <c r="AG82" t="s">
        <v>1464</v>
      </c>
      <c r="AH82" t="s">
        <v>843</v>
      </c>
      <c r="AI82" t="s">
        <v>1294</v>
      </c>
      <c r="AJ82" s="34">
        <v>0.36151221394538879</v>
      </c>
      <c r="AK82" s="34">
        <v>0.48203068971633911</v>
      </c>
      <c r="AL82" t="s">
        <v>1294</v>
      </c>
      <c r="AM82" s="34">
        <v>0.36151221394538879</v>
      </c>
      <c r="AN82" t="s">
        <v>1294</v>
      </c>
      <c r="AO82" s="34">
        <v>0.45954561233520508</v>
      </c>
      <c r="AP82" t="s">
        <v>1294</v>
      </c>
      <c r="AQ82" s="34">
        <v>0.40586990118026733</v>
      </c>
      <c r="AR82" t="s">
        <v>1294</v>
      </c>
      <c r="AS82" t="s">
        <v>843</v>
      </c>
      <c r="AT82" t="s">
        <v>1521</v>
      </c>
      <c r="AU82" s="34">
        <v>0.36203563213348389</v>
      </c>
      <c r="AV82" s="34">
        <v>0.48260372877120972</v>
      </c>
      <c r="AW82" t="s">
        <v>1521</v>
      </c>
      <c r="AX82" s="34">
        <v>0.36203563213348389</v>
      </c>
      <c r="AY82" t="s">
        <v>1521</v>
      </c>
      <c r="AZ82" s="34">
        <v>0.45923826098442078</v>
      </c>
      <c r="BA82" t="s">
        <v>1521</v>
      </c>
      <c r="BB82" s="34">
        <v>0.4062102735042572</v>
      </c>
      <c r="BC82" t="s">
        <v>1521</v>
      </c>
      <c r="BD82" t="s">
        <v>843</v>
      </c>
      <c r="BE82" s="34">
        <v>0.47771858851720161</v>
      </c>
      <c r="BF82" t="s">
        <v>1594</v>
      </c>
      <c r="BG82" t="s">
        <v>843</v>
      </c>
      <c r="BH82" t="s">
        <v>432</v>
      </c>
      <c r="BI82" s="34">
        <v>1.6501994132995605</v>
      </c>
      <c r="BJ82" t="s">
        <v>819</v>
      </c>
      <c r="BK82" s="34">
        <v>1.2993302345275879</v>
      </c>
      <c r="BL82" t="s">
        <v>1294</v>
      </c>
      <c r="BM82" s="34">
        <v>1.4264340400695801</v>
      </c>
      <c r="BN82" t="s">
        <v>1521</v>
      </c>
      <c r="BO82" s="34">
        <v>1.4272024631500244</v>
      </c>
      <c r="BP82" t="s">
        <v>843</v>
      </c>
      <c r="BQ82" s="34">
        <v>1.5235241651535034</v>
      </c>
      <c r="BR82" t="s">
        <v>830</v>
      </c>
      <c r="BS82" s="34"/>
      <c r="BT82" t="s">
        <v>843</v>
      </c>
      <c r="BU82" s="34">
        <v>1.6792007684707642</v>
      </c>
      <c r="BV82" t="s">
        <v>1557</v>
      </c>
      <c r="BW82" t="s">
        <v>843</v>
      </c>
      <c r="BX82" s="34">
        <v>1.8972256183624268</v>
      </c>
      <c r="BY82" t="s">
        <v>924</v>
      </c>
      <c r="BZ82" t="s">
        <v>843</v>
      </c>
      <c r="CA82" t="s">
        <v>432</v>
      </c>
      <c r="CB82" s="34">
        <v>1.3097112998366356E-2</v>
      </c>
      <c r="CC82" s="34">
        <v>1.2860199436545372E-2</v>
      </c>
      <c r="CD82" s="34">
        <v>1.0735929943621159E-2</v>
      </c>
      <c r="CE82" s="34">
        <v>8.6646862328052521E-3</v>
      </c>
      <c r="CF82" s="34">
        <v>8.6647123098373413E-3</v>
      </c>
      <c r="CG82" t="s">
        <v>843</v>
      </c>
      <c r="CH82" t="s">
        <v>819</v>
      </c>
      <c r="CI82" s="34">
        <v>1.6891291365027428E-2</v>
      </c>
      <c r="CJ82" s="34">
        <v>1.752060279250145E-2</v>
      </c>
      <c r="CK82" s="34">
        <v>1.7521142959594727E-2</v>
      </c>
      <c r="CL82" s="34">
        <v>1.6893681138753891E-2</v>
      </c>
      <c r="CM82" s="34">
        <v>1.657995767891407E-2</v>
      </c>
      <c r="CN82" t="s">
        <v>843</v>
      </c>
      <c r="CO82" t="s">
        <v>1294</v>
      </c>
      <c r="CP82" s="34">
        <v>1.6586882993578911E-2</v>
      </c>
      <c r="CQ82" s="34">
        <v>1.6695363447070122E-2</v>
      </c>
      <c r="CR82" s="34">
        <v>1.5968747437000275E-2</v>
      </c>
      <c r="CS82" s="34">
        <v>1.4416373334825039E-2</v>
      </c>
      <c r="CT82" s="34">
        <v>1.1162699200212955E-2</v>
      </c>
      <c r="CU82" t="s">
        <v>843</v>
      </c>
      <c r="CV82" t="s">
        <v>1521</v>
      </c>
      <c r="CW82" s="34">
        <v>1.620282419025898E-2</v>
      </c>
      <c r="CX82" s="34">
        <v>1.5763923525810242E-2</v>
      </c>
      <c r="CY82" s="34">
        <v>1.4571584761142731E-2</v>
      </c>
      <c r="CZ82" s="34">
        <v>1.224948838353157E-2</v>
      </c>
      <c r="DA82" s="34">
        <v>1.116273645311594E-2</v>
      </c>
      <c r="DB82" t="s">
        <v>843</v>
      </c>
      <c r="DC82" s="34">
        <v>4.4905319213867188</v>
      </c>
      <c r="DD82" s="34">
        <v>5.2332720756530762</v>
      </c>
      <c r="DE82" s="34">
        <v>6.1005759239196777</v>
      </c>
      <c r="DF82" s="34">
        <v>6.999021053314209</v>
      </c>
      <c r="DG82" s="34">
        <v>7.8353419303894043</v>
      </c>
      <c r="DH82" t="s">
        <v>1464</v>
      </c>
      <c r="DI82" t="s">
        <v>843</v>
      </c>
      <c r="DJ82" s="34">
        <v>4.9361763000488281</v>
      </c>
      <c r="DK82" s="34">
        <v>5.7411980628967285</v>
      </c>
      <c r="DL82" s="34">
        <v>6.6396431922912598</v>
      </c>
      <c r="DM82" s="34">
        <v>7.5070257186889648</v>
      </c>
      <c r="DN82" s="34">
        <v>8.3278160095214844</v>
      </c>
      <c r="DO82" t="s">
        <v>1294</v>
      </c>
      <c r="DP82" t="s">
        <v>843</v>
      </c>
      <c r="DQ82" s="34">
        <v>8.6561317443847656</v>
      </c>
      <c r="DR82" t="s">
        <v>1521</v>
      </c>
      <c r="DS82" t="s">
        <v>843</v>
      </c>
      <c r="DT82" t="s">
        <v>843</v>
      </c>
      <c r="DU82" s="34">
        <v>7.4</v>
      </c>
      <c r="DV82" t="s">
        <v>1461</v>
      </c>
      <c r="DW82" t="s">
        <v>843</v>
      </c>
      <c r="DX82" t="s">
        <v>843</v>
      </c>
      <c r="DY82" t="s">
        <v>432</v>
      </c>
      <c r="DZ82" s="34">
        <v>-1.090337336063385E-2</v>
      </c>
      <c r="EA82" s="34">
        <v>-1.3998523354530334E-2</v>
      </c>
      <c r="EB82" s="34">
        <v>-1.5616827644407749E-2</v>
      </c>
      <c r="EC82" s="34">
        <v>-9.1498447582125664E-3</v>
      </c>
      <c r="ED82" s="34">
        <v>-1.1556872166693211E-2</v>
      </c>
      <c r="EE82" t="s">
        <v>843</v>
      </c>
      <c r="EF82" t="s">
        <v>819</v>
      </c>
      <c r="EG82" s="34">
        <v>-1.1216012760996819E-2</v>
      </c>
      <c r="EH82" s="34">
        <v>-1.2989391572773457E-2</v>
      </c>
      <c r="EI82" s="34">
        <v>-1.8526872619986534E-2</v>
      </c>
      <c r="EJ82" s="34">
        <v>-2.3318255320191383E-2</v>
      </c>
      <c r="EK82" s="34">
        <v>-1.6864433884620667E-2</v>
      </c>
      <c r="EL82" t="s">
        <v>843</v>
      </c>
      <c r="EM82" t="s">
        <v>1294</v>
      </c>
      <c r="EN82" s="34">
        <v>-1.1215783655643463E-2</v>
      </c>
      <c r="EO82" s="34">
        <v>-1.1075757443904877E-2</v>
      </c>
      <c r="EP82" s="34">
        <v>-8.238903246819973E-3</v>
      </c>
      <c r="EQ82" s="34">
        <v>3.3813260961323977E-3</v>
      </c>
      <c r="ER82" s="34">
        <v>-1.3330935034900904E-3</v>
      </c>
      <c r="ES82" t="s">
        <v>843</v>
      </c>
      <c r="ET82" t="s">
        <v>1521</v>
      </c>
      <c r="EU82" s="34">
        <v>-3.0596423894166946E-3</v>
      </c>
      <c r="EV82" s="34">
        <v>-1.405627466738224E-3</v>
      </c>
      <c r="EW82" s="34">
        <v>9.1834721388295293E-4</v>
      </c>
      <c r="EX82" s="34">
        <v>1.1368363164365292E-2</v>
      </c>
      <c r="EY82" s="34">
        <v>7.3141762986779213E-3</v>
      </c>
      <c r="EZ82" t="s">
        <v>843</v>
      </c>
      <c r="FA82" t="s">
        <v>1594</v>
      </c>
      <c r="FB82" s="34">
        <v>-7.6937099220231175E-4</v>
      </c>
      <c r="FC82" s="34">
        <v>-7.2991795605048537E-4</v>
      </c>
      <c r="FD82" s="34">
        <v>6.3091968186199665E-3</v>
      </c>
      <c r="FE82" s="34">
        <v>3.4663325641304255E-3</v>
      </c>
      <c r="FF82" s="34">
        <v>1.0674509685486555E-3</v>
      </c>
      <c r="FG82" t="s">
        <v>843</v>
      </c>
      <c r="FH82" s="34"/>
      <c r="FI82" s="34"/>
      <c r="FJ82" s="34"/>
      <c r="FK82" s="34"/>
      <c r="FL82" s="34"/>
      <c r="FM82" t="s">
        <v>843</v>
      </c>
      <c r="FN82" t="s">
        <v>843</v>
      </c>
      <c r="FO82" s="34">
        <v>0.43723999999999996</v>
      </c>
      <c r="FP82" t="s">
        <v>1462</v>
      </c>
      <c r="FQ82" t="s">
        <v>843</v>
      </c>
      <c r="FR82" t="s">
        <v>843</v>
      </c>
      <c r="FS82" s="34">
        <v>0.70719999999999994</v>
      </c>
      <c r="FT82" t="s">
        <v>1462</v>
      </c>
      <c r="FU82" t="s">
        <v>843</v>
      </c>
      <c r="FV82" t="s">
        <v>843</v>
      </c>
      <c r="FW82" s="34">
        <v>0.15751999999999999</v>
      </c>
      <c r="FX82" t="s">
        <v>1462</v>
      </c>
      <c r="FY82" t="s">
        <v>843</v>
      </c>
      <c r="FZ82" s="34">
        <v>-9.265323169529438E-3</v>
      </c>
      <c r="GA82" s="34">
        <v>-1.881762407720089E-2</v>
      </c>
      <c r="GB82" s="34">
        <v>-3.3051669597625732E-2</v>
      </c>
      <c r="GC82" s="34">
        <v>-4.3480057269334793E-2</v>
      </c>
      <c r="GD82" s="34">
        <v>-3.5943873226642609E-2</v>
      </c>
      <c r="GE82" t="s">
        <v>830</v>
      </c>
      <c r="GF82" t="s">
        <v>843</v>
      </c>
      <c r="GG82" s="34">
        <v>-9.6575068309903145E-3</v>
      </c>
      <c r="GH82" s="34">
        <v>-1.8874600529670715E-2</v>
      </c>
      <c r="GI82" s="34">
        <v>-3.078797273337841E-2</v>
      </c>
      <c r="GJ82" s="34">
        <v>-4.1471995413303375E-2</v>
      </c>
      <c r="GK82" s="34">
        <v>-3.2075855880975723E-2</v>
      </c>
      <c r="GL82" t="s">
        <v>832</v>
      </c>
      <c r="GM82" t="s">
        <v>843</v>
      </c>
      <c r="GN82" s="34">
        <v>0.35924592614173889</v>
      </c>
      <c r="GO82" t="s">
        <v>832</v>
      </c>
      <c r="GP82" t="s">
        <v>843</v>
      </c>
      <c r="GQ82" t="s">
        <v>843</v>
      </c>
      <c r="GR82" s="34">
        <v>2.9071610420942307E-2</v>
      </c>
      <c r="GS82" s="34">
        <v>3.5821709781885147E-2</v>
      </c>
      <c r="GT82" s="34">
        <v>2.0128387957811356E-2</v>
      </c>
      <c r="GU82" s="34">
        <v>2.6903780177235603E-2</v>
      </c>
      <c r="GV82" s="34">
        <v>2.8273293748497963E-2</v>
      </c>
      <c r="GW82" t="s">
        <v>832</v>
      </c>
      <c r="GX82" t="s">
        <v>843</v>
      </c>
      <c r="GY82" t="s">
        <v>843</v>
      </c>
      <c r="GZ82" t="s">
        <v>843</v>
      </c>
      <c r="HA82" t="s">
        <v>843</v>
      </c>
      <c r="HB82" t="s">
        <v>843</v>
      </c>
      <c r="HC82" t="s">
        <v>843</v>
      </c>
      <c r="HD82" t="s">
        <v>843</v>
      </c>
      <c r="HE82" t="s">
        <v>843</v>
      </c>
      <c r="HF82" t="s">
        <v>843</v>
      </c>
      <c r="HG82" t="s">
        <v>843</v>
      </c>
      <c r="HH82" s="34">
        <v>71371371</v>
      </c>
      <c r="HI82" s="34">
        <v>72854261</v>
      </c>
      <c r="HJ82" s="34">
        <v>74393759</v>
      </c>
      <c r="HK82" s="34">
        <v>75963322</v>
      </c>
      <c r="HL82" s="34">
        <v>77522427</v>
      </c>
      <c r="HM82" s="34">
        <v>79075310</v>
      </c>
      <c r="HN82" s="34">
        <v>80629670</v>
      </c>
      <c r="HO82" s="34">
        <v>82218755</v>
      </c>
      <c r="HP82" s="34">
        <v>83844783</v>
      </c>
      <c r="HQ82" s="34">
        <v>85501064</v>
      </c>
      <c r="HR82" s="34">
        <v>87252413</v>
      </c>
      <c r="HS82" s="34">
        <v>89200054</v>
      </c>
      <c r="HT82" s="34">
        <v>91240376</v>
      </c>
      <c r="HU82" s="34">
        <v>93377890</v>
      </c>
      <c r="HV82" s="34">
        <v>95592324</v>
      </c>
      <c r="HW82" s="34">
        <v>97723799</v>
      </c>
      <c r="HX82" s="34">
        <v>99784030</v>
      </c>
      <c r="HY82" s="34">
        <v>101789386</v>
      </c>
      <c r="HZ82" s="34">
        <v>103740765</v>
      </c>
      <c r="IA82" s="34">
        <v>105618671</v>
      </c>
      <c r="IB82" s="34">
        <v>107465134</v>
      </c>
      <c r="IC82" s="34">
        <v>109262178</v>
      </c>
      <c r="ID82" s="34">
        <v>110990103</v>
      </c>
      <c r="IE82" s="34">
        <v>112716598</v>
      </c>
      <c r="IF82" s="34">
        <v>114484252</v>
      </c>
      <c r="IG82" s="34">
        <v>116275465</v>
      </c>
      <c r="IH82" s="34">
        <v>118058996</v>
      </c>
      <c r="II82" s="34">
        <v>119838003</v>
      </c>
      <c r="IJ82" s="34">
        <v>121611091</v>
      </c>
      <c r="IK82" s="34">
        <v>123382198</v>
      </c>
      <c r="IL82" s="34">
        <v>125151725</v>
      </c>
      <c r="IM82" s="34">
        <v>126921867</v>
      </c>
      <c r="IN82" s="34">
        <v>128705494</v>
      </c>
      <c r="IO82" s="34">
        <v>130511810</v>
      </c>
      <c r="IP82" s="34">
        <v>132340744</v>
      </c>
      <c r="IQ82" s="34">
        <v>134183750.99999999</v>
      </c>
      <c r="IR82" s="34">
        <v>136037397</v>
      </c>
      <c r="IS82" s="34">
        <v>137892015</v>
      </c>
      <c r="IT82" s="34">
        <v>139742335</v>
      </c>
      <c r="IU82" s="34">
        <v>141589905</v>
      </c>
      <c r="IV82" s="34">
        <v>143422685</v>
      </c>
      <c r="IW82" s="34">
        <v>145240099</v>
      </c>
      <c r="IX82" s="34">
        <v>147040749</v>
      </c>
      <c r="IY82" s="34">
        <v>148813595</v>
      </c>
      <c r="IZ82" s="34">
        <v>150552248</v>
      </c>
      <c r="JA82" s="34">
        <v>152256979</v>
      </c>
      <c r="JB82" s="34">
        <v>153937518</v>
      </c>
      <c r="JC82" s="34">
        <v>155594880</v>
      </c>
      <c r="JD82" s="34">
        <v>157213750</v>
      </c>
      <c r="JE82" s="34">
        <v>158792464</v>
      </c>
      <c r="JF82" s="34">
        <v>160339889</v>
      </c>
      <c r="JG82" s="34">
        <v>161854139</v>
      </c>
      <c r="JH82" s="34">
        <v>163339053</v>
      </c>
      <c r="JI82" s="34">
        <v>164799523</v>
      </c>
      <c r="JJ82" s="34">
        <v>166230914</v>
      </c>
      <c r="JK82" s="34">
        <v>167631369</v>
      </c>
      <c r="JL82" s="34">
        <v>169011142</v>
      </c>
      <c r="JM82" s="34">
        <v>170373038</v>
      </c>
      <c r="JN82" s="34">
        <v>171707193</v>
      </c>
      <c r="JO82" s="34">
        <v>173017278</v>
      </c>
      <c r="JP82" s="34">
        <v>174311285</v>
      </c>
      <c r="JQ82" s="34">
        <v>175587421</v>
      </c>
      <c r="JR82" s="34">
        <v>176841953</v>
      </c>
      <c r="JS82" s="34">
        <v>178073988</v>
      </c>
      <c r="JT82" s="34">
        <v>179284095</v>
      </c>
      <c r="JU82" s="34">
        <v>180466106</v>
      </c>
      <c r="JV82" s="34">
        <v>181622876</v>
      </c>
      <c r="JW82" s="34">
        <v>182758060</v>
      </c>
      <c r="JX82" s="34">
        <v>183869755</v>
      </c>
      <c r="JY82" s="34">
        <v>184955563</v>
      </c>
      <c r="JZ82" s="34">
        <v>186013927</v>
      </c>
      <c r="KA82" s="34">
        <v>187051149</v>
      </c>
      <c r="KB82" s="34">
        <v>188065704</v>
      </c>
      <c r="KC82" s="34">
        <v>189048126</v>
      </c>
      <c r="KD82" s="34">
        <v>189999525</v>
      </c>
      <c r="KE82" s="34">
        <v>190924691</v>
      </c>
      <c r="KF82" s="34">
        <v>191819030</v>
      </c>
      <c r="KG82" s="34">
        <v>192682940</v>
      </c>
      <c r="KH82" s="34">
        <v>193517318</v>
      </c>
      <c r="KI82" s="34">
        <v>194325600</v>
      </c>
      <c r="KJ82" s="34">
        <v>195111685</v>
      </c>
      <c r="KK82" s="34">
        <v>195874917</v>
      </c>
      <c r="KL82" s="34">
        <v>196615804</v>
      </c>
      <c r="KM82" s="34">
        <v>197332109</v>
      </c>
      <c r="KN82" s="34">
        <v>198019417</v>
      </c>
      <c r="KO82" s="34">
        <v>198684171</v>
      </c>
      <c r="KP82" s="34">
        <v>199326027</v>
      </c>
      <c r="KQ82" s="34">
        <v>199940286</v>
      </c>
      <c r="KR82" s="34">
        <v>200528178</v>
      </c>
      <c r="KS82" s="34">
        <v>201086011</v>
      </c>
      <c r="KT82" s="34">
        <v>201609718</v>
      </c>
      <c r="KU82" s="34">
        <v>202099581</v>
      </c>
      <c r="KV82" s="34">
        <v>202560997</v>
      </c>
      <c r="KW82" s="34">
        <v>202997583</v>
      </c>
      <c r="KX82" s="34">
        <v>203408364</v>
      </c>
      <c r="KY82" s="34">
        <v>203788850</v>
      </c>
      <c r="KZ82" s="34">
        <v>204137933</v>
      </c>
      <c r="LA82" s="34">
        <v>204453664</v>
      </c>
      <c r="LB82" s="34">
        <v>204740622</v>
      </c>
      <c r="LC82" s="34">
        <v>204998891</v>
      </c>
      <c r="LD82" s="34">
        <v>205225076</v>
      </c>
      <c r="LE82" t="s">
        <v>843</v>
      </c>
      <c r="LF82" t="s">
        <v>843</v>
      </c>
      <c r="LG82" t="s">
        <v>843</v>
      </c>
      <c r="LH82" s="34">
        <v>2.0718347281217575E-2</v>
      </c>
      <c r="LI82" s="34">
        <v>2.056419849395752E-2</v>
      </c>
      <c r="LJ82" s="34">
        <v>2.091103233397007E-2</v>
      </c>
      <c r="LK82" s="34">
        <v>2.0878564566373825E-2</v>
      </c>
      <c r="LL82" s="34">
        <v>2.0316656678915024E-2</v>
      </c>
      <c r="LM82" s="34">
        <v>1.9833413884043694E-2</v>
      </c>
      <c r="LN82" s="34">
        <v>1.9466007128357887E-2</v>
      </c>
      <c r="LO82" s="34">
        <v>1.9516743719577789E-2</v>
      </c>
      <c r="LP82" s="34">
        <v>1.9583828747272491E-2</v>
      </c>
      <c r="LQ82" s="34">
        <v>1.9561551511287689E-2</v>
      </c>
      <c r="LR82" s="34">
        <v>2.0276397466659546E-2</v>
      </c>
      <c r="LS82" s="34">
        <v>2.2076427936553955E-2</v>
      </c>
      <c r="LT82" s="34">
        <v>2.261587418615818E-2</v>
      </c>
      <c r="LU82" s="34">
        <v>2.3157075047492981E-2</v>
      </c>
      <c r="LV82" s="34">
        <v>2.3437930271029472E-2</v>
      </c>
      <c r="LW82" s="34">
        <v>2.2052597254514694E-2</v>
      </c>
      <c r="LX82" s="34">
        <v>2.086302824318409E-2</v>
      </c>
      <c r="LY82" s="34">
        <v>1.9897684454917908E-2</v>
      </c>
      <c r="LZ82" s="34">
        <v>1.8989307805895805E-2</v>
      </c>
      <c r="MA82" s="34">
        <v>1.7940022051334381E-2</v>
      </c>
      <c r="MB82" s="34">
        <v>1.733129657804966E-2</v>
      </c>
      <c r="MC82" s="34">
        <v>1.6583837568759918E-2</v>
      </c>
      <c r="MD82" s="34">
        <v>1.5690738335251808E-2</v>
      </c>
      <c r="ME82" s="34">
        <v>1.5435650944709778E-2</v>
      </c>
      <c r="MF82" s="34">
        <v>1.5560590662062168E-2</v>
      </c>
      <c r="MG82" s="34">
        <v>1.5524798072874546E-2</v>
      </c>
      <c r="MH82" s="34">
        <v>1.5222391113638878E-2</v>
      </c>
      <c r="MI82" s="34">
        <v>1.4956390485167503E-2</v>
      </c>
      <c r="MJ82" s="34">
        <v>1.4687318354845047E-2</v>
      </c>
      <c r="MK82" s="34">
        <v>1.4458664692938328E-2</v>
      </c>
      <c r="ML82" s="34">
        <v>1.423996314406395E-2</v>
      </c>
      <c r="MM82" s="34">
        <v>1.4044875279068947E-2</v>
      </c>
      <c r="MN82" s="34">
        <v>1.3955125585198402E-2</v>
      </c>
      <c r="MO82" s="34">
        <v>1.393691822886467E-2</v>
      </c>
      <c r="MP82" s="34">
        <v>1.391626987606287E-2</v>
      </c>
      <c r="MQ82" s="34">
        <v>1.3830145820975304E-2</v>
      </c>
      <c r="MR82" s="34">
        <v>1.3719689100980759E-2</v>
      </c>
      <c r="MS82" s="34">
        <v>1.3541053049266338E-2</v>
      </c>
      <c r="MT82" s="34">
        <v>1.3329383917152882E-2</v>
      </c>
      <c r="MU82" s="34">
        <v>1.3134623877704144E-2</v>
      </c>
      <c r="MV82" s="34">
        <v>1.2861222960054874E-2</v>
      </c>
      <c r="MW82" s="34">
        <v>1.2592118233442307E-2</v>
      </c>
      <c r="MX82" s="34">
        <v>1.2321524322032928E-2</v>
      </c>
      <c r="MY82" s="34">
        <v>1.1984730139374733E-2</v>
      </c>
      <c r="MZ82" s="34">
        <v>1.161570381373167E-2</v>
      </c>
      <c r="NA82" s="34">
        <v>1.125955767929554E-2</v>
      </c>
      <c r="NB82" s="34">
        <v>1.0977048426866531E-2</v>
      </c>
      <c r="NC82" s="34">
        <v>1.0708913207054138E-2</v>
      </c>
      <c r="ND82" s="34">
        <v>1.0350638069212437E-2</v>
      </c>
      <c r="NE82" s="34">
        <v>9.9917473271489143E-3</v>
      </c>
      <c r="NF82" s="34">
        <v>9.6977762877941132E-3</v>
      </c>
      <c r="NG82" s="34">
        <v>9.3996850773692131E-3</v>
      </c>
      <c r="NH82" s="34">
        <v>9.1325668618083E-3</v>
      </c>
      <c r="NI82" s="34">
        <v>8.9016025885939598E-3</v>
      </c>
      <c r="NJ82" s="34">
        <v>8.6481468752026558E-3</v>
      </c>
      <c r="NK82" s="34">
        <v>8.3894664421677589E-3</v>
      </c>
      <c r="NL82" s="34">
        <v>8.1973057240247726E-3</v>
      </c>
      <c r="NM82" s="34">
        <v>8.0257328227162361E-3</v>
      </c>
      <c r="NN82" s="34">
        <v>7.800285704433918E-3</v>
      </c>
      <c r="NO82" s="34">
        <v>7.6008024625480175E-3</v>
      </c>
      <c r="NP82" s="34">
        <v>7.4512329883873463E-3</v>
      </c>
      <c r="NQ82" s="34">
        <v>7.2943489067256451E-3</v>
      </c>
      <c r="NR82" s="34">
        <v>7.1193687617778778E-3</v>
      </c>
      <c r="NS82" s="34">
        <v>6.9427140988409519E-3</v>
      </c>
      <c r="NT82" s="34">
        <v>6.7725437693297863E-3</v>
      </c>
      <c r="NU82" s="34">
        <v>6.5713110379874706E-3</v>
      </c>
      <c r="NV82" s="34">
        <v>6.3894456252455711E-3</v>
      </c>
      <c r="NW82" s="34">
        <v>6.2307743355631828E-3</v>
      </c>
      <c r="NX82" s="34">
        <v>6.0644522309303284E-3</v>
      </c>
      <c r="NY82" s="34">
        <v>5.8879423886537552E-3</v>
      </c>
      <c r="NZ82" s="34">
        <v>5.7059512473642826E-3</v>
      </c>
      <c r="OA82" s="34">
        <v>5.5605564266443253E-3</v>
      </c>
      <c r="OB82" s="34">
        <v>5.4092877544462681E-3</v>
      </c>
      <c r="OC82" s="34">
        <v>5.2102264016866684E-3</v>
      </c>
      <c r="OD82" s="34">
        <v>5.0199544057250023E-3</v>
      </c>
      <c r="OE82" s="34">
        <v>4.8574903048574924E-3</v>
      </c>
      <c r="OF82" s="34">
        <v>4.6733133494853973E-3</v>
      </c>
      <c r="OG82" s="34">
        <v>4.4936644844710827E-3</v>
      </c>
      <c r="OH82" s="34">
        <v>4.320967011153698E-3</v>
      </c>
      <c r="OI82" s="34">
        <v>4.1680955328047276E-3</v>
      </c>
      <c r="OJ82" s="34">
        <v>4.0370356291532516E-3</v>
      </c>
      <c r="OK82" s="34">
        <v>3.9041386917233467E-3</v>
      </c>
      <c r="OL82" s="34">
        <v>3.7753141950815916E-3</v>
      </c>
      <c r="OM82" s="34">
        <v>3.6365508567541838E-3</v>
      </c>
      <c r="ON82" s="34">
        <v>3.4769496414810419E-3</v>
      </c>
      <c r="OO82" s="34">
        <v>3.3513919916003942E-3</v>
      </c>
      <c r="OP82" s="34">
        <v>3.2253272365778685E-3</v>
      </c>
      <c r="OQ82" s="34">
        <v>3.0769412405788898E-3</v>
      </c>
      <c r="OR82" s="34">
        <v>2.9360235203057528E-3</v>
      </c>
      <c r="OS82" s="34">
        <v>2.7779564261436462E-3</v>
      </c>
      <c r="OT82" s="34">
        <v>2.6010074652731419E-3</v>
      </c>
      <c r="OU82" s="34">
        <v>2.4268117267638445E-3</v>
      </c>
      <c r="OV82" s="34">
        <v>2.2805097978562117E-3</v>
      </c>
      <c r="OW82" s="34">
        <v>2.1530117373913527E-3</v>
      </c>
      <c r="OX82" s="34">
        <v>2.0215311087667942E-3</v>
      </c>
      <c r="OY82" s="34">
        <v>1.8688050331547856E-3</v>
      </c>
      <c r="OZ82" s="34">
        <v>1.7114987131208181E-3</v>
      </c>
      <c r="PA82" s="34">
        <v>1.5454604290425777E-3</v>
      </c>
      <c r="PB82" s="34">
        <v>1.4025515411049128E-3</v>
      </c>
      <c r="PC82" s="34">
        <v>1.2606498785316944E-3</v>
      </c>
      <c r="PD82" s="34">
        <v>1.1027392465621233E-3</v>
      </c>
      <c r="PE82" t="s">
        <v>1300</v>
      </c>
      <c r="PF82" t="s">
        <v>843</v>
      </c>
      <c r="PG82" t="s">
        <v>843</v>
      </c>
      <c r="PH82" t="s">
        <v>843</v>
      </c>
      <c r="PI82" t="s">
        <v>843</v>
      </c>
      <c r="PJ82" t="s">
        <v>1300</v>
      </c>
      <c r="PK82" s="34">
        <v>0.50632762908935547</v>
      </c>
      <c r="PL82" s="34">
        <v>0.50643771886825562</v>
      </c>
      <c r="PM82" s="34">
        <v>0.50658619403839111</v>
      </c>
      <c r="PN82" s="34">
        <v>0.50671947002410889</v>
      </c>
      <c r="PO82" s="34">
        <v>0.50677436590194702</v>
      </c>
      <c r="PP82" s="34">
        <v>0.50675547122955322</v>
      </c>
      <c r="PQ82" s="34">
        <v>0.50667297840118408</v>
      </c>
      <c r="PR82" s="34">
        <v>0.50658303499221802</v>
      </c>
      <c r="PS82" s="34">
        <v>0.50648468732833862</v>
      </c>
      <c r="PT82" s="34">
        <v>0.50637876987457275</v>
      </c>
      <c r="PU82" s="34">
        <v>0.5062982439994812</v>
      </c>
      <c r="PV82" s="34">
        <v>0.50637990236282349</v>
      </c>
      <c r="PW82" s="34">
        <v>0.5064588189125061</v>
      </c>
      <c r="PX82" s="34">
        <v>0.50638663768768311</v>
      </c>
      <c r="PY82" s="34">
        <v>0.50630563497543335</v>
      </c>
      <c r="PZ82" s="34">
        <v>0.50624918937683105</v>
      </c>
      <c r="QA82" s="34">
        <v>0.50619053840637207</v>
      </c>
      <c r="QB82" s="34">
        <v>0.5060991644859314</v>
      </c>
      <c r="QC82" s="34">
        <v>0.50598007440567017</v>
      </c>
      <c r="QD82" s="34">
        <v>0.50587081909179688</v>
      </c>
      <c r="QE82" s="34">
        <v>0.5058143138885498</v>
      </c>
      <c r="QF82" s="34">
        <v>0.50575858354568481</v>
      </c>
      <c r="QG82" s="34">
        <v>0.50567203760147095</v>
      </c>
      <c r="QH82" s="34">
        <v>0.50558370351791382</v>
      </c>
      <c r="QI82" s="34">
        <v>0.50549215078353882</v>
      </c>
      <c r="QJ82" s="34">
        <v>0.50539350509643555</v>
      </c>
      <c r="QK82" s="34">
        <v>0.50528860092163086</v>
      </c>
      <c r="QL82" s="34">
        <v>0.5051770806312561</v>
      </c>
      <c r="QM82" s="34">
        <v>0.50506037473678589</v>
      </c>
      <c r="QN82" s="34">
        <v>0.50493884086608887</v>
      </c>
      <c r="QO82" s="34">
        <v>0.50481289625167847</v>
      </c>
      <c r="QP82" s="34">
        <v>0.50468355417251587</v>
      </c>
      <c r="QQ82" s="34">
        <v>0.50455164909362793</v>
      </c>
      <c r="QR82" s="34">
        <v>0.50441908836364746</v>
      </c>
      <c r="QS82" s="34">
        <v>0.50428605079650879</v>
      </c>
      <c r="QT82" s="34">
        <v>0.50415199995040894</v>
      </c>
      <c r="QU82" s="34">
        <v>0.50401675701141357</v>
      </c>
      <c r="QV82" s="34">
        <v>0.50388002395629883</v>
      </c>
      <c r="QW82" s="34">
        <v>0.50374233722686768</v>
      </c>
      <c r="QX82" s="34">
        <v>0.50360417366027832</v>
      </c>
      <c r="QY82" s="34">
        <v>0.5034642219543457</v>
      </c>
      <c r="QZ82" s="34">
        <v>0.50332283973693848</v>
      </c>
      <c r="RA82" s="34">
        <v>0.50318044424057007</v>
      </c>
      <c r="RB82" s="34">
        <v>0.50303643941879272</v>
      </c>
      <c r="RC82" s="34">
        <v>0.5028911828994751</v>
      </c>
      <c r="RD82" s="34">
        <v>0.50274509191513062</v>
      </c>
      <c r="RE82" s="34">
        <v>0.50260001420974731</v>
      </c>
      <c r="RF82" s="34">
        <v>0.5024566650390625</v>
      </c>
      <c r="RG82" s="34">
        <v>0.50231432914733887</v>
      </c>
      <c r="RH82" s="34">
        <v>0.50217169523239136</v>
      </c>
      <c r="RI82" s="34">
        <v>0.50202995538711548</v>
      </c>
      <c r="RJ82" s="34">
        <v>0.50188910961151123</v>
      </c>
      <c r="RK82" s="34">
        <v>0.50175124406814575</v>
      </c>
      <c r="RL82" s="34">
        <v>0.50161832571029663</v>
      </c>
      <c r="RM82" s="34">
        <v>0.50148826837539673</v>
      </c>
      <c r="RN82" s="34">
        <v>0.50136041641235352</v>
      </c>
      <c r="RO82" s="34">
        <v>0.5012366771697998</v>
      </c>
      <c r="RP82" s="34">
        <v>0.50111812353134155</v>
      </c>
      <c r="RQ82" s="34">
        <v>0.50100386142730713</v>
      </c>
      <c r="RR82" s="34">
        <v>0.50089621543884277</v>
      </c>
      <c r="RS82" s="34">
        <v>0.50079560279846191</v>
      </c>
      <c r="RT82" s="34">
        <v>0.5007016658782959</v>
      </c>
      <c r="RU82" s="34">
        <v>0.50061547756195068</v>
      </c>
      <c r="RV82" s="34">
        <v>0.50053709745407104</v>
      </c>
      <c r="RW82" s="34">
        <v>0.50046712160110474</v>
      </c>
      <c r="RX82" s="34">
        <v>0.5004040002822876</v>
      </c>
      <c r="RY82" s="34">
        <v>0.50034856796264648</v>
      </c>
      <c r="RZ82" s="34">
        <v>0.50030356645584106</v>
      </c>
      <c r="SA82" s="34">
        <v>0.50026684999465942</v>
      </c>
      <c r="SB82" s="34">
        <v>0.50023597478866577</v>
      </c>
      <c r="SC82" s="34">
        <v>0.50021225214004517</v>
      </c>
      <c r="SD82" s="34">
        <v>0.50019711256027222</v>
      </c>
      <c r="SE82" s="34">
        <v>0.50018912553787231</v>
      </c>
      <c r="SF82" s="34">
        <v>0.50018638372421265</v>
      </c>
      <c r="SG82" s="34">
        <v>0.50018990039825439</v>
      </c>
      <c r="SH82" s="34">
        <v>0.50020068883895874</v>
      </c>
      <c r="SI82" s="34">
        <v>0.50021880865097046</v>
      </c>
      <c r="SJ82" s="34">
        <v>0.50024300813674927</v>
      </c>
      <c r="SK82" s="34">
        <v>0.50027161836624146</v>
      </c>
      <c r="SL82" s="34">
        <v>0.50030404329299927</v>
      </c>
      <c r="SM82" s="34">
        <v>0.50034058094024658</v>
      </c>
      <c r="SN82" s="34">
        <v>0.50038027763366699</v>
      </c>
      <c r="SO82" s="34">
        <v>0.50042253732681274</v>
      </c>
      <c r="SP82" s="34">
        <v>0.50046664476394653</v>
      </c>
      <c r="SQ82" s="34">
        <v>0.50051224231719971</v>
      </c>
      <c r="SR82" s="34">
        <v>0.50055992603302002</v>
      </c>
      <c r="SS82" s="34">
        <v>0.50060874223709106</v>
      </c>
      <c r="ST82" s="34">
        <v>0.50065958499908447</v>
      </c>
      <c r="SU82" s="34">
        <v>0.50071293115615845</v>
      </c>
      <c r="SV82" s="34">
        <v>0.50076949596405029</v>
      </c>
      <c r="SW82" s="34">
        <v>0.50083076953887939</v>
      </c>
      <c r="SX82" s="34">
        <v>0.5008963942527771</v>
      </c>
      <c r="SY82" s="34">
        <v>0.50096505880355835</v>
      </c>
      <c r="SZ82" s="34">
        <v>0.50103861093521118</v>
      </c>
      <c r="TA82" s="34">
        <v>0.50111681222915649</v>
      </c>
      <c r="TB82" s="34">
        <v>0.50119632482528687</v>
      </c>
      <c r="TC82" s="34">
        <v>0.50128054618835449</v>
      </c>
      <c r="TD82" s="34">
        <v>0.50137078762054443</v>
      </c>
      <c r="TE82" s="34">
        <v>0.50146156549453735</v>
      </c>
      <c r="TF82" s="34">
        <v>0.50154989957809448</v>
      </c>
      <c r="TG82" s="34">
        <v>0.50163906812667847</v>
      </c>
      <c r="TH82" t="s">
        <v>843</v>
      </c>
      <c r="TI82" t="s">
        <v>843</v>
      </c>
      <c r="TJ82" t="s">
        <v>1300</v>
      </c>
      <c r="TK82" s="34">
        <v>0.58492020851806104</v>
      </c>
      <c r="TL82" s="34">
        <v>0.59047912791264201</v>
      </c>
      <c r="TM82" s="34">
        <v>0.59621795021810897</v>
      </c>
      <c r="TN82" s="34">
        <v>0.60200019555490103</v>
      </c>
      <c r="TO82" s="34">
        <v>0.607449245670864</v>
      </c>
      <c r="TP82" s="34">
        <v>0.61224772695957597</v>
      </c>
      <c r="TQ82" s="34">
        <v>0.61625734432658197</v>
      </c>
      <c r="TR82" s="34">
        <v>0.61975642528425301</v>
      </c>
      <c r="TS82" s="34">
        <v>0.62266697990420605</v>
      </c>
      <c r="TT82" s="34">
        <v>0.62472947485618102</v>
      </c>
      <c r="TU82" s="34">
        <v>0.62576291371011794</v>
      </c>
      <c r="TV82" s="34">
        <v>0.62605048983490497</v>
      </c>
      <c r="TW82" s="34">
        <v>0.62550075075588896</v>
      </c>
      <c r="TX82" s="34">
        <v>0.624388623343338</v>
      </c>
      <c r="TY82" s="34">
        <v>0.62313579697047705</v>
      </c>
      <c r="TZ82" s="34">
        <v>0.62158133875649502</v>
      </c>
      <c r="UA82" s="34">
        <v>0.62064689420064001</v>
      </c>
      <c r="UB82" s="34">
        <v>0.62038531021488508</v>
      </c>
      <c r="UC82" s="34">
        <v>0.62020109153715497</v>
      </c>
      <c r="UD82" s="34">
        <v>0.62027516422735507</v>
      </c>
      <c r="UE82" s="34">
        <v>0.62081105300627104</v>
      </c>
      <c r="UF82" s="34">
        <v>0.62174485768416998</v>
      </c>
      <c r="UG82" s="34">
        <v>0.62305235900177502</v>
      </c>
      <c r="UH82" s="34">
        <v>0.62466961332230098</v>
      </c>
      <c r="UI82" s="34">
        <v>0.62640561690528396</v>
      </c>
      <c r="UJ82" s="34">
        <v>0.62862380136954898</v>
      </c>
      <c r="UK82" s="34">
        <v>0.63140884508033901</v>
      </c>
      <c r="UL82" s="34">
        <v>0.634671046857611</v>
      </c>
      <c r="UM82" s="34">
        <v>0.63852640299066099</v>
      </c>
      <c r="UN82" s="34">
        <v>0.64272748795280998</v>
      </c>
      <c r="UO82" s="34">
        <v>0.646998976642152</v>
      </c>
      <c r="UP82" s="34">
        <v>0.65046831784497894</v>
      </c>
      <c r="UQ82" s="34">
        <v>0.65292192577264796</v>
      </c>
      <c r="UR82" s="34">
        <v>0.65489950164241606</v>
      </c>
      <c r="US82" s="34">
        <v>0.65626348602060103</v>
      </c>
      <c r="UT82" s="34">
        <v>0.65711260374588898</v>
      </c>
      <c r="UU82" s="34">
        <v>0.65763488182591401</v>
      </c>
      <c r="UV82" s="34">
        <v>0.65786174058011992</v>
      </c>
      <c r="UW82" s="34">
        <v>0.65786234715485503</v>
      </c>
      <c r="UX82" s="34">
        <v>0.65766301630049095</v>
      </c>
      <c r="UY82" s="34">
        <v>0.65728948437518997</v>
      </c>
      <c r="UZ82" s="34">
        <v>0.65675672666678597</v>
      </c>
      <c r="VA82" s="34">
        <v>0.656098184728371</v>
      </c>
      <c r="VB82" s="34">
        <v>0.65533697374893707</v>
      </c>
      <c r="VC82" s="34">
        <v>0.65450673093069101</v>
      </c>
      <c r="VD82" s="34">
        <v>0.65366535021031791</v>
      </c>
      <c r="VE82" s="34">
        <v>0.65285741777387896</v>
      </c>
      <c r="VF82" s="34">
        <v>0.65213027896547804</v>
      </c>
      <c r="VG82" s="34">
        <v>0.65153982078539596</v>
      </c>
      <c r="VH82" s="34">
        <v>0.65112224721193301</v>
      </c>
      <c r="VI82" s="34">
        <v>0.65082346929535206</v>
      </c>
      <c r="VJ82" s="34">
        <v>0.65064094731195299</v>
      </c>
      <c r="VK82" s="34">
        <v>0.65052874403526806</v>
      </c>
      <c r="VL82" s="34">
        <v>0.65047664003250805</v>
      </c>
      <c r="VM82" s="34">
        <v>0.65061515272664594</v>
      </c>
      <c r="VN82" s="34">
        <v>0.65096338561787903</v>
      </c>
      <c r="VO82" s="34">
        <v>0.65148004561734796</v>
      </c>
      <c r="VP82" s="34">
        <v>0.65201508981716005</v>
      </c>
      <c r="VQ82" s="34">
        <v>0.65253423891216999</v>
      </c>
      <c r="VR82" s="34">
        <v>0.65308108230358097</v>
      </c>
      <c r="VS82" s="34">
        <v>0.65360396962710698</v>
      </c>
      <c r="VT82" s="34">
        <v>0.65414055103110302</v>
      </c>
      <c r="VU82" s="34">
        <v>0.65466412728054391</v>
      </c>
      <c r="VV82" s="34">
        <v>0.65501838483001806</v>
      </c>
      <c r="VW82" s="34">
        <v>0.65520560538289796</v>
      </c>
      <c r="VX82" s="34">
        <v>0.65534031636943491</v>
      </c>
      <c r="VY82" s="34">
        <v>0.65536076248456698</v>
      </c>
      <c r="VZ82" s="34">
        <v>0.65527470033332602</v>
      </c>
      <c r="WA82" s="34">
        <v>0.65511212177095701</v>
      </c>
      <c r="WB82" s="34">
        <v>0.65486417582061096</v>
      </c>
      <c r="WC82" s="34">
        <v>0.65450894437597695</v>
      </c>
      <c r="WD82" s="34">
        <v>0.65403581042433401</v>
      </c>
      <c r="WE82" s="34">
        <v>0.65341552652258206</v>
      </c>
      <c r="WF82" s="34">
        <v>0.65261384817959001</v>
      </c>
      <c r="WG82" s="34">
        <v>0.65166463968791499</v>
      </c>
      <c r="WH82" s="34">
        <v>0.65041750506115092</v>
      </c>
      <c r="WI82" s="34">
        <v>0.64885520574039202</v>
      </c>
      <c r="WJ82" s="34">
        <v>0.6469860080840939</v>
      </c>
      <c r="WK82" s="34">
        <v>0.64473640803558496</v>
      </c>
      <c r="WL82" s="34">
        <v>0.64221869120692299</v>
      </c>
      <c r="WM82" s="34">
        <v>0.63955514760686905</v>
      </c>
      <c r="WN82" s="34">
        <v>0.637246398935296</v>
      </c>
      <c r="WO82" s="34">
        <v>0.63540045844941295</v>
      </c>
      <c r="WP82" s="34">
        <v>0.63369666818895698</v>
      </c>
      <c r="WQ82" s="34">
        <v>0.63222578571676102</v>
      </c>
      <c r="WR82" s="34">
        <v>0.63093840525423606</v>
      </c>
      <c r="WS82" s="34">
        <v>0.62975816091052106</v>
      </c>
      <c r="WT82" s="34">
        <v>0.62868583515808896</v>
      </c>
      <c r="WU82" s="34">
        <v>0.62764910276100894</v>
      </c>
      <c r="WV82" s="34">
        <v>0.62662737793984902</v>
      </c>
      <c r="WW82" s="34">
        <v>0.62563639417421302</v>
      </c>
      <c r="WX82" s="34">
        <v>0.62463757161376798</v>
      </c>
      <c r="WY82" s="34">
        <v>0.62360030094144903</v>
      </c>
      <c r="WZ82" s="34">
        <v>0.62252159425957299</v>
      </c>
      <c r="XA82" s="34">
        <v>0.62139980635211201</v>
      </c>
      <c r="XB82" s="34">
        <v>0.62025627996821198</v>
      </c>
      <c r="XC82" s="34">
        <v>0.61907897343116502</v>
      </c>
      <c r="XD82" s="34">
        <v>0.61782235166986299</v>
      </c>
      <c r="XE82" s="34">
        <v>0.61641857764796693</v>
      </c>
      <c r="XF82" s="34">
        <v>0.61484403009488497</v>
      </c>
      <c r="XG82" s="34">
        <v>0.61318110710111495</v>
      </c>
      <c r="XH82" t="s">
        <v>843</v>
      </c>
      <c r="XI82" t="s">
        <v>1300</v>
      </c>
      <c r="XJ82" s="34">
        <v>0.56503857432528104</v>
      </c>
      <c r="XK82" s="34">
        <v>0.57122312310600498</v>
      </c>
      <c r="XL82" s="34">
        <v>0.57747500028866705</v>
      </c>
      <c r="XM82" s="34">
        <v>0.58350998272883603</v>
      </c>
      <c r="XN82" s="34">
        <v>0.58881522497234995</v>
      </c>
      <c r="XO82" s="34">
        <v>0.59301748290975698</v>
      </c>
      <c r="XP82" s="34">
        <v>0.59600230036909696</v>
      </c>
      <c r="XQ82" s="34">
        <v>0.59815616523166704</v>
      </c>
      <c r="XR82" s="34">
        <v>0.59971707243679706</v>
      </c>
      <c r="XS82" s="34">
        <v>0.60079752692199007</v>
      </c>
      <c r="XT82" s="34">
        <v>0.601336981927726</v>
      </c>
      <c r="XU82" s="34">
        <v>0.60147411457845101</v>
      </c>
      <c r="XV82" s="34">
        <v>0.60094064276466497</v>
      </c>
      <c r="XW82" s="34">
        <v>0.59980662660182904</v>
      </c>
      <c r="XX82" s="34">
        <v>0.59827209557118799</v>
      </c>
      <c r="XY82" s="34">
        <v>0.59619329574054603</v>
      </c>
      <c r="XZ82" s="34">
        <v>0.59467386511986897</v>
      </c>
      <c r="YA82" s="34">
        <v>0.59385775543364505</v>
      </c>
      <c r="YB82" s="34">
        <v>0.593160983567255</v>
      </c>
      <c r="YC82" s="34">
        <v>0.59275629874191504</v>
      </c>
      <c r="YD82" s="34">
        <v>0.59285167317615806</v>
      </c>
      <c r="YE82" s="34">
        <v>0.59337110044324293</v>
      </c>
      <c r="YF82" s="34">
        <v>0.59424733122375795</v>
      </c>
      <c r="YG82" s="34">
        <v>0.59538316799011592</v>
      </c>
      <c r="YH82" s="34">
        <v>0.59657962389447194</v>
      </c>
      <c r="YI82" s="34">
        <v>0.598273159338787</v>
      </c>
      <c r="YJ82" s="34">
        <v>0.60056940345557996</v>
      </c>
      <c r="YK82" s="34">
        <v>0.60336230153702697</v>
      </c>
      <c r="YL82" s="34">
        <v>0.60679059280867698</v>
      </c>
      <c r="YM82" s="34">
        <v>0.61060242414143706</v>
      </c>
      <c r="YN82" s="34">
        <v>0.61449789445571001</v>
      </c>
      <c r="YO82" s="34">
        <v>0.61760632475413502</v>
      </c>
      <c r="YP82" s="34">
        <v>0.61969867813102097</v>
      </c>
      <c r="YQ82" s="34">
        <v>0.62130169530750401</v>
      </c>
      <c r="YR82" s="34">
        <v>0.622240048763818</v>
      </c>
      <c r="YS82" s="34">
        <v>0.62253450494166007</v>
      </c>
      <c r="YT82" s="34">
        <v>0.62237635655436696</v>
      </c>
      <c r="YU82" s="34">
        <v>0.62182626746008507</v>
      </c>
      <c r="YV82" s="34">
        <v>0.62092075747839803</v>
      </c>
      <c r="YW82" s="34">
        <v>0.61969156628786504</v>
      </c>
      <c r="YX82" s="34">
        <v>0.61828631705546999</v>
      </c>
      <c r="YY82" s="34">
        <v>0.61680893993331698</v>
      </c>
      <c r="YZ82" s="34">
        <v>0.61525397289699602</v>
      </c>
      <c r="ZA82" s="34">
        <v>0.61358881559174694</v>
      </c>
      <c r="ZB82" s="34">
        <v>0.61190566011373793</v>
      </c>
      <c r="ZC82" s="34">
        <v>0.61025301835260992</v>
      </c>
      <c r="ZD82" s="34">
        <v>0.60862164543928798</v>
      </c>
      <c r="ZE82" s="34">
        <v>0.60712179925200604</v>
      </c>
      <c r="ZF82" s="34">
        <v>0.60591603151759899</v>
      </c>
      <c r="ZG82" s="34">
        <v>0.60511996337559193</v>
      </c>
      <c r="ZH82" s="34">
        <v>0.60473259902510201</v>
      </c>
      <c r="ZI82" s="34">
        <v>0.60473811116050002</v>
      </c>
      <c r="ZJ82" s="34">
        <v>0.60491396996161095</v>
      </c>
      <c r="ZK82" s="34">
        <v>0.60519981298732295</v>
      </c>
      <c r="ZL82" s="34">
        <v>0.605723126806606</v>
      </c>
      <c r="ZM82" s="34">
        <v>0.60639026338799396</v>
      </c>
      <c r="ZN82" s="34">
        <v>0.60713360246983006</v>
      </c>
      <c r="ZO82" s="34">
        <v>0.607880724038387</v>
      </c>
      <c r="ZP82" s="34">
        <v>0.60851617613945796</v>
      </c>
      <c r="ZQ82" s="34">
        <v>0.60900521562648402</v>
      </c>
      <c r="ZR82" s="34">
        <v>0.60936946110336299</v>
      </c>
      <c r="ZS82" s="34">
        <v>0.60962384546220905</v>
      </c>
      <c r="ZT82" s="34">
        <v>0.60979001857604997</v>
      </c>
      <c r="ZU82" s="34">
        <v>0.60978650626951802</v>
      </c>
      <c r="ZV82" s="34">
        <v>0.60961199039992897</v>
      </c>
      <c r="ZW82" s="34">
        <v>0.60931600917903095</v>
      </c>
      <c r="ZX82" s="34">
        <v>0.60883361410927106</v>
      </c>
      <c r="ZY82" s="34">
        <v>0.60812010698734698</v>
      </c>
      <c r="ZZ82" s="34">
        <v>0.60719075197329397</v>
      </c>
      <c r="AAA82" s="34">
        <v>0.60605218618391099</v>
      </c>
      <c r="AAB82" s="34">
        <v>0.60451286263097903</v>
      </c>
      <c r="AAC82" s="34">
        <v>0.60258274490092201</v>
      </c>
      <c r="AAD82" s="34">
        <v>0.60031541157552004</v>
      </c>
      <c r="AAE82" s="34">
        <v>0.59762134854486704</v>
      </c>
      <c r="AAF82" s="34">
        <v>0.59464725240760496</v>
      </c>
      <c r="AAG82" s="34">
        <v>0.59160006289705103</v>
      </c>
      <c r="AAH82" s="34">
        <v>0.58899874118590101</v>
      </c>
      <c r="AAI82" s="34">
        <v>0.58691627139663705</v>
      </c>
      <c r="AAJ82" s="34">
        <v>0.58500849520868203</v>
      </c>
      <c r="AAK82" s="34">
        <v>0.58336148453934999</v>
      </c>
      <c r="AAL82" s="34">
        <v>0.58190871551337398</v>
      </c>
      <c r="AAM82" s="34">
        <v>0.58055734619660404</v>
      </c>
      <c r="AAN82" s="34">
        <v>0.579323732796169</v>
      </c>
      <c r="AAO82" s="34">
        <v>0.57818116918823403</v>
      </c>
      <c r="AAP82" s="34">
        <v>0.57708865489690897</v>
      </c>
      <c r="AAQ82" s="34">
        <v>0.57600065684145496</v>
      </c>
      <c r="AAR82" s="34">
        <v>0.57493177101520299</v>
      </c>
      <c r="AAS82" s="34">
        <v>0.57386825090900306</v>
      </c>
      <c r="AAT82" s="34">
        <v>0.57275947772287605</v>
      </c>
      <c r="AAU82" s="34">
        <v>0.57159920132783204</v>
      </c>
      <c r="AAV82" s="34">
        <v>0.57041438597716798</v>
      </c>
      <c r="AAW82" s="34">
        <v>0.569165880655636</v>
      </c>
      <c r="AAX82" s="34">
        <v>0.56777837994207192</v>
      </c>
      <c r="AAY82" s="34">
        <v>0.56620207147983603</v>
      </c>
      <c r="AAZ82" s="34">
        <v>0.564453733574102</v>
      </c>
      <c r="ABA82" s="34">
        <v>0.56259718085655797</v>
      </c>
      <c r="ABB82" s="34">
        <v>0.56064653108837004</v>
      </c>
      <c r="ABC82" s="34">
        <v>0.55865731513620598</v>
      </c>
      <c r="ABD82" s="34">
        <v>0.55663052054223006</v>
      </c>
      <c r="ABE82" s="34">
        <v>0.55453543783935699</v>
      </c>
      <c r="ABF82" s="34">
        <v>0.55246856517784504</v>
      </c>
      <c r="ABG82" t="s">
        <v>843</v>
      </c>
      <c r="ABH82" t="s">
        <v>843</v>
      </c>
      <c r="ABI82" t="s">
        <v>1300</v>
      </c>
      <c r="ABJ82" s="34">
        <v>0.47505404880723101</v>
      </c>
      <c r="ABK82" s="34">
        <v>0.47989160167309897</v>
      </c>
      <c r="ABL82" s="34">
        <v>0.48505050672328598</v>
      </c>
      <c r="ABM82" s="34">
        <v>0.49067159351804301</v>
      </c>
      <c r="ABN82" s="34">
        <v>0.49655187844255599</v>
      </c>
      <c r="ABO82" s="34">
        <v>0.50247584551028501</v>
      </c>
      <c r="ABP82" s="34">
        <v>0.50826476474643101</v>
      </c>
      <c r="ABQ82" s="34">
        <v>0.51378675392380502</v>
      </c>
      <c r="ABR82" s="34">
        <v>0.51883969643549399</v>
      </c>
      <c r="ABS82" s="34">
        <v>0.52312887312799294</v>
      </c>
      <c r="ABT82" s="34">
        <v>0.52624892146966196</v>
      </c>
      <c r="ABU82" s="34">
        <v>0.52841930454436703</v>
      </c>
      <c r="ABV82" s="34">
        <v>0.52976581042494897</v>
      </c>
      <c r="ABW82" s="34">
        <v>0.53041466491471001</v>
      </c>
      <c r="ABX82" s="34">
        <v>0.53059215298500295</v>
      </c>
      <c r="ABY82" s="34">
        <v>0.53028283586418301</v>
      </c>
      <c r="ABZ82" s="34">
        <v>0.53022676339203201</v>
      </c>
      <c r="ACA82" s="34">
        <v>0.53057890795499507</v>
      </c>
      <c r="ACB82" s="34">
        <v>0.530984071059318</v>
      </c>
      <c r="ACC82" s="34">
        <v>0.53157837973553002</v>
      </c>
      <c r="ACD82" s="34">
        <v>0.53242074308491505</v>
      </c>
      <c r="ACE82" s="34">
        <v>0.53346843650448006</v>
      </c>
      <c r="ACF82" s="34">
        <v>0.53462811003968502</v>
      </c>
      <c r="ACG82" s="34">
        <v>0.53584595173886496</v>
      </c>
      <c r="ACH82" s="34">
        <v>0.53699976132961902</v>
      </c>
      <c r="ACI82" s="34">
        <v>0.53815004110346898</v>
      </c>
      <c r="ACJ82" s="34">
        <v>0.53940850275996099</v>
      </c>
      <c r="ACK82" s="34">
        <v>0.54084702388125994</v>
      </c>
      <c r="ACL82" s="34">
        <v>0.54250004220421</v>
      </c>
      <c r="ACM82" s="34">
        <v>0.54431788229158495</v>
      </c>
      <c r="ACN82" s="34">
        <v>0.54663563766300494</v>
      </c>
      <c r="ACO82" s="34">
        <v>0.54945613725275599</v>
      </c>
      <c r="ACP82" s="34">
        <v>0.55264765542953398</v>
      </c>
      <c r="ACQ82" s="34">
        <v>0.55629459723336405</v>
      </c>
      <c r="ACR82" s="34">
        <v>0.560184008788707</v>
      </c>
      <c r="ACS82" s="34">
        <v>0.56407677483989904</v>
      </c>
      <c r="ACT82" s="34">
        <v>0.56718805050349497</v>
      </c>
      <c r="ACU82" s="34">
        <v>0.56940459170170199</v>
      </c>
      <c r="ACV82" s="34">
        <v>0.57127774128005004</v>
      </c>
      <c r="ACW82" s="34">
        <v>0.57263592697516108</v>
      </c>
      <c r="ACX82" s="34">
        <v>0.57350980922749495</v>
      </c>
      <c r="ACY82" s="34">
        <v>0.57406265262873502</v>
      </c>
      <c r="ACZ82" s="34">
        <v>0.57431197184666094</v>
      </c>
      <c r="ADA82" s="34">
        <v>0.57431144311781501</v>
      </c>
      <c r="ADB82" s="34">
        <v>0.574119685100552</v>
      </c>
      <c r="ADC82" s="34">
        <v>0.57381674110321101</v>
      </c>
      <c r="ADD82" s="34">
        <v>0.57345475064759699</v>
      </c>
      <c r="ADE82" s="34">
        <v>0.57302098886544295</v>
      </c>
      <c r="ADF82" s="34">
        <v>0.57250201079740204</v>
      </c>
      <c r="ADG82" s="34">
        <v>0.57196450456238301</v>
      </c>
      <c r="ADH82" s="34">
        <v>0.57142189855021597</v>
      </c>
      <c r="ADI82" s="34">
        <v>0.57090938085589893</v>
      </c>
      <c r="ADJ82" s="34">
        <v>0.57052209063560599</v>
      </c>
      <c r="ADK82" s="34">
        <v>0.57034175699646905</v>
      </c>
      <c r="ADL82" s="34">
        <v>0.57048478058660002</v>
      </c>
      <c r="ADM82" s="34">
        <v>0.57098504934359906</v>
      </c>
      <c r="ADN82" s="34">
        <v>0.57178843865808604</v>
      </c>
      <c r="ADO82" s="34">
        <v>0.57269724340802908</v>
      </c>
      <c r="ADP82" s="34">
        <v>0.57370424487691696</v>
      </c>
      <c r="ADQ82" s="34">
        <v>0.57489755567967693</v>
      </c>
      <c r="ADR82" s="34">
        <v>0.576157325603323</v>
      </c>
      <c r="ADS82" s="34">
        <v>0.577462016989993</v>
      </c>
      <c r="ADT82" s="34">
        <v>0.57876726960476199</v>
      </c>
      <c r="ADU82" s="34">
        <v>0.57993696417918106</v>
      </c>
      <c r="ADV82" s="34">
        <v>0.58094867255235305</v>
      </c>
      <c r="ADW82" s="34">
        <v>0.58186803232735596</v>
      </c>
      <c r="ADX82" s="34">
        <v>0.58269626784238293</v>
      </c>
      <c r="ADY82" s="34">
        <v>0.58342924519991102</v>
      </c>
      <c r="ADZ82" s="34">
        <v>0.58399162652930992</v>
      </c>
      <c r="AEA82" s="34">
        <v>0.58439146430105304</v>
      </c>
      <c r="AEB82" s="34">
        <v>0.58466229789342594</v>
      </c>
      <c r="AEC82" s="34">
        <v>0.584733504055443</v>
      </c>
      <c r="AED82" s="34">
        <v>0.58458126687468803</v>
      </c>
      <c r="AEE82" s="34">
        <v>0.58424386074051904</v>
      </c>
      <c r="AEF82" s="34">
        <v>0.58371396981124002</v>
      </c>
      <c r="AEG82" s="34">
        <v>0.582794051548854</v>
      </c>
      <c r="AEH82" s="34">
        <v>0.58152886712666396</v>
      </c>
      <c r="AEI82" s="34">
        <v>0.579962163282431</v>
      </c>
      <c r="AEJ82" s="34">
        <v>0.57797708833480199</v>
      </c>
      <c r="AEK82" s="34">
        <v>0.57570577422634994</v>
      </c>
      <c r="AEL82" s="34">
        <v>0.573348246672156</v>
      </c>
      <c r="AEM82" s="34">
        <v>0.57138002769389795</v>
      </c>
      <c r="AEN82" s="34">
        <v>0.56986908590522101</v>
      </c>
      <c r="AEO82" s="34">
        <v>0.56850243261728894</v>
      </c>
      <c r="AEP82" s="34">
        <v>0.56738461663080197</v>
      </c>
      <c r="AEQ82" s="34">
        <v>0.56644361215871597</v>
      </c>
      <c r="AER82" s="34">
        <v>0.56559116445543001</v>
      </c>
      <c r="AES82" s="34">
        <v>0.564857918216497</v>
      </c>
      <c r="AET82" s="34">
        <v>0.56420832537559906</v>
      </c>
      <c r="AEU82" s="34">
        <v>0.56360140726945307</v>
      </c>
      <c r="AEV82" s="34">
        <v>0.56302318472564894</v>
      </c>
      <c r="AEW82" s="34">
        <v>0.56248667581354395</v>
      </c>
      <c r="AEX82" s="34">
        <v>0.56195092789272005</v>
      </c>
      <c r="AEY82" s="34">
        <v>0.56136022072735703</v>
      </c>
      <c r="AEZ82" s="34">
        <v>0.56070087904546495</v>
      </c>
      <c r="AFA82" s="34">
        <v>0.56000034349278704</v>
      </c>
      <c r="AFB82" s="34">
        <v>0.55922460770679006</v>
      </c>
      <c r="AFC82" s="34">
        <v>0.55832187482832307</v>
      </c>
      <c r="AFD82" s="34">
        <v>0.55724089037885205</v>
      </c>
      <c r="AFE82" s="34">
        <v>0.55599515061765703</v>
      </c>
      <c r="AFF82" s="34">
        <v>0.55464413265619694</v>
      </c>
      <c r="AFG82" t="s">
        <v>843</v>
      </c>
      <c r="AFH82" t="s">
        <v>843</v>
      </c>
      <c r="AFI82" s="34">
        <v>0.46534999999999999</v>
      </c>
      <c r="AFJ82" s="34">
        <v>0.47484000000000004</v>
      </c>
      <c r="AFK82" s="34">
        <v>0.48433999999999999</v>
      </c>
      <c r="AFL82" s="34">
        <v>0.49387000000000003</v>
      </c>
      <c r="AFM82" s="34">
        <v>0.50314999999999999</v>
      </c>
      <c r="AFN82" s="34">
        <v>0.50011000000000005</v>
      </c>
      <c r="AFO82" s="34">
        <v>0.50314000000000003</v>
      </c>
      <c r="AFP82" s="34">
        <v>0.51784999999999992</v>
      </c>
      <c r="AFQ82" s="34">
        <v>0.51268000000000002</v>
      </c>
      <c r="AFR82" s="34">
        <v>0.50954999999999995</v>
      </c>
      <c r="AFS82" s="34">
        <v>0.50997999999999999</v>
      </c>
      <c r="AFT82" s="34">
        <v>0.50741999999999998</v>
      </c>
      <c r="AFU82" s="34">
        <v>0.49515999999999999</v>
      </c>
      <c r="AFV82" s="34">
        <v>0.49001</v>
      </c>
      <c r="AFW82" s="34">
        <v>0.47295999999999999</v>
      </c>
      <c r="AFX82" s="34">
        <v>0.45668999999999998</v>
      </c>
      <c r="AFY82" s="34">
        <v>0.44569000000000003</v>
      </c>
      <c r="AFZ82" s="34">
        <v>0.43942999999999999</v>
      </c>
      <c r="AGA82" s="34">
        <v>0.43723999999999996</v>
      </c>
      <c r="AGB82" t="s">
        <v>843</v>
      </c>
      <c r="AGC82" t="s">
        <v>843</v>
      </c>
      <c r="AGD82" t="s">
        <v>843</v>
      </c>
      <c r="AGE82" t="s">
        <v>843</v>
      </c>
      <c r="AGF82" s="34">
        <v>-4.9961889162659645E-3</v>
      </c>
      <c r="AGG82" t="s">
        <v>843</v>
      </c>
      <c r="AGH82" t="s">
        <v>843</v>
      </c>
      <c r="AGI82" t="s">
        <v>843</v>
      </c>
      <c r="AGJ82" t="s">
        <v>843</v>
      </c>
      <c r="AGK82" t="s">
        <v>843</v>
      </c>
      <c r="AGL82" t="s">
        <v>843</v>
      </c>
      <c r="AGM82" t="s">
        <v>843</v>
      </c>
      <c r="AGN82" t="s">
        <v>843</v>
      </c>
      <c r="AGO82" s="34">
        <v>0.31900000000000001</v>
      </c>
      <c r="AGP82" s="34">
        <v>2019</v>
      </c>
      <c r="AGQ82" t="s">
        <v>832</v>
      </c>
      <c r="AGR82" t="s">
        <v>843</v>
      </c>
      <c r="AGS82" s="34">
        <v>1.4999999999999999E-2</v>
      </c>
      <c r="AGT82" s="34">
        <v>2019</v>
      </c>
      <c r="AGU82" t="s">
        <v>832</v>
      </c>
      <c r="AGV82" t="s">
        <v>843</v>
      </c>
      <c r="AGW82" s="34">
        <v>0.17600000000000002</v>
      </c>
      <c r="AGX82" s="34">
        <v>2019</v>
      </c>
      <c r="AGY82" t="s">
        <v>832</v>
      </c>
      <c r="AGZ82" t="s">
        <v>843</v>
      </c>
      <c r="AHA82" s="34">
        <v>0.68799999999999994</v>
      </c>
      <c r="AHB82" s="34">
        <v>2019</v>
      </c>
      <c r="AHC82" t="s">
        <v>832</v>
      </c>
      <c r="AHD82" t="s">
        <v>843</v>
      </c>
      <c r="AHE82" s="34">
        <v>0.32500000000000001</v>
      </c>
      <c r="AHF82" s="34">
        <v>2017</v>
      </c>
      <c r="AHG82" t="s">
        <v>832</v>
      </c>
      <c r="AHH82" t="s">
        <v>843</v>
      </c>
      <c r="AHI82" t="s">
        <v>830</v>
      </c>
      <c r="AHJ82" s="34">
        <v>0.1359691321849823</v>
      </c>
      <c r="AHK82" s="34">
        <v>0.14159518480300903</v>
      </c>
      <c r="AHL82" s="34">
        <v>0.141116663813591</v>
      </c>
      <c r="AHM82" s="34">
        <v>0.15142279863357544</v>
      </c>
      <c r="AHN82" s="34">
        <v>0.1778094619512558</v>
      </c>
      <c r="AHO82" t="s">
        <v>843</v>
      </c>
      <c r="AHP82" s="34"/>
      <c r="AHQ82" s="34"/>
      <c r="AHR82" s="34"/>
      <c r="AHS82" s="34"/>
      <c r="AHT82" s="34"/>
      <c r="AHU82" t="s">
        <v>843</v>
      </c>
      <c r="AHV82" s="34">
        <v>0.16972778737545013</v>
      </c>
      <c r="AHW82" s="34">
        <v>0.16816778481006622</v>
      </c>
      <c r="AHX82" s="34">
        <v>0.15355953574180603</v>
      </c>
      <c r="AHY82" s="34">
        <v>0.15502336621284485</v>
      </c>
      <c r="AHZ82" s="34">
        <v>0.18171907961368561</v>
      </c>
      <c r="AIA82" t="s">
        <v>832</v>
      </c>
      <c r="AIB82" t="s">
        <v>843</v>
      </c>
      <c r="AIC82" s="34">
        <v>0.16701290011405945</v>
      </c>
      <c r="AID82" s="34">
        <v>0.16794976592063904</v>
      </c>
      <c r="AIE82" s="34">
        <v>0.15466620028018951</v>
      </c>
      <c r="AIF82" s="34">
        <v>0.15723668038845062</v>
      </c>
      <c r="AIG82" s="34">
        <v>0.17992220818996429</v>
      </c>
      <c r="AIH82" t="s">
        <v>924</v>
      </c>
      <c r="AII82" t="s">
        <v>843</v>
      </c>
      <c r="AIJ82" s="34">
        <v>0.19799299538135529</v>
      </c>
      <c r="AIK82" s="34">
        <v>0.20106799900531769</v>
      </c>
      <c r="AIL82" s="34">
        <v>0.17940099537372589</v>
      </c>
      <c r="AIM82" s="34">
        <v>0.17994199693202972</v>
      </c>
      <c r="AIN82" s="34">
        <v>0.20054000616073608</v>
      </c>
      <c r="AIO82" t="s">
        <v>1607</v>
      </c>
      <c r="AIP82" s="34">
        <v>0.17473499476909637</v>
      </c>
      <c r="AIQ82" t="s">
        <v>843</v>
      </c>
      <c r="AIR82" s="34">
        <v>0.16655999999999999</v>
      </c>
      <c r="AIS82" s="34">
        <v>0.17015</v>
      </c>
      <c r="AIT82" s="34">
        <v>0.17271</v>
      </c>
      <c r="AIU82" s="34">
        <v>0.17652999999999999</v>
      </c>
      <c r="AIV82" s="34">
        <v>0.17972000000000002</v>
      </c>
      <c r="AIW82" s="34">
        <v>0.18274000000000001</v>
      </c>
      <c r="AIX82" t="s">
        <v>843</v>
      </c>
      <c r="AIY82" s="34">
        <v>3.7339999999999998E-2</v>
      </c>
      <c r="AIZ82" s="34">
        <v>5.0320000000000004E-2</v>
      </c>
      <c r="AJA82" s="34">
        <v>5.5129999999999998E-2</v>
      </c>
      <c r="AJB82" s="34">
        <v>5.7930000000000002E-2</v>
      </c>
      <c r="AJC82" s="34">
        <v>5.8689999999999999E-2</v>
      </c>
      <c r="AJD82" s="34">
        <v>5.9839999999999997E-2</v>
      </c>
      <c r="AJE82" t="s">
        <v>843</v>
      </c>
      <c r="AJF82" s="34">
        <v>4.2855218052864075E-2</v>
      </c>
      <c r="AJG82" s="34">
        <v>4.4363148510456085E-2</v>
      </c>
      <c r="AJH82" s="34">
        <v>3.7222854793071747E-2</v>
      </c>
      <c r="AJI82" s="34">
        <v>4.6433225274085999E-2</v>
      </c>
      <c r="AJJ82" s="34">
        <v>5.4087385535240173E-2</v>
      </c>
      <c r="AJK82" t="s">
        <v>830</v>
      </c>
      <c r="AJL82" t="s">
        <v>843</v>
      </c>
      <c r="AJM82" t="s">
        <v>843</v>
      </c>
      <c r="AJN82" s="34">
        <v>4.3407917022705078E-2</v>
      </c>
      <c r="AJO82" s="34">
        <v>4.1212916374206543E-2</v>
      </c>
      <c r="AJP82" s="34">
        <v>4.136977344751358E-2</v>
      </c>
      <c r="AJQ82" s="34">
        <v>4.7406993806362152E-2</v>
      </c>
      <c r="AJR82" s="34">
        <v>6.3799299299716949E-2</v>
      </c>
      <c r="AJS82" t="s">
        <v>832</v>
      </c>
      <c r="AJT82" t="s">
        <v>843</v>
      </c>
      <c r="AJU82" t="s">
        <v>843</v>
      </c>
      <c r="AJV82" t="s">
        <v>843</v>
      </c>
      <c r="AJW82" s="34">
        <v>2.3020973429083824E-2</v>
      </c>
      <c r="AJX82" s="34">
        <v>2.4186102673411369E-2</v>
      </c>
      <c r="AJY82" s="34">
        <v>1.5929711982607841E-2</v>
      </c>
      <c r="AJZ82" s="34">
        <v>2.5527935475111008E-2</v>
      </c>
      <c r="AKA82" s="34">
        <v>3.4324530512094498E-2</v>
      </c>
      <c r="AKB82" t="s">
        <v>830</v>
      </c>
      <c r="AKC82" t="s">
        <v>843</v>
      </c>
      <c r="AKD82" t="s">
        <v>843</v>
      </c>
      <c r="AKE82" t="s">
        <v>843</v>
      </c>
      <c r="AKF82" s="34">
        <v>2.3404467850923538E-2</v>
      </c>
      <c r="AKG82" s="34">
        <v>2.1209076046943665E-2</v>
      </c>
      <c r="AKH82" s="34">
        <v>2.1775422617793083E-2</v>
      </c>
      <c r="AKI82" s="34">
        <v>3.0099952593445778E-2</v>
      </c>
      <c r="AKJ82" s="34">
        <v>4.8108562827110291E-2</v>
      </c>
      <c r="AKK82" t="s">
        <v>832</v>
      </c>
      <c r="AKL82" t="s">
        <v>843</v>
      </c>
      <c r="AKM82" s="34">
        <v>4100</v>
      </c>
      <c r="AKN82" t="s">
        <v>832</v>
      </c>
      <c r="AKO82" t="s">
        <v>843</v>
      </c>
      <c r="AKP82" s="34">
        <v>3964.9873046875</v>
      </c>
      <c r="AKQ82" t="s">
        <v>830</v>
      </c>
      <c r="AKR82" t="s">
        <v>843</v>
      </c>
      <c r="AKS82" s="34">
        <v>4088.8970453933598</v>
      </c>
      <c r="AKT82" t="s">
        <v>832</v>
      </c>
      <c r="AKU82" t="s">
        <v>843</v>
      </c>
      <c r="AKV82" s="34">
        <v>4295.4074956101404</v>
      </c>
      <c r="AKW82" t="s">
        <v>832</v>
      </c>
      <c r="AKX82" t="s">
        <v>843</v>
      </c>
      <c r="AKY82" s="34">
        <v>0.12670379877090454</v>
      </c>
      <c r="AKZ82" s="34">
        <v>0.12277755886316299</v>
      </c>
      <c r="ALA82" s="34">
        <v>0.10806499421596527</v>
      </c>
      <c r="ALB82" s="34">
        <v>0.10794273763895035</v>
      </c>
      <c r="ALC82" s="34">
        <v>0.14186558127403259</v>
      </c>
      <c r="ALD82" t="s">
        <v>830</v>
      </c>
      <c r="ALE82" t="s">
        <v>843</v>
      </c>
      <c r="ALF82" t="s">
        <v>843</v>
      </c>
      <c r="ALG82" t="s">
        <v>843</v>
      </c>
      <c r="ALH82" s="34">
        <v>0.16007028520107269</v>
      </c>
      <c r="ALI82" s="34">
        <v>0.14929318428039551</v>
      </c>
      <c r="ALJ82" s="34">
        <v>0.12277156114578247</v>
      </c>
      <c r="ALK82" s="34">
        <v>0.11355137079954147</v>
      </c>
      <c r="ALL82" s="34">
        <v>0.14964322745800018</v>
      </c>
      <c r="ALM82" t="s">
        <v>832</v>
      </c>
    </row>
    <row r="83" spans="1:1001">
      <c r="A83" t="s">
        <v>422</v>
      </c>
      <c r="B83" t="s">
        <v>140</v>
      </c>
      <c r="C83" t="s">
        <v>269</v>
      </c>
      <c r="D83" s="34">
        <v>3.1992565840482712E-2</v>
      </c>
      <c r="E83" t="s">
        <v>432</v>
      </c>
      <c r="F83" s="34">
        <v>4.767763614654541E-2</v>
      </c>
      <c r="G83" t="s">
        <v>1464</v>
      </c>
      <c r="H83" s="34">
        <v>4.628194123506546E-2</v>
      </c>
      <c r="I83" t="s">
        <v>1294</v>
      </c>
      <c r="J83" s="34">
        <v>4.542197659611702E-2</v>
      </c>
      <c r="K83" t="s">
        <v>1521</v>
      </c>
      <c r="L83" s="34"/>
      <c r="M83" t="s">
        <v>466</v>
      </c>
      <c r="N83" s="34">
        <v>0.38600000739097595</v>
      </c>
      <c r="O83" s="34"/>
      <c r="P83" t="s">
        <v>1459</v>
      </c>
      <c r="Q83" s="34"/>
      <c r="R83" t="s">
        <v>1459</v>
      </c>
      <c r="S83" s="34"/>
      <c r="T83" t="s">
        <v>1459</v>
      </c>
      <c r="U83" s="34"/>
      <c r="V83" t="s">
        <v>1459</v>
      </c>
      <c r="W83" t="s">
        <v>843</v>
      </c>
      <c r="X83" t="s">
        <v>465</v>
      </c>
      <c r="Y83" s="34">
        <v>0.5264778733253479</v>
      </c>
      <c r="Z83" s="34"/>
      <c r="AA83" t="s">
        <v>1459</v>
      </c>
      <c r="AB83" s="34"/>
      <c r="AC83" t="s">
        <v>1459</v>
      </c>
      <c r="AD83" s="34"/>
      <c r="AE83" t="s">
        <v>1459</v>
      </c>
      <c r="AF83" s="34"/>
      <c r="AG83" t="s">
        <v>1459</v>
      </c>
      <c r="AH83" t="s">
        <v>843</v>
      </c>
      <c r="AI83" t="s">
        <v>465</v>
      </c>
      <c r="AJ83" s="34">
        <v>0.4904572069644928</v>
      </c>
      <c r="AK83" s="34"/>
      <c r="AL83" t="s">
        <v>1459</v>
      </c>
      <c r="AM83" s="34"/>
      <c r="AN83" t="s">
        <v>1459</v>
      </c>
      <c r="AO83" s="34"/>
      <c r="AP83" t="s">
        <v>1459</v>
      </c>
      <c r="AQ83" s="34"/>
      <c r="AR83" t="s">
        <v>1459</v>
      </c>
      <c r="AS83" t="s">
        <v>843</v>
      </c>
      <c r="AT83" t="s">
        <v>465</v>
      </c>
      <c r="AU83" s="34">
        <v>0.49465972185134888</v>
      </c>
      <c r="AV83" s="34"/>
      <c r="AW83" t="s">
        <v>1459</v>
      </c>
      <c r="AX83" s="34"/>
      <c r="AY83" t="s">
        <v>1459</v>
      </c>
      <c r="AZ83" s="34"/>
      <c r="BA83" t="s">
        <v>1459</v>
      </c>
      <c r="BB83" s="34"/>
      <c r="BC83" t="s">
        <v>1459</v>
      </c>
      <c r="BD83" t="s">
        <v>843</v>
      </c>
      <c r="BE83" s="34">
        <v>0.46877827883120921</v>
      </c>
      <c r="BF83" t="s">
        <v>465</v>
      </c>
      <c r="BG83" t="s">
        <v>843</v>
      </c>
      <c r="BH83" t="s">
        <v>432</v>
      </c>
      <c r="BI83" s="34">
        <v>5.4234638214111328</v>
      </c>
      <c r="BJ83" t="s">
        <v>819</v>
      </c>
      <c r="BK83" s="34">
        <v>2.1660759449005127</v>
      </c>
      <c r="BL83" t="s">
        <v>1294</v>
      </c>
      <c r="BM83" s="34">
        <v>2.6653568744659424</v>
      </c>
      <c r="BN83" t="s">
        <v>1521</v>
      </c>
      <c r="BO83" s="34">
        <v>3.6905167102813721</v>
      </c>
      <c r="BP83" t="s">
        <v>843</v>
      </c>
      <c r="BQ83" s="34">
        <v>2.4750418663024902</v>
      </c>
      <c r="BR83" t="s">
        <v>830</v>
      </c>
      <c r="BS83" s="34"/>
      <c r="BT83" t="s">
        <v>843</v>
      </c>
      <c r="BU83" s="34">
        <v>2.1665034294128418</v>
      </c>
      <c r="BV83" t="s">
        <v>1564</v>
      </c>
      <c r="BW83" t="s">
        <v>843</v>
      </c>
      <c r="BX83" s="34">
        <v>2.2192857265472412</v>
      </c>
      <c r="BY83" t="s">
        <v>924</v>
      </c>
      <c r="BZ83" t="s">
        <v>843</v>
      </c>
      <c r="CA83" t="s">
        <v>432</v>
      </c>
      <c r="CB83" s="34">
        <v>1.6196455806493759E-2</v>
      </c>
      <c r="CC83" s="34">
        <v>1.5320830047130585E-2</v>
      </c>
      <c r="CD83" s="34">
        <v>1.3153511099517345E-2</v>
      </c>
      <c r="CE83" s="34">
        <v>1.1064553633332253E-2</v>
      </c>
      <c r="CF83" s="34">
        <v>1.1064546182751656E-2</v>
      </c>
      <c r="CG83" t="s">
        <v>843</v>
      </c>
      <c r="CH83" t="s">
        <v>819</v>
      </c>
      <c r="CI83" s="34">
        <v>1.0388273745775223E-2</v>
      </c>
      <c r="CJ83" s="34">
        <v>9.5466095954179764E-3</v>
      </c>
      <c r="CK83" s="34">
        <v>1.0188715532422066E-2</v>
      </c>
      <c r="CL83" s="34">
        <v>1.3277746737003326E-2</v>
      </c>
      <c r="CM83" s="34">
        <v>1.482224278151989E-2</v>
      </c>
      <c r="CN83" t="s">
        <v>843</v>
      </c>
      <c r="CO83" t="s">
        <v>1294</v>
      </c>
      <c r="CP83" s="34">
        <v>1.0674620047211647E-2</v>
      </c>
      <c r="CQ83" s="34">
        <v>1.0703550651669502E-2</v>
      </c>
      <c r="CR83" s="34">
        <v>1.2505480088293552E-2</v>
      </c>
      <c r="CS83" s="34">
        <v>1.4822233468294144E-2</v>
      </c>
      <c r="CT83" s="34">
        <v>1.4822211116552353E-2</v>
      </c>
      <c r="CU83" t="s">
        <v>843</v>
      </c>
      <c r="CV83" t="s">
        <v>1521</v>
      </c>
      <c r="CW83" s="34">
        <v>1.0865521617233753E-2</v>
      </c>
      <c r="CX83" s="34">
        <v>1.1733230203390121E-2</v>
      </c>
      <c r="CY83" s="34">
        <v>1.4050002209842205E-2</v>
      </c>
      <c r="CZ83" s="34">
        <v>1.4822257682681084E-2</v>
      </c>
      <c r="DA83" s="34">
        <v>1.4822217635810375E-2</v>
      </c>
      <c r="DB83" t="s">
        <v>843</v>
      </c>
      <c r="DC83" s="34">
        <v>4.1777458190917969</v>
      </c>
      <c r="DD83" s="34">
        <v>4.8170161247253418</v>
      </c>
      <c r="DE83" s="34">
        <v>5.226046085357666</v>
      </c>
      <c r="DF83" s="34">
        <v>5.5775160789489746</v>
      </c>
      <c r="DG83" s="34">
        <v>6.2348299026489258</v>
      </c>
      <c r="DH83" t="s">
        <v>1464</v>
      </c>
      <c r="DI83" t="s">
        <v>843</v>
      </c>
      <c r="DJ83" s="34">
        <v>4.5613079071044922</v>
      </c>
      <c r="DK83" s="34">
        <v>5.0854578018188477</v>
      </c>
      <c r="DL83" s="34">
        <v>5.4369277954101563</v>
      </c>
      <c r="DM83" s="34">
        <v>5.9413199424743652</v>
      </c>
      <c r="DN83" s="34">
        <v>6.6750946044921875</v>
      </c>
      <c r="DO83" t="s">
        <v>1294</v>
      </c>
      <c r="DP83" t="s">
        <v>843</v>
      </c>
      <c r="DQ83" s="34">
        <v>6.9686050415039063</v>
      </c>
      <c r="DR83" t="s">
        <v>1521</v>
      </c>
      <c r="DS83" t="s">
        <v>843</v>
      </c>
      <c r="DT83" t="s">
        <v>843</v>
      </c>
      <c r="DU83" s="34">
        <v>6.9</v>
      </c>
      <c r="DV83" t="s">
        <v>1461</v>
      </c>
      <c r="DW83" t="s">
        <v>843</v>
      </c>
      <c r="DX83" t="s">
        <v>843</v>
      </c>
      <c r="DY83" t="s">
        <v>995</v>
      </c>
      <c r="DZ83" s="34">
        <v>-7.6378411613404751E-3</v>
      </c>
      <c r="EA83" s="34">
        <v>-1.3530927710235119E-2</v>
      </c>
      <c r="EB83" s="34">
        <v>-1.3033625669777393E-2</v>
      </c>
      <c r="EC83" s="34">
        <v>-1.4957255683839321E-2</v>
      </c>
      <c r="ED83" s="34">
        <v>-1.0176051408052444E-2</v>
      </c>
      <c r="EE83" t="s">
        <v>843</v>
      </c>
      <c r="EF83" t="s">
        <v>465</v>
      </c>
      <c r="EG83" s="34">
        <v>2.6000000070780516E-3</v>
      </c>
      <c r="EH83" s="34">
        <v>5.2000000141561031E-3</v>
      </c>
      <c r="EI83" s="34">
        <v>5.8999997563660145E-3</v>
      </c>
      <c r="EJ83" s="34">
        <v>2.4000001139938831E-3</v>
      </c>
      <c r="EK83" s="34">
        <v>-4.8000002279877663E-3</v>
      </c>
      <c r="EL83" t="s">
        <v>843</v>
      </c>
      <c r="EM83" t="s">
        <v>465</v>
      </c>
      <c r="EN83" s="34">
        <v>3.0940829310566187E-4</v>
      </c>
      <c r="EO83" s="34">
        <v>6.9943261332809925E-3</v>
      </c>
      <c r="EP83" s="34">
        <v>3.0724694952368736E-3</v>
      </c>
      <c r="EQ83" s="34">
        <v>6.5421424806118011E-3</v>
      </c>
      <c r="ER83" s="34">
        <v>8.9589860290288925E-3</v>
      </c>
      <c r="ES83" t="s">
        <v>843</v>
      </c>
      <c r="ET83" t="s">
        <v>465</v>
      </c>
      <c r="EU83" s="34">
        <v>4.3664304539561272E-3</v>
      </c>
      <c r="EV83" s="34">
        <v>4.836695734411478E-3</v>
      </c>
      <c r="EW83" s="34">
        <v>4.8726005479693413E-3</v>
      </c>
      <c r="EX83" s="34">
        <v>-8.6027442011982203E-4</v>
      </c>
      <c r="EY83" s="34">
        <v>3.6760754883289337E-3</v>
      </c>
      <c r="EZ83" t="s">
        <v>843</v>
      </c>
      <c r="FA83" t="s">
        <v>465</v>
      </c>
      <c r="FB83" s="34">
        <v>2.0853825844824314E-3</v>
      </c>
      <c r="FC83" s="34">
        <v>-1.8345281714573503E-3</v>
      </c>
      <c r="FD83" s="34">
        <v>-2.7963058091700077E-3</v>
      </c>
      <c r="FE83" s="34">
        <v>-4.196390975266695E-3</v>
      </c>
      <c r="FF83" s="34">
        <v>8.507472462952137E-3</v>
      </c>
      <c r="FG83" t="s">
        <v>843</v>
      </c>
      <c r="FH83" s="34"/>
      <c r="FI83" s="34"/>
      <c r="FJ83" s="34"/>
      <c r="FK83" s="34"/>
      <c r="FL83" s="34"/>
      <c r="FM83" t="s">
        <v>843</v>
      </c>
      <c r="FN83" t="s">
        <v>843</v>
      </c>
      <c r="FO83" s="34">
        <v>0.61553999999999998</v>
      </c>
      <c r="FP83" t="s">
        <v>1462</v>
      </c>
      <c r="FQ83" t="s">
        <v>843</v>
      </c>
      <c r="FR83" t="s">
        <v>843</v>
      </c>
      <c r="FS83" s="34">
        <v>0.76676</v>
      </c>
      <c r="FT83" t="s">
        <v>1462</v>
      </c>
      <c r="FU83" t="s">
        <v>843</v>
      </c>
      <c r="FV83" t="s">
        <v>843</v>
      </c>
      <c r="FW83" s="34">
        <v>0.48131000000000002</v>
      </c>
      <c r="FX83" t="s">
        <v>1462</v>
      </c>
      <c r="FY83" t="s">
        <v>843</v>
      </c>
      <c r="FZ83" s="34">
        <v>-4.1108492761850357E-2</v>
      </c>
      <c r="GA83" s="34">
        <v>-4.2776979506015778E-2</v>
      </c>
      <c r="GB83" s="34">
        <v>-3.7706058472394943E-2</v>
      </c>
      <c r="GC83" s="34">
        <v>-2.2524477913975716E-2</v>
      </c>
      <c r="GD83" s="34">
        <v>-6.1320597305893898E-3</v>
      </c>
      <c r="GE83" t="s">
        <v>830</v>
      </c>
      <c r="GF83" t="s">
        <v>843</v>
      </c>
      <c r="GG83" s="34">
        <v>-4.1013851761817932E-2</v>
      </c>
      <c r="GH83" s="34">
        <v>-4.2648710310459137E-2</v>
      </c>
      <c r="GI83" s="34">
        <v>-3.7515971809625626E-2</v>
      </c>
      <c r="GJ83" s="34">
        <v>-2.2146712988615036E-2</v>
      </c>
      <c r="GK83" s="34">
        <v>-4.2169359512627125E-3</v>
      </c>
      <c r="GL83" t="s">
        <v>832</v>
      </c>
      <c r="GM83" t="s">
        <v>843</v>
      </c>
      <c r="GN83" s="34">
        <v>0.64652949571609497</v>
      </c>
      <c r="GO83" t="s">
        <v>832</v>
      </c>
      <c r="GP83" t="s">
        <v>843</v>
      </c>
      <c r="GQ83" t="s">
        <v>843</v>
      </c>
      <c r="GR83" s="34">
        <v>2.4011826142668724E-2</v>
      </c>
      <c r="GS83" s="34">
        <v>2.4571573361754417E-2</v>
      </c>
      <c r="GT83" s="34">
        <v>1.5642859041690826E-2</v>
      </c>
      <c r="GU83" s="34">
        <v>2.0570581778883934E-2</v>
      </c>
      <c r="GV83" s="34">
        <v>2.5902437046170235E-2</v>
      </c>
      <c r="GW83" t="s">
        <v>832</v>
      </c>
      <c r="GX83" t="s">
        <v>843</v>
      </c>
      <c r="GY83" t="s">
        <v>843</v>
      </c>
      <c r="GZ83" t="s">
        <v>843</v>
      </c>
      <c r="HA83" t="s">
        <v>843</v>
      </c>
      <c r="HB83" t="s">
        <v>843</v>
      </c>
      <c r="HC83" t="s">
        <v>843</v>
      </c>
      <c r="HD83" t="s">
        <v>843</v>
      </c>
      <c r="HE83" t="s">
        <v>843</v>
      </c>
      <c r="HF83" t="s">
        <v>843</v>
      </c>
      <c r="HG83" t="s">
        <v>843</v>
      </c>
      <c r="HH83" s="34">
        <v>5958482</v>
      </c>
      <c r="HI83" s="34">
        <v>5988095</v>
      </c>
      <c r="HJ83" s="34">
        <v>6011275</v>
      </c>
      <c r="HK83" s="34">
        <v>6026849</v>
      </c>
      <c r="HL83" s="34">
        <v>6035655</v>
      </c>
      <c r="HM83" s="34">
        <v>6037817</v>
      </c>
      <c r="HN83" s="34">
        <v>6034436</v>
      </c>
      <c r="HO83" s="34">
        <v>6044131</v>
      </c>
      <c r="HP83" s="34">
        <v>6068099</v>
      </c>
      <c r="HQ83" s="34">
        <v>6091188</v>
      </c>
      <c r="HR83" s="34">
        <v>6114034</v>
      </c>
      <c r="HS83" s="34">
        <v>6137349</v>
      </c>
      <c r="HT83" s="34">
        <v>6161289</v>
      </c>
      <c r="HU83" s="34">
        <v>6185642</v>
      </c>
      <c r="HV83" s="34">
        <v>6209526</v>
      </c>
      <c r="HW83" s="34">
        <v>6231066</v>
      </c>
      <c r="HX83" s="34">
        <v>6250510</v>
      </c>
      <c r="HY83" s="34">
        <v>6266654</v>
      </c>
      <c r="HZ83" s="34">
        <v>6276342</v>
      </c>
      <c r="IA83" s="34">
        <v>6280217</v>
      </c>
      <c r="IB83" s="34">
        <v>6292731</v>
      </c>
      <c r="IC83" s="34">
        <v>6314167</v>
      </c>
      <c r="ID83" s="34">
        <v>6336392</v>
      </c>
      <c r="IE83" s="34">
        <v>6364943</v>
      </c>
      <c r="IF83" s="34">
        <v>6396289</v>
      </c>
      <c r="IG83" s="34">
        <v>6426229</v>
      </c>
      <c r="IH83" s="34">
        <v>6454735</v>
      </c>
      <c r="II83" s="34">
        <v>6481920</v>
      </c>
      <c r="IJ83" s="34">
        <v>6507533</v>
      </c>
      <c r="IK83" s="34">
        <v>6531581</v>
      </c>
      <c r="IL83" s="34">
        <v>6554224</v>
      </c>
      <c r="IM83" s="34">
        <v>6575289</v>
      </c>
      <c r="IN83" s="34">
        <v>6594732</v>
      </c>
      <c r="IO83" s="34">
        <v>6612593</v>
      </c>
      <c r="IP83" s="34">
        <v>6628758</v>
      </c>
      <c r="IQ83" s="34">
        <v>6642981</v>
      </c>
      <c r="IR83" s="34">
        <v>6655215</v>
      </c>
      <c r="IS83" s="34">
        <v>6665414</v>
      </c>
      <c r="IT83" s="34">
        <v>6673556</v>
      </c>
      <c r="IU83" s="34">
        <v>6679834</v>
      </c>
      <c r="IV83" s="34">
        <v>6684174</v>
      </c>
      <c r="IW83" s="34">
        <v>6686672</v>
      </c>
      <c r="IX83" s="34">
        <v>6687447</v>
      </c>
      <c r="IY83" s="34">
        <v>6686596</v>
      </c>
      <c r="IZ83" s="34">
        <v>6684118</v>
      </c>
      <c r="JA83" s="34">
        <v>6679967</v>
      </c>
      <c r="JB83" s="34">
        <v>6674258</v>
      </c>
      <c r="JC83" s="34">
        <v>6667096</v>
      </c>
      <c r="JD83" s="34">
        <v>6658486</v>
      </c>
      <c r="JE83" s="34">
        <v>6648422</v>
      </c>
      <c r="JF83" s="34">
        <v>6636854</v>
      </c>
      <c r="JG83" s="34">
        <v>6623673</v>
      </c>
      <c r="JH83" s="34">
        <v>6608955</v>
      </c>
      <c r="JI83" s="34">
        <v>6592679</v>
      </c>
      <c r="JJ83" s="34">
        <v>6574781</v>
      </c>
      <c r="JK83" s="34">
        <v>6555297</v>
      </c>
      <c r="JL83" s="34">
        <v>6534368</v>
      </c>
      <c r="JM83" s="34">
        <v>6511985</v>
      </c>
      <c r="JN83" s="34">
        <v>6488040</v>
      </c>
      <c r="JO83" s="34">
        <v>6462632</v>
      </c>
      <c r="JP83" s="34">
        <v>6435806</v>
      </c>
      <c r="JQ83" s="34">
        <v>6407503</v>
      </c>
      <c r="JR83" s="34">
        <v>6377657</v>
      </c>
      <c r="JS83" s="34">
        <v>6346333</v>
      </c>
      <c r="JT83" s="34">
        <v>6313485</v>
      </c>
      <c r="JU83" s="34">
        <v>6279006</v>
      </c>
      <c r="JV83" s="34">
        <v>6242974</v>
      </c>
      <c r="JW83" s="34">
        <v>6205574</v>
      </c>
      <c r="JX83" s="34">
        <v>6166724</v>
      </c>
      <c r="JY83" s="34">
        <v>6126257</v>
      </c>
      <c r="JZ83" s="34">
        <v>6084247</v>
      </c>
      <c r="KA83" s="34">
        <v>6040699</v>
      </c>
      <c r="KB83" s="34">
        <v>5995641</v>
      </c>
      <c r="KC83" s="34">
        <v>5948952</v>
      </c>
      <c r="KD83" s="34">
        <v>5900549</v>
      </c>
      <c r="KE83" s="34">
        <v>5850631</v>
      </c>
      <c r="KF83" s="34">
        <v>5799283</v>
      </c>
      <c r="KG83" s="34">
        <v>5746462</v>
      </c>
      <c r="KH83" s="34">
        <v>5692173</v>
      </c>
      <c r="KI83" s="34">
        <v>5636436</v>
      </c>
      <c r="KJ83" s="34">
        <v>5579374</v>
      </c>
      <c r="KK83" s="34">
        <v>5520965</v>
      </c>
      <c r="KL83" s="34">
        <v>5461194</v>
      </c>
      <c r="KM83" s="34">
        <v>5400277</v>
      </c>
      <c r="KN83" s="34">
        <v>5338248</v>
      </c>
      <c r="KO83" s="34">
        <v>5275117</v>
      </c>
      <c r="KP83" s="34">
        <v>5211105</v>
      </c>
      <c r="KQ83" s="34">
        <v>5146312</v>
      </c>
      <c r="KR83" s="34">
        <v>5080813</v>
      </c>
      <c r="KS83" s="34">
        <v>5014842</v>
      </c>
      <c r="KT83" s="34">
        <v>4948431</v>
      </c>
      <c r="KU83" s="34">
        <v>4881627</v>
      </c>
      <c r="KV83" s="34">
        <v>4814632</v>
      </c>
      <c r="KW83" s="34">
        <v>4747639</v>
      </c>
      <c r="KX83" s="34">
        <v>4680722</v>
      </c>
      <c r="KY83" s="34">
        <v>4613943</v>
      </c>
      <c r="KZ83" s="34">
        <v>4547448</v>
      </c>
      <c r="LA83" s="34">
        <v>4481207</v>
      </c>
      <c r="LB83" s="34">
        <v>4415225</v>
      </c>
      <c r="LC83" s="34">
        <v>4349602</v>
      </c>
      <c r="LD83" s="34">
        <v>4284249</v>
      </c>
      <c r="LE83" t="s">
        <v>843</v>
      </c>
      <c r="LF83" t="s">
        <v>843</v>
      </c>
      <c r="LG83" t="s">
        <v>843</v>
      </c>
      <c r="LH83" s="34">
        <v>5.8288378641009331E-3</v>
      </c>
      <c r="LI83" s="34">
        <v>4.9575809389352798E-3</v>
      </c>
      <c r="LJ83" s="34">
        <v>3.8635409437119961E-3</v>
      </c>
      <c r="LK83" s="34">
        <v>2.5874478742480278E-3</v>
      </c>
      <c r="LL83" s="34">
        <v>1.4600619906559587E-3</v>
      </c>
      <c r="LM83" s="34">
        <v>3.5814056172966957E-4</v>
      </c>
      <c r="LN83" s="34">
        <v>-5.6012743152678013E-4</v>
      </c>
      <c r="LO83" s="34">
        <v>1.6053232830017805E-3</v>
      </c>
      <c r="LP83" s="34">
        <v>3.9576580747961998E-3</v>
      </c>
      <c r="LQ83" s="34">
        <v>3.7977602332830429E-3</v>
      </c>
      <c r="LR83" s="34">
        <v>3.7436478305608034E-3</v>
      </c>
      <c r="LS83" s="34">
        <v>3.8061055820435286E-3</v>
      </c>
      <c r="LT83" s="34">
        <v>3.8931190501898527E-3</v>
      </c>
      <c r="LU83" s="34">
        <v>3.9447909221053123E-3</v>
      </c>
      <c r="LV83" s="34">
        <v>3.8537646178156137E-3</v>
      </c>
      <c r="LW83" s="34">
        <v>3.4628612920641899E-3</v>
      </c>
      <c r="LX83" s="34">
        <v>3.1156346667557955E-3</v>
      </c>
      <c r="LY83" s="34">
        <v>2.579499501734972E-3</v>
      </c>
      <c r="LZ83" s="34">
        <v>1.5447668265551329E-3</v>
      </c>
      <c r="MA83" s="34">
        <v>6.172073190100491E-4</v>
      </c>
      <c r="MB83" s="34">
        <v>1.9906237721443176E-3</v>
      </c>
      <c r="MC83" s="34">
        <v>3.4006813075393438E-3</v>
      </c>
      <c r="MD83" s="34">
        <v>3.5136824008077383E-3</v>
      </c>
      <c r="ME83" s="34">
        <v>4.4957553036510944E-3</v>
      </c>
      <c r="MF83" s="34">
        <v>4.9127019010484219E-3</v>
      </c>
      <c r="MG83" s="34">
        <v>4.6699182130396366E-3</v>
      </c>
      <c r="MH83" s="34">
        <v>4.426073282957077E-3</v>
      </c>
      <c r="MI83" s="34">
        <v>4.2027928866446018E-3</v>
      </c>
      <c r="MJ83" s="34">
        <v>3.9436663500964642E-3</v>
      </c>
      <c r="MK83" s="34">
        <v>3.6885982844978571E-3</v>
      </c>
      <c r="ML83" s="34">
        <v>3.460699925199151E-3</v>
      </c>
      <c r="MM83" s="34">
        <v>3.2088041771203279E-3</v>
      </c>
      <c r="MN83" s="34">
        <v>2.9526171274483204E-3</v>
      </c>
      <c r="MO83" s="34">
        <v>2.7047127950936556E-3</v>
      </c>
      <c r="MP83" s="34">
        <v>2.4415950756520033E-3</v>
      </c>
      <c r="MQ83" s="34">
        <v>2.1433522924780846E-3</v>
      </c>
      <c r="MR83" s="34">
        <v>1.8399492837488651E-3</v>
      </c>
      <c r="MS83" s="34">
        <v>1.531309331767261E-3</v>
      </c>
      <c r="MT83" s="34">
        <v>1.2207840336486697E-3</v>
      </c>
      <c r="MU83" s="34">
        <v>9.4028562307357788E-4</v>
      </c>
      <c r="MV83" s="34">
        <v>6.4950576052069664E-4</v>
      </c>
      <c r="MW83" s="34">
        <v>3.7364877061918378E-4</v>
      </c>
      <c r="MX83" s="34">
        <v>1.1589548375923187E-4</v>
      </c>
      <c r="MY83" s="34">
        <v>-1.2726144632324576E-4</v>
      </c>
      <c r="MZ83" s="34">
        <v>-3.7066082586534321E-4</v>
      </c>
      <c r="NA83" s="34">
        <v>-6.2121724477037787E-4</v>
      </c>
      <c r="NB83" s="34">
        <v>-8.5501035209745169E-4</v>
      </c>
      <c r="NC83" s="34">
        <v>-1.0736542753875256E-3</v>
      </c>
      <c r="ND83" s="34">
        <v>-1.292251399718225E-3</v>
      </c>
      <c r="NE83" s="34">
        <v>-1.5125981299206614E-3</v>
      </c>
      <c r="NF83" s="34">
        <v>-1.7414772883057594E-3</v>
      </c>
      <c r="NG83" s="34">
        <v>-1.9880060572177172E-3</v>
      </c>
      <c r="NH83" s="34">
        <v>-2.2245023865252733E-3</v>
      </c>
      <c r="NI83" s="34">
        <v>-2.4657566100358963E-3</v>
      </c>
      <c r="NJ83" s="34">
        <v>-2.7185215149074793E-3</v>
      </c>
      <c r="NK83" s="34">
        <v>-2.9678444843739271E-3</v>
      </c>
      <c r="NL83" s="34">
        <v>-3.1977926846593618E-3</v>
      </c>
      <c r="NM83" s="34">
        <v>-3.4313071519136429E-3</v>
      </c>
      <c r="NN83" s="34">
        <v>-3.6838431842625141E-3</v>
      </c>
      <c r="NO83" s="34">
        <v>-3.9238170720636845E-3</v>
      </c>
      <c r="NP83" s="34">
        <v>-4.1595795191824436E-3</v>
      </c>
      <c r="NQ83" s="34">
        <v>-4.4074384495615959E-3</v>
      </c>
      <c r="NR83" s="34">
        <v>-4.6688588336110115E-3</v>
      </c>
      <c r="NS83" s="34">
        <v>-4.923622589558363E-3</v>
      </c>
      <c r="NT83" s="34">
        <v>-5.1893438212573528E-3</v>
      </c>
      <c r="NU83" s="34">
        <v>-5.4761343635618687E-3</v>
      </c>
      <c r="NV83" s="34">
        <v>-5.7550161145627499E-3</v>
      </c>
      <c r="NW83" s="34">
        <v>-6.0087507590651512E-3</v>
      </c>
      <c r="NX83" s="34">
        <v>-6.280179601162672E-3</v>
      </c>
      <c r="NY83" s="34">
        <v>-6.5837809816002846E-3</v>
      </c>
      <c r="NZ83" s="34">
        <v>-6.8809879012405872E-3</v>
      </c>
      <c r="OA83" s="34">
        <v>-7.1832379326224327E-3</v>
      </c>
      <c r="OB83" s="34">
        <v>-7.4870283715426922E-3</v>
      </c>
      <c r="OC83" s="34">
        <v>-7.8176353126764297E-3</v>
      </c>
      <c r="OD83" s="34">
        <v>-8.1696724519133568E-3</v>
      </c>
      <c r="OE83" s="34">
        <v>-8.4958784282207489E-3</v>
      </c>
      <c r="OF83" s="34">
        <v>-8.8152298703789711E-3</v>
      </c>
      <c r="OG83" s="34">
        <v>-9.1499285772442818E-3</v>
      </c>
      <c r="OH83" s="34">
        <v>-9.4922874122858047E-3</v>
      </c>
      <c r="OI83" s="34">
        <v>-9.8401224240660667E-3</v>
      </c>
      <c r="OJ83" s="34">
        <v>-1.0175366885960102E-2</v>
      </c>
      <c r="OK83" s="34">
        <v>-1.0523919947445393E-2</v>
      </c>
      <c r="OL83" s="34">
        <v>-1.0885216295719147E-2</v>
      </c>
      <c r="OM83" s="34">
        <v>-1.1217198334634304E-2</v>
      </c>
      <c r="ON83" s="34">
        <v>-1.1552738957107067E-2</v>
      </c>
      <c r="OO83" s="34">
        <v>-1.1896650306880474E-2</v>
      </c>
      <c r="OP83" s="34">
        <v>-1.2208933942019939E-2</v>
      </c>
      <c r="OQ83" s="34">
        <v>-1.2511583976447582E-2</v>
      </c>
      <c r="OR83" s="34">
        <v>-1.2809053063392639E-2</v>
      </c>
      <c r="OS83" s="34">
        <v>-1.3069372624158859E-2</v>
      </c>
      <c r="OT83" s="34">
        <v>-1.3331359252333641E-2</v>
      </c>
      <c r="OU83" s="34">
        <v>-1.3591990806162357E-2</v>
      </c>
      <c r="OV83" s="34">
        <v>-1.3818951323628426E-2</v>
      </c>
      <c r="OW83" s="34">
        <v>-1.4012172818183899E-2</v>
      </c>
      <c r="OX83" s="34">
        <v>-1.419507060199976E-2</v>
      </c>
      <c r="OY83" s="34">
        <v>-1.436956599354744E-2</v>
      </c>
      <c r="OZ83" s="34">
        <v>-1.4516609720885754E-2</v>
      </c>
      <c r="PA83" s="34">
        <v>-1.4673766680061817E-2</v>
      </c>
      <c r="PB83" s="34">
        <v>-1.4833634719252586E-2</v>
      </c>
      <c r="PC83" s="34">
        <v>-1.4974448829889297E-2</v>
      </c>
      <c r="PD83" s="34">
        <v>-1.5139072202146053E-2</v>
      </c>
      <c r="PE83" t="s">
        <v>1300</v>
      </c>
      <c r="PF83" t="s">
        <v>843</v>
      </c>
      <c r="PG83" t="s">
        <v>843</v>
      </c>
      <c r="PH83" t="s">
        <v>843</v>
      </c>
      <c r="PI83" t="s">
        <v>843</v>
      </c>
      <c r="PJ83" t="s">
        <v>1300</v>
      </c>
      <c r="PK83" s="34">
        <v>0.48163390159606934</v>
      </c>
      <c r="PL83" s="34">
        <v>0.48125305771827698</v>
      </c>
      <c r="PM83" s="34">
        <v>0.48084026575088501</v>
      </c>
      <c r="PN83" s="34">
        <v>0.48036327958106995</v>
      </c>
      <c r="PO83" s="34">
        <v>0.47981703281402588</v>
      </c>
      <c r="PP83" s="34">
        <v>0.47920316457748413</v>
      </c>
      <c r="PQ83" s="34">
        <v>0.47853949666023254</v>
      </c>
      <c r="PR83" s="34">
        <v>0.47817263007164001</v>
      </c>
      <c r="PS83" s="34">
        <v>0.47811415791511536</v>
      </c>
      <c r="PT83" s="34">
        <v>0.47806701064109802</v>
      </c>
      <c r="PU83" s="34">
        <v>0.47802728414535522</v>
      </c>
      <c r="PV83" s="34">
        <v>0.47798439860343933</v>
      </c>
      <c r="PW83" s="34">
        <v>0.47793683409690857</v>
      </c>
      <c r="PX83" s="34">
        <v>0.47787246108055115</v>
      </c>
      <c r="PY83" s="34">
        <v>0.47777479887008667</v>
      </c>
      <c r="PZ83" s="34">
        <v>0.47761908173561096</v>
      </c>
      <c r="QA83" s="34">
        <v>0.47738441824913025</v>
      </c>
      <c r="QB83" s="34">
        <v>0.47707930207252502</v>
      </c>
      <c r="QC83" s="34">
        <v>0.47675526142120361</v>
      </c>
      <c r="QD83" s="34">
        <v>0.47650247812271118</v>
      </c>
      <c r="QE83" s="34">
        <v>0.47633212804794312</v>
      </c>
      <c r="QF83" s="34">
        <v>0.47618189454078674</v>
      </c>
      <c r="QG83" s="34">
        <v>0.47606509923934937</v>
      </c>
      <c r="QH83" s="34">
        <v>0.47602012753486633</v>
      </c>
      <c r="QI83" s="34">
        <v>0.47601413726806641</v>
      </c>
      <c r="QJ83" s="34">
        <v>0.47600948810577393</v>
      </c>
      <c r="QK83" s="34">
        <v>0.47600668668746948</v>
      </c>
      <c r="QL83" s="34">
        <v>0.47600680589675903</v>
      </c>
      <c r="QM83" s="34">
        <v>0.47600758075714111</v>
      </c>
      <c r="QN83" s="34">
        <v>0.47601169347763062</v>
      </c>
      <c r="QO83" s="34">
        <v>0.47601988911628723</v>
      </c>
      <c r="QP83" s="34">
        <v>0.47603169083595276</v>
      </c>
      <c r="QQ83" s="34">
        <v>0.47604891657829285</v>
      </c>
      <c r="QR83" s="34">
        <v>0.47607195377349854</v>
      </c>
      <c r="QS83" s="34">
        <v>0.47610065340995789</v>
      </c>
      <c r="QT83" s="34">
        <v>0.4761354923248291</v>
      </c>
      <c r="QU83" s="34">
        <v>0.47617650032043457</v>
      </c>
      <c r="QV83" s="34">
        <v>0.47622412443161011</v>
      </c>
      <c r="QW83" s="34">
        <v>0.47627919912338257</v>
      </c>
      <c r="QX83" s="34">
        <v>0.47634223103523254</v>
      </c>
      <c r="QY83" s="34">
        <v>0.47641459107398987</v>
      </c>
      <c r="QZ83" s="34">
        <v>0.4764975905418396</v>
      </c>
      <c r="RA83" s="34">
        <v>0.47659114003181458</v>
      </c>
      <c r="RB83" s="34">
        <v>0.4766954779624939</v>
      </c>
      <c r="RC83" s="34">
        <v>0.4768109917640686</v>
      </c>
      <c r="RD83" s="34">
        <v>0.47693857550621033</v>
      </c>
      <c r="RE83" s="34">
        <v>0.47707939147949219</v>
      </c>
      <c r="RF83" s="34">
        <v>0.47723326086997986</v>
      </c>
      <c r="RG83" s="34">
        <v>0.47739952802658081</v>
      </c>
      <c r="RH83" s="34">
        <v>0.47757965326309204</v>
      </c>
      <c r="RI83" s="34">
        <v>0.47777366638183594</v>
      </c>
      <c r="RJ83" s="34">
        <v>0.47798025608062744</v>
      </c>
      <c r="RK83" s="34">
        <v>0.47819966077804565</v>
      </c>
      <c r="RL83" s="34">
        <v>0.47843250632286072</v>
      </c>
      <c r="RM83" s="34">
        <v>0.47867920994758606</v>
      </c>
      <c r="RN83" s="34">
        <v>0.47893908619880676</v>
      </c>
      <c r="RO83" s="34">
        <v>0.47921022772789001</v>
      </c>
      <c r="RP83" s="34">
        <v>0.47949311137199402</v>
      </c>
      <c r="RQ83" s="34">
        <v>0.47978851199150085</v>
      </c>
      <c r="RR83" s="34">
        <v>0.48009401559829712</v>
      </c>
      <c r="RS83" s="34">
        <v>0.48040774464607239</v>
      </c>
      <c r="RT83" s="34">
        <v>0.48073002696037292</v>
      </c>
      <c r="RU83" s="34">
        <v>0.48105943202972412</v>
      </c>
      <c r="RV83" s="34">
        <v>0.48139375448226929</v>
      </c>
      <c r="RW83" s="34">
        <v>0.48173093795776367</v>
      </c>
      <c r="RX83" s="34">
        <v>0.48206833004951477</v>
      </c>
      <c r="RY83" s="34">
        <v>0.48240599036216736</v>
      </c>
      <c r="RZ83" s="34">
        <v>0.48274439573287964</v>
      </c>
      <c r="SA83" s="34">
        <v>0.48308113217353821</v>
      </c>
      <c r="SB83" s="34">
        <v>0.48341473937034607</v>
      </c>
      <c r="SC83" s="34">
        <v>0.48374432325363159</v>
      </c>
      <c r="SD83" s="34">
        <v>0.48406830430030823</v>
      </c>
      <c r="SE83" s="34">
        <v>0.4843859076499939</v>
      </c>
      <c r="SF83" s="34">
        <v>0.48469462990760803</v>
      </c>
      <c r="SG83" s="34">
        <v>0.48499318957328796</v>
      </c>
      <c r="SH83" s="34">
        <v>0.48528218269348145</v>
      </c>
      <c r="SI83" s="34">
        <v>0.48556020855903625</v>
      </c>
      <c r="SJ83" s="34">
        <v>0.48582711815834045</v>
      </c>
      <c r="SK83" s="34">
        <v>0.48608395457267761</v>
      </c>
      <c r="SL83" s="34">
        <v>0.48632770776748657</v>
      </c>
      <c r="SM83" s="34">
        <v>0.48655959963798523</v>
      </c>
      <c r="SN83" s="34">
        <v>0.48678103089332581</v>
      </c>
      <c r="SO83" s="34">
        <v>0.48699459433555603</v>
      </c>
      <c r="SP83" s="34">
        <v>0.48719963431358337</v>
      </c>
      <c r="SQ83" s="34">
        <v>0.48739942908287048</v>
      </c>
      <c r="SR83" s="34">
        <v>0.48759734630584717</v>
      </c>
      <c r="SS83" s="34">
        <v>0.48779463768005371</v>
      </c>
      <c r="ST83" s="34">
        <v>0.48799043893814087</v>
      </c>
      <c r="SU83" s="34">
        <v>0.48818525671958923</v>
      </c>
      <c r="SV83" s="34">
        <v>0.48838308453559875</v>
      </c>
      <c r="SW83" s="34">
        <v>0.48858314752578735</v>
      </c>
      <c r="SX83" s="34">
        <v>0.48878580331802368</v>
      </c>
      <c r="SY83" s="34">
        <v>0.48899084329605103</v>
      </c>
      <c r="SZ83" s="34">
        <v>0.48919600248336792</v>
      </c>
      <c r="TA83" s="34">
        <v>0.4893958568572998</v>
      </c>
      <c r="TB83" s="34">
        <v>0.48959013819694519</v>
      </c>
      <c r="TC83" s="34">
        <v>0.48978438973426819</v>
      </c>
      <c r="TD83" s="34">
        <v>0.48997780680656433</v>
      </c>
      <c r="TE83" s="34">
        <v>0.49016594886779785</v>
      </c>
      <c r="TF83" s="34">
        <v>0.49034693837165833</v>
      </c>
      <c r="TG83" s="34">
        <v>0.49051910638809204</v>
      </c>
      <c r="TH83" t="s">
        <v>843</v>
      </c>
      <c r="TI83" t="s">
        <v>843</v>
      </c>
      <c r="TJ83" t="s">
        <v>1300</v>
      </c>
      <c r="TK83" s="34">
        <v>0.57973381475348906</v>
      </c>
      <c r="TL83" s="34">
        <v>0.58128695353029602</v>
      </c>
      <c r="TM83" s="34">
        <v>0.582914939010443</v>
      </c>
      <c r="TN83" s="34">
        <v>0.58480572392022101</v>
      </c>
      <c r="TO83" s="34">
        <v>0.58682880426160799</v>
      </c>
      <c r="TP83" s="34">
        <v>0.58890150198324998</v>
      </c>
      <c r="TQ83" s="34">
        <v>0.59101123949280399</v>
      </c>
      <c r="TR83" s="34">
        <v>0.59462509995233392</v>
      </c>
      <c r="TS83" s="34">
        <v>0.60008950084696999</v>
      </c>
      <c r="TT83" s="34">
        <v>0.60614206999866604</v>
      </c>
      <c r="TU83" s="34">
        <v>0.61245500004947606</v>
      </c>
      <c r="TV83" s="34">
        <v>0.61881087573892901</v>
      </c>
      <c r="TW83" s="34">
        <v>0.62519320226660402</v>
      </c>
      <c r="TX83" s="34">
        <v>0.63156713308278001</v>
      </c>
      <c r="TY83" s="34">
        <v>0.63759169076740396</v>
      </c>
      <c r="TZ83" s="34">
        <v>0.64283759793268103</v>
      </c>
      <c r="UA83" s="34">
        <v>0.64725982359839407</v>
      </c>
      <c r="UB83" s="34">
        <v>0.65077339112919008</v>
      </c>
      <c r="UC83" s="34">
        <v>0.65336467855283598</v>
      </c>
      <c r="UD83" s="34">
        <v>0.65557678978290101</v>
      </c>
      <c r="UE83" s="34">
        <v>0.65812244318086999</v>
      </c>
      <c r="UF83" s="34">
        <v>0.66087857187824095</v>
      </c>
      <c r="UG83" s="34">
        <v>0.66363373667538195</v>
      </c>
      <c r="UH83" s="34">
        <v>0.66608567163018295</v>
      </c>
      <c r="UI83" s="34">
        <v>0.66806760920277397</v>
      </c>
      <c r="UJ83" s="34">
        <v>0.66998683598007802</v>
      </c>
      <c r="UK83" s="34">
        <v>0.67186076021240493</v>
      </c>
      <c r="UL83" s="34">
        <v>0.67363458666567899</v>
      </c>
      <c r="UM83" s="34">
        <v>0.675295897484953</v>
      </c>
      <c r="UN83" s="34">
        <v>0.67688550444371698</v>
      </c>
      <c r="UO83" s="34">
        <v>0.67823872055639201</v>
      </c>
      <c r="UP83" s="34">
        <v>0.67900995081661408</v>
      </c>
      <c r="UQ83" s="34">
        <v>0.67916088174621803</v>
      </c>
      <c r="UR83" s="34">
        <v>0.67892574978334908</v>
      </c>
      <c r="US83" s="34">
        <v>0.67857251690286502</v>
      </c>
      <c r="UT83" s="34">
        <v>0.67822360172338303</v>
      </c>
      <c r="UU83" s="34">
        <v>0.67782383272545199</v>
      </c>
      <c r="UV83" s="34">
        <v>0.67739453243264403</v>
      </c>
      <c r="UW83" s="34">
        <v>0.67699047381864108</v>
      </c>
      <c r="UX83" s="34">
        <v>0.67665431506232099</v>
      </c>
      <c r="UY83" s="34">
        <v>0.67627338845457896</v>
      </c>
      <c r="UZ83" s="34">
        <v>0.67576503858982206</v>
      </c>
      <c r="VA83" s="34">
        <v>0.67514897688161102</v>
      </c>
      <c r="VB83" s="34">
        <v>0.67440127042229503</v>
      </c>
      <c r="VC83" s="34">
        <v>0.67362450261766005</v>
      </c>
      <c r="VD83" s="34">
        <v>0.67294144769416908</v>
      </c>
      <c r="VE83" s="34">
        <v>0.67233506164018098</v>
      </c>
      <c r="VF83" s="34">
        <v>0.67182798389073894</v>
      </c>
      <c r="VG83" s="34">
        <v>0.67142470525581899</v>
      </c>
      <c r="VH83" s="34">
        <v>0.67102391582364107</v>
      </c>
      <c r="VI83" s="34">
        <v>0.67046093453772893</v>
      </c>
      <c r="VJ83" s="34">
        <v>0.66957625553252298</v>
      </c>
      <c r="VK83" s="34">
        <v>0.66820200773042004</v>
      </c>
      <c r="VL83" s="34">
        <v>0.66623280156670805</v>
      </c>
      <c r="VM83" s="34">
        <v>0.66368202986532909</v>
      </c>
      <c r="VN83" s="34">
        <v>0.66052796692506799</v>
      </c>
      <c r="VO83" s="34">
        <v>0.65675594028374307</v>
      </c>
      <c r="VP83" s="34">
        <v>0.652369285248661</v>
      </c>
      <c r="VQ83" s="34">
        <v>0.64737563270263399</v>
      </c>
      <c r="VR83" s="34">
        <v>0.641833129430326</v>
      </c>
      <c r="VS83" s="34">
        <v>0.63587622125340604</v>
      </c>
      <c r="VT83" s="34">
        <v>0.62966598457573997</v>
      </c>
      <c r="VU83" s="34">
        <v>0.62331531966326503</v>
      </c>
      <c r="VV83" s="34">
        <v>0.61685441025549703</v>
      </c>
      <c r="VW83" s="34">
        <v>0.61044077791894802</v>
      </c>
      <c r="VX83" s="34">
        <v>0.60433904665802207</v>
      </c>
      <c r="VY83" s="34">
        <v>0.59874697529951104</v>
      </c>
      <c r="VZ83" s="34">
        <v>0.59385621750250506</v>
      </c>
      <c r="WA83" s="34">
        <v>0.58970886241291698</v>
      </c>
      <c r="WB83" s="34">
        <v>0.58612962318348505</v>
      </c>
      <c r="WC83" s="34">
        <v>0.58298159164149599</v>
      </c>
      <c r="WD83" s="34">
        <v>0.58011465229437897</v>
      </c>
      <c r="WE83" s="34">
        <v>0.57711380842233506</v>
      </c>
      <c r="WF83" s="34">
        <v>0.57399252843189896</v>
      </c>
      <c r="WG83" s="34">
        <v>0.57099263136362399</v>
      </c>
      <c r="WH83" s="34">
        <v>0.56802078271557399</v>
      </c>
      <c r="WI83" s="34">
        <v>0.56498467138092801</v>
      </c>
      <c r="WJ83" s="34">
        <v>0.56190170246507298</v>
      </c>
      <c r="WK83" s="34">
        <v>0.55883403403234599</v>
      </c>
      <c r="WL83" s="34">
        <v>0.55574604235726299</v>
      </c>
      <c r="WM83" s="34">
        <v>0.55271666678018005</v>
      </c>
      <c r="WN83" s="34">
        <v>0.55009473435302803</v>
      </c>
      <c r="WO83" s="34">
        <v>0.54802882409699893</v>
      </c>
      <c r="WP83" s="34">
        <v>0.54631105034056604</v>
      </c>
      <c r="WQ83" s="34">
        <v>0.54468113883056801</v>
      </c>
      <c r="WR83" s="34">
        <v>0.54305521024985903</v>
      </c>
      <c r="WS83" s="34">
        <v>0.54145180902593504</v>
      </c>
      <c r="WT83" s="34">
        <v>0.53987107660786993</v>
      </c>
      <c r="WU83" s="34">
        <v>0.53828979124893894</v>
      </c>
      <c r="WV83" s="34">
        <v>0.53662298832146704</v>
      </c>
      <c r="WW83" s="34">
        <v>0.53494390444162998</v>
      </c>
      <c r="WX83" s="34">
        <v>0.53327317580048894</v>
      </c>
      <c r="WY83" s="34">
        <v>0.53156097911533007</v>
      </c>
      <c r="WZ83" s="34">
        <v>0.529824192614476</v>
      </c>
      <c r="XA83" s="34">
        <v>0.52804257548301303</v>
      </c>
      <c r="XB83" s="34">
        <v>0.52620405150215299</v>
      </c>
      <c r="XC83" s="34">
        <v>0.52431704551651803</v>
      </c>
      <c r="XD83" s="34">
        <v>0.52238018935302399</v>
      </c>
      <c r="XE83" s="34">
        <v>0.52040915242145092</v>
      </c>
      <c r="XF83" s="34">
        <v>0.51840260327266696</v>
      </c>
      <c r="XG83" s="34">
        <v>0.51640882684456502</v>
      </c>
      <c r="XH83" t="s">
        <v>843</v>
      </c>
      <c r="XI83" t="s">
        <v>1300</v>
      </c>
      <c r="XJ83" s="34">
        <v>0.55738877788000396</v>
      </c>
      <c r="XK83" s="34">
        <v>0.55838801822616402</v>
      </c>
      <c r="XL83" s="34">
        <v>0.55942142058049205</v>
      </c>
      <c r="XM83" s="34">
        <v>0.56072531108090695</v>
      </c>
      <c r="XN83" s="34">
        <v>0.56221291954121599</v>
      </c>
      <c r="XO83" s="34">
        <v>0.563783069278184</v>
      </c>
      <c r="XP83" s="34">
        <v>0.56540644394936002</v>
      </c>
      <c r="XQ83" s="34">
        <v>0.56859968786248993</v>
      </c>
      <c r="XR83" s="34">
        <v>0.57362281004314497</v>
      </c>
      <c r="XS83" s="34">
        <v>0.57913108076216702</v>
      </c>
      <c r="XT83" s="34">
        <v>0.58487492996645696</v>
      </c>
      <c r="XU83" s="34">
        <v>0.59065189144791097</v>
      </c>
      <c r="XV83" s="34">
        <v>0.596455709186828</v>
      </c>
      <c r="XW83" s="34">
        <v>0.60231471508416501</v>
      </c>
      <c r="XX83" s="34">
        <v>0.60789482096581804</v>
      </c>
      <c r="XY83" s="34">
        <v>0.61270639726813991</v>
      </c>
      <c r="XZ83" s="34">
        <v>0.61669775746299105</v>
      </c>
      <c r="YA83" s="34">
        <v>0.61976545858719401</v>
      </c>
      <c r="YB83" s="34">
        <v>0.62183341651606805</v>
      </c>
      <c r="YC83" s="34">
        <v>0.623469141273303</v>
      </c>
      <c r="YD83" s="34">
        <v>0.62551227757868599</v>
      </c>
      <c r="YE83" s="34">
        <v>0.62780833736197206</v>
      </c>
      <c r="YF83" s="34">
        <v>0.63002438927389592</v>
      </c>
      <c r="YG83" s="34">
        <v>0.63184435680290907</v>
      </c>
      <c r="YH83" s="34">
        <v>0.63309397058200501</v>
      </c>
      <c r="YI83" s="34">
        <v>0.63419072322124892</v>
      </c>
      <c r="YJ83" s="34">
        <v>0.63516917153305497</v>
      </c>
      <c r="YK83" s="34">
        <v>0.636035850488744</v>
      </c>
      <c r="YL83" s="34">
        <v>0.63680895946351401</v>
      </c>
      <c r="YM83" s="34">
        <v>0.63754816789380697</v>
      </c>
      <c r="YN83" s="34">
        <v>0.63813336254604702</v>
      </c>
      <c r="YO83" s="34">
        <v>0.63822642333847102</v>
      </c>
      <c r="YP83" s="34">
        <v>0.63776268694466998</v>
      </c>
      <c r="YQ83" s="34">
        <v>0.63698486834250401</v>
      </c>
      <c r="YR83" s="34">
        <v>0.636157557720466</v>
      </c>
      <c r="YS83" s="34">
        <v>0.63530777823992002</v>
      </c>
      <c r="YT83" s="34">
        <v>0.63433718026669195</v>
      </c>
      <c r="YU83" s="34">
        <v>0.63326351521450908</v>
      </c>
      <c r="YV83" s="34">
        <v>0.63211124864399504</v>
      </c>
      <c r="YW83" s="34">
        <v>0.631005051921949</v>
      </c>
      <c r="YX83" s="34">
        <v>0.63001628922287201</v>
      </c>
      <c r="YY83" s="34">
        <v>0.62915411215369099</v>
      </c>
      <c r="YZ83" s="34">
        <v>0.62847040133551701</v>
      </c>
      <c r="ZA83" s="34">
        <v>0.62791677767856602</v>
      </c>
      <c r="ZB83" s="34">
        <v>0.62740359854481897</v>
      </c>
      <c r="ZC83" s="34">
        <v>0.62681906760773898</v>
      </c>
      <c r="ZD83" s="34">
        <v>0.62595807459360497</v>
      </c>
      <c r="ZE83" s="34">
        <v>0.62463900140038497</v>
      </c>
      <c r="ZF83" s="34">
        <v>0.622760714672975</v>
      </c>
      <c r="ZG83" s="34">
        <v>0.62028962509527608</v>
      </c>
      <c r="ZH83" s="34">
        <v>0.61718433290715202</v>
      </c>
      <c r="ZI83" s="34">
        <v>0.61342546549131693</v>
      </c>
      <c r="ZJ83" s="34">
        <v>0.60899120965417408</v>
      </c>
      <c r="ZK83" s="34">
        <v>0.60385982693833595</v>
      </c>
      <c r="ZL83" s="34">
        <v>0.59813087310436597</v>
      </c>
      <c r="ZM83" s="34">
        <v>0.59195243175099499</v>
      </c>
      <c r="ZN83" s="34">
        <v>0.58547276492539102</v>
      </c>
      <c r="ZO83" s="34">
        <v>0.57879363972736397</v>
      </c>
      <c r="ZP83" s="34">
        <v>0.57197597425416602</v>
      </c>
      <c r="ZQ83" s="34">
        <v>0.56517310324749304</v>
      </c>
      <c r="ZR83" s="34">
        <v>0.55863407007607102</v>
      </c>
      <c r="ZS83" s="34">
        <v>0.55260141488802905</v>
      </c>
      <c r="ZT83" s="34">
        <v>0.54730205366187401</v>
      </c>
      <c r="ZU83" s="34">
        <v>0.54277233797848301</v>
      </c>
      <c r="ZV83" s="34">
        <v>0.53882542376948495</v>
      </c>
      <c r="ZW83" s="34">
        <v>0.53532605320014004</v>
      </c>
      <c r="ZX83" s="34">
        <v>0.53208298897952999</v>
      </c>
      <c r="ZY83" s="34">
        <v>0.52867852928040693</v>
      </c>
      <c r="ZZ83" s="34">
        <v>0.52514199801563999</v>
      </c>
      <c r="AAA83" s="34">
        <v>0.52169836152006399</v>
      </c>
      <c r="AAB83" s="34">
        <v>0.51825468295419297</v>
      </c>
      <c r="AAC83" s="34">
        <v>0.51475532881211306</v>
      </c>
      <c r="AAD83" s="34">
        <v>0.51122302759429505</v>
      </c>
      <c r="AAE83" s="34">
        <v>0.50769681785968401</v>
      </c>
      <c r="AAF83" s="34">
        <v>0.50417122203374598</v>
      </c>
      <c r="AAG83" s="34">
        <v>0.50074872265914605</v>
      </c>
      <c r="AAH83" s="34">
        <v>0.49774161736890599</v>
      </c>
      <c r="AAI83" s="34">
        <v>0.49524416025409701</v>
      </c>
      <c r="AAJ83" s="34">
        <v>0.49308506610744302</v>
      </c>
      <c r="AAK83" s="34">
        <v>0.49103307480116898</v>
      </c>
      <c r="AAL83" s="34">
        <v>0.48896462219596698</v>
      </c>
      <c r="AAM83" s="34">
        <v>0.48692597099655299</v>
      </c>
      <c r="AAN83" s="34">
        <v>0.48495819000769896</v>
      </c>
      <c r="AAO83" s="34">
        <v>0.48303531466997002</v>
      </c>
      <c r="AAP83" s="34">
        <v>0.48108611664351303</v>
      </c>
      <c r="AAQ83" s="34">
        <v>0.47916486773325301</v>
      </c>
      <c r="AAR83" s="34">
        <v>0.47726255014411101</v>
      </c>
      <c r="AAS83" s="34">
        <v>0.47535779020005003</v>
      </c>
      <c r="AAT83" s="34">
        <v>0.47346964683306098</v>
      </c>
      <c r="AAU83" s="34">
        <v>0.47155503603104498</v>
      </c>
      <c r="AAV83" s="34">
        <v>0.46962198725212095</v>
      </c>
      <c r="AAW83" s="34">
        <v>0.46772300836145297</v>
      </c>
      <c r="AAX83" s="34">
        <v>0.46584276846080896</v>
      </c>
      <c r="AAY83" s="34">
        <v>0.46394786966742801</v>
      </c>
      <c r="AAZ83" s="34">
        <v>0.46204421027354298</v>
      </c>
      <c r="ABA83" s="34">
        <v>0.46019814288993205</v>
      </c>
      <c r="ABB83" s="34">
        <v>0.458399524304621</v>
      </c>
      <c r="ABC83" s="34">
        <v>0.45664655266388599</v>
      </c>
      <c r="ABD83" s="34">
        <v>0.45497296287278699</v>
      </c>
      <c r="ABE83" s="34">
        <v>0.45332320060548098</v>
      </c>
      <c r="ABF83" s="34">
        <v>0.451705771536622</v>
      </c>
      <c r="ABG83" t="s">
        <v>843</v>
      </c>
      <c r="ABH83" t="s">
        <v>843</v>
      </c>
      <c r="ABI83" t="s">
        <v>1300</v>
      </c>
      <c r="ABJ83" s="34">
        <v>0.47479081081389501</v>
      </c>
      <c r="ABK83" s="34">
        <v>0.47834436494411003</v>
      </c>
      <c r="ABL83" s="34">
        <v>0.48139304889561702</v>
      </c>
      <c r="ABM83" s="34">
        <v>0.48380783090864099</v>
      </c>
      <c r="ABN83" s="34">
        <v>0.48555521434250204</v>
      </c>
      <c r="ABO83" s="34">
        <v>0.486667118264764</v>
      </c>
      <c r="ABP83" s="34">
        <v>0.48729110723852204</v>
      </c>
      <c r="ABQ83" s="34">
        <v>0.48881195659061705</v>
      </c>
      <c r="ABR83" s="34">
        <v>0.49178226986738399</v>
      </c>
      <c r="ABS83" s="34">
        <v>0.49541021352568798</v>
      </c>
      <c r="ABT83" s="34">
        <v>0.49959621588658004</v>
      </c>
      <c r="ABU83" s="34">
        <v>0.50432707218760697</v>
      </c>
      <c r="ABV83" s="34">
        <v>0.509691235064611</v>
      </c>
      <c r="ABW83" s="34">
        <v>0.51570358293418994</v>
      </c>
      <c r="ABX83" s="34">
        <v>0.52212290260779104</v>
      </c>
      <c r="ABY83" s="34">
        <v>0.52861356307251395</v>
      </c>
      <c r="ABZ83" s="34">
        <v>0.535146252065831</v>
      </c>
      <c r="ACA83" s="34">
        <v>0.54171009427757699</v>
      </c>
      <c r="ACB83" s="34">
        <v>0.54825266466895295</v>
      </c>
      <c r="ACC83" s="34">
        <v>0.55484404440165103</v>
      </c>
      <c r="ACD83" s="34">
        <v>0.56166583316528196</v>
      </c>
      <c r="ACE83" s="34">
        <v>0.56821251574336595</v>
      </c>
      <c r="ACF83" s="34">
        <v>0.57371537303878906</v>
      </c>
      <c r="ACG83" s="34">
        <v>0.57794559809456203</v>
      </c>
      <c r="ACH83" s="34">
        <v>0.58119903587846</v>
      </c>
      <c r="ACI83" s="34">
        <v>0.58388571150247803</v>
      </c>
      <c r="ACJ83" s="34">
        <v>0.58615074157570002</v>
      </c>
      <c r="ACK83" s="34">
        <v>0.58843282545912301</v>
      </c>
      <c r="ACL83" s="34">
        <v>0.59073950072473702</v>
      </c>
      <c r="ACM83" s="34">
        <v>0.59284712231234704</v>
      </c>
      <c r="ACN83" s="34">
        <v>0.59479642441271496</v>
      </c>
      <c r="ACO83" s="34">
        <v>0.59663950918054598</v>
      </c>
      <c r="ACP83" s="34">
        <v>0.59839558301990103</v>
      </c>
      <c r="ACQ83" s="34">
        <v>0.60005246050585104</v>
      </c>
      <c r="ACR83" s="34">
        <v>0.60168066174689105</v>
      </c>
      <c r="ACS83" s="34">
        <v>0.603201032789346</v>
      </c>
      <c r="ACT83" s="34">
        <v>0.60427195847707094</v>
      </c>
      <c r="ACU83" s="34">
        <v>0.60482732205381406</v>
      </c>
      <c r="ACV83" s="34">
        <v>0.60510705275471199</v>
      </c>
      <c r="ACW83" s="34">
        <v>0.60534071655074095</v>
      </c>
      <c r="ACX83" s="34">
        <v>0.60554363186835092</v>
      </c>
      <c r="ACY83" s="34">
        <v>0.60560742282503</v>
      </c>
      <c r="ACZ83" s="34">
        <v>0.60553414479396994</v>
      </c>
      <c r="ADA83" s="34">
        <v>0.605337050820556</v>
      </c>
      <c r="ADB83" s="34">
        <v>0.60515189848893303</v>
      </c>
      <c r="ADC83" s="34">
        <v>0.60504530897792497</v>
      </c>
      <c r="ADD83" s="34">
        <v>0.60502616133312803</v>
      </c>
      <c r="ADE83" s="34">
        <v>0.60514333338357995</v>
      </c>
      <c r="ADF83" s="34">
        <v>0.60535841030528603</v>
      </c>
      <c r="ADG83" s="34">
        <v>0.60558937101244703</v>
      </c>
      <c r="ADH83" s="34">
        <v>0.60572920586540002</v>
      </c>
      <c r="ADI83" s="34">
        <v>0.60559876630392506</v>
      </c>
      <c r="ADJ83" s="34">
        <v>0.60502802636725495</v>
      </c>
      <c r="ADK83" s="34">
        <v>0.60392285139318902</v>
      </c>
      <c r="ADL83" s="34">
        <v>0.60225359597528805</v>
      </c>
      <c r="ADM83" s="34">
        <v>0.59996976490920195</v>
      </c>
      <c r="ADN83" s="34">
        <v>0.59703004177297603</v>
      </c>
      <c r="ADO83" s="34">
        <v>0.59341782881870897</v>
      </c>
      <c r="ADP83" s="34">
        <v>0.58911951837534904</v>
      </c>
      <c r="ADQ83" s="34">
        <v>0.58421596527668296</v>
      </c>
      <c r="ADR83" s="34">
        <v>0.57884591300607902</v>
      </c>
      <c r="ADS83" s="34">
        <v>0.57317253123623002</v>
      </c>
      <c r="ADT83" s="34">
        <v>0.56730242527172803</v>
      </c>
      <c r="ADU83" s="34">
        <v>0.56127806404107705</v>
      </c>
      <c r="ADV83" s="34">
        <v>0.555262382403508</v>
      </c>
      <c r="ADW83" s="34">
        <v>0.54951595841762202</v>
      </c>
      <c r="ADX83" s="34">
        <v>0.54426612574921196</v>
      </c>
      <c r="ADY83" s="34">
        <v>0.53971674983516804</v>
      </c>
      <c r="ADZ83" s="34">
        <v>0.53591992571095504</v>
      </c>
      <c r="AEA83" s="34">
        <v>0.53270475490134106</v>
      </c>
      <c r="AEB83" s="34">
        <v>0.52992449188864299</v>
      </c>
      <c r="AEC83" s="34">
        <v>0.52739533951286099</v>
      </c>
      <c r="AED83" s="34">
        <v>0.52471641274749303</v>
      </c>
      <c r="AEE83" s="34">
        <v>0.52192075175593999</v>
      </c>
      <c r="AEF83" s="34">
        <v>0.51922651604113501</v>
      </c>
      <c r="AEG83" s="34">
        <v>0.51652975550842295</v>
      </c>
      <c r="AEH83" s="34">
        <v>0.51376937459337602</v>
      </c>
      <c r="AEI83" s="34">
        <v>0.51097523232340503</v>
      </c>
      <c r="AEJ83" s="34">
        <v>0.50817438261275594</v>
      </c>
      <c r="AEK83" s="34">
        <v>0.50535285063114399</v>
      </c>
      <c r="AEL83" s="34">
        <v>0.50262153065917403</v>
      </c>
      <c r="AEM83" s="34">
        <v>0.500309592644546</v>
      </c>
      <c r="AEN83" s="34">
        <v>0.498512184468068</v>
      </c>
      <c r="AEO83" s="34">
        <v>0.49703968889003297</v>
      </c>
      <c r="AEP83" s="34">
        <v>0.49565531612618996</v>
      </c>
      <c r="AEQ83" s="34">
        <v>0.49424387120170699</v>
      </c>
      <c r="AER83" s="34">
        <v>0.49282872895204299</v>
      </c>
      <c r="AES83" s="34">
        <v>0.49144270693265396</v>
      </c>
      <c r="AET83" s="34">
        <v>0.49007289680538302</v>
      </c>
      <c r="AEU83" s="34">
        <v>0.488624068315612</v>
      </c>
      <c r="AEV83" s="34">
        <v>0.48714784544838602</v>
      </c>
      <c r="AEW83" s="34">
        <v>0.48565094325611702</v>
      </c>
      <c r="AEX83" s="34">
        <v>0.48410148480714599</v>
      </c>
      <c r="AEY83" s="34">
        <v>0.48250319790531698</v>
      </c>
      <c r="AEZ83" s="34">
        <v>0.48082389853531099</v>
      </c>
      <c r="AFA83" s="34">
        <v>0.47906942066687896</v>
      </c>
      <c r="AFB83" s="34">
        <v>0.47728506186326897</v>
      </c>
      <c r="AFC83" s="34">
        <v>0.47547362523909598</v>
      </c>
      <c r="AFD83" s="34">
        <v>0.47361855851060802</v>
      </c>
      <c r="AFE83" s="34">
        <v>0.47172293005199101</v>
      </c>
      <c r="AFF83" s="34">
        <v>0.46987033199984402</v>
      </c>
      <c r="AFG83" t="s">
        <v>843</v>
      </c>
      <c r="AFH83" t="s">
        <v>843</v>
      </c>
      <c r="AFI83" s="34">
        <v>0.64844999999999997</v>
      </c>
      <c r="AFJ83" s="34">
        <v>0.63397000000000003</v>
      </c>
      <c r="AFK83" s="34">
        <v>0.63936000000000004</v>
      </c>
      <c r="AFL83" s="34">
        <v>0.64437</v>
      </c>
      <c r="AFM83" s="34">
        <v>0.64936000000000005</v>
      </c>
      <c r="AFN83" s="34">
        <v>0.64407999999999999</v>
      </c>
      <c r="AFO83" s="34">
        <v>0.63840000000000008</v>
      </c>
      <c r="AFP83" s="34">
        <v>0.63246999999999998</v>
      </c>
      <c r="AFQ83" s="34">
        <v>0.62834999999999996</v>
      </c>
      <c r="AFR83" s="34">
        <v>0.63395999999999997</v>
      </c>
      <c r="AFS83" s="34">
        <v>0.63868999999999998</v>
      </c>
      <c r="AFT83" s="34">
        <v>0.62729000000000001</v>
      </c>
      <c r="AFU83" s="34">
        <v>0.61931000000000003</v>
      </c>
      <c r="AFV83" s="34">
        <v>0.62645000000000006</v>
      </c>
      <c r="AFW83" s="34">
        <v>0.62570000000000003</v>
      </c>
      <c r="AFX83" s="34">
        <v>0.62299000000000004</v>
      </c>
      <c r="AFY83" s="34">
        <v>0.63725999999999994</v>
      </c>
      <c r="AFZ83" s="34">
        <v>0.59453</v>
      </c>
      <c r="AGA83" s="34">
        <v>0.61553999999999998</v>
      </c>
      <c r="AGB83" t="s">
        <v>843</v>
      </c>
      <c r="AGC83" t="s">
        <v>843</v>
      </c>
      <c r="AGD83" t="s">
        <v>843</v>
      </c>
      <c r="AGE83" t="s">
        <v>843</v>
      </c>
      <c r="AGF83" s="34">
        <v>3.4728754311800003E-2</v>
      </c>
      <c r="AGG83" t="s">
        <v>843</v>
      </c>
      <c r="AGH83" t="s">
        <v>843</v>
      </c>
      <c r="AGI83" t="s">
        <v>843</v>
      </c>
      <c r="AGJ83" t="s">
        <v>843</v>
      </c>
      <c r="AGK83" t="s">
        <v>843</v>
      </c>
      <c r="AGL83" t="s">
        <v>843</v>
      </c>
      <c r="AGM83" t="s">
        <v>843</v>
      </c>
      <c r="AGN83" t="s">
        <v>843</v>
      </c>
      <c r="AGO83" s="34">
        <v>0.39</v>
      </c>
      <c r="AGP83" s="34">
        <v>2021</v>
      </c>
      <c r="AGQ83" t="s">
        <v>832</v>
      </c>
      <c r="AGR83" t="s">
        <v>843</v>
      </c>
      <c r="AGS83" s="34">
        <v>3.6000000000000004E-2</v>
      </c>
      <c r="AGT83" s="34">
        <v>2021</v>
      </c>
      <c r="AGU83" t="s">
        <v>832</v>
      </c>
      <c r="AGV83" t="s">
        <v>843</v>
      </c>
      <c r="AGW83" s="34">
        <v>8.6999999999999994E-2</v>
      </c>
      <c r="AGX83" s="34">
        <v>2021</v>
      </c>
      <c r="AGY83" t="s">
        <v>832</v>
      </c>
      <c r="AGZ83" t="s">
        <v>843</v>
      </c>
      <c r="AHA83" s="34">
        <v>0.28399999999999997</v>
      </c>
      <c r="AHB83" s="34">
        <v>2021</v>
      </c>
      <c r="AHC83" t="s">
        <v>832</v>
      </c>
      <c r="AHD83" t="s">
        <v>843</v>
      </c>
      <c r="AHE83" s="34">
        <v>0.26200000000000001</v>
      </c>
      <c r="AHF83" s="34">
        <v>2020</v>
      </c>
      <c r="AHG83" t="s">
        <v>832</v>
      </c>
      <c r="AHH83" t="s">
        <v>843</v>
      </c>
      <c r="AHI83" t="s">
        <v>830</v>
      </c>
      <c r="AHJ83" s="34">
        <v>0.1923288106918335</v>
      </c>
      <c r="AHK83" s="34">
        <v>0.18341855704784393</v>
      </c>
      <c r="AHL83" s="34">
        <v>0.17066659033298492</v>
      </c>
      <c r="AHM83" s="34">
        <v>0.17170898616313934</v>
      </c>
      <c r="AHN83" s="34">
        <v>0.18330194056034088</v>
      </c>
      <c r="AHO83" t="s">
        <v>843</v>
      </c>
      <c r="AHP83" s="34"/>
      <c r="AHQ83" s="34"/>
      <c r="AHR83" s="34"/>
      <c r="AHS83" s="34"/>
      <c r="AHT83" s="34"/>
      <c r="AHU83" t="s">
        <v>843</v>
      </c>
      <c r="AHV83" s="34">
        <v>0.16754032671451569</v>
      </c>
      <c r="AHW83" s="34">
        <v>0.16551758348941803</v>
      </c>
      <c r="AHX83" s="34">
        <v>0.16275623440742493</v>
      </c>
      <c r="AHY83" s="34">
        <v>0.1642807275056839</v>
      </c>
      <c r="AHZ83" s="34">
        <v>0.17759700119495392</v>
      </c>
      <c r="AIA83" t="s">
        <v>832</v>
      </c>
      <c r="AIB83" t="s">
        <v>843</v>
      </c>
      <c r="AIC83" s="34">
        <v>0.16753704845905304</v>
      </c>
      <c r="AID83" s="34">
        <v>0.16551321744918823</v>
      </c>
      <c r="AIE83" s="34">
        <v>0.16274967789649963</v>
      </c>
      <c r="AIF83" s="34">
        <v>0.16426768898963928</v>
      </c>
      <c r="AIG83" s="34">
        <v>0.17795449495315552</v>
      </c>
      <c r="AIH83" t="s">
        <v>924</v>
      </c>
      <c r="AII83" t="s">
        <v>843</v>
      </c>
      <c r="AIJ83" s="34">
        <v>0.17684650421142578</v>
      </c>
      <c r="AIK83" s="34">
        <v>0.17644999921321869</v>
      </c>
      <c r="AIL83" s="34">
        <v>0.17096701264381409</v>
      </c>
      <c r="AIM83" s="34">
        <v>0.17075799405574799</v>
      </c>
      <c r="AIN83" s="34">
        <v>0.18344999849796295</v>
      </c>
      <c r="AIO83" t="s">
        <v>1607</v>
      </c>
      <c r="AIP83" s="34">
        <v>0.19063000380992889</v>
      </c>
      <c r="AIQ83" t="s">
        <v>843</v>
      </c>
      <c r="AIR83" s="34">
        <v>0.19821000000000003</v>
      </c>
      <c r="AIS83" s="34">
        <v>0.19374</v>
      </c>
      <c r="AIT83" s="34">
        <v>0.19178999999999999</v>
      </c>
      <c r="AIU83" s="34">
        <v>0.18864</v>
      </c>
      <c r="AIV83" s="34">
        <v>0.18661000000000003</v>
      </c>
      <c r="AIW83" s="34">
        <v>0.18478999999999998</v>
      </c>
      <c r="AIX83" t="s">
        <v>843</v>
      </c>
      <c r="AIY83" s="34">
        <v>2.4399999999999998E-2</v>
      </c>
      <c r="AIZ83" s="34">
        <v>1.9400000000000001E-2</v>
      </c>
      <c r="AJA83" s="34">
        <v>2.0449999999999999E-2</v>
      </c>
      <c r="AJB83" s="34">
        <v>2.1000000000000001E-2</v>
      </c>
      <c r="AJC83" s="34">
        <v>2.1000000000000001E-2</v>
      </c>
      <c r="AJD83" s="34">
        <v>2.1000000000000001E-2</v>
      </c>
      <c r="AJE83" t="s">
        <v>843</v>
      </c>
      <c r="AJF83" s="34">
        <v>1.9899850711226463E-2</v>
      </c>
      <c r="AJG83" s="34">
        <v>2.2530987858772278E-2</v>
      </c>
      <c r="AJH83" s="34">
        <v>2.5032203644514084E-2</v>
      </c>
      <c r="AJI83" s="34">
        <v>2.4184133857488632E-2</v>
      </c>
      <c r="AJJ83" s="34">
        <v>2.5984765961766243E-2</v>
      </c>
      <c r="AJK83" t="s">
        <v>830</v>
      </c>
      <c r="AJL83" t="s">
        <v>843</v>
      </c>
      <c r="AJM83" t="s">
        <v>843</v>
      </c>
      <c r="AJN83" s="34">
        <v>2.0292926579713821E-2</v>
      </c>
      <c r="AJO83" s="34">
        <v>1.9586477428674698E-2</v>
      </c>
      <c r="AJP83" s="34">
        <v>2.0774008706212044E-2</v>
      </c>
      <c r="AJQ83" s="34">
        <v>1.9533973187208176E-2</v>
      </c>
      <c r="AJR83" s="34">
        <v>2.5670085102319717E-2</v>
      </c>
      <c r="AJS83" t="s">
        <v>832</v>
      </c>
      <c r="AJT83" t="s">
        <v>843</v>
      </c>
      <c r="AJU83" t="s">
        <v>843</v>
      </c>
      <c r="AJV83" t="s">
        <v>843</v>
      </c>
      <c r="AJW83" s="34">
        <v>1.4946320094168186E-2</v>
      </c>
      <c r="AJX83" s="34">
        <v>1.7936784774065018E-2</v>
      </c>
      <c r="AJY83" s="34">
        <v>2.0339228212833405E-2</v>
      </c>
      <c r="AJZ83" s="34">
        <v>1.9213171675801277E-2</v>
      </c>
      <c r="AKA83" s="34">
        <v>2.0887942984700203E-2</v>
      </c>
      <c r="AKB83" t="s">
        <v>830</v>
      </c>
      <c r="AKC83" t="s">
        <v>843</v>
      </c>
      <c r="AKD83" t="s">
        <v>843</v>
      </c>
      <c r="AKE83" t="s">
        <v>843</v>
      </c>
      <c r="AKF83" s="34">
        <v>1.7659293487668037E-2</v>
      </c>
      <c r="AKG83" s="34">
        <v>1.6438357532024384E-2</v>
      </c>
      <c r="AKH83" s="34">
        <v>1.797165721654892E-2</v>
      </c>
      <c r="AKI83" s="34">
        <v>1.7320582643151283E-2</v>
      </c>
      <c r="AKJ83" s="34">
        <v>2.2156402468681335E-2</v>
      </c>
      <c r="AKK83" t="s">
        <v>832</v>
      </c>
      <c r="AKL83" t="s">
        <v>843</v>
      </c>
      <c r="AKM83" s="34">
        <v>4720</v>
      </c>
      <c r="AKN83" t="s">
        <v>832</v>
      </c>
      <c r="AKO83" t="s">
        <v>843</v>
      </c>
      <c r="AKP83" s="34">
        <v>4002.59130859375</v>
      </c>
      <c r="AKQ83" t="s">
        <v>830</v>
      </c>
      <c r="AKR83" t="s">
        <v>843</v>
      </c>
      <c r="AKS83" s="34">
        <v>4276.0521501895701</v>
      </c>
      <c r="AKT83" t="s">
        <v>832</v>
      </c>
      <c r="AKU83" t="s">
        <v>843</v>
      </c>
      <c r="AKV83" s="34">
        <v>5127.3216682301199</v>
      </c>
      <c r="AKW83" t="s">
        <v>832</v>
      </c>
      <c r="AKX83" t="s">
        <v>843</v>
      </c>
      <c r="AKY83" s="34">
        <v>0.15122032165527344</v>
      </c>
      <c r="AKZ83" s="34">
        <v>0.14064157009124756</v>
      </c>
      <c r="ALA83" s="34">
        <v>0.13296052813529968</v>
      </c>
      <c r="ALB83" s="34">
        <v>0.14918451011180878</v>
      </c>
      <c r="ALC83" s="34">
        <v>0.17716987431049347</v>
      </c>
      <c r="ALD83" t="s">
        <v>830</v>
      </c>
      <c r="ALE83" t="s">
        <v>843</v>
      </c>
      <c r="ALF83" t="s">
        <v>843</v>
      </c>
      <c r="ALG83" t="s">
        <v>843</v>
      </c>
      <c r="ALH83" s="34">
        <v>0.12652646005153656</v>
      </c>
      <c r="ALI83" s="34">
        <v>0.1228688657283783</v>
      </c>
      <c r="ALJ83" s="34">
        <v>0.1252402663230896</v>
      </c>
      <c r="ALK83" s="34">
        <v>0.14213401079177856</v>
      </c>
      <c r="ALL83" s="34">
        <v>0.17338006198406219</v>
      </c>
      <c r="ALM83" t="s">
        <v>832</v>
      </c>
    </row>
    <row r="84" spans="1:1001">
      <c r="A84" t="s">
        <v>422</v>
      </c>
      <c r="B84" t="s">
        <v>63</v>
      </c>
      <c r="C84" t="s">
        <v>270</v>
      </c>
      <c r="D84" s="34">
        <v>4.7875154763460159E-2</v>
      </c>
      <c r="E84" t="s">
        <v>432</v>
      </c>
      <c r="F84" s="34">
        <v>8.5491076111793518E-2</v>
      </c>
      <c r="G84" t="s">
        <v>1464</v>
      </c>
      <c r="H84" s="34">
        <v>7.7525198459625244E-2</v>
      </c>
      <c r="I84" t="s">
        <v>1294</v>
      </c>
      <c r="J84" s="34">
        <v>6.7254632711410522E-2</v>
      </c>
      <c r="K84" t="s">
        <v>1521</v>
      </c>
      <c r="L84" s="34"/>
      <c r="M84" t="s">
        <v>465</v>
      </c>
      <c r="N84" s="34">
        <v>0.46652114391326904</v>
      </c>
      <c r="O84" s="34"/>
      <c r="P84" t="s">
        <v>1459</v>
      </c>
      <c r="Q84" s="34"/>
      <c r="R84" t="s">
        <v>1459</v>
      </c>
      <c r="S84" s="34"/>
      <c r="T84" t="s">
        <v>1459</v>
      </c>
      <c r="U84" s="34"/>
      <c r="V84" t="s">
        <v>1459</v>
      </c>
      <c r="W84" t="s">
        <v>843</v>
      </c>
      <c r="X84" t="s">
        <v>465</v>
      </c>
      <c r="Y84" s="34">
        <v>0.5264778733253479</v>
      </c>
      <c r="Z84" s="34"/>
      <c r="AA84" t="s">
        <v>1459</v>
      </c>
      <c r="AB84" s="34"/>
      <c r="AC84" t="s">
        <v>1459</v>
      </c>
      <c r="AD84" s="34"/>
      <c r="AE84" t="s">
        <v>1459</v>
      </c>
      <c r="AF84" s="34"/>
      <c r="AG84" t="s">
        <v>1459</v>
      </c>
      <c r="AH84" t="s">
        <v>843</v>
      </c>
      <c r="AI84" t="s">
        <v>465</v>
      </c>
      <c r="AJ84" s="34">
        <v>0.4904572069644928</v>
      </c>
      <c r="AK84" s="34"/>
      <c r="AL84" t="s">
        <v>1459</v>
      </c>
      <c r="AM84" s="34"/>
      <c r="AN84" t="s">
        <v>1459</v>
      </c>
      <c r="AO84" s="34"/>
      <c r="AP84" t="s">
        <v>1459</v>
      </c>
      <c r="AQ84" s="34"/>
      <c r="AR84" t="s">
        <v>1459</v>
      </c>
      <c r="AS84" t="s">
        <v>843</v>
      </c>
      <c r="AT84" t="s">
        <v>465</v>
      </c>
      <c r="AU84" s="34">
        <v>0.49465972185134888</v>
      </c>
      <c r="AV84" s="34"/>
      <c r="AW84" t="s">
        <v>1459</v>
      </c>
      <c r="AX84" s="34"/>
      <c r="AY84" t="s">
        <v>1459</v>
      </c>
      <c r="AZ84" s="34"/>
      <c r="BA84" t="s">
        <v>1459</v>
      </c>
      <c r="BB84" s="34"/>
      <c r="BC84" t="s">
        <v>1459</v>
      </c>
      <c r="BD84" t="s">
        <v>843</v>
      </c>
      <c r="BE84" s="34">
        <v>0.46877827883120921</v>
      </c>
      <c r="BF84" t="s">
        <v>465</v>
      </c>
      <c r="BG84" t="s">
        <v>843</v>
      </c>
      <c r="BH84" t="s">
        <v>432</v>
      </c>
      <c r="BI84" s="34">
        <v>0.78881537914276123</v>
      </c>
      <c r="BJ84" t="s">
        <v>819</v>
      </c>
      <c r="BK84" s="34">
        <v>3.4952991008758545</v>
      </c>
      <c r="BL84" t="s">
        <v>1294</v>
      </c>
      <c r="BM84" s="34">
        <v>3.6622698307037354</v>
      </c>
      <c r="BN84" t="s">
        <v>1521</v>
      </c>
      <c r="BO84" s="34">
        <v>4.0721640586853027</v>
      </c>
      <c r="BP84" t="s">
        <v>843</v>
      </c>
      <c r="BQ84" s="34">
        <v>3.4612274169921875</v>
      </c>
      <c r="BR84" t="s">
        <v>830</v>
      </c>
      <c r="BS84" s="34"/>
      <c r="BT84" t="s">
        <v>843</v>
      </c>
      <c r="BU84" s="34">
        <v>2.7265379428863525</v>
      </c>
      <c r="BV84" t="s">
        <v>1552</v>
      </c>
      <c r="BW84" t="s">
        <v>843</v>
      </c>
      <c r="BX84" s="34">
        <v>5.815216064453125</v>
      </c>
      <c r="BY84" t="s">
        <v>924</v>
      </c>
      <c r="BZ84" t="s">
        <v>843</v>
      </c>
      <c r="CA84" t="s">
        <v>465</v>
      </c>
      <c r="CB84" s="34">
        <v>7.8226346522569656E-3</v>
      </c>
      <c r="CC84" s="34">
        <v>7.103451993316412E-3</v>
      </c>
      <c r="CD84" s="34">
        <v>7.3210392147302628E-3</v>
      </c>
      <c r="CE84" s="34">
        <v>7.8190751373767853E-3</v>
      </c>
      <c r="CF84" s="34">
        <v>7.2972276248037815E-3</v>
      </c>
      <c r="CG84" t="s">
        <v>843</v>
      </c>
      <c r="CH84" t="s">
        <v>465</v>
      </c>
      <c r="CI84" s="34">
        <v>9.0832607820630074E-3</v>
      </c>
      <c r="CJ84" s="34">
        <v>8.9548099786043167E-3</v>
      </c>
      <c r="CK84" s="34">
        <v>8.6809182539582253E-3</v>
      </c>
      <c r="CL84" s="34">
        <v>8.3659766241908073E-3</v>
      </c>
      <c r="CM84" s="34">
        <v>8.6410082876682281E-3</v>
      </c>
      <c r="CN84" t="s">
        <v>843</v>
      </c>
      <c r="CO84" t="s">
        <v>465</v>
      </c>
      <c r="CP84" s="34">
        <v>9.4992304220795631E-3</v>
      </c>
      <c r="CQ84" s="34">
        <v>9.1963382437825203E-3</v>
      </c>
      <c r="CR84" s="34">
        <v>8.3921756595373154E-3</v>
      </c>
      <c r="CS84" s="34">
        <v>8.7615326046943665E-3</v>
      </c>
      <c r="CT84" s="34">
        <v>9.0025216341018677E-3</v>
      </c>
      <c r="CU84" t="s">
        <v>843</v>
      </c>
      <c r="CV84" t="s">
        <v>465</v>
      </c>
      <c r="CW84" s="34">
        <v>8.8689429685473442E-3</v>
      </c>
      <c r="CX84" s="34">
        <v>8.4186391904950142E-3</v>
      </c>
      <c r="CY84" s="34">
        <v>8.6850700899958611E-3</v>
      </c>
      <c r="CZ84" s="34">
        <v>8.8439835235476494E-3</v>
      </c>
      <c r="DA84" s="34">
        <v>7.3552317917346954E-3</v>
      </c>
      <c r="DB84" t="s">
        <v>843</v>
      </c>
      <c r="DC84" s="34"/>
      <c r="DD84" s="34"/>
      <c r="DE84" s="34"/>
      <c r="DF84" s="34"/>
      <c r="DG84" s="34"/>
      <c r="DH84" t="s">
        <v>1460</v>
      </c>
      <c r="DI84" t="s">
        <v>843</v>
      </c>
      <c r="DJ84" s="34"/>
      <c r="DK84" s="34"/>
      <c r="DL84" s="34"/>
      <c r="DM84" s="34"/>
      <c r="DN84" s="34"/>
      <c r="DO84" t="s">
        <v>1460</v>
      </c>
      <c r="DP84" t="s">
        <v>843</v>
      </c>
      <c r="DQ84" s="34"/>
      <c r="DR84" t="s">
        <v>1460</v>
      </c>
      <c r="DS84" t="s">
        <v>843</v>
      </c>
      <c r="DT84" t="s">
        <v>843</v>
      </c>
      <c r="DU84" s="34">
        <v>5.9</v>
      </c>
      <c r="DV84" t="s">
        <v>1461</v>
      </c>
      <c r="DW84" t="s">
        <v>843</v>
      </c>
      <c r="DX84" t="s">
        <v>843</v>
      </c>
      <c r="DY84" t="s">
        <v>465</v>
      </c>
      <c r="DZ84" s="34">
        <v>-1.0180930839851499E-3</v>
      </c>
      <c r="EA84" s="34">
        <v>1.8438555998727679E-3</v>
      </c>
      <c r="EB84" s="34">
        <v>5.0869784317910671E-3</v>
      </c>
      <c r="EC84" s="34">
        <v>1.5274698380380869E-3</v>
      </c>
      <c r="ED84" s="34">
        <v>1.4675638638436794E-2</v>
      </c>
      <c r="EE84" t="s">
        <v>843</v>
      </c>
      <c r="EF84" t="s">
        <v>465</v>
      </c>
      <c r="EG84" s="34">
        <v>2.6000000070780516E-3</v>
      </c>
      <c r="EH84" s="34">
        <v>5.2000000141561031E-3</v>
      </c>
      <c r="EI84" s="34">
        <v>5.8999997563660145E-3</v>
      </c>
      <c r="EJ84" s="34">
        <v>2.4000001139938831E-3</v>
      </c>
      <c r="EK84" s="34">
        <v>-4.8000002279877663E-3</v>
      </c>
      <c r="EL84" t="s">
        <v>843</v>
      </c>
      <c r="EM84" t="s">
        <v>465</v>
      </c>
      <c r="EN84" s="34">
        <v>3.0940829310566187E-4</v>
      </c>
      <c r="EO84" s="34">
        <v>6.9943261332809925E-3</v>
      </c>
      <c r="EP84" s="34">
        <v>3.0724694952368736E-3</v>
      </c>
      <c r="EQ84" s="34">
        <v>6.5421424806118011E-3</v>
      </c>
      <c r="ER84" s="34">
        <v>8.9589860290288925E-3</v>
      </c>
      <c r="ES84" t="s">
        <v>843</v>
      </c>
      <c r="ET84" t="s">
        <v>465</v>
      </c>
      <c r="EU84" s="34">
        <v>4.3664304539561272E-3</v>
      </c>
      <c r="EV84" s="34">
        <v>4.836695734411478E-3</v>
      </c>
      <c r="EW84" s="34">
        <v>4.8726005479693413E-3</v>
      </c>
      <c r="EX84" s="34">
        <v>-8.6027442011982203E-4</v>
      </c>
      <c r="EY84" s="34">
        <v>3.6760754883289337E-3</v>
      </c>
      <c r="EZ84" t="s">
        <v>843</v>
      </c>
      <c r="FA84" t="s">
        <v>465</v>
      </c>
      <c r="FB84" s="34">
        <v>2.0853825844824314E-3</v>
      </c>
      <c r="FC84" s="34">
        <v>-1.8345281714573503E-3</v>
      </c>
      <c r="FD84" s="34">
        <v>-2.7963058091700077E-3</v>
      </c>
      <c r="FE84" s="34">
        <v>-4.196390975266695E-3</v>
      </c>
      <c r="FF84" s="34">
        <v>8.507472462952137E-3</v>
      </c>
      <c r="FG84" t="s">
        <v>843</v>
      </c>
      <c r="FH84" s="34"/>
      <c r="FI84" s="34"/>
      <c r="FJ84" s="34"/>
      <c r="FK84" s="34"/>
      <c r="FL84" s="34"/>
      <c r="FM84" t="s">
        <v>843</v>
      </c>
      <c r="FN84" t="s">
        <v>843</v>
      </c>
      <c r="FO84" s="34">
        <v>0.55960999999999994</v>
      </c>
      <c r="FP84" t="s">
        <v>1462</v>
      </c>
      <c r="FQ84" t="s">
        <v>843</v>
      </c>
      <c r="FR84" t="s">
        <v>843</v>
      </c>
      <c r="FS84" s="34">
        <v>0.59146999999999994</v>
      </c>
      <c r="FT84" t="s">
        <v>1462</v>
      </c>
      <c r="FU84" t="s">
        <v>843</v>
      </c>
      <c r="FV84" t="s">
        <v>843</v>
      </c>
      <c r="FW84" s="34">
        <v>0.52091999999999994</v>
      </c>
      <c r="FX84" t="s">
        <v>1462</v>
      </c>
      <c r="FY84" t="s">
        <v>843</v>
      </c>
      <c r="FZ84" s="34">
        <v>-7.4880078434944153E-2</v>
      </c>
      <c r="GA84" s="34">
        <v>-3.0810099095106125E-2</v>
      </c>
      <c r="GB84" s="34">
        <v>-7.3321618139743805E-2</v>
      </c>
      <c r="GC84" s="34">
        <v>-7.9258732497692108E-2</v>
      </c>
      <c r="GD84" s="34">
        <v>-1.6021864488720894E-2</v>
      </c>
      <c r="GE84" t="s">
        <v>830</v>
      </c>
      <c r="GF84" t="s">
        <v>843</v>
      </c>
      <c r="GG84" s="34"/>
      <c r="GH84" s="34"/>
      <c r="GI84" s="34"/>
      <c r="GJ84" s="34"/>
      <c r="GK84" s="34"/>
      <c r="GL84" t="s">
        <v>1460</v>
      </c>
      <c r="GM84" t="s">
        <v>843</v>
      </c>
      <c r="GN84" s="34"/>
      <c r="GO84" t="s">
        <v>1460</v>
      </c>
      <c r="GP84" t="s">
        <v>843</v>
      </c>
      <c r="GQ84" t="s">
        <v>843</v>
      </c>
      <c r="GR84" s="34">
        <v>0.10425983369350433</v>
      </c>
      <c r="GS84" s="34">
        <v>5.065077543258667E-2</v>
      </c>
      <c r="GT84" s="34">
        <v>4.5586027204990387E-2</v>
      </c>
      <c r="GU84" s="34">
        <v>2.3504948243498802E-2</v>
      </c>
      <c r="GV84" s="34">
        <v>3.9799526333808899E-2</v>
      </c>
      <c r="GW84" t="s">
        <v>832</v>
      </c>
      <c r="GX84" t="s">
        <v>843</v>
      </c>
      <c r="GY84" t="s">
        <v>843</v>
      </c>
      <c r="GZ84" t="s">
        <v>843</v>
      </c>
      <c r="HA84" t="s">
        <v>843</v>
      </c>
      <c r="HB84" t="s">
        <v>843</v>
      </c>
      <c r="HC84" t="s">
        <v>843</v>
      </c>
      <c r="HD84" t="s">
        <v>843</v>
      </c>
      <c r="HE84" t="s">
        <v>843</v>
      </c>
      <c r="HF84" t="s">
        <v>843</v>
      </c>
      <c r="HG84" t="s">
        <v>843</v>
      </c>
      <c r="HH84" s="34">
        <v>684977</v>
      </c>
      <c r="HI84" s="34">
        <v>719270</v>
      </c>
      <c r="HJ84" s="34">
        <v>754115</v>
      </c>
      <c r="HK84" s="34">
        <v>789681</v>
      </c>
      <c r="HL84" s="34">
        <v>826355</v>
      </c>
      <c r="HM84" s="34">
        <v>864726</v>
      </c>
      <c r="HN84" s="34">
        <v>905418</v>
      </c>
      <c r="HO84" s="34">
        <v>948814</v>
      </c>
      <c r="HP84" s="34">
        <v>994971</v>
      </c>
      <c r="HQ84" s="34">
        <v>1043685.9999999999</v>
      </c>
      <c r="HR84" s="34">
        <v>1094524</v>
      </c>
      <c r="HS84" s="34">
        <v>1144588</v>
      </c>
      <c r="HT84" s="34">
        <v>1193636</v>
      </c>
      <c r="HU84" s="34">
        <v>1243941</v>
      </c>
      <c r="HV84" s="34">
        <v>1295183</v>
      </c>
      <c r="HW84" s="34">
        <v>1346973</v>
      </c>
      <c r="HX84" s="34">
        <v>1398927</v>
      </c>
      <c r="HY84" s="34">
        <v>1450694</v>
      </c>
      <c r="HZ84" s="34">
        <v>1502091</v>
      </c>
      <c r="IA84" s="34">
        <v>1553031</v>
      </c>
      <c r="IB84" s="34">
        <v>1596049</v>
      </c>
      <c r="IC84" s="34">
        <v>1634466</v>
      </c>
      <c r="ID84" s="34">
        <v>1674908</v>
      </c>
      <c r="IE84" s="34">
        <v>1714671</v>
      </c>
      <c r="IF84" s="34">
        <v>1754993</v>
      </c>
      <c r="IG84" s="34">
        <v>1795574</v>
      </c>
      <c r="IH84" s="34">
        <v>1836245</v>
      </c>
      <c r="II84" s="34">
        <v>1876960</v>
      </c>
      <c r="IJ84" s="34">
        <v>1917711</v>
      </c>
      <c r="IK84" s="34">
        <v>1958618</v>
      </c>
      <c r="IL84" s="34">
        <v>1999678</v>
      </c>
      <c r="IM84" s="34">
        <v>2040834</v>
      </c>
      <c r="IN84" s="34">
        <v>2081992.0000000002</v>
      </c>
      <c r="IO84" s="34">
        <v>2122936</v>
      </c>
      <c r="IP84" s="34">
        <v>2163786</v>
      </c>
      <c r="IQ84" s="34">
        <v>2204633</v>
      </c>
      <c r="IR84" s="34">
        <v>2245434</v>
      </c>
      <c r="IS84" s="34">
        <v>2286181</v>
      </c>
      <c r="IT84" s="34">
        <v>2326720</v>
      </c>
      <c r="IU84" s="34">
        <v>2367028</v>
      </c>
      <c r="IV84" s="34">
        <v>2407198</v>
      </c>
      <c r="IW84" s="34">
        <v>2447173</v>
      </c>
      <c r="IX84" s="34">
        <v>2486805</v>
      </c>
      <c r="IY84" s="34">
        <v>2526010</v>
      </c>
      <c r="IZ84" s="34">
        <v>2564853</v>
      </c>
      <c r="JA84" s="34">
        <v>2603554</v>
      </c>
      <c r="JB84" s="34">
        <v>2641890</v>
      </c>
      <c r="JC84" s="34">
        <v>2679707</v>
      </c>
      <c r="JD84" s="34">
        <v>2717119</v>
      </c>
      <c r="JE84" s="34">
        <v>2754095</v>
      </c>
      <c r="JF84" s="34">
        <v>2790533</v>
      </c>
      <c r="JG84" s="34">
        <v>2826271</v>
      </c>
      <c r="JH84" s="34">
        <v>2861456</v>
      </c>
      <c r="JI84" s="34">
        <v>2896262</v>
      </c>
      <c r="JJ84" s="34">
        <v>2930508</v>
      </c>
      <c r="JK84" s="34">
        <v>2964079</v>
      </c>
      <c r="JL84" s="34">
        <v>2997071</v>
      </c>
      <c r="JM84" s="34">
        <v>3029550</v>
      </c>
      <c r="JN84" s="34">
        <v>3061407</v>
      </c>
      <c r="JO84" s="34">
        <v>3092599</v>
      </c>
      <c r="JP84" s="34">
        <v>3123385</v>
      </c>
      <c r="JQ84" s="34">
        <v>3153706</v>
      </c>
      <c r="JR84" s="34">
        <v>3183517</v>
      </c>
      <c r="JS84" s="34">
        <v>3212794</v>
      </c>
      <c r="JT84" s="34">
        <v>3241356</v>
      </c>
      <c r="JU84" s="34">
        <v>3269269</v>
      </c>
      <c r="JV84" s="34">
        <v>3296522</v>
      </c>
      <c r="JW84" s="34">
        <v>3323102</v>
      </c>
      <c r="JX84" s="34">
        <v>3349076</v>
      </c>
      <c r="JY84" s="34">
        <v>3374506</v>
      </c>
      <c r="JZ84" s="34">
        <v>3399334</v>
      </c>
      <c r="KA84" s="34">
        <v>3423494</v>
      </c>
      <c r="KB84" s="34">
        <v>3447136</v>
      </c>
      <c r="KC84" s="34">
        <v>3470256</v>
      </c>
      <c r="KD84" s="34">
        <v>3492751</v>
      </c>
      <c r="KE84" s="34">
        <v>3514731</v>
      </c>
      <c r="KF84" s="34">
        <v>3536147</v>
      </c>
      <c r="KG84" s="34">
        <v>3556875</v>
      </c>
      <c r="KH84" s="34">
        <v>3577082</v>
      </c>
      <c r="KI84" s="34">
        <v>3596844</v>
      </c>
      <c r="KJ84" s="34">
        <v>3616102</v>
      </c>
      <c r="KK84" s="34">
        <v>3634826</v>
      </c>
      <c r="KL84" s="34">
        <v>3652827</v>
      </c>
      <c r="KM84" s="34">
        <v>3670059</v>
      </c>
      <c r="KN84" s="34">
        <v>3686637</v>
      </c>
      <c r="KO84" s="34">
        <v>3702506</v>
      </c>
      <c r="KP84" s="34">
        <v>3717651</v>
      </c>
      <c r="KQ84" s="34">
        <v>3732030</v>
      </c>
      <c r="KR84" s="34">
        <v>3745720</v>
      </c>
      <c r="KS84" s="34">
        <v>3758789</v>
      </c>
      <c r="KT84" s="34">
        <v>3771151</v>
      </c>
      <c r="KU84" s="34">
        <v>3782755</v>
      </c>
      <c r="KV84" s="34">
        <v>3793597</v>
      </c>
      <c r="KW84" s="34">
        <v>3803608</v>
      </c>
      <c r="KX84" s="34">
        <v>3812867</v>
      </c>
      <c r="KY84" s="34">
        <v>3821518</v>
      </c>
      <c r="KZ84" s="34">
        <v>3829521</v>
      </c>
      <c r="LA84" s="34">
        <v>3836954</v>
      </c>
      <c r="LB84" s="34">
        <v>3843890</v>
      </c>
      <c r="LC84" s="34">
        <v>3850163</v>
      </c>
      <c r="LD84" s="34">
        <v>3855777</v>
      </c>
      <c r="LE84" t="s">
        <v>843</v>
      </c>
      <c r="LF84" t="s">
        <v>843</v>
      </c>
      <c r="LG84" t="s">
        <v>843</v>
      </c>
      <c r="LH84" s="34">
        <v>4.4705752283334732E-2</v>
      </c>
      <c r="LI84" s="34">
        <v>4.885154590010643E-2</v>
      </c>
      <c r="LJ84" s="34">
        <v>4.7308068722486496E-2</v>
      </c>
      <c r="LK84" s="34">
        <v>4.6084191650152206E-2</v>
      </c>
      <c r="LL84" s="34">
        <v>4.5395396649837494E-2</v>
      </c>
      <c r="LM84" s="34">
        <v>4.5388229191303253E-2</v>
      </c>
      <c r="LN84" s="34">
        <v>4.5984022319316864E-2</v>
      </c>
      <c r="LO84" s="34">
        <v>4.6816069632768631E-2</v>
      </c>
      <c r="LP84" s="34">
        <v>4.7500807791948318E-2</v>
      </c>
      <c r="LQ84" s="34">
        <v>4.7800365835428238E-2</v>
      </c>
      <c r="LR84" s="34">
        <v>4.7560889273881912E-2</v>
      </c>
      <c r="LS84" s="34">
        <v>4.4725179672241211E-2</v>
      </c>
      <c r="LT84" s="34">
        <v>4.1959363967180252E-2</v>
      </c>
      <c r="LU84" s="34">
        <v>4.1280455887317657E-2</v>
      </c>
      <c r="LV84" s="34">
        <v>4.0367431938648224E-2</v>
      </c>
      <c r="LW84" s="34">
        <v>3.9207853376865387E-2</v>
      </c>
      <c r="LX84" s="34">
        <v>3.7845660001039505E-2</v>
      </c>
      <c r="LY84" s="34">
        <v>3.6336548626422882E-2</v>
      </c>
      <c r="LZ84" s="34">
        <v>3.481607511639595E-2</v>
      </c>
      <c r="MA84" s="34">
        <v>3.3350367099046707E-2</v>
      </c>
      <c r="MB84" s="34">
        <v>2.7322694659233093E-2</v>
      </c>
      <c r="MC84" s="34">
        <v>2.3784944787621498E-2</v>
      </c>
      <c r="MD84" s="34">
        <v>2.4442093446850777E-2</v>
      </c>
      <c r="ME84" s="34">
        <v>2.3462986573576927E-2</v>
      </c>
      <c r="MF84" s="34">
        <v>2.3243643343448639E-2</v>
      </c>
      <c r="MG84" s="34">
        <v>2.2859878838062286E-2</v>
      </c>
      <c r="MH84" s="34">
        <v>2.2397978231310844E-2</v>
      </c>
      <c r="MI84" s="34">
        <v>2.1930720657110214E-2</v>
      </c>
      <c r="MJ84" s="34">
        <v>2.1478841081261635E-2</v>
      </c>
      <c r="MK84" s="34">
        <v>2.1106835454702377E-2</v>
      </c>
      <c r="ML84" s="34">
        <v>2.0747045055031776E-2</v>
      </c>
      <c r="MM84" s="34">
        <v>2.0372379571199417E-2</v>
      </c>
      <c r="MN84" s="34">
        <v>1.9966579973697662E-2</v>
      </c>
      <c r="MO84" s="34">
        <v>1.9474908709526062E-2</v>
      </c>
      <c r="MP84" s="34">
        <v>1.9059428945183754E-2</v>
      </c>
      <c r="MQ84" s="34">
        <v>1.8701590597629547E-2</v>
      </c>
      <c r="MR84" s="34">
        <v>1.8337765708565712E-2</v>
      </c>
      <c r="MS84" s="34">
        <v>1.7983919009566307E-2</v>
      </c>
      <c r="MT84" s="34">
        <v>1.7576809972524643E-2</v>
      </c>
      <c r="MU84" s="34">
        <v>1.7175609245896339E-2</v>
      </c>
      <c r="MV84" s="34">
        <v>1.6828255727887154E-2</v>
      </c>
      <c r="MW84" s="34">
        <v>1.6470065340399742E-2</v>
      </c>
      <c r="MX84" s="34">
        <v>1.6065273433923721E-2</v>
      </c>
      <c r="MY84" s="34">
        <v>1.5642229467630386E-2</v>
      </c>
      <c r="MZ84" s="34">
        <v>1.5260184183716774E-2</v>
      </c>
      <c r="NA84" s="34">
        <v>1.4976267702877522E-2</v>
      </c>
      <c r="NB84" s="34">
        <v>1.4617135748267174E-2</v>
      </c>
      <c r="NC84" s="34">
        <v>1.4212890528142452E-2</v>
      </c>
      <c r="ND84" s="34">
        <v>1.3864667154848576E-2</v>
      </c>
      <c r="NE84" s="34">
        <v>1.3516766950488091E-2</v>
      </c>
      <c r="NF84" s="34">
        <v>1.3143721967935562E-2</v>
      </c>
      <c r="NG84" s="34">
        <v>1.2725558131933212E-2</v>
      </c>
      <c r="NH84" s="34">
        <v>1.2372410856187344E-2</v>
      </c>
      <c r="NI84" s="34">
        <v>1.2090354226529598E-2</v>
      </c>
      <c r="NJ84" s="34">
        <v>1.1754847131669521E-2</v>
      </c>
      <c r="NK84" s="34">
        <v>1.1390573345124722E-2</v>
      </c>
      <c r="NL84" s="34">
        <v>1.1069118045270443E-2</v>
      </c>
      <c r="NM84" s="34">
        <v>1.077861525118351E-2</v>
      </c>
      <c r="NN84" s="34">
        <v>1.0460520163178444E-2</v>
      </c>
      <c r="NO84" s="34">
        <v>1.0137223638594151E-2</v>
      </c>
      <c r="NP84" s="34">
        <v>9.9055115133523941E-3</v>
      </c>
      <c r="NQ84" s="34">
        <v>9.6609191969037056E-3</v>
      </c>
      <c r="NR84" s="34">
        <v>9.4082914292812347E-3</v>
      </c>
      <c r="NS84" s="34">
        <v>9.1544026508927345E-3</v>
      </c>
      <c r="NT84" s="34">
        <v>8.8507970795035362E-3</v>
      </c>
      <c r="NU84" s="34">
        <v>8.5746515542268753E-3</v>
      </c>
      <c r="NV84" s="34">
        <v>8.3015607669949532E-3</v>
      </c>
      <c r="NW84" s="34">
        <v>8.0307107418775558E-3</v>
      </c>
      <c r="NX84" s="34">
        <v>7.7858027070760727E-3</v>
      </c>
      <c r="NY84" s="34">
        <v>7.5644562020897865E-3</v>
      </c>
      <c r="NZ84" s="34">
        <v>7.3305866681039333E-3</v>
      </c>
      <c r="OA84" s="34">
        <v>7.0821368135511875E-3</v>
      </c>
      <c r="OB84" s="34">
        <v>6.8820742890238762E-3</v>
      </c>
      <c r="OC84" s="34">
        <v>6.6846250556409359E-3</v>
      </c>
      <c r="OD84" s="34">
        <v>6.4613115973770618E-3</v>
      </c>
      <c r="OE84" s="34">
        <v>6.2733152881264687E-3</v>
      </c>
      <c r="OF84" s="34">
        <v>6.0747233219444752E-3</v>
      </c>
      <c r="OG84" s="34">
        <v>5.8446340262889862E-3</v>
      </c>
      <c r="OH84" s="34">
        <v>5.6650340557098389E-3</v>
      </c>
      <c r="OI84" s="34">
        <v>5.5094100534915924E-3</v>
      </c>
      <c r="OJ84" s="34">
        <v>5.3398557938635349E-3</v>
      </c>
      <c r="OK84" s="34">
        <v>5.1645915955305099E-3</v>
      </c>
      <c r="OL84" s="34">
        <v>4.9401465803384781E-3</v>
      </c>
      <c r="OM84" s="34">
        <v>4.7063496895134449E-3</v>
      </c>
      <c r="ON84" s="34">
        <v>4.5069223269820213E-3</v>
      </c>
      <c r="OO84" s="34">
        <v>4.2952271178364754E-3</v>
      </c>
      <c r="OP84" s="34">
        <v>4.0821293368935585E-3</v>
      </c>
      <c r="OQ84" s="34">
        <v>3.8603043649345636E-3</v>
      </c>
      <c r="OR84" s="34">
        <v>3.6615333519876003E-3</v>
      </c>
      <c r="OS84" s="34">
        <v>3.4829762298613787E-3</v>
      </c>
      <c r="OT84" s="34">
        <v>3.2834289595484734E-3</v>
      </c>
      <c r="OU84" s="34">
        <v>3.0723202507942915E-3</v>
      </c>
      <c r="OV84" s="34">
        <v>2.8620653320103884E-3</v>
      </c>
      <c r="OW84" s="34">
        <v>2.6354445144534111E-3</v>
      </c>
      <c r="OX84" s="34">
        <v>2.4313095491379499E-3</v>
      </c>
      <c r="OY84" s="34">
        <v>2.2663262207061052E-3</v>
      </c>
      <c r="OZ84" s="34">
        <v>2.0920042879879475E-3</v>
      </c>
      <c r="PA84" s="34">
        <v>1.9390925299376249E-3</v>
      </c>
      <c r="PB84" s="34">
        <v>1.8060520524159074E-3</v>
      </c>
      <c r="PC84" s="34">
        <v>1.6306104371324182E-3</v>
      </c>
      <c r="PD84" s="34">
        <v>1.4570580096915364E-3</v>
      </c>
      <c r="PE84" t="s">
        <v>1300</v>
      </c>
      <c r="PF84" t="s">
        <v>843</v>
      </c>
      <c r="PG84" t="s">
        <v>843</v>
      </c>
      <c r="PH84" t="s">
        <v>843</v>
      </c>
      <c r="PI84" t="s">
        <v>843</v>
      </c>
      <c r="PJ84" t="s">
        <v>1300</v>
      </c>
      <c r="PK84" s="34">
        <v>0.50475853681564331</v>
      </c>
      <c r="PL84" s="34">
        <v>0.50702518224716187</v>
      </c>
      <c r="PM84" s="34">
        <v>0.50916373729705811</v>
      </c>
      <c r="PN84" s="34">
        <v>0.51117855310440063</v>
      </c>
      <c r="PO84" s="34">
        <v>0.51306277513504028</v>
      </c>
      <c r="PP84" s="34">
        <v>0.51478272676467896</v>
      </c>
      <c r="PQ84" s="34">
        <v>0.51630741357803345</v>
      </c>
      <c r="PR84" s="34">
        <v>0.51762831211090088</v>
      </c>
      <c r="PS84" s="34">
        <v>0.51874876022338867</v>
      </c>
      <c r="PT84" s="34">
        <v>0.51970517635345459</v>
      </c>
      <c r="PU84" s="34">
        <v>0.52052855491638184</v>
      </c>
      <c r="PV84" s="34">
        <v>0.5217021107673645</v>
      </c>
      <c r="PW84" s="34">
        <v>0.52319133281707764</v>
      </c>
      <c r="PX84" s="34">
        <v>0.52453213930130005</v>
      </c>
      <c r="PY84" s="34">
        <v>0.52571874856948853</v>
      </c>
      <c r="PZ84" s="34">
        <v>0.52672916650772095</v>
      </c>
      <c r="QA84" s="34">
        <v>0.52758151292800903</v>
      </c>
      <c r="QB84" s="34">
        <v>0.52826714515686035</v>
      </c>
      <c r="QC84" s="34">
        <v>0.52880150079727173</v>
      </c>
      <c r="QD84" s="34">
        <v>0.52921092510223389</v>
      </c>
      <c r="QE84" s="34">
        <v>0.52890169620513916</v>
      </c>
      <c r="QF84" s="34">
        <v>0.52823060750961304</v>
      </c>
      <c r="QG84" s="34">
        <v>0.52774602174758911</v>
      </c>
      <c r="QH84" s="34">
        <v>0.52719032764434814</v>
      </c>
      <c r="QI84" s="34">
        <v>0.52665621042251587</v>
      </c>
      <c r="QJ84" s="34">
        <v>0.52613592147827148</v>
      </c>
      <c r="QK84" s="34">
        <v>0.52561777830123901</v>
      </c>
      <c r="QL84" s="34">
        <v>0.52509856224060059</v>
      </c>
      <c r="QM84" s="34">
        <v>0.5245816707611084</v>
      </c>
      <c r="QN84" s="34">
        <v>0.5240628719329834</v>
      </c>
      <c r="QO84" s="34">
        <v>0.52354276180267334</v>
      </c>
      <c r="QP84" s="34">
        <v>0.52302098274230957</v>
      </c>
      <c r="QQ84" s="34">
        <v>0.52249670028686523</v>
      </c>
      <c r="QR84" s="34">
        <v>0.52197378873825073</v>
      </c>
      <c r="QS84" s="34">
        <v>0.52145034074783325</v>
      </c>
      <c r="QT84" s="34">
        <v>0.52092480659484863</v>
      </c>
      <c r="QU84" s="34">
        <v>0.52039515972137451</v>
      </c>
      <c r="QV84" s="34">
        <v>0.5198625922203064</v>
      </c>
      <c r="QW84" s="34">
        <v>0.51932936906814575</v>
      </c>
      <c r="QX84" s="34">
        <v>0.51879358291625977</v>
      </c>
      <c r="QY84" s="34">
        <v>0.51825523376464844</v>
      </c>
      <c r="QZ84" s="34">
        <v>0.51771372556686401</v>
      </c>
      <c r="RA84" s="34">
        <v>0.5171700119972229</v>
      </c>
      <c r="RB84" s="34">
        <v>0.51662307977676392</v>
      </c>
      <c r="RC84" s="34">
        <v>0.51607400178909302</v>
      </c>
      <c r="RD84" s="34">
        <v>0.51552110910415649</v>
      </c>
      <c r="RE84" s="34">
        <v>0.51496541500091553</v>
      </c>
      <c r="RF84" s="34">
        <v>0.51440662145614624</v>
      </c>
      <c r="RG84" s="34">
        <v>0.51384645700454712</v>
      </c>
      <c r="RH84" s="34">
        <v>0.51328551769256592</v>
      </c>
      <c r="RI84" s="34">
        <v>0.51272141933441162</v>
      </c>
      <c r="RJ84" s="34">
        <v>0.51215612888336182</v>
      </c>
      <c r="RK84" s="34">
        <v>0.51158922910690308</v>
      </c>
      <c r="RL84" s="34">
        <v>0.51102250814437866</v>
      </c>
      <c r="RM84" s="34">
        <v>0.51045995950698853</v>
      </c>
      <c r="RN84" s="34">
        <v>0.50989967584609985</v>
      </c>
      <c r="RO84" s="34">
        <v>0.50934129953384399</v>
      </c>
      <c r="RP84" s="34">
        <v>0.50878679752349854</v>
      </c>
      <c r="RQ84" s="34">
        <v>0.50823819637298584</v>
      </c>
      <c r="RR84" s="34">
        <v>0.50769561529159546</v>
      </c>
      <c r="RS84" s="34">
        <v>0.50716161727905273</v>
      </c>
      <c r="RT84" s="34">
        <v>0.50663632154464722</v>
      </c>
      <c r="RU84" s="34">
        <v>0.50611883401870728</v>
      </c>
      <c r="RV84" s="34">
        <v>0.50561225414276123</v>
      </c>
      <c r="RW84" s="34">
        <v>0.50511670112609863</v>
      </c>
      <c r="RX84" s="34">
        <v>0.50463390350341797</v>
      </c>
      <c r="RY84" s="34">
        <v>0.50416350364685059</v>
      </c>
      <c r="RZ84" s="34">
        <v>0.50370585918426514</v>
      </c>
      <c r="SA84" s="34">
        <v>0.50326389074325562</v>
      </c>
      <c r="SB84" s="34">
        <v>0.50283628702163696</v>
      </c>
      <c r="SC84" s="34">
        <v>0.50242167711257935</v>
      </c>
      <c r="SD84" s="34">
        <v>0.50202047824859619</v>
      </c>
      <c r="SE84" s="34">
        <v>0.50163209438323975</v>
      </c>
      <c r="SF84" s="34">
        <v>0.50125640630722046</v>
      </c>
      <c r="SG84" s="34">
        <v>0.50089371204376221</v>
      </c>
      <c r="SH84" s="34">
        <v>0.50054126977920532</v>
      </c>
      <c r="SI84" s="34">
        <v>0.5001983642578125</v>
      </c>
      <c r="SJ84" s="34">
        <v>0.49986407160758972</v>
      </c>
      <c r="SK84" s="34">
        <v>0.49953731894493103</v>
      </c>
      <c r="SL84" s="34">
        <v>0.49921876192092896</v>
      </c>
      <c r="SM84" s="34">
        <v>0.49890738725662231</v>
      </c>
      <c r="SN84" s="34">
        <v>0.49860185384750366</v>
      </c>
      <c r="SO84" s="34">
        <v>0.49830064177513123</v>
      </c>
      <c r="SP84" s="34">
        <v>0.49800235033035278</v>
      </c>
      <c r="SQ84" s="34">
        <v>0.49771079421043396</v>
      </c>
      <c r="SR84" s="34">
        <v>0.49742472171783447</v>
      </c>
      <c r="SS84" s="34">
        <v>0.4971407949924469</v>
      </c>
      <c r="ST84" s="34">
        <v>0.49686121940612793</v>
      </c>
      <c r="SU84" s="34">
        <v>0.4965878427028656</v>
      </c>
      <c r="SV84" s="34">
        <v>0.49631994962692261</v>
      </c>
      <c r="SW84" s="34">
        <v>0.49605810642242432</v>
      </c>
      <c r="SX84" s="34">
        <v>0.49580636620521545</v>
      </c>
      <c r="SY84" s="34">
        <v>0.49556344747543335</v>
      </c>
      <c r="SZ84" s="34">
        <v>0.4953252375125885</v>
      </c>
      <c r="TA84" s="34">
        <v>0.49508938193321228</v>
      </c>
      <c r="TB84" s="34">
        <v>0.49485990405082703</v>
      </c>
      <c r="TC84" s="34">
        <v>0.49463680386543274</v>
      </c>
      <c r="TD84" s="34">
        <v>0.49441719055175781</v>
      </c>
      <c r="TE84" s="34">
        <v>0.49420300126075745</v>
      </c>
      <c r="TF84" s="34">
        <v>0.49399492144584656</v>
      </c>
      <c r="TG84" s="34">
        <v>0.49379256367683411</v>
      </c>
      <c r="TH84" t="s">
        <v>843</v>
      </c>
      <c r="TI84" t="s">
        <v>843</v>
      </c>
      <c r="TJ84" t="s">
        <v>1300</v>
      </c>
      <c r="TK84" s="34">
        <v>0.54127875826487604</v>
      </c>
      <c r="TL84" s="34">
        <v>0.54299599385766495</v>
      </c>
      <c r="TM84" s="34">
        <v>0.54691025446367303</v>
      </c>
      <c r="TN84" s="34">
        <v>0.55237937850853702</v>
      </c>
      <c r="TO84" s="34">
        <v>0.55861705925419503</v>
      </c>
      <c r="TP84" s="34">
        <v>0.56471034483157401</v>
      </c>
      <c r="TQ84" s="34">
        <v>0.56983491041425605</v>
      </c>
      <c r="TR84" s="34">
        <v>0.57355257534533899</v>
      </c>
      <c r="TS84" s="34">
        <v>0.57584312716494901</v>
      </c>
      <c r="TT84" s="34">
        <v>0.57693022614081302</v>
      </c>
      <c r="TU84" s="34">
        <v>0.57716067570894902</v>
      </c>
      <c r="TV84" s="34">
        <v>0.57839676809472007</v>
      </c>
      <c r="TW84" s="34">
        <v>0.58054992499804203</v>
      </c>
      <c r="TX84" s="34">
        <v>0.58198821326734906</v>
      </c>
      <c r="TY84" s="34">
        <v>0.58263967331257394</v>
      </c>
      <c r="TZ84" s="34">
        <v>0.58247863914124498</v>
      </c>
      <c r="UA84" s="34">
        <v>0.58157487187496992</v>
      </c>
      <c r="UB84" s="34">
        <v>0.58038049374988798</v>
      </c>
      <c r="UC84" s="34">
        <v>0.57957321508043902</v>
      </c>
      <c r="UD84" s="34">
        <v>0.57967728257751505</v>
      </c>
      <c r="UE84" s="34">
        <v>0.57977624113552895</v>
      </c>
      <c r="UF84" s="34">
        <v>0.580856249336557</v>
      </c>
      <c r="UG84" s="34">
        <v>0.58384042586219698</v>
      </c>
      <c r="UH84" s="34">
        <v>0.587593891891246</v>
      </c>
      <c r="UI84" s="34">
        <v>0.59195620723273501</v>
      </c>
      <c r="UJ84" s="34">
        <v>0.59660893953688299</v>
      </c>
      <c r="UK84" s="34">
        <v>0.60032337741515396</v>
      </c>
      <c r="UL84" s="34">
        <v>0.603146311056176</v>
      </c>
      <c r="UM84" s="34">
        <v>0.60613157922868</v>
      </c>
      <c r="UN84" s="34">
        <v>0.60925739475487295</v>
      </c>
      <c r="UO84" s="34">
        <v>0.61251261453093908</v>
      </c>
      <c r="UP84" s="34">
        <v>0.61587885148914601</v>
      </c>
      <c r="UQ84" s="34">
        <v>0.61929455523713695</v>
      </c>
      <c r="UR84" s="34">
        <v>0.62271039322673705</v>
      </c>
      <c r="US84" s="34">
        <v>0.62601292364401995</v>
      </c>
      <c r="UT84" s="34">
        <v>0.62912429662345193</v>
      </c>
      <c r="UU84" s="34">
        <v>0.63197529563890398</v>
      </c>
      <c r="UV84" s="34">
        <v>0.63454949542490302</v>
      </c>
      <c r="UW84" s="34">
        <v>0.63695838711971897</v>
      </c>
      <c r="UX84" s="34">
        <v>0.63922382007652201</v>
      </c>
      <c r="UY84" s="34">
        <v>0.64133444776873405</v>
      </c>
      <c r="UZ84" s="34">
        <v>0.64334165245809205</v>
      </c>
      <c r="VA84" s="34">
        <v>0.64528682385631397</v>
      </c>
      <c r="VB84" s="34">
        <v>0.64716529229892206</v>
      </c>
      <c r="VC84" s="34">
        <v>0.648974619598082</v>
      </c>
      <c r="VD84" s="34">
        <v>0.65063428682485591</v>
      </c>
      <c r="VE84" s="34">
        <v>0.65216303479705795</v>
      </c>
      <c r="VF84" s="34">
        <v>0.65354570481026497</v>
      </c>
      <c r="VG84" s="34">
        <v>0.65467326703886197</v>
      </c>
      <c r="VH84" s="34">
        <v>0.65557336540194999</v>
      </c>
      <c r="VI84" s="34">
        <v>0.65628018016629797</v>
      </c>
      <c r="VJ84" s="34">
        <v>0.65685350060203007</v>
      </c>
      <c r="VK84" s="34">
        <v>0.65733849177857495</v>
      </c>
      <c r="VL84" s="34">
        <v>0.65775483325659589</v>
      </c>
      <c r="VM84" s="34">
        <v>0.65823905927556892</v>
      </c>
      <c r="VN84" s="34">
        <v>0.65893554119171593</v>
      </c>
      <c r="VO84" s="34">
        <v>0.65986574892620198</v>
      </c>
      <c r="VP84" s="34">
        <v>0.66098204997738097</v>
      </c>
      <c r="VQ84" s="34">
        <v>0.66227048543365796</v>
      </c>
      <c r="VR84" s="34">
        <v>0.66374237332418506</v>
      </c>
      <c r="VS84" s="34">
        <v>0.66540243998098203</v>
      </c>
      <c r="VT84" s="34">
        <v>0.66719128745810707</v>
      </c>
      <c r="VU84" s="34">
        <v>0.66906935488810704</v>
      </c>
      <c r="VV84" s="34">
        <v>0.67107352665623798</v>
      </c>
      <c r="VW84" s="34">
        <v>0.67322302764645403</v>
      </c>
      <c r="VX84" s="34">
        <v>0.67547725125666502</v>
      </c>
      <c r="VY84" s="34">
        <v>0.67778934889559395</v>
      </c>
      <c r="VZ84" s="34">
        <v>0.68008464981143402</v>
      </c>
      <c r="WA84" s="34">
        <v>0.68220831656253789</v>
      </c>
      <c r="WB84" s="34">
        <v>0.6839416370956759</v>
      </c>
      <c r="WC84" s="34">
        <v>0.68512263209166402</v>
      </c>
      <c r="WD84" s="34">
        <v>0.68572307790273301</v>
      </c>
      <c r="WE84" s="34">
        <v>0.68578103677951807</v>
      </c>
      <c r="WF84" s="34">
        <v>0.68537873209084099</v>
      </c>
      <c r="WG84" s="34">
        <v>0.68462042031905201</v>
      </c>
      <c r="WH84" s="34">
        <v>0.68364928690834204</v>
      </c>
      <c r="WI84" s="34">
        <v>0.68290713027484395</v>
      </c>
      <c r="WJ84" s="34">
        <v>0.68241068353540701</v>
      </c>
      <c r="WK84" s="34">
        <v>0.68175415045000409</v>
      </c>
      <c r="WL84" s="34">
        <v>0.68090553829968703</v>
      </c>
      <c r="WM84" s="34">
        <v>0.67992509613943397</v>
      </c>
      <c r="WN84" s="34">
        <v>0.678843086299042</v>
      </c>
      <c r="WO84" s="34">
        <v>0.67772129945911797</v>
      </c>
      <c r="WP84" s="34">
        <v>0.67660101968374098</v>
      </c>
      <c r="WQ84" s="34">
        <v>0.67548323851792302</v>
      </c>
      <c r="WR84" s="34">
        <v>0.67436289443381103</v>
      </c>
      <c r="WS84" s="34">
        <v>0.673248601502481</v>
      </c>
      <c r="WT84" s="34">
        <v>0.67220404549212598</v>
      </c>
      <c r="WU84" s="34">
        <v>0.67119000768744197</v>
      </c>
      <c r="WV84" s="34">
        <v>0.67017001085056804</v>
      </c>
      <c r="WW84" s="34">
        <v>0.66920042040220906</v>
      </c>
      <c r="WX84" s="34">
        <v>0.66826091939088306</v>
      </c>
      <c r="WY84" s="34">
        <v>0.66731130542974004</v>
      </c>
      <c r="WZ84" s="34">
        <v>0.66640901659568796</v>
      </c>
      <c r="XA84" s="34">
        <v>0.66554056756496294</v>
      </c>
      <c r="XB84" s="34">
        <v>0.664664146551187</v>
      </c>
      <c r="XC84" s="34">
        <v>0.663785279701394</v>
      </c>
      <c r="XD84" s="34">
        <v>0.66287246825574797</v>
      </c>
      <c r="XE84" s="34">
        <v>0.66194389017375599</v>
      </c>
      <c r="XF84" s="34">
        <v>0.66103240304371491</v>
      </c>
      <c r="XG84" s="34">
        <v>0.66011247538433904</v>
      </c>
      <c r="XH84" t="s">
        <v>843</v>
      </c>
      <c r="XI84" t="s">
        <v>1300</v>
      </c>
      <c r="XJ84" s="34">
        <v>0.52371247501740903</v>
      </c>
      <c r="XK84" s="34">
        <v>0.52551647815390701</v>
      </c>
      <c r="XL84" s="34">
        <v>0.52942951046623499</v>
      </c>
      <c r="XM84" s="34">
        <v>0.53484065084508803</v>
      </c>
      <c r="XN84" s="34">
        <v>0.54104107798706402</v>
      </c>
      <c r="XO84" s="34">
        <v>0.54722851676223594</v>
      </c>
      <c r="XP84" s="34">
        <v>0.55265830404205796</v>
      </c>
      <c r="XQ84" s="34">
        <v>0.55686807062919097</v>
      </c>
      <c r="XR84" s="34">
        <v>0.55967834254548998</v>
      </c>
      <c r="XS84" s="34">
        <v>0.56101691504916196</v>
      </c>
      <c r="XT84" s="34">
        <v>0.56108474501941297</v>
      </c>
      <c r="XU84" s="34">
        <v>0.56166279919062601</v>
      </c>
      <c r="XV84" s="34">
        <v>0.56282298909508</v>
      </c>
      <c r="XW84" s="34">
        <v>0.563326154536268</v>
      </c>
      <c r="XX84" s="34">
        <v>0.56337675834225698</v>
      </c>
      <c r="XY84" s="34">
        <v>0.56307587457209596</v>
      </c>
      <c r="XZ84" s="34">
        <v>0.56243519584481394</v>
      </c>
      <c r="YA84" s="34">
        <v>0.56172287194956294</v>
      </c>
      <c r="YB84" s="34">
        <v>0.56135495074700803</v>
      </c>
      <c r="YC84" s="34">
        <v>0.56162837754957207</v>
      </c>
      <c r="YD84" s="34">
        <v>0.56146915334966296</v>
      </c>
      <c r="YE84" s="34">
        <v>0.56185890739205002</v>
      </c>
      <c r="YF84" s="34">
        <v>0.56386500034628806</v>
      </c>
      <c r="YG84" s="34">
        <v>0.56655312694005799</v>
      </c>
      <c r="YH84" s="34">
        <v>0.56997435317405798</v>
      </c>
      <c r="YI84" s="34">
        <v>0.573980520992173</v>
      </c>
      <c r="YJ84" s="34">
        <v>0.57742201542332705</v>
      </c>
      <c r="YK84" s="34">
        <v>0.58026782669849097</v>
      </c>
      <c r="YL84" s="34">
        <v>0.58339797200986698</v>
      </c>
      <c r="YM84" s="34">
        <v>0.58662689712848592</v>
      </c>
      <c r="YN84" s="34">
        <v>0.58980920928269398</v>
      </c>
      <c r="YO84" s="34">
        <v>0.59285811584871706</v>
      </c>
      <c r="YP84" s="34">
        <v>0.59574834959700806</v>
      </c>
      <c r="YQ84" s="34">
        <v>0.59852265883725597</v>
      </c>
      <c r="YR84" s="34">
        <v>0.60115880221056994</v>
      </c>
      <c r="YS84" s="34">
        <v>0.60365498392363204</v>
      </c>
      <c r="YT84" s="34">
        <v>0.60597630702490202</v>
      </c>
      <c r="YU84" s="34">
        <v>0.60807783810643201</v>
      </c>
      <c r="YV84" s="34">
        <v>0.61000821113159498</v>
      </c>
      <c r="YW84" s="34">
        <v>0.61172584107035499</v>
      </c>
      <c r="YX84" s="34">
        <v>0.61316310498762494</v>
      </c>
      <c r="YY84" s="34">
        <v>0.61433858871820402</v>
      </c>
      <c r="YZ84" s="34">
        <v>0.61529331813310595</v>
      </c>
      <c r="ZA84" s="34">
        <v>0.61603714949663702</v>
      </c>
      <c r="ZB84" s="34">
        <v>0.61655697227092499</v>
      </c>
      <c r="ZC84" s="34">
        <v>0.61678094635256298</v>
      </c>
      <c r="ZD84" s="34">
        <v>0.61679195575894497</v>
      </c>
      <c r="ZE84" s="34">
        <v>0.61668215965402196</v>
      </c>
      <c r="ZF84" s="34">
        <v>0.61647767056252001</v>
      </c>
      <c r="ZG84" s="34">
        <v>0.61635775388244707</v>
      </c>
      <c r="ZH84" s="34">
        <v>0.61648186923430004</v>
      </c>
      <c r="ZI84" s="34">
        <v>0.61693906918338692</v>
      </c>
      <c r="ZJ84" s="34">
        <v>0.61770710126119299</v>
      </c>
      <c r="ZK84" s="34">
        <v>0.61868809152764692</v>
      </c>
      <c r="ZL84" s="34">
        <v>0.61989689499173795</v>
      </c>
      <c r="ZM84" s="34">
        <v>0.62137109031169502</v>
      </c>
      <c r="ZN84" s="34">
        <v>0.62306348431518599</v>
      </c>
      <c r="ZO84" s="34">
        <v>0.624907226336052</v>
      </c>
      <c r="ZP84" s="34">
        <v>0.62689998422294102</v>
      </c>
      <c r="ZQ84" s="34">
        <v>0.62905989428309295</v>
      </c>
      <c r="ZR84" s="34">
        <v>0.63140342929225801</v>
      </c>
      <c r="ZS84" s="34">
        <v>0.633874141426921</v>
      </c>
      <c r="ZT84" s="34">
        <v>0.63630386828406005</v>
      </c>
      <c r="ZU84" s="34">
        <v>0.63851183736025396</v>
      </c>
      <c r="ZV84" s="34">
        <v>0.64033679114543407</v>
      </c>
      <c r="ZW84" s="34">
        <v>0.64157930130241692</v>
      </c>
      <c r="ZX84" s="34">
        <v>0.64211887559069791</v>
      </c>
      <c r="ZY84" s="34">
        <v>0.64205001199932898</v>
      </c>
      <c r="ZZ84" s="34">
        <v>0.64153441128239508</v>
      </c>
      <c r="AAA84" s="34">
        <v>0.64062271031334506</v>
      </c>
      <c r="AAB84" s="34">
        <v>0.63939912356374495</v>
      </c>
      <c r="AAC84" s="34">
        <v>0.63841029638292002</v>
      </c>
      <c r="AAD84" s="34">
        <v>0.63765963977052298</v>
      </c>
      <c r="AAE84" s="34">
        <v>0.63670769005115302</v>
      </c>
      <c r="AAF84" s="34">
        <v>0.63559617682506198</v>
      </c>
      <c r="AAG84" s="34">
        <v>0.63441236817445901</v>
      </c>
      <c r="AAH84" s="34">
        <v>0.63318040794118602</v>
      </c>
      <c r="AAI84" s="34">
        <v>0.63193927253558302</v>
      </c>
      <c r="AAJ84" s="34">
        <v>0.63067271032646199</v>
      </c>
      <c r="AAK84" s="34">
        <v>0.62932976798548901</v>
      </c>
      <c r="AAL84" s="34">
        <v>0.62793900725145502</v>
      </c>
      <c r="AAM84" s="34">
        <v>0.62653260431173297</v>
      </c>
      <c r="AAN84" s="34">
        <v>0.62515968794036902</v>
      </c>
      <c r="AAO84" s="34">
        <v>0.62381658934957296</v>
      </c>
      <c r="AAP84" s="34">
        <v>0.62250188993383393</v>
      </c>
      <c r="AAQ84" s="34">
        <v>0.62121470954878799</v>
      </c>
      <c r="AAR84" s="34">
        <v>0.61992191035709199</v>
      </c>
      <c r="AAS84" s="34">
        <v>0.61865973496197302</v>
      </c>
      <c r="AAT84" s="34">
        <v>0.61740861802385405</v>
      </c>
      <c r="AAU84" s="34">
        <v>0.61610273733072807</v>
      </c>
      <c r="AAV84" s="34">
        <v>0.61478665462966797</v>
      </c>
      <c r="AAW84" s="34">
        <v>0.61346064091655994</v>
      </c>
      <c r="AAX84" s="34">
        <v>0.61211422666743098</v>
      </c>
      <c r="AAY84" s="34">
        <v>0.61084730460561298</v>
      </c>
      <c r="AAZ84" s="34">
        <v>0.609641300150084</v>
      </c>
      <c r="ABA84" s="34">
        <v>0.60843779880141902</v>
      </c>
      <c r="ABB84" s="34">
        <v>0.60724192304443303</v>
      </c>
      <c r="ABC84" s="34">
        <v>0.60600601336294202</v>
      </c>
      <c r="ABD84" s="34">
        <v>0.60473842903933306</v>
      </c>
      <c r="ABE84" s="34">
        <v>0.60349808566546403</v>
      </c>
      <c r="ABF84" s="34">
        <v>0.60226006327648096</v>
      </c>
      <c r="ABG84" t="s">
        <v>843</v>
      </c>
      <c r="ABH84" t="s">
        <v>843</v>
      </c>
      <c r="ABI84" t="s">
        <v>1300</v>
      </c>
      <c r="ABJ84" s="34">
        <v>0.44931143673437196</v>
      </c>
      <c r="ABK84" s="34">
        <v>0.44630427634665998</v>
      </c>
      <c r="ABL84" s="34">
        <v>0.44496035421629698</v>
      </c>
      <c r="ABM84" s="34">
        <v>0.445238013830901</v>
      </c>
      <c r="ABN84" s="34">
        <v>0.44725027379274002</v>
      </c>
      <c r="ABO84" s="34">
        <v>0.45082982885340001</v>
      </c>
      <c r="ABP84" s="34">
        <v>0.45538494672347296</v>
      </c>
      <c r="ABQ84" s="34">
        <v>0.46040137455740798</v>
      </c>
      <c r="ABR84" s="34">
        <v>0.465500268098131</v>
      </c>
      <c r="ABS84" s="34">
        <v>0.47041159889085399</v>
      </c>
      <c r="ABT84" s="34">
        <v>0.47494459923007704</v>
      </c>
      <c r="ABU84" s="34">
        <v>0.48004784254246902</v>
      </c>
      <c r="ABV84" s="34">
        <v>0.485414517245843</v>
      </c>
      <c r="ABW84" s="34">
        <v>0.489841961958003</v>
      </c>
      <c r="ABX84" s="34">
        <v>0.49333839310738298</v>
      </c>
      <c r="ABY84" s="34">
        <v>0.49595760271363998</v>
      </c>
      <c r="ABZ84" s="34">
        <v>0.49782493933741301</v>
      </c>
      <c r="ACA84" s="34">
        <v>0.49905907103772401</v>
      </c>
      <c r="ACB84" s="34">
        <v>0.499783135714436</v>
      </c>
      <c r="ACC84" s="34">
        <v>0.50011670730227098</v>
      </c>
      <c r="ACD84" s="34">
        <v>0.49889931289682005</v>
      </c>
      <c r="ACE84" s="34">
        <v>0.49678228142472297</v>
      </c>
      <c r="ACF84" s="34">
        <v>0.495071072560403</v>
      </c>
      <c r="ACG84" s="34">
        <v>0.49361233332448795</v>
      </c>
      <c r="ACH84" s="34">
        <v>0.49292447320302701</v>
      </c>
      <c r="ACI84" s="34">
        <v>0.49329629410984999</v>
      </c>
      <c r="ACJ84" s="34">
        <v>0.49482816694617704</v>
      </c>
      <c r="ACK84" s="34">
        <v>0.49739871920552403</v>
      </c>
      <c r="ACL84" s="34">
        <v>0.50079248103794594</v>
      </c>
      <c r="ACM84" s="34">
        <v>0.50482227774890298</v>
      </c>
      <c r="ACN84" s="34">
        <v>0.50932125072136603</v>
      </c>
      <c r="ACO84" s="34">
        <v>0.51326541012154803</v>
      </c>
      <c r="ACP84" s="34">
        <v>0.51665412658985399</v>
      </c>
      <c r="ACQ84" s="34">
        <v>0.52032880885924204</v>
      </c>
      <c r="ACR84" s="34">
        <v>0.52412877243867895</v>
      </c>
      <c r="ACS84" s="34">
        <v>0.52790838023644293</v>
      </c>
      <c r="ACT84" s="34">
        <v>0.53159067057652798</v>
      </c>
      <c r="ACU84" s="34">
        <v>0.53512823350382099</v>
      </c>
      <c r="ACV84" s="34">
        <v>0.53853590860436806</v>
      </c>
      <c r="ACW84" s="34">
        <v>0.54182638696576702</v>
      </c>
      <c r="ACX84" s="34">
        <v>0.54500045280861797</v>
      </c>
      <c r="ACY84" s="34">
        <v>0.54802614037220498</v>
      </c>
      <c r="ACZ84" s="34">
        <v>0.55088979634510904</v>
      </c>
      <c r="ADA84" s="34">
        <v>0.553623303153986</v>
      </c>
      <c r="ADB84" s="34">
        <v>0.55617436944729404</v>
      </c>
      <c r="ADC84" s="34">
        <v>0.558454712289432</v>
      </c>
      <c r="ADD84" s="34">
        <v>0.56051860599797898</v>
      </c>
      <c r="ADE84" s="34">
        <v>0.56240159838370407</v>
      </c>
      <c r="ADF84" s="34">
        <v>0.56407290882863304</v>
      </c>
      <c r="ADG84" s="34">
        <v>0.56555158147260398</v>
      </c>
      <c r="ADH84" s="34">
        <v>0.56683973993498693</v>
      </c>
      <c r="ADI84" s="34">
        <v>0.56799294901302799</v>
      </c>
      <c r="ADJ84" s="34">
        <v>0.56903119093370802</v>
      </c>
      <c r="ADK84" s="34">
        <v>0.56995854828716297</v>
      </c>
      <c r="ADL84" s="34">
        <v>0.57095605454004106</v>
      </c>
      <c r="ADM84" s="34">
        <v>0.57216828566310096</v>
      </c>
      <c r="ADN84" s="34">
        <v>0.57362304730184899</v>
      </c>
      <c r="ADO84" s="34">
        <v>0.57531538094512702</v>
      </c>
      <c r="ADP84" s="34">
        <v>0.57721090335260894</v>
      </c>
      <c r="ADQ84" s="34">
        <v>0.57929576385428594</v>
      </c>
      <c r="ADR84" s="34">
        <v>0.58153701833107296</v>
      </c>
      <c r="ADS84" s="34">
        <v>0.58392323445444294</v>
      </c>
      <c r="ADT84" s="34">
        <v>0.58641486971565304</v>
      </c>
      <c r="ADU84" s="34">
        <v>0.58899263382588496</v>
      </c>
      <c r="ADV84" s="34">
        <v>0.59170128180921799</v>
      </c>
      <c r="ADW84" s="34">
        <v>0.59459493767489602</v>
      </c>
      <c r="ADX84" s="34">
        <v>0.59760847948231499</v>
      </c>
      <c r="ADY84" s="34">
        <v>0.60058303949396707</v>
      </c>
      <c r="ADZ84" s="34">
        <v>0.60334835638247697</v>
      </c>
      <c r="AEA84" s="34">
        <v>0.60572397771348196</v>
      </c>
      <c r="AEB84" s="34">
        <v>0.60755627314699401</v>
      </c>
      <c r="AEC84" s="34">
        <v>0.60874805224546202</v>
      </c>
      <c r="AED84" s="34">
        <v>0.60935976996555996</v>
      </c>
      <c r="AEE84" s="34">
        <v>0.60955119599948904</v>
      </c>
      <c r="AEF84" s="34">
        <v>0.60939104886219397</v>
      </c>
      <c r="AEG84" s="34">
        <v>0.60892364293649304</v>
      </c>
      <c r="AEH84" s="34">
        <v>0.60863321010127702</v>
      </c>
      <c r="AEI84" s="34">
        <v>0.60856931997891406</v>
      </c>
      <c r="AEJ84" s="34">
        <v>0.608310209271132</v>
      </c>
      <c r="AEK84" s="34">
        <v>0.60786470027613104</v>
      </c>
      <c r="AEL84" s="34">
        <v>0.60734625295414801</v>
      </c>
      <c r="AEM84" s="34">
        <v>0.60677209858188497</v>
      </c>
      <c r="AEN84" s="34">
        <v>0.60618726178556204</v>
      </c>
      <c r="AEO84" s="34">
        <v>0.60561157114755193</v>
      </c>
      <c r="AEP84" s="34">
        <v>0.60498958807172998</v>
      </c>
      <c r="AEQ84" s="34">
        <v>0.60434829756544706</v>
      </c>
      <c r="AER84" s="34">
        <v>0.60371167219726596</v>
      </c>
      <c r="AES84" s="34">
        <v>0.60310252019644506</v>
      </c>
      <c r="AET84" s="34">
        <v>0.60250080124793104</v>
      </c>
      <c r="AEU84" s="34">
        <v>0.60190920507785795</v>
      </c>
      <c r="AEV84" s="34">
        <v>0.60133359832761901</v>
      </c>
      <c r="AEW84" s="34">
        <v>0.60075138368086001</v>
      </c>
      <c r="AEX84" s="34">
        <v>0.60019269308354406</v>
      </c>
      <c r="AEY84" s="34">
        <v>0.59965885027336496</v>
      </c>
      <c r="AEZ84" s="34">
        <v>0.59908966152115195</v>
      </c>
      <c r="AFA84" s="34">
        <v>0.59849201285981102</v>
      </c>
      <c r="AFB84" s="34">
        <v>0.59786020263889394</v>
      </c>
      <c r="AFC84" s="34">
        <v>0.59717296621578397</v>
      </c>
      <c r="AFD84" s="34">
        <v>0.59650523298013203</v>
      </c>
      <c r="AFE84" s="34">
        <v>0.59587814853553001</v>
      </c>
      <c r="AFF84" s="34">
        <v>0.59525926940276896</v>
      </c>
      <c r="AFG84" t="s">
        <v>843</v>
      </c>
      <c r="AFH84" t="s">
        <v>843</v>
      </c>
      <c r="AFI84" s="34">
        <v>0.58040000000000003</v>
      </c>
      <c r="AFJ84" s="34">
        <v>0.57973999999999992</v>
      </c>
      <c r="AFK84" s="34">
        <v>0.57926</v>
      </c>
      <c r="AFL84" s="34">
        <v>0.57850000000000001</v>
      </c>
      <c r="AFM84" s="34">
        <v>0.57779000000000003</v>
      </c>
      <c r="AFN84" s="34">
        <v>0.57728000000000002</v>
      </c>
      <c r="AFO84" s="34">
        <v>0.57691000000000003</v>
      </c>
      <c r="AFP84" s="34">
        <v>0.57655000000000001</v>
      </c>
      <c r="AFQ84" s="34">
        <v>0.57601999999999998</v>
      </c>
      <c r="AFR84" s="34">
        <v>0.57499999999999996</v>
      </c>
      <c r="AFS84" s="34">
        <v>0.57406999999999997</v>
      </c>
      <c r="AFT84" s="34">
        <v>0.57334000000000007</v>
      </c>
      <c r="AFU84" s="34">
        <v>0.57274999999999998</v>
      </c>
      <c r="AFV84" s="34">
        <v>0.57265999999999995</v>
      </c>
      <c r="AFW84" s="34">
        <v>0.57238999999999995</v>
      </c>
      <c r="AFX84" s="34">
        <v>0.57212000000000007</v>
      </c>
      <c r="AFY84" s="34">
        <v>0.57182999999999995</v>
      </c>
      <c r="AFZ84" s="34">
        <v>0.55581999999999998</v>
      </c>
      <c r="AGA84" s="34">
        <v>0.55960999999999994</v>
      </c>
      <c r="AGB84" t="s">
        <v>843</v>
      </c>
      <c r="AGC84" t="s">
        <v>843</v>
      </c>
      <c r="AGD84" t="s">
        <v>843</v>
      </c>
      <c r="AGE84" t="s">
        <v>843</v>
      </c>
      <c r="AGF84" s="34">
        <v>6.7956116981804371E-3</v>
      </c>
      <c r="AGG84" t="s">
        <v>843</v>
      </c>
      <c r="AGH84" t="s">
        <v>843</v>
      </c>
      <c r="AGI84" t="s">
        <v>843</v>
      </c>
      <c r="AGJ84" t="s">
        <v>843</v>
      </c>
      <c r="AGK84" t="s">
        <v>843</v>
      </c>
      <c r="AGL84" t="s">
        <v>843</v>
      </c>
      <c r="AGM84" t="s">
        <v>843</v>
      </c>
      <c r="AGN84" t="s">
        <v>843</v>
      </c>
      <c r="AGO84" s="34"/>
      <c r="AGP84" s="34"/>
      <c r="AGQ84" t="s">
        <v>1460</v>
      </c>
      <c r="AGR84" t="s">
        <v>843</v>
      </c>
      <c r="AGS84" s="34"/>
      <c r="AGT84" s="34"/>
      <c r="AGU84" t="s">
        <v>1460</v>
      </c>
      <c r="AGV84" t="s">
        <v>843</v>
      </c>
      <c r="AGW84" s="34"/>
      <c r="AGX84" s="34"/>
      <c r="AGY84" t="s">
        <v>1460</v>
      </c>
      <c r="AGZ84" t="s">
        <v>843</v>
      </c>
      <c r="AHA84" s="34"/>
      <c r="AHB84" s="34"/>
      <c r="AHC84" t="s">
        <v>1460</v>
      </c>
      <c r="AHD84" t="s">
        <v>843</v>
      </c>
      <c r="AHE84" s="34">
        <v>0.76800000000000002</v>
      </c>
      <c r="AHF84" s="34">
        <v>2006</v>
      </c>
      <c r="AHG84" t="s">
        <v>832</v>
      </c>
      <c r="AHH84" t="s">
        <v>843</v>
      </c>
      <c r="AHI84" t="s">
        <v>830</v>
      </c>
      <c r="AHJ84" s="34">
        <v>0.25030148029327393</v>
      </c>
      <c r="AHK84" s="34">
        <v>0.26959532499313354</v>
      </c>
      <c r="AHL84" s="34">
        <v>0.24861103296279907</v>
      </c>
      <c r="AHM84" s="34">
        <v>0.11534058302640915</v>
      </c>
      <c r="AHN84" s="34">
        <v>5.0096150487661362E-2</v>
      </c>
      <c r="AHO84" t="s">
        <v>843</v>
      </c>
      <c r="AHP84" s="34"/>
      <c r="AHQ84" s="34"/>
      <c r="AHR84" s="34"/>
      <c r="AHS84" s="34"/>
      <c r="AHT84" s="34"/>
      <c r="AHU84" t="s">
        <v>843</v>
      </c>
      <c r="AHV84" s="34">
        <v>0.29523012042045593</v>
      </c>
      <c r="AHW84" s="34">
        <v>0.29523012042045593</v>
      </c>
      <c r="AHX84" s="34">
        <v>0.26490005850791931</v>
      </c>
      <c r="AHY84" s="34">
        <v>0.15822215378284454</v>
      </c>
      <c r="AHZ84" s="34">
        <v>0.11392981559038162</v>
      </c>
      <c r="AIA84" t="s">
        <v>832</v>
      </c>
      <c r="AIB84" t="s">
        <v>843</v>
      </c>
      <c r="AIC84" s="34">
        <v>0.30973753333091736</v>
      </c>
      <c r="AID84" s="34">
        <v>0.28744766116142273</v>
      </c>
      <c r="AIE84" s="34">
        <v>0.27021610736846924</v>
      </c>
      <c r="AIF84" s="34">
        <v>0.1688539981842041</v>
      </c>
      <c r="AIG84" s="34">
        <v>0.13259904086589813</v>
      </c>
      <c r="AIH84" t="s">
        <v>924</v>
      </c>
      <c r="AII84" t="s">
        <v>843</v>
      </c>
      <c r="AIJ84" s="34">
        <v>0.32381197810173035</v>
      </c>
      <c r="AIK84" s="34">
        <v>0.26734265685081482</v>
      </c>
      <c r="AIL84" s="34">
        <v>0.24909500777721405</v>
      </c>
      <c r="AIM84" s="34">
        <v>0.15765000879764557</v>
      </c>
      <c r="AIN84" s="34">
        <v>0.10892000049352646</v>
      </c>
      <c r="AIO84" t="s">
        <v>1607</v>
      </c>
      <c r="AIP84" s="34">
        <v>0.11738000065088272</v>
      </c>
      <c r="AIQ84" t="s">
        <v>843</v>
      </c>
      <c r="AIR84" s="34">
        <v>0.10124000000000001</v>
      </c>
      <c r="AIS84" s="34">
        <v>0.10691000000000001</v>
      </c>
      <c r="AIT84" s="34">
        <v>0.12472</v>
      </c>
      <c r="AIU84" s="34">
        <v>0.12438</v>
      </c>
      <c r="AIV84" s="34">
        <v>0.12365999999999999</v>
      </c>
      <c r="AIW84" s="34">
        <v>0.12336999999999999</v>
      </c>
      <c r="AIX84" t="s">
        <v>843</v>
      </c>
      <c r="AIY84" s="34">
        <v>-1.8200000000000001E-2</v>
      </c>
      <c r="AIZ84" s="34">
        <v>-8.1860000000000002E-2</v>
      </c>
      <c r="AJA84" s="34">
        <v>-8.5570000000000007E-2</v>
      </c>
      <c r="AJB84" s="34">
        <v>-1.6E-2</v>
      </c>
      <c r="AJC84" s="34">
        <v>-1.0829999999999999E-2</v>
      </c>
      <c r="AJD84" s="34">
        <v>-2.8299999999999996E-3</v>
      </c>
      <c r="AJE84" t="s">
        <v>843</v>
      </c>
      <c r="AJF84" s="34">
        <v>6.5183088183403015E-2</v>
      </c>
      <c r="AJG84" s="34">
        <v>-7.4723665602505207E-3</v>
      </c>
      <c r="AJH84" s="34">
        <v>-3.6112688481807709E-2</v>
      </c>
      <c r="AJI84" s="34">
        <v>-7.4526794254779816E-2</v>
      </c>
      <c r="AJJ84" s="34">
        <v>-6.2078453600406647E-2</v>
      </c>
      <c r="AJK84" t="s">
        <v>830</v>
      </c>
      <c r="AJL84" t="s">
        <v>843</v>
      </c>
      <c r="AJM84" t="s">
        <v>843</v>
      </c>
      <c r="AJN84" s="34">
        <v>3.1193139031529427E-2</v>
      </c>
      <c r="AJO84" s="34">
        <v>-1.3342524878680706E-2</v>
      </c>
      <c r="AJP84" s="34">
        <v>-4.2686797678470612E-2</v>
      </c>
      <c r="AJQ84" s="34">
        <v>-2.8527824208140373E-2</v>
      </c>
      <c r="AJR84" s="34">
        <v>3.0973318964242935E-2</v>
      </c>
      <c r="AJS84" t="s">
        <v>832</v>
      </c>
      <c r="AJT84" t="s">
        <v>843</v>
      </c>
      <c r="AJU84" t="s">
        <v>843</v>
      </c>
      <c r="AJV84" t="s">
        <v>843</v>
      </c>
      <c r="AJW84" s="34">
        <v>2.2872641682624817E-2</v>
      </c>
      <c r="AJX84" s="34">
        <v>-4.995766282081604E-2</v>
      </c>
      <c r="AJY84" s="34">
        <v>-7.6924115419387817E-2</v>
      </c>
      <c r="AJZ84" s="34">
        <v>-0.11236080527305603</v>
      </c>
      <c r="AKA84" s="34">
        <v>-9.7363673150539398E-2</v>
      </c>
      <c r="AKB84" t="s">
        <v>830</v>
      </c>
      <c r="AKC84" t="s">
        <v>843</v>
      </c>
      <c r="AKD84" t="s">
        <v>843</v>
      </c>
      <c r="AKE84" t="s">
        <v>843</v>
      </c>
      <c r="AKF84" s="34">
        <v>-8.7052918970584869E-3</v>
      </c>
      <c r="AKG84" s="34">
        <v>-5.1229242235422134E-2</v>
      </c>
      <c r="AKH84" s="34">
        <v>-7.6562210917472839E-2</v>
      </c>
      <c r="AKI84" s="34">
        <v>-5.7271059602499008E-2</v>
      </c>
      <c r="AKJ84" s="34">
        <v>6.5312259830534458E-3</v>
      </c>
      <c r="AKK84" t="s">
        <v>832</v>
      </c>
      <c r="AKL84" t="s">
        <v>843</v>
      </c>
      <c r="AKM84" s="34">
        <v>5320</v>
      </c>
      <c r="AKN84" t="s">
        <v>832</v>
      </c>
      <c r="AKO84" t="s">
        <v>843</v>
      </c>
      <c r="AKP84" s="34">
        <v>7367.96826171875</v>
      </c>
      <c r="AKQ84" t="s">
        <v>830</v>
      </c>
      <c r="AKR84" t="s">
        <v>843</v>
      </c>
      <c r="AKS84" s="34">
        <v>5871.3249471877598</v>
      </c>
      <c r="AKT84" t="s">
        <v>832</v>
      </c>
      <c r="AKU84" t="s">
        <v>843</v>
      </c>
      <c r="AKV84" s="34">
        <v>7053.4670846477102</v>
      </c>
      <c r="AKW84" t="s">
        <v>832</v>
      </c>
      <c r="AKX84" t="s">
        <v>843</v>
      </c>
      <c r="AKY84" s="34">
        <v>0.17542140185832977</v>
      </c>
      <c r="AKZ84" s="34">
        <v>0.23878523707389832</v>
      </c>
      <c r="ALA84" s="34">
        <v>0.17528942227363586</v>
      </c>
      <c r="ALB84" s="34">
        <v>3.6081850528717041E-2</v>
      </c>
      <c r="ALC84" s="34">
        <v>3.4074284136295319E-2</v>
      </c>
      <c r="ALD84" t="s">
        <v>830</v>
      </c>
      <c r="ALE84" t="s">
        <v>843</v>
      </c>
      <c r="ALF84" t="s">
        <v>843</v>
      </c>
      <c r="ALG84" t="s">
        <v>843</v>
      </c>
      <c r="ALH84" s="34"/>
      <c r="ALI84" s="34"/>
      <c r="ALJ84" s="34"/>
      <c r="ALK84" s="34"/>
      <c r="ALL84" s="34">
        <v>0.19599011540412903</v>
      </c>
      <c r="ALM84" t="s">
        <v>465</v>
      </c>
    </row>
    <row r="85" spans="1:1001">
      <c r="A85" t="s">
        <v>421</v>
      </c>
      <c r="B85" t="s">
        <v>50</v>
      </c>
      <c r="C85" t="s">
        <v>271</v>
      </c>
      <c r="D85" s="34">
        <v>3.7789277732372284E-2</v>
      </c>
      <c r="E85" t="s">
        <v>465</v>
      </c>
      <c r="F85" s="34">
        <v>5.3465072065591812E-2</v>
      </c>
      <c r="G85" t="s">
        <v>465</v>
      </c>
      <c r="H85" s="34">
        <v>5.0709426403045654E-2</v>
      </c>
      <c r="I85" t="s">
        <v>465</v>
      </c>
      <c r="J85" s="34">
        <v>4.630761593580246E-2</v>
      </c>
      <c r="K85" t="s">
        <v>465</v>
      </c>
      <c r="L85" s="34"/>
      <c r="M85" t="s">
        <v>465</v>
      </c>
      <c r="N85" s="34">
        <v>0.59308409690856934</v>
      </c>
      <c r="O85" s="34"/>
      <c r="P85" t="s">
        <v>1459</v>
      </c>
      <c r="Q85" s="34"/>
      <c r="R85" t="s">
        <v>1459</v>
      </c>
      <c r="S85" s="34"/>
      <c r="T85" t="s">
        <v>1459</v>
      </c>
      <c r="U85" s="34"/>
      <c r="V85" t="s">
        <v>1459</v>
      </c>
      <c r="W85" t="s">
        <v>843</v>
      </c>
      <c r="X85" t="s">
        <v>465</v>
      </c>
      <c r="Y85" s="34">
        <v>0.56911623477935791</v>
      </c>
      <c r="Z85" s="34"/>
      <c r="AA85" t="s">
        <v>1459</v>
      </c>
      <c r="AB85" s="34"/>
      <c r="AC85" t="s">
        <v>1459</v>
      </c>
      <c r="AD85" s="34"/>
      <c r="AE85" t="s">
        <v>1459</v>
      </c>
      <c r="AF85" s="34"/>
      <c r="AG85" t="s">
        <v>1459</v>
      </c>
      <c r="AH85" t="s">
        <v>843</v>
      </c>
      <c r="AI85" t="s">
        <v>465</v>
      </c>
      <c r="AJ85" s="34">
        <v>0.55754995346069336</v>
      </c>
      <c r="AK85" s="34"/>
      <c r="AL85" t="s">
        <v>1459</v>
      </c>
      <c r="AM85" s="34"/>
      <c r="AN85" t="s">
        <v>1459</v>
      </c>
      <c r="AO85" s="34"/>
      <c r="AP85" t="s">
        <v>1459</v>
      </c>
      <c r="AQ85" s="34"/>
      <c r="AR85" t="s">
        <v>1459</v>
      </c>
      <c r="AS85" t="s">
        <v>843</v>
      </c>
      <c r="AT85" t="s">
        <v>465</v>
      </c>
      <c r="AU85" s="34">
        <v>0.52010476589202881</v>
      </c>
      <c r="AV85" s="34"/>
      <c r="AW85" t="s">
        <v>1459</v>
      </c>
      <c r="AX85" s="34"/>
      <c r="AY85" t="s">
        <v>1459</v>
      </c>
      <c r="AZ85" s="34"/>
      <c r="BA85" t="s">
        <v>1459</v>
      </c>
      <c r="BB85" s="34"/>
      <c r="BC85" t="s">
        <v>1459</v>
      </c>
      <c r="BD85" t="s">
        <v>843</v>
      </c>
      <c r="BE85" s="34">
        <v>0.5</v>
      </c>
      <c r="BF85" t="s">
        <v>465</v>
      </c>
      <c r="BG85" t="s">
        <v>843</v>
      </c>
      <c r="BH85" t="s">
        <v>465</v>
      </c>
      <c r="BI85" s="34">
        <v>1.8991080522537231</v>
      </c>
      <c r="BJ85" t="s">
        <v>465</v>
      </c>
      <c r="BK85" s="34">
        <v>2.3817462921142578</v>
      </c>
      <c r="BL85" t="s">
        <v>465</v>
      </c>
      <c r="BM85" s="34">
        <v>2.9822502136230469</v>
      </c>
      <c r="BN85" t="s">
        <v>465</v>
      </c>
      <c r="BO85" s="34">
        <v>2.1832609176635742</v>
      </c>
      <c r="BP85" t="s">
        <v>843</v>
      </c>
      <c r="BQ85" s="34">
        <v>0.16345630586147308</v>
      </c>
      <c r="BR85" t="s">
        <v>830</v>
      </c>
      <c r="BS85" s="34"/>
      <c r="BT85" t="s">
        <v>843</v>
      </c>
      <c r="BU85" s="34">
        <v>2.2677538394927979</v>
      </c>
      <c r="BV85" t="s">
        <v>1552</v>
      </c>
      <c r="BW85" t="s">
        <v>843</v>
      </c>
      <c r="BX85" s="34">
        <v>3.0159256458282471</v>
      </c>
      <c r="BY85" t="s">
        <v>924</v>
      </c>
      <c r="BZ85" t="s">
        <v>843</v>
      </c>
      <c r="CA85" t="s">
        <v>465</v>
      </c>
      <c r="CB85" s="34">
        <v>9.5424726605415344E-3</v>
      </c>
      <c r="CC85" s="34">
        <v>9.6551962196826935E-3</v>
      </c>
      <c r="CD85" s="34">
        <v>1.0405802167952061E-2</v>
      </c>
      <c r="CE85" s="34">
        <v>1.0515341535210609E-2</v>
      </c>
      <c r="CF85" s="34">
        <v>1.051531545817852E-2</v>
      </c>
      <c r="CG85" t="s">
        <v>843</v>
      </c>
      <c r="CH85" t="s">
        <v>465</v>
      </c>
      <c r="CI85" s="34">
        <v>8.5308682173490524E-3</v>
      </c>
      <c r="CJ85" s="34">
        <v>8.7195336818695068E-3</v>
      </c>
      <c r="CK85" s="34">
        <v>9.5496838912367821E-3</v>
      </c>
      <c r="CL85" s="34">
        <v>9.84177365899086E-3</v>
      </c>
      <c r="CM85" s="34">
        <v>9.7671709954738617E-3</v>
      </c>
      <c r="CN85" t="s">
        <v>843</v>
      </c>
      <c r="CO85" t="s">
        <v>465</v>
      </c>
      <c r="CP85" s="34">
        <v>8.7091885507106781E-3</v>
      </c>
      <c r="CQ85" s="34">
        <v>9.6989870071411133E-3</v>
      </c>
      <c r="CR85" s="34">
        <v>9.8790787160396576E-3</v>
      </c>
      <c r="CS85" s="34">
        <v>9.7672408446669579E-3</v>
      </c>
      <c r="CT85" s="34">
        <v>9.713171049952507E-3</v>
      </c>
      <c r="CU85" t="s">
        <v>843</v>
      </c>
      <c r="CV85" t="s">
        <v>465</v>
      </c>
      <c r="CW85" s="34">
        <v>9.4188209623098373E-3</v>
      </c>
      <c r="CX85" s="34">
        <v>9.9274851381778717E-3</v>
      </c>
      <c r="CY85" s="34">
        <v>9.8044974729418755E-3</v>
      </c>
      <c r="CZ85" s="34">
        <v>9.7132548689842224E-3</v>
      </c>
      <c r="DA85" s="34">
        <v>9.7132734954357147E-3</v>
      </c>
      <c r="DB85" t="s">
        <v>843</v>
      </c>
      <c r="DC85" s="34"/>
      <c r="DD85" s="34"/>
      <c r="DE85" s="34"/>
      <c r="DF85" s="34"/>
      <c r="DG85" s="34"/>
      <c r="DH85" t="s">
        <v>1460</v>
      </c>
      <c r="DI85" t="s">
        <v>843</v>
      </c>
      <c r="DJ85" s="34"/>
      <c r="DK85" s="34"/>
      <c r="DL85" s="34"/>
      <c r="DM85" s="34"/>
      <c r="DN85" s="34"/>
      <c r="DO85" t="s">
        <v>1460</v>
      </c>
      <c r="DP85" t="s">
        <v>843</v>
      </c>
      <c r="DQ85" s="34"/>
      <c r="DR85" t="s">
        <v>1460</v>
      </c>
      <c r="DS85" t="s">
        <v>843</v>
      </c>
      <c r="DT85" t="s">
        <v>843</v>
      </c>
      <c r="DU85" s="34">
        <v>3.9</v>
      </c>
      <c r="DV85" t="s">
        <v>1461</v>
      </c>
      <c r="DW85" t="s">
        <v>843</v>
      </c>
      <c r="DX85" t="s">
        <v>843</v>
      </c>
      <c r="DY85" t="s">
        <v>465</v>
      </c>
      <c r="DZ85" s="34">
        <v>-4.4834003783762455E-3</v>
      </c>
      <c r="EA85" s="34">
        <v>7.063964381814003E-3</v>
      </c>
      <c r="EB85" s="34">
        <v>8.0721387639641762E-3</v>
      </c>
      <c r="EC85" s="34">
        <v>1.5965277329087257E-2</v>
      </c>
      <c r="ED85" s="34">
        <v>8.9348219335079193E-3</v>
      </c>
      <c r="EE85" t="s">
        <v>843</v>
      </c>
      <c r="EF85" t="s">
        <v>465</v>
      </c>
      <c r="EG85" s="34">
        <v>6.0250000096857548E-3</v>
      </c>
      <c r="EH85" s="34">
        <v>9.4666667282581329E-3</v>
      </c>
      <c r="EI85" s="34">
        <v>5.8900001458823681E-3</v>
      </c>
      <c r="EJ85" s="34">
        <v>1.5000002458691597E-3</v>
      </c>
      <c r="EK85" s="34">
        <v>-2.0000000949949026E-3</v>
      </c>
      <c r="EL85" t="s">
        <v>843</v>
      </c>
      <c r="EM85" t="s">
        <v>465</v>
      </c>
      <c r="EN85" s="34">
        <v>7.5446808477863669E-4</v>
      </c>
      <c r="EO85" s="34">
        <v>-5.3979279473423958E-3</v>
      </c>
      <c r="EP85" s="34">
        <v>-2.0454931654967368E-4</v>
      </c>
      <c r="EQ85" s="34">
        <v>-1.1050587520003319E-2</v>
      </c>
      <c r="ER85" s="34">
        <v>-6.8888510577380657E-3</v>
      </c>
      <c r="ES85" t="s">
        <v>843</v>
      </c>
      <c r="ET85" t="s">
        <v>465</v>
      </c>
      <c r="EU85" s="34">
        <v>9.1737564653158188E-3</v>
      </c>
      <c r="EV85" s="34">
        <v>7.6034995727241039E-3</v>
      </c>
      <c r="EW85" s="34">
        <v>-3.8697863928973675E-3</v>
      </c>
      <c r="EX85" s="34">
        <v>2.0210868678987026E-3</v>
      </c>
      <c r="EY85" s="34">
        <v>8.7304199114441872E-3</v>
      </c>
      <c r="EZ85" t="s">
        <v>843</v>
      </c>
      <c r="FA85" t="s">
        <v>465</v>
      </c>
      <c r="FB85" s="34">
        <v>4.3569402769207954E-3</v>
      </c>
      <c r="FC85" s="34">
        <v>-4.8964922316372395E-3</v>
      </c>
      <c r="FD85" s="34">
        <v>-9.5402942970395088E-3</v>
      </c>
      <c r="FE85" s="34">
        <v>-6.2587708234786987E-3</v>
      </c>
      <c r="FF85" s="34">
        <v>-1.6041355207562447E-2</v>
      </c>
      <c r="FG85" t="s">
        <v>843</v>
      </c>
      <c r="FH85" s="34"/>
      <c r="FI85" s="34"/>
      <c r="FJ85" s="34"/>
      <c r="FK85" s="34"/>
      <c r="FL85" s="34"/>
      <c r="FM85" t="s">
        <v>843</v>
      </c>
      <c r="FN85" t="s">
        <v>843</v>
      </c>
      <c r="FO85" s="34">
        <v>0.78962999999999994</v>
      </c>
      <c r="FP85" t="s">
        <v>1462</v>
      </c>
      <c r="FQ85" t="s">
        <v>843</v>
      </c>
      <c r="FR85" t="s">
        <v>843</v>
      </c>
      <c r="FS85" s="34">
        <v>0.85290999999999995</v>
      </c>
      <c r="FT85" t="s">
        <v>1462</v>
      </c>
      <c r="FU85" t="s">
        <v>843</v>
      </c>
      <c r="FV85" t="s">
        <v>843</v>
      </c>
      <c r="FW85" s="34">
        <v>0.72888000000000008</v>
      </c>
      <c r="FX85" t="s">
        <v>1462</v>
      </c>
      <c r="FY85" t="s">
        <v>843</v>
      </c>
      <c r="FZ85" s="34">
        <v>1.7501598224043846E-2</v>
      </c>
      <c r="GA85" s="34">
        <v>4.8688795417547226E-2</v>
      </c>
      <c r="GB85" s="34">
        <v>0.10302117466926575</v>
      </c>
      <c r="GC85" s="34">
        <v>0.18032446503639221</v>
      </c>
      <c r="GD85" s="34">
        <v>0.12069002538919449</v>
      </c>
      <c r="GE85" t="s">
        <v>830</v>
      </c>
      <c r="GF85" t="s">
        <v>843</v>
      </c>
      <c r="GG85" s="34">
        <v>-0.14816157519817352</v>
      </c>
      <c r="GH85" s="34"/>
      <c r="GI85" s="34"/>
      <c r="GJ85" s="34"/>
      <c r="GK85" s="34"/>
      <c r="GL85" t="s">
        <v>832</v>
      </c>
      <c r="GM85" t="s">
        <v>843</v>
      </c>
      <c r="GN85" s="34"/>
      <c r="GO85" t="s">
        <v>1460</v>
      </c>
      <c r="GP85" t="s">
        <v>843</v>
      </c>
      <c r="GQ85" t="s">
        <v>843</v>
      </c>
      <c r="GR85" s="34">
        <v>2.5843944400548935E-2</v>
      </c>
      <c r="GS85" s="34">
        <v>2.4695886299014091E-2</v>
      </c>
      <c r="GT85" s="34">
        <v>3.8068167865276337E-2</v>
      </c>
      <c r="GU85" s="34"/>
      <c r="GV85" s="34"/>
      <c r="GW85" t="s">
        <v>832</v>
      </c>
      <c r="GX85" t="s">
        <v>843</v>
      </c>
      <c r="GY85" t="s">
        <v>843</v>
      </c>
      <c r="GZ85" t="s">
        <v>843</v>
      </c>
      <c r="HA85" t="s">
        <v>843</v>
      </c>
      <c r="HB85" t="s">
        <v>843</v>
      </c>
      <c r="HC85" t="s">
        <v>843</v>
      </c>
      <c r="HD85" t="s">
        <v>843</v>
      </c>
      <c r="HE85" t="s">
        <v>843</v>
      </c>
      <c r="HF85" t="s">
        <v>843</v>
      </c>
      <c r="HG85" t="s">
        <v>843</v>
      </c>
      <c r="HH85" s="34">
        <v>2392880</v>
      </c>
      <c r="HI85" s="34">
        <v>2461927</v>
      </c>
      <c r="HJ85" s="34">
        <v>2547424</v>
      </c>
      <c r="HK85" s="34">
        <v>2653390</v>
      </c>
      <c r="HL85" s="34">
        <v>2763140</v>
      </c>
      <c r="HM85" s="34">
        <v>2831732</v>
      </c>
      <c r="HN85" s="34">
        <v>2880093</v>
      </c>
      <c r="HO85" s="34">
        <v>2926168</v>
      </c>
      <c r="HP85" s="34">
        <v>3005779</v>
      </c>
      <c r="HQ85" s="34">
        <v>3083888</v>
      </c>
      <c r="HR85" s="34">
        <v>3147727</v>
      </c>
      <c r="HS85" s="34">
        <v>3207570</v>
      </c>
      <c r="HT85" s="34">
        <v>3252596</v>
      </c>
      <c r="HU85" s="34">
        <v>3296367</v>
      </c>
      <c r="HV85" s="34">
        <v>3323425</v>
      </c>
      <c r="HW85" s="34">
        <v>3340006</v>
      </c>
      <c r="HX85" s="34">
        <v>3365287</v>
      </c>
      <c r="HY85" s="34">
        <v>3396933</v>
      </c>
      <c r="HZ85" s="34">
        <v>3445374</v>
      </c>
      <c r="IA85" s="34">
        <v>3498818</v>
      </c>
      <c r="IB85" s="34">
        <v>3555868</v>
      </c>
      <c r="IC85" s="34">
        <v>3620312</v>
      </c>
      <c r="ID85" s="34">
        <v>3684032</v>
      </c>
      <c r="IE85" s="34">
        <v>3748901</v>
      </c>
      <c r="IF85" s="34">
        <v>3817651</v>
      </c>
      <c r="IG85" s="34">
        <v>3889630</v>
      </c>
      <c r="IH85" s="34">
        <v>3963932</v>
      </c>
      <c r="II85" s="34">
        <v>4040638</v>
      </c>
      <c r="IJ85" s="34">
        <v>4119756.9999999995</v>
      </c>
      <c r="IK85" s="34">
        <v>4200711</v>
      </c>
      <c r="IL85" s="34">
        <v>4283355</v>
      </c>
      <c r="IM85" s="34">
        <v>4367625</v>
      </c>
      <c r="IN85" s="34">
        <v>4453047</v>
      </c>
      <c r="IO85" s="34">
        <v>4539275</v>
      </c>
      <c r="IP85" s="34">
        <v>4625813</v>
      </c>
      <c r="IQ85" s="34">
        <v>4712526</v>
      </c>
      <c r="IR85" s="34">
        <v>4799286</v>
      </c>
      <c r="IS85" s="34">
        <v>4885821</v>
      </c>
      <c r="IT85" s="34">
        <v>4972303</v>
      </c>
      <c r="IU85" s="34">
        <v>5058644</v>
      </c>
      <c r="IV85" s="34">
        <v>5144492</v>
      </c>
      <c r="IW85" s="34">
        <v>5229664</v>
      </c>
      <c r="IX85" s="34">
        <v>5314210</v>
      </c>
      <c r="IY85" s="34">
        <v>5398164</v>
      </c>
      <c r="IZ85" s="34">
        <v>5481647</v>
      </c>
      <c r="JA85" s="34">
        <v>5564343</v>
      </c>
      <c r="JB85" s="34">
        <v>5646149</v>
      </c>
      <c r="JC85" s="34">
        <v>5726855</v>
      </c>
      <c r="JD85" s="34">
        <v>5806459</v>
      </c>
      <c r="JE85" s="34">
        <v>5885492</v>
      </c>
      <c r="JF85" s="34">
        <v>5964021</v>
      </c>
      <c r="JG85" s="34">
        <v>6042217</v>
      </c>
      <c r="JH85" s="34">
        <v>6119993</v>
      </c>
      <c r="JI85" s="34">
        <v>6197145</v>
      </c>
      <c r="JJ85" s="34">
        <v>6273695</v>
      </c>
      <c r="JK85" s="34">
        <v>6349891</v>
      </c>
      <c r="JL85" s="34">
        <v>6425656</v>
      </c>
      <c r="JM85" s="34">
        <v>6501065</v>
      </c>
      <c r="JN85" s="34">
        <v>6575913</v>
      </c>
      <c r="JO85" s="34">
        <v>6649905</v>
      </c>
      <c r="JP85" s="34">
        <v>6723288</v>
      </c>
      <c r="JQ85" s="34">
        <v>6795826</v>
      </c>
      <c r="JR85" s="34">
        <v>6867639</v>
      </c>
      <c r="JS85" s="34">
        <v>6939155</v>
      </c>
      <c r="JT85" s="34">
        <v>7009837</v>
      </c>
      <c r="JU85" s="34">
        <v>7079189</v>
      </c>
      <c r="JV85" s="34">
        <v>7147496</v>
      </c>
      <c r="JW85" s="34">
        <v>7214711</v>
      </c>
      <c r="JX85" s="34">
        <v>7280786</v>
      </c>
      <c r="JY85" s="34">
        <v>7345533</v>
      </c>
      <c r="JZ85" s="34">
        <v>7408628</v>
      </c>
      <c r="KA85" s="34">
        <v>7470515</v>
      </c>
      <c r="KB85" s="34">
        <v>7531185</v>
      </c>
      <c r="KC85" s="34">
        <v>7590221</v>
      </c>
      <c r="KD85" s="34">
        <v>7647724</v>
      </c>
      <c r="KE85" s="34">
        <v>7703767</v>
      </c>
      <c r="KF85" s="34">
        <v>7758382</v>
      </c>
      <c r="KG85" s="34">
        <v>7811371</v>
      </c>
      <c r="KH85" s="34">
        <v>7862581</v>
      </c>
      <c r="KI85" s="34">
        <v>7912056</v>
      </c>
      <c r="KJ85" s="34">
        <v>7959756</v>
      </c>
      <c r="KK85" s="34">
        <v>8005458</v>
      </c>
      <c r="KL85" s="34">
        <v>8049431</v>
      </c>
      <c r="KM85" s="34">
        <v>8091957</v>
      </c>
      <c r="KN85" s="34">
        <v>8132708</v>
      </c>
      <c r="KO85" s="34">
        <v>8171622</v>
      </c>
      <c r="KP85" s="34">
        <v>8208960.9999999991</v>
      </c>
      <c r="KQ85" s="34">
        <v>8244855</v>
      </c>
      <c r="KR85" s="34">
        <v>8279157.9999999991</v>
      </c>
      <c r="KS85" s="34">
        <v>8311897.0000000009</v>
      </c>
      <c r="KT85" s="34">
        <v>8343093.0000000009</v>
      </c>
      <c r="KU85" s="34">
        <v>8372516</v>
      </c>
      <c r="KV85" s="34">
        <v>8400317</v>
      </c>
      <c r="KW85" s="34">
        <v>8426890</v>
      </c>
      <c r="KX85" s="34">
        <v>8452049</v>
      </c>
      <c r="KY85" s="34">
        <v>8475772</v>
      </c>
      <c r="KZ85" s="34">
        <v>8498359</v>
      </c>
      <c r="LA85" s="34">
        <v>8519694</v>
      </c>
      <c r="LB85" s="34">
        <v>8539595</v>
      </c>
      <c r="LC85" s="34">
        <v>8558091</v>
      </c>
      <c r="LD85" s="34">
        <v>8575294</v>
      </c>
      <c r="LE85" t="s">
        <v>843</v>
      </c>
      <c r="LF85" t="s">
        <v>843</v>
      </c>
      <c r="LG85" t="s">
        <v>843</v>
      </c>
      <c r="LH85" s="34">
        <v>1.5329954214394093E-2</v>
      </c>
      <c r="LI85" s="34">
        <v>2.8446715325117111E-2</v>
      </c>
      <c r="LJ85" s="34">
        <v>3.4138277173042297E-2</v>
      </c>
      <c r="LK85" s="34">
        <v>4.0755413472652435E-2</v>
      </c>
      <c r="LL85" s="34">
        <v>4.0529645979404449E-2</v>
      </c>
      <c r="LM85" s="34">
        <v>2.4520823732018471E-2</v>
      </c>
      <c r="LN85" s="34">
        <v>1.6934046521782875E-2</v>
      </c>
      <c r="LO85" s="34">
        <v>1.5871131792664528E-2</v>
      </c>
      <c r="LP85" s="34">
        <v>2.6843052357435226E-2</v>
      </c>
      <c r="LQ85" s="34">
        <v>2.5654369965195656E-2</v>
      </c>
      <c r="LR85" s="34">
        <v>2.0489467307925224E-2</v>
      </c>
      <c r="LS85" s="34">
        <v>1.8833035603165627E-2</v>
      </c>
      <c r="LT85" s="34">
        <v>1.3939805328845978E-2</v>
      </c>
      <c r="LU85" s="34">
        <v>1.3367506675422192E-2</v>
      </c>
      <c r="LV85" s="34">
        <v>8.1749251112341881E-3</v>
      </c>
      <c r="LW85" s="34">
        <v>4.9767256714403629E-3</v>
      </c>
      <c r="LX85" s="34">
        <v>7.5406460091471672E-3</v>
      </c>
      <c r="LY85" s="34">
        <v>9.3597164377570152E-3</v>
      </c>
      <c r="LZ85" s="34">
        <v>1.4159495942294598E-2</v>
      </c>
      <c r="MA85" s="34">
        <v>1.5392735600471497E-2</v>
      </c>
      <c r="MB85" s="34">
        <v>1.6173999756574631E-2</v>
      </c>
      <c r="MC85" s="34">
        <v>1.7961014062166214E-2</v>
      </c>
      <c r="MD85" s="34">
        <v>1.7447594553232193E-2</v>
      </c>
      <c r="ME85" s="34">
        <v>1.7454925924539566E-2</v>
      </c>
      <c r="MF85" s="34">
        <v>1.8172580748796463E-2</v>
      </c>
      <c r="MG85" s="34">
        <v>1.8678724765777588E-2</v>
      </c>
      <c r="MH85" s="34">
        <v>1.892242394387722E-2</v>
      </c>
      <c r="MI85" s="34">
        <v>1.9166138023138046E-2</v>
      </c>
      <c r="MJ85" s="34">
        <v>1.9391581416130066E-2</v>
      </c>
      <c r="MK85" s="34">
        <v>1.9459616392850876E-2</v>
      </c>
      <c r="ML85" s="34">
        <v>1.948278397321701E-2</v>
      </c>
      <c r="MM85" s="34">
        <v>1.9482802599668503E-2</v>
      </c>
      <c r="MN85" s="34">
        <v>1.9369198009371758E-2</v>
      </c>
      <c r="MO85" s="34">
        <v>1.9178725779056549E-2</v>
      </c>
      <c r="MP85" s="34">
        <v>1.8884832039475441E-2</v>
      </c>
      <c r="MQ85" s="34">
        <v>1.8571930006146431E-2</v>
      </c>
      <c r="MR85" s="34">
        <v>1.8243087455630302E-2</v>
      </c>
      <c r="MS85" s="34">
        <v>1.7870180308818817E-2</v>
      </c>
      <c r="MT85" s="34">
        <v>1.7545776441693306E-2</v>
      </c>
      <c r="MU85" s="34">
        <v>1.7215350642800331E-2</v>
      </c>
      <c r="MV85" s="34">
        <v>1.6828164458274841E-2</v>
      </c>
      <c r="MW85" s="34">
        <v>1.6420403495430946E-2</v>
      </c>
      <c r="MX85" s="34">
        <v>1.6037333756685257E-2</v>
      </c>
      <c r="MY85" s="34">
        <v>1.567453145980835E-2</v>
      </c>
      <c r="MZ85" s="34">
        <v>1.534670777618885E-2</v>
      </c>
      <c r="NA85" s="34">
        <v>1.497331541031599E-2</v>
      </c>
      <c r="NB85" s="34">
        <v>1.459480170160532E-2</v>
      </c>
      <c r="NC85" s="34">
        <v>1.4192794449627399E-2</v>
      </c>
      <c r="ND85" s="34">
        <v>1.3804404065012932E-2</v>
      </c>
      <c r="NE85" s="34">
        <v>1.3519421219825745E-2</v>
      </c>
      <c r="NF85" s="34">
        <v>1.3254578225314617E-2</v>
      </c>
      <c r="NG85" s="34">
        <v>1.3026079162955284E-2</v>
      </c>
      <c r="NH85" s="34">
        <v>1.2789955362677574E-2</v>
      </c>
      <c r="NI85" s="34">
        <v>1.2527748942375183E-2</v>
      </c>
      <c r="NJ85" s="34">
        <v>1.2276792898774147E-2</v>
      </c>
      <c r="NK85" s="34">
        <v>1.2072152458131313E-2</v>
      </c>
      <c r="NL85" s="34">
        <v>1.1861079372465611E-2</v>
      </c>
      <c r="NM85" s="34">
        <v>1.1667283251881599E-2</v>
      </c>
      <c r="NN85" s="34">
        <v>1.1447418481111526E-2</v>
      </c>
      <c r="NO85" s="34">
        <v>1.1189141310751438E-2</v>
      </c>
      <c r="NP85" s="34">
        <v>1.097475178539753E-2</v>
      </c>
      <c r="NQ85" s="34">
        <v>1.0731279850006104E-2</v>
      </c>
      <c r="NR85" s="34">
        <v>1.0511779226362705E-2</v>
      </c>
      <c r="NS85" s="34">
        <v>1.0359629988670349E-2</v>
      </c>
      <c r="NT85" s="34">
        <v>1.013443898409605E-2</v>
      </c>
      <c r="NU85" s="34">
        <v>9.8449047654867172E-3</v>
      </c>
      <c r="NV85" s="34">
        <v>9.6027320250868797E-3</v>
      </c>
      <c r="NW85" s="34">
        <v>9.3600507825613022E-3</v>
      </c>
      <c r="NX85" s="34">
        <v>9.1166878119111061E-3</v>
      </c>
      <c r="NY85" s="34">
        <v>8.8535500690340996E-3</v>
      </c>
      <c r="NZ85" s="34">
        <v>8.5528939962387085E-3</v>
      </c>
      <c r="OA85" s="34">
        <v>8.3186719566583633E-3</v>
      </c>
      <c r="OB85" s="34">
        <v>8.0884611234068871E-3</v>
      </c>
      <c r="OC85" s="34">
        <v>7.8083081170916557E-3</v>
      </c>
      <c r="OD85" s="34">
        <v>7.5473790057003498E-3</v>
      </c>
      <c r="OE85" s="34">
        <v>7.30134267359972E-3</v>
      </c>
      <c r="OF85" s="34">
        <v>7.064377423375845E-3</v>
      </c>
      <c r="OG85" s="34">
        <v>6.8066851235926151E-3</v>
      </c>
      <c r="OH85" s="34">
        <v>6.5344315953552723E-3</v>
      </c>
      <c r="OI85" s="34">
        <v>6.2727481126785278E-3</v>
      </c>
      <c r="OJ85" s="34">
        <v>6.0106739401817322E-3</v>
      </c>
      <c r="OK85" s="34">
        <v>5.7252128608524799E-3</v>
      </c>
      <c r="OL85" s="34">
        <v>5.4778466001152992E-3</v>
      </c>
      <c r="OM85" s="34">
        <v>5.2691996097564697E-3</v>
      </c>
      <c r="ON85" s="34">
        <v>5.0233500078320503E-3</v>
      </c>
      <c r="OO85" s="34">
        <v>4.7734649851918221E-3</v>
      </c>
      <c r="OP85" s="34">
        <v>4.5589422807097435E-3</v>
      </c>
      <c r="OQ85" s="34">
        <v>4.3630069121718407E-3</v>
      </c>
      <c r="OR85" s="34">
        <v>4.1519030928611755E-3</v>
      </c>
      <c r="OS85" s="34">
        <v>3.9465897716581821E-3</v>
      </c>
      <c r="OT85" s="34">
        <v>3.7461488973349333E-3</v>
      </c>
      <c r="OU85" s="34">
        <v>3.5204258747398853E-3</v>
      </c>
      <c r="OV85" s="34">
        <v>3.3150066155940294E-3</v>
      </c>
      <c r="OW85" s="34">
        <v>3.1583402305841446E-3</v>
      </c>
      <c r="OX85" s="34">
        <v>2.9811137355864048E-3</v>
      </c>
      <c r="OY85" s="34">
        <v>2.8028434608131647E-3</v>
      </c>
      <c r="OZ85" s="34">
        <v>2.6613455265760422E-3</v>
      </c>
      <c r="PA85" s="34">
        <v>2.5073387660086155E-3</v>
      </c>
      <c r="PB85" s="34">
        <v>2.3331581614911556E-3</v>
      </c>
      <c r="PC85" s="34">
        <v>2.1635685116052628E-3</v>
      </c>
      <c r="PD85" s="34">
        <v>2.0081268157809973E-3</v>
      </c>
      <c r="PE85" t="s">
        <v>1300</v>
      </c>
      <c r="PF85" t="s">
        <v>843</v>
      </c>
      <c r="PG85" t="s">
        <v>843</v>
      </c>
      <c r="PH85" t="s">
        <v>843</v>
      </c>
      <c r="PI85" t="s">
        <v>843</v>
      </c>
      <c r="PJ85" t="s">
        <v>1300</v>
      </c>
      <c r="PK85" s="34">
        <v>0.48812475800514221</v>
      </c>
      <c r="PL85" s="34">
        <v>0.4884779155254364</v>
      </c>
      <c r="PM85" s="34">
        <v>0.48895865678787231</v>
      </c>
      <c r="PN85" s="34">
        <v>0.48949193954467773</v>
      </c>
      <c r="PO85" s="34">
        <v>0.48999834060668945</v>
      </c>
      <c r="PP85" s="34">
        <v>0.49031582474708557</v>
      </c>
      <c r="PQ85" s="34">
        <v>0.49055153131484985</v>
      </c>
      <c r="PR85" s="34">
        <v>0.49078965187072754</v>
      </c>
      <c r="PS85" s="34">
        <v>0.49113589525222778</v>
      </c>
      <c r="PT85" s="34">
        <v>0.4914526641368866</v>
      </c>
      <c r="PU85" s="34">
        <v>0.4917011559009552</v>
      </c>
      <c r="PV85" s="34">
        <v>0.49191474914550781</v>
      </c>
      <c r="PW85" s="34">
        <v>0.4920814037322998</v>
      </c>
      <c r="PX85" s="34">
        <v>0.49225375056266785</v>
      </c>
      <c r="PY85" s="34">
        <v>0.49236825108528137</v>
      </c>
      <c r="PZ85" s="34">
        <v>0.49244791269302368</v>
      </c>
      <c r="QA85" s="34">
        <v>0.49254995584487915</v>
      </c>
      <c r="QB85" s="34">
        <v>0.49266883730888367</v>
      </c>
      <c r="QC85" s="34">
        <v>0.49282398819923401</v>
      </c>
      <c r="QD85" s="34">
        <v>0.49298363924026489</v>
      </c>
      <c r="QE85" s="34">
        <v>0.49313220381736755</v>
      </c>
      <c r="QF85" s="34">
        <v>0.49328345060348511</v>
      </c>
      <c r="QG85" s="34">
        <v>0.4934479296207428</v>
      </c>
      <c r="QH85" s="34">
        <v>0.4936174750328064</v>
      </c>
      <c r="QI85" s="34">
        <v>0.49378767609596252</v>
      </c>
      <c r="QJ85" s="34">
        <v>0.49395596981048584</v>
      </c>
      <c r="QK85" s="34">
        <v>0.49412024021148682</v>
      </c>
      <c r="QL85" s="34">
        <v>0.4942803680896759</v>
      </c>
      <c r="QM85" s="34">
        <v>0.49443668127059937</v>
      </c>
      <c r="QN85" s="34">
        <v>0.49458864331245422</v>
      </c>
      <c r="QO85" s="34">
        <v>0.49473577737808228</v>
      </c>
      <c r="QP85" s="34">
        <v>0.49487626552581787</v>
      </c>
      <c r="QQ85" s="34">
        <v>0.49500936269760132</v>
      </c>
      <c r="QR85" s="34">
        <v>0.49513524770736694</v>
      </c>
      <c r="QS85" s="34">
        <v>0.49525260925292969</v>
      </c>
      <c r="QT85" s="34">
        <v>0.49536150693893433</v>
      </c>
      <c r="QU85" s="34">
        <v>0.49546265602111816</v>
      </c>
      <c r="QV85" s="34">
        <v>0.49555662274360657</v>
      </c>
      <c r="QW85" s="34">
        <v>0.49564355611801147</v>
      </c>
      <c r="QX85" s="34">
        <v>0.49572277069091797</v>
      </c>
      <c r="QY85" s="34">
        <v>0.49579432606697083</v>
      </c>
      <c r="QZ85" s="34">
        <v>0.49585843086242676</v>
      </c>
      <c r="RA85" s="34">
        <v>0.49591377377510071</v>
      </c>
      <c r="RB85" s="34">
        <v>0.49596086144447327</v>
      </c>
      <c r="RC85" s="34">
        <v>0.49600183963775635</v>
      </c>
      <c r="RD85" s="34">
        <v>0.4960361123085022</v>
      </c>
      <c r="RE85" s="34">
        <v>0.49606308341026306</v>
      </c>
      <c r="RF85" s="34">
        <v>0.49608415365219116</v>
      </c>
      <c r="RG85" s="34">
        <v>0.49609944224357605</v>
      </c>
      <c r="RH85" s="34">
        <v>0.49610891938209534</v>
      </c>
      <c r="RI85" s="34">
        <v>0.49611344933509827</v>
      </c>
      <c r="RJ85" s="34">
        <v>0.49611294269561768</v>
      </c>
      <c r="RK85" s="34">
        <v>0.49610841274261475</v>
      </c>
      <c r="RL85" s="34">
        <v>0.4960990846157074</v>
      </c>
      <c r="RM85" s="34">
        <v>0.49608564376831055</v>
      </c>
      <c r="RN85" s="34">
        <v>0.49606946110725403</v>
      </c>
      <c r="RO85" s="34">
        <v>0.49604880809783936</v>
      </c>
      <c r="RP85" s="34">
        <v>0.496023029088974</v>
      </c>
      <c r="RQ85" s="34">
        <v>0.49599272012710571</v>
      </c>
      <c r="RR85" s="34">
        <v>0.49595820903778076</v>
      </c>
      <c r="RS85" s="34">
        <v>0.49591940641403198</v>
      </c>
      <c r="RT85" s="34">
        <v>0.49587556719779968</v>
      </c>
      <c r="RU85" s="34">
        <v>0.49582761526107788</v>
      </c>
      <c r="RV85" s="34">
        <v>0.49577736854553223</v>
      </c>
      <c r="RW85" s="34">
        <v>0.49572280049324036</v>
      </c>
      <c r="RX85" s="34">
        <v>0.49566453695297241</v>
      </c>
      <c r="RY85" s="34">
        <v>0.49560266733169556</v>
      </c>
      <c r="RZ85" s="34">
        <v>0.49553641676902771</v>
      </c>
      <c r="SA85" s="34">
        <v>0.49546739459037781</v>
      </c>
      <c r="SB85" s="34">
        <v>0.49539536237716675</v>
      </c>
      <c r="SC85" s="34">
        <v>0.49532020092010498</v>
      </c>
      <c r="SD85" s="34">
        <v>0.49524390697479248</v>
      </c>
      <c r="SE85" s="34">
        <v>0.4951653778553009</v>
      </c>
      <c r="SF85" s="34">
        <v>0.49508559703826904</v>
      </c>
      <c r="SG85" s="34">
        <v>0.495004802942276</v>
      </c>
      <c r="SH85" s="34">
        <v>0.49492385983467102</v>
      </c>
      <c r="SI85" s="34">
        <v>0.49484428763389587</v>
      </c>
      <c r="SJ85" s="34">
        <v>0.49476513266563416</v>
      </c>
      <c r="SK85" s="34">
        <v>0.4946865439414978</v>
      </c>
      <c r="SL85" s="34">
        <v>0.49461165070533752</v>
      </c>
      <c r="SM85" s="34">
        <v>0.49454230070114136</v>
      </c>
      <c r="SN85" s="34">
        <v>0.49447590112686157</v>
      </c>
      <c r="SO85" s="34">
        <v>0.49441260099411011</v>
      </c>
      <c r="SP85" s="34">
        <v>0.4943564236164093</v>
      </c>
      <c r="SQ85" s="34">
        <v>0.49430608749389648</v>
      </c>
      <c r="SR85" s="34">
        <v>0.49426063895225525</v>
      </c>
      <c r="SS85" s="34">
        <v>0.49422380328178406</v>
      </c>
      <c r="ST85" s="34">
        <v>0.49419727921485901</v>
      </c>
      <c r="SU85" s="34">
        <v>0.494179368019104</v>
      </c>
      <c r="SV85" s="34">
        <v>0.49416866898536682</v>
      </c>
      <c r="SW85" s="34">
        <v>0.49416816234588623</v>
      </c>
      <c r="SX85" s="34">
        <v>0.49417939782142639</v>
      </c>
      <c r="SY85" s="34">
        <v>0.49420124292373657</v>
      </c>
      <c r="SZ85" s="34">
        <v>0.49423334002494812</v>
      </c>
      <c r="TA85" s="34">
        <v>0.49427482485771179</v>
      </c>
      <c r="TB85" s="34">
        <v>0.49432641267776489</v>
      </c>
      <c r="TC85" s="34">
        <v>0.49438768625259399</v>
      </c>
      <c r="TD85" s="34">
        <v>0.49445706605911255</v>
      </c>
      <c r="TE85" s="34">
        <v>0.49453482031822205</v>
      </c>
      <c r="TF85" s="34">
        <v>0.49462047219276428</v>
      </c>
      <c r="TG85" s="34">
        <v>0.49471166729927063</v>
      </c>
      <c r="TH85" t="s">
        <v>843</v>
      </c>
      <c r="TI85" t="s">
        <v>843</v>
      </c>
      <c r="TJ85" t="s">
        <v>1300</v>
      </c>
      <c r="TK85" s="34">
        <v>0.51905204587192999</v>
      </c>
      <c r="TL85" s="34">
        <v>0.52179989938773597</v>
      </c>
      <c r="TM85" s="34">
        <v>0.52629401308930102</v>
      </c>
      <c r="TN85" s="34">
        <v>0.53266678990521799</v>
      </c>
      <c r="TO85" s="34">
        <v>0.53836297443542003</v>
      </c>
      <c r="TP85" s="34">
        <v>0.53824920578642299</v>
      </c>
      <c r="TQ85" s="34">
        <v>0.53569954164674494</v>
      </c>
      <c r="TR85" s="34">
        <v>0.53333037155255103</v>
      </c>
      <c r="TS85" s="34">
        <v>0.53526473503208305</v>
      </c>
      <c r="TT85" s="34">
        <v>0.53729658794353097</v>
      </c>
      <c r="TU85" s="34">
        <v>0.53809749066548695</v>
      </c>
      <c r="TV85" s="34">
        <v>0.53977871098682195</v>
      </c>
      <c r="TW85" s="34">
        <v>0.54093222767291105</v>
      </c>
      <c r="TX85" s="34">
        <v>0.54174990224086106</v>
      </c>
      <c r="TY85" s="34">
        <v>0.54079360900276097</v>
      </c>
      <c r="TZ85" s="34">
        <v>0.53934439039929893</v>
      </c>
      <c r="UA85" s="34">
        <v>0.53952864354085694</v>
      </c>
      <c r="UB85" s="34">
        <v>0.54107631796093703</v>
      </c>
      <c r="UC85" s="34">
        <v>0.54499837390681305</v>
      </c>
      <c r="UD85" s="34">
        <v>0.54999302621628199</v>
      </c>
      <c r="UE85" s="34">
        <v>0.55578469167022004</v>
      </c>
      <c r="UF85" s="34">
        <v>0.56210707806398996</v>
      </c>
      <c r="UG85" s="34">
        <v>0.56790190311890698</v>
      </c>
      <c r="UH85" s="34">
        <v>0.57311521788449193</v>
      </c>
      <c r="UI85" s="34">
        <v>0.57821348496935498</v>
      </c>
      <c r="UJ85" s="34">
        <v>0.58310939383815308</v>
      </c>
      <c r="UK85" s="34">
        <v>0.58763117026225498</v>
      </c>
      <c r="UL85" s="34">
        <v>0.59169814271904597</v>
      </c>
      <c r="UM85" s="34">
        <v>0.595169884433704</v>
      </c>
      <c r="UN85" s="34">
        <v>0.59819106791577292</v>
      </c>
      <c r="UO85" s="34">
        <v>0.60069998875881003</v>
      </c>
      <c r="UP85" s="34">
        <v>0.60268338055579396</v>
      </c>
      <c r="UQ85" s="34">
        <v>0.60433716557866601</v>
      </c>
      <c r="UR85" s="34">
        <v>0.60576596546430506</v>
      </c>
      <c r="US85" s="34">
        <v>0.60717942986454498</v>
      </c>
      <c r="UT85" s="34">
        <v>0.60861259878326401</v>
      </c>
      <c r="UU85" s="34">
        <v>0.610122630741323</v>
      </c>
      <c r="UV85" s="34">
        <v>0.61178776299827597</v>
      </c>
      <c r="UW85" s="34">
        <v>0.61356270790791401</v>
      </c>
      <c r="UX85" s="34">
        <v>0.61545866989836295</v>
      </c>
      <c r="UY85" s="34">
        <v>0.61751574475339299</v>
      </c>
      <c r="UZ85" s="34">
        <v>0.619754538723712</v>
      </c>
      <c r="VA85" s="34">
        <v>0.62221129763407901</v>
      </c>
      <c r="VB85" s="34">
        <v>0.62491519108022697</v>
      </c>
      <c r="VC85" s="34">
        <v>0.62774135218849403</v>
      </c>
      <c r="VD85" s="34">
        <v>0.63067511917623298</v>
      </c>
      <c r="VE85" s="34">
        <v>0.63370924445221399</v>
      </c>
      <c r="VF85" s="34">
        <v>0.63680332720169508</v>
      </c>
      <c r="VG85" s="34">
        <v>0.63993927797136996</v>
      </c>
      <c r="VH85" s="34">
        <v>0.64302938845464297</v>
      </c>
      <c r="VI85" s="34">
        <v>0.64607393233524801</v>
      </c>
      <c r="VJ85" s="34">
        <v>0.64902838221702197</v>
      </c>
      <c r="VK85" s="34">
        <v>0.65185347010580996</v>
      </c>
      <c r="VL85" s="34">
        <v>0.65457160881570398</v>
      </c>
      <c r="VM85" s="34">
        <v>0.65715725285041304</v>
      </c>
      <c r="VN85" s="34">
        <v>0.65954000946315405</v>
      </c>
      <c r="VO85" s="34">
        <v>0.661694074503833</v>
      </c>
      <c r="VP85" s="34">
        <v>0.66354028147695798</v>
      </c>
      <c r="VQ85" s="34">
        <v>0.66510528652066991</v>
      </c>
      <c r="VR85" s="34">
        <v>0.66629623533748006</v>
      </c>
      <c r="VS85" s="34">
        <v>0.66705077932107004</v>
      </c>
      <c r="VT85" s="34">
        <v>0.66709572905486392</v>
      </c>
      <c r="VU85" s="34">
        <v>0.66653384565888307</v>
      </c>
      <c r="VV85" s="34">
        <v>0.66589310946361602</v>
      </c>
      <c r="VW85" s="34">
        <v>0.66524069427296895</v>
      </c>
      <c r="VX85" s="34">
        <v>0.66451856279017307</v>
      </c>
      <c r="VY85" s="34">
        <v>0.66367508285419108</v>
      </c>
      <c r="VZ85" s="34">
        <v>0.66256172025197702</v>
      </c>
      <c r="WA85" s="34">
        <v>0.66112161516627499</v>
      </c>
      <c r="WB85" s="34">
        <v>0.65935698607575499</v>
      </c>
      <c r="WC85" s="34">
        <v>0.65738690078648798</v>
      </c>
      <c r="WD85" s="34">
        <v>0.65539997278634599</v>
      </c>
      <c r="WE85" s="34">
        <v>0.65351541623263798</v>
      </c>
      <c r="WF85" s="34">
        <v>0.65178862039796892</v>
      </c>
      <c r="WG85" s="34">
        <v>0.650025069551743</v>
      </c>
      <c r="WH85" s="34">
        <v>0.64828630926361697</v>
      </c>
      <c r="WI85" s="34">
        <v>0.64663411778383706</v>
      </c>
      <c r="WJ85" s="34">
        <v>0.64512100372649006</v>
      </c>
      <c r="WK85" s="34">
        <v>0.64386948764025409</v>
      </c>
      <c r="WL85" s="34">
        <v>0.64278267241789</v>
      </c>
      <c r="WM85" s="34">
        <v>0.64184685069786396</v>
      </c>
      <c r="WN85" s="34">
        <v>0.64113012904009492</v>
      </c>
      <c r="WO85" s="34">
        <v>0.64053811011847306</v>
      </c>
      <c r="WP85" s="34">
        <v>0.640002390027678</v>
      </c>
      <c r="WQ85" s="34">
        <v>0.63944750256910099</v>
      </c>
      <c r="WR85" s="34">
        <v>0.63882339631124596</v>
      </c>
      <c r="WS85" s="34">
        <v>0.63814844301560003</v>
      </c>
      <c r="WT85" s="34">
        <v>0.63740229512829505</v>
      </c>
      <c r="WU85" s="34">
        <v>0.63655768880376007</v>
      </c>
      <c r="WV85" s="34">
        <v>0.63561661288732407</v>
      </c>
      <c r="WW85" s="34">
        <v>0.63458999166076602</v>
      </c>
      <c r="WX85" s="34">
        <v>0.63350783683184408</v>
      </c>
      <c r="WY85" s="34">
        <v>0.63231476859742297</v>
      </c>
      <c r="WZ85" s="34">
        <v>0.63094874675302792</v>
      </c>
      <c r="XA85" s="34">
        <v>0.62948516980911995</v>
      </c>
      <c r="XB85" s="34">
        <v>0.62793456289677396</v>
      </c>
      <c r="XC85" s="34">
        <v>0.62624637297624197</v>
      </c>
      <c r="XD85" s="34">
        <v>0.62449152372775796</v>
      </c>
      <c r="XE85" s="34">
        <v>0.622722506161006</v>
      </c>
      <c r="XF85" s="34">
        <v>0.62093086068673797</v>
      </c>
      <c r="XG85" s="34">
        <v>0.61910695895050605</v>
      </c>
      <c r="XH85" t="s">
        <v>843</v>
      </c>
      <c r="XI85" t="s">
        <v>1300</v>
      </c>
      <c r="XJ85" s="34">
        <v>0.49963171985885602</v>
      </c>
      <c r="XK85" s="34">
        <v>0.50234013891153895</v>
      </c>
      <c r="XL85" s="34">
        <v>0.50683769172309001</v>
      </c>
      <c r="XM85" s="34">
        <v>0.51325728346430699</v>
      </c>
      <c r="XN85" s="34">
        <v>0.51896909294662796</v>
      </c>
      <c r="XO85" s="34">
        <v>0.51870710222577598</v>
      </c>
      <c r="XP85" s="34">
        <v>0.51593490210212001</v>
      </c>
      <c r="XQ85" s="34">
        <v>0.51336210247704495</v>
      </c>
      <c r="XR85" s="34">
        <v>0.51536822900153301</v>
      </c>
      <c r="XS85" s="34">
        <v>0.51754716773112397</v>
      </c>
      <c r="XT85" s="34">
        <v>0.51873145288647993</v>
      </c>
      <c r="XU85" s="34">
        <v>0.52103321205772601</v>
      </c>
      <c r="XV85" s="34">
        <v>0.52264268295232497</v>
      </c>
      <c r="XW85" s="34">
        <v>0.52372490684441397</v>
      </c>
      <c r="XX85" s="34">
        <v>0.52288858632284496</v>
      </c>
      <c r="XY85" s="34">
        <v>0.52125984204818798</v>
      </c>
      <c r="XZ85" s="34">
        <v>0.521011354899099</v>
      </c>
      <c r="YA85" s="34">
        <v>0.52216366940413605</v>
      </c>
      <c r="YB85" s="34">
        <v>0.52571295224945802</v>
      </c>
      <c r="YC85" s="34">
        <v>0.53032338349694097</v>
      </c>
      <c r="YD85" s="34">
        <v>0.53573712522512107</v>
      </c>
      <c r="YE85" s="34">
        <v>0.54173245289356298</v>
      </c>
      <c r="YF85" s="34">
        <v>0.54720854042643197</v>
      </c>
      <c r="YG85" s="34">
        <v>0.552086524545924</v>
      </c>
      <c r="YH85" s="34">
        <v>0.55683187866463901</v>
      </c>
      <c r="YI85" s="34">
        <v>0.56136837711663801</v>
      </c>
      <c r="YJ85" s="34">
        <v>0.56554401034124702</v>
      </c>
      <c r="YK85" s="34">
        <v>0.56929796730120297</v>
      </c>
      <c r="YL85" s="34">
        <v>0.57248723316535799</v>
      </c>
      <c r="YM85" s="34">
        <v>0.57525197225564595</v>
      </c>
      <c r="YN85" s="34">
        <v>0.57751605663271599</v>
      </c>
      <c r="YO85" s="34">
        <v>0.57926630605878504</v>
      </c>
      <c r="YP85" s="34">
        <v>0.58071985100537293</v>
      </c>
      <c r="YQ85" s="34">
        <v>0.58197615059410901</v>
      </c>
      <c r="YR85" s="34">
        <v>0.58322385708198798</v>
      </c>
      <c r="YS85" s="34">
        <v>0.58451108975196198</v>
      </c>
      <c r="YT85" s="34">
        <v>0.58590361149554293</v>
      </c>
      <c r="YU85" s="34">
        <v>0.58746810413234496</v>
      </c>
      <c r="YV85" s="34">
        <v>0.58916938597975799</v>
      </c>
      <c r="YW85" s="34">
        <v>0.59101555585010102</v>
      </c>
      <c r="YX85" s="34">
        <v>0.59302002928763697</v>
      </c>
      <c r="YY85" s="34">
        <v>0.59516481364768403</v>
      </c>
      <c r="YZ85" s="34">
        <v>0.597458982614537</v>
      </c>
      <c r="ZA85" s="34">
        <v>0.59992012099668302</v>
      </c>
      <c r="ZB85" s="34">
        <v>0.60246829100815902</v>
      </c>
      <c r="ZC85" s="34">
        <v>0.60513347172042897</v>
      </c>
      <c r="ZD85" s="34">
        <v>0.60792095709136906</v>
      </c>
      <c r="ZE85" s="34">
        <v>0.61079524545280495</v>
      </c>
      <c r="ZF85" s="34">
        <v>0.61370323860865705</v>
      </c>
      <c r="ZG85" s="34">
        <v>0.61651741405114602</v>
      </c>
      <c r="ZH85" s="34">
        <v>0.61922333942150798</v>
      </c>
      <c r="ZI85" s="34">
        <v>0.62177439355243203</v>
      </c>
      <c r="ZJ85" s="34">
        <v>0.62404600593121595</v>
      </c>
      <c r="ZK85" s="34">
        <v>0.626084380300576</v>
      </c>
      <c r="ZL85" s="34">
        <v>0.62771129073765197</v>
      </c>
      <c r="ZM85" s="34">
        <v>0.62885743795779803</v>
      </c>
      <c r="ZN85" s="34">
        <v>0.62918665424977593</v>
      </c>
      <c r="ZO85" s="34">
        <v>0.62885904078793198</v>
      </c>
      <c r="ZP85" s="34">
        <v>0.62853827293639697</v>
      </c>
      <c r="ZQ85" s="34">
        <v>0.62820388951391903</v>
      </c>
      <c r="ZR85" s="34">
        <v>0.62766090044038003</v>
      </c>
      <c r="ZS85" s="34">
        <v>0.62686735946447103</v>
      </c>
      <c r="ZT85" s="34">
        <v>0.62562800881263603</v>
      </c>
      <c r="ZU85" s="34">
        <v>0.62387437663519496</v>
      </c>
      <c r="ZV85" s="34">
        <v>0.62171564201247798</v>
      </c>
      <c r="ZW85" s="34">
        <v>0.61926973555869202</v>
      </c>
      <c r="ZX85" s="34">
        <v>0.61679502863660196</v>
      </c>
      <c r="ZY85" s="34">
        <v>0.61440379347168506</v>
      </c>
      <c r="ZZ85" s="34">
        <v>0.61212305924113108</v>
      </c>
      <c r="AAA85" s="34">
        <v>0.60981020710137701</v>
      </c>
      <c r="AAB85" s="34">
        <v>0.60756620524070104</v>
      </c>
      <c r="AAC85" s="34">
        <v>0.60544524744580797</v>
      </c>
      <c r="AAD85" s="34">
        <v>0.60347647813723904</v>
      </c>
      <c r="AAE85" s="34">
        <v>0.60172394178483501</v>
      </c>
      <c r="AAF85" s="34">
        <v>0.60011721135054108</v>
      </c>
      <c r="AAG85" s="34">
        <v>0.59872594805074297</v>
      </c>
      <c r="AAH85" s="34">
        <v>0.59753212718837501</v>
      </c>
      <c r="AAI85" s="34">
        <v>0.59649503269016402</v>
      </c>
      <c r="AAJ85" s="34">
        <v>0.59563297344726895</v>
      </c>
      <c r="AAK85" s="34">
        <v>0.59478806772853998</v>
      </c>
      <c r="AAL85" s="34">
        <v>0.59388344277660299</v>
      </c>
      <c r="AAM85" s="34">
        <v>0.59295474368579204</v>
      </c>
      <c r="AAN85" s="34">
        <v>0.59196684784097497</v>
      </c>
      <c r="AAO85" s="34">
        <v>0.59090703218683904</v>
      </c>
      <c r="AAP85" s="34">
        <v>0.58976712244968899</v>
      </c>
      <c r="AAQ85" s="34">
        <v>0.58851367503989305</v>
      </c>
      <c r="AAR85" s="34">
        <v>0.58718694197798305</v>
      </c>
      <c r="AAS85" s="34">
        <v>0.58575620796242001</v>
      </c>
      <c r="AAT85" s="34">
        <v>0.58416552841692804</v>
      </c>
      <c r="AAU85" s="34">
        <v>0.58247880011499198</v>
      </c>
      <c r="AAV85" s="34">
        <v>0.58072267567451807</v>
      </c>
      <c r="AAW85" s="34">
        <v>0.57891964613743396</v>
      </c>
      <c r="AAX85" s="34">
        <v>0.57706584168192698</v>
      </c>
      <c r="AAY85" s="34">
        <v>0.57512661402209997</v>
      </c>
      <c r="AAZ85" s="34">
        <v>0.57315965631529098</v>
      </c>
      <c r="ABA85" s="34">
        <v>0.57117065140670098</v>
      </c>
      <c r="ABB85" s="34">
        <v>0.56912775748823996</v>
      </c>
      <c r="ABC85" s="34">
        <v>0.56710167248367904</v>
      </c>
      <c r="ABD85" s="34">
        <v>0.565116437020725</v>
      </c>
      <c r="ABE85" s="34">
        <v>0.56313841271017206</v>
      </c>
      <c r="ABF85" s="34">
        <v>0.56118463336740199</v>
      </c>
      <c r="ABG85" t="s">
        <v>843</v>
      </c>
      <c r="ABH85" t="s">
        <v>843</v>
      </c>
      <c r="ABI85" t="s">
        <v>1300</v>
      </c>
      <c r="ABJ85" s="34">
        <v>0.41303709610116202</v>
      </c>
      <c r="ABK85" s="34">
        <v>0.41468033265818499</v>
      </c>
      <c r="ABL85" s="34">
        <v>0.41837518999585499</v>
      </c>
      <c r="ABM85" s="34">
        <v>0.42437063070814501</v>
      </c>
      <c r="ABN85" s="34">
        <v>0.43021280684525698</v>
      </c>
      <c r="ABO85" s="34">
        <v>0.43073708952683398</v>
      </c>
      <c r="ABP85" s="34">
        <v>0.42887069966143498</v>
      </c>
      <c r="ABQ85" s="34">
        <v>0.42682177284793199</v>
      </c>
      <c r="ABR85" s="34">
        <v>0.42875507480756198</v>
      </c>
      <c r="ABS85" s="34">
        <v>0.43050185350440701</v>
      </c>
      <c r="ABT85" s="34">
        <v>0.43073636945008303</v>
      </c>
      <c r="ABU85" s="34">
        <v>0.43068350807620703</v>
      </c>
      <c r="ABV85" s="34">
        <v>0.42946557150042602</v>
      </c>
      <c r="ABW85" s="34">
        <v>0.42862172203519799</v>
      </c>
      <c r="ABX85" s="34">
        <v>0.42684459556030296</v>
      </c>
      <c r="ABY85" s="34">
        <v>0.42492708096931603</v>
      </c>
      <c r="ABZ85" s="34">
        <v>0.42550272450719295</v>
      </c>
      <c r="ACA85" s="34">
        <v>0.42764414252503696</v>
      </c>
      <c r="ACB85" s="34">
        <v>0.43091919325460898</v>
      </c>
      <c r="ACC85" s="34">
        <v>0.43426823001367898</v>
      </c>
      <c r="ACD85" s="34">
        <v>0.43787283442467495</v>
      </c>
      <c r="ACE85" s="34">
        <v>0.442206362324573</v>
      </c>
      <c r="ACF85" s="34">
        <v>0.44685204238888798</v>
      </c>
      <c r="ACG85" s="34">
        <v>0.45195239192067299</v>
      </c>
      <c r="ACH85" s="34">
        <v>0.45765464910944603</v>
      </c>
      <c r="ACI85" s="34">
        <v>0.46380060105981796</v>
      </c>
      <c r="ACJ85" s="34">
        <v>0.46985594102017897</v>
      </c>
      <c r="ACK85" s="34">
        <v>0.47553542287133899</v>
      </c>
      <c r="ACL85" s="34">
        <v>0.48072064453323898</v>
      </c>
      <c r="ACM85" s="34">
        <v>0.48581198347279603</v>
      </c>
      <c r="ACN85" s="34">
        <v>0.49074609631306498</v>
      </c>
      <c r="ACO85" s="34">
        <v>0.49533018516928501</v>
      </c>
      <c r="ACP85" s="34">
        <v>0.49956473618678798</v>
      </c>
      <c r="ACQ85" s="34">
        <v>0.50334783675232697</v>
      </c>
      <c r="ACR85" s="34">
        <v>0.50677394438556</v>
      </c>
      <c r="ACS85" s="34">
        <v>0.50976615197813802</v>
      </c>
      <c r="ACT85" s="34">
        <v>0.51233495982527399</v>
      </c>
      <c r="ACU85" s="34">
        <v>0.51468299800586204</v>
      </c>
      <c r="ACV85" s="34">
        <v>0.51688548376019294</v>
      </c>
      <c r="ACW85" s="34">
        <v>0.51909133347704806</v>
      </c>
      <c r="ACX85" s="34">
        <v>0.52137028509037298</v>
      </c>
      <c r="ACY85" s="34">
        <v>0.523781642568241</v>
      </c>
      <c r="ACZ85" s="34">
        <v>0.52634766032956892</v>
      </c>
      <c r="ADA85" s="34">
        <v>0.52905130994062899</v>
      </c>
      <c r="ADB85" s="34">
        <v>0.53187874009399005</v>
      </c>
      <c r="ADC85" s="34">
        <v>0.53483766773205099</v>
      </c>
      <c r="ADD85" s="34">
        <v>0.53790862921866101</v>
      </c>
      <c r="ADE85" s="34">
        <v>0.541130650342173</v>
      </c>
      <c r="ADF85" s="34">
        <v>0.54452519646438602</v>
      </c>
      <c r="ADG85" s="34">
        <v>0.54798142177250597</v>
      </c>
      <c r="ADH85" s="34">
        <v>0.55148917148346699</v>
      </c>
      <c r="ADI85" s="34">
        <v>0.55503034358335201</v>
      </c>
      <c r="ADJ85" s="34">
        <v>0.55856056056268699</v>
      </c>
      <c r="ADK85" s="34">
        <v>0.56205473955710705</v>
      </c>
      <c r="ADL85" s="34">
        <v>0.56544631469601903</v>
      </c>
      <c r="ADM85" s="34">
        <v>0.56870578024837104</v>
      </c>
      <c r="ADN85" s="34">
        <v>0.57181266784278495</v>
      </c>
      <c r="ADO85" s="34">
        <v>0.57464038584447297</v>
      </c>
      <c r="ADP85" s="34">
        <v>0.57723140497752901</v>
      </c>
      <c r="ADQ85" s="34">
        <v>0.57945462533264602</v>
      </c>
      <c r="ADR85" s="34">
        <v>0.58124685421775801</v>
      </c>
      <c r="ADS85" s="34">
        <v>0.58231920593611397</v>
      </c>
      <c r="ADT85" s="34">
        <v>0.58281103468098994</v>
      </c>
      <c r="ADU85" s="34">
        <v>0.58326100224018607</v>
      </c>
      <c r="ADV85" s="34">
        <v>0.58367331392108801</v>
      </c>
      <c r="ADW85" s="34">
        <v>0.58393185999130703</v>
      </c>
      <c r="ADX85" s="34">
        <v>0.58395443663067503</v>
      </c>
      <c r="ADY85" s="34">
        <v>0.58357705413127803</v>
      </c>
      <c r="ADZ85" s="34">
        <v>0.582775334970702</v>
      </c>
      <c r="AEA85" s="34">
        <v>0.58162110223996</v>
      </c>
      <c r="AEB85" s="34">
        <v>0.58020790084209894</v>
      </c>
      <c r="AEC85" s="34">
        <v>0.578760472253952</v>
      </c>
      <c r="AED85" s="34">
        <v>0.57737812840874303</v>
      </c>
      <c r="AEE85" s="34">
        <v>0.57611349023213598</v>
      </c>
      <c r="AEF85" s="34">
        <v>0.57481477984919305</v>
      </c>
      <c r="AEG85" s="34">
        <v>0.573545995514532</v>
      </c>
      <c r="AEH85" s="34">
        <v>0.57238751585059899</v>
      </c>
      <c r="AEI85" s="34">
        <v>0.57138177152256597</v>
      </c>
      <c r="AEJ85" s="34">
        <v>0.57056823961495606</v>
      </c>
      <c r="AEK85" s="34">
        <v>0.56988430061667894</v>
      </c>
      <c r="AEL85" s="34">
        <v>0.56940580649744799</v>
      </c>
      <c r="AEM85" s="34">
        <v>0.56913411881831899</v>
      </c>
      <c r="AEN85" s="34">
        <v>0.56899888756105199</v>
      </c>
      <c r="AEO85" s="34">
        <v>0.568989959350375</v>
      </c>
      <c r="AEP85" s="34">
        <v>0.56898425278420495</v>
      </c>
      <c r="AEQ85" s="34">
        <v>0.56891120079411406</v>
      </c>
      <c r="AER85" s="34">
        <v>0.56877413787359099</v>
      </c>
      <c r="AES85" s="34">
        <v>0.56854965915107103</v>
      </c>
      <c r="AET85" s="34">
        <v>0.56825412872576397</v>
      </c>
      <c r="AEU85" s="34">
        <v>0.56785548280106701</v>
      </c>
      <c r="AEV85" s="34">
        <v>0.56731625593267698</v>
      </c>
      <c r="AEW85" s="34">
        <v>0.56670969634456403</v>
      </c>
      <c r="AEX85" s="34">
        <v>0.56600518766136998</v>
      </c>
      <c r="AEY85" s="34">
        <v>0.56511337129632799</v>
      </c>
      <c r="AEZ85" s="34">
        <v>0.56411137701639003</v>
      </c>
      <c r="AFA85" s="34">
        <v>0.56302637901147101</v>
      </c>
      <c r="AFB85" s="34">
        <v>0.56184464553686198</v>
      </c>
      <c r="AFC85" s="34">
        <v>0.56058072270079595</v>
      </c>
      <c r="AFD85" s="34">
        <v>0.55923987027487798</v>
      </c>
      <c r="AFE85" s="34">
        <v>0.55786241101329803</v>
      </c>
      <c r="AFF85" s="34">
        <v>0.55644462123137606</v>
      </c>
      <c r="AFG85" t="s">
        <v>843</v>
      </c>
      <c r="AFH85" t="s">
        <v>843</v>
      </c>
      <c r="AFI85" s="34">
        <v>0.79888999999999999</v>
      </c>
      <c r="AFJ85" s="34">
        <v>0.79479</v>
      </c>
      <c r="AFK85" s="34">
        <v>0.79075000000000006</v>
      </c>
      <c r="AFL85" s="34">
        <v>0.79168000000000005</v>
      </c>
      <c r="AFM85" s="34">
        <v>0.79244000000000003</v>
      </c>
      <c r="AFN85" s="34">
        <v>0.79466999999999999</v>
      </c>
      <c r="AFO85" s="34">
        <v>0.79575000000000007</v>
      </c>
      <c r="AFP85" s="34">
        <v>0.79700000000000004</v>
      </c>
      <c r="AFQ85" s="34">
        <v>0.79882999999999993</v>
      </c>
      <c r="AFR85" s="34">
        <v>0.80063000000000006</v>
      </c>
      <c r="AFS85" s="34">
        <v>0.80343999999999993</v>
      </c>
      <c r="AFT85" s="34">
        <v>0.80244000000000004</v>
      </c>
      <c r="AFU85" s="34">
        <v>0.80578000000000005</v>
      </c>
      <c r="AFV85" s="34">
        <v>0.80393000000000003</v>
      </c>
      <c r="AFW85" s="34">
        <v>0.80406000000000011</v>
      </c>
      <c r="AFX85" s="34">
        <v>0.80209000000000008</v>
      </c>
      <c r="AFY85" s="34">
        <v>0.80040999999999995</v>
      </c>
      <c r="AFZ85" s="34">
        <v>0.79061000000000003</v>
      </c>
      <c r="AGA85" s="34">
        <v>0.78962999999999994</v>
      </c>
      <c r="AGB85" t="s">
        <v>843</v>
      </c>
      <c r="AGC85" t="s">
        <v>843</v>
      </c>
      <c r="AGD85" t="s">
        <v>843</v>
      </c>
      <c r="AGE85" t="s">
        <v>843</v>
      </c>
      <c r="AGF85" s="34">
        <v>-1.2403180589899421E-3</v>
      </c>
      <c r="AGG85" t="s">
        <v>843</v>
      </c>
      <c r="AGH85" t="s">
        <v>843</v>
      </c>
      <c r="AGI85" t="s">
        <v>843</v>
      </c>
      <c r="AGJ85" t="s">
        <v>843</v>
      </c>
      <c r="AGK85" t="s">
        <v>843</v>
      </c>
      <c r="AGL85" t="s">
        <v>843</v>
      </c>
      <c r="AGM85" t="s">
        <v>843</v>
      </c>
      <c r="AGN85" t="s">
        <v>843</v>
      </c>
      <c r="AGO85" s="34"/>
      <c r="AGP85" s="34"/>
      <c r="AGQ85" t="s">
        <v>1460</v>
      </c>
      <c r="AGR85" t="s">
        <v>843</v>
      </c>
      <c r="AGS85" s="34"/>
      <c r="AGT85" s="34"/>
      <c r="AGU85" t="s">
        <v>1460</v>
      </c>
      <c r="AGV85" t="s">
        <v>843</v>
      </c>
      <c r="AGW85" s="34"/>
      <c r="AGX85" s="34"/>
      <c r="AGY85" t="s">
        <v>1460</v>
      </c>
      <c r="AGZ85" t="s">
        <v>843</v>
      </c>
      <c r="AHA85" s="34"/>
      <c r="AHB85" s="34"/>
      <c r="AHC85" t="s">
        <v>1460</v>
      </c>
      <c r="AHD85" t="s">
        <v>843</v>
      </c>
      <c r="AHE85" s="34">
        <v>0.69</v>
      </c>
      <c r="AHF85" s="34">
        <v>1993</v>
      </c>
      <c r="AHG85" t="s">
        <v>832</v>
      </c>
      <c r="AHH85" t="s">
        <v>843</v>
      </c>
      <c r="AHI85" t="s">
        <v>830</v>
      </c>
      <c r="AHJ85" s="34">
        <v>1.991802453994751E-2</v>
      </c>
      <c r="AHK85" s="34">
        <v>1.8567496910691261E-2</v>
      </c>
      <c r="AHL85" s="34">
        <v>4.3545570224523544E-3</v>
      </c>
      <c r="AHM85" s="34">
        <v>2.7499981224536896E-3</v>
      </c>
      <c r="AHN85" s="34">
        <v>1.9038072787225246E-3</v>
      </c>
      <c r="AHO85" t="s">
        <v>843</v>
      </c>
      <c r="AHP85" s="34"/>
      <c r="AHQ85" s="34"/>
      <c r="AHR85" s="34"/>
      <c r="AHS85" s="34"/>
      <c r="AHT85" s="34"/>
      <c r="AHU85" t="s">
        <v>843</v>
      </c>
      <c r="AHV85" s="34">
        <v>0.1894136518239975</v>
      </c>
      <c r="AHW85" s="34">
        <v>0.13383312523365021</v>
      </c>
      <c r="AHX85" s="34">
        <v>0.12505859136581421</v>
      </c>
      <c r="AHY85" s="34">
        <v>0.19661775231361389</v>
      </c>
      <c r="AHZ85" s="34">
        <v>0.20441293716430664</v>
      </c>
      <c r="AIA85" t="s">
        <v>465</v>
      </c>
      <c r="AIB85" t="s">
        <v>843</v>
      </c>
      <c r="AIC85" s="34">
        <v>0.15502859652042389</v>
      </c>
      <c r="AID85" s="34">
        <v>0.11762934178113937</v>
      </c>
      <c r="AIE85" s="34">
        <v>9.231172502040863E-2</v>
      </c>
      <c r="AIF85" s="34">
        <v>6.565510481595993E-2</v>
      </c>
      <c r="AIG85" s="34">
        <v>4.0333397686481476E-2</v>
      </c>
      <c r="AIH85" t="s">
        <v>924</v>
      </c>
      <c r="AII85" t="s">
        <v>843</v>
      </c>
      <c r="AIJ85" s="34">
        <v>0.13680200278759003</v>
      </c>
      <c r="AIK85" s="34">
        <v>0.1217566654086113</v>
      </c>
      <c r="AIL85" s="34">
        <v>9.3283005058765411E-2</v>
      </c>
      <c r="AIM85" s="34">
        <v>6.7600004374980927E-2</v>
      </c>
      <c r="AIN85" s="34">
        <v>5.0060000270605087E-2</v>
      </c>
      <c r="AIO85" t="s">
        <v>1607</v>
      </c>
      <c r="AIP85" s="34">
        <v>7.2226665914058685E-2</v>
      </c>
      <c r="AIQ85" t="s">
        <v>843</v>
      </c>
      <c r="AIR85" s="34">
        <v>7.3630000000000001E-2</v>
      </c>
      <c r="AIS85" s="34">
        <v>7.3130000000000001E-2</v>
      </c>
      <c r="AIT85" s="34">
        <v>7.1650000000000005E-2</v>
      </c>
      <c r="AIU85" s="34">
        <v>7.1650000000000005E-2</v>
      </c>
      <c r="AIV85" s="34">
        <v>7.1650000000000005E-2</v>
      </c>
      <c r="AIW85" s="34">
        <v>7.1650000000000005E-2</v>
      </c>
      <c r="AIX85" t="s">
        <v>843</v>
      </c>
      <c r="AIY85" s="34">
        <v>2.8500000000000001E-2</v>
      </c>
      <c r="AIZ85" s="34">
        <v>2.86E-2</v>
      </c>
      <c r="AJA85" s="34">
        <v>2.8889999999999999E-2</v>
      </c>
      <c r="AJB85" s="34">
        <v>2.903E-2</v>
      </c>
      <c r="AJC85" s="34">
        <v>2.9360000000000001E-2</v>
      </c>
      <c r="AJD85" s="34">
        <v>2.9249999999999998E-2</v>
      </c>
      <c r="AJE85" t="s">
        <v>843</v>
      </c>
      <c r="AJF85" s="34">
        <v>2.8654469177126884E-2</v>
      </c>
      <c r="AJG85" s="34">
        <v>5.5241391062736511E-2</v>
      </c>
      <c r="AJH85" s="34">
        <v>4.036412388086319E-2</v>
      </c>
      <c r="AJI85" s="34">
        <v>-2.1192781627178192E-2</v>
      </c>
      <c r="AJJ85" s="34">
        <v>3.6842305213212967E-2</v>
      </c>
      <c r="AJK85" t="s">
        <v>830</v>
      </c>
      <c r="AJL85" t="s">
        <v>843</v>
      </c>
      <c r="AJM85" t="s">
        <v>843</v>
      </c>
      <c r="AJN85" s="34">
        <v>6.3739758916199207E-3</v>
      </c>
      <c r="AJO85" s="34">
        <v>1.0005070827901363E-2</v>
      </c>
      <c r="AJP85" s="34"/>
      <c r="AJQ85" s="34"/>
      <c r="AJR85" s="34"/>
      <c r="AJS85" t="s">
        <v>832</v>
      </c>
      <c r="AJT85" t="s">
        <v>843</v>
      </c>
      <c r="AJU85" t="s">
        <v>843</v>
      </c>
      <c r="AJV85" t="s">
        <v>843</v>
      </c>
      <c r="AJW85" s="34">
        <v>6.3233594410121441E-3</v>
      </c>
      <c r="AJX85" s="34">
        <v>3.848276287317276E-2</v>
      </c>
      <c r="AJY85" s="34">
        <v>2.8950972482562065E-2</v>
      </c>
      <c r="AJZ85" s="34">
        <v>-3.2103393226861954E-2</v>
      </c>
      <c r="AKA85" s="34">
        <v>2.4084838107228279E-2</v>
      </c>
      <c r="AKB85" t="s">
        <v>830</v>
      </c>
      <c r="AKC85" t="s">
        <v>843</v>
      </c>
      <c r="AKD85" t="s">
        <v>843</v>
      </c>
      <c r="AKE85" t="s">
        <v>843</v>
      </c>
      <c r="AKF85" s="34"/>
      <c r="AKG85" s="34"/>
      <c r="AKH85" s="34"/>
      <c r="AKI85" s="34"/>
      <c r="AKJ85" s="34"/>
      <c r="AKK85" t="s">
        <v>1460</v>
      </c>
      <c r="AKL85" t="s">
        <v>843</v>
      </c>
      <c r="AKM85" s="34"/>
      <c r="AKN85" t="s">
        <v>1460</v>
      </c>
      <c r="AKO85" t="s">
        <v>843</v>
      </c>
      <c r="AKP85" s="34">
        <v>665.28955078125</v>
      </c>
      <c r="AKQ85" t="s">
        <v>830</v>
      </c>
      <c r="AKR85" t="s">
        <v>843</v>
      </c>
      <c r="AKS85" s="34"/>
      <c r="AKT85" t="s">
        <v>1460</v>
      </c>
      <c r="AKU85" t="s">
        <v>843</v>
      </c>
      <c r="AKV85" s="34"/>
      <c r="AKW85" t="s">
        <v>1460</v>
      </c>
      <c r="AKX85" t="s">
        <v>843</v>
      </c>
      <c r="AKY85" s="34">
        <v>3.7419620901346207E-2</v>
      </c>
      <c r="AKZ85" s="34">
        <v>6.725628674030304E-2</v>
      </c>
      <c r="ALA85" s="34">
        <v>0.10737573355436325</v>
      </c>
      <c r="ALB85" s="34">
        <v>0.1830744594335556</v>
      </c>
      <c r="ALC85" s="34">
        <v>0.12259383499622345</v>
      </c>
      <c r="ALD85" t="s">
        <v>830</v>
      </c>
      <c r="ALE85" t="s">
        <v>843</v>
      </c>
      <c r="ALF85" t="s">
        <v>843</v>
      </c>
      <c r="ALG85" t="s">
        <v>843</v>
      </c>
      <c r="ALH85" s="34">
        <v>7.1805998682975769E-2</v>
      </c>
      <c r="ALI85" s="34"/>
      <c r="ALJ85" s="34"/>
      <c r="ALK85" s="34"/>
      <c r="ALL85" s="34">
        <v>0.17024315893650055</v>
      </c>
      <c r="ALM85" t="s">
        <v>832</v>
      </c>
    </row>
    <row r="86" spans="1:1001">
      <c r="A86" t="s">
        <v>512</v>
      </c>
      <c r="B86" t="s">
        <v>52</v>
      </c>
      <c r="C86" t="s">
        <v>272</v>
      </c>
      <c r="D86" s="34">
        <v>4.2412348091602325E-2</v>
      </c>
      <c r="E86" t="s">
        <v>432</v>
      </c>
      <c r="F86" s="34">
        <v>4.6244870871305466E-2</v>
      </c>
      <c r="G86" t="s">
        <v>1464</v>
      </c>
      <c r="H86" s="34">
        <v>4.6106778085231781E-2</v>
      </c>
      <c r="I86" t="s">
        <v>1294</v>
      </c>
      <c r="J86" s="34">
        <v>4.4980231672525406E-2</v>
      </c>
      <c r="K86" t="s">
        <v>1521</v>
      </c>
      <c r="L86" s="34">
        <v>6.0493253171443939E-2</v>
      </c>
      <c r="M86" t="s">
        <v>432</v>
      </c>
      <c r="N86" s="34">
        <v>0.6065402626991272</v>
      </c>
      <c r="O86" s="34">
        <v>0.64269983768463135</v>
      </c>
      <c r="P86" t="s">
        <v>432</v>
      </c>
      <c r="Q86" s="34">
        <v>0.6065402626991272</v>
      </c>
      <c r="R86" t="s">
        <v>432</v>
      </c>
      <c r="S86" s="34">
        <v>0.60009676218032837</v>
      </c>
      <c r="T86" t="s">
        <v>432</v>
      </c>
      <c r="U86" s="34">
        <v>0.58393400907516479</v>
      </c>
      <c r="V86" t="s">
        <v>432</v>
      </c>
      <c r="W86" t="s">
        <v>843</v>
      </c>
      <c r="X86" t="s">
        <v>1464</v>
      </c>
      <c r="Y86" s="34">
        <v>0.5911102294921875</v>
      </c>
      <c r="Z86" s="34">
        <v>0.62325805425643921</v>
      </c>
      <c r="AA86" t="s">
        <v>1464</v>
      </c>
      <c r="AB86" s="34">
        <v>0.5911102294921875</v>
      </c>
      <c r="AC86" t="s">
        <v>1464</v>
      </c>
      <c r="AD86" s="34">
        <v>0.59940987825393677</v>
      </c>
      <c r="AE86" t="s">
        <v>1464</v>
      </c>
      <c r="AF86" s="34">
        <v>0.57967090606689453</v>
      </c>
      <c r="AG86" t="s">
        <v>1464</v>
      </c>
      <c r="AH86" t="s">
        <v>843</v>
      </c>
      <c r="AI86" t="s">
        <v>1294</v>
      </c>
      <c r="AJ86" s="34">
        <v>0.60225147008895874</v>
      </c>
      <c r="AK86" s="34">
        <v>0.62629169225692749</v>
      </c>
      <c r="AL86" t="s">
        <v>1294</v>
      </c>
      <c r="AM86" s="34">
        <v>0.60225147008895874</v>
      </c>
      <c r="AN86" t="s">
        <v>1294</v>
      </c>
      <c r="AO86" s="34">
        <v>0.59716314077377319</v>
      </c>
      <c r="AP86" t="s">
        <v>1294</v>
      </c>
      <c r="AQ86" s="34">
        <v>0.5943293571472168</v>
      </c>
      <c r="AR86" t="s">
        <v>1294</v>
      </c>
      <c r="AS86" t="s">
        <v>843</v>
      </c>
      <c r="AT86" t="s">
        <v>1521</v>
      </c>
      <c r="AU86" s="34">
        <v>0.58835297822952271</v>
      </c>
      <c r="AV86" s="34">
        <v>0.61347424983978271</v>
      </c>
      <c r="AW86" t="s">
        <v>1521</v>
      </c>
      <c r="AX86" s="34">
        <v>0.58835297822952271</v>
      </c>
      <c r="AY86" t="s">
        <v>1521</v>
      </c>
      <c r="AZ86" s="34">
        <v>0.57873493432998657</v>
      </c>
      <c r="BA86" t="s">
        <v>1521</v>
      </c>
      <c r="BB86" s="34">
        <v>0.57432347536087036</v>
      </c>
      <c r="BC86" t="s">
        <v>1521</v>
      </c>
      <c r="BD86" t="s">
        <v>843</v>
      </c>
      <c r="BE86" s="34">
        <v>0.53585937386139504</v>
      </c>
      <c r="BF86" t="s">
        <v>1594</v>
      </c>
      <c r="BG86" t="s">
        <v>843</v>
      </c>
      <c r="BH86" t="s">
        <v>432</v>
      </c>
      <c r="BI86" s="34">
        <v>3.0595378875732422</v>
      </c>
      <c r="BJ86" t="s">
        <v>819</v>
      </c>
      <c r="BK86" s="34">
        <v>4.6240749359130859</v>
      </c>
      <c r="BL86" t="s">
        <v>1294</v>
      </c>
      <c r="BM86" s="34">
        <v>4.9057989120483398</v>
      </c>
      <c r="BN86" t="s">
        <v>1521</v>
      </c>
      <c r="BO86" s="34">
        <v>4.9014616012573242</v>
      </c>
      <c r="BP86" t="s">
        <v>843</v>
      </c>
      <c r="BQ86" s="34">
        <v>2.5248823165893555</v>
      </c>
      <c r="BR86" t="s">
        <v>830</v>
      </c>
      <c r="BS86" s="34">
        <v>2.8</v>
      </c>
      <c r="BT86" t="s">
        <v>843</v>
      </c>
      <c r="BU86" s="34">
        <v>3.3382582664489746</v>
      </c>
      <c r="BV86" t="s">
        <v>1563</v>
      </c>
      <c r="BW86" t="s">
        <v>843</v>
      </c>
      <c r="BX86" s="34">
        <v>2.3737776279449463</v>
      </c>
      <c r="BY86" t="s">
        <v>924</v>
      </c>
      <c r="BZ86" t="s">
        <v>843</v>
      </c>
      <c r="CA86" t="s">
        <v>432</v>
      </c>
      <c r="CB86" s="34">
        <v>8.7326718494296074E-3</v>
      </c>
      <c r="CC86" s="34">
        <v>6.3156965188682079E-3</v>
      </c>
      <c r="CD86" s="34">
        <v>2.553027356043458E-3</v>
      </c>
      <c r="CE86" s="34">
        <v>2.6240902952849865E-3</v>
      </c>
      <c r="CF86" s="34">
        <v>2.624087268486619E-3</v>
      </c>
      <c r="CG86" t="s">
        <v>843</v>
      </c>
      <c r="CH86" t="s">
        <v>819</v>
      </c>
      <c r="CI86" s="34">
        <v>8.7370947003364563E-3</v>
      </c>
      <c r="CJ86" s="34">
        <v>6.0194586403667927E-3</v>
      </c>
      <c r="CK86" s="34">
        <v>5.5196098983287811E-3</v>
      </c>
      <c r="CL86" s="34">
        <v>5.6933793239295483E-3</v>
      </c>
      <c r="CM86" s="34">
        <v>5.7845008559525013E-3</v>
      </c>
      <c r="CN86" t="s">
        <v>843</v>
      </c>
      <c r="CO86" t="s">
        <v>1294</v>
      </c>
      <c r="CP86" s="34">
        <v>7.1050133556127548E-3</v>
      </c>
      <c r="CQ86" s="34">
        <v>5.451651755720377E-3</v>
      </c>
      <c r="CR86" s="34">
        <v>5.7169701904058456E-3</v>
      </c>
      <c r="CS86" s="34">
        <v>5.8233737945556641E-3</v>
      </c>
      <c r="CT86" s="34">
        <v>5.9011541306972504E-3</v>
      </c>
      <c r="CU86" t="s">
        <v>843</v>
      </c>
      <c r="CV86" t="s">
        <v>1521</v>
      </c>
      <c r="CW86" s="34">
        <v>5.9899548068642616E-3</v>
      </c>
      <c r="CX86" s="34">
        <v>5.6468877010047436E-3</v>
      </c>
      <c r="CY86" s="34">
        <v>5.7974113151431084E-3</v>
      </c>
      <c r="CZ86" s="34">
        <v>5.9014428406953812E-3</v>
      </c>
      <c r="DA86" s="34">
        <v>5.9803128242492676E-3</v>
      </c>
      <c r="DB86" t="s">
        <v>843</v>
      </c>
      <c r="DC86" s="34">
        <v>10.251102447509766</v>
      </c>
      <c r="DD86" s="34">
        <v>11.493014335632324</v>
      </c>
      <c r="DE86" s="34">
        <v>12.009129524230957</v>
      </c>
      <c r="DF86" s="34">
        <v>12.402205467224121</v>
      </c>
      <c r="DG86" s="34">
        <v>12.820836067199707</v>
      </c>
      <c r="DH86" t="s">
        <v>1464</v>
      </c>
      <c r="DI86" t="s">
        <v>843</v>
      </c>
      <c r="DJ86" s="34">
        <v>10.989748954772949</v>
      </c>
      <c r="DK86" s="34">
        <v>11.876888275146484</v>
      </c>
      <c r="DL86" s="34">
        <v>12.238727569580078</v>
      </c>
      <c r="DM86" s="34">
        <v>12.65126895904541</v>
      </c>
      <c r="DN86" s="34">
        <v>13.079458236694336</v>
      </c>
      <c r="DO86" t="s">
        <v>1294</v>
      </c>
      <c r="DP86" t="s">
        <v>843</v>
      </c>
      <c r="DQ86" s="34">
        <v>13.254765510559082</v>
      </c>
      <c r="DR86" t="s">
        <v>1521</v>
      </c>
      <c r="DS86" t="s">
        <v>843</v>
      </c>
      <c r="DT86" t="s">
        <v>843</v>
      </c>
      <c r="DU86" s="34">
        <v>13.1</v>
      </c>
      <c r="DV86" t="s">
        <v>1461</v>
      </c>
      <c r="DW86" t="s">
        <v>843</v>
      </c>
      <c r="DX86" t="s">
        <v>843</v>
      </c>
      <c r="DY86" t="s">
        <v>432</v>
      </c>
      <c r="DZ86" s="34">
        <v>3.59702343121171E-3</v>
      </c>
      <c r="EA86" s="34">
        <v>2.2307604551315308E-2</v>
      </c>
      <c r="EB86" s="34">
        <v>8.9153489097952843E-3</v>
      </c>
      <c r="EC86" s="34">
        <v>-1.433692779392004E-2</v>
      </c>
      <c r="ED86" s="34">
        <v>5.2707083523273468E-2</v>
      </c>
      <c r="EE86" t="s">
        <v>843</v>
      </c>
      <c r="EF86" t="s">
        <v>819</v>
      </c>
      <c r="EG86" s="34">
        <v>2.5336721912026405E-2</v>
      </c>
      <c r="EH86" s="34">
        <v>1.770344004034996E-2</v>
      </c>
      <c r="EI86" s="34">
        <v>7.090054452419281E-3</v>
      </c>
      <c r="EJ86" s="34">
        <v>1.5328497625887394E-2</v>
      </c>
      <c r="EK86" s="34">
        <v>1.0394420474767685E-2</v>
      </c>
      <c r="EL86" t="s">
        <v>843</v>
      </c>
      <c r="EM86" t="s">
        <v>1294</v>
      </c>
      <c r="EN86" s="34">
        <v>1.5926657244563103E-2</v>
      </c>
      <c r="EO86" s="34">
        <v>1.0920886881649494E-2</v>
      </c>
      <c r="EP86" s="34">
        <v>-1.857175724580884E-3</v>
      </c>
      <c r="EQ86" s="34">
        <v>6.3209012150764465E-3</v>
      </c>
      <c r="ER86" s="34">
        <v>1.7224190756678581E-2</v>
      </c>
      <c r="ES86" t="s">
        <v>843</v>
      </c>
      <c r="ET86" t="s">
        <v>1521</v>
      </c>
      <c r="EU86" s="34">
        <v>1.8524745479226112E-2</v>
      </c>
      <c r="EV86" s="34">
        <v>1.0607908479869366E-2</v>
      </c>
      <c r="EW86" s="34">
        <v>1.5987616032361984E-2</v>
      </c>
      <c r="EX86" s="34">
        <v>1.8774405121803284E-2</v>
      </c>
      <c r="EY86" s="34">
        <v>2.7625598013401031E-2</v>
      </c>
      <c r="EZ86" t="s">
        <v>843</v>
      </c>
      <c r="FA86" t="s">
        <v>1594</v>
      </c>
      <c r="FB86" s="34">
        <v>8.5426568984985352E-3</v>
      </c>
      <c r="FC86" s="34">
        <v>9.2746951850131154E-4</v>
      </c>
      <c r="FD86" s="34">
        <v>7.7194268815219402E-3</v>
      </c>
      <c r="FE86" s="34">
        <v>1.1845016852021217E-2</v>
      </c>
      <c r="FF86" s="34">
        <v>7.4800997972488403E-3</v>
      </c>
      <c r="FG86" t="s">
        <v>843</v>
      </c>
      <c r="FH86" s="34">
        <v>5.1104170270264149E-3</v>
      </c>
      <c r="FI86" s="34">
        <v>-2.8118421323597431E-3</v>
      </c>
      <c r="FJ86" s="34">
        <v>7.1221357211470604E-3</v>
      </c>
      <c r="FK86" s="34">
        <v>1.4638360589742661E-2</v>
      </c>
      <c r="FL86" s="34">
        <v>5.6565500795841217E-2</v>
      </c>
      <c r="FM86" t="s">
        <v>843</v>
      </c>
      <c r="FN86" t="s">
        <v>843</v>
      </c>
      <c r="FO86" s="34">
        <v>0.78876000000000002</v>
      </c>
      <c r="FP86" t="s">
        <v>1462</v>
      </c>
      <c r="FQ86" t="s">
        <v>843</v>
      </c>
      <c r="FR86" t="s">
        <v>843</v>
      </c>
      <c r="FS86" s="34">
        <v>0.80979000000000001</v>
      </c>
      <c r="FT86" t="s">
        <v>1462</v>
      </c>
      <c r="FU86" t="s">
        <v>843</v>
      </c>
      <c r="FV86" t="s">
        <v>843</v>
      </c>
      <c r="FW86" s="34">
        <v>0.76737</v>
      </c>
      <c r="FX86" t="s">
        <v>1462</v>
      </c>
      <c r="FY86" t="s">
        <v>843</v>
      </c>
      <c r="FZ86" s="34">
        <v>-4.0899299085140228E-2</v>
      </c>
      <c r="GA86" s="34">
        <v>-2.2366322576999664E-2</v>
      </c>
      <c r="GB86" s="34">
        <v>1.1200921609997749E-2</v>
      </c>
      <c r="GC86" s="34">
        <v>1.8226630985736847E-2</v>
      </c>
      <c r="GD86" s="34">
        <v>1.0534541681408882E-2</v>
      </c>
      <c r="GE86" t="s">
        <v>830</v>
      </c>
      <c r="GF86" t="s">
        <v>843</v>
      </c>
      <c r="GG86" s="34">
        <v>-3.9927899837493896E-2</v>
      </c>
      <c r="GH86" s="34">
        <v>-2.2613735869526863E-2</v>
      </c>
      <c r="GI86" s="34">
        <v>1.067253015935421E-2</v>
      </c>
      <c r="GJ86" s="34">
        <v>1.7087869346141815E-2</v>
      </c>
      <c r="GK86" s="34">
        <v>2.3672822862863541E-2</v>
      </c>
      <c r="GL86" t="s">
        <v>832</v>
      </c>
      <c r="GM86" t="s">
        <v>843</v>
      </c>
      <c r="GN86" s="34"/>
      <c r="GO86" t="s">
        <v>1460</v>
      </c>
      <c r="GP86" t="s">
        <v>843</v>
      </c>
      <c r="GQ86" t="s">
        <v>843</v>
      </c>
      <c r="GR86" s="34">
        <v>8.096621185541153E-2</v>
      </c>
      <c r="GS86" s="34">
        <v>8.0719903111457825E-2</v>
      </c>
      <c r="GT86" s="34">
        <v>5.7937152683734894E-2</v>
      </c>
      <c r="GU86" s="34">
        <v>4.20260950922966E-2</v>
      </c>
      <c r="GV86" s="34">
        <v>9.8220206797122955E-2</v>
      </c>
      <c r="GW86" t="s">
        <v>832</v>
      </c>
      <c r="GX86" t="s">
        <v>843</v>
      </c>
      <c r="GY86" t="s">
        <v>843</v>
      </c>
      <c r="GZ86" t="s">
        <v>843</v>
      </c>
      <c r="HA86" t="s">
        <v>843</v>
      </c>
      <c r="HB86" t="s">
        <v>843</v>
      </c>
      <c r="HC86" t="s">
        <v>843</v>
      </c>
      <c r="HD86" t="s">
        <v>843</v>
      </c>
      <c r="HE86" t="s">
        <v>843</v>
      </c>
      <c r="HF86" t="s">
        <v>843</v>
      </c>
      <c r="HG86" t="s">
        <v>843</v>
      </c>
      <c r="HH86" s="34">
        <v>1396877</v>
      </c>
      <c r="HI86" s="34">
        <v>1387995</v>
      </c>
      <c r="HJ86" s="34">
        <v>1379240</v>
      </c>
      <c r="HK86" s="34">
        <v>1370660</v>
      </c>
      <c r="HL86" s="34">
        <v>1362480</v>
      </c>
      <c r="HM86" s="34">
        <v>1354662</v>
      </c>
      <c r="HN86" s="34">
        <v>1346709</v>
      </c>
      <c r="HO86" s="34">
        <v>1340574</v>
      </c>
      <c r="HP86" s="34">
        <v>1337011</v>
      </c>
      <c r="HQ86" s="34">
        <v>1334552</v>
      </c>
      <c r="HR86" s="34">
        <v>1331535</v>
      </c>
      <c r="HS86" s="34">
        <v>1327429</v>
      </c>
      <c r="HT86" s="34">
        <v>1322682</v>
      </c>
      <c r="HU86" s="34">
        <v>1317982</v>
      </c>
      <c r="HV86" s="34">
        <v>1314526</v>
      </c>
      <c r="HW86" s="34">
        <v>1314657</v>
      </c>
      <c r="HX86" s="34">
        <v>1315926</v>
      </c>
      <c r="HY86" s="34">
        <v>1317549</v>
      </c>
      <c r="HZ86" s="34">
        <v>1322148</v>
      </c>
      <c r="IA86" s="34">
        <v>1327039</v>
      </c>
      <c r="IB86" s="34">
        <v>1329444</v>
      </c>
      <c r="IC86" s="34">
        <v>1328701</v>
      </c>
      <c r="ID86" s="34">
        <v>1326062</v>
      </c>
      <c r="IE86" s="34">
        <v>1322765</v>
      </c>
      <c r="IF86" s="34">
        <v>1319041</v>
      </c>
      <c r="IG86" s="34">
        <v>1314900</v>
      </c>
      <c r="IH86" s="34">
        <v>1310378</v>
      </c>
      <c r="II86" s="34">
        <v>1305538</v>
      </c>
      <c r="IJ86" s="34">
        <v>1300424</v>
      </c>
      <c r="IK86" s="34">
        <v>1295047</v>
      </c>
      <c r="IL86" s="34">
        <v>1289441</v>
      </c>
      <c r="IM86" s="34">
        <v>1283666</v>
      </c>
      <c r="IN86" s="34">
        <v>1277795</v>
      </c>
      <c r="IO86" s="34">
        <v>1271864</v>
      </c>
      <c r="IP86" s="34">
        <v>1265905</v>
      </c>
      <c r="IQ86" s="34">
        <v>1259966</v>
      </c>
      <c r="IR86" s="34">
        <v>1254066</v>
      </c>
      <c r="IS86" s="34">
        <v>1248225</v>
      </c>
      <c r="IT86" s="34">
        <v>1242444</v>
      </c>
      <c r="IU86" s="34">
        <v>1236710</v>
      </c>
      <c r="IV86" s="34">
        <v>1230997</v>
      </c>
      <c r="IW86" s="34">
        <v>1225300</v>
      </c>
      <c r="IX86" s="34">
        <v>1219594</v>
      </c>
      <c r="IY86" s="34">
        <v>1213847</v>
      </c>
      <c r="IZ86" s="34">
        <v>1208043</v>
      </c>
      <c r="JA86" s="34">
        <v>1202180</v>
      </c>
      <c r="JB86" s="34">
        <v>1196252</v>
      </c>
      <c r="JC86" s="34">
        <v>1190245</v>
      </c>
      <c r="JD86" s="34">
        <v>1184160</v>
      </c>
      <c r="JE86" s="34">
        <v>1177982</v>
      </c>
      <c r="JF86" s="34">
        <v>1171695</v>
      </c>
      <c r="JG86" s="34">
        <v>1165300</v>
      </c>
      <c r="JH86" s="34">
        <v>1158808</v>
      </c>
      <c r="JI86" s="34">
        <v>1152224</v>
      </c>
      <c r="JJ86" s="34">
        <v>1145530</v>
      </c>
      <c r="JK86" s="34">
        <v>1138706</v>
      </c>
      <c r="JL86" s="34">
        <v>1131774</v>
      </c>
      <c r="JM86" s="34">
        <v>1124727</v>
      </c>
      <c r="JN86" s="34">
        <v>1117555</v>
      </c>
      <c r="JO86" s="34">
        <v>1110300</v>
      </c>
      <c r="JP86" s="34">
        <v>1102954</v>
      </c>
      <c r="JQ86" s="34">
        <v>1095532</v>
      </c>
      <c r="JR86" s="34">
        <v>1088042</v>
      </c>
      <c r="JS86" s="34">
        <v>1080491</v>
      </c>
      <c r="JT86" s="34">
        <v>1072907</v>
      </c>
      <c r="JU86" s="34">
        <v>1065276</v>
      </c>
      <c r="JV86" s="34">
        <v>1057633</v>
      </c>
      <c r="JW86" s="34">
        <v>1050007</v>
      </c>
      <c r="JX86" s="34">
        <v>1042380.0000000001</v>
      </c>
      <c r="JY86" s="34">
        <v>1034755.0000000001</v>
      </c>
      <c r="JZ86" s="34">
        <v>1027176.9999999999</v>
      </c>
      <c r="KA86" s="34">
        <v>1019647</v>
      </c>
      <c r="KB86" s="34">
        <v>1012155</v>
      </c>
      <c r="KC86" s="34">
        <v>1004717</v>
      </c>
      <c r="KD86" s="34">
        <v>997322</v>
      </c>
      <c r="KE86" s="34">
        <v>989986</v>
      </c>
      <c r="KF86" s="34">
        <v>982734</v>
      </c>
      <c r="KG86" s="34">
        <v>975536</v>
      </c>
      <c r="KH86" s="34">
        <v>968407</v>
      </c>
      <c r="KI86" s="34">
        <v>961380</v>
      </c>
      <c r="KJ86" s="34">
        <v>954428</v>
      </c>
      <c r="KK86" s="34">
        <v>947548</v>
      </c>
      <c r="KL86" s="34">
        <v>940777</v>
      </c>
      <c r="KM86" s="34">
        <v>934131</v>
      </c>
      <c r="KN86" s="34">
        <v>927612</v>
      </c>
      <c r="KO86" s="34">
        <v>921225</v>
      </c>
      <c r="KP86" s="34">
        <v>914959</v>
      </c>
      <c r="KQ86" s="34">
        <v>908803</v>
      </c>
      <c r="KR86" s="34">
        <v>902777</v>
      </c>
      <c r="KS86" s="34">
        <v>896875</v>
      </c>
      <c r="KT86" s="34">
        <v>891067</v>
      </c>
      <c r="KU86" s="34">
        <v>885345</v>
      </c>
      <c r="KV86" s="34">
        <v>879707</v>
      </c>
      <c r="KW86" s="34">
        <v>874136</v>
      </c>
      <c r="KX86" s="34">
        <v>868610</v>
      </c>
      <c r="KY86" s="34">
        <v>863132</v>
      </c>
      <c r="KZ86" s="34">
        <v>857662</v>
      </c>
      <c r="LA86" s="34">
        <v>852192</v>
      </c>
      <c r="LB86" s="34">
        <v>846717</v>
      </c>
      <c r="LC86" s="34">
        <v>841221</v>
      </c>
      <c r="LD86" s="34">
        <v>835708</v>
      </c>
      <c r="LE86" t="s">
        <v>843</v>
      </c>
      <c r="LF86" t="s">
        <v>843</v>
      </c>
      <c r="LG86" t="s">
        <v>843</v>
      </c>
      <c r="LH86" s="34">
        <v>-4.7286613844335079E-3</v>
      </c>
      <c r="LI86" s="34">
        <v>-6.3787708058953285E-3</v>
      </c>
      <c r="LJ86" s="34">
        <v>-6.327637005597353E-3</v>
      </c>
      <c r="LK86" s="34">
        <v>-6.2402472831308842E-3</v>
      </c>
      <c r="LL86" s="34">
        <v>-5.9858071617782116E-3</v>
      </c>
      <c r="LM86" s="34">
        <v>-5.7545918971300125E-3</v>
      </c>
      <c r="LN86" s="34">
        <v>-5.8881384320557117E-3</v>
      </c>
      <c r="LO86" s="34">
        <v>-4.5659579336643219E-3</v>
      </c>
      <c r="LP86" s="34">
        <v>-2.661355072632432E-3</v>
      </c>
      <c r="LQ86" s="34">
        <v>-1.8408704781904817E-3</v>
      </c>
      <c r="LR86" s="34">
        <v>-2.263242844492197E-3</v>
      </c>
      <c r="LS86" s="34">
        <v>-3.0884232837706804E-3</v>
      </c>
      <c r="LT86" s="34">
        <v>-3.5824952647089958E-3</v>
      </c>
      <c r="LU86" s="34">
        <v>-3.5597144160419703E-3</v>
      </c>
      <c r="LV86" s="34">
        <v>-2.6256346609443426E-3</v>
      </c>
      <c r="LW86" s="34">
        <v>9.9650729680433869E-5</v>
      </c>
      <c r="LX86" s="34">
        <v>9.6480519277974963E-4</v>
      </c>
      <c r="LY86" s="34">
        <v>1.2325920397415757E-3</v>
      </c>
      <c r="LZ86" s="34">
        <v>3.4844942856580019E-3</v>
      </c>
      <c r="MA86" s="34">
        <v>3.6924576852470636E-3</v>
      </c>
      <c r="MB86" s="34">
        <v>1.8106652423739433E-3</v>
      </c>
      <c r="MC86" s="34">
        <v>-5.5903650354593992E-4</v>
      </c>
      <c r="MD86" s="34">
        <v>-1.9881254993379116E-3</v>
      </c>
      <c r="ME86" s="34">
        <v>-2.4894049856811762E-3</v>
      </c>
      <c r="MF86" s="34">
        <v>-2.81928526237607E-3</v>
      </c>
      <c r="MG86" s="34">
        <v>-3.1443403568118811E-3</v>
      </c>
      <c r="MH86" s="34">
        <v>-3.4449719823896885E-3</v>
      </c>
      <c r="MI86" s="34">
        <v>-3.7004288751631975E-3</v>
      </c>
      <c r="MJ86" s="34">
        <v>-3.924851305782795E-3</v>
      </c>
      <c r="MK86" s="34">
        <v>-4.1433773003518581E-3</v>
      </c>
      <c r="ML86" s="34">
        <v>-4.3381969444453716E-3</v>
      </c>
      <c r="MM86" s="34">
        <v>-4.4887443073093891E-3</v>
      </c>
      <c r="MN86" s="34">
        <v>-4.5841108076274395E-3</v>
      </c>
      <c r="MO86" s="34">
        <v>-4.6523953787982464E-3</v>
      </c>
      <c r="MP86" s="34">
        <v>-4.6962597407400608E-3</v>
      </c>
      <c r="MQ86" s="34">
        <v>-4.7025447711348534E-3</v>
      </c>
      <c r="MR86" s="34">
        <v>-4.6936641447246075E-3</v>
      </c>
      <c r="MS86" s="34">
        <v>-4.6685300767421722E-3</v>
      </c>
      <c r="MT86" s="34">
        <v>-4.6421345323324203E-3</v>
      </c>
      <c r="MU86" s="34">
        <v>-4.6257795765995979E-3</v>
      </c>
      <c r="MV86" s="34">
        <v>-4.630217794328928E-3</v>
      </c>
      <c r="MW86" s="34">
        <v>-4.6386979520320892E-3</v>
      </c>
      <c r="MX86" s="34">
        <v>-4.6676956117153168E-3</v>
      </c>
      <c r="MY86" s="34">
        <v>-4.7233612276613712E-3</v>
      </c>
      <c r="MZ86" s="34">
        <v>-4.7929603606462479E-3</v>
      </c>
      <c r="NA86" s="34">
        <v>-4.8651196993887424E-3</v>
      </c>
      <c r="NB86" s="34">
        <v>-4.9432395026087761E-3</v>
      </c>
      <c r="NC86" s="34">
        <v>-5.0341673195362091E-3</v>
      </c>
      <c r="ND86" s="34">
        <v>-5.1255058497190475E-3</v>
      </c>
      <c r="NE86" s="34">
        <v>-5.2308575250208378E-3</v>
      </c>
      <c r="NF86" s="34">
        <v>-5.3513864986598492E-3</v>
      </c>
      <c r="NG86" s="34">
        <v>-5.4728537797927856E-3</v>
      </c>
      <c r="NH86" s="34">
        <v>-5.5866739712655544E-3</v>
      </c>
      <c r="NI86" s="34">
        <v>-5.6979027576744556E-3</v>
      </c>
      <c r="NJ86" s="34">
        <v>-5.8265756815671921E-3</v>
      </c>
      <c r="NK86" s="34">
        <v>-5.9748818166553974E-3</v>
      </c>
      <c r="NL86" s="34">
        <v>-6.1062169261276722E-3</v>
      </c>
      <c r="NM86" s="34">
        <v>-6.2459735199809074E-3</v>
      </c>
      <c r="NN86" s="34">
        <v>-6.3970764167606831E-3</v>
      </c>
      <c r="NO86" s="34">
        <v>-6.5130144357681274E-3</v>
      </c>
      <c r="NP86" s="34">
        <v>-6.6382139921188354E-3</v>
      </c>
      <c r="NQ86" s="34">
        <v>-6.7519447766244411E-3</v>
      </c>
      <c r="NR86" s="34">
        <v>-6.8603395484387875E-3</v>
      </c>
      <c r="NS86" s="34">
        <v>-6.9641829468309879E-3</v>
      </c>
      <c r="NT86" s="34">
        <v>-7.043780293315649E-3</v>
      </c>
      <c r="NU86" s="34">
        <v>-7.1378666907548904E-3</v>
      </c>
      <c r="NV86" s="34">
        <v>-7.2005279362201691E-3</v>
      </c>
      <c r="NW86" s="34">
        <v>-7.2365617379546165E-3</v>
      </c>
      <c r="NX86" s="34">
        <v>-7.2902706451714039E-3</v>
      </c>
      <c r="NY86" s="34">
        <v>-7.3418766260147095E-3</v>
      </c>
      <c r="NZ86" s="34">
        <v>-7.3504210449755192E-3</v>
      </c>
      <c r="OA86" s="34">
        <v>-7.3577738367021084E-3</v>
      </c>
      <c r="OB86" s="34">
        <v>-7.374767679721117E-3</v>
      </c>
      <c r="OC86" s="34">
        <v>-7.3758112266659737E-3</v>
      </c>
      <c r="OD86" s="34">
        <v>-7.3875021189451218E-3</v>
      </c>
      <c r="OE86" s="34">
        <v>-7.3828850872814655E-3</v>
      </c>
      <c r="OF86" s="34">
        <v>-7.3523181490600109E-3</v>
      </c>
      <c r="OG86" s="34">
        <v>-7.3514198884367943E-3</v>
      </c>
      <c r="OH86" s="34">
        <v>-7.3346099816262722E-3</v>
      </c>
      <c r="OI86" s="34">
        <v>-7.2827013209462166E-3</v>
      </c>
      <c r="OJ86" s="34">
        <v>-7.257543969899416E-3</v>
      </c>
      <c r="OK86" s="34">
        <v>-7.2346129454672337E-3</v>
      </c>
      <c r="OL86" s="34">
        <v>-7.1714655496180058E-3</v>
      </c>
      <c r="OM86" s="34">
        <v>-7.0894444361329079E-3</v>
      </c>
      <c r="ON86" s="34">
        <v>-7.0031434297561646E-3</v>
      </c>
      <c r="OO86" s="34">
        <v>-6.9092358462512493E-3</v>
      </c>
      <c r="OP86" s="34">
        <v>-6.8250503391027451E-3</v>
      </c>
      <c r="OQ86" s="34">
        <v>-6.7509063519537449E-3</v>
      </c>
      <c r="OR86" s="34">
        <v>-6.6527808085083961E-3</v>
      </c>
      <c r="OS86" s="34">
        <v>-6.5590692684054375E-3</v>
      </c>
      <c r="OT86" s="34">
        <v>-6.4968778751790524E-3</v>
      </c>
      <c r="OU86" s="34">
        <v>-6.4422213472425938E-3</v>
      </c>
      <c r="OV86" s="34">
        <v>-6.3885021954774857E-3</v>
      </c>
      <c r="OW86" s="34">
        <v>-6.3529275357723236E-3</v>
      </c>
      <c r="OX86" s="34">
        <v>-6.3417372293770313E-3</v>
      </c>
      <c r="OY86" s="34">
        <v>-6.3265985809266567E-3</v>
      </c>
      <c r="OZ86" s="34">
        <v>-6.3575515523552895E-3</v>
      </c>
      <c r="PA86" s="34">
        <v>-6.3982289284467697E-3</v>
      </c>
      <c r="PB86" s="34">
        <v>-6.4453352242708206E-3</v>
      </c>
      <c r="PC86" s="34">
        <v>-6.5121105872094631E-3</v>
      </c>
      <c r="PD86" s="34">
        <v>-6.5751383081078529E-3</v>
      </c>
      <c r="PE86" t="s">
        <v>1300</v>
      </c>
      <c r="PF86" t="s">
        <v>843</v>
      </c>
      <c r="PG86" t="s">
        <v>843</v>
      </c>
      <c r="PH86" t="s">
        <v>843</v>
      </c>
      <c r="PI86" t="s">
        <v>843</v>
      </c>
      <c r="PJ86" t="s">
        <v>1300</v>
      </c>
      <c r="PK86" s="34">
        <v>0.46609115600585938</v>
      </c>
      <c r="PL86" s="34">
        <v>0.46589937806129456</v>
      </c>
      <c r="PM86" s="34">
        <v>0.46555277705192566</v>
      </c>
      <c r="PN86" s="34">
        <v>0.46525979042053223</v>
      </c>
      <c r="PO86" s="34">
        <v>0.46502554416656494</v>
      </c>
      <c r="PP86" s="34">
        <v>0.46491965651512146</v>
      </c>
      <c r="PQ86" s="34">
        <v>0.46489629149436951</v>
      </c>
      <c r="PR86" s="34">
        <v>0.46483147144317627</v>
      </c>
      <c r="PS86" s="34">
        <v>0.46497222781181335</v>
      </c>
      <c r="PT86" s="34">
        <v>0.46537789702415466</v>
      </c>
      <c r="PU86" s="34">
        <v>0.465828537940979</v>
      </c>
      <c r="PV86" s="34">
        <v>0.46624866127967834</v>
      </c>
      <c r="PW86" s="34">
        <v>0.46659061312675476</v>
      </c>
      <c r="PX86" s="34">
        <v>0.4670291543006897</v>
      </c>
      <c r="PY86" s="34">
        <v>0.46757233142852783</v>
      </c>
      <c r="PZ86" s="34">
        <v>0.46822097897529602</v>
      </c>
      <c r="QA86" s="34">
        <v>0.46898534893989563</v>
      </c>
      <c r="QB86" s="34">
        <v>0.47007587552070618</v>
      </c>
      <c r="QC86" s="34">
        <v>0.47150546312332153</v>
      </c>
      <c r="QD86" s="34">
        <v>0.47285270690917969</v>
      </c>
      <c r="QE86" s="34">
        <v>0.47376272082328796</v>
      </c>
      <c r="QF86" s="34">
        <v>0.47427526116371155</v>
      </c>
      <c r="QG86" s="34">
        <v>0.47476738691329956</v>
      </c>
      <c r="QH86" s="34">
        <v>0.47527110576629639</v>
      </c>
      <c r="QI86" s="34">
        <v>0.47577747702598572</v>
      </c>
      <c r="QJ86" s="34">
        <v>0.47628185153007507</v>
      </c>
      <c r="QK86" s="34">
        <v>0.47678303718566895</v>
      </c>
      <c r="QL86" s="34">
        <v>0.47728368639945984</v>
      </c>
      <c r="QM86" s="34">
        <v>0.47778031229972839</v>
      </c>
      <c r="QN86" s="34">
        <v>0.47826912999153137</v>
      </c>
      <c r="QO86" s="34">
        <v>0.47875165939331055</v>
      </c>
      <c r="QP86" s="34">
        <v>0.47922822833061218</v>
      </c>
      <c r="QQ86" s="34">
        <v>0.47970056533813477</v>
      </c>
      <c r="QR86" s="34">
        <v>0.48016691207885742</v>
      </c>
      <c r="QS86" s="34">
        <v>0.48062768578529358</v>
      </c>
      <c r="QT86" s="34">
        <v>0.48108282685279846</v>
      </c>
      <c r="QU86" s="34">
        <v>0.48153367638587952</v>
      </c>
      <c r="QV86" s="34">
        <v>0.48198202252388</v>
      </c>
      <c r="QW86" s="34">
        <v>0.48242256045341492</v>
      </c>
      <c r="QX86" s="34">
        <v>0.48285612463951111</v>
      </c>
      <c r="QY86" s="34">
        <v>0.48328548669815063</v>
      </c>
      <c r="QZ86" s="34">
        <v>0.48370847105979919</v>
      </c>
      <c r="RA86" s="34">
        <v>0.48412257432937622</v>
      </c>
      <c r="RB86" s="34">
        <v>0.48452812433242798</v>
      </c>
      <c r="RC86" s="34">
        <v>0.48492726683616638</v>
      </c>
      <c r="RD86" s="34">
        <v>0.48531749844551086</v>
      </c>
      <c r="RE86" s="34">
        <v>0.48569279909133911</v>
      </c>
      <c r="RF86" s="34">
        <v>0.48605033755302429</v>
      </c>
      <c r="RG86" s="34">
        <v>0.48639118671417236</v>
      </c>
      <c r="RH86" s="34">
        <v>0.4867103099822998</v>
      </c>
      <c r="RI86" s="34">
        <v>0.48700302839279175</v>
      </c>
      <c r="RJ86" s="34">
        <v>0.48727110028266907</v>
      </c>
      <c r="RK86" s="34">
        <v>0.48751735687255859</v>
      </c>
      <c r="RL86" s="34">
        <v>0.48774021863937378</v>
      </c>
      <c r="RM86" s="34">
        <v>0.48793745040893555</v>
      </c>
      <c r="RN86" s="34">
        <v>0.48810580372810364</v>
      </c>
      <c r="RO86" s="34">
        <v>0.48825207352638245</v>
      </c>
      <c r="RP86" s="34">
        <v>0.48837184906005859</v>
      </c>
      <c r="RQ86" s="34">
        <v>0.48846724629402161</v>
      </c>
      <c r="RR86" s="34">
        <v>0.48854723572731018</v>
      </c>
      <c r="RS86" s="34">
        <v>0.48860877752304077</v>
      </c>
      <c r="RT86" s="34">
        <v>0.48864844441413879</v>
      </c>
      <c r="RU86" s="34">
        <v>0.48867505788803101</v>
      </c>
      <c r="RV86" s="34">
        <v>0.48868986964225769</v>
      </c>
      <c r="RW86" s="34">
        <v>0.48869380354881287</v>
      </c>
      <c r="RX86" s="34">
        <v>0.4886874258518219</v>
      </c>
      <c r="RY86" s="34">
        <v>0.48867613077163696</v>
      </c>
      <c r="RZ86" s="34">
        <v>0.4886614978313446</v>
      </c>
      <c r="SA86" s="34">
        <v>0.48864522576332092</v>
      </c>
      <c r="SB86" s="34">
        <v>0.48862871527671814</v>
      </c>
      <c r="SC86" s="34">
        <v>0.48861393332481384</v>
      </c>
      <c r="SD86" s="34">
        <v>0.48860242962837219</v>
      </c>
      <c r="SE86" s="34">
        <v>0.48859316110610962</v>
      </c>
      <c r="SF86" s="34">
        <v>0.48859032988548279</v>
      </c>
      <c r="SG86" s="34">
        <v>0.48859646916389465</v>
      </c>
      <c r="SH86" s="34">
        <v>0.48861196637153625</v>
      </c>
      <c r="SI86" s="34">
        <v>0.48863679170608521</v>
      </c>
      <c r="SJ86" s="34">
        <v>0.48867085576057434</v>
      </c>
      <c r="SK86" s="34">
        <v>0.48870876431465149</v>
      </c>
      <c r="SL86" s="34">
        <v>0.48875677585601807</v>
      </c>
      <c r="SM86" s="34">
        <v>0.4888121485710144</v>
      </c>
      <c r="SN86" s="34">
        <v>0.48887127637863159</v>
      </c>
      <c r="SO86" s="34">
        <v>0.4889352023601532</v>
      </c>
      <c r="SP86" s="34">
        <v>0.48900100588798523</v>
      </c>
      <c r="SQ86" s="34">
        <v>0.48906546831130981</v>
      </c>
      <c r="SR86" s="34">
        <v>0.48912480473518372</v>
      </c>
      <c r="SS86" s="34">
        <v>0.48917493224143982</v>
      </c>
      <c r="ST86" s="34">
        <v>0.48920723795890808</v>
      </c>
      <c r="SU86" s="34">
        <v>0.48922824859619141</v>
      </c>
      <c r="SV86" s="34">
        <v>0.4892309308052063</v>
      </c>
      <c r="SW86" s="34">
        <v>0.48922023177146912</v>
      </c>
      <c r="SX86" s="34">
        <v>0.4891946017742157</v>
      </c>
      <c r="SY86" s="34">
        <v>0.48915150761604309</v>
      </c>
      <c r="SZ86" s="34">
        <v>0.48909780383110046</v>
      </c>
      <c r="TA86" s="34">
        <v>0.48903536796569824</v>
      </c>
      <c r="TB86" s="34">
        <v>0.48896691203117371</v>
      </c>
      <c r="TC86" s="34">
        <v>0.48889538645744324</v>
      </c>
      <c r="TD86" s="34">
        <v>0.48882412910461426</v>
      </c>
      <c r="TE86" s="34">
        <v>0.48875126242637634</v>
      </c>
      <c r="TF86" s="34">
        <v>0.48868134617805481</v>
      </c>
      <c r="TG86" s="34">
        <v>0.48862281441688538</v>
      </c>
      <c r="TH86" t="s">
        <v>843</v>
      </c>
      <c r="TI86" t="s">
        <v>843</v>
      </c>
      <c r="TJ86" t="s">
        <v>1300</v>
      </c>
      <c r="TK86" s="34">
        <v>0.673822990078221</v>
      </c>
      <c r="TL86" s="34">
        <v>0.67569720197018102</v>
      </c>
      <c r="TM86" s="34">
        <v>0.67717511093065696</v>
      </c>
      <c r="TN86" s="34">
        <v>0.67871511581460198</v>
      </c>
      <c r="TO86" s="34">
        <v>0.680135972588232</v>
      </c>
      <c r="TP86" s="34">
        <v>0.68083071644439697</v>
      </c>
      <c r="TQ86" s="34">
        <v>0.67972602851617192</v>
      </c>
      <c r="TR86" s="34">
        <v>0.67783886684402805</v>
      </c>
      <c r="TS86" s="34">
        <v>0.67676331757928698</v>
      </c>
      <c r="TT86" s="34">
        <v>0.67533062605676908</v>
      </c>
      <c r="TU86" s="34">
        <v>0.67321775244360793</v>
      </c>
      <c r="TV86" s="34">
        <v>0.66994317586853991</v>
      </c>
      <c r="TW86" s="34">
        <v>0.66545095495364703</v>
      </c>
      <c r="TX86" s="34">
        <v>0.66062118474348797</v>
      </c>
      <c r="TY86" s="34">
        <v>0.65551727390709602</v>
      </c>
      <c r="TZ86" s="34">
        <v>0.65095901476925699</v>
      </c>
      <c r="UA86" s="34">
        <v>0.64662437197242495</v>
      </c>
      <c r="UB86" s="34">
        <v>0.64254788343654889</v>
      </c>
      <c r="UC86" s="34">
        <v>0.63956063903611404</v>
      </c>
      <c r="UD86" s="34">
        <v>0.63663224540960894</v>
      </c>
      <c r="UE86" s="34">
        <v>0.63353025776189098</v>
      </c>
      <c r="UF86" s="34">
        <v>0.63159243501735896</v>
      </c>
      <c r="UG86" s="34">
        <v>0.630146252588491</v>
      </c>
      <c r="UH86" s="34">
        <v>0.62830108586896205</v>
      </c>
      <c r="UI86" s="34">
        <v>0.626627602932737</v>
      </c>
      <c r="UJ86" s="34">
        <v>0.62507300935432397</v>
      </c>
      <c r="UK86" s="34">
        <v>0.62343728298246803</v>
      </c>
      <c r="UL86" s="34">
        <v>0.62163184832613094</v>
      </c>
      <c r="UM86" s="34">
        <v>0.62018065653227605</v>
      </c>
      <c r="UN86" s="34">
        <v>0.61906208809410002</v>
      </c>
      <c r="UO86" s="34">
        <v>0.61845598208836206</v>
      </c>
      <c r="UP86" s="34">
        <v>0.61839513486963704</v>
      </c>
      <c r="UQ86" s="34">
        <v>0.61836640462671999</v>
      </c>
      <c r="UR86" s="34">
        <v>0.61821326092520101</v>
      </c>
      <c r="US86" s="34">
        <v>0.61762612518316895</v>
      </c>
      <c r="UT86" s="34">
        <v>0.61637591158177596</v>
      </c>
      <c r="UU86" s="34">
        <v>0.61462410486206298</v>
      </c>
      <c r="UV86" s="34">
        <v>0.61262296966611407</v>
      </c>
      <c r="UW86" s="34">
        <v>0.61064386428839601</v>
      </c>
      <c r="UX86" s="34">
        <v>0.60849446980518107</v>
      </c>
      <c r="UY86" s="34">
        <v>0.60602235179194108</v>
      </c>
      <c r="UZ86" s="34">
        <v>0.60325430506814692</v>
      </c>
      <c r="VA86" s="34">
        <v>0.60020547821652104</v>
      </c>
      <c r="VB86" s="34">
        <v>0.59711561671281499</v>
      </c>
      <c r="VC86" s="34">
        <v>0.59392480486009003</v>
      </c>
      <c r="VD86" s="34">
        <v>0.59044294929089292</v>
      </c>
      <c r="VE86" s="34">
        <v>0.58670271259848006</v>
      </c>
      <c r="VF86" s="34">
        <v>0.58276254772649805</v>
      </c>
      <c r="VG86" s="34">
        <v>0.57847141498133103</v>
      </c>
      <c r="VH86" s="34">
        <v>0.57387403791994995</v>
      </c>
      <c r="VI86" s="34">
        <v>0.56934611823042702</v>
      </c>
      <c r="VJ86" s="34">
        <v>0.56490903629966505</v>
      </c>
      <c r="VK86" s="34">
        <v>0.56014974007773499</v>
      </c>
      <c r="VL86" s="34">
        <v>0.55506264406920902</v>
      </c>
      <c r="VM86" s="34">
        <v>0.55013816754610001</v>
      </c>
      <c r="VN86" s="34">
        <v>0.54590234261624304</v>
      </c>
      <c r="VO86" s="34">
        <v>0.543094532607452</v>
      </c>
      <c r="VP86" s="34">
        <v>0.54137448465271998</v>
      </c>
      <c r="VQ86" s="34">
        <v>0.54071811198638497</v>
      </c>
      <c r="VR86" s="34">
        <v>0.541291336256569</v>
      </c>
      <c r="VS86" s="34">
        <v>0.54245099976970901</v>
      </c>
      <c r="VT86" s="34">
        <v>0.54384972043250202</v>
      </c>
      <c r="VU86" s="34">
        <v>0.54555430764621204</v>
      </c>
      <c r="VV86" s="34">
        <v>0.54778454785118402</v>
      </c>
      <c r="VW86" s="34">
        <v>0.550239466346788</v>
      </c>
      <c r="VX86" s="34">
        <v>0.55247607192877701</v>
      </c>
      <c r="VY86" s="34">
        <v>0.55460185404490303</v>
      </c>
      <c r="VZ86" s="34">
        <v>0.55666316669166593</v>
      </c>
      <c r="WA86" s="34">
        <v>0.55846284464398799</v>
      </c>
      <c r="WB86" s="34">
        <v>0.55977571513270497</v>
      </c>
      <c r="WC86" s="34">
        <v>0.56037107546755605</v>
      </c>
      <c r="WD86" s="34">
        <v>0.56035765318781894</v>
      </c>
      <c r="WE86" s="34">
        <v>0.55955483124875594</v>
      </c>
      <c r="WF86" s="34">
        <v>0.557991176624275</v>
      </c>
      <c r="WG86" s="34">
        <v>0.55614886666492902</v>
      </c>
      <c r="WH86" s="34">
        <v>0.55409318919661499</v>
      </c>
      <c r="WI86" s="34">
        <v>0.55219700966742302</v>
      </c>
      <c r="WJ86" s="34">
        <v>0.55082949270964898</v>
      </c>
      <c r="WK86" s="34">
        <v>0.54965216071341905</v>
      </c>
      <c r="WL86" s="34">
        <v>0.54846915292036102</v>
      </c>
      <c r="WM86" s="34">
        <v>0.547006926134331</v>
      </c>
      <c r="WN86" s="34">
        <v>0.54527950035248895</v>
      </c>
      <c r="WO86" s="34">
        <v>0.54367400563576707</v>
      </c>
      <c r="WP86" s="34">
        <v>0.54183995606611901</v>
      </c>
      <c r="WQ86" s="34">
        <v>0.53975286016520896</v>
      </c>
      <c r="WR86" s="34">
        <v>0.53789573665499701</v>
      </c>
      <c r="WS86" s="34">
        <v>0.53623714286651103</v>
      </c>
      <c r="WT86" s="34">
        <v>0.53478062089329503</v>
      </c>
      <c r="WU86" s="34">
        <v>0.53352186283094394</v>
      </c>
      <c r="WV86" s="34">
        <v>0.53249033170192706</v>
      </c>
      <c r="WW86" s="34">
        <v>0.53171340186170202</v>
      </c>
      <c r="WX86" s="34">
        <v>0.53117372323783396</v>
      </c>
      <c r="WY86" s="34">
        <v>0.53081961902109498</v>
      </c>
      <c r="WZ86" s="34">
        <v>0.53061937730513298</v>
      </c>
      <c r="XA86" s="34">
        <v>0.530596585349006</v>
      </c>
      <c r="XB86" s="34">
        <v>0.53070445771909691</v>
      </c>
      <c r="XC86" s="34">
        <v>0.53085803664965703</v>
      </c>
      <c r="XD86" s="34">
        <v>0.53099946960309408</v>
      </c>
      <c r="XE86" s="34">
        <v>0.53112078770120397</v>
      </c>
      <c r="XF86" s="34">
        <v>0.53118118257935898</v>
      </c>
      <c r="XG86" s="34">
        <v>0.53111042905510697</v>
      </c>
      <c r="XH86" t="s">
        <v>843</v>
      </c>
      <c r="XI86" t="s">
        <v>1300</v>
      </c>
      <c r="XJ86" s="34">
        <v>0.61369777500015199</v>
      </c>
      <c r="XK86" s="34">
        <v>0.61483384840501898</v>
      </c>
      <c r="XL86" s="34">
        <v>0.61680019430991007</v>
      </c>
      <c r="XM86" s="34">
        <v>0.62123333969279804</v>
      </c>
      <c r="XN86" s="34">
        <v>0.62618877848159993</v>
      </c>
      <c r="XO86" s="34">
        <v>0.62982352793538199</v>
      </c>
      <c r="XP86" s="34">
        <v>0.63076335319532495</v>
      </c>
      <c r="XQ86" s="34">
        <v>0.62906985027687801</v>
      </c>
      <c r="XR86" s="34">
        <v>0.62570726792823694</v>
      </c>
      <c r="XS86" s="34">
        <v>0.62064408904414703</v>
      </c>
      <c r="XT86" s="34">
        <v>0.61499772818589105</v>
      </c>
      <c r="XU86" s="34">
        <v>0.60931733448643999</v>
      </c>
      <c r="XV86" s="34">
        <v>0.60358725680095393</v>
      </c>
      <c r="XW86" s="34">
        <v>0.59828457379712807</v>
      </c>
      <c r="XX86" s="34">
        <v>0.59313395094505506</v>
      </c>
      <c r="XY86" s="34">
        <v>0.58805779304327799</v>
      </c>
      <c r="XZ86" s="34">
        <v>0.58312419662055293</v>
      </c>
      <c r="YA86" s="34">
        <v>0.57888229541455205</v>
      </c>
      <c r="YB86" s="34">
        <v>0.57556210634592597</v>
      </c>
      <c r="YC86" s="34">
        <v>0.57226674282622492</v>
      </c>
      <c r="YD86" s="34">
        <v>0.56911799218319803</v>
      </c>
      <c r="YE86" s="34">
        <v>0.56708281246119296</v>
      </c>
      <c r="YF86" s="34">
        <v>0.56544942845809598</v>
      </c>
      <c r="YG86" s="34">
        <v>0.56389511217218802</v>
      </c>
      <c r="YH86" s="34">
        <v>0.56292071285123102</v>
      </c>
      <c r="YI86" s="34">
        <v>0.56244505285572999</v>
      </c>
      <c r="YJ86" s="34">
        <v>0.562206096256195</v>
      </c>
      <c r="YK86" s="34">
        <v>0.56169487215232305</v>
      </c>
      <c r="YL86" s="34">
        <v>0.56077077967292999</v>
      </c>
      <c r="YM86" s="34">
        <v>0.55930286700019405</v>
      </c>
      <c r="YN86" s="34">
        <v>0.55765444095542205</v>
      </c>
      <c r="YO86" s="34">
        <v>0.55593376935034899</v>
      </c>
      <c r="YP86" s="34">
        <v>0.55410140124198304</v>
      </c>
      <c r="YQ86" s="34">
        <v>0.55268819909668099</v>
      </c>
      <c r="YR86" s="34">
        <v>0.55150346984963294</v>
      </c>
      <c r="YS86" s="34">
        <v>0.55001859176414603</v>
      </c>
      <c r="YT86" s="34">
        <v>0.54827594868374196</v>
      </c>
      <c r="YU86" s="34">
        <v>0.54621264043447293</v>
      </c>
      <c r="YV86" s="34">
        <v>0.54403198213842296</v>
      </c>
      <c r="YW86" s="34">
        <v>0.54165546423354494</v>
      </c>
      <c r="YX86" s="34">
        <v>0.53885446558583605</v>
      </c>
      <c r="YY86" s="34">
        <v>0.535627601403738</v>
      </c>
      <c r="YZ86" s="34">
        <v>0.532021721982889</v>
      </c>
      <c r="ZA86" s="34">
        <v>0.52787995521676101</v>
      </c>
      <c r="ZB86" s="34">
        <v>0.52321998338636</v>
      </c>
      <c r="ZC86" s="34">
        <v>0.51840218669326299</v>
      </c>
      <c r="ZD86" s="34">
        <v>0.51347689010212294</v>
      </c>
      <c r="ZE86" s="34">
        <v>0.50807333445074998</v>
      </c>
      <c r="ZF86" s="34">
        <v>0.50219670390964699</v>
      </c>
      <c r="ZG86" s="34">
        <v>0.49638470553230202</v>
      </c>
      <c r="ZH86" s="34">
        <v>0.491231079760518</v>
      </c>
      <c r="ZI86" s="34">
        <v>0.48749678194456403</v>
      </c>
      <c r="ZJ86" s="34">
        <v>0.48487281758496698</v>
      </c>
      <c r="ZK86" s="34">
        <v>0.48337389257644403</v>
      </c>
      <c r="ZL86" s="34">
        <v>0.48318834215967399</v>
      </c>
      <c r="ZM86" s="34">
        <v>0.48366324743315997</v>
      </c>
      <c r="ZN86" s="34">
        <v>0.48446531041767599</v>
      </c>
      <c r="ZO86" s="34">
        <v>0.48565829752464401</v>
      </c>
      <c r="ZP86" s="34">
        <v>0.48746572317884895</v>
      </c>
      <c r="ZQ86" s="34">
        <v>0.48959267296796904</v>
      </c>
      <c r="ZR86" s="34">
        <v>0.49158804446966997</v>
      </c>
      <c r="ZS86" s="34">
        <v>0.493580056803478</v>
      </c>
      <c r="ZT86" s="34">
        <v>0.49562287117592901</v>
      </c>
      <c r="ZU86" s="34">
        <v>0.49748470717697202</v>
      </c>
      <c r="ZV86" s="34">
        <v>0.49892231988528402</v>
      </c>
      <c r="ZW86" s="34">
        <v>0.49974372838588299</v>
      </c>
      <c r="ZX86" s="34">
        <v>0.50002292854755503</v>
      </c>
      <c r="ZY86" s="34">
        <v>0.49955166986902499</v>
      </c>
      <c r="ZZ86" s="34">
        <v>0.49838254763138201</v>
      </c>
      <c r="AAA86" s="34">
        <v>0.49696184267684501</v>
      </c>
      <c r="AAB86" s="34">
        <v>0.495312149372576</v>
      </c>
      <c r="AAC86" s="34">
        <v>0.49380177649716006</v>
      </c>
      <c r="AAD86" s="34">
        <v>0.49279631440030697</v>
      </c>
      <c r="AAE86" s="34">
        <v>0.49194126707258495</v>
      </c>
      <c r="AAF86" s="34">
        <v>0.49103749842077099</v>
      </c>
      <c r="AAG86" s="34">
        <v>0.48981197713907099</v>
      </c>
      <c r="AAH86" s="34">
        <v>0.48825648052091403</v>
      </c>
      <c r="AAI86" s="34">
        <v>0.48674984828853096</v>
      </c>
      <c r="AAJ86" s="34">
        <v>0.48497893964004801</v>
      </c>
      <c r="AAK86" s="34">
        <v>0.48296120314610397</v>
      </c>
      <c r="AAL86" s="34">
        <v>0.48113976060019198</v>
      </c>
      <c r="AAM86" s="34">
        <v>0.47948969339811803</v>
      </c>
      <c r="AAN86" s="34">
        <v>0.47805484190195996</v>
      </c>
      <c r="AAO86" s="34">
        <v>0.47681642082320402</v>
      </c>
      <c r="AAP86" s="34">
        <v>0.47578972900861105</v>
      </c>
      <c r="AAQ86" s="34">
        <v>0.47502835897853402</v>
      </c>
      <c r="AAR86" s="34">
        <v>0.474522355646537</v>
      </c>
      <c r="AAS86" s="34">
        <v>0.47421362263679695</v>
      </c>
      <c r="AAT86" s="34">
        <v>0.47407525561420799</v>
      </c>
      <c r="AAU86" s="34">
        <v>0.47410144897641798</v>
      </c>
      <c r="AAV86" s="34">
        <v>0.47426763322378301</v>
      </c>
      <c r="AAW86" s="34">
        <v>0.47451897282980099</v>
      </c>
      <c r="AAX86" s="34">
        <v>0.47476917043449096</v>
      </c>
      <c r="AAY86" s="34">
        <v>0.47497643387298999</v>
      </c>
      <c r="AAZ86" s="34">
        <v>0.47512922945855995</v>
      </c>
      <c r="ABA86" s="34">
        <v>0.47514516898921599</v>
      </c>
      <c r="ABB86" s="34">
        <v>0.47498750964104097</v>
      </c>
      <c r="ABC86" s="34">
        <v>0.47465183902219205</v>
      </c>
      <c r="ABD86" s="34">
        <v>0.47412830969497499</v>
      </c>
      <c r="ABE86" s="34">
        <v>0.47343472965768202</v>
      </c>
      <c r="ABF86" s="34">
        <v>0.47259720345072503</v>
      </c>
      <c r="ABG86" t="s">
        <v>843</v>
      </c>
      <c r="ABH86" t="s">
        <v>843</v>
      </c>
      <c r="ABI86" t="s">
        <v>1300</v>
      </c>
      <c r="ABJ86" s="34">
        <v>0.60078324748107592</v>
      </c>
      <c r="ABK86" s="34">
        <v>0.60224950459097604</v>
      </c>
      <c r="ABL86" s="34">
        <v>0.60306328122734298</v>
      </c>
      <c r="ABM86" s="34">
        <v>0.60381290625942696</v>
      </c>
      <c r="ABN86" s="34">
        <v>0.60474663674085594</v>
      </c>
      <c r="ABO86" s="34">
        <v>0.60539677055974106</v>
      </c>
      <c r="ABP86" s="34">
        <v>0.60542826793751703</v>
      </c>
      <c r="ABQ86" s="34">
        <v>0.60606851763926595</v>
      </c>
      <c r="ABR86" s="34">
        <v>0.60900807846756699</v>
      </c>
      <c r="ABS86" s="34">
        <v>0.61278377042774301</v>
      </c>
      <c r="ABT86" s="34">
        <v>0.61578704277394103</v>
      </c>
      <c r="ABU86" s="34">
        <v>0.61652186293956202</v>
      </c>
      <c r="ABV86" s="34">
        <v>0.61530209075197195</v>
      </c>
      <c r="ABW86" s="34">
        <v>0.61307347637277099</v>
      </c>
      <c r="ABX86" s="34">
        <v>0.60943298192656503</v>
      </c>
      <c r="ABY86" s="34">
        <v>0.60540224765936901</v>
      </c>
      <c r="ABZ86" s="34">
        <v>0.60122476538375502</v>
      </c>
      <c r="ACA86" s="34">
        <v>0.597112743857247</v>
      </c>
      <c r="ACB86" s="34">
        <v>0.59364669978198403</v>
      </c>
      <c r="ACC86" s="34">
        <v>0.58985214068770397</v>
      </c>
      <c r="ACD86" s="34">
        <v>0.58556659776568198</v>
      </c>
      <c r="ACE86" s="34">
        <v>0.58200829230955597</v>
      </c>
      <c r="ACF86" s="34">
        <v>0.57851329726664402</v>
      </c>
      <c r="ACG86" s="34">
        <v>0.57442418932153894</v>
      </c>
      <c r="ACH86" s="34">
        <v>0.57071273751157103</v>
      </c>
      <c r="ACI86" s="34">
        <v>0.56753783557685</v>
      </c>
      <c r="ACJ86" s="34">
        <v>0.56490302798123904</v>
      </c>
      <c r="ACK86" s="34">
        <v>0.56316667917747298</v>
      </c>
      <c r="ACL86" s="34">
        <v>0.56253328242683998</v>
      </c>
      <c r="ACM86" s="34">
        <v>0.56240700144473499</v>
      </c>
      <c r="ACN86" s="34">
        <v>0.56269228293500806</v>
      </c>
      <c r="ACO86" s="34">
        <v>0.56310970420253592</v>
      </c>
      <c r="ACP86" s="34">
        <v>0.56314706193090402</v>
      </c>
      <c r="ACQ86" s="34">
        <v>0.56268336760716298</v>
      </c>
      <c r="ACR86" s="34">
        <v>0.56158795486233204</v>
      </c>
      <c r="ACS86" s="34">
        <v>0.56021251358667101</v>
      </c>
      <c r="ACT86" s="34">
        <v>0.55869166427777206</v>
      </c>
      <c r="ACU86" s="34">
        <v>0.55699355364359493</v>
      </c>
      <c r="ACV86" s="34">
        <v>0.55564981425714699</v>
      </c>
      <c r="ACW86" s="34">
        <v>0.55449638375351396</v>
      </c>
      <c r="ACX86" s="34">
        <v>0.55303605409434198</v>
      </c>
      <c r="ACY86" s="34">
        <v>0.55131682037052199</v>
      </c>
      <c r="ACZ86" s="34">
        <v>0.549301652845127</v>
      </c>
      <c r="ADA86" s="34">
        <v>0.54720982133662699</v>
      </c>
      <c r="ADB86" s="34">
        <v>0.54495595564232602</v>
      </c>
      <c r="ADC86" s="34">
        <v>0.54231082603652292</v>
      </c>
      <c r="ADD86" s="34">
        <v>0.539276230792605</v>
      </c>
      <c r="ADE86" s="34">
        <v>0.53588608400535898</v>
      </c>
      <c r="ADF86" s="34">
        <v>0.53198405114847203</v>
      </c>
      <c r="ADG86" s="34">
        <v>0.52758808181622496</v>
      </c>
      <c r="ADH86" s="34">
        <v>0.52304695334536699</v>
      </c>
      <c r="ADI86" s="34">
        <v>0.51842100746588893</v>
      </c>
      <c r="ADJ86" s="34">
        <v>0.51334129553817398</v>
      </c>
      <c r="ADK86" s="34">
        <v>0.50780186838670305</v>
      </c>
      <c r="ADL86" s="34">
        <v>0.50233712881248405</v>
      </c>
      <c r="ADM86" s="34">
        <v>0.49754919072578502</v>
      </c>
      <c r="ADN86" s="34">
        <v>0.49417794284810496</v>
      </c>
      <c r="ADO86" s="34">
        <v>0.49192559616689202</v>
      </c>
      <c r="ADP86" s="34">
        <v>0.49081589236507706</v>
      </c>
      <c r="ADQ86" s="34">
        <v>0.49101120913771501</v>
      </c>
      <c r="ADR86" s="34">
        <v>0.49185958797918999</v>
      </c>
      <c r="ADS86" s="34">
        <v>0.49302872623927302</v>
      </c>
      <c r="ADT86" s="34">
        <v>0.49457327934032003</v>
      </c>
      <c r="ADU86" s="34">
        <v>0.49671237276033403</v>
      </c>
      <c r="ADV86" s="34">
        <v>0.49915253565897899</v>
      </c>
      <c r="ADW86" s="34">
        <v>0.50144469602243902</v>
      </c>
      <c r="ADX86" s="34">
        <v>0.50371135180570592</v>
      </c>
      <c r="ADY86" s="34">
        <v>0.50598733818567998</v>
      </c>
      <c r="ADZ86" s="34">
        <v>0.50804984746445603</v>
      </c>
      <c r="AEA86" s="34">
        <v>0.50967064200190304</v>
      </c>
      <c r="AEB86" s="34">
        <v>0.51062646000955003</v>
      </c>
      <c r="AEC86" s="34">
        <v>0.51099841415705594</v>
      </c>
      <c r="AED86" s="34">
        <v>0.51060632481866697</v>
      </c>
      <c r="AEE86" s="34">
        <v>0.50948599979596298</v>
      </c>
      <c r="AEF86" s="34">
        <v>0.50807813324081896</v>
      </c>
      <c r="AEG86" s="34">
        <v>0.50643392936869802</v>
      </c>
      <c r="AEH86" s="34">
        <v>0.50491969592977104</v>
      </c>
      <c r="AEI86" s="34">
        <v>0.50389119417427997</v>
      </c>
      <c r="AEJ86" s="34">
        <v>0.503002869661206</v>
      </c>
      <c r="AEK86" s="34">
        <v>0.50204159751690103</v>
      </c>
      <c r="AEL86" s="34">
        <v>0.50073316125828204</v>
      </c>
      <c r="AEM86" s="34">
        <v>0.49909186658617799</v>
      </c>
      <c r="AEN86" s="34">
        <v>0.49748240018622902</v>
      </c>
      <c r="AEO86" s="34">
        <v>0.49557021445600197</v>
      </c>
      <c r="AEP86" s="34">
        <v>0.49338220431484103</v>
      </c>
      <c r="AEQ86" s="34">
        <v>0.49136475888083803</v>
      </c>
      <c r="AER86" s="34">
        <v>0.48949515770651997</v>
      </c>
      <c r="AES86" s="34">
        <v>0.48783537915511999</v>
      </c>
      <c r="AET86" s="34">
        <v>0.48636622685681302</v>
      </c>
      <c r="AEU86" s="34">
        <v>0.48511469553432496</v>
      </c>
      <c r="AEV86" s="34">
        <v>0.484150172854663</v>
      </c>
      <c r="AEW86" s="34">
        <v>0.48345447255024898</v>
      </c>
      <c r="AEX86" s="34">
        <v>0.482970760167442</v>
      </c>
      <c r="AEY86" s="34">
        <v>0.48268747654827204</v>
      </c>
      <c r="AEZ86" s="34">
        <v>0.48260554218809404</v>
      </c>
      <c r="AFA86" s="34">
        <v>0.48269905414235603</v>
      </c>
      <c r="AFB86" s="34">
        <v>0.48291604554943901</v>
      </c>
      <c r="AFC86" s="34">
        <v>0.48316987251699106</v>
      </c>
      <c r="AFD86" s="34">
        <v>0.483427756853825</v>
      </c>
      <c r="AFE86" s="34">
        <v>0.483667480761584</v>
      </c>
      <c r="AFF86" s="34">
        <v>0.48379847757920402</v>
      </c>
      <c r="AFG86" t="s">
        <v>843</v>
      </c>
      <c r="AFH86" t="s">
        <v>843</v>
      </c>
      <c r="AFI86" s="34">
        <v>0.70447999999999988</v>
      </c>
      <c r="AFJ86" s="34">
        <v>0.70629000000000008</v>
      </c>
      <c r="AFK86" s="34">
        <v>0.70554000000000006</v>
      </c>
      <c r="AFL86" s="34">
        <v>0.72808000000000006</v>
      </c>
      <c r="AFM86" s="34">
        <v>0.73214000000000001</v>
      </c>
      <c r="AFN86" s="34">
        <v>0.74241000000000001</v>
      </c>
      <c r="AFO86" s="34">
        <v>0.74080000000000001</v>
      </c>
      <c r="AFP86" s="34">
        <v>0.7390000000000001</v>
      </c>
      <c r="AFQ86" s="34">
        <v>0.74768000000000001</v>
      </c>
      <c r="AFR86" s="34">
        <v>0.74844999999999995</v>
      </c>
      <c r="AFS86" s="34">
        <v>0.75200999999999996</v>
      </c>
      <c r="AFT86" s="34">
        <v>0.75320999999999994</v>
      </c>
      <c r="AFU86" s="34">
        <v>0.76325999999999994</v>
      </c>
      <c r="AFV86" s="34">
        <v>0.77217000000000002</v>
      </c>
      <c r="AFW86" s="34">
        <v>0.78325</v>
      </c>
      <c r="AFX86" s="34">
        <v>0.78666999999999998</v>
      </c>
      <c r="AFY86" s="34">
        <v>0.78339000000000003</v>
      </c>
      <c r="AFZ86" s="34">
        <v>0.78627999999999998</v>
      </c>
      <c r="AGA86" s="34">
        <v>0.78876000000000002</v>
      </c>
      <c r="AGB86" t="s">
        <v>843</v>
      </c>
      <c r="AGC86" t="s">
        <v>843</v>
      </c>
      <c r="AGD86" t="s">
        <v>843</v>
      </c>
      <c r="AGE86" t="s">
        <v>843</v>
      </c>
      <c r="AGF86" s="34">
        <v>3.1491289846599102E-3</v>
      </c>
      <c r="AGG86" t="s">
        <v>843</v>
      </c>
      <c r="AGH86" t="s">
        <v>843</v>
      </c>
      <c r="AGI86" t="s">
        <v>843</v>
      </c>
      <c r="AGJ86" t="s">
        <v>843</v>
      </c>
      <c r="AGK86" t="s">
        <v>843</v>
      </c>
      <c r="AGL86" t="s">
        <v>843</v>
      </c>
      <c r="AGM86" t="s">
        <v>843</v>
      </c>
      <c r="AGN86" t="s">
        <v>843</v>
      </c>
      <c r="AGO86" s="34">
        <v>0.307</v>
      </c>
      <c r="AGP86" s="34">
        <v>2020</v>
      </c>
      <c r="AGQ86" t="s">
        <v>832</v>
      </c>
      <c r="AGR86" t="s">
        <v>843</v>
      </c>
      <c r="AGS86" s="34">
        <v>3.0000000000000001E-3</v>
      </c>
      <c r="AGT86" s="34">
        <v>2020</v>
      </c>
      <c r="AGU86" t="s">
        <v>832</v>
      </c>
      <c r="AGV86" t="s">
        <v>843</v>
      </c>
      <c r="AGW86" s="34">
        <v>5.0000000000000001E-3</v>
      </c>
      <c r="AGX86" s="34">
        <v>2020</v>
      </c>
      <c r="AGY86" t="s">
        <v>832</v>
      </c>
      <c r="AGZ86" t="s">
        <v>843</v>
      </c>
      <c r="AHA86" s="34">
        <v>1.3000000000000001E-2</v>
      </c>
      <c r="AHB86" s="34">
        <v>2020</v>
      </c>
      <c r="AHC86" t="s">
        <v>832</v>
      </c>
      <c r="AHD86" t="s">
        <v>843</v>
      </c>
      <c r="AHE86" s="34">
        <v>0.20600000000000002</v>
      </c>
      <c r="AHF86" s="34">
        <v>2020</v>
      </c>
      <c r="AHG86" t="s">
        <v>832</v>
      </c>
      <c r="AHH86" t="s">
        <v>843</v>
      </c>
      <c r="AHI86" t="s">
        <v>830</v>
      </c>
      <c r="AHJ86" s="34">
        <v>0.24943913519382477</v>
      </c>
      <c r="AHK86" s="34">
        <v>0.25676795840263367</v>
      </c>
      <c r="AHL86" s="34">
        <v>0.24922177195549011</v>
      </c>
      <c r="AHM86" s="34">
        <v>0.25109013915061951</v>
      </c>
      <c r="AHN86" s="34">
        <v>0.26493784785270691</v>
      </c>
      <c r="AHO86" t="s">
        <v>843</v>
      </c>
      <c r="AHP86" s="34">
        <v>0.28537490963935852</v>
      </c>
      <c r="AHQ86" s="34">
        <v>0.27033770084381104</v>
      </c>
      <c r="AHR86" s="34">
        <v>0.26746508479118347</v>
      </c>
      <c r="AHS86" s="34">
        <v>0.27149981260299683</v>
      </c>
      <c r="AHT86" s="34">
        <v>0.28664496541023254</v>
      </c>
      <c r="AHU86" t="s">
        <v>843</v>
      </c>
      <c r="AHV86" s="34">
        <v>0.28321054577827454</v>
      </c>
      <c r="AHW86" s="34">
        <v>0.2781735360622406</v>
      </c>
      <c r="AHX86" s="34">
        <v>0.25739601254463196</v>
      </c>
      <c r="AHY86" s="34">
        <v>0.25469943881034851</v>
      </c>
      <c r="AHZ86" s="34">
        <v>0.25411871075630188</v>
      </c>
      <c r="AIA86" t="s">
        <v>832</v>
      </c>
      <c r="AIB86" t="s">
        <v>843</v>
      </c>
      <c r="AIC86" s="34">
        <v>0.28122270107269287</v>
      </c>
      <c r="AID86" s="34">
        <v>0.27555361390113831</v>
      </c>
      <c r="AIE86" s="34">
        <v>0.25345563888549805</v>
      </c>
      <c r="AIF86" s="34">
        <v>0.24865004420280457</v>
      </c>
      <c r="AIG86" s="34">
        <v>0.26227220892906189</v>
      </c>
      <c r="AIH86" t="s">
        <v>924</v>
      </c>
      <c r="AII86" t="s">
        <v>843</v>
      </c>
      <c r="AIJ86" s="34">
        <v>0.29421499371528625</v>
      </c>
      <c r="AIK86" s="34">
        <v>0.28505265712738037</v>
      </c>
      <c r="AIL86" s="34">
        <v>0.26173800230026245</v>
      </c>
      <c r="AIM86" s="34">
        <v>0.26169002056121826</v>
      </c>
      <c r="AIN86" s="34">
        <v>0.26054999232292175</v>
      </c>
      <c r="AIO86" t="s">
        <v>1607</v>
      </c>
      <c r="AIP86" s="34">
        <v>0.2833416759967804</v>
      </c>
      <c r="AIQ86" t="s">
        <v>843</v>
      </c>
      <c r="AIR86" s="34">
        <v>0.27661000000000002</v>
      </c>
      <c r="AIS86" s="34">
        <v>0.28144999999999998</v>
      </c>
      <c r="AIT86" s="34">
        <v>0.28582000000000002</v>
      </c>
      <c r="AIU86" s="34">
        <v>0.28809999999999997</v>
      </c>
      <c r="AIV86" s="34">
        <v>0.28467999999999999</v>
      </c>
      <c r="AIW86" s="34">
        <v>0.28338999999999998</v>
      </c>
      <c r="AIX86" t="s">
        <v>843</v>
      </c>
      <c r="AIY86" s="34">
        <v>-1.2E-2</v>
      </c>
      <c r="AIZ86" s="34">
        <v>3.2000000000000001E-2</v>
      </c>
      <c r="AJA86" s="34">
        <v>3.6000000000000004E-2</v>
      </c>
      <c r="AJB86" s="34">
        <v>3.3000000000000002E-2</v>
      </c>
      <c r="AJC86" s="34">
        <v>3.3000000000000002E-2</v>
      </c>
      <c r="AJD86" s="34">
        <v>3.2000000000000001E-2</v>
      </c>
      <c r="AJE86" t="s">
        <v>843</v>
      </c>
      <c r="AJF86" s="34">
        <v>3.8655176758766174E-2</v>
      </c>
      <c r="AJG86" s="34">
        <v>2.7634331956505775E-2</v>
      </c>
      <c r="AJH86" s="34">
        <v>3.6620501428842545E-2</v>
      </c>
      <c r="AJI86" s="34">
        <v>3.891647607088089E-2</v>
      </c>
      <c r="AJJ86" s="34">
        <v>4.8755936324596405E-2</v>
      </c>
      <c r="AJK86" t="s">
        <v>830</v>
      </c>
      <c r="AJL86" t="s">
        <v>843</v>
      </c>
      <c r="AJM86" t="s">
        <v>843</v>
      </c>
      <c r="AJN86" s="34">
        <v>2.9691852629184723E-2</v>
      </c>
      <c r="AJO86" s="34">
        <v>1.3168651610612869E-2</v>
      </c>
      <c r="AJP86" s="34">
        <v>2.8234291821718216E-2</v>
      </c>
      <c r="AJQ86" s="34">
        <v>2.649221196770668E-2</v>
      </c>
      <c r="AJR86" s="34">
        <v>-1.2957703322172165E-2</v>
      </c>
      <c r="AJS86" t="s">
        <v>832</v>
      </c>
      <c r="AJT86" t="s">
        <v>843</v>
      </c>
      <c r="AJU86" t="s">
        <v>843</v>
      </c>
      <c r="AJV86" t="s">
        <v>843</v>
      </c>
      <c r="AJW86" s="34">
        <v>4.1518859565258026E-2</v>
      </c>
      <c r="AJX86" s="34">
        <v>2.9514413326978683E-2</v>
      </c>
      <c r="AJY86" s="34">
        <v>3.7408478558063507E-2</v>
      </c>
      <c r="AJZ86" s="34">
        <v>3.7497669458389282E-2</v>
      </c>
      <c r="AKA86" s="34">
        <v>4.6695955097675323E-2</v>
      </c>
      <c r="AKB86" t="s">
        <v>830</v>
      </c>
      <c r="AKC86" t="s">
        <v>843</v>
      </c>
      <c r="AKD86" t="s">
        <v>843</v>
      </c>
      <c r="AKE86" t="s">
        <v>843</v>
      </c>
      <c r="AKF86" s="34">
        <v>3.0961398035287857E-2</v>
      </c>
      <c r="AKG86" s="34">
        <v>1.2965681031346321E-2</v>
      </c>
      <c r="AKH86" s="34">
        <v>2.6579348370432854E-2</v>
      </c>
      <c r="AKI86" s="34">
        <v>2.2377500310540199E-2</v>
      </c>
      <c r="AKJ86" s="34">
        <v>-2.3299761116504669E-2</v>
      </c>
      <c r="AKK86" t="s">
        <v>832</v>
      </c>
      <c r="AKL86" t="s">
        <v>843</v>
      </c>
      <c r="AKM86" s="34">
        <v>27640</v>
      </c>
      <c r="AKN86" t="s">
        <v>832</v>
      </c>
      <c r="AKO86" t="s">
        <v>843</v>
      </c>
      <c r="AKP86" s="34">
        <v>20855.435546875</v>
      </c>
      <c r="AKQ86" t="s">
        <v>830</v>
      </c>
      <c r="AKR86" t="s">
        <v>843</v>
      </c>
      <c r="AKS86" s="34">
        <v>21207.313917046798</v>
      </c>
      <c r="AKT86" t="s">
        <v>832</v>
      </c>
      <c r="AKU86" t="s">
        <v>843</v>
      </c>
      <c r="AKV86" s="34">
        <v>28332.629091798401</v>
      </c>
      <c r="AKW86" t="s">
        <v>832</v>
      </c>
      <c r="AKX86" t="s">
        <v>843</v>
      </c>
      <c r="AKY86" s="34">
        <v>0.20853984355926514</v>
      </c>
      <c r="AKZ86" s="34">
        <v>0.23440162837505341</v>
      </c>
      <c r="ALA86" s="34">
        <v>0.26042270660400391</v>
      </c>
      <c r="ALB86" s="34">
        <v>0.26931676268577576</v>
      </c>
      <c r="ALC86" s="34">
        <v>0.27547240257263184</v>
      </c>
      <c r="ALD86" t="s">
        <v>830</v>
      </c>
      <c r="ALE86" t="s">
        <v>843</v>
      </c>
      <c r="ALF86" t="s">
        <v>843</v>
      </c>
      <c r="ALG86" t="s">
        <v>843</v>
      </c>
      <c r="ALH86" s="34">
        <v>0.24328266084194183</v>
      </c>
      <c r="ALI86" s="34">
        <v>0.25555980205535889</v>
      </c>
      <c r="ALJ86" s="34">
        <v>0.26806855201721191</v>
      </c>
      <c r="ALK86" s="34">
        <v>0.27178731560707092</v>
      </c>
      <c r="ALL86" s="34">
        <v>0.27779152989387512</v>
      </c>
      <c r="ALM86" t="s">
        <v>832</v>
      </c>
    </row>
    <row r="87" spans="1:1001">
      <c r="A87" t="s">
        <v>423</v>
      </c>
      <c r="B87" t="s">
        <v>1295</v>
      </c>
      <c r="C87" t="s">
        <v>391</v>
      </c>
      <c r="D87" s="34">
        <v>4.6592451632022858E-2</v>
      </c>
      <c r="E87" t="s">
        <v>432</v>
      </c>
      <c r="F87" s="34">
        <v>5.2745416760444641E-2</v>
      </c>
      <c r="G87" t="s">
        <v>1464</v>
      </c>
      <c r="H87" s="34">
        <v>4.7306813299655914E-2</v>
      </c>
      <c r="I87" t="s">
        <v>1294</v>
      </c>
      <c r="J87" s="34">
        <v>5.2307624369859695E-2</v>
      </c>
      <c r="K87" t="s">
        <v>1521</v>
      </c>
      <c r="L87" s="34"/>
      <c r="M87" t="s">
        <v>432</v>
      </c>
      <c r="N87" s="34">
        <v>0.62974023818969727</v>
      </c>
      <c r="O87" s="34"/>
      <c r="P87" t="s">
        <v>1459</v>
      </c>
      <c r="Q87" s="34"/>
      <c r="R87" t="s">
        <v>1459</v>
      </c>
      <c r="S87" s="34"/>
      <c r="T87" t="s">
        <v>1459</v>
      </c>
      <c r="U87" s="34">
        <v>0.62974023818969727</v>
      </c>
      <c r="V87" t="s">
        <v>432</v>
      </c>
      <c r="W87" t="s">
        <v>843</v>
      </c>
      <c r="X87" t="s">
        <v>1464</v>
      </c>
      <c r="Y87" s="34">
        <v>0.61704498529434204</v>
      </c>
      <c r="Z87" s="34"/>
      <c r="AA87" t="s">
        <v>1459</v>
      </c>
      <c r="AB87" s="34"/>
      <c r="AC87" t="s">
        <v>1459</v>
      </c>
      <c r="AD87" s="34"/>
      <c r="AE87" t="s">
        <v>1459</v>
      </c>
      <c r="AF87" s="34">
        <v>0.61704498529434204</v>
      </c>
      <c r="AG87" t="s">
        <v>1464</v>
      </c>
      <c r="AH87" t="s">
        <v>843</v>
      </c>
      <c r="AI87" t="s">
        <v>1294</v>
      </c>
      <c r="AJ87" s="34">
        <v>0.61207884550094604</v>
      </c>
      <c r="AK87" s="34"/>
      <c r="AL87" t="s">
        <v>1459</v>
      </c>
      <c r="AM87" s="34"/>
      <c r="AN87" t="s">
        <v>1459</v>
      </c>
      <c r="AO87" s="34"/>
      <c r="AP87" t="s">
        <v>1459</v>
      </c>
      <c r="AQ87" s="34">
        <v>0.61207884550094604</v>
      </c>
      <c r="AR87" t="s">
        <v>1294</v>
      </c>
      <c r="AS87" t="s">
        <v>843</v>
      </c>
      <c r="AT87" t="s">
        <v>1521</v>
      </c>
      <c r="AU87" s="34">
        <v>0.61207884550094604</v>
      </c>
      <c r="AV87" s="34"/>
      <c r="AW87" t="s">
        <v>1459</v>
      </c>
      <c r="AX87" s="34"/>
      <c r="AY87" t="s">
        <v>1459</v>
      </c>
      <c r="AZ87" s="34"/>
      <c r="BA87" t="s">
        <v>1459</v>
      </c>
      <c r="BB87" s="34">
        <v>0.61207884550094604</v>
      </c>
      <c r="BC87" t="s">
        <v>1521</v>
      </c>
      <c r="BD87" t="s">
        <v>843</v>
      </c>
      <c r="BE87" s="34">
        <v>0.47822917414913746</v>
      </c>
      <c r="BF87" t="s">
        <v>465</v>
      </c>
      <c r="BG87" t="s">
        <v>843</v>
      </c>
      <c r="BH87" t="s">
        <v>432</v>
      </c>
      <c r="BI87" s="34">
        <v>3.4556450843811035</v>
      </c>
      <c r="BJ87" t="s">
        <v>819</v>
      </c>
      <c r="BK87" s="34">
        <v>4.9606575965881348</v>
      </c>
      <c r="BL87" t="s">
        <v>1294</v>
      </c>
      <c r="BM87" s="34">
        <v>4.4118747711181641</v>
      </c>
      <c r="BN87" t="s">
        <v>1521</v>
      </c>
      <c r="BO87" s="34">
        <v>3.2836377620697021</v>
      </c>
      <c r="BP87" t="s">
        <v>843</v>
      </c>
      <c r="BQ87" s="34">
        <v>2.5164227485656738</v>
      </c>
      <c r="BR87" t="s">
        <v>830</v>
      </c>
      <c r="BS87" s="34"/>
      <c r="BT87" t="s">
        <v>843</v>
      </c>
      <c r="BU87" s="34">
        <v>1.8634467124938965</v>
      </c>
      <c r="BV87" t="s">
        <v>1559</v>
      </c>
      <c r="BW87" t="s">
        <v>843</v>
      </c>
      <c r="BX87" s="34">
        <v>2.6569938659667969</v>
      </c>
      <c r="BY87" t="s">
        <v>924</v>
      </c>
      <c r="BZ87" t="s">
        <v>843</v>
      </c>
      <c r="CA87" t="s">
        <v>432</v>
      </c>
      <c r="CB87" s="34">
        <v>9.8807401955127716E-3</v>
      </c>
      <c r="CC87" s="34">
        <v>9.0735079720616341E-3</v>
      </c>
      <c r="CD87" s="34">
        <v>7.9598072916269302E-3</v>
      </c>
      <c r="CE87" s="34">
        <v>7.4777500703930855E-3</v>
      </c>
      <c r="CF87" s="34">
        <v>7.4777449481189251E-3</v>
      </c>
      <c r="CG87" t="s">
        <v>843</v>
      </c>
      <c r="CH87" t="s">
        <v>819</v>
      </c>
      <c r="CI87" s="34">
        <v>3.2524953130632639E-3</v>
      </c>
      <c r="CJ87" s="34">
        <v>6.7178835161030293E-3</v>
      </c>
      <c r="CK87" s="34">
        <v>1.8902147188782692E-2</v>
      </c>
      <c r="CL87" s="34">
        <v>2.2627031430602074E-2</v>
      </c>
      <c r="CM87" s="34">
        <v>2.4193763732910156E-2</v>
      </c>
      <c r="CN87" t="s">
        <v>843</v>
      </c>
      <c r="CO87" t="s">
        <v>1294</v>
      </c>
      <c r="CP87" s="34">
        <v>8.1556467339396477E-3</v>
      </c>
      <c r="CQ87" s="34">
        <v>1.5360009856522083E-2</v>
      </c>
      <c r="CR87" s="34">
        <v>2.4109095335006714E-2</v>
      </c>
      <c r="CS87" s="34">
        <v>2.5498557835817337E-2</v>
      </c>
      <c r="CT87" s="34">
        <v>2.81112901866436E-2</v>
      </c>
      <c r="CU87" t="s">
        <v>843</v>
      </c>
      <c r="CV87" t="s">
        <v>1521</v>
      </c>
      <c r="CW87" s="34">
        <v>1.2083856388926506E-2</v>
      </c>
      <c r="CX87" s="34">
        <v>2.1995356306433678E-2</v>
      </c>
      <c r="CY87" s="34">
        <v>2.5404402986168861E-2</v>
      </c>
      <c r="CZ87" s="34">
        <v>2.8181774541735649E-2</v>
      </c>
      <c r="DA87" s="34">
        <v>3.1069524586200714E-2</v>
      </c>
      <c r="DB87" t="s">
        <v>843</v>
      </c>
      <c r="DC87" s="34">
        <v>4.264991283416748</v>
      </c>
      <c r="DD87" s="34">
        <v>3.9331774711608887</v>
      </c>
      <c r="DE87" s="34">
        <v>3.2745716571807861</v>
      </c>
      <c r="DF87" s="34">
        <v>3.8408873081207275</v>
      </c>
      <c r="DG87" s="34">
        <v>4.9090499877929688</v>
      </c>
      <c r="DH87" t="s">
        <v>1464</v>
      </c>
      <c r="DI87" t="s">
        <v>843</v>
      </c>
      <c r="DJ87" s="34">
        <v>4.0889797210693359</v>
      </c>
      <c r="DK87" s="34">
        <v>3.5649237632751465</v>
      </c>
      <c r="DL87" s="34">
        <v>3.4851412773132324</v>
      </c>
      <c r="DM87" s="34">
        <v>4.4416546821594238</v>
      </c>
      <c r="DN87" s="34">
        <v>5.7039599418640137</v>
      </c>
      <c r="DO87" t="s">
        <v>1294</v>
      </c>
      <c r="DP87" t="s">
        <v>843</v>
      </c>
      <c r="DQ87" s="34">
        <v>6.3041877746582031</v>
      </c>
      <c r="DR87" t="s">
        <v>1521</v>
      </c>
      <c r="DS87" t="s">
        <v>843</v>
      </c>
      <c r="DT87" t="s">
        <v>843</v>
      </c>
      <c r="DU87" s="34">
        <v>6.9</v>
      </c>
      <c r="DV87" t="s">
        <v>1461</v>
      </c>
      <c r="DW87" t="s">
        <v>843</v>
      </c>
      <c r="DX87" t="s">
        <v>843</v>
      </c>
      <c r="DY87" t="s">
        <v>432</v>
      </c>
      <c r="DZ87" s="34">
        <v>4.8168404027819633E-3</v>
      </c>
      <c r="EA87" s="34">
        <v>8.9796446263790131E-3</v>
      </c>
      <c r="EB87" s="34">
        <v>9.5302732661366463E-3</v>
      </c>
      <c r="EC87" s="34">
        <v>1.8414989113807678E-2</v>
      </c>
      <c r="ED87" s="34">
        <v>1.016119122505188E-2</v>
      </c>
      <c r="EE87" t="s">
        <v>843</v>
      </c>
      <c r="EF87" t="s">
        <v>819</v>
      </c>
      <c r="EG87" s="34">
        <v>7.5865262188017368E-3</v>
      </c>
      <c r="EH87" s="34">
        <v>9.051373228430748E-3</v>
      </c>
      <c r="EI87" s="34">
        <v>1.7066496657207608E-3</v>
      </c>
      <c r="EJ87" s="34">
        <v>-1.1830816045403481E-2</v>
      </c>
      <c r="EK87" s="34">
        <v>-1.6761166974902153E-2</v>
      </c>
      <c r="EL87" t="s">
        <v>843</v>
      </c>
      <c r="EM87" t="s">
        <v>1294</v>
      </c>
      <c r="EN87" s="34">
        <v>1.3904045335948467E-2</v>
      </c>
      <c r="EO87" s="34">
        <v>1.0853341780602932E-2</v>
      </c>
      <c r="EP87" s="34">
        <v>-9.6200639382004738E-3</v>
      </c>
      <c r="EQ87" s="34">
        <v>-1.4320687390863895E-2</v>
      </c>
      <c r="ER87" s="34">
        <v>-1.4394970610737801E-2</v>
      </c>
      <c r="ES87" t="s">
        <v>843</v>
      </c>
      <c r="ET87" t="s">
        <v>1521</v>
      </c>
      <c r="EU87" s="34">
        <v>1.2464956380426884E-2</v>
      </c>
      <c r="EV87" s="34">
        <v>2.8936031740158796E-3</v>
      </c>
      <c r="EW87" s="34">
        <v>-1.0241493582725525E-2</v>
      </c>
      <c r="EX87" s="34">
        <v>-1.9378660246729851E-2</v>
      </c>
      <c r="EY87" s="34">
        <v>-1.5800796449184418E-2</v>
      </c>
      <c r="EZ87" t="s">
        <v>843</v>
      </c>
      <c r="FA87" t="s">
        <v>465</v>
      </c>
      <c r="FB87" s="34">
        <v>9.5905864145606756E-4</v>
      </c>
      <c r="FC87" s="34">
        <v>-7.2991795605048537E-4</v>
      </c>
      <c r="FD87" s="34">
        <v>-1.2427323963493109E-3</v>
      </c>
      <c r="FE87" s="34">
        <v>-7.6796216890215874E-3</v>
      </c>
      <c r="FF87" s="34">
        <v>-9.5483642071485519E-3</v>
      </c>
      <c r="FG87" t="s">
        <v>843</v>
      </c>
      <c r="FH87" s="34"/>
      <c r="FI87" s="34"/>
      <c r="FJ87" s="34"/>
      <c r="FK87" s="34"/>
      <c r="FL87" s="34"/>
      <c r="FM87" t="s">
        <v>843</v>
      </c>
      <c r="FN87" t="s">
        <v>843</v>
      </c>
      <c r="FO87" s="34">
        <v>0.52444000000000002</v>
      </c>
      <c r="FP87" t="s">
        <v>1462</v>
      </c>
      <c r="FQ87" t="s">
        <v>843</v>
      </c>
      <c r="FR87" t="s">
        <v>843</v>
      </c>
      <c r="FS87" s="34">
        <v>0.55515999999999999</v>
      </c>
      <c r="FT87" t="s">
        <v>1462</v>
      </c>
      <c r="FU87" t="s">
        <v>843</v>
      </c>
      <c r="FV87" t="s">
        <v>843</v>
      </c>
      <c r="FW87" s="34">
        <v>0.49367</v>
      </c>
      <c r="FX87" t="s">
        <v>1462</v>
      </c>
      <c r="FY87" t="s">
        <v>843</v>
      </c>
      <c r="FZ87" s="34">
        <v>1.1708918027579784E-2</v>
      </c>
      <c r="GA87" s="34">
        <v>1.1016096919775009E-2</v>
      </c>
      <c r="GB87" s="34">
        <v>4.6194698661565781E-2</v>
      </c>
      <c r="GC87" s="34">
        <v>6.725195050239563E-2</v>
      </c>
      <c r="GD87" s="34">
        <v>4.6938184648752213E-2</v>
      </c>
      <c r="GE87" t="s">
        <v>830</v>
      </c>
      <c r="GF87" t="s">
        <v>843</v>
      </c>
      <c r="GG87" s="34">
        <v>1.1035202071070671E-2</v>
      </c>
      <c r="GH87" s="34">
        <v>1.0110040195286274E-2</v>
      </c>
      <c r="GI87" s="34">
        <v>4.4849377125501633E-2</v>
      </c>
      <c r="GJ87" s="34">
        <v>6.4721420407295227E-2</v>
      </c>
      <c r="GK87" s="34">
        <v>3.9439260959625244E-2</v>
      </c>
      <c r="GL87" t="s">
        <v>832</v>
      </c>
      <c r="GM87" t="s">
        <v>843</v>
      </c>
      <c r="GN87" s="34">
        <v>0.18667256832122803</v>
      </c>
      <c r="GO87" t="s">
        <v>832</v>
      </c>
      <c r="GP87" t="s">
        <v>843</v>
      </c>
      <c r="GQ87" t="s">
        <v>843</v>
      </c>
      <c r="GR87" s="34">
        <v>1.6724927350878716E-2</v>
      </c>
      <c r="GS87" s="34">
        <v>1.33798997849226E-2</v>
      </c>
      <c r="GT87" s="34">
        <v>1.1709747835993767E-2</v>
      </c>
      <c r="GU87" s="34">
        <v>7.4039665050804615E-3</v>
      </c>
      <c r="GV87" s="34">
        <v>2.8653107583522797E-2</v>
      </c>
      <c r="GW87" t="s">
        <v>832</v>
      </c>
      <c r="GX87" t="s">
        <v>843</v>
      </c>
      <c r="GY87" t="s">
        <v>843</v>
      </c>
      <c r="GZ87" t="s">
        <v>843</v>
      </c>
      <c r="HA87" t="s">
        <v>843</v>
      </c>
      <c r="HB87" t="s">
        <v>843</v>
      </c>
      <c r="HC87" t="s">
        <v>843</v>
      </c>
      <c r="HD87" t="s">
        <v>843</v>
      </c>
      <c r="HE87" t="s">
        <v>843</v>
      </c>
      <c r="HF87" t="s">
        <v>843</v>
      </c>
      <c r="HG87" t="s">
        <v>843</v>
      </c>
      <c r="HH87" s="34">
        <v>1030496.0000000001</v>
      </c>
      <c r="HI87" s="34">
        <v>1041396</v>
      </c>
      <c r="HJ87" s="34">
        <v>1050809</v>
      </c>
      <c r="HK87" s="34">
        <v>1058797</v>
      </c>
      <c r="HL87" s="34">
        <v>1065764</v>
      </c>
      <c r="HM87" s="34">
        <v>1071886</v>
      </c>
      <c r="HN87" s="34">
        <v>1077735</v>
      </c>
      <c r="HO87" s="34">
        <v>1084008</v>
      </c>
      <c r="HP87" s="34">
        <v>1089870</v>
      </c>
      <c r="HQ87" s="34">
        <v>1094886</v>
      </c>
      <c r="HR87" s="34">
        <v>1099920</v>
      </c>
      <c r="HS87" s="34">
        <v>1105371</v>
      </c>
      <c r="HT87" s="34">
        <v>1111444</v>
      </c>
      <c r="HU87" s="34">
        <v>1118319</v>
      </c>
      <c r="HV87" s="34">
        <v>1125865</v>
      </c>
      <c r="HW87" s="34">
        <v>1133936</v>
      </c>
      <c r="HX87" s="34">
        <v>1142524</v>
      </c>
      <c r="HY87" s="34">
        <v>1151390</v>
      </c>
      <c r="HZ87" s="34">
        <v>1160428</v>
      </c>
      <c r="IA87" s="34">
        <v>1169613</v>
      </c>
      <c r="IB87" s="34">
        <v>1180655</v>
      </c>
      <c r="IC87" s="34">
        <v>1192271</v>
      </c>
      <c r="ID87" s="34">
        <v>1201670</v>
      </c>
      <c r="IE87" s="34">
        <v>1210822</v>
      </c>
      <c r="IF87" s="34">
        <v>1222075</v>
      </c>
      <c r="IG87" s="34">
        <v>1234858</v>
      </c>
      <c r="IH87" s="34">
        <v>1247889</v>
      </c>
      <c r="II87" s="34">
        <v>1261280</v>
      </c>
      <c r="IJ87" s="34">
        <v>1275188</v>
      </c>
      <c r="IK87" s="34">
        <v>1289962</v>
      </c>
      <c r="IL87" s="34">
        <v>1305985</v>
      </c>
      <c r="IM87" s="34">
        <v>1323254</v>
      </c>
      <c r="IN87" s="34">
        <v>1341503</v>
      </c>
      <c r="IO87" s="34">
        <v>1360216</v>
      </c>
      <c r="IP87" s="34">
        <v>1378991</v>
      </c>
      <c r="IQ87" s="34">
        <v>1397706</v>
      </c>
      <c r="IR87" s="34">
        <v>1416343</v>
      </c>
      <c r="IS87" s="34">
        <v>1434924</v>
      </c>
      <c r="IT87" s="34">
        <v>1453393</v>
      </c>
      <c r="IU87" s="34">
        <v>1471679</v>
      </c>
      <c r="IV87" s="34">
        <v>1489771</v>
      </c>
      <c r="IW87" s="34">
        <v>1507612</v>
      </c>
      <c r="IX87" s="34">
        <v>1525184</v>
      </c>
      <c r="IY87" s="34">
        <v>1542481</v>
      </c>
      <c r="IZ87" s="34">
        <v>1559524</v>
      </c>
      <c r="JA87" s="34">
        <v>1576301</v>
      </c>
      <c r="JB87" s="34">
        <v>1592766</v>
      </c>
      <c r="JC87" s="34">
        <v>1608885</v>
      </c>
      <c r="JD87" s="34">
        <v>1624681</v>
      </c>
      <c r="JE87" s="34">
        <v>1640120</v>
      </c>
      <c r="JF87" s="34">
        <v>1655121</v>
      </c>
      <c r="JG87" s="34">
        <v>1669762</v>
      </c>
      <c r="JH87" s="34">
        <v>1684099</v>
      </c>
      <c r="JI87" s="34">
        <v>1698101</v>
      </c>
      <c r="JJ87" s="34">
        <v>1711770</v>
      </c>
      <c r="JK87" s="34">
        <v>1725067</v>
      </c>
      <c r="JL87" s="34">
        <v>1737994</v>
      </c>
      <c r="JM87" s="34">
        <v>1750671</v>
      </c>
      <c r="JN87" s="34">
        <v>1763090</v>
      </c>
      <c r="JO87" s="34">
        <v>1775173</v>
      </c>
      <c r="JP87" s="34">
        <v>1786887</v>
      </c>
      <c r="JQ87" s="34">
        <v>1798251</v>
      </c>
      <c r="JR87" s="34">
        <v>1809234</v>
      </c>
      <c r="JS87" s="34">
        <v>1819892</v>
      </c>
      <c r="JT87" s="34">
        <v>1830239</v>
      </c>
      <c r="JU87" s="34">
        <v>1840205</v>
      </c>
      <c r="JV87" s="34">
        <v>1849878</v>
      </c>
      <c r="JW87" s="34">
        <v>1859233</v>
      </c>
      <c r="JX87" s="34">
        <v>1868233</v>
      </c>
      <c r="JY87" s="34">
        <v>1876864</v>
      </c>
      <c r="JZ87" s="34">
        <v>1885063</v>
      </c>
      <c r="KA87" s="34">
        <v>1892874</v>
      </c>
      <c r="KB87" s="34">
        <v>1900383</v>
      </c>
      <c r="KC87" s="34">
        <v>1907573</v>
      </c>
      <c r="KD87" s="34">
        <v>1914426</v>
      </c>
      <c r="KE87" s="34">
        <v>1920965</v>
      </c>
      <c r="KF87" s="34">
        <v>1927170</v>
      </c>
      <c r="KG87" s="34">
        <v>1933047</v>
      </c>
      <c r="KH87" s="34">
        <v>1938614</v>
      </c>
      <c r="KI87" s="34">
        <v>1943873</v>
      </c>
      <c r="KJ87" s="34">
        <v>1948815</v>
      </c>
      <c r="KK87" s="34">
        <v>1953501</v>
      </c>
      <c r="KL87" s="34">
        <v>1957901</v>
      </c>
      <c r="KM87" s="34">
        <v>1962023</v>
      </c>
      <c r="KN87" s="34">
        <v>1965928</v>
      </c>
      <c r="KO87" s="34">
        <v>1969526</v>
      </c>
      <c r="KP87" s="34">
        <v>1972813</v>
      </c>
      <c r="KQ87" s="34">
        <v>1975841</v>
      </c>
      <c r="KR87" s="34">
        <v>1978620</v>
      </c>
      <c r="KS87" s="34">
        <v>1981136</v>
      </c>
      <c r="KT87" s="34">
        <v>1983362</v>
      </c>
      <c r="KU87" s="34">
        <v>1985308</v>
      </c>
      <c r="KV87" s="34">
        <v>1987035</v>
      </c>
      <c r="KW87" s="34">
        <v>1988571</v>
      </c>
      <c r="KX87" s="34">
        <v>1989889</v>
      </c>
      <c r="KY87" s="34">
        <v>1990934</v>
      </c>
      <c r="KZ87" s="34">
        <v>1991718</v>
      </c>
      <c r="LA87" s="34">
        <v>1992287</v>
      </c>
      <c r="LB87" s="34">
        <v>1992611</v>
      </c>
      <c r="LC87" s="34">
        <v>1992776</v>
      </c>
      <c r="LD87" s="34">
        <v>1992790</v>
      </c>
      <c r="LE87" t="s">
        <v>843</v>
      </c>
      <c r="LF87" t="s">
        <v>843</v>
      </c>
      <c r="LG87" t="s">
        <v>843</v>
      </c>
      <c r="LH87" s="34">
        <v>1.1836930178105831E-2</v>
      </c>
      <c r="LI87" s="34">
        <v>1.0521881282329559E-2</v>
      </c>
      <c r="LJ87" s="34">
        <v>8.9982226490974426E-3</v>
      </c>
      <c r="LK87" s="34">
        <v>7.5730141252279282E-3</v>
      </c>
      <c r="LL87" s="34">
        <v>6.5585547126829624E-3</v>
      </c>
      <c r="LM87" s="34">
        <v>5.7278010062873363E-3</v>
      </c>
      <c r="LN87" s="34">
        <v>5.4419031366705894E-3</v>
      </c>
      <c r="LO87" s="34">
        <v>5.8036665432155132E-3</v>
      </c>
      <c r="LP87" s="34">
        <v>5.3931400179862976E-3</v>
      </c>
      <c r="LQ87" s="34">
        <v>4.5918254181742668E-3</v>
      </c>
      <c r="LR87" s="34">
        <v>4.587201401591301E-3</v>
      </c>
      <c r="LS87" s="34">
        <v>4.943575244396925E-3</v>
      </c>
      <c r="LT87" s="34">
        <v>5.4790456779301167E-3</v>
      </c>
      <c r="LU87" s="34">
        <v>6.1665941029787064E-3</v>
      </c>
      <c r="LV87" s="34">
        <v>6.7249638959765434E-3</v>
      </c>
      <c r="LW87" s="34">
        <v>7.1431370452046394E-3</v>
      </c>
      <c r="LX87" s="34">
        <v>7.54508376121521E-3</v>
      </c>
      <c r="LY87" s="34">
        <v>7.7300579287111759E-3</v>
      </c>
      <c r="LZ87" s="34">
        <v>7.8189941123127937E-3</v>
      </c>
      <c r="MA87" s="34">
        <v>7.8840218484401703E-3</v>
      </c>
      <c r="MB87" s="34">
        <v>9.3964440748095512E-3</v>
      </c>
      <c r="MC87" s="34">
        <v>9.7905229777097702E-3</v>
      </c>
      <c r="MD87" s="34">
        <v>7.8523643314838409E-3</v>
      </c>
      <c r="ME87" s="34">
        <v>7.5872116722166538E-3</v>
      </c>
      <c r="MF87" s="34">
        <v>9.2507656663656235E-3</v>
      </c>
      <c r="MG87" s="34">
        <v>1.0405750013887882E-2</v>
      </c>
      <c r="MH87" s="34">
        <v>1.0497340001165867E-2</v>
      </c>
      <c r="MI87" s="34">
        <v>1.0673754848539829E-2</v>
      </c>
      <c r="MJ87" s="34">
        <v>1.0966540314257145E-2</v>
      </c>
      <c r="MK87" s="34">
        <v>1.1519141495227814E-2</v>
      </c>
      <c r="ML87" s="34">
        <v>1.2344785034656525E-2</v>
      </c>
      <c r="MM87" s="34">
        <v>1.3136309571564198E-2</v>
      </c>
      <c r="MN87" s="34">
        <v>1.369677297770977E-2</v>
      </c>
      <c r="MO87" s="34">
        <v>1.3852883130311966E-2</v>
      </c>
      <c r="MP87" s="34">
        <v>1.3708561658859253E-2</v>
      </c>
      <c r="MQ87" s="34">
        <v>1.3480248861014843E-2</v>
      </c>
      <c r="MR87" s="34">
        <v>1.324587594717741E-2</v>
      </c>
      <c r="MS87" s="34">
        <v>1.3033688999712467E-2</v>
      </c>
      <c r="MT87" s="34">
        <v>1.2788936495780945E-2</v>
      </c>
      <c r="MU87" s="34">
        <v>1.2503103353083134E-2</v>
      </c>
      <c r="MV87" s="34">
        <v>1.2218491174280643E-2</v>
      </c>
      <c r="MW87" s="34">
        <v>1.1904525570571423E-2</v>
      </c>
      <c r="MX87" s="34">
        <v>1.1588116176426411E-2</v>
      </c>
      <c r="MY87" s="34">
        <v>1.1277100071310997E-2</v>
      </c>
      <c r="MZ87" s="34">
        <v>1.0988487862050533E-2</v>
      </c>
      <c r="NA87" s="34">
        <v>1.0700316168367863E-2</v>
      </c>
      <c r="NB87" s="34">
        <v>1.0391164571046829E-2</v>
      </c>
      <c r="NC87" s="34">
        <v>1.0069265030324459E-2</v>
      </c>
      <c r="ND87" s="34">
        <v>9.7700962796807289E-3</v>
      </c>
      <c r="NE87" s="34">
        <v>9.457920677959919E-3</v>
      </c>
      <c r="NF87" s="34">
        <v>9.1047082096338272E-3</v>
      </c>
      <c r="NG87" s="34">
        <v>8.806983008980751E-3</v>
      </c>
      <c r="NH87" s="34">
        <v>8.5496017709374428E-3</v>
      </c>
      <c r="NI87" s="34">
        <v>8.2798656076192856E-3</v>
      </c>
      <c r="NJ87" s="34">
        <v>8.0173546448349953E-3</v>
      </c>
      <c r="NK87" s="34">
        <v>7.7379671856760979E-3</v>
      </c>
      <c r="NL87" s="34">
        <v>7.4656843207776546E-3</v>
      </c>
      <c r="NM87" s="34">
        <v>7.2675682604312897E-3</v>
      </c>
      <c r="NN87" s="34">
        <v>7.0688086561858654E-3</v>
      </c>
      <c r="NO87" s="34">
        <v>6.8299314007163048E-3</v>
      </c>
      <c r="NP87" s="34">
        <v>6.5771169029176235E-3</v>
      </c>
      <c r="NQ87" s="34">
        <v>6.3395262695848942E-3</v>
      </c>
      <c r="NR87" s="34">
        <v>6.0890256427228451E-3</v>
      </c>
      <c r="NS87" s="34">
        <v>5.8736074715852737E-3</v>
      </c>
      <c r="NT87" s="34">
        <v>5.6694005616009235E-3</v>
      </c>
      <c r="NU87" s="34">
        <v>5.430418998003006E-3</v>
      </c>
      <c r="NV87" s="34">
        <v>5.2427123300731182E-3</v>
      </c>
      <c r="NW87" s="34">
        <v>5.044346209615469E-3</v>
      </c>
      <c r="NX87" s="34">
        <v>4.8290272243320942E-3</v>
      </c>
      <c r="NY87" s="34">
        <v>4.609234631061554E-3</v>
      </c>
      <c r="NZ87" s="34">
        <v>4.358943086117506E-3</v>
      </c>
      <c r="OA87" s="34">
        <v>4.1350671090185642E-3</v>
      </c>
      <c r="OB87" s="34">
        <v>3.9591356180608273E-3</v>
      </c>
      <c r="OC87" s="34">
        <v>3.7763086147606373E-3</v>
      </c>
      <c r="OD87" s="34">
        <v>3.5860852804034948E-3</v>
      </c>
      <c r="OE87" s="34">
        <v>3.4098250325769186E-3</v>
      </c>
      <c r="OF87" s="34">
        <v>3.2249416690319777E-3</v>
      </c>
      <c r="OG87" s="34">
        <v>3.0449088662862778E-3</v>
      </c>
      <c r="OH87" s="34">
        <v>2.8757702093571424E-3</v>
      </c>
      <c r="OI87" s="34">
        <v>2.7090900111943483E-3</v>
      </c>
      <c r="OJ87" s="34">
        <v>2.5391208473592997E-3</v>
      </c>
      <c r="OK87" s="34">
        <v>2.4016518145799637E-3</v>
      </c>
      <c r="OL87" s="34">
        <v>2.2498336620628834E-3</v>
      </c>
      <c r="OM87" s="34">
        <v>2.1031028591096401E-3</v>
      </c>
      <c r="ON87" s="34">
        <v>1.9883145578205585E-3</v>
      </c>
      <c r="OO87" s="34">
        <v>1.8285062396898866E-3</v>
      </c>
      <c r="OP87" s="34">
        <v>1.6675383085384965E-3</v>
      </c>
      <c r="OQ87" s="34">
        <v>1.5336874639615417E-3</v>
      </c>
      <c r="OR87" s="34">
        <v>1.4055015053600073E-3</v>
      </c>
      <c r="OS87" s="34">
        <v>1.2707855785265565E-3</v>
      </c>
      <c r="OT87" s="34">
        <v>1.1229669908061624E-3</v>
      </c>
      <c r="OU87" s="34">
        <v>9.8068127408623695E-4</v>
      </c>
      <c r="OV87" s="34">
        <v>8.6951209232211113E-4</v>
      </c>
      <c r="OW87" s="34">
        <v>7.7271240297704935E-4</v>
      </c>
      <c r="OX87" s="34">
        <v>6.6256796708330512E-4</v>
      </c>
      <c r="OY87" s="34">
        <v>5.2501709433272481E-4</v>
      </c>
      <c r="OZ87" s="34">
        <v>3.9370750891976058E-4</v>
      </c>
      <c r="PA87" s="34">
        <v>2.8564222157001495E-4</v>
      </c>
      <c r="PB87" s="34">
        <v>1.6261395649053156E-4</v>
      </c>
      <c r="PC87" s="34">
        <v>8.2802500401157886E-5</v>
      </c>
      <c r="PD87" s="34">
        <v>7.0253508965834044E-6</v>
      </c>
      <c r="PE87" t="s">
        <v>1300</v>
      </c>
      <c r="PF87" t="s">
        <v>843</v>
      </c>
      <c r="PG87" t="s">
        <v>843</v>
      </c>
      <c r="PH87" t="s">
        <v>843</v>
      </c>
      <c r="PI87" t="s">
        <v>843</v>
      </c>
      <c r="PJ87" t="s">
        <v>1300</v>
      </c>
      <c r="PK87" s="34">
        <v>0.4818747341632843</v>
      </c>
      <c r="PL87" s="34">
        <v>0.48172643780708313</v>
      </c>
      <c r="PM87" s="34">
        <v>0.4815090000629425</v>
      </c>
      <c r="PN87" s="34">
        <v>0.48133116960525513</v>
      </c>
      <c r="PO87" s="34">
        <v>0.4812491238117218</v>
      </c>
      <c r="PP87" s="34">
        <v>0.48121163249015808</v>
      </c>
      <c r="PQ87" s="34">
        <v>0.48113125562667847</v>
      </c>
      <c r="PR87" s="34">
        <v>0.48101121187210083</v>
      </c>
      <c r="PS87" s="34">
        <v>0.48176205158233643</v>
      </c>
      <c r="PT87" s="34">
        <v>0.48344120383262634</v>
      </c>
      <c r="PU87" s="34">
        <v>0.48509529232978821</v>
      </c>
      <c r="PV87" s="34">
        <v>0.48659500479698181</v>
      </c>
      <c r="PW87" s="34">
        <v>0.48802098631858826</v>
      </c>
      <c r="PX87" s="34">
        <v>0.48937109112739563</v>
      </c>
      <c r="PY87" s="34">
        <v>0.49061921238899231</v>
      </c>
      <c r="PZ87" s="34">
        <v>0.49178171157836914</v>
      </c>
      <c r="QA87" s="34">
        <v>0.49287280440330505</v>
      </c>
      <c r="QB87" s="34">
        <v>0.49388131499290466</v>
      </c>
      <c r="QC87" s="34">
        <v>0.49482086300849915</v>
      </c>
      <c r="QD87" s="34">
        <v>0.49572038650512695</v>
      </c>
      <c r="QE87" s="34">
        <v>0.49626350402832031</v>
      </c>
      <c r="QF87" s="34">
        <v>0.49638965725898743</v>
      </c>
      <c r="QG87" s="34">
        <v>0.49611541628837585</v>
      </c>
      <c r="QH87" s="34">
        <v>0.49557161331176758</v>
      </c>
      <c r="QI87" s="34">
        <v>0.49517664313316345</v>
      </c>
      <c r="QJ87" s="34">
        <v>0.49487957358360291</v>
      </c>
      <c r="QK87" s="34">
        <v>0.49459126591682434</v>
      </c>
      <c r="QL87" s="34">
        <v>0.49431213736534119</v>
      </c>
      <c r="QM87" s="34">
        <v>0.49404245615005493</v>
      </c>
      <c r="QN87" s="34">
        <v>0.49378353357315063</v>
      </c>
      <c r="QO87" s="34">
        <v>0.49353322386741638</v>
      </c>
      <c r="QP87" s="34">
        <v>0.49329456686973572</v>
      </c>
      <c r="QQ87" s="34">
        <v>0.49306190013885498</v>
      </c>
      <c r="QR87" s="34">
        <v>0.49283275008201599</v>
      </c>
      <c r="QS87" s="34">
        <v>0.49260583519935608</v>
      </c>
      <c r="QT87" s="34">
        <v>0.49237537384033203</v>
      </c>
      <c r="QU87" s="34">
        <v>0.49214491248130798</v>
      </c>
      <c r="QV87" s="34">
        <v>0.49191316962242126</v>
      </c>
      <c r="QW87" s="34">
        <v>0.49167707562446594</v>
      </c>
      <c r="QX87" s="34">
        <v>0.49143937230110168</v>
      </c>
      <c r="QY87" s="34">
        <v>0.4911949634552002</v>
      </c>
      <c r="QZ87" s="34">
        <v>0.49094462394714355</v>
      </c>
      <c r="RA87" s="34">
        <v>0.49069029092788696</v>
      </c>
      <c r="RB87" s="34">
        <v>0.49042874574661255</v>
      </c>
      <c r="RC87" s="34">
        <v>0.49016109108924866</v>
      </c>
      <c r="RD87" s="34">
        <v>0.48988550901412964</v>
      </c>
      <c r="RE87" s="34">
        <v>0.48960110545158386</v>
      </c>
      <c r="RF87" s="34">
        <v>0.48931092023849487</v>
      </c>
      <c r="RG87" s="34">
        <v>0.48901352286338806</v>
      </c>
      <c r="RH87" s="34">
        <v>0.48870691657066345</v>
      </c>
      <c r="RI87" s="34">
        <v>0.48839268088340759</v>
      </c>
      <c r="RJ87" s="34">
        <v>0.48807555437088013</v>
      </c>
      <c r="RK87" s="34">
        <v>0.48775339126586914</v>
      </c>
      <c r="RL87" s="34">
        <v>0.48742741346359253</v>
      </c>
      <c r="RM87" s="34">
        <v>0.48709756135940552</v>
      </c>
      <c r="RN87" s="34">
        <v>0.48676484823226929</v>
      </c>
      <c r="RO87" s="34">
        <v>0.48643034696578979</v>
      </c>
      <c r="RP87" s="34">
        <v>0.48609760403633118</v>
      </c>
      <c r="RQ87" s="34">
        <v>0.48576533794403076</v>
      </c>
      <c r="RR87" s="34">
        <v>0.48543551564216614</v>
      </c>
      <c r="RS87" s="34">
        <v>0.48510903120040894</v>
      </c>
      <c r="RT87" s="34">
        <v>0.48478716611862183</v>
      </c>
      <c r="RU87" s="34">
        <v>0.48447021842002869</v>
      </c>
      <c r="RV87" s="34">
        <v>0.48416003584861755</v>
      </c>
      <c r="RW87" s="34">
        <v>0.48385593295097351</v>
      </c>
      <c r="RX87" s="34">
        <v>0.48355862498283386</v>
      </c>
      <c r="RY87" s="34">
        <v>0.48327240347862244</v>
      </c>
      <c r="RZ87" s="34">
        <v>0.48299163579940796</v>
      </c>
      <c r="SA87" s="34">
        <v>0.48271924257278442</v>
      </c>
      <c r="SB87" s="34">
        <v>0.48245903849601746</v>
      </c>
      <c r="SC87" s="34">
        <v>0.48220297694206238</v>
      </c>
      <c r="SD87" s="34">
        <v>0.48195177316665649</v>
      </c>
      <c r="SE87" s="34">
        <v>0.48170763254165649</v>
      </c>
      <c r="SF87" s="34">
        <v>0.48147201538085938</v>
      </c>
      <c r="SG87" s="34">
        <v>0.48124241828918457</v>
      </c>
      <c r="SH87" s="34">
        <v>0.48101812601089478</v>
      </c>
      <c r="SI87" s="34">
        <v>0.48080086708068848</v>
      </c>
      <c r="SJ87" s="34">
        <v>0.48059049248695374</v>
      </c>
      <c r="SK87" s="34">
        <v>0.48038548231124878</v>
      </c>
      <c r="SL87" s="34">
        <v>0.48018363118171692</v>
      </c>
      <c r="SM87" s="34">
        <v>0.47998654842376709</v>
      </c>
      <c r="SN87" s="34">
        <v>0.47979703545570374</v>
      </c>
      <c r="SO87" s="34">
        <v>0.47961157560348511</v>
      </c>
      <c r="SP87" s="34">
        <v>0.47942811250686646</v>
      </c>
      <c r="SQ87" s="34">
        <v>0.47925102710723877</v>
      </c>
      <c r="SR87" s="34">
        <v>0.47907871007919312</v>
      </c>
      <c r="SS87" s="34">
        <v>0.4789070188999176</v>
      </c>
      <c r="ST87" s="34">
        <v>0.47873994708061218</v>
      </c>
      <c r="SU87" s="34">
        <v>0.47858256101608276</v>
      </c>
      <c r="SV87" s="34">
        <v>0.47843006253242493</v>
      </c>
      <c r="SW87" s="34">
        <v>0.47828081250190735</v>
      </c>
      <c r="SX87" s="34">
        <v>0.4781414270401001</v>
      </c>
      <c r="SY87" s="34">
        <v>0.4780152440071106</v>
      </c>
      <c r="SZ87" s="34">
        <v>0.47789996862411499</v>
      </c>
      <c r="TA87" s="34">
        <v>0.47779098153114319</v>
      </c>
      <c r="TB87" s="34">
        <v>0.47768786549568176</v>
      </c>
      <c r="TC87" s="34">
        <v>0.47759473323822021</v>
      </c>
      <c r="TD87" s="34">
        <v>0.47751051187515259</v>
      </c>
      <c r="TE87" s="34">
        <v>0.47743389010429382</v>
      </c>
      <c r="TF87" s="34">
        <v>0.47736272215843201</v>
      </c>
      <c r="TG87" s="34">
        <v>0.47729766368865967</v>
      </c>
      <c r="TH87" t="s">
        <v>843</v>
      </c>
      <c r="TI87" t="s">
        <v>843</v>
      </c>
      <c r="TJ87" t="s">
        <v>1300</v>
      </c>
      <c r="TK87" s="34">
        <v>0.53480191344657602</v>
      </c>
      <c r="TL87" s="34">
        <v>0.54120430652700802</v>
      </c>
      <c r="TM87" s="34">
        <v>0.54725242515643902</v>
      </c>
      <c r="TN87" s="34">
        <v>0.55280379525064804</v>
      </c>
      <c r="TO87" s="34">
        <v>0.55808066236083298</v>
      </c>
      <c r="TP87" s="34">
        <v>0.56292646792662704</v>
      </c>
      <c r="TQ87" s="34">
        <v>0.56738417485939296</v>
      </c>
      <c r="TR87" s="34">
        <v>0.57183084818984398</v>
      </c>
      <c r="TS87" s="34">
        <v>0.57643755677282593</v>
      </c>
      <c r="TT87" s="34">
        <v>0.58079562621131298</v>
      </c>
      <c r="TU87" s="34">
        <v>0.58377836569932395</v>
      </c>
      <c r="TV87" s="34">
        <v>0.58562980862090297</v>
      </c>
      <c r="TW87" s="34">
        <v>0.58713394467017699</v>
      </c>
      <c r="TX87" s="34">
        <v>0.58853287836475998</v>
      </c>
      <c r="TY87" s="34">
        <v>0.59019154161467002</v>
      </c>
      <c r="TZ87" s="34">
        <v>0.59222610447150503</v>
      </c>
      <c r="UA87" s="34">
        <v>0.59446803743291199</v>
      </c>
      <c r="UB87" s="34">
        <v>0.59689610084502198</v>
      </c>
      <c r="UC87" s="34">
        <v>0.599604025240698</v>
      </c>
      <c r="UD87" s="34">
        <v>0.60268866710612801</v>
      </c>
      <c r="UE87" s="34">
        <v>0.60612583692950106</v>
      </c>
      <c r="UF87" s="34">
        <v>0.60977412014550403</v>
      </c>
      <c r="UG87" s="34">
        <v>0.61304617197476297</v>
      </c>
      <c r="UH87" s="34">
        <v>0.61621510685101</v>
      </c>
      <c r="UI87" s="34">
        <v>0.619843708446699</v>
      </c>
      <c r="UJ87" s="34">
        <v>0.62348570584055207</v>
      </c>
      <c r="UK87" s="34">
        <v>0.62712413809406897</v>
      </c>
      <c r="UL87" s="34">
        <v>0.63090749080299402</v>
      </c>
      <c r="UM87" s="34">
        <v>0.634825610027698</v>
      </c>
      <c r="UN87" s="34">
        <v>0.63883315942640206</v>
      </c>
      <c r="UO87" s="34">
        <v>0.64283050724166102</v>
      </c>
      <c r="UP87" s="34">
        <v>0.64680350363705796</v>
      </c>
      <c r="UQ87" s="34">
        <v>0.65066160865834799</v>
      </c>
      <c r="UR87" s="34">
        <v>0.65425601522111199</v>
      </c>
      <c r="US87" s="34">
        <v>0.65755565393670201</v>
      </c>
      <c r="UT87" s="34">
        <v>0.66057084271329003</v>
      </c>
      <c r="UU87" s="34">
        <v>0.66327554014968793</v>
      </c>
      <c r="UV87" s="34">
        <v>0.66562363777581202</v>
      </c>
      <c r="UW87" s="34">
        <v>0.66771169257042007</v>
      </c>
      <c r="UX87" s="34">
        <v>0.669633911459662</v>
      </c>
      <c r="UY87" s="34">
        <v>0.671378017158342</v>
      </c>
      <c r="UZ87" s="34">
        <v>0.67294303839449399</v>
      </c>
      <c r="VA87" s="34">
        <v>0.67433984173051997</v>
      </c>
      <c r="VB87" s="34">
        <v>0.67557460999519603</v>
      </c>
      <c r="VC87" s="34">
        <v>0.67663167627804299</v>
      </c>
      <c r="VD87" s="34">
        <v>0.67752151318863396</v>
      </c>
      <c r="VE87" s="34">
        <v>0.67821450231860791</v>
      </c>
      <c r="VF87" s="34">
        <v>0.67879059099935701</v>
      </c>
      <c r="VG87" s="34">
        <v>0.67930412185530598</v>
      </c>
      <c r="VH87" s="34">
        <v>0.67971865481834992</v>
      </c>
      <c r="VI87" s="34">
        <v>0.68009357621177702</v>
      </c>
      <c r="VJ87" s="34">
        <v>0.68047682258813591</v>
      </c>
      <c r="VK87" s="34">
        <v>0.68086219422438798</v>
      </c>
      <c r="VL87" s="34">
        <v>0.68124923075835897</v>
      </c>
      <c r="VM87" s="34">
        <v>0.68151036646278396</v>
      </c>
      <c r="VN87" s="34">
        <v>0.68174772342175705</v>
      </c>
      <c r="VO87" s="34">
        <v>0.68200370139474098</v>
      </c>
      <c r="VP87" s="34">
        <v>0.68210655168602496</v>
      </c>
      <c r="VQ87" s="34">
        <v>0.68212002790555204</v>
      </c>
      <c r="VR87" s="34">
        <v>0.68222646468823001</v>
      </c>
      <c r="VS87" s="34">
        <v>0.68280087101198905</v>
      </c>
      <c r="VT87" s="34">
        <v>0.68372574240192296</v>
      </c>
      <c r="VU87" s="34">
        <v>0.68461956828138293</v>
      </c>
      <c r="VV87" s="34">
        <v>0.68542977126396198</v>
      </c>
      <c r="VW87" s="34">
        <v>0.685998386003139</v>
      </c>
      <c r="VX87" s="34">
        <v>0.68628568183590499</v>
      </c>
      <c r="VY87" s="34">
        <v>0.68640220771375393</v>
      </c>
      <c r="VZ87" s="34">
        <v>0.68641953063965899</v>
      </c>
      <c r="WA87" s="34">
        <v>0.68627887588937697</v>
      </c>
      <c r="WB87" s="34">
        <v>0.68588613772761409</v>
      </c>
      <c r="WC87" s="34">
        <v>0.68525110301353298</v>
      </c>
      <c r="WD87" s="34">
        <v>0.68443409334165906</v>
      </c>
      <c r="WE87" s="34">
        <v>0.68347012154918207</v>
      </c>
      <c r="WF87" s="34">
        <v>0.68227847636761496</v>
      </c>
      <c r="WG87" s="34">
        <v>0.68087815378556105</v>
      </c>
      <c r="WH87" s="34">
        <v>0.67943447158966197</v>
      </c>
      <c r="WI87" s="34">
        <v>0.67799493557911306</v>
      </c>
      <c r="WJ87" s="34">
        <v>0.67649036042828792</v>
      </c>
      <c r="WK87" s="34">
        <v>0.67494930013161492</v>
      </c>
      <c r="WL87" s="34">
        <v>0.67343777088318002</v>
      </c>
      <c r="WM87" s="34">
        <v>0.67200503895957298</v>
      </c>
      <c r="WN87" s="34">
        <v>0.67068637282499499</v>
      </c>
      <c r="WO87" s="34">
        <v>0.66949844003899106</v>
      </c>
      <c r="WP87" s="34">
        <v>0.66841613691993795</v>
      </c>
      <c r="WQ87" s="34">
        <v>0.66739422806939008</v>
      </c>
      <c r="WR87" s="34">
        <v>0.66644977866507504</v>
      </c>
      <c r="WS87" s="34">
        <v>0.66560853319383695</v>
      </c>
      <c r="WT87" s="34">
        <v>0.66491787547682191</v>
      </c>
      <c r="WU87" s="34">
        <v>0.6643269894353161</v>
      </c>
      <c r="WV87" s="34">
        <v>0.66375823359886299</v>
      </c>
      <c r="WW87" s="34">
        <v>0.66320982674624507</v>
      </c>
      <c r="WX87" s="34">
        <v>0.66267349952752896</v>
      </c>
      <c r="WY87" s="34">
        <v>0.66211189032905804</v>
      </c>
      <c r="WZ87" s="34">
        <v>0.66151246296964006</v>
      </c>
      <c r="XA87" s="34">
        <v>0.66087354621287897</v>
      </c>
      <c r="XB87" s="34">
        <v>0.66019583275885396</v>
      </c>
      <c r="XC87" s="34">
        <v>0.65951890289717197</v>
      </c>
      <c r="XD87" s="34">
        <v>0.65880116669937605</v>
      </c>
      <c r="XE87" s="34">
        <v>0.65803410700834208</v>
      </c>
      <c r="XF87" s="34">
        <v>0.65722347689266702</v>
      </c>
      <c r="XG87" s="34">
        <v>0.65633659341927697</v>
      </c>
      <c r="XH87" t="s">
        <v>843</v>
      </c>
      <c r="XI87" t="s">
        <v>1300</v>
      </c>
      <c r="XJ87" s="34">
        <v>0.52027639104062895</v>
      </c>
      <c r="XK87" s="34">
        <v>0.52622921539932899</v>
      </c>
      <c r="XL87" s="34">
        <v>0.53188045205192003</v>
      </c>
      <c r="XM87" s="34">
        <v>0.53707887347621897</v>
      </c>
      <c r="XN87" s="34">
        <v>0.54201236953601795</v>
      </c>
      <c r="XO87" s="34">
        <v>0.546503546086058</v>
      </c>
      <c r="XP87" s="34">
        <v>0.55061056317673807</v>
      </c>
      <c r="XQ87" s="34">
        <v>0.55473550253526593</v>
      </c>
      <c r="XR87" s="34">
        <v>0.55902171818657298</v>
      </c>
      <c r="XS87" s="34">
        <v>0.56291294253465696</v>
      </c>
      <c r="XT87" s="34">
        <v>0.56532111426285503</v>
      </c>
      <c r="XU87" s="34">
        <v>0.56665971576071894</v>
      </c>
      <c r="XV87" s="34">
        <v>0.56772810865864598</v>
      </c>
      <c r="XW87" s="34">
        <v>0.568727259395575</v>
      </c>
      <c r="XX87" s="34">
        <v>0.57010431978967302</v>
      </c>
      <c r="XY87" s="34">
        <v>0.57197407966587199</v>
      </c>
      <c r="XZ87" s="34">
        <v>0.57401726353231997</v>
      </c>
      <c r="YA87" s="34">
        <v>0.57616768594147705</v>
      </c>
      <c r="YB87" s="34">
        <v>0.57851050582651697</v>
      </c>
      <c r="YC87" s="34">
        <v>0.58114649888467396</v>
      </c>
      <c r="YD87" s="34">
        <v>0.58427228953419896</v>
      </c>
      <c r="YE87" s="34">
        <v>0.58780973453183005</v>
      </c>
      <c r="YF87" s="34">
        <v>0.59111669962772706</v>
      </c>
      <c r="YG87" s="34">
        <v>0.59435928417194395</v>
      </c>
      <c r="YH87" s="34">
        <v>0.59792934148886101</v>
      </c>
      <c r="YI87" s="34">
        <v>0.60147182974553703</v>
      </c>
      <c r="YJ87" s="34">
        <v>0.605033622795626</v>
      </c>
      <c r="YK87" s="34">
        <v>0.60877996955473801</v>
      </c>
      <c r="YL87" s="34">
        <v>0.61269553979491598</v>
      </c>
      <c r="YM87" s="34">
        <v>0.61669839886756395</v>
      </c>
      <c r="YN87" s="34">
        <v>0.62068898187957799</v>
      </c>
      <c r="YO87" s="34">
        <v>0.62465241920765702</v>
      </c>
      <c r="YP87" s="34">
        <v>0.62848312676154994</v>
      </c>
      <c r="YQ87" s="34">
        <v>0.63203932316632094</v>
      </c>
      <c r="YR87" s="34">
        <v>0.63520597132467604</v>
      </c>
      <c r="YS87" s="34">
        <v>0.63792265251871694</v>
      </c>
      <c r="YT87" s="34">
        <v>0.64016250295214405</v>
      </c>
      <c r="YU87" s="34">
        <v>0.641838397656739</v>
      </c>
      <c r="YV87" s="34">
        <v>0.64303048108804706</v>
      </c>
      <c r="YW87" s="34">
        <v>0.64388883585046897</v>
      </c>
      <c r="YX87" s="34">
        <v>0.64442991573872799</v>
      </c>
      <c r="YY87" s="34">
        <v>0.64464066351289306</v>
      </c>
      <c r="YZ87" s="34">
        <v>0.64463325232668689</v>
      </c>
      <c r="ZA87" s="34">
        <v>0.64447082330349603</v>
      </c>
      <c r="ZB87" s="34">
        <v>0.64409609730151507</v>
      </c>
      <c r="ZC87" s="34">
        <v>0.64360792881814111</v>
      </c>
      <c r="ZD87" s="34">
        <v>0.64311047573843194</v>
      </c>
      <c r="ZE87" s="34">
        <v>0.64264040002859102</v>
      </c>
      <c r="ZF87" s="34">
        <v>0.64223099796206096</v>
      </c>
      <c r="ZG87" s="34">
        <v>0.641788819784888</v>
      </c>
      <c r="ZH87" s="34">
        <v>0.64142632429099611</v>
      </c>
      <c r="ZI87" s="34">
        <v>0.64117779694884602</v>
      </c>
      <c r="ZJ87" s="34">
        <v>0.64088650396636493</v>
      </c>
      <c r="ZK87" s="34">
        <v>0.64061678310065207</v>
      </c>
      <c r="ZL87" s="34">
        <v>0.64049112906523609</v>
      </c>
      <c r="ZM87" s="34">
        <v>0.64093510570893797</v>
      </c>
      <c r="ZN87" s="34">
        <v>0.64182547288007696</v>
      </c>
      <c r="ZO87" s="34">
        <v>0.64267396824589895</v>
      </c>
      <c r="ZP87" s="34">
        <v>0.64341667186587204</v>
      </c>
      <c r="ZQ87" s="34">
        <v>0.64394371703490294</v>
      </c>
      <c r="ZR87" s="34">
        <v>0.64423771620701298</v>
      </c>
      <c r="ZS87" s="34">
        <v>0.64437528465158611</v>
      </c>
      <c r="ZT87" s="34">
        <v>0.64438430849740802</v>
      </c>
      <c r="ZU87" s="34">
        <v>0.64419574233093402</v>
      </c>
      <c r="ZV87" s="34">
        <v>0.64367413217617997</v>
      </c>
      <c r="ZW87" s="34">
        <v>0.64280872044384196</v>
      </c>
      <c r="ZX87" s="34">
        <v>0.64169708534754311</v>
      </c>
      <c r="ZY87" s="34">
        <v>0.64037795165478206</v>
      </c>
      <c r="ZZ87" s="34">
        <v>0.63875561526737201</v>
      </c>
      <c r="AAA87" s="34">
        <v>0.63688365273136494</v>
      </c>
      <c r="AAB87" s="34">
        <v>0.63497983887010701</v>
      </c>
      <c r="AAC87" s="34">
        <v>0.63306617344841798</v>
      </c>
      <c r="AAD87" s="34">
        <v>0.63111330715966196</v>
      </c>
      <c r="AAE87" s="34">
        <v>0.62913503179170593</v>
      </c>
      <c r="AAF87" s="34">
        <v>0.62716882950002495</v>
      </c>
      <c r="AAG87" s="34">
        <v>0.62527469924613399</v>
      </c>
      <c r="AAH87" s="34">
        <v>0.62349092192178202</v>
      </c>
      <c r="AAI87" s="34">
        <v>0.62182926182621001</v>
      </c>
      <c r="AAJ87" s="34">
        <v>0.62031027829411201</v>
      </c>
      <c r="AAK87" s="34">
        <v>0.61891851988272895</v>
      </c>
      <c r="AAL87" s="34">
        <v>0.61764174639460401</v>
      </c>
      <c r="AAM87" s="34">
        <v>0.616516961086787</v>
      </c>
      <c r="AAN87" s="34">
        <v>0.61556544085593701</v>
      </c>
      <c r="AAO87" s="34">
        <v>0.61471695660982495</v>
      </c>
      <c r="AAP87" s="34">
        <v>0.61387090473303207</v>
      </c>
      <c r="AAQ87" s="34">
        <v>0.61301383860537006</v>
      </c>
      <c r="AAR87" s="34">
        <v>0.61216379551336209</v>
      </c>
      <c r="AAS87" s="34">
        <v>0.61132626562562498</v>
      </c>
      <c r="AAT87" s="34">
        <v>0.61047760295620102</v>
      </c>
      <c r="AAU87" s="34">
        <v>0.60959762721933997</v>
      </c>
      <c r="AAV87" s="34">
        <v>0.60868525042698995</v>
      </c>
      <c r="AAW87" s="34">
        <v>0.60774373548084204</v>
      </c>
      <c r="AAX87" s="34">
        <v>0.60674849713266199</v>
      </c>
      <c r="AAY87" s="34">
        <v>0.60567789633862701</v>
      </c>
      <c r="AAZ87" s="34">
        <v>0.604539750709713</v>
      </c>
      <c r="ABA87" s="34">
        <v>0.60336570759395003</v>
      </c>
      <c r="ABB87" s="34">
        <v>0.60218549960750001</v>
      </c>
      <c r="ABC87" s="34">
        <v>0.60096286328224802</v>
      </c>
      <c r="ABD87" s="34">
        <v>0.59972418098665503</v>
      </c>
      <c r="ABE87" s="34">
        <v>0.59850364554178592</v>
      </c>
      <c r="ABF87" s="34">
        <v>0.59725987183797602</v>
      </c>
      <c r="ABG87" t="s">
        <v>843</v>
      </c>
      <c r="ABH87" t="s">
        <v>843</v>
      </c>
      <c r="ABI87" t="s">
        <v>1300</v>
      </c>
      <c r="ABJ87" s="34">
        <v>0.40877916615922499</v>
      </c>
      <c r="ABK87" s="34">
        <v>0.413717260292915</v>
      </c>
      <c r="ABL87" s="34">
        <v>0.41861052703703899</v>
      </c>
      <c r="ABM87" s="34">
        <v>0.42326385511103604</v>
      </c>
      <c r="ABN87" s="34">
        <v>0.42786415560300201</v>
      </c>
      <c r="ABO87" s="34">
        <v>0.43238086886105398</v>
      </c>
      <c r="ABP87" s="34">
        <v>0.43683114904459303</v>
      </c>
      <c r="ABQ87" s="34">
        <v>0.44127098634374201</v>
      </c>
      <c r="ABR87" s="34">
        <v>0.44616146879903096</v>
      </c>
      <c r="ABS87" s="34">
        <v>0.45169177430344298</v>
      </c>
      <c r="ABT87" s="34">
        <v>0.45735371663393698</v>
      </c>
      <c r="ABU87" s="34">
        <v>0.46304703893668298</v>
      </c>
      <c r="ABV87" s="34">
        <v>0.46888462216719901</v>
      </c>
      <c r="ABW87" s="34">
        <v>0.47481219580459599</v>
      </c>
      <c r="ABX87" s="34">
        <v>0.48045858073570102</v>
      </c>
      <c r="ABY87" s="34">
        <v>0.484901705210876</v>
      </c>
      <c r="ABZ87" s="34">
        <v>0.48840724571212496</v>
      </c>
      <c r="ACA87" s="34">
        <v>0.49195863610130502</v>
      </c>
      <c r="ACB87" s="34">
        <v>0.49560743777616401</v>
      </c>
      <c r="ACC87" s="34">
        <v>0.49951009436454596</v>
      </c>
      <c r="ACD87" s="34">
        <v>0.50334178909164795</v>
      </c>
      <c r="ACE87" s="34">
        <v>0.50683862980815597</v>
      </c>
      <c r="ACF87" s="34">
        <v>0.50937507411557492</v>
      </c>
      <c r="ACG87" s="34">
        <v>0.51124174785465892</v>
      </c>
      <c r="ACH87" s="34">
        <v>0.51370374158705501</v>
      </c>
      <c r="ACI87" s="34">
        <v>0.51670496393308496</v>
      </c>
      <c r="ACJ87" s="34">
        <v>0.52002162052138501</v>
      </c>
      <c r="ACK87" s="34">
        <v>0.52365771279969597</v>
      </c>
      <c r="ACL87" s="34">
        <v>0.52781315382516103</v>
      </c>
      <c r="ACM87" s="34">
        <v>0.53246142134419505</v>
      </c>
      <c r="ACN87" s="34">
        <v>0.53725157639636001</v>
      </c>
      <c r="ACO87" s="34">
        <v>0.54215575473633704</v>
      </c>
      <c r="ACP87" s="34">
        <v>0.54727123234163499</v>
      </c>
      <c r="ACQ87" s="34">
        <v>0.55244681727019807</v>
      </c>
      <c r="ACR87" s="34">
        <v>0.55749586382212202</v>
      </c>
      <c r="ACS87" s="34">
        <v>0.56229334434185196</v>
      </c>
      <c r="ACT87" s="34">
        <v>0.56680776944293498</v>
      </c>
      <c r="ACU87" s="34">
        <v>0.57100500479642302</v>
      </c>
      <c r="ACV87" s="34">
        <v>0.57489715445168699</v>
      </c>
      <c r="ACW87" s="34">
        <v>0.57847989321044402</v>
      </c>
      <c r="ACX87" s="34">
        <v>0.58169342805035096</v>
      </c>
      <c r="ACY87" s="34">
        <v>0.58452406852691507</v>
      </c>
      <c r="ACZ87" s="34">
        <v>0.58690806712765997</v>
      </c>
      <c r="ADA87" s="34">
        <v>0.58890449866157202</v>
      </c>
      <c r="ADB87" s="34">
        <v>0.59061341493090702</v>
      </c>
      <c r="ADC87" s="34">
        <v>0.59205272091203398</v>
      </c>
      <c r="ADD87" s="34">
        <v>0.59320923475262499</v>
      </c>
      <c r="ADE87" s="34">
        <v>0.59418417102527499</v>
      </c>
      <c r="ADF87" s="34">
        <v>0.59502203817241694</v>
      </c>
      <c r="ADG87" s="34">
        <v>0.59570165728676594</v>
      </c>
      <c r="ADH87" s="34">
        <v>0.59633114547783994</v>
      </c>
      <c r="ADI87" s="34">
        <v>0.59694603091519394</v>
      </c>
      <c r="ADJ87" s="34">
        <v>0.59755085584364598</v>
      </c>
      <c r="ADK87" s="34">
        <v>0.59819998928214502</v>
      </c>
      <c r="ADL87" s="34">
        <v>0.59880153291622096</v>
      </c>
      <c r="ADM87" s="34">
        <v>0.59943845659327999</v>
      </c>
      <c r="ADN87" s="34">
        <v>0.60016967842514901</v>
      </c>
      <c r="ADO87" s="34">
        <v>0.60083745008700906</v>
      </c>
      <c r="ADP87" s="34">
        <v>0.60148631096540695</v>
      </c>
      <c r="ADQ87" s="34">
        <v>0.60224271099211202</v>
      </c>
      <c r="ADR87" s="34">
        <v>0.60347212778424197</v>
      </c>
      <c r="ADS87" s="34">
        <v>0.60505457803165397</v>
      </c>
      <c r="ADT87" s="34">
        <v>0.60661694396634203</v>
      </c>
      <c r="ADU87" s="34">
        <v>0.60809113725123898</v>
      </c>
      <c r="ADV87" s="34">
        <v>0.60935293150238901</v>
      </c>
      <c r="ADW87" s="34">
        <v>0.61039384481452996</v>
      </c>
      <c r="ADX87" s="34">
        <v>0.61126236737297501</v>
      </c>
      <c r="ADY87" s="34">
        <v>0.611978867624141</v>
      </c>
      <c r="ADZ87" s="34">
        <v>0.61251289654794006</v>
      </c>
      <c r="AEA87" s="34">
        <v>0.61275324157744004</v>
      </c>
      <c r="AEB87" s="34">
        <v>0.61268270609523401</v>
      </c>
      <c r="AEC87" s="34">
        <v>0.61240658385080005</v>
      </c>
      <c r="AED87" s="34">
        <v>0.61193085814806802</v>
      </c>
      <c r="AEE87" s="34">
        <v>0.61116271828129298</v>
      </c>
      <c r="AEF87" s="34">
        <v>0.61015432567106898</v>
      </c>
      <c r="AEG87" s="34">
        <v>0.60907788769651905</v>
      </c>
      <c r="AEH87" s="34">
        <v>0.607967641671466</v>
      </c>
      <c r="AEI87" s="34">
        <v>0.60682807846160003</v>
      </c>
      <c r="AEJ87" s="34">
        <v>0.60566321978918503</v>
      </c>
      <c r="AEK87" s="34">
        <v>0.60449653861131902</v>
      </c>
      <c r="AEL87" s="34">
        <v>0.60339026536638896</v>
      </c>
      <c r="AEM87" s="34">
        <v>0.60235546334504098</v>
      </c>
      <c r="AEN87" s="34">
        <v>0.60141432038332898</v>
      </c>
      <c r="AEO87" s="34">
        <v>0.60058944278161908</v>
      </c>
      <c r="AEP87" s="34">
        <v>0.59984953670734598</v>
      </c>
      <c r="AEQ87" s="34">
        <v>0.59920569741001206</v>
      </c>
      <c r="AER87" s="34">
        <v>0.59871270142869593</v>
      </c>
      <c r="AES87" s="34">
        <v>0.59836849220154908</v>
      </c>
      <c r="AET87" s="34">
        <v>0.59810534662912895</v>
      </c>
      <c r="AEU87" s="34">
        <v>0.59785385704309502</v>
      </c>
      <c r="AEV87" s="34">
        <v>0.59758490946561704</v>
      </c>
      <c r="AEW87" s="34">
        <v>0.59731109732092003</v>
      </c>
      <c r="AEX87" s="34">
        <v>0.59703201000485595</v>
      </c>
      <c r="AEY87" s="34">
        <v>0.59672498492636206</v>
      </c>
      <c r="AEZ87" s="34">
        <v>0.59637597876062398</v>
      </c>
      <c r="AFA87" s="34">
        <v>0.59598977062769798</v>
      </c>
      <c r="AFB87" s="34">
        <v>0.59556809860429605</v>
      </c>
      <c r="AFC87" s="34">
        <v>0.59509623864433203</v>
      </c>
      <c r="AFD87" s="34">
        <v>0.59457164494223902</v>
      </c>
      <c r="AFE87" s="34">
        <v>0.59396575581857802</v>
      </c>
      <c r="AFF87" s="34">
        <v>0.59328529348300596</v>
      </c>
      <c r="AFG87" t="s">
        <v>843</v>
      </c>
      <c r="AFH87" t="s">
        <v>843</v>
      </c>
      <c r="AFI87" s="34">
        <v>0.53515000000000001</v>
      </c>
      <c r="AFJ87" s="34">
        <v>0.53439999999999999</v>
      </c>
      <c r="AFK87" s="34">
        <v>0.53366000000000002</v>
      </c>
      <c r="AFL87" s="34">
        <v>0.53295000000000003</v>
      </c>
      <c r="AFM87" s="34">
        <v>0.53231000000000006</v>
      </c>
      <c r="AFN87" s="34">
        <v>0.53173000000000004</v>
      </c>
      <c r="AFO87" s="34">
        <v>0.53134999999999999</v>
      </c>
      <c r="AFP87" s="34">
        <v>0.53120000000000001</v>
      </c>
      <c r="AFQ87" s="34">
        <v>0.53110000000000002</v>
      </c>
      <c r="AFR87" s="34">
        <v>0.53088999999999997</v>
      </c>
      <c r="AFS87" s="34">
        <v>0.53059000000000001</v>
      </c>
      <c r="AFT87" s="34">
        <v>0.53046000000000004</v>
      </c>
      <c r="AFU87" s="34">
        <v>0.53066000000000002</v>
      </c>
      <c r="AFV87" s="34">
        <v>0.52986</v>
      </c>
      <c r="AFW87" s="34">
        <v>0.52959000000000001</v>
      </c>
      <c r="AFX87" s="34">
        <v>0.52954000000000001</v>
      </c>
      <c r="AFY87" s="34">
        <v>0.52929999999999999</v>
      </c>
      <c r="AFZ87" s="34">
        <v>0.52473000000000003</v>
      </c>
      <c r="AGA87" s="34">
        <v>0.52444000000000002</v>
      </c>
      <c r="AGB87" t="s">
        <v>843</v>
      </c>
      <c r="AGC87" t="s">
        <v>843</v>
      </c>
      <c r="AGD87" t="s">
        <v>843</v>
      </c>
      <c r="AGE87" t="s">
        <v>843</v>
      </c>
      <c r="AGF87" s="34">
        <v>-5.5281794629991055E-4</v>
      </c>
      <c r="AGG87" t="s">
        <v>843</v>
      </c>
      <c r="AGH87" t="s">
        <v>843</v>
      </c>
      <c r="AGI87" t="s">
        <v>843</v>
      </c>
      <c r="AGJ87" t="s">
        <v>843</v>
      </c>
      <c r="AGK87" t="s">
        <v>843</v>
      </c>
      <c r="AGL87" t="s">
        <v>843</v>
      </c>
      <c r="AGM87" t="s">
        <v>843</v>
      </c>
      <c r="AGN87" t="s">
        <v>843</v>
      </c>
      <c r="AGO87" s="34">
        <v>0.54600000000000004</v>
      </c>
      <c r="AGP87" s="34">
        <v>2016</v>
      </c>
      <c r="AGQ87" t="s">
        <v>832</v>
      </c>
      <c r="AGR87" t="s">
        <v>843</v>
      </c>
      <c r="AGS87" s="34">
        <v>0.36099999999999999</v>
      </c>
      <c r="AGT87" s="34">
        <v>2016</v>
      </c>
      <c r="AGU87" t="s">
        <v>832</v>
      </c>
      <c r="AGV87" t="s">
        <v>843</v>
      </c>
      <c r="AGW87" s="34">
        <v>0.57999999999999996</v>
      </c>
      <c r="AGX87" s="34">
        <v>2016</v>
      </c>
      <c r="AGY87" t="s">
        <v>832</v>
      </c>
      <c r="AGZ87" t="s">
        <v>843</v>
      </c>
      <c r="AHA87" s="34">
        <v>0.78099999999999992</v>
      </c>
      <c r="AHB87" s="34">
        <v>2016</v>
      </c>
      <c r="AHC87" t="s">
        <v>832</v>
      </c>
      <c r="AHD87" t="s">
        <v>843</v>
      </c>
      <c r="AHE87" s="34">
        <v>0.58899999999999997</v>
      </c>
      <c r="AHF87" s="34">
        <v>2016</v>
      </c>
      <c r="AHG87" t="s">
        <v>832</v>
      </c>
      <c r="AHH87" t="s">
        <v>843</v>
      </c>
      <c r="AHI87" t="s">
        <v>830</v>
      </c>
      <c r="AHJ87" s="34">
        <v>0.15930710732936859</v>
      </c>
      <c r="AHK87" s="34">
        <v>0.14436070621013641</v>
      </c>
      <c r="AHL87" s="34">
        <v>0.13948449492454529</v>
      </c>
      <c r="AHM87" s="34">
        <v>0.15085433423519135</v>
      </c>
      <c r="AHN87" s="34">
        <v>0.17478065192699432</v>
      </c>
      <c r="AHO87" t="s">
        <v>843</v>
      </c>
      <c r="AHP87" s="34"/>
      <c r="AHQ87" s="34"/>
      <c r="AHR87" s="34"/>
      <c r="AHS87" s="34"/>
      <c r="AHT87" s="34"/>
      <c r="AHU87" t="s">
        <v>843</v>
      </c>
      <c r="AHV87" s="34">
        <v>0.15867717564105988</v>
      </c>
      <c r="AHW87" s="34">
        <v>0.14003399014472961</v>
      </c>
      <c r="AHX87" s="34">
        <v>0.12910759449005127</v>
      </c>
      <c r="AHY87" s="34">
        <v>0.13017810881137848</v>
      </c>
      <c r="AHZ87" s="34">
        <v>0.13657847046852112</v>
      </c>
      <c r="AIA87" t="s">
        <v>832</v>
      </c>
      <c r="AIB87" t="s">
        <v>843</v>
      </c>
      <c r="AIC87" s="34">
        <v>0.15729816257953644</v>
      </c>
      <c r="AID87" s="34">
        <v>0.13817757368087769</v>
      </c>
      <c r="AIE87" s="34">
        <v>0.12630368769168854</v>
      </c>
      <c r="AIF87" s="34">
        <v>0.12456108629703522</v>
      </c>
      <c r="AIG87" s="34">
        <v>0.11315824836492538</v>
      </c>
      <c r="AIH87" t="s">
        <v>924</v>
      </c>
      <c r="AII87" t="s">
        <v>843</v>
      </c>
      <c r="AIJ87" s="34">
        <v>0.15863600373268127</v>
      </c>
      <c r="AIK87" s="34">
        <v>0.13997933268547058</v>
      </c>
      <c r="AIL87" s="34">
        <v>0.12902499735355377</v>
      </c>
      <c r="AIM87" s="34">
        <v>0.13001199066638947</v>
      </c>
      <c r="AIN87" s="34">
        <v>0.13570000231266022</v>
      </c>
      <c r="AIO87" t="s">
        <v>1607</v>
      </c>
      <c r="AIP87" s="34">
        <v>0.16959168016910553</v>
      </c>
      <c r="AIQ87" t="s">
        <v>843</v>
      </c>
      <c r="AIR87" s="34">
        <v>0.1716</v>
      </c>
      <c r="AIS87" s="34">
        <v>0.17019999999999999</v>
      </c>
      <c r="AIT87" s="34">
        <v>0.16850999999999999</v>
      </c>
      <c r="AIU87" s="34">
        <v>0.16808000000000001</v>
      </c>
      <c r="AIV87" s="34">
        <v>0.16878000000000001</v>
      </c>
      <c r="AIW87" s="34">
        <v>0.17038</v>
      </c>
      <c r="AIX87" t="s">
        <v>843</v>
      </c>
      <c r="AIY87" s="34">
        <v>2.8079999999999997E-2</v>
      </c>
      <c r="AIZ87" s="34">
        <v>2.5270000000000001E-2</v>
      </c>
      <c r="AJA87" s="34">
        <v>2.598E-2</v>
      </c>
      <c r="AJB87" s="34">
        <v>2.528E-2</v>
      </c>
      <c r="AJC87" s="34">
        <v>2.4009999999999997E-2</v>
      </c>
      <c r="AJD87" s="34">
        <v>2.3860000000000003E-2</v>
      </c>
      <c r="AJE87" t="s">
        <v>843</v>
      </c>
      <c r="AJF87" s="34">
        <v>2.9449749737977982E-2</v>
      </c>
      <c r="AJG87" s="34">
        <v>2.9634604230523109E-2</v>
      </c>
      <c r="AJH87" s="34">
        <v>2.6095598936080933E-2</v>
      </c>
      <c r="AJI87" s="34">
        <v>2.0371453836560249E-2</v>
      </c>
      <c r="AJJ87" s="34">
        <v>2.5657067075371742E-2</v>
      </c>
      <c r="AJK87" t="s">
        <v>830</v>
      </c>
      <c r="AJL87" t="s">
        <v>843</v>
      </c>
      <c r="AJM87" t="s">
        <v>843</v>
      </c>
      <c r="AJN87" s="34">
        <v>3.0881736427545547E-2</v>
      </c>
      <c r="AJO87" s="34">
        <v>2.5607859715819359E-2</v>
      </c>
      <c r="AJP87" s="34">
        <v>2.4838592857122421E-2</v>
      </c>
      <c r="AJQ87" s="34">
        <v>2.9729416593909264E-2</v>
      </c>
      <c r="AJR87" s="34">
        <v>3.8398653268814087E-2</v>
      </c>
      <c r="AJS87" t="s">
        <v>832</v>
      </c>
      <c r="AJT87" t="s">
        <v>843</v>
      </c>
      <c r="AJU87" t="s">
        <v>843</v>
      </c>
      <c r="AJV87" t="s">
        <v>843</v>
      </c>
      <c r="AJW87" s="34">
        <v>2.2247549146413803E-2</v>
      </c>
      <c r="AJX87" s="34">
        <v>2.2155400365591049E-2</v>
      </c>
      <c r="AJY87" s="34">
        <v>1.7869783565402031E-2</v>
      </c>
      <c r="AJZ87" s="34">
        <v>1.0899259708821774E-2</v>
      </c>
      <c r="AKA87" s="34">
        <v>1.5203952789306641E-2</v>
      </c>
      <c r="AKB87" t="s">
        <v>830</v>
      </c>
      <c r="AKC87" t="s">
        <v>843</v>
      </c>
      <c r="AKD87" t="s">
        <v>843</v>
      </c>
      <c r="AKE87" t="s">
        <v>843</v>
      </c>
      <c r="AKF87" s="34">
        <v>2.4174140766263008E-2</v>
      </c>
      <c r="AKG87" s="34">
        <v>1.8738061189651489E-2</v>
      </c>
      <c r="AKH87" s="34">
        <v>1.7033373937010765E-2</v>
      </c>
      <c r="AKI87" s="34">
        <v>2.1180946379899979E-2</v>
      </c>
      <c r="AKJ87" s="34">
        <v>3.0546288937330246E-2</v>
      </c>
      <c r="AKK87" t="s">
        <v>832</v>
      </c>
      <c r="AKL87" t="s">
        <v>843</v>
      </c>
      <c r="AKM87" s="34">
        <v>3800</v>
      </c>
      <c r="AKN87" t="s">
        <v>832</v>
      </c>
      <c r="AKO87" t="s">
        <v>843</v>
      </c>
      <c r="AKP87" s="34">
        <v>3829.00146484375</v>
      </c>
      <c r="AKQ87" t="s">
        <v>830</v>
      </c>
      <c r="AKR87" t="s">
        <v>843</v>
      </c>
      <c r="AKS87" s="34">
        <v>4045.2773421930001</v>
      </c>
      <c r="AKT87" t="s">
        <v>832</v>
      </c>
      <c r="AKU87" t="s">
        <v>843</v>
      </c>
      <c r="AKV87" s="34">
        <v>4039.5180360447398</v>
      </c>
      <c r="AKW87" t="s">
        <v>832</v>
      </c>
      <c r="AKX87" t="s">
        <v>843</v>
      </c>
      <c r="AKY87" s="34">
        <v>0.17101602256298065</v>
      </c>
      <c r="AKZ87" s="34">
        <v>0.15537679195404053</v>
      </c>
      <c r="ALA87" s="34">
        <v>0.18567918241024017</v>
      </c>
      <c r="ALB87" s="34">
        <v>0.21810628473758698</v>
      </c>
      <c r="ALC87" s="34">
        <v>0.22171883285045624</v>
      </c>
      <c r="ALD87" t="s">
        <v>830</v>
      </c>
      <c r="ALE87" t="s">
        <v>843</v>
      </c>
      <c r="ALF87" t="s">
        <v>843</v>
      </c>
      <c r="ALG87" t="s">
        <v>843</v>
      </c>
      <c r="ALH87" s="34">
        <v>0.1697123795747757</v>
      </c>
      <c r="ALI87" s="34">
        <v>0.15014404058456421</v>
      </c>
      <c r="ALJ87" s="34">
        <v>0.1739569753408432</v>
      </c>
      <c r="ALK87" s="34">
        <v>0.19489952921867371</v>
      </c>
      <c r="ALL87" s="34">
        <v>0.17601773142814636</v>
      </c>
      <c r="ALM87" t="s">
        <v>832</v>
      </c>
    </row>
    <row r="88" spans="1:1001">
      <c r="A88" t="s">
        <v>421</v>
      </c>
      <c r="B88" t="s">
        <v>53</v>
      </c>
      <c r="C88" t="s">
        <v>273</v>
      </c>
      <c r="D88" s="34">
        <v>3.3034060150384903E-2</v>
      </c>
      <c r="E88" t="s">
        <v>432</v>
      </c>
      <c r="F88" s="34">
        <v>5.8215495198965073E-2</v>
      </c>
      <c r="G88" t="s">
        <v>1464</v>
      </c>
      <c r="H88" s="34">
        <v>5.4658953100442886E-2</v>
      </c>
      <c r="I88" t="s">
        <v>1294</v>
      </c>
      <c r="J88" s="34">
        <v>4.6684149652719498E-2</v>
      </c>
      <c r="K88" t="s">
        <v>1521</v>
      </c>
      <c r="L88" s="34"/>
      <c r="M88" t="s">
        <v>466</v>
      </c>
      <c r="N88" s="34">
        <v>0.50800001621246338</v>
      </c>
      <c r="O88" s="34"/>
      <c r="P88" t="s">
        <v>1459</v>
      </c>
      <c r="Q88" s="34"/>
      <c r="R88" t="s">
        <v>1459</v>
      </c>
      <c r="S88" s="34"/>
      <c r="T88" t="s">
        <v>1459</v>
      </c>
      <c r="U88" s="34"/>
      <c r="V88" t="s">
        <v>1459</v>
      </c>
      <c r="W88" t="s">
        <v>843</v>
      </c>
      <c r="X88" t="s">
        <v>465</v>
      </c>
      <c r="Y88" s="34">
        <v>0.56911623477935791</v>
      </c>
      <c r="Z88" s="34"/>
      <c r="AA88" t="s">
        <v>1459</v>
      </c>
      <c r="AB88" s="34"/>
      <c r="AC88" t="s">
        <v>1459</v>
      </c>
      <c r="AD88" s="34"/>
      <c r="AE88" t="s">
        <v>1459</v>
      </c>
      <c r="AF88" s="34"/>
      <c r="AG88" t="s">
        <v>1459</v>
      </c>
      <c r="AH88" t="s">
        <v>843</v>
      </c>
      <c r="AI88" t="s">
        <v>465</v>
      </c>
      <c r="AJ88" s="34">
        <v>0.55754995346069336</v>
      </c>
      <c r="AK88" s="34"/>
      <c r="AL88" t="s">
        <v>1459</v>
      </c>
      <c r="AM88" s="34"/>
      <c r="AN88" t="s">
        <v>1459</v>
      </c>
      <c r="AO88" s="34"/>
      <c r="AP88" t="s">
        <v>1459</v>
      </c>
      <c r="AQ88" s="34"/>
      <c r="AR88" t="s">
        <v>1459</v>
      </c>
      <c r="AS88" t="s">
        <v>843</v>
      </c>
      <c r="AT88" t="s">
        <v>465</v>
      </c>
      <c r="AU88" s="34">
        <v>0.52010476589202881</v>
      </c>
      <c r="AV88" s="34"/>
      <c r="AW88" t="s">
        <v>1459</v>
      </c>
      <c r="AX88" s="34"/>
      <c r="AY88" t="s">
        <v>1459</v>
      </c>
      <c r="AZ88" s="34"/>
      <c r="BA88" t="s">
        <v>1459</v>
      </c>
      <c r="BB88" s="34"/>
      <c r="BC88" t="s">
        <v>1459</v>
      </c>
      <c r="BD88" t="s">
        <v>843</v>
      </c>
      <c r="BE88" s="34">
        <v>0.5</v>
      </c>
      <c r="BF88" t="s">
        <v>1594</v>
      </c>
      <c r="BG88" t="s">
        <v>843</v>
      </c>
      <c r="BH88" t="s">
        <v>432</v>
      </c>
      <c r="BI88" s="34">
        <v>1.9280253648757935</v>
      </c>
      <c r="BJ88" t="s">
        <v>819</v>
      </c>
      <c r="BK88" s="34">
        <v>2.7075622081756592</v>
      </c>
      <c r="BL88" t="s">
        <v>1294</v>
      </c>
      <c r="BM88" s="34">
        <v>3.3257811069488525</v>
      </c>
      <c r="BN88" t="s">
        <v>1521</v>
      </c>
      <c r="BO88" s="34">
        <v>2.5878663063049316</v>
      </c>
      <c r="BP88" t="s">
        <v>843</v>
      </c>
      <c r="BQ88" s="34">
        <v>2.294278621673584</v>
      </c>
      <c r="BR88" t="s">
        <v>830</v>
      </c>
      <c r="BS88" s="34"/>
      <c r="BT88" t="s">
        <v>843</v>
      </c>
      <c r="BU88" s="34">
        <v>2.2677538394927979</v>
      </c>
      <c r="BV88" t="s">
        <v>1552</v>
      </c>
      <c r="BW88" t="s">
        <v>843</v>
      </c>
      <c r="BX88" s="34">
        <v>1.7657514810562134</v>
      </c>
      <c r="BY88" t="s">
        <v>924</v>
      </c>
      <c r="BZ88" t="s">
        <v>843</v>
      </c>
      <c r="CA88" t="s">
        <v>465</v>
      </c>
      <c r="CB88" s="34">
        <v>9.5424726605415344E-3</v>
      </c>
      <c r="CC88" s="34">
        <v>9.6551962196826935E-3</v>
      </c>
      <c r="CD88" s="34">
        <v>1.0405802167952061E-2</v>
      </c>
      <c r="CE88" s="34">
        <v>1.0515341535210609E-2</v>
      </c>
      <c r="CF88" s="34">
        <v>1.051531545817852E-2</v>
      </c>
      <c r="CG88" t="s">
        <v>843</v>
      </c>
      <c r="CH88" t="s">
        <v>819</v>
      </c>
      <c r="CI88" s="34">
        <v>9.6085444092750549E-3</v>
      </c>
      <c r="CJ88" s="34">
        <v>9.4100059941411018E-3</v>
      </c>
      <c r="CK88" s="34">
        <v>1.0116145946085453E-2</v>
      </c>
      <c r="CL88" s="34">
        <v>1.2786182574927807E-2</v>
      </c>
      <c r="CM88" s="34">
        <v>1.4121176674962044E-2</v>
      </c>
      <c r="CN88" t="s">
        <v>843</v>
      </c>
      <c r="CO88" t="s">
        <v>1294</v>
      </c>
      <c r="CP88" s="34">
        <v>1.0196097195148468E-2</v>
      </c>
      <c r="CQ88" s="34">
        <v>1.0561147704720497E-2</v>
      </c>
      <c r="CR88" s="34">
        <v>1.2118663638830185E-2</v>
      </c>
      <c r="CS88" s="34">
        <v>1.4121182262897491E-2</v>
      </c>
      <c r="CT88" s="34">
        <v>1.4121171087026596E-2</v>
      </c>
      <c r="CU88" t="s">
        <v>843</v>
      </c>
      <c r="CV88" t="s">
        <v>1521</v>
      </c>
      <c r="CW88" s="34">
        <v>1.0587802156805992E-2</v>
      </c>
      <c r="CX88" s="34">
        <v>1.1451160535216331E-2</v>
      </c>
      <c r="CY88" s="34">
        <v>1.345368567854166E-2</v>
      </c>
      <c r="CZ88" s="34">
        <v>1.4121188782155514E-2</v>
      </c>
      <c r="DA88" s="34">
        <v>1.412121020257473E-2</v>
      </c>
      <c r="DB88" t="s">
        <v>843</v>
      </c>
      <c r="DC88" s="34">
        <v>0.83852696418762207</v>
      </c>
      <c r="DD88" s="34">
        <v>1.219279408454895</v>
      </c>
      <c r="DE88" s="34">
        <v>1.5177019834518433</v>
      </c>
      <c r="DF88" s="34">
        <v>1.7955420017242432</v>
      </c>
      <c r="DG88" s="34">
        <v>2.2726380825042725</v>
      </c>
      <c r="DH88" t="s">
        <v>1464</v>
      </c>
      <c r="DI88" t="s">
        <v>843</v>
      </c>
      <c r="DJ88" s="34">
        <v>1.0669784545898438</v>
      </c>
      <c r="DK88" s="34">
        <v>1.4065659046173096</v>
      </c>
      <c r="DL88" s="34">
        <v>1.6844059228897095</v>
      </c>
      <c r="DM88" s="34">
        <v>2.0618739128112793</v>
      </c>
      <c r="DN88" s="34">
        <v>2.5887839794158936</v>
      </c>
      <c r="DO88" t="s">
        <v>1294</v>
      </c>
      <c r="DP88" t="s">
        <v>843</v>
      </c>
      <c r="DQ88" s="34">
        <v>2.7995481491088867</v>
      </c>
      <c r="DR88" t="s">
        <v>1521</v>
      </c>
      <c r="DS88" t="s">
        <v>843</v>
      </c>
      <c r="DT88" t="s">
        <v>843</v>
      </c>
      <c r="DU88" s="34">
        <v>2.9</v>
      </c>
      <c r="DV88" t="s">
        <v>1461</v>
      </c>
      <c r="DW88" t="s">
        <v>843</v>
      </c>
      <c r="DX88" t="s">
        <v>843</v>
      </c>
      <c r="DY88" t="s">
        <v>465</v>
      </c>
      <c r="DZ88" s="34">
        <v>-4.4834003783762455E-3</v>
      </c>
      <c r="EA88" s="34">
        <v>7.063964381814003E-3</v>
      </c>
      <c r="EB88" s="34">
        <v>8.0721387639641762E-3</v>
      </c>
      <c r="EC88" s="34">
        <v>1.5965277329087257E-2</v>
      </c>
      <c r="ED88" s="34">
        <v>8.9348219335079193E-3</v>
      </c>
      <c r="EE88" t="s">
        <v>843</v>
      </c>
      <c r="EF88" t="s">
        <v>465</v>
      </c>
      <c r="EG88" s="34">
        <v>6.0250000096857548E-3</v>
      </c>
      <c r="EH88" s="34">
        <v>9.4666667282581329E-3</v>
      </c>
      <c r="EI88" s="34">
        <v>5.8900001458823681E-3</v>
      </c>
      <c r="EJ88" s="34">
        <v>1.5000002458691597E-3</v>
      </c>
      <c r="EK88" s="34">
        <v>-2.0000000949949026E-3</v>
      </c>
      <c r="EL88" t="s">
        <v>843</v>
      </c>
      <c r="EM88" t="s">
        <v>465</v>
      </c>
      <c r="EN88" s="34">
        <v>7.5446808477863669E-4</v>
      </c>
      <c r="EO88" s="34">
        <v>-5.3979279473423958E-3</v>
      </c>
      <c r="EP88" s="34">
        <v>-2.0454931654967368E-4</v>
      </c>
      <c r="EQ88" s="34">
        <v>-1.1050587520003319E-2</v>
      </c>
      <c r="ER88" s="34">
        <v>-6.8888510577380657E-3</v>
      </c>
      <c r="ES88" t="s">
        <v>843</v>
      </c>
      <c r="ET88" t="s">
        <v>465</v>
      </c>
      <c r="EU88" s="34">
        <v>9.1737564653158188E-3</v>
      </c>
      <c r="EV88" s="34">
        <v>7.6034995727241039E-3</v>
      </c>
      <c r="EW88" s="34">
        <v>-3.8697863928973675E-3</v>
      </c>
      <c r="EX88" s="34">
        <v>2.0210868678987026E-3</v>
      </c>
      <c r="EY88" s="34">
        <v>8.7304199114441872E-3</v>
      </c>
      <c r="EZ88" t="s">
        <v>843</v>
      </c>
      <c r="FA88" t="s">
        <v>1594</v>
      </c>
      <c r="FB88" s="34">
        <v>4.0860949084162712E-3</v>
      </c>
      <c r="FC88" s="34">
        <v>1.8732682801783085E-3</v>
      </c>
      <c r="FD88" s="34">
        <v>-1.0803526267409325E-2</v>
      </c>
      <c r="FE88" s="34">
        <v>-1.0444726794958115E-2</v>
      </c>
      <c r="FF88" s="34">
        <v>-4.1779745370149612E-2</v>
      </c>
      <c r="FG88" t="s">
        <v>843</v>
      </c>
      <c r="FH88" s="34"/>
      <c r="FI88" s="34"/>
      <c r="FJ88" s="34"/>
      <c r="FK88" s="34"/>
      <c r="FL88" s="34"/>
      <c r="FM88" t="s">
        <v>843</v>
      </c>
      <c r="FN88" t="s">
        <v>843</v>
      </c>
      <c r="FO88" s="34">
        <v>0.82157999999999998</v>
      </c>
      <c r="FP88" t="s">
        <v>1462</v>
      </c>
      <c r="FQ88" t="s">
        <v>843</v>
      </c>
      <c r="FR88" t="s">
        <v>843</v>
      </c>
      <c r="FS88" s="34">
        <v>0.87147000000000008</v>
      </c>
      <c r="FT88" t="s">
        <v>1462</v>
      </c>
      <c r="FU88" t="s">
        <v>843</v>
      </c>
      <c r="FV88" t="s">
        <v>843</v>
      </c>
      <c r="FW88" s="34">
        <v>0.77168999999999999</v>
      </c>
      <c r="FX88" t="s">
        <v>1462</v>
      </c>
      <c r="FY88" t="s">
        <v>843</v>
      </c>
      <c r="FZ88" s="34">
        <v>-6.5560773015022278E-2</v>
      </c>
      <c r="GA88" s="34">
        <v>-7.7830404043197632E-2</v>
      </c>
      <c r="GB88" s="34">
        <v>-7.3524549603462219E-2</v>
      </c>
      <c r="GC88" s="34">
        <v>-8.0446533858776093E-2</v>
      </c>
      <c r="GD88" s="34">
        <v>-5.0508532673120499E-2</v>
      </c>
      <c r="GE88" t="s">
        <v>830</v>
      </c>
      <c r="GF88" t="s">
        <v>843</v>
      </c>
      <c r="GG88" s="34">
        <v>-6.2918193638324738E-2</v>
      </c>
      <c r="GH88" s="34">
        <v>-7.4366390705108643E-2</v>
      </c>
      <c r="GI88" s="34">
        <v>-6.9594122469425201E-2</v>
      </c>
      <c r="GJ88" s="34">
        <v>-8.0633990466594696E-2</v>
      </c>
      <c r="GK88" s="34">
        <v>-5.2392836660146713E-2</v>
      </c>
      <c r="GL88" t="s">
        <v>832</v>
      </c>
      <c r="GM88" t="s">
        <v>843</v>
      </c>
      <c r="GN88" s="34">
        <v>0.29586011171340942</v>
      </c>
      <c r="GO88" t="s">
        <v>832</v>
      </c>
      <c r="GP88" t="s">
        <v>843</v>
      </c>
      <c r="GQ88" t="s">
        <v>843</v>
      </c>
      <c r="GR88" s="34">
        <v>2.9372626915574074E-2</v>
      </c>
      <c r="GS88" s="34">
        <v>2.5897577404975891E-2</v>
      </c>
      <c r="GT88" s="34">
        <v>3.0930133536458015E-2</v>
      </c>
      <c r="GU88" s="34">
        <v>4.2400948703289032E-2</v>
      </c>
      <c r="GV88" s="34">
        <v>2.6573602110147476E-2</v>
      </c>
      <c r="GW88" t="s">
        <v>832</v>
      </c>
      <c r="GX88" t="s">
        <v>843</v>
      </c>
      <c r="GY88" t="s">
        <v>843</v>
      </c>
      <c r="GZ88" t="s">
        <v>843</v>
      </c>
      <c r="HA88" t="s">
        <v>843</v>
      </c>
      <c r="HB88" t="s">
        <v>843</v>
      </c>
      <c r="HC88" t="s">
        <v>843</v>
      </c>
      <c r="HD88" t="s">
        <v>843</v>
      </c>
      <c r="HE88" t="s">
        <v>843</v>
      </c>
      <c r="HF88" t="s">
        <v>843</v>
      </c>
      <c r="HG88" t="s">
        <v>843</v>
      </c>
      <c r="HH88" s="34">
        <v>67031867</v>
      </c>
      <c r="HI88" s="34">
        <v>69018932</v>
      </c>
      <c r="HJ88" s="34">
        <v>71073215</v>
      </c>
      <c r="HK88" s="34">
        <v>73168838</v>
      </c>
      <c r="HL88" s="34">
        <v>75301026</v>
      </c>
      <c r="HM88" s="34">
        <v>77469940</v>
      </c>
      <c r="HN88" s="34">
        <v>79691050</v>
      </c>
      <c r="HO88" s="34">
        <v>81996185</v>
      </c>
      <c r="HP88" s="34">
        <v>84357105</v>
      </c>
      <c r="HQ88" s="34">
        <v>86755585</v>
      </c>
      <c r="HR88" s="34">
        <v>89237791</v>
      </c>
      <c r="HS88" s="34">
        <v>91817929</v>
      </c>
      <c r="HT88" s="34">
        <v>94451280</v>
      </c>
      <c r="HU88" s="34">
        <v>97084366</v>
      </c>
      <c r="HV88" s="34">
        <v>99746766</v>
      </c>
      <c r="HW88" s="34">
        <v>102471895</v>
      </c>
      <c r="HX88" s="34">
        <v>105293228</v>
      </c>
      <c r="HY88" s="34">
        <v>108197950</v>
      </c>
      <c r="HZ88" s="34">
        <v>111129438</v>
      </c>
      <c r="IA88" s="34">
        <v>114120594</v>
      </c>
      <c r="IB88" s="34">
        <v>117190911</v>
      </c>
      <c r="IC88" s="34">
        <v>120283026</v>
      </c>
      <c r="ID88" s="34">
        <v>123379924</v>
      </c>
      <c r="IE88" s="34">
        <v>126527060</v>
      </c>
      <c r="IF88" s="34">
        <v>129719719</v>
      </c>
      <c r="IG88" s="34">
        <v>132938555</v>
      </c>
      <c r="IH88" s="34">
        <v>136180141</v>
      </c>
      <c r="II88" s="34">
        <v>139439745</v>
      </c>
      <c r="IJ88" s="34">
        <v>142715864</v>
      </c>
      <c r="IK88" s="34">
        <v>146003944</v>
      </c>
      <c r="IL88" s="34">
        <v>149296378</v>
      </c>
      <c r="IM88" s="34">
        <v>152585021</v>
      </c>
      <c r="IN88" s="34">
        <v>155874633</v>
      </c>
      <c r="IO88" s="34">
        <v>159160258</v>
      </c>
      <c r="IP88" s="34">
        <v>162438815</v>
      </c>
      <c r="IQ88" s="34">
        <v>165715492</v>
      </c>
      <c r="IR88" s="34">
        <v>168986410</v>
      </c>
      <c r="IS88" s="34">
        <v>172252603</v>
      </c>
      <c r="IT88" s="34">
        <v>175514171</v>
      </c>
      <c r="IU88" s="34">
        <v>178779627</v>
      </c>
      <c r="IV88" s="34">
        <v>182052579</v>
      </c>
      <c r="IW88" s="34">
        <v>185332694</v>
      </c>
      <c r="IX88" s="34">
        <v>188613575</v>
      </c>
      <c r="IY88" s="34">
        <v>191902756</v>
      </c>
      <c r="IZ88" s="34">
        <v>195196696</v>
      </c>
      <c r="JA88" s="34">
        <v>198485649</v>
      </c>
      <c r="JB88" s="34">
        <v>201764870</v>
      </c>
      <c r="JC88" s="34">
        <v>205033875</v>
      </c>
      <c r="JD88" s="34">
        <v>208297232</v>
      </c>
      <c r="JE88" s="34">
        <v>211557468</v>
      </c>
      <c r="JF88" s="34">
        <v>214812309</v>
      </c>
      <c r="JG88" s="34">
        <v>218046158</v>
      </c>
      <c r="JH88" s="34">
        <v>221266154</v>
      </c>
      <c r="JI88" s="34">
        <v>224472476</v>
      </c>
      <c r="JJ88" s="34">
        <v>227653408</v>
      </c>
      <c r="JK88" s="34">
        <v>230800275</v>
      </c>
      <c r="JL88" s="34">
        <v>233903339</v>
      </c>
      <c r="JM88" s="34">
        <v>236967888</v>
      </c>
      <c r="JN88" s="34">
        <v>240002932</v>
      </c>
      <c r="JO88" s="34">
        <v>242990753</v>
      </c>
      <c r="JP88" s="34">
        <v>245919533</v>
      </c>
      <c r="JQ88" s="34">
        <v>248807500</v>
      </c>
      <c r="JR88" s="34">
        <v>251667028</v>
      </c>
      <c r="JS88" s="34">
        <v>254483187</v>
      </c>
      <c r="JT88" s="34">
        <v>257248326</v>
      </c>
      <c r="JU88" s="34">
        <v>259964973</v>
      </c>
      <c r="JV88" s="34">
        <v>262635700</v>
      </c>
      <c r="JW88" s="34">
        <v>265259311</v>
      </c>
      <c r="JX88" s="34">
        <v>267826273.99999997</v>
      </c>
      <c r="JY88" s="34">
        <v>270350005</v>
      </c>
      <c r="JZ88" s="34">
        <v>272841874</v>
      </c>
      <c r="KA88" s="34">
        <v>275289974</v>
      </c>
      <c r="KB88" s="34">
        <v>277682631</v>
      </c>
      <c r="KC88" s="34">
        <v>280013831</v>
      </c>
      <c r="KD88" s="34">
        <v>282290972</v>
      </c>
      <c r="KE88" s="34">
        <v>284525709</v>
      </c>
      <c r="KF88" s="34">
        <v>286715684</v>
      </c>
      <c r="KG88" s="34">
        <v>288852130</v>
      </c>
      <c r="KH88" s="34">
        <v>290936911</v>
      </c>
      <c r="KI88" s="34">
        <v>292975227</v>
      </c>
      <c r="KJ88" s="34">
        <v>294960455</v>
      </c>
      <c r="KK88" s="34">
        <v>296891621</v>
      </c>
      <c r="KL88" s="34">
        <v>298777308</v>
      </c>
      <c r="KM88" s="34">
        <v>300615316</v>
      </c>
      <c r="KN88" s="34">
        <v>302399144</v>
      </c>
      <c r="KO88" s="34">
        <v>304126907</v>
      </c>
      <c r="KP88" s="34">
        <v>305803942</v>
      </c>
      <c r="KQ88" s="34">
        <v>307425854</v>
      </c>
      <c r="KR88" s="34">
        <v>308989182</v>
      </c>
      <c r="KS88" s="34">
        <v>310500448</v>
      </c>
      <c r="KT88" s="34">
        <v>311958144</v>
      </c>
      <c r="KU88" s="34">
        <v>313363634</v>
      </c>
      <c r="KV88" s="34">
        <v>314729463</v>
      </c>
      <c r="KW88" s="34">
        <v>316049671</v>
      </c>
      <c r="KX88" s="34">
        <v>317313085</v>
      </c>
      <c r="KY88" s="34">
        <v>318519616</v>
      </c>
      <c r="KZ88" s="34">
        <v>319666491</v>
      </c>
      <c r="LA88" s="34">
        <v>320760088</v>
      </c>
      <c r="LB88" s="34">
        <v>321805378</v>
      </c>
      <c r="LC88" s="34">
        <v>322799552</v>
      </c>
      <c r="LD88" s="34">
        <v>323741600</v>
      </c>
      <c r="LE88" t="s">
        <v>843</v>
      </c>
      <c r="LF88" t="s">
        <v>843</v>
      </c>
      <c r="LG88" t="s">
        <v>843</v>
      </c>
      <c r="LH88" s="34">
        <v>2.958805114030838E-2</v>
      </c>
      <c r="LI88" s="34">
        <v>2.9212711378931999E-2</v>
      </c>
      <c r="LJ88" s="34">
        <v>2.9329698532819748E-2</v>
      </c>
      <c r="LK88" s="34">
        <v>2.9059076681733131E-2</v>
      </c>
      <c r="LL88" s="34">
        <v>2.8724139556288719E-2</v>
      </c>
      <c r="LM88" s="34">
        <v>2.8396230190992355E-2</v>
      </c>
      <c r="LN88" s="34">
        <v>2.8267292305827141E-2</v>
      </c>
      <c r="LO88" s="34">
        <v>2.8515437617897987E-2</v>
      </c>
      <c r="LP88" s="34">
        <v>2.8386315330862999E-2</v>
      </c>
      <c r="LQ88" s="34">
        <v>2.8035759925842285E-2</v>
      </c>
      <c r="LR88" s="34">
        <v>2.820981852710247E-2</v>
      </c>
      <c r="LS88" s="34">
        <v>2.8502967208623886E-2</v>
      </c>
      <c r="LT88" s="34">
        <v>2.8276562690734863E-2</v>
      </c>
      <c r="LU88" s="34">
        <v>2.7496207505464554E-2</v>
      </c>
      <c r="LV88" s="34">
        <v>2.7054281905293465E-2</v>
      </c>
      <c r="LW88" s="34">
        <v>2.6953931897878647E-2</v>
      </c>
      <c r="LX88" s="34">
        <v>2.7160540223121643E-2</v>
      </c>
      <c r="LY88" s="34">
        <v>2.7213314548134804E-2</v>
      </c>
      <c r="LZ88" s="34">
        <v>2.6733210310339928E-2</v>
      </c>
      <c r="MA88" s="34">
        <v>2.656010165810585E-2</v>
      </c>
      <c r="MB88" s="34">
        <v>2.6548592373728752E-2</v>
      </c>
      <c r="MC88" s="34">
        <v>2.604319341480732E-2</v>
      </c>
      <c r="MD88" s="34">
        <v>2.5420891121029854E-2</v>
      </c>
      <c r="ME88" s="34">
        <v>2.5187790393829346E-2</v>
      </c>
      <c r="MF88" s="34">
        <v>2.4919917806982994E-2</v>
      </c>
      <c r="MG88" s="34">
        <v>2.4510914459824562E-2</v>
      </c>
      <c r="MH88" s="34">
        <v>2.4091547355055809E-2</v>
      </c>
      <c r="MI88" s="34">
        <v>2.3653997108340263E-2</v>
      </c>
      <c r="MJ88" s="34">
        <v>2.3223116993904114E-2</v>
      </c>
      <c r="MK88" s="34">
        <v>2.2777946665883064E-2</v>
      </c>
      <c r="ML88" s="34">
        <v>2.2299809381365776E-2</v>
      </c>
      <c r="MM88" s="34">
        <v>2.1788511425256729E-2</v>
      </c>
      <c r="MN88" s="34">
        <v>2.1330093964934349E-2</v>
      </c>
      <c r="MO88" s="34">
        <v>2.0859556272625923E-2</v>
      </c>
      <c r="MP88" s="34">
        <v>2.0389800891280174E-2</v>
      </c>
      <c r="MQ88" s="34">
        <v>1.9971005618572235E-2</v>
      </c>
      <c r="MR88" s="34">
        <v>1.9545882940292358E-2</v>
      </c>
      <c r="MS88" s="34">
        <v>1.914372481405735E-2</v>
      </c>
      <c r="MT88" s="34">
        <v>1.8757764250040054E-2</v>
      </c>
      <c r="MU88" s="34">
        <v>1.8434127792716026E-2</v>
      </c>
      <c r="MV88" s="34">
        <v>1.8141627311706543E-2</v>
      </c>
      <c r="MW88" s="34">
        <v>1.7857015132904053E-2</v>
      </c>
      <c r="MX88" s="34">
        <v>1.7547789961099625E-2</v>
      </c>
      <c r="MY88" s="34">
        <v>1.7288418486714363E-2</v>
      </c>
      <c r="MZ88" s="34">
        <v>1.7018983140587807E-2</v>
      </c>
      <c r="NA88" s="34">
        <v>1.670905202627182E-2</v>
      </c>
      <c r="NB88" s="34">
        <v>1.6386209055781364E-2</v>
      </c>
      <c r="NC88" s="34">
        <v>1.6072200611233711E-2</v>
      </c>
      <c r="ND88" s="34">
        <v>1.5790849924087524E-2</v>
      </c>
      <c r="NE88" s="34">
        <v>1.5530617907643318E-2</v>
      </c>
      <c r="NF88" s="34">
        <v>1.5267987735569477E-2</v>
      </c>
      <c r="NG88" s="34">
        <v>1.4942108653485775E-2</v>
      </c>
      <c r="NH88" s="34">
        <v>1.465951930731535E-2</v>
      </c>
      <c r="NI88" s="34">
        <v>1.4386804774403572E-2</v>
      </c>
      <c r="NJ88" s="34">
        <v>1.4071233570575714E-2</v>
      </c>
      <c r="NK88" s="34">
        <v>1.372839417308569E-2</v>
      </c>
      <c r="NL88" s="34">
        <v>1.3355222530663013E-2</v>
      </c>
      <c r="NM88" s="34">
        <v>1.3016689568758011E-2</v>
      </c>
      <c r="NN88" s="34">
        <v>1.2726501561701298E-2</v>
      </c>
      <c r="NO88" s="34">
        <v>1.2372248806059361E-2</v>
      </c>
      <c r="NP88" s="34">
        <v>1.1980991810560226E-2</v>
      </c>
      <c r="NQ88" s="34">
        <v>1.1675124056637287E-2</v>
      </c>
      <c r="NR88" s="34">
        <v>1.1427391320466995E-2</v>
      </c>
      <c r="NS88" s="34">
        <v>1.1127874255180359E-2</v>
      </c>
      <c r="NT88" s="34">
        <v>1.0807096026837826E-2</v>
      </c>
      <c r="NU88" s="34">
        <v>1.0505035519599915E-2</v>
      </c>
      <c r="NV88" s="34">
        <v>1.0220997966825962E-2</v>
      </c>
      <c r="NW88" s="34">
        <v>9.9399788305163383E-3</v>
      </c>
      <c r="NX88" s="34">
        <v>9.6306595951318741E-3</v>
      </c>
      <c r="NY88" s="34">
        <v>9.3788951635360718E-3</v>
      </c>
      <c r="NZ88" s="34">
        <v>9.1749764978885651E-3</v>
      </c>
      <c r="OA88" s="34">
        <v>8.9325821027159691E-3</v>
      </c>
      <c r="OB88" s="34">
        <v>8.6538530886173248E-3</v>
      </c>
      <c r="OC88" s="34">
        <v>8.3601521328091621E-3</v>
      </c>
      <c r="OD88" s="34">
        <v>8.0993566662073135E-3</v>
      </c>
      <c r="OE88" s="34">
        <v>7.8852605074644089E-3</v>
      </c>
      <c r="OF88" s="34">
        <v>7.6674614101648331E-3</v>
      </c>
      <c r="OG88" s="34">
        <v>7.4238195084035397E-3</v>
      </c>
      <c r="OH88" s="34">
        <v>7.1915467269718647E-3</v>
      </c>
      <c r="OI88" s="34">
        <v>6.9816131144762039E-3</v>
      </c>
      <c r="OJ88" s="34">
        <v>6.7532407119870186E-3</v>
      </c>
      <c r="OK88" s="34">
        <v>6.5258634276688099E-3</v>
      </c>
      <c r="OL88" s="34">
        <v>6.3313469290733337E-3</v>
      </c>
      <c r="OM88" s="34">
        <v>6.1329207383096218E-3</v>
      </c>
      <c r="ON88" s="34">
        <v>5.9163863770663738E-3</v>
      </c>
      <c r="OO88" s="34">
        <v>5.6972578167915344E-3</v>
      </c>
      <c r="OP88" s="34">
        <v>5.4991128854453564E-3</v>
      </c>
      <c r="OQ88" s="34">
        <v>5.289748776704073E-3</v>
      </c>
      <c r="OR88" s="34">
        <v>5.0723333843052387E-3</v>
      </c>
      <c r="OS88" s="34">
        <v>4.8790774308145046E-3</v>
      </c>
      <c r="OT88" s="34">
        <v>4.6836808323860168E-3</v>
      </c>
      <c r="OU88" s="34">
        <v>4.4952612370252609E-3</v>
      </c>
      <c r="OV88" s="34">
        <v>4.3491357937455177E-3</v>
      </c>
      <c r="OW88" s="34">
        <v>4.1859657503664494E-3</v>
      </c>
      <c r="OX88" s="34">
        <v>3.989548422396183E-3</v>
      </c>
      <c r="OY88" s="34">
        <v>3.7951255217194557E-3</v>
      </c>
      <c r="OZ88" s="34">
        <v>3.5941749811172485E-3</v>
      </c>
      <c r="PA88" s="34">
        <v>3.4152176231145859E-3</v>
      </c>
      <c r="PB88" s="34">
        <v>3.2534922938793898E-3</v>
      </c>
      <c r="PC88" s="34">
        <v>3.0846018344163895E-3</v>
      </c>
      <c r="PD88" s="34">
        <v>2.9141181148588657E-3</v>
      </c>
      <c r="PE88" t="s">
        <v>1300</v>
      </c>
      <c r="PF88" t="s">
        <v>843</v>
      </c>
      <c r="PG88" t="s">
        <v>843</v>
      </c>
      <c r="PH88" t="s">
        <v>843</v>
      </c>
      <c r="PI88" t="s">
        <v>843</v>
      </c>
      <c r="PJ88" t="s">
        <v>1300</v>
      </c>
      <c r="PK88" s="34">
        <v>0.50133413076400757</v>
      </c>
      <c r="PL88" s="34">
        <v>0.50174719095230103</v>
      </c>
      <c r="PM88" s="34">
        <v>0.50210666656494141</v>
      </c>
      <c r="PN88" s="34">
        <v>0.50240910053253174</v>
      </c>
      <c r="PO88" s="34">
        <v>0.50268369913101196</v>
      </c>
      <c r="PP88" s="34">
        <v>0.50291770696640015</v>
      </c>
      <c r="PQ88" s="34">
        <v>0.50310701131820679</v>
      </c>
      <c r="PR88" s="34">
        <v>0.50324207544326782</v>
      </c>
      <c r="PS88" s="34">
        <v>0.50331497192382813</v>
      </c>
      <c r="PT88" s="34">
        <v>0.50333690643310547</v>
      </c>
      <c r="PU88" s="34">
        <v>0.50333487987518311</v>
      </c>
      <c r="PV88" s="34">
        <v>0.50333958864212036</v>
      </c>
      <c r="PW88" s="34">
        <v>0.50333338975906372</v>
      </c>
      <c r="PX88" s="34">
        <v>0.50329446792602539</v>
      </c>
      <c r="PY88" s="34">
        <v>0.50323790311813354</v>
      </c>
      <c r="PZ88" s="34">
        <v>0.50316685438156128</v>
      </c>
      <c r="QA88" s="34">
        <v>0.50305742025375366</v>
      </c>
      <c r="QB88" s="34">
        <v>0.50295639038085938</v>
      </c>
      <c r="QC88" s="34">
        <v>0.50286382436752319</v>
      </c>
      <c r="QD88" s="34">
        <v>0.50276142358779907</v>
      </c>
      <c r="QE88" s="34">
        <v>0.50265461206436157</v>
      </c>
      <c r="QF88" s="34">
        <v>0.50250983238220215</v>
      </c>
      <c r="QG88" s="34">
        <v>0.50235217809677124</v>
      </c>
      <c r="QH88" s="34">
        <v>0.50223016738891602</v>
      </c>
      <c r="QI88" s="34">
        <v>0.50214177370071411</v>
      </c>
      <c r="QJ88" s="34">
        <v>0.50206375122070313</v>
      </c>
      <c r="QK88" s="34">
        <v>0.50198507308959961</v>
      </c>
      <c r="QL88" s="34">
        <v>0.50190490484237671</v>
      </c>
      <c r="QM88" s="34">
        <v>0.50182336568832397</v>
      </c>
      <c r="QN88" s="34">
        <v>0.50174033641815186</v>
      </c>
      <c r="QO88" s="34">
        <v>0.50165635347366333</v>
      </c>
      <c r="QP88" s="34">
        <v>0.50156998634338379</v>
      </c>
      <c r="QQ88" s="34">
        <v>0.50148046016693115</v>
      </c>
      <c r="QR88" s="34">
        <v>0.50138789415359497</v>
      </c>
      <c r="QS88" s="34">
        <v>0.50129300355911255</v>
      </c>
      <c r="QT88" s="34">
        <v>0.50119638442993164</v>
      </c>
      <c r="QU88" s="34">
        <v>0.50109732151031494</v>
      </c>
      <c r="QV88" s="34">
        <v>0.5009949803352356</v>
      </c>
      <c r="QW88" s="34">
        <v>0.50089019536972046</v>
      </c>
      <c r="QX88" s="34">
        <v>0.50078433752059937</v>
      </c>
      <c r="QY88" s="34">
        <v>0.50067663192749023</v>
      </c>
      <c r="QZ88" s="34">
        <v>0.50056761503219604</v>
      </c>
      <c r="RA88" s="34">
        <v>0.50045764446258545</v>
      </c>
      <c r="RB88" s="34">
        <v>0.50034695863723755</v>
      </c>
      <c r="RC88" s="34">
        <v>0.50023460388183594</v>
      </c>
      <c r="RD88" s="34">
        <v>0.50012093782424927</v>
      </c>
      <c r="RE88" s="34">
        <v>0.50000518560409546</v>
      </c>
      <c r="RF88" s="34">
        <v>0.49988767504692078</v>
      </c>
      <c r="RG88" s="34">
        <v>0.49976953864097595</v>
      </c>
      <c r="RH88" s="34">
        <v>0.49965000152587891</v>
      </c>
      <c r="RI88" s="34">
        <v>0.49952870607376099</v>
      </c>
      <c r="RJ88" s="34">
        <v>0.49940598011016846</v>
      </c>
      <c r="RK88" s="34">
        <v>0.49928197264671326</v>
      </c>
      <c r="RL88" s="34">
        <v>0.49915692210197449</v>
      </c>
      <c r="RM88" s="34">
        <v>0.49903112649917603</v>
      </c>
      <c r="RN88" s="34">
        <v>0.49890333414077759</v>
      </c>
      <c r="RO88" s="34">
        <v>0.49877330660820007</v>
      </c>
      <c r="RP88" s="34">
        <v>0.49864214658737183</v>
      </c>
      <c r="RQ88" s="34">
        <v>0.49850964546203613</v>
      </c>
      <c r="RR88" s="34">
        <v>0.49837613105773926</v>
      </c>
      <c r="RS88" s="34">
        <v>0.49824228882789612</v>
      </c>
      <c r="RT88" s="34">
        <v>0.49810755252838135</v>
      </c>
      <c r="RU88" s="34">
        <v>0.49797257781028748</v>
      </c>
      <c r="RV88" s="34">
        <v>0.49783733487129211</v>
      </c>
      <c r="RW88" s="34">
        <v>0.49770078063011169</v>
      </c>
      <c r="RX88" s="34">
        <v>0.49756318330764771</v>
      </c>
      <c r="RY88" s="34">
        <v>0.49742656946182251</v>
      </c>
      <c r="RZ88" s="34">
        <v>0.49729177355766296</v>
      </c>
      <c r="SA88" s="34">
        <v>0.49715769290924072</v>
      </c>
      <c r="SB88" s="34">
        <v>0.49702495336532593</v>
      </c>
      <c r="SC88" s="34">
        <v>0.49689579010009766</v>
      </c>
      <c r="SD88" s="34">
        <v>0.49677097797393799</v>
      </c>
      <c r="SE88" s="34">
        <v>0.49665018916130066</v>
      </c>
      <c r="SF88" s="34">
        <v>0.49653339385986328</v>
      </c>
      <c r="SG88" s="34">
        <v>0.496421217918396</v>
      </c>
      <c r="SH88" s="34">
        <v>0.49631500244140625</v>
      </c>
      <c r="SI88" s="34">
        <v>0.49621549248695374</v>
      </c>
      <c r="SJ88" s="34">
        <v>0.49612274765968323</v>
      </c>
      <c r="SK88" s="34">
        <v>0.49603503942489624</v>
      </c>
      <c r="SL88" s="34">
        <v>0.49595248699188232</v>
      </c>
      <c r="SM88" s="34">
        <v>0.49587634205818176</v>
      </c>
      <c r="SN88" s="34">
        <v>0.4958072304725647</v>
      </c>
      <c r="SO88" s="34">
        <v>0.4957452118396759</v>
      </c>
      <c r="SP88" s="34">
        <v>0.49568849802017212</v>
      </c>
      <c r="SQ88" s="34">
        <v>0.49564024806022644</v>
      </c>
      <c r="SR88" s="34">
        <v>0.49560117721557617</v>
      </c>
      <c r="SS88" s="34">
        <v>0.49556931853294373</v>
      </c>
      <c r="ST88" s="34">
        <v>0.49554625153541565</v>
      </c>
      <c r="SU88" s="34">
        <v>0.49553078413009644</v>
      </c>
      <c r="SV88" s="34">
        <v>0.49552050232887268</v>
      </c>
      <c r="SW88" s="34">
        <v>0.49551746249198914</v>
      </c>
      <c r="SX88" s="34">
        <v>0.49552220106124878</v>
      </c>
      <c r="SY88" s="34">
        <v>0.49553322792053223</v>
      </c>
      <c r="SZ88" s="34">
        <v>0.49555033445358276</v>
      </c>
      <c r="TA88" s="34">
        <v>0.49557211995124817</v>
      </c>
      <c r="TB88" s="34">
        <v>0.49559956789016724</v>
      </c>
      <c r="TC88" s="34">
        <v>0.49563390016555786</v>
      </c>
      <c r="TD88" s="34">
        <v>0.49567446112632751</v>
      </c>
      <c r="TE88" s="34">
        <v>0.49572119116783142</v>
      </c>
      <c r="TF88" s="34">
        <v>0.49577420949935913</v>
      </c>
      <c r="TG88" s="34">
        <v>0.4958343505859375</v>
      </c>
      <c r="TH88" t="s">
        <v>843</v>
      </c>
      <c r="TI88" t="s">
        <v>843</v>
      </c>
      <c r="TJ88" t="s">
        <v>1300</v>
      </c>
      <c r="TK88" s="34">
        <v>0.49797406435081099</v>
      </c>
      <c r="TL88" s="34">
        <v>0.49848357912519098</v>
      </c>
      <c r="TM88" s="34">
        <v>0.49980440240253898</v>
      </c>
      <c r="TN88" s="34">
        <v>0.50163956750522998</v>
      </c>
      <c r="TO88" s="34">
        <v>0.50361842017676106</v>
      </c>
      <c r="TP88" s="34">
        <v>0.50570367354290102</v>
      </c>
      <c r="TQ88" s="34">
        <v>0.50822924908129596</v>
      </c>
      <c r="TR88" s="34">
        <v>0.51105887128199201</v>
      </c>
      <c r="TS88" s="34">
        <v>0.51405721257300896</v>
      </c>
      <c r="TT88" s="34">
        <v>0.51750289621123502</v>
      </c>
      <c r="TU88" s="34">
        <v>0.52145592959296794</v>
      </c>
      <c r="TV88" s="34">
        <v>0.52583742917008403</v>
      </c>
      <c r="TW88" s="34">
        <v>0.53055068989298304</v>
      </c>
      <c r="TX88" s="34">
        <v>0.53542391161106206</v>
      </c>
      <c r="TY88" s="34">
        <v>0.54038813879746206</v>
      </c>
      <c r="TZ88" s="34">
        <v>0.54519877599024202</v>
      </c>
      <c r="UA88" s="34">
        <v>0.54984603781999097</v>
      </c>
      <c r="UB88" s="34">
        <v>0.55440947150297004</v>
      </c>
      <c r="UC88" s="34">
        <v>0.55851706007907698</v>
      </c>
      <c r="UD88" s="34">
        <v>0.56210426210235198</v>
      </c>
      <c r="UE88" s="34">
        <v>0.56556711552485506</v>
      </c>
      <c r="UF88" s="34">
        <v>0.56900577143777498</v>
      </c>
      <c r="UG88" s="34">
        <v>0.57233934763835892</v>
      </c>
      <c r="UH88" s="34">
        <v>0.57546133609679995</v>
      </c>
      <c r="UI88" s="34">
        <v>0.57821047846322604</v>
      </c>
      <c r="UJ88" s="34">
        <v>0.58071910741018695</v>
      </c>
      <c r="UK88" s="34">
        <v>0.58314020250573795</v>
      </c>
      <c r="UL88" s="34">
        <v>0.58540248544416995</v>
      </c>
      <c r="UM88" s="34">
        <v>0.58742755115156597</v>
      </c>
      <c r="UN88" s="34">
        <v>0.58941088605113301</v>
      </c>
      <c r="UO88" s="34">
        <v>0.59161329084621206</v>
      </c>
      <c r="UP88" s="34">
        <v>0.59413571139463306</v>
      </c>
      <c r="UQ88" s="34">
        <v>0.59688684238955003</v>
      </c>
      <c r="UR88" s="34">
        <v>0.59989365058740507</v>
      </c>
      <c r="US88" s="34">
        <v>0.60327891766509101</v>
      </c>
      <c r="UT88" s="34">
        <v>0.60691328122780497</v>
      </c>
      <c r="UU88" s="34">
        <v>0.61064388846416695</v>
      </c>
      <c r="UV88" s="34">
        <v>0.61440501246182899</v>
      </c>
      <c r="UW88" s="34">
        <v>0.61815149672444403</v>
      </c>
      <c r="UX88" s="34">
        <v>0.62176680791486394</v>
      </c>
      <c r="UY88" s="34">
        <v>0.625184790708183</v>
      </c>
      <c r="UZ88" s="34">
        <v>0.62842153203686801</v>
      </c>
      <c r="VA88" s="34">
        <v>0.63149550078778804</v>
      </c>
      <c r="VB88" s="34">
        <v>0.63439498848470199</v>
      </c>
      <c r="VC88" s="34">
        <v>0.63711124332475599</v>
      </c>
      <c r="VD88" s="34">
        <v>0.63964339970907291</v>
      </c>
      <c r="VE88" s="34">
        <v>0.64199781904550601</v>
      </c>
      <c r="VF88" s="34">
        <v>0.644244094678882</v>
      </c>
      <c r="VG88" s="34">
        <v>0.64635867556799798</v>
      </c>
      <c r="VH88" s="34">
        <v>0.64823264948510395</v>
      </c>
      <c r="VI88" s="34">
        <v>0.64979650444518999</v>
      </c>
      <c r="VJ88" s="34">
        <v>0.65106446097313098</v>
      </c>
      <c r="VK88" s="34">
        <v>0.65203742819157096</v>
      </c>
      <c r="VL88" s="34">
        <v>0.65280326472452899</v>
      </c>
      <c r="VM88" s="34">
        <v>0.65351157041867902</v>
      </c>
      <c r="VN88" s="34">
        <v>0.65417565543590495</v>
      </c>
      <c r="VO88" s="34">
        <v>0.65476994891203699</v>
      </c>
      <c r="VP88" s="34">
        <v>0.65532109987830911</v>
      </c>
      <c r="VQ88" s="34">
        <v>0.65586911526591507</v>
      </c>
      <c r="VR88" s="34">
        <v>0.65640181718437995</v>
      </c>
      <c r="VS88" s="34">
        <v>0.65691884740014006</v>
      </c>
      <c r="VT88" s="34">
        <v>0.65733718505805294</v>
      </c>
      <c r="VU88" s="34">
        <v>0.65763476442048097</v>
      </c>
      <c r="VV88" s="34">
        <v>0.65791671140930807</v>
      </c>
      <c r="VW88" s="34">
        <v>0.65820055454549509</v>
      </c>
      <c r="VX88" s="34">
        <v>0.65846990536977101</v>
      </c>
      <c r="VY88" s="34">
        <v>0.65865746610484099</v>
      </c>
      <c r="VZ88" s="34">
        <v>0.658776539610329</v>
      </c>
      <c r="WA88" s="34">
        <v>0.65891075720226</v>
      </c>
      <c r="WB88" s="34">
        <v>0.65899541781033089</v>
      </c>
      <c r="WC88" s="34">
        <v>0.6589456939443249</v>
      </c>
      <c r="WD88" s="34">
        <v>0.65877387528831699</v>
      </c>
      <c r="WE88" s="34">
        <v>0.65853749718061705</v>
      </c>
      <c r="WF88" s="34">
        <v>0.65832255621687497</v>
      </c>
      <c r="WG88" s="34">
        <v>0.65811270790480703</v>
      </c>
      <c r="WH88" s="34">
        <v>0.65782190765435899</v>
      </c>
      <c r="WI88" s="34">
        <v>0.65747521914867502</v>
      </c>
      <c r="WJ88" s="34">
        <v>0.6571728828864789</v>
      </c>
      <c r="WK88" s="34">
        <v>0.65690091141443407</v>
      </c>
      <c r="WL88" s="34">
        <v>0.65655910388628203</v>
      </c>
      <c r="WM88" s="34">
        <v>0.65607640411309309</v>
      </c>
      <c r="WN88" s="34">
        <v>0.65543202321535399</v>
      </c>
      <c r="WO88" s="34">
        <v>0.65462614048319911</v>
      </c>
      <c r="WP88" s="34">
        <v>0.65363024450823404</v>
      </c>
      <c r="WQ88" s="34">
        <v>0.65245149247587098</v>
      </c>
      <c r="WR88" s="34">
        <v>0.65117599246159397</v>
      </c>
      <c r="WS88" s="34">
        <v>0.64983602140746799</v>
      </c>
      <c r="WT88" s="34">
        <v>0.64843677558752111</v>
      </c>
      <c r="WU88" s="34">
        <v>0.646985569298969</v>
      </c>
      <c r="WV88" s="34">
        <v>0.64551992047367401</v>
      </c>
      <c r="WW88" s="34">
        <v>0.64409051402115391</v>
      </c>
      <c r="WX88" s="34">
        <v>0.64266527972419396</v>
      </c>
      <c r="WY88" s="34">
        <v>0.64119659594945011</v>
      </c>
      <c r="WZ88" s="34">
        <v>0.63970727879669298</v>
      </c>
      <c r="XA88" s="34">
        <v>0.63824442878199594</v>
      </c>
      <c r="XB88" s="34">
        <v>0.63680461676809297</v>
      </c>
      <c r="XC88" s="34">
        <v>0.63540713379840497</v>
      </c>
      <c r="XD88" s="34">
        <v>0.63405021263119199</v>
      </c>
      <c r="XE88" s="34">
        <v>0.632729107726831</v>
      </c>
      <c r="XF88" s="34">
        <v>0.63143218519708499</v>
      </c>
      <c r="XG88" s="34">
        <v>0.63013634891242998</v>
      </c>
      <c r="XH88" t="s">
        <v>843</v>
      </c>
      <c r="XI88" t="s">
        <v>1300</v>
      </c>
      <c r="XJ88" s="34">
        <v>0.48181721925023197</v>
      </c>
      <c r="XK88" s="34">
        <v>0.48234536226708502</v>
      </c>
      <c r="XL88" s="34">
        <v>0.48368185879646702</v>
      </c>
      <c r="XM88" s="34">
        <v>0.48550165245550503</v>
      </c>
      <c r="XN88" s="34">
        <v>0.48741393966805902</v>
      </c>
      <c r="XO88" s="34">
        <v>0.48938509898558702</v>
      </c>
      <c r="XP88" s="34">
        <v>0.49176854238964096</v>
      </c>
      <c r="XQ88" s="34">
        <v>0.49445949524639199</v>
      </c>
      <c r="XR88" s="34">
        <v>0.497404163510615</v>
      </c>
      <c r="XS88" s="34">
        <v>0.50088781027757501</v>
      </c>
      <c r="XT88" s="34">
        <v>0.50491516819883597</v>
      </c>
      <c r="XU88" s="34">
        <v>0.50938481465104302</v>
      </c>
      <c r="XV88" s="34">
        <v>0.51417606259108406</v>
      </c>
      <c r="XW88" s="34">
        <v>0.51905554494737105</v>
      </c>
      <c r="XX88" s="34">
        <v>0.523951621028237</v>
      </c>
      <c r="XY88" s="34">
        <v>0.52868829287928998</v>
      </c>
      <c r="XZ88" s="34">
        <v>0.53329779416916601</v>
      </c>
      <c r="YA88" s="34">
        <v>0.53784107525993397</v>
      </c>
      <c r="YB88" s="34">
        <v>0.54183741575297095</v>
      </c>
      <c r="YC88" s="34">
        <v>0.54516923801312001</v>
      </c>
      <c r="YD88" s="34">
        <v>0.54830661739629294</v>
      </c>
      <c r="YE88" s="34">
        <v>0.55138689310992195</v>
      </c>
      <c r="YF88" s="34">
        <v>0.55432144878642697</v>
      </c>
      <c r="YG88" s="34">
        <v>0.55706745655830503</v>
      </c>
      <c r="YH88" s="34">
        <v>0.55950652174750093</v>
      </c>
      <c r="YI88" s="34">
        <v>0.56173261774960603</v>
      </c>
      <c r="YJ88" s="34">
        <v>0.56387523493605396</v>
      </c>
      <c r="YK88" s="34">
        <v>0.56585423892540199</v>
      </c>
      <c r="YL88" s="34">
        <v>0.567593337065878</v>
      </c>
      <c r="YM88" s="34">
        <v>0.56929177885769999</v>
      </c>
      <c r="YN88" s="34">
        <v>0.57121135584414506</v>
      </c>
      <c r="YO88" s="34">
        <v>0.57347379465249093</v>
      </c>
      <c r="YP88" s="34">
        <v>0.57601372187352606</v>
      </c>
      <c r="YQ88" s="34">
        <v>0.57885414592990303</v>
      </c>
      <c r="YR88" s="34">
        <v>0.58208139784816804</v>
      </c>
      <c r="YS88" s="34">
        <v>0.58550932280972301</v>
      </c>
      <c r="YT88" s="34">
        <v>0.58893228159589905</v>
      </c>
      <c r="YU88" s="34">
        <v>0.59228320749300001</v>
      </c>
      <c r="YV88" s="34">
        <v>0.59553428594663205</v>
      </c>
      <c r="YW88" s="34">
        <v>0.59859110232957402</v>
      </c>
      <c r="YX88" s="34">
        <v>0.60143168858926199</v>
      </c>
      <c r="YY88" s="34">
        <v>0.60413378278524399</v>
      </c>
      <c r="YZ88" s="34">
        <v>0.606755502619576</v>
      </c>
      <c r="ZA88" s="34">
        <v>0.60928123510305099</v>
      </c>
      <c r="ZB88" s="34">
        <v>0.61159372899530606</v>
      </c>
      <c r="ZC88" s="34">
        <v>0.61356402047375203</v>
      </c>
      <c r="ZD88" s="34">
        <v>0.61514677455991196</v>
      </c>
      <c r="ZE88" s="34">
        <v>0.61638816850047806</v>
      </c>
      <c r="ZF88" s="34">
        <v>0.61735093292070298</v>
      </c>
      <c r="ZG88" s="34">
        <v>0.61810900242008993</v>
      </c>
      <c r="ZH88" s="34">
        <v>0.61866910522338803</v>
      </c>
      <c r="ZI88" s="34">
        <v>0.61900227936830299</v>
      </c>
      <c r="ZJ88" s="34">
        <v>0.61917742286061495</v>
      </c>
      <c r="ZK88" s="34">
        <v>0.61923697803547906</v>
      </c>
      <c r="ZL88" s="34">
        <v>0.61920099474372703</v>
      </c>
      <c r="ZM88" s="34">
        <v>0.61912077310323699</v>
      </c>
      <c r="ZN88" s="34">
        <v>0.61900538884356304</v>
      </c>
      <c r="ZO88" s="34">
        <v>0.61882522453844002</v>
      </c>
      <c r="ZP88" s="34">
        <v>0.61864059515189507</v>
      </c>
      <c r="ZQ88" s="34">
        <v>0.61846877485594898</v>
      </c>
      <c r="ZR88" s="34">
        <v>0.61829645793468502</v>
      </c>
      <c r="ZS88" s="34">
        <v>0.61805248310832195</v>
      </c>
      <c r="ZT88" s="34">
        <v>0.61768550662567201</v>
      </c>
      <c r="ZU88" s="34">
        <v>0.61732301395612399</v>
      </c>
      <c r="ZV88" s="34">
        <v>0.61700298220211403</v>
      </c>
      <c r="ZW88" s="34">
        <v>0.61667713862229201</v>
      </c>
      <c r="ZX88" s="34">
        <v>0.61630112430202499</v>
      </c>
      <c r="ZY88" s="34">
        <v>0.61591230816399101</v>
      </c>
      <c r="ZZ88" s="34">
        <v>0.61557314201369207</v>
      </c>
      <c r="AAA88" s="34">
        <v>0.61528040289845698</v>
      </c>
      <c r="AAB88" s="34">
        <v>0.61495477413411992</v>
      </c>
      <c r="AAC88" s="34">
        <v>0.61453691735246396</v>
      </c>
      <c r="AAD88" s="34">
        <v>0.61411614292525896</v>
      </c>
      <c r="AAE88" s="34">
        <v>0.61377913150297203</v>
      </c>
      <c r="AAF88" s="34">
        <v>0.61337457331083201</v>
      </c>
      <c r="AAG88" s="34">
        <v>0.61273804151606903</v>
      </c>
      <c r="AAH88" s="34">
        <v>0.61190617215780496</v>
      </c>
      <c r="AAI88" s="34">
        <v>0.61096271472881303</v>
      </c>
      <c r="AAJ88" s="34">
        <v>0.60985094806344498</v>
      </c>
      <c r="AAK88" s="34">
        <v>0.60848209360718397</v>
      </c>
      <c r="AAL88" s="34">
        <v>0.60692778357877197</v>
      </c>
      <c r="AAM88" s="34">
        <v>0.60528763896184101</v>
      </c>
      <c r="AAN88" s="34">
        <v>0.60357801503452901</v>
      </c>
      <c r="AAO88" s="34">
        <v>0.60179940399310905</v>
      </c>
      <c r="AAP88" s="34">
        <v>0.60004238239517393</v>
      </c>
      <c r="AAQ88" s="34">
        <v>0.598354286685985</v>
      </c>
      <c r="AAR88" s="34">
        <v>0.59666640104986002</v>
      </c>
      <c r="AAS88" s="34">
        <v>0.59495795691926401</v>
      </c>
      <c r="AAT88" s="34">
        <v>0.593216845360652</v>
      </c>
      <c r="AAU88" s="34">
        <v>0.59146356207511797</v>
      </c>
      <c r="AAV88" s="34">
        <v>0.58976080392015806</v>
      </c>
      <c r="AAW88" s="34">
        <v>0.588117732895579</v>
      </c>
      <c r="AAX88" s="34">
        <v>0.586467985977004</v>
      </c>
      <c r="AAY88" s="34">
        <v>0.58484227784562404</v>
      </c>
      <c r="AAZ88" s="34">
        <v>0.58328004566329195</v>
      </c>
      <c r="ABA88" s="34">
        <v>0.58174281642986803</v>
      </c>
      <c r="ABB88" s="34">
        <v>0.58023772904654802</v>
      </c>
      <c r="ABC88" s="34">
        <v>0.57877331826894907</v>
      </c>
      <c r="ABD88" s="34">
        <v>0.57733133257746305</v>
      </c>
      <c r="ABE88" s="34">
        <v>0.57586792437679701</v>
      </c>
      <c r="ABF88" s="34">
        <v>0.574363893262966</v>
      </c>
      <c r="ABG88" t="s">
        <v>843</v>
      </c>
      <c r="ABH88" t="s">
        <v>843</v>
      </c>
      <c r="ABI88" t="s">
        <v>1300</v>
      </c>
      <c r="ABJ88" s="34">
        <v>0.39710334789643198</v>
      </c>
      <c r="ABK88" s="34">
        <v>0.39678919258856998</v>
      </c>
      <c r="ABL88" s="34">
        <v>0.39644298063935202</v>
      </c>
      <c r="ABM88" s="34">
        <v>0.39610483225041199</v>
      </c>
      <c r="ABN88" s="34">
        <v>0.39610921367863705</v>
      </c>
      <c r="ABO88" s="34">
        <v>0.39672826391289101</v>
      </c>
      <c r="ABP88" s="34">
        <v>0.398101474381377</v>
      </c>
      <c r="ABQ88" s="34">
        <v>0.40025952671005099</v>
      </c>
      <c r="ABR88" s="34">
        <v>0.40287773864974197</v>
      </c>
      <c r="ABS88" s="34">
        <v>0.40578823253857399</v>
      </c>
      <c r="ABT88" s="34">
        <v>0.40920152544565702</v>
      </c>
      <c r="ABU88" s="34">
        <v>0.41320208598256403</v>
      </c>
      <c r="ABV88" s="34">
        <v>0.417497160533437</v>
      </c>
      <c r="ABW88" s="34">
        <v>0.42195719236607099</v>
      </c>
      <c r="ABX88" s="34">
        <v>0.42664720865913996</v>
      </c>
      <c r="ABY88" s="34">
        <v>0.43132209845771796</v>
      </c>
      <c r="ABZ88" s="34">
        <v>0.43601072598889901</v>
      </c>
      <c r="ACA88" s="34">
        <v>0.44069260295917201</v>
      </c>
      <c r="ACB88" s="34">
        <v>0.44505234067682403</v>
      </c>
      <c r="ACC88" s="34">
        <v>0.44908583918291695</v>
      </c>
      <c r="ACD88" s="34">
        <v>0.45305114574968997</v>
      </c>
      <c r="ACE88" s="34">
        <v>0.45706587062417298</v>
      </c>
      <c r="ACF88" s="34">
        <v>0.461120212470222</v>
      </c>
      <c r="ACG88" s="34">
        <v>0.46505459385525905</v>
      </c>
      <c r="ACH88" s="34">
        <v>0.468845274282645</v>
      </c>
      <c r="ACI88" s="34">
        <v>0.472622332926667</v>
      </c>
      <c r="ACJ88" s="34">
        <v>0.47635868948028198</v>
      </c>
      <c r="ACK88" s="34">
        <v>0.48004996165207403</v>
      </c>
      <c r="ACL88" s="34">
        <v>0.483612308860072</v>
      </c>
      <c r="ACM88" s="34">
        <v>0.486922370398433</v>
      </c>
      <c r="ACN88" s="34">
        <v>0.49007135323805401</v>
      </c>
      <c r="ACO88" s="34">
        <v>0.49320276660708401</v>
      </c>
      <c r="ACP88" s="34">
        <v>0.49620543773790304</v>
      </c>
      <c r="ACQ88" s="34">
        <v>0.49902232974822702</v>
      </c>
      <c r="ACR88" s="34">
        <v>0.50182078710682498</v>
      </c>
      <c r="ACS88" s="34">
        <v>0.50479214701302599</v>
      </c>
      <c r="ACT88" s="34">
        <v>0.50803078188358497</v>
      </c>
      <c r="ACU88" s="34">
        <v>0.51149363904969902</v>
      </c>
      <c r="ACV88" s="34">
        <v>0.51518691616074697</v>
      </c>
      <c r="ACW88" s="34">
        <v>0.51915932233150897</v>
      </c>
      <c r="ACX88" s="34">
        <v>0.52325725635559406</v>
      </c>
      <c r="ACY88" s="34">
        <v>0.52728840438697799</v>
      </c>
      <c r="ACZ88" s="34">
        <v>0.53121577807959997</v>
      </c>
      <c r="ADA88" s="34">
        <v>0.53499412344293196</v>
      </c>
      <c r="ADB88" s="34">
        <v>0.53857684266700701</v>
      </c>
      <c r="ADC88" s="34">
        <v>0.54198075937968904</v>
      </c>
      <c r="ADD88" s="34">
        <v>0.54528404523542695</v>
      </c>
      <c r="ADE88" s="34">
        <v>0.54851809353815806</v>
      </c>
      <c r="ADF88" s="34">
        <v>0.55167589312948695</v>
      </c>
      <c r="ADG88" s="34">
        <v>0.55463790339937302</v>
      </c>
      <c r="ADH88" s="34">
        <v>0.55727339861143599</v>
      </c>
      <c r="ADI88" s="34">
        <v>0.55957088810427702</v>
      </c>
      <c r="ADJ88" s="34">
        <v>0.56155151275418302</v>
      </c>
      <c r="ADK88" s="34">
        <v>0.56328105107353799</v>
      </c>
      <c r="ADL88" s="34">
        <v>0.56485700278895701</v>
      </c>
      <c r="ADM88" s="34">
        <v>0.56630020140508897</v>
      </c>
      <c r="ADN88" s="34">
        <v>0.56756880364065398</v>
      </c>
      <c r="ADO88" s="34">
        <v>0.56872623813062806</v>
      </c>
      <c r="ADP88" s="34">
        <v>0.56978852956307102</v>
      </c>
      <c r="ADQ88" s="34">
        <v>0.57079090077718098</v>
      </c>
      <c r="ADR88" s="34">
        <v>0.57178497575508802</v>
      </c>
      <c r="ADS88" s="34">
        <v>0.57271314053492506</v>
      </c>
      <c r="ADT88" s="34">
        <v>0.573534182686947</v>
      </c>
      <c r="ADU88" s="34">
        <v>0.574357419140621</v>
      </c>
      <c r="ADV88" s="34">
        <v>0.57517351653276405</v>
      </c>
      <c r="ADW88" s="34">
        <v>0.57593956402745905</v>
      </c>
      <c r="ADX88" s="34">
        <v>0.576629202395887</v>
      </c>
      <c r="ADY88" s="34">
        <v>0.57722619961114197</v>
      </c>
      <c r="ADZ88" s="34">
        <v>0.57783305083802194</v>
      </c>
      <c r="AEA88" s="34">
        <v>0.57844071983649503</v>
      </c>
      <c r="AEB88" s="34">
        <v>0.57898845101760299</v>
      </c>
      <c r="AEC88" s="34">
        <v>0.57946458849242399</v>
      </c>
      <c r="AED88" s="34">
        <v>0.57992728861015297</v>
      </c>
      <c r="AEE88" s="34">
        <v>0.58042815213652799</v>
      </c>
      <c r="AEF88" s="34">
        <v>0.58097589638821301</v>
      </c>
      <c r="AEG88" s="34">
        <v>0.58149562227873097</v>
      </c>
      <c r="AEH88" s="34">
        <v>0.58191306761245598</v>
      </c>
      <c r="AEI88" s="34">
        <v>0.58230485958334499</v>
      </c>
      <c r="AEJ88" s="34">
        <v>0.58273505213644095</v>
      </c>
      <c r="AEK88" s="34">
        <v>0.58306800117267299</v>
      </c>
      <c r="AEL88" s="34">
        <v>0.58318881155918201</v>
      </c>
      <c r="AEM88" s="34">
        <v>0.58313230669304095</v>
      </c>
      <c r="AEN88" s="34">
        <v>0.58294404506784003</v>
      </c>
      <c r="AEO88" s="34">
        <v>0.58257790497939899</v>
      </c>
      <c r="AEP88" s="34">
        <v>0.58197455675002596</v>
      </c>
      <c r="AEQ88" s="34">
        <v>0.58119196109142701</v>
      </c>
      <c r="AER88" s="34">
        <v>0.58030932773260302</v>
      </c>
      <c r="AES88" s="34">
        <v>0.57936727078263206</v>
      </c>
      <c r="AET88" s="34">
        <v>0.57836796625839204</v>
      </c>
      <c r="AEU88" s="34">
        <v>0.57737147451716408</v>
      </c>
      <c r="AEV88" s="34">
        <v>0.57642380475315302</v>
      </c>
      <c r="AEW88" s="34">
        <v>0.57546799607257493</v>
      </c>
      <c r="AEX88" s="34">
        <v>0.57445235683964602</v>
      </c>
      <c r="AEY88" s="34">
        <v>0.57337084998895593</v>
      </c>
      <c r="AEZ88" s="34">
        <v>0.57227663401861195</v>
      </c>
      <c r="AFA88" s="34">
        <v>0.57122696487239299</v>
      </c>
      <c r="AFB88" s="34">
        <v>0.57023826368187902</v>
      </c>
      <c r="AFC88" s="34">
        <v>0.569257344760424</v>
      </c>
      <c r="AFD88" s="34">
        <v>0.56829384689727902</v>
      </c>
      <c r="AFE88" s="34">
        <v>0.56737281500316294</v>
      </c>
      <c r="AFF88" s="34">
        <v>0.56645940399142303</v>
      </c>
      <c r="AFG88" t="s">
        <v>843</v>
      </c>
      <c r="AFH88" t="s">
        <v>843</v>
      </c>
      <c r="AFI88" s="34">
        <v>0.82450000000000001</v>
      </c>
      <c r="AFJ88" s="34">
        <v>0.82840000000000003</v>
      </c>
      <c r="AFK88" s="34">
        <v>0.83224999999999993</v>
      </c>
      <c r="AFL88" s="34">
        <v>0.83165000000000011</v>
      </c>
      <c r="AFM88" s="34">
        <v>0.83105000000000007</v>
      </c>
      <c r="AFN88" s="34">
        <v>0.83045000000000002</v>
      </c>
      <c r="AFO88" s="34">
        <v>0.82987999999999995</v>
      </c>
      <c r="AFP88" s="34">
        <v>0.82935000000000003</v>
      </c>
      <c r="AFQ88" s="34">
        <v>0.82884000000000002</v>
      </c>
      <c r="AFR88" s="34">
        <v>0.82834000000000008</v>
      </c>
      <c r="AFS88" s="34">
        <v>0.82783000000000007</v>
      </c>
      <c r="AFT88" s="34">
        <v>0.82696000000000003</v>
      </c>
      <c r="AFU88" s="34">
        <v>0.82609999999999995</v>
      </c>
      <c r="AFV88" s="34">
        <v>0.82546000000000008</v>
      </c>
      <c r="AFW88" s="34">
        <v>0.82477999999999996</v>
      </c>
      <c r="AFX88" s="34">
        <v>0.82403999999999999</v>
      </c>
      <c r="AFY88" s="34">
        <v>0.82342000000000004</v>
      </c>
      <c r="AFZ88" s="34">
        <v>0.81566000000000005</v>
      </c>
      <c r="AGA88" s="34">
        <v>0.82157999999999998</v>
      </c>
      <c r="AGB88" t="s">
        <v>843</v>
      </c>
      <c r="AGC88" t="s">
        <v>843</v>
      </c>
      <c r="AGD88" t="s">
        <v>843</v>
      </c>
      <c r="AGE88" t="s">
        <v>843</v>
      </c>
      <c r="AGF88" s="34">
        <v>7.231714203953743E-3</v>
      </c>
      <c r="AGG88" t="s">
        <v>843</v>
      </c>
      <c r="AGH88" t="s">
        <v>843</v>
      </c>
      <c r="AGI88" t="s">
        <v>843</v>
      </c>
      <c r="AGJ88" t="s">
        <v>843</v>
      </c>
      <c r="AGK88" t="s">
        <v>843</v>
      </c>
      <c r="AGL88" t="s">
        <v>843</v>
      </c>
      <c r="AGM88" t="s">
        <v>843</v>
      </c>
      <c r="AGN88" t="s">
        <v>843</v>
      </c>
      <c r="AGO88" s="34">
        <v>0.35</v>
      </c>
      <c r="AGP88" s="34">
        <v>2015</v>
      </c>
      <c r="AGQ88" t="s">
        <v>832</v>
      </c>
      <c r="AGR88" t="s">
        <v>843</v>
      </c>
      <c r="AGS88" s="34">
        <v>0.27</v>
      </c>
      <c r="AGT88" s="34">
        <v>2015</v>
      </c>
      <c r="AGU88" t="s">
        <v>832</v>
      </c>
      <c r="AGV88" t="s">
        <v>843</v>
      </c>
      <c r="AGW88" s="34">
        <v>0.65</v>
      </c>
      <c r="AGX88" s="34">
        <v>2015</v>
      </c>
      <c r="AGY88" t="s">
        <v>832</v>
      </c>
      <c r="AGZ88" t="s">
        <v>843</v>
      </c>
      <c r="AHA88" s="34">
        <v>0.90900000000000003</v>
      </c>
      <c r="AHB88" s="34">
        <v>2015</v>
      </c>
      <c r="AHC88" t="s">
        <v>832</v>
      </c>
      <c r="AHD88" t="s">
        <v>843</v>
      </c>
      <c r="AHE88" s="34">
        <v>0.23499999999999999</v>
      </c>
      <c r="AHF88" s="34">
        <v>2015</v>
      </c>
      <c r="AHG88" t="s">
        <v>832</v>
      </c>
      <c r="AHH88" t="s">
        <v>843</v>
      </c>
      <c r="AHI88" t="s">
        <v>830</v>
      </c>
      <c r="AHJ88" s="34">
        <v>0.22359161078929901</v>
      </c>
      <c r="AHK88" s="34">
        <v>0.2608925998210907</v>
      </c>
      <c r="AHL88" s="34">
        <v>0.32561931014060974</v>
      </c>
      <c r="AHM88" s="34">
        <v>0.39328828454017639</v>
      </c>
      <c r="AHN88" s="34">
        <v>0.41083741188049316</v>
      </c>
      <c r="AHO88" t="s">
        <v>843</v>
      </c>
      <c r="AHP88" s="34"/>
      <c r="AHQ88" s="34"/>
      <c r="AHR88" s="34"/>
      <c r="AHS88" s="34"/>
      <c r="AHT88" s="34"/>
      <c r="AHU88" t="s">
        <v>843</v>
      </c>
      <c r="AHV88" s="34">
        <v>0.36415255069732666</v>
      </c>
      <c r="AHW88" s="34">
        <v>0.36415255069732666</v>
      </c>
      <c r="AHX88" s="34">
        <v>0.36415255069732666</v>
      </c>
      <c r="AHY88" s="34">
        <v>0.372913658618927</v>
      </c>
      <c r="AHZ88" s="34">
        <v>0.35263985395431519</v>
      </c>
      <c r="AIA88" t="s">
        <v>832</v>
      </c>
      <c r="AIB88" t="s">
        <v>843</v>
      </c>
      <c r="AIC88" s="34">
        <v>0.30301213264465332</v>
      </c>
      <c r="AID88" s="34">
        <v>0.32035943865776062</v>
      </c>
      <c r="AIE88" s="34">
        <v>0.35340949892997742</v>
      </c>
      <c r="AIF88" s="34">
        <v>0.37026199698448181</v>
      </c>
      <c r="AIG88" s="34">
        <v>0.35192415118217468</v>
      </c>
      <c r="AIH88" t="s">
        <v>924</v>
      </c>
      <c r="AII88" t="s">
        <v>843</v>
      </c>
      <c r="AIJ88" s="34">
        <v>0.28753450512886047</v>
      </c>
      <c r="AIK88" s="34">
        <v>0.30961999297142029</v>
      </c>
      <c r="AIL88" s="34">
        <v>0.35143002867698669</v>
      </c>
      <c r="AIM88" s="34">
        <v>0.36927399039268494</v>
      </c>
      <c r="AIN88" s="34">
        <v>0.35264000296592712</v>
      </c>
      <c r="AIO88" t="s">
        <v>1607</v>
      </c>
      <c r="AIP88" s="34">
        <v>0.2325083315372467</v>
      </c>
      <c r="AIQ88" t="s">
        <v>843</v>
      </c>
      <c r="AIR88" s="34">
        <v>0.24958</v>
      </c>
      <c r="AIS88" s="34">
        <v>0.24274999999999999</v>
      </c>
      <c r="AIT88" s="34">
        <v>0.22582999999999998</v>
      </c>
      <c r="AIU88" s="34">
        <v>0.22884000000000002</v>
      </c>
      <c r="AIV88" s="34">
        <v>0.22452000000000003</v>
      </c>
      <c r="AIW88" s="34">
        <v>0.22353000000000001</v>
      </c>
      <c r="AIX88" t="s">
        <v>843</v>
      </c>
      <c r="AIY88" s="34">
        <v>6.1089999999999998E-2</v>
      </c>
      <c r="AIZ88" s="34">
        <v>6.3769999999999993E-2</v>
      </c>
      <c r="AJA88" s="34">
        <v>6.5430000000000002E-2</v>
      </c>
      <c r="AJB88" s="34">
        <v>6.6830000000000001E-2</v>
      </c>
      <c r="AJC88" s="34">
        <v>6.7799999999999999E-2</v>
      </c>
      <c r="AJD88" s="34">
        <v>6.9530000000000008E-2</v>
      </c>
      <c r="AJE88" t="s">
        <v>843</v>
      </c>
      <c r="AJF88" s="34">
        <v>8.5338011384010315E-2</v>
      </c>
      <c r="AJG88" s="34">
        <v>9.6506573259830475E-2</v>
      </c>
      <c r="AJH88" s="34">
        <v>9.3774057924747467E-2</v>
      </c>
      <c r="AJI88" s="34">
        <v>8.6472839117050171E-2</v>
      </c>
      <c r="AJJ88" s="34">
        <v>8.6177699267864227E-2</v>
      </c>
      <c r="AJK88" t="s">
        <v>830</v>
      </c>
      <c r="AJL88" t="s">
        <v>843</v>
      </c>
      <c r="AJM88" t="s">
        <v>843</v>
      </c>
      <c r="AJN88" s="34">
        <v>8.5639871656894684E-2</v>
      </c>
      <c r="AJO88" s="34">
        <v>8.562237024307251E-2</v>
      </c>
      <c r="AJP88" s="34">
        <v>7.9037941992282867E-2</v>
      </c>
      <c r="AJQ88" s="34">
        <v>6.2356557697057724E-2</v>
      </c>
      <c r="AJR88" s="34">
        <v>5.180557444691658E-2</v>
      </c>
      <c r="AJS88" t="s">
        <v>832</v>
      </c>
      <c r="AJT88" t="s">
        <v>843</v>
      </c>
      <c r="AJU88" t="s">
        <v>843</v>
      </c>
      <c r="AJV88" t="s">
        <v>843</v>
      </c>
      <c r="AJW88" s="34">
        <v>5.7589348405599594E-2</v>
      </c>
      <c r="AJX88" s="34">
        <v>6.9046229124069214E-2</v>
      </c>
      <c r="AJY88" s="34">
        <v>6.6393837332725525E-2</v>
      </c>
      <c r="AJZ88" s="34">
        <v>5.981827899813652E-2</v>
      </c>
      <c r="AKA88" s="34">
        <v>6.0382045805454254E-2</v>
      </c>
      <c r="AKB88" t="s">
        <v>830</v>
      </c>
      <c r="AKC88" t="s">
        <v>843</v>
      </c>
      <c r="AKD88" t="s">
        <v>843</v>
      </c>
      <c r="AKE88" t="s">
        <v>843</v>
      </c>
      <c r="AKF88" s="34">
        <v>5.8061979711055756E-2</v>
      </c>
      <c r="AKG88" s="34">
        <v>5.8382660150527954E-2</v>
      </c>
      <c r="AKH88" s="34">
        <v>5.2319519221782684E-2</v>
      </c>
      <c r="AKI88" s="34">
        <v>3.6095358431339264E-2</v>
      </c>
      <c r="AKJ88" s="34">
        <v>2.6384683325886726E-2</v>
      </c>
      <c r="AKK88" t="s">
        <v>832</v>
      </c>
      <c r="AKL88" t="s">
        <v>843</v>
      </c>
      <c r="AKM88" s="34">
        <v>1020</v>
      </c>
      <c r="AKN88" t="s">
        <v>832</v>
      </c>
      <c r="AKO88" t="s">
        <v>843</v>
      </c>
      <c r="AKP88" s="34">
        <v>785.5858154296875</v>
      </c>
      <c r="AKQ88" t="s">
        <v>830</v>
      </c>
      <c r="AKR88" t="s">
        <v>843</v>
      </c>
      <c r="AKS88" s="34">
        <v>857.31549610627201</v>
      </c>
      <c r="AKT88" t="s">
        <v>832</v>
      </c>
      <c r="AKU88" t="s">
        <v>843</v>
      </c>
      <c r="AKV88" s="34">
        <v>1027.5859182822501</v>
      </c>
      <c r="AKW88" t="s">
        <v>832</v>
      </c>
      <c r="AKX88" t="s">
        <v>843</v>
      </c>
      <c r="AKY88" s="34">
        <v>0.15803082287311554</v>
      </c>
      <c r="AKZ88" s="34">
        <v>0.18306219577789307</v>
      </c>
      <c r="ALA88" s="34">
        <v>0.25209477543830872</v>
      </c>
      <c r="ALB88" s="34">
        <v>0.31284177303314209</v>
      </c>
      <c r="ALC88" s="34">
        <v>0.36032888293266296</v>
      </c>
      <c r="ALD88" t="s">
        <v>830</v>
      </c>
      <c r="ALE88" t="s">
        <v>843</v>
      </c>
      <c r="ALF88" t="s">
        <v>843</v>
      </c>
      <c r="ALG88" t="s">
        <v>843</v>
      </c>
      <c r="ALH88" s="34">
        <v>0.28918382525444031</v>
      </c>
      <c r="ALI88" s="34">
        <v>0.28918382525444031</v>
      </c>
      <c r="ALJ88" s="34">
        <v>0.28918382525444031</v>
      </c>
      <c r="ALK88" s="34">
        <v>0.2922796905040741</v>
      </c>
      <c r="ALL88" s="34">
        <v>0.30024701356887817</v>
      </c>
      <c r="ALM88" t="s">
        <v>832</v>
      </c>
    </row>
    <row r="89" spans="1:1001">
      <c r="A89" t="s">
        <v>512</v>
      </c>
      <c r="B89" t="s">
        <v>846</v>
      </c>
      <c r="C89" t="s">
        <v>274</v>
      </c>
      <c r="D89" s="34">
        <v>3.9769917726516724E-2</v>
      </c>
      <c r="E89" t="s">
        <v>465</v>
      </c>
      <c r="F89" s="34">
        <v>4.4602848589420319E-2</v>
      </c>
      <c r="G89" t="s">
        <v>465</v>
      </c>
      <c r="H89" s="34">
        <v>4.3633695691823959E-2</v>
      </c>
      <c r="I89" t="s">
        <v>465</v>
      </c>
      <c r="J89" s="34">
        <v>4.1830644011497498E-2</v>
      </c>
      <c r="K89" t="s">
        <v>465</v>
      </c>
      <c r="L89" s="34"/>
      <c r="M89" t="s">
        <v>465</v>
      </c>
      <c r="N89" s="34">
        <v>0.55762004852294922</v>
      </c>
      <c r="O89" s="34"/>
      <c r="P89" t="s">
        <v>1459</v>
      </c>
      <c r="Q89" s="34"/>
      <c r="R89" t="s">
        <v>1459</v>
      </c>
      <c r="S89" s="34"/>
      <c r="T89" t="s">
        <v>1459</v>
      </c>
      <c r="U89" s="34"/>
      <c r="V89" t="s">
        <v>1459</v>
      </c>
      <c r="W89" t="s">
        <v>843</v>
      </c>
      <c r="X89" t="s">
        <v>465</v>
      </c>
      <c r="Y89" s="34">
        <v>0.55313539505004883</v>
      </c>
      <c r="Z89" s="34"/>
      <c r="AA89" t="s">
        <v>1459</v>
      </c>
      <c r="AB89" s="34"/>
      <c r="AC89" t="s">
        <v>1459</v>
      </c>
      <c r="AD89" s="34"/>
      <c r="AE89" t="s">
        <v>1459</v>
      </c>
      <c r="AF89" s="34"/>
      <c r="AG89" t="s">
        <v>1459</v>
      </c>
      <c r="AH89" t="s">
        <v>843</v>
      </c>
      <c r="AI89" t="s">
        <v>465</v>
      </c>
      <c r="AJ89" s="34">
        <v>0.55089175701141357</v>
      </c>
      <c r="AK89" s="34"/>
      <c r="AL89" t="s">
        <v>1459</v>
      </c>
      <c r="AM89" s="34"/>
      <c r="AN89" t="s">
        <v>1459</v>
      </c>
      <c r="AO89" s="34"/>
      <c r="AP89" t="s">
        <v>1459</v>
      </c>
      <c r="AQ89" s="34"/>
      <c r="AR89" t="s">
        <v>1459</v>
      </c>
      <c r="AS89" t="s">
        <v>843</v>
      </c>
      <c r="AT89" t="s">
        <v>465</v>
      </c>
      <c r="AU89" s="34">
        <v>0.5560491681098938</v>
      </c>
      <c r="AV89" s="34"/>
      <c r="AW89" t="s">
        <v>1459</v>
      </c>
      <c r="AX89" s="34"/>
      <c r="AY89" t="s">
        <v>1459</v>
      </c>
      <c r="AZ89" s="34"/>
      <c r="BA89" t="s">
        <v>1459</v>
      </c>
      <c r="BB89" s="34"/>
      <c r="BC89" t="s">
        <v>1459</v>
      </c>
      <c r="BD89" t="s">
        <v>843</v>
      </c>
      <c r="BE89" s="34">
        <v>0.54523499805254672</v>
      </c>
      <c r="BF89" t="s">
        <v>465</v>
      </c>
      <c r="BG89" t="s">
        <v>843</v>
      </c>
      <c r="BH89" t="s">
        <v>465</v>
      </c>
      <c r="BI89" s="34">
        <v>3.0569381713867188</v>
      </c>
      <c r="BJ89" t="s">
        <v>465</v>
      </c>
      <c r="BK89" s="34">
        <v>4.1264667510986328</v>
      </c>
      <c r="BL89" t="s">
        <v>465</v>
      </c>
      <c r="BM89" s="34">
        <v>4.477994441986084</v>
      </c>
      <c r="BN89" t="s">
        <v>465</v>
      </c>
      <c r="BO89" s="34">
        <v>5.1013460159301758</v>
      </c>
      <c r="BP89" t="s">
        <v>843</v>
      </c>
      <c r="BQ89" s="34">
        <v>2.3396694660186768</v>
      </c>
      <c r="BR89" t="s">
        <v>465</v>
      </c>
      <c r="BS89" s="34"/>
      <c r="BT89" t="s">
        <v>843</v>
      </c>
      <c r="BU89" s="34">
        <v>3.3246822357177734</v>
      </c>
      <c r="BV89" t="s">
        <v>1552</v>
      </c>
      <c r="BW89" t="s">
        <v>843</v>
      </c>
      <c r="BX89" s="34">
        <v>2.5122501850128174</v>
      </c>
      <c r="BY89" t="s">
        <v>465</v>
      </c>
      <c r="BZ89" t="s">
        <v>843</v>
      </c>
      <c r="CA89" t="s">
        <v>465</v>
      </c>
      <c r="CB89" s="34">
        <v>5.4214815609157085E-3</v>
      </c>
      <c r="CC89" s="34">
        <v>4.6930694952607155E-3</v>
      </c>
      <c r="CD89" s="34">
        <v>4.7089480794966221E-3</v>
      </c>
      <c r="CE89" s="34">
        <v>3.8022354710847139E-3</v>
      </c>
      <c r="CF89" s="34">
        <v>3.8022384978830814E-3</v>
      </c>
      <c r="CG89" t="s">
        <v>843</v>
      </c>
      <c r="CH89" t="s">
        <v>465</v>
      </c>
      <c r="CI89" s="34">
        <v>6.4205015078186989E-3</v>
      </c>
      <c r="CJ89" s="34">
        <v>5.952516570687294E-3</v>
      </c>
      <c r="CK89" s="34">
        <v>5.778125487267971E-3</v>
      </c>
      <c r="CL89" s="34">
        <v>5.6714778766036034E-3</v>
      </c>
      <c r="CM89" s="34">
        <v>5.6387479417026043E-3</v>
      </c>
      <c r="CN89" t="s">
        <v>843</v>
      </c>
      <c r="CO89" t="s">
        <v>465</v>
      </c>
      <c r="CP89" s="34">
        <v>5.9743542224168777E-3</v>
      </c>
      <c r="CQ89" s="34">
        <v>5.7432614266872406E-3</v>
      </c>
      <c r="CR89" s="34">
        <v>5.7246191427111626E-3</v>
      </c>
      <c r="CS89" s="34">
        <v>5.6582079268991947E-3</v>
      </c>
      <c r="CT89" s="34">
        <v>5.6660785339772701E-3</v>
      </c>
      <c r="CU89" t="s">
        <v>843</v>
      </c>
      <c r="CV89" t="s">
        <v>465</v>
      </c>
      <c r="CW89" s="34">
        <v>5.7653733529150486E-3</v>
      </c>
      <c r="CX89" s="34">
        <v>5.6581948883831501E-3</v>
      </c>
      <c r="CY89" s="34">
        <v>5.5668866261839867E-3</v>
      </c>
      <c r="CZ89" s="34">
        <v>5.4930443875491619E-3</v>
      </c>
      <c r="DA89" s="34">
        <v>5.49300666898489E-3</v>
      </c>
      <c r="DB89" t="s">
        <v>843</v>
      </c>
      <c r="DC89" s="34"/>
      <c r="DD89" s="34"/>
      <c r="DE89" s="34"/>
      <c r="DF89" s="34"/>
      <c r="DG89" s="34"/>
      <c r="DH89" t="s">
        <v>1460</v>
      </c>
      <c r="DI89" t="s">
        <v>843</v>
      </c>
      <c r="DJ89" s="34"/>
      <c r="DK89" s="34"/>
      <c r="DL89" s="34"/>
      <c r="DM89" s="34"/>
      <c r="DN89" s="34"/>
      <c r="DO89" t="s">
        <v>1460</v>
      </c>
      <c r="DP89" t="s">
        <v>843</v>
      </c>
      <c r="DQ89" s="34"/>
      <c r="DR89" t="s">
        <v>1460</v>
      </c>
      <c r="DS89" t="s">
        <v>843</v>
      </c>
      <c r="DT89" t="s">
        <v>843</v>
      </c>
      <c r="DU89" s="34"/>
      <c r="DV89" t="s">
        <v>1460</v>
      </c>
      <c r="DW89" t="s">
        <v>843</v>
      </c>
      <c r="DX89" t="s">
        <v>843</v>
      </c>
      <c r="DY89" t="s">
        <v>465</v>
      </c>
      <c r="DZ89" s="34">
        <v>2.1715874318033457E-3</v>
      </c>
      <c r="EA89" s="34">
        <v>3.2348956447094679E-3</v>
      </c>
      <c r="EB89" s="34">
        <v>-7.9938117414712906E-4</v>
      </c>
      <c r="EC89" s="34">
        <v>-6.023443304002285E-3</v>
      </c>
      <c r="ED89" s="34">
        <v>1.3055985793471336E-2</v>
      </c>
      <c r="EE89" t="s">
        <v>843</v>
      </c>
      <c r="EF89" t="s">
        <v>465</v>
      </c>
      <c r="EG89" s="34">
        <v>3.6000001709908247E-3</v>
      </c>
      <c r="EH89" s="34">
        <v>2.5999997742474079E-3</v>
      </c>
      <c r="EI89" s="34">
        <v>-9.9999961093999445E-5</v>
      </c>
      <c r="EJ89" s="34">
        <v>1.999999862164259E-3</v>
      </c>
      <c r="EK89" s="34">
        <v>1.0000000474974513E-3</v>
      </c>
      <c r="EL89" t="s">
        <v>843</v>
      </c>
      <c r="EM89" t="s">
        <v>465</v>
      </c>
      <c r="EN89" s="34">
        <v>3.5073859617114067E-3</v>
      </c>
      <c r="EO89" s="34">
        <v>2.6816804893314838E-3</v>
      </c>
      <c r="EP89" s="34">
        <v>-1.4286595396697521E-3</v>
      </c>
      <c r="EQ89" s="34">
        <v>5.0182463601231575E-3</v>
      </c>
      <c r="ER89" s="34">
        <v>7.3443073779344559E-3</v>
      </c>
      <c r="ES89" t="s">
        <v>843</v>
      </c>
      <c r="ET89" t="s">
        <v>465</v>
      </c>
      <c r="EU89" s="34">
        <v>3.8306564092636108E-3</v>
      </c>
      <c r="EV89" s="34">
        <v>2.7025560848414898E-3</v>
      </c>
      <c r="EW89" s="34">
        <v>3.3236271701753139E-3</v>
      </c>
      <c r="EX89" s="34">
        <v>4.6387426555156708E-3</v>
      </c>
      <c r="EY89" s="34">
        <v>-7.6699157943949103E-5</v>
      </c>
      <c r="EZ89" t="s">
        <v>843</v>
      </c>
      <c r="FA89" t="s">
        <v>465</v>
      </c>
      <c r="FB89" s="34">
        <v>-4.2330138385295868E-3</v>
      </c>
      <c r="FC89" s="34">
        <v>-5.191451869904995E-3</v>
      </c>
      <c r="FD89" s="34">
        <v>-1.7498646629974246E-3</v>
      </c>
      <c r="FE89" s="34">
        <v>-1.8796479562297463E-3</v>
      </c>
      <c r="FF89" s="34">
        <v>1.3925275765359402E-2</v>
      </c>
      <c r="FG89" t="s">
        <v>843</v>
      </c>
      <c r="FH89" s="34"/>
      <c r="FI89" s="34"/>
      <c r="FJ89" s="34"/>
      <c r="FK89" s="34"/>
      <c r="FL89" s="34"/>
      <c r="FM89" t="s">
        <v>843</v>
      </c>
      <c r="FN89" t="s">
        <v>843</v>
      </c>
      <c r="FO89" s="34"/>
      <c r="FP89" t="s">
        <v>1460</v>
      </c>
      <c r="FQ89" t="s">
        <v>843</v>
      </c>
      <c r="FR89" t="s">
        <v>843</v>
      </c>
      <c r="FS89" s="34"/>
      <c r="FT89" t="s">
        <v>1460</v>
      </c>
      <c r="FU89" t="s">
        <v>843</v>
      </c>
      <c r="FV89" t="s">
        <v>843</v>
      </c>
      <c r="FW89" s="34"/>
      <c r="FX89" t="s">
        <v>1460</v>
      </c>
      <c r="FY89" t="s">
        <v>843</v>
      </c>
      <c r="FZ89" s="34"/>
      <c r="GA89" s="34"/>
      <c r="GB89" s="34"/>
      <c r="GC89" s="34"/>
      <c r="GD89" s="34"/>
      <c r="GE89" t="s">
        <v>1460</v>
      </c>
      <c r="GF89" t="s">
        <v>843</v>
      </c>
      <c r="GG89" s="34">
        <v>4.1550874710083008E-2</v>
      </c>
      <c r="GH89" s="34">
        <v>1.5743818134069443E-2</v>
      </c>
      <c r="GI89" s="34">
        <v>6.9708563387393951E-2</v>
      </c>
      <c r="GJ89" s="34"/>
      <c r="GK89" s="34"/>
      <c r="GL89" t="s">
        <v>832</v>
      </c>
      <c r="GM89" t="s">
        <v>843</v>
      </c>
      <c r="GN89" s="34"/>
      <c r="GO89" t="s">
        <v>1460</v>
      </c>
      <c r="GP89" t="s">
        <v>843</v>
      </c>
      <c r="GQ89" t="s">
        <v>843</v>
      </c>
      <c r="GR89" s="34"/>
      <c r="GS89" s="34"/>
      <c r="GT89" s="34"/>
      <c r="GU89" s="34"/>
      <c r="GV89" s="34"/>
      <c r="GW89" t="s">
        <v>1460</v>
      </c>
      <c r="GX89" t="s">
        <v>843</v>
      </c>
      <c r="GY89" t="s">
        <v>843</v>
      </c>
      <c r="GZ89" t="s">
        <v>843</v>
      </c>
      <c r="HA89" t="s">
        <v>843</v>
      </c>
      <c r="HB89" t="s">
        <v>843</v>
      </c>
      <c r="HC89" t="s">
        <v>843</v>
      </c>
      <c r="HD89" t="s">
        <v>843</v>
      </c>
      <c r="HE89" t="s">
        <v>843</v>
      </c>
      <c r="HF89" t="s">
        <v>843</v>
      </c>
      <c r="HG89" t="s">
        <v>843</v>
      </c>
      <c r="HH89" s="34">
        <v>45660</v>
      </c>
      <c r="HI89" s="34">
        <v>46245</v>
      </c>
      <c r="HJ89" s="34">
        <v>46813</v>
      </c>
      <c r="HK89" s="34">
        <v>47392</v>
      </c>
      <c r="HL89" s="34">
        <v>47989</v>
      </c>
      <c r="HM89" s="34">
        <v>48291</v>
      </c>
      <c r="HN89" s="34">
        <v>48313</v>
      </c>
      <c r="HO89" s="34">
        <v>48361</v>
      </c>
      <c r="HP89" s="34">
        <v>48411</v>
      </c>
      <c r="HQ89" s="34">
        <v>48429</v>
      </c>
      <c r="HR89" s="34">
        <v>48410</v>
      </c>
      <c r="HS89" s="34">
        <v>48386</v>
      </c>
      <c r="HT89" s="34">
        <v>48392</v>
      </c>
      <c r="HU89" s="34">
        <v>48418</v>
      </c>
      <c r="HV89" s="34">
        <v>48465</v>
      </c>
      <c r="HW89" s="34">
        <v>48816</v>
      </c>
      <c r="HX89" s="34">
        <v>49500</v>
      </c>
      <c r="HY89" s="34">
        <v>50230</v>
      </c>
      <c r="HZ89" s="34">
        <v>50955</v>
      </c>
      <c r="IA89" s="34">
        <v>51681</v>
      </c>
      <c r="IB89" s="34">
        <v>52415</v>
      </c>
      <c r="IC89" s="34">
        <v>52889</v>
      </c>
      <c r="ID89" s="34">
        <v>53090</v>
      </c>
      <c r="IE89" s="34">
        <v>53270</v>
      </c>
      <c r="IF89" s="34">
        <v>53444</v>
      </c>
      <c r="IG89" s="34">
        <v>53623</v>
      </c>
      <c r="IH89" s="34">
        <v>53801</v>
      </c>
      <c r="II89" s="34">
        <v>53982</v>
      </c>
      <c r="IJ89" s="34">
        <v>54175</v>
      </c>
      <c r="IK89" s="34">
        <v>54377</v>
      </c>
      <c r="IL89" s="34">
        <v>54583</v>
      </c>
      <c r="IM89" s="34">
        <v>54804</v>
      </c>
      <c r="IN89" s="34">
        <v>55038</v>
      </c>
      <c r="IO89" s="34">
        <v>55276</v>
      </c>
      <c r="IP89" s="34">
        <v>55526</v>
      </c>
      <c r="IQ89" s="34">
        <v>55786</v>
      </c>
      <c r="IR89" s="34">
        <v>56048</v>
      </c>
      <c r="IS89" s="34">
        <v>56315</v>
      </c>
      <c r="IT89" s="34">
        <v>56581</v>
      </c>
      <c r="IU89" s="34">
        <v>56839</v>
      </c>
      <c r="IV89" s="34">
        <v>57089</v>
      </c>
      <c r="IW89" s="34">
        <v>57340</v>
      </c>
      <c r="IX89" s="34">
        <v>57586</v>
      </c>
      <c r="IY89" s="34">
        <v>57822</v>
      </c>
      <c r="IZ89" s="34">
        <v>58063</v>
      </c>
      <c r="JA89" s="34">
        <v>58303</v>
      </c>
      <c r="JB89" s="34">
        <v>58536</v>
      </c>
      <c r="JC89" s="34">
        <v>58772</v>
      </c>
      <c r="JD89" s="34">
        <v>58999</v>
      </c>
      <c r="JE89" s="34">
        <v>59221</v>
      </c>
      <c r="JF89" s="34">
        <v>59444</v>
      </c>
      <c r="JG89" s="34">
        <v>59668</v>
      </c>
      <c r="JH89" s="34">
        <v>59885</v>
      </c>
      <c r="JI89" s="34">
        <v>60096</v>
      </c>
      <c r="JJ89" s="34">
        <v>60312</v>
      </c>
      <c r="JK89" s="34">
        <v>60527</v>
      </c>
      <c r="JL89" s="34">
        <v>60742</v>
      </c>
      <c r="JM89" s="34">
        <v>60955</v>
      </c>
      <c r="JN89" s="34">
        <v>61165</v>
      </c>
      <c r="JO89" s="34">
        <v>61374</v>
      </c>
      <c r="JP89" s="34">
        <v>61590</v>
      </c>
      <c r="JQ89" s="34">
        <v>61811</v>
      </c>
      <c r="JR89" s="34">
        <v>62026</v>
      </c>
      <c r="JS89" s="34">
        <v>62243</v>
      </c>
      <c r="JT89" s="34">
        <v>62463</v>
      </c>
      <c r="JU89" s="34">
        <v>62690</v>
      </c>
      <c r="JV89" s="34">
        <v>62922</v>
      </c>
      <c r="JW89" s="34">
        <v>63154</v>
      </c>
      <c r="JX89" s="34">
        <v>63382</v>
      </c>
      <c r="JY89" s="34">
        <v>63609</v>
      </c>
      <c r="JZ89" s="34">
        <v>63836</v>
      </c>
      <c r="KA89" s="34">
        <v>64059</v>
      </c>
      <c r="KB89" s="34">
        <v>64281.000000000007</v>
      </c>
      <c r="KC89" s="34">
        <v>64501.000000000007</v>
      </c>
      <c r="KD89" s="34">
        <v>64712.999999999993</v>
      </c>
      <c r="KE89" s="34">
        <v>64924.000000000007</v>
      </c>
      <c r="KF89" s="34">
        <v>65138.000000000007</v>
      </c>
      <c r="KG89" s="34">
        <v>65343</v>
      </c>
      <c r="KH89" s="34">
        <v>65540</v>
      </c>
      <c r="KI89" s="34">
        <v>65731</v>
      </c>
      <c r="KJ89" s="34">
        <v>65918</v>
      </c>
      <c r="KK89" s="34">
        <v>66099</v>
      </c>
      <c r="KL89" s="34">
        <v>66269</v>
      </c>
      <c r="KM89" s="34">
        <v>66436</v>
      </c>
      <c r="KN89" s="34">
        <v>66603</v>
      </c>
      <c r="KO89" s="34">
        <v>66766</v>
      </c>
      <c r="KP89" s="34">
        <v>66927</v>
      </c>
      <c r="KQ89" s="34">
        <v>67077</v>
      </c>
      <c r="KR89" s="34">
        <v>67222</v>
      </c>
      <c r="KS89" s="34">
        <v>67366</v>
      </c>
      <c r="KT89" s="34">
        <v>67501</v>
      </c>
      <c r="KU89" s="34">
        <v>67627</v>
      </c>
      <c r="KV89" s="34">
        <v>67753</v>
      </c>
      <c r="KW89" s="34">
        <v>67874</v>
      </c>
      <c r="KX89" s="34">
        <v>67987</v>
      </c>
      <c r="KY89" s="34">
        <v>68090</v>
      </c>
      <c r="KZ89" s="34">
        <v>68187</v>
      </c>
      <c r="LA89" s="34">
        <v>68281</v>
      </c>
      <c r="LB89" s="34">
        <v>68365</v>
      </c>
      <c r="LC89" s="34">
        <v>68440</v>
      </c>
      <c r="LD89" s="34">
        <v>68513</v>
      </c>
      <c r="LE89" t="s">
        <v>843</v>
      </c>
      <c r="LF89" t="s">
        <v>843</v>
      </c>
      <c r="LG89" t="s">
        <v>843</v>
      </c>
      <c r="LH89" s="34">
        <v>1.0059184394776821E-2</v>
      </c>
      <c r="LI89" s="34">
        <v>1.273070927709341E-2</v>
      </c>
      <c r="LJ89" s="34">
        <v>1.2207591906189919E-2</v>
      </c>
      <c r="LK89" s="34">
        <v>1.2292495928704739E-2</v>
      </c>
      <c r="LL89" s="34">
        <v>1.2518379837274551E-2</v>
      </c>
      <c r="LM89" s="34">
        <v>6.2733897939324379E-3</v>
      </c>
      <c r="LN89" s="34">
        <v>4.5546769979409873E-4</v>
      </c>
      <c r="LO89" s="34">
        <v>9.9302816670387983E-4</v>
      </c>
      <c r="LP89" s="34">
        <v>1.0333568789064884E-3</v>
      </c>
      <c r="LQ89" s="34">
        <v>3.7174721364863217E-4</v>
      </c>
      <c r="LR89" s="34">
        <v>-3.9240389014594257E-4</v>
      </c>
      <c r="LS89" s="34">
        <v>-4.9588829278945923E-4</v>
      </c>
      <c r="LT89" s="34">
        <v>1.2399512343108654E-4</v>
      </c>
      <c r="LU89" s="34">
        <v>5.3713459055870771E-4</v>
      </c>
      <c r="LV89" s="34">
        <v>9.7024254500865936E-4</v>
      </c>
      <c r="LW89" s="34">
        <v>7.2162398137152195E-3</v>
      </c>
      <c r="LX89" s="34">
        <v>1.3914541341364384E-2</v>
      </c>
      <c r="LY89" s="34">
        <v>1.4639788307249546E-2</v>
      </c>
      <c r="LZ89" s="34">
        <v>1.4330432750284672E-2</v>
      </c>
      <c r="MA89" s="34">
        <v>1.41473188996315E-2</v>
      </c>
      <c r="MB89" s="34">
        <v>1.4102600514888763E-2</v>
      </c>
      <c r="MC89" s="34">
        <v>9.0025682002305984E-3</v>
      </c>
      <c r="MD89" s="34">
        <v>3.7932088598608971E-3</v>
      </c>
      <c r="ME89" s="34">
        <v>3.384734271094203E-3</v>
      </c>
      <c r="MF89" s="34">
        <v>3.2610557973384857E-3</v>
      </c>
      <c r="MG89" s="34">
        <v>3.3437036909162998E-3</v>
      </c>
      <c r="MH89" s="34">
        <v>3.3139737788587809E-3</v>
      </c>
      <c r="MI89" s="34">
        <v>3.3586032222956419E-3</v>
      </c>
      <c r="MJ89" s="34">
        <v>3.5688898060470819E-3</v>
      </c>
      <c r="MK89" s="34">
        <v>3.7217228673398495E-3</v>
      </c>
      <c r="ML89" s="34">
        <v>3.781208535656333E-3</v>
      </c>
      <c r="MM89" s="34">
        <v>4.0407050400972366E-3</v>
      </c>
      <c r="MN89" s="34">
        <v>4.26067179068923E-3</v>
      </c>
      <c r="MO89" s="34">
        <v>4.3149623088538647E-3</v>
      </c>
      <c r="MP89" s="34">
        <v>4.5125614851713181E-3</v>
      </c>
      <c r="MQ89" s="34">
        <v>4.6715624630451202E-3</v>
      </c>
      <c r="MR89" s="34">
        <v>4.6855243854224682E-3</v>
      </c>
      <c r="MS89" s="34">
        <v>4.7524631954729557E-3</v>
      </c>
      <c r="MT89" s="34">
        <v>4.712310153990984E-3</v>
      </c>
      <c r="MU89" s="34">
        <v>4.5494697988033295E-3</v>
      </c>
      <c r="MV89" s="34">
        <v>4.3887440115213394E-3</v>
      </c>
      <c r="MW89" s="34">
        <v>4.3870066292583942E-3</v>
      </c>
      <c r="MX89" s="34">
        <v>4.2810221202671528E-3</v>
      </c>
      <c r="MY89" s="34">
        <v>4.0898434817790985E-3</v>
      </c>
      <c r="MZ89" s="34">
        <v>4.1593019850552082E-3</v>
      </c>
      <c r="NA89" s="34">
        <v>4.1249222122132778E-3</v>
      </c>
      <c r="NB89" s="34">
        <v>3.9883996360003948E-3</v>
      </c>
      <c r="NC89" s="34">
        <v>4.0236013010144234E-3</v>
      </c>
      <c r="ND89" s="34">
        <v>3.8549436721950769E-3</v>
      </c>
      <c r="NE89" s="34">
        <v>3.7557140458375216E-3</v>
      </c>
      <c r="NF89" s="34">
        <v>3.7584842648357153E-3</v>
      </c>
      <c r="NG89" s="34">
        <v>3.76117043197155E-3</v>
      </c>
      <c r="NH89" s="34">
        <v>3.6301931831985712E-3</v>
      </c>
      <c r="NI89" s="34">
        <v>3.5172272473573685E-3</v>
      </c>
      <c r="NJ89" s="34">
        <v>3.5878054331988096E-3</v>
      </c>
      <c r="NK89" s="34">
        <v>3.5584575962275267E-3</v>
      </c>
      <c r="NL89" s="34">
        <v>3.5458398051559925E-3</v>
      </c>
      <c r="NM89" s="34">
        <v>3.5005006939172745E-3</v>
      </c>
      <c r="NN89" s="34">
        <v>3.4392434172332287E-3</v>
      </c>
      <c r="NO89" s="34">
        <v>3.4111621789634228E-3</v>
      </c>
      <c r="NP89" s="34">
        <v>3.5132269840687513E-3</v>
      </c>
      <c r="NQ89" s="34">
        <v>3.5818223841488361E-3</v>
      </c>
      <c r="NR89" s="34">
        <v>3.4723097924143076E-3</v>
      </c>
      <c r="NS89" s="34">
        <v>3.4924272913485765E-3</v>
      </c>
      <c r="NT89" s="34">
        <v>3.5283023025840521E-3</v>
      </c>
      <c r="NU89" s="34">
        <v>3.6275638267397881E-3</v>
      </c>
      <c r="NV89" s="34">
        <v>3.6939186975359917E-3</v>
      </c>
      <c r="NW89" s="34">
        <v>3.6803239490836859E-3</v>
      </c>
      <c r="NX89" s="34">
        <v>3.6037215031683445E-3</v>
      </c>
      <c r="NY89" s="34">
        <v>3.5750602837651968E-3</v>
      </c>
      <c r="NZ89" s="34">
        <v>3.5623246803879738E-3</v>
      </c>
      <c r="OA89" s="34">
        <v>3.4872391261160374E-3</v>
      </c>
      <c r="OB89" s="34">
        <v>3.4595639444887638E-3</v>
      </c>
      <c r="OC89" s="34">
        <v>3.4166299737989902E-3</v>
      </c>
      <c r="OD89" s="34">
        <v>3.2813812140375376E-3</v>
      </c>
      <c r="OE89" s="34">
        <v>3.255246439948678E-3</v>
      </c>
      <c r="OF89" s="34">
        <v>3.2907412387430668E-3</v>
      </c>
      <c r="OG89" s="34">
        <v>3.1422225292772055E-3</v>
      </c>
      <c r="OH89" s="34">
        <v>3.0103244353085756E-3</v>
      </c>
      <c r="OI89" s="34">
        <v>2.9100126121193171E-3</v>
      </c>
      <c r="OJ89" s="34">
        <v>2.8408893849700689E-3</v>
      </c>
      <c r="OK89" s="34">
        <v>2.7420728001743555E-3</v>
      </c>
      <c r="OL89" s="34">
        <v>2.5685981381684542E-3</v>
      </c>
      <c r="OM89" s="34">
        <v>2.5168620049953461E-3</v>
      </c>
      <c r="ON89" s="34">
        <v>2.5105434469878674E-3</v>
      </c>
      <c r="OO89" s="34">
        <v>2.4443473666906357E-3</v>
      </c>
      <c r="OP89" s="34">
        <v>2.4085042532533407E-3</v>
      </c>
      <c r="OQ89" s="34">
        <v>2.2387399803847075E-3</v>
      </c>
      <c r="OR89" s="34">
        <v>2.1593617275357246E-3</v>
      </c>
      <c r="OS89" s="34">
        <v>2.1398647222667933E-3</v>
      </c>
      <c r="OT89" s="34">
        <v>2.0019728690385818E-3</v>
      </c>
      <c r="OU89" s="34">
        <v>1.8648989498615265E-3</v>
      </c>
      <c r="OV89" s="34">
        <v>1.8614276777952909E-3</v>
      </c>
      <c r="OW89" s="34">
        <v>1.7843059031292796E-3</v>
      </c>
      <c r="OX89" s="34">
        <v>1.6634652856737375E-3</v>
      </c>
      <c r="OY89" s="34">
        <v>1.5138490125536919E-3</v>
      </c>
      <c r="OZ89" s="34">
        <v>1.4235713751986623E-3</v>
      </c>
      <c r="PA89" s="34">
        <v>1.3776125852018595E-3</v>
      </c>
      <c r="PB89" s="34">
        <v>1.2294544139876962E-3</v>
      </c>
      <c r="PC89" s="34">
        <v>1.0964513057842851E-3</v>
      </c>
      <c r="PD89" s="34">
        <v>1.0660592233762145E-3</v>
      </c>
      <c r="PE89" t="s">
        <v>1300</v>
      </c>
      <c r="PF89" t="s">
        <v>843</v>
      </c>
      <c r="PG89" t="s">
        <v>843</v>
      </c>
      <c r="PH89" t="s">
        <v>843</v>
      </c>
      <c r="PI89" t="s">
        <v>843</v>
      </c>
      <c r="PJ89" t="s">
        <v>1300</v>
      </c>
      <c r="PK89" s="34">
        <v>0.51714849472045898</v>
      </c>
      <c r="PL89" s="34">
        <v>0.51733160018920898</v>
      </c>
      <c r="PM89" s="34">
        <v>0.51782625913619995</v>
      </c>
      <c r="PN89" s="34">
        <v>0.5183786153793335</v>
      </c>
      <c r="PO89" s="34">
        <v>0.51886892318725586</v>
      </c>
      <c r="PP89" s="34">
        <v>0.51937216520309448</v>
      </c>
      <c r="PQ89" s="34">
        <v>0.51944613456726074</v>
      </c>
      <c r="PR89" s="34">
        <v>0.51919937133789063</v>
      </c>
      <c r="PS89" s="34">
        <v>0.51909691095352173</v>
      </c>
      <c r="PT89" s="34">
        <v>0.51933759450912476</v>
      </c>
      <c r="PU89" s="34">
        <v>0.51929354667663574</v>
      </c>
      <c r="PV89" s="34">
        <v>0.51886910200119019</v>
      </c>
      <c r="PW89" s="34">
        <v>0.51835012435913086</v>
      </c>
      <c r="PX89" s="34">
        <v>0.51778262853622437</v>
      </c>
      <c r="PY89" s="34">
        <v>0.51686781644821167</v>
      </c>
      <c r="PZ89" s="34">
        <v>0.51640856266021729</v>
      </c>
      <c r="QA89" s="34">
        <v>0.51656568050384521</v>
      </c>
      <c r="QB89" s="34">
        <v>0.51680272817611694</v>
      </c>
      <c r="QC89" s="34">
        <v>0.5173192024230957</v>
      </c>
      <c r="QD89" s="34">
        <v>0.51757901906967163</v>
      </c>
      <c r="QE89" s="34">
        <v>0.51759994029998779</v>
      </c>
      <c r="QF89" s="34">
        <v>0.51768797636032104</v>
      </c>
      <c r="QG89" s="34">
        <v>0.51764929294586182</v>
      </c>
      <c r="QH89" s="34">
        <v>0.51755207777023315</v>
      </c>
      <c r="QI89" s="34">
        <v>0.51742011308670044</v>
      </c>
      <c r="QJ89" s="34">
        <v>0.51727801561355591</v>
      </c>
      <c r="QK89" s="34">
        <v>0.5171465277671814</v>
      </c>
      <c r="QL89" s="34">
        <v>0.51696860790252686</v>
      </c>
      <c r="QM89" s="34">
        <v>0.51673281192779541</v>
      </c>
      <c r="QN89" s="34">
        <v>0.51652354001998901</v>
      </c>
      <c r="QO89" s="34">
        <v>0.51631462574005127</v>
      </c>
      <c r="QP89" s="34">
        <v>0.51611196994781494</v>
      </c>
      <c r="QQ89" s="34">
        <v>0.51591628789901733</v>
      </c>
      <c r="QR89" s="34">
        <v>0.51570302248001099</v>
      </c>
      <c r="QS89" s="34">
        <v>0.51547020673751831</v>
      </c>
      <c r="QT89" s="34">
        <v>0.51525473594665527</v>
      </c>
      <c r="QU89" s="34">
        <v>0.51504069566726685</v>
      </c>
      <c r="QV89" s="34">
        <v>0.51487171649932861</v>
      </c>
      <c r="QW89" s="34">
        <v>0.51474875211715698</v>
      </c>
      <c r="QX89" s="34">
        <v>0.51459383964538574</v>
      </c>
      <c r="QY89" s="34">
        <v>0.51442486047744751</v>
      </c>
      <c r="QZ89" s="34">
        <v>0.51431810855865479</v>
      </c>
      <c r="RA89" s="34">
        <v>0.51423954963684082</v>
      </c>
      <c r="RB89" s="34">
        <v>0.51412957906723022</v>
      </c>
      <c r="RC89" s="34">
        <v>0.51409673690795898</v>
      </c>
      <c r="RD89" s="34">
        <v>0.51405590772628784</v>
      </c>
      <c r="RE89" s="34">
        <v>0.51399141550064087</v>
      </c>
      <c r="RF89" s="34">
        <v>0.51395219564437866</v>
      </c>
      <c r="RG89" s="34">
        <v>0.51394093036651611</v>
      </c>
      <c r="RH89" s="34">
        <v>0.5138886570930481</v>
      </c>
      <c r="RI89" s="34">
        <v>0.51386177539825439</v>
      </c>
      <c r="RJ89" s="34">
        <v>0.51384323835372925</v>
      </c>
      <c r="RK89" s="34">
        <v>0.51381814479827881</v>
      </c>
      <c r="RL89" s="34">
        <v>0.51381123065948486</v>
      </c>
      <c r="RM89" s="34">
        <v>0.51376175880432129</v>
      </c>
      <c r="RN89" s="34">
        <v>0.51372116804122925</v>
      </c>
      <c r="RO89" s="34">
        <v>0.51369726657867432</v>
      </c>
      <c r="RP89" s="34">
        <v>0.51367402076721191</v>
      </c>
      <c r="RQ89" s="34">
        <v>0.51362705230712891</v>
      </c>
      <c r="RR89" s="34">
        <v>0.51362138986587524</v>
      </c>
      <c r="RS89" s="34">
        <v>0.51358985900878906</v>
      </c>
      <c r="RT89" s="34">
        <v>0.51354938745498657</v>
      </c>
      <c r="RU89" s="34">
        <v>0.51347821950912476</v>
      </c>
      <c r="RV89" s="34">
        <v>0.51340711116790771</v>
      </c>
      <c r="RW89" s="34">
        <v>0.51335990428924561</v>
      </c>
      <c r="RX89" s="34">
        <v>0.51328760385513306</v>
      </c>
      <c r="RY89" s="34">
        <v>0.51319092512130737</v>
      </c>
      <c r="RZ89" s="34">
        <v>0.5131266713142395</v>
      </c>
      <c r="SA89" s="34">
        <v>0.51306366920471191</v>
      </c>
      <c r="SB89" s="34">
        <v>0.5129777193069458</v>
      </c>
      <c r="SC89" s="34">
        <v>0.5129237174987793</v>
      </c>
      <c r="SD89" s="34">
        <v>0.51288658380508423</v>
      </c>
      <c r="SE89" s="34">
        <v>0.51282650232315063</v>
      </c>
      <c r="SF89" s="34">
        <v>0.51272070407867432</v>
      </c>
      <c r="SG89" s="34">
        <v>0.51257091760635376</v>
      </c>
      <c r="SH89" s="34">
        <v>0.51249152421951294</v>
      </c>
      <c r="SI89" s="34">
        <v>0.51240444183349609</v>
      </c>
      <c r="SJ89" s="34">
        <v>0.51225072145462036</v>
      </c>
      <c r="SK89" s="34">
        <v>0.5120995044708252</v>
      </c>
      <c r="SL89" s="34">
        <v>0.51202630996704102</v>
      </c>
      <c r="SM89" s="34">
        <v>0.51193904876708984</v>
      </c>
      <c r="SN89" s="34">
        <v>0.51180803775787354</v>
      </c>
      <c r="SO89" s="34">
        <v>0.51167213916778564</v>
      </c>
      <c r="SP89" s="34">
        <v>0.51154494285583496</v>
      </c>
      <c r="SQ89" s="34">
        <v>0.51141840219497681</v>
      </c>
      <c r="SR89" s="34">
        <v>0.51130813360214233</v>
      </c>
      <c r="SS89" s="34">
        <v>0.51118379831314087</v>
      </c>
      <c r="ST89" s="34">
        <v>0.51103955507278442</v>
      </c>
      <c r="SU89" s="34">
        <v>0.51091903448104858</v>
      </c>
      <c r="SV89" s="34">
        <v>0.51083630323410034</v>
      </c>
      <c r="SW89" s="34">
        <v>0.51076281070709229</v>
      </c>
      <c r="SX89" s="34">
        <v>0.51066881418228149</v>
      </c>
      <c r="SY89" s="34">
        <v>0.51053088903427124</v>
      </c>
      <c r="SZ89" s="34">
        <v>0.5103868842124939</v>
      </c>
      <c r="TA89" s="34">
        <v>0.51025933027267456</v>
      </c>
      <c r="TB89" s="34">
        <v>0.5101923942565918</v>
      </c>
      <c r="TC89" s="34">
        <v>0.5100972056388855</v>
      </c>
      <c r="TD89" s="34">
        <v>0.51002472639083862</v>
      </c>
      <c r="TE89" s="34">
        <v>0.50995391607284546</v>
      </c>
      <c r="TF89" s="34">
        <v>0.50990647077560425</v>
      </c>
      <c r="TG89" s="34">
        <v>0.50988864898681641</v>
      </c>
      <c r="TH89" t="s">
        <v>843</v>
      </c>
      <c r="TI89" t="s">
        <v>843</v>
      </c>
      <c r="TJ89" t="s">
        <v>1300</v>
      </c>
      <c r="TK89" s="34">
        <v>0.62670419080366602</v>
      </c>
      <c r="TL89" s="34">
        <v>0.62807871121202297</v>
      </c>
      <c r="TM89" s="34">
        <v>0.62971824065964599</v>
      </c>
      <c r="TN89" s="34">
        <v>0.63149509933215908</v>
      </c>
      <c r="TO89" s="34">
        <v>0.63428738135178198</v>
      </c>
      <c r="TP89" s="34">
        <v>0.63764844744934401</v>
      </c>
      <c r="TQ89" s="34">
        <v>0.63999337652391697</v>
      </c>
      <c r="TR89" s="34">
        <v>0.64014763810055497</v>
      </c>
      <c r="TS89" s="34">
        <v>0.63809218883942898</v>
      </c>
      <c r="TT89" s="34">
        <v>0.63556303492705901</v>
      </c>
      <c r="TU89" s="34">
        <v>0.63413550919231598</v>
      </c>
      <c r="TV89" s="34">
        <v>0.633278564859307</v>
      </c>
      <c r="TW89" s="34">
        <v>0.63154686256883996</v>
      </c>
      <c r="TX89" s="34">
        <v>0.62803089760006603</v>
      </c>
      <c r="TY89" s="34">
        <v>0.62289923552290904</v>
      </c>
      <c r="TZ89" s="34">
        <v>0.62009771286347903</v>
      </c>
      <c r="UA89" s="34">
        <v>0.61868686868686895</v>
      </c>
      <c r="UB89" s="34">
        <v>0.617274365176536</v>
      </c>
      <c r="UC89" s="34">
        <v>0.61690707486998297</v>
      </c>
      <c r="UD89" s="34">
        <v>0.61601942686867506</v>
      </c>
      <c r="UE89" s="34">
        <v>0.61510063913002</v>
      </c>
      <c r="UF89" s="34">
        <v>0.61429233198143296</v>
      </c>
      <c r="UG89" s="34">
        <v>0.61370892549374201</v>
      </c>
      <c r="UH89" s="34">
        <v>0.61331531176376697</v>
      </c>
      <c r="UI89" s="34">
        <v>0.61228575705411303</v>
      </c>
      <c r="UJ89" s="34">
        <v>0.61149703948902001</v>
      </c>
      <c r="UK89" s="34">
        <v>0.610837987788445</v>
      </c>
      <c r="UL89" s="34">
        <v>0.60934200288985207</v>
      </c>
      <c r="UM89" s="34">
        <v>0.60748500230733693</v>
      </c>
      <c r="UN89" s="34">
        <v>0.605976736701761</v>
      </c>
      <c r="UO89" s="34">
        <v>0.60439147719986108</v>
      </c>
      <c r="UP89" s="34">
        <v>0.60223156857557303</v>
      </c>
      <c r="UQ89" s="34">
        <v>0.59954576425164707</v>
      </c>
      <c r="UR89" s="34">
        <v>0.59701681546407603</v>
      </c>
      <c r="US89" s="34">
        <v>0.59530134260218093</v>
      </c>
      <c r="UT89" s="34">
        <v>0.59342845875309203</v>
      </c>
      <c r="UU89" s="34">
        <v>0.59247794320989899</v>
      </c>
      <c r="UV89" s="34">
        <v>0.59210689869484101</v>
      </c>
      <c r="UW89" s="34">
        <v>0.59116656798720402</v>
      </c>
      <c r="UX89" s="34">
        <v>0.59031290410549198</v>
      </c>
      <c r="UY89" s="34">
        <v>0.58946197570438896</v>
      </c>
      <c r="UZ89" s="34">
        <v>0.58885236180992206</v>
      </c>
      <c r="VA89" s="34">
        <v>0.58853714444483007</v>
      </c>
      <c r="VB89" s="34">
        <v>0.58826734000328595</v>
      </c>
      <c r="VC89" s="34">
        <v>0.58795973373978494</v>
      </c>
      <c r="VD89" s="34">
        <v>0.587842821124127</v>
      </c>
      <c r="VE89" s="34">
        <v>0.58793231573462701</v>
      </c>
      <c r="VF89" s="34">
        <v>0.58842296010821604</v>
      </c>
      <c r="VG89" s="34">
        <v>0.58964558721334304</v>
      </c>
      <c r="VH89" s="34">
        <v>0.59117542763546704</v>
      </c>
      <c r="VI89" s="34">
        <v>0.59240629836484804</v>
      </c>
      <c r="VJ89" s="34">
        <v>0.59324093316350501</v>
      </c>
      <c r="VK89" s="34">
        <v>0.594297403356433</v>
      </c>
      <c r="VL89" s="34">
        <v>0.595097843450479</v>
      </c>
      <c r="VM89" s="34">
        <v>0.595110385249911</v>
      </c>
      <c r="VN89" s="34">
        <v>0.59476762436598496</v>
      </c>
      <c r="VO89" s="34">
        <v>0.59477457751290297</v>
      </c>
      <c r="VP89" s="34">
        <v>0.59570174719054991</v>
      </c>
      <c r="VQ89" s="34">
        <v>0.59730237881141202</v>
      </c>
      <c r="VR89" s="34">
        <v>0.59925212630755698</v>
      </c>
      <c r="VS89" s="34">
        <v>0.60144827530219802</v>
      </c>
      <c r="VT89" s="34">
        <v>0.60392972124702704</v>
      </c>
      <c r="VU89" s="34">
        <v>0.60591526134201801</v>
      </c>
      <c r="VV89" s="34">
        <v>0.60720080972960799</v>
      </c>
      <c r="VW89" s="34">
        <v>0.60801594543969995</v>
      </c>
      <c r="VX89" s="34">
        <v>0.60759776358082296</v>
      </c>
      <c r="VY89" s="34">
        <v>0.60681791092216597</v>
      </c>
      <c r="VZ89" s="34">
        <v>0.60576047629226704</v>
      </c>
      <c r="WA89" s="34">
        <v>0.60415417626455503</v>
      </c>
      <c r="WB89" s="34">
        <v>0.60306717602854898</v>
      </c>
      <c r="WC89" s="34">
        <v>0.60187513217567001</v>
      </c>
      <c r="WD89" s="34">
        <v>0.60062598541969103</v>
      </c>
      <c r="WE89" s="34">
        <v>0.59962819784852595</v>
      </c>
      <c r="WF89" s="34">
        <v>0.59832869512639397</v>
      </c>
      <c r="WG89" s="34">
        <v>0.59734831217597606</v>
      </c>
      <c r="WH89" s="34">
        <v>0.59655445941054597</v>
      </c>
      <c r="WI89" s="34">
        <v>0.59590097869890601</v>
      </c>
      <c r="WJ89" s="34">
        <v>0.59559554963806394</v>
      </c>
      <c r="WK89" s="34">
        <v>0.59519068653254903</v>
      </c>
      <c r="WL89" s="34">
        <v>0.59442272291612808</v>
      </c>
      <c r="WM89" s="34">
        <v>0.59369524488573</v>
      </c>
      <c r="WN89" s="34">
        <v>0.592996868333863</v>
      </c>
      <c r="WO89" s="34">
        <v>0.59233270709311403</v>
      </c>
      <c r="WP89" s="34">
        <v>0.59187344306217193</v>
      </c>
      <c r="WQ89" s="34">
        <v>0.59143425547089101</v>
      </c>
      <c r="WR89" s="34">
        <v>0.59140880088667902</v>
      </c>
      <c r="WS89" s="34">
        <v>0.59073318690513499</v>
      </c>
      <c r="WT89" s="34">
        <v>0.58927053982736299</v>
      </c>
      <c r="WU89" s="34">
        <v>0.58797408567199494</v>
      </c>
      <c r="WV89" s="34">
        <v>0.58682421399519002</v>
      </c>
      <c r="WW89" s="34">
        <v>0.58582835809839795</v>
      </c>
      <c r="WX89" s="34">
        <v>0.58492909636683599</v>
      </c>
      <c r="WY89" s="34">
        <v>0.58408483757176799</v>
      </c>
      <c r="WZ89" s="34">
        <v>0.58318354598226096</v>
      </c>
      <c r="XA89" s="34">
        <v>0.582211174277246</v>
      </c>
      <c r="XB89" s="34">
        <v>0.58114260537523899</v>
      </c>
      <c r="XC89" s="34">
        <v>0.57984659832519403</v>
      </c>
      <c r="XD89" s="34">
        <v>0.57836001230210399</v>
      </c>
      <c r="XE89" s="34">
        <v>0.57678327201983504</v>
      </c>
      <c r="XF89" s="34">
        <v>0.57510227936878999</v>
      </c>
      <c r="XG89" s="34">
        <v>0.57332914921255795</v>
      </c>
      <c r="XH89" t="s">
        <v>843</v>
      </c>
      <c r="XI89" t="s">
        <v>1300</v>
      </c>
      <c r="XJ89" s="34">
        <v>0.58567220403202003</v>
      </c>
      <c r="XK89" s="34">
        <v>0.58572818683100902</v>
      </c>
      <c r="XL89" s="34">
        <v>0.58573473180526792</v>
      </c>
      <c r="XM89" s="34">
        <v>0.58528428093645501</v>
      </c>
      <c r="XN89" s="34">
        <v>0.58558821384289994</v>
      </c>
      <c r="XO89" s="34">
        <v>0.58724620274789596</v>
      </c>
      <c r="XP89" s="34">
        <v>0.58855794506654502</v>
      </c>
      <c r="XQ89" s="34">
        <v>0.58777126433216498</v>
      </c>
      <c r="XR89" s="34">
        <v>0.58476808196399599</v>
      </c>
      <c r="XS89" s="34">
        <v>0.580658482949442</v>
      </c>
      <c r="XT89" s="34">
        <v>0.57715348068580896</v>
      </c>
      <c r="XU89" s="34">
        <v>0.57444895681557495</v>
      </c>
      <c r="XV89" s="34">
        <v>0.57189795728588699</v>
      </c>
      <c r="XW89" s="34">
        <v>0.56843529265975501</v>
      </c>
      <c r="XX89" s="34">
        <v>0.56416552321802493</v>
      </c>
      <c r="XY89" s="34">
        <v>0.56248399618981304</v>
      </c>
      <c r="XZ89" s="34">
        <v>0.56184848484848504</v>
      </c>
      <c r="YA89" s="34">
        <v>0.56077482804272305</v>
      </c>
      <c r="YB89" s="34">
        <v>0.56010205082916298</v>
      </c>
      <c r="YC89" s="34">
        <v>0.55862889649968106</v>
      </c>
      <c r="YD89" s="34">
        <v>0.55776018315367704</v>
      </c>
      <c r="YE89" s="34">
        <v>0.55733287954848398</v>
      </c>
      <c r="YF89" s="34">
        <v>0.55648480396311906</v>
      </c>
      <c r="YG89" s="34">
        <v>0.55570260655722303</v>
      </c>
      <c r="YH89" s="34">
        <v>0.55448693960032902</v>
      </c>
      <c r="YI89" s="34">
        <v>0.552939530980465</v>
      </c>
      <c r="YJ89" s="34">
        <v>0.55070955270763799</v>
      </c>
      <c r="YK89" s="34">
        <v>0.54765477381349303</v>
      </c>
      <c r="YL89" s="34">
        <v>0.54521458237194298</v>
      </c>
      <c r="YM89" s="34">
        <v>0.54422325410326</v>
      </c>
      <c r="YN89" s="34">
        <v>0.54372240441163</v>
      </c>
      <c r="YO89" s="34">
        <v>0.54324918574204706</v>
      </c>
      <c r="YP89" s="34">
        <v>0.54223029752441498</v>
      </c>
      <c r="YQ89" s="34">
        <v>0.54062757229564096</v>
      </c>
      <c r="YR89" s="34">
        <v>0.53912996497167998</v>
      </c>
      <c r="YS89" s="34">
        <v>0.53717778654142601</v>
      </c>
      <c r="YT89" s="34">
        <v>0.53639258856169203</v>
      </c>
      <c r="YU89" s="34">
        <v>0.53685518955873202</v>
      </c>
      <c r="YV89" s="34">
        <v>0.53696061363897496</v>
      </c>
      <c r="YW89" s="34">
        <v>0.53676645231665199</v>
      </c>
      <c r="YX89" s="34">
        <v>0.536517862616814</v>
      </c>
      <c r="YY89" s="34">
        <v>0.53619232815075102</v>
      </c>
      <c r="YZ89" s="34">
        <v>0.53611120758517705</v>
      </c>
      <c r="ZA89" s="34">
        <v>0.53666023883849401</v>
      </c>
      <c r="ZB89" s="34">
        <v>0.53740301566388504</v>
      </c>
      <c r="ZC89" s="34">
        <v>0.53787112155463701</v>
      </c>
      <c r="ZD89" s="34">
        <v>0.538031826296413</v>
      </c>
      <c r="ZE89" s="34">
        <v>0.538534834060727</v>
      </c>
      <c r="ZF89" s="34">
        <v>0.53905150934761603</v>
      </c>
      <c r="ZG89" s="34">
        <v>0.53898110467570604</v>
      </c>
      <c r="ZH89" s="34">
        <v>0.53869187807011598</v>
      </c>
      <c r="ZI89" s="34">
        <v>0.53893209090299699</v>
      </c>
      <c r="ZJ89" s="34">
        <v>0.54021875260916796</v>
      </c>
      <c r="ZK89" s="34">
        <v>0.54219914802981894</v>
      </c>
      <c r="ZL89" s="34">
        <v>0.54456446946270598</v>
      </c>
      <c r="ZM89" s="34">
        <v>0.54717729277842897</v>
      </c>
      <c r="ZN89" s="34">
        <v>0.55010166031461205</v>
      </c>
      <c r="ZO89" s="34">
        <v>0.55255516364531199</v>
      </c>
      <c r="ZP89" s="34">
        <v>0.55430393198724803</v>
      </c>
      <c r="ZQ89" s="34">
        <v>0.55557728028155207</v>
      </c>
      <c r="ZR89" s="34">
        <v>0.55556457570566897</v>
      </c>
      <c r="ZS89" s="34">
        <v>0.55520053064988406</v>
      </c>
      <c r="ZT89" s="34">
        <v>0.55455776609808805</v>
      </c>
      <c r="ZU89" s="34">
        <v>0.55326703404398903</v>
      </c>
      <c r="ZV89" s="34">
        <v>0.55243904391399701</v>
      </c>
      <c r="ZW89" s="34">
        <v>0.55150384035604094</v>
      </c>
      <c r="ZX89" s="34">
        <v>0.55040724701021093</v>
      </c>
      <c r="ZY89" s="34">
        <v>0.549438282307674</v>
      </c>
      <c r="ZZ89" s="34">
        <v>0.54818402701082303</v>
      </c>
      <c r="AAA89" s="34">
        <v>0.54727318461224006</v>
      </c>
      <c r="AAB89" s="34">
        <v>0.54646709119533798</v>
      </c>
      <c r="AAC89" s="34">
        <v>0.54585616384895197</v>
      </c>
      <c r="AAD89" s="34">
        <v>0.54559243328173701</v>
      </c>
      <c r="AAE89" s="34">
        <v>0.54510430151704303</v>
      </c>
      <c r="AAF89" s="34">
        <v>0.54421411297488198</v>
      </c>
      <c r="AAG89" s="34">
        <v>0.54331569746397701</v>
      </c>
      <c r="AAH89" s="34">
        <v>0.54236039147956194</v>
      </c>
      <c r="AAI89" s="34">
        <v>0.54141989195476203</v>
      </c>
      <c r="AAJ89" s="34">
        <v>0.54078837952684999</v>
      </c>
      <c r="AAK89" s="34">
        <v>0.54024737186411298</v>
      </c>
      <c r="AAL89" s="34">
        <v>0.54018977980384908</v>
      </c>
      <c r="AAM89" s="34">
        <v>0.53955430490627698</v>
      </c>
      <c r="AAN89" s="34">
        <v>0.53817424568233796</v>
      </c>
      <c r="AAO89" s="34">
        <v>0.53700149767070793</v>
      </c>
      <c r="AAP89" s="34">
        <v>0.53599339364137999</v>
      </c>
      <c r="AAQ89" s="34">
        <v>0.53512266722583302</v>
      </c>
      <c r="AAR89" s="34">
        <v>0.53432844741285301</v>
      </c>
      <c r="AAS89" s="34">
        <v>0.53357335599385802</v>
      </c>
      <c r="AAT89" s="34">
        <v>0.53276109578036801</v>
      </c>
      <c r="AAU89" s="34">
        <v>0.53184098803550806</v>
      </c>
      <c r="AAV89" s="34">
        <v>0.53082917290114207</v>
      </c>
      <c r="AAW89" s="34">
        <v>0.52967010217812405</v>
      </c>
      <c r="AAX89" s="34">
        <v>0.52838250704765799</v>
      </c>
      <c r="AAY89" s="34">
        <v>0.526939623419866</v>
      </c>
      <c r="AAZ89" s="34">
        <v>0.52533958947732307</v>
      </c>
      <c r="ABA89" s="34">
        <v>0.52363783228080496</v>
      </c>
      <c r="ABB89" s="34">
        <v>0.52180034317391899</v>
      </c>
      <c r="ABC89" s="34">
        <v>0.51985911161230802</v>
      </c>
      <c r="ABD89" s="34">
        <v>0.51797350964316302</v>
      </c>
      <c r="ABE89" s="34">
        <v>0.51617475160724702</v>
      </c>
      <c r="ABF89" s="34">
        <v>0.51445711032942598</v>
      </c>
      <c r="ABG89" t="s">
        <v>843</v>
      </c>
      <c r="ABH89" t="s">
        <v>843</v>
      </c>
      <c r="ABI89" t="s">
        <v>1300</v>
      </c>
      <c r="ABJ89" s="34">
        <v>0.55676255762765703</v>
      </c>
      <c r="ABK89" s="34">
        <v>0.55919558871229302</v>
      </c>
      <c r="ABL89" s="34">
        <v>0.56027171939418496</v>
      </c>
      <c r="ABM89" s="34">
        <v>0.55979447791270598</v>
      </c>
      <c r="ABN89" s="34">
        <v>0.55951946820592402</v>
      </c>
      <c r="ABO89" s="34">
        <v>0.56039882795108897</v>
      </c>
      <c r="ABP89" s="34">
        <v>0.56112226522881992</v>
      </c>
      <c r="ABQ89" s="34">
        <v>0.56001157945886704</v>
      </c>
      <c r="ABR89" s="34">
        <v>0.55791495822273607</v>
      </c>
      <c r="ABS89" s="34">
        <v>0.55726365128692201</v>
      </c>
      <c r="ABT89" s="34">
        <v>0.55922330097087403</v>
      </c>
      <c r="ABU89" s="34">
        <v>0.56095317812154499</v>
      </c>
      <c r="ABV89" s="34">
        <v>0.55927177293533004</v>
      </c>
      <c r="ABW89" s="34">
        <v>0.55514478086662</v>
      </c>
      <c r="ABX89" s="34">
        <v>0.55009336731009295</v>
      </c>
      <c r="ABY89" s="34">
        <v>0.54831870371698099</v>
      </c>
      <c r="ABZ89" s="34">
        <v>0.54906060606060603</v>
      </c>
      <c r="ACA89" s="34">
        <v>0.54880998596470298</v>
      </c>
      <c r="ACB89" s="34">
        <v>0.54757138651751491</v>
      </c>
      <c r="ACC89" s="34">
        <v>0.54579052262920602</v>
      </c>
      <c r="ACD89" s="34">
        <v>0.54494896499093803</v>
      </c>
      <c r="ACE89" s="34">
        <v>0.54415421121793994</v>
      </c>
      <c r="ACF89" s="34">
        <v>0.54377042541368803</v>
      </c>
      <c r="ACG89" s="34">
        <v>0.54386656529533806</v>
      </c>
      <c r="ACH89" s="34">
        <v>0.54308247885637295</v>
      </c>
      <c r="ACI89" s="34">
        <v>0.54281318476385798</v>
      </c>
      <c r="ACJ89" s="34">
        <v>0.54297742627993595</v>
      </c>
      <c r="ACK89" s="34">
        <v>0.54243081027008999</v>
      </c>
      <c r="ACL89" s="34">
        <v>0.54165205353022605</v>
      </c>
      <c r="ACM89" s="34">
        <v>0.54034297273688603</v>
      </c>
      <c r="ACN89" s="34">
        <v>0.538711686788927</v>
      </c>
      <c r="ACO89" s="34">
        <v>0.53626983185687305</v>
      </c>
      <c r="ACP89" s="34">
        <v>0.53293663411310499</v>
      </c>
      <c r="ACQ89" s="34">
        <v>0.530261503532242</v>
      </c>
      <c r="ACR89" s="34">
        <v>0.528954643278435</v>
      </c>
      <c r="ACS89" s="34">
        <v>0.528071559172552</v>
      </c>
      <c r="ACT89" s="34">
        <v>0.52736469307831602</v>
      </c>
      <c r="ACU89" s="34">
        <v>0.52629849951167496</v>
      </c>
      <c r="ACV89" s="34">
        <v>0.52467722978764797</v>
      </c>
      <c r="ACW89" s="34">
        <v>0.52329846846767603</v>
      </c>
      <c r="ACX89" s="34">
        <v>0.52159366597475898</v>
      </c>
      <c r="ACY89" s="34">
        <v>0.52102826149513004</v>
      </c>
      <c r="ACZ89" s="34">
        <v>0.52174139547806808</v>
      </c>
      <c r="ADA89" s="34">
        <v>0.52221924370692596</v>
      </c>
      <c r="ADB89" s="34">
        <v>0.52236775254678103</v>
      </c>
      <c r="ADC89" s="34">
        <v>0.52240021954273397</v>
      </c>
      <c r="ADD89" s="34">
        <v>0.52234076174694399</v>
      </c>
      <c r="ADE89" s="34">
        <v>0.52248113456352097</v>
      </c>
      <c r="ADF89" s="34">
        <v>0.52322073255478896</v>
      </c>
      <c r="ADG89" s="34">
        <v>0.52418061160736895</v>
      </c>
      <c r="ADH89" s="34">
        <v>0.52484691474328793</v>
      </c>
      <c r="ADI89" s="34">
        <v>0.52521452034591398</v>
      </c>
      <c r="ADJ89" s="34">
        <v>0.52594138765968101</v>
      </c>
      <c r="ADK89" s="34">
        <v>0.52659078807241699</v>
      </c>
      <c r="ADL89" s="34">
        <v>0.52665743680724197</v>
      </c>
      <c r="ADM89" s="34">
        <v>0.526574916979199</v>
      </c>
      <c r="ADN89" s="34">
        <v>0.52697908349316402</v>
      </c>
      <c r="ADO89" s="34">
        <v>0.52837339020589003</v>
      </c>
      <c r="ADP89" s="34">
        <v>0.53048311943104698</v>
      </c>
      <c r="ADQ89" s="34">
        <v>0.532921106657542</v>
      </c>
      <c r="ADR89" s="34">
        <v>0.53556149081433002</v>
      </c>
      <c r="ADS89" s="34">
        <v>0.53844784908834997</v>
      </c>
      <c r="ADT89" s="34">
        <v>0.54082159094573201</v>
      </c>
      <c r="ADU89" s="34">
        <v>0.542470639268673</v>
      </c>
      <c r="ADV89" s="34">
        <v>0.54364183596689197</v>
      </c>
      <c r="ADW89" s="34">
        <v>0.543591829572735</v>
      </c>
      <c r="ADX89" s="34">
        <v>0.54318407564861504</v>
      </c>
      <c r="ADY89" s="34">
        <v>0.54250290953138702</v>
      </c>
      <c r="ADZ89" s="34">
        <v>0.54126565901991097</v>
      </c>
      <c r="AEA89" s="34">
        <v>0.54049741388797201</v>
      </c>
      <c r="AEB89" s="34">
        <v>0.53958220739243801</v>
      </c>
      <c r="AEC89" s="34">
        <v>0.53862064659142395</v>
      </c>
      <c r="AED89" s="34">
        <v>0.53789970675855403</v>
      </c>
      <c r="AEE89" s="34">
        <v>0.53687180719529304</v>
      </c>
      <c r="AEF89" s="34">
        <v>0.53615551623695201</v>
      </c>
      <c r="AEG89" s="34">
        <v>0.53561444447011508</v>
      </c>
      <c r="AEH89" s="34">
        <v>0.53518326616772205</v>
      </c>
      <c r="AEI89" s="34">
        <v>0.53506113891312002</v>
      </c>
      <c r="AEJ89" s="34">
        <v>0.53478436667963603</v>
      </c>
      <c r="AEK89" s="34">
        <v>0.53409350230484898</v>
      </c>
      <c r="AEL89" s="34">
        <v>0.53344660451921699</v>
      </c>
      <c r="AEM89" s="34">
        <v>0.53282197915248297</v>
      </c>
      <c r="AEN89" s="34">
        <v>0.532228736126516</v>
      </c>
      <c r="AEO89" s="34">
        <v>0.53189135490280204</v>
      </c>
      <c r="AEP89" s="34">
        <v>0.53162418828122104</v>
      </c>
      <c r="AEQ89" s="34">
        <v>0.53179762154389998</v>
      </c>
      <c r="AER89" s="34">
        <v>0.53139988345510802</v>
      </c>
      <c r="AES89" s="34">
        <v>0.53028608912145703</v>
      </c>
      <c r="AET89" s="34">
        <v>0.52933957141688304</v>
      </c>
      <c r="AEU89" s="34">
        <v>0.52855297924769196</v>
      </c>
      <c r="AEV89" s="34">
        <v>0.52793291951230403</v>
      </c>
      <c r="AEW89" s="34">
        <v>0.52739290520058602</v>
      </c>
      <c r="AEX89" s="34">
        <v>0.52688441840213696</v>
      </c>
      <c r="AEY89" s="34">
        <v>0.52633556295488704</v>
      </c>
      <c r="AEZ89" s="34">
        <v>0.52571466394063504</v>
      </c>
      <c r="AFA89" s="34">
        <v>0.52500367161110295</v>
      </c>
      <c r="AFB89" s="34">
        <v>0.524102834851218</v>
      </c>
      <c r="AFC89" s="34">
        <v>0.52305180064732493</v>
      </c>
      <c r="AFD89" s="34">
        <v>0.52190098662317408</v>
      </c>
      <c r="AFE89" s="34">
        <v>0.52059468147282306</v>
      </c>
      <c r="AFF89" s="34">
        <v>0.51915694831637804</v>
      </c>
      <c r="AFG89" t="s">
        <v>843</v>
      </c>
      <c r="AFH89" t="s">
        <v>843</v>
      </c>
      <c r="AFI89" s="34"/>
      <c r="AFJ89" s="34"/>
      <c r="AFK89" s="34"/>
      <c r="AFL89" s="34"/>
      <c r="AFM89" s="34"/>
      <c r="AFN89" s="34"/>
      <c r="AFO89" s="34"/>
      <c r="AFP89" s="34"/>
      <c r="AFQ89" s="34"/>
      <c r="AFR89" s="34"/>
      <c r="AFS89" s="34"/>
      <c r="AFT89" s="34"/>
      <c r="AFU89" s="34"/>
      <c r="AFV89" s="34"/>
      <c r="AFW89" s="34"/>
      <c r="AFX89" s="34"/>
      <c r="AFY89" s="34"/>
      <c r="AFZ89" s="34"/>
      <c r="AGA89" s="34"/>
      <c r="AGB89" t="s">
        <v>843</v>
      </c>
      <c r="AGC89" t="s">
        <v>843</v>
      </c>
      <c r="AGD89" t="s">
        <v>843</v>
      </c>
      <c r="AGE89" t="s">
        <v>843</v>
      </c>
      <c r="AGF89" s="34"/>
      <c r="AGG89" t="s">
        <v>843</v>
      </c>
      <c r="AGH89" t="s">
        <v>843</v>
      </c>
      <c r="AGI89" t="s">
        <v>843</v>
      </c>
      <c r="AGJ89" t="s">
        <v>843</v>
      </c>
      <c r="AGK89" t="s">
        <v>843</v>
      </c>
      <c r="AGL89" t="s">
        <v>843</v>
      </c>
      <c r="AGM89" t="s">
        <v>843</v>
      </c>
      <c r="AGN89" t="s">
        <v>843</v>
      </c>
      <c r="AGO89" s="34"/>
      <c r="AGP89" s="34"/>
      <c r="AGQ89" t="s">
        <v>1460</v>
      </c>
      <c r="AGR89" t="s">
        <v>843</v>
      </c>
      <c r="AGS89" s="34"/>
      <c r="AGT89" s="34"/>
      <c r="AGU89" t="s">
        <v>1460</v>
      </c>
      <c r="AGV89" t="s">
        <v>843</v>
      </c>
      <c r="AGW89" s="34"/>
      <c r="AGX89" s="34"/>
      <c r="AGY89" t="s">
        <v>1460</v>
      </c>
      <c r="AGZ89" t="s">
        <v>843</v>
      </c>
      <c r="AHA89" s="34"/>
      <c r="AHB89" s="34"/>
      <c r="AHC89" t="s">
        <v>1460</v>
      </c>
      <c r="AHD89" t="s">
        <v>843</v>
      </c>
      <c r="AHE89" s="34"/>
      <c r="AHF89" s="34"/>
      <c r="AHG89" t="s">
        <v>1460</v>
      </c>
      <c r="AHH89" t="s">
        <v>843</v>
      </c>
      <c r="AHI89" t="s">
        <v>465</v>
      </c>
      <c r="AHJ89" s="34">
        <v>0.20682899653911591</v>
      </c>
      <c r="AHK89" s="34">
        <v>0.21238978207111359</v>
      </c>
      <c r="AHL89" s="34">
        <v>0.20801654458045959</v>
      </c>
      <c r="AHM89" s="34">
        <v>0.21340465545654297</v>
      </c>
      <c r="AHN89" s="34">
        <v>0.21979445219039917</v>
      </c>
      <c r="AHO89" t="s">
        <v>843</v>
      </c>
      <c r="AHP89" s="34"/>
      <c r="AHQ89" s="34"/>
      <c r="AHR89" s="34"/>
      <c r="AHS89" s="34"/>
      <c r="AHT89" s="34"/>
      <c r="AHU89" t="s">
        <v>843</v>
      </c>
      <c r="AHV89" s="34">
        <v>0.22544831037521362</v>
      </c>
      <c r="AHW89" s="34">
        <v>0.22419703006744385</v>
      </c>
      <c r="AHX89" s="34">
        <v>0.22275207936763763</v>
      </c>
      <c r="AHY89" s="34">
        <v>0.22436089813709259</v>
      </c>
      <c r="AHZ89" s="34">
        <v>0.22618228197097778</v>
      </c>
      <c r="AIA89" t="s">
        <v>465</v>
      </c>
      <c r="AIB89" t="s">
        <v>843</v>
      </c>
      <c r="AIC89" s="34">
        <v>0.22531422972679138</v>
      </c>
      <c r="AID89" s="34">
        <v>0.22559827566146851</v>
      </c>
      <c r="AIE89" s="34">
        <v>0.22367745637893677</v>
      </c>
      <c r="AIF89" s="34">
        <v>0.22894996404647827</v>
      </c>
      <c r="AIG89" s="34">
        <v>0.22643586993217468</v>
      </c>
      <c r="AIH89" t="s">
        <v>465</v>
      </c>
      <c r="AII89" t="s">
        <v>843</v>
      </c>
      <c r="AIJ89" s="34">
        <v>0.23393100500106812</v>
      </c>
      <c r="AIK89" s="34">
        <v>0.23397098481655121</v>
      </c>
      <c r="AIL89" s="34">
        <v>0.22857549786567688</v>
      </c>
      <c r="AIM89" s="34">
        <v>0.23364600539207458</v>
      </c>
      <c r="AIN89" s="34">
        <v>0.23812000453472137</v>
      </c>
      <c r="AIO89" t="s">
        <v>465</v>
      </c>
      <c r="AIP89" s="34"/>
      <c r="AIQ89" t="s">
        <v>843</v>
      </c>
      <c r="AIR89" s="34"/>
      <c r="AIS89" s="34"/>
      <c r="AIT89" s="34"/>
      <c r="AIU89" s="34"/>
      <c r="AIV89" s="34"/>
      <c r="AIW89" s="34"/>
      <c r="AIX89" t="s">
        <v>843</v>
      </c>
      <c r="AIY89" s="34"/>
      <c r="AIZ89" s="34"/>
      <c r="AJA89" s="34"/>
      <c r="AJB89" s="34"/>
      <c r="AJC89" s="34"/>
      <c r="AJD89" s="34"/>
      <c r="AJE89" t="s">
        <v>843</v>
      </c>
      <c r="AJF89" s="34"/>
      <c r="AJG89" s="34"/>
      <c r="AJH89" s="34"/>
      <c r="AJI89" s="34"/>
      <c r="AJJ89" s="34"/>
      <c r="AJK89" t="s">
        <v>1460</v>
      </c>
      <c r="AJL89" t="s">
        <v>843</v>
      </c>
      <c r="AJM89" t="s">
        <v>843</v>
      </c>
      <c r="AJN89" s="34">
        <v>2.5119876489043236E-2</v>
      </c>
      <c r="AJO89" s="34">
        <v>2.5119876489043236E-2</v>
      </c>
      <c r="AJP89" s="34">
        <v>3.0233614146709442E-2</v>
      </c>
      <c r="AJQ89" s="34">
        <v>2.5867493823170662E-2</v>
      </c>
      <c r="AJR89" s="34"/>
      <c r="AJS89" t="s">
        <v>832</v>
      </c>
      <c r="AJT89" t="s">
        <v>843</v>
      </c>
      <c r="AJU89" t="s">
        <v>843</v>
      </c>
      <c r="AJV89" t="s">
        <v>843</v>
      </c>
      <c r="AJW89" s="34"/>
      <c r="AJX89" s="34"/>
      <c r="AJY89" s="34"/>
      <c r="AJZ89" s="34"/>
      <c r="AKA89" s="34"/>
      <c r="AKB89" t="s">
        <v>1460</v>
      </c>
      <c r="AKC89" t="s">
        <v>843</v>
      </c>
      <c r="AKD89" t="s">
        <v>843</v>
      </c>
      <c r="AKE89" t="s">
        <v>843</v>
      </c>
      <c r="AKF89" s="34">
        <v>1.8314620479941368E-2</v>
      </c>
      <c r="AKG89" s="34">
        <v>1.8314620479941368E-2</v>
      </c>
      <c r="AKH89" s="34">
        <v>2.0360182970762253E-2</v>
      </c>
      <c r="AKI89" s="34">
        <v>1.2971764430403709E-2</v>
      </c>
      <c r="AKJ89" s="34"/>
      <c r="AKK89" t="s">
        <v>832</v>
      </c>
      <c r="AKL89" t="s">
        <v>843</v>
      </c>
      <c r="AKM89" s="34"/>
      <c r="AKN89" t="s">
        <v>1460</v>
      </c>
      <c r="AKO89" t="s">
        <v>843</v>
      </c>
      <c r="AKP89" s="34"/>
      <c r="AKQ89" t="s">
        <v>1460</v>
      </c>
      <c r="AKR89" t="s">
        <v>843</v>
      </c>
      <c r="AKS89" s="34"/>
      <c r="AKT89" t="s">
        <v>1460</v>
      </c>
      <c r="AKU89" t="s">
        <v>843</v>
      </c>
      <c r="AKV89" s="34"/>
      <c r="AKW89" t="s">
        <v>1460</v>
      </c>
      <c r="AKX89" t="s">
        <v>843</v>
      </c>
      <c r="AKY89" s="34"/>
      <c r="AKZ89" s="34"/>
      <c r="ALA89" s="34"/>
      <c r="ALB89" s="34"/>
      <c r="ALC89" s="34"/>
      <c r="ALD89" t="s">
        <v>1460</v>
      </c>
      <c r="ALE89" t="s">
        <v>843</v>
      </c>
      <c r="ALF89" t="s">
        <v>843</v>
      </c>
      <c r="ALG89" t="s">
        <v>843</v>
      </c>
      <c r="ALH89" s="34"/>
      <c r="ALI89" s="34"/>
      <c r="ALJ89" s="34"/>
      <c r="ALK89" s="34"/>
      <c r="ALL89" s="34">
        <v>0.24950085580348969</v>
      </c>
      <c r="ALM89" t="s">
        <v>465</v>
      </c>
    </row>
    <row r="90" spans="1:1001">
      <c r="A90" t="s">
        <v>422</v>
      </c>
      <c r="B90" t="s">
        <v>182</v>
      </c>
      <c r="C90" t="s">
        <v>275</v>
      </c>
      <c r="D90" s="34">
        <v>4.787193238735199E-2</v>
      </c>
      <c r="E90" t="s">
        <v>432</v>
      </c>
      <c r="F90" s="34">
        <v>7.6196305453777313E-2</v>
      </c>
      <c r="G90" t="s">
        <v>1464</v>
      </c>
      <c r="H90" s="34">
        <v>7.956821471452713E-2</v>
      </c>
      <c r="I90" t="s">
        <v>1294</v>
      </c>
      <c r="J90" s="34">
        <v>8.1372283399105072E-2</v>
      </c>
      <c r="K90" t="s">
        <v>1521</v>
      </c>
      <c r="L90" s="34"/>
      <c r="M90" t="s">
        <v>432</v>
      </c>
      <c r="N90" s="34">
        <v>0.50253653526306152</v>
      </c>
      <c r="O90" s="34"/>
      <c r="P90" t="s">
        <v>1459</v>
      </c>
      <c r="Q90" s="34"/>
      <c r="R90" t="s">
        <v>1459</v>
      </c>
      <c r="S90" s="34"/>
      <c r="T90" t="s">
        <v>1459</v>
      </c>
      <c r="U90" s="34">
        <v>0.50253653526306152</v>
      </c>
      <c r="V90" t="s">
        <v>432</v>
      </c>
      <c r="W90" t="s">
        <v>843</v>
      </c>
      <c r="X90" t="s">
        <v>1464</v>
      </c>
      <c r="Y90" s="34">
        <v>0.48862648010253906</v>
      </c>
      <c r="Z90" s="34"/>
      <c r="AA90" t="s">
        <v>1459</v>
      </c>
      <c r="AB90" s="34"/>
      <c r="AC90" t="s">
        <v>1459</v>
      </c>
      <c r="AD90" s="34"/>
      <c r="AE90" t="s">
        <v>1459</v>
      </c>
      <c r="AF90" s="34">
        <v>0.48862648010253906</v>
      </c>
      <c r="AG90" t="s">
        <v>1464</v>
      </c>
      <c r="AH90" t="s">
        <v>843</v>
      </c>
      <c r="AI90" t="s">
        <v>1294</v>
      </c>
      <c r="AJ90" s="34">
        <v>0.48862648010253906</v>
      </c>
      <c r="AK90" s="34"/>
      <c r="AL90" t="s">
        <v>1459</v>
      </c>
      <c r="AM90" s="34"/>
      <c r="AN90" t="s">
        <v>1459</v>
      </c>
      <c r="AO90" s="34"/>
      <c r="AP90" t="s">
        <v>1459</v>
      </c>
      <c r="AQ90" s="34">
        <v>0.48862648010253906</v>
      </c>
      <c r="AR90" t="s">
        <v>1294</v>
      </c>
      <c r="AS90" t="s">
        <v>843</v>
      </c>
      <c r="AT90" t="s">
        <v>1521</v>
      </c>
      <c r="AU90" s="34">
        <v>0.48862648010253906</v>
      </c>
      <c r="AV90" s="34"/>
      <c r="AW90" t="s">
        <v>1459</v>
      </c>
      <c r="AX90" s="34"/>
      <c r="AY90" t="s">
        <v>1459</v>
      </c>
      <c r="AZ90" s="34"/>
      <c r="BA90" t="s">
        <v>1459</v>
      </c>
      <c r="BB90" s="34">
        <v>0.48862648010253906</v>
      </c>
      <c r="BC90" t="s">
        <v>1521</v>
      </c>
      <c r="BD90" t="s">
        <v>843</v>
      </c>
      <c r="BE90" s="34">
        <v>0.46877827883120921</v>
      </c>
      <c r="BF90" t="s">
        <v>465</v>
      </c>
      <c r="BG90" t="s">
        <v>843</v>
      </c>
      <c r="BH90" t="s">
        <v>432</v>
      </c>
      <c r="BI90" s="34">
        <v>2.4523055553436279</v>
      </c>
      <c r="BJ90" t="s">
        <v>819</v>
      </c>
      <c r="BK90" s="34">
        <v>2.3171041011810303</v>
      </c>
      <c r="BL90" t="s">
        <v>1294</v>
      </c>
      <c r="BM90" s="34">
        <v>2.6168127059936523</v>
      </c>
      <c r="BN90" t="s">
        <v>1521</v>
      </c>
      <c r="BO90" s="34">
        <v>2.3924574851989746</v>
      </c>
      <c r="BP90" t="s">
        <v>843</v>
      </c>
      <c r="BQ90" s="34">
        <v>2.6799290180206299</v>
      </c>
      <c r="BR90" t="s">
        <v>465</v>
      </c>
      <c r="BS90" s="34"/>
      <c r="BT90" t="s">
        <v>843</v>
      </c>
      <c r="BU90" s="34">
        <v>1.6247537136077881</v>
      </c>
      <c r="BV90" t="s">
        <v>1553</v>
      </c>
      <c r="BW90" t="s">
        <v>843</v>
      </c>
      <c r="BX90" s="34">
        <v>2.1928730010986328</v>
      </c>
      <c r="BY90" t="s">
        <v>924</v>
      </c>
      <c r="BZ90" t="s">
        <v>843</v>
      </c>
      <c r="CA90" t="s">
        <v>432</v>
      </c>
      <c r="CB90" s="34">
        <v>3.6758871283382177E-3</v>
      </c>
      <c r="CC90" s="34">
        <v>9.5177842013072222E-5</v>
      </c>
      <c r="CD90" s="34">
        <v>2.5578856002539396E-3</v>
      </c>
      <c r="CE90" s="34">
        <v>1.032643485814333E-2</v>
      </c>
      <c r="CF90" s="34">
        <v>1.0326440446078777E-2</v>
      </c>
      <c r="CG90" t="s">
        <v>843</v>
      </c>
      <c r="CH90" t="s">
        <v>819</v>
      </c>
      <c r="CI90" s="34">
        <v>7.4321376159787178E-3</v>
      </c>
      <c r="CJ90" s="34">
        <v>6.6568800248205662E-3</v>
      </c>
      <c r="CK90" s="34">
        <v>5.6336228735744953E-3</v>
      </c>
      <c r="CL90" s="34">
        <v>4.1793417185544968E-3</v>
      </c>
      <c r="CM90" s="34">
        <v>3.8036401383578777E-3</v>
      </c>
      <c r="CN90" t="s">
        <v>843</v>
      </c>
      <c r="CO90" t="s">
        <v>1294</v>
      </c>
      <c r="CP90" s="34">
        <v>6.5390011295676231E-3</v>
      </c>
      <c r="CQ90" s="34">
        <v>5.6417840532958508E-3</v>
      </c>
      <c r="CR90" s="34">
        <v>4.3672206811606884E-3</v>
      </c>
      <c r="CS90" s="34">
        <v>3.8036520127207041E-3</v>
      </c>
      <c r="CT90" s="34">
        <v>3.8036939222365618E-3</v>
      </c>
      <c r="CU90" t="s">
        <v>843</v>
      </c>
      <c r="CV90" t="s">
        <v>1521</v>
      </c>
      <c r="CW90" s="34">
        <v>5.9435744769871235E-3</v>
      </c>
      <c r="CX90" s="34">
        <v>5.023634061217308E-3</v>
      </c>
      <c r="CY90" s="34">
        <v>3.9914995431900024E-3</v>
      </c>
      <c r="CZ90" s="34">
        <v>3.8036571349948645E-3</v>
      </c>
      <c r="DA90" s="34">
        <v>3.803604282438755E-3</v>
      </c>
      <c r="DB90" t="s">
        <v>843</v>
      </c>
      <c r="DC90" s="34">
        <v>6.8730921745300293</v>
      </c>
      <c r="DD90" s="34">
        <v>7.3561573028564453</v>
      </c>
      <c r="DE90" s="34">
        <v>7.7870182991027832</v>
      </c>
      <c r="DF90" s="34">
        <v>8.2048282623291016</v>
      </c>
      <c r="DG90" s="34">
        <v>8.5121335983276367</v>
      </c>
      <c r="DH90" t="s">
        <v>1464</v>
      </c>
      <c r="DI90" t="s">
        <v>843</v>
      </c>
      <c r="DJ90" s="34">
        <v>7.162930965423584</v>
      </c>
      <c r="DK90" s="34">
        <v>7.6198940277099609</v>
      </c>
      <c r="DL90" s="34">
        <v>8.0377044677734375</v>
      </c>
      <c r="DM90" s="34">
        <v>8.4002618789672852</v>
      </c>
      <c r="DN90" s="34">
        <v>8.6799421310424805</v>
      </c>
      <c r="DO90" t="s">
        <v>1294</v>
      </c>
      <c r="DP90" t="s">
        <v>843</v>
      </c>
      <c r="DQ90" s="34">
        <v>8.791813850402832</v>
      </c>
      <c r="DR90" t="s">
        <v>1521</v>
      </c>
      <c r="DS90" t="s">
        <v>843</v>
      </c>
      <c r="DT90" t="s">
        <v>843</v>
      </c>
      <c r="DU90" s="34">
        <v>10.9</v>
      </c>
      <c r="DV90" t="s">
        <v>1461</v>
      </c>
      <c r="DW90" t="s">
        <v>843</v>
      </c>
      <c r="DX90" t="s">
        <v>843</v>
      </c>
      <c r="DY90" t="s">
        <v>432</v>
      </c>
      <c r="DZ90" s="34">
        <v>-1.3629918685182929E-3</v>
      </c>
      <c r="EA90" s="34">
        <v>1.8438555998727679E-3</v>
      </c>
      <c r="EB90" s="34">
        <v>-5.0326203927397728E-3</v>
      </c>
      <c r="EC90" s="34">
        <v>-1.2952621094882488E-2</v>
      </c>
      <c r="ED90" s="34">
        <v>-0.10595349222421646</v>
      </c>
      <c r="EE90" t="s">
        <v>843</v>
      </c>
      <c r="EF90" t="s">
        <v>819</v>
      </c>
      <c r="EG90" s="34">
        <v>2.6847911067306995E-3</v>
      </c>
      <c r="EH90" s="34">
        <v>-2.2091004939284176E-4</v>
      </c>
      <c r="EI90" s="34">
        <v>2.9366961680352688E-3</v>
      </c>
      <c r="EJ90" s="34">
        <v>1.2998205609619617E-2</v>
      </c>
      <c r="EK90" s="34">
        <v>1.1435264721512794E-2</v>
      </c>
      <c r="EL90" t="s">
        <v>843</v>
      </c>
      <c r="EM90" t="s">
        <v>1294</v>
      </c>
      <c r="EN90" s="34">
        <v>7.0795905776321888E-4</v>
      </c>
      <c r="EO90" s="34">
        <v>-3.4883973421528935E-4</v>
      </c>
      <c r="EP90" s="34">
        <v>-1.6833253903314471E-3</v>
      </c>
      <c r="EQ90" s="34">
        <v>3.5416656173765659E-3</v>
      </c>
      <c r="ER90" s="34">
        <v>1.2610620819032192E-2</v>
      </c>
      <c r="ES90" t="s">
        <v>843</v>
      </c>
      <c r="ET90" t="s">
        <v>1521</v>
      </c>
      <c r="EU90" s="34">
        <v>4.3664304539561272E-3</v>
      </c>
      <c r="EV90" s="34">
        <v>5.231466144323349E-3</v>
      </c>
      <c r="EW90" s="34">
        <v>8.1079518422484398E-3</v>
      </c>
      <c r="EX90" s="34">
        <v>1.3279024511575699E-2</v>
      </c>
      <c r="EY90" s="34">
        <v>-2.0377714186906815E-2</v>
      </c>
      <c r="EZ90" t="s">
        <v>843</v>
      </c>
      <c r="FA90" t="s">
        <v>465</v>
      </c>
      <c r="FB90" s="34">
        <v>2.0853825844824314E-3</v>
      </c>
      <c r="FC90" s="34">
        <v>-1.8345281714573503E-3</v>
      </c>
      <c r="FD90" s="34">
        <v>-2.7963058091700077E-3</v>
      </c>
      <c r="FE90" s="34">
        <v>-4.196390975266695E-3</v>
      </c>
      <c r="FF90" s="34">
        <v>8.507472462952137E-3</v>
      </c>
      <c r="FG90" t="s">
        <v>843</v>
      </c>
      <c r="FH90" s="34"/>
      <c r="FI90" s="34"/>
      <c r="FJ90" s="34"/>
      <c r="FK90" s="34"/>
      <c r="FL90" s="34"/>
      <c r="FM90" t="s">
        <v>843</v>
      </c>
      <c r="FN90" t="s">
        <v>843</v>
      </c>
      <c r="FO90" s="34">
        <v>0.59061999999999992</v>
      </c>
      <c r="FP90" t="s">
        <v>1462</v>
      </c>
      <c r="FQ90" t="s">
        <v>843</v>
      </c>
      <c r="FR90" t="s">
        <v>843</v>
      </c>
      <c r="FS90" s="34">
        <v>0.77629999999999999</v>
      </c>
      <c r="FT90" t="s">
        <v>1462</v>
      </c>
      <c r="FU90" t="s">
        <v>843</v>
      </c>
      <c r="FV90" t="s">
        <v>843</v>
      </c>
      <c r="FW90" s="34">
        <v>0.40201999999999999</v>
      </c>
      <c r="FX90" t="s">
        <v>1462</v>
      </c>
      <c r="FY90" t="s">
        <v>843</v>
      </c>
      <c r="FZ90" s="34"/>
      <c r="GA90" s="34"/>
      <c r="GB90" s="34"/>
      <c r="GC90" s="34"/>
      <c r="GD90" s="34"/>
      <c r="GE90" t="s">
        <v>1460</v>
      </c>
      <c r="GF90" t="s">
        <v>843</v>
      </c>
      <c r="GG90" s="34">
        <v>-6.6056735813617706E-2</v>
      </c>
      <c r="GH90" s="34">
        <v>-7.7201470732688904E-2</v>
      </c>
      <c r="GI90" s="34">
        <v>-6.1745408922433853E-2</v>
      </c>
      <c r="GJ90" s="34">
        <v>-6.9802768528461456E-2</v>
      </c>
      <c r="GK90" s="34">
        <v>-0.12735053896903992</v>
      </c>
      <c r="GL90" t="s">
        <v>832</v>
      </c>
      <c r="GM90" t="s">
        <v>843</v>
      </c>
      <c r="GN90" s="34">
        <v>0.24525026977062225</v>
      </c>
      <c r="GO90" t="s">
        <v>832</v>
      </c>
      <c r="GP90" t="s">
        <v>843</v>
      </c>
      <c r="GQ90" t="s">
        <v>843</v>
      </c>
      <c r="GR90" s="34">
        <v>7.4804060161113739E-2</v>
      </c>
      <c r="GS90" s="34">
        <v>8.9596271514892578E-2</v>
      </c>
      <c r="GT90" s="34">
        <v>6.5845981240272522E-2</v>
      </c>
      <c r="GU90" s="34">
        <v>6.7698210477828979E-2</v>
      </c>
      <c r="GV90" s="34">
        <v>5.8792576193809509E-2</v>
      </c>
      <c r="GW90" t="s">
        <v>832</v>
      </c>
      <c r="GX90" t="s">
        <v>843</v>
      </c>
      <c r="GY90" t="s">
        <v>843</v>
      </c>
      <c r="GZ90" t="s">
        <v>843</v>
      </c>
      <c r="HA90" t="s">
        <v>843</v>
      </c>
      <c r="HB90" t="s">
        <v>843</v>
      </c>
      <c r="HC90" t="s">
        <v>843</v>
      </c>
      <c r="HD90" t="s">
        <v>843</v>
      </c>
      <c r="HE90" t="s">
        <v>843</v>
      </c>
      <c r="HF90" t="s">
        <v>843</v>
      </c>
      <c r="HG90" t="s">
        <v>843</v>
      </c>
      <c r="HH90" s="34">
        <v>832509</v>
      </c>
      <c r="HI90" s="34">
        <v>841320</v>
      </c>
      <c r="HJ90" s="34">
        <v>849891</v>
      </c>
      <c r="HK90" s="34">
        <v>858306</v>
      </c>
      <c r="HL90" s="34">
        <v>866694</v>
      </c>
      <c r="HM90" s="34">
        <v>874923</v>
      </c>
      <c r="HN90" s="34">
        <v>883083</v>
      </c>
      <c r="HO90" s="34">
        <v>890648</v>
      </c>
      <c r="HP90" s="34">
        <v>896731</v>
      </c>
      <c r="HQ90" s="34">
        <v>901383</v>
      </c>
      <c r="HR90" s="34">
        <v>905169</v>
      </c>
      <c r="HS90" s="34">
        <v>908355</v>
      </c>
      <c r="HT90" s="34">
        <v>911059</v>
      </c>
      <c r="HU90" s="34">
        <v>913453</v>
      </c>
      <c r="HV90" s="34">
        <v>915560</v>
      </c>
      <c r="HW90" s="34">
        <v>917200</v>
      </c>
      <c r="HX90" s="34">
        <v>918371</v>
      </c>
      <c r="HY90" s="34">
        <v>919019</v>
      </c>
      <c r="HZ90" s="34">
        <v>918996</v>
      </c>
      <c r="IA90" s="34">
        <v>918465</v>
      </c>
      <c r="IB90" s="34">
        <v>920422</v>
      </c>
      <c r="IC90" s="34">
        <v>924610</v>
      </c>
      <c r="ID90" s="34">
        <v>929766</v>
      </c>
      <c r="IE90" s="34">
        <v>936375</v>
      </c>
      <c r="IF90" s="34">
        <v>943072</v>
      </c>
      <c r="IG90" s="34">
        <v>949992</v>
      </c>
      <c r="IH90" s="34">
        <v>957162</v>
      </c>
      <c r="II90" s="34">
        <v>964494</v>
      </c>
      <c r="IJ90" s="34">
        <v>971841</v>
      </c>
      <c r="IK90" s="34">
        <v>979073</v>
      </c>
      <c r="IL90" s="34">
        <v>986172</v>
      </c>
      <c r="IM90" s="34">
        <v>993129</v>
      </c>
      <c r="IN90" s="34">
        <v>999949</v>
      </c>
      <c r="IO90" s="34">
        <v>1006621</v>
      </c>
      <c r="IP90" s="34">
        <v>1013135</v>
      </c>
      <c r="IQ90" s="34">
        <v>1019549</v>
      </c>
      <c r="IR90" s="34">
        <v>1025842.0000000001</v>
      </c>
      <c r="IS90" s="34">
        <v>1031992</v>
      </c>
      <c r="IT90" s="34">
        <v>1038011</v>
      </c>
      <c r="IU90" s="34">
        <v>1043849.9999999999</v>
      </c>
      <c r="IV90" s="34">
        <v>1049476</v>
      </c>
      <c r="IW90" s="34">
        <v>1054902</v>
      </c>
      <c r="IX90" s="34">
        <v>1060105</v>
      </c>
      <c r="IY90" s="34">
        <v>1065062</v>
      </c>
      <c r="IZ90" s="34">
        <v>1069814</v>
      </c>
      <c r="JA90" s="34">
        <v>1074382</v>
      </c>
      <c r="JB90" s="34">
        <v>1078746</v>
      </c>
      <c r="JC90" s="34">
        <v>1082892</v>
      </c>
      <c r="JD90" s="34">
        <v>1086848</v>
      </c>
      <c r="JE90" s="34">
        <v>1090614</v>
      </c>
      <c r="JF90" s="34">
        <v>1094174</v>
      </c>
      <c r="JG90" s="34">
        <v>1097502</v>
      </c>
      <c r="JH90" s="34">
        <v>1100598</v>
      </c>
      <c r="JI90" s="34">
        <v>1103488</v>
      </c>
      <c r="JJ90" s="34">
        <v>1106174</v>
      </c>
      <c r="JK90" s="34">
        <v>1108648</v>
      </c>
      <c r="JL90" s="34">
        <v>1110866</v>
      </c>
      <c r="JM90" s="34">
        <v>1112869</v>
      </c>
      <c r="JN90" s="34">
        <v>1114714</v>
      </c>
      <c r="JO90" s="34">
        <v>1116363</v>
      </c>
      <c r="JP90" s="34">
        <v>1117828</v>
      </c>
      <c r="JQ90" s="34">
        <v>1119077</v>
      </c>
      <c r="JR90" s="34">
        <v>1120121</v>
      </c>
      <c r="JS90" s="34">
        <v>1120971</v>
      </c>
      <c r="JT90" s="34">
        <v>1121625</v>
      </c>
      <c r="JU90" s="34">
        <v>1122094</v>
      </c>
      <c r="JV90" s="34">
        <v>1122381</v>
      </c>
      <c r="JW90" s="34">
        <v>1122528</v>
      </c>
      <c r="JX90" s="34">
        <v>1122516</v>
      </c>
      <c r="JY90" s="34">
        <v>1122334</v>
      </c>
      <c r="JZ90" s="34">
        <v>1122022</v>
      </c>
      <c r="KA90" s="34">
        <v>1121603</v>
      </c>
      <c r="KB90" s="34">
        <v>1121056</v>
      </c>
      <c r="KC90" s="34">
        <v>1120384</v>
      </c>
      <c r="KD90" s="34">
        <v>1119556</v>
      </c>
      <c r="KE90" s="34">
        <v>1118570</v>
      </c>
      <c r="KF90" s="34">
        <v>1117455</v>
      </c>
      <c r="KG90" s="34">
        <v>1116195</v>
      </c>
      <c r="KH90" s="34">
        <v>1114787</v>
      </c>
      <c r="KI90" s="34">
        <v>1113223</v>
      </c>
      <c r="KJ90" s="34">
        <v>1111514</v>
      </c>
      <c r="KK90" s="34">
        <v>1109669</v>
      </c>
      <c r="KL90" s="34">
        <v>1107675</v>
      </c>
      <c r="KM90" s="34">
        <v>1105515</v>
      </c>
      <c r="KN90" s="34">
        <v>1103222</v>
      </c>
      <c r="KO90" s="34">
        <v>1100765</v>
      </c>
      <c r="KP90" s="34">
        <v>1098145</v>
      </c>
      <c r="KQ90" s="34">
        <v>1095384</v>
      </c>
      <c r="KR90" s="34">
        <v>1092481</v>
      </c>
      <c r="KS90" s="34">
        <v>1089444</v>
      </c>
      <c r="KT90" s="34">
        <v>1086278</v>
      </c>
      <c r="KU90" s="34">
        <v>1083005</v>
      </c>
      <c r="KV90" s="34">
        <v>1079594</v>
      </c>
      <c r="KW90" s="34">
        <v>1076053</v>
      </c>
      <c r="KX90" s="34">
        <v>1072383</v>
      </c>
      <c r="KY90" s="34">
        <v>1068595</v>
      </c>
      <c r="KZ90" s="34">
        <v>1064714</v>
      </c>
      <c r="LA90" s="34">
        <v>1060714</v>
      </c>
      <c r="LB90" s="34">
        <v>1056595</v>
      </c>
      <c r="LC90" s="34">
        <v>1052404</v>
      </c>
      <c r="LD90" s="34">
        <v>1048164</v>
      </c>
      <c r="LE90" t="s">
        <v>843</v>
      </c>
      <c r="LF90" t="s">
        <v>843</v>
      </c>
      <c r="LG90" t="s">
        <v>843</v>
      </c>
      <c r="LH90" s="34">
        <v>1.0975205339491367E-2</v>
      </c>
      <c r="LI90" s="34">
        <v>1.0528054088354111E-2</v>
      </c>
      <c r="LJ90" s="34">
        <v>1.0136018507182598E-2</v>
      </c>
      <c r="LK90" s="34">
        <v>9.8525732755661011E-3</v>
      </c>
      <c r="LL90" s="34">
        <v>9.7252940759062767E-3</v>
      </c>
      <c r="LM90" s="34">
        <v>9.4499094411730766E-3</v>
      </c>
      <c r="LN90" s="34">
        <v>9.283311665058136E-3</v>
      </c>
      <c r="LO90" s="34">
        <v>8.5300933569669724E-3</v>
      </c>
      <c r="LP90" s="34">
        <v>6.8066408857703209E-3</v>
      </c>
      <c r="LQ90" s="34">
        <v>5.1743220537900925E-3</v>
      </c>
      <c r="LR90" s="34">
        <v>4.1914158500730991E-3</v>
      </c>
      <c r="LS90" s="34">
        <v>3.5136048682034016E-3</v>
      </c>
      <c r="LT90" s="34">
        <v>2.9723877087235451E-3</v>
      </c>
      <c r="LU90" s="34">
        <v>2.6242649182677269E-3</v>
      </c>
      <c r="LV90" s="34">
        <v>2.3039758671075106E-3</v>
      </c>
      <c r="LW90" s="34">
        <v>1.7896511126309633E-3</v>
      </c>
      <c r="LX90" s="34">
        <v>1.2758973753079772E-3</v>
      </c>
      <c r="LY90" s="34">
        <v>7.0534838596358895E-4</v>
      </c>
      <c r="LZ90" s="34">
        <v>-2.502699862816371E-5</v>
      </c>
      <c r="MA90" s="34">
        <v>-5.7797145564109087E-4</v>
      </c>
      <c r="MB90" s="34">
        <v>2.1284623071551323E-3</v>
      </c>
      <c r="MC90" s="34">
        <v>4.5397663488984108E-3</v>
      </c>
      <c r="MD90" s="34">
        <v>5.5609145201742649E-3</v>
      </c>
      <c r="ME90" s="34">
        <v>7.0830956101417542E-3</v>
      </c>
      <c r="MF90" s="34">
        <v>7.126594427973032E-3</v>
      </c>
      <c r="MG90" s="34">
        <v>7.310931570827961E-3</v>
      </c>
      <c r="MH90" s="34">
        <v>7.5190924108028412E-3</v>
      </c>
      <c r="MI90" s="34">
        <v>7.6309554278850555E-3</v>
      </c>
      <c r="MJ90" s="34">
        <v>7.5885993428528309E-3</v>
      </c>
      <c r="MK90" s="34">
        <v>7.413994986563921E-3</v>
      </c>
      <c r="ML90" s="34">
        <v>7.2245760820806026E-3</v>
      </c>
      <c r="MM90" s="34">
        <v>7.029783446341753E-3</v>
      </c>
      <c r="MN90" s="34">
        <v>6.8437126465141773E-3</v>
      </c>
      <c r="MO90" s="34">
        <v>6.6501786932349205E-3</v>
      </c>
      <c r="MP90" s="34">
        <v>6.450306624174118E-3</v>
      </c>
      <c r="MQ90" s="34">
        <v>6.3108885660767555E-3</v>
      </c>
      <c r="MR90" s="34">
        <v>6.1533660627901554E-3</v>
      </c>
      <c r="MS90" s="34">
        <v>5.9771761298179626E-3</v>
      </c>
      <c r="MT90" s="34">
        <v>5.8154668658971786E-3</v>
      </c>
      <c r="MU90" s="34">
        <v>5.609419196844101E-3</v>
      </c>
      <c r="MV90" s="34">
        <v>5.3751911036670208E-3</v>
      </c>
      <c r="MW90" s="34">
        <v>5.1568797789514065E-3</v>
      </c>
      <c r="MX90" s="34">
        <v>4.9200882203876972E-3</v>
      </c>
      <c r="MY90" s="34">
        <v>4.6650534495711327E-3</v>
      </c>
      <c r="MZ90" s="34">
        <v>4.451788030564785E-3</v>
      </c>
      <c r="NA90" s="34">
        <v>4.260811023414135E-3</v>
      </c>
      <c r="NB90" s="34">
        <v>4.0536429733037949E-3</v>
      </c>
      <c r="NC90" s="34">
        <v>3.8359847385436296E-3</v>
      </c>
      <c r="ND90" s="34">
        <v>3.6465239245444536E-3</v>
      </c>
      <c r="NE90" s="34">
        <v>3.4590763971209526E-3</v>
      </c>
      <c r="NF90" s="34">
        <v>3.2589002512395382E-3</v>
      </c>
      <c r="NG90" s="34">
        <v>3.036947688087821E-3</v>
      </c>
      <c r="NH90" s="34">
        <v>2.8169802390038967E-3</v>
      </c>
      <c r="NI90" s="34">
        <v>2.6224036701023579E-3</v>
      </c>
      <c r="NJ90" s="34">
        <v>2.4311421439051628E-3</v>
      </c>
      <c r="NK90" s="34">
        <v>2.2340405266731977E-3</v>
      </c>
      <c r="NL90" s="34">
        <v>1.9986364059150219E-3</v>
      </c>
      <c r="NM90" s="34">
        <v>1.801474136300385E-3</v>
      </c>
      <c r="NN90" s="34">
        <v>1.6565043479204178E-3</v>
      </c>
      <c r="NO90" s="34">
        <v>1.4782100915908813E-3</v>
      </c>
      <c r="NP90" s="34">
        <v>1.3114368775859475E-3</v>
      </c>
      <c r="NQ90" s="34">
        <v>1.1167216580361128E-3</v>
      </c>
      <c r="NR90" s="34">
        <v>9.3247677432373166E-4</v>
      </c>
      <c r="NS90" s="34">
        <v>7.5855880277231336E-4</v>
      </c>
      <c r="NT90" s="34">
        <v>5.8325263671576977E-4</v>
      </c>
      <c r="NU90" s="34">
        <v>4.1805591899901628E-4</v>
      </c>
      <c r="NV90" s="34">
        <v>2.5573908351361752E-4</v>
      </c>
      <c r="NW90" s="34">
        <v>1.3096298789605498E-4</v>
      </c>
      <c r="NX90" s="34">
        <v>-1.0690213457564823E-5</v>
      </c>
      <c r="NY90" s="34">
        <v>-1.6214892093557864E-4</v>
      </c>
      <c r="NZ90" s="34">
        <v>-2.780307549983263E-4</v>
      </c>
      <c r="OA90" s="34">
        <v>-3.7350269849412143E-4</v>
      </c>
      <c r="OB90" s="34">
        <v>-4.878138133790344E-4</v>
      </c>
      <c r="OC90" s="34">
        <v>-5.996145773679018E-4</v>
      </c>
      <c r="OD90" s="34">
        <v>-7.3930557118728757E-4</v>
      </c>
      <c r="OE90" s="34">
        <v>-8.8109431089833379E-4</v>
      </c>
      <c r="OF90" s="34">
        <v>-9.973056148737669E-4</v>
      </c>
      <c r="OG90" s="34">
        <v>-1.1281983461230993E-3</v>
      </c>
      <c r="OH90" s="34">
        <v>-1.2622246285900474E-3</v>
      </c>
      <c r="OI90" s="34">
        <v>-1.4039436355233192E-3</v>
      </c>
      <c r="OJ90" s="34">
        <v>-1.5363616403192282E-3</v>
      </c>
      <c r="OK90" s="34">
        <v>-1.6612772597000003E-3</v>
      </c>
      <c r="OL90" s="34">
        <v>-1.7985486192628741E-3</v>
      </c>
      <c r="OM90" s="34">
        <v>-1.9519343040883541E-3</v>
      </c>
      <c r="ON90" s="34">
        <v>-2.0763005595654249E-3</v>
      </c>
      <c r="OO90" s="34">
        <v>-2.22959672100842E-3</v>
      </c>
      <c r="OP90" s="34">
        <v>-2.3829999845474958E-3</v>
      </c>
      <c r="OQ90" s="34">
        <v>-2.5174058973789215E-3</v>
      </c>
      <c r="OR90" s="34">
        <v>-2.6537301018834114E-3</v>
      </c>
      <c r="OS90" s="34">
        <v>-2.7837820816785097E-3</v>
      </c>
      <c r="OT90" s="34">
        <v>-2.9103003907948732E-3</v>
      </c>
      <c r="OU90" s="34">
        <v>-3.0175892170518637E-3</v>
      </c>
      <c r="OV90" s="34">
        <v>-3.1545402016490698E-3</v>
      </c>
      <c r="OW90" s="34">
        <v>-3.285327460616827E-3</v>
      </c>
      <c r="OX90" s="34">
        <v>-3.4164420794695616E-3</v>
      </c>
      <c r="OY90" s="34">
        <v>-3.5385733935981989E-3</v>
      </c>
      <c r="OZ90" s="34">
        <v>-3.6384831182658672E-3</v>
      </c>
      <c r="PA90" s="34">
        <v>-3.7639522925019264E-3</v>
      </c>
      <c r="PB90" s="34">
        <v>-3.8907926063984632E-3</v>
      </c>
      <c r="PC90" s="34">
        <v>-3.9744027890264988E-3</v>
      </c>
      <c r="PD90" s="34">
        <v>-4.0370086207985878E-3</v>
      </c>
      <c r="PE90" t="s">
        <v>1300</v>
      </c>
      <c r="PF90" t="s">
        <v>843</v>
      </c>
      <c r="PG90" t="s">
        <v>843</v>
      </c>
      <c r="PH90" t="s">
        <v>843</v>
      </c>
      <c r="PI90" t="s">
        <v>843</v>
      </c>
      <c r="PJ90" t="s">
        <v>1300</v>
      </c>
      <c r="PK90" s="34">
        <v>0.50846898555755615</v>
      </c>
      <c r="PL90" s="34">
        <v>0.50868993997573853</v>
      </c>
      <c r="PM90" s="34">
        <v>0.50890994071960449</v>
      </c>
      <c r="PN90" s="34">
        <v>0.50914710760116577</v>
      </c>
      <c r="PO90" s="34">
        <v>0.50940698385238647</v>
      </c>
      <c r="PP90" s="34">
        <v>0.50966542959213257</v>
      </c>
      <c r="PQ90" s="34">
        <v>0.50993847846984863</v>
      </c>
      <c r="PR90" s="34">
        <v>0.51025658845901489</v>
      </c>
      <c r="PS90" s="34">
        <v>0.51009052991867065</v>
      </c>
      <c r="PT90" s="34">
        <v>0.50939387083053589</v>
      </c>
      <c r="PU90" s="34">
        <v>0.50868070125579834</v>
      </c>
      <c r="PV90" s="34">
        <v>0.50796002149581909</v>
      </c>
      <c r="PW90" s="34">
        <v>0.50725364685058594</v>
      </c>
      <c r="PX90" s="34">
        <v>0.50655698776245117</v>
      </c>
      <c r="PY90" s="34">
        <v>0.50584781169891357</v>
      </c>
      <c r="PZ90" s="34">
        <v>0.50511664152145386</v>
      </c>
      <c r="QA90" s="34">
        <v>0.50440287590026855</v>
      </c>
      <c r="QB90" s="34">
        <v>0.50371754169464111</v>
      </c>
      <c r="QC90" s="34">
        <v>0.50302284955978394</v>
      </c>
      <c r="QD90" s="34">
        <v>0.50232291221618652</v>
      </c>
      <c r="QE90" s="34">
        <v>0.50181114673614502</v>
      </c>
      <c r="QF90" s="34">
        <v>0.50149035453796387</v>
      </c>
      <c r="QG90" s="34">
        <v>0.50135195255279541</v>
      </c>
      <c r="QH90" s="34">
        <v>0.50139099359512329</v>
      </c>
      <c r="QI90" s="34">
        <v>0.50141662359237671</v>
      </c>
      <c r="QJ90" s="34">
        <v>0.50142735242843628</v>
      </c>
      <c r="QK90" s="34">
        <v>0.501426100730896</v>
      </c>
      <c r="QL90" s="34">
        <v>0.50141423940658569</v>
      </c>
      <c r="QM90" s="34">
        <v>0.50139272212982178</v>
      </c>
      <c r="QN90" s="34">
        <v>0.50135993957519531</v>
      </c>
      <c r="QO90" s="34">
        <v>0.50131720304489136</v>
      </c>
      <c r="QP90" s="34">
        <v>0.50127226114273071</v>
      </c>
      <c r="QQ90" s="34">
        <v>0.50121957063674927</v>
      </c>
      <c r="QR90" s="34">
        <v>0.50115483999252319</v>
      </c>
      <c r="QS90" s="34">
        <v>0.50108426809310913</v>
      </c>
      <c r="QT90" s="34">
        <v>0.5010107159614563</v>
      </c>
      <c r="QU90" s="34">
        <v>0.50093287229537964</v>
      </c>
      <c r="QV90" s="34">
        <v>0.50084304809570313</v>
      </c>
      <c r="QW90" s="34">
        <v>0.50075381994247437</v>
      </c>
      <c r="QX90" s="34">
        <v>0.50066196918487549</v>
      </c>
      <c r="QY90" s="34">
        <v>0.50056219100952148</v>
      </c>
      <c r="QZ90" s="34">
        <v>0.5004616379737854</v>
      </c>
      <c r="RA90" s="34">
        <v>0.50035512447357178</v>
      </c>
      <c r="RB90" s="34">
        <v>0.500244140625</v>
      </c>
      <c r="RC90" s="34">
        <v>0.50013178586959839</v>
      </c>
      <c r="RD90" s="34">
        <v>0.50001955032348633</v>
      </c>
      <c r="RE90" s="34">
        <v>0.49990451335906982</v>
      </c>
      <c r="RF90" s="34">
        <v>0.49978390336036682</v>
      </c>
      <c r="RG90" s="34">
        <v>0.49966141581535339</v>
      </c>
      <c r="RH90" s="34">
        <v>0.49953877925872803</v>
      </c>
      <c r="RI90" s="34">
        <v>0.49941232800483704</v>
      </c>
      <c r="RJ90" s="34">
        <v>0.49928018450737</v>
      </c>
      <c r="RK90" s="34">
        <v>0.49914500117301941</v>
      </c>
      <c r="RL90" s="34">
        <v>0.4990077018737793</v>
      </c>
      <c r="RM90" s="34">
        <v>0.49886998534202576</v>
      </c>
      <c r="RN90" s="34">
        <v>0.49873179197311401</v>
      </c>
      <c r="RO90" s="34">
        <v>0.49858939647674561</v>
      </c>
      <c r="RP90" s="34">
        <v>0.49844589829444885</v>
      </c>
      <c r="RQ90" s="34">
        <v>0.49830359220504761</v>
      </c>
      <c r="RR90" s="34">
        <v>0.49816232919692993</v>
      </c>
      <c r="RS90" s="34">
        <v>0.49802204966545105</v>
      </c>
      <c r="RT90" s="34">
        <v>0.4978879988193512</v>
      </c>
      <c r="RU90" s="34">
        <v>0.497759610414505</v>
      </c>
      <c r="RV90" s="34">
        <v>0.49763286113739014</v>
      </c>
      <c r="RW90" s="34">
        <v>0.4975121021270752</v>
      </c>
      <c r="RX90" s="34">
        <v>0.49739503860473633</v>
      </c>
      <c r="RY90" s="34">
        <v>0.49728479981422424</v>
      </c>
      <c r="RZ90" s="34">
        <v>0.49718225002288818</v>
      </c>
      <c r="SA90" s="34">
        <v>0.49708512425422668</v>
      </c>
      <c r="SB90" s="34">
        <v>0.49699822068214417</v>
      </c>
      <c r="SC90" s="34">
        <v>0.4969136118888855</v>
      </c>
      <c r="SD90" s="34">
        <v>0.49683621525764465</v>
      </c>
      <c r="SE90" s="34">
        <v>0.49676555395126343</v>
      </c>
      <c r="SF90" s="34">
        <v>0.4966948926448822</v>
      </c>
      <c r="SG90" s="34">
        <v>0.49662813544273376</v>
      </c>
      <c r="SH90" s="34">
        <v>0.4965643584728241</v>
      </c>
      <c r="SI90" s="34">
        <v>0.49650499224662781</v>
      </c>
      <c r="SJ90" s="34">
        <v>0.49644550681114197</v>
      </c>
      <c r="SK90" s="34">
        <v>0.49638631939888</v>
      </c>
      <c r="SL90" s="34">
        <v>0.49633091688156128</v>
      </c>
      <c r="SM90" s="34">
        <v>0.49627536535263062</v>
      </c>
      <c r="SN90" s="34">
        <v>0.49622365832328796</v>
      </c>
      <c r="SO90" s="34">
        <v>0.49617260694503784</v>
      </c>
      <c r="SP90" s="34">
        <v>0.49612081050872803</v>
      </c>
      <c r="SQ90" s="34">
        <v>0.49606969952583313</v>
      </c>
      <c r="SR90" s="34">
        <v>0.49602502584457397</v>
      </c>
      <c r="SS90" s="34">
        <v>0.49598276615142822</v>
      </c>
      <c r="ST90" s="34">
        <v>0.49594298005104065</v>
      </c>
      <c r="SU90" s="34">
        <v>0.49590611457824707</v>
      </c>
      <c r="SV90" s="34">
        <v>0.49587678909301758</v>
      </c>
      <c r="SW90" s="34">
        <v>0.4958537220954895</v>
      </c>
      <c r="SX90" s="34">
        <v>0.49583244323730469</v>
      </c>
      <c r="SY90" s="34">
        <v>0.49581509828567505</v>
      </c>
      <c r="SZ90" s="34">
        <v>0.49580273032188416</v>
      </c>
      <c r="TA90" s="34">
        <v>0.49579766392707825</v>
      </c>
      <c r="TB90" s="34">
        <v>0.49579963088035583</v>
      </c>
      <c r="TC90" s="34">
        <v>0.49581015110015869</v>
      </c>
      <c r="TD90" s="34">
        <v>0.49582639336585999</v>
      </c>
      <c r="TE90" s="34">
        <v>0.49584656953811646</v>
      </c>
      <c r="TF90" s="34">
        <v>0.49588274955749512</v>
      </c>
      <c r="TG90" s="34">
        <v>0.49592715501785278</v>
      </c>
      <c r="TH90" t="s">
        <v>843</v>
      </c>
      <c r="TI90" t="s">
        <v>843</v>
      </c>
      <c r="TJ90" t="s">
        <v>1300</v>
      </c>
      <c r="TK90" s="34">
        <v>0.62128434724690496</v>
      </c>
      <c r="TL90" s="34">
        <v>0.62543740788285096</v>
      </c>
      <c r="TM90" s="34">
        <v>0.62910853914882092</v>
      </c>
      <c r="TN90" s="34">
        <v>0.63246536343994098</v>
      </c>
      <c r="TO90" s="34">
        <v>0.63542516999934795</v>
      </c>
      <c r="TP90" s="34">
        <v>0.63821979864525291</v>
      </c>
      <c r="TQ90" s="34">
        <v>0.64077329084582102</v>
      </c>
      <c r="TR90" s="34">
        <v>0.64294648390834497</v>
      </c>
      <c r="TS90" s="34">
        <v>0.64469258043525901</v>
      </c>
      <c r="TT90" s="34">
        <v>0.64608310012675008</v>
      </c>
      <c r="TU90" s="34">
        <v>0.64735610291774093</v>
      </c>
      <c r="TV90" s="34">
        <v>0.64851387866741506</v>
      </c>
      <c r="TW90" s="34">
        <v>0.64934268801471706</v>
      </c>
      <c r="TX90" s="34">
        <v>0.64966232526468304</v>
      </c>
      <c r="TY90" s="34">
        <v>0.64965867884136497</v>
      </c>
      <c r="TZ90" s="34">
        <v>0.64988006977758406</v>
      </c>
      <c r="UA90" s="34">
        <v>0.65040163506905202</v>
      </c>
      <c r="UB90" s="34">
        <v>0.65092976909605194</v>
      </c>
      <c r="UC90" s="34">
        <v>0.65152949523175296</v>
      </c>
      <c r="UD90" s="34">
        <v>0.65216674133839703</v>
      </c>
      <c r="UE90" s="34">
        <v>0.65273972156250093</v>
      </c>
      <c r="UF90" s="34">
        <v>0.65368893570745301</v>
      </c>
      <c r="UG90" s="34">
        <v>0.65492822925338201</v>
      </c>
      <c r="UH90" s="34">
        <v>0.65610644447660105</v>
      </c>
      <c r="UI90" s="34">
        <v>0.657312833650471</v>
      </c>
      <c r="UJ90" s="34">
        <v>0.658474672168465</v>
      </c>
      <c r="UK90" s="34">
        <v>0.65964207712073697</v>
      </c>
      <c r="UL90" s="34">
        <v>0.66077601312190593</v>
      </c>
      <c r="UM90" s="34">
        <v>0.6620036929928319</v>
      </c>
      <c r="UN90" s="34">
        <v>0.66354398497354095</v>
      </c>
      <c r="UO90" s="34">
        <v>0.665317510535687</v>
      </c>
      <c r="UP90" s="34">
        <v>0.66713874387856198</v>
      </c>
      <c r="UQ90" s="34">
        <v>0.66889777933785699</v>
      </c>
      <c r="UR90" s="34">
        <v>0.67053604557422997</v>
      </c>
      <c r="US90" s="34">
        <v>0.67203547797900698</v>
      </c>
      <c r="UT90" s="34">
        <v>0.67337927192353109</v>
      </c>
      <c r="UU90" s="34">
        <v>0.67457285109556298</v>
      </c>
      <c r="UV90" s="34">
        <v>0.67578415132295211</v>
      </c>
      <c r="UW90" s="34">
        <v>0.677038430728784</v>
      </c>
      <c r="UX90" s="34">
        <v>0.678189395028021</v>
      </c>
      <c r="UY90" s="34">
        <v>0.67900710497090699</v>
      </c>
      <c r="UZ90" s="34">
        <v>0.67932234463485697</v>
      </c>
      <c r="VA90" s="34">
        <v>0.67927422283641703</v>
      </c>
      <c r="VB90" s="34">
        <v>0.67899741000871794</v>
      </c>
      <c r="VC90" s="34">
        <v>0.67849972051216401</v>
      </c>
      <c r="VD90" s="34">
        <v>0.67783525785055998</v>
      </c>
      <c r="VE90" s="34">
        <v>0.67709173429148295</v>
      </c>
      <c r="VF90" s="34">
        <v>0.67634460484304793</v>
      </c>
      <c r="VG90" s="34">
        <v>0.67561471337298296</v>
      </c>
      <c r="VH90" s="34">
        <v>0.67492225713118603</v>
      </c>
      <c r="VI90" s="34">
        <v>0.67439076161139</v>
      </c>
      <c r="VJ90" s="34">
        <v>0.67415230222815092</v>
      </c>
      <c r="VK90" s="34">
        <v>0.67403811382539303</v>
      </c>
      <c r="VL90" s="34">
        <v>0.67392274590990298</v>
      </c>
      <c r="VM90" s="34">
        <v>0.67383009988939302</v>
      </c>
      <c r="VN90" s="34">
        <v>0.67365475786724005</v>
      </c>
      <c r="VO90" s="34">
        <v>0.67340975419177496</v>
      </c>
      <c r="VP90" s="34">
        <v>0.67317447066995295</v>
      </c>
      <c r="VQ90" s="34">
        <v>0.67298786953424794</v>
      </c>
      <c r="VR90" s="34">
        <v>0.67290582323768211</v>
      </c>
      <c r="VS90" s="34">
        <v>0.6728696185817501</v>
      </c>
      <c r="VT90" s="34">
        <v>0.67283484514470404</v>
      </c>
      <c r="VU90" s="34">
        <v>0.67289158939078897</v>
      </c>
      <c r="VV90" s="34">
        <v>0.67312178459567606</v>
      </c>
      <c r="VW90" s="34">
        <v>0.67341312827371003</v>
      </c>
      <c r="VX90" s="34">
        <v>0.67364498874425804</v>
      </c>
      <c r="VY90" s="34">
        <v>0.67373615833831901</v>
      </c>
      <c r="VZ90" s="34">
        <v>0.67359314262399594</v>
      </c>
      <c r="WA90" s="34">
        <v>0.67323316549608192</v>
      </c>
      <c r="WB90" s="34">
        <v>0.67268225292905104</v>
      </c>
      <c r="WC90" s="34">
        <v>0.671960831410093</v>
      </c>
      <c r="WD90" s="34">
        <v>0.67085917617054502</v>
      </c>
      <c r="WE90" s="34">
        <v>0.66936040661661911</v>
      </c>
      <c r="WF90" s="34">
        <v>0.66769488510417607</v>
      </c>
      <c r="WG90" s="34">
        <v>0.66598559340238794</v>
      </c>
      <c r="WH90" s="34">
        <v>0.66432215432299901</v>
      </c>
      <c r="WI90" s="34">
        <v>0.66269469464094799</v>
      </c>
      <c r="WJ90" s="34">
        <v>0.66102637129998398</v>
      </c>
      <c r="WK90" s="34">
        <v>0.65918616776739991</v>
      </c>
      <c r="WL90" s="34">
        <v>0.65718218954431806</v>
      </c>
      <c r="WM90" s="34">
        <v>0.655090869259915</v>
      </c>
      <c r="WN90" s="34">
        <v>0.6530210121121649</v>
      </c>
      <c r="WO90" s="34">
        <v>0.651122847405602</v>
      </c>
      <c r="WP90" s="34">
        <v>0.64940609154733708</v>
      </c>
      <c r="WQ90" s="34">
        <v>0.64778757131384301</v>
      </c>
      <c r="WR90" s="34">
        <v>0.64633430099326306</v>
      </c>
      <c r="WS90" s="34">
        <v>0.64508769110076103</v>
      </c>
      <c r="WT90" s="34">
        <v>0.64393005378476698</v>
      </c>
      <c r="WU90" s="34">
        <v>0.64283452069189295</v>
      </c>
      <c r="WV90" s="34">
        <v>0.64179434647398093</v>
      </c>
      <c r="WW90" s="34">
        <v>0.64077427693463407</v>
      </c>
      <c r="WX90" s="34">
        <v>0.63977359291969993</v>
      </c>
      <c r="WY90" s="34">
        <v>0.63879384287056096</v>
      </c>
      <c r="WZ90" s="34">
        <v>0.63780112959172497</v>
      </c>
      <c r="XA90" s="34">
        <v>0.636774827650196</v>
      </c>
      <c r="XB90" s="34">
        <v>0.63573149790145</v>
      </c>
      <c r="XC90" s="34">
        <v>0.63465054214114902</v>
      </c>
      <c r="XD90" s="34">
        <v>0.633520440005506</v>
      </c>
      <c r="XE90" s="34">
        <v>0.63235788908811397</v>
      </c>
      <c r="XF90" s="34">
        <v>0.63116350755033201</v>
      </c>
      <c r="XG90" s="34">
        <v>0.62985611030334998</v>
      </c>
      <c r="XH90" t="s">
        <v>843</v>
      </c>
      <c r="XI90" t="s">
        <v>1300</v>
      </c>
      <c r="XJ90" s="34">
        <v>0.59976264506608601</v>
      </c>
      <c r="XK90" s="34">
        <v>0.60335365853658507</v>
      </c>
      <c r="XL90" s="34">
        <v>0.60652036171676005</v>
      </c>
      <c r="XM90" s="34">
        <v>0.60947762772113201</v>
      </c>
      <c r="XN90" s="34">
        <v>0.61212745667591095</v>
      </c>
      <c r="XO90" s="34">
        <v>0.61458344643845997</v>
      </c>
      <c r="XP90" s="34">
        <v>0.61664305620196502</v>
      </c>
      <c r="XQ90" s="34">
        <v>0.618183053237643</v>
      </c>
      <c r="XR90" s="34">
        <v>0.61921669888556297</v>
      </c>
      <c r="XS90" s="34">
        <v>0.61980846089201902</v>
      </c>
      <c r="XT90" s="34">
        <v>0.62058542626546709</v>
      </c>
      <c r="XU90" s="34">
        <v>0.62155469037694</v>
      </c>
      <c r="XV90" s="34">
        <v>0.62194270623527104</v>
      </c>
      <c r="XW90" s="34">
        <v>0.62156728370261005</v>
      </c>
      <c r="XX90" s="34">
        <v>0.62069826117349003</v>
      </c>
      <c r="XY90" s="34">
        <v>0.61958787614478805</v>
      </c>
      <c r="XZ90" s="34">
        <v>0.61844505107412995</v>
      </c>
      <c r="YA90" s="34">
        <v>0.61741357763744698</v>
      </c>
      <c r="YB90" s="34">
        <v>0.61657885344441099</v>
      </c>
      <c r="YC90" s="34">
        <v>0.61592854160394905</v>
      </c>
      <c r="YD90" s="34">
        <v>0.61552146732694302</v>
      </c>
      <c r="YE90" s="34">
        <v>0.61589297968493706</v>
      </c>
      <c r="YF90" s="34">
        <v>0.61670785982709608</v>
      </c>
      <c r="YG90" s="34">
        <v>0.61750707915787995</v>
      </c>
      <c r="YH90" s="34">
        <v>0.61853793694327497</v>
      </c>
      <c r="YI90" s="34">
        <v>0.61967173425053401</v>
      </c>
      <c r="YJ90" s="34">
        <v>0.62082940026317401</v>
      </c>
      <c r="YK90" s="34">
        <v>0.62221019519043097</v>
      </c>
      <c r="YL90" s="34">
        <v>0.62392182667834906</v>
      </c>
      <c r="YM90" s="34">
        <v>0.62584301681284205</v>
      </c>
      <c r="YN90" s="34">
        <v>0.62793052327585797</v>
      </c>
      <c r="YO90" s="34">
        <v>0.63005089472309006</v>
      </c>
      <c r="YP90" s="34">
        <v>0.63210492129852591</v>
      </c>
      <c r="YQ90" s="34">
        <v>0.63408888047791501</v>
      </c>
      <c r="YR90" s="34">
        <v>0.63589717268815493</v>
      </c>
      <c r="YS90" s="34">
        <v>0.63712061062263303</v>
      </c>
      <c r="YT90" s="34">
        <v>0.63756619559045402</v>
      </c>
      <c r="YU90" s="34">
        <v>0.63749313826712706</v>
      </c>
      <c r="YV90" s="34">
        <v>0.63700897052582806</v>
      </c>
      <c r="YW90" s="34">
        <v>0.63615174594050894</v>
      </c>
      <c r="YX90" s="34">
        <v>0.63505995608286592</v>
      </c>
      <c r="YY90" s="34">
        <v>0.63381053405908805</v>
      </c>
      <c r="YZ90" s="34">
        <v>0.63249583767645701</v>
      </c>
      <c r="ZA90" s="34">
        <v>0.63123678773479297</v>
      </c>
      <c r="ZB90" s="34">
        <v>0.63004176426930303</v>
      </c>
      <c r="ZC90" s="34">
        <v>0.62897786820702495</v>
      </c>
      <c r="ZD90" s="34">
        <v>0.62819746260936293</v>
      </c>
      <c r="ZE90" s="34">
        <v>0.62753920633857907</v>
      </c>
      <c r="ZF90" s="34">
        <v>0.62684478418325296</v>
      </c>
      <c r="ZG90" s="34">
        <v>0.626180011360568</v>
      </c>
      <c r="ZH90" s="34">
        <v>0.62551917040578997</v>
      </c>
      <c r="ZI90" s="34">
        <v>0.62484988637833905</v>
      </c>
      <c r="ZJ90" s="34">
        <v>0.62427198668360295</v>
      </c>
      <c r="ZK90" s="34">
        <v>0.62388008574624898</v>
      </c>
      <c r="ZL90" s="34">
        <v>0.62365307069822196</v>
      </c>
      <c r="ZM90" s="34">
        <v>0.62347471875654004</v>
      </c>
      <c r="ZN90" s="34">
        <v>0.623322704988721</v>
      </c>
      <c r="ZO90" s="34">
        <v>0.62328719732511206</v>
      </c>
      <c r="ZP90" s="34">
        <v>0.62338232048758702</v>
      </c>
      <c r="ZQ90" s="34">
        <v>0.62353212013828807</v>
      </c>
      <c r="ZR90" s="34">
        <v>0.62364156202922105</v>
      </c>
      <c r="ZS90" s="34">
        <v>0.62364341327719197</v>
      </c>
      <c r="ZT90" s="34">
        <v>0.62345005584218105</v>
      </c>
      <c r="ZU90" s="34">
        <v>0.62305670708698102</v>
      </c>
      <c r="ZV90" s="34">
        <v>0.62248032987852397</v>
      </c>
      <c r="ZW90" s="34">
        <v>0.62174915827016297</v>
      </c>
      <c r="ZX90" s="34">
        <v>0.62066908622424699</v>
      </c>
      <c r="ZY90" s="34">
        <v>0.61915220860762099</v>
      </c>
      <c r="ZZ90" s="34">
        <v>0.61743618799197497</v>
      </c>
      <c r="AAA90" s="34">
        <v>0.61566805618111198</v>
      </c>
      <c r="AAB90" s="34">
        <v>0.61391782599531297</v>
      </c>
      <c r="AAC90" s="34">
        <v>0.61216374592268996</v>
      </c>
      <c r="AAD90" s="34">
        <v>0.61034283746753093</v>
      </c>
      <c r="AAE90" s="34">
        <v>0.60835766649752798</v>
      </c>
      <c r="AAF90" s="34">
        <v>0.606198972539573</v>
      </c>
      <c r="AAG90" s="34">
        <v>0.60394861472621897</v>
      </c>
      <c r="AAH90" s="34">
        <v>0.60168597393183598</v>
      </c>
      <c r="AAI90" s="34">
        <v>0.59955142226556402</v>
      </c>
      <c r="AAJ90" s="34">
        <v>0.597565455299777</v>
      </c>
      <c r="AAK90" s="34">
        <v>0.59567426996849204</v>
      </c>
      <c r="AAL90" s="34">
        <v>0.59391397952973202</v>
      </c>
      <c r="AAM90" s="34">
        <v>0.59229707584104996</v>
      </c>
      <c r="AAN90" s="34">
        <v>0.59077482113435797</v>
      </c>
      <c r="AAO90" s="34">
        <v>0.58932235685524104</v>
      </c>
      <c r="AAP90" s="34">
        <v>0.58792654606235206</v>
      </c>
      <c r="AAQ90" s="34">
        <v>0.58659133121450502</v>
      </c>
      <c r="AAR90" s="34">
        <v>0.58534828522111604</v>
      </c>
      <c r="AAS90" s="34">
        <v>0.58415241406099905</v>
      </c>
      <c r="AAT90" s="34">
        <v>0.58295933750792894</v>
      </c>
      <c r="AAU90" s="34">
        <v>0.58174444946229498</v>
      </c>
      <c r="AAV90" s="34">
        <v>0.58050287311351201</v>
      </c>
      <c r="AAW90" s="34">
        <v>0.57923370621557602</v>
      </c>
      <c r="AAX90" s="34">
        <v>0.57794041093225801</v>
      </c>
      <c r="AAY90" s="34">
        <v>0.57663636300273502</v>
      </c>
      <c r="AAZ90" s="34">
        <v>0.57530938107000895</v>
      </c>
      <c r="ABA90" s="34">
        <v>0.57393633696582902</v>
      </c>
      <c r="ABB90" s="34">
        <v>0.57250236800791998</v>
      </c>
      <c r="ABC90" s="34">
        <v>0.57101820094766398</v>
      </c>
      <c r="ABD90" s="34">
        <v>0.56948141460000501</v>
      </c>
      <c r="ABE90" s="34">
        <v>0.56792638568458498</v>
      </c>
      <c r="ABF90" s="34">
        <v>0.56634696478795299</v>
      </c>
      <c r="ABG90" t="s">
        <v>843</v>
      </c>
      <c r="ABH90" t="s">
        <v>843</v>
      </c>
      <c r="ABI90" t="s">
        <v>1300</v>
      </c>
      <c r="ABJ90" s="34">
        <v>0.51084042985747302</v>
      </c>
      <c r="ABK90" s="34">
        <v>0.51634990253411306</v>
      </c>
      <c r="ABL90" s="34">
        <v>0.52169776965647996</v>
      </c>
      <c r="ABM90" s="34">
        <v>0.52676931465544596</v>
      </c>
      <c r="ABN90" s="34">
        <v>0.53156908230062594</v>
      </c>
      <c r="ABO90" s="34">
        <v>0.53604000806927699</v>
      </c>
      <c r="ABP90" s="34">
        <v>0.53983374156223096</v>
      </c>
      <c r="ABQ90" s="34">
        <v>0.54320730524292404</v>
      </c>
      <c r="ABR90" s="34">
        <v>0.54626334221931794</v>
      </c>
      <c r="ABS90" s="34">
        <v>0.54898614073381702</v>
      </c>
      <c r="ABT90" s="34">
        <v>0.551759090424501</v>
      </c>
      <c r="ABU90" s="34">
        <v>0.55453735298278406</v>
      </c>
      <c r="ABV90" s="34">
        <v>0.55711101037364197</v>
      </c>
      <c r="ABW90" s="34">
        <v>0.559261396043365</v>
      </c>
      <c r="ABX90" s="34">
        <v>0.56097251955087601</v>
      </c>
      <c r="ABY90" s="34">
        <v>0.56271805494984695</v>
      </c>
      <c r="ABZ90" s="34">
        <v>0.56455452099423897</v>
      </c>
      <c r="ACA90" s="34">
        <v>0.56592495145636301</v>
      </c>
      <c r="ACB90" s="34">
        <v>0.56675273885849298</v>
      </c>
      <c r="ACC90" s="34">
        <v>0.56722551606512805</v>
      </c>
      <c r="ACD90" s="34">
        <v>0.56744026109762702</v>
      </c>
      <c r="ACE90" s="34">
        <v>0.56765531827220006</v>
      </c>
      <c r="ACF90" s="34">
        <v>0.56784126328560103</v>
      </c>
      <c r="ACG90" s="34">
        <v>0.56799809478142105</v>
      </c>
      <c r="ACH90" s="34">
        <v>0.56838426354735605</v>
      </c>
      <c r="ACI90" s="34">
        <v>0.56898870254238898</v>
      </c>
      <c r="ACJ90" s="34">
        <v>0.57013680554431001</v>
      </c>
      <c r="ACK90" s="34">
        <v>0.57173398694030197</v>
      </c>
      <c r="ACL90" s="34">
        <v>0.57344080638746808</v>
      </c>
      <c r="ACM90" s="34">
        <v>0.57527988209255099</v>
      </c>
      <c r="ACN90" s="34">
        <v>0.57715134885192398</v>
      </c>
      <c r="ACO90" s="34">
        <v>0.578988016152995</v>
      </c>
      <c r="ACP90" s="34">
        <v>0.58097483922938098</v>
      </c>
      <c r="ACQ90" s="34">
        <v>0.583259944278957</v>
      </c>
      <c r="ACR90" s="34">
        <v>0.58574445372805495</v>
      </c>
      <c r="ACS90" s="34">
        <v>0.58835299316021394</v>
      </c>
      <c r="ACT90" s="34">
        <v>0.59095280220891599</v>
      </c>
      <c r="ACU90" s="34">
        <v>0.59345256235153099</v>
      </c>
      <c r="ACV90" s="34">
        <v>0.59583549492033105</v>
      </c>
      <c r="ACW90" s="34">
        <v>0.59804282224457506</v>
      </c>
      <c r="ACX90" s="34">
        <v>0.59976855127294404</v>
      </c>
      <c r="ACY90" s="34">
        <v>0.60083021929999203</v>
      </c>
      <c r="ACZ90" s="34">
        <v>0.60145976106140397</v>
      </c>
      <c r="ADA90" s="34">
        <v>0.60177416984840792</v>
      </c>
      <c r="ADB90" s="34">
        <v>0.60176301674870603</v>
      </c>
      <c r="ADC90" s="34">
        <v>0.60151882663708101</v>
      </c>
      <c r="ADD90" s="34">
        <v>0.60112899607507198</v>
      </c>
      <c r="ADE90" s="34">
        <v>0.60067550564806804</v>
      </c>
      <c r="ADF90" s="34">
        <v>0.60023618758096797</v>
      </c>
      <c r="ADG90" s="34">
        <v>0.59983843970532202</v>
      </c>
      <c r="ADH90" s="34">
        <v>0.59956167828959506</v>
      </c>
      <c r="ADI90" s="34">
        <v>0.59954332657252596</v>
      </c>
      <c r="ADJ90" s="34">
        <v>0.59963901442670298</v>
      </c>
      <c r="ADK90" s="34">
        <v>0.59970674818994507</v>
      </c>
      <c r="ADL90" s="34">
        <v>0.59980192980576708</v>
      </c>
      <c r="ADM90" s="34">
        <v>0.59989915645001801</v>
      </c>
      <c r="ADN90" s="34">
        <v>0.59999990998014197</v>
      </c>
      <c r="ADO90" s="34">
        <v>0.60017171832443905</v>
      </c>
      <c r="ADP90" s="34">
        <v>0.60048048198910198</v>
      </c>
      <c r="ADQ90" s="34">
        <v>0.60092210108983302</v>
      </c>
      <c r="ADR90" s="34">
        <v>0.60138948031360795</v>
      </c>
      <c r="ADS90" s="34">
        <v>0.601857602291889</v>
      </c>
      <c r="ADT90" s="34">
        <v>0.60241081097488602</v>
      </c>
      <c r="ADU90" s="34">
        <v>0.60308919677672301</v>
      </c>
      <c r="ADV90" s="34">
        <v>0.60381098852111892</v>
      </c>
      <c r="ADW90" s="34">
        <v>0.60448099713571202</v>
      </c>
      <c r="ADX90" s="34">
        <v>0.60502690038993001</v>
      </c>
      <c r="ADY90" s="34">
        <v>0.60535122270837693</v>
      </c>
      <c r="ADZ90" s="34">
        <v>0.605460412145573</v>
      </c>
      <c r="AEA90" s="34">
        <v>0.605384580087309</v>
      </c>
      <c r="AEB90" s="34">
        <v>0.60514036495735601</v>
      </c>
      <c r="AEC90" s="34">
        <v>0.604524236951828</v>
      </c>
      <c r="AED90" s="34">
        <v>0.60349259983444203</v>
      </c>
      <c r="AEE90" s="34">
        <v>0.60226422268426605</v>
      </c>
      <c r="AEF90" s="34">
        <v>0.60097860179454998</v>
      </c>
      <c r="AEG90" s="34">
        <v>0.59971597652179898</v>
      </c>
      <c r="AEH90" s="34">
        <v>0.59845541878643904</v>
      </c>
      <c r="AEI90" s="34">
        <v>0.59713831236401904</v>
      </c>
      <c r="AEJ90" s="34">
        <v>0.59568258524606699</v>
      </c>
      <c r="AEK90" s="34">
        <v>0.59406542717201605</v>
      </c>
      <c r="AEL90" s="34">
        <v>0.592351696716507</v>
      </c>
      <c r="AEM90" s="34">
        <v>0.59063351745722503</v>
      </c>
      <c r="AEN90" s="34">
        <v>0.58904191211321</v>
      </c>
      <c r="AEO90" s="34">
        <v>0.58759510834538298</v>
      </c>
      <c r="AEP90" s="34">
        <v>0.58622743201277705</v>
      </c>
      <c r="AEQ90" s="34">
        <v>0.58499607772954398</v>
      </c>
      <c r="AER90" s="34">
        <v>0.58391359242795504</v>
      </c>
      <c r="AES90" s="34">
        <v>0.58291814426806299</v>
      </c>
      <c r="AET90" s="34">
        <v>0.58197259265836199</v>
      </c>
      <c r="AEU90" s="34">
        <v>0.581081267141771</v>
      </c>
      <c r="AEV90" s="34">
        <v>0.58023498588758993</v>
      </c>
      <c r="AEW90" s="34">
        <v>0.57944423155941105</v>
      </c>
      <c r="AEX90" s="34">
        <v>0.57870134513530092</v>
      </c>
      <c r="AEY90" s="34">
        <v>0.57796390046024693</v>
      </c>
      <c r="AEZ90" s="34">
        <v>0.577198631459096</v>
      </c>
      <c r="AFA90" s="34">
        <v>0.57639985214229905</v>
      </c>
      <c r="AFB90" s="34">
        <v>0.57556892065330301</v>
      </c>
      <c r="AFC90" s="34">
        <v>0.57470156894318403</v>
      </c>
      <c r="AFD90" s="34">
        <v>0.573820823579128</v>
      </c>
      <c r="AFE90" s="34">
        <v>0.572890733976686</v>
      </c>
      <c r="AFF90" s="34">
        <v>0.57187806488297599</v>
      </c>
      <c r="AFG90" t="s">
        <v>843</v>
      </c>
      <c r="AFH90" t="s">
        <v>843</v>
      </c>
      <c r="AFI90" s="34">
        <v>0.59719</v>
      </c>
      <c r="AFJ90" s="34">
        <v>0.59616000000000002</v>
      </c>
      <c r="AFK90" s="34">
        <v>0.58179999999999998</v>
      </c>
      <c r="AFL90" s="34">
        <v>0.59282999999999997</v>
      </c>
      <c r="AFM90" s="34">
        <v>0.60377000000000003</v>
      </c>
      <c r="AFN90" s="34">
        <v>0.61451999999999996</v>
      </c>
      <c r="AFO90" s="34">
        <v>0.62505999999999995</v>
      </c>
      <c r="AFP90" s="34">
        <v>0.63549999999999995</v>
      </c>
      <c r="AFQ90" s="34">
        <v>0.64585999999999999</v>
      </c>
      <c r="AFR90" s="34">
        <v>0.63546000000000002</v>
      </c>
      <c r="AFS90" s="34">
        <v>0.62475000000000003</v>
      </c>
      <c r="AFT90" s="34">
        <v>0.61365999999999998</v>
      </c>
      <c r="AFU90" s="34">
        <v>0.60659999999999992</v>
      </c>
      <c r="AFV90" s="34">
        <v>0.59936</v>
      </c>
      <c r="AFW90" s="34">
        <v>0.59882999999999997</v>
      </c>
      <c r="AFX90" s="34">
        <v>0.59887000000000001</v>
      </c>
      <c r="AFY90" s="34">
        <v>0.59997999999999996</v>
      </c>
      <c r="AFZ90" s="34">
        <v>0.58945000000000003</v>
      </c>
      <c r="AGA90" s="34">
        <v>0.59061999999999992</v>
      </c>
      <c r="AGB90" t="s">
        <v>843</v>
      </c>
      <c r="AGC90" t="s">
        <v>843</v>
      </c>
      <c r="AGD90" t="s">
        <v>843</v>
      </c>
      <c r="AGE90" t="s">
        <v>843</v>
      </c>
      <c r="AGF90" s="34">
        <v>1.9829338416457176E-3</v>
      </c>
      <c r="AGG90" t="s">
        <v>843</v>
      </c>
      <c r="AGH90" t="s">
        <v>843</v>
      </c>
      <c r="AGI90" t="s">
        <v>843</v>
      </c>
      <c r="AGJ90" t="s">
        <v>843</v>
      </c>
      <c r="AGK90" t="s">
        <v>843</v>
      </c>
      <c r="AGL90" t="s">
        <v>843</v>
      </c>
      <c r="AGM90" t="s">
        <v>843</v>
      </c>
      <c r="AGN90" t="s">
        <v>843</v>
      </c>
      <c r="AGO90" s="34">
        <v>0.307</v>
      </c>
      <c r="AGP90" s="34">
        <v>2019</v>
      </c>
      <c r="AGQ90" t="s">
        <v>832</v>
      </c>
      <c r="AGR90" t="s">
        <v>843</v>
      </c>
      <c r="AGS90" s="34">
        <v>1.3000000000000001E-2</v>
      </c>
      <c r="AGT90" s="34">
        <v>2019</v>
      </c>
      <c r="AGU90" t="s">
        <v>832</v>
      </c>
      <c r="AGV90" t="s">
        <v>843</v>
      </c>
      <c r="AGW90" s="34">
        <v>0.124</v>
      </c>
      <c r="AGX90" s="34">
        <v>2019</v>
      </c>
      <c r="AGY90" t="s">
        <v>832</v>
      </c>
      <c r="AGZ90" t="s">
        <v>843</v>
      </c>
      <c r="AHA90" s="34">
        <v>0.52600000000000002</v>
      </c>
      <c r="AHB90" s="34">
        <v>2019</v>
      </c>
      <c r="AHC90" t="s">
        <v>832</v>
      </c>
      <c r="AHD90" t="s">
        <v>843</v>
      </c>
      <c r="AHE90" s="34">
        <v>0.24100000000000002</v>
      </c>
      <c r="AHF90" s="34">
        <v>2019</v>
      </c>
      <c r="AHG90" t="s">
        <v>832</v>
      </c>
      <c r="AHH90" t="s">
        <v>843</v>
      </c>
      <c r="AHI90" t="s">
        <v>465</v>
      </c>
      <c r="AHJ90" s="34">
        <v>0.23300600051879883</v>
      </c>
      <c r="AHK90" s="34">
        <v>0.22927777469158173</v>
      </c>
      <c r="AHL90" s="34">
        <v>0.23296627402305603</v>
      </c>
      <c r="AHM90" s="34">
        <v>0.22429254651069641</v>
      </c>
      <c r="AHN90" s="34">
        <v>0.22539059817790985</v>
      </c>
      <c r="AHO90" t="s">
        <v>843</v>
      </c>
      <c r="AHP90" s="34"/>
      <c r="AHQ90" s="34"/>
      <c r="AHR90" s="34"/>
      <c r="AHS90" s="34"/>
      <c r="AHT90" s="34"/>
      <c r="AHU90" t="s">
        <v>843</v>
      </c>
      <c r="AHV90" s="34">
        <v>0.17769882082939148</v>
      </c>
      <c r="AHW90" s="34">
        <v>0.17678999900817871</v>
      </c>
      <c r="AHX90" s="34">
        <v>0.17800666391849518</v>
      </c>
      <c r="AHY90" s="34">
        <v>0.17208920419216156</v>
      </c>
      <c r="AHZ90" s="34">
        <v>0.13490268588066101</v>
      </c>
      <c r="AIA90" t="s">
        <v>832</v>
      </c>
      <c r="AIB90" t="s">
        <v>843</v>
      </c>
      <c r="AIC90" s="34">
        <v>0.17977198958396912</v>
      </c>
      <c r="AID90" s="34">
        <v>0.1773216724395752</v>
      </c>
      <c r="AIE90" s="34">
        <v>0.17880375683307648</v>
      </c>
      <c r="AIF90" s="34">
        <v>0.17536415159702301</v>
      </c>
      <c r="AIG90" s="34">
        <v>0.17400823533535004</v>
      </c>
      <c r="AIH90" t="s">
        <v>924</v>
      </c>
      <c r="AII90" t="s">
        <v>843</v>
      </c>
      <c r="AIJ90" s="34">
        <v>0.19828100502490997</v>
      </c>
      <c r="AIK90" s="34">
        <v>0.20118266344070435</v>
      </c>
      <c r="AIL90" s="34">
        <v>0.20402999222278595</v>
      </c>
      <c r="AIM90" s="34">
        <v>0.20043599605560303</v>
      </c>
      <c r="AIN90" s="34">
        <v>0.19944000244140625</v>
      </c>
      <c r="AIO90" t="s">
        <v>1607</v>
      </c>
      <c r="AIP90" s="34">
        <v>0.20456498861312866</v>
      </c>
      <c r="AIQ90" t="s">
        <v>843</v>
      </c>
      <c r="AIR90" s="34">
        <v>0.20118</v>
      </c>
      <c r="AIS90" s="34">
        <v>0.20041</v>
      </c>
      <c r="AIT90" s="34">
        <v>0.19972000000000001</v>
      </c>
      <c r="AIU90" s="34">
        <v>0.20916000000000001</v>
      </c>
      <c r="AIV90" s="34">
        <v>0.20867999999999998</v>
      </c>
      <c r="AIW90" s="34">
        <v>0.20824000000000001</v>
      </c>
      <c r="AIX90" t="s">
        <v>843</v>
      </c>
      <c r="AIY90" s="34">
        <v>6.9850000000000009E-2</v>
      </c>
      <c r="AIZ90" s="34">
        <v>4.9829999999999999E-2</v>
      </c>
      <c r="AJA90" s="34">
        <v>4.8150000000000005E-2</v>
      </c>
      <c r="AJB90" s="34">
        <v>4.0510000000000004E-2</v>
      </c>
      <c r="AJC90" s="34">
        <v>3.6499999999999998E-2</v>
      </c>
      <c r="AJD90" s="34">
        <v>3.4590000000000003E-2</v>
      </c>
      <c r="AJE90" t="s">
        <v>843</v>
      </c>
      <c r="AJF90" s="34"/>
      <c r="AJG90" s="34"/>
      <c r="AJH90" s="34"/>
      <c r="AJI90" s="34"/>
      <c r="AJJ90" s="34"/>
      <c r="AJK90" t="s">
        <v>1460</v>
      </c>
      <c r="AJL90" t="s">
        <v>843</v>
      </c>
      <c r="AJM90" t="s">
        <v>843</v>
      </c>
      <c r="AJN90" s="34">
        <v>1.539574284106493E-2</v>
      </c>
      <c r="AJO90" s="34">
        <v>1.5302217565476894E-2</v>
      </c>
      <c r="AJP90" s="34">
        <v>1.6339050605893135E-2</v>
      </c>
      <c r="AJQ90" s="34">
        <v>-1.1545436456799507E-2</v>
      </c>
      <c r="AJR90" s="34">
        <v>0.14949572086334229</v>
      </c>
      <c r="AJS90" t="s">
        <v>832</v>
      </c>
      <c r="AJT90" t="s">
        <v>843</v>
      </c>
      <c r="AJU90" t="s">
        <v>843</v>
      </c>
      <c r="AJV90" t="s">
        <v>843</v>
      </c>
      <c r="AJW90" s="34"/>
      <c r="AJX90" s="34"/>
      <c r="AJY90" s="34"/>
      <c r="AJZ90" s="34"/>
      <c r="AKA90" s="34"/>
      <c r="AKB90" t="s">
        <v>1460</v>
      </c>
      <c r="AKC90" t="s">
        <v>843</v>
      </c>
      <c r="AKD90" t="s">
        <v>843</v>
      </c>
      <c r="AKE90" t="s">
        <v>843</v>
      </c>
      <c r="AKF90" s="34">
        <v>1.0904501192271709E-2</v>
      </c>
      <c r="AKG90" s="34">
        <v>1.2436641380190849E-2</v>
      </c>
      <c r="AKH90" s="34">
        <v>1.4306522905826569E-2</v>
      </c>
      <c r="AKI90" s="34">
        <v>-1.3870663940906525E-2</v>
      </c>
      <c r="AKJ90" s="34">
        <v>0.14393481612205505</v>
      </c>
      <c r="AKK90" t="s">
        <v>832</v>
      </c>
      <c r="AKL90" t="s">
        <v>843</v>
      </c>
      <c r="AKM90" s="34">
        <v>5270</v>
      </c>
      <c r="AKN90" t="s">
        <v>832</v>
      </c>
      <c r="AKO90" t="s">
        <v>843</v>
      </c>
      <c r="AKP90" s="34"/>
      <c r="AKQ90" t="s">
        <v>1460</v>
      </c>
      <c r="AKR90" t="s">
        <v>843</v>
      </c>
      <c r="AKS90" s="34">
        <v>5130.6648185178501</v>
      </c>
      <c r="AKT90" t="s">
        <v>832</v>
      </c>
      <c r="AKU90" t="s">
        <v>843</v>
      </c>
      <c r="AKV90" s="34">
        <v>5316.6583850604302</v>
      </c>
      <c r="AKW90" t="s">
        <v>832</v>
      </c>
      <c r="AKX90" t="s">
        <v>843</v>
      </c>
      <c r="AKY90" s="34"/>
      <c r="AKZ90" s="34"/>
      <c r="ALA90" s="34"/>
      <c r="ALB90" s="34"/>
      <c r="ALC90" s="34"/>
      <c r="ALD90" t="s">
        <v>1460</v>
      </c>
      <c r="ALE90" t="s">
        <v>843</v>
      </c>
      <c r="ALF90" t="s">
        <v>843</v>
      </c>
      <c r="ALG90" t="s">
        <v>843</v>
      </c>
      <c r="ALH90" s="34">
        <v>0.11164207756519318</v>
      </c>
      <c r="ALI90" s="34">
        <v>9.958852082490921E-2</v>
      </c>
      <c r="ALJ90" s="34">
        <v>0.11626125127077103</v>
      </c>
      <c r="ALK90" s="34">
        <v>0.1022864356637001</v>
      </c>
      <c r="ALL90" s="34">
        <v>7.5521469116210938E-3</v>
      </c>
      <c r="ALM90" t="s">
        <v>832</v>
      </c>
    </row>
    <row r="91" spans="1:1001">
      <c r="A91" t="s">
        <v>512</v>
      </c>
      <c r="B91" t="s">
        <v>54</v>
      </c>
      <c r="C91" t="s">
        <v>276</v>
      </c>
      <c r="D91" s="34">
        <v>3.4007690846920013E-2</v>
      </c>
      <c r="E91" t="s">
        <v>432</v>
      </c>
      <c r="F91" s="34">
        <v>3.9735771715641022E-2</v>
      </c>
      <c r="G91" t="s">
        <v>1464</v>
      </c>
      <c r="H91" s="34">
        <v>3.9837516844272614E-2</v>
      </c>
      <c r="I91" t="s">
        <v>1294</v>
      </c>
      <c r="J91" s="34">
        <v>3.7876289337873459E-2</v>
      </c>
      <c r="K91" t="s">
        <v>1521</v>
      </c>
      <c r="L91" s="34">
        <v>6.194806843996048E-2</v>
      </c>
      <c r="M91" t="s">
        <v>432</v>
      </c>
      <c r="N91" s="34">
        <v>0.60540270805358887</v>
      </c>
      <c r="O91" s="34">
        <v>0.63104045391082764</v>
      </c>
      <c r="P91" t="s">
        <v>432</v>
      </c>
      <c r="Q91" s="34">
        <v>0.60540270805358887</v>
      </c>
      <c r="R91" t="s">
        <v>432</v>
      </c>
      <c r="S91" s="34">
        <v>0.69743531942367554</v>
      </c>
      <c r="T91" t="s">
        <v>432</v>
      </c>
      <c r="U91" s="34">
        <v>0.6307949423789978</v>
      </c>
      <c r="V91" t="s">
        <v>432</v>
      </c>
      <c r="W91" t="s">
        <v>843</v>
      </c>
      <c r="X91" t="s">
        <v>1464</v>
      </c>
      <c r="Y91" s="34">
        <v>0.61007481813430786</v>
      </c>
      <c r="Z91" s="34">
        <v>0.63323533535003662</v>
      </c>
      <c r="AA91" t="s">
        <v>1464</v>
      </c>
      <c r="AB91" s="34">
        <v>0.61007481813430786</v>
      </c>
      <c r="AC91" t="s">
        <v>1464</v>
      </c>
      <c r="AD91" s="34">
        <v>0.66725832223892212</v>
      </c>
      <c r="AE91" t="s">
        <v>1464</v>
      </c>
      <c r="AF91" s="34">
        <v>0.60219860076904297</v>
      </c>
      <c r="AG91" t="s">
        <v>1464</v>
      </c>
      <c r="AH91" t="s">
        <v>843</v>
      </c>
      <c r="AI91" t="s">
        <v>1294</v>
      </c>
      <c r="AJ91" s="34">
        <v>0.57564520835876465</v>
      </c>
      <c r="AK91" s="34">
        <v>0.59955650568008423</v>
      </c>
      <c r="AL91" t="s">
        <v>1294</v>
      </c>
      <c r="AM91" s="34">
        <v>0.57564520835876465</v>
      </c>
      <c r="AN91" t="s">
        <v>1294</v>
      </c>
      <c r="AO91" s="34">
        <v>0.66663473844528198</v>
      </c>
      <c r="AP91" t="s">
        <v>1294</v>
      </c>
      <c r="AQ91" s="34">
        <v>0.57043558359146118</v>
      </c>
      <c r="AR91" t="s">
        <v>1294</v>
      </c>
      <c r="AS91" t="s">
        <v>843</v>
      </c>
      <c r="AT91" t="s">
        <v>1521</v>
      </c>
      <c r="AU91" s="34">
        <v>0.57127171754837036</v>
      </c>
      <c r="AV91" s="34">
        <v>0.5956566333770752</v>
      </c>
      <c r="AW91" t="s">
        <v>1521</v>
      </c>
      <c r="AX91" s="34">
        <v>0.57127171754837036</v>
      </c>
      <c r="AY91" t="s">
        <v>1521</v>
      </c>
      <c r="AZ91" s="34">
        <v>0.65787011384963989</v>
      </c>
      <c r="BA91" t="s">
        <v>1521</v>
      </c>
      <c r="BB91" s="34">
        <v>0.5664294958114624</v>
      </c>
      <c r="BC91" t="s">
        <v>1521</v>
      </c>
      <c r="BD91" t="s">
        <v>843</v>
      </c>
      <c r="BE91" s="34">
        <v>0.51452374375469878</v>
      </c>
      <c r="BF91" t="s">
        <v>1594</v>
      </c>
      <c r="BG91" t="s">
        <v>843</v>
      </c>
      <c r="BH91" t="s">
        <v>432</v>
      </c>
      <c r="BI91" s="34">
        <v>3.81064772605896</v>
      </c>
      <c r="BJ91" t="s">
        <v>819</v>
      </c>
      <c r="BK91" s="34">
        <v>5.1496925354003906</v>
      </c>
      <c r="BL91" t="s">
        <v>1294</v>
      </c>
      <c r="BM91" s="34">
        <v>5.1034832000732422</v>
      </c>
      <c r="BN91" t="s">
        <v>1521</v>
      </c>
      <c r="BO91" s="34">
        <v>5.1789236068725586</v>
      </c>
      <c r="BP91" t="s">
        <v>843</v>
      </c>
      <c r="BQ91" s="34">
        <v>2.5204598903656006</v>
      </c>
      <c r="BR91" t="s">
        <v>830</v>
      </c>
      <c r="BS91" s="34">
        <v>3</v>
      </c>
      <c r="BT91" t="s">
        <v>843</v>
      </c>
      <c r="BU91" s="34">
        <v>4.0302457809448242</v>
      </c>
      <c r="BV91" t="s">
        <v>1559</v>
      </c>
      <c r="BW91" t="s">
        <v>843</v>
      </c>
      <c r="BX91" s="34">
        <v>3.0138084888458252</v>
      </c>
      <c r="BY91" t="s">
        <v>924</v>
      </c>
      <c r="BZ91" t="s">
        <v>843</v>
      </c>
      <c r="CA91" t="s">
        <v>432</v>
      </c>
      <c r="CB91" s="34">
        <v>5.9622069820761681E-3</v>
      </c>
      <c r="CC91" s="34">
        <v>4.0219281800091267E-3</v>
      </c>
      <c r="CD91" s="34">
        <v>3.4921467304229736E-3</v>
      </c>
      <c r="CE91" s="34">
        <v>2.537046791985631E-3</v>
      </c>
      <c r="CF91" s="34">
        <v>2.5370558723807335E-3</v>
      </c>
      <c r="CG91" t="s">
        <v>843</v>
      </c>
      <c r="CH91" t="s">
        <v>819</v>
      </c>
      <c r="CI91" s="34">
        <v>5.9433355927467346E-3</v>
      </c>
      <c r="CJ91" s="34">
        <v>6.0456059873104095E-3</v>
      </c>
      <c r="CK91" s="34">
        <v>5.980328656733036E-3</v>
      </c>
      <c r="CL91" s="34">
        <v>5.6495759636163712E-3</v>
      </c>
      <c r="CM91" s="34">
        <v>5.4842177778482437E-3</v>
      </c>
      <c r="CN91" t="s">
        <v>843</v>
      </c>
      <c r="CO91" t="s">
        <v>1294</v>
      </c>
      <c r="CP91" s="34">
        <v>5.9204874560236931E-3</v>
      </c>
      <c r="CQ91" s="34">
        <v>5.9251994825899601E-3</v>
      </c>
      <c r="CR91" s="34">
        <v>5.7322676293551922E-3</v>
      </c>
      <c r="CS91" s="34">
        <v>5.4842112585902214E-3</v>
      </c>
      <c r="CT91" s="34">
        <v>5.4842522367835045E-3</v>
      </c>
      <c r="CU91" t="s">
        <v>843</v>
      </c>
      <c r="CV91" t="s">
        <v>1521</v>
      </c>
      <c r="CW91" s="34">
        <v>5.9052538126707077E-3</v>
      </c>
      <c r="CX91" s="34">
        <v>5.8149518445134163E-3</v>
      </c>
      <c r="CY91" s="34">
        <v>5.5668866261839867E-3</v>
      </c>
      <c r="CZ91" s="34">
        <v>5.4841977544128895E-3</v>
      </c>
      <c r="DA91" s="34">
        <v>5.4841195233166218E-3</v>
      </c>
      <c r="DB91" t="s">
        <v>843</v>
      </c>
      <c r="DC91" s="34">
        <v>10.466859817504883</v>
      </c>
      <c r="DD91" s="34">
        <v>10.881309509277344</v>
      </c>
      <c r="DE91" s="34">
        <v>11.335439682006836</v>
      </c>
      <c r="DF91" s="34">
        <v>11.799489974975586</v>
      </c>
      <c r="DG91" s="34">
        <v>12.214900016784668</v>
      </c>
      <c r="DH91" t="s">
        <v>1464</v>
      </c>
      <c r="DI91" t="s">
        <v>843</v>
      </c>
      <c r="DJ91" s="34">
        <v>10.715530395507813</v>
      </c>
      <c r="DK91" s="34">
        <v>11.149820327758789</v>
      </c>
      <c r="DL91" s="34">
        <v>11.613869667053223</v>
      </c>
      <c r="DM91" s="34">
        <v>12.05359935760498</v>
      </c>
      <c r="DN91" s="34">
        <v>12.456850051879883</v>
      </c>
      <c r="DO91" t="s">
        <v>1294</v>
      </c>
      <c r="DP91" t="s">
        <v>843</v>
      </c>
      <c r="DQ91" s="34">
        <v>12.618149757385254</v>
      </c>
      <c r="DR91" t="s">
        <v>1521</v>
      </c>
      <c r="DS91" t="s">
        <v>843</v>
      </c>
      <c r="DT91" t="s">
        <v>843</v>
      </c>
      <c r="DU91" s="34">
        <v>12.8</v>
      </c>
      <c r="DV91" t="s">
        <v>1461</v>
      </c>
      <c r="DW91" t="s">
        <v>843</v>
      </c>
      <c r="DX91" t="s">
        <v>843</v>
      </c>
      <c r="DY91" t="s">
        <v>432</v>
      </c>
      <c r="DZ91" s="34">
        <v>8.2238418981432915E-3</v>
      </c>
      <c r="EA91" s="34">
        <v>7.8255552798509598E-3</v>
      </c>
      <c r="EB91" s="34">
        <v>7.4692582711577415E-4</v>
      </c>
      <c r="EC91" s="34">
        <v>-7.8470492735505104E-3</v>
      </c>
      <c r="ED91" s="34">
        <v>2.3466151207685471E-2</v>
      </c>
      <c r="EE91" t="s">
        <v>843</v>
      </c>
      <c r="EF91" t="s">
        <v>819</v>
      </c>
      <c r="EG91" s="34">
        <v>5.4695452563464642E-3</v>
      </c>
      <c r="EH91" s="34">
        <v>-7.2336773155257106E-4</v>
      </c>
      <c r="EI91" s="34">
        <v>-8.001343347132206E-3</v>
      </c>
      <c r="EJ91" s="34">
        <v>-5.479627288877964E-3</v>
      </c>
      <c r="EK91" s="34">
        <v>-1.0215101763606071E-2</v>
      </c>
      <c r="EL91" t="s">
        <v>843</v>
      </c>
      <c r="EM91" t="s">
        <v>1294</v>
      </c>
      <c r="EN91" s="34">
        <v>3.5477709025144577E-3</v>
      </c>
      <c r="EO91" s="34">
        <v>-6.4794736681506038E-4</v>
      </c>
      <c r="EP91" s="34">
        <v>-8.3248652517795563E-3</v>
      </c>
      <c r="EQ91" s="34">
        <v>2.4024405865930021E-4</v>
      </c>
      <c r="ER91" s="34">
        <v>6.7606130614876747E-3</v>
      </c>
      <c r="ES91" t="s">
        <v>843</v>
      </c>
      <c r="ET91" t="s">
        <v>1521</v>
      </c>
      <c r="EU91" s="34">
        <v>1.9114298047497869E-3</v>
      </c>
      <c r="EV91" s="34">
        <v>-1.9299080595374107E-3</v>
      </c>
      <c r="EW91" s="34">
        <v>1.0583506664261222E-3</v>
      </c>
      <c r="EX91" s="34">
        <v>3.5152575001120567E-3</v>
      </c>
      <c r="EY91" s="34">
        <v>-6.0357940383255482E-3</v>
      </c>
      <c r="EZ91" t="s">
        <v>843</v>
      </c>
      <c r="FA91" t="s">
        <v>1594</v>
      </c>
      <c r="FB91" s="34">
        <v>-1.9505710806697607E-3</v>
      </c>
      <c r="FC91" s="34">
        <v>-5.5754114873707294E-3</v>
      </c>
      <c r="FD91" s="34">
        <v>-3.4671309404075146E-3</v>
      </c>
      <c r="FE91" s="34">
        <v>-6.6959415562450886E-5</v>
      </c>
      <c r="FF91" s="34">
        <v>2.8172243386507034E-2</v>
      </c>
      <c r="FG91" t="s">
        <v>843</v>
      </c>
      <c r="FH91" s="34">
        <v>2.0513131748884916E-3</v>
      </c>
      <c r="FI91" s="34">
        <v>-2.2492092102766037E-3</v>
      </c>
      <c r="FJ91" s="34">
        <v>-1.4598800335079432E-3</v>
      </c>
      <c r="FK91" s="34">
        <v>-3.7252903539730653E-10</v>
      </c>
      <c r="FL91" s="34">
        <v>1.5810605138540268E-2</v>
      </c>
      <c r="FM91" t="s">
        <v>843</v>
      </c>
      <c r="FN91" t="s">
        <v>843</v>
      </c>
      <c r="FO91" s="34">
        <v>0.78685000000000005</v>
      </c>
      <c r="FP91" t="s">
        <v>1462</v>
      </c>
      <c r="FQ91" t="s">
        <v>843</v>
      </c>
      <c r="FR91" t="s">
        <v>843</v>
      </c>
      <c r="FS91" s="34">
        <v>0.80078999999999989</v>
      </c>
      <c r="FT91" t="s">
        <v>1462</v>
      </c>
      <c r="FU91" t="s">
        <v>843</v>
      </c>
      <c r="FV91" t="s">
        <v>843</v>
      </c>
      <c r="FW91" s="34">
        <v>0.77239000000000002</v>
      </c>
      <c r="FX91" t="s">
        <v>1462</v>
      </c>
      <c r="FY91" t="s">
        <v>843</v>
      </c>
      <c r="FZ91" s="34">
        <v>1.9986897706985474E-2</v>
      </c>
      <c r="GA91" s="34">
        <v>3.6318805068731308E-3</v>
      </c>
      <c r="GB91" s="34">
        <v>-8.7785124778747559E-3</v>
      </c>
      <c r="GC91" s="34">
        <v>-6.2762927263975143E-3</v>
      </c>
      <c r="GD91" s="34">
        <v>1.6924550291150808E-3</v>
      </c>
      <c r="GE91" t="s">
        <v>830</v>
      </c>
      <c r="GF91" t="s">
        <v>843</v>
      </c>
      <c r="GG91" s="34">
        <v>2.0296536386013031E-2</v>
      </c>
      <c r="GH91" s="34">
        <v>1.9778483547270298E-3</v>
      </c>
      <c r="GI91" s="34">
        <v>-1.1988850310444832E-2</v>
      </c>
      <c r="GJ91" s="34">
        <v>-1.1830561794340611E-2</v>
      </c>
      <c r="GK91" s="34">
        <v>-3.2752165570855141E-3</v>
      </c>
      <c r="GL91" t="s">
        <v>832</v>
      </c>
      <c r="GM91" t="s">
        <v>843</v>
      </c>
      <c r="GN91" s="34"/>
      <c r="GO91" t="s">
        <v>1460</v>
      </c>
      <c r="GP91" t="s">
        <v>843</v>
      </c>
      <c r="GQ91" t="s">
        <v>843</v>
      </c>
      <c r="GR91" s="34">
        <v>3.6332111805677414E-2</v>
      </c>
      <c r="GS91" s="34">
        <v>3.1192151829600334E-2</v>
      </c>
      <c r="GT91" s="34">
        <v>2.7463424950838089E-2</v>
      </c>
      <c r="GU91" s="34">
        <v>3.6542486399412155E-2</v>
      </c>
      <c r="GV91" s="34">
        <v>5.8140788227319717E-2</v>
      </c>
      <c r="GW91" t="s">
        <v>832</v>
      </c>
      <c r="GX91" t="s">
        <v>843</v>
      </c>
      <c r="GY91" t="s">
        <v>843</v>
      </c>
      <c r="GZ91" t="s">
        <v>843</v>
      </c>
      <c r="HA91" t="s">
        <v>843</v>
      </c>
      <c r="HB91" t="s">
        <v>843</v>
      </c>
      <c r="HC91" t="s">
        <v>843</v>
      </c>
      <c r="HD91" t="s">
        <v>843</v>
      </c>
      <c r="HE91" t="s">
        <v>843</v>
      </c>
      <c r="HF91" t="s">
        <v>843</v>
      </c>
      <c r="HG91" t="s">
        <v>843</v>
      </c>
      <c r="HH91" s="34">
        <v>5176209</v>
      </c>
      <c r="HI91" s="34">
        <v>5188002</v>
      </c>
      <c r="HJ91" s="34">
        <v>5200596</v>
      </c>
      <c r="HK91" s="34">
        <v>5212989</v>
      </c>
      <c r="HL91" s="34">
        <v>5228141</v>
      </c>
      <c r="HM91" s="34">
        <v>5246071</v>
      </c>
      <c r="HN91" s="34">
        <v>5266251</v>
      </c>
      <c r="HO91" s="34">
        <v>5288689</v>
      </c>
      <c r="HP91" s="34">
        <v>5313350</v>
      </c>
      <c r="HQ91" s="34">
        <v>5338815</v>
      </c>
      <c r="HR91" s="34">
        <v>5363271</v>
      </c>
      <c r="HS91" s="34">
        <v>5388166</v>
      </c>
      <c r="HT91" s="34">
        <v>5413859</v>
      </c>
      <c r="HU91" s="34">
        <v>5438872</v>
      </c>
      <c r="HV91" s="34">
        <v>5461440</v>
      </c>
      <c r="HW91" s="34">
        <v>5479461</v>
      </c>
      <c r="HX91" s="34">
        <v>5495219</v>
      </c>
      <c r="HY91" s="34">
        <v>5508140</v>
      </c>
      <c r="HZ91" s="34">
        <v>5515461</v>
      </c>
      <c r="IA91" s="34">
        <v>5521537</v>
      </c>
      <c r="IB91" s="34">
        <v>5529468</v>
      </c>
      <c r="IC91" s="34">
        <v>5535992</v>
      </c>
      <c r="ID91" s="34">
        <v>5540745</v>
      </c>
      <c r="IE91" s="34">
        <v>5545475</v>
      </c>
      <c r="IF91" s="34">
        <v>5549886</v>
      </c>
      <c r="IG91" s="34">
        <v>5553985</v>
      </c>
      <c r="IH91" s="34">
        <v>5557511</v>
      </c>
      <c r="II91" s="34">
        <v>5560463</v>
      </c>
      <c r="IJ91" s="34">
        <v>5562880</v>
      </c>
      <c r="IK91" s="34">
        <v>5564606</v>
      </c>
      <c r="IL91" s="34">
        <v>5565475</v>
      </c>
      <c r="IM91" s="34">
        <v>5565535</v>
      </c>
      <c r="IN91" s="34">
        <v>5564876</v>
      </c>
      <c r="IO91" s="34">
        <v>5563499</v>
      </c>
      <c r="IP91" s="34">
        <v>5561441</v>
      </c>
      <c r="IQ91" s="34">
        <v>5558658</v>
      </c>
      <c r="IR91" s="34">
        <v>5555219</v>
      </c>
      <c r="IS91" s="34">
        <v>5551302</v>
      </c>
      <c r="IT91" s="34">
        <v>5546832</v>
      </c>
      <c r="IU91" s="34">
        <v>5541771</v>
      </c>
      <c r="IV91" s="34">
        <v>5536212</v>
      </c>
      <c r="IW91" s="34">
        <v>5530170</v>
      </c>
      <c r="IX91" s="34">
        <v>5523795</v>
      </c>
      <c r="IY91" s="34">
        <v>5517065</v>
      </c>
      <c r="IZ91" s="34">
        <v>5509954</v>
      </c>
      <c r="JA91" s="34">
        <v>5502517</v>
      </c>
      <c r="JB91" s="34">
        <v>5494829</v>
      </c>
      <c r="JC91" s="34">
        <v>5486833</v>
      </c>
      <c r="JD91" s="34">
        <v>5478418</v>
      </c>
      <c r="JE91" s="34">
        <v>5469791</v>
      </c>
      <c r="JF91" s="34">
        <v>5460917</v>
      </c>
      <c r="JG91" s="34">
        <v>5451767</v>
      </c>
      <c r="JH91" s="34">
        <v>5442476</v>
      </c>
      <c r="JI91" s="34">
        <v>5433124</v>
      </c>
      <c r="JJ91" s="34">
        <v>5423829</v>
      </c>
      <c r="JK91" s="34">
        <v>5414537</v>
      </c>
      <c r="JL91" s="34">
        <v>5405401</v>
      </c>
      <c r="JM91" s="34">
        <v>5396592</v>
      </c>
      <c r="JN91" s="34">
        <v>5388092</v>
      </c>
      <c r="JO91" s="34">
        <v>5379824</v>
      </c>
      <c r="JP91" s="34">
        <v>5371893</v>
      </c>
      <c r="JQ91" s="34">
        <v>5364432</v>
      </c>
      <c r="JR91" s="34">
        <v>5357391</v>
      </c>
      <c r="JS91" s="34">
        <v>5350766</v>
      </c>
      <c r="JT91" s="34">
        <v>5344584</v>
      </c>
      <c r="JU91" s="34">
        <v>5338554</v>
      </c>
      <c r="JV91" s="34">
        <v>5332476</v>
      </c>
      <c r="JW91" s="34">
        <v>5326411</v>
      </c>
      <c r="JX91" s="34">
        <v>5320293</v>
      </c>
      <c r="JY91" s="34">
        <v>5314074</v>
      </c>
      <c r="JZ91" s="34">
        <v>5307741</v>
      </c>
      <c r="KA91" s="34">
        <v>5301244</v>
      </c>
      <c r="KB91" s="34">
        <v>5294433</v>
      </c>
      <c r="KC91" s="34">
        <v>5287194</v>
      </c>
      <c r="KD91" s="34">
        <v>5279486</v>
      </c>
      <c r="KE91" s="34">
        <v>5271329</v>
      </c>
      <c r="KF91" s="34">
        <v>5262662</v>
      </c>
      <c r="KG91" s="34">
        <v>5253490</v>
      </c>
      <c r="KH91" s="34">
        <v>5243954</v>
      </c>
      <c r="KI91" s="34">
        <v>5234194</v>
      </c>
      <c r="KJ91" s="34">
        <v>5224130</v>
      </c>
      <c r="KK91" s="34">
        <v>5213761</v>
      </c>
      <c r="KL91" s="34">
        <v>5203226</v>
      </c>
      <c r="KM91" s="34">
        <v>5192573</v>
      </c>
      <c r="KN91" s="34">
        <v>5181777</v>
      </c>
      <c r="KO91" s="34">
        <v>5170863</v>
      </c>
      <c r="KP91" s="34">
        <v>5159838</v>
      </c>
      <c r="KQ91" s="34">
        <v>5148743</v>
      </c>
      <c r="KR91" s="34">
        <v>5137705</v>
      </c>
      <c r="KS91" s="34">
        <v>5126855</v>
      </c>
      <c r="KT91" s="34">
        <v>5116310</v>
      </c>
      <c r="KU91" s="34">
        <v>5106061</v>
      </c>
      <c r="KV91" s="34">
        <v>5096132</v>
      </c>
      <c r="KW91" s="34">
        <v>5086510</v>
      </c>
      <c r="KX91" s="34">
        <v>5077081</v>
      </c>
      <c r="KY91" s="34">
        <v>5067882</v>
      </c>
      <c r="KZ91" s="34">
        <v>5058909</v>
      </c>
      <c r="LA91" s="34">
        <v>5050024</v>
      </c>
      <c r="LB91" s="34">
        <v>5041185</v>
      </c>
      <c r="LC91" s="34">
        <v>5032503</v>
      </c>
      <c r="LD91" s="34">
        <v>5023926</v>
      </c>
      <c r="LE91" t="s">
        <v>843</v>
      </c>
      <c r="LF91" t="s">
        <v>843</v>
      </c>
      <c r="LG91" t="s">
        <v>843</v>
      </c>
      <c r="LH91" s="34">
        <v>2.0727741066366434E-3</v>
      </c>
      <c r="LI91" s="34">
        <v>2.2757169790565968E-3</v>
      </c>
      <c r="LJ91" s="34">
        <v>2.4245823733508587E-3</v>
      </c>
      <c r="LK91" s="34">
        <v>2.3801613133400679E-3</v>
      </c>
      <c r="LL91" s="34">
        <v>2.9023699462413788E-3</v>
      </c>
      <c r="LM91" s="34">
        <v>3.4236498177051544E-3</v>
      </c>
      <c r="LN91" s="34">
        <v>3.8393086288124323E-3</v>
      </c>
      <c r="LO91" s="34">
        <v>4.2516649700701237E-3</v>
      </c>
      <c r="LP91" s="34">
        <v>4.6521322801709175E-3</v>
      </c>
      <c r="LQ91" s="34">
        <v>4.7811968252062798E-3</v>
      </c>
      <c r="LR91" s="34">
        <v>4.5703318901360035E-3</v>
      </c>
      <c r="LS91" s="34">
        <v>4.6310173347592354E-3</v>
      </c>
      <c r="LT91" s="34">
        <v>4.7570797614753246E-3</v>
      </c>
      <c r="LU91" s="34">
        <v>4.6095391735434532E-3</v>
      </c>
      <c r="LV91" s="34">
        <v>4.1408049874007702E-3</v>
      </c>
      <c r="LW91" s="34">
        <v>3.2942472025752068E-3</v>
      </c>
      <c r="LX91" s="34">
        <v>2.8717031236737967E-3</v>
      </c>
      <c r="LY91" s="34">
        <v>2.3485566489398479E-3</v>
      </c>
      <c r="LZ91" s="34">
        <v>1.3282413128763437E-3</v>
      </c>
      <c r="MA91" s="34">
        <v>1.1010240996256471E-3</v>
      </c>
      <c r="MB91" s="34">
        <v>1.4353448059409857E-3</v>
      </c>
      <c r="MC91" s="34">
        <v>1.1791648576036096E-3</v>
      </c>
      <c r="MD91" s="34">
        <v>8.5819500964134932E-4</v>
      </c>
      <c r="ME91" s="34">
        <v>8.5331161972135305E-4</v>
      </c>
      <c r="MF91" s="34">
        <v>7.9510710202157497E-4</v>
      </c>
      <c r="MG91" s="34">
        <v>7.3830113979056478E-4</v>
      </c>
      <c r="MH91" s="34">
        <v>6.3465803395956755E-4</v>
      </c>
      <c r="MI91" s="34">
        <v>5.3103204118087888E-4</v>
      </c>
      <c r="MJ91" s="34">
        <v>4.345815978012979E-4</v>
      </c>
      <c r="MK91" s="34">
        <v>3.1022282200865448E-4</v>
      </c>
      <c r="ML91" s="34">
        <v>1.5615340089425445E-4</v>
      </c>
      <c r="MM91" s="34">
        <v>1.07806927189813E-5</v>
      </c>
      <c r="MN91" s="34">
        <v>-1.1841431842185557E-4</v>
      </c>
      <c r="MO91" s="34">
        <v>-2.4747548741288483E-4</v>
      </c>
      <c r="MP91" s="34">
        <v>-3.6997953429818153E-4</v>
      </c>
      <c r="MQ91" s="34">
        <v>-5.0053512677550316E-4</v>
      </c>
      <c r="MR91" s="34">
        <v>-6.1886594630777836E-4</v>
      </c>
      <c r="MS91" s="34">
        <v>-7.0535141276195645E-4</v>
      </c>
      <c r="MT91" s="34">
        <v>-8.0554088344797492E-4</v>
      </c>
      <c r="MU91" s="34">
        <v>-9.1282918583601713E-4</v>
      </c>
      <c r="MV91" s="34">
        <v>-1.0036124149337411E-3</v>
      </c>
      <c r="MW91" s="34">
        <v>-1.091955928131938E-3</v>
      </c>
      <c r="MX91" s="34">
        <v>-1.1534324148669839E-3</v>
      </c>
      <c r="MY91" s="34">
        <v>-1.2191081186756492E-3</v>
      </c>
      <c r="MZ91" s="34">
        <v>-1.2897413689643145E-3</v>
      </c>
      <c r="NA91" s="34">
        <v>-1.3506507966667414E-3</v>
      </c>
      <c r="NB91" s="34">
        <v>-1.3981556985527277E-3</v>
      </c>
      <c r="NC91" s="34">
        <v>-1.4562461292371154E-3</v>
      </c>
      <c r="ND91" s="34">
        <v>-1.534848939627409E-3</v>
      </c>
      <c r="NE91" s="34">
        <v>-1.5759658999741077E-3</v>
      </c>
      <c r="NF91" s="34">
        <v>-1.6236829105764627E-3</v>
      </c>
      <c r="NG91" s="34">
        <v>-1.6769480425864458E-3</v>
      </c>
      <c r="NH91" s="34">
        <v>-1.7056718934327364E-3</v>
      </c>
      <c r="NI91" s="34">
        <v>-1.7198135610669851E-3</v>
      </c>
      <c r="NJ91" s="34">
        <v>-1.7122671706601977E-3</v>
      </c>
      <c r="NK91" s="34">
        <v>-1.7146500758826733E-3</v>
      </c>
      <c r="NL91" s="34">
        <v>-1.6887346282601357E-3</v>
      </c>
      <c r="NM91" s="34">
        <v>-1.6309956554323435E-3</v>
      </c>
      <c r="NN91" s="34">
        <v>-1.5763097908347845E-3</v>
      </c>
      <c r="NO91" s="34">
        <v>-1.5356735093519092E-3</v>
      </c>
      <c r="NP91" s="34">
        <v>-1.4752994757145643E-3</v>
      </c>
      <c r="NQ91" s="34">
        <v>-1.3898612232878804E-3</v>
      </c>
      <c r="NR91" s="34">
        <v>-1.3133962638676167E-3</v>
      </c>
      <c r="NS91" s="34">
        <v>-1.2373746139928699E-3</v>
      </c>
      <c r="NT91" s="34">
        <v>-1.1560164857655764E-3</v>
      </c>
      <c r="NU91" s="34">
        <v>-1.1288819368928671E-3</v>
      </c>
      <c r="NV91" s="34">
        <v>-1.1391590815037489E-3</v>
      </c>
      <c r="NW91" s="34">
        <v>-1.1380176292732358E-3</v>
      </c>
      <c r="NX91" s="34">
        <v>-1.1492760386317968E-3</v>
      </c>
      <c r="NY91" s="34">
        <v>-1.1696042492985725E-3</v>
      </c>
      <c r="NZ91" s="34">
        <v>-1.1924516875296831E-3</v>
      </c>
      <c r="OA91" s="34">
        <v>-1.2248109560459852E-3</v>
      </c>
      <c r="OB91" s="34">
        <v>-1.285618869587779E-3</v>
      </c>
      <c r="OC91" s="34">
        <v>-1.3682207791134715E-3</v>
      </c>
      <c r="OD91" s="34">
        <v>-1.4589258935302496E-3</v>
      </c>
      <c r="OE91" s="34">
        <v>-1.5462315641343594E-3</v>
      </c>
      <c r="OF91" s="34">
        <v>-1.6455305740237236E-3</v>
      </c>
      <c r="OG91" s="34">
        <v>-1.7443647375330329E-3</v>
      </c>
      <c r="OH91" s="34">
        <v>-1.81682372931391E-3</v>
      </c>
      <c r="OI91" s="34">
        <v>-1.8629251280799508E-3</v>
      </c>
      <c r="OJ91" s="34">
        <v>-1.9245919538661838E-3</v>
      </c>
      <c r="OK91" s="34">
        <v>-1.9868004601448774E-3</v>
      </c>
      <c r="OL91" s="34">
        <v>-2.0226584747433662E-3</v>
      </c>
      <c r="OM91" s="34">
        <v>-2.0494824275374413E-3</v>
      </c>
      <c r="ON91" s="34">
        <v>-2.0812877919524908E-3</v>
      </c>
      <c r="OO91" s="34">
        <v>-2.1084484178572893E-3</v>
      </c>
      <c r="OP91" s="34">
        <v>-2.1344155538827181E-3</v>
      </c>
      <c r="OQ91" s="34">
        <v>-2.1525763440877199E-3</v>
      </c>
      <c r="OR91" s="34">
        <v>-2.1461255382746458E-3</v>
      </c>
      <c r="OS91" s="34">
        <v>-2.1140710450708866E-3</v>
      </c>
      <c r="OT91" s="34">
        <v>-2.0589346531778574E-3</v>
      </c>
      <c r="OU91" s="34">
        <v>-2.0052106119692326E-3</v>
      </c>
      <c r="OV91" s="34">
        <v>-1.9464448560029268E-3</v>
      </c>
      <c r="OW91" s="34">
        <v>-1.8898833077400923E-3</v>
      </c>
      <c r="OX91" s="34">
        <v>-1.8554470734670758E-3</v>
      </c>
      <c r="OY91" s="34">
        <v>-1.8135112477466464E-3</v>
      </c>
      <c r="OZ91" s="34">
        <v>-1.7721314216032624E-3</v>
      </c>
      <c r="PA91" s="34">
        <v>-1.7578516853973269E-3</v>
      </c>
      <c r="PB91" s="34">
        <v>-1.7518223030492663E-3</v>
      </c>
      <c r="PC91" s="34">
        <v>-1.7236988060176373E-3</v>
      </c>
      <c r="PD91" s="34">
        <v>-1.7057749209925532E-3</v>
      </c>
      <c r="PE91" t="s">
        <v>1300</v>
      </c>
      <c r="PF91" t="s">
        <v>843</v>
      </c>
      <c r="PG91" t="s">
        <v>843</v>
      </c>
      <c r="PH91" t="s">
        <v>843</v>
      </c>
      <c r="PI91" t="s">
        <v>843</v>
      </c>
      <c r="PJ91" t="s">
        <v>1300</v>
      </c>
      <c r="PK91" s="34">
        <v>0.48803961277008057</v>
      </c>
      <c r="PL91" s="34">
        <v>0.48833480477333069</v>
      </c>
      <c r="PM91" s="34">
        <v>0.48865091800689697</v>
      </c>
      <c r="PN91" s="34">
        <v>0.48895519971847534</v>
      </c>
      <c r="PO91" s="34">
        <v>0.48917636275291443</v>
      </c>
      <c r="PP91" s="34">
        <v>0.48935765027999878</v>
      </c>
      <c r="PQ91" s="34">
        <v>0.4895404577255249</v>
      </c>
      <c r="PR91" s="34">
        <v>0.48977354168891907</v>
      </c>
      <c r="PS91" s="34">
        <v>0.49012675881385803</v>
      </c>
      <c r="PT91" s="34">
        <v>0.49043768644332886</v>
      </c>
      <c r="PU91" s="34">
        <v>0.49069589376449585</v>
      </c>
      <c r="PV91" s="34">
        <v>0.4909781813621521</v>
      </c>
      <c r="PW91" s="34">
        <v>0.49125346541404724</v>
      </c>
      <c r="PX91" s="34">
        <v>0.49155136942863464</v>
      </c>
      <c r="PY91" s="34">
        <v>0.49183109402656555</v>
      </c>
      <c r="PZ91" s="34">
        <v>0.49214127659797668</v>
      </c>
      <c r="QA91" s="34">
        <v>0.49259054660797119</v>
      </c>
      <c r="QB91" s="34">
        <v>0.49303683638572693</v>
      </c>
      <c r="QC91" s="34">
        <v>0.49337705969810486</v>
      </c>
      <c r="QD91" s="34">
        <v>0.49365946650505066</v>
      </c>
      <c r="QE91" s="34">
        <v>0.4939022958278656</v>
      </c>
      <c r="QF91" s="34">
        <v>0.49404442310333252</v>
      </c>
      <c r="QG91" s="34">
        <v>0.49412217736244202</v>
      </c>
      <c r="QH91" s="34">
        <v>0.49423646926879883</v>
      </c>
      <c r="QI91" s="34">
        <v>0.49434438347816467</v>
      </c>
      <c r="QJ91" s="34">
        <v>0.49444535374641418</v>
      </c>
      <c r="QK91" s="34">
        <v>0.49453738331794739</v>
      </c>
      <c r="QL91" s="34">
        <v>0.49461889266967773</v>
      </c>
      <c r="QM91" s="34">
        <v>0.49469411373138428</v>
      </c>
      <c r="QN91" s="34">
        <v>0.49476674199104309</v>
      </c>
      <c r="QO91" s="34">
        <v>0.49483287334442139</v>
      </c>
      <c r="QP91" s="34">
        <v>0.49489259719848633</v>
      </c>
      <c r="QQ91" s="34">
        <v>0.49495083093643188</v>
      </c>
      <c r="QR91" s="34">
        <v>0.49501007795333862</v>
      </c>
      <c r="QS91" s="34">
        <v>0.49507114291191101</v>
      </c>
      <c r="QT91" s="34">
        <v>0.49513587355613708</v>
      </c>
      <c r="QU91" s="34">
        <v>0.49520856142044067</v>
      </c>
      <c r="QV91" s="34">
        <v>0.49529120326042175</v>
      </c>
      <c r="QW91" s="34">
        <v>0.49538275599479675</v>
      </c>
      <c r="QX91" s="34">
        <v>0.49548438191413879</v>
      </c>
      <c r="QY91" s="34">
        <v>0.49559789896011353</v>
      </c>
      <c r="QZ91" s="34">
        <v>0.49572056531906128</v>
      </c>
      <c r="RA91" s="34">
        <v>0.49585294723510742</v>
      </c>
      <c r="RB91" s="34">
        <v>0.49599325656890869</v>
      </c>
      <c r="RC91" s="34">
        <v>0.49613499641418457</v>
      </c>
      <c r="RD91" s="34">
        <v>0.49627941846847534</v>
      </c>
      <c r="RE91" s="34">
        <v>0.49642235040664673</v>
      </c>
      <c r="RF91" s="34">
        <v>0.49655768275260925</v>
      </c>
      <c r="RG91" s="34">
        <v>0.49668735265731812</v>
      </c>
      <c r="RH91" s="34">
        <v>0.49680855870246887</v>
      </c>
      <c r="RI91" s="34">
        <v>0.49691948294639587</v>
      </c>
      <c r="RJ91" s="34">
        <v>0.49701756238937378</v>
      </c>
      <c r="RK91" s="34">
        <v>0.4971051812171936</v>
      </c>
      <c r="RL91" s="34">
        <v>0.4971824586391449</v>
      </c>
      <c r="RM91" s="34">
        <v>0.49725037813186646</v>
      </c>
      <c r="RN91" s="34">
        <v>0.49731177091598511</v>
      </c>
      <c r="RO91" s="34">
        <v>0.49736031889915466</v>
      </c>
      <c r="RP91" s="34">
        <v>0.49739909172058105</v>
      </c>
      <c r="RQ91" s="34">
        <v>0.49742987751960754</v>
      </c>
      <c r="RR91" s="34">
        <v>0.49744898080825806</v>
      </c>
      <c r="RS91" s="34">
        <v>0.49745425581932068</v>
      </c>
      <c r="RT91" s="34">
        <v>0.49744874238967896</v>
      </c>
      <c r="RU91" s="34">
        <v>0.49743166565895081</v>
      </c>
      <c r="RV91" s="34">
        <v>0.49740076065063477</v>
      </c>
      <c r="RW91" s="34">
        <v>0.49735450744628906</v>
      </c>
      <c r="RX91" s="34">
        <v>0.49729308485984802</v>
      </c>
      <c r="RY91" s="34">
        <v>0.49721872806549072</v>
      </c>
      <c r="RZ91" s="34">
        <v>0.49712836742401123</v>
      </c>
      <c r="SA91" s="34">
        <v>0.49702790379524231</v>
      </c>
      <c r="SB91" s="34">
        <v>0.49691987037658691</v>
      </c>
      <c r="SC91" s="34">
        <v>0.49680325388908386</v>
      </c>
      <c r="SD91" s="34">
        <v>0.49667984247207642</v>
      </c>
      <c r="SE91" s="34">
        <v>0.49655535817146301</v>
      </c>
      <c r="SF91" s="34">
        <v>0.49643346667289734</v>
      </c>
      <c r="SG91" s="34">
        <v>0.49631327390670776</v>
      </c>
      <c r="SH91" s="34">
        <v>0.49619895219802856</v>
      </c>
      <c r="SI91" s="34">
        <v>0.49608868360519409</v>
      </c>
      <c r="SJ91" s="34">
        <v>0.49598133563995361</v>
      </c>
      <c r="SK91" s="34">
        <v>0.49587735533714294</v>
      </c>
      <c r="SL91" s="34">
        <v>0.49577814340591431</v>
      </c>
      <c r="SM91" s="34">
        <v>0.49568673968315125</v>
      </c>
      <c r="SN91" s="34">
        <v>0.49559789896011353</v>
      </c>
      <c r="SO91" s="34">
        <v>0.49551528692245483</v>
      </c>
      <c r="SP91" s="34">
        <v>0.49544262886047363</v>
      </c>
      <c r="SQ91" s="34">
        <v>0.4953765869140625</v>
      </c>
      <c r="SR91" s="34">
        <v>0.49531868100166321</v>
      </c>
      <c r="SS91" s="34">
        <v>0.49526631832122803</v>
      </c>
      <c r="ST91" s="34">
        <v>0.49522241950035095</v>
      </c>
      <c r="SU91" s="34">
        <v>0.49518704414367676</v>
      </c>
      <c r="SV91" s="34">
        <v>0.49515676498413086</v>
      </c>
      <c r="SW91" s="34">
        <v>0.49513399600982666</v>
      </c>
      <c r="SX91" s="34">
        <v>0.49511393904685974</v>
      </c>
      <c r="SY91" s="34">
        <v>0.49509784579277039</v>
      </c>
      <c r="SZ91" s="34">
        <v>0.49508601427078247</v>
      </c>
      <c r="TA91" s="34">
        <v>0.49506834149360657</v>
      </c>
      <c r="TB91" s="34">
        <v>0.49504664540290833</v>
      </c>
      <c r="TC91" s="34">
        <v>0.49502727389335632</v>
      </c>
      <c r="TD91" s="34">
        <v>0.49500793218612671</v>
      </c>
      <c r="TE91" s="34">
        <v>0.49499037861824036</v>
      </c>
      <c r="TF91" s="34">
        <v>0.49497935175895691</v>
      </c>
      <c r="TG91" s="34">
        <v>0.49497684836387634</v>
      </c>
      <c r="TH91" t="s">
        <v>843</v>
      </c>
      <c r="TI91" t="s">
        <v>843</v>
      </c>
      <c r="TJ91" t="s">
        <v>1300</v>
      </c>
      <c r="TK91" s="34">
        <v>0.66928354322632699</v>
      </c>
      <c r="TL91" s="34">
        <v>0.66918905686726304</v>
      </c>
      <c r="TM91" s="34">
        <v>0.66883148285614591</v>
      </c>
      <c r="TN91" s="34">
        <v>0.668246950070296</v>
      </c>
      <c r="TO91" s="34">
        <v>0.66730239295382399</v>
      </c>
      <c r="TP91" s="34">
        <v>0.66702900132308496</v>
      </c>
      <c r="TQ91" s="34">
        <v>0.66598692941021298</v>
      </c>
      <c r="TR91" s="34">
        <v>0.665349389990601</v>
      </c>
      <c r="TS91" s="34">
        <v>0.66565004510807302</v>
      </c>
      <c r="TT91" s="34">
        <v>0.66453454558736391</v>
      </c>
      <c r="TU91" s="34">
        <v>0.66182608879673499</v>
      </c>
      <c r="TV91" s="34">
        <v>0.65690997641869198</v>
      </c>
      <c r="TW91" s="34">
        <v>0.65107039646492393</v>
      </c>
      <c r="TX91" s="34">
        <v>0.64504585188306096</v>
      </c>
      <c r="TY91" s="34">
        <v>0.63932723231668098</v>
      </c>
      <c r="TZ91" s="34">
        <v>0.63434797692692801</v>
      </c>
      <c r="UA91" s="34">
        <v>0.63028934788586199</v>
      </c>
      <c r="UB91" s="34">
        <v>0.62656011163115999</v>
      </c>
      <c r="UC91" s="34">
        <v>0.62316323150503594</v>
      </c>
      <c r="UD91" s="34">
        <v>0.62062969247780897</v>
      </c>
      <c r="UE91" s="34">
        <v>0.61848581093153998</v>
      </c>
      <c r="UF91" s="34">
        <v>0.61679848887064903</v>
      </c>
      <c r="UG91" s="34">
        <v>0.61552412035528403</v>
      </c>
      <c r="UH91" s="34">
        <v>0.61469050123663893</v>
      </c>
      <c r="UI91" s="34">
        <v>0.61414207426963396</v>
      </c>
      <c r="UJ91" s="34">
        <v>0.61355777756351704</v>
      </c>
      <c r="UK91" s="34">
        <v>0.61294708971812295</v>
      </c>
      <c r="UL91" s="34">
        <v>0.61222351338157299</v>
      </c>
      <c r="UM91" s="34">
        <v>0.61131545170846802</v>
      </c>
      <c r="UN91" s="34">
        <v>0.61029948838251202</v>
      </c>
      <c r="UO91" s="34">
        <v>0.60929705011701596</v>
      </c>
      <c r="UP91" s="34">
        <v>0.60811246285285603</v>
      </c>
      <c r="UQ91" s="34">
        <v>0.60661791924923403</v>
      </c>
      <c r="UR91" s="34">
        <v>0.60487603171349302</v>
      </c>
      <c r="US91" s="34">
        <v>0.60329211439984698</v>
      </c>
      <c r="UT91" s="34">
        <v>0.60215838067389593</v>
      </c>
      <c r="UU91" s="34">
        <v>0.60147484734625201</v>
      </c>
      <c r="UV91" s="34">
        <v>0.60122481176487996</v>
      </c>
      <c r="UW91" s="34">
        <v>0.60136010969865306</v>
      </c>
      <c r="UX91" s="34">
        <v>0.60124934779429307</v>
      </c>
      <c r="UY91" s="34">
        <v>0.60045018145981399</v>
      </c>
      <c r="UZ91" s="34">
        <v>0.59928664037452695</v>
      </c>
      <c r="VA91" s="34">
        <v>0.59804717589990197</v>
      </c>
      <c r="VB91" s="34">
        <v>0.59692744239917406</v>
      </c>
      <c r="VC91" s="34">
        <v>0.59588350502712895</v>
      </c>
      <c r="VD91" s="34">
        <v>0.594776845325799</v>
      </c>
      <c r="VE91" s="34">
        <v>0.59355814348362801</v>
      </c>
      <c r="VF91" s="34">
        <v>0.59204331460820103</v>
      </c>
      <c r="VG91" s="34">
        <v>0.59023508246358702</v>
      </c>
      <c r="VH91" s="34">
        <v>0.58848570160045399</v>
      </c>
      <c r="VI91" s="34">
        <v>0.58702412067423804</v>
      </c>
      <c r="VJ91" s="34">
        <v>0.58592186716710404</v>
      </c>
      <c r="VK91" s="34">
        <v>0.58508801876204897</v>
      </c>
      <c r="VL91" s="34">
        <v>0.58401409575780006</v>
      </c>
      <c r="VM91" s="34">
        <v>0.58259353469720998</v>
      </c>
      <c r="VN91" s="34">
        <v>0.58099418288211901</v>
      </c>
      <c r="VO91" s="34">
        <v>0.57925434209228899</v>
      </c>
      <c r="VP91" s="34">
        <v>0.57741400289423406</v>
      </c>
      <c r="VQ91" s="34">
        <v>0.575605891658866</v>
      </c>
      <c r="VR91" s="34">
        <v>0.57390455524195605</v>
      </c>
      <c r="VS91" s="34">
        <v>0.57224045601801798</v>
      </c>
      <c r="VT91" s="34">
        <v>0.57080669763297398</v>
      </c>
      <c r="VU91" s="34">
        <v>0.56954695209413009</v>
      </c>
      <c r="VV91" s="34">
        <v>0.56842141854082195</v>
      </c>
      <c r="VW91" s="34">
        <v>0.56720972109335399</v>
      </c>
      <c r="VX91" s="34">
        <v>0.56580770748034004</v>
      </c>
      <c r="VY91" s="34">
        <v>0.56438088047653701</v>
      </c>
      <c r="VZ91" s="34">
        <v>0.56290014045104697</v>
      </c>
      <c r="WA91" s="34">
        <v>0.561237886710375</v>
      </c>
      <c r="WB91" s="34">
        <v>0.55928568175753701</v>
      </c>
      <c r="WC91" s="34">
        <v>0.55715275104795092</v>
      </c>
      <c r="WD91" s="34">
        <v>0.554843353748667</v>
      </c>
      <c r="WE91" s="34">
        <v>0.55241326125007195</v>
      </c>
      <c r="WF91" s="34">
        <v>0.54995835219967293</v>
      </c>
      <c r="WG91" s="34">
        <v>0.54739533356088099</v>
      </c>
      <c r="WH91" s="34">
        <v>0.54475678289509299</v>
      </c>
      <c r="WI91" s="34">
        <v>0.54225238101934004</v>
      </c>
      <c r="WJ91" s="34">
        <v>0.53997342718840202</v>
      </c>
      <c r="WK91" s="34">
        <v>0.53793220364516903</v>
      </c>
      <c r="WL91" s="34">
        <v>0.53616167683489802</v>
      </c>
      <c r="WM91" s="34">
        <v>0.53471453952280501</v>
      </c>
      <c r="WN91" s="34">
        <v>0.53371126908195399</v>
      </c>
      <c r="WO91" s="34">
        <v>0.53320319613224598</v>
      </c>
      <c r="WP91" s="34">
        <v>0.53325119678155697</v>
      </c>
      <c r="WQ91" s="34">
        <v>0.53380375110700395</v>
      </c>
      <c r="WR91" s="34">
        <v>0.534529149196179</v>
      </c>
      <c r="WS91" s="34">
        <v>0.53518176973949894</v>
      </c>
      <c r="WT91" s="34">
        <v>0.53576892457052094</v>
      </c>
      <c r="WU91" s="34">
        <v>0.536310181296902</v>
      </c>
      <c r="WV91" s="34">
        <v>0.53677015799843697</v>
      </c>
      <c r="WW91" s="34">
        <v>0.53713012531198001</v>
      </c>
      <c r="WX91" s="34">
        <v>0.53741573005101206</v>
      </c>
      <c r="WY91" s="34">
        <v>0.53760004034432796</v>
      </c>
      <c r="WZ91" s="34">
        <v>0.53768905769270703</v>
      </c>
      <c r="XA91" s="34">
        <v>0.53773078839305399</v>
      </c>
      <c r="XB91" s="34">
        <v>0.53771274294540194</v>
      </c>
      <c r="XC91" s="34">
        <v>0.53761200907033402</v>
      </c>
      <c r="XD91" s="34">
        <v>0.53745041607722999</v>
      </c>
      <c r="XE91" s="34">
        <v>0.537223345029328</v>
      </c>
      <c r="XF91" s="34">
        <v>0.53689063504873902</v>
      </c>
      <c r="XG91" s="34">
        <v>0.536465359607741</v>
      </c>
      <c r="XH91" t="s">
        <v>843</v>
      </c>
      <c r="XI91" t="s">
        <v>1300</v>
      </c>
      <c r="XJ91" s="34">
        <v>0.61942639874085503</v>
      </c>
      <c r="XK91" s="34">
        <v>0.61801386949987003</v>
      </c>
      <c r="XL91" s="34">
        <v>0.61671293220170598</v>
      </c>
      <c r="XM91" s="34">
        <v>0.616653037249839</v>
      </c>
      <c r="XN91" s="34">
        <v>0.61537112331132593</v>
      </c>
      <c r="XO91" s="34">
        <v>0.61259817108841996</v>
      </c>
      <c r="XP91" s="34">
        <v>0.60797345283897897</v>
      </c>
      <c r="XQ91" s="34">
        <v>0.60267563473669905</v>
      </c>
      <c r="XR91" s="34">
        <v>0.59736422432512204</v>
      </c>
      <c r="XS91" s="34">
        <v>0.59216998528699694</v>
      </c>
      <c r="XT91" s="34">
        <v>0.58737134601520702</v>
      </c>
      <c r="XU91" s="34">
        <v>0.58295373602075395</v>
      </c>
      <c r="XV91" s="34">
        <v>0.57858484849576297</v>
      </c>
      <c r="XW91" s="34">
        <v>0.57418648335413003</v>
      </c>
      <c r="XX91" s="34">
        <v>0.57007598454583297</v>
      </c>
      <c r="XY91" s="34">
        <v>0.56619318943961805</v>
      </c>
      <c r="XZ91" s="34">
        <v>0.56265109725381302</v>
      </c>
      <c r="YA91" s="34">
        <v>0.55948301599841499</v>
      </c>
      <c r="YB91" s="34">
        <v>0.55700502641574301</v>
      </c>
      <c r="YC91" s="34">
        <v>0.55523430842121602</v>
      </c>
      <c r="YD91" s="34">
        <v>0.553665470168197</v>
      </c>
      <c r="YE91" s="34">
        <v>0.55247171599959</v>
      </c>
      <c r="YF91" s="34">
        <v>0.55146360719870602</v>
      </c>
      <c r="YG91" s="34">
        <v>0.55036399500168998</v>
      </c>
      <c r="YH91" s="34">
        <v>0.54946687193214405</v>
      </c>
      <c r="YI91" s="34">
        <v>0.54893184362832803</v>
      </c>
      <c r="YJ91" s="34">
        <v>0.54855711949493902</v>
      </c>
      <c r="YK91" s="34">
        <v>0.54817525553400404</v>
      </c>
      <c r="YL91" s="34">
        <v>0.54787187571905205</v>
      </c>
      <c r="YM91" s="34">
        <v>0.54798879309794901</v>
      </c>
      <c r="YN91" s="34">
        <v>0.54843090661623695</v>
      </c>
      <c r="YO91" s="34">
        <v>0.54881448514702702</v>
      </c>
      <c r="YP91" s="34">
        <v>0.54912562292493095</v>
      </c>
      <c r="YQ91" s="34">
        <v>0.54930426433937907</v>
      </c>
      <c r="YR91" s="34">
        <v>0.54874447108222502</v>
      </c>
      <c r="YS91" s="34">
        <v>0.54732536162505396</v>
      </c>
      <c r="YT91" s="34">
        <v>0.54565040550156507</v>
      </c>
      <c r="YU91" s="34">
        <v>0.54397265722527799</v>
      </c>
      <c r="YV91" s="34">
        <v>0.54243187823247607</v>
      </c>
      <c r="YW91" s="34">
        <v>0.54101220160376495</v>
      </c>
      <c r="YX91" s="34">
        <v>0.53959024690528501</v>
      </c>
      <c r="YY91" s="34">
        <v>0.53806655129950798</v>
      </c>
      <c r="YZ91" s="34">
        <v>0.53622600042181101</v>
      </c>
      <c r="ZA91" s="34">
        <v>0.53407300802147506</v>
      </c>
      <c r="ZB91" s="34">
        <v>0.53196110784580908</v>
      </c>
      <c r="ZC91" s="34">
        <v>0.53010381157352104</v>
      </c>
      <c r="ZD91" s="34">
        <v>0.52857559352620398</v>
      </c>
      <c r="ZE91" s="34">
        <v>0.5272972156522</v>
      </c>
      <c r="ZF91" s="34">
        <v>0.52579932747008296</v>
      </c>
      <c r="ZG91" s="34">
        <v>0.52400032505815408</v>
      </c>
      <c r="ZH91" s="34">
        <v>0.52206561645232807</v>
      </c>
      <c r="ZI91" s="34">
        <v>0.52007477575619099</v>
      </c>
      <c r="ZJ91" s="34">
        <v>0.51810233063039701</v>
      </c>
      <c r="ZK91" s="34">
        <v>0.516277191538422</v>
      </c>
      <c r="ZL91" s="34">
        <v>0.51464975069736196</v>
      </c>
      <c r="ZM91" s="34">
        <v>0.51318099774736003</v>
      </c>
      <c r="ZN91" s="34">
        <v>0.51205470232458195</v>
      </c>
      <c r="ZO91" s="34">
        <v>0.51120165385873695</v>
      </c>
      <c r="ZP91" s="34">
        <v>0.51058528696243499</v>
      </c>
      <c r="ZQ91" s="34">
        <v>0.50995283488827903</v>
      </c>
      <c r="ZR91" s="34">
        <v>0.50914165639561293</v>
      </c>
      <c r="ZS91" s="34">
        <v>0.50828414748438</v>
      </c>
      <c r="ZT91" s="34">
        <v>0.50732749323994708</v>
      </c>
      <c r="ZU91" s="34">
        <v>0.50609165117667299</v>
      </c>
      <c r="ZV91" s="34">
        <v>0.50445899998952204</v>
      </c>
      <c r="ZW91" s="34">
        <v>0.50256698724036497</v>
      </c>
      <c r="ZX91" s="34">
        <v>0.500413222675545</v>
      </c>
      <c r="ZY91" s="34">
        <v>0.49802596908124402</v>
      </c>
      <c r="ZZ91" s="34">
        <v>0.49550823610654499</v>
      </c>
      <c r="AAA91" s="34">
        <v>0.49280711935889498</v>
      </c>
      <c r="AAB91" s="34">
        <v>0.48994214299454297</v>
      </c>
      <c r="AAC91" s="34">
        <v>0.48711255320449298</v>
      </c>
      <c r="AAD91" s="34">
        <v>0.48444469879966401</v>
      </c>
      <c r="AAE91" s="34">
        <v>0.48198316536143698</v>
      </c>
      <c r="AAF91" s="34">
        <v>0.47976176089869399</v>
      </c>
      <c r="AAG91" s="34">
        <v>0.47786673172299304</v>
      </c>
      <c r="AAH91" s="34">
        <v>0.47647730369155394</v>
      </c>
      <c r="AAI91" s="34">
        <v>0.47564171626861401</v>
      </c>
      <c r="AAJ91" s="34">
        <v>0.47539848028811099</v>
      </c>
      <c r="AAK91" s="34">
        <v>0.47568675562209201</v>
      </c>
      <c r="AAL91" s="34">
        <v>0.47614832289283798</v>
      </c>
      <c r="AAM91" s="34">
        <v>0.47651541756516996</v>
      </c>
      <c r="AAN91" s="34">
        <v>0.47683057810379803</v>
      </c>
      <c r="AAO91" s="34">
        <v>0.47714615443501301</v>
      </c>
      <c r="AAP91" s="34">
        <v>0.47746053139685501</v>
      </c>
      <c r="AAQ91" s="34">
        <v>0.47777121536579104</v>
      </c>
      <c r="AAR91" s="34">
        <v>0.47811263860293302</v>
      </c>
      <c r="AAS91" s="34">
        <v>0.47845202217317895</v>
      </c>
      <c r="AAT91" s="34">
        <v>0.47874547098363995</v>
      </c>
      <c r="AAU91" s="34">
        <v>0.47898501898191198</v>
      </c>
      <c r="AAV91" s="34">
        <v>0.47917742678049002</v>
      </c>
      <c r="AAW91" s="34">
        <v>0.47929049417936803</v>
      </c>
      <c r="AAX91" s="34">
        <v>0.47928904503347297</v>
      </c>
      <c r="AAY91" s="34">
        <v>0.479193442969093</v>
      </c>
      <c r="AAZ91" s="34">
        <v>0.479020374012191</v>
      </c>
      <c r="ABA91" s="34">
        <v>0.47874363701210498</v>
      </c>
      <c r="ABB91" s="34">
        <v>0.47835506841939002</v>
      </c>
      <c r="ABC91" s="34">
        <v>0.47786951111519499</v>
      </c>
      <c r="ABD91" s="34">
        <v>0.47730647430182299</v>
      </c>
      <c r="ABE91" s="34">
        <v>0.476663950655971</v>
      </c>
      <c r="ABF91" s="34">
        <v>0.47595470912138305</v>
      </c>
      <c r="ABG91" t="s">
        <v>843</v>
      </c>
      <c r="ABH91" t="s">
        <v>843</v>
      </c>
      <c r="ABI91" t="s">
        <v>1300</v>
      </c>
      <c r="ABJ91" s="34">
        <v>0.60514393835333902</v>
      </c>
      <c r="ABK91" s="34">
        <v>0.60548409527559</v>
      </c>
      <c r="ABL91" s="34">
        <v>0.60611328068102999</v>
      </c>
      <c r="ABM91" s="34">
        <v>0.60658741079254097</v>
      </c>
      <c r="ABN91" s="34">
        <v>0.60630346427152604</v>
      </c>
      <c r="ABO91" s="34">
        <v>0.60612570817284006</v>
      </c>
      <c r="ABP91" s="34">
        <v>0.60462885310905701</v>
      </c>
      <c r="ABQ91" s="34">
        <v>0.60321357523575303</v>
      </c>
      <c r="ABR91" s="34">
        <v>0.60306608796088301</v>
      </c>
      <c r="ABS91" s="34">
        <v>0.60199463738676107</v>
      </c>
      <c r="ABT91" s="34">
        <v>0.59967381848933099</v>
      </c>
      <c r="ABU91" s="34">
        <v>0.59568264971791896</v>
      </c>
      <c r="ABV91" s="34">
        <v>0.59118307211021504</v>
      </c>
      <c r="ABW91" s="34">
        <v>0.58674055822057902</v>
      </c>
      <c r="ABX91" s="34">
        <v>0.582555752929241</v>
      </c>
      <c r="ABY91" s="34">
        <v>0.578891609959447</v>
      </c>
      <c r="ABZ91" s="34">
        <v>0.57571199619159896</v>
      </c>
      <c r="ACA91" s="34">
        <v>0.57257509545646001</v>
      </c>
      <c r="ACB91" s="34">
        <v>0.56947615076962699</v>
      </c>
      <c r="ACC91" s="34">
        <v>0.56694626577221796</v>
      </c>
      <c r="ACD91" s="34">
        <v>0.56469383673076701</v>
      </c>
      <c r="ACE91" s="34">
        <v>0.56252610191633201</v>
      </c>
      <c r="ACF91" s="34">
        <v>0.56050002657584597</v>
      </c>
      <c r="ACG91" s="34">
        <v>0.55897777548161098</v>
      </c>
      <c r="ACH91" s="34">
        <v>0.55785028737527198</v>
      </c>
      <c r="ACI91" s="34">
        <v>0.55670446024751097</v>
      </c>
      <c r="ACJ91" s="34">
        <v>0.55574109023436102</v>
      </c>
      <c r="ACK91" s="34">
        <v>0.55494528468714899</v>
      </c>
      <c r="ACL91" s="34">
        <v>0.55419243269673302</v>
      </c>
      <c r="ACM91" s="34">
        <v>0.55367392105803004</v>
      </c>
      <c r="ACN91" s="34">
        <v>0.55356101680449599</v>
      </c>
      <c r="ACO91" s="34">
        <v>0.553625253131527</v>
      </c>
      <c r="ACP91" s="34">
        <v>0.553694547731162</v>
      </c>
      <c r="ACQ91" s="34">
        <v>0.55385409848603406</v>
      </c>
      <c r="ACR91" s="34">
        <v>0.55441602275381496</v>
      </c>
      <c r="ACS91" s="34">
        <v>0.55527341311517997</v>
      </c>
      <c r="ACT91" s="34">
        <v>0.55604846541603503</v>
      </c>
      <c r="ACU91" s="34">
        <v>0.55671786546651603</v>
      </c>
      <c r="ACV91" s="34">
        <v>0.55722717039203606</v>
      </c>
      <c r="ACW91" s="34">
        <v>0.55699364363904202</v>
      </c>
      <c r="ACX91" s="34">
        <v>0.55589661306322802</v>
      </c>
      <c r="ACY91" s="34">
        <v>0.55453394741933804</v>
      </c>
      <c r="ACZ91" s="34">
        <v>0.55315548458985198</v>
      </c>
      <c r="ADA91" s="34">
        <v>0.55189353397141405</v>
      </c>
      <c r="ADB91" s="34">
        <v>0.55072913941485402</v>
      </c>
      <c r="ADC91" s="34">
        <v>0.54954718453871299</v>
      </c>
      <c r="ADD91" s="34">
        <v>0.54824317553831103</v>
      </c>
      <c r="ADE91" s="34">
        <v>0.54662439576932598</v>
      </c>
      <c r="ADF91" s="34">
        <v>0.54470679309245906</v>
      </c>
      <c r="ADG91" s="34">
        <v>0.54281557949979997</v>
      </c>
      <c r="ADH91" s="34">
        <v>0.54116561376047301</v>
      </c>
      <c r="ADI91" s="34">
        <v>0.53984185310927602</v>
      </c>
      <c r="ADJ91" s="34">
        <v>0.53875028571554606</v>
      </c>
      <c r="ADK91" s="34">
        <v>0.53740647185670698</v>
      </c>
      <c r="ADL91" s="34">
        <v>0.53573937012584905</v>
      </c>
      <c r="ADM91" s="34">
        <v>0.53391702743928104</v>
      </c>
      <c r="ADN91" s="34">
        <v>0.53199827357859297</v>
      </c>
      <c r="ADO91" s="34">
        <v>0.53005327529422996</v>
      </c>
      <c r="ADP91" s="34">
        <v>0.52822047210775203</v>
      </c>
      <c r="ADQ91" s="34">
        <v>0.52656676129181901</v>
      </c>
      <c r="ADR91" s="34">
        <v>0.525038473402207</v>
      </c>
      <c r="ADS91" s="34">
        <v>0.52381840949625103</v>
      </c>
      <c r="ADT91" s="34">
        <v>0.52285687913605006</v>
      </c>
      <c r="ADU91" s="34">
        <v>0.52211692681010502</v>
      </c>
      <c r="ADV91" s="34">
        <v>0.52133945317353003</v>
      </c>
      <c r="ADW91" s="34">
        <v>0.52039962506701298</v>
      </c>
      <c r="ADX91" s="34">
        <v>0.51946103461131399</v>
      </c>
      <c r="ADY91" s="34">
        <v>0.51846205634525799</v>
      </c>
      <c r="ADZ91" s="34">
        <v>0.51722752863423105</v>
      </c>
      <c r="AEA91" s="34">
        <v>0.51564985734109103</v>
      </c>
      <c r="AEB91" s="34">
        <v>0.51384006868458698</v>
      </c>
      <c r="AEC91" s="34">
        <v>0.51178081974721401</v>
      </c>
      <c r="AED91" s="34">
        <v>0.50951999959202399</v>
      </c>
      <c r="AEE91" s="34">
        <v>0.50716542650033292</v>
      </c>
      <c r="AEF91" s="34">
        <v>0.50466380628720298</v>
      </c>
      <c r="AEG91" s="34">
        <v>0.50203065469536701</v>
      </c>
      <c r="AEH91" s="34">
        <v>0.49946557464644298</v>
      </c>
      <c r="AEI91" s="34">
        <v>0.49707879904596802</v>
      </c>
      <c r="AEJ91" s="34">
        <v>0.49489321465317798</v>
      </c>
      <c r="AEK91" s="34">
        <v>0.49292484259039299</v>
      </c>
      <c r="AEL91" s="34">
        <v>0.491268928153485</v>
      </c>
      <c r="AEM91" s="34">
        <v>0.49009927766155698</v>
      </c>
      <c r="AEN91" s="34">
        <v>0.48945207363162097</v>
      </c>
      <c r="AEO91" s="34">
        <v>0.48937544925949505</v>
      </c>
      <c r="AEP91" s="34">
        <v>0.48982202437503602</v>
      </c>
      <c r="AEQ91" s="34">
        <v>0.49042519594891604</v>
      </c>
      <c r="AER91" s="34">
        <v>0.49091662461916202</v>
      </c>
      <c r="AES91" s="34">
        <v>0.49134779110163401</v>
      </c>
      <c r="AET91" s="34">
        <v>0.49176344301589903</v>
      </c>
      <c r="AEU91" s="34">
        <v>0.49214747561102001</v>
      </c>
      <c r="AEV91" s="34">
        <v>0.49248838591793798</v>
      </c>
      <c r="AEW91" s="34">
        <v>0.49282117859539903</v>
      </c>
      <c r="AEX91" s="34">
        <v>0.49311296225381901</v>
      </c>
      <c r="AEY91" s="34">
        <v>0.49333388643036996</v>
      </c>
      <c r="AEZ91" s="34">
        <v>0.493497887220815</v>
      </c>
      <c r="AFA91" s="34">
        <v>0.493619277873944</v>
      </c>
      <c r="AFB91" s="34">
        <v>0.49366716285397105</v>
      </c>
      <c r="AFC91" s="34">
        <v>0.493621317443244</v>
      </c>
      <c r="AFD91" s="34">
        <v>0.49350435398664699</v>
      </c>
      <c r="AFE91" s="34">
        <v>0.49331311940468603</v>
      </c>
      <c r="AFF91" s="34">
        <v>0.49302900689908696</v>
      </c>
      <c r="AFG91" t="s">
        <v>843</v>
      </c>
      <c r="AFH91" t="s">
        <v>843</v>
      </c>
      <c r="AFI91" s="34">
        <v>0.74639999999999995</v>
      </c>
      <c r="AFJ91" s="34">
        <v>0.74395999999999995</v>
      </c>
      <c r="AFK91" s="34">
        <v>0.74568000000000001</v>
      </c>
      <c r="AFL91" s="34">
        <v>0.75063000000000002</v>
      </c>
      <c r="AFM91" s="34">
        <v>0.75419999999999998</v>
      </c>
      <c r="AFN91" s="34">
        <v>0.75824999999999998</v>
      </c>
      <c r="AFO91" s="34">
        <v>0.74825999999999993</v>
      </c>
      <c r="AFP91" s="34">
        <v>0.74382999999999999</v>
      </c>
      <c r="AFQ91" s="34">
        <v>0.74805999999999995</v>
      </c>
      <c r="AFR91" s="34">
        <v>0.75119000000000002</v>
      </c>
      <c r="AFS91" s="34">
        <v>0.75025000000000008</v>
      </c>
      <c r="AFT91" s="34">
        <v>0.75263000000000002</v>
      </c>
      <c r="AFU91" s="34">
        <v>0.75670000000000004</v>
      </c>
      <c r="AFV91" s="34">
        <v>0.75788</v>
      </c>
      <c r="AFW91" s="34">
        <v>0.76624999999999999</v>
      </c>
      <c r="AFX91" s="34">
        <v>0.77778999999999998</v>
      </c>
      <c r="AFY91" s="34">
        <v>0.78162999999999994</v>
      </c>
      <c r="AFZ91" s="34">
        <v>0.78132999999999997</v>
      </c>
      <c r="AGA91" s="34">
        <v>0.78685000000000005</v>
      </c>
      <c r="AGB91" t="s">
        <v>843</v>
      </c>
      <c r="AGC91" t="s">
        <v>843</v>
      </c>
      <c r="AGD91" t="s">
        <v>843</v>
      </c>
      <c r="AGE91" t="s">
        <v>843</v>
      </c>
      <c r="AGF91" s="34">
        <v>7.0400373078882694E-3</v>
      </c>
      <c r="AGG91" t="s">
        <v>843</v>
      </c>
      <c r="AGH91" t="s">
        <v>843</v>
      </c>
      <c r="AGI91" t="s">
        <v>843</v>
      </c>
      <c r="AGJ91" t="s">
        <v>843</v>
      </c>
      <c r="AGK91" t="s">
        <v>843</v>
      </c>
      <c r="AGL91" t="s">
        <v>843</v>
      </c>
      <c r="AGM91" t="s">
        <v>843</v>
      </c>
      <c r="AGN91" t="s">
        <v>843</v>
      </c>
      <c r="AGO91" s="34">
        <v>0.27100000000000002</v>
      </c>
      <c r="AGP91" s="34">
        <v>2020</v>
      </c>
      <c r="AGQ91" t="s">
        <v>832</v>
      </c>
      <c r="AGR91" t="s">
        <v>843</v>
      </c>
      <c r="AGS91" s="34">
        <v>0</v>
      </c>
      <c r="AGT91" s="34">
        <v>2020</v>
      </c>
      <c r="AGU91" t="s">
        <v>832</v>
      </c>
      <c r="AGV91" t="s">
        <v>843</v>
      </c>
      <c r="AGW91" s="34">
        <v>0</v>
      </c>
      <c r="AGX91" s="34">
        <v>2020</v>
      </c>
      <c r="AGY91" t="s">
        <v>832</v>
      </c>
      <c r="AGZ91" t="s">
        <v>843</v>
      </c>
      <c r="AHA91" s="34">
        <v>1E-3</v>
      </c>
      <c r="AHB91" s="34">
        <v>2020</v>
      </c>
      <c r="AHC91" t="s">
        <v>832</v>
      </c>
      <c r="AHD91" t="s">
        <v>843</v>
      </c>
      <c r="AHE91" s="34">
        <v>0.10800000000000001</v>
      </c>
      <c r="AHF91" s="34">
        <v>2020</v>
      </c>
      <c r="AHG91" t="s">
        <v>832</v>
      </c>
      <c r="AHH91" t="s">
        <v>843</v>
      </c>
      <c r="AHI91" t="s">
        <v>830</v>
      </c>
      <c r="AHJ91" s="34">
        <v>0.21021142601966858</v>
      </c>
      <c r="AHK91" s="34">
        <v>0.20917993783950806</v>
      </c>
      <c r="AHL91" s="34">
        <v>0.20801654458045959</v>
      </c>
      <c r="AHM91" s="34">
        <v>0.21127796173095703</v>
      </c>
      <c r="AHN91" s="34">
        <v>0.21299868822097778</v>
      </c>
      <c r="AHO91" t="s">
        <v>843</v>
      </c>
      <c r="AHP91" s="34">
        <v>0.22862260043621063</v>
      </c>
      <c r="AHQ91" s="34">
        <v>0.23060174286365509</v>
      </c>
      <c r="AHR91" s="34">
        <v>0.22934119403362274</v>
      </c>
      <c r="AHS91" s="34">
        <v>0.23754513263702393</v>
      </c>
      <c r="AHT91" s="34">
        <v>0.23368920385837555</v>
      </c>
      <c r="AHU91" t="s">
        <v>843</v>
      </c>
      <c r="AHV91" s="34">
        <v>0.22779878973960876</v>
      </c>
      <c r="AHW91" s="34">
        <v>0.22934785485267639</v>
      </c>
      <c r="AHX91" s="34">
        <v>0.22669556736946106</v>
      </c>
      <c r="AHY91" s="34">
        <v>0.23044990003108978</v>
      </c>
      <c r="AHZ91" s="34">
        <v>0.23826180398464203</v>
      </c>
      <c r="AIA91" t="s">
        <v>832</v>
      </c>
      <c r="AIB91" t="s">
        <v>843</v>
      </c>
      <c r="AIC91" s="34">
        <v>0.22787745296955109</v>
      </c>
      <c r="AID91" s="34">
        <v>0.22945272922515869</v>
      </c>
      <c r="AIE91" s="34">
        <v>0.22685287892818451</v>
      </c>
      <c r="AIF91" s="34">
        <v>0.23076452314853668</v>
      </c>
      <c r="AIG91" s="34">
        <v>0.23895473778247833</v>
      </c>
      <c r="AIH91" t="s">
        <v>924</v>
      </c>
      <c r="AII91" t="s">
        <v>843</v>
      </c>
      <c r="AIJ91" s="34">
        <v>0.23322750627994537</v>
      </c>
      <c r="AIK91" s="34">
        <v>0.23499201238155365</v>
      </c>
      <c r="AIL91" s="34">
        <v>0.23180799186229706</v>
      </c>
      <c r="AIM91" s="34">
        <v>0.23640400171279907</v>
      </c>
      <c r="AIN91" s="34">
        <v>0.24063000082969666</v>
      </c>
      <c r="AIO91" t="s">
        <v>1607</v>
      </c>
      <c r="AIP91" s="34">
        <v>0.26835668087005615</v>
      </c>
      <c r="AIQ91" t="s">
        <v>843</v>
      </c>
      <c r="AIR91" s="34">
        <v>0.26443</v>
      </c>
      <c r="AIS91" s="34">
        <v>0.26350000000000001</v>
      </c>
      <c r="AIT91" s="34">
        <v>0.26838000000000001</v>
      </c>
      <c r="AIU91" s="34">
        <v>0.26905999999999997</v>
      </c>
      <c r="AIV91" s="34">
        <v>0.27143</v>
      </c>
      <c r="AIW91" s="34">
        <v>0.27333999999999997</v>
      </c>
      <c r="AIX91" t="s">
        <v>843</v>
      </c>
      <c r="AIY91" s="34">
        <v>4.6000000000000001E-4</v>
      </c>
      <c r="AIZ91" s="34">
        <v>1.2849999999999999E-2</v>
      </c>
      <c r="AJA91" s="34">
        <v>1.2920000000000001E-2</v>
      </c>
      <c r="AJB91" s="34">
        <v>1.3380000000000001E-2</v>
      </c>
      <c r="AJC91" s="34">
        <v>1.2619999999999999E-2</v>
      </c>
      <c r="AJD91" s="34">
        <v>1.2460000000000001E-2</v>
      </c>
      <c r="AJE91" t="s">
        <v>843</v>
      </c>
      <c r="AJF91" s="34">
        <v>1.5947842970490456E-2</v>
      </c>
      <c r="AJG91" s="34">
        <v>1.0743865743279457E-2</v>
      </c>
      <c r="AJH91" s="34">
        <v>1.1899965815246105E-2</v>
      </c>
      <c r="AJI91" s="34">
        <v>1.7854416742920876E-2</v>
      </c>
      <c r="AJJ91" s="34">
        <v>1.3343720696866512E-2</v>
      </c>
      <c r="AJK91" t="s">
        <v>830</v>
      </c>
      <c r="AJL91" t="s">
        <v>843</v>
      </c>
      <c r="AJM91" t="s">
        <v>843</v>
      </c>
      <c r="AJN91" s="34">
        <v>1.2287852354347706E-2</v>
      </c>
      <c r="AJO91" s="34">
        <v>4.548822995275259E-3</v>
      </c>
      <c r="AJP91" s="34">
        <v>1.0216802358627319E-2</v>
      </c>
      <c r="AJQ91" s="34">
        <v>1.0061607696115971E-2</v>
      </c>
      <c r="AJR91" s="34">
        <v>2.0623615011572838E-2</v>
      </c>
      <c r="AJS91" t="s">
        <v>832</v>
      </c>
      <c r="AJT91" t="s">
        <v>843</v>
      </c>
      <c r="AJU91" t="s">
        <v>843</v>
      </c>
      <c r="AJV91" t="s">
        <v>843</v>
      </c>
      <c r="AJW91" s="34">
        <v>1.2619877234101295E-2</v>
      </c>
      <c r="AJX91" s="34">
        <v>7.1543911471962929E-3</v>
      </c>
      <c r="AJY91" s="34">
        <v>8.4071177989244461E-3</v>
      </c>
      <c r="AJZ91" s="34">
        <v>1.5280334278941154E-2</v>
      </c>
      <c r="AKA91" s="34">
        <v>1.1610508896410465E-2</v>
      </c>
      <c r="AKB91" t="s">
        <v>830</v>
      </c>
      <c r="AKC91" t="s">
        <v>843</v>
      </c>
      <c r="AKD91" t="s">
        <v>843</v>
      </c>
      <c r="AKE91" t="s">
        <v>843</v>
      </c>
      <c r="AKF91" s="34">
        <v>8.9746937155723572E-3</v>
      </c>
      <c r="AKG91" s="34">
        <v>1.2514531845226884E-3</v>
      </c>
      <c r="AKH91" s="34">
        <v>7.611406035721302E-3</v>
      </c>
      <c r="AKI91" s="34">
        <v>8.3023346960544586E-3</v>
      </c>
      <c r="AKJ91" s="34">
        <v>1.7764873802661896E-2</v>
      </c>
      <c r="AKK91" t="s">
        <v>832</v>
      </c>
      <c r="AKL91" t="s">
        <v>843</v>
      </c>
      <c r="AKM91" s="34">
        <v>54360</v>
      </c>
      <c r="AKN91" t="s">
        <v>832</v>
      </c>
      <c r="AKO91" t="s">
        <v>843</v>
      </c>
      <c r="AKP91" s="34">
        <v>49167.84765625</v>
      </c>
      <c r="AKQ91" t="s">
        <v>830</v>
      </c>
      <c r="AKR91" t="s">
        <v>843</v>
      </c>
      <c r="AKS91" s="34">
        <v>47088.328627994102</v>
      </c>
      <c r="AKT91" t="s">
        <v>832</v>
      </c>
      <c r="AKU91" t="s">
        <v>843</v>
      </c>
      <c r="AKV91" s="34">
        <v>50536.624467054098</v>
      </c>
      <c r="AKW91" t="s">
        <v>832</v>
      </c>
      <c r="AKX91" t="s">
        <v>843</v>
      </c>
      <c r="AKY91" s="34">
        <v>0.23019832372665405</v>
      </c>
      <c r="AKZ91" s="34">
        <v>0.21281181275844574</v>
      </c>
      <c r="ALA91" s="34">
        <v>0.19923804700374603</v>
      </c>
      <c r="ALB91" s="34">
        <v>0.20500168204307556</v>
      </c>
      <c r="ALC91" s="34">
        <v>0.21469114720821381</v>
      </c>
      <c r="ALD91" t="s">
        <v>830</v>
      </c>
      <c r="ALE91" t="s">
        <v>843</v>
      </c>
      <c r="ALF91" t="s">
        <v>843</v>
      </c>
      <c r="ALG91" t="s">
        <v>843</v>
      </c>
      <c r="ALH91" s="34">
        <v>0.24809533357620239</v>
      </c>
      <c r="ALI91" s="34">
        <v>0.23132570087909698</v>
      </c>
      <c r="ALJ91" s="34">
        <v>0.21470671892166138</v>
      </c>
      <c r="ALK91" s="34">
        <v>0.21861933171749115</v>
      </c>
      <c r="ALL91" s="34">
        <v>0.23498658835887909</v>
      </c>
      <c r="ALM91" t="s">
        <v>832</v>
      </c>
    </row>
    <row r="92" spans="1:1001">
      <c r="A92" t="s">
        <v>512</v>
      </c>
      <c r="B92" t="s">
        <v>55</v>
      </c>
      <c r="C92" t="s">
        <v>277</v>
      </c>
      <c r="D92" s="34">
        <v>3.4124944359064102E-2</v>
      </c>
      <c r="E92" t="s">
        <v>432</v>
      </c>
      <c r="F92" s="34">
        <v>3.7831384688615799E-2</v>
      </c>
      <c r="G92" t="s">
        <v>1464</v>
      </c>
      <c r="H92" s="34">
        <v>3.8344185799360275E-2</v>
      </c>
      <c r="I92" t="s">
        <v>1294</v>
      </c>
      <c r="J92" s="34">
        <v>3.6413446068763733E-2</v>
      </c>
      <c r="K92" t="s">
        <v>1521</v>
      </c>
      <c r="L92" s="34">
        <v>6.0257792472839355E-2</v>
      </c>
      <c r="M92" t="s">
        <v>432</v>
      </c>
      <c r="N92" s="34">
        <v>0.62665796279907227</v>
      </c>
      <c r="O92" s="34">
        <v>0.65209704637527466</v>
      </c>
      <c r="P92" t="s">
        <v>432</v>
      </c>
      <c r="Q92" s="34">
        <v>0.62665796279907227</v>
      </c>
      <c r="R92" t="s">
        <v>432</v>
      </c>
      <c r="S92" s="34">
        <v>0.66242015361785889</v>
      </c>
      <c r="T92" t="s">
        <v>432</v>
      </c>
      <c r="U92" s="34">
        <v>0.59934502840042114</v>
      </c>
      <c r="V92" t="s">
        <v>432</v>
      </c>
      <c r="W92" t="s">
        <v>843</v>
      </c>
      <c r="X92" t="s">
        <v>1464</v>
      </c>
      <c r="Y92" s="34">
        <v>0.63000392913818359</v>
      </c>
      <c r="Z92" s="34">
        <v>0.65368270874023438</v>
      </c>
      <c r="AA92" t="s">
        <v>1464</v>
      </c>
      <c r="AB92" s="34">
        <v>0.63000392913818359</v>
      </c>
      <c r="AC92" t="s">
        <v>1464</v>
      </c>
      <c r="AD92" s="34">
        <v>0.66439598798751831</v>
      </c>
      <c r="AE92" t="s">
        <v>1464</v>
      </c>
      <c r="AF92" s="34">
        <v>0.60568416118621826</v>
      </c>
      <c r="AG92" t="s">
        <v>1464</v>
      </c>
      <c r="AH92" t="s">
        <v>843</v>
      </c>
      <c r="AI92" t="s">
        <v>1294</v>
      </c>
      <c r="AJ92" s="34">
        <v>0.63249075412750244</v>
      </c>
      <c r="AK92" s="34">
        <v>0.65430867671966553</v>
      </c>
      <c r="AL92" t="s">
        <v>1294</v>
      </c>
      <c r="AM92" s="34">
        <v>0.63249075412750244</v>
      </c>
      <c r="AN92" t="s">
        <v>1294</v>
      </c>
      <c r="AO92" s="34">
        <v>0.66982388496398926</v>
      </c>
      <c r="AP92" t="s">
        <v>1294</v>
      </c>
      <c r="AQ92" s="34">
        <v>0.61188316345214844</v>
      </c>
      <c r="AR92" t="s">
        <v>1294</v>
      </c>
      <c r="AS92" t="s">
        <v>843</v>
      </c>
      <c r="AT92" t="s">
        <v>1521</v>
      </c>
      <c r="AU92" s="34">
        <v>0.62413203716278076</v>
      </c>
      <c r="AV92" s="34">
        <v>0.64641755819320679</v>
      </c>
      <c r="AW92" t="s">
        <v>1521</v>
      </c>
      <c r="AX92" s="34">
        <v>0.62413203716278076</v>
      </c>
      <c r="AY92" t="s">
        <v>1521</v>
      </c>
      <c r="AZ92" s="34">
        <v>0.66027706861495972</v>
      </c>
      <c r="BA92" t="s">
        <v>1521</v>
      </c>
      <c r="BB92" s="34">
        <v>0.6056937575340271</v>
      </c>
      <c r="BC92" t="s">
        <v>1521</v>
      </c>
      <c r="BD92" t="s">
        <v>843</v>
      </c>
      <c r="BE92" s="34">
        <v>0.57326304226134717</v>
      </c>
      <c r="BF92" t="s">
        <v>1594</v>
      </c>
      <c r="BG92" t="s">
        <v>843</v>
      </c>
      <c r="BH92" t="s">
        <v>432</v>
      </c>
      <c r="BI92" s="34">
        <v>3.5735898017883301</v>
      </c>
      <c r="BJ92" t="s">
        <v>819</v>
      </c>
      <c r="BK92" s="34">
        <v>4.815180778503418</v>
      </c>
      <c r="BL92" t="s">
        <v>1294</v>
      </c>
      <c r="BM92" s="34">
        <v>4.937833309173584</v>
      </c>
      <c r="BN92" t="s">
        <v>1521</v>
      </c>
      <c r="BO92" s="34">
        <v>6.0746641159057617</v>
      </c>
      <c r="BP92" t="s">
        <v>843</v>
      </c>
      <c r="BQ92" s="34">
        <v>2.3384013175964355</v>
      </c>
      <c r="BR92" t="s">
        <v>830</v>
      </c>
      <c r="BS92" s="34">
        <v>3.2</v>
      </c>
      <c r="BT92" t="s">
        <v>843</v>
      </c>
      <c r="BU92" s="34">
        <v>4.2583036422729492</v>
      </c>
      <c r="BV92" t="s">
        <v>1557</v>
      </c>
      <c r="BW92" t="s">
        <v>843</v>
      </c>
      <c r="BX92" s="34">
        <v>2.8984317779541016</v>
      </c>
      <c r="BY92" t="s">
        <v>924</v>
      </c>
      <c r="BZ92" t="s">
        <v>843</v>
      </c>
      <c r="CA92" t="s">
        <v>432</v>
      </c>
      <c r="CB92" s="34">
        <v>1.1252949014306068E-2</v>
      </c>
      <c r="CC92" s="34">
        <v>8.864562027156353E-3</v>
      </c>
      <c r="CD92" s="34">
        <v>6.6148382611572742E-3</v>
      </c>
      <c r="CE92" s="34">
        <v>8.7924860417842865E-3</v>
      </c>
      <c r="CF92" s="34">
        <v>8.7924879044294357E-3</v>
      </c>
      <c r="CG92" t="s">
        <v>843</v>
      </c>
      <c r="CH92" t="s">
        <v>819</v>
      </c>
      <c r="CI92" s="34">
        <v>4.9531976692378521E-3</v>
      </c>
      <c r="CJ92" s="34">
        <v>5.5436398833990097E-3</v>
      </c>
      <c r="CK92" s="34">
        <v>5.7810433208942413E-3</v>
      </c>
      <c r="CL92" s="34">
        <v>6.0215229168534279E-3</v>
      </c>
      <c r="CM92" s="34">
        <v>6.1417650431394577E-3</v>
      </c>
      <c r="CN92" t="s">
        <v>843</v>
      </c>
      <c r="CO92" t="s">
        <v>1294</v>
      </c>
      <c r="CP92" s="34">
        <v>5.3971782326698303E-3</v>
      </c>
      <c r="CQ92" s="34">
        <v>5.8211223222315311E-3</v>
      </c>
      <c r="CR92" s="34">
        <v>5.9614051133394241E-3</v>
      </c>
      <c r="CS92" s="34">
        <v>6.1417613178491592E-3</v>
      </c>
      <c r="CT92" s="34">
        <v>6.1417669057846069E-3</v>
      </c>
      <c r="CU92" t="s">
        <v>843</v>
      </c>
      <c r="CV92" t="s">
        <v>1521</v>
      </c>
      <c r="CW92" s="34">
        <v>5.6931702420115471E-3</v>
      </c>
      <c r="CX92" s="34">
        <v>5.90128218755126E-3</v>
      </c>
      <c r="CY92" s="34">
        <v>6.0816411860287189E-3</v>
      </c>
      <c r="CZ92" s="34">
        <v>6.1417599208652973E-3</v>
      </c>
      <c r="DA92" s="34">
        <v>6.1417855322360992E-3</v>
      </c>
      <c r="DB92" t="s">
        <v>843</v>
      </c>
      <c r="DC92" s="34">
        <v>9.5110578536987305</v>
      </c>
      <c r="DD92" s="34">
        <v>9.7450180053710938</v>
      </c>
      <c r="DE92" s="34">
        <v>10.11772632598877</v>
      </c>
      <c r="DF92" s="34">
        <v>10.525120735168457</v>
      </c>
      <c r="DG92" s="34">
        <v>10.967880249023438</v>
      </c>
      <c r="DH92" t="s">
        <v>1464</v>
      </c>
      <c r="DI92" t="s">
        <v>843</v>
      </c>
      <c r="DJ92" s="34">
        <v>9.6514339447021484</v>
      </c>
      <c r="DK92" s="34">
        <v>9.954768180847168</v>
      </c>
      <c r="DL92" s="34">
        <v>10.362162590026855</v>
      </c>
      <c r="DM92" s="34">
        <v>10.787240028381348</v>
      </c>
      <c r="DN92" s="34">
        <v>11.238840103149414</v>
      </c>
      <c r="DO92" t="s">
        <v>1294</v>
      </c>
      <c r="DP92" t="s">
        <v>843</v>
      </c>
      <c r="DQ92" s="34">
        <v>11.419480323791504</v>
      </c>
      <c r="DR92" t="s">
        <v>1521</v>
      </c>
      <c r="DS92" t="s">
        <v>843</v>
      </c>
      <c r="DT92" t="s">
        <v>843</v>
      </c>
      <c r="DU92" s="34">
        <v>11.5</v>
      </c>
      <c r="DV92" t="s">
        <v>1461</v>
      </c>
      <c r="DW92" t="s">
        <v>843</v>
      </c>
      <c r="DX92" t="s">
        <v>843</v>
      </c>
      <c r="DY92" t="s">
        <v>432</v>
      </c>
      <c r="DZ92" s="34">
        <v>-2.9424070380628109E-3</v>
      </c>
      <c r="EA92" s="34">
        <v>-1.8638634355738759E-3</v>
      </c>
      <c r="EB92" s="34">
        <v>-3.5911730956286192E-3</v>
      </c>
      <c r="EC92" s="34">
        <v>-8.6805988103151321E-3</v>
      </c>
      <c r="ED92" s="34">
        <v>5.7138474658131599E-3</v>
      </c>
      <c r="EE92" t="s">
        <v>843</v>
      </c>
      <c r="EF92" t="s">
        <v>819</v>
      </c>
      <c r="EG92" s="34">
        <v>3.1135864555835724E-3</v>
      </c>
      <c r="EH92" s="34">
        <v>2.8103537624701858E-4</v>
      </c>
      <c r="EI92" s="34">
        <v>-3.2236180268228054E-3</v>
      </c>
      <c r="EJ92" s="34">
        <v>-1.8869103223551065E-4</v>
      </c>
      <c r="EK92" s="34">
        <v>-8.7256226688623428E-3</v>
      </c>
      <c r="EL92" t="s">
        <v>843</v>
      </c>
      <c r="EM92" t="s">
        <v>1294</v>
      </c>
      <c r="EN92" s="34">
        <v>1.4770848210901022E-3</v>
      </c>
      <c r="EO92" s="34">
        <v>-1.854718429967761E-3</v>
      </c>
      <c r="EP92" s="34">
        <v>-3.5558349918574095E-3</v>
      </c>
      <c r="EQ92" s="34">
        <v>4.0613650344312191E-4</v>
      </c>
      <c r="ER92" s="34">
        <v>-9.4626634381711483E-4</v>
      </c>
      <c r="ES92" t="s">
        <v>843</v>
      </c>
      <c r="ET92" t="s">
        <v>1521</v>
      </c>
      <c r="EU92" s="34">
        <v>1.0034429142251611E-3</v>
      </c>
      <c r="EV92" s="34">
        <v>-1.1366974795237184E-3</v>
      </c>
      <c r="EW92" s="34">
        <v>1.5434845117852092E-3</v>
      </c>
      <c r="EX92" s="34">
        <v>1.1357944458723068E-3</v>
      </c>
      <c r="EY92" s="34">
        <v>-7.5787180103361607E-3</v>
      </c>
      <c r="EZ92" t="s">
        <v>843</v>
      </c>
      <c r="FA92" t="s">
        <v>1594</v>
      </c>
      <c r="FB92" s="34">
        <v>-5.2989590913057327E-3</v>
      </c>
      <c r="FC92" s="34">
        <v>-7.1898396126925945E-3</v>
      </c>
      <c r="FD92" s="34">
        <v>-5.4219136945903301E-3</v>
      </c>
      <c r="FE92" s="34">
        <v>-6.6218199208378792E-3</v>
      </c>
      <c r="FF92" s="34">
        <v>1.0372924618422985E-2</v>
      </c>
      <c r="FG92" t="s">
        <v>843</v>
      </c>
      <c r="FH92" s="34">
        <v>1.2208136031404138E-3</v>
      </c>
      <c r="FI92" s="34">
        <v>-3.341693663969636E-4</v>
      </c>
      <c r="FJ92" s="34">
        <v>-1.0045187082141638E-4</v>
      </c>
      <c r="FK92" s="34">
        <v>-1.6016097506508231E-3</v>
      </c>
      <c r="FL92" s="34">
        <v>5.0500169396400452E-2</v>
      </c>
      <c r="FM92" t="s">
        <v>843</v>
      </c>
      <c r="FN92" t="s">
        <v>843</v>
      </c>
      <c r="FO92" s="34">
        <v>0.73840000000000006</v>
      </c>
      <c r="FP92" t="s">
        <v>1462</v>
      </c>
      <c r="FQ92" t="s">
        <v>843</v>
      </c>
      <c r="FR92" t="s">
        <v>843</v>
      </c>
      <c r="FS92" s="34">
        <v>0.76551000000000002</v>
      </c>
      <c r="FT92" t="s">
        <v>1462</v>
      </c>
      <c r="FU92" t="s">
        <v>843</v>
      </c>
      <c r="FV92" t="s">
        <v>843</v>
      </c>
      <c r="FW92" s="34">
        <v>0.71206000000000003</v>
      </c>
      <c r="FX92" t="s">
        <v>1462</v>
      </c>
      <c r="FY92" t="s">
        <v>843</v>
      </c>
      <c r="FZ92" s="34">
        <v>1.5138095932343276E-6</v>
      </c>
      <c r="GA92" s="34">
        <v>-7.5626722536981106E-3</v>
      </c>
      <c r="GB92" s="34">
        <v>-9.458356536924839E-3</v>
      </c>
      <c r="GC92" s="34">
        <v>-7.508416660130024E-3</v>
      </c>
      <c r="GD92" s="34">
        <v>-5.7353070005774498E-3</v>
      </c>
      <c r="GE92" t="s">
        <v>830</v>
      </c>
      <c r="GF92" t="s">
        <v>843</v>
      </c>
      <c r="GG92" s="34">
        <v>-2.0546384621411562E-3</v>
      </c>
      <c r="GH92" s="34">
        <v>-6.191035732626915E-3</v>
      </c>
      <c r="GI92" s="34">
        <v>-7.1952021680772305E-3</v>
      </c>
      <c r="GJ92" s="34">
        <v>-3.8646617904305458E-3</v>
      </c>
      <c r="GK92" s="34">
        <v>5.0200754776597023E-3</v>
      </c>
      <c r="GL92" t="s">
        <v>832</v>
      </c>
      <c r="GM92" t="s">
        <v>843</v>
      </c>
      <c r="GN92" s="34"/>
      <c r="GO92" t="s">
        <v>1460</v>
      </c>
      <c r="GP92" t="s">
        <v>843</v>
      </c>
      <c r="GQ92" t="s">
        <v>843</v>
      </c>
      <c r="GR92" s="34">
        <v>2.1138895303010941E-2</v>
      </c>
      <c r="GS92" s="34">
        <v>1.8798645585775375E-2</v>
      </c>
      <c r="GT92" s="34">
        <v>1.4768753200769424E-2</v>
      </c>
      <c r="GU92" s="34">
        <v>1.8402814865112305E-2</v>
      </c>
      <c r="GV92" s="34">
        <v>1.9604939967393875E-2</v>
      </c>
      <c r="GW92" t="s">
        <v>832</v>
      </c>
      <c r="GX92" t="s">
        <v>843</v>
      </c>
      <c r="GY92" t="s">
        <v>843</v>
      </c>
      <c r="GZ92" t="s">
        <v>843</v>
      </c>
      <c r="HA92" t="s">
        <v>843</v>
      </c>
      <c r="HB92" t="s">
        <v>843</v>
      </c>
      <c r="HC92" t="s">
        <v>843</v>
      </c>
      <c r="HD92" t="s">
        <v>843</v>
      </c>
      <c r="HE92" t="s">
        <v>843</v>
      </c>
      <c r="HF92" t="s">
        <v>843</v>
      </c>
      <c r="HG92" t="s">
        <v>843</v>
      </c>
      <c r="HH92" s="34">
        <v>58665453</v>
      </c>
      <c r="HI92" s="34">
        <v>59014772</v>
      </c>
      <c r="HJ92" s="34">
        <v>59372786</v>
      </c>
      <c r="HK92" s="34">
        <v>59728262</v>
      </c>
      <c r="HL92" s="34">
        <v>60108438</v>
      </c>
      <c r="HM92" s="34">
        <v>60510079</v>
      </c>
      <c r="HN92" s="34">
        <v>60919150</v>
      </c>
      <c r="HO92" s="34">
        <v>61329376</v>
      </c>
      <c r="HP92" s="34">
        <v>61721009</v>
      </c>
      <c r="HQ92" s="34">
        <v>62093296</v>
      </c>
      <c r="HR92" s="34">
        <v>62444567</v>
      </c>
      <c r="HS92" s="34">
        <v>62775268</v>
      </c>
      <c r="HT92" s="34">
        <v>63071416</v>
      </c>
      <c r="HU92" s="34">
        <v>63335180</v>
      </c>
      <c r="HV92" s="34">
        <v>63588491</v>
      </c>
      <c r="HW92" s="34">
        <v>63809769</v>
      </c>
      <c r="HX92" s="34">
        <v>63989319</v>
      </c>
      <c r="HY92" s="34">
        <v>64144086</v>
      </c>
      <c r="HZ92" s="34">
        <v>64277808</v>
      </c>
      <c r="IA92" s="34">
        <v>64399759</v>
      </c>
      <c r="IB92" s="34">
        <v>64480053</v>
      </c>
      <c r="IC92" s="34">
        <v>64531444</v>
      </c>
      <c r="ID92" s="34">
        <v>64626628</v>
      </c>
      <c r="IE92" s="34">
        <v>64756584</v>
      </c>
      <c r="IF92" s="34">
        <v>64881830</v>
      </c>
      <c r="IG92" s="34">
        <v>65003384</v>
      </c>
      <c r="IH92" s="34">
        <v>65121251</v>
      </c>
      <c r="II92" s="34">
        <v>65232615</v>
      </c>
      <c r="IJ92" s="34">
        <v>65340179</v>
      </c>
      <c r="IK92" s="34">
        <v>65445007</v>
      </c>
      <c r="IL92" s="34">
        <v>65543452.000000007</v>
      </c>
      <c r="IM92" s="34">
        <v>65638630.999999993</v>
      </c>
      <c r="IN92" s="34">
        <v>65730716</v>
      </c>
      <c r="IO92" s="34">
        <v>65817039.000000007</v>
      </c>
      <c r="IP92" s="34">
        <v>65894943</v>
      </c>
      <c r="IQ92" s="34">
        <v>65962123.000000007</v>
      </c>
      <c r="IR92" s="34">
        <v>66018497</v>
      </c>
      <c r="IS92" s="34">
        <v>66064850.999999993</v>
      </c>
      <c r="IT92" s="34">
        <v>66102758</v>
      </c>
      <c r="IU92" s="34">
        <v>66131331.000000007</v>
      </c>
      <c r="IV92" s="34">
        <v>66150546</v>
      </c>
      <c r="IW92" s="34">
        <v>66159894</v>
      </c>
      <c r="IX92" s="34">
        <v>66159384.999999993</v>
      </c>
      <c r="IY92" s="34">
        <v>66149696</v>
      </c>
      <c r="IZ92" s="34">
        <v>66129829</v>
      </c>
      <c r="JA92" s="34">
        <v>66099099</v>
      </c>
      <c r="JB92" s="34">
        <v>66058683.999999993</v>
      </c>
      <c r="JC92" s="34">
        <v>66011064</v>
      </c>
      <c r="JD92" s="34">
        <v>65956429</v>
      </c>
      <c r="JE92" s="34">
        <v>65895051.999999993</v>
      </c>
      <c r="JF92" s="34">
        <v>65827072</v>
      </c>
      <c r="JG92" s="34">
        <v>65752153.000000007</v>
      </c>
      <c r="JH92" s="34">
        <v>65672498.000000007</v>
      </c>
      <c r="JI92" s="34">
        <v>65587444</v>
      </c>
      <c r="JJ92" s="34">
        <v>65497933</v>
      </c>
      <c r="JK92" s="34">
        <v>65405050</v>
      </c>
      <c r="JL92" s="34">
        <v>65308396</v>
      </c>
      <c r="JM92" s="34">
        <v>65210054</v>
      </c>
      <c r="JN92" s="34">
        <v>65109485</v>
      </c>
      <c r="JO92" s="34">
        <v>65006394</v>
      </c>
      <c r="JP92" s="34">
        <v>64902969</v>
      </c>
      <c r="JQ92" s="34">
        <v>64800486</v>
      </c>
      <c r="JR92" s="34">
        <v>64698406</v>
      </c>
      <c r="JS92" s="34">
        <v>64596835</v>
      </c>
      <c r="JT92" s="34">
        <v>64496627</v>
      </c>
      <c r="JU92" s="34">
        <v>64398802</v>
      </c>
      <c r="JV92" s="34">
        <v>64303156</v>
      </c>
      <c r="JW92" s="34">
        <v>64208571</v>
      </c>
      <c r="JX92" s="34">
        <v>64115158</v>
      </c>
      <c r="JY92" s="34">
        <v>64023734</v>
      </c>
      <c r="JZ92" s="34">
        <v>63933476</v>
      </c>
      <c r="KA92" s="34">
        <v>63842865</v>
      </c>
      <c r="KB92" s="34">
        <v>63752779</v>
      </c>
      <c r="KC92" s="34">
        <v>63664702</v>
      </c>
      <c r="KD92" s="34">
        <v>63577808</v>
      </c>
      <c r="KE92" s="34">
        <v>63490236</v>
      </c>
      <c r="KF92" s="34">
        <v>63401066</v>
      </c>
      <c r="KG92" s="34">
        <v>63309457</v>
      </c>
      <c r="KH92" s="34">
        <v>63215268</v>
      </c>
      <c r="KI92" s="34">
        <v>63119666</v>
      </c>
      <c r="KJ92" s="34">
        <v>63021789</v>
      </c>
      <c r="KK92" s="34">
        <v>62920934</v>
      </c>
      <c r="KL92" s="34">
        <v>62819027</v>
      </c>
      <c r="KM92" s="34">
        <v>62716073</v>
      </c>
      <c r="KN92" s="34">
        <v>62610510</v>
      </c>
      <c r="KO92" s="34">
        <v>62504050</v>
      </c>
      <c r="KP92" s="34">
        <v>62398053</v>
      </c>
      <c r="KQ92" s="34">
        <v>62291707</v>
      </c>
      <c r="KR92" s="34">
        <v>62184051</v>
      </c>
      <c r="KS92" s="34">
        <v>62075149</v>
      </c>
      <c r="KT92" s="34">
        <v>61965784</v>
      </c>
      <c r="KU92" s="34">
        <v>61856046</v>
      </c>
      <c r="KV92" s="34">
        <v>61746414</v>
      </c>
      <c r="KW92" s="34">
        <v>61636868</v>
      </c>
      <c r="KX92" s="34">
        <v>61526772</v>
      </c>
      <c r="KY92" s="34">
        <v>61416439</v>
      </c>
      <c r="KZ92" s="34">
        <v>61305559</v>
      </c>
      <c r="LA92" s="34">
        <v>61192979</v>
      </c>
      <c r="LB92" s="34">
        <v>61080057</v>
      </c>
      <c r="LC92" s="34">
        <v>60966567</v>
      </c>
      <c r="LD92" s="34">
        <v>60851673</v>
      </c>
      <c r="LE92" t="s">
        <v>843</v>
      </c>
      <c r="LF92" t="s">
        <v>843</v>
      </c>
      <c r="LG92" t="s">
        <v>843</v>
      </c>
      <c r="LH92" s="34">
        <v>5.3538200445473194E-3</v>
      </c>
      <c r="LI92" s="34">
        <v>5.9367669746279716E-3</v>
      </c>
      <c r="LJ92" s="34">
        <v>6.0481876134872437E-3</v>
      </c>
      <c r="LK92" s="34">
        <v>5.9693353250622749E-3</v>
      </c>
      <c r="LL92" s="34">
        <v>6.3449223525822163E-3</v>
      </c>
      <c r="LM92" s="34">
        <v>6.6597149707376957E-3</v>
      </c>
      <c r="LN92" s="34">
        <v>6.7376289516687393E-3</v>
      </c>
      <c r="LO92" s="34">
        <v>6.7113698460161686E-3</v>
      </c>
      <c r="LP92" s="34">
        <v>6.3654300756752491E-3</v>
      </c>
      <c r="LQ92" s="34">
        <v>6.0136527754366398E-3</v>
      </c>
      <c r="LR92" s="34">
        <v>5.6412070989608765E-3</v>
      </c>
      <c r="LS92" s="34">
        <v>5.2819391712546349E-3</v>
      </c>
      <c r="LT92" s="34">
        <v>4.7064973041415215E-3</v>
      </c>
      <c r="LU92" s="34">
        <v>4.1732694953680038E-3</v>
      </c>
      <c r="LV92" s="34">
        <v>3.9915540255606174E-3</v>
      </c>
      <c r="LW92" s="34">
        <v>3.4738029353320599E-3</v>
      </c>
      <c r="LX92" s="34">
        <v>2.8098809998482466E-3</v>
      </c>
      <c r="LY92" s="34">
        <v>2.4157178122550249E-3</v>
      </c>
      <c r="LZ92" s="34">
        <v>2.0825427491217852E-3</v>
      </c>
      <c r="MA92" s="34">
        <v>1.8954513361677527E-3</v>
      </c>
      <c r="MB92" s="34">
        <v>1.2460292782634497E-3</v>
      </c>
      <c r="MC92" s="34">
        <v>7.9668872058391571E-4</v>
      </c>
      <c r="MD92" s="34">
        <v>1.4739150647073984E-3</v>
      </c>
      <c r="ME92" s="34">
        <v>2.0088548772037029E-3</v>
      </c>
      <c r="MF92" s="34">
        <v>1.9322364823892713E-3</v>
      </c>
      <c r="MG92" s="34">
        <v>1.871714717708528E-3</v>
      </c>
      <c r="MH92" s="34">
        <v>1.8116021528840065E-3</v>
      </c>
      <c r="MI92" s="34">
        <v>1.7086417647078633E-3</v>
      </c>
      <c r="MJ92" s="34">
        <v>1.6475718002766371E-3</v>
      </c>
      <c r="MK92" s="34">
        <v>1.6030565602704883E-3</v>
      </c>
      <c r="ML92" s="34">
        <v>1.503109815530479E-3</v>
      </c>
      <c r="MM92" s="34">
        <v>1.451097778044641E-3</v>
      </c>
      <c r="MN92" s="34">
        <v>1.4019254595041275E-3</v>
      </c>
      <c r="MO92" s="34">
        <v>1.3124209363013506E-3</v>
      </c>
      <c r="MP92" s="34">
        <v>1.1829448631033301E-3</v>
      </c>
      <c r="MQ92" s="34">
        <v>1.018982264213264E-3</v>
      </c>
      <c r="MR92" s="34">
        <v>8.5427699377760291E-4</v>
      </c>
      <c r="MS92" s="34">
        <v>7.0189015241339803E-4</v>
      </c>
      <c r="MT92" s="34">
        <v>5.7362014194950461E-4</v>
      </c>
      <c r="MU92" s="34">
        <v>4.3215785990469158E-4</v>
      </c>
      <c r="MV92" s="34">
        <v>2.9051597812213004E-4</v>
      </c>
      <c r="MW92" s="34">
        <v>1.4130404451861978E-4</v>
      </c>
      <c r="MX92" s="34">
        <v>-7.6935120887355879E-6</v>
      </c>
      <c r="MY92" s="34">
        <v>-1.4646009367424995E-4</v>
      </c>
      <c r="MZ92" s="34">
        <v>-3.0037906253710389E-4</v>
      </c>
      <c r="NA92" s="34">
        <v>-4.6479995944537222E-4</v>
      </c>
      <c r="NB92" s="34">
        <v>-6.1161740450188518E-4</v>
      </c>
      <c r="NC92" s="34">
        <v>-7.2113412898033857E-4</v>
      </c>
      <c r="ND92" s="34">
        <v>-8.2800700329244137E-4</v>
      </c>
      <c r="NE92" s="34">
        <v>-9.3100214144214988E-4</v>
      </c>
      <c r="NF92" s="34">
        <v>-1.0321729350835085E-3</v>
      </c>
      <c r="NG92" s="34">
        <v>-1.1387665290385485E-3</v>
      </c>
      <c r="NH92" s="34">
        <v>-1.2121775653213263E-3</v>
      </c>
      <c r="NI92" s="34">
        <v>-1.2959629530087113E-3</v>
      </c>
      <c r="NJ92" s="34">
        <v>-1.3656902592629194E-3</v>
      </c>
      <c r="NK92" s="34">
        <v>-1.4191123191267252E-3</v>
      </c>
      <c r="NL92" s="34">
        <v>-1.4788687694817781E-3</v>
      </c>
      <c r="NM92" s="34">
        <v>-1.5069443034008145E-3</v>
      </c>
      <c r="NN92" s="34">
        <v>-1.5434219967573881E-3</v>
      </c>
      <c r="NO92" s="34">
        <v>-1.5846032183617353E-3</v>
      </c>
      <c r="NP92" s="34">
        <v>-1.5922642778605223E-3</v>
      </c>
      <c r="NQ92" s="34">
        <v>-1.5802666312083602E-3</v>
      </c>
      <c r="NR92" s="34">
        <v>-1.5765388961881399E-3</v>
      </c>
      <c r="NS92" s="34">
        <v>-1.5711486339569092E-3</v>
      </c>
      <c r="NT92" s="34">
        <v>-1.5524879563599825E-3</v>
      </c>
      <c r="NU92" s="34">
        <v>-1.5178973553702235E-3</v>
      </c>
      <c r="NV92" s="34">
        <v>-1.48631795309484E-3</v>
      </c>
      <c r="NW92" s="34">
        <v>-1.4720059698447585E-3</v>
      </c>
      <c r="NX92" s="34">
        <v>-1.4558961847797036E-3</v>
      </c>
      <c r="NY92" s="34">
        <v>-1.4269518433138728E-3</v>
      </c>
      <c r="NZ92" s="34">
        <v>-1.4107531169429421E-3</v>
      </c>
      <c r="OA92" s="34">
        <v>-1.4182752929627895E-3</v>
      </c>
      <c r="OB92" s="34">
        <v>-1.4120547566562891E-3</v>
      </c>
      <c r="OC92" s="34">
        <v>-1.3824949273839593E-3</v>
      </c>
      <c r="OD92" s="34">
        <v>-1.3658016687259078E-3</v>
      </c>
      <c r="OE92" s="34">
        <v>-1.3783483300358057E-3</v>
      </c>
      <c r="OF92" s="34">
        <v>-1.4054551720619202E-3</v>
      </c>
      <c r="OG92" s="34">
        <v>-1.4459574595093727E-3</v>
      </c>
      <c r="OH92" s="34">
        <v>-1.488863374106586E-3</v>
      </c>
      <c r="OI92" s="34">
        <v>-1.5134692657738924E-3</v>
      </c>
      <c r="OJ92" s="34">
        <v>-1.5518612926825881E-3</v>
      </c>
      <c r="OK92" s="34">
        <v>-1.6016013687476516E-3</v>
      </c>
      <c r="OL92" s="34">
        <v>-1.6209169989451766E-3</v>
      </c>
      <c r="OM92" s="34">
        <v>-1.6402428736910224E-3</v>
      </c>
      <c r="ON92" s="34">
        <v>-1.6846071230247617E-3</v>
      </c>
      <c r="OO92" s="34">
        <v>-1.7018007347360253E-3</v>
      </c>
      <c r="OP92" s="34">
        <v>-1.6972817247733474E-3</v>
      </c>
      <c r="OQ92" s="34">
        <v>-1.7057700315490365E-3</v>
      </c>
      <c r="OR92" s="34">
        <v>-1.7297508893534541E-3</v>
      </c>
      <c r="OS92" s="34">
        <v>-1.7528203316032887E-3</v>
      </c>
      <c r="OT92" s="34">
        <v>-1.7633700044825673E-3</v>
      </c>
      <c r="OU92" s="34">
        <v>-1.7725150100886822E-3</v>
      </c>
      <c r="OV92" s="34">
        <v>-1.7739457543939352E-3</v>
      </c>
      <c r="OW92" s="34">
        <v>-1.775702927261591E-3</v>
      </c>
      <c r="OX92" s="34">
        <v>-1.787800807505846E-3</v>
      </c>
      <c r="OY92" s="34">
        <v>-1.7948617460206151E-3</v>
      </c>
      <c r="OZ92" s="34">
        <v>-1.8070114310830832E-3</v>
      </c>
      <c r="PA92" s="34">
        <v>-1.838063239119947E-3</v>
      </c>
      <c r="PB92" s="34">
        <v>-1.8470471259206533E-3</v>
      </c>
      <c r="PC92" s="34">
        <v>-1.8597815651446581E-3</v>
      </c>
      <c r="PD92" s="34">
        <v>-1.886319019831717E-3</v>
      </c>
      <c r="PE92" t="s">
        <v>1300</v>
      </c>
      <c r="PF92" t="s">
        <v>843</v>
      </c>
      <c r="PG92" t="s">
        <v>843</v>
      </c>
      <c r="PH92" t="s">
        <v>843</v>
      </c>
      <c r="PI92" t="s">
        <v>843</v>
      </c>
      <c r="PJ92" t="s">
        <v>1300</v>
      </c>
      <c r="PK92" s="34">
        <v>0.4850623607635498</v>
      </c>
      <c r="PL92" s="34">
        <v>0.48496922850608826</v>
      </c>
      <c r="PM92" s="34">
        <v>0.4848734438419342</v>
      </c>
      <c r="PN92" s="34">
        <v>0.48480060696601868</v>
      </c>
      <c r="PO92" s="34">
        <v>0.48470664024353027</v>
      </c>
      <c r="PP92" s="34">
        <v>0.48458188772201538</v>
      </c>
      <c r="PQ92" s="34">
        <v>0.48446354269981384</v>
      </c>
      <c r="PR92" s="34">
        <v>0.48434054851531982</v>
      </c>
      <c r="PS92" s="34">
        <v>0.48422601819038391</v>
      </c>
      <c r="PT92" s="34">
        <v>0.48413023352622986</v>
      </c>
      <c r="PU92" s="34">
        <v>0.48403722047805786</v>
      </c>
      <c r="PV92" s="34">
        <v>0.48393920063972473</v>
      </c>
      <c r="PW92" s="34">
        <v>0.48386400938034058</v>
      </c>
      <c r="PX92" s="34">
        <v>0.48381072282791138</v>
      </c>
      <c r="PY92" s="34">
        <v>0.48375019431114197</v>
      </c>
      <c r="PZ92" s="34">
        <v>0.48369771242141724</v>
      </c>
      <c r="QA92" s="34">
        <v>0.48365533351898193</v>
      </c>
      <c r="QB92" s="34">
        <v>0.48362502455711365</v>
      </c>
      <c r="QC92" s="34">
        <v>0.48359909653663635</v>
      </c>
      <c r="QD92" s="34">
        <v>0.48356160521507263</v>
      </c>
      <c r="QE92" s="34">
        <v>0.48350110650062561</v>
      </c>
      <c r="QF92" s="34">
        <v>0.48341134190559387</v>
      </c>
      <c r="QG92" s="34">
        <v>0.48325273394584656</v>
      </c>
      <c r="QH92" s="34">
        <v>0.48302450776100159</v>
      </c>
      <c r="QI92" s="34">
        <v>0.48278120160102844</v>
      </c>
      <c r="QJ92" s="34">
        <v>0.48252364993095398</v>
      </c>
      <c r="QK92" s="34">
        <v>0.48224952816963196</v>
      </c>
      <c r="QL92" s="34">
        <v>0.48196551203727722</v>
      </c>
      <c r="QM92" s="34">
        <v>0.48166364431381226</v>
      </c>
      <c r="QN92" s="34">
        <v>0.48134297132492065</v>
      </c>
      <c r="QO92" s="34">
        <v>0.48101139068603516</v>
      </c>
      <c r="QP92" s="34">
        <v>0.48065769672393799</v>
      </c>
      <c r="QQ92" s="34">
        <v>0.48028156161308289</v>
      </c>
      <c r="QR92" s="34">
        <v>0.47989413142204285</v>
      </c>
      <c r="QS92" s="34">
        <v>0.47950172424316406</v>
      </c>
      <c r="QT92" s="34">
        <v>0.47911092638969421</v>
      </c>
      <c r="QU92" s="34">
        <v>0.47872355580329895</v>
      </c>
      <c r="QV92" s="34">
        <v>0.47833159565925598</v>
      </c>
      <c r="QW92" s="34">
        <v>0.47794070839881897</v>
      </c>
      <c r="QX92" s="34">
        <v>0.47755855321884155</v>
      </c>
      <c r="QY92" s="34">
        <v>0.47718653082847595</v>
      </c>
      <c r="QZ92" s="34">
        <v>0.47682785987854004</v>
      </c>
      <c r="RA92" s="34">
        <v>0.47647854685783386</v>
      </c>
      <c r="RB92" s="34">
        <v>0.47614398598670959</v>
      </c>
      <c r="RC92" s="34">
        <v>0.47582542896270752</v>
      </c>
      <c r="RD92" s="34">
        <v>0.47551918029785156</v>
      </c>
      <c r="RE92" s="34">
        <v>0.47522276639938354</v>
      </c>
      <c r="RF92" s="34">
        <v>0.47493138909339905</v>
      </c>
      <c r="RG92" s="34">
        <v>0.47464632987976074</v>
      </c>
      <c r="RH92" s="34">
        <v>0.4743645191192627</v>
      </c>
      <c r="RI92" s="34">
        <v>0.47408199310302734</v>
      </c>
      <c r="RJ92" s="34">
        <v>0.47379869222640991</v>
      </c>
      <c r="RK92" s="34">
        <v>0.47351270914077759</v>
      </c>
      <c r="RL92" s="34">
        <v>0.47322291135787964</v>
      </c>
      <c r="RM92" s="34">
        <v>0.47293341159820557</v>
      </c>
      <c r="RN92" s="34">
        <v>0.47264260053634644</v>
      </c>
      <c r="RO92" s="34">
        <v>0.47234657406806946</v>
      </c>
      <c r="RP92" s="34">
        <v>0.47205263376235962</v>
      </c>
      <c r="RQ92" s="34">
        <v>0.47175908088684082</v>
      </c>
      <c r="RR92" s="34">
        <v>0.47146272659301758</v>
      </c>
      <c r="RS92" s="34">
        <v>0.47116890549659729</v>
      </c>
      <c r="RT92" s="34">
        <v>0.47087883949279785</v>
      </c>
      <c r="RU92" s="34">
        <v>0.47059082984924316</v>
      </c>
      <c r="RV92" s="34">
        <v>0.47030359506607056</v>
      </c>
      <c r="RW92" s="34">
        <v>0.47001993656158447</v>
      </c>
      <c r="RX92" s="34">
        <v>0.46974080801010132</v>
      </c>
      <c r="RY92" s="34">
        <v>0.46946430206298828</v>
      </c>
      <c r="RZ92" s="34">
        <v>0.46919190883636475</v>
      </c>
      <c r="SA92" s="34">
        <v>0.46892210841178894</v>
      </c>
      <c r="SB92" s="34">
        <v>0.46865519881248474</v>
      </c>
      <c r="SC92" s="34">
        <v>0.46839430928230286</v>
      </c>
      <c r="SD92" s="34">
        <v>0.46813178062438965</v>
      </c>
      <c r="SE92" s="34">
        <v>0.46787160634994507</v>
      </c>
      <c r="SF92" s="34">
        <v>0.46761682629585266</v>
      </c>
      <c r="SG92" s="34">
        <v>0.46736243367195129</v>
      </c>
      <c r="SH92" s="34">
        <v>0.4671134352684021</v>
      </c>
      <c r="SI92" s="34">
        <v>0.46686723828315735</v>
      </c>
      <c r="SJ92" s="34">
        <v>0.46662449836730957</v>
      </c>
      <c r="SK92" s="34">
        <v>0.46638783812522888</v>
      </c>
      <c r="SL92" s="34">
        <v>0.46615415811538696</v>
      </c>
      <c r="SM92" s="34">
        <v>0.4659266471862793</v>
      </c>
      <c r="SN92" s="34">
        <v>0.46570485830307007</v>
      </c>
      <c r="SO92" s="34">
        <v>0.4654882550239563</v>
      </c>
      <c r="SP92" s="34">
        <v>0.46527829766273499</v>
      </c>
      <c r="SQ92" s="34">
        <v>0.4650704562664032</v>
      </c>
      <c r="SR92" s="34">
        <v>0.46486729383468628</v>
      </c>
      <c r="SS92" s="34">
        <v>0.46466940641403198</v>
      </c>
      <c r="ST92" s="34">
        <v>0.4644741415977478</v>
      </c>
      <c r="SU92" s="34">
        <v>0.4642803966999054</v>
      </c>
      <c r="SV92" s="34">
        <v>0.46409013867378235</v>
      </c>
      <c r="SW92" s="34">
        <v>0.46390122175216675</v>
      </c>
      <c r="SX92" s="34">
        <v>0.46371382474899292</v>
      </c>
      <c r="SY92" s="34">
        <v>0.46353650093078613</v>
      </c>
      <c r="SZ92" s="34">
        <v>0.46336513757705688</v>
      </c>
      <c r="TA92" s="34">
        <v>0.46319720149040222</v>
      </c>
      <c r="TB92" s="34">
        <v>0.46303415298461914</v>
      </c>
      <c r="TC92" s="34">
        <v>0.46287551522254944</v>
      </c>
      <c r="TD92" s="34">
        <v>0.46272405982017517</v>
      </c>
      <c r="TE92" s="34">
        <v>0.46257951855659485</v>
      </c>
      <c r="TF92" s="34">
        <v>0.46243911981582642</v>
      </c>
      <c r="TG92" s="34">
        <v>0.46230238676071167</v>
      </c>
      <c r="TH92" t="s">
        <v>843</v>
      </c>
      <c r="TI92" t="s">
        <v>843</v>
      </c>
      <c r="TJ92" t="s">
        <v>1300</v>
      </c>
      <c r="TK92" s="34">
        <v>0.65129602766384498</v>
      </c>
      <c r="TL92" s="34">
        <v>0.65084049082795303</v>
      </c>
      <c r="TM92" s="34">
        <v>0.6506401434488861</v>
      </c>
      <c r="TN92" s="34">
        <v>0.65071316365034304</v>
      </c>
      <c r="TO92" s="34">
        <v>0.65068618153078606</v>
      </c>
      <c r="TP92" s="34">
        <v>0.65076382852876602</v>
      </c>
      <c r="TQ92" s="34">
        <v>0.65121350182988391</v>
      </c>
      <c r="TR92" s="34">
        <v>0.651260218685905</v>
      </c>
      <c r="TS92" s="34">
        <v>0.65033313049046204</v>
      </c>
      <c r="TT92" s="34">
        <v>0.64876533531091696</v>
      </c>
      <c r="TU92" s="34">
        <v>0.64714714091940095</v>
      </c>
      <c r="TV92" s="34">
        <v>0.64420525736182199</v>
      </c>
      <c r="TW92" s="34">
        <v>0.63972474186820794</v>
      </c>
      <c r="TX92" s="34">
        <v>0.63519351330492801</v>
      </c>
      <c r="TY92" s="34">
        <v>0.63086985347710201</v>
      </c>
      <c r="TZ92" s="34">
        <v>0.62708002437683197</v>
      </c>
      <c r="UA92" s="34">
        <v>0.62398331371508498</v>
      </c>
      <c r="UB92" s="34">
        <v>0.62115439121578297</v>
      </c>
      <c r="UC92" s="34">
        <v>0.61854355408746597</v>
      </c>
      <c r="UD92" s="34">
        <v>0.61621986517232008</v>
      </c>
      <c r="UE92" s="34">
        <v>0.61438300926954903</v>
      </c>
      <c r="UF92" s="34">
        <v>0.61303369408563102</v>
      </c>
      <c r="UG92" s="34">
        <v>0.61142578102636003</v>
      </c>
      <c r="UH92" s="34">
        <v>0.60958842424424398</v>
      </c>
      <c r="UI92" s="34">
        <v>0.60786144595489999</v>
      </c>
      <c r="UJ92" s="34">
        <v>0.606209044487661</v>
      </c>
      <c r="UK92" s="34">
        <v>0.604582921751742</v>
      </c>
      <c r="UL92" s="34">
        <v>0.60293695875905007</v>
      </c>
      <c r="UM92" s="34">
        <v>0.60108872673887204</v>
      </c>
      <c r="UN92" s="34">
        <v>0.59899699146641505</v>
      </c>
      <c r="UO92" s="34">
        <v>0.59687598086170401</v>
      </c>
      <c r="UP92" s="34">
        <v>0.59465319287356899</v>
      </c>
      <c r="UQ92" s="34">
        <v>0.59245583596302098</v>
      </c>
      <c r="UR92" s="34">
        <v>0.59031712448871199</v>
      </c>
      <c r="US92" s="34">
        <v>0.58808851234608395</v>
      </c>
      <c r="UT92" s="34">
        <v>0.58553589914017801</v>
      </c>
      <c r="UU92" s="34">
        <v>0.58252319359434102</v>
      </c>
      <c r="UV92" s="34">
        <v>0.57938811955685898</v>
      </c>
      <c r="UW92" s="34">
        <v>0.57656879896424895</v>
      </c>
      <c r="UX92" s="34">
        <v>0.574280736917271</v>
      </c>
      <c r="UY92" s="34">
        <v>0.57263977403421795</v>
      </c>
      <c r="UZ92" s="34">
        <v>0.57154126162551899</v>
      </c>
      <c r="VA92" s="34">
        <v>0.57050554505607898</v>
      </c>
      <c r="VB92" s="34">
        <v>0.56939559154886799</v>
      </c>
      <c r="VC92" s="34">
        <v>0.56827807614624293</v>
      </c>
      <c r="VD92" s="34">
        <v>0.56687767735776806</v>
      </c>
      <c r="VE92" s="34">
        <v>0.56528353637804796</v>
      </c>
      <c r="VF92" s="34">
        <v>0.56381778336293598</v>
      </c>
      <c r="VG92" s="34">
        <v>0.56278617661365504</v>
      </c>
      <c r="VH92" s="34">
        <v>0.56205369988974097</v>
      </c>
      <c r="VI92" s="34">
        <v>0.56125590699218697</v>
      </c>
      <c r="VJ92" s="34">
        <v>0.560369133463964</v>
      </c>
      <c r="VK92" s="34">
        <v>0.55947618286120304</v>
      </c>
      <c r="VL92" s="34">
        <v>0.55864613354958603</v>
      </c>
      <c r="VM92" s="34">
        <v>0.55786205923370202</v>
      </c>
      <c r="VN92" s="34">
        <v>0.55715776872613199</v>
      </c>
      <c r="VO92" s="34">
        <v>0.55651179979983001</v>
      </c>
      <c r="VP92" s="34">
        <v>0.55597637256960697</v>
      </c>
      <c r="VQ92" s="34">
        <v>0.55573260946542602</v>
      </c>
      <c r="VR92" s="34">
        <v>0.55567543863454394</v>
      </c>
      <c r="VS92" s="34">
        <v>0.55541603617098001</v>
      </c>
      <c r="VT92" s="34">
        <v>0.55491487791399297</v>
      </c>
      <c r="VU92" s="34">
        <v>0.554412998632555</v>
      </c>
      <c r="VV92" s="34">
        <v>0.55380108019224206</v>
      </c>
      <c r="VW92" s="34">
        <v>0.55296775442225798</v>
      </c>
      <c r="VX92" s="34">
        <v>0.55189322465967594</v>
      </c>
      <c r="VY92" s="34">
        <v>0.55066045630279392</v>
      </c>
      <c r="VZ92" s="34">
        <v>0.54957308230370894</v>
      </c>
      <c r="WA92" s="34">
        <v>0.54860023896377197</v>
      </c>
      <c r="WB92" s="34">
        <v>0.54759780177769701</v>
      </c>
      <c r="WC92" s="34">
        <v>0.54655239611874107</v>
      </c>
      <c r="WD92" s="34">
        <v>0.54532353415940493</v>
      </c>
      <c r="WE92" s="34">
        <v>0.54398462021541494</v>
      </c>
      <c r="WF92" s="34">
        <v>0.54257260595182399</v>
      </c>
      <c r="WG92" s="34">
        <v>0.540994905478694</v>
      </c>
      <c r="WH92" s="34">
        <v>0.53931855333378698</v>
      </c>
      <c r="WI92" s="34">
        <v>0.53765622805143398</v>
      </c>
      <c r="WJ92" s="34">
        <v>0.53609063126296197</v>
      </c>
      <c r="WK92" s="34">
        <v>0.53460940373922494</v>
      </c>
      <c r="WL92" s="34">
        <v>0.53317651849723402</v>
      </c>
      <c r="WM92" s="34">
        <v>0.53188797925111297</v>
      </c>
      <c r="WN92" s="34">
        <v>0.53084831830373003</v>
      </c>
      <c r="WO92" s="34">
        <v>0.52996557874097594</v>
      </c>
      <c r="WP92" s="34">
        <v>0.52921002779295501</v>
      </c>
      <c r="WQ92" s="34">
        <v>0.52857148903594597</v>
      </c>
      <c r="WR92" s="34">
        <v>0.52816359899878496</v>
      </c>
      <c r="WS92" s="34">
        <v>0.52796228273340506</v>
      </c>
      <c r="WT92" s="34">
        <v>0.52772399966278005</v>
      </c>
      <c r="WU92" s="34">
        <v>0.52743604626208695</v>
      </c>
      <c r="WV92" s="34">
        <v>0.52716442935964603</v>
      </c>
      <c r="WW92" s="34">
        <v>0.52686715784956395</v>
      </c>
      <c r="WX92" s="34">
        <v>0.52652459389337603</v>
      </c>
      <c r="WY92" s="34">
        <v>0.52614095937619998</v>
      </c>
      <c r="WZ92" s="34">
        <v>0.52569007075440599</v>
      </c>
      <c r="XA92" s="34">
        <v>0.52518280985064503</v>
      </c>
      <c r="XB92" s="34">
        <v>0.52464205064054603</v>
      </c>
      <c r="XC92" s="34">
        <v>0.52403187449934197</v>
      </c>
      <c r="XD92" s="34">
        <v>0.52337592520213805</v>
      </c>
      <c r="XE92" s="34">
        <v>0.52265999031402299</v>
      </c>
      <c r="XF92" s="34">
        <v>0.52186978543609197</v>
      </c>
      <c r="XG92" s="34">
        <v>0.52105489359347601</v>
      </c>
      <c r="XH92" t="s">
        <v>843</v>
      </c>
      <c r="XI92" t="s">
        <v>1300</v>
      </c>
      <c r="XJ92" s="34">
        <v>0.605400294104948</v>
      </c>
      <c r="XK92" s="34">
        <v>0.60616341442305799</v>
      </c>
      <c r="XL92" s="34">
        <v>0.60687563153933899</v>
      </c>
      <c r="XM92" s="34">
        <v>0.60701955974392496</v>
      </c>
      <c r="XN92" s="34">
        <v>0.60668778316947802</v>
      </c>
      <c r="XO92" s="34">
        <v>0.60607343112150402</v>
      </c>
      <c r="XP92" s="34">
        <v>0.60379512025364801</v>
      </c>
      <c r="XQ92" s="34">
        <v>0.59955024325985495</v>
      </c>
      <c r="XR92" s="34">
        <v>0.59469106378348402</v>
      </c>
      <c r="XS92" s="34">
        <v>0.58953525353203995</v>
      </c>
      <c r="XT92" s="34">
        <v>0.58453038036119298</v>
      </c>
      <c r="XU92" s="34">
        <v>0.579907205016574</v>
      </c>
      <c r="XV92" s="34">
        <v>0.57559570706003904</v>
      </c>
      <c r="XW92" s="34">
        <v>0.57169629106603903</v>
      </c>
      <c r="XX92" s="34">
        <v>0.56817498625655405</v>
      </c>
      <c r="XY92" s="34">
        <v>0.56511747441054094</v>
      </c>
      <c r="XZ92" s="34">
        <v>0.562534440806711</v>
      </c>
      <c r="YA92" s="34">
        <v>0.560018693227473</v>
      </c>
      <c r="YB92" s="34">
        <v>0.55757847683276995</v>
      </c>
      <c r="YC92" s="34">
        <v>0.55522504016843499</v>
      </c>
      <c r="YD92" s="34">
        <v>0.55324838210042993</v>
      </c>
      <c r="YE92" s="34">
        <v>0.55171265809579606</v>
      </c>
      <c r="YF92" s="34">
        <v>0.54998779295741695</v>
      </c>
      <c r="YG92" s="34">
        <v>0.54789462025977198</v>
      </c>
      <c r="YH92" s="34">
        <v>0.54573258799882796</v>
      </c>
      <c r="YI92" s="34">
        <v>0.54374483445157895</v>
      </c>
      <c r="YJ92" s="34">
        <v>0.54189689520939299</v>
      </c>
      <c r="YK92" s="34">
        <v>0.540185565150194</v>
      </c>
      <c r="YL92" s="34">
        <v>0.53857328734896792</v>
      </c>
      <c r="YM92" s="34">
        <v>0.53686845458560695</v>
      </c>
      <c r="YN92" s="34">
        <v>0.53491226297546701</v>
      </c>
      <c r="YO92" s="34">
        <v>0.53245083676409999</v>
      </c>
      <c r="YP92" s="34">
        <v>0.52960999641027795</v>
      </c>
      <c r="YQ92" s="34">
        <v>0.52686973257130498</v>
      </c>
      <c r="YR92" s="34">
        <v>0.52458476214176297</v>
      </c>
      <c r="YS92" s="34">
        <v>0.52272886971815602</v>
      </c>
      <c r="YT92" s="34">
        <v>0.52117658388090393</v>
      </c>
      <c r="YU92" s="34">
        <v>0.519719037281406</v>
      </c>
      <c r="YV92" s="34">
        <v>0.51823145199351206</v>
      </c>
      <c r="YW92" s="34">
        <v>0.51668690896301495</v>
      </c>
      <c r="YX92" s="34">
        <v>0.51484052365311905</v>
      </c>
      <c r="YY92" s="34">
        <v>0.51277624109234698</v>
      </c>
      <c r="YZ92" s="34">
        <v>0.510811058778736</v>
      </c>
      <c r="ZA92" s="34">
        <v>0.509279676124889</v>
      </c>
      <c r="ZB92" s="34">
        <v>0.50808266871520302</v>
      </c>
      <c r="ZC92" s="34">
        <v>0.506839461557264</v>
      </c>
      <c r="ZD92" s="34">
        <v>0.50553928685591099</v>
      </c>
      <c r="ZE92" s="34">
        <v>0.50428668673093002</v>
      </c>
      <c r="ZF92" s="34">
        <v>0.50311939265238304</v>
      </c>
      <c r="ZG92" s="34">
        <v>0.50201365272474197</v>
      </c>
      <c r="ZH92" s="34">
        <v>0.50099369450915299</v>
      </c>
      <c r="ZI92" s="34">
        <v>0.50005987636632998</v>
      </c>
      <c r="ZJ92" s="34">
        <v>0.49927872394925499</v>
      </c>
      <c r="ZK92" s="34">
        <v>0.49884809507136801</v>
      </c>
      <c r="ZL92" s="34">
        <v>0.49868255001789596</v>
      </c>
      <c r="ZM92" s="34">
        <v>0.498419567767171</v>
      </c>
      <c r="ZN92" s="34">
        <v>0.49801204733308702</v>
      </c>
      <c r="ZO92" s="34">
        <v>0.49765680686031</v>
      </c>
      <c r="ZP92" s="34">
        <v>0.49725751171277105</v>
      </c>
      <c r="ZQ92" s="34">
        <v>0.49668294168109101</v>
      </c>
      <c r="ZR92" s="34">
        <v>0.49589300372293399</v>
      </c>
      <c r="ZS92" s="34">
        <v>0.49496712489908701</v>
      </c>
      <c r="ZT92" s="34">
        <v>0.49419540177075905</v>
      </c>
      <c r="ZU92" s="34">
        <v>0.49355845375396501</v>
      </c>
      <c r="ZV92" s="34">
        <v>0.49289031037235503</v>
      </c>
      <c r="ZW92" s="34">
        <v>0.492139255944544</v>
      </c>
      <c r="ZX92" s="34">
        <v>0.49115051607147797</v>
      </c>
      <c r="ZY92" s="34">
        <v>0.49000671958582204</v>
      </c>
      <c r="ZZ92" s="34">
        <v>0.48875046833698804</v>
      </c>
      <c r="AAA92" s="34">
        <v>0.48730126393440298</v>
      </c>
      <c r="AAB92" s="34">
        <v>0.48569890052591497</v>
      </c>
      <c r="AAC92" s="34">
        <v>0.48403076431509395</v>
      </c>
      <c r="AAD92" s="34">
        <v>0.48241804865022503</v>
      </c>
      <c r="AAE92" s="34">
        <v>0.480835891455487</v>
      </c>
      <c r="AAF92" s="34">
        <v>0.47924575758222304</v>
      </c>
      <c r="AAG92" s="34">
        <v>0.47776949925206202</v>
      </c>
      <c r="AAH92" s="34">
        <v>0.47653872255081603</v>
      </c>
      <c r="AAI92" s="34">
        <v>0.475490703351718</v>
      </c>
      <c r="AAJ92" s="34">
        <v>0.47458505218561198</v>
      </c>
      <c r="AAK92" s="34">
        <v>0.47378193092610699</v>
      </c>
      <c r="AAL92" s="34">
        <v>0.47325095769655201</v>
      </c>
      <c r="AAM92" s="34">
        <v>0.4730052719815</v>
      </c>
      <c r="AAN92" s="34">
        <v>0.47273089728053302</v>
      </c>
      <c r="AAO92" s="34">
        <v>0.472388063324787</v>
      </c>
      <c r="AAP92" s="34">
        <v>0.47207861747173097</v>
      </c>
      <c r="AAQ92" s="34">
        <v>0.47175507027144598</v>
      </c>
      <c r="AAR92" s="34">
        <v>0.47138256861956895</v>
      </c>
      <c r="AAS92" s="34">
        <v>0.47100727606491199</v>
      </c>
      <c r="AAT92" s="34">
        <v>0.47063676343633504</v>
      </c>
      <c r="AAU92" s="34">
        <v>0.47024638635986199</v>
      </c>
      <c r="AAV92" s="34">
        <v>0.46984025087135201</v>
      </c>
      <c r="AAW92" s="34">
        <v>0.46937503894122201</v>
      </c>
      <c r="AAX92" s="34">
        <v>0.468819420023323</v>
      </c>
      <c r="AAY92" s="34">
        <v>0.46817369110967805</v>
      </c>
      <c r="AAZ92" s="34">
        <v>0.46747829546461506</v>
      </c>
      <c r="ABA92" s="34">
        <v>0.46674374103650001</v>
      </c>
      <c r="ABB92" s="34">
        <v>0.46595922076169299</v>
      </c>
      <c r="ABC92" s="34">
        <v>0.46516773599141203</v>
      </c>
      <c r="ABD92" s="34">
        <v>0.46433125463520802</v>
      </c>
      <c r="ABE92" s="34">
        <v>0.46342216166261901</v>
      </c>
      <c r="ABF92" s="34">
        <v>0.46247047307968003</v>
      </c>
      <c r="ABG92" t="s">
        <v>843</v>
      </c>
      <c r="ABH92" t="s">
        <v>843</v>
      </c>
      <c r="ABI92" t="s">
        <v>1300</v>
      </c>
      <c r="ABJ92" s="34">
        <v>0.58489217666144999</v>
      </c>
      <c r="ABK92" s="34">
        <v>0.58526393539854804</v>
      </c>
      <c r="ABL92" s="34">
        <v>0.58574580785210306</v>
      </c>
      <c r="ABM92" s="34">
        <v>0.58602327643505903</v>
      </c>
      <c r="ABN92" s="34">
        <v>0.58591240550952295</v>
      </c>
      <c r="ABO92" s="34">
        <v>0.58609030583078303</v>
      </c>
      <c r="ABP92" s="34">
        <v>0.5868436279889</v>
      </c>
      <c r="ABQ92" s="34">
        <v>0.58740325017658102</v>
      </c>
      <c r="ABR92" s="34">
        <v>0.58736365602837093</v>
      </c>
      <c r="ABS92" s="34">
        <v>0.58701767095758595</v>
      </c>
      <c r="ABT92" s="34">
        <v>0.58651309088267001</v>
      </c>
      <c r="ABU92" s="34">
        <v>0.58448009664825196</v>
      </c>
      <c r="ABV92" s="34">
        <v>0.58075030042729903</v>
      </c>
      <c r="ABW92" s="34">
        <v>0.57646943610170498</v>
      </c>
      <c r="ABX92" s="34">
        <v>0.57185389884468296</v>
      </c>
      <c r="ABY92" s="34">
        <v>0.56758483172067298</v>
      </c>
      <c r="ABZ92" s="34">
        <v>0.56398521418852099</v>
      </c>
      <c r="ACA92" s="34">
        <v>0.56071093163046304</v>
      </c>
      <c r="ACB92" s="34">
        <v>0.55784307826616497</v>
      </c>
      <c r="ACC92" s="34">
        <v>0.55546345721156698</v>
      </c>
      <c r="ACD92" s="34">
        <v>0.55374192232751396</v>
      </c>
      <c r="ACE92" s="34">
        <v>0.55245980548645401</v>
      </c>
      <c r="ACF92" s="34">
        <v>0.55084549668907401</v>
      </c>
      <c r="ACG92" s="34">
        <v>0.54895721491423899</v>
      </c>
      <c r="ACH92" s="34">
        <v>0.54700122515039995</v>
      </c>
      <c r="ACI92" s="34">
        <v>0.545000622929113</v>
      </c>
      <c r="ACJ92" s="34">
        <v>0.54314900566676005</v>
      </c>
      <c r="ACK92" s="34">
        <v>0.54143776851502901</v>
      </c>
      <c r="ACL92" s="34">
        <v>0.53963250544508001</v>
      </c>
      <c r="ACM92" s="34">
        <v>0.53775419825193194</v>
      </c>
      <c r="ACN92" s="34">
        <v>0.53606150820327902</v>
      </c>
      <c r="ACO92" s="34">
        <v>0.53450909876532893</v>
      </c>
      <c r="ACP92" s="34">
        <v>0.53306977922673004</v>
      </c>
      <c r="ACQ92" s="34">
        <v>0.53173308562443</v>
      </c>
      <c r="ACR92" s="34">
        <v>0.53033782121945205</v>
      </c>
      <c r="ACS92" s="34">
        <v>0.52872320376953297</v>
      </c>
      <c r="ACT92" s="34">
        <v>0.52666826445118697</v>
      </c>
      <c r="ACU92" s="34">
        <v>0.52429918841638801</v>
      </c>
      <c r="ACV92" s="34">
        <v>0.52204819140865599</v>
      </c>
      <c r="ACW92" s="34">
        <v>0.52023893183096492</v>
      </c>
      <c r="ACX92" s="34">
        <v>0.51882556253711398</v>
      </c>
      <c r="ACY92" s="34">
        <v>0.517696276219066</v>
      </c>
      <c r="ACZ92" s="34">
        <v>0.516659306914658</v>
      </c>
      <c r="ADA92" s="34">
        <v>0.51559425545655002</v>
      </c>
      <c r="ADB92" s="34">
        <v>0.51447746069326694</v>
      </c>
      <c r="ADC92" s="34">
        <v>0.51307769328990604</v>
      </c>
      <c r="ADD92" s="34">
        <v>0.51146315600232095</v>
      </c>
      <c r="ADE92" s="34">
        <v>0.50992292375353099</v>
      </c>
      <c r="ADF92" s="34">
        <v>0.50878856707054299</v>
      </c>
      <c r="ADG92" s="34">
        <v>0.50795513074301202</v>
      </c>
      <c r="ADH92" s="34">
        <v>0.50704551312870205</v>
      </c>
      <c r="ADI92" s="34">
        <v>0.50606073690088893</v>
      </c>
      <c r="ADJ92" s="34">
        <v>0.50510531059744401</v>
      </c>
      <c r="ADK92" s="34">
        <v>0.50422344557290599</v>
      </c>
      <c r="ADL92" s="34">
        <v>0.50338614886813404</v>
      </c>
      <c r="ADM92" s="34">
        <v>0.50260979463657796</v>
      </c>
      <c r="ADN92" s="34">
        <v>0.50189572869007504</v>
      </c>
      <c r="ADO92" s="34">
        <v>0.50130881275844996</v>
      </c>
      <c r="ADP92" s="34">
        <v>0.50104245948190196</v>
      </c>
      <c r="ADQ92" s="34">
        <v>0.50102254556682502</v>
      </c>
      <c r="ADR92" s="34">
        <v>0.500884354773388</v>
      </c>
      <c r="ADS92" s="34">
        <v>0.50056767707396299</v>
      </c>
      <c r="ADT92" s="34">
        <v>0.50028574506368595</v>
      </c>
      <c r="ADU92" s="34">
        <v>0.49993952490087201</v>
      </c>
      <c r="ADV92" s="34">
        <v>0.49939056502908302</v>
      </c>
      <c r="ADW92" s="34">
        <v>0.49860717129489501</v>
      </c>
      <c r="ADX92" s="34">
        <v>0.49767853931089695</v>
      </c>
      <c r="ADY92" s="34">
        <v>0.49689549621728502</v>
      </c>
      <c r="ADZ92" s="34">
        <v>0.49623817506618301</v>
      </c>
      <c r="AEA92" s="34">
        <v>0.495542871648192</v>
      </c>
      <c r="AEB92" s="34">
        <v>0.49477336411366102</v>
      </c>
      <c r="AEC92" s="34">
        <v>0.493787171783309</v>
      </c>
      <c r="AED92" s="34">
        <v>0.49265084971943601</v>
      </c>
      <c r="AEE92" s="34">
        <v>0.49139620956206004</v>
      </c>
      <c r="AEF92" s="34">
        <v>0.48995674331870098</v>
      </c>
      <c r="AEG92" s="34">
        <v>0.48837984719115002</v>
      </c>
      <c r="AEH92" s="34">
        <v>0.48674779379892397</v>
      </c>
      <c r="AEI92" s="34">
        <v>0.48519393781243403</v>
      </c>
      <c r="AEJ92" s="34">
        <v>0.48370568891912596</v>
      </c>
      <c r="AEK92" s="34">
        <v>0.48222917150915501</v>
      </c>
      <c r="AEL92" s="34">
        <v>0.48087762154768399</v>
      </c>
      <c r="AEM92" s="34">
        <v>0.47977992507231398</v>
      </c>
      <c r="AEN92" s="34">
        <v>0.47885254574223196</v>
      </c>
      <c r="AEO92" s="34">
        <v>0.47805456921661404</v>
      </c>
      <c r="AEP92" s="34">
        <v>0.47736740205438399</v>
      </c>
      <c r="AEQ92" s="34">
        <v>0.47694008628240903</v>
      </c>
      <c r="AER92" s="34">
        <v>0.47676997229384704</v>
      </c>
      <c r="AES92" s="34">
        <v>0.47656608990155097</v>
      </c>
      <c r="AET92" s="34">
        <v>0.47629629340166296</v>
      </c>
      <c r="AEU92" s="34">
        <v>0.47604965877729905</v>
      </c>
      <c r="AEV92" s="34">
        <v>0.47578552383037703</v>
      </c>
      <c r="AEW92" s="34">
        <v>0.47547852476700497</v>
      </c>
      <c r="AEX92" s="34">
        <v>0.47516501120210797</v>
      </c>
      <c r="AEY92" s="34">
        <v>0.47484560701559303</v>
      </c>
      <c r="AEZ92" s="34">
        <v>0.47450120575153903</v>
      </c>
      <c r="AFA92" s="34">
        <v>0.47413892720155898</v>
      </c>
      <c r="AFB92" s="34">
        <v>0.47371889227859398</v>
      </c>
      <c r="AFC92" s="34">
        <v>0.47322230382018199</v>
      </c>
      <c r="AFD92" s="34">
        <v>0.47263869612957299</v>
      </c>
      <c r="AFE92" s="34">
        <v>0.47200539049537299</v>
      </c>
      <c r="AFF92" s="34">
        <v>0.47134155210490297</v>
      </c>
      <c r="AFG92" t="s">
        <v>843</v>
      </c>
      <c r="AFH92" t="s">
        <v>843</v>
      </c>
      <c r="AFI92" s="34">
        <v>0.70180000000000009</v>
      </c>
      <c r="AFJ92" s="34">
        <v>0.70066000000000006</v>
      </c>
      <c r="AFK92" s="34">
        <v>0.70089000000000001</v>
      </c>
      <c r="AFL92" s="34">
        <v>0.70008999999999999</v>
      </c>
      <c r="AFM92" s="34">
        <v>0.70135000000000003</v>
      </c>
      <c r="AFN92" s="34">
        <v>0.70330000000000004</v>
      </c>
      <c r="AFO92" s="34">
        <v>0.70748</v>
      </c>
      <c r="AFP92" s="34">
        <v>0.70765</v>
      </c>
      <c r="AFQ92" s="34">
        <v>0.7065300000000001</v>
      </c>
      <c r="AFR92" s="34">
        <v>0.71296000000000004</v>
      </c>
      <c r="AFS92" s="34">
        <v>0.71751000000000009</v>
      </c>
      <c r="AFT92" s="34">
        <v>0.71775999999999995</v>
      </c>
      <c r="AFU92" s="34">
        <v>0.72061999999999993</v>
      </c>
      <c r="AFV92" s="34">
        <v>0.72171999999999992</v>
      </c>
      <c r="AFW92" s="34">
        <v>0.72302999999999995</v>
      </c>
      <c r="AFX92" s="34">
        <v>0.72686000000000006</v>
      </c>
      <c r="AFY92" s="34">
        <v>0.72489000000000003</v>
      </c>
      <c r="AFZ92" s="34">
        <v>0.71826999999999996</v>
      </c>
      <c r="AGA92" s="34">
        <v>0.73840000000000006</v>
      </c>
      <c r="AGB92" t="s">
        <v>843</v>
      </c>
      <c r="AGC92" t="s">
        <v>843</v>
      </c>
      <c r="AGD92" t="s">
        <v>843</v>
      </c>
      <c r="AGE92" t="s">
        <v>843</v>
      </c>
      <c r="AGF92" s="34">
        <v>2.7640139684081078E-2</v>
      </c>
      <c r="AGG92" t="s">
        <v>843</v>
      </c>
      <c r="AGH92" t="s">
        <v>843</v>
      </c>
      <c r="AGI92" t="s">
        <v>843</v>
      </c>
      <c r="AGJ92" t="s">
        <v>843</v>
      </c>
      <c r="AGK92" t="s">
        <v>843</v>
      </c>
      <c r="AGL92" t="s">
        <v>843</v>
      </c>
      <c r="AGM92" t="s">
        <v>843</v>
      </c>
      <c r="AGN92" t="s">
        <v>843</v>
      </c>
      <c r="AGO92" s="34">
        <v>0.307</v>
      </c>
      <c r="AGP92" s="34">
        <v>2020</v>
      </c>
      <c r="AGQ92" t="s">
        <v>832</v>
      </c>
      <c r="AGR92" t="s">
        <v>843</v>
      </c>
      <c r="AGS92" s="34">
        <v>1E-3</v>
      </c>
      <c r="AGT92" s="34">
        <v>2020</v>
      </c>
      <c r="AGU92" t="s">
        <v>832</v>
      </c>
      <c r="AGV92" t="s">
        <v>843</v>
      </c>
      <c r="AGW92" s="34">
        <v>2E-3</v>
      </c>
      <c r="AGX92" s="34">
        <v>2020</v>
      </c>
      <c r="AGY92" t="s">
        <v>832</v>
      </c>
      <c r="AGZ92" t="s">
        <v>843</v>
      </c>
      <c r="AHA92" s="34">
        <v>4.0000000000000001E-3</v>
      </c>
      <c r="AHB92" s="34">
        <v>2020</v>
      </c>
      <c r="AHC92" t="s">
        <v>832</v>
      </c>
      <c r="AHD92" t="s">
        <v>843</v>
      </c>
      <c r="AHE92" s="34">
        <v>0.14400000000000002</v>
      </c>
      <c r="AHF92" s="34">
        <v>2020</v>
      </c>
      <c r="AHG92" t="s">
        <v>832</v>
      </c>
      <c r="AHH92" t="s">
        <v>843</v>
      </c>
      <c r="AHI92" t="s">
        <v>830</v>
      </c>
      <c r="AHJ92" s="34">
        <v>0.1980048269033432</v>
      </c>
      <c r="AHK92" s="34">
        <v>0.19854867458343506</v>
      </c>
      <c r="AHL92" s="34">
        <v>0.196367546916008</v>
      </c>
      <c r="AHM92" s="34">
        <v>0.19832922518253326</v>
      </c>
      <c r="AHN92" s="34">
        <v>0.2061447948217392</v>
      </c>
      <c r="AHO92" t="s">
        <v>843</v>
      </c>
      <c r="AHP92" s="34">
        <v>0.22341518104076385</v>
      </c>
      <c r="AHQ92" s="34">
        <v>0.22615362703800201</v>
      </c>
      <c r="AHR92" s="34">
        <v>0.22585263848304749</v>
      </c>
      <c r="AHS92" s="34">
        <v>0.23243403434753418</v>
      </c>
      <c r="AHT92" s="34">
        <v>0.24387985467910767</v>
      </c>
      <c r="AHU92" t="s">
        <v>843</v>
      </c>
      <c r="AHV92" s="34">
        <v>0.2212522029876709</v>
      </c>
      <c r="AHW92" s="34">
        <v>0.22408254444599152</v>
      </c>
      <c r="AHX92" s="34">
        <v>0.22302944958209991</v>
      </c>
      <c r="AHY92" s="34">
        <v>0.22436089813709259</v>
      </c>
      <c r="AHZ92" s="34">
        <v>0.23477387428283691</v>
      </c>
      <c r="AIA92" t="s">
        <v>832</v>
      </c>
      <c r="AIB92" t="s">
        <v>843</v>
      </c>
      <c r="AIC92" s="34">
        <v>0.22135782241821289</v>
      </c>
      <c r="AID92" s="34">
        <v>0.2242220938205719</v>
      </c>
      <c r="AIE92" s="34">
        <v>0.22322610020637512</v>
      </c>
      <c r="AIF92" s="34">
        <v>0.22475290298461914</v>
      </c>
      <c r="AIG92" s="34">
        <v>0.23652742803096771</v>
      </c>
      <c r="AIH92" t="s">
        <v>924</v>
      </c>
      <c r="AII92" t="s">
        <v>843</v>
      </c>
      <c r="AIJ92" s="34">
        <v>0.22712449729442596</v>
      </c>
      <c r="AIK92" s="34">
        <v>0.23013599216938019</v>
      </c>
      <c r="AIL92" s="34">
        <v>0.22988501191139221</v>
      </c>
      <c r="AIM92" s="34">
        <v>0.23418800532817841</v>
      </c>
      <c r="AIN92" s="34">
        <v>0.24365000426769257</v>
      </c>
      <c r="AIO92" t="s">
        <v>1607</v>
      </c>
      <c r="AIP92" s="34">
        <v>0.23813334107398987</v>
      </c>
      <c r="AIQ92" t="s">
        <v>843</v>
      </c>
      <c r="AIR92" s="34">
        <v>0.24660000000000001</v>
      </c>
      <c r="AIS92" s="34">
        <v>0.23887</v>
      </c>
      <c r="AIT92" s="34">
        <v>0.23629999999999998</v>
      </c>
      <c r="AIU92" s="34">
        <v>0.23593</v>
      </c>
      <c r="AIV92" s="34">
        <v>0.23574999999999999</v>
      </c>
      <c r="AIW92" s="34">
        <v>0.23535</v>
      </c>
      <c r="AIX92" t="s">
        <v>843</v>
      </c>
      <c r="AIY92" s="34">
        <v>7.0099999999999997E-3</v>
      </c>
      <c r="AIZ92" s="34">
        <v>1.2540000000000001E-2</v>
      </c>
      <c r="AJA92" s="34">
        <v>1.9019999999999999E-2</v>
      </c>
      <c r="AJB92" s="34">
        <v>1.7610000000000001E-2</v>
      </c>
      <c r="AJC92" s="34">
        <v>1.559E-2</v>
      </c>
      <c r="AJD92" s="34">
        <v>1.4499999999999999E-2</v>
      </c>
      <c r="AJE92" t="s">
        <v>843</v>
      </c>
      <c r="AJF92" s="34">
        <v>1.429432537406683E-2</v>
      </c>
      <c r="AJG92" s="34">
        <v>1.2058413587510586E-2</v>
      </c>
      <c r="AJH92" s="34">
        <v>1.4104248024523258E-2</v>
      </c>
      <c r="AJI92" s="34">
        <v>1.6230165958404541E-2</v>
      </c>
      <c r="AJJ92" s="34">
        <v>1.8209928646683693E-2</v>
      </c>
      <c r="AJK92" t="s">
        <v>830</v>
      </c>
      <c r="AJL92" t="s">
        <v>843</v>
      </c>
      <c r="AJM92" t="s">
        <v>843</v>
      </c>
      <c r="AJN92" s="34">
        <v>1.1254656128585339E-2</v>
      </c>
      <c r="AJO92" s="34">
        <v>8.2892738282680511E-3</v>
      </c>
      <c r="AJP92" s="34">
        <v>1.0682359337806702E-2</v>
      </c>
      <c r="AJQ92" s="34">
        <v>9.388425387442112E-3</v>
      </c>
      <c r="AJR92" s="34">
        <v>2.5301145389676094E-2</v>
      </c>
      <c r="AJS92" t="s">
        <v>832</v>
      </c>
      <c r="AJT92" t="s">
        <v>843</v>
      </c>
      <c r="AJU92" t="s">
        <v>843</v>
      </c>
      <c r="AJV92" t="s">
        <v>843</v>
      </c>
      <c r="AJW92" s="34">
        <v>9.1009913012385368E-3</v>
      </c>
      <c r="AJX92" s="34">
        <v>7.3603726923465729E-3</v>
      </c>
      <c r="AJY92" s="34">
        <v>1.005141157656908E-2</v>
      </c>
      <c r="AJZ92" s="34">
        <v>1.3334489427506924E-2</v>
      </c>
      <c r="AKA92" s="34">
        <v>1.6070142388343811E-2</v>
      </c>
      <c r="AKB92" t="s">
        <v>830</v>
      </c>
      <c r="AKC92" t="s">
        <v>843</v>
      </c>
      <c r="AKD92" t="s">
        <v>843</v>
      </c>
      <c r="AKE92" t="s">
        <v>843</v>
      </c>
      <c r="AKF92" s="34">
        <v>6.5349023789167404E-3</v>
      </c>
      <c r="AKG92" s="34">
        <v>4.3333792127668858E-3</v>
      </c>
      <c r="AKH92" s="34">
        <v>7.2786533273756504E-3</v>
      </c>
      <c r="AKI92" s="34">
        <v>6.3698654994368553E-3</v>
      </c>
      <c r="AKJ92" s="34">
        <v>2.2559091448783875E-2</v>
      </c>
      <c r="AKK92" t="s">
        <v>832</v>
      </c>
      <c r="AKL92" t="s">
        <v>843</v>
      </c>
      <c r="AKM92" s="34">
        <v>45860</v>
      </c>
      <c r="AKN92" t="s">
        <v>832</v>
      </c>
      <c r="AKO92" t="s">
        <v>843</v>
      </c>
      <c r="AKP92" s="34">
        <v>45838.1484375</v>
      </c>
      <c r="AKQ92" t="s">
        <v>830</v>
      </c>
      <c r="AKR92" t="s">
        <v>843</v>
      </c>
      <c r="AKS92" s="34">
        <v>38913.937411377803</v>
      </c>
      <c r="AKT92" t="s">
        <v>832</v>
      </c>
      <c r="AKU92" t="s">
        <v>843</v>
      </c>
      <c r="AKV92" s="34">
        <v>40963.837337040997</v>
      </c>
      <c r="AKW92" t="s">
        <v>832</v>
      </c>
      <c r="AKX92" t="s">
        <v>843</v>
      </c>
      <c r="AKY92" s="34">
        <v>0.19800633192062378</v>
      </c>
      <c r="AKZ92" s="34">
        <v>0.19098600745201111</v>
      </c>
      <c r="ALA92" s="34">
        <v>0.18690919876098633</v>
      </c>
      <c r="ALB92" s="34">
        <v>0.19082081317901611</v>
      </c>
      <c r="ALC92" s="34">
        <v>0.20040948688983917</v>
      </c>
      <c r="ALD92" t="s">
        <v>830</v>
      </c>
      <c r="ALE92" t="s">
        <v>843</v>
      </c>
      <c r="ALF92" t="s">
        <v>843</v>
      </c>
      <c r="ALG92" t="s">
        <v>843</v>
      </c>
      <c r="ALH92" s="34">
        <v>0.21919755637645721</v>
      </c>
      <c r="ALI92" s="34">
        <v>0.21789151430130005</v>
      </c>
      <c r="ALJ92" s="34">
        <v>0.21583425998687744</v>
      </c>
      <c r="ALK92" s="34">
        <v>0.22049623727798462</v>
      </c>
      <c r="ALL92" s="34">
        <v>0.23979395627975464</v>
      </c>
      <c r="ALM92" t="s">
        <v>832</v>
      </c>
    </row>
    <row r="93" spans="1:1001">
      <c r="A93" t="s">
        <v>512</v>
      </c>
      <c r="B93" t="s">
        <v>183</v>
      </c>
      <c r="C93" t="s">
        <v>278</v>
      </c>
      <c r="D93" s="34">
        <v>3.9769917726516724E-2</v>
      </c>
      <c r="E93" t="s">
        <v>465</v>
      </c>
      <c r="F93" s="34">
        <v>4.4602848589420319E-2</v>
      </c>
      <c r="G93" t="s">
        <v>465</v>
      </c>
      <c r="H93" s="34">
        <v>4.3633695691823959E-2</v>
      </c>
      <c r="I93" t="s">
        <v>465</v>
      </c>
      <c r="J93" s="34">
        <v>4.1830644011497498E-2</v>
      </c>
      <c r="K93" t="s">
        <v>465</v>
      </c>
      <c r="L93" s="34"/>
      <c r="M93" t="s">
        <v>465</v>
      </c>
      <c r="N93" s="34">
        <v>0.55762004852294922</v>
      </c>
      <c r="O93" s="34"/>
      <c r="P93" t="s">
        <v>1459</v>
      </c>
      <c r="Q93" s="34"/>
      <c r="R93" t="s">
        <v>1459</v>
      </c>
      <c r="S93" s="34"/>
      <c r="T93" t="s">
        <v>1459</v>
      </c>
      <c r="U93" s="34"/>
      <c r="V93" t="s">
        <v>1459</v>
      </c>
      <c r="W93" t="s">
        <v>843</v>
      </c>
      <c r="X93" t="s">
        <v>465</v>
      </c>
      <c r="Y93" s="34">
        <v>0.55313539505004883</v>
      </c>
      <c r="Z93" s="34"/>
      <c r="AA93" t="s">
        <v>1459</v>
      </c>
      <c r="AB93" s="34"/>
      <c r="AC93" t="s">
        <v>1459</v>
      </c>
      <c r="AD93" s="34"/>
      <c r="AE93" t="s">
        <v>1459</v>
      </c>
      <c r="AF93" s="34"/>
      <c r="AG93" t="s">
        <v>1459</v>
      </c>
      <c r="AH93" t="s">
        <v>843</v>
      </c>
      <c r="AI93" t="s">
        <v>465</v>
      </c>
      <c r="AJ93" s="34">
        <v>0.55089175701141357</v>
      </c>
      <c r="AK93" s="34"/>
      <c r="AL93" t="s">
        <v>1459</v>
      </c>
      <c r="AM93" s="34"/>
      <c r="AN93" t="s">
        <v>1459</v>
      </c>
      <c r="AO93" s="34"/>
      <c r="AP93" t="s">
        <v>1459</v>
      </c>
      <c r="AQ93" s="34"/>
      <c r="AR93" t="s">
        <v>1459</v>
      </c>
      <c r="AS93" t="s">
        <v>843</v>
      </c>
      <c r="AT93" t="s">
        <v>465</v>
      </c>
      <c r="AU93" s="34">
        <v>0.5560491681098938</v>
      </c>
      <c r="AV93" s="34"/>
      <c r="AW93" t="s">
        <v>1459</v>
      </c>
      <c r="AX93" s="34"/>
      <c r="AY93" t="s">
        <v>1459</v>
      </c>
      <c r="AZ93" s="34"/>
      <c r="BA93" t="s">
        <v>1459</v>
      </c>
      <c r="BB93" s="34"/>
      <c r="BC93" t="s">
        <v>1459</v>
      </c>
      <c r="BD93" t="s">
        <v>843</v>
      </c>
      <c r="BE93" s="34">
        <v>0.54523499805254672</v>
      </c>
      <c r="BF93" t="s">
        <v>465</v>
      </c>
      <c r="BG93" t="s">
        <v>843</v>
      </c>
      <c r="BH93" t="s">
        <v>465</v>
      </c>
      <c r="BI93" s="34">
        <v>3.0569381713867188</v>
      </c>
      <c r="BJ93" t="s">
        <v>465</v>
      </c>
      <c r="BK93" s="34">
        <v>4.1264667510986328</v>
      </c>
      <c r="BL93" t="s">
        <v>465</v>
      </c>
      <c r="BM93" s="34">
        <v>4.477994441986084</v>
      </c>
      <c r="BN93" t="s">
        <v>465</v>
      </c>
      <c r="BO93" s="34">
        <v>5.1013460159301758</v>
      </c>
      <c r="BP93" t="s">
        <v>843</v>
      </c>
      <c r="BQ93" s="34">
        <v>2.3396694660186768</v>
      </c>
      <c r="BR93" t="s">
        <v>465</v>
      </c>
      <c r="BS93" s="34"/>
      <c r="BT93" t="s">
        <v>843</v>
      </c>
      <c r="BU93" s="34">
        <v>3.3246822357177734</v>
      </c>
      <c r="BV93" t="s">
        <v>1552</v>
      </c>
      <c r="BW93" t="s">
        <v>843</v>
      </c>
      <c r="BX93" s="34">
        <v>2.5122501850128174</v>
      </c>
      <c r="BY93" t="s">
        <v>465</v>
      </c>
      <c r="BZ93" t="s">
        <v>843</v>
      </c>
      <c r="CA93" t="s">
        <v>465</v>
      </c>
      <c r="CB93" s="34">
        <v>5.4214815609157085E-3</v>
      </c>
      <c r="CC93" s="34">
        <v>4.6930694952607155E-3</v>
      </c>
      <c r="CD93" s="34">
        <v>4.7089480794966221E-3</v>
      </c>
      <c r="CE93" s="34">
        <v>3.8022354710847139E-3</v>
      </c>
      <c r="CF93" s="34">
        <v>3.8022384978830814E-3</v>
      </c>
      <c r="CG93" t="s">
        <v>843</v>
      </c>
      <c r="CH93" t="s">
        <v>465</v>
      </c>
      <c r="CI93" s="34">
        <v>6.4205015078186989E-3</v>
      </c>
      <c r="CJ93" s="34">
        <v>5.952516570687294E-3</v>
      </c>
      <c r="CK93" s="34">
        <v>5.778125487267971E-3</v>
      </c>
      <c r="CL93" s="34">
        <v>5.6714778766036034E-3</v>
      </c>
      <c r="CM93" s="34">
        <v>5.6387479417026043E-3</v>
      </c>
      <c r="CN93" t="s">
        <v>843</v>
      </c>
      <c r="CO93" t="s">
        <v>465</v>
      </c>
      <c r="CP93" s="34">
        <v>5.9743542224168777E-3</v>
      </c>
      <c r="CQ93" s="34">
        <v>5.7432614266872406E-3</v>
      </c>
      <c r="CR93" s="34">
        <v>5.7246191427111626E-3</v>
      </c>
      <c r="CS93" s="34">
        <v>5.6582079268991947E-3</v>
      </c>
      <c r="CT93" s="34">
        <v>5.6660785339772701E-3</v>
      </c>
      <c r="CU93" t="s">
        <v>843</v>
      </c>
      <c r="CV93" t="s">
        <v>465</v>
      </c>
      <c r="CW93" s="34">
        <v>5.7653733529150486E-3</v>
      </c>
      <c r="CX93" s="34">
        <v>5.6581948883831501E-3</v>
      </c>
      <c r="CY93" s="34">
        <v>5.5668866261839867E-3</v>
      </c>
      <c r="CZ93" s="34">
        <v>5.4930443875491619E-3</v>
      </c>
      <c r="DA93" s="34">
        <v>5.49300666898489E-3</v>
      </c>
      <c r="DB93" t="s">
        <v>843</v>
      </c>
      <c r="DC93" s="34"/>
      <c r="DD93" s="34"/>
      <c r="DE93" s="34"/>
      <c r="DF93" s="34"/>
      <c r="DG93" s="34"/>
      <c r="DH93" t="s">
        <v>1460</v>
      </c>
      <c r="DI93" t="s">
        <v>843</v>
      </c>
      <c r="DJ93" s="34"/>
      <c r="DK93" s="34"/>
      <c r="DL93" s="34"/>
      <c r="DM93" s="34"/>
      <c r="DN93" s="34"/>
      <c r="DO93" t="s">
        <v>1460</v>
      </c>
      <c r="DP93" t="s">
        <v>843</v>
      </c>
      <c r="DQ93" s="34"/>
      <c r="DR93" t="s">
        <v>1460</v>
      </c>
      <c r="DS93" t="s">
        <v>843</v>
      </c>
      <c r="DT93" t="s">
        <v>843</v>
      </c>
      <c r="DU93" s="34"/>
      <c r="DV93" t="s">
        <v>1460</v>
      </c>
      <c r="DW93" t="s">
        <v>843</v>
      </c>
      <c r="DX93" t="s">
        <v>843</v>
      </c>
      <c r="DY93" t="s">
        <v>465</v>
      </c>
      <c r="DZ93" s="34">
        <v>2.1715874318033457E-3</v>
      </c>
      <c r="EA93" s="34">
        <v>3.2348956447094679E-3</v>
      </c>
      <c r="EB93" s="34">
        <v>-7.9938117414712906E-4</v>
      </c>
      <c r="EC93" s="34">
        <v>-6.023443304002285E-3</v>
      </c>
      <c r="ED93" s="34">
        <v>1.3055985793471336E-2</v>
      </c>
      <c r="EE93" t="s">
        <v>843</v>
      </c>
      <c r="EF93" t="s">
        <v>465</v>
      </c>
      <c r="EG93" s="34">
        <v>3.6000001709908247E-3</v>
      </c>
      <c r="EH93" s="34">
        <v>2.5999997742474079E-3</v>
      </c>
      <c r="EI93" s="34">
        <v>-9.9999961093999445E-5</v>
      </c>
      <c r="EJ93" s="34">
        <v>1.999999862164259E-3</v>
      </c>
      <c r="EK93" s="34">
        <v>1.0000000474974513E-3</v>
      </c>
      <c r="EL93" t="s">
        <v>843</v>
      </c>
      <c r="EM93" t="s">
        <v>465</v>
      </c>
      <c r="EN93" s="34">
        <v>3.5073859617114067E-3</v>
      </c>
      <c r="EO93" s="34">
        <v>2.6816804893314838E-3</v>
      </c>
      <c r="EP93" s="34">
        <v>-1.4286595396697521E-3</v>
      </c>
      <c r="EQ93" s="34">
        <v>5.0182463601231575E-3</v>
      </c>
      <c r="ER93" s="34">
        <v>7.3443073779344559E-3</v>
      </c>
      <c r="ES93" t="s">
        <v>843</v>
      </c>
      <c r="ET93" t="s">
        <v>465</v>
      </c>
      <c r="EU93" s="34">
        <v>3.8306564092636108E-3</v>
      </c>
      <c r="EV93" s="34">
        <v>2.7025560848414898E-3</v>
      </c>
      <c r="EW93" s="34">
        <v>3.3236271701753139E-3</v>
      </c>
      <c r="EX93" s="34">
        <v>4.6387426555156708E-3</v>
      </c>
      <c r="EY93" s="34">
        <v>-7.6699157943949103E-5</v>
      </c>
      <c r="EZ93" t="s">
        <v>843</v>
      </c>
      <c r="FA93" t="s">
        <v>465</v>
      </c>
      <c r="FB93" s="34">
        <v>-4.2330138385295868E-3</v>
      </c>
      <c r="FC93" s="34">
        <v>-5.191451869904995E-3</v>
      </c>
      <c r="FD93" s="34">
        <v>-1.7498646629974246E-3</v>
      </c>
      <c r="FE93" s="34">
        <v>-1.8796479562297463E-3</v>
      </c>
      <c r="FF93" s="34">
        <v>1.3925275765359402E-2</v>
      </c>
      <c r="FG93" t="s">
        <v>843</v>
      </c>
      <c r="FH93" s="34"/>
      <c r="FI93" s="34"/>
      <c r="FJ93" s="34"/>
      <c r="FK93" s="34"/>
      <c r="FL93" s="34"/>
      <c r="FM93" t="s">
        <v>843</v>
      </c>
      <c r="FN93" t="s">
        <v>843</v>
      </c>
      <c r="FO93" s="34">
        <v>0.62846000000000002</v>
      </c>
      <c r="FP93" t="s">
        <v>1462</v>
      </c>
      <c r="FQ93" t="s">
        <v>843</v>
      </c>
      <c r="FR93" t="s">
        <v>843</v>
      </c>
      <c r="FS93" s="34">
        <v>0.69641000000000008</v>
      </c>
      <c r="FT93" t="s">
        <v>1462</v>
      </c>
      <c r="FU93" t="s">
        <v>843</v>
      </c>
      <c r="FV93" t="s">
        <v>843</v>
      </c>
      <c r="FW93" s="34">
        <v>0.55913999999999997</v>
      </c>
      <c r="FX93" t="s">
        <v>1462</v>
      </c>
      <c r="FY93" t="s">
        <v>843</v>
      </c>
      <c r="FZ93" s="34"/>
      <c r="GA93" s="34"/>
      <c r="GB93" s="34"/>
      <c r="GC93" s="34"/>
      <c r="GD93" s="34"/>
      <c r="GE93" t="s">
        <v>1460</v>
      </c>
      <c r="GF93" t="s">
        <v>843</v>
      </c>
      <c r="GG93" s="34">
        <v>1.5893930569291115E-2</v>
      </c>
      <c r="GH93" s="34">
        <v>1.8973371013998985E-2</v>
      </c>
      <c r="GI93" s="34">
        <v>3.4908972680568695E-2</v>
      </c>
      <c r="GJ93" s="34">
        <v>6.4808018505573273E-2</v>
      </c>
      <c r="GK93" s="34"/>
      <c r="GL93" t="s">
        <v>832</v>
      </c>
      <c r="GM93" t="s">
        <v>843</v>
      </c>
      <c r="GN93" s="34"/>
      <c r="GO93" t="s">
        <v>1460</v>
      </c>
      <c r="GP93" t="s">
        <v>843</v>
      </c>
      <c r="GQ93" t="s">
        <v>843</v>
      </c>
      <c r="GR93" s="34">
        <v>7.0522152818739414E-3</v>
      </c>
      <c r="GS93" s="34">
        <v>7.7299396507441998E-3</v>
      </c>
      <c r="GT93" s="34">
        <v>9.5317233353853226E-3</v>
      </c>
      <c r="GU93" s="34">
        <v>2.161714481189847E-3</v>
      </c>
      <c r="GV93" s="34">
        <v>2.3025106638669968E-3</v>
      </c>
      <c r="GW93" t="s">
        <v>832</v>
      </c>
      <c r="GX93" t="s">
        <v>843</v>
      </c>
      <c r="GY93" t="s">
        <v>843</v>
      </c>
      <c r="GZ93" t="s">
        <v>843</v>
      </c>
      <c r="HA93" t="s">
        <v>843</v>
      </c>
      <c r="HB93" t="s">
        <v>843</v>
      </c>
      <c r="HC93" t="s">
        <v>843</v>
      </c>
      <c r="HD93" t="s">
        <v>843</v>
      </c>
      <c r="HE93" t="s">
        <v>843</v>
      </c>
      <c r="HF93" t="s">
        <v>843</v>
      </c>
      <c r="HG93" t="s">
        <v>843</v>
      </c>
      <c r="HH93" s="34">
        <v>250927</v>
      </c>
      <c r="HI93" s="34">
        <v>255049</v>
      </c>
      <c r="HJ93" s="34">
        <v>259137</v>
      </c>
      <c r="HK93" s="34">
        <v>263173</v>
      </c>
      <c r="HL93" s="34">
        <v>267132</v>
      </c>
      <c r="HM93" s="34">
        <v>271060</v>
      </c>
      <c r="HN93" s="34">
        <v>274901</v>
      </c>
      <c r="HO93" s="34">
        <v>278178</v>
      </c>
      <c r="HP93" s="34">
        <v>280558</v>
      </c>
      <c r="HQ93" s="34">
        <v>282283</v>
      </c>
      <c r="HR93" s="34">
        <v>283788</v>
      </c>
      <c r="HS93" s="34">
        <v>285265</v>
      </c>
      <c r="HT93" s="34">
        <v>286584</v>
      </c>
      <c r="HU93" s="34">
        <v>288032</v>
      </c>
      <c r="HV93" s="34">
        <v>289873</v>
      </c>
      <c r="HW93" s="34">
        <v>291787</v>
      </c>
      <c r="HX93" s="34">
        <v>293541</v>
      </c>
      <c r="HY93" s="34">
        <v>295450</v>
      </c>
      <c r="HZ93" s="34">
        <v>297606</v>
      </c>
      <c r="IA93" s="34">
        <v>299717</v>
      </c>
      <c r="IB93" s="34">
        <v>301920</v>
      </c>
      <c r="IC93" s="34">
        <v>304032</v>
      </c>
      <c r="ID93" s="34">
        <v>306279</v>
      </c>
      <c r="IE93" s="34">
        <v>308872</v>
      </c>
      <c r="IF93" s="34">
        <v>311383</v>
      </c>
      <c r="IG93" s="34">
        <v>313810</v>
      </c>
      <c r="IH93" s="34">
        <v>316166</v>
      </c>
      <c r="II93" s="34">
        <v>318455</v>
      </c>
      <c r="IJ93" s="34">
        <v>320673</v>
      </c>
      <c r="IK93" s="34">
        <v>322807</v>
      </c>
      <c r="IL93" s="34">
        <v>324860</v>
      </c>
      <c r="IM93" s="34">
        <v>326834</v>
      </c>
      <c r="IN93" s="34">
        <v>328738</v>
      </c>
      <c r="IO93" s="34">
        <v>330563</v>
      </c>
      <c r="IP93" s="34">
        <v>332298</v>
      </c>
      <c r="IQ93" s="34">
        <v>333947</v>
      </c>
      <c r="IR93" s="34">
        <v>335512</v>
      </c>
      <c r="IS93" s="34">
        <v>336991</v>
      </c>
      <c r="IT93" s="34">
        <v>338387</v>
      </c>
      <c r="IU93" s="34">
        <v>339690</v>
      </c>
      <c r="IV93" s="34">
        <v>340880</v>
      </c>
      <c r="IW93" s="34">
        <v>341966</v>
      </c>
      <c r="IX93" s="34">
        <v>342957</v>
      </c>
      <c r="IY93" s="34">
        <v>343846</v>
      </c>
      <c r="IZ93" s="34">
        <v>344632</v>
      </c>
      <c r="JA93" s="34">
        <v>345304</v>
      </c>
      <c r="JB93" s="34">
        <v>345860</v>
      </c>
      <c r="JC93" s="34">
        <v>346307</v>
      </c>
      <c r="JD93" s="34">
        <v>346632</v>
      </c>
      <c r="JE93" s="34">
        <v>346834</v>
      </c>
      <c r="JF93" s="34">
        <v>346933</v>
      </c>
      <c r="JG93" s="34">
        <v>346923</v>
      </c>
      <c r="JH93" s="34">
        <v>346801</v>
      </c>
      <c r="JI93" s="34">
        <v>346577</v>
      </c>
      <c r="JJ93" s="34">
        <v>346261</v>
      </c>
      <c r="JK93" s="34">
        <v>345856</v>
      </c>
      <c r="JL93" s="34">
        <v>345361</v>
      </c>
      <c r="JM93" s="34">
        <v>344789</v>
      </c>
      <c r="JN93" s="34">
        <v>344149</v>
      </c>
      <c r="JO93" s="34">
        <v>343445</v>
      </c>
      <c r="JP93" s="34">
        <v>342680</v>
      </c>
      <c r="JQ93" s="34">
        <v>341865</v>
      </c>
      <c r="JR93" s="34">
        <v>341008</v>
      </c>
      <c r="JS93" s="34">
        <v>340111</v>
      </c>
      <c r="JT93" s="34">
        <v>339163</v>
      </c>
      <c r="JU93" s="34">
        <v>338169</v>
      </c>
      <c r="JV93" s="34">
        <v>337130</v>
      </c>
      <c r="JW93" s="34">
        <v>336053</v>
      </c>
      <c r="JX93" s="34">
        <v>334935</v>
      </c>
      <c r="JY93" s="34">
        <v>333759</v>
      </c>
      <c r="JZ93" s="34">
        <v>332542</v>
      </c>
      <c r="KA93" s="34">
        <v>331289</v>
      </c>
      <c r="KB93" s="34">
        <v>329995</v>
      </c>
      <c r="KC93" s="34">
        <v>328655</v>
      </c>
      <c r="KD93" s="34">
        <v>327273</v>
      </c>
      <c r="KE93" s="34">
        <v>325846</v>
      </c>
      <c r="KF93" s="34">
        <v>324365</v>
      </c>
      <c r="KG93" s="34">
        <v>322841</v>
      </c>
      <c r="KH93" s="34">
        <v>321275</v>
      </c>
      <c r="KI93" s="34">
        <v>319664</v>
      </c>
      <c r="KJ93" s="34">
        <v>318015</v>
      </c>
      <c r="KK93" s="34">
        <v>316329</v>
      </c>
      <c r="KL93" s="34">
        <v>314613</v>
      </c>
      <c r="KM93" s="34">
        <v>312875</v>
      </c>
      <c r="KN93" s="34">
        <v>311116</v>
      </c>
      <c r="KO93" s="34">
        <v>309338</v>
      </c>
      <c r="KP93" s="34">
        <v>307546</v>
      </c>
      <c r="KQ93" s="34">
        <v>305745</v>
      </c>
      <c r="KR93" s="34">
        <v>303935</v>
      </c>
      <c r="KS93" s="34">
        <v>302116</v>
      </c>
      <c r="KT93" s="34">
        <v>300293</v>
      </c>
      <c r="KU93" s="34">
        <v>298471</v>
      </c>
      <c r="KV93" s="34">
        <v>296651</v>
      </c>
      <c r="KW93" s="34">
        <v>294819</v>
      </c>
      <c r="KX93" s="34">
        <v>292985</v>
      </c>
      <c r="KY93" s="34">
        <v>291147</v>
      </c>
      <c r="KZ93" s="34">
        <v>289302</v>
      </c>
      <c r="LA93" s="34">
        <v>287447</v>
      </c>
      <c r="LB93" s="34">
        <v>285575</v>
      </c>
      <c r="LC93" s="34">
        <v>283702</v>
      </c>
      <c r="LD93" s="34">
        <v>281829</v>
      </c>
      <c r="LE93" t="s">
        <v>843</v>
      </c>
      <c r="LF93" t="s">
        <v>843</v>
      </c>
      <c r="LG93" t="s">
        <v>843</v>
      </c>
      <c r="LH93" s="34">
        <v>1.6498683020472527E-2</v>
      </c>
      <c r="LI93" s="34">
        <v>1.6293622553348541E-2</v>
      </c>
      <c r="LJ93" s="34">
        <v>1.5901196748018265E-2</v>
      </c>
      <c r="LK93" s="34">
        <v>1.5454730950295925E-2</v>
      </c>
      <c r="LL93" s="34">
        <v>1.4931308105587959E-2</v>
      </c>
      <c r="LM93" s="34">
        <v>1.4597279950976372E-2</v>
      </c>
      <c r="LN93" s="34">
        <v>1.4070834033191204E-2</v>
      </c>
      <c r="LO93" s="34">
        <v>1.1850163340568542E-2</v>
      </c>
      <c r="LP93" s="34">
        <v>8.5192807018756866E-3</v>
      </c>
      <c r="LQ93" s="34">
        <v>6.1296364292502403E-3</v>
      </c>
      <c r="LR93" s="34">
        <v>5.3173666819930077E-3</v>
      </c>
      <c r="LS93" s="34">
        <v>5.1910923793911934E-3</v>
      </c>
      <c r="LT93" s="34">
        <v>4.6131140552461147E-3</v>
      </c>
      <c r="LU93" s="34">
        <v>5.0398982129991055E-3</v>
      </c>
      <c r="LV93" s="34">
        <v>6.3713109120726585E-3</v>
      </c>
      <c r="LW93" s="34">
        <v>6.5811881795525551E-3</v>
      </c>
      <c r="LX93" s="34">
        <v>5.9932386502623558E-3</v>
      </c>
      <c r="LY93" s="34">
        <v>6.4822947606444359E-3</v>
      </c>
      <c r="LZ93" s="34">
        <v>7.2708460502326488E-3</v>
      </c>
      <c r="MA93" s="34">
        <v>7.0682321675121784E-3</v>
      </c>
      <c r="MB93" s="34">
        <v>7.3233856819570065E-3</v>
      </c>
      <c r="MC93" s="34">
        <v>6.970877293497324E-3</v>
      </c>
      <c r="MD93" s="34">
        <v>7.3634921573102474E-3</v>
      </c>
      <c r="ME93" s="34">
        <v>8.4305005148053169E-3</v>
      </c>
      <c r="MF93" s="34">
        <v>8.0967145040631294E-3</v>
      </c>
      <c r="MG93" s="34">
        <v>7.7640414237976074E-3</v>
      </c>
      <c r="MH93" s="34">
        <v>7.4796848930418491E-3</v>
      </c>
      <c r="MI93" s="34">
        <v>7.2137857787311077E-3</v>
      </c>
      <c r="MJ93" s="34">
        <v>6.9407345727086067E-3</v>
      </c>
      <c r="MK93" s="34">
        <v>6.6327089443802834E-3</v>
      </c>
      <c r="ML93" s="34">
        <v>6.3396990299224854E-3</v>
      </c>
      <c r="MM93" s="34">
        <v>6.0580763965845108E-3</v>
      </c>
      <c r="MN93" s="34">
        <v>5.8086840435862541E-3</v>
      </c>
      <c r="MO93" s="34">
        <v>5.536180455237627E-3</v>
      </c>
      <c r="MP93" s="34">
        <v>5.2348952740430832E-3</v>
      </c>
      <c r="MQ93" s="34">
        <v>4.9501410685479641E-3</v>
      </c>
      <c r="MR93" s="34">
        <v>4.6754255890846252E-3</v>
      </c>
      <c r="MS93" s="34">
        <v>4.3985005468130112E-3</v>
      </c>
      <c r="MT93" s="34">
        <v>4.1339872404932976E-3</v>
      </c>
      <c r="MU93" s="34">
        <v>3.8432260043919086E-3</v>
      </c>
      <c r="MV93" s="34">
        <v>3.4970722626894712E-3</v>
      </c>
      <c r="MW93" s="34">
        <v>3.180807689204812E-3</v>
      </c>
      <c r="MX93" s="34">
        <v>2.8937580063939095E-3</v>
      </c>
      <c r="MY93" s="34">
        <v>2.5888078380376101E-3</v>
      </c>
      <c r="MZ93" s="34">
        <v>2.2832984104752541E-3</v>
      </c>
      <c r="NA93" s="34">
        <v>1.9480073824524879E-3</v>
      </c>
      <c r="NB93" s="34">
        <v>1.6088804695755243E-3</v>
      </c>
      <c r="NC93" s="34">
        <v>1.2915959814563394E-3</v>
      </c>
      <c r="ND93" s="34">
        <v>9.3803356867283583E-4</v>
      </c>
      <c r="NE93" s="34">
        <v>5.8258086210116744E-4</v>
      </c>
      <c r="NF93" s="34">
        <v>2.853984187822789E-4</v>
      </c>
      <c r="NG93" s="34">
        <v>-2.8824424589402042E-5</v>
      </c>
      <c r="NH93" s="34">
        <v>-3.5172488423995674E-4</v>
      </c>
      <c r="NI93" s="34">
        <v>-6.4611225388944149E-4</v>
      </c>
      <c r="NJ93" s="34">
        <v>-9.1219024034217E-4</v>
      </c>
      <c r="NK93" s="34">
        <v>-1.1703225318342447E-3</v>
      </c>
      <c r="NL93" s="34">
        <v>-1.4322566566988826E-3</v>
      </c>
      <c r="NM93" s="34">
        <v>-1.6576109919697046E-3</v>
      </c>
      <c r="NN93" s="34">
        <v>-1.8579325405880809E-3</v>
      </c>
      <c r="NO93" s="34">
        <v>-2.0477208308875561E-3</v>
      </c>
      <c r="NP93" s="34">
        <v>-2.2299152333289385E-3</v>
      </c>
      <c r="NQ93" s="34">
        <v>-2.3811447899788618E-3</v>
      </c>
      <c r="NR93" s="34">
        <v>-2.5099848862737417E-3</v>
      </c>
      <c r="NS93" s="34">
        <v>-2.6339024771004915E-3</v>
      </c>
      <c r="NT93" s="34">
        <v>-2.7912170626223087E-3</v>
      </c>
      <c r="NU93" s="34">
        <v>-2.9350472614169121E-3</v>
      </c>
      <c r="NV93" s="34">
        <v>-3.0771577730774879E-3</v>
      </c>
      <c r="NW93" s="34">
        <v>-3.1997270416468382E-3</v>
      </c>
      <c r="NX93" s="34">
        <v>-3.3324025571346283E-3</v>
      </c>
      <c r="NY93" s="34">
        <v>-3.5173075739294291E-3</v>
      </c>
      <c r="NZ93" s="34">
        <v>-3.6530077923089266E-3</v>
      </c>
      <c r="OA93" s="34">
        <v>-3.7750615738332272E-3</v>
      </c>
      <c r="OB93" s="34">
        <v>-3.9136032573878765E-3</v>
      </c>
      <c r="OC93" s="34">
        <v>-4.0689343586564064E-3</v>
      </c>
      <c r="OD93" s="34">
        <v>-4.2138835415244102E-3</v>
      </c>
      <c r="OE93" s="34">
        <v>-4.3698078952729702E-3</v>
      </c>
      <c r="OF93" s="34">
        <v>-4.555452149361372E-3</v>
      </c>
      <c r="OG93" s="34">
        <v>-4.7094831243157387E-3</v>
      </c>
      <c r="OH93" s="34">
        <v>-4.8624877817928791E-3</v>
      </c>
      <c r="OI93" s="34">
        <v>-5.0270101055502892E-3</v>
      </c>
      <c r="OJ93" s="34">
        <v>-5.171892698854208E-3</v>
      </c>
      <c r="OK93" s="34">
        <v>-5.3157401271164417E-3</v>
      </c>
      <c r="OL93" s="34">
        <v>-5.4394989274442196E-3</v>
      </c>
      <c r="OM93" s="34">
        <v>-5.5395625531673431E-3</v>
      </c>
      <c r="ON93" s="34">
        <v>-5.63791673630476E-3</v>
      </c>
      <c r="OO93" s="34">
        <v>-5.7313027791678905E-3</v>
      </c>
      <c r="OP93" s="34">
        <v>-5.8098607696592808E-3</v>
      </c>
      <c r="OQ93" s="34">
        <v>-5.8732484467327595E-3</v>
      </c>
      <c r="OR93" s="34">
        <v>-5.9375585988163948E-3</v>
      </c>
      <c r="OS93" s="34">
        <v>-6.0028131119906902E-3</v>
      </c>
      <c r="OT93" s="34">
        <v>-6.0523850843310356E-3</v>
      </c>
      <c r="OU93" s="34">
        <v>-6.0858889482915401E-3</v>
      </c>
      <c r="OV93" s="34">
        <v>-6.1164121143519878E-3</v>
      </c>
      <c r="OW93" s="34">
        <v>-6.1947549693286419E-3</v>
      </c>
      <c r="OX93" s="34">
        <v>-6.240195594727993E-3</v>
      </c>
      <c r="OY93" s="34">
        <v>-6.2931189313530922E-3</v>
      </c>
      <c r="OZ93" s="34">
        <v>-6.3571692444384098E-3</v>
      </c>
      <c r="PA93" s="34">
        <v>-6.432629656046629E-3</v>
      </c>
      <c r="PB93" s="34">
        <v>-6.5338038839399815E-3</v>
      </c>
      <c r="PC93" s="34">
        <v>-6.5803001634776592E-3</v>
      </c>
      <c r="PD93" s="34">
        <v>-6.6238874569535255E-3</v>
      </c>
      <c r="PE93" t="s">
        <v>1300</v>
      </c>
      <c r="PF93" t="s">
        <v>843</v>
      </c>
      <c r="PG93" t="s">
        <v>843</v>
      </c>
      <c r="PH93" t="s">
        <v>843</v>
      </c>
      <c r="PI93" t="s">
        <v>843</v>
      </c>
      <c r="PJ93" t="s">
        <v>1300</v>
      </c>
      <c r="PK93" s="34">
        <v>0.51656061410903931</v>
      </c>
      <c r="PL93" s="34">
        <v>0.51585382223129272</v>
      </c>
      <c r="PM93" s="34">
        <v>0.51522940397262573</v>
      </c>
      <c r="PN93" s="34">
        <v>0.51480203866958618</v>
      </c>
      <c r="PO93" s="34">
        <v>0.51453959941864014</v>
      </c>
      <c r="PP93" s="34">
        <v>0.51428836584091187</v>
      </c>
      <c r="PQ93" s="34">
        <v>0.5139886736869812</v>
      </c>
      <c r="PR93" s="34">
        <v>0.51349854469299316</v>
      </c>
      <c r="PS93" s="34">
        <v>0.5129278302192688</v>
      </c>
      <c r="PT93" s="34">
        <v>0.51239007711410522</v>
      </c>
      <c r="PU93" s="34">
        <v>0.51183629035949707</v>
      </c>
      <c r="PV93" s="34">
        <v>0.51128602027893066</v>
      </c>
      <c r="PW93" s="34">
        <v>0.51073682308197021</v>
      </c>
      <c r="PX93" s="34">
        <v>0.51011347770690918</v>
      </c>
      <c r="PY93" s="34">
        <v>0.5094679594039917</v>
      </c>
      <c r="PZ93" s="34">
        <v>0.50885748863220215</v>
      </c>
      <c r="QA93" s="34">
        <v>0.50824588537216187</v>
      </c>
      <c r="QB93" s="34">
        <v>0.50770688056945801</v>
      </c>
      <c r="QC93" s="34">
        <v>0.50724786520004272</v>
      </c>
      <c r="QD93" s="34">
        <v>0.50680810213088989</v>
      </c>
      <c r="QE93" s="34">
        <v>0.50633281469345093</v>
      </c>
      <c r="QF93" s="34">
        <v>0.50579541921615601</v>
      </c>
      <c r="QG93" s="34">
        <v>0.50540190935134888</v>
      </c>
      <c r="QH93" s="34">
        <v>0.50519633293151855</v>
      </c>
      <c r="QI93" s="34">
        <v>0.50498580932617188</v>
      </c>
      <c r="QJ93" s="34">
        <v>0.50477039813995361</v>
      </c>
      <c r="QK93" s="34">
        <v>0.50455456972122192</v>
      </c>
      <c r="QL93" s="34">
        <v>0.50433182716369629</v>
      </c>
      <c r="QM93" s="34">
        <v>0.50410544872283936</v>
      </c>
      <c r="QN93" s="34">
        <v>0.50386762619018555</v>
      </c>
      <c r="QO93" s="34">
        <v>0.50363540649414063</v>
      </c>
      <c r="QP93" s="34">
        <v>0.50339317321777344</v>
      </c>
      <c r="QQ93" s="34">
        <v>0.50314533710479736</v>
      </c>
      <c r="QR93" s="34">
        <v>0.50289654731750488</v>
      </c>
      <c r="QS93" s="34">
        <v>0.50265121459960938</v>
      </c>
      <c r="QT93" s="34">
        <v>0.50240308046340942</v>
      </c>
      <c r="QU93" s="34">
        <v>0.50214296579360962</v>
      </c>
      <c r="QV93" s="34">
        <v>0.50187987089157104</v>
      </c>
      <c r="QW93" s="34">
        <v>0.50161206722259521</v>
      </c>
      <c r="QX93" s="34">
        <v>0.5013541579246521</v>
      </c>
      <c r="QY93" s="34">
        <v>0.50109422206878662</v>
      </c>
      <c r="QZ93" s="34">
        <v>0.50081878900527954</v>
      </c>
      <c r="RA93" s="34">
        <v>0.50054961442947388</v>
      </c>
      <c r="RB93" s="34">
        <v>0.50027626752853394</v>
      </c>
      <c r="RC93" s="34">
        <v>0.50000870227813721</v>
      </c>
      <c r="RD93" s="34">
        <v>0.49973934888839722</v>
      </c>
      <c r="RE93" s="34">
        <v>0.49946510791778564</v>
      </c>
      <c r="RF93" s="34">
        <v>0.49919292330741882</v>
      </c>
      <c r="RG93" s="34">
        <v>0.4989297091960907</v>
      </c>
      <c r="RH93" s="34">
        <v>0.498676598072052</v>
      </c>
      <c r="RI93" s="34">
        <v>0.4984305202960968</v>
      </c>
      <c r="RJ93" s="34">
        <v>0.49817970395088196</v>
      </c>
      <c r="RK93" s="34">
        <v>0.49793398380279541</v>
      </c>
      <c r="RL93" s="34">
        <v>0.49770182371139526</v>
      </c>
      <c r="RM93" s="34">
        <v>0.49748599529266357</v>
      </c>
      <c r="RN93" s="34">
        <v>0.49728500843048096</v>
      </c>
      <c r="RO93" s="34">
        <v>0.49710014462471008</v>
      </c>
      <c r="RP93" s="34">
        <v>0.49692419171333313</v>
      </c>
      <c r="RQ93" s="34">
        <v>0.49676448106765747</v>
      </c>
      <c r="RR93" s="34">
        <v>0.49662390351295471</v>
      </c>
      <c r="RS93" s="34">
        <v>0.49649819731712341</v>
      </c>
      <c r="RT93" s="34">
        <v>0.4964006245136261</v>
      </c>
      <c r="RU93" s="34">
        <v>0.49631679058074951</v>
      </c>
      <c r="RV93" s="34">
        <v>0.49623799324035645</v>
      </c>
      <c r="RW93" s="34">
        <v>0.49618029594421387</v>
      </c>
      <c r="RX93" s="34">
        <v>0.49614244699478149</v>
      </c>
      <c r="RY93" s="34">
        <v>0.49612909555435181</v>
      </c>
      <c r="RZ93" s="34">
        <v>0.49611815810203552</v>
      </c>
      <c r="SA93" s="34">
        <v>0.4961111843585968</v>
      </c>
      <c r="SB93" s="34">
        <v>0.49610647559165955</v>
      </c>
      <c r="SC93" s="34">
        <v>0.49612078070640564</v>
      </c>
      <c r="SD93" s="34">
        <v>0.49614989757537842</v>
      </c>
      <c r="SE93" s="34">
        <v>0.49617114663124084</v>
      </c>
      <c r="SF93" s="34">
        <v>0.4961981475353241</v>
      </c>
      <c r="SG93" s="34">
        <v>0.49623709917068481</v>
      </c>
      <c r="SH93" s="34">
        <v>0.49628046154975891</v>
      </c>
      <c r="SI93" s="34">
        <v>0.49633282423019409</v>
      </c>
      <c r="SJ93" s="34">
        <v>0.49638986587524414</v>
      </c>
      <c r="SK93" s="34">
        <v>0.49644696712493896</v>
      </c>
      <c r="SL93" s="34">
        <v>0.49652135372161865</v>
      </c>
      <c r="SM93" s="34">
        <v>0.49660864472389221</v>
      </c>
      <c r="SN93" s="34">
        <v>0.4966948926448822</v>
      </c>
      <c r="SO93" s="34">
        <v>0.4967913031578064</v>
      </c>
      <c r="SP93" s="34">
        <v>0.49690771102905273</v>
      </c>
      <c r="SQ93" s="34">
        <v>0.49702039361000061</v>
      </c>
      <c r="SR93" s="34">
        <v>0.49712935090065002</v>
      </c>
      <c r="SS93" s="34">
        <v>0.49725568294525146</v>
      </c>
      <c r="ST93" s="34">
        <v>0.49738180637359619</v>
      </c>
      <c r="SU93" s="34">
        <v>0.49750769138336182</v>
      </c>
      <c r="SV93" s="34">
        <v>0.49762344360351563</v>
      </c>
      <c r="SW93" s="34">
        <v>0.49772721529006958</v>
      </c>
      <c r="SX93" s="34">
        <v>0.49781385064125061</v>
      </c>
      <c r="SY93" s="34">
        <v>0.49788472056388855</v>
      </c>
      <c r="SZ93" s="34">
        <v>0.49795636534690857</v>
      </c>
      <c r="TA93" s="34">
        <v>0.49801525473594666</v>
      </c>
      <c r="TB93" s="34">
        <v>0.49805080890655518</v>
      </c>
      <c r="TC93" s="34">
        <v>0.49807813763618469</v>
      </c>
      <c r="TD93" s="34">
        <v>0.49808487296104431</v>
      </c>
      <c r="TE93" s="34">
        <v>0.49810031056404114</v>
      </c>
      <c r="TF93" s="34">
        <v>0.49811422824859619</v>
      </c>
      <c r="TG93" s="34">
        <v>0.49811410903930664</v>
      </c>
      <c r="TH93" t="s">
        <v>843</v>
      </c>
      <c r="TI93" t="s">
        <v>843</v>
      </c>
      <c r="TJ93" t="s">
        <v>1300</v>
      </c>
      <c r="TK93" s="34">
        <v>0.64098721939049996</v>
      </c>
      <c r="TL93" s="34">
        <v>0.64663848907464794</v>
      </c>
      <c r="TM93" s="34">
        <v>0.65194346630649802</v>
      </c>
      <c r="TN93" s="34">
        <v>0.65762190198444004</v>
      </c>
      <c r="TO93" s="34">
        <v>0.66327321324289101</v>
      </c>
      <c r="TP93" s="34">
        <v>0.66825549372001303</v>
      </c>
      <c r="TQ93" s="34">
        <v>0.67230930407673994</v>
      </c>
      <c r="TR93" s="34">
        <v>0.67484250164014004</v>
      </c>
      <c r="TS93" s="34">
        <v>0.67703705287845495</v>
      </c>
      <c r="TT93" s="34">
        <v>0.67925216759806206</v>
      </c>
      <c r="TU93" s="34">
        <v>0.68055379367697</v>
      </c>
      <c r="TV93" s="34">
        <v>0.68140556779561512</v>
      </c>
      <c r="TW93" s="34">
        <v>0.68213682550316801</v>
      </c>
      <c r="TX93" s="34">
        <v>0.68237556938118005</v>
      </c>
      <c r="TY93" s="34">
        <v>0.68284041632025094</v>
      </c>
      <c r="TZ93" s="34">
        <v>0.68409661842371305</v>
      </c>
      <c r="UA93" s="34">
        <v>0.68547207124035292</v>
      </c>
      <c r="UB93" s="34">
        <v>0.68659724725461602</v>
      </c>
      <c r="UC93" s="34">
        <v>0.68701519293158197</v>
      </c>
      <c r="UD93" s="34">
        <v>0.68673334056236301</v>
      </c>
      <c r="UE93" s="34">
        <v>0.68644125338045403</v>
      </c>
      <c r="UF93" s="34">
        <v>0.686631670350489</v>
      </c>
      <c r="UG93" s="34">
        <v>0.68663375549743899</v>
      </c>
      <c r="UH93" s="34">
        <v>0.68624654589368006</v>
      </c>
      <c r="UI93" s="34">
        <v>0.685827421535537</v>
      </c>
      <c r="UJ93" s="34">
        <v>0.6851151970937831</v>
      </c>
      <c r="UK93" s="34">
        <v>0.68380850565842</v>
      </c>
      <c r="UL93" s="34">
        <v>0.68171691178202298</v>
      </c>
      <c r="UM93" s="34">
        <v>0.67902349122002803</v>
      </c>
      <c r="UN93" s="34">
        <v>0.67598700769656106</v>
      </c>
      <c r="UO93" s="34">
        <v>0.67279597365018806</v>
      </c>
      <c r="UP93" s="34">
        <v>0.66930663684525404</v>
      </c>
      <c r="UQ93" s="34">
        <v>0.66554520621284996</v>
      </c>
      <c r="UR93" s="34">
        <v>0.66171298922291599</v>
      </c>
      <c r="US93" s="34">
        <v>0.65774597237122701</v>
      </c>
      <c r="UT93" s="34">
        <v>0.65362519557714904</v>
      </c>
      <c r="UU93" s="34">
        <v>0.64969755135069907</v>
      </c>
      <c r="UV93" s="34">
        <v>0.64597274111178093</v>
      </c>
      <c r="UW93" s="34">
        <v>0.6423823054406721</v>
      </c>
      <c r="UX93" s="34">
        <v>0.63899531778285801</v>
      </c>
      <c r="UY93" s="34">
        <v>0.63588746169834198</v>
      </c>
      <c r="UZ93" s="34">
        <v>0.63309456655715302</v>
      </c>
      <c r="VA93" s="34">
        <v>0.63048720393518698</v>
      </c>
      <c r="VB93" s="34">
        <v>0.62811312606061098</v>
      </c>
      <c r="VC93" s="34">
        <v>0.62574663082161697</v>
      </c>
      <c r="VD93" s="34">
        <v>0.62279324884739196</v>
      </c>
      <c r="VE93" s="34">
        <v>0.61907708321286103</v>
      </c>
      <c r="VF93" s="34">
        <v>0.61495236156410593</v>
      </c>
      <c r="VG93" s="34">
        <v>0.61075290221329803</v>
      </c>
      <c r="VH93" s="34">
        <v>0.60645927668672006</v>
      </c>
      <c r="VI93" s="34">
        <v>0.60209031715057404</v>
      </c>
      <c r="VJ93" s="34">
        <v>0.59807651842051401</v>
      </c>
      <c r="VK93" s="34">
        <v>0.59465429071096898</v>
      </c>
      <c r="VL93" s="34">
        <v>0.59108509797245601</v>
      </c>
      <c r="VM93" s="34">
        <v>0.58758277715364993</v>
      </c>
      <c r="VN93" s="34">
        <v>0.58446807987728999</v>
      </c>
      <c r="VO93" s="34">
        <v>0.58152628698665998</v>
      </c>
      <c r="VP93" s="34">
        <v>0.57892218139209806</v>
      </c>
      <c r="VQ93" s="34">
        <v>0.57645961487611497</v>
      </c>
      <c r="VR93" s="34">
        <v>0.57430676572197303</v>
      </c>
      <c r="VS93" s="34">
        <v>0.57271736418431796</v>
      </c>
      <c r="VT93" s="34">
        <v>0.57141645300989097</v>
      </c>
      <c r="VU93" s="34">
        <v>0.57024615258293099</v>
      </c>
      <c r="VV93" s="34">
        <v>0.56917363864497406</v>
      </c>
      <c r="VW93" s="34">
        <v>0.567506527087968</v>
      </c>
      <c r="VX93" s="34">
        <v>0.56496603769121401</v>
      </c>
      <c r="VY93" s="34">
        <v>0.56207990982707001</v>
      </c>
      <c r="VZ93" s="34">
        <v>0.55914989599854803</v>
      </c>
      <c r="WA93" s="34">
        <v>0.55652373822344403</v>
      </c>
      <c r="WB93" s="34">
        <v>0.55425105278217601</v>
      </c>
      <c r="WC93" s="34">
        <v>0.55185209687798809</v>
      </c>
      <c r="WD93" s="34">
        <v>0.54900170394775605</v>
      </c>
      <c r="WE93" s="34">
        <v>0.54590827133744502</v>
      </c>
      <c r="WF93" s="34">
        <v>0.54253092148301396</v>
      </c>
      <c r="WG93" s="34">
        <v>0.53892010645546695</v>
      </c>
      <c r="WH93" s="34">
        <v>0.53533877966892296</v>
      </c>
      <c r="WI93" s="34">
        <v>0.53203644042976306</v>
      </c>
      <c r="WJ93" s="34">
        <v>0.52920550796598298</v>
      </c>
      <c r="WK93" s="34">
        <v>0.526752781884678</v>
      </c>
      <c r="WL93" s="34">
        <v>0.52449677708972997</v>
      </c>
      <c r="WM93" s="34">
        <v>0.52235818694371805</v>
      </c>
      <c r="WN93" s="34">
        <v>0.52055688767566699</v>
      </c>
      <c r="WO93" s="34">
        <v>0.51908452752345302</v>
      </c>
      <c r="WP93" s="34">
        <v>0.51777067518977193</v>
      </c>
      <c r="WQ93" s="34">
        <v>0.51670759459494198</v>
      </c>
      <c r="WR93" s="34">
        <v>0.51592756143765106</v>
      </c>
      <c r="WS93" s="34">
        <v>0.51517984301535402</v>
      </c>
      <c r="WT93" s="34">
        <v>0.514459762220151</v>
      </c>
      <c r="WU93" s="34">
        <v>0.51379242272196401</v>
      </c>
      <c r="WV93" s="34">
        <v>0.513166278571346</v>
      </c>
      <c r="WW93" s="34">
        <v>0.51253941983329598</v>
      </c>
      <c r="WX93" s="34">
        <v>0.51186968226340601</v>
      </c>
      <c r="WY93" s="34">
        <v>0.51114527027596401</v>
      </c>
      <c r="WZ93" s="34">
        <v>0.51040468897866098</v>
      </c>
      <c r="XA93" s="34">
        <v>0.50964129501731303</v>
      </c>
      <c r="XB93" s="34">
        <v>0.50884176866285502</v>
      </c>
      <c r="XC93" s="34">
        <v>0.50801411673614405</v>
      </c>
      <c r="XD93" s="34">
        <v>0.50712393436691694</v>
      </c>
      <c r="XE93" s="34">
        <v>0.50620413866035396</v>
      </c>
      <c r="XF93" s="34">
        <v>0.50527929785602899</v>
      </c>
      <c r="XG93" s="34">
        <v>0.504317341929578</v>
      </c>
      <c r="XH93" t="s">
        <v>843</v>
      </c>
      <c r="XI93" t="s">
        <v>1300</v>
      </c>
      <c r="XJ93" s="34">
        <v>0.61483419480566104</v>
      </c>
      <c r="XK93" s="34">
        <v>0.61974365710118395</v>
      </c>
      <c r="XL93" s="34">
        <v>0.62431913559403807</v>
      </c>
      <c r="XM93" s="34">
        <v>0.62919947942889198</v>
      </c>
      <c r="XN93" s="34">
        <v>0.63400116796190698</v>
      </c>
      <c r="XO93" s="34">
        <v>0.63815140218291599</v>
      </c>
      <c r="XP93" s="34">
        <v>0.64148184255422802</v>
      </c>
      <c r="XQ93" s="34">
        <v>0.64362502359105211</v>
      </c>
      <c r="XR93" s="34">
        <v>0.64556055154272596</v>
      </c>
      <c r="XS93" s="34">
        <v>0.64749143145607702</v>
      </c>
      <c r="XT93" s="34">
        <v>0.648570411715788</v>
      </c>
      <c r="XU93" s="34">
        <v>0.64896561273620501</v>
      </c>
      <c r="XV93" s="34">
        <v>0.64889002875247792</v>
      </c>
      <c r="XW93" s="34">
        <v>0.64808076880346599</v>
      </c>
      <c r="XX93" s="34">
        <v>0.64718169681205195</v>
      </c>
      <c r="XY93" s="34">
        <v>0.64670461672384305</v>
      </c>
      <c r="XZ93" s="34">
        <v>0.64623741447120808</v>
      </c>
      <c r="YA93" s="34">
        <v>0.64541945266635192</v>
      </c>
      <c r="YB93" s="34">
        <v>0.64377170448798793</v>
      </c>
      <c r="YC93" s="34">
        <v>0.64148740063559895</v>
      </c>
      <c r="YD93" s="34">
        <v>0.63926145876632701</v>
      </c>
      <c r="YE93" s="34">
        <v>0.63753979844226893</v>
      </c>
      <c r="YF93" s="34">
        <v>0.63562960568631899</v>
      </c>
      <c r="YG93" s="34">
        <v>0.63336695033371493</v>
      </c>
      <c r="YH93" s="34">
        <v>0.63114074949499499</v>
      </c>
      <c r="YI93" s="34">
        <v>0.62882317325770398</v>
      </c>
      <c r="YJ93" s="34">
        <v>0.62628967061606899</v>
      </c>
      <c r="YK93" s="34">
        <v>0.623327278065538</v>
      </c>
      <c r="YL93" s="34">
        <v>0.62009118323026902</v>
      </c>
      <c r="YM93" s="34">
        <v>0.61680294541776592</v>
      </c>
      <c r="YN93" s="34">
        <v>0.61349196576986997</v>
      </c>
      <c r="YO93" s="34">
        <v>0.610057995713427</v>
      </c>
      <c r="YP93" s="34">
        <v>0.60654533397416799</v>
      </c>
      <c r="YQ93" s="34">
        <v>0.60303724711665696</v>
      </c>
      <c r="YR93" s="34">
        <v>0.59952271827889703</v>
      </c>
      <c r="YS93" s="34">
        <v>0.59608022219061396</v>
      </c>
      <c r="YT93" s="34">
        <v>0.59290665148586597</v>
      </c>
      <c r="YU93" s="34">
        <v>0.58983771079939795</v>
      </c>
      <c r="YV93" s="34">
        <v>0.58694717431103205</v>
      </c>
      <c r="YW93" s="34">
        <v>0.584014224755254</v>
      </c>
      <c r="YX93" s="34">
        <v>0.58042064717884201</v>
      </c>
      <c r="YY93" s="34">
        <v>0.57602594413764008</v>
      </c>
      <c r="YZ93" s="34">
        <v>0.57119114058030596</v>
      </c>
      <c r="ZA93" s="34">
        <v>0.56622649932455305</v>
      </c>
      <c r="ZB93" s="34">
        <v>0.56114429470318294</v>
      </c>
      <c r="ZC93" s="34">
        <v>0.555997034497139</v>
      </c>
      <c r="ZD93" s="34">
        <v>0.55122448389521805</v>
      </c>
      <c r="ZE93" s="34">
        <v>0.54707751659296</v>
      </c>
      <c r="ZF93" s="34">
        <v>0.54280620369729293</v>
      </c>
      <c r="ZG93" s="34">
        <v>0.53863586234933403</v>
      </c>
      <c r="ZH93" s="34">
        <v>0.53492172840289098</v>
      </c>
      <c r="ZI93" s="34">
        <v>0.53145222426878602</v>
      </c>
      <c r="ZJ93" s="34">
        <v>0.52839881027042801</v>
      </c>
      <c r="ZK93" s="34">
        <v>0.52557296069848802</v>
      </c>
      <c r="ZL93" s="34">
        <v>0.52311406713432906</v>
      </c>
      <c r="ZM93" s="34">
        <v>0.52127550378698606</v>
      </c>
      <c r="ZN93" s="34">
        <v>0.51981984068843901</v>
      </c>
      <c r="ZO93" s="34">
        <v>0.51856932790779298</v>
      </c>
      <c r="ZP93" s="34">
        <v>0.51747934760815806</v>
      </c>
      <c r="ZQ93" s="34">
        <v>0.51586792043547103</v>
      </c>
      <c r="ZR93" s="34">
        <v>0.51341705587874398</v>
      </c>
      <c r="ZS93" s="34">
        <v>0.510598497357871</v>
      </c>
      <c r="ZT93" s="34">
        <v>0.50774615258293099</v>
      </c>
      <c r="ZU93" s="34">
        <v>0.50519903031799895</v>
      </c>
      <c r="ZV93" s="34">
        <v>0.50294769336912704</v>
      </c>
      <c r="ZW93" s="34">
        <v>0.50055889215155702</v>
      </c>
      <c r="ZX93" s="34">
        <v>0.49773232877524998</v>
      </c>
      <c r="ZY93" s="34">
        <v>0.49459757835817597</v>
      </c>
      <c r="ZZ93" s="34">
        <v>0.49112139836296398</v>
      </c>
      <c r="AAA93" s="34">
        <v>0.48742728649607403</v>
      </c>
      <c r="AAB93" s="34">
        <v>0.48370281047206098</v>
      </c>
      <c r="AAC93" s="34">
        <v>0.48014199061545904</v>
      </c>
      <c r="AAD93" s="34">
        <v>0.477008742556705</v>
      </c>
      <c r="AAE93" s="34">
        <v>0.47423742222087001</v>
      </c>
      <c r="AAF93" s="34">
        <v>0.47160932921444798</v>
      </c>
      <c r="AAG93" s="34">
        <v>0.46909429607851599</v>
      </c>
      <c r="AAH93" s="34">
        <v>0.46697547515915699</v>
      </c>
      <c r="AAI93" s="34">
        <v>0.46521745190751501</v>
      </c>
      <c r="AAJ93" s="34">
        <v>0.46366197183098601</v>
      </c>
      <c r="AAK93" s="34">
        <v>0.46240824364294397</v>
      </c>
      <c r="AAL93" s="34">
        <v>0.46143662808888303</v>
      </c>
      <c r="AAM93" s="34">
        <v>0.46050399978503398</v>
      </c>
      <c r="AAN93" s="34">
        <v>0.45963698315552298</v>
      </c>
      <c r="AAO93" s="34">
        <v>0.45881741909708401</v>
      </c>
      <c r="AAP93" s="34">
        <v>0.45803333804754504</v>
      </c>
      <c r="AAQ93" s="34">
        <v>0.457331462671899</v>
      </c>
      <c r="AAR93" s="34">
        <v>0.45665038725914203</v>
      </c>
      <c r="AAS93" s="34">
        <v>0.45592568970874403</v>
      </c>
      <c r="AAT93" s="34">
        <v>0.45520259265961499</v>
      </c>
      <c r="AAU93" s="34">
        <v>0.454496858000142</v>
      </c>
      <c r="AAV93" s="34">
        <v>0.45375017066664902</v>
      </c>
      <c r="AAW93" s="34">
        <v>0.45295263686025899</v>
      </c>
      <c r="AAX93" s="34">
        <v>0.452102726946356</v>
      </c>
      <c r="AAY93" s="34">
        <v>0.45122261455333601</v>
      </c>
      <c r="AAZ93" s="34">
        <v>0.45031051130691202</v>
      </c>
      <c r="ABA93" s="34">
        <v>0.449363121315214</v>
      </c>
      <c r="ABB93" s="34">
        <v>0.44839302873813502</v>
      </c>
      <c r="ABC93" s="34">
        <v>0.447378903552487</v>
      </c>
      <c r="ABD93" s="34">
        <v>0.44634606259990794</v>
      </c>
      <c r="ABE93" s="34">
        <v>0.44529921308412901</v>
      </c>
      <c r="ABF93" s="34">
        <v>0.44425421843426099</v>
      </c>
      <c r="ABG93" t="s">
        <v>843</v>
      </c>
      <c r="ABH93" t="s">
        <v>843</v>
      </c>
      <c r="ABI93" t="s">
        <v>1300</v>
      </c>
      <c r="ABJ93" s="34">
        <v>0.54380357633893506</v>
      </c>
      <c r="ABK93" s="34">
        <v>0.54776533136769801</v>
      </c>
      <c r="ABL93" s="34">
        <v>0.55202546910424</v>
      </c>
      <c r="ABM93" s="34">
        <v>0.55613143470537407</v>
      </c>
      <c r="ABN93" s="34">
        <v>0.56053748708503692</v>
      </c>
      <c r="ABO93" s="34">
        <v>0.56557693052632407</v>
      </c>
      <c r="ABP93" s="34">
        <v>0.57072546116601997</v>
      </c>
      <c r="ABQ93" s="34">
        <v>0.57607822343647497</v>
      </c>
      <c r="ABR93" s="34">
        <v>0.58134221561635102</v>
      </c>
      <c r="ABS93" s="34">
        <v>0.58568455359436</v>
      </c>
      <c r="ABT93" s="34">
        <v>0.58953514595402201</v>
      </c>
      <c r="ABU93" s="34">
        <v>0.59325260152384407</v>
      </c>
      <c r="ABV93" s="34">
        <v>0.59679012087206507</v>
      </c>
      <c r="ABW93" s="34">
        <v>0.60027878846794802</v>
      </c>
      <c r="ABX93" s="34">
        <v>0.60328316193643405</v>
      </c>
      <c r="ABY93" s="34">
        <v>0.60541936412520103</v>
      </c>
      <c r="ABZ93" s="34">
        <v>0.60700105436539598</v>
      </c>
      <c r="ACA93" s="34">
        <v>0.60799186327320498</v>
      </c>
      <c r="ACB93" s="34">
        <v>0.60833553143339103</v>
      </c>
      <c r="ACC93" s="34">
        <v>0.60898846413706198</v>
      </c>
      <c r="ACD93" s="34">
        <v>0.61024544621993604</v>
      </c>
      <c r="ACE93" s="34">
        <v>0.61161489580044193</v>
      </c>
      <c r="ACF93" s="34">
        <v>0.61236486993884698</v>
      </c>
      <c r="ACG93" s="34">
        <v>0.61192599511447299</v>
      </c>
      <c r="ACH93" s="34">
        <v>0.61082332689967</v>
      </c>
      <c r="ACI93" s="34">
        <v>0.60954239826646694</v>
      </c>
      <c r="ACJ93" s="34">
        <v>0.60833391319749797</v>
      </c>
      <c r="ACK93" s="34">
        <v>0.60705969907883495</v>
      </c>
      <c r="ACL93" s="34">
        <v>0.60584770155267198</v>
      </c>
      <c r="ACM93" s="34">
        <v>0.60464550744795997</v>
      </c>
      <c r="ACN93" s="34">
        <v>0.60333374376654492</v>
      </c>
      <c r="ACO93" s="34">
        <v>0.60180611287976005</v>
      </c>
      <c r="ACP93" s="34">
        <v>0.59985307448484793</v>
      </c>
      <c r="ACQ93" s="34">
        <v>0.59761164681414303</v>
      </c>
      <c r="ACR93" s="34">
        <v>0.59530813410232097</v>
      </c>
      <c r="ACS93" s="34">
        <v>0.592974943666295</v>
      </c>
      <c r="ACT93" s="34">
        <v>0.59050434932930795</v>
      </c>
      <c r="ACU93" s="34">
        <v>0.58795338747919101</v>
      </c>
      <c r="ACV93" s="34">
        <v>0.58540751477969699</v>
      </c>
      <c r="ACW93" s="34">
        <v>0.58283520685802803</v>
      </c>
      <c r="ACX93" s="34">
        <v>0.58032823915782605</v>
      </c>
      <c r="ACY93" s="34">
        <v>0.578105101245594</v>
      </c>
      <c r="ACZ93" s="34">
        <v>0.57598620235189801</v>
      </c>
      <c r="ADA93" s="34">
        <v>0.57404103284459795</v>
      </c>
      <c r="ADB93" s="34">
        <v>0.57206465456581901</v>
      </c>
      <c r="ADC93" s="34">
        <v>0.56944170933438398</v>
      </c>
      <c r="ADD93" s="34">
        <v>0.566031053027236</v>
      </c>
      <c r="ADE93" s="34">
        <v>0.562198514899374</v>
      </c>
      <c r="ADF93" s="34">
        <v>0.55825774885180801</v>
      </c>
      <c r="ADG93" s="34">
        <v>0.55420668935760409</v>
      </c>
      <c r="ADH93" s="34">
        <v>0.55006442166066594</v>
      </c>
      <c r="ADI93" s="34">
        <v>0.54626530959319508</v>
      </c>
      <c r="ADJ93" s="34">
        <v>0.54306137660880904</v>
      </c>
      <c r="ADK93" s="34">
        <v>0.53970546227822402</v>
      </c>
      <c r="ADL93" s="34">
        <v>0.53640317563918505</v>
      </c>
      <c r="ADM93" s="34">
        <v>0.53350459946422701</v>
      </c>
      <c r="ADN93" s="34">
        <v>0.53080834257487097</v>
      </c>
      <c r="ADO93" s="34">
        <v>0.52847248607119102</v>
      </c>
      <c r="ADP93" s="34">
        <v>0.52629529651400997</v>
      </c>
      <c r="ADQ93" s="34">
        <v>0.52443262302933902</v>
      </c>
      <c r="ADR93" s="34">
        <v>0.52315064075907702</v>
      </c>
      <c r="ADS93" s="34">
        <v>0.52218934694886399</v>
      </c>
      <c r="ADT93" s="34">
        <v>0.52137779758832603</v>
      </c>
      <c r="ADU93" s="34">
        <v>0.52070276953293304</v>
      </c>
      <c r="ADV93" s="34">
        <v>0.51947954305224497</v>
      </c>
      <c r="ADW93" s="34">
        <v>0.51737888452223602</v>
      </c>
      <c r="ADX93" s="34">
        <v>0.514911161866342</v>
      </c>
      <c r="ADY93" s="34">
        <v>0.51241470839421199</v>
      </c>
      <c r="ADZ93" s="34">
        <v>0.51021319093733197</v>
      </c>
      <c r="AEA93" s="34">
        <v>0.50831214785541001</v>
      </c>
      <c r="AEB93" s="34">
        <v>0.50626687756734501</v>
      </c>
      <c r="AEC93" s="34">
        <v>0.50376030631819002</v>
      </c>
      <c r="AED93" s="34">
        <v>0.50095455991757398</v>
      </c>
      <c r="AEE93" s="34">
        <v>0.49780621015958998</v>
      </c>
      <c r="AEF93" s="34">
        <v>0.49441292132256498</v>
      </c>
      <c r="AEG93" s="34">
        <v>0.49101109112893804</v>
      </c>
      <c r="AEH93" s="34">
        <v>0.487808487352211</v>
      </c>
      <c r="AEI93" s="34">
        <v>0.48502748252625499</v>
      </c>
      <c r="AEJ93" s="34">
        <v>0.482600575830675</v>
      </c>
      <c r="AEK93" s="34">
        <v>0.48033485107041896</v>
      </c>
      <c r="AEL93" s="34">
        <v>0.47817480594499301</v>
      </c>
      <c r="AEM93" s="34">
        <v>0.47638775390850396</v>
      </c>
      <c r="AEN93" s="34">
        <v>0.47495101132023898</v>
      </c>
      <c r="AEO93" s="34">
        <v>0.473685976827807</v>
      </c>
      <c r="AEP93" s="34">
        <v>0.47269989328739098</v>
      </c>
      <c r="AEQ93" s="34">
        <v>0.47198372007318901</v>
      </c>
      <c r="AER93" s="34">
        <v>0.47126120970521496</v>
      </c>
      <c r="AES93" s="34">
        <v>0.47058332924495899</v>
      </c>
      <c r="AET93" s="34">
        <v>0.46994752167404202</v>
      </c>
      <c r="AEU93" s="34">
        <v>0.46932888471831197</v>
      </c>
      <c r="AEV93" s="34">
        <v>0.46875551544658101</v>
      </c>
      <c r="AEW93" s="34">
        <v>0.46818362283709802</v>
      </c>
      <c r="AEX93" s="34">
        <v>0.46756873829641299</v>
      </c>
      <c r="AEY93" s="34">
        <v>0.466955996730197</v>
      </c>
      <c r="AEZ93" s="34">
        <v>0.466343782691576</v>
      </c>
      <c r="AFA93" s="34">
        <v>0.46569854008205502</v>
      </c>
      <c r="AFB93" s="34">
        <v>0.46502616642816202</v>
      </c>
      <c r="AFC93" s="34">
        <v>0.46429683436743902</v>
      </c>
      <c r="AFD93" s="34">
        <v>0.46353941427048201</v>
      </c>
      <c r="AFE93" s="34">
        <v>0.46276997911544698</v>
      </c>
      <c r="AFF93" s="34">
        <v>0.46195824765770704</v>
      </c>
      <c r="AFG93" t="s">
        <v>843</v>
      </c>
      <c r="AFH93" t="s">
        <v>843</v>
      </c>
      <c r="AFI93" s="34">
        <v>0.61229</v>
      </c>
      <c r="AFJ93" s="34">
        <v>0.61012</v>
      </c>
      <c r="AFK93" s="34">
        <v>0.60797000000000001</v>
      </c>
      <c r="AFL93" s="34">
        <v>0.60568</v>
      </c>
      <c r="AFM93" s="34">
        <v>0.60304999999999997</v>
      </c>
      <c r="AFN93" s="34">
        <v>0.60481000000000007</v>
      </c>
      <c r="AFO93" s="34">
        <v>0.60682999999999998</v>
      </c>
      <c r="AFP93" s="34">
        <v>0.60889000000000004</v>
      </c>
      <c r="AFQ93" s="34">
        <v>0.61099999999999999</v>
      </c>
      <c r="AFR93" s="34">
        <v>0.61307999999999996</v>
      </c>
      <c r="AFS93" s="34">
        <v>0.61484000000000005</v>
      </c>
      <c r="AFT93" s="34">
        <v>0.61656</v>
      </c>
      <c r="AFU93" s="34">
        <v>0.61816000000000004</v>
      </c>
      <c r="AFV93" s="34">
        <v>0.61985999999999997</v>
      </c>
      <c r="AFW93" s="34">
        <v>0.62185000000000001</v>
      </c>
      <c r="AFX93" s="34">
        <v>0.62415999999999994</v>
      </c>
      <c r="AFY93" s="34">
        <v>0.62680999999999998</v>
      </c>
      <c r="AFZ93" s="34">
        <v>0.62373000000000001</v>
      </c>
      <c r="AGA93" s="34">
        <v>0.62846000000000002</v>
      </c>
      <c r="AGB93" t="s">
        <v>843</v>
      </c>
      <c r="AGC93" t="s">
        <v>843</v>
      </c>
      <c r="AGD93" t="s">
        <v>843</v>
      </c>
      <c r="AGE93" t="s">
        <v>843</v>
      </c>
      <c r="AGF93" s="34">
        <v>7.5547997839748859E-3</v>
      </c>
      <c r="AGG93" t="s">
        <v>843</v>
      </c>
      <c r="AGH93" t="s">
        <v>843</v>
      </c>
      <c r="AGI93" t="s">
        <v>843</v>
      </c>
      <c r="AGJ93" t="s">
        <v>843</v>
      </c>
      <c r="AGK93" t="s">
        <v>843</v>
      </c>
      <c r="AGL93" t="s">
        <v>843</v>
      </c>
      <c r="AGM93" t="s">
        <v>843</v>
      </c>
      <c r="AGN93" t="s">
        <v>843</v>
      </c>
      <c r="AGO93" s="34"/>
      <c r="AGP93" s="34"/>
      <c r="AGQ93" t="s">
        <v>1460</v>
      </c>
      <c r="AGR93" t="s">
        <v>843</v>
      </c>
      <c r="AGS93" s="34"/>
      <c r="AGT93" s="34"/>
      <c r="AGU93" t="s">
        <v>1460</v>
      </c>
      <c r="AGV93" t="s">
        <v>843</v>
      </c>
      <c r="AGW93" s="34"/>
      <c r="AGX93" s="34"/>
      <c r="AGY93" t="s">
        <v>1460</v>
      </c>
      <c r="AGZ93" t="s">
        <v>843</v>
      </c>
      <c r="AHA93" s="34"/>
      <c r="AHB93" s="34"/>
      <c r="AHC93" t="s">
        <v>1460</v>
      </c>
      <c r="AHD93" t="s">
        <v>843</v>
      </c>
      <c r="AHE93" s="34"/>
      <c r="AHF93" s="34"/>
      <c r="AHG93" t="s">
        <v>1460</v>
      </c>
      <c r="AHH93" t="s">
        <v>843</v>
      </c>
      <c r="AHI93" t="s">
        <v>465</v>
      </c>
      <c r="AHJ93" s="34">
        <v>0.20682899653911591</v>
      </c>
      <c r="AHK93" s="34">
        <v>0.21238978207111359</v>
      </c>
      <c r="AHL93" s="34">
        <v>0.20801654458045959</v>
      </c>
      <c r="AHM93" s="34">
        <v>0.21340465545654297</v>
      </c>
      <c r="AHN93" s="34">
        <v>0.21979445219039917</v>
      </c>
      <c r="AHO93" t="s">
        <v>843</v>
      </c>
      <c r="AHP93" s="34"/>
      <c r="AHQ93" s="34"/>
      <c r="AHR93" s="34"/>
      <c r="AHS93" s="34"/>
      <c r="AHT93" s="34"/>
      <c r="AHU93" t="s">
        <v>843</v>
      </c>
      <c r="AHV93" s="34">
        <v>0.22275207936763763</v>
      </c>
      <c r="AHW93" s="34">
        <v>0.22275207936763763</v>
      </c>
      <c r="AHX93" s="34">
        <v>0.22275207936763763</v>
      </c>
      <c r="AHY93" s="34">
        <v>0.22275207936763763</v>
      </c>
      <c r="AHZ93" s="34">
        <v>0.20641587674617767</v>
      </c>
      <c r="AIA93" t="s">
        <v>832</v>
      </c>
      <c r="AIB93" t="s">
        <v>843</v>
      </c>
      <c r="AIC93" s="34">
        <v>0.22531422972679138</v>
      </c>
      <c r="AID93" s="34">
        <v>0.22559827566146851</v>
      </c>
      <c r="AIE93" s="34">
        <v>0.22367745637893677</v>
      </c>
      <c r="AIF93" s="34">
        <v>0.22894996404647827</v>
      </c>
      <c r="AIG93" s="34">
        <v>0.22643586993217468</v>
      </c>
      <c r="AIH93" t="s">
        <v>465</v>
      </c>
      <c r="AII93" t="s">
        <v>843</v>
      </c>
      <c r="AIJ93" s="34">
        <v>0.23393100500106812</v>
      </c>
      <c r="AIK93" s="34">
        <v>0.23397098481655121</v>
      </c>
      <c r="AIL93" s="34">
        <v>0.22857549786567688</v>
      </c>
      <c r="AIM93" s="34">
        <v>0.23364600539207458</v>
      </c>
      <c r="AIN93" s="34">
        <v>0.23812000453472137</v>
      </c>
      <c r="AIO93" t="s">
        <v>465</v>
      </c>
      <c r="AIP93" s="34"/>
      <c r="AIQ93" t="s">
        <v>843</v>
      </c>
      <c r="AIR93" s="34"/>
      <c r="AIS93" s="34"/>
      <c r="AIT93" s="34"/>
      <c r="AIU93" s="34"/>
      <c r="AIV93" s="34"/>
      <c r="AIW93" s="34"/>
      <c r="AIX93" t="s">
        <v>843</v>
      </c>
      <c r="AIY93" s="34"/>
      <c r="AIZ93" s="34"/>
      <c r="AJA93" s="34"/>
      <c r="AJB93" s="34"/>
      <c r="AJC93" s="34"/>
      <c r="AJD93" s="34"/>
      <c r="AJE93" t="s">
        <v>843</v>
      </c>
      <c r="AJF93" s="34"/>
      <c r="AJG93" s="34"/>
      <c r="AJH93" s="34"/>
      <c r="AJI93" s="34"/>
      <c r="AJJ93" s="34"/>
      <c r="AJK93" t="s">
        <v>1460</v>
      </c>
      <c r="AJL93" t="s">
        <v>843</v>
      </c>
      <c r="AJM93" t="s">
        <v>843</v>
      </c>
      <c r="AJN93" s="34">
        <v>2.0802612416446209E-3</v>
      </c>
      <c r="AJO93" s="34">
        <v>-1.4317504828795791E-3</v>
      </c>
      <c r="AJP93" s="34">
        <v>9.7198467701673508E-3</v>
      </c>
      <c r="AJQ93" s="34">
        <v>-1.2709298171103001E-3</v>
      </c>
      <c r="AJR93" s="34"/>
      <c r="AJS93" t="s">
        <v>832</v>
      </c>
      <c r="AJT93" t="s">
        <v>843</v>
      </c>
      <c r="AJU93" t="s">
        <v>843</v>
      </c>
      <c r="AJV93" t="s">
        <v>843</v>
      </c>
      <c r="AJW93" s="34"/>
      <c r="AJX93" s="34"/>
      <c r="AJY93" s="34"/>
      <c r="AJZ93" s="34"/>
      <c r="AKA93" s="34"/>
      <c r="AKB93" t="s">
        <v>1460</v>
      </c>
      <c r="AKC93" t="s">
        <v>843</v>
      </c>
      <c r="AKD93" t="s">
        <v>843</v>
      </c>
      <c r="AKE93" t="s">
        <v>843</v>
      </c>
      <c r="AKF93" s="34">
        <v>-6.3290060497820377E-3</v>
      </c>
      <c r="AKG93" s="34">
        <v>-7.7797332778573036E-3</v>
      </c>
      <c r="AKH93" s="34">
        <v>3.153038676828146E-3</v>
      </c>
      <c r="AKI93" s="34">
        <v>-8.4292646497488022E-3</v>
      </c>
      <c r="AKJ93" s="34"/>
      <c r="AKK93" t="s">
        <v>832</v>
      </c>
      <c r="AKL93" t="s">
        <v>843</v>
      </c>
      <c r="AKM93" s="34"/>
      <c r="AKN93" t="s">
        <v>1460</v>
      </c>
      <c r="AKO93" t="s">
        <v>843</v>
      </c>
      <c r="AKP93" s="34"/>
      <c r="AKQ93" t="s">
        <v>1460</v>
      </c>
      <c r="AKR93" t="s">
        <v>843</v>
      </c>
      <c r="AKS93" s="34"/>
      <c r="AKT93" t="s">
        <v>1460</v>
      </c>
      <c r="AKU93" t="s">
        <v>843</v>
      </c>
      <c r="AKV93" s="34"/>
      <c r="AKW93" t="s">
        <v>1460</v>
      </c>
      <c r="AKX93" t="s">
        <v>843</v>
      </c>
      <c r="AKY93" s="34"/>
      <c r="AKZ93" s="34"/>
      <c r="ALA93" s="34"/>
      <c r="ALB93" s="34"/>
      <c r="ALC93" s="34"/>
      <c r="ALD93" t="s">
        <v>1460</v>
      </c>
      <c r="ALE93" t="s">
        <v>843</v>
      </c>
      <c r="ALF93" t="s">
        <v>843</v>
      </c>
      <c r="ALG93" t="s">
        <v>843</v>
      </c>
      <c r="ALH93" s="34"/>
      <c r="ALI93" s="34"/>
      <c r="ALJ93" s="34"/>
      <c r="ALK93" s="34"/>
      <c r="ALL93" s="34">
        <v>0.24950085580348969</v>
      </c>
      <c r="ALM93" t="s">
        <v>465</v>
      </c>
    </row>
    <row r="94" spans="1:1001">
      <c r="A94" t="s">
        <v>422</v>
      </c>
      <c r="B94" t="s">
        <v>56</v>
      </c>
      <c r="C94" t="s">
        <v>279</v>
      </c>
      <c r="D94" s="34">
        <v>4.4189482927322388E-2</v>
      </c>
      <c r="E94" t="s">
        <v>432</v>
      </c>
      <c r="F94" s="34">
        <v>7.3942631483078003E-2</v>
      </c>
      <c r="G94" t="s">
        <v>1464</v>
      </c>
      <c r="H94" s="34">
        <v>7.6722905039787292E-2</v>
      </c>
      <c r="I94" t="s">
        <v>1294</v>
      </c>
      <c r="J94" s="34">
        <v>4.7753330320119858E-2</v>
      </c>
      <c r="K94" t="s">
        <v>1521</v>
      </c>
      <c r="L94" s="34"/>
      <c r="M94" t="s">
        <v>432</v>
      </c>
      <c r="N94" s="34">
        <v>0.26140499114990234</v>
      </c>
      <c r="O94" s="34"/>
      <c r="P94" t="s">
        <v>1459</v>
      </c>
      <c r="Q94" s="34"/>
      <c r="R94" t="s">
        <v>1459</v>
      </c>
      <c r="S94" s="34"/>
      <c r="T94" t="s">
        <v>1459</v>
      </c>
      <c r="U94" s="34">
        <v>0.26140499114990234</v>
      </c>
      <c r="V94" t="s">
        <v>432</v>
      </c>
      <c r="W94" t="s">
        <v>843</v>
      </c>
      <c r="X94" t="s">
        <v>1464</v>
      </c>
      <c r="Y94" s="34">
        <v>0.27539545297622681</v>
      </c>
      <c r="Z94" s="34"/>
      <c r="AA94" t="s">
        <v>1459</v>
      </c>
      <c r="AB94" s="34"/>
      <c r="AC94" t="s">
        <v>1459</v>
      </c>
      <c r="AD94" s="34"/>
      <c r="AE94" t="s">
        <v>1459</v>
      </c>
      <c r="AF94" s="34">
        <v>0.27539545297622681</v>
      </c>
      <c r="AG94" t="s">
        <v>1464</v>
      </c>
      <c r="AH94" t="s">
        <v>843</v>
      </c>
      <c r="AI94" t="s">
        <v>1294</v>
      </c>
      <c r="AJ94" s="34">
        <v>0.27539458870887756</v>
      </c>
      <c r="AK94" s="34"/>
      <c r="AL94" t="s">
        <v>1459</v>
      </c>
      <c r="AM94" s="34"/>
      <c r="AN94" t="s">
        <v>1459</v>
      </c>
      <c r="AO94" s="34"/>
      <c r="AP94" t="s">
        <v>1459</v>
      </c>
      <c r="AQ94" s="34">
        <v>0.27539458870887756</v>
      </c>
      <c r="AR94" t="s">
        <v>1294</v>
      </c>
      <c r="AS94" t="s">
        <v>843</v>
      </c>
      <c r="AT94" t="s">
        <v>1521</v>
      </c>
      <c r="AU94" s="34">
        <v>0.27486464381217957</v>
      </c>
      <c r="AV94" s="34"/>
      <c r="AW94" t="s">
        <v>1459</v>
      </c>
      <c r="AX94" s="34"/>
      <c r="AY94" t="s">
        <v>1459</v>
      </c>
      <c r="AZ94" s="34"/>
      <c r="BA94" t="s">
        <v>1459</v>
      </c>
      <c r="BB94" s="34">
        <v>0.27486464381217957</v>
      </c>
      <c r="BC94" t="s">
        <v>1521</v>
      </c>
      <c r="BD94" t="s">
        <v>843</v>
      </c>
      <c r="BE94" s="34">
        <v>0.23582342910728044</v>
      </c>
      <c r="BF94" t="s">
        <v>1594</v>
      </c>
      <c r="BG94" t="s">
        <v>843</v>
      </c>
      <c r="BH94" t="s">
        <v>432</v>
      </c>
      <c r="BI94" s="34">
        <v>2.7060573101043701</v>
      </c>
      <c r="BJ94" t="s">
        <v>819</v>
      </c>
      <c r="BK94" s="34">
        <v>2.7488980293273926</v>
      </c>
      <c r="BL94" t="s">
        <v>1294</v>
      </c>
      <c r="BM94" s="34">
        <v>2.6247639656066895</v>
      </c>
      <c r="BN94" t="s">
        <v>1521</v>
      </c>
      <c r="BO94" s="34">
        <v>4.0184087753295898</v>
      </c>
      <c r="BP94" t="s">
        <v>843</v>
      </c>
      <c r="BQ94" s="34">
        <v>4.798314094543457</v>
      </c>
      <c r="BR94" t="s">
        <v>830</v>
      </c>
      <c r="BS94" s="34"/>
      <c r="BT94" t="s">
        <v>843</v>
      </c>
      <c r="BU94" s="34">
        <v>3.7414000034332275</v>
      </c>
      <c r="BV94" t="s">
        <v>1559</v>
      </c>
      <c r="BW94" t="s">
        <v>843</v>
      </c>
      <c r="BX94" s="34">
        <v>3.0666122436523438</v>
      </c>
      <c r="BY94" t="s">
        <v>924</v>
      </c>
      <c r="BZ94" t="s">
        <v>843</v>
      </c>
      <c r="CA94" t="s">
        <v>432</v>
      </c>
      <c r="CB94" s="34">
        <v>1.4014416374266148E-2</v>
      </c>
      <c r="CC94" s="34">
        <v>1.2770941480994225E-2</v>
      </c>
      <c r="CD94" s="34">
        <v>1.2389677576720715E-2</v>
      </c>
      <c r="CE94" s="34">
        <v>1.1388896033167839E-2</v>
      </c>
      <c r="CF94" s="34">
        <v>8.428783155977726E-3</v>
      </c>
      <c r="CG94" t="s">
        <v>843</v>
      </c>
      <c r="CH94" t="s">
        <v>819</v>
      </c>
      <c r="CI94" s="34">
        <v>1.6725711524486542E-2</v>
      </c>
      <c r="CJ94" s="34">
        <v>1.6099795699119568E-2</v>
      </c>
      <c r="CK94" s="34">
        <v>1.6057275235652924E-2</v>
      </c>
      <c r="CL94" s="34">
        <v>1.8451282754540443E-2</v>
      </c>
      <c r="CM94" s="34">
        <v>1.6205109655857086E-2</v>
      </c>
      <c r="CN94" t="s">
        <v>843</v>
      </c>
      <c r="CO94" t="s">
        <v>1294</v>
      </c>
      <c r="CP94" s="34">
        <v>1.6377443447709084E-2</v>
      </c>
      <c r="CQ94" s="34">
        <v>1.6019398346543312E-2</v>
      </c>
      <c r="CR94" s="34">
        <v>1.6725419089198112E-2</v>
      </c>
      <c r="CS94" s="34">
        <v>1.620510034263134E-2</v>
      </c>
      <c r="CT94" s="34">
        <v>1.6205141320824623E-2</v>
      </c>
      <c r="CU94" t="s">
        <v>843</v>
      </c>
      <c r="CV94" t="s">
        <v>1521</v>
      </c>
      <c r="CW94" s="34">
        <v>1.6126126050949097E-2</v>
      </c>
      <c r="CX94" s="34">
        <v>1.6106555238366127E-2</v>
      </c>
      <c r="CY94" s="34">
        <v>1.7328198999166489E-2</v>
      </c>
      <c r="CZ94" s="34">
        <v>1.6205115243792534E-2</v>
      </c>
      <c r="DA94" s="34">
        <v>1.6205199062824249E-2</v>
      </c>
      <c r="DB94" t="s">
        <v>843</v>
      </c>
      <c r="DC94" s="34">
        <v>5.0391430854797363</v>
      </c>
      <c r="DD94" s="34">
        <v>5.9601068496704102</v>
      </c>
      <c r="DE94" s="34">
        <v>6.7613358497619629</v>
      </c>
      <c r="DF94" s="34">
        <v>7.4377355575561523</v>
      </c>
      <c r="DG94" s="34">
        <v>8.5215835571289063</v>
      </c>
      <c r="DH94" t="s">
        <v>1464</v>
      </c>
      <c r="DI94" t="s">
        <v>843</v>
      </c>
      <c r="DJ94" s="34">
        <v>5.5894465446472168</v>
      </c>
      <c r="DK94" s="34">
        <v>6.4533863067626953</v>
      </c>
      <c r="DL94" s="34">
        <v>7.1765227317810059</v>
      </c>
      <c r="DM94" s="34">
        <v>8.0449628829956055</v>
      </c>
      <c r="DN94" s="34">
        <v>9.2365150451660156</v>
      </c>
      <c r="DO94" t="s">
        <v>1294</v>
      </c>
      <c r="DP94" t="s">
        <v>843</v>
      </c>
      <c r="DQ94" s="34">
        <v>9.7131357192993164</v>
      </c>
      <c r="DR94" t="s">
        <v>1521</v>
      </c>
      <c r="DS94" t="s">
        <v>843</v>
      </c>
      <c r="DT94" t="s">
        <v>843</v>
      </c>
      <c r="DU94" s="34">
        <v>8.6999999999999993</v>
      </c>
      <c r="DV94" t="s">
        <v>1461</v>
      </c>
      <c r="DW94" t="s">
        <v>843</v>
      </c>
      <c r="DX94" t="s">
        <v>843</v>
      </c>
      <c r="DY94" t="s">
        <v>432</v>
      </c>
      <c r="DZ94" s="34">
        <v>-3.3870271872729063E-3</v>
      </c>
      <c r="EA94" s="34">
        <v>-1.0514981113374233E-2</v>
      </c>
      <c r="EB94" s="34">
        <v>-4.8433891497552395E-3</v>
      </c>
      <c r="EC94" s="34">
        <v>-8.0441869795322418E-3</v>
      </c>
      <c r="ED94" s="34">
        <v>1.6456717625260353E-2</v>
      </c>
      <c r="EE94" t="s">
        <v>843</v>
      </c>
      <c r="EF94" t="s">
        <v>819</v>
      </c>
      <c r="EG94" s="34">
        <v>-4.3383021838963032E-3</v>
      </c>
      <c r="EH94" s="34">
        <v>-1.4464778359979391E-3</v>
      </c>
      <c r="EI94" s="34">
        <v>3.3854547655209899E-4</v>
      </c>
      <c r="EJ94" s="34">
        <v>1.5404247678816319E-2</v>
      </c>
      <c r="EK94" s="34">
        <v>4.8717507161200047E-3</v>
      </c>
      <c r="EL94" t="s">
        <v>843</v>
      </c>
      <c r="EM94" t="s">
        <v>1294</v>
      </c>
      <c r="EN94" s="34">
        <v>-3.4987693652510643E-3</v>
      </c>
      <c r="EO94" s="34">
        <v>9.9920332431793213E-3</v>
      </c>
      <c r="EP94" s="34">
        <v>8.4828035905957222E-3</v>
      </c>
      <c r="EQ94" s="34">
        <v>2.0989406853914261E-2</v>
      </c>
      <c r="ER94" s="34">
        <v>1.4744017273187637E-2</v>
      </c>
      <c r="ES94" t="s">
        <v>843</v>
      </c>
      <c r="ET94" t="s">
        <v>1521</v>
      </c>
      <c r="EU94" s="34">
        <v>-6.1877751722931862E-3</v>
      </c>
      <c r="EV94" s="34">
        <v>-5.9689250774681568E-3</v>
      </c>
      <c r="EW94" s="34">
        <v>-2.2201817482709885E-3</v>
      </c>
      <c r="EX94" s="34">
        <v>-7.403163705021143E-3</v>
      </c>
      <c r="EY94" s="34">
        <v>1.4185018837451935E-2</v>
      </c>
      <c r="EZ94" t="s">
        <v>843</v>
      </c>
      <c r="FA94" t="s">
        <v>1594</v>
      </c>
      <c r="FB94" s="34">
        <v>-2.5126494001597166E-3</v>
      </c>
      <c r="FC94" s="34">
        <v>-6.256916094571352E-4</v>
      </c>
      <c r="FD94" s="34">
        <v>-6.1877947300672531E-3</v>
      </c>
      <c r="FE94" s="34">
        <v>-8.2716643810272217E-3</v>
      </c>
      <c r="FF94" s="34">
        <v>-8.3577891928143799E-5</v>
      </c>
      <c r="FG94" t="s">
        <v>843</v>
      </c>
      <c r="FH94" s="34"/>
      <c r="FI94" s="34"/>
      <c r="FJ94" s="34"/>
      <c r="FK94" s="34"/>
      <c r="FL94" s="34"/>
      <c r="FM94" t="s">
        <v>843</v>
      </c>
      <c r="FN94" t="s">
        <v>843</v>
      </c>
      <c r="FO94" s="34">
        <v>0.48715000000000003</v>
      </c>
      <c r="FP94" t="s">
        <v>1462</v>
      </c>
      <c r="FQ94" t="s">
        <v>843</v>
      </c>
      <c r="FR94" t="s">
        <v>843</v>
      </c>
      <c r="FS94" s="34">
        <v>0.57119999999999993</v>
      </c>
      <c r="FT94" t="s">
        <v>1462</v>
      </c>
      <c r="FU94" t="s">
        <v>843</v>
      </c>
      <c r="FV94" t="s">
        <v>843</v>
      </c>
      <c r="FW94" s="34">
        <v>0.39765999999999996</v>
      </c>
      <c r="FX94" t="s">
        <v>1462</v>
      </c>
      <c r="FY94" t="s">
        <v>843</v>
      </c>
      <c r="FZ94" s="34">
        <v>6.7741580307483673E-2</v>
      </c>
      <c r="GA94" s="34">
        <v>6.9097563624382019E-2</v>
      </c>
      <c r="GB94" s="34">
        <v>1.1684331111609936E-2</v>
      </c>
      <c r="GC94" s="34">
        <v>-5.188089981675148E-2</v>
      </c>
      <c r="GD94" s="34">
        <v>-9.0382266789674759E-3</v>
      </c>
      <c r="GE94" t="s">
        <v>830</v>
      </c>
      <c r="GF94" t="s">
        <v>843</v>
      </c>
      <c r="GG94" s="34">
        <v>0.12818403542041779</v>
      </c>
      <c r="GH94" s="34">
        <v>0.13227862119674683</v>
      </c>
      <c r="GI94" s="34">
        <v>9.7149737179279327E-2</v>
      </c>
      <c r="GJ94" s="34">
        <v>9.8028862848877907E-3</v>
      </c>
      <c r="GK94" s="34"/>
      <c r="GL94" t="s">
        <v>832</v>
      </c>
      <c r="GM94" t="s">
        <v>843</v>
      </c>
      <c r="GN94" s="34">
        <v>0.42661815881729126</v>
      </c>
      <c r="GO94" t="s">
        <v>832</v>
      </c>
      <c r="GP94" t="s">
        <v>843</v>
      </c>
      <c r="GQ94" t="s">
        <v>843</v>
      </c>
      <c r="GR94" s="34">
        <v>4.394913837313652E-2</v>
      </c>
      <c r="GS94" s="34">
        <v>5.2556779235601425E-2</v>
      </c>
      <c r="GT94" s="34">
        <v>5.7879887521266937E-2</v>
      </c>
      <c r="GU94" s="34">
        <v>7.067958265542984E-2</v>
      </c>
      <c r="GV94" s="34">
        <v>9.2040985822677612E-2</v>
      </c>
      <c r="GW94" t="s">
        <v>832</v>
      </c>
      <c r="GX94" t="s">
        <v>843</v>
      </c>
      <c r="GY94" t="s">
        <v>843</v>
      </c>
      <c r="GZ94" t="s">
        <v>843</v>
      </c>
      <c r="HA94" t="s">
        <v>843</v>
      </c>
      <c r="HB94" t="s">
        <v>843</v>
      </c>
      <c r="HC94" t="s">
        <v>843</v>
      </c>
      <c r="HD94" t="s">
        <v>843</v>
      </c>
      <c r="HE94" t="s">
        <v>843</v>
      </c>
      <c r="HF94" t="s">
        <v>843</v>
      </c>
      <c r="HG94" t="s">
        <v>843</v>
      </c>
      <c r="HH94" s="34">
        <v>1272935</v>
      </c>
      <c r="HI94" s="34">
        <v>1306590</v>
      </c>
      <c r="HJ94" s="34">
        <v>1341696</v>
      </c>
      <c r="HK94" s="34">
        <v>1378398</v>
      </c>
      <c r="HL94" s="34">
        <v>1417110</v>
      </c>
      <c r="HM94" s="34">
        <v>1458353</v>
      </c>
      <c r="HN94" s="34">
        <v>1502534</v>
      </c>
      <c r="HO94" s="34">
        <v>1549774</v>
      </c>
      <c r="HP94" s="34">
        <v>1599978</v>
      </c>
      <c r="HQ94" s="34">
        <v>1653542</v>
      </c>
      <c r="HR94" s="34">
        <v>1711105</v>
      </c>
      <c r="HS94" s="34">
        <v>1772500</v>
      </c>
      <c r="HT94" s="34">
        <v>1836705</v>
      </c>
      <c r="HU94" s="34">
        <v>1902226</v>
      </c>
      <c r="HV94" s="34">
        <v>1966855</v>
      </c>
      <c r="HW94" s="34">
        <v>2028517</v>
      </c>
      <c r="HX94" s="34">
        <v>2086206.0000000002</v>
      </c>
      <c r="HY94" s="34">
        <v>2140215</v>
      </c>
      <c r="HZ94" s="34">
        <v>2192012</v>
      </c>
      <c r="IA94" s="34">
        <v>2242785</v>
      </c>
      <c r="IB94" s="34">
        <v>2292573</v>
      </c>
      <c r="IC94" s="34">
        <v>2341179</v>
      </c>
      <c r="ID94" s="34">
        <v>2388992</v>
      </c>
      <c r="IE94" s="34">
        <v>2436566</v>
      </c>
      <c r="IF94" s="34">
        <v>2484557</v>
      </c>
      <c r="IG94" s="34">
        <v>2532885</v>
      </c>
      <c r="IH94" s="34">
        <v>2581236</v>
      </c>
      <c r="II94" s="34">
        <v>2629579</v>
      </c>
      <c r="IJ94" s="34">
        <v>2677790</v>
      </c>
      <c r="IK94" s="34">
        <v>2726063</v>
      </c>
      <c r="IL94" s="34">
        <v>2774523</v>
      </c>
      <c r="IM94" s="34">
        <v>2823293</v>
      </c>
      <c r="IN94" s="34">
        <v>2872311</v>
      </c>
      <c r="IO94" s="34">
        <v>2921510</v>
      </c>
      <c r="IP94" s="34">
        <v>2970796</v>
      </c>
      <c r="IQ94" s="34">
        <v>3020240</v>
      </c>
      <c r="IR94" s="34">
        <v>3069919</v>
      </c>
      <c r="IS94" s="34">
        <v>3119671</v>
      </c>
      <c r="IT94" s="34">
        <v>3169407</v>
      </c>
      <c r="IU94" s="34">
        <v>3219237</v>
      </c>
      <c r="IV94" s="34">
        <v>3269247</v>
      </c>
      <c r="IW94" s="34">
        <v>3319354</v>
      </c>
      <c r="IX94" s="34">
        <v>3369410</v>
      </c>
      <c r="IY94" s="34">
        <v>3419273</v>
      </c>
      <c r="IZ94" s="34">
        <v>3468867</v>
      </c>
      <c r="JA94" s="34">
        <v>3518104</v>
      </c>
      <c r="JB94" s="34">
        <v>3566979</v>
      </c>
      <c r="JC94" s="34">
        <v>3615404</v>
      </c>
      <c r="JD94" s="34">
        <v>3663233</v>
      </c>
      <c r="JE94" s="34">
        <v>3710489</v>
      </c>
      <c r="JF94" s="34">
        <v>3757053</v>
      </c>
      <c r="JG94" s="34">
        <v>3802797</v>
      </c>
      <c r="JH94" s="34">
        <v>3847920</v>
      </c>
      <c r="JI94" s="34">
        <v>3892418</v>
      </c>
      <c r="JJ94" s="34">
        <v>3936315</v>
      </c>
      <c r="JK94" s="34">
        <v>3979660</v>
      </c>
      <c r="JL94" s="34">
        <v>4022338</v>
      </c>
      <c r="JM94" s="34">
        <v>4064300</v>
      </c>
      <c r="JN94" s="34">
        <v>4105662.9999999995</v>
      </c>
      <c r="JO94" s="34">
        <v>4146337.0000000005</v>
      </c>
      <c r="JP94" s="34">
        <v>4186273</v>
      </c>
      <c r="JQ94" s="34">
        <v>4225715</v>
      </c>
      <c r="JR94" s="34">
        <v>4264651</v>
      </c>
      <c r="JS94" s="34">
        <v>4302934</v>
      </c>
      <c r="JT94" s="34">
        <v>4340520</v>
      </c>
      <c r="JU94" s="34">
        <v>4377508</v>
      </c>
      <c r="JV94" s="34">
        <v>4413912</v>
      </c>
      <c r="JW94" s="34">
        <v>4449775</v>
      </c>
      <c r="JX94" s="34">
        <v>4485297</v>
      </c>
      <c r="JY94" s="34">
        <v>4520310</v>
      </c>
      <c r="JZ94" s="34">
        <v>4554639</v>
      </c>
      <c r="KA94" s="34">
        <v>4588413</v>
      </c>
      <c r="KB94" s="34">
        <v>4621700</v>
      </c>
      <c r="KC94" s="34">
        <v>4654479</v>
      </c>
      <c r="KD94" s="34">
        <v>4686616</v>
      </c>
      <c r="KE94" s="34">
        <v>4718040</v>
      </c>
      <c r="KF94" s="34">
        <v>4748702</v>
      </c>
      <c r="KG94" s="34">
        <v>4778655</v>
      </c>
      <c r="KH94" s="34">
        <v>4807970</v>
      </c>
      <c r="KI94" s="34">
        <v>4836682</v>
      </c>
      <c r="KJ94" s="34">
        <v>4864748</v>
      </c>
      <c r="KK94" s="34">
        <v>4892061</v>
      </c>
      <c r="KL94" s="34">
        <v>4918628</v>
      </c>
      <c r="KM94" s="34">
        <v>4944338</v>
      </c>
      <c r="KN94" s="34">
        <v>4969229</v>
      </c>
      <c r="KO94" s="34">
        <v>4993452</v>
      </c>
      <c r="KP94" s="34">
        <v>5017030</v>
      </c>
      <c r="KQ94" s="34">
        <v>5039975</v>
      </c>
      <c r="KR94" s="34">
        <v>5062243</v>
      </c>
      <c r="KS94" s="34">
        <v>5083662</v>
      </c>
      <c r="KT94" s="34">
        <v>5104184</v>
      </c>
      <c r="KU94" s="34">
        <v>5123940</v>
      </c>
      <c r="KV94" s="34">
        <v>5142976</v>
      </c>
      <c r="KW94" s="34">
        <v>5161161</v>
      </c>
      <c r="KX94" s="34">
        <v>5178741</v>
      </c>
      <c r="KY94" s="34">
        <v>5195642</v>
      </c>
      <c r="KZ94" s="34">
        <v>5211654</v>
      </c>
      <c r="LA94" s="34">
        <v>5226899</v>
      </c>
      <c r="LB94" s="34">
        <v>5241403</v>
      </c>
      <c r="LC94" s="34">
        <v>5255197</v>
      </c>
      <c r="LD94" s="34">
        <v>5268088</v>
      </c>
      <c r="LE94" t="s">
        <v>843</v>
      </c>
      <c r="LF94" t="s">
        <v>843</v>
      </c>
      <c r="LG94" t="s">
        <v>843</v>
      </c>
      <c r="LH94" s="34">
        <v>2.5597939267754555E-2</v>
      </c>
      <c r="LI94" s="34">
        <v>2.6095431298017502E-2</v>
      </c>
      <c r="LJ94" s="34">
        <v>2.6513796299695969E-2</v>
      </c>
      <c r="LK94" s="34">
        <v>2.6987470686435699E-2</v>
      </c>
      <c r="LL94" s="34">
        <v>2.769763208925724E-2</v>
      </c>
      <c r="LM94" s="34">
        <v>2.8688130900263786E-2</v>
      </c>
      <c r="LN94" s="34">
        <v>2.9845299199223518E-2</v>
      </c>
      <c r="LO94" s="34">
        <v>3.0956096947193146E-2</v>
      </c>
      <c r="LP94" s="34">
        <v>3.1880766153335571E-2</v>
      </c>
      <c r="LQ94" s="34">
        <v>3.292977437376976E-2</v>
      </c>
      <c r="LR94" s="34">
        <v>3.4219708293676376E-2</v>
      </c>
      <c r="LS94" s="34">
        <v>3.5251617431640625E-2</v>
      </c>
      <c r="LT94" s="34">
        <v>3.5582225769758224E-2</v>
      </c>
      <c r="LU94" s="34">
        <v>3.5051573067903519E-2</v>
      </c>
      <c r="LV94" s="34">
        <v>3.3411040902137756E-2</v>
      </c>
      <c r="LW94" s="34">
        <v>3.0869163572788239E-2</v>
      </c>
      <c r="LX94" s="34">
        <v>2.8042120859026909E-2</v>
      </c>
      <c r="LY94" s="34">
        <v>2.5559185072779655E-2</v>
      </c>
      <c r="LZ94" s="34">
        <v>2.3913552984595299E-2</v>
      </c>
      <c r="MA94" s="34">
        <v>2.2898552939295769E-2</v>
      </c>
      <c r="MB94" s="34">
        <v>2.1956371143460274E-2</v>
      </c>
      <c r="MC94" s="34">
        <v>2.0979881286621094E-2</v>
      </c>
      <c r="MD94" s="34">
        <v>2.0216871052980423E-2</v>
      </c>
      <c r="ME94" s="34">
        <v>1.9718151539564133E-2</v>
      </c>
      <c r="MF94" s="34">
        <v>1.950470358133316E-2</v>
      </c>
      <c r="MG94" s="34">
        <v>1.9264595583081245E-2</v>
      </c>
      <c r="MH94" s="34">
        <v>1.8909385427832603E-2</v>
      </c>
      <c r="MI94" s="34">
        <v>1.8555402755737305E-2</v>
      </c>
      <c r="MJ94" s="34">
        <v>1.8168069422245026E-2</v>
      </c>
      <c r="MK94" s="34">
        <v>1.7866617068648338E-2</v>
      </c>
      <c r="ML94" s="34">
        <v>1.7620395869016647E-2</v>
      </c>
      <c r="MM94" s="34">
        <v>1.7425093799829483E-2</v>
      </c>
      <c r="MN94" s="34">
        <v>1.7212998121976852E-2</v>
      </c>
      <c r="MO94" s="34">
        <v>1.6983672976493835E-2</v>
      </c>
      <c r="MP94" s="34">
        <v>1.672932505607605E-2</v>
      </c>
      <c r="MQ94" s="34">
        <v>1.6506368294358253E-2</v>
      </c>
      <c r="MR94" s="34">
        <v>1.6314879059791565E-2</v>
      </c>
      <c r="MS94" s="34">
        <v>1.6076371073722839E-2</v>
      </c>
      <c r="MT94" s="34">
        <v>1.5816956758499146E-2</v>
      </c>
      <c r="MU94" s="34">
        <v>1.5599871054291725E-2</v>
      </c>
      <c r="MV94" s="34">
        <v>1.5415308065712452E-2</v>
      </c>
      <c r="MW94" s="34">
        <v>1.5210502780973911E-2</v>
      </c>
      <c r="MX94" s="34">
        <v>1.4967469498515129E-2</v>
      </c>
      <c r="MY94" s="34">
        <v>1.4690300449728966E-2</v>
      </c>
      <c r="MZ94" s="34">
        <v>1.4400072395801544E-2</v>
      </c>
      <c r="NA94" s="34">
        <v>1.4094180427491665E-2</v>
      </c>
      <c r="NB94" s="34">
        <v>1.3796810992062092E-2</v>
      </c>
      <c r="NC94" s="34">
        <v>1.3484586961567402E-2</v>
      </c>
      <c r="ND94" s="34">
        <v>1.3142485171556473E-2</v>
      </c>
      <c r="NE94" s="34">
        <v>1.2817583046853542E-2</v>
      </c>
      <c r="NF94" s="34">
        <v>1.2471199966967106E-2</v>
      </c>
      <c r="NG94" s="34">
        <v>1.210197526961565E-2</v>
      </c>
      <c r="NH94" s="34">
        <v>1.1795894242823124E-2</v>
      </c>
      <c r="NI94" s="34">
        <v>1.1497816070914268E-2</v>
      </c>
      <c r="NJ94" s="34">
        <v>1.1214448139071465E-2</v>
      </c>
      <c r="NK94" s="34">
        <v>1.0951382108032703E-2</v>
      </c>
      <c r="NL94" s="34">
        <v>1.0666936635971069E-2</v>
      </c>
      <c r="NM94" s="34">
        <v>1.0378200560808182E-2</v>
      </c>
      <c r="NN94" s="34">
        <v>1.0125713422894478E-2</v>
      </c>
      <c r="NO94" s="34">
        <v>9.8580541089177132E-3</v>
      </c>
      <c r="NP94" s="34">
        <v>9.5855453982949257E-3</v>
      </c>
      <c r="NQ94" s="34">
        <v>9.3776378780603409E-3</v>
      </c>
      <c r="NR94" s="34">
        <v>9.1718714684247971E-3</v>
      </c>
      <c r="NS94" s="34">
        <v>8.9367665350437164E-3</v>
      </c>
      <c r="NT94" s="34">
        <v>8.6970413103699684E-3</v>
      </c>
      <c r="NU94" s="34">
        <v>8.4854559972882271E-3</v>
      </c>
      <c r="NV94" s="34">
        <v>8.2817580550909042E-3</v>
      </c>
      <c r="NW94" s="34">
        <v>8.092162199318409E-3</v>
      </c>
      <c r="NX94" s="34">
        <v>7.9511813819408417E-3</v>
      </c>
      <c r="NY94" s="34">
        <v>7.7758613042533398E-3</v>
      </c>
      <c r="NZ94" s="34">
        <v>7.5656985864043236E-3</v>
      </c>
      <c r="OA94" s="34">
        <v>7.3879384435713291E-3</v>
      </c>
      <c r="OB94" s="34">
        <v>7.2283903136849403E-3</v>
      </c>
      <c r="OC94" s="34">
        <v>7.0673790760338306E-3</v>
      </c>
      <c r="OD94" s="34">
        <v>6.8808048963546753E-3</v>
      </c>
      <c r="OE94" s="34">
        <v>6.6826720722019672E-3</v>
      </c>
      <c r="OF94" s="34">
        <v>6.4778584055602551E-3</v>
      </c>
      <c r="OG94" s="34">
        <v>6.2878085300326347E-3</v>
      </c>
      <c r="OH94" s="34">
        <v>6.1158314347267151E-3</v>
      </c>
      <c r="OI94" s="34">
        <v>5.9539908543229103E-3</v>
      </c>
      <c r="OJ94" s="34">
        <v>5.7859672233462334E-3</v>
      </c>
      <c r="OK94" s="34">
        <v>5.5987713858485222E-3</v>
      </c>
      <c r="OL94" s="34">
        <v>5.415942519903183E-3</v>
      </c>
      <c r="OM94" s="34">
        <v>5.2134539000689983E-3</v>
      </c>
      <c r="ON94" s="34">
        <v>5.0216135568916798E-3</v>
      </c>
      <c r="OO94" s="34">
        <v>4.862756934016943E-3</v>
      </c>
      <c r="OP94" s="34">
        <v>4.7106710262596607E-3</v>
      </c>
      <c r="OQ94" s="34">
        <v>4.562996793538332E-3</v>
      </c>
      <c r="OR94" s="34">
        <v>4.4085439294576645E-3</v>
      </c>
      <c r="OS94" s="34">
        <v>4.2222021147608757E-3</v>
      </c>
      <c r="OT94" s="34">
        <v>4.028727300465107E-3</v>
      </c>
      <c r="OU94" s="34">
        <v>3.8630787748843431E-3</v>
      </c>
      <c r="OV94" s="34">
        <v>3.7082259077578783E-3</v>
      </c>
      <c r="OW94" s="34">
        <v>3.5296538844704628E-3</v>
      </c>
      <c r="OX94" s="34">
        <v>3.4004223998636007E-3</v>
      </c>
      <c r="OY94" s="34">
        <v>3.2582208514213562E-3</v>
      </c>
      <c r="OZ94" s="34">
        <v>3.0770744197070599E-3</v>
      </c>
      <c r="PA94" s="34">
        <v>2.9209048952907324E-3</v>
      </c>
      <c r="PB94" s="34">
        <v>2.7710339054465294E-3</v>
      </c>
      <c r="PC94" s="34">
        <v>2.6282812468707561E-3</v>
      </c>
      <c r="PD94" s="34">
        <v>2.4499965365976095E-3</v>
      </c>
      <c r="PE94" t="s">
        <v>1300</v>
      </c>
      <c r="PF94" t="s">
        <v>843</v>
      </c>
      <c r="PG94" t="s">
        <v>843</v>
      </c>
      <c r="PH94" t="s">
        <v>843</v>
      </c>
      <c r="PI94" t="s">
        <v>843</v>
      </c>
      <c r="PJ94" t="s">
        <v>1300</v>
      </c>
      <c r="PK94" s="34">
        <v>0.49757528305053711</v>
      </c>
      <c r="PL94" s="34">
        <v>0.49808356165885925</v>
      </c>
      <c r="PM94" s="34">
        <v>0.49865245819091797</v>
      </c>
      <c r="PN94" s="34">
        <v>0.49925637245178223</v>
      </c>
      <c r="PO94" s="34">
        <v>0.49993789196014404</v>
      </c>
      <c r="PP94" s="34">
        <v>0.50074571371078491</v>
      </c>
      <c r="PQ94" s="34">
        <v>0.5016632080078125</v>
      </c>
      <c r="PR94" s="34">
        <v>0.50267589092254639</v>
      </c>
      <c r="PS94" s="34">
        <v>0.50373882055282593</v>
      </c>
      <c r="PT94" s="34">
        <v>0.50483930110931396</v>
      </c>
      <c r="PU94" s="34">
        <v>0.50600111484527588</v>
      </c>
      <c r="PV94" s="34">
        <v>0.5072016716003418</v>
      </c>
      <c r="PW94" s="34">
        <v>0.50839191675186157</v>
      </c>
      <c r="PX94" s="34">
        <v>0.5094873309135437</v>
      </c>
      <c r="PY94" s="34">
        <v>0.51035284996032715</v>
      </c>
      <c r="PZ94" s="34">
        <v>0.51086729764938354</v>
      </c>
      <c r="QA94" s="34">
        <v>0.51102864742279053</v>
      </c>
      <c r="QB94" s="34">
        <v>0.51088374853134155</v>
      </c>
      <c r="QC94" s="34">
        <v>0.51056653261184692</v>
      </c>
      <c r="QD94" s="34">
        <v>0.5102241039276123</v>
      </c>
      <c r="QE94" s="34">
        <v>0.50982975959777832</v>
      </c>
      <c r="QF94" s="34">
        <v>0.50932073593139648</v>
      </c>
      <c r="QG94" s="34">
        <v>0.50879406929016113</v>
      </c>
      <c r="QH94" s="34">
        <v>0.50832849740982056</v>
      </c>
      <c r="QI94" s="34">
        <v>0.50792276859283447</v>
      </c>
      <c r="QJ94" s="34">
        <v>0.50755560398101807</v>
      </c>
      <c r="QK94" s="34">
        <v>0.50719034671783447</v>
      </c>
      <c r="QL94" s="34">
        <v>0.50682640075683594</v>
      </c>
      <c r="QM94" s="34">
        <v>0.50646388530731201</v>
      </c>
      <c r="QN94" s="34">
        <v>0.50610202550888062</v>
      </c>
      <c r="QO94" s="34">
        <v>0.50573921203613281</v>
      </c>
      <c r="QP94" s="34">
        <v>0.5053754448890686</v>
      </c>
      <c r="QQ94" s="34">
        <v>0.50501179695129395</v>
      </c>
      <c r="QR94" s="34">
        <v>0.50464928150177002</v>
      </c>
      <c r="QS94" s="34">
        <v>0.50428605079650879</v>
      </c>
      <c r="QT94" s="34">
        <v>0.50392252206802368</v>
      </c>
      <c r="QU94" s="34">
        <v>0.50355952978134155</v>
      </c>
      <c r="QV94" s="34">
        <v>0.50319600105285645</v>
      </c>
      <c r="QW94" s="34">
        <v>0.50283223390579224</v>
      </c>
      <c r="QX94" s="34">
        <v>0.5024678111076355</v>
      </c>
      <c r="QY94" s="34">
        <v>0.50210338830947876</v>
      </c>
      <c r="QZ94" s="34">
        <v>0.501739501953125</v>
      </c>
      <c r="RA94" s="34">
        <v>0.50137591361999512</v>
      </c>
      <c r="RB94" s="34">
        <v>0.50101232528686523</v>
      </c>
      <c r="RC94" s="34">
        <v>0.50064903497695923</v>
      </c>
      <c r="RD94" s="34">
        <v>0.50028681755065918</v>
      </c>
      <c r="RE94" s="34">
        <v>0.49992388486862183</v>
      </c>
      <c r="RF94" s="34">
        <v>0.499561607837677</v>
      </c>
      <c r="RG94" s="34">
        <v>0.49920111894607544</v>
      </c>
      <c r="RH94" s="34">
        <v>0.49884259700775146</v>
      </c>
      <c r="RI94" s="34">
        <v>0.49848538637161255</v>
      </c>
      <c r="RJ94" s="34">
        <v>0.49812912940979004</v>
      </c>
      <c r="RK94" s="34">
        <v>0.49777621030807495</v>
      </c>
      <c r="RL94" s="34">
        <v>0.49742603302001953</v>
      </c>
      <c r="RM94" s="34">
        <v>0.49707886576652527</v>
      </c>
      <c r="RN94" s="34">
        <v>0.49673515558242798</v>
      </c>
      <c r="RO94" s="34">
        <v>0.49639537930488586</v>
      </c>
      <c r="RP94" s="34">
        <v>0.49605908989906311</v>
      </c>
      <c r="RQ94" s="34">
        <v>0.49572747945785522</v>
      </c>
      <c r="RR94" s="34">
        <v>0.49540159106254578</v>
      </c>
      <c r="RS94" s="34">
        <v>0.49508213996887207</v>
      </c>
      <c r="RT94" s="34">
        <v>0.49476811289787292</v>
      </c>
      <c r="RU94" s="34">
        <v>0.49445968866348267</v>
      </c>
      <c r="RV94" s="34">
        <v>0.49415794014930725</v>
      </c>
      <c r="RW94" s="34">
        <v>0.49386224150657654</v>
      </c>
      <c r="RX94" s="34">
        <v>0.49357146024703979</v>
      </c>
      <c r="RY94" s="34">
        <v>0.49328780174255371</v>
      </c>
      <c r="RZ94" s="34">
        <v>0.49301010370254517</v>
      </c>
      <c r="SA94" s="34">
        <v>0.49273616075515747</v>
      </c>
      <c r="SB94" s="34">
        <v>0.4924682080745697</v>
      </c>
      <c r="SC94" s="34">
        <v>0.49220696091651917</v>
      </c>
      <c r="SD94" s="34">
        <v>0.49195244908332825</v>
      </c>
      <c r="SE94" s="34">
        <v>0.49170544743537903</v>
      </c>
      <c r="SF94" s="34">
        <v>0.49146723747253418</v>
      </c>
      <c r="SG94" s="34">
        <v>0.49123567342758179</v>
      </c>
      <c r="SH94" s="34">
        <v>0.49100896716117859</v>
      </c>
      <c r="SI94" s="34">
        <v>0.4907878041267395</v>
      </c>
      <c r="SJ94" s="34">
        <v>0.49057403206825256</v>
      </c>
      <c r="SK94" s="34">
        <v>0.49036455154418945</v>
      </c>
      <c r="SL94" s="34">
        <v>0.49016061425209045</v>
      </c>
      <c r="SM94" s="34">
        <v>0.48996371030807495</v>
      </c>
      <c r="SN94" s="34">
        <v>0.48977106809616089</v>
      </c>
      <c r="SO94" s="34">
        <v>0.48958307504653931</v>
      </c>
      <c r="SP94" s="34">
        <v>0.48939856886863708</v>
      </c>
      <c r="SQ94" s="34">
        <v>0.48921754956245422</v>
      </c>
      <c r="SR94" s="34">
        <v>0.48904165625572205</v>
      </c>
      <c r="SS94" s="34">
        <v>0.48887011408805847</v>
      </c>
      <c r="ST94" s="34">
        <v>0.48870164155960083</v>
      </c>
      <c r="SU94" s="34">
        <v>0.48853561282157898</v>
      </c>
      <c r="SV94" s="34">
        <v>0.48837196826934814</v>
      </c>
      <c r="SW94" s="34">
        <v>0.48821184039115906</v>
      </c>
      <c r="SX94" s="34">
        <v>0.48805546760559082</v>
      </c>
      <c r="SY94" s="34">
        <v>0.48790505528450012</v>
      </c>
      <c r="SZ94" s="34">
        <v>0.48776021599769592</v>
      </c>
      <c r="TA94" s="34">
        <v>0.48762509226799011</v>
      </c>
      <c r="TB94" s="34">
        <v>0.4875008761882782</v>
      </c>
      <c r="TC94" s="34">
        <v>0.48738288879394531</v>
      </c>
      <c r="TD94" s="34">
        <v>0.48727476596832275</v>
      </c>
      <c r="TE94" s="34">
        <v>0.48717546463012695</v>
      </c>
      <c r="TF94" s="34">
        <v>0.48708316683769226</v>
      </c>
      <c r="TG94" s="34">
        <v>0.48699849843978882</v>
      </c>
      <c r="TH94" t="s">
        <v>843</v>
      </c>
      <c r="TI94" t="s">
        <v>843</v>
      </c>
      <c r="TJ94" t="s">
        <v>1300</v>
      </c>
      <c r="TK94" s="34">
        <v>0.542293810089993</v>
      </c>
      <c r="TL94" s="34">
        <v>0.54641547845919503</v>
      </c>
      <c r="TM94" s="34">
        <v>0.550722741962412</v>
      </c>
      <c r="TN94" s="34">
        <v>0.55520087637999904</v>
      </c>
      <c r="TO94" s="34">
        <v>0.55977149260519399</v>
      </c>
      <c r="TP94" s="34">
        <v>0.56436233202797903</v>
      </c>
      <c r="TQ94" s="34">
        <v>0.568943342066355</v>
      </c>
      <c r="TR94" s="34">
        <v>0.57341895444721402</v>
      </c>
      <c r="TS94" s="34">
        <v>0.57765575526663493</v>
      </c>
      <c r="TT94" s="34">
        <v>0.58140149491258597</v>
      </c>
      <c r="TU94" s="34">
        <v>0.58451906808758103</v>
      </c>
      <c r="TV94" s="34">
        <v>0.58708801128349797</v>
      </c>
      <c r="TW94" s="34">
        <v>0.58936301692432902</v>
      </c>
      <c r="TX94" s="34">
        <v>0.59150973871933799</v>
      </c>
      <c r="TY94" s="34">
        <v>0.59321185516678798</v>
      </c>
      <c r="TZ94" s="34">
        <v>0.59423953558190501</v>
      </c>
      <c r="UA94" s="34">
        <v>0.594676794783639</v>
      </c>
      <c r="UB94" s="34">
        <v>0.59473940825117899</v>
      </c>
      <c r="UC94" s="34">
        <v>0.59476991794979195</v>
      </c>
      <c r="UD94" s="34">
        <v>0.59503438915580698</v>
      </c>
      <c r="UE94" s="34">
        <v>0.59568244937020598</v>
      </c>
      <c r="UF94" s="34">
        <v>0.59678969442319396</v>
      </c>
      <c r="UG94" s="34">
        <v>0.59828965557656599</v>
      </c>
      <c r="UH94" s="34">
        <v>0.60018575318999101</v>
      </c>
      <c r="UI94" s="34">
        <v>0.60259261458026203</v>
      </c>
      <c r="UJ94" s="34">
        <v>0.60557163186872498</v>
      </c>
      <c r="UK94" s="34">
        <v>0.60904252846310802</v>
      </c>
      <c r="UL94" s="34">
        <v>0.61277672448264997</v>
      </c>
      <c r="UM94" s="34">
        <v>0.61660772502698102</v>
      </c>
      <c r="UN94" s="34">
        <v>0.62045044446881803</v>
      </c>
      <c r="UO94" s="34">
        <v>0.62421641922168591</v>
      </c>
      <c r="UP94" s="34">
        <v>0.62777225034737805</v>
      </c>
      <c r="UQ94" s="34">
        <v>0.63105266108022395</v>
      </c>
      <c r="UR94" s="34">
        <v>0.63400918805528905</v>
      </c>
      <c r="US94" s="34">
        <v>0.63662152557403406</v>
      </c>
      <c r="UT94" s="34">
        <v>0.63886154099317605</v>
      </c>
      <c r="UU94" s="34">
        <v>0.64071782361648999</v>
      </c>
      <c r="UV94" s="34">
        <v>0.64230955764245712</v>
      </c>
      <c r="UW94" s="34">
        <v>0.64361745846818397</v>
      </c>
      <c r="UX94" s="34">
        <v>0.64457354335825501</v>
      </c>
      <c r="UY94" s="34">
        <v>0.64522314239687906</v>
      </c>
      <c r="UZ94" s="34">
        <v>0.64565399688403302</v>
      </c>
      <c r="VA94" s="34">
        <v>0.64588913873484399</v>
      </c>
      <c r="VB94" s="34">
        <v>0.64592785572724698</v>
      </c>
      <c r="VC94" s="34">
        <v>0.64586035644198003</v>
      </c>
      <c r="VD94" s="34">
        <v>0.64573806718930593</v>
      </c>
      <c r="VE94" s="34">
        <v>0.64559365221942699</v>
      </c>
      <c r="VF94" s="34">
        <v>0.64544985843905711</v>
      </c>
      <c r="VG94" s="34">
        <v>0.64533536978611095</v>
      </c>
      <c r="VH94" s="34">
        <v>0.64524312024641506</v>
      </c>
      <c r="VI94" s="34">
        <v>0.64523510847464804</v>
      </c>
      <c r="VJ94" s="34">
        <v>0.64536103294496105</v>
      </c>
      <c r="VK94" s="34">
        <v>0.64555136281419612</v>
      </c>
      <c r="VL94" s="34">
        <v>0.64580366828584002</v>
      </c>
      <c r="VM94" s="34">
        <v>0.64618850371476899</v>
      </c>
      <c r="VN94" s="34">
        <v>0.64675244201168491</v>
      </c>
      <c r="VO94" s="34">
        <v>0.647502938899846</v>
      </c>
      <c r="VP94" s="34">
        <v>0.64841973383113105</v>
      </c>
      <c r="VQ94" s="34">
        <v>0.64946132323346106</v>
      </c>
      <c r="VR94" s="34">
        <v>0.65066450829545497</v>
      </c>
      <c r="VS94" s="34">
        <v>0.65204335694303694</v>
      </c>
      <c r="VT94" s="34">
        <v>0.65353362135563098</v>
      </c>
      <c r="VU94" s="34">
        <v>0.65506368516438995</v>
      </c>
      <c r="VV94" s="34">
        <v>0.656582073601649</v>
      </c>
      <c r="VW94" s="34">
        <v>0.65808420902516207</v>
      </c>
      <c r="VX94" s="34">
        <v>0.65949188442374096</v>
      </c>
      <c r="VY94" s="34">
        <v>0.66075214693362094</v>
      </c>
      <c r="VZ94" s="34">
        <v>0.66190047115860096</v>
      </c>
      <c r="WA94" s="34">
        <v>0.66289497249512908</v>
      </c>
      <c r="WB94" s="34">
        <v>0.66374710321337405</v>
      </c>
      <c r="WC94" s="34">
        <v>0.66446572384770808</v>
      </c>
      <c r="WD94" s="34">
        <v>0.66498787271328896</v>
      </c>
      <c r="WE94" s="34">
        <v>0.66527590872666909</v>
      </c>
      <c r="WF94" s="34">
        <v>0.66534618217701502</v>
      </c>
      <c r="WG94" s="34">
        <v>0.665152958979357</v>
      </c>
      <c r="WH94" s="34">
        <v>0.66465947724054897</v>
      </c>
      <c r="WI94" s="34">
        <v>0.6639420624836011</v>
      </c>
      <c r="WJ94" s="34">
        <v>0.6630793601965409</v>
      </c>
      <c r="WK94" s="34">
        <v>0.66210881745402106</v>
      </c>
      <c r="WL94" s="34">
        <v>0.66103074380329307</v>
      </c>
      <c r="WM94" s="34">
        <v>0.65989399656467296</v>
      </c>
      <c r="WN94" s="34">
        <v>0.65875480101793504</v>
      </c>
      <c r="WO94" s="34">
        <v>0.65765890406837002</v>
      </c>
      <c r="WP94" s="34">
        <v>0.65668801364307994</v>
      </c>
      <c r="WQ94" s="34">
        <v>0.65581974588009506</v>
      </c>
      <c r="WR94" s="34">
        <v>0.65500686248780005</v>
      </c>
      <c r="WS94" s="34">
        <v>0.65426158504134901</v>
      </c>
      <c r="WT94" s="34">
        <v>0.6535506624536831</v>
      </c>
      <c r="WU94" s="34">
        <v>0.652895761819415</v>
      </c>
      <c r="WV94" s="34">
        <v>0.65232283856822504</v>
      </c>
      <c r="WW94" s="34">
        <v>0.65179066820475096</v>
      </c>
      <c r="WX94" s="34">
        <v>0.65123153776503395</v>
      </c>
      <c r="WY94" s="34">
        <v>0.65065589936100199</v>
      </c>
      <c r="WZ94" s="34">
        <v>0.65011176748797395</v>
      </c>
      <c r="XA94" s="34">
        <v>0.64954155845986505</v>
      </c>
      <c r="XB94" s="34">
        <v>0.648929174784447</v>
      </c>
      <c r="XC94" s="34">
        <v>0.64826400138382201</v>
      </c>
      <c r="XD94" s="34">
        <v>0.64753556554278202</v>
      </c>
      <c r="XE94" s="34">
        <v>0.64673405639044101</v>
      </c>
      <c r="XF94" s="34">
        <v>0.64587711935442205</v>
      </c>
      <c r="XG94" s="34">
        <v>0.64500292658333291</v>
      </c>
      <c r="XH94" t="s">
        <v>843</v>
      </c>
      <c r="XI94" t="s">
        <v>1300</v>
      </c>
      <c r="XJ94" s="34">
        <v>0.52072121542781702</v>
      </c>
      <c r="XK94" s="34">
        <v>0.52521257624809603</v>
      </c>
      <c r="XL94" s="34">
        <v>0.52988530933982103</v>
      </c>
      <c r="XM94" s="34">
        <v>0.534698082374642</v>
      </c>
      <c r="XN94" s="34">
        <v>0.53952323373740696</v>
      </c>
      <c r="XO94" s="34">
        <v>0.54427460292535501</v>
      </c>
      <c r="XP94" s="34">
        <v>0.54894014080874698</v>
      </c>
      <c r="XQ94" s="34">
        <v>0.55344313217383101</v>
      </c>
      <c r="XR94" s="34">
        <v>0.55774360647458898</v>
      </c>
      <c r="XS94" s="34">
        <v>0.56158100658495702</v>
      </c>
      <c r="XT94" s="34">
        <v>0.56472571817626604</v>
      </c>
      <c r="XU94" s="34">
        <v>0.56731114245416103</v>
      </c>
      <c r="XV94" s="34">
        <v>0.56963203127339501</v>
      </c>
      <c r="XW94" s="34">
        <v>0.571778649913667</v>
      </c>
      <c r="XX94" s="34">
        <v>0.57344858328433401</v>
      </c>
      <c r="XY94" s="34">
        <v>0.57447583628828403</v>
      </c>
      <c r="XZ94" s="34">
        <v>0.57489878154381202</v>
      </c>
      <c r="YA94" s="34">
        <v>0.57488626729411108</v>
      </c>
      <c r="YB94" s="34">
        <v>0.57478097172391696</v>
      </c>
      <c r="YC94" s="34">
        <v>0.57484833034634808</v>
      </c>
      <c r="YD94" s="34">
        <v>0.57524820365589202</v>
      </c>
      <c r="YE94" s="34">
        <v>0.57608495548610295</v>
      </c>
      <c r="YF94" s="34">
        <v>0.57728833388970502</v>
      </c>
      <c r="YG94" s="34">
        <v>0.57884055288456104</v>
      </c>
      <c r="YH94" s="34">
        <v>0.58085232481035398</v>
      </c>
      <c r="YI94" s="34">
        <v>0.58340105914817697</v>
      </c>
      <c r="YJ94" s="34">
        <v>0.58641732100435595</v>
      </c>
      <c r="YK94" s="34">
        <v>0.58967454289727395</v>
      </c>
      <c r="YL94" s="34">
        <v>0.59300262529922099</v>
      </c>
      <c r="YM94" s="34">
        <v>0.59630518443630998</v>
      </c>
      <c r="YN94" s="34">
        <v>0.599486938743513</v>
      </c>
      <c r="YO94" s="34">
        <v>0.60241232489861996</v>
      </c>
      <c r="YP94" s="34">
        <v>0.60500830167763897</v>
      </c>
      <c r="YQ94" s="34">
        <v>0.60723502448476596</v>
      </c>
      <c r="YR94" s="34">
        <v>0.60909490098025898</v>
      </c>
      <c r="YS94" s="34">
        <v>0.61056197345873597</v>
      </c>
      <c r="YT94" s="34">
        <v>0.61162112284088299</v>
      </c>
      <c r="YU94" s="34">
        <v>0.61239085788212899</v>
      </c>
      <c r="YV94" s="34">
        <v>0.61284467207198801</v>
      </c>
      <c r="YW94" s="34">
        <v>0.61291976949817606</v>
      </c>
      <c r="YX94" s="34">
        <v>0.61267466371838308</v>
      </c>
      <c r="YY94" s="34">
        <v>0.61219960085613001</v>
      </c>
      <c r="YZ94" s="34">
        <v>0.61154662263521198</v>
      </c>
      <c r="ZA94" s="34">
        <v>0.61074158004617096</v>
      </c>
      <c r="ZB94" s="34">
        <v>0.60988449400272604</v>
      </c>
      <c r="ZC94" s="34">
        <v>0.60904899214903896</v>
      </c>
      <c r="ZD94" s="34">
        <v>0.60828771349649102</v>
      </c>
      <c r="ZE94" s="34">
        <v>0.60760650815233896</v>
      </c>
      <c r="ZF94" s="34">
        <v>0.60702999331874208</v>
      </c>
      <c r="ZG94" s="34">
        <v>0.60658271726448998</v>
      </c>
      <c r="ZH94" s="34">
        <v>0.60633972956995796</v>
      </c>
      <c r="ZI94" s="34">
        <v>0.60635079916177503</v>
      </c>
      <c r="ZJ94" s="34">
        <v>0.606550941807522</v>
      </c>
      <c r="ZK94" s="34">
        <v>0.60693219573696799</v>
      </c>
      <c r="ZL94" s="34">
        <v>0.60756481633202597</v>
      </c>
      <c r="ZM94" s="34">
        <v>0.60849351558845699</v>
      </c>
      <c r="ZN94" s="34">
        <v>0.60968476422359796</v>
      </c>
      <c r="ZO94" s="34">
        <v>0.61104699592143707</v>
      </c>
      <c r="ZP94" s="34">
        <v>0.61247411349569003</v>
      </c>
      <c r="ZQ94" s="34">
        <v>0.61394438198636303</v>
      </c>
      <c r="ZR94" s="34">
        <v>0.61540360602378297</v>
      </c>
      <c r="ZS94" s="34">
        <v>0.61678255831055306</v>
      </c>
      <c r="ZT94" s="34">
        <v>0.61806018827800902</v>
      </c>
      <c r="ZU94" s="34">
        <v>0.61921640201969197</v>
      </c>
      <c r="ZV94" s="34">
        <v>0.62023874786445599</v>
      </c>
      <c r="ZW94" s="34">
        <v>0.62105391926182696</v>
      </c>
      <c r="ZX94" s="34">
        <v>0.62161486472938998</v>
      </c>
      <c r="ZY94" s="34">
        <v>0.62194126422782403</v>
      </c>
      <c r="ZZ94" s="34">
        <v>0.62199009586099796</v>
      </c>
      <c r="AAA94" s="34">
        <v>0.62174158169001903</v>
      </c>
      <c r="AAB94" s="34">
        <v>0.62118951688597002</v>
      </c>
      <c r="AAC94" s="34">
        <v>0.62031425680295105</v>
      </c>
      <c r="AAD94" s="34">
        <v>0.61919795538460398</v>
      </c>
      <c r="AAE94" s="34">
        <v>0.61795999272528601</v>
      </c>
      <c r="AAF94" s="34">
        <v>0.61661772588153196</v>
      </c>
      <c r="AAG94" s="34">
        <v>0.61519836627073898</v>
      </c>
      <c r="AAH94" s="34">
        <v>0.61380299290205997</v>
      </c>
      <c r="AAI94" s="34">
        <v>0.61246218862838997</v>
      </c>
      <c r="AAJ94" s="34">
        <v>0.61116818648703997</v>
      </c>
      <c r="AAK94" s="34">
        <v>0.60992329038791504</v>
      </c>
      <c r="AAL94" s="34">
        <v>0.60875619867668396</v>
      </c>
      <c r="AAM94" s="34">
        <v>0.60767623219781697</v>
      </c>
      <c r="AAN94" s="34">
        <v>0.60664610131117902</v>
      </c>
      <c r="AAO94" s="34">
        <v>0.60574044492912893</v>
      </c>
      <c r="AAP94" s="34">
        <v>0.60495370609806898</v>
      </c>
      <c r="AAQ94" s="34">
        <v>0.60420042129176599</v>
      </c>
      <c r="AAR94" s="34">
        <v>0.60345244098600193</v>
      </c>
      <c r="AAS94" s="34">
        <v>0.60272005317486699</v>
      </c>
      <c r="AAT94" s="34">
        <v>0.60201801849496295</v>
      </c>
      <c r="AAU94" s="34">
        <v>0.60130527966899405</v>
      </c>
      <c r="AAV94" s="34">
        <v>0.60055250751148503</v>
      </c>
      <c r="AAW94" s="34">
        <v>0.59970907150640596</v>
      </c>
      <c r="AAX94" s="34">
        <v>0.59879138082781402</v>
      </c>
      <c r="AAY94" s="34">
        <v>0.59783990462611003</v>
      </c>
      <c r="AAZ94" s="34">
        <v>0.59684438746791901</v>
      </c>
      <c r="ABA94" s="34">
        <v>0.595793109321898</v>
      </c>
      <c r="ABB94" s="34">
        <v>0.59468168889553197</v>
      </c>
      <c r="ABC94" s="34">
        <v>0.59351816440302396</v>
      </c>
      <c r="ABD94" s="34">
        <v>0.59229576434933195</v>
      </c>
      <c r="ABE94" s="34">
        <v>0.59100039446665797</v>
      </c>
      <c r="ABF94" s="34">
        <v>0.58966416376642106</v>
      </c>
      <c r="ABG94" t="s">
        <v>843</v>
      </c>
      <c r="ABH94" t="s">
        <v>843</v>
      </c>
      <c r="ABI94" t="s">
        <v>1300</v>
      </c>
      <c r="ABJ94" s="34">
        <v>0.43459777388388798</v>
      </c>
      <c r="ABK94" s="34">
        <v>0.43815427946027397</v>
      </c>
      <c r="ABL94" s="34">
        <v>0.44206362693188295</v>
      </c>
      <c r="ABM94" s="34">
        <v>0.44627656390845205</v>
      </c>
      <c r="ABN94" s="34">
        <v>0.45080637734769297</v>
      </c>
      <c r="ABO94" s="34">
        <v>0.45561842708863998</v>
      </c>
      <c r="ABP94" s="34">
        <v>0.46069923851998096</v>
      </c>
      <c r="ABQ94" s="34">
        <v>0.46598325497241999</v>
      </c>
      <c r="ABR94" s="34">
        <v>0.47133491835512697</v>
      </c>
      <c r="ABS94" s="34">
        <v>0.47652054695936003</v>
      </c>
      <c r="ABT94" s="34">
        <v>0.481427206395867</v>
      </c>
      <c r="ABU94" s="34">
        <v>0.48603836389280702</v>
      </c>
      <c r="ABV94" s="34">
        <v>0.49041381168995601</v>
      </c>
      <c r="ABW94" s="34">
        <v>0.49456019038742199</v>
      </c>
      <c r="ABX94" s="34">
        <v>0.49804497585104796</v>
      </c>
      <c r="ABY94" s="34">
        <v>0.50048705532169602</v>
      </c>
      <c r="ABZ94" s="34">
        <v>0.50195126990126293</v>
      </c>
      <c r="ACA94" s="34">
        <v>0.502754512337659</v>
      </c>
      <c r="ACB94" s="34">
        <v>0.503278609624083</v>
      </c>
      <c r="ACC94" s="34">
        <v>0.50374812927941592</v>
      </c>
      <c r="ACD94" s="34">
        <v>0.50432461692604802</v>
      </c>
      <c r="ACE94" s="34">
        <v>0.50508419048692998</v>
      </c>
      <c r="ACF94" s="34">
        <v>0.50594193996004599</v>
      </c>
      <c r="ACG94" s="34">
        <v>0.50692624231680095</v>
      </c>
      <c r="ACH94" s="34">
        <v>0.50810516560796004</v>
      </c>
      <c r="ACI94" s="34">
        <v>0.50951869301580899</v>
      </c>
      <c r="ACJ94" s="34">
        <v>0.51118204612054097</v>
      </c>
      <c r="ACK94" s="34">
        <v>0.51313223773315797</v>
      </c>
      <c r="ACL94" s="34">
        <v>0.51541775120528499</v>
      </c>
      <c r="ACM94" s="34">
        <v>0.51809661038648003</v>
      </c>
      <c r="ACN94" s="34">
        <v>0.52121725450054901</v>
      </c>
      <c r="ACO94" s="34">
        <v>0.52468766082726803</v>
      </c>
      <c r="ACP94" s="34">
        <v>0.528315004886309</v>
      </c>
      <c r="ACQ94" s="34">
        <v>0.53193442227915999</v>
      </c>
      <c r="ACR94" s="34">
        <v>0.53551530709020301</v>
      </c>
      <c r="ACS94" s="34">
        <v>0.53898406434851798</v>
      </c>
      <c r="ACT94" s="34">
        <v>0.54223100710979799</v>
      </c>
      <c r="ACU94" s="34">
        <v>0.54520540787794602</v>
      </c>
      <c r="ACV94" s="34">
        <v>0.54787101374626002</v>
      </c>
      <c r="ACW94" s="34">
        <v>0.55019077501905</v>
      </c>
      <c r="ACX94" s="34">
        <v>0.55214068440541297</v>
      </c>
      <c r="ACY94" s="34">
        <v>0.55373567360762499</v>
      </c>
      <c r="ACZ94" s="34">
        <v>0.55507975507281004</v>
      </c>
      <c r="ADA94" s="34">
        <v>0.55615717783324403</v>
      </c>
      <c r="ADB94" s="34">
        <v>0.55694041354995494</v>
      </c>
      <c r="ADC94" s="34">
        <v>0.55750774316112595</v>
      </c>
      <c r="ADD94" s="34">
        <v>0.557928852398626</v>
      </c>
      <c r="ADE94" s="34">
        <v>0.55823664519926408</v>
      </c>
      <c r="ADF94" s="34">
        <v>0.55844721840614797</v>
      </c>
      <c r="ADG94" s="34">
        <v>0.55863405066016902</v>
      </c>
      <c r="ADH94" s="34">
        <v>0.55886848016251001</v>
      </c>
      <c r="ADI94" s="34">
        <v>0.55921457285256104</v>
      </c>
      <c r="ADJ94" s="34">
        <v>0.55963390611031405</v>
      </c>
      <c r="ADK94" s="34">
        <v>0.56012863471094798</v>
      </c>
      <c r="ADL94" s="34">
        <v>0.56071948002128902</v>
      </c>
      <c r="ADM94" s="34">
        <v>0.56144891290322696</v>
      </c>
      <c r="ADN94" s="34">
        <v>0.56236328692873594</v>
      </c>
      <c r="ADO94" s="34">
        <v>0.56344026812000403</v>
      </c>
      <c r="ADP94" s="34">
        <v>0.56465406009383401</v>
      </c>
      <c r="ADQ94" s="34">
        <v>0.56608466293075799</v>
      </c>
      <c r="ADR94" s="34">
        <v>0.56778547409593205</v>
      </c>
      <c r="ADS94" s="34">
        <v>0.56967999139553793</v>
      </c>
      <c r="ADT94" s="34">
        <v>0.57168042590120505</v>
      </c>
      <c r="ADU94" s="34">
        <v>0.57372824841471504</v>
      </c>
      <c r="ADV94" s="34">
        <v>0.57579546047530494</v>
      </c>
      <c r="ADW94" s="34">
        <v>0.57781482066965995</v>
      </c>
      <c r="ADX94" s="34">
        <v>0.57975652660910904</v>
      </c>
      <c r="ADY94" s="34">
        <v>0.58159248708165201</v>
      </c>
      <c r="ADZ94" s="34">
        <v>0.58325965741618202</v>
      </c>
      <c r="AEA94" s="34">
        <v>0.58476668804056697</v>
      </c>
      <c r="AEB94" s="34">
        <v>0.58608135573423104</v>
      </c>
      <c r="AEC94" s="34">
        <v>0.58714636193385406</v>
      </c>
      <c r="AED94" s="34">
        <v>0.58798152325102004</v>
      </c>
      <c r="AEE94" s="34">
        <v>0.58857528292374706</v>
      </c>
      <c r="AEF94" s="34">
        <v>0.58890668661567291</v>
      </c>
      <c r="AEG94" s="34">
        <v>0.58896035218014298</v>
      </c>
      <c r="AEH94" s="34">
        <v>0.58873898593763097</v>
      </c>
      <c r="AEI94" s="34">
        <v>0.58831438971844596</v>
      </c>
      <c r="AEJ94" s="34">
        <v>0.58778513466027593</v>
      </c>
      <c r="AEK94" s="34">
        <v>0.587146208909331</v>
      </c>
      <c r="AEL94" s="34">
        <v>0.58641845374107804</v>
      </c>
      <c r="AEM94" s="34">
        <v>0.58570206036861994</v>
      </c>
      <c r="AEN94" s="34">
        <v>0.58503336702836595</v>
      </c>
      <c r="AEO94" s="34">
        <v>0.58442383995592495</v>
      </c>
      <c r="AEP94" s="34">
        <v>0.58387246794221004</v>
      </c>
      <c r="AEQ94" s="34">
        <v>0.58338646124829696</v>
      </c>
      <c r="AER94" s="34">
        <v>0.582959938449641</v>
      </c>
      <c r="AES94" s="34">
        <v>0.58255933809195493</v>
      </c>
      <c r="AET94" s="34">
        <v>0.58224812597893805</v>
      </c>
      <c r="AEU94" s="34">
        <v>0.58204258879156301</v>
      </c>
      <c r="AEV94" s="34">
        <v>0.58188448927389802</v>
      </c>
      <c r="AEW94" s="34">
        <v>0.58173745025678003</v>
      </c>
      <c r="AEX94" s="34">
        <v>0.58160687687373303</v>
      </c>
      <c r="AEY94" s="34">
        <v>0.58151848004741602</v>
      </c>
      <c r="AEZ94" s="34">
        <v>0.58138647984133596</v>
      </c>
      <c r="AFA94" s="34">
        <v>0.58118529132826202</v>
      </c>
      <c r="AFB94" s="34">
        <v>0.58090602514038503</v>
      </c>
      <c r="AFC94" s="34">
        <v>0.580554741922505</v>
      </c>
      <c r="AFD94" s="34">
        <v>0.580152449654458</v>
      </c>
      <c r="AFE94" s="34">
        <v>0.57971499450924502</v>
      </c>
      <c r="AFF94" s="34">
        <v>0.57924340109320493</v>
      </c>
      <c r="AFG94" t="s">
        <v>843</v>
      </c>
      <c r="AFH94" t="s">
        <v>843</v>
      </c>
      <c r="AFI94" s="34">
        <v>0.51785999999999999</v>
      </c>
      <c r="AFJ94" s="34">
        <v>0.51624000000000003</v>
      </c>
      <c r="AFK94" s="34">
        <v>0.51473999999999998</v>
      </c>
      <c r="AFL94" s="34">
        <v>0.51251999999999998</v>
      </c>
      <c r="AFM94" s="34">
        <v>0.51078000000000001</v>
      </c>
      <c r="AFN94" s="34">
        <v>0.50892000000000004</v>
      </c>
      <c r="AFO94" s="34">
        <v>0.50741999999999998</v>
      </c>
      <c r="AFP94" s="34">
        <v>0.50639000000000001</v>
      </c>
      <c r="AFQ94" s="34">
        <v>0.50522</v>
      </c>
      <c r="AFR94" s="34">
        <v>0.50412999999999997</v>
      </c>
      <c r="AFS94" s="34">
        <v>0.50327</v>
      </c>
      <c r="AFT94" s="34">
        <v>0.50261</v>
      </c>
      <c r="AFU94" s="34">
        <v>0.50218000000000007</v>
      </c>
      <c r="AFV94" s="34">
        <v>0.50299000000000005</v>
      </c>
      <c r="AFW94" s="34">
        <v>0.50371999999999995</v>
      </c>
      <c r="AFX94" s="34">
        <v>0.50439999999999996</v>
      </c>
      <c r="AFY94" s="34">
        <v>0.50500999999999996</v>
      </c>
      <c r="AFZ94" s="34">
        <v>0.48122999999999999</v>
      </c>
      <c r="AGA94" s="34">
        <v>0.48715000000000003</v>
      </c>
      <c r="AGB94" t="s">
        <v>843</v>
      </c>
      <c r="AGC94" t="s">
        <v>843</v>
      </c>
      <c r="AGD94" t="s">
        <v>843</v>
      </c>
      <c r="AGE94" t="s">
        <v>843</v>
      </c>
      <c r="AGF94" s="34">
        <v>1.222675759345293E-2</v>
      </c>
      <c r="AGG94" t="s">
        <v>843</v>
      </c>
      <c r="AGH94" t="s">
        <v>843</v>
      </c>
      <c r="AGI94" t="s">
        <v>843</v>
      </c>
      <c r="AGJ94" t="s">
        <v>843</v>
      </c>
      <c r="AGK94" t="s">
        <v>843</v>
      </c>
      <c r="AGL94" t="s">
        <v>843</v>
      </c>
      <c r="AGM94" t="s">
        <v>843</v>
      </c>
      <c r="AGN94" t="s">
        <v>843</v>
      </c>
      <c r="AGO94" s="34">
        <v>0.38</v>
      </c>
      <c r="AGP94" s="34">
        <v>2017</v>
      </c>
      <c r="AGQ94" t="s">
        <v>832</v>
      </c>
      <c r="AGR94" t="s">
        <v>843</v>
      </c>
      <c r="AGS94" s="34">
        <v>2.5000000000000001E-2</v>
      </c>
      <c r="AGT94" s="34">
        <v>2017</v>
      </c>
      <c r="AGU94" t="s">
        <v>832</v>
      </c>
      <c r="AGV94" t="s">
        <v>843</v>
      </c>
      <c r="AGW94" s="34">
        <v>8.1000000000000003E-2</v>
      </c>
      <c r="AGX94" s="34">
        <v>2017</v>
      </c>
      <c r="AGY94" t="s">
        <v>832</v>
      </c>
      <c r="AGZ94" t="s">
        <v>843</v>
      </c>
      <c r="AHA94" s="34">
        <v>0.312</v>
      </c>
      <c r="AHB94" s="34">
        <v>2017</v>
      </c>
      <c r="AHC94" t="s">
        <v>832</v>
      </c>
      <c r="AHD94" t="s">
        <v>843</v>
      </c>
      <c r="AHE94" s="34">
        <v>0.33399999999999996</v>
      </c>
      <c r="AHF94" s="34">
        <v>2017</v>
      </c>
      <c r="AHG94" t="s">
        <v>832</v>
      </c>
      <c r="AHH94" t="s">
        <v>843</v>
      </c>
      <c r="AHI94" t="s">
        <v>830</v>
      </c>
      <c r="AHJ94" s="34">
        <v>0.33761060237884521</v>
      </c>
      <c r="AHK94" s="34">
        <v>0.37280133366584778</v>
      </c>
      <c r="AHL94" s="34">
        <v>0.42943686246871948</v>
      </c>
      <c r="AHM94" s="34">
        <v>0.44660577178001404</v>
      </c>
      <c r="AHN94" s="34">
        <v>0.65171867609024048</v>
      </c>
      <c r="AHO94" t="s">
        <v>843</v>
      </c>
      <c r="AHP94" s="34"/>
      <c r="AHQ94" s="34"/>
      <c r="AHR94" s="34"/>
      <c r="AHS94" s="34"/>
      <c r="AHT94" s="34"/>
      <c r="AHU94" t="s">
        <v>843</v>
      </c>
      <c r="AHV94" s="34">
        <v>0.25418543815612793</v>
      </c>
      <c r="AHW94" s="34">
        <v>0.26298823952674866</v>
      </c>
      <c r="AHX94" s="34">
        <v>0.27213191986083984</v>
      </c>
      <c r="AHY94" s="34">
        <v>0.23733341693878174</v>
      </c>
      <c r="AHZ94" s="34">
        <v>0.21898797154426575</v>
      </c>
      <c r="AIA94" t="s">
        <v>832</v>
      </c>
      <c r="AIB94" t="s">
        <v>843</v>
      </c>
      <c r="AIC94" s="34">
        <v>0.25524631142616272</v>
      </c>
      <c r="AID94" s="34">
        <v>0.26331955194473267</v>
      </c>
      <c r="AIE94" s="34">
        <v>0.27263307571411133</v>
      </c>
      <c r="AIF94" s="34">
        <v>0.23833641409873962</v>
      </c>
      <c r="AIG94" s="34">
        <v>0.20571412146091461</v>
      </c>
      <c r="AIH94" t="s">
        <v>924</v>
      </c>
      <c r="AII94" t="s">
        <v>843</v>
      </c>
      <c r="AIJ94" s="34">
        <v>0.28817650675773621</v>
      </c>
      <c r="AIK94" s="34">
        <v>0.29228267073631287</v>
      </c>
      <c r="AIL94" s="34">
        <v>0.30868998169898987</v>
      </c>
      <c r="AIM94" s="34">
        <v>0.32125198841094971</v>
      </c>
      <c r="AIN94" s="34">
        <v>0.3164600133895874</v>
      </c>
      <c r="AIO94" t="s">
        <v>1607</v>
      </c>
      <c r="AIP94" s="34">
        <v>0.30658832192420959</v>
      </c>
      <c r="AIQ94" t="s">
        <v>843</v>
      </c>
      <c r="AIR94" s="34">
        <v>0.30374000000000001</v>
      </c>
      <c r="AIS94" s="34">
        <v>0.29216999999999999</v>
      </c>
      <c r="AIT94" s="34">
        <v>0.30474000000000001</v>
      </c>
      <c r="AIU94" s="34">
        <v>0.31072</v>
      </c>
      <c r="AIV94" s="34">
        <v>0.31309000000000003</v>
      </c>
      <c r="AIW94" s="34">
        <v>0.31507000000000002</v>
      </c>
      <c r="AIX94" t="s">
        <v>843</v>
      </c>
      <c r="AIY94" s="34">
        <v>2.989E-2</v>
      </c>
      <c r="AIZ94" s="34">
        <v>3.0710000000000001E-2</v>
      </c>
      <c r="AJA94" s="34">
        <v>3.0280000000000001E-2</v>
      </c>
      <c r="AJB94" s="34">
        <v>3.2829999999999998E-2</v>
      </c>
      <c r="AJC94" s="34">
        <v>3.4569999999999997E-2</v>
      </c>
      <c r="AJD94" s="34">
        <v>3.4889999999999997E-2</v>
      </c>
      <c r="AJE94" t="s">
        <v>843</v>
      </c>
      <c r="AJF94" s="34">
        <v>2.2411638870835304E-2</v>
      </c>
      <c r="AJG94" s="34">
        <v>2.7967443689703941E-2</v>
      </c>
      <c r="AJH94" s="34">
        <v>3.955647349357605E-2</v>
      </c>
      <c r="AJI94" s="34">
        <v>2.2054567933082581E-2</v>
      </c>
      <c r="AJJ94" s="34">
        <v>3.8458969444036484E-2</v>
      </c>
      <c r="AJK94" t="s">
        <v>830</v>
      </c>
      <c r="AJL94" t="s">
        <v>843</v>
      </c>
      <c r="AJM94" t="s">
        <v>843</v>
      </c>
      <c r="AJN94" s="34">
        <v>2.3727480322122574E-2</v>
      </c>
      <c r="AJO94" s="34">
        <v>2.5944327935576439E-2</v>
      </c>
      <c r="AJP94" s="34">
        <v>2.3331375792622566E-2</v>
      </c>
      <c r="AJQ94" s="34">
        <v>1.4548983424901962E-2</v>
      </c>
      <c r="AJR94" s="34">
        <v>2.9917396605014801E-2</v>
      </c>
      <c r="AJS94" t="s">
        <v>832</v>
      </c>
      <c r="AJT94" t="s">
        <v>843</v>
      </c>
      <c r="AJU94" t="s">
        <v>843</v>
      </c>
      <c r="AJV94" t="s">
        <v>843</v>
      </c>
      <c r="AJW94" s="34">
        <v>-7.3075471445918083E-3</v>
      </c>
      <c r="AJX94" s="34">
        <v>-3.5661021247506142E-3</v>
      </c>
      <c r="AJY94" s="34">
        <v>7.0042344741523266E-3</v>
      </c>
      <c r="AJZ94" s="34">
        <v>-6.4702220261096954E-3</v>
      </c>
      <c r="AKA94" s="34">
        <v>1.3618090189993382E-2</v>
      </c>
      <c r="AKB94" t="s">
        <v>830</v>
      </c>
      <c r="AKC94" t="s">
        <v>843</v>
      </c>
      <c r="AKD94" t="s">
        <v>843</v>
      </c>
      <c r="AKE94" t="s">
        <v>843</v>
      </c>
      <c r="AKF94" s="34">
        <v>-5.1193707622587681E-3</v>
      </c>
      <c r="AKG94" s="34">
        <v>-2.9064991977065802E-3</v>
      </c>
      <c r="AKH94" s="34">
        <v>-2.9584562871605158E-3</v>
      </c>
      <c r="AKI94" s="34">
        <v>-7.4440627358853817E-3</v>
      </c>
      <c r="AKJ94" s="34">
        <v>9.7005255520343781E-3</v>
      </c>
      <c r="AKK94" t="s">
        <v>832</v>
      </c>
      <c r="AKL94" t="s">
        <v>843</v>
      </c>
      <c r="AKM94" s="34">
        <v>7540</v>
      </c>
      <c r="AKN94" t="s">
        <v>832</v>
      </c>
      <c r="AKO94" t="s">
        <v>843</v>
      </c>
      <c r="AKP94" s="34">
        <v>7116.796875</v>
      </c>
      <c r="AKQ94" t="s">
        <v>830</v>
      </c>
      <c r="AKR94" t="s">
        <v>843</v>
      </c>
      <c r="AKS94" s="34">
        <v>6641.5265950210496</v>
      </c>
      <c r="AKT94" t="s">
        <v>832</v>
      </c>
      <c r="AKU94" t="s">
        <v>843</v>
      </c>
      <c r="AKV94" s="34">
        <v>8820.3473381002404</v>
      </c>
      <c r="AKW94" t="s">
        <v>832</v>
      </c>
      <c r="AKX94" t="s">
        <v>843</v>
      </c>
      <c r="AKY94" s="34">
        <v>0.40535220503807068</v>
      </c>
      <c r="AKZ94" s="34">
        <v>0.4418988823890686</v>
      </c>
      <c r="ALA94" s="34">
        <v>0.44112119078636169</v>
      </c>
      <c r="ALB94" s="34">
        <v>0.39472487568855286</v>
      </c>
      <c r="ALC94" s="34">
        <v>0.64268046617507935</v>
      </c>
      <c r="ALD94" t="s">
        <v>830</v>
      </c>
      <c r="ALE94" t="s">
        <v>843</v>
      </c>
      <c r="ALF94" t="s">
        <v>843</v>
      </c>
      <c r="ALG94" t="s">
        <v>843</v>
      </c>
      <c r="ALH94" s="34">
        <v>0.39202770590782166</v>
      </c>
      <c r="ALI94" s="34">
        <v>0.41415560245513916</v>
      </c>
      <c r="ALJ94" s="34">
        <v>0.40164333581924438</v>
      </c>
      <c r="ALK94" s="34">
        <v>0.30211243033409119</v>
      </c>
      <c r="ALL94" s="34">
        <v>0.19599011540412903</v>
      </c>
      <c r="ALM94" t="s">
        <v>832</v>
      </c>
    </row>
    <row r="95" spans="1:1001">
      <c r="A95" t="s">
        <v>421</v>
      </c>
      <c r="B95" t="s">
        <v>61</v>
      </c>
      <c r="C95" t="s">
        <v>280</v>
      </c>
      <c r="D95" s="34">
        <v>4.8326071351766586E-2</v>
      </c>
      <c r="E95" t="s">
        <v>432</v>
      </c>
      <c r="F95" s="34">
        <v>5.6306127458810806E-2</v>
      </c>
      <c r="G95" t="s">
        <v>1464</v>
      </c>
      <c r="H95" s="34">
        <v>5.550755187869072E-2</v>
      </c>
      <c r="I95" t="s">
        <v>1294</v>
      </c>
      <c r="J95" s="34">
        <v>5.2854463458061218E-2</v>
      </c>
      <c r="K95" t="s">
        <v>1521</v>
      </c>
      <c r="L95" s="34"/>
      <c r="M95" t="s">
        <v>465</v>
      </c>
      <c r="N95" s="34">
        <v>0.59308409690856934</v>
      </c>
      <c r="O95" s="34"/>
      <c r="P95" t="s">
        <v>1459</v>
      </c>
      <c r="Q95" s="34"/>
      <c r="R95" t="s">
        <v>1459</v>
      </c>
      <c r="S95" s="34"/>
      <c r="T95" t="s">
        <v>1459</v>
      </c>
      <c r="U95" s="34"/>
      <c r="V95" t="s">
        <v>1459</v>
      </c>
      <c r="W95" t="s">
        <v>843</v>
      </c>
      <c r="X95" t="s">
        <v>465</v>
      </c>
      <c r="Y95" s="34">
        <v>0.56911623477935791</v>
      </c>
      <c r="Z95" s="34"/>
      <c r="AA95" t="s">
        <v>1459</v>
      </c>
      <c r="AB95" s="34"/>
      <c r="AC95" t="s">
        <v>1459</v>
      </c>
      <c r="AD95" s="34"/>
      <c r="AE95" t="s">
        <v>1459</v>
      </c>
      <c r="AF95" s="34"/>
      <c r="AG95" t="s">
        <v>1459</v>
      </c>
      <c r="AH95" t="s">
        <v>843</v>
      </c>
      <c r="AI95" t="s">
        <v>465</v>
      </c>
      <c r="AJ95" s="34">
        <v>0.55754995346069336</v>
      </c>
      <c r="AK95" s="34"/>
      <c r="AL95" t="s">
        <v>1459</v>
      </c>
      <c r="AM95" s="34"/>
      <c r="AN95" t="s">
        <v>1459</v>
      </c>
      <c r="AO95" s="34"/>
      <c r="AP95" t="s">
        <v>1459</v>
      </c>
      <c r="AQ95" s="34"/>
      <c r="AR95" t="s">
        <v>1459</v>
      </c>
      <c r="AS95" t="s">
        <v>843</v>
      </c>
      <c r="AT95" t="s">
        <v>465</v>
      </c>
      <c r="AU95" s="34">
        <v>0.52010476589202881</v>
      </c>
      <c r="AV95" s="34"/>
      <c r="AW95" t="s">
        <v>1459</v>
      </c>
      <c r="AX95" s="34"/>
      <c r="AY95" t="s">
        <v>1459</v>
      </c>
      <c r="AZ95" s="34"/>
      <c r="BA95" t="s">
        <v>1459</v>
      </c>
      <c r="BB95" s="34"/>
      <c r="BC95" t="s">
        <v>1459</v>
      </c>
      <c r="BD95" t="s">
        <v>843</v>
      </c>
      <c r="BE95" s="34">
        <v>0.5</v>
      </c>
      <c r="BF95" t="s">
        <v>465</v>
      </c>
      <c r="BG95" t="s">
        <v>843</v>
      </c>
      <c r="BH95" t="s">
        <v>432</v>
      </c>
      <c r="BI95" s="34">
        <v>1.6387701034545898</v>
      </c>
      <c r="BJ95" t="s">
        <v>819</v>
      </c>
      <c r="BK95" s="34">
        <v>2.6321208477020264</v>
      </c>
      <c r="BL95" t="s">
        <v>1294</v>
      </c>
      <c r="BM95" s="34">
        <v>2.9822502136230469</v>
      </c>
      <c r="BN95" t="s">
        <v>1521</v>
      </c>
      <c r="BO95" s="34">
        <v>2.1832609176635742</v>
      </c>
      <c r="BP95" t="s">
        <v>843</v>
      </c>
      <c r="BQ95" s="34">
        <v>1.9936182498931885</v>
      </c>
      <c r="BR95" t="s">
        <v>830</v>
      </c>
      <c r="BS95" s="34"/>
      <c r="BT95" t="s">
        <v>843</v>
      </c>
      <c r="BU95" s="34">
        <v>2.0596661567687988</v>
      </c>
      <c r="BV95" t="s">
        <v>1571</v>
      </c>
      <c r="BW95" t="s">
        <v>843</v>
      </c>
      <c r="BX95" s="34">
        <v>2.2034823894500732</v>
      </c>
      <c r="BY95" t="s">
        <v>924</v>
      </c>
      <c r="BZ95" t="s">
        <v>843</v>
      </c>
      <c r="CA95" t="s">
        <v>432</v>
      </c>
      <c r="CB95" s="34">
        <v>1.1869663372635841E-2</v>
      </c>
      <c r="CC95" s="34">
        <v>1.0076321661472321E-2</v>
      </c>
      <c r="CD95" s="34">
        <v>1.2545578181743622E-2</v>
      </c>
      <c r="CE95" s="34">
        <v>1.344158872961998E-2</v>
      </c>
      <c r="CF95" s="34">
        <v>1.3441580347716808E-2</v>
      </c>
      <c r="CG95" t="s">
        <v>843</v>
      </c>
      <c r="CH95" t="s">
        <v>819</v>
      </c>
      <c r="CI95" s="34">
        <v>1.0407472960650921E-2</v>
      </c>
      <c r="CJ95" s="34">
        <v>1.1526122689247131E-2</v>
      </c>
      <c r="CK95" s="34">
        <v>1.2733597308397293E-2</v>
      </c>
      <c r="CL95" s="34">
        <v>1.3755364343523979E-2</v>
      </c>
      <c r="CM95" s="34">
        <v>1.4918874949216843E-2</v>
      </c>
      <c r="CN95" t="s">
        <v>843</v>
      </c>
      <c r="CO95" t="s">
        <v>1294</v>
      </c>
      <c r="CP95" s="34">
        <v>1.1551781557500362E-2</v>
      </c>
      <c r="CQ95" s="34">
        <v>1.3040193356573582E-2</v>
      </c>
      <c r="CR95" s="34">
        <v>1.4101465232670307E-2</v>
      </c>
      <c r="CS95" s="34">
        <v>1.5468958765268326E-2</v>
      </c>
      <c r="CT95" s="34">
        <v>1.6569782048463821E-2</v>
      </c>
      <c r="CU95" t="s">
        <v>843</v>
      </c>
      <c r="CV95" t="s">
        <v>1521</v>
      </c>
      <c r="CW95" s="34">
        <v>1.2792114168405533E-2</v>
      </c>
      <c r="CX95" s="34">
        <v>1.4019093476235867E-2</v>
      </c>
      <c r="CY95" s="34">
        <v>1.5172725543379784E-2</v>
      </c>
      <c r="CZ95" s="34">
        <v>1.6590086743235588E-2</v>
      </c>
      <c r="DA95" s="34">
        <v>1.7770735546946526E-2</v>
      </c>
      <c r="DB95" t="s">
        <v>843</v>
      </c>
      <c r="DC95" s="34">
        <v>1.6850239038467407</v>
      </c>
      <c r="DD95" s="34">
        <v>1.9481403827667236</v>
      </c>
      <c r="DE95" s="34">
        <v>2.288109302520752</v>
      </c>
      <c r="DF95" s="34">
        <v>2.7251176834106445</v>
      </c>
      <c r="DG95" s="34">
        <v>3.2383778095245361</v>
      </c>
      <c r="DH95" t="s">
        <v>1464</v>
      </c>
      <c r="DI95" t="s">
        <v>843</v>
      </c>
      <c r="DJ95" s="34">
        <v>1.8725894689559937</v>
      </c>
      <c r="DK95" s="34">
        <v>2.1370127201080322</v>
      </c>
      <c r="DL95" s="34">
        <v>2.5443875789642334</v>
      </c>
      <c r="DM95" s="34">
        <v>3.0195357799530029</v>
      </c>
      <c r="DN95" s="34">
        <v>3.5967357158660889</v>
      </c>
      <c r="DO95" t="s">
        <v>1294</v>
      </c>
      <c r="DP95" t="s">
        <v>843</v>
      </c>
      <c r="DQ95" s="34">
        <v>3.8574106693267822</v>
      </c>
      <c r="DR95" t="s">
        <v>1521</v>
      </c>
      <c r="DS95" t="s">
        <v>843</v>
      </c>
      <c r="DT95" t="s">
        <v>843</v>
      </c>
      <c r="DU95" s="34">
        <v>3.9</v>
      </c>
      <c r="DV95" t="s">
        <v>1461</v>
      </c>
      <c r="DW95" t="s">
        <v>843</v>
      </c>
      <c r="DX95" t="s">
        <v>843</v>
      </c>
      <c r="DY95" t="s">
        <v>995</v>
      </c>
      <c r="DZ95" s="34">
        <v>-1.3949386775493622E-2</v>
      </c>
      <c r="EA95" s="34">
        <v>-8.2838758826255798E-3</v>
      </c>
      <c r="EB95" s="34">
        <v>-1.4073679223656654E-2</v>
      </c>
      <c r="EC95" s="34">
        <v>-1.6437552403658628E-3</v>
      </c>
      <c r="ED95" s="34">
        <v>1.2337887659668922E-2</v>
      </c>
      <c r="EE95" t="s">
        <v>843</v>
      </c>
      <c r="EF95" t="s">
        <v>465</v>
      </c>
      <c r="EG95" s="34">
        <v>6.0250000096857548E-3</v>
      </c>
      <c r="EH95" s="34">
        <v>9.4666667282581329E-3</v>
      </c>
      <c r="EI95" s="34">
        <v>5.8900001458823681E-3</v>
      </c>
      <c r="EJ95" s="34">
        <v>1.5000002458691597E-3</v>
      </c>
      <c r="EK95" s="34">
        <v>-2.0000000949949026E-3</v>
      </c>
      <c r="EL95" t="s">
        <v>843</v>
      </c>
      <c r="EM95" t="s">
        <v>465</v>
      </c>
      <c r="EN95" s="34">
        <v>7.5446808477863669E-4</v>
      </c>
      <c r="EO95" s="34">
        <v>-5.3979279473423958E-3</v>
      </c>
      <c r="EP95" s="34">
        <v>-2.0454931654967368E-4</v>
      </c>
      <c r="EQ95" s="34">
        <v>-1.1050587520003319E-2</v>
      </c>
      <c r="ER95" s="34">
        <v>-6.8888510577380657E-3</v>
      </c>
      <c r="ES95" t="s">
        <v>843</v>
      </c>
      <c r="ET95" t="s">
        <v>465</v>
      </c>
      <c r="EU95" s="34">
        <v>9.1737564653158188E-3</v>
      </c>
      <c r="EV95" s="34">
        <v>7.6034995727241039E-3</v>
      </c>
      <c r="EW95" s="34">
        <v>-3.8697863928973675E-3</v>
      </c>
      <c r="EX95" s="34">
        <v>2.0210868678987026E-3</v>
      </c>
      <c r="EY95" s="34">
        <v>8.7304199114441872E-3</v>
      </c>
      <c r="EZ95" t="s">
        <v>843</v>
      </c>
      <c r="FA95" t="s">
        <v>465</v>
      </c>
      <c r="FB95" s="34">
        <v>4.3569402769207954E-3</v>
      </c>
      <c r="FC95" s="34">
        <v>-4.8964922316372395E-3</v>
      </c>
      <c r="FD95" s="34">
        <v>-9.5402942970395088E-3</v>
      </c>
      <c r="FE95" s="34">
        <v>-6.2587708234786987E-3</v>
      </c>
      <c r="FF95" s="34">
        <v>-1.6041355207562447E-2</v>
      </c>
      <c r="FG95" t="s">
        <v>843</v>
      </c>
      <c r="FH95" s="34"/>
      <c r="FI95" s="34"/>
      <c r="FJ95" s="34"/>
      <c r="FK95" s="34"/>
      <c r="FL95" s="34"/>
      <c r="FM95" t="s">
        <v>843</v>
      </c>
      <c r="FN95" t="s">
        <v>843</v>
      </c>
      <c r="FO95" s="34">
        <v>0.61914000000000002</v>
      </c>
      <c r="FP95" t="s">
        <v>1462</v>
      </c>
      <c r="FQ95" t="s">
        <v>843</v>
      </c>
      <c r="FR95" t="s">
        <v>843</v>
      </c>
      <c r="FS95" s="34">
        <v>0.66063999999999989</v>
      </c>
      <c r="FT95" t="s">
        <v>1462</v>
      </c>
      <c r="FU95" t="s">
        <v>843</v>
      </c>
      <c r="FV95" t="s">
        <v>843</v>
      </c>
      <c r="FW95" s="34">
        <v>0.57891999999999999</v>
      </c>
      <c r="FX95" t="s">
        <v>1462</v>
      </c>
      <c r="FY95" t="s">
        <v>843</v>
      </c>
      <c r="FZ95" s="34">
        <v>-4.409731924533844E-2</v>
      </c>
      <c r="GA95" s="34">
        <v>-5.6198172271251678E-2</v>
      </c>
      <c r="GB95" s="34">
        <v>-6.3939914107322693E-2</v>
      </c>
      <c r="GC95" s="34">
        <v>-7.3821529746055603E-2</v>
      </c>
      <c r="GD95" s="34">
        <v>-6.1552688479423523E-2</v>
      </c>
      <c r="GE95" t="s">
        <v>830</v>
      </c>
      <c r="GF95" t="s">
        <v>843</v>
      </c>
      <c r="GG95" s="34">
        <v>-4.1318286210298538E-2</v>
      </c>
      <c r="GH95" s="34">
        <v>-4.508667066693306E-2</v>
      </c>
      <c r="GI95" s="34">
        <v>-5.2518237382173538E-2</v>
      </c>
      <c r="GJ95" s="34">
        <v>-5.0973560661077499E-2</v>
      </c>
      <c r="GK95" s="34">
        <v>-2.0444521680474281E-2</v>
      </c>
      <c r="GL95" t="s">
        <v>832</v>
      </c>
      <c r="GM95" t="s">
        <v>843</v>
      </c>
      <c r="GN95" s="34">
        <v>0.44200390577316284</v>
      </c>
      <c r="GO95" t="s">
        <v>832</v>
      </c>
      <c r="GP95" t="s">
        <v>843</v>
      </c>
      <c r="GQ95" t="s">
        <v>843</v>
      </c>
      <c r="GR95" s="34">
        <v>4.5879755169153214E-2</v>
      </c>
      <c r="GS95" s="34">
        <v>4.2739015072584152E-2</v>
      </c>
      <c r="GT95" s="34">
        <v>3.7733659148216248E-2</v>
      </c>
      <c r="GU95" s="34">
        <v>4.6034947037696838E-2</v>
      </c>
      <c r="GV95" s="34">
        <v>3.919437900185585E-2</v>
      </c>
      <c r="GW95" t="s">
        <v>832</v>
      </c>
      <c r="GX95" t="s">
        <v>843</v>
      </c>
      <c r="GY95" t="s">
        <v>843</v>
      </c>
      <c r="GZ95" t="s">
        <v>843</v>
      </c>
      <c r="HA95" t="s">
        <v>843</v>
      </c>
      <c r="HB95" t="s">
        <v>843</v>
      </c>
      <c r="HC95" t="s">
        <v>843</v>
      </c>
      <c r="HD95" t="s">
        <v>843</v>
      </c>
      <c r="HE95" t="s">
        <v>843</v>
      </c>
      <c r="HF95" t="s">
        <v>843</v>
      </c>
      <c r="HG95" t="s">
        <v>843</v>
      </c>
      <c r="HH95" s="34">
        <v>1437539</v>
      </c>
      <c r="HI95" s="34">
        <v>1479449</v>
      </c>
      <c r="HJ95" s="34">
        <v>1522223</v>
      </c>
      <c r="HK95" s="34">
        <v>1566257</v>
      </c>
      <c r="HL95" s="34">
        <v>1612225</v>
      </c>
      <c r="HM95" s="34">
        <v>1660368</v>
      </c>
      <c r="HN95" s="34">
        <v>1711294</v>
      </c>
      <c r="HO95" s="34">
        <v>1764883</v>
      </c>
      <c r="HP95" s="34">
        <v>1820542</v>
      </c>
      <c r="HQ95" s="34">
        <v>1878119</v>
      </c>
      <c r="HR95" s="34">
        <v>1937275</v>
      </c>
      <c r="HS95" s="34">
        <v>1998212</v>
      </c>
      <c r="HT95" s="34">
        <v>2061014.0000000002</v>
      </c>
      <c r="HU95" s="34">
        <v>2124869</v>
      </c>
      <c r="HV95" s="34">
        <v>2189019</v>
      </c>
      <c r="HW95" s="34">
        <v>2253133</v>
      </c>
      <c r="HX95" s="34">
        <v>2317206</v>
      </c>
      <c r="HY95" s="34">
        <v>2381182</v>
      </c>
      <c r="HZ95" s="34">
        <v>2444916</v>
      </c>
      <c r="IA95" s="34">
        <v>2508883</v>
      </c>
      <c r="IB95" s="34">
        <v>2573995</v>
      </c>
      <c r="IC95" s="34">
        <v>2639916</v>
      </c>
      <c r="ID95" s="34">
        <v>2705992</v>
      </c>
      <c r="IE95" s="34">
        <v>2773168</v>
      </c>
      <c r="IF95" s="34">
        <v>2841803</v>
      </c>
      <c r="IG95" s="34">
        <v>2911207</v>
      </c>
      <c r="IH95" s="34">
        <v>2981095</v>
      </c>
      <c r="II95" s="34">
        <v>3051307</v>
      </c>
      <c r="IJ95" s="34">
        <v>3121685</v>
      </c>
      <c r="IK95" s="34">
        <v>3192412</v>
      </c>
      <c r="IL95" s="34">
        <v>3263651</v>
      </c>
      <c r="IM95" s="34">
        <v>3335153</v>
      </c>
      <c r="IN95" s="34">
        <v>3406845</v>
      </c>
      <c r="IO95" s="34">
        <v>3478941</v>
      </c>
      <c r="IP95" s="34">
        <v>3551235</v>
      </c>
      <c r="IQ95" s="34">
        <v>3623617</v>
      </c>
      <c r="IR95" s="34">
        <v>3696214</v>
      </c>
      <c r="IS95" s="34">
        <v>3768766</v>
      </c>
      <c r="IT95" s="34">
        <v>3841110</v>
      </c>
      <c r="IU95" s="34">
        <v>3913159</v>
      </c>
      <c r="IV95" s="34">
        <v>3984778</v>
      </c>
      <c r="IW95" s="34">
        <v>4056053</v>
      </c>
      <c r="IX95" s="34">
        <v>4126792.0000000005</v>
      </c>
      <c r="IY95" s="34">
        <v>4196882</v>
      </c>
      <c r="IZ95" s="34">
        <v>4266668</v>
      </c>
      <c r="JA95" s="34">
        <v>4336077</v>
      </c>
      <c r="JB95" s="34">
        <v>4405075</v>
      </c>
      <c r="JC95" s="34">
        <v>4473507</v>
      </c>
      <c r="JD95" s="34">
        <v>4541056</v>
      </c>
      <c r="JE95" s="34">
        <v>4607658</v>
      </c>
      <c r="JF95" s="34">
        <v>4673743</v>
      </c>
      <c r="JG95" s="34">
        <v>4739403</v>
      </c>
      <c r="JH95" s="34">
        <v>4804254</v>
      </c>
      <c r="JI95" s="34">
        <v>4868481</v>
      </c>
      <c r="JJ95" s="34">
        <v>4932104</v>
      </c>
      <c r="JK95" s="34">
        <v>4994705</v>
      </c>
      <c r="JL95" s="34">
        <v>5056357</v>
      </c>
      <c r="JM95" s="34">
        <v>5117439</v>
      </c>
      <c r="JN95" s="34">
        <v>5177704</v>
      </c>
      <c r="JO95" s="34">
        <v>5236988</v>
      </c>
      <c r="JP95" s="34">
        <v>5295354</v>
      </c>
      <c r="JQ95" s="34">
        <v>5352804</v>
      </c>
      <c r="JR95" s="34">
        <v>5409496</v>
      </c>
      <c r="JS95" s="34">
        <v>5465323</v>
      </c>
      <c r="JT95" s="34">
        <v>5520139</v>
      </c>
      <c r="JU95" s="34">
        <v>5574008</v>
      </c>
      <c r="JV95" s="34">
        <v>5626996</v>
      </c>
      <c r="JW95" s="34">
        <v>5679036</v>
      </c>
      <c r="JX95" s="34">
        <v>5729699</v>
      </c>
      <c r="JY95" s="34">
        <v>5778946</v>
      </c>
      <c r="JZ95" s="34">
        <v>5827158</v>
      </c>
      <c r="KA95" s="34">
        <v>5874254</v>
      </c>
      <c r="KB95" s="34">
        <v>5920052</v>
      </c>
      <c r="KC95" s="34">
        <v>5964522</v>
      </c>
      <c r="KD95" s="34">
        <v>6007776</v>
      </c>
      <c r="KE95" s="34">
        <v>6049863</v>
      </c>
      <c r="KF95" s="34">
        <v>6090489</v>
      </c>
      <c r="KG95" s="34">
        <v>6129669</v>
      </c>
      <c r="KH95" s="34">
        <v>6167722</v>
      </c>
      <c r="KI95" s="34">
        <v>6204524</v>
      </c>
      <c r="KJ95" s="34">
        <v>6239891</v>
      </c>
      <c r="KK95" s="34">
        <v>6274075</v>
      </c>
      <c r="KL95" s="34">
        <v>6306979</v>
      </c>
      <c r="KM95" s="34">
        <v>6338296</v>
      </c>
      <c r="KN95" s="34">
        <v>6368006</v>
      </c>
      <c r="KO95" s="34">
        <v>6396248</v>
      </c>
      <c r="KP95" s="34">
        <v>6423265</v>
      </c>
      <c r="KQ95" s="34">
        <v>6448814</v>
      </c>
      <c r="KR95" s="34">
        <v>6473149</v>
      </c>
      <c r="KS95" s="34">
        <v>6496364</v>
      </c>
      <c r="KT95" s="34">
        <v>6518160</v>
      </c>
      <c r="KU95" s="34">
        <v>6538735</v>
      </c>
      <c r="KV95" s="34">
        <v>6557904</v>
      </c>
      <c r="KW95" s="34">
        <v>6575641</v>
      </c>
      <c r="KX95" s="34">
        <v>6592208</v>
      </c>
      <c r="KY95" s="34">
        <v>6607698</v>
      </c>
      <c r="KZ95" s="34">
        <v>6622081</v>
      </c>
      <c r="LA95" s="34">
        <v>6635135</v>
      </c>
      <c r="LB95" s="34">
        <v>6646963</v>
      </c>
      <c r="LC95" s="34">
        <v>6657713</v>
      </c>
      <c r="LD95" s="34">
        <v>6667396</v>
      </c>
      <c r="LE95" t="s">
        <v>843</v>
      </c>
      <c r="LF95" t="s">
        <v>843</v>
      </c>
      <c r="LG95" t="s">
        <v>843</v>
      </c>
      <c r="LH95" s="34">
        <v>2.896423265337944E-2</v>
      </c>
      <c r="LI95" s="34">
        <v>2.8737097978591919E-2</v>
      </c>
      <c r="LJ95" s="34">
        <v>2.8502045199275017E-2</v>
      </c>
      <c r="LK95" s="34">
        <v>2.8516929596662521E-2</v>
      </c>
      <c r="LL95" s="34">
        <v>2.8926515951752663E-2</v>
      </c>
      <c r="LM95" s="34">
        <v>2.9424052685499191E-2</v>
      </c>
      <c r="LN95" s="34">
        <v>3.0210545286536217E-2</v>
      </c>
      <c r="LO95" s="34">
        <v>3.0834589153528214E-2</v>
      </c>
      <c r="LP95" s="34">
        <v>3.1049860641360283E-2</v>
      </c>
      <c r="LQ95" s="34">
        <v>3.1136484816670418E-2</v>
      </c>
      <c r="LR95" s="34">
        <v>3.1011601909995079E-2</v>
      </c>
      <c r="LS95" s="34">
        <v>3.0970433726906776E-2</v>
      </c>
      <c r="LT95" s="34">
        <v>3.0945314094424248E-2</v>
      </c>
      <c r="LU95" s="34">
        <v>3.0512059107422829E-2</v>
      </c>
      <c r="LV95" s="34">
        <v>2.9743345454335213E-2</v>
      </c>
      <c r="LW95" s="34">
        <v>2.8868194669485092E-2</v>
      </c>
      <c r="LX95" s="34">
        <v>2.8040457516908646E-2</v>
      </c>
      <c r="LY95" s="34">
        <v>2.7234854176640511E-2</v>
      </c>
      <c r="LZ95" s="34">
        <v>2.641376294195652E-2</v>
      </c>
      <c r="MA95" s="34">
        <v>2.5826867669820786E-2</v>
      </c>
      <c r="MB95" s="34">
        <v>2.5621533393859863E-2</v>
      </c>
      <c r="MC95" s="34">
        <v>2.528793178498745E-2</v>
      </c>
      <c r="MD95" s="34">
        <v>2.4721475318074226E-2</v>
      </c>
      <c r="ME95" s="34">
        <v>2.4521775543689728E-2</v>
      </c>
      <c r="MF95" s="34">
        <v>2.4448361247777939E-2</v>
      </c>
      <c r="MG95" s="34">
        <v>2.412906102836132E-2</v>
      </c>
      <c r="MH95" s="34">
        <v>2.372291125357151E-2</v>
      </c>
      <c r="MI95" s="34">
        <v>2.327934093773365E-2</v>
      </c>
      <c r="MJ95" s="34">
        <v>2.2802896797657013E-2</v>
      </c>
      <c r="MK95" s="34">
        <v>2.2403823211789131E-2</v>
      </c>
      <c r="ML95" s="34">
        <v>2.2069763392210007E-2</v>
      </c>
      <c r="MM95" s="34">
        <v>2.1672047674655914E-2</v>
      </c>
      <c r="MN95" s="34">
        <v>2.12680883705616E-2</v>
      </c>
      <c r="MO95" s="34">
        <v>2.0941294729709625E-2</v>
      </c>
      <c r="MP95" s="34">
        <v>2.0567493513226509E-2</v>
      </c>
      <c r="MQ95" s="34">
        <v>2.0177267491817474E-2</v>
      </c>
      <c r="MR95" s="34">
        <v>1.9836355000734329E-2</v>
      </c>
      <c r="MS95" s="34">
        <v>1.9438574090600014E-2</v>
      </c>
      <c r="MT95" s="34">
        <v>1.9013760611414909E-2</v>
      </c>
      <c r="MU95" s="34">
        <v>1.8583588302135468E-2</v>
      </c>
      <c r="MV95" s="34">
        <v>1.8136626109480858E-2</v>
      </c>
      <c r="MW95" s="34">
        <v>1.7728731036186218E-2</v>
      </c>
      <c r="MX95" s="34">
        <v>1.7290016636252403E-2</v>
      </c>
      <c r="MY95" s="34">
        <v>1.6841519623994827E-2</v>
      </c>
      <c r="MZ95" s="34">
        <v>1.6491325572133064E-2</v>
      </c>
      <c r="NA95" s="34">
        <v>1.6136826947331429E-2</v>
      </c>
      <c r="NB95" s="34">
        <v>1.5787262469530106E-2</v>
      </c>
      <c r="NC95" s="34">
        <v>1.5415379777550697E-2</v>
      </c>
      <c r="ND95" s="34">
        <v>1.4986919239163399E-2</v>
      </c>
      <c r="NE95" s="34">
        <v>1.456011738628149E-2</v>
      </c>
      <c r="NF95" s="34">
        <v>1.4240548014640808E-2</v>
      </c>
      <c r="NG95" s="34">
        <v>1.3950929045677185E-2</v>
      </c>
      <c r="NH95" s="34">
        <v>1.3590596616268158E-2</v>
      </c>
      <c r="NI95" s="34">
        <v>1.3280203565955162E-2</v>
      </c>
      <c r="NJ95" s="34">
        <v>1.2983692809939384E-2</v>
      </c>
      <c r="NK95" s="34">
        <v>1.2612679041922092E-2</v>
      </c>
      <c r="NL95" s="34">
        <v>1.2267911806702614E-2</v>
      </c>
      <c r="NM95" s="34">
        <v>1.2007854878902435E-2</v>
      </c>
      <c r="NN95" s="34">
        <v>1.1707596480846405E-2</v>
      </c>
      <c r="NO95" s="34">
        <v>1.1384809389710426E-2</v>
      </c>
      <c r="NP95" s="34">
        <v>1.1083308607339859E-2</v>
      </c>
      <c r="NQ95" s="34">
        <v>1.0790703818202019E-2</v>
      </c>
      <c r="NR95" s="34">
        <v>1.0535391978919506E-2</v>
      </c>
      <c r="NS95" s="34">
        <v>1.0267295874655247E-2</v>
      </c>
      <c r="NT95" s="34">
        <v>9.9798180162906647E-3</v>
      </c>
      <c r="NU95" s="34">
        <v>9.7113233059644699E-3</v>
      </c>
      <c r="NV95" s="34">
        <v>9.4613656401634216E-3</v>
      </c>
      <c r="NW95" s="34">
        <v>9.2057706788182259E-3</v>
      </c>
      <c r="NX95" s="34">
        <v>8.8814990594983101E-3</v>
      </c>
      <c r="NY95" s="34">
        <v>8.5583142936229706E-3</v>
      </c>
      <c r="NZ95" s="34">
        <v>8.3080902695655823E-3</v>
      </c>
      <c r="OA95" s="34">
        <v>8.0496706068515778E-3</v>
      </c>
      <c r="OB95" s="34">
        <v>7.766159251332283E-3</v>
      </c>
      <c r="OC95" s="34">
        <v>7.4836853891611099E-3</v>
      </c>
      <c r="OD95" s="34">
        <v>7.2257118299603462E-3</v>
      </c>
      <c r="OE95" s="34">
        <v>6.9809970445930958E-3</v>
      </c>
      <c r="OF95" s="34">
        <v>6.6927471198141575E-3</v>
      </c>
      <c r="OG95" s="34">
        <v>6.4123775810003281E-3</v>
      </c>
      <c r="OH95" s="34">
        <v>6.1888121999800205E-3</v>
      </c>
      <c r="OI95" s="34">
        <v>5.9491395950317383E-3</v>
      </c>
      <c r="OJ95" s="34">
        <v>5.6840106844902039E-3</v>
      </c>
      <c r="OK95" s="34">
        <v>5.4633496329188347E-3</v>
      </c>
      <c r="OL95" s="34">
        <v>5.2307341247797012E-3</v>
      </c>
      <c r="OM95" s="34">
        <v>4.9531646072864532E-3</v>
      </c>
      <c r="ON95" s="34">
        <v>4.6764281578361988E-3</v>
      </c>
      <c r="OO95" s="34">
        <v>4.4251778163015842E-3</v>
      </c>
      <c r="OP95" s="34">
        <v>4.2149871587753296E-3</v>
      </c>
      <c r="OQ95" s="34">
        <v>3.9696823805570602E-3</v>
      </c>
      <c r="OR95" s="34">
        <v>3.7664601113647223E-3</v>
      </c>
      <c r="OS95" s="34">
        <v>3.5799378529191017E-3</v>
      </c>
      <c r="OT95" s="34">
        <v>3.349491860717535E-3</v>
      </c>
      <c r="OU95" s="34">
        <v>3.1515941955149174E-3</v>
      </c>
      <c r="OV95" s="34">
        <v>2.9273179825395346E-3</v>
      </c>
      <c r="OW95" s="34">
        <v>2.7010240592062473E-3</v>
      </c>
      <c r="OX95" s="34">
        <v>2.5162817910313606E-3</v>
      </c>
      <c r="OY95" s="34">
        <v>2.3469876032322645E-3</v>
      </c>
      <c r="OZ95" s="34">
        <v>2.1743380930274725E-3</v>
      </c>
      <c r="PA95" s="34">
        <v>1.9693432841449976E-3</v>
      </c>
      <c r="PB95" s="34">
        <v>1.7810444114729762E-3</v>
      </c>
      <c r="PC95" s="34">
        <v>1.6159735387191176E-3</v>
      </c>
      <c r="PD95" s="34">
        <v>1.4533466892316937E-3</v>
      </c>
      <c r="PE95" t="s">
        <v>1300</v>
      </c>
      <c r="PF95" t="s">
        <v>843</v>
      </c>
      <c r="PG95" t="s">
        <v>843</v>
      </c>
      <c r="PH95" t="s">
        <v>843</v>
      </c>
      <c r="PI95" t="s">
        <v>843</v>
      </c>
      <c r="PJ95" t="s">
        <v>1300</v>
      </c>
      <c r="PK95" s="34">
        <v>0.49324783682823181</v>
      </c>
      <c r="PL95" s="34">
        <v>0.49286729097366333</v>
      </c>
      <c r="PM95" s="34">
        <v>0.49251523613929749</v>
      </c>
      <c r="PN95" s="34">
        <v>0.49249643087387085</v>
      </c>
      <c r="PO95" s="34">
        <v>0.49278667569160461</v>
      </c>
      <c r="PP95" s="34">
        <v>0.49307563900947571</v>
      </c>
      <c r="PQ95" s="34">
        <v>0.49337226152420044</v>
      </c>
      <c r="PR95" s="34">
        <v>0.49370864033699036</v>
      </c>
      <c r="PS95" s="34">
        <v>0.49408033490180969</v>
      </c>
      <c r="PT95" s="34">
        <v>0.49443885684013367</v>
      </c>
      <c r="PU95" s="34">
        <v>0.49479913711547852</v>
      </c>
      <c r="PV95" s="34">
        <v>0.49516567587852478</v>
      </c>
      <c r="PW95" s="34">
        <v>0.49548378586769104</v>
      </c>
      <c r="PX95" s="34">
        <v>0.4957919716835022</v>
      </c>
      <c r="PY95" s="34">
        <v>0.49608570337295532</v>
      </c>
      <c r="PZ95" s="34">
        <v>0.49634930491447449</v>
      </c>
      <c r="QA95" s="34">
        <v>0.49659115076065063</v>
      </c>
      <c r="QB95" s="34">
        <v>0.49679863452911377</v>
      </c>
      <c r="QC95" s="34">
        <v>0.49699661135673523</v>
      </c>
      <c r="QD95" s="34">
        <v>0.49717026948928833</v>
      </c>
      <c r="QE95" s="34">
        <v>0.49729427695274353</v>
      </c>
      <c r="QF95" s="34">
        <v>0.49740937352180481</v>
      </c>
      <c r="QG95" s="34">
        <v>0.49753841757774353</v>
      </c>
      <c r="QH95" s="34">
        <v>0.4976600706577301</v>
      </c>
      <c r="QI95" s="34">
        <v>0.49776884913444519</v>
      </c>
      <c r="QJ95" s="34">
        <v>0.49786257743835449</v>
      </c>
      <c r="QK95" s="34">
        <v>0.49794554710388184</v>
      </c>
      <c r="QL95" s="34">
        <v>0.49801969528198242</v>
      </c>
      <c r="QM95" s="34">
        <v>0.49808421730995178</v>
      </c>
      <c r="QN95" s="34">
        <v>0.4981406033039093</v>
      </c>
      <c r="QO95" s="34">
        <v>0.49819082021713257</v>
      </c>
      <c r="QP95" s="34">
        <v>0.49823412299156189</v>
      </c>
      <c r="QQ95" s="34">
        <v>0.49826893210411072</v>
      </c>
      <c r="QR95" s="34">
        <v>0.49829789996147156</v>
      </c>
      <c r="QS95" s="34">
        <v>0.49832072854042053</v>
      </c>
      <c r="QT95" s="34">
        <v>0.49833855032920837</v>
      </c>
      <c r="QU95" s="34">
        <v>0.49835154414176941</v>
      </c>
      <c r="QV95" s="34">
        <v>0.49836072325706482</v>
      </c>
      <c r="QW95" s="34">
        <v>0.49836635589599609</v>
      </c>
      <c r="QX95" s="34">
        <v>0.49836719036102295</v>
      </c>
      <c r="QY95" s="34">
        <v>0.49836453795433044</v>
      </c>
      <c r="QZ95" s="34">
        <v>0.49835935235023499</v>
      </c>
      <c r="RA95" s="34">
        <v>0.49834981560707092</v>
      </c>
      <c r="RB95" s="34">
        <v>0.49833613634109497</v>
      </c>
      <c r="RC95" s="34">
        <v>0.4983183741569519</v>
      </c>
      <c r="RD95" s="34">
        <v>0.49829718470573425</v>
      </c>
      <c r="RE95" s="34">
        <v>0.49827390909194946</v>
      </c>
      <c r="RF95" s="34">
        <v>0.49824601411819458</v>
      </c>
      <c r="RG95" s="34">
        <v>0.4982123076915741</v>
      </c>
      <c r="RH95" s="34">
        <v>0.49817368388175964</v>
      </c>
      <c r="RI95" s="34">
        <v>0.49813181161880493</v>
      </c>
      <c r="RJ95" s="34">
        <v>0.49808573722839355</v>
      </c>
      <c r="RK95" s="34">
        <v>0.49803465604782104</v>
      </c>
      <c r="RL95" s="34">
        <v>0.49797853827476501</v>
      </c>
      <c r="RM95" s="34">
        <v>0.49791631102561951</v>
      </c>
      <c r="RN95" s="34">
        <v>0.49784842133522034</v>
      </c>
      <c r="RO95" s="34">
        <v>0.49777558445930481</v>
      </c>
      <c r="RP95" s="34">
        <v>0.49769660830497742</v>
      </c>
      <c r="RQ95" s="34">
        <v>0.49761128425598145</v>
      </c>
      <c r="RR95" s="34">
        <v>0.49751976132392883</v>
      </c>
      <c r="RS95" s="34">
        <v>0.49742132425308228</v>
      </c>
      <c r="RT95" s="34">
        <v>0.49731692671775818</v>
      </c>
      <c r="RU95" s="34">
        <v>0.49720621109008789</v>
      </c>
      <c r="RV95" s="34">
        <v>0.49708753824234009</v>
      </c>
      <c r="RW95" s="34">
        <v>0.49696230888366699</v>
      </c>
      <c r="RX95" s="34">
        <v>0.49683153629302979</v>
      </c>
      <c r="RY95" s="34">
        <v>0.49669343233108521</v>
      </c>
      <c r="RZ95" s="34">
        <v>0.4965483546257019</v>
      </c>
      <c r="SA95" s="34">
        <v>0.49639832973480225</v>
      </c>
      <c r="SB95" s="34">
        <v>0.49624204635620117</v>
      </c>
      <c r="SC95" s="34">
        <v>0.49607938528060913</v>
      </c>
      <c r="SD95" s="34">
        <v>0.49591079354286194</v>
      </c>
      <c r="SE95" s="34">
        <v>0.49573618173599243</v>
      </c>
      <c r="SF95" s="34">
        <v>0.49555537104606628</v>
      </c>
      <c r="SG95" s="34">
        <v>0.49536949396133423</v>
      </c>
      <c r="SH95" s="34">
        <v>0.49517998099327087</v>
      </c>
      <c r="SI95" s="34">
        <v>0.49498602747917175</v>
      </c>
      <c r="SJ95" s="34">
        <v>0.49478626251220703</v>
      </c>
      <c r="SK95" s="34">
        <v>0.49458098411560059</v>
      </c>
      <c r="SL95" s="34">
        <v>0.49437376856803894</v>
      </c>
      <c r="SM95" s="34">
        <v>0.49416440725326538</v>
      </c>
      <c r="SN95" s="34">
        <v>0.49395281076431274</v>
      </c>
      <c r="SO95" s="34">
        <v>0.49373906850814819</v>
      </c>
      <c r="SP95" s="34">
        <v>0.49352192878723145</v>
      </c>
      <c r="SQ95" s="34">
        <v>0.49330481886863708</v>
      </c>
      <c r="SR95" s="34">
        <v>0.49308907985687256</v>
      </c>
      <c r="SS95" s="34">
        <v>0.49287393689155579</v>
      </c>
      <c r="ST95" s="34">
        <v>0.49265956878662109</v>
      </c>
      <c r="SU95" s="34">
        <v>0.4924481213092804</v>
      </c>
      <c r="SV95" s="34">
        <v>0.49224013090133667</v>
      </c>
      <c r="SW95" s="34">
        <v>0.49203410744667053</v>
      </c>
      <c r="SX95" s="34">
        <v>0.49183228611946106</v>
      </c>
      <c r="SY95" s="34">
        <v>0.49163436889648438</v>
      </c>
      <c r="SZ95" s="34">
        <v>0.49143862724304199</v>
      </c>
      <c r="TA95" s="34">
        <v>0.49124723672866821</v>
      </c>
      <c r="TB95" s="34">
        <v>0.49106162786483765</v>
      </c>
      <c r="TC95" s="34">
        <v>0.49088284373283386</v>
      </c>
      <c r="TD95" s="34">
        <v>0.49070742726325989</v>
      </c>
      <c r="TE95" s="34">
        <v>0.49053499102592468</v>
      </c>
      <c r="TF95" s="34">
        <v>0.4903692901134491</v>
      </c>
      <c r="TG95" s="34">
        <v>0.49021086096763611</v>
      </c>
      <c r="TH95" t="s">
        <v>843</v>
      </c>
      <c r="TI95" t="s">
        <v>843</v>
      </c>
      <c r="TJ95" t="s">
        <v>1300</v>
      </c>
      <c r="TK95" s="34">
        <v>0.50618244096334097</v>
      </c>
      <c r="TL95" s="34">
        <v>0.50720825550314497</v>
      </c>
      <c r="TM95" s="34">
        <v>0.50847428677476503</v>
      </c>
      <c r="TN95" s="34">
        <v>0.50953259905622095</v>
      </c>
      <c r="TO95" s="34">
        <v>0.510201739831599</v>
      </c>
      <c r="TP95" s="34">
        <v>0.51081597573549997</v>
      </c>
      <c r="TQ95" s="34">
        <v>0.51142644104402901</v>
      </c>
      <c r="TR95" s="34">
        <v>0.51205362846896096</v>
      </c>
      <c r="TS95" s="34">
        <v>0.51271558489603197</v>
      </c>
      <c r="TT95" s="34">
        <v>0.51329308739222601</v>
      </c>
      <c r="TU95" s="34">
        <v>0.51377398665651497</v>
      </c>
      <c r="TV95" s="34">
        <v>0.514311044073402</v>
      </c>
      <c r="TW95" s="34">
        <v>0.51512022722795703</v>
      </c>
      <c r="TX95" s="34">
        <v>0.51645383398839295</v>
      </c>
      <c r="TY95" s="34">
        <v>0.51832327631692598</v>
      </c>
      <c r="TZ95" s="34">
        <v>0.520466940818198</v>
      </c>
      <c r="UA95" s="34">
        <v>0.52286536519959104</v>
      </c>
      <c r="UB95" s="34">
        <v>0.52555191613911001</v>
      </c>
      <c r="UC95" s="34">
        <v>0.528666532647038</v>
      </c>
      <c r="UD95" s="34">
        <v>0.532227383216479</v>
      </c>
      <c r="UE95" s="34">
        <v>0.53619606875693204</v>
      </c>
      <c r="UF95" s="34">
        <v>0.540612568849268</v>
      </c>
      <c r="UG95" s="34">
        <v>0.54517954968085602</v>
      </c>
      <c r="UH95" s="34">
        <v>0.54974707626800801</v>
      </c>
      <c r="UI95" s="34">
        <v>0.554395474563952</v>
      </c>
      <c r="UJ95" s="34">
        <v>0.55913139135564893</v>
      </c>
      <c r="UK95" s="34">
        <v>0.56392171938134805</v>
      </c>
      <c r="UL95" s="34">
        <v>0.56874536571617196</v>
      </c>
      <c r="UM95" s="34">
        <v>0.57352439467787397</v>
      </c>
      <c r="UN95" s="34">
        <v>0.57810614670036298</v>
      </c>
      <c r="UO95" s="34">
        <v>0.582402652734621</v>
      </c>
      <c r="UP95" s="34">
        <v>0.58642293375702204</v>
      </c>
      <c r="UQ95" s="34">
        <v>0.590182619082668</v>
      </c>
      <c r="UR95" s="34">
        <v>0.593678422014282</v>
      </c>
      <c r="US95" s="34">
        <v>0.59699470747500494</v>
      </c>
      <c r="UT95" s="34">
        <v>0.60021376434288798</v>
      </c>
      <c r="UU95" s="34">
        <v>0.60336116902322201</v>
      </c>
      <c r="UV95" s="34">
        <v>0.60647331248477598</v>
      </c>
      <c r="UW95" s="34">
        <v>0.60956481329615697</v>
      </c>
      <c r="UX95" s="34">
        <v>0.61262844162478403</v>
      </c>
      <c r="UY95" s="34">
        <v>0.61566950726859904</v>
      </c>
      <c r="UZ95" s="34">
        <v>0.61868427031349593</v>
      </c>
      <c r="VA95" s="34">
        <v>0.62167000683218399</v>
      </c>
      <c r="VB95" s="34">
        <v>0.62461227168169098</v>
      </c>
      <c r="VC95" s="34">
        <v>0.62750042890611601</v>
      </c>
      <c r="VD95" s="34">
        <v>0.63037713933322004</v>
      </c>
      <c r="VE95" s="34">
        <v>0.63319489452506506</v>
      </c>
      <c r="VF95" s="34">
        <v>0.63596573829372094</v>
      </c>
      <c r="VG95" s="34">
        <v>0.63878813223310504</v>
      </c>
      <c r="VH95" s="34">
        <v>0.64161713408603005</v>
      </c>
      <c r="VI95" s="34">
        <v>0.64436744215155206</v>
      </c>
      <c r="VJ95" s="34">
        <v>0.64705786783694097</v>
      </c>
      <c r="VK95" s="34">
        <v>0.649690774051497</v>
      </c>
      <c r="VL95" s="34">
        <v>0.65221585541773708</v>
      </c>
      <c r="VM95" s="34">
        <v>0.65461383214952507</v>
      </c>
      <c r="VN95" s="34">
        <v>0.65690756511145298</v>
      </c>
      <c r="VO95" s="34">
        <v>0.65909141700239904</v>
      </c>
      <c r="VP95" s="34">
        <v>0.66108115797765299</v>
      </c>
      <c r="VQ95" s="34">
        <v>0.66290554047647998</v>
      </c>
      <c r="VR95" s="34">
        <v>0.66467363154867198</v>
      </c>
      <c r="VS95" s="34">
        <v>0.66636731617634193</v>
      </c>
      <c r="VT95" s="34">
        <v>0.66796262295424991</v>
      </c>
      <c r="VU95" s="34">
        <v>0.66938130650249095</v>
      </c>
      <c r="VV95" s="34">
        <v>0.67055155482590489</v>
      </c>
      <c r="VW95" s="34">
        <v>0.67150507183832397</v>
      </c>
      <c r="VX95" s="34">
        <v>0.672344238441689</v>
      </c>
      <c r="VY95" s="34">
        <v>0.67306392256187808</v>
      </c>
      <c r="VZ95" s="34">
        <v>0.67360508015797094</v>
      </c>
      <c r="WA95" s="34">
        <v>0.67399523727121102</v>
      </c>
      <c r="WB95" s="34">
        <v>0.67422069699215004</v>
      </c>
      <c r="WC95" s="34">
        <v>0.67421322709972897</v>
      </c>
      <c r="WD95" s="34">
        <v>0.67396626022640505</v>
      </c>
      <c r="WE95" s="34">
        <v>0.67358541161586005</v>
      </c>
      <c r="WF95" s="34">
        <v>0.67308444834305203</v>
      </c>
      <c r="WG95" s="34">
        <v>0.67242262361313099</v>
      </c>
      <c r="WH95" s="34">
        <v>0.67161727463911203</v>
      </c>
      <c r="WI95" s="34">
        <v>0.67071207254458598</v>
      </c>
      <c r="WJ95" s="34">
        <v>0.669748997070723</v>
      </c>
      <c r="WK95" s="34">
        <v>0.668722855154395</v>
      </c>
      <c r="WL95" s="34">
        <v>0.66767829409637203</v>
      </c>
      <c r="WM95" s="34">
        <v>0.66667980792291104</v>
      </c>
      <c r="WN95" s="34">
        <v>0.665732664517665</v>
      </c>
      <c r="WO95" s="34">
        <v>0.66484664566400498</v>
      </c>
      <c r="WP95" s="34">
        <v>0.66397953519207209</v>
      </c>
      <c r="WQ95" s="34">
        <v>0.66311573827034709</v>
      </c>
      <c r="WR95" s="34">
        <v>0.6622794331927091</v>
      </c>
      <c r="WS95" s="34">
        <v>0.66141469030272704</v>
      </c>
      <c r="WT95" s="34">
        <v>0.66052111756682097</v>
      </c>
      <c r="WU95" s="34">
        <v>0.65957416240334998</v>
      </c>
      <c r="WV95" s="34">
        <v>0.65859586993586006</v>
      </c>
      <c r="WW95" s="34">
        <v>0.65763789167495101</v>
      </c>
      <c r="WX95" s="34">
        <v>0.65663491052666101</v>
      </c>
      <c r="WY95" s="34">
        <v>0.65562233418042792</v>
      </c>
      <c r="WZ95" s="34">
        <v>0.65466233634104998</v>
      </c>
      <c r="XA95" s="34">
        <v>0.65368442154097495</v>
      </c>
      <c r="XB95" s="34">
        <v>0.65263159726730802</v>
      </c>
      <c r="XC95" s="34">
        <v>0.65157113387552501</v>
      </c>
      <c r="XD95" s="34">
        <v>0.650515174144912</v>
      </c>
      <c r="XE95" s="34">
        <v>0.64938626858611992</v>
      </c>
      <c r="XF95" s="34">
        <v>0.64819333244063404</v>
      </c>
      <c r="XG95" s="34">
        <v>0.64696749675585496</v>
      </c>
      <c r="XH95" t="s">
        <v>843</v>
      </c>
      <c r="XI95" t="s">
        <v>1300</v>
      </c>
      <c r="XJ95" s="34">
        <v>0.49073799041278199</v>
      </c>
      <c r="XK95" s="34">
        <v>0.491971844932862</v>
      </c>
      <c r="XL95" s="34">
        <v>0.49339567638764997</v>
      </c>
      <c r="XM95" s="34">
        <v>0.49456187586072997</v>
      </c>
      <c r="XN95" s="34">
        <v>0.49530679650793202</v>
      </c>
      <c r="XO95" s="34">
        <v>0.49598582964740301</v>
      </c>
      <c r="XP95" s="34">
        <v>0.496684964710915</v>
      </c>
      <c r="XQ95" s="34">
        <v>0.49749374392134099</v>
      </c>
      <c r="XR95" s="34">
        <v>0.49855496290526702</v>
      </c>
      <c r="XS95" s="34">
        <v>0.49979607255983294</v>
      </c>
      <c r="XT95" s="34">
        <v>0.50096759623698195</v>
      </c>
      <c r="XU95" s="34">
        <v>0.502034068457201</v>
      </c>
      <c r="XV95" s="34">
        <v>0.50319697003513797</v>
      </c>
      <c r="XW95" s="34">
        <v>0.50461710707410501</v>
      </c>
      <c r="XX95" s="34">
        <v>0.50626216583775696</v>
      </c>
      <c r="XY95" s="34">
        <v>0.50803669644963301</v>
      </c>
      <c r="XZ95" s="34">
        <v>0.510035471605777</v>
      </c>
      <c r="YA95" s="34">
        <v>0.51225914530244798</v>
      </c>
      <c r="YB95" s="34">
        <v>0.51485051323859699</v>
      </c>
      <c r="YC95" s="34">
        <v>0.51783651971085898</v>
      </c>
      <c r="YD95" s="34">
        <v>0.52122129219365199</v>
      </c>
      <c r="YE95" s="34">
        <v>0.52507343511563198</v>
      </c>
      <c r="YF95" s="34">
        <v>0.52907990858805198</v>
      </c>
      <c r="YG95" s="34">
        <v>0.53308111877823494</v>
      </c>
      <c r="YH95" s="34">
        <v>0.53716222814139003</v>
      </c>
      <c r="YI95" s="34">
        <v>0.54134547262604893</v>
      </c>
      <c r="YJ95" s="34">
        <v>0.545624922113364</v>
      </c>
      <c r="YK95" s="34">
        <v>0.54999143809661899</v>
      </c>
      <c r="YL95" s="34">
        <v>0.554360065157119</v>
      </c>
      <c r="YM95" s="34">
        <v>0.558572483752097</v>
      </c>
      <c r="YN95" s="34">
        <v>0.56253303432260404</v>
      </c>
      <c r="YO95" s="34">
        <v>0.56624065429072501</v>
      </c>
      <c r="YP95" s="34">
        <v>0.56969827366694503</v>
      </c>
      <c r="YQ95" s="34">
        <v>0.57289508892288099</v>
      </c>
      <c r="YR95" s="34">
        <v>0.57591556176935599</v>
      </c>
      <c r="YS95" s="34">
        <v>0.57884836874983892</v>
      </c>
      <c r="YT95" s="34">
        <v>0.58171645364689395</v>
      </c>
      <c r="YU95" s="34">
        <v>0.58455685494933907</v>
      </c>
      <c r="YV95" s="34">
        <v>0.58738411552910497</v>
      </c>
      <c r="YW95" s="34">
        <v>0.59017957103199703</v>
      </c>
      <c r="YX95" s="34">
        <v>0.592934109871881</v>
      </c>
      <c r="YY95" s="34">
        <v>0.59564105848209403</v>
      </c>
      <c r="YZ95" s="34">
        <v>0.59830027758853299</v>
      </c>
      <c r="ZA95" s="34">
        <v>0.60090419506671899</v>
      </c>
      <c r="ZB95" s="34">
        <v>0.60343586611379196</v>
      </c>
      <c r="ZC95" s="34">
        <v>0.60593234459770295</v>
      </c>
      <c r="ZD95" s="34">
        <v>0.60834991458715204</v>
      </c>
      <c r="ZE95" s="34">
        <v>0.61070144623653799</v>
      </c>
      <c r="ZF95" s="34">
        <v>0.61308177953742704</v>
      </c>
      <c r="ZG95" s="34">
        <v>0.61545438218878001</v>
      </c>
      <c r="ZH95" s="34">
        <v>0.61773193538154902</v>
      </c>
      <c r="ZI95" s="34">
        <v>0.61991109428761393</v>
      </c>
      <c r="ZJ95" s="34">
        <v>0.62199011542686999</v>
      </c>
      <c r="ZK95" s="34">
        <v>0.62393198206997202</v>
      </c>
      <c r="ZL95" s="34">
        <v>0.62574248231586405</v>
      </c>
      <c r="ZM95" s="34">
        <v>0.62745547534839408</v>
      </c>
      <c r="ZN95" s="34">
        <v>0.62905852968846898</v>
      </c>
      <c r="ZO95" s="34">
        <v>0.63043555575357102</v>
      </c>
      <c r="ZP95" s="34">
        <v>0.63156491452920904</v>
      </c>
      <c r="ZQ95" s="34">
        <v>0.63255955833387001</v>
      </c>
      <c r="ZR95" s="34">
        <v>0.63343759769768004</v>
      </c>
      <c r="ZS95" s="34">
        <v>0.63417565821576904</v>
      </c>
      <c r="ZT95" s="34">
        <v>0.63472484312771504</v>
      </c>
      <c r="ZU95" s="34">
        <v>0.63497881415049195</v>
      </c>
      <c r="ZV95" s="34">
        <v>0.63492283753387702</v>
      </c>
      <c r="ZW95" s="34">
        <v>0.63468103789220998</v>
      </c>
      <c r="ZX95" s="34">
        <v>0.634230502385287</v>
      </c>
      <c r="ZY95" s="34">
        <v>0.63353269815510904</v>
      </c>
      <c r="ZZ95" s="34">
        <v>0.63272648639365603</v>
      </c>
      <c r="AAA95" s="34">
        <v>0.63181850115920801</v>
      </c>
      <c r="AAB95" s="34">
        <v>0.63070239385992299</v>
      </c>
      <c r="AAC95" s="34">
        <v>0.62941473078964594</v>
      </c>
      <c r="AAD95" s="34">
        <v>0.628063011265525</v>
      </c>
      <c r="AAE95" s="34">
        <v>0.62665717386908804</v>
      </c>
      <c r="AAF95" s="34">
        <v>0.62521497139706905</v>
      </c>
      <c r="AAG95" s="34">
        <v>0.62378305095503794</v>
      </c>
      <c r="AAH95" s="34">
        <v>0.62241636098513597</v>
      </c>
      <c r="AAI95" s="34">
        <v>0.62114392953812603</v>
      </c>
      <c r="AAJ95" s="34">
        <v>0.61990969924473704</v>
      </c>
      <c r="AAK95" s="34">
        <v>0.61868702578956902</v>
      </c>
      <c r="AAL95" s="34">
        <v>0.61747886441276501</v>
      </c>
      <c r="AAM95" s="34">
        <v>0.61625047387459697</v>
      </c>
      <c r="AAN95" s="34">
        <v>0.61500709095488404</v>
      </c>
      <c r="AAO95" s="34">
        <v>0.61371562749007191</v>
      </c>
      <c r="AAP95" s="34">
        <v>0.61239028355186798</v>
      </c>
      <c r="AAQ95" s="34">
        <v>0.61109466049471495</v>
      </c>
      <c r="AAR95" s="34">
        <v>0.60978642557845797</v>
      </c>
      <c r="AAS95" s="34">
        <v>0.60847697022095604</v>
      </c>
      <c r="AAT95" s="34">
        <v>0.60715708901163001</v>
      </c>
      <c r="AAU95" s="34">
        <v>0.60581272847395906</v>
      </c>
      <c r="AAV95" s="34">
        <v>0.60445931060299207</v>
      </c>
      <c r="AAW95" s="34">
        <v>0.60306484334777</v>
      </c>
      <c r="AAX95" s="34">
        <v>0.60165645926323896</v>
      </c>
      <c r="AAY95" s="34">
        <v>0.60025296393157701</v>
      </c>
      <c r="AAZ95" s="34">
        <v>0.59883133247378295</v>
      </c>
      <c r="ABA95" s="34">
        <v>0.59736424092021201</v>
      </c>
      <c r="ABB95" s="34">
        <v>0.59587572213898599</v>
      </c>
      <c r="ABC95" s="34">
        <v>0.59439943573114906</v>
      </c>
      <c r="ABD95" s="34">
        <v>0.59290295432665996</v>
      </c>
      <c r="ABE95" s="34">
        <v>0.59138433938318302</v>
      </c>
      <c r="ABF95" s="34">
        <v>0.58987969216167702</v>
      </c>
      <c r="ABG95" t="s">
        <v>843</v>
      </c>
      <c r="ABH95" t="s">
        <v>843</v>
      </c>
      <c r="ABI95" t="s">
        <v>1300</v>
      </c>
      <c r="ABJ95" s="34">
        <v>0.40047852614781199</v>
      </c>
      <c r="ABK95" s="34">
        <v>0.40046111746294799</v>
      </c>
      <c r="ABL95" s="34">
        <v>0.40068386848834497</v>
      </c>
      <c r="ABM95" s="34">
        <v>0.401358461606237</v>
      </c>
      <c r="ABN95" s="34">
        <v>0.40230737024919</v>
      </c>
      <c r="ABO95" s="34">
        <v>0.40320730103206004</v>
      </c>
      <c r="ABP95" s="34">
        <v>0.40404892438119899</v>
      </c>
      <c r="ABQ95" s="34">
        <v>0.40484683549933997</v>
      </c>
      <c r="ABR95" s="34">
        <v>0.405645243461904</v>
      </c>
      <c r="ABS95" s="34">
        <v>0.40641088237752798</v>
      </c>
      <c r="ABT95" s="34">
        <v>0.40717270392690802</v>
      </c>
      <c r="ABU95" s="34">
        <v>0.40806130680828701</v>
      </c>
      <c r="ABV95" s="34">
        <v>0.40917456164781002</v>
      </c>
      <c r="ABW95" s="34">
        <v>0.41059227401965204</v>
      </c>
      <c r="ABX95" s="34">
        <v>0.41232305429966604</v>
      </c>
      <c r="ABY95" s="34">
        <v>0.41420581603353701</v>
      </c>
      <c r="ABZ95" s="34">
        <v>0.41622333452945803</v>
      </c>
      <c r="ACA95" s="34">
        <v>0.418494558268658</v>
      </c>
      <c r="ACB95" s="34">
        <v>0.42107263011748303</v>
      </c>
      <c r="ACC95" s="34">
        <v>0.423859457802644</v>
      </c>
      <c r="ACD95" s="34">
        <v>0.426858638031542</v>
      </c>
      <c r="ACE95" s="34">
        <v>0.43007626569865598</v>
      </c>
      <c r="ACF95" s="34">
        <v>0.43331983243113797</v>
      </c>
      <c r="ACG95" s="34">
        <v>0.43677249268706397</v>
      </c>
      <c r="ACH95" s="34">
        <v>0.440560897331571</v>
      </c>
      <c r="ACI95" s="34">
        <v>0.44455917347011498</v>
      </c>
      <c r="ACJ95" s="34">
        <v>0.44883248456817298</v>
      </c>
      <c r="ACK95" s="34">
        <v>0.45334336182112095</v>
      </c>
      <c r="ACL95" s="34">
        <v>0.45798342882129395</v>
      </c>
      <c r="ACM95" s="34">
        <v>0.46273413331362001</v>
      </c>
      <c r="ACN95" s="34">
        <v>0.467567151021969</v>
      </c>
      <c r="ACO95" s="34">
        <v>0.47250044113411904</v>
      </c>
      <c r="ACP95" s="34">
        <v>0.477502722092916</v>
      </c>
      <c r="ACQ95" s="34">
        <v>0.48244645677427994</v>
      </c>
      <c r="ACR95" s="34">
        <v>0.487248661381181</v>
      </c>
      <c r="ACS95" s="34">
        <v>0.49185875492067099</v>
      </c>
      <c r="ACT95" s="34">
        <v>0.49622045693241801</v>
      </c>
      <c r="ACU95" s="34">
        <v>0.500360728153459</v>
      </c>
      <c r="ACV95" s="34">
        <v>0.504321537263968</v>
      </c>
      <c r="ACW95" s="34">
        <v>0.50815913690192505</v>
      </c>
      <c r="ACX95" s="34">
        <v>0.51195643922402201</v>
      </c>
      <c r="ACY95" s="34">
        <v>0.51573826627286801</v>
      </c>
      <c r="ACZ95" s="34">
        <v>0.51952297565796601</v>
      </c>
      <c r="ADA95" s="34">
        <v>0.52331742946311099</v>
      </c>
      <c r="ADB95" s="34">
        <v>0.52705026498429197</v>
      </c>
      <c r="ADC95" s="34">
        <v>0.53070223737980593</v>
      </c>
      <c r="ADD95" s="34">
        <v>0.53428488731746904</v>
      </c>
      <c r="ADE95" s="34">
        <v>0.537794225224838</v>
      </c>
      <c r="ADF95" s="34">
        <v>0.541247835167873</v>
      </c>
      <c r="ADG95" s="34">
        <v>0.54468327995299104</v>
      </c>
      <c r="ADH95" s="34">
        <v>0.54807597979563505</v>
      </c>
      <c r="ADI95" s="34">
        <v>0.55137229309261104</v>
      </c>
      <c r="ADJ95" s="34">
        <v>0.55460681304527204</v>
      </c>
      <c r="ADK95" s="34">
        <v>0.557806634143175</v>
      </c>
      <c r="ADL95" s="34">
        <v>0.56093008176632098</v>
      </c>
      <c r="ADM95" s="34">
        <v>0.56399977576253302</v>
      </c>
      <c r="ADN95" s="34">
        <v>0.56701682654132202</v>
      </c>
      <c r="ADO95" s="34">
        <v>0.56989013449891601</v>
      </c>
      <c r="ADP95" s="34">
        <v>0.57263619428262102</v>
      </c>
      <c r="ADQ95" s="34">
        <v>0.57527949035585801</v>
      </c>
      <c r="ADR95" s="34">
        <v>0.57779220971744405</v>
      </c>
      <c r="ADS95" s="34">
        <v>0.58017480184217496</v>
      </c>
      <c r="ADT95" s="34">
        <v>0.582349538663121</v>
      </c>
      <c r="ADU95" s="34">
        <v>0.58427997615877203</v>
      </c>
      <c r="ADV95" s="34">
        <v>0.58606862853169406</v>
      </c>
      <c r="ADW95" s="34">
        <v>0.58773241913786101</v>
      </c>
      <c r="ADX95" s="34">
        <v>0.58924566500491604</v>
      </c>
      <c r="ADY95" s="34">
        <v>0.59058614877595406</v>
      </c>
      <c r="ADZ95" s="34">
        <v>0.59169108112756708</v>
      </c>
      <c r="AEA95" s="34">
        <v>0.59253339622830903</v>
      </c>
      <c r="AEB95" s="34">
        <v>0.59319422950261502</v>
      </c>
      <c r="AEC95" s="34">
        <v>0.59367010687654997</v>
      </c>
      <c r="AED95" s="34">
        <v>0.59393569567161797</v>
      </c>
      <c r="AEE95" s="34">
        <v>0.59407778192451999</v>
      </c>
      <c r="AEF95" s="34">
        <v>0.59408889412654498</v>
      </c>
      <c r="AEG95" s="34">
        <v>0.59390460577371695</v>
      </c>
      <c r="AEH95" s="34">
        <v>0.59357795408545999</v>
      </c>
      <c r="AEI95" s="34">
        <v>0.59318875185685005</v>
      </c>
      <c r="AEJ95" s="34">
        <v>0.59271108581814402</v>
      </c>
      <c r="AEK95" s="34">
        <v>0.59218604037956801</v>
      </c>
      <c r="AEL95" s="34">
        <v>0.59167865205326897</v>
      </c>
      <c r="AEM95" s="34">
        <v>0.59118829539108997</v>
      </c>
      <c r="AEN95" s="34">
        <v>0.590758157808846</v>
      </c>
      <c r="AEO95" s="34">
        <v>0.590393268979018</v>
      </c>
      <c r="AEP95" s="34">
        <v>0.59005574115351</v>
      </c>
      <c r="AEQ95" s="34">
        <v>0.58972088011596802</v>
      </c>
      <c r="AER95" s="34">
        <v>0.58936012988411102</v>
      </c>
      <c r="AES95" s="34">
        <v>0.58899043986928801</v>
      </c>
      <c r="AET95" s="34">
        <v>0.58852774658267104</v>
      </c>
      <c r="AEU95" s="34">
        <v>0.58797652040433701</v>
      </c>
      <c r="AEV95" s="34">
        <v>0.58743963020238898</v>
      </c>
      <c r="AEW95" s="34">
        <v>0.58688212728592604</v>
      </c>
      <c r="AEX95" s="34">
        <v>0.58630826147411297</v>
      </c>
      <c r="AEY95" s="34">
        <v>0.58573392312627803</v>
      </c>
      <c r="AEZ95" s="34">
        <v>0.58513455695462302</v>
      </c>
      <c r="AFA95" s="34">
        <v>0.58449130090388501</v>
      </c>
      <c r="AFB95" s="34">
        <v>0.58379137795138591</v>
      </c>
      <c r="AFC95" s="34">
        <v>0.58306470026608404</v>
      </c>
      <c r="AFD95" s="34">
        <v>0.58232173099203399</v>
      </c>
      <c r="AFE95" s="34">
        <v>0.58154965665013991</v>
      </c>
      <c r="AFF95" s="34">
        <v>0.58072994314422</v>
      </c>
      <c r="AFG95" t="s">
        <v>843</v>
      </c>
      <c r="AFH95" t="s">
        <v>843</v>
      </c>
      <c r="AFI95" s="34">
        <v>0.59372999999999998</v>
      </c>
      <c r="AFJ95" s="34">
        <v>0.59467000000000003</v>
      </c>
      <c r="AFK95" s="34">
        <v>0.59567000000000003</v>
      </c>
      <c r="AFL95" s="34">
        <v>0.59664000000000006</v>
      </c>
      <c r="AFM95" s="34">
        <v>0.59760000000000002</v>
      </c>
      <c r="AFN95" s="34">
        <v>0.59854999999999992</v>
      </c>
      <c r="AFO95" s="34">
        <v>0.59953000000000001</v>
      </c>
      <c r="AFP95" s="34">
        <v>0.60051999999999994</v>
      </c>
      <c r="AFQ95" s="34">
        <v>0.60156999999999994</v>
      </c>
      <c r="AFR95" s="34">
        <v>0.60253999999999996</v>
      </c>
      <c r="AFS95" s="34">
        <v>0.60548000000000002</v>
      </c>
      <c r="AFT95" s="34">
        <v>0.60833000000000004</v>
      </c>
      <c r="AFU95" s="34">
        <v>0.61119000000000001</v>
      </c>
      <c r="AFV95" s="34">
        <v>0.61409000000000002</v>
      </c>
      <c r="AFW95" s="34">
        <v>0.61704000000000003</v>
      </c>
      <c r="AFX95" s="34">
        <v>0.62000999999999995</v>
      </c>
      <c r="AFY95" s="34">
        <v>0.61948000000000003</v>
      </c>
      <c r="AFZ95" s="34">
        <v>0.61340000000000006</v>
      </c>
      <c r="AGA95" s="34">
        <v>0.61914000000000002</v>
      </c>
      <c r="AGB95" t="s">
        <v>843</v>
      </c>
      <c r="AGC95" t="s">
        <v>843</v>
      </c>
      <c r="AGD95" t="s">
        <v>843</v>
      </c>
      <c r="AGE95" t="s">
        <v>843</v>
      </c>
      <c r="AGF95" s="34">
        <v>9.3141663819551468E-3</v>
      </c>
      <c r="AGG95" t="s">
        <v>843</v>
      </c>
      <c r="AGH95" t="s">
        <v>843</v>
      </c>
      <c r="AGI95" t="s">
        <v>843</v>
      </c>
      <c r="AGJ95" t="s">
        <v>843</v>
      </c>
      <c r="AGK95" t="s">
        <v>843</v>
      </c>
      <c r="AGL95" t="s">
        <v>843</v>
      </c>
      <c r="AGM95" t="s">
        <v>843</v>
      </c>
      <c r="AGN95" t="s">
        <v>843</v>
      </c>
      <c r="AGO95" s="34">
        <v>0.38799999999999996</v>
      </c>
      <c r="AGP95" s="34">
        <v>2020</v>
      </c>
      <c r="AGQ95" t="s">
        <v>832</v>
      </c>
      <c r="AGR95" t="s">
        <v>843</v>
      </c>
      <c r="AGS95" s="34">
        <v>0.17199999999999999</v>
      </c>
      <c r="AGT95" s="34">
        <v>2020</v>
      </c>
      <c r="AGU95" t="s">
        <v>832</v>
      </c>
      <c r="AGV95" t="s">
        <v>843</v>
      </c>
      <c r="AGW95" s="34">
        <v>0.47</v>
      </c>
      <c r="AGX95" s="34">
        <v>2020</v>
      </c>
      <c r="AGY95" t="s">
        <v>832</v>
      </c>
      <c r="AGZ95" t="s">
        <v>843</v>
      </c>
      <c r="AHA95" s="34">
        <v>0.80599999999999994</v>
      </c>
      <c r="AHB95" s="34">
        <v>2020</v>
      </c>
      <c r="AHC95" t="s">
        <v>832</v>
      </c>
      <c r="AHD95" t="s">
        <v>843</v>
      </c>
      <c r="AHE95" s="34">
        <v>0.48599999999999999</v>
      </c>
      <c r="AHF95" s="34">
        <v>2015</v>
      </c>
      <c r="AHG95" t="s">
        <v>832</v>
      </c>
      <c r="AHH95" t="s">
        <v>843</v>
      </c>
      <c r="AHI95" t="s">
        <v>830</v>
      </c>
      <c r="AHJ95" s="34">
        <v>0.16113060712814331</v>
      </c>
      <c r="AHK95" s="34">
        <v>0.17764975130558014</v>
      </c>
      <c r="AHL95" s="34">
        <v>0.19026479125022888</v>
      </c>
      <c r="AHM95" s="34">
        <v>0.23882240056991577</v>
      </c>
      <c r="AHN95" s="34">
        <v>0.27610340714454651</v>
      </c>
      <c r="AHO95" t="s">
        <v>843</v>
      </c>
      <c r="AHP95" s="34"/>
      <c r="AHQ95" s="34"/>
      <c r="AHR95" s="34"/>
      <c r="AHS95" s="34"/>
      <c r="AHT95" s="34"/>
      <c r="AHU95" t="s">
        <v>843</v>
      </c>
      <c r="AHV95" s="34">
        <v>0.15151619911193848</v>
      </c>
      <c r="AHW95" s="34">
        <v>0.17044104635715485</v>
      </c>
      <c r="AHX95" s="34">
        <v>0.1901586651802063</v>
      </c>
      <c r="AHY95" s="34">
        <v>0.22228895127773285</v>
      </c>
      <c r="AHZ95" s="34">
        <v>0.22038175165653229</v>
      </c>
      <c r="AIA95" t="s">
        <v>832</v>
      </c>
      <c r="AIB95" t="s">
        <v>843</v>
      </c>
      <c r="AIC95" s="34">
        <v>0.2002851665019989</v>
      </c>
      <c r="AID95" s="34">
        <v>0.1701752245426178</v>
      </c>
      <c r="AIE95" s="34">
        <v>0.17928433418273926</v>
      </c>
      <c r="AIF95" s="34">
        <v>0.21632455289363861</v>
      </c>
      <c r="AIG95" s="34">
        <v>0.211599200963974</v>
      </c>
      <c r="AIH95" t="s">
        <v>924</v>
      </c>
      <c r="AII95" t="s">
        <v>843</v>
      </c>
      <c r="AIJ95" s="34">
        <v>0.13493099808692932</v>
      </c>
      <c r="AIK95" s="34">
        <v>0.14835399389266968</v>
      </c>
      <c r="AIL95" s="34">
        <v>0.15733200311660767</v>
      </c>
      <c r="AIM95" s="34">
        <v>0.16743999719619751</v>
      </c>
      <c r="AIN95" s="34">
        <v>0.19509001076221466</v>
      </c>
      <c r="AIO95" t="s">
        <v>1607</v>
      </c>
      <c r="AIP95" s="34">
        <v>0.23101165890693665</v>
      </c>
      <c r="AIQ95" t="s">
        <v>843</v>
      </c>
      <c r="AIR95" s="34">
        <v>0.22667999999999999</v>
      </c>
      <c r="AIS95" s="34">
        <v>0.22048999999999999</v>
      </c>
      <c r="AIT95" s="34">
        <v>0.23065000000000002</v>
      </c>
      <c r="AIU95" s="34">
        <v>0.23053999999999999</v>
      </c>
      <c r="AIV95" s="34">
        <v>0.23699999999999999</v>
      </c>
      <c r="AIW95" s="34">
        <v>0.24071000000000001</v>
      </c>
      <c r="AIX95" t="s">
        <v>843</v>
      </c>
      <c r="AIY95" s="34">
        <v>5.6230000000000002E-2</v>
      </c>
      <c r="AIZ95" s="34">
        <v>6.2600000000000003E-2</v>
      </c>
      <c r="AJA95" s="34">
        <v>5.7880000000000001E-2</v>
      </c>
      <c r="AJB95" s="34">
        <v>5.008E-2</v>
      </c>
      <c r="AJC95" s="34">
        <v>4.999E-2</v>
      </c>
      <c r="AJD95" s="34">
        <v>5.0250000000000003E-2</v>
      </c>
      <c r="AJE95" t="s">
        <v>843</v>
      </c>
      <c r="AJF95" s="34">
        <v>2.9657792299985886E-2</v>
      </c>
      <c r="AJG95" s="34">
        <v>2.6623571291565895E-2</v>
      </c>
      <c r="AJH95" s="34">
        <v>2.7353459969162941E-2</v>
      </c>
      <c r="AJI95" s="34">
        <v>4.7138828784227371E-2</v>
      </c>
      <c r="AJJ95" s="34">
        <v>5.9717215597629547E-2</v>
      </c>
      <c r="AJK95" t="s">
        <v>830</v>
      </c>
      <c r="AJL95" t="s">
        <v>843</v>
      </c>
      <c r="AJM95" t="s">
        <v>843</v>
      </c>
      <c r="AJN95" s="34">
        <v>3.1514894217252731E-2</v>
      </c>
      <c r="AJO95" s="34">
        <v>3.3008001744747162E-2</v>
      </c>
      <c r="AJP95" s="34">
        <v>3.4621868282556534E-2</v>
      </c>
      <c r="AJQ95" s="34">
        <v>4.5188847929239273E-2</v>
      </c>
      <c r="AJR95" s="34">
        <v>4.8063494265079498E-2</v>
      </c>
      <c r="AJS95" t="s">
        <v>832</v>
      </c>
      <c r="AJT95" t="s">
        <v>843</v>
      </c>
      <c r="AJU95" t="s">
        <v>843</v>
      </c>
      <c r="AJV95" t="s">
        <v>843</v>
      </c>
      <c r="AJW95" s="34">
        <v>-7.8325666254386306E-4</v>
      </c>
      <c r="AJX95" s="34">
        <v>-3.3958712592720985E-3</v>
      </c>
      <c r="AJY95" s="34">
        <v>-2.5858662556856871E-3</v>
      </c>
      <c r="AJZ95" s="34">
        <v>1.7470389604568481E-2</v>
      </c>
      <c r="AKA95" s="34">
        <v>3.0498679727315903E-2</v>
      </c>
      <c r="AKB95" t="s">
        <v>830</v>
      </c>
      <c r="AKC95" t="s">
        <v>843</v>
      </c>
      <c r="AKD95" t="s">
        <v>843</v>
      </c>
      <c r="AKE95" t="s">
        <v>843</v>
      </c>
      <c r="AKF95" s="34">
        <v>2.7500544674694538E-3</v>
      </c>
      <c r="AKG95" s="34">
        <v>4.5157247222959995E-3</v>
      </c>
      <c r="AKH95" s="34">
        <v>7.3948204517364502E-3</v>
      </c>
      <c r="AKI95" s="34">
        <v>1.9614536315202713E-2</v>
      </c>
      <c r="AKJ95" s="34">
        <v>2.3342020809650421E-2</v>
      </c>
      <c r="AKK95" t="s">
        <v>832</v>
      </c>
      <c r="AKL95" t="s">
        <v>843</v>
      </c>
      <c r="AKM95" s="34">
        <v>810</v>
      </c>
      <c r="AKN95" t="s">
        <v>832</v>
      </c>
      <c r="AKO95" t="s">
        <v>843</v>
      </c>
      <c r="AKP95" s="34">
        <v>701.9605712890625</v>
      </c>
      <c r="AKQ95" t="s">
        <v>830</v>
      </c>
      <c r="AKR95" t="s">
        <v>843</v>
      </c>
      <c r="AKS95" s="34">
        <v>682.21085109450098</v>
      </c>
      <c r="AKT95" t="s">
        <v>832</v>
      </c>
      <c r="AKU95" t="s">
        <v>843</v>
      </c>
      <c r="AKV95" s="34">
        <v>840.01019335600699</v>
      </c>
      <c r="AKW95" t="s">
        <v>832</v>
      </c>
      <c r="AKX95" t="s">
        <v>843</v>
      </c>
      <c r="AKY95" s="34">
        <v>0.11789877712726593</v>
      </c>
      <c r="AKZ95" s="34">
        <v>0.12380611151456833</v>
      </c>
      <c r="ALA95" s="34">
        <v>0.12632487714290619</v>
      </c>
      <c r="ALB95" s="34">
        <v>0.16500087082386017</v>
      </c>
      <c r="ALC95" s="34">
        <v>0.21455071866512299</v>
      </c>
      <c r="ALD95" t="s">
        <v>830</v>
      </c>
      <c r="ALE95" t="s">
        <v>843</v>
      </c>
      <c r="ALF95" t="s">
        <v>843</v>
      </c>
      <c r="ALG95" t="s">
        <v>843</v>
      </c>
      <c r="ALH95" s="34">
        <v>0.12339867651462555</v>
      </c>
      <c r="ALI95" s="34">
        <v>0.12535437941551208</v>
      </c>
      <c r="ALJ95" s="34">
        <v>0.13764043152332306</v>
      </c>
      <c r="ALK95" s="34">
        <v>0.17131538689136505</v>
      </c>
      <c r="ALL95" s="34">
        <v>0.19993722438812256</v>
      </c>
      <c r="ALM95" t="s">
        <v>832</v>
      </c>
    </row>
    <row r="96" spans="1:1001">
      <c r="A96" t="s">
        <v>422</v>
      </c>
      <c r="B96" t="s">
        <v>58</v>
      </c>
      <c r="C96" t="s">
        <v>281</v>
      </c>
      <c r="D96" s="34">
        <v>3.4399721771478653E-2</v>
      </c>
      <c r="E96" t="s">
        <v>432</v>
      </c>
      <c r="F96" s="34">
        <v>4.025774821639061E-2</v>
      </c>
      <c r="G96" t="s">
        <v>1464</v>
      </c>
      <c r="H96" s="34">
        <v>4.2035985738039017E-2</v>
      </c>
      <c r="I96" t="s">
        <v>1294</v>
      </c>
      <c r="J96" s="34">
        <v>4.1398137807846069E-2</v>
      </c>
      <c r="K96" t="s">
        <v>1521</v>
      </c>
      <c r="L96" s="34"/>
      <c r="M96" t="s">
        <v>432</v>
      </c>
      <c r="N96" s="34">
        <v>0.42483428120613098</v>
      </c>
      <c r="O96" s="34">
        <v>0.54829740524291992</v>
      </c>
      <c r="P96" t="s">
        <v>432</v>
      </c>
      <c r="Q96" s="34">
        <v>0.42483428120613098</v>
      </c>
      <c r="R96" t="s">
        <v>432</v>
      </c>
      <c r="S96" s="34">
        <v>0.87811273336410522</v>
      </c>
      <c r="T96" t="s">
        <v>432</v>
      </c>
      <c r="U96" s="34">
        <v>0.41637319326400757</v>
      </c>
      <c r="V96" t="s">
        <v>432</v>
      </c>
      <c r="W96" t="s">
        <v>843</v>
      </c>
      <c r="X96" t="s">
        <v>1464</v>
      </c>
      <c r="Y96" s="34">
        <v>0.5359041690826416</v>
      </c>
      <c r="Z96" s="34">
        <v>0.64072126150131226</v>
      </c>
      <c r="AA96" t="s">
        <v>1464</v>
      </c>
      <c r="AB96" s="34">
        <v>0.5359041690826416</v>
      </c>
      <c r="AC96" t="s">
        <v>1464</v>
      </c>
      <c r="AD96" s="34"/>
      <c r="AE96" t="s">
        <v>1459</v>
      </c>
      <c r="AF96" s="34">
        <v>0.50764310359954834</v>
      </c>
      <c r="AG96" t="s">
        <v>1464</v>
      </c>
      <c r="AH96" t="s">
        <v>843</v>
      </c>
      <c r="AI96" t="s">
        <v>1294</v>
      </c>
      <c r="AJ96" s="34">
        <v>0.42125740647315979</v>
      </c>
      <c r="AK96" s="34">
        <v>0.5351487398147583</v>
      </c>
      <c r="AL96" t="s">
        <v>1294</v>
      </c>
      <c r="AM96" s="34">
        <v>0.42125740647315979</v>
      </c>
      <c r="AN96" t="s">
        <v>1294</v>
      </c>
      <c r="AO96" s="34">
        <v>0.89946222305297852</v>
      </c>
      <c r="AP96" t="s">
        <v>1294</v>
      </c>
      <c r="AQ96" s="34">
        <v>0.41734474897384644</v>
      </c>
      <c r="AR96" t="s">
        <v>1294</v>
      </c>
      <c r="AS96" t="s">
        <v>843</v>
      </c>
      <c r="AT96" t="s">
        <v>1521</v>
      </c>
      <c r="AU96" s="34">
        <v>0.44642788171768188</v>
      </c>
      <c r="AV96" s="34">
        <v>0.53764599561691284</v>
      </c>
      <c r="AW96" t="s">
        <v>1521</v>
      </c>
      <c r="AX96" s="34">
        <v>0.44642788171768188</v>
      </c>
      <c r="AY96" t="s">
        <v>1521</v>
      </c>
      <c r="AZ96" s="34">
        <v>0.80728167295455933</v>
      </c>
      <c r="BA96" t="s">
        <v>1521</v>
      </c>
      <c r="BB96" s="34">
        <v>0.45063626766204834</v>
      </c>
      <c r="BC96" t="s">
        <v>1521</v>
      </c>
      <c r="BD96" t="s">
        <v>843</v>
      </c>
      <c r="BE96" s="34">
        <v>0.4377884070930157</v>
      </c>
      <c r="BF96" t="s">
        <v>1594</v>
      </c>
      <c r="BG96" t="s">
        <v>843</v>
      </c>
      <c r="BH96" t="s">
        <v>432</v>
      </c>
      <c r="BI96" s="34">
        <v>2.8573017120361328</v>
      </c>
      <c r="BJ96" t="s">
        <v>819</v>
      </c>
      <c r="BK96" s="34">
        <v>1.6301883459091187</v>
      </c>
      <c r="BL96" t="s">
        <v>1294</v>
      </c>
      <c r="BM96" s="34">
        <v>1.8448847532272339</v>
      </c>
      <c r="BN96" t="s">
        <v>1521</v>
      </c>
      <c r="BO96" s="34">
        <v>4.6956477165222168</v>
      </c>
      <c r="BP96" t="s">
        <v>843</v>
      </c>
      <c r="BQ96" s="34">
        <v>2.682525634765625</v>
      </c>
      <c r="BR96" t="s">
        <v>830</v>
      </c>
      <c r="BS96" s="34"/>
      <c r="BT96" t="s">
        <v>843</v>
      </c>
      <c r="BU96" s="34">
        <v>3.1894834041595459</v>
      </c>
      <c r="BV96" t="s">
        <v>1558</v>
      </c>
      <c r="BW96" t="s">
        <v>843</v>
      </c>
      <c r="BX96" s="34">
        <v>2.4394235610961914</v>
      </c>
      <c r="BY96" t="s">
        <v>924</v>
      </c>
      <c r="BZ96" t="s">
        <v>843</v>
      </c>
      <c r="CA96" t="s">
        <v>465</v>
      </c>
      <c r="CB96" s="34">
        <v>7.8226346522569656E-3</v>
      </c>
      <c r="CC96" s="34">
        <v>7.103451993316412E-3</v>
      </c>
      <c r="CD96" s="34">
        <v>7.3210392147302628E-3</v>
      </c>
      <c r="CE96" s="34">
        <v>7.8190751373767853E-3</v>
      </c>
      <c r="CF96" s="34">
        <v>7.2972276248037815E-3</v>
      </c>
      <c r="CG96" t="s">
        <v>843</v>
      </c>
      <c r="CH96" t="s">
        <v>465</v>
      </c>
      <c r="CI96" s="34">
        <v>9.0832607820630074E-3</v>
      </c>
      <c r="CJ96" s="34">
        <v>8.9548099786043167E-3</v>
      </c>
      <c r="CK96" s="34">
        <v>8.6809182539582253E-3</v>
      </c>
      <c r="CL96" s="34">
        <v>8.3659766241908073E-3</v>
      </c>
      <c r="CM96" s="34">
        <v>8.6410082876682281E-3</v>
      </c>
      <c r="CN96" t="s">
        <v>843</v>
      </c>
      <c r="CO96" t="s">
        <v>465</v>
      </c>
      <c r="CP96" s="34">
        <v>9.4992304220795631E-3</v>
      </c>
      <c r="CQ96" s="34">
        <v>9.1963382437825203E-3</v>
      </c>
      <c r="CR96" s="34">
        <v>8.3921756595373154E-3</v>
      </c>
      <c r="CS96" s="34">
        <v>8.7615326046943665E-3</v>
      </c>
      <c r="CT96" s="34">
        <v>9.0025216341018677E-3</v>
      </c>
      <c r="CU96" t="s">
        <v>843</v>
      </c>
      <c r="CV96" t="s">
        <v>465</v>
      </c>
      <c r="CW96" s="34">
        <v>8.8689429685473442E-3</v>
      </c>
      <c r="CX96" s="34">
        <v>8.4186391904950142E-3</v>
      </c>
      <c r="CY96" s="34">
        <v>8.6850700899958611E-3</v>
      </c>
      <c r="CZ96" s="34">
        <v>8.8439835235476494E-3</v>
      </c>
      <c r="DA96" s="34">
        <v>7.3552317917346954E-3</v>
      </c>
      <c r="DB96" t="s">
        <v>843</v>
      </c>
      <c r="DC96" s="34"/>
      <c r="DD96" s="34"/>
      <c r="DE96" s="34"/>
      <c r="DF96" s="34"/>
      <c r="DG96" s="34"/>
      <c r="DH96" t="s">
        <v>1460</v>
      </c>
      <c r="DI96" t="s">
        <v>843</v>
      </c>
      <c r="DJ96" s="34"/>
      <c r="DK96" s="34"/>
      <c r="DL96" s="34"/>
      <c r="DM96" s="34"/>
      <c r="DN96" s="34"/>
      <c r="DO96" t="s">
        <v>1460</v>
      </c>
      <c r="DP96" t="s">
        <v>843</v>
      </c>
      <c r="DQ96" s="34"/>
      <c r="DR96" t="s">
        <v>1460</v>
      </c>
      <c r="DS96" t="s">
        <v>843</v>
      </c>
      <c r="DT96" t="s">
        <v>843</v>
      </c>
      <c r="DU96" s="34">
        <v>13.1</v>
      </c>
      <c r="DV96" t="s">
        <v>1461</v>
      </c>
      <c r="DW96" t="s">
        <v>843</v>
      </c>
      <c r="DX96" t="s">
        <v>843</v>
      </c>
      <c r="DY96" t="s">
        <v>465</v>
      </c>
      <c r="DZ96" s="34">
        <v>-1.0180930839851499E-3</v>
      </c>
      <c r="EA96" s="34">
        <v>1.8438555998727679E-3</v>
      </c>
      <c r="EB96" s="34">
        <v>5.0869784317910671E-3</v>
      </c>
      <c r="EC96" s="34">
        <v>1.5274698380380869E-3</v>
      </c>
      <c r="ED96" s="34">
        <v>1.4675638638436794E-2</v>
      </c>
      <c r="EE96" t="s">
        <v>843</v>
      </c>
      <c r="EF96" t="s">
        <v>465</v>
      </c>
      <c r="EG96" s="34">
        <v>2.6000000070780516E-3</v>
      </c>
      <c r="EH96" s="34">
        <v>5.2000000141561031E-3</v>
      </c>
      <c r="EI96" s="34">
        <v>5.8999997563660145E-3</v>
      </c>
      <c r="EJ96" s="34">
        <v>2.4000001139938831E-3</v>
      </c>
      <c r="EK96" s="34">
        <v>-4.8000002279877663E-3</v>
      </c>
      <c r="EL96" t="s">
        <v>843</v>
      </c>
      <c r="EM96" t="s">
        <v>465</v>
      </c>
      <c r="EN96" s="34">
        <v>3.0940829310566187E-4</v>
      </c>
      <c r="EO96" s="34">
        <v>6.9943261332809925E-3</v>
      </c>
      <c r="EP96" s="34">
        <v>3.0724694952368736E-3</v>
      </c>
      <c r="EQ96" s="34">
        <v>6.5421424806118011E-3</v>
      </c>
      <c r="ER96" s="34">
        <v>8.9589860290288925E-3</v>
      </c>
      <c r="ES96" t="s">
        <v>843</v>
      </c>
      <c r="ET96" t="s">
        <v>465</v>
      </c>
      <c r="EU96" s="34">
        <v>4.3664304539561272E-3</v>
      </c>
      <c r="EV96" s="34">
        <v>4.836695734411478E-3</v>
      </c>
      <c r="EW96" s="34">
        <v>4.8726005479693413E-3</v>
      </c>
      <c r="EX96" s="34">
        <v>-8.6027442011982203E-4</v>
      </c>
      <c r="EY96" s="34">
        <v>3.6760754883289337E-3</v>
      </c>
      <c r="EZ96" t="s">
        <v>843</v>
      </c>
      <c r="FA96" t="s">
        <v>1594</v>
      </c>
      <c r="FB96" s="34">
        <v>4.5785970985889435E-2</v>
      </c>
      <c r="FC96" s="34">
        <v>3.3841501921415329E-2</v>
      </c>
      <c r="FD96" s="34">
        <v>1.5336624346673489E-2</v>
      </c>
      <c r="FE96" s="34">
        <v>1.2505864724516869E-2</v>
      </c>
      <c r="FF96" s="34">
        <v>3.7797987461090088E-2</v>
      </c>
      <c r="FG96" t="s">
        <v>843</v>
      </c>
      <c r="FH96" s="34"/>
      <c r="FI96" s="34"/>
      <c r="FJ96" s="34"/>
      <c r="FK96" s="34"/>
      <c r="FL96" s="34"/>
      <c r="FM96" t="s">
        <v>843</v>
      </c>
      <c r="FN96" t="s">
        <v>843</v>
      </c>
      <c r="FO96" s="34">
        <v>0.69137000000000004</v>
      </c>
      <c r="FP96" t="s">
        <v>1462</v>
      </c>
      <c r="FQ96" t="s">
        <v>843</v>
      </c>
      <c r="FR96" t="s">
        <v>843</v>
      </c>
      <c r="FS96" s="34">
        <v>0.77322999999999997</v>
      </c>
      <c r="FT96" t="s">
        <v>1462</v>
      </c>
      <c r="FU96" t="s">
        <v>843</v>
      </c>
      <c r="FV96" t="s">
        <v>843</v>
      </c>
      <c r="FW96" s="34">
        <v>0.61531000000000002</v>
      </c>
      <c r="FX96" t="s">
        <v>1462</v>
      </c>
      <c r="FY96" t="s">
        <v>843</v>
      </c>
      <c r="FZ96" s="34">
        <v>-0.10342653840780258</v>
      </c>
      <c r="GA96" s="34">
        <v>-0.11470732837915421</v>
      </c>
      <c r="GB96" s="34">
        <v>-9.3678034842014313E-2</v>
      </c>
      <c r="GC96" s="34">
        <v>-8.9081794023513794E-2</v>
      </c>
      <c r="GD96" s="34">
        <v>-5.4769393056631088E-2</v>
      </c>
      <c r="GE96" t="s">
        <v>830</v>
      </c>
      <c r="GF96" t="s">
        <v>843</v>
      </c>
      <c r="GG96" s="34">
        <v>-0.10362943261861801</v>
      </c>
      <c r="GH96" s="34">
        <v>-0.11498024314641953</v>
      </c>
      <c r="GI96" s="34">
        <v>-9.4086654484272003E-2</v>
      </c>
      <c r="GJ96" s="34">
        <v>-8.9993864297866821E-2</v>
      </c>
      <c r="GK96" s="34">
        <v>-5.8644112199544907E-2</v>
      </c>
      <c r="GL96" t="s">
        <v>832</v>
      </c>
      <c r="GM96" t="s">
        <v>843</v>
      </c>
      <c r="GN96" s="34">
        <v>1.0736405849456787</v>
      </c>
      <c r="GO96" t="s">
        <v>832</v>
      </c>
      <c r="GP96" t="s">
        <v>843</v>
      </c>
      <c r="GQ96" t="s">
        <v>843</v>
      </c>
      <c r="GR96" s="34">
        <v>8.8659130036830902E-2</v>
      </c>
      <c r="GS96" s="34">
        <v>9.7918808460235596E-2</v>
      </c>
      <c r="GT96" s="34">
        <v>8.7427608668804169E-2</v>
      </c>
      <c r="GU96" s="34">
        <v>9.9560081958770752E-2</v>
      </c>
      <c r="GV96" s="34">
        <v>7.9132348299026489E-2</v>
      </c>
      <c r="GW96" t="s">
        <v>832</v>
      </c>
      <c r="GX96" t="s">
        <v>843</v>
      </c>
      <c r="GY96" t="s">
        <v>843</v>
      </c>
      <c r="GZ96" t="s">
        <v>843</v>
      </c>
      <c r="HA96" t="s">
        <v>843</v>
      </c>
      <c r="HB96" t="s">
        <v>843</v>
      </c>
      <c r="HC96" t="s">
        <v>843</v>
      </c>
      <c r="HD96" t="s">
        <v>843</v>
      </c>
      <c r="HE96" t="s">
        <v>843</v>
      </c>
      <c r="HF96" t="s">
        <v>843</v>
      </c>
      <c r="HG96" t="s">
        <v>843</v>
      </c>
      <c r="HH96" s="34">
        <v>4265172</v>
      </c>
      <c r="HI96" s="34">
        <v>4144481</v>
      </c>
      <c r="HJ96" s="34">
        <v>4061128</v>
      </c>
      <c r="HK96" s="34">
        <v>4017825</v>
      </c>
      <c r="HL96" s="34">
        <v>3988860</v>
      </c>
      <c r="HM96" s="34">
        <v>3961182</v>
      </c>
      <c r="HN96" s="34">
        <v>3933867</v>
      </c>
      <c r="HO96" s="34">
        <v>3906470</v>
      </c>
      <c r="HP96" s="34">
        <v>3879698</v>
      </c>
      <c r="HQ96" s="34">
        <v>3855200</v>
      </c>
      <c r="HR96" s="34">
        <v>3836831</v>
      </c>
      <c r="HS96" s="34">
        <v>3821662</v>
      </c>
      <c r="HT96" s="34">
        <v>3804356</v>
      </c>
      <c r="HU96" s="34">
        <v>3786023</v>
      </c>
      <c r="HV96" s="34">
        <v>3774235</v>
      </c>
      <c r="HW96" s="34">
        <v>3771132</v>
      </c>
      <c r="HX96" s="34">
        <v>3771110</v>
      </c>
      <c r="HY96" s="34">
        <v>3771900</v>
      </c>
      <c r="HZ96" s="34">
        <v>3772325</v>
      </c>
      <c r="IA96" s="34">
        <v>3770811</v>
      </c>
      <c r="IB96" s="34">
        <v>3765912</v>
      </c>
      <c r="IC96" s="34">
        <v>3757980</v>
      </c>
      <c r="ID96" s="34">
        <v>3744385</v>
      </c>
      <c r="IE96" s="34">
        <v>3728282</v>
      </c>
      <c r="IF96" s="34">
        <v>3717425</v>
      </c>
      <c r="IG96" s="34">
        <v>3709510</v>
      </c>
      <c r="IH96" s="34">
        <v>3700586</v>
      </c>
      <c r="II96" s="34">
        <v>3690825</v>
      </c>
      <c r="IJ96" s="34">
        <v>3680347</v>
      </c>
      <c r="IK96" s="34">
        <v>3669171</v>
      </c>
      <c r="IL96" s="34">
        <v>3657494</v>
      </c>
      <c r="IM96" s="34">
        <v>3645413</v>
      </c>
      <c r="IN96" s="34">
        <v>3632939</v>
      </c>
      <c r="IO96" s="34">
        <v>3620180</v>
      </c>
      <c r="IP96" s="34">
        <v>3607218</v>
      </c>
      <c r="IQ96" s="34">
        <v>3594101</v>
      </c>
      <c r="IR96" s="34">
        <v>3580871</v>
      </c>
      <c r="IS96" s="34">
        <v>3567591</v>
      </c>
      <c r="IT96" s="34">
        <v>3554286</v>
      </c>
      <c r="IU96" s="34">
        <v>3540851</v>
      </c>
      <c r="IV96" s="34">
        <v>3527227</v>
      </c>
      <c r="IW96" s="34">
        <v>3513555</v>
      </c>
      <c r="IX96" s="34">
        <v>3499849</v>
      </c>
      <c r="IY96" s="34">
        <v>3486006</v>
      </c>
      <c r="IZ96" s="34">
        <v>3472044</v>
      </c>
      <c r="JA96" s="34">
        <v>3457967</v>
      </c>
      <c r="JB96" s="34">
        <v>3443699</v>
      </c>
      <c r="JC96" s="34">
        <v>3429255</v>
      </c>
      <c r="JD96" s="34">
        <v>3414595</v>
      </c>
      <c r="JE96" s="34">
        <v>3399740</v>
      </c>
      <c r="JF96" s="34">
        <v>3384660</v>
      </c>
      <c r="JG96" s="34">
        <v>3369240</v>
      </c>
      <c r="JH96" s="34">
        <v>3353483</v>
      </c>
      <c r="JI96" s="34">
        <v>3337372</v>
      </c>
      <c r="JJ96" s="34">
        <v>3320919</v>
      </c>
      <c r="JK96" s="34">
        <v>3304078</v>
      </c>
      <c r="JL96" s="34">
        <v>3286832</v>
      </c>
      <c r="JM96" s="34">
        <v>3269209</v>
      </c>
      <c r="JN96" s="34">
        <v>3251165</v>
      </c>
      <c r="JO96" s="34">
        <v>3232666</v>
      </c>
      <c r="JP96" s="34">
        <v>3213738</v>
      </c>
      <c r="JQ96" s="34">
        <v>3194524</v>
      </c>
      <c r="JR96" s="34">
        <v>3175017</v>
      </c>
      <c r="JS96" s="34">
        <v>3155102</v>
      </c>
      <c r="JT96" s="34">
        <v>3134762</v>
      </c>
      <c r="JU96" s="34">
        <v>3114086</v>
      </c>
      <c r="JV96" s="34">
        <v>3093120</v>
      </c>
      <c r="JW96" s="34">
        <v>3071932</v>
      </c>
      <c r="JX96" s="34">
        <v>3050588</v>
      </c>
      <c r="JY96" s="34">
        <v>3029153</v>
      </c>
      <c r="JZ96" s="34">
        <v>3007615</v>
      </c>
      <c r="KA96" s="34">
        <v>2985936</v>
      </c>
      <c r="KB96" s="34">
        <v>2964242</v>
      </c>
      <c r="KC96" s="34">
        <v>2942575</v>
      </c>
      <c r="KD96" s="34">
        <v>2920992</v>
      </c>
      <c r="KE96" s="34">
        <v>2899539</v>
      </c>
      <c r="KF96" s="34">
        <v>2878207</v>
      </c>
      <c r="KG96" s="34">
        <v>2856996</v>
      </c>
      <c r="KH96" s="34">
        <v>2835865</v>
      </c>
      <c r="KI96" s="34">
        <v>2814827</v>
      </c>
      <c r="KJ96" s="34">
        <v>2793941</v>
      </c>
      <c r="KK96" s="34">
        <v>2773316</v>
      </c>
      <c r="KL96" s="34">
        <v>2752942</v>
      </c>
      <c r="KM96" s="34">
        <v>2732649</v>
      </c>
      <c r="KN96" s="34">
        <v>2712452</v>
      </c>
      <c r="KO96" s="34">
        <v>2692367</v>
      </c>
      <c r="KP96" s="34">
        <v>2672278</v>
      </c>
      <c r="KQ96" s="34">
        <v>2652143</v>
      </c>
      <c r="KR96" s="34">
        <v>2631959</v>
      </c>
      <c r="KS96" s="34">
        <v>2611662</v>
      </c>
      <c r="KT96" s="34">
        <v>2591138</v>
      </c>
      <c r="KU96" s="34">
        <v>2570374</v>
      </c>
      <c r="KV96" s="34">
        <v>2549351</v>
      </c>
      <c r="KW96" s="34">
        <v>2528035</v>
      </c>
      <c r="KX96" s="34">
        <v>2506365</v>
      </c>
      <c r="KY96" s="34">
        <v>2484229</v>
      </c>
      <c r="KZ96" s="34">
        <v>2461651</v>
      </c>
      <c r="LA96" s="34">
        <v>2438631</v>
      </c>
      <c r="LB96" s="34">
        <v>2415146</v>
      </c>
      <c r="LC96" s="34">
        <v>2391221</v>
      </c>
      <c r="LD96" s="34">
        <v>2366909</v>
      </c>
      <c r="LE96" t="s">
        <v>843</v>
      </c>
      <c r="LF96" t="s">
        <v>843</v>
      </c>
      <c r="LG96" t="s">
        <v>843</v>
      </c>
      <c r="LH96" s="34">
        <v>-2.9871478676795959E-2</v>
      </c>
      <c r="LI96" s="34">
        <v>-2.8704939410090446E-2</v>
      </c>
      <c r="LJ96" s="34">
        <v>-2.0316801965236664E-2</v>
      </c>
      <c r="LK96" s="34">
        <v>-1.0720056481659412E-2</v>
      </c>
      <c r="LL96" s="34">
        <v>-7.2352355346083641E-3</v>
      </c>
      <c r="LM96" s="34">
        <v>-6.963010411709547E-3</v>
      </c>
      <c r="LN96" s="34">
        <v>-6.9195539690554142E-3</v>
      </c>
      <c r="LO96" s="34">
        <v>-6.9887586869299412E-3</v>
      </c>
      <c r="LP96" s="34">
        <v>-6.8768374621868134E-3</v>
      </c>
      <c r="LQ96" s="34">
        <v>-6.3344291411340237E-3</v>
      </c>
      <c r="LR96" s="34">
        <v>-4.7761206515133381E-3</v>
      </c>
      <c r="LS96" s="34">
        <v>-3.9613591507077217E-3</v>
      </c>
      <c r="LT96" s="34">
        <v>-4.5386804267764091E-3</v>
      </c>
      <c r="LU96" s="34">
        <v>-4.8305983655154705E-3</v>
      </c>
      <c r="LV96" s="34">
        <v>-3.1184146646410227E-3</v>
      </c>
      <c r="LW96" s="34">
        <v>-8.2249153638258576E-4</v>
      </c>
      <c r="LX96" s="34">
        <v>-5.8338091548648663E-6</v>
      </c>
      <c r="LY96" s="34">
        <v>2.0946544827893376E-4</v>
      </c>
      <c r="LZ96" s="34">
        <v>1.1266896035522223E-4</v>
      </c>
      <c r="MA96" s="34">
        <v>-4.0142456418834627E-4</v>
      </c>
      <c r="MB96" s="34">
        <v>-1.3000346953049302E-3</v>
      </c>
      <c r="MC96" s="34">
        <v>-2.1084840409457684E-3</v>
      </c>
      <c r="MD96" s="34">
        <v>-3.6241945344954729E-3</v>
      </c>
      <c r="ME96" s="34">
        <v>-4.3098465539515018E-3</v>
      </c>
      <c r="MF96" s="34">
        <v>-2.9163134749978781E-3</v>
      </c>
      <c r="MG96" s="34">
        <v>-2.1314318291842937E-3</v>
      </c>
      <c r="MH96" s="34">
        <v>-2.4086069315671921E-3</v>
      </c>
      <c r="MI96" s="34">
        <v>-2.6411751750856638E-3</v>
      </c>
      <c r="MJ96" s="34">
        <v>-2.8429690282791853E-3</v>
      </c>
      <c r="MK96" s="34">
        <v>-3.0412902124226093E-3</v>
      </c>
      <c r="ML96" s="34">
        <v>-3.1875376589596272E-3</v>
      </c>
      <c r="MM96" s="34">
        <v>-3.308548592031002E-3</v>
      </c>
      <c r="MN96" s="34">
        <v>-3.4277024678885937E-3</v>
      </c>
      <c r="MO96" s="34">
        <v>-3.5182142164558172E-3</v>
      </c>
      <c r="MP96" s="34">
        <v>-3.5869101993739605E-3</v>
      </c>
      <c r="MQ96" s="34">
        <v>-3.6429478786885738E-3</v>
      </c>
      <c r="MR96" s="34">
        <v>-3.687823424115777E-3</v>
      </c>
      <c r="MS96" s="34">
        <v>-3.7154888268560171E-3</v>
      </c>
      <c r="MT96" s="34">
        <v>-3.7363788578659296E-3</v>
      </c>
      <c r="MU96" s="34">
        <v>-3.7871054373681545E-3</v>
      </c>
      <c r="MV96" s="34">
        <v>-3.8550838362425566E-3</v>
      </c>
      <c r="MW96" s="34">
        <v>-3.883664496243E-3</v>
      </c>
      <c r="MX96" s="34">
        <v>-3.9085205644369125E-3</v>
      </c>
      <c r="MY96" s="34">
        <v>-3.9631566032767296E-3</v>
      </c>
      <c r="MZ96" s="34">
        <v>-4.0131988935172558E-3</v>
      </c>
      <c r="NA96" s="34">
        <v>-4.0626255795359612E-3</v>
      </c>
      <c r="NB96" s="34">
        <v>-4.13465965539217E-3</v>
      </c>
      <c r="NC96" s="34">
        <v>-4.2031477205455303E-3</v>
      </c>
      <c r="ND96" s="34">
        <v>-4.2841448448598385E-3</v>
      </c>
      <c r="NE96" s="34">
        <v>-4.3599335476756096E-3</v>
      </c>
      <c r="NF96" s="34">
        <v>-4.4454997405409813E-3</v>
      </c>
      <c r="NG96" s="34">
        <v>-4.5662587508559227E-3</v>
      </c>
      <c r="NH96" s="34">
        <v>-4.687692504376173E-3</v>
      </c>
      <c r="NI96" s="34">
        <v>-4.8158364370465279E-3</v>
      </c>
      <c r="NJ96" s="34">
        <v>-4.9421191215515137E-3</v>
      </c>
      <c r="NK96" s="34">
        <v>-5.0840885378420353E-3</v>
      </c>
      <c r="NL96" s="34">
        <v>-5.2332803606987E-3</v>
      </c>
      <c r="NM96" s="34">
        <v>-5.3761233575642109E-3</v>
      </c>
      <c r="NN96" s="34">
        <v>-5.5346661247313023E-3</v>
      </c>
      <c r="NO96" s="34">
        <v>-5.7062096893787384E-3</v>
      </c>
      <c r="NP96" s="34">
        <v>-5.872438196092844E-3</v>
      </c>
      <c r="NQ96" s="34">
        <v>-5.9966514818370342E-3</v>
      </c>
      <c r="NR96" s="34">
        <v>-6.1251074075698853E-3</v>
      </c>
      <c r="NS96" s="34">
        <v>-6.2921615317463875E-3</v>
      </c>
      <c r="NT96" s="34">
        <v>-6.4675710164010525E-3</v>
      </c>
      <c r="NU96" s="34">
        <v>-6.6175637766718864E-3</v>
      </c>
      <c r="NV96" s="34">
        <v>-6.7553999833762646E-3</v>
      </c>
      <c r="NW96" s="34">
        <v>-6.8736104294657707E-3</v>
      </c>
      <c r="NX96" s="34">
        <v>-6.972320843487978E-3</v>
      </c>
      <c r="NY96" s="34">
        <v>-7.0513165555894375E-3</v>
      </c>
      <c r="NZ96" s="34">
        <v>-7.1356366388499737E-3</v>
      </c>
      <c r="OA96" s="34">
        <v>-7.2341402992606163E-3</v>
      </c>
      <c r="OB96" s="34">
        <v>-7.2919148951768875E-3</v>
      </c>
      <c r="OC96" s="34">
        <v>-7.3363021947443485E-3</v>
      </c>
      <c r="OD96" s="34">
        <v>-7.3617636226117611E-3</v>
      </c>
      <c r="OE96" s="34">
        <v>-7.3715257458388805E-3</v>
      </c>
      <c r="OF96" s="34">
        <v>-7.3842280544340611E-3</v>
      </c>
      <c r="OG96" s="34">
        <v>-7.3968074284493923E-3</v>
      </c>
      <c r="OH96" s="34">
        <v>-7.4237179942429066E-3</v>
      </c>
      <c r="OI96" s="34">
        <v>-7.4462019838392735E-3</v>
      </c>
      <c r="OJ96" s="34">
        <v>-7.4476595036685467E-3</v>
      </c>
      <c r="OK96" s="34">
        <v>-7.4094277806580067E-3</v>
      </c>
      <c r="OL96" s="34">
        <v>-7.3735583573579788E-3</v>
      </c>
      <c r="OM96" s="34">
        <v>-7.3986896313726902E-3</v>
      </c>
      <c r="ON96" s="34">
        <v>-7.418445311486721E-3</v>
      </c>
      <c r="OO96" s="34">
        <v>-7.4322903528809547E-3</v>
      </c>
      <c r="OP96" s="34">
        <v>-7.489440031349659E-3</v>
      </c>
      <c r="OQ96" s="34">
        <v>-7.5632999651134014E-3</v>
      </c>
      <c r="OR96" s="34">
        <v>-7.6395566575229168E-3</v>
      </c>
      <c r="OS96" s="34">
        <v>-7.7416356652975082E-3</v>
      </c>
      <c r="OT96" s="34">
        <v>-7.8896386548876762E-3</v>
      </c>
      <c r="OU96" s="34">
        <v>-8.0457478761672974E-3</v>
      </c>
      <c r="OV96" s="34">
        <v>-8.2125961780548096E-3</v>
      </c>
      <c r="OW96" s="34">
        <v>-8.3964960649609566E-3</v>
      </c>
      <c r="OX96" s="34">
        <v>-8.6088245734572411E-3</v>
      </c>
      <c r="OY96" s="34">
        <v>-8.8711464777588844E-3</v>
      </c>
      <c r="OZ96" s="34">
        <v>-9.130086749792099E-3</v>
      </c>
      <c r="PA96" s="34">
        <v>-9.3954466283321381E-3</v>
      </c>
      <c r="PB96" s="34">
        <v>-9.6770757809281349E-3</v>
      </c>
      <c r="PC96" s="34">
        <v>-9.9556269124150276E-3</v>
      </c>
      <c r="PD96" s="34">
        <v>-1.0219229385256767E-2</v>
      </c>
      <c r="PE96" t="s">
        <v>1300</v>
      </c>
      <c r="PF96" t="s">
        <v>843</v>
      </c>
      <c r="PG96" t="s">
        <v>843</v>
      </c>
      <c r="PH96" t="s">
        <v>843</v>
      </c>
      <c r="PI96" t="s">
        <v>843</v>
      </c>
      <c r="PJ96" t="s">
        <v>1300</v>
      </c>
      <c r="PK96" s="34">
        <v>0.46524453163146973</v>
      </c>
      <c r="PL96" s="34">
        <v>0.46474575996398926</v>
      </c>
      <c r="PM96" s="34">
        <v>0.46435004472732544</v>
      </c>
      <c r="PN96" s="34">
        <v>0.46458792686462402</v>
      </c>
      <c r="PO96" s="34">
        <v>0.46536028385162354</v>
      </c>
      <c r="PP96" s="34">
        <v>0.46608865261077881</v>
      </c>
      <c r="PQ96" s="34">
        <v>0.4667394757270813</v>
      </c>
      <c r="PR96" s="34">
        <v>0.46746116876602173</v>
      </c>
      <c r="PS96" s="34">
        <v>0.46824625134468079</v>
      </c>
      <c r="PT96" s="34">
        <v>0.46899721026420593</v>
      </c>
      <c r="PU96" s="34">
        <v>0.46972748637199402</v>
      </c>
      <c r="PV96" s="34">
        <v>0.47043198347091675</v>
      </c>
      <c r="PW96" s="34">
        <v>0.47108209133148193</v>
      </c>
      <c r="PX96" s="34">
        <v>0.47166115045547485</v>
      </c>
      <c r="PY96" s="34">
        <v>0.4717557430267334</v>
      </c>
      <c r="PZ96" s="34">
        <v>0.47143140435218811</v>
      </c>
      <c r="QA96" s="34">
        <v>0.47116020321846008</v>
      </c>
      <c r="QB96" s="34">
        <v>0.47097721695899963</v>
      </c>
      <c r="QC96" s="34">
        <v>0.47084781527519226</v>
      </c>
      <c r="QD96" s="34">
        <v>0.47065445780754089</v>
      </c>
      <c r="QE96" s="34">
        <v>0.47039178013801575</v>
      </c>
      <c r="QF96" s="34">
        <v>0.47017094492912292</v>
      </c>
      <c r="QG96" s="34">
        <v>0.47003740072250366</v>
      </c>
      <c r="QH96" s="34">
        <v>0.46995586156845093</v>
      </c>
      <c r="QI96" s="34">
        <v>0.46993175148963928</v>
      </c>
      <c r="QJ96" s="34">
        <v>0.46993592381477356</v>
      </c>
      <c r="QK96" s="34">
        <v>0.46995395421981812</v>
      </c>
      <c r="QL96" s="34">
        <v>0.46998327970504761</v>
      </c>
      <c r="QM96" s="34">
        <v>0.47002279758453369</v>
      </c>
      <c r="QN96" s="34">
        <v>0.47007322311401367</v>
      </c>
      <c r="QO96" s="34">
        <v>0.47013583779335022</v>
      </c>
      <c r="QP96" s="34">
        <v>0.47021228075027466</v>
      </c>
      <c r="QQ96" s="34">
        <v>0.47030600905418396</v>
      </c>
      <c r="QR96" s="34">
        <v>0.47041860222816467</v>
      </c>
      <c r="QS96" s="34">
        <v>0.47055292129516602</v>
      </c>
      <c r="QT96" s="34">
        <v>0.47071298956871033</v>
      </c>
      <c r="QU96" s="34">
        <v>0.47090107202529907</v>
      </c>
      <c r="QV96" s="34">
        <v>0.47112014889717102</v>
      </c>
      <c r="QW96" s="34">
        <v>0.47137117385864258</v>
      </c>
      <c r="QX96" s="34">
        <v>0.47165468335151672</v>
      </c>
      <c r="QY96" s="34">
        <v>0.47197303175926208</v>
      </c>
      <c r="QZ96" s="34">
        <v>0.47232845425605774</v>
      </c>
      <c r="RA96" s="34">
        <v>0.47271895408630371</v>
      </c>
      <c r="RB96" s="34">
        <v>0.47314146161079407</v>
      </c>
      <c r="RC96" s="34">
        <v>0.47359654307365417</v>
      </c>
      <c r="RD96" s="34">
        <v>0.47408232092857361</v>
      </c>
      <c r="RE96" s="34">
        <v>0.47459372878074646</v>
      </c>
      <c r="RF96" s="34">
        <v>0.47512593865394592</v>
      </c>
      <c r="RG96" s="34">
        <v>0.47567632794380188</v>
      </c>
      <c r="RH96" s="34">
        <v>0.47624260187149048</v>
      </c>
      <c r="RI96" s="34">
        <v>0.47681865096092224</v>
      </c>
      <c r="RJ96" s="34">
        <v>0.47739994525909424</v>
      </c>
      <c r="RK96" s="34">
        <v>0.47798243165016174</v>
      </c>
      <c r="RL96" s="34">
        <v>0.47856426239013672</v>
      </c>
      <c r="RM96" s="34">
        <v>0.47914296388626099</v>
      </c>
      <c r="RN96" s="34">
        <v>0.47971749305725098</v>
      </c>
      <c r="RO96" s="34">
        <v>0.48028862476348877</v>
      </c>
      <c r="RP96" s="34">
        <v>0.48085179924964905</v>
      </c>
      <c r="RQ96" s="34">
        <v>0.48140496015548706</v>
      </c>
      <c r="RR96" s="34">
        <v>0.48195266723632813</v>
      </c>
      <c r="RS96" s="34">
        <v>0.48249483108520508</v>
      </c>
      <c r="RT96" s="34">
        <v>0.48303064703941345</v>
      </c>
      <c r="RU96" s="34">
        <v>0.48356372117996216</v>
      </c>
      <c r="RV96" s="34">
        <v>0.48409464955329895</v>
      </c>
      <c r="RW96" s="34">
        <v>0.4846217930316925</v>
      </c>
      <c r="RX96" s="34">
        <v>0.48514685034751892</v>
      </c>
      <c r="RY96" s="34">
        <v>0.48567143082618713</v>
      </c>
      <c r="RZ96" s="34">
        <v>0.48619565367698669</v>
      </c>
      <c r="SA96" s="34">
        <v>0.48672124743461609</v>
      </c>
      <c r="SB96" s="34">
        <v>0.4872514009475708</v>
      </c>
      <c r="SC96" s="34">
        <v>0.48778218030929565</v>
      </c>
      <c r="SD96" s="34">
        <v>0.48831287026405334</v>
      </c>
      <c r="SE96" s="34">
        <v>0.48884537816047668</v>
      </c>
      <c r="SF96" s="34">
        <v>0.48937782645225525</v>
      </c>
      <c r="SG96" s="34">
        <v>0.48990890383720398</v>
      </c>
      <c r="SH96" s="34">
        <v>0.49043521285057068</v>
      </c>
      <c r="SI96" s="34">
        <v>0.49095425009727478</v>
      </c>
      <c r="SJ96" s="34">
        <v>0.49146446585655212</v>
      </c>
      <c r="SK96" s="34">
        <v>0.49196311831474304</v>
      </c>
      <c r="SL96" s="34">
        <v>0.49244803190231323</v>
      </c>
      <c r="SM96" s="34">
        <v>0.4929162859916687</v>
      </c>
      <c r="SN96" s="34">
        <v>0.49336352944374084</v>
      </c>
      <c r="SO96" s="34">
        <v>0.49378663301467896</v>
      </c>
      <c r="SP96" s="34">
        <v>0.4941864013671875</v>
      </c>
      <c r="SQ96" s="34">
        <v>0.49455437064170837</v>
      </c>
      <c r="SR96" s="34">
        <v>0.49488720297813416</v>
      </c>
      <c r="SS96" s="34">
        <v>0.49518576264381409</v>
      </c>
      <c r="ST96" s="34">
        <v>0.4954453706741333</v>
      </c>
      <c r="SU96" s="34">
        <v>0.49566426873207092</v>
      </c>
      <c r="SV96" s="34">
        <v>0.49584248661994934</v>
      </c>
      <c r="SW96" s="34">
        <v>0.49598169326782227</v>
      </c>
      <c r="SX96" s="34">
        <v>0.49608421325683594</v>
      </c>
      <c r="SY96" s="34">
        <v>0.49614942073822021</v>
      </c>
      <c r="SZ96" s="34">
        <v>0.496177077293396</v>
      </c>
      <c r="TA96" s="34">
        <v>0.49617552757263184</v>
      </c>
      <c r="TB96" s="34">
        <v>0.49614870548248291</v>
      </c>
      <c r="TC96" s="34">
        <v>0.49610158801078796</v>
      </c>
      <c r="TD96" s="34">
        <v>0.49603813886642456</v>
      </c>
      <c r="TE96" s="34">
        <v>0.49596130847930908</v>
      </c>
      <c r="TF96" s="34">
        <v>0.49588054418563843</v>
      </c>
      <c r="TG96" s="34">
        <v>0.49580276012420654</v>
      </c>
      <c r="TH96" t="s">
        <v>843</v>
      </c>
      <c r="TI96" t="s">
        <v>843</v>
      </c>
      <c r="TJ96" t="s">
        <v>1300</v>
      </c>
      <c r="TK96" s="34">
        <v>0.64761561784612698</v>
      </c>
      <c r="TL96" s="34">
        <v>0.64986464531208599</v>
      </c>
      <c r="TM96" s="34">
        <v>0.65188325163393701</v>
      </c>
      <c r="TN96" s="34">
        <v>0.65339128177450201</v>
      </c>
      <c r="TO96" s="34">
        <v>0.65485359913027807</v>
      </c>
      <c r="TP96" s="34">
        <v>0.65707718770270906</v>
      </c>
      <c r="TQ96" s="34">
        <v>0.66030833524514998</v>
      </c>
      <c r="TR96" s="34">
        <v>0.66480266521915399</v>
      </c>
      <c r="TS96" s="34">
        <v>0.67033559437672807</v>
      </c>
      <c r="TT96" s="34">
        <v>0.67552937273414804</v>
      </c>
      <c r="TU96" s="34">
        <v>0.67886206090390699</v>
      </c>
      <c r="TV96" s="34">
        <v>0.67979127929157501</v>
      </c>
      <c r="TW96" s="34">
        <v>0.678583182015563</v>
      </c>
      <c r="TX96" s="34">
        <v>0.67562527692320895</v>
      </c>
      <c r="TY96" s="34">
        <v>0.67146388605902896</v>
      </c>
      <c r="TZ96" s="34">
        <v>0.66668085338831995</v>
      </c>
      <c r="UA96" s="34">
        <v>0.661667254468843</v>
      </c>
      <c r="UB96" s="34">
        <v>0.65695299451205003</v>
      </c>
      <c r="UC96" s="34">
        <v>0.65271311459113401</v>
      </c>
      <c r="UD96" s="34">
        <v>0.648941785857444</v>
      </c>
      <c r="UE96" s="34">
        <v>0.64591352639148203</v>
      </c>
      <c r="UF96" s="34">
        <v>0.64348945444094996</v>
      </c>
      <c r="UG96" s="34">
        <v>0.64127278027329193</v>
      </c>
      <c r="UH96" s="34">
        <v>0.63933334441976197</v>
      </c>
      <c r="UI96" s="34">
        <v>0.63754386436848098</v>
      </c>
      <c r="UJ96" s="34">
        <v>0.63574038562241197</v>
      </c>
      <c r="UK96" s="34">
        <v>0.633903706885382</v>
      </c>
      <c r="UL96" s="34">
        <v>0.63222441700373</v>
      </c>
      <c r="UM96" s="34">
        <v>0.631227707604745</v>
      </c>
      <c r="UN96" s="34">
        <v>0.63128428737717601</v>
      </c>
      <c r="UO96" s="34">
        <v>0.63241821208978199</v>
      </c>
      <c r="UP96" s="34">
        <v>0.63419960920751595</v>
      </c>
      <c r="UQ96" s="34">
        <v>0.63601458268160005</v>
      </c>
      <c r="UR96" s="34">
        <v>0.63753026610973296</v>
      </c>
      <c r="US96" s="34">
        <v>0.63836332620272396</v>
      </c>
      <c r="UT96" s="34">
        <v>0.63842724508854898</v>
      </c>
      <c r="UU96" s="34">
        <v>0.63844411038543403</v>
      </c>
      <c r="UV96" s="34">
        <v>0.63847892899172998</v>
      </c>
      <c r="UW96" s="34">
        <v>0.63812591333392998</v>
      </c>
      <c r="UX96" s="34">
        <v>0.63741512986567406</v>
      </c>
      <c r="UY96" s="34">
        <v>0.63635853320469604</v>
      </c>
      <c r="UZ96" s="34">
        <v>0.63498901183971901</v>
      </c>
      <c r="VA96" s="34">
        <v>0.63338609274484492</v>
      </c>
      <c r="VB96" s="34">
        <v>0.63158990093678802</v>
      </c>
      <c r="VC96" s="34">
        <v>0.62955999405537499</v>
      </c>
      <c r="VD96" s="34">
        <v>0.62730876263422997</v>
      </c>
      <c r="VE96" s="34">
        <v>0.62485353685092693</v>
      </c>
      <c r="VF96" s="34">
        <v>0.622157728136286</v>
      </c>
      <c r="VG96" s="34">
        <v>0.619178353388667</v>
      </c>
      <c r="VH96" s="34">
        <v>0.61587650820356898</v>
      </c>
      <c r="VI96" s="34">
        <v>0.61231698491384401</v>
      </c>
      <c r="VJ96" s="34">
        <v>0.60868881280514098</v>
      </c>
      <c r="VK96" s="34">
        <v>0.60520083071826702</v>
      </c>
      <c r="VL96" s="34">
        <v>0.60194488357905596</v>
      </c>
      <c r="VM96" s="34">
        <v>0.59874465471756499</v>
      </c>
      <c r="VN96" s="34">
        <v>0.59548155340158404</v>
      </c>
      <c r="VO96" s="34">
        <v>0.59248586480842302</v>
      </c>
      <c r="VP96" s="34">
        <v>0.59028352266809503</v>
      </c>
      <c r="VQ96" s="34">
        <v>0.58917018976274693</v>
      </c>
      <c r="VR96" s="34">
        <v>0.58911845685288</v>
      </c>
      <c r="VS96" s="34">
        <v>0.58980336916077203</v>
      </c>
      <c r="VT96" s="34">
        <v>0.59077580885289993</v>
      </c>
      <c r="VU96" s="34">
        <v>0.59189878480984803</v>
      </c>
      <c r="VV96" s="34">
        <v>0.59334959693854605</v>
      </c>
      <c r="VW96" s="34">
        <v>0.59531750810468098</v>
      </c>
      <c r="VX96" s="34">
        <v>0.59761323226140806</v>
      </c>
      <c r="VY96" s="34">
        <v>0.599993857334989</v>
      </c>
      <c r="VZ96" s="34">
        <v>0.60242700724283704</v>
      </c>
      <c r="WA96" s="34">
        <v>0.60484798340516599</v>
      </c>
      <c r="WB96" s="34">
        <v>0.60710568267763299</v>
      </c>
      <c r="WC96" s="34">
        <v>0.60902199765894305</v>
      </c>
      <c r="WD96" s="34">
        <v>0.61051850901718796</v>
      </c>
      <c r="WE96" s="34">
        <v>0.61137107081187503</v>
      </c>
      <c r="WF96" s="34">
        <v>0.61113191677357404</v>
      </c>
      <c r="WG96" s="34">
        <v>0.60954182851952798</v>
      </c>
      <c r="WH96" s="34">
        <v>0.607058397903943</v>
      </c>
      <c r="WI96" s="34">
        <v>0.60444749109428197</v>
      </c>
      <c r="WJ96" s="34">
        <v>0.60178540676990799</v>
      </c>
      <c r="WK96" s="34">
        <v>0.59862433483687194</v>
      </c>
      <c r="WL96" s="34">
        <v>0.59464062977937904</v>
      </c>
      <c r="WM96" s="34">
        <v>0.589870618264556</v>
      </c>
      <c r="WN96" s="34">
        <v>0.58481103213824803</v>
      </c>
      <c r="WO96" s="34">
        <v>0.58007524313988501</v>
      </c>
      <c r="WP96" s="34">
        <v>0.57582880201591902</v>
      </c>
      <c r="WQ96" s="34">
        <v>0.57231390638433399</v>
      </c>
      <c r="WR96" s="34">
        <v>0.56956815322725296</v>
      </c>
      <c r="WS96" s="34">
        <v>0.566758878896372</v>
      </c>
      <c r="WT96" s="34">
        <v>0.56385289179354203</v>
      </c>
      <c r="WU96" s="34">
        <v>0.56133207242210093</v>
      </c>
      <c r="WV96" s="34">
        <v>0.55917534504847899</v>
      </c>
      <c r="WW96" s="34">
        <v>0.557399490108207</v>
      </c>
      <c r="WX96" s="34">
        <v>0.55597112405215698</v>
      </c>
      <c r="WY96" s="34">
        <v>0.55482003066662799</v>
      </c>
      <c r="WZ96" s="34">
        <v>0.55388563724110595</v>
      </c>
      <c r="XA96" s="34">
        <v>0.55316854352190203</v>
      </c>
      <c r="XB96" s="34">
        <v>0.55261983645230794</v>
      </c>
      <c r="XC96" s="34">
        <v>0.55221750610007403</v>
      </c>
      <c r="XD96" s="34">
        <v>0.55193979736991805</v>
      </c>
      <c r="XE96" s="34">
        <v>0.55167792098740198</v>
      </c>
      <c r="XF96" s="34">
        <v>0.55138211817310101</v>
      </c>
      <c r="XG96" s="34">
        <v>0.55102552549031802</v>
      </c>
      <c r="XH96" t="s">
        <v>843</v>
      </c>
      <c r="XI96" t="s">
        <v>1300</v>
      </c>
      <c r="XJ96" s="34">
        <v>0.58831906427220293</v>
      </c>
      <c r="XK96" s="34">
        <v>0.59044635619678798</v>
      </c>
      <c r="XL96" s="34">
        <v>0.59606476280294107</v>
      </c>
      <c r="XM96" s="34">
        <v>0.60452665366543501</v>
      </c>
      <c r="XN96" s="34">
        <v>0.61405120937450908</v>
      </c>
      <c r="XO96" s="34">
        <v>0.62328903636452904</v>
      </c>
      <c r="XP96" s="34">
        <v>0.63076031411835798</v>
      </c>
      <c r="XQ96" s="34">
        <v>0.63545878562246894</v>
      </c>
      <c r="XR96" s="34">
        <v>0.63736421786383701</v>
      </c>
      <c r="XS96" s="34">
        <v>0.63689972464459998</v>
      </c>
      <c r="XT96" s="34">
        <v>0.63440062906080597</v>
      </c>
      <c r="XU96" s="34">
        <v>0.63075567645699704</v>
      </c>
      <c r="XV96" s="34">
        <v>0.62663115649534396</v>
      </c>
      <c r="XW96" s="34">
        <v>0.62178447169819995</v>
      </c>
      <c r="XX96" s="34">
        <v>0.61642438798855903</v>
      </c>
      <c r="XY96" s="34">
        <v>0.61081314576100798</v>
      </c>
      <c r="XZ96" s="34">
        <v>0.60496975691507304</v>
      </c>
      <c r="YA96" s="34">
        <v>0.59932036904477892</v>
      </c>
      <c r="YB96" s="34">
        <v>0.59397679150126204</v>
      </c>
      <c r="YC96" s="34">
        <v>0.588893422249673</v>
      </c>
      <c r="YD96" s="34">
        <v>0.58440226431207098</v>
      </c>
      <c r="YE96" s="34">
        <v>0.58061352109377895</v>
      </c>
      <c r="YF96" s="34">
        <v>0.57733545330735903</v>
      </c>
      <c r="YG96" s="34">
        <v>0.57482320275129406</v>
      </c>
      <c r="YH96" s="34">
        <v>0.57317403848093795</v>
      </c>
      <c r="YI96" s="34">
        <v>0.57233833745404905</v>
      </c>
      <c r="YJ96" s="34">
        <v>0.57215214399122905</v>
      </c>
      <c r="YK96" s="34">
        <v>0.57239186734783298</v>
      </c>
      <c r="YL96" s="34">
        <v>0.57316973100634305</v>
      </c>
      <c r="YM96" s="34">
        <v>0.57456112020944194</v>
      </c>
      <c r="YN96" s="34">
        <v>0.57646322543020201</v>
      </c>
      <c r="YO96" s="34">
        <v>0.57847066985277107</v>
      </c>
      <c r="YP96" s="34">
        <v>0.58009512682498598</v>
      </c>
      <c r="YQ96" s="34">
        <v>0.58122435641658099</v>
      </c>
      <c r="YR96" s="34">
        <v>0.58163152578641997</v>
      </c>
      <c r="YS96" s="34">
        <v>0.58125703757351299</v>
      </c>
      <c r="YT96" s="34">
        <v>0.58083396469741599</v>
      </c>
      <c r="YU96" s="34">
        <v>0.58045448869356298</v>
      </c>
      <c r="YV96" s="34">
        <v>0.57970996143810605</v>
      </c>
      <c r="YW96" s="34">
        <v>0.57860271443220901</v>
      </c>
      <c r="YX96" s="34">
        <v>0.577101643869249</v>
      </c>
      <c r="YY96" s="34">
        <v>0.57516867889767997</v>
      </c>
      <c r="YZ96" s="34">
        <v>0.57280534491554602</v>
      </c>
      <c r="ZA96" s="34">
        <v>0.56996795616990392</v>
      </c>
      <c r="ZB96" s="34">
        <v>0.56659247405850799</v>
      </c>
      <c r="ZC96" s="34">
        <v>0.56278067430950007</v>
      </c>
      <c r="ZD96" s="34">
        <v>0.55873292061820701</v>
      </c>
      <c r="ZE96" s="34">
        <v>0.55465122891123597</v>
      </c>
      <c r="ZF96" s="34">
        <v>0.55066831508104397</v>
      </c>
      <c r="ZG96" s="34">
        <v>0.54666945119332699</v>
      </c>
      <c r="ZH96" s="34">
        <v>0.54256698495077604</v>
      </c>
      <c r="ZI96" s="34">
        <v>0.53869677750816503</v>
      </c>
      <c r="ZJ96" s="34">
        <v>0.53563123241846899</v>
      </c>
      <c r="ZK96" s="34">
        <v>0.53370945762114597</v>
      </c>
      <c r="ZL96" s="34">
        <v>0.53286183734080805</v>
      </c>
      <c r="ZM96" s="34">
        <v>0.53276435967916003</v>
      </c>
      <c r="ZN96" s="34">
        <v>0.53306283984091696</v>
      </c>
      <c r="ZO96" s="34">
        <v>0.53360835394611394</v>
      </c>
      <c r="ZP96" s="34">
        <v>0.534552691112263</v>
      </c>
      <c r="ZQ96" s="34">
        <v>0.53608963374353602</v>
      </c>
      <c r="ZR96" s="34">
        <v>0.53805039489840201</v>
      </c>
      <c r="ZS96" s="34">
        <v>0.54018642527024396</v>
      </c>
      <c r="ZT96" s="34">
        <v>0.54248315166766803</v>
      </c>
      <c r="ZU96" s="34">
        <v>0.54489062477219397</v>
      </c>
      <c r="ZV96" s="34">
        <v>0.54727128450719997</v>
      </c>
      <c r="ZW96" s="34">
        <v>0.54943986774931697</v>
      </c>
      <c r="ZX96" s="34">
        <v>0.55125908467825402</v>
      </c>
      <c r="ZY96" s="34">
        <v>0.55250304246692994</v>
      </c>
      <c r="ZZ96" s="34">
        <v>0.55273393195016807</v>
      </c>
      <c r="AAA96" s="34">
        <v>0.55169464863610396</v>
      </c>
      <c r="AAB96" s="34">
        <v>0.54980897657961902</v>
      </c>
      <c r="AAC96" s="34">
        <v>0.547791789945968</v>
      </c>
      <c r="AAD96" s="34">
        <v>0.54571329630193799</v>
      </c>
      <c r="AAE96" s="34">
        <v>0.54311648810990398</v>
      </c>
      <c r="AAF96" s="34">
        <v>0.53967086176046697</v>
      </c>
      <c r="AAG96" s="34">
        <v>0.53541200859860805</v>
      </c>
      <c r="AAH96" s="34">
        <v>0.53088711131617705</v>
      </c>
      <c r="AAI96" s="34">
        <v>0.52666979582750595</v>
      </c>
      <c r="AAJ96" s="34">
        <v>0.52284567898078305</v>
      </c>
      <c r="AAK96" s="34">
        <v>0.51964134918415905</v>
      </c>
      <c r="AAL96" s="34">
        <v>0.51711623167485798</v>
      </c>
      <c r="AAM96" s="34">
        <v>0.51444092819587195</v>
      </c>
      <c r="AAN96" s="34">
        <v>0.51156399226718197</v>
      </c>
      <c r="AAO96" s="34">
        <v>0.50901762355867897</v>
      </c>
      <c r="AAP96" s="34">
        <v>0.50677468209575705</v>
      </c>
      <c r="AAQ96" s="34">
        <v>0.50480617984101006</v>
      </c>
      <c r="AAR96" s="34">
        <v>0.50309108990364992</v>
      </c>
      <c r="AAS96" s="34">
        <v>0.50161605162315903</v>
      </c>
      <c r="AAT96" s="34">
        <v>0.50034556009421105</v>
      </c>
      <c r="AAU96" s="34">
        <v>0.49928493809689001</v>
      </c>
      <c r="AAV96" s="34">
        <v>0.49838391471237697</v>
      </c>
      <c r="AAW96" s="34">
        <v>0.49758507952829395</v>
      </c>
      <c r="AAX96" s="34">
        <v>0.49686606512794801</v>
      </c>
      <c r="AAY96" s="34">
        <v>0.49615501687180297</v>
      </c>
      <c r="AAZ96" s="34">
        <v>0.49541936138977399</v>
      </c>
      <c r="ABA96" s="34">
        <v>0.494659813032572</v>
      </c>
      <c r="ABB96" s="34">
        <v>0.49387209922773401</v>
      </c>
      <c r="ABC96" s="34">
        <v>0.49302005920534903</v>
      </c>
      <c r="ABD96" s="34">
        <v>0.49203412712230898</v>
      </c>
      <c r="ABE96" s="34">
        <v>0.490951484618109</v>
      </c>
      <c r="ABF96" s="34">
        <v>0.489799246569946</v>
      </c>
      <c r="ABG96" t="s">
        <v>843</v>
      </c>
      <c r="ABH96" t="s">
        <v>843</v>
      </c>
      <c r="ABI96" t="s">
        <v>1300</v>
      </c>
      <c r="ABJ96" s="34">
        <v>0.56834906071783298</v>
      </c>
      <c r="ABK96" s="34">
        <v>0.56815321771854899</v>
      </c>
      <c r="ABL96" s="34">
        <v>0.56771635463304204</v>
      </c>
      <c r="ABM96" s="34">
        <v>0.56743220118250592</v>
      </c>
      <c r="ABN96" s="34">
        <v>0.56777357036516296</v>
      </c>
      <c r="ABO96" s="34">
        <v>0.56902075807432706</v>
      </c>
      <c r="ABP96" s="34">
        <v>0.57176887630302797</v>
      </c>
      <c r="ABQ96" s="34">
        <v>0.57698477436345696</v>
      </c>
      <c r="ABR96" s="34">
        <v>0.58442131521302498</v>
      </c>
      <c r="ABS96" s="34">
        <v>0.59270875605788997</v>
      </c>
      <c r="ABT96" s="34">
        <v>0.60101813189061504</v>
      </c>
      <c r="ABU96" s="34">
        <v>0.60769358985697797</v>
      </c>
      <c r="ABV96" s="34">
        <v>0.61115245260958806</v>
      </c>
      <c r="ABW96" s="34">
        <v>0.61161179047404002</v>
      </c>
      <c r="ABX96" s="34">
        <v>0.609844644013953</v>
      </c>
      <c r="ABY96" s="34">
        <v>0.60678955284513991</v>
      </c>
      <c r="ABZ96" s="34">
        <v>0.60330446473319499</v>
      </c>
      <c r="ACA96" s="34">
        <v>0.60001935364140102</v>
      </c>
      <c r="ACB96" s="34">
        <v>0.59688918637710198</v>
      </c>
      <c r="ACC96" s="34">
        <v>0.59364094270979695</v>
      </c>
      <c r="ACD96" s="34">
        <v>0.59056026800413797</v>
      </c>
      <c r="ACE96" s="34">
        <v>0.58763458027983095</v>
      </c>
      <c r="ACF96" s="34">
        <v>0.58441218191876898</v>
      </c>
      <c r="ACG96" s="34">
        <v>0.58065980524005401</v>
      </c>
      <c r="ACH96" s="34">
        <v>0.57616132134474807</v>
      </c>
      <c r="ACI96" s="34">
        <v>0.571271350026196</v>
      </c>
      <c r="ACJ96" s="34">
        <v>0.56661194110717295</v>
      </c>
      <c r="ACK96" s="34">
        <v>0.56263388773053602</v>
      </c>
      <c r="ACL96" s="34">
        <v>0.55986718100222599</v>
      </c>
      <c r="ACM96" s="34">
        <v>0.558624414070644</v>
      </c>
      <c r="ACN96" s="34">
        <v>0.558547130705769</v>
      </c>
      <c r="ACO96" s="34">
        <v>0.55899427582005101</v>
      </c>
      <c r="ACP96" s="34">
        <v>0.55977439205910295</v>
      </c>
      <c r="ACQ96" s="34">
        <v>0.56102162889989304</v>
      </c>
      <c r="ACR96" s="34">
        <v>0.56281883118530207</v>
      </c>
      <c r="ACS96" s="34">
        <v>0.56508706906121997</v>
      </c>
      <c r="ACT96" s="34">
        <v>0.56741586055459703</v>
      </c>
      <c r="ACU96" s="34">
        <v>0.56929962413017299</v>
      </c>
      <c r="ACV96" s="34">
        <v>0.57064062936972393</v>
      </c>
      <c r="ACW96" s="34">
        <v>0.571239512761198</v>
      </c>
      <c r="ACX96" s="34">
        <v>0.57105298298068097</v>
      </c>
      <c r="ACY96" s="34">
        <v>0.57080813745738102</v>
      </c>
      <c r="ACZ96" s="34">
        <v>0.57060339308876007</v>
      </c>
      <c r="ADA96" s="34">
        <v>0.57004354409551505</v>
      </c>
      <c r="ADB96" s="34">
        <v>0.56911332344866605</v>
      </c>
      <c r="ADC96" s="34">
        <v>0.567775227467469</v>
      </c>
      <c r="ADD96" s="34">
        <v>0.56602885443820705</v>
      </c>
      <c r="ADE96" s="34">
        <v>0.56387932655926698</v>
      </c>
      <c r="ADF96" s="34">
        <v>0.56127777397872602</v>
      </c>
      <c r="ADG96" s="34">
        <v>0.55816238888856196</v>
      </c>
      <c r="ADH96" s="34">
        <v>0.55464175938525007</v>
      </c>
      <c r="ADI96" s="34">
        <v>0.55091985864469994</v>
      </c>
      <c r="ADJ96" s="34">
        <v>0.54719607238264301</v>
      </c>
      <c r="ADK96" s="34">
        <v>0.54359612893018794</v>
      </c>
      <c r="ADL96" s="34">
        <v>0.54001196656708605</v>
      </c>
      <c r="ADM96" s="34">
        <v>0.53636596956851501</v>
      </c>
      <c r="ADN96" s="34">
        <v>0.53296943683157505</v>
      </c>
      <c r="ADO96" s="34">
        <v>0.53037240348163694</v>
      </c>
      <c r="ADP96" s="34">
        <v>0.52891625002114606</v>
      </c>
      <c r="ADQ96" s="34">
        <v>0.52854091196849406</v>
      </c>
      <c r="ADR96" s="34">
        <v>0.52891368244704506</v>
      </c>
      <c r="ADS96" s="34">
        <v>0.52966576554128297</v>
      </c>
      <c r="ADT96" s="34">
        <v>0.53065943731018794</v>
      </c>
      <c r="ADU96" s="34">
        <v>0.53205031089327692</v>
      </c>
      <c r="ADV96" s="34">
        <v>0.53402610245592796</v>
      </c>
      <c r="ADW96" s="34">
        <v>0.53641277087402206</v>
      </c>
      <c r="ADX96" s="34">
        <v>0.53897698763707802</v>
      </c>
      <c r="ADY96" s="34">
        <v>0.54168818542991604</v>
      </c>
      <c r="ADZ96" s="34">
        <v>0.54446667331019494</v>
      </c>
      <c r="AEA96" s="34">
        <v>0.54716202846142103</v>
      </c>
      <c r="AEB96" s="34">
        <v>0.54959934207015504</v>
      </c>
      <c r="AEC96" s="34">
        <v>0.55165489955998703</v>
      </c>
      <c r="AED96" s="34">
        <v>0.55309258709184095</v>
      </c>
      <c r="AEE96" s="34">
        <v>0.55347935056880504</v>
      </c>
      <c r="AEF96" s="34">
        <v>0.55255706837900798</v>
      </c>
      <c r="AEG96" s="34">
        <v>0.55073530654355696</v>
      </c>
      <c r="AEH96" s="34">
        <v>0.54872686363419998</v>
      </c>
      <c r="AEI96" s="34">
        <v>0.546625721562088</v>
      </c>
      <c r="AEJ96" s="34">
        <v>0.54398931965896091</v>
      </c>
      <c r="AEK96" s="34">
        <v>0.54049183129194101</v>
      </c>
      <c r="AEL96" s="34">
        <v>0.53617103292964396</v>
      </c>
      <c r="AEM96" s="34">
        <v>0.53155329784872996</v>
      </c>
      <c r="AEN96" s="34">
        <v>0.52721597476445192</v>
      </c>
      <c r="AEO96" s="34">
        <v>0.52327027730235398</v>
      </c>
      <c r="AEP96" s="34">
        <v>0.51994357872508001</v>
      </c>
      <c r="AEQ96" s="34">
        <v>0.51730224742763498</v>
      </c>
      <c r="AER96" s="34">
        <v>0.51455546813532604</v>
      </c>
      <c r="AES96" s="34">
        <v>0.51166038181199103</v>
      </c>
      <c r="AET96" s="34">
        <v>0.50912077277799495</v>
      </c>
      <c r="AEU96" s="34">
        <v>0.50692681518512006</v>
      </c>
      <c r="AEV96" s="34">
        <v>0.50507479725124593</v>
      </c>
      <c r="AEW96" s="34">
        <v>0.50352448641238901</v>
      </c>
      <c r="AEX96" s="34">
        <v>0.50226018308189002</v>
      </c>
      <c r="AEY96" s="34">
        <v>0.50125403747456798</v>
      </c>
      <c r="AEZ96" s="34">
        <v>0.50051020112996303</v>
      </c>
      <c r="AFA96" s="34">
        <v>0.49997896732165797</v>
      </c>
      <c r="AFB96" s="34">
        <v>0.49959915105739</v>
      </c>
      <c r="AFC96" s="34">
        <v>0.49934471430897098</v>
      </c>
      <c r="AFD96" s="34">
        <v>0.49914032130142</v>
      </c>
      <c r="AFE96" s="34">
        <v>0.49893464468570697</v>
      </c>
      <c r="AFF96" s="34">
        <v>0.49869819640260699</v>
      </c>
      <c r="AFG96" t="s">
        <v>843</v>
      </c>
      <c r="AFH96" t="s">
        <v>843</v>
      </c>
      <c r="AFI96" s="34">
        <v>0.69379000000000002</v>
      </c>
      <c r="AFJ96" s="34">
        <v>0.68101</v>
      </c>
      <c r="AFK96" s="34">
        <v>0.67571000000000003</v>
      </c>
      <c r="AFL96" s="34">
        <v>0.66010999999999997</v>
      </c>
      <c r="AFM96" s="34">
        <v>0.67582999999999993</v>
      </c>
      <c r="AFN96" s="34">
        <v>0.68289</v>
      </c>
      <c r="AFO96" s="34">
        <v>0.69964000000000004</v>
      </c>
      <c r="AFP96" s="34">
        <v>0.71253</v>
      </c>
      <c r="AFQ96" s="34">
        <v>0.72031000000000001</v>
      </c>
      <c r="AFR96" s="34">
        <v>0.73170000000000002</v>
      </c>
      <c r="AFS96" s="34">
        <v>0.72837000000000007</v>
      </c>
      <c r="AFT96" s="34">
        <v>0.73487999999999998</v>
      </c>
      <c r="AFU96" s="34">
        <v>0.7474599999999999</v>
      </c>
      <c r="AFV96" s="34">
        <v>0.74053000000000002</v>
      </c>
      <c r="AFW96" s="34">
        <v>0.71944999999999992</v>
      </c>
      <c r="AFX96" s="34">
        <v>0.69712999999999992</v>
      </c>
      <c r="AFY96" s="34">
        <v>0.68413999999999997</v>
      </c>
      <c r="AFZ96" s="34">
        <v>0.68680000000000008</v>
      </c>
      <c r="AGA96" s="34">
        <v>0.69137000000000004</v>
      </c>
      <c r="AGB96" t="s">
        <v>843</v>
      </c>
      <c r="AGC96" t="s">
        <v>843</v>
      </c>
      <c r="AGD96" t="s">
        <v>843</v>
      </c>
      <c r="AGE96" t="s">
        <v>843</v>
      </c>
      <c r="AGF96" s="34">
        <v>6.6320071928203106E-3</v>
      </c>
      <c r="AGG96" t="s">
        <v>843</v>
      </c>
      <c r="AGH96" t="s">
        <v>843</v>
      </c>
      <c r="AGI96" t="s">
        <v>843</v>
      </c>
      <c r="AGJ96" t="s">
        <v>843</v>
      </c>
      <c r="AGK96" t="s">
        <v>843</v>
      </c>
      <c r="AGL96" t="s">
        <v>843</v>
      </c>
      <c r="AGM96" t="s">
        <v>843</v>
      </c>
      <c r="AGN96" t="s">
        <v>843</v>
      </c>
      <c r="AGO96" s="34">
        <v>0.34200000000000003</v>
      </c>
      <c r="AGP96" s="34">
        <v>2021</v>
      </c>
      <c r="AGQ96" t="s">
        <v>832</v>
      </c>
      <c r="AGR96" t="s">
        <v>843</v>
      </c>
      <c r="AGS96" s="34">
        <v>5.5E-2</v>
      </c>
      <c r="AGT96" s="34">
        <v>2021</v>
      </c>
      <c r="AGU96" t="s">
        <v>832</v>
      </c>
      <c r="AGV96" t="s">
        <v>843</v>
      </c>
      <c r="AGW96" s="34">
        <v>0.191</v>
      </c>
      <c r="AGX96" s="34">
        <v>2021</v>
      </c>
      <c r="AGY96" t="s">
        <v>832</v>
      </c>
      <c r="AGZ96" t="s">
        <v>843</v>
      </c>
      <c r="AHA96" s="34">
        <v>0.55399999999999994</v>
      </c>
      <c r="AHB96" s="34">
        <v>2021</v>
      </c>
      <c r="AHC96" t="s">
        <v>832</v>
      </c>
      <c r="AHD96" t="s">
        <v>843</v>
      </c>
      <c r="AHE96" s="34">
        <v>0.17499999999999999</v>
      </c>
      <c r="AHF96" s="34">
        <v>2021</v>
      </c>
      <c r="AHG96" t="s">
        <v>832</v>
      </c>
      <c r="AHH96" t="s">
        <v>843</v>
      </c>
      <c r="AHI96" t="s">
        <v>830</v>
      </c>
      <c r="AHJ96" s="34">
        <v>0.30854186415672302</v>
      </c>
      <c r="AHK96" s="34">
        <v>0.22173365950584412</v>
      </c>
      <c r="AHL96" s="34">
        <v>0.21793495118618011</v>
      </c>
      <c r="AHM96" s="34">
        <v>0.23988083004951477</v>
      </c>
      <c r="AHN96" s="34">
        <v>0.2271929532289505</v>
      </c>
      <c r="AHO96" t="s">
        <v>843</v>
      </c>
      <c r="AHP96" s="34"/>
      <c r="AHQ96" s="34"/>
      <c r="AHR96" s="34"/>
      <c r="AHS96" s="34"/>
      <c r="AHT96" s="34"/>
      <c r="AHU96" t="s">
        <v>843</v>
      </c>
      <c r="AHV96" s="34">
        <v>0.23967611789703369</v>
      </c>
      <c r="AHW96" s="34">
        <v>0.23111386597156525</v>
      </c>
      <c r="AHX96" s="34">
        <v>0.22753974795341492</v>
      </c>
      <c r="AHY96" s="34">
        <v>0.25109526515007019</v>
      </c>
      <c r="AHZ96" s="34">
        <v>0.24032947421073914</v>
      </c>
      <c r="AIA96" t="s">
        <v>832</v>
      </c>
      <c r="AIB96" t="s">
        <v>843</v>
      </c>
      <c r="AIC96" s="34">
        <v>0.23470999300479889</v>
      </c>
      <c r="AID96" s="34">
        <v>0.22726522386074066</v>
      </c>
      <c r="AIE96" s="34">
        <v>0.22719897329807281</v>
      </c>
      <c r="AIF96" s="34">
        <v>0.25041374564170837</v>
      </c>
      <c r="AIG96" s="34">
        <v>0.23692114651203156</v>
      </c>
      <c r="AIH96" t="s">
        <v>924</v>
      </c>
      <c r="AII96" t="s">
        <v>843</v>
      </c>
      <c r="AIJ96" s="34">
        <v>0.26873648166656494</v>
      </c>
      <c r="AIK96" s="34">
        <v>0.26046267151832581</v>
      </c>
      <c r="AIL96" s="34">
        <v>0.25215998291969299</v>
      </c>
      <c r="AIM96" s="34">
        <v>0.27431800961494446</v>
      </c>
      <c r="AIN96" s="34">
        <v>0.2529900074005127</v>
      </c>
      <c r="AIO96" t="s">
        <v>1607</v>
      </c>
      <c r="AIP96" s="34">
        <v>0.22393499314785004</v>
      </c>
      <c r="AIQ96" t="s">
        <v>843</v>
      </c>
      <c r="AIR96" s="34">
        <v>0.21085000000000001</v>
      </c>
      <c r="AIS96" s="34">
        <v>0.21087</v>
      </c>
      <c r="AIT96" s="34">
        <v>0.21708</v>
      </c>
      <c r="AIU96" s="34">
        <v>0.22502</v>
      </c>
      <c r="AIV96" s="34">
        <v>0.23463000000000001</v>
      </c>
      <c r="AIW96" s="34">
        <v>0.24515999999999999</v>
      </c>
      <c r="AIX96" t="s">
        <v>843</v>
      </c>
      <c r="AIY96" s="34">
        <v>3.9809999999999998E-2</v>
      </c>
      <c r="AIZ96" s="34">
        <v>4.9710000000000004E-2</v>
      </c>
      <c r="AJA96" s="34">
        <v>5.1970000000000002E-2</v>
      </c>
      <c r="AJB96" s="34">
        <v>5.2009999999999994E-2</v>
      </c>
      <c r="AJC96" s="34">
        <v>5.2000000000000005E-2</v>
      </c>
      <c r="AJD96" s="34">
        <v>5.1980000000000005E-2</v>
      </c>
      <c r="AJE96" t="s">
        <v>843</v>
      </c>
      <c r="AJF96" s="34">
        <v>5.2046656608581543E-2</v>
      </c>
      <c r="AJG96" s="34">
        <v>5.0751384347677231E-2</v>
      </c>
      <c r="AJH96" s="34">
        <v>4.7448288649320602E-2</v>
      </c>
      <c r="AJI96" s="34">
        <v>4.0334388613700867E-2</v>
      </c>
      <c r="AJJ96" s="34">
        <v>4.8622060567140579E-2</v>
      </c>
      <c r="AJK96" t="s">
        <v>830</v>
      </c>
      <c r="AJL96" t="s">
        <v>843</v>
      </c>
      <c r="AJM96" t="s">
        <v>843</v>
      </c>
      <c r="AJN96" s="34">
        <v>5.2407991141080856E-2</v>
      </c>
      <c r="AJO96" s="34">
        <v>3.9124302566051483E-2</v>
      </c>
      <c r="AJP96" s="34">
        <v>4.0640093386173248E-2</v>
      </c>
      <c r="AJQ96" s="34">
        <v>4.4349696487188339E-2</v>
      </c>
      <c r="AJR96" s="34">
        <v>9.6298053860664368E-2</v>
      </c>
      <c r="AJS96" t="s">
        <v>832</v>
      </c>
      <c r="AJT96" t="s">
        <v>843</v>
      </c>
      <c r="AJU96" t="s">
        <v>843</v>
      </c>
      <c r="AJV96" t="s">
        <v>843</v>
      </c>
      <c r="AJW96" s="34">
        <v>5.7600297033786774E-2</v>
      </c>
      <c r="AJX96" s="34">
        <v>5.4364405572414398E-2</v>
      </c>
      <c r="AJY96" s="34">
        <v>4.995042085647583E-2</v>
      </c>
      <c r="AJZ96" s="34">
        <v>4.0294211357831955E-2</v>
      </c>
      <c r="AKA96" s="34">
        <v>5.0337668508291245E-2</v>
      </c>
      <c r="AKB96" t="s">
        <v>830</v>
      </c>
      <c r="AKC96" t="s">
        <v>843</v>
      </c>
      <c r="AKD96" t="s">
        <v>843</v>
      </c>
      <c r="AKE96" t="s">
        <v>843</v>
      </c>
      <c r="AKF96" s="34">
        <v>5.586811900138855E-2</v>
      </c>
      <c r="AKG96" s="34">
        <v>4.1724439710378647E-2</v>
      </c>
      <c r="AKH96" s="34">
        <v>4.1080117225646973E-2</v>
      </c>
      <c r="AKI96" s="34">
        <v>4.5183081179857254E-2</v>
      </c>
      <c r="AKJ96" s="34">
        <v>9.5249153673648834E-2</v>
      </c>
      <c r="AKK96" t="s">
        <v>832</v>
      </c>
      <c r="AKL96" t="s">
        <v>843</v>
      </c>
      <c r="AKM96" s="34">
        <v>5620</v>
      </c>
      <c r="AKN96" t="s">
        <v>832</v>
      </c>
      <c r="AKO96" t="s">
        <v>843</v>
      </c>
      <c r="AKP96" s="34">
        <v>4773.4208984375</v>
      </c>
      <c r="AKQ96" t="s">
        <v>830</v>
      </c>
      <c r="AKR96" t="s">
        <v>843</v>
      </c>
      <c r="AKS96" s="34">
        <v>5424.5754438351796</v>
      </c>
      <c r="AKT96" t="s">
        <v>832</v>
      </c>
      <c r="AKU96" t="s">
        <v>843</v>
      </c>
      <c r="AKV96" s="34">
        <v>6627.7069803779796</v>
      </c>
      <c r="AKW96" t="s">
        <v>832</v>
      </c>
      <c r="AKX96" t="s">
        <v>843</v>
      </c>
      <c r="AKY96" s="34">
        <v>0.20511533319950104</v>
      </c>
      <c r="AKZ96" s="34">
        <v>0.10702633112668991</v>
      </c>
      <c r="ALA96" s="34">
        <v>0.1242569163441658</v>
      </c>
      <c r="ALB96" s="34">
        <v>0.15079903602600098</v>
      </c>
      <c r="ALC96" s="34">
        <v>0.17242355644702911</v>
      </c>
      <c r="ALD96" t="s">
        <v>830</v>
      </c>
      <c r="ALE96" t="s">
        <v>843</v>
      </c>
      <c r="ALF96" t="s">
        <v>843</v>
      </c>
      <c r="ALG96" t="s">
        <v>843</v>
      </c>
      <c r="ALH96" s="34">
        <v>0.13604667782783508</v>
      </c>
      <c r="ALI96" s="34">
        <v>0.11613363027572632</v>
      </c>
      <c r="ALJ96" s="34">
        <v>0.13345308601856232</v>
      </c>
      <c r="ALK96" s="34">
        <v>0.16110141575336456</v>
      </c>
      <c r="ALL96" s="34">
        <v>0.18168535828590393</v>
      </c>
      <c r="ALM96" t="s">
        <v>832</v>
      </c>
    </row>
    <row r="97" spans="1:1001">
      <c r="A97" t="s">
        <v>512</v>
      </c>
      <c r="B97" t="s">
        <v>43</v>
      </c>
      <c r="C97" t="s">
        <v>282</v>
      </c>
      <c r="D97" s="34">
        <v>3.6388933658599854E-2</v>
      </c>
      <c r="E97" t="s">
        <v>432</v>
      </c>
      <c r="F97" s="34">
        <v>3.796197846531868E-2</v>
      </c>
      <c r="G97" t="s">
        <v>1464</v>
      </c>
      <c r="H97" s="34">
        <v>3.8114059716463089E-2</v>
      </c>
      <c r="I97" t="s">
        <v>1294</v>
      </c>
      <c r="J97" s="34">
        <v>3.7005532532930374E-2</v>
      </c>
      <c r="K97" t="s">
        <v>1521</v>
      </c>
      <c r="L97" s="34">
        <v>6.7022442817687988E-2</v>
      </c>
      <c r="M97" t="s">
        <v>432</v>
      </c>
      <c r="N97" s="34">
        <v>0.6089935302734375</v>
      </c>
      <c r="O97" s="34">
        <v>0.64904165267944336</v>
      </c>
      <c r="P97" t="s">
        <v>432</v>
      </c>
      <c r="Q97" s="34">
        <v>0.6089935302734375</v>
      </c>
      <c r="R97" t="s">
        <v>432</v>
      </c>
      <c r="S97" s="34">
        <v>0.64730572700500488</v>
      </c>
      <c r="T97" t="s">
        <v>432</v>
      </c>
      <c r="U97" s="34">
        <v>0.5801546573638916</v>
      </c>
      <c r="V97" t="s">
        <v>432</v>
      </c>
      <c r="W97" t="s">
        <v>843</v>
      </c>
      <c r="X97" t="s">
        <v>1464</v>
      </c>
      <c r="Y97" s="34">
        <v>0.62271749973297119</v>
      </c>
      <c r="Z97" s="34">
        <v>0.65794819593429565</v>
      </c>
      <c r="AA97" t="s">
        <v>1464</v>
      </c>
      <c r="AB97" s="34">
        <v>0.62271749973297119</v>
      </c>
      <c r="AC97" t="s">
        <v>1464</v>
      </c>
      <c r="AD97" s="34">
        <v>0.63574641942977905</v>
      </c>
      <c r="AE97" t="s">
        <v>1464</v>
      </c>
      <c r="AF97" s="34">
        <v>0.57246756553649902</v>
      </c>
      <c r="AG97" t="s">
        <v>1464</v>
      </c>
      <c r="AH97" t="s">
        <v>843</v>
      </c>
      <c r="AI97" t="s">
        <v>1294</v>
      </c>
      <c r="AJ97" s="34">
        <v>0.61837756633758545</v>
      </c>
      <c r="AK97" s="34">
        <v>0.65203857421875</v>
      </c>
      <c r="AL97" t="s">
        <v>1294</v>
      </c>
      <c r="AM97" s="34">
        <v>0.61837756633758545</v>
      </c>
      <c r="AN97" t="s">
        <v>1294</v>
      </c>
      <c r="AO97" s="34">
        <v>0.6292579174041748</v>
      </c>
      <c r="AP97" t="s">
        <v>1294</v>
      </c>
      <c r="AQ97" s="34">
        <v>0.57244586944580078</v>
      </c>
      <c r="AR97" t="s">
        <v>1294</v>
      </c>
      <c r="AS97" t="s">
        <v>843</v>
      </c>
      <c r="AT97" t="s">
        <v>1521</v>
      </c>
      <c r="AU97" s="34">
        <v>0.64190441370010376</v>
      </c>
      <c r="AV97" s="34">
        <v>0.6726306676864624</v>
      </c>
      <c r="AW97" t="s">
        <v>1521</v>
      </c>
      <c r="AX97" s="34">
        <v>0.64190441370010376</v>
      </c>
      <c r="AY97" t="s">
        <v>1521</v>
      </c>
      <c r="AZ97" s="34">
        <v>0.63879883289337158</v>
      </c>
      <c r="BA97" t="s">
        <v>1521</v>
      </c>
      <c r="BB97" s="34">
        <v>0.59418445825576782</v>
      </c>
      <c r="BC97" t="s">
        <v>1521</v>
      </c>
      <c r="BD97" t="s">
        <v>843</v>
      </c>
      <c r="BE97" s="34">
        <v>0.61672880534367236</v>
      </c>
      <c r="BF97" t="s">
        <v>1594</v>
      </c>
      <c r="BG97" t="s">
        <v>843</v>
      </c>
      <c r="BH97" t="s">
        <v>432</v>
      </c>
      <c r="BI97" s="34">
        <v>3.0543386936187744</v>
      </c>
      <c r="BJ97" t="s">
        <v>819</v>
      </c>
      <c r="BK97" s="34">
        <v>3.9043452739715576</v>
      </c>
      <c r="BL97" t="s">
        <v>1294</v>
      </c>
      <c r="BM97" s="34">
        <v>4.1137790679931641</v>
      </c>
      <c r="BN97" t="s">
        <v>1521</v>
      </c>
      <c r="BO97" s="34">
        <v>4.8578753471374512</v>
      </c>
      <c r="BP97" t="s">
        <v>843</v>
      </c>
      <c r="BQ97" s="34">
        <v>2.2060854434967041</v>
      </c>
      <c r="BR97" t="s">
        <v>830</v>
      </c>
      <c r="BS97" s="34">
        <v>2.9000000000000008</v>
      </c>
      <c r="BT97" t="s">
        <v>843</v>
      </c>
      <c r="BU97" s="34">
        <v>3.9560353755950928</v>
      </c>
      <c r="BV97" t="s">
        <v>1559</v>
      </c>
      <c r="BW97" t="s">
        <v>843</v>
      </c>
      <c r="BX97" s="34">
        <v>2.6424424648284912</v>
      </c>
      <c r="BY97" t="s">
        <v>924</v>
      </c>
      <c r="BZ97" t="s">
        <v>843</v>
      </c>
      <c r="CA97" t="s">
        <v>432</v>
      </c>
      <c r="CB97" s="34">
        <v>1.284350547939539E-2</v>
      </c>
      <c r="CC97" s="34">
        <v>1.2076484970748425E-2</v>
      </c>
      <c r="CD97" s="34">
        <v>1.273034792393446E-2</v>
      </c>
      <c r="CE97" s="34">
        <v>-2.6338163297623396E-4</v>
      </c>
      <c r="CF97" s="34">
        <v>-2.633481053635478E-4</v>
      </c>
      <c r="CG97" t="s">
        <v>843</v>
      </c>
      <c r="CH97" t="s">
        <v>819</v>
      </c>
      <c r="CI97" s="34">
        <v>2.5058689061552286E-3</v>
      </c>
      <c r="CJ97" s="34">
        <v>2.0446234848350286E-3</v>
      </c>
      <c r="CK97" s="34">
        <v>1.7137373797595501E-3</v>
      </c>
      <c r="CL97" s="34">
        <v>1.0168725857511163E-3</v>
      </c>
      <c r="CM97" s="34">
        <v>6.6846446134150028E-4</v>
      </c>
      <c r="CN97" t="s">
        <v>843</v>
      </c>
      <c r="CO97" t="s">
        <v>1294</v>
      </c>
      <c r="CP97" s="34">
        <v>2.0226945634931326E-3</v>
      </c>
      <c r="CQ97" s="34">
        <v>1.5975921414792538E-3</v>
      </c>
      <c r="CR97" s="34">
        <v>1.1910882312804461E-3</v>
      </c>
      <c r="CS97" s="34">
        <v>6.6844688262790442E-4</v>
      </c>
      <c r="CT97" s="34">
        <v>6.6842482192441821E-4</v>
      </c>
      <c r="CU97" t="s">
        <v>843</v>
      </c>
      <c r="CV97" t="s">
        <v>1521</v>
      </c>
      <c r="CW97" s="34">
        <v>1.7005769768729806E-3</v>
      </c>
      <c r="CX97" s="34">
        <v>1.3653041096404195E-3</v>
      </c>
      <c r="CY97" s="34">
        <v>8.4265507757663727E-4</v>
      </c>
      <c r="CZ97" s="34">
        <v>6.6843751119449735E-4</v>
      </c>
      <c r="DA97" s="34">
        <v>6.6837540362030268E-4</v>
      </c>
      <c r="DB97" t="s">
        <v>843</v>
      </c>
      <c r="DC97" s="34">
        <v>12.532299995422363</v>
      </c>
      <c r="DD97" s="34">
        <v>12.818300247192383</v>
      </c>
      <c r="DE97" s="34">
        <v>13.017299652099609</v>
      </c>
      <c r="DF97" s="34">
        <v>13.194549560546875</v>
      </c>
      <c r="DG97" s="34">
        <v>13.269319534301758</v>
      </c>
      <c r="DH97" t="s">
        <v>1464</v>
      </c>
      <c r="DI97" t="s">
        <v>843</v>
      </c>
      <c r="DJ97" s="34">
        <v>12.703899383544922</v>
      </c>
      <c r="DK97" s="34">
        <v>12.946399688720703</v>
      </c>
      <c r="DL97" s="34">
        <v>13.123649597167969</v>
      </c>
      <c r="DM97" s="34">
        <v>13.249659538269043</v>
      </c>
      <c r="DN97" s="34">
        <v>13.298810005187988</v>
      </c>
      <c r="DO97" t="s">
        <v>1294</v>
      </c>
      <c r="DP97" t="s">
        <v>843</v>
      </c>
      <c r="DQ97" s="34">
        <v>13.318470001220703</v>
      </c>
      <c r="DR97" t="s">
        <v>1521</v>
      </c>
      <c r="DS97" t="s">
        <v>843</v>
      </c>
      <c r="DT97" t="s">
        <v>843</v>
      </c>
      <c r="DU97" s="34">
        <v>14.2</v>
      </c>
      <c r="DV97" t="s">
        <v>1461</v>
      </c>
      <c r="DW97" t="s">
        <v>843</v>
      </c>
      <c r="DX97" t="s">
        <v>843</v>
      </c>
      <c r="DY97" t="s">
        <v>432</v>
      </c>
      <c r="DZ97" s="34">
        <v>-3.8032832089811563E-3</v>
      </c>
      <c r="EA97" s="34">
        <v>-4.4057220220565796E-3</v>
      </c>
      <c r="EB97" s="34">
        <v>-5.5947424843907356E-3</v>
      </c>
      <c r="EC97" s="34">
        <v>2.9922358226031065E-3</v>
      </c>
      <c r="ED97" s="34">
        <v>3.267354890704155E-2</v>
      </c>
      <c r="EE97" t="s">
        <v>843</v>
      </c>
      <c r="EF97" t="s">
        <v>819</v>
      </c>
      <c r="EG97" s="34">
        <v>5.0606029108166695E-3</v>
      </c>
      <c r="EH97" s="34">
        <v>4.5907325111329556E-3</v>
      </c>
      <c r="EI97" s="34">
        <v>3.2041126396507025E-3</v>
      </c>
      <c r="EJ97" s="34">
        <v>7.8176595270633698E-3</v>
      </c>
      <c r="EK97" s="34">
        <v>-3.3503727172501385E-4</v>
      </c>
      <c r="EL97" t="s">
        <v>843</v>
      </c>
      <c r="EM97" t="s">
        <v>1294</v>
      </c>
      <c r="EN97" s="34">
        <v>5.9918370097875595E-3</v>
      </c>
      <c r="EO97" s="34">
        <v>5.8267521671950817E-3</v>
      </c>
      <c r="EP97" s="34">
        <v>5.1707974635064602E-3</v>
      </c>
      <c r="EQ97" s="34">
        <v>1.0152356699109077E-2</v>
      </c>
      <c r="ER97" s="34">
        <v>1.0755744762718678E-2</v>
      </c>
      <c r="ES97" t="s">
        <v>843</v>
      </c>
      <c r="ET97" t="s">
        <v>1521</v>
      </c>
      <c r="EU97" s="34">
        <v>4.7678928822278976E-3</v>
      </c>
      <c r="EV97" s="34">
        <v>4.4871489517390728E-3</v>
      </c>
      <c r="EW97" s="34">
        <v>8.226918987929821E-3</v>
      </c>
      <c r="EX97" s="34">
        <v>4.4234646484255791E-3</v>
      </c>
      <c r="EY97" s="34">
        <v>-5.9229247272014618E-3</v>
      </c>
      <c r="EZ97" t="s">
        <v>843</v>
      </c>
      <c r="FA97" t="s">
        <v>1594</v>
      </c>
      <c r="FB97" s="34">
        <v>-1.3823582557961345E-3</v>
      </c>
      <c r="FC97" s="34">
        <v>-1.5707698184996843E-3</v>
      </c>
      <c r="FD97" s="34">
        <v>4.1382223571417853E-5</v>
      </c>
      <c r="FE97" s="34">
        <v>-2.5972204748541117E-3</v>
      </c>
      <c r="FF97" s="34">
        <v>1.1545808054506779E-2</v>
      </c>
      <c r="FG97" t="s">
        <v>843</v>
      </c>
      <c r="FH97" s="34">
        <v>3.3431472256779671E-3</v>
      </c>
      <c r="FI97" s="34">
        <v>2.2258011158555746E-3</v>
      </c>
      <c r="FJ97" s="34">
        <v>1.7060124082490802E-3</v>
      </c>
      <c r="FK97" s="34">
        <v>-1.190479495562613E-3</v>
      </c>
      <c r="FL97" s="34">
        <v>2.5190249085426331E-2</v>
      </c>
      <c r="FM97" t="s">
        <v>843</v>
      </c>
      <c r="FN97" t="s">
        <v>843</v>
      </c>
      <c r="FO97" s="34">
        <v>0.78924000000000005</v>
      </c>
      <c r="FP97" t="s">
        <v>1462</v>
      </c>
      <c r="FQ97" t="s">
        <v>843</v>
      </c>
      <c r="FR97" t="s">
        <v>843</v>
      </c>
      <c r="FS97" s="34">
        <v>0.82483999999999991</v>
      </c>
      <c r="FT97" t="s">
        <v>1462</v>
      </c>
      <c r="FU97" t="s">
        <v>843</v>
      </c>
      <c r="FV97" t="s">
        <v>843</v>
      </c>
      <c r="FW97" s="34">
        <v>0.75246999999999997</v>
      </c>
      <c r="FX97" t="s">
        <v>1462</v>
      </c>
      <c r="FY97" t="s">
        <v>843</v>
      </c>
      <c r="FZ97" s="34">
        <v>5.4798640310764313E-2</v>
      </c>
      <c r="GA97" s="34">
        <v>6.2938176095485687E-2</v>
      </c>
      <c r="GB97" s="34">
        <v>6.6275574266910553E-2</v>
      </c>
      <c r="GC97" s="34">
        <v>7.3919095098972321E-2</v>
      </c>
      <c r="GD97" s="34">
        <v>6.663888692855835E-2</v>
      </c>
      <c r="GE97" t="s">
        <v>830</v>
      </c>
      <c r="GF97" t="s">
        <v>843</v>
      </c>
      <c r="GG97" s="34">
        <v>5.4376982152462006E-2</v>
      </c>
      <c r="GH97" s="34">
        <v>6.8652823567390442E-2</v>
      </c>
      <c r="GI97" s="34">
        <v>7.4038349092006683E-2</v>
      </c>
      <c r="GJ97" s="34">
        <v>8.2384571433067322E-2</v>
      </c>
      <c r="GK97" s="34">
        <v>8.175765722990036E-2</v>
      </c>
      <c r="GL97" t="s">
        <v>832</v>
      </c>
      <c r="GM97" t="s">
        <v>843</v>
      </c>
      <c r="GN97" s="34"/>
      <c r="GO97" t="s">
        <v>1460</v>
      </c>
      <c r="GP97" t="s">
        <v>843</v>
      </c>
      <c r="GQ97" t="s">
        <v>843</v>
      </c>
      <c r="GR97" s="34">
        <v>2.554687112569809E-2</v>
      </c>
      <c r="GS97" s="34">
        <v>2.0719787105917931E-2</v>
      </c>
      <c r="GT97" s="34">
        <v>2.2084886208176613E-2</v>
      </c>
      <c r="GU97" s="34">
        <v>2.5590598583221436E-2</v>
      </c>
      <c r="GV97" s="34">
        <v>1.9025247544050217E-2</v>
      </c>
      <c r="GW97" t="s">
        <v>832</v>
      </c>
      <c r="GX97" t="s">
        <v>843</v>
      </c>
      <c r="GY97" t="s">
        <v>843</v>
      </c>
      <c r="GZ97" t="s">
        <v>843</v>
      </c>
      <c r="HA97" t="s">
        <v>843</v>
      </c>
      <c r="HB97" t="s">
        <v>843</v>
      </c>
      <c r="HC97" t="s">
        <v>843</v>
      </c>
      <c r="HD97" t="s">
        <v>843</v>
      </c>
      <c r="HE97" t="s">
        <v>843</v>
      </c>
      <c r="HF97" t="s">
        <v>843</v>
      </c>
      <c r="HG97" t="s">
        <v>843</v>
      </c>
      <c r="HH97" s="34">
        <v>81551677</v>
      </c>
      <c r="HI97" s="34">
        <v>81514568</v>
      </c>
      <c r="HJ97" s="34">
        <v>81443427</v>
      </c>
      <c r="HK97" s="34">
        <v>81346810</v>
      </c>
      <c r="HL97" s="34">
        <v>81266673</v>
      </c>
      <c r="HM97" s="34">
        <v>81212168</v>
      </c>
      <c r="HN97" s="34">
        <v>81177817</v>
      </c>
      <c r="HO97" s="34">
        <v>81183830</v>
      </c>
      <c r="HP97" s="34">
        <v>81217482</v>
      </c>
      <c r="HQ97" s="34">
        <v>81260615</v>
      </c>
      <c r="HR97" s="34">
        <v>81325090</v>
      </c>
      <c r="HS97" s="34">
        <v>81423378</v>
      </c>
      <c r="HT97" s="34">
        <v>81545565</v>
      </c>
      <c r="HU97" s="34">
        <v>81680591</v>
      </c>
      <c r="HV97" s="34">
        <v>81858825</v>
      </c>
      <c r="HW97" s="34">
        <v>82073226</v>
      </c>
      <c r="HX97" s="34">
        <v>82331423</v>
      </c>
      <c r="HY97" s="34">
        <v>82624374</v>
      </c>
      <c r="HZ97" s="34">
        <v>82896696</v>
      </c>
      <c r="IA97" s="34">
        <v>83148141</v>
      </c>
      <c r="IB97" s="34">
        <v>83328988</v>
      </c>
      <c r="IC97" s="34">
        <v>83408554</v>
      </c>
      <c r="ID97" s="34">
        <v>83369843</v>
      </c>
      <c r="IE97" s="34">
        <v>83294633</v>
      </c>
      <c r="IF97" s="34">
        <v>83252474</v>
      </c>
      <c r="IG97" s="34">
        <v>83199069</v>
      </c>
      <c r="IH97" s="34">
        <v>83134876</v>
      </c>
      <c r="II97" s="34">
        <v>83058838</v>
      </c>
      <c r="IJ97" s="34">
        <v>82971793</v>
      </c>
      <c r="IK97" s="34">
        <v>82873294</v>
      </c>
      <c r="IL97" s="34">
        <v>82762675</v>
      </c>
      <c r="IM97" s="34">
        <v>82643647</v>
      </c>
      <c r="IN97" s="34">
        <v>82515755</v>
      </c>
      <c r="IO97" s="34">
        <v>82377569</v>
      </c>
      <c r="IP97" s="34">
        <v>82230377</v>
      </c>
      <c r="IQ97" s="34">
        <v>82073885</v>
      </c>
      <c r="IR97" s="34">
        <v>81910193</v>
      </c>
      <c r="IS97" s="34">
        <v>81742143</v>
      </c>
      <c r="IT97" s="34">
        <v>81569127</v>
      </c>
      <c r="IU97" s="34">
        <v>81389361</v>
      </c>
      <c r="IV97" s="34">
        <v>81201103</v>
      </c>
      <c r="IW97" s="34">
        <v>81006024</v>
      </c>
      <c r="IX97" s="34">
        <v>80804806</v>
      </c>
      <c r="IY97" s="34">
        <v>80596076</v>
      </c>
      <c r="IZ97" s="34">
        <v>80379918</v>
      </c>
      <c r="JA97" s="34">
        <v>80157776</v>
      </c>
      <c r="JB97" s="34">
        <v>79928542</v>
      </c>
      <c r="JC97" s="34">
        <v>79691578</v>
      </c>
      <c r="JD97" s="34">
        <v>79446826</v>
      </c>
      <c r="JE97" s="34">
        <v>79193152</v>
      </c>
      <c r="JF97" s="34">
        <v>78932228</v>
      </c>
      <c r="JG97" s="34">
        <v>78665188</v>
      </c>
      <c r="JH97" s="34">
        <v>78391674</v>
      </c>
      <c r="JI97" s="34">
        <v>78112716</v>
      </c>
      <c r="JJ97" s="34">
        <v>77830769</v>
      </c>
      <c r="JK97" s="34">
        <v>77545526</v>
      </c>
      <c r="JL97" s="34">
        <v>77257539</v>
      </c>
      <c r="JM97" s="34">
        <v>76969951</v>
      </c>
      <c r="JN97" s="34">
        <v>76685629</v>
      </c>
      <c r="JO97" s="34">
        <v>76405360</v>
      </c>
      <c r="JP97" s="34">
        <v>76130208</v>
      </c>
      <c r="JQ97" s="34">
        <v>75862235</v>
      </c>
      <c r="JR97" s="34">
        <v>75602682</v>
      </c>
      <c r="JS97" s="34">
        <v>75353041</v>
      </c>
      <c r="JT97" s="34">
        <v>75113485</v>
      </c>
      <c r="JU97" s="34">
        <v>74884119</v>
      </c>
      <c r="JV97" s="34">
        <v>74663932</v>
      </c>
      <c r="JW97" s="34">
        <v>74450625</v>
      </c>
      <c r="JX97" s="34">
        <v>74243912</v>
      </c>
      <c r="JY97" s="34">
        <v>74043688</v>
      </c>
      <c r="JZ97" s="34">
        <v>73848370</v>
      </c>
      <c r="KA97" s="34">
        <v>73655671</v>
      </c>
      <c r="KB97" s="34">
        <v>73463457</v>
      </c>
      <c r="KC97" s="34">
        <v>73270699</v>
      </c>
      <c r="KD97" s="34">
        <v>73077408</v>
      </c>
      <c r="KE97" s="34">
        <v>72883375</v>
      </c>
      <c r="KF97" s="34">
        <v>72689184</v>
      </c>
      <c r="KG97" s="34">
        <v>72495166</v>
      </c>
      <c r="KH97" s="34">
        <v>72299996</v>
      </c>
      <c r="KI97" s="34">
        <v>72104751</v>
      </c>
      <c r="KJ97" s="34">
        <v>71910856</v>
      </c>
      <c r="KK97" s="34">
        <v>71717186</v>
      </c>
      <c r="KL97" s="34">
        <v>71523819</v>
      </c>
      <c r="KM97" s="34">
        <v>71332955</v>
      </c>
      <c r="KN97" s="34">
        <v>71145751</v>
      </c>
      <c r="KO97" s="34">
        <v>70963140</v>
      </c>
      <c r="KP97" s="34">
        <v>70784979</v>
      </c>
      <c r="KQ97" s="34">
        <v>70611359</v>
      </c>
      <c r="KR97" s="34">
        <v>70444086</v>
      </c>
      <c r="KS97" s="34">
        <v>70284069</v>
      </c>
      <c r="KT97" s="34">
        <v>70130955</v>
      </c>
      <c r="KU97" s="34">
        <v>69983583</v>
      </c>
      <c r="KV97" s="34">
        <v>69842458</v>
      </c>
      <c r="KW97" s="34">
        <v>69709011</v>
      </c>
      <c r="KX97" s="34">
        <v>69582707</v>
      </c>
      <c r="KY97" s="34">
        <v>69462190</v>
      </c>
      <c r="KZ97" s="34">
        <v>69347299</v>
      </c>
      <c r="LA97" s="34">
        <v>69237822</v>
      </c>
      <c r="LB97" s="34">
        <v>69133243</v>
      </c>
      <c r="LC97" s="34">
        <v>69033371</v>
      </c>
      <c r="LD97" s="34">
        <v>68936102</v>
      </c>
      <c r="LE97" t="s">
        <v>843</v>
      </c>
      <c r="LF97" t="s">
        <v>843</v>
      </c>
      <c r="LG97" t="s">
        <v>843</v>
      </c>
      <c r="LH97" s="34">
        <v>-6.4840220147743821E-5</v>
      </c>
      <c r="LI97" s="34">
        <v>-4.5514019438996911E-4</v>
      </c>
      <c r="LJ97" s="34">
        <v>-8.7312079267576337E-4</v>
      </c>
      <c r="LK97" s="34">
        <v>-1.1870122980326414E-3</v>
      </c>
      <c r="LL97" s="34">
        <v>-9.8561332561075687E-4</v>
      </c>
      <c r="LM97" s="34">
        <v>-6.7091814707964659E-4</v>
      </c>
      <c r="LN97" s="34">
        <v>-4.2306797695346177E-4</v>
      </c>
      <c r="LO97" s="34">
        <v>7.4069219408556819E-5</v>
      </c>
      <c r="LP97" s="34">
        <v>4.144301638007164E-4</v>
      </c>
      <c r="LQ97" s="34">
        <v>5.3093925816938281E-4</v>
      </c>
      <c r="LR97" s="34">
        <v>7.9312018351629376E-4</v>
      </c>
      <c r="LS97" s="34">
        <v>1.207851804792881E-3</v>
      </c>
      <c r="LT97" s="34">
        <v>1.4995129313319921E-3</v>
      </c>
      <c r="LU97" s="34">
        <v>1.6544655663892627E-3</v>
      </c>
      <c r="LV97" s="34">
        <v>2.1797078661620617E-3</v>
      </c>
      <c r="LW97" s="34">
        <v>2.6157316751778126E-3</v>
      </c>
      <c r="LX97" s="34">
        <v>3.1409964431077242E-3</v>
      </c>
      <c r="LY97" s="34">
        <v>3.5518764052540064E-3</v>
      </c>
      <c r="LZ97" s="34">
        <v>3.2904844265431166E-3</v>
      </c>
      <c r="MA97" s="34">
        <v>3.0286421533674002E-3</v>
      </c>
      <c r="MB97" s="34">
        <v>2.1726356353610754E-3</v>
      </c>
      <c r="MC97" s="34">
        <v>9.5438619609922171E-4</v>
      </c>
      <c r="MD97" s="34">
        <v>-4.6422079321928322E-4</v>
      </c>
      <c r="ME97" s="34">
        <v>-9.0253190137445927E-4</v>
      </c>
      <c r="MF97" s="34">
        <v>-5.062712007202208E-4</v>
      </c>
      <c r="MG97" s="34">
        <v>-6.4168829703703523E-4</v>
      </c>
      <c r="MH97" s="34">
        <v>-7.7185692498460412E-4</v>
      </c>
      <c r="MI97" s="34">
        <v>-9.1505271848291159E-4</v>
      </c>
      <c r="MJ97" s="34">
        <v>-1.0485415114089847E-3</v>
      </c>
      <c r="MK97" s="34">
        <v>-1.1878436198458076E-3</v>
      </c>
      <c r="ML97" s="34">
        <v>-1.3356882845982909E-3</v>
      </c>
      <c r="MM97" s="34">
        <v>-1.4392196899279952E-3</v>
      </c>
      <c r="MN97" s="34">
        <v>-1.5487101627513766E-3</v>
      </c>
      <c r="MO97" s="34">
        <v>-1.6760658472776413E-3</v>
      </c>
      <c r="MP97" s="34">
        <v>-1.7883953405544162E-3</v>
      </c>
      <c r="MQ97" s="34">
        <v>-1.9049055408686399E-3</v>
      </c>
      <c r="MR97" s="34">
        <v>-1.9964384846389294E-3</v>
      </c>
      <c r="MS97" s="34">
        <v>-2.053744625300169E-3</v>
      </c>
      <c r="MT97" s="34">
        <v>-2.1188503596931696E-3</v>
      </c>
      <c r="MU97" s="34">
        <v>-2.2062805946916342E-3</v>
      </c>
      <c r="MV97" s="34">
        <v>-2.3157333489507437E-3</v>
      </c>
      <c r="MW97" s="34">
        <v>-2.4053086526691914E-3</v>
      </c>
      <c r="MX97" s="34">
        <v>-2.4870783090591431E-3</v>
      </c>
      <c r="MY97" s="34">
        <v>-2.586480462923646E-3</v>
      </c>
      <c r="MZ97" s="34">
        <v>-2.685594605281949E-3</v>
      </c>
      <c r="NA97" s="34">
        <v>-2.7674764860421419E-3</v>
      </c>
      <c r="NB97" s="34">
        <v>-2.8638818766921759E-3</v>
      </c>
      <c r="NC97" s="34">
        <v>-2.9691015370190144E-3</v>
      </c>
      <c r="ND97" s="34">
        <v>-3.0759663786739111E-3</v>
      </c>
      <c r="NE97" s="34">
        <v>-3.1981121283024549E-3</v>
      </c>
      <c r="NF97" s="34">
        <v>-3.3002195414155722E-3</v>
      </c>
      <c r="NG97" s="34">
        <v>-3.3888912294059992E-3</v>
      </c>
      <c r="NH97" s="34">
        <v>-3.4829967189580202E-3</v>
      </c>
      <c r="NI97" s="34">
        <v>-3.5648623015731573E-3</v>
      </c>
      <c r="NJ97" s="34">
        <v>-3.6160191521048546E-3</v>
      </c>
      <c r="NK97" s="34">
        <v>-3.6716451868414879E-3</v>
      </c>
      <c r="NL97" s="34">
        <v>-3.7206928245723248E-3</v>
      </c>
      <c r="NM97" s="34">
        <v>-3.7294044159352779E-3</v>
      </c>
      <c r="NN97" s="34">
        <v>-3.7007743958383799E-3</v>
      </c>
      <c r="NO97" s="34">
        <v>-3.6614737473428249E-3</v>
      </c>
      <c r="NP97" s="34">
        <v>-3.6077133845537901E-3</v>
      </c>
      <c r="NQ97" s="34">
        <v>-3.5261395387351513E-3</v>
      </c>
      <c r="NR97" s="34">
        <v>-3.4272391349077225E-3</v>
      </c>
      <c r="NS97" s="34">
        <v>-3.3074761740863323E-3</v>
      </c>
      <c r="NT97" s="34">
        <v>-3.1841793097555637E-3</v>
      </c>
      <c r="NU97" s="34">
        <v>-3.058264497667551E-3</v>
      </c>
      <c r="NV97" s="34">
        <v>-2.9447011183947325E-3</v>
      </c>
      <c r="NW97" s="34">
        <v>-2.8609836008399725E-3</v>
      </c>
      <c r="NX97" s="34">
        <v>-2.7803729753941298E-3</v>
      </c>
      <c r="NY97" s="34">
        <v>-2.7004836592823267E-3</v>
      </c>
      <c r="NZ97" s="34">
        <v>-2.6413605082780123E-3</v>
      </c>
      <c r="OA97" s="34">
        <v>-2.6127977762371302E-3</v>
      </c>
      <c r="OB97" s="34">
        <v>-2.6130403857678175E-3</v>
      </c>
      <c r="OC97" s="34">
        <v>-2.6273108087480068E-3</v>
      </c>
      <c r="OD97" s="34">
        <v>-2.6415253523737192E-3</v>
      </c>
      <c r="OE97" s="34">
        <v>-2.6587019674479961E-3</v>
      </c>
      <c r="OF97" s="34">
        <v>-2.6679632719606161E-3</v>
      </c>
      <c r="OG97" s="34">
        <v>-2.6727139484137297E-3</v>
      </c>
      <c r="OH97" s="34">
        <v>-2.6958100497722626E-3</v>
      </c>
      <c r="OI97" s="34">
        <v>-2.7041372377425432E-3</v>
      </c>
      <c r="OJ97" s="34">
        <v>-2.6926959399133921E-3</v>
      </c>
      <c r="OK97" s="34">
        <v>-2.6968286838382483E-3</v>
      </c>
      <c r="OL97" s="34">
        <v>-2.6998850516974926E-3</v>
      </c>
      <c r="OM97" s="34">
        <v>-2.6721043977886438E-3</v>
      </c>
      <c r="ON97" s="34">
        <v>-2.6278188452124596E-3</v>
      </c>
      <c r="OO97" s="34">
        <v>-2.5700165424495935E-3</v>
      </c>
      <c r="OP97" s="34">
        <v>-2.5137702468782663E-3</v>
      </c>
      <c r="OQ97" s="34">
        <v>-2.4557933211326599E-3</v>
      </c>
      <c r="OR97" s="34">
        <v>-2.3717351723462343E-3</v>
      </c>
      <c r="OS97" s="34">
        <v>-2.2741302382200956E-3</v>
      </c>
      <c r="OT97" s="34">
        <v>-2.1808785386383533E-3</v>
      </c>
      <c r="OU97" s="34">
        <v>-2.1035941317677498E-3</v>
      </c>
      <c r="OV97" s="34">
        <v>-2.0185802131891251E-3</v>
      </c>
      <c r="OW97" s="34">
        <v>-1.9125136313959956E-3</v>
      </c>
      <c r="OX97" s="34">
        <v>-1.813518232665956E-3</v>
      </c>
      <c r="OY97" s="34">
        <v>-1.7334980657324195E-3</v>
      </c>
      <c r="OZ97" s="34">
        <v>-1.6553770983591676E-3</v>
      </c>
      <c r="PA97" s="34">
        <v>-1.5799246029928327E-3</v>
      </c>
      <c r="PB97" s="34">
        <v>-1.5115735586732626E-3</v>
      </c>
      <c r="PC97" s="34">
        <v>-1.4456751523539424E-3</v>
      </c>
      <c r="PD97" s="34">
        <v>-1.4100078260526061E-3</v>
      </c>
      <c r="PE97" t="s">
        <v>1300</v>
      </c>
      <c r="PF97" t="s">
        <v>843</v>
      </c>
      <c r="PG97" t="s">
        <v>843</v>
      </c>
      <c r="PH97" t="s">
        <v>843</v>
      </c>
      <c r="PI97" t="s">
        <v>843</v>
      </c>
      <c r="PJ97" t="s">
        <v>1300</v>
      </c>
      <c r="PK97" s="34">
        <v>0.48631793260574341</v>
      </c>
      <c r="PL97" s="34">
        <v>0.48633745312690735</v>
      </c>
      <c r="PM97" s="34">
        <v>0.48637408018112183</v>
      </c>
      <c r="PN97" s="34">
        <v>0.48645666241645813</v>
      </c>
      <c r="PO97" s="34">
        <v>0.4865896999835968</v>
      </c>
      <c r="PP97" s="34">
        <v>0.48681291937828064</v>
      </c>
      <c r="PQ97" s="34">
        <v>0.48717215657234192</v>
      </c>
      <c r="PR97" s="34">
        <v>0.48764735460281372</v>
      </c>
      <c r="PS97" s="34">
        <v>0.48823279142379761</v>
      </c>
      <c r="PT97" s="34">
        <v>0.4889005720615387</v>
      </c>
      <c r="PU97" s="34">
        <v>0.48959261178970337</v>
      </c>
      <c r="PV97" s="34">
        <v>0.49028444290161133</v>
      </c>
      <c r="PW97" s="34">
        <v>0.49096724390983582</v>
      </c>
      <c r="PX97" s="34">
        <v>0.4916229248046875</v>
      </c>
      <c r="PY97" s="34">
        <v>0.49219885468482971</v>
      </c>
      <c r="PZ97" s="34">
        <v>0.49267438054084778</v>
      </c>
      <c r="QA97" s="34">
        <v>0.49300426244735718</v>
      </c>
      <c r="QB97" s="34">
        <v>0.49320575594902039</v>
      </c>
      <c r="QC97" s="34">
        <v>0.49332278966903687</v>
      </c>
      <c r="QD97" s="34">
        <v>0.4933793842792511</v>
      </c>
      <c r="QE97" s="34">
        <v>0.49341139197349548</v>
      </c>
      <c r="QF97" s="34">
        <v>0.49340251088142395</v>
      </c>
      <c r="QG97" s="34">
        <v>0.49341943860054016</v>
      </c>
      <c r="QH97" s="34">
        <v>0.49354177713394165</v>
      </c>
      <c r="QI97" s="34">
        <v>0.49372142553329468</v>
      </c>
      <c r="QJ97" s="34">
        <v>0.49389934539794922</v>
      </c>
      <c r="QK97" s="34">
        <v>0.49407744407653809</v>
      </c>
      <c r="QL97" s="34">
        <v>0.49425745010375977</v>
      </c>
      <c r="QM97" s="34">
        <v>0.49444100260734558</v>
      </c>
      <c r="QN97" s="34">
        <v>0.49462857842445374</v>
      </c>
      <c r="QO97" s="34">
        <v>0.4948183000087738</v>
      </c>
      <c r="QP97" s="34">
        <v>0.49500620365142822</v>
      </c>
      <c r="QQ97" s="34">
        <v>0.49519315361976624</v>
      </c>
      <c r="QR97" s="34">
        <v>0.49537411332130432</v>
      </c>
      <c r="QS97" s="34">
        <v>0.49554973840713501</v>
      </c>
      <c r="QT97" s="34">
        <v>0.49571701884269714</v>
      </c>
      <c r="QU97" s="34">
        <v>0.49587374925613403</v>
      </c>
      <c r="QV97" s="34">
        <v>0.49602016806602478</v>
      </c>
      <c r="QW97" s="34">
        <v>0.49615252017974854</v>
      </c>
      <c r="QX97" s="34">
        <v>0.49627220630645752</v>
      </c>
      <c r="QY97" s="34">
        <v>0.49638280272483826</v>
      </c>
      <c r="QZ97" s="34">
        <v>0.49648493528366089</v>
      </c>
      <c r="RA97" s="34">
        <v>0.49657931923866272</v>
      </c>
      <c r="RB97" s="34">
        <v>0.49667099118232727</v>
      </c>
      <c r="RC97" s="34">
        <v>0.49676308035850525</v>
      </c>
      <c r="RD97" s="34">
        <v>0.49685856699943542</v>
      </c>
      <c r="RE97" s="34">
        <v>0.49695923924446106</v>
      </c>
      <c r="RF97" s="34">
        <v>0.49706417322158813</v>
      </c>
      <c r="RG97" s="34">
        <v>0.49717235565185547</v>
      </c>
      <c r="RH97" s="34">
        <v>0.49728673696517944</v>
      </c>
      <c r="RI97" s="34">
        <v>0.49740868806838989</v>
      </c>
      <c r="RJ97" s="34">
        <v>0.49753689765930176</v>
      </c>
      <c r="RK97" s="34">
        <v>0.4976716935634613</v>
      </c>
      <c r="RL97" s="34">
        <v>0.49781370162963867</v>
      </c>
      <c r="RM97" s="34">
        <v>0.49796572327613831</v>
      </c>
      <c r="RN97" s="34">
        <v>0.49812549352645874</v>
      </c>
      <c r="RO97" s="34">
        <v>0.49829065799713135</v>
      </c>
      <c r="RP97" s="34">
        <v>0.49846136569976807</v>
      </c>
      <c r="RQ97" s="34">
        <v>0.49863675236701965</v>
      </c>
      <c r="RR97" s="34">
        <v>0.49881690740585327</v>
      </c>
      <c r="RS97" s="34">
        <v>0.4989972710609436</v>
      </c>
      <c r="RT97" s="34">
        <v>0.49917751550674438</v>
      </c>
      <c r="RU97" s="34">
        <v>0.49935266375541687</v>
      </c>
      <c r="RV97" s="34">
        <v>0.49952176213264465</v>
      </c>
      <c r="RW97" s="34">
        <v>0.49968418478965759</v>
      </c>
      <c r="RX97" s="34">
        <v>0.49983310699462891</v>
      </c>
      <c r="RY97" s="34">
        <v>0.49996629357337952</v>
      </c>
      <c r="RZ97" s="34">
        <v>0.50008219480514526</v>
      </c>
      <c r="SA97" s="34">
        <v>0.50018054246902466</v>
      </c>
      <c r="SB97" s="34">
        <v>0.50026190280914307</v>
      </c>
      <c r="SC97" s="34">
        <v>0.50032728910446167</v>
      </c>
      <c r="SD97" s="34">
        <v>0.50037580728530884</v>
      </c>
      <c r="SE97" s="34">
        <v>0.50040930509567261</v>
      </c>
      <c r="SF97" s="34">
        <v>0.5004304051399231</v>
      </c>
      <c r="SG97" s="34">
        <v>0.50044405460357666</v>
      </c>
      <c r="SH97" s="34">
        <v>0.50045406818389893</v>
      </c>
      <c r="SI97" s="34">
        <v>0.50045669078826904</v>
      </c>
      <c r="SJ97" s="34">
        <v>0.50045579671859741</v>
      </c>
      <c r="SK97" s="34">
        <v>0.50045615434646606</v>
      </c>
      <c r="SL97" s="34">
        <v>0.50045287609100342</v>
      </c>
      <c r="SM97" s="34">
        <v>0.50044643878936768</v>
      </c>
      <c r="SN97" s="34">
        <v>0.50043821334838867</v>
      </c>
      <c r="SO97" s="34">
        <v>0.50042665004730225</v>
      </c>
      <c r="SP97" s="34">
        <v>0.50041431188583374</v>
      </c>
      <c r="SQ97" s="34">
        <v>0.50040328502655029</v>
      </c>
      <c r="SR97" s="34">
        <v>0.5003933310508728</v>
      </c>
      <c r="SS97" s="34">
        <v>0.50038057565689087</v>
      </c>
      <c r="ST97" s="34">
        <v>0.50036495923995972</v>
      </c>
      <c r="SU97" s="34">
        <v>0.5003477931022644</v>
      </c>
      <c r="SV97" s="34">
        <v>0.50032764673233032</v>
      </c>
      <c r="SW97" s="34">
        <v>0.50029975175857544</v>
      </c>
      <c r="SX97" s="34">
        <v>0.50026565790176392</v>
      </c>
      <c r="SY97" s="34">
        <v>0.5002332329750061</v>
      </c>
      <c r="SZ97" s="34">
        <v>0.50020337104797363</v>
      </c>
      <c r="TA97" s="34">
        <v>0.50017052888870239</v>
      </c>
      <c r="TB97" s="34">
        <v>0.50013524293899536</v>
      </c>
      <c r="TC97" s="34">
        <v>0.50010120868682861</v>
      </c>
      <c r="TD97" s="34">
        <v>0.5000687837600708</v>
      </c>
      <c r="TE97" s="34">
        <v>0.500041663646698</v>
      </c>
      <c r="TF97" s="34">
        <v>0.50001376867294312</v>
      </c>
      <c r="TG97" s="34">
        <v>0.49998408555984497</v>
      </c>
      <c r="TH97" t="s">
        <v>843</v>
      </c>
      <c r="TI97" t="s">
        <v>843</v>
      </c>
      <c r="TJ97" t="s">
        <v>1300</v>
      </c>
      <c r="TK97" s="34">
        <v>0.67959913932855098</v>
      </c>
      <c r="TL97" s="34">
        <v>0.67704712195096806</v>
      </c>
      <c r="TM97" s="34">
        <v>0.67478085539537103</v>
      </c>
      <c r="TN97" s="34">
        <v>0.67250815780304196</v>
      </c>
      <c r="TO97" s="34">
        <v>0.66950819433693298</v>
      </c>
      <c r="TP97" s="34">
        <v>0.66605054799177399</v>
      </c>
      <c r="TQ97" s="34">
        <v>0.66282314331526804</v>
      </c>
      <c r="TR97" s="34">
        <v>0.66083076112059003</v>
      </c>
      <c r="TS97" s="34">
        <v>0.65986424572975588</v>
      </c>
      <c r="TT97" s="34">
        <v>0.65893712470672294</v>
      </c>
      <c r="TU97" s="34">
        <v>0.65948185240250001</v>
      </c>
      <c r="TV97" s="34">
        <v>0.66103865157743802</v>
      </c>
      <c r="TW97" s="34">
        <v>0.661768560547906</v>
      </c>
      <c r="TX97" s="34">
        <v>0.66165057093152901</v>
      </c>
      <c r="TY97" s="34">
        <v>0.66044877873583008</v>
      </c>
      <c r="TZ97" s="34">
        <v>0.65844858468217193</v>
      </c>
      <c r="UA97" s="34">
        <v>0.65594696848581702</v>
      </c>
      <c r="UB97" s="34">
        <v>0.652979434373687</v>
      </c>
      <c r="UC97" s="34">
        <v>0.64979231892301403</v>
      </c>
      <c r="UD97" s="34">
        <v>0.64630720366917205</v>
      </c>
      <c r="UE97" s="34">
        <v>0.64284716647973195</v>
      </c>
      <c r="UF97" s="34">
        <v>0.63956450054532499</v>
      </c>
      <c r="UG97" s="34">
        <v>0.63628598293030303</v>
      </c>
      <c r="UH97" s="34">
        <v>0.63264337591020603</v>
      </c>
      <c r="UI97" s="34">
        <v>0.62828884820888298</v>
      </c>
      <c r="UJ97" s="34">
        <v>0.62346125157084797</v>
      </c>
      <c r="UK97" s="34">
        <v>0.618297436214992</v>
      </c>
      <c r="UL97" s="34">
        <v>0.61283000371375307</v>
      </c>
      <c r="UM97" s="34">
        <v>0.60720459778900593</v>
      </c>
      <c r="UN97" s="34">
        <v>0.60165076218642899</v>
      </c>
      <c r="UO97" s="34">
        <v>0.59652793607427501</v>
      </c>
      <c r="UP97" s="34">
        <v>0.59195707198132896</v>
      </c>
      <c r="UQ97" s="34">
        <v>0.58786154481734099</v>
      </c>
      <c r="UR97" s="34">
        <v>0.58417210636550798</v>
      </c>
      <c r="US97" s="34">
        <v>0.58099393123298004</v>
      </c>
      <c r="UT97" s="34">
        <v>0.57845714260997905</v>
      </c>
      <c r="UU97" s="34">
        <v>0.57658903941295803</v>
      </c>
      <c r="UV97" s="34">
        <v>0.57555556134612207</v>
      </c>
      <c r="UW97" s="34">
        <v>0.57544238520537294</v>
      </c>
      <c r="UX97" s="34">
        <v>0.57580233627953903</v>
      </c>
      <c r="UY97" s="34">
        <v>0.57624754446840698</v>
      </c>
      <c r="UZ97" s="34">
        <v>0.57656256171415998</v>
      </c>
      <c r="VA97" s="34">
        <v>0.57657794512866001</v>
      </c>
      <c r="VB97" s="34">
        <v>0.57634311501716295</v>
      </c>
      <c r="VC97" s="34">
        <v>0.57585110639294801</v>
      </c>
      <c r="VD97" s="34">
        <v>0.57492277480353304</v>
      </c>
      <c r="VE97" s="34">
        <v>0.57365700744511894</v>
      </c>
      <c r="VF97" s="34">
        <v>0.57228597606637899</v>
      </c>
      <c r="VG97" s="34">
        <v>0.57091624402968599</v>
      </c>
      <c r="VH97" s="34">
        <v>0.56959131750174097</v>
      </c>
      <c r="VI97" s="34">
        <v>0.56815647595808405</v>
      </c>
      <c r="VJ97" s="34">
        <v>0.56645363257760206</v>
      </c>
      <c r="VK97" s="34">
        <v>0.56440689456642301</v>
      </c>
      <c r="VL97" s="34">
        <v>0.56204121386560701</v>
      </c>
      <c r="VM97" s="34">
        <v>0.55955274937314803</v>
      </c>
      <c r="VN97" s="34">
        <v>0.55706885655788807</v>
      </c>
      <c r="VO97" s="34">
        <v>0.55499636381766992</v>
      </c>
      <c r="VP97" s="34">
        <v>0.55356871021003995</v>
      </c>
      <c r="VQ97" s="34">
        <v>0.55243242871772202</v>
      </c>
      <c r="VR97" s="34">
        <v>0.55152873798074298</v>
      </c>
      <c r="VS97" s="34">
        <v>0.55085540715417902</v>
      </c>
      <c r="VT97" s="34">
        <v>0.55006390498471402</v>
      </c>
      <c r="VU97" s="34">
        <v>0.54898296102125699</v>
      </c>
      <c r="VV97" s="34">
        <v>0.54794014219014697</v>
      </c>
      <c r="VW97" s="34">
        <v>0.547147825719976</v>
      </c>
      <c r="VX97" s="34">
        <v>0.54655998556916996</v>
      </c>
      <c r="VY97" s="34">
        <v>0.54630397713316303</v>
      </c>
      <c r="VZ97" s="34">
        <v>0.54643727669470399</v>
      </c>
      <c r="WA97" s="34">
        <v>0.54681015156374102</v>
      </c>
      <c r="WB97" s="34">
        <v>0.54728486106742802</v>
      </c>
      <c r="WC97" s="34">
        <v>0.54783006043329108</v>
      </c>
      <c r="WD97" s="34">
        <v>0.54842110834601498</v>
      </c>
      <c r="WE97" s="34">
        <v>0.54888624421799304</v>
      </c>
      <c r="WF97" s="34">
        <v>0.549184074250472</v>
      </c>
      <c r="WG97" s="34">
        <v>0.549485478466888</v>
      </c>
      <c r="WH97" s="34">
        <v>0.549753942172999</v>
      </c>
      <c r="WI97" s="34">
        <v>0.54994227201670098</v>
      </c>
      <c r="WJ97" s="34">
        <v>0.55005811387519299</v>
      </c>
      <c r="WK97" s="34">
        <v>0.55005383091621296</v>
      </c>
      <c r="WL97" s="34">
        <v>0.54980499135209504</v>
      </c>
      <c r="WM97" s="34">
        <v>0.54921842780746799</v>
      </c>
      <c r="WN97" s="34">
        <v>0.54823789377346699</v>
      </c>
      <c r="WO97" s="34">
        <v>0.54700056251889595</v>
      </c>
      <c r="WP97" s="34">
        <v>0.54580852566671301</v>
      </c>
      <c r="WQ97" s="34">
        <v>0.54472287076762393</v>
      </c>
      <c r="WR97" s="34">
        <v>0.54378836996369995</v>
      </c>
      <c r="WS97" s="34">
        <v>0.54292980718409201</v>
      </c>
      <c r="WT97" s="34">
        <v>0.54205252261220804</v>
      </c>
      <c r="WU97" s="34">
        <v>0.54116300834678999</v>
      </c>
      <c r="WV97" s="34">
        <v>0.54027368563422296</v>
      </c>
      <c r="WW97" s="34">
        <v>0.53941135551341102</v>
      </c>
      <c r="WX97" s="34">
        <v>0.53860424665596196</v>
      </c>
      <c r="WY97" s="34">
        <v>0.53785679004780096</v>
      </c>
      <c r="WZ97" s="34">
        <v>0.53715066334824302</v>
      </c>
      <c r="XA97" s="34">
        <v>0.536512484344709</v>
      </c>
      <c r="XB97" s="34">
        <v>0.53595697503953599</v>
      </c>
      <c r="XC97" s="34">
        <v>0.53544995649037508</v>
      </c>
      <c r="XD97" s="34">
        <v>0.53499884402054998</v>
      </c>
      <c r="XE97" s="34">
        <v>0.53463376125264506</v>
      </c>
      <c r="XF97" s="34">
        <v>0.53433639025346402</v>
      </c>
      <c r="XG97" s="34">
        <v>0.53412160195740699</v>
      </c>
      <c r="XH97" t="s">
        <v>843</v>
      </c>
      <c r="XI97" t="s">
        <v>1300</v>
      </c>
      <c r="XJ97" s="34">
        <v>0.61088540214813702</v>
      </c>
      <c r="XK97" s="34">
        <v>0.60669014030295698</v>
      </c>
      <c r="XL97" s="34">
        <v>0.604771712300194</v>
      </c>
      <c r="XM97" s="34">
        <v>0.604515792349545</v>
      </c>
      <c r="XN97" s="34">
        <v>0.60438552713976601</v>
      </c>
      <c r="XO97" s="34">
        <v>0.60590049757075803</v>
      </c>
      <c r="XP97" s="34">
        <v>0.60817300992568601</v>
      </c>
      <c r="XQ97" s="34">
        <v>0.60877637450230904</v>
      </c>
      <c r="XR97" s="34">
        <v>0.60830830116107304</v>
      </c>
      <c r="XS97" s="34">
        <v>0.60705574280972396</v>
      </c>
      <c r="XT97" s="34">
        <v>0.60509430115601504</v>
      </c>
      <c r="XU97" s="34">
        <v>0.60314499602313199</v>
      </c>
      <c r="XV97" s="34">
        <v>0.60150915870465094</v>
      </c>
      <c r="XW97" s="34">
        <v>0.59989680045350802</v>
      </c>
      <c r="XX97" s="34">
        <v>0.59783897460047797</v>
      </c>
      <c r="XY97" s="34">
        <v>0.59538307291588599</v>
      </c>
      <c r="XZ97" s="34">
        <v>0.59234131415620805</v>
      </c>
      <c r="YA97" s="34">
        <v>0.58855984796931704</v>
      </c>
      <c r="YB97" s="34">
        <v>0.58426564180715701</v>
      </c>
      <c r="YC97" s="34">
        <v>0.57929749144962794</v>
      </c>
      <c r="YD97" s="34">
        <v>0.57398897952528205</v>
      </c>
      <c r="YE97" s="34">
        <v>0.56862155547846105</v>
      </c>
      <c r="YF97" s="34">
        <v>0.56309277204708197</v>
      </c>
      <c r="YG97" s="34">
        <v>0.557120412290672</v>
      </c>
      <c r="YH97" s="34">
        <v>0.550718108389187</v>
      </c>
      <c r="YI97" s="34">
        <v>0.54447069867770603</v>
      </c>
      <c r="YJ97" s="34">
        <v>0.53849069589945198</v>
      </c>
      <c r="YK97" s="34">
        <v>0.53281859661942299</v>
      </c>
      <c r="YL97" s="34">
        <v>0.52775524250900996</v>
      </c>
      <c r="YM97" s="34">
        <v>0.52357751098924599</v>
      </c>
      <c r="YN97" s="34">
        <v>0.52052736018665802</v>
      </c>
      <c r="YO97" s="34">
        <v>0.51863254243022805</v>
      </c>
      <c r="YP97" s="34">
        <v>0.51784227437631603</v>
      </c>
      <c r="YQ97" s="34">
        <v>0.51796456265904101</v>
      </c>
      <c r="YR97" s="34">
        <v>0.51848213586567904</v>
      </c>
      <c r="YS97" s="34">
        <v>0.51894329724978905</v>
      </c>
      <c r="YT97" s="34">
        <v>0.519201370945372</v>
      </c>
      <c r="YU97" s="34">
        <v>0.51917386115017794</v>
      </c>
      <c r="YV97" s="34">
        <v>0.51890521030095105</v>
      </c>
      <c r="YW97" s="34">
        <v>0.51841041288915901</v>
      </c>
      <c r="YX97" s="34">
        <v>0.51751934011586398</v>
      </c>
      <c r="YY97" s="34">
        <v>0.51629506889330201</v>
      </c>
      <c r="YZ97" s="34">
        <v>0.51497574290321302</v>
      </c>
      <c r="ZA97" s="34">
        <v>0.51367447467293603</v>
      </c>
      <c r="ZB97" s="34">
        <v>0.51238921696592699</v>
      </c>
      <c r="ZC97" s="34">
        <v>0.51097300903158804</v>
      </c>
      <c r="ZD97" s="34">
        <v>0.50927590728931404</v>
      </c>
      <c r="ZE97" s="34">
        <v>0.50718059567097495</v>
      </c>
      <c r="ZF97" s="34">
        <v>0.50469699695743697</v>
      </c>
      <c r="ZG97" s="34">
        <v>0.50206486605094902</v>
      </c>
      <c r="ZH97" s="34">
        <v>0.499410215558593</v>
      </c>
      <c r="ZI97" s="34">
        <v>0.49712902230653805</v>
      </c>
      <c r="ZJ97" s="34">
        <v>0.49547873856781499</v>
      </c>
      <c r="ZK97" s="34">
        <v>0.49412370007641498</v>
      </c>
      <c r="ZL97" s="34">
        <v>0.49298026653816202</v>
      </c>
      <c r="ZM97" s="34">
        <v>0.49201818554947996</v>
      </c>
      <c r="ZN97" s="34">
        <v>0.49094517823726497</v>
      </c>
      <c r="ZO97" s="34">
        <v>0.48961256971567996</v>
      </c>
      <c r="ZP97" s="34">
        <v>0.48834515322515698</v>
      </c>
      <c r="ZQ97" s="34">
        <v>0.48739766743719104</v>
      </c>
      <c r="ZR97" s="34">
        <v>0.48673675969244201</v>
      </c>
      <c r="ZS97" s="34">
        <v>0.48645692757103098</v>
      </c>
      <c r="ZT97" s="34">
        <v>0.48661236987192902</v>
      </c>
      <c r="ZU97" s="34">
        <v>0.48704864479191995</v>
      </c>
      <c r="ZV97" s="34">
        <v>0.487591682106083</v>
      </c>
      <c r="ZW97" s="34">
        <v>0.48823250494540799</v>
      </c>
      <c r="ZX97" s="34">
        <v>0.48896422974348602</v>
      </c>
      <c r="ZY97" s="34">
        <v>0.48957407335112402</v>
      </c>
      <c r="ZZ97" s="34">
        <v>0.48999333096829095</v>
      </c>
      <c r="AAA97" s="34">
        <v>0.49041704945869297</v>
      </c>
      <c r="AAB97" s="34">
        <v>0.490797582939204</v>
      </c>
      <c r="AAC97" s="34">
        <v>0.49107020903339399</v>
      </c>
      <c r="AAD97" s="34">
        <v>0.49127678540910502</v>
      </c>
      <c r="AAE97" s="34">
        <v>0.491365279591505</v>
      </c>
      <c r="AAF97" s="34">
        <v>0.49120704308505303</v>
      </c>
      <c r="AAG97" s="34">
        <v>0.49071872364089403</v>
      </c>
      <c r="AAH97" s="34">
        <v>0.489830013774814</v>
      </c>
      <c r="AAI97" s="34">
        <v>0.48869064241256199</v>
      </c>
      <c r="AAJ97" s="34">
        <v>0.487641773089737</v>
      </c>
      <c r="AAK97" s="34">
        <v>0.48671284503846401</v>
      </c>
      <c r="AAL97" s="34">
        <v>0.48593527023190497</v>
      </c>
      <c r="AAM97" s="34">
        <v>0.48525002082485502</v>
      </c>
      <c r="AAN97" s="34">
        <v>0.48453982522563699</v>
      </c>
      <c r="AAO97" s="34">
        <v>0.48381177395496899</v>
      </c>
      <c r="AAP97" s="34">
        <v>0.48308848772227797</v>
      </c>
      <c r="AAQ97" s="34">
        <v>0.48237220420085597</v>
      </c>
      <c r="AAR97" s="34">
        <v>0.48167253111708902</v>
      </c>
      <c r="AAS97" s="34">
        <v>0.48099716138445303</v>
      </c>
      <c r="AAT97" s="34">
        <v>0.48034575251639999</v>
      </c>
      <c r="AAU97" s="34">
        <v>0.47974994162617401</v>
      </c>
      <c r="AAV97" s="34">
        <v>0.47922626321001899</v>
      </c>
      <c r="AAW97" s="34">
        <v>0.47877538650743295</v>
      </c>
      <c r="AAX97" s="34">
        <v>0.47841352088734901</v>
      </c>
      <c r="AAY97" s="34">
        <v>0.47812576913478205</v>
      </c>
      <c r="AAZ97" s="34">
        <v>0.47789812201471299</v>
      </c>
      <c r="ABA97" s="34">
        <v>0.47775263436300597</v>
      </c>
      <c r="ABB97" s="34">
        <v>0.47764820315750001</v>
      </c>
      <c r="ABC97" s="34">
        <v>0.47754670505416302</v>
      </c>
      <c r="ABD97" s="34">
        <v>0.47745380990261199</v>
      </c>
      <c r="ABE97" s="34">
        <v>0.47736885453101302</v>
      </c>
      <c r="ABF97" s="34">
        <v>0.47731666437045805</v>
      </c>
      <c r="ABG97" t="s">
        <v>843</v>
      </c>
      <c r="ABH97" t="s">
        <v>843</v>
      </c>
      <c r="ABI97" t="s">
        <v>1300</v>
      </c>
      <c r="ABJ97" s="34">
        <v>0.62371523028275699</v>
      </c>
      <c r="ABK97" s="34">
        <v>0.62134731167717594</v>
      </c>
      <c r="ABL97" s="34">
        <v>0.61899281091765002</v>
      </c>
      <c r="ABM97" s="34">
        <v>0.61623253337305106</v>
      </c>
      <c r="ABN97" s="34">
        <v>0.61252310648917596</v>
      </c>
      <c r="ABO97" s="34">
        <v>0.60837956573207097</v>
      </c>
      <c r="ABP97" s="34">
        <v>0.60502816061823994</v>
      </c>
      <c r="ABQ97" s="34">
        <v>0.60377995467952206</v>
      </c>
      <c r="ABR97" s="34">
        <v>0.60406673282483703</v>
      </c>
      <c r="ABS97" s="34">
        <v>0.60468865513754699</v>
      </c>
      <c r="ABT97" s="34">
        <v>0.60693696127480501</v>
      </c>
      <c r="ABU97" s="34">
        <v>0.609647544959385</v>
      </c>
      <c r="ABV97" s="34">
        <v>0.61065149520607598</v>
      </c>
      <c r="ABW97" s="34">
        <v>0.610578768886609</v>
      </c>
      <c r="ABX97" s="34">
        <v>0.60940138708318903</v>
      </c>
      <c r="ABY97" s="34">
        <v>0.60734318521852704</v>
      </c>
      <c r="ABZ97" s="34">
        <v>0.60514309709637304</v>
      </c>
      <c r="ACA97" s="34">
        <v>0.60305946160632895</v>
      </c>
      <c r="ACB97" s="34">
        <v>0.60093324226657496</v>
      </c>
      <c r="ACC97" s="34">
        <v>0.598409265698436</v>
      </c>
      <c r="ACD97" s="34">
        <v>0.595849283540137</v>
      </c>
      <c r="ACE97" s="34">
        <v>0.59326826602659799</v>
      </c>
      <c r="ACF97" s="34">
        <v>0.59040282707501301</v>
      </c>
      <c r="ACG97" s="34">
        <v>0.58695645244607997</v>
      </c>
      <c r="ACH97" s="34">
        <v>0.58271674905420801</v>
      </c>
      <c r="ACI97" s="34">
        <v>0.57788600628520204</v>
      </c>
      <c r="ACJ97" s="34">
        <v>0.572566334419225</v>
      </c>
      <c r="ACK97" s="34">
        <v>0.56699421318656096</v>
      </c>
      <c r="ACL97" s="34">
        <v>0.56130616846314196</v>
      </c>
      <c r="ACM97" s="34">
        <v>0.55545244768477497</v>
      </c>
      <c r="ACN97" s="34">
        <v>0.54975159061889001</v>
      </c>
      <c r="ACO97" s="34">
        <v>0.54430448564488298</v>
      </c>
      <c r="ACP97" s="34">
        <v>0.53916334196322102</v>
      </c>
      <c r="ACQ97" s="34">
        <v>0.53461584305795695</v>
      </c>
      <c r="ACR97" s="34">
        <v>0.53090995192689006</v>
      </c>
      <c r="ACS97" s="34">
        <v>0.52828900447444394</v>
      </c>
      <c r="ACT97" s="34">
        <v>0.52677995155010793</v>
      </c>
      <c r="ACU97" s="34">
        <v>0.52631595430523492</v>
      </c>
      <c r="ACV97" s="34">
        <v>0.52670823607073802</v>
      </c>
      <c r="ACW97" s="34">
        <v>0.52747324968263798</v>
      </c>
      <c r="ACX97" s="34">
        <v>0.52818209545637496</v>
      </c>
      <c r="ACY97" s="34">
        <v>0.52869724522772998</v>
      </c>
      <c r="ACZ97" s="34">
        <v>0.52894366827636508</v>
      </c>
      <c r="ADA97" s="34">
        <v>0.52896299194516605</v>
      </c>
      <c r="ADB97" s="34">
        <v>0.52876515419706505</v>
      </c>
      <c r="ADC97" s="34">
        <v>0.52816306305703897</v>
      </c>
      <c r="ADD97" s="34">
        <v>0.52723071986455894</v>
      </c>
      <c r="ADE97" s="34">
        <v>0.52621061788988499</v>
      </c>
      <c r="ADF97" s="34">
        <v>0.525211372195033</v>
      </c>
      <c r="ADG97" s="34">
        <v>0.524239232984685</v>
      </c>
      <c r="ADH97" s="34">
        <v>0.52314825700853096</v>
      </c>
      <c r="ADI97" s="34">
        <v>0.52177519743549094</v>
      </c>
      <c r="ADJ97" s="34">
        <v>0.52000258675431899</v>
      </c>
      <c r="ADK97" s="34">
        <v>0.51783375117929697</v>
      </c>
      <c r="ADL97" s="34">
        <v>0.51548234423510797</v>
      </c>
      <c r="ADM97" s="34">
        <v>0.51308545511703696</v>
      </c>
      <c r="ADN97" s="34">
        <v>0.51103983838366995</v>
      </c>
      <c r="ADO97" s="34">
        <v>0.50957809496331896</v>
      </c>
      <c r="ADP97" s="34">
        <v>0.508355499753125</v>
      </c>
      <c r="ADQ97" s="34">
        <v>0.50729913783077007</v>
      </c>
      <c r="ADR97" s="34">
        <v>0.50636924894275093</v>
      </c>
      <c r="ADS97" s="34">
        <v>0.50526587105385301</v>
      </c>
      <c r="ADT97" s="34">
        <v>0.50385395385937504</v>
      </c>
      <c r="ADU97" s="34">
        <v>0.50246394170077402</v>
      </c>
      <c r="ADV97" s="34">
        <v>0.50135268653824294</v>
      </c>
      <c r="ADW97" s="34">
        <v>0.50049316865168703</v>
      </c>
      <c r="ADX97" s="34">
        <v>0.49999652442627895</v>
      </c>
      <c r="ADY97" s="34">
        <v>0.49993873456360299</v>
      </c>
      <c r="ADZ97" s="34">
        <v>0.50017814592109699</v>
      </c>
      <c r="AEA97" s="34">
        <v>0.500542578322139</v>
      </c>
      <c r="AEB97" s="34">
        <v>0.50103472832237206</v>
      </c>
      <c r="AEC97" s="34">
        <v>0.50165728921499297</v>
      </c>
      <c r="AED97" s="34">
        <v>0.50219819494745499</v>
      </c>
      <c r="AEE97" s="34">
        <v>0.50259493907653296</v>
      </c>
      <c r="AEF97" s="34">
        <v>0.50304134350249496</v>
      </c>
      <c r="AEG97" s="34">
        <v>0.50348028954833501</v>
      </c>
      <c r="AEH97" s="34">
        <v>0.503828671401787</v>
      </c>
      <c r="AEI97" s="34">
        <v>0.50411276735412103</v>
      </c>
      <c r="AEJ97" s="34">
        <v>0.50428337855152394</v>
      </c>
      <c r="AEK97" s="34">
        <v>0.50420527074561294</v>
      </c>
      <c r="AEL97" s="34">
        <v>0.50378473108277799</v>
      </c>
      <c r="AEM97" s="34">
        <v>0.50296327856477807</v>
      </c>
      <c r="AEN97" s="34">
        <v>0.50189124058174794</v>
      </c>
      <c r="AEO97" s="34">
        <v>0.50088414954911098</v>
      </c>
      <c r="AEP97" s="34">
        <v>0.49997016336245997</v>
      </c>
      <c r="AEQ97" s="34">
        <v>0.49918322033676099</v>
      </c>
      <c r="AER97" s="34">
        <v>0.49845860659222602</v>
      </c>
      <c r="AES97" s="34">
        <v>0.49767927209614599</v>
      </c>
      <c r="AET97" s="34">
        <v>0.49685355417912597</v>
      </c>
      <c r="AEU97" s="34">
        <v>0.49600607927238799</v>
      </c>
      <c r="AEV97" s="34">
        <v>0.49514802700177102</v>
      </c>
      <c r="AEW97" s="34">
        <v>0.49429551213460998</v>
      </c>
      <c r="AEX97" s="34">
        <v>0.49345410705228998</v>
      </c>
      <c r="AEY97" s="34">
        <v>0.49262596768156697</v>
      </c>
      <c r="AEZ97" s="34">
        <v>0.49185197695743599</v>
      </c>
      <c r="AFA97" s="34">
        <v>0.49115589005215704</v>
      </c>
      <c r="AFB97" s="34">
        <v>0.49053188437424305</v>
      </c>
      <c r="AFC97" s="34">
        <v>0.49000040404216899</v>
      </c>
      <c r="AFD97" s="34">
        <v>0.48955999005022799</v>
      </c>
      <c r="AFE97" s="34">
        <v>0.48919493942426001</v>
      </c>
      <c r="AFF97" s="34">
        <v>0.48893230510094499</v>
      </c>
      <c r="AFG97" t="s">
        <v>843</v>
      </c>
      <c r="AFH97" t="s">
        <v>843</v>
      </c>
      <c r="AFI97" s="34">
        <v>0.71772000000000002</v>
      </c>
      <c r="AFJ97" s="34">
        <v>0.71692999999999996</v>
      </c>
      <c r="AFK97" s="34">
        <v>0.74108000000000007</v>
      </c>
      <c r="AFL97" s="34">
        <v>0.75334999999999996</v>
      </c>
      <c r="AFM97" s="34">
        <v>0.75880999999999998</v>
      </c>
      <c r="AFN97" s="34">
        <v>0.76150999999999991</v>
      </c>
      <c r="AFO97" s="34">
        <v>0.76521000000000006</v>
      </c>
      <c r="AFP97" s="34">
        <v>0.76539000000000001</v>
      </c>
      <c r="AFQ97" s="34">
        <v>0.77217000000000002</v>
      </c>
      <c r="AFR97" s="34">
        <v>0.77103999999999995</v>
      </c>
      <c r="AFS97" s="34">
        <v>0.77427000000000001</v>
      </c>
      <c r="AFT97" s="34">
        <v>0.77564999999999995</v>
      </c>
      <c r="AFU97" s="34">
        <v>0.77382000000000006</v>
      </c>
      <c r="AFV97" s="34">
        <v>0.78505999999999998</v>
      </c>
      <c r="AFW97" s="34">
        <v>0.78869</v>
      </c>
      <c r="AFX97" s="34">
        <v>0.79074</v>
      </c>
      <c r="AFY97" s="34">
        <v>0.80071000000000003</v>
      </c>
      <c r="AFZ97" s="34">
        <v>0.78820999999999997</v>
      </c>
      <c r="AGA97" s="34">
        <v>0.78924000000000005</v>
      </c>
      <c r="AGB97" t="s">
        <v>843</v>
      </c>
      <c r="AGC97" t="s">
        <v>843</v>
      </c>
      <c r="AGD97" t="s">
        <v>843</v>
      </c>
      <c r="AGE97" t="s">
        <v>843</v>
      </c>
      <c r="AGF97" s="34">
        <v>1.3059052871540189E-3</v>
      </c>
      <c r="AGG97" t="s">
        <v>843</v>
      </c>
      <c r="AGH97" t="s">
        <v>843</v>
      </c>
      <c r="AGI97" t="s">
        <v>843</v>
      </c>
      <c r="AGJ97" t="s">
        <v>843</v>
      </c>
      <c r="AGK97" t="s">
        <v>843</v>
      </c>
      <c r="AGL97" t="s">
        <v>843</v>
      </c>
      <c r="AGM97" t="s">
        <v>843</v>
      </c>
      <c r="AGN97" t="s">
        <v>843</v>
      </c>
      <c r="AGO97" s="34">
        <v>0.317</v>
      </c>
      <c r="AGP97" s="34">
        <v>2019</v>
      </c>
      <c r="AGQ97" t="s">
        <v>832</v>
      </c>
      <c r="AGR97" t="s">
        <v>843</v>
      </c>
      <c r="AGS97" s="34">
        <v>0</v>
      </c>
      <c r="AGT97" s="34">
        <v>2019</v>
      </c>
      <c r="AGU97" t="s">
        <v>832</v>
      </c>
      <c r="AGV97" t="s">
        <v>843</v>
      </c>
      <c r="AGW97" s="34">
        <v>2E-3</v>
      </c>
      <c r="AGX97" s="34">
        <v>2019</v>
      </c>
      <c r="AGY97" t="s">
        <v>832</v>
      </c>
      <c r="AGZ97" t="s">
        <v>843</v>
      </c>
      <c r="AHA97" s="34">
        <v>2E-3</v>
      </c>
      <c r="AHB97" s="34">
        <v>2019</v>
      </c>
      <c r="AHC97" t="s">
        <v>832</v>
      </c>
      <c r="AHD97" t="s">
        <v>843</v>
      </c>
      <c r="AHE97" s="34">
        <v>0.16</v>
      </c>
      <c r="AHF97" s="34">
        <v>2020</v>
      </c>
      <c r="AHG97" t="s">
        <v>832</v>
      </c>
      <c r="AHH97" t="s">
        <v>843</v>
      </c>
      <c r="AHI97" t="s">
        <v>830</v>
      </c>
      <c r="AHJ97" s="34">
        <v>0.18290136754512787</v>
      </c>
      <c r="AHK97" s="34">
        <v>0.18246102333068848</v>
      </c>
      <c r="AHL97" s="34">
        <v>0.18382805585861206</v>
      </c>
      <c r="AHM97" s="34">
        <v>0.18642033636569977</v>
      </c>
      <c r="AHN97" s="34">
        <v>0.19184277951717377</v>
      </c>
      <c r="AHO97" t="s">
        <v>843</v>
      </c>
      <c r="AHP97" s="34">
        <v>0.20218765735626221</v>
      </c>
      <c r="AHQ97" s="34">
        <v>0.20450811088085175</v>
      </c>
      <c r="AHR97" s="34">
        <v>0.20722697675228119</v>
      </c>
      <c r="AHS97" s="34">
        <v>0.21328873932361603</v>
      </c>
      <c r="AHT97" s="34">
        <v>0.21954293549060822</v>
      </c>
      <c r="AHU97" t="s">
        <v>843</v>
      </c>
      <c r="AHV97" s="34">
        <v>0.20273995399475098</v>
      </c>
      <c r="AHW97" s="34">
        <v>0.20123417675495148</v>
      </c>
      <c r="AHX97" s="34">
        <v>0.20334462821483612</v>
      </c>
      <c r="AHY97" s="34">
        <v>0.20633687078952789</v>
      </c>
      <c r="AHZ97" s="34">
        <v>0.21373608708381653</v>
      </c>
      <c r="AIA97" t="s">
        <v>832</v>
      </c>
      <c r="AIB97" t="s">
        <v>843</v>
      </c>
      <c r="AIC97" s="34">
        <v>0.20294941961765289</v>
      </c>
      <c r="AID97" s="34">
        <v>0.2014765739440918</v>
      </c>
      <c r="AIE97" s="34">
        <v>0.20375615358352661</v>
      </c>
      <c r="AIF97" s="34">
        <v>0.20718561112880707</v>
      </c>
      <c r="AIG97" s="34">
        <v>0.21734288334846497</v>
      </c>
      <c r="AIH97" t="s">
        <v>924</v>
      </c>
      <c r="AII97" t="s">
        <v>843</v>
      </c>
      <c r="AIJ97" s="34">
        <v>0.20824550092220306</v>
      </c>
      <c r="AIK97" s="34">
        <v>0.20532800257205963</v>
      </c>
      <c r="AIL97" s="34">
        <v>0.20655399560928345</v>
      </c>
      <c r="AIM97" s="34">
        <v>0.20942600071430206</v>
      </c>
      <c r="AIN97" s="34">
        <v>0.22121000289916992</v>
      </c>
      <c r="AIO97" t="s">
        <v>1607</v>
      </c>
      <c r="AIP97" s="34">
        <v>0.23801165819168091</v>
      </c>
      <c r="AIQ97" t="s">
        <v>843</v>
      </c>
      <c r="AIR97" s="34">
        <v>0.23751</v>
      </c>
      <c r="AIS97" s="34">
        <v>0.23694999999999999</v>
      </c>
      <c r="AIT97" s="34">
        <v>0.23771999999999999</v>
      </c>
      <c r="AIU97" s="34">
        <v>0.23736000000000002</v>
      </c>
      <c r="AIV97" s="34">
        <v>0.23846000000000001</v>
      </c>
      <c r="AIW97" s="34">
        <v>0.24007000000000001</v>
      </c>
      <c r="AIX97" t="s">
        <v>843</v>
      </c>
      <c r="AIY97" s="34">
        <v>-1.09E-3</v>
      </c>
      <c r="AIZ97" s="34">
        <v>1.098E-2</v>
      </c>
      <c r="AJA97" s="34">
        <v>2.044E-2</v>
      </c>
      <c r="AJB97" s="34">
        <v>1.848E-2</v>
      </c>
      <c r="AJC97" s="34">
        <v>1.238E-2</v>
      </c>
      <c r="AJD97" s="34">
        <v>1.1339999999999999E-2</v>
      </c>
      <c r="AJE97" t="s">
        <v>843</v>
      </c>
      <c r="AJF97" s="34">
        <v>1.3370806351304054E-2</v>
      </c>
      <c r="AJG97" s="34">
        <v>1.462395116686821E-2</v>
      </c>
      <c r="AJH97" s="34">
        <v>1.9441293552517891E-2</v>
      </c>
      <c r="AJI97" s="34">
        <v>1.6903245821595192E-2</v>
      </c>
      <c r="AJJ97" s="34">
        <v>1.0446346364915371E-2</v>
      </c>
      <c r="AJK97" t="s">
        <v>830</v>
      </c>
      <c r="AJL97" t="s">
        <v>843</v>
      </c>
      <c r="AJM97" t="s">
        <v>843</v>
      </c>
      <c r="AJN97" s="34">
        <v>1.1452685110270977E-2</v>
      </c>
      <c r="AJO97" s="34">
        <v>1.0021488182246685E-2</v>
      </c>
      <c r="AJP97" s="34">
        <v>1.1576669290661812E-2</v>
      </c>
      <c r="AJQ97" s="34">
        <v>5.2463868632912636E-3</v>
      </c>
      <c r="AJR97" s="34">
        <v>1.7694605514407158E-2</v>
      </c>
      <c r="AJS97" t="s">
        <v>832</v>
      </c>
      <c r="AJT97" t="s">
        <v>843</v>
      </c>
      <c r="AJU97" t="s">
        <v>843</v>
      </c>
      <c r="AJV97" t="s">
        <v>843</v>
      </c>
      <c r="AJW97" s="34">
        <v>1.2080846354365349E-2</v>
      </c>
      <c r="AJX97" s="34">
        <v>1.3113816268742085E-2</v>
      </c>
      <c r="AJY97" s="34">
        <v>1.6257554292678833E-2</v>
      </c>
      <c r="AJZ97" s="34">
        <v>1.1891895905137062E-2</v>
      </c>
      <c r="AKA97" s="34">
        <v>5.7341465726494789E-3</v>
      </c>
      <c r="AKB97" t="s">
        <v>830</v>
      </c>
      <c r="AKC97" t="s">
        <v>843</v>
      </c>
      <c r="AKD97" t="s">
        <v>843</v>
      </c>
      <c r="AKE97" t="s">
        <v>843</v>
      </c>
      <c r="AKF97" s="34">
        <v>1.0497302748262882E-2</v>
      </c>
      <c r="AKG97" s="34">
        <v>8.5678845643997192E-3</v>
      </c>
      <c r="AKH97" s="34">
        <v>7.1335528045892715E-3</v>
      </c>
      <c r="AKI97" s="34">
        <v>1.8329996382817626E-3</v>
      </c>
      <c r="AKJ97" s="34">
        <v>7.1283336728811264E-3</v>
      </c>
      <c r="AKK97" t="s">
        <v>832</v>
      </c>
      <c r="AKL97" t="s">
        <v>843</v>
      </c>
      <c r="AKM97" s="34">
        <v>53390</v>
      </c>
      <c r="AKN97" t="s">
        <v>832</v>
      </c>
      <c r="AKO97" t="s">
        <v>843</v>
      </c>
      <c r="AKP97" s="34">
        <v>47409.34765625</v>
      </c>
      <c r="AKQ97" t="s">
        <v>830</v>
      </c>
      <c r="AKR97" t="s">
        <v>843</v>
      </c>
      <c r="AKS97" s="34">
        <v>43032.142084528103</v>
      </c>
      <c r="AKT97" t="s">
        <v>832</v>
      </c>
      <c r="AKU97" t="s">
        <v>843</v>
      </c>
      <c r="AKV97" s="34">
        <v>48432.455873259598</v>
      </c>
      <c r="AKW97" t="s">
        <v>832</v>
      </c>
      <c r="AKX97" t="s">
        <v>843</v>
      </c>
      <c r="AKY97" s="34">
        <v>0.23770001530647278</v>
      </c>
      <c r="AKZ97" s="34">
        <v>0.24539920687675476</v>
      </c>
      <c r="ALA97" s="34">
        <v>0.25010362267494202</v>
      </c>
      <c r="ALB97" s="34">
        <v>0.26033943891525269</v>
      </c>
      <c r="ALC97" s="34">
        <v>0.25848168134689331</v>
      </c>
      <c r="ALD97" t="s">
        <v>830</v>
      </c>
      <c r="ALE97" t="s">
        <v>843</v>
      </c>
      <c r="ALF97" t="s">
        <v>843</v>
      </c>
      <c r="ALG97" t="s">
        <v>843</v>
      </c>
      <c r="ALH97" s="34">
        <v>0.25711694359779358</v>
      </c>
      <c r="ALI97" s="34">
        <v>0.26988700032234192</v>
      </c>
      <c r="ALJ97" s="34">
        <v>0.27738296985626221</v>
      </c>
      <c r="ALK97" s="34">
        <v>0.28872144222259521</v>
      </c>
      <c r="ALL97" s="34">
        <v>0.29549375176429749</v>
      </c>
      <c r="ALM97" t="s">
        <v>832</v>
      </c>
    </row>
    <row r="98" spans="1:1001">
      <c r="A98" t="s">
        <v>423</v>
      </c>
      <c r="B98" t="s">
        <v>59</v>
      </c>
      <c r="C98" t="s">
        <v>283</v>
      </c>
      <c r="D98" s="34">
        <v>5.983797088265419E-2</v>
      </c>
      <c r="E98" t="s">
        <v>432</v>
      </c>
      <c r="F98" s="34">
        <v>5.9128664433956146E-2</v>
      </c>
      <c r="G98" t="s">
        <v>1464</v>
      </c>
      <c r="H98" s="34">
        <v>4.5581389218568802E-2</v>
      </c>
      <c r="I98" t="s">
        <v>1294</v>
      </c>
      <c r="J98" s="34">
        <v>4.48417067527771E-2</v>
      </c>
      <c r="K98" t="s">
        <v>1521</v>
      </c>
      <c r="L98" s="34"/>
      <c r="M98" t="s">
        <v>466</v>
      </c>
      <c r="N98" s="34">
        <v>0.69800001382827759</v>
      </c>
      <c r="O98" s="34"/>
      <c r="P98" t="s">
        <v>1459</v>
      </c>
      <c r="Q98" s="34"/>
      <c r="R98" t="s">
        <v>1459</v>
      </c>
      <c r="S98" s="34"/>
      <c r="T98" t="s">
        <v>1459</v>
      </c>
      <c r="U98" s="34"/>
      <c r="V98" t="s">
        <v>1459</v>
      </c>
      <c r="W98" t="s">
        <v>843</v>
      </c>
      <c r="X98" t="s">
        <v>465</v>
      </c>
      <c r="Y98" s="34">
        <v>0.48877426981925964</v>
      </c>
      <c r="Z98" s="34"/>
      <c r="AA98" t="s">
        <v>1459</v>
      </c>
      <c r="AB98" s="34"/>
      <c r="AC98" t="s">
        <v>1459</v>
      </c>
      <c r="AD98" s="34"/>
      <c r="AE98" t="s">
        <v>1459</v>
      </c>
      <c r="AF98" s="34"/>
      <c r="AG98" t="s">
        <v>1459</v>
      </c>
      <c r="AH98" t="s">
        <v>843</v>
      </c>
      <c r="AI98" t="s">
        <v>465</v>
      </c>
      <c r="AJ98" s="34">
        <v>0.49844139814376831</v>
      </c>
      <c r="AK98" s="34"/>
      <c r="AL98" t="s">
        <v>1459</v>
      </c>
      <c r="AM98" s="34"/>
      <c r="AN98" t="s">
        <v>1459</v>
      </c>
      <c r="AO98" s="34"/>
      <c r="AP98" t="s">
        <v>1459</v>
      </c>
      <c r="AQ98" s="34"/>
      <c r="AR98" t="s">
        <v>1459</v>
      </c>
      <c r="AS98" t="s">
        <v>843</v>
      </c>
      <c r="AT98" t="s">
        <v>465</v>
      </c>
      <c r="AU98" s="34">
        <v>0.49012428522109985</v>
      </c>
      <c r="AV98" s="34"/>
      <c r="AW98" t="s">
        <v>1459</v>
      </c>
      <c r="AX98" s="34"/>
      <c r="AY98" t="s">
        <v>1459</v>
      </c>
      <c r="AZ98" s="34"/>
      <c r="BA98" t="s">
        <v>1459</v>
      </c>
      <c r="BB98" s="34"/>
      <c r="BC98" t="s">
        <v>1459</v>
      </c>
      <c r="BD98" t="s">
        <v>843</v>
      </c>
      <c r="BE98" s="34">
        <v>0.5</v>
      </c>
      <c r="BF98" t="s">
        <v>1594</v>
      </c>
      <c r="BG98" t="s">
        <v>843</v>
      </c>
      <c r="BH98" t="s">
        <v>432</v>
      </c>
      <c r="BI98" s="34">
        <v>1.8791623115539551</v>
      </c>
      <c r="BJ98" t="s">
        <v>819</v>
      </c>
      <c r="BK98" s="34">
        <v>3.1280448436737061</v>
      </c>
      <c r="BL98" t="s">
        <v>1294</v>
      </c>
      <c r="BM98" s="34">
        <v>5.7116870880126953</v>
      </c>
      <c r="BN98" t="s">
        <v>1521</v>
      </c>
      <c r="BO98" s="34">
        <v>2.5279359817504883</v>
      </c>
      <c r="BP98" t="s">
        <v>843</v>
      </c>
      <c r="BQ98" s="34">
        <v>3.2304809093475342</v>
      </c>
      <c r="BR98" t="s">
        <v>830</v>
      </c>
      <c r="BS98" s="34"/>
      <c r="BT98" t="s">
        <v>843</v>
      </c>
      <c r="BU98" s="34">
        <v>1.8837192058563232</v>
      </c>
      <c r="BV98" t="s">
        <v>1572</v>
      </c>
      <c r="BW98" t="s">
        <v>843</v>
      </c>
      <c r="BX98" s="34">
        <v>2.6791737079620361</v>
      </c>
      <c r="BY98" t="s">
        <v>924</v>
      </c>
      <c r="BZ98" t="s">
        <v>843</v>
      </c>
      <c r="CA98" t="s">
        <v>432</v>
      </c>
      <c r="CB98" s="34">
        <v>6.9314730353653431E-3</v>
      </c>
      <c r="CC98" s="34">
        <v>8.1080114468932152E-3</v>
      </c>
      <c r="CD98" s="34">
        <v>7.0319576188921928E-3</v>
      </c>
      <c r="CE98" s="34">
        <v>9.306454099714756E-3</v>
      </c>
      <c r="CF98" s="34">
        <v>9.3064513057470322E-3</v>
      </c>
      <c r="CG98" t="s">
        <v>843</v>
      </c>
      <c r="CH98" t="s">
        <v>819</v>
      </c>
      <c r="CI98" s="34">
        <v>8.8088186457753181E-3</v>
      </c>
      <c r="CJ98" s="34">
        <v>8.2254167646169662E-3</v>
      </c>
      <c r="CK98" s="34">
        <v>9.1247959062457085E-3</v>
      </c>
      <c r="CL98" s="34">
        <v>1.1388754472136497E-2</v>
      </c>
      <c r="CM98" s="34">
        <v>1.2446917593479156E-2</v>
      </c>
      <c r="CN98" t="s">
        <v>843</v>
      </c>
      <c r="CO98" t="s">
        <v>1294</v>
      </c>
      <c r="CP98" s="34">
        <v>8.9780725538730621E-3</v>
      </c>
      <c r="CQ98" s="34">
        <v>9.3296738341450691E-3</v>
      </c>
      <c r="CR98" s="34">
        <v>1.0859712958335876E-2</v>
      </c>
      <c r="CS98" s="34">
        <v>1.2446829117834568E-2</v>
      </c>
      <c r="CT98" s="34">
        <v>1.244681142270565E-2</v>
      </c>
      <c r="CU98" t="s">
        <v>843</v>
      </c>
      <c r="CV98" t="s">
        <v>1521</v>
      </c>
      <c r="CW98" s="34">
        <v>9.2807644978165627E-3</v>
      </c>
      <c r="CX98" s="34">
        <v>1.0232133790850639E-2</v>
      </c>
      <c r="CY98" s="34">
        <v>1.1917782947421074E-2</v>
      </c>
      <c r="CZ98" s="34">
        <v>1.2446810491383076E-2</v>
      </c>
      <c r="DA98" s="34">
        <v>1.2446777895092964E-2</v>
      </c>
      <c r="DB98" t="s">
        <v>843</v>
      </c>
      <c r="DC98" s="34">
        <v>5.5108966827392578</v>
      </c>
      <c r="DD98" s="34">
        <v>6.0336213111877441</v>
      </c>
      <c r="DE98" s="34">
        <v>6.3517718315124512</v>
      </c>
      <c r="DF98" s="34">
        <v>6.6914172172546387</v>
      </c>
      <c r="DG98" s="34">
        <v>7.2552170753479004</v>
      </c>
      <c r="DH98" t="s">
        <v>1464</v>
      </c>
      <c r="DI98" t="s">
        <v>843</v>
      </c>
      <c r="DJ98" s="34">
        <v>5.8470888137817383</v>
      </c>
      <c r="DK98" s="34">
        <v>6.2393298149108887</v>
      </c>
      <c r="DL98" s="34">
        <v>6.5497050285339355</v>
      </c>
      <c r="DM98" s="34">
        <v>7.0087451934814453</v>
      </c>
      <c r="DN98" s="34">
        <v>7.6249246597290039</v>
      </c>
      <c r="DO98" t="s">
        <v>1294</v>
      </c>
      <c r="DP98" t="s">
        <v>843</v>
      </c>
      <c r="DQ98" s="34">
        <v>7.8713960647583008</v>
      </c>
      <c r="DR98" t="s">
        <v>1521</v>
      </c>
      <c r="DS98" t="s">
        <v>843</v>
      </c>
      <c r="DT98" t="s">
        <v>843</v>
      </c>
      <c r="DU98" s="34">
        <v>7.3</v>
      </c>
      <c r="DV98" t="s">
        <v>1461</v>
      </c>
      <c r="DW98" t="s">
        <v>843</v>
      </c>
      <c r="DX98" t="s">
        <v>843</v>
      </c>
      <c r="DY98" t="s">
        <v>995</v>
      </c>
      <c r="DZ98" s="34">
        <v>1.3500100001692772E-2</v>
      </c>
      <c r="EA98" s="34">
        <v>1.549084484577179E-2</v>
      </c>
      <c r="EB98" s="34">
        <v>2.1454934030771255E-2</v>
      </c>
      <c r="EC98" s="34">
        <v>1.6626322641968727E-2</v>
      </c>
      <c r="ED98" s="34">
        <v>1.502892654389143E-2</v>
      </c>
      <c r="EE98" t="s">
        <v>843</v>
      </c>
      <c r="EF98" t="s">
        <v>465</v>
      </c>
      <c r="EG98" s="34">
        <v>7.5499997474253178E-3</v>
      </c>
      <c r="EH98" s="34">
        <v>7.9333335161209106E-3</v>
      </c>
      <c r="EI98" s="34">
        <v>5.7999999262392521E-3</v>
      </c>
      <c r="EJ98" s="34">
        <v>5.1999995484948158E-3</v>
      </c>
      <c r="EK98" s="34">
        <v>2.3000000510364771E-3</v>
      </c>
      <c r="EL98" t="s">
        <v>843</v>
      </c>
      <c r="EM98" t="s">
        <v>465</v>
      </c>
      <c r="EN98" s="34">
        <v>3.2904120162129402E-3</v>
      </c>
      <c r="EO98" s="34">
        <v>5.2266726270318031E-3</v>
      </c>
      <c r="EP98" s="34">
        <v>5.1937159150838852E-3</v>
      </c>
      <c r="EQ98" s="34">
        <v>4.9662156961858273E-3</v>
      </c>
      <c r="ER98" s="34">
        <v>1.3287917245179415E-3</v>
      </c>
      <c r="ES98" t="s">
        <v>843</v>
      </c>
      <c r="ET98" t="s">
        <v>465</v>
      </c>
      <c r="EU98" s="34">
        <v>8.6485305801033974E-3</v>
      </c>
      <c r="EV98" s="34">
        <v>6.2474519945681095E-3</v>
      </c>
      <c r="EW98" s="34">
        <v>2.9563978314399719E-3</v>
      </c>
      <c r="EX98" s="34">
        <v>7.2483252733945847E-4</v>
      </c>
      <c r="EY98" s="34">
        <v>-1.6093424055725336E-3</v>
      </c>
      <c r="EZ98" t="s">
        <v>843</v>
      </c>
      <c r="FA98" t="s">
        <v>1594</v>
      </c>
      <c r="FB98" s="34">
        <v>1.4755857177078724E-2</v>
      </c>
      <c r="FC98" s="34">
        <v>1.9458428025245667E-2</v>
      </c>
      <c r="FD98" s="34">
        <v>1.3831931166350842E-2</v>
      </c>
      <c r="FE98" s="34">
        <v>1.3084652833640575E-2</v>
      </c>
      <c r="FF98" s="34">
        <v>-6.595004815608263E-3</v>
      </c>
      <c r="FG98" t="s">
        <v>843</v>
      </c>
      <c r="FH98" s="34"/>
      <c r="FI98" s="34"/>
      <c r="FJ98" s="34"/>
      <c r="FK98" s="34"/>
      <c r="FL98" s="34"/>
      <c r="FM98" t="s">
        <v>843</v>
      </c>
      <c r="FN98" t="s">
        <v>843</v>
      </c>
      <c r="FO98" s="34">
        <v>0.70247000000000004</v>
      </c>
      <c r="FP98" t="s">
        <v>1462</v>
      </c>
      <c r="FQ98" t="s">
        <v>843</v>
      </c>
      <c r="FR98" t="s">
        <v>843</v>
      </c>
      <c r="FS98" s="34">
        <v>0.73724000000000001</v>
      </c>
      <c r="FT98" t="s">
        <v>1462</v>
      </c>
      <c r="FU98" t="s">
        <v>843</v>
      </c>
      <c r="FV98" t="s">
        <v>843</v>
      </c>
      <c r="FW98" s="34">
        <v>0.66815999999999998</v>
      </c>
      <c r="FX98" t="s">
        <v>1462</v>
      </c>
      <c r="FY98" t="s">
        <v>843</v>
      </c>
      <c r="FZ98" s="34">
        <v>-6.5449848771095276E-2</v>
      </c>
      <c r="GA98" s="34">
        <v>-7.2055652737617493E-2</v>
      </c>
      <c r="GB98" s="34">
        <v>-6.4041987061500549E-2</v>
      </c>
      <c r="GC98" s="34">
        <v>-4.0399987250566483E-2</v>
      </c>
      <c r="GD98" s="34">
        <v>-2.7000036090612411E-2</v>
      </c>
      <c r="GE98" t="s">
        <v>830</v>
      </c>
      <c r="GF98" t="s">
        <v>843</v>
      </c>
      <c r="GG98" s="34">
        <v>-6.5859675407409668E-2</v>
      </c>
      <c r="GH98" s="34">
        <v>-7.2601258754730225E-2</v>
      </c>
      <c r="GI98" s="34">
        <v>-6.5098024904727936E-2</v>
      </c>
      <c r="GJ98" s="34">
        <v>-3.9677027612924576E-2</v>
      </c>
      <c r="GK98" s="34">
        <v>-2.7275785803794861E-2</v>
      </c>
      <c r="GL98" t="s">
        <v>832</v>
      </c>
      <c r="GM98" t="s">
        <v>843</v>
      </c>
      <c r="GN98" s="34">
        <v>0.39628869295120239</v>
      </c>
      <c r="GO98" t="s">
        <v>832</v>
      </c>
      <c r="GP98" t="s">
        <v>843</v>
      </c>
      <c r="GQ98" t="s">
        <v>843</v>
      </c>
      <c r="GR98" s="34">
        <v>5.0701912492513657E-2</v>
      </c>
      <c r="GS98" s="34">
        <v>6.1385594308376312E-2</v>
      </c>
      <c r="GT98" s="34">
        <v>6.3538148999214172E-2</v>
      </c>
      <c r="GU98" s="34">
        <v>5.6348618119955063E-2</v>
      </c>
      <c r="GV98" s="34">
        <v>5.6774165481328964E-2</v>
      </c>
      <c r="GW98" t="s">
        <v>832</v>
      </c>
      <c r="GX98" t="s">
        <v>843</v>
      </c>
      <c r="GY98" t="s">
        <v>843</v>
      </c>
      <c r="GZ98" t="s">
        <v>843</v>
      </c>
      <c r="HA98" t="s">
        <v>843</v>
      </c>
      <c r="HB98" t="s">
        <v>843</v>
      </c>
      <c r="HC98" t="s">
        <v>843</v>
      </c>
      <c r="HD98" t="s">
        <v>843</v>
      </c>
      <c r="HE98" t="s">
        <v>843</v>
      </c>
      <c r="HF98" t="s">
        <v>843</v>
      </c>
      <c r="HG98" t="s">
        <v>843</v>
      </c>
      <c r="HH98" s="34">
        <v>19665502</v>
      </c>
      <c r="HI98" s="34">
        <v>20195577</v>
      </c>
      <c r="HJ98" s="34">
        <v>20758326</v>
      </c>
      <c r="HK98" s="34">
        <v>21329514</v>
      </c>
      <c r="HL98" s="34">
        <v>21906444</v>
      </c>
      <c r="HM98" s="34">
        <v>22496951</v>
      </c>
      <c r="HN98" s="34">
        <v>23098586</v>
      </c>
      <c r="HO98" s="34">
        <v>23708320</v>
      </c>
      <c r="HP98" s="34">
        <v>24326087</v>
      </c>
      <c r="HQ98" s="34">
        <v>24950762</v>
      </c>
      <c r="HR98" s="34">
        <v>25574719</v>
      </c>
      <c r="HS98" s="34">
        <v>26205941</v>
      </c>
      <c r="HT98" s="34">
        <v>26858762</v>
      </c>
      <c r="HU98" s="34">
        <v>27525597</v>
      </c>
      <c r="HV98" s="34">
        <v>28196358</v>
      </c>
      <c r="HW98" s="34">
        <v>28870939</v>
      </c>
      <c r="HX98" s="34">
        <v>29554303</v>
      </c>
      <c r="HY98" s="34">
        <v>30222262</v>
      </c>
      <c r="HZ98" s="34">
        <v>30870641</v>
      </c>
      <c r="IA98" s="34">
        <v>31522290</v>
      </c>
      <c r="IB98" s="34">
        <v>32180401</v>
      </c>
      <c r="IC98" s="34">
        <v>32833031.000000004</v>
      </c>
      <c r="ID98" s="34">
        <v>33475870.000000004</v>
      </c>
      <c r="IE98" s="34">
        <v>34121985</v>
      </c>
      <c r="IF98" s="34">
        <v>34777522</v>
      </c>
      <c r="IG98" s="34">
        <v>35439785</v>
      </c>
      <c r="IH98" s="34">
        <v>36102736</v>
      </c>
      <c r="II98" s="34">
        <v>36767488</v>
      </c>
      <c r="IJ98" s="34">
        <v>37435099</v>
      </c>
      <c r="IK98" s="34">
        <v>38104805</v>
      </c>
      <c r="IL98" s="34">
        <v>38775850</v>
      </c>
      <c r="IM98" s="34">
        <v>39447704</v>
      </c>
      <c r="IN98" s="34">
        <v>40121418</v>
      </c>
      <c r="IO98" s="34">
        <v>40797660</v>
      </c>
      <c r="IP98" s="34">
        <v>41475941</v>
      </c>
      <c r="IQ98" s="34">
        <v>42158202</v>
      </c>
      <c r="IR98" s="34">
        <v>42844158</v>
      </c>
      <c r="IS98" s="34">
        <v>43533065</v>
      </c>
      <c r="IT98" s="34">
        <v>44223240</v>
      </c>
      <c r="IU98" s="34">
        <v>44910363</v>
      </c>
      <c r="IV98" s="34">
        <v>45595915</v>
      </c>
      <c r="IW98" s="34">
        <v>46280424</v>
      </c>
      <c r="IX98" s="34">
        <v>46961808</v>
      </c>
      <c r="IY98" s="34">
        <v>47640796</v>
      </c>
      <c r="IZ98" s="34">
        <v>48318003</v>
      </c>
      <c r="JA98" s="34">
        <v>48988101</v>
      </c>
      <c r="JB98" s="34">
        <v>49650302</v>
      </c>
      <c r="JC98" s="34">
        <v>50306482</v>
      </c>
      <c r="JD98" s="34">
        <v>50955129</v>
      </c>
      <c r="JE98" s="34">
        <v>51596895</v>
      </c>
      <c r="JF98" s="34">
        <v>52231785</v>
      </c>
      <c r="JG98" s="34">
        <v>52859802</v>
      </c>
      <c r="JH98" s="34">
        <v>53479556</v>
      </c>
      <c r="JI98" s="34">
        <v>54088921</v>
      </c>
      <c r="JJ98" s="34">
        <v>54688859</v>
      </c>
      <c r="JK98" s="34">
        <v>55278505</v>
      </c>
      <c r="JL98" s="34">
        <v>55860700</v>
      </c>
      <c r="JM98" s="34">
        <v>56435445</v>
      </c>
      <c r="JN98" s="34">
        <v>56999668</v>
      </c>
      <c r="JO98" s="34">
        <v>57558075</v>
      </c>
      <c r="JP98" s="34">
        <v>58109963</v>
      </c>
      <c r="JQ98" s="34">
        <v>58654293</v>
      </c>
      <c r="JR98" s="34">
        <v>59192188</v>
      </c>
      <c r="JS98" s="34">
        <v>59720681</v>
      </c>
      <c r="JT98" s="34">
        <v>60240747</v>
      </c>
      <c r="JU98" s="34">
        <v>60752860</v>
      </c>
      <c r="JV98" s="34">
        <v>61255455</v>
      </c>
      <c r="JW98" s="34">
        <v>61750655</v>
      </c>
      <c r="JX98" s="34">
        <v>62236967</v>
      </c>
      <c r="JY98" s="34">
        <v>62716478</v>
      </c>
      <c r="JZ98" s="34">
        <v>63190565</v>
      </c>
      <c r="KA98" s="34">
        <v>63656832</v>
      </c>
      <c r="KB98" s="34">
        <v>64116349</v>
      </c>
      <c r="KC98" s="34">
        <v>64567715</v>
      </c>
      <c r="KD98" s="34">
        <v>65008006</v>
      </c>
      <c r="KE98" s="34">
        <v>65438902</v>
      </c>
      <c r="KF98" s="34">
        <v>65860868</v>
      </c>
      <c r="KG98" s="34">
        <v>66272614</v>
      </c>
      <c r="KH98" s="34">
        <v>66676705</v>
      </c>
      <c r="KI98" s="34">
        <v>67070907.999999993</v>
      </c>
      <c r="KJ98" s="34">
        <v>67452594</v>
      </c>
      <c r="KK98" s="34">
        <v>67823906</v>
      </c>
      <c r="KL98" s="34">
        <v>68184739</v>
      </c>
      <c r="KM98" s="34">
        <v>68534550</v>
      </c>
      <c r="KN98" s="34">
        <v>68872356</v>
      </c>
      <c r="KO98" s="34">
        <v>69196037</v>
      </c>
      <c r="KP98" s="34">
        <v>69508405</v>
      </c>
      <c r="KQ98" s="34">
        <v>69810465</v>
      </c>
      <c r="KR98" s="34">
        <v>70102044</v>
      </c>
      <c r="KS98" s="34">
        <v>70383394</v>
      </c>
      <c r="KT98" s="34">
        <v>70652939</v>
      </c>
      <c r="KU98" s="34">
        <v>70912471</v>
      </c>
      <c r="KV98" s="34">
        <v>71162508</v>
      </c>
      <c r="KW98" s="34">
        <v>71402386</v>
      </c>
      <c r="KX98" s="34">
        <v>71631859</v>
      </c>
      <c r="KY98" s="34">
        <v>71851742</v>
      </c>
      <c r="KZ98" s="34">
        <v>72063671</v>
      </c>
      <c r="LA98" s="34">
        <v>72266277</v>
      </c>
      <c r="LB98" s="34">
        <v>72460269</v>
      </c>
      <c r="LC98" s="34">
        <v>72647096</v>
      </c>
      <c r="LD98" s="34">
        <v>72826468</v>
      </c>
      <c r="LE98" t="s">
        <v>843</v>
      </c>
      <c r="LF98" t="s">
        <v>843</v>
      </c>
      <c r="LG98" t="s">
        <v>843</v>
      </c>
      <c r="LH98" s="34">
        <v>2.5165187194943428E-2</v>
      </c>
      <c r="LI98" s="34">
        <v>2.6597686111927032E-2</v>
      </c>
      <c r="LJ98" s="34">
        <v>2.7483798563480377E-2</v>
      </c>
      <c r="LK98" s="34">
        <v>2.7144327759742737E-2</v>
      </c>
      <c r="LL98" s="34">
        <v>2.6689093559980392E-2</v>
      </c>
      <c r="LM98" s="34">
        <v>2.6598948985338211E-2</v>
      </c>
      <c r="LN98" s="34">
        <v>2.6391614228487015E-2</v>
      </c>
      <c r="LO98" s="34">
        <v>2.6054637506604195E-2</v>
      </c>
      <c r="LP98" s="34">
        <v>2.5723272934556007E-2</v>
      </c>
      <c r="LQ98" s="34">
        <v>2.5355048477649689E-2</v>
      </c>
      <c r="LR98" s="34">
        <v>2.4699961766600609E-2</v>
      </c>
      <c r="LS98" s="34">
        <v>2.4381816387176514E-2</v>
      </c>
      <c r="LT98" s="34">
        <v>2.4605957791209221E-2</v>
      </c>
      <c r="LU98" s="34">
        <v>2.4524273350834846E-2</v>
      </c>
      <c r="LV98" s="34">
        <v>2.4076448753476143E-2</v>
      </c>
      <c r="LW98" s="34">
        <v>2.3642698302865028E-2</v>
      </c>
      <c r="LX98" s="34">
        <v>2.3393832147121429E-2</v>
      </c>
      <c r="LY98" s="34">
        <v>2.2349454462528229E-2</v>
      </c>
      <c r="LZ98" s="34">
        <v>2.1226797252893448E-2</v>
      </c>
      <c r="MA98" s="34">
        <v>2.0889312028884888E-2</v>
      </c>
      <c r="MB98" s="34">
        <v>2.0662687718868256E-2</v>
      </c>
      <c r="MC98" s="34">
        <v>2.0077448338270187E-2</v>
      </c>
      <c r="MD98" s="34">
        <v>1.938982866704464E-2</v>
      </c>
      <c r="ME98" s="34">
        <v>1.9117016345262527E-2</v>
      </c>
      <c r="MF98" s="34">
        <v>1.9029360264539719E-2</v>
      </c>
      <c r="MG98" s="34">
        <v>1.8863800913095474E-2</v>
      </c>
      <c r="MH98" s="34">
        <v>1.8533593043684959E-2</v>
      </c>
      <c r="MI98" s="34">
        <v>1.8245324492454529E-2</v>
      </c>
      <c r="MJ98" s="34">
        <v>1.799476332962513E-2</v>
      </c>
      <c r="MK98" s="34">
        <v>1.7731649801135063E-2</v>
      </c>
      <c r="ML98" s="34">
        <v>1.745724119246006E-2</v>
      </c>
      <c r="MM98" s="34">
        <v>1.7178215086460114E-2</v>
      </c>
      <c r="MN98" s="34">
        <v>1.6934461891651154E-2</v>
      </c>
      <c r="MO98" s="34">
        <v>1.6714420169591904E-2</v>
      </c>
      <c r="MP98" s="34">
        <v>1.6488797962665558E-2</v>
      </c>
      <c r="MQ98" s="34">
        <v>1.6315732151269913E-2</v>
      </c>
      <c r="MR98" s="34">
        <v>1.614004373550415E-2</v>
      </c>
      <c r="MS98" s="34">
        <v>1.5951463952660561E-2</v>
      </c>
      <c r="MT98" s="34">
        <v>1.5729678794741631E-2</v>
      </c>
      <c r="MU98" s="34">
        <v>1.5418127179145813E-2</v>
      </c>
      <c r="MV98" s="34">
        <v>1.5149558894336224E-2</v>
      </c>
      <c r="MW98" s="34">
        <v>1.4900934882462025E-2</v>
      </c>
      <c r="MX98" s="34">
        <v>1.4615612104535103E-2</v>
      </c>
      <c r="MY98" s="34">
        <v>1.435477752238512E-2</v>
      </c>
      <c r="MZ98" s="34">
        <v>1.4114771038293839E-2</v>
      </c>
      <c r="NA98" s="34">
        <v>1.3773207552731037E-2</v>
      </c>
      <c r="NB98" s="34">
        <v>1.3427041471004486E-2</v>
      </c>
      <c r="NC98" s="34">
        <v>1.3129462487995625E-2</v>
      </c>
      <c r="ND98" s="34">
        <v>1.2811486609280109E-2</v>
      </c>
      <c r="NE98" s="34">
        <v>1.2516073882579803E-2</v>
      </c>
      <c r="NF98" s="34">
        <v>1.2229721061885357E-2</v>
      </c>
      <c r="NG98" s="34">
        <v>1.1951945722103119E-2</v>
      </c>
      <c r="NH98" s="34">
        <v>1.165628619492054E-2</v>
      </c>
      <c r="NI98" s="34">
        <v>1.1329927481710911E-2</v>
      </c>
      <c r="NJ98" s="34">
        <v>1.1030636727809906E-2</v>
      </c>
      <c r="NK98" s="34">
        <v>1.0724120773375034E-2</v>
      </c>
      <c r="NL98" s="34">
        <v>1.0476957075297832E-2</v>
      </c>
      <c r="NM98" s="34">
        <v>1.0236326605081558E-2</v>
      </c>
      <c r="NN98" s="34">
        <v>9.9480245262384415E-3</v>
      </c>
      <c r="NO98" s="34">
        <v>9.748995304107666E-3</v>
      </c>
      <c r="NP98" s="34">
        <v>9.5426915213465691E-3</v>
      </c>
      <c r="NQ98" s="34">
        <v>9.3236397951841354E-3</v>
      </c>
      <c r="NR98" s="34">
        <v>9.1288043186068535E-3</v>
      </c>
      <c r="NS98" s="34">
        <v>8.8888024911284447E-3</v>
      </c>
      <c r="NT98" s="34">
        <v>8.6706075817346573E-3</v>
      </c>
      <c r="NU98" s="34">
        <v>8.4651755169034004E-3</v>
      </c>
      <c r="NV98" s="34">
        <v>8.2387477159500122E-3</v>
      </c>
      <c r="NW98" s="34">
        <v>8.0516757443547249E-3</v>
      </c>
      <c r="NX98" s="34">
        <v>7.8445654362440109E-3</v>
      </c>
      <c r="NY98" s="34">
        <v>7.6750721782445908E-3</v>
      </c>
      <c r="NZ98" s="34">
        <v>7.5307819060981274E-3</v>
      </c>
      <c r="OA98" s="34">
        <v>7.3516541160643101E-3</v>
      </c>
      <c r="OB98" s="34">
        <v>7.1927299723029137E-3</v>
      </c>
      <c r="OC98" s="34">
        <v>7.0151318795979023E-3</v>
      </c>
      <c r="OD98" s="34">
        <v>6.7959134466946125E-3</v>
      </c>
      <c r="OE98" s="34">
        <v>6.6064819693565369E-3</v>
      </c>
      <c r="OF98" s="34">
        <v>6.4275427721440792E-3</v>
      </c>
      <c r="OG98" s="34">
        <v>6.232293788343668E-3</v>
      </c>
      <c r="OH98" s="34">
        <v>6.0788914561271667E-3</v>
      </c>
      <c r="OI98" s="34">
        <v>5.8947466313838959E-3</v>
      </c>
      <c r="OJ98" s="34">
        <v>5.6746518239378929E-3</v>
      </c>
      <c r="OK98" s="34">
        <v>5.4896888323128223E-3</v>
      </c>
      <c r="OL98" s="34">
        <v>5.3060427308082581E-3</v>
      </c>
      <c r="OM98" s="34">
        <v>5.1172263920307159E-3</v>
      </c>
      <c r="ON98" s="34">
        <v>4.9168807454407215E-3</v>
      </c>
      <c r="OO98" s="34">
        <v>4.6887136995792389E-3</v>
      </c>
      <c r="OP98" s="34">
        <v>4.5040883123874664E-3</v>
      </c>
      <c r="OQ98" s="34">
        <v>4.3362462893128395E-3</v>
      </c>
      <c r="OR98" s="34">
        <v>4.1680252179503441E-3</v>
      </c>
      <c r="OS98" s="34">
        <v>4.0054027922451496E-3</v>
      </c>
      <c r="OT98" s="34">
        <v>3.8223529700189829E-3</v>
      </c>
      <c r="OU98" s="34">
        <v>3.6666060332208872E-3</v>
      </c>
      <c r="OV98" s="34">
        <v>3.5197930410504341E-3</v>
      </c>
      <c r="OW98" s="34">
        <v>3.3651795238256454E-3</v>
      </c>
      <c r="OX98" s="34">
        <v>3.2086470164358616E-3</v>
      </c>
      <c r="OY98" s="34">
        <v>3.0649241525679827E-3</v>
      </c>
      <c r="OZ98" s="34">
        <v>2.9451905284076929E-3</v>
      </c>
      <c r="PA98" s="34">
        <v>2.8075410518795252E-3</v>
      </c>
      <c r="PB98" s="34">
        <v>2.6808090042322874E-3</v>
      </c>
      <c r="PC98" s="34">
        <v>2.5750189088284969E-3</v>
      </c>
      <c r="PD98" s="34">
        <v>2.4660439230501652E-3</v>
      </c>
      <c r="PE98" t="s">
        <v>1300</v>
      </c>
      <c r="PF98" t="s">
        <v>843</v>
      </c>
      <c r="PG98" t="s">
        <v>843</v>
      </c>
      <c r="PH98" t="s">
        <v>843</v>
      </c>
      <c r="PI98" t="s">
        <v>843</v>
      </c>
      <c r="PJ98" t="s">
        <v>1300</v>
      </c>
      <c r="PK98" s="34">
        <v>0.49628660082817078</v>
      </c>
      <c r="PL98" s="34">
        <v>0.49654462933540344</v>
      </c>
      <c r="PM98" s="34">
        <v>0.49679958820343018</v>
      </c>
      <c r="PN98" s="34">
        <v>0.49701991677284241</v>
      </c>
      <c r="PO98" s="34">
        <v>0.49722370505332947</v>
      </c>
      <c r="PP98" s="34">
        <v>0.49741846323013306</v>
      </c>
      <c r="PQ98" s="34">
        <v>0.4976140558719635</v>
      </c>
      <c r="PR98" s="34">
        <v>0.49779006838798523</v>
      </c>
      <c r="PS98" s="34">
        <v>0.49795481562614441</v>
      </c>
      <c r="PT98" s="34">
        <v>0.49810820817947388</v>
      </c>
      <c r="PU98" s="34">
        <v>0.49825522303581238</v>
      </c>
      <c r="PV98" s="34">
        <v>0.49839451909065247</v>
      </c>
      <c r="PW98" s="34">
        <v>0.49847602844238281</v>
      </c>
      <c r="PX98" s="34">
        <v>0.4985506534576416</v>
      </c>
      <c r="PY98" s="34">
        <v>0.49862363934516907</v>
      </c>
      <c r="PZ98" s="34">
        <v>0.49868014454841614</v>
      </c>
      <c r="QA98" s="34">
        <v>0.49872636795043945</v>
      </c>
      <c r="QB98" s="34">
        <v>0.49875757098197937</v>
      </c>
      <c r="QC98" s="34">
        <v>0.49879193305969238</v>
      </c>
      <c r="QD98" s="34">
        <v>0.49881142377853394</v>
      </c>
      <c r="QE98" s="34">
        <v>0.49879163503646851</v>
      </c>
      <c r="QF98" s="34">
        <v>0.49875187873840332</v>
      </c>
      <c r="QG98" s="34">
        <v>0.49872085452079773</v>
      </c>
      <c r="QH98" s="34">
        <v>0.49869689345359802</v>
      </c>
      <c r="QI98" s="34">
        <v>0.49867963790893555</v>
      </c>
      <c r="QJ98" s="34">
        <v>0.49866402149200439</v>
      </c>
      <c r="QK98" s="34">
        <v>0.49864271283149719</v>
      </c>
      <c r="QL98" s="34">
        <v>0.49861600995063782</v>
      </c>
      <c r="QM98" s="34">
        <v>0.49858525395393372</v>
      </c>
      <c r="QN98" s="34">
        <v>0.49855148792266846</v>
      </c>
      <c r="QO98" s="34">
        <v>0.49851390719413757</v>
      </c>
      <c r="QP98" s="34">
        <v>0.49847245216369629</v>
      </c>
      <c r="QQ98" s="34">
        <v>0.49842852354049683</v>
      </c>
      <c r="QR98" s="34">
        <v>0.498382568359375</v>
      </c>
      <c r="QS98" s="34">
        <v>0.49833372235298157</v>
      </c>
      <c r="QT98" s="34">
        <v>0.49828213453292847</v>
      </c>
      <c r="QU98" s="34">
        <v>0.49822813272476196</v>
      </c>
      <c r="QV98" s="34">
        <v>0.49817183613777161</v>
      </c>
      <c r="QW98" s="34">
        <v>0.49811351299285889</v>
      </c>
      <c r="QX98" s="34">
        <v>0.49805194139480591</v>
      </c>
      <c r="QY98" s="34">
        <v>0.49798637628555298</v>
      </c>
      <c r="QZ98" s="34">
        <v>0.49791595339775085</v>
      </c>
      <c r="RA98" s="34">
        <v>0.49784010648727417</v>
      </c>
      <c r="RB98" s="34">
        <v>0.49775943160057068</v>
      </c>
      <c r="RC98" s="34">
        <v>0.4976748526096344</v>
      </c>
      <c r="RD98" s="34">
        <v>0.49758481979370117</v>
      </c>
      <c r="RE98" s="34">
        <v>0.497487872838974</v>
      </c>
      <c r="RF98" s="34">
        <v>0.49738457798957825</v>
      </c>
      <c r="RG98" s="34">
        <v>0.49727463722229004</v>
      </c>
      <c r="RH98" s="34">
        <v>0.49715837836265564</v>
      </c>
      <c r="RI98" s="34">
        <v>0.49703633785247803</v>
      </c>
      <c r="RJ98" s="34">
        <v>0.49690741300582886</v>
      </c>
      <c r="RK98" s="34">
        <v>0.49677127599716187</v>
      </c>
      <c r="RL98" s="34">
        <v>0.49662688374519348</v>
      </c>
      <c r="RM98" s="34">
        <v>0.49647560715675354</v>
      </c>
      <c r="RN98" s="34">
        <v>0.49631893634796143</v>
      </c>
      <c r="RO98" s="34">
        <v>0.49615710973739624</v>
      </c>
      <c r="RP98" s="34">
        <v>0.4959905743598938</v>
      </c>
      <c r="RQ98" s="34">
        <v>0.49581989645957947</v>
      </c>
      <c r="RR98" s="34">
        <v>0.4956476092338562</v>
      </c>
      <c r="RS98" s="34">
        <v>0.49547424912452698</v>
      </c>
      <c r="RT98" s="34">
        <v>0.49529871344566345</v>
      </c>
      <c r="RU98" s="34">
        <v>0.49512127041816711</v>
      </c>
      <c r="RV98" s="34">
        <v>0.49494341015815735</v>
      </c>
      <c r="RW98" s="34">
        <v>0.49476730823516846</v>
      </c>
      <c r="RX98" s="34">
        <v>0.49459207057952881</v>
      </c>
      <c r="RY98" s="34">
        <v>0.49441701173782349</v>
      </c>
      <c r="RZ98" s="34">
        <v>0.49424239993095398</v>
      </c>
      <c r="SA98" s="34">
        <v>0.49406775832176208</v>
      </c>
      <c r="SB98" s="34">
        <v>0.49389269948005676</v>
      </c>
      <c r="SC98" s="34">
        <v>0.49371761083602905</v>
      </c>
      <c r="SD98" s="34">
        <v>0.49354270100593567</v>
      </c>
      <c r="SE98" s="34">
        <v>0.49336802959442139</v>
      </c>
      <c r="SF98" s="34">
        <v>0.49319294095039368</v>
      </c>
      <c r="SG98" s="34">
        <v>0.49301743507385254</v>
      </c>
      <c r="SH98" s="34">
        <v>0.49284157156944275</v>
      </c>
      <c r="SI98" s="34">
        <v>0.49266543984413147</v>
      </c>
      <c r="SJ98" s="34">
        <v>0.49248906970024109</v>
      </c>
      <c r="SK98" s="34">
        <v>0.49231138825416565</v>
      </c>
      <c r="SL98" s="34">
        <v>0.49213269352912903</v>
      </c>
      <c r="SM98" s="34">
        <v>0.49195459485054016</v>
      </c>
      <c r="SN98" s="34">
        <v>0.49177810549736023</v>
      </c>
      <c r="SO98" s="34">
        <v>0.49160328507423401</v>
      </c>
      <c r="SP98" s="34">
        <v>0.49142980575561523</v>
      </c>
      <c r="SQ98" s="34">
        <v>0.49125701189041138</v>
      </c>
      <c r="SR98" s="34">
        <v>0.49108543992042542</v>
      </c>
      <c r="SS98" s="34">
        <v>0.49091619253158569</v>
      </c>
      <c r="ST98" s="34">
        <v>0.49074935913085938</v>
      </c>
      <c r="SU98" s="34">
        <v>0.49058473110198975</v>
      </c>
      <c r="SV98" s="34">
        <v>0.49042421579360962</v>
      </c>
      <c r="SW98" s="34">
        <v>0.49026793241500854</v>
      </c>
      <c r="SX98" s="34">
        <v>0.49011534452438354</v>
      </c>
      <c r="SY98" s="34">
        <v>0.48996663093566895</v>
      </c>
      <c r="SZ98" s="34">
        <v>0.4898226261138916</v>
      </c>
      <c r="TA98" s="34">
        <v>0.48968306183815002</v>
      </c>
      <c r="TB98" s="34">
        <v>0.48954960703849792</v>
      </c>
      <c r="TC98" s="34">
        <v>0.48942291736602783</v>
      </c>
      <c r="TD98" s="34">
        <v>0.48930257558822632</v>
      </c>
      <c r="TE98" s="34">
        <v>0.48919224739074707</v>
      </c>
      <c r="TF98" s="34">
        <v>0.48909193277359009</v>
      </c>
      <c r="TG98" s="34">
        <v>0.48899808526039124</v>
      </c>
      <c r="TH98" t="s">
        <v>843</v>
      </c>
      <c r="TI98" t="s">
        <v>843</v>
      </c>
      <c r="TJ98" t="s">
        <v>1300</v>
      </c>
      <c r="TK98" s="34">
        <v>0.545269452058737</v>
      </c>
      <c r="TL98" s="34">
        <v>0.54961863679359102</v>
      </c>
      <c r="TM98" s="34">
        <v>0.55406315037156706</v>
      </c>
      <c r="TN98" s="34">
        <v>0.55811288058415198</v>
      </c>
      <c r="TO98" s="34">
        <v>0.56179115606348506</v>
      </c>
      <c r="TP98" s="34">
        <v>0.56498831775025904</v>
      </c>
      <c r="TQ98" s="34">
        <v>0.56783404404061799</v>
      </c>
      <c r="TR98" s="34">
        <v>0.57061603268388505</v>
      </c>
      <c r="TS98" s="34">
        <v>0.57317013213016998</v>
      </c>
      <c r="TT98" s="34">
        <v>0.57524211084214594</v>
      </c>
      <c r="TU98" s="34">
        <v>0.57659935579350796</v>
      </c>
      <c r="TV98" s="34">
        <v>0.57737650023710296</v>
      </c>
      <c r="TW98" s="34">
        <v>0.57789811756774201</v>
      </c>
      <c r="TX98" s="34">
        <v>0.578379898535897</v>
      </c>
      <c r="TY98" s="34">
        <v>0.57904026862192193</v>
      </c>
      <c r="TZ98" s="34">
        <v>0.58003250257984296</v>
      </c>
      <c r="UA98" s="34">
        <v>0.58154735676810498</v>
      </c>
      <c r="UB98" s="34">
        <v>0.58368805392012102</v>
      </c>
      <c r="UC98" s="34">
        <v>0.58586960643074404</v>
      </c>
      <c r="UD98" s="34">
        <v>0.58781133921425099</v>
      </c>
      <c r="UE98" s="34">
        <v>0.59012879314137801</v>
      </c>
      <c r="UF98" s="34">
        <v>0.59268356015191603</v>
      </c>
      <c r="UG98" s="34">
        <v>0.59507720643142104</v>
      </c>
      <c r="UH98" s="34">
        <v>0.59747410650347599</v>
      </c>
      <c r="UI98" s="34">
        <v>0.59997230970089999</v>
      </c>
      <c r="UJ98" s="34">
        <v>0.60271150625333203</v>
      </c>
      <c r="UK98" s="34">
        <v>0.60576906684068099</v>
      </c>
      <c r="UL98" s="34">
        <v>0.60911330671933195</v>
      </c>
      <c r="UM98" s="34">
        <v>0.61263348585463195</v>
      </c>
      <c r="UN98" s="34">
        <v>0.61614243925405199</v>
      </c>
      <c r="UO98" s="34">
        <v>0.61973756861551699</v>
      </c>
      <c r="UP98" s="34">
        <v>0.62321978709813097</v>
      </c>
      <c r="UQ98" s="34">
        <v>0.62602205851719805</v>
      </c>
      <c r="UR98" s="34">
        <v>0.62851259571611995</v>
      </c>
      <c r="US98" s="34">
        <v>0.63101919737034995</v>
      </c>
      <c r="UT98" s="34">
        <v>0.63326229654270205</v>
      </c>
      <c r="UU98" s="34">
        <v>0.63524538590249102</v>
      </c>
      <c r="UV98" s="34">
        <v>0.636909767746766</v>
      </c>
      <c r="UW98" s="34">
        <v>0.638206419993126</v>
      </c>
      <c r="UX98" s="34">
        <v>0.63923919563107501</v>
      </c>
      <c r="UY98" s="34">
        <v>0.64005432284887798</v>
      </c>
      <c r="UZ98" s="34">
        <v>0.64071742298644496</v>
      </c>
      <c r="VA98" s="34">
        <v>0.64114261059601207</v>
      </c>
      <c r="VB98" s="34">
        <v>0.64132993958927498</v>
      </c>
      <c r="VC98" s="34">
        <v>0.64140888645584093</v>
      </c>
      <c r="VD98" s="34">
        <v>0.64146243024875005</v>
      </c>
      <c r="VE98" s="34">
        <v>0.64154330177545205</v>
      </c>
      <c r="VF98" s="34">
        <v>0.64161636624067298</v>
      </c>
      <c r="VG98" s="34">
        <v>0.64163868567578308</v>
      </c>
      <c r="VH98" s="34">
        <v>0.64179765702759495</v>
      </c>
      <c r="VI98" s="34">
        <v>0.64221960480787299</v>
      </c>
      <c r="VJ98" s="34">
        <v>0.64276913444767403</v>
      </c>
      <c r="VK98" s="34">
        <v>0.64345555109455699</v>
      </c>
      <c r="VL98" s="34">
        <v>0.64430327936932497</v>
      </c>
      <c r="VM98" s="34">
        <v>0.64524261696518492</v>
      </c>
      <c r="VN98" s="34">
        <v>0.64628932752694102</v>
      </c>
      <c r="VO98" s="34">
        <v>0.64740473492630102</v>
      </c>
      <c r="VP98" s="34">
        <v>0.64857355160396102</v>
      </c>
      <c r="VQ98" s="34">
        <v>0.64985666539446596</v>
      </c>
      <c r="VR98" s="34">
        <v>0.65123995765355203</v>
      </c>
      <c r="VS98" s="34">
        <v>0.65262276408072395</v>
      </c>
      <c r="VT98" s="34">
        <v>0.65397090929022794</v>
      </c>
      <c r="VU98" s="34">
        <v>0.65525914500744609</v>
      </c>
      <c r="VV98" s="34">
        <v>0.65641358811698791</v>
      </c>
      <c r="VW98" s="34">
        <v>0.65739258132545597</v>
      </c>
      <c r="VX98" s="34">
        <v>0.65814282652701495</v>
      </c>
      <c r="VY98" s="34">
        <v>0.65872236473696599</v>
      </c>
      <c r="VZ98" s="34">
        <v>0.65916044129410489</v>
      </c>
      <c r="WA98" s="34">
        <v>0.65946078846885992</v>
      </c>
      <c r="WB98" s="34">
        <v>0.65963356026120001</v>
      </c>
      <c r="WC98" s="34">
        <v>0.65956358358245393</v>
      </c>
      <c r="WD98" s="34">
        <v>0.65937154757694794</v>
      </c>
      <c r="WE98" s="34">
        <v>0.65916091073744698</v>
      </c>
      <c r="WF98" s="34">
        <v>0.658851945907859</v>
      </c>
      <c r="WG98" s="34">
        <v>0.65850577696537893</v>
      </c>
      <c r="WH98" s="34">
        <v>0.65804531944893196</v>
      </c>
      <c r="WI98" s="34">
        <v>0.65742860648732604</v>
      </c>
      <c r="WJ98" s="34">
        <v>0.65669504643875198</v>
      </c>
      <c r="WK98" s="34">
        <v>0.65581919244374209</v>
      </c>
      <c r="WL98" s="34">
        <v>0.65493723448622498</v>
      </c>
      <c r="WM98" s="34">
        <v>0.65404439193283193</v>
      </c>
      <c r="WN98" s="34">
        <v>0.65318146082592188</v>
      </c>
      <c r="WO98" s="34">
        <v>0.65261675343510506</v>
      </c>
      <c r="WP98" s="34">
        <v>0.65214068670473491</v>
      </c>
      <c r="WQ98" s="34">
        <v>0.65162349753215909</v>
      </c>
      <c r="WR98" s="34">
        <v>0.65120701674871195</v>
      </c>
      <c r="WS98" s="34">
        <v>0.650842563571988</v>
      </c>
      <c r="WT98" s="34">
        <v>0.65053532196451702</v>
      </c>
      <c r="WU98" s="34">
        <v>0.65026827177820901</v>
      </c>
      <c r="WV98" s="34">
        <v>0.64999689664015803</v>
      </c>
      <c r="WW98" s="34">
        <v>0.64973893018095097</v>
      </c>
      <c r="WX98" s="34">
        <v>0.64947388450192312</v>
      </c>
      <c r="WY98" s="34">
        <v>0.64916726234550393</v>
      </c>
      <c r="WZ98" s="34">
        <v>0.64884473188332903</v>
      </c>
      <c r="XA98" s="34">
        <v>0.64848289083213695</v>
      </c>
      <c r="XB98" s="34">
        <v>0.64804490301679196</v>
      </c>
      <c r="XC98" s="34">
        <v>0.64755172791883098</v>
      </c>
      <c r="XD98" s="34">
        <v>0.64700299975326003</v>
      </c>
      <c r="XE98" s="34">
        <v>0.64638040712779898</v>
      </c>
      <c r="XF98" s="34">
        <v>0.64566505865561397</v>
      </c>
      <c r="XG98" s="34">
        <v>0.64481145096862302</v>
      </c>
      <c r="XH98" t="s">
        <v>843</v>
      </c>
      <c r="XI98" t="s">
        <v>1300</v>
      </c>
      <c r="XJ98" s="34">
        <v>0.52778983216395903</v>
      </c>
      <c r="XK98" s="34">
        <v>0.53249914572878998</v>
      </c>
      <c r="XL98" s="34">
        <v>0.53728686985646101</v>
      </c>
      <c r="XM98" s="34">
        <v>0.54172413398636299</v>
      </c>
      <c r="XN98" s="34">
        <v>0.545815811091933</v>
      </c>
      <c r="XO98" s="34">
        <v>0.549344931230903</v>
      </c>
      <c r="XP98" s="34">
        <v>0.55245684735853506</v>
      </c>
      <c r="XQ98" s="34">
        <v>0.55543975701357196</v>
      </c>
      <c r="XR98" s="34">
        <v>0.557961500343232</v>
      </c>
      <c r="XS98" s="34">
        <v>0.55970160350213005</v>
      </c>
      <c r="XT98" s="34">
        <v>0.56063478155908597</v>
      </c>
      <c r="XU98" s="34">
        <v>0.56095331589123199</v>
      </c>
      <c r="XV98" s="34">
        <v>0.56090962048064597</v>
      </c>
      <c r="XW98" s="34">
        <v>0.56079928075674401</v>
      </c>
      <c r="XX98" s="34">
        <v>0.56088487454860503</v>
      </c>
      <c r="XY98" s="34">
        <v>0.56123067213020006</v>
      </c>
      <c r="XZ98" s="34">
        <v>0.56200570120035798</v>
      </c>
      <c r="YA98" s="34">
        <v>0.56337552701011495</v>
      </c>
      <c r="YB98" s="34">
        <v>0.56478645138574302</v>
      </c>
      <c r="YC98" s="34">
        <v>0.56599905971298403</v>
      </c>
      <c r="YD98" s="34">
        <v>0.56769897665820002</v>
      </c>
      <c r="YE98" s="34">
        <v>0.569796502037894</v>
      </c>
      <c r="YF98" s="34">
        <v>0.57188405302260892</v>
      </c>
      <c r="YG98" s="34">
        <v>0.57410130155089201</v>
      </c>
      <c r="YH98" s="34">
        <v>0.57653317599032494</v>
      </c>
      <c r="YI98" s="34">
        <v>0.57931957573501702</v>
      </c>
      <c r="YJ98" s="34">
        <v>0.58250889098115899</v>
      </c>
      <c r="YK98" s="34">
        <v>0.58600367822240595</v>
      </c>
      <c r="YL98" s="34">
        <v>0.58962267483755493</v>
      </c>
      <c r="YM98" s="34">
        <v>0.59310460977296697</v>
      </c>
      <c r="YN98" s="34">
        <v>0.59650479615533891</v>
      </c>
      <c r="YO98" s="34">
        <v>0.599673283904264</v>
      </c>
      <c r="YP98" s="34">
        <v>0.60198763909606001</v>
      </c>
      <c r="YQ98" s="34">
        <v>0.60376274517015505</v>
      </c>
      <c r="YR98" s="34">
        <v>0.60540848247421297</v>
      </c>
      <c r="YS98" s="34">
        <v>0.60670938488682902</v>
      </c>
      <c r="YT98" s="34">
        <v>0.60769180470658601</v>
      </c>
      <c r="YU98" s="34">
        <v>0.60820452922628498</v>
      </c>
      <c r="YV98" s="34">
        <v>0.60826358936767599</v>
      </c>
      <c r="YW98" s="34">
        <v>0.60810963171361598</v>
      </c>
      <c r="YX98" s="34">
        <v>0.60778399775506198</v>
      </c>
      <c r="YY98" s="34">
        <v>0.60737152062392497</v>
      </c>
      <c r="YZ98" s="34">
        <v>0.60688973466598906</v>
      </c>
      <c r="ZA98" s="34">
        <v>0.60626486600124108</v>
      </c>
      <c r="ZB98" s="34">
        <v>0.60571798673053601</v>
      </c>
      <c r="ZC98" s="34">
        <v>0.60540975659997298</v>
      </c>
      <c r="ZD98" s="34">
        <v>0.60518910232218603</v>
      </c>
      <c r="ZE98" s="34">
        <v>0.60506244895973404</v>
      </c>
      <c r="ZF98" s="34">
        <v>0.60509755553753997</v>
      </c>
      <c r="ZG98" s="34">
        <v>0.60529792156386497</v>
      </c>
      <c r="ZH98" s="34">
        <v>0.60567474963448698</v>
      </c>
      <c r="ZI98" s="34">
        <v>0.60620634176603305</v>
      </c>
      <c r="ZJ98" s="34">
        <v>0.60691491523494601</v>
      </c>
      <c r="ZK98" s="34">
        <v>0.60780604582770204</v>
      </c>
      <c r="ZL98" s="34">
        <v>0.60882614135357993</v>
      </c>
      <c r="ZM98" s="34">
        <v>0.60998877058984102</v>
      </c>
      <c r="ZN98" s="34">
        <v>0.61122878328387598</v>
      </c>
      <c r="ZO98" s="34">
        <v>0.61245728637383801</v>
      </c>
      <c r="ZP98" s="34">
        <v>0.61362457748328803</v>
      </c>
      <c r="ZQ98" s="34">
        <v>0.61464241650404805</v>
      </c>
      <c r="ZR98" s="34">
        <v>0.61537055517166206</v>
      </c>
      <c r="ZS98" s="34">
        <v>0.61585151674960503</v>
      </c>
      <c r="ZT98" s="34">
        <v>0.61619048446055102</v>
      </c>
      <c r="ZU98" s="34">
        <v>0.61641598661609398</v>
      </c>
      <c r="ZV98" s="34">
        <v>0.61654863263441395</v>
      </c>
      <c r="ZW98" s="34">
        <v>0.61648821141918297</v>
      </c>
      <c r="ZX98" s="34">
        <v>0.61630708957833102</v>
      </c>
      <c r="ZY98" s="34">
        <v>0.61608966738895299</v>
      </c>
      <c r="ZZ98" s="34">
        <v>0.61576765634938202</v>
      </c>
      <c r="AAA98" s="34">
        <v>0.61528981573798003</v>
      </c>
      <c r="AAB98" s="34">
        <v>0.61457541960575901</v>
      </c>
      <c r="AAC98" s="34">
        <v>0.61367274461343602</v>
      </c>
      <c r="AAD98" s="34">
        <v>0.61258806236768104</v>
      </c>
      <c r="AAE98" s="34">
        <v>0.611337379591818</v>
      </c>
      <c r="AAF98" s="34">
        <v>0.61012714341676599</v>
      </c>
      <c r="AAG98" s="34">
        <v>0.60889502998617706</v>
      </c>
      <c r="AAH98" s="34">
        <v>0.60771650771656605</v>
      </c>
      <c r="AAI98" s="34">
        <v>0.60687872977877999</v>
      </c>
      <c r="AAJ98" s="34">
        <v>0.60610659004600298</v>
      </c>
      <c r="AAK98" s="34">
        <v>0.60525645485521107</v>
      </c>
      <c r="AAL98" s="34">
        <v>0.60446843307811404</v>
      </c>
      <c r="AAM98" s="34">
        <v>0.60371477278232799</v>
      </c>
      <c r="AAN98" s="34">
        <v>0.60302691046452506</v>
      </c>
      <c r="AAO98" s="34">
        <v>0.60238015716160698</v>
      </c>
      <c r="AAP98" s="34">
        <v>0.60180650709843597</v>
      </c>
      <c r="AAQ98" s="34">
        <v>0.60132213642034305</v>
      </c>
      <c r="AAR98" s="34">
        <v>0.60084918507337304</v>
      </c>
      <c r="AAS98" s="34">
        <v>0.60037820690907995</v>
      </c>
      <c r="AAT98" s="34">
        <v>0.59988019036934193</v>
      </c>
      <c r="AAU98" s="34">
        <v>0.59931865036716903</v>
      </c>
      <c r="AAV98" s="34">
        <v>0.59873225514369599</v>
      </c>
      <c r="AAW98" s="34">
        <v>0.59811992731151598</v>
      </c>
      <c r="AAX98" s="34">
        <v>0.597448315059385</v>
      </c>
      <c r="AAY98" s="34">
        <v>0.59674641684943097</v>
      </c>
      <c r="AAZ98" s="34">
        <v>0.59598883228760002</v>
      </c>
      <c r="ABA98" s="34">
        <v>0.59510943662918103</v>
      </c>
      <c r="ABB98" s="34">
        <v>0.594127999709257</v>
      </c>
      <c r="ABC98" s="34">
        <v>0.59306364294925595</v>
      </c>
      <c r="ABD98" s="34">
        <v>0.59192652464534401</v>
      </c>
      <c r="ABE98" s="34">
        <v>0.59074373736838703</v>
      </c>
      <c r="ABF98" s="34">
        <v>0.58947334230186799</v>
      </c>
      <c r="ABG98" t="s">
        <v>843</v>
      </c>
      <c r="ABH98" t="s">
        <v>843</v>
      </c>
      <c r="ABI98" t="s">
        <v>1300</v>
      </c>
      <c r="ABJ98" s="34">
        <v>0.42586533005869903</v>
      </c>
      <c r="ABK98" s="34">
        <v>0.43081544538192701</v>
      </c>
      <c r="ABL98" s="34">
        <v>0.43621198067705502</v>
      </c>
      <c r="ABM98" s="34">
        <v>0.44193740185547598</v>
      </c>
      <c r="ABN98" s="34">
        <v>0.44736156173955005</v>
      </c>
      <c r="ABO98" s="34">
        <v>0.45204547940740902</v>
      </c>
      <c r="ABP98" s="34">
        <v>0.45647779045868903</v>
      </c>
      <c r="ABQ98" s="34">
        <v>0.46093160544484002</v>
      </c>
      <c r="ABR98" s="34">
        <v>0.46521532624626405</v>
      </c>
      <c r="ABS98" s="34">
        <v>0.46913479035229499</v>
      </c>
      <c r="ABT98" s="34">
        <v>0.47246960953901401</v>
      </c>
      <c r="ABU98" s="34">
        <v>0.47526919563773701</v>
      </c>
      <c r="ABV98" s="34">
        <v>0.47764059266767395</v>
      </c>
      <c r="ABW98" s="34">
        <v>0.47950580327104197</v>
      </c>
      <c r="ABX98" s="34">
        <v>0.48086771559525998</v>
      </c>
      <c r="ABY98" s="34">
        <v>0.48181605731632099</v>
      </c>
      <c r="ABZ98" s="34">
        <v>0.48273083081558099</v>
      </c>
      <c r="ACA98" s="34">
        <v>0.48399675517333501</v>
      </c>
      <c r="ACB98" s="34">
        <v>0.48536728611121605</v>
      </c>
      <c r="ACC98" s="34">
        <v>0.48675254875200996</v>
      </c>
      <c r="ACD98" s="34">
        <v>0.48860324194525701</v>
      </c>
      <c r="ACE98" s="34">
        <v>0.49079916668675599</v>
      </c>
      <c r="ACF98" s="34">
        <v>0.49307009058957901</v>
      </c>
      <c r="ACG98" s="34">
        <v>0.49542733226100405</v>
      </c>
      <c r="ACH98" s="34">
        <v>0.497839890693766</v>
      </c>
      <c r="ACI98" s="34">
        <v>0.50053041376336804</v>
      </c>
      <c r="ACJ98" s="34">
        <v>0.50340571828952596</v>
      </c>
      <c r="ACK98" s="34">
        <v>0.50621386608987495</v>
      </c>
      <c r="ACL98" s="34">
        <v>0.50906631088291898</v>
      </c>
      <c r="ACM98" s="34">
        <v>0.51208945958390306</v>
      </c>
      <c r="ACN98" s="34">
        <v>0.51541102258235494</v>
      </c>
      <c r="ACO98" s="34">
        <v>0.51906470248477998</v>
      </c>
      <c r="ACP98" s="34">
        <v>0.52296940847193607</v>
      </c>
      <c r="ACQ98" s="34">
        <v>0.52697281502207705</v>
      </c>
      <c r="ACR98" s="34">
        <v>0.53083809478849409</v>
      </c>
      <c r="ACS98" s="34">
        <v>0.53458172308417895</v>
      </c>
      <c r="ACT98" s="34">
        <v>0.53805941829852999</v>
      </c>
      <c r="ACU98" s="34">
        <v>0.54073433079814504</v>
      </c>
      <c r="ACV98" s="34">
        <v>0.54293105228233995</v>
      </c>
      <c r="ACW98" s="34">
        <v>0.54506575180728001</v>
      </c>
      <c r="ACX98" s="34">
        <v>0.54694602575691298</v>
      </c>
      <c r="ACY98" s="34">
        <v>0.54858271177463702</v>
      </c>
      <c r="ACZ98" s="34">
        <v>0.54986173498833602</v>
      </c>
      <c r="ADA98" s="34">
        <v>0.55076716760533495</v>
      </c>
      <c r="ADB98" s="34">
        <v>0.55144659020779496</v>
      </c>
      <c r="ADC98" s="34">
        <v>0.552016096235452</v>
      </c>
      <c r="ADD98" s="34">
        <v>0.552562262838177</v>
      </c>
      <c r="ADE98" s="34">
        <v>0.55305690474383706</v>
      </c>
      <c r="ADF98" s="34">
        <v>0.55346362679211303</v>
      </c>
      <c r="ADG98" s="34">
        <v>0.55396926068874197</v>
      </c>
      <c r="ADH98" s="34">
        <v>0.55465332607964002</v>
      </c>
      <c r="ADI98" s="34">
        <v>0.55537858848413202</v>
      </c>
      <c r="ADJ98" s="34">
        <v>0.55618781169211795</v>
      </c>
      <c r="ADK98" s="34">
        <v>0.55714755747163502</v>
      </c>
      <c r="ADL98" s="34">
        <v>0.55825855682964598</v>
      </c>
      <c r="ADM98" s="34">
        <v>0.55954282373901798</v>
      </c>
      <c r="ADN98" s="34">
        <v>0.56095337544146995</v>
      </c>
      <c r="ADO98" s="34">
        <v>0.562496131642091</v>
      </c>
      <c r="ADP98" s="34">
        <v>0.56418414959729102</v>
      </c>
      <c r="ADQ98" s="34">
        <v>0.56592823479527599</v>
      </c>
      <c r="ADR98" s="34">
        <v>0.56774277615920399</v>
      </c>
      <c r="ADS98" s="34">
        <v>0.56961002470535294</v>
      </c>
      <c r="ADT98" s="34">
        <v>0.57143918214342693</v>
      </c>
      <c r="ADU98" s="34">
        <v>0.57318789616615395</v>
      </c>
      <c r="ADV98" s="34">
        <v>0.57481333544209401</v>
      </c>
      <c r="ADW98" s="34">
        <v>0.576175788267416</v>
      </c>
      <c r="ADX98" s="34">
        <v>0.57731839901182402</v>
      </c>
      <c r="ADY98" s="34">
        <v>0.57832581694882401</v>
      </c>
      <c r="ADZ98" s="34">
        <v>0.57920971292840906</v>
      </c>
      <c r="AEA98" s="34">
        <v>0.57998035556157701</v>
      </c>
      <c r="AEB98" s="34">
        <v>0.58053881936330198</v>
      </c>
      <c r="AEC98" s="34">
        <v>0.58095909941731894</v>
      </c>
      <c r="AED98" s="34">
        <v>0.58132592671488503</v>
      </c>
      <c r="AEE98" s="34">
        <v>0.58157367361092394</v>
      </c>
      <c r="AEF98" s="34">
        <v>0.58170281365036802</v>
      </c>
      <c r="AEG98" s="34">
        <v>0.58164014135169806</v>
      </c>
      <c r="AEH98" s="34">
        <v>0.58140637030925302</v>
      </c>
      <c r="AEI98" s="34">
        <v>0.58102766688082996</v>
      </c>
      <c r="AEJ98" s="34">
        <v>0.580482985628061</v>
      </c>
      <c r="AEK98" s="34">
        <v>0.57995842996489599</v>
      </c>
      <c r="AEL98" s="34">
        <v>0.57943375446342205</v>
      </c>
      <c r="AEM98" s="34">
        <v>0.57896238680208101</v>
      </c>
      <c r="AEN98" s="34">
        <v>0.57879550583892403</v>
      </c>
      <c r="AEO98" s="34">
        <v>0.57870568932020394</v>
      </c>
      <c r="AEP98" s="34">
        <v>0.57855309175135505</v>
      </c>
      <c r="AEQ98" s="34">
        <v>0.57846174469834</v>
      </c>
      <c r="AER98" s="34">
        <v>0.57839989998331898</v>
      </c>
      <c r="AES98" s="34">
        <v>0.57838906801715906</v>
      </c>
      <c r="AET98" s="34">
        <v>0.57840302060236604</v>
      </c>
      <c r="AEU98" s="34">
        <v>0.57846355364403501</v>
      </c>
      <c r="AEV98" s="34">
        <v>0.57858344010289497</v>
      </c>
      <c r="AEW98" s="34">
        <v>0.57869754672630103</v>
      </c>
      <c r="AEX98" s="34">
        <v>0.57880058133982604</v>
      </c>
      <c r="AEY98" s="34">
        <v>0.57886930417143201</v>
      </c>
      <c r="AEZ98" s="34">
        <v>0.57887260750834302</v>
      </c>
      <c r="AFA98" s="34">
        <v>0.57882863453172295</v>
      </c>
      <c r="AFB98" s="34">
        <v>0.57873802613567893</v>
      </c>
      <c r="AFC98" s="34">
        <v>0.57858520233441701</v>
      </c>
      <c r="AFD98" s="34">
        <v>0.57838742236530105</v>
      </c>
      <c r="AFE98" s="34">
        <v>0.57810538634606901</v>
      </c>
      <c r="AFF98" s="34">
        <v>0.57768578039511698</v>
      </c>
      <c r="AFG98" t="s">
        <v>843</v>
      </c>
      <c r="AFH98" t="s">
        <v>843</v>
      </c>
      <c r="AFI98" s="34">
        <v>0.74529999999999996</v>
      </c>
      <c r="AFJ98" s="34">
        <v>0.74229000000000001</v>
      </c>
      <c r="AFK98" s="34">
        <v>0.73923000000000005</v>
      </c>
      <c r="AFL98" s="34">
        <v>0.73614999999999997</v>
      </c>
      <c r="AFM98" s="34">
        <v>0.73302000000000012</v>
      </c>
      <c r="AFN98" s="34">
        <v>0.72986000000000006</v>
      </c>
      <c r="AFO98" s="34">
        <v>0.72663</v>
      </c>
      <c r="AFP98" s="34">
        <v>0.72337000000000007</v>
      </c>
      <c r="AFQ98" s="34">
        <v>0.7200700000000001</v>
      </c>
      <c r="AFR98" s="34">
        <v>0.71675</v>
      </c>
      <c r="AFS98" s="34">
        <v>0.71343999999999996</v>
      </c>
      <c r="AFT98" s="34">
        <v>0.71015000000000006</v>
      </c>
      <c r="AFU98" s="34">
        <v>0.70684999999999998</v>
      </c>
      <c r="AFV98" s="34">
        <v>0.70657999999999999</v>
      </c>
      <c r="AFW98" s="34">
        <v>0.70643</v>
      </c>
      <c r="AFX98" s="34">
        <v>0.70621999999999996</v>
      </c>
      <c r="AFY98" s="34">
        <v>0.70606999999999998</v>
      </c>
      <c r="AFZ98" s="34">
        <v>0.69957999999999998</v>
      </c>
      <c r="AGA98" s="34">
        <v>0.70247000000000004</v>
      </c>
      <c r="AGB98" t="s">
        <v>843</v>
      </c>
      <c r="AGC98" t="s">
        <v>843</v>
      </c>
      <c r="AGD98" t="s">
        <v>843</v>
      </c>
      <c r="AGE98" t="s">
        <v>843</v>
      </c>
      <c r="AGF98" s="34">
        <v>4.122540820389986E-3</v>
      </c>
      <c r="AGG98" t="s">
        <v>843</v>
      </c>
      <c r="AGH98" t="s">
        <v>843</v>
      </c>
      <c r="AGI98" t="s">
        <v>843</v>
      </c>
      <c r="AGJ98" t="s">
        <v>843</v>
      </c>
      <c r="AGK98" t="s">
        <v>843</v>
      </c>
      <c r="AGL98" t="s">
        <v>843</v>
      </c>
      <c r="AGM98" t="s">
        <v>843</v>
      </c>
      <c r="AGN98" t="s">
        <v>843</v>
      </c>
      <c r="AGO98" s="34">
        <v>0.435</v>
      </c>
      <c r="AGP98" s="34">
        <v>2016</v>
      </c>
      <c r="AGQ98" t="s">
        <v>832</v>
      </c>
      <c r="AGR98" t="s">
        <v>843</v>
      </c>
      <c r="AGS98" s="34">
        <v>0.252</v>
      </c>
      <c r="AGT98" s="34">
        <v>2016</v>
      </c>
      <c r="AGU98" t="s">
        <v>832</v>
      </c>
      <c r="AGV98" t="s">
        <v>843</v>
      </c>
      <c r="AGW98" s="34">
        <v>0.48799999999999999</v>
      </c>
      <c r="AGX98" s="34">
        <v>2016</v>
      </c>
      <c r="AGY98" t="s">
        <v>832</v>
      </c>
      <c r="AGZ98" t="s">
        <v>843</v>
      </c>
      <c r="AHA98" s="34">
        <v>0.78500000000000003</v>
      </c>
      <c r="AHB98" s="34">
        <v>2016</v>
      </c>
      <c r="AHC98" t="s">
        <v>832</v>
      </c>
      <c r="AHD98" t="s">
        <v>843</v>
      </c>
      <c r="AHE98" s="34">
        <v>0.23399999999999999</v>
      </c>
      <c r="AHF98" s="34">
        <v>2016</v>
      </c>
      <c r="AHG98" t="s">
        <v>832</v>
      </c>
      <c r="AHH98" t="s">
        <v>843</v>
      </c>
      <c r="AHI98" t="s">
        <v>830</v>
      </c>
      <c r="AHJ98" s="34">
        <v>0.35634094476699829</v>
      </c>
      <c r="AHK98" s="34">
        <v>0.32483527064323425</v>
      </c>
      <c r="AHL98" s="34">
        <v>0.2717958390712738</v>
      </c>
      <c r="AHM98" s="34">
        <v>0.26062524318695068</v>
      </c>
      <c r="AHN98" s="34">
        <v>0.20625106990337372</v>
      </c>
      <c r="AHO98" t="s">
        <v>843</v>
      </c>
      <c r="AHP98" s="34"/>
      <c r="AHQ98" s="34"/>
      <c r="AHR98" s="34"/>
      <c r="AHS98" s="34"/>
      <c r="AHT98" s="34"/>
      <c r="AHU98" t="s">
        <v>843</v>
      </c>
      <c r="AHV98" s="34">
        <v>0.20970451831817627</v>
      </c>
      <c r="AHW98" s="34">
        <v>0.19939906895160675</v>
      </c>
      <c r="AHX98" s="34">
        <v>0.20027533173561096</v>
      </c>
      <c r="AHY98" s="34">
        <v>0.21992501616477966</v>
      </c>
      <c r="AHZ98" s="34">
        <v>0.18038193881511688</v>
      </c>
      <c r="AIA98" t="s">
        <v>832</v>
      </c>
      <c r="AIB98" t="s">
        <v>843</v>
      </c>
      <c r="AIC98" s="34">
        <v>0.31398105621337891</v>
      </c>
      <c r="AID98" s="34">
        <v>0.29533573985099792</v>
      </c>
      <c r="AIE98" s="34">
        <v>0.25519061088562012</v>
      </c>
      <c r="AIF98" s="34">
        <v>0.23909556865692139</v>
      </c>
      <c r="AIG98" s="34">
        <v>0.19585071504116058</v>
      </c>
      <c r="AIH98" t="s">
        <v>924</v>
      </c>
      <c r="AII98" t="s">
        <v>843</v>
      </c>
      <c r="AIJ98" s="34">
        <v>0.31949400901794434</v>
      </c>
      <c r="AIK98" s="34">
        <v>0.31090334057807922</v>
      </c>
      <c r="AIL98" s="34">
        <v>0.26970198750495911</v>
      </c>
      <c r="AIM98" s="34">
        <v>0.23127599060535431</v>
      </c>
      <c r="AIN98" s="34">
        <v>0.19663999974727631</v>
      </c>
      <c r="AIO98" t="s">
        <v>1607</v>
      </c>
      <c r="AIP98" s="34">
        <v>0.18812665343284607</v>
      </c>
      <c r="AIQ98" t="s">
        <v>843</v>
      </c>
      <c r="AIR98" s="34">
        <v>0.16059000000000001</v>
      </c>
      <c r="AIS98" s="34">
        <v>0.17414000000000002</v>
      </c>
      <c r="AIT98" s="34">
        <v>0.18370999999999998</v>
      </c>
      <c r="AIU98" s="34">
        <v>0.19328000000000001</v>
      </c>
      <c r="AIV98" s="34">
        <v>0.20260999999999998</v>
      </c>
      <c r="AIW98" s="34">
        <v>0.21443000000000001</v>
      </c>
      <c r="AIX98" t="s">
        <v>843</v>
      </c>
      <c r="AIY98" s="34">
        <v>1.6230000000000001E-2</v>
      </c>
      <c r="AIZ98" s="34">
        <v>2.9440000000000001E-2</v>
      </c>
      <c r="AJA98" s="34">
        <v>4.8490000000000005E-2</v>
      </c>
      <c r="AJB98" s="34">
        <v>4.9530000000000005E-2</v>
      </c>
      <c r="AJC98" s="34">
        <v>0.05</v>
      </c>
      <c r="AJD98" s="34">
        <v>0.05</v>
      </c>
      <c r="AJE98" t="s">
        <v>843</v>
      </c>
      <c r="AJF98" s="34">
        <v>5.2061155438423157E-2</v>
      </c>
      <c r="AJG98" s="34">
        <v>5.4429113864898682E-2</v>
      </c>
      <c r="AJH98" s="34">
        <v>5.6715685874223709E-2</v>
      </c>
      <c r="AJI98" s="34">
        <v>5.1451392471790314E-2</v>
      </c>
      <c r="AJJ98" s="34">
        <v>6.2771961092948914E-2</v>
      </c>
      <c r="AJK98" t="s">
        <v>830</v>
      </c>
      <c r="AJL98" t="s">
        <v>843</v>
      </c>
      <c r="AJM98" t="s">
        <v>843</v>
      </c>
      <c r="AJN98" s="34">
        <v>5.7086516171693802E-2</v>
      </c>
      <c r="AJO98" s="34">
        <v>5.8309294283390045E-2</v>
      </c>
      <c r="AJP98" s="34">
        <v>4.434465616941452E-2</v>
      </c>
      <c r="AJQ98" s="34">
        <v>4.2478296905755997E-2</v>
      </c>
      <c r="AJR98" s="34">
        <v>3.1883344054222107E-2</v>
      </c>
      <c r="AJS98" t="s">
        <v>832</v>
      </c>
      <c r="AJT98" t="s">
        <v>843</v>
      </c>
      <c r="AJU98" t="s">
        <v>843</v>
      </c>
      <c r="AJV98" t="s">
        <v>843</v>
      </c>
      <c r="AJW98" s="34">
        <v>2.8035363182425499E-2</v>
      </c>
      <c r="AJX98" s="34">
        <v>3.0587578192353249E-2</v>
      </c>
      <c r="AJY98" s="34">
        <v>3.3727806061506271E-2</v>
      </c>
      <c r="AJZ98" s="34">
        <v>2.9268654063344002E-2</v>
      </c>
      <c r="AKA98" s="34">
        <v>4.1146166622638702E-2</v>
      </c>
      <c r="AKB98" t="s">
        <v>830</v>
      </c>
      <c r="AKC98" t="s">
        <v>843</v>
      </c>
      <c r="AKD98" t="s">
        <v>843</v>
      </c>
      <c r="AKE98" t="s">
        <v>843</v>
      </c>
      <c r="AKF98" s="34">
        <v>3.3192642033100128E-2</v>
      </c>
      <c r="AKG98" s="34">
        <v>3.530937060713768E-2</v>
      </c>
      <c r="AKH98" s="34">
        <v>2.2321376949548721E-2</v>
      </c>
      <c r="AKI98" s="34">
        <v>2.2029083222150803E-2</v>
      </c>
      <c r="AKJ98" s="34">
        <v>1.2493514455854893E-2</v>
      </c>
      <c r="AKK98" t="s">
        <v>832</v>
      </c>
      <c r="AKL98" t="s">
        <v>843</v>
      </c>
      <c r="AKM98" s="34">
        <v>2350</v>
      </c>
      <c r="AKN98" t="s">
        <v>832</v>
      </c>
      <c r="AKO98" t="s">
        <v>843</v>
      </c>
      <c r="AKP98" s="34">
        <v>2099.18896484375</v>
      </c>
      <c r="AKQ98" t="s">
        <v>830</v>
      </c>
      <c r="AKR98" t="s">
        <v>843</v>
      </c>
      <c r="AKS98" s="34">
        <v>2040.0426240456</v>
      </c>
      <c r="AKT98" t="s">
        <v>832</v>
      </c>
      <c r="AKU98" t="s">
        <v>843</v>
      </c>
      <c r="AKV98" s="34">
        <v>2175.8597696701099</v>
      </c>
      <c r="AKW98" t="s">
        <v>832</v>
      </c>
      <c r="AKX98" t="s">
        <v>843</v>
      </c>
      <c r="AKY98" s="34">
        <v>0.29089111089706421</v>
      </c>
      <c r="AKZ98" s="34">
        <v>0.25277960300445557</v>
      </c>
      <c r="ALA98" s="34">
        <v>0.20775383710861206</v>
      </c>
      <c r="ALB98" s="34">
        <v>0.2202252596616745</v>
      </c>
      <c r="ALC98" s="34">
        <v>0.17925103008747101</v>
      </c>
      <c r="ALD98" t="s">
        <v>830</v>
      </c>
      <c r="ALE98" t="s">
        <v>843</v>
      </c>
      <c r="ALF98" t="s">
        <v>843</v>
      </c>
      <c r="ALG98" t="s">
        <v>843</v>
      </c>
      <c r="ALH98" s="34">
        <v>0.1438448429107666</v>
      </c>
      <c r="ALI98" s="34">
        <v>0.12679782509803772</v>
      </c>
      <c r="ALJ98" s="34">
        <v>0.13517729938030243</v>
      </c>
      <c r="ALK98" s="34">
        <v>0.18024799227714539</v>
      </c>
      <c r="ALL98" s="34">
        <v>0.15310615301132202</v>
      </c>
      <c r="ALM98" t="s">
        <v>832</v>
      </c>
    </row>
    <row r="99" spans="1:1001">
      <c r="A99" t="s">
        <v>512</v>
      </c>
      <c r="B99" t="s">
        <v>847</v>
      </c>
      <c r="C99" t="s">
        <v>848</v>
      </c>
      <c r="D99" s="34">
        <v>3.9769917726516724E-2</v>
      </c>
      <c r="E99" t="s">
        <v>465</v>
      </c>
      <c r="F99" s="34">
        <v>4.4602848589420319E-2</v>
      </c>
      <c r="G99" t="s">
        <v>465</v>
      </c>
      <c r="H99" s="34">
        <v>4.3633695691823959E-2</v>
      </c>
      <c r="I99" t="s">
        <v>465</v>
      </c>
      <c r="J99" s="34">
        <v>4.1830644011497498E-2</v>
      </c>
      <c r="K99" t="s">
        <v>465</v>
      </c>
      <c r="L99" s="34"/>
      <c r="M99" t="s">
        <v>465</v>
      </c>
      <c r="N99" s="34">
        <v>0.55762004852294922</v>
      </c>
      <c r="O99" s="34"/>
      <c r="P99" t="s">
        <v>1459</v>
      </c>
      <c r="Q99" s="34"/>
      <c r="R99" t="s">
        <v>1459</v>
      </c>
      <c r="S99" s="34"/>
      <c r="T99" t="s">
        <v>1459</v>
      </c>
      <c r="U99" s="34"/>
      <c r="V99" t="s">
        <v>1459</v>
      </c>
      <c r="W99" t="s">
        <v>843</v>
      </c>
      <c r="X99" t="s">
        <v>465</v>
      </c>
      <c r="Y99" s="34">
        <v>0.55313539505004883</v>
      </c>
      <c r="Z99" s="34"/>
      <c r="AA99" t="s">
        <v>1459</v>
      </c>
      <c r="AB99" s="34"/>
      <c r="AC99" t="s">
        <v>1459</v>
      </c>
      <c r="AD99" s="34"/>
      <c r="AE99" t="s">
        <v>1459</v>
      </c>
      <c r="AF99" s="34"/>
      <c r="AG99" t="s">
        <v>1459</v>
      </c>
      <c r="AH99" t="s">
        <v>843</v>
      </c>
      <c r="AI99" t="s">
        <v>465</v>
      </c>
      <c r="AJ99" s="34">
        <v>0.55089175701141357</v>
      </c>
      <c r="AK99" s="34"/>
      <c r="AL99" t="s">
        <v>1459</v>
      </c>
      <c r="AM99" s="34"/>
      <c r="AN99" t="s">
        <v>1459</v>
      </c>
      <c r="AO99" s="34"/>
      <c r="AP99" t="s">
        <v>1459</v>
      </c>
      <c r="AQ99" s="34"/>
      <c r="AR99" t="s">
        <v>1459</v>
      </c>
      <c r="AS99" t="s">
        <v>843</v>
      </c>
      <c r="AT99" t="s">
        <v>465</v>
      </c>
      <c r="AU99" s="34">
        <v>0.5560491681098938</v>
      </c>
      <c r="AV99" s="34"/>
      <c r="AW99" t="s">
        <v>1459</v>
      </c>
      <c r="AX99" s="34"/>
      <c r="AY99" t="s">
        <v>1459</v>
      </c>
      <c r="AZ99" s="34"/>
      <c r="BA99" t="s">
        <v>1459</v>
      </c>
      <c r="BB99" s="34"/>
      <c r="BC99" t="s">
        <v>1459</v>
      </c>
      <c r="BD99" t="s">
        <v>843</v>
      </c>
      <c r="BE99" s="34">
        <v>0.54523499805254672</v>
      </c>
      <c r="BF99" t="s">
        <v>465</v>
      </c>
      <c r="BG99" t="s">
        <v>843</v>
      </c>
      <c r="BH99" t="s">
        <v>465</v>
      </c>
      <c r="BI99" s="34">
        <v>3.0569381713867188</v>
      </c>
      <c r="BJ99" t="s">
        <v>465</v>
      </c>
      <c r="BK99" s="34">
        <v>4.1264667510986328</v>
      </c>
      <c r="BL99" t="s">
        <v>465</v>
      </c>
      <c r="BM99" s="34">
        <v>4.477994441986084</v>
      </c>
      <c r="BN99" t="s">
        <v>465</v>
      </c>
      <c r="BO99" s="34">
        <v>5.1013460159301758</v>
      </c>
      <c r="BP99" t="s">
        <v>843</v>
      </c>
      <c r="BQ99" s="34">
        <v>2.3396694660186768</v>
      </c>
      <c r="BR99" t="s">
        <v>465</v>
      </c>
      <c r="BS99" s="34"/>
      <c r="BT99" t="s">
        <v>843</v>
      </c>
      <c r="BU99" s="34">
        <v>3.3246822357177734</v>
      </c>
      <c r="BV99" t="s">
        <v>1552</v>
      </c>
      <c r="BW99" t="s">
        <v>843</v>
      </c>
      <c r="BX99" s="34">
        <v>2.5122501850128174</v>
      </c>
      <c r="BY99" t="s">
        <v>465</v>
      </c>
      <c r="BZ99" t="s">
        <v>843</v>
      </c>
      <c r="CA99" t="s">
        <v>465</v>
      </c>
      <c r="CB99" s="34">
        <v>5.4214815609157085E-3</v>
      </c>
      <c r="CC99" s="34">
        <v>4.6930694952607155E-3</v>
      </c>
      <c r="CD99" s="34">
        <v>4.7089480794966221E-3</v>
      </c>
      <c r="CE99" s="34">
        <v>3.8022354710847139E-3</v>
      </c>
      <c r="CF99" s="34">
        <v>3.8022384978830814E-3</v>
      </c>
      <c r="CG99" t="s">
        <v>843</v>
      </c>
      <c r="CH99" t="s">
        <v>465</v>
      </c>
      <c r="CI99" s="34">
        <v>6.4205015078186989E-3</v>
      </c>
      <c r="CJ99" s="34">
        <v>5.952516570687294E-3</v>
      </c>
      <c r="CK99" s="34">
        <v>5.778125487267971E-3</v>
      </c>
      <c r="CL99" s="34">
        <v>5.6714778766036034E-3</v>
      </c>
      <c r="CM99" s="34">
        <v>5.6387479417026043E-3</v>
      </c>
      <c r="CN99" t="s">
        <v>843</v>
      </c>
      <c r="CO99" t="s">
        <v>465</v>
      </c>
      <c r="CP99" s="34">
        <v>5.9743542224168777E-3</v>
      </c>
      <c r="CQ99" s="34">
        <v>5.7432614266872406E-3</v>
      </c>
      <c r="CR99" s="34">
        <v>5.7246191427111626E-3</v>
      </c>
      <c r="CS99" s="34">
        <v>5.6582079268991947E-3</v>
      </c>
      <c r="CT99" s="34">
        <v>5.6660785339772701E-3</v>
      </c>
      <c r="CU99" t="s">
        <v>843</v>
      </c>
      <c r="CV99" t="s">
        <v>465</v>
      </c>
      <c r="CW99" s="34">
        <v>5.7653733529150486E-3</v>
      </c>
      <c r="CX99" s="34">
        <v>5.6581948883831501E-3</v>
      </c>
      <c r="CY99" s="34">
        <v>5.5668866261839867E-3</v>
      </c>
      <c r="CZ99" s="34">
        <v>5.4930443875491619E-3</v>
      </c>
      <c r="DA99" s="34">
        <v>5.49300666898489E-3</v>
      </c>
      <c r="DB99" t="s">
        <v>843</v>
      </c>
      <c r="DC99" s="34"/>
      <c r="DD99" s="34"/>
      <c r="DE99" s="34"/>
      <c r="DF99" s="34"/>
      <c r="DG99" s="34"/>
      <c r="DH99" t="s">
        <v>1460</v>
      </c>
      <c r="DI99" t="s">
        <v>843</v>
      </c>
      <c r="DJ99" s="34"/>
      <c r="DK99" s="34"/>
      <c r="DL99" s="34"/>
      <c r="DM99" s="34"/>
      <c r="DN99" s="34"/>
      <c r="DO99" t="s">
        <v>1460</v>
      </c>
      <c r="DP99" t="s">
        <v>843</v>
      </c>
      <c r="DQ99" s="34"/>
      <c r="DR99" t="s">
        <v>1460</v>
      </c>
      <c r="DS99" t="s">
        <v>843</v>
      </c>
      <c r="DT99" t="s">
        <v>843</v>
      </c>
      <c r="DU99" s="34"/>
      <c r="DV99" t="s">
        <v>1460</v>
      </c>
      <c r="DW99" t="s">
        <v>843</v>
      </c>
      <c r="DX99" t="s">
        <v>843</v>
      </c>
      <c r="DY99" t="s">
        <v>465</v>
      </c>
      <c r="DZ99" s="34">
        <v>2.1715874318033457E-3</v>
      </c>
      <c r="EA99" s="34">
        <v>3.2348956447094679E-3</v>
      </c>
      <c r="EB99" s="34">
        <v>-7.9938117414712906E-4</v>
      </c>
      <c r="EC99" s="34">
        <v>-6.023443304002285E-3</v>
      </c>
      <c r="ED99" s="34">
        <v>1.3055985793471336E-2</v>
      </c>
      <c r="EE99" t="s">
        <v>843</v>
      </c>
      <c r="EF99" t="s">
        <v>465</v>
      </c>
      <c r="EG99" s="34">
        <v>3.6000001709908247E-3</v>
      </c>
      <c r="EH99" s="34">
        <v>2.5999997742474079E-3</v>
      </c>
      <c r="EI99" s="34">
        <v>-9.9999961093999445E-5</v>
      </c>
      <c r="EJ99" s="34">
        <v>1.999999862164259E-3</v>
      </c>
      <c r="EK99" s="34">
        <v>1.0000000474974513E-3</v>
      </c>
      <c r="EL99" t="s">
        <v>843</v>
      </c>
      <c r="EM99" t="s">
        <v>465</v>
      </c>
      <c r="EN99" s="34">
        <v>3.5073859617114067E-3</v>
      </c>
      <c r="EO99" s="34">
        <v>2.6816804893314838E-3</v>
      </c>
      <c r="EP99" s="34">
        <v>-1.4286595396697521E-3</v>
      </c>
      <c r="EQ99" s="34">
        <v>5.0182463601231575E-3</v>
      </c>
      <c r="ER99" s="34">
        <v>7.3443073779344559E-3</v>
      </c>
      <c r="ES99" t="s">
        <v>843</v>
      </c>
      <c r="ET99" t="s">
        <v>465</v>
      </c>
      <c r="EU99" s="34">
        <v>3.8306564092636108E-3</v>
      </c>
      <c r="EV99" s="34">
        <v>2.7025560848414898E-3</v>
      </c>
      <c r="EW99" s="34">
        <v>3.3236271701753139E-3</v>
      </c>
      <c r="EX99" s="34">
        <v>4.6387426555156708E-3</v>
      </c>
      <c r="EY99" s="34">
        <v>-7.6699157943949103E-5</v>
      </c>
      <c r="EZ99" t="s">
        <v>843</v>
      </c>
      <c r="FA99" t="s">
        <v>465</v>
      </c>
      <c r="FB99" s="34">
        <v>-4.2330138385295868E-3</v>
      </c>
      <c r="FC99" s="34">
        <v>-5.191451869904995E-3</v>
      </c>
      <c r="FD99" s="34">
        <v>-1.7498646629974246E-3</v>
      </c>
      <c r="FE99" s="34">
        <v>-1.8796479562297463E-3</v>
      </c>
      <c r="FF99" s="34">
        <v>1.3925275765359402E-2</v>
      </c>
      <c r="FG99" t="s">
        <v>843</v>
      </c>
      <c r="FH99" s="34"/>
      <c r="FI99" s="34"/>
      <c r="FJ99" s="34"/>
      <c r="FK99" s="34"/>
      <c r="FL99" s="34"/>
      <c r="FM99" t="s">
        <v>843</v>
      </c>
      <c r="FN99" t="s">
        <v>843</v>
      </c>
      <c r="FO99" s="34"/>
      <c r="FP99" t="s">
        <v>1460</v>
      </c>
      <c r="FQ99" t="s">
        <v>843</v>
      </c>
      <c r="FR99" t="s">
        <v>843</v>
      </c>
      <c r="FS99" s="34"/>
      <c r="FT99" t="s">
        <v>1460</v>
      </c>
      <c r="FU99" t="s">
        <v>843</v>
      </c>
      <c r="FV99" t="s">
        <v>843</v>
      </c>
      <c r="FW99" s="34"/>
      <c r="FX99" t="s">
        <v>1460</v>
      </c>
      <c r="FY99" t="s">
        <v>843</v>
      </c>
      <c r="FZ99" s="34"/>
      <c r="GA99" s="34"/>
      <c r="GB99" s="34"/>
      <c r="GC99" s="34"/>
      <c r="GD99" s="34"/>
      <c r="GE99" t="s">
        <v>1460</v>
      </c>
      <c r="GF99" t="s">
        <v>843</v>
      </c>
      <c r="GG99" s="34"/>
      <c r="GH99" s="34"/>
      <c r="GI99" s="34"/>
      <c r="GJ99" s="34"/>
      <c r="GK99" s="34"/>
      <c r="GL99" t="s">
        <v>1460</v>
      </c>
      <c r="GM99" t="s">
        <v>843</v>
      </c>
      <c r="GN99" s="34"/>
      <c r="GO99" t="s">
        <v>1460</v>
      </c>
      <c r="GP99" t="s">
        <v>843</v>
      </c>
      <c r="GQ99" t="s">
        <v>843</v>
      </c>
      <c r="GR99" s="34"/>
      <c r="GS99" s="34"/>
      <c r="GT99" s="34"/>
      <c r="GU99" s="34"/>
      <c r="GV99" s="34"/>
      <c r="GW99" t="s">
        <v>1460</v>
      </c>
      <c r="GX99" t="s">
        <v>843</v>
      </c>
      <c r="GY99" t="s">
        <v>843</v>
      </c>
      <c r="GZ99" t="s">
        <v>843</v>
      </c>
      <c r="HA99" t="s">
        <v>843</v>
      </c>
      <c r="HB99" t="s">
        <v>843</v>
      </c>
      <c r="HC99" t="s">
        <v>843</v>
      </c>
      <c r="HD99" t="s">
        <v>843</v>
      </c>
      <c r="HE99" t="s">
        <v>843</v>
      </c>
      <c r="HF99" t="s">
        <v>843</v>
      </c>
      <c r="HG99" t="s">
        <v>843</v>
      </c>
      <c r="HH99" s="34">
        <v>27741</v>
      </c>
      <c r="HI99" s="34">
        <v>27721</v>
      </c>
      <c r="HJ99" s="34">
        <v>27892</v>
      </c>
      <c r="HK99" s="34">
        <v>28301</v>
      </c>
      <c r="HL99" s="34">
        <v>28716</v>
      </c>
      <c r="HM99" s="34">
        <v>29155</v>
      </c>
      <c r="HN99" s="34">
        <v>29587</v>
      </c>
      <c r="HO99" s="34">
        <v>29996</v>
      </c>
      <c r="HP99" s="34">
        <v>30398</v>
      </c>
      <c r="HQ99" s="34">
        <v>30819</v>
      </c>
      <c r="HR99" s="34">
        <v>31262</v>
      </c>
      <c r="HS99" s="34">
        <v>31701</v>
      </c>
      <c r="HT99" s="34">
        <v>32159.999999999996</v>
      </c>
      <c r="HU99" s="34">
        <v>32411</v>
      </c>
      <c r="HV99" s="34">
        <v>32452</v>
      </c>
      <c r="HW99" s="34">
        <v>32520.000000000004</v>
      </c>
      <c r="HX99" s="34">
        <v>32564.999999999996</v>
      </c>
      <c r="HY99" s="34">
        <v>32601.999999999996</v>
      </c>
      <c r="HZ99" s="34">
        <v>32648.000000000004</v>
      </c>
      <c r="IA99" s="34">
        <v>32685.000000000004</v>
      </c>
      <c r="IB99" s="34">
        <v>32709.000000000004</v>
      </c>
      <c r="IC99" s="34">
        <v>32668.999999999996</v>
      </c>
      <c r="ID99" s="34">
        <v>32649</v>
      </c>
      <c r="IE99" s="34">
        <v>32688.000000000004</v>
      </c>
      <c r="IF99" s="34">
        <v>32718.000000000004</v>
      </c>
      <c r="IG99" s="34">
        <v>32741.999999999996</v>
      </c>
      <c r="IH99" s="34">
        <v>32762.999999999996</v>
      </c>
      <c r="II99" s="34">
        <v>32778</v>
      </c>
      <c r="IJ99" s="34">
        <v>32786</v>
      </c>
      <c r="IK99" s="34">
        <v>32782</v>
      </c>
      <c r="IL99" s="34">
        <v>32771</v>
      </c>
      <c r="IM99" s="34">
        <v>32756</v>
      </c>
      <c r="IN99" s="34">
        <v>32734</v>
      </c>
      <c r="IO99" s="34">
        <v>32706.000000000004</v>
      </c>
      <c r="IP99" s="34">
        <v>32665.999999999996</v>
      </c>
      <c r="IQ99" s="34">
        <v>32625.999999999996</v>
      </c>
      <c r="IR99" s="34">
        <v>32579</v>
      </c>
      <c r="IS99" s="34">
        <v>32523.000000000004</v>
      </c>
      <c r="IT99" s="34">
        <v>32468.000000000004</v>
      </c>
      <c r="IU99" s="34">
        <v>32406</v>
      </c>
      <c r="IV99" s="34">
        <v>32333</v>
      </c>
      <c r="IW99" s="34">
        <v>32249.000000000004</v>
      </c>
      <c r="IX99" s="34">
        <v>32171.999999999996</v>
      </c>
      <c r="IY99" s="34">
        <v>32090.000000000004</v>
      </c>
      <c r="IZ99" s="34">
        <v>32000</v>
      </c>
      <c r="JA99" s="34">
        <v>31910</v>
      </c>
      <c r="JB99" s="34">
        <v>31811</v>
      </c>
      <c r="JC99" s="34">
        <v>31706</v>
      </c>
      <c r="JD99" s="34">
        <v>31591</v>
      </c>
      <c r="JE99" s="34">
        <v>31474</v>
      </c>
      <c r="JF99" s="34">
        <v>31356</v>
      </c>
      <c r="JG99" s="34">
        <v>31231</v>
      </c>
      <c r="JH99" s="34">
        <v>31100</v>
      </c>
      <c r="JI99" s="34">
        <v>30966</v>
      </c>
      <c r="JJ99" s="34">
        <v>30823</v>
      </c>
      <c r="JK99" s="34">
        <v>30680</v>
      </c>
      <c r="JL99" s="34">
        <v>30532</v>
      </c>
      <c r="JM99" s="34">
        <v>30381</v>
      </c>
      <c r="JN99" s="34">
        <v>30232</v>
      </c>
      <c r="JO99" s="34">
        <v>30079</v>
      </c>
      <c r="JP99" s="34">
        <v>29930</v>
      </c>
      <c r="JQ99" s="34">
        <v>29774</v>
      </c>
      <c r="JR99" s="34">
        <v>29610</v>
      </c>
      <c r="JS99" s="34">
        <v>29451</v>
      </c>
      <c r="JT99" s="34">
        <v>29299</v>
      </c>
      <c r="JU99" s="34">
        <v>29138</v>
      </c>
      <c r="JV99" s="34">
        <v>28977</v>
      </c>
      <c r="JW99" s="34">
        <v>28823</v>
      </c>
      <c r="JX99" s="34">
        <v>28671</v>
      </c>
      <c r="JY99" s="34">
        <v>28518</v>
      </c>
      <c r="JZ99" s="34">
        <v>28364</v>
      </c>
      <c r="KA99" s="34">
        <v>28212</v>
      </c>
      <c r="KB99" s="34">
        <v>28059</v>
      </c>
      <c r="KC99" s="34">
        <v>27916</v>
      </c>
      <c r="KD99" s="34">
        <v>27768</v>
      </c>
      <c r="KE99" s="34">
        <v>27615</v>
      </c>
      <c r="KF99" s="34">
        <v>27470</v>
      </c>
      <c r="KG99" s="34">
        <v>27325</v>
      </c>
      <c r="KH99" s="34">
        <v>27181</v>
      </c>
      <c r="KI99" s="34">
        <v>27030</v>
      </c>
      <c r="KJ99" s="34">
        <v>26875</v>
      </c>
      <c r="KK99" s="34">
        <v>26735</v>
      </c>
      <c r="KL99" s="34">
        <v>26594</v>
      </c>
      <c r="KM99" s="34">
        <v>26449</v>
      </c>
      <c r="KN99" s="34">
        <v>26305</v>
      </c>
      <c r="KO99" s="34">
        <v>26154</v>
      </c>
      <c r="KP99" s="34">
        <v>26005</v>
      </c>
      <c r="KQ99" s="34">
        <v>25852</v>
      </c>
      <c r="KR99" s="34">
        <v>25703</v>
      </c>
      <c r="KS99" s="34">
        <v>25556</v>
      </c>
      <c r="KT99" s="34">
        <v>25406</v>
      </c>
      <c r="KU99" s="34">
        <v>25253</v>
      </c>
      <c r="KV99" s="34">
        <v>25096</v>
      </c>
      <c r="KW99" s="34">
        <v>24943</v>
      </c>
      <c r="KX99" s="34">
        <v>24791</v>
      </c>
      <c r="KY99" s="34">
        <v>24637</v>
      </c>
      <c r="KZ99" s="34">
        <v>24485</v>
      </c>
      <c r="LA99" s="34">
        <v>24327</v>
      </c>
      <c r="LB99" s="34">
        <v>24168</v>
      </c>
      <c r="LC99" s="34">
        <v>24017</v>
      </c>
      <c r="LD99" s="34">
        <v>23865</v>
      </c>
      <c r="LE99" t="s">
        <v>843</v>
      </c>
      <c r="LF99" t="s">
        <v>843</v>
      </c>
      <c r="LG99" t="s">
        <v>843</v>
      </c>
      <c r="LH99" s="34">
        <v>1.6595717752352357E-3</v>
      </c>
      <c r="LI99" s="34">
        <v>-7.2121457196772099E-4</v>
      </c>
      <c r="LJ99" s="34">
        <v>6.1496607959270477E-3</v>
      </c>
      <c r="LK99" s="34">
        <v>1.4557230286300182E-2</v>
      </c>
      <c r="LL99" s="34">
        <v>1.4557318761944771E-2</v>
      </c>
      <c r="LM99" s="34">
        <v>1.5171965584158897E-2</v>
      </c>
      <c r="LN99" s="34">
        <v>1.4708651229739189E-2</v>
      </c>
      <c r="LO99" s="34">
        <v>1.3728964142501354E-2</v>
      </c>
      <c r="LP99" s="34">
        <v>1.3312777504324913E-2</v>
      </c>
      <c r="LQ99" s="34">
        <v>1.3754566200077534E-2</v>
      </c>
      <c r="LR99" s="34">
        <v>1.427191961556673E-2</v>
      </c>
      <c r="LS99" s="34">
        <v>1.3944923877716064E-2</v>
      </c>
      <c r="LT99" s="34">
        <v>1.4375218190252781E-2</v>
      </c>
      <c r="LU99" s="34">
        <v>7.7744270674884319E-3</v>
      </c>
      <c r="LV99" s="34">
        <v>1.2642032233998179E-3</v>
      </c>
      <c r="LW99" s="34">
        <v>2.0932101178914309E-3</v>
      </c>
      <c r="LX99" s="34">
        <v>1.382807269692421E-3</v>
      </c>
      <c r="LY99" s="34">
        <v>1.1355441529303789E-3</v>
      </c>
      <c r="LZ99" s="34">
        <v>1.4099619584158063E-3</v>
      </c>
      <c r="MA99" s="34">
        <v>1.1326589155942202E-3</v>
      </c>
      <c r="MB99" s="34">
        <v>7.3401234112679958E-4</v>
      </c>
      <c r="MC99" s="34">
        <v>-1.2236533220857382E-3</v>
      </c>
      <c r="MD99" s="34">
        <v>-6.1238865600898862E-4</v>
      </c>
      <c r="ME99" s="34">
        <v>1.1938107199966908E-3</v>
      </c>
      <c r="MF99" s="34">
        <v>9.1734708985313773E-4</v>
      </c>
      <c r="MG99" s="34">
        <v>7.3327228892594576E-4</v>
      </c>
      <c r="MH99" s="34">
        <v>6.4117246074602008E-4</v>
      </c>
      <c r="MI99" s="34">
        <v>4.5772874727845192E-4</v>
      </c>
      <c r="MJ99" s="34">
        <v>2.4403636052738875E-4</v>
      </c>
      <c r="MK99" s="34">
        <v>-1.2201073695905507E-4</v>
      </c>
      <c r="ML99" s="34">
        <v>-3.3560630981810391E-4</v>
      </c>
      <c r="MM99" s="34">
        <v>-4.57826565252617E-4</v>
      </c>
      <c r="MN99" s="34">
        <v>-6.7185831721872091E-4</v>
      </c>
      <c r="MO99" s="34">
        <v>-8.5574574768543243E-4</v>
      </c>
      <c r="MP99" s="34">
        <v>-1.2237656628713012E-3</v>
      </c>
      <c r="MQ99" s="34">
        <v>-1.2252650922164321E-3</v>
      </c>
      <c r="MR99" s="34">
        <v>-1.4416074845939875E-3</v>
      </c>
      <c r="MS99" s="34">
        <v>-1.7203777097165585E-3</v>
      </c>
      <c r="MT99" s="34">
        <v>-1.6925424570217729E-3</v>
      </c>
      <c r="MU99" s="34">
        <v>-1.9113980233669281E-3</v>
      </c>
      <c r="MV99" s="34">
        <v>-2.2552104201167822E-3</v>
      </c>
      <c r="MW99" s="34">
        <v>-2.6013455353677273E-3</v>
      </c>
      <c r="MX99" s="34">
        <v>-2.3905260022729635E-3</v>
      </c>
      <c r="MY99" s="34">
        <v>-2.5520538911223412E-3</v>
      </c>
      <c r="MZ99" s="34">
        <v>-2.8085522353649139E-3</v>
      </c>
      <c r="NA99" s="34">
        <v>-2.8164624236524105E-3</v>
      </c>
      <c r="NB99" s="34">
        <v>-3.1072983983904123E-3</v>
      </c>
      <c r="NC99" s="34">
        <v>-3.3062044531106949E-3</v>
      </c>
      <c r="ND99" s="34">
        <v>-3.6336674820631742E-3</v>
      </c>
      <c r="NE99" s="34">
        <v>-3.7104617804288864E-3</v>
      </c>
      <c r="NF99" s="34">
        <v>-3.7561717908829451E-3</v>
      </c>
      <c r="NG99" s="34">
        <v>-3.9944448508322239E-3</v>
      </c>
      <c r="NH99" s="34">
        <v>-4.2033721692860126E-3</v>
      </c>
      <c r="NI99" s="34">
        <v>-4.3179909698665142E-3</v>
      </c>
      <c r="NJ99" s="34">
        <v>-4.6286638826131821E-3</v>
      </c>
      <c r="NK99" s="34">
        <v>-4.6501881442964077E-3</v>
      </c>
      <c r="NL99" s="34">
        <v>-4.8356624320149422E-3</v>
      </c>
      <c r="NM99" s="34">
        <v>-4.9579008482396603E-3</v>
      </c>
      <c r="NN99" s="34">
        <v>-4.9164467491209507E-3</v>
      </c>
      <c r="NO99" s="34">
        <v>-5.0737122073769569E-3</v>
      </c>
      <c r="NP99" s="34">
        <v>-4.9659321084618568E-3</v>
      </c>
      <c r="NQ99" s="34">
        <v>-5.2257925271987915E-3</v>
      </c>
      <c r="NR99" s="34">
        <v>-5.5233873426914215E-3</v>
      </c>
      <c r="NS99" s="34">
        <v>-5.3842766210436821E-3</v>
      </c>
      <c r="NT99" s="34">
        <v>-5.1744794473052025E-3</v>
      </c>
      <c r="NU99" s="34">
        <v>-5.5102217011153698E-3</v>
      </c>
      <c r="NV99" s="34">
        <v>-5.5407523177564144E-3</v>
      </c>
      <c r="NW99" s="34">
        <v>-5.328732542693615E-3</v>
      </c>
      <c r="NX99" s="34">
        <v>-5.2875205874443054E-3</v>
      </c>
      <c r="NY99" s="34">
        <v>-5.3506921976804733E-3</v>
      </c>
      <c r="NZ99" s="34">
        <v>-5.4147313348948956E-3</v>
      </c>
      <c r="OA99" s="34">
        <v>-5.3733158856630325E-3</v>
      </c>
      <c r="OB99" s="34">
        <v>-5.4379831999540329E-3</v>
      </c>
      <c r="OC99" s="34">
        <v>-5.1094349473714828E-3</v>
      </c>
      <c r="OD99" s="34">
        <v>-5.315722431987524E-3</v>
      </c>
      <c r="OE99" s="34">
        <v>-5.5251750163733959E-3</v>
      </c>
      <c r="OF99" s="34">
        <v>-5.264603067189455E-3</v>
      </c>
      <c r="OG99" s="34">
        <v>-5.2924659103155136E-3</v>
      </c>
      <c r="OH99" s="34">
        <v>-5.2838344126939774E-3</v>
      </c>
      <c r="OI99" s="34">
        <v>-5.5708396248519421E-3</v>
      </c>
      <c r="OJ99" s="34">
        <v>-5.7508740574121475E-3</v>
      </c>
      <c r="OK99" s="34">
        <v>-5.2229180000722408E-3</v>
      </c>
      <c r="OL99" s="34">
        <v>-5.2879420109093189E-3</v>
      </c>
      <c r="OM99" s="34">
        <v>-5.4672760888934135E-3</v>
      </c>
      <c r="ON99" s="34">
        <v>-5.4593151435256004E-3</v>
      </c>
      <c r="OO99" s="34">
        <v>-5.7568927295506001E-3</v>
      </c>
      <c r="OP99" s="34">
        <v>-5.7133152149617672E-3</v>
      </c>
      <c r="OQ99" s="34">
        <v>-5.9008598327636719E-3</v>
      </c>
      <c r="OR99" s="34">
        <v>-5.7802507653832436E-3</v>
      </c>
      <c r="OS99" s="34">
        <v>-5.7355938479304314E-3</v>
      </c>
      <c r="OT99" s="34">
        <v>-5.8867563493549824E-3</v>
      </c>
      <c r="OU99" s="34">
        <v>-6.040405947715044E-3</v>
      </c>
      <c r="OV99" s="34">
        <v>-6.236489862203598E-3</v>
      </c>
      <c r="OW99" s="34">
        <v>-6.1152493581175804E-3</v>
      </c>
      <c r="OX99" s="34">
        <v>-6.1125378124415874E-3</v>
      </c>
      <c r="OY99" s="34">
        <v>-6.2313061207532883E-3</v>
      </c>
      <c r="OZ99" s="34">
        <v>-6.1886929906904697E-3</v>
      </c>
      <c r="PA99" s="34">
        <v>-6.4738406799733639E-3</v>
      </c>
      <c r="PB99" s="34">
        <v>-6.5574003383517265E-3</v>
      </c>
      <c r="PC99" s="34">
        <v>-6.2675313092768192E-3</v>
      </c>
      <c r="PD99" s="34">
        <v>-6.3489624299108982E-3</v>
      </c>
      <c r="PE99" t="s">
        <v>1300</v>
      </c>
      <c r="PF99" t="s">
        <v>843</v>
      </c>
      <c r="PG99" t="s">
        <v>843</v>
      </c>
      <c r="PH99" t="s">
        <v>843</v>
      </c>
      <c r="PI99" t="s">
        <v>843</v>
      </c>
      <c r="PJ99" t="s">
        <v>1300</v>
      </c>
      <c r="PK99" s="34">
        <v>0.4990447461605072</v>
      </c>
      <c r="PL99" s="34">
        <v>0.49745678901672363</v>
      </c>
      <c r="PM99" s="34">
        <v>0.49702423810958862</v>
      </c>
      <c r="PN99" s="34">
        <v>0.49754425883293152</v>
      </c>
      <c r="PO99" s="34">
        <v>0.49798020720481873</v>
      </c>
      <c r="PP99" s="34">
        <v>0.49826788902282715</v>
      </c>
      <c r="PQ99" s="34">
        <v>0.49849596619606018</v>
      </c>
      <c r="PR99" s="34">
        <v>0.49853312969207764</v>
      </c>
      <c r="PS99" s="34">
        <v>0.49865123629570007</v>
      </c>
      <c r="PT99" s="34">
        <v>0.49881565570831299</v>
      </c>
      <c r="PU99" s="34">
        <v>0.49894440174102783</v>
      </c>
      <c r="PV99" s="34">
        <v>0.49913251399993896</v>
      </c>
      <c r="PW99" s="34">
        <v>0.49950248003005981</v>
      </c>
      <c r="PX99" s="34">
        <v>0.49958348274230957</v>
      </c>
      <c r="PY99" s="34">
        <v>0.49922963976860046</v>
      </c>
      <c r="PZ99" s="34">
        <v>0.49886223673820496</v>
      </c>
      <c r="QA99" s="34">
        <v>0.49881774187088013</v>
      </c>
      <c r="QB99" s="34">
        <v>0.49898779392242432</v>
      </c>
      <c r="QC99" s="34">
        <v>0.49917298555374146</v>
      </c>
      <c r="QD99" s="34">
        <v>0.49931159615516663</v>
      </c>
      <c r="QE99" s="34">
        <v>0.49946498870849609</v>
      </c>
      <c r="QF99" s="34">
        <v>0.49946433305740356</v>
      </c>
      <c r="QG99" s="34">
        <v>0.49949461221694946</v>
      </c>
      <c r="QH99" s="34">
        <v>0.49969407916069031</v>
      </c>
      <c r="QI99" s="34">
        <v>0.4998471736907959</v>
      </c>
      <c r="QJ99" s="34">
        <v>0.500030517578125</v>
      </c>
      <c r="QK99" s="34">
        <v>0.50022894144058228</v>
      </c>
      <c r="QL99" s="34">
        <v>0.50030505657196045</v>
      </c>
      <c r="QM99" s="34">
        <v>0.5004270076751709</v>
      </c>
      <c r="QN99" s="34">
        <v>0.50048810243606567</v>
      </c>
      <c r="QO99" s="34">
        <v>0.50050348043441772</v>
      </c>
      <c r="QP99" s="34">
        <v>0.50054949522018433</v>
      </c>
      <c r="QQ99" s="34">
        <v>0.50058043003082275</v>
      </c>
      <c r="QR99" s="34">
        <v>0.50061148405075073</v>
      </c>
      <c r="QS99" s="34">
        <v>0.50064289569854736</v>
      </c>
      <c r="QT99" s="34">
        <v>0.50061303377151489</v>
      </c>
      <c r="QU99" s="34">
        <v>0.5006292462348938</v>
      </c>
      <c r="QV99" s="34">
        <v>0.50059956312179565</v>
      </c>
      <c r="QW99" s="34">
        <v>0.50049281120300293</v>
      </c>
      <c r="QX99" s="34">
        <v>0.50040113925933838</v>
      </c>
      <c r="QY99" s="34">
        <v>0.50038659572601318</v>
      </c>
      <c r="QZ99" s="34">
        <v>0.50035661458969116</v>
      </c>
      <c r="RA99" s="34">
        <v>0.50027972459793091</v>
      </c>
      <c r="RB99" s="34">
        <v>0.50021815299987793</v>
      </c>
      <c r="RC99" s="34">
        <v>0.50021874904632568</v>
      </c>
      <c r="RD99" s="34">
        <v>0.50025069713592529</v>
      </c>
      <c r="RE99" s="34">
        <v>0.50020432472229004</v>
      </c>
      <c r="RF99" s="34">
        <v>0.50025230646133423</v>
      </c>
      <c r="RG99" s="34">
        <v>0.50033235549926758</v>
      </c>
      <c r="RH99" s="34">
        <v>0.50034952163696289</v>
      </c>
      <c r="RI99" s="34">
        <v>0.50031894445419312</v>
      </c>
      <c r="RJ99" s="34">
        <v>0.50036823749542236</v>
      </c>
      <c r="RK99" s="34">
        <v>0.50048232078552246</v>
      </c>
      <c r="RL99" s="34">
        <v>0.50058126449584961</v>
      </c>
      <c r="RM99" s="34">
        <v>0.500632643699646</v>
      </c>
      <c r="RN99" s="34">
        <v>0.50071710348129272</v>
      </c>
      <c r="RO99" s="34">
        <v>0.5008842945098877</v>
      </c>
      <c r="RP99" s="34">
        <v>0.50106972455978394</v>
      </c>
      <c r="RQ99" s="34">
        <v>0.50119078159332275</v>
      </c>
      <c r="RR99" s="34">
        <v>0.50131320953369141</v>
      </c>
      <c r="RS99" s="34">
        <v>0.50153690576553345</v>
      </c>
      <c r="RT99" s="34">
        <v>0.50171291828155518</v>
      </c>
      <c r="RU99" s="34">
        <v>0.50189125537872314</v>
      </c>
      <c r="RV99" s="34">
        <v>0.50212216377258301</v>
      </c>
      <c r="RW99" s="34">
        <v>0.50237208604812622</v>
      </c>
      <c r="RX99" s="34">
        <v>0.50250530242919922</v>
      </c>
      <c r="RY99" s="34">
        <v>0.50267452001571655</v>
      </c>
      <c r="RZ99" s="34">
        <v>0.50289696455001831</v>
      </c>
      <c r="SA99" s="34">
        <v>0.50319135189056396</v>
      </c>
      <c r="SB99" s="34">
        <v>0.5032961368560791</v>
      </c>
      <c r="SC99" s="34">
        <v>0.50349032878875732</v>
      </c>
      <c r="SD99" s="34">
        <v>0.50372183322906494</v>
      </c>
      <c r="SE99" s="34">
        <v>0.50386685132980347</v>
      </c>
      <c r="SF99" s="34">
        <v>0.50401204824447632</v>
      </c>
      <c r="SG99" s="34">
        <v>0.50414144992828369</v>
      </c>
      <c r="SH99" s="34">
        <v>0.50425493717193604</v>
      </c>
      <c r="SI99" s="34">
        <v>0.50444120168685913</v>
      </c>
      <c r="SJ99" s="34">
        <v>0.50462943315505981</v>
      </c>
      <c r="SK99" s="34">
        <v>0.50472754240036011</v>
      </c>
      <c r="SL99" s="34">
        <v>0.50480949878692627</v>
      </c>
      <c r="SM99" s="34">
        <v>0.50493025779724121</v>
      </c>
      <c r="SN99" s="34">
        <v>0.50510567426681519</v>
      </c>
      <c r="SO99" s="34">
        <v>0.50518912076950073</v>
      </c>
      <c r="SP99" s="34">
        <v>0.50523650646209717</v>
      </c>
      <c r="SQ99" s="34">
        <v>0.50530320405960083</v>
      </c>
      <c r="SR99" s="34">
        <v>0.50539112091064453</v>
      </c>
      <c r="SS99" s="34">
        <v>0.50540280342102051</v>
      </c>
      <c r="ST99" s="34">
        <v>0.50537675619125366</v>
      </c>
      <c r="SU99" s="34">
        <v>0.50534957647323608</v>
      </c>
      <c r="SV99" s="34">
        <v>0.50536078214645386</v>
      </c>
      <c r="SW99" s="34">
        <v>0.50539243221282959</v>
      </c>
      <c r="SX99" s="34">
        <v>0.50536566972732544</v>
      </c>
      <c r="SY99" s="34">
        <v>0.50541919469833374</v>
      </c>
      <c r="SZ99" s="34">
        <v>0.5054323673248291</v>
      </c>
      <c r="TA99" s="34">
        <v>0.5053446888923645</v>
      </c>
      <c r="TB99" s="34">
        <v>0.50537806749343872</v>
      </c>
      <c r="TC99" s="34">
        <v>0.50532978773117065</v>
      </c>
      <c r="TD99" s="34">
        <v>0.50532329082489014</v>
      </c>
      <c r="TE99" s="34">
        <v>0.50533765554428101</v>
      </c>
      <c r="TF99" s="34">
        <v>0.50530874729156494</v>
      </c>
      <c r="TG99" s="34">
        <v>0.50530064105987549</v>
      </c>
      <c r="TH99" t="s">
        <v>843</v>
      </c>
      <c r="TI99" t="s">
        <v>843</v>
      </c>
      <c r="TJ99" t="s">
        <v>1300</v>
      </c>
      <c r="TK99" s="34">
        <v>0.65764288160337403</v>
      </c>
      <c r="TL99" s="34">
        <v>0.6596922854926861</v>
      </c>
      <c r="TM99" s="34">
        <v>0.66091243165725599</v>
      </c>
      <c r="TN99" s="34">
        <v>0.65972933818593005</v>
      </c>
      <c r="TO99" s="34">
        <v>0.65843083994985407</v>
      </c>
      <c r="TP99" s="34">
        <v>0.65723448405961093</v>
      </c>
      <c r="TQ99" s="34">
        <v>0.65861696015141802</v>
      </c>
      <c r="TR99" s="34">
        <v>0.662571676223497</v>
      </c>
      <c r="TS99" s="34">
        <v>0.66575653403950896</v>
      </c>
      <c r="TT99" s="34">
        <v>0.66633677823385296</v>
      </c>
      <c r="TU99" s="34">
        <v>0.66264154564647204</v>
      </c>
      <c r="TV99" s="34">
        <v>0.65804457202340605</v>
      </c>
      <c r="TW99" s="34">
        <v>0.65566939784511602</v>
      </c>
      <c r="TX99" s="34">
        <v>0.65308074419178697</v>
      </c>
      <c r="TY99" s="34">
        <v>0.64885061013188705</v>
      </c>
      <c r="TZ99" s="34">
        <v>0.64398284106459203</v>
      </c>
      <c r="UA99" s="34">
        <v>0.63944418854598506</v>
      </c>
      <c r="UB99" s="34">
        <v>0.63542113980737402</v>
      </c>
      <c r="UC99" s="34">
        <v>0.63206015682430805</v>
      </c>
      <c r="UD99" s="34">
        <v>0.62943813005767102</v>
      </c>
      <c r="UE99" s="34">
        <v>0.62726814130883402</v>
      </c>
      <c r="UF99" s="34">
        <v>0.62466520760954403</v>
      </c>
      <c r="UG99" s="34">
        <v>0.62129008545437803</v>
      </c>
      <c r="UH99" s="34">
        <v>0.61798491824341906</v>
      </c>
      <c r="UI99" s="34">
        <v>0.61496141208833199</v>
      </c>
      <c r="UJ99" s="34">
        <v>0.61215545544781202</v>
      </c>
      <c r="UK99" s="34">
        <v>0.60904998092331197</v>
      </c>
      <c r="UL99" s="34">
        <v>0.60517123026466302</v>
      </c>
      <c r="UM99" s="34">
        <v>0.60134506580452307</v>
      </c>
      <c r="UN99" s="34">
        <v>0.59839241046916003</v>
      </c>
      <c r="UO99" s="34">
        <v>0.59577065088035197</v>
      </c>
      <c r="UP99" s="34">
        <v>0.592410550738796</v>
      </c>
      <c r="UQ99" s="34">
        <v>0.589210160533993</v>
      </c>
      <c r="UR99" s="34">
        <v>0.58651317801015102</v>
      </c>
      <c r="US99" s="34">
        <v>0.58412416579930204</v>
      </c>
      <c r="UT99" s="34">
        <v>0.58188254766137393</v>
      </c>
      <c r="UU99" s="34">
        <v>0.57960649498143002</v>
      </c>
      <c r="UV99" s="34">
        <v>0.57729026703768005</v>
      </c>
      <c r="UW99" s="34">
        <v>0.57485177485177497</v>
      </c>
      <c r="UX99" s="34">
        <v>0.57190908950641106</v>
      </c>
      <c r="UY99" s="34">
        <v>0.56921720842482904</v>
      </c>
      <c r="UZ99" s="34">
        <v>0.56673075134112705</v>
      </c>
      <c r="VA99" s="34">
        <v>0.56410854158895907</v>
      </c>
      <c r="VB99" s="34">
        <v>0.561950763477719</v>
      </c>
      <c r="VC99" s="34">
        <v>0.56005562586915403</v>
      </c>
      <c r="VD99" s="34">
        <v>0.558156661809179</v>
      </c>
      <c r="VE99" s="34">
        <v>0.55632397089103003</v>
      </c>
      <c r="VF99" s="34">
        <v>0.554469185643096</v>
      </c>
      <c r="VG99" s="34">
        <v>0.55298977556899098</v>
      </c>
      <c r="VH99" s="34">
        <v>0.55200406691343507</v>
      </c>
      <c r="VI99" s="34">
        <v>0.551042862610027</v>
      </c>
      <c r="VJ99" s="34">
        <v>0.55047869104415492</v>
      </c>
      <c r="VK99" s="34">
        <v>0.55027331189710604</v>
      </c>
      <c r="VL99" s="34">
        <v>0.55023251307886101</v>
      </c>
      <c r="VM99" s="34">
        <v>0.55053773906272807</v>
      </c>
      <c r="VN99" s="34">
        <v>0.55073337679269896</v>
      </c>
      <c r="VO99" s="34">
        <v>0.55009498231363796</v>
      </c>
      <c r="VP99" s="34">
        <v>0.54873854154666502</v>
      </c>
      <c r="VQ99" s="34">
        <v>0.54771434241862904</v>
      </c>
      <c r="VR99" s="34">
        <v>0.54739939161222795</v>
      </c>
      <c r="VS99" s="34">
        <v>0.54736050785165402</v>
      </c>
      <c r="VT99" s="34">
        <v>0.54742392691610098</v>
      </c>
      <c r="VU99" s="34">
        <v>0.54707104138874296</v>
      </c>
      <c r="VV99" s="34">
        <v>0.54613517138346102</v>
      </c>
      <c r="VW99" s="34">
        <v>0.54560658031706999</v>
      </c>
      <c r="VX99" s="34">
        <v>0.54487267485757396</v>
      </c>
      <c r="VY99" s="34">
        <v>0.54416509930460899</v>
      </c>
      <c r="VZ99" s="34">
        <v>0.54413142282205196</v>
      </c>
      <c r="WA99" s="34">
        <v>0.54385964912280693</v>
      </c>
      <c r="WB99" s="34">
        <v>0.542752949839578</v>
      </c>
      <c r="WC99" s="34">
        <v>0.54090500449505496</v>
      </c>
      <c r="WD99" s="34">
        <v>0.53992166315155199</v>
      </c>
      <c r="WE99" s="34">
        <v>0.53939912327595396</v>
      </c>
      <c r="WF99" s="34">
        <v>0.53838300616134094</v>
      </c>
      <c r="WG99" s="34">
        <v>0.53711939787889196</v>
      </c>
      <c r="WH99" s="34">
        <v>0.53527068622125695</v>
      </c>
      <c r="WI99" s="34">
        <v>0.53348258978139396</v>
      </c>
      <c r="WJ99" s="34">
        <v>0.53222323879231503</v>
      </c>
      <c r="WK99" s="34">
        <v>0.53098614866729199</v>
      </c>
      <c r="WL99" s="34">
        <v>0.529041805401406</v>
      </c>
      <c r="WM99" s="34">
        <v>0.52580465116279096</v>
      </c>
      <c r="WN99" s="34">
        <v>0.52283523471105298</v>
      </c>
      <c r="WO99" s="34">
        <v>0.52088817026396905</v>
      </c>
      <c r="WP99" s="34">
        <v>0.51915006238421102</v>
      </c>
      <c r="WQ99" s="34">
        <v>0.51763923208515505</v>
      </c>
      <c r="WR99" s="34">
        <v>0.51631650385211003</v>
      </c>
      <c r="WS99" s="34">
        <v>0.51502624545751696</v>
      </c>
      <c r="WT99" s="34">
        <v>0.51400278508432595</v>
      </c>
      <c r="WU99" s="34">
        <v>0.51312129170314202</v>
      </c>
      <c r="WV99" s="34">
        <v>0.512032399436532</v>
      </c>
      <c r="WW99" s="34">
        <v>0.51125718334251802</v>
      </c>
      <c r="WX99" s="34">
        <v>0.51065219973864506</v>
      </c>
      <c r="WY99" s="34">
        <v>0.50985236396963596</v>
      </c>
      <c r="WZ99" s="34">
        <v>0.50908070400513206</v>
      </c>
      <c r="XA99" s="34">
        <v>0.508279047254099</v>
      </c>
      <c r="XB99" s="34">
        <v>0.50753932014206005</v>
      </c>
      <c r="XC99" s="34">
        <v>0.50673881968552204</v>
      </c>
      <c r="XD99" s="34">
        <v>0.50591934887162404</v>
      </c>
      <c r="XE99" s="34">
        <v>0.505141202027516</v>
      </c>
      <c r="XF99" s="34">
        <v>0.50419503258176701</v>
      </c>
      <c r="XG99" s="34">
        <v>0.50326838466373403</v>
      </c>
      <c r="XH99" t="s">
        <v>843</v>
      </c>
      <c r="XI99" t="s">
        <v>1300</v>
      </c>
      <c r="XJ99" s="34">
        <v>0.60564497233386805</v>
      </c>
      <c r="XK99" s="34">
        <v>0.60884543929582802</v>
      </c>
      <c r="XL99" s="34">
        <v>0.61376714170475899</v>
      </c>
      <c r="XM99" s="34">
        <v>0.61593229921204196</v>
      </c>
      <c r="XN99" s="34">
        <v>0.61507521938988707</v>
      </c>
      <c r="XO99" s="34">
        <v>0.61017646756186705</v>
      </c>
      <c r="XP99" s="34">
        <v>0.60638118092405402</v>
      </c>
      <c r="XQ99" s="34">
        <v>0.60538071742899002</v>
      </c>
      <c r="XR99" s="34">
        <v>0.60379623994605003</v>
      </c>
      <c r="XS99" s="34">
        <v>0.60176517351590808</v>
      </c>
      <c r="XT99" s="34">
        <v>0.59914592796366195</v>
      </c>
      <c r="XU99" s="34">
        <v>0.596485970695393</v>
      </c>
      <c r="XV99" s="34">
        <v>0.59495638924734495</v>
      </c>
      <c r="XW99" s="34">
        <v>0.59307025392613599</v>
      </c>
      <c r="XX99" s="34">
        <v>0.58936275114014502</v>
      </c>
      <c r="XY99" s="34">
        <v>0.58487984132597393</v>
      </c>
      <c r="XZ99" s="34">
        <v>0.58007062797482001</v>
      </c>
      <c r="YA99" s="34">
        <v>0.57501073553769699</v>
      </c>
      <c r="YB99" s="34">
        <v>0.57078534672874293</v>
      </c>
      <c r="YC99" s="34">
        <v>0.56739226874302096</v>
      </c>
      <c r="YD99" s="34">
        <v>0.56453215525016398</v>
      </c>
      <c r="YE99" s="34">
        <v>0.56150231867644107</v>
      </c>
      <c r="YF99" s="34">
        <v>0.55756684737664297</v>
      </c>
      <c r="YG99" s="34">
        <v>0.55323737705920994</v>
      </c>
      <c r="YH99" s="34">
        <v>0.54944601512951796</v>
      </c>
      <c r="YI99" s="34">
        <v>0.54543788653890202</v>
      </c>
      <c r="YJ99" s="34">
        <v>0.54077069820679102</v>
      </c>
      <c r="YK99" s="34">
        <v>0.53660285256654705</v>
      </c>
      <c r="YL99" s="34">
        <v>0.53319201500617597</v>
      </c>
      <c r="YM99" s="34">
        <v>0.53079433835641499</v>
      </c>
      <c r="YN99" s="34">
        <v>0.52969088523389596</v>
      </c>
      <c r="YO99" s="34">
        <v>0.52842227378190298</v>
      </c>
      <c r="YP99" s="34">
        <v>0.52640180848951401</v>
      </c>
      <c r="YQ99" s="34">
        <v>0.52415458937198101</v>
      </c>
      <c r="YR99" s="34">
        <v>0.52132186371150402</v>
      </c>
      <c r="YS99" s="34">
        <v>0.51872739532887902</v>
      </c>
      <c r="YT99" s="34">
        <v>0.51625280088400505</v>
      </c>
      <c r="YU99" s="34">
        <v>0.51339800451980899</v>
      </c>
      <c r="YV99" s="34">
        <v>0.51101871101871099</v>
      </c>
      <c r="YW99" s="34">
        <v>0.50901853080495596</v>
      </c>
      <c r="YX99" s="34">
        <v>0.50694337055021199</v>
      </c>
      <c r="YY99" s="34">
        <v>0.50480635058451395</v>
      </c>
      <c r="YZ99" s="34">
        <v>0.50273529777446202</v>
      </c>
      <c r="ZA99" s="34">
        <v>0.50095045185415998</v>
      </c>
      <c r="ZB99" s="34">
        <v>0.499414053344583</v>
      </c>
      <c r="ZC99" s="34">
        <v>0.498096178254125</v>
      </c>
      <c r="ZD99" s="34">
        <v>0.497288716344718</v>
      </c>
      <c r="ZE99" s="34">
        <v>0.49668832397653395</v>
      </c>
      <c r="ZF99" s="34">
        <v>0.49607483143933401</v>
      </c>
      <c r="ZG99" s="34">
        <v>0.495941029755191</v>
      </c>
      <c r="ZH99" s="34">
        <v>0.49571054981502699</v>
      </c>
      <c r="ZI99" s="34">
        <v>0.49449265153213096</v>
      </c>
      <c r="ZJ99" s="34">
        <v>0.49260450160771696</v>
      </c>
      <c r="ZK99" s="34">
        <v>0.491313053025899</v>
      </c>
      <c r="ZL99" s="34">
        <v>0.49071325449737996</v>
      </c>
      <c r="ZM99" s="34">
        <v>0.49028683181225602</v>
      </c>
      <c r="ZN99" s="34">
        <v>0.49012511463382702</v>
      </c>
      <c r="ZO99" s="34">
        <v>0.48965653440415996</v>
      </c>
      <c r="ZP99" s="34">
        <v>0.488704022228103</v>
      </c>
      <c r="ZQ99" s="34">
        <v>0.48818963081168198</v>
      </c>
      <c r="ZR99" s="34">
        <v>0.48760441029067797</v>
      </c>
      <c r="ZS99" s="34">
        <v>0.48711963458050694</v>
      </c>
      <c r="ZT99" s="34">
        <v>0.48727604316182299</v>
      </c>
      <c r="ZU99" s="34">
        <v>0.48734359879802397</v>
      </c>
      <c r="ZV99" s="34">
        <v>0.48673185549241504</v>
      </c>
      <c r="ZW99" s="34">
        <v>0.48527695792435999</v>
      </c>
      <c r="ZX99" s="34">
        <v>0.48456507859817399</v>
      </c>
      <c r="ZY99" s="34">
        <v>0.48443951011345099</v>
      </c>
      <c r="ZZ99" s="34">
        <v>0.48379896062223204</v>
      </c>
      <c r="AAA99" s="34">
        <v>0.482739274506022</v>
      </c>
      <c r="AAB99" s="34">
        <v>0.48120009166387595</v>
      </c>
      <c r="AAC99" s="34">
        <v>0.479857504918207</v>
      </c>
      <c r="AAD99" s="34">
        <v>0.47877686303859696</v>
      </c>
      <c r="AAE99" s="34">
        <v>0.477593494770024</v>
      </c>
      <c r="AAF99" s="34">
        <v>0.47584493220735702</v>
      </c>
      <c r="AAG99" s="34">
        <v>0.47276842295853699</v>
      </c>
      <c r="AAH99" s="34">
        <v>0.46992118531462196</v>
      </c>
      <c r="AAI99" s="34">
        <v>0.46810612991765799</v>
      </c>
      <c r="AAJ99" s="34">
        <v>0.46647536007946599</v>
      </c>
      <c r="AAK99" s="34">
        <v>0.46487236403995602</v>
      </c>
      <c r="AAL99" s="34">
        <v>0.46336744186046502</v>
      </c>
      <c r="AAM99" s="34">
        <v>0.46197867963343903</v>
      </c>
      <c r="AAN99" s="34">
        <v>0.460724223509062</v>
      </c>
      <c r="AAO99" s="34">
        <v>0.45960149722106697</v>
      </c>
      <c r="AAP99" s="34">
        <v>0.45863904200722305</v>
      </c>
      <c r="AAQ99" s="34">
        <v>0.45768414613164099</v>
      </c>
      <c r="AAR99" s="34">
        <v>0.45680555288507796</v>
      </c>
      <c r="AAS99" s="34">
        <v>0.456076899272784</v>
      </c>
      <c r="AAT99" s="34">
        <v>0.45524754401322803</v>
      </c>
      <c r="AAU99" s="34">
        <v>0.45427688214118001</v>
      </c>
      <c r="AAV99" s="34">
        <v>0.453593639297804</v>
      </c>
      <c r="AAW99" s="34">
        <v>0.45297588405337996</v>
      </c>
      <c r="AAX99" s="34">
        <v>0.45223247195712402</v>
      </c>
      <c r="AAY99" s="34">
        <v>0.45148939582247499</v>
      </c>
      <c r="AAZ99" s="34">
        <v>0.45061815541617101</v>
      </c>
      <c r="ABA99" s="34">
        <v>0.44982242516489102</v>
      </c>
      <c r="ABB99" s="34">
        <v>0.448948335715744</v>
      </c>
      <c r="ABC99" s="34">
        <v>0.44797961113166401</v>
      </c>
      <c r="ABD99" s="34">
        <v>0.44700527568014897</v>
      </c>
      <c r="ABE99" s="34">
        <v>0.44588095684217099</v>
      </c>
      <c r="ABF99" s="34">
        <v>0.44481458202388402</v>
      </c>
      <c r="ABG99" t="s">
        <v>843</v>
      </c>
      <c r="ABH99" t="s">
        <v>843</v>
      </c>
      <c r="ABI99" t="s">
        <v>1300</v>
      </c>
      <c r="ABJ99" s="34">
        <v>0.592019177045221</v>
      </c>
      <c r="ABK99" s="34">
        <v>0.59423531321585099</v>
      </c>
      <c r="ABL99" s="34">
        <v>0.59587702787487695</v>
      </c>
      <c r="ABM99" s="34">
        <v>0.59550899261510204</v>
      </c>
      <c r="ABN99" s="34">
        <v>0.59524307006546895</v>
      </c>
      <c r="ABO99" s="34">
        <v>0.59501637769889004</v>
      </c>
      <c r="ABP99" s="34">
        <v>0.59580221043025705</v>
      </c>
      <c r="ABQ99" s="34">
        <v>0.59852980397386302</v>
      </c>
      <c r="ABR99" s="34">
        <v>0.601197427504647</v>
      </c>
      <c r="ABS99" s="34">
        <v>0.60145691711147498</v>
      </c>
      <c r="ABT99" s="34">
        <v>0.59780244386155701</v>
      </c>
      <c r="ABU99" s="34">
        <v>0.59435673390848998</v>
      </c>
      <c r="ABV99" s="34">
        <v>0.59357266126649999</v>
      </c>
      <c r="ABW99" s="34">
        <v>0.59185153188732198</v>
      </c>
      <c r="ABX99" s="34">
        <v>0.58831504991988193</v>
      </c>
      <c r="ABY99" s="34">
        <v>0.58369593628438299</v>
      </c>
      <c r="ABZ99" s="34">
        <v>0.57928757868877601</v>
      </c>
      <c r="ACA99" s="34">
        <v>0.57628366357892202</v>
      </c>
      <c r="ACB99" s="34">
        <v>0.57416993383974502</v>
      </c>
      <c r="ACC99" s="34">
        <v>0.57172140551620798</v>
      </c>
      <c r="ACD99" s="34">
        <v>0.56917926532858398</v>
      </c>
      <c r="ACE99" s="34">
        <v>0.56676716815378303</v>
      </c>
      <c r="ACF99" s="34">
        <v>0.56353946522098708</v>
      </c>
      <c r="ACG99" s="34">
        <v>0.56028878657631898</v>
      </c>
      <c r="ACH99" s="34">
        <v>0.55769847940704498</v>
      </c>
      <c r="ACI99" s="34">
        <v>0.55554707184851504</v>
      </c>
      <c r="ACJ99" s="34">
        <v>0.55243037008775309</v>
      </c>
      <c r="ACK99" s="34">
        <v>0.54840973228586698</v>
      </c>
      <c r="ACL99" s="34">
        <v>0.54476690101108705</v>
      </c>
      <c r="ACM99" s="34">
        <v>0.54168446098468703</v>
      </c>
      <c r="ACN99" s="34">
        <v>0.53835708400720106</v>
      </c>
      <c r="ACO99" s="34">
        <v>0.53436011723043098</v>
      </c>
      <c r="ACP99" s="34">
        <v>0.530907757870137</v>
      </c>
      <c r="ACQ99" s="34">
        <v>0.52814468293279504</v>
      </c>
      <c r="ACR99" s="34">
        <v>0.52632706789934502</v>
      </c>
      <c r="ACS99" s="34">
        <v>0.52579231287929895</v>
      </c>
      <c r="ACT99" s="34">
        <v>0.525108198532797</v>
      </c>
      <c r="ACU99" s="34">
        <v>0.52360600796347301</v>
      </c>
      <c r="ACV99" s="34">
        <v>0.52186032186032205</v>
      </c>
      <c r="ACW99" s="34">
        <v>0.51958772430605893</v>
      </c>
      <c r="ACX99" s="34">
        <v>0.51744347879875097</v>
      </c>
      <c r="ACY99" s="34">
        <v>0.51545784365406699</v>
      </c>
      <c r="ACZ99" s="34">
        <v>0.513210244933483</v>
      </c>
      <c r="ADA99" s="34">
        <v>0.51129635400436302</v>
      </c>
      <c r="ADB99" s="34">
        <v>0.50966421350333602</v>
      </c>
      <c r="ADC99" s="34">
        <v>0.50795217725128905</v>
      </c>
      <c r="ADD99" s="34">
        <v>0.50631061094258401</v>
      </c>
      <c r="ADE99" s="34">
        <v>0.50463634643285193</v>
      </c>
      <c r="ADF99" s="34">
        <v>0.50322876768699898</v>
      </c>
      <c r="ADG99" s="34">
        <v>0.502327354758765</v>
      </c>
      <c r="ADH99" s="34">
        <v>0.50148296976655204</v>
      </c>
      <c r="ADI99" s="34">
        <v>0.50097659376901194</v>
      </c>
      <c r="ADJ99" s="34">
        <v>0.500771704180064</v>
      </c>
      <c r="ADK99" s="34">
        <v>0.50071045662985203</v>
      </c>
      <c r="ADL99" s="34">
        <v>0.50096517267669105</v>
      </c>
      <c r="ADM99" s="34">
        <v>0.50112451108213796</v>
      </c>
      <c r="ADN99" s="34">
        <v>0.50040940652430199</v>
      </c>
      <c r="ADO99" s="34">
        <v>0.49895495614107299</v>
      </c>
      <c r="ADP99" s="34">
        <v>0.49784996030695999</v>
      </c>
      <c r="ADQ99" s="34">
        <v>0.49746505094832005</v>
      </c>
      <c r="ADR99" s="34">
        <v>0.49736050785165403</v>
      </c>
      <c r="ADS99" s="34">
        <v>0.49741385101094898</v>
      </c>
      <c r="ADT99" s="34">
        <v>0.49712085648187199</v>
      </c>
      <c r="ADU99" s="34">
        <v>0.49630748858292401</v>
      </c>
      <c r="ADV99" s="34">
        <v>0.49603235550094704</v>
      </c>
      <c r="ADW99" s="34">
        <v>0.495572791543689</v>
      </c>
      <c r="ADX99" s="34">
        <v>0.495159870929891</v>
      </c>
      <c r="ADY99" s="34">
        <v>0.49545501856156499</v>
      </c>
      <c r="ADZ99" s="34">
        <v>0.49553555857835396</v>
      </c>
      <c r="AEA99" s="34">
        <v>0.494854217437804</v>
      </c>
      <c r="AEB99" s="34">
        <v>0.49336318285180397</v>
      </c>
      <c r="AEC99" s="34">
        <v>0.49268915158711901</v>
      </c>
      <c r="AED99" s="34">
        <v>0.49248013115221495</v>
      </c>
      <c r="AEE99" s="34">
        <v>0.49179681902851402</v>
      </c>
      <c r="AEF99" s="34">
        <v>0.49078992383456099</v>
      </c>
      <c r="AEG99" s="34">
        <v>0.48917255114973701</v>
      </c>
      <c r="AEH99" s="34">
        <v>0.48766814102914097</v>
      </c>
      <c r="AEI99" s="34">
        <v>0.48662397072278096</v>
      </c>
      <c r="AEJ99" s="34">
        <v>0.48558762393539701</v>
      </c>
      <c r="AEK99" s="34">
        <v>0.48377728449870505</v>
      </c>
      <c r="AEL99" s="34">
        <v>0.48068837209302301</v>
      </c>
      <c r="AEM99" s="34">
        <v>0.47783804002244301</v>
      </c>
      <c r="AEN99" s="34">
        <v>0.47595322253139799</v>
      </c>
      <c r="AEO99" s="34">
        <v>0.47427123898824097</v>
      </c>
      <c r="AEP99" s="34">
        <v>0.47276183235126401</v>
      </c>
      <c r="AEQ99" s="34">
        <v>0.47141027356669002</v>
      </c>
      <c r="AER99" s="34">
        <v>0.47005326001268999</v>
      </c>
      <c r="AES99" s="34">
        <v>0.468938573417917</v>
      </c>
      <c r="AET99" s="34">
        <v>0.46802840190642897</v>
      </c>
      <c r="AEU99" s="34">
        <v>0.46695492252308701</v>
      </c>
      <c r="AEV99" s="34">
        <v>0.46616940880107099</v>
      </c>
      <c r="AEW99" s="34">
        <v>0.46558824694095696</v>
      </c>
      <c r="AEX99" s="34">
        <v>0.464844294793887</v>
      </c>
      <c r="AEY99" s="34">
        <v>0.464178326584613</v>
      </c>
      <c r="AEZ99" s="34">
        <v>0.46348546880987401</v>
      </c>
      <c r="AFA99" s="34">
        <v>0.46287163876205001</v>
      </c>
      <c r="AFB99" s="34">
        <v>0.46216050643251</v>
      </c>
      <c r="AFC99" s="34">
        <v>0.46142146586097704</v>
      </c>
      <c r="AFD99" s="34">
        <v>0.46084617771801001</v>
      </c>
      <c r="AFE99" s="34">
        <v>0.460079528657381</v>
      </c>
      <c r="AFF99" s="34">
        <v>0.45929184998952499</v>
      </c>
      <c r="AFG99" t="s">
        <v>843</v>
      </c>
      <c r="AFH99" t="s">
        <v>843</v>
      </c>
      <c r="AFI99" s="34"/>
      <c r="AFJ99" s="34"/>
      <c r="AFK99" s="34"/>
      <c r="AFL99" s="34"/>
      <c r="AFM99" s="34"/>
      <c r="AFN99" s="34"/>
      <c r="AFO99" s="34"/>
      <c r="AFP99" s="34"/>
      <c r="AFQ99" s="34"/>
      <c r="AFR99" s="34"/>
      <c r="AFS99" s="34"/>
      <c r="AFT99" s="34"/>
      <c r="AFU99" s="34"/>
      <c r="AFV99" s="34"/>
      <c r="AFW99" s="34"/>
      <c r="AFX99" s="34"/>
      <c r="AFY99" s="34"/>
      <c r="AFZ99" s="34"/>
      <c r="AGA99" s="34"/>
      <c r="AGB99" t="s">
        <v>843</v>
      </c>
      <c r="AGC99" t="s">
        <v>843</v>
      </c>
      <c r="AGD99" t="s">
        <v>843</v>
      </c>
      <c r="AGE99" t="s">
        <v>843</v>
      </c>
      <c r="AGF99" s="34"/>
      <c r="AGG99" t="s">
        <v>843</v>
      </c>
      <c r="AGH99" t="s">
        <v>843</v>
      </c>
      <c r="AGI99" t="s">
        <v>843</v>
      </c>
      <c r="AGJ99" t="s">
        <v>843</v>
      </c>
      <c r="AGK99" t="s">
        <v>843</v>
      </c>
      <c r="AGL99" t="s">
        <v>843</v>
      </c>
      <c r="AGM99" t="s">
        <v>843</v>
      </c>
      <c r="AGN99" t="s">
        <v>843</v>
      </c>
      <c r="AGO99" s="34"/>
      <c r="AGP99" s="34"/>
      <c r="AGQ99" t="s">
        <v>1460</v>
      </c>
      <c r="AGR99" t="s">
        <v>843</v>
      </c>
      <c r="AGS99" s="34"/>
      <c r="AGT99" s="34"/>
      <c r="AGU99" t="s">
        <v>1460</v>
      </c>
      <c r="AGV99" t="s">
        <v>843</v>
      </c>
      <c r="AGW99" s="34"/>
      <c r="AGX99" s="34"/>
      <c r="AGY99" t="s">
        <v>1460</v>
      </c>
      <c r="AGZ99" t="s">
        <v>843</v>
      </c>
      <c r="AHA99" s="34"/>
      <c r="AHB99" s="34"/>
      <c r="AHC99" t="s">
        <v>1460</v>
      </c>
      <c r="AHD99" t="s">
        <v>843</v>
      </c>
      <c r="AHE99" s="34"/>
      <c r="AHF99" s="34"/>
      <c r="AHG99" t="s">
        <v>1460</v>
      </c>
      <c r="AHH99" t="s">
        <v>843</v>
      </c>
      <c r="AHI99" t="s">
        <v>465</v>
      </c>
      <c r="AHJ99" s="34">
        <v>0.20682899653911591</v>
      </c>
      <c r="AHK99" s="34">
        <v>0.21238978207111359</v>
      </c>
      <c r="AHL99" s="34">
        <v>0.20801654458045959</v>
      </c>
      <c r="AHM99" s="34">
        <v>0.21340465545654297</v>
      </c>
      <c r="AHN99" s="34">
        <v>0.21979445219039917</v>
      </c>
      <c r="AHO99" t="s">
        <v>843</v>
      </c>
      <c r="AHP99" s="34"/>
      <c r="AHQ99" s="34"/>
      <c r="AHR99" s="34"/>
      <c r="AHS99" s="34"/>
      <c r="AHT99" s="34"/>
      <c r="AHU99" t="s">
        <v>843</v>
      </c>
      <c r="AHV99" s="34">
        <v>0.22544831037521362</v>
      </c>
      <c r="AHW99" s="34">
        <v>0.22419703006744385</v>
      </c>
      <c r="AHX99" s="34">
        <v>0.22275207936763763</v>
      </c>
      <c r="AHY99" s="34">
        <v>0.22436089813709259</v>
      </c>
      <c r="AHZ99" s="34">
        <v>0.22618228197097778</v>
      </c>
      <c r="AIA99" t="s">
        <v>465</v>
      </c>
      <c r="AIB99" t="s">
        <v>843</v>
      </c>
      <c r="AIC99" s="34">
        <v>0.22531422972679138</v>
      </c>
      <c r="AID99" s="34">
        <v>0.22559827566146851</v>
      </c>
      <c r="AIE99" s="34">
        <v>0.22367745637893677</v>
      </c>
      <c r="AIF99" s="34">
        <v>0.22894996404647827</v>
      </c>
      <c r="AIG99" s="34">
        <v>0.22643586993217468</v>
      </c>
      <c r="AIH99" t="s">
        <v>465</v>
      </c>
      <c r="AII99" t="s">
        <v>843</v>
      </c>
      <c r="AIJ99" s="34">
        <v>0.23393100500106812</v>
      </c>
      <c r="AIK99" s="34">
        <v>0.23397098481655121</v>
      </c>
      <c r="AIL99" s="34">
        <v>0.22857549786567688</v>
      </c>
      <c r="AIM99" s="34">
        <v>0.23364600539207458</v>
      </c>
      <c r="AIN99" s="34">
        <v>0.23812000453472137</v>
      </c>
      <c r="AIO99" t="s">
        <v>465</v>
      </c>
      <c r="AIP99" s="34"/>
      <c r="AIQ99" t="s">
        <v>843</v>
      </c>
      <c r="AIR99" s="34"/>
      <c r="AIS99" s="34"/>
      <c r="AIT99" s="34"/>
      <c r="AIU99" s="34"/>
      <c r="AIV99" s="34"/>
      <c r="AIW99" s="34"/>
      <c r="AIX99" t="s">
        <v>843</v>
      </c>
      <c r="AIY99" s="34"/>
      <c r="AIZ99" s="34"/>
      <c r="AJA99" s="34"/>
      <c r="AJB99" s="34"/>
      <c r="AJC99" s="34"/>
      <c r="AJD99" s="34"/>
      <c r="AJE99" t="s">
        <v>843</v>
      </c>
      <c r="AJF99" s="34"/>
      <c r="AJG99" s="34"/>
      <c r="AJH99" s="34"/>
      <c r="AJI99" s="34"/>
      <c r="AJJ99" s="34"/>
      <c r="AJK99" t="s">
        <v>1460</v>
      </c>
      <c r="AJL99" t="s">
        <v>843</v>
      </c>
      <c r="AJM99" t="s">
        <v>843</v>
      </c>
      <c r="AJN99" s="34"/>
      <c r="AJO99" s="34"/>
      <c r="AJP99" s="34"/>
      <c r="AJQ99" s="34"/>
      <c r="AJR99" s="34"/>
      <c r="AJS99" t="s">
        <v>1460</v>
      </c>
      <c r="AJT99" t="s">
        <v>843</v>
      </c>
      <c r="AJU99" t="s">
        <v>843</v>
      </c>
      <c r="AJV99" t="s">
        <v>843</v>
      </c>
      <c r="AJW99" s="34"/>
      <c r="AJX99" s="34"/>
      <c r="AJY99" s="34"/>
      <c r="AJZ99" s="34"/>
      <c r="AKA99" s="34"/>
      <c r="AKB99" t="s">
        <v>1460</v>
      </c>
      <c r="AKC99" t="s">
        <v>843</v>
      </c>
      <c r="AKD99" t="s">
        <v>843</v>
      </c>
      <c r="AKE99" t="s">
        <v>843</v>
      </c>
      <c r="AKF99" s="34"/>
      <c r="AKG99" s="34"/>
      <c r="AKH99" s="34"/>
      <c r="AKI99" s="34"/>
      <c r="AKJ99" s="34"/>
      <c r="AKK99" t="s">
        <v>1460</v>
      </c>
      <c r="AKL99" t="s">
        <v>843</v>
      </c>
      <c r="AKM99" s="34"/>
      <c r="AKN99" t="s">
        <v>1460</v>
      </c>
      <c r="AKO99" t="s">
        <v>843</v>
      </c>
      <c r="AKP99" s="34"/>
      <c r="AKQ99" t="s">
        <v>1460</v>
      </c>
      <c r="AKR99" t="s">
        <v>843</v>
      </c>
      <c r="AKS99" s="34"/>
      <c r="AKT99" t="s">
        <v>1460</v>
      </c>
      <c r="AKU99" t="s">
        <v>843</v>
      </c>
      <c r="AKV99" s="34"/>
      <c r="AKW99" t="s">
        <v>1460</v>
      </c>
      <c r="AKX99" t="s">
        <v>843</v>
      </c>
      <c r="AKY99" s="34"/>
      <c r="AKZ99" s="34"/>
      <c r="ALA99" s="34"/>
      <c r="ALB99" s="34"/>
      <c r="ALC99" s="34"/>
      <c r="ALD99" t="s">
        <v>1460</v>
      </c>
      <c r="ALE99" t="s">
        <v>843</v>
      </c>
      <c r="ALF99" t="s">
        <v>843</v>
      </c>
      <c r="ALG99" t="s">
        <v>843</v>
      </c>
      <c r="ALH99" s="34"/>
      <c r="ALI99" s="34"/>
      <c r="ALJ99" s="34"/>
      <c r="ALK99" s="34"/>
      <c r="ALL99" s="34">
        <v>0.24950085580348969</v>
      </c>
      <c r="ALM99" t="s">
        <v>465</v>
      </c>
    </row>
    <row r="100" spans="1:1001">
      <c r="A100" t="s">
        <v>512</v>
      </c>
      <c r="B100" t="s">
        <v>64</v>
      </c>
      <c r="C100" t="s">
        <v>284</v>
      </c>
      <c r="D100" s="34">
        <v>3.9786387234926224E-2</v>
      </c>
      <c r="E100" t="s">
        <v>432</v>
      </c>
      <c r="F100" s="34">
        <v>3.1499847769737244E-2</v>
      </c>
      <c r="G100" t="s">
        <v>1464</v>
      </c>
      <c r="H100" s="34">
        <v>2.9644342139363289E-2</v>
      </c>
      <c r="I100" t="s">
        <v>1294</v>
      </c>
      <c r="J100" s="34">
        <v>2.9317278414964676E-2</v>
      </c>
      <c r="K100" t="s">
        <v>1521</v>
      </c>
      <c r="L100" s="34">
        <v>3.8437176495790482E-2</v>
      </c>
      <c r="M100" t="s">
        <v>432</v>
      </c>
      <c r="N100" s="34">
        <v>0.51752650737762451</v>
      </c>
      <c r="O100" s="34">
        <v>0.63376486301422119</v>
      </c>
      <c r="P100" t="s">
        <v>432</v>
      </c>
      <c r="Q100" s="34">
        <v>0.51752650737762451</v>
      </c>
      <c r="R100" t="s">
        <v>432</v>
      </c>
      <c r="S100" s="34">
        <v>0.65240716934204102</v>
      </c>
      <c r="T100" t="s">
        <v>432</v>
      </c>
      <c r="U100" s="34">
        <v>0.45149493217468262</v>
      </c>
      <c r="V100" t="s">
        <v>432</v>
      </c>
      <c r="W100" t="s">
        <v>843</v>
      </c>
      <c r="X100" t="s">
        <v>1464</v>
      </c>
      <c r="Y100" s="34">
        <v>0.47965350747108459</v>
      </c>
      <c r="Z100" s="34">
        <v>0.60189425945281982</v>
      </c>
      <c r="AA100" t="s">
        <v>1464</v>
      </c>
      <c r="AB100" s="34">
        <v>0.47965350747108459</v>
      </c>
      <c r="AC100" t="s">
        <v>1464</v>
      </c>
      <c r="AD100" s="34">
        <v>0.58240014314651489</v>
      </c>
      <c r="AE100" t="s">
        <v>1464</v>
      </c>
      <c r="AF100" s="34">
        <v>0.40425068140029907</v>
      </c>
      <c r="AG100" t="s">
        <v>1464</v>
      </c>
      <c r="AH100" t="s">
        <v>843</v>
      </c>
      <c r="AI100" t="s">
        <v>1294</v>
      </c>
      <c r="AJ100" s="34">
        <v>0.50072908401489258</v>
      </c>
      <c r="AK100" s="34">
        <v>0.62462449073791504</v>
      </c>
      <c r="AL100" t="s">
        <v>1294</v>
      </c>
      <c r="AM100" s="34">
        <v>0.50072908401489258</v>
      </c>
      <c r="AN100" t="s">
        <v>1294</v>
      </c>
      <c r="AO100" s="34">
        <v>0.5810621976852417</v>
      </c>
      <c r="AP100" t="s">
        <v>1294</v>
      </c>
      <c r="AQ100" s="34">
        <v>0.41883465647697449</v>
      </c>
      <c r="AR100" t="s">
        <v>1294</v>
      </c>
      <c r="AS100" t="s">
        <v>843</v>
      </c>
      <c r="AT100" t="s">
        <v>1521</v>
      </c>
      <c r="AU100" s="34">
        <v>0.55089014768600464</v>
      </c>
      <c r="AV100" s="34">
        <v>0.6543731689453125</v>
      </c>
      <c r="AW100" t="s">
        <v>1521</v>
      </c>
      <c r="AX100" s="34">
        <v>0.55089014768600464</v>
      </c>
      <c r="AY100" t="s">
        <v>1521</v>
      </c>
      <c r="AZ100" s="34">
        <v>0.62364828586578369</v>
      </c>
      <c r="BA100" t="s">
        <v>1521</v>
      </c>
      <c r="BB100" s="34">
        <v>0.46616816520690918</v>
      </c>
      <c r="BC100" t="s">
        <v>1521</v>
      </c>
      <c r="BD100" t="s">
        <v>843</v>
      </c>
      <c r="BE100" s="34">
        <v>0.57288175881450021</v>
      </c>
      <c r="BF100" t="s">
        <v>1594</v>
      </c>
      <c r="BG100" t="s">
        <v>843</v>
      </c>
      <c r="BH100" t="s">
        <v>432</v>
      </c>
      <c r="BI100" s="34">
        <v>3.9562177658081055</v>
      </c>
      <c r="BJ100" t="s">
        <v>819</v>
      </c>
      <c r="BK100" s="34">
        <v>6.4112167358398438</v>
      </c>
      <c r="BL100" t="s">
        <v>1294</v>
      </c>
      <c r="BM100" s="34">
        <v>6.8533987998962402</v>
      </c>
      <c r="BN100" t="s">
        <v>1521</v>
      </c>
      <c r="BO100" s="34">
        <v>8.8757247924804688</v>
      </c>
      <c r="BP100" t="s">
        <v>843</v>
      </c>
      <c r="BQ100" s="34">
        <v>1.7914186716079712</v>
      </c>
      <c r="BR100" t="s">
        <v>830</v>
      </c>
      <c r="BS100" s="34">
        <v>3.8</v>
      </c>
      <c r="BT100" t="s">
        <v>843</v>
      </c>
      <c r="BU100" s="34">
        <v>5.3092041015625</v>
      </c>
      <c r="BV100" t="s">
        <v>1557</v>
      </c>
      <c r="BW100" t="s">
        <v>843</v>
      </c>
      <c r="BX100" s="34">
        <v>2.4664111137390137</v>
      </c>
      <c r="BY100" t="s">
        <v>924</v>
      </c>
      <c r="BZ100" t="s">
        <v>843</v>
      </c>
      <c r="CA100" t="s">
        <v>432</v>
      </c>
      <c r="CB100" s="34">
        <v>7.1324720047414303E-3</v>
      </c>
      <c r="CC100" s="34">
        <v>8.8245272636413574E-3</v>
      </c>
      <c r="CD100" s="34">
        <v>1.2168057262897491E-2</v>
      </c>
      <c r="CE100" s="34">
        <v>1.0709095746278763E-2</v>
      </c>
      <c r="CF100" s="34">
        <v>1.0709112510085106E-2</v>
      </c>
      <c r="CG100" t="s">
        <v>843</v>
      </c>
      <c r="CH100" t="s">
        <v>819</v>
      </c>
      <c r="CI100" s="34">
        <v>7.3256175965070724E-3</v>
      </c>
      <c r="CJ100" s="34">
        <v>7.3686945252120495E-3</v>
      </c>
      <c r="CK100" s="34">
        <v>7.3323240503668785E-3</v>
      </c>
      <c r="CL100" s="34">
        <v>7.1619255468249321E-3</v>
      </c>
      <c r="CM100" s="34">
        <v>7.0767351426184177E-3</v>
      </c>
      <c r="CN100" t="s">
        <v>843</v>
      </c>
      <c r="CO100" t="s">
        <v>1294</v>
      </c>
      <c r="CP100" s="34">
        <v>7.3076761327683926E-3</v>
      </c>
      <c r="CQ100" s="34">
        <v>7.3039345443248749E-3</v>
      </c>
      <c r="CR100" s="34">
        <v>7.2045521810650826E-3</v>
      </c>
      <c r="CS100" s="34">
        <v>7.0767500437796116E-3</v>
      </c>
      <c r="CT100" s="34">
        <v>7.0767626166343689E-3</v>
      </c>
      <c r="CU100" t="s">
        <v>843</v>
      </c>
      <c r="CV100" t="s">
        <v>1521</v>
      </c>
      <c r="CW100" s="34">
        <v>7.2957160882651806E-3</v>
      </c>
      <c r="CX100" s="34">
        <v>7.247142493724823E-3</v>
      </c>
      <c r="CY100" s="34">
        <v>7.1193529292941093E-3</v>
      </c>
      <c r="CZ100" s="34">
        <v>7.0767798461019993E-3</v>
      </c>
      <c r="DA100" s="34">
        <v>7.0768180303275585E-3</v>
      </c>
      <c r="DB100" t="s">
        <v>843</v>
      </c>
      <c r="DC100" s="34">
        <v>8.3063859939575195</v>
      </c>
      <c r="DD100" s="34">
        <v>8.8355312347412109</v>
      </c>
      <c r="DE100" s="34">
        <v>9.3826961517333984</v>
      </c>
      <c r="DF100" s="34">
        <v>9.9343662261962891</v>
      </c>
      <c r="DG100" s="34">
        <v>10.460979461669922</v>
      </c>
      <c r="DH100" t="s">
        <v>1464</v>
      </c>
      <c r="DI100" t="s">
        <v>843</v>
      </c>
      <c r="DJ100" s="34">
        <v>8.6238737106323242</v>
      </c>
      <c r="DK100" s="34">
        <v>9.1620283126831055</v>
      </c>
      <c r="DL100" s="34">
        <v>9.7136974334716797</v>
      </c>
      <c r="DM100" s="34">
        <v>10.252840042114258</v>
      </c>
      <c r="DN100" s="34">
        <v>10.773189544677734</v>
      </c>
      <c r="DO100" t="s">
        <v>1294</v>
      </c>
      <c r="DP100" t="s">
        <v>843</v>
      </c>
      <c r="DQ100" s="34">
        <v>10.981329917907715</v>
      </c>
      <c r="DR100" t="s">
        <v>1521</v>
      </c>
      <c r="DS100" t="s">
        <v>843</v>
      </c>
      <c r="DT100" t="s">
        <v>843</v>
      </c>
      <c r="DU100" s="34">
        <v>10.6</v>
      </c>
      <c r="DV100" t="s">
        <v>1461</v>
      </c>
      <c r="DW100" t="s">
        <v>843</v>
      </c>
      <c r="DX100" t="s">
        <v>843</v>
      </c>
      <c r="DY100" t="s">
        <v>432</v>
      </c>
      <c r="DZ100" s="34">
        <v>-9.7625900525599718E-4</v>
      </c>
      <c r="EA100" s="34">
        <v>-6.4524577464908361E-4</v>
      </c>
      <c r="EB100" s="34">
        <v>-8.4601808339357376E-3</v>
      </c>
      <c r="EC100" s="34">
        <v>-2.0762868225574493E-2</v>
      </c>
      <c r="ED100" s="34">
        <v>-3.4595564007759094E-2</v>
      </c>
      <c r="EE100" t="s">
        <v>843</v>
      </c>
      <c r="EF100" t="s">
        <v>819</v>
      </c>
      <c r="EG100" s="34">
        <v>-1.6970395809039474E-3</v>
      </c>
      <c r="EH100" s="34">
        <v>-5.8526992797851563E-3</v>
      </c>
      <c r="EI100" s="34">
        <v>-1.9276697188615799E-2</v>
      </c>
      <c r="EJ100" s="34">
        <v>-2.6191726326942444E-2</v>
      </c>
      <c r="EK100" s="34">
        <v>1.1073334142565727E-2</v>
      </c>
      <c r="EL100" t="s">
        <v>843</v>
      </c>
      <c r="EM100" t="s">
        <v>1294</v>
      </c>
      <c r="EN100" s="34">
        <v>-6.5463348291814327E-3</v>
      </c>
      <c r="EO100" s="34">
        <v>-1.1386249214410782E-2</v>
      </c>
      <c r="EP100" s="34">
        <v>-2.206057496368885E-2</v>
      </c>
      <c r="EQ100" s="34">
        <v>-2.0096905063837767E-3</v>
      </c>
      <c r="ER100" s="34">
        <v>5.3469464182853699E-3</v>
      </c>
      <c r="ES100" t="s">
        <v>843</v>
      </c>
      <c r="ET100" t="s">
        <v>1521</v>
      </c>
      <c r="EU100" s="34">
        <v>-4.4837468303740025E-3</v>
      </c>
      <c r="EV100" s="34">
        <v>-1.1791438795626163E-2</v>
      </c>
      <c r="EW100" s="34">
        <v>-1.2918455526232719E-2</v>
      </c>
      <c r="EX100" s="34">
        <v>8.4732513641938567E-4</v>
      </c>
      <c r="EY100" s="34">
        <v>1.1009941808879375E-2</v>
      </c>
      <c r="EZ100" t="s">
        <v>843</v>
      </c>
      <c r="FA100" t="s">
        <v>1594</v>
      </c>
      <c r="FB100" s="34">
        <v>-1.0449127294123173E-2</v>
      </c>
      <c r="FC100" s="34">
        <v>-1.6710011288523674E-2</v>
      </c>
      <c r="FD100" s="34">
        <v>-6.1907977797091007E-3</v>
      </c>
      <c r="FE100" s="34">
        <v>3.6625077482312918E-3</v>
      </c>
      <c r="FF100" s="34">
        <v>2.388734370470047E-2</v>
      </c>
      <c r="FG100" t="s">
        <v>843</v>
      </c>
      <c r="FH100" s="34">
        <v>-5.6417491286993027E-3</v>
      </c>
      <c r="FI100" s="34">
        <v>-1.4228147454559803E-2</v>
      </c>
      <c r="FJ100" s="34">
        <v>-3.3012707717716694E-3</v>
      </c>
      <c r="FK100" s="34">
        <v>6.0124765150249004E-3</v>
      </c>
      <c r="FL100" s="34">
        <v>8.0124974250793457E-2</v>
      </c>
      <c r="FM100" t="s">
        <v>843</v>
      </c>
      <c r="FN100" t="s">
        <v>843</v>
      </c>
      <c r="FO100" s="34">
        <v>0.66515000000000002</v>
      </c>
      <c r="FP100" t="s">
        <v>1462</v>
      </c>
      <c r="FQ100" t="s">
        <v>843</v>
      </c>
      <c r="FR100" t="s">
        <v>843</v>
      </c>
      <c r="FS100" s="34">
        <v>0.73774000000000006</v>
      </c>
      <c r="FT100" t="s">
        <v>1462</v>
      </c>
      <c r="FU100" t="s">
        <v>843</v>
      </c>
      <c r="FV100" t="s">
        <v>843</v>
      </c>
      <c r="FW100" s="34">
        <v>0.59402999999999995</v>
      </c>
      <c r="FX100" t="s">
        <v>1462</v>
      </c>
      <c r="FY100" t="s">
        <v>843</v>
      </c>
      <c r="FZ100" s="34">
        <v>-6.2727443873882294E-2</v>
      </c>
      <c r="GA100" s="34">
        <v>-6.2195830047130585E-2</v>
      </c>
      <c r="GB100" s="34">
        <v>-3.5955078899860382E-2</v>
      </c>
      <c r="GC100" s="34">
        <v>-1.9151246175169945E-2</v>
      </c>
      <c r="GD100" s="34">
        <v>-2.220180444419384E-2</v>
      </c>
      <c r="GE100" t="s">
        <v>830</v>
      </c>
      <c r="GF100" t="s">
        <v>843</v>
      </c>
      <c r="GG100" s="34">
        <v>-6.2622219324111938E-2</v>
      </c>
      <c r="GH100" s="34">
        <v>-6.1787832528352737E-2</v>
      </c>
      <c r="GI100" s="34">
        <v>-3.5278089344501495E-2</v>
      </c>
      <c r="GJ100" s="34">
        <v>-1.7558343708515167E-2</v>
      </c>
      <c r="GK100" s="34">
        <v>-1.5162018127739429E-2</v>
      </c>
      <c r="GL100" t="s">
        <v>832</v>
      </c>
      <c r="GM100" t="s">
        <v>843</v>
      </c>
      <c r="GN100" s="34"/>
      <c r="GO100" t="s">
        <v>1460</v>
      </c>
      <c r="GP100" t="s">
        <v>843</v>
      </c>
      <c r="GQ100" t="s">
        <v>843</v>
      </c>
      <c r="GR100" s="34">
        <v>9.3255704268813133E-3</v>
      </c>
      <c r="GS100" s="34">
        <v>1.1364434845745564E-2</v>
      </c>
      <c r="GT100" s="34">
        <v>1.1731062084436417E-2</v>
      </c>
      <c r="GU100" s="34">
        <v>1.6201306134462357E-2</v>
      </c>
      <c r="GV100" s="34">
        <v>2.4357929825782776E-2</v>
      </c>
      <c r="GW100" t="s">
        <v>832</v>
      </c>
      <c r="GX100" t="s">
        <v>843</v>
      </c>
      <c r="GY100" t="s">
        <v>843</v>
      </c>
      <c r="GZ100" t="s">
        <v>843</v>
      </c>
      <c r="HA100" t="s">
        <v>843</v>
      </c>
      <c r="HB100" t="s">
        <v>843</v>
      </c>
      <c r="HC100" t="s">
        <v>843</v>
      </c>
      <c r="HD100" t="s">
        <v>843</v>
      </c>
      <c r="HE100" t="s">
        <v>843</v>
      </c>
      <c r="HF100" t="s">
        <v>843</v>
      </c>
      <c r="HG100" t="s">
        <v>843</v>
      </c>
      <c r="HH100" s="34">
        <v>11038109</v>
      </c>
      <c r="HI100" s="34">
        <v>11072182</v>
      </c>
      <c r="HJ100" s="34">
        <v>11096617</v>
      </c>
      <c r="HK100" s="34">
        <v>11110487</v>
      </c>
      <c r="HL100" s="34">
        <v>11115091</v>
      </c>
      <c r="HM100" s="34">
        <v>11113448</v>
      </c>
      <c r="HN100" s="34">
        <v>11106093</v>
      </c>
      <c r="HO100" s="34">
        <v>11091493</v>
      </c>
      <c r="HP100" s="34">
        <v>11073623</v>
      </c>
      <c r="HQ100" s="34">
        <v>11055496</v>
      </c>
      <c r="HR100" s="34">
        <v>11033783</v>
      </c>
      <c r="HS100" s="34">
        <v>11004725</v>
      </c>
      <c r="HT100" s="34">
        <v>10963635</v>
      </c>
      <c r="HU100" s="34">
        <v>10914505</v>
      </c>
      <c r="HV100" s="34">
        <v>10862969</v>
      </c>
      <c r="HW100" s="34">
        <v>10806641</v>
      </c>
      <c r="HX100" s="34">
        <v>10749742</v>
      </c>
      <c r="HY100" s="34">
        <v>10692228</v>
      </c>
      <c r="HZ100" s="34">
        <v>10633271</v>
      </c>
      <c r="IA100" s="34">
        <v>10574024</v>
      </c>
      <c r="IB100" s="34">
        <v>10512232</v>
      </c>
      <c r="IC100" s="34">
        <v>10445365</v>
      </c>
      <c r="ID100" s="34">
        <v>10384971</v>
      </c>
      <c r="IE100" s="34">
        <v>10341277</v>
      </c>
      <c r="IF100" s="34">
        <v>10302720</v>
      </c>
      <c r="IG100" s="34">
        <v>10263298</v>
      </c>
      <c r="IH100" s="34">
        <v>10223280</v>
      </c>
      <c r="II100" s="34">
        <v>10182867</v>
      </c>
      <c r="IJ100" s="34">
        <v>10142119</v>
      </c>
      <c r="IK100" s="34">
        <v>10101028</v>
      </c>
      <c r="IL100" s="34">
        <v>10059703</v>
      </c>
      <c r="IM100" s="34">
        <v>10018532</v>
      </c>
      <c r="IN100" s="34">
        <v>9977332</v>
      </c>
      <c r="IO100" s="34">
        <v>9935883</v>
      </c>
      <c r="IP100" s="34">
        <v>9894267</v>
      </c>
      <c r="IQ100" s="34">
        <v>9852471</v>
      </c>
      <c r="IR100" s="34">
        <v>9810567</v>
      </c>
      <c r="IS100" s="34">
        <v>9768566</v>
      </c>
      <c r="IT100" s="34">
        <v>9726290</v>
      </c>
      <c r="IU100" s="34">
        <v>9683690</v>
      </c>
      <c r="IV100" s="34">
        <v>9640504</v>
      </c>
      <c r="IW100" s="34">
        <v>9596379</v>
      </c>
      <c r="IX100" s="34">
        <v>9551108</v>
      </c>
      <c r="IY100" s="34">
        <v>9504635</v>
      </c>
      <c r="IZ100" s="34">
        <v>9457173</v>
      </c>
      <c r="JA100" s="34">
        <v>9408564</v>
      </c>
      <c r="JB100" s="34">
        <v>9358679</v>
      </c>
      <c r="JC100" s="34">
        <v>9307471</v>
      </c>
      <c r="JD100" s="34">
        <v>9254790</v>
      </c>
      <c r="JE100" s="34">
        <v>9200690</v>
      </c>
      <c r="JF100" s="34">
        <v>9144951</v>
      </c>
      <c r="JG100" s="34">
        <v>9087387</v>
      </c>
      <c r="JH100" s="34">
        <v>9028172</v>
      </c>
      <c r="JI100" s="34">
        <v>8967332</v>
      </c>
      <c r="JJ100" s="34">
        <v>8904969</v>
      </c>
      <c r="JK100" s="34">
        <v>8841209</v>
      </c>
      <c r="JL100" s="34">
        <v>8775992</v>
      </c>
      <c r="JM100" s="34">
        <v>8709564</v>
      </c>
      <c r="JN100" s="34">
        <v>8642205</v>
      </c>
      <c r="JO100" s="34">
        <v>8574085</v>
      </c>
      <c r="JP100" s="34">
        <v>8505561</v>
      </c>
      <c r="JQ100" s="34">
        <v>8436722</v>
      </c>
      <c r="JR100" s="34">
        <v>8367879.0000000009</v>
      </c>
      <c r="JS100" s="34">
        <v>8299349</v>
      </c>
      <c r="JT100" s="34">
        <v>8231119.0000000009</v>
      </c>
      <c r="JU100" s="34">
        <v>8163274</v>
      </c>
      <c r="JV100" s="34">
        <v>8096022</v>
      </c>
      <c r="JW100" s="34">
        <v>8029584</v>
      </c>
      <c r="JX100" s="34">
        <v>7963887</v>
      </c>
      <c r="JY100" s="34">
        <v>7899234</v>
      </c>
      <c r="JZ100" s="34">
        <v>7835959</v>
      </c>
      <c r="KA100" s="34">
        <v>7773954</v>
      </c>
      <c r="KB100" s="34">
        <v>7713320</v>
      </c>
      <c r="KC100" s="34">
        <v>7654239</v>
      </c>
      <c r="KD100" s="34">
        <v>7596645</v>
      </c>
      <c r="KE100" s="34">
        <v>7540448</v>
      </c>
      <c r="KF100" s="34">
        <v>7485785</v>
      </c>
      <c r="KG100" s="34">
        <v>7432715</v>
      </c>
      <c r="KH100" s="34">
        <v>7381135</v>
      </c>
      <c r="KI100" s="34">
        <v>7330861</v>
      </c>
      <c r="KJ100" s="34">
        <v>7281893</v>
      </c>
      <c r="KK100" s="34">
        <v>7234143</v>
      </c>
      <c r="KL100" s="34">
        <v>7187333</v>
      </c>
      <c r="KM100" s="34">
        <v>7141290</v>
      </c>
      <c r="KN100" s="34">
        <v>7095967</v>
      </c>
      <c r="KO100" s="34">
        <v>7051248</v>
      </c>
      <c r="KP100" s="34">
        <v>7006901</v>
      </c>
      <c r="KQ100" s="34">
        <v>6962777</v>
      </c>
      <c r="KR100" s="34">
        <v>6918759</v>
      </c>
      <c r="KS100" s="34">
        <v>6874766</v>
      </c>
      <c r="KT100" s="34">
        <v>6830644</v>
      </c>
      <c r="KU100" s="34">
        <v>6786377</v>
      </c>
      <c r="KV100" s="34">
        <v>6741943</v>
      </c>
      <c r="KW100" s="34">
        <v>6697153</v>
      </c>
      <c r="KX100" s="34">
        <v>6652011</v>
      </c>
      <c r="KY100" s="34">
        <v>6606713</v>
      </c>
      <c r="KZ100" s="34">
        <v>6561368</v>
      </c>
      <c r="LA100" s="34">
        <v>6516002</v>
      </c>
      <c r="LB100" s="34">
        <v>6470736</v>
      </c>
      <c r="LC100" s="34">
        <v>6425640</v>
      </c>
      <c r="LD100" s="34">
        <v>6380722</v>
      </c>
      <c r="LE100" t="s">
        <v>843</v>
      </c>
      <c r="LF100" t="s">
        <v>843</v>
      </c>
      <c r="LG100" t="s">
        <v>843</v>
      </c>
      <c r="LH100" s="34">
        <v>4.0166229009628296E-3</v>
      </c>
      <c r="LI100" s="34">
        <v>3.0820965766906738E-3</v>
      </c>
      <c r="LJ100" s="34">
        <v>2.2044505458325148E-3</v>
      </c>
      <c r="LK100" s="34">
        <v>1.2491500237956643E-3</v>
      </c>
      <c r="LL100" s="34">
        <v>4.1429745033383369E-4</v>
      </c>
      <c r="LM100" s="34">
        <v>-1.4782797370571643E-4</v>
      </c>
      <c r="LN100" s="34">
        <v>-6.6202989546582103E-4</v>
      </c>
      <c r="LO100" s="34">
        <v>-1.3154585612937808E-3</v>
      </c>
      <c r="LP100" s="34">
        <v>-1.6124439425766468E-3</v>
      </c>
      <c r="LQ100" s="34">
        <v>-1.6382941976189613E-3</v>
      </c>
      <c r="LR100" s="34">
        <v>-1.9659316167235374E-3</v>
      </c>
      <c r="LS100" s="34">
        <v>-2.6370221748948097E-3</v>
      </c>
      <c r="LT100" s="34">
        <v>-3.7408389616757631E-3</v>
      </c>
      <c r="LU100" s="34">
        <v>-4.4912486337125301E-3</v>
      </c>
      <c r="LV100" s="34">
        <v>-4.7329729422926903E-3</v>
      </c>
      <c r="LW100" s="34">
        <v>-5.1988130435347557E-3</v>
      </c>
      <c r="LX100" s="34">
        <v>-5.2790981717407703E-3</v>
      </c>
      <c r="LY100" s="34">
        <v>-5.3646317683160305E-3</v>
      </c>
      <c r="LZ100" s="34">
        <v>-5.5292635224759579E-3</v>
      </c>
      <c r="MA100" s="34">
        <v>-5.5874316021800041E-3</v>
      </c>
      <c r="MB100" s="34">
        <v>-5.8608958497643471E-3</v>
      </c>
      <c r="MC100" s="34">
        <v>-6.3811922445893288E-3</v>
      </c>
      <c r="MD100" s="34">
        <v>-5.7986746542155743E-3</v>
      </c>
      <c r="ME100" s="34">
        <v>-4.2163021862506866E-3</v>
      </c>
      <c r="MF100" s="34">
        <v>-3.7354244850575924E-3</v>
      </c>
      <c r="MG100" s="34">
        <v>-3.8337074220180511E-3</v>
      </c>
      <c r="MH100" s="34">
        <v>-3.9067580364644527E-3</v>
      </c>
      <c r="MI100" s="34">
        <v>-3.9608706720173359E-3</v>
      </c>
      <c r="MJ100" s="34">
        <v>-4.0096514858305454E-3</v>
      </c>
      <c r="MK100" s="34">
        <v>-4.0597496554255486E-3</v>
      </c>
      <c r="ML100" s="34">
        <v>-4.0995595045387745E-3</v>
      </c>
      <c r="MM100" s="34">
        <v>-4.1010635904967785E-3</v>
      </c>
      <c r="MN100" s="34">
        <v>-4.1208579204976559E-3</v>
      </c>
      <c r="MO100" s="34">
        <v>-4.1629699990153313E-3</v>
      </c>
      <c r="MP100" s="34">
        <v>-4.1972510516643524E-3</v>
      </c>
      <c r="MQ100" s="34">
        <v>-4.2332117445766926E-3</v>
      </c>
      <c r="MR100" s="34">
        <v>-4.2622163891792297E-3</v>
      </c>
      <c r="MS100" s="34">
        <v>-4.2903907597064972E-3</v>
      </c>
      <c r="MT100" s="34">
        <v>-4.3371510691940784E-3</v>
      </c>
      <c r="MU100" s="34">
        <v>-4.3895016424357891E-3</v>
      </c>
      <c r="MV100" s="34">
        <v>-4.4696377590298653E-3</v>
      </c>
      <c r="MW100" s="34">
        <v>-4.5875497162342072E-3</v>
      </c>
      <c r="MX100" s="34">
        <v>-4.7286711633205414E-3</v>
      </c>
      <c r="MY100" s="34">
        <v>-4.8775942996144295E-3</v>
      </c>
      <c r="MZ100" s="34">
        <v>-5.0060730427503586E-3</v>
      </c>
      <c r="NA100" s="34">
        <v>-5.1531628705561161E-3</v>
      </c>
      <c r="NB100" s="34">
        <v>-5.3161904215812683E-3</v>
      </c>
      <c r="NC100" s="34">
        <v>-5.4867370054125786E-3</v>
      </c>
      <c r="ND100" s="34">
        <v>-5.6761554442346096E-3</v>
      </c>
      <c r="NE100" s="34">
        <v>-5.8627738617360592E-3</v>
      </c>
      <c r="NF100" s="34">
        <v>-6.0765575617551804E-3</v>
      </c>
      <c r="NG100" s="34">
        <v>-6.3145156018435955E-3</v>
      </c>
      <c r="NH100" s="34">
        <v>-6.5374975092709064E-3</v>
      </c>
      <c r="NI100" s="34">
        <v>-6.7617148160934448E-3</v>
      </c>
      <c r="NJ100" s="34">
        <v>-6.9787604734301567E-3</v>
      </c>
      <c r="NK100" s="34">
        <v>-7.1858037263154984E-3</v>
      </c>
      <c r="NL100" s="34">
        <v>-7.4038207530975342E-3</v>
      </c>
      <c r="NM100" s="34">
        <v>-7.5980792753398418E-3</v>
      </c>
      <c r="NN100" s="34">
        <v>-7.7639734372496605E-3</v>
      </c>
      <c r="NO100" s="34">
        <v>-7.913476787507534E-3</v>
      </c>
      <c r="NP100" s="34">
        <v>-8.0240964889526367E-3</v>
      </c>
      <c r="NQ100" s="34">
        <v>-8.1263398751616478E-3</v>
      </c>
      <c r="NR100" s="34">
        <v>-8.1933969631791115E-3</v>
      </c>
      <c r="NS100" s="34">
        <v>-8.2233697175979614E-3</v>
      </c>
      <c r="NT100" s="34">
        <v>-8.2551063969731331E-3</v>
      </c>
      <c r="NU100" s="34">
        <v>-8.2766572013497353E-3</v>
      </c>
      <c r="NV100" s="34">
        <v>-8.2724839448928833E-3</v>
      </c>
      <c r="NW100" s="34">
        <v>-8.2401093095541E-3</v>
      </c>
      <c r="NX100" s="34">
        <v>-8.215523324906826E-3</v>
      </c>
      <c r="NY100" s="34">
        <v>-8.1514045596122742E-3</v>
      </c>
      <c r="NZ100" s="34">
        <v>-8.0425245687365532E-3</v>
      </c>
      <c r="OA100" s="34">
        <v>-7.944352924823761E-3</v>
      </c>
      <c r="OB100" s="34">
        <v>-7.8302109614014626E-3</v>
      </c>
      <c r="OC100" s="34">
        <v>-7.6890923082828522E-3</v>
      </c>
      <c r="OD100" s="34">
        <v>-7.5529096648097038E-3</v>
      </c>
      <c r="OE100" s="34">
        <v>-7.4251056648790836E-3</v>
      </c>
      <c r="OF100" s="34">
        <v>-7.275708019733429E-3</v>
      </c>
      <c r="OG100" s="34">
        <v>-7.1146865375339985E-3</v>
      </c>
      <c r="OH100" s="34">
        <v>-6.9637815468013287E-3</v>
      </c>
      <c r="OI100" s="34">
        <v>-6.8344492465257645E-3</v>
      </c>
      <c r="OJ100" s="34">
        <v>-6.7021157592535019E-3</v>
      </c>
      <c r="OK100" s="34">
        <v>-6.5789548680186272E-3</v>
      </c>
      <c r="OL100" s="34">
        <v>-6.4917299896478653E-3</v>
      </c>
      <c r="OM100" s="34">
        <v>-6.4267385751008987E-3</v>
      </c>
      <c r="ON100" s="34">
        <v>-6.3668377697467804E-3</v>
      </c>
      <c r="OO100" s="34">
        <v>-6.3219722360372543E-3</v>
      </c>
      <c r="OP100" s="34">
        <v>-6.3091018237173557E-3</v>
      </c>
      <c r="OQ100" s="34">
        <v>-6.3171316869556904E-3</v>
      </c>
      <c r="OR100" s="34">
        <v>-6.3419705256819725E-3</v>
      </c>
      <c r="OS100" s="34">
        <v>-6.3788117840886116E-3</v>
      </c>
      <c r="OT100" s="34">
        <v>-6.4386473968625069E-3</v>
      </c>
      <c r="OU100" s="34">
        <v>-6.5017384476959705E-3</v>
      </c>
      <c r="OV100" s="34">
        <v>-6.5690581686794758E-3</v>
      </c>
      <c r="OW100" s="34">
        <v>-6.6656516864895821E-3</v>
      </c>
      <c r="OX100" s="34">
        <v>-6.7632957361638546E-3</v>
      </c>
      <c r="OY100" s="34">
        <v>-6.8329614587128162E-3</v>
      </c>
      <c r="OZ100" s="34">
        <v>-6.887135561555624E-3</v>
      </c>
      <c r="PA100" s="34">
        <v>-6.9381203502416611E-3</v>
      </c>
      <c r="PB100" s="34">
        <v>-6.9711399264633656E-3</v>
      </c>
      <c r="PC100" s="34">
        <v>-6.9936211220920086E-3</v>
      </c>
      <c r="PD100" s="34">
        <v>-7.0149796083569527E-3</v>
      </c>
      <c r="PE100" t="s">
        <v>1300</v>
      </c>
      <c r="PF100" t="s">
        <v>843</v>
      </c>
      <c r="PG100" t="s">
        <v>843</v>
      </c>
      <c r="PH100" t="s">
        <v>843</v>
      </c>
      <c r="PI100" t="s">
        <v>843</v>
      </c>
      <c r="PJ100" t="s">
        <v>1300</v>
      </c>
      <c r="PK100" s="34">
        <v>0.49824494123458862</v>
      </c>
      <c r="PL100" s="34">
        <v>0.49819621443748474</v>
      </c>
      <c r="PM100" s="34">
        <v>0.49807044863700867</v>
      </c>
      <c r="PN100" s="34">
        <v>0.49785476922988892</v>
      </c>
      <c r="PO100" s="34">
        <v>0.49753808975219727</v>
      </c>
      <c r="PP100" s="34">
        <v>0.49710431694984436</v>
      </c>
      <c r="PQ100" s="34">
        <v>0.49657803773880005</v>
      </c>
      <c r="PR100" s="34">
        <v>0.49598544836044312</v>
      </c>
      <c r="PS100" s="34">
        <v>0.49533453583717346</v>
      </c>
      <c r="PT100" s="34">
        <v>0.49461725354194641</v>
      </c>
      <c r="PU100" s="34">
        <v>0.49389562010765076</v>
      </c>
      <c r="PV100" s="34">
        <v>0.49320122599601746</v>
      </c>
      <c r="PW100" s="34">
        <v>0.49251312017440796</v>
      </c>
      <c r="PX100" s="34">
        <v>0.49190008640289307</v>
      </c>
      <c r="PY100" s="34">
        <v>0.4913824200630188</v>
      </c>
      <c r="PZ100" s="34">
        <v>0.49094125628471375</v>
      </c>
      <c r="QA100" s="34">
        <v>0.49061790108680725</v>
      </c>
      <c r="QB100" s="34">
        <v>0.49039104580879211</v>
      </c>
      <c r="QC100" s="34">
        <v>0.49020645022392273</v>
      </c>
      <c r="QD100" s="34">
        <v>0.49008399248123169</v>
      </c>
      <c r="QE100" s="34">
        <v>0.48999935388565063</v>
      </c>
      <c r="QF100" s="34">
        <v>0.48987153172492981</v>
      </c>
      <c r="QG100" s="34">
        <v>0.489399254322052</v>
      </c>
      <c r="QH100" s="34">
        <v>0.48873472213745117</v>
      </c>
      <c r="QI100" s="34">
        <v>0.488218754529953</v>
      </c>
      <c r="QJ100" s="34">
        <v>0.48778307437896729</v>
      </c>
      <c r="QK100" s="34">
        <v>0.48742419481277466</v>
      </c>
      <c r="QL100" s="34">
        <v>0.4871349036693573</v>
      </c>
      <c r="QM100" s="34">
        <v>0.48690900206565857</v>
      </c>
      <c r="QN100" s="34">
        <v>0.48674294352531433</v>
      </c>
      <c r="QO100" s="34">
        <v>0.48663097620010376</v>
      </c>
      <c r="QP100" s="34">
        <v>0.48656728863716125</v>
      </c>
      <c r="QQ100" s="34">
        <v>0.48654460906982422</v>
      </c>
      <c r="QR100" s="34">
        <v>0.48655694723129272</v>
      </c>
      <c r="QS100" s="34">
        <v>0.48659965395927429</v>
      </c>
      <c r="QT100" s="34">
        <v>0.48666867613792419</v>
      </c>
      <c r="QU100" s="34">
        <v>0.4867597222328186</v>
      </c>
      <c r="QV100" s="34">
        <v>0.48687329888343811</v>
      </c>
      <c r="QW100" s="34">
        <v>0.48700779676437378</v>
      </c>
      <c r="QX100" s="34">
        <v>0.48715829849243164</v>
      </c>
      <c r="QY100" s="34">
        <v>0.48732659220695496</v>
      </c>
      <c r="QZ100" s="34">
        <v>0.48750993609428406</v>
      </c>
      <c r="RA100" s="34">
        <v>0.48770686984062195</v>
      </c>
      <c r="RB100" s="34">
        <v>0.48791688680648804</v>
      </c>
      <c r="RC100" s="34">
        <v>0.48813942074775696</v>
      </c>
      <c r="RD100" s="34">
        <v>0.48837250471115112</v>
      </c>
      <c r="RE100" s="34">
        <v>0.48861512541770935</v>
      </c>
      <c r="RF100" s="34">
        <v>0.48886951804161072</v>
      </c>
      <c r="RG100" s="34">
        <v>0.48913469910621643</v>
      </c>
      <c r="RH100" s="34">
        <v>0.4894099235534668</v>
      </c>
      <c r="RI100" s="34">
        <v>0.48969295620918274</v>
      </c>
      <c r="RJ100" s="34">
        <v>0.4899844229221344</v>
      </c>
      <c r="RK100" s="34">
        <v>0.4902859628200531</v>
      </c>
      <c r="RL100" s="34">
        <v>0.4905945360660553</v>
      </c>
      <c r="RM100" s="34">
        <v>0.49090412259101868</v>
      </c>
      <c r="RN100" s="34">
        <v>0.49121606349945068</v>
      </c>
      <c r="RO100" s="34">
        <v>0.49153429269790649</v>
      </c>
      <c r="RP100" s="34">
        <v>0.49185675382614136</v>
      </c>
      <c r="RQ100" s="34">
        <v>0.49218088388442993</v>
      </c>
      <c r="RR100" s="34">
        <v>0.49250224232673645</v>
      </c>
      <c r="RS100" s="34">
        <v>0.49282345175743103</v>
      </c>
      <c r="RT100" s="34">
        <v>0.49314746260643005</v>
      </c>
      <c r="RU100" s="34">
        <v>0.49347463250160217</v>
      </c>
      <c r="RV100" s="34">
        <v>0.49380546808242798</v>
      </c>
      <c r="RW100" s="34">
        <v>0.49413645267486572</v>
      </c>
      <c r="RX100" s="34">
        <v>0.49446350336074829</v>
      </c>
      <c r="RY100" s="34">
        <v>0.4947870671749115</v>
      </c>
      <c r="RZ100" s="34">
        <v>0.49511119723320007</v>
      </c>
      <c r="SA100" s="34">
        <v>0.4954380989074707</v>
      </c>
      <c r="SB100" s="34">
        <v>0.4957633912563324</v>
      </c>
      <c r="SC100" s="34">
        <v>0.49608388543128967</v>
      </c>
      <c r="SD100" s="34">
        <v>0.4964020848274231</v>
      </c>
      <c r="SE100" s="34">
        <v>0.49671709537506104</v>
      </c>
      <c r="SF100" s="34">
        <v>0.497028648853302</v>
      </c>
      <c r="SG100" s="34">
        <v>0.49733152985572815</v>
      </c>
      <c r="SH100" s="34">
        <v>0.49762415885925293</v>
      </c>
      <c r="SI100" s="34">
        <v>0.49790903925895691</v>
      </c>
      <c r="SJ100" s="34">
        <v>0.49818471074104309</v>
      </c>
      <c r="SK100" s="34">
        <v>0.49844840168952942</v>
      </c>
      <c r="SL100" s="34">
        <v>0.49869737029075623</v>
      </c>
      <c r="SM100" s="34">
        <v>0.49892604351043701</v>
      </c>
      <c r="SN100" s="34">
        <v>0.49913224577903748</v>
      </c>
      <c r="SO100" s="34">
        <v>0.4993155300617218</v>
      </c>
      <c r="SP100" s="34">
        <v>0.49947419762611389</v>
      </c>
      <c r="SQ100" s="34">
        <v>0.49960660934448242</v>
      </c>
      <c r="SR100" s="34">
        <v>0.4997081458568573</v>
      </c>
      <c r="SS100" s="34">
        <v>0.4997788667678833</v>
      </c>
      <c r="ST100" s="34">
        <v>0.49982255697250366</v>
      </c>
      <c r="SU100" s="34">
        <v>0.49983760714530945</v>
      </c>
      <c r="SV100" s="34">
        <v>0.49982631206512451</v>
      </c>
      <c r="SW100" s="34">
        <v>0.49979475140571594</v>
      </c>
      <c r="SX100" s="34">
        <v>0.49974295496940613</v>
      </c>
      <c r="SY100" s="34">
        <v>0.49967166781425476</v>
      </c>
      <c r="SZ100" s="34">
        <v>0.49958780407905579</v>
      </c>
      <c r="TA100" s="34">
        <v>0.49949601292610168</v>
      </c>
      <c r="TB100" s="34">
        <v>0.49940115213394165</v>
      </c>
      <c r="TC100" s="34">
        <v>0.49931234121322632</v>
      </c>
      <c r="TD100" s="34">
        <v>0.49923157691955566</v>
      </c>
      <c r="TE100" s="34">
        <v>0.49916037917137146</v>
      </c>
      <c r="TF100" s="34">
        <v>0.49909892678260803</v>
      </c>
      <c r="TG100" s="34">
        <v>0.4990483820438385</v>
      </c>
      <c r="TH100" t="s">
        <v>843</v>
      </c>
      <c r="TI100" t="s">
        <v>843</v>
      </c>
      <c r="TJ100" t="s">
        <v>1300</v>
      </c>
      <c r="TK100" s="34">
        <v>0.68309888949275599</v>
      </c>
      <c r="TL100" s="34">
        <v>0.68191579951972403</v>
      </c>
      <c r="TM100" s="34">
        <v>0.68012862299062105</v>
      </c>
      <c r="TN100" s="34">
        <v>0.67816130283763898</v>
      </c>
      <c r="TO100" s="34">
        <v>0.67607578183911299</v>
      </c>
      <c r="TP100" s="34">
        <v>0.67351242717437598</v>
      </c>
      <c r="TQ100" s="34">
        <v>0.671259595971328</v>
      </c>
      <c r="TR100" s="34">
        <v>0.66990447859023505</v>
      </c>
      <c r="TS100" s="34">
        <v>0.66819135579243805</v>
      </c>
      <c r="TT100" s="34">
        <v>0.66543518264580792</v>
      </c>
      <c r="TU100" s="34">
        <v>0.66182600292211702</v>
      </c>
      <c r="TV100" s="34">
        <v>0.65773595695194398</v>
      </c>
      <c r="TW100" s="34">
        <v>0.65408624302461005</v>
      </c>
      <c r="TX100" s="34">
        <v>0.65116161240653592</v>
      </c>
      <c r="TY100" s="34">
        <v>0.64862643208437898</v>
      </c>
      <c r="TZ100" s="34">
        <v>0.64644962296795105</v>
      </c>
      <c r="UA100" s="34">
        <v>0.64422764751005202</v>
      </c>
      <c r="UB100" s="34">
        <v>0.64209355421089298</v>
      </c>
      <c r="UC100" s="34">
        <v>0.64030323502068298</v>
      </c>
      <c r="UD100" s="34">
        <v>0.63848408136769896</v>
      </c>
      <c r="UE100" s="34">
        <v>0.63641199128786297</v>
      </c>
      <c r="UF100" s="34">
        <v>0.63431632116254399</v>
      </c>
      <c r="UG100" s="34">
        <v>0.63308722768700998</v>
      </c>
      <c r="UH100" s="34">
        <v>0.63252459053171106</v>
      </c>
      <c r="UI100" s="34">
        <v>0.63197832067753401</v>
      </c>
      <c r="UJ100" s="34">
        <v>0.63145110038951902</v>
      </c>
      <c r="UK100" s="34">
        <v>0.63062161217444901</v>
      </c>
      <c r="UL100" s="34">
        <v>0.62918815639977199</v>
      </c>
      <c r="UM100" s="34">
        <v>0.62716114847400195</v>
      </c>
      <c r="UN100" s="34">
        <v>0.62468820005251002</v>
      </c>
      <c r="UO100" s="34">
        <v>0.62191786377788705</v>
      </c>
      <c r="UP100" s="34">
        <v>0.61884495652656502</v>
      </c>
      <c r="UQ100" s="34">
        <v>0.615210088990227</v>
      </c>
      <c r="UR100" s="34">
        <v>0.611086170646023</v>
      </c>
      <c r="US100" s="34">
        <v>0.60656812677482796</v>
      </c>
      <c r="UT100" s="34">
        <v>0.60150394751205294</v>
      </c>
      <c r="UU100" s="34">
        <v>0.59627042962960208</v>
      </c>
      <c r="UV100" s="34">
        <v>0.59119908649842201</v>
      </c>
      <c r="UW100" s="34">
        <v>0.58626272639735799</v>
      </c>
      <c r="UX100" s="34">
        <v>0.58112382779704808</v>
      </c>
      <c r="UY100" s="34">
        <v>0.57578922096755603</v>
      </c>
      <c r="UZ100" s="34">
        <v>0.57044883437550598</v>
      </c>
      <c r="VA100" s="34">
        <v>0.56537461412853895</v>
      </c>
      <c r="VB100" s="34">
        <v>0.56047659904878</v>
      </c>
      <c r="VC100" s="34">
        <v>0.55524264784215394</v>
      </c>
      <c r="VD100" s="34">
        <v>0.549769125235264</v>
      </c>
      <c r="VE100" s="34">
        <v>0.54482587766927404</v>
      </c>
      <c r="VF100" s="34">
        <v>0.54078398198694499</v>
      </c>
      <c r="VG100" s="34">
        <v>0.53740195415552594</v>
      </c>
      <c r="VH100" s="34">
        <v>0.53493778917330093</v>
      </c>
      <c r="VI100" s="34">
        <v>0.53347994975588198</v>
      </c>
      <c r="VJ100" s="34">
        <v>0.53271262315078194</v>
      </c>
      <c r="VK100" s="34">
        <v>0.53256190732741904</v>
      </c>
      <c r="VL100" s="34">
        <v>0.532555699541162</v>
      </c>
      <c r="VM100" s="34">
        <v>0.53279393785649298</v>
      </c>
      <c r="VN100" s="34">
        <v>0.53395813853060092</v>
      </c>
      <c r="VO100" s="34">
        <v>0.53528558366962997</v>
      </c>
      <c r="VP100" s="34">
        <v>0.53632150817193602</v>
      </c>
      <c r="VQ100" s="34">
        <v>0.53744524690168805</v>
      </c>
      <c r="VR100" s="34">
        <v>0.53844786129086297</v>
      </c>
      <c r="VS100" s="34">
        <v>0.53923033413081201</v>
      </c>
      <c r="VT100" s="34">
        <v>0.53987700792576698</v>
      </c>
      <c r="VU100" s="34">
        <v>0.540320551958268</v>
      </c>
      <c r="VV100" s="34">
        <v>0.54051552718171003</v>
      </c>
      <c r="VW100" s="34">
        <v>0.54029883421683</v>
      </c>
      <c r="VX100" s="34">
        <v>0.53950832346852007</v>
      </c>
      <c r="VY100" s="34">
        <v>0.53844635056574708</v>
      </c>
      <c r="VZ100" s="34">
        <v>0.53740760417974298</v>
      </c>
      <c r="WA100" s="34">
        <v>0.53634462668794791</v>
      </c>
      <c r="WB100" s="34">
        <v>0.53521148156824605</v>
      </c>
      <c r="WC100" s="34">
        <v>0.53386180722347998</v>
      </c>
      <c r="WD100" s="34">
        <v>0.532203367809997</v>
      </c>
      <c r="WE100" s="34">
        <v>0.53021730394841005</v>
      </c>
      <c r="WF100" s="34">
        <v>0.52784460167466696</v>
      </c>
      <c r="WG100" s="34">
        <v>0.52513744719790401</v>
      </c>
      <c r="WH100" s="34">
        <v>0.52230892132065099</v>
      </c>
      <c r="WI100" s="34">
        <v>0.51964530106061002</v>
      </c>
      <c r="WJ100" s="34">
        <v>0.51744416407732596</v>
      </c>
      <c r="WK100" s="34">
        <v>0.515779077337022</v>
      </c>
      <c r="WL100" s="34">
        <v>0.51443053452858201</v>
      </c>
      <c r="WM100" s="34">
        <v>0.51305010936030004</v>
      </c>
      <c r="WN100" s="34">
        <v>0.51153536776920194</v>
      </c>
      <c r="WO100" s="34">
        <v>0.51009223519295899</v>
      </c>
      <c r="WP100" s="34">
        <v>0.508918066623817</v>
      </c>
      <c r="WQ100" s="34">
        <v>0.50810400414038004</v>
      </c>
      <c r="WR100" s="34">
        <v>0.50761081638390904</v>
      </c>
      <c r="WS100" s="34">
        <v>0.50744626565679607</v>
      </c>
      <c r="WT100" s="34">
        <v>0.50768041257101904</v>
      </c>
      <c r="WU100" s="34">
        <v>0.50815731549545196</v>
      </c>
      <c r="WV100" s="34">
        <v>0.50872426121298198</v>
      </c>
      <c r="WW100" s="34">
        <v>0.50933059898890898</v>
      </c>
      <c r="WX100" s="34">
        <v>0.50995280692481404</v>
      </c>
      <c r="WY100" s="34">
        <v>0.51058207630812602</v>
      </c>
      <c r="WZ100" s="34">
        <v>0.51120562059770902</v>
      </c>
      <c r="XA100" s="34">
        <v>0.51179451686072996</v>
      </c>
      <c r="XB100" s="34">
        <v>0.51231822844431096</v>
      </c>
      <c r="XC100" s="34">
        <v>0.51270752435257994</v>
      </c>
      <c r="XD100" s="34">
        <v>0.51296358664128594</v>
      </c>
      <c r="XE100" s="34">
        <v>0.51309584310843104</v>
      </c>
      <c r="XF100" s="34">
        <v>0.51309846178746399</v>
      </c>
      <c r="XG100" s="34">
        <v>0.51296538228745903</v>
      </c>
      <c r="XH100" t="s">
        <v>843</v>
      </c>
      <c r="XI100" t="s">
        <v>1300</v>
      </c>
      <c r="XJ100" s="34">
        <v>0.62775883985200698</v>
      </c>
      <c r="XK100" s="34">
        <v>0.62856447936659998</v>
      </c>
      <c r="XL100" s="34">
        <v>0.629131997127232</v>
      </c>
      <c r="XM100" s="34">
        <v>0.62919157500438905</v>
      </c>
      <c r="XN100" s="34">
        <v>0.62808714872811899</v>
      </c>
      <c r="XO100" s="34">
        <v>0.62521841219837493</v>
      </c>
      <c r="XP100" s="34">
        <v>0.621182534668132</v>
      </c>
      <c r="XQ100" s="34">
        <v>0.617097112944899</v>
      </c>
      <c r="XR100" s="34">
        <v>0.61303542602834593</v>
      </c>
      <c r="XS100" s="34">
        <v>0.60882817921511601</v>
      </c>
      <c r="XT100" s="34">
        <v>0.60445927747536798</v>
      </c>
      <c r="XU100" s="34">
        <v>0.60021843345555803</v>
      </c>
      <c r="XV100" s="34">
        <v>0.59664393226534496</v>
      </c>
      <c r="XW100" s="34">
        <v>0.59359954511910795</v>
      </c>
      <c r="XX100" s="34">
        <v>0.59062322605464601</v>
      </c>
      <c r="XY100" s="34">
        <v>0.58766146668516095</v>
      </c>
      <c r="XZ100" s="34">
        <v>0.58442700299225803</v>
      </c>
      <c r="YA100" s="34">
        <v>0.58113685093804401</v>
      </c>
      <c r="YB100" s="34">
        <v>0.57798825864535308</v>
      </c>
      <c r="YC100" s="34">
        <v>0.57474845905399907</v>
      </c>
      <c r="YD100" s="34">
        <v>0.57171155469171497</v>
      </c>
      <c r="YE100" s="34">
        <v>0.56916062770425002</v>
      </c>
      <c r="YF100" s="34">
        <v>0.567598792524312</v>
      </c>
      <c r="YG100" s="34">
        <v>0.566569679934113</v>
      </c>
      <c r="YH100" s="34">
        <v>0.56531505440723206</v>
      </c>
      <c r="YI100" s="34">
        <v>0.56383126378242499</v>
      </c>
      <c r="YJ100" s="34">
        <v>0.56181032710687395</v>
      </c>
      <c r="YK100" s="34">
        <v>0.55888570276355898</v>
      </c>
      <c r="YL100" s="34">
        <v>0.55524013275726702</v>
      </c>
      <c r="YM100" s="34">
        <v>0.55119775927757098</v>
      </c>
      <c r="YN100" s="34">
        <v>0.54680088467820598</v>
      </c>
      <c r="YO100" s="34">
        <v>0.542512415990686</v>
      </c>
      <c r="YP100" s="34">
        <v>0.53859651751573001</v>
      </c>
      <c r="YQ100" s="34">
        <v>0.53474006614509895</v>
      </c>
      <c r="YR100" s="34">
        <v>0.53044333653013398</v>
      </c>
      <c r="YS100" s="34">
        <v>0.52571854686410402</v>
      </c>
      <c r="YT100" s="34">
        <v>0.52068861055635207</v>
      </c>
      <c r="YU100" s="34">
        <v>0.51556039625265304</v>
      </c>
      <c r="YV100" s="34">
        <v>0.51037674747394701</v>
      </c>
      <c r="YW100" s="34">
        <v>0.50473078960602802</v>
      </c>
      <c r="YX100" s="34">
        <v>0.49874200035298999</v>
      </c>
      <c r="YY100" s="34">
        <v>0.49318433061135203</v>
      </c>
      <c r="YZ100" s="34">
        <v>0.48846657372107999</v>
      </c>
      <c r="ZA100" s="34">
        <v>0.48436562792784799</v>
      </c>
      <c r="ZB100" s="34">
        <v>0.48112213243440399</v>
      </c>
      <c r="ZC100" s="34">
        <v>0.47882753414867602</v>
      </c>
      <c r="ZD100" s="34">
        <v>0.47719427068713399</v>
      </c>
      <c r="ZE100" s="34">
        <v>0.47612829112611299</v>
      </c>
      <c r="ZF100" s="34">
        <v>0.47516343022567598</v>
      </c>
      <c r="ZG100" s="34">
        <v>0.474426509013265</v>
      </c>
      <c r="ZH100" s="34">
        <v>0.47462916969155999</v>
      </c>
      <c r="ZI100" s="34">
        <v>0.47506243956939598</v>
      </c>
      <c r="ZJ100" s="34">
        <v>0.47532163764713403</v>
      </c>
      <c r="ZK100" s="34">
        <v>0.47579003854156604</v>
      </c>
      <c r="ZL100" s="34">
        <v>0.47622580157213301</v>
      </c>
      <c r="ZM100" s="34">
        <v>0.47654613752485703</v>
      </c>
      <c r="ZN100" s="34">
        <v>0.47683504041480396</v>
      </c>
      <c r="ZO100" s="34">
        <v>0.47701130619167598</v>
      </c>
      <c r="ZP100" s="34">
        <v>0.47704069736832205</v>
      </c>
      <c r="ZQ100" s="34">
        <v>0.47678769939954502</v>
      </c>
      <c r="ZR100" s="34">
        <v>0.47608893757860299</v>
      </c>
      <c r="ZS100" s="34">
        <v>0.47523685886314299</v>
      </c>
      <c r="ZT100" s="34">
        <v>0.47450465046160401</v>
      </c>
      <c r="ZU100" s="34">
        <v>0.47381083745243202</v>
      </c>
      <c r="ZV100" s="34">
        <v>0.47312230572781205</v>
      </c>
      <c r="ZW100" s="34">
        <v>0.47228565844327003</v>
      </c>
      <c r="ZX100" s="34">
        <v>0.47119060447217204</v>
      </c>
      <c r="ZY100" s="34">
        <v>0.46979662956387302</v>
      </c>
      <c r="ZZ100" s="34">
        <v>0.46803282115881401</v>
      </c>
      <c r="AAA100" s="34">
        <v>0.465926729988836</v>
      </c>
      <c r="AAB100" s="34">
        <v>0.46363549990272401</v>
      </c>
      <c r="AAC100" s="34">
        <v>0.46143686983483595</v>
      </c>
      <c r="AAD100" s="34">
        <v>0.45962027637772901</v>
      </c>
      <c r="AAE100" s="34">
        <v>0.45824506797834097</v>
      </c>
      <c r="AAF100" s="34">
        <v>0.45710609467114094</v>
      </c>
      <c r="AAG100" s="34">
        <v>0.45591060742747702</v>
      </c>
      <c r="AAH100" s="34">
        <v>0.45454023859889098</v>
      </c>
      <c r="AAI100" s="34">
        <v>0.45318083634311301</v>
      </c>
      <c r="AAJ100" s="34">
        <v>0.45206570534206497</v>
      </c>
      <c r="AAK100" s="34">
        <v>0.45126462967551606</v>
      </c>
      <c r="AAL100" s="34">
        <v>0.45069722941548301</v>
      </c>
      <c r="AAM100" s="34">
        <v>0.45039370938617096</v>
      </c>
      <c r="AAN100" s="34">
        <v>0.45044938438565402</v>
      </c>
      <c r="AAO100" s="34">
        <v>0.45068061932788001</v>
      </c>
      <c r="AAP100" s="34">
        <v>0.45097874250410497</v>
      </c>
      <c r="AAQ100" s="34">
        <v>0.45133034970053204</v>
      </c>
      <c r="AAR100" s="34">
        <v>0.451679747460415</v>
      </c>
      <c r="AAS100" s="34">
        <v>0.45202259098632602</v>
      </c>
      <c r="AAT100" s="34">
        <v>0.45237194994073399</v>
      </c>
      <c r="AAU100" s="34">
        <v>0.452697477463049</v>
      </c>
      <c r="AAV100" s="34">
        <v>0.45297244300830203</v>
      </c>
      <c r="AAW100" s="34">
        <v>0.45316256376561498</v>
      </c>
      <c r="AAX100" s="34">
        <v>0.45329717659265101</v>
      </c>
      <c r="AAY100" s="34">
        <v>0.45339866458170097</v>
      </c>
      <c r="AAZ100" s="34">
        <v>0.45342712552844</v>
      </c>
      <c r="ABA100" s="34">
        <v>0.45336500919594996</v>
      </c>
      <c r="ABB100" s="34">
        <v>0.45318869074340201</v>
      </c>
      <c r="ABC100" s="34">
        <v>0.45285832116521102</v>
      </c>
      <c r="ABD100" s="34">
        <v>0.45238080703796202</v>
      </c>
      <c r="ABE100" s="34">
        <v>0.45178488057220795</v>
      </c>
      <c r="ABF100" s="34">
        <v>0.451091506572454</v>
      </c>
      <c r="ABG100" t="s">
        <v>843</v>
      </c>
      <c r="ABH100" t="s">
        <v>843</v>
      </c>
      <c r="ABI100" t="s">
        <v>1300</v>
      </c>
      <c r="ABJ100" s="34">
        <v>0.61590735333379998</v>
      </c>
      <c r="ABK100" s="34">
        <v>0.61757757493408105</v>
      </c>
      <c r="ABL100" s="34">
        <v>0.61842080421541101</v>
      </c>
      <c r="ABM100" s="34">
        <v>0.61875832349915494</v>
      </c>
      <c r="ABN100" s="34">
        <v>0.61860881834475401</v>
      </c>
      <c r="ABO100" s="34">
        <v>0.61798321357976493</v>
      </c>
      <c r="ABP100" s="34">
        <v>0.61738452937500199</v>
      </c>
      <c r="ABQ100" s="34">
        <v>0.61716310947331898</v>
      </c>
      <c r="ABR100" s="34">
        <v>0.61658327104944499</v>
      </c>
      <c r="ABS100" s="34">
        <v>0.61483220653329396</v>
      </c>
      <c r="ABT100" s="34">
        <v>0.61150269132536006</v>
      </c>
      <c r="ABU100" s="34">
        <v>0.60744042252034602</v>
      </c>
      <c r="ABV100" s="34">
        <v>0.60400900814415104</v>
      </c>
      <c r="ABW100" s="34">
        <v>0.60116237057189603</v>
      </c>
      <c r="ABX100" s="34">
        <v>0.59850615418796405</v>
      </c>
      <c r="ABY100" s="34">
        <v>0.59587919132318701</v>
      </c>
      <c r="ABZ100" s="34">
        <v>0.59307693152077501</v>
      </c>
      <c r="ACA100" s="34">
        <v>0.59046914307901299</v>
      </c>
      <c r="ACB100" s="34">
        <v>0.58824173616198305</v>
      </c>
      <c r="ACC100" s="34">
        <v>0.586148187293693</v>
      </c>
      <c r="ACD100" s="34">
        <v>0.58405536521644497</v>
      </c>
      <c r="ACE100" s="34">
        <v>0.581841898296517</v>
      </c>
      <c r="ACF100" s="34">
        <v>0.58037436984657897</v>
      </c>
      <c r="ACG100" s="34">
        <v>0.57952025654085093</v>
      </c>
      <c r="ACH100" s="34">
        <v>0.57848715783369997</v>
      </c>
      <c r="ACI100" s="34">
        <v>0.57749100618003102</v>
      </c>
      <c r="ACJ100" s="34">
        <v>0.576501992340129</v>
      </c>
      <c r="ACK100" s="34">
        <v>0.57545770633445903</v>
      </c>
      <c r="ACL100" s="34">
        <v>0.57445643262517398</v>
      </c>
      <c r="ACM100" s="34">
        <v>0.57344029736379298</v>
      </c>
      <c r="ACN100" s="34">
        <v>0.57216217019528304</v>
      </c>
      <c r="ACO100" s="34">
        <v>0.57030281482356893</v>
      </c>
      <c r="ACP100" s="34">
        <v>0.56751406926792003</v>
      </c>
      <c r="ACQ100" s="34">
        <v>0.56399181814078192</v>
      </c>
      <c r="ACR100" s="34">
        <v>0.56005806190594998</v>
      </c>
      <c r="ACS100" s="34">
        <v>0.55577009281376799</v>
      </c>
      <c r="ACT100" s="34">
        <v>0.55160715991236797</v>
      </c>
      <c r="ACU100" s="34">
        <v>0.54781497856568595</v>
      </c>
      <c r="ACV100" s="34">
        <v>0.54407587806223501</v>
      </c>
      <c r="ACW100" s="34">
        <v>0.53990173167459898</v>
      </c>
      <c r="ACX100" s="34">
        <v>0.53532038031001195</v>
      </c>
      <c r="ACY100" s="34">
        <v>0.53047495672716993</v>
      </c>
      <c r="ACZ100" s="34">
        <v>0.52558211047346493</v>
      </c>
      <c r="ADA100" s="34">
        <v>0.52068190940525294</v>
      </c>
      <c r="ADB100" s="34">
        <v>0.51535646621651399</v>
      </c>
      <c r="ADC100" s="34">
        <v>0.50972077141633898</v>
      </c>
      <c r="ADD100" s="34">
        <v>0.50453691167311099</v>
      </c>
      <c r="ADE100" s="34">
        <v>0.50020448625601499</v>
      </c>
      <c r="ADF100" s="34">
        <v>0.496508375851404</v>
      </c>
      <c r="ADG100" s="34">
        <v>0.49369876029399701</v>
      </c>
      <c r="ADH100" s="34">
        <v>0.49187158028512101</v>
      </c>
      <c r="ADI100" s="34">
        <v>0.49074335068724101</v>
      </c>
      <c r="ADJ100" s="34">
        <v>0.490210033659084</v>
      </c>
      <c r="ADK100" s="34">
        <v>0.48979621195001</v>
      </c>
      <c r="ADL100" s="34">
        <v>0.48962719578249003</v>
      </c>
      <c r="ADM100" s="34">
        <v>0.490404536302671</v>
      </c>
      <c r="ADN100" s="34">
        <v>0.49141054367415099</v>
      </c>
      <c r="ADO100" s="34">
        <v>0.492231356242402</v>
      </c>
      <c r="ADP100" s="34">
        <v>0.493238878272385</v>
      </c>
      <c r="ADQ100" s="34">
        <v>0.49418378204882601</v>
      </c>
      <c r="ADR100" s="34">
        <v>0.49496735135989295</v>
      </c>
      <c r="ADS100" s="34">
        <v>0.49566386710005</v>
      </c>
      <c r="ADT100" s="34">
        <v>0.49618439750383603</v>
      </c>
      <c r="ADU100" s="34">
        <v>0.49648858000790197</v>
      </c>
      <c r="ADV100" s="34">
        <v>0.49644702014392</v>
      </c>
      <c r="ADW100" s="34">
        <v>0.49590694223340698</v>
      </c>
      <c r="ADX100" s="34">
        <v>0.49515836295899396</v>
      </c>
      <c r="ADY100" s="34">
        <v>0.49448340038537503</v>
      </c>
      <c r="ADZ100" s="34">
        <v>0.49381897307181805</v>
      </c>
      <c r="AEA100" s="34">
        <v>0.49311221232892899</v>
      </c>
      <c r="AEB100" s="34">
        <v>0.49218905483112801</v>
      </c>
      <c r="AEC100" s="34">
        <v>0.49095428143773395</v>
      </c>
      <c r="AED100" s="34">
        <v>0.489373221299439</v>
      </c>
      <c r="AEE100" s="34">
        <v>0.48735801904291098</v>
      </c>
      <c r="AEF100" s="34">
        <v>0.48496010310868198</v>
      </c>
      <c r="AEG100" s="34">
        <v>0.48236560230675996</v>
      </c>
      <c r="AEH100" s="34">
        <v>0.47984339651753305</v>
      </c>
      <c r="AEI100" s="34">
        <v>0.477691193594803</v>
      </c>
      <c r="AEJ100" s="34">
        <v>0.47598661994395203</v>
      </c>
      <c r="AEK100" s="34">
        <v>0.47452628862242202</v>
      </c>
      <c r="AEL100" s="34">
        <v>0.47300749956089705</v>
      </c>
      <c r="AEM100" s="34">
        <v>0.47132459228411699</v>
      </c>
      <c r="AEN100" s="34">
        <v>0.46968976320491601</v>
      </c>
      <c r="AEO100" s="34">
        <v>0.46834563503232601</v>
      </c>
      <c r="AEP100" s="34">
        <v>0.46735445166568196</v>
      </c>
      <c r="AEQ100" s="34">
        <v>0.46664225018339001</v>
      </c>
      <c r="AER100" s="34">
        <v>0.46624931148240101</v>
      </c>
      <c r="AES100" s="34">
        <v>0.46626618948158205</v>
      </c>
      <c r="AET100" s="34">
        <v>0.46650381954335995</v>
      </c>
      <c r="AEU100" s="34">
        <v>0.46685352394928997</v>
      </c>
      <c r="AEV100" s="34">
        <v>0.46730593777102103</v>
      </c>
      <c r="AEW100" s="34">
        <v>0.46779297701851802</v>
      </c>
      <c r="AEX100" s="34">
        <v>0.46830064184024101</v>
      </c>
      <c r="AEY100" s="34">
        <v>0.46884814105696399</v>
      </c>
      <c r="AEZ100" s="34">
        <v>0.46940094276760397</v>
      </c>
      <c r="AFA100" s="34">
        <v>0.46990712325478595</v>
      </c>
      <c r="AFB100" s="34">
        <v>0.47032215916542397</v>
      </c>
      <c r="AFC100" s="34">
        <v>0.47067461540639599</v>
      </c>
      <c r="AFD100" s="34">
        <v>0.47096354487622899</v>
      </c>
      <c r="AFE100" s="34">
        <v>0.47114256323105602</v>
      </c>
      <c r="AFF100" s="34">
        <v>0.47120709850703402</v>
      </c>
      <c r="AFG100" t="s">
        <v>843</v>
      </c>
      <c r="AFH100" t="s">
        <v>843</v>
      </c>
      <c r="AFI100" s="34">
        <v>0.65305999999999997</v>
      </c>
      <c r="AFJ100" s="34">
        <v>0.66659000000000002</v>
      </c>
      <c r="AFK100" s="34">
        <v>0.66677999999999993</v>
      </c>
      <c r="AFL100" s="34">
        <v>0.66965999999999992</v>
      </c>
      <c r="AFM100" s="34">
        <v>0.66763000000000006</v>
      </c>
      <c r="AFN100" s="34">
        <v>0.66769999999999996</v>
      </c>
      <c r="AFO100" s="34">
        <v>0.67441000000000006</v>
      </c>
      <c r="AFP100" s="34">
        <v>0.67786000000000002</v>
      </c>
      <c r="AFQ100" s="34">
        <v>0.67149000000000003</v>
      </c>
      <c r="AFR100" s="34">
        <v>0.67342000000000002</v>
      </c>
      <c r="AFS100" s="34">
        <v>0.67328999999999994</v>
      </c>
      <c r="AFT100" s="34">
        <v>0.67209999999999992</v>
      </c>
      <c r="AFU100" s="34">
        <v>0.67462</v>
      </c>
      <c r="AFV100" s="34">
        <v>0.67730000000000001</v>
      </c>
      <c r="AFW100" s="34">
        <v>0.67677000000000009</v>
      </c>
      <c r="AFX100" s="34">
        <v>0.67513999999999996</v>
      </c>
      <c r="AFY100" s="34">
        <v>0.67747000000000002</v>
      </c>
      <c r="AFZ100" s="34">
        <v>0.66642999999999997</v>
      </c>
      <c r="AGA100" s="34">
        <v>0.66515000000000002</v>
      </c>
      <c r="AGB100" t="s">
        <v>843</v>
      </c>
      <c r="AGC100" t="s">
        <v>843</v>
      </c>
      <c r="AGD100" t="s">
        <v>843</v>
      </c>
      <c r="AGE100" t="s">
        <v>843</v>
      </c>
      <c r="AGF100" s="34">
        <v>-1.922528725117445E-3</v>
      </c>
      <c r="AGG100" t="s">
        <v>843</v>
      </c>
      <c r="AGH100" t="s">
        <v>843</v>
      </c>
      <c r="AGI100" t="s">
        <v>843</v>
      </c>
      <c r="AGJ100" t="s">
        <v>843</v>
      </c>
      <c r="AGK100" t="s">
        <v>843</v>
      </c>
      <c r="AGL100" t="s">
        <v>843</v>
      </c>
      <c r="AGM100" t="s">
        <v>843</v>
      </c>
      <c r="AGN100" t="s">
        <v>843</v>
      </c>
      <c r="AGO100" s="34">
        <v>0.33600000000000002</v>
      </c>
      <c r="AGP100" s="34">
        <v>2020</v>
      </c>
      <c r="AGQ100" t="s">
        <v>832</v>
      </c>
      <c r="AGR100" t="s">
        <v>843</v>
      </c>
      <c r="AGS100" s="34">
        <v>8.0000000000000002E-3</v>
      </c>
      <c r="AGT100" s="34">
        <v>2020</v>
      </c>
      <c r="AGU100" t="s">
        <v>832</v>
      </c>
      <c r="AGV100" t="s">
        <v>843</v>
      </c>
      <c r="AGW100" s="34">
        <v>1.6E-2</v>
      </c>
      <c r="AGX100" s="34">
        <v>2020</v>
      </c>
      <c r="AGY100" t="s">
        <v>832</v>
      </c>
      <c r="AGZ100" t="s">
        <v>843</v>
      </c>
      <c r="AHA100" s="34">
        <v>3.9E-2</v>
      </c>
      <c r="AHB100" s="34">
        <v>2020</v>
      </c>
      <c r="AHC100" t="s">
        <v>832</v>
      </c>
      <c r="AHD100" t="s">
        <v>843</v>
      </c>
      <c r="AHE100" s="34">
        <v>0.19600000000000001</v>
      </c>
      <c r="AHF100" s="34">
        <v>2020</v>
      </c>
      <c r="AHG100" t="s">
        <v>832</v>
      </c>
      <c r="AHH100" t="s">
        <v>843</v>
      </c>
      <c r="AHI100" t="s">
        <v>830</v>
      </c>
      <c r="AHJ100" s="34">
        <v>0.13334019482135773</v>
      </c>
      <c r="AHK100" s="34">
        <v>0.1210787370800972</v>
      </c>
      <c r="AHL100" s="34">
        <v>9.5889180898666382E-2</v>
      </c>
      <c r="AHM100" s="34">
        <v>8.8543906807899475E-2</v>
      </c>
      <c r="AHN100" s="34">
        <v>8.2353398203849792E-2</v>
      </c>
      <c r="AHO100" t="s">
        <v>843</v>
      </c>
      <c r="AHP100" s="34">
        <v>0.16605678200721741</v>
      </c>
      <c r="AHQ100" s="34">
        <v>0.14283363521099091</v>
      </c>
      <c r="AHR100" s="34">
        <v>0.11342018842697144</v>
      </c>
      <c r="AHS100" s="34">
        <v>0.11624041944742203</v>
      </c>
      <c r="AHT100" s="34">
        <v>0.12910284101963043</v>
      </c>
      <c r="AHU100" t="s">
        <v>843</v>
      </c>
      <c r="AHV100" s="34">
        <v>0.17851532995700836</v>
      </c>
      <c r="AHW100" s="34">
        <v>0.15622025728225708</v>
      </c>
      <c r="AHX100" s="34">
        <v>0.11919848620891571</v>
      </c>
      <c r="AHY100" s="34">
        <v>0.11080454289913177</v>
      </c>
      <c r="AHZ100" s="34">
        <v>0.10687210410833359</v>
      </c>
      <c r="AIA100" t="s">
        <v>832</v>
      </c>
      <c r="AIB100" t="s">
        <v>843</v>
      </c>
      <c r="AIC100" s="34">
        <v>0.1779310405254364</v>
      </c>
      <c r="AID100" s="34">
        <v>0.15564000606536865</v>
      </c>
      <c r="AIE100" s="34">
        <v>0.11833000928163528</v>
      </c>
      <c r="AIF100" s="34">
        <v>0.10904000699520111</v>
      </c>
      <c r="AIG100" s="34">
        <v>0.1013999879360199</v>
      </c>
      <c r="AIH100" t="s">
        <v>924</v>
      </c>
      <c r="AII100" t="s">
        <v>843</v>
      </c>
      <c r="AIJ100" s="34">
        <v>0.16440451145172119</v>
      </c>
      <c r="AIK100" s="34">
        <v>0.15362399816513062</v>
      </c>
      <c r="AIL100" s="34">
        <v>0.13047400116920471</v>
      </c>
      <c r="AIM100" s="34">
        <v>0.12504599988460541</v>
      </c>
      <c r="AIN100" s="34">
        <v>0.12437000125646591</v>
      </c>
      <c r="AIO100" t="s">
        <v>1607</v>
      </c>
      <c r="AIP100" s="34">
        <v>0.23502331972122192</v>
      </c>
      <c r="AIQ100" t="s">
        <v>843</v>
      </c>
      <c r="AIR100" s="34">
        <v>0.22161999999999998</v>
      </c>
      <c r="AIS100" s="34">
        <v>0.23279</v>
      </c>
      <c r="AIT100" s="34">
        <v>0.23786000000000002</v>
      </c>
      <c r="AIU100" s="34">
        <v>0.23921000000000001</v>
      </c>
      <c r="AIV100" s="34">
        <v>0.23985000000000001</v>
      </c>
      <c r="AIW100" s="34">
        <v>0.23880999999999999</v>
      </c>
      <c r="AIX100" t="s">
        <v>843</v>
      </c>
      <c r="AIY100" s="34">
        <v>2.6000000000000002E-2</v>
      </c>
      <c r="AIZ100" s="34">
        <v>1.502E-2</v>
      </c>
      <c r="AJA100" s="34">
        <v>1.4039999999999999E-2</v>
      </c>
      <c r="AJB100" s="34">
        <v>1.3999999999999999E-2</v>
      </c>
      <c r="AJC100" s="34">
        <v>1.26E-2</v>
      </c>
      <c r="AJD100" s="34">
        <v>1.2E-2</v>
      </c>
      <c r="AJE100" t="s">
        <v>843</v>
      </c>
      <c r="AJF100" s="34">
        <v>2.41429777815938E-3</v>
      </c>
      <c r="AJG100" s="34">
        <v>-1.1655343696475029E-2</v>
      </c>
      <c r="AJH100" s="34">
        <v>-2.2068856284022331E-2</v>
      </c>
      <c r="AJI100" s="34">
        <v>7.5127091258764267E-3</v>
      </c>
      <c r="AJJ100" s="34">
        <v>1.840289868414402E-2</v>
      </c>
      <c r="AJK100" t="s">
        <v>830</v>
      </c>
      <c r="AJL100" t="s">
        <v>843</v>
      </c>
      <c r="AJM100" t="s">
        <v>843</v>
      </c>
      <c r="AJN100" s="34">
        <v>-1.1370627908036113E-3</v>
      </c>
      <c r="AJO100" s="34">
        <v>-1.477412786334753E-2</v>
      </c>
      <c r="AJP100" s="34">
        <v>6.256916094571352E-3</v>
      </c>
      <c r="AJQ100" s="34">
        <v>1.5857907012104988E-2</v>
      </c>
      <c r="AJR100" s="34">
        <v>5.7454504072666168E-2</v>
      </c>
      <c r="AJS100" t="s">
        <v>832</v>
      </c>
      <c r="AJT100" t="s">
        <v>843</v>
      </c>
      <c r="AJU100" t="s">
        <v>843</v>
      </c>
      <c r="AJV100" t="s">
        <v>843</v>
      </c>
      <c r="AJW100" s="34">
        <v>4.9935216084122658E-3</v>
      </c>
      <c r="AJX100" s="34">
        <v>-6.9760633632540703E-3</v>
      </c>
      <c r="AJY100" s="34">
        <v>-1.7534671351313591E-2</v>
      </c>
      <c r="AJZ100" s="34">
        <v>1.1819878593087196E-2</v>
      </c>
      <c r="AKA100" s="34">
        <v>2.3050582036375999E-2</v>
      </c>
      <c r="AKB100" t="s">
        <v>830</v>
      </c>
      <c r="AKC100" t="s">
        <v>843</v>
      </c>
      <c r="AKD100" t="s">
        <v>843</v>
      </c>
      <c r="AKE100" t="s">
        <v>843</v>
      </c>
      <c r="AKF100" s="34">
        <v>4.2577343992888927E-4</v>
      </c>
      <c r="AKG100" s="34">
        <v>-1.1800750158727169E-2</v>
      </c>
      <c r="AKH100" s="34">
        <v>1.068564411252737E-2</v>
      </c>
      <c r="AKI100" s="34">
        <v>1.9387779757380486E-2</v>
      </c>
      <c r="AKJ100" s="34">
        <v>6.4498186111450195E-2</v>
      </c>
      <c r="AKK100" t="s">
        <v>832</v>
      </c>
      <c r="AKL100" t="s">
        <v>843</v>
      </c>
      <c r="AKM100" s="34">
        <v>21740</v>
      </c>
      <c r="AKN100" t="s">
        <v>832</v>
      </c>
      <c r="AKO100" t="s">
        <v>843</v>
      </c>
      <c r="AKP100" s="34">
        <v>24060.59765625</v>
      </c>
      <c r="AKQ100" t="s">
        <v>830</v>
      </c>
      <c r="AKR100" t="s">
        <v>843</v>
      </c>
      <c r="AKS100" s="34">
        <v>20167.5589028637</v>
      </c>
      <c r="AKT100" t="s">
        <v>832</v>
      </c>
      <c r="AKU100" t="s">
        <v>843</v>
      </c>
      <c r="AKV100" s="34">
        <v>20732.052219053701</v>
      </c>
      <c r="AKW100" t="s">
        <v>832</v>
      </c>
      <c r="AKX100" t="s">
        <v>843</v>
      </c>
      <c r="AKY100" s="34">
        <v>7.061275839805603E-2</v>
      </c>
      <c r="AKZ100" s="34">
        <v>5.8882907032966614E-2</v>
      </c>
      <c r="ALA100" s="34">
        <v>5.9934101998806E-2</v>
      </c>
      <c r="ALB100" s="34">
        <v>6.9392658770084381E-2</v>
      </c>
      <c r="ALC100" s="34">
        <v>6.0151591897010803E-2</v>
      </c>
      <c r="ALD100" t="s">
        <v>830</v>
      </c>
      <c r="ALE100" t="s">
        <v>843</v>
      </c>
      <c r="ALF100" t="s">
        <v>843</v>
      </c>
      <c r="ALG100" t="s">
        <v>843</v>
      </c>
      <c r="ALH100" s="34">
        <v>0.11589311063289642</v>
      </c>
      <c r="ALI100" s="34">
        <v>9.4432413578033447E-2</v>
      </c>
      <c r="ALJ100" s="34">
        <v>8.3920396864414215E-2</v>
      </c>
      <c r="ALK100" s="34">
        <v>9.3246199190616608E-2</v>
      </c>
      <c r="ALL100" s="34">
        <v>9.1710083186626434E-2</v>
      </c>
      <c r="ALM100" t="s">
        <v>832</v>
      </c>
    </row>
    <row r="101" spans="1:1001">
      <c r="A101" t="s">
        <v>512</v>
      </c>
      <c r="B101" t="s">
        <v>184</v>
      </c>
      <c r="C101" t="s">
        <v>285</v>
      </c>
      <c r="D101" s="34">
        <v>3.9769917726516724E-2</v>
      </c>
      <c r="E101" t="s">
        <v>465</v>
      </c>
      <c r="F101" s="34">
        <v>4.4602848589420319E-2</v>
      </c>
      <c r="G101" t="s">
        <v>465</v>
      </c>
      <c r="H101" s="34">
        <v>4.3633695691823959E-2</v>
      </c>
      <c r="I101" t="s">
        <v>465</v>
      </c>
      <c r="J101" s="34">
        <v>4.1830644011497498E-2</v>
      </c>
      <c r="K101" t="s">
        <v>465</v>
      </c>
      <c r="L101" s="34"/>
      <c r="M101" t="s">
        <v>465</v>
      </c>
      <c r="N101" s="34">
        <v>0.55762004852294922</v>
      </c>
      <c r="O101" s="34"/>
      <c r="P101" t="s">
        <v>1459</v>
      </c>
      <c r="Q101" s="34"/>
      <c r="R101" t="s">
        <v>1459</v>
      </c>
      <c r="S101" s="34"/>
      <c r="T101" t="s">
        <v>1459</v>
      </c>
      <c r="U101" s="34"/>
      <c r="V101" t="s">
        <v>1459</v>
      </c>
      <c r="W101" t="s">
        <v>843</v>
      </c>
      <c r="X101" t="s">
        <v>465</v>
      </c>
      <c r="Y101" s="34">
        <v>0.55313539505004883</v>
      </c>
      <c r="Z101" s="34"/>
      <c r="AA101" t="s">
        <v>1459</v>
      </c>
      <c r="AB101" s="34"/>
      <c r="AC101" t="s">
        <v>1459</v>
      </c>
      <c r="AD101" s="34"/>
      <c r="AE101" t="s">
        <v>1459</v>
      </c>
      <c r="AF101" s="34"/>
      <c r="AG101" t="s">
        <v>1459</v>
      </c>
      <c r="AH101" t="s">
        <v>843</v>
      </c>
      <c r="AI101" t="s">
        <v>465</v>
      </c>
      <c r="AJ101" s="34">
        <v>0.55089175701141357</v>
      </c>
      <c r="AK101" s="34"/>
      <c r="AL101" t="s">
        <v>1459</v>
      </c>
      <c r="AM101" s="34"/>
      <c r="AN101" t="s">
        <v>1459</v>
      </c>
      <c r="AO101" s="34"/>
      <c r="AP101" t="s">
        <v>1459</v>
      </c>
      <c r="AQ101" s="34"/>
      <c r="AR101" t="s">
        <v>1459</v>
      </c>
      <c r="AS101" t="s">
        <v>843</v>
      </c>
      <c r="AT101" t="s">
        <v>465</v>
      </c>
      <c r="AU101" s="34">
        <v>0.5560491681098938</v>
      </c>
      <c r="AV101" s="34"/>
      <c r="AW101" t="s">
        <v>1459</v>
      </c>
      <c r="AX101" s="34"/>
      <c r="AY101" t="s">
        <v>1459</v>
      </c>
      <c r="AZ101" s="34"/>
      <c r="BA101" t="s">
        <v>1459</v>
      </c>
      <c r="BB101" s="34"/>
      <c r="BC101" t="s">
        <v>1459</v>
      </c>
      <c r="BD101" t="s">
        <v>843</v>
      </c>
      <c r="BE101" s="34">
        <v>0.54523499805254672</v>
      </c>
      <c r="BF101" t="s">
        <v>465</v>
      </c>
      <c r="BG101" t="s">
        <v>843</v>
      </c>
      <c r="BH101" t="s">
        <v>465</v>
      </c>
      <c r="BI101" s="34">
        <v>3.0569381713867188</v>
      </c>
      <c r="BJ101" t="s">
        <v>465</v>
      </c>
      <c r="BK101" s="34">
        <v>4.1264667510986328</v>
      </c>
      <c r="BL101" t="s">
        <v>465</v>
      </c>
      <c r="BM101" s="34">
        <v>4.477994441986084</v>
      </c>
      <c r="BN101" t="s">
        <v>465</v>
      </c>
      <c r="BO101" s="34">
        <v>5.1013460159301758</v>
      </c>
      <c r="BP101" t="s">
        <v>843</v>
      </c>
      <c r="BQ101" s="34">
        <v>2.3396694660186768</v>
      </c>
      <c r="BR101" t="s">
        <v>465</v>
      </c>
      <c r="BS101" s="34"/>
      <c r="BT101" t="s">
        <v>843</v>
      </c>
      <c r="BU101" s="34">
        <v>3.3246822357177734</v>
      </c>
      <c r="BV101" t="s">
        <v>1552</v>
      </c>
      <c r="BW101" t="s">
        <v>843</v>
      </c>
      <c r="BX101" s="34">
        <v>2.5122501850128174</v>
      </c>
      <c r="BY101" t="s">
        <v>465</v>
      </c>
      <c r="BZ101" t="s">
        <v>843</v>
      </c>
      <c r="CA101" t="s">
        <v>465</v>
      </c>
      <c r="CB101" s="34">
        <v>5.4214815609157085E-3</v>
      </c>
      <c r="CC101" s="34">
        <v>4.6930694952607155E-3</v>
      </c>
      <c r="CD101" s="34">
        <v>4.7089480794966221E-3</v>
      </c>
      <c r="CE101" s="34">
        <v>3.8022354710847139E-3</v>
      </c>
      <c r="CF101" s="34">
        <v>3.8022384978830814E-3</v>
      </c>
      <c r="CG101" t="s">
        <v>843</v>
      </c>
      <c r="CH101" t="s">
        <v>465</v>
      </c>
      <c r="CI101" s="34">
        <v>6.4205015078186989E-3</v>
      </c>
      <c r="CJ101" s="34">
        <v>5.952516570687294E-3</v>
      </c>
      <c r="CK101" s="34">
        <v>5.778125487267971E-3</v>
      </c>
      <c r="CL101" s="34">
        <v>5.6714778766036034E-3</v>
      </c>
      <c r="CM101" s="34">
        <v>5.6387479417026043E-3</v>
      </c>
      <c r="CN101" t="s">
        <v>843</v>
      </c>
      <c r="CO101" t="s">
        <v>465</v>
      </c>
      <c r="CP101" s="34">
        <v>5.9743542224168777E-3</v>
      </c>
      <c r="CQ101" s="34">
        <v>5.7432614266872406E-3</v>
      </c>
      <c r="CR101" s="34">
        <v>5.7246191427111626E-3</v>
      </c>
      <c r="CS101" s="34">
        <v>5.6582079268991947E-3</v>
      </c>
      <c r="CT101" s="34">
        <v>5.6660785339772701E-3</v>
      </c>
      <c r="CU101" t="s">
        <v>843</v>
      </c>
      <c r="CV101" t="s">
        <v>465</v>
      </c>
      <c r="CW101" s="34">
        <v>5.7653733529150486E-3</v>
      </c>
      <c r="CX101" s="34">
        <v>5.6581948883831501E-3</v>
      </c>
      <c r="CY101" s="34">
        <v>5.5668866261839867E-3</v>
      </c>
      <c r="CZ101" s="34">
        <v>5.4930443875491619E-3</v>
      </c>
      <c r="DA101" s="34">
        <v>5.49300666898489E-3</v>
      </c>
      <c r="DB101" t="s">
        <v>843</v>
      </c>
      <c r="DC101" s="34"/>
      <c r="DD101" s="34"/>
      <c r="DE101" s="34"/>
      <c r="DF101" s="34"/>
      <c r="DG101" s="34"/>
      <c r="DH101" t="s">
        <v>1460</v>
      </c>
      <c r="DI101" t="s">
        <v>843</v>
      </c>
      <c r="DJ101" s="34"/>
      <c r="DK101" s="34"/>
      <c r="DL101" s="34"/>
      <c r="DM101" s="34"/>
      <c r="DN101" s="34"/>
      <c r="DO101" t="s">
        <v>1460</v>
      </c>
      <c r="DP101" t="s">
        <v>843</v>
      </c>
      <c r="DQ101" s="34"/>
      <c r="DR101" t="s">
        <v>1460</v>
      </c>
      <c r="DS101" t="s">
        <v>843</v>
      </c>
      <c r="DT101" t="s">
        <v>843</v>
      </c>
      <c r="DU101" s="34"/>
      <c r="DV101" t="s">
        <v>1460</v>
      </c>
      <c r="DW101" t="s">
        <v>843</v>
      </c>
      <c r="DX101" t="s">
        <v>843</v>
      </c>
      <c r="DY101" t="s">
        <v>465</v>
      </c>
      <c r="DZ101" s="34">
        <v>2.1715874318033457E-3</v>
      </c>
      <c r="EA101" s="34">
        <v>3.2348956447094679E-3</v>
      </c>
      <c r="EB101" s="34">
        <v>-7.9938117414712906E-4</v>
      </c>
      <c r="EC101" s="34">
        <v>-6.023443304002285E-3</v>
      </c>
      <c r="ED101" s="34">
        <v>1.3055985793471336E-2</v>
      </c>
      <c r="EE101" t="s">
        <v>843</v>
      </c>
      <c r="EF101" t="s">
        <v>465</v>
      </c>
      <c r="EG101" s="34">
        <v>3.6000001709908247E-3</v>
      </c>
      <c r="EH101" s="34">
        <v>2.5999997742474079E-3</v>
      </c>
      <c r="EI101" s="34">
        <v>-9.9999961093999445E-5</v>
      </c>
      <c r="EJ101" s="34">
        <v>1.999999862164259E-3</v>
      </c>
      <c r="EK101" s="34">
        <v>1.0000000474974513E-3</v>
      </c>
      <c r="EL101" t="s">
        <v>843</v>
      </c>
      <c r="EM101" t="s">
        <v>465</v>
      </c>
      <c r="EN101" s="34">
        <v>3.5073859617114067E-3</v>
      </c>
      <c r="EO101" s="34">
        <v>2.6816804893314838E-3</v>
      </c>
      <c r="EP101" s="34">
        <v>-1.4286595396697521E-3</v>
      </c>
      <c r="EQ101" s="34">
        <v>5.0182463601231575E-3</v>
      </c>
      <c r="ER101" s="34">
        <v>7.3443073779344559E-3</v>
      </c>
      <c r="ES101" t="s">
        <v>843</v>
      </c>
      <c r="ET101" t="s">
        <v>465</v>
      </c>
      <c r="EU101" s="34">
        <v>3.8306564092636108E-3</v>
      </c>
      <c r="EV101" s="34">
        <v>2.7025560848414898E-3</v>
      </c>
      <c r="EW101" s="34">
        <v>3.3236271701753139E-3</v>
      </c>
      <c r="EX101" s="34">
        <v>4.6387426555156708E-3</v>
      </c>
      <c r="EY101" s="34">
        <v>-7.6699157943949103E-5</v>
      </c>
      <c r="EZ101" t="s">
        <v>843</v>
      </c>
      <c r="FA101" t="s">
        <v>465</v>
      </c>
      <c r="FB101" s="34">
        <v>-4.2330138385295868E-3</v>
      </c>
      <c r="FC101" s="34">
        <v>-5.191451869904995E-3</v>
      </c>
      <c r="FD101" s="34">
        <v>-1.7498646629974246E-3</v>
      </c>
      <c r="FE101" s="34">
        <v>-1.8796479562297463E-3</v>
      </c>
      <c r="FF101" s="34">
        <v>1.3925275765359402E-2</v>
      </c>
      <c r="FG101" t="s">
        <v>843</v>
      </c>
      <c r="FH101" s="34"/>
      <c r="FI101" s="34"/>
      <c r="FJ101" s="34"/>
      <c r="FK101" s="34"/>
      <c r="FL101" s="34"/>
      <c r="FM101" t="s">
        <v>843</v>
      </c>
      <c r="FN101" t="s">
        <v>843</v>
      </c>
      <c r="FO101" s="34"/>
      <c r="FP101" t="s">
        <v>1460</v>
      </c>
      <c r="FQ101" t="s">
        <v>843</v>
      </c>
      <c r="FR101" t="s">
        <v>843</v>
      </c>
      <c r="FS101" s="34"/>
      <c r="FT101" t="s">
        <v>1460</v>
      </c>
      <c r="FU101" t="s">
        <v>843</v>
      </c>
      <c r="FV101" t="s">
        <v>843</v>
      </c>
      <c r="FW101" s="34"/>
      <c r="FX101" t="s">
        <v>1460</v>
      </c>
      <c r="FY101" t="s">
        <v>843</v>
      </c>
      <c r="FZ101" s="34"/>
      <c r="GA101" s="34"/>
      <c r="GB101" s="34"/>
      <c r="GC101" s="34"/>
      <c r="GD101" s="34"/>
      <c r="GE101" t="s">
        <v>1460</v>
      </c>
      <c r="GF101" t="s">
        <v>843</v>
      </c>
      <c r="GG101" s="34"/>
      <c r="GH101" s="34"/>
      <c r="GI101" s="34"/>
      <c r="GJ101" s="34"/>
      <c r="GK101" s="34"/>
      <c r="GL101" t="s">
        <v>1460</v>
      </c>
      <c r="GM101" t="s">
        <v>843</v>
      </c>
      <c r="GN101" s="34"/>
      <c r="GO101" t="s">
        <v>1460</v>
      </c>
      <c r="GP101" t="s">
        <v>843</v>
      </c>
      <c r="GQ101" t="s">
        <v>843</v>
      </c>
      <c r="GR101" s="34"/>
      <c r="GS101" s="34"/>
      <c r="GT101" s="34"/>
      <c r="GU101" s="34"/>
      <c r="GV101" s="34"/>
      <c r="GW101" t="s">
        <v>1460</v>
      </c>
      <c r="GX101" t="s">
        <v>843</v>
      </c>
      <c r="GY101" t="s">
        <v>843</v>
      </c>
      <c r="GZ101" t="s">
        <v>843</v>
      </c>
      <c r="HA101" t="s">
        <v>843</v>
      </c>
      <c r="HB101" t="s">
        <v>843</v>
      </c>
      <c r="HC101" t="s">
        <v>843</v>
      </c>
      <c r="HD101" t="s">
        <v>843</v>
      </c>
      <c r="HE101" t="s">
        <v>843</v>
      </c>
      <c r="HF101" t="s">
        <v>843</v>
      </c>
      <c r="HG101" t="s">
        <v>843</v>
      </c>
      <c r="HH101" s="34">
        <v>56184</v>
      </c>
      <c r="HI101" s="34">
        <v>56386</v>
      </c>
      <c r="HJ101" s="34">
        <v>56565</v>
      </c>
      <c r="HK101" s="34">
        <v>56728</v>
      </c>
      <c r="HL101" s="34">
        <v>56866</v>
      </c>
      <c r="HM101" s="34">
        <v>56887</v>
      </c>
      <c r="HN101" s="34">
        <v>56811</v>
      </c>
      <c r="HO101" s="34">
        <v>56708</v>
      </c>
      <c r="HP101" s="34">
        <v>56578</v>
      </c>
      <c r="HQ101" s="34">
        <v>56442</v>
      </c>
      <c r="HR101" s="34">
        <v>56351</v>
      </c>
      <c r="HS101" s="34">
        <v>56288</v>
      </c>
      <c r="HT101" s="34">
        <v>56199</v>
      </c>
      <c r="HU101" s="34">
        <v>56089</v>
      </c>
      <c r="HV101" s="34">
        <v>55953</v>
      </c>
      <c r="HW101" s="34">
        <v>55895</v>
      </c>
      <c r="HX101" s="34">
        <v>55916</v>
      </c>
      <c r="HY101" s="34">
        <v>55928</v>
      </c>
      <c r="HZ101" s="34">
        <v>55931</v>
      </c>
      <c r="IA101" s="34">
        <v>55931</v>
      </c>
      <c r="IB101" s="34">
        <v>56026</v>
      </c>
      <c r="IC101" s="34">
        <v>56243</v>
      </c>
      <c r="ID101" s="34">
        <v>56466</v>
      </c>
      <c r="IE101" s="34">
        <v>56643</v>
      </c>
      <c r="IF101" s="34">
        <v>56789</v>
      </c>
      <c r="IG101" s="34">
        <v>56916</v>
      </c>
      <c r="IH101" s="34">
        <v>57017</v>
      </c>
      <c r="II101" s="34">
        <v>57089</v>
      </c>
      <c r="IJ101" s="34">
        <v>57134</v>
      </c>
      <c r="IK101" s="34">
        <v>57156</v>
      </c>
      <c r="IL101" s="34">
        <v>57152</v>
      </c>
      <c r="IM101" s="34">
        <v>57120</v>
      </c>
      <c r="IN101" s="34">
        <v>57071</v>
      </c>
      <c r="IO101" s="34">
        <v>57002</v>
      </c>
      <c r="IP101" s="34">
        <v>56901</v>
      </c>
      <c r="IQ101" s="34">
        <v>56785</v>
      </c>
      <c r="IR101" s="34">
        <v>56665</v>
      </c>
      <c r="IS101" s="34">
        <v>56526</v>
      </c>
      <c r="IT101" s="34">
        <v>56371</v>
      </c>
      <c r="IU101" s="34">
        <v>56208</v>
      </c>
      <c r="IV101" s="34">
        <v>56041</v>
      </c>
      <c r="IW101" s="34">
        <v>55868</v>
      </c>
      <c r="IX101" s="34">
        <v>55685</v>
      </c>
      <c r="IY101" s="34">
        <v>55492</v>
      </c>
      <c r="IZ101" s="34">
        <v>55286</v>
      </c>
      <c r="JA101" s="34">
        <v>55077</v>
      </c>
      <c r="JB101" s="34">
        <v>54866</v>
      </c>
      <c r="JC101" s="34">
        <v>54649</v>
      </c>
      <c r="JD101" s="34">
        <v>54434</v>
      </c>
      <c r="JE101" s="34">
        <v>54220</v>
      </c>
      <c r="JF101" s="34">
        <v>53997</v>
      </c>
      <c r="JG101" s="34">
        <v>53770</v>
      </c>
      <c r="JH101" s="34">
        <v>53542</v>
      </c>
      <c r="JI101" s="34">
        <v>53315</v>
      </c>
      <c r="JJ101" s="34">
        <v>53094</v>
      </c>
      <c r="JK101" s="34">
        <v>52873</v>
      </c>
      <c r="JL101" s="34">
        <v>52643</v>
      </c>
      <c r="JM101" s="34">
        <v>52413</v>
      </c>
      <c r="JN101" s="34">
        <v>52185</v>
      </c>
      <c r="JO101" s="34">
        <v>51961</v>
      </c>
      <c r="JP101" s="34">
        <v>51732</v>
      </c>
      <c r="JQ101" s="34">
        <v>51499</v>
      </c>
      <c r="JR101" s="34">
        <v>51267</v>
      </c>
      <c r="JS101" s="34">
        <v>51034</v>
      </c>
      <c r="JT101" s="34">
        <v>50794</v>
      </c>
      <c r="JU101" s="34">
        <v>50547</v>
      </c>
      <c r="JV101" s="34">
        <v>50302</v>
      </c>
      <c r="JW101" s="34">
        <v>50050</v>
      </c>
      <c r="JX101" s="34">
        <v>49797</v>
      </c>
      <c r="JY101" s="34">
        <v>49536</v>
      </c>
      <c r="JZ101" s="34">
        <v>49267</v>
      </c>
      <c r="KA101" s="34">
        <v>48996</v>
      </c>
      <c r="KB101" s="34">
        <v>48721</v>
      </c>
      <c r="KC101" s="34">
        <v>48442</v>
      </c>
      <c r="KD101" s="34">
        <v>48160</v>
      </c>
      <c r="KE101" s="34">
        <v>47870</v>
      </c>
      <c r="KF101" s="34">
        <v>47575</v>
      </c>
      <c r="KG101" s="34">
        <v>47283</v>
      </c>
      <c r="KH101" s="34">
        <v>46992</v>
      </c>
      <c r="KI101" s="34">
        <v>46697</v>
      </c>
      <c r="KJ101" s="34">
        <v>46398</v>
      </c>
      <c r="KK101" s="34">
        <v>46102</v>
      </c>
      <c r="KL101" s="34">
        <v>45803</v>
      </c>
      <c r="KM101" s="34">
        <v>45508</v>
      </c>
      <c r="KN101" s="34">
        <v>45215</v>
      </c>
      <c r="KO101" s="34">
        <v>44925</v>
      </c>
      <c r="KP101" s="34">
        <v>44639</v>
      </c>
      <c r="KQ101" s="34">
        <v>44353</v>
      </c>
      <c r="KR101" s="34">
        <v>44066</v>
      </c>
      <c r="KS101" s="34">
        <v>43782</v>
      </c>
      <c r="KT101" s="34">
        <v>43498</v>
      </c>
      <c r="KU101" s="34">
        <v>43210</v>
      </c>
      <c r="KV101" s="34">
        <v>42923</v>
      </c>
      <c r="KW101" s="34">
        <v>42638</v>
      </c>
      <c r="KX101" s="34">
        <v>42353</v>
      </c>
      <c r="KY101" s="34">
        <v>42066</v>
      </c>
      <c r="KZ101" s="34">
        <v>41773</v>
      </c>
      <c r="LA101" s="34">
        <v>41478</v>
      </c>
      <c r="LB101" s="34">
        <v>41181</v>
      </c>
      <c r="LC101" s="34">
        <v>40886</v>
      </c>
      <c r="LD101" s="34">
        <v>40586</v>
      </c>
      <c r="LE101" t="s">
        <v>843</v>
      </c>
      <c r="LF101" t="s">
        <v>843</v>
      </c>
      <c r="LG101" t="s">
        <v>843</v>
      </c>
      <c r="LH101" s="34">
        <v>1.389260170981288E-3</v>
      </c>
      <c r="LI101" s="34">
        <v>3.5888818092644215E-3</v>
      </c>
      <c r="LJ101" s="34">
        <v>3.1695186626166105E-3</v>
      </c>
      <c r="LK101" s="34">
        <v>2.8774966485798359E-3</v>
      </c>
      <c r="LL101" s="34">
        <v>2.4297069758176804E-3</v>
      </c>
      <c r="LM101" s="34">
        <v>3.6922103026881814E-4</v>
      </c>
      <c r="LN101" s="34">
        <v>-1.3368750223889947E-3</v>
      </c>
      <c r="LO101" s="34">
        <v>-1.8146747024729848E-3</v>
      </c>
      <c r="LP101" s="34">
        <v>-2.2950770799070597E-3</v>
      </c>
      <c r="LQ101" s="34">
        <v>-2.406654879450798E-3</v>
      </c>
      <c r="LR101" s="34">
        <v>-1.6135756159201264E-3</v>
      </c>
      <c r="LS101" s="34">
        <v>-1.1186179472133517E-3</v>
      </c>
      <c r="LT101" s="34">
        <v>-1.5824054135009646E-3</v>
      </c>
      <c r="LU101" s="34">
        <v>-1.9592482130974531E-3</v>
      </c>
      <c r="LV101" s="34">
        <v>-2.4276622571051121E-3</v>
      </c>
      <c r="LW101" s="34">
        <v>-1.0371218668296933E-3</v>
      </c>
      <c r="LX101" s="34">
        <v>3.7563388468697667E-4</v>
      </c>
      <c r="LY101" s="34">
        <v>2.145845937775448E-4</v>
      </c>
      <c r="LZ101" s="34">
        <v>5.3638956160284579E-5</v>
      </c>
      <c r="MA101" s="34">
        <v>0</v>
      </c>
      <c r="MB101" s="34">
        <v>1.6970805590972304E-3</v>
      </c>
      <c r="MC101" s="34">
        <v>3.8657202385365963E-3</v>
      </c>
      <c r="MD101" s="34">
        <v>3.9570983499288559E-3</v>
      </c>
      <c r="ME101" s="34">
        <v>3.1297269742935896E-3</v>
      </c>
      <c r="MF101" s="34">
        <v>2.5742310099303722E-3</v>
      </c>
      <c r="MG101" s="34">
        <v>2.2338517010211945E-3</v>
      </c>
      <c r="MH101" s="34">
        <v>1.7729722894728184E-3</v>
      </c>
      <c r="MI101" s="34">
        <v>1.2619845801964402E-3</v>
      </c>
      <c r="MJ101" s="34">
        <v>7.8793242573738098E-4</v>
      </c>
      <c r="MK101" s="34">
        <v>3.849855565931648E-4</v>
      </c>
      <c r="ML101" s="34">
        <v>-6.998635217314586E-5</v>
      </c>
      <c r="MM101" s="34">
        <v>-5.600672448053956E-4</v>
      </c>
      <c r="MN101" s="34">
        <v>-8.5821130778640509E-4</v>
      </c>
      <c r="MO101" s="34">
        <v>-1.2097518192604184E-3</v>
      </c>
      <c r="MP101" s="34">
        <v>-1.7734392313286662E-3</v>
      </c>
      <c r="MQ101" s="34">
        <v>-2.0407093688845634E-3</v>
      </c>
      <c r="MR101" s="34">
        <v>-2.1154701244086027E-3</v>
      </c>
      <c r="MS101" s="34">
        <v>-2.4560268502682447E-3</v>
      </c>
      <c r="MT101" s="34">
        <v>-2.7458674740046263E-3</v>
      </c>
      <c r="MU101" s="34">
        <v>-2.8957463800907135E-3</v>
      </c>
      <c r="MV101" s="34">
        <v>-2.975529758259654E-3</v>
      </c>
      <c r="MW101" s="34">
        <v>-3.0918002594262362E-3</v>
      </c>
      <c r="MX101" s="34">
        <v>-3.2809546682983637E-3</v>
      </c>
      <c r="MY101" s="34">
        <v>-3.4719447139650583E-3</v>
      </c>
      <c r="MZ101" s="34">
        <v>-3.71915427967906E-3</v>
      </c>
      <c r="NA101" s="34">
        <v>-3.7875056732445955E-3</v>
      </c>
      <c r="NB101" s="34">
        <v>-3.8383572828024626E-3</v>
      </c>
      <c r="NC101" s="34">
        <v>-3.9629326201975346E-3</v>
      </c>
      <c r="ND101" s="34">
        <v>-3.9419573731720448E-3</v>
      </c>
      <c r="NE101" s="34">
        <v>-3.939114511013031E-3</v>
      </c>
      <c r="NF101" s="34">
        <v>-4.1213547810912132E-3</v>
      </c>
      <c r="NG101" s="34">
        <v>-4.2127985507249832E-3</v>
      </c>
      <c r="NH101" s="34">
        <v>-4.2492980137467384E-3</v>
      </c>
      <c r="NI101" s="34">
        <v>-4.2486749589443207E-3</v>
      </c>
      <c r="NJ101" s="34">
        <v>-4.1537899523973465E-3</v>
      </c>
      <c r="NK101" s="34">
        <v>-4.1711158119142056E-3</v>
      </c>
      <c r="NL101" s="34">
        <v>-4.3595354072749615E-3</v>
      </c>
      <c r="NM101" s="34">
        <v>-4.3786242604255676E-3</v>
      </c>
      <c r="NN101" s="34">
        <v>-4.3595549650490284E-3</v>
      </c>
      <c r="NO101" s="34">
        <v>-4.3016602285206318E-3</v>
      </c>
      <c r="NP101" s="34">
        <v>-4.4168918393552303E-3</v>
      </c>
      <c r="NQ101" s="34">
        <v>-4.5141554437577724E-3</v>
      </c>
      <c r="NR101" s="34">
        <v>-4.5151198282837868E-3</v>
      </c>
      <c r="NS101" s="34">
        <v>-4.5551932416856289E-3</v>
      </c>
      <c r="NT101" s="34">
        <v>-4.7138398513197899E-3</v>
      </c>
      <c r="NU101" s="34">
        <v>-4.8746410757303238E-3</v>
      </c>
      <c r="NV101" s="34">
        <v>-4.8587587662041187E-3</v>
      </c>
      <c r="NW101" s="34">
        <v>-5.0223320722579956E-3</v>
      </c>
      <c r="NX101" s="34">
        <v>-5.0677643157541752E-3</v>
      </c>
      <c r="NY101" s="34">
        <v>-5.2550630643963814E-3</v>
      </c>
      <c r="NZ101" s="34">
        <v>-5.445192102342844E-3</v>
      </c>
      <c r="OA101" s="34">
        <v>-5.5158236064016819E-3</v>
      </c>
      <c r="OB101" s="34">
        <v>-5.6285136379301548E-3</v>
      </c>
      <c r="OC101" s="34">
        <v>-5.7429424487054348E-3</v>
      </c>
      <c r="OD101" s="34">
        <v>-5.8384048752486706E-3</v>
      </c>
      <c r="OE101" s="34">
        <v>-6.0397977940738201E-3</v>
      </c>
      <c r="OF101" s="34">
        <v>-6.1815902590751648E-3</v>
      </c>
      <c r="OG101" s="34">
        <v>-6.1565903015434742E-3</v>
      </c>
      <c r="OH101" s="34">
        <v>-6.1734486371278763E-3</v>
      </c>
      <c r="OI101" s="34">
        <v>-6.2974514439702034E-3</v>
      </c>
      <c r="OJ101" s="34">
        <v>-6.4235678873956203E-3</v>
      </c>
      <c r="OK101" s="34">
        <v>-6.4000217244029045E-3</v>
      </c>
      <c r="OL101" s="34">
        <v>-6.5067419782280922E-3</v>
      </c>
      <c r="OM101" s="34">
        <v>-6.4614564180374146E-3</v>
      </c>
      <c r="ON101" s="34">
        <v>-6.4592445269227028E-3</v>
      </c>
      <c r="OO101" s="34">
        <v>-6.4344573765993118E-3</v>
      </c>
      <c r="OP101" s="34">
        <v>-6.3865161500871181E-3</v>
      </c>
      <c r="OQ101" s="34">
        <v>-6.4275660552084446E-3</v>
      </c>
      <c r="OR101" s="34">
        <v>-6.4918403513729572E-3</v>
      </c>
      <c r="OS101" s="34">
        <v>-6.4657358452677727E-3</v>
      </c>
      <c r="OT101" s="34">
        <v>-6.5078139305114746E-3</v>
      </c>
      <c r="OU101" s="34">
        <v>-6.6430103033781052E-3</v>
      </c>
      <c r="OV101" s="34">
        <v>-6.6641373559832573E-3</v>
      </c>
      <c r="OW101" s="34">
        <v>-6.6619385033845901E-3</v>
      </c>
      <c r="OX101" s="34">
        <v>-6.7066177725791931E-3</v>
      </c>
      <c r="OY101" s="34">
        <v>-6.7994431592524052E-3</v>
      </c>
      <c r="OZ101" s="34">
        <v>-6.9896155036985874E-3</v>
      </c>
      <c r="PA101" s="34">
        <v>-7.0870318450033665E-3</v>
      </c>
      <c r="PB101" s="34">
        <v>-7.1861813776195049E-3</v>
      </c>
      <c r="PC101" s="34">
        <v>-7.189278956502676E-3</v>
      </c>
      <c r="PD101" s="34">
        <v>-7.3645263910293579E-3</v>
      </c>
      <c r="PE101" t="s">
        <v>1300</v>
      </c>
      <c r="PF101" t="s">
        <v>843</v>
      </c>
      <c r="PG101" t="s">
        <v>843</v>
      </c>
      <c r="PH101" t="s">
        <v>843</v>
      </c>
      <c r="PI101" t="s">
        <v>843</v>
      </c>
      <c r="PJ101" t="s">
        <v>1300</v>
      </c>
      <c r="PK101" s="34">
        <v>0.53483200073242188</v>
      </c>
      <c r="PL101" s="34">
        <v>0.534476637840271</v>
      </c>
      <c r="PM101" s="34">
        <v>0.53400510549545288</v>
      </c>
      <c r="PN101" s="34">
        <v>0.53340500593185425</v>
      </c>
      <c r="PO101" s="34">
        <v>0.53283154964447021</v>
      </c>
      <c r="PP101" s="34">
        <v>0.53247666358947754</v>
      </c>
      <c r="PQ101" s="34">
        <v>0.53215044736862183</v>
      </c>
      <c r="PR101" s="34">
        <v>0.5316886305809021</v>
      </c>
      <c r="PS101" s="34">
        <v>0.53131961822509766</v>
      </c>
      <c r="PT101" s="34">
        <v>0.53100526332855225</v>
      </c>
      <c r="PU101" s="34">
        <v>0.53049635887145996</v>
      </c>
      <c r="PV101" s="34">
        <v>0.52986425161361694</v>
      </c>
      <c r="PW101" s="34">
        <v>0.52927988767623901</v>
      </c>
      <c r="PX101" s="34">
        <v>0.52885591983795166</v>
      </c>
      <c r="PY101" s="34">
        <v>0.52842563390731812</v>
      </c>
      <c r="PZ101" s="34">
        <v>0.52807945013046265</v>
      </c>
      <c r="QA101" s="34">
        <v>0.52788108587265015</v>
      </c>
      <c r="QB101" s="34">
        <v>0.52773207426071167</v>
      </c>
      <c r="QC101" s="34">
        <v>0.52765011787414551</v>
      </c>
      <c r="QD101" s="34">
        <v>0.5275607705116272</v>
      </c>
      <c r="QE101" s="34">
        <v>0.52709454298019409</v>
      </c>
      <c r="QF101" s="34">
        <v>0.52616328001022339</v>
      </c>
      <c r="QG101" s="34">
        <v>0.52511245012283325</v>
      </c>
      <c r="QH101" s="34">
        <v>0.52398353815078735</v>
      </c>
      <c r="QI101" s="34">
        <v>0.52284771203994751</v>
      </c>
      <c r="QJ101" s="34">
        <v>0.52168107032775879</v>
      </c>
      <c r="QK101" s="34">
        <v>0.52052897214889526</v>
      </c>
      <c r="QL101" s="34">
        <v>0.51931196451187134</v>
      </c>
      <c r="QM101" s="34">
        <v>0.51813280582427979</v>
      </c>
      <c r="QN101" s="34">
        <v>0.51695358753204346</v>
      </c>
      <c r="QO101" s="34">
        <v>0.51572996377944946</v>
      </c>
      <c r="QP101" s="34">
        <v>0.51458334922790527</v>
      </c>
      <c r="QQ101" s="34">
        <v>0.51344817876815796</v>
      </c>
      <c r="QR101" s="34">
        <v>0.51228028535842896</v>
      </c>
      <c r="QS101" s="34">
        <v>0.51113337278366089</v>
      </c>
      <c r="QT101" s="34">
        <v>0.51001143455505371</v>
      </c>
      <c r="QU101" s="34">
        <v>0.50890320539474487</v>
      </c>
      <c r="QV101" s="34">
        <v>0.50781941413879395</v>
      </c>
      <c r="QW101" s="34">
        <v>0.50682085752487183</v>
      </c>
      <c r="QX101" s="34">
        <v>0.50581765174865723</v>
      </c>
      <c r="QY101" s="34">
        <v>0.50488036870956421</v>
      </c>
      <c r="QZ101" s="34">
        <v>0.50393784046173096</v>
      </c>
      <c r="RA101" s="34">
        <v>0.5030977725982666</v>
      </c>
      <c r="RB101" s="34">
        <v>0.50230664014816284</v>
      </c>
      <c r="RC101" s="34">
        <v>0.50151938199996948</v>
      </c>
      <c r="RD101" s="34">
        <v>0.50077164173126221</v>
      </c>
      <c r="RE101" s="34">
        <v>0.50009113550186157</v>
      </c>
      <c r="RF101" s="34">
        <v>0.49953338503837585</v>
      </c>
      <c r="RG101" s="34">
        <v>0.49900797009468079</v>
      </c>
      <c r="RH101" s="34">
        <v>0.49856141209602356</v>
      </c>
      <c r="RI101" s="34">
        <v>0.49815729260444641</v>
      </c>
      <c r="RJ101" s="34">
        <v>0.49771249294281006</v>
      </c>
      <c r="RK101" s="34">
        <v>0.49732920527458191</v>
      </c>
      <c r="RL101" s="34">
        <v>0.49698957800865173</v>
      </c>
      <c r="RM101" s="34">
        <v>0.49670395255088806</v>
      </c>
      <c r="RN101" s="34">
        <v>0.49641594290733337</v>
      </c>
      <c r="RO101" s="34">
        <v>0.496153324842453</v>
      </c>
      <c r="RP101" s="34">
        <v>0.49590751528739929</v>
      </c>
      <c r="RQ101" s="34">
        <v>0.49569800496101379</v>
      </c>
      <c r="RR101" s="34">
        <v>0.49546775221824646</v>
      </c>
      <c r="RS101" s="34">
        <v>0.49524471163749695</v>
      </c>
      <c r="RT101" s="34">
        <v>0.49503874778747559</v>
      </c>
      <c r="RU101" s="34">
        <v>0.49480172991752625</v>
      </c>
      <c r="RV101" s="34">
        <v>0.49459183216094971</v>
      </c>
      <c r="RW101" s="34">
        <v>0.49431034922599792</v>
      </c>
      <c r="RX101" s="34">
        <v>0.49413415789604187</v>
      </c>
      <c r="RY101" s="34">
        <v>0.49393662810325623</v>
      </c>
      <c r="RZ101" s="34">
        <v>0.49374625086784363</v>
      </c>
      <c r="SA101" s="34">
        <v>0.49356386065483093</v>
      </c>
      <c r="SB101" s="34">
        <v>0.49341893196105957</v>
      </c>
      <c r="SC101" s="34">
        <v>0.49337285757064819</v>
      </c>
      <c r="SD101" s="34">
        <v>0.49322393536567688</v>
      </c>
      <c r="SE101" s="34">
        <v>0.493093341588974</v>
      </c>
      <c r="SF101" s="34">
        <v>0.49310514330863953</v>
      </c>
      <c r="SG101" s="34">
        <v>0.49314785003662109</v>
      </c>
      <c r="SH101" s="34">
        <v>0.49316900968551636</v>
      </c>
      <c r="SI101" s="34">
        <v>0.4932212233543396</v>
      </c>
      <c r="SJ101" s="34">
        <v>0.4933696985244751</v>
      </c>
      <c r="SK101" s="34">
        <v>0.49350953102111816</v>
      </c>
      <c r="SL101" s="34">
        <v>0.49367198348045349</v>
      </c>
      <c r="SM101" s="34">
        <v>0.4939005970954895</v>
      </c>
      <c r="SN101" s="34">
        <v>0.4941217303276062</v>
      </c>
      <c r="SO101" s="34">
        <v>0.49439993500709534</v>
      </c>
      <c r="SP101" s="34">
        <v>0.49468225240707397</v>
      </c>
      <c r="SQ101" s="34">
        <v>0.49490213394165039</v>
      </c>
      <c r="SR101" s="34">
        <v>0.49520310759544373</v>
      </c>
      <c r="SS101" s="34">
        <v>0.49544119834899902</v>
      </c>
      <c r="ST101" s="34">
        <v>0.49565982818603516</v>
      </c>
      <c r="SU101" s="34">
        <v>0.49600598216056824</v>
      </c>
      <c r="SV101" s="34">
        <v>0.4962313175201416</v>
      </c>
      <c r="SW101" s="34">
        <v>0.49648261070251465</v>
      </c>
      <c r="SX101" s="34">
        <v>0.49671372771263123</v>
      </c>
      <c r="SY101" s="34">
        <v>0.49688977003097534</v>
      </c>
      <c r="SZ101" s="34">
        <v>0.49709179997444153</v>
      </c>
      <c r="TA101" s="34">
        <v>0.4973437488079071</v>
      </c>
      <c r="TB101" s="34">
        <v>0.49743261933326721</v>
      </c>
      <c r="TC101" s="34">
        <v>0.49754625558853149</v>
      </c>
      <c r="TD101" s="34">
        <v>0.49766141176223755</v>
      </c>
      <c r="TE101" s="34">
        <v>0.49785095453262329</v>
      </c>
      <c r="TF101" s="34">
        <v>0.49796995520591736</v>
      </c>
      <c r="TG101" s="34">
        <v>0.49807816743850708</v>
      </c>
      <c r="TH101" t="s">
        <v>843</v>
      </c>
      <c r="TI101" t="s">
        <v>843</v>
      </c>
      <c r="TJ101" t="s">
        <v>1300</v>
      </c>
      <c r="TK101" s="34">
        <v>0.6807899045991741</v>
      </c>
      <c r="TL101" s="34">
        <v>0.68348526229915196</v>
      </c>
      <c r="TM101" s="34">
        <v>0.68651993282064894</v>
      </c>
      <c r="TN101" s="34">
        <v>0.68955639581515493</v>
      </c>
      <c r="TO101" s="34">
        <v>0.69245243203320106</v>
      </c>
      <c r="TP101" s="34">
        <v>0.69544008297150495</v>
      </c>
      <c r="TQ101" s="34">
        <v>0.69832426818749893</v>
      </c>
      <c r="TR101" s="34">
        <v>0.70092403188262697</v>
      </c>
      <c r="TS101" s="34">
        <v>0.70300030931023794</v>
      </c>
      <c r="TT101" s="34">
        <v>0.704395662804295</v>
      </c>
      <c r="TU101" s="34">
        <v>0.70592358609430206</v>
      </c>
      <c r="TV101" s="34">
        <v>0.70778592049744604</v>
      </c>
      <c r="TW101" s="34">
        <v>0.70938726122583307</v>
      </c>
      <c r="TX101" s="34">
        <v>0.71057604877961789</v>
      </c>
      <c r="TY101" s="34">
        <v>0.71115678477279798</v>
      </c>
      <c r="TZ101" s="34">
        <v>0.71114331463739699</v>
      </c>
      <c r="UA101" s="34">
        <v>0.71070892052364298</v>
      </c>
      <c r="UB101" s="34">
        <v>0.70958830628939196</v>
      </c>
      <c r="UC101" s="34">
        <v>0.70765764960397604</v>
      </c>
      <c r="UD101" s="34">
        <v>0.70488373964116202</v>
      </c>
      <c r="UE101" s="34">
        <v>0.70111465110260296</v>
      </c>
      <c r="UF101" s="34">
        <v>0.69653112387319294</v>
      </c>
      <c r="UG101" s="34">
        <v>0.69127439521127698</v>
      </c>
      <c r="UH101" s="34">
        <v>0.68552160019773001</v>
      </c>
      <c r="UI101" s="34">
        <v>0.67952420363098498</v>
      </c>
      <c r="UJ101" s="34">
        <v>0.67324366824503001</v>
      </c>
      <c r="UK101" s="34">
        <v>0.66662281971008397</v>
      </c>
      <c r="UL101" s="34">
        <v>0.65983516820375399</v>
      </c>
      <c r="UM101" s="34">
        <v>0.65306122448979598</v>
      </c>
      <c r="UN101" s="34">
        <v>0.64647631044859688</v>
      </c>
      <c r="UO101" s="34">
        <v>0.64024006159014601</v>
      </c>
      <c r="UP101" s="34">
        <v>0.63463440681378502</v>
      </c>
      <c r="UQ101" s="34">
        <v>0.63001349196614698</v>
      </c>
      <c r="UR101" s="34">
        <v>0.62683215648436497</v>
      </c>
      <c r="US101" s="34">
        <v>0.62562719132520794</v>
      </c>
      <c r="UT101" s="34">
        <v>0.62593994893017502</v>
      </c>
      <c r="UU101" s="34">
        <v>0.627371393276273</v>
      </c>
      <c r="UV101" s="34">
        <v>0.62990482255952995</v>
      </c>
      <c r="UW101" s="34">
        <v>0.632967305884231</v>
      </c>
      <c r="UX101" s="34">
        <v>0.636243951038998</v>
      </c>
      <c r="UY101" s="34">
        <v>0.63932656447957692</v>
      </c>
      <c r="UZ101" s="34">
        <v>0.64190017630686402</v>
      </c>
      <c r="VA101" s="34">
        <v>0.64405136033042998</v>
      </c>
      <c r="VB101" s="34">
        <v>0.64567546380977303</v>
      </c>
      <c r="VC101" s="34">
        <v>0.64666461672032693</v>
      </c>
      <c r="VD101" s="34">
        <v>0.64706362967872</v>
      </c>
      <c r="VE101" s="34">
        <v>0.64698538256843907</v>
      </c>
      <c r="VF101" s="34">
        <v>0.64635217478819396</v>
      </c>
      <c r="VG101" s="34">
        <v>0.64504721313884705</v>
      </c>
      <c r="VH101" s="34">
        <v>0.64320361490224998</v>
      </c>
      <c r="VI101" s="34">
        <v>0.640961534900087</v>
      </c>
      <c r="VJ101" s="34">
        <v>0.63825216898055603</v>
      </c>
      <c r="VK101" s="34">
        <v>0.635118224944903</v>
      </c>
      <c r="VL101" s="34">
        <v>0.63173590921879397</v>
      </c>
      <c r="VM101" s="34">
        <v>0.62816299240034301</v>
      </c>
      <c r="VN101" s="34">
        <v>0.62442668684098501</v>
      </c>
      <c r="VO101" s="34">
        <v>0.62052884524058305</v>
      </c>
      <c r="VP101" s="34">
        <v>0.61662771285475804</v>
      </c>
      <c r="VQ101" s="34">
        <v>0.61300552835557798</v>
      </c>
      <c r="VR101" s="34">
        <v>0.60974577086661197</v>
      </c>
      <c r="VS101" s="34">
        <v>0.60703239774220996</v>
      </c>
      <c r="VT101" s="34">
        <v>0.60497674734706197</v>
      </c>
      <c r="VU101" s="34">
        <v>0.60347198517579403</v>
      </c>
      <c r="VV101" s="34">
        <v>0.60251988870164996</v>
      </c>
      <c r="VW101" s="34">
        <v>0.60222272534871601</v>
      </c>
      <c r="VX101" s="34">
        <v>0.602532271625699</v>
      </c>
      <c r="VY101" s="34">
        <v>0.60331597153194705</v>
      </c>
      <c r="VZ101" s="34">
        <v>0.60437562437562398</v>
      </c>
      <c r="WA101" s="34">
        <v>0.60556860855071593</v>
      </c>
      <c r="WB101" s="34">
        <v>0.60664358604261504</v>
      </c>
      <c r="WC101" s="34">
        <v>0.60730922635056306</v>
      </c>
      <c r="WD101" s="34">
        <v>0.60760062045881302</v>
      </c>
      <c r="WE101" s="34">
        <v>0.60757791894582391</v>
      </c>
      <c r="WF101" s="34">
        <v>0.607179720077619</v>
      </c>
      <c r="WG101" s="34">
        <v>0.60660299003322304</v>
      </c>
      <c r="WH101" s="34">
        <v>0.60599951953708397</v>
      </c>
      <c r="WI101" s="34">
        <v>0.60541665352965301</v>
      </c>
      <c r="WJ101" s="34">
        <v>0.60481568428399202</v>
      </c>
      <c r="WK101" s="34">
        <v>0.60394743842102505</v>
      </c>
      <c r="WL101" s="34">
        <v>0.602815996573692</v>
      </c>
      <c r="WM101" s="34">
        <v>0.60133409485220402</v>
      </c>
      <c r="WN101" s="34">
        <v>0.59942084942084894</v>
      </c>
      <c r="WO101" s="34">
        <v>0.59714868951062694</v>
      </c>
      <c r="WP101" s="34">
        <v>0.59437901028390594</v>
      </c>
      <c r="WQ101" s="34">
        <v>0.59104731784454401</v>
      </c>
      <c r="WR101" s="34">
        <v>0.58789747242595902</v>
      </c>
      <c r="WS101" s="34">
        <v>0.58513855597123599</v>
      </c>
      <c r="WT101" s="34">
        <v>0.58253105765111701</v>
      </c>
      <c r="WU101" s="34">
        <v>0.58012322285636497</v>
      </c>
      <c r="WV101" s="34">
        <v>0.57795441048832796</v>
      </c>
      <c r="WW101" s="34">
        <v>0.57603310535088204</v>
      </c>
      <c r="WX101" s="34">
        <v>0.57421893080305497</v>
      </c>
      <c r="WY101" s="34">
        <v>0.57260676094401608</v>
      </c>
      <c r="WZ101" s="34">
        <v>0.571175608326004</v>
      </c>
      <c r="XA101" s="34">
        <v>0.569964701854628</v>
      </c>
      <c r="XB101" s="34">
        <v>0.56891038974932007</v>
      </c>
      <c r="XC101" s="34">
        <v>0.56802757729182407</v>
      </c>
      <c r="XD101" s="34">
        <v>0.567361010656251</v>
      </c>
      <c r="XE101" s="34">
        <v>0.56677148719692094</v>
      </c>
      <c r="XF101" s="34">
        <v>0.56623294037078697</v>
      </c>
      <c r="XG101" s="34">
        <v>0.56578623170551401</v>
      </c>
      <c r="XH101" t="s">
        <v>843</v>
      </c>
      <c r="XI101" t="s">
        <v>1300</v>
      </c>
      <c r="XJ101" s="34">
        <v>0.65007831411077899</v>
      </c>
      <c r="XK101" s="34">
        <v>0.65084418117972509</v>
      </c>
      <c r="XL101" s="34">
        <v>0.65165738530893702</v>
      </c>
      <c r="XM101" s="34">
        <v>0.65254677983729492</v>
      </c>
      <c r="XN101" s="34">
        <v>0.65367706538177506</v>
      </c>
      <c r="XO101" s="34">
        <v>0.65559793977534397</v>
      </c>
      <c r="XP101" s="34">
        <v>0.658252803154319</v>
      </c>
      <c r="XQ101" s="34">
        <v>0.66109719968963798</v>
      </c>
      <c r="XR101" s="34">
        <v>0.66357651009676999</v>
      </c>
      <c r="XS101" s="34">
        <v>0.66509868537613803</v>
      </c>
      <c r="XT101" s="34">
        <v>0.66619048464091191</v>
      </c>
      <c r="XU101" s="34">
        <v>0.66695980457472803</v>
      </c>
      <c r="XV101" s="34">
        <v>0.66669928912693388</v>
      </c>
      <c r="XW101" s="34">
        <v>0.66544242186524993</v>
      </c>
      <c r="XX101" s="34">
        <v>0.66325007819132298</v>
      </c>
      <c r="XY101" s="34">
        <v>0.660843195663258</v>
      </c>
      <c r="XZ101" s="34">
        <v>0.65846984762858596</v>
      </c>
      <c r="YA101" s="34">
        <v>0.65523222028519101</v>
      </c>
      <c r="YB101" s="34">
        <v>0.65076612254384902</v>
      </c>
      <c r="YC101" s="34">
        <v>0.64505055381232101</v>
      </c>
      <c r="YD101" s="34">
        <v>0.63826046602946807</v>
      </c>
      <c r="YE101" s="34">
        <v>0.63075404939281299</v>
      </c>
      <c r="YF101" s="34">
        <v>0.62261360818899902</v>
      </c>
      <c r="YG101" s="34">
        <v>0.61406528609007305</v>
      </c>
      <c r="YH101" s="34">
        <v>0.60568067759601296</v>
      </c>
      <c r="YI101" s="34">
        <v>0.59740316785409997</v>
      </c>
      <c r="YJ101" s="34">
        <v>0.58927678829812402</v>
      </c>
      <c r="YK101" s="34">
        <v>0.58188601907564608</v>
      </c>
      <c r="YL101" s="34">
        <v>0.57581300101515698</v>
      </c>
      <c r="YM101" s="34">
        <v>0.57147980964378198</v>
      </c>
      <c r="YN101" s="34">
        <v>0.56927141657334801</v>
      </c>
      <c r="YO101" s="34">
        <v>0.56928894685702802</v>
      </c>
      <c r="YP101" s="34">
        <v>0.57102556464754395</v>
      </c>
      <c r="YQ101" s="34">
        <v>0.57397482566554103</v>
      </c>
      <c r="YR101" s="34">
        <v>0.57795625697489494</v>
      </c>
      <c r="YS101" s="34">
        <v>0.58182618649291196</v>
      </c>
      <c r="YT101" s="34">
        <v>0.58492014471013898</v>
      </c>
      <c r="YU101" s="34">
        <v>0.58765877649223397</v>
      </c>
      <c r="YV101" s="34">
        <v>0.58985116460591402</v>
      </c>
      <c r="YW101" s="34">
        <v>0.59137489325362902</v>
      </c>
      <c r="YX101" s="34">
        <v>0.59227172962652297</v>
      </c>
      <c r="YY101" s="34">
        <v>0.59269534710973093</v>
      </c>
      <c r="YZ101" s="34">
        <v>0.59257430187662696</v>
      </c>
      <c r="ZA101" s="34">
        <v>0.59176630655145401</v>
      </c>
      <c r="ZB101" s="34">
        <v>0.59038454581630095</v>
      </c>
      <c r="ZC101" s="34">
        <v>0.58849963232957803</v>
      </c>
      <c r="ZD101" s="34">
        <v>0.58602777676521001</v>
      </c>
      <c r="ZE101" s="34">
        <v>0.582984135116837</v>
      </c>
      <c r="ZF101" s="34">
        <v>0.57950913032296003</v>
      </c>
      <c r="ZG101" s="34">
        <v>0.57575617853190697</v>
      </c>
      <c r="ZH101" s="34">
        <v>0.571698427690427</v>
      </c>
      <c r="ZI101" s="34">
        <v>0.56734765991872704</v>
      </c>
      <c r="ZJ101" s="34">
        <v>0.56300661163199006</v>
      </c>
      <c r="ZK101" s="34">
        <v>0.55890462346431602</v>
      </c>
      <c r="ZL101" s="34">
        <v>0.55515166354330503</v>
      </c>
      <c r="ZM101" s="34">
        <v>0.55205447066055102</v>
      </c>
      <c r="ZN101" s="34">
        <v>0.54964572687726798</v>
      </c>
      <c r="ZO101" s="34">
        <v>0.547779632721202</v>
      </c>
      <c r="ZP101" s="34">
        <v>0.54655986816261193</v>
      </c>
      <c r="ZQ101" s="34">
        <v>0.54592867727718897</v>
      </c>
      <c r="ZR101" s="34">
        <v>0.54588069280136098</v>
      </c>
      <c r="ZS101" s="34">
        <v>0.54640336313944804</v>
      </c>
      <c r="ZT101" s="34">
        <v>0.54723752864875397</v>
      </c>
      <c r="ZU101" s="34">
        <v>0.54822275345847904</v>
      </c>
      <c r="ZV101" s="34">
        <v>0.54916475533286702</v>
      </c>
      <c r="ZW101" s="34">
        <v>0.54980958504377098</v>
      </c>
      <c r="ZX101" s="34">
        <v>0.55008747167110694</v>
      </c>
      <c r="ZY101" s="34">
        <v>0.55000000000000004</v>
      </c>
      <c r="ZZ101" s="34">
        <v>0.54968170773339797</v>
      </c>
      <c r="AAA101" s="34">
        <v>0.549271749114289</v>
      </c>
      <c r="AAB101" s="34">
        <v>0.54878061157175795</v>
      </c>
      <c r="AAC101" s="34">
        <v>0.54835088578659497</v>
      </c>
      <c r="AAD101" s="34">
        <v>0.54797261932861896</v>
      </c>
      <c r="AAE101" s="34">
        <v>0.54731431402501995</v>
      </c>
      <c r="AAF101" s="34">
        <v>0.54638704318936904</v>
      </c>
      <c r="AAG101" s="34">
        <v>0.54512695710301795</v>
      </c>
      <c r="AAH101" s="34">
        <v>0.54342045800884897</v>
      </c>
      <c r="AAI101" s="34">
        <v>0.54127276188059104</v>
      </c>
      <c r="AAJ101" s="34">
        <v>0.53857530456987801</v>
      </c>
      <c r="AAK101" s="34">
        <v>0.53531773649553005</v>
      </c>
      <c r="AAL101" s="34">
        <v>0.53215082384128798</v>
      </c>
      <c r="AAM101" s="34">
        <v>0.52944557719838603</v>
      </c>
      <c r="AAN101" s="34">
        <v>0.52690296593055097</v>
      </c>
      <c r="AAO101" s="34">
        <v>0.52453414784213803</v>
      </c>
      <c r="AAP101" s="34">
        <v>0.52236511815638398</v>
      </c>
      <c r="AAQ101" s="34">
        <v>0.52036194058921093</v>
      </c>
      <c r="AAR101" s="34">
        <v>0.51842559197114602</v>
      </c>
      <c r="AAS101" s="34">
        <v>0.51667305481027204</v>
      </c>
      <c r="AAT101" s="34">
        <v>0.51509650187784406</v>
      </c>
      <c r="AAU101" s="34">
        <v>0.51372710246219899</v>
      </c>
      <c r="AAV101" s="34">
        <v>0.51262716248060203</v>
      </c>
      <c r="AAW101" s="34">
        <v>0.51165239527887107</v>
      </c>
      <c r="AAX101" s="34">
        <v>0.51082170398154803</v>
      </c>
      <c r="AAY101" s="34">
        <v>0.51013778950454403</v>
      </c>
      <c r="AAZ101" s="34">
        <v>0.50956827652968495</v>
      </c>
      <c r="ABA101" s="34">
        <v>0.50900381547824203</v>
      </c>
      <c r="ABB101" s="34">
        <v>0.50848025662202101</v>
      </c>
      <c r="ABC101" s="34">
        <v>0.50799218863011708</v>
      </c>
      <c r="ABD101" s="34">
        <v>0.50737588480264195</v>
      </c>
      <c r="ABE101" s="34">
        <v>0.50661595656214797</v>
      </c>
      <c r="ABF101" s="34">
        <v>0.50579017395160908</v>
      </c>
      <c r="ABG101" t="s">
        <v>843</v>
      </c>
      <c r="ABH101" t="s">
        <v>843</v>
      </c>
      <c r="ABI101" t="s">
        <v>1300</v>
      </c>
      <c r="ABJ101" s="34">
        <v>0.61004022497508203</v>
      </c>
      <c r="ABK101" s="34">
        <v>0.60992090235164798</v>
      </c>
      <c r="ABL101" s="34">
        <v>0.61072217802528106</v>
      </c>
      <c r="ABM101" s="34">
        <v>0.61231127211190095</v>
      </c>
      <c r="ABN101" s="34">
        <v>0.61431259452045195</v>
      </c>
      <c r="ABO101" s="34">
        <v>0.615694271098845</v>
      </c>
      <c r="ABP101" s="34">
        <v>0.61648272341624</v>
      </c>
      <c r="ABQ101" s="34">
        <v>0.61787578472173199</v>
      </c>
      <c r="ABR101" s="34">
        <v>0.61983120498431399</v>
      </c>
      <c r="ABS101" s="34">
        <v>0.62212536763403103</v>
      </c>
      <c r="ABT101" s="34">
        <v>0.62458518926017303</v>
      </c>
      <c r="ABU101" s="34">
        <v>0.62750166555629594</v>
      </c>
      <c r="ABV101" s="34">
        <v>0.63120901803428897</v>
      </c>
      <c r="ABW101" s="34">
        <v>0.63532956551195396</v>
      </c>
      <c r="ABX101" s="34">
        <v>0.63911353380099201</v>
      </c>
      <c r="ABY101" s="34">
        <v>0.64099329987744791</v>
      </c>
      <c r="ABZ101" s="34">
        <v>0.64141748336790894</v>
      </c>
      <c r="ACA101" s="34">
        <v>0.641678959367038</v>
      </c>
      <c r="ACB101" s="34">
        <v>0.64173714040514196</v>
      </c>
      <c r="ACC101" s="34">
        <v>0.64124225601415996</v>
      </c>
      <c r="ACD101" s="34">
        <v>0.63874238083763901</v>
      </c>
      <c r="ACE101" s="34">
        <v>0.63414113756378598</v>
      </c>
      <c r="ACF101" s="34">
        <v>0.62832500974037497</v>
      </c>
      <c r="ACG101" s="34">
        <v>0.62163903748035898</v>
      </c>
      <c r="ACH101" s="34">
        <v>0.61467889908256901</v>
      </c>
      <c r="ACI101" s="34">
        <v>0.60777819750331608</v>
      </c>
      <c r="ACJ101" s="34">
        <v>0.60097515631440002</v>
      </c>
      <c r="ACK101" s="34">
        <v>0.59434912460478007</v>
      </c>
      <c r="ACL101" s="34">
        <v>0.58781111072216197</v>
      </c>
      <c r="ACM101" s="34">
        <v>0.58135628805374795</v>
      </c>
      <c r="ACN101" s="34">
        <v>0.57494925811870101</v>
      </c>
      <c r="ACO101" s="34">
        <v>0.56873747144145204</v>
      </c>
      <c r="ACP101" s="34">
        <v>0.56311436631564193</v>
      </c>
      <c r="ACQ101" s="34">
        <v>0.55860707863690207</v>
      </c>
      <c r="ACR101" s="34">
        <v>0.555785977276122</v>
      </c>
      <c r="ACS101" s="34">
        <v>0.55493528220480792</v>
      </c>
      <c r="ACT101" s="34">
        <v>0.55599576458131095</v>
      </c>
      <c r="ACU101" s="34">
        <v>0.55861904256448403</v>
      </c>
      <c r="ACV101" s="34">
        <v>0.56237249649642496</v>
      </c>
      <c r="ACW101" s="34">
        <v>0.56701003415883899</v>
      </c>
      <c r="ACX101" s="34">
        <v>0.57142984600560298</v>
      </c>
      <c r="ACY101" s="34">
        <v>0.57501096324404599</v>
      </c>
      <c r="ACZ101" s="34">
        <v>0.57818981772470102</v>
      </c>
      <c r="ADA101" s="34">
        <v>0.58080066316462897</v>
      </c>
      <c r="ADB101" s="34">
        <v>0.58273342256629201</v>
      </c>
      <c r="ADC101" s="34">
        <v>0.58407850898295999</v>
      </c>
      <c r="ADD101" s="34">
        <v>0.58492509021980799</v>
      </c>
      <c r="ADE101" s="34">
        <v>0.58517081739830601</v>
      </c>
      <c r="ADF101" s="34">
        <v>0.58470808685747899</v>
      </c>
      <c r="ADG101" s="34">
        <v>0.58362227960162305</v>
      </c>
      <c r="ADH101" s="34">
        <v>0.58202307535603803</v>
      </c>
      <c r="ADI101" s="34">
        <v>0.57982685351360896</v>
      </c>
      <c r="ADJ101" s="34">
        <v>0.57702364498898095</v>
      </c>
      <c r="ADK101" s="34">
        <v>0.573797242802213</v>
      </c>
      <c r="ADL101" s="34">
        <v>0.57024738908926498</v>
      </c>
      <c r="ADM101" s="34">
        <v>0.56639084590288002</v>
      </c>
      <c r="ADN101" s="34">
        <v>0.56229698155500296</v>
      </c>
      <c r="ADO101" s="34">
        <v>0.55814929644645805</v>
      </c>
      <c r="ADP101" s="34">
        <v>0.554291901006985</v>
      </c>
      <c r="ADQ101" s="34">
        <v>0.55083620407613398</v>
      </c>
      <c r="ADR101" s="34">
        <v>0.54794904507848097</v>
      </c>
      <c r="ADS101" s="34">
        <v>0.54576258021922497</v>
      </c>
      <c r="ADT101" s="34">
        <v>0.54411664309747898</v>
      </c>
      <c r="ADU101" s="34">
        <v>0.54304973155151504</v>
      </c>
      <c r="ADV101" s="34">
        <v>0.54265801726598906</v>
      </c>
      <c r="ADW101" s="34">
        <v>0.542885404817251</v>
      </c>
      <c r="ADX101" s="34">
        <v>0.54369607570275502</v>
      </c>
      <c r="ADY101" s="34">
        <v>0.54484515484515494</v>
      </c>
      <c r="ADZ101" s="34">
        <v>0.54617748057111903</v>
      </c>
      <c r="AEA101" s="34">
        <v>0.547495281257255</v>
      </c>
      <c r="AEB101" s="34">
        <v>0.54844569839546098</v>
      </c>
      <c r="AEC101" s="34">
        <v>0.54905502489999203</v>
      </c>
      <c r="AED101" s="34">
        <v>0.54940938619266999</v>
      </c>
      <c r="AEE101" s="34">
        <v>0.54945088972379308</v>
      </c>
      <c r="AEF101" s="34">
        <v>0.54936669435216001</v>
      </c>
      <c r="AEG101" s="34">
        <v>0.54928400580733405</v>
      </c>
      <c r="AEH101" s="34">
        <v>0.54923227291357901</v>
      </c>
      <c r="AEI101" s="34">
        <v>0.54915085760209803</v>
      </c>
      <c r="AEJ101" s="34">
        <v>0.54874714050114404</v>
      </c>
      <c r="AEK101" s="34">
        <v>0.54803790352802606</v>
      </c>
      <c r="AEL101" s="34">
        <v>0.54696811319331406</v>
      </c>
      <c r="AEM101" s="34">
        <v>0.54542102294911299</v>
      </c>
      <c r="AEN101" s="34">
        <v>0.54345191961313</v>
      </c>
      <c r="AEO101" s="34">
        <v>0.54090489584248902</v>
      </c>
      <c r="AEP101" s="34">
        <v>0.53772489522398303</v>
      </c>
      <c r="AEQ101" s="34">
        <v>0.53467484334828397</v>
      </c>
      <c r="AER101" s="34">
        <v>0.531989963932884</v>
      </c>
      <c r="AES101" s="34">
        <v>0.52943431109507799</v>
      </c>
      <c r="AET101" s="34">
        <v>0.52704435342039901</v>
      </c>
      <c r="AEU101" s="34">
        <v>0.52487323557626397</v>
      </c>
      <c r="AEV101" s="34">
        <v>0.52291511006379698</v>
      </c>
      <c r="AEW101" s="34">
        <v>0.52103679703772299</v>
      </c>
      <c r="AEX101" s="34">
        <v>0.51934860098315605</v>
      </c>
      <c r="AEY101" s="34">
        <v>0.51788918205804702</v>
      </c>
      <c r="AEZ101" s="34">
        <v>0.51666332180339303</v>
      </c>
      <c r="AFA101" s="34">
        <v>0.51562444283320097</v>
      </c>
      <c r="AFB101" s="34">
        <v>0.51483596059702896</v>
      </c>
      <c r="AFC101" s="34">
        <v>0.51426057186942498</v>
      </c>
      <c r="AFD101" s="34">
        <v>0.51378653035950594</v>
      </c>
      <c r="AFE101" s="34">
        <v>0.51340312087267004</v>
      </c>
      <c r="AFF101" s="34">
        <v>0.513107968264919</v>
      </c>
      <c r="AFG101" t="s">
        <v>843</v>
      </c>
      <c r="AFH101" t="s">
        <v>843</v>
      </c>
      <c r="AFI101" s="34"/>
      <c r="AFJ101" s="34"/>
      <c r="AFK101" s="34"/>
      <c r="AFL101" s="34"/>
      <c r="AFM101" s="34"/>
      <c r="AFN101" s="34"/>
      <c r="AFO101" s="34"/>
      <c r="AFP101" s="34"/>
      <c r="AFQ101" s="34"/>
      <c r="AFR101" s="34"/>
      <c r="AFS101" s="34"/>
      <c r="AFT101" s="34"/>
      <c r="AFU101" s="34"/>
      <c r="AFV101" s="34"/>
      <c r="AFW101" s="34"/>
      <c r="AFX101" s="34"/>
      <c r="AFY101" s="34"/>
      <c r="AFZ101" s="34"/>
      <c r="AGA101" s="34"/>
      <c r="AGB101" t="s">
        <v>843</v>
      </c>
      <c r="AGC101" t="s">
        <v>843</v>
      </c>
      <c r="AGD101" t="s">
        <v>843</v>
      </c>
      <c r="AGE101" t="s">
        <v>843</v>
      </c>
      <c r="AGF101" s="34"/>
      <c r="AGG101" t="s">
        <v>843</v>
      </c>
      <c r="AGH101" t="s">
        <v>843</v>
      </c>
      <c r="AGI101" t="s">
        <v>843</v>
      </c>
      <c r="AGJ101" t="s">
        <v>843</v>
      </c>
      <c r="AGK101" t="s">
        <v>843</v>
      </c>
      <c r="AGL101" t="s">
        <v>843</v>
      </c>
      <c r="AGM101" t="s">
        <v>843</v>
      </c>
      <c r="AGN101" t="s">
        <v>843</v>
      </c>
      <c r="AGO101" s="34"/>
      <c r="AGP101" s="34"/>
      <c r="AGQ101" t="s">
        <v>1460</v>
      </c>
      <c r="AGR101" t="s">
        <v>843</v>
      </c>
      <c r="AGS101" s="34"/>
      <c r="AGT101" s="34"/>
      <c r="AGU101" t="s">
        <v>1460</v>
      </c>
      <c r="AGV101" t="s">
        <v>843</v>
      </c>
      <c r="AGW101" s="34"/>
      <c r="AGX101" s="34"/>
      <c r="AGY101" t="s">
        <v>1460</v>
      </c>
      <c r="AGZ101" t="s">
        <v>843</v>
      </c>
      <c r="AHA101" s="34"/>
      <c r="AHB101" s="34"/>
      <c r="AHC101" t="s">
        <v>1460</v>
      </c>
      <c r="AHD101" t="s">
        <v>843</v>
      </c>
      <c r="AHE101" s="34"/>
      <c r="AHF101" s="34"/>
      <c r="AHG101" t="s">
        <v>1460</v>
      </c>
      <c r="AHH101" t="s">
        <v>843</v>
      </c>
      <c r="AHI101" t="s">
        <v>465</v>
      </c>
      <c r="AHJ101" s="34">
        <v>0.20682899653911591</v>
      </c>
      <c r="AHK101" s="34">
        <v>0.21238978207111359</v>
      </c>
      <c r="AHL101" s="34">
        <v>0.20801654458045959</v>
      </c>
      <c r="AHM101" s="34">
        <v>0.21340465545654297</v>
      </c>
      <c r="AHN101" s="34">
        <v>0.21979445219039917</v>
      </c>
      <c r="AHO101" t="s">
        <v>843</v>
      </c>
      <c r="AHP101" s="34"/>
      <c r="AHQ101" s="34"/>
      <c r="AHR101" s="34"/>
      <c r="AHS101" s="34"/>
      <c r="AHT101" s="34"/>
      <c r="AHU101" t="s">
        <v>843</v>
      </c>
      <c r="AHV101" s="34">
        <v>0.30462288856506348</v>
      </c>
      <c r="AHW101" s="34">
        <v>0.32145723700523376</v>
      </c>
      <c r="AHX101" s="34">
        <v>0.33187955617904663</v>
      </c>
      <c r="AHY101" s="34">
        <v>0.25030463933944702</v>
      </c>
      <c r="AHZ101" s="34">
        <v>0.31269508600234985</v>
      </c>
      <c r="AIA101" t="s">
        <v>832</v>
      </c>
      <c r="AIB101" t="s">
        <v>843</v>
      </c>
      <c r="AIC101" s="34">
        <v>0.22531422972679138</v>
      </c>
      <c r="AID101" s="34">
        <v>0.22559827566146851</v>
      </c>
      <c r="AIE101" s="34">
        <v>0.22367745637893677</v>
      </c>
      <c r="AIF101" s="34">
        <v>0.22894996404647827</v>
      </c>
      <c r="AIG101" s="34">
        <v>0.22643586993217468</v>
      </c>
      <c r="AIH101" t="s">
        <v>465</v>
      </c>
      <c r="AII101" t="s">
        <v>843</v>
      </c>
      <c r="AIJ101" s="34">
        <v>0.23393100500106812</v>
      </c>
      <c r="AIK101" s="34">
        <v>0.23397098481655121</v>
      </c>
      <c r="AIL101" s="34">
        <v>0.22857549786567688</v>
      </c>
      <c r="AIM101" s="34">
        <v>0.23364600539207458</v>
      </c>
      <c r="AIN101" s="34">
        <v>0.23812000453472137</v>
      </c>
      <c r="AIO101" t="s">
        <v>465</v>
      </c>
      <c r="AIP101" s="34"/>
      <c r="AIQ101" t="s">
        <v>843</v>
      </c>
      <c r="AIR101" s="34"/>
      <c r="AIS101" s="34"/>
      <c r="AIT101" s="34"/>
      <c r="AIU101" s="34"/>
      <c r="AIV101" s="34"/>
      <c r="AIW101" s="34"/>
      <c r="AIX101" t="s">
        <v>843</v>
      </c>
      <c r="AIY101" s="34"/>
      <c r="AIZ101" s="34"/>
      <c r="AJA101" s="34"/>
      <c r="AJB101" s="34"/>
      <c r="AJC101" s="34"/>
      <c r="AJD101" s="34"/>
      <c r="AJE101" t="s">
        <v>843</v>
      </c>
      <c r="AJF101" s="34"/>
      <c r="AJG101" s="34"/>
      <c r="AJH101" s="34"/>
      <c r="AJI101" s="34"/>
      <c r="AJJ101" s="34"/>
      <c r="AJK101" t="s">
        <v>1460</v>
      </c>
      <c r="AJL101" t="s">
        <v>843</v>
      </c>
      <c r="AJM101" t="s">
        <v>843</v>
      </c>
      <c r="AJN101" s="34">
        <v>2.2811608389019966E-2</v>
      </c>
      <c r="AJO101" s="34">
        <v>1.4092613942921162E-2</v>
      </c>
      <c r="AJP101" s="34">
        <v>1.1417998932301998E-2</v>
      </c>
      <c r="AJQ101" s="34">
        <v>1.2208341620862484E-2</v>
      </c>
      <c r="AJR101" s="34"/>
      <c r="AJS101" t="s">
        <v>832</v>
      </c>
      <c r="AJT101" t="s">
        <v>843</v>
      </c>
      <c r="AJU101" t="s">
        <v>843</v>
      </c>
      <c r="AJV101" t="s">
        <v>843</v>
      </c>
      <c r="AJW101" s="34"/>
      <c r="AJX101" s="34"/>
      <c r="AJY101" s="34"/>
      <c r="AJZ101" s="34"/>
      <c r="AKA101" s="34"/>
      <c r="AKB101" t="s">
        <v>1460</v>
      </c>
      <c r="AKC101" t="s">
        <v>843</v>
      </c>
      <c r="AKD101" t="s">
        <v>843</v>
      </c>
      <c r="AKE101" t="s">
        <v>843</v>
      </c>
      <c r="AKF101" s="34">
        <v>2.277071587741375E-2</v>
      </c>
      <c r="AKG101" s="34">
        <v>1.3968948274850845E-2</v>
      </c>
      <c r="AKH101" s="34">
        <v>1.1725489981472492E-2</v>
      </c>
      <c r="AKI101" s="34">
        <v>1.0076709091663361E-2</v>
      </c>
      <c r="AKJ101" s="34"/>
      <c r="AKK101" t="s">
        <v>832</v>
      </c>
      <c r="AKL101" t="s">
        <v>843</v>
      </c>
      <c r="AKM101" s="34"/>
      <c r="AKN101" t="s">
        <v>1460</v>
      </c>
      <c r="AKO101" t="s">
        <v>843</v>
      </c>
      <c r="AKP101" s="34"/>
      <c r="AKQ101" t="s">
        <v>1460</v>
      </c>
      <c r="AKR101" t="s">
        <v>843</v>
      </c>
      <c r="AKS101" s="34"/>
      <c r="AKT101" t="s">
        <v>1460</v>
      </c>
      <c r="AKU101" t="s">
        <v>843</v>
      </c>
      <c r="AKV101" s="34"/>
      <c r="AKW101" t="s">
        <v>1460</v>
      </c>
      <c r="AKX101" t="s">
        <v>843</v>
      </c>
      <c r="AKY101" s="34"/>
      <c r="AKZ101" s="34"/>
      <c r="ALA101" s="34"/>
      <c r="ALB101" s="34"/>
      <c r="ALC101" s="34"/>
      <c r="ALD101" t="s">
        <v>1460</v>
      </c>
      <c r="ALE101" t="s">
        <v>843</v>
      </c>
      <c r="ALF101" t="s">
        <v>843</v>
      </c>
      <c r="ALG101" t="s">
        <v>843</v>
      </c>
      <c r="ALH101" s="34"/>
      <c r="ALI101" s="34"/>
      <c r="ALJ101" s="34"/>
      <c r="ALK101" s="34"/>
      <c r="ALL101" s="34">
        <v>0.24950085580348969</v>
      </c>
      <c r="ALM101" t="s">
        <v>465</v>
      </c>
    </row>
    <row r="102" spans="1:1001">
      <c r="A102" t="s">
        <v>422</v>
      </c>
      <c r="B102" t="s">
        <v>185</v>
      </c>
      <c r="C102" t="s">
        <v>286</v>
      </c>
      <c r="D102" s="34">
        <v>6.6590376198291779E-2</v>
      </c>
      <c r="E102" t="s">
        <v>432</v>
      </c>
      <c r="F102" s="34">
        <v>3.9156097918748856E-2</v>
      </c>
      <c r="G102" t="s">
        <v>1464</v>
      </c>
      <c r="H102" s="34">
        <v>3.5622511059045792E-2</v>
      </c>
      <c r="I102" t="s">
        <v>1294</v>
      </c>
      <c r="J102" s="34">
        <v>4.0290303528308868E-2</v>
      </c>
      <c r="K102" t="s">
        <v>1521</v>
      </c>
      <c r="L102" s="34"/>
      <c r="M102" t="s">
        <v>465</v>
      </c>
      <c r="N102" s="34">
        <v>0.46652114391326904</v>
      </c>
      <c r="O102" s="34"/>
      <c r="P102" t="s">
        <v>1459</v>
      </c>
      <c r="Q102" s="34"/>
      <c r="R102" t="s">
        <v>1459</v>
      </c>
      <c r="S102" s="34"/>
      <c r="T102" t="s">
        <v>1459</v>
      </c>
      <c r="U102" s="34"/>
      <c r="V102" t="s">
        <v>1459</v>
      </c>
      <c r="W102" t="s">
        <v>843</v>
      </c>
      <c r="X102" t="s">
        <v>465</v>
      </c>
      <c r="Y102" s="34">
        <v>0.5264778733253479</v>
      </c>
      <c r="Z102" s="34"/>
      <c r="AA102" t="s">
        <v>1459</v>
      </c>
      <c r="AB102" s="34"/>
      <c r="AC102" t="s">
        <v>1459</v>
      </c>
      <c r="AD102" s="34"/>
      <c r="AE102" t="s">
        <v>1459</v>
      </c>
      <c r="AF102" s="34"/>
      <c r="AG102" t="s">
        <v>1459</v>
      </c>
      <c r="AH102" t="s">
        <v>843</v>
      </c>
      <c r="AI102" t="s">
        <v>465</v>
      </c>
      <c r="AJ102" s="34">
        <v>0.4904572069644928</v>
      </c>
      <c r="AK102" s="34"/>
      <c r="AL102" t="s">
        <v>1459</v>
      </c>
      <c r="AM102" s="34"/>
      <c r="AN102" t="s">
        <v>1459</v>
      </c>
      <c r="AO102" s="34"/>
      <c r="AP102" t="s">
        <v>1459</v>
      </c>
      <c r="AQ102" s="34"/>
      <c r="AR102" t="s">
        <v>1459</v>
      </c>
      <c r="AS102" t="s">
        <v>843</v>
      </c>
      <c r="AT102" t="s">
        <v>465</v>
      </c>
      <c r="AU102" s="34">
        <v>0.49465972185134888</v>
      </c>
      <c r="AV102" s="34"/>
      <c r="AW102" t="s">
        <v>1459</v>
      </c>
      <c r="AX102" s="34"/>
      <c r="AY102" t="s">
        <v>1459</v>
      </c>
      <c r="AZ102" s="34"/>
      <c r="BA102" t="s">
        <v>1459</v>
      </c>
      <c r="BB102" s="34"/>
      <c r="BC102" t="s">
        <v>1459</v>
      </c>
      <c r="BD102" t="s">
        <v>843</v>
      </c>
      <c r="BE102" s="34">
        <v>0.46877827883120921</v>
      </c>
      <c r="BF102" t="s">
        <v>465</v>
      </c>
      <c r="BG102" t="s">
        <v>843</v>
      </c>
      <c r="BH102" t="s">
        <v>432</v>
      </c>
      <c r="BI102" s="34">
        <v>2.1417167186737061</v>
      </c>
      <c r="BJ102" t="s">
        <v>819</v>
      </c>
      <c r="BK102" s="34">
        <v>4.9827847480773926</v>
      </c>
      <c r="BL102" t="s">
        <v>1294</v>
      </c>
      <c r="BM102" s="34">
        <v>4.5994648933410645</v>
      </c>
      <c r="BN102" t="s">
        <v>1521</v>
      </c>
      <c r="BO102" s="34">
        <v>4.0365357398986816</v>
      </c>
      <c r="BP102" t="s">
        <v>843</v>
      </c>
      <c r="BQ102" s="34">
        <v>2.6799290180206299</v>
      </c>
      <c r="BR102" t="s">
        <v>465</v>
      </c>
      <c r="BS102" s="34"/>
      <c r="BT102" t="s">
        <v>843</v>
      </c>
      <c r="BU102" s="34">
        <v>2.7265379428863525</v>
      </c>
      <c r="BV102" t="s">
        <v>1552</v>
      </c>
      <c r="BW102" t="s">
        <v>843</v>
      </c>
      <c r="BX102" s="34">
        <v>3.4252388477325439</v>
      </c>
      <c r="BY102" t="s">
        <v>924</v>
      </c>
      <c r="BZ102" t="s">
        <v>843</v>
      </c>
      <c r="CA102" t="s">
        <v>465</v>
      </c>
      <c r="CB102" s="34">
        <v>7.8226346522569656E-3</v>
      </c>
      <c r="CC102" s="34">
        <v>7.103451993316412E-3</v>
      </c>
      <c r="CD102" s="34">
        <v>7.3210392147302628E-3</v>
      </c>
      <c r="CE102" s="34">
        <v>7.8190751373767853E-3</v>
      </c>
      <c r="CF102" s="34">
        <v>7.2972276248037815E-3</v>
      </c>
      <c r="CG102" t="s">
        <v>843</v>
      </c>
      <c r="CH102" t="s">
        <v>465</v>
      </c>
      <c r="CI102" s="34">
        <v>9.0832607820630074E-3</v>
      </c>
      <c r="CJ102" s="34">
        <v>8.9548099786043167E-3</v>
      </c>
      <c r="CK102" s="34">
        <v>8.6809182539582253E-3</v>
      </c>
      <c r="CL102" s="34">
        <v>8.3659766241908073E-3</v>
      </c>
      <c r="CM102" s="34">
        <v>8.6410082876682281E-3</v>
      </c>
      <c r="CN102" t="s">
        <v>843</v>
      </c>
      <c r="CO102" t="s">
        <v>465</v>
      </c>
      <c r="CP102" s="34">
        <v>9.4992304220795631E-3</v>
      </c>
      <c r="CQ102" s="34">
        <v>9.1963382437825203E-3</v>
      </c>
      <c r="CR102" s="34">
        <v>8.3921756595373154E-3</v>
      </c>
      <c r="CS102" s="34">
        <v>8.7615326046943665E-3</v>
      </c>
      <c r="CT102" s="34">
        <v>9.0025216341018677E-3</v>
      </c>
      <c r="CU102" t="s">
        <v>843</v>
      </c>
      <c r="CV102" t="s">
        <v>465</v>
      </c>
      <c r="CW102" s="34">
        <v>8.8689429685473442E-3</v>
      </c>
      <c r="CX102" s="34">
        <v>8.4186391904950142E-3</v>
      </c>
      <c r="CY102" s="34">
        <v>8.6850700899958611E-3</v>
      </c>
      <c r="CZ102" s="34">
        <v>8.8439835235476494E-3</v>
      </c>
      <c r="DA102" s="34">
        <v>7.3552317917346954E-3</v>
      </c>
      <c r="DB102" t="s">
        <v>843</v>
      </c>
      <c r="DC102" s="34"/>
      <c r="DD102" s="34"/>
      <c r="DE102" s="34"/>
      <c r="DF102" s="34"/>
      <c r="DG102" s="34"/>
      <c r="DH102" t="s">
        <v>1460</v>
      </c>
      <c r="DI102" t="s">
        <v>843</v>
      </c>
      <c r="DJ102" s="34"/>
      <c r="DK102" s="34"/>
      <c r="DL102" s="34"/>
      <c r="DM102" s="34"/>
      <c r="DN102" s="34"/>
      <c r="DO102" t="s">
        <v>1460</v>
      </c>
      <c r="DP102" t="s">
        <v>843</v>
      </c>
      <c r="DQ102" s="34"/>
      <c r="DR102" t="s">
        <v>1460</v>
      </c>
      <c r="DS102" t="s">
        <v>843</v>
      </c>
      <c r="DT102" t="s">
        <v>843</v>
      </c>
      <c r="DU102" s="34">
        <v>9</v>
      </c>
      <c r="DV102" t="s">
        <v>1461</v>
      </c>
      <c r="DW102" t="s">
        <v>843</v>
      </c>
      <c r="DX102" t="s">
        <v>843</v>
      </c>
      <c r="DY102" t="s">
        <v>465</v>
      </c>
      <c r="DZ102" s="34">
        <v>-1.0180930839851499E-3</v>
      </c>
      <c r="EA102" s="34">
        <v>1.8438555998727679E-3</v>
      </c>
      <c r="EB102" s="34">
        <v>5.0869784317910671E-3</v>
      </c>
      <c r="EC102" s="34">
        <v>1.5274698380380869E-3</v>
      </c>
      <c r="ED102" s="34">
        <v>1.4675638638436794E-2</v>
      </c>
      <c r="EE102" t="s">
        <v>843</v>
      </c>
      <c r="EF102" t="s">
        <v>465</v>
      </c>
      <c r="EG102" s="34">
        <v>2.6000000070780516E-3</v>
      </c>
      <c r="EH102" s="34">
        <v>5.2000000141561031E-3</v>
      </c>
      <c r="EI102" s="34">
        <v>5.8999997563660145E-3</v>
      </c>
      <c r="EJ102" s="34">
        <v>2.4000001139938831E-3</v>
      </c>
      <c r="EK102" s="34">
        <v>-4.8000002279877663E-3</v>
      </c>
      <c r="EL102" t="s">
        <v>843</v>
      </c>
      <c r="EM102" t="s">
        <v>465</v>
      </c>
      <c r="EN102" s="34">
        <v>3.0940829310566187E-4</v>
      </c>
      <c r="EO102" s="34">
        <v>6.9943261332809925E-3</v>
      </c>
      <c r="EP102" s="34">
        <v>3.0724694952368736E-3</v>
      </c>
      <c r="EQ102" s="34">
        <v>6.5421424806118011E-3</v>
      </c>
      <c r="ER102" s="34">
        <v>8.9589860290288925E-3</v>
      </c>
      <c r="ES102" t="s">
        <v>843</v>
      </c>
      <c r="ET102" t="s">
        <v>465</v>
      </c>
      <c r="EU102" s="34">
        <v>4.3664304539561272E-3</v>
      </c>
      <c r="EV102" s="34">
        <v>4.836695734411478E-3</v>
      </c>
      <c r="EW102" s="34">
        <v>4.8726005479693413E-3</v>
      </c>
      <c r="EX102" s="34">
        <v>-8.6027442011982203E-4</v>
      </c>
      <c r="EY102" s="34">
        <v>3.6760754883289337E-3</v>
      </c>
      <c r="EZ102" t="s">
        <v>843</v>
      </c>
      <c r="FA102" t="s">
        <v>465</v>
      </c>
      <c r="FB102" s="34">
        <v>2.0853825844824314E-3</v>
      </c>
      <c r="FC102" s="34">
        <v>-1.8345281714573503E-3</v>
      </c>
      <c r="FD102" s="34">
        <v>-2.7963058091700077E-3</v>
      </c>
      <c r="FE102" s="34">
        <v>-4.196390975266695E-3</v>
      </c>
      <c r="FF102" s="34">
        <v>8.507472462952137E-3</v>
      </c>
      <c r="FG102" t="s">
        <v>843</v>
      </c>
      <c r="FH102" s="34"/>
      <c r="FI102" s="34"/>
      <c r="FJ102" s="34"/>
      <c r="FK102" s="34"/>
      <c r="FL102" s="34"/>
      <c r="FM102" t="s">
        <v>843</v>
      </c>
      <c r="FN102" t="s">
        <v>843</v>
      </c>
      <c r="FO102" s="34"/>
      <c r="FP102" t="s">
        <v>1460</v>
      </c>
      <c r="FQ102" t="s">
        <v>843</v>
      </c>
      <c r="FR102" t="s">
        <v>843</v>
      </c>
      <c r="FS102" s="34"/>
      <c r="FT102" t="s">
        <v>1460</v>
      </c>
      <c r="FU102" t="s">
        <v>843</v>
      </c>
      <c r="FV102" t="s">
        <v>843</v>
      </c>
      <c r="FW102" s="34"/>
      <c r="FX102" t="s">
        <v>1460</v>
      </c>
      <c r="FY102" t="s">
        <v>843</v>
      </c>
      <c r="FZ102" s="34"/>
      <c r="GA102" s="34"/>
      <c r="GB102" s="34"/>
      <c r="GC102" s="34"/>
      <c r="GD102" s="34"/>
      <c r="GE102" t="s">
        <v>1460</v>
      </c>
      <c r="GF102" t="s">
        <v>843</v>
      </c>
      <c r="GG102" s="34">
        <v>-0.21322284638881683</v>
      </c>
      <c r="GH102" s="34">
        <v>-0.2205631285905838</v>
      </c>
      <c r="GI102" s="34">
        <v>-0.18268832564353943</v>
      </c>
      <c r="GJ102" s="34">
        <v>-0.13738410174846649</v>
      </c>
      <c r="GK102" s="34">
        <v>-0.14582641422748566</v>
      </c>
      <c r="GL102" t="s">
        <v>832</v>
      </c>
      <c r="GM102" t="s">
        <v>843</v>
      </c>
      <c r="GN102" s="34">
        <v>0.43301975727081299</v>
      </c>
      <c r="GO102" t="s">
        <v>832</v>
      </c>
      <c r="GP102" t="s">
        <v>843</v>
      </c>
      <c r="GQ102" t="s">
        <v>843</v>
      </c>
      <c r="GR102" s="34">
        <v>0.11878336220979691</v>
      </c>
      <c r="GS102" s="34">
        <v>0.12204178422689438</v>
      </c>
      <c r="GT102" s="34">
        <v>0.10986952483654022</v>
      </c>
      <c r="GU102" s="34">
        <v>0.14407697319984436</v>
      </c>
      <c r="GV102" s="34">
        <v>0.1639731377363205</v>
      </c>
      <c r="GW102" t="s">
        <v>832</v>
      </c>
      <c r="GX102" t="s">
        <v>843</v>
      </c>
      <c r="GY102" t="s">
        <v>843</v>
      </c>
      <c r="GZ102" t="s">
        <v>843</v>
      </c>
      <c r="HA102" t="s">
        <v>843</v>
      </c>
      <c r="HB102" t="s">
        <v>843</v>
      </c>
      <c r="HC102" t="s">
        <v>843</v>
      </c>
      <c r="HD102" t="s">
        <v>843</v>
      </c>
      <c r="HE102" t="s">
        <v>843</v>
      </c>
      <c r="HF102" t="s">
        <v>843</v>
      </c>
      <c r="HG102" t="s">
        <v>843</v>
      </c>
      <c r="HH102" s="34">
        <v>107432</v>
      </c>
      <c r="HI102" s="34">
        <v>107936</v>
      </c>
      <c r="HJ102" s="34">
        <v>108231</v>
      </c>
      <c r="HK102" s="34">
        <v>108740</v>
      </c>
      <c r="HL102" s="34">
        <v>109516</v>
      </c>
      <c r="HM102" s="34">
        <v>110254</v>
      </c>
      <c r="HN102" s="34">
        <v>110988</v>
      </c>
      <c r="HO102" s="34">
        <v>111725</v>
      </c>
      <c r="HP102" s="34">
        <v>112478</v>
      </c>
      <c r="HQ102" s="34">
        <v>113249</v>
      </c>
      <c r="HR102" s="34">
        <v>114039</v>
      </c>
      <c r="HS102" s="34">
        <v>114918</v>
      </c>
      <c r="HT102" s="34">
        <v>115912</v>
      </c>
      <c r="HU102" s="34">
        <v>116945</v>
      </c>
      <c r="HV102" s="34">
        <v>117972</v>
      </c>
      <c r="HW102" s="34">
        <v>118980</v>
      </c>
      <c r="HX102" s="34">
        <v>119966</v>
      </c>
      <c r="HY102" s="34">
        <v>120921</v>
      </c>
      <c r="HZ102" s="34">
        <v>121838</v>
      </c>
      <c r="IA102" s="34">
        <v>122724</v>
      </c>
      <c r="IB102" s="34">
        <v>123663</v>
      </c>
      <c r="IC102" s="34">
        <v>124610</v>
      </c>
      <c r="ID102" s="34">
        <v>125438</v>
      </c>
      <c r="IE102" s="34">
        <v>126183</v>
      </c>
      <c r="IF102" s="34">
        <v>126887</v>
      </c>
      <c r="IG102" s="34">
        <v>127553</v>
      </c>
      <c r="IH102" s="34">
        <v>128189</v>
      </c>
      <c r="II102" s="34">
        <v>128786</v>
      </c>
      <c r="IJ102" s="34">
        <v>129341.00000000001</v>
      </c>
      <c r="IK102" s="34">
        <v>129870</v>
      </c>
      <c r="IL102" s="34">
        <v>130366.99999999999</v>
      </c>
      <c r="IM102" s="34">
        <v>130833</v>
      </c>
      <c r="IN102" s="34">
        <v>131280</v>
      </c>
      <c r="IO102" s="34">
        <v>131698</v>
      </c>
      <c r="IP102" s="34">
        <v>132100</v>
      </c>
      <c r="IQ102" s="34">
        <v>132494</v>
      </c>
      <c r="IR102" s="34">
        <v>132868</v>
      </c>
      <c r="IS102" s="34">
        <v>133233</v>
      </c>
      <c r="IT102" s="34">
        <v>133581</v>
      </c>
      <c r="IU102" s="34">
        <v>133905</v>
      </c>
      <c r="IV102" s="34">
        <v>134219</v>
      </c>
      <c r="IW102" s="34">
        <v>134511</v>
      </c>
      <c r="IX102" s="34">
        <v>134786</v>
      </c>
      <c r="IY102" s="34">
        <v>135042</v>
      </c>
      <c r="IZ102" s="34">
        <v>135279</v>
      </c>
      <c r="JA102" s="34">
        <v>135500</v>
      </c>
      <c r="JB102" s="34">
        <v>135696</v>
      </c>
      <c r="JC102" s="34">
        <v>135867</v>
      </c>
      <c r="JD102" s="34">
        <v>136018</v>
      </c>
      <c r="JE102" s="34">
        <v>136147</v>
      </c>
      <c r="JF102" s="34">
        <v>136253</v>
      </c>
      <c r="JG102" s="34">
        <v>136330</v>
      </c>
      <c r="JH102" s="34">
        <v>136380</v>
      </c>
      <c r="JI102" s="34">
        <v>136401</v>
      </c>
      <c r="JJ102" s="34">
        <v>136400</v>
      </c>
      <c r="JK102" s="34">
        <v>136381</v>
      </c>
      <c r="JL102" s="34">
        <v>136332</v>
      </c>
      <c r="JM102" s="34">
        <v>136267</v>
      </c>
      <c r="JN102" s="34">
        <v>136181</v>
      </c>
      <c r="JO102" s="34">
        <v>136063</v>
      </c>
      <c r="JP102" s="34">
        <v>135919</v>
      </c>
      <c r="JQ102" s="34">
        <v>135755</v>
      </c>
      <c r="JR102" s="34">
        <v>135563</v>
      </c>
      <c r="JS102" s="34">
        <v>135347</v>
      </c>
      <c r="JT102" s="34">
        <v>135113</v>
      </c>
      <c r="JU102" s="34">
        <v>134854</v>
      </c>
      <c r="JV102" s="34">
        <v>134573</v>
      </c>
      <c r="JW102" s="34">
        <v>134265</v>
      </c>
      <c r="JX102" s="34">
        <v>133929</v>
      </c>
      <c r="JY102" s="34">
        <v>133570</v>
      </c>
      <c r="JZ102" s="34">
        <v>133179</v>
      </c>
      <c r="KA102" s="34">
        <v>132767</v>
      </c>
      <c r="KB102" s="34">
        <v>132335</v>
      </c>
      <c r="KC102" s="34">
        <v>131870</v>
      </c>
      <c r="KD102" s="34">
        <v>131383</v>
      </c>
      <c r="KE102" s="34">
        <v>130876</v>
      </c>
      <c r="KF102" s="34">
        <v>130346</v>
      </c>
      <c r="KG102" s="34">
        <v>129799</v>
      </c>
      <c r="KH102" s="34">
        <v>129239</v>
      </c>
      <c r="KI102" s="34">
        <v>128663.99999999999</v>
      </c>
      <c r="KJ102" s="34">
        <v>128071</v>
      </c>
      <c r="KK102" s="34">
        <v>127469</v>
      </c>
      <c r="KL102" s="34">
        <v>126859</v>
      </c>
      <c r="KM102" s="34">
        <v>126246</v>
      </c>
      <c r="KN102" s="34">
        <v>125639</v>
      </c>
      <c r="KO102" s="34">
        <v>125022</v>
      </c>
      <c r="KP102" s="34">
        <v>124401</v>
      </c>
      <c r="KQ102" s="34">
        <v>123788</v>
      </c>
      <c r="KR102" s="34">
        <v>123175</v>
      </c>
      <c r="KS102" s="34">
        <v>122564</v>
      </c>
      <c r="KT102" s="34">
        <v>121947</v>
      </c>
      <c r="KU102" s="34">
        <v>121329</v>
      </c>
      <c r="KV102" s="34">
        <v>120717</v>
      </c>
      <c r="KW102" s="34">
        <v>120104</v>
      </c>
      <c r="KX102" s="34">
        <v>119484</v>
      </c>
      <c r="KY102" s="34">
        <v>118853</v>
      </c>
      <c r="KZ102" s="34">
        <v>118222</v>
      </c>
      <c r="LA102" s="34">
        <v>117590</v>
      </c>
      <c r="LB102" s="34">
        <v>116943</v>
      </c>
      <c r="LC102" s="34">
        <v>116289</v>
      </c>
      <c r="LD102" s="34">
        <v>115630</v>
      </c>
      <c r="LE102" t="s">
        <v>843</v>
      </c>
      <c r="LF102" t="s">
        <v>843</v>
      </c>
      <c r="LG102" t="s">
        <v>843</v>
      </c>
      <c r="LH102" s="34">
        <v>5.6848302483558655E-3</v>
      </c>
      <c r="LI102" s="34">
        <v>4.6803695149719715E-3</v>
      </c>
      <c r="LJ102" s="34">
        <v>2.7293730527162552E-3</v>
      </c>
      <c r="LK102" s="34">
        <v>4.6918797306716442E-3</v>
      </c>
      <c r="LL102" s="34">
        <v>7.1109454147517681E-3</v>
      </c>
      <c r="LM102" s="34">
        <v>6.7161377519369125E-3</v>
      </c>
      <c r="LN102" s="34">
        <v>6.6352924332022667E-3</v>
      </c>
      <c r="LO102" s="34">
        <v>6.6184075549244881E-3</v>
      </c>
      <c r="LP102" s="34">
        <v>6.7171519622206688E-3</v>
      </c>
      <c r="LQ102" s="34">
        <v>6.8312874063849449E-3</v>
      </c>
      <c r="LR102" s="34">
        <v>6.9515607319772243E-3</v>
      </c>
      <c r="LS102" s="34">
        <v>7.6783355325460434E-3</v>
      </c>
      <c r="LT102" s="34">
        <v>8.6124520748853683E-3</v>
      </c>
      <c r="LU102" s="34">
        <v>8.8724559172987938E-3</v>
      </c>
      <c r="LV102" s="34">
        <v>8.7435692548751831E-3</v>
      </c>
      <c r="LW102" s="34">
        <v>8.5081038996577263E-3</v>
      </c>
      <c r="LX102" s="34">
        <v>8.2529578357934952E-3</v>
      </c>
      <c r="LY102" s="34">
        <v>7.9290708526968956E-3</v>
      </c>
      <c r="LZ102" s="34">
        <v>7.5548538006842136E-3</v>
      </c>
      <c r="MA102" s="34">
        <v>7.2456379421055317E-3</v>
      </c>
      <c r="MB102" s="34">
        <v>7.6221921481192112E-3</v>
      </c>
      <c r="MC102" s="34">
        <v>7.6287360861897469E-3</v>
      </c>
      <c r="MD102" s="34">
        <v>6.6227526403963566E-3</v>
      </c>
      <c r="ME102" s="34">
        <v>5.9216218069195747E-3</v>
      </c>
      <c r="MF102" s="34">
        <v>5.5636921897530556E-3</v>
      </c>
      <c r="MG102" s="34">
        <v>5.2350377663969994E-3</v>
      </c>
      <c r="MH102" s="34">
        <v>4.9737729132175446E-3</v>
      </c>
      <c r="MI102" s="34">
        <v>4.6463748440146446E-3</v>
      </c>
      <c r="MJ102" s="34">
        <v>4.3002152815461159E-3</v>
      </c>
      <c r="MK102" s="34">
        <v>4.0816226974129677E-3</v>
      </c>
      <c r="ML102" s="34">
        <v>3.8195997476577759E-3</v>
      </c>
      <c r="MM102" s="34">
        <v>3.5681508015841246E-3</v>
      </c>
      <c r="MN102" s="34">
        <v>3.4107461106032133E-3</v>
      </c>
      <c r="MO102" s="34">
        <v>3.1789757777005434E-3</v>
      </c>
      <c r="MP102" s="34">
        <v>3.0477889813482761E-3</v>
      </c>
      <c r="MQ102" s="34">
        <v>2.978149801492691E-3</v>
      </c>
      <c r="MR102" s="34">
        <v>2.8187928255647421E-3</v>
      </c>
      <c r="MS102" s="34">
        <v>2.7433210052549839E-3</v>
      </c>
      <c r="MT102" s="34">
        <v>2.6085602585226297E-3</v>
      </c>
      <c r="MU102" s="34">
        <v>2.4225579109042883E-3</v>
      </c>
      <c r="MV102" s="34">
        <v>2.3422008380293846E-3</v>
      </c>
      <c r="MW102" s="34">
        <v>2.1731858141720295E-3</v>
      </c>
      <c r="MX102" s="34">
        <v>2.0423554815351963E-3</v>
      </c>
      <c r="MY102" s="34">
        <v>1.8975056009367108E-3</v>
      </c>
      <c r="MZ102" s="34">
        <v>1.7534713260829449E-3</v>
      </c>
      <c r="NA102" s="34">
        <v>1.6323277959600091E-3</v>
      </c>
      <c r="NB102" s="34">
        <v>1.4454493066295981E-3</v>
      </c>
      <c r="NC102" s="34">
        <v>1.2593764113262296E-3</v>
      </c>
      <c r="ND102" s="34">
        <v>1.1107638711109757E-3</v>
      </c>
      <c r="NE102" s="34">
        <v>9.479544241912663E-4</v>
      </c>
      <c r="NF102" s="34">
        <v>7.7826727647334337E-4</v>
      </c>
      <c r="NG102" s="34">
        <v>5.6496553588658571E-4</v>
      </c>
      <c r="NH102" s="34">
        <v>3.6668989923782647E-4</v>
      </c>
      <c r="NI102" s="34">
        <v>1.5396966773550957E-4</v>
      </c>
      <c r="NJ102" s="34">
        <v>-7.3313512984896079E-6</v>
      </c>
      <c r="NK102" s="34">
        <v>-1.3930589193478227E-4</v>
      </c>
      <c r="NL102" s="34">
        <v>-3.593521541915834E-4</v>
      </c>
      <c r="NM102" s="34">
        <v>-4.768909711856395E-4</v>
      </c>
      <c r="NN102" s="34">
        <v>-6.3131313072517514E-4</v>
      </c>
      <c r="NO102" s="34">
        <v>-8.6686946451663971E-4</v>
      </c>
      <c r="NP102" s="34">
        <v>-1.0588937439024448E-3</v>
      </c>
      <c r="NQ102" s="34">
        <v>-1.2073295656591654E-3</v>
      </c>
      <c r="NR102" s="34">
        <v>-1.4153136871755123E-3</v>
      </c>
      <c r="NS102" s="34">
        <v>-1.5946258790791035E-3</v>
      </c>
      <c r="NT102" s="34">
        <v>-1.7303857021033764E-3</v>
      </c>
      <c r="NU102" s="34">
        <v>-1.9187536090612411E-3</v>
      </c>
      <c r="NV102" s="34">
        <v>-2.0859090145677328E-3</v>
      </c>
      <c r="NW102" s="34">
        <v>-2.2913436405360699E-3</v>
      </c>
      <c r="NX102" s="34">
        <v>-2.5056502781808376E-3</v>
      </c>
      <c r="NY102" s="34">
        <v>-2.6841238141059875E-3</v>
      </c>
      <c r="NZ102" s="34">
        <v>-2.9315969441086054E-3</v>
      </c>
      <c r="OA102" s="34">
        <v>-3.0983758624643087E-3</v>
      </c>
      <c r="OB102" s="34">
        <v>-3.2591258641332388E-3</v>
      </c>
      <c r="OC102" s="34">
        <v>-3.5199974663555622E-3</v>
      </c>
      <c r="OD102" s="34">
        <v>-3.6998670548200607E-3</v>
      </c>
      <c r="OE102" s="34">
        <v>-3.8664117455482483E-3</v>
      </c>
      <c r="OF102" s="34">
        <v>-4.0578567422926426E-3</v>
      </c>
      <c r="OG102" s="34">
        <v>-4.2053530924022198E-3</v>
      </c>
      <c r="OH102" s="34">
        <v>-4.3236967176198959E-3</v>
      </c>
      <c r="OI102" s="34">
        <v>-4.4590481556952E-3</v>
      </c>
      <c r="OJ102" s="34">
        <v>-4.6195574104785919E-3</v>
      </c>
      <c r="OK102" s="34">
        <v>-4.7116000205278397E-3</v>
      </c>
      <c r="OL102" s="34">
        <v>-4.7969641163945198E-3</v>
      </c>
      <c r="OM102" s="34">
        <v>-4.8438487574458122E-3</v>
      </c>
      <c r="ON102" s="34">
        <v>-4.8196692951023579E-3</v>
      </c>
      <c r="OO102" s="34">
        <v>-4.9229934811592102E-3</v>
      </c>
      <c r="OP102" s="34">
        <v>-4.9795028753578663E-3</v>
      </c>
      <c r="OQ102" s="34">
        <v>-4.9397936090826988E-3</v>
      </c>
      <c r="OR102" s="34">
        <v>-4.9643167294561863E-3</v>
      </c>
      <c r="OS102" s="34">
        <v>-4.9727656878530979E-3</v>
      </c>
      <c r="OT102" s="34">
        <v>-5.0468184053897858E-3</v>
      </c>
      <c r="OU102" s="34">
        <v>-5.0806598737835884E-3</v>
      </c>
      <c r="OV102" s="34">
        <v>-5.0569009035825729E-3</v>
      </c>
      <c r="OW102" s="34">
        <v>-5.090929102152586E-3</v>
      </c>
      <c r="OX102" s="34">
        <v>-5.1755630411207676E-3</v>
      </c>
      <c r="OY102" s="34">
        <v>-5.295035894960165E-3</v>
      </c>
      <c r="OZ102" s="34">
        <v>-5.3232223726809025E-3</v>
      </c>
      <c r="PA102" s="34">
        <v>-5.3602149710059166E-3</v>
      </c>
      <c r="PB102" s="34">
        <v>-5.5173612199723721E-3</v>
      </c>
      <c r="PC102" s="34">
        <v>-5.6081647053360939E-3</v>
      </c>
      <c r="PD102" s="34">
        <v>-5.6830337271094322E-3</v>
      </c>
      <c r="PE102" t="s">
        <v>1300</v>
      </c>
      <c r="PF102" t="s">
        <v>843</v>
      </c>
      <c r="PG102" t="s">
        <v>843</v>
      </c>
      <c r="PH102" t="s">
        <v>843</v>
      </c>
      <c r="PI102" t="s">
        <v>843</v>
      </c>
      <c r="PJ102" t="s">
        <v>1300</v>
      </c>
      <c r="PK102" s="34">
        <v>0.50296932458877563</v>
      </c>
      <c r="PL102" s="34">
        <v>0.50344645977020264</v>
      </c>
      <c r="PM102" s="34">
        <v>0.5038759708404541</v>
      </c>
      <c r="PN102" s="34">
        <v>0.50414752960205078</v>
      </c>
      <c r="PO102" s="34">
        <v>0.50421857833862305</v>
      </c>
      <c r="PP102" s="34">
        <v>0.50428104400634766</v>
      </c>
      <c r="PQ102" s="34">
        <v>0.50431579351425171</v>
      </c>
      <c r="PR102" s="34">
        <v>0.50435441732406616</v>
      </c>
      <c r="PS102" s="34">
        <v>0.50448089838027954</v>
      </c>
      <c r="PT102" s="34">
        <v>0.50462257862091064</v>
      </c>
      <c r="PU102" s="34">
        <v>0.50475716590881348</v>
      </c>
      <c r="PV102" s="34">
        <v>0.50455975532531738</v>
      </c>
      <c r="PW102" s="34">
        <v>0.50405478477478027</v>
      </c>
      <c r="PX102" s="34">
        <v>0.50362992286682129</v>
      </c>
      <c r="PY102" s="34">
        <v>0.50322955846786499</v>
      </c>
      <c r="PZ102" s="34">
        <v>0.50276517868041992</v>
      </c>
      <c r="QA102" s="34">
        <v>0.50229233503341675</v>
      </c>
      <c r="QB102" s="34">
        <v>0.50182348489761353</v>
      </c>
      <c r="QC102" s="34">
        <v>0.50140351057052612</v>
      </c>
      <c r="QD102" s="34">
        <v>0.50098598003387451</v>
      </c>
      <c r="QE102" s="34">
        <v>0.50068330764770508</v>
      </c>
      <c r="QF102" s="34">
        <v>0.50040930509567261</v>
      </c>
      <c r="QG102" s="34">
        <v>0.50001591444015503</v>
      </c>
      <c r="QH102" s="34">
        <v>0.49959978461265564</v>
      </c>
      <c r="QI102" s="34">
        <v>0.49916067719459534</v>
      </c>
      <c r="QJ102" s="34">
        <v>0.4987260103225708</v>
      </c>
      <c r="QK102" s="34">
        <v>0.49830329418182373</v>
      </c>
      <c r="QL102" s="34">
        <v>0.49786466360092163</v>
      </c>
      <c r="QM102" s="34">
        <v>0.497444748878479</v>
      </c>
      <c r="QN102" s="34">
        <v>0.49698930978775024</v>
      </c>
      <c r="QO102" s="34">
        <v>0.49655205011367798</v>
      </c>
      <c r="QP102" s="34">
        <v>0.49610573053359985</v>
      </c>
      <c r="QQ102" s="34">
        <v>0.4956352710723877</v>
      </c>
      <c r="QR102" s="34">
        <v>0.49515557289123535</v>
      </c>
      <c r="QS102" s="34">
        <v>0.49469342827796936</v>
      </c>
      <c r="QT102" s="34">
        <v>0.49423369765281677</v>
      </c>
      <c r="QU102" s="34">
        <v>0.49376824498176575</v>
      </c>
      <c r="QV102" s="34">
        <v>0.49329370260238647</v>
      </c>
      <c r="QW102" s="34">
        <v>0.49283954501152039</v>
      </c>
      <c r="QX102" s="34">
        <v>0.49240133166313171</v>
      </c>
      <c r="QY102" s="34">
        <v>0.49195718765258789</v>
      </c>
      <c r="QZ102" s="34">
        <v>0.49152114987373352</v>
      </c>
      <c r="RA102" s="34">
        <v>0.49111184477806091</v>
      </c>
      <c r="RB102" s="34">
        <v>0.49071401357650757</v>
      </c>
      <c r="RC102" s="34">
        <v>0.4903126060962677</v>
      </c>
      <c r="RD102" s="34">
        <v>0.48989668488502502</v>
      </c>
      <c r="RE102" s="34">
        <v>0.48952805995941162</v>
      </c>
      <c r="RF102" s="34">
        <v>0.48922106623649597</v>
      </c>
      <c r="RG102" s="34">
        <v>0.48888382315635681</v>
      </c>
      <c r="RH102" s="34">
        <v>0.48853811621665955</v>
      </c>
      <c r="RI102" s="34">
        <v>0.48823878169059753</v>
      </c>
      <c r="RJ102" s="34">
        <v>0.48795568943023682</v>
      </c>
      <c r="RK102" s="34">
        <v>0.48769614100456238</v>
      </c>
      <c r="RL102" s="34">
        <v>0.48743778467178345</v>
      </c>
      <c r="RM102" s="34">
        <v>0.48717743158340454</v>
      </c>
      <c r="RN102" s="34">
        <v>0.48694467544555664</v>
      </c>
      <c r="RO102" s="34">
        <v>0.48672357201576233</v>
      </c>
      <c r="RP102" s="34">
        <v>0.48647141456604004</v>
      </c>
      <c r="RQ102" s="34">
        <v>0.48622789978981018</v>
      </c>
      <c r="RR102" s="34">
        <v>0.48599547147750854</v>
      </c>
      <c r="RS102" s="34">
        <v>0.48578932881355286</v>
      </c>
      <c r="RT102" s="34">
        <v>0.4855659008026123</v>
      </c>
      <c r="RU102" s="34">
        <v>0.48535367846488953</v>
      </c>
      <c r="RV102" s="34">
        <v>0.48513820767402649</v>
      </c>
      <c r="RW102" s="34">
        <v>0.48492744565010071</v>
      </c>
      <c r="RX102" s="34">
        <v>0.48470938205718994</v>
      </c>
      <c r="RY102" s="34">
        <v>0.48451769351959229</v>
      </c>
      <c r="RZ102" s="34">
        <v>0.4843481183052063</v>
      </c>
      <c r="SA102" s="34">
        <v>0.48418939113616943</v>
      </c>
      <c r="SB102" s="34">
        <v>0.48402336239814758</v>
      </c>
      <c r="SC102" s="34">
        <v>0.4838675856590271</v>
      </c>
      <c r="SD102" s="34">
        <v>0.48374220728874207</v>
      </c>
      <c r="SE102" s="34">
        <v>0.48363623023033142</v>
      </c>
      <c r="SF102" s="34">
        <v>0.48354440927505493</v>
      </c>
      <c r="SG102" s="34">
        <v>0.48347198963165283</v>
      </c>
      <c r="SH102" s="34">
        <v>0.48338887095451355</v>
      </c>
      <c r="SI102" s="34">
        <v>0.48335966467857361</v>
      </c>
      <c r="SJ102" s="34">
        <v>0.48336273431777954</v>
      </c>
      <c r="SK102" s="34">
        <v>0.48334482312202454</v>
      </c>
      <c r="SL102" s="34">
        <v>0.48335197567939758</v>
      </c>
      <c r="SM102" s="34">
        <v>0.48340374231338501</v>
      </c>
      <c r="SN102" s="34">
        <v>0.48344302177429199</v>
      </c>
      <c r="SO102" s="34">
        <v>0.48349744081497192</v>
      </c>
      <c r="SP102" s="34">
        <v>0.48351630568504333</v>
      </c>
      <c r="SQ102" s="34">
        <v>0.48356005549430847</v>
      </c>
      <c r="SR102" s="34">
        <v>0.48361888527870178</v>
      </c>
      <c r="SS102" s="34">
        <v>0.48366975784301758</v>
      </c>
      <c r="ST102" s="34">
        <v>0.48367369174957275</v>
      </c>
      <c r="SU102" s="34">
        <v>0.48368582129478455</v>
      </c>
      <c r="SV102" s="34">
        <v>0.48372277617454529</v>
      </c>
      <c r="SW102" s="34">
        <v>0.48372653126716614</v>
      </c>
      <c r="SX102" s="34">
        <v>0.48370957374572754</v>
      </c>
      <c r="SY102" s="34">
        <v>0.48368498682975769</v>
      </c>
      <c r="SZ102" s="34">
        <v>0.4836391806602478</v>
      </c>
      <c r="TA102" s="34">
        <v>0.48358777165412903</v>
      </c>
      <c r="TB102" s="34">
        <v>0.48353007435798645</v>
      </c>
      <c r="TC102" s="34">
        <v>0.48346331715583801</v>
      </c>
      <c r="TD102" s="34">
        <v>0.4833829402923584</v>
      </c>
      <c r="TE102" s="34">
        <v>0.48328673839569092</v>
      </c>
      <c r="TF102" s="34">
        <v>0.48316693305969238</v>
      </c>
      <c r="TG102" s="34">
        <v>0.48304939270019531</v>
      </c>
      <c r="TH102" t="s">
        <v>843</v>
      </c>
      <c r="TI102" t="s">
        <v>843</v>
      </c>
      <c r="TJ102" t="s">
        <v>1300</v>
      </c>
      <c r="TK102" s="34">
        <v>0.58356914141038096</v>
      </c>
      <c r="TL102" s="34">
        <v>0.59064441263532397</v>
      </c>
      <c r="TM102" s="34">
        <v>0.60039637442137594</v>
      </c>
      <c r="TN102" s="34">
        <v>0.61087456317822297</v>
      </c>
      <c r="TO102" s="34">
        <v>0.62107992859523498</v>
      </c>
      <c r="TP102" s="34">
        <v>0.63075548622039201</v>
      </c>
      <c r="TQ102" s="34">
        <v>0.63945651782174695</v>
      </c>
      <c r="TR102" s="34">
        <v>0.64700669951532608</v>
      </c>
      <c r="TS102" s="34">
        <v>0.65333819352142897</v>
      </c>
      <c r="TT102" s="34">
        <v>0.658484143417852</v>
      </c>
      <c r="TU102" s="34">
        <v>0.66251019388104093</v>
      </c>
      <c r="TV102" s="34">
        <v>0.66502201569815</v>
      </c>
      <c r="TW102" s="34">
        <v>0.66638628275638989</v>
      </c>
      <c r="TX102" s="34">
        <v>0.66737212951442804</v>
      </c>
      <c r="TY102" s="34">
        <v>0.66802008942762103</v>
      </c>
      <c r="TZ102" s="34">
        <v>0.66844708542227904</v>
      </c>
      <c r="UA102" s="34">
        <v>0.66781838187486497</v>
      </c>
      <c r="UB102" s="34">
        <v>0.66629727796362104</v>
      </c>
      <c r="UC102" s="34">
        <v>0.66471462105418699</v>
      </c>
      <c r="UD102" s="34">
        <v>0.66307593900108797</v>
      </c>
      <c r="UE102" s="34">
        <v>0.66180668429522205</v>
      </c>
      <c r="UF102" s="34">
        <v>0.66084583901773497</v>
      </c>
      <c r="UG102" s="34">
        <v>0.65968310911808703</v>
      </c>
      <c r="UH102" s="34">
        <v>0.65842205993652103</v>
      </c>
      <c r="UI102" s="34">
        <v>0.65741959381181703</v>
      </c>
      <c r="UJ102" s="34">
        <v>0.65664468887442895</v>
      </c>
      <c r="UK102" s="34">
        <v>0.65604693070388298</v>
      </c>
      <c r="UL102" s="34">
        <v>0.65570403615299799</v>
      </c>
      <c r="UM102" s="34">
        <v>0.65566216435623703</v>
      </c>
      <c r="UN102" s="34">
        <v>0.65594440594440595</v>
      </c>
      <c r="UO102" s="34">
        <v>0.65660021324414897</v>
      </c>
      <c r="UP102" s="34">
        <v>0.65762460541300694</v>
      </c>
      <c r="UQ102" s="34">
        <v>0.65902140090417805</v>
      </c>
      <c r="UR102" s="34">
        <v>0.66068709970121109</v>
      </c>
      <c r="US102" s="34">
        <v>0.66242491455304497</v>
      </c>
      <c r="UT102" s="34">
        <v>0.66410050304354495</v>
      </c>
      <c r="UU102" s="34">
        <v>0.6655502662426851</v>
      </c>
      <c r="UV102" s="34">
        <v>0.66668543078666698</v>
      </c>
      <c r="UW102" s="34">
        <v>0.66760118430459503</v>
      </c>
      <c r="UX102" s="34">
        <v>0.66831086101765802</v>
      </c>
      <c r="UY102" s="34">
        <v>0.66880993003971101</v>
      </c>
      <c r="UZ102" s="34">
        <v>0.6691670910449371</v>
      </c>
      <c r="VA102" s="34">
        <v>0.66935364206965109</v>
      </c>
      <c r="VB102" s="34">
        <v>0.66925227243275298</v>
      </c>
      <c r="VC102" s="34">
        <v>0.66868349368155289</v>
      </c>
      <c r="VD102" s="34">
        <v>0.66738622651744095</v>
      </c>
      <c r="VE102" s="34">
        <v>0.66526892933074389</v>
      </c>
      <c r="VF102" s="34">
        <v>0.66233522488904595</v>
      </c>
      <c r="VG102" s="34">
        <v>0.658534164595862</v>
      </c>
      <c r="VH102" s="34">
        <v>0.65402709581223106</v>
      </c>
      <c r="VI102" s="34">
        <v>0.64896919700850608</v>
      </c>
      <c r="VJ102" s="34">
        <v>0.64355240959436699</v>
      </c>
      <c r="VK102" s="34">
        <v>0.63789778559906096</v>
      </c>
      <c r="VL102" s="34">
        <v>0.632192461226599</v>
      </c>
      <c r="VM102" s="34">
        <v>0.62671324518605098</v>
      </c>
      <c r="VN102" s="34">
        <v>0.621661454533456</v>
      </c>
      <c r="VO102" s="34">
        <v>0.61722345899517006</v>
      </c>
      <c r="VP102" s="34">
        <v>0.61350510395033298</v>
      </c>
      <c r="VQ102" s="34">
        <v>0.61048674012255699</v>
      </c>
      <c r="VR102" s="34">
        <v>0.60808084519981598</v>
      </c>
      <c r="VS102" s="34">
        <v>0.60616985116135291</v>
      </c>
      <c r="VT102" s="34">
        <v>0.60454495230378302</v>
      </c>
      <c r="VU102" s="34">
        <v>0.60315130234651104</v>
      </c>
      <c r="VV102" s="34">
        <v>0.601917286983505</v>
      </c>
      <c r="VW102" s="34">
        <v>0.60077490692975499</v>
      </c>
      <c r="VX102" s="34">
        <v>0.59963367790350997</v>
      </c>
      <c r="VY102" s="34">
        <v>0.59913950049415599</v>
      </c>
      <c r="VZ102" s="34">
        <v>0.599333407812907</v>
      </c>
      <c r="WA102" s="34">
        <v>0.59947584363415107</v>
      </c>
      <c r="WB102" s="34">
        <v>0.59952459384592405</v>
      </c>
      <c r="WC102" s="34">
        <v>0.59934223617175397</v>
      </c>
      <c r="WD102" s="34">
        <v>0.59880316194220695</v>
      </c>
      <c r="WE102" s="34">
        <v>0.59793705368950001</v>
      </c>
      <c r="WF102" s="34">
        <v>0.59680519903996698</v>
      </c>
      <c r="WG102" s="34">
        <v>0.59533577403469207</v>
      </c>
      <c r="WH102" s="34">
        <v>0.59355193636749104</v>
      </c>
      <c r="WI102" s="34">
        <v>0.59160775318094505</v>
      </c>
      <c r="WJ102" s="34">
        <v>0.58954002134060601</v>
      </c>
      <c r="WK102" s="34">
        <v>0.58730109602714298</v>
      </c>
      <c r="WL102" s="34">
        <v>0.58497714978548798</v>
      </c>
      <c r="WM102" s="34">
        <v>0.58265109723865205</v>
      </c>
      <c r="WN102" s="34">
        <v>0.58027998854628005</v>
      </c>
      <c r="WO102" s="34">
        <v>0.57790311328674593</v>
      </c>
      <c r="WP102" s="34">
        <v>0.57552318489298704</v>
      </c>
      <c r="WQ102" s="34">
        <v>0.57321542986083207</v>
      </c>
      <c r="WR102" s="34">
        <v>0.57105549423301494</v>
      </c>
      <c r="WS102" s="34">
        <v>0.56901243152212799</v>
      </c>
      <c r="WT102" s="34">
        <v>0.56709050958089602</v>
      </c>
      <c r="WU102" s="34">
        <v>0.56530951897706505</v>
      </c>
      <c r="WV102" s="34">
        <v>0.56371187180522708</v>
      </c>
      <c r="WW102" s="34">
        <v>0.56227115989388798</v>
      </c>
      <c r="WX102" s="34">
        <v>0.56096646308796705</v>
      </c>
      <c r="WY102" s="34">
        <v>0.55979273838813104</v>
      </c>
      <c r="WZ102" s="34">
        <v>0.55877406247918504</v>
      </c>
      <c r="XA102" s="34">
        <v>0.55788407701417297</v>
      </c>
      <c r="XB102" s="34">
        <v>0.557076569053499</v>
      </c>
      <c r="XC102" s="34">
        <v>0.55633281594295492</v>
      </c>
      <c r="XD102" s="34">
        <v>0.55563634508183102</v>
      </c>
      <c r="XE102" s="34">
        <v>0.55497977647229801</v>
      </c>
      <c r="XF102" s="34">
        <v>0.55425706644652495</v>
      </c>
      <c r="XG102" s="34">
        <v>0.553487185474421</v>
      </c>
      <c r="XH102" t="s">
        <v>843</v>
      </c>
      <c r="XI102" t="s">
        <v>1300</v>
      </c>
      <c r="XJ102" s="34">
        <v>0.55269379700647792</v>
      </c>
      <c r="XK102" s="34">
        <v>0.56050604296084205</v>
      </c>
      <c r="XL102" s="34">
        <v>0.57135663534477199</v>
      </c>
      <c r="XM102" s="34">
        <v>0.58293636196431897</v>
      </c>
      <c r="XN102" s="34">
        <v>0.59433966571247299</v>
      </c>
      <c r="XO102" s="34">
        <v>0.60467921653280898</v>
      </c>
      <c r="XP102" s="34">
        <v>0.61338162684254205</v>
      </c>
      <c r="XQ102" s="34">
        <v>0.62025786644827197</v>
      </c>
      <c r="XR102" s="34">
        <v>0.62534617726943398</v>
      </c>
      <c r="XS102" s="34">
        <v>0.62891226892833996</v>
      </c>
      <c r="XT102" s="34">
        <v>0.63122703636475197</v>
      </c>
      <c r="XU102" s="34">
        <v>0.63230303346734207</v>
      </c>
      <c r="XV102" s="34">
        <v>0.63257198317696495</v>
      </c>
      <c r="XW102" s="34">
        <v>0.63247523397851102</v>
      </c>
      <c r="XX102" s="34">
        <v>0.63195236177922798</v>
      </c>
      <c r="XY102" s="34">
        <v>0.631087708386739</v>
      </c>
      <c r="XZ102" s="34">
        <v>0.62899071403564299</v>
      </c>
      <c r="YA102" s="34">
        <v>0.625737571379543</v>
      </c>
      <c r="YB102" s="34">
        <v>0.62223198017039005</v>
      </c>
      <c r="YC102" s="34">
        <v>0.61871605682693198</v>
      </c>
      <c r="YD102" s="34">
        <v>0.61575006267032206</v>
      </c>
      <c r="YE102" s="34">
        <v>0.61330551320118798</v>
      </c>
      <c r="YF102" s="34">
        <v>0.61103736920777296</v>
      </c>
      <c r="YG102" s="34">
        <v>0.60916839364893205</v>
      </c>
      <c r="YH102" s="34">
        <v>0.60795038104770394</v>
      </c>
      <c r="YI102" s="34">
        <v>0.60742985268868599</v>
      </c>
      <c r="YJ102" s="34">
        <v>0.60755603054864304</v>
      </c>
      <c r="YK102" s="34">
        <v>0.60829205037814704</v>
      </c>
      <c r="YL102" s="34">
        <v>0.60957082440989308</v>
      </c>
      <c r="YM102" s="34">
        <v>0.61121506121506097</v>
      </c>
      <c r="YN102" s="34">
        <v>0.61308843495669896</v>
      </c>
      <c r="YO102" s="34">
        <v>0.61496335022509596</v>
      </c>
      <c r="YP102" s="34">
        <v>0.61674518870044404</v>
      </c>
      <c r="YQ102" s="34">
        <v>0.61845806899850797</v>
      </c>
      <c r="YR102" s="34">
        <v>0.62004019697273594</v>
      </c>
      <c r="YS102" s="34">
        <v>0.62146067542936101</v>
      </c>
      <c r="YT102" s="34">
        <v>0.622740700321749</v>
      </c>
      <c r="YU102" s="34">
        <v>0.62380191093798099</v>
      </c>
      <c r="YV102" s="34">
        <v>0.62455223629197398</v>
      </c>
      <c r="YW102" s="34">
        <v>0.62477642815268997</v>
      </c>
      <c r="YX102" s="34">
        <v>0.62415157317518399</v>
      </c>
      <c r="YY102" s="34">
        <v>0.62254619527843502</v>
      </c>
      <c r="YZ102" s="34">
        <v>0.61990859584823299</v>
      </c>
      <c r="ZA102" s="34">
        <v>0.61619860414313998</v>
      </c>
      <c r="ZB102" s="34">
        <v>0.61159755615267797</v>
      </c>
      <c r="ZC102" s="34">
        <v>0.60624946955523795</v>
      </c>
      <c r="ZD102" s="34">
        <v>0.60032572929831896</v>
      </c>
      <c r="ZE102" s="34">
        <v>0.59405153569299396</v>
      </c>
      <c r="ZF102" s="34">
        <v>0.58763913599670603</v>
      </c>
      <c r="ZG102" s="34">
        <v>0.581351705699375</v>
      </c>
      <c r="ZH102" s="34">
        <v>0.57546622826653393</v>
      </c>
      <c r="ZI102" s="34">
        <v>0.57030734247781101</v>
      </c>
      <c r="ZJ102" s="34">
        <v>0.56593708754949401</v>
      </c>
      <c r="ZK102" s="34">
        <v>0.56230320047800098</v>
      </c>
      <c r="ZL102" s="34">
        <v>0.559312465863395</v>
      </c>
      <c r="ZM102" s="34">
        <v>0.55681347406703996</v>
      </c>
      <c r="ZN102" s="34">
        <v>0.55463337526543799</v>
      </c>
      <c r="ZO102" s="34">
        <v>0.55271635832593402</v>
      </c>
      <c r="ZP102" s="34">
        <v>0.55103299640553205</v>
      </c>
      <c r="ZQ102" s="34">
        <v>0.54949379880569604</v>
      </c>
      <c r="ZR102" s="34">
        <v>0.54804699858003703</v>
      </c>
      <c r="ZS102" s="34">
        <v>0.547346322419064</v>
      </c>
      <c r="ZT102" s="34">
        <v>0.54738018485869999</v>
      </c>
      <c r="ZU102" s="34">
        <v>0.54739097508265799</v>
      </c>
      <c r="ZV102" s="34">
        <v>0.54734925580810101</v>
      </c>
      <c r="ZW102" s="34">
        <v>0.54707683865513801</v>
      </c>
      <c r="ZX102" s="34">
        <v>0.54643947894451306</v>
      </c>
      <c r="ZY102" s="34">
        <v>0.54548095184895606</v>
      </c>
      <c r="ZZ102" s="34">
        <v>0.54418929362089796</v>
      </c>
      <c r="AAA102" s="34">
        <v>0.54258815602305899</v>
      </c>
      <c r="AAB102" s="34">
        <v>0.54071039995194392</v>
      </c>
      <c r="AAC102" s="34">
        <v>0.53861478610944802</v>
      </c>
      <c r="AAD102" s="34">
        <v>0.53637737559980303</v>
      </c>
      <c r="AAE102" s="34">
        <v>0.53407320060210606</v>
      </c>
      <c r="AAF102" s="34">
        <v>0.53164031876270101</v>
      </c>
      <c r="AAG102" s="34">
        <v>0.52907894083353402</v>
      </c>
      <c r="AAH102" s="34">
        <v>0.52651969941655496</v>
      </c>
      <c r="AAI102" s="34">
        <v>0.52397351299504202</v>
      </c>
      <c r="AAJ102" s="34">
        <v>0.521423403835515</v>
      </c>
      <c r="AAK102" s="34">
        <v>0.51897966797239303</v>
      </c>
      <c r="AAL102" s="34">
        <v>0.51671136825913699</v>
      </c>
      <c r="AAM102" s="34">
        <v>0.514574074582547</v>
      </c>
      <c r="AAN102" s="34">
        <v>0.51257887663123403</v>
      </c>
      <c r="AAO102" s="34">
        <v>0.51071717123710902</v>
      </c>
      <c r="AAP102" s="34">
        <v>0.50904373226572897</v>
      </c>
      <c r="AAQ102" s="34">
        <v>0.507578666154757</v>
      </c>
      <c r="AAR102" s="34">
        <v>0.50627604972608897</v>
      </c>
      <c r="AAS102" s="34">
        <v>0.50510954212039894</v>
      </c>
      <c r="AAT102" s="34">
        <v>0.50405926527298595</v>
      </c>
      <c r="AAU102" s="34">
        <v>0.50317998425306099</v>
      </c>
      <c r="AAV102" s="34">
        <v>0.50242114369826096</v>
      </c>
      <c r="AAW102" s="34">
        <v>0.50166489462535802</v>
      </c>
      <c r="AAX102" s="34">
        <v>0.50094021554544899</v>
      </c>
      <c r="AAY102" s="34">
        <v>0.50027476187304298</v>
      </c>
      <c r="AAZ102" s="34">
        <v>0.49957525871556596</v>
      </c>
      <c r="ABA102" s="34">
        <v>0.498807355273509</v>
      </c>
      <c r="ABB102" s="34">
        <v>0.497984715132188</v>
      </c>
      <c r="ABC102" s="34">
        <v>0.49708519893357805</v>
      </c>
      <c r="ABD102" s="34">
        <v>0.49612631794976997</v>
      </c>
      <c r="ABE102" s="34">
        <v>0.49504682300131597</v>
      </c>
      <c r="ABF102" s="34">
        <v>0.49389650654455403</v>
      </c>
      <c r="ABG102" t="s">
        <v>843</v>
      </c>
      <c r="ABH102" t="s">
        <v>843</v>
      </c>
      <c r="ABI102" t="s">
        <v>1300</v>
      </c>
      <c r="ABJ102" s="34">
        <v>0.47914960160845899</v>
      </c>
      <c r="ABK102" s="34">
        <v>0.48146346660737199</v>
      </c>
      <c r="ABL102" s="34">
        <v>0.48806718962219697</v>
      </c>
      <c r="ABM102" s="34">
        <v>0.49621114585249204</v>
      </c>
      <c r="ABN102" s="34">
        <v>0.50481434304419903</v>
      </c>
      <c r="ABO102" s="34">
        <v>0.51453695347539996</v>
      </c>
      <c r="ABP102" s="34">
        <v>0.52506577287634704</v>
      </c>
      <c r="ABQ102" s="34">
        <v>0.53607758369918901</v>
      </c>
      <c r="ABR102" s="34">
        <v>0.54709566717194802</v>
      </c>
      <c r="ABS102" s="34">
        <v>0.55757420562563198</v>
      </c>
      <c r="ABT102" s="34">
        <v>0.56699024018099098</v>
      </c>
      <c r="ABU102" s="34">
        <v>0.57404410101115599</v>
      </c>
      <c r="ABV102" s="34">
        <v>0.57886768036234204</v>
      </c>
      <c r="ABW102" s="34">
        <v>0.58259259734318403</v>
      </c>
      <c r="ABX102" s="34">
        <v>0.58533132721608805</v>
      </c>
      <c r="ABY102" s="34">
        <v>0.58728604507499194</v>
      </c>
      <c r="ABZ102" s="34">
        <v>0.58869596385642597</v>
      </c>
      <c r="ACA102" s="34">
        <v>0.58978006210692202</v>
      </c>
      <c r="ACB102" s="34">
        <v>0.59052184047669898</v>
      </c>
      <c r="ACC102" s="34">
        <v>0.59098298206944899</v>
      </c>
      <c r="ACD102" s="34">
        <v>0.59145015081309704</v>
      </c>
      <c r="ACE102" s="34">
        <v>0.590951769520905</v>
      </c>
      <c r="ACF102" s="34">
        <v>0.58909815645241703</v>
      </c>
      <c r="ACG102" s="34">
        <v>0.58683980076634401</v>
      </c>
      <c r="ACH102" s="34">
        <v>0.58458707353787198</v>
      </c>
      <c r="ACI102" s="34">
        <v>0.58255391876318097</v>
      </c>
      <c r="ACJ102" s="34">
        <v>0.58086107232289796</v>
      </c>
      <c r="ACK102" s="34">
        <v>0.57963986768748199</v>
      </c>
      <c r="ACL102" s="34">
        <v>0.57895408261881398</v>
      </c>
      <c r="ACM102" s="34">
        <v>0.57884037884037898</v>
      </c>
      <c r="ACN102" s="34">
        <v>0.57932222111423892</v>
      </c>
      <c r="ACO102" s="34">
        <v>0.58033905818868303</v>
      </c>
      <c r="ACP102" s="34">
        <v>0.58188064396954597</v>
      </c>
      <c r="ACQ102" s="34">
        <v>0.58386769780976999</v>
      </c>
      <c r="ACR102" s="34">
        <v>0.58611879681603596</v>
      </c>
      <c r="ACS102" s="34">
        <v>0.58849679418235601</v>
      </c>
      <c r="ACT102" s="34">
        <v>0.59082544640337198</v>
      </c>
      <c r="ACU102" s="34">
        <v>0.59297621460148797</v>
      </c>
      <c r="ACV102" s="34">
        <v>0.59502696875666705</v>
      </c>
      <c r="ACW102" s="34">
        <v>0.59696203666018199</v>
      </c>
      <c r="ACX102" s="34">
        <v>0.59871180682317704</v>
      </c>
      <c r="ACY102" s="34">
        <v>0.60035090197419505</v>
      </c>
      <c r="ACZ102" s="34">
        <v>0.60182437345124906</v>
      </c>
      <c r="ADA102" s="34">
        <v>0.60295462539570899</v>
      </c>
      <c r="ADB102" s="34">
        <v>0.60356228077632401</v>
      </c>
      <c r="ADC102" s="34">
        <v>0.60337861025317396</v>
      </c>
      <c r="ADD102" s="34">
        <v>0.60224546871488005</v>
      </c>
      <c r="ADE102" s="34">
        <v>0.60017517130723397</v>
      </c>
      <c r="ADF102" s="34">
        <v>0.59712685085797501</v>
      </c>
      <c r="ADG102" s="34">
        <v>0.59321025512958503</v>
      </c>
      <c r="ADH102" s="34">
        <v>0.58858520546336601</v>
      </c>
      <c r="ADI102" s="34">
        <v>0.58347392356781302</v>
      </c>
      <c r="ADJ102" s="34">
        <v>0.57800263968323795</v>
      </c>
      <c r="ADK102" s="34">
        <v>0.57238006913413697</v>
      </c>
      <c r="ADL102" s="34">
        <v>0.56692607431790898</v>
      </c>
      <c r="ADM102" s="34">
        <v>0.56187284839108198</v>
      </c>
      <c r="ADN102" s="34">
        <v>0.55745737412116803</v>
      </c>
      <c r="ADO102" s="34">
        <v>0.55378044574255003</v>
      </c>
      <c r="ADP102" s="34">
        <v>0.55079067274189197</v>
      </c>
      <c r="ADQ102" s="34">
        <v>0.54840606338998599</v>
      </c>
      <c r="ADR102" s="34">
        <v>0.54651299671127707</v>
      </c>
      <c r="ADS102" s="34">
        <v>0.54493020514898194</v>
      </c>
      <c r="ADT102" s="34">
        <v>0.54362547302730102</v>
      </c>
      <c r="ADU102" s="34">
        <v>0.54253680341343602</v>
      </c>
      <c r="ADV102" s="34">
        <v>0.54159851383656699</v>
      </c>
      <c r="ADW102" s="34">
        <v>0.54071810995595204</v>
      </c>
      <c r="ADX102" s="34">
        <v>0.54055048189458499</v>
      </c>
      <c r="ADY102" s="34">
        <v>0.54111644881391296</v>
      </c>
      <c r="ADZ102" s="34">
        <v>0.54166557778532698</v>
      </c>
      <c r="AEA102" s="34">
        <v>0.54215767013550897</v>
      </c>
      <c r="AEB102" s="34">
        <v>0.54244491415656393</v>
      </c>
      <c r="AEC102" s="34">
        <v>0.54238832838103002</v>
      </c>
      <c r="AED102" s="34">
        <v>0.54198057958967805</v>
      </c>
      <c r="AEE102" s="34">
        <v>0.54126586310054203</v>
      </c>
      <c r="AEF102" s="34">
        <v>0.540241127086457</v>
      </c>
      <c r="AEG102" s="34">
        <v>0.53891645941020694</v>
      </c>
      <c r="AEH102" s="34">
        <v>0.53736003651804998</v>
      </c>
      <c r="AEI102" s="34">
        <v>0.53565691701431806</v>
      </c>
      <c r="AEJ102" s="34">
        <v>0.53380738860797206</v>
      </c>
      <c r="AEK102" s="34">
        <v>0.53178822359012601</v>
      </c>
      <c r="AEL102" s="34">
        <v>0.52966897397157098</v>
      </c>
      <c r="AEM102" s="34">
        <v>0.52747519994979197</v>
      </c>
      <c r="AEN102" s="34">
        <v>0.52523855131070196</v>
      </c>
      <c r="AEO102" s="34">
        <v>0.52294726169542005</v>
      </c>
      <c r="AEP102" s="34">
        <v>0.52069213901679001</v>
      </c>
      <c r="AEQ102" s="34">
        <v>0.518580729791557</v>
      </c>
      <c r="AER102" s="34">
        <v>0.51658541094761701</v>
      </c>
      <c r="AES102" s="34">
        <v>0.51469851681907797</v>
      </c>
      <c r="AET102" s="34">
        <v>0.51293281915973199</v>
      </c>
      <c r="AEU102" s="34">
        <v>0.51134309969934</v>
      </c>
      <c r="AEV102" s="34">
        <v>0.50992853423427498</v>
      </c>
      <c r="AEW102" s="34">
        <v>0.50867888138862094</v>
      </c>
      <c r="AEX102" s="34">
        <v>0.50755900163191603</v>
      </c>
      <c r="AEY102" s="34">
        <v>0.50659428495304093</v>
      </c>
      <c r="AEZ102" s="34">
        <v>0.50581037707819798</v>
      </c>
      <c r="AFA102" s="34">
        <v>0.50513867913018995</v>
      </c>
      <c r="AFB102" s="34">
        <v>0.50452328891106901</v>
      </c>
      <c r="AFC102" s="34">
        <v>0.50398207322932698</v>
      </c>
      <c r="AFD102" s="34">
        <v>0.50351453272106905</v>
      </c>
      <c r="AFE102" s="34">
        <v>0.50297964553827101</v>
      </c>
      <c r="AFF102" s="34">
        <v>0.502389075546677</v>
      </c>
      <c r="AFG102" t="s">
        <v>843</v>
      </c>
      <c r="AFH102" t="s">
        <v>843</v>
      </c>
      <c r="AFI102" s="34"/>
      <c r="AFJ102" s="34"/>
      <c r="AFK102" s="34"/>
      <c r="AFL102" s="34"/>
      <c r="AFM102" s="34"/>
      <c r="AFN102" s="34"/>
      <c r="AFO102" s="34"/>
      <c r="AFP102" s="34"/>
      <c r="AFQ102" s="34"/>
      <c r="AFR102" s="34"/>
      <c r="AFS102" s="34"/>
      <c r="AFT102" s="34"/>
      <c r="AFU102" s="34"/>
      <c r="AFV102" s="34"/>
      <c r="AFW102" s="34"/>
      <c r="AFX102" s="34"/>
      <c r="AFY102" s="34"/>
      <c r="AFZ102" s="34"/>
      <c r="AGA102" s="34"/>
      <c r="AGB102" t="s">
        <v>843</v>
      </c>
      <c r="AGC102" t="s">
        <v>843</v>
      </c>
      <c r="AGD102" t="s">
        <v>843</v>
      </c>
      <c r="AGE102" t="s">
        <v>843</v>
      </c>
      <c r="AGF102" s="34"/>
      <c r="AGG102" t="s">
        <v>843</v>
      </c>
      <c r="AGH102" t="s">
        <v>843</v>
      </c>
      <c r="AGI102" t="s">
        <v>843</v>
      </c>
      <c r="AGJ102" t="s">
        <v>843</v>
      </c>
      <c r="AGK102" t="s">
        <v>843</v>
      </c>
      <c r="AGL102" t="s">
        <v>843</v>
      </c>
      <c r="AGM102" t="s">
        <v>843</v>
      </c>
      <c r="AGN102" t="s">
        <v>843</v>
      </c>
      <c r="AGO102" s="34"/>
      <c r="AGP102" s="34"/>
      <c r="AGQ102" t="s">
        <v>1460</v>
      </c>
      <c r="AGR102" t="s">
        <v>843</v>
      </c>
      <c r="AGS102" s="34"/>
      <c r="AGT102" s="34"/>
      <c r="AGU102" t="s">
        <v>1460</v>
      </c>
      <c r="AGV102" t="s">
        <v>843</v>
      </c>
      <c r="AGW102" s="34"/>
      <c r="AGX102" s="34"/>
      <c r="AGY102" t="s">
        <v>1460</v>
      </c>
      <c r="AGZ102" t="s">
        <v>843</v>
      </c>
      <c r="AHA102" s="34"/>
      <c r="AHB102" s="34"/>
      <c r="AHC102" t="s">
        <v>1460</v>
      </c>
      <c r="AHD102" t="s">
        <v>843</v>
      </c>
      <c r="AHE102" s="34"/>
      <c r="AHF102" s="34"/>
      <c r="AHG102" t="s">
        <v>1460</v>
      </c>
      <c r="AHH102" t="s">
        <v>843</v>
      </c>
      <c r="AHI102" t="s">
        <v>465</v>
      </c>
      <c r="AHJ102" s="34">
        <v>0.23300600051879883</v>
      </c>
      <c r="AHK102" s="34">
        <v>0.22927777469158173</v>
      </c>
      <c r="AHL102" s="34">
        <v>0.23296627402305603</v>
      </c>
      <c r="AHM102" s="34">
        <v>0.22429254651069641</v>
      </c>
      <c r="AHN102" s="34">
        <v>0.22539059817790985</v>
      </c>
      <c r="AHO102" t="s">
        <v>843</v>
      </c>
      <c r="AHP102" s="34"/>
      <c r="AHQ102" s="34"/>
      <c r="AHR102" s="34"/>
      <c r="AHS102" s="34"/>
      <c r="AHT102" s="34"/>
      <c r="AHU102" t="s">
        <v>843</v>
      </c>
      <c r="AHV102" s="34">
        <v>0.23318344354629517</v>
      </c>
      <c r="AHW102" s="34">
        <v>0.2341856062412262</v>
      </c>
      <c r="AHX102" s="34">
        <v>0.22861409187316895</v>
      </c>
      <c r="AHY102" s="34">
        <v>0.22186313569545746</v>
      </c>
      <c r="AHZ102" s="34">
        <v>0.21583952009677887</v>
      </c>
      <c r="AIA102" t="s">
        <v>465</v>
      </c>
      <c r="AIB102" t="s">
        <v>843</v>
      </c>
      <c r="AIC102" s="34">
        <v>0.27094617486000061</v>
      </c>
      <c r="AID102" s="34">
        <v>0.25103309750556946</v>
      </c>
      <c r="AIE102" s="34">
        <v>0.20424777269363403</v>
      </c>
      <c r="AIF102" s="34">
        <v>0.21539404988288879</v>
      </c>
      <c r="AIG102" s="34">
        <v>0.2213560938835144</v>
      </c>
      <c r="AIH102" t="s">
        <v>924</v>
      </c>
      <c r="AII102" t="s">
        <v>843</v>
      </c>
      <c r="AIJ102" s="34">
        <v>0.20972165465354919</v>
      </c>
      <c r="AIK102" s="34">
        <v>0.20972165465354919</v>
      </c>
      <c r="AIL102" s="34">
        <v>0.20972165465354919</v>
      </c>
      <c r="AIM102" s="34">
        <v>0.21511998772621155</v>
      </c>
      <c r="AIN102" s="34">
        <v>0.24545000493526459</v>
      </c>
      <c r="AIO102" t="s">
        <v>1607</v>
      </c>
      <c r="AIP102" s="34">
        <v>0.27375999093055725</v>
      </c>
      <c r="AIQ102" t="s">
        <v>843</v>
      </c>
      <c r="AIR102" s="34">
        <v>0.25495000000000001</v>
      </c>
      <c r="AIS102" s="34">
        <v>0.25534000000000001</v>
      </c>
      <c r="AIT102" s="34">
        <v>0.28192</v>
      </c>
      <c r="AIU102" s="34">
        <v>0.27844999999999998</v>
      </c>
      <c r="AIV102" s="34">
        <v>0.28344999999999998</v>
      </c>
      <c r="AIW102" s="34">
        <v>0.28844999999999998</v>
      </c>
      <c r="AIX102" t="s">
        <v>843</v>
      </c>
      <c r="AIY102" s="34">
        <v>3.6560000000000002E-2</v>
      </c>
      <c r="AIZ102" s="34">
        <v>4.1449999999999994E-2</v>
      </c>
      <c r="AJA102" s="34">
        <v>3.635E-2</v>
      </c>
      <c r="AJB102" s="34">
        <v>3.1649999999999998E-2</v>
      </c>
      <c r="AJC102" s="34">
        <v>2.8490000000000001E-2</v>
      </c>
      <c r="AJD102" s="34">
        <v>2.8119999999999999E-2</v>
      </c>
      <c r="AJE102" t="s">
        <v>843</v>
      </c>
      <c r="AJF102" s="34"/>
      <c r="AJG102" s="34"/>
      <c r="AJH102" s="34"/>
      <c r="AJI102" s="34"/>
      <c r="AJJ102" s="34"/>
      <c r="AJK102" t="s">
        <v>1460</v>
      </c>
      <c r="AJL102" t="s">
        <v>843</v>
      </c>
      <c r="AJM102" t="s">
        <v>843</v>
      </c>
      <c r="AJN102" s="34">
        <v>1.9972763955593109E-2</v>
      </c>
      <c r="AJO102" s="34">
        <v>1.1480481363832951E-2</v>
      </c>
      <c r="AJP102" s="34">
        <v>2.4031896144151688E-2</v>
      </c>
      <c r="AJQ102" s="34">
        <v>7.2503334376960993E-4</v>
      </c>
      <c r="AJR102" s="34">
        <v>5.6380342692136765E-2</v>
      </c>
      <c r="AJS102" t="s">
        <v>832</v>
      </c>
      <c r="AJT102" t="s">
        <v>843</v>
      </c>
      <c r="AJU102" t="s">
        <v>843</v>
      </c>
      <c r="AJV102" t="s">
        <v>843</v>
      </c>
      <c r="AJW102" s="34"/>
      <c r="AJX102" s="34"/>
      <c r="AJY102" s="34"/>
      <c r="AJZ102" s="34"/>
      <c r="AKA102" s="34"/>
      <c r="AKB102" t="s">
        <v>1460</v>
      </c>
      <c r="AKC102" t="s">
        <v>843</v>
      </c>
      <c r="AKD102" t="s">
        <v>843</v>
      </c>
      <c r="AKE102" t="s">
        <v>843</v>
      </c>
      <c r="AKF102" s="34">
        <v>1.2595576234161854E-2</v>
      </c>
      <c r="AKG102" s="34">
        <v>3.7624069955199957E-3</v>
      </c>
      <c r="AKH102" s="34">
        <v>1.6133863478899002E-2</v>
      </c>
      <c r="AKI102" s="34">
        <v>-6.6097998060286045E-3</v>
      </c>
      <c r="AKJ102" s="34">
        <v>4.9757588654756546E-2</v>
      </c>
      <c r="AKK102" t="s">
        <v>832</v>
      </c>
      <c r="AKL102" t="s">
        <v>843</v>
      </c>
      <c r="AKM102" s="34">
        <v>9340</v>
      </c>
      <c r="AKN102" t="s">
        <v>832</v>
      </c>
      <c r="AKO102" t="s">
        <v>843</v>
      </c>
      <c r="AKP102" s="34"/>
      <c r="AKQ102" t="s">
        <v>1460</v>
      </c>
      <c r="AKR102" t="s">
        <v>843</v>
      </c>
      <c r="AKS102" s="34">
        <v>8642.70315723772</v>
      </c>
      <c r="AKT102" t="s">
        <v>832</v>
      </c>
      <c r="AKU102" t="s">
        <v>843</v>
      </c>
      <c r="AKV102" s="34">
        <v>10016.2086862449</v>
      </c>
      <c r="AKW102" t="s">
        <v>832</v>
      </c>
      <c r="AKX102" t="s">
        <v>843</v>
      </c>
      <c r="AKY102" s="34"/>
      <c r="AKZ102" s="34"/>
      <c r="ALA102" s="34"/>
      <c r="ALB102" s="34"/>
      <c r="ALC102" s="34"/>
      <c r="ALD102" t="s">
        <v>1460</v>
      </c>
      <c r="ALE102" t="s">
        <v>843</v>
      </c>
      <c r="ALF102" t="s">
        <v>843</v>
      </c>
      <c r="ALG102" t="s">
        <v>843</v>
      </c>
      <c r="ALH102" s="34"/>
      <c r="ALI102" s="34"/>
      <c r="ALJ102" s="34"/>
      <c r="ALK102" s="34"/>
      <c r="ALL102" s="34">
        <v>0.19599011540412903</v>
      </c>
      <c r="ALM102" t="s">
        <v>465</v>
      </c>
    </row>
    <row r="103" spans="1:1001">
      <c r="A103" t="s">
        <v>512</v>
      </c>
      <c r="B103" t="s">
        <v>186</v>
      </c>
      <c r="C103" t="s">
        <v>287</v>
      </c>
      <c r="D103" s="34">
        <v>3.9769917726516724E-2</v>
      </c>
      <c r="E103" t="s">
        <v>465</v>
      </c>
      <c r="F103" s="34">
        <v>4.4602848589420319E-2</v>
      </c>
      <c r="G103" t="s">
        <v>465</v>
      </c>
      <c r="H103" s="34">
        <v>4.3633695691823959E-2</v>
      </c>
      <c r="I103" t="s">
        <v>465</v>
      </c>
      <c r="J103" s="34">
        <v>4.1830644011497498E-2</v>
      </c>
      <c r="K103" t="s">
        <v>465</v>
      </c>
      <c r="L103" s="34"/>
      <c r="M103" t="s">
        <v>465</v>
      </c>
      <c r="N103" s="34">
        <v>0.55762004852294922</v>
      </c>
      <c r="O103" s="34"/>
      <c r="P103" t="s">
        <v>1459</v>
      </c>
      <c r="Q103" s="34"/>
      <c r="R103" t="s">
        <v>1459</v>
      </c>
      <c r="S103" s="34"/>
      <c r="T103" t="s">
        <v>1459</v>
      </c>
      <c r="U103" s="34"/>
      <c r="V103" t="s">
        <v>1459</v>
      </c>
      <c r="W103" t="s">
        <v>843</v>
      </c>
      <c r="X103" t="s">
        <v>465</v>
      </c>
      <c r="Y103" s="34">
        <v>0.55313539505004883</v>
      </c>
      <c r="Z103" s="34"/>
      <c r="AA103" t="s">
        <v>1459</v>
      </c>
      <c r="AB103" s="34"/>
      <c r="AC103" t="s">
        <v>1459</v>
      </c>
      <c r="AD103" s="34"/>
      <c r="AE103" t="s">
        <v>1459</v>
      </c>
      <c r="AF103" s="34"/>
      <c r="AG103" t="s">
        <v>1459</v>
      </c>
      <c r="AH103" t="s">
        <v>843</v>
      </c>
      <c r="AI103" t="s">
        <v>465</v>
      </c>
      <c r="AJ103" s="34">
        <v>0.55089175701141357</v>
      </c>
      <c r="AK103" s="34"/>
      <c r="AL103" t="s">
        <v>1459</v>
      </c>
      <c r="AM103" s="34"/>
      <c r="AN103" t="s">
        <v>1459</v>
      </c>
      <c r="AO103" s="34"/>
      <c r="AP103" t="s">
        <v>1459</v>
      </c>
      <c r="AQ103" s="34"/>
      <c r="AR103" t="s">
        <v>1459</v>
      </c>
      <c r="AS103" t="s">
        <v>843</v>
      </c>
      <c r="AT103" t="s">
        <v>465</v>
      </c>
      <c r="AU103" s="34">
        <v>0.5560491681098938</v>
      </c>
      <c r="AV103" s="34"/>
      <c r="AW103" t="s">
        <v>1459</v>
      </c>
      <c r="AX103" s="34"/>
      <c r="AY103" t="s">
        <v>1459</v>
      </c>
      <c r="AZ103" s="34"/>
      <c r="BA103" t="s">
        <v>1459</v>
      </c>
      <c r="BB103" s="34"/>
      <c r="BC103" t="s">
        <v>1459</v>
      </c>
      <c r="BD103" t="s">
        <v>843</v>
      </c>
      <c r="BE103" s="34">
        <v>0.54523499805254672</v>
      </c>
      <c r="BF103" t="s">
        <v>465</v>
      </c>
      <c r="BG103" t="s">
        <v>843</v>
      </c>
      <c r="BH103" t="s">
        <v>465</v>
      </c>
      <c r="BI103" s="34">
        <v>3.0569381713867188</v>
      </c>
      <c r="BJ103" t="s">
        <v>465</v>
      </c>
      <c r="BK103" s="34">
        <v>4.1264667510986328</v>
      </c>
      <c r="BL103" t="s">
        <v>465</v>
      </c>
      <c r="BM103" s="34">
        <v>4.477994441986084</v>
      </c>
      <c r="BN103" t="s">
        <v>465</v>
      </c>
      <c r="BO103" s="34">
        <v>5.1013460159301758</v>
      </c>
      <c r="BP103" t="s">
        <v>843</v>
      </c>
      <c r="BQ103" s="34">
        <v>2.3396694660186768</v>
      </c>
      <c r="BR103" t="s">
        <v>465</v>
      </c>
      <c r="BS103" s="34"/>
      <c r="BT103" t="s">
        <v>843</v>
      </c>
      <c r="BU103" s="34">
        <v>3.3246822357177734</v>
      </c>
      <c r="BV103" t="s">
        <v>1552</v>
      </c>
      <c r="BW103" t="s">
        <v>843</v>
      </c>
      <c r="BX103" s="34">
        <v>2.5122501850128174</v>
      </c>
      <c r="BY103" t="s">
        <v>465</v>
      </c>
      <c r="BZ103" t="s">
        <v>843</v>
      </c>
      <c r="CA103" t="s">
        <v>465</v>
      </c>
      <c r="CB103" s="34">
        <v>5.4214815609157085E-3</v>
      </c>
      <c r="CC103" s="34">
        <v>4.6930694952607155E-3</v>
      </c>
      <c r="CD103" s="34">
        <v>4.7089480794966221E-3</v>
      </c>
      <c r="CE103" s="34">
        <v>3.8022354710847139E-3</v>
      </c>
      <c r="CF103" s="34">
        <v>3.8022384978830814E-3</v>
      </c>
      <c r="CG103" t="s">
        <v>843</v>
      </c>
      <c r="CH103" t="s">
        <v>465</v>
      </c>
      <c r="CI103" s="34">
        <v>6.4205015078186989E-3</v>
      </c>
      <c r="CJ103" s="34">
        <v>5.952516570687294E-3</v>
      </c>
      <c r="CK103" s="34">
        <v>5.778125487267971E-3</v>
      </c>
      <c r="CL103" s="34">
        <v>5.6714778766036034E-3</v>
      </c>
      <c r="CM103" s="34">
        <v>5.6387479417026043E-3</v>
      </c>
      <c r="CN103" t="s">
        <v>843</v>
      </c>
      <c r="CO103" t="s">
        <v>465</v>
      </c>
      <c r="CP103" s="34">
        <v>5.9743542224168777E-3</v>
      </c>
      <c r="CQ103" s="34">
        <v>5.7432614266872406E-3</v>
      </c>
      <c r="CR103" s="34">
        <v>5.7246191427111626E-3</v>
      </c>
      <c r="CS103" s="34">
        <v>5.6582079268991947E-3</v>
      </c>
      <c r="CT103" s="34">
        <v>5.6660785339772701E-3</v>
      </c>
      <c r="CU103" t="s">
        <v>843</v>
      </c>
      <c r="CV103" t="s">
        <v>465</v>
      </c>
      <c r="CW103" s="34">
        <v>5.7653733529150486E-3</v>
      </c>
      <c r="CX103" s="34">
        <v>5.6581948883831501E-3</v>
      </c>
      <c r="CY103" s="34">
        <v>5.5668866261839867E-3</v>
      </c>
      <c r="CZ103" s="34">
        <v>5.4930443875491619E-3</v>
      </c>
      <c r="DA103" s="34">
        <v>5.49300666898489E-3</v>
      </c>
      <c r="DB103" t="s">
        <v>843</v>
      </c>
      <c r="DC103" s="34"/>
      <c r="DD103" s="34"/>
      <c r="DE103" s="34"/>
      <c r="DF103" s="34"/>
      <c r="DG103" s="34"/>
      <c r="DH103" t="s">
        <v>1460</v>
      </c>
      <c r="DI103" t="s">
        <v>843</v>
      </c>
      <c r="DJ103" s="34"/>
      <c r="DK103" s="34"/>
      <c r="DL103" s="34"/>
      <c r="DM103" s="34"/>
      <c r="DN103" s="34"/>
      <c r="DO103" t="s">
        <v>1460</v>
      </c>
      <c r="DP103" t="s">
        <v>843</v>
      </c>
      <c r="DQ103" s="34"/>
      <c r="DR103" t="s">
        <v>1460</v>
      </c>
      <c r="DS103" t="s">
        <v>843</v>
      </c>
      <c r="DT103" t="s">
        <v>843</v>
      </c>
      <c r="DU103" s="34"/>
      <c r="DV103" t="s">
        <v>1460</v>
      </c>
      <c r="DW103" t="s">
        <v>843</v>
      </c>
      <c r="DX103" t="s">
        <v>843</v>
      </c>
      <c r="DY103" t="s">
        <v>465</v>
      </c>
      <c r="DZ103" s="34">
        <v>2.1715874318033457E-3</v>
      </c>
      <c r="EA103" s="34">
        <v>3.2348956447094679E-3</v>
      </c>
      <c r="EB103" s="34">
        <v>-7.9938117414712906E-4</v>
      </c>
      <c r="EC103" s="34">
        <v>-6.023443304002285E-3</v>
      </c>
      <c r="ED103" s="34">
        <v>1.3055985793471336E-2</v>
      </c>
      <c r="EE103" t="s">
        <v>843</v>
      </c>
      <c r="EF103" t="s">
        <v>465</v>
      </c>
      <c r="EG103" s="34">
        <v>3.6000001709908247E-3</v>
      </c>
      <c r="EH103" s="34">
        <v>2.5999997742474079E-3</v>
      </c>
      <c r="EI103" s="34">
        <v>-9.9999961093999445E-5</v>
      </c>
      <c r="EJ103" s="34">
        <v>1.999999862164259E-3</v>
      </c>
      <c r="EK103" s="34">
        <v>1.0000000474974513E-3</v>
      </c>
      <c r="EL103" t="s">
        <v>843</v>
      </c>
      <c r="EM103" t="s">
        <v>465</v>
      </c>
      <c r="EN103" s="34">
        <v>3.5073859617114067E-3</v>
      </c>
      <c r="EO103" s="34">
        <v>2.6816804893314838E-3</v>
      </c>
      <c r="EP103" s="34">
        <v>-1.4286595396697521E-3</v>
      </c>
      <c r="EQ103" s="34">
        <v>5.0182463601231575E-3</v>
      </c>
      <c r="ER103" s="34">
        <v>7.3443073779344559E-3</v>
      </c>
      <c r="ES103" t="s">
        <v>843</v>
      </c>
      <c r="ET103" t="s">
        <v>465</v>
      </c>
      <c r="EU103" s="34">
        <v>3.8306564092636108E-3</v>
      </c>
      <c r="EV103" s="34">
        <v>2.7025560848414898E-3</v>
      </c>
      <c r="EW103" s="34">
        <v>3.3236271701753139E-3</v>
      </c>
      <c r="EX103" s="34">
        <v>4.6387426555156708E-3</v>
      </c>
      <c r="EY103" s="34">
        <v>-7.6699157943949103E-5</v>
      </c>
      <c r="EZ103" t="s">
        <v>843</v>
      </c>
      <c r="FA103" t="s">
        <v>465</v>
      </c>
      <c r="FB103" s="34">
        <v>-4.2330138385295868E-3</v>
      </c>
      <c r="FC103" s="34">
        <v>-5.191451869904995E-3</v>
      </c>
      <c r="FD103" s="34">
        <v>-1.7498646629974246E-3</v>
      </c>
      <c r="FE103" s="34">
        <v>-1.8796479562297463E-3</v>
      </c>
      <c r="FF103" s="34">
        <v>1.3925275765359402E-2</v>
      </c>
      <c r="FG103" t="s">
        <v>843</v>
      </c>
      <c r="FH103" s="34"/>
      <c r="FI103" s="34"/>
      <c r="FJ103" s="34"/>
      <c r="FK103" s="34"/>
      <c r="FL103" s="34"/>
      <c r="FM103" t="s">
        <v>843</v>
      </c>
      <c r="FN103" t="s">
        <v>843</v>
      </c>
      <c r="FO103" s="34">
        <v>0.69294</v>
      </c>
      <c r="FP103" t="s">
        <v>1462</v>
      </c>
      <c r="FQ103" t="s">
        <v>843</v>
      </c>
      <c r="FR103" t="s">
        <v>843</v>
      </c>
      <c r="FS103" s="34">
        <v>0.73337000000000008</v>
      </c>
      <c r="FT103" t="s">
        <v>1462</v>
      </c>
      <c r="FU103" t="s">
        <v>843</v>
      </c>
      <c r="FV103" t="s">
        <v>843</v>
      </c>
      <c r="FW103" s="34">
        <v>0.65085999999999999</v>
      </c>
      <c r="FX103" t="s">
        <v>1462</v>
      </c>
      <c r="FY103" t="s">
        <v>843</v>
      </c>
      <c r="FZ103" s="34"/>
      <c r="GA103" s="34"/>
      <c r="GB103" s="34"/>
      <c r="GC103" s="34"/>
      <c r="GD103" s="34"/>
      <c r="GE103" t="s">
        <v>1460</v>
      </c>
      <c r="GF103" t="s">
        <v>843</v>
      </c>
      <c r="GG103" s="34"/>
      <c r="GH103" s="34"/>
      <c r="GI103" s="34"/>
      <c r="GJ103" s="34"/>
      <c r="GK103" s="34"/>
      <c r="GL103" t="s">
        <v>1460</v>
      </c>
      <c r="GM103" t="s">
        <v>843</v>
      </c>
      <c r="GN103" s="34"/>
      <c r="GO103" t="s">
        <v>1460</v>
      </c>
      <c r="GP103" t="s">
        <v>843</v>
      </c>
      <c r="GQ103" t="s">
        <v>843</v>
      </c>
      <c r="GR103" s="34"/>
      <c r="GS103" s="34"/>
      <c r="GT103" s="34"/>
      <c r="GU103" s="34"/>
      <c r="GV103" s="34"/>
      <c r="GW103" t="s">
        <v>1460</v>
      </c>
      <c r="GX103" t="s">
        <v>843</v>
      </c>
      <c r="GY103" t="s">
        <v>843</v>
      </c>
      <c r="GZ103" t="s">
        <v>843</v>
      </c>
      <c r="HA103" t="s">
        <v>843</v>
      </c>
      <c r="HB103" t="s">
        <v>843</v>
      </c>
      <c r="HC103" t="s">
        <v>843</v>
      </c>
      <c r="HD103" t="s">
        <v>843</v>
      </c>
      <c r="HE103" t="s">
        <v>843</v>
      </c>
      <c r="HF103" t="s">
        <v>843</v>
      </c>
      <c r="HG103" t="s">
        <v>843</v>
      </c>
      <c r="HH103" s="34">
        <v>160188</v>
      </c>
      <c r="HI103" s="34">
        <v>161524</v>
      </c>
      <c r="HJ103" s="34">
        <v>162563</v>
      </c>
      <c r="HK103" s="34">
        <v>163385</v>
      </c>
      <c r="HL103" s="34">
        <v>164004</v>
      </c>
      <c r="HM103" s="34">
        <v>164430</v>
      </c>
      <c r="HN103" s="34">
        <v>164675</v>
      </c>
      <c r="HO103" s="34">
        <v>164763</v>
      </c>
      <c r="HP103" s="34">
        <v>164725</v>
      </c>
      <c r="HQ103" s="34">
        <v>164580</v>
      </c>
      <c r="HR103" s="34">
        <v>164905</v>
      </c>
      <c r="HS103" s="34">
        <v>165649</v>
      </c>
      <c r="HT103" s="34">
        <v>166392</v>
      </c>
      <c r="HU103" s="34">
        <v>167054</v>
      </c>
      <c r="HV103" s="34">
        <v>167543</v>
      </c>
      <c r="HW103" s="34">
        <v>167978</v>
      </c>
      <c r="HX103" s="34">
        <v>168346</v>
      </c>
      <c r="HY103" s="34">
        <v>168606</v>
      </c>
      <c r="HZ103" s="34">
        <v>168678</v>
      </c>
      <c r="IA103" s="34">
        <v>168624</v>
      </c>
      <c r="IB103" s="34">
        <v>169231</v>
      </c>
      <c r="IC103" s="34">
        <v>170534</v>
      </c>
      <c r="ID103" s="34">
        <v>171774</v>
      </c>
      <c r="IE103" s="34">
        <v>172952</v>
      </c>
      <c r="IF103" s="34">
        <v>174114</v>
      </c>
      <c r="IG103" s="34">
        <v>175263</v>
      </c>
      <c r="IH103" s="34">
        <v>176397</v>
      </c>
      <c r="II103" s="34">
        <v>177508</v>
      </c>
      <c r="IJ103" s="34">
        <v>178605</v>
      </c>
      <c r="IK103" s="34">
        <v>179686</v>
      </c>
      <c r="IL103" s="34">
        <v>180746</v>
      </c>
      <c r="IM103" s="34">
        <v>181795</v>
      </c>
      <c r="IN103" s="34">
        <v>182823</v>
      </c>
      <c r="IO103" s="34">
        <v>183827</v>
      </c>
      <c r="IP103" s="34">
        <v>184818</v>
      </c>
      <c r="IQ103" s="34">
        <v>185789</v>
      </c>
      <c r="IR103" s="34">
        <v>186724</v>
      </c>
      <c r="IS103" s="34">
        <v>187620</v>
      </c>
      <c r="IT103" s="34">
        <v>188487</v>
      </c>
      <c r="IU103" s="34">
        <v>189313</v>
      </c>
      <c r="IV103" s="34">
        <v>190097</v>
      </c>
      <c r="IW103" s="34">
        <v>190843</v>
      </c>
      <c r="IX103" s="34">
        <v>191541</v>
      </c>
      <c r="IY103" s="34">
        <v>192200</v>
      </c>
      <c r="IZ103" s="34">
        <v>192818</v>
      </c>
      <c r="JA103" s="34">
        <v>193404</v>
      </c>
      <c r="JB103" s="34">
        <v>193945</v>
      </c>
      <c r="JC103" s="34">
        <v>194441</v>
      </c>
      <c r="JD103" s="34">
        <v>194898</v>
      </c>
      <c r="JE103" s="34">
        <v>195309</v>
      </c>
      <c r="JF103" s="34">
        <v>195673</v>
      </c>
      <c r="JG103" s="34">
        <v>195990</v>
      </c>
      <c r="JH103" s="34">
        <v>196263</v>
      </c>
      <c r="JI103" s="34">
        <v>196495</v>
      </c>
      <c r="JJ103" s="34">
        <v>196683</v>
      </c>
      <c r="JK103" s="34">
        <v>196841</v>
      </c>
      <c r="JL103" s="34">
        <v>196977</v>
      </c>
      <c r="JM103" s="34">
        <v>197079</v>
      </c>
      <c r="JN103" s="34">
        <v>197160</v>
      </c>
      <c r="JO103" s="34">
        <v>197222</v>
      </c>
      <c r="JP103" s="34">
        <v>197275</v>
      </c>
      <c r="JQ103" s="34">
        <v>197326</v>
      </c>
      <c r="JR103" s="34">
        <v>197371</v>
      </c>
      <c r="JS103" s="34">
        <v>197404</v>
      </c>
      <c r="JT103" s="34">
        <v>197433</v>
      </c>
      <c r="JU103" s="34">
        <v>197464</v>
      </c>
      <c r="JV103" s="34">
        <v>197487</v>
      </c>
      <c r="JW103" s="34">
        <v>197501</v>
      </c>
      <c r="JX103" s="34">
        <v>197504</v>
      </c>
      <c r="JY103" s="34">
        <v>197488</v>
      </c>
      <c r="JZ103" s="34">
        <v>197470</v>
      </c>
      <c r="KA103" s="34">
        <v>197442</v>
      </c>
      <c r="KB103" s="34">
        <v>197403</v>
      </c>
      <c r="KC103" s="34">
        <v>197351</v>
      </c>
      <c r="KD103" s="34">
        <v>197268</v>
      </c>
      <c r="KE103" s="34">
        <v>197168</v>
      </c>
      <c r="KF103" s="34">
        <v>197035</v>
      </c>
      <c r="KG103" s="34">
        <v>196871</v>
      </c>
      <c r="KH103" s="34">
        <v>196683</v>
      </c>
      <c r="KI103" s="34">
        <v>196458</v>
      </c>
      <c r="KJ103" s="34">
        <v>196201</v>
      </c>
      <c r="KK103" s="34">
        <v>195906</v>
      </c>
      <c r="KL103" s="34">
        <v>195577</v>
      </c>
      <c r="KM103" s="34">
        <v>195208</v>
      </c>
      <c r="KN103" s="34">
        <v>194799</v>
      </c>
      <c r="KO103" s="34">
        <v>194357</v>
      </c>
      <c r="KP103" s="34">
        <v>193875</v>
      </c>
      <c r="KQ103" s="34">
        <v>193345</v>
      </c>
      <c r="KR103" s="34">
        <v>192772</v>
      </c>
      <c r="KS103" s="34">
        <v>192157</v>
      </c>
      <c r="KT103" s="34">
        <v>191505</v>
      </c>
      <c r="KU103" s="34">
        <v>190815</v>
      </c>
      <c r="KV103" s="34">
        <v>190084</v>
      </c>
      <c r="KW103" s="34">
        <v>189326</v>
      </c>
      <c r="KX103" s="34">
        <v>188536</v>
      </c>
      <c r="KY103" s="34">
        <v>187716</v>
      </c>
      <c r="KZ103" s="34">
        <v>186875</v>
      </c>
      <c r="LA103" s="34">
        <v>186000</v>
      </c>
      <c r="LB103" s="34">
        <v>185104</v>
      </c>
      <c r="LC103" s="34">
        <v>184175</v>
      </c>
      <c r="LD103" s="34">
        <v>183221</v>
      </c>
      <c r="LE103" t="s">
        <v>843</v>
      </c>
      <c r="LF103" t="s">
        <v>843</v>
      </c>
      <c r="LG103" t="s">
        <v>843</v>
      </c>
      <c r="LH103" s="34">
        <v>1.1256212368607521E-2</v>
      </c>
      <c r="LI103" s="34">
        <v>8.3056129515171051E-3</v>
      </c>
      <c r="LJ103" s="34">
        <v>6.4118807204067707E-3</v>
      </c>
      <c r="LK103" s="34">
        <v>5.0437599420547485E-3</v>
      </c>
      <c r="LL103" s="34">
        <v>3.7814388051629066E-3</v>
      </c>
      <c r="LM103" s="34">
        <v>2.5941298808902502E-3</v>
      </c>
      <c r="LN103" s="34">
        <v>1.4888867735862732E-3</v>
      </c>
      <c r="LO103" s="34">
        <v>5.3424318321049213E-4</v>
      </c>
      <c r="LP103" s="34">
        <v>-2.3066090943757445E-4</v>
      </c>
      <c r="LQ103" s="34">
        <v>-8.8064261944964528E-4</v>
      </c>
      <c r="LR103" s="34">
        <v>1.9727763719856739E-3</v>
      </c>
      <c r="LS103" s="34">
        <v>4.5015416108071804E-3</v>
      </c>
      <c r="LT103" s="34">
        <v>4.4753584079444408E-3</v>
      </c>
      <c r="LU103" s="34">
        <v>3.9706630632281303E-3</v>
      </c>
      <c r="LV103" s="34">
        <v>2.9229212086647749E-3</v>
      </c>
      <c r="LW103" s="34">
        <v>2.5929836556315422E-3</v>
      </c>
      <c r="LX103" s="34">
        <v>2.1883668377995491E-3</v>
      </c>
      <c r="LY103" s="34">
        <v>1.5432467916980386E-3</v>
      </c>
      <c r="LZ103" s="34">
        <v>4.2693992145359516E-4</v>
      </c>
      <c r="MA103" s="34">
        <v>-3.2018785714171827E-4</v>
      </c>
      <c r="MB103" s="34">
        <v>3.5932613536715508E-3</v>
      </c>
      <c r="MC103" s="34">
        <v>7.6700448989868164E-3</v>
      </c>
      <c r="MD103" s="34">
        <v>7.2449687868356705E-3</v>
      </c>
      <c r="ME103" s="34">
        <v>6.8344399333000183E-3</v>
      </c>
      <c r="MF103" s="34">
        <v>6.6961576230823994E-3</v>
      </c>
      <c r="MG103" s="34">
        <v>6.5774456597864628E-3</v>
      </c>
      <c r="MH103" s="34">
        <v>6.449433509260416E-3</v>
      </c>
      <c r="MI103" s="34">
        <v>6.2785418704152107E-3</v>
      </c>
      <c r="MJ103" s="34">
        <v>6.1609852127730846E-3</v>
      </c>
      <c r="MK103" s="34">
        <v>6.0342196375131607E-3</v>
      </c>
      <c r="ML103" s="34">
        <v>5.8818478137254715E-3</v>
      </c>
      <c r="MM103" s="34">
        <v>5.7869479060173035E-3</v>
      </c>
      <c r="MN103" s="34">
        <v>5.6387931108474731E-3</v>
      </c>
      <c r="MO103" s="34">
        <v>5.4766261018812656E-3</v>
      </c>
      <c r="MP103" s="34">
        <v>5.3764590993523598E-3</v>
      </c>
      <c r="MQ103" s="34">
        <v>5.2400641143321991E-3</v>
      </c>
      <c r="MR103" s="34">
        <v>5.0199697725474834E-3</v>
      </c>
      <c r="MS103" s="34">
        <v>4.7870497219264507E-3</v>
      </c>
      <c r="MT103" s="34">
        <v>4.610398318618536E-3</v>
      </c>
      <c r="MU103" s="34">
        <v>4.3726908043026924E-3</v>
      </c>
      <c r="MV103" s="34">
        <v>4.1327383369207382E-3</v>
      </c>
      <c r="MW103" s="34">
        <v>3.9166323840618134E-3</v>
      </c>
      <c r="MX103" s="34">
        <v>3.6507844924926758E-3</v>
      </c>
      <c r="MY103" s="34">
        <v>3.4346117172390223E-3</v>
      </c>
      <c r="MZ103" s="34">
        <v>3.2102423720061779E-3</v>
      </c>
      <c r="NA103" s="34">
        <v>3.0345264822244644E-3</v>
      </c>
      <c r="NB103" s="34">
        <v>2.7933483943343163E-3</v>
      </c>
      <c r="NC103" s="34">
        <v>2.554161474108696E-3</v>
      </c>
      <c r="ND103" s="34">
        <v>2.3475696798413992E-3</v>
      </c>
      <c r="NE103" s="34">
        <v>2.1065750624984503E-3</v>
      </c>
      <c r="NF103" s="34">
        <v>1.8619787879288197E-3</v>
      </c>
      <c r="NG103" s="34">
        <v>1.6187388682737947E-3</v>
      </c>
      <c r="NH103" s="34">
        <v>1.3919590273872018E-3</v>
      </c>
      <c r="NI103" s="34">
        <v>1.1813892051577568E-3</v>
      </c>
      <c r="NJ103" s="34">
        <v>9.563099592924118E-4</v>
      </c>
      <c r="NK103" s="34">
        <v>8.0300064291805029E-4</v>
      </c>
      <c r="NL103" s="34">
        <v>6.9067440927028656E-4</v>
      </c>
      <c r="NM103" s="34">
        <v>5.1769294077530503E-4</v>
      </c>
      <c r="NN103" s="34">
        <v>4.1091826278716326E-4</v>
      </c>
      <c r="NO103" s="34">
        <v>3.1441598548553884E-4</v>
      </c>
      <c r="NP103" s="34">
        <v>2.6869660359807312E-4</v>
      </c>
      <c r="NQ103" s="34">
        <v>2.58488958934322E-4</v>
      </c>
      <c r="NR103" s="34">
        <v>2.2802301100455225E-4</v>
      </c>
      <c r="NS103" s="34">
        <v>1.6718383994884789E-4</v>
      </c>
      <c r="NT103" s="34">
        <v>1.4689605450257659E-4</v>
      </c>
      <c r="NU103" s="34">
        <v>1.5700297080911696E-4</v>
      </c>
      <c r="NV103" s="34">
        <v>1.1647014616755769E-4</v>
      </c>
      <c r="NW103" s="34">
        <v>7.0888228947296739E-5</v>
      </c>
      <c r="NX103" s="34">
        <v>1.5189681107585784E-5</v>
      </c>
      <c r="NY103" s="34">
        <v>-8.1014295574277639E-5</v>
      </c>
      <c r="NZ103" s="34">
        <v>-9.1148933279328048E-5</v>
      </c>
      <c r="OA103" s="34">
        <v>-1.4180374273564667E-4</v>
      </c>
      <c r="OB103" s="34">
        <v>-1.9754587265197188E-4</v>
      </c>
      <c r="OC103" s="34">
        <v>-2.6345520745962858E-4</v>
      </c>
      <c r="OD103" s="34">
        <v>-4.2065890738740563E-4</v>
      </c>
      <c r="OE103" s="34">
        <v>-5.0705310422927141E-4</v>
      </c>
      <c r="OF103" s="34">
        <v>-6.7477923585101962E-4</v>
      </c>
      <c r="OG103" s="34">
        <v>-8.3268602611497045E-4</v>
      </c>
      <c r="OH103" s="34">
        <v>-9.5539627363905311E-4</v>
      </c>
      <c r="OI103" s="34">
        <v>-1.1446275748312473E-3</v>
      </c>
      <c r="OJ103" s="34">
        <v>-1.3090240536257625E-3</v>
      </c>
      <c r="OK103" s="34">
        <v>-1.5046915505081415E-3</v>
      </c>
      <c r="OL103" s="34">
        <v>-1.6807885840535164E-3</v>
      </c>
      <c r="OM103" s="34">
        <v>-1.8885070458054543E-3</v>
      </c>
      <c r="ON103" s="34">
        <v>-2.0973989740014076E-3</v>
      </c>
      <c r="OO103" s="34">
        <v>-2.2715835366398096E-3</v>
      </c>
      <c r="OP103" s="34">
        <v>-2.4830526672303677E-3</v>
      </c>
      <c r="OQ103" s="34">
        <v>-2.7374636847525835E-3</v>
      </c>
      <c r="OR103" s="34">
        <v>-2.9680144507437944E-3</v>
      </c>
      <c r="OS103" s="34">
        <v>-3.1953970901668072E-3</v>
      </c>
      <c r="OT103" s="34">
        <v>-3.3988282084465027E-3</v>
      </c>
      <c r="OU103" s="34">
        <v>-3.609545761719346E-3</v>
      </c>
      <c r="OV103" s="34">
        <v>-3.8382925558835268E-3</v>
      </c>
      <c r="OW103" s="34">
        <v>-3.9956830441951752E-3</v>
      </c>
      <c r="OX103" s="34">
        <v>-4.1814269497990608E-3</v>
      </c>
      <c r="OY103" s="34">
        <v>-4.3587875552475452E-3</v>
      </c>
      <c r="OZ103" s="34">
        <v>-4.4902381487190723E-3</v>
      </c>
      <c r="PA103" s="34">
        <v>-4.6932706609368324E-3</v>
      </c>
      <c r="PB103" s="34">
        <v>-4.8288442194461823E-3</v>
      </c>
      <c r="PC103" s="34">
        <v>-5.0314366817474365E-3</v>
      </c>
      <c r="PD103" s="34">
        <v>-5.1933182403445244E-3</v>
      </c>
      <c r="PE103" t="s">
        <v>1300</v>
      </c>
      <c r="PF103" t="s">
        <v>843</v>
      </c>
      <c r="PG103" t="s">
        <v>843</v>
      </c>
      <c r="PH103" t="s">
        <v>843</v>
      </c>
      <c r="PI103" t="s">
        <v>843</v>
      </c>
      <c r="PJ103" t="s">
        <v>1300</v>
      </c>
      <c r="PK103" s="34">
        <v>0.50684821605682373</v>
      </c>
      <c r="PL103" s="34">
        <v>0.5069153904914856</v>
      </c>
      <c r="PM103" s="34">
        <v>0.50717568397521973</v>
      </c>
      <c r="PN103" s="34">
        <v>0.50739049911499023</v>
      </c>
      <c r="PO103" s="34">
        <v>0.50756686925888062</v>
      </c>
      <c r="PP103" s="34">
        <v>0.50772362947463989</v>
      </c>
      <c r="PQ103" s="34">
        <v>0.50784271955490112</v>
      </c>
      <c r="PR103" s="34">
        <v>0.50785672664642334</v>
      </c>
      <c r="PS103" s="34">
        <v>0.50780391693115234</v>
      </c>
      <c r="PT103" s="34">
        <v>0.50771051645278931</v>
      </c>
      <c r="PU103" s="34">
        <v>0.50751036405563354</v>
      </c>
      <c r="PV103" s="34">
        <v>0.50724726915359497</v>
      </c>
      <c r="PW103" s="34">
        <v>0.50693541765213013</v>
      </c>
      <c r="PX103" s="34">
        <v>0.50663858652114868</v>
      </c>
      <c r="PY103" s="34">
        <v>0.50633567571640015</v>
      </c>
      <c r="PZ103" s="34">
        <v>0.50599485635757446</v>
      </c>
      <c r="QA103" s="34">
        <v>0.50566095113754272</v>
      </c>
      <c r="QB103" s="34">
        <v>0.50534975528717041</v>
      </c>
      <c r="QC103" s="34">
        <v>0.50502139329910278</v>
      </c>
      <c r="QD103" s="34">
        <v>0.50468498468399048</v>
      </c>
      <c r="QE103" s="34">
        <v>0.50414520502090454</v>
      </c>
      <c r="QF103" s="34">
        <v>0.50358873605728149</v>
      </c>
      <c r="QG103" s="34">
        <v>0.50325429439544678</v>
      </c>
      <c r="QH103" s="34">
        <v>0.50298351049423218</v>
      </c>
      <c r="QI103" s="34">
        <v>0.50272238254547119</v>
      </c>
      <c r="QJ103" s="34">
        <v>0.50247341394424438</v>
      </c>
      <c r="QK103" s="34">
        <v>0.50225913524627686</v>
      </c>
      <c r="QL103" s="34">
        <v>0.50205063819885254</v>
      </c>
      <c r="QM103" s="34">
        <v>0.50184488296508789</v>
      </c>
      <c r="QN103" s="34">
        <v>0.50165843963623047</v>
      </c>
      <c r="QO103" s="34">
        <v>0.50148272514343262</v>
      </c>
      <c r="QP103" s="34">
        <v>0.50133943557739258</v>
      </c>
      <c r="QQ103" s="34">
        <v>0.50122249126434326</v>
      </c>
      <c r="QR103" s="34">
        <v>0.50109070539474487</v>
      </c>
      <c r="QS103" s="34">
        <v>0.50096851587295532</v>
      </c>
      <c r="QT103" s="34">
        <v>0.50088542699813843</v>
      </c>
      <c r="QU103" s="34">
        <v>0.50081402063369751</v>
      </c>
      <c r="QV103" s="34">
        <v>0.50076216459274292</v>
      </c>
      <c r="QW103" s="34">
        <v>0.50071889162063599</v>
      </c>
      <c r="QX103" s="34">
        <v>0.50070518255233765</v>
      </c>
      <c r="QY103" s="34">
        <v>0.50069177150726318</v>
      </c>
      <c r="QZ103" s="34">
        <v>0.50069952011108398</v>
      </c>
      <c r="RA103" s="34">
        <v>0.5007283091545105</v>
      </c>
      <c r="RB103" s="34">
        <v>0.50076484680175781</v>
      </c>
      <c r="RC103" s="34">
        <v>0.50080388784408569</v>
      </c>
      <c r="RD103" s="34">
        <v>0.50087380409240723</v>
      </c>
      <c r="RE103" s="34">
        <v>0.50096678733825684</v>
      </c>
      <c r="RF103" s="34">
        <v>0.50106203556060791</v>
      </c>
      <c r="RG103" s="34">
        <v>0.50114929676055908</v>
      </c>
      <c r="RH103" s="34">
        <v>0.50124162435531616</v>
      </c>
      <c r="RI103" s="34">
        <v>0.50135684013366699</v>
      </c>
      <c r="RJ103" s="34">
        <v>0.50147455930709839</v>
      </c>
      <c r="RK103" s="34">
        <v>0.50159734487533569</v>
      </c>
      <c r="RL103" s="34">
        <v>0.50172775983810425</v>
      </c>
      <c r="RM103" s="34">
        <v>0.50184309482574463</v>
      </c>
      <c r="RN103" s="34">
        <v>0.50197368860244751</v>
      </c>
      <c r="RO103" s="34">
        <v>0.50210940837860107</v>
      </c>
      <c r="RP103" s="34">
        <v>0.50225037336349487</v>
      </c>
      <c r="RQ103" s="34">
        <v>0.50238889455795288</v>
      </c>
      <c r="RR103" s="34">
        <v>0.50254029035568237</v>
      </c>
      <c r="RS103" s="34">
        <v>0.50268405675888062</v>
      </c>
      <c r="RT103" s="34">
        <v>0.50281769037246704</v>
      </c>
      <c r="RU103" s="34">
        <v>0.50298678874969482</v>
      </c>
      <c r="RV103" s="34">
        <v>0.50315088033676147</v>
      </c>
      <c r="RW103" s="34">
        <v>0.50329983234405518</v>
      </c>
      <c r="RX103" s="34">
        <v>0.50344365835189819</v>
      </c>
      <c r="RY103" s="34">
        <v>0.50358253717422485</v>
      </c>
      <c r="RZ103" s="34">
        <v>0.50372403860092163</v>
      </c>
      <c r="SA103" s="34">
        <v>0.50386828184127808</v>
      </c>
      <c r="SB103" s="34">
        <v>0.50400024652481079</v>
      </c>
      <c r="SC103" s="34">
        <v>0.50411200523376465</v>
      </c>
      <c r="SD103" s="34">
        <v>0.50422906875610352</v>
      </c>
      <c r="SE103" s="34">
        <v>0.50431859493255615</v>
      </c>
      <c r="SF103" s="34">
        <v>0.50438559055328369</v>
      </c>
      <c r="SG103" s="34">
        <v>0.50445586442947388</v>
      </c>
      <c r="SH103" s="34">
        <v>0.50450378656387329</v>
      </c>
      <c r="SI103" s="34">
        <v>0.5045245885848999</v>
      </c>
      <c r="SJ103" s="34">
        <v>0.50452834367752075</v>
      </c>
      <c r="SK103" s="34">
        <v>0.50451743602752686</v>
      </c>
      <c r="SL103" s="34">
        <v>0.50449967384338379</v>
      </c>
      <c r="SM103" s="34">
        <v>0.50445717573165894</v>
      </c>
      <c r="SN103" s="34">
        <v>0.5044102668762207</v>
      </c>
      <c r="SO103" s="34">
        <v>0.50434356927871704</v>
      </c>
      <c r="SP103" s="34">
        <v>0.50425702333450317</v>
      </c>
      <c r="SQ103" s="34">
        <v>0.50419151782989502</v>
      </c>
      <c r="SR103" s="34">
        <v>0.50411355495452881</v>
      </c>
      <c r="SS103" s="34">
        <v>0.50401544570922852</v>
      </c>
      <c r="ST103" s="34">
        <v>0.50392305850982666</v>
      </c>
      <c r="SU103" s="34">
        <v>0.50385427474975586</v>
      </c>
      <c r="SV103" s="34">
        <v>0.50376516580581665</v>
      </c>
      <c r="SW103" s="34">
        <v>0.50368916988372803</v>
      </c>
      <c r="SX103" s="34">
        <v>0.50362390279769897</v>
      </c>
      <c r="SY103" s="34">
        <v>0.50355631113052368</v>
      </c>
      <c r="SZ103" s="34">
        <v>0.50351244211196899</v>
      </c>
      <c r="TA103" s="34">
        <v>0.5034635066986084</v>
      </c>
      <c r="TB103" s="34">
        <v>0.50342005491256714</v>
      </c>
      <c r="TC103" s="34">
        <v>0.50338459014892578</v>
      </c>
      <c r="TD103" s="34">
        <v>0.50336557626724243</v>
      </c>
      <c r="TE103" s="34">
        <v>0.50334405899047852</v>
      </c>
      <c r="TF103" s="34">
        <v>0.50333648920059204</v>
      </c>
      <c r="TG103" s="34">
        <v>0.50333201885223389</v>
      </c>
      <c r="TH103" t="s">
        <v>843</v>
      </c>
      <c r="TI103" t="s">
        <v>843</v>
      </c>
      <c r="TJ103" t="s">
        <v>1300</v>
      </c>
      <c r="TK103" s="34">
        <v>0.64607413187670704</v>
      </c>
      <c r="TL103" s="34">
        <v>0.644426352821726</v>
      </c>
      <c r="TM103" s="34">
        <v>0.64329104190695896</v>
      </c>
      <c r="TN103" s="34">
        <v>0.64304862747498204</v>
      </c>
      <c r="TO103" s="34">
        <v>0.64404831589473399</v>
      </c>
      <c r="TP103" s="34">
        <v>0.64631561662830195</v>
      </c>
      <c r="TQ103" s="34">
        <v>0.64951874905116103</v>
      </c>
      <c r="TR103" s="34">
        <v>0.65353066668285198</v>
      </c>
      <c r="TS103" s="34">
        <v>0.65791670334406804</v>
      </c>
      <c r="TT103" s="34">
        <v>0.66202758536881801</v>
      </c>
      <c r="TU103" s="34">
        <v>0.66236924289742605</v>
      </c>
      <c r="TV103" s="34">
        <v>0.65918598965282005</v>
      </c>
      <c r="TW103" s="34">
        <v>0.65527489302370301</v>
      </c>
      <c r="TX103" s="34">
        <v>0.65105295293737397</v>
      </c>
      <c r="TY103" s="34">
        <v>0.64692453004742101</v>
      </c>
      <c r="TZ103" s="34">
        <v>0.64250378025693811</v>
      </c>
      <c r="UA103" s="34">
        <v>0.63793129052282094</v>
      </c>
      <c r="UB103" s="34">
        <v>0.63346796673902506</v>
      </c>
      <c r="UC103" s="34">
        <v>0.62947153748562301</v>
      </c>
      <c r="UD103" s="34">
        <v>0.62572646835563095</v>
      </c>
      <c r="UE103" s="34">
        <v>0.623417104431221</v>
      </c>
      <c r="UF103" s="34">
        <v>0.62244772303470297</v>
      </c>
      <c r="UG103" s="34">
        <v>0.62105842252488008</v>
      </c>
      <c r="UH103" s="34">
        <v>0.61927586844904903</v>
      </c>
      <c r="UI103" s="34">
        <v>0.61755803668860598</v>
      </c>
      <c r="UJ103" s="34">
        <v>0.61676451960767498</v>
      </c>
      <c r="UK103" s="34">
        <v>0.61624347352846098</v>
      </c>
      <c r="UL103" s="34">
        <v>0.61578633075692402</v>
      </c>
      <c r="UM103" s="34">
        <v>0.61503037428963403</v>
      </c>
      <c r="UN103" s="34">
        <v>0.61350912146744907</v>
      </c>
      <c r="UO103" s="34">
        <v>0.612030141745875</v>
      </c>
      <c r="UP103" s="34">
        <v>0.61050358920762404</v>
      </c>
      <c r="UQ103" s="34">
        <v>0.60869636562039409</v>
      </c>
      <c r="UR103" s="34">
        <v>0.606202043774973</v>
      </c>
      <c r="US103" s="34">
        <v>0.60335302838468108</v>
      </c>
      <c r="UT103" s="34">
        <v>0.60053340079337303</v>
      </c>
      <c r="UU103" s="34">
        <v>0.59798579182588196</v>
      </c>
      <c r="UV103" s="34">
        <v>0.59593593433535896</v>
      </c>
      <c r="UW103" s="34">
        <v>0.594369903494671</v>
      </c>
      <c r="UX103" s="34">
        <v>0.59328466613491893</v>
      </c>
      <c r="UY103" s="34">
        <v>0.59275527756881996</v>
      </c>
      <c r="UZ103" s="34">
        <v>0.59276890629707801</v>
      </c>
      <c r="VA103" s="34">
        <v>0.59328444898076393</v>
      </c>
      <c r="VB103" s="34">
        <v>0.59424817898022897</v>
      </c>
      <c r="VC103" s="34">
        <v>0.59556421081019406</v>
      </c>
      <c r="VD103" s="34">
        <v>0.597122078969615</v>
      </c>
      <c r="VE103" s="34">
        <v>0.59890175049627503</v>
      </c>
      <c r="VF103" s="34">
        <v>0.600854241507086</v>
      </c>
      <c r="VG103" s="34">
        <v>0.60285791249246401</v>
      </c>
      <c r="VH103" s="34">
        <v>0.60495574949374997</v>
      </c>
      <c r="VI103" s="34">
        <v>0.60714148824444802</v>
      </c>
      <c r="VJ103" s="34">
        <v>0.60928208254992</v>
      </c>
      <c r="VK103" s="34">
        <v>0.61132355226519497</v>
      </c>
      <c r="VL103" s="34">
        <v>0.61324970101020393</v>
      </c>
      <c r="VM103" s="34">
        <v>0.61502929848868104</v>
      </c>
      <c r="VN103" s="34">
        <v>0.61655951615894</v>
      </c>
      <c r="VO103" s="34">
        <v>0.61781070886448708</v>
      </c>
      <c r="VP103" s="34">
        <v>0.61879596812453896</v>
      </c>
      <c r="VQ103" s="34">
        <v>0.61949842640095998</v>
      </c>
      <c r="VR103" s="34">
        <v>0.61990295200332601</v>
      </c>
      <c r="VS103" s="34">
        <v>0.61998575596057304</v>
      </c>
      <c r="VT103" s="34">
        <v>0.61968169344560098</v>
      </c>
      <c r="VU103" s="34">
        <v>0.61906860919636297</v>
      </c>
      <c r="VV103" s="34">
        <v>0.61827014650159096</v>
      </c>
      <c r="VW103" s="34">
        <v>0.61725906322413993</v>
      </c>
      <c r="VX103" s="34">
        <v>0.616115808157922</v>
      </c>
      <c r="VY103" s="34">
        <v>0.61492655212748193</v>
      </c>
      <c r="VZ103" s="34">
        <v>0.61366524726457106</v>
      </c>
      <c r="WA103" s="34">
        <v>0.61230560471080298</v>
      </c>
      <c r="WB103" s="34">
        <v>0.61079505895279995</v>
      </c>
      <c r="WC103" s="34">
        <v>0.60912290474502495</v>
      </c>
      <c r="WD103" s="34">
        <v>0.60726694421652905</v>
      </c>
      <c r="WE103" s="34">
        <v>0.60516710781271799</v>
      </c>
      <c r="WF103" s="34">
        <v>0.60286394004575594</v>
      </c>
      <c r="WG103" s="34">
        <v>0.60036954708937307</v>
      </c>
      <c r="WH103" s="34">
        <v>0.59695285238983997</v>
      </c>
      <c r="WI103" s="34">
        <v>0.59312051158423595</v>
      </c>
      <c r="WJ103" s="34">
        <v>0.58915333097985201</v>
      </c>
      <c r="WK103" s="34">
        <v>0.58537850246335499</v>
      </c>
      <c r="WL103" s="34">
        <v>0.58223534352213602</v>
      </c>
      <c r="WM103" s="34">
        <v>0.57918812643188999</v>
      </c>
      <c r="WN103" s="34">
        <v>0.57629532455533594</v>
      </c>
      <c r="WO103" s="34">
        <v>0.57378788459817698</v>
      </c>
      <c r="WP103" s="34">
        <v>0.57202207906970803</v>
      </c>
      <c r="WQ103" s="34">
        <v>0.57068311438970398</v>
      </c>
      <c r="WR103" s="34">
        <v>0.56955095635619901</v>
      </c>
      <c r="WS103" s="34">
        <v>0.56848631460042398</v>
      </c>
      <c r="WT103" s="34">
        <v>0.56734593602110206</v>
      </c>
      <c r="WU103" s="34">
        <v>0.56616365447264105</v>
      </c>
      <c r="WV103" s="34">
        <v>0.56497031073549198</v>
      </c>
      <c r="WW103" s="34">
        <v>0.56372418474713504</v>
      </c>
      <c r="WX103" s="34">
        <v>0.56239666064863703</v>
      </c>
      <c r="WY103" s="34">
        <v>0.56098998077170892</v>
      </c>
      <c r="WZ103" s="34">
        <v>0.55950054403515603</v>
      </c>
      <c r="XA103" s="34">
        <v>0.55794118895065092</v>
      </c>
      <c r="XB103" s="34">
        <v>0.55629366624670706</v>
      </c>
      <c r="XC103" s="34">
        <v>0.55450850704617305</v>
      </c>
      <c r="XD103" s="34">
        <v>0.55267862183166205</v>
      </c>
      <c r="XE103" s="34">
        <v>0.55082007952286294</v>
      </c>
      <c r="XF103" s="34">
        <v>0.54883941903081301</v>
      </c>
      <c r="XG103" s="34">
        <v>0.54674806177222701</v>
      </c>
      <c r="XH103" t="s">
        <v>843</v>
      </c>
      <c r="XI103" t="s">
        <v>1300</v>
      </c>
      <c r="XJ103" s="34">
        <v>0.61756691377292194</v>
      </c>
      <c r="XK103" s="34">
        <v>0.61591347389079598</v>
      </c>
      <c r="XL103" s="34">
        <v>0.61514801999231106</v>
      </c>
      <c r="XM103" s="34">
        <v>0.615368607889341</v>
      </c>
      <c r="XN103" s="34">
        <v>0.61637521036072296</v>
      </c>
      <c r="XO103" s="34">
        <v>0.61790847804999705</v>
      </c>
      <c r="XP103" s="34">
        <v>0.61956884773037801</v>
      </c>
      <c r="XQ103" s="34">
        <v>0.62123589265826507</v>
      </c>
      <c r="XR103" s="34">
        <v>0.62286423695321602</v>
      </c>
      <c r="XS103" s="34">
        <v>0.62434682221412108</v>
      </c>
      <c r="XT103" s="34">
        <v>0.62251599405718405</v>
      </c>
      <c r="XU103" s="34">
        <v>0.61778519640927498</v>
      </c>
      <c r="XV103" s="34">
        <v>0.61294413192941999</v>
      </c>
      <c r="XW103" s="34">
        <v>0.60815664395943803</v>
      </c>
      <c r="XX103" s="34">
        <v>0.60359548415784603</v>
      </c>
      <c r="XY103" s="34">
        <v>0.59870935479646104</v>
      </c>
      <c r="XZ103" s="34">
        <v>0.59344566118095698</v>
      </c>
      <c r="YA103" s="34">
        <v>0.58804253703901399</v>
      </c>
      <c r="YB103" s="34">
        <v>0.58285312844591497</v>
      </c>
      <c r="YC103" s="34">
        <v>0.57772618369864293</v>
      </c>
      <c r="YD103" s="34">
        <v>0.574079217164704</v>
      </c>
      <c r="YE103" s="34">
        <v>0.57185077462558798</v>
      </c>
      <c r="YF103" s="34">
        <v>0.56913860904849101</v>
      </c>
      <c r="YG103" s="34">
        <v>0.56608770063370206</v>
      </c>
      <c r="YH103" s="34">
        <v>0.56327750783969099</v>
      </c>
      <c r="YI103" s="34">
        <v>0.56170726279933592</v>
      </c>
      <c r="YJ103" s="34">
        <v>0.56078618117088197</v>
      </c>
      <c r="YK103" s="34">
        <v>0.560219821078487</v>
      </c>
      <c r="YL103" s="34">
        <v>0.55958399820833693</v>
      </c>
      <c r="YM103" s="34">
        <v>0.55838796567345295</v>
      </c>
      <c r="YN103" s="34">
        <v>0.557370564217189</v>
      </c>
      <c r="YO103" s="34">
        <v>0.55642344398910903</v>
      </c>
      <c r="YP103" s="34">
        <v>0.55539358999253396</v>
      </c>
      <c r="YQ103" s="34">
        <v>0.553924488580264</v>
      </c>
      <c r="YR103" s="34">
        <v>0.55234879719507801</v>
      </c>
      <c r="YS103" s="34">
        <v>0.55105253809429</v>
      </c>
      <c r="YT103" s="34">
        <v>0.55023872196054602</v>
      </c>
      <c r="YU103" s="34">
        <v>0.55002398464982394</v>
      </c>
      <c r="YV103" s="34">
        <v>0.55030585663732801</v>
      </c>
      <c r="YW103" s="34">
        <v>0.55091567932471597</v>
      </c>
      <c r="YX103" s="34">
        <v>0.55179197988395401</v>
      </c>
      <c r="YY103" s="34">
        <v>0.55289571243302704</v>
      </c>
      <c r="YZ103" s="34">
        <v>0.55418305789115108</v>
      </c>
      <c r="ZA103" s="34">
        <v>0.55557232049948002</v>
      </c>
      <c r="ZB103" s="34">
        <v>0.55703565019863299</v>
      </c>
      <c r="ZC103" s="34">
        <v>0.55853694478124705</v>
      </c>
      <c r="ZD103" s="34">
        <v>0.56006342004176402</v>
      </c>
      <c r="ZE103" s="34">
        <v>0.56157507527971096</v>
      </c>
      <c r="ZF103" s="34">
        <v>0.56298823740684201</v>
      </c>
      <c r="ZG103" s="34">
        <v>0.56434563779866198</v>
      </c>
      <c r="ZH103" s="34">
        <v>0.565625902332201</v>
      </c>
      <c r="ZI103" s="34">
        <v>0.56674940877236402</v>
      </c>
      <c r="ZJ103" s="34">
        <v>0.567652671026452</v>
      </c>
      <c r="ZK103" s="34">
        <v>0.56833761673325001</v>
      </c>
      <c r="ZL103" s="34">
        <v>0.56882539117613395</v>
      </c>
      <c r="ZM103" s="34">
        <v>0.56902888872519297</v>
      </c>
      <c r="ZN103" s="34">
        <v>0.56892429065322292</v>
      </c>
      <c r="ZO103" s="34">
        <v>0.56860556272976093</v>
      </c>
      <c r="ZP103" s="34">
        <v>0.56813138600980406</v>
      </c>
      <c r="ZQ103" s="34">
        <v>0.56754063948241096</v>
      </c>
      <c r="ZR103" s="34">
        <v>0.56692544183134796</v>
      </c>
      <c r="ZS103" s="34">
        <v>0.56628008037481203</v>
      </c>
      <c r="ZT103" s="34">
        <v>0.56559331007769598</v>
      </c>
      <c r="ZU103" s="34">
        <v>0.56486190756013099</v>
      </c>
      <c r="ZV103" s="34">
        <v>0.56394717181821596</v>
      </c>
      <c r="ZW103" s="34">
        <v>0.56278976727462404</v>
      </c>
      <c r="ZX103" s="34">
        <v>0.56139391453614695</v>
      </c>
      <c r="ZY103" s="34">
        <v>0.55971109007042996</v>
      </c>
      <c r="ZZ103" s="34">
        <v>0.557739483097768</v>
      </c>
      <c r="AAA103" s="34">
        <v>0.55544500059497104</v>
      </c>
      <c r="AAB103" s="34">
        <v>0.552111713171621</v>
      </c>
      <c r="AAC103" s="34">
        <v>0.54823695059815003</v>
      </c>
      <c r="AAD103" s="34">
        <v>0.54406352503134503</v>
      </c>
      <c r="AAE103" s="34">
        <v>0.54000876612929805</v>
      </c>
      <c r="AAF103" s="34">
        <v>0.53657578376679504</v>
      </c>
      <c r="AAG103" s="34">
        <v>0.53317475452406105</v>
      </c>
      <c r="AAH103" s="34">
        <v>0.52991092953028696</v>
      </c>
      <c r="AAI103" s="34">
        <v>0.52705444922195399</v>
      </c>
      <c r="AAJ103" s="34">
        <v>0.52496911273470503</v>
      </c>
      <c r="AAK103" s="34">
        <v>0.52336001425244605</v>
      </c>
      <c r="AAL103" s="34">
        <v>0.52197624368949103</v>
      </c>
      <c r="AAM103" s="34">
        <v>0.52063867201956004</v>
      </c>
      <c r="AAN103" s="34">
        <v>0.51921872403522895</v>
      </c>
      <c r="AAO103" s="34">
        <v>0.51773369363369703</v>
      </c>
      <c r="AAP103" s="34">
        <v>0.51618591471208797</v>
      </c>
      <c r="AAQ103" s="34">
        <v>0.514621252074142</v>
      </c>
      <c r="AAR103" s="34">
        <v>0.51305612651483301</v>
      </c>
      <c r="AAS103" s="34">
        <v>0.51148206573741195</v>
      </c>
      <c r="AAT103" s="34">
        <v>0.50987435934679293</v>
      </c>
      <c r="AAU103" s="34">
        <v>0.508227647184334</v>
      </c>
      <c r="AAV103" s="34">
        <v>0.50652463382157098</v>
      </c>
      <c r="AAW103" s="34">
        <v>0.50471266747198196</v>
      </c>
      <c r="AAX103" s="34">
        <v>0.50281848335871704</v>
      </c>
      <c r="AAY103" s="34">
        <v>0.50088999926053501</v>
      </c>
      <c r="AAZ103" s="34">
        <v>0.49888085034157903</v>
      </c>
      <c r="ABA103" s="34">
        <v>0.49675707782746797</v>
      </c>
      <c r="ABB103" s="34">
        <v>0.49457791191414602</v>
      </c>
      <c r="ABC103" s="34">
        <v>0.49244222461767601</v>
      </c>
      <c r="ABD103" s="34">
        <v>0.49031355346183803</v>
      </c>
      <c r="ABE103" s="34">
        <v>0.48816343151893599</v>
      </c>
      <c r="ABF103" s="34">
        <v>0.48602374721307301</v>
      </c>
      <c r="ABG103" t="s">
        <v>843</v>
      </c>
      <c r="ABH103" t="s">
        <v>843</v>
      </c>
      <c r="ABI103" t="s">
        <v>1300</v>
      </c>
      <c r="ABJ103" s="34">
        <v>0.56590245805696393</v>
      </c>
      <c r="ABK103" s="34">
        <v>0.563914848303807</v>
      </c>
      <c r="ABL103" s="34">
        <v>0.56228835063437099</v>
      </c>
      <c r="ABM103" s="34">
        <v>0.56138874437677899</v>
      </c>
      <c r="ABN103" s="34">
        <v>0.56127899319528796</v>
      </c>
      <c r="ABO103" s="34">
        <v>0.56217368432255599</v>
      </c>
      <c r="ABP103" s="34">
        <v>0.56400485805374201</v>
      </c>
      <c r="ABQ103" s="34">
        <v>0.56659697080967597</v>
      </c>
      <c r="ABR103" s="34">
        <v>0.56965721553260107</v>
      </c>
      <c r="ABS103" s="34">
        <v>0.57277008141937003</v>
      </c>
      <c r="ABT103" s="34">
        <v>0.57286316363967105</v>
      </c>
      <c r="ABU103" s="34">
        <v>0.56995514612222198</v>
      </c>
      <c r="ABV103" s="34">
        <v>0.56641545266599402</v>
      </c>
      <c r="ABW103" s="34">
        <v>0.56271325439678199</v>
      </c>
      <c r="ABX103" s="34">
        <v>0.55926072930313597</v>
      </c>
      <c r="ABY103" s="34">
        <v>0.55583171605805493</v>
      </c>
      <c r="ABZ103" s="34">
        <v>0.55259539105357103</v>
      </c>
      <c r="ACA103" s="34">
        <v>0.54966311993642003</v>
      </c>
      <c r="ACB103" s="34">
        <v>0.54714900579802905</v>
      </c>
      <c r="ACC103" s="34">
        <v>0.54470300787550996</v>
      </c>
      <c r="ACD103" s="34">
        <v>0.54318357747694002</v>
      </c>
      <c r="ACE103" s="34">
        <v>0.542472468833195</v>
      </c>
      <c r="ACF103" s="34">
        <v>0.54115424582810601</v>
      </c>
      <c r="ACG103" s="34">
        <v>0.53927968453675001</v>
      </c>
      <c r="ACH103" s="34">
        <v>0.53723996921557104</v>
      </c>
      <c r="ACI103" s="34">
        <v>0.53505303458231301</v>
      </c>
      <c r="ACJ103" s="34">
        <v>0.53271030686462906</v>
      </c>
      <c r="ACK103" s="34">
        <v>0.53037891249971802</v>
      </c>
      <c r="ACL103" s="34">
        <v>0.52815710646398495</v>
      </c>
      <c r="ACM103" s="34">
        <v>0.526142826931425</v>
      </c>
      <c r="ACN103" s="34">
        <v>0.52532282872096803</v>
      </c>
      <c r="ACO103" s="34">
        <v>0.52511620231579503</v>
      </c>
      <c r="ACP103" s="34">
        <v>0.52524702787114397</v>
      </c>
      <c r="ACQ103" s="34">
        <v>0.52532687071776896</v>
      </c>
      <c r="ACR103" s="34">
        <v>0.52482442186367106</v>
      </c>
      <c r="ACS103" s="34">
        <v>0.52448476497532193</v>
      </c>
      <c r="ACT103" s="34">
        <v>0.52427252059863905</v>
      </c>
      <c r="ACU103" s="34">
        <v>0.52398464982411297</v>
      </c>
      <c r="ACV103" s="34">
        <v>0.523250940383156</v>
      </c>
      <c r="ACW103" s="34">
        <v>0.52245487631594201</v>
      </c>
      <c r="ACX103" s="34">
        <v>0.52195984155457498</v>
      </c>
      <c r="ACY103" s="34">
        <v>0.52192514770032905</v>
      </c>
      <c r="ACZ103" s="34">
        <v>0.52245869672471401</v>
      </c>
      <c r="ADA103" s="34">
        <v>0.52345993756503606</v>
      </c>
      <c r="ADB103" s="34">
        <v>0.52478762356211595</v>
      </c>
      <c r="ADC103" s="34">
        <v>0.52635293570178399</v>
      </c>
      <c r="ADD103" s="34">
        <v>0.52811106241460204</v>
      </c>
      <c r="ADE103" s="34">
        <v>0.53003088332480497</v>
      </c>
      <c r="ADF103" s="34">
        <v>0.53205402839954308</v>
      </c>
      <c r="ADG103" s="34">
        <v>0.53415493949316106</v>
      </c>
      <c r="ADH103" s="34">
        <v>0.53631431951694997</v>
      </c>
      <c r="ADI103" s="34">
        <v>0.53850824402203201</v>
      </c>
      <c r="ADJ103" s="34">
        <v>0.54068382557123496</v>
      </c>
      <c r="ADK103" s="34">
        <v>0.54277462530853204</v>
      </c>
      <c r="ADL103" s="34">
        <v>0.54481207021468603</v>
      </c>
      <c r="ADM103" s="34">
        <v>0.546721600881928</v>
      </c>
      <c r="ADN103" s="34">
        <v>0.548411743503049</v>
      </c>
      <c r="ADO103" s="34">
        <v>0.54984663549481294</v>
      </c>
      <c r="ADP103" s="34">
        <v>0.55101580192686594</v>
      </c>
      <c r="ADQ103" s="34">
        <v>0.55190850919268597</v>
      </c>
      <c r="ADR103" s="34">
        <v>0.55248117480376402</v>
      </c>
      <c r="ADS103" s="34">
        <v>0.55267818908351896</v>
      </c>
      <c r="ADT103" s="34">
        <v>0.55258991293069204</v>
      </c>
      <c r="ADU103" s="34">
        <v>0.55233683208040396</v>
      </c>
      <c r="ADV103" s="34">
        <v>0.55190761399465604</v>
      </c>
      <c r="ADW103" s="34">
        <v>0.55141303879937897</v>
      </c>
      <c r="ADX103" s="34">
        <v>0.55090461650640299</v>
      </c>
      <c r="ADY103" s="34">
        <v>0.55036683358565297</v>
      </c>
      <c r="ADZ103" s="34">
        <v>0.54977759887799504</v>
      </c>
      <c r="AEA103" s="34">
        <v>0.54904462791504305</v>
      </c>
      <c r="AEB103" s="34">
        <v>0.54809338127310492</v>
      </c>
      <c r="AEC103" s="34">
        <v>0.54689731668034203</v>
      </c>
      <c r="AED103" s="34">
        <v>0.54541609148820303</v>
      </c>
      <c r="AEE103" s="34">
        <v>0.54366216452453897</v>
      </c>
      <c r="AEF103" s="34">
        <v>0.54163234373455504</v>
      </c>
      <c r="AEG103" s="34">
        <v>0.53862188590440607</v>
      </c>
      <c r="AEH103" s="34">
        <v>0.53511051336057103</v>
      </c>
      <c r="AEI103" s="34">
        <v>0.53136690684024901</v>
      </c>
      <c r="AEJ103" s="34">
        <v>0.52779599660367194</v>
      </c>
      <c r="AEK103" s="34">
        <v>0.52481070969548105</v>
      </c>
      <c r="AEL103" s="34">
        <v>0.52187175873659797</v>
      </c>
      <c r="AEM103" s="34">
        <v>0.51912519492717202</v>
      </c>
      <c r="AEN103" s="34">
        <v>0.51680280195830297</v>
      </c>
      <c r="AEO103" s="34">
        <v>0.51524659657031602</v>
      </c>
      <c r="AEP103" s="34">
        <v>0.51416075031185993</v>
      </c>
      <c r="AEQ103" s="34">
        <v>0.513296373950066</v>
      </c>
      <c r="AER103" s="34">
        <v>0.51249648612891296</v>
      </c>
      <c r="AES103" s="34">
        <v>0.51161654038118398</v>
      </c>
      <c r="AET103" s="34">
        <v>0.51066285560143598</v>
      </c>
      <c r="AEU103" s="34">
        <v>0.50969519715649203</v>
      </c>
      <c r="AEV103" s="34">
        <v>0.50873345343463594</v>
      </c>
      <c r="AEW103" s="34">
        <v>0.50773129017296803</v>
      </c>
      <c r="AEX103" s="34">
        <v>0.50670359761053596</v>
      </c>
      <c r="AEY103" s="34">
        <v>0.505617295036075</v>
      </c>
      <c r="AEZ103" s="34">
        <v>0.50444742648618801</v>
      </c>
      <c r="AFA103" s="34">
        <v>0.50320563189703593</v>
      </c>
      <c r="AFB103" s="34">
        <v>0.50181538947261406</v>
      </c>
      <c r="AFC103" s="34">
        <v>0.50032661202523698</v>
      </c>
      <c r="AFD103" s="34">
        <v>0.49881147895237299</v>
      </c>
      <c r="AFE103" s="34">
        <v>0.49719560200895896</v>
      </c>
      <c r="AFF103" s="34">
        <v>0.49543039435874098</v>
      </c>
      <c r="AFG103" t="s">
        <v>843</v>
      </c>
      <c r="AFH103" t="s">
        <v>843</v>
      </c>
      <c r="AFI103" s="34">
        <v>0.65647999999999995</v>
      </c>
      <c r="AFJ103" s="34">
        <v>0.65376999999999996</v>
      </c>
      <c r="AFK103" s="34">
        <v>0.64864999999999995</v>
      </c>
      <c r="AFL103" s="34">
        <v>0.66600999999999999</v>
      </c>
      <c r="AFM103" s="34">
        <v>0.61363999999999996</v>
      </c>
      <c r="AFN103" s="34">
        <v>0.63466</v>
      </c>
      <c r="AFO103" s="34">
        <v>0.65555999999999992</v>
      </c>
      <c r="AFP103" s="34">
        <v>0.65409000000000006</v>
      </c>
      <c r="AFQ103" s="34">
        <v>0.66909000000000007</v>
      </c>
      <c r="AFR103" s="34">
        <v>0.67183999999999999</v>
      </c>
      <c r="AFS103" s="34">
        <v>0.67476000000000003</v>
      </c>
      <c r="AFT103" s="34">
        <v>0.67783000000000004</v>
      </c>
      <c r="AFU103" s="34">
        <v>0.6809099999999999</v>
      </c>
      <c r="AFV103" s="34">
        <v>0.6839400000000001</v>
      </c>
      <c r="AFW103" s="34">
        <v>0.68696000000000002</v>
      </c>
      <c r="AFX103" s="34">
        <v>0.68996999999999997</v>
      </c>
      <c r="AFY103" s="34">
        <v>0.69306000000000001</v>
      </c>
      <c r="AFZ103" s="34">
        <v>0.68894000000000011</v>
      </c>
      <c r="AGA103" s="34">
        <v>0.69294</v>
      </c>
      <c r="AGB103" t="s">
        <v>843</v>
      </c>
      <c r="AGC103" t="s">
        <v>843</v>
      </c>
      <c r="AGD103" t="s">
        <v>843</v>
      </c>
      <c r="AGE103" t="s">
        <v>843</v>
      </c>
      <c r="AGF103" s="34">
        <v>5.7892310433089733E-3</v>
      </c>
      <c r="AGG103" t="s">
        <v>843</v>
      </c>
      <c r="AGH103" t="s">
        <v>843</v>
      </c>
      <c r="AGI103" t="s">
        <v>843</v>
      </c>
      <c r="AGJ103" t="s">
        <v>843</v>
      </c>
      <c r="AGK103" t="s">
        <v>843</v>
      </c>
      <c r="AGL103" t="s">
        <v>843</v>
      </c>
      <c r="AGM103" t="s">
        <v>843</v>
      </c>
      <c r="AGN103" t="s">
        <v>843</v>
      </c>
      <c r="AGO103" s="34"/>
      <c r="AGP103" s="34"/>
      <c r="AGQ103" t="s">
        <v>1460</v>
      </c>
      <c r="AGR103" t="s">
        <v>843</v>
      </c>
      <c r="AGS103" s="34"/>
      <c r="AGT103" s="34"/>
      <c r="AGU103" t="s">
        <v>1460</v>
      </c>
      <c r="AGV103" t="s">
        <v>843</v>
      </c>
      <c r="AGW103" s="34"/>
      <c r="AGX103" s="34"/>
      <c r="AGY103" t="s">
        <v>1460</v>
      </c>
      <c r="AGZ103" t="s">
        <v>843</v>
      </c>
      <c r="AHA103" s="34"/>
      <c r="AHB103" s="34"/>
      <c r="AHC103" t="s">
        <v>1460</v>
      </c>
      <c r="AHD103" t="s">
        <v>843</v>
      </c>
      <c r="AHE103" s="34"/>
      <c r="AHF103" s="34"/>
      <c r="AHG103" t="s">
        <v>1460</v>
      </c>
      <c r="AHH103" t="s">
        <v>843</v>
      </c>
      <c r="AHI103" t="s">
        <v>465</v>
      </c>
      <c r="AHJ103" s="34">
        <v>0.20682899653911591</v>
      </c>
      <c r="AHK103" s="34">
        <v>0.21238978207111359</v>
      </c>
      <c r="AHL103" s="34">
        <v>0.20801654458045959</v>
      </c>
      <c r="AHM103" s="34">
        <v>0.21340465545654297</v>
      </c>
      <c r="AHN103" s="34">
        <v>0.21979445219039917</v>
      </c>
      <c r="AHO103" t="s">
        <v>843</v>
      </c>
      <c r="AHP103" s="34"/>
      <c r="AHQ103" s="34"/>
      <c r="AHR103" s="34"/>
      <c r="AHS103" s="34"/>
      <c r="AHT103" s="34"/>
      <c r="AHU103" t="s">
        <v>843</v>
      </c>
      <c r="AHV103" s="34">
        <v>0.22544831037521362</v>
      </c>
      <c r="AHW103" s="34">
        <v>0.22419703006744385</v>
      </c>
      <c r="AHX103" s="34">
        <v>0.22275207936763763</v>
      </c>
      <c r="AHY103" s="34">
        <v>0.22436089813709259</v>
      </c>
      <c r="AHZ103" s="34">
        <v>0.22618228197097778</v>
      </c>
      <c r="AIA103" t="s">
        <v>465</v>
      </c>
      <c r="AIB103" t="s">
        <v>843</v>
      </c>
      <c r="AIC103" s="34">
        <v>0.22531422972679138</v>
      </c>
      <c r="AID103" s="34">
        <v>0.22559827566146851</v>
      </c>
      <c r="AIE103" s="34">
        <v>0.22367745637893677</v>
      </c>
      <c r="AIF103" s="34">
        <v>0.22894996404647827</v>
      </c>
      <c r="AIG103" s="34">
        <v>0.22643586993217468</v>
      </c>
      <c r="AIH103" t="s">
        <v>465</v>
      </c>
      <c r="AII103" t="s">
        <v>843</v>
      </c>
      <c r="AIJ103" s="34">
        <v>0.23393100500106812</v>
      </c>
      <c r="AIK103" s="34">
        <v>0.23397098481655121</v>
      </c>
      <c r="AIL103" s="34">
        <v>0.22857549786567688</v>
      </c>
      <c r="AIM103" s="34">
        <v>0.23364600539207458</v>
      </c>
      <c r="AIN103" s="34">
        <v>0.23812000453472137</v>
      </c>
      <c r="AIO103" t="s">
        <v>465</v>
      </c>
      <c r="AIP103" s="34"/>
      <c r="AIQ103" t="s">
        <v>843</v>
      </c>
      <c r="AIR103" s="34"/>
      <c r="AIS103" s="34"/>
      <c r="AIT103" s="34"/>
      <c r="AIU103" s="34"/>
      <c r="AIV103" s="34"/>
      <c r="AIW103" s="34"/>
      <c r="AIX103" t="s">
        <v>843</v>
      </c>
      <c r="AIY103" s="34"/>
      <c r="AIZ103" s="34"/>
      <c r="AJA103" s="34"/>
      <c r="AJB103" s="34"/>
      <c r="AJC103" s="34"/>
      <c r="AJD103" s="34"/>
      <c r="AJE103" t="s">
        <v>843</v>
      </c>
      <c r="AJF103" s="34"/>
      <c r="AJG103" s="34"/>
      <c r="AJH103" s="34"/>
      <c r="AJI103" s="34"/>
      <c r="AJJ103" s="34"/>
      <c r="AJK103" t="s">
        <v>1460</v>
      </c>
      <c r="AJL103" t="s">
        <v>843</v>
      </c>
      <c r="AJM103" t="s">
        <v>843</v>
      </c>
      <c r="AJN103" s="34">
        <v>5.6239068508148193E-3</v>
      </c>
      <c r="AJO103" s="34">
        <v>2.1049936767667532E-3</v>
      </c>
      <c r="AJP103" s="34">
        <v>-4.3688309378921986E-3</v>
      </c>
      <c r="AJQ103" s="34">
        <v>-2.3189181461930275E-2</v>
      </c>
      <c r="AJR103" s="34"/>
      <c r="AJS103" t="s">
        <v>832</v>
      </c>
      <c r="AJT103" t="s">
        <v>843</v>
      </c>
      <c r="AJU103" t="s">
        <v>843</v>
      </c>
      <c r="AJV103" t="s">
        <v>843</v>
      </c>
      <c r="AJW103" s="34"/>
      <c r="AJX103" s="34"/>
      <c r="AJY103" s="34"/>
      <c r="AJZ103" s="34"/>
      <c r="AKA103" s="34"/>
      <c r="AKB103" t="s">
        <v>1460</v>
      </c>
      <c r="AKC103" t="s">
        <v>843</v>
      </c>
      <c r="AKD103" t="s">
        <v>843</v>
      </c>
      <c r="AKE103" t="s">
        <v>843</v>
      </c>
      <c r="AKF103" s="34">
        <v>3.1044820789247751E-3</v>
      </c>
      <c r="AKG103" s="34">
        <v>-3.5405039670877159E-4</v>
      </c>
      <c r="AKH103" s="34">
        <v>-7.1008582599461079E-3</v>
      </c>
      <c r="AKI103" s="34">
        <v>-2.6031697168946266E-2</v>
      </c>
      <c r="AKJ103" s="34"/>
      <c r="AKK103" t="s">
        <v>832</v>
      </c>
      <c r="AKL103" t="s">
        <v>843</v>
      </c>
      <c r="AKM103" s="34"/>
      <c r="AKN103" t="s">
        <v>1460</v>
      </c>
      <c r="AKO103" t="s">
        <v>843</v>
      </c>
      <c r="AKP103" s="34"/>
      <c r="AKQ103" t="s">
        <v>1460</v>
      </c>
      <c r="AKR103" t="s">
        <v>843</v>
      </c>
      <c r="AKS103" s="34"/>
      <c r="AKT103" t="s">
        <v>1460</v>
      </c>
      <c r="AKU103" t="s">
        <v>843</v>
      </c>
      <c r="AKV103" s="34"/>
      <c r="AKW103" t="s">
        <v>1460</v>
      </c>
      <c r="AKX103" t="s">
        <v>843</v>
      </c>
      <c r="AKY103" s="34"/>
      <c r="AKZ103" s="34"/>
      <c r="ALA103" s="34"/>
      <c r="ALB103" s="34"/>
      <c r="ALC103" s="34"/>
      <c r="ALD103" t="s">
        <v>1460</v>
      </c>
      <c r="ALE103" t="s">
        <v>843</v>
      </c>
      <c r="ALF103" t="s">
        <v>843</v>
      </c>
      <c r="ALG103" t="s">
        <v>843</v>
      </c>
      <c r="ALH103" s="34"/>
      <c r="ALI103" s="34"/>
      <c r="ALJ103" s="34"/>
      <c r="ALK103" s="34"/>
      <c r="ALL103" s="34">
        <v>0.24950085580348969</v>
      </c>
      <c r="ALM103" t="s">
        <v>465</v>
      </c>
    </row>
    <row r="104" spans="1:1001">
      <c r="A104" t="s">
        <v>422</v>
      </c>
      <c r="B104" t="s">
        <v>65</v>
      </c>
      <c r="C104" t="s">
        <v>288</v>
      </c>
      <c r="D104" s="34">
        <v>4.4188354164361954E-2</v>
      </c>
      <c r="E104" t="s">
        <v>432</v>
      </c>
      <c r="F104" s="34">
        <v>4.4655721634626389E-2</v>
      </c>
      <c r="G104" t="s">
        <v>1464</v>
      </c>
      <c r="H104" s="34">
        <v>4.7312408685684204E-2</v>
      </c>
      <c r="I104" t="s">
        <v>1294</v>
      </c>
      <c r="J104" s="34">
        <v>3.8206502795219421E-2</v>
      </c>
      <c r="K104" t="s">
        <v>1521</v>
      </c>
      <c r="L104" s="34"/>
      <c r="M104" t="s">
        <v>432</v>
      </c>
      <c r="N104" s="34">
        <v>0.42169651389122009</v>
      </c>
      <c r="O104" s="34">
        <v>0.5566444993019104</v>
      </c>
      <c r="P104" t="s">
        <v>432</v>
      </c>
      <c r="Q104" s="34">
        <v>0.42169651389122009</v>
      </c>
      <c r="R104" t="s">
        <v>432</v>
      </c>
      <c r="S104" s="34">
        <v>0.63174116611480713</v>
      </c>
      <c r="T104" t="s">
        <v>432</v>
      </c>
      <c r="U104" s="34">
        <v>0.43618634343147278</v>
      </c>
      <c r="V104" t="s">
        <v>432</v>
      </c>
      <c r="W104" t="s">
        <v>843</v>
      </c>
      <c r="X104" t="s">
        <v>1464</v>
      </c>
      <c r="Y104" s="34">
        <v>0.41636925935745239</v>
      </c>
      <c r="Z104" s="34">
        <v>0.5511966347694397</v>
      </c>
      <c r="AA104" t="s">
        <v>1464</v>
      </c>
      <c r="AB104" s="34">
        <v>0.41636925935745239</v>
      </c>
      <c r="AC104" t="s">
        <v>1464</v>
      </c>
      <c r="AD104" s="34">
        <v>0.60691434144973755</v>
      </c>
      <c r="AE104" t="s">
        <v>1464</v>
      </c>
      <c r="AF104" s="34">
        <v>0.42918157577514648</v>
      </c>
      <c r="AG104" t="s">
        <v>1464</v>
      </c>
      <c r="AH104" t="s">
        <v>843</v>
      </c>
      <c r="AI104" t="s">
        <v>1294</v>
      </c>
      <c r="AJ104" s="34">
        <v>0.41637086868286133</v>
      </c>
      <c r="AK104" s="34">
        <v>0.55119776725769043</v>
      </c>
      <c r="AL104" t="s">
        <v>1294</v>
      </c>
      <c r="AM104" s="34">
        <v>0.41637086868286133</v>
      </c>
      <c r="AN104" t="s">
        <v>1294</v>
      </c>
      <c r="AO104" s="34">
        <v>0.60691678524017334</v>
      </c>
      <c r="AP104" t="s">
        <v>1294</v>
      </c>
      <c r="AQ104" s="34">
        <v>0.42918285727500916</v>
      </c>
      <c r="AR104" t="s">
        <v>1294</v>
      </c>
      <c r="AS104" t="s">
        <v>843</v>
      </c>
      <c r="AT104" t="s">
        <v>1521</v>
      </c>
      <c r="AU104" s="34">
        <v>0.4932730495929718</v>
      </c>
      <c r="AV104" s="34">
        <v>0.60021424293518066</v>
      </c>
      <c r="AW104" t="s">
        <v>1521</v>
      </c>
      <c r="AX104" s="34">
        <v>0.4932730495929718</v>
      </c>
      <c r="AY104" t="s">
        <v>1521</v>
      </c>
      <c r="AZ104" s="34">
        <v>0.87859183549880981</v>
      </c>
      <c r="BA104" t="s">
        <v>1521</v>
      </c>
      <c r="BB104" s="34">
        <v>0.48975038528442383</v>
      </c>
      <c r="BC104" t="s">
        <v>1521</v>
      </c>
      <c r="BD104" t="s">
        <v>843</v>
      </c>
      <c r="BE104" s="34">
        <v>0.48316213250323281</v>
      </c>
      <c r="BF104" t="s">
        <v>1594</v>
      </c>
      <c r="BG104" t="s">
        <v>843</v>
      </c>
      <c r="BH104" t="s">
        <v>432</v>
      </c>
      <c r="BI104" s="34">
        <v>1.5746651887893677</v>
      </c>
      <c r="BJ104" t="s">
        <v>819</v>
      </c>
      <c r="BK104" s="34">
        <v>2.5525946617126465</v>
      </c>
      <c r="BL104" t="s">
        <v>1294</v>
      </c>
      <c r="BM104" s="34">
        <v>2.6211385726928711</v>
      </c>
      <c r="BN104" t="s">
        <v>1521</v>
      </c>
      <c r="BO104" s="34">
        <v>3.3191943168640137</v>
      </c>
      <c r="BP104" t="s">
        <v>843</v>
      </c>
      <c r="BQ104" s="34">
        <v>1.9321414232254028</v>
      </c>
      <c r="BR104" t="s">
        <v>830</v>
      </c>
      <c r="BS104" s="34"/>
      <c r="BT104" t="s">
        <v>843</v>
      </c>
      <c r="BU104" s="34">
        <v>2.1116886138916016</v>
      </c>
      <c r="BV104" t="s">
        <v>1557</v>
      </c>
      <c r="BW104" t="s">
        <v>843</v>
      </c>
      <c r="BX104" s="34">
        <v>1.9553333520889282</v>
      </c>
      <c r="BY104" t="s">
        <v>924</v>
      </c>
      <c r="BZ104" t="s">
        <v>843</v>
      </c>
      <c r="CA104" t="s">
        <v>432</v>
      </c>
      <c r="CB104" s="34">
        <v>7.4670775793492794E-3</v>
      </c>
      <c r="CC104" s="34">
        <v>7.3433453217148781E-3</v>
      </c>
      <c r="CD104" s="34">
        <v>7.8219305723905563E-3</v>
      </c>
      <c r="CE104" s="34">
        <v>1.8484797328710556E-2</v>
      </c>
      <c r="CF104" s="34">
        <v>1.842828094959259E-2</v>
      </c>
      <c r="CG104" t="s">
        <v>843</v>
      </c>
      <c r="CH104" t="s">
        <v>819</v>
      </c>
      <c r="CI104" s="34">
        <v>8.2513010129332542E-3</v>
      </c>
      <c r="CJ104" s="34">
        <v>7.9885302111506462E-3</v>
      </c>
      <c r="CK104" s="34">
        <v>1.2843544594943523E-2</v>
      </c>
      <c r="CL104" s="34">
        <v>1.2124365195631981E-2</v>
      </c>
      <c r="CM104" s="34">
        <v>1.1510208249092102E-2</v>
      </c>
      <c r="CN104" t="s">
        <v>843</v>
      </c>
      <c r="CO104" t="s">
        <v>1294</v>
      </c>
      <c r="CP104" s="34">
        <v>8.6072860285639763E-3</v>
      </c>
      <c r="CQ104" s="34">
        <v>1.0281029157340527E-2</v>
      </c>
      <c r="CR104" s="34">
        <v>1.2865067459642887E-2</v>
      </c>
      <c r="CS104" s="34">
        <v>1.1510176584124565E-2</v>
      </c>
      <c r="CT104" s="34">
        <v>1.1510135605931282E-2</v>
      </c>
      <c r="CU104" t="s">
        <v>843</v>
      </c>
      <c r="CV104" t="s">
        <v>1521</v>
      </c>
      <c r="CW104" s="34">
        <v>8.8689429685473442E-3</v>
      </c>
      <c r="CX104" s="34">
        <v>1.2399089522659779E-2</v>
      </c>
      <c r="CY104" s="34">
        <v>1.1817272752523422E-2</v>
      </c>
      <c r="CZ104" s="34">
        <v>1.1510180309414864E-2</v>
      </c>
      <c r="DA104" s="34">
        <v>1.1510151438415051E-2</v>
      </c>
      <c r="DB104" t="s">
        <v>843</v>
      </c>
      <c r="DC104" s="34">
        <v>3.3394575119018555</v>
      </c>
      <c r="DD104" s="34">
        <v>3.6767563819885254</v>
      </c>
      <c r="DE104" s="34">
        <v>3.6125216484069824</v>
      </c>
      <c r="DF104" s="34">
        <v>4.157341480255127</v>
      </c>
      <c r="DG104" s="34">
        <v>4.7575578689575195</v>
      </c>
      <c r="DH104" t="s">
        <v>1464</v>
      </c>
      <c r="DI104" t="s">
        <v>843</v>
      </c>
      <c r="DJ104" s="34">
        <v>3.5440161228179932</v>
      </c>
      <c r="DK104" s="34">
        <v>3.6778240203857422</v>
      </c>
      <c r="DL104" s="34">
        <v>3.8686058521270752</v>
      </c>
      <c r="DM104" s="34">
        <v>4.5296335220336914</v>
      </c>
      <c r="DN104" s="34">
        <v>5.0994443893432617</v>
      </c>
      <c r="DO104" t="s">
        <v>1294</v>
      </c>
      <c r="DP104" t="s">
        <v>843</v>
      </c>
      <c r="DQ104" s="34">
        <v>5.3273687362670898</v>
      </c>
      <c r="DR104" t="s">
        <v>1521</v>
      </c>
      <c r="DS104" t="s">
        <v>843</v>
      </c>
      <c r="DT104" t="s">
        <v>843</v>
      </c>
      <c r="DU104" s="34">
        <v>6.6</v>
      </c>
      <c r="DV104" t="s">
        <v>1461</v>
      </c>
      <c r="DW104" t="s">
        <v>843</v>
      </c>
      <c r="DX104" t="s">
        <v>843</v>
      </c>
      <c r="DY104" t="s">
        <v>432</v>
      </c>
      <c r="DZ104" s="34">
        <v>-1.0180930839851499E-3</v>
      </c>
      <c r="EA104" s="34">
        <v>-3.1330697238445282E-3</v>
      </c>
      <c r="EB104" s="34">
        <v>-4.0991799905896187E-3</v>
      </c>
      <c r="EC104" s="34">
        <v>-6.2983958050608635E-3</v>
      </c>
      <c r="ED104" s="34">
        <v>-7.0240087807178497E-3</v>
      </c>
      <c r="EE104" t="s">
        <v>843</v>
      </c>
      <c r="EF104" t="s">
        <v>819</v>
      </c>
      <c r="EG104" s="34">
        <v>2.3274251725524664E-3</v>
      </c>
      <c r="EH104" s="34">
        <v>5.1998374983668327E-3</v>
      </c>
      <c r="EI104" s="34">
        <v>6.285499781370163E-3</v>
      </c>
      <c r="EJ104" s="34">
        <v>6.6939368844032288E-3</v>
      </c>
      <c r="EK104" s="34">
        <v>1.0336592793464661E-2</v>
      </c>
      <c r="EL104" t="s">
        <v>843</v>
      </c>
      <c r="EM104" t="s">
        <v>1294</v>
      </c>
      <c r="EN104" s="34">
        <v>-1.7829070566222072E-3</v>
      </c>
      <c r="EO104" s="34">
        <v>-7.3749071452766657E-4</v>
      </c>
      <c r="EP104" s="34">
        <v>-6.5600755624473095E-4</v>
      </c>
      <c r="EQ104" s="34">
        <v>5.359468050301075E-3</v>
      </c>
      <c r="ER104" s="34">
        <v>-6.5470151603221893E-3</v>
      </c>
      <c r="ES104" t="s">
        <v>843</v>
      </c>
      <c r="ET104" t="s">
        <v>1521</v>
      </c>
      <c r="EU104" s="34">
        <v>1.5062083257362247E-3</v>
      </c>
      <c r="EV104" s="34">
        <v>1.5936350682750344E-3</v>
      </c>
      <c r="EW104" s="34">
        <v>5.649490631185472E-4</v>
      </c>
      <c r="EX104" s="34">
        <v>5.6035275338217616E-4</v>
      </c>
      <c r="EY104" s="34">
        <v>8.1135500222444534E-3</v>
      </c>
      <c r="EZ104" t="s">
        <v>843</v>
      </c>
      <c r="FA104" t="s">
        <v>1594</v>
      </c>
      <c r="FB104" s="34">
        <v>-9.6307991771027446E-4</v>
      </c>
      <c r="FC104" s="34">
        <v>1.0615368373692036E-3</v>
      </c>
      <c r="FD104" s="34">
        <v>9.4336544862017035E-4</v>
      </c>
      <c r="FE104" s="34">
        <v>2.2207209840416908E-3</v>
      </c>
      <c r="FF104" s="34">
        <v>-3.2468844205141068E-2</v>
      </c>
      <c r="FG104" t="s">
        <v>843</v>
      </c>
      <c r="FH104" s="34"/>
      <c r="FI104" s="34"/>
      <c r="FJ104" s="34"/>
      <c r="FK104" s="34"/>
      <c r="FL104" s="34"/>
      <c r="FM104" t="s">
        <v>843</v>
      </c>
      <c r="FN104" t="s">
        <v>843</v>
      </c>
      <c r="FO104" s="34">
        <v>0.59765000000000001</v>
      </c>
      <c r="FP104" t="s">
        <v>1462</v>
      </c>
      <c r="FQ104" t="s">
        <v>843</v>
      </c>
      <c r="FR104" t="s">
        <v>843</v>
      </c>
      <c r="FS104" s="34">
        <v>0.82172000000000001</v>
      </c>
      <c r="FT104" t="s">
        <v>1462</v>
      </c>
      <c r="FU104" t="s">
        <v>843</v>
      </c>
      <c r="FV104" t="s">
        <v>843</v>
      </c>
      <c r="FW104" s="34">
        <v>0.38043999999999994</v>
      </c>
      <c r="FX104" t="s">
        <v>1462</v>
      </c>
      <c r="FY104" t="s">
        <v>843</v>
      </c>
      <c r="FZ104" s="34">
        <v>-3.0186960473656654E-2</v>
      </c>
      <c r="GA104" s="34">
        <v>-2.1298181265592575E-2</v>
      </c>
      <c r="GB104" s="34">
        <v>-1.2430227361619473E-2</v>
      </c>
      <c r="GC104" s="34">
        <v>8.1554064527153969E-3</v>
      </c>
      <c r="GD104" s="34">
        <v>2.3105323314666748E-2</v>
      </c>
      <c r="GE104" t="s">
        <v>830</v>
      </c>
      <c r="GF104" t="s">
        <v>843</v>
      </c>
      <c r="GG104" s="34">
        <v>-2.9651610180735588E-2</v>
      </c>
      <c r="GH104" s="34">
        <v>-2.0839495584368706E-2</v>
      </c>
      <c r="GI104" s="34">
        <v>-1.2342520989477634E-2</v>
      </c>
      <c r="GJ104" s="34">
        <v>8.3254547789692879E-3</v>
      </c>
      <c r="GK104" s="34">
        <v>2.3602906614542007E-2</v>
      </c>
      <c r="GL104" t="s">
        <v>832</v>
      </c>
      <c r="GM104" t="s">
        <v>843</v>
      </c>
      <c r="GN104" s="34">
        <v>0.32439914345741272</v>
      </c>
      <c r="GO104" t="s">
        <v>832</v>
      </c>
      <c r="GP104" t="s">
        <v>843</v>
      </c>
      <c r="GQ104" t="s">
        <v>843</v>
      </c>
      <c r="GR104" s="34">
        <v>8.6760660633444786E-3</v>
      </c>
      <c r="GS104" s="34">
        <v>2.0033124834299088E-2</v>
      </c>
      <c r="GT104" s="34">
        <v>2.0092243328690529E-2</v>
      </c>
      <c r="GU104" s="34">
        <v>1.4767616055905819E-2</v>
      </c>
      <c r="GV104" s="34">
        <v>1.517071109265089E-2</v>
      </c>
      <c r="GW104" t="s">
        <v>832</v>
      </c>
      <c r="GX104" t="s">
        <v>843</v>
      </c>
      <c r="GY104" t="s">
        <v>843</v>
      </c>
      <c r="GZ104" t="s">
        <v>843</v>
      </c>
      <c r="HA104" t="s">
        <v>843</v>
      </c>
      <c r="HB104" t="s">
        <v>843</v>
      </c>
      <c r="HC104" t="s">
        <v>843</v>
      </c>
      <c r="HD104" t="s">
        <v>843</v>
      </c>
      <c r="HE104" t="s">
        <v>843</v>
      </c>
      <c r="HF104" t="s">
        <v>843</v>
      </c>
      <c r="HG104" t="s">
        <v>843</v>
      </c>
      <c r="HH104" s="34">
        <v>11735894</v>
      </c>
      <c r="HI104" s="34">
        <v>12009194</v>
      </c>
      <c r="HJ104" s="34">
        <v>12289856</v>
      </c>
      <c r="HK104" s="34">
        <v>12570504</v>
      </c>
      <c r="HL104" s="34">
        <v>12852436</v>
      </c>
      <c r="HM104" s="34">
        <v>13132814</v>
      </c>
      <c r="HN104" s="34">
        <v>13412406</v>
      </c>
      <c r="HO104" s="34">
        <v>13696606</v>
      </c>
      <c r="HP104" s="34">
        <v>13979451</v>
      </c>
      <c r="HQ104" s="34">
        <v>14259411</v>
      </c>
      <c r="HR104" s="34">
        <v>14543121</v>
      </c>
      <c r="HS104" s="34">
        <v>14833453</v>
      </c>
      <c r="HT104" s="34">
        <v>15128306</v>
      </c>
      <c r="HU104" s="34">
        <v>15422662</v>
      </c>
      <c r="HV104" s="34">
        <v>15713740</v>
      </c>
      <c r="HW104" s="34">
        <v>16001107</v>
      </c>
      <c r="HX104" s="34">
        <v>16291004</v>
      </c>
      <c r="HY104" s="34">
        <v>16578723.000000002</v>
      </c>
      <c r="HZ104" s="34">
        <v>16850176</v>
      </c>
      <c r="IA104" s="34">
        <v>17106338</v>
      </c>
      <c r="IB104" s="34">
        <v>17362718</v>
      </c>
      <c r="IC104" s="34">
        <v>17608483</v>
      </c>
      <c r="ID104" s="34">
        <v>17843908</v>
      </c>
      <c r="IE104" s="34">
        <v>18092026</v>
      </c>
      <c r="IF104" s="34">
        <v>18358430</v>
      </c>
      <c r="IG104" s="34">
        <v>18636532</v>
      </c>
      <c r="IH104" s="34">
        <v>18913838</v>
      </c>
      <c r="II104" s="34">
        <v>19189498</v>
      </c>
      <c r="IJ104" s="34">
        <v>19462401</v>
      </c>
      <c r="IK104" s="34">
        <v>19733843</v>
      </c>
      <c r="IL104" s="34">
        <v>20003638</v>
      </c>
      <c r="IM104" s="34">
        <v>20271428</v>
      </c>
      <c r="IN104" s="34">
        <v>20537438</v>
      </c>
      <c r="IO104" s="34">
        <v>20800765</v>
      </c>
      <c r="IP104" s="34">
        <v>21061659</v>
      </c>
      <c r="IQ104" s="34">
        <v>21319951</v>
      </c>
      <c r="IR104" s="34">
        <v>21574343</v>
      </c>
      <c r="IS104" s="34">
        <v>21824411</v>
      </c>
      <c r="IT104" s="34">
        <v>22070798</v>
      </c>
      <c r="IU104" s="34">
        <v>22313313</v>
      </c>
      <c r="IV104" s="34">
        <v>22550243</v>
      </c>
      <c r="IW104" s="34">
        <v>22781262</v>
      </c>
      <c r="IX104" s="34">
        <v>23006437</v>
      </c>
      <c r="IY104" s="34">
        <v>23225677</v>
      </c>
      <c r="IZ104" s="34">
        <v>23438911</v>
      </c>
      <c r="JA104" s="34">
        <v>23646222</v>
      </c>
      <c r="JB104" s="34">
        <v>23848004</v>
      </c>
      <c r="JC104" s="34">
        <v>24044234</v>
      </c>
      <c r="JD104" s="34">
        <v>24234927</v>
      </c>
      <c r="JE104" s="34">
        <v>24420291</v>
      </c>
      <c r="JF104" s="34">
        <v>24600727</v>
      </c>
      <c r="JG104" s="34">
        <v>24775938</v>
      </c>
      <c r="JH104" s="34">
        <v>24946261</v>
      </c>
      <c r="JI104" s="34">
        <v>25111996</v>
      </c>
      <c r="JJ104" s="34">
        <v>25272063</v>
      </c>
      <c r="JK104" s="34">
        <v>25426625</v>
      </c>
      <c r="JL104" s="34">
        <v>25575441</v>
      </c>
      <c r="JM104" s="34">
        <v>25717691</v>
      </c>
      <c r="JN104" s="34">
        <v>25854365</v>
      </c>
      <c r="JO104" s="34">
        <v>25985867</v>
      </c>
      <c r="JP104" s="34">
        <v>26111607</v>
      </c>
      <c r="JQ104" s="34">
        <v>26230647</v>
      </c>
      <c r="JR104" s="34">
        <v>26343268</v>
      </c>
      <c r="JS104" s="34">
        <v>26450081</v>
      </c>
      <c r="JT104" s="34">
        <v>26550359</v>
      </c>
      <c r="JU104" s="34">
        <v>26643587</v>
      </c>
      <c r="JV104" s="34">
        <v>26730023</v>
      </c>
      <c r="JW104" s="34">
        <v>26810383</v>
      </c>
      <c r="JX104" s="34">
        <v>26884111</v>
      </c>
      <c r="JY104" s="34">
        <v>26950977</v>
      </c>
      <c r="JZ104" s="34">
        <v>27011409</v>
      </c>
      <c r="KA104" s="34">
        <v>27064872</v>
      </c>
      <c r="KB104" s="34">
        <v>27111312</v>
      </c>
      <c r="KC104" s="34">
        <v>27151027</v>
      </c>
      <c r="KD104" s="34">
        <v>27183864</v>
      </c>
      <c r="KE104" s="34">
        <v>27209953</v>
      </c>
      <c r="KF104" s="34">
        <v>27229648</v>
      </c>
      <c r="KG104" s="34">
        <v>27243360</v>
      </c>
      <c r="KH104" s="34">
        <v>27251068</v>
      </c>
      <c r="KI104" s="34">
        <v>27252819</v>
      </c>
      <c r="KJ104" s="34">
        <v>27248833</v>
      </c>
      <c r="KK104" s="34">
        <v>27239183</v>
      </c>
      <c r="KL104" s="34">
        <v>27223647</v>
      </c>
      <c r="KM104" s="34">
        <v>27202663</v>
      </c>
      <c r="KN104" s="34">
        <v>27176429</v>
      </c>
      <c r="KO104" s="34">
        <v>27144506</v>
      </c>
      <c r="KP104" s="34">
        <v>27107039</v>
      </c>
      <c r="KQ104" s="34">
        <v>27064743</v>
      </c>
      <c r="KR104" s="34">
        <v>27018124</v>
      </c>
      <c r="KS104" s="34">
        <v>26967143</v>
      </c>
      <c r="KT104" s="34">
        <v>26912138</v>
      </c>
      <c r="KU104" s="34">
        <v>26852889</v>
      </c>
      <c r="KV104" s="34">
        <v>26789858</v>
      </c>
      <c r="KW104" s="34">
        <v>26723293</v>
      </c>
      <c r="KX104" s="34">
        <v>26652980</v>
      </c>
      <c r="KY104" s="34">
        <v>26579672</v>
      </c>
      <c r="KZ104" s="34">
        <v>26502864</v>
      </c>
      <c r="LA104" s="34">
        <v>26423033</v>
      </c>
      <c r="LB104" s="34">
        <v>26341102</v>
      </c>
      <c r="LC104" s="34">
        <v>26257104</v>
      </c>
      <c r="LD104" s="34">
        <v>26170739</v>
      </c>
      <c r="LE104" t="s">
        <v>843</v>
      </c>
      <c r="LF104" t="s">
        <v>843</v>
      </c>
      <c r="LG104" t="s">
        <v>843</v>
      </c>
      <c r="LH104" s="34">
        <v>2.3483585566282272E-2</v>
      </c>
      <c r="LI104" s="34">
        <v>2.3020515218377113E-2</v>
      </c>
      <c r="LJ104" s="34">
        <v>2.3101683706045151E-2</v>
      </c>
      <c r="LK104" s="34">
        <v>2.2578909993171692E-2</v>
      </c>
      <c r="LL104" s="34">
        <v>2.218024805188179E-2</v>
      </c>
      <c r="LM104" s="34">
        <v>2.1580617874860764E-2</v>
      </c>
      <c r="LN104" s="34">
        <v>2.1066116169095039E-2</v>
      </c>
      <c r="LO104" s="34">
        <v>2.0967965945601463E-2</v>
      </c>
      <c r="LP104" s="34">
        <v>2.0440401509404182E-2</v>
      </c>
      <c r="LQ104" s="34">
        <v>1.9828643649816513E-2</v>
      </c>
      <c r="LR104" s="34">
        <v>1.9700989127159119E-2</v>
      </c>
      <c r="LS104" s="34">
        <v>1.9766869023442268E-2</v>
      </c>
      <c r="LT104" s="34">
        <v>1.9682589918375015E-2</v>
      </c>
      <c r="LU104" s="34">
        <v>1.9270427525043488E-2</v>
      </c>
      <c r="LV104" s="34">
        <v>1.8697502091526985E-2</v>
      </c>
      <c r="LW104" s="34">
        <v>1.8122417852282524E-2</v>
      </c>
      <c r="LX104" s="34">
        <v>1.7955146729946136E-2</v>
      </c>
      <c r="LY104" s="34">
        <v>1.7507072538137436E-2</v>
      </c>
      <c r="LZ104" s="34">
        <v>1.6240974888205528E-2</v>
      </c>
      <c r="MA104" s="34">
        <v>1.5087936073541641E-2</v>
      </c>
      <c r="MB104" s="34">
        <v>1.4876225963234901E-2</v>
      </c>
      <c r="MC104" s="34">
        <v>1.4055510982871056E-2</v>
      </c>
      <c r="MD104" s="34">
        <v>1.3281387276947498E-2</v>
      </c>
      <c r="ME104" s="34">
        <v>1.3809126801788807E-2</v>
      </c>
      <c r="MF104" s="34">
        <v>1.461758092045784E-2</v>
      </c>
      <c r="MG104" s="34">
        <v>1.5034871175885201E-2</v>
      </c>
      <c r="MH104" s="34">
        <v>1.4770083129405975E-2</v>
      </c>
      <c r="MI104" s="34">
        <v>1.4469326473772526E-2</v>
      </c>
      <c r="MJ104" s="34">
        <v>1.4121300540864468E-2</v>
      </c>
      <c r="MK104" s="34">
        <v>1.3850630261003971E-2</v>
      </c>
      <c r="ML104" s="34">
        <v>1.3579076156020164E-2</v>
      </c>
      <c r="MM104" s="34">
        <v>1.3298249803483486E-2</v>
      </c>
      <c r="MN104" s="34">
        <v>1.3037057593464851E-2</v>
      </c>
      <c r="MO104" s="34">
        <v>1.2740300036966801E-2</v>
      </c>
      <c r="MP104" s="34">
        <v>1.2464514002203941E-2</v>
      </c>
      <c r="MQ104" s="34">
        <v>1.218902226537466E-2</v>
      </c>
      <c r="MR104" s="34">
        <v>1.1861483566462994E-2</v>
      </c>
      <c r="MS104" s="34">
        <v>1.1524328961968422E-2</v>
      </c>
      <c r="MT104" s="34">
        <v>1.1226262897253036E-2</v>
      </c>
      <c r="MU104" s="34">
        <v>1.0928118601441383E-2</v>
      </c>
      <c r="MV104" s="34">
        <v>1.0562346316874027E-2</v>
      </c>
      <c r="MW104" s="34">
        <v>1.0192514397203922E-2</v>
      </c>
      <c r="MX104" s="34">
        <v>9.8356902599334717E-3</v>
      </c>
      <c r="MY104" s="34">
        <v>9.4843879342079163E-3</v>
      </c>
      <c r="MZ104" s="34">
        <v>9.1390702873468399E-3</v>
      </c>
      <c r="NA104" s="34">
        <v>8.8058514520525932E-3</v>
      </c>
      <c r="NB104" s="34">
        <v>8.4971683099865913E-3</v>
      </c>
      <c r="NC104" s="34">
        <v>8.1946933642029762E-3</v>
      </c>
      <c r="ND104" s="34">
        <v>7.8996401280164719E-3</v>
      </c>
      <c r="NE104" s="34">
        <v>7.6195280998945236E-3</v>
      </c>
      <c r="NF104" s="34">
        <v>7.3616104200482368E-3</v>
      </c>
      <c r="NG104" s="34">
        <v>7.0969448424875736E-3</v>
      </c>
      <c r="NH104" s="34">
        <v>6.8510109558701515E-3</v>
      </c>
      <c r="NI104" s="34">
        <v>6.6217090934514999E-3</v>
      </c>
      <c r="NJ104" s="34">
        <v>6.3538961112499237E-3</v>
      </c>
      <c r="NK104" s="34">
        <v>6.0972971841692924E-3</v>
      </c>
      <c r="NL104" s="34">
        <v>5.8357017114758492E-3</v>
      </c>
      <c r="NM104" s="34">
        <v>5.5465656332671642E-3</v>
      </c>
      <c r="NN104" s="34">
        <v>5.3003248758614063E-3</v>
      </c>
      <c r="NO104" s="34">
        <v>5.0733676180243492E-3</v>
      </c>
      <c r="NP104" s="34">
        <v>4.8271147534251213E-3</v>
      </c>
      <c r="NQ104" s="34">
        <v>4.5485319569706917E-3</v>
      </c>
      <c r="NR104" s="34">
        <v>4.28429851308465E-3</v>
      </c>
      <c r="NS104" s="34">
        <v>4.0464620105922222E-3</v>
      </c>
      <c r="NT104" s="34">
        <v>3.7840486038476229E-3</v>
      </c>
      <c r="NU104" s="34">
        <v>3.5052145831286907E-3</v>
      </c>
      <c r="NV104" s="34">
        <v>3.2389068510383368E-3</v>
      </c>
      <c r="NW104" s="34">
        <v>3.0018473044037819E-3</v>
      </c>
      <c r="NX104" s="34">
        <v>2.7462050784379244E-3</v>
      </c>
      <c r="NY104" s="34">
        <v>2.4841059930622578E-3</v>
      </c>
      <c r="NZ104" s="34">
        <v>2.2397832944989204E-3</v>
      </c>
      <c r="OA104" s="34">
        <v>1.9773186650127172E-3</v>
      </c>
      <c r="OB104" s="34">
        <v>1.7144068842753768E-3</v>
      </c>
      <c r="OC104" s="34">
        <v>1.4638147549703717E-3</v>
      </c>
      <c r="OD104" s="34">
        <v>1.2086894130334258E-3</v>
      </c>
      <c r="OE104" s="34">
        <v>9.5926353242248297E-4</v>
      </c>
      <c r="OF104" s="34">
        <v>7.2355417069047689E-4</v>
      </c>
      <c r="OG104" s="34">
        <v>5.0344201736152172E-4</v>
      </c>
      <c r="OH104" s="34">
        <v>2.8289129841141403E-4</v>
      </c>
      <c r="OI104" s="34">
        <v>6.4252300944644958E-5</v>
      </c>
      <c r="OJ104" s="34">
        <v>-1.4627080236095935E-4</v>
      </c>
      <c r="OK104" s="34">
        <v>-3.5420633503235877E-4</v>
      </c>
      <c r="OL104" s="34">
        <v>-5.7051755720749497E-4</v>
      </c>
      <c r="OM104" s="34">
        <v>-7.7109766425564885E-4</v>
      </c>
      <c r="ON104" s="34">
        <v>-9.6485618269070983E-4</v>
      </c>
      <c r="OO104" s="34">
        <v>-1.1753480648621917E-3</v>
      </c>
      <c r="OP104" s="34">
        <v>-1.3812327524647117E-3</v>
      </c>
      <c r="OQ104" s="34">
        <v>-1.5615513548254967E-3</v>
      </c>
      <c r="OR104" s="34">
        <v>-1.7239844892174006E-3</v>
      </c>
      <c r="OS104" s="34">
        <v>-1.8887009937316179E-3</v>
      </c>
      <c r="OT104" s="34">
        <v>-2.0417873747646809E-3</v>
      </c>
      <c r="OU104" s="34">
        <v>-2.2039986215531826E-3</v>
      </c>
      <c r="OV104" s="34">
        <v>-2.350029768422246E-3</v>
      </c>
      <c r="OW104" s="34">
        <v>-2.4878010153770447E-3</v>
      </c>
      <c r="OX104" s="34">
        <v>-2.6346177328377962E-3</v>
      </c>
      <c r="OY104" s="34">
        <v>-2.7542512398213148E-3</v>
      </c>
      <c r="OZ104" s="34">
        <v>-2.8939105104655027E-3</v>
      </c>
      <c r="PA104" s="34">
        <v>-3.0167107470333576E-3</v>
      </c>
      <c r="PB104" s="34">
        <v>-3.1055589206516743E-3</v>
      </c>
      <c r="PC104" s="34">
        <v>-3.1939519103616476E-3</v>
      </c>
      <c r="PD104" s="34">
        <v>-3.2946264836937189E-3</v>
      </c>
      <c r="PE104" t="s">
        <v>1300</v>
      </c>
      <c r="PF104" t="s">
        <v>843</v>
      </c>
      <c r="PG104" t="s">
        <v>843</v>
      </c>
      <c r="PH104" t="s">
        <v>843</v>
      </c>
      <c r="PI104" t="s">
        <v>843</v>
      </c>
      <c r="PJ104" t="s">
        <v>1300</v>
      </c>
      <c r="PK104" s="34">
        <v>0.49700900912284851</v>
      </c>
      <c r="PL104" s="34">
        <v>0.49687206745147705</v>
      </c>
      <c r="PM104" s="34">
        <v>0.49674209952354431</v>
      </c>
      <c r="PN104" s="34">
        <v>0.49660873413085938</v>
      </c>
      <c r="PO104" s="34">
        <v>0.49646899104118347</v>
      </c>
      <c r="PP104" s="34">
        <v>0.49633041024208069</v>
      </c>
      <c r="PQ104" s="34">
        <v>0.49619150161743164</v>
      </c>
      <c r="PR104" s="34">
        <v>0.49605515599250793</v>
      </c>
      <c r="PS104" s="34">
        <v>0.49592554569244385</v>
      </c>
      <c r="PT104" s="34">
        <v>0.49580281972885132</v>
      </c>
      <c r="PU104" s="34">
        <v>0.49569249153137207</v>
      </c>
      <c r="PV104" s="34">
        <v>0.49559742212295532</v>
      </c>
      <c r="PW104" s="34">
        <v>0.49551686644554138</v>
      </c>
      <c r="PX104" s="34">
        <v>0.49544838070869446</v>
      </c>
      <c r="PY104" s="34">
        <v>0.49539396166801453</v>
      </c>
      <c r="PZ104" s="34">
        <v>0.49535271525382996</v>
      </c>
      <c r="QA104" s="34">
        <v>0.49532172083854675</v>
      </c>
      <c r="QB104" s="34">
        <v>0.49529919028282166</v>
      </c>
      <c r="QC104" s="34">
        <v>0.49528568983078003</v>
      </c>
      <c r="QD104" s="34">
        <v>0.49528923630714417</v>
      </c>
      <c r="QE104" s="34">
        <v>0.4952150285243988</v>
      </c>
      <c r="QF104" s="34">
        <v>0.49504378437995911</v>
      </c>
      <c r="QG104" s="34">
        <v>0.49489769339561462</v>
      </c>
      <c r="QH104" s="34">
        <v>0.49481800198554993</v>
      </c>
      <c r="QI104" s="34">
        <v>0.49480712413787842</v>
      </c>
      <c r="QJ104" s="34">
        <v>0.49483084678649902</v>
      </c>
      <c r="QK104" s="34">
        <v>0.49485117197036743</v>
      </c>
      <c r="QL104" s="34">
        <v>0.49486762285232544</v>
      </c>
      <c r="QM104" s="34">
        <v>0.49487969279289246</v>
      </c>
      <c r="QN104" s="34">
        <v>0.49488905072212219</v>
      </c>
      <c r="QO104" s="34">
        <v>0.49489662051200867</v>
      </c>
      <c r="QP104" s="34">
        <v>0.49490198493003845</v>
      </c>
      <c r="QQ104" s="34">
        <v>0.49490466713905334</v>
      </c>
      <c r="QR104" s="34">
        <v>0.49490481615066528</v>
      </c>
      <c r="QS104" s="34">
        <v>0.49490430951118469</v>
      </c>
      <c r="QT104" s="34">
        <v>0.49490377306938171</v>
      </c>
      <c r="QU104" s="34">
        <v>0.49490192532539368</v>
      </c>
      <c r="QV104" s="34">
        <v>0.49489989876747131</v>
      </c>
      <c r="QW104" s="34">
        <v>0.49489814043045044</v>
      </c>
      <c r="QX104" s="34">
        <v>0.49489548802375793</v>
      </c>
      <c r="QY104" s="34">
        <v>0.49489223957061768</v>
      </c>
      <c r="QZ104" s="34">
        <v>0.49488875269889832</v>
      </c>
      <c r="RA104" s="34">
        <v>0.49488389492034912</v>
      </c>
      <c r="RB104" s="34">
        <v>0.49487805366516113</v>
      </c>
      <c r="RC104" s="34">
        <v>0.494871586561203</v>
      </c>
      <c r="RD104" s="34">
        <v>0.49486473202705383</v>
      </c>
      <c r="RE104" s="34">
        <v>0.49485793709754944</v>
      </c>
      <c r="RF104" s="34">
        <v>0.494850754737854</v>
      </c>
      <c r="RG104" s="34">
        <v>0.4948432445526123</v>
      </c>
      <c r="RH104" s="34">
        <v>0.49483627080917358</v>
      </c>
      <c r="RI104" s="34">
        <v>0.49482965469360352</v>
      </c>
      <c r="RJ104" s="34">
        <v>0.49482271075248718</v>
      </c>
      <c r="RK104" s="34">
        <v>0.49481600522994995</v>
      </c>
      <c r="RL104" s="34">
        <v>0.49480921030044556</v>
      </c>
      <c r="RM104" s="34">
        <v>0.494800865650177</v>
      </c>
      <c r="RN104" s="34">
        <v>0.49479115009307861</v>
      </c>
      <c r="RO104" s="34">
        <v>0.49478009343147278</v>
      </c>
      <c r="RP104" s="34">
        <v>0.49476766586303711</v>
      </c>
      <c r="RQ104" s="34">
        <v>0.49475479125976563</v>
      </c>
      <c r="RR104" s="34">
        <v>0.49474123120307922</v>
      </c>
      <c r="RS104" s="34">
        <v>0.49472612142562866</v>
      </c>
      <c r="RT104" s="34">
        <v>0.49470958113670349</v>
      </c>
      <c r="RU104" s="34">
        <v>0.49469280242919922</v>
      </c>
      <c r="RV104" s="34">
        <v>0.49467688798904419</v>
      </c>
      <c r="RW104" s="34">
        <v>0.4946618378162384</v>
      </c>
      <c r="RX104" s="34">
        <v>0.49464708566665649</v>
      </c>
      <c r="RY104" s="34">
        <v>0.49463295936584473</v>
      </c>
      <c r="RZ104" s="34">
        <v>0.49462196230888367</v>
      </c>
      <c r="SA104" s="34">
        <v>0.4946131706237793</v>
      </c>
      <c r="SB104" s="34">
        <v>0.49460634589195251</v>
      </c>
      <c r="SC104" s="34">
        <v>0.49460303783416748</v>
      </c>
      <c r="SD104" s="34">
        <v>0.49460282921791077</v>
      </c>
      <c r="SE104" s="34">
        <v>0.49460619688034058</v>
      </c>
      <c r="SF104" s="34">
        <v>0.49461403489112854</v>
      </c>
      <c r="SG104" s="34">
        <v>0.4946272075176239</v>
      </c>
      <c r="SH104" s="34">
        <v>0.49464741349220276</v>
      </c>
      <c r="SI104" s="34">
        <v>0.49467575550079346</v>
      </c>
      <c r="SJ104" s="34">
        <v>0.49471181631088257</v>
      </c>
      <c r="SK104" s="34">
        <v>0.49475449323654175</v>
      </c>
      <c r="SL104" s="34">
        <v>0.49480479955673218</v>
      </c>
      <c r="SM104" s="34">
        <v>0.49486386775970459</v>
      </c>
      <c r="SN104" s="34">
        <v>0.49493023753166199</v>
      </c>
      <c r="SO104" s="34">
        <v>0.49500301480293274</v>
      </c>
      <c r="SP104" s="34">
        <v>0.49508270621299744</v>
      </c>
      <c r="SQ104" s="34">
        <v>0.49516868591308594</v>
      </c>
      <c r="SR104" s="34">
        <v>0.49526214599609375</v>
      </c>
      <c r="SS104" s="34">
        <v>0.49536237120628357</v>
      </c>
      <c r="ST104" s="34">
        <v>0.49546751379966736</v>
      </c>
      <c r="SU104" s="34">
        <v>0.49557718634605408</v>
      </c>
      <c r="SV104" s="34">
        <v>0.49569022655487061</v>
      </c>
      <c r="SW104" s="34">
        <v>0.49580705165863037</v>
      </c>
      <c r="SX104" s="34">
        <v>0.49592903256416321</v>
      </c>
      <c r="SY104" s="34">
        <v>0.49605485796928406</v>
      </c>
      <c r="SZ104" s="34">
        <v>0.49618208408355713</v>
      </c>
      <c r="TA104" s="34">
        <v>0.49630945920944214</v>
      </c>
      <c r="TB104" s="34">
        <v>0.49643930792808533</v>
      </c>
      <c r="TC104" s="34">
        <v>0.49657011032104492</v>
      </c>
      <c r="TD104" s="34">
        <v>0.49669978022575378</v>
      </c>
      <c r="TE104" s="34">
        <v>0.49682864546775818</v>
      </c>
      <c r="TF104" s="34">
        <v>0.49695682525634766</v>
      </c>
      <c r="TG104" s="34">
        <v>0.4970843493938446</v>
      </c>
      <c r="TH104" t="s">
        <v>843</v>
      </c>
      <c r="TI104" t="s">
        <v>843</v>
      </c>
      <c r="TJ104" t="s">
        <v>1300</v>
      </c>
      <c r="TK104" s="34">
        <v>0.52572057995752208</v>
      </c>
      <c r="TL104" s="34">
        <v>0.52764544398233493</v>
      </c>
      <c r="TM104" s="34">
        <v>0.53019823828692503</v>
      </c>
      <c r="TN104" s="34">
        <v>0.53350285451971002</v>
      </c>
      <c r="TO104" s="34">
        <v>0.53747439250137496</v>
      </c>
      <c r="TP104" s="34">
        <v>0.541854510389015</v>
      </c>
      <c r="TQ104" s="34">
        <v>0.54652284409384999</v>
      </c>
      <c r="TR104" s="34">
        <v>0.55147470287622002</v>
      </c>
      <c r="TS104" s="34">
        <v>0.556662096387047</v>
      </c>
      <c r="TT104" s="34">
        <v>0.56207360177780108</v>
      </c>
      <c r="TU104" s="34">
        <v>0.56768450871033804</v>
      </c>
      <c r="TV104" s="34">
        <v>0.57334271483036603</v>
      </c>
      <c r="TW104" s="34">
        <v>0.57885846571321298</v>
      </c>
      <c r="TX104" s="34">
        <v>0.58424559211132299</v>
      </c>
      <c r="TY104" s="34">
        <v>0.58937604924098297</v>
      </c>
      <c r="TZ104" s="34">
        <v>0.59419520161948802</v>
      </c>
      <c r="UA104" s="34">
        <v>0.59895822255516695</v>
      </c>
      <c r="UB104" s="34">
        <v>0.60358753204332993</v>
      </c>
      <c r="UC104" s="34">
        <v>0.60790541914533802</v>
      </c>
      <c r="UD104" s="34">
        <v>0.61212170635590502</v>
      </c>
      <c r="UE104" s="34">
        <v>0.61670884084194499</v>
      </c>
      <c r="UF104" s="34">
        <v>0.62169854093340904</v>
      </c>
      <c r="UG104" s="34">
        <v>0.62692704423268697</v>
      </c>
      <c r="UH104" s="34">
        <v>0.63209355325932004</v>
      </c>
      <c r="UI104" s="34">
        <v>0.63681167180417897</v>
      </c>
      <c r="UJ104" s="34">
        <v>0.64126465807223798</v>
      </c>
      <c r="UK104" s="34">
        <v>0.64564156677243401</v>
      </c>
      <c r="UL104" s="34">
        <v>0.65000136142178799</v>
      </c>
      <c r="UM104" s="34">
        <v>0.654261491169563</v>
      </c>
      <c r="UN104" s="34">
        <v>0.658367658038021</v>
      </c>
      <c r="UO104" s="34">
        <v>0.66244521777601706</v>
      </c>
      <c r="UP104" s="34">
        <v>0.6664632029490769</v>
      </c>
      <c r="UQ104" s="34">
        <v>0.67020289167039493</v>
      </c>
      <c r="UR104" s="34">
        <v>0.67347965327236803</v>
      </c>
      <c r="US104" s="34">
        <v>0.67614917410231501</v>
      </c>
      <c r="UT104" s="34">
        <v>0.67811207262830808</v>
      </c>
      <c r="UU104" s="34">
        <v>0.67950437702784294</v>
      </c>
      <c r="UV104" s="34">
        <v>0.68059887160299493</v>
      </c>
      <c r="UW104" s="34">
        <v>0.68153708537265101</v>
      </c>
      <c r="UX104" s="34">
        <v>0.68236736068731707</v>
      </c>
      <c r="UY104" s="34">
        <v>0.68311658548424503</v>
      </c>
      <c r="UZ104" s="34">
        <v>0.68377689085003301</v>
      </c>
      <c r="VA104" s="34">
        <v>0.68428887967311103</v>
      </c>
      <c r="VB104" s="34">
        <v>0.68461354215853409</v>
      </c>
      <c r="VC104" s="34">
        <v>0.68482511164501403</v>
      </c>
      <c r="VD104" s="34">
        <v>0.68489429305028093</v>
      </c>
      <c r="VE104" s="34">
        <v>0.68480417302839702</v>
      </c>
      <c r="VF104" s="34">
        <v>0.68460089673472491</v>
      </c>
      <c r="VG104" s="34">
        <v>0.68423685955886793</v>
      </c>
      <c r="VH104" s="34">
        <v>0.68378073381680804</v>
      </c>
      <c r="VI104" s="34">
        <v>0.68327482117245597</v>
      </c>
      <c r="VJ104" s="34">
        <v>0.68259680016958402</v>
      </c>
      <c r="VK104" s="34">
        <v>0.68163841630692501</v>
      </c>
      <c r="VL104" s="34">
        <v>0.68037974759154907</v>
      </c>
      <c r="VM104" s="34">
        <v>0.67887741651477795</v>
      </c>
      <c r="VN104" s="34">
        <v>0.67715483912719809</v>
      </c>
      <c r="VO104" s="34">
        <v>0.67525822917383904</v>
      </c>
      <c r="VP104" s="34">
        <v>0.67317870799520807</v>
      </c>
      <c r="VQ104" s="34">
        <v>0.67087092119897507</v>
      </c>
      <c r="VR104" s="34">
        <v>0.66832681911915504</v>
      </c>
      <c r="VS104" s="34">
        <v>0.66557853628889008</v>
      </c>
      <c r="VT104" s="34">
        <v>0.66271282475966298</v>
      </c>
      <c r="VU104" s="34">
        <v>0.65973996355083997</v>
      </c>
      <c r="VV104" s="34">
        <v>0.65662880200631502</v>
      </c>
      <c r="VW104" s="34">
        <v>0.65346830150206203</v>
      </c>
      <c r="VX104" s="34">
        <v>0.65028587649038894</v>
      </c>
      <c r="VY104" s="34">
        <v>0.64698906170039605</v>
      </c>
      <c r="VZ104" s="34">
        <v>0.64367912983563103</v>
      </c>
      <c r="WA104" s="34">
        <v>0.64050922791329701</v>
      </c>
      <c r="WB104" s="34">
        <v>0.63745472010161297</v>
      </c>
      <c r="WC104" s="34">
        <v>0.63453218971287295</v>
      </c>
      <c r="WD104" s="34">
        <v>0.63175334802987404</v>
      </c>
      <c r="WE104" s="34">
        <v>0.629008806360976</v>
      </c>
      <c r="WF104" s="34">
        <v>0.62634717279755203</v>
      </c>
      <c r="WG104" s="34">
        <v>0.62381025700006698</v>
      </c>
      <c r="WH104" s="34">
        <v>0.62130504231300998</v>
      </c>
      <c r="WI104" s="34">
        <v>0.61875796891024892</v>
      </c>
      <c r="WJ104" s="34">
        <v>0.616148767696995</v>
      </c>
      <c r="WK104" s="34">
        <v>0.61356211091547097</v>
      </c>
      <c r="WL104" s="34">
        <v>0.61096959567686493</v>
      </c>
      <c r="WM104" s="34">
        <v>0.60827813448521095</v>
      </c>
      <c r="WN104" s="34">
        <v>0.60551154185660505</v>
      </c>
      <c r="WO104" s="34">
        <v>0.60283909421028203</v>
      </c>
      <c r="WP104" s="34">
        <v>0.60039152048475009</v>
      </c>
      <c r="WQ104" s="34">
        <v>0.59825962782416398</v>
      </c>
      <c r="WR104" s="34">
        <v>0.59653843771298598</v>
      </c>
      <c r="WS104" s="34">
        <v>0.59512994770232996</v>
      </c>
      <c r="WT104" s="34">
        <v>0.59382993217412006</v>
      </c>
      <c r="WU104" s="34">
        <v>0.59251707469617598</v>
      </c>
      <c r="WV104" s="34">
        <v>0.59113811203507904</v>
      </c>
      <c r="WW104" s="34">
        <v>0.58970343771467393</v>
      </c>
      <c r="WX104" s="34">
        <v>0.58824227441598598</v>
      </c>
      <c r="WY104" s="34">
        <v>0.58678097509885996</v>
      </c>
      <c r="WZ104" s="34">
        <v>0.58534746100812796</v>
      </c>
      <c r="XA104" s="34">
        <v>0.58389643484518405</v>
      </c>
      <c r="XB104" s="34">
        <v>0.58242209652591104</v>
      </c>
      <c r="XC104" s="34">
        <v>0.58094888195953298</v>
      </c>
      <c r="XD104" s="34">
        <v>0.57943874194911704</v>
      </c>
      <c r="XE104" s="34">
        <v>0.57790931787723498</v>
      </c>
      <c r="XF104" s="34">
        <v>0.57635741169323196</v>
      </c>
      <c r="XG104" s="34">
        <v>0.57476879044187501</v>
      </c>
      <c r="XH104" t="s">
        <v>843</v>
      </c>
      <c r="XI104" t="s">
        <v>1300</v>
      </c>
      <c r="XJ104" s="34">
        <v>0.50942484654343301</v>
      </c>
      <c r="XK104" s="34">
        <v>0.51136712422165898</v>
      </c>
      <c r="XL104" s="34">
        <v>0.51383873008764303</v>
      </c>
      <c r="XM104" s="34">
        <v>0.51699030989490602</v>
      </c>
      <c r="XN104" s="34">
        <v>0.52077942575324099</v>
      </c>
      <c r="XO104" s="34">
        <v>0.52495847424626596</v>
      </c>
      <c r="XP104" s="34">
        <v>0.52938352482707107</v>
      </c>
      <c r="XQ104" s="34">
        <v>0.53403666083273993</v>
      </c>
      <c r="XR104" s="34">
        <v>0.53882126701542099</v>
      </c>
      <c r="XS104" s="34">
        <v>0.54377852633604595</v>
      </c>
      <c r="XT104" s="34">
        <v>0.54897133153193201</v>
      </c>
      <c r="XU104" s="34">
        <v>0.55420977994099596</v>
      </c>
      <c r="XV104" s="34">
        <v>0.55928502503849398</v>
      </c>
      <c r="XW104" s="34">
        <v>0.56424936772424095</v>
      </c>
      <c r="XX104" s="34">
        <v>0.56894634886411499</v>
      </c>
      <c r="XY104" s="34">
        <v>0.573296397555494</v>
      </c>
      <c r="XZ104" s="34">
        <v>0.57764062846097797</v>
      </c>
      <c r="YA104" s="34">
        <v>0.58194283118187107</v>
      </c>
      <c r="YB104" s="34">
        <v>0.58601561746344999</v>
      </c>
      <c r="YC104" s="34">
        <v>0.59006382868337492</v>
      </c>
      <c r="YD104" s="34">
        <v>0.59459421633772402</v>
      </c>
      <c r="YE104" s="34">
        <v>0.59961245384930495</v>
      </c>
      <c r="YF104" s="34">
        <v>0.604883274448624</v>
      </c>
      <c r="YG104" s="34">
        <v>0.61000763540799707</v>
      </c>
      <c r="YH104" s="34">
        <v>0.61449696406500998</v>
      </c>
      <c r="YI104" s="34">
        <v>0.618592789114219</v>
      </c>
      <c r="YJ104" s="34">
        <v>0.62254514393112603</v>
      </c>
      <c r="YK104" s="34">
        <v>0.62642703385015697</v>
      </c>
      <c r="YL104" s="34">
        <v>0.63019290374296599</v>
      </c>
      <c r="YM104" s="34">
        <v>0.63380338538215808</v>
      </c>
      <c r="YN104" s="34">
        <v>0.63735643079914805</v>
      </c>
      <c r="YO104" s="34">
        <v>0.64079722555306007</v>
      </c>
      <c r="YP104" s="34">
        <v>0.64388407755349208</v>
      </c>
      <c r="YQ104" s="34">
        <v>0.64640408658046988</v>
      </c>
      <c r="YR104" s="34">
        <v>0.64819581990658504</v>
      </c>
      <c r="YS104" s="34">
        <v>0.64917842331864606</v>
      </c>
      <c r="YT104" s="34">
        <v>0.649526013376166</v>
      </c>
      <c r="YU104" s="34">
        <v>0.64950621118709706</v>
      </c>
      <c r="YV104" s="34">
        <v>0.64927542831200402</v>
      </c>
      <c r="YW104" s="34">
        <v>0.64891795763363302</v>
      </c>
      <c r="YX104" s="34">
        <v>0.64843942036456104</v>
      </c>
      <c r="YY104" s="34">
        <v>0.647837156694831</v>
      </c>
      <c r="YZ104" s="34">
        <v>0.64711021963114101</v>
      </c>
      <c r="ZA104" s="34">
        <v>0.64620312251823708</v>
      </c>
      <c r="ZB104" s="34">
        <v>0.64524432566948908</v>
      </c>
      <c r="ZC104" s="34">
        <v>0.64428806005458295</v>
      </c>
      <c r="ZD104" s="34">
        <v>0.643221804994208</v>
      </c>
      <c r="ZE104" s="34">
        <v>0.64196566540723099</v>
      </c>
      <c r="ZF104" s="34">
        <v>0.64043930564427298</v>
      </c>
      <c r="ZG104" s="34">
        <v>0.63868256115375499</v>
      </c>
      <c r="ZH104" s="34">
        <v>0.63678129586945298</v>
      </c>
      <c r="ZI104" s="34">
        <v>0.63474553415495305</v>
      </c>
      <c r="ZJ104" s="34">
        <v>0.63251325784880696</v>
      </c>
      <c r="ZK104" s="34">
        <v>0.63008776761512697</v>
      </c>
      <c r="ZL104" s="34">
        <v>0.62749637074536402</v>
      </c>
      <c r="ZM104" s="34">
        <v>0.62467941331813792</v>
      </c>
      <c r="ZN104" s="34">
        <v>0.62168257431025298</v>
      </c>
      <c r="ZO104" s="34">
        <v>0.618551681019886</v>
      </c>
      <c r="ZP104" s="34">
        <v>0.61523950375034309</v>
      </c>
      <c r="ZQ104" s="34">
        <v>0.61179782094239599</v>
      </c>
      <c r="ZR104" s="34">
        <v>0.608247021942253</v>
      </c>
      <c r="ZS104" s="34">
        <v>0.60454531288257396</v>
      </c>
      <c r="ZT104" s="34">
        <v>0.60079433575222507</v>
      </c>
      <c r="ZU104" s="34">
        <v>0.59711677253464701</v>
      </c>
      <c r="ZV104" s="34">
        <v>0.59354899871598699</v>
      </c>
      <c r="ZW104" s="34">
        <v>0.59013860615199099</v>
      </c>
      <c r="ZX104" s="34">
        <v>0.58687487848401798</v>
      </c>
      <c r="ZY104" s="34">
        <v>0.58366945000375403</v>
      </c>
      <c r="ZZ104" s="34">
        <v>0.58056287260971995</v>
      </c>
      <c r="AAA104" s="34">
        <v>0.57754175293904897</v>
      </c>
      <c r="AAB104" s="34">
        <v>0.57453446800942498</v>
      </c>
      <c r="AAC104" s="34">
        <v>0.57151169974127303</v>
      </c>
      <c r="AAD104" s="34">
        <v>0.56841983523335204</v>
      </c>
      <c r="AAE104" s="34">
        <v>0.56535852216566196</v>
      </c>
      <c r="AAF104" s="34">
        <v>0.56234758306715404</v>
      </c>
      <c r="AAG104" s="34">
        <v>0.55928481390614704</v>
      </c>
      <c r="AAH104" s="34">
        <v>0.55614619850858504</v>
      </c>
      <c r="AAI104" s="34">
        <v>0.55308222713567201</v>
      </c>
      <c r="AAJ104" s="34">
        <v>0.55027901200567597</v>
      </c>
      <c r="AAK104" s="34">
        <v>0.54781293538501297</v>
      </c>
      <c r="AAL104" s="34">
        <v>0.54573629897721299</v>
      </c>
      <c r="AAM104" s="34">
        <v>0.54397913579164403</v>
      </c>
      <c r="AAN104" s="34">
        <v>0.54237792713118305</v>
      </c>
      <c r="AAO104" s="34">
        <v>0.54078289061657503</v>
      </c>
      <c r="AAP104" s="34">
        <v>0.53913808063484092</v>
      </c>
      <c r="AAQ104" s="34">
        <v>0.53748147898728593</v>
      </c>
      <c r="AAR104" s="34">
        <v>0.53580421425216895</v>
      </c>
      <c r="AAS104" s="34">
        <v>0.53411617468527195</v>
      </c>
      <c r="AAT104" s="34">
        <v>0.53245165231404801</v>
      </c>
      <c r="AAU104" s="34">
        <v>0.53075746659555301</v>
      </c>
      <c r="AAV104" s="34">
        <v>0.52903341475570298</v>
      </c>
      <c r="AAW104" s="34">
        <v>0.52730410124586602</v>
      </c>
      <c r="AAX104" s="34">
        <v>0.52556124037686203</v>
      </c>
      <c r="AAY104" s="34">
        <v>0.52382714353677995</v>
      </c>
      <c r="AAZ104" s="34">
        <v>0.52208961249361208</v>
      </c>
      <c r="ABA104" s="34">
        <v>0.52034448582255799</v>
      </c>
      <c r="ABB104" s="34">
        <v>0.51864901244920103</v>
      </c>
      <c r="ABC104" s="34">
        <v>0.516989400876122</v>
      </c>
      <c r="ABD104" s="34">
        <v>0.515332132181336</v>
      </c>
      <c r="ABE104" s="34">
        <v>0.51368840981092201</v>
      </c>
      <c r="ABF104" s="34">
        <v>0.51209933353429593</v>
      </c>
      <c r="ABG104" t="s">
        <v>843</v>
      </c>
      <c r="ABH104" t="s">
        <v>843</v>
      </c>
      <c r="ABI104" t="s">
        <v>1300</v>
      </c>
      <c r="ABJ104" s="34">
        <v>0.41272347892712702</v>
      </c>
      <c r="ABK104" s="34">
        <v>0.41494537435235002</v>
      </c>
      <c r="ABL104" s="34">
        <v>0.41761717956662797</v>
      </c>
      <c r="ABM104" s="34">
        <v>0.42076759296077498</v>
      </c>
      <c r="ABN104" s="34">
        <v>0.42424644541134299</v>
      </c>
      <c r="ABO104" s="34">
        <v>0.42788822715375402</v>
      </c>
      <c r="ABP104" s="34">
        <v>0.43188259555677805</v>
      </c>
      <c r="ABQ104" s="34">
        <v>0.436359692453748</v>
      </c>
      <c r="ABR104" s="34">
        <v>0.44131650806601797</v>
      </c>
      <c r="ABS104" s="34">
        <v>0.44667227138624399</v>
      </c>
      <c r="ABT104" s="34">
        <v>0.45223958461185904</v>
      </c>
      <c r="ABU104" s="34">
        <v>0.45788140300571301</v>
      </c>
      <c r="ABV104" s="34">
        <v>0.46354185326499903</v>
      </c>
      <c r="ABW104" s="34">
        <v>0.46921275552860997</v>
      </c>
      <c r="ABX104" s="34">
        <v>0.47486845906830605</v>
      </c>
      <c r="ABY104" s="34">
        <v>0.48043079144461698</v>
      </c>
      <c r="ABZ104" s="34">
        <v>0.48588894477863198</v>
      </c>
      <c r="ACA104" s="34">
        <v>0.49128826146621796</v>
      </c>
      <c r="ACB104" s="34">
        <v>0.49667634025532797</v>
      </c>
      <c r="ACC104" s="34">
        <v>0.502115604816051</v>
      </c>
      <c r="ACD104" s="34">
        <v>0.50804483756388696</v>
      </c>
      <c r="ACE104" s="34">
        <v>0.51461768414071596</v>
      </c>
      <c r="ACF104" s="34">
        <v>0.52141672104563597</v>
      </c>
      <c r="ACG104" s="34">
        <v>0.52807607064018103</v>
      </c>
      <c r="ACH104" s="34">
        <v>0.53433079517148296</v>
      </c>
      <c r="ACI104" s="34">
        <v>0.54016695649616997</v>
      </c>
      <c r="ACJ104" s="34">
        <v>0.54564639392597103</v>
      </c>
      <c r="ACK104" s="34">
        <v>0.55092818350245998</v>
      </c>
      <c r="ACL104" s="34">
        <v>0.55600886550431294</v>
      </c>
      <c r="ACM104" s="34">
        <v>0.560810228397986</v>
      </c>
      <c r="ACN104" s="34">
        <v>0.56545135853416706</v>
      </c>
      <c r="ACO104" s="34">
        <v>0.56997966719413296</v>
      </c>
      <c r="ACP104" s="34">
        <v>0.57443079254653806</v>
      </c>
      <c r="ACQ104" s="34">
        <v>0.57875299297886396</v>
      </c>
      <c r="ACR104" s="34">
        <v>0.582941652007129</v>
      </c>
      <c r="ACS104" s="34">
        <v>0.58708815543037196</v>
      </c>
      <c r="ACT104" s="34">
        <v>0.59116870905408303</v>
      </c>
      <c r="ACU104" s="34">
        <v>0.59497621722758098</v>
      </c>
      <c r="ACV104" s="34">
        <v>0.59826626110814507</v>
      </c>
      <c r="ACW104" s="34">
        <v>0.60089801545830501</v>
      </c>
      <c r="ACX104" s="34">
        <v>0.60283432422435501</v>
      </c>
      <c r="ACY104" s="34">
        <v>0.60420638681035299</v>
      </c>
      <c r="ACZ104" s="34">
        <v>0.60525119556757101</v>
      </c>
      <c r="ADA104" s="34">
        <v>0.60613626031223999</v>
      </c>
      <c r="ADB104" s="34">
        <v>0.60693714837982804</v>
      </c>
      <c r="ADC104" s="34">
        <v>0.60760972725368101</v>
      </c>
      <c r="ADD104" s="34">
        <v>0.60813299913625896</v>
      </c>
      <c r="ADE104" s="34">
        <v>0.60850947448545301</v>
      </c>
      <c r="ADF104" s="34">
        <v>0.60868437129363695</v>
      </c>
      <c r="ADG104" s="34">
        <v>0.60876983406954499</v>
      </c>
      <c r="ADH104" s="34">
        <v>0.60880937804824597</v>
      </c>
      <c r="ADI104" s="34">
        <v>0.60871856799125001</v>
      </c>
      <c r="ADJ104" s="34">
        <v>0.60841599886283604</v>
      </c>
      <c r="ADK104" s="34">
        <v>0.60782030229695794</v>
      </c>
      <c r="ADL104" s="34">
        <v>0.60700124890875107</v>
      </c>
      <c r="ADM104" s="34">
        <v>0.60604400690134808</v>
      </c>
      <c r="ADN104" s="34">
        <v>0.60495439746278501</v>
      </c>
      <c r="ADO104" s="34">
        <v>0.60370139760991792</v>
      </c>
      <c r="ADP104" s="34">
        <v>0.60227209985099006</v>
      </c>
      <c r="ADQ104" s="34">
        <v>0.60065689939567701</v>
      </c>
      <c r="ADR104" s="34">
        <v>0.598816445904374</v>
      </c>
      <c r="ADS104" s="34">
        <v>0.59680919047080305</v>
      </c>
      <c r="ADT104" s="34">
        <v>0.59465286169785703</v>
      </c>
      <c r="ADU104" s="34">
        <v>0.59231253393893202</v>
      </c>
      <c r="ADV104" s="34">
        <v>0.58986255138772303</v>
      </c>
      <c r="ADW104" s="34">
        <v>0.58731865922029702</v>
      </c>
      <c r="ADX104" s="34">
        <v>0.584615602463193</v>
      </c>
      <c r="ADY104" s="34">
        <v>0.58184165067690397</v>
      </c>
      <c r="ADZ104" s="34">
        <v>0.57913814633598693</v>
      </c>
      <c r="AEA104" s="34">
        <v>0.57652921079632802</v>
      </c>
      <c r="AEB104" s="34">
        <v>0.57404230560501301</v>
      </c>
      <c r="AEC104" s="34">
        <v>0.57168546742064796</v>
      </c>
      <c r="AED104" s="34">
        <v>0.56939066615440803</v>
      </c>
      <c r="AEE104" s="34">
        <v>0.56718036853633602</v>
      </c>
      <c r="AEF104" s="34">
        <v>0.565041037487514</v>
      </c>
      <c r="AEG104" s="34">
        <v>0.56291049087809908</v>
      </c>
      <c r="AEH104" s="34">
        <v>0.56074287921858401</v>
      </c>
      <c r="AEI104" s="34">
        <v>0.55847829418841299</v>
      </c>
      <c r="AEJ104" s="34">
        <v>0.55622004532482994</v>
      </c>
      <c r="AEK104" s="34">
        <v>0.55398499424931003</v>
      </c>
      <c r="AEL104" s="34">
        <v>0.55167310379261203</v>
      </c>
      <c r="AEM104" s="34">
        <v>0.54926530745681101</v>
      </c>
      <c r="AEN104" s="34">
        <v>0.54692125660237101</v>
      </c>
      <c r="AEO104" s="34">
        <v>0.54481466493161601</v>
      </c>
      <c r="AEP104" s="34">
        <v>0.54301609205197798</v>
      </c>
      <c r="AEQ104" s="34">
        <v>0.54159035825536206</v>
      </c>
      <c r="AER104" s="34">
        <v>0.54047121228417405</v>
      </c>
      <c r="AES104" s="34">
        <v>0.539481235790785</v>
      </c>
      <c r="AET104" s="34">
        <v>0.53847179653316801</v>
      </c>
      <c r="AEU104" s="34">
        <v>0.53739328263286901</v>
      </c>
      <c r="AEV104" s="34">
        <v>0.53626875605848801</v>
      </c>
      <c r="AEW104" s="34">
        <v>0.53509635406454803</v>
      </c>
      <c r="AEX104" s="34">
        <v>0.53389159434887601</v>
      </c>
      <c r="AEY104" s="34">
        <v>0.53269412694209994</v>
      </c>
      <c r="AEZ104" s="34">
        <v>0.53145496300976491</v>
      </c>
      <c r="AFA104" s="34">
        <v>0.53016584497667696</v>
      </c>
      <c r="AFB104" s="34">
        <v>0.52885641852034504</v>
      </c>
      <c r="AFC104" s="34">
        <v>0.52751796131806694</v>
      </c>
      <c r="AFD104" s="34">
        <v>0.52615971659347704</v>
      </c>
      <c r="AFE104" s="34">
        <v>0.52476466940146904</v>
      </c>
      <c r="AFF104" s="34">
        <v>0.52334895854488506</v>
      </c>
      <c r="AFG104" t="s">
        <v>843</v>
      </c>
      <c r="AFH104" t="s">
        <v>843</v>
      </c>
      <c r="AFI104" s="34">
        <v>0.64349999999999996</v>
      </c>
      <c r="AFJ104" s="34">
        <v>0.64399000000000006</v>
      </c>
      <c r="AFK104" s="34">
        <v>0.63976</v>
      </c>
      <c r="AFL104" s="34">
        <v>0.63551000000000002</v>
      </c>
      <c r="AFM104" s="34">
        <v>0.63122999999999996</v>
      </c>
      <c r="AFN104" s="34">
        <v>0.62692000000000003</v>
      </c>
      <c r="AFO104" s="34">
        <v>0.62258000000000002</v>
      </c>
      <c r="AFP104" s="34">
        <v>0.61820999999999993</v>
      </c>
      <c r="AFQ104" s="34">
        <v>0.63009999999999999</v>
      </c>
      <c r="AFR104" s="34">
        <v>0.67019999999999991</v>
      </c>
      <c r="AFS104" s="34">
        <v>0.61990000000000001</v>
      </c>
      <c r="AFT104" s="34">
        <v>0.62402000000000002</v>
      </c>
      <c r="AFU104" s="34">
        <v>0.62404000000000004</v>
      </c>
      <c r="AFV104" s="34">
        <v>0.62514999999999998</v>
      </c>
      <c r="AFW104" s="34">
        <v>0.62658999999999998</v>
      </c>
      <c r="AFX104" s="34">
        <v>0.62297999999999998</v>
      </c>
      <c r="AFY104" s="34">
        <v>0.61081000000000008</v>
      </c>
      <c r="AFZ104" s="34">
        <v>0.58953999999999995</v>
      </c>
      <c r="AGA104" s="34">
        <v>0.59765000000000001</v>
      </c>
      <c r="AGB104" t="s">
        <v>843</v>
      </c>
      <c r="AGC104" t="s">
        <v>843</v>
      </c>
      <c r="AGD104" t="s">
        <v>843</v>
      </c>
      <c r="AGE104" t="s">
        <v>843</v>
      </c>
      <c r="AGF104" s="34">
        <v>1.3662726618349552E-2</v>
      </c>
      <c r="AGG104" t="s">
        <v>843</v>
      </c>
      <c r="AGH104" t="s">
        <v>843</v>
      </c>
      <c r="AGI104" t="s">
        <v>843</v>
      </c>
      <c r="AGJ104" t="s">
        <v>843</v>
      </c>
      <c r="AGK104" t="s">
        <v>843</v>
      </c>
      <c r="AGL104" t="s">
        <v>843</v>
      </c>
      <c r="AGM104" t="s">
        <v>843</v>
      </c>
      <c r="AGN104" t="s">
        <v>843</v>
      </c>
      <c r="AGO104" s="34">
        <v>0.48299999999999998</v>
      </c>
      <c r="AGP104" s="34">
        <v>2014</v>
      </c>
      <c r="AGQ104" t="s">
        <v>832</v>
      </c>
      <c r="AGR104" t="s">
        <v>843</v>
      </c>
      <c r="AGS104" s="34">
        <v>9.5000000000000001E-2</v>
      </c>
      <c r="AGT104" s="34">
        <v>2014</v>
      </c>
      <c r="AGU104" t="s">
        <v>832</v>
      </c>
      <c r="AGV104" t="s">
        <v>843</v>
      </c>
      <c r="AGW104" s="34">
        <v>0.25900000000000001</v>
      </c>
      <c r="AGX104" s="34">
        <v>2014</v>
      </c>
      <c r="AGY104" t="s">
        <v>832</v>
      </c>
      <c r="AGZ104" t="s">
        <v>843</v>
      </c>
      <c r="AHA104" s="34">
        <v>0.55399999999999994</v>
      </c>
      <c r="AHB104" s="34">
        <v>2014</v>
      </c>
      <c r="AHC104" t="s">
        <v>832</v>
      </c>
      <c r="AHD104" t="s">
        <v>843</v>
      </c>
      <c r="AHE104" s="34">
        <v>0.59299999999999997</v>
      </c>
      <c r="AHF104" s="34">
        <v>2014</v>
      </c>
      <c r="AHG104" t="s">
        <v>832</v>
      </c>
      <c r="AHH104" t="s">
        <v>843</v>
      </c>
      <c r="AHI104" t="s">
        <v>830</v>
      </c>
      <c r="AHJ104" s="34">
        <v>0.16670386493206024</v>
      </c>
      <c r="AHK104" s="34">
        <v>0.15872572362422943</v>
      </c>
      <c r="AHL104" s="34">
        <v>0.14600513875484467</v>
      </c>
      <c r="AHM104" s="34">
        <v>0.14038947224617004</v>
      </c>
      <c r="AHN104" s="34">
        <v>0.14578069746494293</v>
      </c>
      <c r="AHO104" t="s">
        <v>843</v>
      </c>
      <c r="AHP104" s="34"/>
      <c r="AHQ104" s="34"/>
      <c r="AHR104" s="34"/>
      <c r="AHS104" s="34"/>
      <c r="AHT104" s="34"/>
      <c r="AHU104" t="s">
        <v>843</v>
      </c>
      <c r="AHV104" s="34">
        <v>0.16497160494327545</v>
      </c>
      <c r="AHW104" s="34">
        <v>0.15866267681121826</v>
      </c>
      <c r="AHX104" s="34">
        <v>0.1454569399356842</v>
      </c>
      <c r="AHY104" s="34">
        <v>0.14014582335948944</v>
      </c>
      <c r="AHZ104" s="34">
        <v>0.14379292726516724</v>
      </c>
      <c r="AIA104" t="s">
        <v>832</v>
      </c>
      <c r="AIB104" t="s">
        <v>843</v>
      </c>
      <c r="AIC104" s="34">
        <v>0.17143189907073975</v>
      </c>
      <c r="AID104" s="34">
        <v>0.16243548691272736</v>
      </c>
      <c r="AIE104" s="34">
        <v>0.14725637435913086</v>
      </c>
      <c r="AIF104" s="34">
        <v>0.13998286426067352</v>
      </c>
      <c r="AIG104" s="34">
        <v>0.14225007593631744</v>
      </c>
      <c r="AIH104" t="s">
        <v>924</v>
      </c>
      <c r="AII104" t="s">
        <v>843</v>
      </c>
      <c r="AIJ104" s="34">
        <v>0.1717894971370697</v>
      </c>
      <c r="AIK104" s="34">
        <v>0.16088533401489258</v>
      </c>
      <c r="AIL104" s="34">
        <v>0.14868900179862976</v>
      </c>
      <c r="AIM104" s="34">
        <v>0.14139600098133087</v>
      </c>
      <c r="AIN104" s="34">
        <v>0.14253999292850494</v>
      </c>
      <c r="AIO104" t="s">
        <v>1607</v>
      </c>
      <c r="AIP104" s="34">
        <v>0.14185500144958496</v>
      </c>
      <c r="AIQ104" t="s">
        <v>843</v>
      </c>
      <c r="AIR104" s="34">
        <v>0.13816000000000001</v>
      </c>
      <c r="AIS104" s="34">
        <v>0.13829</v>
      </c>
      <c r="AIT104" s="34">
        <v>0.1416</v>
      </c>
      <c r="AIU104" s="34">
        <v>0.14188999999999999</v>
      </c>
      <c r="AIV104" s="34">
        <v>0.14435000000000001</v>
      </c>
      <c r="AIW104" s="34">
        <v>0.14684</v>
      </c>
      <c r="AIX104" t="s">
        <v>843</v>
      </c>
      <c r="AIY104" s="34">
        <v>3.4000000000000002E-2</v>
      </c>
      <c r="AIZ104" s="34">
        <v>3.5000000000000003E-2</v>
      </c>
      <c r="AJA104" s="34">
        <v>3.6000000000000004E-2</v>
      </c>
      <c r="AJB104" s="34">
        <v>3.7000000000000005E-2</v>
      </c>
      <c r="AJC104" s="34">
        <v>3.7999999999999999E-2</v>
      </c>
      <c r="AJD104" s="34">
        <v>3.9E-2</v>
      </c>
      <c r="AJE104" t="s">
        <v>843</v>
      </c>
      <c r="AJF104" s="34">
        <v>3.4061592072248459E-2</v>
      </c>
      <c r="AJG104" s="34">
        <v>3.5250432789325714E-2</v>
      </c>
      <c r="AJH104" s="34">
        <v>3.4561071544885635E-2</v>
      </c>
      <c r="AJI104" s="34">
        <v>3.3497370779514313E-2</v>
      </c>
      <c r="AJJ104" s="34">
        <v>3.7939667701721191E-2</v>
      </c>
      <c r="AJK104" t="s">
        <v>830</v>
      </c>
      <c r="AJL104" t="s">
        <v>843</v>
      </c>
      <c r="AJM104" t="s">
        <v>843</v>
      </c>
      <c r="AJN104" s="34">
        <v>3.4323941916227341E-2</v>
      </c>
      <c r="AJO104" s="34">
        <v>3.2298952341079712E-2</v>
      </c>
      <c r="AJP104" s="34">
        <v>3.4877978265285492E-2</v>
      </c>
      <c r="AJQ104" s="34">
        <v>3.4430209547281265E-2</v>
      </c>
      <c r="AJR104" s="34">
        <v>4.035472497344017E-2</v>
      </c>
      <c r="AJS104" t="s">
        <v>832</v>
      </c>
      <c r="AJT104" t="s">
        <v>843</v>
      </c>
      <c r="AJU104" t="s">
        <v>843</v>
      </c>
      <c r="AJV104" t="s">
        <v>843</v>
      </c>
      <c r="AJW104" s="34">
        <v>1.4868463389575481E-2</v>
      </c>
      <c r="AJX104" s="34">
        <v>1.7286898568272591E-2</v>
      </c>
      <c r="AJY104" s="34">
        <v>1.7503643408417702E-2</v>
      </c>
      <c r="AJZ104" s="34">
        <v>1.7221435904502869E-2</v>
      </c>
      <c r="AKA104" s="34">
        <v>2.2335836663842201E-2</v>
      </c>
      <c r="AKB104" t="s">
        <v>830</v>
      </c>
      <c r="AKC104" t="s">
        <v>843</v>
      </c>
      <c r="AKD104" t="s">
        <v>843</v>
      </c>
      <c r="AKE104" t="s">
        <v>843</v>
      </c>
      <c r="AKF104" s="34">
        <v>1.6477840021252632E-2</v>
      </c>
      <c r="AKG104" s="34">
        <v>1.54282096773386E-2</v>
      </c>
      <c r="AKH104" s="34">
        <v>1.8813913688063622E-2</v>
      </c>
      <c r="AKI104" s="34">
        <v>1.9228318706154823E-2</v>
      </c>
      <c r="AKJ104" s="34">
        <v>2.5956040248274803E-2</v>
      </c>
      <c r="AKK104" t="s">
        <v>832</v>
      </c>
      <c r="AKL104" t="s">
        <v>843</v>
      </c>
      <c r="AKM104" s="34">
        <v>5350</v>
      </c>
      <c r="AKN104" t="s">
        <v>832</v>
      </c>
      <c r="AKO104" t="s">
        <v>843</v>
      </c>
      <c r="AKP104" s="34">
        <v>4253.6025390625</v>
      </c>
      <c r="AKQ104" t="s">
        <v>830</v>
      </c>
      <c r="AKR104" t="s">
        <v>843</v>
      </c>
      <c r="AKS104" s="34">
        <v>4504.1292228391503</v>
      </c>
      <c r="AKT104" t="s">
        <v>832</v>
      </c>
      <c r="AKU104" t="s">
        <v>843</v>
      </c>
      <c r="AKV104" s="34">
        <v>5473.2087410410204</v>
      </c>
      <c r="AKW104" t="s">
        <v>832</v>
      </c>
      <c r="AKX104" t="s">
        <v>843</v>
      </c>
      <c r="AKY104" s="34">
        <v>0.13651689887046814</v>
      </c>
      <c r="AKZ104" s="34">
        <v>0.13742753863334656</v>
      </c>
      <c r="ALA104" s="34">
        <v>0.13357490301132202</v>
      </c>
      <c r="ALB104" s="34">
        <v>0.14854487776756287</v>
      </c>
      <c r="ALC104" s="34">
        <v>0.16888602077960968</v>
      </c>
      <c r="ALD104" t="s">
        <v>830</v>
      </c>
      <c r="ALE104" t="s">
        <v>843</v>
      </c>
      <c r="ALF104" t="s">
        <v>843</v>
      </c>
      <c r="ALG104" t="s">
        <v>843</v>
      </c>
      <c r="ALH104" s="34">
        <v>0.13531999289989471</v>
      </c>
      <c r="ALI104" s="34">
        <v>0.13782317936420441</v>
      </c>
      <c r="ALJ104" s="34">
        <v>0.13311442732810974</v>
      </c>
      <c r="ALK104" s="34">
        <v>0.14847128093242645</v>
      </c>
      <c r="ALL104" s="34">
        <v>0.16739583015441895</v>
      </c>
      <c r="ALM104" t="s">
        <v>832</v>
      </c>
    </row>
    <row r="105" spans="1:1001">
      <c r="A105" t="s">
        <v>423</v>
      </c>
      <c r="B105" t="s">
        <v>60</v>
      </c>
      <c r="C105" t="s">
        <v>289</v>
      </c>
      <c r="D105" s="34">
        <v>4.683525487780571E-2</v>
      </c>
      <c r="E105" t="s">
        <v>432</v>
      </c>
      <c r="F105" s="34">
        <v>5.9199921786785126E-2</v>
      </c>
      <c r="G105" t="s">
        <v>1464</v>
      </c>
      <c r="H105" s="34">
        <v>7.2416968643665314E-2</v>
      </c>
      <c r="I105" t="s">
        <v>1294</v>
      </c>
      <c r="J105" s="34">
        <v>5.5717341601848602E-2</v>
      </c>
      <c r="K105" t="s">
        <v>1521</v>
      </c>
      <c r="L105" s="34"/>
      <c r="M105" t="s">
        <v>466</v>
      </c>
      <c r="N105" s="34">
        <v>0.34799998998641968</v>
      </c>
      <c r="O105" s="34"/>
      <c r="P105" t="s">
        <v>1459</v>
      </c>
      <c r="Q105" s="34"/>
      <c r="R105" t="s">
        <v>1459</v>
      </c>
      <c r="S105" s="34"/>
      <c r="T105" t="s">
        <v>1459</v>
      </c>
      <c r="U105" s="34"/>
      <c r="V105" t="s">
        <v>1459</v>
      </c>
      <c r="W105" t="s">
        <v>843</v>
      </c>
      <c r="X105" t="s">
        <v>1464</v>
      </c>
      <c r="Y105" s="34">
        <v>0.38386476039886475</v>
      </c>
      <c r="Z105" s="34"/>
      <c r="AA105" t="s">
        <v>1459</v>
      </c>
      <c r="AB105" s="34"/>
      <c r="AC105" t="s">
        <v>1459</v>
      </c>
      <c r="AD105" s="34"/>
      <c r="AE105" t="s">
        <v>1459</v>
      </c>
      <c r="AF105" s="34">
        <v>0.38386476039886475</v>
      </c>
      <c r="AG105" t="s">
        <v>1464</v>
      </c>
      <c r="AH105" t="s">
        <v>843</v>
      </c>
      <c r="AI105" t="s">
        <v>1294</v>
      </c>
      <c r="AJ105" s="34">
        <v>0.48346081376075745</v>
      </c>
      <c r="AK105" s="34">
        <v>0.7971879243850708</v>
      </c>
      <c r="AL105" t="s">
        <v>1294</v>
      </c>
      <c r="AM105" s="34">
        <v>0.48346081376075745</v>
      </c>
      <c r="AN105" t="s">
        <v>1294</v>
      </c>
      <c r="AO105" s="34"/>
      <c r="AP105" t="s">
        <v>1459</v>
      </c>
      <c r="AQ105" s="34">
        <v>0.38003009557723999</v>
      </c>
      <c r="AR105" t="s">
        <v>1294</v>
      </c>
      <c r="AS105" t="s">
        <v>843</v>
      </c>
      <c r="AT105" t="s">
        <v>1521</v>
      </c>
      <c r="AU105" s="34">
        <v>0.4196007251739502</v>
      </c>
      <c r="AV105" s="34"/>
      <c r="AW105" t="s">
        <v>1459</v>
      </c>
      <c r="AX105" s="34"/>
      <c r="AY105" t="s">
        <v>1459</v>
      </c>
      <c r="AZ105" s="34"/>
      <c r="BA105" t="s">
        <v>1459</v>
      </c>
      <c r="BB105" s="34">
        <v>0.4196007251739502</v>
      </c>
      <c r="BC105" t="s">
        <v>1521</v>
      </c>
      <c r="BD105" t="s">
        <v>843</v>
      </c>
      <c r="BE105" s="34">
        <v>0.47822917414913746</v>
      </c>
      <c r="BF105" t="s">
        <v>465</v>
      </c>
      <c r="BG105" t="s">
        <v>843</v>
      </c>
      <c r="BH105" t="s">
        <v>432</v>
      </c>
      <c r="BI105" s="34">
        <v>2.0397555828094482</v>
      </c>
      <c r="BJ105" t="s">
        <v>819</v>
      </c>
      <c r="BK105" s="34">
        <v>1.2234559059143066</v>
      </c>
      <c r="BL105" t="s">
        <v>1294</v>
      </c>
      <c r="BM105" s="34">
        <v>1.8524521589279175</v>
      </c>
      <c r="BN105" t="s">
        <v>1521</v>
      </c>
      <c r="BO105" s="34">
        <v>1.7316874265670776</v>
      </c>
      <c r="BP105" t="s">
        <v>843</v>
      </c>
      <c r="BQ105" s="34">
        <v>2.3336381912231445</v>
      </c>
      <c r="BR105" t="s">
        <v>830</v>
      </c>
      <c r="BS105" s="34"/>
      <c r="BT105" t="s">
        <v>843</v>
      </c>
      <c r="BU105" s="34">
        <v>2.2050247192382813</v>
      </c>
      <c r="BV105" t="s">
        <v>1573</v>
      </c>
      <c r="BW105" t="s">
        <v>843</v>
      </c>
      <c r="BX105" s="34">
        <v>2.2808353900909424</v>
      </c>
      <c r="BY105" t="s">
        <v>924</v>
      </c>
      <c r="BZ105" t="s">
        <v>843</v>
      </c>
      <c r="CA105" t="s">
        <v>465</v>
      </c>
      <c r="CB105" s="34">
        <v>9.8647559061646461E-3</v>
      </c>
      <c r="CC105" s="34">
        <v>9.4166509807109833E-3</v>
      </c>
      <c r="CD105" s="34">
        <v>9.1180354356765747E-3</v>
      </c>
      <c r="CE105" s="34">
        <v>9.306454099714756E-3</v>
      </c>
      <c r="CF105" s="34">
        <v>9.3064513057470322E-3</v>
      </c>
      <c r="CG105" t="s">
        <v>843</v>
      </c>
      <c r="CH105" t="s">
        <v>465</v>
      </c>
      <c r="CI105" s="34">
        <v>1.0511551052331924E-2</v>
      </c>
      <c r="CJ105" s="34">
        <v>1.0145834647119045E-2</v>
      </c>
      <c r="CK105" s="34">
        <v>1.0879836976528168E-2</v>
      </c>
      <c r="CL105" s="34">
        <v>1.0767079889774323E-2</v>
      </c>
      <c r="CM105" s="34">
        <v>1.1023652739822865E-2</v>
      </c>
      <c r="CN105" t="s">
        <v>843</v>
      </c>
      <c r="CO105" t="s">
        <v>465</v>
      </c>
      <c r="CP105" s="34">
        <v>1.0377908125519753E-2</v>
      </c>
      <c r="CQ105" s="34">
        <v>1.0479261167347431E-2</v>
      </c>
      <c r="CR105" s="34">
        <v>1.0665501467883587E-2</v>
      </c>
      <c r="CS105" s="34">
        <v>1.1023640632629395E-2</v>
      </c>
      <c r="CT105" s="34">
        <v>1.1023670434951782E-2</v>
      </c>
      <c r="CU105" t="s">
        <v>843</v>
      </c>
      <c r="CV105" t="s">
        <v>465</v>
      </c>
      <c r="CW105" s="34">
        <v>1.0326643474400043E-2</v>
      </c>
      <c r="CX105" s="34">
        <v>1.0232133790850639E-2</v>
      </c>
      <c r="CY105" s="34">
        <v>1.095246896147728E-2</v>
      </c>
      <c r="CZ105" s="34">
        <v>1.102363970130682E-2</v>
      </c>
      <c r="DA105" s="34">
        <v>1.1023667640984058E-2</v>
      </c>
      <c r="DB105" t="s">
        <v>843</v>
      </c>
      <c r="DC105" s="34"/>
      <c r="DD105" s="34"/>
      <c r="DE105" s="34"/>
      <c r="DF105" s="34"/>
      <c r="DG105" s="34"/>
      <c r="DH105" t="s">
        <v>1460</v>
      </c>
      <c r="DI105" t="s">
        <v>843</v>
      </c>
      <c r="DJ105" s="34"/>
      <c r="DK105" s="34"/>
      <c r="DL105" s="34"/>
      <c r="DM105" s="34"/>
      <c r="DN105" s="34"/>
      <c r="DO105" t="s">
        <v>1460</v>
      </c>
      <c r="DP105" t="s">
        <v>843</v>
      </c>
      <c r="DQ105" s="34"/>
      <c r="DR105" t="s">
        <v>1460</v>
      </c>
      <c r="DS105" t="s">
        <v>843</v>
      </c>
      <c r="DT105" t="s">
        <v>843</v>
      </c>
      <c r="DU105" s="34">
        <v>2.8</v>
      </c>
      <c r="DV105" t="s">
        <v>1461</v>
      </c>
      <c r="DW105" t="s">
        <v>843</v>
      </c>
      <c r="DX105" t="s">
        <v>843</v>
      </c>
      <c r="DY105" t="s">
        <v>465</v>
      </c>
      <c r="DZ105" s="34">
        <v>1.5600734623149037E-3</v>
      </c>
      <c r="EA105" s="34">
        <v>6.7268130369484425E-3</v>
      </c>
      <c r="EB105" s="34">
        <v>7.451644167304039E-3</v>
      </c>
      <c r="EC105" s="34">
        <v>9.3510719016194344E-3</v>
      </c>
      <c r="ED105" s="34">
        <v>1.016119122505188E-2</v>
      </c>
      <c r="EE105" t="s">
        <v>843</v>
      </c>
      <c r="EF105" t="s">
        <v>465</v>
      </c>
      <c r="EG105" s="34">
        <v>7.5499997474253178E-3</v>
      </c>
      <c r="EH105" s="34">
        <v>7.9333335161209106E-3</v>
      </c>
      <c r="EI105" s="34">
        <v>5.7999999262392521E-3</v>
      </c>
      <c r="EJ105" s="34">
        <v>5.1999995484948158E-3</v>
      </c>
      <c r="EK105" s="34">
        <v>2.3000000510364771E-3</v>
      </c>
      <c r="EL105" t="s">
        <v>843</v>
      </c>
      <c r="EM105" t="s">
        <v>465</v>
      </c>
      <c r="EN105" s="34">
        <v>3.2904120162129402E-3</v>
      </c>
      <c r="EO105" s="34">
        <v>5.2266726270318031E-3</v>
      </c>
      <c r="EP105" s="34">
        <v>5.1937159150838852E-3</v>
      </c>
      <c r="EQ105" s="34">
        <v>4.9662156961858273E-3</v>
      </c>
      <c r="ER105" s="34">
        <v>1.3287917245179415E-3</v>
      </c>
      <c r="ES105" t="s">
        <v>843</v>
      </c>
      <c r="ET105" t="s">
        <v>465</v>
      </c>
      <c r="EU105" s="34">
        <v>8.6485305801033974E-3</v>
      </c>
      <c r="EV105" s="34">
        <v>6.2474519945681095E-3</v>
      </c>
      <c r="EW105" s="34">
        <v>2.9563978314399719E-3</v>
      </c>
      <c r="EX105" s="34">
        <v>7.2483252733945847E-4</v>
      </c>
      <c r="EY105" s="34">
        <v>-1.6093424055725336E-3</v>
      </c>
      <c r="EZ105" t="s">
        <v>843</v>
      </c>
      <c r="FA105" t="s">
        <v>465</v>
      </c>
      <c r="FB105" s="34">
        <v>9.5905864145606756E-4</v>
      </c>
      <c r="FC105" s="34">
        <v>-7.2991795605048537E-4</v>
      </c>
      <c r="FD105" s="34">
        <v>-1.2427323963493109E-3</v>
      </c>
      <c r="FE105" s="34">
        <v>-7.6796216890215874E-3</v>
      </c>
      <c r="FF105" s="34">
        <v>-9.5483642071485519E-3</v>
      </c>
      <c r="FG105" t="s">
        <v>843</v>
      </c>
      <c r="FH105" s="34"/>
      <c r="FI105" s="34"/>
      <c r="FJ105" s="34"/>
      <c r="FK105" s="34"/>
      <c r="FL105" s="34"/>
      <c r="FM105" t="s">
        <v>843</v>
      </c>
      <c r="FN105" t="s">
        <v>843</v>
      </c>
      <c r="FO105" s="34">
        <v>0.53010000000000002</v>
      </c>
      <c r="FP105" t="s">
        <v>1462</v>
      </c>
      <c r="FQ105" t="s">
        <v>843</v>
      </c>
      <c r="FR105" t="s">
        <v>843</v>
      </c>
      <c r="FS105" s="34">
        <v>0.63680999999999999</v>
      </c>
      <c r="FT105" t="s">
        <v>1462</v>
      </c>
      <c r="FU105" t="s">
        <v>843</v>
      </c>
      <c r="FV105" t="s">
        <v>843</v>
      </c>
      <c r="FW105" s="34">
        <v>0.42829</v>
      </c>
      <c r="FX105" t="s">
        <v>1462</v>
      </c>
      <c r="FY105" t="s">
        <v>843</v>
      </c>
      <c r="FZ105" s="34">
        <v>-9.934689849615097E-2</v>
      </c>
      <c r="GA105" s="34">
        <v>-0.11687330901622772</v>
      </c>
      <c r="GB105" s="34">
        <v>-0.14507319033145905</v>
      </c>
      <c r="GC105" s="34">
        <v>-0.16381558775901794</v>
      </c>
      <c r="GD105" s="34">
        <v>-0.10789700597524643</v>
      </c>
      <c r="GE105" t="s">
        <v>830</v>
      </c>
      <c r="GF105" t="s">
        <v>843</v>
      </c>
      <c r="GG105" s="34">
        <v>-7.8473582863807678E-2</v>
      </c>
      <c r="GH105" s="34">
        <v>-8.9039407670497894E-2</v>
      </c>
      <c r="GI105" s="34">
        <v>-0.10332071781158447</v>
      </c>
      <c r="GJ105" s="34">
        <v>-8.4900528192520142E-2</v>
      </c>
      <c r="GK105" s="34">
        <v>-2.3404242470860481E-2</v>
      </c>
      <c r="GL105" t="s">
        <v>832</v>
      </c>
      <c r="GM105" t="s">
        <v>843</v>
      </c>
      <c r="GN105" s="34">
        <v>0.22356455028057098</v>
      </c>
      <c r="GO105" t="s">
        <v>832</v>
      </c>
      <c r="GP105" t="s">
        <v>843</v>
      </c>
      <c r="GQ105" t="s">
        <v>843</v>
      </c>
      <c r="GR105" s="34">
        <v>3.7712618708610535E-2</v>
      </c>
      <c r="GS105" s="34">
        <v>4.6022012829780579E-2</v>
      </c>
      <c r="GT105" s="34">
        <v>4.9514204263687134E-2</v>
      </c>
      <c r="GU105" s="34">
        <v>5.6666895747184753E-2</v>
      </c>
      <c r="GV105" s="34">
        <v>3.3028682228177786E-3</v>
      </c>
      <c r="GW105" t="s">
        <v>832</v>
      </c>
      <c r="GX105" t="s">
        <v>843</v>
      </c>
      <c r="GY105" t="s">
        <v>843</v>
      </c>
      <c r="GZ105" t="s">
        <v>843</v>
      </c>
      <c r="HA105" t="s">
        <v>843</v>
      </c>
      <c r="HB105" t="s">
        <v>843</v>
      </c>
      <c r="HC105" t="s">
        <v>843</v>
      </c>
      <c r="HD105" t="s">
        <v>843</v>
      </c>
      <c r="HE105" t="s">
        <v>843</v>
      </c>
      <c r="HF105" t="s">
        <v>843</v>
      </c>
      <c r="HG105" t="s">
        <v>843</v>
      </c>
      <c r="HH105" s="34">
        <v>8336967.0000000009</v>
      </c>
      <c r="HI105" s="34">
        <v>8445717</v>
      </c>
      <c r="HJ105" s="34">
        <v>8577790</v>
      </c>
      <c r="HK105" s="34">
        <v>8772254</v>
      </c>
      <c r="HL105" s="34">
        <v>8961039</v>
      </c>
      <c r="HM105" s="34">
        <v>9140114</v>
      </c>
      <c r="HN105" s="34">
        <v>9330625</v>
      </c>
      <c r="HO105" s="34">
        <v>9547082</v>
      </c>
      <c r="HP105" s="34">
        <v>9779785</v>
      </c>
      <c r="HQ105" s="34">
        <v>10021323</v>
      </c>
      <c r="HR105" s="34">
        <v>10270728</v>
      </c>
      <c r="HS105" s="34">
        <v>10527712</v>
      </c>
      <c r="HT105" s="34">
        <v>10788692</v>
      </c>
      <c r="HU105" s="34">
        <v>11055430</v>
      </c>
      <c r="HV105" s="34">
        <v>11333365</v>
      </c>
      <c r="HW105" s="34">
        <v>11625998</v>
      </c>
      <c r="HX105" s="34">
        <v>11930985</v>
      </c>
      <c r="HY105" s="34">
        <v>12240789</v>
      </c>
      <c r="HZ105" s="34">
        <v>12554864</v>
      </c>
      <c r="IA105" s="34">
        <v>12877539</v>
      </c>
      <c r="IB105" s="34">
        <v>13205153</v>
      </c>
      <c r="IC105" s="34">
        <v>13531906</v>
      </c>
      <c r="ID105" s="34">
        <v>13859341</v>
      </c>
      <c r="IE105" s="34">
        <v>14190612</v>
      </c>
      <c r="IF105" s="34">
        <v>14528770</v>
      </c>
      <c r="IG105" s="34">
        <v>14873051</v>
      </c>
      <c r="IH105" s="34">
        <v>15220392</v>
      </c>
      <c r="II105" s="34">
        <v>15568760</v>
      </c>
      <c r="IJ105" s="34">
        <v>15918453</v>
      </c>
      <c r="IK105" s="34">
        <v>16269856</v>
      </c>
      <c r="IL105" s="34">
        <v>16622387.999999998</v>
      </c>
      <c r="IM105" s="34">
        <v>16976053</v>
      </c>
      <c r="IN105" s="34">
        <v>17330988</v>
      </c>
      <c r="IO105" s="34">
        <v>17687444</v>
      </c>
      <c r="IP105" s="34">
        <v>18044749</v>
      </c>
      <c r="IQ105" s="34">
        <v>18402322</v>
      </c>
      <c r="IR105" s="34">
        <v>18759589</v>
      </c>
      <c r="IS105" s="34">
        <v>19115845</v>
      </c>
      <c r="IT105" s="34">
        <v>19471305</v>
      </c>
      <c r="IU105" s="34">
        <v>19827660</v>
      </c>
      <c r="IV105" s="34">
        <v>20185302</v>
      </c>
      <c r="IW105" s="34">
        <v>20542980</v>
      </c>
      <c r="IX105" s="34">
        <v>20900498</v>
      </c>
      <c r="IY105" s="34">
        <v>21256643</v>
      </c>
      <c r="IZ105" s="34">
        <v>21611646</v>
      </c>
      <c r="JA105" s="34">
        <v>21966440</v>
      </c>
      <c r="JB105" s="34">
        <v>22319580</v>
      </c>
      <c r="JC105" s="34">
        <v>22669657</v>
      </c>
      <c r="JD105" s="34">
        <v>23018196</v>
      </c>
      <c r="JE105" s="34">
        <v>23366123</v>
      </c>
      <c r="JF105" s="34">
        <v>23711700</v>
      </c>
      <c r="JG105" s="34">
        <v>24054128</v>
      </c>
      <c r="JH105" s="34">
        <v>24393988</v>
      </c>
      <c r="JI105" s="34">
        <v>24729625</v>
      </c>
      <c r="JJ105" s="34">
        <v>25060331</v>
      </c>
      <c r="JK105" s="34">
        <v>25387425</v>
      </c>
      <c r="JL105" s="34">
        <v>25711015</v>
      </c>
      <c r="JM105" s="34">
        <v>26031642</v>
      </c>
      <c r="JN105" s="34">
        <v>26346869</v>
      </c>
      <c r="JO105" s="34">
        <v>26656836</v>
      </c>
      <c r="JP105" s="34">
        <v>26961882</v>
      </c>
      <c r="JQ105" s="34">
        <v>27260232</v>
      </c>
      <c r="JR105" s="34">
        <v>27554231</v>
      </c>
      <c r="JS105" s="34">
        <v>27844495</v>
      </c>
      <c r="JT105" s="34">
        <v>28128440</v>
      </c>
      <c r="JU105" s="34">
        <v>28406103</v>
      </c>
      <c r="JV105" s="34">
        <v>28678485</v>
      </c>
      <c r="JW105" s="34">
        <v>28944619</v>
      </c>
      <c r="JX105" s="34">
        <v>29204357</v>
      </c>
      <c r="JY105" s="34">
        <v>29458803</v>
      </c>
      <c r="JZ105" s="34">
        <v>29707580</v>
      </c>
      <c r="KA105" s="34">
        <v>29950405</v>
      </c>
      <c r="KB105" s="34">
        <v>30187037</v>
      </c>
      <c r="KC105" s="34">
        <v>30416859</v>
      </c>
      <c r="KD105" s="34">
        <v>30640077</v>
      </c>
      <c r="KE105" s="34">
        <v>30856683</v>
      </c>
      <c r="KF105" s="34">
        <v>31066325</v>
      </c>
      <c r="KG105" s="34">
        <v>31268952</v>
      </c>
      <c r="KH105" s="34">
        <v>31465467</v>
      </c>
      <c r="KI105" s="34">
        <v>31656447</v>
      </c>
      <c r="KJ105" s="34">
        <v>31841066</v>
      </c>
      <c r="KK105" s="34">
        <v>32019660</v>
      </c>
      <c r="KL105" s="34">
        <v>32190991</v>
      </c>
      <c r="KM105" s="34">
        <v>32354311</v>
      </c>
      <c r="KN105" s="34">
        <v>32510468</v>
      </c>
      <c r="KO105" s="34">
        <v>32659836</v>
      </c>
      <c r="KP105" s="34">
        <v>32802849.000000004</v>
      </c>
      <c r="KQ105" s="34">
        <v>32939601.000000004</v>
      </c>
      <c r="KR105" s="34">
        <v>33069951.999999996</v>
      </c>
      <c r="KS105" s="34">
        <v>33193169</v>
      </c>
      <c r="KT105" s="34">
        <v>33311487.999999996</v>
      </c>
      <c r="KU105" s="34">
        <v>33425351.000000004</v>
      </c>
      <c r="KV105" s="34">
        <v>33533718.999999996</v>
      </c>
      <c r="KW105" s="34">
        <v>33635026</v>
      </c>
      <c r="KX105" s="34">
        <v>33729776</v>
      </c>
      <c r="KY105" s="34">
        <v>33818688</v>
      </c>
      <c r="KZ105" s="34">
        <v>33901660</v>
      </c>
      <c r="LA105" s="34">
        <v>33979253</v>
      </c>
      <c r="LB105" s="34">
        <v>34050906</v>
      </c>
      <c r="LC105" s="34">
        <v>34117293</v>
      </c>
      <c r="LD105" s="34">
        <v>34178283</v>
      </c>
      <c r="LE105" t="s">
        <v>843</v>
      </c>
      <c r="LF105" t="s">
        <v>843</v>
      </c>
      <c r="LG105" t="s">
        <v>843</v>
      </c>
      <c r="LH105" s="34">
        <v>1.9631363451480865E-2</v>
      </c>
      <c r="LI105" s="34">
        <v>1.2959967367351055E-2</v>
      </c>
      <c r="LJ105" s="34">
        <v>1.5516855753958225E-2</v>
      </c>
      <c r="LK105" s="34">
        <v>2.2417481988668442E-2</v>
      </c>
      <c r="LL105" s="34">
        <v>2.1292394027113914E-2</v>
      </c>
      <c r="LM105" s="34">
        <v>1.978667825460434E-2</v>
      </c>
      <c r="LN105" s="34">
        <v>2.0629143342375755E-2</v>
      </c>
      <c r="LO105" s="34">
        <v>2.2933557629585266E-2</v>
      </c>
      <c r="LP105" s="34">
        <v>2.4081941694021225E-2</v>
      </c>
      <c r="LQ105" s="34">
        <v>2.4397622793912888E-2</v>
      </c>
      <c r="LR105" s="34">
        <v>2.4582784622907639E-2</v>
      </c>
      <c r="LS105" s="34">
        <v>2.471311017870903E-2</v>
      </c>
      <c r="LT105" s="34">
        <v>2.4487530812621117E-2</v>
      </c>
      <c r="LU105" s="34">
        <v>2.4423161521553993E-2</v>
      </c>
      <c r="LV105" s="34">
        <v>2.482932060956955E-2</v>
      </c>
      <c r="LW105" s="34">
        <v>2.5492766872048378E-2</v>
      </c>
      <c r="LX105" s="34">
        <v>2.5894999504089355E-2</v>
      </c>
      <c r="LY105" s="34">
        <v>2.5634938850998878E-2</v>
      </c>
      <c r="LZ105" s="34">
        <v>2.5334425270557404E-2</v>
      </c>
      <c r="MA105" s="34">
        <v>2.5376470759510994E-2</v>
      </c>
      <c r="MB105" s="34">
        <v>2.5122500956058502E-2</v>
      </c>
      <c r="MC105" s="34">
        <v>2.4443171918392181E-2</v>
      </c>
      <c r="MD105" s="34">
        <v>2.390914224088192E-2</v>
      </c>
      <c r="ME105" s="34">
        <v>2.3621173575520515E-2</v>
      </c>
      <c r="MF105" s="34">
        <v>2.3550203070044518E-2</v>
      </c>
      <c r="MG105" s="34">
        <v>2.3420095443725586E-2</v>
      </c>
      <c r="MH105" s="34">
        <v>2.3085189983248711E-2</v>
      </c>
      <c r="MI105" s="34">
        <v>2.2630235180258751E-2</v>
      </c>
      <c r="MJ105" s="34">
        <v>2.2212659940123558E-2</v>
      </c>
      <c r="MK105" s="34">
        <v>2.1835068240761757E-2</v>
      </c>
      <c r="ML105" s="34">
        <v>2.1436391398310661E-2</v>
      </c>
      <c r="MM105" s="34">
        <v>2.1053243428468704E-2</v>
      </c>
      <c r="MN105" s="34">
        <v>2.0692409947514534E-2</v>
      </c>
      <c r="MO105" s="34">
        <v>2.0358895882964134E-2</v>
      </c>
      <c r="MP105" s="34">
        <v>1.999971829354763E-2</v>
      </c>
      <c r="MQ105" s="34">
        <v>1.962212473154068E-2</v>
      </c>
      <c r="MR105" s="34">
        <v>1.9228182733058929E-2</v>
      </c>
      <c r="MS105" s="34">
        <v>1.881253719329834E-2</v>
      </c>
      <c r="MT105" s="34">
        <v>1.8424270674586296E-2</v>
      </c>
      <c r="MU105" s="34">
        <v>1.8136089667677879E-2</v>
      </c>
      <c r="MV105" s="34">
        <v>1.7876783385872841E-2</v>
      </c>
      <c r="MW105" s="34">
        <v>1.75645612180233E-2</v>
      </c>
      <c r="MX105" s="34">
        <v>1.7253709957003593E-2</v>
      </c>
      <c r="MY105" s="34">
        <v>1.6896471381187439E-2</v>
      </c>
      <c r="MZ105" s="34">
        <v>1.6562877222895622E-2</v>
      </c>
      <c r="NA105" s="34">
        <v>1.6283497214317322E-2</v>
      </c>
      <c r="NB105" s="34">
        <v>1.594848558306694E-2</v>
      </c>
      <c r="NC105" s="34">
        <v>1.5563013963401318E-2</v>
      </c>
      <c r="ND105" s="34">
        <v>1.52576994150877E-2</v>
      </c>
      <c r="NE105" s="34">
        <v>1.5002205036580563E-2</v>
      </c>
      <c r="NF105" s="34">
        <v>1.4681358821690083E-2</v>
      </c>
      <c r="NG105" s="34">
        <v>1.4338026754558086E-2</v>
      </c>
      <c r="NH105" s="34">
        <v>1.4030084013938904E-2</v>
      </c>
      <c r="NI105" s="34">
        <v>1.3665209524333477E-2</v>
      </c>
      <c r="NJ105" s="34">
        <v>1.3284239917993546E-2</v>
      </c>
      <c r="NK105" s="34">
        <v>1.2967814691364765E-2</v>
      </c>
      <c r="NL105" s="34">
        <v>1.2665526941418648E-2</v>
      </c>
      <c r="NM105" s="34">
        <v>1.239329855889082E-2</v>
      </c>
      <c r="NN105" s="34">
        <v>1.2036646716296673E-2</v>
      </c>
      <c r="NO105" s="34">
        <v>1.1696184054017067E-2</v>
      </c>
      <c r="NP105" s="34">
        <v>1.1378462426364422E-2</v>
      </c>
      <c r="NQ105" s="34">
        <v>1.1004846543073654E-2</v>
      </c>
      <c r="NR105" s="34">
        <v>1.0727162472903728E-2</v>
      </c>
      <c r="NS105" s="34">
        <v>1.0479182004928589E-2</v>
      </c>
      <c r="NT105" s="34">
        <v>1.0145883075892925E-2</v>
      </c>
      <c r="NU105" s="34">
        <v>9.8228519782423973E-3</v>
      </c>
      <c r="NV105" s="34">
        <v>9.5431739464402199E-3</v>
      </c>
      <c r="NW105" s="34">
        <v>9.2371245846152306E-3</v>
      </c>
      <c r="NX105" s="34">
        <v>8.9335963129997253E-3</v>
      </c>
      <c r="NY105" s="34">
        <v>8.6748683825135231E-3</v>
      </c>
      <c r="NZ105" s="34">
        <v>8.4094535559415817E-3</v>
      </c>
      <c r="OA105" s="34">
        <v>8.1406151875853539E-3</v>
      </c>
      <c r="OB105" s="34">
        <v>7.8697465360164642E-3</v>
      </c>
      <c r="OC105" s="34">
        <v>7.5844330713152885E-3</v>
      </c>
      <c r="OD105" s="34">
        <v>7.3118307627737522E-3</v>
      </c>
      <c r="OE105" s="34">
        <v>7.0444978773593903E-3</v>
      </c>
      <c r="OF105" s="34">
        <v>6.7710792645812035E-3</v>
      </c>
      <c r="OG105" s="34">
        <v>6.5012210980057716E-3</v>
      </c>
      <c r="OH105" s="34">
        <v>6.2650023028254509E-3</v>
      </c>
      <c r="OI105" s="34">
        <v>6.051165983080864E-3</v>
      </c>
      <c r="OJ105" s="34">
        <v>5.8150156401097775E-3</v>
      </c>
      <c r="OK105" s="34">
        <v>5.5932486429810524E-3</v>
      </c>
      <c r="OL105" s="34">
        <v>5.3365416824817657E-3</v>
      </c>
      <c r="OM105" s="34">
        <v>5.0606424920260906E-3</v>
      </c>
      <c r="ON105" s="34">
        <v>4.8148566856980324E-3</v>
      </c>
      <c r="OO105" s="34">
        <v>4.5839361846446991E-3</v>
      </c>
      <c r="OP105" s="34">
        <v>4.3693054467439651E-3</v>
      </c>
      <c r="OQ105" s="34">
        <v>4.1602402925491333E-3</v>
      </c>
      <c r="OR105" s="34">
        <v>3.9494638331234455E-3</v>
      </c>
      <c r="OS105" s="34">
        <v>3.7190262228250504E-3</v>
      </c>
      <c r="OT105" s="34">
        <v>3.5582208074629307E-3</v>
      </c>
      <c r="OU105" s="34">
        <v>3.4123016521334648E-3</v>
      </c>
      <c r="OV105" s="34">
        <v>3.2368458341807127E-3</v>
      </c>
      <c r="OW105" s="34">
        <v>3.0164944473654032E-3</v>
      </c>
      <c r="OX105" s="34">
        <v>2.8130435384809971E-3</v>
      </c>
      <c r="OY105" s="34">
        <v>2.6325411163270473E-3</v>
      </c>
      <c r="OZ105" s="34">
        <v>2.4504316970705986E-3</v>
      </c>
      <c r="PA105" s="34">
        <v>2.2861517500132322E-3</v>
      </c>
      <c r="PB105" s="34">
        <v>2.1065077744424343E-3</v>
      </c>
      <c r="PC105" s="34">
        <v>1.9477417226880789E-3</v>
      </c>
      <c r="PD105" s="34">
        <v>1.7860605148598552E-3</v>
      </c>
      <c r="PE105" t="s">
        <v>1300</v>
      </c>
      <c r="PF105" t="s">
        <v>843</v>
      </c>
      <c r="PG105" t="s">
        <v>843</v>
      </c>
      <c r="PH105" t="s">
        <v>843</v>
      </c>
      <c r="PI105" t="s">
        <v>843</v>
      </c>
      <c r="PJ105" t="s">
        <v>1300</v>
      </c>
      <c r="PK105" s="34">
        <v>0.49293693900108337</v>
      </c>
      <c r="PL105" s="34">
        <v>0.49144116044044495</v>
      </c>
      <c r="PM105" s="34">
        <v>0.49042654037475586</v>
      </c>
      <c r="PN105" s="34">
        <v>0.49058622121810913</v>
      </c>
      <c r="PO105" s="34">
        <v>0.49052080512046814</v>
      </c>
      <c r="PP105" s="34">
        <v>0.49013370275497437</v>
      </c>
      <c r="PQ105" s="34">
        <v>0.48982486128807068</v>
      </c>
      <c r="PR105" s="34">
        <v>0.48983845114707947</v>
      </c>
      <c r="PS105" s="34">
        <v>0.48997047543525696</v>
      </c>
      <c r="PT105" s="34">
        <v>0.49011224508285522</v>
      </c>
      <c r="PU105" s="34">
        <v>0.49026301503181458</v>
      </c>
      <c r="PV105" s="34">
        <v>0.49044427275657654</v>
      </c>
      <c r="PW105" s="34">
        <v>0.4905947744846344</v>
      </c>
      <c r="PX105" s="34">
        <v>0.49073803424835205</v>
      </c>
      <c r="PY105" s="34">
        <v>0.49095895886421204</v>
      </c>
      <c r="PZ105" s="34">
        <v>0.49129047989845276</v>
      </c>
      <c r="QA105" s="34">
        <v>0.49172738194465637</v>
      </c>
      <c r="QB105" s="34">
        <v>0.49216321110725403</v>
      </c>
      <c r="QC105" s="34">
        <v>0.49260979890823364</v>
      </c>
      <c r="QD105" s="34">
        <v>0.49310594797134399</v>
      </c>
      <c r="QE105" s="34">
        <v>0.49359777569770813</v>
      </c>
      <c r="QF105" s="34">
        <v>0.49408411979675293</v>
      </c>
      <c r="QG105" s="34">
        <v>0.49454155564308167</v>
      </c>
      <c r="QH105" s="34">
        <v>0.49494624137878418</v>
      </c>
      <c r="QI105" s="34">
        <v>0.49533331394195557</v>
      </c>
      <c r="QJ105" s="34">
        <v>0.49570703506469727</v>
      </c>
      <c r="QK105" s="34">
        <v>0.49606093764305115</v>
      </c>
      <c r="QL105" s="34">
        <v>0.49639317393302917</v>
      </c>
      <c r="QM105" s="34">
        <v>0.49670550227165222</v>
      </c>
      <c r="QN105" s="34">
        <v>0.49699974060058594</v>
      </c>
      <c r="QO105" s="34">
        <v>0.49727627635002136</v>
      </c>
      <c r="QP105" s="34">
        <v>0.49753615260124207</v>
      </c>
      <c r="QQ105" s="34">
        <v>0.49777913093566895</v>
      </c>
      <c r="QR105" s="34">
        <v>0.49800655245780945</v>
      </c>
      <c r="QS105" s="34">
        <v>0.49821934103965759</v>
      </c>
      <c r="QT105" s="34">
        <v>0.49841791391372681</v>
      </c>
      <c r="QU105" s="34">
        <v>0.49860256910324097</v>
      </c>
      <c r="QV105" s="34">
        <v>0.49877250194549561</v>
      </c>
      <c r="QW105" s="34">
        <v>0.49892783164978027</v>
      </c>
      <c r="QX105" s="34">
        <v>0.49907064437866211</v>
      </c>
      <c r="QY105" s="34">
        <v>0.49920189380645752</v>
      </c>
      <c r="QZ105" s="34">
        <v>0.49932223558425903</v>
      </c>
      <c r="RA105" s="34">
        <v>0.4994317889213562</v>
      </c>
      <c r="RB105" s="34">
        <v>0.49953100085258484</v>
      </c>
      <c r="RC105" s="34">
        <v>0.4996197521686554</v>
      </c>
      <c r="RD105" s="34">
        <v>0.4996984601020813</v>
      </c>
      <c r="RE105" s="34">
        <v>0.49976688623428345</v>
      </c>
      <c r="RF105" s="34">
        <v>0.49982538819313049</v>
      </c>
      <c r="RG105" s="34">
        <v>0.49987536668777466</v>
      </c>
      <c r="RH105" s="34">
        <v>0.49991670250892639</v>
      </c>
      <c r="RI105" s="34">
        <v>0.49994778633117676</v>
      </c>
      <c r="RJ105" s="34">
        <v>0.49996855854988098</v>
      </c>
      <c r="RK105" s="34">
        <v>0.49998188018798828</v>
      </c>
      <c r="RL105" s="34">
        <v>0.49998658895492554</v>
      </c>
      <c r="RM105" s="34">
        <v>0.49998071789741516</v>
      </c>
      <c r="RN105" s="34">
        <v>0.49996492266654968</v>
      </c>
      <c r="RO105" s="34">
        <v>0.49994105100631714</v>
      </c>
      <c r="RP105" s="34">
        <v>0.49990984797477722</v>
      </c>
      <c r="RQ105" s="34">
        <v>0.4998687207698822</v>
      </c>
      <c r="RR105" s="34">
        <v>0.49981731176376343</v>
      </c>
      <c r="RS105" s="34">
        <v>0.49975687265396118</v>
      </c>
      <c r="RT105" s="34">
        <v>0.49968895316123962</v>
      </c>
      <c r="RU105" s="34">
        <v>0.49961358308792114</v>
      </c>
      <c r="RV105" s="34">
        <v>0.49953022599220276</v>
      </c>
      <c r="RW105" s="34">
        <v>0.4994385838508606</v>
      </c>
      <c r="RX105" s="34">
        <v>0.49933984875679016</v>
      </c>
      <c r="RY105" s="34">
        <v>0.49923372268676758</v>
      </c>
      <c r="RZ105" s="34">
        <v>0.49911770224571228</v>
      </c>
      <c r="SA105" s="34">
        <v>0.49899503588676453</v>
      </c>
      <c r="SB105" s="34">
        <v>0.49886846542358398</v>
      </c>
      <c r="SC105" s="34">
        <v>0.49873551726341248</v>
      </c>
      <c r="SD105" s="34">
        <v>0.4985959529876709</v>
      </c>
      <c r="SE105" s="34">
        <v>0.49845045804977417</v>
      </c>
      <c r="SF105" s="34">
        <v>0.49829885363578796</v>
      </c>
      <c r="SG105" s="34">
        <v>0.4981427788734436</v>
      </c>
      <c r="SH105" s="34">
        <v>0.49798256158828735</v>
      </c>
      <c r="SI105" s="34">
        <v>0.4978175163269043</v>
      </c>
      <c r="SJ105" s="34">
        <v>0.49764722585678101</v>
      </c>
      <c r="SK105" s="34">
        <v>0.49747353792190552</v>
      </c>
      <c r="SL105" s="34">
        <v>0.49729844927787781</v>
      </c>
      <c r="SM105" s="34">
        <v>0.49712091684341431</v>
      </c>
      <c r="SN105" s="34">
        <v>0.49693995714187622</v>
      </c>
      <c r="SO105" s="34">
        <v>0.49675551056861877</v>
      </c>
      <c r="SP105" s="34">
        <v>0.4965679943561554</v>
      </c>
      <c r="SQ105" s="34">
        <v>0.49637994170188904</v>
      </c>
      <c r="SR105" s="34">
        <v>0.49619060754776001</v>
      </c>
      <c r="SS105" s="34">
        <v>0.49599850177764893</v>
      </c>
      <c r="ST105" s="34">
        <v>0.49580404162406921</v>
      </c>
      <c r="SU105" s="34">
        <v>0.49560722708702087</v>
      </c>
      <c r="SV105" s="34">
        <v>0.4954088032245636</v>
      </c>
      <c r="SW105" s="34">
        <v>0.49520832300186157</v>
      </c>
      <c r="SX105" s="34">
        <v>0.49500569701194763</v>
      </c>
      <c r="SY105" s="34">
        <v>0.4948018491268158</v>
      </c>
      <c r="SZ105" s="34">
        <v>0.49459719657897949</v>
      </c>
      <c r="TA105" s="34">
        <v>0.49439072608947754</v>
      </c>
      <c r="TB105" s="34">
        <v>0.49418285489082336</v>
      </c>
      <c r="TC105" s="34">
        <v>0.49397513270378113</v>
      </c>
      <c r="TD105" s="34">
        <v>0.4937681257724762</v>
      </c>
      <c r="TE105" s="34">
        <v>0.49356034398078918</v>
      </c>
      <c r="TF105" s="34">
        <v>0.49335220456123352</v>
      </c>
      <c r="TG105" s="34">
        <v>0.49314603209495544</v>
      </c>
      <c r="TH105" t="s">
        <v>843</v>
      </c>
      <c r="TI105" t="s">
        <v>843</v>
      </c>
      <c r="TJ105" t="s">
        <v>1300</v>
      </c>
      <c r="TK105" s="34">
        <v>0.50921402231770896</v>
      </c>
      <c r="TL105" s="34">
        <v>0.50548123978106296</v>
      </c>
      <c r="TM105" s="34">
        <v>0.50347913060818295</v>
      </c>
      <c r="TN105" s="34">
        <v>0.50478557137164703</v>
      </c>
      <c r="TO105" s="34">
        <v>0.50596526809000597</v>
      </c>
      <c r="TP105" s="34">
        <v>0.50668747092829103</v>
      </c>
      <c r="TQ105" s="34">
        <v>0.50787273092638496</v>
      </c>
      <c r="TR105" s="34">
        <v>0.51008965410005103</v>
      </c>
      <c r="TS105" s="34">
        <v>0.51272671127228298</v>
      </c>
      <c r="TT105" s="34">
        <v>0.51529618394697008</v>
      </c>
      <c r="TU105" s="34">
        <v>0.51778299054278298</v>
      </c>
      <c r="TV105" s="34">
        <v>0.520496381359977</v>
      </c>
      <c r="TW105" s="34">
        <v>0.523437224827625</v>
      </c>
      <c r="TX105" s="34">
        <v>0.52627184107719005</v>
      </c>
      <c r="TY105" s="34">
        <v>0.52922845380747707</v>
      </c>
      <c r="TZ105" s="34">
        <v>0.53211549958483095</v>
      </c>
      <c r="UA105" s="34">
        <v>0.53460598601037501</v>
      </c>
      <c r="UB105" s="34">
        <v>0.53697496693125601</v>
      </c>
      <c r="UC105" s="34">
        <v>0.53942497746590601</v>
      </c>
      <c r="UD105" s="34">
        <v>0.54211730758949006</v>
      </c>
      <c r="UE105" s="34">
        <v>0.54503830985670199</v>
      </c>
      <c r="UF105" s="34">
        <v>0.54810789403946503</v>
      </c>
      <c r="UG105" s="34">
        <v>0.55134214358901101</v>
      </c>
      <c r="UH105" s="34">
        <v>0.55479372559830398</v>
      </c>
      <c r="UI105" s="34">
        <v>0.55843015473540303</v>
      </c>
      <c r="UJ105" s="34">
        <v>0.56212109532465493</v>
      </c>
      <c r="UK105" s="34">
        <v>0.56575895022940303</v>
      </c>
      <c r="UL105" s="34">
        <v>0.56939059372743894</v>
      </c>
      <c r="UM105" s="34">
        <v>0.57305317294337599</v>
      </c>
      <c r="UN105" s="34">
        <v>0.57680206266115697</v>
      </c>
      <c r="UO105" s="34">
        <v>0.58076533831256194</v>
      </c>
      <c r="UP105" s="34">
        <v>0.58487755030210897</v>
      </c>
      <c r="UQ105" s="34">
        <v>0.58890059848577003</v>
      </c>
      <c r="UR105" s="34">
        <v>0.59275903835396004</v>
      </c>
      <c r="US105" s="34">
        <v>0.59655304709419898</v>
      </c>
      <c r="UT105" s="34">
        <v>0.60035286306932201</v>
      </c>
      <c r="UU105" s="34">
        <v>0.60414660470439896</v>
      </c>
      <c r="UV105" s="34">
        <v>0.60789840554005303</v>
      </c>
      <c r="UW105" s="34">
        <v>0.61158947457323798</v>
      </c>
      <c r="UX105" s="34">
        <v>0.61518061132781199</v>
      </c>
      <c r="UY105" s="34">
        <v>0.61869435988621801</v>
      </c>
      <c r="UZ105" s="34">
        <v>0.62216148776857105</v>
      </c>
      <c r="VA105" s="34">
        <v>0.62548202500921302</v>
      </c>
      <c r="VB105" s="34">
        <v>0.62868987288609302</v>
      </c>
      <c r="VC105" s="34">
        <v>0.63177057406918502</v>
      </c>
      <c r="VD105" s="34">
        <v>0.63466905958974396</v>
      </c>
      <c r="VE105" s="34">
        <v>0.63743430655953193</v>
      </c>
      <c r="VF105" s="34">
        <v>0.64008972433945499</v>
      </c>
      <c r="VG105" s="34">
        <v>0.64258963555202997</v>
      </c>
      <c r="VH105" s="34">
        <v>0.64488235050552301</v>
      </c>
      <c r="VI105" s="34">
        <v>0.64698851944422997</v>
      </c>
      <c r="VJ105" s="34">
        <v>0.64889751979369192</v>
      </c>
      <c r="VK105" s="34">
        <v>0.65056070372749208</v>
      </c>
      <c r="VL105" s="34">
        <v>0.65204169088694197</v>
      </c>
      <c r="VM105" s="34">
        <v>0.65344031170218797</v>
      </c>
      <c r="VN105" s="34">
        <v>0.654753662492356</v>
      </c>
      <c r="VO105" s="34">
        <v>0.65592958893299202</v>
      </c>
      <c r="VP105" s="34">
        <v>0.65694971636729094</v>
      </c>
      <c r="VQ105" s="34">
        <v>0.65786223023312607</v>
      </c>
      <c r="VR105" s="34">
        <v>0.65871738601530594</v>
      </c>
      <c r="VS105" s="34">
        <v>0.65957762147316001</v>
      </c>
      <c r="VT105" s="34">
        <v>0.66040586154952707</v>
      </c>
      <c r="VU105" s="34">
        <v>0.66108275712720899</v>
      </c>
      <c r="VV105" s="34">
        <v>0.66174516722246191</v>
      </c>
      <c r="VW105" s="34">
        <v>0.66249562120216399</v>
      </c>
      <c r="VX105" s="34">
        <v>0.66323048606843404</v>
      </c>
      <c r="VY105" s="34">
        <v>0.66393732095680802</v>
      </c>
      <c r="VZ105" s="34">
        <v>0.66468436956596999</v>
      </c>
      <c r="WA105" s="34">
        <v>0.66539714716877896</v>
      </c>
      <c r="WB105" s="34">
        <v>0.66598259270751792</v>
      </c>
      <c r="WC105" s="34">
        <v>0.66647039240490102</v>
      </c>
      <c r="WD105" s="34">
        <v>0.66687767105115403</v>
      </c>
      <c r="WE105" s="34">
        <v>0.66722796167063392</v>
      </c>
      <c r="WF105" s="34">
        <v>0.66744350559010701</v>
      </c>
      <c r="WG105" s="34">
        <v>0.66752505766344794</v>
      </c>
      <c r="WH105" s="34">
        <v>0.66752074420960894</v>
      </c>
      <c r="WI105" s="34">
        <v>0.66743197014774003</v>
      </c>
      <c r="WJ105" s="34">
        <v>0.66734676621077693</v>
      </c>
      <c r="WK105" s="34">
        <v>0.66725326741133006</v>
      </c>
      <c r="WL105" s="34">
        <v>0.66703884993789697</v>
      </c>
      <c r="WM105" s="34">
        <v>0.66668473034162901</v>
      </c>
      <c r="WN105" s="34">
        <v>0.66624623746785605</v>
      </c>
      <c r="WO105" s="34">
        <v>0.66581463739342495</v>
      </c>
      <c r="WP105" s="34">
        <v>0.66543020085592008</v>
      </c>
      <c r="WQ105" s="34">
        <v>0.66508043401466199</v>
      </c>
      <c r="WR105" s="34">
        <v>0.66472720499882498</v>
      </c>
      <c r="WS105" s="34">
        <v>0.664363767067363</v>
      </c>
      <c r="WT105" s="34">
        <v>0.66400152108701105</v>
      </c>
      <c r="WU105" s="34">
        <v>0.6636283949908911</v>
      </c>
      <c r="WV105" s="34">
        <v>0.66326294425217402</v>
      </c>
      <c r="WW105" s="34">
        <v>0.6628442665611971</v>
      </c>
      <c r="WX105" s="34">
        <v>0.66234738510819791</v>
      </c>
      <c r="WY105" s="34">
        <v>0.66183191106587203</v>
      </c>
      <c r="WZ105" s="34">
        <v>0.66134634473004394</v>
      </c>
      <c r="XA105" s="34">
        <v>0.660887069942105</v>
      </c>
      <c r="XB105" s="34">
        <v>0.66042557092140297</v>
      </c>
      <c r="XC105" s="34">
        <v>0.65997045572399704</v>
      </c>
      <c r="XD105" s="34">
        <v>0.65947040302106696</v>
      </c>
      <c r="XE105" s="34">
        <v>0.65890581088952205</v>
      </c>
      <c r="XF105" s="34">
        <v>0.6583013341650521</v>
      </c>
      <c r="XG105" s="34">
        <v>0.657683501211625</v>
      </c>
      <c r="XH105" t="s">
        <v>843</v>
      </c>
      <c r="XI105" t="s">
        <v>1300</v>
      </c>
      <c r="XJ105" s="34">
        <v>0.489140355239501</v>
      </c>
      <c r="XK105" s="34">
        <v>0.48559453270811703</v>
      </c>
      <c r="XL105" s="34">
        <v>0.48377387903958202</v>
      </c>
      <c r="XM105" s="34">
        <v>0.48530756831097399</v>
      </c>
      <c r="XN105" s="34">
        <v>0.48667224860867103</v>
      </c>
      <c r="XO105" s="34">
        <v>0.48753634322633504</v>
      </c>
      <c r="XP105" s="34">
        <v>0.48890728113068499</v>
      </c>
      <c r="XQ105" s="34">
        <v>0.491423792705656</v>
      </c>
      <c r="XR105" s="34">
        <v>0.494473140258196</v>
      </c>
      <c r="XS105" s="34">
        <v>0.497710432045749</v>
      </c>
      <c r="XT105" s="34">
        <v>0.50068030721290202</v>
      </c>
      <c r="XU105" s="34">
        <v>0.50347093461523296</v>
      </c>
      <c r="XV105" s="34">
        <v>0.50639855137212197</v>
      </c>
      <c r="XW105" s="34">
        <v>0.50910968637131193</v>
      </c>
      <c r="XX105" s="34">
        <v>0.51171648880467102</v>
      </c>
      <c r="XY105" s="34">
        <v>0.51436287386412405</v>
      </c>
      <c r="XZ105" s="34">
        <v>0.51686792833952899</v>
      </c>
      <c r="YA105" s="34">
        <v>0.51921357026959503</v>
      </c>
      <c r="YB105" s="34">
        <v>0.52159674841572401</v>
      </c>
      <c r="YC105" s="34">
        <v>0.52418923072914902</v>
      </c>
      <c r="YD105" s="34">
        <v>0.52700750710754796</v>
      </c>
      <c r="YE105" s="34">
        <v>0.52998993637703395</v>
      </c>
      <c r="YF105" s="34">
        <v>0.53313582994804098</v>
      </c>
      <c r="YG105" s="34">
        <v>0.53647457206214899</v>
      </c>
      <c r="YH105" s="34">
        <v>0.53996575553077597</v>
      </c>
      <c r="YI105" s="34">
        <v>0.54351408653429301</v>
      </c>
      <c r="YJ105" s="34">
        <v>0.54704110117531801</v>
      </c>
      <c r="YK105" s="34">
        <v>0.55059179407993997</v>
      </c>
      <c r="YL105" s="34">
        <v>0.55419951926233002</v>
      </c>
      <c r="YM105" s="34">
        <v>0.55791228269014803</v>
      </c>
      <c r="YN105" s="34">
        <v>0.56184892212385296</v>
      </c>
      <c r="YO105" s="34">
        <v>0.565937192995839</v>
      </c>
      <c r="YP105" s="34">
        <v>0.56993667729916297</v>
      </c>
      <c r="YQ105" s="34">
        <v>0.57376734517908101</v>
      </c>
      <c r="YR105" s="34">
        <v>0.57752637623277603</v>
      </c>
      <c r="YS105" s="34">
        <v>0.58127931949893796</v>
      </c>
      <c r="YT105" s="34">
        <v>0.58500071616707605</v>
      </c>
      <c r="YU105" s="34">
        <v>0.58863075138371501</v>
      </c>
      <c r="YV105" s="34">
        <v>0.59212870960295905</v>
      </c>
      <c r="YW105" s="34">
        <v>0.59542734745300296</v>
      </c>
      <c r="YX105" s="34">
        <v>0.59854994985955601</v>
      </c>
      <c r="YY105" s="34">
        <v>0.60154286281737102</v>
      </c>
      <c r="YZ105" s="34">
        <v>0.60429384515846996</v>
      </c>
      <c r="ZA105" s="34">
        <v>0.60684053905311997</v>
      </c>
      <c r="ZB105" s="34">
        <v>0.60919533847630103</v>
      </c>
      <c r="ZC105" s="34">
        <v>0.61129975114993007</v>
      </c>
      <c r="ZD105" s="34">
        <v>0.61318573198958004</v>
      </c>
      <c r="ZE105" s="34">
        <v>0.61488943127811801</v>
      </c>
      <c r="ZF105" s="34">
        <v>0.61638782169576201</v>
      </c>
      <c r="ZG105" s="34">
        <v>0.61765342110142596</v>
      </c>
      <c r="ZH105" s="34">
        <v>0.61873194206379301</v>
      </c>
      <c r="ZI105" s="34">
        <v>0.61961501992506196</v>
      </c>
      <c r="ZJ105" s="34">
        <v>0.62026444794512503</v>
      </c>
      <c r="ZK105" s="34">
        <v>0.62077128140843196</v>
      </c>
      <c r="ZL105" s="34">
        <v>0.62126829051060806</v>
      </c>
      <c r="ZM105" s="34">
        <v>0.62177968029447694</v>
      </c>
      <c r="ZN105" s="34">
        <v>0.62222137087936802</v>
      </c>
      <c r="ZO105" s="34">
        <v>0.62255743649512096</v>
      </c>
      <c r="ZP105" s="34">
        <v>0.62291487083341901</v>
      </c>
      <c r="ZQ105" s="34">
        <v>0.62330530568791598</v>
      </c>
      <c r="ZR105" s="34">
        <v>0.62370149086773696</v>
      </c>
      <c r="ZS105" s="34">
        <v>0.62413865369891197</v>
      </c>
      <c r="ZT105" s="34">
        <v>0.62454562785657108</v>
      </c>
      <c r="ZU105" s="34">
        <v>0.62493194794877804</v>
      </c>
      <c r="ZV105" s="34">
        <v>0.62533227269859704</v>
      </c>
      <c r="ZW105" s="34">
        <v>0.62565947535992494</v>
      </c>
      <c r="ZX105" s="34">
        <v>0.62586888742553903</v>
      </c>
      <c r="ZY105" s="34">
        <v>0.62599735076832996</v>
      </c>
      <c r="ZZ105" s="34">
        <v>0.62597602518651596</v>
      </c>
      <c r="AAA105" s="34">
        <v>0.62576033724113</v>
      </c>
      <c r="AAB105" s="34">
        <v>0.62544237867911101</v>
      </c>
      <c r="AAC105" s="34">
        <v>0.62508669958030094</v>
      </c>
      <c r="AAD105" s="34">
        <v>0.62473248658468106</v>
      </c>
      <c r="AAE105" s="34">
        <v>0.62430113181640501</v>
      </c>
      <c r="AAF105" s="34">
        <v>0.62377006063382201</v>
      </c>
      <c r="AAG105" s="34">
        <v>0.62311012171982294</v>
      </c>
      <c r="AAH105" s="34">
        <v>0.622303909458232</v>
      </c>
      <c r="AAI105" s="34">
        <v>0.62153023228920501</v>
      </c>
      <c r="AAJ105" s="34">
        <v>0.62082670470413293</v>
      </c>
      <c r="AAK105" s="34">
        <v>0.620071813491893</v>
      </c>
      <c r="AAL105" s="34">
        <v>0.61926106682483595</v>
      </c>
      <c r="AAM105" s="34">
        <v>0.61843920266486296</v>
      </c>
      <c r="AAN105" s="34">
        <v>0.61763202630201697</v>
      </c>
      <c r="AAO105" s="34">
        <v>0.61685389287297898</v>
      </c>
      <c r="AAP105" s="34">
        <v>0.61611663639974901</v>
      </c>
      <c r="AAQ105" s="34">
        <v>0.61538519360599397</v>
      </c>
      <c r="AAR105" s="34">
        <v>0.61463839032149903</v>
      </c>
      <c r="AAS105" s="34">
        <v>0.61390730546633998</v>
      </c>
      <c r="AAT105" s="34">
        <v>0.61316757258722998</v>
      </c>
      <c r="AAU105" s="34">
        <v>0.61243194345198004</v>
      </c>
      <c r="AAV105" s="34">
        <v>0.61167196451374306</v>
      </c>
      <c r="AAW105" s="34">
        <v>0.61086373649245695</v>
      </c>
      <c r="AAX105" s="34">
        <v>0.61001941970736095</v>
      </c>
      <c r="AAY105" s="34">
        <v>0.609185778539312</v>
      </c>
      <c r="AAZ105" s="34">
        <v>0.60838288117274897</v>
      </c>
      <c r="ABA105" s="34">
        <v>0.60758311510463003</v>
      </c>
      <c r="ABB105" s="34">
        <v>0.606808324430131</v>
      </c>
      <c r="ABC105" s="34">
        <v>0.60602695406478002</v>
      </c>
      <c r="ABD105" s="34">
        <v>0.60521672470648402</v>
      </c>
      <c r="ABE105" s="34">
        <v>0.60435046825080807</v>
      </c>
      <c r="ABF105" s="34">
        <v>0.60343255984264299</v>
      </c>
      <c r="ABG105" t="s">
        <v>843</v>
      </c>
      <c r="ABH105" t="s">
        <v>843</v>
      </c>
      <c r="ABI105" t="s">
        <v>1300</v>
      </c>
      <c r="ABJ105" s="34">
        <v>0.40699189525399299</v>
      </c>
      <c r="ABK105" s="34">
        <v>0.40232972523232802</v>
      </c>
      <c r="ABL105" s="34">
        <v>0.398944856364218</v>
      </c>
      <c r="ABM105" s="34">
        <v>0.39856641186139796</v>
      </c>
      <c r="ABN105" s="34">
        <v>0.39807839247212301</v>
      </c>
      <c r="ABO105" s="34">
        <v>0.39721356882345399</v>
      </c>
      <c r="ABP105" s="34">
        <v>0.396845120235783</v>
      </c>
      <c r="ABQ105" s="34">
        <v>0.39758972414763599</v>
      </c>
      <c r="ABR105" s="34">
        <v>0.39898704317119404</v>
      </c>
      <c r="ABS105" s="34">
        <v>0.400663215824897</v>
      </c>
      <c r="ABT105" s="34">
        <v>0.40264840051495904</v>
      </c>
      <c r="ABU105" s="34">
        <v>0.40511433063518504</v>
      </c>
      <c r="ABV105" s="34">
        <v>0.40799023644386201</v>
      </c>
      <c r="ABW105" s="34">
        <v>0.41118486571757001</v>
      </c>
      <c r="ABX105" s="34">
        <v>0.41478601391616599</v>
      </c>
      <c r="ABY105" s="34">
        <v>0.41833301457935002</v>
      </c>
      <c r="ABZ105" s="34">
        <v>0.42173194417728299</v>
      </c>
      <c r="ACA105" s="34">
        <v>0.42535033588726701</v>
      </c>
      <c r="ACB105" s="34">
        <v>0.42897137599533602</v>
      </c>
      <c r="ACC105" s="34">
        <v>0.43259377558840101</v>
      </c>
      <c r="ACD105" s="34">
        <v>0.43626644978162898</v>
      </c>
      <c r="ACE105" s="34">
        <v>0.43980338024813298</v>
      </c>
      <c r="ACF105" s="34">
        <v>0.44315737823167001</v>
      </c>
      <c r="ACG105" s="34">
        <v>0.44643821563157404</v>
      </c>
      <c r="ACH105" s="34">
        <v>0.44977690643381701</v>
      </c>
      <c r="ACI105" s="34">
        <v>0.45320407180732197</v>
      </c>
      <c r="ACJ105" s="34">
        <v>0.45671208731023499</v>
      </c>
      <c r="ACK105" s="34">
        <v>0.46037083235915999</v>
      </c>
      <c r="ACL105" s="34">
        <v>0.46421957585953899</v>
      </c>
      <c r="ACM105" s="34">
        <v>0.46825663361740899</v>
      </c>
      <c r="ACN105" s="34">
        <v>0.47241682339555602</v>
      </c>
      <c r="ACO105" s="34">
        <v>0.47658829990069795</v>
      </c>
      <c r="ACP105" s="34">
        <v>0.48074263046219201</v>
      </c>
      <c r="ACQ105" s="34">
        <v>0.48491445357832497</v>
      </c>
      <c r="ACR105" s="34">
        <v>0.489177987457736</v>
      </c>
      <c r="ACS105" s="34">
        <v>0.49363736560969401</v>
      </c>
      <c r="ACT105" s="34">
        <v>0.49824553725564003</v>
      </c>
      <c r="ACU105" s="34">
        <v>0.50280941013045999</v>
      </c>
      <c r="ACV105" s="34">
        <v>0.50725620323711706</v>
      </c>
      <c r="ACW105" s="34">
        <v>0.511610094181563</v>
      </c>
      <c r="ACX105" s="34">
        <v>0.51590424557432901</v>
      </c>
      <c r="ACY105" s="34">
        <v>0.52013181631876204</v>
      </c>
      <c r="ACZ105" s="34">
        <v>0.524227473532628</v>
      </c>
      <c r="ADA105" s="34">
        <v>0.52819559682599904</v>
      </c>
      <c r="ADB105" s="34">
        <v>0.53201701989751304</v>
      </c>
      <c r="ADC105" s="34">
        <v>0.53569944733191699</v>
      </c>
      <c r="ADD105" s="34">
        <v>0.53928581989446001</v>
      </c>
      <c r="ADE105" s="34">
        <v>0.54270421912426803</v>
      </c>
      <c r="ADF105" s="34">
        <v>0.54592037651603198</v>
      </c>
      <c r="ADG105" s="34">
        <v>0.548930272876897</v>
      </c>
      <c r="ADH105" s="34">
        <v>0.55174610947873604</v>
      </c>
      <c r="ADI105" s="34">
        <v>0.55437869125831496</v>
      </c>
      <c r="ADJ105" s="34">
        <v>0.55681434704321398</v>
      </c>
      <c r="ADK105" s="34">
        <v>0.55910756835172404</v>
      </c>
      <c r="ADL105" s="34">
        <v>0.56126778612780504</v>
      </c>
      <c r="ADM105" s="34">
        <v>0.56326259949561608</v>
      </c>
      <c r="ADN105" s="34">
        <v>0.56506501201916803</v>
      </c>
      <c r="ADO105" s="34">
        <v>0.56664240708754399</v>
      </c>
      <c r="ADP105" s="34">
        <v>0.56809076630699495</v>
      </c>
      <c r="ADQ105" s="34">
        <v>0.56951186122598796</v>
      </c>
      <c r="ADR105" s="34">
        <v>0.57094966516061396</v>
      </c>
      <c r="ADS105" s="34">
        <v>0.57236902826065506</v>
      </c>
      <c r="ADT105" s="34">
        <v>0.57370020596836802</v>
      </c>
      <c r="ADU105" s="34">
        <v>0.57498694086569002</v>
      </c>
      <c r="ADV105" s="34">
        <v>0.57629878472284302</v>
      </c>
      <c r="ADW105" s="34">
        <v>0.57762213986198707</v>
      </c>
      <c r="ADX105" s="34">
        <v>0.57892556039832599</v>
      </c>
      <c r="ADY105" s="34">
        <v>0.58020939194620902</v>
      </c>
      <c r="ADZ105" s="34">
        <v>0.58150177012117998</v>
      </c>
      <c r="AEA105" s="34">
        <v>0.58276252772388604</v>
      </c>
      <c r="AEB105" s="34">
        <v>0.58392024863687997</v>
      </c>
      <c r="AEC105" s="34">
        <v>0.58496363546609198</v>
      </c>
      <c r="AED105" s="34">
        <v>0.58591597469609302</v>
      </c>
      <c r="AEE105" s="34">
        <v>0.58672262971005695</v>
      </c>
      <c r="AEF105" s="34">
        <v>0.58736005155339399</v>
      </c>
      <c r="AEG105" s="34">
        <v>0.58790645125401197</v>
      </c>
      <c r="AEH105" s="34">
        <v>0.58842111192746505</v>
      </c>
      <c r="AEI105" s="34">
        <v>0.58893625536282801</v>
      </c>
      <c r="AEJ105" s="34">
        <v>0.58934997549297496</v>
      </c>
      <c r="AEK105" s="34">
        <v>0.589637365178727</v>
      </c>
      <c r="AEL105" s="34">
        <v>0.58979044545807602</v>
      </c>
      <c r="AEM105" s="34">
        <v>0.58977879527765098</v>
      </c>
      <c r="AEN105" s="34">
        <v>0.58978982660086499</v>
      </c>
      <c r="AEO105" s="34">
        <v>0.58988921770132596</v>
      </c>
      <c r="AEP105" s="34">
        <v>0.58995821607430798</v>
      </c>
      <c r="AEQ105" s="34">
        <v>0.58997137952560497</v>
      </c>
      <c r="AER105" s="34">
        <v>0.589970532589571</v>
      </c>
      <c r="AES105" s="34">
        <v>0.58995410129658099</v>
      </c>
      <c r="AET105" s="34">
        <v>0.58992428247364403</v>
      </c>
      <c r="AEU105" s="34">
        <v>0.58992481254200202</v>
      </c>
      <c r="AEV105" s="34">
        <v>0.58989183536159995</v>
      </c>
      <c r="AEW105" s="34">
        <v>0.58980472022275399</v>
      </c>
      <c r="AEX105" s="34">
        <v>0.58971226230100304</v>
      </c>
      <c r="AEY105" s="34">
        <v>0.58961760576608402</v>
      </c>
      <c r="AEZ105" s="34">
        <v>0.58951068322408506</v>
      </c>
      <c r="AFA105" s="34">
        <v>0.58939049600904803</v>
      </c>
      <c r="AFB105" s="34">
        <v>0.58924470070197199</v>
      </c>
      <c r="AFC105" s="34">
        <v>0.58905683434157896</v>
      </c>
      <c r="AFD105" s="34">
        <v>0.58885460476227303</v>
      </c>
      <c r="AFE105" s="34">
        <v>0.58865657952405503</v>
      </c>
      <c r="AFF105" s="34">
        <v>0.58845162860363198</v>
      </c>
      <c r="AFG105" t="s">
        <v>843</v>
      </c>
      <c r="AFH105" t="s">
        <v>843</v>
      </c>
      <c r="AFI105" s="34">
        <v>0.65693000000000001</v>
      </c>
      <c r="AFJ105" s="34">
        <v>0.64956000000000003</v>
      </c>
      <c r="AFK105" s="34">
        <v>0.64215</v>
      </c>
      <c r="AFL105" s="34">
        <v>0.63468000000000002</v>
      </c>
      <c r="AFM105" s="34">
        <v>0.62714000000000003</v>
      </c>
      <c r="AFN105" s="34">
        <v>0.61958000000000002</v>
      </c>
      <c r="AFO105" s="34">
        <v>0.61199999999999999</v>
      </c>
      <c r="AFP105" s="34">
        <v>0.60441999999999996</v>
      </c>
      <c r="AFQ105" s="34">
        <v>0.59683999999999993</v>
      </c>
      <c r="AFR105" s="34">
        <v>0.58923000000000003</v>
      </c>
      <c r="AFS105" s="34">
        <v>0.58162999999999998</v>
      </c>
      <c r="AFT105" s="34">
        <v>0.57399999999999995</v>
      </c>
      <c r="AFU105" s="34">
        <v>0.56640999999999997</v>
      </c>
      <c r="AFV105" s="34">
        <v>0.55892000000000008</v>
      </c>
      <c r="AFW105" s="34">
        <v>0.55146000000000006</v>
      </c>
      <c r="AFX105" s="34">
        <v>0.54402000000000006</v>
      </c>
      <c r="AFY105" s="34">
        <v>0.53656999999999999</v>
      </c>
      <c r="AFZ105" s="34">
        <v>0.53149999999999997</v>
      </c>
      <c r="AGA105" s="34">
        <v>0.53010000000000002</v>
      </c>
      <c r="AGB105" t="s">
        <v>843</v>
      </c>
      <c r="AGC105" t="s">
        <v>843</v>
      </c>
      <c r="AGD105" t="s">
        <v>843</v>
      </c>
      <c r="AGE105" t="s">
        <v>843</v>
      </c>
      <c r="AGF105" s="34">
        <v>-2.6375297456979752E-3</v>
      </c>
      <c r="AGG105" t="s">
        <v>843</v>
      </c>
      <c r="AGH105" t="s">
        <v>843</v>
      </c>
      <c r="AGI105" t="s">
        <v>843</v>
      </c>
      <c r="AGJ105" t="s">
        <v>843</v>
      </c>
      <c r="AGK105" t="s">
        <v>843</v>
      </c>
      <c r="AGL105" t="s">
        <v>843</v>
      </c>
      <c r="AGM105" t="s">
        <v>843</v>
      </c>
      <c r="AGN105" t="s">
        <v>843</v>
      </c>
      <c r="AGO105" s="34">
        <v>0.29600000000000004</v>
      </c>
      <c r="AGP105" s="34">
        <v>2018</v>
      </c>
      <c r="AGQ105" t="s">
        <v>832</v>
      </c>
      <c r="AGR105" t="s">
        <v>843</v>
      </c>
      <c r="AGS105" s="34">
        <v>0.13800000000000001</v>
      </c>
      <c r="AGT105" s="34">
        <v>2018</v>
      </c>
      <c r="AGU105" t="s">
        <v>832</v>
      </c>
      <c r="AGV105" t="s">
        <v>843</v>
      </c>
      <c r="AGW105" s="34">
        <v>0.46600000000000003</v>
      </c>
      <c r="AGX105" s="34">
        <v>2018</v>
      </c>
      <c r="AGY105" t="s">
        <v>832</v>
      </c>
      <c r="AGZ105" t="s">
        <v>843</v>
      </c>
      <c r="AHA105" s="34">
        <v>0.86799999999999999</v>
      </c>
      <c r="AHB105" s="34">
        <v>2018</v>
      </c>
      <c r="AHC105" t="s">
        <v>832</v>
      </c>
      <c r="AHD105" t="s">
        <v>843</v>
      </c>
      <c r="AHE105" s="34">
        <v>0.43700000000000006</v>
      </c>
      <c r="AHF105" s="34">
        <v>2018</v>
      </c>
      <c r="AHG105" t="s">
        <v>832</v>
      </c>
      <c r="AHH105" t="s">
        <v>843</v>
      </c>
      <c r="AHI105" t="s">
        <v>830</v>
      </c>
      <c r="AHJ105" s="34">
        <v>0.21959644556045532</v>
      </c>
      <c r="AHK105" s="34">
        <v>0.22853267192840576</v>
      </c>
      <c r="AHL105" s="34">
        <v>0.24931854009628296</v>
      </c>
      <c r="AHM105" s="34">
        <v>0.26740267872810364</v>
      </c>
      <c r="AHN105" s="34">
        <v>0.16469046473503113</v>
      </c>
      <c r="AHO105" t="s">
        <v>843</v>
      </c>
      <c r="AHP105" s="34"/>
      <c r="AHQ105" s="34"/>
      <c r="AHR105" s="34"/>
      <c r="AHS105" s="34"/>
      <c r="AHT105" s="34"/>
      <c r="AHU105" t="s">
        <v>843</v>
      </c>
      <c r="AHV105" s="34">
        <v>0.22453612089157104</v>
      </c>
      <c r="AHW105" s="34">
        <v>0.24008019268512726</v>
      </c>
      <c r="AHX105" s="34">
        <v>0.25341787934303284</v>
      </c>
      <c r="AHY105" s="34">
        <v>0.27883991599082947</v>
      </c>
      <c r="AHZ105" s="34">
        <v>0.17799241840839386</v>
      </c>
      <c r="AIA105" t="s">
        <v>832</v>
      </c>
      <c r="AIB105" t="s">
        <v>843</v>
      </c>
      <c r="AIC105" s="34">
        <v>0.21934595704078674</v>
      </c>
      <c r="AID105" s="34">
        <v>0.24251867830753326</v>
      </c>
      <c r="AIE105" s="34">
        <v>0.25456154346466064</v>
      </c>
      <c r="AIF105" s="34">
        <v>0.28112724423408508</v>
      </c>
      <c r="AIG105" s="34">
        <v>0.16833627223968506</v>
      </c>
      <c r="AIH105" t="s">
        <v>924</v>
      </c>
      <c r="AII105" t="s">
        <v>843</v>
      </c>
      <c r="AIJ105" s="34">
        <v>0.12433699518442154</v>
      </c>
      <c r="AIK105" s="34">
        <v>0.11992600560188293</v>
      </c>
      <c r="AIL105" s="34">
        <v>0.1284089982509613</v>
      </c>
      <c r="AIM105" s="34">
        <v>0.1623380035161972</v>
      </c>
      <c r="AIN105" s="34">
        <v>0.17311000823974609</v>
      </c>
      <c r="AIO105" t="s">
        <v>1607</v>
      </c>
      <c r="AIP105" s="34">
        <v>0.14620499312877655</v>
      </c>
      <c r="AIQ105" t="s">
        <v>843</v>
      </c>
      <c r="AIR105" s="34">
        <v>0.15407999999999999</v>
      </c>
      <c r="AIS105" s="34">
        <v>0.14477000000000001</v>
      </c>
      <c r="AIT105" s="34">
        <v>0.14455999999999999</v>
      </c>
      <c r="AIU105" s="34">
        <v>0.14457</v>
      </c>
      <c r="AIV105" s="34">
        <v>0.14452999999999999</v>
      </c>
      <c r="AIW105" s="34">
        <v>0.14471999999999999</v>
      </c>
      <c r="AIX105" t="s">
        <v>843</v>
      </c>
      <c r="AIY105" s="34">
        <v>5.5579999999999997E-2</v>
      </c>
      <c r="AIZ105" s="34">
        <v>5.6509999999999998E-2</v>
      </c>
      <c r="AJA105" s="34">
        <v>5.7430000000000002E-2</v>
      </c>
      <c r="AJB105" s="34">
        <v>5.4859999999999999E-2</v>
      </c>
      <c r="AJC105" s="34">
        <v>5.4019999999999999E-2</v>
      </c>
      <c r="AJD105" s="34">
        <v>5.0199999999999995E-2</v>
      </c>
      <c r="AJE105" t="s">
        <v>843</v>
      </c>
      <c r="AJF105" s="34">
        <v>4.3541893362998962E-2</v>
      </c>
      <c r="AJG105" s="34">
        <v>4.8285890370607376E-2</v>
      </c>
      <c r="AJH105" s="34">
        <v>5.8768458664417267E-2</v>
      </c>
      <c r="AJI105" s="34">
        <v>7.0703715085983276E-2</v>
      </c>
      <c r="AJJ105" s="34">
        <v>5.4910629987716675E-2</v>
      </c>
      <c r="AJK105" t="s">
        <v>830</v>
      </c>
      <c r="AJL105" t="s">
        <v>843</v>
      </c>
      <c r="AJM105" t="s">
        <v>843</v>
      </c>
      <c r="AJN105" s="34">
        <v>4.4648632407188416E-2</v>
      </c>
      <c r="AJO105" s="34">
        <v>5.0008196383714676E-2</v>
      </c>
      <c r="AJP105" s="34">
        <v>5.6183062493801117E-2</v>
      </c>
      <c r="AJQ105" s="34">
        <v>4.9702338874340057E-2</v>
      </c>
      <c r="AJR105" s="34">
        <v>4.5928932726383209E-2</v>
      </c>
      <c r="AJS105" t="s">
        <v>832</v>
      </c>
      <c r="AJT105" t="s">
        <v>843</v>
      </c>
      <c r="AJU105" t="s">
        <v>843</v>
      </c>
      <c r="AJV105" t="s">
        <v>843</v>
      </c>
      <c r="AJW105" s="34">
        <v>2.0495139062404633E-2</v>
      </c>
      <c r="AJX105" s="34">
        <v>2.4402113631367683E-2</v>
      </c>
      <c r="AJY105" s="34">
        <v>3.3951397985219955E-2</v>
      </c>
      <c r="AJZ105" s="34">
        <v>4.3569888919591904E-2</v>
      </c>
      <c r="AKA105" s="34">
        <v>2.6564879342913628E-2</v>
      </c>
      <c r="AKB105" t="s">
        <v>830</v>
      </c>
      <c r="AKC105" t="s">
        <v>843</v>
      </c>
      <c r="AKD105" t="s">
        <v>843</v>
      </c>
      <c r="AKE105" t="s">
        <v>843</v>
      </c>
      <c r="AKF105" s="34">
        <v>2.0659476518630981E-2</v>
      </c>
      <c r="AKG105" s="34">
        <v>2.5159938260912895E-2</v>
      </c>
      <c r="AKH105" s="34">
        <v>3.1136972829699516E-2</v>
      </c>
      <c r="AKI105" s="34">
        <v>2.4865198880434036E-2</v>
      </c>
      <c r="AKJ105" s="34">
        <v>2.2019790485501289E-2</v>
      </c>
      <c r="AKK105" t="s">
        <v>832</v>
      </c>
      <c r="AKL105" t="s">
        <v>843</v>
      </c>
      <c r="AKM105" s="34">
        <v>1180</v>
      </c>
      <c r="AKN105" t="s">
        <v>832</v>
      </c>
      <c r="AKO105" t="s">
        <v>843</v>
      </c>
      <c r="AKP105" s="34">
        <v>944.1529541015625</v>
      </c>
      <c r="AKQ105" t="s">
        <v>830</v>
      </c>
      <c r="AKR105" t="s">
        <v>843</v>
      </c>
      <c r="AKS105" s="34">
        <v>994.436997241114</v>
      </c>
      <c r="AKT105" t="s">
        <v>832</v>
      </c>
      <c r="AKU105" t="s">
        <v>843</v>
      </c>
      <c r="AKV105" s="34">
        <v>1531.65647549394</v>
      </c>
      <c r="AKW105" t="s">
        <v>832</v>
      </c>
      <c r="AKX105" t="s">
        <v>843</v>
      </c>
      <c r="AKY105" s="34">
        <v>0.12024954706430435</v>
      </c>
      <c r="AKZ105" s="34">
        <v>0.11165936291217804</v>
      </c>
      <c r="ALA105" s="34">
        <v>0.10424534976482391</v>
      </c>
      <c r="ALB105" s="34">
        <v>0.10358709096908569</v>
      </c>
      <c r="ALC105" s="34">
        <v>5.6793458759784698E-2</v>
      </c>
      <c r="ALD105" t="s">
        <v>830</v>
      </c>
      <c r="ALE105" t="s">
        <v>843</v>
      </c>
      <c r="ALF105" t="s">
        <v>843</v>
      </c>
      <c r="ALG105" t="s">
        <v>843</v>
      </c>
      <c r="ALH105" s="34">
        <v>0.14606253802776337</v>
      </c>
      <c r="ALI105" s="34">
        <v>0.15104077756404877</v>
      </c>
      <c r="ALJ105" s="34">
        <v>0.15009714663028717</v>
      </c>
      <c r="ALK105" s="34">
        <v>0.19393940269947052</v>
      </c>
      <c r="ALL105" s="34">
        <v>0.15458817780017853</v>
      </c>
      <c r="ALM105" t="s">
        <v>832</v>
      </c>
    </row>
    <row r="106" spans="1:1001">
      <c r="A106" t="s">
        <v>421</v>
      </c>
      <c r="B106" t="s">
        <v>62</v>
      </c>
      <c r="C106" t="s">
        <v>290</v>
      </c>
      <c r="D106" s="34">
        <v>2.6074692606925964E-2</v>
      </c>
      <c r="E106" t="s">
        <v>432</v>
      </c>
      <c r="F106" s="34">
        <v>2.2682134062051773E-2</v>
      </c>
      <c r="G106" t="s">
        <v>1464</v>
      </c>
      <c r="H106" s="34">
        <v>2.2779237478971481E-2</v>
      </c>
      <c r="I106" t="s">
        <v>1294</v>
      </c>
      <c r="J106" s="34">
        <v>2.7572570368647575E-2</v>
      </c>
      <c r="K106" t="s">
        <v>1521</v>
      </c>
      <c r="L106" s="34"/>
      <c r="M106" t="s">
        <v>465</v>
      </c>
      <c r="N106" s="34">
        <v>0.59308409690856934</v>
      </c>
      <c r="O106" s="34"/>
      <c r="P106" t="s">
        <v>1459</v>
      </c>
      <c r="Q106" s="34"/>
      <c r="R106" t="s">
        <v>1459</v>
      </c>
      <c r="S106" s="34"/>
      <c r="T106" t="s">
        <v>1459</v>
      </c>
      <c r="U106" s="34"/>
      <c r="V106" t="s">
        <v>1459</v>
      </c>
      <c r="W106" t="s">
        <v>843</v>
      </c>
      <c r="X106" t="s">
        <v>465</v>
      </c>
      <c r="Y106" s="34">
        <v>0.56911623477935791</v>
      </c>
      <c r="Z106" s="34"/>
      <c r="AA106" t="s">
        <v>1459</v>
      </c>
      <c r="AB106" s="34"/>
      <c r="AC106" t="s">
        <v>1459</v>
      </c>
      <c r="AD106" s="34"/>
      <c r="AE106" t="s">
        <v>1459</v>
      </c>
      <c r="AF106" s="34"/>
      <c r="AG106" t="s">
        <v>1459</v>
      </c>
      <c r="AH106" t="s">
        <v>843</v>
      </c>
      <c r="AI106" t="s">
        <v>465</v>
      </c>
      <c r="AJ106" s="34">
        <v>0.55754995346069336</v>
      </c>
      <c r="AK106" s="34"/>
      <c r="AL106" t="s">
        <v>1459</v>
      </c>
      <c r="AM106" s="34"/>
      <c r="AN106" t="s">
        <v>1459</v>
      </c>
      <c r="AO106" s="34"/>
      <c r="AP106" t="s">
        <v>1459</v>
      </c>
      <c r="AQ106" s="34"/>
      <c r="AR106" t="s">
        <v>1459</v>
      </c>
      <c r="AS106" t="s">
        <v>843</v>
      </c>
      <c r="AT106" t="s">
        <v>465</v>
      </c>
      <c r="AU106" s="34">
        <v>0.52010476589202881</v>
      </c>
      <c r="AV106" s="34"/>
      <c r="AW106" t="s">
        <v>1459</v>
      </c>
      <c r="AX106" s="34"/>
      <c r="AY106" t="s">
        <v>1459</v>
      </c>
      <c r="AZ106" s="34"/>
      <c r="BA106" t="s">
        <v>1459</v>
      </c>
      <c r="BB106" s="34"/>
      <c r="BC106" t="s">
        <v>1459</v>
      </c>
      <c r="BD106" t="s">
        <v>843</v>
      </c>
      <c r="BE106" s="34">
        <v>0.5</v>
      </c>
      <c r="BF106" t="s">
        <v>465</v>
      </c>
      <c r="BG106" t="s">
        <v>843</v>
      </c>
      <c r="BH106" t="s">
        <v>432</v>
      </c>
      <c r="BI106" s="34">
        <v>3.8135793209075928</v>
      </c>
      <c r="BJ106" t="s">
        <v>819</v>
      </c>
      <c r="BK106" s="34">
        <v>2.1937899589538574</v>
      </c>
      <c r="BL106" t="s">
        <v>1294</v>
      </c>
      <c r="BM106" s="34">
        <v>1.9833841323852539</v>
      </c>
      <c r="BN106" t="s">
        <v>1521</v>
      </c>
      <c r="BO106" s="34">
        <v>1.6611422300338745</v>
      </c>
      <c r="BP106" t="s">
        <v>843</v>
      </c>
      <c r="BQ106" s="34">
        <v>1.5714353322982788</v>
      </c>
      <c r="BR106" t="s">
        <v>830</v>
      </c>
      <c r="BS106" s="34"/>
      <c r="BT106" t="s">
        <v>843</v>
      </c>
      <c r="BU106" s="34">
        <v>3.1551403999328613</v>
      </c>
      <c r="BV106" t="s">
        <v>1561</v>
      </c>
      <c r="BW106" t="s">
        <v>843</v>
      </c>
      <c r="BX106" s="34">
        <v>1.3577227592468262</v>
      </c>
      <c r="BY106" t="s">
        <v>924</v>
      </c>
      <c r="BZ106" t="s">
        <v>843</v>
      </c>
      <c r="CA106" t="s">
        <v>465</v>
      </c>
      <c r="CB106" s="34">
        <v>9.5424726605415344E-3</v>
      </c>
      <c r="CC106" s="34">
        <v>9.6551962196826935E-3</v>
      </c>
      <c r="CD106" s="34">
        <v>1.0405802167952061E-2</v>
      </c>
      <c r="CE106" s="34">
        <v>1.0515341535210609E-2</v>
      </c>
      <c r="CF106" s="34">
        <v>1.051531545817852E-2</v>
      </c>
      <c r="CG106" t="s">
        <v>843</v>
      </c>
      <c r="CH106" t="s">
        <v>465</v>
      </c>
      <c r="CI106" s="34">
        <v>8.5308682173490524E-3</v>
      </c>
      <c r="CJ106" s="34">
        <v>8.7195336818695068E-3</v>
      </c>
      <c r="CK106" s="34">
        <v>9.5496838912367821E-3</v>
      </c>
      <c r="CL106" s="34">
        <v>9.84177365899086E-3</v>
      </c>
      <c r="CM106" s="34">
        <v>9.7671709954738617E-3</v>
      </c>
      <c r="CN106" t="s">
        <v>843</v>
      </c>
      <c r="CO106" t="s">
        <v>465</v>
      </c>
      <c r="CP106" s="34">
        <v>8.7091885507106781E-3</v>
      </c>
      <c r="CQ106" s="34">
        <v>9.6989870071411133E-3</v>
      </c>
      <c r="CR106" s="34">
        <v>9.8790787160396576E-3</v>
      </c>
      <c r="CS106" s="34">
        <v>9.7672408446669579E-3</v>
      </c>
      <c r="CT106" s="34">
        <v>9.713171049952507E-3</v>
      </c>
      <c r="CU106" t="s">
        <v>843</v>
      </c>
      <c r="CV106" t="s">
        <v>465</v>
      </c>
      <c r="CW106" s="34">
        <v>9.4188209623098373E-3</v>
      </c>
      <c r="CX106" s="34">
        <v>9.9274851381778717E-3</v>
      </c>
      <c r="CY106" s="34">
        <v>9.8044974729418755E-3</v>
      </c>
      <c r="CZ106" s="34">
        <v>9.7132548689842224E-3</v>
      </c>
      <c r="DA106" s="34">
        <v>9.7132734954357147E-3</v>
      </c>
      <c r="DB106" t="s">
        <v>843</v>
      </c>
      <c r="DC106" s="34"/>
      <c r="DD106" s="34"/>
      <c r="DE106" s="34"/>
      <c r="DF106" s="34"/>
      <c r="DG106" s="34"/>
      <c r="DH106" t="s">
        <v>1460</v>
      </c>
      <c r="DI106" t="s">
        <v>843</v>
      </c>
      <c r="DJ106" s="34"/>
      <c r="DK106" s="34"/>
      <c r="DL106" s="34"/>
      <c r="DM106" s="34"/>
      <c r="DN106" s="34"/>
      <c r="DO106" t="s">
        <v>1460</v>
      </c>
      <c r="DP106" t="s">
        <v>843</v>
      </c>
      <c r="DQ106" s="34"/>
      <c r="DR106" t="s">
        <v>1460</v>
      </c>
      <c r="DS106" t="s">
        <v>843</v>
      </c>
      <c r="DT106" t="s">
        <v>843</v>
      </c>
      <c r="DU106" s="34">
        <v>3.6</v>
      </c>
      <c r="DV106" t="s">
        <v>1461</v>
      </c>
      <c r="DW106" t="s">
        <v>843</v>
      </c>
      <c r="DX106" t="s">
        <v>843</v>
      </c>
      <c r="DY106" t="s">
        <v>465</v>
      </c>
      <c r="DZ106" s="34">
        <v>-4.4834003783762455E-3</v>
      </c>
      <c r="EA106" s="34">
        <v>7.063964381814003E-3</v>
      </c>
      <c r="EB106" s="34">
        <v>8.0721387639641762E-3</v>
      </c>
      <c r="EC106" s="34">
        <v>1.5965277329087257E-2</v>
      </c>
      <c r="ED106" s="34">
        <v>8.9348219335079193E-3</v>
      </c>
      <c r="EE106" t="s">
        <v>843</v>
      </c>
      <c r="EF106" t="s">
        <v>465</v>
      </c>
      <c r="EG106" s="34">
        <v>6.0250000096857548E-3</v>
      </c>
      <c r="EH106" s="34">
        <v>9.4666667282581329E-3</v>
      </c>
      <c r="EI106" s="34">
        <v>5.8900001458823681E-3</v>
      </c>
      <c r="EJ106" s="34">
        <v>1.5000002458691597E-3</v>
      </c>
      <c r="EK106" s="34">
        <v>-2.0000000949949026E-3</v>
      </c>
      <c r="EL106" t="s">
        <v>843</v>
      </c>
      <c r="EM106" t="s">
        <v>465</v>
      </c>
      <c r="EN106" s="34">
        <v>7.5446808477863669E-4</v>
      </c>
      <c r="EO106" s="34">
        <v>-5.3979279473423958E-3</v>
      </c>
      <c r="EP106" s="34">
        <v>-2.0454931654967368E-4</v>
      </c>
      <c r="EQ106" s="34">
        <v>-1.1050587520003319E-2</v>
      </c>
      <c r="ER106" s="34">
        <v>-6.8888510577380657E-3</v>
      </c>
      <c r="ES106" t="s">
        <v>843</v>
      </c>
      <c r="ET106" t="s">
        <v>465</v>
      </c>
      <c r="EU106" s="34">
        <v>9.1737564653158188E-3</v>
      </c>
      <c r="EV106" s="34">
        <v>7.6034995727241039E-3</v>
      </c>
      <c r="EW106" s="34">
        <v>-3.8697863928973675E-3</v>
      </c>
      <c r="EX106" s="34">
        <v>2.0210868678987026E-3</v>
      </c>
      <c r="EY106" s="34">
        <v>8.7304199114441872E-3</v>
      </c>
      <c r="EZ106" t="s">
        <v>843</v>
      </c>
      <c r="FA106" t="s">
        <v>465</v>
      </c>
      <c r="FB106" s="34">
        <v>4.3569402769207954E-3</v>
      </c>
      <c r="FC106" s="34">
        <v>-4.8964922316372395E-3</v>
      </c>
      <c r="FD106" s="34">
        <v>-9.5402942970395088E-3</v>
      </c>
      <c r="FE106" s="34">
        <v>-6.2587708234786987E-3</v>
      </c>
      <c r="FF106" s="34">
        <v>-1.6041355207562447E-2</v>
      </c>
      <c r="FG106" t="s">
        <v>843</v>
      </c>
      <c r="FH106" s="34"/>
      <c r="FI106" s="34"/>
      <c r="FJ106" s="34"/>
      <c r="FK106" s="34"/>
      <c r="FL106" s="34"/>
      <c r="FM106" t="s">
        <v>843</v>
      </c>
      <c r="FN106" t="s">
        <v>843</v>
      </c>
      <c r="FO106" s="34">
        <v>0.56203000000000003</v>
      </c>
      <c r="FP106" t="s">
        <v>1462</v>
      </c>
      <c r="FQ106" t="s">
        <v>843</v>
      </c>
      <c r="FR106" t="s">
        <v>843</v>
      </c>
      <c r="FS106" s="34">
        <v>0.63219000000000003</v>
      </c>
      <c r="FT106" t="s">
        <v>1462</v>
      </c>
      <c r="FU106" t="s">
        <v>843</v>
      </c>
      <c r="FV106" t="s">
        <v>843</v>
      </c>
      <c r="FW106" s="34">
        <v>0.49493999999999999</v>
      </c>
      <c r="FX106" t="s">
        <v>1462</v>
      </c>
      <c r="FY106" t="s">
        <v>843</v>
      </c>
      <c r="FZ106" s="34">
        <v>-2.8622390702366829E-2</v>
      </c>
      <c r="GA106" s="34">
        <v>-3.5988271236419678E-2</v>
      </c>
      <c r="GB106" s="34">
        <v>-3.1957939267158508E-2</v>
      </c>
      <c r="GC106" s="34">
        <v>-1.9026396796107292E-2</v>
      </c>
      <c r="GD106" s="34">
        <v>-8.8233895599842072E-2</v>
      </c>
      <c r="GE106" t="s">
        <v>830</v>
      </c>
      <c r="GF106" t="s">
        <v>843</v>
      </c>
      <c r="GG106" s="34">
        <v>-2.8603153303265572E-2</v>
      </c>
      <c r="GH106" s="34">
        <v>-3.5834949463605881E-2</v>
      </c>
      <c r="GI106" s="34">
        <v>-3.1752761453390121E-2</v>
      </c>
      <c r="GJ106" s="34">
        <v>-1.8619820475578308E-2</v>
      </c>
      <c r="GK106" s="34">
        <v>-8.8501378893852234E-2</v>
      </c>
      <c r="GL106" t="s">
        <v>832</v>
      </c>
      <c r="GM106" t="s">
        <v>843</v>
      </c>
      <c r="GN106" s="34">
        <v>0.48048093914985657</v>
      </c>
      <c r="GO106" t="s">
        <v>832</v>
      </c>
      <c r="GP106" t="s">
        <v>843</v>
      </c>
      <c r="GQ106" t="s">
        <v>843</v>
      </c>
      <c r="GR106" s="34">
        <v>1.685011200606823E-2</v>
      </c>
      <c r="GS106" s="34">
        <v>2.0908478647470474E-2</v>
      </c>
      <c r="GT106" s="34">
        <v>2.1129744127392769E-2</v>
      </c>
      <c r="GU106" s="34">
        <v>2.096947468817234E-2</v>
      </c>
      <c r="GV106" s="34">
        <v>4.9775470048189163E-2</v>
      </c>
      <c r="GW106" t="s">
        <v>832</v>
      </c>
      <c r="GX106" t="s">
        <v>843</v>
      </c>
      <c r="GY106" t="s">
        <v>843</v>
      </c>
      <c r="GZ106" t="s">
        <v>843</v>
      </c>
      <c r="HA106" t="s">
        <v>843</v>
      </c>
      <c r="HB106" t="s">
        <v>843</v>
      </c>
      <c r="HC106" t="s">
        <v>843</v>
      </c>
      <c r="HD106" t="s">
        <v>843</v>
      </c>
      <c r="HE106" t="s">
        <v>843</v>
      </c>
      <c r="HF106" t="s">
        <v>843</v>
      </c>
      <c r="HG106" t="s">
        <v>843</v>
      </c>
      <c r="HH106" s="34">
        <v>1230849</v>
      </c>
      <c r="HI106" s="34">
        <v>1257380</v>
      </c>
      <c r="HJ106" s="34">
        <v>1285678</v>
      </c>
      <c r="HK106" s="34">
        <v>1315653</v>
      </c>
      <c r="HL106" s="34">
        <v>1347009</v>
      </c>
      <c r="HM106" s="34">
        <v>1379713</v>
      </c>
      <c r="HN106" s="34">
        <v>1414091</v>
      </c>
      <c r="HO106" s="34">
        <v>1450572</v>
      </c>
      <c r="HP106" s="34">
        <v>1488431</v>
      </c>
      <c r="HQ106" s="34">
        <v>1527196</v>
      </c>
      <c r="HR106" s="34">
        <v>1567220</v>
      </c>
      <c r="HS106" s="34">
        <v>1609017</v>
      </c>
      <c r="HT106" s="34">
        <v>1652717</v>
      </c>
      <c r="HU106" s="34">
        <v>1697753</v>
      </c>
      <c r="HV106" s="34">
        <v>1743309</v>
      </c>
      <c r="HW106" s="34">
        <v>1788919</v>
      </c>
      <c r="HX106" s="34">
        <v>1834552</v>
      </c>
      <c r="HY106" s="34">
        <v>1879826</v>
      </c>
      <c r="HZ106" s="34">
        <v>1924955</v>
      </c>
      <c r="IA106" s="34">
        <v>1970457</v>
      </c>
      <c r="IB106" s="34">
        <v>2015828</v>
      </c>
      <c r="IC106" s="34">
        <v>2060721</v>
      </c>
      <c r="ID106" s="34">
        <v>2105566</v>
      </c>
      <c r="IE106" s="34">
        <v>2150842</v>
      </c>
      <c r="IF106" s="34">
        <v>2197149</v>
      </c>
      <c r="IG106" s="34">
        <v>2244368</v>
      </c>
      <c r="IH106" s="34">
        <v>2291896</v>
      </c>
      <c r="II106" s="34">
        <v>2339677</v>
      </c>
      <c r="IJ106" s="34">
        <v>2387792</v>
      </c>
      <c r="IK106" s="34">
        <v>2436201</v>
      </c>
      <c r="IL106" s="34">
        <v>2484863</v>
      </c>
      <c r="IM106" s="34">
        <v>2533716</v>
      </c>
      <c r="IN106" s="34">
        <v>2582689</v>
      </c>
      <c r="IO106" s="34">
        <v>2631836</v>
      </c>
      <c r="IP106" s="34">
        <v>2681179</v>
      </c>
      <c r="IQ106" s="34">
        <v>2730575</v>
      </c>
      <c r="IR106" s="34">
        <v>2779923</v>
      </c>
      <c r="IS106" s="34">
        <v>2829211</v>
      </c>
      <c r="IT106" s="34">
        <v>2878439</v>
      </c>
      <c r="IU106" s="34">
        <v>2927526</v>
      </c>
      <c r="IV106" s="34">
        <v>2976354</v>
      </c>
      <c r="IW106" s="34">
        <v>3024905</v>
      </c>
      <c r="IX106" s="34">
        <v>3073149</v>
      </c>
      <c r="IY106" s="34">
        <v>3121218</v>
      </c>
      <c r="IZ106" s="34">
        <v>3168974</v>
      </c>
      <c r="JA106" s="34">
        <v>3216222</v>
      </c>
      <c r="JB106" s="34">
        <v>3263074</v>
      </c>
      <c r="JC106" s="34">
        <v>3309375</v>
      </c>
      <c r="JD106" s="34">
        <v>3355175</v>
      </c>
      <c r="JE106" s="34">
        <v>3400527</v>
      </c>
      <c r="JF106" s="34">
        <v>3445289</v>
      </c>
      <c r="JG106" s="34">
        <v>3489390</v>
      </c>
      <c r="JH106" s="34">
        <v>3532788</v>
      </c>
      <c r="JI106" s="34">
        <v>3575738</v>
      </c>
      <c r="JJ106" s="34">
        <v>3618295</v>
      </c>
      <c r="JK106" s="34">
        <v>3660149</v>
      </c>
      <c r="JL106" s="34">
        <v>3701323</v>
      </c>
      <c r="JM106" s="34">
        <v>3741979</v>
      </c>
      <c r="JN106" s="34">
        <v>3781947</v>
      </c>
      <c r="JO106" s="34">
        <v>3821130</v>
      </c>
      <c r="JP106" s="34">
        <v>3859590</v>
      </c>
      <c r="JQ106" s="34">
        <v>3897559</v>
      </c>
      <c r="JR106" s="34">
        <v>3934825</v>
      </c>
      <c r="JS106" s="34">
        <v>3971274</v>
      </c>
      <c r="JT106" s="34">
        <v>4007032</v>
      </c>
      <c r="JU106" s="34">
        <v>4042037</v>
      </c>
      <c r="JV106" s="34">
        <v>4076529</v>
      </c>
      <c r="JW106" s="34">
        <v>4110496</v>
      </c>
      <c r="JX106" s="34">
        <v>4143877.9999999995</v>
      </c>
      <c r="JY106" s="34">
        <v>4176551.0000000005</v>
      </c>
      <c r="JZ106" s="34">
        <v>4208333</v>
      </c>
      <c r="KA106" s="34">
        <v>4239279</v>
      </c>
      <c r="KB106" s="34">
        <v>4269471</v>
      </c>
      <c r="KC106" s="34">
        <v>4298919</v>
      </c>
      <c r="KD106" s="34">
        <v>4327378</v>
      </c>
      <c r="KE106" s="34">
        <v>4354825</v>
      </c>
      <c r="KF106" s="34">
        <v>4381328</v>
      </c>
      <c r="KG106" s="34">
        <v>4406992</v>
      </c>
      <c r="KH106" s="34">
        <v>4431901</v>
      </c>
      <c r="KI106" s="34">
        <v>4455925</v>
      </c>
      <c r="KJ106" s="34">
        <v>4479051</v>
      </c>
      <c r="KK106" s="34">
        <v>4501260</v>
      </c>
      <c r="KL106" s="34">
        <v>4522627</v>
      </c>
      <c r="KM106" s="34">
        <v>4542975</v>
      </c>
      <c r="KN106" s="34">
        <v>4562306</v>
      </c>
      <c r="KO106" s="34">
        <v>4580795</v>
      </c>
      <c r="KP106" s="34">
        <v>4598322</v>
      </c>
      <c r="KQ106" s="34">
        <v>4615078</v>
      </c>
      <c r="KR106" s="34">
        <v>4631161</v>
      </c>
      <c r="KS106" s="34">
        <v>4646400</v>
      </c>
      <c r="KT106" s="34">
        <v>4660785</v>
      </c>
      <c r="KU106" s="34">
        <v>4674410</v>
      </c>
      <c r="KV106" s="34">
        <v>4687379</v>
      </c>
      <c r="KW106" s="34">
        <v>4699681</v>
      </c>
      <c r="KX106" s="34">
        <v>4711233</v>
      </c>
      <c r="KY106" s="34">
        <v>4722055</v>
      </c>
      <c r="KZ106" s="34">
        <v>4732208</v>
      </c>
      <c r="LA106" s="34">
        <v>4741596</v>
      </c>
      <c r="LB106" s="34">
        <v>4750324</v>
      </c>
      <c r="LC106" s="34">
        <v>4758489</v>
      </c>
      <c r="LD106" s="34">
        <v>4765962</v>
      </c>
      <c r="LE106" t="s">
        <v>843</v>
      </c>
      <c r="LF106" t="s">
        <v>843</v>
      </c>
      <c r="LG106" t="s">
        <v>843</v>
      </c>
      <c r="LH106" s="34">
        <v>2.0002119243144989E-2</v>
      </c>
      <c r="LI106" s="34">
        <v>2.1326016634702682E-2</v>
      </c>
      <c r="LJ106" s="34">
        <v>2.2256014868617058E-2</v>
      </c>
      <c r="LK106" s="34">
        <v>2.3046914488077164E-2</v>
      </c>
      <c r="LL106" s="34">
        <v>2.3553458973765373E-2</v>
      </c>
      <c r="LM106" s="34">
        <v>2.3988926783204079E-2</v>
      </c>
      <c r="LN106" s="34">
        <v>2.4611415341496468E-2</v>
      </c>
      <c r="LO106" s="34">
        <v>2.5471039116382599E-2</v>
      </c>
      <c r="LP106" s="34">
        <v>2.5764582678675652E-2</v>
      </c>
      <c r="LQ106" s="34">
        <v>2.5710828602313995E-2</v>
      </c>
      <c r="LR106" s="34">
        <v>2.5869974866509438E-2</v>
      </c>
      <c r="LS106" s="34">
        <v>2.6320084929466248E-2</v>
      </c>
      <c r="LT106" s="34">
        <v>2.6797166094183922E-2</v>
      </c>
      <c r="LU106" s="34">
        <v>2.6885012164711952E-2</v>
      </c>
      <c r="LV106" s="34">
        <v>2.6479419320821762E-2</v>
      </c>
      <c r="LW106" s="34">
        <v>2.5826495140790939E-2</v>
      </c>
      <c r="LX106" s="34">
        <v>2.5188783183693886E-2</v>
      </c>
      <c r="LY106" s="34">
        <v>2.4378908798098564E-2</v>
      </c>
      <c r="LZ106" s="34">
        <v>2.372337132692337E-2</v>
      </c>
      <c r="MA106" s="34">
        <v>2.3362904787063599E-2</v>
      </c>
      <c r="MB106" s="34">
        <v>2.2764533758163452E-2</v>
      </c>
      <c r="MC106" s="34">
        <v>2.202589251101017E-2</v>
      </c>
      <c r="MD106" s="34">
        <v>2.1528393030166626E-2</v>
      </c>
      <c r="ME106" s="34">
        <v>2.1275078877806664E-2</v>
      </c>
      <c r="MF106" s="34">
        <v>2.1301217377185822E-2</v>
      </c>
      <c r="MG106" s="34">
        <v>2.1263355389237404E-2</v>
      </c>
      <c r="MH106" s="34">
        <v>2.0955456420779228E-2</v>
      </c>
      <c r="MI106" s="34">
        <v>2.0633462816476822E-2</v>
      </c>
      <c r="MJ106" s="34">
        <v>2.0356204360723495E-2</v>
      </c>
      <c r="MK106" s="34">
        <v>2.0070768892765045E-2</v>
      </c>
      <c r="ML106" s="34">
        <v>1.9777668640017509E-2</v>
      </c>
      <c r="MM106" s="34">
        <v>1.9469473510980606E-2</v>
      </c>
      <c r="MN106" s="34">
        <v>1.9144104793667793E-2</v>
      </c>
      <c r="MO106" s="34">
        <v>1.8850596621632576E-2</v>
      </c>
      <c r="MP106" s="34">
        <v>1.8574921414256096E-2</v>
      </c>
      <c r="MQ106" s="34">
        <v>1.8255585804581642E-2</v>
      </c>
      <c r="MR106" s="34">
        <v>1.7911020666360855E-2</v>
      </c>
      <c r="MS106" s="34">
        <v>1.7574645578861237E-2</v>
      </c>
      <c r="MT106" s="34">
        <v>1.7250258475542068E-2</v>
      </c>
      <c r="MU106" s="34">
        <v>1.6909563913941383E-2</v>
      </c>
      <c r="MV106" s="34">
        <v>1.6541363671422005E-2</v>
      </c>
      <c r="MW106" s="34">
        <v>1.6180625185370445E-2</v>
      </c>
      <c r="MX106" s="34">
        <v>1.5823082998394966E-2</v>
      </c>
      <c r="MY106" s="34">
        <v>1.5520540997385979E-2</v>
      </c>
      <c r="MZ106" s="34">
        <v>1.5184566378593445E-2</v>
      </c>
      <c r="NA106" s="34">
        <v>1.4799502678215504E-2</v>
      </c>
      <c r="NB106" s="34">
        <v>1.446231734007597E-2</v>
      </c>
      <c r="NC106" s="34">
        <v>1.4089654199779034E-2</v>
      </c>
      <c r="ND106" s="34">
        <v>1.3744580559432507E-2</v>
      </c>
      <c r="NE106" s="34">
        <v>1.3426489196717739E-2</v>
      </c>
      <c r="NF106" s="34">
        <v>1.3077370822429657E-2</v>
      </c>
      <c r="NG106" s="34">
        <v>1.271914504468441E-2</v>
      </c>
      <c r="NH106" s="34">
        <v>1.2360424734652042E-2</v>
      </c>
      <c r="NI106" s="34">
        <v>1.2084227055311203E-2</v>
      </c>
      <c r="NJ106" s="34">
        <v>1.1831331998109818E-2</v>
      </c>
      <c r="NK106" s="34">
        <v>1.1500936932861805E-2</v>
      </c>
      <c r="NL106" s="34">
        <v>1.1186466552317142E-2</v>
      </c>
      <c r="NM106" s="34">
        <v>1.0924292728304863E-2</v>
      </c>
      <c r="NN106" s="34">
        <v>1.0624340735375881E-2</v>
      </c>
      <c r="NO106" s="34">
        <v>1.0307233780622482E-2</v>
      </c>
      <c r="NP106" s="34">
        <v>1.0014769621193409E-2</v>
      </c>
      <c r="NQ106" s="34">
        <v>9.7894994542002678E-3</v>
      </c>
      <c r="NR106" s="34">
        <v>9.5159485936164856E-3</v>
      </c>
      <c r="NS106" s="34">
        <v>9.2205414548516273E-3</v>
      </c>
      <c r="NT106" s="34">
        <v>8.9638680219650269E-3</v>
      </c>
      <c r="NU106" s="34">
        <v>8.6979549378156662E-3</v>
      </c>
      <c r="NV106" s="34">
        <v>8.4971180185675621E-3</v>
      </c>
      <c r="NW106" s="34">
        <v>8.2978112623095512E-3</v>
      </c>
      <c r="NX106" s="34">
        <v>8.0883614718914032E-3</v>
      </c>
      <c r="NY106" s="34">
        <v>7.8537221997976303E-3</v>
      </c>
      <c r="NZ106" s="34">
        <v>7.5808209367096424E-3</v>
      </c>
      <c r="OA106" s="34">
        <v>7.3266001418232918E-3</v>
      </c>
      <c r="OB106" s="34">
        <v>7.0967245846986771E-3</v>
      </c>
      <c r="OC106" s="34">
        <v>6.8736639805138111E-3</v>
      </c>
      <c r="OD106" s="34">
        <v>6.598220206797123E-3</v>
      </c>
      <c r="OE106" s="34">
        <v>6.3226097263395786E-3</v>
      </c>
      <c r="OF106" s="34">
        <v>6.0674487613141537E-3</v>
      </c>
      <c r="OG106" s="34">
        <v>5.8404956944286823E-3</v>
      </c>
      <c r="OH106" s="34">
        <v>5.6362412869930267E-3</v>
      </c>
      <c r="OI106" s="34">
        <v>5.4060597904026508E-3</v>
      </c>
      <c r="OJ106" s="34">
        <v>5.1765223033726215E-3</v>
      </c>
      <c r="OK106" s="34">
        <v>4.9461638554930687E-3</v>
      </c>
      <c r="OL106" s="34">
        <v>4.7356621362268925E-3</v>
      </c>
      <c r="OM106" s="34">
        <v>4.4890642166137695E-3</v>
      </c>
      <c r="ON106" s="34">
        <v>4.2461138218641281E-3</v>
      </c>
      <c r="OO106" s="34">
        <v>4.0443665347993374E-3</v>
      </c>
      <c r="OP106" s="34">
        <v>3.8188905455172062E-3</v>
      </c>
      <c r="OQ106" s="34">
        <v>3.6373147740960121E-3</v>
      </c>
      <c r="OR106" s="34">
        <v>3.4788234625011683E-3</v>
      </c>
      <c r="OS106" s="34">
        <v>3.2851335126906633E-3</v>
      </c>
      <c r="OT106" s="34">
        <v>3.0911627691239119E-3</v>
      </c>
      <c r="OU106" s="34">
        <v>2.919062739238143E-3</v>
      </c>
      <c r="OV106" s="34">
        <v>2.7706259861588478E-3</v>
      </c>
      <c r="OW106" s="34">
        <v>2.6210565119981766E-3</v>
      </c>
      <c r="OX106" s="34">
        <v>2.4550231173634529E-3</v>
      </c>
      <c r="OY106" s="34">
        <v>2.2944288793951273E-3</v>
      </c>
      <c r="OZ106" s="34">
        <v>2.1478149574249983E-3</v>
      </c>
      <c r="PA106" s="34">
        <v>1.9818868022412062E-3</v>
      </c>
      <c r="PB106" s="34">
        <v>1.8390383338555694E-3</v>
      </c>
      <c r="PC106" s="34">
        <v>1.7173546366393566E-3</v>
      </c>
      <c r="PD106" s="34">
        <v>1.5692246379330754E-3</v>
      </c>
      <c r="PE106" t="s">
        <v>1300</v>
      </c>
      <c r="PF106" t="s">
        <v>843</v>
      </c>
      <c r="PG106" t="s">
        <v>843</v>
      </c>
      <c r="PH106" t="s">
        <v>843</v>
      </c>
      <c r="PI106" t="s">
        <v>843</v>
      </c>
      <c r="PJ106" t="s">
        <v>1300</v>
      </c>
      <c r="PK106" s="34">
        <v>0.48742777109146118</v>
      </c>
      <c r="PL106" s="34">
        <v>0.4876314103603363</v>
      </c>
      <c r="PM106" s="34">
        <v>0.4878593385219574</v>
      </c>
      <c r="PN106" s="34">
        <v>0.48812642693519592</v>
      </c>
      <c r="PO106" s="34">
        <v>0.48842436075210571</v>
      </c>
      <c r="PP106" s="34">
        <v>0.48873713612556458</v>
      </c>
      <c r="PQ106" s="34">
        <v>0.48906257748603821</v>
      </c>
      <c r="PR106" s="34">
        <v>0.48941245675086975</v>
      </c>
      <c r="PS106" s="34">
        <v>0.48976406455039978</v>
      </c>
      <c r="PT106" s="34">
        <v>0.49009165167808533</v>
      </c>
      <c r="PU106" s="34">
        <v>0.49040466547012329</v>
      </c>
      <c r="PV106" s="34">
        <v>0.4907207190990448</v>
      </c>
      <c r="PW106" s="34">
        <v>0.49105322360992432</v>
      </c>
      <c r="PX106" s="34">
        <v>0.49138301610946655</v>
      </c>
      <c r="PY106" s="34">
        <v>0.49170973896980286</v>
      </c>
      <c r="PZ106" s="34">
        <v>0.49202394485473633</v>
      </c>
      <c r="QA106" s="34">
        <v>0.49232074618339539</v>
      </c>
      <c r="QB106" s="34">
        <v>0.49261313676834106</v>
      </c>
      <c r="QC106" s="34">
        <v>0.49288997054100037</v>
      </c>
      <c r="QD106" s="34">
        <v>0.49315717816352844</v>
      </c>
      <c r="QE106" s="34">
        <v>0.49339824914932251</v>
      </c>
      <c r="QF106" s="34">
        <v>0.49362140893936157</v>
      </c>
      <c r="QG106" s="34">
        <v>0.49386245012283325</v>
      </c>
      <c r="QH106" s="34">
        <v>0.49410462379455566</v>
      </c>
      <c r="QI106" s="34">
        <v>0.49433469772338867</v>
      </c>
      <c r="QJ106" s="34">
        <v>0.49455168843269348</v>
      </c>
      <c r="QK106" s="34">
        <v>0.4947563111782074</v>
      </c>
      <c r="QL106" s="34">
        <v>0.49495121836662292</v>
      </c>
      <c r="QM106" s="34">
        <v>0.49513986706733704</v>
      </c>
      <c r="QN106" s="34">
        <v>0.49531751871109009</v>
      </c>
      <c r="QO106" s="34">
        <v>0.49548646807670593</v>
      </c>
      <c r="QP106" s="34">
        <v>0.49564749002456665</v>
      </c>
      <c r="QQ106" s="34">
        <v>0.49579799175262451</v>
      </c>
      <c r="QR106" s="34">
        <v>0.49593782424926758</v>
      </c>
      <c r="QS106" s="34">
        <v>0.49606907367706299</v>
      </c>
      <c r="QT106" s="34">
        <v>0.49618962407112122</v>
      </c>
      <c r="QU106" s="34">
        <v>0.49629971385002136</v>
      </c>
      <c r="QV106" s="34">
        <v>0.4963991641998291</v>
      </c>
      <c r="QW106" s="34">
        <v>0.49648889899253845</v>
      </c>
      <c r="QX106" s="34">
        <v>0.49656569957733154</v>
      </c>
      <c r="QY106" s="34">
        <v>0.49663111567497253</v>
      </c>
      <c r="QZ106" s="34">
        <v>0.49668699502944946</v>
      </c>
      <c r="RA106" s="34">
        <v>0.49673023819923401</v>
      </c>
      <c r="RB106" s="34">
        <v>0.49676120281219482</v>
      </c>
      <c r="RC106" s="34">
        <v>0.49677941203117371</v>
      </c>
      <c r="RD106" s="34">
        <v>0.496785968542099</v>
      </c>
      <c r="RE106" s="34">
        <v>0.49678125977516174</v>
      </c>
      <c r="RF106" s="34">
        <v>0.49676448106765747</v>
      </c>
      <c r="RG106" s="34">
        <v>0.49673622846603394</v>
      </c>
      <c r="RH106" s="34">
        <v>0.49669772386550903</v>
      </c>
      <c r="RI106" s="34">
        <v>0.49665006995201111</v>
      </c>
      <c r="RJ106" s="34">
        <v>0.49659338593482971</v>
      </c>
      <c r="RK106" s="34">
        <v>0.4965268075466156</v>
      </c>
      <c r="RL106" s="34">
        <v>0.49645164608955383</v>
      </c>
      <c r="RM106" s="34">
        <v>0.49636885523796082</v>
      </c>
      <c r="RN106" s="34">
        <v>0.49627980589866638</v>
      </c>
      <c r="RO106" s="34">
        <v>0.4961831271648407</v>
      </c>
      <c r="RP106" s="34">
        <v>0.49608027935028076</v>
      </c>
      <c r="RQ106" s="34">
        <v>0.49597176909446716</v>
      </c>
      <c r="RR106" s="34">
        <v>0.49585750699043274</v>
      </c>
      <c r="RS106" s="34">
        <v>0.49573710560798645</v>
      </c>
      <c r="RT106" s="34">
        <v>0.49561172723770142</v>
      </c>
      <c r="RU106" s="34">
        <v>0.4954807460308075</v>
      </c>
      <c r="RV106" s="34">
        <v>0.49534481763839722</v>
      </c>
      <c r="RW106" s="34">
        <v>0.49520567059516907</v>
      </c>
      <c r="RX106" s="34">
        <v>0.49506300687789917</v>
      </c>
      <c r="RY106" s="34">
        <v>0.49491637945175171</v>
      </c>
      <c r="RZ106" s="34">
        <v>0.49476608633995056</v>
      </c>
      <c r="SA106" s="34">
        <v>0.49461230635643005</v>
      </c>
      <c r="SB106" s="34">
        <v>0.49445462226867676</v>
      </c>
      <c r="SC106" s="34">
        <v>0.49429380893707275</v>
      </c>
      <c r="SD106" s="34">
        <v>0.49413096904754639</v>
      </c>
      <c r="SE106" s="34">
        <v>0.49396517872810364</v>
      </c>
      <c r="SF106" s="34">
        <v>0.49379715323448181</v>
      </c>
      <c r="SG106" s="34">
        <v>0.49362638592720032</v>
      </c>
      <c r="SH106" s="34">
        <v>0.49345219135284424</v>
      </c>
      <c r="SI106" s="34">
        <v>0.49327555298805237</v>
      </c>
      <c r="SJ106" s="34">
        <v>0.49309620261192322</v>
      </c>
      <c r="SK106" s="34">
        <v>0.49291533231735229</v>
      </c>
      <c r="SL106" s="34">
        <v>0.49273225665092468</v>
      </c>
      <c r="SM106" s="34">
        <v>0.49254629015922546</v>
      </c>
      <c r="SN106" s="34">
        <v>0.49235925078392029</v>
      </c>
      <c r="SO106" s="34">
        <v>0.49217191338539124</v>
      </c>
      <c r="SP106" s="34">
        <v>0.49198266863822937</v>
      </c>
      <c r="SQ106" s="34">
        <v>0.49179187417030334</v>
      </c>
      <c r="SR106" s="34">
        <v>0.49160200357437134</v>
      </c>
      <c r="SS106" s="34">
        <v>0.49141252040863037</v>
      </c>
      <c r="ST106" s="34">
        <v>0.49122333526611328</v>
      </c>
      <c r="SU106" s="34">
        <v>0.4910358190536499</v>
      </c>
      <c r="SV106" s="34">
        <v>0.49084645509719849</v>
      </c>
      <c r="SW106" s="34">
        <v>0.49065810441970825</v>
      </c>
      <c r="SX106" s="34">
        <v>0.49047324061393738</v>
      </c>
      <c r="SY106" s="34">
        <v>0.49028870463371277</v>
      </c>
      <c r="SZ106" s="34">
        <v>0.49010750651359558</v>
      </c>
      <c r="TA106" s="34">
        <v>0.48992738127708435</v>
      </c>
      <c r="TB106" s="34">
        <v>0.48974609375</v>
      </c>
      <c r="TC106" s="34">
        <v>0.48956555128097534</v>
      </c>
      <c r="TD106" s="34">
        <v>0.48938438296318054</v>
      </c>
      <c r="TE106" s="34">
        <v>0.48920348286628723</v>
      </c>
      <c r="TF106" s="34">
        <v>0.48902475833892822</v>
      </c>
      <c r="TG106" s="34">
        <v>0.48884758353233337</v>
      </c>
      <c r="TH106" t="s">
        <v>843</v>
      </c>
      <c r="TI106" t="s">
        <v>843</v>
      </c>
      <c r="TJ106" t="s">
        <v>1300</v>
      </c>
      <c r="TK106" s="34">
        <v>0.51779137814630405</v>
      </c>
      <c r="TL106" s="34">
        <v>0.52148952583944397</v>
      </c>
      <c r="TM106" s="34">
        <v>0.52468484514973601</v>
      </c>
      <c r="TN106" s="34">
        <v>0.52732729400256195</v>
      </c>
      <c r="TO106" s="34">
        <v>0.52956142089622293</v>
      </c>
      <c r="TP106" s="34">
        <v>0.531225527057267</v>
      </c>
      <c r="TQ106" s="34">
        <v>0.53236088329503406</v>
      </c>
      <c r="TR106" s="34">
        <v>0.53336872165989602</v>
      </c>
      <c r="TS106" s="34">
        <v>0.53454089086397305</v>
      </c>
      <c r="TT106" s="34">
        <v>0.53601225252431706</v>
      </c>
      <c r="TU106" s="34">
        <v>0.53766524876365507</v>
      </c>
      <c r="TV106" s="34">
        <v>0.53927646507153104</v>
      </c>
      <c r="TW106" s="34">
        <v>0.54083622881708504</v>
      </c>
      <c r="TX106" s="34">
        <v>0.542419757885793</v>
      </c>
      <c r="TY106" s="34">
        <v>0.544131591129284</v>
      </c>
      <c r="TZ106" s="34">
        <v>0.54613708054976196</v>
      </c>
      <c r="UA106" s="34">
        <v>0.54847329170099601</v>
      </c>
      <c r="UB106" s="34">
        <v>0.551352212557914</v>
      </c>
      <c r="UC106" s="34">
        <v>0.55473752756233996</v>
      </c>
      <c r="UD106" s="34">
        <v>0.55834346000533397</v>
      </c>
      <c r="UE106" s="34">
        <v>0.56217370728058103</v>
      </c>
      <c r="UF106" s="34">
        <v>0.56626103193979194</v>
      </c>
      <c r="UG106" s="34">
        <v>0.57066712006821907</v>
      </c>
      <c r="UH106" s="34">
        <v>0.57525355186480498</v>
      </c>
      <c r="UI106" s="34">
        <v>0.57975699417745508</v>
      </c>
      <c r="UJ106" s="34">
        <v>0.58417492140326399</v>
      </c>
      <c r="UK106" s="34">
        <v>0.58874408159356195</v>
      </c>
      <c r="UL106" s="34">
        <v>0.59354637275708799</v>
      </c>
      <c r="UM106" s="34">
        <v>0.59841728257737703</v>
      </c>
      <c r="UN106" s="34">
        <v>0.60314317250506</v>
      </c>
      <c r="UO106" s="34">
        <v>0.60755836590555801</v>
      </c>
      <c r="UP106" s="34">
        <v>0.61162083674729095</v>
      </c>
      <c r="UQ106" s="34">
        <v>0.61520008797032899</v>
      </c>
      <c r="UR106" s="34">
        <v>0.61835140943432698</v>
      </c>
      <c r="US106" s="34">
        <v>0.621235284925027</v>
      </c>
      <c r="UT106" s="34">
        <v>0.62390327606762808</v>
      </c>
      <c r="UU106" s="34">
        <v>0.62636608999601795</v>
      </c>
      <c r="UV106" s="34">
        <v>0.62860752142691401</v>
      </c>
      <c r="UW106" s="34">
        <v>0.63062566203417902</v>
      </c>
      <c r="UX106" s="34">
        <v>0.63248114619648099</v>
      </c>
      <c r="UY106" s="34">
        <v>0.63426840931361095</v>
      </c>
      <c r="UZ106" s="34">
        <v>0.63598212175258406</v>
      </c>
      <c r="VA106" s="34">
        <v>0.63764529477744203</v>
      </c>
      <c r="VB106" s="34">
        <v>0.63934233996829803</v>
      </c>
      <c r="VC106" s="34">
        <v>0.64102871166325603</v>
      </c>
      <c r="VD106" s="34">
        <v>0.64263122343059298</v>
      </c>
      <c r="VE106" s="34">
        <v>0.64415639976292294</v>
      </c>
      <c r="VF106" s="34">
        <v>0.6456557507082149</v>
      </c>
      <c r="VG106" s="34">
        <v>0.64715690729143704</v>
      </c>
      <c r="VH106" s="34">
        <v>0.64868254244121604</v>
      </c>
      <c r="VI106" s="34">
        <v>0.65024390548312394</v>
      </c>
      <c r="VJ106" s="34">
        <v>0.65184105934833003</v>
      </c>
      <c r="VK106" s="34">
        <v>0.65349067082428902</v>
      </c>
      <c r="VL106" s="34">
        <v>0.6551530543970151</v>
      </c>
      <c r="VM106" s="34">
        <v>0.6567930475541659</v>
      </c>
      <c r="VN106" s="34">
        <v>0.65848767358924509</v>
      </c>
      <c r="VO106" s="34">
        <v>0.66021568504018702</v>
      </c>
      <c r="VP106" s="34">
        <v>0.66182871926476394</v>
      </c>
      <c r="VQ106" s="34">
        <v>0.66336025641822305</v>
      </c>
      <c r="VR106" s="34">
        <v>0.66480399777029309</v>
      </c>
      <c r="VS106" s="34">
        <v>0.66611026041626209</v>
      </c>
      <c r="VT106" s="34">
        <v>0.66727880193731492</v>
      </c>
      <c r="VU106" s="34">
        <v>0.668297488668811</v>
      </c>
      <c r="VV106" s="34">
        <v>0.66920288048621202</v>
      </c>
      <c r="VW106" s="34">
        <v>0.67000471546080898</v>
      </c>
      <c r="VX106" s="34">
        <v>0.67067157854710102</v>
      </c>
      <c r="VY106" s="34">
        <v>0.67115430799094</v>
      </c>
      <c r="VZ106" s="34">
        <v>0.67141252539839502</v>
      </c>
      <c r="WA106" s="34">
        <v>0.67150456649544199</v>
      </c>
      <c r="WB106" s="34">
        <v>0.671509856875942</v>
      </c>
      <c r="WC106" s="34">
        <v>0.67138912248626692</v>
      </c>
      <c r="WD106" s="34">
        <v>0.67113519434969904</v>
      </c>
      <c r="WE106" s="34">
        <v>0.67075394117913012</v>
      </c>
      <c r="WF106" s="34">
        <v>0.67026888965936704</v>
      </c>
      <c r="WG106" s="34">
        <v>0.66978144733369704</v>
      </c>
      <c r="WH106" s="34">
        <v>0.66929007832805298</v>
      </c>
      <c r="WI106" s="34">
        <v>0.66875610188920998</v>
      </c>
      <c r="WJ106" s="34">
        <v>0.66808558627807701</v>
      </c>
      <c r="WK106" s="34">
        <v>0.66728863446085196</v>
      </c>
      <c r="WL106" s="34">
        <v>0.66650067045562911</v>
      </c>
      <c r="WM106" s="34">
        <v>0.66578150882648002</v>
      </c>
      <c r="WN106" s="34">
        <v>0.66519715204155605</v>
      </c>
      <c r="WO106" s="34">
        <v>0.66478663838516894</v>
      </c>
      <c r="WP106" s="34">
        <v>0.66452295417397711</v>
      </c>
      <c r="WQ106" s="34">
        <v>0.66430379019910202</v>
      </c>
      <c r="WR106" s="34">
        <v>0.66405711235713494</v>
      </c>
      <c r="WS106" s="34">
        <v>0.66381504642509204</v>
      </c>
      <c r="WT106" s="34">
        <v>0.6635814891515911</v>
      </c>
      <c r="WU106" s="34">
        <v>0.66335417835829902</v>
      </c>
      <c r="WV106" s="34">
        <v>0.66309239411156995</v>
      </c>
      <c r="WW106" s="34">
        <v>0.66275684645860689</v>
      </c>
      <c r="WX106" s="34">
        <v>0.66235546304239501</v>
      </c>
      <c r="WY106" s="34">
        <v>0.66190636600966102</v>
      </c>
      <c r="WZ106" s="34">
        <v>0.66141684282222102</v>
      </c>
      <c r="XA106" s="34">
        <v>0.66087770026208603</v>
      </c>
      <c r="XB106" s="34">
        <v>0.66028759303815709</v>
      </c>
      <c r="XC106" s="34">
        <v>0.65964697033108299</v>
      </c>
      <c r="XD106" s="34">
        <v>0.65899231598309005</v>
      </c>
      <c r="XE106" s="34">
        <v>0.65826383631937502</v>
      </c>
      <c r="XF106" s="34">
        <v>0.65744024443050708</v>
      </c>
      <c r="XG106" s="34">
        <v>0.65659367405782898</v>
      </c>
      <c r="XH106" t="s">
        <v>843</v>
      </c>
      <c r="XI106" t="s">
        <v>1300</v>
      </c>
      <c r="XJ106" s="34">
        <v>0.50236544043989095</v>
      </c>
      <c r="XK106" s="34">
        <v>0.50645190793554795</v>
      </c>
      <c r="XL106" s="34">
        <v>0.50997275755389704</v>
      </c>
      <c r="XM106" s="34">
        <v>0.51286755973362297</v>
      </c>
      <c r="XN106" s="34">
        <v>0.51526233306533198</v>
      </c>
      <c r="XO106" s="34">
        <v>0.51699393895467405</v>
      </c>
      <c r="XP106" s="34">
        <v>0.51810933026611106</v>
      </c>
      <c r="XQ106" s="34">
        <v>0.51900335901859396</v>
      </c>
      <c r="XR106" s="34">
        <v>0.51996749598486702</v>
      </c>
      <c r="XS106" s="34">
        <v>0.52115069747127996</v>
      </c>
      <c r="XT106" s="34">
        <v>0.52245009556727995</v>
      </c>
      <c r="XU106" s="34">
        <v>0.52366693453207802</v>
      </c>
      <c r="XV106" s="34">
        <v>0.52483591418376097</v>
      </c>
      <c r="XW106" s="34">
        <v>0.52606519501517401</v>
      </c>
      <c r="XX106" s="34">
        <v>0.527485374078835</v>
      </c>
      <c r="XY106" s="34">
        <v>0.52927354452605202</v>
      </c>
      <c r="XZ106" s="34">
        <v>0.53146232198987098</v>
      </c>
      <c r="YA106" s="34">
        <v>0.53425542197644293</v>
      </c>
      <c r="YB106" s="34">
        <v>0.53761530467343499</v>
      </c>
      <c r="YC106" s="34">
        <v>0.54125275031445808</v>
      </c>
      <c r="YD106" s="34">
        <v>0.54519631635238708</v>
      </c>
      <c r="YE106" s="34">
        <v>0.54947418888825805</v>
      </c>
      <c r="YF106" s="34">
        <v>0.55408630128105696</v>
      </c>
      <c r="YG106" s="34">
        <v>0.55883347079887802</v>
      </c>
      <c r="YH106" s="34">
        <v>0.56341581749804004</v>
      </c>
      <c r="YI106" s="34">
        <v>0.56785139513662597</v>
      </c>
      <c r="YJ106" s="34">
        <v>0.57237946827005504</v>
      </c>
      <c r="YK106" s="34">
        <v>0.57704366394243001</v>
      </c>
      <c r="YL106" s="34">
        <v>0.581642580258247</v>
      </c>
      <c r="YM106" s="34">
        <v>0.58593010182657301</v>
      </c>
      <c r="YN106" s="34">
        <v>0.589741082253042</v>
      </c>
      <c r="YO106" s="34">
        <v>0.59306311362441599</v>
      </c>
      <c r="YP106" s="34">
        <v>0.59581273626054099</v>
      </c>
      <c r="YQ106" s="34">
        <v>0.59809805778171599</v>
      </c>
      <c r="YR106" s="34">
        <v>0.60011640401480104</v>
      </c>
      <c r="YS106" s="34">
        <v>0.60192732264681903</v>
      </c>
      <c r="YT106" s="34">
        <v>0.60354531402488498</v>
      </c>
      <c r="YU106" s="34">
        <v>0.60498768119233293</v>
      </c>
      <c r="YV106" s="34">
        <v>0.606340276795861</v>
      </c>
      <c r="YW106" s="34">
        <v>0.60758606413743199</v>
      </c>
      <c r="YX106" s="34">
        <v>0.60869701801214093</v>
      </c>
      <c r="YY106" s="34">
        <v>0.60971600761015599</v>
      </c>
      <c r="YZ106" s="34">
        <v>0.61068304856028799</v>
      </c>
      <c r="ZA106" s="34">
        <v>0.61163135859644502</v>
      </c>
      <c r="ZB106" s="34">
        <v>0.61260578543809208</v>
      </c>
      <c r="ZC106" s="34">
        <v>0.61365421702012202</v>
      </c>
      <c r="ZD106" s="34">
        <v>0.61475758747733</v>
      </c>
      <c r="ZE106" s="34">
        <v>0.61593669499527903</v>
      </c>
      <c r="ZF106" s="34">
        <v>0.61719990504222499</v>
      </c>
      <c r="ZG106" s="34">
        <v>0.61854221419209399</v>
      </c>
      <c r="ZH106" s="34">
        <v>0.62001016170048995</v>
      </c>
      <c r="ZI106" s="34">
        <v>0.62156327874452599</v>
      </c>
      <c r="ZJ106" s="34">
        <v>0.62307361777723402</v>
      </c>
      <c r="ZK106" s="34">
        <v>0.62446498814161</v>
      </c>
      <c r="ZL106" s="34">
        <v>0.62571155751534902</v>
      </c>
      <c r="ZM106" s="34">
        <v>0.62684852447263806</v>
      </c>
      <c r="ZN106" s="34">
        <v>0.62788670429465399</v>
      </c>
      <c r="ZO106" s="34">
        <v>0.628772552067696</v>
      </c>
      <c r="ZP106" s="34">
        <v>0.62957117452613398</v>
      </c>
      <c r="ZQ106" s="34">
        <v>0.63028698316990006</v>
      </c>
      <c r="ZR106" s="34">
        <v>0.63085094530766195</v>
      </c>
      <c r="ZS106" s="34">
        <v>0.63125471609281592</v>
      </c>
      <c r="ZT106" s="34">
        <v>0.63145913332115999</v>
      </c>
      <c r="ZU106" s="34">
        <v>0.63147783305810701</v>
      </c>
      <c r="ZV106" s="34">
        <v>0.631357776947848</v>
      </c>
      <c r="ZW106" s="34">
        <v>0.63108151052074901</v>
      </c>
      <c r="ZX106" s="34">
        <v>0.630590632373767</v>
      </c>
      <c r="ZY106" s="34">
        <v>0.62985695643542794</v>
      </c>
      <c r="ZZ106" s="34">
        <v>0.62902720591677697</v>
      </c>
      <c r="AAA106" s="34">
        <v>0.62823228685196397</v>
      </c>
      <c r="AAB106" s="34">
        <v>0.62740305959628206</v>
      </c>
      <c r="AAC106" s="34">
        <v>0.62644964231531397</v>
      </c>
      <c r="AAD106" s="34">
        <v>0.62536436012798802</v>
      </c>
      <c r="AAE106" s="34">
        <v>0.62416137357305701</v>
      </c>
      <c r="AAF106" s="34">
        <v>0.62295216641578299</v>
      </c>
      <c r="AAG106" s="34">
        <v>0.62183180474166</v>
      </c>
      <c r="AAH106" s="34">
        <v>0.62086308316372096</v>
      </c>
      <c r="AAI106" s="34">
        <v>0.62003943052760602</v>
      </c>
      <c r="AAJ106" s="34">
        <v>0.61927707553969802</v>
      </c>
      <c r="AAK106" s="34">
        <v>0.61853498431863196</v>
      </c>
      <c r="AAL106" s="34">
        <v>0.61779310146201705</v>
      </c>
      <c r="AAM106" s="34">
        <v>0.61710850040971899</v>
      </c>
      <c r="AAN106" s="34">
        <v>0.61648451220938594</v>
      </c>
      <c r="AAO106" s="34">
        <v>0.61594058783720096</v>
      </c>
      <c r="AAP106" s="34">
        <v>0.61543486830619598</v>
      </c>
      <c r="AAQ106" s="34">
        <v>0.61487045370945403</v>
      </c>
      <c r="AAR106" s="34">
        <v>0.61427773155922205</v>
      </c>
      <c r="AAS106" s="34">
        <v>0.61365795048945604</v>
      </c>
      <c r="AAT106" s="34">
        <v>0.61298646278978408</v>
      </c>
      <c r="AAU106" s="34">
        <v>0.612242704028926</v>
      </c>
      <c r="AAV106" s="34">
        <v>0.61142676486613701</v>
      </c>
      <c r="AAW106" s="34">
        <v>0.61054988757939499</v>
      </c>
      <c r="AAX106" s="34">
        <v>0.60963237664374903</v>
      </c>
      <c r="AAY106" s="34">
        <v>0.60868731210827798</v>
      </c>
      <c r="AAZ106" s="34">
        <v>0.60769448334379594</v>
      </c>
      <c r="ABA106" s="34">
        <v>0.60666855920447293</v>
      </c>
      <c r="ABB106" s="34">
        <v>0.60561744056712596</v>
      </c>
      <c r="ABC106" s="34">
        <v>0.60456749210260596</v>
      </c>
      <c r="ABD106" s="34">
        <v>0.60346567939365803</v>
      </c>
      <c r="ABE106" s="34">
        <v>0.60230930424455098</v>
      </c>
      <c r="ABF106" s="34">
        <v>0.60116740334899899</v>
      </c>
      <c r="ABG106" t="s">
        <v>843</v>
      </c>
      <c r="ABH106" t="s">
        <v>843</v>
      </c>
      <c r="ABI106" t="s">
        <v>1300</v>
      </c>
      <c r="ABJ106" s="34">
        <v>0.40112434587833301</v>
      </c>
      <c r="ABK106" s="34">
        <v>0.40512494234042201</v>
      </c>
      <c r="ABL106" s="34">
        <v>0.40911542746917495</v>
      </c>
      <c r="ABM106" s="34">
        <v>0.41295257451905099</v>
      </c>
      <c r="ABN106" s="34">
        <v>0.41662973298619399</v>
      </c>
      <c r="ABO106" s="34">
        <v>0.42007374724806801</v>
      </c>
      <c r="ABP106" s="34">
        <v>0.42318230468113299</v>
      </c>
      <c r="ABQ106" s="34">
        <v>0.42588116071413196</v>
      </c>
      <c r="ABR106" s="34">
        <v>0.42829145983540401</v>
      </c>
      <c r="ABS106" s="34">
        <v>0.43055227703329402</v>
      </c>
      <c r="ABT106" s="34">
        <v>0.43244010654531401</v>
      </c>
      <c r="ABU106" s="34">
        <v>0.43389100301612699</v>
      </c>
      <c r="ABV106" s="34">
        <v>0.43524437782016601</v>
      </c>
      <c r="ABW106" s="34">
        <v>0.43666759436372504</v>
      </c>
      <c r="ABX106" s="34">
        <v>0.43825850724111398</v>
      </c>
      <c r="ABY106" s="34">
        <v>0.440097343703097</v>
      </c>
      <c r="ABZ106" s="34">
        <v>0.44218927623454596</v>
      </c>
      <c r="ACA106" s="34">
        <v>0.44466896280055601</v>
      </c>
      <c r="ACB106" s="34">
        <v>0.44746044646769595</v>
      </c>
      <c r="ACC106" s="34">
        <v>0.45040324412135002</v>
      </c>
      <c r="ACD106" s="34">
        <v>0.45351513125127701</v>
      </c>
      <c r="ACE106" s="34">
        <v>0.45679133662441401</v>
      </c>
      <c r="ACF106" s="34">
        <v>0.46036634813782795</v>
      </c>
      <c r="ACG106" s="34">
        <v>0.46434977557626295</v>
      </c>
      <c r="ACH106" s="34">
        <v>0.46861637512977</v>
      </c>
      <c r="ACI106" s="34">
        <v>0.47307705331745997</v>
      </c>
      <c r="ACJ106" s="34">
        <v>0.47773928709258895</v>
      </c>
      <c r="ACK106" s="34">
        <v>0.48265476017731501</v>
      </c>
      <c r="ACL106" s="34">
        <v>0.48762685359528801</v>
      </c>
      <c r="ACM106" s="34">
        <v>0.49244664130751098</v>
      </c>
      <c r="ACN106" s="34">
        <v>0.49716915925931504</v>
      </c>
      <c r="ACO106" s="34">
        <v>0.50198088499263493</v>
      </c>
      <c r="ACP106" s="34">
        <v>0.50692785697387499</v>
      </c>
      <c r="ACQ106" s="34">
        <v>0.51184192328093403</v>
      </c>
      <c r="ACR106" s="34">
        <v>0.51649143902738304</v>
      </c>
      <c r="ACS106" s="34">
        <v>0.52074608447926107</v>
      </c>
      <c r="ACT106" s="34">
        <v>0.524596004997261</v>
      </c>
      <c r="ACU106" s="34">
        <v>0.52795046533299694</v>
      </c>
      <c r="ACV106" s="34">
        <v>0.53091727842764802</v>
      </c>
      <c r="ACW106" s="34">
        <v>0.53369175884347397</v>
      </c>
      <c r="ACX106" s="34">
        <v>0.53631734268123699</v>
      </c>
      <c r="ACY106" s="34">
        <v>0.53878865617267302</v>
      </c>
      <c r="ACZ106" s="34">
        <v>0.54112101300652904</v>
      </c>
      <c r="ADA106" s="34">
        <v>0.54336136459570705</v>
      </c>
      <c r="ADB106" s="34">
        <v>0.54550708612741605</v>
      </c>
      <c r="ADC106" s="34">
        <v>0.54755633355590294</v>
      </c>
      <c r="ADD106" s="34">
        <v>0.54952324096848604</v>
      </c>
      <c r="ADE106" s="34">
        <v>0.55145820585457994</v>
      </c>
      <c r="ADF106" s="34">
        <v>0.553404732479717</v>
      </c>
      <c r="ADG106" s="34">
        <v>0.55536980003393599</v>
      </c>
      <c r="ADH106" s="34">
        <v>0.55738610645056097</v>
      </c>
      <c r="ADI106" s="34">
        <v>0.55946360832930597</v>
      </c>
      <c r="ADJ106" s="34">
        <v>0.56160148868259296</v>
      </c>
      <c r="ADK106" s="34">
        <v>0.56377668557138594</v>
      </c>
      <c r="ADL106" s="34">
        <v>0.56598522232156301</v>
      </c>
      <c r="ADM106" s="34">
        <v>0.56829011605811697</v>
      </c>
      <c r="ADN106" s="34">
        <v>0.57064217308243603</v>
      </c>
      <c r="ADO106" s="34">
        <v>0.57290252391815599</v>
      </c>
      <c r="ADP106" s="34">
        <v>0.57507093238891693</v>
      </c>
      <c r="ADQ106" s="34">
        <v>0.57714812110553704</v>
      </c>
      <c r="ADR106" s="34">
        <v>0.57910399809306201</v>
      </c>
      <c r="ADS106" s="34">
        <v>0.58091628632177195</v>
      </c>
      <c r="ADT106" s="34">
        <v>0.58259572120796699</v>
      </c>
      <c r="ADU106" s="34">
        <v>0.584194140217975</v>
      </c>
      <c r="ADV106" s="34">
        <v>0.58568007264230404</v>
      </c>
      <c r="ADW106" s="34">
        <v>0.58700954333292099</v>
      </c>
      <c r="ADX106" s="34">
        <v>0.58818126891774802</v>
      </c>
      <c r="ADY106" s="34">
        <v>0.58912963301752397</v>
      </c>
      <c r="ADZ106" s="34">
        <v>0.58986268418133903</v>
      </c>
      <c r="AEA106" s="34">
        <v>0.59045889892654302</v>
      </c>
      <c r="AEB106" s="34">
        <v>0.59091735373602805</v>
      </c>
      <c r="AEC106" s="34">
        <v>0.59121157055381002</v>
      </c>
      <c r="AED106" s="34">
        <v>0.59130545681186297</v>
      </c>
      <c r="AEE106" s="34">
        <v>0.59132114476672593</v>
      </c>
      <c r="AEF106" s="34">
        <v>0.59139148463573099</v>
      </c>
      <c r="AEG106" s="34">
        <v>0.59143207919582497</v>
      </c>
      <c r="AEH106" s="34">
        <v>0.59136140815768701</v>
      </c>
      <c r="AEI106" s="34">
        <v>0.591173252773462</v>
      </c>
      <c r="AEJ106" s="34">
        <v>0.59086816347339899</v>
      </c>
      <c r="AEK106" s="34">
        <v>0.59052901473880293</v>
      </c>
      <c r="AEL106" s="34">
        <v>0.590241949716798</v>
      </c>
      <c r="AEM106" s="34">
        <v>0.59007695512778102</v>
      </c>
      <c r="AEN106" s="34">
        <v>0.590029644275329</v>
      </c>
      <c r="AEO106" s="34">
        <v>0.59005799172810902</v>
      </c>
      <c r="AEP106" s="34">
        <v>0.59011258888459206</v>
      </c>
      <c r="AEQ106" s="34">
        <v>0.59015149117129195</v>
      </c>
      <c r="AER106" s="34">
        <v>0.59024211334505405</v>
      </c>
      <c r="AES106" s="34">
        <v>0.59037372611835903</v>
      </c>
      <c r="AET106" s="34">
        <v>0.59052956699194903</v>
      </c>
      <c r="AEU106" s="34">
        <v>0.590691287878788</v>
      </c>
      <c r="AEV106" s="34">
        <v>0.59078925644615099</v>
      </c>
      <c r="AEW106" s="34">
        <v>0.59082814729559496</v>
      </c>
      <c r="AEX106" s="34">
        <v>0.59082197108447998</v>
      </c>
      <c r="AEY106" s="34">
        <v>0.59076248039361801</v>
      </c>
      <c r="AEZ106" s="34">
        <v>0.59061721110134102</v>
      </c>
      <c r="AFA106" s="34">
        <v>0.59038211015988895</v>
      </c>
      <c r="AFB106" s="34">
        <v>0.59007237318473993</v>
      </c>
      <c r="AFC106" s="34">
        <v>0.58973208490686302</v>
      </c>
      <c r="AFD106" s="34">
        <v>0.58936158880952094</v>
      </c>
      <c r="AFE106" s="34">
        <v>0.58891923582052697</v>
      </c>
      <c r="AFF106" s="34">
        <v>0.58843849363465306</v>
      </c>
      <c r="AFG106" t="s">
        <v>843</v>
      </c>
      <c r="AFH106" t="s">
        <v>843</v>
      </c>
      <c r="AFI106" s="34">
        <v>0.57413999999999998</v>
      </c>
      <c r="AFJ106" s="34">
        <v>0.57308000000000003</v>
      </c>
      <c r="AFK106" s="34">
        <v>0.57208000000000003</v>
      </c>
      <c r="AFL106" s="34">
        <v>0.57142000000000004</v>
      </c>
      <c r="AFM106" s="34">
        <v>0.57074999999999998</v>
      </c>
      <c r="AFN106" s="34">
        <v>0.57008000000000003</v>
      </c>
      <c r="AFO106" s="34">
        <v>0.56945000000000001</v>
      </c>
      <c r="AFP106" s="34">
        <v>0.56893000000000005</v>
      </c>
      <c r="AFQ106" s="34">
        <v>0.56886000000000003</v>
      </c>
      <c r="AFR106" s="34">
        <v>0.56844000000000006</v>
      </c>
      <c r="AFS106" s="34">
        <v>0.56814999999999993</v>
      </c>
      <c r="AFT106" s="34">
        <v>0.56777</v>
      </c>
      <c r="AFU106" s="34">
        <v>0.5675</v>
      </c>
      <c r="AFV106" s="34">
        <v>0.56738</v>
      </c>
      <c r="AFW106" s="34">
        <v>0.56716999999999995</v>
      </c>
      <c r="AFX106" s="34">
        <v>0.56672</v>
      </c>
      <c r="AFY106" s="34">
        <v>0.56625000000000003</v>
      </c>
      <c r="AFZ106" s="34">
        <v>0.56090000000000007</v>
      </c>
      <c r="AGA106" s="34">
        <v>0.56203000000000003</v>
      </c>
      <c r="AGB106" t="s">
        <v>843</v>
      </c>
      <c r="AGC106" t="s">
        <v>843</v>
      </c>
      <c r="AGD106" t="s">
        <v>843</v>
      </c>
      <c r="AGE106" t="s">
        <v>843</v>
      </c>
      <c r="AGF106" s="34">
        <v>2.0125927403569221E-3</v>
      </c>
      <c r="AGG106" t="s">
        <v>843</v>
      </c>
      <c r="AGH106" t="s">
        <v>843</v>
      </c>
      <c r="AGI106" t="s">
        <v>843</v>
      </c>
      <c r="AGJ106" t="s">
        <v>843</v>
      </c>
      <c r="AGK106" t="s">
        <v>843</v>
      </c>
      <c r="AGL106" t="s">
        <v>843</v>
      </c>
      <c r="AGM106" t="s">
        <v>843</v>
      </c>
      <c r="AGN106" t="s">
        <v>843</v>
      </c>
      <c r="AGO106" s="34">
        <v>0.34799999999999998</v>
      </c>
      <c r="AGP106" s="34">
        <v>2018</v>
      </c>
      <c r="AGQ106" t="s">
        <v>832</v>
      </c>
      <c r="AGR106" t="s">
        <v>843</v>
      </c>
      <c r="AGS106" s="34">
        <v>0.217</v>
      </c>
      <c r="AGT106" s="34">
        <v>2018</v>
      </c>
      <c r="AGU106" t="s">
        <v>832</v>
      </c>
      <c r="AGV106" t="s">
        <v>843</v>
      </c>
      <c r="AGW106" s="34">
        <v>0.56799999999999995</v>
      </c>
      <c r="AGX106" s="34">
        <v>2018</v>
      </c>
      <c r="AGY106" t="s">
        <v>832</v>
      </c>
      <c r="AGZ106" t="s">
        <v>843</v>
      </c>
      <c r="AHA106" s="34">
        <v>0.872</v>
      </c>
      <c r="AHB106" s="34">
        <v>2018</v>
      </c>
      <c r="AHC106" t="s">
        <v>832</v>
      </c>
      <c r="AHD106" t="s">
        <v>843</v>
      </c>
      <c r="AHE106" s="34">
        <v>0.47700000000000004</v>
      </c>
      <c r="AHF106" s="34">
        <v>2018</v>
      </c>
      <c r="AHG106" t="s">
        <v>832</v>
      </c>
      <c r="AHH106" t="s">
        <v>843</v>
      </c>
      <c r="AHI106" t="s">
        <v>830</v>
      </c>
      <c r="AHJ106" s="34">
        <v>0.11351475864648819</v>
      </c>
      <c r="AHK106" s="34">
        <v>0.12043244391679764</v>
      </c>
      <c r="AHL106" s="34">
        <v>0.11888577044010162</v>
      </c>
      <c r="AHM106" s="34">
        <v>0.13466577231884003</v>
      </c>
      <c r="AHN106" s="34">
        <v>0.17128011584281921</v>
      </c>
      <c r="AHO106" t="s">
        <v>843</v>
      </c>
      <c r="AHP106" s="34"/>
      <c r="AHQ106" s="34"/>
      <c r="AHR106" s="34"/>
      <c r="AHS106" s="34"/>
      <c r="AHT106" s="34"/>
      <c r="AHU106" t="s">
        <v>843</v>
      </c>
      <c r="AHV106" s="34">
        <v>0.10669441521167755</v>
      </c>
      <c r="AHW106" s="34">
        <v>0.11108016222715378</v>
      </c>
      <c r="AHX106" s="34">
        <v>0.10959985107183456</v>
      </c>
      <c r="AHY106" s="34">
        <v>0.13485293090343475</v>
      </c>
      <c r="AHZ106" s="34">
        <v>0.20441293716430664</v>
      </c>
      <c r="AIA106" t="s">
        <v>832</v>
      </c>
      <c r="AIB106" t="s">
        <v>843</v>
      </c>
      <c r="AIC106" s="34">
        <v>6.5460927784442902E-2</v>
      </c>
      <c r="AID106" s="34">
        <v>6.1096519231796265E-2</v>
      </c>
      <c r="AIE106" s="34">
        <v>5.8940328657627106E-2</v>
      </c>
      <c r="AIF106" s="34">
        <v>5.7832207530736923E-2</v>
      </c>
      <c r="AIG106" s="34">
        <v>5.6412093341350555E-2</v>
      </c>
      <c r="AIH106" t="s">
        <v>924</v>
      </c>
      <c r="AII106" t="s">
        <v>843</v>
      </c>
      <c r="AIJ106" s="34">
        <v>0.1950404942035675</v>
      </c>
      <c r="AIK106" s="34">
        <v>0.18595466017723083</v>
      </c>
      <c r="AIL106" s="34">
        <v>0.18062299489974976</v>
      </c>
      <c r="AIM106" s="34">
        <v>0.173117995262146</v>
      </c>
      <c r="AIN106" s="34">
        <v>0.16165000200271606</v>
      </c>
      <c r="AIO106" t="s">
        <v>1607</v>
      </c>
      <c r="AIP106" s="34">
        <v>0.20883333683013916</v>
      </c>
      <c r="AIQ106" t="s">
        <v>843</v>
      </c>
      <c r="AIR106" s="34">
        <v>0.17801999999999998</v>
      </c>
      <c r="AIS106" s="34">
        <v>0.19782</v>
      </c>
      <c r="AIT106" s="34">
        <v>0.20684999999999998</v>
      </c>
      <c r="AIU106" s="34">
        <v>0.21357999999999999</v>
      </c>
      <c r="AIV106" s="34">
        <v>0.22321000000000002</v>
      </c>
      <c r="AIW106" s="34">
        <v>0.23352000000000001</v>
      </c>
      <c r="AIX106" t="s">
        <v>843</v>
      </c>
      <c r="AIY106" s="34">
        <v>4.4999999999999998E-2</v>
      </c>
      <c r="AIZ106" s="34">
        <v>0.05</v>
      </c>
      <c r="AJA106" s="34">
        <v>0.05</v>
      </c>
      <c r="AJB106" s="34">
        <v>0.05</v>
      </c>
      <c r="AJC106" s="34">
        <v>0.05</v>
      </c>
      <c r="AJD106" s="34">
        <v>4.4999999999999998E-2</v>
      </c>
      <c r="AJE106" t="s">
        <v>843</v>
      </c>
      <c r="AJF106" s="34">
        <v>3.2031908631324768E-2</v>
      </c>
      <c r="AJG106" s="34">
        <v>3.6208581179380417E-2</v>
      </c>
      <c r="AJH106" s="34">
        <v>3.8174524903297424E-2</v>
      </c>
      <c r="AJI106" s="34">
        <v>4.6911373734474182E-2</v>
      </c>
      <c r="AJJ106" s="34">
        <v>4.4016886502504349E-2</v>
      </c>
      <c r="AJK106" t="s">
        <v>830</v>
      </c>
      <c r="AJL106" t="s">
        <v>843</v>
      </c>
      <c r="AJM106" t="s">
        <v>843</v>
      </c>
      <c r="AJN106" s="34">
        <v>3.1172119081020355E-2</v>
      </c>
      <c r="AJO106" s="34">
        <v>3.2921213656663895E-2</v>
      </c>
      <c r="AJP106" s="34">
        <v>3.2360151410102844E-2</v>
      </c>
      <c r="AJQ106" s="34">
        <v>2.0835515111684799E-2</v>
      </c>
      <c r="AJR106" s="34">
        <v>3.4401904791593552E-2</v>
      </c>
      <c r="AJS106" t="s">
        <v>832</v>
      </c>
      <c r="AJT106" t="s">
        <v>843</v>
      </c>
      <c r="AJU106" t="s">
        <v>843</v>
      </c>
      <c r="AJV106" t="s">
        <v>843</v>
      </c>
      <c r="AJW106" s="34">
        <v>7.5456476770341396E-3</v>
      </c>
      <c r="AJX106" s="34">
        <v>1.0867510922253132E-2</v>
      </c>
      <c r="AJY106" s="34">
        <v>1.2362785637378693E-2</v>
      </c>
      <c r="AJZ106" s="34">
        <v>2.1584458649158478E-2</v>
      </c>
      <c r="AKA106" s="34">
        <v>1.9451655447483063E-2</v>
      </c>
      <c r="AKB106" t="s">
        <v>830</v>
      </c>
      <c r="AKC106" t="s">
        <v>843</v>
      </c>
      <c r="AKD106" t="s">
        <v>843</v>
      </c>
      <c r="AKE106" t="s">
        <v>843</v>
      </c>
      <c r="AKF106" s="34">
        <v>6.5072141587734222E-3</v>
      </c>
      <c r="AKG106" s="34">
        <v>8.07945616543293E-3</v>
      </c>
      <c r="AKH106" s="34">
        <v>8.143777959048748E-3</v>
      </c>
      <c r="AKI106" s="34">
        <v>-1.8455047393217683E-3</v>
      </c>
      <c r="AKJ106" s="34">
        <v>1.28735126927495E-2</v>
      </c>
      <c r="AKK106" t="s">
        <v>832</v>
      </c>
      <c r="AKL106" t="s">
        <v>843</v>
      </c>
      <c r="AKM106" s="34">
        <v>820</v>
      </c>
      <c r="AKN106" t="s">
        <v>832</v>
      </c>
      <c r="AKO106" t="s">
        <v>843</v>
      </c>
      <c r="AKP106" s="34">
        <v>714.6619873046875</v>
      </c>
      <c r="AKQ106" t="s">
        <v>830</v>
      </c>
      <c r="AKR106" t="s">
        <v>843</v>
      </c>
      <c r="AKS106" s="34">
        <v>621.85222607740604</v>
      </c>
      <c r="AKT106" t="s">
        <v>832</v>
      </c>
      <c r="AKU106" t="s">
        <v>843</v>
      </c>
      <c r="AKV106" s="34">
        <v>775.82896573468201</v>
      </c>
      <c r="AKW106" t="s">
        <v>832</v>
      </c>
      <c r="AKX106" t="s">
        <v>843</v>
      </c>
      <c r="AKY106" s="34">
        <v>8.489236980676651E-2</v>
      </c>
      <c r="AKZ106" s="34">
        <v>8.444417268037796E-2</v>
      </c>
      <c r="ALA106" s="34">
        <v>8.6927831172943115E-2</v>
      </c>
      <c r="ALB106" s="34">
        <v>0.11563937366008759</v>
      </c>
      <c r="ALC106" s="34">
        <v>8.3046220242977142E-2</v>
      </c>
      <c r="ALD106" t="s">
        <v>830</v>
      </c>
      <c r="ALE106" t="s">
        <v>843</v>
      </c>
      <c r="ALF106" t="s">
        <v>843</v>
      </c>
      <c r="ALG106" t="s">
        <v>843</v>
      </c>
      <c r="ALH106" s="34">
        <v>7.7578835189342499E-2</v>
      </c>
      <c r="ALI106" s="34">
        <v>7.5245209038257599E-2</v>
      </c>
      <c r="ALJ106" s="34">
        <v>7.7847093343734741E-2</v>
      </c>
      <c r="ALK106" s="34">
        <v>0.11623310297727585</v>
      </c>
      <c r="ALL106" s="34">
        <v>0.11591155827045441</v>
      </c>
      <c r="ALM106" t="s">
        <v>832</v>
      </c>
    </row>
    <row r="107" spans="1:1001">
      <c r="A107" t="s">
        <v>512</v>
      </c>
      <c r="B107" t="s">
        <v>66</v>
      </c>
      <c r="C107" t="s">
        <v>291</v>
      </c>
      <c r="D107" s="34">
        <v>3.9769917726516724E-2</v>
      </c>
      <c r="E107" t="s">
        <v>465</v>
      </c>
      <c r="F107" s="34">
        <v>4.4602848589420319E-2</v>
      </c>
      <c r="G107" t="s">
        <v>465</v>
      </c>
      <c r="H107" s="34">
        <v>4.3633695691823959E-2</v>
      </c>
      <c r="I107" t="s">
        <v>465</v>
      </c>
      <c r="J107" s="34">
        <v>4.1830644011497498E-2</v>
      </c>
      <c r="K107" t="s">
        <v>465</v>
      </c>
      <c r="L107" s="34"/>
      <c r="M107" t="s">
        <v>465</v>
      </c>
      <c r="N107" s="34">
        <v>0.55762004852294922</v>
      </c>
      <c r="O107" s="34"/>
      <c r="P107" t="s">
        <v>1459</v>
      </c>
      <c r="Q107" s="34"/>
      <c r="R107" t="s">
        <v>1459</v>
      </c>
      <c r="S107" s="34"/>
      <c r="T107" t="s">
        <v>1459</v>
      </c>
      <c r="U107" s="34"/>
      <c r="V107" t="s">
        <v>1459</v>
      </c>
      <c r="W107" t="s">
        <v>843</v>
      </c>
      <c r="X107" t="s">
        <v>465</v>
      </c>
      <c r="Y107" s="34">
        <v>0.55313539505004883</v>
      </c>
      <c r="Z107" s="34"/>
      <c r="AA107" t="s">
        <v>1459</v>
      </c>
      <c r="AB107" s="34"/>
      <c r="AC107" t="s">
        <v>1459</v>
      </c>
      <c r="AD107" s="34"/>
      <c r="AE107" t="s">
        <v>1459</v>
      </c>
      <c r="AF107" s="34"/>
      <c r="AG107" t="s">
        <v>1459</v>
      </c>
      <c r="AH107" t="s">
        <v>843</v>
      </c>
      <c r="AI107" t="s">
        <v>465</v>
      </c>
      <c r="AJ107" s="34">
        <v>0.55089175701141357</v>
      </c>
      <c r="AK107" s="34"/>
      <c r="AL107" t="s">
        <v>1459</v>
      </c>
      <c r="AM107" s="34"/>
      <c r="AN107" t="s">
        <v>1459</v>
      </c>
      <c r="AO107" s="34"/>
      <c r="AP107" t="s">
        <v>1459</v>
      </c>
      <c r="AQ107" s="34"/>
      <c r="AR107" t="s">
        <v>1459</v>
      </c>
      <c r="AS107" t="s">
        <v>843</v>
      </c>
      <c r="AT107" t="s">
        <v>465</v>
      </c>
      <c r="AU107" s="34">
        <v>0.5560491681098938</v>
      </c>
      <c r="AV107" s="34"/>
      <c r="AW107" t="s">
        <v>1459</v>
      </c>
      <c r="AX107" s="34"/>
      <c r="AY107" t="s">
        <v>1459</v>
      </c>
      <c r="AZ107" s="34"/>
      <c r="BA107" t="s">
        <v>1459</v>
      </c>
      <c r="BB107" s="34"/>
      <c r="BC107" t="s">
        <v>1459</v>
      </c>
      <c r="BD107" t="s">
        <v>843</v>
      </c>
      <c r="BE107" s="34">
        <v>0.54523499805254672</v>
      </c>
      <c r="BF107" t="s">
        <v>465</v>
      </c>
      <c r="BG107" t="s">
        <v>843</v>
      </c>
      <c r="BH107" t="s">
        <v>465</v>
      </c>
      <c r="BI107" s="34">
        <v>3.0569381713867188</v>
      </c>
      <c r="BJ107" t="s">
        <v>465</v>
      </c>
      <c r="BK107" s="34">
        <v>4.1264667510986328</v>
      </c>
      <c r="BL107" t="s">
        <v>465</v>
      </c>
      <c r="BM107" s="34">
        <v>4.477994441986084</v>
      </c>
      <c r="BN107" t="s">
        <v>465</v>
      </c>
      <c r="BO107" s="34">
        <v>5.1013460159301758</v>
      </c>
      <c r="BP107" t="s">
        <v>843</v>
      </c>
      <c r="BQ107" s="34">
        <v>2.3396694660186768</v>
      </c>
      <c r="BR107" t="s">
        <v>465</v>
      </c>
      <c r="BS107" s="34"/>
      <c r="BT107" t="s">
        <v>843</v>
      </c>
      <c r="BU107" s="34">
        <v>3.3246822357177734</v>
      </c>
      <c r="BV107" t="s">
        <v>1552</v>
      </c>
      <c r="BW107" t="s">
        <v>843</v>
      </c>
      <c r="BX107" s="34">
        <v>2.9485626220703125</v>
      </c>
      <c r="BY107" t="s">
        <v>924</v>
      </c>
      <c r="BZ107" t="s">
        <v>843</v>
      </c>
      <c r="CA107" t="s">
        <v>465</v>
      </c>
      <c r="CB107" s="34">
        <v>5.4214815609157085E-3</v>
      </c>
      <c r="CC107" s="34">
        <v>4.6930694952607155E-3</v>
      </c>
      <c r="CD107" s="34">
        <v>4.7089480794966221E-3</v>
      </c>
      <c r="CE107" s="34">
        <v>3.8022354710847139E-3</v>
      </c>
      <c r="CF107" s="34">
        <v>3.8022384978830814E-3</v>
      </c>
      <c r="CG107" t="s">
        <v>843</v>
      </c>
      <c r="CH107" t="s">
        <v>465</v>
      </c>
      <c r="CI107" s="34">
        <v>6.4205015078186989E-3</v>
      </c>
      <c r="CJ107" s="34">
        <v>5.952516570687294E-3</v>
      </c>
      <c r="CK107" s="34">
        <v>5.778125487267971E-3</v>
      </c>
      <c r="CL107" s="34">
        <v>5.6714778766036034E-3</v>
      </c>
      <c r="CM107" s="34">
        <v>5.6387479417026043E-3</v>
      </c>
      <c r="CN107" t="s">
        <v>843</v>
      </c>
      <c r="CO107" t="s">
        <v>465</v>
      </c>
      <c r="CP107" s="34">
        <v>5.9743542224168777E-3</v>
      </c>
      <c r="CQ107" s="34">
        <v>5.7432614266872406E-3</v>
      </c>
      <c r="CR107" s="34">
        <v>5.7246191427111626E-3</v>
      </c>
      <c r="CS107" s="34">
        <v>5.6582079268991947E-3</v>
      </c>
      <c r="CT107" s="34">
        <v>5.6660785339772701E-3</v>
      </c>
      <c r="CU107" t="s">
        <v>843</v>
      </c>
      <c r="CV107" t="s">
        <v>1521</v>
      </c>
      <c r="CW107" s="34">
        <v>5.6316833943128586E-3</v>
      </c>
      <c r="CX107" s="34">
        <v>5.1237433217465878E-3</v>
      </c>
      <c r="CY107" s="34">
        <v>4.6207904815673828E-3</v>
      </c>
      <c r="CZ107" s="34">
        <v>4.6151424758136272E-3</v>
      </c>
      <c r="DA107" s="34">
        <v>4.615176934748888E-3</v>
      </c>
      <c r="DB107" t="s">
        <v>843</v>
      </c>
      <c r="DC107" s="34"/>
      <c r="DD107" s="34"/>
      <c r="DE107" s="34"/>
      <c r="DF107" s="34"/>
      <c r="DG107" s="34"/>
      <c r="DH107" t="s">
        <v>1460</v>
      </c>
      <c r="DI107" t="s">
        <v>843</v>
      </c>
      <c r="DJ107" s="34"/>
      <c r="DK107" s="34"/>
      <c r="DL107" s="34"/>
      <c r="DM107" s="34"/>
      <c r="DN107" s="34"/>
      <c r="DO107" t="s">
        <v>1460</v>
      </c>
      <c r="DP107" t="s">
        <v>843</v>
      </c>
      <c r="DQ107" s="34">
        <v>8.8020801544189453</v>
      </c>
      <c r="DR107" t="s">
        <v>1521</v>
      </c>
      <c r="DS107" t="s">
        <v>843</v>
      </c>
      <c r="DT107" t="s">
        <v>843</v>
      </c>
      <c r="DU107" s="34">
        <v>8.5</v>
      </c>
      <c r="DV107" t="s">
        <v>1461</v>
      </c>
      <c r="DW107" t="s">
        <v>843</v>
      </c>
      <c r="DX107" t="s">
        <v>843</v>
      </c>
      <c r="DY107" t="s">
        <v>465</v>
      </c>
      <c r="DZ107" s="34">
        <v>2.1715874318033457E-3</v>
      </c>
      <c r="EA107" s="34">
        <v>3.2348956447094679E-3</v>
      </c>
      <c r="EB107" s="34">
        <v>-7.9938117414712906E-4</v>
      </c>
      <c r="EC107" s="34">
        <v>-6.023443304002285E-3</v>
      </c>
      <c r="ED107" s="34">
        <v>1.3055985793471336E-2</v>
      </c>
      <c r="EE107" t="s">
        <v>843</v>
      </c>
      <c r="EF107" t="s">
        <v>465</v>
      </c>
      <c r="EG107" s="34">
        <v>3.6000001709908247E-3</v>
      </c>
      <c r="EH107" s="34">
        <v>2.5999997742474079E-3</v>
      </c>
      <c r="EI107" s="34">
        <v>-9.9999961093999445E-5</v>
      </c>
      <c r="EJ107" s="34">
        <v>1.999999862164259E-3</v>
      </c>
      <c r="EK107" s="34">
        <v>1.0000000474974513E-3</v>
      </c>
      <c r="EL107" t="s">
        <v>843</v>
      </c>
      <c r="EM107" t="s">
        <v>465</v>
      </c>
      <c r="EN107" s="34">
        <v>3.5073859617114067E-3</v>
      </c>
      <c r="EO107" s="34">
        <v>2.6816804893314838E-3</v>
      </c>
      <c r="EP107" s="34">
        <v>-1.4286595396697521E-3</v>
      </c>
      <c r="EQ107" s="34">
        <v>5.0182463601231575E-3</v>
      </c>
      <c r="ER107" s="34">
        <v>7.3443073779344559E-3</v>
      </c>
      <c r="ES107" t="s">
        <v>843</v>
      </c>
      <c r="ET107" t="s">
        <v>465</v>
      </c>
      <c r="EU107" s="34">
        <v>3.8306564092636108E-3</v>
      </c>
      <c r="EV107" s="34">
        <v>2.7025560848414898E-3</v>
      </c>
      <c r="EW107" s="34">
        <v>3.3236271701753139E-3</v>
      </c>
      <c r="EX107" s="34">
        <v>4.6387426555156708E-3</v>
      </c>
      <c r="EY107" s="34">
        <v>-7.6699157943949103E-5</v>
      </c>
      <c r="EZ107" t="s">
        <v>843</v>
      </c>
      <c r="FA107" t="s">
        <v>465</v>
      </c>
      <c r="FB107" s="34">
        <v>-4.2330138385295868E-3</v>
      </c>
      <c r="FC107" s="34">
        <v>-5.191451869904995E-3</v>
      </c>
      <c r="FD107" s="34">
        <v>-1.7498646629974246E-3</v>
      </c>
      <c r="FE107" s="34">
        <v>-1.8796479562297463E-3</v>
      </c>
      <c r="FF107" s="34">
        <v>1.3925275765359402E-2</v>
      </c>
      <c r="FG107" t="s">
        <v>843</v>
      </c>
      <c r="FH107" s="34"/>
      <c r="FI107" s="34"/>
      <c r="FJ107" s="34"/>
      <c r="FK107" s="34"/>
      <c r="FL107" s="34"/>
      <c r="FM107" t="s">
        <v>843</v>
      </c>
      <c r="FN107" t="s">
        <v>843</v>
      </c>
      <c r="FO107" s="34">
        <v>0.53320000000000001</v>
      </c>
      <c r="FP107" t="s">
        <v>1462</v>
      </c>
      <c r="FQ107" t="s">
        <v>843</v>
      </c>
      <c r="FR107" t="s">
        <v>843</v>
      </c>
      <c r="FS107" s="34">
        <v>0.64620999999999995</v>
      </c>
      <c r="FT107" t="s">
        <v>1462</v>
      </c>
      <c r="FU107" t="s">
        <v>843</v>
      </c>
      <c r="FV107" t="s">
        <v>843</v>
      </c>
      <c r="FW107" s="34">
        <v>0.42618</v>
      </c>
      <c r="FX107" t="s">
        <v>1462</v>
      </c>
      <c r="FY107" t="s">
        <v>843</v>
      </c>
      <c r="FZ107" s="34"/>
      <c r="GA107" s="34"/>
      <c r="GB107" s="34"/>
      <c r="GC107" s="34"/>
      <c r="GD107" s="34"/>
      <c r="GE107" t="s">
        <v>1460</v>
      </c>
      <c r="GF107" t="s">
        <v>843</v>
      </c>
      <c r="GG107" s="34">
        <v>-0.1103181317448616</v>
      </c>
      <c r="GH107" s="34">
        <v>-0.11948562413454056</v>
      </c>
      <c r="GI107" s="34">
        <v>-0.13599373400211334</v>
      </c>
      <c r="GJ107" s="34">
        <v>-0.17886850237846375</v>
      </c>
      <c r="GK107" s="34">
        <v>-0.52517813444137573</v>
      </c>
      <c r="GL107" t="s">
        <v>832</v>
      </c>
      <c r="GM107" t="s">
        <v>843</v>
      </c>
      <c r="GN107" s="34">
        <v>0.29581177234649658</v>
      </c>
      <c r="GO107" t="s">
        <v>832</v>
      </c>
      <c r="GP107" t="s">
        <v>843</v>
      </c>
      <c r="GQ107" t="s">
        <v>843</v>
      </c>
      <c r="GR107" s="34">
        <v>8.0943726003170013E-2</v>
      </c>
      <c r="GS107" s="34">
        <v>8.7522596120834351E-2</v>
      </c>
      <c r="GT107" s="34">
        <v>0.10102564841508865</v>
      </c>
      <c r="GU107" s="34">
        <v>0.14232045412063599</v>
      </c>
      <c r="GV107" s="34">
        <v>0.32764950394630432</v>
      </c>
      <c r="GW107" t="s">
        <v>832</v>
      </c>
      <c r="GX107" t="s">
        <v>843</v>
      </c>
      <c r="GY107" t="s">
        <v>843</v>
      </c>
      <c r="GZ107" t="s">
        <v>843</v>
      </c>
      <c r="HA107" t="s">
        <v>843</v>
      </c>
      <c r="HB107" t="s">
        <v>843</v>
      </c>
      <c r="HC107" t="s">
        <v>843</v>
      </c>
      <c r="HD107" t="s">
        <v>843</v>
      </c>
      <c r="HE107" t="s">
        <v>843</v>
      </c>
      <c r="HF107" t="s">
        <v>843</v>
      </c>
      <c r="HG107" t="s">
        <v>843</v>
      </c>
      <c r="HH107" s="34">
        <v>759051</v>
      </c>
      <c r="HI107" s="34">
        <v>759809</v>
      </c>
      <c r="HJ107" s="34">
        <v>760323</v>
      </c>
      <c r="HK107" s="34">
        <v>760562</v>
      </c>
      <c r="HL107" s="34">
        <v>760424</v>
      </c>
      <c r="HM107" s="34">
        <v>759709</v>
      </c>
      <c r="HN107" s="34">
        <v>758367</v>
      </c>
      <c r="HO107" s="34">
        <v>756521</v>
      </c>
      <c r="HP107" s="34">
        <v>754150</v>
      </c>
      <c r="HQ107" s="34">
        <v>751258</v>
      </c>
      <c r="HR107" s="34">
        <v>747932</v>
      </c>
      <c r="HS107" s="34">
        <v>744230</v>
      </c>
      <c r="HT107" s="34">
        <v>743966</v>
      </c>
      <c r="HU107" s="34">
        <v>747420</v>
      </c>
      <c r="HV107" s="34">
        <v>751115</v>
      </c>
      <c r="HW107" s="34">
        <v>755031</v>
      </c>
      <c r="HX107" s="34">
        <v>759087</v>
      </c>
      <c r="HY107" s="34">
        <v>763252</v>
      </c>
      <c r="HZ107" s="34">
        <v>785514</v>
      </c>
      <c r="IA107" s="34">
        <v>798753</v>
      </c>
      <c r="IB107" s="34">
        <v>797202</v>
      </c>
      <c r="IC107" s="34">
        <v>804567</v>
      </c>
      <c r="ID107" s="34">
        <v>808726</v>
      </c>
      <c r="IE107" s="34">
        <v>813834</v>
      </c>
      <c r="IF107" s="34">
        <v>819594</v>
      </c>
      <c r="IG107" s="34">
        <v>825051</v>
      </c>
      <c r="IH107" s="34">
        <v>830213</v>
      </c>
      <c r="II107" s="34">
        <v>835082</v>
      </c>
      <c r="IJ107" s="34">
        <v>839668</v>
      </c>
      <c r="IK107" s="34">
        <v>843990</v>
      </c>
      <c r="IL107" s="34">
        <v>848033</v>
      </c>
      <c r="IM107" s="34">
        <v>851765</v>
      </c>
      <c r="IN107" s="34">
        <v>855198</v>
      </c>
      <c r="IO107" s="34">
        <v>858368</v>
      </c>
      <c r="IP107" s="34">
        <v>861278</v>
      </c>
      <c r="IQ107" s="34">
        <v>863917</v>
      </c>
      <c r="IR107" s="34">
        <v>866301</v>
      </c>
      <c r="IS107" s="34">
        <v>868452</v>
      </c>
      <c r="IT107" s="34">
        <v>870380</v>
      </c>
      <c r="IU107" s="34">
        <v>872100</v>
      </c>
      <c r="IV107" s="34">
        <v>873641</v>
      </c>
      <c r="IW107" s="34">
        <v>874999</v>
      </c>
      <c r="IX107" s="34">
        <v>876161</v>
      </c>
      <c r="IY107" s="34">
        <v>877143</v>
      </c>
      <c r="IZ107" s="34">
        <v>877955</v>
      </c>
      <c r="JA107" s="34">
        <v>878575</v>
      </c>
      <c r="JB107" s="34">
        <v>878991</v>
      </c>
      <c r="JC107" s="34">
        <v>879203</v>
      </c>
      <c r="JD107" s="34">
        <v>879236</v>
      </c>
      <c r="JE107" s="34">
        <v>879094</v>
      </c>
      <c r="JF107" s="34">
        <v>878746</v>
      </c>
      <c r="JG107" s="34">
        <v>878214</v>
      </c>
      <c r="JH107" s="34">
        <v>877489</v>
      </c>
      <c r="JI107" s="34">
        <v>876524</v>
      </c>
      <c r="JJ107" s="34">
        <v>875359</v>
      </c>
      <c r="JK107" s="34">
        <v>874009</v>
      </c>
      <c r="JL107" s="34">
        <v>872453</v>
      </c>
      <c r="JM107" s="34">
        <v>870696</v>
      </c>
      <c r="JN107" s="34">
        <v>868702</v>
      </c>
      <c r="JO107" s="34">
        <v>866470</v>
      </c>
      <c r="JP107" s="34">
        <v>864034</v>
      </c>
      <c r="JQ107" s="34">
        <v>861400</v>
      </c>
      <c r="JR107" s="34">
        <v>858562</v>
      </c>
      <c r="JS107" s="34">
        <v>855537</v>
      </c>
      <c r="JT107" s="34">
        <v>852328</v>
      </c>
      <c r="JU107" s="34">
        <v>848931</v>
      </c>
      <c r="JV107" s="34">
        <v>845340</v>
      </c>
      <c r="JW107" s="34">
        <v>841571</v>
      </c>
      <c r="JX107" s="34">
        <v>837628</v>
      </c>
      <c r="JY107" s="34">
        <v>833503</v>
      </c>
      <c r="JZ107" s="34">
        <v>829209</v>
      </c>
      <c r="KA107" s="34">
        <v>824746</v>
      </c>
      <c r="KB107" s="34">
        <v>820128</v>
      </c>
      <c r="KC107" s="34">
        <v>815345</v>
      </c>
      <c r="KD107" s="34">
        <v>810379</v>
      </c>
      <c r="KE107" s="34">
        <v>805261</v>
      </c>
      <c r="KF107" s="34">
        <v>799987</v>
      </c>
      <c r="KG107" s="34">
        <v>794534</v>
      </c>
      <c r="KH107" s="34">
        <v>788913</v>
      </c>
      <c r="KI107" s="34">
        <v>783128</v>
      </c>
      <c r="KJ107" s="34">
        <v>777173</v>
      </c>
      <c r="KK107" s="34">
        <v>771053</v>
      </c>
      <c r="KL107" s="34">
        <v>764805</v>
      </c>
      <c r="KM107" s="34">
        <v>758429</v>
      </c>
      <c r="KN107" s="34">
        <v>751904</v>
      </c>
      <c r="KO107" s="34">
        <v>745229</v>
      </c>
      <c r="KP107" s="34">
        <v>738407</v>
      </c>
      <c r="KQ107" s="34">
        <v>731481</v>
      </c>
      <c r="KR107" s="34">
        <v>724444</v>
      </c>
      <c r="KS107" s="34">
        <v>717281</v>
      </c>
      <c r="KT107" s="34">
        <v>710015</v>
      </c>
      <c r="KU107" s="34">
        <v>702662</v>
      </c>
      <c r="KV107" s="34">
        <v>695232</v>
      </c>
      <c r="KW107" s="34">
        <v>687715</v>
      </c>
      <c r="KX107" s="34">
        <v>680092</v>
      </c>
      <c r="KY107" s="34">
        <v>672370</v>
      </c>
      <c r="KZ107" s="34">
        <v>664578</v>
      </c>
      <c r="LA107" s="34">
        <v>656715</v>
      </c>
      <c r="LB107" s="34">
        <v>648759</v>
      </c>
      <c r="LC107" s="34">
        <v>640734</v>
      </c>
      <c r="LD107" s="34">
        <v>632627</v>
      </c>
      <c r="LE107" t="s">
        <v>843</v>
      </c>
      <c r="LF107" t="s">
        <v>843</v>
      </c>
      <c r="LG107" t="s">
        <v>843</v>
      </c>
      <c r="LH107" s="34">
        <v>1.3671136694028974E-3</v>
      </c>
      <c r="LI107" s="34">
        <v>9.9811714608222246E-4</v>
      </c>
      <c r="LJ107" s="34">
        <v>6.7625707015395164E-4</v>
      </c>
      <c r="LK107" s="34">
        <v>3.142906934954226E-4</v>
      </c>
      <c r="LL107" s="34">
        <v>-1.814612332964316E-4</v>
      </c>
      <c r="LM107" s="34">
        <v>-9.4070722116157413E-4</v>
      </c>
      <c r="LN107" s="34">
        <v>-1.7680278979241848E-3</v>
      </c>
      <c r="LO107" s="34">
        <v>-2.4371449835598469E-3</v>
      </c>
      <c r="LP107" s="34">
        <v>-3.1390050426125526E-3</v>
      </c>
      <c r="LQ107" s="34">
        <v>-3.8421524222940207E-3</v>
      </c>
      <c r="LR107" s="34">
        <v>-4.4370698742568493E-3</v>
      </c>
      <c r="LS107" s="34">
        <v>-4.9619381316006184E-3</v>
      </c>
      <c r="LT107" s="34">
        <v>-3.5479199141263962E-4</v>
      </c>
      <c r="LU107" s="34">
        <v>4.6319412067532539E-3</v>
      </c>
      <c r="LV107" s="34">
        <v>4.9314931966364384E-3</v>
      </c>
      <c r="LW107" s="34">
        <v>5.2000386640429497E-3</v>
      </c>
      <c r="LX107" s="34">
        <v>5.357587244361639E-3</v>
      </c>
      <c r="LY107" s="34">
        <v>5.4718567989766598E-3</v>
      </c>
      <c r="LZ107" s="34">
        <v>2.875002846121788E-2</v>
      </c>
      <c r="MA107" s="34">
        <v>1.6713481396436691E-2</v>
      </c>
      <c r="MB107" s="34">
        <v>-1.9436643924564123E-3</v>
      </c>
      <c r="MC107" s="34">
        <v>9.1961473226547241E-3</v>
      </c>
      <c r="MD107" s="34">
        <v>5.1559256389737129E-3</v>
      </c>
      <c r="ME107" s="34">
        <v>6.2962439842522144E-3</v>
      </c>
      <c r="MF107" s="34">
        <v>7.0526818744838238E-3</v>
      </c>
      <c r="MG107" s="34">
        <v>6.6361068747937679E-3</v>
      </c>
      <c r="MH107" s="34">
        <v>6.2370919622480869E-3</v>
      </c>
      <c r="MI107" s="34">
        <v>5.8476291596889496E-3</v>
      </c>
      <c r="MJ107" s="34">
        <v>5.4766521789133549E-3</v>
      </c>
      <c r="MK107" s="34">
        <v>5.1340707577764988E-3</v>
      </c>
      <c r="ML107" s="34">
        <v>4.7789039090275764E-3</v>
      </c>
      <c r="MM107" s="34">
        <v>4.3911170214414597E-3</v>
      </c>
      <c r="MN107" s="34">
        <v>4.0223537944257259E-3</v>
      </c>
      <c r="MO107" s="34">
        <v>3.6998908035457134E-3</v>
      </c>
      <c r="MP107" s="34">
        <v>3.3844206482172012E-3</v>
      </c>
      <c r="MQ107" s="34">
        <v>3.0593667179346085E-3</v>
      </c>
      <c r="MR107" s="34">
        <v>2.7557238936424255E-3</v>
      </c>
      <c r="MS107" s="34">
        <v>2.4798931553959846E-3</v>
      </c>
      <c r="MT107" s="34">
        <v>2.217581495642662E-3</v>
      </c>
      <c r="MU107" s="34">
        <v>1.9741982687264681E-3</v>
      </c>
      <c r="MV107" s="34">
        <v>1.7654398689046502E-3</v>
      </c>
      <c r="MW107" s="34">
        <v>1.5532074030488729E-3</v>
      </c>
      <c r="MX107" s="34">
        <v>1.327120466157794E-3</v>
      </c>
      <c r="MY107" s="34">
        <v>1.120170927606523E-3</v>
      </c>
      <c r="MZ107" s="34">
        <v>9.2530454276129603E-4</v>
      </c>
      <c r="NA107" s="34">
        <v>7.0593733107671142E-4</v>
      </c>
      <c r="NB107" s="34">
        <v>4.7338195145130157E-4</v>
      </c>
      <c r="NC107" s="34">
        <v>2.4115655105561018E-4</v>
      </c>
      <c r="ND107" s="34">
        <v>3.7533289287239313E-5</v>
      </c>
      <c r="NE107" s="34">
        <v>-1.6151688760146499E-4</v>
      </c>
      <c r="NF107" s="34">
        <v>-3.9594047120772302E-4</v>
      </c>
      <c r="NG107" s="34">
        <v>-6.0559151461347938E-4</v>
      </c>
      <c r="NH107" s="34">
        <v>-8.2588003715500236E-4</v>
      </c>
      <c r="NI107" s="34">
        <v>-1.100333989597857E-3</v>
      </c>
      <c r="NJ107" s="34">
        <v>-1.3299976708367467E-3</v>
      </c>
      <c r="NK107" s="34">
        <v>-1.5434148954227567E-3</v>
      </c>
      <c r="NL107" s="34">
        <v>-1.7818886553868651E-3</v>
      </c>
      <c r="NM107" s="34">
        <v>-2.0158926490694284E-3</v>
      </c>
      <c r="NN107" s="34">
        <v>-2.2927483078092337E-3</v>
      </c>
      <c r="NO107" s="34">
        <v>-2.5726570747792721E-3</v>
      </c>
      <c r="NP107" s="34">
        <v>-2.8153667226433754E-3</v>
      </c>
      <c r="NQ107" s="34">
        <v>-3.0531473457813263E-3</v>
      </c>
      <c r="NR107" s="34">
        <v>-3.3000758849084377E-3</v>
      </c>
      <c r="NS107" s="34">
        <v>-3.5295546986162663E-3</v>
      </c>
      <c r="NT107" s="34">
        <v>-3.757912665605545E-3</v>
      </c>
      <c r="NU107" s="34">
        <v>-3.9935181848704815E-3</v>
      </c>
      <c r="NV107" s="34">
        <v>-4.2389975860714912E-3</v>
      </c>
      <c r="NW107" s="34">
        <v>-4.4685299508273602E-3</v>
      </c>
      <c r="NX107" s="34">
        <v>-4.6962955966591835E-3</v>
      </c>
      <c r="NY107" s="34">
        <v>-4.9367863684892654E-3</v>
      </c>
      <c r="NZ107" s="34">
        <v>-5.1650670357048512E-3</v>
      </c>
      <c r="OA107" s="34">
        <v>-5.3967740386724472E-3</v>
      </c>
      <c r="OB107" s="34">
        <v>-5.615034606307745E-3</v>
      </c>
      <c r="OC107" s="34">
        <v>-5.8490890078246593E-3</v>
      </c>
      <c r="OD107" s="34">
        <v>-6.1092972755432129E-3</v>
      </c>
      <c r="OE107" s="34">
        <v>-6.3355909660458565E-3</v>
      </c>
      <c r="OF107" s="34">
        <v>-6.570971105247736E-3</v>
      </c>
      <c r="OG107" s="34">
        <v>-6.8396981805562973E-3</v>
      </c>
      <c r="OH107" s="34">
        <v>-7.0997308939695358E-3</v>
      </c>
      <c r="OI107" s="34">
        <v>-7.3598921298980713E-3</v>
      </c>
      <c r="OJ107" s="34">
        <v>-7.6331794261932373E-3</v>
      </c>
      <c r="OK107" s="34">
        <v>-7.9058641567826271E-3</v>
      </c>
      <c r="OL107" s="34">
        <v>-8.1362137570977211E-3</v>
      </c>
      <c r="OM107" s="34">
        <v>-8.3717107772827148E-3</v>
      </c>
      <c r="ON107" s="34">
        <v>-8.6405323818325996E-3</v>
      </c>
      <c r="OO107" s="34">
        <v>-8.9171025902032852E-3</v>
      </c>
      <c r="OP107" s="34">
        <v>-9.1963903978466988E-3</v>
      </c>
      <c r="OQ107" s="34">
        <v>-9.4239171594381332E-3</v>
      </c>
      <c r="OR107" s="34">
        <v>-9.66678187251091E-3</v>
      </c>
      <c r="OS107" s="34">
        <v>-9.9367899820208549E-3</v>
      </c>
      <c r="OT107" s="34">
        <v>-1.0181577876210213E-2</v>
      </c>
      <c r="OU107" s="34">
        <v>-1.0410116985440254E-2</v>
      </c>
      <c r="OV107" s="34">
        <v>-1.0630376636981964E-2</v>
      </c>
      <c r="OW107" s="34">
        <v>-1.0871094651520252E-2</v>
      </c>
      <c r="OX107" s="34">
        <v>-1.114642433822155E-2</v>
      </c>
      <c r="OY107" s="34">
        <v>-1.1419299058616161E-2</v>
      </c>
      <c r="OZ107" s="34">
        <v>-1.1656531132757664E-2</v>
      </c>
      <c r="PA107" s="34">
        <v>-1.1902118101716042E-2</v>
      </c>
      <c r="PB107" s="34">
        <v>-1.2188827618956566E-2</v>
      </c>
      <c r="PC107" s="34">
        <v>-1.2446912936866283E-2</v>
      </c>
      <c r="PD107" s="34">
        <v>-1.2733403593301773E-2</v>
      </c>
      <c r="PE107" t="s">
        <v>1300</v>
      </c>
      <c r="PF107" t="s">
        <v>843</v>
      </c>
      <c r="PG107" t="s">
        <v>843</v>
      </c>
      <c r="PH107" t="s">
        <v>843</v>
      </c>
      <c r="PI107" t="s">
        <v>843</v>
      </c>
      <c r="PJ107" t="s">
        <v>1300</v>
      </c>
      <c r="PK107" s="34">
        <v>0.49864238500595093</v>
      </c>
      <c r="PL107" s="34">
        <v>0.49909648299217224</v>
      </c>
      <c r="PM107" s="34">
        <v>0.49954164028167725</v>
      </c>
      <c r="PN107" s="34">
        <v>0.49961474537849426</v>
      </c>
      <c r="PO107" s="34">
        <v>0.49929249286651611</v>
      </c>
      <c r="PP107" s="34">
        <v>0.49895024299621582</v>
      </c>
      <c r="PQ107" s="34">
        <v>0.49862006306648254</v>
      </c>
      <c r="PR107" s="34">
        <v>0.49830210208892822</v>
      </c>
      <c r="PS107" s="34">
        <v>0.49798846244812012</v>
      </c>
      <c r="PT107" s="34">
        <v>0.49767455458641052</v>
      </c>
      <c r="PU107" s="34">
        <v>0.49735003709793091</v>
      </c>
      <c r="PV107" s="34">
        <v>0.49701032042503357</v>
      </c>
      <c r="PW107" s="34">
        <v>0.49666383862495422</v>
      </c>
      <c r="PX107" s="34">
        <v>0.49558615684509277</v>
      </c>
      <c r="PY107" s="34">
        <v>0.49384048581123352</v>
      </c>
      <c r="PZ107" s="34">
        <v>0.49219304323196411</v>
      </c>
      <c r="QA107" s="34">
        <v>0.49060121178627014</v>
      </c>
      <c r="QB107" s="34">
        <v>0.48906782269477844</v>
      </c>
      <c r="QC107" s="34">
        <v>0.49144890904426575</v>
      </c>
      <c r="QD107" s="34">
        <v>0.49179282784461975</v>
      </c>
      <c r="QE107" s="34">
        <v>0.48908433318138123</v>
      </c>
      <c r="QF107" s="34">
        <v>0.48925074934959412</v>
      </c>
      <c r="QG107" s="34">
        <v>0.48963677883148193</v>
      </c>
      <c r="QH107" s="34">
        <v>0.49005693197250366</v>
      </c>
      <c r="QI107" s="34">
        <v>0.4905184805393219</v>
      </c>
      <c r="QJ107" s="34">
        <v>0.49096721410751343</v>
      </c>
      <c r="QK107" s="34">
        <v>0.49140280485153198</v>
      </c>
      <c r="QL107" s="34">
        <v>0.49182716012001038</v>
      </c>
      <c r="QM107" s="34">
        <v>0.49224215745925903</v>
      </c>
      <c r="QN107" s="34">
        <v>0.49265038967132568</v>
      </c>
      <c r="QO107" s="34">
        <v>0.49305155873298645</v>
      </c>
      <c r="QP107" s="34">
        <v>0.49345183372497559</v>
      </c>
      <c r="QQ107" s="34">
        <v>0.49384704232215881</v>
      </c>
      <c r="QR107" s="34">
        <v>0.49423789978027344</v>
      </c>
      <c r="QS107" s="34">
        <v>0.49462541937828064</v>
      </c>
      <c r="QT107" s="34">
        <v>0.49501630663871765</v>
      </c>
      <c r="QU107" s="34">
        <v>0.49541094899177551</v>
      </c>
      <c r="QV107" s="34">
        <v>0.49580633640289307</v>
      </c>
      <c r="QW107" s="34">
        <v>0.49620279669761658</v>
      </c>
      <c r="QX107" s="34">
        <v>0.49659901857376099</v>
      </c>
      <c r="QY107" s="34">
        <v>0.4969993531703949</v>
      </c>
      <c r="QZ107" s="34">
        <v>0.49740627408027649</v>
      </c>
      <c r="RA107" s="34">
        <v>0.4978194534778595</v>
      </c>
      <c r="RB107" s="34">
        <v>0.49823576211929321</v>
      </c>
      <c r="RC107" s="34">
        <v>0.49865996837615967</v>
      </c>
      <c r="RD107" s="34">
        <v>0.49909001588821411</v>
      </c>
      <c r="RE107" s="34">
        <v>0.49952617287635803</v>
      </c>
      <c r="RF107" s="34">
        <v>0.49996986985206604</v>
      </c>
      <c r="RG107" s="34">
        <v>0.50041741132736206</v>
      </c>
      <c r="RH107" s="34">
        <v>0.50086796283721924</v>
      </c>
      <c r="RI107" s="34">
        <v>0.50132918357849121</v>
      </c>
      <c r="RJ107" s="34">
        <v>0.50179910659790039</v>
      </c>
      <c r="RK107" s="34">
        <v>0.50227183103561401</v>
      </c>
      <c r="RL107" s="34">
        <v>0.50275290012359619</v>
      </c>
      <c r="RM107" s="34">
        <v>0.50323581695556641</v>
      </c>
      <c r="RN107" s="34">
        <v>0.50372481346130371</v>
      </c>
      <c r="RO107" s="34">
        <v>0.50421744585037231</v>
      </c>
      <c r="RP107" s="34">
        <v>0.50471234321594238</v>
      </c>
      <c r="RQ107" s="34">
        <v>0.5052112340927124</v>
      </c>
      <c r="RR107" s="34">
        <v>0.50571632385253906</v>
      </c>
      <c r="RS107" s="34">
        <v>0.50622314214706421</v>
      </c>
      <c r="RT107" s="34">
        <v>0.50673091411590576</v>
      </c>
      <c r="RU107" s="34">
        <v>0.50724232196807861</v>
      </c>
      <c r="RV107" s="34">
        <v>0.50775009393692017</v>
      </c>
      <c r="RW107" s="34">
        <v>0.5082632303237915</v>
      </c>
      <c r="RX107" s="34">
        <v>0.50877869129180908</v>
      </c>
      <c r="RY107" s="34">
        <v>0.50928854942321777</v>
      </c>
      <c r="RZ107" s="34">
        <v>0.50980132818222046</v>
      </c>
      <c r="SA107" s="34">
        <v>0.51031839847564697</v>
      </c>
      <c r="SB107" s="34">
        <v>0.51083558797836304</v>
      </c>
      <c r="SC107" s="34">
        <v>0.51135480403900146</v>
      </c>
      <c r="SD107" s="34">
        <v>0.51187759637832642</v>
      </c>
      <c r="SE107" s="34">
        <v>0.51240050792694092</v>
      </c>
      <c r="SF107" s="34">
        <v>0.51292151212692261</v>
      </c>
      <c r="SG107" s="34">
        <v>0.5134437084197998</v>
      </c>
      <c r="SH107" s="34">
        <v>0.51397126913070679</v>
      </c>
      <c r="SI107" s="34">
        <v>0.51450085639953613</v>
      </c>
      <c r="SJ107" s="34">
        <v>0.51503396034240723</v>
      </c>
      <c r="SK107" s="34">
        <v>0.51556384563446045</v>
      </c>
      <c r="SL107" s="34">
        <v>0.51609444618225098</v>
      </c>
      <c r="SM107" s="34">
        <v>0.51663398742675781</v>
      </c>
      <c r="SN107" s="34">
        <v>0.51718235015869141</v>
      </c>
      <c r="SO107" s="34">
        <v>0.51773852109909058</v>
      </c>
      <c r="SP107" s="34">
        <v>0.51830035448074341</v>
      </c>
      <c r="SQ107" s="34">
        <v>0.51887476444244385</v>
      </c>
      <c r="SR107" s="34">
        <v>0.51946449279785156</v>
      </c>
      <c r="SS107" s="34">
        <v>0.52006411552429199</v>
      </c>
      <c r="ST107" s="34">
        <v>0.5206751823425293</v>
      </c>
      <c r="SU107" s="34">
        <v>0.52129358053207397</v>
      </c>
      <c r="SV107" s="34">
        <v>0.52192658185958862</v>
      </c>
      <c r="SW107" s="34">
        <v>0.52257907390594482</v>
      </c>
      <c r="SX107" s="34">
        <v>0.52323734760284424</v>
      </c>
      <c r="SY107" s="34">
        <v>0.52390426397323608</v>
      </c>
      <c r="SZ107" s="34">
        <v>0.5245821475982666</v>
      </c>
      <c r="TA107" s="34">
        <v>0.52527302503585815</v>
      </c>
      <c r="TB107" s="34">
        <v>0.52598720788955688</v>
      </c>
      <c r="TC107" s="34">
        <v>0.52671468257904053</v>
      </c>
      <c r="TD107" s="34">
        <v>0.52745866775512695</v>
      </c>
      <c r="TE107" s="34">
        <v>0.52822083234786987</v>
      </c>
      <c r="TF107" s="34">
        <v>0.52900582551956177</v>
      </c>
      <c r="TG107" s="34">
        <v>0.52981454133987427</v>
      </c>
      <c r="TH107" t="s">
        <v>843</v>
      </c>
      <c r="TI107" t="s">
        <v>843</v>
      </c>
      <c r="TJ107" t="s">
        <v>1300</v>
      </c>
      <c r="TK107" s="34">
        <v>0.59672999574468599</v>
      </c>
      <c r="TL107" s="34">
        <v>0.59624024179745094</v>
      </c>
      <c r="TM107" s="34">
        <v>0.59629092090406299</v>
      </c>
      <c r="TN107" s="34">
        <v>0.59773667218232807</v>
      </c>
      <c r="TO107" s="34">
        <v>0.60062438808849494</v>
      </c>
      <c r="TP107" s="34">
        <v>0.604274136544387</v>
      </c>
      <c r="TQ107" s="34">
        <v>0.60903585662624005</v>
      </c>
      <c r="TR107" s="34">
        <v>0.61461967703495501</v>
      </c>
      <c r="TS107" s="34">
        <v>0.62033348803288502</v>
      </c>
      <c r="TT107" s="34">
        <v>0.62603193576640803</v>
      </c>
      <c r="TU107" s="34">
        <v>0.63154714034640902</v>
      </c>
      <c r="TV107" s="34">
        <v>0.63665466320895403</v>
      </c>
      <c r="TW107" s="34">
        <v>0.64125040660460297</v>
      </c>
      <c r="TX107" s="34">
        <v>0.644174196453001</v>
      </c>
      <c r="TY107" s="34">
        <v>0.64547838879532404</v>
      </c>
      <c r="TZ107" s="34">
        <v>0.646346971183965</v>
      </c>
      <c r="UA107" s="34">
        <v>0.64676315099586701</v>
      </c>
      <c r="UB107" s="34">
        <v>0.64669729001692799</v>
      </c>
      <c r="UC107" s="34">
        <v>0.65194509582260807</v>
      </c>
      <c r="UD107" s="34">
        <v>0.65372148836999699</v>
      </c>
      <c r="UE107" s="34">
        <v>0.650810585021111</v>
      </c>
      <c r="UF107" s="34">
        <v>0.65122668466392497</v>
      </c>
      <c r="UG107" s="34">
        <v>0.65109236694032802</v>
      </c>
      <c r="UH107" s="34">
        <v>0.65076784700565493</v>
      </c>
      <c r="UI107" s="34">
        <v>0.65029087572627409</v>
      </c>
      <c r="UJ107" s="34">
        <v>0.649973153174773</v>
      </c>
      <c r="UK107" s="34">
        <v>0.64984407615876905</v>
      </c>
      <c r="UL107" s="34">
        <v>0.64984657204527696</v>
      </c>
      <c r="UM107" s="34">
        <v>0.64994953359514296</v>
      </c>
      <c r="UN107" s="34">
        <v>0.65018504355203011</v>
      </c>
      <c r="UO107" s="34">
        <v>0.6505646894429169</v>
      </c>
      <c r="UP107" s="34">
        <v>0.65108333871431701</v>
      </c>
      <c r="UQ107" s="34">
        <v>0.65171925098047501</v>
      </c>
      <c r="UR107" s="34">
        <v>0.652444522628989</v>
      </c>
      <c r="US107" s="34">
        <v>0.653547201685868</v>
      </c>
      <c r="UT107" s="34">
        <v>0.65484858779754807</v>
      </c>
      <c r="UU107" s="34">
        <v>0.65606469344950502</v>
      </c>
      <c r="UV107" s="34">
        <v>0.65725874472121404</v>
      </c>
      <c r="UW107" s="34">
        <v>0.65833466895762105</v>
      </c>
      <c r="UX107" s="34">
        <v>0.65929251232656794</v>
      </c>
      <c r="UY107" s="34">
        <v>0.66007490490945397</v>
      </c>
      <c r="UZ107" s="34">
        <v>0.66073084696716611</v>
      </c>
      <c r="VA107" s="34">
        <v>0.66134192231792999</v>
      </c>
      <c r="VB107" s="34">
        <v>0.66194033466626001</v>
      </c>
      <c r="VC107" s="34">
        <v>0.66255141923641803</v>
      </c>
      <c r="VD107" s="34">
        <v>0.66321600318697904</v>
      </c>
      <c r="VE107" s="34">
        <v>0.66393910745388796</v>
      </c>
      <c r="VF107" s="34">
        <v>0.66471963812680301</v>
      </c>
      <c r="VG107" s="34">
        <v>0.66555452688470396</v>
      </c>
      <c r="VH107" s="34">
        <v>0.666352517478222</v>
      </c>
      <c r="VI107" s="34">
        <v>0.66702626980591107</v>
      </c>
      <c r="VJ107" s="34">
        <v>0.66748594306171394</v>
      </c>
      <c r="VK107" s="34">
        <v>0.66765889239574094</v>
      </c>
      <c r="VL107" s="34">
        <v>0.66751642424142199</v>
      </c>
      <c r="VM107" s="34">
        <v>0.66698291786569897</v>
      </c>
      <c r="VN107" s="34">
        <v>0.66601526186530191</v>
      </c>
      <c r="VO107" s="34">
        <v>0.66437332440830599</v>
      </c>
      <c r="VP107" s="34">
        <v>0.66218385187473705</v>
      </c>
      <c r="VQ107" s="34">
        <v>0.65987243036162002</v>
      </c>
      <c r="VR107" s="34">
        <v>0.65747919720244197</v>
      </c>
      <c r="VS107" s="34">
        <v>0.65499930847668697</v>
      </c>
      <c r="VT107" s="34">
        <v>0.65248723009054999</v>
      </c>
      <c r="VU107" s="34">
        <v>0.650028565222177</v>
      </c>
      <c r="VV107" s="34">
        <v>0.64769124403225309</v>
      </c>
      <c r="VW107" s="34">
        <v>0.64553807598830704</v>
      </c>
      <c r="VX107" s="34">
        <v>0.64361885712737499</v>
      </c>
      <c r="VY107" s="34">
        <v>0.64202252467795506</v>
      </c>
      <c r="VZ107" s="34">
        <v>0.64077875828584796</v>
      </c>
      <c r="WA107" s="34">
        <v>0.63972610753222203</v>
      </c>
      <c r="WB107" s="34">
        <v>0.63873375380772501</v>
      </c>
      <c r="WC107" s="34">
        <v>0.63775477593706809</v>
      </c>
      <c r="WD107" s="34">
        <v>0.63673928898152299</v>
      </c>
      <c r="WE107" s="34">
        <v>0.63563309629716302</v>
      </c>
      <c r="WF107" s="34">
        <v>0.63436436990744394</v>
      </c>
      <c r="WG107" s="34">
        <v>0.63292175636338099</v>
      </c>
      <c r="WH107" s="34">
        <v>0.63129097274051504</v>
      </c>
      <c r="WI107" s="34">
        <v>0.629475460554071</v>
      </c>
      <c r="WJ107" s="34">
        <v>0.62754583189643198</v>
      </c>
      <c r="WK107" s="34">
        <v>0.62554275664284698</v>
      </c>
      <c r="WL107" s="34">
        <v>0.62342937552992606</v>
      </c>
      <c r="WM107" s="34">
        <v>0.62118987664265202</v>
      </c>
      <c r="WN107" s="34">
        <v>0.61884137666282302</v>
      </c>
      <c r="WO107" s="34">
        <v>0.61640941154934903</v>
      </c>
      <c r="WP107" s="34">
        <v>0.61389727977173902</v>
      </c>
      <c r="WQ107" s="34">
        <v>0.61104649732312699</v>
      </c>
      <c r="WR107" s="34">
        <v>0.60806611122218801</v>
      </c>
      <c r="WS107" s="34">
        <v>0.60520891595014703</v>
      </c>
      <c r="WT107" s="34">
        <v>0.60240156777931897</v>
      </c>
      <c r="WU107" s="34">
        <v>0.59970570554404101</v>
      </c>
      <c r="WV107" s="34">
        <v>0.59708398800470097</v>
      </c>
      <c r="WW107" s="34">
        <v>0.59458110039928702</v>
      </c>
      <c r="WX107" s="34">
        <v>0.59217447364451203</v>
      </c>
      <c r="WY107" s="34">
        <v>0.58982210986971995</v>
      </c>
      <c r="WZ107" s="34">
        <v>0.58751590411725796</v>
      </c>
      <c r="XA107" s="34">
        <v>0.58527228669062403</v>
      </c>
      <c r="XB107" s="34">
        <v>0.58307925695673501</v>
      </c>
      <c r="XC107" s="34">
        <v>0.58094491470909804</v>
      </c>
      <c r="XD107" s="34">
        <v>0.578911383866201</v>
      </c>
      <c r="XE107" s="34">
        <v>0.57692764185159706</v>
      </c>
      <c r="XF107" s="34">
        <v>0.57495778279285903</v>
      </c>
      <c r="XG107" s="34">
        <v>0.57301221730972596</v>
      </c>
      <c r="XH107" t="s">
        <v>843</v>
      </c>
      <c r="XI107" t="s">
        <v>1300</v>
      </c>
      <c r="XJ107" s="34">
        <v>0.57781427071435298</v>
      </c>
      <c r="XK107" s="34">
        <v>0.57729601959438492</v>
      </c>
      <c r="XL107" s="34">
        <v>0.57730097780747303</v>
      </c>
      <c r="XM107" s="34">
        <v>0.57859226374198502</v>
      </c>
      <c r="XN107" s="34">
        <v>0.58115236949887905</v>
      </c>
      <c r="XO107" s="34">
        <v>0.584275689770689</v>
      </c>
      <c r="XP107" s="34">
        <v>0.58825305673041095</v>
      </c>
      <c r="XQ107" s="34">
        <v>0.59279941151705495</v>
      </c>
      <c r="XR107" s="34">
        <v>0.59730424981767494</v>
      </c>
      <c r="XS107" s="34">
        <v>0.60172537264162207</v>
      </c>
      <c r="XT107" s="34">
        <v>0.60598664449886097</v>
      </c>
      <c r="XU107" s="34">
        <v>0.609939131720033</v>
      </c>
      <c r="XV107" s="34">
        <v>0.61360734227101799</v>
      </c>
      <c r="XW107" s="34">
        <v>0.61581131371162601</v>
      </c>
      <c r="XX107" s="34">
        <v>0.616394293816526</v>
      </c>
      <c r="XY107" s="34">
        <v>0.61642502095940399</v>
      </c>
      <c r="XZ107" s="34">
        <v>0.61584838101561501</v>
      </c>
      <c r="YA107" s="34">
        <v>0.61462662397216095</v>
      </c>
      <c r="YB107" s="34">
        <v>0.61909017535015298</v>
      </c>
      <c r="YC107" s="34">
        <v>0.61982177218739698</v>
      </c>
      <c r="YD107" s="34">
        <v>0.61555415064187002</v>
      </c>
      <c r="YE107" s="34">
        <v>0.61515013665735696</v>
      </c>
      <c r="YF107" s="34">
        <v>0.61435864208560298</v>
      </c>
      <c r="YG107" s="34">
        <v>0.61343222327894897</v>
      </c>
      <c r="YH107" s="34">
        <v>0.612373931483149</v>
      </c>
      <c r="YI107" s="34">
        <v>0.61155189194365001</v>
      </c>
      <c r="YJ107" s="34">
        <v>0.61096369245001003</v>
      </c>
      <c r="YK107" s="34">
        <v>0.61053129481218904</v>
      </c>
      <c r="YL107" s="34">
        <v>0.61022309426052601</v>
      </c>
      <c r="YM107" s="34">
        <v>0.61008684339456398</v>
      </c>
      <c r="YN107" s="34">
        <v>0.61014229997081504</v>
      </c>
      <c r="YO107" s="34">
        <v>0.61038901574964899</v>
      </c>
      <c r="YP107" s="34">
        <v>0.61080357998966295</v>
      </c>
      <c r="YQ107" s="34">
        <v>0.61132521249627203</v>
      </c>
      <c r="YR107" s="34">
        <v>0.61220222286080794</v>
      </c>
      <c r="YS107" s="34">
        <v>0.61322361593973496</v>
      </c>
      <c r="YT107" s="34">
        <v>0.61414277485539104</v>
      </c>
      <c r="YU107" s="34">
        <v>0.61510157435208002</v>
      </c>
      <c r="YV107" s="34">
        <v>0.61604219768503299</v>
      </c>
      <c r="YW107" s="34">
        <v>0.61700034399724801</v>
      </c>
      <c r="YX107" s="34">
        <v>0.61798667873875002</v>
      </c>
      <c r="YY107" s="34">
        <v>0.61903534691773798</v>
      </c>
      <c r="YZ107" s="34">
        <v>0.62015371604077307</v>
      </c>
      <c r="ZA107" s="34">
        <v>0.62131580672467701</v>
      </c>
      <c r="ZB107" s="34">
        <v>0.62243772313941104</v>
      </c>
      <c r="ZC107" s="34">
        <v>0.62341860398941495</v>
      </c>
      <c r="ZD107" s="34">
        <v>0.62412584429192097</v>
      </c>
      <c r="ZE107" s="34">
        <v>0.62446044883832297</v>
      </c>
      <c r="ZF107" s="34">
        <v>0.62438071234571801</v>
      </c>
      <c r="ZG107" s="34">
        <v>0.62379449751676197</v>
      </c>
      <c r="ZH107" s="34">
        <v>0.62264714567853197</v>
      </c>
      <c r="ZI107" s="34">
        <v>0.62067730644239294</v>
      </c>
      <c r="ZJ107" s="34">
        <v>0.61805425370247002</v>
      </c>
      <c r="ZK107" s="34">
        <v>0.61524463948241004</v>
      </c>
      <c r="ZL107" s="34">
        <v>0.61227907635610102</v>
      </c>
      <c r="ZM107" s="34">
        <v>0.60920975024842394</v>
      </c>
      <c r="ZN107" s="34">
        <v>0.60613351091692003</v>
      </c>
      <c r="ZO107" s="34">
        <v>0.60312876315543096</v>
      </c>
      <c r="ZP107" s="34">
        <v>0.600282950885344</v>
      </c>
      <c r="ZQ107" s="34">
        <v>0.59767793460823804</v>
      </c>
      <c r="ZR107" s="34">
        <v>0.59535990750369305</v>
      </c>
      <c r="ZS107" s="34">
        <v>0.59337531924773601</v>
      </c>
      <c r="ZT107" s="34">
        <v>0.591779389129375</v>
      </c>
      <c r="ZU107" s="34">
        <v>0.59047685282860496</v>
      </c>
      <c r="ZV107" s="34">
        <v>0.589282184040543</v>
      </c>
      <c r="ZW107" s="34">
        <v>0.58810433356774605</v>
      </c>
      <c r="ZX107" s="34">
        <v>0.58693045811771494</v>
      </c>
      <c r="ZY107" s="34">
        <v>0.58569781141330401</v>
      </c>
      <c r="ZZ107" s="34">
        <v>0.58431487486091693</v>
      </c>
      <c r="AAA107" s="34">
        <v>0.58279394315317401</v>
      </c>
      <c r="AAB107" s="34">
        <v>0.58112007949744904</v>
      </c>
      <c r="AAC107" s="34">
        <v>0.57926769013266499</v>
      </c>
      <c r="AAD107" s="34">
        <v>0.57728671621990701</v>
      </c>
      <c r="AAE107" s="34">
        <v>0.57517282571967998</v>
      </c>
      <c r="AAF107" s="34">
        <v>0.57289922369656698</v>
      </c>
      <c r="AAG107" s="34">
        <v>0.57046845681089697</v>
      </c>
      <c r="AAH107" s="34">
        <v>0.56792324880076306</v>
      </c>
      <c r="AAI107" s="34">
        <v>0.56529487724880201</v>
      </c>
      <c r="AAJ107" s="34">
        <v>0.56258773945146001</v>
      </c>
      <c r="AAK107" s="34">
        <v>0.55954709830321503</v>
      </c>
      <c r="AAL107" s="34">
        <v>0.55634974452277708</v>
      </c>
      <c r="AAM107" s="34">
        <v>0.55324796090541095</v>
      </c>
      <c r="AAN107" s="34">
        <v>0.55018011127019295</v>
      </c>
      <c r="AAO107" s="34">
        <v>0.54721734005424405</v>
      </c>
      <c r="AAP107" s="34">
        <v>0.54432583436571302</v>
      </c>
      <c r="AAQ107" s="34">
        <v>0.54155299914522903</v>
      </c>
      <c r="AAR107" s="34">
        <v>0.53889115352373407</v>
      </c>
      <c r="AAS107" s="34">
        <v>0.53633692217359197</v>
      </c>
      <c r="AAT107" s="34">
        <v>0.53386077194319204</v>
      </c>
      <c r="AAU107" s="34">
        <v>0.53143537888219494</v>
      </c>
      <c r="AAV107" s="34">
        <v>0.52909727259283301</v>
      </c>
      <c r="AAW107" s="34">
        <v>0.52687209497596299</v>
      </c>
      <c r="AAX107" s="34">
        <v>0.52471870920878994</v>
      </c>
      <c r="AAY107" s="34">
        <v>0.52258566411958396</v>
      </c>
      <c r="AAZ107" s="34">
        <v>0.52051413632273302</v>
      </c>
      <c r="ABA107" s="34">
        <v>0.51850617963323797</v>
      </c>
      <c r="ABB107" s="34">
        <v>0.51649428923746399</v>
      </c>
      <c r="ABC107" s="34">
        <v>0.51450287758226798</v>
      </c>
      <c r="ABD107" s="34">
        <v>0.51253393016513105</v>
      </c>
      <c r="ABE107" s="34">
        <v>0.51050435906319902</v>
      </c>
      <c r="ABF107" s="34">
        <v>0.50837302233385595</v>
      </c>
      <c r="ABG107" t="s">
        <v>843</v>
      </c>
      <c r="ABH107" t="s">
        <v>843</v>
      </c>
      <c r="ABI107" t="s">
        <v>1300</v>
      </c>
      <c r="ABJ107" s="34">
        <v>0.50287925317271198</v>
      </c>
      <c r="ABK107" s="34">
        <v>0.50358872849049707</v>
      </c>
      <c r="ABL107" s="34">
        <v>0.50412357371566197</v>
      </c>
      <c r="ABM107" s="34">
        <v>0.50522475828713398</v>
      </c>
      <c r="ABN107" s="34">
        <v>0.50699247591312502</v>
      </c>
      <c r="ABO107" s="34">
        <v>0.50891262312280094</v>
      </c>
      <c r="ABP107" s="34">
        <v>0.51111763096388008</v>
      </c>
      <c r="ABQ107" s="34">
        <v>0.513698553180577</v>
      </c>
      <c r="ABR107" s="34">
        <v>0.51670423655771403</v>
      </c>
      <c r="ABS107" s="34">
        <v>0.520172830106302</v>
      </c>
      <c r="ABT107" s="34">
        <v>0.52409746079687802</v>
      </c>
      <c r="ABU107" s="34">
        <v>0.52878276876772001</v>
      </c>
      <c r="ABV107" s="34">
        <v>0.53391351217663197</v>
      </c>
      <c r="ABW107" s="34">
        <v>0.53765316846407107</v>
      </c>
      <c r="ABX107" s="34">
        <v>0.540111034928074</v>
      </c>
      <c r="ABY107" s="34">
        <v>0.54251282397676404</v>
      </c>
      <c r="ABZ107" s="34">
        <v>0.54480579959872799</v>
      </c>
      <c r="ACA107" s="34">
        <v>0.54692093830084998</v>
      </c>
      <c r="ACB107" s="34">
        <v>0.55418426660759701</v>
      </c>
      <c r="ACC107" s="34">
        <v>0.55843671322674193</v>
      </c>
      <c r="ACD107" s="34">
        <v>0.55812830374233902</v>
      </c>
      <c r="ACE107" s="34">
        <v>0.56012799431246896</v>
      </c>
      <c r="ACF107" s="34">
        <v>0.56105192676625104</v>
      </c>
      <c r="ACG107" s="34">
        <v>0.561417930437903</v>
      </c>
      <c r="ACH107" s="34">
        <v>0.56145847822214401</v>
      </c>
      <c r="ACI107" s="34">
        <v>0.56143620212568701</v>
      </c>
      <c r="ACJ107" s="34">
        <v>0.56142038248015902</v>
      </c>
      <c r="ACK107" s="34">
        <v>0.56147865630042504</v>
      </c>
      <c r="ACL107" s="34">
        <v>0.56166399199683203</v>
      </c>
      <c r="ACM107" s="34">
        <v>0.56199506984971992</v>
      </c>
      <c r="ACN107" s="34">
        <v>0.56250379555028795</v>
      </c>
      <c r="ACO107" s="34">
        <v>0.56322459833404803</v>
      </c>
      <c r="ACP107" s="34">
        <v>0.56408632854613794</v>
      </c>
      <c r="ACQ107" s="34">
        <v>0.56502688823441705</v>
      </c>
      <c r="ACR107" s="34">
        <v>0.56610674260038107</v>
      </c>
      <c r="ACS107" s="34">
        <v>0.56735402090364095</v>
      </c>
      <c r="ACT107" s="34">
        <v>0.56873015268365201</v>
      </c>
      <c r="ACU107" s="34">
        <v>0.57019986700481606</v>
      </c>
      <c r="ACV107" s="34">
        <v>0.57173221565995103</v>
      </c>
      <c r="ACW107" s="34">
        <v>0.57356839811948201</v>
      </c>
      <c r="ACX107" s="34">
        <v>0.57547493764601299</v>
      </c>
      <c r="ACY107" s="34">
        <v>0.57722156095124699</v>
      </c>
      <c r="ACZ107" s="34">
        <v>0.57895866170715204</v>
      </c>
      <c r="ADA107" s="34">
        <v>0.58063142533852796</v>
      </c>
      <c r="ADB107" s="34">
        <v>0.58228074461717494</v>
      </c>
      <c r="ADC107" s="34">
        <v>0.58393250433941302</v>
      </c>
      <c r="ADD107" s="34">
        <v>0.58563739560473305</v>
      </c>
      <c r="ADE107" s="34">
        <v>0.58739449251196807</v>
      </c>
      <c r="ADF107" s="34">
        <v>0.58916377400379405</v>
      </c>
      <c r="ADG107" s="34">
        <v>0.590883341258159</v>
      </c>
      <c r="ADH107" s="34">
        <v>0.59247291454361406</v>
      </c>
      <c r="ADI107" s="34">
        <v>0.59377725702391404</v>
      </c>
      <c r="ADJ107" s="34">
        <v>0.59470978821944698</v>
      </c>
      <c r="ADK107" s="34">
        <v>0.59528798111176595</v>
      </c>
      <c r="ADL107" s="34">
        <v>0.59540200077910899</v>
      </c>
      <c r="ADM107" s="34">
        <v>0.59496961413990801</v>
      </c>
      <c r="ADN107" s="34">
        <v>0.593782702334682</v>
      </c>
      <c r="ADO107" s="34">
        <v>0.59198881813446802</v>
      </c>
      <c r="ADP107" s="34">
        <v>0.59001590879265797</v>
      </c>
      <c r="ADQ107" s="34">
        <v>0.58792168222788999</v>
      </c>
      <c r="ADR107" s="34">
        <v>0.58574165730650796</v>
      </c>
      <c r="ADS107" s="34">
        <v>0.58355467843046194</v>
      </c>
      <c r="ADT107" s="34">
        <v>0.58144116641615096</v>
      </c>
      <c r="ADU107" s="34">
        <v>0.579449269551913</v>
      </c>
      <c r="ADV107" s="34">
        <v>0.57765286506317703</v>
      </c>
      <c r="ADW107" s="34">
        <v>0.57612161648002003</v>
      </c>
      <c r="ADX107" s="34">
        <v>0.57490392913143196</v>
      </c>
      <c r="ADY107" s="34">
        <v>0.57403687510434398</v>
      </c>
      <c r="ADZ107" s="34">
        <v>0.57343892515531902</v>
      </c>
      <c r="AEA107" s="34">
        <v>0.57294454848992704</v>
      </c>
      <c r="AEB107" s="34">
        <v>0.57245278331518401</v>
      </c>
      <c r="AEC107" s="34">
        <v>0.57194847143940597</v>
      </c>
      <c r="AED107" s="34">
        <v>0.57136873756291695</v>
      </c>
      <c r="AEE107" s="34">
        <v>0.57063425337388096</v>
      </c>
      <c r="AEF107" s="34">
        <v>0.569766738772846</v>
      </c>
      <c r="AEG107" s="34">
        <v>0.56873920381093801</v>
      </c>
      <c r="AEH107" s="34">
        <v>0.56752636759949393</v>
      </c>
      <c r="AEI107" s="34">
        <v>0.56620862039887498</v>
      </c>
      <c r="AEJ107" s="34">
        <v>0.56477049102403598</v>
      </c>
      <c r="AEK107" s="34">
        <v>0.56315825765392102</v>
      </c>
      <c r="AEL107" s="34">
        <v>0.56139817003421399</v>
      </c>
      <c r="AEM107" s="34">
        <v>0.55953741182512795</v>
      </c>
      <c r="AEN107" s="34">
        <v>0.55756761527448195</v>
      </c>
      <c r="AEO107" s="34">
        <v>0.555486406769783</v>
      </c>
      <c r="AEP107" s="34">
        <v>0.55307163751731403</v>
      </c>
      <c r="AEQ107" s="34">
        <v>0.55050460999236495</v>
      </c>
      <c r="AER107" s="34">
        <v>0.54801010824653607</v>
      </c>
      <c r="AES107" s="34">
        <v>0.54552171930762294</v>
      </c>
      <c r="AET107" s="34">
        <v>0.54313477429948098</v>
      </c>
      <c r="AEU107" s="34">
        <v>0.54080897165824804</v>
      </c>
      <c r="AEV107" s="34">
        <v>0.53856326979007496</v>
      </c>
      <c r="AEW107" s="34">
        <v>0.53639231949358301</v>
      </c>
      <c r="AEX107" s="34">
        <v>0.53431621795586404</v>
      </c>
      <c r="AEY107" s="34">
        <v>0.53230189831543595</v>
      </c>
      <c r="AEZ107" s="34">
        <v>0.53032824970739301</v>
      </c>
      <c r="AFA107" s="34">
        <v>0.52843969838035598</v>
      </c>
      <c r="AFB107" s="34">
        <v>0.52665411234338799</v>
      </c>
      <c r="AFC107" s="34">
        <v>0.52494196488732892</v>
      </c>
      <c r="AFD107" s="34">
        <v>0.52325054450111697</v>
      </c>
      <c r="AFE107" s="34">
        <v>0.52160178794944501</v>
      </c>
      <c r="AFF107" s="34">
        <v>0.520013372808938</v>
      </c>
      <c r="AFG107" t="s">
        <v>843</v>
      </c>
      <c r="AFH107" t="s">
        <v>843</v>
      </c>
      <c r="AFI107" s="34">
        <v>0.59421000000000002</v>
      </c>
      <c r="AFJ107" s="34">
        <v>0.59270999999999996</v>
      </c>
      <c r="AFK107" s="34">
        <v>0.59118000000000004</v>
      </c>
      <c r="AFL107" s="34">
        <v>0.58960999999999997</v>
      </c>
      <c r="AFM107" s="34">
        <v>0.58804000000000001</v>
      </c>
      <c r="AFN107" s="34">
        <v>0.58652000000000004</v>
      </c>
      <c r="AFO107" s="34">
        <v>0.58506000000000002</v>
      </c>
      <c r="AFP107" s="34">
        <v>0.58367999999999998</v>
      </c>
      <c r="AFQ107" s="34">
        <v>0.58243999999999996</v>
      </c>
      <c r="AFR107" s="34">
        <v>0.58121999999999996</v>
      </c>
      <c r="AFS107" s="34">
        <v>0.57999000000000001</v>
      </c>
      <c r="AFT107" s="34">
        <v>0.57883000000000007</v>
      </c>
      <c r="AFU107" s="34">
        <v>0.57773000000000008</v>
      </c>
      <c r="AFV107" s="34">
        <v>0.57667000000000002</v>
      </c>
      <c r="AFW107" s="34">
        <v>0.57564000000000004</v>
      </c>
      <c r="AFX107" s="34">
        <v>0.57398000000000005</v>
      </c>
      <c r="AFY107" s="34">
        <v>0.53234000000000004</v>
      </c>
      <c r="AFZ107" s="34">
        <v>0.52844999999999998</v>
      </c>
      <c r="AGA107" s="34">
        <v>0.53320000000000001</v>
      </c>
      <c r="AGB107" t="s">
        <v>843</v>
      </c>
      <c r="AGC107" t="s">
        <v>843</v>
      </c>
      <c r="AGD107" t="s">
        <v>843</v>
      </c>
      <c r="AGE107" t="s">
        <v>843</v>
      </c>
      <c r="AGF107" s="34">
        <v>8.9483950287103653E-3</v>
      </c>
      <c r="AGG107" t="s">
        <v>843</v>
      </c>
      <c r="AGH107" t="s">
        <v>843</v>
      </c>
      <c r="AGI107" t="s">
        <v>843</v>
      </c>
      <c r="AGJ107" t="s">
        <v>843</v>
      </c>
      <c r="AGK107" t="s">
        <v>843</v>
      </c>
      <c r="AGL107" t="s">
        <v>843</v>
      </c>
      <c r="AGM107" t="s">
        <v>843</v>
      </c>
      <c r="AGN107" t="s">
        <v>843</v>
      </c>
      <c r="AGO107" s="34">
        <v>0.45100000000000001</v>
      </c>
      <c r="AGP107" s="34">
        <v>1998</v>
      </c>
      <c r="AGQ107" t="s">
        <v>832</v>
      </c>
      <c r="AGR107" t="s">
        <v>843</v>
      </c>
      <c r="AGS107" s="34">
        <v>0.11900000000000001</v>
      </c>
      <c r="AGT107" s="34">
        <v>1998</v>
      </c>
      <c r="AGU107" t="s">
        <v>832</v>
      </c>
      <c r="AGV107" t="s">
        <v>843</v>
      </c>
      <c r="AGW107" s="34">
        <v>0.249</v>
      </c>
      <c r="AGX107" s="34">
        <v>1998</v>
      </c>
      <c r="AGY107" t="s">
        <v>832</v>
      </c>
      <c r="AGZ107" t="s">
        <v>843</v>
      </c>
      <c r="AHA107" s="34">
        <v>0.56600000000000006</v>
      </c>
      <c r="AHB107" s="34">
        <v>1998</v>
      </c>
      <c r="AHC107" t="s">
        <v>832</v>
      </c>
      <c r="AHD107" t="s">
        <v>843</v>
      </c>
      <c r="AHE107" s="34"/>
      <c r="AHF107" s="34"/>
      <c r="AHG107" t="s">
        <v>1460</v>
      </c>
      <c r="AHH107" t="s">
        <v>843</v>
      </c>
      <c r="AHI107" t="s">
        <v>465</v>
      </c>
      <c r="AHJ107" s="34">
        <v>0.20682899653911591</v>
      </c>
      <c r="AHK107" s="34">
        <v>0.21238978207111359</v>
      </c>
      <c r="AHL107" s="34">
        <v>0.20801654458045959</v>
      </c>
      <c r="AHM107" s="34">
        <v>0.21340465545654297</v>
      </c>
      <c r="AHN107" s="34">
        <v>0.21979445219039917</v>
      </c>
      <c r="AHO107" t="s">
        <v>843</v>
      </c>
      <c r="AHP107" s="34"/>
      <c r="AHQ107" s="34"/>
      <c r="AHR107" s="34"/>
      <c r="AHS107" s="34"/>
      <c r="AHT107" s="34"/>
      <c r="AHU107" t="s">
        <v>843</v>
      </c>
      <c r="AHV107" s="34">
        <v>0.23839767277240753</v>
      </c>
      <c r="AHW107" s="34">
        <v>0.3233397901058197</v>
      </c>
      <c r="AHX107" s="34">
        <v>0.22275207936763763</v>
      </c>
      <c r="AHY107" s="34">
        <v>0.22436089813709259</v>
      </c>
      <c r="AHZ107" s="34">
        <v>0.22618228197097778</v>
      </c>
      <c r="AIA107" t="s">
        <v>465</v>
      </c>
      <c r="AIB107" t="s">
        <v>843</v>
      </c>
      <c r="AIC107" s="34">
        <v>0.25372600555419922</v>
      </c>
      <c r="AID107" s="34">
        <v>0.26216262578964233</v>
      </c>
      <c r="AIE107" s="34">
        <v>0.26935049891471863</v>
      </c>
      <c r="AIF107" s="34">
        <v>0.29511162638664246</v>
      </c>
      <c r="AIG107" s="34">
        <v>0.3318774402141571</v>
      </c>
      <c r="AIH107" t="s">
        <v>924</v>
      </c>
      <c r="AII107" t="s">
        <v>843</v>
      </c>
      <c r="AIJ107" s="34">
        <v>0.12759900093078613</v>
      </c>
      <c r="AIK107" s="34">
        <v>0.13527533411979675</v>
      </c>
      <c r="AIL107" s="34">
        <v>0.12761799991130829</v>
      </c>
      <c r="AIM107" s="34">
        <v>0.12227800488471985</v>
      </c>
      <c r="AIN107" s="34">
        <v>0.13400000333786011</v>
      </c>
      <c r="AIO107" t="s">
        <v>1607</v>
      </c>
      <c r="AIP107" s="34">
        <v>6.5413333475589752E-2</v>
      </c>
      <c r="AIQ107" t="s">
        <v>843</v>
      </c>
      <c r="AIR107" s="34">
        <v>0.11189</v>
      </c>
      <c r="AIS107" s="34">
        <v>6.2439999999999996E-2</v>
      </c>
      <c r="AIT107" s="34">
        <v>5.96E-2</v>
      </c>
      <c r="AIU107" s="34">
        <v>4.5839999999999999E-2</v>
      </c>
      <c r="AIV107" s="34">
        <v>5.4009999999999996E-2</v>
      </c>
      <c r="AIW107" s="34">
        <v>5.8700000000000002E-2</v>
      </c>
      <c r="AIX107" t="s">
        <v>843</v>
      </c>
      <c r="AIY107" s="34">
        <v>0.37219000000000002</v>
      </c>
      <c r="AIZ107" s="34">
        <v>0.45333000000000001</v>
      </c>
      <c r="AJA107" s="34">
        <v>3.4110000000000001E-2</v>
      </c>
      <c r="AJB107" s="34">
        <v>0.36595</v>
      </c>
      <c r="AJC107" s="34">
        <v>3.3430000000000001E-2</v>
      </c>
      <c r="AJD107" s="34">
        <v>3.3370000000000004E-2</v>
      </c>
      <c r="AJE107" t="s">
        <v>843</v>
      </c>
      <c r="AJF107" s="34"/>
      <c r="AJG107" s="34"/>
      <c r="AJH107" s="34"/>
      <c r="AJI107" s="34"/>
      <c r="AJJ107" s="34"/>
      <c r="AJK107" t="s">
        <v>1460</v>
      </c>
      <c r="AJL107" t="s">
        <v>843</v>
      </c>
      <c r="AJM107" t="s">
        <v>843</v>
      </c>
      <c r="AJN107" s="34">
        <v>7.6676502823829651E-2</v>
      </c>
      <c r="AJO107" s="34">
        <v>9.4972938299179077E-2</v>
      </c>
      <c r="AJP107" s="34">
        <v>0.12290889769792557</v>
      </c>
      <c r="AJQ107" s="34">
        <v>0.21911974251270294</v>
      </c>
      <c r="AJR107" s="34">
        <v>0.45615962147712708</v>
      </c>
      <c r="AJS107" t="s">
        <v>832</v>
      </c>
      <c r="AJT107" t="s">
        <v>843</v>
      </c>
      <c r="AJU107" t="s">
        <v>843</v>
      </c>
      <c r="AJV107" t="s">
        <v>843</v>
      </c>
      <c r="AJW107" s="34"/>
      <c r="AJX107" s="34"/>
      <c r="AJY107" s="34"/>
      <c r="AJZ107" s="34"/>
      <c r="AKA107" s="34"/>
      <c r="AKB107" t="s">
        <v>1460</v>
      </c>
      <c r="AKC107" t="s">
        <v>843</v>
      </c>
      <c r="AKD107" t="s">
        <v>843</v>
      </c>
      <c r="AKE107" t="s">
        <v>843</v>
      </c>
      <c r="AKF107" s="34">
        <v>7.3590658605098724E-2</v>
      </c>
      <c r="AKG107" s="34">
        <v>9.0524278581142426E-2</v>
      </c>
      <c r="AKH107" s="34">
        <v>0.11456241458654404</v>
      </c>
      <c r="AKI107" s="34">
        <v>0.20754535496234894</v>
      </c>
      <c r="AKJ107" s="34">
        <v>0.45100370049476624</v>
      </c>
      <c r="AKK107" t="s">
        <v>832</v>
      </c>
      <c r="AKL107" t="s">
        <v>843</v>
      </c>
      <c r="AKM107" s="34">
        <v>15050</v>
      </c>
      <c r="AKN107" t="s">
        <v>832</v>
      </c>
      <c r="AKO107" t="s">
        <v>843</v>
      </c>
      <c r="AKP107" s="34"/>
      <c r="AKQ107" t="s">
        <v>1460</v>
      </c>
      <c r="AKR107" t="s">
        <v>843</v>
      </c>
      <c r="AKS107" s="34">
        <v>17044.7948477631</v>
      </c>
      <c r="AKT107" t="s">
        <v>832</v>
      </c>
      <c r="AKU107" t="s">
        <v>843</v>
      </c>
      <c r="AKV107" s="34">
        <v>18989.790198835501</v>
      </c>
      <c r="AKW107" t="s">
        <v>832</v>
      </c>
      <c r="AKX107" t="s">
        <v>843</v>
      </c>
      <c r="AKY107" s="34"/>
      <c r="AKZ107" s="34"/>
      <c r="ALA107" s="34"/>
      <c r="ALB107" s="34"/>
      <c r="ALC107" s="34"/>
      <c r="ALD107" t="s">
        <v>1460</v>
      </c>
      <c r="ALE107" t="s">
        <v>843</v>
      </c>
      <c r="ALF107" t="s">
        <v>843</v>
      </c>
      <c r="ALG107" t="s">
        <v>843</v>
      </c>
      <c r="ALH107" s="34">
        <v>0.14993374049663544</v>
      </c>
      <c r="ALI107" s="34">
        <v>0.20663440227508545</v>
      </c>
      <c r="ALJ107" s="34"/>
      <c r="ALK107" s="34"/>
      <c r="ALL107" s="34">
        <v>0.24950085580348969</v>
      </c>
      <c r="ALM107" t="s">
        <v>832</v>
      </c>
    </row>
    <row r="108" spans="1:1001">
      <c r="A108" t="s">
        <v>423</v>
      </c>
      <c r="B108" t="s">
        <v>70</v>
      </c>
      <c r="C108" t="s">
        <v>292</v>
      </c>
      <c r="D108" s="34">
        <v>4.1068878024816513E-2</v>
      </c>
      <c r="E108" t="s">
        <v>465</v>
      </c>
      <c r="F108" s="34">
        <v>1.2751158326864243E-2</v>
      </c>
      <c r="G108" t="s">
        <v>1464</v>
      </c>
      <c r="H108" s="34">
        <v>1.2731883674860001E-2</v>
      </c>
      <c r="I108" t="s">
        <v>1294</v>
      </c>
      <c r="J108" s="34">
        <v>1.2515701353549957E-2</v>
      </c>
      <c r="K108" t="s">
        <v>1521</v>
      </c>
      <c r="L108" s="34"/>
      <c r="M108" t="s">
        <v>465</v>
      </c>
      <c r="N108" s="34">
        <v>0.49941980838775635</v>
      </c>
      <c r="O108" s="34"/>
      <c r="P108" t="s">
        <v>1459</v>
      </c>
      <c r="Q108" s="34"/>
      <c r="R108" t="s">
        <v>1459</v>
      </c>
      <c r="S108" s="34"/>
      <c r="T108" t="s">
        <v>1459</v>
      </c>
      <c r="U108" s="34"/>
      <c r="V108" t="s">
        <v>1459</v>
      </c>
      <c r="W108" t="s">
        <v>843</v>
      </c>
      <c r="X108" t="s">
        <v>465</v>
      </c>
      <c r="Y108" s="34">
        <v>0.48877426981925964</v>
      </c>
      <c r="Z108" s="34"/>
      <c r="AA108" t="s">
        <v>1459</v>
      </c>
      <c r="AB108" s="34"/>
      <c r="AC108" t="s">
        <v>1459</v>
      </c>
      <c r="AD108" s="34"/>
      <c r="AE108" t="s">
        <v>1459</v>
      </c>
      <c r="AF108" s="34"/>
      <c r="AG108" t="s">
        <v>1459</v>
      </c>
      <c r="AH108" t="s">
        <v>843</v>
      </c>
      <c r="AI108" t="s">
        <v>465</v>
      </c>
      <c r="AJ108" s="34">
        <v>0.49844139814376831</v>
      </c>
      <c r="AK108" s="34"/>
      <c r="AL108" t="s">
        <v>1459</v>
      </c>
      <c r="AM108" s="34"/>
      <c r="AN108" t="s">
        <v>1459</v>
      </c>
      <c r="AO108" s="34"/>
      <c r="AP108" t="s">
        <v>1459</v>
      </c>
      <c r="AQ108" s="34"/>
      <c r="AR108" t="s">
        <v>1459</v>
      </c>
      <c r="AS108" t="s">
        <v>843</v>
      </c>
      <c r="AT108" t="s">
        <v>465</v>
      </c>
      <c r="AU108" s="34">
        <v>0.49012428522109985</v>
      </c>
      <c r="AV108" s="34"/>
      <c r="AW108" t="s">
        <v>1459</v>
      </c>
      <c r="AX108" s="34"/>
      <c r="AY108" t="s">
        <v>1459</v>
      </c>
      <c r="AZ108" s="34"/>
      <c r="BA108" t="s">
        <v>1459</v>
      </c>
      <c r="BB108" s="34"/>
      <c r="BC108" t="s">
        <v>1459</v>
      </c>
      <c r="BD108" t="s">
        <v>843</v>
      </c>
      <c r="BE108" s="34">
        <v>0.47822917414913746</v>
      </c>
      <c r="BF108" t="s">
        <v>465</v>
      </c>
      <c r="BG108" t="s">
        <v>843</v>
      </c>
      <c r="BH108" t="s">
        <v>465</v>
      </c>
      <c r="BI108" s="34">
        <v>2.522468090057373</v>
      </c>
      <c r="BJ108" t="s">
        <v>819</v>
      </c>
      <c r="BK108" s="34">
        <v>6.9107952117919922</v>
      </c>
      <c r="BL108" t="s">
        <v>1294</v>
      </c>
      <c r="BM108" s="34">
        <v>7.861940860748291</v>
      </c>
      <c r="BN108" t="s">
        <v>1521</v>
      </c>
      <c r="BO108" s="34">
        <v>8.5307588577270508</v>
      </c>
      <c r="BP108" t="s">
        <v>843</v>
      </c>
      <c r="BQ108" s="34">
        <v>2.2122106552124023</v>
      </c>
      <c r="BR108" t="s">
        <v>830</v>
      </c>
      <c r="BS108" s="34"/>
      <c r="BT108" t="s">
        <v>843</v>
      </c>
      <c r="BU108" s="34">
        <v>2.7712299823760986</v>
      </c>
      <c r="BV108" t="s">
        <v>1555</v>
      </c>
      <c r="BW108" t="s">
        <v>843</v>
      </c>
      <c r="BX108" s="34">
        <v>3.9088845252990723</v>
      </c>
      <c r="BY108" t="s">
        <v>924</v>
      </c>
      <c r="BZ108" t="s">
        <v>843</v>
      </c>
      <c r="CA108" t="s">
        <v>465</v>
      </c>
      <c r="CB108" s="34">
        <v>9.8647559061646461E-3</v>
      </c>
      <c r="CC108" s="34">
        <v>9.4166509807109833E-3</v>
      </c>
      <c r="CD108" s="34">
        <v>9.1180354356765747E-3</v>
      </c>
      <c r="CE108" s="34">
        <v>9.306454099714756E-3</v>
      </c>
      <c r="CF108" s="34">
        <v>9.3064513057470322E-3</v>
      </c>
      <c r="CG108" t="s">
        <v>843</v>
      </c>
      <c r="CH108" t="s">
        <v>819</v>
      </c>
      <c r="CI108" s="34">
        <v>8.2585904747247696E-3</v>
      </c>
      <c r="CJ108" s="34">
        <v>7.3220296762883663E-3</v>
      </c>
      <c r="CK108" s="34">
        <v>7.1427249349653721E-3</v>
      </c>
      <c r="CL108" s="34">
        <v>7.4517154134809971E-3</v>
      </c>
      <c r="CM108" s="34">
        <v>7.7829761430621147E-3</v>
      </c>
      <c r="CN108" t="s">
        <v>843</v>
      </c>
      <c r="CO108" t="s">
        <v>1294</v>
      </c>
      <c r="CP108" s="34">
        <v>7.8024584800004959E-3</v>
      </c>
      <c r="CQ108" s="34">
        <v>7.2784624062478542E-3</v>
      </c>
      <c r="CR108" s="34">
        <v>7.5008263811469078E-3</v>
      </c>
      <c r="CS108" s="34">
        <v>7.9058362171053886E-3</v>
      </c>
      <c r="CT108" s="34">
        <v>8.1514753401279449E-3</v>
      </c>
      <c r="CU108" t="s">
        <v>843</v>
      </c>
      <c r="CV108" t="s">
        <v>1521</v>
      </c>
      <c r="CW108" s="34">
        <v>7.3639815673232079E-3</v>
      </c>
      <c r="CX108" s="34">
        <v>7.2584287263453007E-3</v>
      </c>
      <c r="CY108" s="34">
        <v>7.4707753956317902E-3</v>
      </c>
      <c r="CZ108" s="34">
        <v>7.4898358434438705E-3</v>
      </c>
      <c r="DA108" s="34">
        <v>6.3364082016050816E-3</v>
      </c>
      <c r="DB108" t="s">
        <v>843</v>
      </c>
      <c r="DC108" s="34">
        <v>2.5636858940124512</v>
      </c>
      <c r="DD108" s="34">
        <v>2.9766809940338135</v>
      </c>
      <c r="DE108" s="34">
        <v>3.2632718086242676</v>
      </c>
      <c r="DF108" s="34">
        <v>3.5182619094848633</v>
      </c>
      <c r="DG108" s="34">
        <v>3.7963113784790039</v>
      </c>
      <c r="DH108" t="s">
        <v>1464</v>
      </c>
      <c r="DI108" t="s">
        <v>843</v>
      </c>
      <c r="DJ108" s="34">
        <v>2.8114829063415527</v>
      </c>
      <c r="DK108" s="34">
        <v>3.1612758636474609</v>
      </c>
      <c r="DL108" s="34">
        <v>3.4162659645080566</v>
      </c>
      <c r="DM108" s="34">
        <v>3.6810355186462402</v>
      </c>
      <c r="DN108" s="34">
        <v>3.9760291576385498</v>
      </c>
      <c r="DO108" t="s">
        <v>1294</v>
      </c>
      <c r="DP108" t="s">
        <v>843</v>
      </c>
      <c r="DQ108" s="34">
        <v>4.1005430221557617</v>
      </c>
      <c r="DR108" t="s">
        <v>1521</v>
      </c>
      <c r="DS108" t="s">
        <v>843</v>
      </c>
      <c r="DT108" t="s">
        <v>843</v>
      </c>
      <c r="DU108" s="34">
        <v>5.6</v>
      </c>
      <c r="DV108" t="s">
        <v>1461</v>
      </c>
      <c r="DW108" t="s">
        <v>843</v>
      </c>
      <c r="DX108" t="s">
        <v>843</v>
      </c>
      <c r="DY108" t="s">
        <v>465</v>
      </c>
      <c r="DZ108" s="34">
        <v>1.5600734623149037E-3</v>
      </c>
      <c r="EA108" s="34">
        <v>6.7268130369484425E-3</v>
      </c>
      <c r="EB108" s="34">
        <v>7.451644167304039E-3</v>
      </c>
      <c r="EC108" s="34">
        <v>9.3510719016194344E-3</v>
      </c>
      <c r="ED108" s="34">
        <v>1.016119122505188E-2</v>
      </c>
      <c r="EE108" t="s">
        <v>843</v>
      </c>
      <c r="EF108" t="s">
        <v>465</v>
      </c>
      <c r="EG108" s="34">
        <v>7.5499997474253178E-3</v>
      </c>
      <c r="EH108" s="34">
        <v>7.9333335161209106E-3</v>
      </c>
      <c r="EI108" s="34">
        <v>5.7999999262392521E-3</v>
      </c>
      <c r="EJ108" s="34">
        <v>5.1999995484948158E-3</v>
      </c>
      <c r="EK108" s="34">
        <v>2.3000000510364771E-3</v>
      </c>
      <c r="EL108" t="s">
        <v>843</v>
      </c>
      <c r="EM108" t="s">
        <v>465</v>
      </c>
      <c r="EN108" s="34">
        <v>3.2904120162129402E-3</v>
      </c>
      <c r="EO108" s="34">
        <v>5.2266726270318031E-3</v>
      </c>
      <c r="EP108" s="34">
        <v>5.1937159150838852E-3</v>
      </c>
      <c r="EQ108" s="34">
        <v>4.9662156961858273E-3</v>
      </c>
      <c r="ER108" s="34">
        <v>1.3287917245179415E-3</v>
      </c>
      <c r="ES108" t="s">
        <v>843</v>
      </c>
      <c r="ET108" t="s">
        <v>465</v>
      </c>
      <c r="EU108" s="34">
        <v>8.6485305801033974E-3</v>
      </c>
      <c r="EV108" s="34">
        <v>6.2474519945681095E-3</v>
      </c>
      <c r="EW108" s="34">
        <v>2.9563978314399719E-3</v>
      </c>
      <c r="EX108" s="34">
        <v>7.2483252733945847E-4</v>
      </c>
      <c r="EY108" s="34">
        <v>-1.6093424055725336E-3</v>
      </c>
      <c r="EZ108" t="s">
        <v>843</v>
      </c>
      <c r="FA108" t="s">
        <v>465</v>
      </c>
      <c r="FB108" s="34">
        <v>9.5905864145606756E-4</v>
      </c>
      <c r="FC108" s="34">
        <v>-7.2991795605048537E-4</v>
      </c>
      <c r="FD108" s="34">
        <v>-1.2427323963493109E-3</v>
      </c>
      <c r="FE108" s="34">
        <v>-7.6796216890215874E-3</v>
      </c>
      <c r="FF108" s="34">
        <v>-9.5483642071485519E-3</v>
      </c>
      <c r="FG108" t="s">
        <v>843</v>
      </c>
      <c r="FH108" s="34"/>
      <c r="FI108" s="34"/>
      <c r="FJ108" s="34"/>
      <c r="FK108" s="34"/>
      <c r="FL108" s="34"/>
      <c r="FM108" t="s">
        <v>843</v>
      </c>
      <c r="FN108" t="s">
        <v>843</v>
      </c>
      <c r="FO108" s="34">
        <v>0.6662300000000001</v>
      </c>
      <c r="FP108" t="s">
        <v>1462</v>
      </c>
      <c r="FQ108" t="s">
        <v>843</v>
      </c>
      <c r="FR108" t="s">
        <v>843</v>
      </c>
      <c r="FS108" s="34">
        <v>0.69557000000000002</v>
      </c>
      <c r="FT108" t="s">
        <v>1462</v>
      </c>
      <c r="FU108" t="s">
        <v>843</v>
      </c>
      <c r="FV108" t="s">
        <v>843</v>
      </c>
      <c r="FW108" s="34">
        <v>0.63737999999999995</v>
      </c>
      <c r="FX108" t="s">
        <v>1462</v>
      </c>
      <c r="FY108" t="s">
        <v>843</v>
      </c>
      <c r="FZ108" s="34">
        <v>-1.2787439860403538E-2</v>
      </c>
      <c r="GA108" s="34">
        <v>-1.5940070152282715E-2</v>
      </c>
      <c r="GB108" s="34">
        <v>-2.3810876533389091E-2</v>
      </c>
      <c r="GC108" s="34">
        <v>-1.9806435331702232E-2</v>
      </c>
      <c r="GD108" s="34">
        <v>-1.1644119396805763E-2</v>
      </c>
      <c r="GE108" t="s">
        <v>830</v>
      </c>
      <c r="GF108" t="s">
        <v>843</v>
      </c>
      <c r="GG108" s="34">
        <v>-1.8481176346540451E-2</v>
      </c>
      <c r="GH108" s="34">
        <v>-1.9908061251044273E-2</v>
      </c>
      <c r="GI108" s="34">
        <v>-2.4903049692511559E-2</v>
      </c>
      <c r="GJ108" s="34">
        <v>-1.9384965300559998E-2</v>
      </c>
      <c r="GK108" s="34">
        <v>-1.1238587088882923E-2</v>
      </c>
      <c r="GL108" t="s">
        <v>832</v>
      </c>
      <c r="GM108" t="s">
        <v>843</v>
      </c>
      <c r="GN108" s="34">
        <v>0.14743436872959137</v>
      </c>
      <c r="GO108" t="s">
        <v>832</v>
      </c>
      <c r="GP108" t="s">
        <v>843</v>
      </c>
      <c r="GQ108" t="s">
        <v>843</v>
      </c>
      <c r="GR108" s="34">
        <v>7.5712483376264572E-3</v>
      </c>
      <c r="GS108" s="34">
        <v>9.6117919310927391E-3</v>
      </c>
      <c r="GT108" s="34">
        <v>1.0374194942414761E-2</v>
      </c>
      <c r="GU108" s="34">
        <v>1.0160860605537891E-2</v>
      </c>
      <c r="GV108" s="34">
        <v>4.9946419894695282E-3</v>
      </c>
      <c r="GW108" t="s">
        <v>832</v>
      </c>
      <c r="GX108" t="s">
        <v>843</v>
      </c>
      <c r="GY108" t="s">
        <v>843</v>
      </c>
      <c r="GZ108" t="s">
        <v>843</v>
      </c>
      <c r="HA108" t="s">
        <v>843</v>
      </c>
      <c r="HB108" t="s">
        <v>843</v>
      </c>
      <c r="HC108" t="s">
        <v>843</v>
      </c>
      <c r="HD108" t="s">
        <v>843</v>
      </c>
      <c r="HE108" t="s">
        <v>843</v>
      </c>
      <c r="HF108" t="s">
        <v>843</v>
      </c>
      <c r="HG108" t="s">
        <v>843</v>
      </c>
      <c r="HH108" s="34">
        <v>8360225</v>
      </c>
      <c r="HI108" s="34">
        <v>8511728</v>
      </c>
      <c r="HJ108" s="34">
        <v>8661546</v>
      </c>
      <c r="HK108" s="34">
        <v>8812245</v>
      </c>
      <c r="HL108" s="34">
        <v>8961489</v>
      </c>
      <c r="HM108" s="34">
        <v>9111900</v>
      </c>
      <c r="HN108" s="34">
        <v>9266288</v>
      </c>
      <c r="HO108" s="34">
        <v>9420826</v>
      </c>
      <c r="HP108" s="34">
        <v>9575247</v>
      </c>
      <c r="HQ108" s="34">
        <v>9730638</v>
      </c>
      <c r="HR108" s="34">
        <v>9842880</v>
      </c>
      <c r="HS108" s="34">
        <v>9954312</v>
      </c>
      <c r="HT108" s="34">
        <v>10108539</v>
      </c>
      <c r="HU108" s="34">
        <v>10261206</v>
      </c>
      <c r="HV108" s="34">
        <v>10412740</v>
      </c>
      <c r="HW108" s="34">
        <v>10563757</v>
      </c>
      <c r="HX108" s="34">
        <v>10713849</v>
      </c>
      <c r="HY108" s="34">
        <v>10863543</v>
      </c>
      <c r="HZ108" s="34">
        <v>11012421</v>
      </c>
      <c r="IA108" s="34">
        <v>11160438</v>
      </c>
      <c r="IB108" s="34">
        <v>11306801</v>
      </c>
      <c r="IC108" s="34">
        <v>11447569</v>
      </c>
      <c r="ID108" s="34">
        <v>11584996</v>
      </c>
      <c r="IE108" s="34">
        <v>11724763</v>
      </c>
      <c r="IF108" s="34">
        <v>11867030</v>
      </c>
      <c r="IG108" s="34">
        <v>12009506</v>
      </c>
      <c r="IH108" s="34">
        <v>12150613</v>
      </c>
      <c r="II108" s="34">
        <v>12290342</v>
      </c>
      <c r="IJ108" s="34">
        <v>12428585</v>
      </c>
      <c r="IK108" s="34">
        <v>12564896</v>
      </c>
      <c r="IL108" s="34">
        <v>12700006</v>
      </c>
      <c r="IM108" s="34">
        <v>12834396</v>
      </c>
      <c r="IN108" s="34">
        <v>12967403</v>
      </c>
      <c r="IO108" s="34">
        <v>13098831</v>
      </c>
      <c r="IP108" s="34">
        <v>13229269</v>
      </c>
      <c r="IQ108" s="34">
        <v>13359166</v>
      </c>
      <c r="IR108" s="34">
        <v>13488390</v>
      </c>
      <c r="IS108" s="34">
        <v>13616339</v>
      </c>
      <c r="IT108" s="34">
        <v>13743136</v>
      </c>
      <c r="IU108" s="34">
        <v>13867905</v>
      </c>
      <c r="IV108" s="34">
        <v>13990109</v>
      </c>
      <c r="IW108" s="34">
        <v>14109871</v>
      </c>
      <c r="IX108" s="34">
        <v>14227369</v>
      </c>
      <c r="IY108" s="34">
        <v>14343068</v>
      </c>
      <c r="IZ108" s="34">
        <v>14456973</v>
      </c>
      <c r="JA108" s="34">
        <v>14568753</v>
      </c>
      <c r="JB108" s="34">
        <v>14677930</v>
      </c>
      <c r="JC108" s="34">
        <v>14784689</v>
      </c>
      <c r="JD108" s="34">
        <v>14888886</v>
      </c>
      <c r="JE108" s="34">
        <v>14990139</v>
      </c>
      <c r="JF108" s="34">
        <v>15087520</v>
      </c>
      <c r="JG108" s="34">
        <v>15181601</v>
      </c>
      <c r="JH108" s="34">
        <v>15272665</v>
      </c>
      <c r="JI108" s="34">
        <v>15360234</v>
      </c>
      <c r="JJ108" s="34">
        <v>15444842</v>
      </c>
      <c r="JK108" s="34">
        <v>15526115</v>
      </c>
      <c r="JL108" s="34">
        <v>15603905</v>
      </c>
      <c r="JM108" s="34">
        <v>15678145</v>
      </c>
      <c r="JN108" s="34">
        <v>15748490</v>
      </c>
      <c r="JO108" s="34">
        <v>15815237</v>
      </c>
      <c r="JP108" s="34">
        <v>15878033</v>
      </c>
      <c r="JQ108" s="34">
        <v>15936591</v>
      </c>
      <c r="JR108" s="34">
        <v>15990972</v>
      </c>
      <c r="JS108" s="34">
        <v>16041093</v>
      </c>
      <c r="JT108" s="34">
        <v>16087866</v>
      </c>
      <c r="JU108" s="34">
        <v>16131665</v>
      </c>
      <c r="JV108" s="34">
        <v>16171950</v>
      </c>
      <c r="JW108" s="34">
        <v>16209061</v>
      </c>
      <c r="JX108" s="34">
        <v>16243543</v>
      </c>
      <c r="JY108" s="34">
        <v>16274837</v>
      </c>
      <c r="JZ108" s="34">
        <v>16302768</v>
      </c>
      <c r="KA108" s="34">
        <v>16328144</v>
      </c>
      <c r="KB108" s="34">
        <v>16350993</v>
      </c>
      <c r="KC108" s="34">
        <v>16370991</v>
      </c>
      <c r="KD108" s="34">
        <v>16388430</v>
      </c>
      <c r="KE108" s="34">
        <v>16403354</v>
      </c>
      <c r="KF108" s="34">
        <v>16415679</v>
      </c>
      <c r="KG108" s="34">
        <v>16425365.000000002</v>
      </c>
      <c r="KH108" s="34">
        <v>16432867.999999998</v>
      </c>
      <c r="KI108" s="34">
        <v>16438564.999999998</v>
      </c>
      <c r="KJ108" s="34">
        <v>16442625</v>
      </c>
      <c r="KK108" s="34">
        <v>16444802</v>
      </c>
      <c r="KL108" s="34">
        <v>16444829.000000002</v>
      </c>
      <c r="KM108" s="34">
        <v>16442640</v>
      </c>
      <c r="KN108" s="34">
        <v>16438366.999999998</v>
      </c>
      <c r="KO108" s="34">
        <v>16432000</v>
      </c>
      <c r="KP108" s="34">
        <v>16423497</v>
      </c>
      <c r="KQ108" s="34">
        <v>16413533</v>
      </c>
      <c r="KR108" s="34">
        <v>16401559.000000002</v>
      </c>
      <c r="KS108" s="34">
        <v>16387502</v>
      </c>
      <c r="KT108" s="34">
        <v>16371784</v>
      </c>
      <c r="KU108" s="34">
        <v>16354189</v>
      </c>
      <c r="KV108" s="34">
        <v>16334563</v>
      </c>
      <c r="KW108" s="34">
        <v>16312729</v>
      </c>
      <c r="KX108" s="34">
        <v>16289215</v>
      </c>
      <c r="KY108" s="34">
        <v>16263977</v>
      </c>
      <c r="KZ108" s="34">
        <v>16236405</v>
      </c>
      <c r="LA108" s="34">
        <v>16206766</v>
      </c>
      <c r="LB108" s="34">
        <v>16175299</v>
      </c>
      <c r="LC108" s="34">
        <v>16142639</v>
      </c>
      <c r="LD108" s="34">
        <v>16109408</v>
      </c>
      <c r="LE108" t="s">
        <v>843</v>
      </c>
      <c r="LF108" t="s">
        <v>843</v>
      </c>
      <c r="LG108" t="s">
        <v>843</v>
      </c>
      <c r="LH108" s="34">
        <v>1.8261414021253586E-2</v>
      </c>
      <c r="LI108" s="34">
        <v>1.7959635704755783E-2</v>
      </c>
      <c r="LJ108" s="34">
        <v>1.7448252066969872E-2</v>
      </c>
      <c r="LK108" s="34">
        <v>1.7249003052711487E-2</v>
      </c>
      <c r="LL108" s="34">
        <v>1.6794165596365929E-2</v>
      </c>
      <c r="LM108" s="34">
        <v>1.6644855961203575E-2</v>
      </c>
      <c r="LN108" s="34">
        <v>1.6801616176962852E-2</v>
      </c>
      <c r="LO108" s="34">
        <v>1.6539903357625008E-2</v>
      </c>
      <c r="LP108" s="34">
        <v>1.6258560121059418E-2</v>
      </c>
      <c r="LQ108" s="34">
        <v>1.6098134219646454E-2</v>
      </c>
      <c r="LR108" s="34">
        <v>1.1468886397778988E-2</v>
      </c>
      <c r="LS108" s="34">
        <v>1.125747337937355E-2</v>
      </c>
      <c r="LT108" s="34">
        <v>1.5374688431620598E-2</v>
      </c>
      <c r="LU108" s="34">
        <v>1.4989864081144333E-2</v>
      </c>
      <c r="LV108" s="34">
        <v>1.4659679494798183E-2</v>
      </c>
      <c r="LW108" s="34">
        <v>1.4398935250937939E-2</v>
      </c>
      <c r="LX108" s="34">
        <v>1.4108211733400822E-2</v>
      </c>
      <c r="LY108" s="34">
        <v>1.3875300996005535E-2</v>
      </c>
      <c r="LZ108" s="34">
        <v>1.3611312955617905E-2</v>
      </c>
      <c r="MA108" s="34">
        <v>1.3351385481655598E-2</v>
      </c>
      <c r="MB108" s="34">
        <v>1.3029200024902821E-2</v>
      </c>
      <c r="MC108" s="34">
        <v>1.2372990138828754E-2</v>
      </c>
      <c r="MD108" s="34">
        <v>1.1933419853448868E-2</v>
      </c>
      <c r="ME108" s="34">
        <v>1.1992288753390312E-2</v>
      </c>
      <c r="MF108" s="34">
        <v>1.2060865759849548E-2</v>
      </c>
      <c r="MG108" s="34">
        <v>1.1934536509215832E-2</v>
      </c>
      <c r="MH108" s="34">
        <v>1.1681118048727512E-2</v>
      </c>
      <c r="MI108" s="34">
        <v>1.1434129439294338E-2</v>
      </c>
      <c r="MJ108" s="34">
        <v>1.1185310781002045E-2</v>
      </c>
      <c r="MK108" s="34">
        <v>1.0907832533121109E-2</v>
      </c>
      <c r="ML108" s="34">
        <v>1.0695572011172771E-2</v>
      </c>
      <c r="MM108" s="34">
        <v>1.052628830075264E-2</v>
      </c>
      <c r="MN108" s="34">
        <v>1.0309992358088493E-2</v>
      </c>
      <c r="MO108" s="34">
        <v>1.0084242559969425E-2</v>
      </c>
      <c r="MP108" s="34">
        <v>9.9087338894605637E-3</v>
      </c>
      <c r="MQ108" s="34">
        <v>9.7710173577070236E-3</v>
      </c>
      <c r="MR108" s="34">
        <v>9.6265748143196106E-3</v>
      </c>
      <c r="MS108" s="34">
        <v>9.4411531463265419E-3</v>
      </c>
      <c r="MT108" s="34">
        <v>9.2690307646989822E-3</v>
      </c>
      <c r="MU108" s="34">
        <v>9.0376781299710274E-3</v>
      </c>
      <c r="MV108" s="34">
        <v>8.7734023109078407E-3</v>
      </c>
      <c r="MW108" s="34">
        <v>8.5240434855222702E-3</v>
      </c>
      <c r="MX108" s="34">
        <v>8.2928808405995369E-3</v>
      </c>
      <c r="MY108" s="34">
        <v>8.0992551520466805E-3</v>
      </c>
      <c r="MZ108" s="34">
        <v>7.9100998118519783E-3</v>
      </c>
      <c r="NA108" s="34">
        <v>7.7021708711981773E-3</v>
      </c>
      <c r="NB108" s="34">
        <v>7.465975359082222E-3</v>
      </c>
      <c r="NC108" s="34">
        <v>7.2471131570637226E-3</v>
      </c>
      <c r="ND108" s="34">
        <v>7.0229102857410908E-3</v>
      </c>
      <c r="NE108" s="34">
        <v>6.7775561474263668E-3</v>
      </c>
      <c r="NF108" s="34">
        <v>6.4753270708024502E-3</v>
      </c>
      <c r="NG108" s="34">
        <v>6.2163220718502998E-3</v>
      </c>
      <c r="NH108" s="34">
        <v>5.980395246297121E-3</v>
      </c>
      <c r="NI108" s="34">
        <v>5.7173329405486584E-3</v>
      </c>
      <c r="NJ108" s="34">
        <v>5.4931342601776123E-3</v>
      </c>
      <c r="NK108" s="34">
        <v>5.2483482286334038E-3</v>
      </c>
      <c r="NL108" s="34">
        <v>4.9977586604654789E-3</v>
      </c>
      <c r="NM108" s="34">
        <v>4.7465008683502674E-3</v>
      </c>
      <c r="NN108" s="34">
        <v>4.4767833314836025E-3</v>
      </c>
      <c r="NO108" s="34">
        <v>4.2293546721339226E-3</v>
      </c>
      <c r="NP108" s="34">
        <v>3.9627393707633018E-3</v>
      </c>
      <c r="NQ108" s="34">
        <v>3.6812042817473412E-3</v>
      </c>
      <c r="NR108" s="34">
        <v>3.4065269865095615E-3</v>
      </c>
      <c r="NS108" s="34">
        <v>3.1294291839003563E-3</v>
      </c>
      <c r="NT108" s="34">
        <v>2.9115809593349695E-3</v>
      </c>
      <c r="NU108" s="34">
        <v>2.718787407502532E-3</v>
      </c>
      <c r="NV108" s="34">
        <v>2.4941493757069111E-3</v>
      </c>
      <c r="NW108" s="34">
        <v>2.2921469062566757E-3</v>
      </c>
      <c r="NX108" s="34">
        <v>2.1250690333545208E-3</v>
      </c>
      <c r="NY108" s="34">
        <v>1.924696727655828E-3</v>
      </c>
      <c r="NZ108" s="34">
        <v>1.7147366888821125E-3</v>
      </c>
      <c r="OA108" s="34">
        <v>1.5553353587165475E-3</v>
      </c>
      <c r="OB108" s="34">
        <v>1.3983848039060831E-3</v>
      </c>
      <c r="OC108" s="34">
        <v>1.2222976656630635E-3</v>
      </c>
      <c r="OD108" s="34">
        <v>1.0646709706634283E-3</v>
      </c>
      <c r="OE108" s="34">
        <v>9.1022806009277701E-4</v>
      </c>
      <c r="OF108" s="34">
        <v>7.5108860619366169E-4</v>
      </c>
      <c r="OG108" s="34">
        <v>5.898716626688838E-4</v>
      </c>
      <c r="OH108" s="34">
        <v>4.5668921666219831E-4</v>
      </c>
      <c r="OI108" s="34">
        <v>3.4662315738387406E-4</v>
      </c>
      <c r="OJ108" s="34">
        <v>2.4694969761185348E-4</v>
      </c>
      <c r="OK108" s="34">
        <v>1.3239102554507554E-4</v>
      </c>
      <c r="OL108" s="34">
        <v>1.6418548511865083E-6</v>
      </c>
      <c r="OM108" s="34">
        <v>-1.3312061491888016E-4</v>
      </c>
      <c r="ON108" s="34">
        <v>-2.5990689755417407E-4</v>
      </c>
      <c r="OO108" s="34">
        <v>-3.8740062154829502E-4</v>
      </c>
      <c r="OP108" s="34">
        <v>-5.175998667255044E-4</v>
      </c>
      <c r="OQ108" s="34">
        <v>-6.0687586665153503E-4</v>
      </c>
      <c r="OR108" s="34">
        <v>-7.2978617390617728E-4</v>
      </c>
      <c r="OS108" s="34">
        <v>-8.5742014925926924E-4</v>
      </c>
      <c r="OT108" s="34">
        <v>-9.5960585167631507E-4</v>
      </c>
      <c r="OU108" s="34">
        <v>-1.0752928210422397E-3</v>
      </c>
      <c r="OV108" s="34">
        <v>-1.2007801560685039E-3</v>
      </c>
      <c r="OW108" s="34">
        <v>-1.3375689741224051E-3</v>
      </c>
      <c r="OX108" s="34">
        <v>-1.4424909604713321E-3</v>
      </c>
      <c r="OY108" s="34">
        <v>-1.5505702467635274E-3</v>
      </c>
      <c r="OZ108" s="34">
        <v>-1.696718973107636E-3</v>
      </c>
      <c r="PA108" s="34">
        <v>-1.8271338194608688E-3</v>
      </c>
      <c r="PB108" s="34">
        <v>-1.9434838322922587E-3</v>
      </c>
      <c r="PC108" s="34">
        <v>-2.0211692899465561E-3</v>
      </c>
      <c r="PD108" s="34">
        <v>-2.0607071928679943E-3</v>
      </c>
      <c r="PE108" t="s">
        <v>1300</v>
      </c>
      <c r="PF108" t="s">
        <v>843</v>
      </c>
      <c r="PG108" t="s">
        <v>843</v>
      </c>
      <c r="PH108" t="s">
        <v>843</v>
      </c>
      <c r="PI108" t="s">
        <v>843</v>
      </c>
      <c r="PJ108" t="s">
        <v>1300</v>
      </c>
      <c r="PK108" s="34">
        <v>0.49642181396484375</v>
      </c>
      <c r="PL108" s="34">
        <v>0.49651128053665161</v>
      </c>
      <c r="PM108" s="34">
        <v>0.49658536911010742</v>
      </c>
      <c r="PN108" s="34">
        <v>0.4966423511505127</v>
      </c>
      <c r="PO108" s="34">
        <v>0.49670895934104919</v>
      </c>
      <c r="PP108" s="34">
        <v>0.4967530369758606</v>
      </c>
      <c r="PQ108" s="34">
        <v>0.49674907326698303</v>
      </c>
      <c r="PR108" s="34">
        <v>0.49673554301261902</v>
      </c>
      <c r="PS108" s="34">
        <v>0.49671575427055359</v>
      </c>
      <c r="PT108" s="34">
        <v>0.49668890237808228</v>
      </c>
      <c r="PU108" s="34">
        <v>0.49688130617141724</v>
      </c>
      <c r="PV108" s="34">
        <v>0.49704480171203613</v>
      </c>
      <c r="PW108" s="34">
        <v>0.49696242809295654</v>
      </c>
      <c r="PX108" s="34">
        <v>0.49686732888221741</v>
      </c>
      <c r="PY108" s="34">
        <v>0.49674966931343079</v>
      </c>
      <c r="PZ108" s="34">
        <v>0.49661943316459656</v>
      </c>
      <c r="QA108" s="34">
        <v>0.49647191166877747</v>
      </c>
      <c r="QB108" s="34">
        <v>0.49630871415138245</v>
      </c>
      <c r="QC108" s="34">
        <v>0.49614322185516357</v>
      </c>
      <c r="QD108" s="34">
        <v>0.49595975875854492</v>
      </c>
      <c r="QE108" s="34">
        <v>0.49575427174568176</v>
      </c>
      <c r="QF108" s="34">
        <v>0.49555063247680664</v>
      </c>
      <c r="QG108" s="34">
        <v>0.49535709619522095</v>
      </c>
      <c r="QH108" s="34">
        <v>0.49516549706459045</v>
      </c>
      <c r="QI108" s="34">
        <v>0.49497523903846741</v>
      </c>
      <c r="QJ108" s="34">
        <v>0.49478897452354431</v>
      </c>
      <c r="QK108" s="34">
        <v>0.49460533261299133</v>
      </c>
      <c r="QL108" s="34">
        <v>0.49442106485366821</v>
      </c>
      <c r="QM108" s="34">
        <v>0.49423542618751526</v>
      </c>
      <c r="QN108" s="34">
        <v>0.49404922127723694</v>
      </c>
      <c r="QO108" s="34">
        <v>0.49386346340179443</v>
      </c>
      <c r="QP108" s="34">
        <v>0.49367761611938477</v>
      </c>
      <c r="QQ108" s="34">
        <v>0.49349126219749451</v>
      </c>
      <c r="QR108" s="34">
        <v>0.49330341815948486</v>
      </c>
      <c r="QS108" s="34">
        <v>0.49311304092407227</v>
      </c>
      <c r="QT108" s="34">
        <v>0.49292224645614624</v>
      </c>
      <c r="QU108" s="34">
        <v>0.49273175001144409</v>
      </c>
      <c r="QV108" s="34">
        <v>0.49253788590431213</v>
      </c>
      <c r="QW108" s="34">
        <v>0.49234104156494141</v>
      </c>
      <c r="QX108" s="34">
        <v>0.49214246869087219</v>
      </c>
      <c r="QY108" s="34">
        <v>0.49194049835205078</v>
      </c>
      <c r="QZ108" s="34">
        <v>0.49173611402511597</v>
      </c>
      <c r="RA108" s="34">
        <v>0.4915306568145752</v>
      </c>
      <c r="RB108" s="34">
        <v>0.49132415652275085</v>
      </c>
      <c r="RC108" s="34">
        <v>0.49111539125442505</v>
      </c>
      <c r="RD108" s="34">
        <v>0.49090337753295898</v>
      </c>
      <c r="RE108" s="34">
        <v>0.4906882643699646</v>
      </c>
      <c r="RF108" s="34">
        <v>0.49047031998634338</v>
      </c>
      <c r="RG108" s="34">
        <v>0.49025037884712219</v>
      </c>
      <c r="RH108" s="34">
        <v>0.49002781510353088</v>
      </c>
      <c r="RI108" s="34">
        <v>0.48980149626731873</v>
      </c>
      <c r="RJ108" s="34">
        <v>0.48957180976867676</v>
      </c>
      <c r="RK108" s="34">
        <v>0.48933929204940796</v>
      </c>
      <c r="RL108" s="34">
        <v>0.48910531401634216</v>
      </c>
      <c r="RM108" s="34">
        <v>0.48887091875076294</v>
      </c>
      <c r="RN108" s="34">
        <v>0.4886353611946106</v>
      </c>
      <c r="RO108" s="34">
        <v>0.48839959502220154</v>
      </c>
      <c r="RP108" s="34">
        <v>0.48816394805908203</v>
      </c>
      <c r="RQ108" s="34">
        <v>0.48792722821235657</v>
      </c>
      <c r="RR108" s="34">
        <v>0.48769190907478333</v>
      </c>
      <c r="RS108" s="34">
        <v>0.4874579906463623</v>
      </c>
      <c r="RT108" s="34">
        <v>0.48722472786903381</v>
      </c>
      <c r="RU108" s="34">
        <v>0.4869924783706665</v>
      </c>
      <c r="RV108" s="34">
        <v>0.48676201701164246</v>
      </c>
      <c r="RW108" s="34">
        <v>0.48653632402420044</v>
      </c>
      <c r="RX108" s="34">
        <v>0.48631522059440613</v>
      </c>
      <c r="RY108" s="34">
        <v>0.4860980212688446</v>
      </c>
      <c r="RZ108" s="34">
        <v>0.48588386178016663</v>
      </c>
      <c r="SA108" s="34">
        <v>0.48567414283752441</v>
      </c>
      <c r="SB108" s="34">
        <v>0.48546850681304932</v>
      </c>
      <c r="SC108" s="34">
        <v>0.48526883125305176</v>
      </c>
      <c r="SD108" s="34">
        <v>0.48507601022720337</v>
      </c>
      <c r="SE108" s="34">
        <v>0.48488694429397583</v>
      </c>
      <c r="SF108" s="34">
        <v>0.48470175266265869</v>
      </c>
      <c r="SG108" s="34">
        <v>0.48451969027519226</v>
      </c>
      <c r="SH108" s="34">
        <v>0.48434266448020935</v>
      </c>
      <c r="SI108" s="34">
        <v>0.48417156934738159</v>
      </c>
      <c r="SJ108" s="34">
        <v>0.48400762677192688</v>
      </c>
      <c r="SK108" s="34">
        <v>0.48385125398635864</v>
      </c>
      <c r="SL108" s="34">
        <v>0.48369774222373962</v>
      </c>
      <c r="SM108" s="34">
        <v>0.48354753851890564</v>
      </c>
      <c r="SN108" s="34">
        <v>0.48340290784835815</v>
      </c>
      <c r="SO108" s="34">
        <v>0.48326140642166138</v>
      </c>
      <c r="SP108" s="34">
        <v>0.48312497138977051</v>
      </c>
      <c r="SQ108" s="34">
        <v>0.48299431800842285</v>
      </c>
      <c r="SR108" s="34">
        <v>0.48286709189414978</v>
      </c>
      <c r="SS108" s="34">
        <v>0.48274493217468262</v>
      </c>
      <c r="ST108" s="34">
        <v>0.48262935876846313</v>
      </c>
      <c r="SU108" s="34">
        <v>0.48251742124557495</v>
      </c>
      <c r="SV108" s="34">
        <v>0.48240798711776733</v>
      </c>
      <c r="SW108" s="34">
        <v>0.48230284452438354</v>
      </c>
      <c r="SX108" s="34">
        <v>0.48220226168632507</v>
      </c>
      <c r="SY108" s="34">
        <v>0.48210963606834412</v>
      </c>
      <c r="SZ108" s="34">
        <v>0.48202592134475708</v>
      </c>
      <c r="TA108" s="34">
        <v>0.4819522500038147</v>
      </c>
      <c r="TB108" s="34">
        <v>0.48188778758049011</v>
      </c>
      <c r="TC108" s="34">
        <v>0.48183149099349976</v>
      </c>
      <c r="TD108" s="34">
        <v>0.48178637027740479</v>
      </c>
      <c r="TE108" s="34">
        <v>0.48175042867660522</v>
      </c>
      <c r="TF108" s="34">
        <v>0.48172476887702942</v>
      </c>
      <c r="TG108" s="34">
        <v>0.48171082139015198</v>
      </c>
      <c r="TH108" t="s">
        <v>843</v>
      </c>
      <c r="TI108" t="s">
        <v>843</v>
      </c>
      <c r="TJ108" t="s">
        <v>1300</v>
      </c>
      <c r="TK108" s="34">
        <v>0.55930382013066793</v>
      </c>
      <c r="TL108" s="34">
        <v>0.56291986556195606</v>
      </c>
      <c r="TM108" s="34">
        <v>0.56689063170077392</v>
      </c>
      <c r="TN108" s="34">
        <v>0.57109017055245304</v>
      </c>
      <c r="TO108" s="34">
        <v>0.57553925605782408</v>
      </c>
      <c r="TP108" s="34">
        <v>0.58014626037674599</v>
      </c>
      <c r="TQ108" s="34">
        <v>0.58451377725363196</v>
      </c>
      <c r="TR108" s="34">
        <v>0.58860542528889903</v>
      </c>
      <c r="TS108" s="34">
        <v>0.59252494517765697</v>
      </c>
      <c r="TT108" s="34">
        <v>0.59620384584257702</v>
      </c>
      <c r="TU108" s="34">
        <v>0.59993553715985604</v>
      </c>
      <c r="TV108" s="34">
        <v>0.603533323046334</v>
      </c>
      <c r="TW108" s="34">
        <v>0.60686722383917202</v>
      </c>
      <c r="TX108" s="34">
        <v>0.61035184363319506</v>
      </c>
      <c r="TY108" s="34">
        <v>0.61373941921146602</v>
      </c>
      <c r="TZ108" s="34">
        <v>0.61692828602551197</v>
      </c>
      <c r="UA108" s="34">
        <v>0.61987674177024299</v>
      </c>
      <c r="UB108" s="34">
        <v>0.62243801941788102</v>
      </c>
      <c r="UC108" s="34">
        <v>0.62477810283497104</v>
      </c>
      <c r="UD108" s="34">
        <v>0.62702167244690599</v>
      </c>
      <c r="UE108" s="34">
        <v>0.62924037359283291</v>
      </c>
      <c r="UF108" s="34">
        <v>0.63152098056801398</v>
      </c>
      <c r="UG108" s="34">
        <v>0.63380922331821399</v>
      </c>
      <c r="UH108" s="34">
        <v>0.63601270081055394</v>
      </c>
      <c r="UI108" s="34">
        <v>0.63816578368808397</v>
      </c>
      <c r="UJ108" s="34">
        <v>0.64043905550989999</v>
      </c>
      <c r="UK108" s="34">
        <v>0.642903175218272</v>
      </c>
      <c r="UL108" s="34">
        <v>0.64532890948030597</v>
      </c>
      <c r="UM108" s="34">
        <v>0.64758774420369403</v>
      </c>
      <c r="UN108" s="34">
        <v>0.64979585385330096</v>
      </c>
      <c r="UO108" s="34">
        <v>0.65202414077599602</v>
      </c>
      <c r="UP108" s="34">
        <v>0.65429478155009302</v>
      </c>
      <c r="UQ108" s="34">
        <v>0.65662394608326491</v>
      </c>
      <c r="UR108" s="34">
        <v>0.65895078728781198</v>
      </c>
      <c r="US108" s="34">
        <v>0.66124016376112704</v>
      </c>
      <c r="UT108" s="34">
        <v>0.66347690928172798</v>
      </c>
      <c r="UU108" s="34">
        <v>0.66559151981815501</v>
      </c>
      <c r="UV108" s="34">
        <v>0.6676054040663939</v>
      </c>
      <c r="UW108" s="34">
        <v>0.66952017609082004</v>
      </c>
      <c r="UX108" s="34">
        <v>0.67126904428855794</v>
      </c>
      <c r="UY108" s="34">
        <v>0.67277641199137195</v>
      </c>
      <c r="UZ108" s="34">
        <v>0.6740318294181491</v>
      </c>
      <c r="VA108" s="34">
        <v>0.67506977836414406</v>
      </c>
      <c r="VB108" s="34">
        <v>0.67587807309154202</v>
      </c>
      <c r="VC108" s="34">
        <v>0.67643700379048899</v>
      </c>
      <c r="VD108" s="34">
        <v>0.67681468688500701</v>
      </c>
      <c r="VE108" s="34">
        <v>0.67705751686571303</v>
      </c>
      <c r="VF108" s="34">
        <v>0.67708886798663404</v>
      </c>
      <c r="VG108" s="34">
        <v>0.676941377615491</v>
      </c>
      <c r="VH108" s="34">
        <v>0.6766890553850099</v>
      </c>
      <c r="VI108" s="34">
        <v>0.67635630893467902</v>
      </c>
      <c r="VJ108" s="34">
        <v>0.67590065105781705</v>
      </c>
      <c r="VK108" s="34">
        <v>0.67529360461975696</v>
      </c>
      <c r="VL108" s="34">
        <v>0.67461285663398296</v>
      </c>
      <c r="VM108" s="34">
        <v>0.67382394309452809</v>
      </c>
      <c r="VN108" s="34">
        <v>0.67293550253878709</v>
      </c>
      <c r="VO108" s="34">
        <v>0.67209482729146397</v>
      </c>
      <c r="VP108" s="34">
        <v>0.6713641719528739</v>
      </c>
      <c r="VQ108" s="34">
        <v>0.67073538478927208</v>
      </c>
      <c r="VR108" s="34">
        <v>0.67019595312406499</v>
      </c>
      <c r="VS108" s="34">
        <v>0.66972141102989891</v>
      </c>
      <c r="VT108" s="34">
        <v>0.66927947982349201</v>
      </c>
      <c r="VU108" s="34">
        <v>0.66887564217873507</v>
      </c>
      <c r="VV108" s="34">
        <v>0.66852787614060605</v>
      </c>
      <c r="VW108" s="34">
        <v>0.66817752584463308</v>
      </c>
      <c r="VX108" s="34">
        <v>0.66770189771799393</v>
      </c>
      <c r="VY108" s="34">
        <v>0.66723042057389503</v>
      </c>
      <c r="VZ108" s="34">
        <v>0.66685662214311403</v>
      </c>
      <c r="WA108" s="34">
        <v>0.66647691947501797</v>
      </c>
      <c r="WB108" s="34">
        <v>0.66610124371441504</v>
      </c>
      <c r="WC108" s="34">
        <v>0.66570980461722795</v>
      </c>
      <c r="WD108" s="34">
        <v>0.66527104978986007</v>
      </c>
      <c r="WE108" s="34">
        <v>0.664798329520364</v>
      </c>
      <c r="WF108" s="34">
        <v>0.66428800797703702</v>
      </c>
      <c r="WG108" s="34">
        <v>0.66371694348644295</v>
      </c>
      <c r="WH108" s="34">
        <v>0.66300043463673408</v>
      </c>
      <c r="WI108" s="34">
        <v>0.66209923451841401</v>
      </c>
      <c r="WJ108" s="34">
        <v>0.66112661727760691</v>
      </c>
      <c r="WK108" s="34">
        <v>0.66013415917416296</v>
      </c>
      <c r="WL108" s="34">
        <v>0.65910397288327804</v>
      </c>
      <c r="WM108" s="34">
        <v>0.65800180932180796</v>
      </c>
      <c r="WN108" s="34">
        <v>0.65679184391492995</v>
      </c>
      <c r="WO108" s="34">
        <v>0.65550481991923404</v>
      </c>
      <c r="WP108" s="34">
        <v>0.65421418501573303</v>
      </c>
      <c r="WQ108" s="34">
        <v>0.65289376532637799</v>
      </c>
      <c r="WR108" s="34">
        <v>0.65153657497565698</v>
      </c>
      <c r="WS108" s="34">
        <v>0.65023251900105394</v>
      </c>
      <c r="WT108" s="34">
        <v>0.64894602520980693</v>
      </c>
      <c r="WU108" s="34">
        <v>0.64765611610457297</v>
      </c>
      <c r="WV108" s="34">
        <v>0.64640202637351296</v>
      </c>
      <c r="WW108" s="34">
        <v>0.6451855827074191</v>
      </c>
      <c r="WX108" s="34">
        <v>0.64400468418228196</v>
      </c>
      <c r="WY108" s="34">
        <v>0.64282405351156302</v>
      </c>
      <c r="WZ108" s="34">
        <v>0.64167985013421103</v>
      </c>
      <c r="XA108" s="34">
        <v>0.64060253977862003</v>
      </c>
      <c r="XB108" s="34">
        <v>0.63956531050185295</v>
      </c>
      <c r="XC108" s="34">
        <v>0.63854187549522201</v>
      </c>
      <c r="XD108" s="34">
        <v>0.63753956218038799</v>
      </c>
      <c r="XE108" s="34">
        <v>0.63656122719706099</v>
      </c>
      <c r="XF108" s="34">
        <v>0.63556531865700494</v>
      </c>
      <c r="XG108" s="34">
        <v>0.634506122136828</v>
      </c>
      <c r="XH108" t="s">
        <v>843</v>
      </c>
      <c r="XI108" t="s">
        <v>1300</v>
      </c>
      <c r="XJ108" s="34">
        <v>0.53785660899417198</v>
      </c>
      <c r="XK108" s="34">
        <v>0.54142440532782599</v>
      </c>
      <c r="XL108" s="34">
        <v>0.54541092002576197</v>
      </c>
      <c r="XM108" s="34">
        <v>0.549642968392277</v>
      </c>
      <c r="XN108" s="34">
        <v>0.55409700586046495</v>
      </c>
      <c r="XO108" s="34">
        <v>0.55866473739479505</v>
      </c>
      <c r="XP108" s="34">
        <v>0.56297818500784802</v>
      </c>
      <c r="XQ108" s="34">
        <v>0.56707811857888701</v>
      </c>
      <c r="XR108" s="34">
        <v>0.57118377357869898</v>
      </c>
      <c r="XS108" s="34">
        <v>0.57500857472082401</v>
      </c>
      <c r="XT108" s="34">
        <v>0.57873198697942096</v>
      </c>
      <c r="XU108" s="34">
        <v>0.58220306938339905</v>
      </c>
      <c r="XV108" s="34">
        <v>0.58519188579081505</v>
      </c>
      <c r="XW108" s="34">
        <v>0.58809982959118101</v>
      </c>
      <c r="XX108" s="34">
        <v>0.590877473172287</v>
      </c>
      <c r="XY108" s="34">
        <v>0.59357281694382003</v>
      </c>
      <c r="XZ108" s="34">
        <v>0.59604464259504897</v>
      </c>
      <c r="YA108" s="34">
        <v>0.59816559854526297</v>
      </c>
      <c r="YB108" s="34">
        <v>0.60009642747948</v>
      </c>
      <c r="YC108" s="34">
        <v>0.60193609784849</v>
      </c>
      <c r="YD108" s="34">
        <v>0.60381023758133501</v>
      </c>
      <c r="YE108" s="34">
        <v>0.60581801254047907</v>
      </c>
      <c r="YF108" s="34">
        <v>0.60783856152555304</v>
      </c>
      <c r="YG108" s="34">
        <v>0.60975038003964899</v>
      </c>
      <c r="YH108" s="34">
        <v>0.61157560063469996</v>
      </c>
      <c r="YI108" s="34">
        <v>0.61348628272110906</v>
      </c>
      <c r="YJ108" s="34">
        <v>0.61559307272838504</v>
      </c>
      <c r="YK108" s="34">
        <v>0.61767613952484002</v>
      </c>
      <c r="YL108" s="34">
        <v>0.61960241731469901</v>
      </c>
      <c r="YM108" s="34">
        <v>0.62149366861029598</v>
      </c>
      <c r="YN108" s="34">
        <v>0.62339679209600396</v>
      </c>
      <c r="YO108" s="34">
        <v>0.62531285559962702</v>
      </c>
      <c r="YP108" s="34">
        <v>0.62726644754028404</v>
      </c>
      <c r="YQ108" s="34">
        <v>0.62920221659474795</v>
      </c>
      <c r="YR108" s="34">
        <v>0.63102152507443898</v>
      </c>
      <c r="YS108" s="34">
        <v>0.63264167715852604</v>
      </c>
      <c r="YT108" s="34">
        <v>0.63399037987483997</v>
      </c>
      <c r="YU108" s="34">
        <v>0.63508748570375606</v>
      </c>
      <c r="YV108" s="34">
        <v>0.63595334558114502</v>
      </c>
      <c r="YW108" s="34">
        <v>0.63659051733446803</v>
      </c>
      <c r="YX108" s="34">
        <v>0.63698894829872099</v>
      </c>
      <c r="YY108" s="34">
        <v>0.63713606463389805</v>
      </c>
      <c r="YZ108" s="34">
        <v>0.63705199594710704</v>
      </c>
      <c r="ZA108" s="34">
        <v>0.63677068125276004</v>
      </c>
      <c r="ZB108" s="34">
        <v>0.636303049054598</v>
      </c>
      <c r="ZC108" s="34">
        <v>0.63567156365407496</v>
      </c>
      <c r="ZD108" s="34">
        <v>0.63491087077370101</v>
      </c>
      <c r="ZE108" s="34">
        <v>0.63397074615403592</v>
      </c>
      <c r="ZF108" s="34">
        <v>0.632860040704187</v>
      </c>
      <c r="ZG108" s="34">
        <v>0.63163900614930901</v>
      </c>
      <c r="ZH108" s="34">
        <v>0.63038195244751793</v>
      </c>
      <c r="ZI108" s="34">
        <v>0.62920020754069295</v>
      </c>
      <c r="ZJ108" s="34">
        <v>0.62810508185702996</v>
      </c>
      <c r="ZK108" s="34">
        <v>0.62709105301035895</v>
      </c>
      <c r="ZL108" s="34">
        <v>0.626103900127431</v>
      </c>
      <c r="ZM108" s="34">
        <v>0.62511581293839502</v>
      </c>
      <c r="ZN108" s="34">
        <v>0.62412981315029203</v>
      </c>
      <c r="ZO108" s="34">
        <v>0.62314925085682193</v>
      </c>
      <c r="ZP108" s="34">
        <v>0.62222708335846799</v>
      </c>
      <c r="ZQ108" s="34">
        <v>0.62134236816502897</v>
      </c>
      <c r="ZR108" s="34">
        <v>0.62042582288291603</v>
      </c>
      <c r="ZS108" s="34">
        <v>0.61954001390698998</v>
      </c>
      <c r="ZT108" s="34">
        <v>0.61879551102973895</v>
      </c>
      <c r="ZU108" s="34">
        <v>0.618134862073764</v>
      </c>
      <c r="ZV108" s="34">
        <v>0.61746570365516495</v>
      </c>
      <c r="ZW108" s="34">
        <v>0.61671308004205005</v>
      </c>
      <c r="ZX108" s="34">
        <v>0.61593821400635096</v>
      </c>
      <c r="ZY108" s="34">
        <v>0.61517121148562504</v>
      </c>
      <c r="ZZ108" s="34">
        <v>0.61437061483446098</v>
      </c>
      <c r="AAA108" s="34">
        <v>0.61355488188438101</v>
      </c>
      <c r="AAB108" s="34">
        <v>0.612642006559868</v>
      </c>
      <c r="AAC108" s="34">
        <v>0.61156978404894002</v>
      </c>
      <c r="AAD108" s="34">
        <v>0.61045912044788697</v>
      </c>
      <c r="AAE108" s="34">
        <v>0.60938858252380701</v>
      </c>
      <c r="AAF108" s="34">
        <v>0.60830373598008702</v>
      </c>
      <c r="AAG108" s="34">
        <v>0.60713097477293299</v>
      </c>
      <c r="AAH108" s="34">
        <v>0.60584469274770791</v>
      </c>
      <c r="AAI108" s="34">
        <v>0.60444839429747799</v>
      </c>
      <c r="AAJ108" s="34">
        <v>0.60296175932284002</v>
      </c>
      <c r="AAK108" s="34">
        <v>0.60143409719765695</v>
      </c>
      <c r="AAL108" s="34">
        <v>0.59988025026417602</v>
      </c>
      <c r="AAM108" s="34">
        <v>0.59832722821251405</v>
      </c>
      <c r="AAN108" s="34">
        <v>0.59679694459586796</v>
      </c>
      <c r="AAO108" s="34">
        <v>0.59529973882842802</v>
      </c>
      <c r="AAP108" s="34">
        <v>0.59382351038346792</v>
      </c>
      <c r="AAQ108" s="34">
        <v>0.59238175511197699</v>
      </c>
      <c r="AAR108" s="34">
        <v>0.59101202962475097</v>
      </c>
      <c r="AAS108" s="34">
        <v>0.58965016855298602</v>
      </c>
      <c r="AAT108" s="34">
        <v>0.58829877086684301</v>
      </c>
      <c r="AAU108" s="34">
        <v>0.58700264384407097</v>
      </c>
      <c r="AAV108" s="34">
        <v>0.58571002402670402</v>
      </c>
      <c r="AAW108" s="34">
        <v>0.58439600962163296</v>
      </c>
      <c r="AAX108" s="34">
        <v>0.58309218312115196</v>
      </c>
      <c r="AAY108" s="34">
        <v>0.58184035301512094</v>
      </c>
      <c r="AAZ108" s="34">
        <v>0.58062392816351194</v>
      </c>
      <c r="ABA108" s="34">
        <v>0.57943137155198898</v>
      </c>
      <c r="ABB108" s="34">
        <v>0.57825971943912502</v>
      </c>
      <c r="ABC108" s="34">
        <v>0.57710375407407</v>
      </c>
      <c r="ABD108" s="34">
        <v>0.57592942869465902</v>
      </c>
      <c r="ABE108" s="34">
        <v>0.57474694812911298</v>
      </c>
      <c r="ABF108" s="34">
        <v>0.57354727125912996</v>
      </c>
      <c r="ABG108" t="s">
        <v>843</v>
      </c>
      <c r="ABH108" t="s">
        <v>843</v>
      </c>
      <c r="ABI108" t="s">
        <v>1300</v>
      </c>
      <c r="ABJ108" s="34">
        <v>0.44840542260557698</v>
      </c>
      <c r="ABK108" s="34">
        <v>0.45127014463280196</v>
      </c>
      <c r="ABL108" s="34">
        <v>0.45456633576536704</v>
      </c>
      <c r="ABM108" s="34">
        <v>0.45813081683498402</v>
      </c>
      <c r="ABN108" s="34">
        <v>0.46193939076757301</v>
      </c>
      <c r="ABO108" s="34">
        <v>0.46604289632003798</v>
      </c>
      <c r="ABP108" s="34">
        <v>0.47038609203599102</v>
      </c>
      <c r="ABQ108" s="34">
        <v>0.47497706013130198</v>
      </c>
      <c r="ABR108" s="34">
        <v>0.47973788667081502</v>
      </c>
      <c r="ABS108" s="34">
        <v>0.48456080087250197</v>
      </c>
      <c r="ABT108" s="34">
        <v>0.48953746261256903</v>
      </c>
      <c r="ABU108" s="34">
        <v>0.49431161088782405</v>
      </c>
      <c r="ABV108" s="34">
        <v>0.49873428791242702</v>
      </c>
      <c r="ABW108" s="34">
        <v>0.50321273152492996</v>
      </c>
      <c r="ABX108" s="34">
        <v>0.50749677798542903</v>
      </c>
      <c r="ABY108" s="34">
        <v>0.51141809680021999</v>
      </c>
      <c r="ABZ108" s="34">
        <v>0.51511280003632698</v>
      </c>
      <c r="ACA108" s="34">
        <v>0.51862580565908301</v>
      </c>
      <c r="ACB108" s="34">
        <v>0.52197187158028202</v>
      </c>
      <c r="ACC108" s="34">
        <v>0.52520331191302705</v>
      </c>
      <c r="ACD108" s="34">
        <v>0.52846810833284696</v>
      </c>
      <c r="ACE108" s="34">
        <v>0.53170389276535501</v>
      </c>
      <c r="ACF108" s="34">
        <v>0.53475484733679901</v>
      </c>
      <c r="ACG108" s="34">
        <v>0.53767600514927205</v>
      </c>
      <c r="ACH108" s="34">
        <v>0.54052955962865201</v>
      </c>
      <c r="ACI108" s="34">
        <v>0.54337399292801902</v>
      </c>
      <c r="ACJ108" s="34">
        <v>0.54621665811360098</v>
      </c>
      <c r="ACK108" s="34">
        <v>0.54899896194914699</v>
      </c>
      <c r="ACL108" s="34">
        <v>0.55172039100671499</v>
      </c>
      <c r="ACM108" s="34">
        <v>0.55444273293001101</v>
      </c>
      <c r="ACN108" s="34">
        <v>0.55726674459838799</v>
      </c>
      <c r="ACO108" s="34">
        <v>0.56024146209301395</v>
      </c>
      <c r="ACP108" s="34">
        <v>0.56319663864833402</v>
      </c>
      <c r="ACQ108" s="34">
        <v>0.56601077607612504</v>
      </c>
      <c r="ACR108" s="34">
        <v>0.56875629333714495</v>
      </c>
      <c r="ACS108" s="34">
        <v>0.57149729363729396</v>
      </c>
      <c r="ACT108" s="34">
        <v>0.57425708331387204</v>
      </c>
      <c r="ACU108" s="34">
        <v>0.57704122965798699</v>
      </c>
      <c r="ACV108" s="34">
        <v>0.57976096502868602</v>
      </c>
      <c r="ACW108" s="34">
        <v>0.58236404786317897</v>
      </c>
      <c r="ACX108" s="34">
        <v>0.58480071830751001</v>
      </c>
      <c r="ACY108" s="34">
        <v>0.58698454482735696</v>
      </c>
      <c r="ACZ108" s="34">
        <v>0.58890946698962598</v>
      </c>
      <c r="ADA108" s="34">
        <v>0.59060270122812297</v>
      </c>
      <c r="ADB108" s="34">
        <v>0.59205004394765093</v>
      </c>
      <c r="ADC108" s="34">
        <v>0.59324528324421399</v>
      </c>
      <c r="ADD108" s="34">
        <v>0.594206900912012</v>
      </c>
      <c r="ADE108" s="34">
        <v>0.59495118886001497</v>
      </c>
      <c r="ADF108" s="34">
        <v>0.59552024241437496</v>
      </c>
      <c r="ADG108" s="34">
        <v>0.59592442738522999</v>
      </c>
      <c r="ADH108" s="34">
        <v>0.59620668593005</v>
      </c>
      <c r="ADI108" s="34">
        <v>0.59636170783305398</v>
      </c>
      <c r="ADJ108" s="34">
        <v>0.59634356544846601</v>
      </c>
      <c r="ADK108" s="34">
        <v>0.59618205022729598</v>
      </c>
      <c r="ADL108" s="34">
        <v>0.59590689227856397</v>
      </c>
      <c r="ADM108" s="34">
        <v>0.59556685622900507</v>
      </c>
      <c r="ADN108" s="34">
        <v>0.59528700012230895</v>
      </c>
      <c r="ADO108" s="34">
        <v>0.59508977608925595</v>
      </c>
      <c r="ADP108" s="34">
        <v>0.59496831124761795</v>
      </c>
      <c r="ADQ108" s="34">
        <v>0.59488070254276604</v>
      </c>
      <c r="ADR108" s="34">
        <v>0.59480142802318703</v>
      </c>
      <c r="ADS108" s="34">
        <v>0.59473957117741105</v>
      </c>
      <c r="ADT108" s="34">
        <v>0.59469513189394807</v>
      </c>
      <c r="ADU108" s="34">
        <v>0.59470846514973996</v>
      </c>
      <c r="ADV108" s="34">
        <v>0.59473680350147096</v>
      </c>
      <c r="ADW108" s="34">
        <v>0.59469105001532907</v>
      </c>
      <c r="ADX108" s="34">
        <v>0.59463793791101305</v>
      </c>
      <c r="ADY108" s="34">
        <v>0.59467054893955495</v>
      </c>
      <c r="ADZ108" s="34">
        <v>0.59471674375473393</v>
      </c>
      <c r="AEA108" s="34">
        <v>0.59474372631984795</v>
      </c>
      <c r="AEB108" s="34">
        <v>0.59469769182754706</v>
      </c>
      <c r="AEC108" s="34">
        <v>0.59459045069666205</v>
      </c>
      <c r="AED108" s="34">
        <v>0.59446223218560001</v>
      </c>
      <c r="AEE108" s="34">
        <v>0.59430415666345393</v>
      </c>
      <c r="AEF108" s="34">
        <v>0.59410737959318294</v>
      </c>
      <c r="AEG108" s="34">
        <v>0.59378992228631799</v>
      </c>
      <c r="AEH108" s="34">
        <v>0.59332379732815199</v>
      </c>
      <c r="AEI108" s="34">
        <v>0.59282308186149901</v>
      </c>
      <c r="AEJ108" s="34">
        <v>0.59233172200981599</v>
      </c>
      <c r="AEK108" s="34">
        <v>0.59179493465518396</v>
      </c>
      <c r="AEL108" s="34">
        <v>0.59113931017705501</v>
      </c>
      <c r="AEM108" s="34">
        <v>0.59035020884867495</v>
      </c>
      <c r="AEN108" s="34">
        <v>0.58943913039657903</v>
      </c>
      <c r="AEO108" s="34">
        <v>0.58844037783593106</v>
      </c>
      <c r="AEP108" s="34">
        <v>0.58741277608088405</v>
      </c>
      <c r="AEQ108" s="34">
        <v>0.58637837755598798</v>
      </c>
      <c r="AER108" s="34">
        <v>0.58535056770645599</v>
      </c>
      <c r="AES108" s="34">
        <v>0.58431694748473706</v>
      </c>
      <c r="AET108" s="34">
        <v>0.58330698929290792</v>
      </c>
      <c r="AEU108" s="34">
        <v>0.58231431489680407</v>
      </c>
      <c r="AEV108" s="34">
        <v>0.58133707358953701</v>
      </c>
      <c r="AEW108" s="34">
        <v>0.58042045314568802</v>
      </c>
      <c r="AEX108" s="34">
        <v>0.57953105326417398</v>
      </c>
      <c r="AEY108" s="34">
        <v>0.578658114163485</v>
      </c>
      <c r="AEZ108" s="34">
        <v>0.57782382392276099</v>
      </c>
      <c r="AFA108" s="34">
        <v>0.57699343770591904</v>
      </c>
      <c r="AFB108" s="34">
        <v>0.57615728358586804</v>
      </c>
      <c r="AFC108" s="34">
        <v>0.57533057489692896</v>
      </c>
      <c r="AFD108" s="34">
        <v>0.57453968626670604</v>
      </c>
      <c r="AFE108" s="34">
        <v>0.57376597469595902</v>
      </c>
      <c r="AFF108" s="34">
        <v>0.57297502800847799</v>
      </c>
      <c r="AFG108" t="s">
        <v>843</v>
      </c>
      <c r="AFH108" t="s">
        <v>843</v>
      </c>
      <c r="AFI108" s="34">
        <v>0.64444000000000001</v>
      </c>
      <c r="AFJ108" s="34">
        <v>0.64666000000000001</v>
      </c>
      <c r="AFK108" s="34">
        <v>0.64888000000000001</v>
      </c>
      <c r="AFL108" s="34">
        <v>0.65256000000000003</v>
      </c>
      <c r="AFM108" s="34">
        <v>0.6563500000000001</v>
      </c>
      <c r="AFN108" s="34">
        <v>0.66007000000000005</v>
      </c>
      <c r="AFO108" s="34">
        <v>0.66386999999999996</v>
      </c>
      <c r="AFP108" s="34">
        <v>0.66735</v>
      </c>
      <c r="AFQ108" s="34">
        <v>0.66941000000000006</v>
      </c>
      <c r="AFR108" s="34">
        <v>0.66913</v>
      </c>
      <c r="AFS108" s="34">
        <v>0.66996</v>
      </c>
      <c r="AFT108" s="34">
        <v>0.67096</v>
      </c>
      <c r="AFU108" s="34">
        <v>0.67125000000000001</v>
      </c>
      <c r="AFV108" s="34">
        <v>0.67162000000000011</v>
      </c>
      <c r="AFW108" s="34">
        <v>0.67227000000000003</v>
      </c>
      <c r="AFX108" s="34">
        <v>0.67269000000000001</v>
      </c>
      <c r="AFY108" s="34">
        <v>0.67161000000000004</v>
      </c>
      <c r="AFZ108" s="34">
        <v>0.6654000000000001</v>
      </c>
      <c r="AGA108" s="34">
        <v>0.6662300000000001</v>
      </c>
      <c r="AGB108" t="s">
        <v>843</v>
      </c>
      <c r="AGC108" t="s">
        <v>843</v>
      </c>
      <c r="AGD108" t="s">
        <v>843</v>
      </c>
      <c r="AGE108" t="s">
        <v>843</v>
      </c>
      <c r="AGF108" s="34">
        <v>1.246592728421092E-3</v>
      </c>
      <c r="AGG108" t="s">
        <v>843</v>
      </c>
      <c r="AGH108" t="s">
        <v>843</v>
      </c>
      <c r="AGI108" t="s">
        <v>843</v>
      </c>
      <c r="AGJ108" t="s">
        <v>843</v>
      </c>
      <c r="AGK108" t="s">
        <v>843</v>
      </c>
      <c r="AGL108" t="s">
        <v>843</v>
      </c>
      <c r="AGM108" t="s">
        <v>843</v>
      </c>
      <c r="AGN108" t="s">
        <v>843</v>
      </c>
      <c r="AGO108" s="34">
        <v>0.41100000000000003</v>
      </c>
      <c r="AGP108" s="34">
        <v>2012</v>
      </c>
      <c r="AGQ108" t="s">
        <v>832</v>
      </c>
      <c r="AGR108" t="s">
        <v>843</v>
      </c>
      <c r="AGS108" s="34">
        <v>0.29199999999999998</v>
      </c>
      <c r="AGT108" s="34">
        <v>2012</v>
      </c>
      <c r="AGU108" t="s">
        <v>832</v>
      </c>
      <c r="AGV108" t="s">
        <v>843</v>
      </c>
      <c r="AGW108" s="34">
        <v>0.57999999999999996</v>
      </c>
      <c r="AGX108" s="34">
        <v>2012</v>
      </c>
      <c r="AGY108" t="s">
        <v>832</v>
      </c>
      <c r="AGZ108" t="s">
        <v>843</v>
      </c>
      <c r="AHA108" s="34">
        <v>0.85799999999999998</v>
      </c>
      <c r="AHB108" s="34">
        <v>2012</v>
      </c>
      <c r="AHC108" t="s">
        <v>832</v>
      </c>
      <c r="AHD108" t="s">
        <v>843</v>
      </c>
      <c r="AHE108" s="34">
        <v>0.58499999999999996</v>
      </c>
      <c r="AHF108" s="34">
        <v>2012</v>
      </c>
      <c r="AHG108" t="s">
        <v>832</v>
      </c>
      <c r="AHH108" t="s">
        <v>843</v>
      </c>
      <c r="AHI108" t="s">
        <v>830</v>
      </c>
      <c r="AHJ108" s="34">
        <v>0.19892565906047821</v>
      </c>
      <c r="AHK108" s="34">
        <v>0.19742511212825775</v>
      </c>
      <c r="AHL108" s="34">
        <v>0.18565352261066437</v>
      </c>
      <c r="AHM108" s="34">
        <v>0.16606666147708893</v>
      </c>
      <c r="AHN108" s="34">
        <v>0.17397356033325195</v>
      </c>
      <c r="AHO108" t="s">
        <v>843</v>
      </c>
      <c r="AHP108" s="34"/>
      <c r="AHQ108" s="34"/>
      <c r="AHR108" s="34"/>
      <c r="AHS108" s="34"/>
      <c r="AHT108" s="34"/>
      <c r="AHU108" t="s">
        <v>843</v>
      </c>
      <c r="AHV108" s="34">
        <v>0.14476652443408966</v>
      </c>
      <c r="AHW108" s="34">
        <v>0.15705311298370361</v>
      </c>
      <c r="AHX108" s="34">
        <v>0.17696221172809601</v>
      </c>
      <c r="AHY108" s="34">
        <v>0.15806056559085846</v>
      </c>
      <c r="AHZ108" s="34">
        <v>0.18536250293254852</v>
      </c>
      <c r="AIA108" t="s">
        <v>832</v>
      </c>
      <c r="AIB108" t="s">
        <v>843</v>
      </c>
      <c r="AIC108" s="34">
        <v>0.2864377498626709</v>
      </c>
      <c r="AID108" s="34">
        <v>0.29103809595108032</v>
      </c>
      <c r="AIE108" s="34">
        <v>0.2922738790512085</v>
      </c>
      <c r="AIF108" s="34">
        <v>0.2968880832195282</v>
      </c>
      <c r="AIG108" s="34">
        <v>0.27575135231018066</v>
      </c>
      <c r="AIH108" t="s">
        <v>924</v>
      </c>
      <c r="AII108" t="s">
        <v>843</v>
      </c>
      <c r="AIJ108" s="34">
        <v>0.14833900332450867</v>
      </c>
      <c r="AIK108" s="34">
        <v>0.16549533605575562</v>
      </c>
      <c r="AIL108" s="34">
        <v>0.18582898378372192</v>
      </c>
      <c r="AIM108" s="34">
        <v>0.18046200275421143</v>
      </c>
      <c r="AIN108" s="34">
        <v>0.20322000980377197</v>
      </c>
      <c r="AIO108" t="s">
        <v>1607</v>
      </c>
      <c r="AIP108" s="34">
        <v>0.10799333453178406</v>
      </c>
      <c r="AIQ108" t="s">
        <v>843</v>
      </c>
      <c r="AIR108" s="34">
        <v>0.11212999999999999</v>
      </c>
      <c r="AIS108" s="34">
        <v>0.10949</v>
      </c>
      <c r="AIT108" s="34">
        <v>0.11625000000000001</v>
      </c>
      <c r="AIU108" s="34">
        <v>0.11079</v>
      </c>
      <c r="AIV108" s="34">
        <v>0.10546</v>
      </c>
      <c r="AIW108" s="34">
        <v>9.3840000000000007E-2</v>
      </c>
      <c r="AIX108" t="s">
        <v>843</v>
      </c>
      <c r="AIY108" s="34">
        <v>3.0000000000000001E-3</v>
      </c>
      <c r="AIZ108" s="34">
        <v>1.2E-2</v>
      </c>
      <c r="AJA108" s="34">
        <v>1.4999999999999999E-2</v>
      </c>
      <c r="AJB108" s="34">
        <v>1.4999999999999999E-2</v>
      </c>
      <c r="AJC108" s="34">
        <v>1.4999999999999999E-2</v>
      </c>
      <c r="AJD108" s="34">
        <v>1.4999999999999999E-2</v>
      </c>
      <c r="AJE108" t="s">
        <v>843</v>
      </c>
      <c r="AJF108" s="34">
        <v>1.9067734479904175E-2</v>
      </c>
      <c r="AJG108" s="34">
        <v>2.3080268874764442E-2</v>
      </c>
      <c r="AJH108" s="34">
        <v>1.5346922911703587E-2</v>
      </c>
      <c r="AJI108" s="34">
        <v>1.2637984938919544E-2</v>
      </c>
      <c r="AJJ108" s="34">
        <v>-1.6990290954709053E-2</v>
      </c>
      <c r="AJK108" t="s">
        <v>830</v>
      </c>
      <c r="AJL108" t="s">
        <v>843</v>
      </c>
      <c r="AJM108" t="s">
        <v>843</v>
      </c>
      <c r="AJN108" s="34">
        <v>1.2633710168302059E-2</v>
      </c>
      <c r="AJO108" s="34">
        <v>9.1960802674293518E-3</v>
      </c>
      <c r="AJP108" s="34">
        <v>5.791196133941412E-3</v>
      </c>
      <c r="AJQ108" s="34">
        <v>-1.3912651687860489E-2</v>
      </c>
      <c r="AJR108" s="34">
        <v>-1.6962898895144463E-2</v>
      </c>
      <c r="AJS108" t="s">
        <v>832</v>
      </c>
      <c r="AJT108" t="s">
        <v>843</v>
      </c>
      <c r="AJU108" t="s">
        <v>843</v>
      </c>
      <c r="AJV108" t="s">
        <v>843</v>
      </c>
      <c r="AJW108" s="34">
        <v>3.9186896756291389E-3</v>
      </c>
      <c r="AJX108" s="34">
        <v>8.4743956103920937E-3</v>
      </c>
      <c r="AJY108" s="34">
        <v>1.4122365973889828E-3</v>
      </c>
      <c r="AJZ108" s="34">
        <v>-4.6162470243871212E-4</v>
      </c>
      <c r="AKA108" s="34">
        <v>-2.9489288106560707E-2</v>
      </c>
      <c r="AKB108" t="s">
        <v>830</v>
      </c>
      <c r="AKC108" t="s">
        <v>843</v>
      </c>
      <c r="AKD108" t="s">
        <v>843</v>
      </c>
      <c r="AKE108" t="s">
        <v>843</v>
      </c>
      <c r="AKF108" s="34">
        <v>-1.9071688875555992E-3</v>
      </c>
      <c r="AKG108" s="34">
        <v>-4.5897890813648701E-3</v>
      </c>
      <c r="AKH108" s="34">
        <v>-7.8418338671326637E-3</v>
      </c>
      <c r="AKI108" s="34">
        <v>-2.6772312819957733E-2</v>
      </c>
      <c r="AKJ108" s="34">
        <v>-2.889631874859333E-2</v>
      </c>
      <c r="AKK108" t="s">
        <v>832</v>
      </c>
      <c r="AKL108" t="s">
        <v>843</v>
      </c>
      <c r="AKM108" s="34">
        <v>1610</v>
      </c>
      <c r="AKN108" t="s">
        <v>832</v>
      </c>
      <c r="AKO108" t="s">
        <v>843</v>
      </c>
      <c r="AKP108" s="34">
        <v>1382.72705078125</v>
      </c>
      <c r="AKQ108" t="s">
        <v>830</v>
      </c>
      <c r="AKR108" t="s">
        <v>843</v>
      </c>
      <c r="AKS108" s="34">
        <v>1247.8923899854899</v>
      </c>
      <c r="AKT108" t="s">
        <v>832</v>
      </c>
      <c r="AKU108" t="s">
        <v>843</v>
      </c>
      <c r="AKV108" s="34">
        <v>1748.25713234727</v>
      </c>
      <c r="AKW108" t="s">
        <v>832</v>
      </c>
      <c r="AKX108" t="s">
        <v>843</v>
      </c>
      <c r="AKY108" s="34">
        <v>0.18613821268081665</v>
      </c>
      <c r="AKZ108" s="34">
        <v>0.18148504197597504</v>
      </c>
      <c r="ALA108" s="34">
        <v>0.16184264421463013</v>
      </c>
      <c r="ALB108" s="34">
        <v>0.14626023173332214</v>
      </c>
      <c r="ALC108" s="34">
        <v>0.16232943534851074</v>
      </c>
      <c r="ALD108" t="s">
        <v>830</v>
      </c>
      <c r="ALE108" t="s">
        <v>843</v>
      </c>
      <c r="ALF108" t="s">
        <v>843</v>
      </c>
      <c r="ALG108" t="s">
        <v>843</v>
      </c>
      <c r="ALH108" s="34">
        <v>0.12628534436225891</v>
      </c>
      <c r="ALI108" s="34">
        <v>0.13714504241943359</v>
      </c>
      <c r="ALJ108" s="34">
        <v>0.1520591527223587</v>
      </c>
      <c r="ALK108" s="34">
        <v>0.13867560029029846</v>
      </c>
      <c r="ALL108" s="34">
        <v>0.17412391304969788</v>
      </c>
      <c r="ALM108" t="s">
        <v>832</v>
      </c>
    </row>
    <row r="109" spans="1:1001">
      <c r="A109" t="s">
        <v>423</v>
      </c>
      <c r="B109" t="s">
        <v>68</v>
      </c>
      <c r="C109" t="s">
        <v>293</v>
      </c>
      <c r="D109" s="34">
        <v>5.6627694517374039E-2</v>
      </c>
      <c r="E109" t="s">
        <v>432</v>
      </c>
      <c r="F109" s="34">
        <v>5.7327013462781906E-2</v>
      </c>
      <c r="G109" t="s">
        <v>1464</v>
      </c>
      <c r="H109" s="34">
        <v>5.554082989692688E-2</v>
      </c>
      <c r="I109" t="s">
        <v>1294</v>
      </c>
      <c r="J109" s="34">
        <v>4.8842251300811768E-2</v>
      </c>
      <c r="K109" t="s">
        <v>1521</v>
      </c>
      <c r="L109" s="34"/>
      <c r="M109" t="s">
        <v>432</v>
      </c>
      <c r="N109" s="34">
        <v>0.59561699628829956</v>
      </c>
      <c r="O109" s="34">
        <v>0.66375869512557983</v>
      </c>
      <c r="P109" t="s">
        <v>432</v>
      </c>
      <c r="Q109" s="34">
        <v>0.59561699628829956</v>
      </c>
      <c r="R109" t="s">
        <v>432</v>
      </c>
      <c r="S109" s="34">
        <v>1.0354195833206177</v>
      </c>
      <c r="T109" t="s">
        <v>432</v>
      </c>
      <c r="U109" s="34">
        <v>0.61351102590560913</v>
      </c>
      <c r="V109" t="s">
        <v>432</v>
      </c>
      <c r="W109" t="s">
        <v>843</v>
      </c>
      <c r="X109" t="s">
        <v>1464</v>
      </c>
      <c r="Y109" s="34">
        <v>0.6182180643081665</v>
      </c>
      <c r="Z109" s="34">
        <v>0.6847611665725708</v>
      </c>
      <c r="AA109" t="s">
        <v>1464</v>
      </c>
      <c r="AB109" s="34">
        <v>0.6182180643081665</v>
      </c>
      <c r="AC109" t="s">
        <v>1464</v>
      </c>
      <c r="AD109" s="34"/>
      <c r="AE109" t="s">
        <v>1459</v>
      </c>
      <c r="AF109" s="34">
        <v>0.64847671985626221</v>
      </c>
      <c r="AG109" t="s">
        <v>1464</v>
      </c>
      <c r="AH109" t="s">
        <v>843</v>
      </c>
      <c r="AI109" t="s">
        <v>1294</v>
      </c>
      <c r="AJ109" s="34">
        <v>0.57352018356323242</v>
      </c>
      <c r="AK109" s="34">
        <v>0.64298641681671143</v>
      </c>
      <c r="AL109" t="s">
        <v>1294</v>
      </c>
      <c r="AM109" s="34">
        <v>0.57352018356323242</v>
      </c>
      <c r="AN109" t="s">
        <v>1294</v>
      </c>
      <c r="AO109" s="34"/>
      <c r="AP109" t="s">
        <v>1459</v>
      </c>
      <c r="AQ109" s="34">
        <v>0.61379319429397583</v>
      </c>
      <c r="AR109" t="s">
        <v>1294</v>
      </c>
      <c r="AS109" t="s">
        <v>843</v>
      </c>
      <c r="AT109" t="s">
        <v>1521</v>
      </c>
      <c r="AU109" s="34">
        <v>0.56350511312484741</v>
      </c>
      <c r="AV109" s="34">
        <v>0.63118588924407959</v>
      </c>
      <c r="AW109" t="s">
        <v>1521</v>
      </c>
      <c r="AX109" s="34">
        <v>0.56350511312484741</v>
      </c>
      <c r="AY109" t="s">
        <v>1521</v>
      </c>
      <c r="AZ109" s="34"/>
      <c r="BA109" t="s">
        <v>1459</v>
      </c>
      <c r="BB109" s="34">
        <v>0.59740304946899414</v>
      </c>
      <c r="BC109" t="s">
        <v>1521</v>
      </c>
      <c r="BD109" t="s">
        <v>843</v>
      </c>
      <c r="BE109" s="34">
        <v>0.47822917414913746</v>
      </c>
      <c r="BF109" t="s">
        <v>465</v>
      </c>
      <c r="BG109" t="s">
        <v>843</v>
      </c>
      <c r="BH109" t="s">
        <v>432</v>
      </c>
      <c r="BI109" s="34">
        <v>2.522468090057373</v>
      </c>
      <c r="BJ109" t="s">
        <v>819</v>
      </c>
      <c r="BK109" s="34">
        <v>3.2381675243377686</v>
      </c>
      <c r="BL109" t="s">
        <v>1294</v>
      </c>
      <c r="BM109" s="34">
        <v>3.3147456645965576</v>
      </c>
      <c r="BN109" t="s">
        <v>1521</v>
      </c>
      <c r="BO109" s="34">
        <v>4.4130043983459473</v>
      </c>
      <c r="BP109" t="s">
        <v>843</v>
      </c>
      <c r="BQ109" s="34">
        <v>2.6390311717987061</v>
      </c>
      <c r="BR109" t="s">
        <v>830</v>
      </c>
      <c r="BS109" s="34"/>
      <c r="BT109" t="s">
        <v>843</v>
      </c>
      <c r="BU109" s="34">
        <v>2.6555271148681641</v>
      </c>
      <c r="BV109" t="s">
        <v>1557</v>
      </c>
      <c r="BW109" t="s">
        <v>843</v>
      </c>
      <c r="BX109" s="34">
        <v>3.2434422969818115</v>
      </c>
      <c r="BY109" t="s">
        <v>924</v>
      </c>
      <c r="BZ109" t="s">
        <v>843</v>
      </c>
      <c r="CA109" t="s">
        <v>432</v>
      </c>
      <c r="CB109" s="34">
        <v>1.1636883951723576E-2</v>
      </c>
      <c r="CC109" s="34">
        <v>1.1793646961450577E-2</v>
      </c>
      <c r="CD109" s="34">
        <v>1.1688181199133396E-2</v>
      </c>
      <c r="CE109" s="34">
        <v>1.1634467169642448E-2</v>
      </c>
      <c r="CF109" s="34">
        <v>1.1634469032287598E-2</v>
      </c>
      <c r="CG109" t="s">
        <v>843</v>
      </c>
      <c r="CH109" t="s">
        <v>819</v>
      </c>
      <c r="CI109" s="34">
        <v>1.0217041708528996E-2</v>
      </c>
      <c r="CJ109" s="34">
        <v>1.1529427953064442E-2</v>
      </c>
      <c r="CK109" s="34">
        <v>1.2939049862325191E-2</v>
      </c>
      <c r="CL109" s="34">
        <v>1.6560358926653862E-2</v>
      </c>
      <c r="CM109" s="34">
        <v>1.8371077254414558E-2</v>
      </c>
      <c r="CN109" t="s">
        <v>843</v>
      </c>
      <c r="CO109" t="s">
        <v>1294</v>
      </c>
      <c r="CP109" s="34">
        <v>1.203070767223835E-2</v>
      </c>
      <c r="CQ109" s="34">
        <v>1.3542603701353073E-2</v>
      </c>
      <c r="CR109" s="34">
        <v>1.5655020251870155E-2</v>
      </c>
      <c r="CS109" s="34">
        <v>1.8371013924479485E-2</v>
      </c>
      <c r="CT109" s="34">
        <v>1.8370967358350754E-2</v>
      </c>
      <c r="CU109" t="s">
        <v>843</v>
      </c>
      <c r="CV109" t="s">
        <v>1521</v>
      </c>
      <c r="CW109" s="34">
        <v>1.3239819556474686E-2</v>
      </c>
      <c r="CX109" s="34">
        <v>1.4749698340892792E-2</v>
      </c>
      <c r="CY109" s="34">
        <v>1.7465677112340927E-2</v>
      </c>
      <c r="CZ109" s="34">
        <v>1.8370993435382843E-2</v>
      </c>
      <c r="DA109" s="34">
        <v>1.8371010199189186E-2</v>
      </c>
      <c r="DB109" t="s">
        <v>843</v>
      </c>
      <c r="DC109" s="34">
        <v>4.5817680358886719</v>
      </c>
      <c r="DD109" s="34">
        <v>4.8926529884338379</v>
      </c>
      <c r="DE109" s="34">
        <v>5.323850154876709</v>
      </c>
      <c r="DF109" s="34">
        <v>5.7851247787475586</v>
      </c>
      <c r="DG109" s="34">
        <v>6.6049437522888184</v>
      </c>
      <c r="DH109" t="s">
        <v>1464</v>
      </c>
      <c r="DI109" t="s">
        <v>843</v>
      </c>
      <c r="DJ109" s="34">
        <v>4.7682991027832031</v>
      </c>
      <c r="DK109" s="34">
        <v>5.1393399238586426</v>
      </c>
      <c r="DL109" s="34">
        <v>5.6006150245666504</v>
      </c>
      <c r="DM109" s="34">
        <v>6.2411618232727051</v>
      </c>
      <c r="DN109" s="34">
        <v>7.1506171226501465</v>
      </c>
      <c r="DO109" t="s">
        <v>1294</v>
      </c>
      <c r="DP109" t="s">
        <v>843</v>
      </c>
      <c r="DQ109" s="34">
        <v>7.5143990516662598</v>
      </c>
      <c r="DR109" t="s">
        <v>1521</v>
      </c>
      <c r="DS109" t="s">
        <v>843</v>
      </c>
      <c r="DT109" t="s">
        <v>843</v>
      </c>
      <c r="DU109" s="34">
        <v>6.6</v>
      </c>
      <c r="DV109" t="s">
        <v>1461</v>
      </c>
      <c r="DW109" t="s">
        <v>843</v>
      </c>
      <c r="DX109" t="s">
        <v>843</v>
      </c>
      <c r="DY109" t="s">
        <v>432</v>
      </c>
      <c r="DZ109" s="34">
        <v>-1.7808951437473297E-2</v>
      </c>
      <c r="EA109" s="34">
        <v>-1.0929268784821033E-2</v>
      </c>
      <c r="EB109" s="34">
        <v>-3.9644758217036724E-3</v>
      </c>
      <c r="EC109" s="34">
        <v>-1.9622229039669037E-2</v>
      </c>
      <c r="ED109" s="34">
        <v>-1.0525922290980816E-2</v>
      </c>
      <c r="EE109" t="s">
        <v>843</v>
      </c>
      <c r="EF109" t="s">
        <v>819</v>
      </c>
      <c r="EG109" s="34">
        <v>-3.1610492151230574E-3</v>
      </c>
      <c r="EH109" s="34">
        <v>5.0618923269212246E-3</v>
      </c>
      <c r="EI109" s="34">
        <v>-5.2473959513008595E-3</v>
      </c>
      <c r="EJ109" s="34">
        <v>-7.2355396114289761E-3</v>
      </c>
      <c r="EK109" s="34">
        <v>-1.1714066378772259E-2</v>
      </c>
      <c r="EL109" t="s">
        <v>843</v>
      </c>
      <c r="EM109" t="s">
        <v>1294</v>
      </c>
      <c r="EN109" s="34">
        <v>-3.6471749190241098E-3</v>
      </c>
      <c r="EO109" s="34">
        <v>-2.92217917740345E-3</v>
      </c>
      <c r="EP109" s="34">
        <v>-1.041070744395256E-2</v>
      </c>
      <c r="EQ109" s="34">
        <v>-1.5457161702215672E-2</v>
      </c>
      <c r="ER109" s="34">
        <v>8.20188969373703E-3</v>
      </c>
      <c r="ES109" t="s">
        <v>843</v>
      </c>
      <c r="ET109" t="s">
        <v>1521</v>
      </c>
      <c r="EU109" s="34">
        <v>4.7932397574186325E-3</v>
      </c>
      <c r="EV109" s="34">
        <v>-1.0786524508148432E-3</v>
      </c>
      <c r="EW109" s="34">
        <v>-8.4556064393837005E-5</v>
      </c>
      <c r="EX109" s="34">
        <v>-2.0286515355110168E-3</v>
      </c>
      <c r="EY109" s="34">
        <v>2.0898452028632164E-2</v>
      </c>
      <c r="EZ109" t="s">
        <v>843</v>
      </c>
      <c r="FA109" t="s">
        <v>465</v>
      </c>
      <c r="FB109" s="34">
        <v>9.5905864145606756E-4</v>
      </c>
      <c r="FC109" s="34">
        <v>-7.2991795605048537E-4</v>
      </c>
      <c r="FD109" s="34">
        <v>-1.2427323963493109E-3</v>
      </c>
      <c r="FE109" s="34">
        <v>-7.6796216890215874E-3</v>
      </c>
      <c r="FF109" s="34">
        <v>-9.5483642071485519E-3</v>
      </c>
      <c r="FG109" t="s">
        <v>843</v>
      </c>
      <c r="FH109" s="34"/>
      <c r="FI109" s="34"/>
      <c r="FJ109" s="34"/>
      <c r="FK109" s="34"/>
      <c r="FL109" s="34"/>
      <c r="FM109" t="s">
        <v>843</v>
      </c>
      <c r="FN109" t="s">
        <v>843</v>
      </c>
      <c r="FO109" s="34">
        <v>0.63585999999999998</v>
      </c>
      <c r="FP109" t="s">
        <v>1462</v>
      </c>
      <c r="FQ109" t="s">
        <v>843</v>
      </c>
      <c r="FR109" t="s">
        <v>843</v>
      </c>
      <c r="FS109" s="34">
        <v>0.77245000000000008</v>
      </c>
      <c r="FT109" t="s">
        <v>1462</v>
      </c>
      <c r="FU109" t="s">
        <v>843</v>
      </c>
      <c r="FV109" t="s">
        <v>843</v>
      </c>
      <c r="FW109" s="34">
        <v>0.49665999999999999</v>
      </c>
      <c r="FX109" t="s">
        <v>1462</v>
      </c>
      <c r="FY109" t="s">
        <v>843</v>
      </c>
      <c r="FZ109" s="34">
        <v>-6.0550525784492493E-2</v>
      </c>
      <c r="GA109" s="34">
        <v>-5.9843767434358597E-2</v>
      </c>
      <c r="GB109" s="34">
        <v>-5.4949440062046051E-2</v>
      </c>
      <c r="GC109" s="34">
        <v>-3.514498844742775E-2</v>
      </c>
      <c r="GD109" s="34">
        <v>-2.396048791706562E-2</v>
      </c>
      <c r="GE109" t="s">
        <v>830</v>
      </c>
      <c r="GF109" t="s">
        <v>843</v>
      </c>
      <c r="GG109" s="34">
        <v>-6.1223365366458893E-2</v>
      </c>
      <c r="GH109" s="34">
        <v>-6.0742121189832687E-2</v>
      </c>
      <c r="GI109" s="34">
        <v>-5.630078911781311E-2</v>
      </c>
      <c r="GJ109" s="34">
        <v>-3.6533154547214508E-2</v>
      </c>
      <c r="GK109" s="34">
        <v>-2.6340203359723091E-2</v>
      </c>
      <c r="GL109" t="s">
        <v>832</v>
      </c>
      <c r="GM109" t="s">
        <v>843</v>
      </c>
      <c r="GN109" s="34">
        <v>0.38839384913444519</v>
      </c>
      <c r="GO109" t="s">
        <v>832</v>
      </c>
      <c r="GP109" t="s">
        <v>843</v>
      </c>
      <c r="GQ109" t="s">
        <v>843</v>
      </c>
      <c r="GR109" s="34">
        <v>5.6008338928222656E-2</v>
      </c>
      <c r="GS109" s="34">
        <v>5.8683063834905624E-2</v>
      </c>
      <c r="GT109" s="34">
        <v>5.5429130792617798E-2</v>
      </c>
      <c r="GU109" s="34">
        <v>5.0927963107824326E-2</v>
      </c>
      <c r="GV109" s="34">
        <v>3.8066867738962173E-2</v>
      </c>
      <c r="GW109" t="s">
        <v>832</v>
      </c>
      <c r="GX109" t="s">
        <v>843</v>
      </c>
      <c r="GY109" t="s">
        <v>843</v>
      </c>
      <c r="GZ109" t="s">
        <v>843</v>
      </c>
      <c r="HA109" t="s">
        <v>843</v>
      </c>
      <c r="HB109" t="s">
        <v>843</v>
      </c>
      <c r="HC109" t="s">
        <v>843</v>
      </c>
      <c r="HD109" t="s">
        <v>843</v>
      </c>
      <c r="HE109" t="s">
        <v>843</v>
      </c>
      <c r="HF109" t="s">
        <v>843</v>
      </c>
      <c r="HG109" t="s">
        <v>843</v>
      </c>
      <c r="HH109" s="34">
        <v>6656725</v>
      </c>
      <c r="HI109" s="34">
        <v>6837861</v>
      </c>
      <c r="HJ109" s="34">
        <v>7019908</v>
      </c>
      <c r="HK109" s="34">
        <v>7201881</v>
      </c>
      <c r="HL109" s="34">
        <v>7383407</v>
      </c>
      <c r="HM109" s="34">
        <v>7564613</v>
      </c>
      <c r="HN109" s="34">
        <v>7745200</v>
      </c>
      <c r="HO109" s="34">
        <v>7924462</v>
      </c>
      <c r="HP109" s="34">
        <v>8101777</v>
      </c>
      <c r="HQ109" s="34">
        <v>8277302</v>
      </c>
      <c r="HR109" s="34">
        <v>8450933</v>
      </c>
      <c r="HS109" s="34">
        <v>8622504</v>
      </c>
      <c r="HT109" s="34">
        <v>8792367</v>
      </c>
      <c r="HU109" s="34">
        <v>8960657</v>
      </c>
      <c r="HV109" s="34">
        <v>9127846</v>
      </c>
      <c r="HW109" s="34">
        <v>9294505</v>
      </c>
      <c r="HX109" s="34">
        <v>9460798</v>
      </c>
      <c r="HY109" s="34">
        <v>9626842</v>
      </c>
      <c r="HZ109" s="34">
        <v>9792850</v>
      </c>
      <c r="IA109" s="34">
        <v>9958829</v>
      </c>
      <c r="IB109" s="34">
        <v>10121763</v>
      </c>
      <c r="IC109" s="34">
        <v>10278345</v>
      </c>
      <c r="ID109" s="34">
        <v>10432860</v>
      </c>
      <c r="IE109" s="34">
        <v>10593798</v>
      </c>
      <c r="IF109" s="34">
        <v>10759406</v>
      </c>
      <c r="IG109" s="34">
        <v>10923967</v>
      </c>
      <c r="IH109" s="34">
        <v>11087423</v>
      </c>
      <c r="II109" s="34">
        <v>11249392</v>
      </c>
      <c r="IJ109" s="34">
        <v>11409647</v>
      </c>
      <c r="IK109" s="34">
        <v>11568061</v>
      </c>
      <c r="IL109" s="34">
        <v>11724522</v>
      </c>
      <c r="IM109" s="34">
        <v>11878542</v>
      </c>
      <c r="IN109" s="34">
        <v>12029728</v>
      </c>
      <c r="IO109" s="34">
        <v>12178241</v>
      </c>
      <c r="IP109" s="34">
        <v>12323556</v>
      </c>
      <c r="IQ109" s="34">
        <v>12465996</v>
      </c>
      <c r="IR109" s="34">
        <v>12605632</v>
      </c>
      <c r="IS109" s="34">
        <v>12742317</v>
      </c>
      <c r="IT109" s="34">
        <v>12876433</v>
      </c>
      <c r="IU109" s="34">
        <v>13007530</v>
      </c>
      <c r="IV109" s="34">
        <v>13135763</v>
      </c>
      <c r="IW109" s="34">
        <v>13261233</v>
      </c>
      <c r="IX109" s="34">
        <v>13383793</v>
      </c>
      <c r="IY109" s="34">
        <v>13503682</v>
      </c>
      <c r="IZ109" s="34">
        <v>13620656</v>
      </c>
      <c r="JA109" s="34">
        <v>13734814</v>
      </c>
      <c r="JB109" s="34">
        <v>13845900</v>
      </c>
      <c r="JC109" s="34">
        <v>13953405</v>
      </c>
      <c r="JD109" s="34">
        <v>14058003</v>
      </c>
      <c r="JE109" s="34">
        <v>14159746</v>
      </c>
      <c r="JF109" s="34">
        <v>14258514</v>
      </c>
      <c r="JG109" s="34">
        <v>14354329</v>
      </c>
      <c r="JH109" s="34">
        <v>14446873</v>
      </c>
      <c r="JI109" s="34">
        <v>14536171</v>
      </c>
      <c r="JJ109" s="34">
        <v>14622394</v>
      </c>
      <c r="JK109" s="34">
        <v>14705302</v>
      </c>
      <c r="JL109" s="34">
        <v>14784762</v>
      </c>
      <c r="JM109" s="34">
        <v>14860860</v>
      </c>
      <c r="JN109" s="34">
        <v>14933267</v>
      </c>
      <c r="JO109" s="34">
        <v>15002097</v>
      </c>
      <c r="JP109" s="34">
        <v>15067414</v>
      </c>
      <c r="JQ109" s="34">
        <v>15128592</v>
      </c>
      <c r="JR109" s="34">
        <v>15185379</v>
      </c>
      <c r="JS109" s="34">
        <v>15238542</v>
      </c>
      <c r="JT109" s="34">
        <v>15288021</v>
      </c>
      <c r="JU109" s="34">
        <v>15333736</v>
      </c>
      <c r="JV109" s="34">
        <v>15375689</v>
      </c>
      <c r="JW109" s="34">
        <v>15413444</v>
      </c>
      <c r="JX109" s="34">
        <v>15447467</v>
      </c>
      <c r="JY109" s="34">
        <v>15478042</v>
      </c>
      <c r="JZ109" s="34">
        <v>15505219</v>
      </c>
      <c r="KA109" s="34">
        <v>15529204</v>
      </c>
      <c r="KB109" s="34">
        <v>15550137</v>
      </c>
      <c r="KC109" s="34">
        <v>15567841</v>
      </c>
      <c r="KD109" s="34">
        <v>15582231</v>
      </c>
      <c r="KE109" s="34">
        <v>15593405</v>
      </c>
      <c r="KF109" s="34">
        <v>15601561</v>
      </c>
      <c r="KG109" s="34">
        <v>15607189</v>
      </c>
      <c r="KH109" s="34">
        <v>15610474</v>
      </c>
      <c r="KI109" s="34">
        <v>15611546</v>
      </c>
      <c r="KJ109" s="34">
        <v>15610228</v>
      </c>
      <c r="KK109" s="34">
        <v>15606320</v>
      </c>
      <c r="KL109" s="34">
        <v>15599606</v>
      </c>
      <c r="KM109" s="34">
        <v>15590426</v>
      </c>
      <c r="KN109" s="34">
        <v>15579382</v>
      </c>
      <c r="KO109" s="34">
        <v>15566382</v>
      </c>
      <c r="KP109" s="34">
        <v>15551318</v>
      </c>
      <c r="KQ109" s="34">
        <v>15534132</v>
      </c>
      <c r="KR109" s="34">
        <v>15515121</v>
      </c>
      <c r="KS109" s="34">
        <v>15494193</v>
      </c>
      <c r="KT109" s="34">
        <v>15471439</v>
      </c>
      <c r="KU109" s="34">
        <v>15447290</v>
      </c>
      <c r="KV109" s="34">
        <v>15421571</v>
      </c>
      <c r="KW109" s="34">
        <v>15394447</v>
      </c>
      <c r="KX109" s="34">
        <v>15365843</v>
      </c>
      <c r="KY109" s="34">
        <v>15335389</v>
      </c>
      <c r="KZ109" s="34">
        <v>15303709</v>
      </c>
      <c r="LA109" s="34">
        <v>15271048</v>
      </c>
      <c r="LB109" s="34">
        <v>15237227</v>
      </c>
      <c r="LC109" s="34">
        <v>15202532</v>
      </c>
      <c r="LD109" s="34">
        <v>15166663</v>
      </c>
      <c r="LE109" t="s">
        <v>843</v>
      </c>
      <c r="LF109" t="s">
        <v>843</v>
      </c>
      <c r="LG109" t="s">
        <v>843</v>
      </c>
      <c r="LH109" s="34">
        <v>2.7313830330967903E-2</v>
      </c>
      <c r="LI109" s="34">
        <v>2.6847342029213905E-2</v>
      </c>
      <c r="LJ109" s="34">
        <v>2.6275148615241051E-2</v>
      </c>
      <c r="LK109" s="34">
        <v>2.5592129677534103E-2</v>
      </c>
      <c r="LL109" s="34">
        <v>2.4892942979931831E-2</v>
      </c>
      <c r="LM109" s="34">
        <v>2.4246003478765488E-2</v>
      </c>
      <c r="LN109" s="34">
        <v>2.3592106997966766E-2</v>
      </c>
      <c r="LO109" s="34">
        <v>2.2881133481860161E-2</v>
      </c>
      <c r="LP109" s="34">
        <v>2.2128989920020103E-2</v>
      </c>
      <c r="LQ109" s="34">
        <v>2.1433649584650993E-2</v>
      </c>
      <c r="LR109" s="34">
        <v>2.0759779959917068E-2</v>
      </c>
      <c r="LS109" s="34">
        <v>2.0098680630326271E-2</v>
      </c>
      <c r="LT109" s="34">
        <v>1.9508428871631622E-2</v>
      </c>
      <c r="LU109" s="34">
        <v>1.8959591165184975E-2</v>
      </c>
      <c r="LV109" s="34">
        <v>1.8486190587282181E-2</v>
      </c>
      <c r="LW109" s="34">
        <v>1.8093623220920563E-2</v>
      </c>
      <c r="LX109" s="34">
        <v>1.7733369022607803E-2</v>
      </c>
      <c r="LY109" s="34">
        <v>1.7398504540324211E-2</v>
      </c>
      <c r="LZ109" s="34">
        <v>1.7097288742661476E-2</v>
      </c>
      <c r="MA109" s="34">
        <v>1.6806967556476593E-2</v>
      </c>
      <c r="MB109" s="34">
        <v>1.6228362917900085E-2</v>
      </c>
      <c r="MC109" s="34">
        <v>1.5351396985352039E-2</v>
      </c>
      <c r="MD109" s="34">
        <v>1.4921185560524464E-2</v>
      </c>
      <c r="ME109" s="34">
        <v>1.5308295376598835E-2</v>
      </c>
      <c r="MF109" s="34">
        <v>1.5511613339185715E-2</v>
      </c>
      <c r="MG109" s="34">
        <v>1.5178834088146687E-2</v>
      </c>
      <c r="MH109" s="34">
        <v>1.4852220192551613E-2</v>
      </c>
      <c r="MI109" s="34">
        <v>1.450267992913723E-2</v>
      </c>
      <c r="MJ109" s="34">
        <v>1.4145143330097198E-2</v>
      </c>
      <c r="MK109" s="34">
        <v>1.378871314227581E-2</v>
      </c>
      <c r="ML109" s="34">
        <v>1.3434607535600662E-2</v>
      </c>
      <c r="MM109" s="34">
        <v>1.3051033020019531E-2</v>
      </c>
      <c r="MN109" s="34">
        <v>1.2647340074181557E-2</v>
      </c>
      <c r="MO109" s="34">
        <v>1.2269915081560612E-2</v>
      </c>
      <c r="MP109" s="34">
        <v>1.1861718259751797E-2</v>
      </c>
      <c r="MQ109" s="34">
        <v>1.1492065154016018E-2</v>
      </c>
      <c r="MR109" s="34">
        <v>1.1139080859720707E-2</v>
      </c>
      <c r="MS109" s="34">
        <v>1.078480388969183E-2</v>
      </c>
      <c r="MT109" s="34">
        <v>1.0470239445567131E-2</v>
      </c>
      <c r="MU109" s="34">
        <v>1.0129678994417191E-2</v>
      </c>
      <c r="MV109" s="34">
        <v>9.8100900650024414E-3</v>
      </c>
      <c r="MW109" s="34">
        <v>9.5064565539360046E-3</v>
      </c>
      <c r="MX109" s="34">
        <v>9.1995308175683022E-3</v>
      </c>
      <c r="MY109" s="34">
        <v>8.9178914204239845E-3</v>
      </c>
      <c r="MZ109" s="34">
        <v>8.6250752210617065E-3</v>
      </c>
      <c r="NA109" s="34">
        <v>8.3463136106729507E-3</v>
      </c>
      <c r="NB109" s="34">
        <v>8.0553824082016945E-3</v>
      </c>
      <c r="NC109" s="34">
        <v>7.7344044111669064E-3</v>
      </c>
      <c r="ND109" s="34">
        <v>7.4682775884866714E-3</v>
      </c>
      <c r="NE109" s="34">
        <v>7.2113079950213432E-3</v>
      </c>
      <c r="NF109" s="34">
        <v>6.951051764190197E-3</v>
      </c>
      <c r="NG109" s="34">
        <v>6.6973674111068249E-3</v>
      </c>
      <c r="NH109" s="34">
        <v>6.4264205284416676E-3</v>
      </c>
      <c r="NI109" s="34">
        <v>6.1621051281690598E-3</v>
      </c>
      <c r="NJ109" s="34">
        <v>5.9140943922102451E-3</v>
      </c>
      <c r="NK109" s="34">
        <v>5.6539196521043777E-3</v>
      </c>
      <c r="NL109" s="34">
        <v>5.3889467380940914E-3</v>
      </c>
      <c r="NM109" s="34">
        <v>5.1338551566004753E-3</v>
      </c>
      <c r="NN109" s="34">
        <v>4.8604975454509258E-3</v>
      </c>
      <c r="NO109" s="34">
        <v>4.5985826291143894E-3</v>
      </c>
      <c r="NP109" s="34">
        <v>4.3444074690341949E-3</v>
      </c>
      <c r="NQ109" s="34">
        <v>4.0520648472011089E-3</v>
      </c>
      <c r="NR109" s="34">
        <v>3.7465936038643122E-3</v>
      </c>
      <c r="NS109" s="34">
        <v>3.4948193933814764E-3</v>
      </c>
      <c r="NT109" s="34">
        <v>3.2417040783911943E-3</v>
      </c>
      <c r="NU109" s="34">
        <v>2.9857878107577562E-3</v>
      </c>
      <c r="NV109" s="34">
        <v>2.7322573587298393E-3</v>
      </c>
      <c r="NW109" s="34">
        <v>2.4524899199604988E-3</v>
      </c>
      <c r="NX109" s="34">
        <v>2.204925986006856E-3</v>
      </c>
      <c r="NY109" s="34">
        <v>1.9773326348513365E-3</v>
      </c>
      <c r="NZ109" s="34">
        <v>1.7543025314807892E-3</v>
      </c>
      <c r="OA109" s="34">
        <v>1.5457032714039087E-3</v>
      </c>
      <c r="OB109" s="34">
        <v>1.3470686972141266E-3</v>
      </c>
      <c r="OC109" s="34">
        <v>1.1378632625564933E-3</v>
      </c>
      <c r="OD109" s="34">
        <v>9.2391448561102152E-4</v>
      </c>
      <c r="OE109" s="34">
        <v>7.1684183785691857E-4</v>
      </c>
      <c r="OF109" s="34">
        <v>5.2290491294115782E-4</v>
      </c>
      <c r="OG109" s="34">
        <v>3.6066808388568461E-4</v>
      </c>
      <c r="OH109" s="34">
        <v>2.1045777248218656E-4</v>
      </c>
      <c r="OI109" s="34">
        <v>6.8669483880512416E-5</v>
      </c>
      <c r="OJ109" s="34">
        <v>-8.4428254922386259E-5</v>
      </c>
      <c r="OK109" s="34">
        <v>-2.503800205886364E-4</v>
      </c>
      <c r="OL109" s="34">
        <v>-4.303028981667012E-4</v>
      </c>
      <c r="OM109" s="34">
        <v>-5.8864959282800555E-4</v>
      </c>
      <c r="ON109" s="34">
        <v>-7.0863449946045876E-4</v>
      </c>
      <c r="OO109" s="34">
        <v>-8.3478452870622277E-4</v>
      </c>
      <c r="OP109" s="34">
        <v>-9.6819503232836723E-4</v>
      </c>
      <c r="OQ109" s="34">
        <v>-1.1057264637202024E-3</v>
      </c>
      <c r="OR109" s="34">
        <v>-1.2245706748217344E-3</v>
      </c>
      <c r="OS109" s="34">
        <v>-1.3497881591320038E-3</v>
      </c>
      <c r="OT109" s="34">
        <v>-1.4696295838803053E-3</v>
      </c>
      <c r="OU109" s="34">
        <v>-1.5620955964550376E-3</v>
      </c>
      <c r="OV109" s="34">
        <v>-1.6663398128002882E-3</v>
      </c>
      <c r="OW109" s="34">
        <v>-1.760383602231741E-3</v>
      </c>
      <c r="OX109" s="34">
        <v>-1.8598008900880814E-3</v>
      </c>
      <c r="OY109" s="34">
        <v>-1.9838949665427208E-3</v>
      </c>
      <c r="OZ109" s="34">
        <v>-2.0679468289017677E-3</v>
      </c>
      <c r="PA109" s="34">
        <v>-2.1364691201597452E-3</v>
      </c>
      <c r="PB109" s="34">
        <v>-2.217169851064682E-3</v>
      </c>
      <c r="PC109" s="34">
        <v>-2.2795854602009058E-3</v>
      </c>
      <c r="PD109" s="34">
        <v>-2.3621974978595972E-3</v>
      </c>
      <c r="PE109" t="s">
        <v>1300</v>
      </c>
      <c r="PF109" t="s">
        <v>843</v>
      </c>
      <c r="PG109" t="s">
        <v>843</v>
      </c>
      <c r="PH109" t="s">
        <v>843</v>
      </c>
      <c r="PI109" t="s">
        <v>843</v>
      </c>
      <c r="PJ109" t="s">
        <v>1300</v>
      </c>
      <c r="PK109" s="34">
        <v>0.50542253255844116</v>
      </c>
      <c r="PL109" s="34">
        <v>0.5054587721824646</v>
      </c>
      <c r="PM109" s="34">
        <v>0.50550574064254761</v>
      </c>
      <c r="PN109" s="34">
        <v>0.50556832551956177</v>
      </c>
      <c r="PO109" s="34">
        <v>0.50561046600341797</v>
      </c>
      <c r="PP109" s="34">
        <v>0.50564926862716675</v>
      </c>
      <c r="PQ109" s="34">
        <v>0.50569874048233032</v>
      </c>
      <c r="PR109" s="34">
        <v>0.50574564933776855</v>
      </c>
      <c r="PS109" s="34">
        <v>0.50578767061233521</v>
      </c>
      <c r="PT109" s="34">
        <v>0.50581818819046021</v>
      </c>
      <c r="PU109" s="34">
        <v>0.50582969188690186</v>
      </c>
      <c r="PV109" s="34">
        <v>0.50581592321395874</v>
      </c>
      <c r="PW109" s="34">
        <v>0.50577926635742188</v>
      </c>
      <c r="PX109" s="34">
        <v>0.5057220458984375</v>
      </c>
      <c r="PY109" s="34">
        <v>0.50566267967224121</v>
      </c>
      <c r="PZ109" s="34">
        <v>0.50559884309768677</v>
      </c>
      <c r="QA109" s="34">
        <v>0.50552129745483398</v>
      </c>
      <c r="QB109" s="34">
        <v>0.5054391622543335</v>
      </c>
      <c r="QC109" s="34">
        <v>0.5053514838218689</v>
      </c>
      <c r="QD109" s="34">
        <v>0.50525963306427002</v>
      </c>
      <c r="QE109" s="34">
        <v>0.50514715909957886</v>
      </c>
      <c r="QF109" s="34">
        <v>0.50501352548599243</v>
      </c>
      <c r="QG109" s="34">
        <v>0.50488114356994629</v>
      </c>
      <c r="QH109" s="34">
        <v>0.50476402044296265</v>
      </c>
      <c r="QI109" s="34">
        <v>0.50465500354766846</v>
      </c>
      <c r="QJ109" s="34">
        <v>0.50454062223434448</v>
      </c>
      <c r="QK109" s="34">
        <v>0.50442111492156982</v>
      </c>
      <c r="QL109" s="34">
        <v>0.50429773330688477</v>
      </c>
      <c r="QM109" s="34">
        <v>0.50417119264602661</v>
      </c>
      <c r="QN109" s="34">
        <v>0.50404107570648193</v>
      </c>
      <c r="QO109" s="34">
        <v>0.50390899181365967</v>
      </c>
      <c r="QP109" s="34">
        <v>0.50377535820007324</v>
      </c>
      <c r="QQ109" s="34">
        <v>0.50363963842391968</v>
      </c>
      <c r="QR109" s="34">
        <v>0.5035022497177124</v>
      </c>
      <c r="QS109" s="34">
        <v>0.50336349010467529</v>
      </c>
      <c r="QT109" s="34">
        <v>0.503223717212677</v>
      </c>
      <c r="QU109" s="34">
        <v>0.50308281183242798</v>
      </c>
      <c r="QV109" s="34">
        <v>0.50294089317321777</v>
      </c>
      <c r="QW109" s="34">
        <v>0.50279778242111206</v>
      </c>
      <c r="QX109" s="34">
        <v>0.50265276432037354</v>
      </c>
      <c r="QY109" s="34">
        <v>0.5025067925453186</v>
      </c>
      <c r="QZ109" s="34">
        <v>0.50236070156097412</v>
      </c>
      <c r="RA109" s="34">
        <v>0.50221359729766846</v>
      </c>
      <c r="RB109" s="34">
        <v>0.50206500291824341</v>
      </c>
      <c r="RC109" s="34">
        <v>0.50191581249237061</v>
      </c>
      <c r="RD109" s="34">
        <v>0.50176578760147095</v>
      </c>
      <c r="RE109" s="34">
        <v>0.50161498785018921</v>
      </c>
      <c r="RF109" s="34">
        <v>0.50146281719207764</v>
      </c>
      <c r="RG109" s="34">
        <v>0.50130975246429443</v>
      </c>
      <c r="RH109" s="34">
        <v>0.50115644931793213</v>
      </c>
      <c r="RI109" s="34">
        <v>0.50100260972976685</v>
      </c>
      <c r="RJ109" s="34">
        <v>0.50084686279296875</v>
      </c>
      <c r="RK109" s="34">
        <v>0.50068950653076172</v>
      </c>
      <c r="RL109" s="34">
        <v>0.5005335807800293</v>
      </c>
      <c r="RM109" s="34">
        <v>0.50037992000579834</v>
      </c>
      <c r="RN109" s="34">
        <v>0.50022673606872559</v>
      </c>
      <c r="RO109" s="34">
        <v>0.50007474422454834</v>
      </c>
      <c r="RP109" s="34">
        <v>0.49992489814758301</v>
      </c>
      <c r="RQ109" s="34">
        <v>0.49977624416351318</v>
      </c>
      <c r="RR109" s="34">
        <v>0.4996286928653717</v>
      </c>
      <c r="RS109" s="34">
        <v>0.49948358535766602</v>
      </c>
      <c r="RT109" s="34">
        <v>0.49934118986129761</v>
      </c>
      <c r="RU109" s="34">
        <v>0.49920386075973511</v>
      </c>
      <c r="RV109" s="34">
        <v>0.49907276034355164</v>
      </c>
      <c r="RW109" s="34">
        <v>0.49894711375236511</v>
      </c>
      <c r="RX109" s="34">
        <v>0.49882808327674866</v>
      </c>
      <c r="RY109" s="34">
        <v>0.49871554970741272</v>
      </c>
      <c r="RZ109" s="34">
        <v>0.49860990047454834</v>
      </c>
      <c r="SA109" s="34">
        <v>0.49851202964782715</v>
      </c>
      <c r="SB109" s="34">
        <v>0.49842429161071777</v>
      </c>
      <c r="SC109" s="34">
        <v>0.49834555387496948</v>
      </c>
      <c r="SD109" s="34">
        <v>0.49827629327774048</v>
      </c>
      <c r="SE109" s="34">
        <v>0.49821799993515015</v>
      </c>
      <c r="SF109" s="34">
        <v>0.4981696605682373</v>
      </c>
      <c r="SG109" s="34">
        <v>0.49813035130500793</v>
      </c>
      <c r="SH109" s="34">
        <v>0.49810159206390381</v>
      </c>
      <c r="SI109" s="34">
        <v>0.49808278679847717</v>
      </c>
      <c r="SJ109" s="34">
        <v>0.49807214736938477</v>
      </c>
      <c r="SK109" s="34">
        <v>0.49807065725326538</v>
      </c>
      <c r="SL109" s="34">
        <v>0.4980810284614563</v>
      </c>
      <c r="SM109" s="34">
        <v>0.4981025755405426</v>
      </c>
      <c r="SN109" s="34">
        <v>0.49813657999038696</v>
      </c>
      <c r="SO109" s="34">
        <v>0.49818289279937744</v>
      </c>
      <c r="SP109" s="34">
        <v>0.49823731184005737</v>
      </c>
      <c r="SQ109" s="34">
        <v>0.49830269813537598</v>
      </c>
      <c r="SR109" s="34">
        <v>0.49837985634803772</v>
      </c>
      <c r="SS109" s="34">
        <v>0.49846410751342773</v>
      </c>
      <c r="ST109" s="34">
        <v>0.49855491518974304</v>
      </c>
      <c r="SU109" s="34">
        <v>0.49865314364433289</v>
      </c>
      <c r="SV109" s="34">
        <v>0.4987577497959137</v>
      </c>
      <c r="SW109" s="34">
        <v>0.49887001514434814</v>
      </c>
      <c r="SX109" s="34">
        <v>0.49898812174797058</v>
      </c>
      <c r="SY109" s="34">
        <v>0.49910837411880493</v>
      </c>
      <c r="SZ109" s="34">
        <v>0.4992293119430542</v>
      </c>
      <c r="TA109" s="34">
        <v>0.49934872984886169</v>
      </c>
      <c r="TB109" s="34">
        <v>0.4994654655456543</v>
      </c>
      <c r="TC109" s="34">
        <v>0.49958157539367676</v>
      </c>
      <c r="TD109" s="34">
        <v>0.49969634413719177</v>
      </c>
      <c r="TE109" s="34">
        <v>0.49981024861335754</v>
      </c>
      <c r="TF109" s="34">
        <v>0.49992454051971436</v>
      </c>
      <c r="TG109" s="34">
        <v>0.5000346302986145</v>
      </c>
      <c r="TH109" t="s">
        <v>843</v>
      </c>
      <c r="TI109" t="s">
        <v>843</v>
      </c>
      <c r="TJ109" t="s">
        <v>1300</v>
      </c>
      <c r="TK109" s="34">
        <v>0.54208375740322801</v>
      </c>
      <c r="TL109" s="34">
        <v>0.54584543720284495</v>
      </c>
      <c r="TM109" s="34">
        <v>0.54978865462258597</v>
      </c>
      <c r="TN109" s="34">
        <v>0.55395983035264207</v>
      </c>
      <c r="TO109" s="34">
        <v>0.55845394669790993</v>
      </c>
      <c r="TP109" s="34">
        <v>0.56331619343910899</v>
      </c>
      <c r="TQ109" s="34">
        <v>0.56850675256933303</v>
      </c>
      <c r="TR109" s="34">
        <v>0.57401322638685104</v>
      </c>
      <c r="TS109" s="34">
        <v>0.57981625512526402</v>
      </c>
      <c r="TT109" s="34">
        <v>0.58583215969212199</v>
      </c>
      <c r="TU109" s="34">
        <v>0.59194609588941804</v>
      </c>
      <c r="TV109" s="34">
        <v>0.59810313813115401</v>
      </c>
      <c r="TW109" s="34">
        <v>0.604258591813706</v>
      </c>
      <c r="TX109" s="34">
        <v>0.61042789607949499</v>
      </c>
      <c r="TY109" s="34">
        <v>0.61668477882488504</v>
      </c>
      <c r="TZ109" s="34">
        <v>0.62282974602575703</v>
      </c>
      <c r="UA109" s="34">
        <v>0.62865540669272302</v>
      </c>
      <c r="UB109" s="34">
        <v>0.63412061816325593</v>
      </c>
      <c r="UC109" s="34">
        <v>0.639174499762582</v>
      </c>
      <c r="UD109" s="34">
        <v>0.64381655714743202</v>
      </c>
      <c r="UE109" s="34">
        <v>0.64815763815058702</v>
      </c>
      <c r="UF109" s="34">
        <v>0.65228664477176812</v>
      </c>
      <c r="UG109" s="34">
        <v>0.65610353518131803</v>
      </c>
      <c r="UH109" s="34">
        <v>0.65945990286014511</v>
      </c>
      <c r="UI109" s="34">
        <v>0.66240772667154102</v>
      </c>
      <c r="UJ109" s="34">
        <v>0.66506892596801093</v>
      </c>
      <c r="UK109" s="34">
        <v>0.66745828437583199</v>
      </c>
      <c r="UL109" s="34">
        <v>0.66961716686555106</v>
      </c>
      <c r="UM109" s="34">
        <v>0.67157873821945302</v>
      </c>
      <c r="UN109" s="34">
        <v>0.67337806223532193</v>
      </c>
      <c r="UO109" s="34">
        <v>0.67505302135131795</v>
      </c>
      <c r="UP109" s="34">
        <v>0.6766723274341111</v>
      </c>
      <c r="UQ109" s="34">
        <v>0.67827923132263512</v>
      </c>
      <c r="UR109" s="34">
        <v>0.67983500244411299</v>
      </c>
      <c r="US109" s="34">
        <v>0.68133279393272506</v>
      </c>
      <c r="UT109" s="34">
        <v>0.68272093942593903</v>
      </c>
      <c r="UU109" s="34">
        <v>0.68395052767086495</v>
      </c>
      <c r="UV109" s="34">
        <v>0.68502566350273397</v>
      </c>
      <c r="UW109" s="34">
        <v>0.68590415085855494</v>
      </c>
      <c r="UX109" s="34">
        <v>0.68658665403808394</v>
      </c>
      <c r="UY109" s="34">
        <v>0.68703900184557198</v>
      </c>
      <c r="UZ109" s="34">
        <v>0.68725196970749192</v>
      </c>
      <c r="VA109" s="34">
        <v>0.68726440255015897</v>
      </c>
      <c r="VB109" s="34">
        <v>0.68707215139812106</v>
      </c>
      <c r="VC109" s="34">
        <v>0.68668530673872497</v>
      </c>
      <c r="VD109" s="34">
        <v>0.68611929095360491</v>
      </c>
      <c r="VE109" s="34">
        <v>0.68539222132933897</v>
      </c>
      <c r="VF109" s="34">
        <v>0.68453569879666309</v>
      </c>
      <c r="VG109" s="34">
        <v>0.68354014021551091</v>
      </c>
      <c r="VH109" s="34">
        <v>0.68239402034471497</v>
      </c>
      <c r="VI109" s="34">
        <v>0.68114391163062293</v>
      </c>
      <c r="VJ109" s="34">
        <v>0.67977722957304398</v>
      </c>
      <c r="VK109" s="34">
        <v>0.678302564160424</v>
      </c>
      <c r="VL109" s="34">
        <v>0.67674667134648703</v>
      </c>
      <c r="VM109" s="34">
        <v>0.67504459256124505</v>
      </c>
      <c r="VN109" s="34">
        <v>0.67319764418311001</v>
      </c>
      <c r="VO109" s="34">
        <v>0.67121587753661505</v>
      </c>
      <c r="VP109" s="34">
        <v>0.66907539903731705</v>
      </c>
      <c r="VQ109" s="34">
        <v>0.666801354760437</v>
      </c>
      <c r="VR109" s="34">
        <v>0.66439658402421997</v>
      </c>
      <c r="VS109" s="34">
        <v>0.66191410357192393</v>
      </c>
      <c r="VT109" s="34">
        <v>0.6593798021653301</v>
      </c>
      <c r="VU109" s="34">
        <v>0.65676797869951198</v>
      </c>
      <c r="VV109" s="34">
        <v>0.65406340534207896</v>
      </c>
      <c r="VW109" s="34">
        <v>0.651237450917861</v>
      </c>
      <c r="VX109" s="34">
        <v>0.64836583204510601</v>
      </c>
      <c r="VY109" s="34">
        <v>0.64556009963391203</v>
      </c>
      <c r="VZ109" s="34">
        <v>0.64286918475620392</v>
      </c>
      <c r="WA109" s="34">
        <v>0.64030975564828096</v>
      </c>
      <c r="WB109" s="34">
        <v>0.63789886989581801</v>
      </c>
      <c r="WC109" s="34">
        <v>0.63562530139045403</v>
      </c>
      <c r="WD109" s="34">
        <v>0.63347152242961102</v>
      </c>
      <c r="WE109" s="34">
        <v>0.63145096406546097</v>
      </c>
      <c r="WF109" s="34">
        <v>0.62955897352754298</v>
      </c>
      <c r="WG109" s="34">
        <v>0.62780475312537898</v>
      </c>
      <c r="WH109" s="34">
        <v>0.62619343325570709</v>
      </c>
      <c r="WI109" s="34">
        <v>0.62467361439025193</v>
      </c>
      <c r="WJ109" s="34">
        <v>0.62319531082759394</v>
      </c>
      <c r="WK109" s="34">
        <v>0.62178432250039295</v>
      </c>
      <c r="WL109" s="34">
        <v>0.62040206076970394</v>
      </c>
      <c r="WM109" s="34">
        <v>0.61900924829541304</v>
      </c>
      <c r="WN109" s="34">
        <v>0.61758524751510901</v>
      </c>
      <c r="WO109" s="34">
        <v>0.61609277183026301</v>
      </c>
      <c r="WP109" s="34">
        <v>0.61453578579136403</v>
      </c>
      <c r="WQ109" s="34">
        <v>0.61290510069959503</v>
      </c>
      <c r="WR109" s="34">
        <v>0.61121105048009705</v>
      </c>
      <c r="WS109" s="34">
        <v>0.60948285510325095</v>
      </c>
      <c r="WT109" s="34">
        <v>0.60772067574420396</v>
      </c>
      <c r="WU109" s="34">
        <v>0.60592469759017709</v>
      </c>
      <c r="WV109" s="34">
        <v>0.60412063396523397</v>
      </c>
      <c r="WW109" s="34">
        <v>0.60230114988011108</v>
      </c>
      <c r="WX109" s="34">
        <v>0.60045995122769102</v>
      </c>
      <c r="WY109" s="34">
        <v>0.59864588374297301</v>
      </c>
      <c r="WZ109" s="34">
        <v>0.59686484993143507</v>
      </c>
      <c r="XA109" s="34">
        <v>0.595127973128451</v>
      </c>
      <c r="XB109" s="34">
        <v>0.593441007807464</v>
      </c>
      <c r="XC109" s="34">
        <v>0.59178623272914499</v>
      </c>
      <c r="XD109" s="34">
        <v>0.59015457191132403</v>
      </c>
      <c r="XE109" s="34">
        <v>0.588559965292896</v>
      </c>
      <c r="XF109" s="34">
        <v>0.58704886833821901</v>
      </c>
      <c r="XG109" s="34">
        <v>0.58559585585833895</v>
      </c>
      <c r="XH109" t="s">
        <v>843</v>
      </c>
      <c r="XI109" t="s">
        <v>1300</v>
      </c>
      <c r="XJ109" s="34">
        <v>0.52679012577506201</v>
      </c>
      <c r="XK109" s="34">
        <v>0.53067431974163304</v>
      </c>
      <c r="XL109" s="34">
        <v>0.534700706526404</v>
      </c>
      <c r="XM109" s="34">
        <v>0.53888925260562204</v>
      </c>
      <c r="XN109" s="34">
        <v>0.54329150101650203</v>
      </c>
      <c r="XO109" s="34">
        <v>0.54793153331175004</v>
      </c>
      <c r="XP109" s="34">
        <v>0.55278133553684905</v>
      </c>
      <c r="XQ109" s="34">
        <v>0.55780581697533504</v>
      </c>
      <c r="XR109" s="34">
        <v>0.56297704812166505</v>
      </c>
      <c r="XS109" s="34">
        <v>0.56826870831409104</v>
      </c>
      <c r="XT109" s="34">
        <v>0.573574277158172</v>
      </c>
      <c r="XU109" s="34">
        <v>0.57889381211688606</v>
      </c>
      <c r="XV109" s="34">
        <v>0.58429650310869097</v>
      </c>
      <c r="XW109" s="34">
        <v>0.58982762089878005</v>
      </c>
      <c r="XX109" s="34">
        <v>0.59553641705083504</v>
      </c>
      <c r="XY109" s="34">
        <v>0.60123607436673199</v>
      </c>
      <c r="XZ109" s="34">
        <v>0.60668912953691301</v>
      </c>
      <c r="YA109" s="34">
        <v>0.61179538419764201</v>
      </c>
      <c r="YB109" s="34">
        <v>0.61650372465625403</v>
      </c>
      <c r="YC109" s="34">
        <v>0.62081224609841201</v>
      </c>
      <c r="YD109" s="34">
        <v>0.62486164712609804</v>
      </c>
      <c r="YE109" s="34">
        <v>0.62875552295843695</v>
      </c>
      <c r="YF109" s="34">
        <v>0.63233852617300201</v>
      </c>
      <c r="YG109" s="34">
        <v>0.63537142203391095</v>
      </c>
      <c r="YH109" s="34">
        <v>0.63790298284575497</v>
      </c>
      <c r="YI109" s="34">
        <v>0.64008862348266005</v>
      </c>
      <c r="YJ109" s="34">
        <v>0.64194915454876911</v>
      </c>
      <c r="YK109" s="34">
        <v>0.64352949030489792</v>
      </c>
      <c r="YL109" s="34">
        <v>0.64482655093652597</v>
      </c>
      <c r="YM109" s="34">
        <v>0.64585568834742502</v>
      </c>
      <c r="YN109" s="34">
        <v>0.64665600013373703</v>
      </c>
      <c r="YO109" s="34">
        <v>0.64726644704095604</v>
      </c>
      <c r="YP109" s="34">
        <v>0.64771719494750002</v>
      </c>
      <c r="YQ109" s="34">
        <v>0.64802741216896609</v>
      </c>
      <c r="YR109" s="34">
        <v>0.64823443201923292</v>
      </c>
      <c r="YS109" s="34">
        <v>0.64826107757454809</v>
      </c>
      <c r="YT109" s="34">
        <v>0.64807727815323801</v>
      </c>
      <c r="YU109" s="34">
        <v>0.64775842385029303</v>
      </c>
      <c r="YV109" s="34">
        <v>0.64726806124289493</v>
      </c>
      <c r="YW109" s="34">
        <v>0.6465887835738221</v>
      </c>
      <c r="YX109" s="34">
        <v>0.64574901358984604</v>
      </c>
      <c r="YY109" s="34">
        <v>0.64478412376888306</v>
      </c>
      <c r="YZ109" s="34">
        <v>0.643714266949586</v>
      </c>
      <c r="ZA109" s="34">
        <v>0.64253251974285708</v>
      </c>
      <c r="ZB109" s="34">
        <v>0.64127699287306694</v>
      </c>
      <c r="ZC109" s="34">
        <v>0.63995597756023404</v>
      </c>
      <c r="ZD109" s="34">
        <v>0.63853123890352992</v>
      </c>
      <c r="ZE109" s="34">
        <v>0.63700249641583906</v>
      </c>
      <c r="ZF109" s="34">
        <v>0.63534545537319398</v>
      </c>
      <c r="ZG109" s="34">
        <v>0.63349384939532105</v>
      </c>
      <c r="ZH109" s="34">
        <v>0.63145763296231305</v>
      </c>
      <c r="ZI109" s="34">
        <v>0.62923707544950402</v>
      </c>
      <c r="ZJ109" s="34">
        <v>0.62682495374604597</v>
      </c>
      <c r="ZK109" s="34">
        <v>0.62423992618963897</v>
      </c>
      <c r="ZL109" s="34">
        <v>0.62146940507826598</v>
      </c>
      <c r="ZM109" s="34">
        <v>0.61858462279167703</v>
      </c>
      <c r="ZN109" s="34">
        <v>0.61561362976285994</v>
      </c>
      <c r="ZO109" s="34">
        <v>0.61253745114809799</v>
      </c>
      <c r="ZP109" s="34">
        <v>0.60935578901268594</v>
      </c>
      <c r="ZQ109" s="34">
        <v>0.60601074636432495</v>
      </c>
      <c r="ZR109" s="34">
        <v>0.60259018576745094</v>
      </c>
      <c r="ZS109" s="34">
        <v>0.59921772627617897</v>
      </c>
      <c r="ZT109" s="34">
        <v>0.59592804381345899</v>
      </c>
      <c r="ZU109" s="34">
        <v>0.59277614640638998</v>
      </c>
      <c r="ZV109" s="34">
        <v>0.58978354980620307</v>
      </c>
      <c r="ZW109" s="34">
        <v>0.58695226003630196</v>
      </c>
      <c r="ZX109" s="34">
        <v>0.584288144234972</v>
      </c>
      <c r="ZY109" s="34">
        <v>0.58179834494489502</v>
      </c>
      <c r="ZZ109" s="34">
        <v>0.57947207718495497</v>
      </c>
      <c r="AAA109" s="34">
        <v>0.57731352583227302</v>
      </c>
      <c r="AAB109" s="34">
        <v>0.575314382853928</v>
      </c>
      <c r="AAC109" s="34">
        <v>0.573451414509076</v>
      </c>
      <c r="AAD109" s="34">
        <v>0.571713548247196</v>
      </c>
      <c r="AAE109" s="34">
        <v>0.57007169459143403</v>
      </c>
      <c r="AAF109" s="34">
        <v>0.56850512713792001</v>
      </c>
      <c r="AAG109" s="34">
        <v>0.56697810923842806</v>
      </c>
      <c r="AAH109" s="34">
        <v>0.56541582601894802</v>
      </c>
      <c r="AAI109" s="34">
        <v>0.56376439729152994</v>
      </c>
      <c r="AAJ109" s="34">
        <v>0.56206038330418406</v>
      </c>
      <c r="AAK109" s="34">
        <v>0.56029529555545898</v>
      </c>
      <c r="AAL109" s="34">
        <v>0.558473008850351</v>
      </c>
      <c r="AAM109" s="34">
        <v>0.55661395511561995</v>
      </c>
      <c r="AAN109" s="34">
        <v>0.55469016332848398</v>
      </c>
      <c r="AAO109" s="34">
        <v>0.55274187014704201</v>
      </c>
      <c r="AAP109" s="34">
        <v>0.550789031593518</v>
      </c>
      <c r="AAQ109" s="34">
        <v>0.54882362681246</v>
      </c>
      <c r="AAR109" s="34">
        <v>0.54686012636163295</v>
      </c>
      <c r="AAS109" s="34">
        <v>0.54492305894777204</v>
      </c>
      <c r="AAT109" s="34">
        <v>0.54299431502983397</v>
      </c>
      <c r="AAU109" s="34">
        <v>0.54107114384495103</v>
      </c>
      <c r="AAV109" s="34">
        <v>0.539155536857302</v>
      </c>
      <c r="AAW109" s="34">
        <v>0.53726841407133497</v>
      </c>
      <c r="AAX109" s="34">
        <v>0.53546117318397701</v>
      </c>
      <c r="AAY109" s="34">
        <v>0.53372188470692994</v>
      </c>
      <c r="AAZ109" s="34">
        <v>0.53208896511567905</v>
      </c>
      <c r="ABA109" s="34">
        <v>0.53054205111647101</v>
      </c>
      <c r="ABB109" s="34">
        <v>0.52903598497057092</v>
      </c>
      <c r="ABC109" s="34">
        <v>0.52755041852891904</v>
      </c>
      <c r="ABD109" s="34">
        <v>0.52608196117580808</v>
      </c>
      <c r="ABE109" s="34">
        <v>0.52467620115267</v>
      </c>
      <c r="ABF109" s="34">
        <v>0.52331857706603002</v>
      </c>
      <c r="ABG109" t="s">
        <v>843</v>
      </c>
      <c r="ABH109" t="s">
        <v>843</v>
      </c>
      <c r="ABI109" t="s">
        <v>1300</v>
      </c>
      <c r="ABJ109" s="34">
        <v>0.42662179975889003</v>
      </c>
      <c r="ABK109" s="34">
        <v>0.431305240680877</v>
      </c>
      <c r="ABL109" s="34">
        <v>0.43618730018878404</v>
      </c>
      <c r="ABM109" s="34">
        <v>0.44125864071196402</v>
      </c>
      <c r="ABN109" s="34">
        <v>0.446492347400891</v>
      </c>
      <c r="ABO109" s="34">
        <v>0.451867068414471</v>
      </c>
      <c r="ABP109" s="34">
        <v>0.45738573568145396</v>
      </c>
      <c r="ABQ109" s="34">
        <v>0.46301376673899097</v>
      </c>
      <c r="ABR109" s="34">
        <v>0.468727786509058</v>
      </c>
      <c r="ABS109" s="34">
        <v>0.47456517385947899</v>
      </c>
      <c r="ABT109" s="34">
        <v>0.4805548381791</v>
      </c>
      <c r="ABU109" s="34">
        <v>0.48667681182422101</v>
      </c>
      <c r="ABV109" s="34">
        <v>0.49289756062830198</v>
      </c>
      <c r="ABW109" s="34">
        <v>0.49918778277083903</v>
      </c>
      <c r="ABX109" s="34">
        <v>0.50550871993739199</v>
      </c>
      <c r="ABY109" s="34">
        <v>0.51172975259415399</v>
      </c>
      <c r="ABZ109" s="34">
        <v>0.51782648344391702</v>
      </c>
      <c r="ACA109" s="34">
        <v>0.52386042068624394</v>
      </c>
      <c r="ACB109" s="34">
        <v>0.52988997074396105</v>
      </c>
      <c r="ACC109" s="34">
        <v>0.53598746398798491</v>
      </c>
      <c r="ACD109" s="34">
        <v>0.54208471389816193</v>
      </c>
      <c r="ACE109" s="34">
        <v>0.54804768919277902</v>
      </c>
      <c r="ACF109" s="34">
        <v>0.55374708151681706</v>
      </c>
      <c r="ACG109" s="34">
        <v>0.55905851706819398</v>
      </c>
      <c r="ACH109" s="34">
        <v>0.56399091343932395</v>
      </c>
      <c r="ACI109" s="34">
        <v>0.56861875360846492</v>
      </c>
      <c r="ACJ109" s="34">
        <v>0.57294786051492108</v>
      </c>
      <c r="ACK109" s="34">
        <v>0.57698020479684597</v>
      </c>
      <c r="ACL109" s="34">
        <v>0.580715581328484</v>
      </c>
      <c r="ACM109" s="34">
        <v>0.58414936608650303</v>
      </c>
      <c r="ACN109" s="34">
        <v>0.58726432514690108</v>
      </c>
      <c r="ACO109" s="34">
        <v>0.59009878526763704</v>
      </c>
      <c r="ACP109" s="34">
        <v>0.59269434052480896</v>
      </c>
      <c r="ACQ109" s="34">
        <v>0.59503679554378996</v>
      </c>
      <c r="ACR109" s="34">
        <v>0.59716491721889797</v>
      </c>
      <c r="ACS109" s="34">
        <v>0.59909545133818398</v>
      </c>
      <c r="ACT109" s="34">
        <v>0.60084041796395393</v>
      </c>
      <c r="ACU109" s="34">
        <v>0.60241867305535302</v>
      </c>
      <c r="ACV109" s="34">
        <v>0.60383689348738501</v>
      </c>
      <c r="ACW109" s="34">
        <v>0.60512679963067495</v>
      </c>
      <c r="ACX109" s="34">
        <v>0.60623033469772603</v>
      </c>
      <c r="ACY109" s="34">
        <v>0.60711933799820894</v>
      </c>
      <c r="ACZ109" s="34">
        <v>0.60786202386722499</v>
      </c>
      <c r="ADA109" s="34">
        <v>0.60842941237913495</v>
      </c>
      <c r="ADB109" s="34">
        <v>0.60879485572482206</v>
      </c>
      <c r="ADC109" s="34">
        <v>0.60898682752408706</v>
      </c>
      <c r="ADD109" s="34">
        <v>0.60905265786071505</v>
      </c>
      <c r="ADE109" s="34">
        <v>0.60902401990854604</v>
      </c>
      <c r="ADF109" s="34">
        <v>0.60887338012637304</v>
      </c>
      <c r="ADG109" s="34">
        <v>0.608621934320008</v>
      </c>
      <c r="ADH109" s="34">
        <v>0.608286459584779</v>
      </c>
      <c r="ADI109" s="34">
        <v>0.60781939023412401</v>
      </c>
      <c r="ADJ109" s="34">
        <v>0.60721427398164307</v>
      </c>
      <c r="ADK109" s="34">
        <v>0.60648125997146207</v>
      </c>
      <c r="ADL109" s="34">
        <v>0.60555477440971694</v>
      </c>
      <c r="ADM109" s="34">
        <v>0.60445016346994596</v>
      </c>
      <c r="ADN109" s="34">
        <v>0.60317558713491604</v>
      </c>
      <c r="ADO109" s="34">
        <v>0.60170759302313603</v>
      </c>
      <c r="ADP109" s="34">
        <v>0.60007804721906999</v>
      </c>
      <c r="ADQ109" s="34">
        <v>0.59827689422352104</v>
      </c>
      <c r="ADR109" s="34">
        <v>0.59635985300330396</v>
      </c>
      <c r="ADS109" s="34">
        <v>0.59437239764282102</v>
      </c>
      <c r="ADT109" s="34">
        <v>0.59230989255158195</v>
      </c>
      <c r="ADU109" s="34">
        <v>0.590130880299084</v>
      </c>
      <c r="ADV109" s="34">
        <v>0.58778757524559799</v>
      </c>
      <c r="ADW109" s="34">
        <v>0.58536931247544599</v>
      </c>
      <c r="ADX109" s="34">
        <v>0.58296872364447305</v>
      </c>
      <c r="ADY109" s="34">
        <v>0.58062469424014895</v>
      </c>
      <c r="ADZ109" s="34">
        <v>0.57840390849852297</v>
      </c>
      <c r="AEA109" s="34">
        <v>0.57631546677544898</v>
      </c>
      <c r="AEB109" s="34">
        <v>0.57435735025735501</v>
      </c>
      <c r="AEC109" s="34">
        <v>0.572529119972923</v>
      </c>
      <c r="AED109" s="34">
        <v>0.57081818636067294</v>
      </c>
      <c r="AEE109" s="34">
        <v>0.56923859898106599</v>
      </c>
      <c r="AEF109" s="34">
        <v>0.56780866078135195</v>
      </c>
      <c r="AEG109" s="34">
        <v>0.56651881248895997</v>
      </c>
      <c r="AEH109" s="34">
        <v>0.56534689060921506</v>
      </c>
      <c r="AEI109" s="34">
        <v>0.56427115094204294</v>
      </c>
      <c r="AEJ109" s="34">
        <v>0.56325160273800801</v>
      </c>
      <c r="AEK109" s="34">
        <v>0.56226134049316301</v>
      </c>
      <c r="AEL109" s="34">
        <v>0.56127572255831193</v>
      </c>
      <c r="AEM109" s="34">
        <v>0.56023642985662203</v>
      </c>
      <c r="AEN109" s="34">
        <v>0.559115210986739</v>
      </c>
      <c r="AEO109" s="34">
        <v>0.55794243345427397</v>
      </c>
      <c r="AEP109" s="34">
        <v>0.55669427206116806</v>
      </c>
      <c r="AEQ109" s="34">
        <v>0.55537254721834106</v>
      </c>
      <c r="AER109" s="34">
        <v>0.55399373371460403</v>
      </c>
      <c r="AES109" s="34">
        <v>0.55252390180140398</v>
      </c>
      <c r="AET109" s="34">
        <v>0.55100411398660698</v>
      </c>
      <c r="AEU109" s="34">
        <v>0.54947897094482501</v>
      </c>
      <c r="AEV109" s="34">
        <v>0.54793510157652403</v>
      </c>
      <c r="AEW109" s="34">
        <v>0.54636771239486004</v>
      </c>
      <c r="AEX109" s="34">
        <v>0.54480519526836801</v>
      </c>
      <c r="AEY109" s="34">
        <v>0.54323460086726694</v>
      </c>
      <c r="AEZ109" s="34">
        <v>0.54165287254334205</v>
      </c>
      <c r="AFA109" s="34">
        <v>0.54007725072780199</v>
      </c>
      <c r="AFB109" s="34">
        <v>0.53852116955834606</v>
      </c>
      <c r="AFC109" s="34">
        <v>0.53702196918711698</v>
      </c>
      <c r="AFD109" s="34">
        <v>0.53558109804300702</v>
      </c>
      <c r="AFE109" s="34">
        <v>0.53422362359692399</v>
      </c>
      <c r="AFF109" s="34">
        <v>0.532927249718676</v>
      </c>
      <c r="AFG109" t="s">
        <v>843</v>
      </c>
      <c r="AFH109" t="s">
        <v>843</v>
      </c>
      <c r="AFI109" s="34">
        <v>0.63965000000000005</v>
      </c>
      <c r="AFJ109" s="34">
        <v>0.63395999999999997</v>
      </c>
      <c r="AFK109" s="34">
        <v>0.62822999999999996</v>
      </c>
      <c r="AFL109" s="34">
        <v>0.61034999999999995</v>
      </c>
      <c r="AFM109" s="34">
        <v>0.60087000000000002</v>
      </c>
      <c r="AFN109" s="34">
        <v>0.60733999999999999</v>
      </c>
      <c r="AFO109" s="34">
        <v>0.61870999999999998</v>
      </c>
      <c r="AFP109" s="34">
        <v>0.63121000000000005</v>
      </c>
      <c r="AFQ109" s="34">
        <v>0.6089</v>
      </c>
      <c r="AFR109" s="34">
        <v>0.59689999999999999</v>
      </c>
      <c r="AFS109" s="34">
        <v>0.63929000000000002</v>
      </c>
      <c r="AFT109" s="34">
        <v>0.65599000000000007</v>
      </c>
      <c r="AFU109" s="34">
        <v>0.65505999999999998</v>
      </c>
      <c r="AFV109" s="34">
        <v>0.64964</v>
      </c>
      <c r="AFW109" s="34">
        <v>0.65721999999999992</v>
      </c>
      <c r="AFX109" s="34">
        <v>0.68357000000000001</v>
      </c>
      <c r="AFY109" s="34">
        <v>0.66205000000000003</v>
      </c>
      <c r="AFZ109" s="34">
        <v>0.61782999999999999</v>
      </c>
      <c r="AGA109" s="34">
        <v>0.63585999999999998</v>
      </c>
      <c r="AGB109" t="s">
        <v>843</v>
      </c>
      <c r="AGC109" t="s">
        <v>843</v>
      </c>
      <c r="AGD109" t="s">
        <v>843</v>
      </c>
      <c r="AGE109" t="s">
        <v>843</v>
      </c>
      <c r="AGF109" s="34">
        <v>2.8765074908733368E-2</v>
      </c>
      <c r="AGG109" t="s">
        <v>843</v>
      </c>
      <c r="AGH109" t="s">
        <v>843</v>
      </c>
      <c r="AGI109" t="s">
        <v>843</v>
      </c>
      <c r="AGJ109" t="s">
        <v>843</v>
      </c>
      <c r="AGK109" t="s">
        <v>843</v>
      </c>
      <c r="AGL109" t="s">
        <v>843</v>
      </c>
      <c r="AGM109" t="s">
        <v>843</v>
      </c>
      <c r="AGN109" t="s">
        <v>843</v>
      </c>
      <c r="AGO109" s="34">
        <v>0.48200000000000004</v>
      </c>
      <c r="AGP109" s="34">
        <v>2019</v>
      </c>
      <c r="AGQ109" t="s">
        <v>832</v>
      </c>
      <c r="AGR109" t="s">
        <v>843</v>
      </c>
      <c r="AGS109" s="34">
        <v>0.127</v>
      </c>
      <c r="AGT109" s="34">
        <v>2019</v>
      </c>
      <c r="AGU109" t="s">
        <v>832</v>
      </c>
      <c r="AGV109" t="s">
        <v>843</v>
      </c>
      <c r="AGW109" s="34">
        <v>0.26400000000000001</v>
      </c>
      <c r="AGX109" s="34">
        <v>2019</v>
      </c>
      <c r="AGY109" t="s">
        <v>832</v>
      </c>
      <c r="AGZ109" t="s">
        <v>843</v>
      </c>
      <c r="AHA109" s="34">
        <v>0.495</v>
      </c>
      <c r="AHB109" s="34">
        <v>2019</v>
      </c>
      <c r="AHC109" t="s">
        <v>832</v>
      </c>
      <c r="AHD109" t="s">
        <v>843</v>
      </c>
      <c r="AHE109" s="34">
        <v>0.48</v>
      </c>
      <c r="AHF109" s="34">
        <v>2019</v>
      </c>
      <c r="AHG109" t="s">
        <v>832</v>
      </c>
      <c r="AHH109" t="s">
        <v>843</v>
      </c>
      <c r="AHI109" t="s">
        <v>830</v>
      </c>
      <c r="AHJ109" s="34">
        <v>0.22916789352893829</v>
      </c>
      <c r="AHK109" s="34">
        <v>0.22583141922950745</v>
      </c>
      <c r="AHL109" s="34">
        <v>0.20952019095420837</v>
      </c>
      <c r="AHM109" s="34">
        <v>0.20886321365833282</v>
      </c>
      <c r="AHN109" s="34">
        <v>0.199710413813591</v>
      </c>
      <c r="AHO109" t="s">
        <v>843</v>
      </c>
      <c r="AHP109" s="34"/>
      <c r="AHQ109" s="34"/>
      <c r="AHR109" s="34"/>
      <c r="AHS109" s="34"/>
      <c r="AHT109" s="34"/>
      <c r="AHU109" t="s">
        <v>843</v>
      </c>
      <c r="AHV109" s="34">
        <v>0.24717499315738678</v>
      </c>
      <c r="AHW109" s="34">
        <v>0.248743936419487</v>
      </c>
      <c r="AHX109" s="34">
        <v>0.23307636380195618</v>
      </c>
      <c r="AHY109" s="34">
        <v>0.23367567360401154</v>
      </c>
      <c r="AHZ109" s="34">
        <v>0.22840763628482819</v>
      </c>
      <c r="AIA109" t="s">
        <v>832</v>
      </c>
      <c r="AIB109" t="s">
        <v>843</v>
      </c>
      <c r="AIC109" s="34">
        <v>0.24660594761371613</v>
      </c>
      <c r="AID109" s="34">
        <v>0.24798516929149628</v>
      </c>
      <c r="AIE109" s="34">
        <v>0.23193763196468353</v>
      </c>
      <c r="AIF109" s="34">
        <v>0.23139810562133789</v>
      </c>
      <c r="AIG109" s="34">
        <v>0.22465896606445313</v>
      </c>
      <c r="AIH109" t="s">
        <v>924</v>
      </c>
      <c r="AII109" t="s">
        <v>843</v>
      </c>
      <c r="AIJ109" s="34">
        <v>0.25939801335334778</v>
      </c>
      <c r="AIK109" s="34">
        <v>0.25686800479888916</v>
      </c>
      <c r="AIL109" s="34">
        <v>0.23900699615478516</v>
      </c>
      <c r="AIM109" s="34">
        <v>0.24523800611495972</v>
      </c>
      <c r="AIN109" s="34">
        <v>0.22731000185012817</v>
      </c>
      <c r="AIO109" t="s">
        <v>1607</v>
      </c>
      <c r="AIP109" s="34">
        <v>0.23256166279315948</v>
      </c>
      <c r="AIQ109" t="s">
        <v>843</v>
      </c>
      <c r="AIR109" s="34">
        <v>0.24501000000000001</v>
      </c>
      <c r="AIS109" s="34">
        <v>0.23731000000000002</v>
      </c>
      <c r="AIT109" s="34">
        <v>0.23292000000000002</v>
      </c>
      <c r="AIU109" s="34">
        <v>0.22780999999999998</v>
      </c>
      <c r="AIV109" s="34">
        <v>0.22713999999999998</v>
      </c>
      <c r="AIW109" s="34">
        <v>0.22518000000000002</v>
      </c>
      <c r="AIX109" t="s">
        <v>843</v>
      </c>
      <c r="AIY109" s="34">
        <v>3.6929999999999998E-2</v>
      </c>
      <c r="AIZ109" s="34">
        <v>3.5279999999999999E-2</v>
      </c>
      <c r="AJA109" s="34">
        <v>3.7400000000000003E-2</v>
      </c>
      <c r="AJB109" s="34">
        <v>3.9399999999999998E-2</v>
      </c>
      <c r="AJC109" s="34">
        <v>3.9399999999999998E-2</v>
      </c>
      <c r="AJD109" s="34">
        <v>3.9399999999999998E-2</v>
      </c>
      <c r="AJE109" t="s">
        <v>843</v>
      </c>
      <c r="AJF109" s="34">
        <v>3.9885744452476501E-2</v>
      </c>
      <c r="AJG109" s="34">
        <v>3.7245936691761017E-2</v>
      </c>
      <c r="AJH109" s="34">
        <v>3.5946454852819443E-2</v>
      </c>
      <c r="AJI109" s="34">
        <v>3.7415977567434311E-2</v>
      </c>
      <c r="AJJ109" s="34">
        <v>2.6184827089309692E-2</v>
      </c>
      <c r="AJK109" t="s">
        <v>830</v>
      </c>
      <c r="AJL109" t="s">
        <v>843</v>
      </c>
      <c r="AJM109" t="s">
        <v>843</v>
      </c>
      <c r="AJN109" s="34">
        <v>3.6348879337310791E-2</v>
      </c>
      <c r="AJO109" s="34">
        <v>2.9310431331396103E-2</v>
      </c>
      <c r="AJP109" s="34">
        <v>3.0809903517365456E-2</v>
      </c>
      <c r="AJQ109" s="34">
        <v>2.545551024377346E-2</v>
      </c>
      <c r="AJR109" s="34">
        <v>3.9200998842716217E-2</v>
      </c>
      <c r="AJS109" t="s">
        <v>832</v>
      </c>
      <c r="AJT109" t="s">
        <v>843</v>
      </c>
      <c r="AJU109" t="s">
        <v>843</v>
      </c>
      <c r="AJV109" t="s">
        <v>843</v>
      </c>
      <c r="AJW109" s="34">
        <v>1.8834933638572693E-2</v>
      </c>
      <c r="AJX109" s="34">
        <v>1.7823770642280579E-2</v>
      </c>
      <c r="AJY109" s="34">
        <v>1.807086355984211E-2</v>
      </c>
      <c r="AJZ109" s="34">
        <v>2.049776166677475E-2</v>
      </c>
      <c r="AKA109" s="34">
        <v>9.7783822566270828E-3</v>
      </c>
      <c r="AKB109" t="s">
        <v>830</v>
      </c>
      <c r="AKC109" t="s">
        <v>843</v>
      </c>
      <c r="AKD109" t="s">
        <v>843</v>
      </c>
      <c r="AKE109" t="s">
        <v>843</v>
      </c>
      <c r="AKF109" s="34">
        <v>1.6538362950086594E-2</v>
      </c>
      <c r="AKG109" s="34">
        <v>1.0976698249578476E-2</v>
      </c>
      <c r="AKH109" s="34">
        <v>1.3702256605029106E-2</v>
      </c>
      <c r="AKI109" s="34">
        <v>9.3744713813066483E-3</v>
      </c>
      <c r="AKJ109" s="34">
        <v>2.4279814213514328E-2</v>
      </c>
      <c r="AKK109" t="s">
        <v>832</v>
      </c>
      <c r="AKL109" t="s">
        <v>843</v>
      </c>
      <c r="AKM109" s="34">
        <v>2740</v>
      </c>
      <c r="AKN109" t="s">
        <v>832</v>
      </c>
      <c r="AKO109" t="s">
        <v>843</v>
      </c>
      <c r="AKP109" s="34">
        <v>2482.119384765625</v>
      </c>
      <c r="AKQ109" t="s">
        <v>830</v>
      </c>
      <c r="AKR109" t="s">
        <v>843</v>
      </c>
      <c r="AKS109" s="34">
        <v>2487.7056122252402</v>
      </c>
      <c r="AKT109" t="s">
        <v>832</v>
      </c>
      <c r="AKU109" t="s">
        <v>843</v>
      </c>
      <c r="AKV109" s="34">
        <v>3040.1730796018201</v>
      </c>
      <c r="AKW109" t="s">
        <v>832</v>
      </c>
      <c r="AKX109" t="s">
        <v>843</v>
      </c>
      <c r="AKY109" s="34">
        <v>0.1686173677444458</v>
      </c>
      <c r="AKZ109" s="34">
        <v>0.16598765552043915</v>
      </c>
      <c r="ALA109" s="34">
        <v>0.15457075834274292</v>
      </c>
      <c r="ALB109" s="34">
        <v>0.17371822893619537</v>
      </c>
      <c r="ALC109" s="34">
        <v>0.17574992775917053</v>
      </c>
      <c r="ALD109" t="s">
        <v>830</v>
      </c>
      <c r="ALE109" t="s">
        <v>843</v>
      </c>
      <c r="ALF109" t="s">
        <v>843</v>
      </c>
      <c r="ALG109" t="s">
        <v>843</v>
      </c>
      <c r="ALH109" s="34">
        <v>0.18595163524150848</v>
      </c>
      <c r="ALI109" s="34">
        <v>0.18800182640552521</v>
      </c>
      <c r="ALJ109" s="34">
        <v>0.17677557468414307</v>
      </c>
      <c r="ALK109" s="34">
        <v>0.19714251160621643</v>
      </c>
      <c r="ALL109" s="34">
        <v>0.20206743478775024</v>
      </c>
      <c r="ALM109" t="s">
        <v>832</v>
      </c>
    </row>
    <row r="110" spans="1:1001">
      <c r="A110" t="s">
        <v>512</v>
      </c>
      <c r="B110" t="s">
        <v>67</v>
      </c>
      <c r="C110" t="s">
        <v>294</v>
      </c>
      <c r="D110" s="34">
        <v>4.5722592622041702E-2</v>
      </c>
      <c r="E110" t="s">
        <v>432</v>
      </c>
      <c r="F110" s="34">
        <v>3.8927808403968811E-2</v>
      </c>
      <c r="G110" t="s">
        <v>1464</v>
      </c>
      <c r="H110" s="34">
        <v>4.2454950511455536E-2</v>
      </c>
      <c r="I110" t="s">
        <v>1294</v>
      </c>
      <c r="J110" s="34">
        <v>3.337492048740387E-2</v>
      </c>
      <c r="K110" t="s">
        <v>1521</v>
      </c>
      <c r="L110" s="34"/>
      <c r="M110" t="s">
        <v>432</v>
      </c>
      <c r="N110" s="34">
        <v>0.5282900333404541</v>
      </c>
      <c r="O110" s="34"/>
      <c r="P110" t="s">
        <v>1459</v>
      </c>
      <c r="Q110" s="34"/>
      <c r="R110" t="s">
        <v>1459</v>
      </c>
      <c r="S110" s="34">
        <v>0.58592629432678223</v>
      </c>
      <c r="T110" t="s">
        <v>432</v>
      </c>
      <c r="U110" s="34">
        <v>0.5282900333404541</v>
      </c>
      <c r="V110" t="s">
        <v>432</v>
      </c>
      <c r="W110" t="s">
        <v>843</v>
      </c>
      <c r="X110" t="s">
        <v>1464</v>
      </c>
      <c r="Y110" s="34">
        <v>0.52112531661987305</v>
      </c>
      <c r="Z110" s="34"/>
      <c r="AA110" t="s">
        <v>1459</v>
      </c>
      <c r="AB110" s="34"/>
      <c r="AC110" t="s">
        <v>1459</v>
      </c>
      <c r="AD110" s="34">
        <v>0.57984763383865356</v>
      </c>
      <c r="AE110" t="s">
        <v>1464</v>
      </c>
      <c r="AF110" s="34">
        <v>0.52112531661987305</v>
      </c>
      <c r="AG110" t="s">
        <v>1464</v>
      </c>
      <c r="AH110" t="s">
        <v>843</v>
      </c>
      <c r="AI110" t="s">
        <v>1294</v>
      </c>
      <c r="AJ110" s="34">
        <v>0.51642107963562012</v>
      </c>
      <c r="AK110" s="34"/>
      <c r="AL110" t="s">
        <v>1459</v>
      </c>
      <c r="AM110" s="34"/>
      <c r="AN110" t="s">
        <v>1459</v>
      </c>
      <c r="AO110" s="34">
        <v>0.57552450895309448</v>
      </c>
      <c r="AP110" t="s">
        <v>1294</v>
      </c>
      <c r="AQ110" s="34">
        <v>0.51642107963562012</v>
      </c>
      <c r="AR110" t="s">
        <v>1294</v>
      </c>
      <c r="AS110" t="s">
        <v>843</v>
      </c>
      <c r="AT110" t="s">
        <v>1521</v>
      </c>
      <c r="AU110" s="34">
        <v>0.51853018999099731</v>
      </c>
      <c r="AV110" s="34"/>
      <c r="AW110" t="s">
        <v>1459</v>
      </c>
      <c r="AX110" s="34"/>
      <c r="AY110" t="s">
        <v>1459</v>
      </c>
      <c r="AZ110" s="34">
        <v>0.57669723033905029</v>
      </c>
      <c r="BA110" t="s">
        <v>1521</v>
      </c>
      <c r="BB110" s="34">
        <v>0.51853018999099731</v>
      </c>
      <c r="BC110" t="s">
        <v>1521</v>
      </c>
      <c r="BD110" t="s">
        <v>843</v>
      </c>
      <c r="BE110" s="34">
        <v>0.54198955067778964</v>
      </c>
      <c r="BF110" t="s">
        <v>1594</v>
      </c>
      <c r="BG110" t="s">
        <v>843</v>
      </c>
      <c r="BH110" t="s">
        <v>432</v>
      </c>
      <c r="BI110" s="34">
        <v>2.6852431297302246</v>
      </c>
      <c r="BJ110" t="s">
        <v>819</v>
      </c>
      <c r="BK110" s="34">
        <v>4.6933159828186035</v>
      </c>
      <c r="BL110" t="s">
        <v>1294</v>
      </c>
      <c r="BM110" s="34">
        <v>4.9849605560302734</v>
      </c>
      <c r="BN110" t="s">
        <v>1521</v>
      </c>
      <c r="BO110" s="34">
        <v>6.9822239875793457</v>
      </c>
      <c r="BP110" t="s">
        <v>843</v>
      </c>
      <c r="BQ110" s="34">
        <v>2.9551079273223877</v>
      </c>
      <c r="BR110" t="s">
        <v>830</v>
      </c>
      <c r="BS110" s="34"/>
      <c r="BT110" t="s">
        <v>843</v>
      </c>
      <c r="BU110" s="34">
        <v>3.6630113124847412</v>
      </c>
      <c r="BV110" t="s">
        <v>1574</v>
      </c>
      <c r="BW110" t="s">
        <v>843</v>
      </c>
      <c r="BX110" s="34">
        <v>2.4725899696350098</v>
      </c>
      <c r="BY110" t="s">
        <v>924</v>
      </c>
      <c r="BZ110" t="s">
        <v>843</v>
      </c>
      <c r="CA110" t="s">
        <v>432</v>
      </c>
      <c r="CB110" s="34">
        <v>3.5387182142585516E-3</v>
      </c>
      <c r="CC110" s="34">
        <v>4.6930694952607155E-3</v>
      </c>
      <c r="CD110" s="34">
        <v>7.7690468169748783E-3</v>
      </c>
      <c r="CE110" s="34">
        <v>7.3357559740543365E-3</v>
      </c>
      <c r="CF110" s="34">
        <v>7.3357964865863323E-3</v>
      </c>
      <c r="CG110" t="s">
        <v>843</v>
      </c>
      <c r="CH110" t="s">
        <v>819</v>
      </c>
      <c r="CI110" s="34">
        <v>8.7060295045375824E-3</v>
      </c>
      <c r="CJ110" s="34">
        <v>1.1242441833019257E-2</v>
      </c>
      <c r="CK110" s="34">
        <v>6.4001814462244511E-3</v>
      </c>
      <c r="CL110" s="34">
        <v>4.2629614472389221E-3</v>
      </c>
      <c r="CM110" s="34">
        <v>4.3208878487348557E-3</v>
      </c>
      <c r="CN110" t="s">
        <v>843</v>
      </c>
      <c r="CO110" t="s">
        <v>1294</v>
      </c>
      <c r="CP110" s="34">
        <v>9.158991277217865E-3</v>
      </c>
      <c r="CQ110" s="34">
        <v>8.6047612130641937E-3</v>
      </c>
      <c r="CR110" s="34">
        <v>4.2778858914971352E-3</v>
      </c>
      <c r="CS110" s="34">
        <v>4.3455599807202816E-3</v>
      </c>
      <c r="CT110" s="34">
        <v>4.3948963284492493E-3</v>
      </c>
      <c r="CU110" t="s">
        <v>843</v>
      </c>
      <c r="CV110" t="s">
        <v>1521</v>
      </c>
      <c r="CW110" s="34">
        <v>9.5305778086185455E-3</v>
      </c>
      <c r="CX110" s="34">
        <v>5.7317828759551048E-3</v>
      </c>
      <c r="CY110" s="34">
        <v>4.3289735913276672E-3</v>
      </c>
      <c r="CZ110" s="34">
        <v>4.3949857354164124E-3</v>
      </c>
      <c r="DA110" s="34">
        <v>4.4448403641581535E-3</v>
      </c>
      <c r="DB110" t="s">
        <v>843</v>
      </c>
      <c r="DC110" s="34">
        <v>8.7065753936767578</v>
      </c>
      <c r="DD110" s="34">
        <v>8.7872219085693359</v>
      </c>
      <c r="DE110" s="34">
        <v>10.325968742370605</v>
      </c>
      <c r="DF110" s="34">
        <v>10.953719139099121</v>
      </c>
      <c r="DG110" s="34">
        <v>11.267171859741211</v>
      </c>
      <c r="DH110" t="s">
        <v>1464</v>
      </c>
      <c r="DI110" t="s">
        <v>843</v>
      </c>
      <c r="DJ110" s="34">
        <v>8.7661504745483398</v>
      </c>
      <c r="DK110" s="34">
        <v>9.5618629455566406</v>
      </c>
      <c r="DL110" s="34">
        <v>10.830870628356934</v>
      </c>
      <c r="DM110" s="34">
        <v>11.140444755554199</v>
      </c>
      <c r="DN110" s="34">
        <v>11.45997142791748</v>
      </c>
      <c r="DO110" t="s">
        <v>1294</v>
      </c>
      <c r="DP110" t="s">
        <v>843</v>
      </c>
      <c r="DQ110" s="34">
        <v>11.590332984924316</v>
      </c>
      <c r="DR110" t="s">
        <v>1521</v>
      </c>
      <c r="DS110" t="s">
        <v>843</v>
      </c>
      <c r="DT110" t="s">
        <v>843</v>
      </c>
      <c r="DU110" s="34">
        <v>12.3</v>
      </c>
      <c r="DV110" t="s">
        <v>1461</v>
      </c>
      <c r="DW110" t="s">
        <v>843</v>
      </c>
      <c r="DX110" t="s">
        <v>843</v>
      </c>
      <c r="DY110" t="s">
        <v>432</v>
      </c>
      <c r="DZ110" s="34">
        <v>7.2238706052303314E-3</v>
      </c>
      <c r="EA110" s="34">
        <v>5.3178146481513977E-3</v>
      </c>
      <c r="EB110" s="34">
        <v>1.618102565407753E-2</v>
      </c>
      <c r="EC110" s="34">
        <v>1.3916248455643654E-2</v>
      </c>
      <c r="ED110" s="34">
        <v>4.7004323452711105E-2</v>
      </c>
      <c r="EE110" t="s">
        <v>843</v>
      </c>
      <c r="EF110" t="s">
        <v>819</v>
      </c>
      <c r="EG110" s="34">
        <v>4.4103669933974743E-3</v>
      </c>
      <c r="EH110" s="34">
        <v>1.3321416452527046E-2</v>
      </c>
      <c r="EI110" s="34">
        <v>1.5561949461698532E-2</v>
      </c>
      <c r="EJ110" s="34">
        <v>1.1449422687292099E-2</v>
      </c>
      <c r="EK110" s="34">
        <v>5.1731858402490616E-3</v>
      </c>
      <c r="EL110" t="s">
        <v>843</v>
      </c>
      <c r="EM110" t="s">
        <v>1294</v>
      </c>
      <c r="EN110" s="34">
        <v>4.0634572505950928E-3</v>
      </c>
      <c r="EO110" s="34">
        <v>1.386986393481493E-2</v>
      </c>
      <c r="EP110" s="34">
        <v>7.5515960343182087E-3</v>
      </c>
      <c r="EQ110" s="34">
        <v>1.0527297854423523E-2</v>
      </c>
      <c r="ER110" s="34">
        <v>1.8258407711982727E-2</v>
      </c>
      <c r="ES110" t="s">
        <v>843</v>
      </c>
      <c r="ET110" t="s">
        <v>1521</v>
      </c>
      <c r="EU110" s="34">
        <v>1.1193713173270226E-2</v>
      </c>
      <c r="EV110" s="34">
        <v>1.3081405311822891E-2</v>
      </c>
      <c r="EW110" s="34">
        <v>1.1214587837457657E-2</v>
      </c>
      <c r="EX110" s="34">
        <v>9.3057546764612198E-3</v>
      </c>
      <c r="EY110" s="34">
        <v>-1.5643468126654625E-2</v>
      </c>
      <c r="EZ110" t="s">
        <v>843</v>
      </c>
      <c r="FA110" t="s">
        <v>1594</v>
      </c>
      <c r="FB110" s="34">
        <v>1.3266396708786488E-2</v>
      </c>
      <c r="FC110" s="34">
        <v>8.3054844290018082E-3</v>
      </c>
      <c r="FD110" s="34">
        <v>8.5804639384150505E-3</v>
      </c>
      <c r="FE110" s="34">
        <v>1.3466124422848225E-2</v>
      </c>
      <c r="FF110" s="34">
        <v>7.5525209307670593E-2</v>
      </c>
      <c r="FG110" t="s">
        <v>843</v>
      </c>
      <c r="FH110" s="34"/>
      <c r="FI110" s="34"/>
      <c r="FJ110" s="34"/>
      <c r="FK110" s="34"/>
      <c r="FL110" s="34"/>
      <c r="FM110" t="s">
        <v>843</v>
      </c>
      <c r="FN110" t="s">
        <v>843</v>
      </c>
      <c r="FO110" s="34">
        <v>0.72802999999999995</v>
      </c>
      <c r="FP110" t="s">
        <v>1462</v>
      </c>
      <c r="FQ110" t="s">
        <v>843</v>
      </c>
      <c r="FR110" t="s">
        <v>843</v>
      </c>
      <c r="FS110" s="34">
        <v>0.8</v>
      </c>
      <c r="FT110" t="s">
        <v>1462</v>
      </c>
      <c r="FU110" t="s">
        <v>843</v>
      </c>
      <c r="FV110" t="s">
        <v>843</v>
      </c>
      <c r="FW110" s="34">
        <v>0.66954999999999998</v>
      </c>
      <c r="FX110" t="s">
        <v>1462</v>
      </c>
      <c r="FY110" t="s">
        <v>843</v>
      </c>
      <c r="FZ110" s="34">
        <v>6.9480523467063904E-2</v>
      </c>
      <c r="GA110" s="34">
        <v>6.6512584686279297E-2</v>
      </c>
      <c r="GB110" s="34">
        <v>3.7244778126478195E-2</v>
      </c>
      <c r="GC110" s="34">
        <v>4.0388599038124084E-2</v>
      </c>
      <c r="GD110" s="34">
        <v>4.2283065617084503E-2</v>
      </c>
      <c r="GE110" t="s">
        <v>830</v>
      </c>
      <c r="GF110" t="s">
        <v>843</v>
      </c>
      <c r="GG110" s="34">
        <v>7.0056743919849396E-2</v>
      </c>
      <c r="GH110" s="34">
        <v>6.7304462194442749E-2</v>
      </c>
      <c r="GI110" s="34">
        <v>3.8489848375320435E-2</v>
      </c>
      <c r="GJ110" s="34">
        <v>4.2877905070781708E-2</v>
      </c>
      <c r="GK110" s="34">
        <v>5.8536533266305923E-2</v>
      </c>
      <c r="GL110" t="s">
        <v>832</v>
      </c>
      <c r="GM110" t="s">
        <v>843</v>
      </c>
      <c r="GN110" s="34"/>
      <c r="GO110" t="s">
        <v>1460</v>
      </c>
      <c r="GP110" t="s">
        <v>843</v>
      </c>
      <c r="GQ110" t="s">
        <v>843</v>
      </c>
      <c r="GR110" s="34">
        <v>0.28742089867591858</v>
      </c>
      <c r="GS110" s="34">
        <v>0.32441258430480957</v>
      </c>
      <c r="GT110" s="34">
        <v>0.35557171702384949</v>
      </c>
      <c r="GU110" s="34">
        <v>0.35954082012176514</v>
      </c>
      <c r="GV110" s="34">
        <v>0.16057132184505463</v>
      </c>
      <c r="GW110" t="s">
        <v>832</v>
      </c>
      <c r="GX110" t="s">
        <v>843</v>
      </c>
      <c r="GY110" t="s">
        <v>843</v>
      </c>
      <c r="GZ110" t="s">
        <v>843</v>
      </c>
      <c r="HA110" t="s">
        <v>843</v>
      </c>
      <c r="HB110" t="s">
        <v>843</v>
      </c>
      <c r="HC110" t="s">
        <v>843</v>
      </c>
      <c r="HD110" t="s">
        <v>843</v>
      </c>
      <c r="HE110" t="s">
        <v>843</v>
      </c>
      <c r="HF110" t="s">
        <v>843</v>
      </c>
      <c r="HG110" t="s">
        <v>843</v>
      </c>
      <c r="HH110" s="34">
        <v>6731195</v>
      </c>
      <c r="HI110" s="34">
        <v>6801542</v>
      </c>
      <c r="HJ110" s="34">
        <v>6848847</v>
      </c>
      <c r="HK110" s="34">
        <v>6886457</v>
      </c>
      <c r="HL110" s="34">
        <v>6915998</v>
      </c>
      <c r="HM110" s="34">
        <v>6936874</v>
      </c>
      <c r="HN110" s="34">
        <v>6960595</v>
      </c>
      <c r="HO110" s="34">
        <v>7001456</v>
      </c>
      <c r="HP110" s="34">
        <v>7050677</v>
      </c>
      <c r="HQ110" s="34">
        <v>7094595</v>
      </c>
      <c r="HR110" s="34">
        <v>7132438</v>
      </c>
      <c r="HS110" s="34">
        <v>7175364</v>
      </c>
      <c r="HT110" s="34">
        <v>7234060</v>
      </c>
      <c r="HU110" s="34">
        <v>7296827</v>
      </c>
      <c r="HV110" s="34">
        <v>7352183</v>
      </c>
      <c r="HW110" s="34">
        <v>7399838</v>
      </c>
      <c r="HX110" s="34">
        <v>7435927</v>
      </c>
      <c r="HY110" s="34">
        <v>7461519</v>
      </c>
      <c r="HZ110" s="34">
        <v>7481555</v>
      </c>
      <c r="IA110" s="34">
        <v>7496122</v>
      </c>
      <c r="IB110" s="34">
        <v>7500958</v>
      </c>
      <c r="IC110" s="34">
        <v>7494578</v>
      </c>
      <c r="ID110" s="34">
        <v>7488865</v>
      </c>
      <c r="IE110" s="34">
        <v>7491609</v>
      </c>
      <c r="IF110" s="34">
        <v>7496681</v>
      </c>
      <c r="IG110" s="34">
        <v>7499791</v>
      </c>
      <c r="IH110" s="34">
        <v>7500962</v>
      </c>
      <c r="II110" s="34">
        <v>7500208</v>
      </c>
      <c r="IJ110" s="34">
        <v>7497463</v>
      </c>
      <c r="IK110" s="34">
        <v>7492674</v>
      </c>
      <c r="IL110" s="34">
        <v>7485887</v>
      </c>
      <c r="IM110" s="34">
        <v>7476879</v>
      </c>
      <c r="IN110" s="34">
        <v>7465577</v>
      </c>
      <c r="IO110" s="34">
        <v>7452152</v>
      </c>
      <c r="IP110" s="34">
        <v>7436708</v>
      </c>
      <c r="IQ110" s="34">
        <v>7419486</v>
      </c>
      <c r="IR110" s="34">
        <v>7400466</v>
      </c>
      <c r="IS110" s="34">
        <v>7379746</v>
      </c>
      <c r="IT110" s="34">
        <v>7357445</v>
      </c>
      <c r="IU110" s="34">
        <v>7333541</v>
      </c>
      <c r="IV110" s="34">
        <v>7308138</v>
      </c>
      <c r="IW110" s="34">
        <v>7281091</v>
      </c>
      <c r="IX110" s="34">
        <v>7252429</v>
      </c>
      <c r="IY110" s="34">
        <v>7222400</v>
      </c>
      <c r="IZ110" s="34">
        <v>7191087</v>
      </c>
      <c r="JA110" s="34">
        <v>7158430</v>
      </c>
      <c r="JB110" s="34">
        <v>7124458</v>
      </c>
      <c r="JC110" s="34">
        <v>7089171</v>
      </c>
      <c r="JD110" s="34">
        <v>7052591</v>
      </c>
      <c r="JE110" s="34">
        <v>7014690</v>
      </c>
      <c r="JF110" s="34">
        <v>6975391</v>
      </c>
      <c r="JG110" s="34">
        <v>6934581</v>
      </c>
      <c r="JH110" s="34">
        <v>6892056</v>
      </c>
      <c r="JI110" s="34">
        <v>6847847</v>
      </c>
      <c r="JJ110" s="34">
        <v>6802104</v>
      </c>
      <c r="JK110" s="34">
        <v>6754881</v>
      </c>
      <c r="JL110" s="34">
        <v>6706171</v>
      </c>
      <c r="JM110" s="34">
        <v>6656324</v>
      </c>
      <c r="JN110" s="34">
        <v>6605570</v>
      </c>
      <c r="JO110" s="34">
        <v>6553992</v>
      </c>
      <c r="JP110" s="34">
        <v>6501772</v>
      </c>
      <c r="JQ110" s="34">
        <v>6449159</v>
      </c>
      <c r="JR110" s="34">
        <v>6396475</v>
      </c>
      <c r="JS110" s="34">
        <v>6343711</v>
      </c>
      <c r="JT110" s="34">
        <v>6291079</v>
      </c>
      <c r="JU110" s="34">
        <v>6238727</v>
      </c>
      <c r="JV110" s="34">
        <v>6186619</v>
      </c>
      <c r="JW110" s="34">
        <v>6134739</v>
      </c>
      <c r="JX110" s="34">
        <v>6082994</v>
      </c>
      <c r="JY110" s="34">
        <v>6031569</v>
      </c>
      <c r="JZ110" s="34">
        <v>5980534</v>
      </c>
      <c r="KA110" s="34">
        <v>5929817</v>
      </c>
      <c r="KB110" s="34">
        <v>5879443</v>
      </c>
      <c r="KC110" s="34">
        <v>5829598</v>
      </c>
      <c r="KD110" s="34">
        <v>5780261</v>
      </c>
      <c r="KE110" s="34">
        <v>5731410</v>
      </c>
      <c r="KF110" s="34">
        <v>5683203</v>
      </c>
      <c r="KG110" s="34">
        <v>5635597</v>
      </c>
      <c r="KH110" s="34">
        <v>5588591</v>
      </c>
      <c r="KI110" s="34">
        <v>5542351</v>
      </c>
      <c r="KJ110" s="34">
        <v>5496976</v>
      </c>
      <c r="KK110" s="34">
        <v>5452529</v>
      </c>
      <c r="KL110" s="34">
        <v>5409182</v>
      </c>
      <c r="KM110" s="34">
        <v>5367025</v>
      </c>
      <c r="KN110" s="34">
        <v>5326130</v>
      </c>
      <c r="KO110" s="34">
        <v>5286408</v>
      </c>
      <c r="KP110" s="34">
        <v>5247833</v>
      </c>
      <c r="KQ110" s="34">
        <v>5210555</v>
      </c>
      <c r="KR110" s="34">
        <v>5174633</v>
      </c>
      <c r="KS110" s="34">
        <v>5140078</v>
      </c>
      <c r="KT110" s="34">
        <v>5106917</v>
      </c>
      <c r="KU110" s="34">
        <v>5075115</v>
      </c>
      <c r="KV110" s="34">
        <v>5044672</v>
      </c>
      <c r="KW110" s="34">
        <v>5015688</v>
      </c>
      <c r="KX110" s="34">
        <v>4988166</v>
      </c>
      <c r="KY110" s="34">
        <v>4962066</v>
      </c>
      <c r="KZ110" s="34">
        <v>4937404</v>
      </c>
      <c r="LA110" s="34">
        <v>4914239</v>
      </c>
      <c r="LB110" s="34">
        <v>4892458</v>
      </c>
      <c r="LC110" s="34">
        <v>4871892</v>
      </c>
      <c r="LD110" s="34">
        <v>4852441</v>
      </c>
      <c r="LE110" t="s">
        <v>843</v>
      </c>
      <c r="LF110" t="s">
        <v>843</v>
      </c>
      <c r="LG110" t="s">
        <v>843</v>
      </c>
      <c r="LH110" s="34">
        <v>1.3344837352633476E-2</v>
      </c>
      <c r="LI110" s="34">
        <v>1.0396660305559635E-2</v>
      </c>
      <c r="LJ110" s="34">
        <v>6.930965930223465E-3</v>
      </c>
      <c r="LK110" s="34">
        <v>5.4764123633503914E-3</v>
      </c>
      <c r="LL110" s="34">
        <v>4.2805494740605354E-3</v>
      </c>
      <c r="LM110" s="34">
        <v>3.0139621812850237E-3</v>
      </c>
      <c r="LN110" s="34">
        <v>3.4137184266000986E-3</v>
      </c>
      <c r="LO110" s="34">
        <v>5.8531682007014751E-3</v>
      </c>
      <c r="LP110" s="34">
        <v>7.0055131800472736E-3</v>
      </c>
      <c r="LQ110" s="34">
        <v>6.2095858156681061E-3</v>
      </c>
      <c r="LR110" s="34">
        <v>5.3198849782347679E-3</v>
      </c>
      <c r="LS110" s="34">
        <v>6.0003804974257946E-3</v>
      </c>
      <c r="LT110" s="34">
        <v>8.1469351425766945E-3</v>
      </c>
      <c r="LU110" s="34">
        <v>8.6391689255833626E-3</v>
      </c>
      <c r="LV110" s="34">
        <v>7.5576798990368843E-3</v>
      </c>
      <c r="LW110" s="34">
        <v>6.4608319662511349E-3</v>
      </c>
      <c r="LX110" s="34">
        <v>4.8651448450982571E-3</v>
      </c>
      <c r="LY110" s="34">
        <v>3.4357600379735231E-3</v>
      </c>
      <c r="LZ110" s="34">
        <v>2.6816453319042921E-3</v>
      </c>
      <c r="MA110" s="34">
        <v>1.9451620755717158E-3</v>
      </c>
      <c r="MB110" s="34">
        <v>6.4492557430639863E-4</v>
      </c>
      <c r="MC110" s="34">
        <v>-8.5091992514207959E-4</v>
      </c>
      <c r="MD110" s="34">
        <v>-7.6257507316768169E-4</v>
      </c>
      <c r="ME110" s="34">
        <v>3.6634356365539134E-4</v>
      </c>
      <c r="MF110" s="34">
        <v>6.7679502535611391E-4</v>
      </c>
      <c r="MG110" s="34">
        <v>4.1476421756669879E-4</v>
      </c>
      <c r="MH110" s="34">
        <v>1.5612549032084644E-4</v>
      </c>
      <c r="MI110" s="34">
        <v>-1.0052548896055669E-4</v>
      </c>
      <c r="MJ110" s="34">
        <v>-3.660568327177316E-4</v>
      </c>
      <c r="MK110" s="34">
        <v>-6.3895346829667687E-4</v>
      </c>
      <c r="ML110" s="34">
        <v>-9.0622861171141267E-4</v>
      </c>
      <c r="MM110" s="34">
        <v>-1.2040556175634265E-3</v>
      </c>
      <c r="MN110" s="34">
        <v>-1.5127368969842792E-3</v>
      </c>
      <c r="MO110" s="34">
        <v>-1.7998722614720464E-3</v>
      </c>
      <c r="MP110" s="34">
        <v>-2.0745720248669386E-3</v>
      </c>
      <c r="MQ110" s="34">
        <v>-2.3184951860457659E-3</v>
      </c>
      <c r="MR110" s="34">
        <v>-2.5668113958090544E-3</v>
      </c>
      <c r="MS110" s="34">
        <v>-2.8037505690008402E-3</v>
      </c>
      <c r="MT110" s="34">
        <v>-3.0264949891716242E-3</v>
      </c>
      <c r="MU110" s="34">
        <v>-3.2542431727051735E-3</v>
      </c>
      <c r="MV110" s="34">
        <v>-3.4699607640504837E-3</v>
      </c>
      <c r="MW110" s="34">
        <v>-3.7078082095831633E-3</v>
      </c>
      <c r="MX110" s="34">
        <v>-3.9442665874958038E-3</v>
      </c>
      <c r="MY110" s="34">
        <v>-4.1491393931210041E-3</v>
      </c>
      <c r="MZ110" s="34">
        <v>-4.3449653312563896E-3</v>
      </c>
      <c r="NA110" s="34">
        <v>-4.5516593381762505E-3</v>
      </c>
      <c r="NB110" s="34">
        <v>-4.7570299357175827E-3</v>
      </c>
      <c r="NC110" s="34">
        <v>-4.9652447924017906E-3</v>
      </c>
      <c r="ND110" s="34">
        <v>-5.1733413711190224E-3</v>
      </c>
      <c r="NE110" s="34">
        <v>-5.3885453380644321E-3</v>
      </c>
      <c r="NF110" s="34">
        <v>-5.6181382387876511E-3</v>
      </c>
      <c r="NG110" s="34">
        <v>-5.8677499182522297E-3</v>
      </c>
      <c r="NH110" s="34">
        <v>-6.151189561933279E-3</v>
      </c>
      <c r="NI110" s="34">
        <v>-6.4351474866271019E-3</v>
      </c>
      <c r="NJ110" s="34">
        <v>-6.70232018455863E-3</v>
      </c>
      <c r="NK110" s="34">
        <v>-6.9666216149926186E-3</v>
      </c>
      <c r="NL110" s="34">
        <v>-7.2372076101601124E-3</v>
      </c>
      <c r="NM110" s="34">
        <v>-7.4607669375836849E-3</v>
      </c>
      <c r="NN110" s="34">
        <v>-7.6541476882994175E-3</v>
      </c>
      <c r="NO110" s="34">
        <v>-7.8389029949903488E-3</v>
      </c>
      <c r="NP110" s="34">
        <v>-7.9995747655630112E-3</v>
      </c>
      <c r="NQ110" s="34">
        <v>-8.1250201910734177E-3</v>
      </c>
      <c r="NR110" s="34">
        <v>-8.2026775926351547E-3</v>
      </c>
      <c r="NS110" s="34">
        <v>-8.2831289619207382E-3</v>
      </c>
      <c r="NT110" s="34">
        <v>-8.3313304930925369E-3</v>
      </c>
      <c r="NU110" s="34">
        <v>-8.3564426749944687E-3</v>
      </c>
      <c r="NV110" s="34">
        <v>-8.3874212577939034E-3</v>
      </c>
      <c r="NW110" s="34">
        <v>-8.4211993962526321E-3</v>
      </c>
      <c r="NX110" s="34">
        <v>-8.4705250337719917E-3</v>
      </c>
      <c r="NY110" s="34">
        <v>-8.4898332133889198E-3</v>
      </c>
      <c r="NZ110" s="34">
        <v>-8.497314527630806E-3</v>
      </c>
      <c r="OA110" s="34">
        <v>-8.516509085893631E-3</v>
      </c>
      <c r="OB110" s="34">
        <v>-8.5313227027654648E-3</v>
      </c>
      <c r="OC110" s="34">
        <v>-8.513985201716423E-3</v>
      </c>
      <c r="OD110" s="34">
        <v>-8.4992069751024246E-3</v>
      </c>
      <c r="OE110" s="34">
        <v>-8.4872636944055557E-3</v>
      </c>
      <c r="OF110" s="34">
        <v>-8.4465919062495232E-3</v>
      </c>
      <c r="OG110" s="34">
        <v>-8.4118954837322235E-3</v>
      </c>
      <c r="OH110" s="34">
        <v>-8.3758886903524399E-3</v>
      </c>
      <c r="OI110" s="34">
        <v>-8.3084190264344215E-3</v>
      </c>
      <c r="OJ110" s="34">
        <v>-8.2206558436155319E-3</v>
      </c>
      <c r="OK110" s="34">
        <v>-8.1185847520828247E-3</v>
      </c>
      <c r="OL110" s="34">
        <v>-7.9816579818725586E-3</v>
      </c>
      <c r="OM110" s="34">
        <v>-7.8241284936666489E-3</v>
      </c>
      <c r="ON110" s="34">
        <v>-7.648855447769165E-3</v>
      </c>
      <c r="OO110" s="34">
        <v>-7.4858972802758217E-3</v>
      </c>
      <c r="OP110" s="34">
        <v>-7.3237689211964607E-3</v>
      </c>
      <c r="OQ110" s="34">
        <v>-7.1288533508777618E-3</v>
      </c>
      <c r="OR110" s="34">
        <v>-6.917957216501236E-3</v>
      </c>
      <c r="OS110" s="34">
        <v>-6.7001641727983952E-3</v>
      </c>
      <c r="OT110" s="34">
        <v>-6.4723589457571507E-3</v>
      </c>
      <c r="OU110" s="34">
        <v>-6.2467106617987156E-3</v>
      </c>
      <c r="OV110" s="34">
        <v>-6.016547791659832E-3</v>
      </c>
      <c r="OW110" s="34">
        <v>-5.7620364241302013E-3</v>
      </c>
      <c r="OX110" s="34">
        <v>-5.5022933520376682E-3</v>
      </c>
      <c r="OY110" s="34">
        <v>-5.2461209706962109E-3</v>
      </c>
      <c r="OZ110" s="34">
        <v>-4.9824994057416916E-3</v>
      </c>
      <c r="PA110" s="34">
        <v>-4.7027776017785072E-3</v>
      </c>
      <c r="PB110" s="34">
        <v>-4.4420738704502583E-3</v>
      </c>
      <c r="PC110" s="34">
        <v>-4.2124730534851551E-3</v>
      </c>
      <c r="PD110" s="34">
        <v>-4.0004854090511799E-3</v>
      </c>
      <c r="PE110" t="s">
        <v>1300</v>
      </c>
      <c r="PF110" t="s">
        <v>843</v>
      </c>
      <c r="PG110" t="s">
        <v>843</v>
      </c>
      <c r="PH110" t="s">
        <v>843</v>
      </c>
      <c r="PI110" t="s">
        <v>843</v>
      </c>
      <c r="PJ110" t="s">
        <v>1300</v>
      </c>
      <c r="PK110" s="34">
        <v>0.49284309148788452</v>
      </c>
      <c r="PL110" s="34">
        <v>0.49071356654167175</v>
      </c>
      <c r="PM110" s="34">
        <v>0.48836249113082886</v>
      </c>
      <c r="PN110" s="34">
        <v>0.48594653606414795</v>
      </c>
      <c r="PO110" s="34">
        <v>0.48351070284843445</v>
      </c>
      <c r="PP110" s="34">
        <v>0.48108083009719849</v>
      </c>
      <c r="PQ110" s="34">
        <v>0.47877761721611023</v>
      </c>
      <c r="PR110" s="34">
        <v>0.47670257091522217</v>
      </c>
      <c r="PS110" s="34">
        <v>0.47473922371864319</v>
      </c>
      <c r="PT110" s="34">
        <v>0.47275650501251221</v>
      </c>
      <c r="PU110" s="34">
        <v>0.470722496509552</v>
      </c>
      <c r="PV110" s="34">
        <v>0.46884673833847046</v>
      </c>
      <c r="PW110" s="34">
        <v>0.46734517812728882</v>
      </c>
      <c r="PX110" s="34">
        <v>0.46595266461372375</v>
      </c>
      <c r="PY110" s="34">
        <v>0.46447321772575378</v>
      </c>
      <c r="PZ110" s="34">
        <v>0.46297243237495422</v>
      </c>
      <c r="QA110" s="34">
        <v>0.4622039794921875</v>
      </c>
      <c r="QB110" s="34">
        <v>0.46213069558143616</v>
      </c>
      <c r="QC110" s="34">
        <v>0.46198710799217224</v>
      </c>
      <c r="QD110" s="34">
        <v>0.4618222713470459</v>
      </c>
      <c r="QE110" s="34">
        <v>0.46156585216522217</v>
      </c>
      <c r="QF110" s="34">
        <v>0.46121370792388916</v>
      </c>
      <c r="QG110" s="34">
        <v>0.46073323488235474</v>
      </c>
      <c r="QH110" s="34">
        <v>0.46010130643844604</v>
      </c>
      <c r="QI110" s="34">
        <v>0.4594397246837616</v>
      </c>
      <c r="QJ110" s="34">
        <v>0.45875811576843262</v>
      </c>
      <c r="QK110" s="34">
        <v>0.45805656909942627</v>
      </c>
      <c r="QL110" s="34">
        <v>0.45733624696731567</v>
      </c>
      <c r="QM110" s="34">
        <v>0.45659592747688293</v>
      </c>
      <c r="QN110" s="34">
        <v>0.45583459734916687</v>
      </c>
      <c r="QO110" s="34">
        <v>0.45505321025848389</v>
      </c>
      <c r="QP110" s="34">
        <v>0.45425048470497131</v>
      </c>
      <c r="QQ110" s="34">
        <v>0.45342591404914856</v>
      </c>
      <c r="QR110" s="34">
        <v>0.45258122682571411</v>
      </c>
      <c r="QS110" s="34">
        <v>0.45171830058097839</v>
      </c>
      <c r="QT110" s="34">
        <v>0.45084121823310852</v>
      </c>
      <c r="QU110" s="34">
        <v>0.44995072484016418</v>
      </c>
      <c r="QV110" s="34">
        <v>0.44905313849449158</v>
      </c>
      <c r="QW110" s="34">
        <v>0.44815286993980408</v>
      </c>
      <c r="QX110" s="34">
        <v>0.44725295901298523</v>
      </c>
      <c r="QY110" s="34">
        <v>0.44636088609695435</v>
      </c>
      <c r="QZ110" s="34">
        <v>0.44548201560974121</v>
      </c>
      <c r="RA110" s="34">
        <v>0.44462153315544128</v>
      </c>
      <c r="RB110" s="34">
        <v>0.44378572702407837</v>
      </c>
      <c r="RC110" s="34">
        <v>0.44297990202903748</v>
      </c>
      <c r="RD110" s="34">
        <v>0.44220981001853943</v>
      </c>
      <c r="RE110" s="34">
        <v>0.44148018956184387</v>
      </c>
      <c r="RF110" s="34">
        <v>0.4407920241355896</v>
      </c>
      <c r="RG110" s="34">
        <v>0.44015058875083923</v>
      </c>
      <c r="RH110" s="34">
        <v>0.43956026434898376</v>
      </c>
      <c r="RI110" s="34">
        <v>0.43902227282524109</v>
      </c>
      <c r="RJ110" s="34">
        <v>0.43853926658630371</v>
      </c>
      <c r="RK110" s="34">
        <v>0.43811222910881042</v>
      </c>
      <c r="RL110" s="34">
        <v>0.4377434253692627</v>
      </c>
      <c r="RM110" s="34">
        <v>0.43743669986724854</v>
      </c>
      <c r="RN110" s="34">
        <v>0.43719318509101868</v>
      </c>
      <c r="RO110" s="34">
        <v>0.43701076507568359</v>
      </c>
      <c r="RP110" s="34">
        <v>0.43689265847206116</v>
      </c>
      <c r="RQ110" s="34">
        <v>0.43683844804763794</v>
      </c>
      <c r="RR110" s="34">
        <v>0.4368445873260498</v>
      </c>
      <c r="RS110" s="34">
        <v>0.43691474199295044</v>
      </c>
      <c r="RT110" s="34">
        <v>0.437050461769104</v>
      </c>
      <c r="RU110" s="34">
        <v>0.43724754452705383</v>
      </c>
      <c r="RV110" s="34">
        <v>0.43750226497650146</v>
      </c>
      <c r="RW110" s="34">
        <v>0.43781265616416931</v>
      </c>
      <c r="RX110" s="34">
        <v>0.43817448616027832</v>
      </c>
      <c r="RY110" s="34">
        <v>0.43858253955841064</v>
      </c>
      <c r="RZ110" s="34">
        <v>0.43903398513793945</v>
      </c>
      <c r="SA110" s="34">
        <v>0.43952715396881104</v>
      </c>
      <c r="SB110" s="34">
        <v>0.44005680084228516</v>
      </c>
      <c r="SC110" s="34">
        <v>0.44061684608459473</v>
      </c>
      <c r="SD110" s="34">
        <v>0.44119995832443237</v>
      </c>
      <c r="SE110" s="34">
        <v>0.44180324673652649</v>
      </c>
      <c r="SF110" s="34">
        <v>0.44242897629737854</v>
      </c>
      <c r="SG110" s="34">
        <v>0.44307133555412292</v>
      </c>
      <c r="SH110" s="34">
        <v>0.44372746348381042</v>
      </c>
      <c r="SI110" s="34">
        <v>0.44439360499382019</v>
      </c>
      <c r="SJ110" s="34">
        <v>0.44506499171257019</v>
      </c>
      <c r="SK110" s="34">
        <v>0.44573971629142761</v>
      </c>
      <c r="SL110" s="34">
        <v>0.44640982151031494</v>
      </c>
      <c r="SM110" s="34">
        <v>0.44707125425338745</v>
      </c>
      <c r="SN110" s="34">
        <v>0.44771426916122437</v>
      </c>
      <c r="SO110" s="34">
        <v>0.44833433628082275</v>
      </c>
      <c r="SP110" s="34">
        <v>0.44892951846122742</v>
      </c>
      <c r="SQ110" s="34">
        <v>0.44948732852935791</v>
      </c>
      <c r="SR110" s="34">
        <v>0.45000159740447998</v>
      </c>
      <c r="SS110" s="34">
        <v>0.4504733681678772</v>
      </c>
      <c r="ST110" s="34">
        <v>0.45090147852897644</v>
      </c>
      <c r="SU110" s="34">
        <v>0.45128476619720459</v>
      </c>
      <c r="SV110" s="34">
        <v>0.45162367820739746</v>
      </c>
      <c r="SW110" s="34">
        <v>0.45191276073455811</v>
      </c>
      <c r="SX110" s="34">
        <v>0.45215311646461487</v>
      </c>
      <c r="SY110" s="34">
        <v>0.45234793424606323</v>
      </c>
      <c r="SZ110" s="34">
        <v>0.45249643921852112</v>
      </c>
      <c r="TA110" s="34">
        <v>0.45260220766067505</v>
      </c>
      <c r="TB110" s="34">
        <v>0.45266750454902649</v>
      </c>
      <c r="TC110" s="34">
        <v>0.45269456505775452</v>
      </c>
      <c r="TD110" s="34">
        <v>0.45268270373344421</v>
      </c>
      <c r="TE110" s="34">
        <v>0.452635258436203</v>
      </c>
      <c r="TF110" s="34">
        <v>0.45256361365318298</v>
      </c>
      <c r="TG110" s="34">
        <v>0.45247122645378113</v>
      </c>
      <c r="TH110" t="s">
        <v>843</v>
      </c>
      <c r="TI110" t="s">
        <v>843</v>
      </c>
      <c r="TJ110" t="s">
        <v>1300</v>
      </c>
      <c r="TK110" s="34">
        <v>0.71774246623370697</v>
      </c>
      <c r="TL110" s="34">
        <v>0.7197314755779991</v>
      </c>
      <c r="TM110" s="34">
        <v>0.720987488843013</v>
      </c>
      <c r="TN110" s="34">
        <v>0.72294365033744101</v>
      </c>
      <c r="TO110" s="34">
        <v>0.72612804933372999</v>
      </c>
      <c r="TP110" s="34">
        <v>0.73018540266225107</v>
      </c>
      <c r="TQ110" s="34">
        <v>0.73433296538104598</v>
      </c>
      <c r="TR110" s="34">
        <v>0.73762712624539306</v>
      </c>
      <c r="TS110" s="34">
        <v>0.74012112595712398</v>
      </c>
      <c r="TT110" s="34">
        <v>0.742313479486849</v>
      </c>
      <c r="TU110" s="34">
        <v>0.74442040326325998</v>
      </c>
      <c r="TV110" s="34">
        <v>0.74526917761460099</v>
      </c>
      <c r="TW110" s="34">
        <v>0.74331862052567999</v>
      </c>
      <c r="TX110" s="34">
        <v>0.73938238767222997</v>
      </c>
      <c r="TY110" s="34">
        <v>0.73443941751721897</v>
      </c>
      <c r="TZ110" s="34">
        <v>0.72902165364825189</v>
      </c>
      <c r="UA110" s="34">
        <v>0.722311017846195</v>
      </c>
      <c r="UB110" s="34">
        <v>0.71433214298135195</v>
      </c>
      <c r="UC110" s="34">
        <v>0.70635616526243494</v>
      </c>
      <c r="UD110" s="34">
        <v>0.69808553663384498</v>
      </c>
      <c r="UE110" s="34">
        <v>0.68995998177565998</v>
      </c>
      <c r="UF110" s="34">
        <v>0.68223056173205709</v>
      </c>
      <c r="UG110" s="34">
        <v>0.67486755336088999</v>
      </c>
      <c r="UH110" s="34">
        <v>0.66757819765942106</v>
      </c>
      <c r="UI110" s="34">
        <v>0.65999716007676201</v>
      </c>
      <c r="UJ110" s="34">
        <v>0.65267752128026002</v>
      </c>
      <c r="UK110" s="34">
        <v>0.64611963412957096</v>
      </c>
      <c r="UL110" s="34">
        <v>0.63950915497882499</v>
      </c>
      <c r="UM110" s="34">
        <v>0.63193282847811294</v>
      </c>
      <c r="UN110" s="34">
        <v>0.62448546406796801</v>
      </c>
      <c r="UO110" s="34">
        <v>0.61820416204519202</v>
      </c>
      <c r="UP110" s="34">
        <v>0.61455862800508099</v>
      </c>
      <c r="UQ110" s="34">
        <v>0.61278371383752406</v>
      </c>
      <c r="UR110" s="34">
        <v>0.61040864437547693</v>
      </c>
      <c r="US110" s="34">
        <v>0.60734601923324094</v>
      </c>
      <c r="UT110" s="34">
        <v>0.60330570046862397</v>
      </c>
      <c r="UU110" s="34">
        <v>0.59818723565429799</v>
      </c>
      <c r="UV110" s="34">
        <v>0.59265745731628205</v>
      </c>
      <c r="UW110" s="34">
        <v>0.58692014776052404</v>
      </c>
      <c r="UX110" s="34">
        <v>0.58110615193302595</v>
      </c>
      <c r="UY110" s="34">
        <v>0.57560106281517909</v>
      </c>
      <c r="UZ110" s="34">
        <v>0.57048803335159692</v>
      </c>
      <c r="VA110" s="34">
        <v>0.56545862082896603</v>
      </c>
      <c r="VB110" s="34">
        <v>0.56021768662648908</v>
      </c>
      <c r="VC110" s="34">
        <v>0.55451703994938695</v>
      </c>
      <c r="VD110" s="34">
        <v>0.54825251823741505</v>
      </c>
      <c r="VE110" s="34">
        <v>0.54171977304938701</v>
      </c>
      <c r="VF110" s="34">
        <v>0.53501865979947905</v>
      </c>
      <c r="VG110" s="34">
        <v>0.52810921036745295</v>
      </c>
      <c r="VH110" s="34">
        <v>0.52136619874621704</v>
      </c>
      <c r="VI110" s="34">
        <v>0.51501084311976197</v>
      </c>
      <c r="VJ110" s="34">
        <v>0.50915394233292099</v>
      </c>
      <c r="VK110" s="34">
        <v>0.50396793815720098</v>
      </c>
      <c r="VL110" s="34">
        <v>0.49893685570538798</v>
      </c>
      <c r="VM110" s="34">
        <v>0.49375046309200799</v>
      </c>
      <c r="VN110" s="34">
        <v>0.48894232843941504</v>
      </c>
      <c r="VO110" s="34">
        <v>0.48488969971759599</v>
      </c>
      <c r="VP110" s="34">
        <v>0.48146540932612297</v>
      </c>
      <c r="VQ110" s="34">
        <v>0.478397967291395</v>
      </c>
      <c r="VR110" s="34">
        <v>0.47555874919886598</v>
      </c>
      <c r="VS110" s="34">
        <v>0.47290746276553497</v>
      </c>
      <c r="VT110" s="34">
        <v>0.47055484288726601</v>
      </c>
      <c r="VU110" s="34">
        <v>0.46891909458576103</v>
      </c>
      <c r="VV110" s="34">
        <v>0.468504397504867</v>
      </c>
      <c r="VW110" s="34">
        <v>0.46919566579914201</v>
      </c>
      <c r="VX110" s="34">
        <v>0.47030684304666598</v>
      </c>
      <c r="VY110" s="34">
        <v>0.47170231430123599</v>
      </c>
      <c r="VZ110" s="34">
        <v>0.47354472019553595</v>
      </c>
      <c r="WA110" s="34">
        <v>0.47554756753006799</v>
      </c>
      <c r="WB110" s="34">
        <v>0.47754576608058102</v>
      </c>
      <c r="WC110" s="34">
        <v>0.47935928463913102</v>
      </c>
      <c r="WD110" s="34">
        <v>0.48080471960601801</v>
      </c>
      <c r="WE110" s="34">
        <v>0.48186001633147901</v>
      </c>
      <c r="WF110" s="34">
        <v>0.48232734058163201</v>
      </c>
      <c r="WG110" s="34">
        <v>0.48231667067600198</v>
      </c>
      <c r="WH110" s="34">
        <v>0.48175872239477502</v>
      </c>
      <c r="WI110" s="34">
        <v>0.48048129553715496</v>
      </c>
      <c r="WJ110" s="34">
        <v>0.479199364326441</v>
      </c>
      <c r="WK110" s="34">
        <v>0.47852360984402098</v>
      </c>
      <c r="WL110" s="34">
        <v>0.47798181674166801</v>
      </c>
      <c r="WM110" s="34">
        <v>0.47715589444087103</v>
      </c>
      <c r="WN110" s="34">
        <v>0.47445135326640603</v>
      </c>
      <c r="WO110" s="34">
        <v>0.47039890038836701</v>
      </c>
      <c r="WP110" s="34">
        <v>0.46711558079196602</v>
      </c>
      <c r="WQ110" s="34">
        <v>0.464463597396233</v>
      </c>
      <c r="WR110" s="34">
        <v>0.46304017179149098</v>
      </c>
      <c r="WS110" s="34">
        <v>0.46325731020785199</v>
      </c>
      <c r="WT110" s="34">
        <v>0.464200978993694</v>
      </c>
      <c r="WU110" s="34">
        <v>0.46518753453747003</v>
      </c>
      <c r="WV110" s="34">
        <v>0.46623237368845599</v>
      </c>
      <c r="WW110" s="34">
        <v>0.46735981147140104</v>
      </c>
      <c r="WX110" s="34">
        <v>0.46858406164195299</v>
      </c>
      <c r="WY110" s="34">
        <v>0.46988570615832798</v>
      </c>
      <c r="WZ110" s="34">
        <v>0.47126206813502003</v>
      </c>
      <c r="XA110" s="34">
        <v>0.47272384279111795</v>
      </c>
      <c r="XB110" s="34">
        <v>0.47425503064096397</v>
      </c>
      <c r="XC110" s="34">
        <v>0.47588601216347698</v>
      </c>
      <c r="XD110" s="34">
        <v>0.47762440939482198</v>
      </c>
      <c r="XE110" s="34">
        <v>0.47941980078518803</v>
      </c>
      <c r="XF110" s="34">
        <v>0.48124157924683097</v>
      </c>
      <c r="XG110" s="34">
        <v>0.483006181837141</v>
      </c>
      <c r="XH110" t="s">
        <v>843</v>
      </c>
      <c r="XI110" t="s">
        <v>1300</v>
      </c>
      <c r="XJ110" s="34">
        <v>0.67975329789138494</v>
      </c>
      <c r="XK110" s="34">
        <v>0.68310374934858498</v>
      </c>
      <c r="XL110" s="34">
        <v>0.68576017247866705</v>
      </c>
      <c r="XM110" s="34">
        <v>0.68877455335701299</v>
      </c>
      <c r="XN110" s="34">
        <v>0.69233712239816103</v>
      </c>
      <c r="XO110" s="34">
        <v>0.696052090894826</v>
      </c>
      <c r="XP110" s="34">
        <v>0.69862322823143896</v>
      </c>
      <c r="XQ110" s="34">
        <v>0.69854360996795606</v>
      </c>
      <c r="XR110" s="34">
        <v>0.69673912164746699</v>
      </c>
      <c r="XS110" s="34">
        <v>0.69445880984044905</v>
      </c>
      <c r="XT110" s="34">
        <v>0.69203473567065998</v>
      </c>
      <c r="XU110" s="34">
        <v>0.68905816561653399</v>
      </c>
      <c r="XV110" s="34">
        <v>0.68448568300511692</v>
      </c>
      <c r="XW110" s="34">
        <v>0.67855272425622304</v>
      </c>
      <c r="XX110" s="34">
        <v>0.67186466930978195</v>
      </c>
      <c r="XY110" s="34">
        <v>0.66487964568415903</v>
      </c>
      <c r="XZ110" s="34">
        <v>0.65598687292115698</v>
      </c>
      <c r="YA110" s="34">
        <v>0.64482142609443405</v>
      </c>
      <c r="YB110" s="34">
        <v>0.63330103167055496</v>
      </c>
      <c r="YC110" s="34">
        <v>0.62173485315039301</v>
      </c>
      <c r="YD110" s="34">
        <v>0.61076302592035703</v>
      </c>
      <c r="YE110" s="34">
        <v>0.60098983551910201</v>
      </c>
      <c r="YF110" s="34">
        <v>0.59226518304175602</v>
      </c>
      <c r="YG110" s="34">
        <v>0.58373692378612707</v>
      </c>
      <c r="YH110" s="34">
        <v>0.57547469503673099</v>
      </c>
      <c r="YI110" s="34">
        <v>0.56856851077583404</v>
      </c>
      <c r="YJ110" s="34">
        <v>0.56341803647439104</v>
      </c>
      <c r="YK110" s="34">
        <v>0.55913318943066703</v>
      </c>
      <c r="YL110" s="34">
        <v>0.55436739067601903</v>
      </c>
      <c r="YM110" s="34">
        <v>0.54928827812340397</v>
      </c>
      <c r="YN110" s="34">
        <v>0.54436675306480098</v>
      </c>
      <c r="YO110" s="34">
        <v>0.54100139911318601</v>
      </c>
      <c r="YP110" s="34">
        <v>0.53875942877556493</v>
      </c>
      <c r="YQ110" s="34">
        <v>0.53572062137218901</v>
      </c>
      <c r="YR110" s="34">
        <v>0.53216194585023402</v>
      </c>
      <c r="YS110" s="34">
        <v>0.52806760953066001</v>
      </c>
      <c r="YT110" s="34">
        <v>0.52320911434557704</v>
      </c>
      <c r="YU110" s="34">
        <v>0.51794824645726301</v>
      </c>
      <c r="YV110" s="34">
        <v>0.51252652839902102</v>
      </c>
      <c r="YW110" s="34">
        <v>0.50669148142019504</v>
      </c>
      <c r="YX110" s="34">
        <v>0.50030021326909802</v>
      </c>
      <c r="YY110" s="34">
        <v>0.493689921859919</v>
      </c>
      <c r="YZ110" s="34">
        <v>0.48696278171078999</v>
      </c>
      <c r="ZA110" s="34">
        <v>0.48002717379076398</v>
      </c>
      <c r="ZB110" s="34">
        <v>0.47322431735454701</v>
      </c>
      <c r="ZC110" s="34">
        <v>0.466734567966339</v>
      </c>
      <c r="ZD110" s="34">
        <v>0.46062293164076001</v>
      </c>
      <c r="ZE110" s="34">
        <v>0.45501649311439202</v>
      </c>
      <c r="ZF110" s="34">
        <v>0.44940075565141596</v>
      </c>
      <c r="ZG110" s="34">
        <v>0.44348912378801697</v>
      </c>
      <c r="ZH110" s="34">
        <v>0.43783402249422304</v>
      </c>
      <c r="ZI110" s="34">
        <v>0.43283036371125805</v>
      </c>
      <c r="ZJ110" s="34">
        <v>0.42840252809920104</v>
      </c>
      <c r="ZK110" s="34">
        <v>0.42429157483428198</v>
      </c>
      <c r="ZL110" s="34">
        <v>0.42036037673049398</v>
      </c>
      <c r="ZM110" s="34">
        <v>0.41661595641847399</v>
      </c>
      <c r="ZN110" s="34">
        <v>0.41317104896154999</v>
      </c>
      <c r="ZO110" s="34">
        <v>0.41044949055593699</v>
      </c>
      <c r="ZP110" s="34">
        <v>0.40898662727163398</v>
      </c>
      <c r="ZQ110" s="34">
        <v>0.40872146385908503</v>
      </c>
      <c r="ZR110" s="34">
        <v>0.40900188440935797</v>
      </c>
      <c r="ZS110" s="34">
        <v>0.409711948488167</v>
      </c>
      <c r="ZT110" s="34">
        <v>0.41103510831863604</v>
      </c>
      <c r="ZU110" s="34">
        <v>0.41269014304087898</v>
      </c>
      <c r="ZV110" s="34">
        <v>0.4144946359758</v>
      </c>
      <c r="ZW110" s="34">
        <v>0.41625286697109798</v>
      </c>
      <c r="ZX110" s="34">
        <v>0.41777738373738599</v>
      </c>
      <c r="ZY110" s="34">
        <v>0.41897475842291299</v>
      </c>
      <c r="ZZ110" s="34">
        <v>0.41964047638383301</v>
      </c>
      <c r="AAA110" s="34">
        <v>0.41987685292805699</v>
      </c>
      <c r="AAB110" s="34">
        <v>0.41958619414253001</v>
      </c>
      <c r="AAC110" s="34">
        <v>0.418564434619146</v>
      </c>
      <c r="AAD110" s="34">
        <v>0.41749022824100895</v>
      </c>
      <c r="AAE110" s="34">
        <v>0.41696425722665603</v>
      </c>
      <c r="AAF110" s="34">
        <v>0.416503806359592</v>
      </c>
      <c r="AAG110" s="34">
        <v>0.41570473795237706</v>
      </c>
      <c r="AAH110" s="34">
        <v>0.41304546160373495</v>
      </c>
      <c r="AAI110" s="34">
        <v>0.40908656172540397</v>
      </c>
      <c r="AAJ110" s="34">
        <v>0.40588633216192904</v>
      </c>
      <c r="AAK110" s="34">
        <v>0.40329834757849198</v>
      </c>
      <c r="AAL110" s="34">
        <v>0.40189715217967098</v>
      </c>
      <c r="AAM110" s="34">
        <v>0.40208980070625899</v>
      </c>
      <c r="AAN110" s="34">
        <v>0.40298289066785997</v>
      </c>
      <c r="AAO110" s="34">
        <v>0.40387113903885302</v>
      </c>
      <c r="AAP110" s="34">
        <v>0.40480592850718999</v>
      </c>
      <c r="AAQ110" s="34">
        <v>0.40583299606906997</v>
      </c>
      <c r="AAR110" s="34">
        <v>0.40693463378121997</v>
      </c>
      <c r="AAS110" s="34">
        <v>0.40810886825960702</v>
      </c>
      <c r="AAT110" s="34">
        <v>0.40939092594673604</v>
      </c>
      <c r="AAU110" s="34">
        <v>0.41077884316358199</v>
      </c>
      <c r="AAV110" s="34">
        <v>0.41226003748836804</v>
      </c>
      <c r="AAW110" s="34">
        <v>0.413892394556577</v>
      </c>
      <c r="AAX110" s="34">
        <v>0.41566305840468304</v>
      </c>
      <c r="AAY110" s="34">
        <v>0.41751570273111099</v>
      </c>
      <c r="AAZ110" s="34">
        <v>0.419431109550083</v>
      </c>
      <c r="ABA110" s="34">
        <v>0.42134330525396996</v>
      </c>
      <c r="ABB110" s="34">
        <v>0.42323283652704902</v>
      </c>
      <c r="ABC110" s="34">
        <v>0.42507293601308399</v>
      </c>
      <c r="ABD110" s="34">
        <v>0.42680963503515401</v>
      </c>
      <c r="ABE110" s="34">
        <v>0.42842000602640601</v>
      </c>
      <c r="ABF110" s="34">
        <v>0.42984623615207296</v>
      </c>
      <c r="ABG110" t="s">
        <v>843</v>
      </c>
      <c r="ABH110" t="s">
        <v>843</v>
      </c>
      <c r="ABI110" t="s">
        <v>1300</v>
      </c>
      <c r="ABJ110" s="34">
        <v>0.64911854432979599</v>
      </c>
      <c r="ABK110" s="34">
        <v>0.65231786059086705</v>
      </c>
      <c r="ABL110" s="34">
        <v>0.65464486212058803</v>
      </c>
      <c r="ABM110" s="34">
        <v>0.65738104931033803</v>
      </c>
      <c r="ABN110" s="34">
        <v>0.66092206353139005</v>
      </c>
      <c r="ABO110" s="34">
        <v>0.66534279955619791</v>
      </c>
      <c r="ABP110" s="34">
        <v>0.66981081860177294</v>
      </c>
      <c r="ABQ110" s="34">
        <v>0.67330414368840907</v>
      </c>
      <c r="ABR110" s="34">
        <v>0.676393912244172</v>
      </c>
      <c r="ABS110" s="34">
        <v>0.67976438401346395</v>
      </c>
      <c r="ABT110" s="34">
        <v>0.68306795537991105</v>
      </c>
      <c r="ABU110" s="34">
        <v>0.68499077642675898</v>
      </c>
      <c r="ABV110" s="34">
        <v>0.68444884338808398</v>
      </c>
      <c r="ABW110" s="34">
        <v>0.68265190353642102</v>
      </c>
      <c r="ABX110" s="34">
        <v>0.68067599786349209</v>
      </c>
      <c r="ABY110" s="34">
        <v>0.67873643458570099</v>
      </c>
      <c r="ABZ110" s="34">
        <v>0.67584498879561394</v>
      </c>
      <c r="ACA110" s="34">
        <v>0.67163667824451589</v>
      </c>
      <c r="ACB110" s="34">
        <v>0.6665348313285141</v>
      </c>
      <c r="ACC110" s="34">
        <v>0.66020347989290196</v>
      </c>
      <c r="ACD110" s="34">
        <v>0.65350430261736603</v>
      </c>
      <c r="ACE110" s="34">
        <v>0.64664523828791698</v>
      </c>
      <c r="ACF110" s="34">
        <v>0.63929594137429402</v>
      </c>
      <c r="ACG110" s="34">
        <v>0.63131342221099795</v>
      </c>
      <c r="ACH110" s="34">
        <v>0.62271359667607595</v>
      </c>
      <c r="ACI110" s="34">
        <v>0.61410724645526793</v>
      </c>
      <c r="ACJ110" s="34">
        <v>0.60598624589660899</v>
      </c>
      <c r="ACK110" s="34">
        <v>0.59810363938549205</v>
      </c>
      <c r="ACL110" s="34">
        <v>0.59017476978546002</v>
      </c>
      <c r="ACM110" s="34">
        <v>0.58280361590535001</v>
      </c>
      <c r="ACN110" s="34">
        <v>0.57675550004962706</v>
      </c>
      <c r="ACO110" s="34">
        <v>0.57244961433774699</v>
      </c>
      <c r="ACP110" s="34">
        <v>0.56901154458657399</v>
      </c>
      <c r="ACQ110" s="34">
        <v>0.56509072815476602</v>
      </c>
      <c r="ACR110" s="34">
        <v>0.56084795853218905</v>
      </c>
      <c r="ACS110" s="34">
        <v>0.556739472468883</v>
      </c>
      <c r="ACT110" s="34">
        <v>0.55416277530109392</v>
      </c>
      <c r="ACU110" s="34">
        <v>0.55267715176105003</v>
      </c>
      <c r="ACV110" s="34">
        <v>0.55035147728922995</v>
      </c>
      <c r="ACW110" s="34">
        <v>0.54746939762588098</v>
      </c>
      <c r="ACX110" s="34">
        <v>0.54401524711219207</v>
      </c>
      <c r="ACY110" s="34">
        <v>0.53976413285894498</v>
      </c>
      <c r="ACZ110" s="34">
        <v>0.53509293231274602</v>
      </c>
      <c r="ADA110" s="34">
        <v>0.530241295812936</v>
      </c>
      <c r="ADB110" s="34">
        <v>0.52494842052032098</v>
      </c>
      <c r="ADC110" s="34">
        <v>0.51908264235891399</v>
      </c>
      <c r="ADD110" s="34">
        <v>0.51297175960415198</v>
      </c>
      <c r="ADE110" s="34">
        <v>0.50672049713009404</v>
      </c>
      <c r="ADF110" s="34">
        <v>0.50024966003626603</v>
      </c>
      <c r="ADG110" s="34">
        <v>0.49391273840417299</v>
      </c>
      <c r="ADH110" s="34">
        <v>0.48789487212974897</v>
      </c>
      <c r="ADI110" s="34">
        <v>0.48226998013794797</v>
      </c>
      <c r="ADJ110" s="34">
        <v>0.477184491622274</v>
      </c>
      <c r="ADK110" s="34">
        <v>0.47211996178361199</v>
      </c>
      <c r="ADL110" s="34">
        <v>0.46677241335916103</v>
      </c>
      <c r="ADM110" s="34">
        <v>0.46169454811228694</v>
      </c>
      <c r="ADN110" s="34">
        <v>0.45728400433600697</v>
      </c>
      <c r="ADO110" s="34">
        <v>0.45342831468027101</v>
      </c>
      <c r="ADP110" s="34">
        <v>0.44985100075761797</v>
      </c>
      <c r="ADQ110" s="34">
        <v>0.446419864902174</v>
      </c>
      <c r="ADR110" s="34">
        <v>0.44313557903906797</v>
      </c>
      <c r="ADS110" s="34">
        <v>0.44009653041582603</v>
      </c>
      <c r="ADT110" s="34">
        <v>0.437737313306367</v>
      </c>
      <c r="ADU110" s="34">
        <v>0.43662463501253401</v>
      </c>
      <c r="ADV110" s="34">
        <v>0.43668796719926706</v>
      </c>
      <c r="ADW110" s="34">
        <v>0.43725723212443801</v>
      </c>
      <c r="ADX110" s="34">
        <v>0.438231366761069</v>
      </c>
      <c r="ADY110" s="34">
        <v>0.43982046833447497</v>
      </c>
      <c r="ADZ110" s="34">
        <v>0.44173995568629498</v>
      </c>
      <c r="AEA110" s="34">
        <v>0.44380230449177505</v>
      </c>
      <c r="AEB110" s="34">
        <v>0.44581161147148402</v>
      </c>
      <c r="AEC110" s="34">
        <v>0.44757553226347496</v>
      </c>
      <c r="AED110" s="34">
        <v>0.44899355262054597</v>
      </c>
      <c r="AEE110" s="34">
        <v>0.44983547750633901</v>
      </c>
      <c r="AEF110" s="34">
        <v>0.45021984735809001</v>
      </c>
      <c r="AEG110" s="34">
        <v>0.45005064634613101</v>
      </c>
      <c r="AEH110" s="34">
        <v>0.44910154090057502</v>
      </c>
      <c r="AEI110" s="34">
        <v>0.448077107003925</v>
      </c>
      <c r="AEJ110" s="34">
        <v>0.44760856963844503</v>
      </c>
      <c r="AEK110" s="34">
        <v>0.44718423643684801</v>
      </c>
      <c r="AEL110" s="34">
        <v>0.446377608343205</v>
      </c>
      <c r="AEM110" s="34">
        <v>0.44362501844327495</v>
      </c>
      <c r="AEN110" s="34">
        <v>0.43949127247971398</v>
      </c>
      <c r="AEO110" s="34">
        <v>0.43609290062930595</v>
      </c>
      <c r="AEP110" s="34">
        <v>0.43328364121792001</v>
      </c>
      <c r="AEQ110" s="34">
        <v>0.43166915685762802</v>
      </c>
      <c r="AER110" s="34">
        <v>0.43167189199808803</v>
      </c>
      <c r="AES110" s="34">
        <v>0.43236751482015995</v>
      </c>
      <c r="AET110" s="34">
        <v>0.433031827278202</v>
      </c>
      <c r="AEU110" s="34">
        <v>0.43372343437945604</v>
      </c>
      <c r="AEV110" s="34">
        <v>0.43447813676253799</v>
      </c>
      <c r="AEW110" s="34">
        <v>0.43527732869107405</v>
      </c>
      <c r="AEX110" s="34">
        <v>0.43613148326278905</v>
      </c>
      <c r="AEY110" s="34">
        <v>0.437072441507526</v>
      </c>
      <c r="AEZ110" s="34">
        <v>0.43809789008625599</v>
      </c>
      <c r="AFA110" s="34">
        <v>0.43920007924117899</v>
      </c>
      <c r="AFB110" s="34">
        <v>0.44043428489951403</v>
      </c>
      <c r="AFC110" s="34">
        <v>0.44177969366162301</v>
      </c>
      <c r="AFD110" s="34">
        <v>0.443197411525803</v>
      </c>
      <c r="AFE110" s="34">
        <v>0.44468370809533503</v>
      </c>
      <c r="AFF110" s="34">
        <v>0.44617729509745702</v>
      </c>
      <c r="AFG110" t="s">
        <v>843</v>
      </c>
      <c r="AFH110" t="s">
        <v>843</v>
      </c>
      <c r="AFI110" s="34">
        <v>0.70584000000000002</v>
      </c>
      <c r="AFJ110" s="34">
        <v>0.70633999999999997</v>
      </c>
      <c r="AFK110" s="34">
        <v>0.70421000000000011</v>
      </c>
      <c r="AFL110" s="34">
        <v>0.70787999999999995</v>
      </c>
      <c r="AFM110" s="34">
        <v>0.70862999999999998</v>
      </c>
      <c r="AFN110" s="34">
        <v>0.70535999999999999</v>
      </c>
      <c r="AFO110" s="34">
        <v>0.7047199999999999</v>
      </c>
      <c r="AFP110" s="34">
        <v>0.69196999999999997</v>
      </c>
      <c r="AFQ110" s="34">
        <v>0.6987000000000001</v>
      </c>
      <c r="AFR110" s="34">
        <v>0.70495000000000008</v>
      </c>
      <c r="AFS110" s="34">
        <v>0.71521000000000001</v>
      </c>
      <c r="AFT110" s="34">
        <v>0.71620000000000006</v>
      </c>
      <c r="AFU110" s="34">
        <v>0.72111999999999998</v>
      </c>
      <c r="AFV110" s="34">
        <v>0.72427000000000008</v>
      </c>
      <c r="AFW110" s="34">
        <v>0.72724999999999995</v>
      </c>
      <c r="AFX110" s="34">
        <v>0.73227999999999993</v>
      </c>
      <c r="AFY110" s="34">
        <v>0.72931000000000001</v>
      </c>
      <c r="AFZ110" s="34">
        <v>0.72426000000000001</v>
      </c>
      <c r="AGA110" s="34">
        <v>0.72802999999999995</v>
      </c>
      <c r="AGB110" t="s">
        <v>843</v>
      </c>
      <c r="AGC110" t="s">
        <v>843</v>
      </c>
      <c r="AGD110" t="s">
        <v>843</v>
      </c>
      <c r="AGE110" t="s">
        <v>843</v>
      </c>
      <c r="AGF110" s="34">
        <v>5.1918122917413712E-3</v>
      </c>
      <c r="AGG110" t="s">
        <v>843</v>
      </c>
      <c r="AGH110" t="s">
        <v>843</v>
      </c>
      <c r="AGI110" t="s">
        <v>843</v>
      </c>
      <c r="AGJ110" t="s">
        <v>843</v>
      </c>
      <c r="AGK110" t="s">
        <v>843</v>
      </c>
      <c r="AGL110" t="s">
        <v>843</v>
      </c>
      <c r="AGM110" t="s">
        <v>843</v>
      </c>
      <c r="AGN110" t="s">
        <v>843</v>
      </c>
      <c r="AGO110" s="34"/>
      <c r="AGP110" s="34"/>
      <c r="AGQ110" t="s">
        <v>1460</v>
      </c>
      <c r="AGR110" t="s">
        <v>843</v>
      </c>
      <c r="AGS110" s="34"/>
      <c r="AGT110" s="34"/>
      <c r="AGU110" t="s">
        <v>1460</v>
      </c>
      <c r="AGV110" t="s">
        <v>843</v>
      </c>
      <c r="AGW110" s="34"/>
      <c r="AGX110" s="34"/>
      <c r="AGY110" t="s">
        <v>1460</v>
      </c>
      <c r="AGZ110" t="s">
        <v>843</v>
      </c>
      <c r="AHA110" s="34"/>
      <c r="AHB110" s="34"/>
      <c r="AHC110" t="s">
        <v>1460</v>
      </c>
      <c r="AHD110" t="s">
        <v>843</v>
      </c>
      <c r="AHE110" s="34"/>
      <c r="AHF110" s="34"/>
      <c r="AHG110" t="s">
        <v>1460</v>
      </c>
      <c r="AHH110" t="s">
        <v>843</v>
      </c>
      <c r="AHI110" t="s">
        <v>830</v>
      </c>
      <c r="AHJ110" s="34">
        <v>0.23334623873233795</v>
      </c>
      <c r="AHK110" s="34">
        <v>0.22568127512931824</v>
      </c>
      <c r="AHL110" s="34">
        <v>0.22525753080844879</v>
      </c>
      <c r="AHM110" s="34">
        <v>0.21340465545654297</v>
      </c>
      <c r="AHN110" s="34">
        <v>0.18772491812705994</v>
      </c>
      <c r="AHO110" t="s">
        <v>843</v>
      </c>
      <c r="AHP110" s="34"/>
      <c r="AHQ110" s="34"/>
      <c r="AHR110" s="34"/>
      <c r="AHS110" s="34"/>
      <c r="AHT110" s="34"/>
      <c r="AHU110" t="s">
        <v>843</v>
      </c>
      <c r="AHV110" s="34">
        <v>0.2238660603761673</v>
      </c>
      <c r="AHW110" s="34">
        <v>0.21947221457958221</v>
      </c>
      <c r="AHX110" s="34">
        <v>0.22375756502151489</v>
      </c>
      <c r="AHY110" s="34">
        <v>0.21088550984859467</v>
      </c>
      <c r="AHZ110" s="34">
        <v>0.18297749757766724</v>
      </c>
      <c r="AIA110" t="s">
        <v>832</v>
      </c>
      <c r="AIB110" t="s">
        <v>843</v>
      </c>
      <c r="AIC110" s="34">
        <v>0.22426706552505493</v>
      </c>
      <c r="AID110" s="34">
        <v>0.22000688314437866</v>
      </c>
      <c r="AIE110" s="34">
        <v>0.22455956041812897</v>
      </c>
      <c r="AIF110" s="34">
        <v>0.21248950064182281</v>
      </c>
      <c r="AIG110" s="34">
        <v>0.19093799591064453</v>
      </c>
      <c r="AIH110" t="s">
        <v>924</v>
      </c>
      <c r="AII110" t="s">
        <v>843</v>
      </c>
      <c r="AIJ110" s="34">
        <v>0.22751350700855255</v>
      </c>
      <c r="AIK110" s="34">
        <v>0.22269065678119659</v>
      </c>
      <c r="AIL110" s="34">
        <v>0.22640699148178101</v>
      </c>
      <c r="AIM110" s="34">
        <v>0.2106039971113205</v>
      </c>
      <c r="AIN110" s="34">
        <v>0.18190000951290131</v>
      </c>
      <c r="AIO110" t="s">
        <v>1607</v>
      </c>
      <c r="AIP110" s="34">
        <v>0.15592499077320099</v>
      </c>
      <c r="AIQ110" t="s">
        <v>843</v>
      </c>
      <c r="AIR110" s="34">
        <v>0.14551</v>
      </c>
      <c r="AIS110" s="34">
        <v>0.15325</v>
      </c>
      <c r="AIT110" s="34">
        <v>0.15681</v>
      </c>
      <c r="AIU110" s="34">
        <v>0.15842000000000001</v>
      </c>
      <c r="AIV110" s="34">
        <v>0.15998999999999999</v>
      </c>
      <c r="AIW110" s="34">
        <v>0.16156999999999999</v>
      </c>
      <c r="AIX110" t="s">
        <v>843</v>
      </c>
      <c r="AIY110" s="34">
        <v>3.465E-2</v>
      </c>
      <c r="AIZ110" s="34">
        <v>3.1329999999999997E-2</v>
      </c>
      <c r="AJA110" s="34">
        <v>2.9260000000000001E-2</v>
      </c>
      <c r="AJB110" s="34">
        <v>2.7679999999999996E-2</v>
      </c>
      <c r="AJC110" s="34">
        <v>2.6779999999999998E-2</v>
      </c>
      <c r="AJD110" s="34">
        <v>2.6520000000000002E-2</v>
      </c>
      <c r="AJE110" t="s">
        <v>843</v>
      </c>
      <c r="AJF110" s="34">
        <v>3.4400321543216705E-2</v>
      </c>
      <c r="AJG110" s="34">
        <v>3.1907640397548676E-2</v>
      </c>
      <c r="AJH110" s="34">
        <v>2.80567966401577E-2</v>
      </c>
      <c r="AJI110" s="34">
        <v>1.868109405040741E-2</v>
      </c>
      <c r="AJJ110" s="34">
        <v>-1.6940278932452202E-2</v>
      </c>
      <c r="AJK110" t="s">
        <v>830</v>
      </c>
      <c r="AJL110" t="s">
        <v>843</v>
      </c>
      <c r="AJM110" t="s">
        <v>843</v>
      </c>
      <c r="AJN110" s="34">
        <v>2.7583792805671692E-2</v>
      </c>
      <c r="AJO110" s="34">
        <v>1.5750711783766747E-2</v>
      </c>
      <c r="AJP110" s="34">
        <v>1.1073376052081585E-2</v>
      </c>
      <c r="AJQ110" s="34">
        <v>-5.8873440138995647E-3</v>
      </c>
      <c r="AJR110" s="34">
        <v>-3.5381920635700226E-2</v>
      </c>
      <c r="AJS110" t="s">
        <v>832</v>
      </c>
      <c r="AJT110" t="s">
        <v>843</v>
      </c>
      <c r="AJU110" t="s">
        <v>843</v>
      </c>
      <c r="AJV110" t="s">
        <v>843</v>
      </c>
      <c r="AJW110" s="34">
        <v>2.8008561581373215E-2</v>
      </c>
      <c r="AJX110" s="34">
        <v>2.5147903710603714E-2</v>
      </c>
      <c r="AJY110" s="34">
        <v>2.0669564604759216E-2</v>
      </c>
      <c r="AJZ110" s="34">
        <v>1.1137229390442371E-2</v>
      </c>
      <c r="AKA110" s="34">
        <v>-2.4481240659952164E-2</v>
      </c>
      <c r="AKB110" t="s">
        <v>830</v>
      </c>
      <c r="AKC110" t="s">
        <v>843</v>
      </c>
      <c r="AKD110" t="s">
        <v>843</v>
      </c>
      <c r="AKE110" t="s">
        <v>843</v>
      </c>
      <c r="AKF110" s="34">
        <v>2.3308714851737022E-2</v>
      </c>
      <c r="AKG110" s="34">
        <v>1.1731470003724098E-2</v>
      </c>
      <c r="AKH110" s="34">
        <v>8.3690537139773369E-3</v>
      </c>
      <c r="AKI110" s="34">
        <v>-4.6091252006590366E-3</v>
      </c>
      <c r="AKJ110" s="34">
        <v>-2.6302775368094444E-2</v>
      </c>
      <c r="AKK110" t="s">
        <v>832</v>
      </c>
      <c r="AKL110" t="s">
        <v>843</v>
      </c>
      <c r="AKM110" s="34">
        <v>54370</v>
      </c>
      <c r="AKN110" t="s">
        <v>832</v>
      </c>
      <c r="AKO110" t="s">
        <v>843</v>
      </c>
      <c r="AKP110" s="34">
        <v>44190.109375</v>
      </c>
      <c r="AKQ110" t="s">
        <v>830</v>
      </c>
      <c r="AKR110" t="s">
        <v>843</v>
      </c>
      <c r="AKS110" s="34">
        <v>43369.714301772801</v>
      </c>
      <c r="AKT110" t="s">
        <v>832</v>
      </c>
      <c r="AKU110" t="s">
        <v>843</v>
      </c>
      <c r="AKV110" s="34">
        <v>48983.623801212998</v>
      </c>
      <c r="AKW110" t="s">
        <v>832</v>
      </c>
      <c r="AKX110" t="s">
        <v>843</v>
      </c>
      <c r="AKY110" s="34">
        <v>0.30282676219940186</v>
      </c>
      <c r="AKZ110" s="34">
        <v>0.29219385981559753</v>
      </c>
      <c r="ALA110" s="34">
        <v>0.26250231266021729</v>
      </c>
      <c r="ALB110" s="34">
        <v>0.25379326939582825</v>
      </c>
      <c r="ALC110" s="34">
        <v>0.23000797629356384</v>
      </c>
      <c r="ALD110" t="s">
        <v>830</v>
      </c>
      <c r="ALE110" t="s">
        <v>843</v>
      </c>
      <c r="ALF110" t="s">
        <v>843</v>
      </c>
      <c r="ALG110" t="s">
        <v>843</v>
      </c>
      <c r="ALH110" s="34">
        <v>0.29392281174659729</v>
      </c>
      <c r="ALI110" s="34">
        <v>0.28677666187286377</v>
      </c>
      <c r="ALJ110" s="34">
        <v>0.26224741339683533</v>
      </c>
      <c r="ALK110" s="34">
        <v>0.25376340746879578</v>
      </c>
      <c r="ALL110" s="34">
        <v>0.24151402711868286</v>
      </c>
      <c r="ALM110" t="s">
        <v>832</v>
      </c>
    </row>
    <row r="111" spans="1:1001">
      <c r="A111" t="s">
        <v>512</v>
      </c>
      <c r="B111" t="s">
        <v>71</v>
      </c>
      <c r="C111" t="s">
        <v>295</v>
      </c>
      <c r="D111" s="34">
        <v>3.544260561466217E-2</v>
      </c>
      <c r="E111" t="s">
        <v>432</v>
      </c>
      <c r="F111" s="34">
        <v>4.4555328786373138E-2</v>
      </c>
      <c r="G111" t="s">
        <v>1464</v>
      </c>
      <c r="H111" s="34">
        <v>4.531387984752655E-2</v>
      </c>
      <c r="I111" t="s">
        <v>1294</v>
      </c>
      <c r="J111" s="34">
        <v>4.7444246709346771E-2</v>
      </c>
      <c r="K111" t="s">
        <v>1521</v>
      </c>
      <c r="L111" s="34">
        <v>7.9641319811344147E-2</v>
      </c>
      <c r="M111" t="s">
        <v>432</v>
      </c>
      <c r="N111" s="34">
        <v>0.61247777938842773</v>
      </c>
      <c r="O111" s="34">
        <v>0.65432286262512207</v>
      </c>
      <c r="P111" t="s">
        <v>432</v>
      </c>
      <c r="Q111" s="34">
        <v>0.61247777938842773</v>
      </c>
      <c r="R111" t="s">
        <v>432</v>
      </c>
      <c r="S111" s="34">
        <v>0.61363393068313599</v>
      </c>
      <c r="T111" t="s">
        <v>432</v>
      </c>
      <c r="U111" s="34">
        <v>0.572193443775177</v>
      </c>
      <c r="V111" t="s">
        <v>432</v>
      </c>
      <c r="W111" t="s">
        <v>843</v>
      </c>
      <c r="X111" t="s">
        <v>1464</v>
      </c>
      <c r="Y111" s="34">
        <v>0.60148066282272339</v>
      </c>
      <c r="Z111" s="34">
        <v>0.63829159736633301</v>
      </c>
      <c r="AA111" t="s">
        <v>1464</v>
      </c>
      <c r="AB111" s="34">
        <v>0.60148066282272339</v>
      </c>
      <c r="AC111" t="s">
        <v>1464</v>
      </c>
      <c r="AD111" s="34">
        <v>0.61530280113220215</v>
      </c>
      <c r="AE111" t="s">
        <v>1464</v>
      </c>
      <c r="AF111" s="34">
        <v>0.59145516157150269</v>
      </c>
      <c r="AG111" t="s">
        <v>1464</v>
      </c>
      <c r="AH111" t="s">
        <v>843</v>
      </c>
      <c r="AI111" t="s">
        <v>1294</v>
      </c>
      <c r="AJ111" s="34">
        <v>0.59070003032684326</v>
      </c>
      <c r="AK111" s="34">
        <v>0.63087153434753418</v>
      </c>
      <c r="AL111" t="s">
        <v>1294</v>
      </c>
      <c r="AM111" s="34">
        <v>0.59070003032684326</v>
      </c>
      <c r="AN111" t="s">
        <v>1294</v>
      </c>
      <c r="AO111" s="34">
        <v>0.60168331861495972</v>
      </c>
      <c r="AP111" t="s">
        <v>1294</v>
      </c>
      <c r="AQ111" s="34">
        <v>0.57708871364593506</v>
      </c>
      <c r="AR111" t="s">
        <v>1294</v>
      </c>
      <c r="AS111" t="s">
        <v>843</v>
      </c>
      <c r="AT111" t="s">
        <v>1521</v>
      </c>
      <c r="AU111" s="34">
        <v>0.55542290210723877</v>
      </c>
      <c r="AV111" s="34">
        <v>0.5999065637588501</v>
      </c>
      <c r="AW111" t="s">
        <v>1521</v>
      </c>
      <c r="AX111" s="34">
        <v>0.55542290210723877</v>
      </c>
      <c r="AY111" t="s">
        <v>1521</v>
      </c>
      <c r="AZ111" s="34">
        <v>0.57059913873672485</v>
      </c>
      <c r="BA111" t="s">
        <v>1521</v>
      </c>
      <c r="BB111" s="34">
        <v>0.54071927070617676</v>
      </c>
      <c r="BC111" t="s">
        <v>1521</v>
      </c>
      <c r="BD111" t="s">
        <v>843</v>
      </c>
      <c r="BE111" s="34">
        <v>0.50601006968156392</v>
      </c>
      <c r="BF111" t="s">
        <v>1594</v>
      </c>
      <c r="BG111" t="s">
        <v>843</v>
      </c>
      <c r="BH111" t="s">
        <v>432</v>
      </c>
      <c r="BI111" s="34">
        <v>3.1572403907775879</v>
      </c>
      <c r="BJ111" t="s">
        <v>819</v>
      </c>
      <c r="BK111" s="34">
        <v>4.4520463943481445</v>
      </c>
      <c r="BL111" t="s">
        <v>1294</v>
      </c>
      <c r="BM111" s="34">
        <v>4.6574463844299316</v>
      </c>
      <c r="BN111" t="s">
        <v>1521</v>
      </c>
      <c r="BO111" s="34">
        <v>4.9760961532592773</v>
      </c>
      <c r="BP111" t="s">
        <v>843</v>
      </c>
      <c r="BQ111" s="34">
        <v>1.9956523180007935</v>
      </c>
      <c r="BR111" t="s">
        <v>830</v>
      </c>
      <c r="BS111" s="34">
        <v>2.2000000000000002</v>
      </c>
      <c r="BT111" t="s">
        <v>843</v>
      </c>
      <c r="BU111" s="34">
        <v>2.9344131946563721</v>
      </c>
      <c r="BV111" t="s">
        <v>1575</v>
      </c>
      <c r="BW111" t="s">
        <v>843</v>
      </c>
      <c r="BX111" s="34">
        <v>2.3923718929290771</v>
      </c>
      <c r="BY111" t="s">
        <v>924</v>
      </c>
      <c r="BZ111" t="s">
        <v>843</v>
      </c>
      <c r="CA111" t="s">
        <v>432</v>
      </c>
      <c r="CB111" s="34">
        <v>9.5055773854255676E-3</v>
      </c>
      <c r="CC111" s="34">
        <v>5.2060834132134914E-3</v>
      </c>
      <c r="CD111" s="34">
        <v>2.6556537486612797E-3</v>
      </c>
      <c r="CE111" s="34">
        <v>1.3977126218378544E-3</v>
      </c>
      <c r="CF111" s="34">
        <v>1.3976828195154667E-3</v>
      </c>
      <c r="CG111" t="s">
        <v>843</v>
      </c>
      <c r="CH111" t="s">
        <v>819</v>
      </c>
      <c r="CI111" s="34">
        <v>7.6119615696370602E-3</v>
      </c>
      <c r="CJ111" s="34">
        <v>8.3157317712903023E-3</v>
      </c>
      <c r="CK111" s="34">
        <v>7.9112565144896507E-3</v>
      </c>
      <c r="CL111" s="34">
        <v>5.791827104985714E-3</v>
      </c>
      <c r="CM111" s="34">
        <v>4.7321333549916744E-3</v>
      </c>
      <c r="CN111" t="s">
        <v>843</v>
      </c>
      <c r="CO111" t="s">
        <v>1294</v>
      </c>
      <c r="CP111" s="34">
        <v>7.4966773390769958E-3</v>
      </c>
      <c r="CQ111" s="34">
        <v>7.5580179691314697E-3</v>
      </c>
      <c r="CR111" s="34">
        <v>6.3216839917004108E-3</v>
      </c>
      <c r="CS111" s="34">
        <v>4.7321240417659283E-3</v>
      </c>
      <c r="CT111" s="34">
        <v>4.7321473248302937E-3</v>
      </c>
      <c r="CU111" t="s">
        <v>843</v>
      </c>
      <c r="CV111" t="s">
        <v>1521</v>
      </c>
      <c r="CW111" s="34">
        <v>7.4198306538164616E-3</v>
      </c>
      <c r="CX111" s="34">
        <v>6.8515460006892681E-3</v>
      </c>
      <c r="CY111" s="34">
        <v>5.2619762718677521E-3</v>
      </c>
      <c r="CZ111" s="34">
        <v>4.7321259044110775E-3</v>
      </c>
      <c r="DA111" s="34">
        <v>4.7321920283138752E-3</v>
      </c>
      <c r="DB111" t="s">
        <v>843</v>
      </c>
      <c r="DC111" s="34">
        <v>9.6603479385375977</v>
      </c>
      <c r="DD111" s="34">
        <v>10.064807891845703</v>
      </c>
      <c r="DE111" s="34">
        <v>10.735740661621094</v>
      </c>
      <c r="DF111" s="34">
        <v>11.47329044342041</v>
      </c>
      <c r="DG111" s="34">
        <v>11.899160385131836</v>
      </c>
      <c r="DH111" t="s">
        <v>1464</v>
      </c>
      <c r="DI111" t="s">
        <v>843</v>
      </c>
      <c r="DJ111" s="34">
        <v>9.9030246734619141</v>
      </c>
      <c r="DK111" s="34">
        <v>10.440720558166504</v>
      </c>
      <c r="DL111" s="34">
        <v>11.17827033996582</v>
      </c>
      <c r="DM111" s="34">
        <v>11.759980201721191</v>
      </c>
      <c r="DN111" s="34">
        <v>12.107930183410645</v>
      </c>
      <c r="DO111" t="s">
        <v>1294</v>
      </c>
      <c r="DP111" t="s">
        <v>843</v>
      </c>
      <c r="DQ111" s="34">
        <v>12.247110366821289</v>
      </c>
      <c r="DR111" t="s">
        <v>1521</v>
      </c>
      <c r="DS111" t="s">
        <v>843</v>
      </c>
      <c r="DT111" t="s">
        <v>843</v>
      </c>
      <c r="DU111" s="34">
        <v>12</v>
      </c>
      <c r="DV111" t="s">
        <v>1461</v>
      </c>
      <c r="DW111" t="s">
        <v>843</v>
      </c>
      <c r="DX111" t="s">
        <v>843</v>
      </c>
      <c r="DY111" t="s">
        <v>432</v>
      </c>
      <c r="DZ111" s="34">
        <v>4.8595890402793884E-3</v>
      </c>
      <c r="EA111" s="34">
        <v>8.7217316031455994E-3</v>
      </c>
      <c r="EB111" s="34">
        <v>1.0426027700304985E-2</v>
      </c>
      <c r="EC111" s="34">
        <v>-7.4809505604207516E-3</v>
      </c>
      <c r="ED111" s="34">
        <v>3.8448923733085394E-3</v>
      </c>
      <c r="EE111" t="s">
        <v>843</v>
      </c>
      <c r="EF111" t="s">
        <v>819</v>
      </c>
      <c r="EG111" s="34">
        <v>9.6821067854762077E-3</v>
      </c>
      <c r="EH111" s="34">
        <v>1.0827359743416309E-2</v>
      </c>
      <c r="EI111" s="34">
        <v>1.8093779217451811E-3</v>
      </c>
      <c r="EJ111" s="34">
        <v>7.8152520582079887E-3</v>
      </c>
      <c r="EK111" s="34">
        <v>1.6633935272693634E-2</v>
      </c>
      <c r="EL111" t="s">
        <v>843</v>
      </c>
      <c r="EM111" t="s">
        <v>1294</v>
      </c>
      <c r="EN111" s="34">
        <v>6.3233855180442333E-3</v>
      </c>
      <c r="EO111" s="34">
        <v>4.2029325850307941E-3</v>
      </c>
      <c r="EP111" s="34">
        <v>-2.4237183388322592E-3</v>
      </c>
      <c r="EQ111" s="34">
        <v>6.3682910986244678E-3</v>
      </c>
      <c r="ER111" s="34">
        <v>1.8955964595079422E-2</v>
      </c>
      <c r="ES111" t="s">
        <v>843</v>
      </c>
      <c r="ET111" t="s">
        <v>1521</v>
      </c>
      <c r="EU111" s="34">
        <v>1.014246977865696E-2</v>
      </c>
      <c r="EV111" s="34">
        <v>4.1851955465972424E-3</v>
      </c>
      <c r="EW111" s="34">
        <v>6.6949957981705666E-3</v>
      </c>
      <c r="EX111" s="34">
        <v>1.3180713169276714E-2</v>
      </c>
      <c r="EY111" s="34">
        <v>1.6385678201913834E-2</v>
      </c>
      <c r="EZ111" t="s">
        <v>843</v>
      </c>
      <c r="FA111" t="s">
        <v>1594</v>
      </c>
      <c r="FB111" s="34">
        <v>4.9536963924765587E-3</v>
      </c>
      <c r="FC111" s="34">
        <v>-2.2609068546444178E-3</v>
      </c>
      <c r="FD111" s="34">
        <v>2.8417774010449648E-3</v>
      </c>
      <c r="FE111" s="34">
        <v>8.1523647531867027E-3</v>
      </c>
      <c r="FF111" s="34">
        <v>2.2730408236384392E-2</v>
      </c>
      <c r="FG111" t="s">
        <v>843</v>
      </c>
      <c r="FH111" s="34">
        <v>3.7129404954612255E-3</v>
      </c>
      <c r="FI111" s="34">
        <v>-2.3754721041768789E-3</v>
      </c>
      <c r="FJ111" s="34">
        <v>2.4815166834741831E-3</v>
      </c>
      <c r="FK111" s="34">
        <v>4.5614265836775303E-3</v>
      </c>
      <c r="FL111" s="34">
        <v>3.6948785185813904E-2</v>
      </c>
      <c r="FM111" t="s">
        <v>843</v>
      </c>
      <c r="FN111" t="s">
        <v>843</v>
      </c>
      <c r="FO111" s="34">
        <v>0.76147999999999993</v>
      </c>
      <c r="FP111" t="s">
        <v>1462</v>
      </c>
      <c r="FQ111" t="s">
        <v>843</v>
      </c>
      <c r="FR111" t="s">
        <v>843</v>
      </c>
      <c r="FS111" s="34">
        <v>0.81066999999999989</v>
      </c>
      <c r="FT111" t="s">
        <v>1462</v>
      </c>
      <c r="FU111" t="s">
        <v>843</v>
      </c>
      <c r="FV111" t="s">
        <v>843</v>
      </c>
      <c r="FW111" s="34">
        <v>0.71188000000000007</v>
      </c>
      <c r="FX111" t="s">
        <v>1462</v>
      </c>
      <c r="FY111" t="s">
        <v>843</v>
      </c>
      <c r="FZ111" s="34">
        <v>-2.6179848238825798E-2</v>
      </c>
      <c r="GA111" s="34">
        <v>-8.6118802428245544E-3</v>
      </c>
      <c r="GB111" s="34">
        <v>1.9638895988464355E-2</v>
      </c>
      <c r="GC111" s="34">
        <v>2.533101849257946E-2</v>
      </c>
      <c r="GD111" s="34">
        <v>1.7292749136686325E-2</v>
      </c>
      <c r="GE111" t="s">
        <v>830</v>
      </c>
      <c r="GF111" t="s">
        <v>843</v>
      </c>
      <c r="GG111" s="34">
        <v>-2.7772640809416771E-2</v>
      </c>
      <c r="GH111" s="34">
        <v>-1.1205768212676048E-2</v>
      </c>
      <c r="GI111" s="34">
        <v>1.5337037853896618E-2</v>
      </c>
      <c r="GJ111" s="34">
        <v>1.6665510833263397E-2</v>
      </c>
      <c r="GK111" s="34">
        <v>-7.501435000449419E-3</v>
      </c>
      <c r="GL111" t="s">
        <v>832</v>
      </c>
      <c r="GM111" t="s">
        <v>843</v>
      </c>
      <c r="GN111" s="34"/>
      <c r="GO111" t="s">
        <v>1460</v>
      </c>
      <c r="GP111" t="s">
        <v>843</v>
      </c>
      <c r="GQ111" t="s">
        <v>843</v>
      </c>
      <c r="GR111" s="34">
        <v>0.1162126287817955</v>
      </c>
      <c r="GS111" s="34">
        <v>0.1362883448600769</v>
      </c>
      <c r="GT111" s="34">
        <v>6.831648200750351E-2</v>
      </c>
      <c r="GU111" s="34">
        <v>0.12290017306804657</v>
      </c>
      <c r="GV111" s="34">
        <v>0.60041403770446777</v>
      </c>
      <c r="GW111" t="s">
        <v>832</v>
      </c>
      <c r="GX111" t="s">
        <v>843</v>
      </c>
      <c r="GY111" t="s">
        <v>843</v>
      </c>
      <c r="GZ111" t="s">
        <v>843</v>
      </c>
      <c r="HA111" t="s">
        <v>843</v>
      </c>
      <c r="HB111" t="s">
        <v>843</v>
      </c>
      <c r="HC111" t="s">
        <v>843</v>
      </c>
      <c r="HD111" t="s">
        <v>843</v>
      </c>
      <c r="HE111" t="s">
        <v>843</v>
      </c>
      <c r="HF111" t="s">
        <v>843</v>
      </c>
      <c r="HG111" t="s">
        <v>843</v>
      </c>
      <c r="HH111" s="34">
        <v>10202055</v>
      </c>
      <c r="HI111" s="34">
        <v>10177955</v>
      </c>
      <c r="HJ111" s="34">
        <v>10148401</v>
      </c>
      <c r="HK111" s="34">
        <v>10118062</v>
      </c>
      <c r="HL111" s="34">
        <v>10094493</v>
      </c>
      <c r="HM111" s="34">
        <v>10073525</v>
      </c>
      <c r="HN111" s="34">
        <v>10057063</v>
      </c>
      <c r="HO111" s="34">
        <v>10041172</v>
      </c>
      <c r="HP111" s="34">
        <v>10023510</v>
      </c>
      <c r="HQ111" s="34">
        <v>10008579</v>
      </c>
      <c r="HR111" s="34">
        <v>9986825</v>
      </c>
      <c r="HS111" s="34">
        <v>9953245</v>
      </c>
      <c r="HT111" s="34">
        <v>9922127</v>
      </c>
      <c r="HU111" s="34">
        <v>9894639</v>
      </c>
      <c r="HV111" s="34">
        <v>9867901</v>
      </c>
      <c r="HW111" s="34">
        <v>9844246</v>
      </c>
      <c r="HX111" s="34">
        <v>9815104</v>
      </c>
      <c r="HY111" s="34">
        <v>9788941</v>
      </c>
      <c r="HZ111" s="34">
        <v>9776358</v>
      </c>
      <c r="IA111" s="34">
        <v>9771796</v>
      </c>
      <c r="IB111" s="34">
        <v>9750573</v>
      </c>
      <c r="IC111" s="34">
        <v>9709786</v>
      </c>
      <c r="ID111" s="34">
        <v>9967308</v>
      </c>
      <c r="IE111" s="34">
        <v>10156239</v>
      </c>
      <c r="IF111" s="34">
        <v>9994993</v>
      </c>
      <c r="IG111" s="34">
        <v>9870870</v>
      </c>
      <c r="IH111" s="34">
        <v>9789542</v>
      </c>
      <c r="II111" s="34">
        <v>9741316</v>
      </c>
      <c r="IJ111" s="34">
        <v>9706442</v>
      </c>
      <c r="IK111" s="34">
        <v>9675328</v>
      </c>
      <c r="IL111" s="34">
        <v>9642912</v>
      </c>
      <c r="IM111" s="34">
        <v>9609082</v>
      </c>
      <c r="IN111" s="34">
        <v>9573742</v>
      </c>
      <c r="IO111" s="34">
        <v>9536799</v>
      </c>
      <c r="IP111" s="34">
        <v>9498246</v>
      </c>
      <c r="IQ111" s="34">
        <v>9458299</v>
      </c>
      <c r="IR111" s="34">
        <v>9417257</v>
      </c>
      <c r="IS111" s="34">
        <v>9375191</v>
      </c>
      <c r="IT111" s="34">
        <v>9332392</v>
      </c>
      <c r="IU111" s="34">
        <v>9289117</v>
      </c>
      <c r="IV111" s="34">
        <v>9245460</v>
      </c>
      <c r="IW111" s="34">
        <v>9201661</v>
      </c>
      <c r="IX111" s="34">
        <v>9157724</v>
      </c>
      <c r="IY111" s="34">
        <v>9113778</v>
      </c>
      <c r="IZ111" s="34">
        <v>9070049</v>
      </c>
      <c r="JA111" s="34">
        <v>9026703</v>
      </c>
      <c r="JB111" s="34">
        <v>8983698</v>
      </c>
      <c r="JC111" s="34">
        <v>8941182</v>
      </c>
      <c r="JD111" s="34">
        <v>8899389</v>
      </c>
      <c r="JE111" s="34">
        <v>8858142</v>
      </c>
      <c r="JF111" s="34">
        <v>8817396</v>
      </c>
      <c r="JG111" s="34">
        <v>8777047</v>
      </c>
      <c r="JH111" s="34">
        <v>8737265</v>
      </c>
      <c r="JI111" s="34">
        <v>8697965</v>
      </c>
      <c r="JJ111" s="34">
        <v>8658792</v>
      </c>
      <c r="JK111" s="34">
        <v>8619464</v>
      </c>
      <c r="JL111" s="34">
        <v>8579928</v>
      </c>
      <c r="JM111" s="34">
        <v>8540099</v>
      </c>
      <c r="JN111" s="34">
        <v>8499632</v>
      </c>
      <c r="JO111" s="34">
        <v>8458458</v>
      </c>
      <c r="JP111" s="34">
        <v>8416500</v>
      </c>
      <c r="JQ111" s="34">
        <v>8373776</v>
      </c>
      <c r="JR111" s="34">
        <v>8330147.0000000009</v>
      </c>
      <c r="JS111" s="34">
        <v>8285680</v>
      </c>
      <c r="JT111" s="34">
        <v>8240475</v>
      </c>
      <c r="JU111" s="34">
        <v>8194455</v>
      </c>
      <c r="JV111" s="34">
        <v>8147949</v>
      </c>
      <c r="JW111" s="34">
        <v>8101297</v>
      </c>
      <c r="JX111" s="34">
        <v>8054635</v>
      </c>
      <c r="JY111" s="34">
        <v>8008162</v>
      </c>
      <c r="JZ111" s="34">
        <v>7962169</v>
      </c>
      <c r="KA111" s="34">
        <v>7916539</v>
      </c>
      <c r="KB111" s="34">
        <v>7871372</v>
      </c>
      <c r="KC111" s="34">
        <v>7826885</v>
      </c>
      <c r="KD111" s="34">
        <v>7783238</v>
      </c>
      <c r="KE111" s="34">
        <v>7740662</v>
      </c>
      <c r="KF111" s="34">
        <v>7699028</v>
      </c>
      <c r="KG111" s="34">
        <v>7658406</v>
      </c>
      <c r="KH111" s="34">
        <v>7618770</v>
      </c>
      <c r="KI111" s="34">
        <v>7580028</v>
      </c>
      <c r="KJ111" s="34">
        <v>7542099</v>
      </c>
      <c r="KK111" s="34">
        <v>7504903</v>
      </c>
      <c r="KL111" s="34">
        <v>7468382</v>
      </c>
      <c r="KM111" s="34">
        <v>7432501</v>
      </c>
      <c r="KN111" s="34">
        <v>7397306</v>
      </c>
      <c r="KO111" s="34">
        <v>7362885</v>
      </c>
      <c r="KP111" s="34">
        <v>7329217</v>
      </c>
      <c r="KQ111" s="34">
        <v>7296128</v>
      </c>
      <c r="KR111" s="34">
        <v>7263754</v>
      </c>
      <c r="KS111" s="34">
        <v>7232211</v>
      </c>
      <c r="KT111" s="34">
        <v>7201488</v>
      </c>
      <c r="KU111" s="34">
        <v>7171583</v>
      </c>
      <c r="KV111" s="34">
        <v>7142411</v>
      </c>
      <c r="KW111" s="34">
        <v>7113868</v>
      </c>
      <c r="KX111" s="34">
        <v>7085998</v>
      </c>
      <c r="KY111" s="34">
        <v>7058752</v>
      </c>
      <c r="KZ111" s="34">
        <v>7032077</v>
      </c>
      <c r="LA111" s="34">
        <v>7005913</v>
      </c>
      <c r="LB111" s="34">
        <v>6980265</v>
      </c>
      <c r="LC111" s="34">
        <v>6954949</v>
      </c>
      <c r="LD111" s="34">
        <v>6929830</v>
      </c>
      <c r="LE111" t="s">
        <v>843</v>
      </c>
      <c r="LF111" t="s">
        <v>843</v>
      </c>
      <c r="LG111" t="s">
        <v>843</v>
      </c>
      <c r="LH111" s="34">
        <v>-2.760433591902256E-3</v>
      </c>
      <c r="LI111" s="34">
        <v>-2.3650636430829763E-3</v>
      </c>
      <c r="LJ111" s="34">
        <v>-2.9079506639391184E-3</v>
      </c>
      <c r="LK111" s="34">
        <v>-2.9940125532448292E-3</v>
      </c>
      <c r="LL111" s="34">
        <v>-2.3321160115301609E-3</v>
      </c>
      <c r="LM111" s="34">
        <v>-2.0793324802070856E-3</v>
      </c>
      <c r="LN111" s="34">
        <v>-1.6355214174836874E-3</v>
      </c>
      <c r="LO111" s="34">
        <v>-1.5813332283869386E-3</v>
      </c>
      <c r="LP111" s="34">
        <v>-1.7605067696422338E-3</v>
      </c>
      <c r="LQ111" s="34">
        <v>-1.4907085569575429E-3</v>
      </c>
      <c r="LR111" s="34">
        <v>-2.1759008523076773E-3</v>
      </c>
      <c r="LS111" s="34">
        <v>-3.3680957276374102E-3</v>
      </c>
      <c r="LT111" s="34">
        <v>-3.1313151121139526E-3</v>
      </c>
      <c r="LU111" s="34">
        <v>-2.7742183301597834E-3</v>
      </c>
      <c r="LV111" s="34">
        <v>-2.7059291023761034E-3</v>
      </c>
      <c r="LW111" s="34">
        <v>-2.4000441189855337E-3</v>
      </c>
      <c r="LX111" s="34">
        <v>-2.9646982438862324E-3</v>
      </c>
      <c r="LY111" s="34">
        <v>-2.6691446546465158E-3</v>
      </c>
      <c r="LZ111" s="34">
        <v>-1.2862570583820343E-3</v>
      </c>
      <c r="MA111" s="34">
        <v>-4.6674485201947391E-4</v>
      </c>
      <c r="MB111" s="34">
        <v>-2.1742247045040131E-3</v>
      </c>
      <c r="MC111" s="34">
        <v>-4.1918097995221615E-3</v>
      </c>
      <c r="MD111" s="34">
        <v>2.6176294311881065E-2</v>
      </c>
      <c r="ME111" s="34">
        <v>1.877765916287899E-2</v>
      </c>
      <c r="MF111" s="34">
        <v>-1.6003929078578949E-2</v>
      </c>
      <c r="MG111" s="34">
        <v>-1.2496272101998329E-2</v>
      </c>
      <c r="MH111" s="34">
        <v>-8.2733221352100372E-3</v>
      </c>
      <c r="MI111" s="34">
        <v>-4.9384515732526779E-3</v>
      </c>
      <c r="MJ111" s="34">
        <v>-3.5864326637238264E-3</v>
      </c>
      <c r="MK111" s="34">
        <v>-3.2106486614793539E-3</v>
      </c>
      <c r="ML111" s="34">
        <v>-3.3560025040060282E-3</v>
      </c>
      <c r="MM111" s="34">
        <v>-3.5144446883350611E-3</v>
      </c>
      <c r="MN111" s="34">
        <v>-3.6845502909272909E-3</v>
      </c>
      <c r="MO111" s="34">
        <v>-3.8662480656057596E-3</v>
      </c>
      <c r="MP111" s="34">
        <v>-4.0507446974515915E-3</v>
      </c>
      <c r="MQ111" s="34">
        <v>-4.2145927436649799E-3</v>
      </c>
      <c r="MR111" s="34">
        <v>-4.3486999347805977E-3</v>
      </c>
      <c r="MS111" s="34">
        <v>-4.4769123196601868E-3</v>
      </c>
      <c r="MT111" s="34">
        <v>-4.5755854807794094E-3</v>
      </c>
      <c r="MU111" s="34">
        <v>-4.6478593721985817E-3</v>
      </c>
      <c r="MV111" s="34">
        <v>-4.7108796425163746E-3</v>
      </c>
      <c r="MW111" s="34">
        <v>-4.7486089169979095E-3</v>
      </c>
      <c r="MX111" s="34">
        <v>-4.7863349318504333E-3</v>
      </c>
      <c r="MY111" s="34">
        <v>-4.8103416338562965E-3</v>
      </c>
      <c r="MZ111" s="34">
        <v>-4.8096678219735622E-3</v>
      </c>
      <c r="NA111" s="34">
        <v>-4.7904821112751961E-3</v>
      </c>
      <c r="NB111" s="34">
        <v>-4.7755828127264977E-3</v>
      </c>
      <c r="NC111" s="34">
        <v>-4.7438065521419048E-3</v>
      </c>
      <c r="ND111" s="34">
        <v>-4.6851723454892635E-3</v>
      </c>
      <c r="NE111" s="34">
        <v>-4.6455864794552326E-3</v>
      </c>
      <c r="NF111" s="34">
        <v>-4.6104476787149906E-3</v>
      </c>
      <c r="NG111" s="34">
        <v>-4.5865699648857117E-3</v>
      </c>
      <c r="NH111" s="34">
        <v>-4.542806651443243E-3</v>
      </c>
      <c r="NI111" s="34">
        <v>-4.5081214047968388E-3</v>
      </c>
      <c r="NJ111" s="34">
        <v>-4.5138695277273655E-3</v>
      </c>
      <c r="NK111" s="34">
        <v>-4.5523191802203655E-3</v>
      </c>
      <c r="NL111" s="34">
        <v>-4.5973798260092735E-3</v>
      </c>
      <c r="NM111" s="34">
        <v>-4.6529215760529041E-3</v>
      </c>
      <c r="NN111" s="34">
        <v>-4.7497316263616085E-3</v>
      </c>
      <c r="NO111" s="34">
        <v>-4.8559810966253281E-3</v>
      </c>
      <c r="NP111" s="34">
        <v>-4.9728224985301495E-3</v>
      </c>
      <c r="NQ111" s="34">
        <v>-5.0891470164060593E-3</v>
      </c>
      <c r="NR111" s="34">
        <v>-5.2238148637115955E-3</v>
      </c>
      <c r="NS111" s="34">
        <v>-5.3523797541856766E-3</v>
      </c>
      <c r="NT111" s="34">
        <v>-5.4707354865968227E-3</v>
      </c>
      <c r="NU111" s="34">
        <v>-5.6002819910645485E-3</v>
      </c>
      <c r="NV111" s="34">
        <v>-5.6914668530225754E-3</v>
      </c>
      <c r="NW111" s="34">
        <v>-5.7420670054852962E-3</v>
      </c>
      <c r="NX111" s="34">
        <v>-5.776470061391592E-3</v>
      </c>
      <c r="NY111" s="34">
        <v>-5.7864305563271046E-3</v>
      </c>
      <c r="NZ111" s="34">
        <v>-5.7598212733864784E-3</v>
      </c>
      <c r="OA111" s="34">
        <v>-5.7473350316286087E-3</v>
      </c>
      <c r="OB111" s="34">
        <v>-5.7217353023588657E-3</v>
      </c>
      <c r="OC111" s="34">
        <v>-5.6677781976759434E-3</v>
      </c>
      <c r="OD111" s="34">
        <v>-5.5921548046171665E-3</v>
      </c>
      <c r="OE111" s="34">
        <v>-5.4852333851158619E-3</v>
      </c>
      <c r="OF111" s="34">
        <v>-5.3931265138089657E-3</v>
      </c>
      <c r="OG111" s="34">
        <v>-5.2902190946042538E-3</v>
      </c>
      <c r="OH111" s="34">
        <v>-5.1889289170503616E-3</v>
      </c>
      <c r="OI111" s="34">
        <v>-5.0980458036065102E-3</v>
      </c>
      <c r="OJ111" s="34">
        <v>-5.0163683481514454E-3</v>
      </c>
      <c r="OK111" s="34">
        <v>-4.9439850263297558E-3</v>
      </c>
      <c r="OL111" s="34">
        <v>-4.8781642690300941E-3</v>
      </c>
      <c r="OM111" s="34">
        <v>-4.8159654252231121E-3</v>
      </c>
      <c r="ON111" s="34">
        <v>-4.7465306706726551E-3</v>
      </c>
      <c r="OO111" s="34">
        <v>-4.664040170609951E-3</v>
      </c>
      <c r="OP111" s="34">
        <v>-4.5831506140530109E-3</v>
      </c>
      <c r="OQ111" s="34">
        <v>-4.5248926617205143E-3</v>
      </c>
      <c r="OR111" s="34">
        <v>-4.447021521627903E-3</v>
      </c>
      <c r="OS111" s="34">
        <v>-4.3519763275980949E-3</v>
      </c>
      <c r="OT111" s="34">
        <v>-4.2571271769702435E-3</v>
      </c>
      <c r="OU111" s="34">
        <v>-4.1612600907683372E-3</v>
      </c>
      <c r="OV111" s="34">
        <v>-4.0760170668363571E-3</v>
      </c>
      <c r="OW111" s="34">
        <v>-4.0042758919298649E-3</v>
      </c>
      <c r="OX111" s="34">
        <v>-3.9253942668437958E-3</v>
      </c>
      <c r="OY111" s="34">
        <v>-3.8524589035660028E-3</v>
      </c>
      <c r="OZ111" s="34">
        <v>-3.7861550226807594E-3</v>
      </c>
      <c r="PA111" s="34">
        <v>-3.7276034709066153E-3</v>
      </c>
      <c r="PB111" s="34">
        <v>-3.6676251329481602E-3</v>
      </c>
      <c r="PC111" s="34">
        <v>-3.6333892494440079E-3</v>
      </c>
      <c r="PD111" s="34">
        <v>-3.6182105541229248E-3</v>
      </c>
      <c r="PE111" t="s">
        <v>1300</v>
      </c>
      <c r="PF111" t="s">
        <v>843</v>
      </c>
      <c r="PG111" t="s">
        <v>843</v>
      </c>
      <c r="PH111" t="s">
        <v>843</v>
      </c>
      <c r="PI111" t="s">
        <v>843</v>
      </c>
      <c r="PJ111" t="s">
        <v>1300</v>
      </c>
      <c r="PK111" s="34">
        <v>0.47588089108467102</v>
      </c>
      <c r="PL111" s="34">
        <v>0.47557196021080017</v>
      </c>
      <c r="PM111" s="34">
        <v>0.47528788447380066</v>
      </c>
      <c r="PN111" s="34">
        <v>0.47503384947776794</v>
      </c>
      <c r="PO111" s="34">
        <v>0.47484496235847473</v>
      </c>
      <c r="PP111" s="34">
        <v>0.47482028603553772</v>
      </c>
      <c r="PQ111" s="34">
        <v>0.47485274076461792</v>
      </c>
      <c r="PR111" s="34">
        <v>0.47482296824455261</v>
      </c>
      <c r="PS111" s="34">
        <v>0.47483646869659424</v>
      </c>
      <c r="PT111" s="34">
        <v>0.47492486238479614</v>
      </c>
      <c r="PU111" s="34">
        <v>0.47501632571220398</v>
      </c>
      <c r="PV111" s="34">
        <v>0.47535011172294617</v>
      </c>
      <c r="PW111" s="34">
        <v>0.47578680515289307</v>
      </c>
      <c r="PX111" s="34">
        <v>0.4760262668132782</v>
      </c>
      <c r="PY111" s="34">
        <v>0.47629237174987793</v>
      </c>
      <c r="PZ111" s="34">
        <v>0.47667774558067322</v>
      </c>
      <c r="QA111" s="34">
        <v>0.47704628109931946</v>
      </c>
      <c r="QB111" s="34">
        <v>0.47745472192764282</v>
      </c>
      <c r="QC111" s="34">
        <v>0.47809398174285889</v>
      </c>
      <c r="QD111" s="34">
        <v>0.47878536581993103</v>
      </c>
      <c r="QE111" s="34">
        <v>0.47920331358909607</v>
      </c>
      <c r="QF111" s="34">
        <v>0.47933951020240784</v>
      </c>
      <c r="QG111" s="34">
        <v>0.48010426759719849</v>
      </c>
      <c r="QH111" s="34">
        <v>0.48076862096786499</v>
      </c>
      <c r="QI111" s="34">
        <v>0.4807860255241394</v>
      </c>
      <c r="QJ111" s="34">
        <v>0.48087525367736816</v>
      </c>
      <c r="QK111" s="34">
        <v>0.48104977607727051</v>
      </c>
      <c r="QL111" s="34">
        <v>0.48128968477249146</v>
      </c>
      <c r="QM111" s="34">
        <v>0.48155617713928223</v>
      </c>
      <c r="QN111" s="34">
        <v>0.48183143138885498</v>
      </c>
      <c r="QO111" s="34">
        <v>0.48210561275482178</v>
      </c>
      <c r="QP111" s="34">
        <v>0.48238104581832886</v>
      </c>
      <c r="QQ111" s="34">
        <v>0.48265829682350159</v>
      </c>
      <c r="QR111" s="34">
        <v>0.48293784260749817</v>
      </c>
      <c r="QS111" s="34">
        <v>0.48322322964668274</v>
      </c>
      <c r="QT111" s="34">
        <v>0.48351547122001648</v>
      </c>
      <c r="QU111" s="34">
        <v>0.48381361365318298</v>
      </c>
      <c r="QV111" s="34">
        <v>0.48411953449249268</v>
      </c>
      <c r="QW111" s="34">
        <v>0.48443463444709778</v>
      </c>
      <c r="QX111" s="34">
        <v>0.48475480079650879</v>
      </c>
      <c r="QY111" s="34">
        <v>0.48507958650588989</v>
      </c>
      <c r="QZ111" s="34">
        <v>0.48540976643562317</v>
      </c>
      <c r="RA111" s="34">
        <v>0.48574307560920715</v>
      </c>
      <c r="RB111" s="34">
        <v>0.4860762357711792</v>
      </c>
      <c r="RC111" s="34">
        <v>0.4864082932472229</v>
      </c>
      <c r="RD111" s="34">
        <v>0.48673996329307556</v>
      </c>
      <c r="RE111" s="34">
        <v>0.4870663583278656</v>
      </c>
      <c r="RF111" s="34">
        <v>0.48738411068916321</v>
      </c>
      <c r="RG111" s="34">
        <v>0.48769369721412659</v>
      </c>
      <c r="RH111" s="34">
        <v>0.48799273371696472</v>
      </c>
      <c r="RI111" s="34">
        <v>0.48828065395355225</v>
      </c>
      <c r="RJ111" s="34">
        <v>0.48855942487716675</v>
      </c>
      <c r="RK111" s="34">
        <v>0.4888317883014679</v>
      </c>
      <c r="RL111" s="34">
        <v>0.48909613490104675</v>
      </c>
      <c r="RM111" s="34">
        <v>0.48935267329216003</v>
      </c>
      <c r="RN111" s="34">
        <v>0.48960468173027039</v>
      </c>
      <c r="RO111" s="34">
        <v>0.48985400795936584</v>
      </c>
      <c r="RP111" s="34">
        <v>0.49010345339775085</v>
      </c>
      <c r="RQ111" s="34">
        <v>0.49035462737083435</v>
      </c>
      <c r="RR111" s="34">
        <v>0.49061164259910583</v>
      </c>
      <c r="RS111" s="34">
        <v>0.49087816476821899</v>
      </c>
      <c r="RT111" s="34">
        <v>0.49115380644798279</v>
      </c>
      <c r="RU111" s="34">
        <v>0.49143707752227783</v>
      </c>
      <c r="RV111" s="34">
        <v>0.49172800779342651</v>
      </c>
      <c r="RW111" s="34">
        <v>0.49202576279640198</v>
      </c>
      <c r="RX111" s="34">
        <v>0.49232816696166992</v>
      </c>
      <c r="RY111" s="34">
        <v>0.49263244867324829</v>
      </c>
      <c r="RZ111" s="34">
        <v>0.49293649196624756</v>
      </c>
      <c r="SA111" s="34">
        <v>0.49323961138725281</v>
      </c>
      <c r="SB111" s="34">
        <v>0.49353933334350586</v>
      </c>
      <c r="SC111" s="34">
        <v>0.49383428692817688</v>
      </c>
      <c r="SD111" s="34">
        <v>0.4941217303276062</v>
      </c>
      <c r="SE111" s="34">
        <v>0.49440160393714905</v>
      </c>
      <c r="SF111" s="34">
        <v>0.49467328190803528</v>
      </c>
      <c r="SG111" s="34">
        <v>0.4949338436126709</v>
      </c>
      <c r="SH111" s="34">
        <v>0.49518141150474548</v>
      </c>
      <c r="SI111" s="34">
        <v>0.49541488289833069</v>
      </c>
      <c r="SJ111" s="34">
        <v>0.49563407897949219</v>
      </c>
      <c r="SK111" s="34">
        <v>0.49583962559700012</v>
      </c>
      <c r="SL111" s="34">
        <v>0.49603140354156494</v>
      </c>
      <c r="SM111" s="34">
        <v>0.49621173739433289</v>
      </c>
      <c r="SN111" s="34">
        <v>0.49638670682907104</v>
      </c>
      <c r="SO111" s="34">
        <v>0.49655655026435852</v>
      </c>
      <c r="SP111" s="34">
        <v>0.49672108888626099</v>
      </c>
      <c r="SQ111" s="34">
        <v>0.49688020348548889</v>
      </c>
      <c r="SR111" s="34">
        <v>0.49703371524810791</v>
      </c>
      <c r="SS111" s="34">
        <v>0.49718338251113892</v>
      </c>
      <c r="ST111" s="34">
        <v>0.49733132123947144</v>
      </c>
      <c r="SU111" s="34">
        <v>0.49747663736343384</v>
      </c>
      <c r="SV111" s="34">
        <v>0.49761560559272766</v>
      </c>
      <c r="SW111" s="34">
        <v>0.49774852395057678</v>
      </c>
      <c r="SX111" s="34">
        <v>0.49787640571594238</v>
      </c>
      <c r="SY111" s="34">
        <v>0.49799877405166626</v>
      </c>
      <c r="SZ111" s="34">
        <v>0.4981139600276947</v>
      </c>
      <c r="TA111" s="34">
        <v>0.49821889400482178</v>
      </c>
      <c r="TB111" s="34">
        <v>0.49831274151802063</v>
      </c>
      <c r="TC111" s="34">
        <v>0.49839842319488525</v>
      </c>
      <c r="TD111" s="34">
        <v>0.49847650527954102</v>
      </c>
      <c r="TE111" s="34">
        <v>0.49854525923728943</v>
      </c>
      <c r="TF111" s="34">
        <v>0.49860581755638123</v>
      </c>
      <c r="TG111" s="34">
        <v>0.49865883588790894</v>
      </c>
      <c r="TH111" t="s">
        <v>843</v>
      </c>
      <c r="TI111" t="s">
        <v>843</v>
      </c>
      <c r="TJ111" t="s">
        <v>1300</v>
      </c>
      <c r="TK111" s="34">
        <v>0.68177401513714597</v>
      </c>
      <c r="TL111" s="34">
        <v>0.68380961597884804</v>
      </c>
      <c r="TM111" s="34">
        <v>0.68545169404265294</v>
      </c>
      <c r="TN111" s="34">
        <v>0.68655440142588597</v>
      </c>
      <c r="TO111" s="34">
        <v>0.68770376519671506</v>
      </c>
      <c r="TP111" s="34">
        <v>0.68858410096842504</v>
      </c>
      <c r="TQ111" s="34">
        <v>0.68927030134296208</v>
      </c>
      <c r="TR111" s="34">
        <v>0.68937937171972397</v>
      </c>
      <c r="TS111" s="34">
        <v>0.68893371683172799</v>
      </c>
      <c r="TT111" s="34">
        <v>0.68802695727200902</v>
      </c>
      <c r="TU111" s="34">
        <v>0.68748726447094</v>
      </c>
      <c r="TV111" s="34">
        <v>0.68688024291978389</v>
      </c>
      <c r="TW111" s="34">
        <v>0.68494678610745496</v>
      </c>
      <c r="TX111" s="34">
        <v>0.68199943009545705</v>
      </c>
      <c r="TY111" s="34">
        <v>0.6781673731830099</v>
      </c>
      <c r="TZ111" s="34">
        <v>0.67419602273246693</v>
      </c>
      <c r="UA111" s="34">
        <v>0.67020320568160996</v>
      </c>
      <c r="UB111" s="34">
        <v>0.66663324459714302</v>
      </c>
      <c r="UC111" s="34">
        <v>0.66312299851964296</v>
      </c>
      <c r="UD111" s="34">
        <v>0.65839046672640711</v>
      </c>
      <c r="UE111" s="34">
        <v>0.65345527147252103</v>
      </c>
      <c r="UF111" s="34">
        <v>0.65026654552427798</v>
      </c>
      <c r="UG111" s="34">
        <v>0.65547812184985799</v>
      </c>
      <c r="UH111" s="34">
        <v>0.65873503961456603</v>
      </c>
      <c r="UI111" s="34">
        <v>0.65398413255437704</v>
      </c>
      <c r="UJ111" s="34">
        <v>0.64983218297880496</v>
      </c>
      <c r="UK111" s="34">
        <v>0.646573014009592</v>
      </c>
      <c r="UL111" s="34">
        <v>0.64486269847229594</v>
      </c>
      <c r="UM111" s="34">
        <v>0.643920328577677</v>
      </c>
      <c r="UN111" s="34">
        <v>0.643125276993193</v>
      </c>
      <c r="UO111" s="34">
        <v>0.64242220827184793</v>
      </c>
      <c r="UP111" s="34">
        <v>0.64166117229830999</v>
      </c>
      <c r="UQ111" s="34">
        <v>0.64038878423922396</v>
      </c>
      <c r="UR111" s="34">
        <v>0.63830087861236895</v>
      </c>
      <c r="US111" s="34">
        <v>0.63599693227554499</v>
      </c>
      <c r="UT111" s="34">
        <v>0.63387082782384196</v>
      </c>
      <c r="UU111" s="34">
        <v>0.63193222655321901</v>
      </c>
      <c r="UV111" s="34">
        <v>0.62999143164123306</v>
      </c>
      <c r="UW111" s="34">
        <v>0.628040612308151</v>
      </c>
      <c r="UX111" s="34">
        <v>0.62482209019436397</v>
      </c>
      <c r="UY111" s="34">
        <v>0.61980242194547397</v>
      </c>
      <c r="UZ111" s="34">
        <v>0.61456757644081894</v>
      </c>
      <c r="VA111" s="34">
        <v>0.609828599333197</v>
      </c>
      <c r="VB111" s="34">
        <v>0.60562173008822495</v>
      </c>
      <c r="VC111" s="34">
        <v>0.60194843500561201</v>
      </c>
      <c r="VD111" s="34">
        <v>0.598894136652109</v>
      </c>
      <c r="VE111" s="34">
        <v>0.59645432203976601</v>
      </c>
      <c r="VF111" s="34">
        <v>0.59454407675316701</v>
      </c>
      <c r="VG111" s="34">
        <v>0.593134315176019</v>
      </c>
      <c r="VH111" s="34">
        <v>0.59191120440381295</v>
      </c>
      <c r="VI111" s="34">
        <v>0.59031683448927696</v>
      </c>
      <c r="VJ111" s="34">
        <v>0.58834968004328092</v>
      </c>
      <c r="VK111" s="34">
        <v>0.58630658449755202</v>
      </c>
      <c r="VL111" s="34">
        <v>0.58413991088720207</v>
      </c>
      <c r="VM111" s="34">
        <v>0.58178502266828902</v>
      </c>
      <c r="VN111" s="34">
        <v>0.57906384898179297</v>
      </c>
      <c r="VO111" s="34">
        <v>0.57593257192834302</v>
      </c>
      <c r="VP111" s="34">
        <v>0.57277764419227706</v>
      </c>
      <c r="VQ111" s="34">
        <v>0.56989158060657308</v>
      </c>
      <c r="VR111" s="34">
        <v>0.56715260630247299</v>
      </c>
      <c r="VS111" s="34">
        <v>0.56454321867759805</v>
      </c>
      <c r="VT111" s="34">
        <v>0.56234274941539197</v>
      </c>
      <c r="VU111" s="34">
        <v>0.56089937914057098</v>
      </c>
      <c r="VV111" s="34">
        <v>0.56014557646445395</v>
      </c>
      <c r="VW111" s="34">
        <v>0.55981915847200303</v>
      </c>
      <c r="VX111" s="34">
        <v>0.55959206561022101</v>
      </c>
      <c r="VY111" s="34">
        <v>0.55940224957225393</v>
      </c>
      <c r="VZ111" s="34">
        <v>0.55954013039764705</v>
      </c>
      <c r="WA111" s="34">
        <v>0.56011455268392407</v>
      </c>
      <c r="WB111" s="34">
        <v>0.56099614368440598</v>
      </c>
      <c r="WC111" s="34">
        <v>0.56177964823404303</v>
      </c>
      <c r="WD111" s="34">
        <v>0.56229871650359298</v>
      </c>
      <c r="WE111" s="34">
        <v>0.56291397248878394</v>
      </c>
      <c r="WF111" s="34">
        <v>0.563597203740696</v>
      </c>
      <c r="WG111" s="34">
        <v>0.56423020855844297</v>
      </c>
      <c r="WH111" s="34">
        <v>0.56523776648560597</v>
      </c>
      <c r="WI111" s="34">
        <v>0.56654534832189196</v>
      </c>
      <c r="WJ111" s="34">
        <v>0.56755100212759702</v>
      </c>
      <c r="WK111" s="34">
        <v>0.56820703550526996</v>
      </c>
      <c r="WL111" s="34">
        <v>0.56849968100381698</v>
      </c>
      <c r="WM111" s="34">
        <v>0.56842555158885799</v>
      </c>
      <c r="WN111" s="34">
        <v>0.56803482790082904</v>
      </c>
      <c r="WO111" s="34">
        <v>0.56734818867058501</v>
      </c>
      <c r="WP111" s="34">
        <v>0.56663907613332298</v>
      </c>
      <c r="WQ111" s="34">
        <v>0.56585120312719295</v>
      </c>
      <c r="WR111" s="34">
        <v>0.56487076736904096</v>
      </c>
      <c r="WS111" s="34">
        <v>0.56373736785252804</v>
      </c>
      <c r="WT111" s="34">
        <v>0.56252888089895903</v>
      </c>
      <c r="WU111" s="34">
        <v>0.56102395538174898</v>
      </c>
      <c r="WV111" s="34">
        <v>0.55936134602276899</v>
      </c>
      <c r="WW111" s="34">
        <v>0.55785856741402395</v>
      </c>
      <c r="WX111" s="34">
        <v>0.55646040769520499</v>
      </c>
      <c r="WY111" s="34">
        <v>0.55518241669374702</v>
      </c>
      <c r="WZ111" s="34">
        <v>0.55401534017780496</v>
      </c>
      <c r="XA111" s="34">
        <v>0.55290362768942403</v>
      </c>
      <c r="XB111" s="34">
        <v>0.55184078940872194</v>
      </c>
      <c r="XC111" s="34">
        <v>0.55083487786288998</v>
      </c>
      <c r="XD111" s="34">
        <v>0.54990973695432199</v>
      </c>
      <c r="XE111" s="34">
        <v>0.54907707658663396</v>
      </c>
      <c r="XF111" s="34">
        <v>0.54836142232233298</v>
      </c>
      <c r="XG111" s="34">
        <v>0.54776134479489402</v>
      </c>
      <c r="XH111" t="s">
        <v>843</v>
      </c>
      <c r="XI111" t="s">
        <v>1300</v>
      </c>
      <c r="XJ111" s="34">
        <v>0.62978419543905606</v>
      </c>
      <c r="XK111" s="34">
        <v>0.63104877158525496</v>
      </c>
      <c r="XL111" s="34">
        <v>0.63165543854369599</v>
      </c>
      <c r="XM111" s="34">
        <v>0.63163924079532197</v>
      </c>
      <c r="XN111" s="34">
        <v>0.63156107154470598</v>
      </c>
      <c r="XO111" s="34">
        <v>0.63194658116465807</v>
      </c>
      <c r="XP111" s="34">
        <v>0.63299626506248696</v>
      </c>
      <c r="XQ111" s="34">
        <v>0.63282362023196204</v>
      </c>
      <c r="XR111" s="34">
        <v>0.63137508717006297</v>
      </c>
      <c r="XS111" s="34">
        <v>0.62943018037674603</v>
      </c>
      <c r="XT111" s="34">
        <v>0.62708924007379696</v>
      </c>
      <c r="XU111" s="34">
        <v>0.62293215041587702</v>
      </c>
      <c r="XV111" s="34">
        <v>0.61848805200739698</v>
      </c>
      <c r="XW111" s="34">
        <v>0.614167954274635</v>
      </c>
      <c r="XX111" s="34">
        <v>0.60782982115446804</v>
      </c>
      <c r="XY111" s="34">
        <v>0.60137871402238408</v>
      </c>
      <c r="XZ111" s="34">
        <v>0.59600756161078106</v>
      </c>
      <c r="YA111" s="34">
        <v>0.59240218119610699</v>
      </c>
      <c r="YB111" s="34">
        <v>0.59066293351076804</v>
      </c>
      <c r="YC111" s="34">
        <v>0.58950537800345904</v>
      </c>
      <c r="YD111" s="34">
        <v>0.58859923353218502</v>
      </c>
      <c r="YE111" s="34">
        <v>0.58879232765789102</v>
      </c>
      <c r="YF111" s="34">
        <v>0.59808077557555006</v>
      </c>
      <c r="YG111" s="34">
        <v>0.60399504186539898</v>
      </c>
      <c r="YH111" s="34">
        <v>0.59960019980004997</v>
      </c>
      <c r="YI111" s="34">
        <v>0.59553636102997998</v>
      </c>
      <c r="YJ111" s="34">
        <v>0.59197633597280008</v>
      </c>
      <c r="YK111" s="34">
        <v>0.588749024708213</v>
      </c>
      <c r="YL111" s="34">
        <v>0.58528874871393399</v>
      </c>
      <c r="YM111" s="34">
        <v>0.58189908393803302</v>
      </c>
      <c r="YN111" s="34">
        <v>0.578755130128489</v>
      </c>
      <c r="YO111" s="34">
        <v>0.57594099914752495</v>
      </c>
      <c r="YP111" s="34">
        <v>0.57333120111237601</v>
      </c>
      <c r="YQ111" s="34">
        <v>0.57050690852838004</v>
      </c>
      <c r="YR111" s="34">
        <v>0.56634175227414407</v>
      </c>
      <c r="YS111" s="34">
        <v>0.56063550965324305</v>
      </c>
      <c r="YT111" s="34">
        <v>0.55494521626917392</v>
      </c>
      <c r="YU111" s="34">
        <v>0.54995050234176601</v>
      </c>
      <c r="YV111" s="34">
        <v>0.54585455980339392</v>
      </c>
      <c r="YW111" s="34">
        <v>0.54250048739831802</v>
      </c>
      <c r="YX111" s="34">
        <v>0.53973377203513995</v>
      </c>
      <c r="YY111" s="34">
        <v>0.537569738767816</v>
      </c>
      <c r="YZ111" s="34">
        <v>0.53594998058469501</v>
      </c>
      <c r="ZA111" s="34">
        <v>0.53488668475356804</v>
      </c>
      <c r="ZB111" s="34">
        <v>0.53407878689954102</v>
      </c>
      <c r="ZC111" s="34">
        <v>0.53292326112867594</v>
      </c>
      <c r="ZD111" s="34">
        <v>0.53138501539121197</v>
      </c>
      <c r="ZE111" s="34">
        <v>0.529755267802135</v>
      </c>
      <c r="ZF111" s="34">
        <v>0.527924950802802</v>
      </c>
      <c r="ZG111" s="34">
        <v>0.52579406606938595</v>
      </c>
      <c r="ZH111" s="34">
        <v>0.52317875499630195</v>
      </c>
      <c r="ZI111" s="34">
        <v>0.52004657831082501</v>
      </c>
      <c r="ZJ111" s="34">
        <v>0.51678688926111294</v>
      </c>
      <c r="ZK111" s="34">
        <v>0.51369866399784303</v>
      </c>
      <c r="ZL111" s="34">
        <v>0.51068087788689198</v>
      </c>
      <c r="ZM111" s="34">
        <v>0.50771445881089594</v>
      </c>
      <c r="ZN111" s="34">
        <v>0.50510307312602198</v>
      </c>
      <c r="ZO111" s="34">
        <v>0.50317130417172595</v>
      </c>
      <c r="ZP111" s="34">
        <v>0.50186252170314394</v>
      </c>
      <c r="ZQ111" s="34">
        <v>0.50094999585030697</v>
      </c>
      <c r="ZR111" s="34">
        <v>0.50010657636784894</v>
      </c>
      <c r="ZS111" s="34">
        <v>0.499296404674761</v>
      </c>
      <c r="ZT111" s="34">
        <v>0.498830662822076</v>
      </c>
      <c r="ZU111" s="34">
        <v>0.49883715036062198</v>
      </c>
      <c r="ZV111" s="34">
        <v>0.49920802497477501</v>
      </c>
      <c r="ZW111" s="34">
        <v>0.49958520731396999</v>
      </c>
      <c r="ZX111" s="34">
        <v>0.49975576675798999</v>
      </c>
      <c r="ZY111" s="34">
        <v>0.500103347655526</v>
      </c>
      <c r="ZZ111" s="34">
        <v>0.50064835344173597</v>
      </c>
      <c r="AAA111" s="34">
        <v>0.50123798694382105</v>
      </c>
      <c r="AAB111" s="34">
        <v>0.502288760763556</v>
      </c>
      <c r="AAC111" s="34">
        <v>0.503737270558683</v>
      </c>
      <c r="AAD111" s="34">
        <v>0.50499846183095298</v>
      </c>
      <c r="AAE111" s="34">
        <v>0.50598756721224303</v>
      </c>
      <c r="AAF111" s="34">
        <v>0.50667806894765399</v>
      </c>
      <c r="AAG111" s="34">
        <v>0.507051141103952</v>
      </c>
      <c r="AAH111" s="34">
        <v>0.50712700356460605</v>
      </c>
      <c r="AAI111" s="34">
        <v>0.50686591961826</v>
      </c>
      <c r="AAJ111" s="34">
        <v>0.50653448610901197</v>
      </c>
      <c r="AAK111" s="34">
        <v>0.50607952899382402</v>
      </c>
      <c r="AAL111" s="34">
        <v>0.50536326196217096</v>
      </c>
      <c r="AAM111" s="34">
        <v>0.50448763325039903</v>
      </c>
      <c r="AAN111" s="34">
        <v>0.50354487759195998</v>
      </c>
      <c r="AAO111" s="34">
        <v>0.50230191694558801</v>
      </c>
      <c r="AAP111" s="34">
        <v>0.50089667779053604</v>
      </c>
      <c r="AAQ111" s="34">
        <v>0.49963533316084702</v>
      </c>
      <c r="AAR111" s="34">
        <v>0.49845140347188499</v>
      </c>
      <c r="AAS111" s="34">
        <v>0.49735493282499099</v>
      </c>
      <c r="AAT111" s="34">
        <v>0.49633082287753699</v>
      </c>
      <c r="AAU111" s="34">
        <v>0.49533195970996702</v>
      </c>
      <c r="AAV111" s="34">
        <v>0.494380362390409</v>
      </c>
      <c r="AAW111" s="34">
        <v>0.49346378616827002</v>
      </c>
      <c r="AAX111" s="34">
        <v>0.492620069049513</v>
      </c>
      <c r="AAY111" s="34">
        <v>0.49187846892857701</v>
      </c>
      <c r="AAZ111" s="34">
        <v>0.49123757867275697</v>
      </c>
      <c r="ABA111" s="34">
        <v>0.49067423608835098</v>
      </c>
      <c r="ABB111" s="34">
        <v>0.49016304074621503</v>
      </c>
      <c r="ABC111" s="34">
        <v>0.48970751490259096</v>
      </c>
      <c r="ABD111" s="34">
        <v>0.48927347314177899</v>
      </c>
      <c r="ABE111" s="34">
        <v>0.48885897733693101</v>
      </c>
      <c r="ABF111" s="34">
        <v>0.48848038119261195</v>
      </c>
      <c r="ABG111" t="s">
        <v>843</v>
      </c>
      <c r="ABH111" t="s">
        <v>843</v>
      </c>
      <c r="ABI111" t="s">
        <v>1300</v>
      </c>
      <c r="ABJ111" s="34">
        <v>0.61546678585833903</v>
      </c>
      <c r="ABK111" s="34">
        <v>0.61872581476337796</v>
      </c>
      <c r="ABL111" s="34">
        <v>0.62140865238727505</v>
      </c>
      <c r="ABM111" s="34">
        <v>0.62309768412172195</v>
      </c>
      <c r="ABN111" s="34">
        <v>0.62461292630610199</v>
      </c>
      <c r="ABO111" s="34">
        <v>0.62596625183507004</v>
      </c>
      <c r="ABP111" s="34">
        <v>0.62708181439659905</v>
      </c>
      <c r="ABQ111" s="34">
        <v>0.62745980386850297</v>
      </c>
      <c r="ABR111" s="34">
        <v>0.62752119766429093</v>
      </c>
      <c r="ABS111" s="34">
        <v>0.62732493657066901</v>
      </c>
      <c r="ABT111" s="34">
        <v>0.62776833478107397</v>
      </c>
      <c r="ABU111" s="34">
        <v>0.62773118855866494</v>
      </c>
      <c r="ABV111" s="34">
        <v>0.62671869650529599</v>
      </c>
      <c r="ABW111" s="34">
        <v>0.62581820186576798</v>
      </c>
      <c r="ABX111" s="34">
        <v>0.62411129783324693</v>
      </c>
      <c r="ABY111" s="34">
        <v>0.62201792803633704</v>
      </c>
      <c r="ABZ111" s="34">
        <v>0.61934923871671499</v>
      </c>
      <c r="ACA111" s="34">
        <v>0.61645330174122004</v>
      </c>
      <c r="ACB111" s="34">
        <v>0.61318645518026504</v>
      </c>
      <c r="ACC111" s="34">
        <v>0.60851667434096401</v>
      </c>
      <c r="ACD111" s="34">
        <v>0.60343708023298104</v>
      </c>
      <c r="ACE111" s="34">
        <v>0.59982094353057802</v>
      </c>
      <c r="ACF111" s="34">
        <v>0.60277356748550193</v>
      </c>
      <c r="ACG111" s="34">
        <v>0.60501500604702196</v>
      </c>
      <c r="ACH111" s="34">
        <v>0.60173066663131602</v>
      </c>
      <c r="ACI111" s="34">
        <v>0.59904076337749401</v>
      </c>
      <c r="ACJ111" s="34">
        <v>0.597347220260804</v>
      </c>
      <c r="ACK111" s="34">
        <v>0.59660817884401707</v>
      </c>
      <c r="ACL111" s="34">
        <v>0.59618816020268606</v>
      </c>
      <c r="ACM111" s="34">
        <v>0.59564895370989002</v>
      </c>
      <c r="ACN111" s="34">
        <v>0.59458271498188098</v>
      </c>
      <c r="ACO111" s="34">
        <v>0.59292399590949496</v>
      </c>
      <c r="ACP111" s="34">
        <v>0.59071599171985201</v>
      </c>
      <c r="ACQ111" s="34">
        <v>0.58791940629558193</v>
      </c>
      <c r="ACR111" s="34">
        <v>0.58509790044908794</v>
      </c>
      <c r="ACS111" s="34">
        <v>0.58253453303466796</v>
      </c>
      <c r="ACT111" s="34">
        <v>0.58028491840644703</v>
      </c>
      <c r="ACU111" s="34">
        <v>0.57822000639773596</v>
      </c>
      <c r="ACV111" s="34">
        <v>0.57590001706422</v>
      </c>
      <c r="ACW111" s="34">
        <v>0.57223253835644394</v>
      </c>
      <c r="ACX111" s="34">
        <v>0.56703949830511402</v>
      </c>
      <c r="ACY111" s="34">
        <v>0.56181775225146902</v>
      </c>
      <c r="ACZ111" s="34">
        <v>0.557221859929389</v>
      </c>
      <c r="ADA111" s="34">
        <v>0.55346794710163005</v>
      </c>
      <c r="ADB111" s="34">
        <v>0.55039975806083097</v>
      </c>
      <c r="ADC111" s="34">
        <v>0.54784930887833605</v>
      </c>
      <c r="ADD111" s="34">
        <v>0.54584865831420404</v>
      </c>
      <c r="ADE111" s="34">
        <v>0.54433303920740206</v>
      </c>
      <c r="ADF111" s="34">
        <v>0.54330814171624597</v>
      </c>
      <c r="ADG111" s="34">
        <v>0.54250501967568399</v>
      </c>
      <c r="ADH111" s="34">
        <v>0.54135220542165796</v>
      </c>
      <c r="ADI111" s="34">
        <v>0.53981997247023794</v>
      </c>
      <c r="ADJ111" s="34">
        <v>0.53818941053064107</v>
      </c>
      <c r="ADK111" s="34">
        <v>0.53637350805619499</v>
      </c>
      <c r="ADL111" s="34">
        <v>0.53428428584495402</v>
      </c>
      <c r="ADM111" s="34">
        <v>0.53175794921818798</v>
      </c>
      <c r="ADN111" s="34">
        <v>0.52876189637022597</v>
      </c>
      <c r="ADO111" s="34">
        <v>0.52569235589027496</v>
      </c>
      <c r="ADP111" s="34">
        <v>0.52285754707629994</v>
      </c>
      <c r="ADQ111" s="34">
        <v>0.520141259789905</v>
      </c>
      <c r="ADR111" s="34">
        <v>0.51751458444721699</v>
      </c>
      <c r="ADS111" s="34">
        <v>0.515273664158579</v>
      </c>
      <c r="ADT111" s="34">
        <v>0.51374024454431899</v>
      </c>
      <c r="ADU111" s="34">
        <v>0.51283521690434597</v>
      </c>
      <c r="ADV111" s="34">
        <v>0.51232783985922192</v>
      </c>
      <c r="ADW111" s="34">
        <v>0.51189664230262999</v>
      </c>
      <c r="ADX111" s="34">
        <v>0.511485405713757</v>
      </c>
      <c r="ADY111" s="34">
        <v>0.51137358075957307</v>
      </c>
      <c r="ADZ111" s="34">
        <v>0.511684918788059</v>
      </c>
      <c r="AEA111" s="34">
        <v>0.51230307278998599</v>
      </c>
      <c r="AEB111" s="34">
        <v>0.51284919975951293</v>
      </c>
      <c r="AEC111" s="34">
        <v>0.51313891631564501</v>
      </c>
      <c r="AED111" s="34">
        <v>0.51356653665755703</v>
      </c>
      <c r="AEE111" s="34">
        <v>0.51414541033885097</v>
      </c>
      <c r="AEF111" s="34">
        <v>0.51472536237488797</v>
      </c>
      <c r="AEG111" s="34">
        <v>0.51572132977773699</v>
      </c>
      <c r="AEH111" s="34">
        <v>0.51706942746538898</v>
      </c>
      <c r="AEI111" s="34">
        <v>0.51818883720711595</v>
      </c>
      <c r="AEJ111" s="34">
        <v>0.519008939828283</v>
      </c>
      <c r="AEK111" s="34">
        <v>0.51951826563173598</v>
      </c>
      <c r="AEL111" s="34">
        <v>0.519720539316743</v>
      </c>
      <c r="AEM111" s="34">
        <v>0.51963446560431703</v>
      </c>
      <c r="AEN111" s="34">
        <v>0.51922886376192301</v>
      </c>
      <c r="AEO111" s="34">
        <v>0.51877059955996008</v>
      </c>
      <c r="AEP111" s="34">
        <v>0.51819757084538598</v>
      </c>
      <c r="AEQ111" s="34">
        <v>0.51736099368657795</v>
      </c>
      <c r="AER111" s="34">
        <v>0.516359114486582</v>
      </c>
      <c r="AES111" s="34">
        <v>0.51529321338021905</v>
      </c>
      <c r="AET111" s="34">
        <v>0.51392035027617999</v>
      </c>
      <c r="AEU111" s="34">
        <v>0.51237315340862899</v>
      </c>
      <c r="AEV111" s="34">
        <v>0.51096290870462502</v>
      </c>
      <c r="AEW111" s="34">
        <v>0.50962158563876403</v>
      </c>
      <c r="AEX111" s="34">
        <v>0.50835446181968502</v>
      </c>
      <c r="AEY111" s="34">
        <v>0.50716185625035504</v>
      </c>
      <c r="AEZ111" s="34">
        <v>0.50600148348898799</v>
      </c>
      <c r="AFA111" s="34">
        <v>0.50489976874805698</v>
      </c>
      <c r="AFB111" s="34">
        <v>0.50384740552808305</v>
      </c>
      <c r="AFC111" s="34">
        <v>0.50288045989726493</v>
      </c>
      <c r="AFD111" s="34">
        <v>0.502020983444038</v>
      </c>
      <c r="AFE111" s="34">
        <v>0.50128408552786796</v>
      </c>
      <c r="AFF111" s="34">
        <v>0.50065246910818895</v>
      </c>
      <c r="AFG111" t="s">
        <v>843</v>
      </c>
      <c r="AFH111" t="s">
        <v>843</v>
      </c>
      <c r="AFI111" s="34">
        <v>0.60435000000000005</v>
      </c>
      <c r="AFJ111" s="34">
        <v>0.60095999999999994</v>
      </c>
      <c r="AFK111" s="34">
        <v>0.61175999999999997</v>
      </c>
      <c r="AFL111" s="34">
        <v>0.61921999999999999</v>
      </c>
      <c r="AFM111" s="34">
        <v>0.61698999999999993</v>
      </c>
      <c r="AFN111" s="34">
        <v>0.61382000000000003</v>
      </c>
      <c r="AFO111" s="34">
        <v>0.61397000000000002</v>
      </c>
      <c r="AFP111" s="34">
        <v>0.62063000000000001</v>
      </c>
      <c r="AFQ111" s="34">
        <v>0.62402999999999997</v>
      </c>
      <c r="AFR111" s="34">
        <v>0.63601999999999992</v>
      </c>
      <c r="AFS111" s="34">
        <v>0.64598</v>
      </c>
      <c r="AFT111" s="34">
        <v>0.66886999999999996</v>
      </c>
      <c r="AFU111" s="34">
        <v>0.68569000000000002</v>
      </c>
      <c r="AFV111" s="34">
        <v>0.70049000000000006</v>
      </c>
      <c r="AFW111" s="34">
        <v>0.71092</v>
      </c>
      <c r="AFX111" s="34">
        <v>0.71888000000000007</v>
      </c>
      <c r="AFY111" s="34">
        <v>0.72577000000000003</v>
      </c>
      <c r="AFZ111" s="34">
        <v>0.72765000000000002</v>
      </c>
      <c r="AGA111" s="34">
        <v>0.76147999999999993</v>
      </c>
      <c r="AGB111" t="s">
        <v>843</v>
      </c>
      <c r="AGC111" t="s">
        <v>843</v>
      </c>
      <c r="AGD111" t="s">
        <v>843</v>
      </c>
      <c r="AGE111" t="s">
        <v>843</v>
      </c>
      <c r="AGF111" s="34">
        <v>4.5443743467330933E-2</v>
      </c>
      <c r="AGG111" t="s">
        <v>843</v>
      </c>
      <c r="AGH111" t="s">
        <v>843</v>
      </c>
      <c r="AGI111" t="s">
        <v>843</v>
      </c>
      <c r="AGJ111" t="s">
        <v>843</v>
      </c>
      <c r="AGK111" t="s">
        <v>843</v>
      </c>
      <c r="AGL111" t="s">
        <v>843</v>
      </c>
      <c r="AGM111" t="s">
        <v>843</v>
      </c>
      <c r="AGN111" t="s">
        <v>843</v>
      </c>
      <c r="AGO111" s="34">
        <v>0.29699999999999999</v>
      </c>
      <c r="AGP111" s="34">
        <v>2020</v>
      </c>
      <c r="AGQ111" t="s">
        <v>832</v>
      </c>
      <c r="AGR111" t="s">
        <v>843</v>
      </c>
      <c r="AGS111" s="34">
        <v>4.0000000000000001E-3</v>
      </c>
      <c r="AGT111" s="34">
        <v>2020</v>
      </c>
      <c r="AGU111" t="s">
        <v>832</v>
      </c>
      <c r="AGV111" t="s">
        <v>843</v>
      </c>
      <c r="AGW111" s="34">
        <v>8.0000000000000002E-3</v>
      </c>
      <c r="AGX111" s="34">
        <v>2020</v>
      </c>
      <c r="AGY111" t="s">
        <v>832</v>
      </c>
      <c r="AGZ111" t="s">
        <v>843</v>
      </c>
      <c r="AHA111" s="34">
        <v>2.5000000000000001E-2</v>
      </c>
      <c r="AHB111" s="34">
        <v>2020</v>
      </c>
      <c r="AHC111" t="s">
        <v>832</v>
      </c>
      <c r="AHD111" t="s">
        <v>843</v>
      </c>
      <c r="AHE111" s="34">
        <v>0.127</v>
      </c>
      <c r="AHF111" s="34">
        <v>2020</v>
      </c>
      <c r="AHG111" t="s">
        <v>832</v>
      </c>
      <c r="AHH111" t="s">
        <v>843</v>
      </c>
      <c r="AHI111" t="s">
        <v>830</v>
      </c>
      <c r="AHJ111" s="34">
        <v>0.18795777857303619</v>
      </c>
      <c r="AHK111" s="34">
        <v>0.18688657879829407</v>
      </c>
      <c r="AHL111" s="34">
        <v>0.18438196182250977</v>
      </c>
      <c r="AHM111" s="34">
        <v>0.19686152040958405</v>
      </c>
      <c r="AHN111" s="34">
        <v>0.22699637711048126</v>
      </c>
      <c r="AHO111" t="s">
        <v>843</v>
      </c>
      <c r="AHP111" s="34">
        <v>0.23011179268360138</v>
      </c>
      <c r="AHQ111" s="34">
        <v>0.22709384560585022</v>
      </c>
      <c r="AHR111" s="34">
        <v>0.23133969306945801</v>
      </c>
      <c r="AHS111" s="34">
        <v>0.25536248087882996</v>
      </c>
      <c r="AHT111" s="34">
        <v>0.27125242352485657</v>
      </c>
      <c r="AHU111" t="s">
        <v>843</v>
      </c>
      <c r="AHV111" s="34">
        <v>0.22842423617839813</v>
      </c>
      <c r="AHW111" s="34">
        <v>0.22274240851402283</v>
      </c>
      <c r="AHX111" s="34">
        <v>0.21711105108261108</v>
      </c>
      <c r="AHY111" s="34">
        <v>0.2310972660779953</v>
      </c>
      <c r="AHZ111" s="34">
        <v>0.27002707123756409</v>
      </c>
      <c r="AIA111" t="s">
        <v>832</v>
      </c>
      <c r="AIB111" t="s">
        <v>843</v>
      </c>
      <c r="AIC111" s="34">
        <v>0.22880440950393677</v>
      </c>
      <c r="AID111" s="34">
        <v>0.22323255240917206</v>
      </c>
      <c r="AIE111" s="34">
        <v>0.21765881776809692</v>
      </c>
      <c r="AIF111" s="34">
        <v>0.23179762065410614</v>
      </c>
      <c r="AIG111" s="34">
        <v>0.27230000495910645</v>
      </c>
      <c r="AIH111" t="s">
        <v>924</v>
      </c>
      <c r="AII111" t="s">
        <v>843</v>
      </c>
      <c r="AIJ111" s="34">
        <v>0.24190700054168701</v>
      </c>
      <c r="AIK111" s="34">
        <v>0.23496933281421661</v>
      </c>
      <c r="AIL111" s="34">
        <v>0.22983498871326447</v>
      </c>
      <c r="AIM111" s="34">
        <v>0.24519799649715424</v>
      </c>
      <c r="AIN111" s="34">
        <v>0.28237000107765198</v>
      </c>
      <c r="AIO111" t="s">
        <v>1607</v>
      </c>
      <c r="AIP111" s="34">
        <v>0.20547166466712952</v>
      </c>
      <c r="AIQ111" t="s">
        <v>843</v>
      </c>
      <c r="AIR111" s="34">
        <v>0.23827000000000001</v>
      </c>
      <c r="AIS111" s="34">
        <v>0.21152000000000001</v>
      </c>
      <c r="AIT111" s="34">
        <v>0.19708999999999999</v>
      </c>
      <c r="AIU111" s="34">
        <v>0.19513000000000003</v>
      </c>
      <c r="AIV111" s="34">
        <v>0.19434999999999999</v>
      </c>
      <c r="AIW111" s="34">
        <v>0.19646999999999998</v>
      </c>
      <c r="AIX111" t="s">
        <v>843</v>
      </c>
      <c r="AIY111" s="34">
        <v>5.4900000000000001E-3</v>
      </c>
      <c r="AIZ111" s="34">
        <v>3.2000000000000001E-2</v>
      </c>
      <c r="AJA111" s="34">
        <v>3.3000000000000002E-2</v>
      </c>
      <c r="AJB111" s="34">
        <v>3.4000000000000002E-2</v>
      </c>
      <c r="AJC111" s="34">
        <v>3.4500000000000003E-2</v>
      </c>
      <c r="AJD111" s="34">
        <v>3.4509999999999999E-2</v>
      </c>
      <c r="AJE111" t="s">
        <v>843</v>
      </c>
      <c r="AJF111" s="34">
        <v>2.585323341190815E-2</v>
      </c>
      <c r="AJG111" s="34">
        <v>1.9990410655736923E-2</v>
      </c>
      <c r="AJH111" s="34">
        <v>2.7517590671777725E-2</v>
      </c>
      <c r="AJI111" s="34">
        <v>3.9775390177965164E-2</v>
      </c>
      <c r="AJJ111" s="34">
        <v>4.5368071645498276E-2</v>
      </c>
      <c r="AJK111" t="s">
        <v>830</v>
      </c>
      <c r="AJL111" t="s">
        <v>843</v>
      </c>
      <c r="AJM111" t="s">
        <v>843</v>
      </c>
      <c r="AJN111" s="34">
        <v>2.2878279909491539E-2</v>
      </c>
      <c r="AJO111" s="34">
        <v>1.9018588587641716E-2</v>
      </c>
      <c r="AJP111" s="34">
        <v>3.2692525535821915E-2</v>
      </c>
      <c r="AJQ111" s="34">
        <v>3.3520665019750595E-2</v>
      </c>
      <c r="AJR111" s="34">
        <v>4.4762115925550461E-2</v>
      </c>
      <c r="AJS111" t="s">
        <v>832</v>
      </c>
      <c r="AJT111" t="s">
        <v>843</v>
      </c>
      <c r="AJU111" t="s">
        <v>843</v>
      </c>
      <c r="AJV111" t="s">
        <v>843</v>
      </c>
      <c r="AJW111" s="34">
        <v>2.8687013313174248E-2</v>
      </c>
      <c r="AJX111" s="34">
        <v>2.2885270416736603E-2</v>
      </c>
      <c r="AJY111" s="34">
        <v>3.0315151438117027E-2</v>
      </c>
      <c r="AJZ111" s="34">
        <v>4.2244669049978256E-2</v>
      </c>
      <c r="AKA111" s="34">
        <v>4.7721602022647858E-2</v>
      </c>
      <c r="AKB111" t="s">
        <v>830</v>
      </c>
      <c r="AKC111" t="s">
        <v>843</v>
      </c>
      <c r="AKD111" t="s">
        <v>843</v>
      </c>
      <c r="AKE111" t="s">
        <v>843</v>
      </c>
      <c r="AKF111" s="34">
        <v>2.5273153558373451E-2</v>
      </c>
      <c r="AKG111" s="34">
        <v>2.1533500403165817E-2</v>
      </c>
      <c r="AKH111" s="34">
        <v>3.5109072923660278E-2</v>
      </c>
      <c r="AKI111" s="34">
        <v>3.5666611045598984E-2</v>
      </c>
      <c r="AKJ111" s="34">
        <v>4.7483250498771667E-2</v>
      </c>
      <c r="AKK111" t="s">
        <v>832</v>
      </c>
      <c r="AKL111" t="s">
        <v>843</v>
      </c>
      <c r="AKM111" s="34">
        <v>19010</v>
      </c>
      <c r="AKN111" t="s">
        <v>832</v>
      </c>
      <c r="AKO111" t="s">
        <v>843</v>
      </c>
      <c r="AKP111" s="34">
        <v>17736.78515625</v>
      </c>
      <c r="AKQ111" t="s">
        <v>830</v>
      </c>
      <c r="AKR111" t="s">
        <v>843</v>
      </c>
      <c r="AKS111" s="34">
        <v>16288.9871454648</v>
      </c>
      <c r="AKT111" t="s">
        <v>832</v>
      </c>
      <c r="AKU111" t="s">
        <v>843</v>
      </c>
      <c r="AKV111" s="34">
        <v>18463.208524969901</v>
      </c>
      <c r="AKW111" t="s">
        <v>832</v>
      </c>
      <c r="AKX111" t="s">
        <v>843</v>
      </c>
      <c r="AKY111" s="34">
        <v>0.16177792847156525</v>
      </c>
      <c r="AKZ111" s="34">
        <v>0.17827469110488892</v>
      </c>
      <c r="ALA111" s="34">
        <v>0.20402085781097412</v>
      </c>
      <c r="ALB111" s="34">
        <v>0.22219254076480865</v>
      </c>
      <c r="ALC111" s="34">
        <v>0.24428912997245789</v>
      </c>
      <c r="ALD111" t="s">
        <v>830</v>
      </c>
      <c r="ALE111" t="s">
        <v>843</v>
      </c>
      <c r="ALF111" t="s">
        <v>843</v>
      </c>
      <c r="ALG111" t="s">
        <v>843</v>
      </c>
      <c r="ALH111" s="34">
        <v>0.20065160095691681</v>
      </c>
      <c r="ALI111" s="34">
        <v>0.21153663098812103</v>
      </c>
      <c r="ALJ111" s="34">
        <v>0.23244810104370117</v>
      </c>
      <c r="ALK111" s="34">
        <v>0.24776278436183929</v>
      </c>
      <c r="ALL111" s="34">
        <v>0.26252564787864685</v>
      </c>
      <c r="ALM111" t="s">
        <v>832</v>
      </c>
    </row>
    <row r="112" spans="1:1001">
      <c r="A112" t="s">
        <v>512</v>
      </c>
      <c r="B112" t="s">
        <v>77</v>
      </c>
      <c r="C112" t="s">
        <v>296</v>
      </c>
      <c r="D112" s="34">
        <v>3.3759996294975281E-2</v>
      </c>
      <c r="E112" t="s">
        <v>432</v>
      </c>
      <c r="F112" s="34">
        <v>3.7052486091852188E-2</v>
      </c>
      <c r="G112" t="s">
        <v>1464</v>
      </c>
      <c r="H112" s="34">
        <v>4.2583178728818893E-2</v>
      </c>
      <c r="I112" t="s">
        <v>1294</v>
      </c>
      <c r="J112" s="34">
        <v>3.5788659006357193E-2</v>
      </c>
      <c r="K112" t="s">
        <v>1521</v>
      </c>
      <c r="L112" s="34">
        <v>6.5116278827190399E-2</v>
      </c>
      <c r="M112" t="s">
        <v>432</v>
      </c>
      <c r="N112" s="34">
        <v>0.74724340438842773</v>
      </c>
      <c r="O112" s="34"/>
      <c r="P112" t="s">
        <v>1459</v>
      </c>
      <c r="Q112" s="34"/>
      <c r="R112" t="s">
        <v>1459</v>
      </c>
      <c r="S112" s="34">
        <v>0.80621963739395142</v>
      </c>
      <c r="T112" t="s">
        <v>432</v>
      </c>
      <c r="U112" s="34">
        <v>0.74724340438842773</v>
      </c>
      <c r="V112" t="s">
        <v>432</v>
      </c>
      <c r="W112" t="s">
        <v>843</v>
      </c>
      <c r="X112" t="s">
        <v>1464</v>
      </c>
      <c r="Y112" s="34">
        <v>0.74636822938919067</v>
      </c>
      <c r="Z112" s="34"/>
      <c r="AA112" t="s">
        <v>1459</v>
      </c>
      <c r="AB112" s="34"/>
      <c r="AC112" t="s">
        <v>1459</v>
      </c>
      <c r="AD112" s="34">
        <v>0.81300759315490723</v>
      </c>
      <c r="AE112" t="s">
        <v>1464</v>
      </c>
      <c r="AF112" s="34">
        <v>0.74636822938919067</v>
      </c>
      <c r="AG112" t="s">
        <v>1464</v>
      </c>
      <c r="AH112" t="s">
        <v>843</v>
      </c>
      <c r="AI112" t="s">
        <v>1294</v>
      </c>
      <c r="AJ112" s="34">
        <v>0.60243338346481323</v>
      </c>
      <c r="AK112" s="34">
        <v>0.61077708005905151</v>
      </c>
      <c r="AL112" t="s">
        <v>1294</v>
      </c>
      <c r="AM112" s="34">
        <v>0.60243338346481323</v>
      </c>
      <c r="AN112" t="s">
        <v>1294</v>
      </c>
      <c r="AO112" s="34">
        <v>0.68340063095092773</v>
      </c>
      <c r="AP112" t="s">
        <v>1294</v>
      </c>
      <c r="AQ112" s="34">
        <v>0.64999961853027344</v>
      </c>
      <c r="AR112" t="s">
        <v>1294</v>
      </c>
      <c r="AS112" t="s">
        <v>843</v>
      </c>
      <c r="AT112" t="s">
        <v>1521</v>
      </c>
      <c r="AU112" s="34">
        <v>0.64183282852172852</v>
      </c>
      <c r="AV112" s="34">
        <v>0.64855772256851196</v>
      </c>
      <c r="AW112" t="s">
        <v>1521</v>
      </c>
      <c r="AX112" s="34">
        <v>0.64183282852172852</v>
      </c>
      <c r="AY112" t="s">
        <v>1521</v>
      </c>
      <c r="AZ112" s="34">
        <v>0.64360690116882324</v>
      </c>
      <c r="BA112" t="s">
        <v>1521</v>
      </c>
      <c r="BB112" s="34">
        <v>0.67265677452087402</v>
      </c>
      <c r="BC112" t="s">
        <v>1521</v>
      </c>
      <c r="BD112" t="s">
        <v>843</v>
      </c>
      <c r="BE112" s="34">
        <v>0.56527173612486903</v>
      </c>
      <c r="BF112" t="s">
        <v>1594</v>
      </c>
      <c r="BG112" t="s">
        <v>843</v>
      </c>
      <c r="BH112" t="s">
        <v>432</v>
      </c>
      <c r="BI112" s="34">
        <v>4.5947413444519043</v>
      </c>
      <c r="BJ112" t="s">
        <v>819</v>
      </c>
      <c r="BK112" s="34">
        <v>3.9879281520843506</v>
      </c>
      <c r="BL112" t="s">
        <v>1294</v>
      </c>
      <c r="BM112" s="34">
        <v>3.4357826709747314</v>
      </c>
      <c r="BN112" t="s">
        <v>1521</v>
      </c>
      <c r="BO112" s="34">
        <v>5.3317527770996094</v>
      </c>
      <c r="BP112" t="s">
        <v>843</v>
      </c>
      <c r="BQ112" s="34">
        <v>2.391268253326416</v>
      </c>
      <c r="BR112" t="s">
        <v>830</v>
      </c>
      <c r="BS112" s="34">
        <v>2.5</v>
      </c>
      <c r="BT112" t="s">
        <v>843</v>
      </c>
      <c r="BU112" s="34">
        <v>2.7854166030883789</v>
      </c>
      <c r="BV112" t="s">
        <v>1563</v>
      </c>
      <c r="BW112" t="s">
        <v>843</v>
      </c>
      <c r="BX112" s="34">
        <v>2.3189570903778076</v>
      </c>
      <c r="BY112" t="s">
        <v>924</v>
      </c>
      <c r="BZ112" t="s">
        <v>843</v>
      </c>
      <c r="CA112" t="s">
        <v>432</v>
      </c>
      <c r="CB112" s="34">
        <v>6.7274360917508602E-3</v>
      </c>
      <c r="CC112" s="34">
        <v>7.006967905908823E-3</v>
      </c>
      <c r="CD112" s="34">
        <v>7.5765522196888924E-3</v>
      </c>
      <c r="CE112" s="34">
        <v>7.6492046937346458E-3</v>
      </c>
      <c r="CF112" s="34">
        <v>7.6492708176374435E-3</v>
      </c>
      <c r="CG112" t="s">
        <v>843</v>
      </c>
      <c r="CH112" t="s">
        <v>819</v>
      </c>
      <c r="CI112" s="34">
        <v>7.5286170467734337E-3</v>
      </c>
      <c r="CJ112" s="34">
        <v>7.7365376055240631E-3</v>
      </c>
      <c r="CK112" s="34">
        <v>7.6786116696894169E-3</v>
      </c>
      <c r="CL112" s="34">
        <v>7.7667711302638054E-3</v>
      </c>
      <c r="CM112" s="34">
        <v>7.9658906906843185E-3</v>
      </c>
      <c r="CN112" t="s">
        <v>843</v>
      </c>
      <c r="CO112" t="s">
        <v>1294</v>
      </c>
      <c r="CP112" s="34">
        <v>7.7256914228200912E-3</v>
      </c>
      <c r="CQ112" s="34">
        <v>7.8211789950728416E-3</v>
      </c>
      <c r="CR112" s="34">
        <v>7.8194132074713707E-3</v>
      </c>
      <c r="CS112" s="34">
        <v>8.0522121861577034E-3</v>
      </c>
      <c r="CT112" s="34">
        <v>8.2247490063309669E-3</v>
      </c>
      <c r="CU112" t="s">
        <v>843</v>
      </c>
      <c r="CV112" t="s">
        <v>1521</v>
      </c>
      <c r="CW112" s="34">
        <v>7.8588305041193962E-3</v>
      </c>
      <c r="CX112" s="34">
        <v>7.8609772026538849E-3</v>
      </c>
      <c r="CY112" s="34">
        <v>7.9962396994233131E-3</v>
      </c>
      <c r="CZ112" s="34">
        <v>8.2257073372602463E-3</v>
      </c>
      <c r="DA112" s="34">
        <v>8.4019917994737625E-3</v>
      </c>
      <c r="DB112" t="s">
        <v>843</v>
      </c>
      <c r="DC112" s="34">
        <v>8.8356332778930664</v>
      </c>
      <c r="DD112" s="34">
        <v>9.3433437347412109</v>
      </c>
      <c r="DE112" s="34">
        <v>9.9207258224487305</v>
      </c>
      <c r="DF112" s="34">
        <v>10.478846549987793</v>
      </c>
      <c r="DG112" s="34">
        <v>11.049933433532715</v>
      </c>
      <c r="DH112" t="s">
        <v>1464</v>
      </c>
      <c r="DI112" t="s">
        <v>843</v>
      </c>
      <c r="DJ112" s="34">
        <v>9.1366949081420898</v>
      </c>
      <c r="DK112" s="34">
        <v>9.6836967468261719</v>
      </c>
      <c r="DL112" s="34">
        <v>10.25904369354248</v>
      </c>
      <c r="DM112" s="34">
        <v>10.816883087158203</v>
      </c>
      <c r="DN112" s="34">
        <v>11.408957481384277</v>
      </c>
      <c r="DO112" t="s">
        <v>1294</v>
      </c>
      <c r="DP112" t="s">
        <v>843</v>
      </c>
      <c r="DQ112" s="34">
        <v>11.654764175415039</v>
      </c>
      <c r="DR112" t="s">
        <v>1521</v>
      </c>
      <c r="DS112" t="s">
        <v>843</v>
      </c>
      <c r="DT112" t="s">
        <v>843</v>
      </c>
      <c r="DU112" s="34">
        <v>12.8</v>
      </c>
      <c r="DV112" t="s">
        <v>1461</v>
      </c>
      <c r="DW112" t="s">
        <v>843</v>
      </c>
      <c r="DX112" t="s">
        <v>843</v>
      </c>
      <c r="DY112" t="s">
        <v>432</v>
      </c>
      <c r="DZ112" s="34">
        <v>1.2739290250465274E-3</v>
      </c>
      <c r="EA112" s="34">
        <v>5.5037373676896095E-3</v>
      </c>
      <c r="EB112" s="34">
        <v>-1.5532459365203977E-3</v>
      </c>
      <c r="EC112" s="34">
        <v>-2.4036182090640068E-2</v>
      </c>
      <c r="ED112" s="34">
        <v>-4.9000676721334457E-2</v>
      </c>
      <c r="EE112" t="s">
        <v>843</v>
      </c>
      <c r="EF112" t="s">
        <v>819</v>
      </c>
      <c r="EG112" s="34">
        <v>1.0020230896770954E-2</v>
      </c>
      <c r="EH112" s="34">
        <v>9.6852835267782211E-3</v>
      </c>
      <c r="EI112" s="34">
        <v>3.3501465804874897E-3</v>
      </c>
      <c r="EJ112" s="34">
        <v>-4.7987806610763073E-3</v>
      </c>
      <c r="EK112" s="34">
        <v>-6.9048516452312469E-3</v>
      </c>
      <c r="EL112" t="s">
        <v>843</v>
      </c>
      <c r="EM112" t="s">
        <v>1294</v>
      </c>
      <c r="EN112" s="34">
        <v>1.082401629537344E-2</v>
      </c>
      <c r="EO112" s="34">
        <v>1.2430812232196331E-2</v>
      </c>
      <c r="EP112" s="34">
        <v>6.058703176677227E-3</v>
      </c>
      <c r="EQ112" s="34">
        <v>1.7049748450517654E-2</v>
      </c>
      <c r="ER112" s="34">
        <v>2.122056670486927E-3</v>
      </c>
      <c r="ES112" t="s">
        <v>843</v>
      </c>
      <c r="ET112" t="s">
        <v>1521</v>
      </c>
      <c r="EU112" s="34">
        <v>1.3812597841024399E-2</v>
      </c>
      <c r="EV112" s="34">
        <v>1.2200687080621719E-2</v>
      </c>
      <c r="EW112" s="34">
        <v>1.1975150555372238E-2</v>
      </c>
      <c r="EX112" s="34">
        <v>2.1520828828215599E-2</v>
      </c>
      <c r="EY112" s="34">
        <v>1.5072712674736977E-2</v>
      </c>
      <c r="EZ112" t="s">
        <v>843</v>
      </c>
      <c r="FA112" t="s">
        <v>1594</v>
      </c>
      <c r="FB112" s="34">
        <v>9.0640934649854898E-4</v>
      </c>
      <c r="FC112" s="34">
        <v>9.5647730631753802E-4</v>
      </c>
      <c r="FD112" s="34">
        <v>3.0160809401422739E-3</v>
      </c>
      <c r="FE112" s="34">
        <v>1.2918959837406874E-3</v>
      </c>
      <c r="FF112" s="34">
        <v>2.2574447095394135E-2</v>
      </c>
      <c r="FG112" t="s">
        <v>843</v>
      </c>
      <c r="FH112" s="34">
        <v>6.6485661081969738E-3</v>
      </c>
      <c r="FI112" s="34">
        <v>4.9505876377224922E-3</v>
      </c>
      <c r="FJ112" s="34">
        <v>7.4258814565837383E-3</v>
      </c>
      <c r="FK112" s="34">
        <v>-5.8737170184031129E-4</v>
      </c>
      <c r="FL112" s="34">
        <v>1.9802628085017204E-2</v>
      </c>
      <c r="FM112" t="s">
        <v>843</v>
      </c>
      <c r="FN112" t="s">
        <v>843</v>
      </c>
      <c r="FO112" s="34">
        <v>0.84864000000000006</v>
      </c>
      <c r="FP112" t="s">
        <v>1462</v>
      </c>
      <c r="FQ112" t="s">
        <v>843</v>
      </c>
      <c r="FR112" t="s">
        <v>843</v>
      </c>
      <c r="FS112" s="34">
        <v>0.87463999999999997</v>
      </c>
      <c r="FT112" t="s">
        <v>1462</v>
      </c>
      <c r="FU112" t="s">
        <v>843</v>
      </c>
      <c r="FV112" t="s">
        <v>843</v>
      </c>
      <c r="FW112" s="34">
        <v>0.82055000000000011</v>
      </c>
      <c r="FX112" t="s">
        <v>1462</v>
      </c>
      <c r="FY112" t="s">
        <v>843</v>
      </c>
      <c r="FZ112" s="34">
        <v>-4.5824125409126282E-2</v>
      </c>
      <c r="GA112" s="34">
        <v>-4.2392414063215256E-2</v>
      </c>
      <c r="GB112" s="34">
        <v>1.8100999295711517E-2</v>
      </c>
      <c r="GC112" s="34">
        <v>4.4794682413339615E-2</v>
      </c>
      <c r="GD112" s="34">
        <v>2.4312697350978851E-2</v>
      </c>
      <c r="GE112" t="s">
        <v>830</v>
      </c>
      <c r="GF112" t="s">
        <v>843</v>
      </c>
      <c r="GG112" s="34">
        <v>-4.3614335358142853E-2</v>
      </c>
      <c r="GH112" s="34">
        <v>-3.914247453212738E-2</v>
      </c>
      <c r="GI112" s="34">
        <v>2.5155326351523399E-2</v>
      </c>
      <c r="GJ112" s="34">
        <v>5.7822722941637039E-2</v>
      </c>
      <c r="GK112" s="34">
        <v>6.4742401242256165E-2</v>
      </c>
      <c r="GL112" t="s">
        <v>832</v>
      </c>
      <c r="GM112" t="s">
        <v>843</v>
      </c>
      <c r="GN112" s="34"/>
      <c r="GO112" t="s">
        <v>1460</v>
      </c>
      <c r="GP112" t="s">
        <v>843</v>
      </c>
      <c r="GQ112" t="s">
        <v>843</v>
      </c>
      <c r="GR112" s="34">
        <v>4.2152915149927139E-2</v>
      </c>
      <c r="GS112" s="34">
        <v>4.747878760099411E-2</v>
      </c>
      <c r="GT112" s="34">
        <v>-8.2158194854855537E-3</v>
      </c>
      <c r="GU112" s="34">
        <v>-6.3043951988220215E-2</v>
      </c>
      <c r="GV112" s="34">
        <v>-2.256210520863533E-2</v>
      </c>
      <c r="GW112" t="s">
        <v>832</v>
      </c>
      <c r="GX112" t="s">
        <v>843</v>
      </c>
      <c r="GY112" t="s">
        <v>843</v>
      </c>
      <c r="GZ112" t="s">
        <v>843</v>
      </c>
      <c r="HA112" t="s">
        <v>843</v>
      </c>
      <c r="HB112" t="s">
        <v>843</v>
      </c>
      <c r="HC112" t="s">
        <v>843</v>
      </c>
      <c r="HD112" t="s">
        <v>843</v>
      </c>
      <c r="HE112" t="s">
        <v>843</v>
      </c>
      <c r="HF112" t="s">
        <v>843</v>
      </c>
      <c r="HG112" t="s">
        <v>843</v>
      </c>
      <c r="HH112" s="34">
        <v>281462</v>
      </c>
      <c r="HI112" s="34">
        <v>285238</v>
      </c>
      <c r="HJ112" s="34">
        <v>287798</v>
      </c>
      <c r="HK112" s="34">
        <v>289801</v>
      </c>
      <c r="HL112" s="34">
        <v>292361</v>
      </c>
      <c r="HM112" s="34">
        <v>297029</v>
      </c>
      <c r="HN112" s="34">
        <v>304070</v>
      </c>
      <c r="HO112" s="34">
        <v>311853</v>
      </c>
      <c r="HP112" s="34">
        <v>317715</v>
      </c>
      <c r="HQ112" s="34">
        <v>318800</v>
      </c>
      <c r="HR112" s="34">
        <v>318333</v>
      </c>
      <c r="HS112" s="34">
        <v>319293</v>
      </c>
      <c r="HT112" s="34">
        <v>320979</v>
      </c>
      <c r="HU112" s="34">
        <v>324024</v>
      </c>
      <c r="HV112" s="34">
        <v>327644</v>
      </c>
      <c r="HW112" s="34">
        <v>331060</v>
      </c>
      <c r="HX112" s="34">
        <v>335675</v>
      </c>
      <c r="HY112" s="34">
        <v>343632</v>
      </c>
      <c r="HZ112" s="34">
        <v>352946</v>
      </c>
      <c r="IA112" s="34">
        <v>360774</v>
      </c>
      <c r="IB112" s="34">
        <v>366669</v>
      </c>
      <c r="IC112" s="34">
        <v>370335</v>
      </c>
      <c r="ID112" s="34">
        <v>372899</v>
      </c>
      <c r="IE112" s="34">
        <v>375318</v>
      </c>
      <c r="IF112" s="34">
        <v>377689</v>
      </c>
      <c r="IG112" s="34">
        <v>380010</v>
      </c>
      <c r="IH112" s="34">
        <v>382260</v>
      </c>
      <c r="II112" s="34">
        <v>384427</v>
      </c>
      <c r="IJ112" s="34">
        <v>386498</v>
      </c>
      <c r="IK112" s="34">
        <v>388471</v>
      </c>
      <c r="IL112" s="34">
        <v>390338</v>
      </c>
      <c r="IM112" s="34">
        <v>392103</v>
      </c>
      <c r="IN112" s="34">
        <v>393776</v>
      </c>
      <c r="IO112" s="34">
        <v>395352</v>
      </c>
      <c r="IP112" s="34">
        <v>396829</v>
      </c>
      <c r="IQ112" s="34">
        <v>398209</v>
      </c>
      <c r="IR112" s="34">
        <v>399498</v>
      </c>
      <c r="IS112" s="34">
        <v>400700</v>
      </c>
      <c r="IT112" s="34">
        <v>401804</v>
      </c>
      <c r="IU112" s="34">
        <v>402812</v>
      </c>
      <c r="IV112" s="34">
        <v>403737</v>
      </c>
      <c r="IW112" s="34">
        <v>404576</v>
      </c>
      <c r="IX112" s="34">
        <v>405341</v>
      </c>
      <c r="IY112" s="34">
        <v>406027</v>
      </c>
      <c r="IZ112" s="34">
        <v>406626</v>
      </c>
      <c r="JA112" s="34">
        <v>407149</v>
      </c>
      <c r="JB112" s="34">
        <v>407601</v>
      </c>
      <c r="JC112" s="34">
        <v>407977</v>
      </c>
      <c r="JD112" s="34">
        <v>408304</v>
      </c>
      <c r="JE112" s="34">
        <v>408575</v>
      </c>
      <c r="JF112" s="34">
        <v>408783</v>
      </c>
      <c r="JG112" s="34">
        <v>408962</v>
      </c>
      <c r="JH112" s="34">
        <v>409099</v>
      </c>
      <c r="JI112" s="34">
        <v>409187</v>
      </c>
      <c r="JJ112" s="34">
        <v>409238</v>
      </c>
      <c r="JK112" s="34">
        <v>409260</v>
      </c>
      <c r="JL112" s="34">
        <v>409238</v>
      </c>
      <c r="JM112" s="34">
        <v>409166</v>
      </c>
      <c r="JN112" s="34">
        <v>409047</v>
      </c>
      <c r="JO112" s="34">
        <v>408882</v>
      </c>
      <c r="JP112" s="34">
        <v>408673</v>
      </c>
      <c r="JQ112" s="34">
        <v>408411</v>
      </c>
      <c r="JR112" s="34">
        <v>408094</v>
      </c>
      <c r="JS112" s="34">
        <v>407726</v>
      </c>
      <c r="JT112" s="34">
        <v>407310</v>
      </c>
      <c r="JU112" s="34">
        <v>406834</v>
      </c>
      <c r="JV112" s="34">
        <v>406305</v>
      </c>
      <c r="JW112" s="34">
        <v>405731</v>
      </c>
      <c r="JX112" s="34">
        <v>405095</v>
      </c>
      <c r="JY112" s="34">
        <v>404393</v>
      </c>
      <c r="JZ112" s="34">
        <v>403628</v>
      </c>
      <c r="KA112" s="34">
        <v>402813</v>
      </c>
      <c r="KB112" s="34">
        <v>401939</v>
      </c>
      <c r="KC112" s="34">
        <v>400999</v>
      </c>
      <c r="KD112" s="34">
        <v>400006</v>
      </c>
      <c r="KE112" s="34">
        <v>398961</v>
      </c>
      <c r="KF112" s="34">
        <v>397868</v>
      </c>
      <c r="KG112" s="34">
        <v>396720</v>
      </c>
      <c r="KH112" s="34">
        <v>395524</v>
      </c>
      <c r="KI112" s="34">
        <v>394286</v>
      </c>
      <c r="KJ112" s="34">
        <v>393007</v>
      </c>
      <c r="KK112" s="34">
        <v>391691</v>
      </c>
      <c r="KL112" s="34">
        <v>390349</v>
      </c>
      <c r="KM112" s="34">
        <v>388984</v>
      </c>
      <c r="KN112" s="34">
        <v>387604</v>
      </c>
      <c r="KO112" s="34">
        <v>386222</v>
      </c>
      <c r="KP112" s="34">
        <v>384839</v>
      </c>
      <c r="KQ112" s="34">
        <v>383467</v>
      </c>
      <c r="KR112" s="34">
        <v>382117</v>
      </c>
      <c r="KS112" s="34">
        <v>380791</v>
      </c>
      <c r="KT112" s="34">
        <v>379500</v>
      </c>
      <c r="KU112" s="34">
        <v>378243</v>
      </c>
      <c r="KV112" s="34">
        <v>377022</v>
      </c>
      <c r="KW112" s="34">
        <v>375847</v>
      </c>
      <c r="KX112" s="34">
        <v>374714</v>
      </c>
      <c r="KY112" s="34">
        <v>373622</v>
      </c>
      <c r="KZ112" s="34">
        <v>372560</v>
      </c>
      <c r="LA112" s="34">
        <v>371511</v>
      </c>
      <c r="LB112" s="34">
        <v>370488</v>
      </c>
      <c r="LC112" s="34">
        <v>369483</v>
      </c>
      <c r="LD112" s="34">
        <v>368486</v>
      </c>
      <c r="LE112" t="s">
        <v>843</v>
      </c>
      <c r="LF112" t="s">
        <v>843</v>
      </c>
      <c r="LG112" t="s">
        <v>843</v>
      </c>
      <c r="LH112" s="34">
        <v>1.3722563162446022E-2</v>
      </c>
      <c r="LI112" s="34">
        <v>1.3326472602784634E-2</v>
      </c>
      <c r="LJ112" s="34">
        <v>8.9349253103137016E-3</v>
      </c>
      <c r="LK112" s="34">
        <v>6.935635581612587E-3</v>
      </c>
      <c r="LL112" s="34">
        <v>8.7948590517044067E-3</v>
      </c>
      <c r="LM112" s="34">
        <v>1.5840437263250351E-2</v>
      </c>
      <c r="LN112" s="34">
        <v>2.3428160697221756E-2</v>
      </c>
      <c r="LO112" s="34">
        <v>2.5273984298110008E-2</v>
      </c>
      <c r="LP112" s="34">
        <v>1.8622832372784615E-2</v>
      </c>
      <c r="LQ112" s="34">
        <v>3.409192431718111E-3</v>
      </c>
      <c r="LR112" s="34">
        <v>-1.465942244976759E-3</v>
      </c>
      <c r="LS112" s="34">
        <v>3.0111719388514757E-3</v>
      </c>
      <c r="LT112" s="34">
        <v>5.2665239199995995E-3</v>
      </c>
      <c r="LU112" s="34">
        <v>9.4418870285153389E-3</v>
      </c>
      <c r="LV112" s="34">
        <v>1.1110066436231136E-2</v>
      </c>
      <c r="LW112" s="34">
        <v>1.0371974669396877E-2</v>
      </c>
      <c r="LX112" s="34">
        <v>1.384380180388689E-2</v>
      </c>
      <c r="LY112" s="34">
        <v>2.3427886888384819E-2</v>
      </c>
      <c r="LZ112" s="34">
        <v>2.6743752881884575E-2</v>
      </c>
      <c r="MA112" s="34">
        <v>2.1936653181910515E-2</v>
      </c>
      <c r="MB112" s="34">
        <v>1.6207810491323471E-2</v>
      </c>
      <c r="MC112" s="34">
        <v>9.9484678357839584E-3</v>
      </c>
      <c r="MD112" s="34">
        <v>6.899604108184576E-3</v>
      </c>
      <c r="ME112" s="34">
        <v>6.4660613425076008E-3</v>
      </c>
      <c r="MF112" s="34">
        <v>6.2974388711154461E-3</v>
      </c>
      <c r="MG112" s="34">
        <v>6.1264624819159508E-3</v>
      </c>
      <c r="MH112" s="34">
        <v>5.9034372679889202E-3</v>
      </c>
      <c r="MI112" s="34">
        <v>5.6529087014496326E-3</v>
      </c>
      <c r="MJ112" s="34">
        <v>5.372779443860054E-3</v>
      </c>
      <c r="MK112" s="34">
        <v>5.0918273627758026E-3</v>
      </c>
      <c r="ML112" s="34">
        <v>4.7945096157491207E-3</v>
      </c>
      <c r="MM112" s="34">
        <v>4.5115300454199314E-3</v>
      </c>
      <c r="MN112" s="34">
        <v>4.2576594278216362E-3</v>
      </c>
      <c r="MO112" s="34">
        <v>3.9942874573171139E-3</v>
      </c>
      <c r="MP112" s="34">
        <v>3.7289501633495092E-3</v>
      </c>
      <c r="MQ112" s="34">
        <v>3.4715356305241585E-3</v>
      </c>
      <c r="MR112" s="34">
        <v>3.2317659351974726E-3</v>
      </c>
      <c r="MS112" s="34">
        <v>3.004258731380105E-3</v>
      </c>
      <c r="MT112" s="34">
        <v>2.7513899840414524E-3</v>
      </c>
      <c r="MU112" s="34">
        <v>2.5055443402379751E-3</v>
      </c>
      <c r="MV112" s="34">
        <v>2.293724101036787E-3</v>
      </c>
      <c r="MW112" s="34">
        <v>2.075929194688797E-3</v>
      </c>
      <c r="MX112" s="34">
        <v>1.8890830688178539E-3</v>
      </c>
      <c r="MY112" s="34">
        <v>1.690971665084362E-3</v>
      </c>
      <c r="MZ112" s="34">
        <v>1.4741842169314623E-3</v>
      </c>
      <c r="NA112" s="34">
        <v>1.2853677617385983E-3</v>
      </c>
      <c r="NB112" s="34">
        <v>1.1095429072156549E-3</v>
      </c>
      <c r="NC112" s="34">
        <v>9.2204555403441191E-4</v>
      </c>
      <c r="ND112" s="34">
        <v>8.0119475023820996E-4</v>
      </c>
      <c r="NE112" s="34">
        <v>6.6350097768008709E-4</v>
      </c>
      <c r="NF112" s="34">
        <v>5.0895690219476819E-4</v>
      </c>
      <c r="NG112" s="34">
        <v>4.3778930557891726E-4</v>
      </c>
      <c r="NH112" s="34">
        <v>3.3493834780529141E-4</v>
      </c>
      <c r="NI112" s="34">
        <v>2.1508372446987778E-4</v>
      </c>
      <c r="NJ112" s="34">
        <v>1.2462963059078902E-4</v>
      </c>
      <c r="NK112" s="34">
        <v>5.3757004934595898E-5</v>
      </c>
      <c r="NL112" s="34">
        <v>-5.3757004934595898E-5</v>
      </c>
      <c r="NM112" s="34">
        <v>-1.7595221288502216E-4</v>
      </c>
      <c r="NN112" s="34">
        <v>-2.9087779694236815E-4</v>
      </c>
      <c r="NO112" s="34">
        <v>-4.0345801971852779E-4</v>
      </c>
      <c r="NP112" s="34">
        <v>-5.1128061022609472E-4</v>
      </c>
      <c r="NQ112" s="34">
        <v>-6.4130494138225913E-4</v>
      </c>
      <c r="NR112" s="34">
        <v>-7.7648030128329992E-4</v>
      </c>
      <c r="NS112" s="34">
        <v>-9.0215983800590038E-4</v>
      </c>
      <c r="NT112" s="34">
        <v>-1.020813942886889E-3</v>
      </c>
      <c r="NU112" s="34">
        <v>-1.1693264823406935E-3</v>
      </c>
      <c r="NV112" s="34">
        <v>-1.3011307455599308E-3</v>
      </c>
      <c r="NW112" s="34">
        <v>-1.4137306716293097E-3</v>
      </c>
      <c r="NX112" s="34">
        <v>-1.5687709674239159E-3</v>
      </c>
      <c r="NY112" s="34">
        <v>-1.7344300867989659E-3</v>
      </c>
      <c r="NZ112" s="34">
        <v>-1.8935156986117363E-3</v>
      </c>
      <c r="OA112" s="34">
        <v>-2.0212272647768259E-3</v>
      </c>
      <c r="OB112" s="34">
        <v>-2.1720984950661659E-3</v>
      </c>
      <c r="OC112" s="34">
        <v>-2.3414022289216518E-3</v>
      </c>
      <c r="OD112" s="34">
        <v>-2.4793865159153938E-3</v>
      </c>
      <c r="OE112" s="34">
        <v>-2.6158792898058891E-3</v>
      </c>
      <c r="OF112" s="34">
        <v>-2.7433757204562426E-3</v>
      </c>
      <c r="OG112" s="34">
        <v>-2.8895498253405094E-3</v>
      </c>
      <c r="OH112" s="34">
        <v>-3.0192742124199867E-3</v>
      </c>
      <c r="OI112" s="34">
        <v>-3.1349337659776211E-3</v>
      </c>
      <c r="OJ112" s="34">
        <v>-3.2491108868271112E-3</v>
      </c>
      <c r="OK112" s="34">
        <v>-3.3541598822921515E-3</v>
      </c>
      <c r="OL112" s="34">
        <v>-3.4320529084652662E-3</v>
      </c>
      <c r="OM112" s="34">
        <v>-3.5029991995543242E-3</v>
      </c>
      <c r="ON112" s="34">
        <v>-3.554011695086956E-3</v>
      </c>
      <c r="OO112" s="34">
        <v>-3.571866312995553E-3</v>
      </c>
      <c r="OP112" s="34">
        <v>-3.5872687585651875E-3</v>
      </c>
      <c r="OQ112" s="34">
        <v>-3.5714975092560053E-3</v>
      </c>
      <c r="OR112" s="34">
        <v>-3.5267230123281479E-3</v>
      </c>
      <c r="OS112" s="34">
        <v>-3.4761761780828238E-3</v>
      </c>
      <c r="OT112" s="34">
        <v>-3.3960712607949972E-3</v>
      </c>
      <c r="OU112" s="34">
        <v>-3.3177505247294903E-3</v>
      </c>
      <c r="OV112" s="34">
        <v>-3.2333049457520247E-3</v>
      </c>
      <c r="OW112" s="34">
        <v>-3.1213955953717232E-3</v>
      </c>
      <c r="OX112" s="34">
        <v>-3.0190774705260992E-3</v>
      </c>
      <c r="OY112" s="34">
        <v>-2.9184771701693535E-3</v>
      </c>
      <c r="OZ112" s="34">
        <v>-2.8464924544095993E-3</v>
      </c>
      <c r="PA112" s="34">
        <v>-2.8196251951158047E-3</v>
      </c>
      <c r="PB112" s="34">
        <v>-2.7574179694056511E-3</v>
      </c>
      <c r="PC112" s="34">
        <v>-2.7163242921233177E-3</v>
      </c>
      <c r="PD112" s="34">
        <v>-2.7020121924579144E-3</v>
      </c>
      <c r="PE112" t="s">
        <v>1300</v>
      </c>
      <c r="PF112" t="s">
        <v>843</v>
      </c>
      <c r="PG112" t="s">
        <v>843</v>
      </c>
      <c r="PH112" t="s">
        <v>843</v>
      </c>
      <c r="PI112" t="s">
        <v>843</v>
      </c>
      <c r="PJ112" t="s">
        <v>1300</v>
      </c>
      <c r="PK112" s="34">
        <v>0.50051873922348022</v>
      </c>
      <c r="PL112" s="34">
        <v>0.50056445598602295</v>
      </c>
      <c r="PM112" s="34">
        <v>0.50032663345336914</v>
      </c>
      <c r="PN112" s="34">
        <v>0.5002363920211792</v>
      </c>
      <c r="PO112" s="34">
        <v>0.50079524517059326</v>
      </c>
      <c r="PP112" s="34">
        <v>0.50271522998809814</v>
      </c>
      <c r="PQ112" s="34">
        <v>0.50653469562530518</v>
      </c>
      <c r="PR112" s="34">
        <v>0.50944197177886963</v>
      </c>
      <c r="PS112" s="34">
        <v>0.50872009992599487</v>
      </c>
      <c r="PT112" s="34">
        <v>0.50548619031906128</v>
      </c>
      <c r="PU112" s="34">
        <v>0.50296700000762939</v>
      </c>
      <c r="PV112" s="34">
        <v>0.5021093487739563</v>
      </c>
      <c r="PW112" s="34">
        <v>0.50169014930725098</v>
      </c>
      <c r="PX112" s="34">
        <v>0.50152146816253662</v>
      </c>
      <c r="PY112" s="34">
        <v>0.50168478488922119</v>
      </c>
      <c r="PZ112" s="34">
        <v>0.50244367122650146</v>
      </c>
      <c r="QA112" s="34">
        <v>0.50423771142959595</v>
      </c>
      <c r="QB112" s="34">
        <v>0.50759243965148926</v>
      </c>
      <c r="QC112" s="34">
        <v>0.51091384887695313</v>
      </c>
      <c r="QD112" s="34">
        <v>0.51275312900543213</v>
      </c>
      <c r="QE112" s="34">
        <v>0.51296401023864746</v>
      </c>
      <c r="QF112" s="34">
        <v>0.51256835460662842</v>
      </c>
      <c r="QG112" s="34">
        <v>0.51256239414215088</v>
      </c>
      <c r="QH112" s="34">
        <v>0.51256269216537476</v>
      </c>
      <c r="QI112" s="34">
        <v>0.51255929470062256</v>
      </c>
      <c r="QJ112" s="34">
        <v>0.51253914833068848</v>
      </c>
      <c r="QK112" s="34">
        <v>0.51252287626266479</v>
      </c>
      <c r="QL112" s="34">
        <v>0.51249784231185913</v>
      </c>
      <c r="QM112" s="34">
        <v>0.51247096061706543</v>
      </c>
      <c r="QN112" s="34">
        <v>0.51242947578430176</v>
      </c>
      <c r="QO112" s="34">
        <v>0.51238155364990234</v>
      </c>
      <c r="QP112" s="34">
        <v>0.51233220100402832</v>
      </c>
      <c r="QQ112" s="34">
        <v>0.51228618621826172</v>
      </c>
      <c r="QR112" s="34">
        <v>0.51223719120025635</v>
      </c>
      <c r="QS112" s="34">
        <v>0.51217526197433472</v>
      </c>
      <c r="QT112" s="34">
        <v>0.512115478515625</v>
      </c>
      <c r="QU112" s="34">
        <v>0.51205766201019287</v>
      </c>
      <c r="QV112" s="34">
        <v>0.51199650764465332</v>
      </c>
      <c r="QW112" s="34">
        <v>0.51193118095397949</v>
      </c>
      <c r="QX112" s="34">
        <v>0.51186907291412354</v>
      </c>
      <c r="QY112" s="34">
        <v>0.51181340217590332</v>
      </c>
      <c r="QZ112" s="34">
        <v>0.51176047325134277</v>
      </c>
      <c r="RA112" s="34">
        <v>0.51170986890792847</v>
      </c>
      <c r="RB112" s="34">
        <v>0.51165562868118286</v>
      </c>
      <c r="RC112" s="34">
        <v>0.5116126537322998</v>
      </c>
      <c r="RD112" s="34">
        <v>0.51156949996948242</v>
      </c>
      <c r="RE112" s="34">
        <v>0.51152718067169189</v>
      </c>
      <c r="RF112" s="34">
        <v>0.51149207353591919</v>
      </c>
      <c r="RG112" s="34">
        <v>0.51145470142364502</v>
      </c>
      <c r="RH112" s="34">
        <v>0.51141649484634399</v>
      </c>
      <c r="RI112" s="34">
        <v>0.51138865947723389</v>
      </c>
      <c r="RJ112" s="34">
        <v>0.51135802268981934</v>
      </c>
      <c r="RK112" s="34">
        <v>0.51131880283355713</v>
      </c>
      <c r="RL112" s="34">
        <v>0.51128703355789185</v>
      </c>
      <c r="RM112" s="34">
        <v>0.51125508546829224</v>
      </c>
      <c r="RN112" s="34">
        <v>0.51121294498443604</v>
      </c>
      <c r="RO112" s="34">
        <v>0.51116710901260376</v>
      </c>
      <c r="RP112" s="34">
        <v>0.51112020015716553</v>
      </c>
      <c r="RQ112" s="34">
        <v>0.51105862855911255</v>
      </c>
      <c r="RR112" s="34">
        <v>0.51099091768264771</v>
      </c>
      <c r="RS112" s="34">
        <v>0.51091212034225464</v>
      </c>
      <c r="RT112" s="34">
        <v>0.51081383228302002</v>
      </c>
      <c r="RU112" s="34">
        <v>0.51071077585220337</v>
      </c>
      <c r="RV112" s="34">
        <v>0.51059043407440186</v>
      </c>
      <c r="RW112" s="34">
        <v>0.51044660806655884</v>
      </c>
      <c r="RX112" s="34">
        <v>0.51028674840927124</v>
      </c>
      <c r="RY112" s="34">
        <v>0.51011925935745239</v>
      </c>
      <c r="RZ112" s="34">
        <v>0.50993144512176514</v>
      </c>
      <c r="SA112" s="34">
        <v>0.50973230600357056</v>
      </c>
      <c r="SB112" s="34">
        <v>0.50951921939849854</v>
      </c>
      <c r="SC112" s="34">
        <v>0.50929319858551025</v>
      </c>
      <c r="SD112" s="34">
        <v>0.50906002521514893</v>
      </c>
      <c r="SE112" s="34">
        <v>0.50881600379943848</v>
      </c>
      <c r="SF112" s="34">
        <v>0.50856482982635498</v>
      </c>
      <c r="SG112" s="34">
        <v>0.5082973837852478</v>
      </c>
      <c r="SH112" s="34">
        <v>0.50802457332611084</v>
      </c>
      <c r="SI112" s="34">
        <v>0.50776135921478271</v>
      </c>
      <c r="SJ112" s="34">
        <v>0.50748133659362793</v>
      </c>
      <c r="SK112" s="34">
        <v>0.50720059871673584</v>
      </c>
      <c r="SL112" s="34">
        <v>0.50692641735076904</v>
      </c>
      <c r="SM112" s="34">
        <v>0.50664490461349487</v>
      </c>
      <c r="SN112" s="34">
        <v>0.50637108087539673</v>
      </c>
      <c r="SO112" s="34">
        <v>0.50610864162445068</v>
      </c>
      <c r="SP112" s="34">
        <v>0.50586140155792236</v>
      </c>
      <c r="SQ112" s="34">
        <v>0.50562947988510132</v>
      </c>
      <c r="SR112" s="34">
        <v>0.50542175769805908</v>
      </c>
      <c r="SS112" s="34">
        <v>0.50523728132247925</v>
      </c>
      <c r="ST112" s="34">
        <v>0.50508385896682739</v>
      </c>
      <c r="SU112" s="34">
        <v>0.50495529174804688</v>
      </c>
      <c r="SV112" s="34">
        <v>0.50485438108444214</v>
      </c>
      <c r="SW112" s="34">
        <v>0.5047878623008728</v>
      </c>
      <c r="SX112" s="34">
        <v>0.50475490093231201</v>
      </c>
      <c r="SY112" s="34">
        <v>0.50473713874816895</v>
      </c>
      <c r="SZ112" s="34">
        <v>0.50474262237548828</v>
      </c>
      <c r="TA112" s="34">
        <v>0.5047609806060791</v>
      </c>
      <c r="TB112" s="34">
        <v>0.50478291511535645</v>
      </c>
      <c r="TC112" s="34">
        <v>0.50479656457901001</v>
      </c>
      <c r="TD112" s="34">
        <v>0.5048033595085144</v>
      </c>
      <c r="TE112" s="34">
        <v>0.50481528043746948</v>
      </c>
      <c r="TF112" s="34">
        <v>0.50482970476150513</v>
      </c>
      <c r="TG112" s="34">
        <v>0.50482785701751709</v>
      </c>
      <c r="TH112" t="s">
        <v>843</v>
      </c>
      <c r="TI112" t="s">
        <v>843</v>
      </c>
      <c r="TJ112" t="s">
        <v>1300</v>
      </c>
      <c r="TK112" s="34">
        <v>0.65150890706383091</v>
      </c>
      <c r="TL112" s="34">
        <v>0.6523008855762561</v>
      </c>
      <c r="TM112" s="34">
        <v>0.65318730498474598</v>
      </c>
      <c r="TN112" s="34">
        <v>0.65504604884041095</v>
      </c>
      <c r="TO112" s="34">
        <v>0.65772222991820006</v>
      </c>
      <c r="TP112" s="34">
        <v>0.66225968215171305</v>
      </c>
      <c r="TQ112" s="34">
        <v>0.66851930720013897</v>
      </c>
      <c r="TR112" s="34">
        <v>0.67361385011527897</v>
      </c>
      <c r="TS112" s="34">
        <v>0.67541349952000995</v>
      </c>
      <c r="TT112" s="34">
        <v>0.67309179251600892</v>
      </c>
      <c r="TU112" s="34">
        <v>0.66947347588845607</v>
      </c>
      <c r="TV112" s="34">
        <v>0.6672852207846709</v>
      </c>
      <c r="TW112" s="34">
        <v>0.66535713339948499</v>
      </c>
      <c r="TX112" s="34">
        <v>0.66349766761464002</v>
      </c>
      <c r="TY112" s="34">
        <v>0.66201832174299202</v>
      </c>
      <c r="TZ112" s="34">
        <v>0.66135694640993503</v>
      </c>
      <c r="UA112" s="34">
        <v>0.66198653755349302</v>
      </c>
      <c r="UB112" s="34">
        <v>0.66431967919169299</v>
      </c>
      <c r="UC112" s="34">
        <v>0.6670977996634051</v>
      </c>
      <c r="UD112" s="34">
        <v>0.66837456638426507</v>
      </c>
      <c r="UE112" s="34">
        <v>0.66718620881503499</v>
      </c>
      <c r="UF112" s="34">
        <v>0.66445785572522198</v>
      </c>
      <c r="UG112" s="34">
        <v>0.66188654553450899</v>
      </c>
      <c r="UH112" s="34">
        <v>0.65953983083700907</v>
      </c>
      <c r="UI112" s="34">
        <v>0.65757938409643901</v>
      </c>
      <c r="UJ112" s="34">
        <v>0.65566124004794601</v>
      </c>
      <c r="UK112" s="34">
        <v>0.6537086620249799</v>
      </c>
      <c r="UL112" s="34">
        <v>0.65154242547999996</v>
      </c>
      <c r="UM112" s="34">
        <v>0.64895465312284495</v>
      </c>
      <c r="UN112" s="34">
        <v>0.64626059602904706</v>
      </c>
      <c r="UO112" s="34">
        <v>0.64356275842987398</v>
      </c>
      <c r="UP112" s="34">
        <v>0.64058851808259798</v>
      </c>
      <c r="UQ112" s="34">
        <v>0.63783678771279595</v>
      </c>
      <c r="UR112" s="34">
        <v>0.63579797243975</v>
      </c>
      <c r="US112" s="34">
        <v>0.63437227920877703</v>
      </c>
      <c r="UT112" s="34">
        <v>0.63343039279575197</v>
      </c>
      <c r="UU112" s="34">
        <v>0.63258184949380303</v>
      </c>
      <c r="UV112" s="34">
        <v>0.63113426503618697</v>
      </c>
      <c r="UW112" s="34">
        <v>0.62931304815283096</v>
      </c>
      <c r="UX112" s="34">
        <v>0.62800388270458696</v>
      </c>
      <c r="UY112" s="34">
        <v>0.62694897916217696</v>
      </c>
      <c r="UZ112" s="34">
        <v>0.62573039428932997</v>
      </c>
      <c r="VA112" s="34">
        <v>0.62468144105827006</v>
      </c>
      <c r="VB112" s="34">
        <v>0.62362478357350593</v>
      </c>
      <c r="VC112" s="34">
        <v>0.62186628498915508</v>
      </c>
      <c r="VD112" s="34">
        <v>0.61944720415278498</v>
      </c>
      <c r="VE112" s="34">
        <v>0.61708754394616294</v>
      </c>
      <c r="VF112" s="34">
        <v>0.61476872470751998</v>
      </c>
      <c r="VG112" s="34">
        <v>0.61225581919354199</v>
      </c>
      <c r="VH112" s="34">
        <v>0.60986722144037198</v>
      </c>
      <c r="VI112" s="34">
        <v>0.60770336303535499</v>
      </c>
      <c r="VJ112" s="34">
        <v>0.605574118835147</v>
      </c>
      <c r="VK112" s="34">
        <v>0.60316525237809504</v>
      </c>
      <c r="VL112" s="34">
        <v>0.59986754222397098</v>
      </c>
      <c r="VM112" s="34">
        <v>0.59582394086563395</v>
      </c>
      <c r="VN112" s="34">
        <v>0.59129476530172198</v>
      </c>
      <c r="VO112" s="34">
        <v>0.58659019934610201</v>
      </c>
      <c r="VP112" s="34">
        <v>0.58200339226622</v>
      </c>
      <c r="VQ112" s="34">
        <v>0.57724784682444796</v>
      </c>
      <c r="VR112" s="34">
        <v>0.57277824313830994</v>
      </c>
      <c r="VS112" s="34">
        <v>0.56908143053072902</v>
      </c>
      <c r="VT112" s="34">
        <v>0.56590175093227202</v>
      </c>
      <c r="VU112" s="34">
        <v>0.56309154642257198</v>
      </c>
      <c r="VV112" s="34">
        <v>0.56087544085979302</v>
      </c>
      <c r="VW112" s="34">
        <v>0.55922761532984699</v>
      </c>
      <c r="VX112" s="34">
        <v>0.55779875821588198</v>
      </c>
      <c r="VY112" s="34">
        <v>0.55675238644907898</v>
      </c>
      <c r="VZ112" s="34">
        <v>0.55631139389323703</v>
      </c>
      <c r="WA112" s="34">
        <v>0.55603130129969502</v>
      </c>
      <c r="WB112" s="34">
        <v>0.55555734149700908</v>
      </c>
      <c r="WC112" s="34">
        <v>0.55500540719993796</v>
      </c>
      <c r="WD112" s="34">
        <v>0.55437938400773601</v>
      </c>
      <c r="WE112" s="34">
        <v>0.55352677893909297</v>
      </c>
      <c r="WF112" s="34">
        <v>0.55235673904423699</v>
      </c>
      <c r="WG112" s="34">
        <v>0.55074798878016795</v>
      </c>
      <c r="WH112" s="34">
        <v>0.54899225738856705</v>
      </c>
      <c r="WI112" s="34">
        <v>0.54767090131538398</v>
      </c>
      <c r="WJ112" s="34">
        <v>0.54673069167170807</v>
      </c>
      <c r="WK112" s="34">
        <v>0.54600674801876503</v>
      </c>
      <c r="WL112" s="34">
        <v>0.54548278979878906</v>
      </c>
      <c r="WM112" s="34">
        <v>0.54518749029915492</v>
      </c>
      <c r="WN112" s="34">
        <v>0.54526654939735697</v>
      </c>
      <c r="WO112" s="34">
        <v>0.54548552002756501</v>
      </c>
      <c r="WP112" s="34">
        <v>0.54554943133907796</v>
      </c>
      <c r="WQ112" s="34">
        <v>0.54517626237087302</v>
      </c>
      <c r="WR112" s="34">
        <v>0.54449772410686104</v>
      </c>
      <c r="WS112" s="34">
        <v>0.54368710031987399</v>
      </c>
      <c r="WT112" s="34">
        <v>0.54275264526980793</v>
      </c>
      <c r="WU112" s="34">
        <v>0.54176207810696697</v>
      </c>
      <c r="WV112" s="34">
        <v>0.54070868271571504</v>
      </c>
      <c r="WW112" s="34">
        <v>0.53961994679834902</v>
      </c>
      <c r="WX112" s="34">
        <v>0.53853536148010495</v>
      </c>
      <c r="WY112" s="34">
        <v>0.53744874304417301</v>
      </c>
      <c r="WZ112" s="34">
        <v>0.53637251328333102</v>
      </c>
      <c r="XA112" s="34">
        <v>0.53532632264383306</v>
      </c>
      <c r="XB112" s="34">
        <v>0.53432212235896204</v>
      </c>
      <c r="XC112" s="34">
        <v>0.53334899076658804</v>
      </c>
      <c r="XD112" s="34">
        <v>0.53239473393789094</v>
      </c>
      <c r="XE112" s="34">
        <v>0.53148486791052296</v>
      </c>
      <c r="XF112" s="34">
        <v>0.53059202914338499</v>
      </c>
      <c r="XG112" s="34">
        <v>0.52972640714492203</v>
      </c>
      <c r="XH112" t="s">
        <v>843</v>
      </c>
      <c r="XI112" t="s">
        <v>1300</v>
      </c>
      <c r="XJ112" s="34">
        <v>0.61705487774548606</v>
      </c>
      <c r="XK112" s="34">
        <v>0.61798918797635705</v>
      </c>
      <c r="XL112" s="34">
        <v>0.618098457946198</v>
      </c>
      <c r="XM112" s="34">
        <v>0.61831739711043099</v>
      </c>
      <c r="XN112" s="34">
        <v>0.61910723233815801</v>
      </c>
      <c r="XO112" s="34">
        <v>0.62163900097128699</v>
      </c>
      <c r="XP112" s="34">
        <v>0.62618208606227799</v>
      </c>
      <c r="XQ112" s="34">
        <v>0.630106171818132</v>
      </c>
      <c r="XR112" s="34">
        <v>0.63065325842343001</v>
      </c>
      <c r="XS112" s="34">
        <v>0.62652191574354499</v>
      </c>
      <c r="XT112" s="34">
        <v>0.62100065026246098</v>
      </c>
      <c r="XU112" s="34">
        <v>0.61721835430153493</v>
      </c>
      <c r="XV112" s="34">
        <v>0.61405946485679008</v>
      </c>
      <c r="XW112" s="34">
        <v>0.61129328183517007</v>
      </c>
      <c r="XX112" s="34">
        <v>0.60898659671258504</v>
      </c>
      <c r="XY112" s="34">
        <v>0.60752523337949804</v>
      </c>
      <c r="XZ112" s="34">
        <v>0.60729814150315298</v>
      </c>
      <c r="YA112" s="34">
        <v>0.60896540485170203</v>
      </c>
      <c r="YB112" s="34">
        <v>0.61153122573991503</v>
      </c>
      <c r="YC112" s="34">
        <v>0.61251280231834604</v>
      </c>
      <c r="YD112" s="34">
        <v>0.61081111302019009</v>
      </c>
      <c r="YE112" s="34">
        <v>0.607963060472275</v>
      </c>
      <c r="YF112" s="34">
        <v>0.605448935836427</v>
      </c>
      <c r="YG112" s="34">
        <v>0.602887947170204</v>
      </c>
      <c r="YH112" s="34">
        <v>0.60084884653776005</v>
      </c>
      <c r="YI112" s="34">
        <v>0.59911923254550203</v>
      </c>
      <c r="YJ112" s="34">
        <v>0.59695678732173496</v>
      </c>
      <c r="YK112" s="34">
        <v>0.59474100414383002</v>
      </c>
      <c r="YL112" s="34">
        <v>0.59288716515070594</v>
      </c>
      <c r="YM112" s="34">
        <v>0.59105699009707302</v>
      </c>
      <c r="YN112" s="34">
        <v>0.58920858333034398</v>
      </c>
      <c r="YO112" s="34">
        <v>0.58700190128371699</v>
      </c>
      <c r="YP112" s="34">
        <v>0.58400916258121693</v>
      </c>
      <c r="YQ112" s="34">
        <v>0.58078497136728802</v>
      </c>
      <c r="YR112" s="34">
        <v>0.57852573592874501</v>
      </c>
      <c r="YS112" s="34">
        <v>0.57686720181211204</v>
      </c>
      <c r="YT112" s="34">
        <v>0.57519490060663603</v>
      </c>
      <c r="YU112" s="34">
        <v>0.57387322186174206</v>
      </c>
      <c r="YV112" s="34">
        <v>0.57267971448766097</v>
      </c>
      <c r="YW112" s="34">
        <v>0.57085935870828097</v>
      </c>
      <c r="YX112" s="34">
        <v>0.56845669334244808</v>
      </c>
      <c r="YY112" s="34">
        <v>0.56617174523451697</v>
      </c>
      <c r="YZ112" s="34">
        <v>0.56390545244621204</v>
      </c>
      <c r="ZA112" s="34">
        <v>0.56144418967211496</v>
      </c>
      <c r="ZB112" s="34">
        <v>0.55907885870554308</v>
      </c>
      <c r="ZC112" s="34">
        <v>0.55687666784969103</v>
      </c>
      <c r="ZD112" s="34">
        <v>0.55472631323279398</v>
      </c>
      <c r="ZE112" s="34">
        <v>0.55228481017312303</v>
      </c>
      <c r="ZF112" s="34">
        <v>0.54889616560209997</v>
      </c>
      <c r="ZG112" s="34">
        <v>0.54477268555344804</v>
      </c>
      <c r="ZH112" s="34">
        <v>0.54017478732577795</v>
      </c>
      <c r="ZI112" s="34">
        <v>0.53535724022921505</v>
      </c>
      <c r="ZJ112" s="34">
        <v>0.53064848685585497</v>
      </c>
      <c r="ZK112" s="34">
        <v>0.52575350634306606</v>
      </c>
      <c r="ZL112" s="34">
        <v>0.52112404166284898</v>
      </c>
      <c r="ZM112" s="34">
        <v>0.517262274913594</v>
      </c>
      <c r="ZN112" s="34">
        <v>0.51392099462904195</v>
      </c>
      <c r="ZO112" s="34">
        <v>0.51095643333023799</v>
      </c>
      <c r="ZP112" s="34">
        <v>0.50854302806279006</v>
      </c>
      <c r="ZQ112" s="34">
        <v>0.50668223756213604</v>
      </c>
      <c r="ZR112" s="34">
        <v>0.50501806454296594</v>
      </c>
      <c r="ZS112" s="34">
        <v>0.50367521932562997</v>
      </c>
      <c r="ZT112" s="34">
        <v>0.50291293539348203</v>
      </c>
      <c r="ZU112" s="34">
        <v>0.50231895930109904</v>
      </c>
      <c r="ZV112" s="34">
        <v>0.501486582701137</v>
      </c>
      <c r="ZW112" s="34">
        <v>0.50054199009915601</v>
      </c>
      <c r="ZX112" s="34">
        <v>0.49955759781149406</v>
      </c>
      <c r="ZY112" s="34">
        <v>0.49834557668205903</v>
      </c>
      <c r="ZZ112" s="34">
        <v>0.496827904565596</v>
      </c>
      <c r="AAA112" s="34">
        <v>0.49491954608512001</v>
      </c>
      <c r="AAB112" s="34">
        <v>0.49292232832914401</v>
      </c>
      <c r="AAC112" s="34">
        <v>0.49138124715283898</v>
      </c>
      <c r="AAD112" s="34">
        <v>0.49022986075001396</v>
      </c>
      <c r="AAE112" s="34">
        <v>0.489316681587735</v>
      </c>
      <c r="AAF112" s="34">
        <v>0.488606420903686</v>
      </c>
      <c r="AAG112" s="34">
        <v>0.48813292527339797</v>
      </c>
      <c r="AAH112" s="34">
        <v>0.48802179614621399</v>
      </c>
      <c r="AAI112" s="34">
        <v>0.48804068360556596</v>
      </c>
      <c r="AAJ112" s="34">
        <v>0.48793560938857</v>
      </c>
      <c r="AAK112" s="34">
        <v>0.48744123879463302</v>
      </c>
      <c r="AAL112" s="34">
        <v>0.48665927070001302</v>
      </c>
      <c r="AAM112" s="34">
        <v>0.48579109553193706</v>
      </c>
      <c r="AAN112" s="34">
        <v>0.48487189044689399</v>
      </c>
      <c r="AAO112" s="34">
        <v>0.48393764267938999</v>
      </c>
      <c r="AAP112" s="34">
        <v>0.48299166159275997</v>
      </c>
      <c r="AAQ112" s="34">
        <v>0.48205177333243598</v>
      </c>
      <c r="AAR112" s="34">
        <v>0.48113366888490999</v>
      </c>
      <c r="AAS112" s="34">
        <v>0.48026234296257203</v>
      </c>
      <c r="AAT112" s="34">
        <v>0.479447394384442</v>
      </c>
      <c r="AAU112" s="34">
        <v>0.47867071438137998</v>
      </c>
      <c r="AAV112" s="34">
        <v>0.47796110403307501</v>
      </c>
      <c r="AAW112" s="34">
        <v>0.47730628550127102</v>
      </c>
      <c r="AAX112" s="34">
        <v>0.47662603243312096</v>
      </c>
      <c r="AAY112" s="34">
        <v>0.47593435626731101</v>
      </c>
      <c r="AAZ112" s="34">
        <v>0.47522040172024804</v>
      </c>
      <c r="ABA112" s="34">
        <v>0.47447018644512395</v>
      </c>
      <c r="ABB112" s="34">
        <v>0.47370624865793404</v>
      </c>
      <c r="ABC112" s="34">
        <v>0.47291601056227101</v>
      </c>
      <c r="ABD112" s="34">
        <v>0.47213333783191103</v>
      </c>
      <c r="ABE112" s="34">
        <v>0.47136610971802495</v>
      </c>
      <c r="ABF112" s="34">
        <v>0.47060467779600601</v>
      </c>
      <c r="ABG112" t="s">
        <v>843</v>
      </c>
      <c r="ABH112" t="s">
        <v>843</v>
      </c>
      <c r="ABI112" t="s">
        <v>1300</v>
      </c>
      <c r="ABJ112" s="34">
        <v>0.57521974547185795</v>
      </c>
      <c r="ABK112" s="34">
        <v>0.57884643701049698</v>
      </c>
      <c r="ABL112" s="34">
        <v>0.58159716189827604</v>
      </c>
      <c r="ABM112" s="34">
        <v>0.58354871101203898</v>
      </c>
      <c r="ABN112" s="34">
        <v>0.58543647312136893</v>
      </c>
      <c r="ABO112" s="34">
        <v>0.58874485108331298</v>
      </c>
      <c r="ABP112" s="34">
        <v>0.59390832060328103</v>
      </c>
      <c r="ABQ112" s="34">
        <v>0.59870034920298998</v>
      </c>
      <c r="ABR112" s="34">
        <v>0.60053664447696797</v>
      </c>
      <c r="ABS112" s="34">
        <v>0.59829736778957399</v>
      </c>
      <c r="ABT112" s="34">
        <v>0.595557168122689</v>
      </c>
      <c r="ABU112" s="34">
        <v>0.59455421822589305</v>
      </c>
      <c r="ABV112" s="34">
        <v>0.59370614011175205</v>
      </c>
      <c r="ABW112" s="34">
        <v>0.593669614489028</v>
      </c>
      <c r="ABX112" s="34">
        <v>0.59402521337978598</v>
      </c>
      <c r="ABY112" s="34">
        <v>0.59455626556555496</v>
      </c>
      <c r="ABZ112" s="34">
        <v>0.59635450414017099</v>
      </c>
      <c r="ACA112" s="34">
        <v>0.60049413325883494</v>
      </c>
      <c r="ACB112" s="34">
        <v>0.60495231565168606</v>
      </c>
      <c r="ACC112" s="34">
        <v>0.60713548213634805</v>
      </c>
      <c r="ACD112" s="34">
        <v>0.606443413541914</v>
      </c>
      <c r="ACE112" s="34">
        <v>0.60399638165444802</v>
      </c>
      <c r="ACF112" s="34">
        <v>0.601076432326759</v>
      </c>
      <c r="ACG112" s="34">
        <v>0.59789618683864498</v>
      </c>
      <c r="ACH112" s="34">
        <v>0.59489950726656093</v>
      </c>
      <c r="ACI112" s="34">
        <v>0.59195625372523597</v>
      </c>
      <c r="ACJ112" s="34">
        <v>0.58956653904863299</v>
      </c>
      <c r="ACK112" s="34">
        <v>0.58763042138039201</v>
      </c>
      <c r="ACL112" s="34">
        <v>0.58586385199425106</v>
      </c>
      <c r="ACM112" s="34">
        <v>0.58464981942023997</v>
      </c>
      <c r="ACN112" s="34">
        <v>0.58380173080765896</v>
      </c>
      <c r="ACO112" s="34">
        <v>0.58256939813085096</v>
      </c>
      <c r="ACP112" s="34">
        <v>0.58127029233662297</v>
      </c>
      <c r="ACQ112" s="34">
        <v>0.58030565167243398</v>
      </c>
      <c r="ACR112" s="34">
        <v>0.57933590959318704</v>
      </c>
      <c r="ACS112" s="34">
        <v>0.57832246593815595</v>
      </c>
      <c r="ACT112" s="34">
        <v>0.57693833643931103</v>
      </c>
      <c r="ACU112" s="34">
        <v>0.57476291489892706</v>
      </c>
      <c r="ACV112" s="34">
        <v>0.57235119610556406</v>
      </c>
      <c r="ACW112" s="34">
        <v>0.57086556507750497</v>
      </c>
      <c r="ACX112" s="34">
        <v>0.56993414029430001</v>
      </c>
      <c r="ACY112" s="34">
        <v>0.56898333069682794</v>
      </c>
      <c r="ACZ112" s="34">
        <v>0.56835232557278903</v>
      </c>
      <c r="ADA112" s="34">
        <v>0.56779967834651401</v>
      </c>
      <c r="ADB112" s="34">
        <v>0.56662141623998497</v>
      </c>
      <c r="ADC112" s="34">
        <v>0.56486146946384397</v>
      </c>
      <c r="ADD112" s="34">
        <v>0.56318679296665097</v>
      </c>
      <c r="ADE112" s="34">
        <v>0.56150959490363395</v>
      </c>
      <c r="ADF112" s="34">
        <v>0.55960387358438801</v>
      </c>
      <c r="ADG112" s="34">
        <v>0.557754390258826</v>
      </c>
      <c r="ADH112" s="34">
        <v>0.55603896937858199</v>
      </c>
      <c r="ADI112" s="34">
        <v>0.55430523411127897</v>
      </c>
      <c r="ADJ112" s="34">
        <v>0.55224230839272204</v>
      </c>
      <c r="ADK112" s="34">
        <v>0.54924765449537705</v>
      </c>
      <c r="ADL112" s="34">
        <v>0.54549253184275603</v>
      </c>
      <c r="ADM112" s="34">
        <v>0.54122506624769895</v>
      </c>
      <c r="ADN112" s="34">
        <v>0.53675856103294395</v>
      </c>
      <c r="ADO112" s="34">
        <v>0.53240860677573398</v>
      </c>
      <c r="ADP112" s="34">
        <v>0.52786476859627396</v>
      </c>
      <c r="ADQ112" s="34">
        <v>0.52359174090355998</v>
      </c>
      <c r="ADR112" s="34">
        <v>0.52009366890684094</v>
      </c>
      <c r="ADS112" s="34">
        <v>0.51711021495503307</v>
      </c>
      <c r="ADT112" s="34">
        <v>0.514502191287046</v>
      </c>
      <c r="ADU112" s="34">
        <v>0.51245321613044093</v>
      </c>
      <c r="ADV112" s="34">
        <v>0.51095111831283302</v>
      </c>
      <c r="ADW112" s="34">
        <v>0.509659959590398</v>
      </c>
      <c r="ADX112" s="34">
        <v>0.50868868053393401</v>
      </c>
      <c r="ADY112" s="34">
        <v>0.508279510660401</v>
      </c>
      <c r="ADZ112" s="34">
        <v>0.50804626075365</v>
      </c>
      <c r="AEA112" s="34">
        <v>0.50760027992571599</v>
      </c>
      <c r="AEB112" s="34">
        <v>0.50704422507330404</v>
      </c>
      <c r="AEC112" s="34">
        <v>0.50646018566905004</v>
      </c>
      <c r="AED112" s="34">
        <v>0.50566628269463798</v>
      </c>
      <c r="AEE112" s="34">
        <v>0.50456235551709594</v>
      </c>
      <c r="AEF112" s="34">
        <v>0.50306370404443901</v>
      </c>
      <c r="AEG112" s="34">
        <v>0.50146254897095199</v>
      </c>
      <c r="AEH112" s="34">
        <v>0.50030349223424297</v>
      </c>
      <c r="AEI112" s="34">
        <v>0.49953997781810799</v>
      </c>
      <c r="AEJ112" s="34">
        <v>0.49900574807818004</v>
      </c>
      <c r="AEK112" s="34">
        <v>0.49864755704291197</v>
      </c>
      <c r="AEL112" s="34">
        <v>0.49850766016890297</v>
      </c>
      <c r="AEM112" s="34">
        <v>0.49873369569380005</v>
      </c>
      <c r="AEN112" s="34">
        <v>0.49907070458653102</v>
      </c>
      <c r="AEO112" s="34">
        <v>0.49923647245130903</v>
      </c>
      <c r="AEP112" s="34">
        <v>0.49896672892952604</v>
      </c>
      <c r="AEQ112" s="34">
        <v>0.49837917052886704</v>
      </c>
      <c r="AER112" s="34">
        <v>0.49766135968547898</v>
      </c>
      <c r="AES112" s="34">
        <v>0.496825676230711</v>
      </c>
      <c r="AET112" s="34">
        <v>0.49593187426887603</v>
      </c>
      <c r="AEU112" s="34">
        <v>0.49497624681255603</v>
      </c>
      <c r="AEV112" s="34">
        <v>0.49397166531181197</v>
      </c>
      <c r="AEW112" s="34">
        <v>0.49294303801651601</v>
      </c>
      <c r="AEX112" s="34">
        <v>0.49192487441051197</v>
      </c>
      <c r="AEY112" s="34">
        <v>0.490928489518341</v>
      </c>
      <c r="AEZ112" s="34">
        <v>0.48995432510438003</v>
      </c>
      <c r="AFA112" s="34">
        <v>0.48903972464148304</v>
      </c>
      <c r="AFB112" s="34">
        <v>0.48818176937942903</v>
      </c>
      <c r="AFC112" s="34">
        <v>0.48732339015533904</v>
      </c>
      <c r="AFD112" s="34">
        <v>0.48647795134788602</v>
      </c>
      <c r="AFE112" s="34">
        <v>0.48563467651464798</v>
      </c>
      <c r="AFF112" s="34">
        <v>0.48480197999649904</v>
      </c>
      <c r="AFG112" t="s">
        <v>843</v>
      </c>
      <c r="AFH112" t="s">
        <v>843</v>
      </c>
      <c r="AFI112" s="34">
        <v>0.87748000000000004</v>
      </c>
      <c r="AFJ112" s="34">
        <v>0.86619000000000002</v>
      </c>
      <c r="AFK112" s="34">
        <v>0.85765000000000002</v>
      </c>
      <c r="AFL112" s="34">
        <v>0.86844999999999994</v>
      </c>
      <c r="AFM112" s="34">
        <v>0.86917</v>
      </c>
      <c r="AFN112" s="34">
        <v>0.85965999999999998</v>
      </c>
      <c r="AFO112" s="34">
        <v>0.8430200000000001</v>
      </c>
      <c r="AFP112" s="34">
        <v>0.8448699999999999</v>
      </c>
      <c r="AFQ112" s="34">
        <v>0.84270999999999996</v>
      </c>
      <c r="AFR112" s="34">
        <v>0.84683999999999993</v>
      </c>
      <c r="AFS112" s="34">
        <v>0.85650999999999999</v>
      </c>
      <c r="AFT112" s="34">
        <v>0.87171999999999994</v>
      </c>
      <c r="AFU112" s="34">
        <v>0.88206999999999991</v>
      </c>
      <c r="AFV112" s="34">
        <v>0.89205000000000001</v>
      </c>
      <c r="AFW112" s="34">
        <v>0.88532</v>
      </c>
      <c r="AFX112" s="34">
        <v>0.87358000000000002</v>
      </c>
      <c r="AFY112" s="34">
        <v>0.87096999999999991</v>
      </c>
      <c r="AFZ112" s="34">
        <v>0.84885999999999995</v>
      </c>
      <c r="AGA112" s="34">
        <v>0.84864000000000006</v>
      </c>
      <c r="AGB112" t="s">
        <v>843</v>
      </c>
      <c r="AGC112" t="s">
        <v>843</v>
      </c>
      <c r="AGD112" t="s">
        <v>843</v>
      </c>
      <c r="AGE112" t="s">
        <v>843</v>
      </c>
      <c r="AGF112" s="34">
        <v>-2.5920470943674445E-4</v>
      </c>
      <c r="AGG112" t="s">
        <v>843</v>
      </c>
      <c r="AGH112" t="s">
        <v>843</v>
      </c>
      <c r="AGI112" t="s">
        <v>843</v>
      </c>
      <c r="AGJ112" t="s">
        <v>843</v>
      </c>
      <c r="AGK112" t="s">
        <v>843</v>
      </c>
      <c r="AGL112" t="s">
        <v>843</v>
      </c>
      <c r="AGM112" t="s">
        <v>843</v>
      </c>
      <c r="AGN112" t="s">
        <v>843</v>
      </c>
      <c r="AGO112" s="34">
        <v>0.26100000000000001</v>
      </c>
      <c r="AGP112" s="34">
        <v>2017</v>
      </c>
      <c r="AGQ112" t="s">
        <v>832</v>
      </c>
      <c r="AGR112" t="s">
        <v>843</v>
      </c>
      <c r="AGS112" s="34">
        <v>0</v>
      </c>
      <c r="AGT112" s="34">
        <v>2017</v>
      </c>
      <c r="AGU112" t="s">
        <v>832</v>
      </c>
      <c r="AGV112" t="s">
        <v>843</v>
      </c>
      <c r="AGW112" s="34">
        <v>0</v>
      </c>
      <c r="AGX112" s="34">
        <v>2017</v>
      </c>
      <c r="AGY112" t="s">
        <v>832</v>
      </c>
      <c r="AGZ112" t="s">
        <v>843</v>
      </c>
      <c r="AHA112" s="34">
        <v>0</v>
      </c>
      <c r="AHB112" s="34">
        <v>2017</v>
      </c>
      <c r="AHC112" t="s">
        <v>832</v>
      </c>
      <c r="AHD112" t="s">
        <v>843</v>
      </c>
      <c r="AHE112" s="34">
        <v>8.8000000000000009E-2</v>
      </c>
      <c r="AHF112" s="34">
        <v>2017</v>
      </c>
      <c r="AHG112" t="s">
        <v>832</v>
      </c>
      <c r="AHH112" t="s">
        <v>843</v>
      </c>
      <c r="AHI112" t="s">
        <v>830</v>
      </c>
      <c r="AHJ112" s="34">
        <v>0.24387438595294952</v>
      </c>
      <c r="AHK112" s="34">
        <v>0.23654498159885406</v>
      </c>
      <c r="AHL112" s="34">
        <v>0.20029489696025848</v>
      </c>
      <c r="AHM112" s="34">
        <v>0.23676058650016785</v>
      </c>
      <c r="AHN112" s="34">
        <v>0.23011046648025513</v>
      </c>
      <c r="AHO112" t="s">
        <v>843</v>
      </c>
      <c r="AHP112" s="34">
        <v>0.21468932926654816</v>
      </c>
      <c r="AHQ112" s="34">
        <v>0.1985049843788147</v>
      </c>
      <c r="AHR112" s="34">
        <v>0.19787240028381348</v>
      </c>
      <c r="AHS112" s="34">
        <v>0.21823154389858246</v>
      </c>
      <c r="AHT112" s="34">
        <v>0.2279069721698761</v>
      </c>
      <c r="AHU112" t="s">
        <v>843</v>
      </c>
      <c r="AHV112" s="34">
        <v>0.2159644216299057</v>
      </c>
      <c r="AHW112" s="34">
        <v>0.212052121758461</v>
      </c>
      <c r="AHX112" s="34">
        <v>0.18293724954128265</v>
      </c>
      <c r="AHY112" s="34">
        <v>0.20948800444602966</v>
      </c>
      <c r="AHZ112" s="34">
        <v>0.20865526795387268</v>
      </c>
      <c r="AIA112" t="s">
        <v>832</v>
      </c>
      <c r="AIB112" t="s">
        <v>843</v>
      </c>
      <c r="AIC112" s="34">
        <v>0.21612775325775146</v>
      </c>
      <c r="AID112" s="34">
        <v>0.21217229962348938</v>
      </c>
      <c r="AIE112" s="34">
        <v>0.18245302140712738</v>
      </c>
      <c r="AIF112" s="34">
        <v>0.20834995806217194</v>
      </c>
      <c r="AIG112" s="34">
        <v>0.20118144154548645</v>
      </c>
      <c r="AIH112" t="s">
        <v>924</v>
      </c>
      <c r="AII112" t="s">
        <v>843</v>
      </c>
      <c r="AIJ112" s="34">
        <v>0.21643500030040741</v>
      </c>
      <c r="AIK112" s="34">
        <v>0.21272666752338409</v>
      </c>
      <c r="AIL112" s="34">
        <v>0.18322800099849701</v>
      </c>
      <c r="AIM112" s="34">
        <v>0.2100519984960556</v>
      </c>
      <c r="AIN112" s="34">
        <v>0.20688000321388245</v>
      </c>
      <c r="AIO112" t="s">
        <v>1607</v>
      </c>
      <c r="AIP112" s="34">
        <v>0.22260500490665436</v>
      </c>
      <c r="AIQ112" t="s">
        <v>843</v>
      </c>
      <c r="AIR112" s="34">
        <v>0.22562000000000001</v>
      </c>
      <c r="AIS112" s="34">
        <v>0.22620999999999999</v>
      </c>
      <c r="AIT112" s="34">
        <v>0.22489000000000001</v>
      </c>
      <c r="AIU112" s="34">
        <v>0.22239</v>
      </c>
      <c r="AIV112" s="34">
        <v>0.21923999999999999</v>
      </c>
      <c r="AIW112" s="34">
        <v>0.21728000000000003</v>
      </c>
      <c r="AIX112" t="s">
        <v>843</v>
      </c>
      <c r="AIY112" s="34">
        <v>2.2589999999999999E-2</v>
      </c>
      <c r="AIZ112" s="34">
        <v>2.147E-2</v>
      </c>
      <c r="AJA112" s="34">
        <v>2.3140000000000001E-2</v>
      </c>
      <c r="AJB112" s="34">
        <v>2.2519999999999998E-2</v>
      </c>
      <c r="AJC112" s="34">
        <v>2.3010000000000003E-2</v>
      </c>
      <c r="AJD112" s="34">
        <v>2.3290000000000002E-2</v>
      </c>
      <c r="AJE112" t="s">
        <v>843</v>
      </c>
      <c r="AJF112" s="34">
        <v>3.0617140233516693E-2</v>
      </c>
      <c r="AJG112" s="34">
        <v>2.8162335976958275E-2</v>
      </c>
      <c r="AJH112" s="34">
        <v>2.7845278382301331E-2</v>
      </c>
      <c r="AJI112" s="34">
        <v>4.3414078652858734E-2</v>
      </c>
      <c r="AJJ112" s="34">
        <v>2.536611445248127E-2</v>
      </c>
      <c r="AJK112" t="s">
        <v>830</v>
      </c>
      <c r="AJL112" t="s">
        <v>843</v>
      </c>
      <c r="AJM112" t="s">
        <v>843</v>
      </c>
      <c r="AJN112" s="34">
        <v>2.7132704854011536E-2</v>
      </c>
      <c r="AJO112" s="34">
        <v>1.6297521069645882E-2</v>
      </c>
      <c r="AJP112" s="34">
        <v>3.0220944434404373E-2</v>
      </c>
      <c r="AJQ112" s="34">
        <v>1.906508207321167E-2</v>
      </c>
      <c r="AJR112" s="34">
        <v>6.2454160302877426E-2</v>
      </c>
      <c r="AJS112" t="s">
        <v>832</v>
      </c>
      <c r="AJT112" t="s">
        <v>843</v>
      </c>
      <c r="AJU112" t="s">
        <v>843</v>
      </c>
      <c r="AJV112" t="s">
        <v>843</v>
      </c>
      <c r="AJW112" s="34">
        <v>2.0670229569077492E-2</v>
      </c>
      <c r="AJX112" s="34">
        <v>1.8001608550548553E-2</v>
      </c>
      <c r="AJY112" s="34">
        <v>2.0829962566494942E-2</v>
      </c>
      <c r="AJZ112" s="34">
        <v>3.7160363048315048E-2</v>
      </c>
      <c r="AKA112" s="34">
        <v>1.8505506217479706E-2</v>
      </c>
      <c r="AKB112" t="s">
        <v>830</v>
      </c>
      <c r="AKC112" t="s">
        <v>843</v>
      </c>
      <c r="AKD112" t="s">
        <v>843</v>
      </c>
      <c r="AKE112" t="s">
        <v>843</v>
      </c>
      <c r="AKF112" s="34">
        <v>1.2939906679093838E-2</v>
      </c>
      <c r="AKG112" s="34">
        <v>2.7276806067675352E-3</v>
      </c>
      <c r="AKH112" s="34">
        <v>1.2760664336383343E-2</v>
      </c>
      <c r="AKI112" s="34">
        <v>-2.1874886006116867E-3</v>
      </c>
      <c r="AKJ112" s="34">
        <v>3.7586092948913574E-2</v>
      </c>
      <c r="AKK112" t="s">
        <v>832</v>
      </c>
      <c r="AKL112" t="s">
        <v>843</v>
      </c>
      <c r="AKM112" s="34">
        <v>68220</v>
      </c>
      <c r="AKN112" t="s">
        <v>832</v>
      </c>
      <c r="AKO112" t="s">
        <v>843</v>
      </c>
      <c r="AKP112" s="34">
        <v>55145.625</v>
      </c>
      <c r="AKQ112" t="s">
        <v>830</v>
      </c>
      <c r="AKR112" t="s">
        <v>843</v>
      </c>
      <c r="AKS112" s="34">
        <v>55886.843593696103</v>
      </c>
      <c r="AKT112" t="s">
        <v>832</v>
      </c>
      <c r="AKU112" t="s">
        <v>843</v>
      </c>
      <c r="AKV112" s="34">
        <v>72902.979953849906</v>
      </c>
      <c r="AKW112" t="s">
        <v>832</v>
      </c>
      <c r="AKX112" t="s">
        <v>843</v>
      </c>
      <c r="AKY112" s="34">
        <v>0.19805026054382324</v>
      </c>
      <c r="AKZ112" s="34">
        <v>0.19415256381034851</v>
      </c>
      <c r="ALA112" s="34">
        <v>0.2183958888053894</v>
      </c>
      <c r="ALB112" s="34">
        <v>0.28155526518821716</v>
      </c>
      <c r="ALC112" s="34">
        <v>0.25442317128181458</v>
      </c>
      <c r="ALD112" t="s">
        <v>830</v>
      </c>
      <c r="ALE112" t="s">
        <v>843</v>
      </c>
      <c r="ALF112" t="s">
        <v>843</v>
      </c>
      <c r="ALG112" t="s">
        <v>843</v>
      </c>
      <c r="ALH112" s="34">
        <v>0.17235007882118225</v>
      </c>
      <c r="ALI112" s="34">
        <v>0.17290964722633362</v>
      </c>
      <c r="ALJ112" s="34">
        <v>0.2080925852060318</v>
      </c>
      <c r="ALK112" s="34">
        <v>0.2673107385635376</v>
      </c>
      <c r="ALL112" s="34">
        <v>0.27339765429496765</v>
      </c>
      <c r="ALM112" t="s">
        <v>832</v>
      </c>
    </row>
    <row r="113" spans="1:1001">
      <c r="A113" t="s">
        <v>423</v>
      </c>
      <c r="B113" t="s">
        <v>73</v>
      </c>
      <c r="C113" t="s">
        <v>297</v>
      </c>
      <c r="D113" s="34">
        <v>6.5285973250865936E-2</v>
      </c>
      <c r="E113" t="s">
        <v>432</v>
      </c>
      <c r="F113" s="34">
        <v>5.6817341595888138E-2</v>
      </c>
      <c r="G113" t="s">
        <v>1464</v>
      </c>
      <c r="H113" s="34">
        <v>6.0575388371944427E-2</v>
      </c>
      <c r="I113" t="s">
        <v>1294</v>
      </c>
      <c r="J113" s="34">
        <v>5.7049587368965149E-2</v>
      </c>
      <c r="K113" t="s">
        <v>1521</v>
      </c>
      <c r="L113" s="34"/>
      <c r="M113" t="s">
        <v>432</v>
      </c>
      <c r="N113" s="34">
        <v>0.48593747615814209</v>
      </c>
      <c r="O113" s="34"/>
      <c r="P113" t="s">
        <v>1459</v>
      </c>
      <c r="Q113" s="34"/>
      <c r="R113" t="s">
        <v>1459</v>
      </c>
      <c r="S113" s="34">
        <v>0.74443674087524414</v>
      </c>
      <c r="T113" t="s">
        <v>432</v>
      </c>
      <c r="U113" s="34">
        <v>0.48593747615814209</v>
      </c>
      <c r="V113" t="s">
        <v>432</v>
      </c>
      <c r="W113" t="s">
        <v>843</v>
      </c>
      <c r="X113" t="s">
        <v>1464</v>
      </c>
      <c r="Y113" s="34">
        <v>0.49542528390884399</v>
      </c>
      <c r="Z113" s="34"/>
      <c r="AA113" t="s">
        <v>1459</v>
      </c>
      <c r="AB113" s="34"/>
      <c r="AC113" t="s">
        <v>1459</v>
      </c>
      <c r="AD113" s="34">
        <v>0.75327104330062866</v>
      </c>
      <c r="AE113" t="s">
        <v>1464</v>
      </c>
      <c r="AF113" s="34">
        <v>0.49542528390884399</v>
      </c>
      <c r="AG113" t="s">
        <v>1464</v>
      </c>
      <c r="AH113" t="s">
        <v>843</v>
      </c>
      <c r="AI113" t="s">
        <v>1294</v>
      </c>
      <c r="AJ113" s="34">
        <v>0.51752066612243652</v>
      </c>
      <c r="AK113" s="34"/>
      <c r="AL113" t="s">
        <v>1459</v>
      </c>
      <c r="AM113" s="34"/>
      <c r="AN113" t="s">
        <v>1459</v>
      </c>
      <c r="AO113" s="34">
        <v>0.69935673475265503</v>
      </c>
      <c r="AP113" t="s">
        <v>1294</v>
      </c>
      <c r="AQ113" s="34">
        <v>0.51752066612243652</v>
      </c>
      <c r="AR113" t="s">
        <v>1294</v>
      </c>
      <c r="AS113" t="s">
        <v>843</v>
      </c>
      <c r="AT113" t="s">
        <v>1521</v>
      </c>
      <c r="AU113" s="34">
        <v>0.52180373668670654</v>
      </c>
      <c r="AV113" s="34"/>
      <c r="AW113" t="s">
        <v>1459</v>
      </c>
      <c r="AX113" s="34"/>
      <c r="AY113" t="s">
        <v>1459</v>
      </c>
      <c r="AZ113" s="34">
        <v>0.69822502136230469</v>
      </c>
      <c r="BA113" t="s">
        <v>1521</v>
      </c>
      <c r="BB113" s="34">
        <v>0.52180373668670654</v>
      </c>
      <c r="BC113" t="s">
        <v>1521</v>
      </c>
      <c r="BD113" t="s">
        <v>843</v>
      </c>
      <c r="BE113" s="34">
        <v>0.51148720442095963</v>
      </c>
      <c r="BF113" t="s">
        <v>1594</v>
      </c>
      <c r="BG113" t="s">
        <v>843</v>
      </c>
      <c r="BH113" t="s">
        <v>432</v>
      </c>
      <c r="BI113" s="34">
        <v>2.1948769092559814</v>
      </c>
      <c r="BJ113" t="s">
        <v>819</v>
      </c>
      <c r="BK113" s="34">
        <v>3.0548884868621826</v>
      </c>
      <c r="BL113" t="s">
        <v>1294</v>
      </c>
      <c r="BM113" s="34">
        <v>3.4132125377655029</v>
      </c>
      <c r="BN113" t="s">
        <v>1521</v>
      </c>
      <c r="BO113" s="34">
        <v>3.8658795356750488</v>
      </c>
      <c r="BP113" t="s">
        <v>843</v>
      </c>
      <c r="BQ113" s="34">
        <v>2.795445442199707</v>
      </c>
      <c r="BR113" t="s">
        <v>830</v>
      </c>
      <c r="BS113" s="34"/>
      <c r="BT113" t="s">
        <v>843</v>
      </c>
      <c r="BU113" s="34">
        <v>2.6464540958404541</v>
      </c>
      <c r="BV113" t="s">
        <v>1557</v>
      </c>
      <c r="BW113" t="s">
        <v>843</v>
      </c>
      <c r="BX113" s="34">
        <v>2.521336555480957</v>
      </c>
      <c r="BY113" t="s">
        <v>924</v>
      </c>
      <c r="BZ113" t="s">
        <v>843</v>
      </c>
      <c r="CA113" t="s">
        <v>432</v>
      </c>
      <c r="CB113" s="34">
        <v>9.7896931692957878E-3</v>
      </c>
      <c r="CC113" s="34">
        <v>9.8790917545557022E-3</v>
      </c>
      <c r="CD113" s="34">
        <v>9.9372975528240204E-3</v>
      </c>
      <c r="CE113" s="34">
        <v>1.0292849503457546E-2</v>
      </c>
      <c r="CF113" s="34">
        <v>1.0292846709489822E-2</v>
      </c>
      <c r="CG113" t="s">
        <v>843</v>
      </c>
      <c r="CH113" t="s">
        <v>819</v>
      </c>
      <c r="CI113" s="34">
        <v>1.3210398145020008E-2</v>
      </c>
      <c r="CJ113" s="34">
        <v>1.0704090818762779E-2</v>
      </c>
      <c r="CK113" s="34">
        <v>1.0948614217340946E-2</v>
      </c>
      <c r="CL113" s="34">
        <v>1.1105749756097794E-2</v>
      </c>
      <c r="CM113" s="34">
        <v>1.1023652739822865E-2</v>
      </c>
      <c r="CN113" t="s">
        <v>843</v>
      </c>
      <c r="CO113" t="s">
        <v>1294</v>
      </c>
      <c r="CP113" s="34">
        <v>1.1709952726960182E-2</v>
      </c>
      <c r="CQ113" s="34">
        <v>1.0599901899695396E-2</v>
      </c>
      <c r="CR113" s="34">
        <v>1.1146798729896545E-2</v>
      </c>
      <c r="CS113" s="34">
        <v>1.1023640632629395E-2</v>
      </c>
      <c r="CT113" s="34">
        <v>1.1023670434951782E-2</v>
      </c>
      <c r="CU113" t="s">
        <v>843</v>
      </c>
      <c r="CV113" t="s">
        <v>1521</v>
      </c>
      <c r="CW113" s="34">
        <v>1.0783977806568146E-2</v>
      </c>
      <c r="CX113" s="34">
        <v>1.0973623022437096E-2</v>
      </c>
      <c r="CY113" s="34">
        <v>1.1064695194363594E-2</v>
      </c>
      <c r="CZ113" s="34">
        <v>1.102363970130682E-2</v>
      </c>
      <c r="DA113" s="34">
        <v>1.1023667640984058E-2</v>
      </c>
      <c r="DB113" t="s">
        <v>843</v>
      </c>
      <c r="DC113" s="34">
        <v>3.4025185108184814</v>
      </c>
      <c r="DD113" s="34">
        <v>4.2335062026977539</v>
      </c>
      <c r="DE113" s="34">
        <v>4.739201545715332</v>
      </c>
      <c r="DF113" s="34">
        <v>5.273432731628418</v>
      </c>
      <c r="DG113" s="34">
        <v>5.8232226371765137</v>
      </c>
      <c r="DH113" t="s">
        <v>1464</v>
      </c>
      <c r="DI113" t="s">
        <v>843</v>
      </c>
      <c r="DJ113" s="34">
        <v>3.8732638359069824</v>
      </c>
      <c r="DK113" s="34">
        <v>4.5764145851135254</v>
      </c>
      <c r="DL113" s="34">
        <v>5.0470137596130371</v>
      </c>
      <c r="DM113" s="34">
        <v>5.6049323081970215</v>
      </c>
      <c r="DN113" s="34">
        <v>6.1506576538085938</v>
      </c>
      <c r="DO113" t="s">
        <v>1294</v>
      </c>
      <c r="DP113" t="s">
        <v>843</v>
      </c>
      <c r="DQ113" s="34">
        <v>6.3689475059509277</v>
      </c>
      <c r="DR113" t="s">
        <v>1521</v>
      </c>
      <c r="DS113" t="s">
        <v>843</v>
      </c>
      <c r="DT113" t="s">
        <v>843</v>
      </c>
      <c r="DU113" s="34">
        <v>6.5</v>
      </c>
      <c r="DV113" t="s">
        <v>1461</v>
      </c>
      <c r="DW113" t="s">
        <v>843</v>
      </c>
      <c r="DX113" t="s">
        <v>843</v>
      </c>
      <c r="DY113" t="s">
        <v>432</v>
      </c>
      <c r="DZ113" s="34">
        <v>1.4025156386196613E-2</v>
      </c>
      <c r="EA113" s="34">
        <v>1.4973782002925873E-2</v>
      </c>
      <c r="EB113" s="34">
        <v>1.3712680898606777E-2</v>
      </c>
      <c r="EC113" s="34">
        <v>1.1907570064067841E-2</v>
      </c>
      <c r="ED113" s="34">
        <v>2.7875917032361031E-2</v>
      </c>
      <c r="EE113" t="s">
        <v>843</v>
      </c>
      <c r="EF113" t="s">
        <v>819</v>
      </c>
      <c r="EG113" s="34">
        <v>1.5002119354903698E-2</v>
      </c>
      <c r="EH113" s="34">
        <v>1.6258139163255692E-2</v>
      </c>
      <c r="EI113" s="34">
        <v>2.3691017180681229E-2</v>
      </c>
      <c r="EJ113" s="34">
        <v>1.9836237654089928E-2</v>
      </c>
      <c r="EK113" s="34">
        <v>2.3626793175935745E-2</v>
      </c>
      <c r="EL113" t="s">
        <v>843</v>
      </c>
      <c r="EM113" t="s">
        <v>1294</v>
      </c>
      <c r="EN113" s="34">
        <v>1.2640303932130337E-2</v>
      </c>
      <c r="EO113" s="34">
        <v>1.5107685700058937E-2</v>
      </c>
      <c r="EP113" s="34">
        <v>1.3406751677393913E-2</v>
      </c>
      <c r="EQ113" s="34">
        <v>2.6512393727898598E-2</v>
      </c>
      <c r="ER113" s="34">
        <v>2.1532561630010605E-2</v>
      </c>
      <c r="ES113" t="s">
        <v>843</v>
      </c>
      <c r="ET113" t="s">
        <v>1521</v>
      </c>
      <c r="EU113" s="34">
        <v>1.4782673679292202E-2</v>
      </c>
      <c r="EV113" s="34">
        <v>1.8223036080598831E-2</v>
      </c>
      <c r="EW113" s="34">
        <v>2.0098647102713585E-2</v>
      </c>
      <c r="EX113" s="34">
        <v>2.5079319253563881E-2</v>
      </c>
      <c r="EY113" s="34">
        <v>2.6912186294794083E-3</v>
      </c>
      <c r="EZ113" t="s">
        <v>843</v>
      </c>
      <c r="FA113" t="s">
        <v>1594</v>
      </c>
      <c r="FB113" s="34">
        <v>1.2943409383296967E-2</v>
      </c>
      <c r="FC113" s="34">
        <v>1.2110139243304729E-2</v>
      </c>
      <c r="FD113" s="34">
        <v>1.1240377090871334E-2</v>
      </c>
      <c r="FE113" s="34">
        <v>-3.3046517637558281E-4</v>
      </c>
      <c r="FF113" s="34">
        <v>1.4698483282700181E-3</v>
      </c>
      <c r="FG113" t="s">
        <v>843</v>
      </c>
      <c r="FH113" s="34"/>
      <c r="FI113" s="34"/>
      <c r="FJ113" s="34"/>
      <c r="FK113" s="34"/>
      <c r="FL113" s="34"/>
      <c r="FM113" t="s">
        <v>843</v>
      </c>
      <c r="FN113" t="s">
        <v>843</v>
      </c>
      <c r="FO113" s="34">
        <v>0.51343000000000005</v>
      </c>
      <c r="FP113" t="s">
        <v>1462</v>
      </c>
      <c r="FQ113" t="s">
        <v>843</v>
      </c>
      <c r="FR113" t="s">
        <v>843</v>
      </c>
      <c r="FS113" s="34">
        <v>0.76230000000000009</v>
      </c>
      <c r="FT113" t="s">
        <v>1462</v>
      </c>
      <c r="FU113" t="s">
        <v>843</v>
      </c>
      <c r="FV113" t="s">
        <v>843</v>
      </c>
      <c r="FW113" s="34">
        <v>0.24612999999999999</v>
      </c>
      <c r="FX113" t="s">
        <v>1462</v>
      </c>
      <c r="FY113" t="s">
        <v>843</v>
      </c>
      <c r="FZ113" s="34">
        <v>-1.3354665599763393E-2</v>
      </c>
      <c r="GA113" s="34">
        <v>-2.0051717758178711E-2</v>
      </c>
      <c r="GB113" s="34">
        <v>-2.1369842812418938E-2</v>
      </c>
      <c r="GC113" s="34">
        <v>-1.2962684966623783E-2</v>
      </c>
      <c r="GD113" s="34">
        <v>-8.5503822192549706E-3</v>
      </c>
      <c r="GE113" t="s">
        <v>830</v>
      </c>
      <c r="GF113" t="s">
        <v>843</v>
      </c>
      <c r="GG113" s="34">
        <v>-1.3696360401809216E-2</v>
      </c>
      <c r="GH113" s="34">
        <v>-1.9750261679291725E-2</v>
      </c>
      <c r="GI113" s="34">
        <v>-2.2184340283274651E-2</v>
      </c>
      <c r="GJ113" s="34">
        <v>-1.3023010455071926E-2</v>
      </c>
      <c r="GK113" s="34">
        <v>-1.0496120899915695E-2</v>
      </c>
      <c r="GL113" t="s">
        <v>832</v>
      </c>
      <c r="GM113" t="s">
        <v>843</v>
      </c>
      <c r="GN113" s="34">
        <v>0.19779565930366516</v>
      </c>
      <c r="GO113" t="s">
        <v>832</v>
      </c>
      <c r="GP113" t="s">
        <v>843</v>
      </c>
      <c r="GQ113" t="s">
        <v>843</v>
      </c>
      <c r="GR113" s="34">
        <v>1.6304116696119308E-2</v>
      </c>
      <c r="GS113" s="34">
        <v>1.893572136759758E-2</v>
      </c>
      <c r="GT113" s="34">
        <v>1.7041804268956184E-2</v>
      </c>
      <c r="GU113" s="34">
        <v>1.7759673297405243E-2</v>
      </c>
      <c r="GV113" s="34">
        <v>1.7848262563347816E-2</v>
      </c>
      <c r="GW113" t="s">
        <v>832</v>
      </c>
      <c r="GX113" t="s">
        <v>843</v>
      </c>
      <c r="GY113" t="s">
        <v>843</v>
      </c>
      <c r="GZ113" t="s">
        <v>843</v>
      </c>
      <c r="HA113" t="s">
        <v>843</v>
      </c>
      <c r="HB113" t="s">
        <v>843</v>
      </c>
      <c r="HC113" t="s">
        <v>843</v>
      </c>
      <c r="HD113" t="s">
        <v>843</v>
      </c>
      <c r="HE113" t="s">
        <v>843</v>
      </c>
      <c r="HF113" t="s">
        <v>843</v>
      </c>
      <c r="HG113" t="s">
        <v>843</v>
      </c>
      <c r="HH113" s="34">
        <v>1059633675</v>
      </c>
      <c r="HI113" s="34">
        <v>1078970907</v>
      </c>
      <c r="HJ113" s="34">
        <v>1098313039</v>
      </c>
      <c r="HK113" s="34">
        <v>1117415123</v>
      </c>
      <c r="HL113" s="34">
        <v>1136264583</v>
      </c>
      <c r="HM113" s="34">
        <v>1154638713</v>
      </c>
      <c r="HN113" s="34">
        <v>1172373788</v>
      </c>
      <c r="HO113" s="34">
        <v>1189691809</v>
      </c>
      <c r="HP113" s="34">
        <v>1206734806</v>
      </c>
      <c r="HQ113" s="34">
        <v>1223640160</v>
      </c>
      <c r="HR113" s="34">
        <v>1240613620</v>
      </c>
      <c r="HS113" s="34">
        <v>1257621191</v>
      </c>
      <c r="HT113" s="34">
        <v>1274487215</v>
      </c>
      <c r="HU113" s="34">
        <v>1291132063</v>
      </c>
      <c r="HV113" s="34">
        <v>1307246509</v>
      </c>
      <c r="HW113" s="34">
        <v>1322866505</v>
      </c>
      <c r="HX113" s="34">
        <v>1338636340</v>
      </c>
      <c r="HY113" s="34">
        <v>1354195680</v>
      </c>
      <c r="HZ113" s="34">
        <v>1369003306</v>
      </c>
      <c r="IA113" s="34">
        <v>1383112050</v>
      </c>
      <c r="IB113" s="34">
        <v>1396387127</v>
      </c>
      <c r="IC113" s="34">
        <v>1407563842</v>
      </c>
      <c r="ID113" s="34">
        <v>1417173173</v>
      </c>
      <c r="IE113" s="34">
        <v>1428627663</v>
      </c>
      <c r="IF113" s="34">
        <v>1441719852</v>
      </c>
      <c r="IG113" s="34">
        <v>1454606724</v>
      </c>
      <c r="IH113" s="34">
        <v>1467231210</v>
      </c>
      <c r="II113" s="34">
        <v>1479578522</v>
      </c>
      <c r="IJ113" s="34">
        <v>1491671049</v>
      </c>
      <c r="IK113" s="34">
        <v>1503470597</v>
      </c>
      <c r="IL113" s="34">
        <v>1514994080</v>
      </c>
      <c r="IM113" s="34">
        <v>1526208890</v>
      </c>
      <c r="IN113" s="34">
        <v>1537108035</v>
      </c>
      <c r="IO113" s="34">
        <v>1547689835</v>
      </c>
      <c r="IP113" s="34">
        <v>1557919806</v>
      </c>
      <c r="IQ113" s="34">
        <v>1567802259</v>
      </c>
      <c r="IR113" s="34">
        <v>1577302813</v>
      </c>
      <c r="IS113" s="34">
        <v>1586438621</v>
      </c>
      <c r="IT113" s="34">
        <v>1595245783</v>
      </c>
      <c r="IU113" s="34">
        <v>1603664860</v>
      </c>
      <c r="IV113" s="34">
        <v>1611676333</v>
      </c>
      <c r="IW113" s="34">
        <v>1619318360</v>
      </c>
      <c r="IX113" s="34">
        <v>1626585377</v>
      </c>
      <c r="IY113" s="34">
        <v>1633430529</v>
      </c>
      <c r="IZ113" s="34">
        <v>1639837771</v>
      </c>
      <c r="JA113" s="34">
        <v>1645863187</v>
      </c>
      <c r="JB113" s="34">
        <v>1651513758</v>
      </c>
      <c r="JC113" s="34">
        <v>1656777045</v>
      </c>
      <c r="JD113" s="34">
        <v>1661705662</v>
      </c>
      <c r="JE113" s="34">
        <v>1666284995</v>
      </c>
      <c r="JF113" s="34">
        <v>1670490596</v>
      </c>
      <c r="JG113" s="34">
        <v>1674343633</v>
      </c>
      <c r="JH113" s="34">
        <v>1677872877</v>
      </c>
      <c r="JI113" s="34">
        <v>1681073168</v>
      </c>
      <c r="JJ113" s="34">
        <v>1683955036</v>
      </c>
      <c r="JK113" s="34">
        <v>1686563352</v>
      </c>
      <c r="JL113" s="34">
        <v>1688894376</v>
      </c>
      <c r="JM113" s="34">
        <v>1690942717</v>
      </c>
      <c r="JN113" s="34">
        <v>1692704323</v>
      </c>
      <c r="JO113" s="34">
        <v>1694150261</v>
      </c>
      <c r="JP113" s="34">
        <v>1695285496</v>
      </c>
      <c r="JQ113" s="34">
        <v>1696121513</v>
      </c>
      <c r="JR113" s="34">
        <v>1696684915</v>
      </c>
      <c r="JS113" s="34">
        <v>1696976687</v>
      </c>
      <c r="JT113" s="34">
        <v>1696961377</v>
      </c>
      <c r="JU113" s="34">
        <v>1696634194</v>
      </c>
      <c r="JV113" s="34">
        <v>1695973647</v>
      </c>
      <c r="JW113" s="34">
        <v>1694997002</v>
      </c>
      <c r="JX113" s="34">
        <v>1693712648</v>
      </c>
      <c r="JY113" s="34">
        <v>1692129032</v>
      </c>
      <c r="JZ113" s="34">
        <v>1690230782</v>
      </c>
      <c r="KA113" s="34">
        <v>1687990290</v>
      </c>
      <c r="KB113" s="34">
        <v>1685415100</v>
      </c>
      <c r="KC113" s="34">
        <v>1682564509</v>
      </c>
      <c r="KD113" s="34">
        <v>1679449251</v>
      </c>
      <c r="KE113" s="34">
        <v>1676034859</v>
      </c>
      <c r="KF113" s="34">
        <v>1672328379</v>
      </c>
      <c r="KG113" s="34">
        <v>1668352090</v>
      </c>
      <c r="KH113" s="34">
        <v>1664100421</v>
      </c>
      <c r="KI113" s="34">
        <v>1659592793</v>
      </c>
      <c r="KJ113" s="34">
        <v>1654856931</v>
      </c>
      <c r="KK113" s="34">
        <v>1649862775</v>
      </c>
      <c r="KL113" s="34">
        <v>1644678016</v>
      </c>
      <c r="KM113" s="34">
        <v>1639364772</v>
      </c>
      <c r="KN113" s="34">
        <v>1633888926</v>
      </c>
      <c r="KO113" s="34">
        <v>1628242630</v>
      </c>
      <c r="KP113" s="34">
        <v>1622427556</v>
      </c>
      <c r="KQ113" s="34">
        <v>1616451904</v>
      </c>
      <c r="KR113" s="34">
        <v>1610366035</v>
      </c>
      <c r="KS113" s="34">
        <v>1604195811</v>
      </c>
      <c r="KT113" s="34">
        <v>1597908861</v>
      </c>
      <c r="KU113" s="34">
        <v>1591484819</v>
      </c>
      <c r="KV113" s="34">
        <v>1584943121</v>
      </c>
      <c r="KW113" s="34">
        <v>1578296205</v>
      </c>
      <c r="KX113" s="34">
        <v>1571569451</v>
      </c>
      <c r="KY113" s="34">
        <v>1564797337</v>
      </c>
      <c r="KZ113" s="34">
        <v>1557945219</v>
      </c>
      <c r="LA113" s="34">
        <v>1551000309</v>
      </c>
      <c r="LB113" s="34">
        <v>1543990229</v>
      </c>
      <c r="LC113" s="34">
        <v>1536933462</v>
      </c>
      <c r="LD113" s="34">
        <v>1529850119</v>
      </c>
      <c r="LE113" t="s">
        <v>843</v>
      </c>
      <c r="LF113" t="s">
        <v>843</v>
      </c>
      <c r="LG113" t="s">
        <v>843</v>
      </c>
      <c r="LH113" s="34">
        <v>1.8221840262413025E-2</v>
      </c>
      <c r="LI113" s="34">
        <v>1.8084464594721794E-2</v>
      </c>
      <c r="LJ113" s="34">
        <v>1.7767678946256638E-2</v>
      </c>
      <c r="LK113" s="34">
        <v>1.7242690548300743E-2</v>
      </c>
      <c r="LL113" s="34">
        <v>1.6728108748793602E-2</v>
      </c>
      <c r="LM113" s="34">
        <v>1.6041291877627373E-2</v>
      </c>
      <c r="LN113" s="34">
        <v>1.5243079513311386E-2</v>
      </c>
      <c r="LO113" s="34">
        <v>1.4663717709481716E-2</v>
      </c>
      <c r="LP113" s="34">
        <v>1.422391552478075E-2</v>
      </c>
      <c r="LQ113" s="34">
        <v>1.3911949470639229E-2</v>
      </c>
      <c r="LR113" s="34">
        <v>1.3775957748293877E-2</v>
      </c>
      <c r="LS113" s="34">
        <v>1.3615881092846394E-2</v>
      </c>
      <c r="LT113" s="34">
        <v>1.3321920298039913E-2</v>
      </c>
      <c r="LU113" s="34">
        <v>1.2975488789379597E-2</v>
      </c>
      <c r="LV113" s="34">
        <v>1.2403622269630432E-2</v>
      </c>
      <c r="LW113" s="34">
        <v>1.1877953074872494E-2</v>
      </c>
      <c r="LX113" s="34">
        <v>1.1850462295114994E-2</v>
      </c>
      <c r="LY113" s="34">
        <v>1.155624445527792E-2</v>
      </c>
      <c r="LZ113" s="34">
        <v>1.087527722120285E-2</v>
      </c>
      <c r="MA113" s="34">
        <v>1.0253108106553555E-2</v>
      </c>
      <c r="MB113" s="34">
        <v>9.5522087067365646E-3</v>
      </c>
      <c r="MC113" s="34">
        <v>7.9721612855792046E-3</v>
      </c>
      <c r="MD113" s="34">
        <v>6.8037258461117744E-3</v>
      </c>
      <c r="ME113" s="34">
        <v>8.0501427873969078E-3</v>
      </c>
      <c r="MF113" s="34">
        <v>9.1224350035190582E-3</v>
      </c>
      <c r="MG113" s="34">
        <v>8.8988291099667549E-3</v>
      </c>
      <c r="MH113" s="34">
        <v>8.6415223777294159E-3</v>
      </c>
      <c r="MI113" s="34">
        <v>8.3801709115505219E-3</v>
      </c>
      <c r="MJ113" s="34">
        <v>8.1397360190749168E-3</v>
      </c>
      <c r="MK113" s="34">
        <v>7.8791659325361252E-3</v>
      </c>
      <c r="ML113" s="34">
        <v>7.6353643089532852E-3</v>
      </c>
      <c r="MM113" s="34">
        <v>7.3752794414758682E-3</v>
      </c>
      <c r="MN113" s="34">
        <v>7.1159410290420055E-3</v>
      </c>
      <c r="MO113" s="34">
        <v>6.860638502985239E-3</v>
      </c>
      <c r="MP113" s="34">
        <v>6.5880836918950081E-3</v>
      </c>
      <c r="MQ113" s="34">
        <v>6.3233301043510437E-3</v>
      </c>
      <c r="MR113" s="34">
        <v>6.041504442691803E-3</v>
      </c>
      <c r="MS113" s="34">
        <v>5.7753352448344231E-3</v>
      </c>
      <c r="MT113" s="34">
        <v>5.5361771956086159E-3</v>
      </c>
      <c r="MU113" s="34">
        <v>5.2637271583080292E-3</v>
      </c>
      <c r="MV113" s="34">
        <v>4.9832905642688274E-3</v>
      </c>
      <c r="MW113" s="34">
        <v>4.7304574400186539E-3</v>
      </c>
      <c r="MX113" s="34">
        <v>4.4776615686714649E-3</v>
      </c>
      <c r="MY113" s="34">
        <v>4.1994652710855007E-3</v>
      </c>
      <c r="MZ113" s="34">
        <v>3.9148945361375809E-3</v>
      </c>
      <c r="NA113" s="34">
        <v>3.6676635500043631E-3</v>
      </c>
      <c r="NB113" s="34">
        <v>3.4273162018507719E-3</v>
      </c>
      <c r="NC113" s="34">
        <v>3.1818796414881945E-3</v>
      </c>
      <c r="ND113" s="34">
        <v>2.970406087115407E-3</v>
      </c>
      <c r="NE113" s="34">
        <v>2.7520125731825829E-3</v>
      </c>
      <c r="NF113" s="34">
        <v>2.5207588914781809E-3</v>
      </c>
      <c r="NG113" s="34">
        <v>2.3038743529468775E-3</v>
      </c>
      <c r="NH113" s="34">
        <v>2.1056190598756075E-3</v>
      </c>
      <c r="NI113" s="34">
        <v>1.9055333686992526E-3</v>
      </c>
      <c r="NJ113" s="34">
        <v>1.7128348117694259E-3</v>
      </c>
      <c r="NK113" s="34">
        <v>1.5477242413908243E-3</v>
      </c>
      <c r="NL113" s="34">
        <v>1.3811604585498571E-3</v>
      </c>
      <c r="NM113" s="34">
        <v>1.2120946776121855E-3</v>
      </c>
      <c r="NN113" s="34">
        <v>1.0412470437586308E-3</v>
      </c>
      <c r="NO113" s="34">
        <v>8.5385306738317013E-4</v>
      </c>
      <c r="NP113" s="34">
        <v>6.6986668389290571E-4</v>
      </c>
      <c r="NQ113" s="34">
        <v>4.9302075058221817E-4</v>
      </c>
      <c r="NR113" s="34">
        <v>3.3211562549695373E-4</v>
      </c>
      <c r="NS113" s="34">
        <v>1.7195114924106747E-4</v>
      </c>
      <c r="NT113" s="34">
        <v>-9.0219682533643208E-6</v>
      </c>
      <c r="NU113" s="34">
        <v>-1.9282380526419729E-4</v>
      </c>
      <c r="NV113" s="34">
        <v>-3.8940369267947972E-4</v>
      </c>
      <c r="NW113" s="34">
        <v>-5.7602679589763284E-4</v>
      </c>
      <c r="NX113" s="34">
        <v>-7.5801956700161099E-4</v>
      </c>
      <c r="NY113" s="34">
        <v>-9.3543424736708403E-4</v>
      </c>
      <c r="NZ113" s="34">
        <v>-1.1224412592127919E-3</v>
      </c>
      <c r="OA113" s="34">
        <v>-1.3264332665130496E-3</v>
      </c>
      <c r="OB113" s="34">
        <v>-1.5267601702362299E-3</v>
      </c>
      <c r="OC113" s="34">
        <v>-1.6927606193348765E-3</v>
      </c>
      <c r="OD113" s="34">
        <v>-1.8532100366428494E-3</v>
      </c>
      <c r="OE113" s="34">
        <v>-2.0351121202111244E-3</v>
      </c>
      <c r="OF113" s="34">
        <v>-2.2139064967632294E-3</v>
      </c>
      <c r="OG113" s="34">
        <v>-2.3805275559425354E-3</v>
      </c>
      <c r="OH113" s="34">
        <v>-2.5516771711409092E-3</v>
      </c>
      <c r="OI113" s="34">
        <v>-2.7124229818582535E-3</v>
      </c>
      <c r="OJ113" s="34">
        <v>-2.8577083721756935E-3</v>
      </c>
      <c r="OK113" s="34">
        <v>-3.0224407091736794E-3</v>
      </c>
      <c r="OL113" s="34">
        <v>-3.1474877614527941E-3</v>
      </c>
      <c r="OM113" s="34">
        <v>-3.2357973977923393E-3</v>
      </c>
      <c r="ON113" s="34">
        <v>-3.3458152320235968E-3</v>
      </c>
      <c r="OO113" s="34">
        <v>-3.4617253113538027E-3</v>
      </c>
      <c r="OP113" s="34">
        <v>-3.5777732264250517E-3</v>
      </c>
      <c r="OQ113" s="34">
        <v>-3.6899545229971409E-3</v>
      </c>
      <c r="OR113" s="34">
        <v>-3.7720603868365288E-3</v>
      </c>
      <c r="OS113" s="34">
        <v>-3.838925389572978E-3</v>
      </c>
      <c r="OT113" s="34">
        <v>-3.9267661049962044E-3</v>
      </c>
      <c r="OU113" s="34">
        <v>-4.0283836424350739E-3</v>
      </c>
      <c r="OV113" s="34">
        <v>-4.1189081966876984E-3</v>
      </c>
      <c r="OW113" s="34">
        <v>-4.202607087790966E-3</v>
      </c>
      <c r="OX113" s="34">
        <v>-4.2711435817182064E-3</v>
      </c>
      <c r="OY113" s="34">
        <v>-4.3184519745409489E-3</v>
      </c>
      <c r="OZ113" s="34">
        <v>-4.3885326012969017E-3</v>
      </c>
      <c r="PA113" s="34">
        <v>-4.4677024707198143E-3</v>
      </c>
      <c r="PB113" s="34">
        <v>-4.5299599878489971E-3</v>
      </c>
      <c r="PC113" s="34">
        <v>-4.5809503644704819E-3</v>
      </c>
      <c r="PD113" s="34">
        <v>-4.6194037422537804E-3</v>
      </c>
      <c r="PE113" t="s">
        <v>1300</v>
      </c>
      <c r="PF113" t="s">
        <v>843</v>
      </c>
      <c r="PG113" t="s">
        <v>843</v>
      </c>
      <c r="PH113" t="s">
        <v>843</v>
      </c>
      <c r="PI113" t="s">
        <v>843</v>
      </c>
      <c r="PJ113" t="s">
        <v>1300</v>
      </c>
      <c r="PK113" s="34">
        <v>0.51737087965011597</v>
      </c>
      <c r="PL113" s="34">
        <v>0.51742947101593018</v>
      </c>
      <c r="PM113" s="34">
        <v>0.51746165752410889</v>
      </c>
      <c r="PN113" s="34">
        <v>0.51747667789459229</v>
      </c>
      <c r="PO113" s="34">
        <v>0.51747661828994751</v>
      </c>
      <c r="PP113" s="34">
        <v>0.51745855808258057</v>
      </c>
      <c r="PQ113" s="34">
        <v>0.51742148399353027</v>
      </c>
      <c r="PR113" s="34">
        <v>0.51736617088317871</v>
      </c>
      <c r="PS113" s="34">
        <v>0.51729840040206909</v>
      </c>
      <c r="PT113" s="34">
        <v>0.51722103357315063</v>
      </c>
      <c r="PU113" s="34">
        <v>0.51713603734970093</v>
      </c>
      <c r="PV113" s="34">
        <v>0.51704311370849609</v>
      </c>
      <c r="PW113" s="34">
        <v>0.51694470643997192</v>
      </c>
      <c r="PX113" s="34">
        <v>0.51685100793838501</v>
      </c>
      <c r="PY113" s="34">
        <v>0.51677274703979492</v>
      </c>
      <c r="PZ113" s="34">
        <v>0.51671367883682251</v>
      </c>
      <c r="QA113" s="34">
        <v>0.51666265726089478</v>
      </c>
      <c r="QB113" s="34">
        <v>0.51660770177841187</v>
      </c>
      <c r="QC113" s="34">
        <v>0.51654309034347534</v>
      </c>
      <c r="QD113" s="34">
        <v>0.51646214723587036</v>
      </c>
      <c r="QE113" s="34">
        <v>0.51633065938949585</v>
      </c>
      <c r="QF113" s="34">
        <v>0.51614242792129517</v>
      </c>
      <c r="QG113" s="34">
        <v>0.51594293117523193</v>
      </c>
      <c r="QH113" s="34">
        <v>0.51577574014663696</v>
      </c>
      <c r="QI113" s="34">
        <v>0.51562899351119995</v>
      </c>
      <c r="QJ113" s="34">
        <v>0.51546835899353027</v>
      </c>
      <c r="QK113" s="34">
        <v>0.51529479026794434</v>
      </c>
      <c r="QL113" s="34">
        <v>0.51510906219482422</v>
      </c>
      <c r="QM113" s="34">
        <v>0.5149112343788147</v>
      </c>
      <c r="QN113" s="34">
        <v>0.51470214128494263</v>
      </c>
      <c r="QO113" s="34">
        <v>0.51448291540145874</v>
      </c>
      <c r="QP113" s="34">
        <v>0.51425468921661377</v>
      </c>
      <c r="QQ113" s="34">
        <v>0.51401960849761963</v>
      </c>
      <c r="QR113" s="34">
        <v>0.51377964019775391</v>
      </c>
      <c r="QS113" s="34">
        <v>0.51353508234024048</v>
      </c>
      <c r="QT113" s="34">
        <v>0.51328623294830322</v>
      </c>
      <c r="QU113" s="34">
        <v>0.51303362846374512</v>
      </c>
      <c r="QV113" s="34">
        <v>0.51277750730514526</v>
      </c>
      <c r="QW113" s="34">
        <v>0.51251965761184692</v>
      </c>
      <c r="QX113" s="34">
        <v>0.51226156949996948</v>
      </c>
      <c r="QY113" s="34">
        <v>0.51200258731842041</v>
      </c>
      <c r="QZ113" s="34">
        <v>0.51174283027648926</v>
      </c>
      <c r="RA113" s="34">
        <v>0.51148355007171631</v>
      </c>
      <c r="RB113" s="34">
        <v>0.51122432947158813</v>
      </c>
      <c r="RC113" s="34">
        <v>0.51096570491790771</v>
      </c>
      <c r="RD113" s="34">
        <v>0.51071047782897949</v>
      </c>
      <c r="RE113" s="34">
        <v>0.51045811176300049</v>
      </c>
      <c r="RF113" s="34">
        <v>0.5102086067199707</v>
      </c>
      <c r="RG113" s="34">
        <v>0.50996321439743042</v>
      </c>
      <c r="RH113" s="34">
        <v>0.50972110033035278</v>
      </c>
      <c r="RI113" s="34">
        <v>0.50948148965835571</v>
      </c>
      <c r="RJ113" s="34">
        <v>0.50924551486968994</v>
      </c>
      <c r="RK113" s="34">
        <v>0.50901371240615845</v>
      </c>
      <c r="RL113" s="34">
        <v>0.50878489017486572</v>
      </c>
      <c r="RM113" s="34">
        <v>0.5085597038269043</v>
      </c>
      <c r="RN113" s="34">
        <v>0.50833868980407715</v>
      </c>
      <c r="RO113" s="34">
        <v>0.50812119245529175</v>
      </c>
      <c r="RP113" s="34">
        <v>0.50790864229202271</v>
      </c>
      <c r="RQ113" s="34">
        <v>0.50770068168640137</v>
      </c>
      <c r="RR113" s="34">
        <v>0.50749880075454712</v>
      </c>
      <c r="RS113" s="34">
        <v>0.50730454921722412</v>
      </c>
      <c r="RT113" s="34">
        <v>0.50711554288864136</v>
      </c>
      <c r="RU113" s="34">
        <v>0.50693380832672119</v>
      </c>
      <c r="RV113" s="34">
        <v>0.5067594051361084</v>
      </c>
      <c r="RW113" s="34">
        <v>0.50659102201461792</v>
      </c>
      <c r="RX113" s="34">
        <v>0.50643134117126465</v>
      </c>
      <c r="RY113" s="34">
        <v>0.50628149509429932</v>
      </c>
      <c r="RZ113" s="34">
        <v>0.50613909959793091</v>
      </c>
      <c r="SA113" s="34">
        <v>0.50600272417068481</v>
      </c>
      <c r="SB113" s="34">
        <v>0.50587409734725952</v>
      </c>
      <c r="SC113" s="34">
        <v>0.50575196743011475</v>
      </c>
      <c r="SD113" s="34">
        <v>0.50563669204711914</v>
      </c>
      <c r="SE113" s="34">
        <v>0.50553083419799805</v>
      </c>
      <c r="SF113" s="34">
        <v>0.50543582439422607</v>
      </c>
      <c r="SG113" s="34">
        <v>0.50534975528717041</v>
      </c>
      <c r="SH113" s="34">
        <v>0.50527095794677734</v>
      </c>
      <c r="SI113" s="34">
        <v>0.50520217418670654</v>
      </c>
      <c r="SJ113" s="34">
        <v>0.50514322519302368</v>
      </c>
      <c r="SK113" s="34">
        <v>0.50509238243103027</v>
      </c>
      <c r="SL113" s="34">
        <v>0.50504916906356812</v>
      </c>
      <c r="SM113" s="34">
        <v>0.50501275062561035</v>
      </c>
      <c r="SN113" s="34">
        <v>0.50498276948928833</v>
      </c>
      <c r="SO113" s="34">
        <v>0.50495904684066772</v>
      </c>
      <c r="SP113" s="34">
        <v>0.50494092702865601</v>
      </c>
      <c r="SQ113" s="34">
        <v>0.5049278736114502</v>
      </c>
      <c r="SR113" s="34">
        <v>0.50491774082183838</v>
      </c>
      <c r="SS113" s="34">
        <v>0.50491029024124146</v>
      </c>
      <c r="ST113" s="34">
        <v>0.50490552186965942</v>
      </c>
      <c r="SU113" s="34">
        <v>0.50489997863769531</v>
      </c>
      <c r="SV113" s="34">
        <v>0.50489461421966553</v>
      </c>
      <c r="SW113" s="34">
        <v>0.5048905611038208</v>
      </c>
      <c r="SX113" s="34">
        <v>0.50488406419754028</v>
      </c>
      <c r="SY113" s="34">
        <v>0.50487655401229858</v>
      </c>
      <c r="SZ113" s="34">
        <v>0.50486999750137329</v>
      </c>
      <c r="TA113" s="34">
        <v>0.5048643946647644</v>
      </c>
      <c r="TB113" s="34">
        <v>0.50485950708389282</v>
      </c>
      <c r="TC113" s="34">
        <v>0.50485396385192871</v>
      </c>
      <c r="TD113" s="34">
        <v>0.50484633445739746</v>
      </c>
      <c r="TE113" s="34">
        <v>0.50483554601669312</v>
      </c>
      <c r="TF113" s="34">
        <v>0.50482428073883057</v>
      </c>
      <c r="TG113" s="34">
        <v>0.50481271743774414</v>
      </c>
      <c r="TH113" t="s">
        <v>843</v>
      </c>
      <c r="TI113" t="s">
        <v>843</v>
      </c>
      <c r="TJ113" t="s">
        <v>1300</v>
      </c>
      <c r="TK113" s="34">
        <v>0.60456507028027195</v>
      </c>
      <c r="TL113" s="34">
        <v>0.60770604151595797</v>
      </c>
      <c r="TM113" s="34">
        <v>0.61085941164487001</v>
      </c>
      <c r="TN113" s="34">
        <v>0.61406045754131999</v>
      </c>
      <c r="TO113" s="34">
        <v>0.61742755428292706</v>
      </c>
      <c r="TP113" s="34">
        <v>0.62089690171335898</v>
      </c>
      <c r="TQ113" s="34">
        <v>0.62452783872714801</v>
      </c>
      <c r="TR113" s="34">
        <v>0.62831824135543102</v>
      </c>
      <c r="TS113" s="34">
        <v>0.63208883179925801</v>
      </c>
      <c r="TT113" s="34">
        <v>0.63580426930242506</v>
      </c>
      <c r="TU113" s="34">
        <v>0.63955320029454399</v>
      </c>
      <c r="TV113" s="34">
        <v>0.64330776810200907</v>
      </c>
      <c r="TW113" s="34">
        <v>0.6470084125743889</v>
      </c>
      <c r="TX113" s="34">
        <v>0.65063868193526597</v>
      </c>
      <c r="TY113" s="34">
        <v>0.65404606905704898</v>
      </c>
      <c r="TZ113" s="34">
        <v>0.65725434353531198</v>
      </c>
      <c r="UA113" s="34">
        <v>0.66045951832611194</v>
      </c>
      <c r="UB113" s="34">
        <v>0.663636818596127</v>
      </c>
      <c r="UC113" s="34">
        <v>0.66658255255280496</v>
      </c>
      <c r="UD113" s="34">
        <v>0.66933943107887006</v>
      </c>
      <c r="UE113" s="34">
        <v>0.67215346400139098</v>
      </c>
      <c r="UF113" s="34">
        <v>0.67509944390856302</v>
      </c>
      <c r="UG113" s="34">
        <v>0.67797246175996195</v>
      </c>
      <c r="UH113" s="34">
        <v>0.68027559046362995</v>
      </c>
      <c r="UI113" s="34">
        <v>0.68212195221960503</v>
      </c>
      <c r="UJ113" s="34">
        <v>0.68382229374322601</v>
      </c>
      <c r="UK113" s="34">
        <v>0.68531654360051408</v>
      </c>
      <c r="UL113" s="34">
        <v>0.68659401065569103</v>
      </c>
      <c r="UM113" s="34">
        <v>0.68764001241682604</v>
      </c>
      <c r="UN113" s="34">
        <v>0.68831542979343197</v>
      </c>
      <c r="UO113" s="34">
        <v>0.68870578798278004</v>
      </c>
      <c r="UP113" s="34">
        <v>0.68907475535671903</v>
      </c>
      <c r="UQ113" s="34">
        <v>0.68924180423311698</v>
      </c>
      <c r="UR113" s="34">
        <v>0.68917677940296107</v>
      </c>
      <c r="US113" s="34">
        <v>0.68890151323004001</v>
      </c>
      <c r="UT113" s="34">
        <v>0.688309779795926</v>
      </c>
      <c r="UU113" s="34">
        <v>0.68754625833776006</v>
      </c>
      <c r="UV113" s="34">
        <v>0.68670552681911801</v>
      </c>
      <c r="UW113" s="34">
        <v>0.68579135776972611</v>
      </c>
      <c r="UX113" s="34">
        <v>0.68483574263915603</v>
      </c>
      <c r="UY113" s="34">
        <v>0.68388569266279797</v>
      </c>
      <c r="UZ113" s="34">
        <v>0.68288366202341999</v>
      </c>
      <c r="VA113" s="34">
        <v>0.681836712257055</v>
      </c>
      <c r="VB113" s="34">
        <v>0.68080365133202503</v>
      </c>
      <c r="VC113" s="34">
        <v>0.67968425142455302</v>
      </c>
      <c r="VD113" s="34">
        <v>0.67840338106985199</v>
      </c>
      <c r="VE113" s="34">
        <v>0.67694273374713798</v>
      </c>
      <c r="VF113" s="34">
        <v>0.67535659331880693</v>
      </c>
      <c r="VG113" s="34">
        <v>0.67364375298132695</v>
      </c>
      <c r="VH113" s="34">
        <v>0.67176100658579108</v>
      </c>
      <c r="VI113" s="34">
        <v>0.66974973789967707</v>
      </c>
      <c r="VJ113" s="34">
        <v>0.66756478537043507</v>
      </c>
      <c r="VK113" s="34">
        <v>0.66525876232994197</v>
      </c>
      <c r="VL113" s="34">
        <v>0.66292324681761794</v>
      </c>
      <c r="VM113" s="34">
        <v>0.66049381390356399</v>
      </c>
      <c r="VN113" s="34">
        <v>0.65798831196232499</v>
      </c>
      <c r="VO113" s="34">
        <v>0.65539354358516499</v>
      </c>
      <c r="VP113" s="34">
        <v>0.65267354253392895</v>
      </c>
      <c r="VQ113" s="34">
        <v>0.64985841279444201</v>
      </c>
      <c r="VR113" s="34">
        <v>0.64694139419281993</v>
      </c>
      <c r="VS113" s="34">
        <v>0.64392665881572397</v>
      </c>
      <c r="VT113" s="34">
        <v>0.64084894498922396</v>
      </c>
      <c r="VU113" s="34">
        <v>0.63770937929273697</v>
      </c>
      <c r="VV113" s="34">
        <v>0.63452881531381</v>
      </c>
      <c r="VW113" s="34">
        <v>0.63132009887556795</v>
      </c>
      <c r="VX113" s="34">
        <v>0.62802445252026606</v>
      </c>
      <c r="VY113" s="34">
        <v>0.62460635440068402</v>
      </c>
      <c r="VZ113" s="34">
        <v>0.62117052375765802</v>
      </c>
      <c r="WA113" s="34">
        <v>0.61782838719823097</v>
      </c>
      <c r="WB113" s="34">
        <v>0.61459999523251496</v>
      </c>
      <c r="WC113" s="34">
        <v>0.61155725194585997</v>
      </c>
      <c r="WD113" s="34">
        <v>0.60874702614292098</v>
      </c>
      <c r="WE113" s="34">
        <v>0.60610058869358097</v>
      </c>
      <c r="WF113" s="34">
        <v>0.60352646467133897</v>
      </c>
      <c r="WG113" s="34">
        <v>0.60096586300481203</v>
      </c>
      <c r="WH113" s="34">
        <v>0.59846050540839602</v>
      </c>
      <c r="WI113" s="34">
        <v>0.59607167217607493</v>
      </c>
      <c r="WJ113" s="34">
        <v>0.59382674990200301</v>
      </c>
      <c r="WK113" s="34">
        <v>0.59173690684131397</v>
      </c>
      <c r="WL113" s="34">
        <v>0.58990987977856302</v>
      </c>
      <c r="WM113" s="34">
        <v>0.58827901885003497</v>
      </c>
      <c r="WN113" s="34">
        <v>0.58663754396584999</v>
      </c>
      <c r="WO113" s="34">
        <v>0.58509479870584702</v>
      </c>
      <c r="WP113" s="34">
        <v>0.58364921709332396</v>
      </c>
      <c r="WQ113" s="34">
        <v>0.58233422930978396</v>
      </c>
      <c r="WR113" s="34">
        <v>0.58124082754753803</v>
      </c>
      <c r="WS113" s="34">
        <v>0.58020287119069502</v>
      </c>
      <c r="WT113" s="34">
        <v>0.57912463104129597</v>
      </c>
      <c r="WU113" s="34">
        <v>0.57800931029385194</v>
      </c>
      <c r="WV113" s="34">
        <v>0.57684025831183294</v>
      </c>
      <c r="WW113" s="34">
        <v>0.575610972846342</v>
      </c>
      <c r="WX113" s="34">
        <v>0.57436072250714998</v>
      </c>
      <c r="WY113" s="34">
        <v>0.57309705324967997</v>
      </c>
      <c r="WZ113" s="34">
        <v>0.57179270649903402</v>
      </c>
      <c r="XA113" s="34">
        <v>0.570472068316352</v>
      </c>
      <c r="XB113" s="34">
        <v>0.56912799053415097</v>
      </c>
      <c r="XC113" s="34">
        <v>0.56776882134782902</v>
      </c>
      <c r="XD113" s="34">
        <v>0.56643327160240897</v>
      </c>
      <c r="XE113" s="34">
        <v>0.56514161236962102</v>
      </c>
      <c r="XF113" s="34">
        <v>0.56388136841675396</v>
      </c>
      <c r="XG113" s="34">
        <v>0.562629857533122</v>
      </c>
      <c r="XH113" t="s">
        <v>843</v>
      </c>
      <c r="XI113" t="s">
        <v>1300</v>
      </c>
      <c r="XJ113" s="34">
        <v>0.58049414313843206</v>
      </c>
      <c r="XK113" s="34">
        <v>0.58367252694778804</v>
      </c>
      <c r="XL113" s="34">
        <v>0.58690769562415601</v>
      </c>
      <c r="XM113" s="34">
        <v>0.59018122283361096</v>
      </c>
      <c r="XN113" s="34">
        <v>0.593543144431529</v>
      </c>
      <c r="XO113" s="34">
        <v>0.59688911365991904</v>
      </c>
      <c r="XP113" s="34">
        <v>0.60027680821877905</v>
      </c>
      <c r="XQ113" s="34">
        <v>0.60372276270596603</v>
      </c>
      <c r="XR113" s="34">
        <v>0.60705088239870097</v>
      </c>
      <c r="XS113" s="34">
        <v>0.60995318820279398</v>
      </c>
      <c r="XT113" s="34">
        <v>0.61255334718959498</v>
      </c>
      <c r="XU113" s="34">
        <v>0.61512323069626096</v>
      </c>
      <c r="XV113" s="34">
        <v>0.61760647305418703</v>
      </c>
      <c r="XW113" s="34">
        <v>0.62000575396600399</v>
      </c>
      <c r="XX113" s="34">
        <v>0.62242329690551101</v>
      </c>
      <c r="XY113" s="34">
        <v>0.62490143199479598</v>
      </c>
      <c r="XZ113" s="34">
        <v>0.627437867713735</v>
      </c>
      <c r="YA113" s="34">
        <v>0.63000221490516095</v>
      </c>
      <c r="YB113" s="34">
        <v>0.63238266400783205</v>
      </c>
      <c r="YC113" s="34">
        <v>0.63462391147751807</v>
      </c>
      <c r="YD113" s="34">
        <v>0.63696447518167398</v>
      </c>
      <c r="YE113" s="34">
        <v>0.63951413828659598</v>
      </c>
      <c r="YF113" s="34">
        <v>0.6420159611792261</v>
      </c>
      <c r="YG113" s="34">
        <v>0.643806548284653</v>
      </c>
      <c r="YH113" s="34">
        <v>0.64502533984667598</v>
      </c>
      <c r="YI113" s="34">
        <v>0.64612552966584502</v>
      </c>
      <c r="YJ113" s="34">
        <v>0.64705750125094497</v>
      </c>
      <c r="YK113" s="34">
        <v>0.64776399139970708</v>
      </c>
      <c r="YL113" s="34">
        <v>0.64821008849377704</v>
      </c>
      <c r="YM113" s="34">
        <v>0.64827150768407404</v>
      </c>
      <c r="YN113" s="34">
        <v>0.64801806233856096</v>
      </c>
      <c r="YO113" s="34">
        <v>0.647675981955524</v>
      </c>
      <c r="YP113" s="34">
        <v>0.64709284589976501</v>
      </c>
      <c r="YQ113" s="34">
        <v>0.64625243403501498</v>
      </c>
      <c r="YR113" s="34">
        <v>0.64515046053825897</v>
      </c>
      <c r="YS113" s="34">
        <v>0.64373412168819499</v>
      </c>
      <c r="YT113" s="34">
        <v>0.64217293786129004</v>
      </c>
      <c r="YU113" s="34">
        <v>0.64058061878209893</v>
      </c>
      <c r="YV113" s="34">
        <v>0.63899086765365198</v>
      </c>
      <c r="YW113" s="34">
        <v>0.63734385675737304</v>
      </c>
      <c r="YX113" s="34">
        <v>0.63556405640770897</v>
      </c>
      <c r="YY113" s="34">
        <v>0.63360837715888996</v>
      </c>
      <c r="YZ113" s="34">
        <v>0.63152843171307804</v>
      </c>
      <c r="ZA113" s="34">
        <v>0.629372820614574</v>
      </c>
      <c r="ZB113" s="34">
        <v>0.62709076501296501</v>
      </c>
      <c r="ZC113" s="34">
        <v>0.62470460329480093</v>
      </c>
      <c r="ZD113" s="34">
        <v>0.622175240570362</v>
      </c>
      <c r="ZE113" s="34">
        <v>0.61956271460774603</v>
      </c>
      <c r="ZF113" s="34">
        <v>0.61692303092122502</v>
      </c>
      <c r="ZG113" s="34">
        <v>0.614215329353068</v>
      </c>
      <c r="ZH113" s="34">
        <v>0.61149874638728496</v>
      </c>
      <c r="ZI113" s="34">
        <v>0.60870762035501502</v>
      </c>
      <c r="ZJ113" s="34">
        <v>0.60580461334914293</v>
      </c>
      <c r="ZK113" s="34">
        <v>0.60286905977108907</v>
      </c>
      <c r="ZL113" s="34">
        <v>0.59985511168961703</v>
      </c>
      <c r="ZM113" s="34">
        <v>0.59671325675763898</v>
      </c>
      <c r="ZN113" s="34">
        <v>0.59350481743610994</v>
      </c>
      <c r="ZO113" s="34">
        <v>0.59024434994808994</v>
      </c>
      <c r="ZP113" s="34">
        <v>0.58689846992642802</v>
      </c>
      <c r="ZQ113" s="34">
        <v>0.58347870348186293</v>
      </c>
      <c r="ZR113" s="34">
        <v>0.57996059868963801</v>
      </c>
      <c r="ZS113" s="34">
        <v>0.57628280504679796</v>
      </c>
      <c r="ZT113" s="34">
        <v>0.57253522614126606</v>
      </c>
      <c r="ZU113" s="34">
        <v>0.56887239240219201</v>
      </c>
      <c r="ZV113" s="34">
        <v>0.565311645146922</v>
      </c>
      <c r="ZW113" s="34">
        <v>0.56188216449499495</v>
      </c>
      <c r="ZX113" s="34">
        <v>0.55864129195358903</v>
      </c>
      <c r="ZY113" s="34">
        <v>0.55553107580068695</v>
      </c>
      <c r="ZZ113" s="34">
        <v>0.55247445918805194</v>
      </c>
      <c r="AAA113" s="34">
        <v>0.54943521026947306</v>
      </c>
      <c r="AAB113" s="34">
        <v>0.54647364730502401</v>
      </c>
      <c r="AAC113" s="34">
        <v>0.543655387513024</v>
      </c>
      <c r="AAD113" s="34">
        <v>0.54099449047922799</v>
      </c>
      <c r="AAE113" s="34">
        <v>0.538479644545242</v>
      </c>
      <c r="AAF113" s="34">
        <v>0.53622937070814802</v>
      </c>
      <c r="AAG113" s="34">
        <v>0.53420306174377796</v>
      </c>
      <c r="AAH113" s="34">
        <v>0.53220101174047008</v>
      </c>
      <c r="AAI113" s="34">
        <v>0.53035524459658701</v>
      </c>
      <c r="AAJ113" s="34">
        <v>0.52868075577774298</v>
      </c>
      <c r="AAK113" s="34">
        <v>0.52716692081947403</v>
      </c>
      <c r="AAL113" s="34">
        <v>0.525899638472766</v>
      </c>
      <c r="AAM113" s="34">
        <v>0.52473082328779397</v>
      </c>
      <c r="AAN113" s="34">
        <v>0.52355463401428604</v>
      </c>
      <c r="AAO113" s="34">
        <v>0.52233951794276501</v>
      </c>
      <c r="AAP113" s="34">
        <v>0.52109142118024199</v>
      </c>
      <c r="AAQ113" s="34">
        <v>0.51981281729498396</v>
      </c>
      <c r="AAR113" s="34">
        <v>0.51850590625647197</v>
      </c>
      <c r="AAS113" s="34">
        <v>0.51717469844373398</v>
      </c>
      <c r="AAT113" s="34">
        <v>0.51582876233606401</v>
      </c>
      <c r="AAU113" s="34">
        <v>0.51448226104363004</v>
      </c>
      <c r="AAV113" s="34">
        <v>0.51310690334797504</v>
      </c>
      <c r="AAW113" s="34">
        <v>0.51173116311076794</v>
      </c>
      <c r="AAX113" s="34">
        <v>0.51035821634688194</v>
      </c>
      <c r="AAY113" s="34">
        <v>0.50897000936875203</v>
      </c>
      <c r="AAZ113" s="34">
        <v>0.50758928486336796</v>
      </c>
      <c r="ABA113" s="34">
        <v>0.50621852668707601</v>
      </c>
      <c r="ABB113" s="34">
        <v>0.504865903919544</v>
      </c>
      <c r="ABC113" s="34">
        <v>0.50355926992389799</v>
      </c>
      <c r="ABD113" s="34">
        <v>0.50230170562821597</v>
      </c>
      <c r="ABE113" s="34">
        <v>0.50109795465527496</v>
      </c>
      <c r="ABF113" s="34">
        <v>0.49993936268733302</v>
      </c>
      <c r="ABG113" t="s">
        <v>843</v>
      </c>
      <c r="ABH113" t="s">
        <v>843</v>
      </c>
      <c r="ABI113" t="s">
        <v>1300</v>
      </c>
      <c r="ABJ113" s="34">
        <v>0.50251005541961902</v>
      </c>
      <c r="ABK113" s="34">
        <v>0.50551782463654393</v>
      </c>
      <c r="ABL113" s="34">
        <v>0.50864808794674099</v>
      </c>
      <c r="ABM113" s="34">
        <v>0.51200459119255903</v>
      </c>
      <c r="ABN113" s="34">
        <v>0.51570495443313502</v>
      </c>
      <c r="ABO113" s="34">
        <v>0.51970075335591093</v>
      </c>
      <c r="ABP113" s="34">
        <v>0.52400058691861506</v>
      </c>
      <c r="ABQ113" s="34">
        <v>0.52844785429280494</v>
      </c>
      <c r="ABR113" s="34">
        <v>0.53284291342999601</v>
      </c>
      <c r="ABS113" s="34">
        <v>0.53718321918152101</v>
      </c>
      <c r="ABT113" s="34">
        <v>0.54143735460521503</v>
      </c>
      <c r="ABU113" s="34">
        <v>0.54569495322697703</v>
      </c>
      <c r="ABV113" s="34">
        <v>0.54998349181163997</v>
      </c>
      <c r="ABW113" s="34">
        <v>0.55419022517366201</v>
      </c>
      <c r="ABX113" s="34">
        <v>0.55817725385105599</v>
      </c>
      <c r="ABY113" s="34">
        <v>0.56193819857958305</v>
      </c>
      <c r="ABZ113" s="34">
        <v>0.56555047488310006</v>
      </c>
      <c r="ACA113" s="34">
        <v>0.56910196817682301</v>
      </c>
      <c r="ACB113" s="34">
        <v>0.57257998448815295</v>
      </c>
      <c r="ACC113" s="34">
        <v>0.57601941701830295</v>
      </c>
      <c r="ACD113" s="34">
        <v>0.57973497739069302</v>
      </c>
      <c r="ACE113" s="34">
        <v>0.58386965903604104</v>
      </c>
      <c r="ACF113" s="34">
        <v>0.58806032295252197</v>
      </c>
      <c r="ACG113" s="34">
        <v>0.59173534847056897</v>
      </c>
      <c r="ACH113" s="34">
        <v>0.59490836295982397</v>
      </c>
      <c r="ACI113" s="34">
        <v>0.59776893517233598</v>
      </c>
      <c r="ACJ113" s="34">
        <v>0.60028179744077304</v>
      </c>
      <c r="ACK113" s="34">
        <v>0.60254664267152702</v>
      </c>
      <c r="ACL113" s="34">
        <v>0.60465139569634097</v>
      </c>
      <c r="ACM113" s="34">
        <v>0.60667132767124199</v>
      </c>
      <c r="ACN113" s="34">
        <v>0.60858719540059603</v>
      </c>
      <c r="ACO113" s="34">
        <v>0.61034160271468496</v>
      </c>
      <c r="ACP113" s="34">
        <v>0.61187917562732597</v>
      </c>
      <c r="ACQ113" s="34">
        <v>0.61317553720316298</v>
      </c>
      <c r="ACR113" s="34">
        <v>0.614107768655618</v>
      </c>
      <c r="ACS113" s="34">
        <v>0.61474884613788905</v>
      </c>
      <c r="ACT113" s="34">
        <v>0.61531797623672901</v>
      </c>
      <c r="ACU113" s="34">
        <v>0.61566011950991195</v>
      </c>
      <c r="ACV113" s="34">
        <v>0.61574833512661298</v>
      </c>
      <c r="ACW113" s="34">
        <v>0.61558760775477406</v>
      </c>
      <c r="ACX113" s="34">
        <v>0.61512962622102696</v>
      </c>
      <c r="ACY113" s="34">
        <v>0.61451167063451595</v>
      </c>
      <c r="ACZ113" s="34">
        <v>0.61385264666194894</v>
      </c>
      <c r="ADA113" s="34">
        <v>0.613214578779682</v>
      </c>
      <c r="ADB113" s="34">
        <v>0.61252824673853901</v>
      </c>
      <c r="ADC113" s="34">
        <v>0.61169853075147995</v>
      </c>
      <c r="ADD113" s="34">
        <v>0.61069588933733399</v>
      </c>
      <c r="ADE113" s="34">
        <v>0.60956886839291002</v>
      </c>
      <c r="ADF113" s="34">
        <v>0.60832792450339501</v>
      </c>
      <c r="ADG113" s="34">
        <v>0.60692601207754404</v>
      </c>
      <c r="ADH113" s="34">
        <v>0.60541201861558203</v>
      </c>
      <c r="ADI113" s="34">
        <v>0.60374215846526902</v>
      </c>
      <c r="ADJ113" s="34">
        <v>0.60195967516077797</v>
      </c>
      <c r="ADK113" s="34">
        <v>0.60013834698236701</v>
      </c>
      <c r="ADL113" s="34">
        <v>0.59822997358278895</v>
      </c>
      <c r="ADM113" s="34">
        <v>0.596266785832543</v>
      </c>
      <c r="ADN113" s="34">
        <v>0.59419609542065199</v>
      </c>
      <c r="ADO113" s="34">
        <v>0.59199588355777399</v>
      </c>
      <c r="ADP113" s="34">
        <v>0.58974216650897604</v>
      </c>
      <c r="ADQ113" s="34">
        <v>0.58740408138667599</v>
      </c>
      <c r="ADR113" s="34">
        <v>0.58494800023200699</v>
      </c>
      <c r="ADS113" s="34">
        <v>0.58242763070760395</v>
      </c>
      <c r="ADT113" s="34">
        <v>0.57984591411305098</v>
      </c>
      <c r="ADU113" s="34">
        <v>0.57716877950756695</v>
      </c>
      <c r="ADV113" s="34">
        <v>0.57440955551412298</v>
      </c>
      <c r="ADW113" s="34">
        <v>0.57155005611408494</v>
      </c>
      <c r="ADX113" s="34">
        <v>0.56854359352216499</v>
      </c>
      <c r="ADY113" s="34">
        <v>0.56547805504614101</v>
      </c>
      <c r="ADZ113" s="34">
        <v>0.56249998005491098</v>
      </c>
      <c r="AEA113" s="34">
        <v>0.55961195930831398</v>
      </c>
      <c r="AEB113" s="34">
        <v>0.55684519489574502</v>
      </c>
      <c r="AEC113" s="34">
        <v>0.55425848286299695</v>
      </c>
      <c r="AED113" s="34">
        <v>0.55180040559497801</v>
      </c>
      <c r="AEE113" s="34">
        <v>0.54938001145328497</v>
      </c>
      <c r="AEF113" s="34">
        <v>0.54696211478437806</v>
      </c>
      <c r="AEG113" s="34">
        <v>0.54461358030281093</v>
      </c>
      <c r="AEH113" s="34">
        <v>0.54238752727115802</v>
      </c>
      <c r="AEI113" s="34">
        <v>0.54029352567307698</v>
      </c>
      <c r="AEJ113" s="34">
        <v>0.53834183740596009</v>
      </c>
      <c r="AEK113" s="34">
        <v>0.53664508321349402</v>
      </c>
      <c r="AEL113" s="34">
        <v>0.53514430833442705</v>
      </c>
      <c r="AEM113" s="34">
        <v>0.53365633922686195</v>
      </c>
      <c r="AEN113" s="34">
        <v>0.53229701024583498</v>
      </c>
      <c r="AEO113" s="34">
        <v>0.53105985904061503</v>
      </c>
      <c r="AEP113" s="34">
        <v>0.52995119663354695</v>
      </c>
      <c r="AEQ113" s="34">
        <v>0.52906678087372394</v>
      </c>
      <c r="AER113" s="34">
        <v>0.528250881584586</v>
      </c>
      <c r="AES113" s="34">
        <v>0.52741781824150102</v>
      </c>
      <c r="AET113" s="34">
        <v>0.52653923164538807</v>
      </c>
      <c r="AEU113" s="34">
        <v>0.52560282929201596</v>
      </c>
      <c r="AEV113" s="34">
        <v>0.52461903082218397</v>
      </c>
      <c r="AEW113" s="34">
        <v>0.52359576481766001</v>
      </c>
      <c r="AEX113" s="34">
        <v>0.52253361320385994</v>
      </c>
      <c r="AEY113" s="34">
        <v>0.52145582219103903</v>
      </c>
      <c r="AEZ113" s="34">
        <v>0.52037631853904698</v>
      </c>
      <c r="AFA113" s="34">
        <v>0.51924462247471193</v>
      </c>
      <c r="AFB113" s="34">
        <v>0.51809437289396298</v>
      </c>
      <c r="AFC113" s="34">
        <v>0.51693867861019793</v>
      </c>
      <c r="AFD113" s="34">
        <v>0.51575378687192497</v>
      </c>
      <c r="AFE113" s="34">
        <v>0.51456513427301298</v>
      </c>
      <c r="AFF113" s="34">
        <v>0.513379893066505</v>
      </c>
      <c r="AFG113" t="s">
        <v>843</v>
      </c>
      <c r="AFH113" t="s">
        <v>843</v>
      </c>
      <c r="AFI113" s="34">
        <v>0.57762000000000002</v>
      </c>
      <c r="AFJ113" s="34">
        <v>0.57240999999999997</v>
      </c>
      <c r="AFK113" s="34">
        <v>0.56716</v>
      </c>
      <c r="AFL113" s="34">
        <v>0.56741999999999992</v>
      </c>
      <c r="AFM113" s="34">
        <v>0.56765999999999994</v>
      </c>
      <c r="AFN113" s="34">
        <v>0.56790999999999991</v>
      </c>
      <c r="AFO113" s="34">
        <v>0.56818000000000002</v>
      </c>
      <c r="AFP113" s="34">
        <v>0.56847000000000003</v>
      </c>
      <c r="AFQ113" s="34">
        <v>0.56173000000000006</v>
      </c>
      <c r="AFR113" s="34">
        <v>0.55501</v>
      </c>
      <c r="AFS113" s="34">
        <v>0.54594999999999994</v>
      </c>
      <c r="AFT113" s="34">
        <v>0.53701999999999994</v>
      </c>
      <c r="AFU113" s="34">
        <v>0.52822000000000002</v>
      </c>
      <c r="AFV113" s="34">
        <v>0.51941999999999999</v>
      </c>
      <c r="AFW113" s="34">
        <v>0.51063999999999998</v>
      </c>
      <c r="AFX113" s="34">
        <v>0.50186999999999993</v>
      </c>
      <c r="AFY113" s="34">
        <v>0.52079999999999993</v>
      </c>
      <c r="AFZ113" s="34">
        <v>0.50895999999999997</v>
      </c>
      <c r="AGA113" s="34">
        <v>0.51343000000000005</v>
      </c>
      <c r="AGB113" t="s">
        <v>843</v>
      </c>
      <c r="AGC113" t="s">
        <v>843</v>
      </c>
      <c r="AGD113" t="s">
        <v>843</v>
      </c>
      <c r="AGE113" t="s">
        <v>843</v>
      </c>
      <c r="AGF113" s="34">
        <v>8.7442724034190178E-3</v>
      </c>
      <c r="AGG113" t="s">
        <v>843</v>
      </c>
      <c r="AGH113" t="s">
        <v>843</v>
      </c>
      <c r="AGI113" t="s">
        <v>843</v>
      </c>
      <c r="AGJ113" t="s">
        <v>843</v>
      </c>
      <c r="AGK113" t="s">
        <v>843</v>
      </c>
      <c r="AGL113" t="s">
        <v>843</v>
      </c>
      <c r="AGM113" t="s">
        <v>843</v>
      </c>
      <c r="AGN113" t="s">
        <v>843</v>
      </c>
      <c r="AGO113" s="34">
        <v>0.35700000000000004</v>
      </c>
      <c r="AGP113" s="34">
        <v>2019</v>
      </c>
      <c r="AGQ113" t="s">
        <v>832</v>
      </c>
      <c r="AGR113" t="s">
        <v>843</v>
      </c>
      <c r="AGS113" s="34">
        <v>0.1</v>
      </c>
      <c r="AGT113" s="34">
        <v>2019</v>
      </c>
      <c r="AGU113" t="s">
        <v>832</v>
      </c>
      <c r="AGV113" t="s">
        <v>843</v>
      </c>
      <c r="AGW113" s="34">
        <v>0.44799999999999995</v>
      </c>
      <c r="AGX113" s="34">
        <v>2019</v>
      </c>
      <c r="AGY113" t="s">
        <v>832</v>
      </c>
      <c r="AGZ113" t="s">
        <v>843</v>
      </c>
      <c r="AHA113" s="34">
        <v>0.83799999999999997</v>
      </c>
      <c r="AHB113" s="34">
        <v>2019</v>
      </c>
      <c r="AHC113" t="s">
        <v>832</v>
      </c>
      <c r="AHD113" t="s">
        <v>843</v>
      </c>
      <c r="AHE113" s="34">
        <v>0.21899999999999997</v>
      </c>
      <c r="AHF113" s="34">
        <v>2011</v>
      </c>
      <c r="AHG113" t="s">
        <v>832</v>
      </c>
      <c r="AHH113" t="s">
        <v>843</v>
      </c>
      <c r="AHI113" t="s">
        <v>830</v>
      </c>
      <c r="AHJ113" s="34">
        <v>0.2990996241569519</v>
      </c>
      <c r="AHK113" s="34">
        <v>0.31518647074699402</v>
      </c>
      <c r="AHL113" s="34">
        <v>0.32146528363227844</v>
      </c>
      <c r="AHM113" s="34">
        <v>0.31411224603652954</v>
      </c>
      <c r="AHN113" s="34">
        <v>0.32468456029891968</v>
      </c>
      <c r="AHO113" t="s">
        <v>843</v>
      </c>
      <c r="AHP113" s="34"/>
      <c r="AHQ113" s="34"/>
      <c r="AHR113" s="34"/>
      <c r="AHS113" s="34"/>
      <c r="AHT113" s="34"/>
      <c r="AHU113" t="s">
        <v>843</v>
      </c>
      <c r="AHV113" s="34">
        <v>0.30976283550262451</v>
      </c>
      <c r="AHW113" s="34">
        <v>0.31746408343315125</v>
      </c>
      <c r="AHX113" s="34">
        <v>0.3053734302520752</v>
      </c>
      <c r="AHY113" s="34">
        <v>0.28603401780128479</v>
      </c>
      <c r="AHZ113" s="34">
        <v>0.28454545140266418</v>
      </c>
      <c r="AIA113" t="s">
        <v>832</v>
      </c>
      <c r="AIB113" t="s">
        <v>843</v>
      </c>
      <c r="AIC113" s="34">
        <v>0.32254195213317871</v>
      </c>
      <c r="AID113" s="34">
        <v>0.33174756169319153</v>
      </c>
      <c r="AIE113" s="34">
        <v>0.32009154558181763</v>
      </c>
      <c r="AIF113" s="34">
        <v>0.29355639219284058</v>
      </c>
      <c r="AIG113" s="34">
        <v>0.27929922938346863</v>
      </c>
      <c r="AIH113" t="s">
        <v>924</v>
      </c>
      <c r="AII113" t="s">
        <v>843</v>
      </c>
      <c r="AIJ113" s="34">
        <v>0.32527801394462585</v>
      </c>
      <c r="AIK113" s="34">
        <v>0.34509998559951782</v>
      </c>
      <c r="AIL113" s="34">
        <v>0.33844199776649475</v>
      </c>
      <c r="AIM113" s="34">
        <v>0.31141999363899231</v>
      </c>
      <c r="AIN113" s="34">
        <v>0.3009600043296814</v>
      </c>
      <c r="AIO113" t="s">
        <v>1607</v>
      </c>
      <c r="AIP113" s="34">
        <v>0.33736830949783325</v>
      </c>
      <c r="AIQ113" t="s">
        <v>843</v>
      </c>
      <c r="AIR113" s="34">
        <v>0.32435999999999998</v>
      </c>
      <c r="AIS113" s="34">
        <v>0.32956000000000002</v>
      </c>
      <c r="AIT113" s="34">
        <v>0.33500000000000002</v>
      </c>
      <c r="AIU113" s="34">
        <v>0.34043999999999996</v>
      </c>
      <c r="AIV113" s="34">
        <v>0.34500999999999998</v>
      </c>
      <c r="AIW113" s="34">
        <v>0.34984000000000004</v>
      </c>
      <c r="AIX113" t="s">
        <v>843</v>
      </c>
      <c r="AIY113" s="34">
        <v>5.8899999999999994E-2</v>
      </c>
      <c r="AIZ113" s="34">
        <v>6.3310000000000005E-2</v>
      </c>
      <c r="AJA113" s="34">
        <v>6.2060000000000004E-2</v>
      </c>
      <c r="AJB113" s="34">
        <v>6.0679999999999998E-2</v>
      </c>
      <c r="AJC113" s="34">
        <v>6.0019999999999997E-2</v>
      </c>
      <c r="AJD113" s="34">
        <v>6.0420000000000001E-2</v>
      </c>
      <c r="AJE113" t="s">
        <v>843</v>
      </c>
      <c r="AJF113" s="34">
        <v>6.2589578330516815E-2</v>
      </c>
      <c r="AJG113" s="34">
        <v>6.518266350030899E-2</v>
      </c>
      <c r="AJH113" s="34">
        <v>6.4406782388687134E-2</v>
      </c>
      <c r="AJI113" s="34">
        <v>6.4981400966644287E-2</v>
      </c>
      <c r="AJJ113" s="34">
        <v>3.9620194584131241E-2</v>
      </c>
      <c r="AJK113" t="s">
        <v>830</v>
      </c>
      <c r="AJL113" t="s">
        <v>843</v>
      </c>
      <c r="AJM113" t="s">
        <v>843</v>
      </c>
      <c r="AJN113" s="34">
        <v>6.1076022684574127E-2</v>
      </c>
      <c r="AJO113" s="34">
        <v>5.6134350597858429E-2</v>
      </c>
      <c r="AJP113" s="34">
        <v>5.5016282945871353E-2</v>
      </c>
      <c r="AJQ113" s="34">
        <v>3.8954105228185654E-2</v>
      </c>
      <c r="AJR113" s="34">
        <v>6.7686229944229126E-2</v>
      </c>
      <c r="AJS113" t="s">
        <v>832</v>
      </c>
      <c r="AJT113" t="s">
        <v>843</v>
      </c>
      <c r="AJU113" t="s">
        <v>843</v>
      </c>
      <c r="AJV113" t="s">
        <v>843</v>
      </c>
      <c r="AJW113" s="34">
        <v>4.8847541213035583E-2</v>
      </c>
      <c r="AJX113" s="34">
        <v>5.2495449781417847E-2</v>
      </c>
      <c r="AJY113" s="34">
        <v>5.2886057645082474E-2</v>
      </c>
      <c r="AJZ113" s="34">
        <v>5.4338317364454269E-2</v>
      </c>
      <c r="AKA113" s="34">
        <v>2.9469123110175133E-2</v>
      </c>
      <c r="AKB113" t="s">
        <v>830</v>
      </c>
      <c r="AKC113" t="s">
        <v>843</v>
      </c>
      <c r="AKD113" t="s">
        <v>843</v>
      </c>
      <c r="AKE113" t="s">
        <v>843</v>
      </c>
      <c r="AKF113" s="34">
        <v>4.833158478140831E-2</v>
      </c>
      <c r="AKG113" s="34">
        <v>4.4469691812992096E-2</v>
      </c>
      <c r="AKH113" s="34">
        <v>4.4404260814189911E-2</v>
      </c>
      <c r="AKI113" s="34">
        <v>2.9862808063626289E-2</v>
      </c>
      <c r="AKJ113" s="34">
        <v>6.0882505029439926E-2</v>
      </c>
      <c r="AKK113" t="s">
        <v>832</v>
      </c>
      <c r="AKL113" t="s">
        <v>843</v>
      </c>
      <c r="AKM113" s="34">
        <v>2380</v>
      </c>
      <c r="AKN113" t="s">
        <v>832</v>
      </c>
      <c r="AKO113" t="s">
        <v>843</v>
      </c>
      <c r="AKP113" s="34">
        <v>1972.9818115234375</v>
      </c>
      <c r="AKQ113" t="s">
        <v>830</v>
      </c>
      <c r="AKR113" t="s">
        <v>843</v>
      </c>
      <c r="AKS113" s="34">
        <v>2085.1210842338501</v>
      </c>
      <c r="AKT113" t="s">
        <v>832</v>
      </c>
      <c r="AKU113" t="s">
        <v>843</v>
      </c>
      <c r="AKV113" s="34">
        <v>2388.6211977676198</v>
      </c>
      <c r="AKW113" t="s">
        <v>832</v>
      </c>
      <c r="AKX113" t="s">
        <v>843</v>
      </c>
      <c r="AKY113" s="34">
        <v>0.28574496507644653</v>
      </c>
      <c r="AKZ113" s="34">
        <v>0.29513475298881531</v>
      </c>
      <c r="ALA113" s="34">
        <v>0.30009543895721436</v>
      </c>
      <c r="ALB113" s="34">
        <v>0.30114957690238953</v>
      </c>
      <c r="ALC113" s="34">
        <v>0.31613418459892273</v>
      </c>
      <c r="ALD113" t="s">
        <v>830</v>
      </c>
      <c r="ALE113" t="s">
        <v>843</v>
      </c>
      <c r="ALF113" t="s">
        <v>843</v>
      </c>
      <c r="ALG113" t="s">
        <v>843</v>
      </c>
      <c r="ALH113" s="34">
        <v>0.29606649279594421</v>
      </c>
      <c r="ALI113" s="34">
        <v>0.29771381616592407</v>
      </c>
      <c r="ALJ113" s="34">
        <v>0.2831890881061554</v>
      </c>
      <c r="ALK113" s="34">
        <v>0.27301102876663208</v>
      </c>
      <c r="ALL113" s="34">
        <v>0.27404934167861938</v>
      </c>
      <c r="ALM113" t="s">
        <v>832</v>
      </c>
    </row>
    <row r="114" spans="1:1001">
      <c r="A114" t="s">
        <v>422</v>
      </c>
      <c r="B114" t="s">
        <v>72</v>
      </c>
      <c r="C114" t="s">
        <v>298</v>
      </c>
      <c r="D114" s="34">
        <v>2.8799077495932579E-2</v>
      </c>
      <c r="E114" t="s">
        <v>432</v>
      </c>
      <c r="F114" s="34">
        <v>3.7951994687318802E-2</v>
      </c>
      <c r="G114" t="s">
        <v>1464</v>
      </c>
      <c r="H114" s="34">
        <v>3.6987800151109695E-2</v>
      </c>
      <c r="I114" t="s">
        <v>1294</v>
      </c>
      <c r="J114" s="34">
        <v>4.1685223579406738E-2</v>
      </c>
      <c r="K114" t="s">
        <v>1521</v>
      </c>
      <c r="L114" s="34"/>
      <c r="M114" t="s">
        <v>432</v>
      </c>
      <c r="N114" s="34">
        <v>0.46652114391326904</v>
      </c>
      <c r="O114" s="34"/>
      <c r="P114" t="s">
        <v>1459</v>
      </c>
      <c r="Q114" s="34"/>
      <c r="R114" t="s">
        <v>1459</v>
      </c>
      <c r="S114" s="34">
        <v>1.1294205188751221</v>
      </c>
      <c r="T114" t="s">
        <v>432</v>
      </c>
      <c r="U114" s="34">
        <v>0.46652114391326904</v>
      </c>
      <c r="V114" t="s">
        <v>432</v>
      </c>
      <c r="W114" t="s">
        <v>843</v>
      </c>
      <c r="X114" t="s">
        <v>1464</v>
      </c>
      <c r="Y114" s="34">
        <v>0.45657920837402344</v>
      </c>
      <c r="Z114" s="34"/>
      <c r="AA114" t="s">
        <v>1459</v>
      </c>
      <c r="AB114" s="34"/>
      <c r="AC114" t="s">
        <v>1459</v>
      </c>
      <c r="AD114" s="34">
        <v>0.83534353971481323</v>
      </c>
      <c r="AE114" t="s">
        <v>1464</v>
      </c>
      <c r="AF114" s="34">
        <v>0.45657920837402344</v>
      </c>
      <c r="AG114" t="s">
        <v>1464</v>
      </c>
      <c r="AH114" t="s">
        <v>843</v>
      </c>
      <c r="AI114" t="s">
        <v>1294</v>
      </c>
      <c r="AJ114" s="34">
        <v>0.46375101804733276</v>
      </c>
      <c r="AK114" s="34"/>
      <c r="AL114" t="s">
        <v>1459</v>
      </c>
      <c r="AM114" s="34"/>
      <c r="AN114" t="s">
        <v>1459</v>
      </c>
      <c r="AO114" s="34">
        <v>0.69796329736709595</v>
      </c>
      <c r="AP114" t="s">
        <v>1294</v>
      </c>
      <c r="AQ114" s="34">
        <v>0.46375101804733276</v>
      </c>
      <c r="AR114" t="s">
        <v>1294</v>
      </c>
      <c r="AS114" t="s">
        <v>843</v>
      </c>
      <c r="AT114" t="s">
        <v>1521</v>
      </c>
      <c r="AU114" s="34">
        <v>0.46375057101249695</v>
      </c>
      <c r="AV114" s="34"/>
      <c r="AW114" t="s">
        <v>1459</v>
      </c>
      <c r="AX114" s="34"/>
      <c r="AY114" t="s">
        <v>1459</v>
      </c>
      <c r="AZ114" s="34">
        <v>0.69796329736709595</v>
      </c>
      <c r="BA114" t="s">
        <v>1521</v>
      </c>
      <c r="BB114" s="34">
        <v>0.46375057101249695</v>
      </c>
      <c r="BC114" t="s">
        <v>1521</v>
      </c>
      <c r="BD114" t="s">
        <v>843</v>
      </c>
      <c r="BE114" s="34">
        <v>0.45449056103763497</v>
      </c>
      <c r="BF114" t="s">
        <v>1594</v>
      </c>
      <c r="BG114" t="s">
        <v>843</v>
      </c>
      <c r="BH114" t="s">
        <v>432</v>
      </c>
      <c r="BI114" s="34">
        <v>2.9326059818267822</v>
      </c>
      <c r="BJ114" t="s">
        <v>819</v>
      </c>
      <c r="BK114" s="34">
        <v>5.1791505813598633</v>
      </c>
      <c r="BL114" t="s">
        <v>1294</v>
      </c>
      <c r="BM114" s="34">
        <v>5.3726792335510254</v>
      </c>
      <c r="BN114" t="s">
        <v>1521</v>
      </c>
      <c r="BO114" s="34">
        <v>5.7180299758911133</v>
      </c>
      <c r="BP114" t="s">
        <v>843</v>
      </c>
      <c r="BQ114" s="34">
        <v>3.2461342811584473</v>
      </c>
      <c r="BR114" t="s">
        <v>830</v>
      </c>
      <c r="BS114" s="34"/>
      <c r="BT114" t="s">
        <v>843</v>
      </c>
      <c r="BU114" s="34">
        <v>3.1147933006286621</v>
      </c>
      <c r="BV114" t="s">
        <v>1557</v>
      </c>
      <c r="BW114" t="s">
        <v>843</v>
      </c>
      <c r="BX114" s="34">
        <v>2.9642806053161621</v>
      </c>
      <c r="BY114" t="s">
        <v>924</v>
      </c>
      <c r="BZ114" t="s">
        <v>843</v>
      </c>
      <c r="CA114" t="s">
        <v>432</v>
      </c>
      <c r="CB114" s="34">
        <v>9.3773193657398224E-3</v>
      </c>
      <c r="CC114" s="34">
        <v>9.837886318564415E-3</v>
      </c>
      <c r="CD114" s="34">
        <v>9.2953955754637718E-3</v>
      </c>
      <c r="CE114" s="34">
        <v>9.9597303196787834E-3</v>
      </c>
      <c r="CF114" s="34">
        <v>9.9597135558724403E-3</v>
      </c>
      <c r="CG114" t="s">
        <v>843</v>
      </c>
      <c r="CH114" t="s">
        <v>819</v>
      </c>
      <c r="CI114" s="34">
        <v>8.0866478383541107E-3</v>
      </c>
      <c r="CJ114" s="34">
        <v>6.0308161191642284E-3</v>
      </c>
      <c r="CK114" s="34">
        <v>3.6003696732223034E-3</v>
      </c>
      <c r="CL114" s="34">
        <v>-2.850366523489356E-3</v>
      </c>
      <c r="CM114" s="34">
        <v>-6.075738463550806E-3</v>
      </c>
      <c r="CN114" t="s">
        <v>843</v>
      </c>
      <c r="CO114" t="s">
        <v>1294</v>
      </c>
      <c r="CP114" s="34">
        <v>5.037164781242609E-3</v>
      </c>
      <c r="CQ114" s="34">
        <v>2.5252460036426783E-3</v>
      </c>
      <c r="CR114" s="34">
        <v>-1.2376930098980665E-3</v>
      </c>
      <c r="CS114" s="34">
        <v>-6.0757584869861603E-3</v>
      </c>
      <c r="CT114" s="34">
        <v>-6.0757389292120934E-3</v>
      </c>
      <c r="CU114" t="s">
        <v>843</v>
      </c>
      <c r="CV114" t="s">
        <v>1521</v>
      </c>
      <c r="CW114" s="34">
        <v>3.0041718855500221E-3</v>
      </c>
      <c r="CX114" s="34">
        <v>3.7499272730201483E-4</v>
      </c>
      <c r="CY114" s="34">
        <v>-4.4630635529756546E-3</v>
      </c>
      <c r="CZ114" s="34">
        <v>-6.0757608152925968E-3</v>
      </c>
      <c r="DA114" s="34">
        <v>-6.075744517147541E-3</v>
      </c>
      <c r="DB114" t="s">
        <v>843</v>
      </c>
      <c r="DC114" s="34">
        <v>5.5880799293518066</v>
      </c>
      <c r="DD114" s="34">
        <v>6.2937302589416504</v>
      </c>
      <c r="DE114" s="34">
        <v>6.8329238891601563</v>
      </c>
      <c r="DF114" s="34">
        <v>7.3305039405822754</v>
      </c>
      <c r="DG114" s="34">
        <v>7.1893959045410156</v>
      </c>
      <c r="DH114" t="s">
        <v>1464</v>
      </c>
      <c r="DI114" t="s">
        <v>843</v>
      </c>
      <c r="DJ114" s="34">
        <v>6.0114703178405762</v>
      </c>
      <c r="DK114" s="34">
        <v>6.6338920593261719</v>
      </c>
      <c r="DL114" s="34">
        <v>7.131472110748291</v>
      </c>
      <c r="DM114" s="34">
        <v>7.3097081184387207</v>
      </c>
      <c r="DN114" s="34">
        <v>7.0089282989501953</v>
      </c>
      <c r="DO114" t="s">
        <v>1294</v>
      </c>
      <c r="DP114" t="s">
        <v>843</v>
      </c>
      <c r="DQ114" s="34">
        <v>6.8886160850524902</v>
      </c>
      <c r="DR114" t="s">
        <v>1521</v>
      </c>
      <c r="DS114" t="s">
        <v>843</v>
      </c>
      <c r="DT114" t="s">
        <v>843</v>
      </c>
      <c r="DU114" s="34">
        <v>8.1999999999999993</v>
      </c>
      <c r="DV114" t="s">
        <v>1461</v>
      </c>
      <c r="DW114" t="s">
        <v>843</v>
      </c>
      <c r="DX114" t="s">
        <v>843</v>
      </c>
      <c r="DY114" t="s">
        <v>432</v>
      </c>
      <c r="DZ114" s="34">
        <v>-1.5377410454675555E-3</v>
      </c>
      <c r="EA114" s="34">
        <v>-8.3223022520542145E-3</v>
      </c>
      <c r="EB114" s="34">
        <v>9.0038245543837547E-3</v>
      </c>
      <c r="EC114" s="34">
        <v>5.0857015885412693E-3</v>
      </c>
      <c r="ED114" s="34">
        <v>6.5766368061304092E-3</v>
      </c>
      <c r="EE114" t="s">
        <v>843</v>
      </c>
      <c r="EF114" t="s">
        <v>819</v>
      </c>
      <c r="EG114" s="34">
        <v>1.7066909640561789E-4</v>
      </c>
      <c r="EH114" s="34">
        <v>1.7509941011667252E-2</v>
      </c>
      <c r="EI114" s="34">
        <v>1.8341640010476112E-2</v>
      </c>
      <c r="EJ114" s="34">
        <v>2.4176960811018944E-2</v>
      </c>
      <c r="EK114" s="34">
        <v>3.0870461836457253E-2</v>
      </c>
      <c r="EL114" t="s">
        <v>843</v>
      </c>
      <c r="EM114" t="s">
        <v>1294</v>
      </c>
      <c r="EN114" s="34">
        <v>3.9514782838523388E-3</v>
      </c>
      <c r="EO114" s="34">
        <v>1.5128867700695992E-2</v>
      </c>
      <c r="EP114" s="34">
        <v>1.8390508368611336E-2</v>
      </c>
      <c r="EQ114" s="34">
        <v>2.0399196073412895E-2</v>
      </c>
      <c r="ER114" s="34">
        <v>1.880066841840744E-2</v>
      </c>
      <c r="ES114" t="s">
        <v>843</v>
      </c>
      <c r="ET114" t="s">
        <v>1521</v>
      </c>
      <c r="EU114" s="34">
        <v>1.2492259033024311E-2</v>
      </c>
      <c r="EV114" s="34">
        <v>1.2838701717555523E-2</v>
      </c>
      <c r="EW114" s="34">
        <v>1.4138244092464447E-2</v>
      </c>
      <c r="EX114" s="34">
        <v>9.584769606590271E-3</v>
      </c>
      <c r="EY114" s="34">
        <v>3.6760754883289337E-3</v>
      </c>
      <c r="EZ114" t="s">
        <v>843</v>
      </c>
      <c r="FA114" t="s">
        <v>1594</v>
      </c>
      <c r="FB114" s="34">
        <v>5.5960244499146938E-3</v>
      </c>
      <c r="FC114" s="34">
        <v>9.2349766055122018E-4</v>
      </c>
      <c r="FD114" s="34">
        <v>-2.7963058091700077E-3</v>
      </c>
      <c r="FE114" s="34">
        <v>-5.4362262599170208E-3</v>
      </c>
      <c r="FF114" s="34">
        <v>-4.477750975638628E-3</v>
      </c>
      <c r="FG114" t="s">
        <v>843</v>
      </c>
      <c r="FH114" s="34"/>
      <c r="FI114" s="34"/>
      <c r="FJ114" s="34"/>
      <c r="FK114" s="34"/>
      <c r="FL114" s="34"/>
      <c r="FM114" t="s">
        <v>843</v>
      </c>
      <c r="FN114" t="s">
        <v>843</v>
      </c>
      <c r="FO114" s="34">
        <v>0.68206999999999995</v>
      </c>
      <c r="FP114" t="s">
        <v>1462</v>
      </c>
      <c r="FQ114" t="s">
        <v>843</v>
      </c>
      <c r="FR114" t="s">
        <v>843</v>
      </c>
      <c r="FS114" s="34">
        <v>0.81632000000000005</v>
      </c>
      <c r="FT114" t="s">
        <v>1462</v>
      </c>
      <c r="FU114" t="s">
        <v>843</v>
      </c>
      <c r="FV114" t="s">
        <v>843</v>
      </c>
      <c r="FW114" s="34">
        <v>0.54405999999999999</v>
      </c>
      <c r="FX114" t="s">
        <v>1462</v>
      </c>
      <c r="FY114" t="s">
        <v>843</v>
      </c>
      <c r="FZ114" s="34">
        <v>2.0189869683235884E-3</v>
      </c>
      <c r="GA114" s="34">
        <v>-8.0802617594599724E-3</v>
      </c>
      <c r="GB114" s="34">
        <v>-1.9162129610776901E-2</v>
      </c>
      <c r="GC114" s="34">
        <v>-2.2187311202287674E-2</v>
      </c>
      <c r="GD114" s="34">
        <v>-2.7056826278567314E-2</v>
      </c>
      <c r="GE114" t="s">
        <v>830</v>
      </c>
      <c r="GF114" t="s">
        <v>843</v>
      </c>
      <c r="GG114" s="34">
        <v>2.7698790654540062E-3</v>
      </c>
      <c r="GH114" s="34">
        <v>-7.7763241715729237E-3</v>
      </c>
      <c r="GI114" s="34">
        <v>-1.916201040148735E-2</v>
      </c>
      <c r="GJ114" s="34">
        <v>-2.2187169641256332E-2</v>
      </c>
      <c r="GK114" s="34">
        <v>-2.705661952495575E-2</v>
      </c>
      <c r="GL114" t="s">
        <v>832</v>
      </c>
      <c r="GM114" t="s">
        <v>843</v>
      </c>
      <c r="GN114" s="34">
        <v>0.35931238532066345</v>
      </c>
      <c r="GO114" t="s">
        <v>832</v>
      </c>
      <c r="GP114" t="s">
        <v>843</v>
      </c>
      <c r="GQ114" t="s">
        <v>843</v>
      </c>
      <c r="GR114" s="34">
        <v>1.2701866216957569E-2</v>
      </c>
      <c r="GS114" s="34">
        <v>1.9639145582914352E-2</v>
      </c>
      <c r="GT114" s="34">
        <v>2.0861402153968811E-2</v>
      </c>
      <c r="GU114" s="34">
        <v>1.7704259604215622E-2</v>
      </c>
      <c r="GV114" s="34">
        <v>2.2333620116114616E-2</v>
      </c>
      <c r="GW114" t="s">
        <v>832</v>
      </c>
      <c r="GX114" t="s">
        <v>843</v>
      </c>
      <c r="GY114" t="s">
        <v>843</v>
      </c>
      <c r="GZ114" t="s">
        <v>843</v>
      </c>
      <c r="HA114" t="s">
        <v>843</v>
      </c>
      <c r="HB114" t="s">
        <v>843</v>
      </c>
      <c r="HC114" t="s">
        <v>843</v>
      </c>
      <c r="HD114" t="s">
        <v>843</v>
      </c>
      <c r="HE114" t="s">
        <v>843</v>
      </c>
      <c r="HF114" t="s">
        <v>843</v>
      </c>
      <c r="HG114" t="s">
        <v>843</v>
      </c>
      <c r="HH114" s="34">
        <v>214072421</v>
      </c>
      <c r="HI114" s="34">
        <v>217112437</v>
      </c>
      <c r="HJ114" s="34">
        <v>220115092</v>
      </c>
      <c r="HK114" s="34">
        <v>223080121</v>
      </c>
      <c r="HL114" s="34">
        <v>225938595</v>
      </c>
      <c r="HM114" s="34">
        <v>228805144</v>
      </c>
      <c r="HN114" s="34">
        <v>231797427</v>
      </c>
      <c r="HO114" s="34">
        <v>234858289</v>
      </c>
      <c r="HP114" s="34">
        <v>237936543</v>
      </c>
      <c r="HQ114" s="34">
        <v>240981299</v>
      </c>
      <c r="HR114" s="34">
        <v>244016173</v>
      </c>
      <c r="HS114" s="34">
        <v>247099697</v>
      </c>
      <c r="HT114" s="34">
        <v>250222695</v>
      </c>
      <c r="HU114" s="34">
        <v>253275918</v>
      </c>
      <c r="HV114" s="34">
        <v>256229761</v>
      </c>
      <c r="HW114" s="34">
        <v>259091970</v>
      </c>
      <c r="HX114" s="34">
        <v>261850182</v>
      </c>
      <c r="HY114" s="34">
        <v>264498852</v>
      </c>
      <c r="HZ114" s="34">
        <v>267066843</v>
      </c>
      <c r="IA114" s="34">
        <v>269582878</v>
      </c>
      <c r="IB114" s="34">
        <v>271857970</v>
      </c>
      <c r="IC114" s="34">
        <v>273753191</v>
      </c>
      <c r="ID114" s="34">
        <v>275501339</v>
      </c>
      <c r="IE114" s="34">
        <v>277534122</v>
      </c>
      <c r="IF114" s="34">
        <v>279798049</v>
      </c>
      <c r="IG114" s="34">
        <v>282004306</v>
      </c>
      <c r="IH114" s="34">
        <v>284151182</v>
      </c>
      <c r="II114" s="34">
        <v>286233232</v>
      </c>
      <c r="IJ114" s="34">
        <v>288260632</v>
      </c>
      <c r="IK114" s="34">
        <v>290233414</v>
      </c>
      <c r="IL114" s="34">
        <v>292150100</v>
      </c>
      <c r="IM114" s="34">
        <v>294013829</v>
      </c>
      <c r="IN114" s="34">
        <v>295817463</v>
      </c>
      <c r="IO114" s="34">
        <v>297563755</v>
      </c>
      <c r="IP114" s="34">
        <v>299251173</v>
      </c>
      <c r="IQ114" s="34">
        <v>300882677</v>
      </c>
      <c r="IR114" s="34">
        <v>302465687</v>
      </c>
      <c r="IS114" s="34">
        <v>303988726</v>
      </c>
      <c r="IT114" s="34">
        <v>305448276</v>
      </c>
      <c r="IU114" s="34">
        <v>306842611</v>
      </c>
      <c r="IV114" s="34">
        <v>308164809</v>
      </c>
      <c r="IW114" s="34">
        <v>309414550</v>
      </c>
      <c r="IX114" s="34">
        <v>310593657</v>
      </c>
      <c r="IY114" s="34">
        <v>311703932</v>
      </c>
      <c r="IZ114" s="34">
        <v>312729314</v>
      </c>
      <c r="JA114" s="34">
        <v>313666981</v>
      </c>
      <c r="JB114" s="34">
        <v>314535140</v>
      </c>
      <c r="JC114" s="34">
        <v>315329358</v>
      </c>
      <c r="JD114" s="34">
        <v>316037840</v>
      </c>
      <c r="JE114" s="34">
        <v>316669001</v>
      </c>
      <c r="JF114" s="34">
        <v>317225213</v>
      </c>
      <c r="JG114" s="34">
        <v>317706746</v>
      </c>
      <c r="JH114" s="34">
        <v>318123640</v>
      </c>
      <c r="JI114" s="34">
        <v>318472936</v>
      </c>
      <c r="JJ114" s="34">
        <v>318755367</v>
      </c>
      <c r="JK114" s="34">
        <v>318980301</v>
      </c>
      <c r="JL114" s="34">
        <v>319155325</v>
      </c>
      <c r="JM114" s="34">
        <v>319283460</v>
      </c>
      <c r="JN114" s="34">
        <v>319369849</v>
      </c>
      <c r="JO114" s="34">
        <v>319415802</v>
      </c>
      <c r="JP114" s="34">
        <v>319421205</v>
      </c>
      <c r="JQ114" s="34">
        <v>319390623</v>
      </c>
      <c r="JR114" s="34">
        <v>319327084</v>
      </c>
      <c r="JS114" s="34">
        <v>319235511</v>
      </c>
      <c r="JT114" s="34">
        <v>319115807</v>
      </c>
      <c r="JU114" s="34">
        <v>318960539</v>
      </c>
      <c r="JV114" s="34">
        <v>318768335</v>
      </c>
      <c r="JW114" s="34">
        <v>318551682</v>
      </c>
      <c r="JX114" s="34">
        <v>318308140</v>
      </c>
      <c r="JY114" s="34">
        <v>318027849</v>
      </c>
      <c r="JZ114" s="34">
        <v>317715345</v>
      </c>
      <c r="KA114" s="34">
        <v>317381803</v>
      </c>
      <c r="KB114" s="34">
        <v>317030019</v>
      </c>
      <c r="KC114" s="34">
        <v>316652964</v>
      </c>
      <c r="KD114" s="34">
        <v>316249758</v>
      </c>
      <c r="KE114" s="34">
        <v>315817740</v>
      </c>
      <c r="KF114" s="34">
        <v>315353620</v>
      </c>
      <c r="KG114" s="34">
        <v>314860807</v>
      </c>
      <c r="KH114" s="34">
        <v>314342009</v>
      </c>
      <c r="KI114" s="34">
        <v>313792963</v>
      </c>
      <c r="KJ114" s="34">
        <v>313215861</v>
      </c>
      <c r="KK114" s="34">
        <v>312613710</v>
      </c>
      <c r="KL114" s="34">
        <v>311985075</v>
      </c>
      <c r="KM114" s="34">
        <v>311328436</v>
      </c>
      <c r="KN114" s="34">
        <v>310642048</v>
      </c>
      <c r="KO114" s="34">
        <v>309919998</v>
      </c>
      <c r="KP114" s="34">
        <v>309164376</v>
      </c>
      <c r="KQ114" s="34">
        <v>308391220</v>
      </c>
      <c r="KR114" s="34">
        <v>307600628</v>
      </c>
      <c r="KS114" s="34">
        <v>306786553</v>
      </c>
      <c r="KT114" s="34">
        <v>305948184</v>
      </c>
      <c r="KU114" s="34">
        <v>305086268</v>
      </c>
      <c r="KV114" s="34">
        <v>304211068</v>
      </c>
      <c r="KW114" s="34">
        <v>303319515</v>
      </c>
      <c r="KX114" s="34">
        <v>302414070</v>
      </c>
      <c r="KY114" s="34">
        <v>301492044</v>
      </c>
      <c r="KZ114" s="34">
        <v>300542662</v>
      </c>
      <c r="LA114" s="34">
        <v>299578874</v>
      </c>
      <c r="LB114" s="34">
        <v>298606023</v>
      </c>
      <c r="LC114" s="34">
        <v>297622252</v>
      </c>
      <c r="LD114" s="34">
        <v>296623475</v>
      </c>
      <c r="LE114" t="s">
        <v>843</v>
      </c>
      <c r="LF114" t="s">
        <v>843</v>
      </c>
      <c r="LG114" t="s">
        <v>843</v>
      </c>
      <c r="LH114" s="34">
        <v>1.4470884576439857E-2</v>
      </c>
      <c r="LI114" s="34">
        <v>1.4100988395512104E-2</v>
      </c>
      <c r="LJ114" s="34">
        <v>1.3735192827880383E-2</v>
      </c>
      <c r="LK114" s="34">
        <v>1.3380439020693302E-2</v>
      </c>
      <c r="LL114" s="34">
        <v>1.2732264585793018E-2</v>
      </c>
      <c r="LM114" s="34">
        <v>1.2607483193278313E-2</v>
      </c>
      <c r="LN114" s="34">
        <v>1.299308892339468E-2</v>
      </c>
      <c r="LO114" s="34">
        <v>1.3118475675582886E-2</v>
      </c>
      <c r="LP114" s="34">
        <v>1.302170567214489E-2</v>
      </c>
      <c r="LQ114" s="34">
        <v>1.2715321034193039E-2</v>
      </c>
      <c r="LR114" s="34">
        <v>1.251517329365015E-2</v>
      </c>
      <c r="LS114" s="34">
        <v>1.2557380832731724E-2</v>
      </c>
      <c r="LT114" s="34">
        <v>1.2559414841234684E-2</v>
      </c>
      <c r="LU114" s="34">
        <v>1.2128178030252457E-2</v>
      </c>
      <c r="LV114" s="34">
        <v>1.1595066636800766E-2</v>
      </c>
      <c r="LW114" s="34">
        <v>1.1108549311757088E-2</v>
      </c>
      <c r="LX114" s="34">
        <v>1.0589420795440674E-2</v>
      </c>
      <c r="LY114" s="34">
        <v>1.0064395144581795E-2</v>
      </c>
      <c r="LZ114" s="34">
        <v>9.6620647236704826E-3</v>
      </c>
      <c r="MA114" s="34">
        <v>9.3768928200006485E-3</v>
      </c>
      <c r="MB114" s="34">
        <v>8.4038926288485527E-3</v>
      </c>
      <c r="MC114" s="34">
        <v>6.9471769966185093E-3</v>
      </c>
      <c r="MD114" s="34">
        <v>6.3655511476099491E-3</v>
      </c>
      <c r="ME114" s="34">
        <v>7.3513989336788654E-3</v>
      </c>
      <c r="MF114" s="34">
        <v>8.1242015585303307E-3</v>
      </c>
      <c r="MG114" s="34">
        <v>7.8542511910200119E-3</v>
      </c>
      <c r="MH114" s="34">
        <v>7.5840870849788189E-3</v>
      </c>
      <c r="MI114" s="34">
        <v>7.3005473241209984E-3</v>
      </c>
      <c r="MJ114" s="34">
        <v>7.0580681785941124E-3</v>
      </c>
      <c r="MK114" s="34">
        <v>6.8204319104552269E-3</v>
      </c>
      <c r="ML114" s="34">
        <v>6.5822363831102848E-3</v>
      </c>
      <c r="MM114" s="34">
        <v>6.3590924255549908E-3</v>
      </c>
      <c r="MN114" s="34">
        <v>6.1157816089689732E-3</v>
      </c>
      <c r="MO114" s="34">
        <v>5.8859195560216904E-3</v>
      </c>
      <c r="MP114" s="34">
        <v>5.6547597050666809E-3</v>
      </c>
      <c r="MQ114" s="34">
        <v>5.4371473379433155E-3</v>
      </c>
      <c r="MR114" s="34">
        <v>5.2474280819296837E-3</v>
      </c>
      <c r="MS114" s="34">
        <v>5.0227753818035126E-3</v>
      </c>
      <c r="MT114" s="34">
        <v>4.7898399643599987E-3</v>
      </c>
      <c r="MU114" s="34">
        <v>4.5544933527708054E-3</v>
      </c>
      <c r="MV114" s="34">
        <v>4.2997854761779308E-3</v>
      </c>
      <c r="MW114" s="34">
        <v>4.0472294203937054E-3</v>
      </c>
      <c r="MX114" s="34">
        <v>3.8035251200199127E-3</v>
      </c>
      <c r="MY114" s="34">
        <v>3.568312618881464E-3</v>
      </c>
      <c r="MZ114" s="34">
        <v>3.2842035870999098E-3</v>
      </c>
      <c r="NA114" s="34">
        <v>2.9938481748104095E-3</v>
      </c>
      <c r="NB114" s="34">
        <v>2.7639498002827168E-3</v>
      </c>
      <c r="NC114" s="34">
        <v>2.5218706578016281E-3</v>
      </c>
      <c r="ND114" s="34">
        <v>2.244279719889164E-3</v>
      </c>
      <c r="NE114" s="34">
        <v>1.9951141439378262E-3</v>
      </c>
      <c r="NF114" s="34">
        <v>1.7549052136018872E-3</v>
      </c>
      <c r="NG114" s="34">
        <v>1.5168022364377975E-3</v>
      </c>
      <c r="NH114" s="34">
        <v>1.3113373424857855E-3</v>
      </c>
      <c r="NI114" s="34">
        <v>1.0973858879879117E-3</v>
      </c>
      <c r="NJ114" s="34">
        <v>8.8643591152504086E-4</v>
      </c>
      <c r="NK114" s="34">
        <v>7.0541456807404757E-4</v>
      </c>
      <c r="NL114" s="34">
        <v>5.4854800691828132E-4</v>
      </c>
      <c r="NM114" s="34">
        <v>4.0140104829333723E-4</v>
      </c>
      <c r="NN114" s="34">
        <v>2.705348888412118E-4</v>
      </c>
      <c r="NO114" s="34">
        <v>1.4387612463906407E-4</v>
      </c>
      <c r="NP114" s="34">
        <v>1.6915113519644365E-5</v>
      </c>
      <c r="NQ114" s="34">
        <v>-9.5746501756366342E-5</v>
      </c>
      <c r="NR114" s="34">
        <v>-1.9895800505764782E-4</v>
      </c>
      <c r="NS114" s="34">
        <v>-2.8680977993644774E-4</v>
      </c>
      <c r="NT114" s="34">
        <v>-3.7504112697206438E-4</v>
      </c>
      <c r="NU114" s="34">
        <v>-4.8667530063539743E-4</v>
      </c>
      <c r="NV114" s="34">
        <v>-6.0277653392404318E-4</v>
      </c>
      <c r="NW114" s="34">
        <v>-6.7988765658810735E-4</v>
      </c>
      <c r="NX114" s="34">
        <v>-7.6482142321765423E-4</v>
      </c>
      <c r="NY114" s="34">
        <v>-8.8095292448997498E-4</v>
      </c>
      <c r="NZ114" s="34">
        <v>-9.8311400506645441E-4</v>
      </c>
      <c r="OA114" s="34">
        <v>-1.0503653902560472E-3</v>
      </c>
      <c r="OB114" s="34">
        <v>-1.1090084444731474E-3</v>
      </c>
      <c r="OC114" s="34">
        <v>-1.1900431709364057E-3</v>
      </c>
      <c r="OD114" s="34">
        <v>-1.274148584343493E-3</v>
      </c>
      <c r="OE114" s="34">
        <v>-1.3669998152181506E-3</v>
      </c>
      <c r="OF114" s="34">
        <v>-1.4706626534461975E-3</v>
      </c>
      <c r="OG114" s="34">
        <v>-1.5639537014067173E-3</v>
      </c>
      <c r="OH114" s="34">
        <v>-1.6490648267790675E-3</v>
      </c>
      <c r="OI114" s="34">
        <v>-1.7481788527220488E-3</v>
      </c>
      <c r="OJ114" s="34">
        <v>-1.8408102914690971E-3</v>
      </c>
      <c r="OK114" s="34">
        <v>-1.9243295537307858E-3</v>
      </c>
      <c r="OL114" s="34">
        <v>-2.0129247568547726E-3</v>
      </c>
      <c r="OM114" s="34">
        <v>-2.1069308277219534E-3</v>
      </c>
      <c r="ON114" s="34">
        <v>-2.2071409039199352E-3</v>
      </c>
      <c r="OO114" s="34">
        <v>-2.3270850069820881E-3</v>
      </c>
      <c r="OP114" s="34">
        <v>-2.4410965852439404E-3</v>
      </c>
      <c r="OQ114" s="34">
        <v>-2.5039247702807188E-3</v>
      </c>
      <c r="OR114" s="34">
        <v>-2.5668924208730459E-3</v>
      </c>
      <c r="OS114" s="34">
        <v>-2.6500406675040722E-3</v>
      </c>
      <c r="OT114" s="34">
        <v>-2.7364843990653753E-3</v>
      </c>
      <c r="OU114" s="34">
        <v>-2.8211716562509537E-3</v>
      </c>
      <c r="OV114" s="34">
        <v>-2.8728193137794733E-3</v>
      </c>
      <c r="OW114" s="34">
        <v>-2.9350081458687782E-3</v>
      </c>
      <c r="OX114" s="34">
        <v>-2.9895838815718889E-3</v>
      </c>
      <c r="OY114" s="34">
        <v>-3.0535431578755379E-3</v>
      </c>
      <c r="OZ114" s="34">
        <v>-3.1539138872176409E-3</v>
      </c>
      <c r="PA114" s="34">
        <v>-3.2119788229465485E-3</v>
      </c>
      <c r="PB114" s="34">
        <v>-3.2526794821023941E-3</v>
      </c>
      <c r="PC114" s="34">
        <v>-3.2999839168041945E-3</v>
      </c>
      <c r="PD114" s="34">
        <v>-3.3614980056881905E-3</v>
      </c>
      <c r="PE114" t="s">
        <v>1300</v>
      </c>
      <c r="PF114" t="s">
        <v>843</v>
      </c>
      <c r="PG114" t="s">
        <v>843</v>
      </c>
      <c r="PH114" t="s">
        <v>843</v>
      </c>
      <c r="PI114" t="s">
        <v>843</v>
      </c>
      <c r="PJ114" t="s">
        <v>1300</v>
      </c>
      <c r="PK114" s="34">
        <v>0.50293701887130737</v>
      </c>
      <c r="PL114" s="34">
        <v>0.50301533937454224</v>
      </c>
      <c r="PM114" s="34">
        <v>0.50309294462203979</v>
      </c>
      <c r="PN114" s="34">
        <v>0.5031624436378479</v>
      </c>
      <c r="PO114" s="34">
        <v>0.50324332714080811</v>
      </c>
      <c r="PP114" s="34">
        <v>0.50334298610687256</v>
      </c>
      <c r="PQ114" s="34">
        <v>0.50339353084564209</v>
      </c>
      <c r="PR114" s="34">
        <v>0.50343722105026245</v>
      </c>
      <c r="PS114" s="34">
        <v>0.50350213050842285</v>
      </c>
      <c r="PT114" s="34">
        <v>0.50354450941085815</v>
      </c>
      <c r="PU114" s="34">
        <v>0.50358408689498901</v>
      </c>
      <c r="PV114" s="34">
        <v>0.50364828109741211</v>
      </c>
      <c r="PW114" s="34">
        <v>0.50370925664901733</v>
      </c>
      <c r="PX114" s="34">
        <v>0.50372898578643799</v>
      </c>
      <c r="PY114" s="34">
        <v>0.50373166799545288</v>
      </c>
      <c r="PZ114" s="34">
        <v>0.50374901294708252</v>
      </c>
      <c r="QA114" s="34">
        <v>0.50376063585281372</v>
      </c>
      <c r="QB114" s="34">
        <v>0.5037655234336853</v>
      </c>
      <c r="QC114" s="34">
        <v>0.50375658273696899</v>
      </c>
      <c r="QD114" s="34">
        <v>0.50373542308807373</v>
      </c>
      <c r="QE114" s="34">
        <v>0.503673255443573</v>
      </c>
      <c r="QF114" s="34">
        <v>0.50356483459472656</v>
      </c>
      <c r="QG114" s="34">
        <v>0.50345772504806519</v>
      </c>
      <c r="QH114" s="34">
        <v>0.50338971614837646</v>
      </c>
      <c r="QI114" s="34">
        <v>0.50334620475769043</v>
      </c>
      <c r="QJ114" s="34">
        <v>0.50329107046127319</v>
      </c>
      <c r="QK114" s="34">
        <v>0.50322407484054565</v>
      </c>
      <c r="QL114" s="34">
        <v>0.50314521789550781</v>
      </c>
      <c r="QM114" s="34">
        <v>0.5030551552772522</v>
      </c>
      <c r="QN114" s="34">
        <v>0.50295394659042358</v>
      </c>
      <c r="QO114" s="34">
        <v>0.50284159183502197</v>
      </c>
      <c r="QP114" s="34">
        <v>0.50271928310394287</v>
      </c>
      <c r="QQ114" s="34">
        <v>0.50258737802505493</v>
      </c>
      <c r="QR114" s="34">
        <v>0.50244683027267456</v>
      </c>
      <c r="QS114" s="34">
        <v>0.5022968053817749</v>
      </c>
      <c r="QT114" s="34">
        <v>0.50213867425918579</v>
      </c>
      <c r="QU114" s="34">
        <v>0.50197422504425049</v>
      </c>
      <c r="QV114" s="34">
        <v>0.50180286169052124</v>
      </c>
      <c r="QW114" s="34">
        <v>0.50162643194198608</v>
      </c>
      <c r="QX114" s="34">
        <v>0.50144582986831665</v>
      </c>
      <c r="QY114" s="34">
        <v>0.50126147270202637</v>
      </c>
      <c r="QZ114" s="34">
        <v>0.50107574462890625</v>
      </c>
      <c r="RA114" s="34">
        <v>0.50089031457901001</v>
      </c>
      <c r="RB114" s="34">
        <v>0.5007055401802063</v>
      </c>
      <c r="RC114" s="34">
        <v>0.50051975250244141</v>
      </c>
      <c r="RD114" s="34">
        <v>0.50033509731292725</v>
      </c>
      <c r="RE114" s="34">
        <v>0.50015443563461304</v>
      </c>
      <c r="RF114" s="34">
        <v>0.49997663497924805</v>
      </c>
      <c r="RG114" s="34">
        <v>0.4998021125793457</v>
      </c>
      <c r="RH114" s="34">
        <v>0.4996311366558075</v>
      </c>
      <c r="RI114" s="34">
        <v>0.49946436285972595</v>
      </c>
      <c r="RJ114" s="34">
        <v>0.49930283427238464</v>
      </c>
      <c r="RK114" s="34">
        <v>0.49914553761482239</v>
      </c>
      <c r="RL114" s="34">
        <v>0.49899208545684814</v>
      </c>
      <c r="RM114" s="34">
        <v>0.49884399771690369</v>
      </c>
      <c r="RN114" s="34">
        <v>0.49870267510414124</v>
      </c>
      <c r="RO114" s="34">
        <v>0.49856734275817871</v>
      </c>
      <c r="RP114" s="34">
        <v>0.49843746423721313</v>
      </c>
      <c r="RQ114" s="34">
        <v>0.49831327795982361</v>
      </c>
      <c r="RR114" s="34">
        <v>0.49819460511207581</v>
      </c>
      <c r="RS114" s="34">
        <v>0.49808156490325928</v>
      </c>
      <c r="RT114" s="34">
        <v>0.49797442555427551</v>
      </c>
      <c r="RU114" s="34">
        <v>0.49787449836730957</v>
      </c>
      <c r="RV114" s="34">
        <v>0.49778157472610474</v>
      </c>
      <c r="RW114" s="34">
        <v>0.49769401550292969</v>
      </c>
      <c r="RX114" s="34">
        <v>0.4976118803024292</v>
      </c>
      <c r="RY114" s="34">
        <v>0.4975343644618988</v>
      </c>
      <c r="RZ114" s="34">
        <v>0.49746152758598328</v>
      </c>
      <c r="SA114" s="34">
        <v>0.49739480018615723</v>
      </c>
      <c r="SB114" s="34">
        <v>0.4973328709602356</v>
      </c>
      <c r="SC114" s="34">
        <v>0.49727532267570496</v>
      </c>
      <c r="SD114" s="34">
        <v>0.49722194671630859</v>
      </c>
      <c r="SE114" s="34">
        <v>0.49717605113983154</v>
      </c>
      <c r="SF114" s="34">
        <v>0.49713677167892456</v>
      </c>
      <c r="SG114" s="34">
        <v>0.49710151553153992</v>
      </c>
      <c r="SH114" s="34">
        <v>0.49707117676734924</v>
      </c>
      <c r="SI114" s="34">
        <v>0.49704632163047791</v>
      </c>
      <c r="SJ114" s="34">
        <v>0.4970269501209259</v>
      </c>
      <c r="SK114" s="34">
        <v>0.49701118469238281</v>
      </c>
      <c r="SL114" s="34">
        <v>0.49699860811233521</v>
      </c>
      <c r="SM114" s="34">
        <v>0.4969916045665741</v>
      </c>
      <c r="SN114" s="34">
        <v>0.49699270725250244</v>
      </c>
      <c r="SO114" s="34">
        <v>0.49700018763542175</v>
      </c>
      <c r="SP114" s="34">
        <v>0.49701383709907532</v>
      </c>
      <c r="SQ114" s="34">
        <v>0.49703449010848999</v>
      </c>
      <c r="SR114" s="34">
        <v>0.49706077575683594</v>
      </c>
      <c r="SS114" s="34">
        <v>0.497092604637146</v>
      </c>
      <c r="ST114" s="34">
        <v>0.49713209271430969</v>
      </c>
      <c r="SU114" s="34">
        <v>0.49717974662780762</v>
      </c>
      <c r="SV114" s="34">
        <v>0.49723601341247559</v>
      </c>
      <c r="SW114" s="34">
        <v>0.49730050563812256</v>
      </c>
      <c r="SX114" s="34">
        <v>0.49737244844436646</v>
      </c>
      <c r="SY114" s="34">
        <v>0.49745306372642517</v>
      </c>
      <c r="SZ114" s="34">
        <v>0.49754521250724792</v>
      </c>
      <c r="TA114" s="34">
        <v>0.4976484477519989</v>
      </c>
      <c r="TB114" s="34">
        <v>0.49776068329811096</v>
      </c>
      <c r="TC114" s="34">
        <v>0.49788117408752441</v>
      </c>
      <c r="TD114" s="34">
        <v>0.49800905585289001</v>
      </c>
      <c r="TE114" s="34">
        <v>0.49814575910568237</v>
      </c>
      <c r="TF114" s="34">
        <v>0.49829041957855225</v>
      </c>
      <c r="TG114" s="34">
        <v>0.49844333529472351</v>
      </c>
      <c r="TH114" t="s">
        <v>843</v>
      </c>
      <c r="TI114" t="s">
        <v>843</v>
      </c>
      <c r="TJ114" t="s">
        <v>1300</v>
      </c>
      <c r="TK114" s="34">
        <v>0.64376638305088707</v>
      </c>
      <c r="TL114" s="34">
        <v>0.64640355597501697</v>
      </c>
      <c r="TM114" s="34">
        <v>0.6487409746732431</v>
      </c>
      <c r="TN114" s="34">
        <v>0.65103260142126207</v>
      </c>
      <c r="TO114" s="34">
        <v>0.65323745518829501</v>
      </c>
      <c r="TP114" s="34">
        <v>0.65511086292515996</v>
      </c>
      <c r="TQ114" s="34">
        <v>0.65674137314733894</v>
      </c>
      <c r="TR114" s="34">
        <v>0.65813546610654194</v>
      </c>
      <c r="TS114" s="34">
        <v>0.65930125189029698</v>
      </c>
      <c r="TT114" s="34">
        <v>0.66057457429507804</v>
      </c>
      <c r="TU114" s="34">
        <v>0.6619969242776379</v>
      </c>
      <c r="TV114" s="34">
        <v>0.66340919066363702</v>
      </c>
      <c r="TW114" s="34">
        <v>0.66484578866836996</v>
      </c>
      <c r="TX114" s="34">
        <v>0.66640547523353599</v>
      </c>
      <c r="TY114" s="34">
        <v>0.66791877531369492</v>
      </c>
      <c r="TZ114" s="34">
        <v>0.66938711892419311</v>
      </c>
      <c r="UA114" s="34">
        <v>0.67083652819458395</v>
      </c>
      <c r="UB114" s="34">
        <v>0.67217491425600795</v>
      </c>
      <c r="UC114" s="34">
        <v>0.67337353756297902</v>
      </c>
      <c r="UD114" s="34">
        <v>0.67443715768922108</v>
      </c>
      <c r="UE114" s="34">
        <v>0.67571544862982091</v>
      </c>
      <c r="UF114" s="34">
        <v>0.67743882846647796</v>
      </c>
      <c r="UG114" s="34">
        <v>0.67936348577964589</v>
      </c>
      <c r="UH114" s="34">
        <v>0.680933179666943</v>
      </c>
      <c r="UI114" s="34">
        <v>0.68201088850337199</v>
      </c>
      <c r="UJ114" s="34">
        <v>0.68288510637138999</v>
      </c>
      <c r="UK114" s="34">
        <v>0.68378172891077393</v>
      </c>
      <c r="UL114" s="34">
        <v>0.68472538681322603</v>
      </c>
      <c r="UM114" s="34">
        <v>0.685342292396941</v>
      </c>
      <c r="UN114" s="34">
        <v>0.68554693824045199</v>
      </c>
      <c r="UO114" s="34">
        <v>0.68540810015125797</v>
      </c>
      <c r="UP114" s="34">
        <v>0.68491786540265498</v>
      </c>
      <c r="UQ114" s="34">
        <v>0.68411454918757497</v>
      </c>
      <c r="UR114" s="34">
        <v>0.68307126316509892</v>
      </c>
      <c r="US114" s="34">
        <v>0.68188012803231302</v>
      </c>
      <c r="UT114" s="34">
        <v>0.68055457762270199</v>
      </c>
      <c r="UU114" s="34">
        <v>0.67910130414231107</v>
      </c>
      <c r="UV114" s="34">
        <v>0.67754573187287503</v>
      </c>
      <c r="UW114" s="34">
        <v>0.67587530106079197</v>
      </c>
      <c r="UX114" s="34">
        <v>0.67415386340498495</v>
      </c>
      <c r="UY114" s="34">
        <v>0.67242868138063594</v>
      </c>
      <c r="UZ114" s="34">
        <v>0.67067678729180102</v>
      </c>
      <c r="VA114" s="34">
        <v>0.66890138068724303</v>
      </c>
      <c r="VB114" s="34">
        <v>0.66710452340395898</v>
      </c>
      <c r="VC114" s="34">
        <v>0.66531931669187894</v>
      </c>
      <c r="VD114" s="34">
        <v>0.66358047794711894</v>
      </c>
      <c r="VE114" s="34">
        <v>0.66189017545066708</v>
      </c>
      <c r="VF114" s="34">
        <v>0.66022751995074302</v>
      </c>
      <c r="VG114" s="34">
        <v>0.658661826697714</v>
      </c>
      <c r="VH114" s="34">
        <v>0.65723787352529295</v>
      </c>
      <c r="VI114" s="34">
        <v>0.65609798014384202</v>
      </c>
      <c r="VJ114" s="34">
        <v>0.65533920233472198</v>
      </c>
      <c r="VK114" s="34">
        <v>0.65474446664824992</v>
      </c>
      <c r="VL114" s="34">
        <v>0.65418841273218897</v>
      </c>
      <c r="VM114" s="34">
        <v>0.65369504405286605</v>
      </c>
      <c r="VN114" s="34">
        <v>0.65330411368146502</v>
      </c>
      <c r="VO114" s="34">
        <v>0.65290022969223505</v>
      </c>
      <c r="VP114" s="34">
        <v>0.65248402054324406</v>
      </c>
      <c r="VQ114" s="34">
        <v>0.65210195061337795</v>
      </c>
      <c r="VR114" s="34">
        <v>0.65159716957271896</v>
      </c>
      <c r="VS114" s="34">
        <v>0.65093420926766599</v>
      </c>
      <c r="VT114" s="34">
        <v>0.65013412799828207</v>
      </c>
      <c r="VU114" s="34">
        <v>0.64917802016258308</v>
      </c>
      <c r="VV114" s="34">
        <v>0.64814200291144897</v>
      </c>
      <c r="VW114" s="34">
        <v>0.6471599744352371</v>
      </c>
      <c r="VX114" s="34">
        <v>0.64618918838450601</v>
      </c>
      <c r="VY114" s="34">
        <v>0.64515859770074102</v>
      </c>
      <c r="VZ114" s="34">
        <v>0.64408700193911894</v>
      </c>
      <c r="WA114" s="34">
        <v>0.64296766334659194</v>
      </c>
      <c r="WB114" s="34">
        <v>0.6417657876244669</v>
      </c>
      <c r="WC114" s="34">
        <v>0.64039382485602003</v>
      </c>
      <c r="WD114" s="34">
        <v>0.63878904765250699</v>
      </c>
      <c r="WE114" s="34">
        <v>0.63691445830704507</v>
      </c>
      <c r="WF114" s="34">
        <v>0.63487990120313498</v>
      </c>
      <c r="WG114" s="34">
        <v>0.632836467446662</v>
      </c>
      <c r="WH114" s="34">
        <v>0.63078023677640804</v>
      </c>
      <c r="WI114" s="34">
        <v>0.62857195519112796</v>
      </c>
      <c r="WJ114" s="34">
        <v>0.62621964310372302</v>
      </c>
      <c r="WK114" s="34">
        <v>0.62401129525132704</v>
      </c>
      <c r="WL114" s="34">
        <v>0.62203011484045001</v>
      </c>
      <c r="WM114" s="34">
        <v>0.62020526537095599</v>
      </c>
      <c r="WN114" s="34">
        <v>0.61852711831076301</v>
      </c>
      <c r="WO114" s="34">
        <v>0.61704462366181401</v>
      </c>
      <c r="WP114" s="34">
        <v>0.61572904733914002</v>
      </c>
      <c r="WQ114" s="34">
        <v>0.61447293509988699</v>
      </c>
      <c r="WR114" s="34">
        <v>0.61328114971580294</v>
      </c>
      <c r="WS114" s="34">
        <v>0.61218069154254695</v>
      </c>
      <c r="WT114" s="34">
        <v>0.61114375273070398</v>
      </c>
      <c r="WU114" s="34">
        <v>0.61014239966074202</v>
      </c>
      <c r="WV114" s="34">
        <v>0.60916791062872999</v>
      </c>
      <c r="WW114" s="34">
        <v>0.60819144623522303</v>
      </c>
      <c r="WX114" s="34">
        <v>0.60720038308508895</v>
      </c>
      <c r="WY114" s="34">
        <v>0.60619683075797393</v>
      </c>
      <c r="WZ114" s="34">
        <v>0.60516719308350497</v>
      </c>
      <c r="XA114" s="34">
        <v>0.604087714900302</v>
      </c>
      <c r="XB114" s="34">
        <v>0.60296392929028697</v>
      </c>
      <c r="XC114" s="34">
        <v>0.60181496695165504</v>
      </c>
      <c r="XD114" s="34">
        <v>0.60063405705971096</v>
      </c>
      <c r="XE114" s="34">
        <v>0.59939396902150599</v>
      </c>
      <c r="XF114" s="34">
        <v>0.59810308907632193</v>
      </c>
      <c r="XG114" s="34">
        <v>0.59675264238610903</v>
      </c>
      <c r="XH114" t="s">
        <v>843</v>
      </c>
      <c r="XI114" t="s">
        <v>1300</v>
      </c>
      <c r="XJ114" s="34">
        <v>0.61526464304511097</v>
      </c>
      <c r="XK114" s="34">
        <v>0.61782773093240106</v>
      </c>
      <c r="XL114" s="34">
        <v>0.62016816779689099</v>
      </c>
      <c r="XM114" s="34">
        <v>0.62252244116363897</v>
      </c>
      <c r="XN114" s="34">
        <v>0.62484011778695903</v>
      </c>
      <c r="XO114" s="34">
        <v>0.62685082732853903</v>
      </c>
      <c r="XP114" s="34">
        <v>0.62858939542931203</v>
      </c>
      <c r="XQ114" s="34">
        <v>0.63009307923553803</v>
      </c>
      <c r="XR114" s="34">
        <v>0.63138029068662194</v>
      </c>
      <c r="XS114" s="34">
        <v>0.63271413853570402</v>
      </c>
      <c r="XT114" s="34">
        <v>0.63409683914680504</v>
      </c>
      <c r="XU114" s="34">
        <v>0.63531352084175197</v>
      </c>
      <c r="XV114" s="34">
        <v>0.63629170807228297</v>
      </c>
      <c r="XW114" s="34">
        <v>0.63709857129014502</v>
      </c>
      <c r="XX114" s="34">
        <v>0.63762283133530506</v>
      </c>
      <c r="XY114" s="34">
        <v>0.63792565365481102</v>
      </c>
      <c r="XZ114" s="34">
        <v>0.63812153661210802</v>
      </c>
      <c r="YA114" s="34">
        <v>0.63818293313767804</v>
      </c>
      <c r="YB114" s="34">
        <v>0.63809402322191999</v>
      </c>
      <c r="YC114" s="34">
        <v>0.63786804924606499</v>
      </c>
      <c r="YD114" s="34">
        <v>0.63790861154832301</v>
      </c>
      <c r="YE114" s="34">
        <v>0.63849713810276598</v>
      </c>
      <c r="YF114" s="34">
        <v>0.63933682913969403</v>
      </c>
      <c r="YG114" s="34">
        <v>0.63975757431412805</v>
      </c>
      <c r="YH114" s="34">
        <v>0.63965711033245998</v>
      </c>
      <c r="YI114" s="34">
        <v>0.63942052360009005</v>
      </c>
      <c r="YJ114" s="34">
        <v>0.639254606373589</v>
      </c>
      <c r="YK114" s="34">
        <v>0.63918778829985701</v>
      </c>
      <c r="YL114" s="34">
        <v>0.638880536831128</v>
      </c>
      <c r="YM114" s="34">
        <v>0.63823123521923497</v>
      </c>
      <c r="YN114" s="34">
        <v>0.63730277518303102</v>
      </c>
      <c r="YO114" s="34">
        <v>0.63611858774826802</v>
      </c>
      <c r="YP114" s="34">
        <v>0.63468750936229801</v>
      </c>
      <c r="YQ114" s="34">
        <v>0.63300720714456604</v>
      </c>
      <c r="YR114" s="34">
        <v>0.63121243198733901</v>
      </c>
      <c r="YS114" s="34">
        <v>0.629316805717405</v>
      </c>
      <c r="YT114" s="34">
        <v>0.62727824561468404</v>
      </c>
      <c r="YU114" s="34">
        <v>0.62514376047147202</v>
      </c>
      <c r="YV114" s="34">
        <v>0.62289062322289901</v>
      </c>
      <c r="YW114" s="34">
        <v>0.62053758625372701</v>
      </c>
      <c r="YX114" s="34">
        <v>0.61816673944401201</v>
      </c>
      <c r="YY114" s="34">
        <v>0.61580861762287598</v>
      </c>
      <c r="YZ114" s="34">
        <v>0.61343134415652301</v>
      </c>
      <c r="ZA114" s="34">
        <v>0.61110845403130798</v>
      </c>
      <c r="ZB114" s="34">
        <v>0.60895552151532595</v>
      </c>
      <c r="ZC114" s="34">
        <v>0.60712555108386501</v>
      </c>
      <c r="ZD114" s="34">
        <v>0.60567302114479193</v>
      </c>
      <c r="ZE114" s="34">
        <v>0.60440789024154196</v>
      </c>
      <c r="ZF114" s="34">
        <v>0.60322884595085202</v>
      </c>
      <c r="ZG114" s="34">
        <v>0.60214269220835803</v>
      </c>
      <c r="ZH114" s="34">
        <v>0.601233956772534</v>
      </c>
      <c r="ZI114" s="34">
        <v>0.60042148585664601</v>
      </c>
      <c r="ZJ114" s="34">
        <v>0.59965534155210798</v>
      </c>
      <c r="ZK114" s="34">
        <v>0.59898634840355802</v>
      </c>
      <c r="ZL114" s="34">
        <v>0.59829948275302403</v>
      </c>
      <c r="ZM114" s="34">
        <v>0.59753323544191705</v>
      </c>
      <c r="ZN114" s="34">
        <v>0.596651423566253</v>
      </c>
      <c r="ZO114" s="34">
        <v>0.59565547711795697</v>
      </c>
      <c r="ZP114" s="34">
        <v>0.59466909319921402</v>
      </c>
      <c r="ZQ114" s="34">
        <v>0.59376010771063903</v>
      </c>
      <c r="ZR114" s="34">
        <v>0.59285569190686604</v>
      </c>
      <c r="ZS114" s="34">
        <v>0.59192065949925998</v>
      </c>
      <c r="ZT114" s="34">
        <v>0.5909568015362</v>
      </c>
      <c r="ZU114" s="34">
        <v>0.58992180071094902</v>
      </c>
      <c r="ZV114" s="34">
        <v>0.58878089514381204</v>
      </c>
      <c r="ZW114" s="34">
        <v>0.58744629157314998</v>
      </c>
      <c r="ZX114" s="34">
        <v>0.58584974570952897</v>
      </c>
      <c r="ZY114" s="34">
        <v>0.58395296368887595</v>
      </c>
      <c r="ZZ114" s="34">
        <v>0.58183790870066998</v>
      </c>
      <c r="AAA114" s="34">
        <v>0.57967409168622797</v>
      </c>
      <c r="AAB114" s="34">
        <v>0.57746939166567501</v>
      </c>
      <c r="AAC114" s="34">
        <v>0.57506472799408603</v>
      </c>
      <c r="AAD114" s="34">
        <v>0.57247202444332601</v>
      </c>
      <c r="AAE114" s="34">
        <v>0.57000919625056801</v>
      </c>
      <c r="AAF114" s="34">
        <v>0.56775986597314698</v>
      </c>
      <c r="AAG114" s="34">
        <v>0.56567798022631299</v>
      </c>
      <c r="AAH114" s="34">
        <v>0.56378261965091803</v>
      </c>
      <c r="AAI114" s="34">
        <v>0.56208161125293399</v>
      </c>
      <c r="AAJ114" s="34">
        <v>0.56055609869097101</v>
      </c>
      <c r="AAK114" s="34">
        <v>0.55913347961078008</v>
      </c>
      <c r="AAL114" s="34">
        <v>0.55776828371126397</v>
      </c>
      <c r="AAM114" s="34">
        <v>0.55645099737236303</v>
      </c>
      <c r="AAN114" s="34">
        <v>0.55522205740896102</v>
      </c>
      <c r="AAO114" s="34">
        <v>0.55407221226986203</v>
      </c>
      <c r="AAP114" s="34">
        <v>0.55294738463738202</v>
      </c>
      <c r="AAQ114" s="34">
        <v>0.551838323850534</v>
      </c>
      <c r="AAR114" s="34">
        <v>0.55077040150318002</v>
      </c>
      <c r="AAS114" s="34">
        <v>0.54972974911542605</v>
      </c>
      <c r="AAT114" s="34">
        <v>0.54865778029012602</v>
      </c>
      <c r="AAU114" s="34">
        <v>0.54755808185634502</v>
      </c>
      <c r="AAV114" s="34">
        <v>0.54643272371899398</v>
      </c>
      <c r="AAW114" s="34">
        <v>0.54525774746646105</v>
      </c>
      <c r="AAX114" s="34">
        <v>0.54404058951602696</v>
      </c>
      <c r="AAY114" s="34">
        <v>0.54279138617243294</v>
      </c>
      <c r="AAZ114" s="34">
        <v>0.54150254483860505</v>
      </c>
      <c r="ABA114" s="34">
        <v>0.54016901354783298</v>
      </c>
      <c r="ABB114" s="34">
        <v>0.53879285108149999</v>
      </c>
      <c r="ABC114" s="34">
        <v>0.53738408470017807</v>
      </c>
      <c r="ABD114" s="34">
        <v>0.53593518195032397</v>
      </c>
      <c r="ABE114" s="34">
        <v>0.53445023582183304</v>
      </c>
      <c r="ABF114" s="34">
        <v>0.53294462112278895</v>
      </c>
      <c r="ABG114" t="s">
        <v>843</v>
      </c>
      <c r="ABH114" t="s">
        <v>843</v>
      </c>
      <c r="ABI114" t="s">
        <v>1300</v>
      </c>
      <c r="ABJ114" s="34">
        <v>0.54132892592145498</v>
      </c>
      <c r="ABK114" s="34">
        <v>0.54579445060946596</v>
      </c>
      <c r="ABL114" s="34">
        <v>0.55021829114338605</v>
      </c>
      <c r="ABM114" s="34">
        <v>0.55455815132895703</v>
      </c>
      <c r="ABN114" s="34">
        <v>0.55869151429991704</v>
      </c>
      <c r="ABO114" s="34">
        <v>0.56228802391411303</v>
      </c>
      <c r="ABP114" s="34">
        <v>0.56516350589172004</v>
      </c>
      <c r="ABQ114" s="34">
        <v>0.56761416242796503</v>
      </c>
      <c r="ABR114" s="34">
        <v>0.56992700450824207</v>
      </c>
      <c r="ABS114" s="34">
        <v>0.57219429711846603</v>
      </c>
      <c r="ABT114" s="34">
        <v>0.57429894616042498</v>
      </c>
      <c r="ABU114" s="34">
        <v>0.57623775637410002</v>
      </c>
      <c r="ABV114" s="34">
        <v>0.57804988872012597</v>
      </c>
      <c r="ABW114" s="34">
        <v>0.57991029766991098</v>
      </c>
      <c r="ABX114" s="34">
        <v>0.58197874878793099</v>
      </c>
      <c r="ABY114" s="34">
        <v>0.58420555369625193</v>
      </c>
      <c r="ABZ114" s="34">
        <v>0.58653113328750694</v>
      </c>
      <c r="ACA114" s="34">
        <v>0.58888869092541696</v>
      </c>
      <c r="ACB114" s="34">
        <v>0.59108083962163904</v>
      </c>
      <c r="ACC114" s="34">
        <v>0.59288399243218992</v>
      </c>
      <c r="ACD114" s="34">
        <v>0.59454336837256694</v>
      </c>
      <c r="ACE114" s="34">
        <v>0.59627111707348102</v>
      </c>
      <c r="ACF114" s="34">
        <v>0.59782781672796192</v>
      </c>
      <c r="ACG114" s="34">
        <v>0.59889753916655797</v>
      </c>
      <c r="ACH114" s="34">
        <v>0.59959463655874201</v>
      </c>
      <c r="ACI114" s="34">
        <v>0.60025333088353594</v>
      </c>
      <c r="ACJ114" s="34">
        <v>0.60097673111210204</v>
      </c>
      <c r="ACK114" s="34">
        <v>0.601850560105474</v>
      </c>
      <c r="ACL114" s="34">
        <v>0.60275542864062603</v>
      </c>
      <c r="ACM114" s="34">
        <v>0.60350587441924608</v>
      </c>
      <c r="ACN114" s="34">
        <v>0.60411470336652295</v>
      </c>
      <c r="ACO114" s="34">
        <v>0.60477349246593903</v>
      </c>
      <c r="ACP114" s="34">
        <v>0.605510847758016</v>
      </c>
      <c r="ACQ114" s="34">
        <v>0.60601345751938096</v>
      </c>
      <c r="ACR114" s="34">
        <v>0.60618756103223803</v>
      </c>
      <c r="ACS114" s="34">
        <v>0.606083487474948</v>
      </c>
      <c r="ACT114" s="34">
        <v>0.60571227869559996</v>
      </c>
      <c r="ACU114" s="34">
        <v>0.60508894597145202</v>
      </c>
      <c r="ACV114" s="34">
        <v>0.60422671038418296</v>
      </c>
      <c r="ACW114" s="34">
        <v>0.60325580627513298</v>
      </c>
      <c r="ACX114" s="34">
        <v>0.60220904619545801</v>
      </c>
      <c r="ACY114" s="34">
        <v>0.601062606139664</v>
      </c>
      <c r="ACZ114" s="34">
        <v>0.599833709739926</v>
      </c>
      <c r="ADA114" s="34">
        <v>0.59849221600451297</v>
      </c>
      <c r="ADB114" s="34">
        <v>0.59708474594741701</v>
      </c>
      <c r="ADC114" s="34">
        <v>0.59568175970093296</v>
      </c>
      <c r="ADD114" s="34">
        <v>0.59427779198216102</v>
      </c>
      <c r="ADE114" s="34">
        <v>0.59285476362147005</v>
      </c>
      <c r="ADF114" s="34">
        <v>0.59150716414211701</v>
      </c>
      <c r="ADG114" s="34">
        <v>0.59029826160707499</v>
      </c>
      <c r="ADH114" s="34">
        <v>0.58936040969732095</v>
      </c>
      <c r="ADI114" s="34">
        <v>0.58877598400129694</v>
      </c>
      <c r="ADJ114" s="34">
        <v>0.58834424093726601</v>
      </c>
      <c r="ADK114" s="34">
        <v>0.58795861699218299</v>
      </c>
      <c r="ADL114" s="34">
        <v>0.587638823054486</v>
      </c>
      <c r="ADM114" s="34">
        <v>0.58745205646328003</v>
      </c>
      <c r="ADN114" s="34">
        <v>0.58731069268545</v>
      </c>
      <c r="ADO114" s="34">
        <v>0.58717888551574393</v>
      </c>
      <c r="ADP114" s="34">
        <v>0.58708936233990006</v>
      </c>
      <c r="ADQ114" s="34">
        <v>0.58693333994790897</v>
      </c>
      <c r="ADR114" s="34">
        <v>0.58666911296637303</v>
      </c>
      <c r="ADS114" s="34">
        <v>0.58626872776683103</v>
      </c>
      <c r="ADT114" s="34">
        <v>0.58573486114673701</v>
      </c>
      <c r="ADU114" s="34">
        <v>0.58518440481391198</v>
      </c>
      <c r="ADV114" s="34">
        <v>0.584680502837016</v>
      </c>
      <c r="ADW114" s="34">
        <v>0.58416663351601406</v>
      </c>
      <c r="ADX114" s="34">
        <v>0.58362278988595295</v>
      </c>
      <c r="ADY114" s="34">
        <v>0.58303163281214698</v>
      </c>
      <c r="ADZ114" s="34">
        <v>0.58236408751595203</v>
      </c>
      <c r="AEA114" s="34">
        <v>0.58160645390523602</v>
      </c>
      <c r="AEB114" s="34">
        <v>0.580654374751714</v>
      </c>
      <c r="AEC114" s="34">
        <v>0.57942086304894302</v>
      </c>
      <c r="AED114" s="34">
        <v>0.57788878594788295</v>
      </c>
      <c r="AEE114" s="34">
        <v>0.57614452331480503</v>
      </c>
      <c r="AEF114" s="34">
        <v>0.574332770597199</v>
      </c>
      <c r="AEG114" s="34">
        <v>0.572473727366414</v>
      </c>
      <c r="AEH114" s="34">
        <v>0.570442484535297</v>
      </c>
      <c r="AEI114" s="34">
        <v>0.56824944622553597</v>
      </c>
      <c r="AEJ114" s="34">
        <v>0.56618167512223705</v>
      </c>
      <c r="AEK114" s="34">
        <v>0.56432600364643304</v>
      </c>
      <c r="AEL114" s="34">
        <v>0.56263187999500497</v>
      </c>
      <c r="AEM114" s="34">
        <v>0.56110755737311202</v>
      </c>
      <c r="AEN114" s="34">
        <v>0.55976777645570397</v>
      </c>
      <c r="AEO114" s="34">
        <v>0.55860321021013803</v>
      </c>
      <c r="AEP114" s="34">
        <v>0.55753975392281707</v>
      </c>
      <c r="AEQ114" s="34">
        <v>0.55654439156820001</v>
      </c>
      <c r="AER114" s="34">
        <v>0.55560884382099696</v>
      </c>
      <c r="AES114" s="34">
        <v>0.55474443306135601</v>
      </c>
      <c r="AET114" s="34">
        <v>0.55393781340709403</v>
      </c>
      <c r="AEU114" s="34">
        <v>0.55314280349178102</v>
      </c>
      <c r="AEV114" s="34">
        <v>0.55234370667158506</v>
      </c>
      <c r="AEW114" s="34">
        <v>0.55156844285034901</v>
      </c>
      <c r="AEX114" s="34">
        <v>0.55081257357607494</v>
      </c>
      <c r="AEY114" s="34">
        <v>0.55002418489295002</v>
      </c>
      <c r="AEZ114" s="34">
        <v>0.54919122810654897</v>
      </c>
      <c r="AFA114" s="34">
        <v>0.54831857851612198</v>
      </c>
      <c r="AFB114" s="34">
        <v>0.54740279510234302</v>
      </c>
      <c r="AFC114" s="34">
        <v>0.54644577841627096</v>
      </c>
      <c r="AFD114" s="34">
        <v>0.54544309467167595</v>
      </c>
      <c r="AFE114" s="34">
        <v>0.54439471068916401</v>
      </c>
      <c r="AFF114" s="34">
        <v>0.54329838358208205</v>
      </c>
      <c r="AFG114" t="s">
        <v>843</v>
      </c>
      <c r="AFH114" t="s">
        <v>843</v>
      </c>
      <c r="AFI114" s="34">
        <v>0.67652000000000001</v>
      </c>
      <c r="AFJ114" s="34">
        <v>0.67606999999999995</v>
      </c>
      <c r="AFK114" s="34">
        <v>0.66575999999999991</v>
      </c>
      <c r="AFL114" s="34">
        <v>0.66424000000000005</v>
      </c>
      <c r="AFM114" s="34">
        <v>0.68413999999999997</v>
      </c>
      <c r="AFN114" s="34">
        <v>0.68610000000000004</v>
      </c>
      <c r="AFO114" s="34">
        <v>0.68272999999999995</v>
      </c>
      <c r="AFP114" s="34">
        <v>0.68874999999999997</v>
      </c>
      <c r="AFQ114" s="34">
        <v>0.69409999999999994</v>
      </c>
      <c r="AFR114" s="34">
        <v>0.69983999999999991</v>
      </c>
      <c r="AFS114" s="34">
        <v>0.69306000000000001</v>
      </c>
      <c r="AFT114" s="34">
        <v>0.69094999999999995</v>
      </c>
      <c r="AFU114" s="34">
        <v>0.6904300000000001</v>
      </c>
      <c r="AFV114" s="34">
        <v>0.68778000000000006</v>
      </c>
      <c r="AFW114" s="34">
        <v>0.69079999999999997</v>
      </c>
      <c r="AFX114" s="34">
        <v>0.70062000000000002</v>
      </c>
      <c r="AFY114" s="34">
        <v>0.70608000000000004</v>
      </c>
      <c r="AFZ114" s="34">
        <v>0.69674999999999998</v>
      </c>
      <c r="AGA114" s="34">
        <v>0.68206999999999995</v>
      </c>
      <c r="AGB114" t="s">
        <v>843</v>
      </c>
      <c r="AGC114" t="s">
        <v>843</v>
      </c>
      <c r="AGD114" t="s">
        <v>843</v>
      </c>
      <c r="AGE114" t="s">
        <v>843</v>
      </c>
      <c r="AGF114" s="34">
        <v>-2.1294374018907547E-2</v>
      </c>
      <c r="AGG114" t="s">
        <v>843</v>
      </c>
      <c r="AGH114" t="s">
        <v>843</v>
      </c>
      <c r="AGI114" t="s">
        <v>843</v>
      </c>
      <c r="AGJ114" t="s">
        <v>843</v>
      </c>
      <c r="AGK114" t="s">
        <v>843</v>
      </c>
      <c r="AGL114" t="s">
        <v>843</v>
      </c>
      <c r="AGM114" t="s">
        <v>843</v>
      </c>
      <c r="AGN114" t="s">
        <v>843</v>
      </c>
      <c r="AGO114" s="34">
        <v>0.379</v>
      </c>
      <c r="AGP114" s="34">
        <v>2022</v>
      </c>
      <c r="AGQ114" t="s">
        <v>832</v>
      </c>
      <c r="AGR114" t="s">
        <v>843</v>
      </c>
      <c r="AGS114" s="34">
        <v>2.5000000000000001E-2</v>
      </c>
      <c r="AGT114" s="34">
        <v>2022</v>
      </c>
      <c r="AGU114" t="s">
        <v>832</v>
      </c>
      <c r="AGV114" t="s">
        <v>843</v>
      </c>
      <c r="AGW114" s="34">
        <v>0.20199999999999999</v>
      </c>
      <c r="AGX114" s="34">
        <v>2022</v>
      </c>
      <c r="AGY114" t="s">
        <v>832</v>
      </c>
      <c r="AGZ114" t="s">
        <v>843</v>
      </c>
      <c r="AHA114" s="34">
        <v>0.60399999999999998</v>
      </c>
      <c r="AHB114" s="34">
        <v>2022</v>
      </c>
      <c r="AHC114" t="s">
        <v>832</v>
      </c>
      <c r="AHD114" t="s">
        <v>843</v>
      </c>
      <c r="AHE114" s="34">
        <v>9.5000000000000001E-2</v>
      </c>
      <c r="AHF114" s="34">
        <v>2022</v>
      </c>
      <c r="AHG114" t="s">
        <v>832</v>
      </c>
      <c r="AHH114" t="s">
        <v>843</v>
      </c>
      <c r="AHI114" t="s">
        <v>830</v>
      </c>
      <c r="AHJ114" s="34">
        <v>0.30156755447387695</v>
      </c>
      <c r="AHK114" s="34">
        <v>0.31416031718254089</v>
      </c>
      <c r="AHL114" s="34">
        <v>0.3235258162021637</v>
      </c>
      <c r="AHM114" s="34">
        <v>0.32623136043548584</v>
      </c>
      <c r="AHN114" s="34">
        <v>0.32858267426490784</v>
      </c>
      <c r="AHO114" t="s">
        <v>843</v>
      </c>
      <c r="AHP114" s="34"/>
      <c r="AHQ114" s="34"/>
      <c r="AHR114" s="34"/>
      <c r="AHS114" s="34"/>
      <c r="AHT114" s="34"/>
      <c r="AHU114" t="s">
        <v>843</v>
      </c>
      <c r="AHV114" s="34">
        <v>0.2770669162273407</v>
      </c>
      <c r="AHW114" s="34">
        <v>0.30215099453926086</v>
      </c>
      <c r="AHX114" s="34">
        <v>0.32169470191001892</v>
      </c>
      <c r="AHY114" s="34">
        <v>0.32437136769294739</v>
      </c>
      <c r="AHZ114" s="34">
        <v>0.32346883416175842</v>
      </c>
      <c r="AIA114" t="s">
        <v>832</v>
      </c>
      <c r="AIB114" t="s">
        <v>843</v>
      </c>
      <c r="AIC114" s="34">
        <v>0.27331086993217468</v>
      </c>
      <c r="AID114" s="34">
        <v>0.29930955171585083</v>
      </c>
      <c r="AIE114" s="34">
        <v>0.3216688334941864</v>
      </c>
      <c r="AIF114" s="34">
        <v>0.32431966066360474</v>
      </c>
      <c r="AIG114" s="34">
        <v>0.32332378625869751</v>
      </c>
      <c r="AIH114" t="s">
        <v>924</v>
      </c>
      <c r="AII114" t="s">
        <v>843</v>
      </c>
      <c r="AIJ114" s="34">
        <v>0.30994349718093872</v>
      </c>
      <c r="AIK114" s="34">
        <v>0.32654866576194763</v>
      </c>
      <c r="AIL114" s="34">
        <v>0.33935099840164185</v>
      </c>
      <c r="AIM114" s="34">
        <v>0.3399679958820343</v>
      </c>
      <c r="AIN114" s="34">
        <v>0.33779999613761902</v>
      </c>
      <c r="AIO114" t="s">
        <v>1607</v>
      </c>
      <c r="AIP114" s="34">
        <v>0.29948499798774719</v>
      </c>
      <c r="AIQ114" t="s">
        <v>843</v>
      </c>
      <c r="AIR114" s="34">
        <v>0.29737999999999998</v>
      </c>
      <c r="AIS114" s="34">
        <v>0.29802000000000001</v>
      </c>
      <c r="AIT114" s="34">
        <v>0.29893000000000003</v>
      </c>
      <c r="AIU114" s="34">
        <v>0.29988999999999999</v>
      </c>
      <c r="AIV114" s="34">
        <v>0.30085999999999996</v>
      </c>
      <c r="AIW114" s="34">
        <v>0.30182999999999999</v>
      </c>
      <c r="AIX114" t="s">
        <v>843</v>
      </c>
      <c r="AIY114" s="34">
        <v>4.9520000000000002E-2</v>
      </c>
      <c r="AIZ114" s="34">
        <v>5.0599999999999999E-2</v>
      </c>
      <c r="AJA114" s="34">
        <v>4.9710000000000004E-2</v>
      </c>
      <c r="AJB114" s="34">
        <v>4.9599999999999998E-2</v>
      </c>
      <c r="AJC114" s="34">
        <v>4.9610000000000001E-2</v>
      </c>
      <c r="AJD114" s="34">
        <v>4.9690000000000005E-2</v>
      </c>
      <c r="AJE114" t="s">
        <v>843</v>
      </c>
      <c r="AJF114" s="34">
        <v>5.1250405609607697E-2</v>
      </c>
      <c r="AJG114" s="34">
        <v>5.3426709026098251E-2</v>
      </c>
      <c r="AJH114" s="34">
        <v>5.2732035517692566E-2</v>
      </c>
      <c r="AJI114" s="34">
        <v>4.9116604030132294E-2</v>
      </c>
      <c r="AJJ114" s="34">
        <v>4.8963099718093872E-2</v>
      </c>
      <c r="AJK114" t="s">
        <v>830</v>
      </c>
      <c r="AJL114" t="s">
        <v>843</v>
      </c>
      <c r="AJM114" t="s">
        <v>843</v>
      </c>
      <c r="AJN114" s="34">
        <v>4.8220328986644745E-2</v>
      </c>
      <c r="AJO114" s="34">
        <v>4.6546228229999542E-2</v>
      </c>
      <c r="AJP114" s="34">
        <v>4.1574567556381226E-2</v>
      </c>
      <c r="AJQ114" s="34">
        <v>3.3327475190162659E-2</v>
      </c>
      <c r="AJR114" s="34">
        <v>5.1724854856729507E-2</v>
      </c>
      <c r="AJS114" t="s">
        <v>832</v>
      </c>
      <c r="AJT114" t="s">
        <v>843</v>
      </c>
      <c r="AJU114" t="s">
        <v>843</v>
      </c>
      <c r="AJV114" t="s">
        <v>843</v>
      </c>
      <c r="AJW114" s="34">
        <v>3.8238160312175751E-2</v>
      </c>
      <c r="AJX114" s="34">
        <v>4.0607765316963196E-2</v>
      </c>
      <c r="AJY114" s="34">
        <v>4.0145877748727798E-2</v>
      </c>
      <c r="AJZ114" s="34">
        <v>3.7323232740163803E-2</v>
      </c>
      <c r="AKA114" s="34">
        <v>3.7957273423671722E-2</v>
      </c>
      <c r="AKB114" t="s">
        <v>830</v>
      </c>
      <c r="AKC114" t="s">
        <v>843</v>
      </c>
      <c r="AKD114" t="s">
        <v>843</v>
      </c>
      <c r="AKE114" t="s">
        <v>843</v>
      </c>
      <c r="AKF114" s="34">
        <v>3.6998234689235687E-2</v>
      </c>
      <c r="AKG114" s="34">
        <v>3.5905551165342331E-2</v>
      </c>
      <c r="AKH114" s="34">
        <v>3.1950447708368301E-2</v>
      </c>
      <c r="AKI114" s="34">
        <v>2.5176359340548515E-2</v>
      </c>
      <c r="AKJ114" s="34">
        <v>4.5359302312135696E-2</v>
      </c>
      <c r="AKK114" t="s">
        <v>832</v>
      </c>
      <c r="AKL114" t="s">
        <v>843</v>
      </c>
      <c r="AKM114" s="34">
        <v>4580</v>
      </c>
      <c r="AKN114" t="s">
        <v>832</v>
      </c>
      <c r="AKO114" t="s">
        <v>843</v>
      </c>
      <c r="AKP114" s="34">
        <v>3877.3837890625</v>
      </c>
      <c r="AKQ114" t="s">
        <v>830</v>
      </c>
      <c r="AKR114" t="s">
        <v>843</v>
      </c>
      <c r="AKS114" s="34">
        <v>4073.6104943878699</v>
      </c>
      <c r="AKT114" t="s">
        <v>832</v>
      </c>
      <c r="AKU114" t="s">
        <v>843</v>
      </c>
      <c r="AKV114" s="34">
        <v>4787.9993076513401</v>
      </c>
      <c r="AKW114" t="s">
        <v>832</v>
      </c>
      <c r="AKX114" t="s">
        <v>843</v>
      </c>
      <c r="AKY114" s="34">
        <v>0.30358654260635376</v>
      </c>
      <c r="AKZ114" s="34">
        <v>0.30608007311820984</v>
      </c>
      <c r="ALA114" s="34">
        <v>0.3043636679649353</v>
      </c>
      <c r="ALB114" s="34">
        <v>0.30404406785964966</v>
      </c>
      <c r="ALC114" s="34">
        <v>0.30152586102485657</v>
      </c>
      <c r="ALD114" t="s">
        <v>830</v>
      </c>
      <c r="ALE114" t="s">
        <v>843</v>
      </c>
      <c r="ALF114" t="s">
        <v>843</v>
      </c>
      <c r="ALG114" t="s">
        <v>843</v>
      </c>
      <c r="ALH114" s="34">
        <v>0.27983680367469788</v>
      </c>
      <c r="ALI114" s="34">
        <v>0.29437467455863953</v>
      </c>
      <c r="ALJ114" s="34">
        <v>0.30253267288208008</v>
      </c>
      <c r="ALK114" s="34">
        <v>0.30218419432640076</v>
      </c>
      <c r="ALL114" s="34">
        <v>0.29641219973564148</v>
      </c>
      <c r="ALM114" t="s">
        <v>832</v>
      </c>
    </row>
    <row r="115" spans="1:1001">
      <c r="A115" t="s">
        <v>423</v>
      </c>
      <c r="B115" t="s">
        <v>75</v>
      </c>
      <c r="C115" t="s">
        <v>299</v>
      </c>
      <c r="D115" s="34">
        <v>4.6449817717075348E-2</v>
      </c>
      <c r="E115" t="s">
        <v>432</v>
      </c>
      <c r="F115" s="34">
        <v>5.417899414896965E-2</v>
      </c>
      <c r="G115" t="s">
        <v>1464</v>
      </c>
      <c r="H115" s="34">
        <v>4.3211318552494049E-2</v>
      </c>
      <c r="I115" t="s">
        <v>1294</v>
      </c>
      <c r="J115" s="34">
        <v>3.91402468085289E-2</v>
      </c>
      <c r="K115" t="s">
        <v>1521</v>
      </c>
      <c r="L115" s="34"/>
      <c r="M115" t="s">
        <v>432</v>
      </c>
      <c r="N115" s="34">
        <v>0.25946909189224243</v>
      </c>
      <c r="O115" s="34">
        <v>0.44084692001342773</v>
      </c>
      <c r="P115" t="s">
        <v>432</v>
      </c>
      <c r="Q115" s="34">
        <v>0.25946909189224243</v>
      </c>
      <c r="R115" t="s">
        <v>432</v>
      </c>
      <c r="S115" s="34">
        <v>0.38141998648643494</v>
      </c>
      <c r="T115" t="s">
        <v>432</v>
      </c>
      <c r="U115" s="34">
        <v>0.286690354347229</v>
      </c>
      <c r="V115" t="s">
        <v>432</v>
      </c>
      <c r="W115" t="s">
        <v>843</v>
      </c>
      <c r="X115" t="s">
        <v>1464</v>
      </c>
      <c r="Y115" s="34">
        <v>0.26226893067359924</v>
      </c>
      <c r="Z115" s="34">
        <v>0.42316466569900513</v>
      </c>
      <c r="AA115" t="s">
        <v>1464</v>
      </c>
      <c r="AB115" s="34">
        <v>0.26226893067359924</v>
      </c>
      <c r="AC115" t="s">
        <v>1464</v>
      </c>
      <c r="AD115" s="34">
        <v>0.41397351026535034</v>
      </c>
      <c r="AE115" t="s">
        <v>1464</v>
      </c>
      <c r="AF115" s="34">
        <v>0.26233163475990295</v>
      </c>
      <c r="AG115" t="s">
        <v>1464</v>
      </c>
      <c r="AH115" t="s">
        <v>843</v>
      </c>
      <c r="AI115" t="s">
        <v>1294</v>
      </c>
      <c r="AJ115" s="34">
        <v>0.36115288734436035</v>
      </c>
      <c r="AK115" s="34">
        <v>0.54342150688171387</v>
      </c>
      <c r="AL115" t="s">
        <v>1294</v>
      </c>
      <c r="AM115" s="34">
        <v>0.36115288734436035</v>
      </c>
      <c r="AN115" t="s">
        <v>1294</v>
      </c>
      <c r="AO115" s="34">
        <v>0.39909341931343079</v>
      </c>
      <c r="AP115" t="s">
        <v>1294</v>
      </c>
      <c r="AQ115" s="34">
        <v>0.36363464593887329</v>
      </c>
      <c r="AR115" t="s">
        <v>1294</v>
      </c>
      <c r="AS115" t="s">
        <v>843</v>
      </c>
      <c r="AT115" t="s">
        <v>1521</v>
      </c>
      <c r="AU115" s="34">
        <v>0.35581910610198975</v>
      </c>
      <c r="AV115" s="34">
        <v>0.53610920906066895</v>
      </c>
      <c r="AW115" t="s">
        <v>1521</v>
      </c>
      <c r="AX115" s="34">
        <v>0.35581910610198975</v>
      </c>
      <c r="AY115" t="s">
        <v>1521</v>
      </c>
      <c r="AZ115" s="34">
        <v>0.39765268564224243</v>
      </c>
      <c r="BA115" t="s">
        <v>1521</v>
      </c>
      <c r="BB115" s="34">
        <v>0.35384064912796021</v>
      </c>
      <c r="BC115" t="s">
        <v>1521</v>
      </c>
      <c r="BD115" t="s">
        <v>843</v>
      </c>
      <c r="BE115" s="34">
        <v>0.55532666700572009</v>
      </c>
      <c r="BF115" t="s">
        <v>1594</v>
      </c>
      <c r="BG115" t="s">
        <v>843</v>
      </c>
      <c r="BH115" t="s">
        <v>432</v>
      </c>
      <c r="BI115" s="34">
        <v>2.5962405204772949</v>
      </c>
      <c r="BJ115" t="s">
        <v>819</v>
      </c>
      <c r="BK115" s="34">
        <v>2.7752506732940674</v>
      </c>
      <c r="BL115" t="s">
        <v>1294</v>
      </c>
      <c r="BM115" s="34">
        <v>3.1893551349639893</v>
      </c>
      <c r="BN115" t="s">
        <v>1521</v>
      </c>
      <c r="BO115" s="34">
        <v>6.8013229370117188</v>
      </c>
      <c r="BP115" t="s">
        <v>843</v>
      </c>
      <c r="BQ115" s="34">
        <v>3.1173787117004395</v>
      </c>
      <c r="BR115" t="s">
        <v>830</v>
      </c>
      <c r="BS115" s="34"/>
      <c r="BT115" t="s">
        <v>843</v>
      </c>
      <c r="BU115" s="34">
        <v>4.6151337623596191</v>
      </c>
      <c r="BV115" t="s">
        <v>1557</v>
      </c>
      <c r="BW115" t="s">
        <v>843</v>
      </c>
      <c r="BX115" s="34">
        <v>3.3420517444610596</v>
      </c>
      <c r="BY115" t="s">
        <v>924</v>
      </c>
      <c r="BZ115" t="s">
        <v>843</v>
      </c>
      <c r="CA115" t="s">
        <v>432</v>
      </c>
      <c r="CB115" s="34">
        <v>1.8148284405469894E-2</v>
      </c>
      <c r="CC115" s="34">
        <v>1.545455027371645E-2</v>
      </c>
      <c r="CD115" s="34">
        <v>1.3168626464903355E-2</v>
      </c>
      <c r="CE115" s="34">
        <v>7.9200752079486847E-3</v>
      </c>
      <c r="CF115" s="34">
        <v>7.9200603067874908E-3</v>
      </c>
      <c r="CG115" t="s">
        <v>843</v>
      </c>
      <c r="CH115" t="s">
        <v>819</v>
      </c>
      <c r="CI115" s="34">
        <v>2.0372718572616577E-2</v>
      </c>
      <c r="CJ115" s="34">
        <v>2.090064249932766E-2</v>
      </c>
      <c r="CK115" s="34">
        <v>2.0688492804765701E-2</v>
      </c>
      <c r="CL115" s="34">
        <v>1.956351101398468E-2</v>
      </c>
      <c r="CM115" s="34">
        <v>1.900101825594902E-2</v>
      </c>
      <c r="CN115" t="s">
        <v>843</v>
      </c>
      <c r="CO115" t="s">
        <v>1294</v>
      </c>
      <c r="CP115" s="34">
        <v>2.0404532551765442E-2</v>
      </c>
      <c r="CQ115" s="34">
        <v>2.0501000806689262E-2</v>
      </c>
      <c r="CR115" s="34">
        <v>1.9844762980937958E-2</v>
      </c>
      <c r="CS115" s="34">
        <v>1.9001025706529617E-2</v>
      </c>
      <c r="CT115" s="34">
        <v>1.9001077860593796E-2</v>
      </c>
      <c r="CU115" t="s">
        <v>843</v>
      </c>
      <c r="CV115" t="s">
        <v>1521</v>
      </c>
      <c r="CW115" s="34">
        <v>2.0425738766789436E-2</v>
      </c>
      <c r="CX115" s="34">
        <v>2.0126005634665489E-2</v>
      </c>
      <c r="CY115" s="34">
        <v>1.9282270222902298E-2</v>
      </c>
      <c r="CZ115" s="34">
        <v>1.9001029431819916E-2</v>
      </c>
      <c r="DA115" s="34">
        <v>1.9001021981239319E-2</v>
      </c>
      <c r="DB115" t="s">
        <v>843</v>
      </c>
      <c r="DC115" s="34">
        <v>3.1410739421844482</v>
      </c>
      <c r="DD115" s="34">
        <v>3.8421540260314941</v>
      </c>
      <c r="DE115" s="34">
        <v>4.8462700843811035</v>
      </c>
      <c r="DF115" s="34">
        <v>5.926145076751709</v>
      </c>
      <c r="DG115" s="34">
        <v>6.8946356773376465</v>
      </c>
      <c r="DH115" t="s">
        <v>1464</v>
      </c>
      <c r="DI115" t="s">
        <v>843</v>
      </c>
      <c r="DJ115" s="34">
        <v>3.5617218017578125</v>
      </c>
      <c r="DK115" s="34">
        <v>4.4143199920654297</v>
      </c>
      <c r="DL115" s="34">
        <v>5.4941949844360352</v>
      </c>
      <c r="DM115" s="34">
        <v>6.5183777809143066</v>
      </c>
      <c r="DN115" s="34">
        <v>7.4590229988098145</v>
      </c>
      <c r="DO115" t="s">
        <v>1294</v>
      </c>
      <c r="DP115" t="s">
        <v>843</v>
      </c>
      <c r="DQ115" s="34">
        <v>7.8352808952331543</v>
      </c>
      <c r="DR115" t="s">
        <v>1521</v>
      </c>
      <c r="DS115" t="s">
        <v>843</v>
      </c>
      <c r="DT115" t="s">
        <v>843</v>
      </c>
      <c r="DU115" s="34">
        <v>10.3</v>
      </c>
      <c r="DV115" t="s">
        <v>1461</v>
      </c>
      <c r="DW115" t="s">
        <v>843</v>
      </c>
      <c r="DX115" t="s">
        <v>843</v>
      </c>
      <c r="DY115" t="s">
        <v>432</v>
      </c>
      <c r="DZ115" s="34">
        <v>5.8018863201141357E-3</v>
      </c>
      <c r="EA115" s="34">
        <v>4.9139163456857204E-3</v>
      </c>
      <c r="EB115" s="34">
        <v>7.451644167304039E-3</v>
      </c>
      <c r="EC115" s="34">
        <v>1.0858663357794285E-2</v>
      </c>
      <c r="ED115" s="34">
        <v>1.4246196486055851E-2</v>
      </c>
      <c r="EE115" t="s">
        <v>843</v>
      </c>
      <c r="EF115" t="s">
        <v>819</v>
      </c>
      <c r="EG115" s="34">
        <v>-4.3580848723649979E-3</v>
      </c>
      <c r="EH115" s="34">
        <v>-2.6181396096944809E-3</v>
      </c>
      <c r="EI115" s="34">
        <v>-7.2621549479663372E-3</v>
      </c>
      <c r="EJ115" s="34">
        <v>-2.0023420453071594E-2</v>
      </c>
      <c r="EK115" s="34">
        <v>1.9980106502771378E-2</v>
      </c>
      <c r="EL115" t="s">
        <v>843</v>
      </c>
      <c r="EM115" t="s">
        <v>1294</v>
      </c>
      <c r="EN115" s="34">
        <v>1.3822134351357818E-3</v>
      </c>
      <c r="EO115" s="34">
        <v>6.9204722531139851E-3</v>
      </c>
      <c r="EP115" s="34">
        <v>5.9780832380056381E-3</v>
      </c>
      <c r="EQ115" s="34">
        <v>3.4813757985830307E-2</v>
      </c>
      <c r="ER115" s="34">
        <v>4.6281684190034866E-2</v>
      </c>
      <c r="ES115" t="s">
        <v>843</v>
      </c>
      <c r="ET115" t="s">
        <v>1521</v>
      </c>
      <c r="EU115" s="34">
        <v>-1.0949320159852505E-2</v>
      </c>
      <c r="EV115" s="34">
        <v>-1.20674017816782E-2</v>
      </c>
      <c r="EW115" s="34">
        <v>-1.571766659617424E-2</v>
      </c>
      <c r="EX115" s="34">
        <v>-1.4365552924573421E-2</v>
      </c>
      <c r="EY115" s="34">
        <v>-7.9170159995555878E-2</v>
      </c>
      <c r="EZ115" t="s">
        <v>843</v>
      </c>
      <c r="FA115" t="s">
        <v>1594</v>
      </c>
      <c r="FB115" s="34">
        <v>2.9286644421517849E-3</v>
      </c>
      <c r="FC115" s="34">
        <v>3.762747859582305E-3</v>
      </c>
      <c r="FD115" s="34">
        <v>-1.1424812255427241E-3</v>
      </c>
      <c r="FE115" s="34">
        <v>3.6580953747034073E-3</v>
      </c>
      <c r="FF115" s="34">
        <v>5.5568337440490723E-2</v>
      </c>
      <c r="FG115" t="s">
        <v>843</v>
      </c>
      <c r="FH115" s="34"/>
      <c r="FI115" s="34"/>
      <c r="FJ115" s="34"/>
      <c r="FK115" s="34"/>
      <c r="FL115" s="34"/>
      <c r="FM115" t="s">
        <v>843</v>
      </c>
      <c r="FN115" t="s">
        <v>843</v>
      </c>
      <c r="FO115" s="34">
        <v>0.45334000000000002</v>
      </c>
      <c r="FP115" t="s">
        <v>1462</v>
      </c>
      <c r="FQ115" t="s">
        <v>843</v>
      </c>
      <c r="FR115" t="s">
        <v>843</v>
      </c>
      <c r="FS115" s="34">
        <v>0.73620000000000008</v>
      </c>
      <c r="FT115" t="s">
        <v>1462</v>
      </c>
      <c r="FU115" t="s">
        <v>843</v>
      </c>
      <c r="FV115" t="s">
        <v>843</v>
      </c>
      <c r="FW115" s="34">
        <v>0.16278999999999999</v>
      </c>
      <c r="FX115" t="s">
        <v>1462</v>
      </c>
      <c r="FY115" t="s">
        <v>843</v>
      </c>
      <c r="FZ115" s="34">
        <v>4.0611933916807175E-2</v>
      </c>
      <c r="GA115" s="34">
        <v>5.1502492278814316E-2</v>
      </c>
      <c r="GB115" s="34">
        <v>4.542936384677887E-2</v>
      </c>
      <c r="GC115" s="34">
        <v>3.4699436277151108E-2</v>
      </c>
      <c r="GD115" s="34">
        <v>1.4536554925143719E-2</v>
      </c>
      <c r="GE115" t="s">
        <v>830</v>
      </c>
      <c r="GF115" t="s">
        <v>843</v>
      </c>
      <c r="GG115" s="34">
        <v>0.11388635635375977</v>
      </c>
      <c r="GH115" s="34"/>
      <c r="GI115" s="34"/>
      <c r="GJ115" s="34"/>
      <c r="GK115" s="34"/>
      <c r="GL115" t="s">
        <v>832</v>
      </c>
      <c r="GM115" t="s">
        <v>843</v>
      </c>
      <c r="GN115" s="34">
        <v>1.7117578536272049E-2</v>
      </c>
      <c r="GO115" t="s">
        <v>832</v>
      </c>
      <c r="GP115" t="s">
        <v>843</v>
      </c>
      <c r="GQ115" t="s">
        <v>843</v>
      </c>
      <c r="GR115" s="34">
        <v>8.6215240880846977E-3</v>
      </c>
      <c r="GS115" s="34">
        <v>7.118291687220335E-3</v>
      </c>
      <c r="GT115" s="34">
        <v>6.7579294554889202E-3</v>
      </c>
      <c r="GU115" s="34">
        <v>7.0504439063370228E-3</v>
      </c>
      <c r="GV115" s="34">
        <v>5.316419992595911E-3</v>
      </c>
      <c r="GW115" t="s">
        <v>832</v>
      </c>
      <c r="GX115" t="s">
        <v>843</v>
      </c>
      <c r="GY115" t="s">
        <v>843</v>
      </c>
      <c r="GZ115" t="s">
        <v>843</v>
      </c>
      <c r="HA115" t="s">
        <v>843</v>
      </c>
      <c r="HB115" t="s">
        <v>843</v>
      </c>
      <c r="HC115" t="s">
        <v>843</v>
      </c>
      <c r="HD115" t="s">
        <v>843</v>
      </c>
      <c r="HE115" t="s">
        <v>843</v>
      </c>
      <c r="HF115" t="s">
        <v>843</v>
      </c>
      <c r="HG115" t="s">
        <v>843</v>
      </c>
      <c r="HH115" s="34">
        <v>65544383</v>
      </c>
      <c r="HI115" s="34">
        <v>66674850.999999993</v>
      </c>
      <c r="HJ115" s="34">
        <v>67327117</v>
      </c>
      <c r="HK115" s="34">
        <v>67954699</v>
      </c>
      <c r="HL115" s="34">
        <v>69061674</v>
      </c>
      <c r="HM115" s="34">
        <v>70182594</v>
      </c>
      <c r="HN115" s="34">
        <v>71275760</v>
      </c>
      <c r="HO115" s="34">
        <v>72319418</v>
      </c>
      <c r="HP115" s="34">
        <v>73318394</v>
      </c>
      <c r="HQ115" s="34">
        <v>74322685</v>
      </c>
      <c r="HR115" s="34">
        <v>75373855</v>
      </c>
      <c r="HS115" s="34">
        <v>76342971</v>
      </c>
      <c r="HT115" s="34">
        <v>77324451</v>
      </c>
      <c r="HU115" s="34">
        <v>78458928</v>
      </c>
      <c r="HV115" s="34">
        <v>79961672</v>
      </c>
      <c r="HW115" s="34">
        <v>81790841</v>
      </c>
      <c r="HX115" s="34">
        <v>83306231</v>
      </c>
      <c r="HY115" s="34">
        <v>84505076</v>
      </c>
      <c r="HZ115" s="34">
        <v>85617562</v>
      </c>
      <c r="IA115" s="34">
        <v>86564202</v>
      </c>
      <c r="IB115" s="34">
        <v>87290193</v>
      </c>
      <c r="IC115" s="34">
        <v>87923432</v>
      </c>
      <c r="ID115" s="34">
        <v>88550570</v>
      </c>
      <c r="IE115" s="34">
        <v>89172767</v>
      </c>
      <c r="IF115" s="34">
        <v>89809781</v>
      </c>
      <c r="IG115" s="34">
        <v>90410659</v>
      </c>
      <c r="IH115" s="34">
        <v>90976221</v>
      </c>
      <c r="II115" s="34">
        <v>91506852</v>
      </c>
      <c r="IJ115" s="34">
        <v>92005102</v>
      </c>
      <c r="IK115" s="34">
        <v>92475363</v>
      </c>
      <c r="IL115" s="34">
        <v>92921017</v>
      </c>
      <c r="IM115" s="34">
        <v>93343543</v>
      </c>
      <c r="IN115" s="34">
        <v>93745796</v>
      </c>
      <c r="IO115" s="34">
        <v>94130484</v>
      </c>
      <c r="IP115" s="34">
        <v>94501761</v>
      </c>
      <c r="IQ115" s="34">
        <v>94861188</v>
      </c>
      <c r="IR115" s="34">
        <v>95209476</v>
      </c>
      <c r="IS115" s="34">
        <v>95548456</v>
      </c>
      <c r="IT115" s="34">
        <v>95879769</v>
      </c>
      <c r="IU115" s="34">
        <v>96203069</v>
      </c>
      <c r="IV115" s="34">
        <v>96518596</v>
      </c>
      <c r="IW115" s="34">
        <v>96826532</v>
      </c>
      <c r="IX115" s="34">
        <v>97127583</v>
      </c>
      <c r="IY115" s="34">
        <v>97421494</v>
      </c>
      <c r="IZ115" s="34">
        <v>97706793</v>
      </c>
      <c r="JA115" s="34">
        <v>97981000</v>
      </c>
      <c r="JB115" s="34">
        <v>98240506</v>
      </c>
      <c r="JC115" s="34">
        <v>98479032</v>
      </c>
      <c r="JD115" s="34">
        <v>98688811</v>
      </c>
      <c r="JE115" s="34">
        <v>98865529</v>
      </c>
      <c r="JF115" s="34">
        <v>99007204</v>
      </c>
      <c r="JG115" s="34">
        <v>99112400</v>
      </c>
      <c r="JH115" s="34">
        <v>99177563</v>
      </c>
      <c r="JI115" s="34">
        <v>99201180</v>
      </c>
      <c r="JJ115" s="34">
        <v>99182264</v>
      </c>
      <c r="JK115" s="34">
        <v>99119582</v>
      </c>
      <c r="JL115" s="34">
        <v>99014787</v>
      </c>
      <c r="JM115" s="34">
        <v>98870205</v>
      </c>
      <c r="JN115" s="34">
        <v>98686361</v>
      </c>
      <c r="JO115" s="34">
        <v>98465614</v>
      </c>
      <c r="JP115" s="34">
        <v>98210621</v>
      </c>
      <c r="JQ115" s="34">
        <v>97925201</v>
      </c>
      <c r="JR115" s="34">
        <v>97611375</v>
      </c>
      <c r="JS115" s="34">
        <v>97270729</v>
      </c>
      <c r="JT115" s="34">
        <v>96905875</v>
      </c>
      <c r="JU115" s="34">
        <v>96516348</v>
      </c>
      <c r="JV115" s="34">
        <v>96104921</v>
      </c>
      <c r="JW115" s="34">
        <v>95675250</v>
      </c>
      <c r="JX115" s="34">
        <v>95229808</v>
      </c>
      <c r="JY115" s="34">
        <v>94770145</v>
      </c>
      <c r="JZ115" s="34">
        <v>94297926</v>
      </c>
      <c r="KA115" s="34">
        <v>93816003</v>
      </c>
      <c r="KB115" s="34">
        <v>93325847</v>
      </c>
      <c r="KC115" s="34">
        <v>92828492</v>
      </c>
      <c r="KD115" s="34">
        <v>92324334</v>
      </c>
      <c r="KE115" s="34">
        <v>91814864</v>
      </c>
      <c r="KF115" s="34">
        <v>91303174</v>
      </c>
      <c r="KG115" s="34">
        <v>90790917</v>
      </c>
      <c r="KH115" s="34">
        <v>90279071</v>
      </c>
      <c r="KI115" s="34">
        <v>89769004</v>
      </c>
      <c r="KJ115" s="34">
        <v>89260962</v>
      </c>
      <c r="KK115" s="34">
        <v>88756462</v>
      </c>
      <c r="KL115" s="34">
        <v>88257704</v>
      </c>
      <c r="KM115" s="34">
        <v>87763916</v>
      </c>
      <c r="KN115" s="34">
        <v>87274584</v>
      </c>
      <c r="KO115" s="34">
        <v>86792827</v>
      </c>
      <c r="KP115" s="34">
        <v>86319300</v>
      </c>
      <c r="KQ115" s="34">
        <v>85851326</v>
      </c>
      <c r="KR115" s="34">
        <v>85388156</v>
      </c>
      <c r="KS115" s="34">
        <v>84930902</v>
      </c>
      <c r="KT115" s="34">
        <v>84477212</v>
      </c>
      <c r="KU115" s="34">
        <v>84025819</v>
      </c>
      <c r="KV115" s="34">
        <v>83578196</v>
      </c>
      <c r="KW115" s="34">
        <v>83130842</v>
      </c>
      <c r="KX115" s="34">
        <v>82682609</v>
      </c>
      <c r="KY115" s="34">
        <v>82232622</v>
      </c>
      <c r="KZ115" s="34">
        <v>81777235</v>
      </c>
      <c r="LA115" s="34">
        <v>81316334</v>
      </c>
      <c r="LB115" s="34">
        <v>80850629</v>
      </c>
      <c r="LC115" s="34">
        <v>80380848</v>
      </c>
      <c r="LD115" s="34">
        <v>79906390</v>
      </c>
      <c r="LE115" t="s">
        <v>843</v>
      </c>
      <c r="LF115" t="s">
        <v>843</v>
      </c>
      <c r="LG115" t="s">
        <v>843</v>
      </c>
      <c r="LH115" s="34">
        <v>1.6453919932246208E-2</v>
      </c>
      <c r="LI115" s="34">
        <v>1.7100319266319275E-2</v>
      </c>
      <c r="LJ115" s="34">
        <v>9.7352471202611923E-3</v>
      </c>
      <c r="LK115" s="34">
        <v>9.2782089486718178E-3</v>
      </c>
      <c r="LL115" s="34">
        <v>1.6158640384674072E-2</v>
      </c>
      <c r="LM115" s="34">
        <v>1.6100399196147919E-2</v>
      </c>
      <c r="LN115" s="34">
        <v>1.5455965884029865E-2</v>
      </c>
      <c r="LO115" s="34">
        <v>1.4536370523273945E-2</v>
      </c>
      <c r="LP115" s="34">
        <v>1.371884997934103E-2</v>
      </c>
      <c r="LQ115" s="34">
        <v>1.3604702427983284E-2</v>
      </c>
      <c r="LR115" s="34">
        <v>1.4044242911040783E-2</v>
      </c>
      <c r="LS115" s="34">
        <v>1.2775500304996967E-2</v>
      </c>
      <c r="LT115" s="34">
        <v>1.2774254195392132E-2</v>
      </c>
      <c r="LU115" s="34">
        <v>1.45650589838624E-2</v>
      </c>
      <c r="LV115" s="34">
        <v>1.8972141668200493E-2</v>
      </c>
      <c r="LW115" s="34">
        <v>2.2617848590016365E-2</v>
      </c>
      <c r="LX115" s="34">
        <v>1.8358079716563225E-2</v>
      </c>
      <c r="LY115" s="34">
        <v>1.4288255013525486E-2</v>
      </c>
      <c r="LZ115" s="34">
        <v>1.3078821823000908E-2</v>
      </c>
      <c r="MA115" s="34">
        <v>1.0995932854712009E-2</v>
      </c>
      <c r="MB115" s="34">
        <v>8.3517618477344513E-3</v>
      </c>
      <c r="MC115" s="34">
        <v>7.2282250039279461E-3</v>
      </c>
      <c r="MD115" s="34">
        <v>7.1074562147259712E-3</v>
      </c>
      <c r="ME115" s="34">
        <v>7.0018889382481575E-3</v>
      </c>
      <c r="MF115" s="34">
        <v>7.1181990206241608E-3</v>
      </c>
      <c r="MG115" s="34">
        <v>6.6682803444564342E-3</v>
      </c>
      <c r="MH115" s="34">
        <v>6.2359948642551899E-3</v>
      </c>
      <c r="MI115" s="34">
        <v>5.8156899176537991E-3</v>
      </c>
      <c r="MJ115" s="34">
        <v>5.4301773197948933E-3</v>
      </c>
      <c r="MK115" s="34">
        <v>5.0982311367988586E-3</v>
      </c>
      <c r="ML115" s="34">
        <v>4.8075895756483078E-3</v>
      </c>
      <c r="MM115" s="34">
        <v>4.5368452556431293E-3</v>
      </c>
      <c r="MN115" s="34">
        <v>4.3001235462725163E-3</v>
      </c>
      <c r="MO115" s="34">
        <v>4.0951264090836048E-3</v>
      </c>
      <c r="MP115" s="34">
        <v>3.9365217089653015E-3</v>
      </c>
      <c r="MQ115" s="34">
        <v>3.7961748894304037E-3</v>
      </c>
      <c r="MR115" s="34">
        <v>3.6648304667323828E-3</v>
      </c>
      <c r="MS115" s="34">
        <v>3.5540368407964706E-3</v>
      </c>
      <c r="MT115" s="34">
        <v>3.4614887554198503E-3</v>
      </c>
      <c r="MU115" s="34">
        <v>3.3662591595202684E-3</v>
      </c>
      <c r="MV115" s="34">
        <v>3.274434944614768E-3</v>
      </c>
      <c r="MW115" s="34">
        <v>3.1853532418608665E-3</v>
      </c>
      <c r="MX115" s="34">
        <v>3.1043551862239838E-3</v>
      </c>
      <c r="MY115" s="34">
        <v>3.0214609578251839E-3</v>
      </c>
      <c r="MZ115" s="34">
        <v>2.9242218006402254E-3</v>
      </c>
      <c r="NA115" s="34">
        <v>2.8024965431541204E-3</v>
      </c>
      <c r="NB115" s="34">
        <v>2.6450327131897211E-3</v>
      </c>
      <c r="NC115" s="34">
        <v>2.4250373244285583E-3</v>
      </c>
      <c r="ND115" s="34">
        <v>2.1279237698763609E-3</v>
      </c>
      <c r="NE115" s="34">
        <v>1.7890576273202896E-3</v>
      </c>
      <c r="NF115" s="34">
        <v>1.4319812180474401E-3</v>
      </c>
      <c r="NG115" s="34">
        <v>1.0619445238262415E-3</v>
      </c>
      <c r="NH115" s="34">
        <v>6.5724964952096343E-4</v>
      </c>
      <c r="NI115" s="34">
        <v>2.3810011043678969E-4</v>
      </c>
      <c r="NJ115" s="34">
        <v>-1.9070139387622476E-4</v>
      </c>
      <c r="NK115" s="34">
        <v>-6.321877590380609E-4</v>
      </c>
      <c r="NL115" s="34">
        <v>-1.0578176006674767E-3</v>
      </c>
      <c r="NM115" s="34">
        <v>-1.4612732920795679E-3</v>
      </c>
      <c r="NN115" s="34">
        <v>-1.8611788982525468E-3</v>
      </c>
      <c r="NO115" s="34">
        <v>-2.2393597755581141E-3</v>
      </c>
      <c r="NP115" s="34">
        <v>-2.5930244009941816E-3</v>
      </c>
      <c r="NQ115" s="34">
        <v>-2.9104342684149742E-3</v>
      </c>
      <c r="NR115" s="34">
        <v>-3.2098984811455011E-3</v>
      </c>
      <c r="NS115" s="34">
        <v>-3.4959223121404648E-3</v>
      </c>
      <c r="NT115" s="34">
        <v>-3.7579648196697235E-3</v>
      </c>
      <c r="NU115" s="34">
        <v>-4.0277433581650257E-3</v>
      </c>
      <c r="NV115" s="34">
        <v>-4.2718816548585892E-3</v>
      </c>
      <c r="NW115" s="34">
        <v>-4.4808774255216122E-3</v>
      </c>
      <c r="NX115" s="34">
        <v>-4.6666422858834267E-3</v>
      </c>
      <c r="NY115" s="34">
        <v>-4.8385686241090298E-3</v>
      </c>
      <c r="NZ115" s="34">
        <v>-4.9952375702559948E-3</v>
      </c>
      <c r="OA115" s="34">
        <v>-5.1237465813755989E-3</v>
      </c>
      <c r="OB115" s="34">
        <v>-5.2383486181497574E-3</v>
      </c>
      <c r="OC115" s="34">
        <v>-5.3434818983078003E-3</v>
      </c>
      <c r="OD115" s="34">
        <v>-5.445871502161026E-3</v>
      </c>
      <c r="OE115" s="34">
        <v>-5.5335452780127525E-3</v>
      </c>
      <c r="OF115" s="34">
        <v>-5.5886502377688885E-3</v>
      </c>
      <c r="OG115" s="34">
        <v>-5.6263040751218796E-3</v>
      </c>
      <c r="OH115" s="34">
        <v>-5.6535857729613781E-3</v>
      </c>
      <c r="OI115" s="34">
        <v>-5.6659132242202759E-3</v>
      </c>
      <c r="OJ115" s="34">
        <v>-5.6755119003355503E-3</v>
      </c>
      <c r="OK115" s="34">
        <v>-5.6679998524487019E-3</v>
      </c>
      <c r="OL115" s="34">
        <v>-5.635247565805912E-3</v>
      </c>
      <c r="OM115" s="34">
        <v>-5.610552616417408E-3</v>
      </c>
      <c r="ON115" s="34">
        <v>-5.5911503732204437E-3</v>
      </c>
      <c r="OO115" s="34">
        <v>-5.5353064090013504E-3</v>
      </c>
      <c r="OP115" s="34">
        <v>-5.4707685485482216E-3</v>
      </c>
      <c r="OQ115" s="34">
        <v>-5.4361787624657154E-3</v>
      </c>
      <c r="OR115" s="34">
        <v>-5.4096300154924393E-3</v>
      </c>
      <c r="OS115" s="34">
        <v>-5.3693945519626141E-3</v>
      </c>
      <c r="OT115" s="34">
        <v>-5.3561907261610031E-3</v>
      </c>
      <c r="OU115" s="34">
        <v>-5.3576966747641563E-3</v>
      </c>
      <c r="OV115" s="34">
        <v>-5.3414478898048401E-3</v>
      </c>
      <c r="OW115" s="34">
        <v>-5.366896279156208E-3</v>
      </c>
      <c r="OX115" s="34">
        <v>-5.4064863361418247E-3</v>
      </c>
      <c r="OY115" s="34">
        <v>-5.4572052322328091E-3</v>
      </c>
      <c r="OZ115" s="34">
        <v>-5.5531803518533707E-3</v>
      </c>
      <c r="PA115" s="34">
        <v>-5.6519974023103714E-3</v>
      </c>
      <c r="PB115" s="34">
        <v>-5.7435408234596252E-3</v>
      </c>
      <c r="PC115" s="34">
        <v>-5.8274269104003906E-3</v>
      </c>
      <c r="PD115" s="34">
        <v>-5.9201144613325596E-3</v>
      </c>
      <c r="PE115" t="s">
        <v>1300</v>
      </c>
      <c r="PF115" t="s">
        <v>843</v>
      </c>
      <c r="PG115" t="s">
        <v>843</v>
      </c>
      <c r="PH115" t="s">
        <v>843</v>
      </c>
      <c r="PI115" t="s">
        <v>843</v>
      </c>
      <c r="PJ115" t="s">
        <v>1300</v>
      </c>
      <c r="PK115" s="34">
        <v>0.50706887245178223</v>
      </c>
      <c r="PL115" s="34">
        <v>0.50673395395278931</v>
      </c>
      <c r="PM115" s="34">
        <v>0.50646907091140747</v>
      </c>
      <c r="PN115" s="34">
        <v>0.50665098428726196</v>
      </c>
      <c r="PO115" s="34">
        <v>0.50720196962356567</v>
      </c>
      <c r="PP115" s="34">
        <v>0.5076897144317627</v>
      </c>
      <c r="PQ115" s="34">
        <v>0.50803220272064209</v>
      </c>
      <c r="PR115" s="34">
        <v>0.50816786289215088</v>
      </c>
      <c r="PS115" s="34">
        <v>0.50817263126373291</v>
      </c>
      <c r="PT115" s="34">
        <v>0.50816190242767334</v>
      </c>
      <c r="PU115" s="34">
        <v>0.50814849138259888</v>
      </c>
      <c r="PV115" s="34">
        <v>0.5080145001411438</v>
      </c>
      <c r="PW115" s="34">
        <v>0.5077589750289917</v>
      </c>
      <c r="PX115" s="34">
        <v>0.50750553607940674</v>
      </c>
      <c r="PY115" s="34">
        <v>0.50719374418258667</v>
      </c>
      <c r="PZ115" s="34">
        <v>0.50683844089508057</v>
      </c>
      <c r="QA115" s="34">
        <v>0.50657230615615845</v>
      </c>
      <c r="QB115" s="34">
        <v>0.50635957717895508</v>
      </c>
      <c r="QC115" s="34">
        <v>0.50613391399383545</v>
      </c>
      <c r="QD115" s="34">
        <v>0.50589221715927124</v>
      </c>
      <c r="QE115" s="34">
        <v>0.50561100244522095</v>
      </c>
      <c r="QF115" s="34">
        <v>0.50528949499130249</v>
      </c>
      <c r="QG115" s="34">
        <v>0.50496107339859009</v>
      </c>
      <c r="QH115" s="34">
        <v>0.50466519594192505</v>
      </c>
      <c r="QI115" s="34">
        <v>0.50439095497131348</v>
      </c>
      <c r="QJ115" s="34">
        <v>0.50411266088485718</v>
      </c>
      <c r="QK115" s="34">
        <v>0.5038299560546875</v>
      </c>
      <c r="QL115" s="34">
        <v>0.50354331731796265</v>
      </c>
      <c r="QM115" s="34">
        <v>0.50325345993041992</v>
      </c>
      <c r="QN115" s="34">
        <v>0.50296115875244141</v>
      </c>
      <c r="QO115" s="34">
        <v>0.50266706943511963</v>
      </c>
      <c r="QP115" s="34">
        <v>0.50237244367599487</v>
      </c>
      <c r="QQ115" s="34">
        <v>0.5020788311958313</v>
      </c>
      <c r="QR115" s="34">
        <v>0.50178688764572144</v>
      </c>
      <c r="QS115" s="34">
        <v>0.50149834156036377</v>
      </c>
      <c r="QT115" s="34">
        <v>0.50121480226516724</v>
      </c>
      <c r="QU115" s="34">
        <v>0.50093764066696167</v>
      </c>
      <c r="QV115" s="34">
        <v>0.5006679892539978</v>
      </c>
      <c r="QW115" s="34">
        <v>0.50040650367736816</v>
      </c>
      <c r="QX115" s="34">
        <v>0.50015354156494141</v>
      </c>
      <c r="QY115" s="34">
        <v>0.49991026520729065</v>
      </c>
      <c r="QZ115" s="34">
        <v>0.49967879056930542</v>
      </c>
      <c r="RA115" s="34">
        <v>0.49945926666259766</v>
      </c>
      <c r="RB115" s="34">
        <v>0.4992506206035614</v>
      </c>
      <c r="RC115" s="34">
        <v>0.49905377626419067</v>
      </c>
      <c r="RD115" s="34">
        <v>0.49886947870254517</v>
      </c>
      <c r="RE115" s="34">
        <v>0.49869701266288757</v>
      </c>
      <c r="RF115" s="34">
        <v>0.4985346794128418</v>
      </c>
      <c r="RG115" s="34">
        <v>0.49838215112686157</v>
      </c>
      <c r="RH115" s="34">
        <v>0.4982401430606842</v>
      </c>
      <c r="RI115" s="34">
        <v>0.49810639023780823</v>
      </c>
      <c r="RJ115" s="34">
        <v>0.49797892570495605</v>
      </c>
      <c r="RK115" s="34">
        <v>0.49785593152046204</v>
      </c>
      <c r="RL115" s="34">
        <v>0.49773746728897095</v>
      </c>
      <c r="RM115" s="34">
        <v>0.4976237416267395</v>
      </c>
      <c r="RN115" s="34">
        <v>0.49751263856887817</v>
      </c>
      <c r="RO115" s="34">
        <v>0.49740388989448547</v>
      </c>
      <c r="RP115" s="34">
        <v>0.49729850888252258</v>
      </c>
      <c r="RQ115" s="34">
        <v>0.49719420075416565</v>
      </c>
      <c r="RR115" s="34">
        <v>0.49709209799766541</v>
      </c>
      <c r="RS115" s="34">
        <v>0.49699494242668152</v>
      </c>
      <c r="RT115" s="34">
        <v>0.49690273404121399</v>
      </c>
      <c r="RU115" s="34">
        <v>0.4968186616897583</v>
      </c>
      <c r="RV115" s="34">
        <v>0.49674555659294128</v>
      </c>
      <c r="RW115" s="34">
        <v>0.49668237566947937</v>
      </c>
      <c r="RX115" s="34">
        <v>0.49662917852401733</v>
      </c>
      <c r="RY115" s="34">
        <v>0.49658933281898499</v>
      </c>
      <c r="RZ115" s="34">
        <v>0.49656477570533752</v>
      </c>
      <c r="SA115" s="34">
        <v>0.49655678868293762</v>
      </c>
      <c r="SB115" s="34">
        <v>0.49656584858894348</v>
      </c>
      <c r="SC115" s="34">
        <v>0.49659368395805359</v>
      </c>
      <c r="SD115" s="34">
        <v>0.49664035439491272</v>
      </c>
      <c r="SE115" s="34">
        <v>0.49670666456222534</v>
      </c>
      <c r="SF115" s="34">
        <v>0.49679669737815857</v>
      </c>
      <c r="SG115" s="34">
        <v>0.49691033363342285</v>
      </c>
      <c r="SH115" s="34">
        <v>0.49704381823539734</v>
      </c>
      <c r="SI115" s="34">
        <v>0.49719551205635071</v>
      </c>
      <c r="SJ115" s="34">
        <v>0.49736514687538147</v>
      </c>
      <c r="SK115" s="34">
        <v>0.49755010008811951</v>
      </c>
      <c r="SL115" s="34">
        <v>0.49774819612503052</v>
      </c>
      <c r="SM115" s="34">
        <v>0.49795648455619812</v>
      </c>
      <c r="SN115" s="34">
        <v>0.49817043542861938</v>
      </c>
      <c r="SO115" s="34">
        <v>0.49838656187057495</v>
      </c>
      <c r="SP115" s="34">
        <v>0.49860280752182007</v>
      </c>
      <c r="SQ115" s="34">
        <v>0.49881342053413391</v>
      </c>
      <c r="SR115" s="34">
        <v>0.49901601672172546</v>
      </c>
      <c r="SS115" s="34">
        <v>0.49920812249183655</v>
      </c>
      <c r="ST115" s="34">
        <v>0.4993845522403717</v>
      </c>
      <c r="SU115" s="34">
        <v>0.49953985214233398</v>
      </c>
      <c r="SV115" s="34">
        <v>0.499673992395401</v>
      </c>
      <c r="SW115" s="34">
        <v>0.49978697299957275</v>
      </c>
      <c r="SX115" s="34">
        <v>0.4998774528503418</v>
      </c>
      <c r="SY115" s="34">
        <v>0.499947190284729</v>
      </c>
      <c r="SZ115" s="34">
        <v>0.49999505281448364</v>
      </c>
      <c r="TA115" s="34">
        <v>0.50002056360244751</v>
      </c>
      <c r="TB115" s="34">
        <v>0.50002622604370117</v>
      </c>
      <c r="TC115" s="34">
        <v>0.50001668930053711</v>
      </c>
      <c r="TD115" s="34">
        <v>0.49999448657035828</v>
      </c>
      <c r="TE115" s="34">
        <v>0.49996075034141541</v>
      </c>
      <c r="TF115" s="34">
        <v>0.4999198317527771</v>
      </c>
      <c r="TG115" s="34">
        <v>0.4998735785484314</v>
      </c>
      <c r="TH115" t="s">
        <v>843</v>
      </c>
      <c r="TI115" t="s">
        <v>843</v>
      </c>
      <c r="TJ115" t="s">
        <v>1300</v>
      </c>
      <c r="TK115" s="34">
        <v>0.62800690814350102</v>
      </c>
      <c r="TL115" s="34">
        <v>0.64403993943683502</v>
      </c>
      <c r="TM115" s="34">
        <v>0.65757193834374306</v>
      </c>
      <c r="TN115" s="34">
        <v>0.67030103392849993</v>
      </c>
      <c r="TO115" s="34">
        <v>0.6834936720221001</v>
      </c>
      <c r="TP115" s="34">
        <v>0.69549906986552201</v>
      </c>
      <c r="TQ115" s="34">
        <v>0.70628171980405197</v>
      </c>
      <c r="TR115" s="34">
        <v>0.71522535126578801</v>
      </c>
      <c r="TS115" s="34">
        <v>0.72180424957074396</v>
      </c>
      <c r="TT115" s="34">
        <v>0.72573208116561005</v>
      </c>
      <c r="TU115" s="34">
        <v>0.727176253622692</v>
      </c>
      <c r="TV115" s="34">
        <v>0.72641354893039212</v>
      </c>
      <c r="TW115" s="34">
        <v>0.72379946803631401</v>
      </c>
      <c r="TX115" s="34">
        <v>0.72011482058558596</v>
      </c>
      <c r="TY115" s="34">
        <v>0.71431132030355693</v>
      </c>
      <c r="TZ115" s="34">
        <v>0.70743544321445095</v>
      </c>
      <c r="UA115" s="34">
        <v>0.70209218625010295</v>
      </c>
      <c r="UB115" s="34">
        <v>0.69772047363332101</v>
      </c>
      <c r="UC115" s="34">
        <v>0.69375177373072106</v>
      </c>
      <c r="UD115" s="34">
        <v>0.69088695001196898</v>
      </c>
      <c r="UE115" s="34">
        <v>0.68899868676541198</v>
      </c>
      <c r="UF115" s="34">
        <v>0.68813819910863894</v>
      </c>
      <c r="UG115" s="34">
        <v>0.68811552539977994</v>
      </c>
      <c r="UH115" s="34">
        <v>0.68812181750511303</v>
      </c>
      <c r="UI115" s="34">
        <v>0.68828580214283208</v>
      </c>
      <c r="UJ115" s="34">
        <v>0.68884710436162711</v>
      </c>
      <c r="UK115" s="34">
        <v>0.68991013047244498</v>
      </c>
      <c r="UL115" s="34">
        <v>0.69163313752923594</v>
      </c>
      <c r="UM115" s="34">
        <v>0.69405191956609102</v>
      </c>
      <c r="UN115" s="34">
        <v>0.69704043063361898</v>
      </c>
      <c r="UO115" s="34">
        <v>0.7003032586266249</v>
      </c>
      <c r="UP115" s="34">
        <v>0.70338758352365305</v>
      </c>
      <c r="UQ115" s="34">
        <v>0.70624718624050498</v>
      </c>
      <c r="UR115" s="34">
        <v>0.70830434697435507</v>
      </c>
      <c r="US115" s="34">
        <v>0.70858990130353205</v>
      </c>
      <c r="UT115" s="34">
        <v>0.70743282806030194</v>
      </c>
      <c r="UU115" s="34">
        <v>0.70545801924935503</v>
      </c>
      <c r="UV115" s="34">
        <v>0.70317273886665399</v>
      </c>
      <c r="UW115" s="34">
        <v>0.70063017673728401</v>
      </c>
      <c r="UX115" s="34">
        <v>0.69753482604593398</v>
      </c>
      <c r="UY115" s="34">
        <v>0.69386881674076606</v>
      </c>
      <c r="UZ115" s="34">
        <v>0.68948722133309504</v>
      </c>
      <c r="VA115" s="34">
        <v>0.68448550294925004</v>
      </c>
      <c r="VB115" s="34">
        <v>0.67881172608582607</v>
      </c>
      <c r="VC115" s="34">
        <v>0.67225322464399595</v>
      </c>
      <c r="VD115" s="34">
        <v>0.66481988173635598</v>
      </c>
      <c r="VE115" s="34">
        <v>0.65662176047831</v>
      </c>
      <c r="VF115" s="34">
        <v>0.64811144772422191</v>
      </c>
      <c r="VG115" s="34">
        <v>0.63934253580508504</v>
      </c>
      <c r="VH115" s="34">
        <v>0.630080776840231</v>
      </c>
      <c r="VI115" s="34">
        <v>0.62072805136850495</v>
      </c>
      <c r="VJ115" s="34">
        <v>0.61170208268591997</v>
      </c>
      <c r="VK115" s="34">
        <v>0.60350122234804304</v>
      </c>
      <c r="VL115" s="34">
        <v>0.59614178984564492</v>
      </c>
      <c r="VM115" s="34">
        <v>0.58926722019573996</v>
      </c>
      <c r="VN115" s="34">
        <v>0.58308377744714301</v>
      </c>
      <c r="VO115" s="34">
        <v>0.57774753672775903</v>
      </c>
      <c r="VP115" s="34">
        <v>0.57358728041476192</v>
      </c>
      <c r="VQ115" s="34">
        <v>0.57076350702606193</v>
      </c>
      <c r="VR115" s="34">
        <v>0.56917062726674605</v>
      </c>
      <c r="VS115" s="34">
        <v>0.56876447491745596</v>
      </c>
      <c r="VT115" s="34">
        <v>0.56929688900662501</v>
      </c>
      <c r="VU115" s="34">
        <v>0.57047294948974903</v>
      </c>
      <c r="VV115" s="34">
        <v>0.57194392467234401</v>
      </c>
      <c r="VW115" s="34">
        <v>0.57350300264820397</v>
      </c>
      <c r="VX115" s="34">
        <v>0.57514202671655201</v>
      </c>
      <c r="VY115" s="34">
        <v>0.57678073529658302</v>
      </c>
      <c r="VZ115" s="34">
        <v>0.57829000185523394</v>
      </c>
      <c r="WA115" s="34">
        <v>0.57958450583254095</v>
      </c>
      <c r="WB115" s="34">
        <v>0.58054523088180798</v>
      </c>
      <c r="WC115" s="34">
        <v>0.58102349992299895</v>
      </c>
      <c r="WD115" s="34">
        <v>0.580955687272245</v>
      </c>
      <c r="WE115" s="34">
        <v>0.58038261361828303</v>
      </c>
      <c r="WF115" s="34">
        <v>0.57932402909227498</v>
      </c>
      <c r="WG115" s="34">
        <v>0.57779203380014599</v>
      </c>
      <c r="WH115" s="34">
        <v>0.57582688585245401</v>
      </c>
      <c r="WI115" s="34">
        <v>0.57339554577475904</v>
      </c>
      <c r="WJ115" s="34">
        <v>0.57030823044606893</v>
      </c>
      <c r="WK115" s="34">
        <v>0.56648376454826399</v>
      </c>
      <c r="WL115" s="34">
        <v>0.56205689013739701</v>
      </c>
      <c r="WM115" s="34">
        <v>0.55726476485879706</v>
      </c>
      <c r="WN115" s="34">
        <v>0.55233926205655204</v>
      </c>
      <c r="WO115" s="34">
        <v>0.54740292133590995</v>
      </c>
      <c r="WP115" s="34">
        <v>0.54298489256108395</v>
      </c>
      <c r="WQ115" s="34">
        <v>0.53992383395376597</v>
      </c>
      <c r="WR115" s="34">
        <v>0.53805779054726599</v>
      </c>
      <c r="WS115" s="34">
        <v>0.53671686401534802</v>
      </c>
      <c r="WT115" s="34">
        <v>0.53573634690124794</v>
      </c>
      <c r="WU115" s="34">
        <v>0.53505966916535797</v>
      </c>
      <c r="WV115" s="34">
        <v>0.53463006904130095</v>
      </c>
      <c r="WW115" s="34">
        <v>0.53442324461167601</v>
      </c>
      <c r="WX115" s="34">
        <v>0.534444156979892</v>
      </c>
      <c r="WY115" s="34">
        <v>0.53466064881323805</v>
      </c>
      <c r="WZ115" s="34">
        <v>0.53504326628230703</v>
      </c>
      <c r="XA115" s="34">
        <v>0.53552179273878497</v>
      </c>
      <c r="XB115" s="34">
        <v>0.53603314509416899</v>
      </c>
      <c r="XC115" s="34">
        <v>0.53656603537993197</v>
      </c>
      <c r="XD115" s="34">
        <v>0.53708611890271596</v>
      </c>
      <c r="XE115" s="34">
        <v>0.53753152619257893</v>
      </c>
      <c r="XF115" s="34">
        <v>0.53781154436191103</v>
      </c>
      <c r="XG115" s="34">
        <v>0.53792768927536505</v>
      </c>
      <c r="XH115" t="s">
        <v>843</v>
      </c>
      <c r="XI115" t="s">
        <v>1300</v>
      </c>
      <c r="XJ115" s="34">
        <v>0.60640179957451001</v>
      </c>
      <c r="XK115" s="34">
        <v>0.622429287468524</v>
      </c>
      <c r="XL115" s="34">
        <v>0.63589778124539198</v>
      </c>
      <c r="XM115" s="34">
        <v>0.64851832394990094</v>
      </c>
      <c r="XN115" s="34">
        <v>0.66154355987994506</v>
      </c>
      <c r="XO115" s="34">
        <v>0.67317408268761103</v>
      </c>
      <c r="XP115" s="34">
        <v>0.68338236367723293</v>
      </c>
      <c r="XQ115" s="34">
        <v>0.69157966196865894</v>
      </c>
      <c r="XR115" s="34">
        <v>0.69727828256357005</v>
      </c>
      <c r="XS115" s="34">
        <v>0.69986063945254795</v>
      </c>
      <c r="XT115" s="34">
        <v>0.69959026906611099</v>
      </c>
      <c r="XU115" s="34">
        <v>0.69716391440935699</v>
      </c>
      <c r="XV115" s="34">
        <v>0.69295386267921899</v>
      </c>
      <c r="XW115" s="34">
        <v>0.68776286803053699</v>
      </c>
      <c r="XX115" s="34">
        <v>0.68096401861131695</v>
      </c>
      <c r="XY115" s="34">
        <v>0.67354987628474106</v>
      </c>
      <c r="XZ115" s="34">
        <v>0.667511951582061</v>
      </c>
      <c r="YA115" s="34">
        <v>0.66227216538878597</v>
      </c>
      <c r="YB115" s="34">
        <v>0.65736217763360305</v>
      </c>
      <c r="YC115" s="34">
        <v>0.65349125496472593</v>
      </c>
      <c r="YD115" s="34">
        <v>0.65067390589154694</v>
      </c>
      <c r="YE115" s="34">
        <v>0.64905883309321399</v>
      </c>
      <c r="YF115" s="34">
        <v>0.64837281115186496</v>
      </c>
      <c r="YG115" s="34">
        <v>0.647740817552516</v>
      </c>
      <c r="YH115" s="34">
        <v>0.64734739945893294</v>
      </c>
      <c r="YI115" s="34">
        <v>0.64739146715327289</v>
      </c>
      <c r="YJ115" s="34">
        <v>0.64768506926661606</v>
      </c>
      <c r="YK115" s="34">
        <v>0.648508460063141</v>
      </c>
      <c r="YL115" s="34">
        <v>0.64985634356529298</v>
      </c>
      <c r="YM115" s="34">
        <v>0.65141315342235107</v>
      </c>
      <c r="YN115" s="34">
        <v>0.65305235520614202</v>
      </c>
      <c r="YO115" s="34">
        <v>0.65447221853110804</v>
      </c>
      <c r="YP115" s="34">
        <v>0.65591369208751704</v>
      </c>
      <c r="YQ115" s="34">
        <v>0.65687461566648297</v>
      </c>
      <c r="YR115" s="34">
        <v>0.65618413184914104</v>
      </c>
      <c r="YS115" s="34">
        <v>0.65396495456076298</v>
      </c>
      <c r="YT115" s="34">
        <v>0.65073157030468098</v>
      </c>
      <c r="YU115" s="34">
        <v>0.64674199968233903</v>
      </c>
      <c r="YV115" s="34">
        <v>0.64194825083485596</v>
      </c>
      <c r="YW115" s="34">
        <v>0.63609297121280006</v>
      </c>
      <c r="YX115" s="34">
        <v>0.62915895502665597</v>
      </c>
      <c r="YY115" s="34">
        <v>0.62123302113102608</v>
      </c>
      <c r="YZ115" s="34">
        <v>0.61272044626087296</v>
      </c>
      <c r="ZA115" s="34">
        <v>0.60362593597671599</v>
      </c>
      <c r="ZB115" s="34">
        <v>0.59369584674785203</v>
      </c>
      <c r="ZC115" s="34">
        <v>0.58338347528287893</v>
      </c>
      <c r="ZD115" s="34">
        <v>0.57314980136604798</v>
      </c>
      <c r="ZE115" s="34">
        <v>0.56353950046950096</v>
      </c>
      <c r="ZF115" s="34">
        <v>0.55461974025292593</v>
      </c>
      <c r="ZG115" s="34">
        <v>0.54608638439635693</v>
      </c>
      <c r="ZH115" s="34">
        <v>0.53816722032755893</v>
      </c>
      <c r="ZI115" s="34">
        <v>0.53104123197501008</v>
      </c>
      <c r="ZJ115" s="34">
        <v>0.525083163215051</v>
      </c>
      <c r="ZK115" s="34">
        <v>0.52048053259043892</v>
      </c>
      <c r="ZL115" s="34">
        <v>0.51714739542545596</v>
      </c>
      <c r="ZM115" s="34">
        <v>0.51507773970978699</v>
      </c>
      <c r="ZN115" s="34">
        <v>0.51406777511962798</v>
      </c>
      <c r="ZO115" s="34">
        <v>0.51388551788680903</v>
      </c>
      <c r="ZP115" s="34">
        <v>0.51425571361375899</v>
      </c>
      <c r="ZQ115" s="34">
        <v>0.51500237186863207</v>
      </c>
      <c r="ZR115" s="34">
        <v>0.51609683089213299</v>
      </c>
      <c r="ZS115" s="34">
        <v>0.51743091912280503</v>
      </c>
      <c r="ZT115" s="34">
        <v>0.51886321138289504</v>
      </c>
      <c r="ZU115" s="34">
        <v>0.52025307119883901</v>
      </c>
      <c r="ZV115" s="34">
        <v>0.52144128269540602</v>
      </c>
      <c r="ZW115" s="34">
        <v>0.52228586187285098</v>
      </c>
      <c r="ZX115" s="34">
        <v>0.52269606464792806</v>
      </c>
      <c r="ZY115" s="34">
        <v>0.52263890609117802</v>
      </c>
      <c r="ZZ115" s="34">
        <v>0.52210933512483104</v>
      </c>
      <c r="AAA115" s="34">
        <v>0.52108119850887002</v>
      </c>
      <c r="AAB115" s="34">
        <v>0.51955510134973704</v>
      </c>
      <c r="AAC115" s="34">
        <v>0.51748126063311406</v>
      </c>
      <c r="AAD115" s="34">
        <v>0.51468067576177501</v>
      </c>
      <c r="AAE115" s="34">
        <v>0.51106285341789204</v>
      </c>
      <c r="AAF115" s="34">
        <v>0.50675826425805393</v>
      </c>
      <c r="AAG115" s="34">
        <v>0.50202958149548893</v>
      </c>
      <c r="AAH115" s="34">
        <v>0.49712021236589299</v>
      </c>
      <c r="AAI115" s="34">
        <v>0.49214529085467196</v>
      </c>
      <c r="AAJ115" s="34">
        <v>0.487615042028955</v>
      </c>
      <c r="AAK115" s="34">
        <v>0.48437796812150197</v>
      </c>
      <c r="AAL115" s="34">
        <v>0.48227527505249201</v>
      </c>
      <c r="AAM115" s="34">
        <v>0.48064376157398103</v>
      </c>
      <c r="AAN115" s="34">
        <v>0.47933350384913703</v>
      </c>
      <c r="AAO115" s="34">
        <v>0.47832158606049396</v>
      </c>
      <c r="AAP115" s="34">
        <v>0.477592290786514</v>
      </c>
      <c r="AAQ115" s="34">
        <v>0.47710992017168702</v>
      </c>
      <c r="AAR115" s="34">
        <v>0.47687721054271798</v>
      </c>
      <c r="AAS115" s="34">
        <v>0.47689232241382201</v>
      </c>
      <c r="AAT115" s="34">
        <v>0.47711586604587197</v>
      </c>
      <c r="AAU115" s="34">
        <v>0.47746205497735095</v>
      </c>
      <c r="AAV115" s="34">
        <v>0.47789213570464301</v>
      </c>
      <c r="AAW115" s="34">
        <v>0.47840328697063905</v>
      </c>
      <c r="AAX115" s="34">
        <v>0.478935008360314</v>
      </c>
      <c r="AAY115" s="34">
        <v>0.479445574005821</v>
      </c>
      <c r="AAZ115" s="34">
        <v>0.47986377643211497</v>
      </c>
      <c r="ABA115" s="34">
        <v>0.48014815823335899</v>
      </c>
      <c r="ABB115" s="34">
        <v>0.48028949303733198</v>
      </c>
      <c r="ABC115" s="34">
        <v>0.48026153343151501</v>
      </c>
      <c r="ABD115" s="34">
        <v>0.48001739726724901</v>
      </c>
      <c r="ABE115" s="34">
        <v>0.47952081819291104</v>
      </c>
      <c r="ABF115" s="34">
        <v>0.47878832669835097</v>
      </c>
      <c r="ABG115" t="s">
        <v>843</v>
      </c>
      <c r="ABH115" t="s">
        <v>843</v>
      </c>
      <c r="ABI115" t="s">
        <v>1300</v>
      </c>
      <c r="ABJ115" s="34">
        <v>0.49671751045942003</v>
      </c>
      <c r="ABK115" s="34">
        <v>0.51076111141215796</v>
      </c>
      <c r="ABL115" s="34">
        <v>0.523921865865145</v>
      </c>
      <c r="ABM115" s="34">
        <v>0.53792216782536295</v>
      </c>
      <c r="ABN115" s="34">
        <v>0.55360988966463598</v>
      </c>
      <c r="ABO115" s="34">
        <v>0.56903326748675898</v>
      </c>
      <c r="ABP115" s="34">
        <v>0.58361265866272494</v>
      </c>
      <c r="ABQ115" s="34">
        <v>0.59677696385238499</v>
      </c>
      <c r="ABR115" s="34">
        <v>0.60841434694010299</v>
      </c>
      <c r="ABS115" s="34">
        <v>0.61869223117203198</v>
      </c>
      <c r="ABT115" s="34">
        <v>0.62773127366246595</v>
      </c>
      <c r="ABU115" s="34">
        <v>0.63538202488870898</v>
      </c>
      <c r="ABV115" s="34">
        <v>0.641236347090263</v>
      </c>
      <c r="ABW115" s="34">
        <v>0.64495433613975905</v>
      </c>
      <c r="ABX115" s="34">
        <v>0.64381473288852709</v>
      </c>
      <c r="ABY115" s="34">
        <v>0.638720621779159</v>
      </c>
      <c r="ABZ115" s="34">
        <v>0.63474332811157508</v>
      </c>
      <c r="ACA115" s="34">
        <v>0.63185307571433302</v>
      </c>
      <c r="ACB115" s="34">
        <v>0.62891592264680496</v>
      </c>
      <c r="ACC115" s="34">
        <v>0.626644135181885</v>
      </c>
      <c r="ACD115" s="34">
        <v>0.62478278988787894</v>
      </c>
      <c r="ACE115" s="34">
        <v>0.62334537496588294</v>
      </c>
      <c r="ACF115" s="34">
        <v>0.62230326693549198</v>
      </c>
      <c r="ACG115" s="34">
        <v>0.62108043030671001</v>
      </c>
      <c r="ACH115" s="34">
        <v>0.61988516807604099</v>
      </c>
      <c r="ACI115" s="34">
        <v>0.61909390783727192</v>
      </c>
      <c r="ACJ115" s="34">
        <v>0.61882515981841002</v>
      </c>
      <c r="ACK115" s="34">
        <v>0.61899904709322195</v>
      </c>
      <c r="ACL115" s="34">
        <v>0.619541682484404</v>
      </c>
      <c r="ACM115" s="34">
        <v>0.62046363430043305</v>
      </c>
      <c r="ACN115" s="34">
        <v>0.62170544259109906</v>
      </c>
      <c r="ACO115" s="34">
        <v>0.62309447787355499</v>
      </c>
      <c r="ACP115" s="34">
        <v>0.62488762362800998</v>
      </c>
      <c r="ACQ115" s="34">
        <v>0.62708358112766094</v>
      </c>
      <c r="ACR115" s="34">
        <v>0.62938632434585007</v>
      </c>
      <c r="ACS115" s="34">
        <v>0.63168182650211002</v>
      </c>
      <c r="ACT115" s="34">
        <v>0.63368284703973599</v>
      </c>
      <c r="ACU115" s="34">
        <v>0.63561955412445403</v>
      </c>
      <c r="ACV115" s="34">
        <v>0.63700794898661106</v>
      </c>
      <c r="ACW115" s="34">
        <v>0.63674271659670201</v>
      </c>
      <c r="ACX115" s="34">
        <v>0.63495272973096295</v>
      </c>
      <c r="ACY115" s="34">
        <v>0.63214949699943801</v>
      </c>
      <c r="ACZ115" s="34">
        <v>0.62859002678981502</v>
      </c>
      <c r="ADA115" s="34">
        <v>0.62424245413440305</v>
      </c>
      <c r="ADB115" s="34">
        <v>0.61886978718629204</v>
      </c>
      <c r="ADC115" s="34">
        <v>0.61247302850794005</v>
      </c>
      <c r="ADD115" s="34">
        <v>0.60515813609510505</v>
      </c>
      <c r="ADE115" s="34">
        <v>0.597352561304624</v>
      </c>
      <c r="ADF115" s="34">
        <v>0.58910178992276097</v>
      </c>
      <c r="ADG115" s="34">
        <v>0.58017412004225499</v>
      </c>
      <c r="ADH115" s="34">
        <v>0.57099395298040101</v>
      </c>
      <c r="ADI115" s="34">
        <v>0.56198543774542797</v>
      </c>
      <c r="ADJ115" s="34">
        <v>0.55365537162876199</v>
      </c>
      <c r="ADK115" s="34">
        <v>0.54603430120488494</v>
      </c>
      <c r="ADL115" s="34">
        <v>0.53881248869253495</v>
      </c>
      <c r="ADM115" s="34">
        <v>0.53220950090472297</v>
      </c>
      <c r="ADN115" s="34">
        <v>0.52638655136624501</v>
      </c>
      <c r="ADO115" s="34">
        <v>0.52168432845871004</v>
      </c>
      <c r="ADP115" s="34">
        <v>0.518284811413808</v>
      </c>
      <c r="ADQ115" s="34">
        <v>0.51609573325819003</v>
      </c>
      <c r="ADR115" s="34">
        <v>0.51509959149479201</v>
      </c>
      <c r="ADS115" s="34">
        <v>0.51509221061028099</v>
      </c>
      <c r="ADT115" s="34">
        <v>0.51585225594865303</v>
      </c>
      <c r="ADU115" s="34">
        <v>0.51710534111448903</v>
      </c>
      <c r="ADV115" s="34">
        <v>0.51867655350450403</v>
      </c>
      <c r="ADW115" s="34">
        <v>0.52055450233156397</v>
      </c>
      <c r="ADX115" s="34">
        <v>0.52263712385758099</v>
      </c>
      <c r="ADY115" s="34">
        <v>0.52477323550238997</v>
      </c>
      <c r="ADZ115" s="34">
        <v>0.52681533534743996</v>
      </c>
      <c r="AEA115" s="34">
        <v>0.52860791482060099</v>
      </c>
      <c r="AEB115" s="34">
        <v>0.52999470529182202</v>
      </c>
      <c r="AEC115" s="34">
        <v>0.53088105874644897</v>
      </c>
      <c r="AED115" s="34">
        <v>0.53124305424198293</v>
      </c>
      <c r="AEE115" s="34">
        <v>0.53108205183382706</v>
      </c>
      <c r="AEF115" s="34">
        <v>0.53037694520289203</v>
      </c>
      <c r="AEG115" s="34">
        <v>0.52912774815454899</v>
      </c>
      <c r="AEH115" s="34">
        <v>0.52728154624329693</v>
      </c>
      <c r="AEI115" s="34">
        <v>0.52465626311134106</v>
      </c>
      <c r="AEJ115" s="34">
        <v>0.52116017011296001</v>
      </c>
      <c r="AEK115" s="34">
        <v>0.51691967353832002</v>
      </c>
      <c r="AEL115" s="34">
        <v>0.51220819802502193</v>
      </c>
      <c r="AEM115" s="34">
        <v>0.50728185567332607</v>
      </c>
      <c r="AEN115" s="34">
        <v>0.50225457938493401</v>
      </c>
      <c r="AEO115" s="34">
        <v>0.49765318129150005</v>
      </c>
      <c r="AEP115" s="34">
        <v>0.49434802232915798</v>
      </c>
      <c r="AEQ115" s="34">
        <v>0.49216147497902396</v>
      </c>
      <c r="AER115" s="34">
        <v>0.49042561165347698</v>
      </c>
      <c r="AES115" s="34">
        <v>0.48901572870881305</v>
      </c>
      <c r="AET115" s="34">
        <v>0.48790872706046001</v>
      </c>
      <c r="AEU115" s="34">
        <v>0.48707893741667802</v>
      </c>
      <c r="AEV115" s="34">
        <v>0.48652082950772096</v>
      </c>
      <c r="AEW115" s="34">
        <v>0.486248667210253</v>
      </c>
      <c r="AEX115" s="34">
        <v>0.48623715209167701</v>
      </c>
      <c r="AEY115" s="34">
        <v>0.48646208535658703</v>
      </c>
      <c r="AEZ115" s="34">
        <v>0.486849749746044</v>
      </c>
      <c r="AFA115" s="34">
        <v>0.48735318204982003</v>
      </c>
      <c r="AFB115" s="34">
        <v>0.487984220107125</v>
      </c>
      <c r="AFC115" s="34">
        <v>0.48869151252753495</v>
      </c>
      <c r="AFD115" s="34">
        <v>0.48940906817187502</v>
      </c>
      <c r="AFE115" s="34">
        <v>0.49005366925215804</v>
      </c>
      <c r="AFF115" s="34">
        <v>0.49058163877393496</v>
      </c>
      <c r="AFG115" t="s">
        <v>843</v>
      </c>
      <c r="AFH115" t="s">
        <v>843</v>
      </c>
      <c r="AFI115" s="34">
        <v>0.46348999999999996</v>
      </c>
      <c r="AFJ115" s="34">
        <v>0.46686</v>
      </c>
      <c r="AFK115" s="34">
        <v>0.47023000000000004</v>
      </c>
      <c r="AFL115" s="34">
        <v>0.46174999999999999</v>
      </c>
      <c r="AFM115" s="34">
        <v>0.45322000000000001</v>
      </c>
      <c r="AFN115" s="34">
        <v>0.43115000000000003</v>
      </c>
      <c r="AFO115" s="34">
        <v>0.44081999999999999</v>
      </c>
      <c r="AFP115" s="34">
        <v>0.43470999999999999</v>
      </c>
      <c r="AFQ115" s="34">
        <v>0.41906999999999994</v>
      </c>
      <c r="AFR115" s="34">
        <v>0.42599999999999999</v>
      </c>
      <c r="AFS115" s="34">
        <v>0.42686999999999997</v>
      </c>
      <c r="AFT115" s="34">
        <v>0.42530999999999997</v>
      </c>
      <c r="AFU115" s="34">
        <v>0.43817</v>
      </c>
      <c r="AFV115" s="34">
        <v>0.45281999999999994</v>
      </c>
      <c r="AFW115" s="34">
        <v>0.46631999999999996</v>
      </c>
      <c r="AFX115" s="34">
        <v>0.47063000000000005</v>
      </c>
      <c r="AFY115" s="34">
        <v>0.46903</v>
      </c>
      <c r="AFZ115" s="34">
        <v>0.44198999999999999</v>
      </c>
      <c r="AGA115" s="34">
        <v>0.45334000000000002</v>
      </c>
      <c r="AGB115" t="s">
        <v>843</v>
      </c>
      <c r="AGC115" t="s">
        <v>843</v>
      </c>
      <c r="AGD115" t="s">
        <v>843</v>
      </c>
      <c r="AGE115" t="s">
        <v>843</v>
      </c>
      <c r="AGF115" s="34">
        <v>2.5355137884616852E-2</v>
      </c>
      <c r="AGG115" t="s">
        <v>843</v>
      </c>
      <c r="AGH115" t="s">
        <v>843</v>
      </c>
      <c r="AGI115" t="s">
        <v>843</v>
      </c>
      <c r="AGJ115" t="s">
        <v>843</v>
      </c>
      <c r="AGK115" t="s">
        <v>843</v>
      </c>
      <c r="AGL115" t="s">
        <v>843</v>
      </c>
      <c r="AGM115" t="s">
        <v>843</v>
      </c>
      <c r="AGN115" t="s">
        <v>843</v>
      </c>
      <c r="AGO115" s="34">
        <v>0.40899999999999997</v>
      </c>
      <c r="AGP115" s="34">
        <v>2019</v>
      </c>
      <c r="AGQ115" t="s">
        <v>832</v>
      </c>
      <c r="AGR115" t="s">
        <v>843</v>
      </c>
      <c r="AGS115" s="34">
        <v>0.01</v>
      </c>
      <c r="AGT115" s="34">
        <v>2019</v>
      </c>
      <c r="AGU115" t="s">
        <v>832</v>
      </c>
      <c r="AGV115" t="s">
        <v>843</v>
      </c>
      <c r="AGW115" s="34">
        <v>0.06</v>
      </c>
      <c r="AGX115" s="34">
        <v>2019</v>
      </c>
      <c r="AGY115" t="s">
        <v>832</v>
      </c>
      <c r="AGZ115" t="s">
        <v>843</v>
      </c>
      <c r="AHA115" s="34">
        <v>0.27</v>
      </c>
      <c r="AHB115" s="34">
        <v>2019</v>
      </c>
      <c r="AHC115" t="s">
        <v>832</v>
      </c>
      <c r="AHD115" t="s">
        <v>843</v>
      </c>
      <c r="AHE115" s="34"/>
      <c r="AHF115" s="34"/>
      <c r="AHG115" t="s">
        <v>1460</v>
      </c>
      <c r="AHH115" t="s">
        <v>843</v>
      </c>
      <c r="AHI115" t="s">
        <v>830</v>
      </c>
      <c r="AHJ115" s="34">
        <v>0.22196938097476959</v>
      </c>
      <c r="AHK115" s="34">
        <v>0.21948534250259399</v>
      </c>
      <c r="AHL115" s="34">
        <v>0.2046164870262146</v>
      </c>
      <c r="AHM115" s="34">
        <v>0.16840754449367523</v>
      </c>
      <c r="AHN115" s="34">
        <v>0.15537796914577484</v>
      </c>
      <c r="AHO115" t="s">
        <v>843</v>
      </c>
      <c r="AHP115" s="34"/>
      <c r="AHQ115" s="34"/>
      <c r="AHR115" s="34"/>
      <c r="AHS115" s="34"/>
      <c r="AHT115" s="34"/>
      <c r="AHU115" t="s">
        <v>843</v>
      </c>
      <c r="AHV115" s="34">
        <v>0.28421169519424438</v>
      </c>
      <c r="AHW115" s="34">
        <v>0.26945099234580994</v>
      </c>
      <c r="AHX115" s="34">
        <v>0.25725251436233521</v>
      </c>
      <c r="AHY115" s="34">
        <v>0.22955116629600525</v>
      </c>
      <c r="AHZ115" s="34">
        <v>0.23220311105251312</v>
      </c>
      <c r="AIA115" t="s">
        <v>832</v>
      </c>
      <c r="AIB115" t="s">
        <v>843</v>
      </c>
      <c r="AIC115" s="34">
        <v>0.27119731903076172</v>
      </c>
      <c r="AID115" s="34">
        <v>0.25331661105155945</v>
      </c>
      <c r="AIE115" s="34">
        <v>0.23305091261863708</v>
      </c>
      <c r="AIF115" s="34">
        <v>0.19835855066776276</v>
      </c>
      <c r="AIG115" s="34">
        <v>0.18004091084003448</v>
      </c>
      <c r="AIH115" t="s">
        <v>924</v>
      </c>
      <c r="AII115" t="s">
        <v>843</v>
      </c>
      <c r="AIJ115" s="34">
        <v>0.3881320059299469</v>
      </c>
      <c r="AIK115" s="34">
        <v>0.37330666184425354</v>
      </c>
      <c r="AIL115" s="34">
        <v>0.35884702205657959</v>
      </c>
      <c r="AIM115" s="34">
        <v>0.34100601077079773</v>
      </c>
      <c r="AIN115" s="34">
        <v>0.39410001039505005</v>
      </c>
      <c r="AIO115" t="s">
        <v>1607</v>
      </c>
      <c r="AIP115" s="34">
        <v>0.39208832383155823</v>
      </c>
      <c r="AIQ115" t="s">
        <v>843</v>
      </c>
      <c r="AIR115" s="34">
        <v>0.39999000000000001</v>
      </c>
      <c r="AIS115" s="34">
        <v>0.39671999999999996</v>
      </c>
      <c r="AIT115" s="34">
        <v>0.39354</v>
      </c>
      <c r="AIU115" s="34">
        <v>0.39043</v>
      </c>
      <c r="AIV115" s="34">
        <v>0.38740000000000002</v>
      </c>
      <c r="AIW115" s="34">
        <v>0.38445000000000001</v>
      </c>
      <c r="AIX115" t="s">
        <v>843</v>
      </c>
      <c r="AIY115" s="34">
        <v>2.0459999999999999E-2</v>
      </c>
      <c r="AIZ115" s="34">
        <v>2.0470000000000002E-2</v>
      </c>
      <c r="AJA115" s="34">
        <v>2.0470000000000002E-2</v>
      </c>
      <c r="AJB115" s="34">
        <v>2.0459999999999999E-2</v>
      </c>
      <c r="AJC115" s="34">
        <v>2.0470000000000002E-2</v>
      </c>
      <c r="AJD115" s="34">
        <v>2.0470000000000002E-2</v>
      </c>
      <c r="AJE115" t="s">
        <v>843</v>
      </c>
      <c r="AJF115" s="34">
        <v>2.5981713086366653E-2</v>
      </c>
      <c r="AJG115" s="34">
        <v>1.5745149925351143E-2</v>
      </c>
      <c r="AJH115" s="34">
        <v>6.5057957544922829E-3</v>
      </c>
      <c r="AJI115" s="34">
        <v>3.3765542320907116E-3</v>
      </c>
      <c r="AJJ115" s="34">
        <v>-7.0253118872642517E-2</v>
      </c>
      <c r="AJK115" t="s">
        <v>830</v>
      </c>
      <c r="AJL115" t="s">
        <v>843</v>
      </c>
      <c r="AJM115" t="s">
        <v>843</v>
      </c>
      <c r="AJN115" s="34">
        <v>2.6381297037005424E-2</v>
      </c>
      <c r="AJO115" s="34">
        <v>1.6247989609837532E-2</v>
      </c>
      <c r="AJP115" s="34">
        <v>1.8690871074795723E-2</v>
      </c>
      <c r="AJQ115" s="34">
        <v>1.1252089403569698E-2</v>
      </c>
      <c r="AJR115" s="34">
        <v>2.7120551094412804E-2</v>
      </c>
      <c r="AJS115" t="s">
        <v>832</v>
      </c>
      <c r="AJT115" t="s">
        <v>843</v>
      </c>
      <c r="AJU115" t="s">
        <v>843</v>
      </c>
      <c r="AJV115" t="s">
        <v>843</v>
      </c>
      <c r="AJW115" s="34">
        <v>1.3657530769705772E-2</v>
      </c>
      <c r="AJX115" s="34">
        <v>3.451639087870717E-3</v>
      </c>
      <c r="AJY115" s="34">
        <v>-6.3315597362816334E-3</v>
      </c>
      <c r="AJZ115" s="34">
        <v>-1.0216834023594856E-2</v>
      </c>
      <c r="AKA115" s="34">
        <v>-8.3775438368320465E-2</v>
      </c>
      <c r="AKB115" t="s">
        <v>830</v>
      </c>
      <c r="AKC115" t="s">
        <v>843</v>
      </c>
      <c r="AKD115" t="s">
        <v>843</v>
      </c>
      <c r="AKE115" t="s">
        <v>843</v>
      </c>
      <c r="AKF115" s="34">
        <v>1.2680761516094208E-2</v>
      </c>
      <c r="AKG115" s="34">
        <v>2.7492477092891932E-3</v>
      </c>
      <c r="AKH115" s="34">
        <v>5.1345126703381538E-3</v>
      </c>
      <c r="AKI115" s="34">
        <v>1.8996503204107285E-3</v>
      </c>
      <c r="AKJ115" s="34">
        <v>2.0013095811009407E-2</v>
      </c>
      <c r="AKK115" t="s">
        <v>832</v>
      </c>
      <c r="AKL115" t="s">
        <v>843</v>
      </c>
      <c r="AKM115" s="34">
        <v>3900</v>
      </c>
      <c r="AKN115" t="s">
        <v>832</v>
      </c>
      <c r="AKO115" t="s">
        <v>843</v>
      </c>
      <c r="AKP115" s="34">
        <v>4796.5</v>
      </c>
      <c r="AKQ115" t="s">
        <v>830</v>
      </c>
      <c r="AKR115" t="s">
        <v>843</v>
      </c>
      <c r="AKS115" s="34">
        <v>5453.0047485868199</v>
      </c>
      <c r="AKT115" t="s">
        <v>832</v>
      </c>
      <c r="AKU115" t="s">
        <v>843</v>
      </c>
      <c r="AKV115" s="34">
        <v>4387.8257151787202</v>
      </c>
      <c r="AKW115" t="s">
        <v>832</v>
      </c>
      <c r="AKX115" t="s">
        <v>843</v>
      </c>
      <c r="AKY115" s="34">
        <v>0.26258131861686707</v>
      </c>
      <c r="AKZ115" s="34">
        <v>0.27098783850669861</v>
      </c>
      <c r="ALA115" s="34">
        <v>0.25004583597183228</v>
      </c>
      <c r="ALB115" s="34">
        <v>0.20310698449611664</v>
      </c>
      <c r="ALC115" s="34">
        <v>0.16991452872753143</v>
      </c>
      <c r="ALD115" t="s">
        <v>830</v>
      </c>
      <c r="ALE115" t="s">
        <v>843</v>
      </c>
      <c r="ALF115" t="s">
        <v>843</v>
      </c>
      <c r="ALG115" t="s">
        <v>843</v>
      </c>
      <c r="ALH115" s="34">
        <v>0.42694088816642761</v>
      </c>
      <c r="ALI115" s="34"/>
      <c r="ALJ115" s="34"/>
      <c r="ALK115" s="34"/>
      <c r="ALL115" s="34">
        <v>0.21741205453872681</v>
      </c>
      <c r="ALM115" t="s">
        <v>832</v>
      </c>
    </row>
    <row r="116" spans="1:1001">
      <c r="A116" t="s">
        <v>422</v>
      </c>
      <c r="B116" t="s">
        <v>76</v>
      </c>
      <c r="C116" t="s">
        <v>300</v>
      </c>
      <c r="D116" s="34">
        <v>4.9384981393814087E-2</v>
      </c>
      <c r="E116" t="s">
        <v>432</v>
      </c>
      <c r="F116" s="34">
        <v>5.1124788820743561E-2</v>
      </c>
      <c r="G116" t="s">
        <v>1464</v>
      </c>
      <c r="H116" s="34">
        <v>4.9601361155509949E-2</v>
      </c>
      <c r="I116" t="s">
        <v>1294</v>
      </c>
      <c r="J116" s="34">
        <v>4.9672897905111313E-2</v>
      </c>
      <c r="K116" t="s">
        <v>1521</v>
      </c>
      <c r="L116" s="34"/>
      <c r="M116" t="s">
        <v>432</v>
      </c>
      <c r="N116" s="34">
        <v>0.29754668474197388</v>
      </c>
      <c r="O116" s="34"/>
      <c r="P116" t="s">
        <v>1459</v>
      </c>
      <c r="Q116" s="34"/>
      <c r="R116" t="s">
        <v>1459</v>
      </c>
      <c r="S116" s="34"/>
      <c r="T116" t="s">
        <v>1459</v>
      </c>
      <c r="U116" s="34">
        <v>0.29754668474197388</v>
      </c>
      <c r="V116" t="s">
        <v>432</v>
      </c>
      <c r="W116" t="s">
        <v>843</v>
      </c>
      <c r="X116" t="s">
        <v>1464</v>
      </c>
      <c r="Y116" s="34">
        <v>0.296306312084198</v>
      </c>
      <c r="Z116" s="34"/>
      <c r="AA116" t="s">
        <v>1459</v>
      </c>
      <c r="AB116" s="34"/>
      <c r="AC116" t="s">
        <v>1459</v>
      </c>
      <c r="AD116" s="34"/>
      <c r="AE116" t="s">
        <v>1459</v>
      </c>
      <c r="AF116" s="34">
        <v>0.296306312084198</v>
      </c>
      <c r="AG116" t="s">
        <v>1464</v>
      </c>
      <c r="AH116" t="s">
        <v>843</v>
      </c>
      <c r="AI116" t="s">
        <v>1294</v>
      </c>
      <c r="AJ116" s="34">
        <v>0.296306312084198</v>
      </c>
      <c r="AK116" s="34"/>
      <c r="AL116" t="s">
        <v>1459</v>
      </c>
      <c r="AM116" s="34"/>
      <c r="AN116" t="s">
        <v>1459</v>
      </c>
      <c r="AO116" s="34"/>
      <c r="AP116" t="s">
        <v>1459</v>
      </c>
      <c r="AQ116" s="34">
        <v>0.296306312084198</v>
      </c>
      <c r="AR116" t="s">
        <v>1294</v>
      </c>
      <c r="AS116" t="s">
        <v>843</v>
      </c>
      <c r="AT116" t="s">
        <v>1521</v>
      </c>
      <c r="AU116" s="34">
        <v>0.296306312084198</v>
      </c>
      <c r="AV116" s="34"/>
      <c r="AW116" t="s">
        <v>1459</v>
      </c>
      <c r="AX116" s="34"/>
      <c r="AY116" t="s">
        <v>1459</v>
      </c>
      <c r="AZ116" s="34"/>
      <c r="BA116" t="s">
        <v>1459</v>
      </c>
      <c r="BB116" s="34">
        <v>0.296306312084198</v>
      </c>
      <c r="BC116" t="s">
        <v>1521</v>
      </c>
      <c r="BD116" t="s">
        <v>843</v>
      </c>
      <c r="BE116" s="34">
        <v>0.31575008947165895</v>
      </c>
      <c r="BF116" t="s">
        <v>1594</v>
      </c>
      <c r="BG116" t="s">
        <v>843</v>
      </c>
      <c r="BH116" t="s">
        <v>432</v>
      </c>
      <c r="BI116" s="34">
        <v>1.5954393148422241</v>
      </c>
      <c r="BJ116" t="s">
        <v>819</v>
      </c>
      <c r="BK116" s="34">
        <v>1.7074295282363892</v>
      </c>
      <c r="BL116" t="s">
        <v>1294</v>
      </c>
      <c r="BM116" s="34">
        <v>1.5876030921936035</v>
      </c>
      <c r="BN116" t="s">
        <v>1521</v>
      </c>
      <c r="BO116" s="34">
        <v>2.482121467590332</v>
      </c>
      <c r="BP116" t="s">
        <v>843</v>
      </c>
      <c r="BQ116" s="34">
        <v>1.3707445859909058</v>
      </c>
      <c r="BR116" t="s">
        <v>830</v>
      </c>
      <c r="BS116" s="34"/>
      <c r="BT116" t="s">
        <v>843</v>
      </c>
      <c r="BU116" s="34">
        <v>1.38</v>
      </c>
      <c r="BV116" t="s">
        <v>1575</v>
      </c>
      <c r="BW116" t="s">
        <v>843</v>
      </c>
      <c r="BX116" s="34">
        <v>1.8997981548309326</v>
      </c>
      <c r="BY116" t="s">
        <v>924</v>
      </c>
      <c r="BZ116" t="s">
        <v>843</v>
      </c>
      <c r="CA116" t="s">
        <v>432</v>
      </c>
      <c r="CB116" s="34">
        <v>8.2093430683016777E-3</v>
      </c>
      <c r="CC116" s="34">
        <v>7.4735940434038639E-3</v>
      </c>
      <c r="CD116" s="34">
        <v>8.2107465714216232E-3</v>
      </c>
      <c r="CE116" s="34">
        <v>1.1008743196725845E-2</v>
      </c>
      <c r="CF116" s="34">
        <v>1.1008690111339092E-2</v>
      </c>
      <c r="CG116" t="s">
        <v>843</v>
      </c>
      <c r="CH116" t="s">
        <v>819</v>
      </c>
      <c r="CI116" s="34">
        <v>1.3347986154258251E-2</v>
      </c>
      <c r="CJ116" s="34">
        <v>1.1719267815351486E-2</v>
      </c>
      <c r="CK116" s="34">
        <v>9.3622459098696709E-3</v>
      </c>
      <c r="CL116" s="34">
        <v>6.7639155313372612E-3</v>
      </c>
      <c r="CM116" s="34">
        <v>5.7259411551058292E-3</v>
      </c>
      <c r="CN116" t="s">
        <v>843</v>
      </c>
      <c r="CO116" t="s">
        <v>1294</v>
      </c>
      <c r="CP116" s="34">
        <v>1.1409194208681583E-2</v>
      </c>
      <c r="CQ116" s="34">
        <v>9.5386169850826263E-3</v>
      </c>
      <c r="CR116" s="34">
        <v>7.2829076088964939E-3</v>
      </c>
      <c r="CS116" s="34">
        <v>5.7259374298155308E-3</v>
      </c>
      <c r="CT116" s="34">
        <v>5.7259504683315754E-3</v>
      </c>
      <c r="CU116" t="s">
        <v>843</v>
      </c>
      <c r="CV116" t="s">
        <v>1521</v>
      </c>
      <c r="CW116" s="34">
        <v>1.0220933705568314E-2</v>
      </c>
      <c r="CX116" s="34">
        <v>8.1501416862010956E-3</v>
      </c>
      <c r="CY116" s="34">
        <v>6.2449234537780285E-3</v>
      </c>
      <c r="CZ116" s="34">
        <v>5.7259313762187958E-3</v>
      </c>
      <c r="DA116" s="34">
        <v>5.7260398752987385E-3</v>
      </c>
      <c r="DB116" t="s">
        <v>843</v>
      </c>
      <c r="DC116" s="34">
        <v>3.9737651348114014</v>
      </c>
      <c r="DD116" s="34">
        <v>4.8678736686706543</v>
      </c>
      <c r="DE116" s="34">
        <v>5.681403636932373</v>
      </c>
      <c r="DF116" s="34">
        <v>6.2735118865966797</v>
      </c>
      <c r="DG116" s="34">
        <v>6.6083588600158691</v>
      </c>
      <c r="DH116" t="s">
        <v>1464</v>
      </c>
      <c r="DI116" t="s">
        <v>843</v>
      </c>
      <c r="DJ116" s="34">
        <v>4.5191898345947266</v>
      </c>
      <c r="DK116" s="34">
        <v>5.3618097305297852</v>
      </c>
      <c r="DL116" s="34">
        <v>6.0573563575744629</v>
      </c>
      <c r="DM116" s="34">
        <v>6.4949741363525391</v>
      </c>
      <c r="DN116" s="34">
        <v>6.7784357070922852</v>
      </c>
      <c r="DO116" t="s">
        <v>1294</v>
      </c>
      <c r="DP116" t="s">
        <v>843</v>
      </c>
      <c r="DQ116" s="34">
        <v>6.8918204307556152</v>
      </c>
      <c r="DR116" t="s">
        <v>1521</v>
      </c>
      <c r="DS116" t="s">
        <v>843</v>
      </c>
      <c r="DT116" t="s">
        <v>843</v>
      </c>
      <c r="DU116" s="34">
        <v>7.3</v>
      </c>
      <c r="DV116" t="s">
        <v>1461</v>
      </c>
      <c r="DW116" t="s">
        <v>843</v>
      </c>
      <c r="DX116" t="s">
        <v>843</v>
      </c>
      <c r="DY116" t="s">
        <v>432</v>
      </c>
      <c r="DZ116" s="34">
        <v>2.0285185426473618E-2</v>
      </c>
      <c r="EA116" s="34">
        <v>7.2080723941326141E-2</v>
      </c>
      <c r="EB116" s="34">
        <v>-4.4199954718351364E-3</v>
      </c>
      <c r="EC116" s="34">
        <v>1.0041314177215099E-2</v>
      </c>
      <c r="ED116" s="34">
        <v>-6.5885134972631931E-3</v>
      </c>
      <c r="EE116" t="s">
        <v>843</v>
      </c>
      <c r="EF116" t="s">
        <v>819</v>
      </c>
      <c r="EG116" s="34">
        <v>4.1374597698450089E-2</v>
      </c>
      <c r="EH116" s="34">
        <v>-4.8888707533478737E-3</v>
      </c>
      <c r="EI116" s="34">
        <v>-3.1087824609130621E-3</v>
      </c>
      <c r="EJ116" s="34">
        <v>-9.7020808607339859E-3</v>
      </c>
      <c r="EK116" s="34">
        <v>-0.10907801985740662</v>
      </c>
      <c r="EL116" t="s">
        <v>843</v>
      </c>
      <c r="EM116" t="s">
        <v>1294</v>
      </c>
      <c r="EN116" s="34">
        <v>-1.6262354329228401E-3</v>
      </c>
      <c r="EO116" s="34">
        <v>-4.9261283129453659E-4</v>
      </c>
      <c r="EP116" s="34">
        <v>3.3246885985136032E-2</v>
      </c>
      <c r="EQ116" s="34">
        <v>2.5360072031617165E-2</v>
      </c>
      <c r="ER116" s="34">
        <v>-4.7169607132673264E-3</v>
      </c>
      <c r="ES116" t="s">
        <v>843</v>
      </c>
      <c r="ET116" t="s">
        <v>1521</v>
      </c>
      <c r="EU116" s="34">
        <v>-1.8329966813325882E-2</v>
      </c>
      <c r="EV116" s="34">
        <v>-1.4596627093851566E-2</v>
      </c>
      <c r="EW116" s="34">
        <v>-9.963376447558403E-3</v>
      </c>
      <c r="EX116" s="34">
        <v>-5.7551055215299129E-3</v>
      </c>
      <c r="EY116" s="34">
        <v>8.2182055339217186E-3</v>
      </c>
      <c r="EZ116" t="s">
        <v>843</v>
      </c>
      <c r="FA116" t="s">
        <v>1594</v>
      </c>
      <c r="FB116" s="34">
        <v>2.8964024037122726E-2</v>
      </c>
      <c r="FC116" s="34">
        <v>-1.7142631113529205E-2</v>
      </c>
      <c r="FD116" s="34">
        <v>-3.3227764070034027E-2</v>
      </c>
      <c r="FE116" s="34">
        <v>-7.1782805025577545E-2</v>
      </c>
      <c r="FF116" s="34">
        <v>-0.14155590534210205</v>
      </c>
      <c r="FG116" t="s">
        <v>843</v>
      </c>
      <c r="FH116" s="34"/>
      <c r="FI116" s="34"/>
      <c r="FJ116" s="34"/>
      <c r="FK116" s="34"/>
      <c r="FL116" s="34"/>
      <c r="FM116" t="s">
        <v>843</v>
      </c>
      <c r="FN116" t="s">
        <v>843</v>
      </c>
      <c r="FO116" s="34">
        <v>0.41521000000000002</v>
      </c>
      <c r="FP116" t="s">
        <v>1462</v>
      </c>
      <c r="FQ116" t="s">
        <v>843</v>
      </c>
      <c r="FR116" t="s">
        <v>843</v>
      </c>
      <c r="FS116" s="34">
        <v>0.71672999999999998</v>
      </c>
      <c r="FT116" t="s">
        <v>1462</v>
      </c>
      <c r="FU116" t="s">
        <v>843</v>
      </c>
      <c r="FV116" t="s">
        <v>843</v>
      </c>
      <c r="FW116" s="34">
        <v>0.11560000000000001</v>
      </c>
      <c r="FX116" t="s">
        <v>1462</v>
      </c>
      <c r="FY116" t="s">
        <v>843</v>
      </c>
      <c r="FZ116" s="34">
        <v>4.2163662612438202E-2</v>
      </c>
      <c r="GA116" s="34">
        <v>4.2163662612438202E-2</v>
      </c>
      <c r="GB116" s="34">
        <v>3.3835060894489288E-2</v>
      </c>
      <c r="GC116" s="34">
        <v>1.6014579683542252E-2</v>
      </c>
      <c r="GD116" s="34">
        <v>6.0591328889131546E-2</v>
      </c>
      <c r="GE116" t="s">
        <v>830</v>
      </c>
      <c r="GF116" t="s">
        <v>843</v>
      </c>
      <c r="GG116" s="34">
        <v>7.4042588472366333E-2</v>
      </c>
      <c r="GH116" s="34">
        <v>7.4042588472366333E-2</v>
      </c>
      <c r="GI116" s="34">
        <v>7.555679976940155E-2</v>
      </c>
      <c r="GJ116" s="34">
        <v>5.8913573622703552E-2</v>
      </c>
      <c r="GK116" s="34">
        <v>6.7466460168361664E-2</v>
      </c>
      <c r="GL116" t="s">
        <v>832</v>
      </c>
      <c r="GM116" t="s">
        <v>843</v>
      </c>
      <c r="GN116" s="34">
        <v>0.1175665408372879</v>
      </c>
      <c r="GO116" t="s">
        <v>832</v>
      </c>
      <c r="GP116" t="s">
        <v>843</v>
      </c>
      <c r="GQ116" t="s">
        <v>843</v>
      </c>
      <c r="GR116" s="34">
        <v>-2.6477379724383354E-3</v>
      </c>
      <c r="GS116" s="34">
        <v>-7.1045239455997944E-3</v>
      </c>
      <c r="GT116" s="34">
        <v>-1.6211574897170067E-2</v>
      </c>
      <c r="GU116" s="34">
        <v>-2.8899054974317551E-2</v>
      </c>
      <c r="GV116" s="34">
        <v>-1.3164062052965164E-2</v>
      </c>
      <c r="GW116" t="s">
        <v>832</v>
      </c>
      <c r="GX116" t="s">
        <v>843</v>
      </c>
      <c r="GY116" t="s">
        <v>843</v>
      </c>
      <c r="GZ116" t="s">
        <v>843</v>
      </c>
      <c r="HA116" t="s">
        <v>843</v>
      </c>
      <c r="HB116" t="s">
        <v>843</v>
      </c>
      <c r="HC116" t="s">
        <v>843</v>
      </c>
      <c r="HD116" t="s">
        <v>843</v>
      </c>
      <c r="HE116" t="s">
        <v>843</v>
      </c>
      <c r="HF116" t="s">
        <v>843</v>
      </c>
      <c r="HG116" t="s">
        <v>843</v>
      </c>
      <c r="HH116" s="34">
        <v>24628858</v>
      </c>
      <c r="HI116" s="34">
        <v>25425663</v>
      </c>
      <c r="HJ116" s="34">
        <v>26255343</v>
      </c>
      <c r="HK116" s="34">
        <v>27068823</v>
      </c>
      <c r="HL116" s="34">
        <v>27858948</v>
      </c>
      <c r="HM116" s="34">
        <v>28698684</v>
      </c>
      <c r="HN116" s="34">
        <v>28905607</v>
      </c>
      <c r="HO116" s="34">
        <v>28660887</v>
      </c>
      <c r="HP116" s="34">
        <v>29218381</v>
      </c>
      <c r="HQ116" s="34">
        <v>30289040</v>
      </c>
      <c r="HR116" s="34">
        <v>31264875</v>
      </c>
      <c r="HS116" s="34">
        <v>32378061</v>
      </c>
      <c r="HT116" s="34">
        <v>33864447</v>
      </c>
      <c r="HU116" s="34">
        <v>35481800</v>
      </c>
      <c r="HV116" s="34">
        <v>36746488</v>
      </c>
      <c r="HW116" s="34">
        <v>37757813</v>
      </c>
      <c r="HX116" s="34">
        <v>38697943</v>
      </c>
      <c r="HY116" s="34">
        <v>39621162</v>
      </c>
      <c r="HZ116" s="34">
        <v>40590700</v>
      </c>
      <c r="IA116" s="34">
        <v>41563520</v>
      </c>
      <c r="IB116" s="34">
        <v>42556984</v>
      </c>
      <c r="IC116" s="34">
        <v>43533592</v>
      </c>
      <c r="ID116" s="34">
        <v>44496122</v>
      </c>
      <c r="IE116" s="34">
        <v>45504560</v>
      </c>
      <c r="IF116" s="34">
        <v>46523657</v>
      </c>
      <c r="IG116" s="34">
        <v>47549546</v>
      </c>
      <c r="IH116" s="34">
        <v>48583520</v>
      </c>
      <c r="II116" s="34">
        <v>49623459</v>
      </c>
      <c r="IJ116" s="34">
        <v>50671593</v>
      </c>
      <c r="IK116" s="34">
        <v>51730760</v>
      </c>
      <c r="IL116" s="34">
        <v>52800825</v>
      </c>
      <c r="IM116" s="34">
        <v>53879499</v>
      </c>
      <c r="IN116" s="34">
        <v>54966918</v>
      </c>
      <c r="IO116" s="34">
        <v>56062270</v>
      </c>
      <c r="IP116" s="34">
        <v>57162965</v>
      </c>
      <c r="IQ116" s="34">
        <v>58268847</v>
      </c>
      <c r="IR116" s="34">
        <v>59376243</v>
      </c>
      <c r="IS116" s="34">
        <v>60484498</v>
      </c>
      <c r="IT116" s="34">
        <v>61591674</v>
      </c>
      <c r="IU116" s="34">
        <v>62695913</v>
      </c>
      <c r="IV116" s="34">
        <v>63798124</v>
      </c>
      <c r="IW116" s="34">
        <v>64897603</v>
      </c>
      <c r="IX116" s="34">
        <v>65990902</v>
      </c>
      <c r="IY116" s="34">
        <v>67078936</v>
      </c>
      <c r="IZ116" s="34">
        <v>68160087</v>
      </c>
      <c r="JA116" s="34">
        <v>69232581</v>
      </c>
      <c r="JB116" s="34">
        <v>70303215</v>
      </c>
      <c r="JC116" s="34">
        <v>71367305</v>
      </c>
      <c r="JD116" s="34">
        <v>72422410</v>
      </c>
      <c r="JE116" s="34">
        <v>73472404</v>
      </c>
      <c r="JF116" s="34">
        <v>74515140</v>
      </c>
      <c r="JG116" s="34">
        <v>75546289</v>
      </c>
      <c r="JH116" s="34">
        <v>76571293</v>
      </c>
      <c r="JI116" s="34">
        <v>77591427</v>
      </c>
      <c r="JJ116" s="34">
        <v>78602717</v>
      </c>
      <c r="JK116" s="34">
        <v>79606588</v>
      </c>
      <c r="JL116" s="34">
        <v>80603155</v>
      </c>
      <c r="JM116" s="34">
        <v>81590720</v>
      </c>
      <c r="JN116" s="34">
        <v>82571803</v>
      </c>
      <c r="JO116" s="34">
        <v>83546164</v>
      </c>
      <c r="JP116" s="34">
        <v>84505546</v>
      </c>
      <c r="JQ116" s="34">
        <v>85449511</v>
      </c>
      <c r="JR116" s="34">
        <v>86384363</v>
      </c>
      <c r="JS116" s="34">
        <v>87308492</v>
      </c>
      <c r="JT116" s="34">
        <v>88219965</v>
      </c>
      <c r="JU116" s="34">
        <v>89122627</v>
      </c>
      <c r="JV116" s="34">
        <v>90018157</v>
      </c>
      <c r="JW116" s="34">
        <v>90903880</v>
      </c>
      <c r="JX116" s="34">
        <v>91777004</v>
      </c>
      <c r="JY116" s="34">
        <v>92635238</v>
      </c>
      <c r="JZ116" s="34">
        <v>93477406</v>
      </c>
      <c r="KA116" s="34">
        <v>94308792</v>
      </c>
      <c r="KB116" s="34">
        <v>95130492</v>
      </c>
      <c r="KC116" s="34">
        <v>95938643</v>
      </c>
      <c r="KD116" s="34">
        <v>96730174</v>
      </c>
      <c r="KE116" s="34">
        <v>97506579</v>
      </c>
      <c r="KF116" s="34">
        <v>98265205</v>
      </c>
      <c r="KG116" s="34">
        <v>99003307</v>
      </c>
      <c r="KH116" s="34">
        <v>99723724</v>
      </c>
      <c r="KI116" s="34">
        <v>100427045</v>
      </c>
      <c r="KJ116" s="34">
        <v>101113611</v>
      </c>
      <c r="KK116" s="34">
        <v>101783663</v>
      </c>
      <c r="KL116" s="34">
        <v>102436834</v>
      </c>
      <c r="KM116" s="34">
        <v>103076155</v>
      </c>
      <c r="KN116" s="34">
        <v>103700881</v>
      </c>
      <c r="KO116" s="34">
        <v>104309332</v>
      </c>
      <c r="KP116" s="34">
        <v>104901071</v>
      </c>
      <c r="KQ116" s="34">
        <v>105476925</v>
      </c>
      <c r="KR116" s="34">
        <v>106035957</v>
      </c>
      <c r="KS116" s="34">
        <v>106579002</v>
      </c>
      <c r="KT116" s="34">
        <v>107109082</v>
      </c>
      <c r="KU116" s="34">
        <v>107624054</v>
      </c>
      <c r="KV116" s="34">
        <v>108120932</v>
      </c>
      <c r="KW116" s="34">
        <v>108598811</v>
      </c>
      <c r="KX116" s="34">
        <v>109059946</v>
      </c>
      <c r="KY116" s="34">
        <v>109505956</v>
      </c>
      <c r="KZ116" s="34">
        <v>109938207</v>
      </c>
      <c r="LA116" s="34">
        <v>110355238</v>
      </c>
      <c r="LB116" s="34">
        <v>110755179</v>
      </c>
      <c r="LC116" s="34">
        <v>111137740</v>
      </c>
      <c r="LD116" s="34">
        <v>111503537</v>
      </c>
      <c r="LE116" t="s">
        <v>843</v>
      </c>
      <c r="LF116" t="s">
        <v>843</v>
      </c>
      <c r="LG116" t="s">
        <v>843</v>
      </c>
      <c r="LH116" s="34">
        <v>3.3362466841936111E-2</v>
      </c>
      <c r="LI116" s="34">
        <v>3.1840171664953232E-2</v>
      </c>
      <c r="LJ116" s="34">
        <v>3.2110493630170822E-2</v>
      </c>
      <c r="LK116" s="34">
        <v>3.0513111501932144E-2</v>
      </c>
      <c r="LL116" s="34">
        <v>2.877158485352993E-2</v>
      </c>
      <c r="LM116" s="34">
        <v>2.9697060585021973E-2</v>
      </c>
      <c r="LN116" s="34">
        <v>7.1843219920992851E-3</v>
      </c>
      <c r="LO116" s="34">
        <v>-8.5022188723087311E-3</v>
      </c>
      <c r="LP116" s="34">
        <v>1.9264627248048782E-2</v>
      </c>
      <c r="LQ116" s="34">
        <v>3.5987932235002518E-2</v>
      </c>
      <c r="LR116" s="34">
        <v>3.1709332019090652E-2</v>
      </c>
      <c r="LS116" s="34">
        <v>3.4985799342393875E-2</v>
      </c>
      <c r="LT116" s="34">
        <v>4.4884640723466873E-2</v>
      </c>
      <c r="LU116" s="34">
        <v>4.6654187142848969E-2</v>
      </c>
      <c r="LV116" s="34">
        <v>3.5022769123315811E-2</v>
      </c>
      <c r="LW116" s="34">
        <v>2.7149764820933342E-2</v>
      </c>
      <c r="LX116" s="34">
        <v>2.4594025686383247E-2</v>
      </c>
      <c r="LY116" s="34">
        <v>2.3576922714710236E-2</v>
      </c>
      <c r="LZ116" s="34">
        <v>2.4175606667995453E-2</v>
      </c>
      <c r="MA116" s="34">
        <v>2.3683883249759674E-2</v>
      </c>
      <c r="MB116" s="34">
        <v>2.3621117696166039E-2</v>
      </c>
      <c r="MC116" s="34">
        <v>2.2688891738653183E-2</v>
      </c>
      <c r="MD116" s="34">
        <v>2.1869169548153877E-2</v>
      </c>
      <c r="ME116" s="34">
        <v>2.2410500794649124E-2</v>
      </c>
      <c r="MF116" s="34">
        <v>2.2148394957184792E-2</v>
      </c>
      <c r="MG116" s="34">
        <v>2.1811304613947868E-2</v>
      </c>
      <c r="MH116" s="34">
        <v>2.1512137725949287E-2</v>
      </c>
      <c r="MI116" s="34">
        <v>2.1179307252168655E-2</v>
      </c>
      <c r="MJ116" s="34">
        <v>2.0901771262288094E-2</v>
      </c>
      <c r="MK116" s="34">
        <v>2.0687118172645569E-2</v>
      </c>
      <c r="ML116" s="34">
        <v>2.0474240183830261E-2</v>
      </c>
      <c r="MM116" s="34">
        <v>2.0223237574100494E-2</v>
      </c>
      <c r="MN116" s="34">
        <v>1.9981460645794868E-2</v>
      </c>
      <c r="MO116" s="34">
        <v>1.9731523469090462E-2</v>
      </c>
      <c r="MP116" s="34">
        <v>1.944318599998951E-2</v>
      </c>
      <c r="MQ116" s="34">
        <v>1.9161369651556015E-2</v>
      </c>
      <c r="MR116" s="34">
        <v>1.8826603889465332E-2</v>
      </c>
      <c r="MS116" s="34">
        <v>1.8492903560400009E-2</v>
      </c>
      <c r="MT116" s="34">
        <v>1.813959889113903E-2</v>
      </c>
      <c r="MU116" s="34">
        <v>1.7769563943147659E-2</v>
      </c>
      <c r="MV116" s="34">
        <v>1.742752268910408E-2</v>
      </c>
      <c r="MW116" s="34">
        <v>1.7086904495954514E-2</v>
      </c>
      <c r="MX116" s="34">
        <v>1.67061947286129E-2</v>
      </c>
      <c r="MY116" s="34">
        <v>1.6353191807866096E-2</v>
      </c>
      <c r="MZ116" s="34">
        <v>1.5989083796739578E-2</v>
      </c>
      <c r="NA116" s="34">
        <v>1.561241690069437E-2</v>
      </c>
      <c r="NB116" s="34">
        <v>1.5345955267548561E-2</v>
      </c>
      <c r="NC116" s="34">
        <v>1.5022320672869682E-2</v>
      </c>
      <c r="ND116" s="34">
        <v>1.4675930142402649E-2</v>
      </c>
      <c r="NE116" s="34">
        <v>1.4394097961485386E-2</v>
      </c>
      <c r="NF116" s="34">
        <v>1.4092446304857731E-2</v>
      </c>
      <c r="NG116" s="34">
        <v>1.374324131757021E-2</v>
      </c>
      <c r="NH116" s="34">
        <v>1.3476673513650894E-2</v>
      </c>
      <c r="NI116" s="34">
        <v>1.3234702870249748E-2</v>
      </c>
      <c r="NJ116" s="34">
        <v>1.29493223503232E-2</v>
      </c>
      <c r="NK116" s="34">
        <v>1.2690586969256401E-2</v>
      </c>
      <c r="NL116" s="34">
        <v>1.24409394338727E-2</v>
      </c>
      <c r="NM116" s="34">
        <v>1.2177737429738045E-2</v>
      </c>
      <c r="NN116" s="34">
        <v>1.1952724307775497E-2</v>
      </c>
      <c r="NO116" s="34">
        <v>1.1731087230145931E-2</v>
      </c>
      <c r="NP116" s="34">
        <v>1.141782384365797E-2</v>
      </c>
      <c r="NQ116" s="34">
        <v>1.1108521372079849E-2</v>
      </c>
      <c r="NR116" s="34">
        <v>1.0880989022552967E-2</v>
      </c>
      <c r="NS116" s="34">
        <v>1.064105611294508E-2</v>
      </c>
      <c r="NT116" s="34">
        <v>1.0385566391050816E-2</v>
      </c>
      <c r="NU116" s="34">
        <v>1.0179954580962658E-2</v>
      </c>
      <c r="NV116" s="34">
        <v>9.9981417879462242E-3</v>
      </c>
      <c r="NW116" s="34">
        <v>9.7912903875112534E-3</v>
      </c>
      <c r="NX116" s="34">
        <v>9.5590809360146523E-3</v>
      </c>
      <c r="NY116" s="34">
        <v>9.3078436329960823E-3</v>
      </c>
      <c r="NZ116" s="34">
        <v>9.0501504018902779E-3</v>
      </c>
      <c r="OA116" s="34">
        <v>8.8546592742204666E-3</v>
      </c>
      <c r="OB116" s="34">
        <v>8.6751291528344154E-3</v>
      </c>
      <c r="OC116" s="34">
        <v>8.4593025967478752E-3</v>
      </c>
      <c r="OD116" s="34">
        <v>8.2165393978357315E-3</v>
      </c>
      <c r="OE116" s="34">
        <v>7.9944618046283722E-3</v>
      </c>
      <c r="OF116" s="34">
        <v>7.7501442283391953E-3</v>
      </c>
      <c r="OG116" s="34">
        <v>7.4832565151154995E-3</v>
      </c>
      <c r="OH116" s="34">
        <v>7.2503490373492241E-3</v>
      </c>
      <c r="OI116" s="34">
        <v>7.0279408246278763E-3</v>
      </c>
      <c r="OJ116" s="34">
        <v>6.8132025189697742E-3</v>
      </c>
      <c r="OK116" s="34">
        <v>6.6048637963831425E-3</v>
      </c>
      <c r="OL116" s="34">
        <v>6.3967448659241199E-3</v>
      </c>
      <c r="OM116" s="34">
        <v>6.22172886505723E-3</v>
      </c>
      <c r="ON116" s="34">
        <v>6.0425270348787308E-3</v>
      </c>
      <c r="OO116" s="34">
        <v>5.8502196334302425E-3</v>
      </c>
      <c r="OP116" s="34">
        <v>5.6568942964076996E-3</v>
      </c>
      <c r="OQ116" s="34">
        <v>5.4744835942983627E-3</v>
      </c>
      <c r="OR116" s="34">
        <v>5.2860449068248272E-3</v>
      </c>
      <c r="OS116" s="34">
        <v>5.1082596182823181E-3</v>
      </c>
      <c r="OT116" s="34">
        <v>4.9612601287662983E-3</v>
      </c>
      <c r="OU116" s="34">
        <v>4.7963997349143028E-3</v>
      </c>
      <c r="OV116" s="34">
        <v>4.6061687171459198E-3</v>
      </c>
      <c r="OW116" s="34">
        <v>4.4101173989474773E-3</v>
      </c>
      <c r="OX116" s="34">
        <v>4.2372355237603188E-3</v>
      </c>
      <c r="OY116" s="34">
        <v>4.0812459774315357E-3</v>
      </c>
      <c r="OZ116" s="34">
        <v>3.9395131170749664E-3</v>
      </c>
      <c r="PA116" s="34">
        <v>3.786145243793726E-3</v>
      </c>
      <c r="PB116" s="34">
        <v>3.6175721324980259E-3</v>
      </c>
      <c r="PC116" s="34">
        <v>3.4481622278690338E-3</v>
      </c>
      <c r="PD116" s="34">
        <v>3.2859793864190578E-3</v>
      </c>
      <c r="PE116" t="s">
        <v>1300</v>
      </c>
      <c r="PF116" t="s">
        <v>843</v>
      </c>
      <c r="PG116" t="s">
        <v>843</v>
      </c>
      <c r="PH116" t="s">
        <v>843</v>
      </c>
      <c r="PI116" t="s">
        <v>843</v>
      </c>
      <c r="PJ116" t="s">
        <v>1300</v>
      </c>
      <c r="PK116" s="34">
        <v>0.49721381068229675</v>
      </c>
      <c r="PL116" s="34">
        <v>0.49752801656723022</v>
      </c>
      <c r="PM116" s="34">
        <v>0.49782830476760864</v>
      </c>
      <c r="PN116" s="34">
        <v>0.49798712134361267</v>
      </c>
      <c r="PO116" s="34">
        <v>0.4979642927646637</v>
      </c>
      <c r="PP116" s="34">
        <v>0.49786081910133362</v>
      </c>
      <c r="PQ116" s="34">
        <v>0.49763506650924683</v>
      </c>
      <c r="PR116" s="34">
        <v>0.49731448292732239</v>
      </c>
      <c r="PS116" s="34">
        <v>0.49716034531593323</v>
      </c>
      <c r="PT116" s="34">
        <v>0.49728760123252869</v>
      </c>
      <c r="PU116" s="34">
        <v>0.49754542112350464</v>
      </c>
      <c r="PV116" s="34">
        <v>0.49784693121910095</v>
      </c>
      <c r="PW116" s="34">
        <v>0.49818924069404602</v>
      </c>
      <c r="PX116" s="34">
        <v>0.49852818250656128</v>
      </c>
      <c r="PY116" s="34">
        <v>0.49886834621429443</v>
      </c>
      <c r="PZ116" s="34">
        <v>0.49924150109291077</v>
      </c>
      <c r="QA116" s="34">
        <v>0.49947842955589294</v>
      </c>
      <c r="QB116" s="34">
        <v>0.49960154294967651</v>
      </c>
      <c r="QC116" s="34">
        <v>0.49985021352767944</v>
      </c>
      <c r="QD116" s="34">
        <v>0.50016707181930542</v>
      </c>
      <c r="QE116" s="34">
        <v>0.50044846534729004</v>
      </c>
      <c r="QF116" s="34">
        <v>0.50070321559906006</v>
      </c>
      <c r="QG116" s="34">
        <v>0.50095087289810181</v>
      </c>
      <c r="QH116" s="34">
        <v>0.50119149684906006</v>
      </c>
      <c r="QI116" s="34">
        <v>0.50141888856887817</v>
      </c>
      <c r="QJ116" s="34">
        <v>0.50162887573242188</v>
      </c>
      <c r="QK116" s="34">
        <v>0.50182205438613892</v>
      </c>
      <c r="QL116" s="34">
        <v>0.50199949741363525</v>
      </c>
      <c r="QM116" s="34">
        <v>0.50216281414031982</v>
      </c>
      <c r="QN116" s="34">
        <v>0.50231385231018066</v>
      </c>
      <c r="QO116" s="34">
        <v>0.50245290994644165</v>
      </c>
      <c r="QP116" s="34">
        <v>0.5025789737701416</v>
      </c>
      <c r="QQ116" s="34">
        <v>0.5026935338973999</v>
      </c>
      <c r="QR116" s="34">
        <v>0.50279772281646729</v>
      </c>
      <c r="QS116" s="34">
        <v>0.50289136171340942</v>
      </c>
      <c r="QT116" s="34">
        <v>0.5029752254486084</v>
      </c>
      <c r="QU116" s="34">
        <v>0.50304931402206421</v>
      </c>
      <c r="QV116" s="34">
        <v>0.50311374664306641</v>
      </c>
      <c r="QW116" s="34">
        <v>0.50316786766052246</v>
      </c>
      <c r="QX116" s="34">
        <v>0.50321280956268311</v>
      </c>
      <c r="QY116" s="34">
        <v>0.50324928760528564</v>
      </c>
      <c r="QZ116" s="34">
        <v>0.50327765941619873</v>
      </c>
      <c r="RA116" s="34">
        <v>0.50329726934432983</v>
      </c>
      <c r="RB116" s="34">
        <v>0.50330919027328491</v>
      </c>
      <c r="RC116" s="34">
        <v>0.50331395864486694</v>
      </c>
      <c r="RD116" s="34">
        <v>0.5033106803894043</v>
      </c>
      <c r="RE116" s="34">
        <v>0.50330233573913574</v>
      </c>
      <c r="RF116" s="34">
        <v>0.50328981876373291</v>
      </c>
      <c r="RG116" s="34">
        <v>0.50327223539352417</v>
      </c>
      <c r="RH116" s="34">
        <v>0.50325053930282593</v>
      </c>
      <c r="RI116" s="34">
        <v>0.50322514772415161</v>
      </c>
      <c r="RJ116" s="34">
        <v>0.50319594144821167</v>
      </c>
      <c r="RK116" s="34">
        <v>0.50316321849822998</v>
      </c>
      <c r="RL116" s="34">
        <v>0.5031275749206543</v>
      </c>
      <c r="RM116" s="34">
        <v>0.50308901071548462</v>
      </c>
      <c r="RN116" s="34">
        <v>0.5030474066734314</v>
      </c>
      <c r="RO116" s="34">
        <v>0.50300294160842896</v>
      </c>
      <c r="RP116" s="34">
        <v>0.50295603275299072</v>
      </c>
      <c r="RQ116" s="34">
        <v>0.50290733575820923</v>
      </c>
      <c r="RR116" s="34">
        <v>0.50285714864730835</v>
      </c>
      <c r="RS116" s="34">
        <v>0.50280427932739258</v>
      </c>
      <c r="RT116" s="34">
        <v>0.50274807214736938</v>
      </c>
      <c r="RU116" s="34">
        <v>0.50269031524658203</v>
      </c>
      <c r="RV116" s="34">
        <v>0.50263148546218872</v>
      </c>
      <c r="RW116" s="34">
        <v>0.50257068872451782</v>
      </c>
      <c r="RX116" s="34">
        <v>0.50250720977783203</v>
      </c>
      <c r="RY116" s="34">
        <v>0.50244176387786865</v>
      </c>
      <c r="RZ116" s="34">
        <v>0.50237494707107544</v>
      </c>
      <c r="SA116" s="34">
        <v>0.50230896472930908</v>
      </c>
      <c r="SB116" s="34">
        <v>0.50224369764328003</v>
      </c>
      <c r="SC116" s="34">
        <v>0.5021786093711853</v>
      </c>
      <c r="SD116" s="34">
        <v>0.50211554765701294</v>
      </c>
      <c r="SE116" s="34">
        <v>0.50205278396606445</v>
      </c>
      <c r="SF116" s="34">
        <v>0.5019906759262085</v>
      </c>
      <c r="SG116" s="34">
        <v>0.50192975997924805</v>
      </c>
      <c r="SH116" s="34">
        <v>0.50187098979949951</v>
      </c>
      <c r="SI116" s="34">
        <v>0.50181370973587036</v>
      </c>
      <c r="SJ116" s="34">
        <v>0.50175625085830688</v>
      </c>
      <c r="SK116" s="34">
        <v>0.50170022249221802</v>
      </c>
      <c r="SL116" s="34">
        <v>0.50164657831192017</v>
      </c>
      <c r="SM116" s="34">
        <v>0.501595139503479</v>
      </c>
      <c r="SN116" s="34">
        <v>0.50154721736907959</v>
      </c>
      <c r="SO116" s="34">
        <v>0.50150460004806519</v>
      </c>
      <c r="SP116" s="34">
        <v>0.5014650821685791</v>
      </c>
      <c r="SQ116" s="34">
        <v>0.50142776966094971</v>
      </c>
      <c r="SR116" s="34">
        <v>0.50139540433883667</v>
      </c>
      <c r="SS116" s="34">
        <v>0.50136822462081909</v>
      </c>
      <c r="ST116" s="34">
        <v>0.50134450197219849</v>
      </c>
      <c r="SU116" s="34">
        <v>0.50132739543914795</v>
      </c>
      <c r="SV116" s="34">
        <v>0.50131738185882568</v>
      </c>
      <c r="SW116" s="34">
        <v>0.5013127326965332</v>
      </c>
      <c r="SX116" s="34">
        <v>0.50131422281265259</v>
      </c>
      <c r="SY116" s="34">
        <v>0.50132131576538086</v>
      </c>
      <c r="SZ116" s="34">
        <v>0.50133442878723145</v>
      </c>
      <c r="TA116" s="34">
        <v>0.50135344266891479</v>
      </c>
      <c r="TB116" s="34">
        <v>0.50137823820114136</v>
      </c>
      <c r="TC116" s="34">
        <v>0.50140976905822754</v>
      </c>
      <c r="TD116" s="34">
        <v>0.50144708156585693</v>
      </c>
      <c r="TE116" s="34">
        <v>0.50149047374725342</v>
      </c>
      <c r="TF116" s="34">
        <v>0.50154000520706177</v>
      </c>
      <c r="TG116" s="34">
        <v>0.50159591436386108</v>
      </c>
      <c r="TH116" t="s">
        <v>843</v>
      </c>
      <c r="TI116" t="s">
        <v>843</v>
      </c>
      <c r="TJ116" t="s">
        <v>1300</v>
      </c>
      <c r="TK116" s="34">
        <v>0.53392392371582997</v>
      </c>
      <c r="TL116" s="34">
        <v>0.53574376801894996</v>
      </c>
      <c r="TM116" s="34">
        <v>0.53763062626909897</v>
      </c>
      <c r="TN116" s="34">
        <v>0.53955343754695195</v>
      </c>
      <c r="TO116" s="34">
        <v>0.54151012809241794</v>
      </c>
      <c r="TP116" s="34">
        <v>0.54375373895622303</v>
      </c>
      <c r="TQ116" s="34">
        <v>0.54634896613657002</v>
      </c>
      <c r="TR116" s="34">
        <v>0.54914036680023204</v>
      </c>
      <c r="TS116" s="34">
        <v>0.55206149936812898</v>
      </c>
      <c r="TT116" s="34">
        <v>0.55491561378446397</v>
      </c>
      <c r="TU116" s="34">
        <v>0.55736050439990603</v>
      </c>
      <c r="TV116" s="34">
        <v>0.55911963041888102</v>
      </c>
      <c r="TW116" s="34">
        <v>0.56068619694277</v>
      </c>
      <c r="TX116" s="34">
        <v>0.56237790307112201</v>
      </c>
      <c r="TY116" s="34">
        <v>0.56421625925176899</v>
      </c>
      <c r="TZ116" s="34">
        <v>0.56650089302710493</v>
      </c>
      <c r="UA116" s="34">
        <v>0.56909638582081701</v>
      </c>
      <c r="UB116" s="34">
        <v>0.57180807281482604</v>
      </c>
      <c r="UC116" s="34">
        <v>0.57467636151478496</v>
      </c>
      <c r="UD116" s="34">
        <v>0.57774014835918397</v>
      </c>
      <c r="UE116" s="34">
        <v>0.58111399037481104</v>
      </c>
      <c r="UF116" s="34">
        <v>0.58469263707101593</v>
      </c>
      <c r="UG116" s="34">
        <v>0.58859539027463303</v>
      </c>
      <c r="UH116" s="34">
        <v>0.59281278623505007</v>
      </c>
      <c r="UI116" s="34">
        <v>0.59708681112492901</v>
      </c>
      <c r="UJ116" s="34">
        <v>0.60166826196754597</v>
      </c>
      <c r="UK116" s="34">
        <v>0.60673492376360305</v>
      </c>
      <c r="UL116" s="34">
        <v>0.611649804581337</v>
      </c>
      <c r="UM116" s="34">
        <v>0.61600723703318305</v>
      </c>
      <c r="UN116" s="34">
        <v>0.61997972772872501</v>
      </c>
      <c r="UO116" s="34">
        <v>0.62330219628857897</v>
      </c>
      <c r="UP116" s="34">
        <v>0.62575260421178602</v>
      </c>
      <c r="UQ116" s="34">
        <v>0.62739489050486708</v>
      </c>
      <c r="UR116" s="34">
        <v>0.628542395803809</v>
      </c>
      <c r="US116" s="34">
        <v>0.62951538964506704</v>
      </c>
      <c r="UT116" s="34">
        <v>0.63037625405561892</v>
      </c>
      <c r="UU116" s="34">
        <v>0.63117646759139401</v>
      </c>
      <c r="UV116" s="34">
        <v>0.63194919795812798</v>
      </c>
      <c r="UW116" s="34">
        <v>0.63271938346731704</v>
      </c>
      <c r="UX116" s="34">
        <v>0.63346981644561096</v>
      </c>
      <c r="UY116" s="34">
        <v>0.63423733771730806</v>
      </c>
      <c r="UZ116" s="34">
        <v>0.63506464456734502</v>
      </c>
      <c r="VA116" s="34">
        <v>0.63595616559385693</v>
      </c>
      <c r="VB116" s="34">
        <v>0.63693246416430904</v>
      </c>
      <c r="VC116" s="34">
        <v>0.63804162516663399</v>
      </c>
      <c r="VD116" s="34">
        <v>0.63928556989663599</v>
      </c>
      <c r="VE116" s="34">
        <v>0.64055395361758305</v>
      </c>
      <c r="VF116" s="34">
        <v>0.6418819514061801</v>
      </c>
      <c r="VG116" s="34">
        <v>0.64327057053196701</v>
      </c>
      <c r="VH116" s="34">
        <v>0.64462035055107403</v>
      </c>
      <c r="VI116" s="34">
        <v>0.64596973416429404</v>
      </c>
      <c r="VJ116" s="34">
        <v>0.64734043388947893</v>
      </c>
      <c r="VK116" s="34">
        <v>0.64867106495987303</v>
      </c>
      <c r="VL116" s="34">
        <v>0.64988652032395289</v>
      </c>
      <c r="VM116" s="34">
        <v>0.65093897675993206</v>
      </c>
      <c r="VN116" s="34">
        <v>0.65180194006053893</v>
      </c>
      <c r="VO116" s="34">
        <v>0.65246528501272705</v>
      </c>
      <c r="VP116" s="34">
        <v>0.65294610310494805</v>
      </c>
      <c r="VQ116" s="34">
        <v>0.65327416519369097</v>
      </c>
      <c r="VR116" s="34">
        <v>0.65346994475132403</v>
      </c>
      <c r="VS116" s="34">
        <v>0.65363156756599095</v>
      </c>
      <c r="VT116" s="34">
        <v>0.65385687610229193</v>
      </c>
      <c r="VU116" s="34">
        <v>0.65399122061014692</v>
      </c>
      <c r="VV116" s="34">
        <v>0.65400170726807205</v>
      </c>
      <c r="VW116" s="34">
        <v>0.65397535384408401</v>
      </c>
      <c r="VX116" s="34">
        <v>0.65387389220472603</v>
      </c>
      <c r="VY116" s="34">
        <v>0.653674641439282</v>
      </c>
      <c r="VZ116" s="34">
        <v>0.65348512076712195</v>
      </c>
      <c r="WA116" s="34">
        <v>0.65331550265031491</v>
      </c>
      <c r="WB116" s="34">
        <v>0.653064495823933</v>
      </c>
      <c r="WC116" s="34">
        <v>0.65278239000341998</v>
      </c>
      <c r="WD116" s="34">
        <v>0.65246079256077805</v>
      </c>
      <c r="WE116" s="34">
        <v>0.65203271705967492</v>
      </c>
      <c r="WF116" s="34">
        <v>0.65153801477054496</v>
      </c>
      <c r="WG116" s="34">
        <v>0.65092965200289998</v>
      </c>
      <c r="WH116" s="34">
        <v>0.65001331346062297</v>
      </c>
      <c r="WI116" s="34">
        <v>0.64871308211283907</v>
      </c>
      <c r="WJ116" s="34">
        <v>0.647242424942431</v>
      </c>
      <c r="WK116" s="34">
        <v>0.64579095541999609</v>
      </c>
      <c r="WL116" s="34">
        <v>0.64439312139474003</v>
      </c>
      <c r="WM116" s="34">
        <v>0.64320527212105405</v>
      </c>
      <c r="WN116" s="34">
        <v>0.64236202445554591</v>
      </c>
      <c r="WO116" s="34">
        <v>0.64182524422806797</v>
      </c>
      <c r="WP116" s="34">
        <v>0.64140988455860692</v>
      </c>
      <c r="WQ116" s="34">
        <v>0.64095834923523898</v>
      </c>
      <c r="WR116" s="34">
        <v>0.64045378337028291</v>
      </c>
      <c r="WS116" s="34">
        <v>0.63995711082853102</v>
      </c>
      <c r="WT116" s="34">
        <v>0.63947337467662502</v>
      </c>
      <c r="WU116" s="34">
        <v>0.63897684084172002</v>
      </c>
      <c r="WV116" s="34">
        <v>0.63845016582159397</v>
      </c>
      <c r="WW116" s="34">
        <v>0.63787448312681105</v>
      </c>
      <c r="WX116" s="34">
        <v>0.63722479270293997</v>
      </c>
      <c r="WY116" s="34">
        <v>0.63651229608105697</v>
      </c>
      <c r="WZ116" s="34">
        <v>0.63575396620021007</v>
      </c>
      <c r="XA116" s="34">
        <v>0.63491366314684194</v>
      </c>
      <c r="XB116" s="34">
        <v>0.63398446108264706</v>
      </c>
      <c r="XC116" s="34">
        <v>0.63297755983959303</v>
      </c>
      <c r="XD116" s="34">
        <v>0.63189269276008408</v>
      </c>
      <c r="XE116" s="34">
        <v>0.630777247897365</v>
      </c>
      <c r="XF116" s="34">
        <v>0.629643818562443</v>
      </c>
      <c r="XG116" s="34">
        <v>0.62847010853117602</v>
      </c>
      <c r="XH116" t="s">
        <v>843</v>
      </c>
      <c r="XI116" t="s">
        <v>1300</v>
      </c>
      <c r="XJ116" s="34">
        <v>0.51740297905814403</v>
      </c>
      <c r="XK116" s="34">
        <v>0.51923580124537994</v>
      </c>
      <c r="XL116" s="34">
        <v>0.52110920813336892</v>
      </c>
      <c r="XM116" s="34">
        <v>0.52299209684883596</v>
      </c>
      <c r="XN116" s="34">
        <v>0.52490454772376904</v>
      </c>
      <c r="XO116" s="34">
        <v>0.52711008408765203</v>
      </c>
      <c r="XP116" s="34">
        <v>0.52969589948413798</v>
      </c>
      <c r="XQ116" s="34">
        <v>0.53257734137816504</v>
      </c>
      <c r="XR116" s="34">
        <v>0.53548475982490695</v>
      </c>
      <c r="XS116" s="34">
        <v>0.53823517453449898</v>
      </c>
      <c r="XT116" s="34">
        <v>0.54063750454783499</v>
      </c>
      <c r="XU116" s="34">
        <v>0.54223267106699202</v>
      </c>
      <c r="XV116" s="34">
        <v>0.54332356290950201</v>
      </c>
      <c r="XW116" s="34">
        <v>0.54446263358204194</v>
      </c>
      <c r="XX116" s="34">
        <v>0.54581865075106006</v>
      </c>
      <c r="XY116" s="34">
        <v>0.54781542230498703</v>
      </c>
      <c r="XZ116" s="34">
        <v>0.55039333744431795</v>
      </c>
      <c r="YA116" s="34">
        <v>0.55362634939412403</v>
      </c>
      <c r="YB116" s="34">
        <v>0.55748422123151598</v>
      </c>
      <c r="YC116" s="34">
        <v>0.56130509926366801</v>
      </c>
      <c r="YD116" s="34">
        <v>0.56505711923872604</v>
      </c>
      <c r="YE116" s="34">
        <v>0.56863476176472194</v>
      </c>
      <c r="YF116" s="34">
        <v>0.57158503129312099</v>
      </c>
      <c r="YG116" s="34">
        <v>0.57410095823363594</v>
      </c>
      <c r="YH116" s="34">
        <v>0.57678737507672695</v>
      </c>
      <c r="YI116" s="34">
        <v>0.57990005225391594</v>
      </c>
      <c r="YJ116" s="34">
        <v>0.58362601746050902</v>
      </c>
      <c r="YK116" s="34">
        <v>0.58764986535904296</v>
      </c>
      <c r="YL116" s="34">
        <v>0.59139870538508599</v>
      </c>
      <c r="YM116" s="34">
        <v>0.59471215965124002</v>
      </c>
      <c r="YN116" s="34">
        <v>0.59735705268471595</v>
      </c>
      <c r="YO116" s="34">
        <v>0.59914767952043901</v>
      </c>
      <c r="YP116" s="34">
        <v>0.60017245281971199</v>
      </c>
      <c r="YQ116" s="34">
        <v>0.60077502213164102</v>
      </c>
      <c r="YR116" s="34">
        <v>0.60129024446780999</v>
      </c>
      <c r="YS116" s="34">
        <v>0.60177403201405399</v>
      </c>
      <c r="YT116" s="34">
        <v>0.60226505575862299</v>
      </c>
      <c r="YU116" s="34">
        <v>0.60278374964771997</v>
      </c>
      <c r="YV116" s="34">
        <v>0.60333623177704199</v>
      </c>
      <c r="YW116" s="34">
        <v>0.60389396514570304</v>
      </c>
      <c r="YX116" s="34">
        <v>0.60447023963016699</v>
      </c>
      <c r="YY116" s="34">
        <v>0.60507656496129303</v>
      </c>
      <c r="YZ116" s="34">
        <v>0.60570215421513707</v>
      </c>
      <c r="ZA116" s="34">
        <v>0.60636489523328196</v>
      </c>
      <c r="ZB116" s="34">
        <v>0.60708598708885197</v>
      </c>
      <c r="ZC116" s="34">
        <v>0.60789797075454999</v>
      </c>
      <c r="ZD116" s="34">
        <v>0.60874444083918799</v>
      </c>
      <c r="ZE116" s="34">
        <v>0.60965734239228997</v>
      </c>
      <c r="ZF116" s="34">
        <v>0.61059259143682199</v>
      </c>
      <c r="ZG116" s="34">
        <v>0.61141382832263003</v>
      </c>
      <c r="ZH116" s="34">
        <v>0.61210480439206794</v>
      </c>
      <c r="ZI116" s="34">
        <v>0.61264583095537606</v>
      </c>
      <c r="ZJ116" s="34">
        <v>0.61303222597382401</v>
      </c>
      <c r="ZK116" s="34">
        <v>0.61327168915194696</v>
      </c>
      <c r="ZL116" s="34">
        <v>0.61341246248897197</v>
      </c>
      <c r="ZM116" s="34">
        <v>0.61351478221877798</v>
      </c>
      <c r="ZN116" s="34">
        <v>0.61358926955154502</v>
      </c>
      <c r="ZO116" s="34">
        <v>0.61355110842537497</v>
      </c>
      <c r="ZP116" s="34">
        <v>0.61337350467342</v>
      </c>
      <c r="ZQ116" s="34">
        <v>0.613074846781267</v>
      </c>
      <c r="ZR116" s="34">
        <v>0.61271541278485997</v>
      </c>
      <c r="ZS116" s="34">
        <v>0.61241711852755398</v>
      </c>
      <c r="ZT116" s="34">
        <v>0.612111783471738</v>
      </c>
      <c r="ZU116" s="34">
        <v>0.61175991684611797</v>
      </c>
      <c r="ZV116" s="34">
        <v>0.611335952192545</v>
      </c>
      <c r="ZW116" s="34">
        <v>0.61081993240616694</v>
      </c>
      <c r="ZX116" s="34">
        <v>0.61018629274980596</v>
      </c>
      <c r="ZY116" s="34">
        <v>0.60947186192712599</v>
      </c>
      <c r="ZZ116" s="34">
        <v>0.60869466277195106</v>
      </c>
      <c r="AAA116" s="34">
        <v>0.60775590601926199</v>
      </c>
      <c r="AAB116" s="34">
        <v>0.60656878946769199</v>
      </c>
      <c r="AAC116" s="34">
        <v>0.60499761461795798</v>
      </c>
      <c r="AAD116" s="34">
        <v>0.60316234040310501</v>
      </c>
      <c r="AAE116" s="34">
        <v>0.601360434084939</v>
      </c>
      <c r="AAF116" s="34">
        <v>0.59966405105401799</v>
      </c>
      <c r="AAG116" s="34">
        <v>0.59811198996121095</v>
      </c>
      <c r="AAH116" s="34">
        <v>0.59685185615803693</v>
      </c>
      <c r="AAI116" s="34">
        <v>0.59593988612925797</v>
      </c>
      <c r="AAJ116" s="34">
        <v>0.59519234359920192</v>
      </c>
      <c r="AAK116" s="34">
        <v>0.59444042687903398</v>
      </c>
      <c r="AAL116" s="34">
        <v>0.59369886120623805</v>
      </c>
      <c r="AAM116" s="34">
        <v>0.59299050080851601</v>
      </c>
      <c r="AAN116" s="34">
        <v>0.59229047434246196</v>
      </c>
      <c r="AAO116" s="34">
        <v>0.59155728310026101</v>
      </c>
      <c r="AAP116" s="34">
        <v>0.59079290753566494</v>
      </c>
      <c r="AAQ116" s="34">
        <v>0.58997827533771496</v>
      </c>
      <c r="AAR116" s="34">
        <v>0.58915224320804205</v>
      </c>
      <c r="AAS116" s="34">
        <v>0.58834233369837896</v>
      </c>
      <c r="AAT116" s="34">
        <v>0.587497760724212</v>
      </c>
      <c r="AAU116" s="34">
        <v>0.58655683415012705</v>
      </c>
      <c r="AAV116" s="34">
        <v>0.58551963215182601</v>
      </c>
      <c r="AAW116" s="34">
        <v>0.58439000541644703</v>
      </c>
      <c r="AAX116" s="34">
        <v>0.58315946821860798</v>
      </c>
      <c r="AAY116" s="34">
        <v>0.58187081155921094</v>
      </c>
      <c r="AAZ116" s="34">
        <v>0.58053350118352998</v>
      </c>
      <c r="ABA116" s="34">
        <v>0.57914056747744391</v>
      </c>
      <c r="ABB116" s="34">
        <v>0.57771594819624394</v>
      </c>
      <c r="ABC116" s="34">
        <v>0.57626348012588202</v>
      </c>
      <c r="ABD116" s="34">
        <v>0.57483672163086796</v>
      </c>
      <c r="ABE116" s="34">
        <v>0.57344293216687703</v>
      </c>
      <c r="ABF116" s="34">
        <v>0.57205083996573103</v>
      </c>
      <c r="ABG116" t="s">
        <v>843</v>
      </c>
      <c r="ABH116" t="s">
        <v>843</v>
      </c>
      <c r="ABI116" t="s">
        <v>1300</v>
      </c>
      <c r="ABJ116" s="34">
        <v>0.42698226202774003</v>
      </c>
      <c r="ABK116" s="34">
        <v>0.42924664344052699</v>
      </c>
      <c r="ABL116" s="34">
        <v>0.43161871852140699</v>
      </c>
      <c r="ABM116" s="34">
        <v>0.43393009736699706</v>
      </c>
      <c r="ABN116" s="34">
        <v>0.43608737487144195</v>
      </c>
      <c r="ABO116" s="34">
        <v>0.43815727860278797</v>
      </c>
      <c r="ABP116" s="34">
        <v>0.44005559198255201</v>
      </c>
      <c r="ABQ116" s="34">
        <v>0.44178280316307</v>
      </c>
      <c r="ABR116" s="34">
        <v>0.443593547438622</v>
      </c>
      <c r="ABS116" s="34">
        <v>0.44565843873463101</v>
      </c>
      <c r="ABT116" s="34">
        <v>0.44787789812049505</v>
      </c>
      <c r="ABU116" s="34">
        <v>0.45004608212950103</v>
      </c>
      <c r="ABV116" s="34">
        <v>0.452281016134709</v>
      </c>
      <c r="ABW116" s="34">
        <v>0.45465189836270803</v>
      </c>
      <c r="ABX116" s="34">
        <v>0.45717604359905101</v>
      </c>
      <c r="ABY116" s="34">
        <v>0.46001834719635804</v>
      </c>
      <c r="ABZ116" s="34">
        <v>0.46305391477784802</v>
      </c>
      <c r="ACA116" s="34">
        <v>0.466313803041842</v>
      </c>
      <c r="ACB116" s="34">
        <v>0.46987184835284701</v>
      </c>
      <c r="ACC116" s="34">
        <v>0.47353438215129101</v>
      </c>
      <c r="ACD116" s="34">
        <v>0.47741351310766705</v>
      </c>
      <c r="ACE116" s="34">
        <v>0.48141334763493299</v>
      </c>
      <c r="ACF116" s="34">
        <v>0.48555381394308694</v>
      </c>
      <c r="ACG116" s="34">
        <v>0.489850094144411</v>
      </c>
      <c r="ACH116" s="34">
        <v>0.49404941447315698</v>
      </c>
      <c r="ACI116" s="34">
        <v>0.49809256330131296</v>
      </c>
      <c r="ACJ116" s="34">
        <v>0.50189201504843606</v>
      </c>
      <c r="ACK116" s="34">
        <v>0.50523042942250396</v>
      </c>
      <c r="ACL116" s="34">
        <v>0.50826391031361506</v>
      </c>
      <c r="ACM116" s="34">
        <v>0.51142153140607294</v>
      </c>
      <c r="ACN116" s="34">
        <v>0.51490749893673504</v>
      </c>
      <c r="ACO116" s="34">
        <v>0.51892852157857394</v>
      </c>
      <c r="ACP116" s="34">
        <v>0.52318062475323801</v>
      </c>
      <c r="ACQ116" s="34">
        <v>0.52718388855820497</v>
      </c>
      <c r="ACR116" s="34">
        <v>0.53084797533815797</v>
      </c>
      <c r="ACS116" s="34">
        <v>0.53395856623008198</v>
      </c>
      <c r="ACT116" s="34">
        <v>0.53635314663099498</v>
      </c>
      <c r="ACU116" s="34">
        <v>0.53811193076282104</v>
      </c>
      <c r="ACV116" s="34">
        <v>0.53954803209277902</v>
      </c>
      <c r="ACW116" s="34">
        <v>0.54095324363487596</v>
      </c>
      <c r="ACX116" s="34">
        <v>0.54236591300369497</v>
      </c>
      <c r="ACY116" s="34">
        <v>0.54378941743203202</v>
      </c>
      <c r="ACZ116" s="34">
        <v>0.54526420172283696</v>
      </c>
      <c r="ADA116" s="34">
        <v>0.54677047203014706</v>
      </c>
      <c r="ADB116" s="34">
        <v>0.54827935776931003</v>
      </c>
      <c r="ADC116" s="34">
        <v>0.54982543551279695</v>
      </c>
      <c r="ADD116" s="34">
        <v>0.55136063515275002</v>
      </c>
      <c r="ADE116" s="34">
        <v>0.552884755841628</v>
      </c>
      <c r="ADF116" s="34">
        <v>0.55444214711993201</v>
      </c>
      <c r="ADG116" s="34">
        <v>0.55601225159321199</v>
      </c>
      <c r="ADH116" s="34">
        <v>0.55762849296378902</v>
      </c>
      <c r="ADI116" s="34">
        <v>0.55932474724205195</v>
      </c>
      <c r="ADJ116" s="34">
        <v>0.56105273969284608</v>
      </c>
      <c r="ADK116" s="34">
        <v>0.562747827798038</v>
      </c>
      <c r="ADL116" s="34">
        <v>0.56434699601829896</v>
      </c>
      <c r="ADM116" s="34">
        <v>0.56581005582100796</v>
      </c>
      <c r="ADN116" s="34">
        <v>0.56708689008513402</v>
      </c>
      <c r="ADO116" s="34">
        <v>0.56822583764289702</v>
      </c>
      <c r="ADP116" s="34">
        <v>0.56922394216568106</v>
      </c>
      <c r="ADQ116" s="34">
        <v>0.57009792472280407</v>
      </c>
      <c r="ADR116" s="34">
        <v>0.57096838945931405</v>
      </c>
      <c r="ADS116" s="34">
        <v>0.57184642385985296</v>
      </c>
      <c r="ADT116" s="34">
        <v>0.57260136883801505</v>
      </c>
      <c r="ADU116" s="34">
        <v>0.57323831439694506</v>
      </c>
      <c r="ADV116" s="34">
        <v>0.57378203207053002</v>
      </c>
      <c r="ADW116" s="34">
        <v>0.57420763640640904</v>
      </c>
      <c r="ADX116" s="34">
        <v>0.57461849613295202</v>
      </c>
      <c r="ADY116" s="34">
        <v>0.57500849248678898</v>
      </c>
      <c r="ADZ116" s="34">
        <v>0.575349332606238</v>
      </c>
      <c r="AEA116" s="34">
        <v>0.57562320938820299</v>
      </c>
      <c r="AEB116" s="34">
        <v>0.57584109683146301</v>
      </c>
      <c r="AEC116" s="34">
        <v>0.57595527479582598</v>
      </c>
      <c r="AED116" s="34">
        <v>0.57597824903513495</v>
      </c>
      <c r="AEE116" s="34">
        <v>0.57593347969284903</v>
      </c>
      <c r="AEF116" s="34">
        <v>0.57573538015138903</v>
      </c>
      <c r="AEG116" s="34">
        <v>0.57529004786436</v>
      </c>
      <c r="AEH116" s="34">
        <v>0.57452078790249306</v>
      </c>
      <c r="AEI116" s="34">
        <v>0.57355809336752794</v>
      </c>
      <c r="AEJ116" s="34">
        <v>0.57263480754088203</v>
      </c>
      <c r="AEK116" s="34">
        <v>0.57179688499248404</v>
      </c>
      <c r="AEL116" s="34">
        <v>0.57108426000588497</v>
      </c>
      <c r="AEM116" s="34">
        <v>0.57061705261392004</v>
      </c>
      <c r="AEN116" s="34">
        <v>0.57043889115120405</v>
      </c>
      <c r="AEO116" s="34">
        <v>0.57037921830524607</v>
      </c>
      <c r="AEP116" s="34">
        <v>0.57028877122075794</v>
      </c>
      <c r="AEQ116" s="34">
        <v>0.57019451802353804</v>
      </c>
      <c r="AER116" s="34">
        <v>0.57012210375870298</v>
      </c>
      <c r="AES116" s="34">
        <v>0.57004105130083604</v>
      </c>
      <c r="AET116" s="34">
        <v>0.56993399687020296</v>
      </c>
      <c r="AEU116" s="34">
        <v>0.56979424990299699</v>
      </c>
      <c r="AEV116" s="34">
        <v>0.56957870561143797</v>
      </c>
      <c r="AEW116" s="34">
        <v>0.56933500665195202</v>
      </c>
      <c r="AEX116" s="34">
        <v>0.56911018594849805</v>
      </c>
      <c r="AEY116" s="34">
        <v>0.56885548023567001</v>
      </c>
      <c r="AEZ116" s="34">
        <v>0.56850395638607798</v>
      </c>
      <c r="AFA116" s="34">
        <v>0.56806335721136503</v>
      </c>
      <c r="AFB116" s="34">
        <v>0.56751884720113699</v>
      </c>
      <c r="AFC116" s="34">
        <v>0.56685455202407298</v>
      </c>
      <c r="AFD116" s="34">
        <v>0.56611696234990494</v>
      </c>
      <c r="AFE116" s="34">
        <v>0.56532811896300894</v>
      </c>
      <c r="AFF116" s="34">
        <v>0.56448666736015707</v>
      </c>
      <c r="AFG116" t="s">
        <v>843</v>
      </c>
      <c r="AFH116" t="s">
        <v>843</v>
      </c>
      <c r="AFI116" s="34">
        <v>0.43537999999999999</v>
      </c>
      <c r="AFJ116" s="34">
        <v>0.43528</v>
      </c>
      <c r="AFK116" s="34">
        <v>0.43512999999999996</v>
      </c>
      <c r="AFL116" s="34">
        <v>0.43493999999999999</v>
      </c>
      <c r="AFM116" s="34">
        <v>0.43469999999999998</v>
      </c>
      <c r="AFN116" s="34">
        <v>0.43308999999999997</v>
      </c>
      <c r="AFO116" s="34">
        <v>0.43148999999999998</v>
      </c>
      <c r="AFP116" s="34">
        <v>0.42993000000000003</v>
      </c>
      <c r="AFQ116" s="34">
        <v>0.42837000000000003</v>
      </c>
      <c r="AFR116" s="34">
        <v>0.42680000000000001</v>
      </c>
      <c r="AFS116" s="34">
        <v>0.43680999999999998</v>
      </c>
      <c r="AFT116" s="34">
        <v>0.44694</v>
      </c>
      <c r="AFU116" s="34">
        <v>0.44744</v>
      </c>
      <c r="AFV116" s="34">
        <v>0.44795000000000001</v>
      </c>
      <c r="AFW116" s="34">
        <v>0.43470999999999999</v>
      </c>
      <c r="AFX116" s="34">
        <v>0.43747999999999998</v>
      </c>
      <c r="AFY116" s="34">
        <v>0.43759999999999999</v>
      </c>
      <c r="AFZ116" s="34">
        <v>0.42351</v>
      </c>
      <c r="AGA116" s="34">
        <v>0.41521000000000002</v>
      </c>
      <c r="AGB116" t="s">
        <v>843</v>
      </c>
      <c r="AGC116" t="s">
        <v>843</v>
      </c>
      <c r="AGD116" t="s">
        <v>843</v>
      </c>
      <c r="AGE116" t="s">
        <v>843</v>
      </c>
      <c r="AGF116" s="34">
        <v>-1.9792709499597549E-2</v>
      </c>
      <c r="AGG116" t="s">
        <v>843</v>
      </c>
      <c r="AGH116" t="s">
        <v>843</v>
      </c>
      <c r="AGI116" t="s">
        <v>843</v>
      </c>
      <c r="AGJ116" t="s">
        <v>843</v>
      </c>
      <c r="AGK116" t="s">
        <v>843</v>
      </c>
      <c r="AGL116" t="s">
        <v>843</v>
      </c>
      <c r="AGM116" t="s">
        <v>843</v>
      </c>
      <c r="AGN116" t="s">
        <v>843</v>
      </c>
      <c r="AGO116" s="34">
        <v>0.29499999999999998</v>
      </c>
      <c r="AGP116" s="34">
        <v>2012</v>
      </c>
      <c r="AGQ116" t="s">
        <v>832</v>
      </c>
      <c r="AGR116" t="s">
        <v>843</v>
      </c>
      <c r="AGS116" s="34">
        <v>1E-3</v>
      </c>
      <c r="AGT116" s="34">
        <v>2012</v>
      </c>
      <c r="AGU116" t="s">
        <v>832</v>
      </c>
      <c r="AGV116" t="s">
        <v>843</v>
      </c>
      <c r="AGW116" s="34">
        <v>2.4E-2</v>
      </c>
      <c r="AGX116" s="34">
        <v>2012</v>
      </c>
      <c r="AGY116" t="s">
        <v>832</v>
      </c>
      <c r="AGZ116" t="s">
        <v>843</v>
      </c>
      <c r="AHA116" s="34">
        <v>0.247</v>
      </c>
      <c r="AHB116" s="34">
        <v>2012</v>
      </c>
      <c r="AHC116" t="s">
        <v>832</v>
      </c>
      <c r="AHD116" t="s">
        <v>843</v>
      </c>
      <c r="AHE116" s="34">
        <v>0.18899999999999997</v>
      </c>
      <c r="AHF116" s="34">
        <v>2012</v>
      </c>
      <c r="AHG116" t="s">
        <v>832</v>
      </c>
      <c r="AHH116" t="s">
        <v>843</v>
      </c>
      <c r="AHI116" t="s">
        <v>830</v>
      </c>
      <c r="AHJ116" s="34">
        <v>0.13425850868225098</v>
      </c>
      <c r="AHK116" s="34">
        <v>0.1587279886007309</v>
      </c>
      <c r="AHL116" s="34">
        <v>0.16847139596939087</v>
      </c>
      <c r="AHM116" s="34">
        <v>0.13090075552463531</v>
      </c>
      <c r="AHN116" s="34">
        <v>3.0860545113682747E-2</v>
      </c>
      <c r="AHO116" t="s">
        <v>843</v>
      </c>
      <c r="AHP116" s="34"/>
      <c r="AHQ116" s="34"/>
      <c r="AHR116" s="34"/>
      <c r="AHS116" s="34"/>
      <c r="AHT116" s="34"/>
      <c r="AHU116" t="s">
        <v>843</v>
      </c>
      <c r="AHV116" s="34">
        <v>0.1361854076385498</v>
      </c>
      <c r="AHW116" s="34">
        <v>0.16129715740680695</v>
      </c>
      <c r="AHX116" s="34">
        <v>0.1785384863615036</v>
      </c>
      <c r="AHY116" s="34">
        <v>0.17822542786598206</v>
      </c>
      <c r="AHZ116" s="34">
        <v>0.19764061272144318</v>
      </c>
      <c r="AIA116" t="s">
        <v>832</v>
      </c>
      <c r="AIB116" t="s">
        <v>843</v>
      </c>
      <c r="AIC116" s="34">
        <v>0.15459050238132477</v>
      </c>
      <c r="AID116" s="34">
        <v>0.17924022674560547</v>
      </c>
      <c r="AIE116" s="34">
        <v>0.19068737328052521</v>
      </c>
      <c r="AIF116" s="34">
        <v>0.17533227801322937</v>
      </c>
      <c r="AIG116" s="34">
        <v>0.15507997572422028</v>
      </c>
      <c r="AIH116" t="s">
        <v>924</v>
      </c>
      <c r="AII116" t="s">
        <v>843</v>
      </c>
      <c r="AIJ116" s="34">
        <v>0.24039874970912933</v>
      </c>
      <c r="AIK116" s="34">
        <v>0.2365083247423172</v>
      </c>
      <c r="AIL116" s="34">
        <v>0.22786399722099304</v>
      </c>
      <c r="AIM116" s="34">
        <v>0.22617599368095398</v>
      </c>
      <c r="AIN116" s="34">
        <v>0.22230499982833862</v>
      </c>
      <c r="AIO116" t="s">
        <v>465</v>
      </c>
      <c r="AIP116" s="34"/>
      <c r="AIQ116" t="s">
        <v>843</v>
      </c>
      <c r="AIR116" s="34"/>
      <c r="AIS116" s="34"/>
      <c r="AIT116" s="34"/>
      <c r="AIU116" s="34"/>
      <c r="AIV116" s="34"/>
      <c r="AIW116" s="34"/>
      <c r="AIX116" t="s">
        <v>843</v>
      </c>
      <c r="AIY116" s="34">
        <v>3.671E-2</v>
      </c>
      <c r="AIZ116" s="34">
        <v>3.1269999999999999E-2</v>
      </c>
      <c r="AJA116" s="34">
        <v>2.6409999999999999E-2</v>
      </c>
      <c r="AJB116" s="34">
        <v>2.4340000000000001E-2</v>
      </c>
      <c r="AJC116" s="34">
        <v>2.1840000000000002E-2</v>
      </c>
      <c r="AJD116" s="34">
        <v>2.188E-2</v>
      </c>
      <c r="AJE116" t="s">
        <v>843</v>
      </c>
      <c r="AJF116" s="34">
        <v>3.810475766658783E-2</v>
      </c>
      <c r="AJG116" s="34">
        <v>5.1067482680082321E-2</v>
      </c>
      <c r="AJH116" s="34">
        <v>6.6604189574718475E-2</v>
      </c>
      <c r="AJI116" s="34">
        <v>5.523199588060379E-2</v>
      </c>
      <c r="AJJ116" s="34">
        <v>5.1157586276531219E-2</v>
      </c>
      <c r="AJK116" t="s">
        <v>830</v>
      </c>
      <c r="AJL116" t="s">
        <v>843</v>
      </c>
      <c r="AJM116" t="s">
        <v>843</v>
      </c>
      <c r="AJN116" s="34">
        <v>3.5310357809066772E-2</v>
      </c>
      <c r="AJO116" s="34">
        <v>4.2992252856492996E-2</v>
      </c>
      <c r="AJP116" s="34">
        <v>2.6729552075266838E-2</v>
      </c>
      <c r="AJQ116" s="34">
        <v>6.9735581055283546E-3</v>
      </c>
      <c r="AJR116" s="34">
        <v>6.7740373313426971E-2</v>
      </c>
      <c r="AJS116" t="s">
        <v>832</v>
      </c>
      <c r="AJT116" t="s">
        <v>843</v>
      </c>
      <c r="AJU116" t="s">
        <v>843</v>
      </c>
      <c r="AJV116" t="s">
        <v>843</v>
      </c>
      <c r="AJW116" s="34">
        <v>1.0873640887439251E-2</v>
      </c>
      <c r="AJX116" s="34">
        <v>2.4308918043971062E-2</v>
      </c>
      <c r="AJY116" s="34">
        <v>3.609384223818779E-2</v>
      </c>
      <c r="AJZ116" s="34">
        <v>2.8618087992072105E-2</v>
      </c>
      <c r="AKA116" s="34">
        <v>2.8616320341825485E-2</v>
      </c>
      <c r="AKB116" t="s">
        <v>830</v>
      </c>
      <c r="AKC116" t="s">
        <v>843</v>
      </c>
      <c r="AKD116" t="s">
        <v>843</v>
      </c>
      <c r="AKE116" t="s">
        <v>843</v>
      </c>
      <c r="AKF116" s="34">
        <v>8.9337341487407684E-3</v>
      </c>
      <c r="AKG116" s="34">
        <v>1.3667677529156208E-2</v>
      </c>
      <c r="AKH116" s="34">
        <v>-5.7408062275499105E-4</v>
      </c>
      <c r="AKI116" s="34">
        <v>-1.6234174370765686E-2</v>
      </c>
      <c r="AKJ116" s="34">
        <v>4.5871205627918243E-2</v>
      </c>
      <c r="AKK116" t="s">
        <v>832</v>
      </c>
      <c r="AKL116" t="s">
        <v>843</v>
      </c>
      <c r="AKM116" s="34">
        <v>5270</v>
      </c>
      <c r="AKN116" t="s">
        <v>832</v>
      </c>
      <c r="AKO116" t="s">
        <v>843</v>
      </c>
      <c r="AKP116" s="34">
        <v>4751.52001953125</v>
      </c>
      <c r="AKQ116" t="s">
        <v>830</v>
      </c>
      <c r="AKR116" t="s">
        <v>843</v>
      </c>
      <c r="AKS116" s="34">
        <v>4335.7831304771698</v>
      </c>
      <c r="AKT116" t="s">
        <v>832</v>
      </c>
      <c r="AKU116" t="s">
        <v>843</v>
      </c>
      <c r="AKV116" s="34">
        <v>5937.1954660027104</v>
      </c>
      <c r="AKW116" t="s">
        <v>832</v>
      </c>
      <c r="AKX116" t="s">
        <v>843</v>
      </c>
      <c r="AKY116" s="34">
        <v>0.2008916437625885</v>
      </c>
      <c r="AKZ116" s="34">
        <v>0.2008916437625885</v>
      </c>
      <c r="ALA116" s="34">
        <v>0.20230646431446075</v>
      </c>
      <c r="ALB116" s="34">
        <v>0.14691534638404846</v>
      </c>
      <c r="ALC116" s="34">
        <v>9.1451875865459442E-2</v>
      </c>
      <c r="ALD116" t="s">
        <v>830</v>
      </c>
      <c r="ALE116" t="s">
        <v>843</v>
      </c>
      <c r="ALF116" t="s">
        <v>843</v>
      </c>
      <c r="ALG116" t="s">
        <v>843</v>
      </c>
      <c r="ALH116" s="34">
        <v>0.23533974587917328</v>
      </c>
      <c r="ALI116" s="34">
        <v>0.23533974587917328</v>
      </c>
      <c r="ALJ116" s="34">
        <v>0.25409528613090515</v>
      </c>
      <c r="ALK116" s="34">
        <v>0.23713900148868561</v>
      </c>
      <c r="ALL116" s="34">
        <v>0.26510706543922424</v>
      </c>
      <c r="ALM116" t="s">
        <v>832</v>
      </c>
    </row>
    <row r="117" spans="1:1001">
      <c r="A117" t="s">
        <v>512</v>
      </c>
      <c r="B117" t="s">
        <v>74</v>
      </c>
      <c r="C117" t="s">
        <v>301</v>
      </c>
      <c r="D117" s="34">
        <v>4.1752338409423828E-2</v>
      </c>
      <c r="E117" t="s">
        <v>432</v>
      </c>
      <c r="F117" s="34">
        <v>5.1027387380599976E-2</v>
      </c>
      <c r="G117" t="s">
        <v>1464</v>
      </c>
      <c r="H117" s="34">
        <v>6.7596971988677979E-2</v>
      </c>
      <c r="I117" t="s">
        <v>1294</v>
      </c>
      <c r="J117" s="34">
        <v>7.1181245148181915E-2</v>
      </c>
      <c r="K117" t="s">
        <v>1521</v>
      </c>
      <c r="L117" s="34">
        <v>0.14522069692611694</v>
      </c>
      <c r="M117" t="s">
        <v>432</v>
      </c>
      <c r="N117" s="34">
        <v>0.52949833869934082</v>
      </c>
      <c r="O117" s="34">
        <v>0.56619197130203247</v>
      </c>
      <c r="P117" t="s">
        <v>432</v>
      </c>
      <c r="Q117" s="34">
        <v>0.52949833869934082</v>
      </c>
      <c r="R117" t="s">
        <v>432</v>
      </c>
      <c r="S117" s="34">
        <v>0.61427074670791626</v>
      </c>
      <c r="T117" t="s">
        <v>432</v>
      </c>
      <c r="U117" s="34">
        <v>0.51709467172622681</v>
      </c>
      <c r="V117" t="s">
        <v>432</v>
      </c>
      <c r="W117" t="s">
        <v>843</v>
      </c>
      <c r="X117" t="s">
        <v>1464</v>
      </c>
      <c r="Y117" s="34">
        <v>0.48507651686668396</v>
      </c>
      <c r="Z117" s="34">
        <v>0.51727259159088135</v>
      </c>
      <c r="AA117" t="s">
        <v>1464</v>
      </c>
      <c r="AB117" s="34">
        <v>0.48507651686668396</v>
      </c>
      <c r="AC117" t="s">
        <v>1464</v>
      </c>
      <c r="AD117" s="34">
        <v>0.54984933137893677</v>
      </c>
      <c r="AE117" t="s">
        <v>1464</v>
      </c>
      <c r="AF117" s="34">
        <v>0.46905601024627686</v>
      </c>
      <c r="AG117" t="s">
        <v>1464</v>
      </c>
      <c r="AH117" t="s">
        <v>843</v>
      </c>
      <c r="AI117" t="s">
        <v>1294</v>
      </c>
      <c r="AJ117" s="34">
        <v>0.32861834764480591</v>
      </c>
      <c r="AK117" s="34">
        <v>0.35564720630645752</v>
      </c>
      <c r="AL117" t="s">
        <v>1294</v>
      </c>
      <c r="AM117" s="34">
        <v>0.32861834764480591</v>
      </c>
      <c r="AN117" t="s">
        <v>1294</v>
      </c>
      <c r="AO117" s="34">
        <v>0.49448615312576294</v>
      </c>
      <c r="AP117" t="s">
        <v>1294</v>
      </c>
      <c r="AQ117" s="34">
        <v>0.32786902785301208</v>
      </c>
      <c r="AR117" t="s">
        <v>1294</v>
      </c>
      <c r="AS117" t="s">
        <v>843</v>
      </c>
      <c r="AT117" t="s">
        <v>1521</v>
      </c>
      <c r="AU117" s="34">
        <v>0.31683632731437683</v>
      </c>
      <c r="AV117" s="34">
        <v>0.34484529495239258</v>
      </c>
      <c r="AW117" t="s">
        <v>1521</v>
      </c>
      <c r="AX117" s="34">
        <v>0.31683632731437683</v>
      </c>
      <c r="AY117" t="s">
        <v>1521</v>
      </c>
      <c r="AZ117" s="34">
        <v>0.49172535538673401</v>
      </c>
      <c r="BA117" t="s">
        <v>1521</v>
      </c>
      <c r="BB117" s="34">
        <v>0.31328988075256348</v>
      </c>
      <c r="BC117" t="s">
        <v>1521</v>
      </c>
      <c r="BD117" t="s">
        <v>843</v>
      </c>
      <c r="BE117" s="34">
        <v>0.28155030866998976</v>
      </c>
      <c r="BF117" t="s">
        <v>1594</v>
      </c>
      <c r="BG117" t="s">
        <v>843</v>
      </c>
      <c r="BH117" t="s">
        <v>432</v>
      </c>
      <c r="BI117" s="34">
        <v>1.8773366212844849</v>
      </c>
      <c r="BJ117" t="s">
        <v>819</v>
      </c>
      <c r="BK117" s="34">
        <v>3.9180827140808105</v>
      </c>
      <c r="BL117" t="s">
        <v>1294</v>
      </c>
      <c r="BM117" s="34">
        <v>3.3485360145568848</v>
      </c>
      <c r="BN117" t="s">
        <v>1521</v>
      </c>
      <c r="BO117" s="34">
        <v>3.9338135719299316</v>
      </c>
      <c r="BP117" t="s">
        <v>843</v>
      </c>
      <c r="BQ117" s="34">
        <v>2.2531311511993408</v>
      </c>
      <c r="BR117" t="s">
        <v>830</v>
      </c>
      <c r="BS117" s="34">
        <v>1.9</v>
      </c>
      <c r="BT117" t="s">
        <v>843</v>
      </c>
      <c r="BU117" s="34">
        <v>2.4385428428649902</v>
      </c>
      <c r="BV117" t="s">
        <v>1559</v>
      </c>
      <c r="BW117" t="s">
        <v>843</v>
      </c>
      <c r="BX117" s="34">
        <v>1.9260581731796265</v>
      </c>
      <c r="BY117" t="s">
        <v>924</v>
      </c>
      <c r="BZ117" t="s">
        <v>843</v>
      </c>
      <c r="CA117" t="s">
        <v>432</v>
      </c>
      <c r="CB117" s="34">
        <v>3.5125401336699724E-3</v>
      </c>
      <c r="CC117" s="34">
        <v>4.2076376266777515E-3</v>
      </c>
      <c r="CD117" s="34">
        <v>5.0915791653096676E-3</v>
      </c>
      <c r="CE117" s="34">
        <v>5.2794674411416054E-3</v>
      </c>
      <c r="CF117" s="34">
        <v>5.2794767543673515E-3</v>
      </c>
      <c r="CG117" t="s">
        <v>843</v>
      </c>
      <c r="CH117" t="s">
        <v>819</v>
      </c>
      <c r="CI117" s="34">
        <v>5.4481723345816135E-3</v>
      </c>
      <c r="CJ117" s="34">
        <v>5.7443380355834961E-3</v>
      </c>
      <c r="CK117" s="34">
        <v>5.7752081193029881E-3</v>
      </c>
      <c r="CL117" s="34">
        <v>5.5871023796498775E-3</v>
      </c>
      <c r="CM117" s="34">
        <v>5.4929950274527073E-3</v>
      </c>
      <c r="CN117" t="s">
        <v>843</v>
      </c>
      <c r="CO117" t="s">
        <v>1294</v>
      </c>
      <c r="CP117" s="34">
        <v>5.5881780572235584E-3</v>
      </c>
      <c r="CQ117" s="34">
        <v>5.7438574731349945E-3</v>
      </c>
      <c r="CR117" s="34">
        <v>5.6341248564422131E-3</v>
      </c>
      <c r="CS117" s="34">
        <v>5.4930420592427254E-3</v>
      </c>
      <c r="CT117" s="34">
        <v>5.4930583573877811E-3</v>
      </c>
      <c r="CU117" t="s">
        <v>843</v>
      </c>
      <c r="CV117" t="s">
        <v>1521</v>
      </c>
      <c r="CW117" s="34">
        <v>5.6815147399902344E-3</v>
      </c>
      <c r="CX117" s="34">
        <v>5.6811533868312836E-3</v>
      </c>
      <c r="CY117" s="34">
        <v>5.5400733835995197E-3</v>
      </c>
      <c r="CZ117" s="34">
        <v>5.4930443875491619E-3</v>
      </c>
      <c r="DA117" s="34">
        <v>5.49300666898489E-3</v>
      </c>
      <c r="DB117" t="s">
        <v>843</v>
      </c>
      <c r="DC117" s="34">
        <v>9.2086162567138672</v>
      </c>
      <c r="DD117" s="34">
        <v>9.5438861846923828</v>
      </c>
      <c r="DE117" s="34">
        <v>9.9617242813110352</v>
      </c>
      <c r="DF117" s="34">
        <v>10.400203704833984</v>
      </c>
      <c r="DG117" s="34">
        <v>10.811019897460938</v>
      </c>
      <c r="DH117" t="s">
        <v>1464</v>
      </c>
      <c r="DI117" t="s">
        <v>843</v>
      </c>
      <c r="DJ117" s="34">
        <v>9.4097776412963867</v>
      </c>
      <c r="DK117" s="34">
        <v>9.7863321304321289</v>
      </c>
      <c r="DL117" s="34">
        <v>10.224811553955078</v>
      </c>
      <c r="DM117" s="34">
        <v>10.649459838867188</v>
      </c>
      <c r="DN117" s="34">
        <v>11.053359985351563</v>
      </c>
      <c r="DO117" t="s">
        <v>1294</v>
      </c>
      <c r="DP117" t="s">
        <v>843</v>
      </c>
      <c r="DQ117" s="34">
        <v>11.214920043945313</v>
      </c>
      <c r="DR117" t="s">
        <v>1521</v>
      </c>
      <c r="DS117" t="s">
        <v>843</v>
      </c>
      <c r="DT117" t="s">
        <v>843</v>
      </c>
      <c r="DU117" s="34">
        <v>12.7</v>
      </c>
      <c r="DV117" t="s">
        <v>1461</v>
      </c>
      <c r="DW117" t="s">
        <v>843</v>
      </c>
      <c r="DX117" t="s">
        <v>843</v>
      </c>
      <c r="DY117" t="s">
        <v>432</v>
      </c>
      <c r="DZ117" s="34">
        <v>4.8933844082057476E-3</v>
      </c>
      <c r="EA117" s="34">
        <v>-8.769152918830514E-4</v>
      </c>
      <c r="EB117" s="34">
        <v>-1.8257766962051392E-2</v>
      </c>
      <c r="EC117" s="34">
        <v>-1.7829030752182007E-2</v>
      </c>
      <c r="ED117" s="34">
        <v>5.3282077424228191E-3</v>
      </c>
      <c r="EE117" t="s">
        <v>843</v>
      </c>
      <c r="EF117" t="s">
        <v>819</v>
      </c>
      <c r="EG117" s="34">
        <v>1.3986125588417053E-2</v>
      </c>
      <c r="EH117" s="34">
        <v>3.8839092012494802E-3</v>
      </c>
      <c r="EI117" s="34">
        <v>1.2857117690145969E-4</v>
      </c>
      <c r="EJ117" s="34">
        <v>1.2342628091573715E-2</v>
      </c>
      <c r="EK117" s="34">
        <v>3.3044103533029556E-2</v>
      </c>
      <c r="EL117" t="s">
        <v>843</v>
      </c>
      <c r="EM117" t="s">
        <v>1294</v>
      </c>
      <c r="EN117" s="34">
        <v>1.343902014195919E-2</v>
      </c>
      <c r="EO117" s="34">
        <v>1.0918798856437206E-2</v>
      </c>
      <c r="EP117" s="34">
        <v>1.7975896596908569E-2</v>
      </c>
      <c r="EQ117" s="34">
        <v>3.9205178618431091E-2</v>
      </c>
      <c r="ER117" s="34">
        <v>3.7157211452722549E-2</v>
      </c>
      <c r="ES117" t="s">
        <v>843</v>
      </c>
      <c r="ET117" t="s">
        <v>1521</v>
      </c>
      <c r="EU117" s="34">
        <v>5.2701793611049652E-3</v>
      </c>
      <c r="EV117" s="34">
        <v>2.8925032820552588E-3</v>
      </c>
      <c r="EW117" s="34">
        <v>1.4524826779961586E-2</v>
      </c>
      <c r="EX117" s="34">
        <v>1.4322258532047272E-2</v>
      </c>
      <c r="EY117" s="34">
        <v>-5.6811146438121796E-2</v>
      </c>
      <c r="EZ117" t="s">
        <v>843</v>
      </c>
      <c r="FA117" t="s">
        <v>1594</v>
      </c>
      <c r="FB117" s="34">
        <v>-2.5657827034592628E-2</v>
      </c>
      <c r="FC117" s="34">
        <v>-2.7886280789971352E-2</v>
      </c>
      <c r="FD117" s="34">
        <v>-3.4430645406246185E-2</v>
      </c>
      <c r="FE117" s="34">
        <v>-4.8107076436281204E-2</v>
      </c>
      <c r="FF117" s="34">
        <v>2.692091278731823E-2</v>
      </c>
      <c r="FG117" t="s">
        <v>843</v>
      </c>
      <c r="FH117" s="34">
        <v>2.3135954514145851E-2</v>
      </c>
      <c r="FI117" s="34">
        <v>2.8315989300608635E-2</v>
      </c>
      <c r="FJ117" s="34">
        <v>4.5244943350553513E-2</v>
      </c>
      <c r="FK117" s="34">
        <v>4.6628929674625397E-2</v>
      </c>
      <c r="FL117" s="34">
        <v>0.11524766683578491</v>
      </c>
      <c r="FM117" t="s">
        <v>843</v>
      </c>
      <c r="FN117" t="s">
        <v>843</v>
      </c>
      <c r="FO117" s="34">
        <v>0.74546000000000001</v>
      </c>
      <c r="FP117" t="s">
        <v>1462</v>
      </c>
      <c r="FQ117" t="s">
        <v>843</v>
      </c>
      <c r="FR117" t="s">
        <v>843</v>
      </c>
      <c r="FS117" s="34">
        <v>0.79359999999999997</v>
      </c>
      <c r="FT117" t="s">
        <v>1462</v>
      </c>
      <c r="FU117" t="s">
        <v>843</v>
      </c>
      <c r="FV117" t="s">
        <v>843</v>
      </c>
      <c r="FW117" s="34">
        <v>0.69810000000000005</v>
      </c>
      <c r="FX117" t="s">
        <v>1462</v>
      </c>
      <c r="FY117" t="s">
        <v>843</v>
      </c>
      <c r="FZ117" s="34">
        <v>1.1475742794573307E-3</v>
      </c>
      <c r="GA117" s="34">
        <v>-4.6692317118868232E-4</v>
      </c>
      <c r="GB117" s="34">
        <v>2.3665770888328552E-2</v>
      </c>
      <c r="GC117" s="34">
        <v>4.9099259078502655E-2</v>
      </c>
      <c r="GD117" s="34">
        <v>6.969035416841507E-2</v>
      </c>
      <c r="GE117" t="s">
        <v>830</v>
      </c>
      <c r="GF117" t="s">
        <v>843</v>
      </c>
      <c r="GG117" s="34">
        <v>-1.4568062499165535E-2</v>
      </c>
      <c r="GH117" s="34">
        <v>-1.4568062499165535E-2</v>
      </c>
      <c r="GI117" s="34">
        <v>-2.2927788086235523E-3</v>
      </c>
      <c r="GJ117" s="34">
        <v>-7.474963553249836E-3</v>
      </c>
      <c r="GK117" s="34">
        <v>-0.11252546310424805</v>
      </c>
      <c r="GL117" t="s">
        <v>832</v>
      </c>
      <c r="GM117" t="s">
        <v>843</v>
      </c>
      <c r="GN117" s="34"/>
      <c r="GO117" t="s">
        <v>1460</v>
      </c>
      <c r="GP117" t="s">
        <v>843</v>
      </c>
      <c r="GQ117" t="s">
        <v>843</v>
      </c>
      <c r="GR117" s="34">
        <v>0.20481278002262115</v>
      </c>
      <c r="GS117" s="34">
        <v>0.22926229238510132</v>
      </c>
      <c r="GT117" s="34">
        <v>0.25873097777366638</v>
      </c>
      <c r="GU117" s="34">
        <v>0.27754807472229004</v>
      </c>
      <c r="GV117" s="34">
        <v>-0.11678110063076019</v>
      </c>
      <c r="GW117" t="s">
        <v>832</v>
      </c>
      <c r="GX117" t="s">
        <v>843</v>
      </c>
      <c r="GY117" t="s">
        <v>843</v>
      </c>
      <c r="GZ117" t="s">
        <v>843</v>
      </c>
      <c r="HA117" t="s">
        <v>843</v>
      </c>
      <c r="HB117" t="s">
        <v>843</v>
      </c>
      <c r="HC117" t="s">
        <v>843</v>
      </c>
      <c r="HD117" t="s">
        <v>843</v>
      </c>
      <c r="HE117" t="s">
        <v>843</v>
      </c>
      <c r="HF117" t="s">
        <v>843</v>
      </c>
      <c r="HG117" t="s">
        <v>843</v>
      </c>
      <c r="HH117" s="34">
        <v>3768950</v>
      </c>
      <c r="HI117" s="34">
        <v>3829018</v>
      </c>
      <c r="HJ117" s="34">
        <v>3894258</v>
      </c>
      <c r="HK117" s="34">
        <v>3958705</v>
      </c>
      <c r="HL117" s="34">
        <v>4031954</v>
      </c>
      <c r="HM117" s="34">
        <v>4121216.0000000005</v>
      </c>
      <c r="HN117" s="34">
        <v>4234806</v>
      </c>
      <c r="HO117" s="34">
        <v>4359834</v>
      </c>
      <c r="HP117" s="34">
        <v>4452392</v>
      </c>
      <c r="HQ117" s="34">
        <v>4499792</v>
      </c>
      <c r="HR117" s="34">
        <v>4524585</v>
      </c>
      <c r="HS117" s="34">
        <v>4544501</v>
      </c>
      <c r="HT117" s="34">
        <v>4564550</v>
      </c>
      <c r="HU117" s="34">
        <v>4588832</v>
      </c>
      <c r="HV117" s="34">
        <v>4622167</v>
      </c>
      <c r="HW117" s="34">
        <v>4665760</v>
      </c>
      <c r="HX117" s="34">
        <v>4715788</v>
      </c>
      <c r="HY117" s="34">
        <v>4771854</v>
      </c>
      <c r="HZ117" s="34">
        <v>4834507</v>
      </c>
      <c r="IA117" s="34">
        <v>4896019</v>
      </c>
      <c r="IB117" s="34">
        <v>4946119</v>
      </c>
      <c r="IC117" s="34">
        <v>4986526</v>
      </c>
      <c r="ID117" s="34">
        <v>5023109</v>
      </c>
      <c r="IE117" s="34">
        <v>5056935</v>
      </c>
      <c r="IF117" s="34">
        <v>5089478</v>
      </c>
      <c r="IG117" s="34">
        <v>5120867</v>
      </c>
      <c r="IH117" s="34">
        <v>5151399</v>
      </c>
      <c r="II117" s="34">
        <v>5181143</v>
      </c>
      <c r="IJ117" s="34">
        <v>5210188</v>
      </c>
      <c r="IK117" s="34">
        <v>5238739</v>
      </c>
      <c r="IL117" s="34">
        <v>5266881</v>
      </c>
      <c r="IM117" s="34">
        <v>5294736</v>
      </c>
      <c r="IN117" s="34">
        <v>5322355</v>
      </c>
      <c r="IO117" s="34">
        <v>5349663</v>
      </c>
      <c r="IP117" s="34">
        <v>5376684</v>
      </c>
      <c r="IQ117" s="34">
        <v>5403354</v>
      </c>
      <c r="IR117" s="34">
        <v>5429691</v>
      </c>
      <c r="IS117" s="34">
        <v>5455791</v>
      </c>
      <c r="IT117" s="34">
        <v>5481441</v>
      </c>
      <c r="IU117" s="34">
        <v>5506567</v>
      </c>
      <c r="IV117" s="34">
        <v>5531181</v>
      </c>
      <c r="IW117" s="34">
        <v>5555162</v>
      </c>
      <c r="IX117" s="34">
        <v>5578394</v>
      </c>
      <c r="IY117" s="34">
        <v>5600737</v>
      </c>
      <c r="IZ117" s="34">
        <v>5622145</v>
      </c>
      <c r="JA117" s="34">
        <v>5642439</v>
      </c>
      <c r="JB117" s="34">
        <v>5661520</v>
      </c>
      <c r="JC117" s="34">
        <v>5679407</v>
      </c>
      <c r="JD117" s="34">
        <v>5695971</v>
      </c>
      <c r="JE117" s="34">
        <v>5711065</v>
      </c>
      <c r="JF117" s="34">
        <v>5724686</v>
      </c>
      <c r="JG117" s="34">
        <v>5736958</v>
      </c>
      <c r="JH117" s="34">
        <v>5747775</v>
      </c>
      <c r="JI117" s="34">
        <v>5757130</v>
      </c>
      <c r="JJ117" s="34">
        <v>5765164</v>
      </c>
      <c r="JK117" s="34">
        <v>5771955</v>
      </c>
      <c r="JL117" s="34">
        <v>5777630</v>
      </c>
      <c r="JM117" s="34">
        <v>5782303</v>
      </c>
      <c r="JN117" s="34">
        <v>5785861</v>
      </c>
      <c r="JO117" s="34">
        <v>5788371</v>
      </c>
      <c r="JP117" s="34">
        <v>5789972</v>
      </c>
      <c r="JQ117" s="34">
        <v>5790721</v>
      </c>
      <c r="JR117" s="34">
        <v>5790807</v>
      </c>
      <c r="JS117" s="34">
        <v>5790212</v>
      </c>
      <c r="JT117" s="34">
        <v>5789038</v>
      </c>
      <c r="JU117" s="34">
        <v>5787445</v>
      </c>
      <c r="JV117" s="34">
        <v>5785419</v>
      </c>
      <c r="JW117" s="34">
        <v>5782984</v>
      </c>
      <c r="JX117" s="34">
        <v>5780333</v>
      </c>
      <c r="JY117" s="34">
        <v>5777597</v>
      </c>
      <c r="JZ117" s="34">
        <v>5774754</v>
      </c>
      <c r="KA117" s="34">
        <v>5772056</v>
      </c>
      <c r="KB117" s="34">
        <v>5769649</v>
      </c>
      <c r="KC117" s="34">
        <v>5767581</v>
      </c>
      <c r="KD117" s="34">
        <v>5765837</v>
      </c>
      <c r="KE117" s="34">
        <v>5764344</v>
      </c>
      <c r="KF117" s="34">
        <v>5763247</v>
      </c>
      <c r="KG117" s="34">
        <v>5762393</v>
      </c>
      <c r="KH117" s="34">
        <v>5761846</v>
      </c>
      <c r="KI117" s="34">
        <v>5761685</v>
      </c>
      <c r="KJ117" s="34">
        <v>5761900</v>
      </c>
      <c r="KK117" s="34">
        <v>5762574</v>
      </c>
      <c r="KL117" s="34">
        <v>5763480</v>
      </c>
      <c r="KM117" s="34">
        <v>5764504</v>
      </c>
      <c r="KN117" s="34">
        <v>5765562</v>
      </c>
      <c r="KO117" s="34">
        <v>5766457</v>
      </c>
      <c r="KP117" s="34">
        <v>5767142</v>
      </c>
      <c r="KQ117" s="34">
        <v>5767507</v>
      </c>
      <c r="KR117" s="34">
        <v>5767454</v>
      </c>
      <c r="KS117" s="34">
        <v>5767016</v>
      </c>
      <c r="KT117" s="34">
        <v>5766020</v>
      </c>
      <c r="KU117" s="34">
        <v>5764347</v>
      </c>
      <c r="KV117" s="34">
        <v>5762039</v>
      </c>
      <c r="KW117" s="34">
        <v>5759073</v>
      </c>
      <c r="KX117" s="34">
        <v>5755453</v>
      </c>
      <c r="KY117" s="34">
        <v>5751260</v>
      </c>
      <c r="KZ117" s="34">
        <v>5746414</v>
      </c>
      <c r="LA117" s="34">
        <v>5740980</v>
      </c>
      <c r="LB117" s="34">
        <v>5735154</v>
      </c>
      <c r="LC117" s="34">
        <v>5728935</v>
      </c>
      <c r="LD117" s="34">
        <v>5722314</v>
      </c>
      <c r="LE117" t="s">
        <v>843</v>
      </c>
      <c r="LF117" t="s">
        <v>843</v>
      </c>
      <c r="LG117" t="s">
        <v>843</v>
      </c>
      <c r="LH117" s="34">
        <v>1.309643592685461E-2</v>
      </c>
      <c r="LI117" s="34">
        <v>1.5811925753951073E-2</v>
      </c>
      <c r="LJ117" s="34">
        <v>1.6894787549972534E-2</v>
      </c>
      <c r="LK117" s="34">
        <v>1.6413791105151176E-2</v>
      </c>
      <c r="LL117" s="34">
        <v>1.8334170803427696E-2</v>
      </c>
      <c r="LM117" s="34">
        <v>2.1897142753005028E-2</v>
      </c>
      <c r="LN117" s="34">
        <v>2.7189252898097038E-2</v>
      </c>
      <c r="LO117" s="34">
        <v>2.9096465557813644E-2</v>
      </c>
      <c r="LP117" s="34">
        <v>2.1007496863603592E-2</v>
      </c>
      <c r="LQ117" s="34">
        <v>1.0589693672955036E-2</v>
      </c>
      <c r="LR117" s="34">
        <v>5.4946867749094963E-3</v>
      </c>
      <c r="LS117" s="34">
        <v>4.3920702300965786E-3</v>
      </c>
      <c r="LT117" s="34">
        <v>4.4020023196935654E-3</v>
      </c>
      <c r="LU117" s="34">
        <v>5.3055924363434315E-3</v>
      </c>
      <c r="LV117" s="34">
        <v>7.2381175123155117E-3</v>
      </c>
      <c r="LW117" s="34">
        <v>9.3870935961604118E-3</v>
      </c>
      <c r="LX117" s="34">
        <v>1.0665291920304298E-2</v>
      </c>
      <c r="LY117" s="34">
        <v>1.1818880215287209E-2</v>
      </c>
      <c r="LZ117" s="34">
        <v>1.3044250197708607E-2</v>
      </c>
      <c r="MA117" s="34">
        <v>1.2643267400562763E-2</v>
      </c>
      <c r="MB117" s="34">
        <v>1.0180803015828133E-2</v>
      </c>
      <c r="MC117" s="34">
        <v>8.1362463533878326E-3</v>
      </c>
      <c r="MD117" s="34">
        <v>7.3095900006592274E-3</v>
      </c>
      <c r="ME117" s="34">
        <v>6.7115039564669132E-3</v>
      </c>
      <c r="MF117" s="34">
        <v>6.4147026278078556E-3</v>
      </c>
      <c r="MG117" s="34">
        <v>6.1484891921281815E-3</v>
      </c>
      <c r="MH117" s="34">
        <v>5.9445677325129509E-3</v>
      </c>
      <c r="MI117" s="34">
        <v>5.757360253483057E-3</v>
      </c>
      <c r="MJ117" s="34">
        <v>5.5902511812746525E-3</v>
      </c>
      <c r="MK117" s="34">
        <v>5.4648807272315025E-3</v>
      </c>
      <c r="ML117" s="34">
        <v>5.3575262427330017E-3</v>
      </c>
      <c r="MM117" s="34">
        <v>5.2747726440429688E-3</v>
      </c>
      <c r="MN117" s="34">
        <v>5.202755331993103E-3</v>
      </c>
      <c r="MO117" s="34">
        <v>5.1176939159631729E-3</v>
      </c>
      <c r="MP117" s="34">
        <v>5.0382590852677822E-3</v>
      </c>
      <c r="MQ117" s="34">
        <v>4.9480446614325047E-3</v>
      </c>
      <c r="MR117" s="34">
        <v>4.8623546026647091E-3</v>
      </c>
      <c r="MS117" s="34">
        <v>4.7953869216144085E-3</v>
      </c>
      <c r="MT117" s="34">
        <v>4.6904091723263264E-3</v>
      </c>
      <c r="MU117" s="34">
        <v>4.5733572915196419E-3</v>
      </c>
      <c r="MV117" s="34">
        <v>4.4599752873182297E-3</v>
      </c>
      <c r="MW117" s="34">
        <v>4.3262303806841373E-3</v>
      </c>
      <c r="MX117" s="34">
        <v>4.1733356192708015E-3</v>
      </c>
      <c r="MY117" s="34">
        <v>3.997274674475193E-3</v>
      </c>
      <c r="MZ117" s="34">
        <v>3.8150674663484097E-3</v>
      </c>
      <c r="NA117" s="34">
        <v>3.6031552590429783E-3</v>
      </c>
      <c r="NB117" s="34">
        <v>3.3759884536266327E-3</v>
      </c>
      <c r="NC117" s="34">
        <v>3.1544184312224388E-3</v>
      </c>
      <c r="ND117" s="34">
        <v>2.9122568666934967E-3</v>
      </c>
      <c r="NE117" s="34">
        <v>2.6464383117854595E-3</v>
      </c>
      <c r="NF117" s="34">
        <v>2.3821797221899033E-3</v>
      </c>
      <c r="NG117" s="34">
        <v>2.141403965651989E-3</v>
      </c>
      <c r="NH117" s="34">
        <v>1.8837186507880688E-3</v>
      </c>
      <c r="NI117" s="34">
        <v>1.6262632561847568E-3</v>
      </c>
      <c r="NJ117" s="34">
        <v>1.3945142272859812E-3</v>
      </c>
      <c r="NK117" s="34">
        <v>1.1772437719628215E-3</v>
      </c>
      <c r="NL117" s="34">
        <v>9.827193571254611E-4</v>
      </c>
      <c r="NM117" s="34">
        <v>8.0848223296925426E-4</v>
      </c>
      <c r="NN117" s="34">
        <v>6.1513652326539159E-4</v>
      </c>
      <c r="NO117" s="34">
        <v>4.3372207437641919E-4</v>
      </c>
      <c r="NP117" s="34">
        <v>2.7655079611577094E-4</v>
      </c>
      <c r="NQ117" s="34">
        <v>1.2935322592966259E-4</v>
      </c>
      <c r="NR117" s="34">
        <v>1.4851235391688533E-5</v>
      </c>
      <c r="NS117" s="34">
        <v>-1.0275434033246711E-4</v>
      </c>
      <c r="NT117" s="34">
        <v>-2.0277651492506266E-4</v>
      </c>
      <c r="NU117" s="34">
        <v>-2.7521312586031854E-4</v>
      </c>
      <c r="NV117" s="34">
        <v>-3.5012941225431859E-4</v>
      </c>
      <c r="NW117" s="34">
        <v>-4.209742764942348E-4</v>
      </c>
      <c r="NX117" s="34">
        <v>-4.5851897448301315E-4</v>
      </c>
      <c r="NY117" s="34">
        <v>-4.7344117774628103E-4</v>
      </c>
      <c r="NZ117" s="34">
        <v>-4.9219420179724693E-4</v>
      </c>
      <c r="OA117" s="34">
        <v>-4.6731522888876498E-4</v>
      </c>
      <c r="OB117" s="34">
        <v>-4.1709610377438366E-4</v>
      </c>
      <c r="OC117" s="34">
        <v>-3.5849161213263869E-4</v>
      </c>
      <c r="OD117" s="34">
        <v>-3.0242552747949958E-4</v>
      </c>
      <c r="OE117" s="34">
        <v>-2.5897251907736063E-4</v>
      </c>
      <c r="OF117" s="34">
        <v>-1.9032596901524812E-4</v>
      </c>
      <c r="OG117" s="34">
        <v>-1.4819133502896875E-4</v>
      </c>
      <c r="OH117" s="34">
        <v>-9.4930343038868159E-5</v>
      </c>
      <c r="OI117" s="34">
        <v>-2.794282409013249E-5</v>
      </c>
      <c r="OJ117" s="34">
        <v>3.7314777728170156E-5</v>
      </c>
      <c r="OK117" s="34">
        <v>1.1696846195263788E-4</v>
      </c>
      <c r="OL117" s="34">
        <v>1.5720905503258109E-4</v>
      </c>
      <c r="OM117" s="34">
        <v>1.7765465599950403E-4</v>
      </c>
      <c r="ON117" s="34">
        <v>1.8352019833400846E-4</v>
      </c>
      <c r="OO117" s="34">
        <v>1.5521999739576131E-4</v>
      </c>
      <c r="OP117" s="34">
        <v>1.1878339137183502E-4</v>
      </c>
      <c r="OQ117" s="34">
        <v>6.3287581724580377E-5</v>
      </c>
      <c r="OR117" s="34">
        <v>-9.1894544311799109E-6</v>
      </c>
      <c r="OS117" s="34">
        <v>-7.5946270953863859E-5</v>
      </c>
      <c r="OT117" s="34">
        <v>-1.7272122204303741E-4</v>
      </c>
      <c r="OU117" s="34">
        <v>-2.9019024805165827E-4</v>
      </c>
      <c r="OV117" s="34">
        <v>-4.0047246147878468E-4</v>
      </c>
      <c r="OW117" s="34">
        <v>-5.1488087046891451E-4</v>
      </c>
      <c r="OX117" s="34">
        <v>-6.2877102755010128E-4</v>
      </c>
      <c r="OY117" s="34">
        <v>-7.2879198705777526E-4</v>
      </c>
      <c r="OZ117" s="34">
        <v>-8.4295315900817513E-4</v>
      </c>
      <c r="PA117" s="34">
        <v>-9.4608060317113996E-4</v>
      </c>
      <c r="PB117" s="34">
        <v>-1.0153246112167835E-3</v>
      </c>
      <c r="PC117" s="34">
        <v>-1.0849533136934042E-3</v>
      </c>
      <c r="PD117" s="34">
        <v>-1.1563805164769292E-3</v>
      </c>
      <c r="PE117" t="s">
        <v>1300</v>
      </c>
      <c r="PF117" t="s">
        <v>843</v>
      </c>
      <c r="PG117" t="s">
        <v>843</v>
      </c>
      <c r="PH117" t="s">
        <v>843</v>
      </c>
      <c r="PI117" t="s">
        <v>843</v>
      </c>
      <c r="PJ117" t="s">
        <v>1300</v>
      </c>
      <c r="PK117" s="34">
        <v>0.49685853719711304</v>
      </c>
      <c r="PL117" s="34">
        <v>0.49692296981811523</v>
      </c>
      <c r="PM117" s="34">
        <v>0.49671772122383118</v>
      </c>
      <c r="PN117" s="34">
        <v>0.49682334065437317</v>
      </c>
      <c r="PO117" s="34">
        <v>0.49762547016143799</v>
      </c>
      <c r="PP117" s="34">
        <v>0.49895614385604858</v>
      </c>
      <c r="PQ117" s="34">
        <v>0.50012493133544922</v>
      </c>
      <c r="PR117" s="34">
        <v>0.50006580352783203</v>
      </c>
      <c r="PS117" s="34">
        <v>0.49892282485961914</v>
      </c>
      <c r="PT117" s="34">
        <v>0.49761945009231567</v>
      </c>
      <c r="PU117" s="34">
        <v>0.49665948748588562</v>
      </c>
      <c r="PV117" s="34">
        <v>0.49592134356498718</v>
      </c>
      <c r="PW117" s="34">
        <v>0.49540963768959045</v>
      </c>
      <c r="PX117" s="34">
        <v>0.49516305327415466</v>
      </c>
      <c r="PY117" s="34">
        <v>0.49475452303886414</v>
      </c>
      <c r="PZ117" s="34">
        <v>0.4946759045124054</v>
      </c>
      <c r="QA117" s="34">
        <v>0.49490073323249817</v>
      </c>
      <c r="QB117" s="34">
        <v>0.4950660765171051</v>
      </c>
      <c r="QC117" s="34">
        <v>0.49525484442710876</v>
      </c>
      <c r="QD117" s="34">
        <v>0.49532875418663025</v>
      </c>
      <c r="QE117" s="34">
        <v>0.49540174007415771</v>
      </c>
      <c r="QF117" s="34">
        <v>0.49551913142204285</v>
      </c>
      <c r="QG117" s="34">
        <v>0.4956074059009552</v>
      </c>
      <c r="QH117" s="34">
        <v>0.4956909716129303</v>
      </c>
      <c r="QI117" s="34">
        <v>0.49575909972190857</v>
      </c>
      <c r="QJ117" s="34">
        <v>0.49581566452980042</v>
      </c>
      <c r="QK117" s="34">
        <v>0.4958670437335968</v>
      </c>
      <c r="QL117" s="34">
        <v>0.49591431021690369</v>
      </c>
      <c r="QM117" s="34">
        <v>0.49595752358436584</v>
      </c>
      <c r="QN117" s="34">
        <v>0.49599799513816833</v>
      </c>
      <c r="QO117" s="34">
        <v>0.49603664875030518</v>
      </c>
      <c r="QP117" s="34">
        <v>0.49607741832733154</v>
      </c>
      <c r="QQ117" s="34">
        <v>0.49612042307853699</v>
      </c>
      <c r="QR117" s="34">
        <v>0.49616545438766479</v>
      </c>
      <c r="QS117" s="34">
        <v>0.49621438980102539</v>
      </c>
      <c r="QT117" s="34">
        <v>0.49626639485359192</v>
      </c>
      <c r="QU117" s="34">
        <v>0.4963221549987793</v>
      </c>
      <c r="QV117" s="34">
        <v>0.49638468027114868</v>
      </c>
      <c r="QW117" s="34">
        <v>0.49645322561264038</v>
      </c>
      <c r="QX117" s="34">
        <v>0.49652352929115295</v>
      </c>
      <c r="QY117" s="34">
        <v>0.49659684300422668</v>
      </c>
      <c r="QZ117" s="34">
        <v>0.49667355418205261</v>
      </c>
      <c r="RA117" s="34">
        <v>0.49675282835960388</v>
      </c>
      <c r="RB117" s="34">
        <v>0.49683639407157898</v>
      </c>
      <c r="RC117" s="34">
        <v>0.4969220757484436</v>
      </c>
      <c r="RD117" s="34">
        <v>0.49700847268104553</v>
      </c>
      <c r="RE117" s="34">
        <v>0.49709513783454895</v>
      </c>
      <c r="RF117" s="34">
        <v>0.49718290567398071</v>
      </c>
      <c r="RG117" s="34">
        <v>0.49727115035057068</v>
      </c>
      <c r="RH117" s="34">
        <v>0.49735960364341736</v>
      </c>
      <c r="RI117" s="34">
        <v>0.49744823575019836</v>
      </c>
      <c r="RJ117" s="34">
        <v>0.49753633141517639</v>
      </c>
      <c r="RK117" s="34">
        <v>0.49762281775474548</v>
      </c>
      <c r="RL117" s="34">
        <v>0.49770718812942505</v>
      </c>
      <c r="RM117" s="34">
        <v>0.49779295921325684</v>
      </c>
      <c r="RN117" s="34">
        <v>0.49787965416908264</v>
      </c>
      <c r="RO117" s="34">
        <v>0.49796491861343384</v>
      </c>
      <c r="RP117" s="34">
        <v>0.49804931879043579</v>
      </c>
      <c r="RQ117" s="34">
        <v>0.49813520908355713</v>
      </c>
      <c r="RR117" s="34">
        <v>0.4982239305973053</v>
      </c>
      <c r="RS117" s="34">
        <v>0.49831795692443848</v>
      </c>
      <c r="RT117" s="34">
        <v>0.49841892719268799</v>
      </c>
      <c r="RU117" s="34">
        <v>0.49852463603019714</v>
      </c>
      <c r="RV117" s="34">
        <v>0.49863752722740173</v>
      </c>
      <c r="RW117" s="34">
        <v>0.49875953793525696</v>
      </c>
      <c r="RX117" s="34">
        <v>0.4988933801651001</v>
      </c>
      <c r="RY117" s="34">
        <v>0.49904164671897888</v>
      </c>
      <c r="RZ117" s="34">
        <v>0.49920439720153809</v>
      </c>
      <c r="SA117" s="34">
        <v>0.49938178062438965</v>
      </c>
      <c r="SB117" s="34">
        <v>0.49957448244094849</v>
      </c>
      <c r="SC117" s="34">
        <v>0.49978336691856384</v>
      </c>
      <c r="SD117" s="34">
        <v>0.50000864267349243</v>
      </c>
      <c r="SE117" s="34">
        <v>0.5002477765083313</v>
      </c>
      <c r="SF117" s="34">
        <v>0.50049853324890137</v>
      </c>
      <c r="SG117" s="34">
        <v>0.50075888633728027</v>
      </c>
      <c r="SH117" s="34">
        <v>0.5010228157043457</v>
      </c>
      <c r="SI117" s="34">
        <v>0.50128650665283203</v>
      </c>
      <c r="SJ117" s="34">
        <v>0.50154733657836914</v>
      </c>
      <c r="SK117" s="34">
        <v>0.50179874897003174</v>
      </c>
      <c r="SL117" s="34">
        <v>0.50203663110733032</v>
      </c>
      <c r="SM117" s="34">
        <v>0.50226068496704102</v>
      </c>
      <c r="SN117" s="34">
        <v>0.50246345996856689</v>
      </c>
      <c r="SO117" s="34">
        <v>0.50264006853103638</v>
      </c>
      <c r="SP117" s="34">
        <v>0.50279051065444946</v>
      </c>
      <c r="SQ117" s="34">
        <v>0.50291401147842407</v>
      </c>
      <c r="SR117" s="34">
        <v>0.50301027297973633</v>
      </c>
      <c r="SS117" s="34">
        <v>0.50308001041412354</v>
      </c>
      <c r="ST117" s="34">
        <v>0.50312793254852295</v>
      </c>
      <c r="SU117" s="34">
        <v>0.50315701961517334</v>
      </c>
      <c r="SV117" s="34">
        <v>0.50316923856735229</v>
      </c>
      <c r="SW117" s="34">
        <v>0.50316751003265381</v>
      </c>
      <c r="SX117" s="34">
        <v>0.50315362215042114</v>
      </c>
      <c r="SY117" s="34">
        <v>0.50313353538513184</v>
      </c>
      <c r="SZ117" s="34">
        <v>0.50311118364334106</v>
      </c>
      <c r="TA117" s="34">
        <v>0.50308829545974731</v>
      </c>
      <c r="TB117" s="34">
        <v>0.50306665897369385</v>
      </c>
      <c r="TC117" s="34">
        <v>0.50304538011550903</v>
      </c>
      <c r="TD117" s="34">
        <v>0.50302177667617798</v>
      </c>
      <c r="TE117" s="34">
        <v>0.50300151109695435</v>
      </c>
      <c r="TF117" s="34">
        <v>0.50298702716827393</v>
      </c>
      <c r="TG117" s="34">
        <v>0.50297904014587402</v>
      </c>
      <c r="TH117" t="s">
        <v>843</v>
      </c>
      <c r="TI117" t="s">
        <v>843</v>
      </c>
      <c r="TJ117" t="s">
        <v>1300</v>
      </c>
      <c r="TK117" s="34">
        <v>0.67105776528505801</v>
      </c>
      <c r="TL117" s="34">
        <v>0.674888966309377</v>
      </c>
      <c r="TM117" s="34">
        <v>0.67815019936406395</v>
      </c>
      <c r="TN117" s="34">
        <v>0.68012797114207801</v>
      </c>
      <c r="TO117" s="34">
        <v>0.68177083843580111</v>
      </c>
      <c r="TP117" s="34">
        <v>0.68452547555448107</v>
      </c>
      <c r="TQ117" s="34">
        <v>0.68842991999752501</v>
      </c>
      <c r="TR117" s="34">
        <v>0.69035759159637711</v>
      </c>
      <c r="TS117" s="34">
        <v>0.68797708198457297</v>
      </c>
      <c r="TT117" s="34">
        <v>0.68243580120638891</v>
      </c>
      <c r="TU117" s="34">
        <v>0.675513997416338</v>
      </c>
      <c r="TV117" s="34">
        <v>0.66882425595241402</v>
      </c>
      <c r="TW117" s="34">
        <v>0.66333800703245704</v>
      </c>
      <c r="TX117" s="34">
        <v>0.65906389686961697</v>
      </c>
      <c r="TY117" s="34">
        <v>0.65655766477523803</v>
      </c>
      <c r="TZ117" s="34">
        <v>0.65522873015328698</v>
      </c>
      <c r="UA117" s="34">
        <v>0.65415765659500091</v>
      </c>
      <c r="UB117" s="34">
        <v>0.65353043633883601</v>
      </c>
      <c r="UC117" s="34">
        <v>0.65311333709931507</v>
      </c>
      <c r="UD117" s="34">
        <v>0.65299041935907498</v>
      </c>
      <c r="UE117" s="34">
        <v>0.65277847136310296</v>
      </c>
      <c r="UF117" s="34">
        <v>0.65257766629513203</v>
      </c>
      <c r="UG117" s="34">
        <v>0.65279587331231204</v>
      </c>
      <c r="UH117" s="34">
        <v>0.6532454592797281</v>
      </c>
      <c r="UI117" s="34">
        <v>0.65384986436722992</v>
      </c>
      <c r="UJ117" s="34">
        <v>0.65442238589676294</v>
      </c>
      <c r="UK117" s="34">
        <v>0.65483013981543092</v>
      </c>
      <c r="UL117" s="34">
        <v>0.65489236641412907</v>
      </c>
      <c r="UM117" s="34">
        <v>0.65441262910403908</v>
      </c>
      <c r="UN117" s="34">
        <v>0.65336222577969394</v>
      </c>
      <c r="UO117" s="34">
        <v>0.65183508530334</v>
      </c>
      <c r="UP117" s="34">
        <v>0.65023292471683902</v>
      </c>
      <c r="UQ117" s="34">
        <v>0.64857411347287897</v>
      </c>
      <c r="UR117" s="34">
        <v>0.64661045004143303</v>
      </c>
      <c r="US117" s="34">
        <v>0.64411959118296702</v>
      </c>
      <c r="UT117" s="34">
        <v>0.64103644153579797</v>
      </c>
      <c r="UU117" s="34">
        <v>0.63760372021136003</v>
      </c>
      <c r="UV117" s="34">
        <v>0.63383091471062603</v>
      </c>
      <c r="UW117" s="34">
        <v>0.62972203570903806</v>
      </c>
      <c r="UX117" s="34">
        <v>0.62532926594736804</v>
      </c>
      <c r="UY117" s="34">
        <v>0.62065772023572197</v>
      </c>
      <c r="UZ117" s="34">
        <v>0.61589490999542396</v>
      </c>
      <c r="VA117" s="34">
        <v>0.61113589423191494</v>
      </c>
      <c r="VB117" s="34">
        <v>0.60625789070259894</v>
      </c>
      <c r="VC117" s="34">
        <v>0.60100454532882497</v>
      </c>
      <c r="VD117" s="34">
        <v>0.59555132098016506</v>
      </c>
      <c r="VE117" s="34">
        <v>0.59056371703744903</v>
      </c>
      <c r="VF117" s="34">
        <v>0.58627833735796198</v>
      </c>
      <c r="VG117" s="34">
        <v>0.58270881294866195</v>
      </c>
      <c r="VH117" s="34">
        <v>0.57993232611322698</v>
      </c>
      <c r="VI117" s="34">
        <v>0.57776173225920202</v>
      </c>
      <c r="VJ117" s="34">
        <v>0.57619818518788102</v>
      </c>
      <c r="VK117" s="34">
        <v>0.57545745962568096</v>
      </c>
      <c r="VL117" s="34">
        <v>0.57516467190811005</v>
      </c>
      <c r="VM117" s="34">
        <v>0.57521134045698097</v>
      </c>
      <c r="VN117" s="34">
        <v>0.57565590861328597</v>
      </c>
      <c r="VO117" s="34">
        <v>0.57634852006791693</v>
      </c>
      <c r="VP117" s="34">
        <v>0.57734081040028495</v>
      </c>
      <c r="VQ117" s="34">
        <v>0.578517045387277</v>
      </c>
      <c r="VR117" s="34">
        <v>0.57972959922575795</v>
      </c>
      <c r="VS117" s="34">
        <v>0.58086982113212304</v>
      </c>
      <c r="VT117" s="34">
        <v>0.58179257816081997</v>
      </c>
      <c r="VU117" s="34">
        <v>0.58226055539409305</v>
      </c>
      <c r="VV117" s="34">
        <v>0.58227583031502095</v>
      </c>
      <c r="VW117" s="34">
        <v>0.58206233920039896</v>
      </c>
      <c r="VX117" s="34">
        <v>0.58170367061803607</v>
      </c>
      <c r="VY117" s="34">
        <v>0.58113555983278298</v>
      </c>
      <c r="VZ117" s="34">
        <v>0.58028580054864398</v>
      </c>
      <c r="WA117" s="34">
        <v>0.57922181991937105</v>
      </c>
      <c r="WB117" s="34">
        <v>0.57806290400663096</v>
      </c>
      <c r="WC117" s="34">
        <v>0.57682725532550794</v>
      </c>
      <c r="WD117" s="34">
        <v>0.57533511455883302</v>
      </c>
      <c r="WE117" s="34">
        <v>0.57329922264761901</v>
      </c>
      <c r="WF117" s="34">
        <v>0.57070078426293402</v>
      </c>
      <c r="WG117" s="34">
        <v>0.56783525097917298</v>
      </c>
      <c r="WH117" s="34">
        <v>0.56487416434549997</v>
      </c>
      <c r="WI117" s="34">
        <v>0.561936439649385</v>
      </c>
      <c r="WJ117" s="34">
        <v>0.55925888775722199</v>
      </c>
      <c r="WK117" s="34">
        <v>0.55690601962409092</v>
      </c>
      <c r="WL117" s="34">
        <v>0.554869664441074</v>
      </c>
      <c r="WM117" s="34">
        <v>0.55315234558045101</v>
      </c>
      <c r="WN117" s="34">
        <v>0.55147916538685704</v>
      </c>
      <c r="WO117" s="34">
        <v>0.54983308695441002</v>
      </c>
      <c r="WP117" s="34">
        <v>0.54840789424380698</v>
      </c>
      <c r="WQ117" s="34">
        <v>0.547258012315191</v>
      </c>
      <c r="WR117" s="34">
        <v>0.546262336323876</v>
      </c>
      <c r="WS117" s="34">
        <v>0.54538877315661705</v>
      </c>
      <c r="WT117" s="34">
        <v>0.54477844586924595</v>
      </c>
      <c r="WU117" s="34">
        <v>0.54439948719140197</v>
      </c>
      <c r="WV117" s="34">
        <v>0.54421055880545499</v>
      </c>
      <c r="WW117" s="34">
        <v>0.54415974970603598</v>
      </c>
      <c r="WX117" s="34">
        <v>0.54420877644867904</v>
      </c>
      <c r="WY117" s="34">
        <v>0.544298767823442</v>
      </c>
      <c r="WZ117" s="34">
        <v>0.54440514992603806</v>
      </c>
      <c r="XA117" s="34">
        <v>0.54449263546176396</v>
      </c>
      <c r="XB117" s="34">
        <v>0.54452707272207101</v>
      </c>
      <c r="XC117" s="34">
        <v>0.544507409316489</v>
      </c>
      <c r="XD117" s="34">
        <v>0.54437378287330707</v>
      </c>
      <c r="XE117" s="34">
        <v>0.54410739937346098</v>
      </c>
      <c r="XF117" s="34">
        <v>0.54371109115394001</v>
      </c>
      <c r="XG117" s="34">
        <v>0.54318511210544496</v>
      </c>
      <c r="XH117" t="s">
        <v>843</v>
      </c>
      <c r="XI117" t="s">
        <v>1300</v>
      </c>
      <c r="XJ117" s="34">
        <v>0.63199901404913594</v>
      </c>
      <c r="XK117" s="34">
        <v>0.63644699502587898</v>
      </c>
      <c r="XL117" s="34">
        <v>0.63977343562925693</v>
      </c>
      <c r="XM117" s="34">
        <v>0.64078063407099095</v>
      </c>
      <c r="XN117" s="34">
        <v>0.64124967184029502</v>
      </c>
      <c r="XO117" s="34">
        <v>0.64256964965797092</v>
      </c>
      <c r="XP117" s="34">
        <v>0.64451055792041501</v>
      </c>
      <c r="XQ117" s="34">
        <v>0.64463669947066804</v>
      </c>
      <c r="XR117" s="34">
        <v>0.64075089965675802</v>
      </c>
      <c r="XS117" s="34">
        <v>0.63463537485339605</v>
      </c>
      <c r="XT117" s="34">
        <v>0.62787736333829502</v>
      </c>
      <c r="XU117" s="34">
        <v>0.62124048382869801</v>
      </c>
      <c r="XV117" s="34">
        <v>0.61579860008105902</v>
      </c>
      <c r="XW117" s="34">
        <v>0.61156204890481902</v>
      </c>
      <c r="XX117" s="34">
        <v>0.60830097567861796</v>
      </c>
      <c r="XY117" s="34">
        <v>0.60585574483042404</v>
      </c>
      <c r="XZ117" s="34">
        <v>0.60417692697137004</v>
      </c>
      <c r="YA117" s="34">
        <v>0.60308253386236599</v>
      </c>
      <c r="YB117" s="34">
        <v>0.60221414510311</v>
      </c>
      <c r="YC117" s="34">
        <v>0.60153708553827101</v>
      </c>
      <c r="YD117" s="34">
        <v>0.60073625402057695</v>
      </c>
      <c r="YE117" s="34">
        <v>0.59990031135904998</v>
      </c>
      <c r="YF117" s="34">
        <v>0.59948754839757101</v>
      </c>
      <c r="YG117" s="34">
        <v>0.59929765750377006</v>
      </c>
      <c r="YH117" s="34">
        <v>0.59922206167312198</v>
      </c>
      <c r="YI117" s="34">
        <v>0.59915449864251502</v>
      </c>
      <c r="YJ117" s="34">
        <v>0.59904742372386799</v>
      </c>
      <c r="YK117" s="34">
        <v>0.59864744130783498</v>
      </c>
      <c r="YL117" s="34">
        <v>0.59777080959178497</v>
      </c>
      <c r="YM117" s="34">
        <v>0.59622787122741994</v>
      </c>
      <c r="YN117" s="34">
        <v>0.59381990914736005</v>
      </c>
      <c r="YO117" s="34">
        <v>0.59102535130879508</v>
      </c>
      <c r="YP117" s="34">
        <v>0.58804715318245793</v>
      </c>
      <c r="YQ117" s="34">
        <v>0.58465916451185795</v>
      </c>
      <c r="YR117" s="34">
        <v>0.580841741861713</v>
      </c>
      <c r="YS117" s="34">
        <v>0.57670546633678499</v>
      </c>
      <c r="YT117" s="34">
        <v>0.57241916967105799</v>
      </c>
      <c r="YU117" s="34">
        <v>0.56789959512745303</v>
      </c>
      <c r="YV117" s="34">
        <v>0.56304012366090195</v>
      </c>
      <c r="YW117" s="34">
        <v>0.55755391698675405</v>
      </c>
      <c r="YX117" s="34">
        <v>0.55161388213350104</v>
      </c>
      <c r="YY117" s="34">
        <v>0.54595185522942502</v>
      </c>
      <c r="YZ117" s="34">
        <v>0.54083608479753198</v>
      </c>
      <c r="ZA117" s="34">
        <v>0.53630888220603801</v>
      </c>
      <c r="ZB117" s="34">
        <v>0.53247812601079092</v>
      </c>
      <c r="ZC117" s="34">
        <v>0.52920731619783601</v>
      </c>
      <c r="ZD117" s="34">
        <v>0.52654062217749098</v>
      </c>
      <c r="ZE117" s="34">
        <v>0.52468457751703501</v>
      </c>
      <c r="ZF117" s="34">
        <v>0.52329515020353901</v>
      </c>
      <c r="ZG117" s="34">
        <v>0.52230708963152306</v>
      </c>
      <c r="ZH117" s="34">
        <v>0.52177088839457708</v>
      </c>
      <c r="ZI117" s="34">
        <v>0.52156678866803508</v>
      </c>
      <c r="ZJ117" s="34">
        <v>0.52180678610418807</v>
      </c>
      <c r="ZK117" s="34">
        <v>0.52234181982531402</v>
      </c>
      <c r="ZL117" s="34">
        <v>0.52301664592571495</v>
      </c>
      <c r="ZM117" s="34">
        <v>0.52376205289195799</v>
      </c>
      <c r="ZN117" s="34">
        <v>0.52441373019732995</v>
      </c>
      <c r="ZO117" s="34">
        <v>0.52470987770789601</v>
      </c>
      <c r="ZP117" s="34">
        <v>0.52466369960635906</v>
      </c>
      <c r="ZQ117" s="34">
        <v>0.52451734693577901</v>
      </c>
      <c r="ZR117" s="34">
        <v>0.52432412453808097</v>
      </c>
      <c r="ZS117" s="34">
        <v>0.52397818855372202</v>
      </c>
      <c r="ZT117" s="34">
        <v>0.52341245356648902</v>
      </c>
      <c r="ZU117" s="34">
        <v>0.52269606017879799</v>
      </c>
      <c r="ZV117" s="34">
        <v>0.52189871615974903</v>
      </c>
      <c r="ZW117" s="34">
        <v>0.52101004847562304</v>
      </c>
      <c r="ZX117" s="34">
        <v>0.51988330319002796</v>
      </c>
      <c r="ZY117" s="34">
        <v>0.51820591238018299</v>
      </c>
      <c r="ZZ117" s="34">
        <v>0.51595418464645593</v>
      </c>
      <c r="AAA117" s="34">
        <v>0.513430756766178</v>
      </c>
      <c r="AAB117" s="34">
        <v>0.51079318703446097</v>
      </c>
      <c r="AAC117" s="34">
        <v>0.50815298742770298</v>
      </c>
      <c r="AAD117" s="34">
        <v>0.50571919589208902</v>
      </c>
      <c r="AAE117" s="34">
        <v>0.50355565010703796</v>
      </c>
      <c r="AAF117" s="34">
        <v>0.501660123239696</v>
      </c>
      <c r="AAG117" s="34">
        <v>0.50004267614840503</v>
      </c>
      <c r="AAH117" s="34">
        <v>0.498442110844807</v>
      </c>
      <c r="AAI117" s="34">
        <v>0.49685703491587602</v>
      </c>
      <c r="AAJ117" s="34">
        <v>0.49543405920307004</v>
      </c>
      <c r="AAK117" s="34">
        <v>0.49422013749275301</v>
      </c>
      <c r="AAL117" s="34">
        <v>0.49311659348478798</v>
      </c>
      <c r="AAM117" s="34">
        <v>0.49205467903752698</v>
      </c>
      <c r="AAN117" s="34">
        <v>0.49117963452636304</v>
      </c>
      <c r="AAO117" s="34">
        <v>0.49049562633662902</v>
      </c>
      <c r="AAP117" s="34">
        <v>0.48999819965512503</v>
      </c>
      <c r="AAQ117" s="34">
        <v>0.48964827879998701</v>
      </c>
      <c r="AAR117" s="34">
        <v>0.48940454387979399</v>
      </c>
      <c r="AAS117" s="34">
        <v>0.48926139144694603</v>
      </c>
      <c r="AAT117" s="34">
        <v>0.48919315177892997</v>
      </c>
      <c r="AAU117" s="34">
        <v>0.48913432874124196</v>
      </c>
      <c r="AAV117" s="34">
        <v>0.48904140117446704</v>
      </c>
      <c r="AAW117" s="34">
        <v>0.48890572610343097</v>
      </c>
      <c r="AAX117" s="34">
        <v>0.48867176283675301</v>
      </c>
      <c r="AAY117" s="34">
        <v>0.488343002424175</v>
      </c>
      <c r="AAZ117" s="34">
        <v>0.48792288703624997</v>
      </c>
      <c r="ABA117" s="34">
        <v>0.48741471324672503</v>
      </c>
      <c r="ABB117" s="34">
        <v>0.48683892250018901</v>
      </c>
      <c r="ABC117" s="34">
        <v>0.48613651327822099</v>
      </c>
      <c r="ABD117" s="34">
        <v>0.48532162472693602</v>
      </c>
      <c r="ABE117" s="34">
        <v>0.48441630076096204</v>
      </c>
      <c r="ABF117" s="34">
        <v>0.48340771612740197</v>
      </c>
      <c r="ABG117" t="s">
        <v>843</v>
      </c>
      <c r="ABH117" t="s">
        <v>843</v>
      </c>
      <c r="ABI117" t="s">
        <v>1300</v>
      </c>
      <c r="ABJ117" s="34">
        <v>0.58484145652748698</v>
      </c>
      <c r="ABK117" s="34">
        <v>0.59226046991683001</v>
      </c>
      <c r="ABL117" s="34">
        <v>0.59899056495365299</v>
      </c>
      <c r="ABM117" s="34">
        <v>0.60420251066952502</v>
      </c>
      <c r="ABN117" s="34">
        <v>0.608841568028608</v>
      </c>
      <c r="ABO117" s="34">
        <v>0.61426610668624304</v>
      </c>
      <c r="ABP117" s="34">
        <v>0.62043495966108497</v>
      </c>
      <c r="ABQ117" s="34">
        <v>0.62397490363165198</v>
      </c>
      <c r="ABR117" s="34">
        <v>0.62258852965007005</v>
      </c>
      <c r="ABS117" s="34">
        <v>0.61811805766599204</v>
      </c>
      <c r="ABT117" s="34">
        <v>0.61276625370061599</v>
      </c>
      <c r="ABU117" s="34">
        <v>0.607368773821372</v>
      </c>
      <c r="ABV117" s="34">
        <v>0.602120690977205</v>
      </c>
      <c r="ABW117" s="34">
        <v>0.59734350701877903</v>
      </c>
      <c r="ABX117" s="34">
        <v>0.59407821114228299</v>
      </c>
      <c r="ABY117" s="34">
        <v>0.59213718665340698</v>
      </c>
      <c r="ABZ117" s="34">
        <v>0.59044857301139997</v>
      </c>
      <c r="ACA117" s="34">
        <v>0.58905087928621402</v>
      </c>
      <c r="ACB117" s="34">
        <v>0.58818044942328196</v>
      </c>
      <c r="ACC117" s="34">
        <v>0.58794379678673603</v>
      </c>
      <c r="ACD117" s="34">
        <v>0.58758371968001599</v>
      </c>
      <c r="ACE117" s="34">
        <v>0.58716268600624999</v>
      </c>
      <c r="ACF117" s="34">
        <v>0.58688360006557705</v>
      </c>
      <c r="ACG117" s="34">
        <v>0.58645628097417501</v>
      </c>
      <c r="ACH117" s="34">
        <v>0.58597276577283597</v>
      </c>
      <c r="ACI117" s="34">
        <v>0.58541356375785591</v>
      </c>
      <c r="ACJ117" s="34">
        <v>0.58498328172437097</v>
      </c>
      <c r="ACK117" s="34">
        <v>0.58506539966181204</v>
      </c>
      <c r="ACL117" s="34">
        <v>0.58554341854299896</v>
      </c>
      <c r="ACM117" s="34">
        <v>0.58603572481510102</v>
      </c>
      <c r="ACN117" s="34">
        <v>0.586445999676659</v>
      </c>
      <c r="ACO117" s="34">
        <v>0.58674440172801801</v>
      </c>
      <c r="ACP117" s="34">
        <v>0.58668694716089498</v>
      </c>
      <c r="ACQ117" s="34">
        <v>0.58611841530952502</v>
      </c>
      <c r="ACR117" s="34">
        <v>0.58487889561670303</v>
      </c>
      <c r="ACS117" s="34">
        <v>0.58279511048092603</v>
      </c>
      <c r="ACT117" s="34">
        <v>0.58033941707369596</v>
      </c>
      <c r="ACU117" s="34">
        <v>0.57770165682666397</v>
      </c>
      <c r="ACV117" s="34">
        <v>0.57467720854085602</v>
      </c>
      <c r="ACW117" s="34">
        <v>0.57125646523505502</v>
      </c>
      <c r="ACX117" s="34">
        <v>0.56753778555268897</v>
      </c>
      <c r="ACY117" s="34">
        <v>0.56369886242741396</v>
      </c>
      <c r="ACZ117" s="34">
        <v>0.55967860639447498</v>
      </c>
      <c r="ADA117" s="34">
        <v>0.55536387443295399</v>
      </c>
      <c r="ADB117" s="34">
        <v>0.55047499215379603</v>
      </c>
      <c r="ADC117" s="34">
        <v>0.54519827329989701</v>
      </c>
      <c r="ADD117" s="34">
        <v>0.54023341260239399</v>
      </c>
      <c r="ADE117" s="34">
        <v>0.53582209690396299</v>
      </c>
      <c r="ADF117" s="34">
        <v>0.532007975461954</v>
      </c>
      <c r="ADG117" s="34">
        <v>0.52890734662384797</v>
      </c>
      <c r="ADH117" s="34">
        <v>0.52637131538742898</v>
      </c>
      <c r="ADI117" s="34">
        <v>0.52442588253442701</v>
      </c>
      <c r="ADJ117" s="34">
        <v>0.52328588018842093</v>
      </c>
      <c r="ADK117" s="34">
        <v>0.52260818520757601</v>
      </c>
      <c r="ADL117" s="34">
        <v>0.52230426382456197</v>
      </c>
      <c r="ADM117" s="34">
        <v>0.52241935358123892</v>
      </c>
      <c r="ADN117" s="34">
        <v>0.52283739180252098</v>
      </c>
      <c r="ADO117" s="34">
        <v>0.523650870596024</v>
      </c>
      <c r="ADP117" s="34">
        <v>0.52472453756454396</v>
      </c>
      <c r="ADQ117" s="34">
        <v>0.52591238536714402</v>
      </c>
      <c r="ADR117" s="34">
        <v>0.52714115025081298</v>
      </c>
      <c r="ADS117" s="34">
        <v>0.52825485807380501</v>
      </c>
      <c r="ADT117" s="34">
        <v>0.52898956915676898</v>
      </c>
      <c r="ADU117" s="34">
        <v>0.52934918445127699</v>
      </c>
      <c r="ADV117" s="34">
        <v>0.52956812513581708</v>
      </c>
      <c r="ADW117" s="34">
        <v>0.52969643771992703</v>
      </c>
      <c r="ADX117" s="34">
        <v>0.52963618282131497</v>
      </c>
      <c r="ADY117" s="34">
        <v>0.52933433673688202</v>
      </c>
      <c r="ADZ117" s="34">
        <v>0.52883994745631402</v>
      </c>
      <c r="AEA117" s="34">
        <v>0.528219777184182</v>
      </c>
      <c r="AEB117" s="34">
        <v>0.52747917919966802</v>
      </c>
      <c r="AEC117" s="34">
        <v>0.52644941421219793</v>
      </c>
      <c r="AED117" s="34">
        <v>0.52480918031661705</v>
      </c>
      <c r="AEE117" s="34">
        <v>0.52254844795417699</v>
      </c>
      <c r="AEF117" s="34">
        <v>0.51998200781603798</v>
      </c>
      <c r="AEG117" s="34">
        <v>0.517271523004179</v>
      </c>
      <c r="AEH117" s="34">
        <v>0.51453538257166498</v>
      </c>
      <c r="AEI117" s="34">
        <v>0.51200829238824896</v>
      </c>
      <c r="AEJ117" s="34">
        <v>0.50975316680164906</v>
      </c>
      <c r="AEK117" s="34">
        <v>0.50775818985607601</v>
      </c>
      <c r="AEL117" s="34">
        <v>0.50602804630417098</v>
      </c>
      <c r="AEM117" s="34">
        <v>0.50430892514352099</v>
      </c>
      <c r="AEN117" s="34">
        <v>0.50260623789793701</v>
      </c>
      <c r="AEO117" s="34">
        <v>0.50108040518316899</v>
      </c>
      <c r="AEP117" s="34">
        <v>0.49979195436628698</v>
      </c>
      <c r="AEQ117" s="34">
        <v>0.498659792196473</v>
      </c>
      <c r="AER117" s="34">
        <v>0.49762664071735996</v>
      </c>
      <c r="AES117" s="34">
        <v>0.49682549149918698</v>
      </c>
      <c r="AET117" s="34">
        <v>0.49625952803438106</v>
      </c>
      <c r="AEU117" s="34">
        <v>0.49591487174649801</v>
      </c>
      <c r="AEV117" s="34">
        <v>0.49574949445197902</v>
      </c>
      <c r="AEW117" s="34">
        <v>0.49573008913845001</v>
      </c>
      <c r="AEX117" s="34">
        <v>0.49583840929934603</v>
      </c>
      <c r="AEY117" s="34">
        <v>0.49604241863230397</v>
      </c>
      <c r="AEZ117" s="34">
        <v>0.496278876421967</v>
      </c>
      <c r="AFA117" s="34">
        <v>0.49648377020720402</v>
      </c>
      <c r="AFB117" s="34">
        <v>0.49664512511629</v>
      </c>
      <c r="AFC117" s="34">
        <v>0.49670465669624397</v>
      </c>
      <c r="AFD117" s="34">
        <v>0.496648259432244</v>
      </c>
      <c r="AFE117" s="34">
        <v>0.49647901398776595</v>
      </c>
      <c r="AFF117" s="34">
        <v>0.49620691001987199</v>
      </c>
      <c r="AFG117" t="s">
        <v>843</v>
      </c>
      <c r="AFH117" t="s">
        <v>843</v>
      </c>
      <c r="AFI117" s="34">
        <v>0.71689999999999998</v>
      </c>
      <c r="AFJ117" s="34">
        <v>0.72034000000000009</v>
      </c>
      <c r="AFK117" s="34">
        <v>0.74253000000000002</v>
      </c>
      <c r="AFL117" s="34">
        <v>0.74858999999999998</v>
      </c>
      <c r="AFM117" s="34">
        <v>0.75471999999999995</v>
      </c>
      <c r="AFN117" s="34">
        <v>0.74754000000000009</v>
      </c>
      <c r="AFO117" s="34">
        <v>0.72960999999999998</v>
      </c>
      <c r="AFP117" s="34">
        <v>0.7158199999999999</v>
      </c>
      <c r="AFQ117" s="34">
        <v>0.71239000000000008</v>
      </c>
      <c r="AFR117" s="34">
        <v>0.71250000000000002</v>
      </c>
      <c r="AFS117" s="34">
        <v>0.71965000000000001</v>
      </c>
      <c r="AFT117" s="34">
        <v>0.71967000000000003</v>
      </c>
      <c r="AFU117" s="34">
        <v>0.72120999999999991</v>
      </c>
      <c r="AFV117" s="34">
        <v>0.72734999999999994</v>
      </c>
      <c r="AFW117" s="34">
        <v>0.72694999999999999</v>
      </c>
      <c r="AFX117" s="34">
        <v>0.72956999999999994</v>
      </c>
      <c r="AFY117" s="34">
        <v>0.73290999999999995</v>
      </c>
      <c r="AFZ117" s="34">
        <v>0.71912999999999994</v>
      </c>
      <c r="AGA117" s="34">
        <v>0.74546000000000001</v>
      </c>
      <c r="AGB117" t="s">
        <v>843</v>
      </c>
      <c r="AGC117" t="s">
        <v>843</v>
      </c>
      <c r="AGD117" t="s">
        <v>843</v>
      </c>
      <c r="AGE117" t="s">
        <v>843</v>
      </c>
      <c r="AGF117" s="34">
        <v>3.5959329456090927E-2</v>
      </c>
      <c r="AGG117" t="s">
        <v>843</v>
      </c>
      <c r="AGH117" t="s">
        <v>843</v>
      </c>
      <c r="AGI117" t="s">
        <v>843</v>
      </c>
      <c r="AGJ117" t="s">
        <v>843</v>
      </c>
      <c r="AGK117" t="s">
        <v>843</v>
      </c>
      <c r="AGL117" t="s">
        <v>843</v>
      </c>
      <c r="AGM117" t="s">
        <v>843</v>
      </c>
      <c r="AGN117" t="s">
        <v>843</v>
      </c>
      <c r="AGO117" s="34">
        <v>0.29199999999999998</v>
      </c>
      <c r="AGP117" s="34">
        <v>2020</v>
      </c>
      <c r="AGQ117" t="s">
        <v>832</v>
      </c>
      <c r="AGR117" t="s">
        <v>843</v>
      </c>
      <c r="AGS117" s="34">
        <v>1E-3</v>
      </c>
      <c r="AGT117" s="34">
        <v>2020</v>
      </c>
      <c r="AGU117" t="s">
        <v>832</v>
      </c>
      <c r="AGV117" t="s">
        <v>843</v>
      </c>
      <c r="AGW117" s="34">
        <v>2E-3</v>
      </c>
      <c r="AGX117" s="34">
        <v>2020</v>
      </c>
      <c r="AGY117" t="s">
        <v>832</v>
      </c>
      <c r="AGZ117" t="s">
        <v>843</v>
      </c>
      <c r="AHA117" s="34">
        <v>2E-3</v>
      </c>
      <c r="AHB117" s="34">
        <v>2020</v>
      </c>
      <c r="AHC117" t="s">
        <v>832</v>
      </c>
      <c r="AHD117" t="s">
        <v>843</v>
      </c>
      <c r="AHE117" s="34">
        <v>0.129</v>
      </c>
      <c r="AHF117" s="34">
        <v>2020</v>
      </c>
      <c r="AHG117" t="s">
        <v>832</v>
      </c>
      <c r="AHH117" t="s">
        <v>843</v>
      </c>
      <c r="AHI117" t="s">
        <v>830</v>
      </c>
      <c r="AHJ117" s="34">
        <v>0.24256634712219238</v>
      </c>
      <c r="AHK117" s="34">
        <v>0.25069642066955566</v>
      </c>
      <c r="AHL117" s="34">
        <v>0.25756436586380005</v>
      </c>
      <c r="AHM117" s="34">
        <v>0.3353000283241272</v>
      </c>
      <c r="AHN117" s="34">
        <v>0.50625258684158325</v>
      </c>
      <c r="AHO117" t="s">
        <v>843</v>
      </c>
      <c r="AHP117" s="34">
        <v>0.2710915207862854</v>
      </c>
      <c r="AHQ117" s="34">
        <v>0.2705959677696228</v>
      </c>
      <c r="AHR117" s="34">
        <v>0.29689323902130127</v>
      </c>
      <c r="AHS117" s="34">
        <v>0.3565458357334137</v>
      </c>
      <c r="AHT117" s="34">
        <v>0.23511269688606262</v>
      </c>
      <c r="AHU117" t="s">
        <v>843</v>
      </c>
      <c r="AHV117" s="34">
        <v>0.26377099752426147</v>
      </c>
      <c r="AHW117" s="34">
        <v>0.26960611343383789</v>
      </c>
      <c r="AHX117" s="34">
        <v>0.26888120174407959</v>
      </c>
      <c r="AHY117" s="34">
        <v>0.35158264636993408</v>
      </c>
      <c r="AHZ117" s="34">
        <v>0.54304367303848267</v>
      </c>
      <c r="AIA117" t="s">
        <v>832</v>
      </c>
      <c r="AIB117" t="s">
        <v>843</v>
      </c>
      <c r="AIC117" s="34">
        <v>0.25956904888153076</v>
      </c>
      <c r="AID117" s="34">
        <v>0.2639564573764801</v>
      </c>
      <c r="AIE117" s="34">
        <v>0.2604483962059021</v>
      </c>
      <c r="AIF117" s="34">
        <v>0.33452975749969482</v>
      </c>
      <c r="AIG117" s="34">
        <v>0.45618867874145508</v>
      </c>
      <c r="AIH117" t="s">
        <v>924</v>
      </c>
      <c r="AII117" t="s">
        <v>843</v>
      </c>
      <c r="AIJ117" s="34">
        <v>0.26967447996139526</v>
      </c>
      <c r="AIK117" s="34">
        <v>0.27569401264190674</v>
      </c>
      <c r="AIL117" s="34">
        <v>0.27711901068687439</v>
      </c>
      <c r="AIM117" s="34">
        <v>0.36290797591209412</v>
      </c>
      <c r="AIN117" s="34">
        <v>0.54953998327255249</v>
      </c>
      <c r="AIO117" t="s">
        <v>1607</v>
      </c>
      <c r="AIP117" s="34">
        <v>0.28103166818618774</v>
      </c>
      <c r="AIQ117" t="s">
        <v>843</v>
      </c>
      <c r="AIR117" s="34">
        <v>0.2742</v>
      </c>
      <c r="AIS117" s="34">
        <v>0.27304</v>
      </c>
      <c r="AIT117" s="34">
        <v>0.27632999999999996</v>
      </c>
      <c r="AIU117" s="34">
        <v>0.28272999999999998</v>
      </c>
      <c r="AIV117" s="34">
        <v>0.28716999999999998</v>
      </c>
      <c r="AIW117" s="34">
        <v>0.29271999999999998</v>
      </c>
      <c r="AIX117" t="s">
        <v>843</v>
      </c>
      <c r="AIY117" s="34">
        <v>5.5759999999999997E-2</v>
      </c>
      <c r="AIZ117" s="34">
        <v>4.0279999999999996E-2</v>
      </c>
      <c r="AJA117" s="34">
        <v>3.5539999999999995E-2</v>
      </c>
      <c r="AJB117" s="34">
        <v>3.032E-2</v>
      </c>
      <c r="AJC117" s="34">
        <v>3.0379999999999997E-2</v>
      </c>
      <c r="AJD117" s="34">
        <v>3.0299999999999997E-2</v>
      </c>
      <c r="AJE117" t="s">
        <v>843</v>
      </c>
      <c r="AJF117" s="34">
        <v>4.7021679580211639E-2</v>
      </c>
      <c r="AJG117" s="34">
        <v>4.3087504804134369E-2</v>
      </c>
      <c r="AJH117" s="34">
        <v>5.8849148452281952E-2</v>
      </c>
      <c r="AJI117" s="34">
        <v>9.2970646917819977E-2</v>
      </c>
      <c r="AJJ117" s="34">
        <v>4.8002734780311584E-2</v>
      </c>
      <c r="AJK117" t="s">
        <v>830</v>
      </c>
      <c r="AJL117" t="s">
        <v>843</v>
      </c>
      <c r="AJM117" t="s">
        <v>843</v>
      </c>
      <c r="AJN117" s="34">
        <v>5.1599085330963135E-2</v>
      </c>
      <c r="AJO117" s="34">
        <v>5.2025806158781052E-2</v>
      </c>
      <c r="AJP117" s="34">
        <v>8.5362829267978668E-2</v>
      </c>
      <c r="AJQ117" s="34">
        <v>8.7057963013648987E-2</v>
      </c>
      <c r="AJR117" s="34">
        <v>0.11305704712867737</v>
      </c>
      <c r="AJS117" t="s">
        <v>832</v>
      </c>
      <c r="AJT117" t="s">
        <v>843</v>
      </c>
      <c r="AJU117" t="s">
        <v>843</v>
      </c>
      <c r="AJV117" t="s">
        <v>843</v>
      </c>
      <c r="AJW117" s="34">
        <v>3.357895091176033E-2</v>
      </c>
      <c r="AJX117" s="34">
        <v>3.0758565291762352E-2</v>
      </c>
      <c r="AJY117" s="34">
        <v>5.0570648163557053E-2</v>
      </c>
      <c r="AJZ117" s="34">
        <v>8.2214370369911194E-2</v>
      </c>
      <c r="AKA117" s="34">
        <v>3.4848567098379135E-2</v>
      </c>
      <c r="AKB117" t="s">
        <v>830</v>
      </c>
      <c r="AKC117" t="s">
        <v>843</v>
      </c>
      <c r="AKD117" t="s">
        <v>843</v>
      </c>
      <c r="AKE117" t="s">
        <v>843</v>
      </c>
      <c r="AKF117" s="34">
        <v>3.8721524178981781E-2</v>
      </c>
      <c r="AKG117" s="34">
        <v>4.2337682098150253E-2</v>
      </c>
      <c r="AKH117" s="34">
        <v>7.5289718806743622E-2</v>
      </c>
      <c r="AKI117" s="34">
        <v>7.5751557946205139E-2</v>
      </c>
      <c r="AKJ117" s="34">
        <v>0.1024201512336731</v>
      </c>
      <c r="AKK117" t="s">
        <v>832</v>
      </c>
      <c r="AKL117" t="s">
        <v>843</v>
      </c>
      <c r="AKM117" s="34">
        <v>81070</v>
      </c>
      <c r="AKN117" t="s">
        <v>832</v>
      </c>
      <c r="AKO117" t="s">
        <v>843</v>
      </c>
      <c r="AKP117" s="34">
        <v>80365.4140625</v>
      </c>
      <c r="AKQ117" t="s">
        <v>830</v>
      </c>
      <c r="AKR117" t="s">
        <v>843</v>
      </c>
      <c r="AKS117" s="34">
        <v>98561.624049480903</v>
      </c>
      <c r="AKT117" t="s">
        <v>832</v>
      </c>
      <c r="AKU117" t="s">
        <v>843</v>
      </c>
      <c r="AKV117" s="34">
        <v>104038.94607629599</v>
      </c>
      <c r="AKW117" t="s">
        <v>832</v>
      </c>
      <c r="AKX117" t="s">
        <v>843</v>
      </c>
      <c r="AKY117" s="34">
        <v>0.24371393024921417</v>
      </c>
      <c r="AKZ117" s="34">
        <v>0.25022947788238525</v>
      </c>
      <c r="ALA117" s="34">
        <v>0.28123015165328979</v>
      </c>
      <c r="ALB117" s="34">
        <v>0.38439929485321045</v>
      </c>
      <c r="ALC117" s="34">
        <v>0.57594293355941772</v>
      </c>
      <c r="ALD117" t="s">
        <v>830</v>
      </c>
      <c r="ALE117" t="s">
        <v>843</v>
      </c>
      <c r="ALF117" t="s">
        <v>843</v>
      </c>
      <c r="ALG117" t="s">
        <v>843</v>
      </c>
      <c r="ALH117" s="34">
        <v>0.2550380527973175</v>
      </c>
      <c r="ALI117" s="34">
        <v>0.2550380527973175</v>
      </c>
      <c r="ALJ117" s="34">
        <v>0.26658844947814941</v>
      </c>
      <c r="ALK117" s="34">
        <v>0.34410768747329712</v>
      </c>
      <c r="ALL117" s="34">
        <v>0.43051820993423462</v>
      </c>
      <c r="ALM117" t="s">
        <v>832</v>
      </c>
    </row>
    <row r="118" spans="1:1001">
      <c r="A118" t="s">
        <v>512</v>
      </c>
      <c r="B118" t="s">
        <v>187</v>
      </c>
      <c r="C118" t="s">
        <v>849</v>
      </c>
      <c r="D118" s="34">
        <v>3.9769917726516724E-2</v>
      </c>
      <c r="E118" t="s">
        <v>465</v>
      </c>
      <c r="F118" s="34">
        <v>4.4602848589420319E-2</v>
      </c>
      <c r="G118" t="s">
        <v>465</v>
      </c>
      <c r="H118" s="34">
        <v>4.3633695691823959E-2</v>
      </c>
      <c r="I118" t="s">
        <v>465</v>
      </c>
      <c r="J118" s="34">
        <v>4.1830644011497498E-2</v>
      </c>
      <c r="K118" t="s">
        <v>465</v>
      </c>
      <c r="L118" s="34"/>
      <c r="M118" t="s">
        <v>465</v>
      </c>
      <c r="N118" s="34">
        <v>0.55762004852294922</v>
      </c>
      <c r="O118" s="34"/>
      <c r="P118" t="s">
        <v>1459</v>
      </c>
      <c r="Q118" s="34"/>
      <c r="R118" t="s">
        <v>1459</v>
      </c>
      <c r="S118" s="34"/>
      <c r="T118" t="s">
        <v>1459</v>
      </c>
      <c r="U118" s="34"/>
      <c r="V118" t="s">
        <v>1459</v>
      </c>
      <c r="W118" t="s">
        <v>843</v>
      </c>
      <c r="X118" t="s">
        <v>465</v>
      </c>
      <c r="Y118" s="34">
        <v>0.55313539505004883</v>
      </c>
      <c r="Z118" s="34"/>
      <c r="AA118" t="s">
        <v>1459</v>
      </c>
      <c r="AB118" s="34"/>
      <c r="AC118" t="s">
        <v>1459</v>
      </c>
      <c r="AD118" s="34"/>
      <c r="AE118" t="s">
        <v>1459</v>
      </c>
      <c r="AF118" s="34"/>
      <c r="AG118" t="s">
        <v>1459</v>
      </c>
      <c r="AH118" t="s">
        <v>843</v>
      </c>
      <c r="AI118" t="s">
        <v>465</v>
      </c>
      <c r="AJ118" s="34">
        <v>0.55089175701141357</v>
      </c>
      <c r="AK118" s="34"/>
      <c r="AL118" t="s">
        <v>1459</v>
      </c>
      <c r="AM118" s="34"/>
      <c r="AN118" t="s">
        <v>1459</v>
      </c>
      <c r="AO118" s="34"/>
      <c r="AP118" t="s">
        <v>1459</v>
      </c>
      <c r="AQ118" s="34"/>
      <c r="AR118" t="s">
        <v>1459</v>
      </c>
      <c r="AS118" t="s">
        <v>843</v>
      </c>
      <c r="AT118" t="s">
        <v>465</v>
      </c>
      <c r="AU118" s="34">
        <v>0.5560491681098938</v>
      </c>
      <c r="AV118" s="34"/>
      <c r="AW118" t="s">
        <v>1459</v>
      </c>
      <c r="AX118" s="34"/>
      <c r="AY118" t="s">
        <v>1459</v>
      </c>
      <c r="AZ118" s="34"/>
      <c r="BA118" t="s">
        <v>1459</v>
      </c>
      <c r="BB118" s="34"/>
      <c r="BC118" t="s">
        <v>1459</v>
      </c>
      <c r="BD118" t="s">
        <v>843</v>
      </c>
      <c r="BE118" s="34">
        <v>0.54523499805254672</v>
      </c>
      <c r="BF118" t="s">
        <v>465</v>
      </c>
      <c r="BG118" t="s">
        <v>843</v>
      </c>
      <c r="BH118" t="s">
        <v>465</v>
      </c>
      <c r="BI118" s="34">
        <v>3.0569381713867188</v>
      </c>
      <c r="BJ118" t="s">
        <v>465</v>
      </c>
      <c r="BK118" s="34">
        <v>4.1264667510986328</v>
      </c>
      <c r="BL118" t="s">
        <v>465</v>
      </c>
      <c r="BM118" s="34">
        <v>4.477994441986084</v>
      </c>
      <c r="BN118" t="s">
        <v>465</v>
      </c>
      <c r="BO118" s="34">
        <v>5.1013460159301758</v>
      </c>
      <c r="BP118" t="s">
        <v>843</v>
      </c>
      <c r="BQ118" s="34">
        <v>2.3396694660186768</v>
      </c>
      <c r="BR118" t="s">
        <v>465</v>
      </c>
      <c r="BS118" s="34"/>
      <c r="BT118" t="s">
        <v>843</v>
      </c>
      <c r="BU118" s="34">
        <v>3.3246822357177734</v>
      </c>
      <c r="BV118" t="s">
        <v>1552</v>
      </c>
      <c r="BW118" t="s">
        <v>843</v>
      </c>
      <c r="BX118" s="34">
        <v>2.5122501850128174</v>
      </c>
      <c r="BY118" t="s">
        <v>465</v>
      </c>
      <c r="BZ118" t="s">
        <v>843</v>
      </c>
      <c r="CA118" t="s">
        <v>465</v>
      </c>
      <c r="CB118" s="34">
        <v>5.4214815609157085E-3</v>
      </c>
      <c r="CC118" s="34">
        <v>4.6930694952607155E-3</v>
      </c>
      <c r="CD118" s="34">
        <v>4.7089480794966221E-3</v>
      </c>
      <c r="CE118" s="34">
        <v>3.8022354710847139E-3</v>
      </c>
      <c r="CF118" s="34">
        <v>3.8022384978830814E-3</v>
      </c>
      <c r="CG118" t="s">
        <v>843</v>
      </c>
      <c r="CH118" t="s">
        <v>465</v>
      </c>
      <c r="CI118" s="34">
        <v>6.4205015078186989E-3</v>
      </c>
      <c r="CJ118" s="34">
        <v>5.952516570687294E-3</v>
      </c>
      <c r="CK118" s="34">
        <v>5.778125487267971E-3</v>
      </c>
      <c r="CL118" s="34">
        <v>5.6714778766036034E-3</v>
      </c>
      <c r="CM118" s="34">
        <v>5.6387479417026043E-3</v>
      </c>
      <c r="CN118" t="s">
        <v>843</v>
      </c>
      <c r="CO118" t="s">
        <v>465</v>
      </c>
      <c r="CP118" s="34">
        <v>5.9743542224168777E-3</v>
      </c>
      <c r="CQ118" s="34">
        <v>5.7432614266872406E-3</v>
      </c>
      <c r="CR118" s="34">
        <v>5.7246191427111626E-3</v>
      </c>
      <c r="CS118" s="34">
        <v>5.6582079268991947E-3</v>
      </c>
      <c r="CT118" s="34">
        <v>5.6660785339772701E-3</v>
      </c>
      <c r="CU118" t="s">
        <v>843</v>
      </c>
      <c r="CV118" t="s">
        <v>465</v>
      </c>
      <c r="CW118" s="34">
        <v>5.7653733529150486E-3</v>
      </c>
      <c r="CX118" s="34">
        <v>5.6581948883831501E-3</v>
      </c>
      <c r="CY118" s="34">
        <v>5.5668866261839867E-3</v>
      </c>
      <c r="CZ118" s="34">
        <v>5.4930443875491619E-3</v>
      </c>
      <c r="DA118" s="34">
        <v>5.49300666898489E-3</v>
      </c>
      <c r="DB118" t="s">
        <v>843</v>
      </c>
      <c r="DC118" s="34"/>
      <c r="DD118" s="34"/>
      <c r="DE118" s="34"/>
      <c r="DF118" s="34"/>
      <c r="DG118" s="34"/>
      <c r="DH118" t="s">
        <v>1460</v>
      </c>
      <c r="DI118" t="s">
        <v>843</v>
      </c>
      <c r="DJ118" s="34"/>
      <c r="DK118" s="34"/>
      <c r="DL118" s="34"/>
      <c r="DM118" s="34"/>
      <c r="DN118" s="34"/>
      <c r="DO118" t="s">
        <v>1460</v>
      </c>
      <c r="DP118" t="s">
        <v>843</v>
      </c>
      <c r="DQ118" s="34"/>
      <c r="DR118" t="s">
        <v>1460</v>
      </c>
      <c r="DS118" t="s">
        <v>843</v>
      </c>
      <c r="DT118" t="s">
        <v>843</v>
      </c>
      <c r="DU118" s="34"/>
      <c r="DV118" t="s">
        <v>1460</v>
      </c>
      <c r="DW118" t="s">
        <v>843</v>
      </c>
      <c r="DX118" t="s">
        <v>843</v>
      </c>
      <c r="DY118" t="s">
        <v>465</v>
      </c>
      <c r="DZ118" s="34">
        <v>2.1715874318033457E-3</v>
      </c>
      <c r="EA118" s="34">
        <v>3.2348956447094679E-3</v>
      </c>
      <c r="EB118" s="34">
        <v>-7.9938117414712906E-4</v>
      </c>
      <c r="EC118" s="34">
        <v>-6.023443304002285E-3</v>
      </c>
      <c r="ED118" s="34">
        <v>1.3055985793471336E-2</v>
      </c>
      <c r="EE118" t="s">
        <v>843</v>
      </c>
      <c r="EF118" t="s">
        <v>465</v>
      </c>
      <c r="EG118" s="34">
        <v>3.6000001709908247E-3</v>
      </c>
      <c r="EH118" s="34">
        <v>2.5999997742474079E-3</v>
      </c>
      <c r="EI118" s="34">
        <v>-9.9999961093999445E-5</v>
      </c>
      <c r="EJ118" s="34">
        <v>1.999999862164259E-3</v>
      </c>
      <c r="EK118" s="34">
        <v>1.0000000474974513E-3</v>
      </c>
      <c r="EL118" t="s">
        <v>843</v>
      </c>
      <c r="EM118" t="s">
        <v>465</v>
      </c>
      <c r="EN118" s="34">
        <v>3.5073859617114067E-3</v>
      </c>
      <c r="EO118" s="34">
        <v>2.6816804893314838E-3</v>
      </c>
      <c r="EP118" s="34">
        <v>-1.4286595396697521E-3</v>
      </c>
      <c r="EQ118" s="34">
        <v>5.0182463601231575E-3</v>
      </c>
      <c r="ER118" s="34">
        <v>7.3443073779344559E-3</v>
      </c>
      <c r="ES118" t="s">
        <v>843</v>
      </c>
      <c r="ET118" t="s">
        <v>465</v>
      </c>
      <c r="EU118" s="34">
        <v>3.8306564092636108E-3</v>
      </c>
      <c r="EV118" s="34">
        <v>2.7025560848414898E-3</v>
      </c>
      <c r="EW118" s="34">
        <v>3.3236271701753139E-3</v>
      </c>
      <c r="EX118" s="34">
        <v>4.6387426555156708E-3</v>
      </c>
      <c r="EY118" s="34">
        <v>-7.6699157943949103E-5</v>
      </c>
      <c r="EZ118" t="s">
        <v>843</v>
      </c>
      <c r="FA118" t="s">
        <v>465</v>
      </c>
      <c r="FB118" s="34">
        <v>-4.2330138385295868E-3</v>
      </c>
      <c r="FC118" s="34">
        <v>-5.191451869904995E-3</v>
      </c>
      <c r="FD118" s="34">
        <v>-1.7498646629974246E-3</v>
      </c>
      <c r="FE118" s="34">
        <v>-1.8796479562297463E-3</v>
      </c>
      <c r="FF118" s="34">
        <v>1.3925275765359402E-2</v>
      </c>
      <c r="FG118" t="s">
        <v>843</v>
      </c>
      <c r="FH118" s="34"/>
      <c r="FI118" s="34"/>
      <c r="FJ118" s="34"/>
      <c r="FK118" s="34"/>
      <c r="FL118" s="34"/>
      <c r="FM118" t="s">
        <v>843</v>
      </c>
      <c r="FN118" t="s">
        <v>843</v>
      </c>
      <c r="FO118" s="34"/>
      <c r="FP118" t="s">
        <v>1460</v>
      </c>
      <c r="FQ118" t="s">
        <v>843</v>
      </c>
      <c r="FR118" t="s">
        <v>843</v>
      </c>
      <c r="FS118" s="34"/>
      <c r="FT118" t="s">
        <v>1460</v>
      </c>
      <c r="FU118" t="s">
        <v>843</v>
      </c>
      <c r="FV118" t="s">
        <v>843</v>
      </c>
      <c r="FW118" s="34"/>
      <c r="FX118" t="s">
        <v>1460</v>
      </c>
      <c r="FY118" t="s">
        <v>843</v>
      </c>
      <c r="FZ118" s="34"/>
      <c r="GA118" s="34"/>
      <c r="GB118" s="34"/>
      <c r="GC118" s="34"/>
      <c r="GD118" s="34"/>
      <c r="GE118" t="s">
        <v>1460</v>
      </c>
      <c r="GF118" t="s">
        <v>843</v>
      </c>
      <c r="GG118" s="34"/>
      <c r="GH118" s="34"/>
      <c r="GI118" s="34"/>
      <c r="GJ118" s="34"/>
      <c r="GK118" s="34"/>
      <c r="GL118" t="s">
        <v>1460</v>
      </c>
      <c r="GM118" t="s">
        <v>843</v>
      </c>
      <c r="GN118" s="34"/>
      <c r="GO118" t="s">
        <v>1460</v>
      </c>
      <c r="GP118" t="s">
        <v>843</v>
      </c>
      <c r="GQ118" t="s">
        <v>843</v>
      </c>
      <c r="GR118" s="34"/>
      <c r="GS118" s="34"/>
      <c r="GT118" s="34"/>
      <c r="GU118" s="34"/>
      <c r="GV118" s="34"/>
      <c r="GW118" t="s">
        <v>1460</v>
      </c>
      <c r="GX118" t="s">
        <v>843</v>
      </c>
      <c r="GY118" t="s">
        <v>843</v>
      </c>
      <c r="GZ118" t="s">
        <v>843</v>
      </c>
      <c r="HA118" t="s">
        <v>843</v>
      </c>
      <c r="HB118" t="s">
        <v>843</v>
      </c>
      <c r="HC118" t="s">
        <v>843</v>
      </c>
      <c r="HD118" t="s">
        <v>843</v>
      </c>
      <c r="HE118" t="s">
        <v>843</v>
      </c>
      <c r="HF118" t="s">
        <v>843</v>
      </c>
      <c r="HG118" t="s">
        <v>843</v>
      </c>
      <c r="HH118" s="34">
        <v>75562</v>
      </c>
      <c r="HI118" s="34">
        <v>76398</v>
      </c>
      <c r="HJ118" s="34">
        <v>77183</v>
      </c>
      <c r="HK118" s="34">
        <v>77939</v>
      </c>
      <c r="HL118" s="34">
        <v>78677</v>
      </c>
      <c r="HM118" s="34">
        <v>79415</v>
      </c>
      <c r="HN118" s="34">
        <v>80228</v>
      </c>
      <c r="HO118" s="34">
        <v>81100</v>
      </c>
      <c r="HP118" s="34">
        <v>81997</v>
      </c>
      <c r="HQ118" s="34">
        <v>82915</v>
      </c>
      <c r="HR118" s="34">
        <v>83828</v>
      </c>
      <c r="HS118" s="34">
        <v>84350</v>
      </c>
      <c r="HT118" s="34">
        <v>84338</v>
      </c>
      <c r="HU118" s="34">
        <v>84144</v>
      </c>
      <c r="HV118" s="34">
        <v>83896</v>
      </c>
      <c r="HW118" s="34">
        <v>83593</v>
      </c>
      <c r="HX118" s="34">
        <v>83450</v>
      </c>
      <c r="HY118" s="34">
        <v>83580</v>
      </c>
      <c r="HZ118" s="34">
        <v>83775</v>
      </c>
      <c r="IA118" s="34">
        <v>83933</v>
      </c>
      <c r="IB118" s="34">
        <v>84046</v>
      </c>
      <c r="IC118" s="34">
        <v>84263</v>
      </c>
      <c r="ID118" s="34">
        <v>84519</v>
      </c>
      <c r="IE118" s="34">
        <v>84710</v>
      </c>
      <c r="IF118" s="34">
        <v>84904</v>
      </c>
      <c r="IG118" s="34">
        <v>85082</v>
      </c>
      <c r="IH118" s="34">
        <v>85251</v>
      </c>
      <c r="II118" s="34">
        <v>85403</v>
      </c>
      <c r="IJ118" s="34">
        <v>85546</v>
      </c>
      <c r="IK118" s="34">
        <v>85675</v>
      </c>
      <c r="IL118" s="34">
        <v>85798</v>
      </c>
      <c r="IM118" s="34">
        <v>85916</v>
      </c>
      <c r="IN118" s="34">
        <v>86023</v>
      </c>
      <c r="IO118" s="34">
        <v>86126</v>
      </c>
      <c r="IP118" s="34">
        <v>86225</v>
      </c>
      <c r="IQ118" s="34">
        <v>86313</v>
      </c>
      <c r="IR118" s="34">
        <v>86398</v>
      </c>
      <c r="IS118" s="34">
        <v>86479</v>
      </c>
      <c r="IT118" s="34">
        <v>86554</v>
      </c>
      <c r="IU118" s="34">
        <v>86625</v>
      </c>
      <c r="IV118" s="34">
        <v>86689</v>
      </c>
      <c r="IW118" s="34">
        <v>86740</v>
      </c>
      <c r="IX118" s="34">
        <v>86780</v>
      </c>
      <c r="IY118" s="34">
        <v>86811</v>
      </c>
      <c r="IZ118" s="34">
        <v>86829</v>
      </c>
      <c r="JA118" s="34">
        <v>86831</v>
      </c>
      <c r="JB118" s="34">
        <v>86822</v>
      </c>
      <c r="JC118" s="34">
        <v>86801</v>
      </c>
      <c r="JD118" s="34">
        <v>86770</v>
      </c>
      <c r="JE118" s="34">
        <v>86731</v>
      </c>
      <c r="JF118" s="34">
        <v>86680</v>
      </c>
      <c r="JG118" s="34">
        <v>86618</v>
      </c>
      <c r="JH118" s="34">
        <v>86547</v>
      </c>
      <c r="JI118" s="34">
        <v>86472</v>
      </c>
      <c r="JJ118" s="34">
        <v>86401</v>
      </c>
      <c r="JK118" s="34">
        <v>86329</v>
      </c>
      <c r="JL118" s="34">
        <v>86248</v>
      </c>
      <c r="JM118" s="34">
        <v>86174</v>
      </c>
      <c r="JN118" s="34">
        <v>86106</v>
      </c>
      <c r="JO118" s="34">
        <v>86037</v>
      </c>
      <c r="JP118" s="34">
        <v>85974</v>
      </c>
      <c r="JQ118" s="34">
        <v>85922</v>
      </c>
      <c r="JR118" s="34">
        <v>85882</v>
      </c>
      <c r="JS118" s="34">
        <v>85851</v>
      </c>
      <c r="JT118" s="34">
        <v>85830</v>
      </c>
      <c r="JU118" s="34">
        <v>85817</v>
      </c>
      <c r="JV118" s="34">
        <v>85816</v>
      </c>
      <c r="JW118" s="34">
        <v>85828</v>
      </c>
      <c r="JX118" s="34">
        <v>85843</v>
      </c>
      <c r="JY118" s="34">
        <v>85870</v>
      </c>
      <c r="JZ118" s="34">
        <v>85911</v>
      </c>
      <c r="KA118" s="34">
        <v>85959</v>
      </c>
      <c r="KB118" s="34">
        <v>86013</v>
      </c>
      <c r="KC118" s="34">
        <v>86079</v>
      </c>
      <c r="KD118" s="34">
        <v>86156</v>
      </c>
      <c r="KE118" s="34">
        <v>86231</v>
      </c>
      <c r="KF118" s="34">
        <v>86311</v>
      </c>
      <c r="KG118" s="34">
        <v>86400</v>
      </c>
      <c r="KH118" s="34">
        <v>86489</v>
      </c>
      <c r="KI118" s="34">
        <v>86582</v>
      </c>
      <c r="KJ118" s="34">
        <v>86671</v>
      </c>
      <c r="KK118" s="34">
        <v>86759</v>
      </c>
      <c r="KL118" s="34">
        <v>86852</v>
      </c>
      <c r="KM118" s="34">
        <v>86937</v>
      </c>
      <c r="KN118" s="34">
        <v>87021</v>
      </c>
      <c r="KO118" s="34">
        <v>87114</v>
      </c>
      <c r="KP118" s="34">
        <v>87201</v>
      </c>
      <c r="KQ118" s="34">
        <v>87288</v>
      </c>
      <c r="KR118" s="34">
        <v>87376</v>
      </c>
      <c r="KS118" s="34">
        <v>87459</v>
      </c>
      <c r="KT118" s="34">
        <v>87540</v>
      </c>
      <c r="KU118" s="34">
        <v>87623</v>
      </c>
      <c r="KV118" s="34">
        <v>87702</v>
      </c>
      <c r="KW118" s="34">
        <v>87782</v>
      </c>
      <c r="KX118" s="34">
        <v>87874</v>
      </c>
      <c r="KY118" s="34">
        <v>87954</v>
      </c>
      <c r="KZ118" s="34">
        <v>88025</v>
      </c>
      <c r="LA118" s="34">
        <v>88104</v>
      </c>
      <c r="LB118" s="34">
        <v>88183</v>
      </c>
      <c r="LC118" s="34">
        <v>88261</v>
      </c>
      <c r="LD118" s="34">
        <v>88338</v>
      </c>
      <c r="LE118" t="s">
        <v>843</v>
      </c>
      <c r="LF118" t="s">
        <v>843</v>
      </c>
      <c r="LG118" t="s">
        <v>843</v>
      </c>
      <c r="LH118" s="34">
        <v>1.1901890859007835E-2</v>
      </c>
      <c r="LI118" s="34">
        <v>1.1003006249666214E-2</v>
      </c>
      <c r="LJ118" s="34">
        <v>1.0222707875072956E-2</v>
      </c>
      <c r="LK118" s="34">
        <v>9.7472434863448143E-3</v>
      </c>
      <c r="LL118" s="34">
        <v>9.4243939965963364E-3</v>
      </c>
      <c r="LM118" s="34">
        <v>9.3364035710692406E-3</v>
      </c>
      <c r="LN118" s="34">
        <v>1.0185313411056995E-2</v>
      </c>
      <c r="LO118" s="34">
        <v>1.081037987023592E-2</v>
      </c>
      <c r="LP118" s="34">
        <v>1.0999700054526329E-2</v>
      </c>
      <c r="LQ118" s="34">
        <v>1.1133325286209583E-2</v>
      </c>
      <c r="LR118" s="34">
        <v>1.0951094329357147E-2</v>
      </c>
      <c r="LS118" s="34">
        <v>6.2077282927930355E-3</v>
      </c>
      <c r="LT118" s="34">
        <v>-1.4227449719328433E-4</v>
      </c>
      <c r="LU118" s="34">
        <v>-2.3029176518321037E-3</v>
      </c>
      <c r="LV118" s="34">
        <v>-2.9516802169382572E-3</v>
      </c>
      <c r="LW118" s="34">
        <v>-3.6181521136313677E-3</v>
      </c>
      <c r="LX118" s="34">
        <v>-1.712134457193315E-3</v>
      </c>
      <c r="LY118" s="34">
        <v>1.5566069632768631E-3</v>
      </c>
      <c r="LZ118" s="34">
        <v>2.3303765337914228E-3</v>
      </c>
      <c r="MA118" s="34">
        <v>1.8842278514057398E-3</v>
      </c>
      <c r="MB118" s="34">
        <v>1.3454065192490816E-3</v>
      </c>
      <c r="MC118" s="34">
        <v>2.5785919278860092E-3</v>
      </c>
      <c r="MD118" s="34">
        <v>3.0335010960698128E-3</v>
      </c>
      <c r="ME118" s="34">
        <v>2.2572972811758518E-3</v>
      </c>
      <c r="MF118" s="34">
        <v>2.2875480353832245E-3</v>
      </c>
      <c r="MG118" s="34">
        <v>2.0942909177392721E-3</v>
      </c>
      <c r="MH118" s="34">
        <v>1.9843489862978458E-3</v>
      </c>
      <c r="MI118" s="34">
        <v>1.7813827143982053E-3</v>
      </c>
      <c r="MJ118" s="34">
        <v>1.6730140196159482E-3</v>
      </c>
      <c r="MK118" s="34">
        <v>1.5068247448652983E-3</v>
      </c>
      <c r="ML118" s="34">
        <v>1.4346283860504627E-3</v>
      </c>
      <c r="MM118" s="34">
        <v>1.3743785675615072E-3</v>
      </c>
      <c r="MN118" s="34">
        <v>1.2446276377886534E-3</v>
      </c>
      <c r="MO118" s="34">
        <v>1.1966379825025797E-3</v>
      </c>
      <c r="MP118" s="34">
        <v>1.148818526417017E-3</v>
      </c>
      <c r="MQ118" s="34">
        <v>1.02006527595222E-3</v>
      </c>
      <c r="MR118" s="34">
        <v>9.8430330399423838E-4</v>
      </c>
      <c r="MS118" s="34">
        <v>9.3708251370117068E-4</v>
      </c>
      <c r="MT118" s="34">
        <v>8.668866939842701E-4</v>
      </c>
      <c r="MU118" s="34">
        <v>8.1996090011671185E-4</v>
      </c>
      <c r="MV118" s="34">
        <v>7.3854392394423485E-4</v>
      </c>
      <c r="MW118" s="34">
        <v>5.8813695795834064E-4</v>
      </c>
      <c r="MX118" s="34">
        <v>4.6104195644147694E-4</v>
      </c>
      <c r="MY118" s="34">
        <v>3.5716136335395277E-4</v>
      </c>
      <c r="MZ118" s="34">
        <v>2.0732550183311105E-4</v>
      </c>
      <c r="NA118" s="34">
        <v>2.30335135711357E-5</v>
      </c>
      <c r="NB118" s="34">
        <v>-1.0365498746978119E-4</v>
      </c>
      <c r="NC118" s="34">
        <v>-2.4190344265662134E-4</v>
      </c>
      <c r="ND118" s="34">
        <v>-3.5720254527404904E-4</v>
      </c>
      <c r="NE118" s="34">
        <v>-4.4956515193916857E-4</v>
      </c>
      <c r="NF118" s="34">
        <v>-5.8819801779463887E-4</v>
      </c>
      <c r="NG118" s="34">
        <v>-7.1553047746419907E-4</v>
      </c>
      <c r="NH118" s="34">
        <v>-8.2002719864249229E-4</v>
      </c>
      <c r="NI118" s="34">
        <v>-8.6695683421567082E-4</v>
      </c>
      <c r="NJ118" s="34">
        <v>-8.2141230814158916E-4</v>
      </c>
      <c r="NK118" s="34">
        <v>-8.3367107436060905E-4</v>
      </c>
      <c r="NL118" s="34">
        <v>-9.3871151329949498E-4</v>
      </c>
      <c r="NM118" s="34">
        <v>-8.5835921345278621E-4</v>
      </c>
      <c r="NN118" s="34">
        <v>-7.8941264655441046E-4</v>
      </c>
      <c r="NO118" s="34">
        <v>-8.0165913095697761E-4</v>
      </c>
      <c r="NP118" s="34">
        <v>-7.32511340174824E-4</v>
      </c>
      <c r="NQ118" s="34">
        <v>-6.0501700500026345E-4</v>
      </c>
      <c r="NR118" s="34">
        <v>-4.6564691001549363E-4</v>
      </c>
      <c r="NS118" s="34">
        <v>-3.6102553713135421E-4</v>
      </c>
      <c r="NT118" s="34">
        <v>-2.4463975569233298E-4</v>
      </c>
      <c r="NU118" s="34">
        <v>-1.5147366502787918E-4</v>
      </c>
      <c r="NV118" s="34">
        <v>-1.165277080872329E-5</v>
      </c>
      <c r="NW118" s="34">
        <v>1.3982428936287761E-4</v>
      </c>
      <c r="NX118" s="34">
        <v>1.7475287313573062E-4</v>
      </c>
      <c r="NY118" s="34">
        <v>3.1447823857888579E-4</v>
      </c>
      <c r="NZ118" s="34">
        <v>4.7735197586007416E-4</v>
      </c>
      <c r="OA118" s="34">
        <v>5.5856170365586877E-4</v>
      </c>
      <c r="OB118" s="34">
        <v>6.2800920568406582E-4</v>
      </c>
      <c r="OC118" s="34">
        <v>7.670316263101995E-4</v>
      </c>
      <c r="OD118" s="34">
        <v>8.9412729721516371E-4</v>
      </c>
      <c r="OE118" s="34">
        <v>8.7013526353985071E-4</v>
      </c>
      <c r="OF118" s="34">
        <v>9.2731049517169595E-4</v>
      </c>
      <c r="OG118" s="34">
        <v>1.030623447149992E-3</v>
      </c>
      <c r="OH118" s="34">
        <v>1.0295624379068613E-3</v>
      </c>
      <c r="OI118" s="34">
        <v>1.0747035266831517E-3</v>
      </c>
      <c r="OJ118" s="34">
        <v>1.027399324811995E-3</v>
      </c>
      <c r="OK118" s="34">
        <v>1.0148187866434455E-3</v>
      </c>
      <c r="OL118" s="34">
        <v>1.0713607771322131E-3</v>
      </c>
      <c r="OM118" s="34">
        <v>9.7819778602570295E-4</v>
      </c>
      <c r="ON118" s="34">
        <v>9.6575042698532343E-4</v>
      </c>
      <c r="OO118" s="34">
        <v>1.0681368876248598E-3</v>
      </c>
      <c r="OP118" s="34">
        <v>9.9819304887205362E-4</v>
      </c>
      <c r="OQ118" s="34">
        <v>9.971975814551115E-4</v>
      </c>
      <c r="OR118" s="34">
        <v>1.0076489998027682E-3</v>
      </c>
      <c r="OS118" s="34">
        <v>9.494667174294591E-4</v>
      </c>
      <c r="OT118" s="34">
        <v>9.2571962159126997E-4</v>
      </c>
      <c r="OU118" s="34">
        <v>9.4768882263451815E-4</v>
      </c>
      <c r="OV118" s="34">
        <v>9.0118357911705971E-4</v>
      </c>
      <c r="OW118" s="34">
        <v>9.1176410205662251E-4</v>
      </c>
      <c r="OX118" s="34">
        <v>1.047502039000392E-3</v>
      </c>
      <c r="OY118" s="34">
        <v>9.0998027008026838E-4</v>
      </c>
      <c r="OZ118" s="34">
        <v>8.0691452603787184E-4</v>
      </c>
      <c r="PA118" s="34">
        <v>8.9706981088966131E-4</v>
      </c>
      <c r="PB118" s="34">
        <v>8.9626578846946359E-4</v>
      </c>
      <c r="PC118" s="34">
        <v>8.8413327466696501E-4</v>
      </c>
      <c r="PD118" s="34">
        <v>8.720321930013597E-4</v>
      </c>
      <c r="PE118" t="s">
        <v>1300</v>
      </c>
      <c r="PF118" t="s">
        <v>843</v>
      </c>
      <c r="PG118" t="s">
        <v>843</v>
      </c>
      <c r="PH118" t="s">
        <v>843</v>
      </c>
      <c r="PI118" t="s">
        <v>843</v>
      </c>
      <c r="PJ118" t="s">
        <v>1300</v>
      </c>
      <c r="PK118" s="34">
        <v>0.48881712555885315</v>
      </c>
      <c r="PL118" s="34">
        <v>0.48984265327453613</v>
      </c>
      <c r="PM118" s="34">
        <v>0.49072983860969543</v>
      </c>
      <c r="PN118" s="34">
        <v>0.49153825640678406</v>
      </c>
      <c r="PO118" s="34">
        <v>0.49238023161888123</v>
      </c>
      <c r="PP118" s="34">
        <v>0.49318137764930725</v>
      </c>
      <c r="PQ118" s="34">
        <v>0.49395471811294556</v>
      </c>
      <c r="PR118" s="34">
        <v>0.4948212206363678</v>
      </c>
      <c r="PS118" s="34">
        <v>0.49561569094657898</v>
      </c>
      <c r="PT118" s="34">
        <v>0.49612253904342651</v>
      </c>
      <c r="PU118" s="34">
        <v>0.49650475382804871</v>
      </c>
      <c r="PV118" s="34">
        <v>0.49650266766548157</v>
      </c>
      <c r="PW118" s="34">
        <v>0.49614647030830383</v>
      </c>
      <c r="PX118" s="34">
        <v>0.49582856893539429</v>
      </c>
      <c r="PY118" s="34">
        <v>0.49555402994155884</v>
      </c>
      <c r="PZ118" s="34">
        <v>0.49542427062988281</v>
      </c>
      <c r="QA118" s="34">
        <v>0.49538645148277283</v>
      </c>
      <c r="QB118" s="34">
        <v>0.49541756510734558</v>
      </c>
      <c r="QC118" s="34">
        <v>0.49547001719474792</v>
      </c>
      <c r="QD118" s="34">
        <v>0.49543088674545288</v>
      </c>
      <c r="QE118" s="34">
        <v>0.49532398581504822</v>
      </c>
      <c r="QF118" s="34">
        <v>0.49530637264251709</v>
      </c>
      <c r="QG118" s="34">
        <v>0.49526143074035645</v>
      </c>
      <c r="QH118" s="34">
        <v>0.4951835572719574</v>
      </c>
      <c r="QI118" s="34">
        <v>0.49511212110519409</v>
      </c>
      <c r="QJ118" s="34">
        <v>0.49505183100700378</v>
      </c>
      <c r="QK118" s="34">
        <v>0.4950440526008606</v>
      </c>
      <c r="QL118" s="34">
        <v>0.49501773715019226</v>
      </c>
      <c r="QM118" s="34">
        <v>0.49497345089912415</v>
      </c>
      <c r="QN118" s="34">
        <v>0.4949285089969635</v>
      </c>
      <c r="QO118" s="34">
        <v>0.49488332867622375</v>
      </c>
      <c r="QP118" s="34">
        <v>0.49483215808868408</v>
      </c>
      <c r="QQ118" s="34">
        <v>0.49479791522026062</v>
      </c>
      <c r="QR118" s="34">
        <v>0.49478670954704285</v>
      </c>
      <c r="QS118" s="34">
        <v>0.49476370215415955</v>
      </c>
      <c r="QT118" s="34">
        <v>0.49478062987327576</v>
      </c>
      <c r="QU118" s="34">
        <v>0.49479153752326965</v>
      </c>
      <c r="QV118" s="34">
        <v>0.49481377005577087</v>
      </c>
      <c r="QW118" s="34">
        <v>0.49483558535575867</v>
      </c>
      <c r="QX118" s="34">
        <v>0.49489176273345947</v>
      </c>
      <c r="QY118" s="34">
        <v>0.49494168162345886</v>
      </c>
      <c r="QZ118" s="34">
        <v>0.49498501420021057</v>
      </c>
      <c r="RA118" s="34">
        <v>0.49503341317176819</v>
      </c>
      <c r="RB118" s="34">
        <v>0.49508702754974365</v>
      </c>
      <c r="RC118" s="34">
        <v>0.4951571524143219</v>
      </c>
      <c r="RD118" s="34">
        <v>0.49522635340690613</v>
      </c>
      <c r="RE118" s="34">
        <v>0.49531224370002747</v>
      </c>
      <c r="RF118" s="34">
        <v>0.4954090416431427</v>
      </c>
      <c r="RG118" s="34">
        <v>0.49549382925033569</v>
      </c>
      <c r="RH118" s="34">
        <v>0.49555522203445435</v>
      </c>
      <c r="RI118" s="34">
        <v>0.4956391453742981</v>
      </c>
      <c r="RJ118" s="34">
        <v>0.49573990702629089</v>
      </c>
      <c r="RK118" s="34">
        <v>0.49583461880683899</v>
      </c>
      <c r="RL118" s="34">
        <v>0.49594089388847351</v>
      </c>
      <c r="RM118" s="34">
        <v>0.4960474967956543</v>
      </c>
      <c r="RN118" s="34">
        <v>0.49616003036499023</v>
      </c>
      <c r="RO118" s="34">
        <v>0.49625498056411743</v>
      </c>
      <c r="RP118" s="34">
        <v>0.49639102816581726</v>
      </c>
      <c r="RQ118" s="34">
        <v>0.49653914570808411</v>
      </c>
      <c r="RR118" s="34">
        <v>0.49668166041374207</v>
      </c>
      <c r="RS118" s="34">
        <v>0.49683624505996704</v>
      </c>
      <c r="RT118" s="34">
        <v>0.49702054262161255</v>
      </c>
      <c r="RU118" s="34">
        <v>0.49724039435386658</v>
      </c>
      <c r="RV118" s="34">
        <v>0.49740830063819885</v>
      </c>
      <c r="RW118" s="34">
        <v>0.49756494164466858</v>
      </c>
      <c r="RX118" s="34">
        <v>0.4977918267250061</v>
      </c>
      <c r="RY118" s="34">
        <v>0.49799570441246033</v>
      </c>
      <c r="RZ118" s="34">
        <v>0.49819406867027283</v>
      </c>
      <c r="SA118" s="34">
        <v>0.49840989708900452</v>
      </c>
      <c r="SB118" s="34">
        <v>0.49861419200897217</v>
      </c>
      <c r="SC118" s="34">
        <v>0.49881854653358459</v>
      </c>
      <c r="SD118" s="34">
        <v>0.49905186891555786</v>
      </c>
      <c r="SE118" s="34">
        <v>0.49927335977554321</v>
      </c>
      <c r="SF118" s="34">
        <v>0.49942493438720703</v>
      </c>
      <c r="SG118" s="34">
        <v>0.49961698055267334</v>
      </c>
      <c r="SH118" s="34">
        <v>0.49979704618453979</v>
      </c>
      <c r="SI118" s="34">
        <v>0.49994787573814392</v>
      </c>
      <c r="SJ118" s="34">
        <v>0.50012731552124023</v>
      </c>
      <c r="SK118" s="34">
        <v>0.50026017427444458</v>
      </c>
      <c r="SL118" s="34">
        <v>0.5003696084022522</v>
      </c>
      <c r="SM118" s="34">
        <v>0.50050187110900879</v>
      </c>
      <c r="SN118" s="34">
        <v>0.50063967704772949</v>
      </c>
      <c r="SO118" s="34">
        <v>0.50075989961624146</v>
      </c>
      <c r="SP118" s="34">
        <v>0.50083392858505249</v>
      </c>
      <c r="SQ118" s="34">
        <v>0.50087910890579224</v>
      </c>
      <c r="SR118" s="34">
        <v>0.50090688467025757</v>
      </c>
      <c r="SS118" s="34">
        <v>0.50095754861831665</v>
      </c>
      <c r="ST118" s="34">
        <v>0.50103104114532471</v>
      </c>
      <c r="SU118" s="34">
        <v>0.5010414719581604</v>
      </c>
      <c r="SV118" s="34">
        <v>0.50102335214614868</v>
      </c>
      <c r="SW118" s="34">
        <v>0.50101667642593384</v>
      </c>
      <c r="SX118" s="34">
        <v>0.50103282928466797</v>
      </c>
      <c r="SY118" s="34">
        <v>0.50099200010299683</v>
      </c>
      <c r="SZ118" s="34">
        <v>0.50095689296722412</v>
      </c>
      <c r="TA118" s="34">
        <v>0.50094455480575562</v>
      </c>
      <c r="TB118" s="34">
        <v>0.50090956687927246</v>
      </c>
      <c r="TC118" s="34">
        <v>0.50086909532546997</v>
      </c>
      <c r="TD118" s="34">
        <v>0.50080585479736328</v>
      </c>
      <c r="TE118" s="34">
        <v>0.50074279308319092</v>
      </c>
      <c r="TF118" s="34">
        <v>0.50068545341491699</v>
      </c>
      <c r="TG118" s="34">
        <v>0.50063395500183105</v>
      </c>
      <c r="TH118" t="s">
        <v>843</v>
      </c>
      <c r="TI118" t="s">
        <v>843</v>
      </c>
      <c r="TJ118" t="s">
        <v>1300</v>
      </c>
      <c r="TK118" s="34">
        <v>0.65170323707683708</v>
      </c>
      <c r="TL118" s="34">
        <v>0.65380638236603006</v>
      </c>
      <c r="TM118" s="34">
        <v>0.65461529990218092</v>
      </c>
      <c r="TN118" s="34">
        <v>0.65551485447045499</v>
      </c>
      <c r="TO118" s="34">
        <v>0.65688610957528593</v>
      </c>
      <c r="TP118" s="34">
        <v>0.65857835421519895</v>
      </c>
      <c r="TQ118" s="34">
        <v>0.659973201209062</v>
      </c>
      <c r="TR118" s="34">
        <v>0.66039050314116399</v>
      </c>
      <c r="TS118" s="34">
        <v>0.66009732063368209</v>
      </c>
      <c r="TT118" s="34">
        <v>0.65913079135736197</v>
      </c>
      <c r="TU118" s="34">
        <v>0.65761440091616197</v>
      </c>
      <c r="TV118" s="34">
        <v>0.65435479759808901</v>
      </c>
      <c r="TW118" s="34">
        <v>0.64914984941544707</v>
      </c>
      <c r="TX118" s="34">
        <v>0.64425653793816495</v>
      </c>
      <c r="TY118" s="34">
        <v>0.64035234099361105</v>
      </c>
      <c r="TZ118" s="34">
        <v>0.63663823525893304</v>
      </c>
      <c r="UA118" s="34">
        <v>0.63370661298150399</v>
      </c>
      <c r="UB118" s="34">
        <v>0.63199928212491008</v>
      </c>
      <c r="UC118" s="34">
        <v>0.63085269559716206</v>
      </c>
      <c r="UD118" s="34">
        <v>0.63023483016215298</v>
      </c>
      <c r="UE118" s="34">
        <v>0.62999803677769795</v>
      </c>
      <c r="UF118" s="34">
        <v>0.630593317391279</v>
      </c>
      <c r="UG118" s="34">
        <v>0.63042256520684603</v>
      </c>
      <c r="UH118" s="34">
        <v>0.62915830480462798</v>
      </c>
      <c r="UI118" s="34">
        <v>0.62822128521624399</v>
      </c>
      <c r="UJ118" s="34">
        <v>0.62709722915993293</v>
      </c>
      <c r="UK118" s="34">
        <v>0.625052052480631</v>
      </c>
      <c r="UL118" s="34">
        <v>0.622064669480759</v>
      </c>
      <c r="UM118" s="34">
        <v>0.61861231742172296</v>
      </c>
      <c r="UN118" s="34">
        <v>0.61459810564280304</v>
      </c>
      <c r="UO118" s="34">
        <v>0.610521224270962</v>
      </c>
      <c r="UP118" s="34">
        <v>0.606551748219191</v>
      </c>
      <c r="UQ118" s="34">
        <v>0.602274972972345</v>
      </c>
      <c r="UR118" s="34">
        <v>0.59759771963332997</v>
      </c>
      <c r="US118" s="34">
        <v>0.59270277009434702</v>
      </c>
      <c r="UT118" s="34">
        <v>0.58776777542201097</v>
      </c>
      <c r="UU118" s="34">
        <v>0.58320456952377597</v>
      </c>
      <c r="UV118" s="34">
        <v>0.57928514437030898</v>
      </c>
      <c r="UW118" s="34">
        <v>0.57610277976754398</v>
      </c>
      <c r="UX118" s="34">
        <v>0.57388167388167399</v>
      </c>
      <c r="UY118" s="34">
        <v>0.57241156554790995</v>
      </c>
      <c r="UZ118" s="34">
        <v>0.57148374452386397</v>
      </c>
      <c r="VA118" s="34">
        <v>0.57085734040101399</v>
      </c>
      <c r="VB118" s="34">
        <v>0.57021575606777897</v>
      </c>
      <c r="VC118" s="34">
        <v>0.56926505392752502</v>
      </c>
      <c r="VD118" s="34">
        <v>0.56828782347318407</v>
      </c>
      <c r="VE118" s="34">
        <v>0.56764414549307807</v>
      </c>
      <c r="VF118" s="34">
        <v>0.56743009873158101</v>
      </c>
      <c r="VG118" s="34">
        <v>0.56770446176984102</v>
      </c>
      <c r="VH118" s="34">
        <v>0.56816478537085902</v>
      </c>
      <c r="VI118" s="34">
        <v>0.56861116398728695</v>
      </c>
      <c r="VJ118" s="34">
        <v>0.56915093196026201</v>
      </c>
      <c r="VK118" s="34">
        <v>0.569736674870302</v>
      </c>
      <c r="VL118" s="34">
        <v>0.57048772731215103</v>
      </c>
      <c r="VM118" s="34">
        <v>0.57136739524198099</v>
      </c>
      <c r="VN118" s="34">
        <v>0.57223528594099304</v>
      </c>
      <c r="VO118" s="34">
        <v>0.57314372507188605</v>
      </c>
      <c r="VP118" s="34">
        <v>0.57403625223385202</v>
      </c>
      <c r="VQ118" s="34">
        <v>0.57500885531289692</v>
      </c>
      <c r="VR118" s="34">
        <v>0.57609516835779995</v>
      </c>
      <c r="VS118" s="34">
        <v>0.57731742920783702</v>
      </c>
      <c r="VT118" s="34">
        <v>0.57846069691115198</v>
      </c>
      <c r="VU118" s="34">
        <v>0.579274008092452</v>
      </c>
      <c r="VV118" s="34">
        <v>0.579702041909821</v>
      </c>
      <c r="VW118" s="34">
        <v>0.57986135383898396</v>
      </c>
      <c r="VX118" s="34">
        <v>0.58016138899408598</v>
      </c>
      <c r="VY118" s="34">
        <v>0.580361356631378</v>
      </c>
      <c r="VZ118" s="34">
        <v>0.57997390129095405</v>
      </c>
      <c r="WA118" s="34">
        <v>0.57916195845904705</v>
      </c>
      <c r="WB118" s="34">
        <v>0.57802828711009102</v>
      </c>
      <c r="WC118" s="34">
        <v>0.57656761066685303</v>
      </c>
      <c r="WD118" s="34">
        <v>0.57485545434451302</v>
      </c>
      <c r="WE118" s="34">
        <v>0.57282287082841699</v>
      </c>
      <c r="WF118" s="34">
        <v>0.57028096120446792</v>
      </c>
      <c r="WG118" s="34">
        <v>0.56728241377509303</v>
      </c>
      <c r="WH118" s="34">
        <v>0.56435293367272998</v>
      </c>
      <c r="WI118" s="34">
        <v>0.561779137194928</v>
      </c>
      <c r="WJ118" s="34">
        <v>0.55946504320048096</v>
      </c>
      <c r="WK118" s="34">
        <v>0.55761426308547901</v>
      </c>
      <c r="WL118" s="34">
        <v>0.55631399317406105</v>
      </c>
      <c r="WM118" s="34">
        <v>0.55528057089123894</v>
      </c>
      <c r="WN118" s="34">
        <v>0.55454765499832903</v>
      </c>
      <c r="WO118" s="34">
        <v>0.55427048312071103</v>
      </c>
      <c r="WP118" s="34">
        <v>0.55428068601401004</v>
      </c>
      <c r="WQ118" s="34">
        <v>0.554550051137082</v>
      </c>
      <c r="WR118" s="34">
        <v>0.55512891154119903</v>
      </c>
      <c r="WS118" s="34">
        <v>0.55548101512597303</v>
      </c>
      <c r="WT118" s="34">
        <v>0.55549127319177205</v>
      </c>
      <c r="WU118" s="34">
        <v>0.55549260956893398</v>
      </c>
      <c r="WV118" s="34">
        <v>0.55546344837837403</v>
      </c>
      <c r="WW118" s="34">
        <v>0.55545718838708902</v>
      </c>
      <c r="WX118" s="34">
        <v>0.55546235270621103</v>
      </c>
      <c r="WY118" s="34">
        <v>0.55540352557524297</v>
      </c>
      <c r="WZ118" s="34">
        <v>0.55526759472329201</v>
      </c>
      <c r="XA118" s="34">
        <v>0.55505041309147207</v>
      </c>
      <c r="XB118" s="34">
        <v>0.55476411098920497</v>
      </c>
      <c r="XC118" s="34">
        <v>0.55442771939789803</v>
      </c>
      <c r="XD118" s="34">
        <v>0.554049759375284</v>
      </c>
      <c r="XE118" s="34">
        <v>0.553578617315031</v>
      </c>
      <c r="XF118" s="34">
        <v>0.55298742940013501</v>
      </c>
      <c r="XG118" s="34">
        <v>0.55231044397654505</v>
      </c>
      <c r="XH118" t="s">
        <v>843</v>
      </c>
      <c r="XI118" t="s">
        <v>1300</v>
      </c>
      <c r="XJ118" s="34">
        <v>0.60012307773748708</v>
      </c>
      <c r="XK118" s="34">
        <v>0.60216236027121095</v>
      </c>
      <c r="XL118" s="34">
        <v>0.60257049758044101</v>
      </c>
      <c r="XM118" s="34">
        <v>0.60244805265622703</v>
      </c>
      <c r="XN118" s="34">
        <v>0.602517905600783</v>
      </c>
      <c r="XO118" s="34">
        <v>0.60256248819492497</v>
      </c>
      <c r="XP118" s="34">
        <v>0.60120282945374104</v>
      </c>
      <c r="XQ118" s="34">
        <v>0.59814674385484701</v>
      </c>
      <c r="XR118" s="34">
        <v>0.59504006244130903</v>
      </c>
      <c r="XS118" s="34">
        <v>0.59231497506467501</v>
      </c>
      <c r="XT118" s="34">
        <v>0.58963592117192298</v>
      </c>
      <c r="XU118" s="34">
        <v>0.586766963645309</v>
      </c>
      <c r="XV118" s="34">
        <v>0.58331950010671296</v>
      </c>
      <c r="XW118" s="34">
        <v>0.57984871083327905</v>
      </c>
      <c r="XX118" s="34">
        <v>0.57684514160389</v>
      </c>
      <c r="XY118" s="34">
        <v>0.57384589618748005</v>
      </c>
      <c r="XZ118" s="34">
        <v>0.57119575312015003</v>
      </c>
      <c r="YA118" s="34">
        <v>0.56897583153864606</v>
      </c>
      <c r="YB118" s="34">
        <v>0.56683636624072697</v>
      </c>
      <c r="YC118" s="34">
        <v>0.56487912978208799</v>
      </c>
      <c r="YD118" s="34">
        <v>0.563058105430987</v>
      </c>
      <c r="YE118" s="34">
        <v>0.561666676556279</v>
      </c>
      <c r="YF118" s="34">
        <v>0.55936204071249795</v>
      </c>
      <c r="YG118" s="34">
        <v>0.556185810411994</v>
      </c>
      <c r="YH118" s="34">
        <v>0.55342504475643106</v>
      </c>
      <c r="YI118" s="34">
        <v>0.550812446742867</v>
      </c>
      <c r="YJ118" s="34">
        <v>0.54831349962756804</v>
      </c>
      <c r="YK118" s="34">
        <v>0.54565679392530797</v>
      </c>
      <c r="YL118" s="34">
        <v>0.54247155022765703</v>
      </c>
      <c r="YM118" s="34">
        <v>0.53885299764810202</v>
      </c>
      <c r="YN118" s="34">
        <v>0.53515816219492296</v>
      </c>
      <c r="YO118" s="34">
        <v>0.531303831649518</v>
      </c>
      <c r="YP118" s="34">
        <v>0.52733571254199496</v>
      </c>
      <c r="YQ118" s="34">
        <v>0.52381671146511199</v>
      </c>
      <c r="YR118" s="34">
        <v>0.52098881408416409</v>
      </c>
      <c r="YS118" s="34">
        <v>0.51863566322570198</v>
      </c>
      <c r="YT118" s="34">
        <v>0.51705758780534405</v>
      </c>
      <c r="YU118" s="34">
        <v>0.51612530209646301</v>
      </c>
      <c r="YV118" s="34">
        <v>0.51513506019363597</v>
      </c>
      <c r="YW118" s="34">
        <v>0.51369119769119798</v>
      </c>
      <c r="YX118" s="34">
        <v>0.51209791379479397</v>
      </c>
      <c r="YY118" s="34">
        <v>0.51080816232418702</v>
      </c>
      <c r="YZ118" s="34">
        <v>0.50988707075363005</v>
      </c>
      <c r="ZA118" s="34">
        <v>0.50941700936517298</v>
      </c>
      <c r="ZB118" s="34">
        <v>0.50913572000299401</v>
      </c>
      <c r="ZC118" s="34">
        <v>0.50885628404602001</v>
      </c>
      <c r="ZD118" s="34">
        <v>0.50861532791228004</v>
      </c>
      <c r="ZE118" s="34">
        <v>0.50844460317277407</v>
      </c>
      <c r="ZF118" s="34">
        <v>0.50850231357431397</v>
      </c>
      <c r="ZG118" s="34">
        <v>0.508762726130219</v>
      </c>
      <c r="ZH118" s="34">
        <v>0.50915142390733803</v>
      </c>
      <c r="ZI118" s="34">
        <v>0.50972944578814006</v>
      </c>
      <c r="ZJ118" s="34">
        <v>0.51045096883774099</v>
      </c>
      <c r="ZK118" s="34">
        <v>0.511393795715401</v>
      </c>
      <c r="ZL118" s="34">
        <v>0.51259526744327399</v>
      </c>
      <c r="ZM118" s="34">
        <v>0.51406827369713493</v>
      </c>
      <c r="ZN118" s="34">
        <v>0.51555978109637302</v>
      </c>
      <c r="ZO118" s="34">
        <v>0.51678580546336494</v>
      </c>
      <c r="ZP118" s="34">
        <v>0.517736756226301</v>
      </c>
      <c r="ZQ118" s="34">
        <v>0.51846298685449299</v>
      </c>
      <c r="ZR118" s="34">
        <v>0.51930536735156796</v>
      </c>
      <c r="ZS118" s="34">
        <v>0.520099625241498</v>
      </c>
      <c r="ZT118" s="34">
        <v>0.52034465694408094</v>
      </c>
      <c r="ZU118" s="34">
        <v>0.52005800747807196</v>
      </c>
      <c r="ZV118" s="34">
        <v>0.51939298613538398</v>
      </c>
      <c r="ZW118" s="34">
        <v>0.51841990270049798</v>
      </c>
      <c r="ZX118" s="34">
        <v>0.51709772710058199</v>
      </c>
      <c r="ZY118" s="34">
        <v>0.51535629398331506</v>
      </c>
      <c r="ZZ118" s="34">
        <v>0.51309949559078805</v>
      </c>
      <c r="AAA118" s="34">
        <v>0.510332539493068</v>
      </c>
      <c r="AAB118" s="34">
        <v>0.50754850950402197</v>
      </c>
      <c r="AAC118" s="34">
        <v>0.50505473539710799</v>
      </c>
      <c r="AAD118" s="34">
        <v>0.50276410098414803</v>
      </c>
      <c r="AAE118" s="34">
        <v>0.50088000046468695</v>
      </c>
      <c r="AAF118" s="34">
        <v>0.49949219724799904</v>
      </c>
      <c r="AAG118" s="34">
        <v>0.49835616914932501</v>
      </c>
      <c r="AAH118" s="34">
        <v>0.49754667686229503</v>
      </c>
      <c r="AAI118" s="34">
        <v>0.49715565483596502</v>
      </c>
      <c r="AAJ118" s="34">
        <v>0.49709211576038598</v>
      </c>
      <c r="AAK118" s="34">
        <v>0.49730600647944401</v>
      </c>
      <c r="AAL118" s="34">
        <v>0.49777031665541699</v>
      </c>
      <c r="AAM118" s="34">
        <v>0.49805207528901901</v>
      </c>
      <c r="AAN118" s="34">
        <v>0.49800234882328603</v>
      </c>
      <c r="AAO118" s="34">
        <v>0.497923783889483</v>
      </c>
      <c r="AAP118" s="34">
        <v>0.49787407637237002</v>
      </c>
      <c r="AAQ118" s="34">
        <v>0.49786486672635905</v>
      </c>
      <c r="AAR118" s="34">
        <v>0.49782112590451999</v>
      </c>
      <c r="AAS118" s="34">
        <v>0.49779180533518202</v>
      </c>
      <c r="AAT118" s="34">
        <v>0.49777113983737004</v>
      </c>
      <c r="AAU118" s="34">
        <v>0.49765888964480298</v>
      </c>
      <c r="AAV118" s="34">
        <v>0.49750686824955304</v>
      </c>
      <c r="AAW118" s="34">
        <v>0.49730377471539805</v>
      </c>
      <c r="AAX118" s="34">
        <v>0.49701261088686699</v>
      </c>
      <c r="AAY118" s="34">
        <v>0.49662231436968901</v>
      </c>
      <c r="AAZ118" s="34">
        <v>0.49611375378382694</v>
      </c>
      <c r="ABA118" s="34">
        <v>0.49552893825784899</v>
      </c>
      <c r="ABB118" s="34">
        <v>0.49485941493893798</v>
      </c>
      <c r="ABC118" s="34">
        <v>0.49413761009715801</v>
      </c>
      <c r="ABD118" s="34">
        <v>0.49334626092182804</v>
      </c>
      <c r="ABE118" s="34">
        <v>0.492496728471644</v>
      </c>
      <c r="ABF118" s="34">
        <v>0.49164572437682502</v>
      </c>
      <c r="ABG118" t="s">
        <v>843</v>
      </c>
      <c r="ABH118" t="s">
        <v>843</v>
      </c>
      <c r="ABI118" t="s">
        <v>1300</v>
      </c>
      <c r="ABJ118" s="34">
        <v>0.59414123501230798</v>
      </c>
      <c r="ABK118" s="34">
        <v>0.59654048535302007</v>
      </c>
      <c r="ABL118" s="34">
        <v>0.597329740164672</v>
      </c>
      <c r="ABM118" s="34">
        <v>0.59758530655187703</v>
      </c>
      <c r="ABN118" s="34">
        <v>0.59778332793146605</v>
      </c>
      <c r="ABO118" s="34">
        <v>0.59809859598312698</v>
      </c>
      <c r="ABP118" s="34">
        <v>0.59856657629865095</v>
      </c>
      <c r="ABQ118" s="34">
        <v>0.59879408881572904</v>
      </c>
      <c r="ABR118" s="34">
        <v>0.59846091930192602</v>
      </c>
      <c r="ABS118" s="34">
        <v>0.59757943423647197</v>
      </c>
      <c r="ABT118" s="34">
        <v>0.596572744190485</v>
      </c>
      <c r="ABU118" s="34">
        <v>0.59412918867331699</v>
      </c>
      <c r="ABV118" s="34">
        <v>0.59000094856411101</v>
      </c>
      <c r="ABW118" s="34">
        <v>0.58599297628456104</v>
      </c>
      <c r="ABX118" s="34">
        <v>0.58232812053018002</v>
      </c>
      <c r="ABY118" s="34">
        <v>0.57873865036546102</v>
      </c>
      <c r="ABZ118" s="34">
        <v>0.57670207730423795</v>
      </c>
      <c r="ACA118" s="34">
        <v>0.576471643933955</v>
      </c>
      <c r="ACB118" s="34">
        <v>0.57685122738748196</v>
      </c>
      <c r="ACC118" s="34">
        <v>0.57746655070115405</v>
      </c>
      <c r="ACD118" s="34">
        <v>0.57756810299183203</v>
      </c>
      <c r="ACE118" s="34">
        <v>0.57835836394168294</v>
      </c>
      <c r="ACF118" s="34">
        <v>0.57792580410437799</v>
      </c>
      <c r="ACG118" s="34">
        <v>0.575268563333727</v>
      </c>
      <c r="ACH118" s="34">
        <v>0.57274686704984501</v>
      </c>
      <c r="ACI118" s="34">
        <v>0.57037581171216201</v>
      </c>
      <c r="ACJ118" s="34">
        <v>0.56762716934211499</v>
      </c>
      <c r="ACK118" s="34">
        <v>0.56445578928264095</v>
      </c>
      <c r="ACL118" s="34">
        <v>0.56175953147740099</v>
      </c>
      <c r="ACM118" s="34">
        <v>0.55951818197734493</v>
      </c>
      <c r="ACN118" s="34">
        <v>0.55739061516585497</v>
      </c>
      <c r="ACO118" s="34">
        <v>0.55532147679128396</v>
      </c>
      <c r="ACP118" s="34">
        <v>0.55310207735140604</v>
      </c>
      <c r="ACQ118" s="34">
        <v>0.55031842696498801</v>
      </c>
      <c r="ACR118" s="34">
        <v>0.54703709502519604</v>
      </c>
      <c r="ACS118" s="34">
        <v>0.54370141230173896</v>
      </c>
      <c r="ACT118" s="34">
        <v>0.54020613783804106</v>
      </c>
      <c r="ACU118" s="34">
        <v>0.53653488130066296</v>
      </c>
      <c r="ACV118" s="34">
        <v>0.53327980220440407</v>
      </c>
      <c r="ACW118" s="34">
        <v>0.53074170274170296</v>
      </c>
      <c r="ACX118" s="34">
        <v>0.52865143588826702</v>
      </c>
      <c r="ACY118" s="34">
        <v>0.52730574129582697</v>
      </c>
      <c r="ACZ118" s="34">
        <v>0.52665360682184792</v>
      </c>
      <c r="ADA118" s="34">
        <v>0.52597021114835696</v>
      </c>
      <c r="ADB118" s="34">
        <v>0.52490225096309406</v>
      </c>
      <c r="ADC118" s="34">
        <v>0.52374727919752206</v>
      </c>
      <c r="ADD118" s="34">
        <v>0.52286286885812405</v>
      </c>
      <c r="ADE118" s="34">
        <v>0.52237301413578197</v>
      </c>
      <c r="ADF118" s="34">
        <v>0.52233189851389594</v>
      </c>
      <c r="ADG118" s="34">
        <v>0.52243142590308</v>
      </c>
      <c r="ADH118" s="34">
        <v>0.52249352507196001</v>
      </c>
      <c r="ADI118" s="34">
        <v>0.52264239163689097</v>
      </c>
      <c r="ADJ118" s="34">
        <v>0.52283152506730401</v>
      </c>
      <c r="ADK118" s="34">
        <v>0.52318367110931197</v>
      </c>
      <c r="ADL118" s="34">
        <v>0.52371775952963806</v>
      </c>
      <c r="ADM118" s="34">
        <v>0.52431396170464195</v>
      </c>
      <c r="ADN118" s="34">
        <v>0.52503826175679402</v>
      </c>
      <c r="ADO118" s="34">
        <v>0.52584306171234896</v>
      </c>
      <c r="ADP118" s="34">
        <v>0.52682433962592801</v>
      </c>
      <c r="ADQ118" s="34">
        <v>0.52803445029464102</v>
      </c>
      <c r="ADR118" s="34">
        <v>0.52942476460769905</v>
      </c>
      <c r="ADS118" s="34">
        <v>0.53077209562160999</v>
      </c>
      <c r="ADT118" s="34">
        <v>0.53184874683433803</v>
      </c>
      <c r="ADU118" s="34">
        <v>0.53259135012987602</v>
      </c>
      <c r="ADV118" s="34">
        <v>0.533065361761622</v>
      </c>
      <c r="ADW118" s="34">
        <v>0.53368485448772096</v>
      </c>
      <c r="ADX118" s="34">
        <v>0.5342449790539</v>
      </c>
      <c r="ADY118" s="34">
        <v>0.53417299715710498</v>
      </c>
      <c r="ADZ118" s="34">
        <v>0.53363698845566898</v>
      </c>
      <c r="AEA118" s="34">
        <v>0.53273280967048797</v>
      </c>
      <c r="AEB118" s="34">
        <v>0.53143951298436798</v>
      </c>
      <c r="AEC118" s="34">
        <v>0.52984562407659508</v>
      </c>
      <c r="AED118" s="34">
        <v>0.52787062496003501</v>
      </c>
      <c r="AEE118" s="34">
        <v>0.52535156454207999</v>
      </c>
      <c r="AEF118" s="34">
        <v>0.52235782973808997</v>
      </c>
      <c r="AEG118" s="34">
        <v>0.51940996039730303</v>
      </c>
      <c r="AEH118" s="34">
        <v>0.51678513291971495</v>
      </c>
      <c r="AEI118" s="34">
        <v>0.51438376379492901</v>
      </c>
      <c r="AEJ118" s="34">
        <v>0.51240042086276905</v>
      </c>
      <c r="AEK118" s="34">
        <v>0.51094633380110099</v>
      </c>
      <c r="AEL118" s="34">
        <v>0.50978118528005201</v>
      </c>
      <c r="AEM118" s="34">
        <v>0.50893855392524101</v>
      </c>
      <c r="AEN118" s="34">
        <v>0.508560539768802</v>
      </c>
      <c r="AEO118" s="34">
        <v>0.50851766221516703</v>
      </c>
      <c r="AEP118" s="34">
        <v>0.50875076131048802</v>
      </c>
      <c r="AEQ118" s="34">
        <v>0.50927520260807702</v>
      </c>
      <c r="AER118" s="34">
        <v>0.50958704602011506</v>
      </c>
      <c r="AES118" s="34">
        <v>0.50956884354754595</v>
      </c>
      <c r="AET118" s="34">
        <v>0.50952487224825904</v>
      </c>
      <c r="AEU118" s="34">
        <v>0.50945305487745596</v>
      </c>
      <c r="AEV118" s="34">
        <v>0.50944991175513099</v>
      </c>
      <c r="AEW118" s="34">
        <v>0.50948671859396799</v>
      </c>
      <c r="AEX118" s="34">
        <v>0.50948667077147602</v>
      </c>
      <c r="AEY118" s="34">
        <v>0.50947232917910301</v>
      </c>
      <c r="AEZ118" s="34">
        <v>0.50939982247308602</v>
      </c>
      <c r="AFA118" s="34">
        <v>0.50926331228078192</v>
      </c>
      <c r="AFB118" s="34">
        <v>0.50909968758875301</v>
      </c>
      <c r="AFC118" s="34">
        <v>0.50887019885589801</v>
      </c>
      <c r="AFD118" s="34">
        <v>0.508530507407849</v>
      </c>
      <c r="AFE118" s="34">
        <v>0.50808676489749205</v>
      </c>
      <c r="AFF118" s="34">
        <v>0.507533564264529</v>
      </c>
      <c r="AFG118" t="s">
        <v>843</v>
      </c>
      <c r="AFH118" t="s">
        <v>843</v>
      </c>
      <c r="AFI118" s="34"/>
      <c r="AFJ118" s="34"/>
      <c r="AFK118" s="34"/>
      <c r="AFL118" s="34"/>
      <c r="AFM118" s="34"/>
      <c r="AFN118" s="34"/>
      <c r="AFO118" s="34"/>
      <c r="AFP118" s="34"/>
      <c r="AFQ118" s="34"/>
      <c r="AFR118" s="34"/>
      <c r="AFS118" s="34"/>
      <c r="AFT118" s="34"/>
      <c r="AFU118" s="34"/>
      <c r="AFV118" s="34"/>
      <c r="AFW118" s="34"/>
      <c r="AFX118" s="34"/>
      <c r="AFY118" s="34"/>
      <c r="AFZ118" s="34"/>
      <c r="AGA118" s="34"/>
      <c r="AGB118" t="s">
        <v>843</v>
      </c>
      <c r="AGC118" t="s">
        <v>843</v>
      </c>
      <c r="AGD118" t="s">
        <v>843</v>
      </c>
      <c r="AGE118" t="s">
        <v>843</v>
      </c>
      <c r="AGF118" s="34"/>
      <c r="AGG118" t="s">
        <v>843</v>
      </c>
      <c r="AGH118" t="s">
        <v>843</v>
      </c>
      <c r="AGI118" t="s">
        <v>843</v>
      </c>
      <c r="AGJ118" t="s">
        <v>843</v>
      </c>
      <c r="AGK118" t="s">
        <v>843</v>
      </c>
      <c r="AGL118" t="s">
        <v>843</v>
      </c>
      <c r="AGM118" t="s">
        <v>843</v>
      </c>
      <c r="AGN118" t="s">
        <v>843</v>
      </c>
      <c r="AGO118" s="34"/>
      <c r="AGP118" s="34"/>
      <c r="AGQ118" t="s">
        <v>1460</v>
      </c>
      <c r="AGR118" t="s">
        <v>843</v>
      </c>
      <c r="AGS118" s="34"/>
      <c r="AGT118" s="34"/>
      <c r="AGU118" t="s">
        <v>1460</v>
      </c>
      <c r="AGV118" t="s">
        <v>843</v>
      </c>
      <c r="AGW118" s="34"/>
      <c r="AGX118" s="34"/>
      <c r="AGY118" t="s">
        <v>1460</v>
      </c>
      <c r="AGZ118" t="s">
        <v>843</v>
      </c>
      <c r="AHA118" s="34"/>
      <c r="AHB118" s="34"/>
      <c r="AHC118" t="s">
        <v>1460</v>
      </c>
      <c r="AHD118" t="s">
        <v>843</v>
      </c>
      <c r="AHE118" s="34"/>
      <c r="AHF118" s="34"/>
      <c r="AHG118" t="s">
        <v>1460</v>
      </c>
      <c r="AHH118" t="s">
        <v>843</v>
      </c>
      <c r="AHI118" t="s">
        <v>465</v>
      </c>
      <c r="AHJ118" s="34">
        <v>0.20682899653911591</v>
      </c>
      <c r="AHK118" s="34">
        <v>0.21238978207111359</v>
      </c>
      <c r="AHL118" s="34">
        <v>0.20801654458045959</v>
      </c>
      <c r="AHM118" s="34">
        <v>0.21340465545654297</v>
      </c>
      <c r="AHN118" s="34">
        <v>0.21979445219039917</v>
      </c>
      <c r="AHO118" t="s">
        <v>843</v>
      </c>
      <c r="AHP118" s="34"/>
      <c r="AHQ118" s="34"/>
      <c r="AHR118" s="34"/>
      <c r="AHS118" s="34"/>
      <c r="AHT118" s="34"/>
      <c r="AHU118" t="s">
        <v>843</v>
      </c>
      <c r="AHV118" s="34">
        <v>0.22544831037521362</v>
      </c>
      <c r="AHW118" s="34">
        <v>0.22419703006744385</v>
      </c>
      <c r="AHX118" s="34">
        <v>0.22275207936763763</v>
      </c>
      <c r="AHY118" s="34">
        <v>0.22436089813709259</v>
      </c>
      <c r="AHZ118" s="34">
        <v>0.22618228197097778</v>
      </c>
      <c r="AIA118" t="s">
        <v>465</v>
      </c>
      <c r="AIB118" t="s">
        <v>843</v>
      </c>
      <c r="AIC118" s="34">
        <v>0.22531422972679138</v>
      </c>
      <c r="AID118" s="34">
        <v>0.22559827566146851</v>
      </c>
      <c r="AIE118" s="34">
        <v>0.22367745637893677</v>
      </c>
      <c r="AIF118" s="34">
        <v>0.22894996404647827</v>
      </c>
      <c r="AIG118" s="34">
        <v>0.22643586993217468</v>
      </c>
      <c r="AIH118" t="s">
        <v>465</v>
      </c>
      <c r="AII118" t="s">
        <v>843</v>
      </c>
      <c r="AIJ118" s="34">
        <v>0.23393100500106812</v>
      </c>
      <c r="AIK118" s="34">
        <v>0.23397098481655121</v>
      </c>
      <c r="AIL118" s="34">
        <v>0.22857549786567688</v>
      </c>
      <c r="AIM118" s="34">
        <v>0.23364600539207458</v>
      </c>
      <c r="AIN118" s="34">
        <v>0.23812000453472137</v>
      </c>
      <c r="AIO118" t="s">
        <v>465</v>
      </c>
      <c r="AIP118" s="34"/>
      <c r="AIQ118" t="s">
        <v>843</v>
      </c>
      <c r="AIR118" s="34"/>
      <c r="AIS118" s="34"/>
      <c r="AIT118" s="34"/>
      <c r="AIU118" s="34"/>
      <c r="AIV118" s="34"/>
      <c r="AIW118" s="34"/>
      <c r="AIX118" t="s">
        <v>843</v>
      </c>
      <c r="AIY118" s="34"/>
      <c r="AIZ118" s="34"/>
      <c r="AJA118" s="34"/>
      <c r="AJB118" s="34"/>
      <c r="AJC118" s="34"/>
      <c r="AJD118" s="34"/>
      <c r="AJE118" t="s">
        <v>843</v>
      </c>
      <c r="AJF118" s="34"/>
      <c r="AJG118" s="34"/>
      <c r="AJH118" s="34"/>
      <c r="AJI118" s="34"/>
      <c r="AJJ118" s="34"/>
      <c r="AJK118" t="s">
        <v>1460</v>
      </c>
      <c r="AJL118" t="s">
        <v>843</v>
      </c>
      <c r="AJM118" t="s">
        <v>843</v>
      </c>
      <c r="AJN118" s="34">
        <v>3.4402433782815933E-2</v>
      </c>
      <c r="AJO118" s="34">
        <v>2.3573588579893112E-2</v>
      </c>
      <c r="AJP118" s="34">
        <v>1.4263097196817398E-2</v>
      </c>
      <c r="AJQ118" s="34">
        <v>-2.269149012863636E-2</v>
      </c>
      <c r="AJR118" s="34"/>
      <c r="AJS118" t="s">
        <v>832</v>
      </c>
      <c r="AJT118" t="s">
        <v>843</v>
      </c>
      <c r="AJU118" t="s">
        <v>843</v>
      </c>
      <c r="AJV118" t="s">
        <v>843</v>
      </c>
      <c r="AJW118" s="34"/>
      <c r="AJX118" s="34"/>
      <c r="AJY118" s="34"/>
      <c r="AJZ118" s="34"/>
      <c r="AKA118" s="34"/>
      <c r="AKB118" t="s">
        <v>1460</v>
      </c>
      <c r="AKC118" t="s">
        <v>843</v>
      </c>
      <c r="AKD118" t="s">
        <v>843</v>
      </c>
      <c r="AKE118" t="s">
        <v>843</v>
      </c>
      <c r="AKF118" s="34">
        <v>2.9669931158423424E-2</v>
      </c>
      <c r="AKG118" s="34">
        <v>2.0828872919082642E-2</v>
      </c>
      <c r="AKH118" s="34">
        <v>1.4696630649268627E-2</v>
      </c>
      <c r="AKI118" s="34">
        <v>-2.4544825777411461E-2</v>
      </c>
      <c r="AKJ118" s="34"/>
      <c r="AKK118" t="s">
        <v>832</v>
      </c>
      <c r="AKL118" t="s">
        <v>843</v>
      </c>
      <c r="AKM118" s="34"/>
      <c r="AKN118" t="s">
        <v>1460</v>
      </c>
      <c r="AKO118" t="s">
        <v>843</v>
      </c>
      <c r="AKP118" s="34"/>
      <c r="AKQ118" t="s">
        <v>1460</v>
      </c>
      <c r="AKR118" t="s">
        <v>843</v>
      </c>
      <c r="AKS118" s="34"/>
      <c r="AKT118" t="s">
        <v>1460</v>
      </c>
      <c r="AKU118" t="s">
        <v>843</v>
      </c>
      <c r="AKV118" s="34"/>
      <c r="AKW118" t="s">
        <v>1460</v>
      </c>
      <c r="AKX118" t="s">
        <v>843</v>
      </c>
      <c r="AKY118" s="34"/>
      <c r="AKZ118" s="34"/>
      <c r="ALA118" s="34"/>
      <c r="ALB118" s="34"/>
      <c r="ALC118" s="34"/>
      <c r="ALD118" t="s">
        <v>1460</v>
      </c>
      <c r="ALE118" t="s">
        <v>843</v>
      </c>
      <c r="ALF118" t="s">
        <v>843</v>
      </c>
      <c r="ALG118" t="s">
        <v>843</v>
      </c>
      <c r="ALH118" s="34"/>
      <c r="ALI118" s="34"/>
      <c r="ALJ118" s="34"/>
      <c r="ALK118" s="34"/>
      <c r="ALL118" s="34">
        <v>0.24950085580348969</v>
      </c>
      <c r="ALM118" t="s">
        <v>465</v>
      </c>
    </row>
    <row r="119" spans="1:1001">
      <c r="A119" t="s">
        <v>512</v>
      </c>
      <c r="B119" t="s">
        <v>78</v>
      </c>
      <c r="C119" t="s">
        <v>302</v>
      </c>
      <c r="D119" s="34">
        <v>4.5944187790155411E-2</v>
      </c>
      <c r="E119" t="s">
        <v>432</v>
      </c>
      <c r="F119" s="34">
        <v>4.44759801030159E-2</v>
      </c>
      <c r="G119" t="s">
        <v>1464</v>
      </c>
      <c r="H119" s="34">
        <v>4.414917528629303E-2</v>
      </c>
      <c r="I119" t="s">
        <v>1294</v>
      </c>
      <c r="J119" s="34">
        <v>4.4187523424625397E-2</v>
      </c>
      <c r="K119" t="s">
        <v>1521</v>
      </c>
      <c r="L119" s="34"/>
      <c r="M119" t="s">
        <v>432</v>
      </c>
      <c r="N119" s="34">
        <v>0.55999600887298584</v>
      </c>
      <c r="O119" s="34"/>
      <c r="P119" t="s">
        <v>1459</v>
      </c>
      <c r="Q119" s="34"/>
      <c r="R119" t="s">
        <v>1459</v>
      </c>
      <c r="S119" s="34">
        <v>0.61958914995193481</v>
      </c>
      <c r="T119" t="s">
        <v>432</v>
      </c>
      <c r="U119" s="34">
        <v>0.55999600887298584</v>
      </c>
      <c r="V119" t="s">
        <v>432</v>
      </c>
      <c r="W119" t="s">
        <v>843</v>
      </c>
      <c r="X119" t="s">
        <v>1464</v>
      </c>
      <c r="Y119" s="34">
        <v>0.53604698181152344</v>
      </c>
      <c r="Z119" s="34"/>
      <c r="AA119" t="s">
        <v>1459</v>
      </c>
      <c r="AB119" s="34"/>
      <c r="AC119" t="s">
        <v>1459</v>
      </c>
      <c r="AD119" s="34">
        <v>0.59792238473892212</v>
      </c>
      <c r="AE119" t="s">
        <v>1464</v>
      </c>
      <c r="AF119" s="34">
        <v>0.53604698181152344</v>
      </c>
      <c r="AG119" t="s">
        <v>1464</v>
      </c>
      <c r="AH119" t="s">
        <v>843</v>
      </c>
      <c r="AI119" t="s">
        <v>1294</v>
      </c>
      <c r="AJ119" s="34">
        <v>0.54976844787597656</v>
      </c>
      <c r="AK119" s="34">
        <v>0.57474946975708008</v>
      </c>
      <c r="AL119" t="s">
        <v>1294</v>
      </c>
      <c r="AM119" s="34">
        <v>0.54976844787597656</v>
      </c>
      <c r="AN119" t="s">
        <v>1294</v>
      </c>
      <c r="AO119" s="34">
        <v>0.58938461542129517</v>
      </c>
      <c r="AP119" t="s">
        <v>1294</v>
      </c>
      <c r="AQ119" s="34">
        <v>0.53263092041015625</v>
      </c>
      <c r="AR119" t="s">
        <v>1294</v>
      </c>
      <c r="AS119" t="s">
        <v>843</v>
      </c>
      <c r="AT119" t="s">
        <v>1521</v>
      </c>
      <c r="AU119" s="34">
        <v>0.55298531055450439</v>
      </c>
      <c r="AV119" s="34">
        <v>0.5755234956741333</v>
      </c>
      <c r="AW119" t="s">
        <v>1521</v>
      </c>
      <c r="AX119" s="34">
        <v>0.55298531055450439</v>
      </c>
      <c r="AY119" t="s">
        <v>1521</v>
      </c>
      <c r="AZ119" s="34">
        <v>0.59008735418319702</v>
      </c>
      <c r="BA119" t="s">
        <v>1521</v>
      </c>
      <c r="BB119" s="34">
        <v>0.53775495290756226</v>
      </c>
      <c r="BC119" t="s">
        <v>1521</v>
      </c>
      <c r="BD119" t="s">
        <v>843</v>
      </c>
      <c r="BE119" s="34">
        <v>0.48487023710237515</v>
      </c>
      <c r="BF119" t="s">
        <v>1594</v>
      </c>
      <c r="BG119" t="s">
        <v>843</v>
      </c>
      <c r="BH119" t="s">
        <v>432</v>
      </c>
      <c r="BI119" s="34">
        <v>2.8110220432281494</v>
      </c>
      <c r="BJ119" t="s">
        <v>819</v>
      </c>
      <c r="BK119" s="34">
        <v>3.1944851875305176</v>
      </c>
      <c r="BL119" t="s">
        <v>1294</v>
      </c>
      <c r="BM119" s="34">
        <v>3.4284000396728516</v>
      </c>
      <c r="BN119" t="s">
        <v>1521</v>
      </c>
      <c r="BO119" s="34">
        <v>3.5695300102233887</v>
      </c>
      <c r="BP119" t="s">
        <v>843</v>
      </c>
      <c r="BQ119" s="34">
        <v>2.0053713321685791</v>
      </c>
      <c r="BR119" t="s">
        <v>830</v>
      </c>
      <c r="BS119" s="34"/>
      <c r="BT119" t="s">
        <v>843</v>
      </c>
      <c r="BU119" s="34">
        <v>2.5425946712493896</v>
      </c>
      <c r="BV119" t="s">
        <v>1563</v>
      </c>
      <c r="BW119" t="s">
        <v>843</v>
      </c>
      <c r="BX119" s="34">
        <v>1.9571653604507446</v>
      </c>
      <c r="BY119" t="s">
        <v>924</v>
      </c>
      <c r="BZ119" t="s">
        <v>843</v>
      </c>
      <c r="CA119" t="s">
        <v>432</v>
      </c>
      <c r="CB119" s="34">
        <v>2.5884874630719423E-3</v>
      </c>
      <c r="CC119" s="34">
        <v>2.2584199905395508E-3</v>
      </c>
      <c r="CD119" s="34">
        <v>1.4466170687228441E-3</v>
      </c>
      <c r="CE119" s="34">
        <v>1.0457182070240378E-3</v>
      </c>
      <c r="CF119" s="34">
        <v>1.0457442840561271E-3</v>
      </c>
      <c r="CG119" t="s">
        <v>843</v>
      </c>
      <c r="CH119" t="s">
        <v>819</v>
      </c>
      <c r="CI119" s="34">
        <v>6.9292383268475533E-3</v>
      </c>
      <c r="CJ119" s="34">
        <v>7.4617913924157619E-3</v>
      </c>
      <c r="CK119" s="34">
        <v>9.2967068776488304E-3</v>
      </c>
      <c r="CL119" s="34">
        <v>1.013672910630703E-2</v>
      </c>
      <c r="CM119" s="34">
        <v>1.0417887941002846E-2</v>
      </c>
      <c r="CN119" t="s">
        <v>843</v>
      </c>
      <c r="CO119" t="s">
        <v>1294</v>
      </c>
      <c r="CP119" s="34">
        <v>7.7348463237285614E-3</v>
      </c>
      <c r="CQ119" s="34">
        <v>8.7823234498500824E-3</v>
      </c>
      <c r="CR119" s="34">
        <v>1.0211381129920483E-2</v>
      </c>
      <c r="CS119" s="34">
        <v>1.0540143586695194E-2</v>
      </c>
      <c r="CT119" s="34">
        <v>1.0784586891531944E-2</v>
      </c>
      <c r="CU119" t="s">
        <v>843</v>
      </c>
      <c r="CV119" t="s">
        <v>1521</v>
      </c>
      <c r="CW119" s="34">
        <v>8.2928454503417015E-3</v>
      </c>
      <c r="CX119" s="34">
        <v>9.7931399941444397E-3</v>
      </c>
      <c r="CY119" s="34">
        <v>1.0461367666721344E-2</v>
      </c>
      <c r="CZ119" s="34">
        <v>1.0786006227135658E-2</v>
      </c>
      <c r="DA119" s="34">
        <v>1.1036149226129055E-2</v>
      </c>
      <c r="DB119" t="s">
        <v>843</v>
      </c>
      <c r="DC119" s="34">
        <v>11.327796936035156</v>
      </c>
      <c r="DD119" s="34">
        <v>11.71982479095459</v>
      </c>
      <c r="DE119" s="34">
        <v>11.998644828796387</v>
      </c>
      <c r="DF119" s="34">
        <v>12.620460510253906</v>
      </c>
      <c r="DG119" s="34">
        <v>13.365808486938477</v>
      </c>
      <c r="DH119" t="s">
        <v>1464</v>
      </c>
      <c r="DI119" t="s">
        <v>843</v>
      </c>
      <c r="DJ119" s="34">
        <v>11.561210632324219</v>
      </c>
      <c r="DK119" s="34">
        <v>11.89888858795166</v>
      </c>
      <c r="DL119" s="34">
        <v>12.334491729736328</v>
      </c>
      <c r="DM119" s="34">
        <v>13.061154365539551</v>
      </c>
      <c r="DN119" s="34">
        <v>13.836165428161621</v>
      </c>
      <c r="DO119" t="s">
        <v>1294</v>
      </c>
      <c r="DP119" t="s">
        <v>843</v>
      </c>
      <c r="DQ119" s="34">
        <v>14.158896446228027</v>
      </c>
      <c r="DR119" t="s">
        <v>1521</v>
      </c>
      <c r="DS119" t="s">
        <v>843</v>
      </c>
      <c r="DT119" t="s">
        <v>843</v>
      </c>
      <c r="DU119" s="34">
        <v>13</v>
      </c>
      <c r="DV119" t="s">
        <v>1461</v>
      </c>
      <c r="DW119" t="s">
        <v>843</v>
      </c>
      <c r="DX119" t="s">
        <v>843</v>
      </c>
      <c r="DY119" t="s">
        <v>432</v>
      </c>
      <c r="DZ119" s="34">
        <v>2.1715874318033457E-3</v>
      </c>
      <c r="EA119" s="34">
        <v>9.4825075939297676E-4</v>
      </c>
      <c r="EB119" s="34">
        <v>-7.9938117414712906E-4</v>
      </c>
      <c r="EC119" s="34">
        <v>9.8768575116991997E-4</v>
      </c>
      <c r="ED119" s="34">
        <v>7.0538278669118881E-3</v>
      </c>
      <c r="EE119" t="s">
        <v>843</v>
      </c>
      <c r="EF119" t="s">
        <v>819</v>
      </c>
      <c r="EG119" s="34">
        <v>4.0953867137432098E-3</v>
      </c>
      <c r="EH119" s="34">
        <v>4.4932607561349869E-3</v>
      </c>
      <c r="EI119" s="34">
        <v>2.433339599519968E-3</v>
      </c>
      <c r="EJ119" s="34">
        <v>1.8827026942744851E-3</v>
      </c>
      <c r="EK119" s="34">
        <v>-8.2368748262524605E-3</v>
      </c>
      <c r="EL119" t="s">
        <v>843</v>
      </c>
      <c r="EM119" t="s">
        <v>1294</v>
      </c>
      <c r="EN119" s="34">
        <v>3.762637497857213E-3</v>
      </c>
      <c r="EO119" s="34">
        <v>4.6797026880085468E-3</v>
      </c>
      <c r="EP119" s="34">
        <v>-3.9990188088268042E-4</v>
      </c>
      <c r="EQ119" s="34">
        <v>6.896766135469079E-4</v>
      </c>
      <c r="ER119" s="34">
        <v>-2.9571696650236845E-3</v>
      </c>
      <c r="ES119" t="s">
        <v>843</v>
      </c>
      <c r="ET119" t="s">
        <v>1521</v>
      </c>
      <c r="EU119" s="34">
        <v>4.3390505015850067E-3</v>
      </c>
      <c r="EV119" s="34">
        <v>2.9426342807710171E-3</v>
      </c>
      <c r="EW119" s="34">
        <v>3.3319739159196615E-3</v>
      </c>
      <c r="EX119" s="34">
        <v>-9.4359758077189326E-4</v>
      </c>
      <c r="EY119" s="34">
        <v>6.387738510966301E-3</v>
      </c>
      <c r="EZ119" t="s">
        <v>843</v>
      </c>
      <c r="FA119" t="s">
        <v>1594</v>
      </c>
      <c r="FB119" s="34">
        <v>5.4879700765013695E-3</v>
      </c>
      <c r="FC119" s="34">
        <v>4.817676730453968E-3</v>
      </c>
      <c r="FD119" s="34">
        <v>4.8315250314772129E-3</v>
      </c>
      <c r="FE119" s="34">
        <v>7.7929580584168434E-3</v>
      </c>
      <c r="FF119" s="34">
        <v>1.5564407221972942E-2</v>
      </c>
      <c r="FG119" t="s">
        <v>843</v>
      </c>
      <c r="FH119" s="34"/>
      <c r="FI119" s="34"/>
      <c r="FJ119" s="34"/>
      <c r="FK119" s="34"/>
      <c r="FL119" s="34"/>
      <c r="FM119" t="s">
        <v>843</v>
      </c>
      <c r="FN119" t="s">
        <v>843</v>
      </c>
      <c r="FO119" s="34">
        <v>0.70956999999999992</v>
      </c>
      <c r="FP119" t="s">
        <v>1462</v>
      </c>
      <c r="FQ119" t="s">
        <v>843</v>
      </c>
      <c r="FR119" t="s">
        <v>843</v>
      </c>
      <c r="FS119" s="34">
        <v>0.72861999999999993</v>
      </c>
      <c r="FT119" t="s">
        <v>1462</v>
      </c>
      <c r="FU119" t="s">
        <v>843</v>
      </c>
      <c r="FV119" t="s">
        <v>843</v>
      </c>
      <c r="FW119" s="34">
        <v>0.69035999999999997</v>
      </c>
      <c r="FX119" t="s">
        <v>1462</v>
      </c>
      <c r="FY119" t="s">
        <v>843</v>
      </c>
      <c r="FZ119" s="34">
        <v>2.1249650046229362E-2</v>
      </c>
      <c r="GA119" s="34">
        <v>2.9681159183382988E-2</v>
      </c>
      <c r="GB119" s="34">
        <v>3.0259715393185616E-2</v>
      </c>
      <c r="GC119" s="34">
        <v>3.3625897020101547E-2</v>
      </c>
      <c r="GD119" s="34">
        <v>2.0458068698644638E-2</v>
      </c>
      <c r="GE119" t="s">
        <v>830</v>
      </c>
      <c r="GF119" t="s">
        <v>843</v>
      </c>
      <c r="GG119" s="34">
        <v>2.2751932963728905E-2</v>
      </c>
      <c r="GH119" s="34">
        <v>3.1594734638929367E-2</v>
      </c>
      <c r="GI119" s="34">
        <v>3.2180920243263245E-2</v>
      </c>
      <c r="GJ119" s="34">
        <v>3.9077777415513992E-2</v>
      </c>
      <c r="GK119" s="34">
        <v>3.6641690880060196E-2</v>
      </c>
      <c r="GL119" t="s">
        <v>832</v>
      </c>
      <c r="GM119" t="s">
        <v>843</v>
      </c>
      <c r="GN119" s="34"/>
      <c r="GO119" t="s">
        <v>1460</v>
      </c>
      <c r="GP119" t="s">
        <v>843</v>
      </c>
      <c r="GQ119" t="s">
        <v>843</v>
      </c>
      <c r="GR119" s="34">
        <v>3.7402722984552383E-2</v>
      </c>
      <c r="GS119" s="34">
        <v>4.1115496307611465E-2</v>
      </c>
      <c r="GT119" s="34">
        <v>3.7712235003709793E-2</v>
      </c>
      <c r="GU119" s="34">
        <v>4.4397532939910889E-2</v>
      </c>
      <c r="GV119" s="34">
        <v>4.3139807879924774E-2</v>
      </c>
      <c r="GW119" t="s">
        <v>832</v>
      </c>
      <c r="GX119" t="s">
        <v>843</v>
      </c>
      <c r="GY119" t="s">
        <v>843</v>
      </c>
      <c r="GZ119" t="s">
        <v>843</v>
      </c>
      <c r="HA119" t="s">
        <v>843</v>
      </c>
      <c r="HB119" t="s">
        <v>843</v>
      </c>
      <c r="HC119" t="s">
        <v>843</v>
      </c>
      <c r="HD119" t="s">
        <v>843</v>
      </c>
      <c r="HE119" t="s">
        <v>843</v>
      </c>
      <c r="HF119" t="s">
        <v>843</v>
      </c>
      <c r="HG119" t="s">
        <v>843</v>
      </c>
      <c r="HH119" s="34">
        <v>6116958</v>
      </c>
      <c r="HI119" s="34">
        <v>6237982</v>
      </c>
      <c r="HJ119" s="34">
        <v>6356693</v>
      </c>
      <c r="HK119" s="34">
        <v>6475913</v>
      </c>
      <c r="HL119" s="34">
        <v>6595986</v>
      </c>
      <c r="HM119" s="34">
        <v>6714124</v>
      </c>
      <c r="HN119" s="34">
        <v>6832077</v>
      </c>
      <c r="HO119" s="34">
        <v>6952003</v>
      </c>
      <c r="HP119" s="34">
        <v>7074522</v>
      </c>
      <c r="HQ119" s="34">
        <v>7199703</v>
      </c>
      <c r="HR119" s="34">
        <v>7328445</v>
      </c>
      <c r="HS119" s="34">
        <v>7459749</v>
      </c>
      <c r="HT119" s="34">
        <v>7592106</v>
      </c>
      <c r="HU119" s="34">
        <v>7726676</v>
      </c>
      <c r="HV119" s="34">
        <v>7863846</v>
      </c>
      <c r="HW119" s="34">
        <v>8007778</v>
      </c>
      <c r="HX119" s="34">
        <v>8159009</v>
      </c>
      <c r="HY119" s="34">
        <v>8309257</v>
      </c>
      <c r="HZ119" s="34">
        <v>8456483</v>
      </c>
      <c r="IA119" s="34">
        <v>8607919</v>
      </c>
      <c r="IB119" s="34">
        <v>8757489</v>
      </c>
      <c r="IC119" s="34">
        <v>8900059</v>
      </c>
      <c r="ID119" s="34">
        <v>9038309</v>
      </c>
      <c r="IE119" s="34">
        <v>9174520</v>
      </c>
      <c r="IF119" s="34">
        <v>9311652</v>
      </c>
      <c r="IG119" s="34">
        <v>9448781</v>
      </c>
      <c r="IH119" s="34">
        <v>9585962</v>
      </c>
      <c r="II119" s="34">
        <v>9723035</v>
      </c>
      <c r="IJ119" s="34">
        <v>9860161</v>
      </c>
      <c r="IK119" s="34">
        <v>9997364</v>
      </c>
      <c r="IL119" s="34">
        <v>10134951</v>
      </c>
      <c r="IM119" s="34">
        <v>10273091</v>
      </c>
      <c r="IN119" s="34">
        <v>10411756</v>
      </c>
      <c r="IO119" s="34">
        <v>10550851</v>
      </c>
      <c r="IP119" s="34">
        <v>10690361</v>
      </c>
      <c r="IQ119" s="34">
        <v>10830531</v>
      </c>
      <c r="IR119" s="34">
        <v>10971355</v>
      </c>
      <c r="IS119" s="34">
        <v>11112888</v>
      </c>
      <c r="IT119" s="34">
        <v>11255159</v>
      </c>
      <c r="IU119" s="34">
        <v>11398331</v>
      </c>
      <c r="IV119" s="34">
        <v>11542358</v>
      </c>
      <c r="IW119" s="34">
        <v>11687189</v>
      </c>
      <c r="IX119" s="34">
        <v>11832611</v>
      </c>
      <c r="IY119" s="34">
        <v>11978499</v>
      </c>
      <c r="IZ119" s="34">
        <v>12124556</v>
      </c>
      <c r="JA119" s="34">
        <v>12270281</v>
      </c>
      <c r="JB119" s="34">
        <v>12415856</v>
      </c>
      <c r="JC119" s="34">
        <v>12561227</v>
      </c>
      <c r="JD119" s="34">
        <v>12705844</v>
      </c>
      <c r="JE119" s="34">
        <v>12849190</v>
      </c>
      <c r="JF119" s="34">
        <v>12991790</v>
      </c>
      <c r="JG119" s="34">
        <v>13133416</v>
      </c>
      <c r="JH119" s="34">
        <v>13273650</v>
      </c>
      <c r="JI119" s="34">
        <v>13412431</v>
      </c>
      <c r="JJ119" s="34">
        <v>13549242</v>
      </c>
      <c r="JK119" s="34">
        <v>13683739</v>
      </c>
      <c r="JL119" s="34">
        <v>13816171</v>
      </c>
      <c r="JM119" s="34">
        <v>13947270</v>
      </c>
      <c r="JN119" s="34">
        <v>14077157</v>
      </c>
      <c r="JO119" s="34">
        <v>14205468</v>
      </c>
      <c r="JP119" s="34">
        <v>14331653</v>
      </c>
      <c r="JQ119" s="34">
        <v>14456370</v>
      </c>
      <c r="JR119" s="34">
        <v>14579915</v>
      </c>
      <c r="JS119" s="34">
        <v>14702331</v>
      </c>
      <c r="JT119" s="34">
        <v>14823746</v>
      </c>
      <c r="JU119" s="34">
        <v>14943816</v>
      </c>
      <c r="JV119" s="34">
        <v>15063350</v>
      </c>
      <c r="JW119" s="34">
        <v>15182736</v>
      </c>
      <c r="JX119" s="34">
        <v>15300856</v>
      </c>
      <c r="JY119" s="34">
        <v>15418046</v>
      </c>
      <c r="JZ119" s="34">
        <v>15534857</v>
      </c>
      <c r="KA119" s="34">
        <v>15650923</v>
      </c>
      <c r="KB119" s="34">
        <v>15766621</v>
      </c>
      <c r="KC119" s="34">
        <v>15881809</v>
      </c>
      <c r="KD119" s="34">
        <v>15996393</v>
      </c>
      <c r="KE119" s="34">
        <v>16110173</v>
      </c>
      <c r="KF119" s="34">
        <v>16222668</v>
      </c>
      <c r="KG119" s="34">
        <v>16333725</v>
      </c>
      <c r="KH119" s="34">
        <v>16443408</v>
      </c>
      <c r="KI119" s="34">
        <v>16551872</v>
      </c>
      <c r="KJ119" s="34">
        <v>16659252</v>
      </c>
      <c r="KK119" s="34">
        <v>16764861</v>
      </c>
      <c r="KL119" s="34">
        <v>16868499</v>
      </c>
      <c r="KM119" s="34">
        <v>16970940</v>
      </c>
      <c r="KN119" s="34">
        <v>17072106</v>
      </c>
      <c r="KO119" s="34">
        <v>17171143</v>
      </c>
      <c r="KP119" s="34">
        <v>17267622</v>
      </c>
      <c r="KQ119" s="34">
        <v>17361922</v>
      </c>
      <c r="KR119" s="34">
        <v>17454359</v>
      </c>
      <c r="KS119" s="34">
        <v>17545217</v>
      </c>
      <c r="KT119" s="34">
        <v>17634093</v>
      </c>
      <c r="KU119" s="34">
        <v>17720631</v>
      </c>
      <c r="KV119" s="34">
        <v>17804867</v>
      </c>
      <c r="KW119" s="34">
        <v>17887271</v>
      </c>
      <c r="KX119" s="34">
        <v>17968400</v>
      </c>
      <c r="KY119" s="34">
        <v>18047594</v>
      </c>
      <c r="KZ119" s="34">
        <v>18124446</v>
      </c>
      <c r="LA119" s="34">
        <v>18199028</v>
      </c>
      <c r="LB119" s="34">
        <v>18271379</v>
      </c>
      <c r="LC119" s="34">
        <v>18341869</v>
      </c>
      <c r="LD119" s="34">
        <v>18410403</v>
      </c>
      <c r="LE119" t="s">
        <v>843</v>
      </c>
      <c r="LF119" t="s">
        <v>843</v>
      </c>
      <c r="LG119" t="s">
        <v>843</v>
      </c>
      <c r="LH119" s="34">
        <v>2.0291263237595558E-2</v>
      </c>
      <c r="LI119" s="34">
        <v>1.9591817632317543E-2</v>
      </c>
      <c r="LJ119" s="34">
        <v>1.8851540982723236E-2</v>
      </c>
      <c r="LK119" s="34">
        <v>1.8581327050924301E-2</v>
      </c>
      <c r="LL119" s="34">
        <v>1.8371680751442909E-2</v>
      </c>
      <c r="LM119" s="34">
        <v>1.7752084881067276E-2</v>
      </c>
      <c r="LN119" s="34">
        <v>1.7415359616279602E-2</v>
      </c>
      <c r="LO119" s="34">
        <v>1.7401091754436493E-2</v>
      </c>
      <c r="LP119" s="34">
        <v>1.7470059916377068E-2</v>
      </c>
      <c r="LQ119" s="34">
        <v>1.7539896070957184E-2</v>
      </c>
      <c r="LR119" s="34">
        <v>1.7723577097058296E-2</v>
      </c>
      <c r="LS119" s="34">
        <v>1.7758416011929512E-2</v>
      </c>
      <c r="LT119" s="34">
        <v>1.758725568652153E-2</v>
      </c>
      <c r="LU119" s="34">
        <v>1.7569733783602715E-2</v>
      </c>
      <c r="LV119" s="34">
        <v>1.759704202413559E-2</v>
      </c>
      <c r="LW119" s="34">
        <v>1.8137520179152489E-2</v>
      </c>
      <c r="LX119" s="34">
        <v>1.8709396943449974E-2</v>
      </c>
      <c r="LY119" s="34">
        <v>1.8247479572892189E-2</v>
      </c>
      <c r="LZ119" s="34">
        <v>1.7563171684741974E-2</v>
      </c>
      <c r="MA119" s="34">
        <v>1.7749227583408356E-2</v>
      </c>
      <c r="MB119" s="34">
        <v>1.7226627096533775E-2</v>
      </c>
      <c r="MC119" s="34">
        <v>1.6148686408996582E-2</v>
      </c>
      <c r="MD119" s="34">
        <v>1.5414193272590637E-2</v>
      </c>
      <c r="ME119" s="34">
        <v>1.4957977458834648E-2</v>
      </c>
      <c r="MF119" s="34">
        <v>1.4836442656815052E-2</v>
      </c>
      <c r="MG119" s="34">
        <v>1.4619219116866589E-2</v>
      </c>
      <c r="MH119" s="34">
        <v>1.4413998462259769E-2</v>
      </c>
      <c r="MI119" s="34">
        <v>1.4198075979948044E-2</v>
      </c>
      <c r="MJ119" s="34">
        <v>1.400468498468399E-2</v>
      </c>
      <c r="MK119" s="34">
        <v>1.3818961568176746E-2</v>
      </c>
      <c r="ML119" s="34">
        <v>1.3668486848473549E-2</v>
      </c>
      <c r="MM119" s="34">
        <v>1.3538007624447346E-2</v>
      </c>
      <c r="MN119" s="34">
        <v>1.3407600112259388E-2</v>
      </c>
      <c r="MO119" s="34">
        <v>1.32709676399827E-2</v>
      </c>
      <c r="MP119" s="34">
        <v>1.3135974295437336E-2</v>
      </c>
      <c r="MQ119" s="34">
        <v>1.3026596046984196E-2</v>
      </c>
      <c r="MR119" s="34">
        <v>1.2918694876134396E-2</v>
      </c>
      <c r="MS119" s="34">
        <v>1.2817730195820332E-2</v>
      </c>
      <c r="MT119" s="34">
        <v>1.2721084989607334E-2</v>
      </c>
      <c r="MU119" s="34">
        <v>1.2640340253710747E-2</v>
      </c>
      <c r="MV119" s="34">
        <v>1.2556632049381733E-2</v>
      </c>
      <c r="MW119" s="34">
        <v>1.246971171349287E-2</v>
      </c>
      <c r="MX119" s="34">
        <v>1.2366078794002533E-2</v>
      </c>
      <c r="MY119" s="34">
        <v>1.2253928929567337E-2</v>
      </c>
      <c r="MZ119" s="34">
        <v>1.2119525112211704E-2</v>
      </c>
      <c r="NA119" s="34">
        <v>1.1947342194616795E-2</v>
      </c>
      <c r="NB119" s="34">
        <v>1.1794205754995346E-2</v>
      </c>
      <c r="NC119" s="34">
        <v>1.1640481650829315E-2</v>
      </c>
      <c r="ND119" s="34">
        <v>1.1447197757661343E-2</v>
      </c>
      <c r="NE119" s="34">
        <v>1.1218729428946972E-2</v>
      </c>
      <c r="NF119" s="34">
        <v>1.1036844924092293E-2</v>
      </c>
      <c r="NG119" s="34">
        <v>1.0842202231287956E-2</v>
      </c>
      <c r="NH119" s="34">
        <v>1.0621044784784317E-2</v>
      </c>
      <c r="NI119" s="34">
        <v>1.0401096194982529E-2</v>
      </c>
      <c r="NJ119" s="34">
        <v>1.0148641653358936E-2</v>
      </c>
      <c r="NK119" s="34">
        <v>9.8775885999202728E-3</v>
      </c>
      <c r="NL119" s="34">
        <v>9.6315238624811172E-3</v>
      </c>
      <c r="NM119" s="34">
        <v>9.4440728425979614E-3</v>
      </c>
      <c r="NN119" s="34">
        <v>9.2696221545338631E-3</v>
      </c>
      <c r="NO119" s="34">
        <v>9.0735480189323425E-3</v>
      </c>
      <c r="NP119" s="34">
        <v>8.8436268270015717E-3</v>
      </c>
      <c r="NQ119" s="34">
        <v>8.664560504257679E-3</v>
      </c>
      <c r="NR119" s="34">
        <v>8.5097486153244972E-3</v>
      </c>
      <c r="NS119" s="34">
        <v>8.3611560985445976E-3</v>
      </c>
      <c r="NT119" s="34">
        <v>8.2243019714951515E-3</v>
      </c>
      <c r="NU119" s="34">
        <v>8.0672139301896095E-3</v>
      </c>
      <c r="NV119" s="34">
        <v>7.9670725390315056E-3</v>
      </c>
      <c r="NW119" s="34">
        <v>7.8943520784378052E-3</v>
      </c>
      <c r="NX119" s="34">
        <v>7.7497814781963825E-3</v>
      </c>
      <c r="NY119" s="34">
        <v>7.6298671774566174E-3</v>
      </c>
      <c r="NZ119" s="34">
        <v>7.5476961210370064E-3</v>
      </c>
      <c r="OA119" s="34">
        <v>7.4435551650822163E-3</v>
      </c>
      <c r="OB119" s="34">
        <v>7.3652174323797226E-3</v>
      </c>
      <c r="OC119" s="34">
        <v>7.2792558930814266E-3</v>
      </c>
      <c r="OD119" s="34">
        <v>7.1888929232954979E-3</v>
      </c>
      <c r="OE119" s="34">
        <v>7.0876763202250004E-3</v>
      </c>
      <c r="OF119" s="34">
        <v>6.9585875608026981E-3</v>
      </c>
      <c r="OG119" s="34">
        <v>6.8224654532968998E-3</v>
      </c>
      <c r="OH119" s="34">
        <v>6.6926786676049232E-3</v>
      </c>
      <c r="OI119" s="34">
        <v>6.5745399333536625E-3</v>
      </c>
      <c r="OJ119" s="34">
        <v>6.466530729085207E-3</v>
      </c>
      <c r="OK119" s="34">
        <v>6.3193510286509991E-3</v>
      </c>
      <c r="OL119" s="34">
        <v>6.1628292314708233E-3</v>
      </c>
      <c r="OM119" s="34">
        <v>6.0545513406395912E-3</v>
      </c>
      <c r="ON119" s="34">
        <v>5.9434338472783566E-3</v>
      </c>
      <c r="OO119" s="34">
        <v>5.7843388058245182E-3</v>
      </c>
      <c r="OP119" s="34">
        <v>5.6029451079666615E-3</v>
      </c>
      <c r="OQ119" s="34">
        <v>5.446230061352253E-3</v>
      </c>
      <c r="OR119" s="34">
        <v>5.3099994547665119E-3</v>
      </c>
      <c r="OS119" s="34">
        <v>5.191960372030735E-3</v>
      </c>
      <c r="OT119" s="34">
        <v>5.0527532584965229E-3</v>
      </c>
      <c r="OU119" s="34">
        <v>4.8954235389828682E-3</v>
      </c>
      <c r="OV119" s="34">
        <v>4.7422926872968674E-3</v>
      </c>
      <c r="OW119" s="34">
        <v>4.6174954622983932E-3</v>
      </c>
      <c r="OX119" s="34">
        <v>4.5253168791532516E-3</v>
      </c>
      <c r="OY119" s="34">
        <v>4.3977200984954834E-3</v>
      </c>
      <c r="OZ119" s="34">
        <v>4.2492551729083061E-3</v>
      </c>
      <c r="PA119" s="34">
        <v>4.1065514087677002E-3</v>
      </c>
      <c r="PB119" s="34">
        <v>3.96766047924757E-3</v>
      </c>
      <c r="PC119" s="34">
        <v>3.8505236152559519E-3</v>
      </c>
      <c r="PD119" s="34">
        <v>3.7295152433216572E-3</v>
      </c>
      <c r="PE119" t="s">
        <v>1300</v>
      </c>
      <c r="PF119" t="s">
        <v>843</v>
      </c>
      <c r="PG119" t="s">
        <v>843</v>
      </c>
      <c r="PH119" t="s">
        <v>843</v>
      </c>
      <c r="PI119" t="s">
        <v>843</v>
      </c>
      <c r="PJ119" t="s">
        <v>1300</v>
      </c>
      <c r="PK119" s="34">
        <v>0.49280950427055359</v>
      </c>
      <c r="PL119" s="34">
        <v>0.49298122525215149</v>
      </c>
      <c r="PM119" s="34">
        <v>0.49316051602363586</v>
      </c>
      <c r="PN119" s="34">
        <v>0.49336287379264832</v>
      </c>
      <c r="PO119" s="34">
        <v>0.493570476770401</v>
      </c>
      <c r="PP119" s="34">
        <v>0.4937988817691803</v>
      </c>
      <c r="PQ119" s="34">
        <v>0.49403819441795349</v>
      </c>
      <c r="PR119" s="34">
        <v>0.49425092339515686</v>
      </c>
      <c r="PS119" s="34">
        <v>0.49443256855010986</v>
      </c>
      <c r="PT119" s="34">
        <v>0.49459511041641235</v>
      </c>
      <c r="PU119" s="34">
        <v>0.49486759305000305</v>
      </c>
      <c r="PV119" s="34">
        <v>0.49525955319404602</v>
      </c>
      <c r="PW119" s="34">
        <v>0.49565127491950989</v>
      </c>
      <c r="PX119" s="34">
        <v>0.49604395031929016</v>
      </c>
      <c r="PY119" s="34">
        <v>0.49643036723136902</v>
      </c>
      <c r="PZ119" s="34">
        <v>0.49679288268089294</v>
      </c>
      <c r="QA119" s="34">
        <v>0.49716749787330627</v>
      </c>
      <c r="QB119" s="34">
        <v>0.49752053618431091</v>
      </c>
      <c r="QC119" s="34">
        <v>0.49781155586242676</v>
      </c>
      <c r="QD119" s="34">
        <v>0.49809715151786804</v>
      </c>
      <c r="QE119" s="34">
        <v>0.49834513664245605</v>
      </c>
      <c r="QF119" s="34">
        <v>0.49855309724807739</v>
      </c>
      <c r="QG119" s="34">
        <v>0.49877658486366272</v>
      </c>
      <c r="QH119" s="34">
        <v>0.49902349710464478</v>
      </c>
      <c r="QI119" s="34">
        <v>0.49928316473960876</v>
      </c>
      <c r="QJ119" s="34">
        <v>0.49953797459602356</v>
      </c>
      <c r="QK119" s="34">
        <v>0.4997861385345459</v>
      </c>
      <c r="QL119" s="34">
        <v>0.50002789497375488</v>
      </c>
      <c r="QM119" s="34">
        <v>0.50026363134384155</v>
      </c>
      <c r="QN119" s="34">
        <v>0.50049185752868652</v>
      </c>
      <c r="QO119" s="34">
        <v>0.50071293115615845</v>
      </c>
      <c r="QP119" s="34">
        <v>0.50092929601669312</v>
      </c>
      <c r="QQ119" s="34">
        <v>0.50114065408706665</v>
      </c>
      <c r="QR119" s="34">
        <v>0.5013471245765686</v>
      </c>
      <c r="QS119" s="34">
        <v>0.50155025720596313</v>
      </c>
      <c r="QT119" s="34">
        <v>0.50174981355667114</v>
      </c>
      <c r="QU119" s="34">
        <v>0.5019451379776001</v>
      </c>
      <c r="QV119" s="34">
        <v>0.50213742256164551</v>
      </c>
      <c r="QW119" s="34">
        <v>0.50232815742492676</v>
      </c>
      <c r="QX119" s="34">
        <v>0.50251805782318115</v>
      </c>
      <c r="QY119" s="34">
        <v>0.50270718336105347</v>
      </c>
      <c r="QZ119" s="34">
        <v>0.50289511680603027</v>
      </c>
      <c r="RA119" s="34">
        <v>0.50308078527450562</v>
      </c>
      <c r="RB119" s="34">
        <v>0.50326448678970337</v>
      </c>
      <c r="RC119" s="34">
        <v>0.50344538688659668</v>
      </c>
      <c r="RD119" s="34">
        <v>0.50362163782119751</v>
      </c>
      <c r="RE119" s="34">
        <v>0.5037914514541626</v>
      </c>
      <c r="RF119" s="34">
        <v>0.50395411252975464</v>
      </c>
      <c r="RG119" s="34">
        <v>0.50411117076873779</v>
      </c>
      <c r="RH119" s="34">
        <v>0.50426119565963745</v>
      </c>
      <c r="RI119" s="34">
        <v>0.50440382957458496</v>
      </c>
      <c r="RJ119" s="34">
        <v>0.504538893699646</v>
      </c>
      <c r="RK119" s="34">
        <v>0.50466632843017578</v>
      </c>
      <c r="RL119" s="34">
        <v>0.50478637218475342</v>
      </c>
      <c r="RM119" s="34">
        <v>0.5048975944519043</v>
      </c>
      <c r="RN119" s="34">
        <v>0.5050007700920105</v>
      </c>
      <c r="RO119" s="34">
        <v>0.50509637594223022</v>
      </c>
      <c r="RP119" s="34">
        <v>0.50518512725830078</v>
      </c>
      <c r="RQ119" s="34">
        <v>0.5052686333656311</v>
      </c>
      <c r="RR119" s="34">
        <v>0.50534707307815552</v>
      </c>
      <c r="RS119" s="34">
        <v>0.50542056560516357</v>
      </c>
      <c r="RT119" s="34">
        <v>0.50548982620239258</v>
      </c>
      <c r="RU119" s="34">
        <v>0.50555485486984253</v>
      </c>
      <c r="RV119" s="34">
        <v>0.50561636686325073</v>
      </c>
      <c r="RW119" s="34">
        <v>0.50567489862442017</v>
      </c>
      <c r="RX119" s="34">
        <v>0.50573259592056274</v>
      </c>
      <c r="RY119" s="34">
        <v>0.50578904151916504</v>
      </c>
      <c r="RZ119" s="34">
        <v>0.50584197044372559</v>
      </c>
      <c r="SA119" s="34">
        <v>0.50589203834533691</v>
      </c>
      <c r="SB119" s="34">
        <v>0.50594043731689453</v>
      </c>
      <c r="SC119" s="34">
        <v>0.50598752498626709</v>
      </c>
      <c r="SD119" s="34">
        <v>0.50603234767913818</v>
      </c>
      <c r="SE119" s="34">
        <v>0.50607657432556152</v>
      </c>
      <c r="SF119" s="34">
        <v>0.50611811876296997</v>
      </c>
      <c r="SG119" s="34">
        <v>0.50615549087524414</v>
      </c>
      <c r="SH119" s="34">
        <v>0.50618797540664673</v>
      </c>
      <c r="SI119" s="34">
        <v>0.50621610879898071</v>
      </c>
      <c r="SJ119" s="34">
        <v>0.50624293088912964</v>
      </c>
      <c r="SK119" s="34">
        <v>0.50626623630523682</v>
      </c>
      <c r="SL119" s="34">
        <v>0.50628560781478882</v>
      </c>
      <c r="SM119" s="34">
        <v>0.50630152225494385</v>
      </c>
      <c r="SN119" s="34">
        <v>0.50631368160247803</v>
      </c>
      <c r="SO119" s="34">
        <v>0.50632095336914063</v>
      </c>
      <c r="SP119" s="34">
        <v>0.50632345676422119</v>
      </c>
      <c r="SQ119" s="34">
        <v>0.50632315874099731</v>
      </c>
      <c r="SR119" s="34">
        <v>0.50631856918334961</v>
      </c>
      <c r="SS119" s="34">
        <v>0.50630885362625122</v>
      </c>
      <c r="ST119" s="34">
        <v>0.50629657506942749</v>
      </c>
      <c r="SU119" s="34">
        <v>0.5062834620475769</v>
      </c>
      <c r="SV119" s="34">
        <v>0.5062670111656189</v>
      </c>
      <c r="SW119" s="34">
        <v>0.50624656677246094</v>
      </c>
      <c r="SX119" s="34">
        <v>0.50622212886810303</v>
      </c>
      <c r="SY119" s="34">
        <v>0.50619375705718994</v>
      </c>
      <c r="SZ119" s="34">
        <v>0.50616216659545898</v>
      </c>
      <c r="TA119" s="34">
        <v>0.50612998008728027</v>
      </c>
      <c r="TB119" s="34">
        <v>0.50609731674194336</v>
      </c>
      <c r="TC119" s="34">
        <v>0.50606340169906616</v>
      </c>
      <c r="TD119" s="34">
        <v>0.50603139400482178</v>
      </c>
      <c r="TE119" s="34">
        <v>0.50599867105484009</v>
      </c>
      <c r="TF119" s="34">
        <v>0.50596439838409424</v>
      </c>
      <c r="TG119" s="34">
        <v>0.50593060255050659</v>
      </c>
      <c r="TH119" t="s">
        <v>843</v>
      </c>
      <c r="TI119" t="s">
        <v>843</v>
      </c>
      <c r="TJ119" t="s">
        <v>1300</v>
      </c>
      <c r="TK119" s="34">
        <v>0.61953253561655997</v>
      </c>
      <c r="TL119" s="34">
        <v>0.62083306748881295</v>
      </c>
      <c r="TM119" s="34">
        <v>0.62150568082379298</v>
      </c>
      <c r="TN119" s="34">
        <v>0.62190893995109697</v>
      </c>
      <c r="TO119" s="34">
        <v>0.62245533704473199</v>
      </c>
      <c r="TP119" s="34">
        <v>0.62317370069423805</v>
      </c>
      <c r="TQ119" s="34">
        <v>0.62405956490244496</v>
      </c>
      <c r="TR119" s="34">
        <v>0.624547414608423</v>
      </c>
      <c r="TS119" s="34">
        <v>0.62445074027616299</v>
      </c>
      <c r="TT119" s="34">
        <v>0.62361590635168596</v>
      </c>
      <c r="TU119" s="34">
        <v>0.62205188140185297</v>
      </c>
      <c r="TV119" s="34">
        <v>0.61992575085301094</v>
      </c>
      <c r="TW119" s="34">
        <v>0.61704624513935902</v>
      </c>
      <c r="TX119" s="34">
        <v>0.61435926652029904</v>
      </c>
      <c r="TY119" s="34">
        <v>0.61215767627203799</v>
      </c>
      <c r="TZ119" s="34">
        <v>0.60959213654524402</v>
      </c>
      <c r="UA119" s="34">
        <v>0.60659732082658602</v>
      </c>
      <c r="UB119" s="34">
        <v>0.60392204742253097</v>
      </c>
      <c r="UC119" s="34">
        <v>0.60216132403979306</v>
      </c>
      <c r="UD119" s="34">
        <v>0.60074963526320102</v>
      </c>
      <c r="UE119" s="34">
        <v>0.59956983105717698</v>
      </c>
      <c r="UF119" s="34">
        <v>0.59900013022385601</v>
      </c>
      <c r="UG119" s="34">
        <v>0.59885936628190106</v>
      </c>
      <c r="UH119" s="34">
        <v>0.59887196272240706</v>
      </c>
      <c r="UI119" s="34">
        <v>0.59882569709435007</v>
      </c>
      <c r="UJ119" s="34">
        <v>0.599058566440551</v>
      </c>
      <c r="UK119" s="34">
        <v>0.59991664895413499</v>
      </c>
      <c r="UL119" s="34">
        <v>0.60125007263678498</v>
      </c>
      <c r="UM119" s="34">
        <v>0.60281069447040503</v>
      </c>
      <c r="UN119" s="34">
        <v>0.60438258503028497</v>
      </c>
      <c r="UO119" s="34">
        <v>0.60634925615328594</v>
      </c>
      <c r="UP119" s="34">
        <v>0.60876247512859005</v>
      </c>
      <c r="UQ119" s="34">
        <v>0.61091836958146206</v>
      </c>
      <c r="UR119" s="34">
        <v>0.61252327478244506</v>
      </c>
      <c r="US119" s="34">
        <v>0.61406287468041898</v>
      </c>
      <c r="UT119" s="34">
        <v>0.61502492352406402</v>
      </c>
      <c r="UU119" s="34">
        <v>0.61493244841077299</v>
      </c>
      <c r="UV119" s="34">
        <v>0.61460943431668902</v>
      </c>
      <c r="UW119" s="34">
        <v>0.61419596052814696</v>
      </c>
      <c r="UX119" s="34">
        <v>0.61341362169601898</v>
      </c>
      <c r="UY119" s="34">
        <v>0.61237920362546394</v>
      </c>
      <c r="UZ119" s="34">
        <v>0.61113416579470003</v>
      </c>
      <c r="VA119" s="34">
        <v>0.60994597895595493</v>
      </c>
      <c r="VB119" s="34">
        <v>0.60903056384610499</v>
      </c>
      <c r="VC119" s="34">
        <v>0.60811393835782501</v>
      </c>
      <c r="VD119" s="34">
        <v>0.60711960846212099</v>
      </c>
      <c r="VE119" s="34">
        <v>0.60622185026059194</v>
      </c>
      <c r="VF119" s="34">
        <v>0.60549638184231502</v>
      </c>
      <c r="VG119" s="34">
        <v>0.60472991798104903</v>
      </c>
      <c r="VH119" s="34">
        <v>0.60399153565322006</v>
      </c>
      <c r="VI119" s="34">
        <v>0.60343591593475898</v>
      </c>
      <c r="VJ119" s="34">
        <v>0.60304860506022895</v>
      </c>
      <c r="VK119" s="34">
        <v>0.60296400752754498</v>
      </c>
      <c r="VL119" s="34">
        <v>0.60304331120299204</v>
      </c>
      <c r="VM119" s="34">
        <v>0.60323326574283598</v>
      </c>
      <c r="VN119" s="34">
        <v>0.60363475947619305</v>
      </c>
      <c r="VO119" s="34">
        <v>0.60419561975600899</v>
      </c>
      <c r="VP119" s="34">
        <v>0.60500096452570906</v>
      </c>
      <c r="VQ119" s="34">
        <v>0.60596540885473504</v>
      </c>
      <c r="VR119" s="34">
        <v>0.60698485963292403</v>
      </c>
      <c r="VS119" s="34">
        <v>0.60803275797983702</v>
      </c>
      <c r="VT119" s="34">
        <v>0.60889322869064699</v>
      </c>
      <c r="VU119" s="34">
        <v>0.60968234758852702</v>
      </c>
      <c r="VV119" s="34">
        <v>0.61038980825557498</v>
      </c>
      <c r="VW119" s="34">
        <v>0.61090824779012498</v>
      </c>
      <c r="VX119" s="34">
        <v>0.61134686080181899</v>
      </c>
      <c r="VY119" s="34">
        <v>0.61167209192085703</v>
      </c>
      <c r="VZ119" s="34">
        <v>0.61185839627324101</v>
      </c>
      <c r="WA119" s="34">
        <v>0.61181816847965298</v>
      </c>
      <c r="WB119" s="34">
        <v>0.61158546328067298</v>
      </c>
      <c r="WC119" s="34">
        <v>0.61129564951901405</v>
      </c>
      <c r="WD119" s="34">
        <v>0.61087360824897097</v>
      </c>
      <c r="WE119" s="34">
        <v>0.61023861739303598</v>
      </c>
      <c r="WF119" s="34">
        <v>0.60944182714192596</v>
      </c>
      <c r="WG119" s="34">
        <v>0.60854925232207002</v>
      </c>
      <c r="WH119" s="34">
        <v>0.60729648899487298</v>
      </c>
      <c r="WI119" s="34">
        <v>0.60575171728842603</v>
      </c>
      <c r="WJ119" s="34">
        <v>0.604167695978719</v>
      </c>
      <c r="WK119" s="34">
        <v>0.60254868098354897</v>
      </c>
      <c r="WL119" s="34">
        <v>0.60088426855886801</v>
      </c>
      <c r="WM119" s="34">
        <v>0.59886954711803497</v>
      </c>
      <c r="WN119" s="34">
        <v>0.596612402572261</v>
      </c>
      <c r="WO119" s="34">
        <v>0.59465880752045597</v>
      </c>
      <c r="WP119" s="34">
        <v>0.59299062376599698</v>
      </c>
      <c r="WQ119" s="34">
        <v>0.59116340395155098</v>
      </c>
      <c r="WR119" s="34">
        <v>0.58949836913880393</v>
      </c>
      <c r="WS119" s="34">
        <v>0.58825158438145098</v>
      </c>
      <c r="WT119" s="34">
        <v>0.58716029789675095</v>
      </c>
      <c r="WU119" s="34">
        <v>0.58617431897671002</v>
      </c>
      <c r="WV119" s="34">
        <v>0.58527134246127199</v>
      </c>
      <c r="WW119" s="34">
        <v>0.58441667513038498</v>
      </c>
      <c r="WX119" s="34">
        <v>0.58359266146920297</v>
      </c>
      <c r="WY119" s="34">
        <v>0.58278594787554294</v>
      </c>
      <c r="WZ119" s="34">
        <v>0.58196554969173298</v>
      </c>
      <c r="XA119" s="34">
        <v>0.58112582141075897</v>
      </c>
      <c r="XB119" s="34">
        <v>0.58027691723681007</v>
      </c>
      <c r="XC119" s="34">
        <v>0.57938343548220606</v>
      </c>
      <c r="XD119" s="34">
        <v>0.57842601754406897</v>
      </c>
      <c r="XE119" s="34">
        <v>0.57744607016251992</v>
      </c>
      <c r="XF119" s="34">
        <v>0.57643160574312302</v>
      </c>
      <c r="XG119" s="34">
        <v>0.57532541724712405</v>
      </c>
      <c r="XH119" t="s">
        <v>843</v>
      </c>
      <c r="XI119" t="s">
        <v>1300</v>
      </c>
      <c r="XJ119" s="34">
        <v>0.58778579156502309</v>
      </c>
      <c r="XK119" s="34">
        <v>0.58994719766745096</v>
      </c>
      <c r="XL119" s="34">
        <v>0.59178094582992602</v>
      </c>
      <c r="XM119" s="34">
        <v>0.59314689734506199</v>
      </c>
      <c r="XN119" s="34">
        <v>0.59389281648772296</v>
      </c>
      <c r="XO119" s="34">
        <v>0.59373873643084307</v>
      </c>
      <c r="XP119" s="34">
        <v>0.59228613787578799</v>
      </c>
      <c r="XQ119" s="34">
        <v>0.58933439758297002</v>
      </c>
      <c r="XR119" s="34">
        <v>0.58608927924741794</v>
      </c>
      <c r="XS119" s="34">
        <v>0.58291887755084304</v>
      </c>
      <c r="XT119" s="34">
        <v>0.57953522200139296</v>
      </c>
      <c r="XU119" s="34">
        <v>0.57643816165932693</v>
      </c>
      <c r="XV119" s="34">
        <v>0.57343640881726399</v>
      </c>
      <c r="XW119" s="34">
        <v>0.57070828387265105</v>
      </c>
      <c r="XX119" s="34">
        <v>0.56854237935595497</v>
      </c>
      <c r="XY119" s="34">
        <v>0.56634955414598198</v>
      </c>
      <c r="XZ119" s="34">
        <v>0.56399367864406103</v>
      </c>
      <c r="YA119" s="34">
        <v>0.56219719765557896</v>
      </c>
      <c r="YB119" s="34">
        <v>0.56123668669351101</v>
      </c>
      <c r="YC119" s="34">
        <v>0.56021963263016095</v>
      </c>
      <c r="YD119" s="34">
        <v>0.55902110987401099</v>
      </c>
      <c r="YE119" s="34">
        <v>0.55855534216121494</v>
      </c>
      <c r="YF119" s="34">
        <v>0.55878306439844005</v>
      </c>
      <c r="YG119" s="34">
        <v>0.559232393587479</v>
      </c>
      <c r="YH119" s="34">
        <v>0.559627174640977</v>
      </c>
      <c r="YI119" s="34">
        <v>0.56035722701387503</v>
      </c>
      <c r="YJ119" s="34">
        <v>0.56154877509691903</v>
      </c>
      <c r="YK119" s="34">
        <v>0.56300758970835796</v>
      </c>
      <c r="YL119" s="34">
        <v>0.56451862195759295</v>
      </c>
      <c r="YM119" s="34">
        <v>0.56577020873851303</v>
      </c>
      <c r="YN119" s="34">
        <v>0.56715794679224407</v>
      </c>
      <c r="YO119" s="34">
        <v>0.56854935717737498</v>
      </c>
      <c r="YP119" s="34">
        <v>0.56947992250298596</v>
      </c>
      <c r="YQ119" s="34">
        <v>0.56993144770651394</v>
      </c>
      <c r="YR119" s="34">
        <v>0.57037945539816004</v>
      </c>
      <c r="YS119" s="34">
        <v>0.57044848493578004</v>
      </c>
      <c r="YT119" s="34">
        <v>0.56973452368761501</v>
      </c>
      <c r="YU119" s="34">
        <v>0.56896162226064095</v>
      </c>
      <c r="YV119" s="34">
        <v>0.56838759148637596</v>
      </c>
      <c r="YW119" s="34">
        <v>0.56769328772782601</v>
      </c>
      <c r="YX119" s="34">
        <v>0.566788649251739</v>
      </c>
      <c r="YY119" s="34">
        <v>0.56587118596268093</v>
      </c>
      <c r="YZ119" s="34">
        <v>0.56502626512440901</v>
      </c>
      <c r="ZA119" s="34">
        <v>0.564020625622626</v>
      </c>
      <c r="ZB119" s="34">
        <v>0.56292378871440696</v>
      </c>
      <c r="ZC119" s="34">
        <v>0.56196669163621105</v>
      </c>
      <c r="ZD119" s="34">
        <v>0.56113059940729793</v>
      </c>
      <c r="ZE119" s="34">
        <v>0.56054313006205492</v>
      </c>
      <c r="ZF119" s="34">
        <v>0.56007338040668497</v>
      </c>
      <c r="ZG119" s="34">
        <v>0.55965430505736202</v>
      </c>
      <c r="ZH119" s="34">
        <v>0.55937913253758198</v>
      </c>
      <c r="ZI119" s="34">
        <v>0.55922257548140597</v>
      </c>
      <c r="ZJ119" s="34">
        <v>0.55935128772600995</v>
      </c>
      <c r="ZK119" s="34">
        <v>0.55969810989887303</v>
      </c>
      <c r="ZL119" s="34">
        <v>0.56019048888491296</v>
      </c>
      <c r="ZM119" s="34">
        <v>0.56081817257695399</v>
      </c>
      <c r="ZN119" s="34">
        <v>0.56135249049827207</v>
      </c>
      <c r="ZO119" s="34">
        <v>0.56188539269281301</v>
      </c>
      <c r="ZP119" s="34">
        <v>0.56243101634687298</v>
      </c>
      <c r="ZQ119" s="34">
        <v>0.56290996537389704</v>
      </c>
      <c r="ZR119" s="34">
        <v>0.563373952746414</v>
      </c>
      <c r="ZS119" s="34">
        <v>0.56381894499860397</v>
      </c>
      <c r="ZT119" s="34">
        <v>0.56423928274750801</v>
      </c>
      <c r="ZU119" s="34">
        <v>0.56445596960101097</v>
      </c>
      <c r="ZV119" s="34">
        <v>0.56451090147824601</v>
      </c>
      <c r="ZW119" s="34">
        <v>0.56463660285967099</v>
      </c>
      <c r="ZX119" s="34">
        <v>0.56467178830312603</v>
      </c>
      <c r="ZY119" s="34">
        <v>0.56445583984335901</v>
      </c>
      <c r="ZZ119" s="34">
        <v>0.564066527909728</v>
      </c>
      <c r="AAA119" s="34">
        <v>0.56354523016552305</v>
      </c>
      <c r="AAB119" s="34">
        <v>0.56259870946993606</v>
      </c>
      <c r="AAC119" s="34">
        <v>0.56126835335105607</v>
      </c>
      <c r="AAD119" s="34">
        <v>0.55982914791951899</v>
      </c>
      <c r="AAE119" s="34">
        <v>0.55829919758198798</v>
      </c>
      <c r="AAF119" s="34">
        <v>0.55665005229616493</v>
      </c>
      <c r="AAG119" s="34">
        <v>0.55456220116320298</v>
      </c>
      <c r="AAH119" s="34">
        <v>0.55213652279637404</v>
      </c>
      <c r="AAI119" s="34">
        <v>0.54994699616896903</v>
      </c>
      <c r="AAJ119" s="34">
        <v>0.54807332361008498</v>
      </c>
      <c r="AAK119" s="34">
        <v>0.54603086587426508</v>
      </c>
      <c r="AAL119" s="34">
        <v>0.54407068984637807</v>
      </c>
      <c r="AAM119" s="34">
        <v>0.54253873622930693</v>
      </c>
      <c r="AAN119" s="34">
        <v>0.54118377693237596</v>
      </c>
      <c r="AAO119" s="34">
        <v>0.53988230881384003</v>
      </c>
      <c r="AAP119" s="34">
        <v>0.53864832313741307</v>
      </c>
      <c r="AAQ119" s="34">
        <v>0.537509399855018</v>
      </c>
      <c r="AAR119" s="34">
        <v>0.53644760697216998</v>
      </c>
      <c r="AAS119" s="34">
        <v>0.53546915875641998</v>
      </c>
      <c r="AAT119" s="34">
        <v>0.53454200180023792</v>
      </c>
      <c r="AAU119" s="34">
        <v>0.53364659058800501</v>
      </c>
      <c r="AAV119" s="34">
        <v>0.53275617861378</v>
      </c>
      <c r="AAW119" s="34">
        <v>0.53184679112592592</v>
      </c>
      <c r="AAX119" s="34">
        <v>0.53090021764555206</v>
      </c>
      <c r="AAY119" s="34">
        <v>0.529898971173412</v>
      </c>
      <c r="AAZ119" s="34">
        <v>0.52884150706680899</v>
      </c>
      <c r="ABA119" s="34">
        <v>0.52774282467394795</v>
      </c>
      <c r="ABB119" s="34">
        <v>0.52657602683624194</v>
      </c>
      <c r="ABC119" s="34">
        <v>0.52532177886977705</v>
      </c>
      <c r="ABD119" s="34">
        <v>0.52401945140539197</v>
      </c>
      <c r="ABE119" s="34">
        <v>0.52265148115494708</v>
      </c>
      <c r="ABF119" s="34">
        <v>0.52117567771807305</v>
      </c>
      <c r="ABG119" t="s">
        <v>843</v>
      </c>
      <c r="ABH119" t="s">
        <v>843</v>
      </c>
      <c r="ABI119" t="s">
        <v>1300</v>
      </c>
      <c r="ABJ119" s="34">
        <v>0.53144062784148605</v>
      </c>
      <c r="ABK119" s="34">
        <v>0.53343300766177304</v>
      </c>
      <c r="ABL119" s="34">
        <v>0.53504106105494298</v>
      </c>
      <c r="ABM119" s="34">
        <v>0.53674883087922698</v>
      </c>
      <c r="ABN119" s="34">
        <v>0.53860965300641506</v>
      </c>
      <c r="ABO119" s="34">
        <v>0.540462538374329</v>
      </c>
      <c r="ABP119" s="34">
        <v>0.54230463151981501</v>
      </c>
      <c r="ABQ119" s="34">
        <v>0.543691940294042</v>
      </c>
      <c r="ABR119" s="34">
        <v>0.54469948641053101</v>
      </c>
      <c r="ABS119" s="34">
        <v>0.54512926054930699</v>
      </c>
      <c r="ABT119" s="34">
        <v>0.54468369483567103</v>
      </c>
      <c r="ABU119" s="34">
        <v>0.54316653281497795</v>
      </c>
      <c r="ABV119" s="34">
        <v>0.540400713583293</v>
      </c>
      <c r="ABW119" s="34">
        <v>0.53753865180835803</v>
      </c>
      <c r="ABX119" s="34">
        <v>0.53493573405839001</v>
      </c>
      <c r="ABY119" s="34">
        <v>0.53193482636506706</v>
      </c>
      <c r="ABZ119" s="34">
        <v>0.52886545412561703</v>
      </c>
      <c r="ACA119" s="34">
        <v>0.52616575705866397</v>
      </c>
      <c r="ACB119" s="34">
        <v>0.52411398450159508</v>
      </c>
      <c r="ACC119" s="34">
        <v>0.52249687046910698</v>
      </c>
      <c r="ACD119" s="34">
        <v>0.52136631165815306</v>
      </c>
      <c r="ACE119" s="34">
        <v>0.52082643497082404</v>
      </c>
      <c r="ACF119" s="34">
        <v>0.52053061031659797</v>
      </c>
      <c r="ACG119" s="34">
        <v>0.52051548857681296</v>
      </c>
      <c r="ACH119" s="34">
        <v>0.52055129422792001</v>
      </c>
      <c r="ACI119" s="34">
        <v>0.52023099486425795</v>
      </c>
      <c r="ACJ119" s="34">
        <v>0.52011402089252901</v>
      </c>
      <c r="ACK119" s="34">
        <v>0.52065399332615803</v>
      </c>
      <c r="ACL119" s="34">
        <v>0.521544171540404</v>
      </c>
      <c r="ACM119" s="34">
        <v>0.52240923095281799</v>
      </c>
      <c r="ACN119" s="34">
        <v>0.52355526928546603</v>
      </c>
      <c r="ACO119" s="34">
        <v>0.52509271674380698</v>
      </c>
      <c r="ACP119" s="34">
        <v>0.52683092073997895</v>
      </c>
      <c r="ACQ119" s="34">
        <v>0.52858861946721702</v>
      </c>
      <c r="ACR119" s="34">
        <v>0.53008586567309901</v>
      </c>
      <c r="ACS119" s="34">
        <v>0.53170015394443704</v>
      </c>
      <c r="ACT119" s="34">
        <v>0.53331855849534693</v>
      </c>
      <c r="ACU119" s="34">
        <v>0.534492587997494</v>
      </c>
      <c r="ACV119" s="34">
        <v>0.53519699121100894</v>
      </c>
      <c r="ACW119" s="34">
        <v>0.535876612111019</v>
      </c>
      <c r="ACX119" s="34">
        <v>0.53619238807183101</v>
      </c>
      <c r="ACY119" s="34">
        <v>0.53576783946935402</v>
      </c>
      <c r="ACZ119" s="34">
        <v>0.53528688638543098</v>
      </c>
      <c r="ADA119" s="34">
        <v>0.534993199064424</v>
      </c>
      <c r="ADB119" s="34">
        <v>0.53461565932806099</v>
      </c>
      <c r="ADC119" s="34">
        <v>0.53409039556264504</v>
      </c>
      <c r="ADD119" s="34">
        <v>0.53358662771271592</v>
      </c>
      <c r="ADE119" s="34">
        <v>0.53317378947136296</v>
      </c>
      <c r="ADF119" s="34">
        <v>0.53265485551373093</v>
      </c>
      <c r="ADG119" s="34">
        <v>0.53210136203138103</v>
      </c>
      <c r="ADH119" s="34">
        <v>0.53168233431719802</v>
      </c>
      <c r="ADI119" s="34">
        <v>0.531396990265252</v>
      </c>
      <c r="ADJ119" s="34">
        <v>0.53137774721430298</v>
      </c>
      <c r="ADK119" s="34">
        <v>0.53148331318473607</v>
      </c>
      <c r="ADL119" s="34">
        <v>0.53164966719171403</v>
      </c>
      <c r="ADM119" s="34">
        <v>0.53199805257904997</v>
      </c>
      <c r="ADN119" s="34">
        <v>0.53248617145806898</v>
      </c>
      <c r="ADO119" s="34">
        <v>0.533224621493117</v>
      </c>
      <c r="ADP119" s="34">
        <v>0.534145014716217</v>
      </c>
      <c r="ADQ119" s="34">
        <v>0.53517553944720397</v>
      </c>
      <c r="ADR119" s="34">
        <v>0.53631461772065003</v>
      </c>
      <c r="ADS119" s="34">
        <v>0.53733338788829399</v>
      </c>
      <c r="ADT119" s="34">
        <v>0.53833587295728003</v>
      </c>
      <c r="ADU119" s="34">
        <v>0.53933818385669607</v>
      </c>
      <c r="ADV119" s="34">
        <v>0.54024723102219807</v>
      </c>
      <c r="ADW119" s="34">
        <v>0.54110402590610096</v>
      </c>
      <c r="ADX119" s="34">
        <v>0.54190072400563993</v>
      </c>
      <c r="ADY119" s="34">
        <v>0.54262996471782199</v>
      </c>
      <c r="ADZ119" s="34">
        <v>0.54316449539932599</v>
      </c>
      <c r="AEA119" s="34">
        <v>0.543536144059245</v>
      </c>
      <c r="AEB119" s="34">
        <v>0.54393320131624001</v>
      </c>
      <c r="AEC119" s="34">
        <v>0.54424536317268202</v>
      </c>
      <c r="AED119" s="34">
        <v>0.54432122773801705</v>
      </c>
      <c r="AEE119" s="34">
        <v>0.54419926142546904</v>
      </c>
      <c r="AEF119" s="34">
        <v>0.54393365429318996</v>
      </c>
      <c r="AEG119" s="34">
        <v>0.54327265759343502</v>
      </c>
      <c r="AEH119" s="34">
        <v>0.54225803055329702</v>
      </c>
      <c r="AEI119" s="34">
        <v>0.54116926787980102</v>
      </c>
      <c r="AEJ119" s="34">
        <v>0.54001693383807503</v>
      </c>
      <c r="AEK119" s="34">
        <v>0.53876377246029894</v>
      </c>
      <c r="AEL119" s="34">
        <v>0.53709351605061495</v>
      </c>
      <c r="AEM119" s="34">
        <v>0.53510920848076204</v>
      </c>
      <c r="AEN119" s="34">
        <v>0.53335931074839604</v>
      </c>
      <c r="AEO119" s="34">
        <v>0.53189724705576802</v>
      </c>
      <c r="AEP119" s="34">
        <v>0.53026839601008802</v>
      </c>
      <c r="AEQ119" s="34">
        <v>0.52874379209187705</v>
      </c>
      <c r="AER119" s="34">
        <v>0.527646076570358</v>
      </c>
      <c r="AES119" s="34">
        <v>0.52671710328836607</v>
      </c>
      <c r="AET119" s="34">
        <v>0.52585245324677898</v>
      </c>
      <c r="AEU119" s="34">
        <v>0.52505499005640699</v>
      </c>
      <c r="AEV119" s="34">
        <v>0.52433725964811506</v>
      </c>
      <c r="AEW119" s="34">
        <v>0.523680575379043</v>
      </c>
      <c r="AEX119" s="34">
        <v>0.52310192834077096</v>
      </c>
      <c r="AEY119" s="34">
        <v>0.52256576757852002</v>
      </c>
      <c r="AEZ119" s="34">
        <v>0.52204588271504693</v>
      </c>
      <c r="AFA119" s="34">
        <v>0.52152437822115305</v>
      </c>
      <c r="AFB119" s="34">
        <v>0.52097916595572502</v>
      </c>
      <c r="AFC119" s="34">
        <v>0.52039115826381399</v>
      </c>
      <c r="AFD119" s="34">
        <v>0.51975625375621592</v>
      </c>
      <c r="AFE119" s="34">
        <v>0.51907826296218795</v>
      </c>
      <c r="AFF119" s="34">
        <v>0.51835545148999307</v>
      </c>
      <c r="AFG119" t="s">
        <v>843</v>
      </c>
      <c r="AFH119" t="s">
        <v>843</v>
      </c>
      <c r="AFI119" s="34">
        <v>0.69067999999999996</v>
      </c>
      <c r="AFJ119" s="34">
        <v>0.69603999999999999</v>
      </c>
      <c r="AFK119" s="34">
        <v>0.69980000000000009</v>
      </c>
      <c r="AFL119" s="34">
        <v>0.70463999999999993</v>
      </c>
      <c r="AFM119" s="34">
        <v>0.71078999999999992</v>
      </c>
      <c r="AFN119" s="34">
        <v>0.70941999999999994</v>
      </c>
      <c r="AFO119" s="34">
        <v>0.70889999999999997</v>
      </c>
      <c r="AFP119" s="34">
        <v>0.71248999999999996</v>
      </c>
      <c r="AFQ119" s="34">
        <v>0.70965</v>
      </c>
      <c r="AFR119" s="34">
        <v>0.71450000000000002</v>
      </c>
      <c r="AFS119" s="34">
        <v>0.71548</v>
      </c>
      <c r="AFT119" s="34">
        <v>0.72221000000000002</v>
      </c>
      <c r="AFU119" s="34">
        <v>0.72147000000000006</v>
      </c>
      <c r="AFV119" s="34">
        <v>0.72043999999999997</v>
      </c>
      <c r="AFW119" s="34">
        <v>0.72038999999999997</v>
      </c>
      <c r="AFX119" s="34">
        <v>0.71894000000000002</v>
      </c>
      <c r="AFY119" s="34">
        <v>0.71563999999999994</v>
      </c>
      <c r="AFZ119" s="34">
        <v>0.69755999999999996</v>
      </c>
      <c r="AGA119" s="34">
        <v>0.70956999999999992</v>
      </c>
      <c r="AGB119" t="s">
        <v>843</v>
      </c>
      <c r="AGC119" t="s">
        <v>843</v>
      </c>
      <c r="AGD119" t="s">
        <v>843</v>
      </c>
      <c r="AGE119" t="s">
        <v>843</v>
      </c>
      <c r="AGF119" s="34">
        <v>1.7070621252059937E-2</v>
      </c>
      <c r="AGG119" t="s">
        <v>843</v>
      </c>
      <c r="AGH119" t="s">
        <v>843</v>
      </c>
      <c r="AGI119" t="s">
        <v>843</v>
      </c>
      <c r="AGJ119" t="s">
        <v>843</v>
      </c>
      <c r="AGK119" t="s">
        <v>843</v>
      </c>
      <c r="AGL119" t="s">
        <v>843</v>
      </c>
      <c r="AGM119" t="s">
        <v>843</v>
      </c>
      <c r="AGN119" t="s">
        <v>843</v>
      </c>
      <c r="AGO119" s="34">
        <v>0.38600000000000001</v>
      </c>
      <c r="AGP119" s="34">
        <v>2018</v>
      </c>
      <c r="AGQ119" t="s">
        <v>832</v>
      </c>
      <c r="AGR119" t="s">
        <v>843</v>
      </c>
      <c r="AGS119" s="34">
        <v>5.0000000000000001E-3</v>
      </c>
      <c r="AGT119" s="34">
        <v>2018</v>
      </c>
      <c r="AGU119" t="s">
        <v>832</v>
      </c>
      <c r="AGV119" t="s">
        <v>843</v>
      </c>
      <c r="AGW119" s="34">
        <v>0.01</v>
      </c>
      <c r="AGX119" s="34">
        <v>2018</v>
      </c>
      <c r="AGY119" t="s">
        <v>832</v>
      </c>
      <c r="AGZ119" t="s">
        <v>843</v>
      </c>
      <c r="AHA119" s="34">
        <v>3.2000000000000001E-2</v>
      </c>
      <c r="AHB119" s="34">
        <v>2018</v>
      </c>
      <c r="AHC119" t="s">
        <v>832</v>
      </c>
      <c r="AHD119" t="s">
        <v>843</v>
      </c>
      <c r="AHE119" s="34"/>
      <c r="AHF119" s="34"/>
      <c r="AHG119" t="s">
        <v>1460</v>
      </c>
      <c r="AHH119" t="s">
        <v>843</v>
      </c>
      <c r="AHI119" t="s">
        <v>830</v>
      </c>
      <c r="AHJ119" s="34">
        <v>0.20693092048168182</v>
      </c>
      <c r="AHK119" s="34">
        <v>0.20604829490184784</v>
      </c>
      <c r="AHL119" s="34">
        <v>0.21230359375476837</v>
      </c>
      <c r="AHM119" s="34">
        <v>0.21436099708080292</v>
      </c>
      <c r="AHN119" s="34">
        <v>0.21979445219039917</v>
      </c>
      <c r="AHO119" t="s">
        <v>843</v>
      </c>
      <c r="AHP119" s="34"/>
      <c r="AHQ119" s="34"/>
      <c r="AHR119" s="34"/>
      <c r="AHS119" s="34"/>
      <c r="AHT119" s="34"/>
      <c r="AHU119" t="s">
        <v>843</v>
      </c>
      <c r="AHV119" s="34">
        <v>0.22303569316864014</v>
      </c>
      <c r="AHW119" s="34">
        <v>0.22147156298160553</v>
      </c>
      <c r="AHX119" s="34">
        <v>0.22211380302906036</v>
      </c>
      <c r="AHY119" s="34">
        <v>0.22244000434875488</v>
      </c>
      <c r="AHZ119" s="34">
        <v>0.22656477987766266</v>
      </c>
      <c r="AIA119" t="s">
        <v>832</v>
      </c>
      <c r="AIB119" t="s">
        <v>843</v>
      </c>
      <c r="AIC119" s="34">
        <v>0.20083886384963989</v>
      </c>
      <c r="AID119" s="34">
        <v>0.20066660642623901</v>
      </c>
      <c r="AIE119" s="34">
        <v>0.2034875899553299</v>
      </c>
      <c r="AIF119" s="34">
        <v>0.20540431141853333</v>
      </c>
      <c r="AIG119" s="34">
        <v>0.2086644172668457</v>
      </c>
      <c r="AIH119" t="s">
        <v>924</v>
      </c>
      <c r="AII119" t="s">
        <v>843</v>
      </c>
      <c r="AIJ119" s="34">
        <v>0.23062850534915924</v>
      </c>
      <c r="AIK119" s="34">
        <v>0.22759933769702911</v>
      </c>
      <c r="AIL119" s="34">
        <v>0.2273159921169281</v>
      </c>
      <c r="AIM119" s="34">
        <v>0.2295520007610321</v>
      </c>
      <c r="AIN119" s="34">
        <v>0.23330999910831451</v>
      </c>
      <c r="AIO119" t="s">
        <v>1607</v>
      </c>
      <c r="AIP119" s="34">
        <v>0.262565016746521</v>
      </c>
      <c r="AIQ119" t="s">
        <v>843</v>
      </c>
      <c r="AIR119" s="34">
        <v>0.26312999999999998</v>
      </c>
      <c r="AIS119" s="34">
        <v>0.26263000000000003</v>
      </c>
      <c r="AIT119" s="34">
        <v>0.26246999999999998</v>
      </c>
      <c r="AIU119" s="34">
        <v>0.26247999999999999</v>
      </c>
      <c r="AIV119" s="34">
        <v>0.26238</v>
      </c>
      <c r="AIW119" s="34">
        <v>0.26229999999999998</v>
      </c>
      <c r="AIX119" t="s">
        <v>843</v>
      </c>
      <c r="AIY119" s="34">
        <v>2.8709999999999999E-2</v>
      </c>
      <c r="AIZ119" s="34">
        <v>3.1019999999999999E-2</v>
      </c>
      <c r="AJA119" s="34">
        <v>3.3649999999999999E-2</v>
      </c>
      <c r="AJB119" s="34">
        <v>3.422E-2</v>
      </c>
      <c r="AJC119" s="34">
        <v>3.5520000000000003E-2</v>
      </c>
      <c r="AJD119" s="34">
        <v>3.551E-2</v>
      </c>
      <c r="AJE119" t="s">
        <v>843</v>
      </c>
      <c r="AJF119" s="34">
        <v>3.772401437163353E-2</v>
      </c>
      <c r="AJG119" s="34">
        <v>4.0720444172620773E-2</v>
      </c>
      <c r="AJH119" s="34">
        <v>4.0929924696683884E-2</v>
      </c>
      <c r="AJI119" s="34">
        <v>3.702859953045845E-2</v>
      </c>
      <c r="AJJ119" s="34">
        <v>3.7042275071144104E-2</v>
      </c>
      <c r="AJK119" t="s">
        <v>830</v>
      </c>
      <c r="AJL119" t="s">
        <v>843</v>
      </c>
      <c r="AJM119" t="s">
        <v>843</v>
      </c>
      <c r="AJN119" s="34">
        <v>3.9450772106647491E-2</v>
      </c>
      <c r="AJO119" s="34">
        <v>3.8334790617227554E-2</v>
      </c>
      <c r="AJP119" s="34">
        <v>3.9943080395460129E-2</v>
      </c>
      <c r="AJQ119" s="34">
        <v>4.1424930095672607E-2</v>
      </c>
      <c r="AJR119" s="34">
        <v>6.2642991542816162E-2</v>
      </c>
      <c r="AJS119" t="s">
        <v>832</v>
      </c>
      <c r="AJT119" t="s">
        <v>843</v>
      </c>
      <c r="AJU119" t="s">
        <v>843</v>
      </c>
      <c r="AJV119" t="s">
        <v>843</v>
      </c>
      <c r="AJW119" s="34">
        <v>1.871429942548275E-2</v>
      </c>
      <c r="AJX119" s="34">
        <v>2.1614441648125648E-2</v>
      </c>
      <c r="AJY119" s="34">
        <v>2.3965196684002876E-2</v>
      </c>
      <c r="AJZ119" s="34">
        <v>2.0769970491528511E-2</v>
      </c>
      <c r="AKA119" s="34">
        <v>2.0727960392832756E-2</v>
      </c>
      <c r="AKB119" t="s">
        <v>830</v>
      </c>
      <c r="AKC119" t="s">
        <v>843</v>
      </c>
      <c r="AKD119" t="s">
        <v>843</v>
      </c>
      <c r="AKE119" t="s">
        <v>843</v>
      </c>
      <c r="AKF119" s="34">
        <v>2.0746264606714249E-2</v>
      </c>
      <c r="AKG119" s="34">
        <v>1.9315414130687714E-2</v>
      </c>
      <c r="AKH119" s="34">
        <v>2.1101782098412514E-2</v>
      </c>
      <c r="AKI119" s="34">
        <v>2.3074252530932426E-2</v>
      </c>
      <c r="AKJ119" s="34">
        <v>4.2986314743757248E-2</v>
      </c>
      <c r="AKK119" t="s">
        <v>832</v>
      </c>
      <c r="AKL119" t="s">
        <v>843</v>
      </c>
      <c r="AKM119" s="34">
        <v>54650</v>
      </c>
      <c r="AKN119" t="s">
        <v>832</v>
      </c>
      <c r="AKO119" t="s">
        <v>843</v>
      </c>
      <c r="AKP119" s="34">
        <v>39243.3671875</v>
      </c>
      <c r="AKQ119" t="s">
        <v>830</v>
      </c>
      <c r="AKR119" t="s">
        <v>843</v>
      </c>
      <c r="AKS119" s="34">
        <v>42594.318873261203</v>
      </c>
      <c r="AKT119" t="s">
        <v>832</v>
      </c>
      <c r="AKU119" t="s">
        <v>843</v>
      </c>
      <c r="AKV119" s="34">
        <v>54659.753964319003</v>
      </c>
      <c r="AKW119" t="s">
        <v>832</v>
      </c>
      <c r="AKX119" t="s">
        <v>843</v>
      </c>
      <c r="AKY119" s="34">
        <v>0.22818057239055634</v>
      </c>
      <c r="AKZ119" s="34">
        <v>0.23572944104671478</v>
      </c>
      <c r="ALA119" s="34">
        <v>0.24256330728530884</v>
      </c>
      <c r="ALB119" s="34">
        <v>0.24798689782619476</v>
      </c>
      <c r="ALC119" s="34">
        <v>0.24025252461433411</v>
      </c>
      <c r="ALD119" t="s">
        <v>830</v>
      </c>
      <c r="ALE119" t="s">
        <v>843</v>
      </c>
      <c r="ALF119" t="s">
        <v>843</v>
      </c>
      <c r="ALG119" t="s">
        <v>843</v>
      </c>
      <c r="ALH119" s="34">
        <v>0.24578762054443359</v>
      </c>
      <c r="ALI119" s="34">
        <v>0.2530663013458252</v>
      </c>
      <c r="ALJ119" s="34">
        <v>0.25429472327232361</v>
      </c>
      <c r="ALK119" s="34">
        <v>0.26151779294013977</v>
      </c>
      <c r="ALL119" s="34">
        <v>0.26320648193359375</v>
      </c>
      <c r="ALM119" t="s">
        <v>832</v>
      </c>
    </row>
    <row r="120" spans="1:1001">
      <c r="A120" t="s">
        <v>512</v>
      </c>
      <c r="B120" t="s">
        <v>79</v>
      </c>
      <c r="C120" t="s">
        <v>303</v>
      </c>
      <c r="D120" s="34">
        <v>4.0074009448289871E-2</v>
      </c>
      <c r="E120" t="s">
        <v>432</v>
      </c>
      <c r="F120" s="34">
        <v>3.6707304418087006E-2</v>
      </c>
      <c r="G120" t="s">
        <v>1464</v>
      </c>
      <c r="H120" s="34">
        <v>3.6762155592441559E-2</v>
      </c>
      <c r="I120" t="s">
        <v>1294</v>
      </c>
      <c r="J120" s="34">
        <v>3.6412470042705536E-2</v>
      </c>
      <c r="K120" t="s">
        <v>1521</v>
      </c>
      <c r="L120" s="34">
        <v>5.2849255502223969E-2</v>
      </c>
      <c r="M120" t="s">
        <v>432</v>
      </c>
      <c r="N120" s="34">
        <v>0.55135548114776611</v>
      </c>
      <c r="O120" s="34">
        <v>0.62278562784194946</v>
      </c>
      <c r="P120" t="s">
        <v>432</v>
      </c>
      <c r="Q120" s="34">
        <v>0.55135548114776611</v>
      </c>
      <c r="R120" t="s">
        <v>432</v>
      </c>
      <c r="S120" s="34">
        <v>0.63566386699676514</v>
      </c>
      <c r="T120" t="s">
        <v>432</v>
      </c>
      <c r="U120" s="34">
        <v>0.49619513750076294</v>
      </c>
      <c r="V120" t="s">
        <v>432</v>
      </c>
      <c r="W120" t="s">
        <v>843</v>
      </c>
      <c r="X120" t="s">
        <v>1464</v>
      </c>
      <c r="Y120" s="34">
        <v>0.539695143699646</v>
      </c>
      <c r="Z120" s="34">
        <v>0.62105768918991089</v>
      </c>
      <c r="AA120" t="s">
        <v>1464</v>
      </c>
      <c r="AB120" s="34">
        <v>0.539695143699646</v>
      </c>
      <c r="AC120" t="s">
        <v>1464</v>
      </c>
      <c r="AD120" s="34">
        <v>0.58989274501800537</v>
      </c>
      <c r="AE120" t="s">
        <v>1464</v>
      </c>
      <c r="AF120" s="34">
        <v>0.46607035398483276</v>
      </c>
      <c r="AG120" t="s">
        <v>1464</v>
      </c>
      <c r="AH120" t="s">
        <v>843</v>
      </c>
      <c r="AI120" t="s">
        <v>1294</v>
      </c>
      <c r="AJ120" s="34">
        <v>0.52218592166900635</v>
      </c>
      <c r="AK120" s="34">
        <v>0.59314173460006714</v>
      </c>
      <c r="AL120" t="s">
        <v>1294</v>
      </c>
      <c r="AM120" s="34">
        <v>0.52218592166900635</v>
      </c>
      <c r="AN120" t="s">
        <v>1294</v>
      </c>
      <c r="AO120" s="34">
        <v>0.58462893962860107</v>
      </c>
      <c r="AP120" t="s">
        <v>1294</v>
      </c>
      <c r="AQ120" s="34">
        <v>0.46596336364746094</v>
      </c>
      <c r="AR120" t="s">
        <v>1294</v>
      </c>
      <c r="AS120" t="s">
        <v>843</v>
      </c>
      <c r="AT120" t="s">
        <v>1521</v>
      </c>
      <c r="AU120" s="34">
        <v>0.52236723899841309</v>
      </c>
      <c r="AV120" s="34">
        <v>0.59318327903747559</v>
      </c>
      <c r="AW120" t="s">
        <v>1521</v>
      </c>
      <c r="AX120" s="34">
        <v>0.52236723899841309</v>
      </c>
      <c r="AY120" t="s">
        <v>1521</v>
      </c>
      <c r="AZ120" s="34">
        <v>0.57942026853561401</v>
      </c>
      <c r="BA120" t="s">
        <v>1521</v>
      </c>
      <c r="BB120" s="34">
        <v>0.46659007668495178</v>
      </c>
      <c r="BC120" t="s">
        <v>1521</v>
      </c>
      <c r="BD120" t="s">
        <v>843</v>
      </c>
      <c r="BE120" s="34">
        <v>0.53147118022211925</v>
      </c>
      <c r="BF120" t="s">
        <v>1594</v>
      </c>
      <c r="BG120" t="s">
        <v>843</v>
      </c>
      <c r="BH120" t="s">
        <v>432</v>
      </c>
      <c r="BI120" s="34">
        <v>4.4330587387084961</v>
      </c>
      <c r="BJ120" t="s">
        <v>819</v>
      </c>
      <c r="BK120" s="34">
        <v>5.9366908073425293</v>
      </c>
      <c r="BL120" t="s">
        <v>1294</v>
      </c>
      <c r="BM120" s="34">
        <v>5.989509105682373</v>
      </c>
      <c r="BN120" t="s">
        <v>1521</v>
      </c>
      <c r="BO120" s="34">
        <v>7.6586833000183105</v>
      </c>
      <c r="BP120" t="s">
        <v>843</v>
      </c>
      <c r="BQ120" s="34">
        <v>2.2440526485443115</v>
      </c>
      <c r="BR120" t="s">
        <v>830</v>
      </c>
      <c r="BS120" s="34">
        <v>3.5</v>
      </c>
      <c r="BT120" t="s">
        <v>843</v>
      </c>
      <c r="BU120" s="34">
        <v>4.2502841949462891</v>
      </c>
      <c r="BV120" t="s">
        <v>1559</v>
      </c>
      <c r="BW120" t="s">
        <v>843</v>
      </c>
      <c r="BX120" s="34">
        <v>2.7683801651000977</v>
      </c>
      <c r="BY120" t="s">
        <v>924</v>
      </c>
      <c r="BZ120" t="s">
        <v>843</v>
      </c>
      <c r="CA120" t="s">
        <v>432</v>
      </c>
      <c r="CB120" s="34">
        <v>6.3976398669183254E-3</v>
      </c>
      <c r="CC120" s="34">
        <v>5.3935549221932888E-3</v>
      </c>
      <c r="CD120" s="34">
        <v>4.584155511111021E-3</v>
      </c>
      <c r="CE120" s="34">
        <v>4.2619067244231701E-3</v>
      </c>
      <c r="CF120" s="34">
        <v>4.261877853423357E-3</v>
      </c>
      <c r="CG120" t="s">
        <v>843</v>
      </c>
      <c r="CH120" t="s">
        <v>819</v>
      </c>
      <c r="CI120" s="34">
        <v>7.5029893778264523E-3</v>
      </c>
      <c r="CJ120" s="34">
        <v>7.3022288270294666E-3</v>
      </c>
      <c r="CK120" s="34">
        <v>7.0199593901634216E-3</v>
      </c>
      <c r="CL120" s="34">
        <v>6.2327608466148376E-3</v>
      </c>
      <c r="CM120" s="34">
        <v>5.8391564525663853E-3</v>
      </c>
      <c r="CN120" t="s">
        <v>843</v>
      </c>
      <c r="CO120" t="s">
        <v>1294</v>
      </c>
      <c r="CP120" s="34">
        <v>7.1630645543336868E-3</v>
      </c>
      <c r="CQ120" s="34">
        <v>6.8887514062225819E-3</v>
      </c>
      <c r="CR120" s="34">
        <v>6.429547443985939E-3</v>
      </c>
      <c r="CS120" s="34">
        <v>5.8391531929373741E-3</v>
      </c>
      <c r="CT120" s="34">
        <v>5.8390987105667591E-3</v>
      </c>
      <c r="CU120" t="s">
        <v>843</v>
      </c>
      <c r="CV120" t="s">
        <v>1521</v>
      </c>
      <c r="CW120" s="34">
        <v>6.9364579394459724E-3</v>
      </c>
      <c r="CX120" s="34">
        <v>6.6263540647923946E-3</v>
      </c>
      <c r="CY120" s="34">
        <v>6.0359528288245201E-3</v>
      </c>
      <c r="CZ120" s="34">
        <v>5.8391443453729153E-3</v>
      </c>
      <c r="DA120" s="34">
        <v>5.8391387574374676E-3</v>
      </c>
      <c r="DB120" t="s">
        <v>843</v>
      </c>
      <c r="DC120" s="34">
        <v>8.4530200958251953</v>
      </c>
      <c r="DD120" s="34">
        <v>9.0489950180053711</v>
      </c>
      <c r="DE120" s="34">
        <v>9.6274337768554688</v>
      </c>
      <c r="DF120" s="34">
        <v>10.201489448547363</v>
      </c>
      <c r="DG120" s="34">
        <v>10.659780502319336</v>
      </c>
      <c r="DH120" t="s">
        <v>1464</v>
      </c>
      <c r="DI120" t="s">
        <v>843</v>
      </c>
      <c r="DJ120" s="34">
        <v>8.8106050491333008</v>
      </c>
      <c r="DK120" s="34">
        <v>9.3978118896484375</v>
      </c>
      <c r="DL120" s="34">
        <v>9.971867561340332</v>
      </c>
      <c r="DM120" s="34">
        <v>10.488039970397949</v>
      </c>
      <c r="DN120" s="34">
        <v>10.917389869689941</v>
      </c>
      <c r="DO120" t="s">
        <v>1294</v>
      </c>
      <c r="DP120" t="s">
        <v>843</v>
      </c>
      <c r="DQ120" s="34">
        <v>11.089130401611328</v>
      </c>
      <c r="DR120" t="s">
        <v>1521</v>
      </c>
      <c r="DS120" t="s">
        <v>843</v>
      </c>
      <c r="DT120" t="s">
        <v>843</v>
      </c>
      <c r="DU120" s="34">
        <v>10.4</v>
      </c>
      <c r="DV120" t="s">
        <v>1461</v>
      </c>
      <c r="DW120" t="s">
        <v>843</v>
      </c>
      <c r="DX120" t="s">
        <v>843</v>
      </c>
      <c r="DY120" t="s">
        <v>432</v>
      </c>
      <c r="DZ120" s="34">
        <v>-5.1210420206189156E-3</v>
      </c>
      <c r="EA120" s="34">
        <v>-7.8725330531597137E-3</v>
      </c>
      <c r="EB120" s="34">
        <v>-1.2122060172259808E-2</v>
      </c>
      <c r="EC120" s="34">
        <v>-1.3464801944792271E-2</v>
      </c>
      <c r="ED120" s="34">
        <v>1.4868203550577164E-2</v>
      </c>
      <c r="EE120" t="s">
        <v>843</v>
      </c>
      <c r="EF120" t="s">
        <v>819</v>
      </c>
      <c r="EG120" s="34">
        <v>-6.6121038980782032E-3</v>
      </c>
      <c r="EH120" s="34">
        <v>-9.2725809663534164E-3</v>
      </c>
      <c r="EI120" s="34">
        <v>-1.1022931896150112E-2</v>
      </c>
      <c r="EJ120" s="34">
        <v>-5.1783276721835136E-3</v>
      </c>
      <c r="EK120" s="34">
        <v>-7.5997654348611832E-3</v>
      </c>
      <c r="EL120" t="s">
        <v>843</v>
      </c>
      <c r="EM120" t="s">
        <v>1294</v>
      </c>
      <c r="EN120" s="34">
        <v>-6.6258539445698261E-3</v>
      </c>
      <c r="EO120" s="34">
        <v>-6.9499150849878788E-3</v>
      </c>
      <c r="EP120" s="34">
        <v>-6.3873212784528732E-3</v>
      </c>
      <c r="EQ120" s="34">
        <v>1.3776491396129131E-3</v>
      </c>
      <c r="ER120" s="34">
        <v>4.0223007090389729E-3</v>
      </c>
      <c r="ES120" t="s">
        <v>843</v>
      </c>
      <c r="ET120" t="s">
        <v>1521</v>
      </c>
      <c r="EU120" s="34">
        <v>-6.5504778176546097E-3</v>
      </c>
      <c r="EV120" s="34">
        <v>-6.6807982511818409E-3</v>
      </c>
      <c r="EW120" s="34">
        <v>-1.9791920203715563E-3</v>
      </c>
      <c r="EX120" s="34">
        <v>-1.2150770053267479E-3</v>
      </c>
      <c r="EY120" s="34">
        <v>-4.9326461739838123E-3</v>
      </c>
      <c r="EZ120" t="s">
        <v>843</v>
      </c>
      <c r="FA120" t="s">
        <v>1594</v>
      </c>
      <c r="FB120" s="34">
        <v>-9.3135330826044083E-3</v>
      </c>
      <c r="FC120" s="34">
        <v>-7.8888433054089546E-3</v>
      </c>
      <c r="FD120" s="34">
        <v>-5.5421991273760796E-3</v>
      </c>
      <c r="FE120" s="34">
        <v>-4.090010654181242E-3</v>
      </c>
      <c r="FF120" s="34">
        <v>1.5501494519412518E-2</v>
      </c>
      <c r="FG120" t="s">
        <v>843</v>
      </c>
      <c r="FH120" s="34">
        <v>-2.305883914232254E-3</v>
      </c>
      <c r="FI120" s="34">
        <v>-2.0017644856125116E-3</v>
      </c>
      <c r="FJ120" s="34">
        <v>-1.9646369037218392E-4</v>
      </c>
      <c r="FK120" s="34">
        <v>2.3739151656627655E-3</v>
      </c>
      <c r="FL120" s="34">
        <v>1.7857616767287254E-2</v>
      </c>
      <c r="FM120" t="s">
        <v>843</v>
      </c>
      <c r="FN120" t="s">
        <v>843</v>
      </c>
      <c r="FO120" s="34">
        <v>0.64676</v>
      </c>
      <c r="FP120" t="s">
        <v>1462</v>
      </c>
      <c r="FQ120" t="s">
        <v>843</v>
      </c>
      <c r="FR120" t="s">
        <v>843</v>
      </c>
      <c r="FS120" s="34">
        <v>0.73660999999999999</v>
      </c>
      <c r="FT120" t="s">
        <v>1462</v>
      </c>
      <c r="FU120" t="s">
        <v>843</v>
      </c>
      <c r="FV120" t="s">
        <v>843</v>
      </c>
      <c r="FW120" s="34">
        <v>0.55667</v>
      </c>
      <c r="FX120" t="s">
        <v>1462</v>
      </c>
      <c r="FY120" t="s">
        <v>843</v>
      </c>
      <c r="FZ120" s="34">
        <v>-1.0945133399218321E-3</v>
      </c>
      <c r="GA120" s="34">
        <v>-1.6354313993360847E-4</v>
      </c>
      <c r="GB120" s="34">
        <v>8.2464311271905899E-3</v>
      </c>
      <c r="GC120" s="34">
        <v>2.4359459057450294E-2</v>
      </c>
      <c r="GD120" s="34">
        <v>2.9299944639205933E-2</v>
      </c>
      <c r="GE120" t="s">
        <v>830</v>
      </c>
      <c r="GF120" t="s">
        <v>843</v>
      </c>
      <c r="GG120" s="34">
        <v>-4.381516482681036E-4</v>
      </c>
      <c r="GH120" s="34">
        <v>6.6451804013922811E-4</v>
      </c>
      <c r="GI120" s="34">
        <v>9.3041146174073219E-3</v>
      </c>
      <c r="GJ120" s="34">
        <v>2.5336997583508492E-2</v>
      </c>
      <c r="GK120" s="34">
        <v>3.2982882112264633E-2</v>
      </c>
      <c r="GL120" t="s">
        <v>832</v>
      </c>
      <c r="GM120" t="s">
        <v>843</v>
      </c>
      <c r="GN120" s="34"/>
      <c r="GO120" t="s">
        <v>1460</v>
      </c>
      <c r="GP120" t="s">
        <v>843</v>
      </c>
      <c r="GQ120" t="s">
        <v>843</v>
      </c>
      <c r="GR120" s="34">
        <v>1.2181135825812817E-2</v>
      </c>
      <c r="GS120" s="34">
        <v>1.2157425284385681E-2</v>
      </c>
      <c r="GT120" s="34">
        <v>9.9927149713039398E-3</v>
      </c>
      <c r="GU120" s="34">
        <v>1.2649405747652054E-2</v>
      </c>
      <c r="GV120" s="34">
        <v>1.5504986979067326E-2</v>
      </c>
      <c r="GW120" t="s">
        <v>832</v>
      </c>
      <c r="GX120" t="s">
        <v>843</v>
      </c>
      <c r="GY120" t="s">
        <v>843</v>
      </c>
      <c r="GZ120" t="s">
        <v>843</v>
      </c>
      <c r="HA120" t="s">
        <v>843</v>
      </c>
      <c r="HB120" t="s">
        <v>843</v>
      </c>
      <c r="HC120" t="s">
        <v>843</v>
      </c>
      <c r="HD120" t="s">
        <v>843</v>
      </c>
      <c r="HE120" t="s">
        <v>843</v>
      </c>
      <c r="HF120" t="s">
        <v>843</v>
      </c>
      <c r="HG120" t="s">
        <v>843</v>
      </c>
      <c r="HH120" s="34">
        <v>56966397</v>
      </c>
      <c r="HI120" s="34">
        <v>56994993</v>
      </c>
      <c r="HJ120" s="34">
        <v>57107577</v>
      </c>
      <c r="HK120" s="34">
        <v>57425175</v>
      </c>
      <c r="HL120" s="34">
        <v>57860661</v>
      </c>
      <c r="HM120" s="34">
        <v>58199876</v>
      </c>
      <c r="HN120" s="34">
        <v>58429903</v>
      </c>
      <c r="HO120" s="34">
        <v>58778482</v>
      </c>
      <c r="HP120" s="34">
        <v>59224228</v>
      </c>
      <c r="HQ120" s="34">
        <v>59562841</v>
      </c>
      <c r="HR120" s="34">
        <v>59822450</v>
      </c>
      <c r="HS120" s="34">
        <v>60025952</v>
      </c>
      <c r="HT120" s="34">
        <v>60190145</v>
      </c>
      <c r="HU120" s="34">
        <v>60312599</v>
      </c>
      <c r="HV120" s="34">
        <v>60322791</v>
      </c>
      <c r="HW120" s="34">
        <v>60232906</v>
      </c>
      <c r="HX120" s="34">
        <v>60118626</v>
      </c>
      <c r="HY120" s="34">
        <v>60004032</v>
      </c>
      <c r="HZ120" s="34">
        <v>59877425</v>
      </c>
      <c r="IA120" s="34">
        <v>59727932</v>
      </c>
      <c r="IB120" s="34">
        <v>59500579</v>
      </c>
      <c r="IC120" s="34">
        <v>59240329</v>
      </c>
      <c r="ID120" s="34">
        <v>59037474</v>
      </c>
      <c r="IE120" s="34">
        <v>58870762</v>
      </c>
      <c r="IF120" s="34">
        <v>58697744</v>
      </c>
      <c r="IG120" s="34">
        <v>58518843</v>
      </c>
      <c r="IH120" s="34">
        <v>58334490</v>
      </c>
      <c r="II120" s="34">
        <v>58145107</v>
      </c>
      <c r="IJ120" s="34">
        <v>57950037</v>
      </c>
      <c r="IK120" s="34">
        <v>57748925</v>
      </c>
      <c r="IL120" s="34">
        <v>57544258</v>
      </c>
      <c r="IM120" s="34">
        <v>57335522</v>
      </c>
      <c r="IN120" s="34">
        <v>57122854</v>
      </c>
      <c r="IO120" s="34">
        <v>56906954</v>
      </c>
      <c r="IP120" s="34">
        <v>56687086</v>
      </c>
      <c r="IQ120" s="34">
        <v>56462486</v>
      </c>
      <c r="IR120" s="34">
        <v>56232293</v>
      </c>
      <c r="IS120" s="34">
        <v>55996946</v>
      </c>
      <c r="IT120" s="34">
        <v>55756846</v>
      </c>
      <c r="IU120" s="34">
        <v>55510870</v>
      </c>
      <c r="IV120" s="34">
        <v>55258472</v>
      </c>
      <c r="IW120" s="34">
        <v>54999062</v>
      </c>
      <c r="IX120" s="34">
        <v>54731605</v>
      </c>
      <c r="IY120" s="34">
        <v>54456717</v>
      </c>
      <c r="IZ120" s="34">
        <v>54172671</v>
      </c>
      <c r="JA120" s="34">
        <v>53878465</v>
      </c>
      <c r="JB120" s="34">
        <v>53574516</v>
      </c>
      <c r="JC120" s="34">
        <v>53260724</v>
      </c>
      <c r="JD120" s="34">
        <v>52936136</v>
      </c>
      <c r="JE120" s="34">
        <v>52599485</v>
      </c>
      <c r="JF120" s="34">
        <v>52250484</v>
      </c>
      <c r="JG120" s="34">
        <v>51889661</v>
      </c>
      <c r="JH120" s="34">
        <v>51517231</v>
      </c>
      <c r="JI120" s="34">
        <v>51133594</v>
      </c>
      <c r="JJ120" s="34">
        <v>50739281</v>
      </c>
      <c r="JK120" s="34">
        <v>50335709</v>
      </c>
      <c r="JL120" s="34">
        <v>49924399</v>
      </c>
      <c r="JM120" s="34">
        <v>49506354</v>
      </c>
      <c r="JN120" s="34">
        <v>49083571</v>
      </c>
      <c r="JO120" s="34">
        <v>48658271</v>
      </c>
      <c r="JP120" s="34">
        <v>48233137</v>
      </c>
      <c r="JQ120" s="34">
        <v>47809382</v>
      </c>
      <c r="JR120" s="34">
        <v>47387438</v>
      </c>
      <c r="JS120" s="34">
        <v>46969747</v>
      </c>
      <c r="JT120" s="34">
        <v>46558431</v>
      </c>
      <c r="JU120" s="34">
        <v>46154408</v>
      </c>
      <c r="JV120" s="34">
        <v>45759142</v>
      </c>
      <c r="JW120" s="34">
        <v>45373167</v>
      </c>
      <c r="JX120" s="34">
        <v>44998006</v>
      </c>
      <c r="JY120" s="34">
        <v>44634438</v>
      </c>
      <c r="JZ120" s="34">
        <v>44282762</v>
      </c>
      <c r="KA120" s="34">
        <v>43944077</v>
      </c>
      <c r="KB120" s="34">
        <v>43617922</v>
      </c>
      <c r="KC120" s="34">
        <v>43303331</v>
      </c>
      <c r="KD120" s="34">
        <v>43000217</v>
      </c>
      <c r="KE120" s="34">
        <v>42708893</v>
      </c>
      <c r="KF120" s="34">
        <v>42427559</v>
      </c>
      <c r="KG120" s="34">
        <v>42154938</v>
      </c>
      <c r="KH120" s="34">
        <v>41890060</v>
      </c>
      <c r="KI120" s="34">
        <v>41632499</v>
      </c>
      <c r="KJ120" s="34">
        <v>41381769</v>
      </c>
      <c r="KK120" s="34">
        <v>41135645</v>
      </c>
      <c r="KL120" s="34">
        <v>40893535</v>
      </c>
      <c r="KM120" s="34">
        <v>40655446</v>
      </c>
      <c r="KN120" s="34">
        <v>40420976</v>
      </c>
      <c r="KO120" s="34">
        <v>40188385</v>
      </c>
      <c r="KP120" s="34">
        <v>39957052</v>
      </c>
      <c r="KQ120" s="34">
        <v>39726906</v>
      </c>
      <c r="KR120" s="34">
        <v>39497804</v>
      </c>
      <c r="KS120" s="34">
        <v>39270546</v>
      </c>
      <c r="KT120" s="34">
        <v>39045143</v>
      </c>
      <c r="KU120" s="34">
        <v>38821139</v>
      </c>
      <c r="KV120" s="34">
        <v>38598118</v>
      </c>
      <c r="KW120" s="34">
        <v>38376516</v>
      </c>
      <c r="KX120" s="34">
        <v>38156344</v>
      </c>
      <c r="KY120" s="34">
        <v>37937651</v>
      </c>
      <c r="KZ120" s="34">
        <v>37720649</v>
      </c>
      <c r="LA120" s="34">
        <v>37505628</v>
      </c>
      <c r="LB120" s="34">
        <v>37292910</v>
      </c>
      <c r="LC120" s="34">
        <v>37082387</v>
      </c>
      <c r="LD120" s="34">
        <v>36874247</v>
      </c>
      <c r="LE120" t="s">
        <v>843</v>
      </c>
      <c r="LF120" t="s">
        <v>843</v>
      </c>
      <c r="LG120" t="s">
        <v>843</v>
      </c>
      <c r="LH120" s="34">
        <v>3.7448381772264838E-4</v>
      </c>
      <c r="LI120" s="34">
        <v>5.0185417057946324E-4</v>
      </c>
      <c r="LJ120" s="34">
        <v>1.9733828958123922E-3</v>
      </c>
      <c r="LK120" s="34">
        <v>5.5459910072386265E-3</v>
      </c>
      <c r="LL120" s="34">
        <v>7.5549273751676083E-3</v>
      </c>
      <c r="LM120" s="34">
        <v>5.8455006219446659E-3</v>
      </c>
      <c r="LN120" s="34">
        <v>3.944572526961565E-3</v>
      </c>
      <c r="LO120" s="34">
        <v>5.9480392374098301E-3</v>
      </c>
      <c r="LP120" s="34">
        <v>7.5548794120550156E-3</v>
      </c>
      <c r="LQ120" s="34">
        <v>5.7011917233467102E-3</v>
      </c>
      <c r="LR120" s="34">
        <v>4.3491022661328316E-3</v>
      </c>
      <c r="LS120" s="34">
        <v>3.3959934953600168E-3</v>
      </c>
      <c r="LT120" s="34">
        <v>2.7316324412822723E-3</v>
      </c>
      <c r="LU120" s="34">
        <v>2.0323859062045813E-3</v>
      </c>
      <c r="LV120" s="34">
        <v>1.6897197929210961E-4</v>
      </c>
      <c r="LW120" s="34">
        <v>-1.4911782927811146E-3</v>
      </c>
      <c r="LX120" s="34">
        <v>-1.8991039833053946E-3</v>
      </c>
      <c r="LY120" s="34">
        <v>-1.9079503836110234E-3</v>
      </c>
      <c r="LZ120" s="34">
        <v>-2.1122039761394262E-3</v>
      </c>
      <c r="MA120" s="34">
        <v>-2.499772235751152E-3</v>
      </c>
      <c r="MB120" s="34">
        <v>-3.8137400988489389E-3</v>
      </c>
      <c r="MC120" s="34">
        <v>-4.3835006654262543E-3</v>
      </c>
      <c r="MD120" s="34">
        <v>-3.4301483538001776E-3</v>
      </c>
      <c r="ME120" s="34">
        <v>-2.8278280515223742E-3</v>
      </c>
      <c r="MF120" s="34">
        <v>-2.9432734008878469E-3</v>
      </c>
      <c r="MG120" s="34">
        <v>-3.0524884350597858E-3</v>
      </c>
      <c r="MH120" s="34">
        <v>-3.1552913133054972E-3</v>
      </c>
      <c r="MI120" s="34">
        <v>-3.2517826184630394E-3</v>
      </c>
      <c r="MJ120" s="34">
        <v>-3.3605226781219244E-3</v>
      </c>
      <c r="MK120" s="34">
        <v>-3.4764737356454134E-3</v>
      </c>
      <c r="ML120" s="34">
        <v>-3.5503783728927374E-3</v>
      </c>
      <c r="MM120" s="34">
        <v>-3.6339941434562206E-3</v>
      </c>
      <c r="MN120" s="34">
        <v>-3.7160799838602543E-3</v>
      </c>
      <c r="MO120" s="34">
        <v>-3.7867336068302393E-3</v>
      </c>
      <c r="MP120" s="34">
        <v>-3.8711235392838717E-3</v>
      </c>
      <c r="MQ120" s="34">
        <v>-3.9699715562164783E-3</v>
      </c>
      <c r="MR120" s="34">
        <v>-4.0852525271475315E-3</v>
      </c>
      <c r="MS120" s="34">
        <v>-4.1940468363463879E-3</v>
      </c>
      <c r="MT120" s="34">
        <v>-4.2969523929059505E-3</v>
      </c>
      <c r="MU120" s="34">
        <v>-4.4213435612618923E-3</v>
      </c>
      <c r="MV120" s="34">
        <v>-4.5571895316243172E-3</v>
      </c>
      <c r="MW120" s="34">
        <v>-4.7055375762283802E-3</v>
      </c>
      <c r="MX120" s="34">
        <v>-4.8747998662292957E-3</v>
      </c>
      <c r="MY120" s="34">
        <v>-5.035127978771925E-3</v>
      </c>
      <c r="MZ120" s="34">
        <v>-5.2296463400125504E-3</v>
      </c>
      <c r="NA120" s="34">
        <v>-5.4456940852105618E-3</v>
      </c>
      <c r="NB120" s="34">
        <v>-5.6573548354208469E-3</v>
      </c>
      <c r="NC120" s="34">
        <v>-5.8743334375321865E-3</v>
      </c>
      <c r="ND120" s="34">
        <v>-6.1129680834710598E-3</v>
      </c>
      <c r="NE120" s="34">
        <v>-6.3798772171139717E-3</v>
      </c>
      <c r="NF120" s="34">
        <v>-6.657174788415432E-3</v>
      </c>
      <c r="NG120" s="34">
        <v>-6.9295936264097691E-3</v>
      </c>
      <c r="NH120" s="34">
        <v>-7.2032259777188301E-3</v>
      </c>
      <c r="NI120" s="34">
        <v>-7.4746361933648586E-3</v>
      </c>
      <c r="NJ120" s="34">
        <v>-7.7413143590092659E-3</v>
      </c>
      <c r="NK120" s="34">
        <v>-7.9856384545564651E-3</v>
      </c>
      <c r="NL120" s="34">
        <v>-8.2049043849110603E-3</v>
      </c>
      <c r="NM120" s="34">
        <v>-8.4088165313005447E-3</v>
      </c>
      <c r="NN120" s="34">
        <v>-8.5766492411494255E-3</v>
      </c>
      <c r="NO120" s="34">
        <v>-8.7025715038180351E-3</v>
      </c>
      <c r="NP120" s="34">
        <v>-8.7755303829908371E-3</v>
      </c>
      <c r="NQ120" s="34">
        <v>-8.8243782520294189E-3</v>
      </c>
      <c r="NR120" s="34">
        <v>-8.8647240772843361E-3</v>
      </c>
      <c r="NS120" s="34">
        <v>-8.8534587994217873E-3</v>
      </c>
      <c r="NT120" s="34">
        <v>-8.7956087663769722E-3</v>
      </c>
      <c r="NU120" s="34">
        <v>-8.7156333029270172E-3</v>
      </c>
      <c r="NV120" s="34">
        <v>-8.6008738726377487E-3</v>
      </c>
      <c r="NW120" s="34">
        <v>-8.4707019850611687E-3</v>
      </c>
      <c r="NX120" s="34">
        <v>-8.3027174696326256E-3</v>
      </c>
      <c r="NY120" s="34">
        <v>-8.1124641001224518E-3</v>
      </c>
      <c r="NZ120" s="34">
        <v>-7.9102320596575737E-3</v>
      </c>
      <c r="OA120" s="34">
        <v>-7.6776333153247833E-3</v>
      </c>
      <c r="OB120" s="34">
        <v>-7.4497275054454803E-3</v>
      </c>
      <c r="OC120" s="34">
        <v>-7.2385603561997414E-3</v>
      </c>
      <c r="OD120" s="34">
        <v>-7.024398073554039E-3</v>
      </c>
      <c r="OE120" s="34">
        <v>-6.7979968152940273E-3</v>
      </c>
      <c r="OF120" s="34">
        <v>-6.609037984162569E-3</v>
      </c>
      <c r="OG120" s="34">
        <v>-6.4462968148291111E-3</v>
      </c>
      <c r="OH120" s="34">
        <v>-6.3032633624970913E-3</v>
      </c>
      <c r="OI120" s="34">
        <v>-6.1674788594245911E-3</v>
      </c>
      <c r="OJ120" s="34">
        <v>-6.0406667180359364E-3</v>
      </c>
      <c r="OK120" s="34">
        <v>-5.9654009528458118E-3</v>
      </c>
      <c r="OL120" s="34">
        <v>-5.9030386619269848E-3</v>
      </c>
      <c r="OM120" s="34">
        <v>-5.8391820639371872E-3</v>
      </c>
      <c r="ON120" s="34">
        <v>-5.7839415967464447E-3</v>
      </c>
      <c r="OO120" s="34">
        <v>-5.7708346284925938E-3</v>
      </c>
      <c r="OP120" s="34">
        <v>-5.7728462852537632E-3</v>
      </c>
      <c r="OQ120" s="34">
        <v>-5.7764863595366478E-3</v>
      </c>
      <c r="OR120" s="34">
        <v>-5.7836156338453293E-3</v>
      </c>
      <c r="OS120" s="34">
        <v>-5.7703033089637756E-3</v>
      </c>
      <c r="OT120" s="34">
        <v>-5.7562827132642269E-3</v>
      </c>
      <c r="OU120" s="34">
        <v>-5.7535716332495213E-3</v>
      </c>
      <c r="OV120" s="34">
        <v>-5.761398933827877E-3</v>
      </c>
      <c r="OW120" s="34">
        <v>-5.7578086853027344E-3</v>
      </c>
      <c r="OX120" s="34">
        <v>-5.7536750100553036E-3</v>
      </c>
      <c r="OY120" s="34">
        <v>-5.7479860261082649E-3</v>
      </c>
      <c r="OZ120" s="34">
        <v>-5.7363854721188545E-3</v>
      </c>
      <c r="PA120" s="34">
        <v>-5.7166614569723606E-3</v>
      </c>
      <c r="PB120" s="34">
        <v>-5.6877736933529377E-3</v>
      </c>
      <c r="PC120" s="34">
        <v>-5.6611150503158569E-3</v>
      </c>
      <c r="PD120" s="34">
        <v>-5.6287189945578575E-3</v>
      </c>
      <c r="PE120" t="s">
        <v>1300</v>
      </c>
      <c r="PF120" t="s">
        <v>843</v>
      </c>
      <c r="PG120" t="s">
        <v>843</v>
      </c>
      <c r="PH120" t="s">
        <v>843</v>
      </c>
      <c r="PI120" t="s">
        <v>843</v>
      </c>
      <c r="PJ120" t="s">
        <v>1300</v>
      </c>
      <c r="PK120" s="34">
        <v>0.48382949829101563</v>
      </c>
      <c r="PL120" s="34">
        <v>0.48379552364349365</v>
      </c>
      <c r="PM120" s="34">
        <v>0.48385685682296753</v>
      </c>
      <c r="PN120" s="34">
        <v>0.48404446244239807</v>
      </c>
      <c r="PO120" s="34">
        <v>0.48430937528610229</v>
      </c>
      <c r="PP120" s="34">
        <v>0.48449525237083435</v>
      </c>
      <c r="PQ120" s="34">
        <v>0.48451772332191467</v>
      </c>
      <c r="PR120" s="34">
        <v>0.48442894220352173</v>
      </c>
      <c r="PS120" s="34">
        <v>0.48431599140167236</v>
      </c>
      <c r="PT120" s="34">
        <v>0.48420596122741699</v>
      </c>
      <c r="PU120" s="34">
        <v>0.48403465747833252</v>
      </c>
      <c r="PV120" s="34">
        <v>0.48393163084983826</v>
      </c>
      <c r="PW120" s="34">
        <v>0.48410406708717346</v>
      </c>
      <c r="PX120" s="34">
        <v>0.48440274596214294</v>
      </c>
      <c r="PY120" s="34">
        <v>0.48462790250778198</v>
      </c>
      <c r="PZ120" s="34">
        <v>0.48496440052986145</v>
      </c>
      <c r="QA120" s="34">
        <v>0.48548147082328796</v>
      </c>
      <c r="QB120" s="34">
        <v>0.48610076308250427</v>
      </c>
      <c r="QC120" s="34">
        <v>0.48672780394554138</v>
      </c>
      <c r="QD120" s="34">
        <v>0.48704612255096436</v>
      </c>
      <c r="QE120" s="34">
        <v>0.48718711733818054</v>
      </c>
      <c r="QF120" s="34">
        <v>0.48739191889762878</v>
      </c>
      <c r="QG120" s="34">
        <v>0.48763731122016907</v>
      </c>
      <c r="QH120" s="34">
        <v>0.48793074488639832</v>
      </c>
      <c r="QI120" s="34">
        <v>0.48821121454238892</v>
      </c>
      <c r="QJ120" s="34">
        <v>0.48847758769989014</v>
      </c>
      <c r="QK120" s="34">
        <v>0.48873066902160645</v>
      </c>
      <c r="QL120" s="34">
        <v>0.48896932601928711</v>
      </c>
      <c r="QM120" s="34">
        <v>0.48919260501861572</v>
      </c>
      <c r="QN120" s="34">
        <v>0.48939993977546692</v>
      </c>
      <c r="QO120" s="34">
        <v>0.48959487676620483</v>
      </c>
      <c r="QP120" s="34">
        <v>0.48977932333946228</v>
      </c>
      <c r="QQ120" s="34">
        <v>0.48995238542556763</v>
      </c>
      <c r="QR120" s="34">
        <v>0.49011355638504028</v>
      </c>
      <c r="QS120" s="34">
        <v>0.49026525020599365</v>
      </c>
      <c r="QT120" s="34">
        <v>0.4904065728187561</v>
      </c>
      <c r="QU120" s="34">
        <v>0.49053654074668884</v>
      </c>
      <c r="QV120" s="34">
        <v>0.49066144227981567</v>
      </c>
      <c r="QW120" s="34">
        <v>0.49078267812728882</v>
      </c>
      <c r="QX120" s="34">
        <v>0.49089768528938293</v>
      </c>
      <c r="QY120" s="34">
        <v>0.49100783467292786</v>
      </c>
      <c r="QZ120" s="34">
        <v>0.49111261963844299</v>
      </c>
      <c r="RA120" s="34">
        <v>0.49120804667472839</v>
      </c>
      <c r="RB120" s="34">
        <v>0.49129769206047058</v>
      </c>
      <c r="RC120" s="34">
        <v>0.49138733744621277</v>
      </c>
      <c r="RD120" s="34">
        <v>0.49147695302963257</v>
      </c>
      <c r="RE120" s="34">
        <v>0.4915672242641449</v>
      </c>
      <c r="RF120" s="34">
        <v>0.49165487289428711</v>
      </c>
      <c r="RG120" s="34">
        <v>0.49174043536186218</v>
      </c>
      <c r="RH120" s="34">
        <v>0.49182814359664917</v>
      </c>
      <c r="RI120" s="34">
        <v>0.49191528558731079</v>
      </c>
      <c r="RJ120" s="34">
        <v>0.49199864268302917</v>
      </c>
      <c r="RK120" s="34">
        <v>0.49209007620811462</v>
      </c>
      <c r="RL120" s="34">
        <v>0.49219158291816711</v>
      </c>
      <c r="RM120" s="34">
        <v>0.49229976534843445</v>
      </c>
      <c r="RN120" s="34">
        <v>0.49241968989372253</v>
      </c>
      <c r="RO120" s="34">
        <v>0.49254819750785828</v>
      </c>
      <c r="RP120" s="34">
        <v>0.49269488453865051</v>
      </c>
      <c r="RQ120" s="34">
        <v>0.49285942316055298</v>
      </c>
      <c r="RR120" s="34">
        <v>0.49303963780403137</v>
      </c>
      <c r="RS120" s="34">
        <v>0.49324110150337219</v>
      </c>
      <c r="RT120" s="34">
        <v>0.49345940351486206</v>
      </c>
      <c r="RU120" s="34">
        <v>0.49369716644287109</v>
      </c>
      <c r="RV120" s="34">
        <v>0.49395030736923218</v>
      </c>
      <c r="RW120" s="34">
        <v>0.49421393871307373</v>
      </c>
      <c r="RX120" s="34">
        <v>0.4944935142993927</v>
      </c>
      <c r="RY120" s="34">
        <v>0.49478688836097717</v>
      </c>
      <c r="RZ120" s="34">
        <v>0.49508717656135559</v>
      </c>
      <c r="SA120" s="34">
        <v>0.49539172649383545</v>
      </c>
      <c r="SB120" s="34">
        <v>0.49570122361183167</v>
      </c>
      <c r="SC120" s="34">
        <v>0.49600902199745178</v>
      </c>
      <c r="SD120" s="34">
        <v>0.49630892276763916</v>
      </c>
      <c r="SE120" s="34">
        <v>0.49659755825996399</v>
      </c>
      <c r="SF120" s="34">
        <v>0.49686816334724426</v>
      </c>
      <c r="SG120" s="34">
        <v>0.49712136387825012</v>
      </c>
      <c r="SH120" s="34">
        <v>0.49735835194587708</v>
      </c>
      <c r="SI120" s="34">
        <v>0.49757644534111023</v>
      </c>
      <c r="SJ120" s="34">
        <v>0.49776813387870789</v>
      </c>
      <c r="SK120" s="34">
        <v>0.49793228507041931</v>
      </c>
      <c r="SL120" s="34">
        <v>0.49807292222976685</v>
      </c>
      <c r="SM120" s="34">
        <v>0.49819424748420715</v>
      </c>
      <c r="SN120" s="34">
        <v>0.49829632043838501</v>
      </c>
      <c r="SO120" s="34">
        <v>0.4983774721622467</v>
      </c>
      <c r="SP120" s="34">
        <v>0.49843370914459229</v>
      </c>
      <c r="SQ120" s="34">
        <v>0.49847018718719482</v>
      </c>
      <c r="SR120" s="34">
        <v>0.49849617481231689</v>
      </c>
      <c r="SS120" s="34">
        <v>0.49850109219551086</v>
      </c>
      <c r="ST120" s="34">
        <v>0.49848672747612</v>
      </c>
      <c r="SU120" s="34">
        <v>0.49845808744430542</v>
      </c>
      <c r="SV120" s="34">
        <v>0.4984154999256134</v>
      </c>
      <c r="SW120" s="34">
        <v>0.49836069345474243</v>
      </c>
      <c r="SX120" s="34">
        <v>0.49829238653182983</v>
      </c>
      <c r="SY120" s="34">
        <v>0.49821612238883972</v>
      </c>
      <c r="SZ120" s="34">
        <v>0.49813464283943176</v>
      </c>
      <c r="TA120" s="34">
        <v>0.49805325269699097</v>
      </c>
      <c r="TB120" s="34">
        <v>0.49797588586807251</v>
      </c>
      <c r="TC120" s="34">
        <v>0.49790048599243164</v>
      </c>
      <c r="TD120" s="34">
        <v>0.49782863259315491</v>
      </c>
      <c r="TE120" s="34">
        <v>0.49776682257652283</v>
      </c>
      <c r="TF120" s="34">
        <v>0.49772182106971741</v>
      </c>
      <c r="TG120" s="34">
        <v>0.49769112467765808</v>
      </c>
      <c r="TH120" t="s">
        <v>843</v>
      </c>
      <c r="TI120" t="s">
        <v>843</v>
      </c>
      <c r="TJ120" t="s">
        <v>1300</v>
      </c>
      <c r="TK120" s="34">
        <v>0.67416653826494799</v>
      </c>
      <c r="TL120" s="34">
        <v>0.67176408523959397</v>
      </c>
      <c r="TM120" s="34">
        <v>0.6692023809730191</v>
      </c>
      <c r="TN120" s="34">
        <v>0.66694159254245511</v>
      </c>
      <c r="TO120" s="34">
        <v>0.66469483471680402</v>
      </c>
      <c r="TP120" s="34">
        <v>0.66167429635073505</v>
      </c>
      <c r="TQ120" s="34">
        <v>0.65902333433618798</v>
      </c>
      <c r="TR120" s="34">
        <v>0.65771675884963499</v>
      </c>
      <c r="TS120" s="34">
        <v>0.65699540518286392</v>
      </c>
      <c r="TT120" s="34">
        <v>0.65592497510318593</v>
      </c>
      <c r="TU120" s="34">
        <v>0.65506358398895403</v>
      </c>
      <c r="TV120" s="34">
        <v>0.65309693591446005</v>
      </c>
      <c r="TW120" s="34">
        <v>0.65004062832843601</v>
      </c>
      <c r="TX120" s="34">
        <v>0.64722771566163406</v>
      </c>
      <c r="TY120" s="34">
        <v>0.64453167755010099</v>
      </c>
      <c r="TZ120" s="34">
        <v>0.64257094784701196</v>
      </c>
      <c r="UA120" s="34">
        <v>0.641303906036509</v>
      </c>
      <c r="UB120" s="34">
        <v>0.64044917848187299</v>
      </c>
      <c r="UC120" s="34">
        <v>0.63981815651041996</v>
      </c>
      <c r="UD120" s="34">
        <v>0.63878198562106592</v>
      </c>
      <c r="UE120" s="34">
        <v>0.63769922842010696</v>
      </c>
      <c r="UF120" s="34">
        <v>0.63667783110490606</v>
      </c>
      <c r="UG120" s="34">
        <v>0.63516171948684697</v>
      </c>
      <c r="UH120" s="34">
        <v>0.63341305457017005</v>
      </c>
      <c r="UI120" s="34">
        <v>0.63135320839587994</v>
      </c>
      <c r="UJ120" s="34">
        <v>0.62878310837416895</v>
      </c>
      <c r="UK120" s="34">
        <v>0.62568727887813302</v>
      </c>
      <c r="UL120" s="34">
        <v>0.62207843750359304</v>
      </c>
      <c r="UM120" s="34">
        <v>0.61787597838700203</v>
      </c>
      <c r="UN120" s="34">
        <v>0.61272205835241</v>
      </c>
      <c r="UO120" s="34">
        <v>0.60700943437310495</v>
      </c>
      <c r="UP120" s="34">
        <v>0.60119697698051799</v>
      </c>
      <c r="UQ120" s="34">
        <v>0.59525395912466106</v>
      </c>
      <c r="UR120" s="34">
        <v>0.58914627551494003</v>
      </c>
      <c r="US120" s="34">
        <v>0.58267874787812102</v>
      </c>
      <c r="UT120" s="34">
        <v>0.57616789136773006</v>
      </c>
      <c r="UU120" s="34">
        <v>0.56980175964014101</v>
      </c>
      <c r="UV120" s="34">
        <v>0.56345608172502903</v>
      </c>
      <c r="UW120" s="34">
        <v>0.55725632328629204</v>
      </c>
      <c r="UX120" s="34">
        <v>0.551084715480049</v>
      </c>
      <c r="UY120" s="34">
        <v>0.54518133436624905</v>
      </c>
      <c r="UZ120" s="34">
        <v>0.53996435430117007</v>
      </c>
      <c r="VA120" s="34">
        <v>0.53545827863078399</v>
      </c>
      <c r="VB120" s="34">
        <v>0.53151094778180397</v>
      </c>
      <c r="VC120" s="34">
        <v>0.5281676296876</v>
      </c>
      <c r="VD120" s="34">
        <v>0.52545953680621305</v>
      </c>
      <c r="VE120" s="34">
        <v>0.52318665392316999</v>
      </c>
      <c r="VF120" s="34">
        <v>0.521195604862559</v>
      </c>
      <c r="VG120" s="34">
        <v>0.51955188984704104</v>
      </c>
      <c r="VH120" s="34">
        <v>0.51831821167070402</v>
      </c>
      <c r="VI120" s="34">
        <v>0.51739136538325003</v>
      </c>
      <c r="VJ120" s="34">
        <v>0.516834461493206</v>
      </c>
      <c r="VK120" s="34">
        <v>0.51657836578988503</v>
      </c>
      <c r="VL120" s="34">
        <v>0.51632697674253103</v>
      </c>
      <c r="VM120" s="34">
        <v>0.51615354498375299</v>
      </c>
      <c r="VN120" s="34">
        <v>0.516144249762572</v>
      </c>
      <c r="VO120" s="34">
        <v>0.51626095204732403</v>
      </c>
      <c r="VP120" s="34">
        <v>0.516467401335998</v>
      </c>
      <c r="VQ120" s="34">
        <v>0.51688725948647896</v>
      </c>
      <c r="VR120" s="34">
        <v>0.51760308129320898</v>
      </c>
      <c r="VS120" s="34">
        <v>0.518381227014311</v>
      </c>
      <c r="VT120" s="34">
        <v>0.51909039024066894</v>
      </c>
      <c r="VU120" s="34">
        <v>0.51966370285728503</v>
      </c>
      <c r="VV120" s="34">
        <v>0.52004654740897993</v>
      </c>
      <c r="VW120" s="34">
        <v>0.52023389190492597</v>
      </c>
      <c r="VX120" s="34">
        <v>0.52018680425930297</v>
      </c>
      <c r="VY120" s="34">
        <v>0.52000645029576797</v>
      </c>
      <c r="VZ120" s="34">
        <v>0.51983589772342809</v>
      </c>
      <c r="WA120" s="34">
        <v>0.51946886268693804</v>
      </c>
      <c r="WB120" s="34">
        <v>0.51875238668007395</v>
      </c>
      <c r="WC120" s="34">
        <v>0.51779251032263995</v>
      </c>
      <c r="WD120" s="34">
        <v>0.51660199849003596</v>
      </c>
      <c r="WE120" s="34">
        <v>0.51512836856372901</v>
      </c>
      <c r="WF120" s="34">
        <v>0.51342855125856302</v>
      </c>
      <c r="WG120" s="34">
        <v>0.51158015086295994</v>
      </c>
      <c r="WH120" s="34">
        <v>0.50971473318214999</v>
      </c>
      <c r="WI120" s="34">
        <v>0.507971964637419</v>
      </c>
      <c r="WJ120" s="34">
        <v>0.50635156305589202</v>
      </c>
      <c r="WK120" s="34">
        <v>0.50495101349760507</v>
      </c>
      <c r="WL120" s="34">
        <v>0.50378560633347502</v>
      </c>
      <c r="WM120" s="34">
        <v>0.50277541300856399</v>
      </c>
      <c r="WN120" s="34">
        <v>0.502002162625652</v>
      </c>
      <c r="WO120" s="34">
        <v>0.50146104388553103</v>
      </c>
      <c r="WP120" s="34">
        <v>0.50127083221852797</v>
      </c>
      <c r="WQ120" s="34">
        <v>0.50152411586405199</v>
      </c>
      <c r="WR120" s="34">
        <v>0.50205390808744998</v>
      </c>
      <c r="WS120" s="34">
        <v>0.50261700365954198</v>
      </c>
      <c r="WT120" s="34">
        <v>0.50317391312610804</v>
      </c>
      <c r="WU120" s="34">
        <v>0.50373465066564205</v>
      </c>
      <c r="WV120" s="34">
        <v>0.50429722183774606</v>
      </c>
      <c r="WW120" s="34">
        <v>0.50487243054952502</v>
      </c>
      <c r="WX120" s="34">
        <v>0.50540599163520195</v>
      </c>
      <c r="WY120" s="34">
        <v>0.50587128367243206</v>
      </c>
      <c r="WZ120" s="34">
        <v>0.50629844165246196</v>
      </c>
      <c r="XA120" s="34">
        <v>0.50670904808504402</v>
      </c>
      <c r="XB120" s="34">
        <v>0.50705112185253598</v>
      </c>
      <c r="XC120" s="34">
        <v>0.50728729508339099</v>
      </c>
      <c r="XD120" s="34">
        <v>0.507405515246938</v>
      </c>
      <c r="XE120" s="34">
        <v>0.50741982199055802</v>
      </c>
      <c r="XF120" s="34">
        <v>0.507352095384905</v>
      </c>
      <c r="XG120" s="34">
        <v>0.50718166529610798</v>
      </c>
      <c r="XH120" t="s">
        <v>843</v>
      </c>
      <c r="XI120" t="s">
        <v>1300</v>
      </c>
      <c r="XJ120" s="34">
        <v>0.61414992057379103</v>
      </c>
      <c r="XK120" s="34">
        <v>0.61121267802605606</v>
      </c>
      <c r="XL120" s="34">
        <v>0.60883642463065801</v>
      </c>
      <c r="XM120" s="34">
        <v>0.60760260976477098</v>
      </c>
      <c r="XN120" s="34">
        <v>0.60716439101862296</v>
      </c>
      <c r="XO120" s="34">
        <v>0.60629264914585002</v>
      </c>
      <c r="XP120" s="34">
        <v>0.60380505851601396</v>
      </c>
      <c r="XQ120" s="34">
        <v>0.600654712377102</v>
      </c>
      <c r="XR120" s="34">
        <v>0.59800430325571907</v>
      </c>
      <c r="XS120" s="34">
        <v>0.59499802066190899</v>
      </c>
      <c r="XT120" s="34">
        <v>0.59225885098320097</v>
      </c>
      <c r="XU120" s="34">
        <v>0.58996345938806205</v>
      </c>
      <c r="XV120" s="34">
        <v>0.58821371348902995</v>
      </c>
      <c r="XW120" s="34">
        <v>0.58667991088661298</v>
      </c>
      <c r="XX120" s="34">
        <v>0.58461967065963794</v>
      </c>
      <c r="XY120" s="34">
        <v>0.58249245852424902</v>
      </c>
      <c r="XZ120" s="34">
        <v>0.58054020911472404</v>
      </c>
      <c r="YA120" s="34">
        <v>0.57852462314532505</v>
      </c>
      <c r="YB120" s="34">
        <v>0.57660993624383505</v>
      </c>
      <c r="YC120" s="34">
        <v>0.57421937026046699</v>
      </c>
      <c r="YD120" s="34">
        <v>0.57160082905748599</v>
      </c>
      <c r="YE120" s="34">
        <v>0.56883830296723803</v>
      </c>
      <c r="YF120" s="34">
        <v>0.565452097425442</v>
      </c>
      <c r="YG120" s="34">
        <v>0.56160211955807393</v>
      </c>
      <c r="YH120" s="34">
        <v>0.55701412476772494</v>
      </c>
      <c r="YI120" s="34">
        <v>0.551962314087447</v>
      </c>
      <c r="YJ120" s="34">
        <v>0.54685157568748399</v>
      </c>
      <c r="YK120" s="34">
        <v>0.54164051621437803</v>
      </c>
      <c r="YL120" s="34">
        <v>0.53633046460635103</v>
      </c>
      <c r="YM120" s="34">
        <v>0.53078879363738107</v>
      </c>
      <c r="YN120" s="34">
        <v>0.52522974577237602</v>
      </c>
      <c r="YO120" s="34">
        <v>0.51960826309386299</v>
      </c>
      <c r="YP120" s="34">
        <v>0.51379044366375703</v>
      </c>
      <c r="YQ120" s="34">
        <v>0.50784170419664398</v>
      </c>
      <c r="YR120" s="34">
        <v>0.50157007101732198</v>
      </c>
      <c r="YS120" s="34">
        <v>0.49534697250135301</v>
      </c>
      <c r="YT120" s="34">
        <v>0.48977450554968499</v>
      </c>
      <c r="YU120" s="34">
        <v>0.48486601827237202</v>
      </c>
      <c r="YV120" s="34">
        <v>0.48047168055381001</v>
      </c>
      <c r="YW120" s="34">
        <v>0.47664246660158599</v>
      </c>
      <c r="YX120" s="34">
        <v>0.47336317949580703</v>
      </c>
      <c r="YY120" s="34">
        <v>0.47045455066124603</v>
      </c>
      <c r="YZ120" s="34">
        <v>0.46778145826346601</v>
      </c>
      <c r="ZA120" s="34">
        <v>0.46537271486061799</v>
      </c>
      <c r="ZB120" s="34">
        <v>0.46329439374242398</v>
      </c>
      <c r="ZC120" s="34">
        <v>0.46149484271215596</v>
      </c>
      <c r="ZD120" s="34">
        <v>0.46004454300664699</v>
      </c>
      <c r="ZE120" s="34">
        <v>0.45886865393407594</v>
      </c>
      <c r="ZF120" s="34">
        <v>0.45768029801041799</v>
      </c>
      <c r="ZG120" s="34">
        <v>0.45657780679791798</v>
      </c>
      <c r="ZH120" s="34">
        <v>0.45566199401772001</v>
      </c>
      <c r="ZI120" s="34">
        <v>0.45489987880244598</v>
      </c>
      <c r="ZJ120" s="34">
        <v>0.45429642753897198</v>
      </c>
      <c r="ZK120" s="34">
        <v>0.45398687406952098</v>
      </c>
      <c r="ZL120" s="34">
        <v>0.454071200319839</v>
      </c>
      <c r="ZM120" s="34">
        <v>0.45434841748576998</v>
      </c>
      <c r="ZN120" s="34">
        <v>0.45467851755890498</v>
      </c>
      <c r="ZO120" s="34">
        <v>0.45498208169399801</v>
      </c>
      <c r="ZP120" s="34">
        <v>0.45524359871860198</v>
      </c>
      <c r="ZQ120" s="34">
        <v>0.45544982475846701</v>
      </c>
      <c r="ZR120" s="34">
        <v>0.45554389863193101</v>
      </c>
      <c r="ZS120" s="34">
        <v>0.45563180941798997</v>
      </c>
      <c r="ZT120" s="34">
        <v>0.45583518357755504</v>
      </c>
      <c r="ZU120" s="34">
        <v>0.45592914792503697</v>
      </c>
      <c r="ZV120" s="34">
        <v>0.45573938537296699</v>
      </c>
      <c r="ZW120" s="34">
        <v>0.45533885950828301</v>
      </c>
      <c r="ZX120" s="34">
        <v>0.45473481561345702</v>
      </c>
      <c r="ZY120" s="34">
        <v>0.45388089176142399</v>
      </c>
      <c r="ZZ120" s="34">
        <v>0.45278610789998097</v>
      </c>
      <c r="AAA120" s="34">
        <v>0.45150177032024302</v>
      </c>
      <c r="AAB120" s="34">
        <v>0.45014674107274499</v>
      </c>
      <c r="AAC120" s="34">
        <v>0.44883120425990497</v>
      </c>
      <c r="AAD120" s="34">
        <v>0.44755949171535497</v>
      </c>
      <c r="AAE120" s="34">
        <v>0.446435506312436</v>
      </c>
      <c r="AAF120" s="34">
        <v>0.44547461237230501</v>
      </c>
      <c r="AAG120" s="34">
        <v>0.444621018390713</v>
      </c>
      <c r="AAH120" s="34">
        <v>0.44394650420496701</v>
      </c>
      <c r="AAI120" s="34">
        <v>0.44343913584407196</v>
      </c>
      <c r="AAJ120" s="34">
        <v>0.44322485385822902</v>
      </c>
      <c r="AAK120" s="34">
        <v>0.44340943169673103</v>
      </c>
      <c r="AAL120" s="34">
        <v>0.44381523419165603</v>
      </c>
      <c r="AAM120" s="34">
        <v>0.44421277998938402</v>
      </c>
      <c r="AAN120" s="34">
        <v>0.44457805561957303</v>
      </c>
      <c r="AAO120" s="34">
        <v>0.444947885271605</v>
      </c>
      <c r="AAP120" s="34">
        <v>0.44531760496477901</v>
      </c>
      <c r="AAQ120" s="34">
        <v>0.44569359473273701</v>
      </c>
      <c r="AAR120" s="34">
        <v>0.44608093767879703</v>
      </c>
      <c r="AAS120" s="34">
        <v>0.446445383307155</v>
      </c>
      <c r="AAT120" s="34">
        <v>0.44679714345638094</v>
      </c>
      <c r="AAU120" s="34">
        <v>0.44715364478057401</v>
      </c>
      <c r="AAV120" s="34">
        <v>0.44747151460718798</v>
      </c>
      <c r="AAW120" s="34">
        <v>0.44771237195941604</v>
      </c>
      <c r="AAX120" s="34">
        <v>0.44786367563309704</v>
      </c>
      <c r="AAY120" s="34">
        <v>0.44792818806261403</v>
      </c>
      <c r="AAZ120" s="34">
        <v>0.44793166703901599</v>
      </c>
      <c r="ABA120" s="34">
        <v>0.44788703443974398</v>
      </c>
      <c r="ABB120" s="34">
        <v>0.44776932390532304</v>
      </c>
      <c r="ABC120" s="34">
        <v>0.44755656404420202</v>
      </c>
      <c r="ABD120" s="34">
        <v>0.44725515449525299</v>
      </c>
      <c r="ABE120" s="34">
        <v>0.44690273785634799</v>
      </c>
      <c r="ABF120" s="34">
        <v>0.44648049355421399</v>
      </c>
      <c r="ABG120" t="s">
        <v>843</v>
      </c>
      <c r="ABH120" t="s">
        <v>843</v>
      </c>
      <c r="ABI120" t="s">
        <v>1300</v>
      </c>
      <c r="ABJ120" s="34">
        <v>0.62078375238665895</v>
      </c>
      <c r="ABK120" s="34">
        <v>0.61943517230921596</v>
      </c>
      <c r="ABL120" s="34">
        <v>0.61817061508317894</v>
      </c>
      <c r="ABM120" s="34">
        <v>0.61702145777508299</v>
      </c>
      <c r="ABN120" s="34">
        <v>0.61538423316664204</v>
      </c>
      <c r="ABO120" s="34">
        <v>0.61256111610959496</v>
      </c>
      <c r="ABP120" s="34">
        <v>0.60970972346129004</v>
      </c>
      <c r="ABQ120" s="34">
        <v>0.60804546119406899</v>
      </c>
      <c r="ABR120" s="34">
        <v>0.60726643319633999</v>
      </c>
      <c r="ABS120" s="34">
        <v>0.60649445851651007</v>
      </c>
      <c r="ABT120" s="34">
        <v>0.60609710902846703</v>
      </c>
      <c r="ABU120" s="34">
        <v>0.60467065649096807</v>
      </c>
      <c r="ABV120" s="34">
        <v>0.60217746109286308</v>
      </c>
      <c r="ABW120" s="34">
        <v>0.59984177103823899</v>
      </c>
      <c r="ABX120" s="34">
        <v>0.59730353327564401</v>
      </c>
      <c r="ABY120" s="34">
        <v>0.59516585502283403</v>
      </c>
      <c r="ABZ120" s="34">
        <v>0.59361479258013294</v>
      </c>
      <c r="ACA120" s="34">
        <v>0.59253400671474898</v>
      </c>
      <c r="ACB120" s="34">
        <v>0.59177714646398694</v>
      </c>
      <c r="ACC120" s="34">
        <v>0.59069075085338607</v>
      </c>
      <c r="ACD120" s="34">
        <v>0.58963337642170999</v>
      </c>
      <c r="ACE120" s="34">
        <v>0.58861947248284596</v>
      </c>
      <c r="ACF120" s="34">
        <v>0.58690507320824703</v>
      </c>
      <c r="ACG120" s="34">
        <v>0.58491215397456398</v>
      </c>
      <c r="ACH120" s="34">
        <v>0.58272221671756197</v>
      </c>
      <c r="ACI120" s="34">
        <v>0.58014296352373196</v>
      </c>
      <c r="ACJ120" s="34">
        <v>0.57723077357178199</v>
      </c>
      <c r="ACK120" s="34">
        <v>0.57404042247304199</v>
      </c>
      <c r="ACL120" s="34">
        <v>0.57052430847045299</v>
      </c>
      <c r="ACM120" s="34">
        <v>0.56627378287757102</v>
      </c>
      <c r="ACN120" s="34">
        <v>0.56153862475731298</v>
      </c>
      <c r="ACO120" s="34">
        <v>0.55672695366757097</v>
      </c>
      <c r="ACP120" s="34">
        <v>0.55180072935431401</v>
      </c>
      <c r="ACQ120" s="34">
        <v>0.54674840793622503</v>
      </c>
      <c r="ACR120" s="34">
        <v>0.54144287414458803</v>
      </c>
      <c r="ACS120" s="34">
        <v>0.53612816481371395</v>
      </c>
      <c r="ACT120" s="34">
        <v>0.53076189690504005</v>
      </c>
      <c r="ACU120" s="34">
        <v>0.52520820086516995</v>
      </c>
      <c r="ACV120" s="34">
        <v>0.519532372760109</v>
      </c>
      <c r="ACW120" s="34">
        <v>0.51354460847037697</v>
      </c>
      <c r="ACX120" s="34">
        <v>0.50761726636234206</v>
      </c>
      <c r="ACY120" s="34">
        <v>0.502354631066253</v>
      </c>
      <c r="ACZ120" s="34">
        <v>0.49778444282786899</v>
      </c>
      <c r="ADA120" s="34">
        <v>0.49375511834247299</v>
      </c>
      <c r="ADB120" s="34">
        <v>0.490324194183409</v>
      </c>
      <c r="ADC120" s="34">
        <v>0.48748204396211003</v>
      </c>
      <c r="ADD120" s="34">
        <v>0.485040923981851</v>
      </c>
      <c r="ADE120" s="34">
        <v>0.48285814217300299</v>
      </c>
      <c r="ADF120" s="34">
        <v>0.480977493332721</v>
      </c>
      <c r="ADG120" s="34">
        <v>0.47946321147440896</v>
      </c>
      <c r="ADH120" s="34">
        <v>0.47825949782837901</v>
      </c>
      <c r="ADI120" s="34">
        <v>0.47743830895329997</v>
      </c>
      <c r="ADJ120" s="34">
        <v>0.47692264361025105</v>
      </c>
      <c r="ADK120" s="34">
        <v>0.47641036145435001</v>
      </c>
      <c r="ADL120" s="34">
        <v>0.47598630217076099</v>
      </c>
      <c r="ADM120" s="34">
        <v>0.47573861009624996</v>
      </c>
      <c r="ADN120" s="34">
        <v>0.47562455860134201</v>
      </c>
      <c r="ADO120" s="34">
        <v>0.475642459955746</v>
      </c>
      <c r="ADP120" s="34">
        <v>0.47591569896167502</v>
      </c>
      <c r="ADQ120" s="34">
        <v>0.47652997164654698</v>
      </c>
      <c r="ADR120" s="34">
        <v>0.477264867955148</v>
      </c>
      <c r="ADS120" s="34">
        <v>0.47797605371656998</v>
      </c>
      <c r="ADT120" s="34">
        <v>0.47858399730325202</v>
      </c>
      <c r="ADU120" s="34">
        <v>0.47906534901141101</v>
      </c>
      <c r="ADV120" s="34">
        <v>0.47940284413152595</v>
      </c>
      <c r="ADW120" s="34">
        <v>0.47955133559507501</v>
      </c>
      <c r="ADX120" s="34">
        <v>0.47961545039458997</v>
      </c>
      <c r="ADY120" s="34">
        <v>0.47971660210538097</v>
      </c>
      <c r="ADZ120" s="34">
        <v>0.47962856398570203</v>
      </c>
      <c r="AEA120" s="34">
        <v>0.47918338885342998</v>
      </c>
      <c r="AEB120" s="34">
        <v>0.47846196901629595</v>
      </c>
      <c r="AEC120" s="34">
        <v>0.47747440457106399</v>
      </c>
      <c r="AED120" s="34">
        <v>0.47618366597106598</v>
      </c>
      <c r="AEE120" s="34">
        <v>0.47462546241535103</v>
      </c>
      <c r="AEF120" s="34">
        <v>0.47286198578951399</v>
      </c>
      <c r="AEG120" s="34">
        <v>0.47101610664551802</v>
      </c>
      <c r="AEH120" s="34">
        <v>0.46923326416209798</v>
      </c>
      <c r="AEI120" s="34">
        <v>0.46752727441412395</v>
      </c>
      <c r="AEJ120" s="34">
        <v>0.46600549707980199</v>
      </c>
      <c r="AEK120" s="34">
        <v>0.46468828912586196</v>
      </c>
      <c r="AEL120" s="34">
        <v>0.46352755001846296</v>
      </c>
      <c r="AEM120" s="34">
        <v>0.46260257329868798</v>
      </c>
      <c r="AEN120" s="34">
        <v>0.46189485132680702</v>
      </c>
      <c r="AEO120" s="34">
        <v>0.461522921941662</v>
      </c>
      <c r="AEP120" s="34">
        <v>0.46159506961923802</v>
      </c>
      <c r="AEQ120" s="34">
        <v>0.46194449637694496</v>
      </c>
      <c r="AER120" s="34">
        <v>0.46232008635572103</v>
      </c>
      <c r="AES120" s="34">
        <v>0.46269223101980006</v>
      </c>
      <c r="AET120" s="34">
        <v>0.46310135368538502</v>
      </c>
      <c r="AEU120" s="34">
        <v>0.46352953096794797</v>
      </c>
      <c r="AEV120" s="34">
        <v>0.46396393702586797</v>
      </c>
      <c r="AEW120" s="34">
        <v>0.46440795392953199</v>
      </c>
      <c r="AEX120" s="34">
        <v>0.46483061687100902</v>
      </c>
      <c r="AEY120" s="34">
        <v>0.46523549108476303</v>
      </c>
      <c r="AEZ120" s="34">
        <v>0.46564899580461599</v>
      </c>
      <c r="AFA120" s="34">
        <v>0.46602659980187</v>
      </c>
      <c r="AFB120" s="34">
        <v>0.46632111234353402</v>
      </c>
      <c r="AFC120" s="34">
        <v>0.46651102602521399</v>
      </c>
      <c r="AFD120" s="34">
        <v>0.46660025279068101</v>
      </c>
      <c r="AFE120" s="34">
        <v>0.46661615301873399</v>
      </c>
      <c r="AFF120" s="34">
        <v>0.46657021904745599</v>
      </c>
      <c r="AFG120" t="s">
        <v>843</v>
      </c>
      <c r="AFH120" t="s">
        <v>843</v>
      </c>
      <c r="AFI120" s="34">
        <v>0.62417</v>
      </c>
      <c r="AFJ120" s="34">
        <v>0.63162999999999991</v>
      </c>
      <c r="AFK120" s="34">
        <v>0.62795999999999996</v>
      </c>
      <c r="AFL120" s="34">
        <v>0.62960000000000005</v>
      </c>
      <c r="AFM120" s="34">
        <v>0.62667000000000006</v>
      </c>
      <c r="AFN120" s="34">
        <v>0.63161</v>
      </c>
      <c r="AFO120" s="34">
        <v>0.62503999999999993</v>
      </c>
      <c r="AFP120" s="34">
        <v>0.62224000000000002</v>
      </c>
      <c r="AFQ120" s="34">
        <v>0.62334000000000001</v>
      </c>
      <c r="AFR120" s="34">
        <v>0.6381</v>
      </c>
      <c r="AFS120" s="34">
        <v>0.63698999999999995</v>
      </c>
      <c r="AFT120" s="34">
        <v>0.64316000000000006</v>
      </c>
      <c r="AFU120" s="34">
        <v>0.64417000000000002</v>
      </c>
      <c r="AFV120" s="34">
        <v>0.65303</v>
      </c>
      <c r="AFW120" s="34">
        <v>0.65764</v>
      </c>
      <c r="AFX120" s="34">
        <v>0.65968000000000004</v>
      </c>
      <c r="AFY120" s="34">
        <v>0.66061000000000003</v>
      </c>
      <c r="AFZ120" s="34">
        <v>0.64424000000000003</v>
      </c>
      <c r="AGA120" s="34">
        <v>0.64676</v>
      </c>
      <c r="AGB120" t="s">
        <v>843</v>
      </c>
      <c r="AGC120" t="s">
        <v>843</v>
      </c>
      <c r="AGD120" t="s">
        <v>843</v>
      </c>
      <c r="AGE120" t="s">
        <v>843</v>
      </c>
      <c r="AGF120" s="34">
        <v>3.9039554540067911E-3</v>
      </c>
      <c r="AGG120" t="s">
        <v>843</v>
      </c>
      <c r="AGH120" t="s">
        <v>843</v>
      </c>
      <c r="AGI120" t="s">
        <v>843</v>
      </c>
      <c r="AGJ120" t="s">
        <v>843</v>
      </c>
      <c r="AGK120" t="s">
        <v>843</v>
      </c>
      <c r="AGL120" t="s">
        <v>843</v>
      </c>
      <c r="AGM120" t="s">
        <v>843</v>
      </c>
      <c r="AGN120" t="s">
        <v>843</v>
      </c>
      <c r="AGO120" s="34">
        <v>0.35200000000000004</v>
      </c>
      <c r="AGP120" s="34">
        <v>2020</v>
      </c>
      <c r="AGQ120" t="s">
        <v>832</v>
      </c>
      <c r="AGR120" t="s">
        <v>843</v>
      </c>
      <c r="AGS120" s="34">
        <v>8.0000000000000002E-3</v>
      </c>
      <c r="AGT120" s="34">
        <v>2020</v>
      </c>
      <c r="AGU120" t="s">
        <v>832</v>
      </c>
      <c r="AGV120" t="s">
        <v>843</v>
      </c>
      <c r="AGW120" s="34">
        <v>1.2E-2</v>
      </c>
      <c r="AGX120" s="34">
        <v>2020</v>
      </c>
      <c r="AGY120" t="s">
        <v>832</v>
      </c>
      <c r="AGZ120" t="s">
        <v>843</v>
      </c>
      <c r="AHA120" s="34">
        <v>2.2000000000000002E-2</v>
      </c>
      <c r="AHB120" s="34">
        <v>2020</v>
      </c>
      <c r="AHC120" t="s">
        <v>832</v>
      </c>
      <c r="AHD120" t="s">
        <v>843</v>
      </c>
      <c r="AHE120" s="34">
        <v>0.20100000000000001</v>
      </c>
      <c r="AHF120" s="34">
        <v>2020</v>
      </c>
      <c r="AHG120" t="s">
        <v>832</v>
      </c>
      <c r="AHH120" t="s">
        <v>843</v>
      </c>
      <c r="AHI120" t="s">
        <v>830</v>
      </c>
      <c r="AHJ120" s="34">
        <v>0.17373833060264587</v>
      </c>
      <c r="AHK120" s="34">
        <v>0.16923074424266815</v>
      </c>
      <c r="AHL120" s="34">
        <v>0.15952400863170624</v>
      </c>
      <c r="AHM120" s="34">
        <v>0.15699349343776703</v>
      </c>
      <c r="AHN120" s="34">
        <v>0.16183248162269592</v>
      </c>
      <c r="AHO120" t="s">
        <v>843</v>
      </c>
      <c r="AHP120" s="34">
        <v>0.19313329458236694</v>
      </c>
      <c r="AHQ120" s="34">
        <v>0.1867976188659668</v>
      </c>
      <c r="AHR120" s="34">
        <v>0.177411749958992</v>
      </c>
      <c r="AHS120" s="34">
        <v>0.18214625120162964</v>
      </c>
      <c r="AHT120" s="34">
        <v>0.19911006093025208</v>
      </c>
      <c r="AHU120" t="s">
        <v>843</v>
      </c>
      <c r="AHV120" s="34">
        <v>0.19498111307621002</v>
      </c>
      <c r="AHW120" s="34">
        <v>0.19020500779151917</v>
      </c>
      <c r="AHX120" s="34">
        <v>0.17939652502536774</v>
      </c>
      <c r="AHY120" s="34">
        <v>0.17484523355960846</v>
      </c>
      <c r="AHZ120" s="34">
        <v>0.17989239096641541</v>
      </c>
      <c r="AIA120" t="s">
        <v>832</v>
      </c>
      <c r="AIB120" t="s">
        <v>843</v>
      </c>
      <c r="AIC120" s="34">
        <v>0.19500389695167542</v>
      </c>
      <c r="AID120" s="34">
        <v>0.19023258984088898</v>
      </c>
      <c r="AIE120" s="34">
        <v>0.17944642901420593</v>
      </c>
      <c r="AIF120" s="34">
        <v>0.1749480664730072</v>
      </c>
      <c r="AIG120" s="34">
        <v>0.18063938617706299</v>
      </c>
      <c r="AIH120" t="s">
        <v>924</v>
      </c>
      <c r="AII120" t="s">
        <v>843</v>
      </c>
      <c r="AIJ120" s="34">
        <v>0.19727899134159088</v>
      </c>
      <c r="AIK120" s="34">
        <v>0.19255867600440979</v>
      </c>
      <c r="AIL120" s="34">
        <v>0.18217699229717255</v>
      </c>
      <c r="AIM120" s="34">
        <v>0.17897801101207733</v>
      </c>
      <c r="AIN120" s="34">
        <v>0.18240000307559967</v>
      </c>
      <c r="AIO120" t="s">
        <v>1607</v>
      </c>
      <c r="AIP120" s="34">
        <v>0.22334666550159454</v>
      </c>
      <c r="AIQ120" t="s">
        <v>843</v>
      </c>
      <c r="AIR120" s="34">
        <v>0.21762000000000001</v>
      </c>
      <c r="AIS120" s="34">
        <v>0.21915999999999999</v>
      </c>
      <c r="AIT120" s="34">
        <v>0.22267000000000001</v>
      </c>
      <c r="AIU120" s="34">
        <v>0.22518999999999997</v>
      </c>
      <c r="AIV120" s="34">
        <v>0.2268</v>
      </c>
      <c r="AIW120" s="34">
        <v>0.22864000000000001</v>
      </c>
      <c r="AIX120" t="s">
        <v>843</v>
      </c>
      <c r="AIY120" s="34">
        <v>6.5200000000000006E-3</v>
      </c>
      <c r="AIZ120" s="34">
        <v>7.8000000000000005E-3</v>
      </c>
      <c r="AJA120" s="34">
        <v>1.2290000000000001E-2</v>
      </c>
      <c r="AJB120" s="34">
        <v>1.0970000000000001E-2</v>
      </c>
      <c r="AJC120" s="34">
        <v>1.0449999999999999E-2</v>
      </c>
      <c r="AJD120" s="34">
        <v>8.8199999999999997E-3</v>
      </c>
      <c r="AJE120" t="s">
        <v>843</v>
      </c>
      <c r="AJF120" s="34">
        <v>3.7904831115156412E-3</v>
      </c>
      <c r="AJG120" s="34">
        <v>8.3962579083163291E-5</v>
      </c>
      <c r="AJH120" s="34">
        <v>2.4529339279979467E-3</v>
      </c>
      <c r="AJI120" s="34">
        <v>9.8774945363402367E-3</v>
      </c>
      <c r="AJJ120" s="34">
        <v>2.870775293558836E-3</v>
      </c>
      <c r="AJK120" t="s">
        <v>830</v>
      </c>
      <c r="AJL120" t="s">
        <v>843</v>
      </c>
      <c r="AJM120" t="s">
        <v>843</v>
      </c>
      <c r="AJN120" s="34">
        <v>1.4061393449082971E-3</v>
      </c>
      <c r="AJO120" s="34">
        <v>-1.870168256573379E-3</v>
      </c>
      <c r="AJP120" s="34">
        <v>4.2095184326171875E-3</v>
      </c>
      <c r="AJQ120" s="34">
        <v>4.7154538333415985E-3</v>
      </c>
      <c r="AJR120" s="34">
        <v>3.6087766289710999E-2</v>
      </c>
      <c r="AJS120" t="s">
        <v>832</v>
      </c>
      <c r="AJT120" t="s">
        <v>843</v>
      </c>
      <c r="AJU120" t="s">
        <v>843</v>
      </c>
      <c r="AJV120" t="s">
        <v>843</v>
      </c>
      <c r="AJW120" s="34">
        <v>4.6651580487377942E-4</v>
      </c>
      <c r="AJX120" s="34">
        <v>-2.8438596054911613E-3</v>
      </c>
      <c r="AJY120" s="34">
        <v>3.8475147448480129E-5</v>
      </c>
      <c r="AJZ120" s="34">
        <v>9.4130141660571098E-3</v>
      </c>
      <c r="AKA120" s="34">
        <v>4.1452054865658283E-3</v>
      </c>
      <c r="AKB120" t="s">
        <v>830</v>
      </c>
      <c r="AKC120" t="s">
        <v>843</v>
      </c>
      <c r="AKD120" t="s">
        <v>843</v>
      </c>
      <c r="AKE120" t="s">
        <v>843</v>
      </c>
      <c r="AKF120" s="34">
        <v>-1.4497226220555604E-4</v>
      </c>
      <c r="AKG120" s="34">
        <v>-2.345935208722949E-3</v>
      </c>
      <c r="AKH120" s="34">
        <v>5.3630615584552288E-3</v>
      </c>
      <c r="AKI120" s="34">
        <v>1.0343807749450207E-2</v>
      </c>
      <c r="AKJ120" s="34">
        <v>4.0374089032411575E-2</v>
      </c>
      <c r="AKK120" t="s">
        <v>832</v>
      </c>
      <c r="AKL120" t="s">
        <v>843</v>
      </c>
      <c r="AKM120" s="34">
        <v>37700</v>
      </c>
      <c r="AKN120" t="s">
        <v>832</v>
      </c>
      <c r="AKO120" t="s">
        <v>843</v>
      </c>
      <c r="AKP120" s="34">
        <v>35510.7109375</v>
      </c>
      <c r="AKQ120" t="s">
        <v>830</v>
      </c>
      <c r="AKR120" t="s">
        <v>843</v>
      </c>
      <c r="AKS120" s="34">
        <v>32902.665136573603</v>
      </c>
      <c r="AKT120" t="s">
        <v>832</v>
      </c>
      <c r="AKU120" t="s">
        <v>843</v>
      </c>
      <c r="AKV120" s="34">
        <v>34157.990122463998</v>
      </c>
      <c r="AKW120" t="s">
        <v>832</v>
      </c>
      <c r="AKX120" t="s">
        <v>843</v>
      </c>
      <c r="AKY120" s="34">
        <v>0.17264381051063538</v>
      </c>
      <c r="AKZ120" s="34">
        <v>0.16906720399856567</v>
      </c>
      <c r="ALA120" s="34">
        <v>0.16777044534683228</v>
      </c>
      <c r="ALB120" s="34">
        <v>0.18135294318199158</v>
      </c>
      <c r="ALC120" s="34">
        <v>0.19113242626190186</v>
      </c>
      <c r="ALD120" t="s">
        <v>830</v>
      </c>
      <c r="ALE120" t="s">
        <v>843</v>
      </c>
      <c r="ALF120" t="s">
        <v>843</v>
      </c>
      <c r="ALG120" t="s">
        <v>843</v>
      </c>
      <c r="ALH120" s="34">
        <v>0.19454295933246613</v>
      </c>
      <c r="ALI120" s="34">
        <v>0.1908695250749588</v>
      </c>
      <c r="ALJ120" s="34">
        <v>0.18870064616203308</v>
      </c>
      <c r="ALK120" s="34">
        <v>0.2001822292804718</v>
      </c>
      <c r="ALL120" s="34">
        <v>0.21287527680397034</v>
      </c>
      <c r="ALM120" t="s">
        <v>832</v>
      </c>
    </row>
    <row r="121" spans="1:1001">
      <c r="A121" t="s">
        <v>422</v>
      </c>
      <c r="B121" t="s">
        <v>80</v>
      </c>
      <c r="C121" t="s">
        <v>304</v>
      </c>
      <c r="D121" s="34">
        <v>4.1018519550561905E-2</v>
      </c>
      <c r="E121" t="s">
        <v>432</v>
      </c>
      <c r="F121" s="34">
        <v>3.5026125609874725E-2</v>
      </c>
      <c r="G121" t="s">
        <v>1464</v>
      </c>
      <c r="H121" s="34">
        <v>3.2143764197826385E-2</v>
      </c>
      <c r="I121" t="s">
        <v>1294</v>
      </c>
      <c r="J121" s="34">
        <v>3.214595839381218E-2</v>
      </c>
      <c r="K121" t="s">
        <v>1521</v>
      </c>
      <c r="L121" s="34"/>
      <c r="M121" t="s">
        <v>432</v>
      </c>
      <c r="N121" s="34">
        <v>0.55931901931762695</v>
      </c>
      <c r="O121" s="34"/>
      <c r="P121" t="s">
        <v>1459</v>
      </c>
      <c r="Q121" s="34"/>
      <c r="R121" t="s">
        <v>1459</v>
      </c>
      <c r="S121" s="34">
        <v>0.85332971811294556</v>
      </c>
      <c r="T121" t="s">
        <v>432</v>
      </c>
      <c r="U121" s="34">
        <v>0.55931901931762695</v>
      </c>
      <c r="V121" t="s">
        <v>432</v>
      </c>
      <c r="W121" t="s">
        <v>843</v>
      </c>
      <c r="X121" t="s">
        <v>1464</v>
      </c>
      <c r="Y121" s="34">
        <v>0.60558807849884033</v>
      </c>
      <c r="Z121" s="34"/>
      <c r="AA121" t="s">
        <v>1459</v>
      </c>
      <c r="AB121" s="34"/>
      <c r="AC121" t="s">
        <v>1459</v>
      </c>
      <c r="AD121" s="34">
        <v>0.90136778354644775</v>
      </c>
      <c r="AE121" t="s">
        <v>1464</v>
      </c>
      <c r="AF121" s="34">
        <v>0.60558807849884033</v>
      </c>
      <c r="AG121" t="s">
        <v>1464</v>
      </c>
      <c r="AH121" t="s">
        <v>843</v>
      </c>
      <c r="AI121" t="s">
        <v>1294</v>
      </c>
      <c r="AJ121" s="34">
        <v>0.60594034194946289</v>
      </c>
      <c r="AK121" s="34"/>
      <c r="AL121" t="s">
        <v>1459</v>
      </c>
      <c r="AM121" s="34"/>
      <c r="AN121" t="s">
        <v>1459</v>
      </c>
      <c r="AO121" s="34">
        <v>0.90105628967285156</v>
      </c>
      <c r="AP121" t="s">
        <v>1294</v>
      </c>
      <c r="AQ121" s="34">
        <v>0.60594034194946289</v>
      </c>
      <c r="AR121" t="s">
        <v>1294</v>
      </c>
      <c r="AS121" t="s">
        <v>843</v>
      </c>
      <c r="AT121" t="s">
        <v>1521</v>
      </c>
      <c r="AU121" s="34">
        <v>0.59486937522888184</v>
      </c>
      <c r="AV121" s="34"/>
      <c r="AW121" t="s">
        <v>1459</v>
      </c>
      <c r="AX121" s="34"/>
      <c r="AY121" t="s">
        <v>1459</v>
      </c>
      <c r="AZ121" s="34">
        <v>0.8954201340675354</v>
      </c>
      <c r="BA121" t="s">
        <v>1521</v>
      </c>
      <c r="BB121" s="34">
        <v>0.59486937522888184</v>
      </c>
      <c r="BC121" t="s">
        <v>1521</v>
      </c>
      <c r="BD121" t="s">
        <v>843</v>
      </c>
      <c r="BE121" s="34">
        <v>0.48430276250707754</v>
      </c>
      <c r="BF121" t="s">
        <v>1594</v>
      </c>
      <c r="BG121" t="s">
        <v>843</v>
      </c>
      <c r="BH121" t="s">
        <v>432</v>
      </c>
      <c r="BI121" s="34">
        <v>2.7614853382110596</v>
      </c>
      <c r="BJ121" t="s">
        <v>819</v>
      </c>
      <c r="BK121" s="34">
        <v>6.6970500946044922</v>
      </c>
      <c r="BL121" t="s">
        <v>1294</v>
      </c>
      <c r="BM121" s="34">
        <v>7.6960387229919434</v>
      </c>
      <c r="BN121" t="s">
        <v>1521</v>
      </c>
      <c r="BO121" s="34">
        <v>6.1849942207336426</v>
      </c>
      <c r="BP121" t="s">
        <v>843</v>
      </c>
      <c r="BQ121" s="34">
        <v>3.724001407623291</v>
      </c>
      <c r="BR121" t="s">
        <v>830</v>
      </c>
      <c r="BS121" s="34"/>
      <c r="BT121" t="s">
        <v>843</v>
      </c>
      <c r="BU121" s="34">
        <v>4.9049334526062012</v>
      </c>
      <c r="BV121" t="s">
        <v>1570</v>
      </c>
      <c r="BW121" t="s">
        <v>843</v>
      </c>
      <c r="BX121" s="34">
        <v>2.6110231876373291</v>
      </c>
      <c r="BY121" t="s">
        <v>465</v>
      </c>
      <c r="BZ121" t="s">
        <v>843</v>
      </c>
      <c r="CA121" t="s">
        <v>432</v>
      </c>
      <c r="CB121" s="34">
        <v>1.0460899211466312E-2</v>
      </c>
      <c r="CC121" s="34">
        <v>7.3686395771801472E-3</v>
      </c>
      <c r="CD121" s="34">
        <v>4.6737459488213062E-3</v>
      </c>
      <c r="CE121" s="34">
        <v>2.9392004944384098E-3</v>
      </c>
      <c r="CF121" s="34">
        <v>2.9391860589385033E-3</v>
      </c>
      <c r="CG121" t="s">
        <v>843</v>
      </c>
      <c r="CH121" t="s">
        <v>819</v>
      </c>
      <c r="CI121" s="34">
        <v>2.5953617878258228E-3</v>
      </c>
      <c r="CJ121" s="34">
        <v>5.6737312115728855E-4</v>
      </c>
      <c r="CK121" s="34">
        <v>4.1825644439086318E-4</v>
      </c>
      <c r="CL121" s="34">
        <v>1.6802573809400201E-3</v>
      </c>
      <c r="CM121" s="34">
        <v>2.0073116756975651E-3</v>
      </c>
      <c r="CN121" t="s">
        <v>843</v>
      </c>
      <c r="CO121" t="s">
        <v>1294</v>
      </c>
      <c r="CP121" s="34">
        <v>1.5945525374263525E-3</v>
      </c>
      <c r="CQ121" s="34">
        <v>5.9481599600985646E-4</v>
      </c>
      <c r="CR121" s="34">
        <v>1.2518636649474502E-3</v>
      </c>
      <c r="CS121" s="34">
        <v>2.0072951447218657E-3</v>
      </c>
      <c r="CT121" s="34">
        <v>2.0072434563189745E-3</v>
      </c>
      <c r="CU121" t="s">
        <v>843</v>
      </c>
      <c r="CV121" t="s">
        <v>1521</v>
      </c>
      <c r="CW121" s="34">
        <v>9.2735246289521456E-4</v>
      </c>
      <c r="CX121" s="34">
        <v>9.4793445896357298E-4</v>
      </c>
      <c r="CY121" s="34">
        <v>1.8437739927321672E-3</v>
      </c>
      <c r="CZ121" s="34">
        <v>2.0072904881089926E-3</v>
      </c>
      <c r="DA121" s="34">
        <v>2.0072802435606718E-3</v>
      </c>
      <c r="DB121" t="s">
        <v>843</v>
      </c>
      <c r="DC121" s="34">
        <v>7.5385456085205078</v>
      </c>
      <c r="DD121" s="34">
        <v>7.9682154655456543</v>
      </c>
      <c r="DE121" s="34">
        <v>8.0164375305175781</v>
      </c>
      <c r="DF121" s="34">
        <v>7.9692978858947754</v>
      </c>
      <c r="DG121" s="34">
        <v>8.0779457092285156</v>
      </c>
      <c r="DH121" t="s">
        <v>1464</v>
      </c>
      <c r="DI121" t="s">
        <v>843</v>
      </c>
      <c r="DJ121" s="34">
        <v>7.7963476181030273</v>
      </c>
      <c r="DK121" s="34">
        <v>8.0352935791015625</v>
      </c>
      <c r="DL121" s="34">
        <v>7.9881539344787598</v>
      </c>
      <c r="DM121" s="34">
        <v>8.0189075469970703</v>
      </c>
      <c r="DN121" s="34">
        <v>8.1665029525756836</v>
      </c>
      <c r="DO121" t="s">
        <v>1294</v>
      </c>
      <c r="DP121" t="s">
        <v>843</v>
      </c>
      <c r="DQ121" s="34">
        <v>8.2255411148071289</v>
      </c>
      <c r="DR121" t="s">
        <v>1521</v>
      </c>
      <c r="DS121" t="s">
        <v>843</v>
      </c>
      <c r="DT121" t="s">
        <v>843</v>
      </c>
      <c r="DU121" s="34">
        <v>9.6999999999999993</v>
      </c>
      <c r="DV121" t="s">
        <v>1461</v>
      </c>
      <c r="DW121" t="s">
        <v>843</v>
      </c>
      <c r="DX121" t="s">
        <v>843</v>
      </c>
      <c r="DY121" t="s">
        <v>432</v>
      </c>
      <c r="DZ121" s="34">
        <v>-6.7154597491025925E-3</v>
      </c>
      <c r="EA121" s="34">
        <v>-9.6406266093254089E-3</v>
      </c>
      <c r="EB121" s="34">
        <v>-1.0096730664372444E-2</v>
      </c>
      <c r="EC121" s="34">
        <v>-7.249852642416954E-3</v>
      </c>
      <c r="ED121" s="34">
        <v>1.5031738439574838E-3</v>
      </c>
      <c r="EE121" t="s">
        <v>843</v>
      </c>
      <c r="EF121" t="s">
        <v>819</v>
      </c>
      <c r="EG121" s="34">
        <v>-5.5238776840269566E-3</v>
      </c>
      <c r="EH121" s="34">
        <v>-3.7373639643192291E-3</v>
      </c>
      <c r="EI121" s="34">
        <v>-4.4060507789254189E-3</v>
      </c>
      <c r="EJ121" s="34">
        <v>4.9616012256592512E-4</v>
      </c>
      <c r="EK121" s="34">
        <v>-7.2716930881142616E-3</v>
      </c>
      <c r="EL121" t="s">
        <v>843</v>
      </c>
      <c r="EM121" t="s">
        <v>1294</v>
      </c>
      <c r="EN121" s="34">
        <v>-3.0479654669761658E-3</v>
      </c>
      <c r="EO121" s="34">
        <v>-1.3308603083714843E-3</v>
      </c>
      <c r="EP121" s="34">
        <v>-1.5879112761467695E-3</v>
      </c>
      <c r="EQ121" s="34">
        <v>-3.2564706634730101E-3</v>
      </c>
      <c r="ER121" s="34">
        <v>-2.9972235206514597E-3</v>
      </c>
      <c r="ES121" t="s">
        <v>843</v>
      </c>
      <c r="ET121" t="s">
        <v>1521</v>
      </c>
      <c r="EU121" s="34">
        <v>-4.4184057042002678E-3</v>
      </c>
      <c r="EV121" s="34">
        <v>-4.1349772363901138E-3</v>
      </c>
      <c r="EW121" s="34">
        <v>-2.3153754882514477E-3</v>
      </c>
      <c r="EX121" s="34">
        <v>-3.6135090049356222E-3</v>
      </c>
      <c r="EY121" s="34">
        <v>-7.1511678397655487E-3</v>
      </c>
      <c r="EZ121" t="s">
        <v>843</v>
      </c>
      <c r="FA121" t="s">
        <v>1594</v>
      </c>
      <c r="FB121" s="34">
        <v>-1.30133256316185E-2</v>
      </c>
      <c r="FC121" s="34">
        <v>-1.3334598392248154E-2</v>
      </c>
      <c r="FD121" s="34">
        <v>-1.3129139319062233E-2</v>
      </c>
      <c r="FE121" s="34">
        <v>-1.7473245039582253E-2</v>
      </c>
      <c r="FF121" s="34">
        <v>1.4725141227245331E-2</v>
      </c>
      <c r="FG121" t="s">
        <v>843</v>
      </c>
      <c r="FH121" s="34"/>
      <c r="FI121" s="34"/>
      <c r="FJ121" s="34"/>
      <c r="FK121" s="34"/>
      <c r="FL121" s="34"/>
      <c r="FM121" t="s">
        <v>843</v>
      </c>
      <c r="FN121" t="s">
        <v>843</v>
      </c>
      <c r="FO121" s="34">
        <v>0.71001000000000003</v>
      </c>
      <c r="FP121" t="s">
        <v>1462</v>
      </c>
      <c r="FQ121" t="s">
        <v>843</v>
      </c>
      <c r="FR121" t="s">
        <v>843</v>
      </c>
      <c r="FS121" s="34">
        <v>0.77158000000000004</v>
      </c>
      <c r="FT121" t="s">
        <v>1462</v>
      </c>
      <c r="FU121" t="s">
        <v>843</v>
      </c>
      <c r="FV121" t="s">
        <v>843</v>
      </c>
      <c r="FW121" s="34">
        <v>0.64905000000000002</v>
      </c>
      <c r="FX121" t="s">
        <v>1462</v>
      </c>
      <c r="FY121" t="s">
        <v>843</v>
      </c>
      <c r="FZ121" s="34">
        <v>-7.9912737011909485E-2</v>
      </c>
      <c r="GA121" s="34">
        <v>-8.2674860954284668E-2</v>
      </c>
      <c r="GB121" s="34">
        <v>-5.7945944368839264E-2</v>
      </c>
      <c r="GC121" s="34">
        <v>-1.9783835858106613E-2</v>
      </c>
      <c r="GD121" s="34">
        <v>-2.2753383964300156E-2</v>
      </c>
      <c r="GE121" t="s">
        <v>830</v>
      </c>
      <c r="GF121" t="s">
        <v>843</v>
      </c>
      <c r="GG121" s="34">
        <v>-7.9795010387897491E-2</v>
      </c>
      <c r="GH121" s="34">
        <v>-8.2050897181034088E-2</v>
      </c>
      <c r="GI121" s="34">
        <v>-5.8032706379890442E-2</v>
      </c>
      <c r="GJ121" s="34">
        <v>-1.885705441236496E-2</v>
      </c>
      <c r="GK121" s="34">
        <v>-1.9116861745715141E-2</v>
      </c>
      <c r="GL121" t="s">
        <v>832</v>
      </c>
      <c r="GM121" t="s">
        <v>843</v>
      </c>
      <c r="GN121" s="34">
        <v>1.1010000705718994</v>
      </c>
      <c r="GO121" t="s">
        <v>832</v>
      </c>
      <c r="GP121" t="s">
        <v>843</v>
      </c>
      <c r="GQ121" t="s">
        <v>843</v>
      </c>
      <c r="GR121" s="34">
        <v>5.1501661539077759E-2</v>
      </c>
      <c r="GS121" s="34">
        <v>4.9841277301311493E-2</v>
      </c>
      <c r="GT121" s="34">
        <v>4.1640631854534149E-2</v>
      </c>
      <c r="GU121" s="34">
        <v>5.6481286883354187E-2</v>
      </c>
      <c r="GV121" s="34">
        <v>4.2033061385154724E-2</v>
      </c>
      <c r="GW121" t="s">
        <v>832</v>
      </c>
      <c r="GX121" t="s">
        <v>843</v>
      </c>
      <c r="GY121" t="s">
        <v>843</v>
      </c>
      <c r="GZ121" t="s">
        <v>843</v>
      </c>
      <c r="HA121" t="s">
        <v>843</v>
      </c>
      <c r="HB121" t="s">
        <v>843</v>
      </c>
      <c r="HC121" t="s">
        <v>843</v>
      </c>
      <c r="HD121" t="s">
        <v>843</v>
      </c>
      <c r="HE121" t="s">
        <v>843</v>
      </c>
      <c r="HF121" t="s">
        <v>843</v>
      </c>
      <c r="HG121" t="s">
        <v>843</v>
      </c>
      <c r="HH121" s="34">
        <v>2612205</v>
      </c>
      <c r="HI121" s="34">
        <v>2625405</v>
      </c>
      <c r="HJ121" s="34">
        <v>2638244</v>
      </c>
      <c r="HK121" s="34">
        <v>2651027</v>
      </c>
      <c r="HL121" s="34">
        <v>2664024</v>
      </c>
      <c r="HM121" s="34">
        <v>2676863</v>
      </c>
      <c r="HN121" s="34">
        <v>2689660</v>
      </c>
      <c r="HO121" s="34">
        <v>2701221</v>
      </c>
      <c r="HP121" s="34">
        <v>2711373</v>
      </c>
      <c r="HQ121" s="34">
        <v>2722401</v>
      </c>
      <c r="HR121" s="34">
        <v>2733896</v>
      </c>
      <c r="HS121" s="34">
        <v>2746169</v>
      </c>
      <c r="HT121" s="34">
        <v>2759817</v>
      </c>
      <c r="HU121" s="34">
        <v>2773129</v>
      </c>
      <c r="HV121" s="34">
        <v>2784543</v>
      </c>
      <c r="HW121" s="34">
        <v>2794445</v>
      </c>
      <c r="HX121" s="34">
        <v>2802695</v>
      </c>
      <c r="HY121" s="34">
        <v>2808376</v>
      </c>
      <c r="HZ121" s="34">
        <v>2811835</v>
      </c>
      <c r="IA121" s="34">
        <v>2813773</v>
      </c>
      <c r="IB121" s="34">
        <v>2820436</v>
      </c>
      <c r="IC121" s="34">
        <v>2827695</v>
      </c>
      <c r="ID121" s="34">
        <v>2827377</v>
      </c>
      <c r="IE121" s="34">
        <v>2825544</v>
      </c>
      <c r="IF121" s="34">
        <v>2824738</v>
      </c>
      <c r="IG121" s="34">
        <v>2823199</v>
      </c>
      <c r="IH121" s="34">
        <v>2820904</v>
      </c>
      <c r="II121" s="34">
        <v>2817930</v>
      </c>
      <c r="IJ121" s="34">
        <v>2814231</v>
      </c>
      <c r="IK121" s="34">
        <v>2809707</v>
      </c>
      <c r="IL121" s="34">
        <v>2804356</v>
      </c>
      <c r="IM121" s="34">
        <v>2798160</v>
      </c>
      <c r="IN121" s="34">
        <v>2791030</v>
      </c>
      <c r="IO121" s="34">
        <v>2782912</v>
      </c>
      <c r="IP121" s="34">
        <v>2773843</v>
      </c>
      <c r="IQ121" s="34">
        <v>2763714</v>
      </c>
      <c r="IR121" s="34">
        <v>2752526</v>
      </c>
      <c r="IS121" s="34">
        <v>2740318</v>
      </c>
      <c r="IT121" s="34">
        <v>2727072</v>
      </c>
      <c r="IU121" s="34">
        <v>2712812</v>
      </c>
      <c r="IV121" s="34">
        <v>2697534</v>
      </c>
      <c r="IW121" s="34">
        <v>2681237</v>
      </c>
      <c r="IX121" s="34">
        <v>2663963</v>
      </c>
      <c r="IY121" s="34">
        <v>2645711</v>
      </c>
      <c r="IZ121" s="34">
        <v>2626505</v>
      </c>
      <c r="JA121" s="34">
        <v>2606421</v>
      </c>
      <c r="JB121" s="34">
        <v>2585443</v>
      </c>
      <c r="JC121" s="34">
        <v>2563640</v>
      </c>
      <c r="JD121" s="34">
        <v>2541082</v>
      </c>
      <c r="JE121" s="34">
        <v>2517798</v>
      </c>
      <c r="JF121" s="34">
        <v>2493823</v>
      </c>
      <c r="JG121" s="34">
        <v>2469153</v>
      </c>
      <c r="JH121" s="34">
        <v>2443845</v>
      </c>
      <c r="JI121" s="34">
        <v>2417914</v>
      </c>
      <c r="JJ121" s="34">
        <v>2391378</v>
      </c>
      <c r="JK121" s="34">
        <v>2364266</v>
      </c>
      <c r="JL121" s="34">
        <v>2336537</v>
      </c>
      <c r="JM121" s="34">
        <v>2308244</v>
      </c>
      <c r="JN121" s="34">
        <v>2279455</v>
      </c>
      <c r="JO121" s="34">
        <v>2250169</v>
      </c>
      <c r="JP121" s="34">
        <v>2220364</v>
      </c>
      <c r="JQ121" s="34">
        <v>2190089</v>
      </c>
      <c r="JR121" s="34">
        <v>2159392</v>
      </c>
      <c r="JS121" s="34">
        <v>2128221</v>
      </c>
      <c r="JT121" s="34">
        <v>2096581.9999999998</v>
      </c>
      <c r="JU121" s="34">
        <v>2064514.9999999998</v>
      </c>
      <c r="JV121" s="34">
        <v>2032011</v>
      </c>
      <c r="JW121" s="34">
        <v>1999080</v>
      </c>
      <c r="JX121" s="34">
        <v>1965724</v>
      </c>
      <c r="JY121" s="34">
        <v>1931939</v>
      </c>
      <c r="JZ121" s="34">
        <v>1897746</v>
      </c>
      <c r="KA121" s="34">
        <v>1863241</v>
      </c>
      <c r="KB121" s="34">
        <v>1828453</v>
      </c>
      <c r="KC121" s="34">
        <v>1793379</v>
      </c>
      <c r="KD121" s="34">
        <v>1758083</v>
      </c>
      <c r="KE121" s="34">
        <v>1722622</v>
      </c>
      <c r="KF121" s="34">
        <v>1687002</v>
      </c>
      <c r="KG121" s="34">
        <v>1651264</v>
      </c>
      <c r="KH121" s="34">
        <v>1615499</v>
      </c>
      <c r="KI121" s="34">
        <v>1579784</v>
      </c>
      <c r="KJ121" s="34">
        <v>1544193</v>
      </c>
      <c r="KK121" s="34">
        <v>1508721</v>
      </c>
      <c r="KL121" s="34">
        <v>1473404</v>
      </c>
      <c r="KM121" s="34">
        <v>1438322</v>
      </c>
      <c r="KN121" s="34">
        <v>1403504</v>
      </c>
      <c r="KO121" s="34">
        <v>1368967</v>
      </c>
      <c r="KP121" s="34">
        <v>1334767</v>
      </c>
      <c r="KQ121" s="34">
        <v>1300928</v>
      </c>
      <c r="KR121" s="34">
        <v>1267485</v>
      </c>
      <c r="KS121" s="34">
        <v>1234458</v>
      </c>
      <c r="KT121" s="34">
        <v>1201826</v>
      </c>
      <c r="KU121" s="34">
        <v>1169596</v>
      </c>
      <c r="KV121" s="34">
        <v>1137770</v>
      </c>
      <c r="KW121" s="34">
        <v>1106361</v>
      </c>
      <c r="KX121" s="34">
        <v>1075374</v>
      </c>
      <c r="KY121" s="34">
        <v>1044780</v>
      </c>
      <c r="KZ121" s="34">
        <v>1014545</v>
      </c>
      <c r="LA121" s="34">
        <v>984648</v>
      </c>
      <c r="LB121" s="34">
        <v>955111</v>
      </c>
      <c r="LC121" s="34">
        <v>925931</v>
      </c>
      <c r="LD121" s="34">
        <v>897072</v>
      </c>
      <c r="LE121" t="s">
        <v>843</v>
      </c>
      <c r="LF121" t="s">
        <v>843</v>
      </c>
      <c r="LG121" t="s">
        <v>843</v>
      </c>
      <c r="LH121" s="34">
        <v>6.1185075901448727E-3</v>
      </c>
      <c r="LI121" s="34">
        <v>5.0404774956405163E-3</v>
      </c>
      <c r="LJ121" s="34">
        <v>4.8783742822706699E-3</v>
      </c>
      <c r="LK121" s="34">
        <v>4.833567887544632E-3</v>
      </c>
      <c r="LL121" s="34">
        <v>4.8906495794653893E-3</v>
      </c>
      <c r="LM121" s="34">
        <v>4.8078247345983982E-3</v>
      </c>
      <c r="LN121" s="34">
        <v>4.7692051157355309E-3</v>
      </c>
      <c r="LO121" s="34">
        <v>4.2891013436019421E-3</v>
      </c>
      <c r="LP121" s="34">
        <v>3.7512555718421936E-3</v>
      </c>
      <c r="LQ121" s="34">
        <v>4.0590628050267696E-3</v>
      </c>
      <c r="LR121" s="34">
        <v>4.2134863324463367E-3</v>
      </c>
      <c r="LS121" s="34">
        <v>4.4791512191295624E-3</v>
      </c>
      <c r="LT121" s="34">
        <v>4.957523662596941E-3</v>
      </c>
      <c r="LU121" s="34">
        <v>4.8119123093783855E-3</v>
      </c>
      <c r="LV121" s="34">
        <v>4.1074808686971664E-3</v>
      </c>
      <c r="LW121" s="34">
        <v>3.5497513599693775E-3</v>
      </c>
      <c r="LX121" s="34">
        <v>2.947936300188303E-3</v>
      </c>
      <c r="LY121" s="34">
        <v>2.0249260123819113E-3</v>
      </c>
      <c r="LZ121" s="34">
        <v>1.2309148442000151E-3</v>
      </c>
      <c r="MA121" s="34">
        <v>6.8899220786988735E-4</v>
      </c>
      <c r="MB121" s="34">
        <v>2.3651956580579281E-3</v>
      </c>
      <c r="MC121" s="34">
        <v>2.5704093277454376E-3</v>
      </c>
      <c r="MD121" s="34">
        <v>-1.1246540816500783E-4</v>
      </c>
      <c r="ME121" s="34">
        <v>-6.4851430943235755E-4</v>
      </c>
      <c r="MF121" s="34">
        <v>-2.8529550763778389E-4</v>
      </c>
      <c r="MG121" s="34">
        <v>-5.4497778182849288E-4</v>
      </c>
      <c r="MH121" s="34">
        <v>-8.1323820631951094E-4</v>
      </c>
      <c r="MI121" s="34">
        <v>-1.054828055202961E-3</v>
      </c>
      <c r="MJ121" s="34">
        <v>-1.3135279295966029E-3</v>
      </c>
      <c r="MK121" s="34">
        <v>-1.6088373959064484E-3</v>
      </c>
      <c r="ML121" s="34">
        <v>-1.9062848296016455E-3</v>
      </c>
      <c r="MM121" s="34">
        <v>-2.2118643391877413E-3</v>
      </c>
      <c r="MN121" s="34">
        <v>-2.5513549335300922E-3</v>
      </c>
      <c r="MO121" s="34">
        <v>-2.9128417372703552E-3</v>
      </c>
      <c r="MP121" s="34">
        <v>-3.2641382422298193E-3</v>
      </c>
      <c r="MQ121" s="34">
        <v>-3.6582960747182369E-3</v>
      </c>
      <c r="MR121" s="34">
        <v>-4.0563917718827724E-3</v>
      </c>
      <c r="MS121" s="34">
        <v>-4.4450634159147739E-3</v>
      </c>
      <c r="MT121" s="34">
        <v>-4.845465999096632E-3</v>
      </c>
      <c r="MU121" s="34">
        <v>-5.242771003395319E-3</v>
      </c>
      <c r="MV121" s="34">
        <v>-5.6477128528058529E-3</v>
      </c>
      <c r="MW121" s="34">
        <v>-6.0597672127187252E-3</v>
      </c>
      <c r="MX121" s="34">
        <v>-6.4633917063474655E-3</v>
      </c>
      <c r="MY121" s="34">
        <v>-6.8750255741178989E-3</v>
      </c>
      <c r="MZ121" s="34">
        <v>-7.2857732884585857E-3</v>
      </c>
      <c r="NA121" s="34">
        <v>-7.6760491356253624E-3</v>
      </c>
      <c r="NB121" s="34">
        <v>-8.0811493098735809E-3</v>
      </c>
      <c r="NC121" s="34">
        <v>-8.4687434136867523E-3</v>
      </c>
      <c r="ND121" s="34">
        <v>-8.8381487876176834E-3</v>
      </c>
      <c r="NE121" s="34">
        <v>-9.2052649706602097E-3</v>
      </c>
      <c r="NF121" s="34">
        <v>-9.5678353682160378E-3</v>
      </c>
      <c r="NG121" s="34">
        <v>-9.9416971206665039E-3</v>
      </c>
      <c r="NH121" s="34">
        <v>-1.0302558541297913E-2</v>
      </c>
      <c r="NI121" s="34">
        <v>-1.0667433962225914E-2</v>
      </c>
      <c r="NJ121" s="34">
        <v>-1.1035416275262833E-2</v>
      </c>
      <c r="NK121" s="34">
        <v>-1.1402154341340065E-2</v>
      </c>
      <c r="NL121" s="34">
        <v>-1.179769542068243E-2</v>
      </c>
      <c r="NM121" s="34">
        <v>-1.2182855978608131E-2</v>
      </c>
      <c r="NN121" s="34">
        <v>-1.2550682760775089E-2</v>
      </c>
      <c r="NO121" s="34">
        <v>-1.2931054458022118E-2</v>
      </c>
      <c r="NP121" s="34">
        <v>-1.3334178365767002E-2</v>
      </c>
      <c r="NQ121" s="34">
        <v>-1.3728964142501354E-2</v>
      </c>
      <c r="NR121" s="34">
        <v>-1.411548163741827E-2</v>
      </c>
      <c r="NS121" s="34">
        <v>-1.4540281146764755E-2</v>
      </c>
      <c r="NT121" s="34">
        <v>-1.4978019520640373E-2</v>
      </c>
      <c r="NU121" s="34">
        <v>-1.5413067303597927E-2</v>
      </c>
      <c r="NV121" s="34">
        <v>-1.5869388356804848E-2</v>
      </c>
      <c r="NW121" s="34">
        <v>-1.633886806666851E-2</v>
      </c>
      <c r="NX121" s="34">
        <v>-1.68264489620924E-2</v>
      </c>
      <c r="NY121" s="34">
        <v>-1.7336463555693626E-2</v>
      </c>
      <c r="NZ121" s="34">
        <v>-1.7857296392321587E-2</v>
      </c>
      <c r="OA121" s="34">
        <v>-1.8349422141909599E-2</v>
      </c>
      <c r="OB121" s="34">
        <v>-1.8847189843654633E-2</v>
      </c>
      <c r="OC121" s="34">
        <v>-1.9368704408407211E-2</v>
      </c>
      <c r="OD121" s="34">
        <v>-1.9877538084983826E-2</v>
      </c>
      <c r="OE121" s="34">
        <v>-2.0376462489366531E-2</v>
      </c>
      <c r="OF121" s="34">
        <v>-2.0894559100270271E-2</v>
      </c>
      <c r="OG121" s="34">
        <v>-2.141193300485611E-2</v>
      </c>
      <c r="OH121" s="34">
        <v>-2.1897168830037117E-2</v>
      </c>
      <c r="OI121" s="34">
        <v>-2.2355757653713226E-2</v>
      </c>
      <c r="OJ121" s="34">
        <v>-2.2786684334278107E-2</v>
      </c>
      <c r="OK121" s="34">
        <v>-2.3239171132445335E-2</v>
      </c>
      <c r="OL121" s="34">
        <v>-2.3686902597546577E-2</v>
      </c>
      <c r="OM121" s="34">
        <v>-2.4098213762044907E-2</v>
      </c>
      <c r="ON121" s="34">
        <v>-2.4505188688635826E-2</v>
      </c>
      <c r="OO121" s="34">
        <v>-2.4915525689721107E-2</v>
      </c>
      <c r="OP121" s="34">
        <v>-2.5299696251749992E-2</v>
      </c>
      <c r="OQ121" s="34">
        <v>-2.5678887963294983E-2</v>
      </c>
      <c r="OR121" s="34">
        <v>-2.6043234393000603E-2</v>
      </c>
      <c r="OS121" s="34">
        <v>-2.6402615010738373E-2</v>
      </c>
      <c r="OT121" s="34">
        <v>-2.6789940893650055E-2</v>
      </c>
      <c r="OU121" s="34">
        <v>-2.7183676138520241E-2</v>
      </c>
      <c r="OV121" s="34">
        <v>-2.7588183060288429E-2</v>
      </c>
      <c r="OW121" s="34">
        <v>-2.7993954718112946E-2</v>
      </c>
      <c r="OX121" s="34">
        <v>-2.8407743200659752E-2</v>
      </c>
      <c r="OY121" s="34">
        <v>-2.8862170875072479E-2</v>
      </c>
      <c r="OZ121" s="34">
        <v>-2.9366100206971169E-2</v>
      </c>
      <c r="PA121" s="34">
        <v>-2.9911298304796219E-2</v>
      </c>
      <c r="PB121" s="34">
        <v>-3.0456652864813805E-2</v>
      </c>
      <c r="PC121" s="34">
        <v>-3.1027846038341522E-2</v>
      </c>
      <c r="PD121" s="34">
        <v>-3.1663592904806137E-2</v>
      </c>
      <c r="PE121" t="s">
        <v>1300</v>
      </c>
      <c r="PF121" t="s">
        <v>843</v>
      </c>
      <c r="PG121" t="s">
        <v>843</v>
      </c>
      <c r="PH121" t="s">
        <v>843</v>
      </c>
      <c r="PI121" t="s">
        <v>843</v>
      </c>
      <c r="PJ121" t="s">
        <v>1300</v>
      </c>
      <c r="PK121" s="34">
        <v>0.49513840675354004</v>
      </c>
      <c r="PL121" s="34">
        <v>0.49533805251121521</v>
      </c>
      <c r="PM121" s="34">
        <v>0.49547994136810303</v>
      </c>
      <c r="PN121" s="34">
        <v>0.49556189775466919</v>
      </c>
      <c r="PO121" s="34">
        <v>0.49558526277542114</v>
      </c>
      <c r="PP121" s="34">
        <v>0.49556887149810791</v>
      </c>
      <c r="PQ121" s="34">
        <v>0.49555706977844238</v>
      </c>
      <c r="PR121" s="34">
        <v>0.49558180570602417</v>
      </c>
      <c r="PS121" s="34">
        <v>0.49565735459327698</v>
      </c>
      <c r="PT121" s="34">
        <v>0.49574914574623108</v>
      </c>
      <c r="PU121" s="34">
        <v>0.49581548571586609</v>
      </c>
      <c r="PV121" s="34">
        <v>0.49587881565093994</v>
      </c>
      <c r="PW121" s="34">
        <v>0.49601078033447266</v>
      </c>
      <c r="PX121" s="34">
        <v>0.49621564149856567</v>
      </c>
      <c r="PY121" s="34">
        <v>0.49642437696456909</v>
      </c>
      <c r="PZ121" s="34">
        <v>0.49656659364700317</v>
      </c>
      <c r="QA121" s="34">
        <v>0.49660381674766541</v>
      </c>
      <c r="QB121" s="34">
        <v>0.49656349420547485</v>
      </c>
      <c r="QC121" s="34">
        <v>0.49647793173789978</v>
      </c>
      <c r="QD121" s="34">
        <v>0.49636450409889221</v>
      </c>
      <c r="QE121" s="34">
        <v>0.49625945091247559</v>
      </c>
      <c r="QF121" s="34">
        <v>0.49614650011062622</v>
      </c>
      <c r="QG121" s="34">
        <v>0.49599999189376831</v>
      </c>
      <c r="QH121" s="34">
        <v>0.49583408236503601</v>
      </c>
      <c r="QI121" s="34">
        <v>0.49565622210502625</v>
      </c>
      <c r="QJ121" s="34">
        <v>0.49546915292739868</v>
      </c>
      <c r="QK121" s="34">
        <v>0.49527493119239807</v>
      </c>
      <c r="QL121" s="34">
        <v>0.49507546424865723</v>
      </c>
      <c r="QM121" s="34">
        <v>0.49487090110778809</v>
      </c>
      <c r="QN121" s="34">
        <v>0.49466261267662048</v>
      </c>
      <c r="QO121" s="34">
        <v>0.49444970488548279</v>
      </c>
      <c r="QP121" s="34">
        <v>0.49423334002494812</v>
      </c>
      <c r="QQ121" s="34">
        <v>0.49401548504829407</v>
      </c>
      <c r="QR121" s="34">
        <v>0.49379533529281616</v>
      </c>
      <c r="QS121" s="34">
        <v>0.49357479810714722</v>
      </c>
      <c r="QT121" s="34">
        <v>0.49335277080535889</v>
      </c>
      <c r="QU121" s="34">
        <v>0.49312922358512878</v>
      </c>
      <c r="QV121" s="34">
        <v>0.49290701746940613</v>
      </c>
      <c r="QW121" s="34">
        <v>0.49268409609794617</v>
      </c>
      <c r="QX121" s="34">
        <v>0.49246132373809814</v>
      </c>
      <c r="QY121" s="34">
        <v>0.49223661422729492</v>
      </c>
      <c r="QZ121" s="34">
        <v>0.49201282858848572</v>
      </c>
      <c r="RA121" s="34">
        <v>0.49178948998451233</v>
      </c>
      <c r="RB121" s="34">
        <v>0.49156388640403748</v>
      </c>
      <c r="RC121" s="34">
        <v>0.49133923649787903</v>
      </c>
      <c r="RD121" s="34">
        <v>0.4911140501499176</v>
      </c>
      <c r="RE121" s="34">
        <v>0.49088531732559204</v>
      </c>
      <c r="RF121" s="34">
        <v>0.49065625667572021</v>
      </c>
      <c r="RG121" s="34">
        <v>0.49042415618896484</v>
      </c>
      <c r="RH121" s="34">
        <v>0.49018865823745728</v>
      </c>
      <c r="RI121" s="34">
        <v>0.48994937539100647</v>
      </c>
      <c r="RJ121" s="34">
        <v>0.48970475792884827</v>
      </c>
      <c r="RK121" s="34">
        <v>0.48945534229278564</v>
      </c>
      <c r="RL121" s="34">
        <v>0.4891989529132843</v>
      </c>
      <c r="RM121" s="34">
        <v>0.48893609642982483</v>
      </c>
      <c r="RN121" s="34">
        <v>0.48866370320320129</v>
      </c>
      <c r="RO121" s="34">
        <v>0.48838001489639282</v>
      </c>
      <c r="RP121" s="34">
        <v>0.48808661103248596</v>
      </c>
      <c r="RQ121" s="34">
        <v>0.48778370022773743</v>
      </c>
      <c r="RR121" s="34">
        <v>0.48747316002845764</v>
      </c>
      <c r="RS121" s="34">
        <v>0.48715797066688538</v>
      </c>
      <c r="RT121" s="34">
        <v>0.48683774471282959</v>
      </c>
      <c r="RU121" s="34">
        <v>0.48651748895645142</v>
      </c>
      <c r="RV121" s="34">
        <v>0.48619857430458069</v>
      </c>
      <c r="RW121" s="34">
        <v>0.48587796092033386</v>
      </c>
      <c r="RX121" s="34">
        <v>0.48556587100028992</v>
      </c>
      <c r="RY121" s="34">
        <v>0.48525968194007874</v>
      </c>
      <c r="RZ121" s="34">
        <v>0.48496359586715698</v>
      </c>
      <c r="SA121" s="34">
        <v>0.48468351364135742</v>
      </c>
      <c r="SB121" s="34">
        <v>0.48441746830940247</v>
      </c>
      <c r="SC121" s="34">
        <v>0.48416754603385925</v>
      </c>
      <c r="SD121" s="34">
        <v>0.48393523693084717</v>
      </c>
      <c r="SE121" s="34">
        <v>0.4837324321269989</v>
      </c>
      <c r="SF121" s="34">
        <v>0.48355758190155029</v>
      </c>
      <c r="SG121" s="34">
        <v>0.4834083616733551</v>
      </c>
      <c r="SH121" s="34">
        <v>0.4832923412322998</v>
      </c>
      <c r="SI121" s="34">
        <v>0.48320749402046204</v>
      </c>
      <c r="SJ121" s="34">
        <v>0.48315411806106567</v>
      </c>
      <c r="SK121" s="34">
        <v>0.48313865065574646</v>
      </c>
      <c r="SL121" s="34">
        <v>0.48315656185150146</v>
      </c>
      <c r="SM121" s="34">
        <v>0.48320838809013367</v>
      </c>
      <c r="SN121" s="34">
        <v>0.48328948020935059</v>
      </c>
      <c r="SO121" s="34">
        <v>0.4833996593952179</v>
      </c>
      <c r="SP121" s="34">
        <v>0.48354262113571167</v>
      </c>
      <c r="SQ121" s="34">
        <v>0.48371434211730957</v>
      </c>
      <c r="SR121" s="34">
        <v>0.48391816020011902</v>
      </c>
      <c r="SS121" s="34">
        <v>0.48414966464042664</v>
      </c>
      <c r="ST121" s="34">
        <v>0.48440113663673401</v>
      </c>
      <c r="SU121" s="34">
        <v>0.48467081785202026</v>
      </c>
      <c r="SV121" s="34">
        <v>0.48496180772781372</v>
      </c>
      <c r="SW121" s="34">
        <v>0.48527157306671143</v>
      </c>
      <c r="SX121" s="34">
        <v>0.48559674620628357</v>
      </c>
      <c r="SY121" s="34">
        <v>0.48593652248382568</v>
      </c>
      <c r="SZ121" s="34">
        <v>0.486287921667099</v>
      </c>
      <c r="TA121" s="34">
        <v>0.48664742708206177</v>
      </c>
      <c r="TB121" s="34">
        <v>0.48700779676437378</v>
      </c>
      <c r="TC121" s="34">
        <v>0.48736625909805298</v>
      </c>
      <c r="TD121" s="34">
        <v>0.48773369193077087</v>
      </c>
      <c r="TE121" s="34">
        <v>0.48810452222824097</v>
      </c>
      <c r="TF121" s="34">
        <v>0.4884694516658783</v>
      </c>
      <c r="TG121" s="34">
        <v>0.48883143067359924</v>
      </c>
      <c r="TH121" t="s">
        <v>843</v>
      </c>
      <c r="TI121" t="s">
        <v>843</v>
      </c>
      <c r="TJ121" t="s">
        <v>1300</v>
      </c>
      <c r="TK121" s="34">
        <v>0.60705055690498999</v>
      </c>
      <c r="TL121" s="34">
        <v>0.61460239189717503</v>
      </c>
      <c r="TM121" s="34">
        <v>0.62220564553650903</v>
      </c>
      <c r="TN121" s="34">
        <v>0.62961354222344801</v>
      </c>
      <c r="TO121" s="34">
        <v>0.63655045214486594</v>
      </c>
      <c r="TP121" s="34">
        <v>0.64274189601783904</v>
      </c>
      <c r="TQ121" s="34">
        <v>0.648571260201799</v>
      </c>
      <c r="TR121" s="34">
        <v>0.65499768438050798</v>
      </c>
      <c r="TS121" s="34">
        <v>0.66193695961418797</v>
      </c>
      <c r="TT121" s="34">
        <v>0.668818504544609</v>
      </c>
      <c r="TU121" s="34">
        <v>0.67578594796583302</v>
      </c>
      <c r="TV121" s="34">
        <v>0.68221317001736392</v>
      </c>
      <c r="TW121" s="34">
        <v>0.6880660927880361</v>
      </c>
      <c r="TX121" s="34">
        <v>0.69406255533009797</v>
      </c>
      <c r="TY121" s="34">
        <v>0.69998272607030998</v>
      </c>
      <c r="TZ121" s="34">
        <v>0.70445968778410206</v>
      </c>
      <c r="UA121" s="34">
        <v>0.70756330825093205</v>
      </c>
      <c r="UB121" s="34">
        <v>0.71083959392182394</v>
      </c>
      <c r="UC121" s="34">
        <v>0.71434828146032803</v>
      </c>
      <c r="UD121" s="34">
        <v>0.71782052070298508</v>
      </c>
      <c r="UE121" s="34">
        <v>0.72124269461223312</v>
      </c>
      <c r="UF121" s="34">
        <v>0.72464334460458901</v>
      </c>
      <c r="UG121" s="34">
        <v>0.7271135048491939</v>
      </c>
      <c r="UH121" s="34">
        <v>0.72821158124091889</v>
      </c>
      <c r="UI121" s="34">
        <v>0.72885844123270205</v>
      </c>
      <c r="UJ121" s="34">
        <v>0.72866560238934597</v>
      </c>
      <c r="UK121" s="34">
        <v>0.72796894187111605</v>
      </c>
      <c r="UL121" s="34">
        <v>0.72774656001862392</v>
      </c>
      <c r="UM121" s="34">
        <v>0.72740320048297402</v>
      </c>
      <c r="UN121" s="34">
        <v>0.726412624801692</v>
      </c>
      <c r="UO121" s="34">
        <v>0.72513533853488299</v>
      </c>
      <c r="UP121" s="34">
        <v>0.72364316615975599</v>
      </c>
      <c r="UQ121" s="34">
        <v>0.721572730932177</v>
      </c>
      <c r="UR121" s="34">
        <v>0.71911154231403307</v>
      </c>
      <c r="US121" s="34">
        <v>0.71654415913229397</v>
      </c>
      <c r="UT121" s="34">
        <v>0.714091074546787</v>
      </c>
      <c r="UU121" s="34">
        <v>0.71171438738714699</v>
      </c>
      <c r="UV121" s="34">
        <v>0.70932813101834702</v>
      </c>
      <c r="UW121" s="34">
        <v>0.70701079894678198</v>
      </c>
      <c r="UX121" s="34">
        <v>0.70483266072252704</v>
      </c>
      <c r="UY121" s="34">
        <v>0.70277403413155004</v>
      </c>
      <c r="UZ121" s="34">
        <v>0.70085318828585497</v>
      </c>
      <c r="VA121" s="34">
        <v>0.69882271240679994</v>
      </c>
      <c r="VB121" s="34">
        <v>0.69646017582044606</v>
      </c>
      <c r="VC121" s="34">
        <v>0.69379403427748998</v>
      </c>
      <c r="VD121" s="34">
        <v>0.69072168310491699</v>
      </c>
      <c r="VE121" s="34">
        <v>0.68723342329214399</v>
      </c>
      <c r="VF121" s="34">
        <v>0.683332744977309</v>
      </c>
      <c r="VG121" s="34">
        <v>0.67898287442458094</v>
      </c>
      <c r="VH121" s="34">
        <v>0.67422002762334898</v>
      </c>
      <c r="VI121" s="34">
        <v>0.66905195977181198</v>
      </c>
      <c r="VJ121" s="34">
        <v>0.66355284585442897</v>
      </c>
      <c r="VK121" s="34">
        <v>0.65778155779487701</v>
      </c>
      <c r="VL121" s="34">
        <v>0.65178779141602905</v>
      </c>
      <c r="VM121" s="34">
        <v>0.64562761603819696</v>
      </c>
      <c r="VN121" s="34">
        <v>0.63961626991209897</v>
      </c>
      <c r="VO121" s="34">
        <v>0.63344149910743996</v>
      </c>
      <c r="VP121" s="34">
        <v>0.62651457124983301</v>
      </c>
      <c r="VQ121" s="34">
        <v>0.61898809145168499</v>
      </c>
      <c r="VR121" s="34">
        <v>0.61108676726059297</v>
      </c>
      <c r="VS121" s="34">
        <v>0.60309210561871796</v>
      </c>
      <c r="VT121" s="34">
        <v>0.59568218460528299</v>
      </c>
      <c r="VU121" s="34">
        <v>0.58872923750545603</v>
      </c>
      <c r="VV121" s="34">
        <v>0.58173164347123707</v>
      </c>
      <c r="VW121" s="34">
        <v>0.57525915990884202</v>
      </c>
      <c r="VX121" s="34">
        <v>0.57011975454761898</v>
      </c>
      <c r="VY121" s="34">
        <v>0.56588227130660196</v>
      </c>
      <c r="VZ121" s="34">
        <v>0.56164060467815202</v>
      </c>
      <c r="WA121" s="34">
        <v>0.55728717696054408</v>
      </c>
      <c r="WB121" s="34">
        <v>0.55270430381083502</v>
      </c>
      <c r="WC121" s="34">
        <v>0.548130901571943</v>
      </c>
      <c r="WD121" s="34">
        <v>0.54348298032379605</v>
      </c>
      <c r="WE121" s="34">
        <v>0.53931356179239998</v>
      </c>
      <c r="WF121" s="34">
        <v>0.53579416286239501</v>
      </c>
      <c r="WG121" s="34">
        <v>0.53215064362717801</v>
      </c>
      <c r="WH121" s="34">
        <v>0.52893525103011596</v>
      </c>
      <c r="WI121" s="34">
        <v>0.52610652687623594</v>
      </c>
      <c r="WJ121" s="34">
        <v>0.52314302160556403</v>
      </c>
      <c r="WK121" s="34">
        <v>0.52029372967733201</v>
      </c>
      <c r="WL121" s="34">
        <v>0.51781430809981199</v>
      </c>
      <c r="WM121" s="34">
        <v>0.51522138593472</v>
      </c>
      <c r="WN121" s="34">
        <v>0.512588145853342</v>
      </c>
      <c r="WO121" s="34">
        <v>0.510646435057866</v>
      </c>
      <c r="WP121" s="34">
        <v>0.50930963626699599</v>
      </c>
      <c r="WQ121" s="34">
        <v>0.50819360265222002</v>
      </c>
      <c r="WR121" s="34">
        <v>0.506999253086724</v>
      </c>
      <c r="WS121" s="34">
        <v>0.50564405622853992</v>
      </c>
      <c r="WT121" s="34">
        <v>0.50416548802085903</v>
      </c>
      <c r="WU121" s="34">
        <v>0.50254184567937499</v>
      </c>
      <c r="WV121" s="34">
        <v>0.50069261165628998</v>
      </c>
      <c r="WW121" s="34">
        <v>0.49861523273118002</v>
      </c>
      <c r="WX121" s="34">
        <v>0.49628461451646599</v>
      </c>
      <c r="WY121" s="34">
        <v>0.493590749268635</v>
      </c>
      <c r="WZ121" s="34">
        <v>0.49055801381374897</v>
      </c>
      <c r="XA121" s="34">
        <v>0.48727279997470602</v>
      </c>
      <c r="XB121" s="34">
        <v>0.48373460620159597</v>
      </c>
      <c r="XC121" s="34">
        <v>0.479921048351724</v>
      </c>
      <c r="XD121" s="34">
        <v>0.47588173641748099</v>
      </c>
      <c r="XE121" s="34">
        <v>0.47164912159470396</v>
      </c>
      <c r="XF121" s="34">
        <v>0.46717329216393699</v>
      </c>
      <c r="XG121" s="34">
        <v>0.46254202561221397</v>
      </c>
      <c r="XH121" t="s">
        <v>843</v>
      </c>
      <c r="XI121" t="s">
        <v>1300</v>
      </c>
      <c r="XJ121" s="34">
        <v>0.58602674751790096</v>
      </c>
      <c r="XK121" s="34">
        <v>0.59287298666815502</v>
      </c>
      <c r="XL121" s="34">
        <v>0.59946437847757406</v>
      </c>
      <c r="XM121" s="34">
        <v>0.60571563397883199</v>
      </c>
      <c r="XN121" s="34">
        <v>0.61156175553190306</v>
      </c>
      <c r="XO121" s="34">
        <v>0.61685170290747005</v>
      </c>
      <c r="XP121" s="34">
        <v>0.62202013971651804</v>
      </c>
      <c r="XQ121" s="34">
        <v>0.62806356829004395</v>
      </c>
      <c r="XR121" s="34">
        <v>0.63493366644869598</v>
      </c>
      <c r="XS121" s="34">
        <v>0.64221423621754492</v>
      </c>
      <c r="XT121" s="34">
        <v>0.64943856679259193</v>
      </c>
      <c r="XU121" s="34">
        <v>0.65548229998184693</v>
      </c>
      <c r="XV121" s="34">
        <v>0.66072424367267801</v>
      </c>
      <c r="XW121" s="34">
        <v>0.665827842844671</v>
      </c>
      <c r="XX121" s="34">
        <v>0.67017442359482304</v>
      </c>
      <c r="XY121" s="34">
        <v>0.67290475799394101</v>
      </c>
      <c r="XZ121" s="34">
        <v>0.67446499271861693</v>
      </c>
      <c r="YA121" s="34">
        <v>0.67589964376202505</v>
      </c>
      <c r="YB121" s="34">
        <v>0.67717415851214602</v>
      </c>
      <c r="YC121" s="34">
        <v>0.67846020272424201</v>
      </c>
      <c r="YD121" s="34">
        <v>0.67959309829989001</v>
      </c>
      <c r="YE121" s="34">
        <v>0.68091867774259196</v>
      </c>
      <c r="YF121" s="34">
        <v>0.682153989368945</v>
      </c>
      <c r="YG121" s="34">
        <v>0.682445518888667</v>
      </c>
      <c r="YH121" s="34">
        <v>0.682141550447944</v>
      </c>
      <c r="YI121" s="34">
        <v>0.68114008258007996</v>
      </c>
      <c r="YJ121" s="34">
        <v>0.67963337284785297</v>
      </c>
      <c r="YK121" s="34">
        <v>0.67805138489092798</v>
      </c>
      <c r="YL121" s="34">
        <v>0.676325668304118</v>
      </c>
      <c r="YM121" s="34">
        <v>0.67436076531097999</v>
      </c>
      <c r="YN121" s="34">
        <v>0.67249652460377307</v>
      </c>
      <c r="YO121" s="34">
        <v>0.67060294454265401</v>
      </c>
      <c r="YP121" s="34">
        <v>0.66819334292477295</v>
      </c>
      <c r="YQ121" s="34">
        <v>0.66542605992822301</v>
      </c>
      <c r="YR121" s="34">
        <v>0.66257210664049893</v>
      </c>
      <c r="YS121" s="34">
        <v>0.65979222162640594</v>
      </c>
      <c r="YT121" s="34">
        <v>0.65715612807220092</v>
      </c>
      <c r="YU121" s="34">
        <v>0.65434948528793302</v>
      </c>
      <c r="YV121" s="34">
        <v>0.65113859317586598</v>
      </c>
      <c r="YW121" s="34">
        <v>0.64762560029961502</v>
      </c>
      <c r="YX121" s="34">
        <v>0.64372676001984797</v>
      </c>
      <c r="YY121" s="34">
        <v>0.63942202796694192</v>
      </c>
      <c r="YZ121" s="34">
        <v>0.63478389804661295</v>
      </c>
      <c r="ZA121" s="34">
        <v>0.62980511284208907</v>
      </c>
      <c r="ZB121" s="34">
        <v>0.62447511046047899</v>
      </c>
      <c r="ZC121" s="34">
        <v>0.61883939701222501</v>
      </c>
      <c r="ZD121" s="34">
        <v>0.61297437479271</v>
      </c>
      <c r="ZE121" s="34">
        <v>0.60689437540091906</v>
      </c>
      <c r="ZF121" s="34">
        <v>0.60062079841957106</v>
      </c>
      <c r="ZG121" s="34">
        <v>0.59421617504982005</v>
      </c>
      <c r="ZH121" s="34">
        <v>0.58796923679642898</v>
      </c>
      <c r="ZI121" s="34">
        <v>0.58156238191801002</v>
      </c>
      <c r="ZJ121" s="34">
        <v>0.57440660630960505</v>
      </c>
      <c r="ZK121" s="34">
        <v>0.56667246367581003</v>
      </c>
      <c r="ZL121" s="34">
        <v>0.55859455121805301</v>
      </c>
      <c r="ZM121" s="34">
        <v>0.55040697620318502</v>
      </c>
      <c r="ZN121" s="34">
        <v>0.54281122019467298</v>
      </c>
      <c r="ZO121" s="34">
        <v>0.53567343833667502</v>
      </c>
      <c r="ZP121" s="34">
        <v>0.528441228276057</v>
      </c>
      <c r="ZQ121" s="34">
        <v>0.521667039231275</v>
      </c>
      <c r="ZR121" s="34">
        <v>0.51617032162294096</v>
      </c>
      <c r="ZS121" s="34">
        <v>0.51151437224697294</v>
      </c>
      <c r="ZT121" s="34">
        <v>0.506809669849275</v>
      </c>
      <c r="ZU121" s="34">
        <v>0.50197864789418001</v>
      </c>
      <c r="ZV121" s="34">
        <v>0.49690400852435096</v>
      </c>
      <c r="ZW121" s="34">
        <v>0.49182023182690204</v>
      </c>
      <c r="ZX121" s="34">
        <v>0.48667748353724499</v>
      </c>
      <c r="ZY121" s="34">
        <v>0.48201072493346897</v>
      </c>
      <c r="ZZ121" s="34">
        <v>0.477952519771982</v>
      </c>
      <c r="AAA121" s="34">
        <v>0.47378721584894801</v>
      </c>
      <c r="AAB121" s="34">
        <v>0.47007938099214003</v>
      </c>
      <c r="AAC121" s="34">
        <v>0.46671699117746696</v>
      </c>
      <c r="AAD121" s="34">
        <v>0.46319621012954698</v>
      </c>
      <c r="AAE121" s="34">
        <v>0.45984340175724198</v>
      </c>
      <c r="AAF121" s="34">
        <v>0.456911306235257</v>
      </c>
      <c r="AAG121" s="34">
        <v>0.45391908381525398</v>
      </c>
      <c r="AAH121" s="34">
        <v>0.45096284739521603</v>
      </c>
      <c r="AAI121" s="34">
        <v>0.44875063928280395</v>
      </c>
      <c r="AAJ121" s="34">
        <v>0.44718443032152899</v>
      </c>
      <c r="AAK121" s="34">
        <v>0.44589432665931805</v>
      </c>
      <c r="AAL121" s="34">
        <v>0.44460972320484698</v>
      </c>
      <c r="AAM121" s="34">
        <v>0.44326088123649099</v>
      </c>
      <c r="AAN121" s="34">
        <v>0.441879145163173</v>
      </c>
      <c r="AAO121" s="34">
        <v>0.44044081938565199</v>
      </c>
      <c r="AAP121" s="34">
        <v>0.43886744849585296</v>
      </c>
      <c r="AAQ121" s="34">
        <v>0.43712834672846496</v>
      </c>
      <c r="AAR121" s="34">
        <v>0.43522951945920096</v>
      </c>
      <c r="AAS121" s="34">
        <v>0.43310698209278298</v>
      </c>
      <c r="AAT121" s="34">
        <v>0.43072834421249295</v>
      </c>
      <c r="AAU121" s="34">
        <v>0.42814700864671001</v>
      </c>
      <c r="AAV121" s="34">
        <v>0.42536297876606999</v>
      </c>
      <c r="AAW121" s="34">
        <v>0.422338568189358</v>
      </c>
      <c r="AAX121" s="34">
        <v>0.41908708222535401</v>
      </c>
      <c r="AAY121" s="34">
        <v>0.41566748300623302</v>
      </c>
      <c r="AAZ121" s="34">
        <v>0.41206361693699101</v>
      </c>
      <c r="ABA121" s="34">
        <v>0.408375164328933</v>
      </c>
      <c r="ABB121" s="34">
        <v>0.40458678520913305</v>
      </c>
      <c r="ABC121" s="34">
        <v>0.40065586889934302</v>
      </c>
      <c r="ABD121" s="34">
        <v>0.396581969749082</v>
      </c>
      <c r="ABE121" s="34">
        <v>0.39233182188080001</v>
      </c>
      <c r="ABF121" s="34">
        <v>0.38792482654681004</v>
      </c>
      <c r="ABG121" t="s">
        <v>843</v>
      </c>
      <c r="ABH121" t="s">
        <v>843</v>
      </c>
      <c r="ABI121" t="s">
        <v>1300</v>
      </c>
      <c r="ABJ121" s="34">
        <v>0.49947898422979797</v>
      </c>
      <c r="ABK121" s="34">
        <v>0.50620523191560307</v>
      </c>
      <c r="ABL121" s="34">
        <v>0.51329909464384205</v>
      </c>
      <c r="ABM121" s="34">
        <v>0.52057297039977302</v>
      </c>
      <c r="ABN121" s="34">
        <v>0.52777104715065493</v>
      </c>
      <c r="ABO121" s="34">
        <v>0.53487832586127904</v>
      </c>
      <c r="ABP121" s="34">
        <v>0.541829907529222</v>
      </c>
      <c r="ABQ121" s="34">
        <v>0.54884180154085893</v>
      </c>
      <c r="ABR121" s="34">
        <v>0.55595154189408802</v>
      </c>
      <c r="ABS121" s="34">
        <v>0.56284074924290206</v>
      </c>
      <c r="ABT121" s="34">
        <v>0.56951233697258408</v>
      </c>
      <c r="ABU121" s="34">
        <v>0.57636810109499803</v>
      </c>
      <c r="ABV121" s="34">
        <v>0.58386099513119905</v>
      </c>
      <c r="ABW121" s="34">
        <v>0.59195461155972195</v>
      </c>
      <c r="ABX121" s="34">
        <v>0.60066301723478499</v>
      </c>
      <c r="ABY121" s="34">
        <v>0.60907561413368594</v>
      </c>
      <c r="ABZ121" s="34">
        <v>0.61617699817907401</v>
      </c>
      <c r="ACA121" s="34">
        <v>0.622820559430176</v>
      </c>
      <c r="ACB121" s="34">
        <v>0.62949853031916903</v>
      </c>
      <c r="ACC121" s="34">
        <v>0.63536770734526204</v>
      </c>
      <c r="ACD121" s="34">
        <v>0.63989568277664899</v>
      </c>
      <c r="ACE121" s="34">
        <v>0.64353115232214808</v>
      </c>
      <c r="ACF121" s="34">
        <v>0.64670576297395099</v>
      </c>
      <c r="ACG121" s="34">
        <v>0.64917687517463407</v>
      </c>
      <c r="ACH121" s="34">
        <v>0.651334273951376</v>
      </c>
      <c r="ACI121" s="34">
        <v>0.65297044239531099</v>
      </c>
      <c r="ACJ121" s="34">
        <v>0.65438490639879998</v>
      </c>
      <c r="ACK121" s="34">
        <v>0.65576090530298903</v>
      </c>
      <c r="ACL121" s="34">
        <v>0.65662863911515501</v>
      </c>
      <c r="ACM121" s="34">
        <v>0.65721556425357408</v>
      </c>
      <c r="ACN121" s="34">
        <v>0.65714130853192199</v>
      </c>
      <c r="ACO121" s="34">
        <v>0.65658694581206012</v>
      </c>
      <c r="ACP121" s="34">
        <v>0.65601952397152208</v>
      </c>
      <c r="ACQ121" s="34">
        <v>0.65536214307851903</v>
      </c>
      <c r="ACR121" s="34">
        <v>0.65448044463944099</v>
      </c>
      <c r="ACS121" s="34">
        <v>0.65374022058722403</v>
      </c>
      <c r="ACT121" s="34">
        <v>0.65301447706842297</v>
      </c>
      <c r="ACU121" s="34">
        <v>0.65178573220594604</v>
      </c>
      <c r="ACV121" s="34">
        <v>0.65019270671854401</v>
      </c>
      <c r="ACW121" s="34">
        <v>0.64850992254531503</v>
      </c>
      <c r="ACX121" s="34">
        <v>0.64688316197000006</v>
      </c>
      <c r="ACY121" s="34">
        <v>0.64538140418023504</v>
      </c>
      <c r="ACZ121" s="34">
        <v>0.64370237944415509</v>
      </c>
      <c r="ADA121" s="34">
        <v>0.64162008655142</v>
      </c>
      <c r="ADB121" s="34">
        <v>0.63923579052771595</v>
      </c>
      <c r="ADC121" s="34">
        <v>0.63644821769008209</v>
      </c>
      <c r="ADD121" s="34">
        <v>0.63324015134739997</v>
      </c>
      <c r="ADE121" s="34">
        <v>0.62967623580607301</v>
      </c>
      <c r="ADF121" s="34">
        <v>0.62573253721593103</v>
      </c>
      <c r="ADG121" s="34">
        <v>0.62139310250327906</v>
      </c>
      <c r="ADH121" s="34">
        <v>0.61671024432964106</v>
      </c>
      <c r="ADI121" s="34">
        <v>0.61175816160440499</v>
      </c>
      <c r="ADJ121" s="34">
        <v>0.60655266464267099</v>
      </c>
      <c r="ADK121" s="34">
        <v>0.60112530907329798</v>
      </c>
      <c r="ADL121" s="34">
        <v>0.59553956013236697</v>
      </c>
      <c r="ADM121" s="34">
        <v>0.59008102303209498</v>
      </c>
      <c r="ADN121" s="34">
        <v>0.58444313100969503</v>
      </c>
      <c r="ADO121" s="34">
        <v>0.57804179280873202</v>
      </c>
      <c r="ADP121" s="34">
        <v>0.571033646200517</v>
      </c>
      <c r="ADQ121" s="34">
        <v>0.56365610760791696</v>
      </c>
      <c r="ADR121" s="34">
        <v>0.55615543217238295</v>
      </c>
      <c r="ADS121" s="34">
        <v>0.54921968924550502</v>
      </c>
      <c r="ADT121" s="34">
        <v>0.542713980899721</v>
      </c>
      <c r="ADU121" s="34">
        <v>0.536107387343702</v>
      </c>
      <c r="ADV121" s="34">
        <v>0.52996376960214298</v>
      </c>
      <c r="ADW121" s="34">
        <v>0.52510699246723602</v>
      </c>
      <c r="ADX121" s="34">
        <v>0.52110618495667604</v>
      </c>
      <c r="ADY121" s="34">
        <v>0.51706509994597505</v>
      </c>
      <c r="ADZ121" s="34">
        <v>0.51289487051459703</v>
      </c>
      <c r="AEA121" s="34">
        <v>0.50847645810763198</v>
      </c>
      <c r="AEB121" s="34">
        <v>0.50405546789310396</v>
      </c>
      <c r="AEC121" s="34">
        <v>0.49955574709759704</v>
      </c>
      <c r="AED121" s="34">
        <v>0.49552900730836397</v>
      </c>
      <c r="AEE121" s="34">
        <v>0.49211962446309498</v>
      </c>
      <c r="AEF121" s="34">
        <v>0.48856254226905099</v>
      </c>
      <c r="AEG121" s="34">
        <v>0.48543992820247295</v>
      </c>
      <c r="AEH121" s="34">
        <v>0.48265398697037298</v>
      </c>
      <c r="AEI121" s="34">
        <v>0.47967360771093903</v>
      </c>
      <c r="AEJ121" s="34">
        <v>0.47681583213607703</v>
      </c>
      <c r="AEK121" s="34">
        <v>0.474340946085334</v>
      </c>
      <c r="AEL121" s="34">
        <v>0.47173522731136203</v>
      </c>
      <c r="AEM121" s="34">
        <v>0.46909600913621502</v>
      </c>
      <c r="AEN121" s="34">
        <v>0.46718143835634995</v>
      </c>
      <c r="AEO121" s="34">
        <v>0.46589444710379396</v>
      </c>
      <c r="AEP121" s="34">
        <v>0.46484600857781999</v>
      </c>
      <c r="AEQ121" s="34">
        <v>0.46374877416739302</v>
      </c>
      <c r="AER121" s="34">
        <v>0.46251218377439701</v>
      </c>
      <c r="AES121" s="34">
        <v>0.46116964197864901</v>
      </c>
      <c r="AET121" s="34">
        <v>0.45969161753062898</v>
      </c>
      <c r="AEU121" s="34">
        <v>0.45799695088856801</v>
      </c>
      <c r="AEV121" s="34">
        <v>0.45606582980155602</v>
      </c>
      <c r="AEW121" s="34">
        <v>0.45391528356800104</v>
      </c>
      <c r="AEX121" s="34">
        <v>0.45146842132787002</v>
      </c>
      <c r="AEY121" s="34">
        <v>0.44869692229890495</v>
      </c>
      <c r="AEZ121" s="34">
        <v>0.44567006455428498</v>
      </c>
      <c r="AFA121" s="34">
        <v>0.44237851144667401</v>
      </c>
      <c r="AFB121" s="34">
        <v>0.43879078798870402</v>
      </c>
      <c r="AFC121" s="34">
        <v>0.43494121757216803</v>
      </c>
      <c r="AFD121" s="34">
        <v>0.43088320054778895</v>
      </c>
      <c r="AFE121" s="34">
        <v>0.42658871265175896</v>
      </c>
      <c r="AFF121" s="34">
        <v>0.422185175771844</v>
      </c>
      <c r="AFG121" t="s">
        <v>843</v>
      </c>
      <c r="AFH121" t="s">
        <v>843</v>
      </c>
      <c r="AFI121" s="34">
        <v>0.68685000000000007</v>
      </c>
      <c r="AFJ121" s="34">
        <v>0.68500000000000005</v>
      </c>
      <c r="AFK121" s="34">
        <v>0.68227000000000004</v>
      </c>
      <c r="AFL121" s="34">
        <v>0.67949999999999999</v>
      </c>
      <c r="AFM121" s="34">
        <v>0.67647000000000002</v>
      </c>
      <c r="AFN121" s="34">
        <v>0.67325999999999997</v>
      </c>
      <c r="AFO121" s="34">
        <v>0.64918999999999993</v>
      </c>
      <c r="AFP121" s="34">
        <v>0.63217000000000001</v>
      </c>
      <c r="AFQ121" s="34">
        <v>0.63973000000000002</v>
      </c>
      <c r="AFR121" s="34">
        <v>0.63924999999999998</v>
      </c>
      <c r="AFS121" s="34">
        <v>0.65126000000000006</v>
      </c>
      <c r="AFT121" s="34">
        <v>0.65844999999999998</v>
      </c>
      <c r="AFU121" s="34">
        <v>0.68996999999999997</v>
      </c>
      <c r="AFV121" s="34">
        <v>0.68462999999999996</v>
      </c>
      <c r="AFW121" s="34">
        <v>0.69242999999999999</v>
      </c>
      <c r="AFX121" s="34">
        <v>0.6912600000000001</v>
      </c>
      <c r="AFY121" s="34">
        <v>0.70801000000000003</v>
      </c>
      <c r="AFZ121" s="34">
        <v>0.68657999999999997</v>
      </c>
      <c r="AGA121" s="34">
        <v>0.71001000000000003</v>
      </c>
      <c r="AGB121" t="s">
        <v>843</v>
      </c>
      <c r="AGC121" t="s">
        <v>843</v>
      </c>
      <c r="AGD121" t="s">
        <v>843</v>
      </c>
      <c r="AGE121" t="s">
        <v>843</v>
      </c>
      <c r="AGF121" s="34">
        <v>3.3556301146745682E-2</v>
      </c>
      <c r="AGG121" t="s">
        <v>843</v>
      </c>
      <c r="AGH121" t="s">
        <v>843</v>
      </c>
      <c r="AGI121" t="s">
        <v>843</v>
      </c>
      <c r="AGJ121" t="s">
        <v>843</v>
      </c>
      <c r="AGK121" t="s">
        <v>843</v>
      </c>
      <c r="AGL121" t="s">
        <v>843</v>
      </c>
      <c r="AGM121" t="s">
        <v>843</v>
      </c>
      <c r="AGN121" t="s">
        <v>843</v>
      </c>
      <c r="AGO121" s="34">
        <v>0.45500000000000002</v>
      </c>
      <c r="AGP121" s="34">
        <v>2004</v>
      </c>
      <c r="AGQ121" t="s">
        <v>832</v>
      </c>
      <c r="AGR121" t="s">
        <v>843</v>
      </c>
      <c r="AGS121" s="34">
        <v>1.2E-2</v>
      </c>
      <c r="AGT121" s="34">
        <v>2004</v>
      </c>
      <c r="AGU121" t="s">
        <v>832</v>
      </c>
      <c r="AGV121" t="s">
        <v>843</v>
      </c>
      <c r="AGW121" s="34">
        <v>7.2000000000000008E-2</v>
      </c>
      <c r="AGX121" s="34">
        <v>2004</v>
      </c>
      <c r="AGY121" t="s">
        <v>832</v>
      </c>
      <c r="AGZ121" t="s">
        <v>843</v>
      </c>
      <c r="AHA121" s="34">
        <v>0.29100000000000004</v>
      </c>
      <c r="AHB121" s="34">
        <v>2004</v>
      </c>
      <c r="AHC121" t="s">
        <v>832</v>
      </c>
      <c r="AHD121" t="s">
        <v>843</v>
      </c>
      <c r="AHE121" s="34">
        <v>0.19899999999999998</v>
      </c>
      <c r="AHF121" s="34">
        <v>2012</v>
      </c>
      <c r="AHG121" t="s">
        <v>832</v>
      </c>
      <c r="AHH121" t="s">
        <v>843</v>
      </c>
      <c r="AHI121" t="s">
        <v>830</v>
      </c>
      <c r="AHJ121" s="34">
        <v>0.23461675643920898</v>
      </c>
      <c r="AHK121" s="34">
        <v>0.22789382934570313</v>
      </c>
      <c r="AHL121" s="34">
        <v>0.21639570593833923</v>
      </c>
      <c r="AHM121" s="34">
        <v>0.2170494943857193</v>
      </c>
      <c r="AHN121" s="34">
        <v>0.2235882431268692</v>
      </c>
      <c r="AHO121" t="s">
        <v>843</v>
      </c>
      <c r="AHP121" s="34"/>
      <c r="AHQ121" s="34"/>
      <c r="AHR121" s="34"/>
      <c r="AHS121" s="34"/>
      <c r="AHT121" s="34"/>
      <c r="AHU121" t="s">
        <v>843</v>
      </c>
      <c r="AHV121" s="34">
        <v>0.23486055433750153</v>
      </c>
      <c r="AHW121" s="34">
        <v>0.22743737697601318</v>
      </c>
      <c r="AHX121" s="34">
        <v>0.21540254354476929</v>
      </c>
      <c r="AHY121" s="34">
        <v>0.22382879257202148</v>
      </c>
      <c r="AHZ121" s="34">
        <v>0.24093301594257355</v>
      </c>
      <c r="AIA121" t="s">
        <v>832</v>
      </c>
      <c r="AIB121" t="s">
        <v>843</v>
      </c>
      <c r="AIC121" s="34">
        <v>0.23236477375030518</v>
      </c>
      <c r="AID121" s="34">
        <v>0.23972673714160919</v>
      </c>
      <c r="AIE121" s="34">
        <v>0.22703947126865387</v>
      </c>
      <c r="AIF121" s="34">
        <v>0.21781089901924133</v>
      </c>
      <c r="AIG121" s="34">
        <v>0.21167938411235809</v>
      </c>
      <c r="AIH121" t="s">
        <v>465</v>
      </c>
      <c r="AII121" t="s">
        <v>843</v>
      </c>
      <c r="AIJ121" s="34">
        <v>0.23739650845527649</v>
      </c>
      <c r="AIK121" s="34">
        <v>0.23026533424854279</v>
      </c>
      <c r="AIL121" s="34">
        <v>0.21805499494075775</v>
      </c>
      <c r="AIM121" s="34">
        <v>0.22549000382423401</v>
      </c>
      <c r="AIN121" s="34">
        <v>0.24268999695777893</v>
      </c>
      <c r="AIO121" t="s">
        <v>1607</v>
      </c>
      <c r="AIP121" s="34">
        <v>0.19380666315555573</v>
      </c>
      <c r="AIQ121" t="s">
        <v>843</v>
      </c>
      <c r="AIR121" s="34">
        <v>0.20308000000000001</v>
      </c>
      <c r="AIS121" s="34">
        <v>0.20266999999999999</v>
      </c>
      <c r="AIT121" s="34">
        <v>0.20396</v>
      </c>
      <c r="AIU121" s="34">
        <v>0.20544000000000001</v>
      </c>
      <c r="AIV121" s="34">
        <v>0.19422</v>
      </c>
      <c r="AIW121" s="34">
        <v>0.15347</v>
      </c>
      <c r="AIX121" t="s">
        <v>843</v>
      </c>
      <c r="AIY121" s="34">
        <v>2.2000000000000002E-2</v>
      </c>
      <c r="AIZ121" s="34">
        <v>0.02</v>
      </c>
      <c r="AJA121" s="34">
        <v>1.7000000000000001E-2</v>
      </c>
      <c r="AJB121" s="34">
        <v>1.6E-2</v>
      </c>
      <c r="AJC121" s="34">
        <v>1.6E-2</v>
      </c>
      <c r="AJD121" s="34">
        <v>1.6E-2</v>
      </c>
      <c r="AJE121" t="s">
        <v>843</v>
      </c>
      <c r="AJF121" s="34">
        <v>7.9483762383460999E-3</v>
      </c>
      <c r="AJG121" s="34">
        <v>4.777607973664999E-3</v>
      </c>
      <c r="AJH121" s="34">
        <v>6.8715875968337059E-3</v>
      </c>
      <c r="AJI121" s="34">
        <v>1.2071850709617138E-2</v>
      </c>
      <c r="AJJ121" s="34">
        <v>8.8833421468734741E-3</v>
      </c>
      <c r="AJK121" t="s">
        <v>830</v>
      </c>
      <c r="AJL121" t="s">
        <v>843</v>
      </c>
      <c r="AJM121" t="s">
        <v>843</v>
      </c>
      <c r="AJN121" s="34">
        <v>4.9430611543357372E-3</v>
      </c>
      <c r="AJO121" s="34">
        <v>-1.3276419485919178E-4</v>
      </c>
      <c r="AJP121" s="34">
        <v>5.4262587800621986E-3</v>
      </c>
      <c r="AJQ121" s="34">
        <v>1.8942989408969879E-3</v>
      </c>
      <c r="AJR121" s="34">
        <v>4.1141942143440247E-2</v>
      </c>
      <c r="AJS121" t="s">
        <v>832</v>
      </c>
      <c r="AJT121" t="s">
        <v>843</v>
      </c>
      <c r="AJU121" t="s">
        <v>843</v>
      </c>
      <c r="AJV121" t="s">
        <v>843</v>
      </c>
      <c r="AJW121" s="34">
        <v>2.2873186971992254E-3</v>
      </c>
      <c r="AJX121" s="34">
        <v>-4.7223560977727175E-4</v>
      </c>
      <c r="AJY121" s="34">
        <v>1.5625783707946539E-3</v>
      </c>
      <c r="AJZ121" s="34">
        <v>7.0475181564688683E-3</v>
      </c>
      <c r="AKA121" s="34">
        <v>4.3198014609515667E-3</v>
      </c>
      <c r="AKB121" t="s">
        <v>830</v>
      </c>
      <c r="AKC121" t="s">
        <v>843</v>
      </c>
      <c r="AKD121" t="s">
        <v>843</v>
      </c>
      <c r="AKE121" t="s">
        <v>843</v>
      </c>
      <c r="AKF121" s="34">
        <v>1.4812670415267348E-3</v>
      </c>
      <c r="AKG121" s="34">
        <v>-3.175799734890461E-3</v>
      </c>
      <c r="AKH121" s="34">
        <v>3.0077535193413496E-3</v>
      </c>
      <c r="AKI121" s="34">
        <v>5.4569001076743007E-4</v>
      </c>
      <c r="AKJ121" s="34">
        <v>4.1254408657550812E-2</v>
      </c>
      <c r="AKK121" t="s">
        <v>832</v>
      </c>
      <c r="AKL121" t="s">
        <v>843</v>
      </c>
      <c r="AKM121" s="34">
        <v>5670</v>
      </c>
      <c r="AKN121" t="s">
        <v>832</v>
      </c>
      <c r="AKO121" t="s">
        <v>843</v>
      </c>
      <c r="AKP121" s="34">
        <v>5053.65234375</v>
      </c>
      <c r="AKQ121" t="s">
        <v>830</v>
      </c>
      <c r="AKR121" t="s">
        <v>843</v>
      </c>
      <c r="AKS121" s="34">
        <v>5187.0500429035301</v>
      </c>
      <c r="AKT121" t="s">
        <v>832</v>
      </c>
      <c r="AKU121" t="s">
        <v>843</v>
      </c>
      <c r="AKV121" s="34">
        <v>6047.2164643093602</v>
      </c>
      <c r="AKW121" t="s">
        <v>832</v>
      </c>
      <c r="AKX121" t="s">
        <v>843</v>
      </c>
      <c r="AKY121" s="34">
        <v>0.1547040194272995</v>
      </c>
      <c r="AKZ121" s="34">
        <v>0.14521896839141846</v>
      </c>
      <c r="ALA121" s="34">
        <v>0.15844975411891937</v>
      </c>
      <c r="ALB121" s="34">
        <v>0.19726565480232239</v>
      </c>
      <c r="ALC121" s="34">
        <v>0.20083485543727875</v>
      </c>
      <c r="ALD121" t="s">
        <v>830</v>
      </c>
      <c r="ALE121" t="s">
        <v>843</v>
      </c>
      <c r="ALF121" t="s">
        <v>843</v>
      </c>
      <c r="ALG121" t="s">
        <v>843</v>
      </c>
      <c r="ALH121" s="34">
        <v>0.15506553649902344</v>
      </c>
      <c r="ALI121" s="34">
        <v>0.14538648724555969</v>
      </c>
      <c r="ALJ121" s="34">
        <v>0.15736985206604004</v>
      </c>
      <c r="ALK121" s="34">
        <v>0.20497173070907593</v>
      </c>
      <c r="ALL121" s="34">
        <v>0.22181615233421326</v>
      </c>
      <c r="ALM121" t="s">
        <v>832</v>
      </c>
    </row>
    <row r="122" spans="1:1001">
      <c r="A122" t="s">
        <v>512</v>
      </c>
      <c r="B122" t="s">
        <v>82</v>
      </c>
      <c r="C122" t="s">
        <v>305</v>
      </c>
      <c r="D122" s="34">
        <v>4.3088492006063461E-2</v>
      </c>
      <c r="E122" t="s">
        <v>432</v>
      </c>
      <c r="F122" s="34">
        <v>4.6244170516729355E-2</v>
      </c>
      <c r="G122" t="s">
        <v>1464</v>
      </c>
      <c r="H122" s="34">
        <v>4.5563526451587677E-2</v>
      </c>
      <c r="I122" t="s">
        <v>1294</v>
      </c>
      <c r="J122" s="34">
        <v>4.2308975011110306E-2</v>
      </c>
      <c r="K122" t="s">
        <v>1521</v>
      </c>
      <c r="L122" s="34">
        <v>7.9880915582180023E-2</v>
      </c>
      <c r="M122" t="s">
        <v>432</v>
      </c>
      <c r="N122" s="34">
        <v>0.52381545305252075</v>
      </c>
      <c r="O122" s="34">
        <v>0.54437941312789917</v>
      </c>
      <c r="P122" t="s">
        <v>432</v>
      </c>
      <c r="Q122" s="34">
        <v>0.52381545305252075</v>
      </c>
      <c r="R122" t="s">
        <v>432</v>
      </c>
      <c r="S122" s="34">
        <v>0.57825446128845215</v>
      </c>
      <c r="T122" t="s">
        <v>432</v>
      </c>
      <c r="U122" s="34">
        <v>0.51423048973083496</v>
      </c>
      <c r="V122" t="s">
        <v>432</v>
      </c>
      <c r="W122" t="s">
        <v>843</v>
      </c>
      <c r="X122" t="s">
        <v>1464</v>
      </c>
      <c r="Y122" s="34">
        <v>0.60279303789138794</v>
      </c>
      <c r="Z122" s="34">
        <v>0.61633872985839844</v>
      </c>
      <c r="AA122" t="s">
        <v>1464</v>
      </c>
      <c r="AB122" s="34">
        <v>0.60279303789138794</v>
      </c>
      <c r="AC122" t="s">
        <v>1464</v>
      </c>
      <c r="AD122" s="34">
        <v>0.66227138042449951</v>
      </c>
      <c r="AE122" t="s">
        <v>1464</v>
      </c>
      <c r="AF122" s="34">
        <v>0.59480273723602295</v>
      </c>
      <c r="AG122" t="s">
        <v>1464</v>
      </c>
      <c r="AH122" t="s">
        <v>843</v>
      </c>
      <c r="AI122" t="s">
        <v>1294</v>
      </c>
      <c r="AJ122" s="34">
        <v>0.56172579526901245</v>
      </c>
      <c r="AK122" s="34">
        <v>0.57538098096847534</v>
      </c>
      <c r="AL122" t="s">
        <v>1294</v>
      </c>
      <c r="AM122" s="34">
        <v>0.56172579526901245</v>
      </c>
      <c r="AN122" t="s">
        <v>1294</v>
      </c>
      <c r="AO122" s="34">
        <v>0.61487436294555664</v>
      </c>
      <c r="AP122" t="s">
        <v>1294</v>
      </c>
      <c r="AQ122" s="34">
        <v>0.55581706762313843</v>
      </c>
      <c r="AR122" t="s">
        <v>1294</v>
      </c>
      <c r="AS122" t="s">
        <v>843</v>
      </c>
      <c r="AT122" t="s">
        <v>1521</v>
      </c>
      <c r="AU122" s="34">
        <v>0.56364399194717407</v>
      </c>
      <c r="AV122" s="34">
        <v>0.57658785581588745</v>
      </c>
      <c r="AW122" t="s">
        <v>1521</v>
      </c>
      <c r="AX122" s="34">
        <v>0.56364399194717407</v>
      </c>
      <c r="AY122" t="s">
        <v>1521</v>
      </c>
      <c r="AZ122" s="34">
        <v>0.61760115623474121</v>
      </c>
      <c r="BA122" t="s">
        <v>1521</v>
      </c>
      <c r="BB122" s="34">
        <v>0.55912333726882935</v>
      </c>
      <c r="BC122" t="s">
        <v>1521</v>
      </c>
      <c r="BD122" t="s">
        <v>843</v>
      </c>
      <c r="BE122" s="34">
        <v>0.56578548481159219</v>
      </c>
      <c r="BF122" t="s">
        <v>1594</v>
      </c>
      <c r="BG122" t="s">
        <v>843</v>
      </c>
      <c r="BH122" t="s">
        <v>432</v>
      </c>
      <c r="BI122" s="34">
        <v>4.3060755729675293</v>
      </c>
      <c r="BJ122" t="s">
        <v>819</v>
      </c>
      <c r="BK122" s="34">
        <v>3.8567180633544922</v>
      </c>
      <c r="BL122" t="s">
        <v>1294</v>
      </c>
      <c r="BM122" s="34">
        <v>4.5392699241638184</v>
      </c>
      <c r="BN122" t="s">
        <v>1521</v>
      </c>
      <c r="BO122" s="34">
        <v>5.1260080337524414</v>
      </c>
      <c r="BP122" t="s">
        <v>843</v>
      </c>
      <c r="BQ122" s="34">
        <v>2.4402635097503662</v>
      </c>
      <c r="BR122" t="s">
        <v>830</v>
      </c>
      <c r="BS122" s="34">
        <v>3.2</v>
      </c>
      <c r="BT122" t="s">
        <v>843</v>
      </c>
      <c r="BU122" s="34">
        <v>4.9518008232116699</v>
      </c>
      <c r="BV122" t="s">
        <v>1559</v>
      </c>
      <c r="BW122" t="s">
        <v>843</v>
      </c>
      <c r="BX122" s="34">
        <v>3.6139051914215088</v>
      </c>
      <c r="BY122" t="s">
        <v>924</v>
      </c>
      <c r="BZ122" t="s">
        <v>843</v>
      </c>
      <c r="CA122" t="s">
        <v>432</v>
      </c>
      <c r="CB122" s="34">
        <v>5.5051962845027447E-3</v>
      </c>
      <c r="CC122" s="34">
        <v>4.6325228177011013E-3</v>
      </c>
      <c r="CD122" s="34">
        <v>4.518924281001091E-3</v>
      </c>
      <c r="CE122" s="34">
        <v>4.3756770901381969E-3</v>
      </c>
      <c r="CF122" s="34">
        <v>4.3756314553320408E-3</v>
      </c>
      <c r="CG122" t="s">
        <v>843</v>
      </c>
      <c r="CH122" t="s">
        <v>819</v>
      </c>
      <c r="CI122" s="34">
        <v>4.3630120344460011E-3</v>
      </c>
      <c r="CJ122" s="34">
        <v>4.0994440205395222E-3</v>
      </c>
      <c r="CK122" s="34">
        <v>3.8649800699204206E-3</v>
      </c>
      <c r="CL122" s="34">
        <v>3.3079239074140787E-3</v>
      </c>
      <c r="CM122" s="34">
        <v>3.0293695162981749E-3</v>
      </c>
      <c r="CN122" t="s">
        <v>843</v>
      </c>
      <c r="CO122" t="s">
        <v>1294</v>
      </c>
      <c r="CP122" s="34">
        <v>4.0443697944283485E-3</v>
      </c>
      <c r="CQ122" s="34">
        <v>3.7721428088843822E-3</v>
      </c>
      <c r="CR122" s="34">
        <v>3.4471964463591576E-3</v>
      </c>
      <c r="CS122" s="34">
        <v>3.0294181779026985E-3</v>
      </c>
      <c r="CT122" s="34">
        <v>3.0294347088783979E-3</v>
      </c>
      <c r="CU122" t="s">
        <v>843</v>
      </c>
      <c r="CV122" t="s">
        <v>1521</v>
      </c>
      <c r="CW122" s="34">
        <v>3.8319381419569254E-3</v>
      </c>
      <c r="CX122" s="34">
        <v>3.5864601377397776E-3</v>
      </c>
      <c r="CY122" s="34">
        <v>3.1686720903962851E-3</v>
      </c>
      <c r="CZ122" s="34">
        <v>3.0294205062091351E-3</v>
      </c>
      <c r="DA122" s="34">
        <v>3.0294060707092285E-3</v>
      </c>
      <c r="DB122" t="s">
        <v>843</v>
      </c>
      <c r="DC122" s="34">
        <v>11.483160018920898</v>
      </c>
      <c r="DD122" s="34">
        <v>11.862110137939453</v>
      </c>
      <c r="DE122" s="34">
        <v>12.198019981384277</v>
      </c>
      <c r="DF122" s="34">
        <v>12.52316951751709</v>
      </c>
      <c r="DG122" s="34">
        <v>12.766399383544922</v>
      </c>
      <c r="DH122" t="s">
        <v>1464</v>
      </c>
      <c r="DI122" t="s">
        <v>843</v>
      </c>
      <c r="DJ122" s="34">
        <v>11.710529327392578</v>
      </c>
      <c r="DK122" s="34">
        <v>12.067959785461426</v>
      </c>
      <c r="DL122" s="34">
        <v>12.393109321594238</v>
      </c>
      <c r="DM122" s="34">
        <v>12.677299499511719</v>
      </c>
      <c r="DN122" s="34">
        <v>12.900050163269043</v>
      </c>
      <c r="DO122" t="s">
        <v>1294</v>
      </c>
      <c r="DP122" t="s">
        <v>843</v>
      </c>
      <c r="DQ122" s="34">
        <v>12.989150047302246</v>
      </c>
      <c r="DR122" t="s">
        <v>1521</v>
      </c>
      <c r="DS122" t="s">
        <v>843</v>
      </c>
      <c r="DT122" t="s">
        <v>843</v>
      </c>
      <c r="DU122" s="34">
        <v>12.8</v>
      </c>
      <c r="DV122" t="s">
        <v>1461</v>
      </c>
      <c r="DW122" t="s">
        <v>843</v>
      </c>
      <c r="DX122" t="s">
        <v>843</v>
      </c>
      <c r="DY122" t="s">
        <v>432</v>
      </c>
      <c r="DZ122" s="34">
        <v>-3.1434078700840473E-3</v>
      </c>
      <c r="EA122" s="34">
        <v>5.5623927619308233E-4</v>
      </c>
      <c r="EB122" s="34">
        <v>2.5896467268466949E-3</v>
      </c>
      <c r="EC122" s="34">
        <v>-6.1193079454824328E-4</v>
      </c>
      <c r="ED122" s="34">
        <v>4.489859938621521E-2</v>
      </c>
      <c r="EE122" t="s">
        <v>843</v>
      </c>
      <c r="EF122" t="s">
        <v>819</v>
      </c>
      <c r="EG122" s="34">
        <v>3.1144940294325352E-4</v>
      </c>
      <c r="EH122" s="34">
        <v>1.6708663897588849E-3</v>
      </c>
      <c r="EI122" s="34">
        <v>1.1777416511904448E-4</v>
      </c>
      <c r="EJ122" s="34">
        <v>7.5585641898214817E-3</v>
      </c>
      <c r="EK122" s="34">
        <v>-8.7268119677901268E-3</v>
      </c>
      <c r="EL122" t="s">
        <v>843</v>
      </c>
      <c r="EM122" t="s">
        <v>1294</v>
      </c>
      <c r="EN122" s="34">
        <v>2.012232318520546E-3</v>
      </c>
      <c r="EO122" s="34">
        <v>2.897999482229352E-3</v>
      </c>
      <c r="EP122" s="34">
        <v>2.4034022353589535E-3</v>
      </c>
      <c r="EQ122" s="34">
        <v>6.1131641268730164E-3</v>
      </c>
      <c r="ER122" s="34">
        <v>6.5658371895551682E-3</v>
      </c>
      <c r="ES122" t="s">
        <v>843</v>
      </c>
      <c r="ET122" t="s">
        <v>1521</v>
      </c>
      <c r="EU122" s="34">
        <v>4.5384964905679226E-3</v>
      </c>
      <c r="EV122" s="34">
        <v>3.5656960681080818E-3</v>
      </c>
      <c r="EW122" s="34">
        <v>8.5186166688799858E-3</v>
      </c>
      <c r="EX122" s="34">
        <v>4.8540206626057625E-3</v>
      </c>
      <c r="EY122" s="34">
        <v>9.8440460860729218E-3</v>
      </c>
      <c r="EZ122" t="s">
        <v>843</v>
      </c>
      <c r="FA122" t="s">
        <v>1594</v>
      </c>
      <c r="FB122" s="34">
        <v>-4.2330138385295868E-3</v>
      </c>
      <c r="FC122" s="34">
        <v>-3.6579209845513105E-3</v>
      </c>
      <c r="FD122" s="34">
        <v>-1.8707747804000974E-3</v>
      </c>
      <c r="FE122" s="34">
        <v>-7.4866549111902714E-3</v>
      </c>
      <c r="FF122" s="34">
        <v>4.0827891789376736E-3</v>
      </c>
      <c r="FG122" t="s">
        <v>843</v>
      </c>
      <c r="FH122" s="34">
        <v>2.8183963149785995E-3</v>
      </c>
      <c r="FI122" s="34">
        <v>6.2338128918781877E-4</v>
      </c>
      <c r="FJ122" s="34">
        <v>1.4583593001589179E-3</v>
      </c>
      <c r="FK122" s="34">
        <v>-6.7113563418388367E-3</v>
      </c>
      <c r="FL122" s="34">
        <v>1.7736511304974556E-2</v>
      </c>
      <c r="FM122" t="s">
        <v>843</v>
      </c>
      <c r="FN122" t="s">
        <v>843</v>
      </c>
      <c r="FO122" s="34">
        <v>0.80606</v>
      </c>
      <c r="FP122" t="s">
        <v>1462</v>
      </c>
      <c r="FQ122" t="s">
        <v>843</v>
      </c>
      <c r="FR122" t="s">
        <v>843</v>
      </c>
      <c r="FS122" s="34">
        <v>0.87197999999999998</v>
      </c>
      <c r="FT122" t="s">
        <v>1462</v>
      </c>
      <c r="FU122" t="s">
        <v>843</v>
      </c>
      <c r="FV122" t="s">
        <v>843</v>
      </c>
      <c r="FW122" s="34">
        <v>0.73843999999999999</v>
      </c>
      <c r="FX122" t="s">
        <v>1462</v>
      </c>
      <c r="FY122" t="s">
        <v>843</v>
      </c>
      <c r="FZ122" s="34">
        <v>3.7593075539916754E-3</v>
      </c>
      <c r="GA122" s="34">
        <v>4.9850123468786478E-4</v>
      </c>
      <c r="GB122" s="34">
        <v>-4.6860906295478344E-3</v>
      </c>
      <c r="GC122" s="34">
        <v>2.4690711870789528E-3</v>
      </c>
      <c r="GD122" s="34">
        <v>9.3886040849611163E-4</v>
      </c>
      <c r="GE122" t="s">
        <v>830</v>
      </c>
      <c r="GF122" t="s">
        <v>843</v>
      </c>
      <c r="GG122" s="34">
        <v>2.9042931273579597E-2</v>
      </c>
      <c r="GH122" s="34">
        <v>2.9385766014456749E-2</v>
      </c>
      <c r="GI122" s="34">
        <v>2.6601307094097137E-2</v>
      </c>
      <c r="GJ122" s="34">
        <v>3.619224950671196E-2</v>
      </c>
      <c r="GK122" s="34">
        <v>3.4507662057876587E-2</v>
      </c>
      <c r="GL122" t="s">
        <v>832</v>
      </c>
      <c r="GM122" t="s">
        <v>843</v>
      </c>
      <c r="GN122" s="34"/>
      <c r="GO122" t="s">
        <v>1460</v>
      </c>
      <c r="GP122" t="s">
        <v>843</v>
      </c>
      <c r="GQ122" t="s">
        <v>843</v>
      </c>
      <c r="GR122" s="34">
        <v>2.7654538862407207E-3</v>
      </c>
      <c r="GS122" s="34">
        <v>3.0526330228894949E-3</v>
      </c>
      <c r="GT122" s="34">
        <v>3.3323583193123341E-3</v>
      </c>
      <c r="GU122" s="34">
        <v>5.2008680067956448E-3</v>
      </c>
      <c r="GV122" s="34">
        <v>7.8078531660139561E-3</v>
      </c>
      <c r="GW122" t="s">
        <v>832</v>
      </c>
      <c r="GX122" t="s">
        <v>843</v>
      </c>
      <c r="GY122" t="s">
        <v>843</v>
      </c>
      <c r="GZ122" t="s">
        <v>843</v>
      </c>
      <c r="HA122" t="s">
        <v>843</v>
      </c>
      <c r="HB122" t="s">
        <v>843</v>
      </c>
      <c r="HC122" t="s">
        <v>843</v>
      </c>
      <c r="HD122" t="s">
        <v>843</v>
      </c>
      <c r="HE122" t="s">
        <v>843</v>
      </c>
      <c r="HF122" t="s">
        <v>843</v>
      </c>
      <c r="HG122" t="s">
        <v>843</v>
      </c>
      <c r="HH122" s="34">
        <v>126803861</v>
      </c>
      <c r="HI122" s="34">
        <v>127065731</v>
      </c>
      <c r="HJ122" s="34">
        <v>127301750</v>
      </c>
      <c r="HK122" s="34">
        <v>127502352</v>
      </c>
      <c r="HL122" s="34">
        <v>127671288</v>
      </c>
      <c r="HM122" s="34">
        <v>127798373</v>
      </c>
      <c r="HN122" s="34">
        <v>127902167</v>
      </c>
      <c r="HO122" s="34">
        <v>128006426</v>
      </c>
      <c r="HP122" s="34">
        <v>128077633</v>
      </c>
      <c r="HQ122" s="34">
        <v>128117042</v>
      </c>
      <c r="HR122" s="34">
        <v>128105431</v>
      </c>
      <c r="HS122" s="34">
        <v>128007257</v>
      </c>
      <c r="HT122" s="34">
        <v>127853688</v>
      </c>
      <c r="HU122" s="34">
        <v>127678924</v>
      </c>
      <c r="HV122" s="34">
        <v>127476735</v>
      </c>
      <c r="HW122" s="34">
        <v>127250933</v>
      </c>
      <c r="HX122" s="34">
        <v>126993857</v>
      </c>
      <c r="HY122" s="34">
        <v>126662472</v>
      </c>
      <c r="HZ122" s="34">
        <v>126255866</v>
      </c>
      <c r="IA122" s="34">
        <v>125791677</v>
      </c>
      <c r="IB122" s="34">
        <v>125244761</v>
      </c>
      <c r="IC122" s="34">
        <v>124612530</v>
      </c>
      <c r="ID122" s="34">
        <v>123951692</v>
      </c>
      <c r="IE122" s="34">
        <v>123294513</v>
      </c>
      <c r="IF122" s="34">
        <v>122631432</v>
      </c>
      <c r="IG122" s="34">
        <v>121960408</v>
      </c>
      <c r="IH122" s="34">
        <v>121282488</v>
      </c>
      <c r="II122" s="34">
        <v>120600599</v>
      </c>
      <c r="IJ122" s="34">
        <v>119912238</v>
      </c>
      <c r="IK122" s="34">
        <v>119217097</v>
      </c>
      <c r="IL122" s="34">
        <v>118514802</v>
      </c>
      <c r="IM122" s="34">
        <v>117805680</v>
      </c>
      <c r="IN122" s="34">
        <v>117090083</v>
      </c>
      <c r="IO122" s="34">
        <v>116368193</v>
      </c>
      <c r="IP122" s="34">
        <v>115641077</v>
      </c>
      <c r="IQ122" s="34">
        <v>114907058</v>
      </c>
      <c r="IR122" s="34">
        <v>114164955</v>
      </c>
      <c r="IS122" s="34">
        <v>113416742</v>
      </c>
      <c r="IT122" s="34">
        <v>112664566</v>
      </c>
      <c r="IU122" s="34">
        <v>111910716</v>
      </c>
      <c r="IV122" s="34">
        <v>111157201</v>
      </c>
      <c r="IW122" s="34">
        <v>110405207</v>
      </c>
      <c r="IX122" s="34">
        <v>109654640</v>
      </c>
      <c r="IY122" s="34">
        <v>108903960</v>
      </c>
      <c r="IZ122" s="34">
        <v>108155545</v>
      </c>
      <c r="JA122" s="34">
        <v>107412293</v>
      </c>
      <c r="JB122" s="34">
        <v>106674353</v>
      </c>
      <c r="JC122" s="34">
        <v>105942538</v>
      </c>
      <c r="JD122" s="34">
        <v>105216618</v>
      </c>
      <c r="JE122" s="34">
        <v>104497283</v>
      </c>
      <c r="JF122" s="34">
        <v>103784357</v>
      </c>
      <c r="JG122" s="34">
        <v>103076686</v>
      </c>
      <c r="JH122" s="34">
        <v>102373741</v>
      </c>
      <c r="JI122" s="34">
        <v>101672959</v>
      </c>
      <c r="JJ122" s="34">
        <v>100969712</v>
      </c>
      <c r="JK122" s="34">
        <v>100261155</v>
      </c>
      <c r="JL122" s="34">
        <v>99547977</v>
      </c>
      <c r="JM122" s="34">
        <v>98829212</v>
      </c>
      <c r="JN122" s="34">
        <v>98103898</v>
      </c>
      <c r="JO122" s="34">
        <v>97371456</v>
      </c>
      <c r="JP122" s="34">
        <v>96631457</v>
      </c>
      <c r="JQ122" s="34">
        <v>95885918</v>
      </c>
      <c r="JR122" s="34">
        <v>95135942</v>
      </c>
      <c r="JS122" s="34">
        <v>94381509</v>
      </c>
      <c r="JT122" s="34">
        <v>93622768</v>
      </c>
      <c r="JU122" s="34">
        <v>92862515</v>
      </c>
      <c r="JV122" s="34">
        <v>92104053</v>
      </c>
      <c r="JW122" s="34">
        <v>91348808</v>
      </c>
      <c r="JX122" s="34">
        <v>90601494</v>
      </c>
      <c r="JY122" s="34">
        <v>89863719</v>
      </c>
      <c r="JZ122" s="34">
        <v>89136819</v>
      </c>
      <c r="KA122" s="34">
        <v>88424325</v>
      </c>
      <c r="KB122" s="34">
        <v>87727655</v>
      </c>
      <c r="KC122" s="34">
        <v>87048361</v>
      </c>
      <c r="KD122" s="34">
        <v>86388769</v>
      </c>
      <c r="KE122" s="34">
        <v>85749785</v>
      </c>
      <c r="KF122" s="34">
        <v>85129656</v>
      </c>
      <c r="KG122" s="34">
        <v>84529212</v>
      </c>
      <c r="KH122" s="34">
        <v>83948386</v>
      </c>
      <c r="KI122" s="34">
        <v>83384467</v>
      </c>
      <c r="KJ122" s="34">
        <v>82836599</v>
      </c>
      <c r="KK122" s="34">
        <v>82305350</v>
      </c>
      <c r="KL122" s="34">
        <v>81787526</v>
      </c>
      <c r="KM122" s="34">
        <v>81280426</v>
      </c>
      <c r="KN122" s="34">
        <v>80784469</v>
      </c>
      <c r="KO122" s="34">
        <v>80297790</v>
      </c>
      <c r="KP122" s="34">
        <v>79817820</v>
      </c>
      <c r="KQ122" s="34">
        <v>79344369</v>
      </c>
      <c r="KR122" s="34">
        <v>78877798</v>
      </c>
      <c r="KS122" s="34">
        <v>78416133</v>
      </c>
      <c r="KT122" s="34">
        <v>77959318</v>
      </c>
      <c r="KU122" s="34">
        <v>77507344</v>
      </c>
      <c r="KV122" s="34">
        <v>77059254</v>
      </c>
      <c r="KW122" s="34">
        <v>76615267</v>
      </c>
      <c r="KX122" s="34">
        <v>76175514</v>
      </c>
      <c r="KY122" s="34">
        <v>75741100</v>
      </c>
      <c r="KZ122" s="34">
        <v>75310678</v>
      </c>
      <c r="LA122" s="34">
        <v>74884753</v>
      </c>
      <c r="LB122" s="34">
        <v>74465689</v>
      </c>
      <c r="LC122" s="34">
        <v>74051908</v>
      </c>
      <c r="LD122" s="34">
        <v>73644064</v>
      </c>
      <c r="LE122" t="s">
        <v>843</v>
      </c>
      <c r="LF122" t="s">
        <v>843</v>
      </c>
      <c r="LG122" t="s">
        <v>843</v>
      </c>
      <c r="LH122" s="34">
        <v>1.9639970269054174E-3</v>
      </c>
      <c r="LI122" s="34">
        <v>2.0630285143852234E-3</v>
      </c>
      <c r="LJ122" s="34">
        <v>1.8557329894974828E-3</v>
      </c>
      <c r="LK122" s="34">
        <v>1.5745590208098292E-3</v>
      </c>
      <c r="LL122" s="34">
        <v>1.3240867992863059E-3</v>
      </c>
      <c r="LM122" s="34">
        <v>9.9491269793361425E-4</v>
      </c>
      <c r="LN122" s="34">
        <v>8.1184034934267402E-4</v>
      </c>
      <c r="LO122" s="34">
        <v>8.1481441156938672E-4</v>
      </c>
      <c r="LP122" s="34">
        <v>5.5612210417166352E-4</v>
      </c>
      <c r="LQ122" s="34">
        <v>3.0764885013923049E-4</v>
      </c>
      <c r="LR122" s="34">
        <v>-9.0632172941695899E-5</v>
      </c>
      <c r="LS122" s="34">
        <v>-7.6664693187922239E-4</v>
      </c>
      <c r="LT122" s="34">
        <v>-1.2004099553450942E-3</v>
      </c>
      <c r="LU122" s="34">
        <v>-1.3678412651643157E-3</v>
      </c>
      <c r="LV122" s="34">
        <v>-1.5848289476707578E-3</v>
      </c>
      <c r="LW122" s="34">
        <v>-1.7728899838402867E-3</v>
      </c>
      <c r="LX122" s="34">
        <v>-2.0222722087055445E-3</v>
      </c>
      <c r="LY122" s="34">
        <v>-2.6128673925995827E-3</v>
      </c>
      <c r="LZ122" s="34">
        <v>-3.2153173815459013E-3</v>
      </c>
      <c r="MA122" s="34">
        <v>-3.6833488848060369E-3</v>
      </c>
      <c r="MB122" s="34">
        <v>-4.3572708964347839E-3</v>
      </c>
      <c r="MC122" s="34">
        <v>-5.0607477314770222E-3</v>
      </c>
      <c r="MD122" s="34">
        <v>-5.3172539919614792E-3</v>
      </c>
      <c r="ME122" s="34">
        <v>-5.3160008974373341E-3</v>
      </c>
      <c r="MF122" s="34">
        <v>-5.3925388492643833E-3</v>
      </c>
      <c r="MG122" s="34">
        <v>-5.4869018495082855E-3</v>
      </c>
      <c r="MH122" s="34">
        <v>-5.5740312673151493E-3</v>
      </c>
      <c r="MI122" s="34">
        <v>-5.6381849572062492E-3</v>
      </c>
      <c r="MJ122" s="34">
        <v>-5.7241260074079037E-3</v>
      </c>
      <c r="MK122" s="34">
        <v>-5.81394974142313E-3</v>
      </c>
      <c r="ML122" s="34">
        <v>-5.9083113446831703E-3</v>
      </c>
      <c r="MM122" s="34">
        <v>-6.0013770125806332E-3</v>
      </c>
      <c r="MN122" s="34">
        <v>-6.0929087921977043E-3</v>
      </c>
      <c r="MO122" s="34">
        <v>-6.1843367293477058E-3</v>
      </c>
      <c r="MP122" s="34">
        <v>-6.2680114060640335E-3</v>
      </c>
      <c r="MQ122" s="34">
        <v>-6.3676200807094574E-3</v>
      </c>
      <c r="MR122" s="34">
        <v>-6.4792339690029621E-3</v>
      </c>
      <c r="MS122" s="34">
        <v>-6.5753590315580368E-3</v>
      </c>
      <c r="MT122" s="34">
        <v>-6.6540553234517574E-3</v>
      </c>
      <c r="MU122" s="34">
        <v>-6.7135868594050407E-3</v>
      </c>
      <c r="MV122" s="34">
        <v>-6.7559503950178623E-3</v>
      </c>
      <c r="MW122" s="34">
        <v>-6.7881271243095398E-3</v>
      </c>
      <c r="MX122" s="34">
        <v>-6.8215071223676205E-3</v>
      </c>
      <c r="MY122" s="34">
        <v>-6.8693975917994976E-3</v>
      </c>
      <c r="MZ122" s="34">
        <v>-6.8959705531597137E-3</v>
      </c>
      <c r="NA122" s="34">
        <v>-6.8957870826125145E-3</v>
      </c>
      <c r="NB122" s="34">
        <v>-6.8938713520765305E-3</v>
      </c>
      <c r="NC122" s="34">
        <v>-6.8839113228023052E-3</v>
      </c>
      <c r="ND122" s="34">
        <v>-6.8755992688238621E-3</v>
      </c>
      <c r="NE122" s="34">
        <v>-6.8601826205849648E-3</v>
      </c>
      <c r="NF122" s="34">
        <v>-6.8458151072263718E-3</v>
      </c>
      <c r="NG122" s="34">
        <v>-6.842020433396101E-3</v>
      </c>
      <c r="NH122" s="34">
        <v>-6.8429913371801376E-3</v>
      </c>
      <c r="NI122" s="34">
        <v>-6.8688662722706795E-3</v>
      </c>
      <c r="NJ122" s="34">
        <v>-6.9407871924340725E-3</v>
      </c>
      <c r="NK122" s="34">
        <v>-7.0422589778900146E-3</v>
      </c>
      <c r="NL122" s="34">
        <v>-7.1386229246854782E-3</v>
      </c>
      <c r="NM122" s="34">
        <v>-7.2464798577129841E-3</v>
      </c>
      <c r="NN122" s="34">
        <v>-7.3661282658576965E-3</v>
      </c>
      <c r="NO122" s="34">
        <v>-7.4939928017556667E-3</v>
      </c>
      <c r="NP122" s="34">
        <v>-7.6287779957056046E-3</v>
      </c>
      <c r="NQ122" s="34">
        <v>-7.7451993711292744E-3</v>
      </c>
      <c r="NR122" s="34">
        <v>-7.8522935509681702E-3</v>
      </c>
      <c r="NS122" s="34">
        <v>-7.9616624861955643E-3</v>
      </c>
      <c r="NT122" s="34">
        <v>-8.07157251983881E-3</v>
      </c>
      <c r="NU122" s="34">
        <v>-8.1535354256629944E-3</v>
      </c>
      <c r="NV122" s="34">
        <v>-8.2011176273226738E-3</v>
      </c>
      <c r="NW122" s="34">
        <v>-8.2337148487567902E-3</v>
      </c>
      <c r="NX122" s="34">
        <v>-8.2145314663648605E-3</v>
      </c>
      <c r="NY122" s="34">
        <v>-8.1764133647084236E-3</v>
      </c>
      <c r="NZ122" s="34">
        <v>-8.1218080595135689E-3</v>
      </c>
      <c r="OA122" s="34">
        <v>-8.0253798514604568E-3</v>
      </c>
      <c r="OB122" s="34">
        <v>-7.9099154099822044E-3</v>
      </c>
      <c r="OC122" s="34">
        <v>-7.7733481302857399E-3</v>
      </c>
      <c r="OD122" s="34">
        <v>-7.6061589643359184E-3</v>
      </c>
      <c r="OE122" s="34">
        <v>-7.4241003021597862E-3</v>
      </c>
      <c r="OF122" s="34">
        <v>-7.2581195272505283E-3</v>
      </c>
      <c r="OG122" s="34">
        <v>-7.0782802067697048E-3</v>
      </c>
      <c r="OH122" s="34">
        <v>-6.8950210697948933E-3</v>
      </c>
      <c r="OI122" s="34">
        <v>-6.7401127889752388E-3</v>
      </c>
      <c r="OJ122" s="34">
        <v>-6.5920641645789146E-3</v>
      </c>
      <c r="OK122" s="34">
        <v>-6.4338687807321548E-3</v>
      </c>
      <c r="OL122" s="34">
        <v>-6.3113737851381302E-3</v>
      </c>
      <c r="OM122" s="34">
        <v>-6.2195132486522198E-3</v>
      </c>
      <c r="ON122" s="34">
        <v>-6.1204931698739529E-3</v>
      </c>
      <c r="OO122" s="34">
        <v>-6.0426327399909496E-3</v>
      </c>
      <c r="OP122" s="34">
        <v>-5.9953108429908752E-3</v>
      </c>
      <c r="OQ122" s="34">
        <v>-5.9493072330951691E-3</v>
      </c>
      <c r="OR122" s="34">
        <v>-5.8976863510906696E-3</v>
      </c>
      <c r="OS122" s="34">
        <v>-5.8701098896563053E-3</v>
      </c>
      <c r="OT122" s="34">
        <v>-5.842557642608881E-3</v>
      </c>
      <c r="OU122" s="34">
        <v>-5.8144335635006428E-3</v>
      </c>
      <c r="OV122" s="34">
        <v>-5.7980348356068134E-3</v>
      </c>
      <c r="OW122" s="34">
        <v>-5.7782935909926891E-3</v>
      </c>
      <c r="OX122" s="34">
        <v>-5.7562924921512604E-3</v>
      </c>
      <c r="OY122" s="34">
        <v>-5.7191266678273678E-3</v>
      </c>
      <c r="OZ122" s="34">
        <v>-5.6990147568285465E-3</v>
      </c>
      <c r="PA122" s="34">
        <v>-5.6716259568929672E-3</v>
      </c>
      <c r="PB122" s="34">
        <v>-5.6118359789252281E-3</v>
      </c>
      <c r="PC122" s="34">
        <v>-5.572162102907896E-3</v>
      </c>
      <c r="PD122" s="34">
        <v>-5.5227642878890038E-3</v>
      </c>
      <c r="PE122" t="s">
        <v>1300</v>
      </c>
      <c r="PF122" t="s">
        <v>843</v>
      </c>
      <c r="PG122" t="s">
        <v>843</v>
      </c>
      <c r="PH122" t="s">
        <v>843</v>
      </c>
      <c r="PI122" t="s">
        <v>843</v>
      </c>
      <c r="PJ122" t="s">
        <v>1300</v>
      </c>
      <c r="PK122" s="34">
        <v>0.48979219794273376</v>
      </c>
      <c r="PL122" s="34">
        <v>0.48951861262321472</v>
      </c>
      <c r="PM122" s="34">
        <v>0.4892389178276062</v>
      </c>
      <c r="PN122" s="34">
        <v>0.48894724249839783</v>
      </c>
      <c r="PO122" s="34">
        <v>0.4886496365070343</v>
      </c>
      <c r="PP122" s="34">
        <v>0.48835143446922302</v>
      </c>
      <c r="PQ122" s="34">
        <v>0.48807445168495178</v>
      </c>
      <c r="PR122" s="34">
        <v>0.48783248662948608</v>
      </c>
      <c r="PS122" s="34">
        <v>0.48760774731636047</v>
      </c>
      <c r="PT122" s="34">
        <v>0.48739761114120483</v>
      </c>
      <c r="PU122" s="34">
        <v>0.48721608519554138</v>
      </c>
      <c r="PV122" s="34">
        <v>0.48706963658332825</v>
      </c>
      <c r="PW122" s="34">
        <v>0.48695039749145508</v>
      </c>
      <c r="PX122" s="34">
        <v>0.48684611916542053</v>
      </c>
      <c r="PY122" s="34">
        <v>0.48674783110618591</v>
      </c>
      <c r="PZ122" s="34">
        <v>0.4866558313369751</v>
      </c>
      <c r="QA122" s="34">
        <v>0.48656156659126282</v>
      </c>
      <c r="QB122" s="34">
        <v>0.48644623160362244</v>
      </c>
      <c r="QC122" s="34">
        <v>0.48631730675697327</v>
      </c>
      <c r="QD122" s="34">
        <v>0.48619011044502258</v>
      </c>
      <c r="QE122" s="34">
        <v>0.48610100150108337</v>
      </c>
      <c r="QF122" s="34">
        <v>0.48604714870452881</v>
      </c>
      <c r="QG122" s="34">
        <v>0.48599466681480408</v>
      </c>
      <c r="QH122" s="34">
        <v>0.48593991994857788</v>
      </c>
      <c r="QI122" s="34">
        <v>0.48587322235107422</v>
      </c>
      <c r="QJ122" s="34">
        <v>0.48579826951026917</v>
      </c>
      <c r="QK122" s="34">
        <v>0.48571571707725525</v>
      </c>
      <c r="QL122" s="34">
        <v>0.48562818765640259</v>
      </c>
      <c r="QM122" s="34">
        <v>0.48553460836410522</v>
      </c>
      <c r="QN122" s="34">
        <v>0.4854387640953064</v>
      </c>
      <c r="QO122" s="34">
        <v>0.48534432053565979</v>
      </c>
      <c r="QP122" s="34">
        <v>0.48525151610374451</v>
      </c>
      <c r="QQ122" s="34">
        <v>0.48516076803207397</v>
      </c>
      <c r="QR122" s="34">
        <v>0.4850764274597168</v>
      </c>
      <c r="QS122" s="34">
        <v>0.48500072956085205</v>
      </c>
      <c r="QT122" s="34">
        <v>0.48493278026580811</v>
      </c>
      <c r="QU122" s="34">
        <v>0.48487904667854309</v>
      </c>
      <c r="QV122" s="34">
        <v>0.48484084010124207</v>
      </c>
      <c r="QW122" s="34">
        <v>0.48481675982475281</v>
      </c>
      <c r="QX122" s="34">
        <v>0.48481336236000061</v>
      </c>
      <c r="QY122" s="34">
        <v>0.48483392596244812</v>
      </c>
      <c r="QZ122" s="34">
        <v>0.48487186431884766</v>
      </c>
      <c r="RA122" s="34">
        <v>0.48492392897605896</v>
      </c>
      <c r="RB122" s="34">
        <v>0.48498961329460144</v>
      </c>
      <c r="RC122" s="34">
        <v>0.48507037758827209</v>
      </c>
      <c r="RD122" s="34">
        <v>0.48516002297401428</v>
      </c>
      <c r="RE122" s="34">
        <v>0.48525449633598328</v>
      </c>
      <c r="RF122" s="34">
        <v>0.48534739017486572</v>
      </c>
      <c r="RG122" s="34">
        <v>0.48542547225952148</v>
      </c>
      <c r="RH122" s="34">
        <v>0.48548489809036255</v>
      </c>
      <c r="RI122" s="34">
        <v>0.48552015423774719</v>
      </c>
      <c r="RJ122" s="34">
        <v>0.48552682995796204</v>
      </c>
      <c r="RK122" s="34">
        <v>0.48550322651863098</v>
      </c>
      <c r="RL122" s="34">
        <v>0.48544925451278687</v>
      </c>
      <c r="RM122" s="34">
        <v>0.48536825180053711</v>
      </c>
      <c r="RN122" s="34">
        <v>0.48526144027709961</v>
      </c>
      <c r="RO122" s="34">
        <v>0.48513257503509521</v>
      </c>
      <c r="RP122" s="34">
        <v>0.48498803377151489</v>
      </c>
      <c r="RQ122" s="34">
        <v>0.48483693599700928</v>
      </c>
      <c r="RR122" s="34">
        <v>0.48468238115310669</v>
      </c>
      <c r="RS122" s="34">
        <v>0.48453125357627869</v>
      </c>
      <c r="RT122" s="34">
        <v>0.48439440131187439</v>
      </c>
      <c r="RU122" s="34">
        <v>0.48427808284759521</v>
      </c>
      <c r="RV122" s="34">
        <v>0.48418641090393066</v>
      </c>
      <c r="RW122" s="34">
        <v>0.4841218888759613</v>
      </c>
      <c r="RX122" s="34">
        <v>0.48409160971641541</v>
      </c>
      <c r="RY122" s="34">
        <v>0.48409932851791382</v>
      </c>
      <c r="RZ122" s="34">
        <v>0.4841424822807312</v>
      </c>
      <c r="SA122" s="34">
        <v>0.48422166705131531</v>
      </c>
      <c r="SB122" s="34">
        <v>0.48434191942214966</v>
      </c>
      <c r="SC122" s="34">
        <v>0.48450019955635071</v>
      </c>
      <c r="SD122" s="34">
        <v>0.48468887805938721</v>
      </c>
      <c r="SE122" s="34">
        <v>0.48490214347839355</v>
      </c>
      <c r="SF122" s="34">
        <v>0.48512968420982361</v>
      </c>
      <c r="SG122" s="34">
        <v>0.48536968231201172</v>
      </c>
      <c r="SH122" s="34">
        <v>0.48561254143714905</v>
      </c>
      <c r="SI122" s="34">
        <v>0.48585039377212524</v>
      </c>
      <c r="SJ122" s="34">
        <v>0.48607760667800903</v>
      </c>
      <c r="SK122" s="34">
        <v>0.48628276586532593</v>
      </c>
      <c r="SL122" s="34">
        <v>0.48646587133407593</v>
      </c>
      <c r="SM122" s="34">
        <v>0.48663055896759033</v>
      </c>
      <c r="SN122" s="34">
        <v>0.48677548766136169</v>
      </c>
      <c r="SO122" s="34">
        <v>0.48689353466033936</v>
      </c>
      <c r="SP122" s="34">
        <v>0.48698627948760986</v>
      </c>
      <c r="SQ122" s="34">
        <v>0.4870583713054657</v>
      </c>
      <c r="SR122" s="34">
        <v>0.48711651563644409</v>
      </c>
      <c r="SS122" s="34">
        <v>0.48715591430664063</v>
      </c>
      <c r="ST122" s="34">
        <v>0.48718026280403137</v>
      </c>
      <c r="SU122" s="34">
        <v>0.48719888925552368</v>
      </c>
      <c r="SV122" s="34">
        <v>0.48720812797546387</v>
      </c>
      <c r="SW122" s="34">
        <v>0.48721101880073547</v>
      </c>
      <c r="SX122" s="34">
        <v>0.48721417784690857</v>
      </c>
      <c r="SY122" s="34">
        <v>0.48721516132354736</v>
      </c>
      <c r="SZ122" s="34">
        <v>0.48721551895141602</v>
      </c>
      <c r="TA122" s="34">
        <v>0.48722115159034729</v>
      </c>
      <c r="TB122" s="34">
        <v>0.48723241686820984</v>
      </c>
      <c r="TC122" s="34">
        <v>0.48724660277366638</v>
      </c>
      <c r="TD122" s="34">
        <v>0.48727035522460938</v>
      </c>
      <c r="TE122" s="34">
        <v>0.48730748891830444</v>
      </c>
      <c r="TF122" s="34">
        <v>0.48735740780830383</v>
      </c>
      <c r="TG122" s="34">
        <v>0.48741909861564636</v>
      </c>
      <c r="TH122" t="s">
        <v>843</v>
      </c>
      <c r="TI122" t="s">
        <v>843</v>
      </c>
      <c r="TJ122" t="s">
        <v>1300</v>
      </c>
      <c r="TK122" s="34">
        <v>0.67822628445044009</v>
      </c>
      <c r="TL122" s="34">
        <v>0.67379067639327006</v>
      </c>
      <c r="TM122" s="34">
        <v>0.66931861632177603</v>
      </c>
      <c r="TN122" s="34">
        <v>0.66545404721061896</v>
      </c>
      <c r="TO122" s="34">
        <v>0.66187816769782204</v>
      </c>
      <c r="TP122" s="34">
        <v>0.65750744338505795</v>
      </c>
      <c r="TQ122" s="34">
        <v>0.65192932579476903</v>
      </c>
      <c r="TR122" s="34">
        <v>0.6459535203334239</v>
      </c>
      <c r="TS122" s="34">
        <v>0.64028588036132705</v>
      </c>
      <c r="TT122" s="34">
        <v>0.63535943563230202</v>
      </c>
      <c r="TU122" s="34">
        <v>0.63199071942547103</v>
      </c>
      <c r="TV122" s="34">
        <v>0.62914430167480395</v>
      </c>
      <c r="TW122" s="34">
        <v>0.62347023819708003</v>
      </c>
      <c r="TX122" s="34">
        <v>0.61516329429593197</v>
      </c>
      <c r="TY122" s="34">
        <v>0.606790803827851</v>
      </c>
      <c r="TZ122" s="34">
        <v>0.59998317654771105</v>
      </c>
      <c r="UA122" s="34">
        <v>0.59508994362187895</v>
      </c>
      <c r="UB122" s="34">
        <v>0.59134963827328402</v>
      </c>
      <c r="UC122" s="34">
        <v>0.58857734182426003</v>
      </c>
      <c r="UD122" s="34">
        <v>0.58648136786697502</v>
      </c>
      <c r="UE122" s="34">
        <v>0.58501114304099</v>
      </c>
      <c r="UF122" s="34">
        <v>0.58438943666263199</v>
      </c>
      <c r="UG122" s="34">
        <v>0.58452711157827497</v>
      </c>
      <c r="UH122" s="34">
        <v>0.58463481663616301</v>
      </c>
      <c r="UI122" s="34">
        <v>0.584463019236373</v>
      </c>
      <c r="UJ122" s="34">
        <v>0.58430698913497803</v>
      </c>
      <c r="UK122" s="34">
        <v>0.584058405035358</v>
      </c>
      <c r="UL122" s="34">
        <v>0.58355344487136396</v>
      </c>
      <c r="UM122" s="34">
        <v>0.58270032280900397</v>
      </c>
      <c r="UN122" s="34">
        <v>0.58130835881702403</v>
      </c>
      <c r="UO122" s="34">
        <v>0.57944243782916804</v>
      </c>
      <c r="UP122" s="34">
        <v>0.57868380794542296</v>
      </c>
      <c r="UQ122" s="34">
        <v>0.57695783927729305</v>
      </c>
      <c r="UR122" s="34">
        <v>0.573092662012892</v>
      </c>
      <c r="US122" s="34">
        <v>0.56914575618685292</v>
      </c>
      <c r="UT122" s="34">
        <v>0.56488665576623398</v>
      </c>
      <c r="UU122" s="34">
        <v>0.56021152217766201</v>
      </c>
      <c r="UV122" s="34">
        <v>0.55496406782695307</v>
      </c>
      <c r="UW122" s="34">
        <v>0.54914241182094503</v>
      </c>
      <c r="UX122" s="34">
        <v>0.54325873697716898</v>
      </c>
      <c r="UY122" s="34">
        <v>0.53801422393671894</v>
      </c>
      <c r="UZ122" s="34">
        <v>0.53353891180150592</v>
      </c>
      <c r="VA122" s="34">
        <v>0.52971040714738604</v>
      </c>
      <c r="VB122" s="34">
        <v>0.52638735542766302</v>
      </c>
      <c r="VC122" s="34">
        <v>0.52353819214724506</v>
      </c>
      <c r="VD122" s="34">
        <v>0.52116838712306401</v>
      </c>
      <c r="VE122" s="34">
        <v>0.519312209936722</v>
      </c>
      <c r="VF122" s="34">
        <v>0.51779737427094696</v>
      </c>
      <c r="VG122" s="34">
        <v>0.51633064029709308</v>
      </c>
      <c r="VH122" s="34">
        <v>0.51491533763090902</v>
      </c>
      <c r="VI122" s="34">
        <v>0.51364869948560699</v>
      </c>
      <c r="VJ122" s="34">
        <v>0.51268553589315002</v>
      </c>
      <c r="VK122" s="34">
        <v>0.51187676632819401</v>
      </c>
      <c r="VL122" s="34">
        <v>0.51107093523721003</v>
      </c>
      <c r="VM122" s="34">
        <v>0.51053433726739794</v>
      </c>
      <c r="VN122" s="34">
        <v>0.51034285411932501</v>
      </c>
      <c r="VO122" s="34">
        <v>0.51023891972089497</v>
      </c>
      <c r="VP122" s="34">
        <v>0.51014492804948697</v>
      </c>
      <c r="VQ122" s="34">
        <v>0.51010681813125702</v>
      </c>
      <c r="VR122" s="34">
        <v>0.50985478228855896</v>
      </c>
      <c r="VS122" s="34">
        <v>0.50952527291397498</v>
      </c>
      <c r="VT122" s="34">
        <v>0.50919738543256499</v>
      </c>
      <c r="VU122" s="34">
        <v>0.50870987328847794</v>
      </c>
      <c r="VV122" s="34">
        <v>0.50813334103399399</v>
      </c>
      <c r="VW122" s="34">
        <v>0.50752605128875306</v>
      </c>
      <c r="VX122" s="34">
        <v>0.50680263993928398</v>
      </c>
      <c r="VY122" s="34">
        <v>0.50601671951405203</v>
      </c>
      <c r="VZ122" s="34">
        <v>0.50537175044473504</v>
      </c>
      <c r="WA122" s="34">
        <v>0.50484320379970793</v>
      </c>
      <c r="WB122" s="34">
        <v>0.50440036317660097</v>
      </c>
      <c r="WC122" s="34">
        <v>0.50403798345103601</v>
      </c>
      <c r="WD122" s="34">
        <v>0.50359781655104496</v>
      </c>
      <c r="WE122" s="34">
        <v>0.50292850354356</v>
      </c>
      <c r="WF122" s="34">
        <v>0.50211371010190498</v>
      </c>
      <c r="WG122" s="34">
        <v>0.50124124642429602</v>
      </c>
      <c r="WH122" s="34">
        <v>0.50035846445353505</v>
      </c>
      <c r="WI122" s="34">
        <v>0.49954341998045898</v>
      </c>
      <c r="WJ122" s="34">
        <v>0.49879570627015901</v>
      </c>
      <c r="WK122" s="34">
        <v>0.49797491938692601</v>
      </c>
      <c r="WL122" s="34">
        <v>0.497173766188372</v>
      </c>
      <c r="WM122" s="34">
        <v>0.49640312973254702</v>
      </c>
      <c r="WN122" s="34">
        <v>0.49572066092908895</v>
      </c>
      <c r="WO122" s="34">
        <v>0.495534973144927</v>
      </c>
      <c r="WP122" s="34">
        <v>0.49586234329037604</v>
      </c>
      <c r="WQ122" s="34">
        <v>0.49649962727674596</v>
      </c>
      <c r="WR122" s="34">
        <v>0.49724160527954803</v>
      </c>
      <c r="WS122" s="34">
        <v>0.49793613756928001</v>
      </c>
      <c r="WT122" s="34">
        <v>0.49863718117160899</v>
      </c>
      <c r="WU122" s="34">
        <v>0.49927971809811195</v>
      </c>
      <c r="WV122" s="34">
        <v>0.49985440496026501</v>
      </c>
      <c r="WW122" s="34">
        <v>0.50038412983551195</v>
      </c>
      <c r="WX122" s="34">
        <v>0.50083084062866901</v>
      </c>
      <c r="WY122" s="34">
        <v>0.50117253925141803</v>
      </c>
      <c r="WZ122" s="34">
        <v>0.50142230138022004</v>
      </c>
      <c r="XA122" s="34">
        <v>0.50157428213463906</v>
      </c>
      <c r="XB122" s="34">
        <v>0.50162918151439595</v>
      </c>
      <c r="XC122" s="34">
        <v>0.50161624491018397</v>
      </c>
      <c r="XD122" s="34">
        <v>0.50152018261981801</v>
      </c>
      <c r="XE122" s="34">
        <v>0.50130986835218894</v>
      </c>
      <c r="XF122" s="34">
        <v>0.50101287059342203</v>
      </c>
      <c r="XG122" s="34">
        <v>0.50064691228442404</v>
      </c>
      <c r="XH122" t="s">
        <v>843</v>
      </c>
      <c r="XI122" t="s">
        <v>1300</v>
      </c>
      <c r="XJ122" s="34">
        <v>0.61713034905143804</v>
      </c>
      <c r="XK122" s="34">
        <v>0.61162528790561699</v>
      </c>
      <c r="XL122" s="34">
        <v>0.60556878595318298</v>
      </c>
      <c r="XM122" s="34">
        <v>0.59983172859496892</v>
      </c>
      <c r="XN122" s="34">
        <v>0.59444959702118094</v>
      </c>
      <c r="XO122" s="34">
        <v>0.59035972625410504</v>
      </c>
      <c r="XP122" s="34">
        <v>0.58667084194124697</v>
      </c>
      <c r="XQ122" s="34">
        <v>0.57988357553237202</v>
      </c>
      <c r="XR122" s="34">
        <v>0.57043165764938797</v>
      </c>
      <c r="XS122" s="34">
        <v>0.56112967391176605</v>
      </c>
      <c r="XT122" s="34">
        <v>0.55346921630512302</v>
      </c>
      <c r="XU122" s="34">
        <v>0.54782827487596397</v>
      </c>
      <c r="XV122" s="34">
        <v>0.54342598057642999</v>
      </c>
      <c r="XW122" s="34">
        <v>0.53989678045845702</v>
      </c>
      <c r="XX122" s="34">
        <v>0.53701784486400594</v>
      </c>
      <c r="XY122" s="34">
        <v>0.53448095740091806</v>
      </c>
      <c r="XZ122" s="34">
        <v>0.53228412641926393</v>
      </c>
      <c r="YA122" s="34">
        <v>0.53070602869648698</v>
      </c>
      <c r="YB122" s="34">
        <v>0.52922090764479801</v>
      </c>
      <c r="YC122" s="34">
        <v>0.52754377194424296</v>
      </c>
      <c r="YD122" s="34">
        <v>0.52636986359201798</v>
      </c>
      <c r="YE122" s="34">
        <v>0.52580426091258903</v>
      </c>
      <c r="YF122" s="34">
        <v>0.52533169131729207</v>
      </c>
      <c r="YG122" s="34">
        <v>0.52452893017226199</v>
      </c>
      <c r="YH122" s="34">
        <v>0.52321735915144496</v>
      </c>
      <c r="YI122" s="34">
        <v>0.52143125218731301</v>
      </c>
      <c r="YJ122" s="34">
        <v>0.52075098014150201</v>
      </c>
      <c r="YK122" s="34">
        <v>0.51938520637032703</v>
      </c>
      <c r="YL122" s="34">
        <v>0.51625560318645503</v>
      </c>
      <c r="YM122" s="34">
        <v>0.51321644746977901</v>
      </c>
      <c r="YN122" s="34">
        <v>0.50989128982340703</v>
      </c>
      <c r="YO122" s="34">
        <v>0.50601395026114193</v>
      </c>
      <c r="YP122" s="34">
        <v>0.50120158553992</v>
      </c>
      <c r="YQ122" s="34">
        <v>0.49543605528015705</v>
      </c>
      <c r="YR122" s="34">
        <v>0.489343438537227</v>
      </c>
      <c r="YS122" s="34">
        <v>0.48379003627527406</v>
      </c>
      <c r="YT122" s="34">
        <v>0.47903121637007096</v>
      </c>
      <c r="YU122" s="34">
        <v>0.47486183300874601</v>
      </c>
      <c r="YV122" s="34">
        <v>0.47117644335487002</v>
      </c>
      <c r="YW122" s="34">
        <v>0.46797654092403201</v>
      </c>
      <c r="YX122" s="34">
        <v>0.465258240600812</v>
      </c>
      <c r="YY122" s="34">
        <v>0.46305956384828795</v>
      </c>
      <c r="YZ122" s="34">
        <v>0.46124683369531799</v>
      </c>
      <c r="ZA122" s="34">
        <v>0.45951944722671201</v>
      </c>
      <c r="ZB122" s="34">
        <v>0.45786231764631197</v>
      </c>
      <c r="ZC122" s="34">
        <v>0.45637633860027499</v>
      </c>
      <c r="ZD122" s="34">
        <v>0.45522687632330899</v>
      </c>
      <c r="ZE122" s="34">
        <v>0.45425455542701798</v>
      </c>
      <c r="ZF122" s="34">
        <v>0.45329172026185199</v>
      </c>
      <c r="ZG122" s="34">
        <v>0.45257376429860696</v>
      </c>
      <c r="ZH122" s="34">
        <v>0.45214846299042899</v>
      </c>
      <c r="ZI122" s="34">
        <v>0.45176007113771599</v>
      </c>
      <c r="ZJ122" s="34">
        <v>0.45134713305045698</v>
      </c>
      <c r="ZK122" s="34">
        <v>0.45099871416647402</v>
      </c>
      <c r="ZL122" s="34">
        <v>0.45046828498431302</v>
      </c>
      <c r="ZM122" s="34">
        <v>0.44988725693415399</v>
      </c>
      <c r="ZN122" s="34">
        <v>0.44933813949158297</v>
      </c>
      <c r="ZO122" s="34">
        <v>0.44866122959342597</v>
      </c>
      <c r="ZP122" s="34">
        <v>0.44791023210877001</v>
      </c>
      <c r="ZQ122" s="34">
        <v>0.44714678498799498</v>
      </c>
      <c r="ZR122" s="34">
        <v>0.446305870147441</v>
      </c>
      <c r="ZS122" s="34">
        <v>0.44543619301096904</v>
      </c>
      <c r="ZT122" s="34">
        <v>0.44472102352231901</v>
      </c>
      <c r="ZU122" s="34">
        <v>0.44415280009985897</v>
      </c>
      <c r="ZV122" s="34">
        <v>0.44374048759026502</v>
      </c>
      <c r="ZW122" s="34">
        <v>0.44347782010576503</v>
      </c>
      <c r="ZX122" s="34">
        <v>0.44317929441812604</v>
      </c>
      <c r="ZY122" s="34">
        <v>0.44270238862886996</v>
      </c>
      <c r="ZZ122" s="34">
        <v>0.44210945351519298</v>
      </c>
      <c r="AAA122" s="34">
        <v>0.44146400172910705</v>
      </c>
      <c r="AAB122" s="34">
        <v>0.44081120956313202</v>
      </c>
      <c r="AAC122" s="34">
        <v>0.44020764082733999</v>
      </c>
      <c r="AAD122" s="34">
        <v>0.43965557702610703</v>
      </c>
      <c r="AAE122" s="34">
        <v>0.439036968197483</v>
      </c>
      <c r="AAF122" s="34">
        <v>0.43842266370541</v>
      </c>
      <c r="AAG122" s="34">
        <v>0.43780954414165896</v>
      </c>
      <c r="AAH122" s="34">
        <v>0.43728483996223405</v>
      </c>
      <c r="AAI122" s="34">
        <v>0.43723461541318998</v>
      </c>
      <c r="AAJ122" s="34">
        <v>0.437623991736875</v>
      </c>
      <c r="AAK122" s="34">
        <v>0.438272592184345</v>
      </c>
      <c r="AAL122" s="34">
        <v>0.43899739896371204</v>
      </c>
      <c r="AAM122" s="34">
        <v>0.43964275712332201</v>
      </c>
      <c r="AAN122" s="34">
        <v>0.44028799086061099</v>
      </c>
      <c r="AAO122" s="34">
        <v>0.44091188080141203</v>
      </c>
      <c r="AAP122" s="34">
        <v>0.44146851074473603</v>
      </c>
      <c r="AAQ122" s="34">
        <v>0.44196915008495302</v>
      </c>
      <c r="AAR122" s="34">
        <v>0.442422187175746</v>
      </c>
      <c r="AAS122" s="34">
        <v>0.44277777292551201</v>
      </c>
      <c r="AAT122" s="34">
        <v>0.44304130069047604</v>
      </c>
      <c r="AAU122" s="34">
        <v>0.44324555637039603</v>
      </c>
      <c r="AAV122" s="34">
        <v>0.44339305918504801</v>
      </c>
      <c r="AAW122" s="34">
        <v>0.44345705771737598</v>
      </c>
      <c r="AAX122" s="34">
        <v>0.44345855593151695</v>
      </c>
      <c r="AAY122" s="34">
        <v>0.44338721028016503</v>
      </c>
      <c r="AAZ122" s="34">
        <v>0.44322142967897399</v>
      </c>
      <c r="ABA122" s="34">
        <v>0.44298740049986102</v>
      </c>
      <c r="ABB122" s="34">
        <v>0.44273954750480399</v>
      </c>
      <c r="ABC122" s="34">
        <v>0.44245336564039905</v>
      </c>
      <c r="ABD122" s="34">
        <v>0.44208986341286804</v>
      </c>
      <c r="ABE122" s="34">
        <v>0.44167515575695904</v>
      </c>
      <c r="ABF122" s="34">
        <v>0.44120942021064002</v>
      </c>
      <c r="ABG122" t="s">
        <v>843</v>
      </c>
      <c r="ABH122" t="s">
        <v>843</v>
      </c>
      <c r="ABI122" t="s">
        <v>1300</v>
      </c>
      <c r="ABJ122" s="34">
        <v>0.62095466872258698</v>
      </c>
      <c r="ABK122" s="34">
        <v>0.61779191518518806</v>
      </c>
      <c r="ABL122" s="34">
        <v>0.61444413130831199</v>
      </c>
      <c r="ABM122" s="34">
        <v>0.61170548206159603</v>
      </c>
      <c r="ABN122" s="34">
        <v>0.60950228445450394</v>
      </c>
      <c r="ABO122" s="34">
        <v>0.60666219123149601</v>
      </c>
      <c r="ABP122" s="34">
        <v>0.60231204292261897</v>
      </c>
      <c r="ABQ122" s="34">
        <v>0.59729696304465196</v>
      </c>
      <c r="ABR122" s="34">
        <v>0.59252699493595395</v>
      </c>
      <c r="ABS122" s="34">
        <v>0.58801901623673103</v>
      </c>
      <c r="ABT122" s="34">
        <v>0.58468389603247994</v>
      </c>
      <c r="ABU122" s="34">
        <v>0.58184879151753399</v>
      </c>
      <c r="ABV122" s="34">
        <v>0.57615091469301605</v>
      </c>
      <c r="ABW122" s="34">
        <v>0.56777972220379902</v>
      </c>
      <c r="ABX122" s="34">
        <v>0.55952951336571299</v>
      </c>
      <c r="ABY122" s="34">
        <v>0.55282754979879001</v>
      </c>
      <c r="ABZ122" s="34">
        <v>0.54797276317084898</v>
      </c>
      <c r="ACA122" s="34">
        <v>0.544451220721478</v>
      </c>
      <c r="ACB122" s="34">
        <v>0.54201179056504201</v>
      </c>
      <c r="ACC122" s="34">
        <v>0.54034051688626594</v>
      </c>
      <c r="ACD122" s="34">
        <v>0.53946502616370895</v>
      </c>
      <c r="ACE122" s="34">
        <v>0.53943255329366702</v>
      </c>
      <c r="ACF122" s="34">
        <v>0.53989426380722594</v>
      </c>
      <c r="ACG122" s="34">
        <v>0.54014031427335296</v>
      </c>
      <c r="ACH122" s="34">
        <v>0.53999500307555703</v>
      </c>
      <c r="ACI122" s="34">
        <v>0.53979061196560896</v>
      </c>
      <c r="ACJ122" s="34">
        <v>0.53958069775085793</v>
      </c>
      <c r="ACK122" s="34">
        <v>0.53931801366923604</v>
      </c>
      <c r="ACL122" s="34">
        <v>0.53875617574061208</v>
      </c>
      <c r="ACM122" s="34">
        <v>0.53768895664352601</v>
      </c>
      <c r="ACN122" s="34">
        <v>0.53614244968380609</v>
      </c>
      <c r="ACO122" s="34">
        <v>0.53570532846973107</v>
      </c>
      <c r="ACP122" s="34">
        <v>0.53458865314233595</v>
      </c>
      <c r="ACQ122" s="34">
        <v>0.531699628608996</v>
      </c>
      <c r="ACR122" s="34">
        <v>0.52889502002435096</v>
      </c>
      <c r="ACS122" s="34">
        <v>0.52580151114041396</v>
      </c>
      <c r="ACT122" s="34">
        <v>0.52215728757499502</v>
      </c>
      <c r="ACU122" s="34">
        <v>0.51756216026730895</v>
      </c>
      <c r="ACV122" s="34">
        <v>0.51198830340321899</v>
      </c>
      <c r="ACW122" s="34">
        <v>0.50606556969010197</v>
      </c>
      <c r="ACX122" s="34">
        <v>0.50065757547881395</v>
      </c>
      <c r="ACY122" s="34">
        <v>0.49601558194623896</v>
      </c>
      <c r="ACZ122" s="34">
        <v>0.49193980300332002</v>
      </c>
      <c r="ADA122" s="34">
        <v>0.48834031379575199</v>
      </c>
      <c r="ADB122" s="34">
        <v>0.48521847862723999</v>
      </c>
      <c r="ADC122" s="34">
        <v>0.48256551044860402</v>
      </c>
      <c r="ADD122" s="34">
        <v>0.48042417937140003</v>
      </c>
      <c r="ADE122" s="34">
        <v>0.47865524044742103</v>
      </c>
      <c r="ADF122" s="34">
        <v>0.47694770289543198</v>
      </c>
      <c r="ADG122" s="34">
        <v>0.47529333597742102</v>
      </c>
      <c r="ADH122" s="34">
        <v>0.47380762786823505</v>
      </c>
      <c r="ADI122" s="34">
        <v>0.47266443451625906</v>
      </c>
      <c r="ADJ122" s="34">
        <v>0.47170743716398905</v>
      </c>
      <c r="ADK122" s="34">
        <v>0.47077703585484798</v>
      </c>
      <c r="ADL122" s="34">
        <v>0.470137604235219</v>
      </c>
      <c r="ADM122" s="34">
        <v>0.46985025257289303</v>
      </c>
      <c r="ADN122" s="34">
        <v>0.46964677911211195</v>
      </c>
      <c r="ADO122" s="34">
        <v>0.46946791668505905</v>
      </c>
      <c r="ADP122" s="34">
        <v>0.46939862404549204</v>
      </c>
      <c r="ADQ122" s="34">
        <v>0.46917010771616702</v>
      </c>
      <c r="ADR122" s="34">
        <v>0.46890629518294402</v>
      </c>
      <c r="ADS122" s="34">
        <v>0.46868496128553</v>
      </c>
      <c r="ADT122" s="34">
        <v>0.46833298292248005</v>
      </c>
      <c r="ADU122" s="34">
        <v>0.467900793999808</v>
      </c>
      <c r="ADV122" s="34">
        <v>0.46744777652508501</v>
      </c>
      <c r="ADW122" s="34">
        <v>0.46689139028213605</v>
      </c>
      <c r="ADX122" s="34">
        <v>0.46627405455367998</v>
      </c>
      <c r="ADY122" s="34">
        <v>0.46578073027510103</v>
      </c>
      <c r="ADZ122" s="34">
        <v>0.46537882697607602</v>
      </c>
      <c r="AEA122" s="34">
        <v>0.46506905640083701</v>
      </c>
      <c r="AEB122" s="34">
        <v>0.46484998527937199</v>
      </c>
      <c r="AEC122" s="34">
        <v>0.46452731756787502</v>
      </c>
      <c r="AED122" s="34">
        <v>0.46395355909175101</v>
      </c>
      <c r="AEE122" s="34">
        <v>0.46320679719633095</v>
      </c>
      <c r="AEF122" s="34">
        <v>0.46234666489081805</v>
      </c>
      <c r="AEG122" s="34">
        <v>0.46142050116265304</v>
      </c>
      <c r="AEH122" s="34">
        <v>0.460513425544677</v>
      </c>
      <c r="AEI122" s="34">
        <v>0.45963000932742604</v>
      </c>
      <c r="AEJ122" s="34">
        <v>0.45865742160511902</v>
      </c>
      <c r="AEK122" s="34">
        <v>0.45769534030840497</v>
      </c>
      <c r="AEL122" s="34">
        <v>0.45675060850820304</v>
      </c>
      <c r="AEM122" s="34">
        <v>0.45590101980004905</v>
      </c>
      <c r="AEN122" s="34">
        <v>0.45556315030240696</v>
      </c>
      <c r="AEO122" s="34">
        <v>0.45571516197515999</v>
      </c>
      <c r="AEP122" s="34">
        <v>0.45615607410971598</v>
      </c>
      <c r="AEQ122" s="34">
        <v>0.45670506000227395</v>
      </c>
      <c r="AER122" s="34">
        <v>0.45722144503570805</v>
      </c>
      <c r="AES122" s="34">
        <v>0.45777159057122196</v>
      </c>
      <c r="AET122" s="34">
        <v>0.45831783652427704</v>
      </c>
      <c r="AEU122" s="34">
        <v>0.45882690364239204</v>
      </c>
      <c r="AEV122" s="34">
        <v>0.45930076633046002</v>
      </c>
      <c r="AEW122" s="34">
        <v>0.45973452825150701</v>
      </c>
      <c r="AEX122" s="34">
        <v>0.46008187413804996</v>
      </c>
      <c r="AEY122" s="34">
        <v>0.460348966740532</v>
      </c>
      <c r="AEZ122" s="34">
        <v>0.46055776177997204</v>
      </c>
      <c r="AFA122" s="34">
        <v>0.460703963898069</v>
      </c>
      <c r="AFB122" s="34">
        <v>0.46076789402958196</v>
      </c>
      <c r="AFC122" s="34">
        <v>0.460762413144369</v>
      </c>
      <c r="AFD122" s="34">
        <v>0.46066371949728596</v>
      </c>
      <c r="AFE122" s="34">
        <v>0.46046015451755801</v>
      </c>
      <c r="AFF122" s="34">
        <v>0.46018110529464301</v>
      </c>
      <c r="AFG122" t="s">
        <v>843</v>
      </c>
      <c r="AFH122" t="s">
        <v>843</v>
      </c>
      <c r="AFI122" s="34">
        <v>0.72728999999999999</v>
      </c>
      <c r="AFJ122" s="34">
        <v>0.72719999999999996</v>
      </c>
      <c r="AFK122" s="34">
        <v>0.73136000000000001</v>
      </c>
      <c r="AFL122" s="34">
        <v>0.73612</v>
      </c>
      <c r="AFM122" s="34">
        <v>0.74046999999999996</v>
      </c>
      <c r="AFN122" s="34">
        <v>0.74243999999999999</v>
      </c>
      <c r="AFO122" s="34">
        <v>0.74348999999999998</v>
      </c>
      <c r="AFP122" s="34">
        <v>0.74412999999999996</v>
      </c>
      <c r="AFQ122" s="34">
        <v>0.74321999999999999</v>
      </c>
      <c r="AFR122" s="34">
        <v>0.74419000000000002</v>
      </c>
      <c r="AFS122" s="34">
        <v>0.75325999999999993</v>
      </c>
      <c r="AFT122" s="34">
        <v>0.76085999999999998</v>
      </c>
      <c r="AFU122" s="34">
        <v>0.76497999999999999</v>
      </c>
      <c r="AFV122" s="34">
        <v>0.77422999999999997</v>
      </c>
      <c r="AFW122" s="34">
        <v>0.78209000000000006</v>
      </c>
      <c r="AFX122" s="34">
        <v>0.79454999999999998</v>
      </c>
      <c r="AFY122" s="34">
        <v>0.80242000000000002</v>
      </c>
      <c r="AFZ122" s="34">
        <v>0.80343000000000009</v>
      </c>
      <c r="AGA122" s="34">
        <v>0.80606</v>
      </c>
      <c r="AGB122" t="s">
        <v>843</v>
      </c>
      <c r="AGC122" t="s">
        <v>843</v>
      </c>
      <c r="AGD122" t="s">
        <v>843</v>
      </c>
      <c r="AGE122" t="s">
        <v>843</v>
      </c>
      <c r="AGF122" s="34">
        <v>3.2681189477443695E-3</v>
      </c>
      <c r="AGG122" t="s">
        <v>843</v>
      </c>
      <c r="AGH122" t="s">
        <v>843</v>
      </c>
      <c r="AGI122" t="s">
        <v>843</v>
      </c>
      <c r="AGJ122" t="s">
        <v>843</v>
      </c>
      <c r="AGK122" t="s">
        <v>843</v>
      </c>
      <c r="AGL122" t="s">
        <v>843</v>
      </c>
      <c r="AGM122" t="s">
        <v>843</v>
      </c>
      <c r="AGN122" t="s">
        <v>843</v>
      </c>
      <c r="AGO122" s="34">
        <v>0.32899999999999996</v>
      </c>
      <c r="AGP122" s="34">
        <v>2013</v>
      </c>
      <c r="AGQ122" t="s">
        <v>832</v>
      </c>
      <c r="AGR122" t="s">
        <v>843</v>
      </c>
      <c r="AGS122" s="34">
        <v>6.9999999999999993E-3</v>
      </c>
      <c r="AGT122" s="34">
        <v>2013</v>
      </c>
      <c r="AGU122" t="s">
        <v>832</v>
      </c>
      <c r="AGV122" t="s">
        <v>843</v>
      </c>
      <c r="AGW122" s="34">
        <v>9.0000000000000011E-3</v>
      </c>
      <c r="AGX122" s="34">
        <v>2013</v>
      </c>
      <c r="AGY122" t="s">
        <v>832</v>
      </c>
      <c r="AGZ122" t="s">
        <v>843</v>
      </c>
      <c r="AHA122" s="34">
        <v>1.3999999999999999E-2</v>
      </c>
      <c r="AHB122" s="34">
        <v>2013</v>
      </c>
      <c r="AHC122" t="s">
        <v>832</v>
      </c>
      <c r="AHD122" t="s">
        <v>843</v>
      </c>
      <c r="AHE122" s="34"/>
      <c r="AHF122" s="34"/>
      <c r="AHG122" t="s">
        <v>1460</v>
      </c>
      <c r="AHH122" t="s">
        <v>843</v>
      </c>
      <c r="AHI122" t="s">
        <v>830</v>
      </c>
      <c r="AHJ122" s="34">
        <v>0.18951137363910675</v>
      </c>
      <c r="AHK122" s="34">
        <v>0.18310578167438507</v>
      </c>
      <c r="AHL122" s="34">
        <v>0.17923822999000549</v>
      </c>
      <c r="AHM122" s="34">
        <v>0.18343926966190338</v>
      </c>
      <c r="AHN122" s="34">
        <v>0.18422238528728485</v>
      </c>
      <c r="AHO122" t="s">
        <v>843</v>
      </c>
      <c r="AHP122" s="34">
        <v>0.24959471821784973</v>
      </c>
      <c r="AHQ122" s="34">
        <v>0.24662962555885315</v>
      </c>
      <c r="AHR122" s="34">
        <v>0.24965269863605499</v>
      </c>
      <c r="AHS122" s="34">
        <v>0.25300976634025574</v>
      </c>
      <c r="AHT122" s="34">
        <v>0.25339052081108093</v>
      </c>
      <c r="AHU122" t="s">
        <v>843</v>
      </c>
      <c r="AHV122" s="34">
        <v>0.25236207246780396</v>
      </c>
      <c r="AHW122" s="34">
        <v>0.24747224152088165</v>
      </c>
      <c r="AHX122" s="34">
        <v>0.244940385222435</v>
      </c>
      <c r="AHY122" s="34">
        <v>0.25110965967178345</v>
      </c>
      <c r="AHZ122" s="34">
        <v>0.25547578930854797</v>
      </c>
      <c r="AIA122" t="s">
        <v>832</v>
      </c>
      <c r="AIB122" t="s">
        <v>843</v>
      </c>
      <c r="AIC122" s="34">
        <v>0.23977762460708618</v>
      </c>
      <c r="AID122" s="34">
        <v>0.23471960425376892</v>
      </c>
      <c r="AIE122" s="34">
        <v>0.23231928050518036</v>
      </c>
      <c r="AIF122" s="34">
        <v>0.23874826729297638</v>
      </c>
      <c r="AIG122" s="34">
        <v>0.24324436485767365</v>
      </c>
      <c r="AIH122" t="s">
        <v>924</v>
      </c>
      <c r="AII122" t="s">
        <v>843</v>
      </c>
      <c r="AIJ122" s="34">
        <v>0.2529900074005127</v>
      </c>
      <c r="AIK122" s="34">
        <v>0.24840666353702545</v>
      </c>
      <c r="AIL122" s="34">
        <v>0.24623800814151764</v>
      </c>
      <c r="AIM122" s="34">
        <v>0.25329598784446716</v>
      </c>
      <c r="AIN122" s="34">
        <v>0.25789999961853027</v>
      </c>
      <c r="AIO122" t="s">
        <v>1607</v>
      </c>
      <c r="AIP122" s="34">
        <v>0.25628665089607239</v>
      </c>
      <c r="AIQ122" t="s">
        <v>843</v>
      </c>
      <c r="AIR122" s="34">
        <v>0.25940000000000002</v>
      </c>
      <c r="AIS122" s="34">
        <v>0.25544</v>
      </c>
      <c r="AIT122" s="34">
        <v>0.25589000000000001</v>
      </c>
      <c r="AIU122" s="34">
        <v>0.25612999999999997</v>
      </c>
      <c r="AIV122" s="34">
        <v>0.25580999999999998</v>
      </c>
      <c r="AIW122" s="34">
        <v>0.25505</v>
      </c>
      <c r="AIX122" t="s">
        <v>843</v>
      </c>
      <c r="AIY122" s="34">
        <v>1.302E-2</v>
      </c>
      <c r="AIZ122" s="34">
        <v>1.0189999999999999E-2</v>
      </c>
      <c r="AJA122" s="34">
        <v>5.9199999999999999E-3</v>
      </c>
      <c r="AJB122" s="34">
        <v>4.9199999999999999E-3</v>
      </c>
      <c r="AJC122" s="34">
        <v>3.8600000000000001E-3</v>
      </c>
      <c r="AJD122" s="34">
        <v>4.0899999999999999E-3</v>
      </c>
      <c r="AJE122" t="s">
        <v>843</v>
      </c>
      <c r="AJF122" s="34">
        <v>8.2947006449103355E-3</v>
      </c>
      <c r="AJG122" s="34">
        <v>6.499280221760273E-3</v>
      </c>
      <c r="AJH122" s="34">
        <v>1.2218584306538105E-2</v>
      </c>
      <c r="AJI122" s="34">
        <v>9.0644005686044693E-3</v>
      </c>
      <c r="AJJ122" s="34">
        <v>1.385903888149187E-4</v>
      </c>
      <c r="AJK122" t="s">
        <v>830</v>
      </c>
      <c r="AJL122" t="s">
        <v>843</v>
      </c>
      <c r="AJM122" t="s">
        <v>843</v>
      </c>
      <c r="AJN122" s="34">
        <v>5.9362677857279778E-3</v>
      </c>
      <c r="AJO122" s="34">
        <v>2.3750683758407831E-3</v>
      </c>
      <c r="AJP122" s="34">
        <v>5.2508027292788029E-3</v>
      </c>
      <c r="AJQ122" s="34">
        <v>-1.9825086928904057E-3</v>
      </c>
      <c r="AJR122" s="34">
        <v>1.0233704932034016E-2</v>
      </c>
      <c r="AJS122" t="s">
        <v>832</v>
      </c>
      <c r="AJT122" t="s">
        <v>843</v>
      </c>
      <c r="AJU122" t="s">
        <v>843</v>
      </c>
      <c r="AJV122" t="s">
        <v>843</v>
      </c>
      <c r="AJW122" s="34">
        <v>8.4779402241110802E-3</v>
      </c>
      <c r="AJX122" s="34">
        <v>7.2018015198409557E-3</v>
      </c>
      <c r="AJY122" s="34">
        <v>1.3545770198106766E-2</v>
      </c>
      <c r="AJZ122" s="34">
        <v>1.1116482317447662E-2</v>
      </c>
      <c r="AKA122" s="34">
        <v>2.8299880214035511E-3</v>
      </c>
      <c r="AKB122" t="s">
        <v>830</v>
      </c>
      <c r="AKC122" t="s">
        <v>843</v>
      </c>
      <c r="AKD122" t="s">
        <v>843</v>
      </c>
      <c r="AKE122" t="s">
        <v>843</v>
      </c>
      <c r="AKF122" s="34">
        <v>6.8548554554581642E-3</v>
      </c>
      <c r="AKG122" s="34">
        <v>3.890063613653183E-3</v>
      </c>
      <c r="AKH122" s="34">
        <v>7.2322497144341469E-3</v>
      </c>
      <c r="AKI122" s="34">
        <v>9.481796296313405E-4</v>
      </c>
      <c r="AKJ122" s="34">
        <v>1.4672224409878254E-2</v>
      </c>
      <c r="AKK122" t="s">
        <v>832</v>
      </c>
      <c r="AKL122" t="s">
        <v>843</v>
      </c>
      <c r="AKM122" s="34">
        <v>42440</v>
      </c>
      <c r="AKN122" t="s">
        <v>832</v>
      </c>
      <c r="AKO122" t="s">
        <v>843</v>
      </c>
      <c r="AKP122" s="34">
        <v>49277.578125</v>
      </c>
      <c r="AKQ122" t="s">
        <v>830</v>
      </c>
      <c r="AKR122" t="s">
        <v>843</v>
      </c>
      <c r="AKS122" s="34">
        <v>36032.394442135199</v>
      </c>
      <c r="AKT122" t="s">
        <v>832</v>
      </c>
      <c r="AKU122" t="s">
        <v>843</v>
      </c>
      <c r="AKV122" s="34">
        <v>33815.3172733799</v>
      </c>
      <c r="AKW122" t="s">
        <v>832</v>
      </c>
      <c r="AKX122" t="s">
        <v>843</v>
      </c>
      <c r="AKY122" s="34">
        <v>0.19327068328857422</v>
      </c>
      <c r="AKZ122" s="34">
        <v>0.18360428512096405</v>
      </c>
      <c r="ALA122" s="34">
        <v>0.17455214262008667</v>
      </c>
      <c r="ALB122" s="34">
        <v>0.18590834736824036</v>
      </c>
      <c r="ALC122" s="34">
        <v>0.18516124784946442</v>
      </c>
      <c r="ALD122" t="s">
        <v>830</v>
      </c>
      <c r="ALE122" t="s">
        <v>843</v>
      </c>
      <c r="ALF122" t="s">
        <v>843</v>
      </c>
      <c r="ALG122" t="s">
        <v>843</v>
      </c>
      <c r="ALH122" s="34">
        <v>0.2814050018787384</v>
      </c>
      <c r="ALI122" s="34">
        <v>0.27685800194740295</v>
      </c>
      <c r="ALJ122" s="34">
        <v>0.27154168486595154</v>
      </c>
      <c r="ALK122" s="34">
        <v>0.2873019278049469</v>
      </c>
      <c r="ALL122" s="34">
        <v>0.28998345136642456</v>
      </c>
      <c r="ALM122" t="s">
        <v>832</v>
      </c>
    </row>
    <row r="123" spans="1:1001">
      <c r="A123" t="s">
        <v>423</v>
      </c>
      <c r="B123" t="s">
        <v>81</v>
      </c>
      <c r="C123" t="s">
        <v>306</v>
      </c>
      <c r="D123" s="34">
        <v>3.1393382698297501E-2</v>
      </c>
      <c r="E123" t="s">
        <v>432</v>
      </c>
      <c r="F123" s="34">
        <v>3.929109126329422E-2</v>
      </c>
      <c r="G123" t="s">
        <v>1464</v>
      </c>
      <c r="H123" s="34">
        <v>3.4471604973077774E-2</v>
      </c>
      <c r="I123" t="s">
        <v>1294</v>
      </c>
      <c r="J123" s="34">
        <v>2.8652146458625793E-2</v>
      </c>
      <c r="K123" t="s">
        <v>1521</v>
      </c>
      <c r="L123" s="34"/>
      <c r="M123" t="s">
        <v>432</v>
      </c>
      <c r="N123" s="34">
        <v>0.48345249891281128</v>
      </c>
      <c r="O123" s="34"/>
      <c r="P123" t="s">
        <v>1459</v>
      </c>
      <c r="Q123" s="34"/>
      <c r="R123" t="s">
        <v>1459</v>
      </c>
      <c r="S123" s="34"/>
      <c r="T123" t="s">
        <v>1459</v>
      </c>
      <c r="U123" s="34">
        <v>0.48345249891281128</v>
      </c>
      <c r="V123" t="s">
        <v>432</v>
      </c>
      <c r="W123" t="s">
        <v>843</v>
      </c>
      <c r="X123" t="s">
        <v>1464</v>
      </c>
      <c r="Y123" s="34">
        <v>0.48345249891281128</v>
      </c>
      <c r="Z123" s="34"/>
      <c r="AA123" t="s">
        <v>1459</v>
      </c>
      <c r="AB123" s="34"/>
      <c r="AC123" t="s">
        <v>1459</v>
      </c>
      <c r="AD123" s="34">
        <v>0.50214570760726929</v>
      </c>
      <c r="AE123" t="s">
        <v>1464</v>
      </c>
      <c r="AF123" s="34">
        <v>0.48345249891281128</v>
      </c>
      <c r="AG123" t="s">
        <v>1464</v>
      </c>
      <c r="AH123" t="s">
        <v>843</v>
      </c>
      <c r="AI123" t="s">
        <v>1294</v>
      </c>
      <c r="AJ123" s="34">
        <v>0.4942929744720459</v>
      </c>
      <c r="AK123" s="34"/>
      <c r="AL123" t="s">
        <v>1459</v>
      </c>
      <c r="AM123" s="34"/>
      <c r="AN123" t="s">
        <v>1459</v>
      </c>
      <c r="AO123" s="34">
        <v>0.50214570760726929</v>
      </c>
      <c r="AP123" t="s">
        <v>1294</v>
      </c>
      <c r="AQ123" s="34">
        <v>0.4942929744720459</v>
      </c>
      <c r="AR123" t="s">
        <v>1294</v>
      </c>
      <c r="AS123" t="s">
        <v>843</v>
      </c>
      <c r="AT123" t="s">
        <v>1521</v>
      </c>
      <c r="AU123" s="34">
        <v>0.49012428522109985</v>
      </c>
      <c r="AV123" s="34"/>
      <c r="AW123" t="s">
        <v>1459</v>
      </c>
      <c r="AX123" s="34"/>
      <c r="AY123" t="s">
        <v>1459</v>
      </c>
      <c r="AZ123" s="34">
        <v>0.50214570760726929</v>
      </c>
      <c r="BA123" t="s">
        <v>1521</v>
      </c>
      <c r="BB123" s="34">
        <v>0.49012428522109985</v>
      </c>
      <c r="BC123" t="s">
        <v>1521</v>
      </c>
      <c r="BD123" t="s">
        <v>843</v>
      </c>
      <c r="BE123" s="34">
        <v>0.5</v>
      </c>
      <c r="BF123" t="s">
        <v>1594</v>
      </c>
      <c r="BG123" t="s">
        <v>843</v>
      </c>
      <c r="BH123" t="s">
        <v>432</v>
      </c>
      <c r="BI123" s="34">
        <v>4.1732926368713379</v>
      </c>
      <c r="BJ123" t="s">
        <v>819</v>
      </c>
      <c r="BK123" s="34">
        <v>2.5369598865509033</v>
      </c>
      <c r="BL123" t="s">
        <v>1294</v>
      </c>
      <c r="BM123" s="34">
        <v>3.256450891494751</v>
      </c>
      <c r="BN123" t="s">
        <v>1521</v>
      </c>
      <c r="BO123" s="34">
        <v>3.3556423187255859</v>
      </c>
      <c r="BP123" t="s">
        <v>843</v>
      </c>
      <c r="BQ123" s="34">
        <v>2.5382316112518311</v>
      </c>
      <c r="BR123" t="s">
        <v>830</v>
      </c>
      <c r="BS123" s="34"/>
      <c r="BT123" t="s">
        <v>843</v>
      </c>
      <c r="BU123" s="34">
        <v>3.1770191192626953</v>
      </c>
      <c r="BV123" t="s">
        <v>1576</v>
      </c>
      <c r="BW123" t="s">
        <v>843</v>
      </c>
      <c r="BX123" s="34">
        <v>2.4262166023254395</v>
      </c>
      <c r="BY123" t="s">
        <v>924</v>
      </c>
      <c r="BZ123" t="s">
        <v>843</v>
      </c>
      <c r="CA123" t="s">
        <v>432</v>
      </c>
      <c r="CB123" s="34">
        <v>1.1367395520210266E-2</v>
      </c>
      <c r="CC123" s="34">
        <v>9.4166509807109833E-3</v>
      </c>
      <c r="CD123" s="34">
        <v>7.5995810329914093E-3</v>
      </c>
      <c r="CE123" s="34">
        <v>6.3149495981633663E-3</v>
      </c>
      <c r="CF123" s="34">
        <v>6.3149658963084221E-3</v>
      </c>
      <c r="CG123" t="s">
        <v>843</v>
      </c>
      <c r="CH123" t="s">
        <v>819</v>
      </c>
      <c r="CI123" s="34">
        <v>1.3070630840957165E-2</v>
      </c>
      <c r="CJ123" s="34">
        <v>1.0015441104769707E-2</v>
      </c>
      <c r="CK123" s="34">
        <v>7.8475717455148697E-3</v>
      </c>
      <c r="CL123" s="34">
        <v>5.7740961201488972E-3</v>
      </c>
      <c r="CM123" s="34">
        <v>4.7751865349709988E-3</v>
      </c>
      <c r="CN123" t="s">
        <v>843</v>
      </c>
      <c r="CO123" t="s">
        <v>1294</v>
      </c>
      <c r="CP123" s="34">
        <v>1.027165912091732E-2</v>
      </c>
      <c r="CQ123" s="34">
        <v>7.590150460600853E-3</v>
      </c>
      <c r="CR123" s="34">
        <v>6.2735783867537975E-3</v>
      </c>
      <c r="CS123" s="34">
        <v>4.7751604579389095E-3</v>
      </c>
      <c r="CT123" s="34">
        <v>4.7751911915838718E-3</v>
      </c>
      <c r="CU123" t="s">
        <v>843</v>
      </c>
      <c r="CV123" t="s">
        <v>1521</v>
      </c>
      <c r="CW123" s="34">
        <v>8.7053673341870308E-3</v>
      </c>
      <c r="CX123" s="34">
        <v>6.8234307691454887E-3</v>
      </c>
      <c r="CY123" s="34">
        <v>5.2746222354471684E-3</v>
      </c>
      <c r="CZ123" s="34">
        <v>4.7751488164067268E-3</v>
      </c>
      <c r="DA123" s="34">
        <v>4.7751772217452526E-3</v>
      </c>
      <c r="DB123" t="s">
        <v>843</v>
      </c>
      <c r="DC123" s="34">
        <v>6.4175829887390137</v>
      </c>
      <c r="DD123" s="34">
        <v>7.5183849334716797</v>
      </c>
      <c r="DE123" s="34">
        <v>8.3398933410644531</v>
      </c>
      <c r="DF123" s="34">
        <v>9.0693817138671875</v>
      </c>
      <c r="DG123" s="34">
        <v>9.4939479827880859</v>
      </c>
      <c r="DH123" t="s">
        <v>1464</v>
      </c>
      <c r="DI123" t="s">
        <v>843</v>
      </c>
      <c r="DJ123" s="34">
        <v>7.113670825958252</v>
      </c>
      <c r="DK123" s="34">
        <v>8.0303182601928711</v>
      </c>
      <c r="DL123" s="34">
        <v>8.7820310592651367</v>
      </c>
      <c r="DM123" s="34">
        <v>9.3535022735595703</v>
      </c>
      <c r="DN123" s="34">
        <v>9.7046165466308594</v>
      </c>
      <c r="DO123" t="s">
        <v>1294</v>
      </c>
      <c r="DP123" t="s">
        <v>843</v>
      </c>
      <c r="DQ123" s="34">
        <v>9.845062255859375</v>
      </c>
      <c r="DR123" t="s">
        <v>1521</v>
      </c>
      <c r="DS123" t="s">
        <v>843</v>
      </c>
      <c r="DT123" t="s">
        <v>843</v>
      </c>
      <c r="DU123" s="34">
        <v>10.5</v>
      </c>
      <c r="DV123" t="s">
        <v>1461</v>
      </c>
      <c r="DW123" t="s">
        <v>843</v>
      </c>
      <c r="DX123" t="s">
        <v>843</v>
      </c>
      <c r="DY123" t="s">
        <v>432</v>
      </c>
      <c r="DZ123" s="34">
        <v>8.7731815874576569E-3</v>
      </c>
      <c r="EA123" s="34">
        <v>1.7959527671337128E-2</v>
      </c>
      <c r="EB123" s="34">
        <v>2.979058213531971E-2</v>
      </c>
      <c r="EC123" s="34">
        <v>3.2318297773599625E-2</v>
      </c>
      <c r="ED123" s="34">
        <v>1.7070765898097306E-4</v>
      </c>
      <c r="EE123" t="s">
        <v>843</v>
      </c>
      <c r="EF123" t="s">
        <v>819</v>
      </c>
      <c r="EG123" s="34">
        <v>5.8426120085641742E-4</v>
      </c>
      <c r="EH123" s="34">
        <v>7.9056741669774055E-3</v>
      </c>
      <c r="EI123" s="34">
        <v>-3.1133680604398251E-3</v>
      </c>
      <c r="EJ123" s="34">
        <v>-1.8547475337982178E-2</v>
      </c>
      <c r="EK123" s="34">
        <v>-1.6610736027359962E-2</v>
      </c>
      <c r="EL123" t="s">
        <v>843</v>
      </c>
      <c r="EM123" t="s">
        <v>1294</v>
      </c>
      <c r="EN123" s="34">
        <v>3.2260455191135406E-3</v>
      </c>
      <c r="EO123" s="34">
        <v>-1.5278147475328296E-4</v>
      </c>
      <c r="EP123" s="34">
        <v>-9.8908925428986549E-3</v>
      </c>
      <c r="EQ123" s="34">
        <v>-9.9301533773541451E-3</v>
      </c>
      <c r="ER123" s="34">
        <v>-7.7388160862028599E-3</v>
      </c>
      <c r="ES123" t="s">
        <v>843</v>
      </c>
      <c r="ET123" t="s">
        <v>1521</v>
      </c>
      <c r="EU123" s="34">
        <v>-1.0427701054140925E-3</v>
      </c>
      <c r="EV123" s="34">
        <v>-1.0460381396114826E-2</v>
      </c>
      <c r="EW123" s="34">
        <v>-1.8955511972308159E-2</v>
      </c>
      <c r="EX123" s="34">
        <v>-1.9001936540007591E-2</v>
      </c>
      <c r="EY123" s="34">
        <v>-1.2628008611500263E-2</v>
      </c>
      <c r="EZ123" t="s">
        <v>843</v>
      </c>
      <c r="FA123" t="s">
        <v>1594</v>
      </c>
      <c r="FB123" s="34">
        <v>6.2477081082761288E-3</v>
      </c>
      <c r="FC123" s="34">
        <v>-2.8393259271979332E-3</v>
      </c>
      <c r="FD123" s="34">
        <v>-1.2427323963493109E-3</v>
      </c>
      <c r="FE123" s="34">
        <v>-4.4881179928779602E-4</v>
      </c>
      <c r="FF123" s="34">
        <v>-2.3113543167710304E-2</v>
      </c>
      <c r="FG123" t="s">
        <v>843</v>
      </c>
      <c r="FH123" s="34"/>
      <c r="FI123" s="34"/>
      <c r="FJ123" s="34"/>
      <c r="FK123" s="34"/>
      <c r="FL123" s="34"/>
      <c r="FM123" t="s">
        <v>843</v>
      </c>
      <c r="FN123" t="s">
        <v>843</v>
      </c>
      <c r="FO123" s="34">
        <v>0.41725000000000001</v>
      </c>
      <c r="FP123" t="s">
        <v>1462</v>
      </c>
      <c r="FQ123" t="s">
        <v>843</v>
      </c>
      <c r="FR123" t="s">
        <v>843</v>
      </c>
      <c r="FS123" s="34">
        <v>0.65471999999999997</v>
      </c>
      <c r="FT123" t="s">
        <v>1462</v>
      </c>
      <c r="FU123" t="s">
        <v>843</v>
      </c>
      <c r="FV123" t="s">
        <v>843</v>
      </c>
      <c r="FW123" s="34">
        <v>0.15406</v>
      </c>
      <c r="FX123" t="s">
        <v>1462</v>
      </c>
      <c r="FY123" t="s">
        <v>843</v>
      </c>
      <c r="FZ123" s="34">
        <v>-6.521335244178772E-2</v>
      </c>
      <c r="GA123" s="34">
        <v>-9.8538324236869812E-2</v>
      </c>
      <c r="GB123" s="34">
        <v>-8.7369583547115326E-2</v>
      </c>
      <c r="GC123" s="34">
        <v>-7.6562434434890747E-2</v>
      </c>
      <c r="GD123" s="34">
        <v>-2.1267803385853767E-2</v>
      </c>
      <c r="GE123" t="s">
        <v>830</v>
      </c>
      <c r="GF123" t="s">
        <v>843</v>
      </c>
      <c r="GG123" s="34">
        <v>-6.4955167472362518E-2</v>
      </c>
      <c r="GH123" s="34">
        <v>-9.8199240863323212E-2</v>
      </c>
      <c r="GI123" s="34">
        <v>-8.686230331659317E-2</v>
      </c>
      <c r="GJ123" s="34">
        <v>-7.5548306107521057E-2</v>
      </c>
      <c r="GK123" s="34">
        <v>-1.7377842217683792E-2</v>
      </c>
      <c r="GL123" t="s">
        <v>832</v>
      </c>
      <c r="GM123" t="s">
        <v>843</v>
      </c>
      <c r="GN123" s="34">
        <v>0.75234490633010864</v>
      </c>
      <c r="GO123" t="s">
        <v>832</v>
      </c>
      <c r="GP123" t="s">
        <v>843</v>
      </c>
      <c r="GQ123" t="s">
        <v>843</v>
      </c>
      <c r="GR123" s="34">
        <v>7.5654923915863037E-2</v>
      </c>
      <c r="GS123" s="34">
        <v>8.0938249826431274E-2</v>
      </c>
      <c r="GT123" s="34">
        <v>4.4472139328718185E-2</v>
      </c>
      <c r="GU123" s="34">
        <v>3.3519353717565536E-2</v>
      </c>
      <c r="GV123" s="34">
        <v>1.6397057101130486E-2</v>
      </c>
      <c r="GW123" t="s">
        <v>832</v>
      </c>
      <c r="GX123" t="s">
        <v>843</v>
      </c>
      <c r="GY123" t="s">
        <v>843</v>
      </c>
      <c r="GZ123" t="s">
        <v>843</v>
      </c>
      <c r="HA123" t="s">
        <v>843</v>
      </c>
      <c r="HB123" t="s">
        <v>843</v>
      </c>
      <c r="HC123" t="s">
        <v>843</v>
      </c>
      <c r="HD123" t="s">
        <v>843</v>
      </c>
      <c r="HE123" t="s">
        <v>843</v>
      </c>
      <c r="HF123" t="s">
        <v>843</v>
      </c>
      <c r="HG123" t="s">
        <v>843</v>
      </c>
      <c r="HH123" s="34">
        <v>5056174</v>
      </c>
      <c r="HI123" s="34">
        <v>5163310</v>
      </c>
      <c r="HJ123" s="34">
        <v>5275532</v>
      </c>
      <c r="HK123" s="34">
        <v>5396117</v>
      </c>
      <c r="HL123" s="34">
        <v>5532423</v>
      </c>
      <c r="HM123" s="34">
        <v>5678534</v>
      </c>
      <c r="HN123" s="34">
        <v>6075548</v>
      </c>
      <c r="HO123" s="34">
        <v>6473457</v>
      </c>
      <c r="HP123" s="34">
        <v>6632873</v>
      </c>
      <c r="HQ123" s="34">
        <v>6780493</v>
      </c>
      <c r="HR123" s="34">
        <v>6931258</v>
      </c>
      <c r="HS123" s="34">
        <v>7109980</v>
      </c>
      <c r="HT123" s="34">
        <v>7211863</v>
      </c>
      <c r="HU123" s="34">
        <v>7694814</v>
      </c>
      <c r="HV123" s="34">
        <v>8658026</v>
      </c>
      <c r="HW123" s="34">
        <v>9494246</v>
      </c>
      <c r="HX123" s="34">
        <v>9964656</v>
      </c>
      <c r="HY123" s="34">
        <v>10215381</v>
      </c>
      <c r="HZ123" s="34">
        <v>10459865</v>
      </c>
      <c r="IA123" s="34">
        <v>10698683</v>
      </c>
      <c r="IB123" s="34">
        <v>10928721</v>
      </c>
      <c r="IC123" s="34">
        <v>11148278</v>
      </c>
      <c r="ID123" s="34">
        <v>11285869</v>
      </c>
      <c r="IE123" s="34">
        <v>11337052</v>
      </c>
      <c r="IF123" s="34">
        <v>11384922</v>
      </c>
      <c r="IG123" s="34">
        <v>11442114</v>
      </c>
      <c r="IH123" s="34">
        <v>11515043</v>
      </c>
      <c r="II123" s="34">
        <v>11604646</v>
      </c>
      <c r="IJ123" s="34">
        <v>11704094</v>
      </c>
      <c r="IK123" s="34">
        <v>11813211</v>
      </c>
      <c r="IL123" s="34">
        <v>11933395</v>
      </c>
      <c r="IM123" s="34">
        <v>12065504</v>
      </c>
      <c r="IN123" s="34">
        <v>12208667</v>
      </c>
      <c r="IO123" s="34">
        <v>12359896</v>
      </c>
      <c r="IP123" s="34">
        <v>12517964</v>
      </c>
      <c r="IQ123" s="34">
        <v>12683203</v>
      </c>
      <c r="IR123" s="34">
        <v>12853969</v>
      </c>
      <c r="IS123" s="34">
        <v>13027576</v>
      </c>
      <c r="IT123" s="34">
        <v>13200576</v>
      </c>
      <c r="IU123" s="34">
        <v>13371140</v>
      </c>
      <c r="IV123" s="34">
        <v>13538887</v>
      </c>
      <c r="IW123" s="34">
        <v>13703556</v>
      </c>
      <c r="IX123" s="34">
        <v>13864721</v>
      </c>
      <c r="IY123" s="34">
        <v>14022069</v>
      </c>
      <c r="IZ123" s="34">
        <v>14175260</v>
      </c>
      <c r="JA123" s="34">
        <v>14323826</v>
      </c>
      <c r="JB123" s="34">
        <v>14468011</v>
      </c>
      <c r="JC123" s="34">
        <v>14608090</v>
      </c>
      <c r="JD123" s="34">
        <v>14744593</v>
      </c>
      <c r="JE123" s="34">
        <v>14877252</v>
      </c>
      <c r="JF123" s="34">
        <v>15005941</v>
      </c>
      <c r="JG123" s="34">
        <v>15131037</v>
      </c>
      <c r="JH123" s="34">
        <v>15252936</v>
      </c>
      <c r="JI123" s="34">
        <v>15372006</v>
      </c>
      <c r="JJ123" s="34">
        <v>15488416</v>
      </c>
      <c r="JK123" s="34">
        <v>15602302</v>
      </c>
      <c r="JL123" s="34">
        <v>15713565</v>
      </c>
      <c r="JM123" s="34">
        <v>15822001</v>
      </c>
      <c r="JN123" s="34">
        <v>15927766</v>
      </c>
      <c r="JO123" s="34">
        <v>16030997</v>
      </c>
      <c r="JP123" s="34">
        <v>16131412</v>
      </c>
      <c r="JQ123" s="34">
        <v>16229146</v>
      </c>
      <c r="JR123" s="34">
        <v>16324171</v>
      </c>
      <c r="JS123" s="34">
        <v>16416338</v>
      </c>
      <c r="JT123" s="34">
        <v>16505696</v>
      </c>
      <c r="JU123" s="34">
        <v>16592607</v>
      </c>
      <c r="JV123" s="34">
        <v>16677092</v>
      </c>
      <c r="JW123" s="34">
        <v>16758589</v>
      </c>
      <c r="JX123" s="34">
        <v>16836912</v>
      </c>
      <c r="JY123" s="34">
        <v>16911620</v>
      </c>
      <c r="JZ123" s="34">
        <v>16983000</v>
      </c>
      <c r="KA123" s="34">
        <v>17051389</v>
      </c>
      <c r="KB123" s="34">
        <v>17116201</v>
      </c>
      <c r="KC123" s="34">
        <v>17177152</v>
      </c>
      <c r="KD123" s="34">
        <v>17234358</v>
      </c>
      <c r="KE123" s="34">
        <v>17287817</v>
      </c>
      <c r="KF123" s="34">
        <v>17337140</v>
      </c>
      <c r="KG123" s="34">
        <v>17382554</v>
      </c>
      <c r="KH123" s="34">
        <v>17424523</v>
      </c>
      <c r="KI123" s="34">
        <v>17463040</v>
      </c>
      <c r="KJ123" s="34">
        <v>17498352</v>
      </c>
      <c r="KK123" s="34">
        <v>17530432</v>
      </c>
      <c r="KL123" s="34">
        <v>17558974</v>
      </c>
      <c r="KM123" s="34">
        <v>17584594</v>
      </c>
      <c r="KN123" s="34">
        <v>17607362</v>
      </c>
      <c r="KO123" s="34">
        <v>17626929</v>
      </c>
      <c r="KP123" s="34">
        <v>17643454</v>
      </c>
      <c r="KQ123" s="34">
        <v>17657504</v>
      </c>
      <c r="KR123" s="34">
        <v>17669194</v>
      </c>
      <c r="KS123" s="34">
        <v>17678329</v>
      </c>
      <c r="KT123" s="34">
        <v>17685188</v>
      </c>
      <c r="KU123" s="34">
        <v>17689718</v>
      </c>
      <c r="KV123" s="34">
        <v>17691934</v>
      </c>
      <c r="KW123" s="34">
        <v>17691828</v>
      </c>
      <c r="KX123" s="34">
        <v>17689627</v>
      </c>
      <c r="KY123" s="34">
        <v>17685182</v>
      </c>
      <c r="KZ123" s="34">
        <v>17677858</v>
      </c>
      <c r="LA123" s="34">
        <v>17667746</v>
      </c>
      <c r="LB123" s="34">
        <v>17655572</v>
      </c>
      <c r="LC123" s="34">
        <v>17641423</v>
      </c>
      <c r="LD123" s="34">
        <v>17625253</v>
      </c>
      <c r="LE123" t="s">
        <v>843</v>
      </c>
      <c r="LF123" t="s">
        <v>843</v>
      </c>
      <c r="LG123" t="s">
        <v>843</v>
      </c>
      <c r="LH123" s="34">
        <v>2.1065941080451012E-2</v>
      </c>
      <c r="LI123" s="34">
        <v>2.0967775955796242E-2</v>
      </c>
      <c r="LJ123" s="34">
        <v>2.1501680836081505E-2</v>
      </c>
      <c r="LK123" s="34">
        <v>2.2600093856453896E-2</v>
      </c>
      <c r="LL123" s="34">
        <v>2.4946253746747971E-2</v>
      </c>
      <c r="LM123" s="34">
        <v>2.6067225262522697E-2</v>
      </c>
      <c r="LN123" s="34">
        <v>6.7579090595245361E-2</v>
      </c>
      <c r="LO123" s="34">
        <v>6.3438087701797485E-2</v>
      </c>
      <c r="LP123" s="34">
        <v>2.432776615023613E-2</v>
      </c>
      <c r="LQ123" s="34">
        <v>2.2011769935488701E-2</v>
      </c>
      <c r="LR123" s="34">
        <v>2.1991513669490814E-2</v>
      </c>
      <c r="LS123" s="34">
        <v>2.5458104908466339E-2</v>
      </c>
      <c r="LT123" s="34">
        <v>1.4227878302335739E-2</v>
      </c>
      <c r="LU123" s="34">
        <v>6.4819283783435822E-2</v>
      </c>
      <c r="LV123" s="34">
        <v>0.11794015765190125</v>
      </c>
      <c r="LW123" s="34">
        <v>9.2199176549911499E-2</v>
      </c>
      <c r="LX123" s="34">
        <v>4.8358500003814697E-2</v>
      </c>
      <c r="LY123" s="34">
        <v>2.4850092828273773E-2</v>
      </c>
      <c r="LZ123" s="34">
        <v>2.365102618932724E-2</v>
      </c>
      <c r="MA123" s="34">
        <v>2.2575097158551216E-2</v>
      </c>
      <c r="MB123" s="34">
        <v>2.1273627877235413E-2</v>
      </c>
      <c r="MC123" s="34">
        <v>1.9890768453478813E-2</v>
      </c>
      <c r="MD123" s="34">
        <v>1.2266365811228752E-2</v>
      </c>
      <c r="ME123" s="34">
        <v>4.5248875394463539E-3</v>
      </c>
      <c r="MF123" s="34">
        <v>4.213548731058836E-3</v>
      </c>
      <c r="MG123" s="34">
        <v>5.0109107978641987E-3</v>
      </c>
      <c r="MH123" s="34">
        <v>6.3535082153975964E-3</v>
      </c>
      <c r="MI123" s="34">
        <v>7.7512678690254688E-3</v>
      </c>
      <c r="MJ123" s="34">
        <v>8.5331602022051811E-3</v>
      </c>
      <c r="MK123" s="34">
        <v>9.2797866091132164E-3</v>
      </c>
      <c r="ML123" s="34">
        <v>1.0122290812432766E-2</v>
      </c>
      <c r="MM123" s="34">
        <v>1.1009699665009975E-2</v>
      </c>
      <c r="MN123" s="34">
        <v>1.179563719779253E-2</v>
      </c>
      <c r="MO123" s="34">
        <v>1.2310928665101528E-2</v>
      </c>
      <c r="MP123" s="34">
        <v>1.2707694433629513E-2</v>
      </c>
      <c r="MQ123" s="34">
        <v>1.3113787397742271E-2</v>
      </c>
      <c r="MR123" s="34">
        <v>1.3374115340411663E-2</v>
      </c>
      <c r="MS123" s="34">
        <v>1.3415706343948841E-2</v>
      </c>
      <c r="MT123" s="34">
        <v>1.3192123733460903E-2</v>
      </c>
      <c r="MU123" s="34">
        <v>1.2838187627494335E-2</v>
      </c>
      <c r="MV123" s="34">
        <v>1.2467410415410995E-2</v>
      </c>
      <c r="MW123" s="34">
        <v>1.2089298106729984E-2</v>
      </c>
      <c r="MX123" s="34">
        <v>1.1692195199429989E-2</v>
      </c>
      <c r="MY123" s="34">
        <v>1.1284889653325081E-2</v>
      </c>
      <c r="MZ123" s="34">
        <v>1.0865746065974236E-2</v>
      </c>
      <c r="NA123" s="34">
        <v>1.042611338198185E-2</v>
      </c>
      <c r="NB123" s="34">
        <v>1.0015769861638546E-2</v>
      </c>
      <c r="NC123" s="34">
        <v>9.6354102715849876E-3</v>
      </c>
      <c r="ND123" s="34">
        <v>9.3009546399116516E-3</v>
      </c>
      <c r="NE123" s="34">
        <v>8.9568952098488808E-3</v>
      </c>
      <c r="NF123" s="34">
        <v>8.6128544062376022E-3</v>
      </c>
      <c r="NG123" s="34">
        <v>8.3018755540251732E-3</v>
      </c>
      <c r="NH123" s="34">
        <v>8.0239446833729744E-3</v>
      </c>
      <c r="NI123" s="34">
        <v>7.7760540880262852E-3</v>
      </c>
      <c r="NJ123" s="34">
        <v>7.5443265959620476E-3</v>
      </c>
      <c r="NK123" s="34">
        <v>7.3260776698589325E-3</v>
      </c>
      <c r="NL123" s="34">
        <v>7.1058846078813076E-3</v>
      </c>
      <c r="NM123" s="34">
        <v>6.8770875222980976E-3</v>
      </c>
      <c r="NN123" s="34">
        <v>6.6624358296394348E-3</v>
      </c>
      <c r="NO123" s="34">
        <v>6.4602848142385483E-3</v>
      </c>
      <c r="NP123" s="34">
        <v>6.2442664057016373E-3</v>
      </c>
      <c r="NQ123" s="34">
        <v>6.0403347015380859E-3</v>
      </c>
      <c r="NR123" s="34">
        <v>5.8381315320730209E-3</v>
      </c>
      <c r="NS123" s="34">
        <v>5.6301658041775227E-3</v>
      </c>
      <c r="NT123" s="34">
        <v>5.4284748621284962E-3</v>
      </c>
      <c r="NU123" s="34">
        <v>5.2517014555633068E-3</v>
      </c>
      <c r="NV123" s="34">
        <v>5.0788065418601036E-3</v>
      </c>
      <c r="NW123" s="34">
        <v>4.8748617991805077E-3</v>
      </c>
      <c r="NX123" s="34">
        <v>4.6627162955701351E-3</v>
      </c>
      <c r="NY123" s="34">
        <v>4.4273403473198414E-3</v>
      </c>
      <c r="NZ123" s="34">
        <v>4.2118839919567108E-3</v>
      </c>
      <c r="OA123" s="34">
        <v>4.0188231505453587E-3</v>
      </c>
      <c r="OB123" s="34">
        <v>3.7937751039862633E-3</v>
      </c>
      <c r="OC123" s="34">
        <v>3.5546866711229086E-3</v>
      </c>
      <c r="OD123" s="34">
        <v>3.3248208928853273E-3</v>
      </c>
      <c r="OE123" s="34">
        <v>3.0970843508839607E-3</v>
      </c>
      <c r="OF123" s="34">
        <v>2.8489874675869942E-3</v>
      </c>
      <c r="OG123" s="34">
        <v>2.6160383131355047E-3</v>
      </c>
      <c r="OH123" s="34">
        <v>2.4115222040563822E-3</v>
      </c>
      <c r="OI123" s="34">
        <v>2.2080657072365284E-3</v>
      </c>
      <c r="OJ123" s="34">
        <v>2.0200575236231089E-3</v>
      </c>
      <c r="OK123" s="34">
        <v>1.8316369969397783E-3</v>
      </c>
      <c r="OL123" s="34">
        <v>1.6268161125481129E-3</v>
      </c>
      <c r="OM123" s="34">
        <v>1.4580196002498269E-3</v>
      </c>
      <c r="ON123" s="34">
        <v>1.2939322041347623E-3</v>
      </c>
      <c r="OO123" s="34">
        <v>1.1106794700026512E-3</v>
      </c>
      <c r="OP123" s="34">
        <v>9.3704689061269164E-4</v>
      </c>
      <c r="OQ123" s="34">
        <v>7.9601240577176213E-4</v>
      </c>
      <c r="OR123" s="34">
        <v>6.6182244336232543E-4</v>
      </c>
      <c r="OS123" s="34">
        <v>5.1686790538951755E-4</v>
      </c>
      <c r="OT123" s="34">
        <v>3.8791389670222998E-4</v>
      </c>
      <c r="OU123" s="34">
        <v>2.5611376622691751E-4</v>
      </c>
      <c r="OV123" s="34">
        <v>1.2526266800705343E-4</v>
      </c>
      <c r="OW123" s="34">
        <v>-5.9914486882917117E-6</v>
      </c>
      <c r="OX123" s="34">
        <v>-1.2441545550245792E-4</v>
      </c>
      <c r="OY123" s="34">
        <v>-2.5130878202617168E-4</v>
      </c>
      <c r="OZ123" s="34">
        <v>-4.1421779314987361E-4</v>
      </c>
      <c r="PA123" s="34">
        <v>-5.7217868743464351E-4</v>
      </c>
      <c r="PB123" s="34">
        <v>-6.89289765432477E-4</v>
      </c>
      <c r="PC123" s="34">
        <v>-8.0171134322881699E-4</v>
      </c>
      <c r="PD123" s="34">
        <v>-9.1701303608715534E-4</v>
      </c>
      <c r="PE123" t="s">
        <v>1300</v>
      </c>
      <c r="PF123" t="s">
        <v>843</v>
      </c>
      <c r="PG123" t="s">
        <v>843</v>
      </c>
      <c r="PH123" t="s">
        <v>843</v>
      </c>
      <c r="PI123" t="s">
        <v>843</v>
      </c>
      <c r="PJ123" t="s">
        <v>1300</v>
      </c>
      <c r="PK123" s="34">
        <v>0.51919078826904297</v>
      </c>
      <c r="PL123" s="34">
        <v>0.51817595958709717</v>
      </c>
      <c r="PM123" s="34">
        <v>0.51729249954223633</v>
      </c>
      <c r="PN123" s="34">
        <v>0.51657551527023315</v>
      </c>
      <c r="PO123" s="34">
        <v>0.51610457897186279</v>
      </c>
      <c r="PP123" s="34">
        <v>0.51578366756439209</v>
      </c>
      <c r="PQ123" s="34">
        <v>0.51543676853179932</v>
      </c>
      <c r="PR123" s="34">
        <v>0.51511162519454956</v>
      </c>
      <c r="PS123" s="34">
        <v>0.51480495929718018</v>
      </c>
      <c r="PT123" s="34">
        <v>0.51450860500335693</v>
      </c>
      <c r="PU123" s="34">
        <v>0.51422512531280518</v>
      </c>
      <c r="PV123" s="34">
        <v>0.51395332813262939</v>
      </c>
      <c r="PW123" s="34">
        <v>0.51369613409042358</v>
      </c>
      <c r="PX123" s="34">
        <v>0.51578688621520996</v>
      </c>
      <c r="PY123" s="34">
        <v>0.51947546005249023</v>
      </c>
      <c r="PZ123" s="34">
        <v>0.52081102132797241</v>
      </c>
      <c r="QA123" s="34">
        <v>0.52042460441589355</v>
      </c>
      <c r="QB123" s="34">
        <v>0.52004176378250122</v>
      </c>
      <c r="QC123" s="34">
        <v>0.51965993642807007</v>
      </c>
      <c r="QD123" s="34">
        <v>0.5192793607711792</v>
      </c>
      <c r="QE123" s="34">
        <v>0.51888734102249146</v>
      </c>
      <c r="QF123" s="34">
        <v>0.51847952604293823</v>
      </c>
      <c r="QG123" s="34">
        <v>0.51807397603988647</v>
      </c>
      <c r="QH123" s="34">
        <v>0.51768159866333008</v>
      </c>
      <c r="QI123" s="34">
        <v>0.51731383800506592</v>
      </c>
      <c r="QJ123" s="34">
        <v>0.51696145534515381</v>
      </c>
      <c r="QK123" s="34">
        <v>0.51661103963851929</v>
      </c>
      <c r="QL123" s="34">
        <v>0.51626312732696533</v>
      </c>
      <c r="QM123" s="34">
        <v>0.51591783761978149</v>
      </c>
      <c r="QN123" s="34">
        <v>0.51557439565658569</v>
      </c>
      <c r="QO123" s="34">
        <v>0.51523339748382568</v>
      </c>
      <c r="QP123" s="34">
        <v>0.51489657163619995</v>
      </c>
      <c r="QQ123" s="34">
        <v>0.51456385850906372</v>
      </c>
      <c r="QR123" s="34">
        <v>0.51423639059066772</v>
      </c>
      <c r="QS123" s="34">
        <v>0.51391345262527466</v>
      </c>
      <c r="QT123" s="34">
        <v>0.51359432935714722</v>
      </c>
      <c r="QU123" s="34">
        <v>0.51328051090240479</v>
      </c>
      <c r="QV123" s="34">
        <v>0.51297163963317871</v>
      </c>
      <c r="QW123" s="34">
        <v>0.51266694068908691</v>
      </c>
      <c r="QX123" s="34">
        <v>0.51236498355865479</v>
      </c>
      <c r="QY123" s="34">
        <v>0.51206552982330322</v>
      </c>
      <c r="QZ123" s="34">
        <v>0.51176935434341431</v>
      </c>
      <c r="RA123" s="34">
        <v>0.51147669553756714</v>
      </c>
      <c r="RB123" s="34">
        <v>0.5111883282661438</v>
      </c>
      <c r="RC123" s="34">
        <v>0.51090401411056519</v>
      </c>
      <c r="RD123" s="34">
        <v>0.51062363386154175</v>
      </c>
      <c r="RE123" s="34">
        <v>0.51034802198410034</v>
      </c>
      <c r="RF123" s="34">
        <v>0.51007777452468872</v>
      </c>
      <c r="RG123" s="34">
        <v>0.50981265306472778</v>
      </c>
      <c r="RH123" s="34">
        <v>0.50955379009246826</v>
      </c>
      <c r="RI123" s="34">
        <v>0.50930088758468628</v>
      </c>
      <c r="RJ123" s="34">
        <v>0.50905317068099976</v>
      </c>
      <c r="RK123" s="34">
        <v>0.50881284475326538</v>
      </c>
      <c r="RL123" s="34">
        <v>0.50858086347579956</v>
      </c>
      <c r="RM123" s="34">
        <v>0.50835561752319336</v>
      </c>
      <c r="RN123" s="34">
        <v>0.50813746452331543</v>
      </c>
      <c r="RO123" s="34">
        <v>0.50792759656906128</v>
      </c>
      <c r="RP123" s="34">
        <v>0.50772672891616821</v>
      </c>
      <c r="RQ123" s="34">
        <v>0.50753414630889893</v>
      </c>
      <c r="RR123" s="34">
        <v>0.50734955072402954</v>
      </c>
      <c r="RS123" s="34">
        <v>0.50717222690582275</v>
      </c>
      <c r="RT123" s="34">
        <v>0.50700223445892334</v>
      </c>
      <c r="RU123" s="34">
        <v>0.50684142112731934</v>
      </c>
      <c r="RV123" s="34">
        <v>0.50668758153915405</v>
      </c>
      <c r="RW123" s="34">
        <v>0.50653916597366333</v>
      </c>
      <c r="RX123" s="34">
        <v>0.50639581680297852</v>
      </c>
      <c r="RY123" s="34">
        <v>0.50625729560852051</v>
      </c>
      <c r="RZ123" s="34">
        <v>0.5061226487159729</v>
      </c>
      <c r="SA123" s="34">
        <v>0.50599056482315063</v>
      </c>
      <c r="SB123" s="34">
        <v>0.50586158037185669</v>
      </c>
      <c r="SC123" s="34">
        <v>0.50573480129241943</v>
      </c>
      <c r="SD123" s="34">
        <v>0.50560998916625977</v>
      </c>
      <c r="SE123" s="34">
        <v>0.50548851490020752</v>
      </c>
      <c r="SF123" s="34">
        <v>0.50536996126174927</v>
      </c>
      <c r="SG123" s="34">
        <v>0.50525283813476563</v>
      </c>
      <c r="SH123" s="34">
        <v>0.50513768196105957</v>
      </c>
      <c r="SI123" s="34">
        <v>0.50502669811248779</v>
      </c>
      <c r="SJ123" s="34">
        <v>0.50491946935653687</v>
      </c>
      <c r="SK123" s="34">
        <v>0.50481325387954712</v>
      </c>
      <c r="SL123" s="34">
        <v>0.50470918416976929</v>
      </c>
      <c r="SM123" s="34">
        <v>0.50461107492446899</v>
      </c>
      <c r="SN123" s="34">
        <v>0.50451964139938354</v>
      </c>
      <c r="SO123" s="34">
        <v>0.50443410873413086</v>
      </c>
      <c r="SP123" s="34">
        <v>0.50435441732406616</v>
      </c>
      <c r="SQ123" s="34">
        <v>0.50428199768066406</v>
      </c>
      <c r="SR123" s="34">
        <v>0.50421756505966187</v>
      </c>
      <c r="SS123" s="34">
        <v>0.50416117906570435</v>
      </c>
      <c r="ST123" s="34">
        <v>0.50411480665206909</v>
      </c>
      <c r="SU123" s="34">
        <v>0.50407665967941284</v>
      </c>
      <c r="SV123" s="34">
        <v>0.50404685735702515</v>
      </c>
      <c r="SW123" s="34">
        <v>0.50402754545211792</v>
      </c>
      <c r="SX123" s="34">
        <v>0.50401514768600464</v>
      </c>
      <c r="SY123" s="34">
        <v>0.50401008129119873</v>
      </c>
      <c r="SZ123" s="34">
        <v>0.50401061773300171</v>
      </c>
      <c r="TA123" s="34">
        <v>0.50401461124420166</v>
      </c>
      <c r="TB123" s="34">
        <v>0.5040203332901001</v>
      </c>
      <c r="TC123" s="34">
        <v>0.50402617454528809</v>
      </c>
      <c r="TD123" s="34">
        <v>0.5040324330329895</v>
      </c>
      <c r="TE123" s="34">
        <v>0.50403732061386108</v>
      </c>
      <c r="TF123" s="34">
        <v>0.50404316186904907</v>
      </c>
      <c r="TG123" s="34">
        <v>0.50405055284500122</v>
      </c>
      <c r="TH123" t="s">
        <v>843</v>
      </c>
      <c r="TI123" t="s">
        <v>843</v>
      </c>
      <c r="TJ123" t="s">
        <v>1300</v>
      </c>
      <c r="TK123" s="34">
        <v>0.569578400585106</v>
      </c>
      <c r="TL123" s="34">
        <v>0.57143460299691495</v>
      </c>
      <c r="TM123" s="34">
        <v>0.57366305177023402</v>
      </c>
      <c r="TN123" s="34">
        <v>0.57614730890261501</v>
      </c>
      <c r="TO123" s="34">
        <v>0.579126541842516</v>
      </c>
      <c r="TP123" s="34">
        <v>0.58232093157134102</v>
      </c>
      <c r="TQ123" s="34">
        <v>0.58540031406217896</v>
      </c>
      <c r="TR123" s="34">
        <v>0.58849317980278404</v>
      </c>
      <c r="TS123" s="34">
        <v>0.59187177199621999</v>
      </c>
      <c r="TT123" s="34">
        <v>0.59544561106733807</v>
      </c>
      <c r="TU123" s="34">
        <v>0.59925344004988401</v>
      </c>
      <c r="TV123" s="34">
        <v>0.60309062775778799</v>
      </c>
      <c r="TW123" s="34">
        <v>0.60676027816945499</v>
      </c>
      <c r="TX123" s="34">
        <v>0.61104076069934898</v>
      </c>
      <c r="TY123" s="34">
        <v>0.61495876773758806</v>
      </c>
      <c r="TZ123" s="34">
        <v>0.61810787196224604</v>
      </c>
      <c r="UA123" s="34">
        <v>0.62107686512594396</v>
      </c>
      <c r="UB123" s="34">
        <v>0.62394537100743597</v>
      </c>
      <c r="UC123" s="34">
        <v>0.62697235447243604</v>
      </c>
      <c r="UD123" s="34">
        <v>0.63008668309516802</v>
      </c>
      <c r="UE123" s="34">
        <v>0.633290299935372</v>
      </c>
      <c r="UF123" s="34">
        <v>0.63667319906595399</v>
      </c>
      <c r="UG123" s="34">
        <v>0.64067342269671101</v>
      </c>
      <c r="UH123" s="34">
        <v>0.64518930295153898</v>
      </c>
      <c r="UI123" s="34">
        <v>0.64940724448561193</v>
      </c>
      <c r="UJ123" s="34">
        <v>0.65348533262798592</v>
      </c>
      <c r="UK123" s="34">
        <v>0.657083492563445</v>
      </c>
      <c r="UL123" s="34">
        <v>0.65975091613095804</v>
      </c>
      <c r="UM123" s="34">
        <v>0.66169883212228298</v>
      </c>
      <c r="UN123" s="34">
        <v>0.66340781519944103</v>
      </c>
      <c r="UO123" s="34">
        <v>0.66457280868406698</v>
      </c>
      <c r="UP123" s="34">
        <v>0.664792052416872</v>
      </c>
      <c r="UQ123" s="34">
        <v>0.66458238233543399</v>
      </c>
      <c r="UR123" s="34">
        <v>0.66418936696554698</v>
      </c>
      <c r="US123" s="34">
        <v>0.66365988111165708</v>
      </c>
      <c r="UT123" s="34">
        <v>0.66298635289524299</v>
      </c>
      <c r="UU123" s="34">
        <v>0.66220998890654004</v>
      </c>
      <c r="UV123" s="34">
        <v>0.66136537367483494</v>
      </c>
      <c r="UW123" s="34">
        <v>0.6605315427346331</v>
      </c>
      <c r="UX123" s="34">
        <v>0.65980159507715896</v>
      </c>
      <c r="UY123" s="34">
        <v>0.65919704696542103</v>
      </c>
      <c r="UZ123" s="34">
        <v>0.65870307677802797</v>
      </c>
      <c r="VA123" s="34">
        <v>0.65828422878887294</v>
      </c>
      <c r="VB123" s="34">
        <v>0.65790918586978808</v>
      </c>
      <c r="VC123" s="34">
        <v>0.65761162961425901</v>
      </c>
      <c r="VD123" s="34">
        <v>0.65739869361719405</v>
      </c>
      <c r="VE123" s="34">
        <v>0.65725474141728102</v>
      </c>
      <c r="VF123" s="34">
        <v>0.65714121421760097</v>
      </c>
      <c r="VG123" s="34">
        <v>0.65696893091589603</v>
      </c>
      <c r="VH123" s="34">
        <v>0.65680644516877196</v>
      </c>
      <c r="VI123" s="34">
        <v>0.656677145405276</v>
      </c>
      <c r="VJ123" s="34">
        <v>0.65648269844294205</v>
      </c>
      <c r="VK123" s="34">
        <v>0.65616361806790491</v>
      </c>
      <c r="VL123" s="34">
        <v>0.65569803785862302</v>
      </c>
      <c r="VM123" s="34">
        <v>0.65514105331555395</v>
      </c>
      <c r="VN123" s="34">
        <v>0.65446983400269998</v>
      </c>
      <c r="VO123" s="34">
        <v>0.65359935826147708</v>
      </c>
      <c r="VP123" s="34">
        <v>0.65245437831960595</v>
      </c>
      <c r="VQ123" s="34">
        <v>0.65101698345464798</v>
      </c>
      <c r="VR123" s="34">
        <v>0.64935237652405509</v>
      </c>
      <c r="VS123" s="34">
        <v>0.64754985490420791</v>
      </c>
      <c r="VT123" s="34">
        <v>0.64570920737295689</v>
      </c>
      <c r="VU123" s="34">
        <v>0.64401437733084199</v>
      </c>
      <c r="VV123" s="34">
        <v>0.64264593122552494</v>
      </c>
      <c r="VW123" s="34">
        <v>0.64153997630696591</v>
      </c>
      <c r="VX123" s="34">
        <v>0.64027020106816801</v>
      </c>
      <c r="VY123" s="34">
        <v>0.63886109044487194</v>
      </c>
      <c r="VZ123" s="34">
        <v>0.63750651568856709</v>
      </c>
      <c r="WA123" s="34">
        <v>0.63594090175205498</v>
      </c>
      <c r="WB123" s="34">
        <v>0.634223125874399</v>
      </c>
      <c r="WC123" s="34">
        <v>0.63239439439439404</v>
      </c>
      <c r="WD123" s="34">
        <v>0.63040764596948695</v>
      </c>
      <c r="WE123" s="34">
        <v>0.62797162174012799</v>
      </c>
      <c r="WF123" s="34">
        <v>0.62514283508698099</v>
      </c>
      <c r="WG123" s="34">
        <v>0.622375982905775</v>
      </c>
      <c r="WH123" s="34">
        <v>0.61954058802047096</v>
      </c>
      <c r="WI123" s="34">
        <v>0.61686186418290401</v>
      </c>
      <c r="WJ123" s="34">
        <v>0.61457872112978107</v>
      </c>
      <c r="WK123" s="34">
        <v>0.61255039807976397</v>
      </c>
      <c r="WL123" s="34">
        <v>0.61052489685287004</v>
      </c>
      <c r="WM123" s="34">
        <v>0.60871171207184904</v>
      </c>
      <c r="WN123" s="34">
        <v>0.60736934491973704</v>
      </c>
      <c r="WO123" s="34">
        <v>0.60615496686067705</v>
      </c>
      <c r="WP123" s="34">
        <v>0.60492195611681499</v>
      </c>
      <c r="WQ123" s="34">
        <v>0.60366601197839898</v>
      </c>
      <c r="WR123" s="34">
        <v>0.60241334728282292</v>
      </c>
      <c r="WS123" s="34">
        <v>0.601169136156673</v>
      </c>
      <c r="WT123" s="34">
        <v>0.59989354667869399</v>
      </c>
      <c r="WU123" s="34">
        <v>0.59857065353405503</v>
      </c>
      <c r="WV123" s="34">
        <v>0.59720099684758099</v>
      </c>
      <c r="WW123" s="34">
        <v>0.59575379113170301</v>
      </c>
      <c r="WX123" s="34">
        <v>0.59419865839018304</v>
      </c>
      <c r="WY123" s="34">
        <v>0.59253852631374304</v>
      </c>
      <c r="WZ123" s="34">
        <v>0.59081086502731994</v>
      </c>
      <c r="XA123" s="34">
        <v>0.58902970116244702</v>
      </c>
      <c r="XB123" s="34">
        <v>0.58720389229797298</v>
      </c>
      <c r="XC123" s="34">
        <v>0.58532760062538103</v>
      </c>
      <c r="XD123" s="34">
        <v>0.58337862066215496</v>
      </c>
      <c r="XE123" s="34">
        <v>0.58141207259067895</v>
      </c>
      <c r="XF123" s="34">
        <v>0.57942460197230095</v>
      </c>
      <c r="XG123" s="34">
        <v>0.57735955400584704</v>
      </c>
      <c r="XH123" t="s">
        <v>843</v>
      </c>
      <c r="XI123" t="s">
        <v>1300</v>
      </c>
      <c r="XJ123" s="34">
        <v>0.55224523523122404</v>
      </c>
      <c r="XK123" s="34">
        <v>0.55397458219630402</v>
      </c>
      <c r="XL123" s="34">
        <v>0.55621144523542299</v>
      </c>
      <c r="XM123" s="34">
        <v>0.55878445174413893</v>
      </c>
      <c r="XN123" s="34">
        <v>0.56187505908351498</v>
      </c>
      <c r="XO123" s="34">
        <v>0.56514114689274098</v>
      </c>
      <c r="XP123" s="34">
        <v>0.56820458268088903</v>
      </c>
      <c r="XQ123" s="34">
        <v>0.57117368441419203</v>
      </c>
      <c r="XR123" s="34">
        <v>0.57429756112453501</v>
      </c>
      <c r="XS123" s="34">
        <v>0.57751778355333305</v>
      </c>
      <c r="XT123" s="34">
        <v>0.58091824161514094</v>
      </c>
      <c r="XU123" s="34">
        <v>0.58429767624505802</v>
      </c>
      <c r="XV123" s="34">
        <v>0.58744723797443199</v>
      </c>
      <c r="XW123" s="34">
        <v>0.59209098491529499</v>
      </c>
      <c r="XX123" s="34">
        <v>0.59704019137849695</v>
      </c>
      <c r="XY123" s="34">
        <v>0.60019686659704907</v>
      </c>
      <c r="XZ123" s="34">
        <v>0.60234631292571994</v>
      </c>
      <c r="YA123" s="34">
        <v>0.604285703867252</v>
      </c>
      <c r="YB123" s="34">
        <v>0.60633619046057496</v>
      </c>
      <c r="YC123" s="34">
        <v>0.60850299945783004</v>
      </c>
      <c r="YD123" s="34">
        <v>0.61075792858102995</v>
      </c>
      <c r="YE123" s="34">
        <v>0.61312803704428798</v>
      </c>
      <c r="YF123" s="34">
        <v>0.61602485444518496</v>
      </c>
      <c r="YG123" s="34">
        <v>0.61931983643896804</v>
      </c>
      <c r="YH123" s="34">
        <v>0.62219300326313198</v>
      </c>
      <c r="YI123" s="34">
        <v>0.62486134009583605</v>
      </c>
      <c r="YJ123" s="34">
        <v>0.62708225982819799</v>
      </c>
      <c r="YK123" s="34">
        <v>0.628438800650998</v>
      </c>
      <c r="YL123" s="34">
        <v>0.62914441003055899</v>
      </c>
      <c r="YM123" s="34">
        <v>0.62971816045612006</v>
      </c>
      <c r="YN123" s="34">
        <v>0.62986294469691795</v>
      </c>
      <c r="YO123" s="34">
        <v>0.62914580157008804</v>
      </c>
      <c r="YP123" s="34">
        <v>0.62809924293946306</v>
      </c>
      <c r="YQ123" s="34">
        <v>0.62701449915112595</v>
      </c>
      <c r="YR123" s="34">
        <v>0.62594040852010802</v>
      </c>
      <c r="YS123" s="34">
        <v>0.624844725736866</v>
      </c>
      <c r="YT123" s="34">
        <v>0.62374661772769902</v>
      </c>
      <c r="YU123" s="34">
        <v>0.62259761053792306</v>
      </c>
      <c r="YV123" s="34">
        <v>0.62138908261992098</v>
      </c>
      <c r="YW123" s="34">
        <v>0.62020059620944801</v>
      </c>
      <c r="YX123" s="34">
        <v>0.61905179572928704</v>
      </c>
      <c r="YY123" s="34">
        <v>0.61792672646428404</v>
      </c>
      <c r="YZ123" s="34">
        <v>0.616818303923378</v>
      </c>
      <c r="ZA123" s="34">
        <v>0.61572956886747598</v>
      </c>
      <c r="ZB123" s="34">
        <v>0.61470334987518205</v>
      </c>
      <c r="ZC123" s="34">
        <v>0.61372876213380401</v>
      </c>
      <c r="ZD123" s="34">
        <v>0.61277837751085396</v>
      </c>
      <c r="ZE123" s="34">
        <v>0.61184063077376993</v>
      </c>
      <c r="ZF123" s="34">
        <v>0.61085514534039698</v>
      </c>
      <c r="ZG123" s="34">
        <v>0.60989835354002198</v>
      </c>
      <c r="ZH123" s="34">
        <v>0.60900506006254407</v>
      </c>
      <c r="ZI123" s="34">
        <v>0.60803334232809003</v>
      </c>
      <c r="ZJ123" s="34">
        <v>0.60685848918337792</v>
      </c>
      <c r="ZK123" s="34">
        <v>0.60543381243040695</v>
      </c>
      <c r="ZL123" s="34">
        <v>0.60384720413477999</v>
      </c>
      <c r="ZM123" s="34">
        <v>0.60219860505199796</v>
      </c>
      <c r="ZN123" s="34">
        <v>0.60057399450729299</v>
      </c>
      <c r="ZO123" s="34">
        <v>0.59913150679018101</v>
      </c>
      <c r="ZP123" s="34">
        <v>0.59799774814629503</v>
      </c>
      <c r="ZQ123" s="34">
        <v>0.59710141546405404</v>
      </c>
      <c r="ZR123" s="34">
        <v>0.59599788908745199</v>
      </c>
      <c r="ZS123" s="34">
        <v>0.59469879068190001</v>
      </c>
      <c r="ZT123" s="34">
        <v>0.59338258565726199</v>
      </c>
      <c r="ZU123" s="34">
        <v>0.59178516523554703</v>
      </c>
      <c r="ZV123" s="34">
        <v>0.589923187423396</v>
      </c>
      <c r="ZW123" s="34">
        <v>0.58782410105368299</v>
      </c>
      <c r="ZX123" s="34">
        <v>0.585487368376712</v>
      </c>
      <c r="ZY123" s="34">
        <v>0.58264387345963697</v>
      </c>
      <c r="ZZ123" s="34">
        <v>0.57935891094518999</v>
      </c>
      <c r="AAA123" s="34">
        <v>0.57613218012230594</v>
      </c>
      <c r="AAB123" s="34">
        <v>0.57284181240063603</v>
      </c>
      <c r="AAC123" s="34">
        <v>0.56968054039468596</v>
      </c>
      <c r="AAD123" s="34">
        <v>0.56691408917200692</v>
      </c>
      <c r="AAE123" s="34">
        <v>0.56443690432500093</v>
      </c>
      <c r="AAF123" s="34">
        <v>0.56198420620019596</v>
      </c>
      <c r="AAG123" s="34">
        <v>0.55974457503062902</v>
      </c>
      <c r="AAH123" s="34">
        <v>0.558001290870351</v>
      </c>
      <c r="AAI123" s="34">
        <v>0.55640936183513001</v>
      </c>
      <c r="AAJ123" s="34">
        <v>0.55482982231421796</v>
      </c>
      <c r="AAK123" s="34">
        <v>0.55329142138793097</v>
      </c>
      <c r="AAL123" s="34">
        <v>0.55180126539348595</v>
      </c>
      <c r="AAM123" s="34">
        <v>0.55034784653338797</v>
      </c>
      <c r="AAN123" s="34">
        <v>0.54892334680042698</v>
      </c>
      <c r="AAO123" s="34">
        <v>0.54750129573648398</v>
      </c>
      <c r="AAP123" s="34">
        <v>0.546038838753926</v>
      </c>
      <c r="AAQ123" s="34">
        <v>0.544543395634696</v>
      </c>
      <c r="AAR123" s="34">
        <v>0.54302598572819105</v>
      </c>
      <c r="AAS123" s="34">
        <v>0.54142897146083102</v>
      </c>
      <c r="AAT123" s="34">
        <v>0.53973919240458801</v>
      </c>
      <c r="AAU123" s="34">
        <v>0.53799328154846304</v>
      </c>
      <c r="AAV123" s="34">
        <v>0.53618102720143601</v>
      </c>
      <c r="AAW123" s="34">
        <v>0.53425525115054806</v>
      </c>
      <c r="AAX123" s="34">
        <v>0.53222047403070805</v>
      </c>
      <c r="AAY123" s="34">
        <v>0.53015873966899496</v>
      </c>
      <c r="AAZ123" s="34">
        <v>0.52806143034950803</v>
      </c>
      <c r="ABA123" s="34">
        <v>0.52590138665518404</v>
      </c>
      <c r="ABB123" s="34">
        <v>0.52372607802014004</v>
      </c>
      <c r="ABC123" s="34">
        <v>0.52155163204043198</v>
      </c>
      <c r="ABD123" s="34">
        <v>0.51941464939752002</v>
      </c>
      <c r="ABE123" s="34">
        <v>0.51731215219996696</v>
      </c>
      <c r="ABF123" s="34">
        <v>0.51522790863688894</v>
      </c>
      <c r="ABG123" t="s">
        <v>843</v>
      </c>
      <c r="ABH123" t="s">
        <v>843</v>
      </c>
      <c r="ABI123" t="s">
        <v>1300</v>
      </c>
      <c r="ABJ123" s="34">
        <v>0.46531824260794802</v>
      </c>
      <c r="ABK123" s="34">
        <v>0.46698629367595601</v>
      </c>
      <c r="ABL123" s="34">
        <v>0.46886195258240798</v>
      </c>
      <c r="ABM123" s="34">
        <v>0.47105246893761504</v>
      </c>
      <c r="ABN123" s="34">
        <v>0.47385747619081203</v>
      </c>
      <c r="ABO123" s="34">
        <v>0.477147668998049</v>
      </c>
      <c r="ABP123" s="34">
        <v>0.48041069872127601</v>
      </c>
      <c r="ABQ123" s="34">
        <v>0.48346845305904201</v>
      </c>
      <c r="ABR123" s="34">
        <v>0.48654591204640196</v>
      </c>
      <c r="ABS123" s="34">
        <v>0.489489738392897</v>
      </c>
      <c r="ABT123" s="34">
        <v>0.49236881007972799</v>
      </c>
      <c r="ABU123" s="34">
        <v>0.49541577440553802</v>
      </c>
      <c r="ABV123" s="34">
        <v>0.49900407148610598</v>
      </c>
      <c r="ABW123" s="34">
        <v>0.50438405658668306</v>
      </c>
      <c r="ABX123" s="34">
        <v>0.51105598435486299</v>
      </c>
      <c r="ABY123" s="34">
        <v>0.51708358319957304</v>
      </c>
      <c r="ABZ123" s="34">
        <v>0.52241565200121598</v>
      </c>
      <c r="ACA123" s="34">
        <v>0.52741510436981698</v>
      </c>
      <c r="ACB123" s="34">
        <v>0.53151486508120005</v>
      </c>
      <c r="ACC123" s="34">
        <v>0.53480893233265592</v>
      </c>
      <c r="ACD123" s="34">
        <v>0.53804791063839996</v>
      </c>
      <c r="ACE123" s="34">
        <v>0.541265993782448</v>
      </c>
      <c r="ACF123" s="34">
        <v>0.54418767151150105</v>
      </c>
      <c r="ACG123" s="34">
        <v>0.54726221828821897</v>
      </c>
      <c r="ACH123" s="34">
        <v>0.55039549460222403</v>
      </c>
      <c r="ACI123" s="34">
        <v>0.55348358032949196</v>
      </c>
      <c r="ACJ123" s="34">
        <v>0.55654127576678303</v>
      </c>
      <c r="ACK123" s="34">
        <v>0.55999965703390098</v>
      </c>
      <c r="ACL123" s="34">
        <v>0.56380389476553605</v>
      </c>
      <c r="ACM123" s="34">
        <v>0.56729508175211596</v>
      </c>
      <c r="ACN123" s="34">
        <v>0.57065552471260406</v>
      </c>
      <c r="ACO123" s="34">
        <v>0.57355637304681306</v>
      </c>
      <c r="ACP123" s="34">
        <v>0.57561693672208403</v>
      </c>
      <c r="ACQ123" s="34">
        <v>0.57708624732764702</v>
      </c>
      <c r="ACR123" s="34">
        <v>0.57843755581978007</v>
      </c>
      <c r="ACS123" s="34">
        <v>0.57936540162607197</v>
      </c>
      <c r="ACT123" s="34">
        <v>0.57952055199757602</v>
      </c>
      <c r="ACU123" s="34">
        <v>0.57943847038626106</v>
      </c>
      <c r="ACV123" s="34">
        <v>0.57937004337424503</v>
      </c>
      <c r="ACW123" s="34">
        <v>0.57935654701094996</v>
      </c>
      <c r="ACX123" s="34">
        <v>0.57939761146531499</v>
      </c>
      <c r="ACY123" s="34">
        <v>0.57948732431202499</v>
      </c>
      <c r="ACZ123" s="34">
        <v>0.57956382318966904</v>
      </c>
      <c r="ADA123" s="34">
        <v>0.57960044983375902</v>
      </c>
      <c r="ADB123" s="34">
        <v>0.57967986406174798</v>
      </c>
      <c r="ADC123" s="34">
        <v>0.57983390750487995</v>
      </c>
      <c r="ADD123" s="34">
        <v>0.58002847039681105</v>
      </c>
      <c r="ADE123" s="34">
        <v>0.58022951665823497</v>
      </c>
      <c r="ADF123" s="34">
        <v>0.58040693290075895</v>
      </c>
      <c r="ADG123" s="34">
        <v>0.58059872212959807</v>
      </c>
      <c r="ADH123" s="34">
        <v>0.58078437067025701</v>
      </c>
      <c r="ADI123" s="34">
        <v>0.58093609182239103</v>
      </c>
      <c r="ADJ123" s="34">
        <v>0.58104185380959306</v>
      </c>
      <c r="ADK123" s="34">
        <v>0.58105384615860001</v>
      </c>
      <c r="ADL123" s="34">
        <v>0.58102727932193698</v>
      </c>
      <c r="ADM123" s="34">
        <v>0.58098715176773297</v>
      </c>
      <c r="ADN123" s="34">
        <v>0.58082045672003801</v>
      </c>
      <c r="ADO123" s="34">
        <v>0.580433839576734</v>
      </c>
      <c r="ADP123" s="34">
        <v>0.57978985942567696</v>
      </c>
      <c r="ADQ123" s="34">
        <v>0.57897210011329903</v>
      </c>
      <c r="ADR123" s="34">
        <v>0.57808966133900697</v>
      </c>
      <c r="ADS123" s="34">
        <v>0.57721536918824901</v>
      </c>
      <c r="ADT123" s="34">
        <v>0.57649128327837607</v>
      </c>
      <c r="ADU123" s="34">
        <v>0.57604681921287304</v>
      </c>
      <c r="ADV123" s="34">
        <v>0.575818571231973</v>
      </c>
      <c r="ADW123" s="34">
        <v>0.57536490725553002</v>
      </c>
      <c r="ADX123" s="34">
        <v>0.57470134557327701</v>
      </c>
      <c r="ADY123" s="34">
        <v>0.57401567118760199</v>
      </c>
      <c r="ADZ123" s="34">
        <v>0.57305980455323402</v>
      </c>
      <c r="AEA123" s="34">
        <v>0.57186585318260497</v>
      </c>
      <c r="AEB123" s="34">
        <v>0.57046110816699003</v>
      </c>
      <c r="AEC123" s="34">
        <v>0.56883339533219301</v>
      </c>
      <c r="AED123" s="34">
        <v>0.56672739470633704</v>
      </c>
      <c r="AEE123" s="34">
        <v>0.56420869420029596</v>
      </c>
      <c r="AEF123" s="34">
        <v>0.56173653233848297</v>
      </c>
      <c r="AEG123" s="34">
        <v>0.55920494644306307</v>
      </c>
      <c r="AEH123" s="34">
        <v>0.55682350145410409</v>
      </c>
      <c r="AEI123" s="34">
        <v>0.55482124648717501</v>
      </c>
      <c r="AEJ123" s="34">
        <v>0.55307384885084099</v>
      </c>
      <c r="AEK123" s="34">
        <v>0.55133185426673004</v>
      </c>
      <c r="AEL123" s="34">
        <v>0.54976993118466</v>
      </c>
      <c r="AEM123" s="34">
        <v>0.54865205261342098</v>
      </c>
      <c r="AEN123" s="34">
        <v>0.54766250999809296</v>
      </c>
      <c r="AEO123" s="34">
        <v>0.54666240801465205</v>
      </c>
      <c r="AEP123" s="34">
        <v>0.54567830774422699</v>
      </c>
      <c r="AEQ123" s="34">
        <v>0.54473636742782505</v>
      </c>
      <c r="AER123" s="34">
        <v>0.54382001959480297</v>
      </c>
      <c r="AES123" s="34">
        <v>0.54289492040055798</v>
      </c>
      <c r="AET123" s="34">
        <v>0.54195103636306197</v>
      </c>
      <c r="AEU123" s="34">
        <v>0.54095345943178597</v>
      </c>
      <c r="AEV123" s="34">
        <v>0.53989088326035595</v>
      </c>
      <c r="AEW123" s="34">
        <v>0.53878183533559298</v>
      </c>
      <c r="AEX123" s="34">
        <v>0.537586026490942</v>
      </c>
      <c r="AEY123" s="34">
        <v>0.53629386018522607</v>
      </c>
      <c r="AEZ123" s="34">
        <v>0.53492966429055699</v>
      </c>
      <c r="AFA123" s="34">
        <v>0.53349655848900601</v>
      </c>
      <c r="AFB123" s="34">
        <v>0.53196451934492006</v>
      </c>
      <c r="AFC123" s="34">
        <v>0.53033617107513797</v>
      </c>
      <c r="AFD123" s="34">
        <v>0.528670763862231</v>
      </c>
      <c r="AFE123" s="34">
        <v>0.52696355617117707</v>
      </c>
      <c r="AFF123" s="34">
        <v>0.52518555265034894</v>
      </c>
      <c r="AFG123" t="s">
        <v>843</v>
      </c>
      <c r="AFH123" t="s">
        <v>843</v>
      </c>
      <c r="AFI123" s="34">
        <v>0.38969999999999999</v>
      </c>
      <c r="AFJ123" s="34">
        <v>0.39463999999999999</v>
      </c>
      <c r="AFK123" s="34">
        <v>0.39956000000000003</v>
      </c>
      <c r="AFL123" s="34">
        <v>0.39409</v>
      </c>
      <c r="AFM123" s="34">
        <v>0.41613999999999995</v>
      </c>
      <c r="AFN123" s="34">
        <v>0.41368000000000005</v>
      </c>
      <c r="AFO123" s="34">
        <v>0.41997000000000001</v>
      </c>
      <c r="AFP123" s="34">
        <v>0.41383000000000003</v>
      </c>
      <c r="AFQ123" s="34">
        <v>0.40932999999999997</v>
      </c>
      <c r="AFR123" s="34">
        <v>0.39901000000000003</v>
      </c>
      <c r="AFS123" s="34">
        <v>0.38938</v>
      </c>
      <c r="AFT123" s="34">
        <v>0.38057999999999997</v>
      </c>
      <c r="AFU123" s="34">
        <v>0.39321</v>
      </c>
      <c r="AFV123" s="34">
        <v>0.40676000000000001</v>
      </c>
      <c r="AFW123" s="34">
        <v>0.42054000000000002</v>
      </c>
      <c r="AFX123" s="34">
        <v>0.41045000000000004</v>
      </c>
      <c r="AFY123" s="34">
        <v>0.41241</v>
      </c>
      <c r="AFZ123" s="34">
        <v>0.42054999999999998</v>
      </c>
      <c r="AGA123" s="34">
        <v>0.41725000000000001</v>
      </c>
      <c r="AGB123" t="s">
        <v>843</v>
      </c>
      <c r="AGC123" t="s">
        <v>843</v>
      </c>
      <c r="AGD123" t="s">
        <v>843</v>
      </c>
      <c r="AGE123" t="s">
        <v>843</v>
      </c>
      <c r="AGF123" s="34">
        <v>-7.8778155148029327E-3</v>
      </c>
      <c r="AGG123" t="s">
        <v>843</v>
      </c>
      <c r="AGH123" t="s">
        <v>843</v>
      </c>
      <c r="AGI123" t="s">
        <v>843</v>
      </c>
      <c r="AGJ123" t="s">
        <v>843</v>
      </c>
      <c r="AGK123" t="s">
        <v>843</v>
      </c>
      <c r="AGL123" t="s">
        <v>843</v>
      </c>
      <c r="AGM123" t="s">
        <v>843</v>
      </c>
      <c r="AGN123" t="s">
        <v>843</v>
      </c>
      <c r="AGO123" s="34">
        <v>0.33700000000000002</v>
      </c>
      <c r="AGP123" s="34">
        <v>2010</v>
      </c>
      <c r="AGQ123" t="s">
        <v>832</v>
      </c>
      <c r="AGR123" t="s">
        <v>843</v>
      </c>
      <c r="AGS123" s="34">
        <v>0</v>
      </c>
      <c r="AGT123" s="34">
        <v>2010</v>
      </c>
      <c r="AGU123" t="s">
        <v>832</v>
      </c>
      <c r="AGV123" t="s">
        <v>843</v>
      </c>
      <c r="AGW123" s="34">
        <v>4.0000000000000001E-3</v>
      </c>
      <c r="AGX123" s="34">
        <v>2010</v>
      </c>
      <c r="AGY123" t="s">
        <v>832</v>
      </c>
      <c r="AGZ123" t="s">
        <v>843</v>
      </c>
      <c r="AHA123" s="34">
        <v>8.199999999999999E-2</v>
      </c>
      <c r="AHB123" s="34">
        <v>2010</v>
      </c>
      <c r="AHC123" t="s">
        <v>832</v>
      </c>
      <c r="AHD123" t="s">
        <v>843</v>
      </c>
      <c r="AHE123" s="34">
        <v>0.157</v>
      </c>
      <c r="AHF123" s="34">
        <v>2018</v>
      </c>
      <c r="AHG123" t="s">
        <v>832</v>
      </c>
      <c r="AHH123" t="s">
        <v>843</v>
      </c>
      <c r="AHI123" t="s">
        <v>830</v>
      </c>
      <c r="AHJ123" s="34">
        <v>0.20086640119552612</v>
      </c>
      <c r="AHK123" s="34">
        <v>0.21488703787326813</v>
      </c>
      <c r="AHL123" s="34">
        <v>0.20015686750411987</v>
      </c>
      <c r="AHM123" s="34">
        <v>0.17167498171329498</v>
      </c>
      <c r="AHN123" s="34">
        <v>0.11012820154428482</v>
      </c>
      <c r="AHO123" t="s">
        <v>843</v>
      </c>
      <c r="AHP123" s="34"/>
      <c r="AHQ123" s="34"/>
      <c r="AHR123" s="34"/>
      <c r="AHS123" s="34"/>
      <c r="AHT123" s="34"/>
      <c r="AHU123" t="s">
        <v>843</v>
      </c>
      <c r="AHV123" s="34">
        <v>0.23984628915786743</v>
      </c>
      <c r="AHW123" s="34">
        <v>0.2498677670955658</v>
      </c>
      <c r="AHX123" s="34">
        <v>0.22898426651954651</v>
      </c>
      <c r="AHY123" s="34">
        <v>0.20155583322048187</v>
      </c>
      <c r="AHZ123" s="34">
        <v>0.18368753790855408</v>
      </c>
      <c r="AIA123" t="s">
        <v>832</v>
      </c>
      <c r="AIB123" t="s">
        <v>843</v>
      </c>
      <c r="AIC123" s="34">
        <v>0.25284692645072937</v>
      </c>
      <c r="AID123" s="34">
        <v>0.25799089670181274</v>
      </c>
      <c r="AIE123" s="34">
        <v>0.23016178607940674</v>
      </c>
      <c r="AIF123" s="34">
        <v>0.2039029449224472</v>
      </c>
      <c r="AIG123" s="34">
        <v>0.19320875406265259</v>
      </c>
      <c r="AIH123" t="s">
        <v>924</v>
      </c>
      <c r="AII123" t="s">
        <v>843</v>
      </c>
      <c r="AIJ123" s="34">
        <v>0.28836348652839661</v>
      </c>
      <c r="AIK123" s="34">
        <v>0.29325801134109497</v>
      </c>
      <c r="AIL123" s="34">
        <v>0.25768601894378662</v>
      </c>
      <c r="AIM123" s="34">
        <v>0.21491999924182892</v>
      </c>
      <c r="AIN123" s="34">
        <v>0.19642999768257141</v>
      </c>
      <c r="AIO123" t="s">
        <v>1607</v>
      </c>
      <c r="AIP123" s="34">
        <v>0.17425832152366638</v>
      </c>
      <c r="AIQ123" t="s">
        <v>843</v>
      </c>
      <c r="AIR123" s="34">
        <v>0.18254000000000001</v>
      </c>
      <c r="AIS123" s="34">
        <v>0.17587</v>
      </c>
      <c r="AIT123" s="34">
        <v>0.17279</v>
      </c>
      <c r="AIU123" s="34">
        <v>0.17123999999999998</v>
      </c>
      <c r="AIV123" s="34">
        <v>0.17113</v>
      </c>
      <c r="AIW123" s="34">
        <v>0.17197999999999999</v>
      </c>
      <c r="AIX123" t="s">
        <v>843</v>
      </c>
      <c r="AIY123" s="34">
        <v>2.7000000000000003E-2</v>
      </c>
      <c r="AIZ123" s="34">
        <v>2.7000000000000003E-2</v>
      </c>
      <c r="AJA123" s="34">
        <v>0.03</v>
      </c>
      <c r="AJB123" s="34">
        <v>0.03</v>
      </c>
      <c r="AJC123" s="34">
        <v>0.03</v>
      </c>
      <c r="AJD123" s="34">
        <v>0.03</v>
      </c>
      <c r="AJE123" t="s">
        <v>843</v>
      </c>
      <c r="AJF123" s="34">
        <v>4.3106049299240112E-2</v>
      </c>
      <c r="AJG123" s="34">
        <v>3.9332132786512375E-2</v>
      </c>
      <c r="AJH123" s="34">
        <v>2.3651987314224243E-2</v>
      </c>
      <c r="AJI123" s="34">
        <v>2.071656659245491E-2</v>
      </c>
      <c r="AJJ123" s="34">
        <v>1.9365927204489708E-2</v>
      </c>
      <c r="AJK123" t="s">
        <v>830</v>
      </c>
      <c r="AJL123" t="s">
        <v>843</v>
      </c>
      <c r="AJM123" t="s">
        <v>843</v>
      </c>
      <c r="AJN123" s="34">
        <v>3.7255041301250458E-2</v>
      </c>
      <c r="AJO123" s="34">
        <v>2.5826506316661835E-2</v>
      </c>
      <c r="AJP123" s="34">
        <v>1.9477386027574539E-2</v>
      </c>
      <c r="AJQ123" s="34">
        <v>1.3377812691032887E-2</v>
      </c>
      <c r="AJR123" s="34">
        <v>2.4729650467634201E-2</v>
      </c>
      <c r="AJS123" t="s">
        <v>832</v>
      </c>
      <c r="AJT123" t="s">
        <v>843</v>
      </c>
      <c r="AJU123" t="s">
        <v>843</v>
      </c>
      <c r="AJV123" t="s">
        <v>843</v>
      </c>
      <c r="AJW123" s="34">
        <v>8.2593876868486404E-3</v>
      </c>
      <c r="AJX123" s="34">
        <v>-2.325961395399645E-4</v>
      </c>
      <c r="AJY123" s="34">
        <v>-1.4563971199095249E-2</v>
      </c>
      <c r="AJZ123" s="34">
        <v>-4.1913390159606934E-3</v>
      </c>
      <c r="AKA123" s="34">
        <v>5.7737920433282852E-3</v>
      </c>
      <c r="AKB123" t="s">
        <v>830</v>
      </c>
      <c r="AKC123" t="s">
        <v>843</v>
      </c>
      <c r="AKD123" t="s">
        <v>843</v>
      </c>
      <c r="AKE123" t="s">
        <v>843</v>
      </c>
      <c r="AKF123" s="34">
        <v>-7.6855340739712119E-4</v>
      </c>
      <c r="AKG123" s="34">
        <v>-1.1229570023715496E-2</v>
      </c>
      <c r="AKH123" s="34">
        <v>-2.5305023416876793E-2</v>
      </c>
      <c r="AKI123" s="34">
        <v>-6.5535646863281727E-3</v>
      </c>
      <c r="AKJ123" s="34">
        <v>1.2463283725082874E-2</v>
      </c>
      <c r="AKK123" t="s">
        <v>832</v>
      </c>
      <c r="AKL123" t="s">
        <v>843</v>
      </c>
      <c r="AKM123" s="34">
        <v>4260</v>
      </c>
      <c r="AKN123" t="s">
        <v>832</v>
      </c>
      <c r="AKO123" t="s">
        <v>843</v>
      </c>
      <c r="AKP123" s="34">
        <v>4139.3798828125</v>
      </c>
      <c r="AKQ123" t="s">
        <v>830</v>
      </c>
      <c r="AKR123" t="s">
        <v>843</v>
      </c>
      <c r="AKS123" s="34">
        <v>3820.7017902449302</v>
      </c>
      <c r="AKT123" t="s">
        <v>832</v>
      </c>
      <c r="AKU123" t="s">
        <v>843</v>
      </c>
      <c r="AKV123" s="34">
        <v>4204.5056396769196</v>
      </c>
      <c r="AKW123" t="s">
        <v>832</v>
      </c>
      <c r="AKX123" t="s">
        <v>843</v>
      </c>
      <c r="AKY123" s="34">
        <v>0.1356530487537384</v>
      </c>
      <c r="AKZ123" s="34">
        <v>0.11634870618581772</v>
      </c>
      <c r="ALA123" s="34">
        <v>0.11278728395700455</v>
      </c>
      <c r="ALB123" s="34">
        <v>9.5112554728984833E-2</v>
      </c>
      <c r="ALC123" s="34">
        <v>8.8860400021076202E-2</v>
      </c>
      <c r="ALD123" t="s">
        <v>830</v>
      </c>
      <c r="ALE123" t="s">
        <v>843</v>
      </c>
      <c r="ALF123" t="s">
        <v>843</v>
      </c>
      <c r="ALG123" t="s">
        <v>843</v>
      </c>
      <c r="ALH123" s="34">
        <v>0.17489111423492432</v>
      </c>
      <c r="ALI123" s="34">
        <v>0.15166851878166199</v>
      </c>
      <c r="ALJ123" s="34">
        <v>0.14212197065353394</v>
      </c>
      <c r="ALK123" s="34">
        <v>0.12600752711296082</v>
      </c>
      <c r="ALL123" s="34">
        <v>0.16630969941616058</v>
      </c>
      <c r="ALM123" t="s">
        <v>832</v>
      </c>
    </row>
    <row r="124" spans="1:1001">
      <c r="A124" t="s">
        <v>422</v>
      </c>
      <c r="B124" t="s">
        <v>83</v>
      </c>
      <c r="C124" t="s">
        <v>307</v>
      </c>
      <c r="D124" s="34">
        <v>3.1415276229381561E-2</v>
      </c>
      <c r="E124" t="s">
        <v>432</v>
      </c>
      <c r="F124" s="34">
        <v>4.1845768690109253E-2</v>
      </c>
      <c r="G124" t="s">
        <v>1464</v>
      </c>
      <c r="H124" s="34">
        <v>4.2157877236604691E-2</v>
      </c>
      <c r="I124" t="s">
        <v>1294</v>
      </c>
      <c r="J124" s="34">
        <v>5.6540809571743011E-2</v>
      </c>
      <c r="K124" t="s">
        <v>1521</v>
      </c>
      <c r="L124" s="34"/>
      <c r="M124" t="s">
        <v>432</v>
      </c>
      <c r="N124" s="34">
        <v>0.40734076499938965</v>
      </c>
      <c r="O124" s="34">
        <v>0.48374354839324951</v>
      </c>
      <c r="P124" t="s">
        <v>432</v>
      </c>
      <c r="Q124" s="34">
        <v>0.40734076499938965</v>
      </c>
      <c r="R124" t="s">
        <v>432</v>
      </c>
      <c r="S124" s="34">
        <v>0.53224915266036987</v>
      </c>
      <c r="T124" t="s">
        <v>432</v>
      </c>
      <c r="U124" s="34">
        <v>0.40142810344696045</v>
      </c>
      <c r="V124" t="s">
        <v>432</v>
      </c>
      <c r="W124" t="s">
        <v>843</v>
      </c>
      <c r="X124" t="s">
        <v>1464</v>
      </c>
      <c r="Y124" s="34">
        <v>0.41554531455039978</v>
      </c>
      <c r="Z124" s="34">
        <v>0.50003927946090698</v>
      </c>
      <c r="AA124" t="s">
        <v>1464</v>
      </c>
      <c r="AB124" s="34">
        <v>0.41554531455039978</v>
      </c>
      <c r="AC124" t="s">
        <v>1464</v>
      </c>
      <c r="AD124" s="34">
        <v>0.52015447616577148</v>
      </c>
      <c r="AE124" t="s">
        <v>1464</v>
      </c>
      <c r="AF124" s="34">
        <v>0.40212547779083252</v>
      </c>
      <c r="AG124" t="s">
        <v>1464</v>
      </c>
      <c r="AH124" t="s">
        <v>843</v>
      </c>
      <c r="AI124" t="s">
        <v>1294</v>
      </c>
      <c r="AJ124" s="34">
        <v>0.37978005409240723</v>
      </c>
      <c r="AK124" s="34">
        <v>0.47497770190238953</v>
      </c>
      <c r="AL124" t="s">
        <v>1294</v>
      </c>
      <c r="AM124" s="34">
        <v>0.37978005409240723</v>
      </c>
      <c r="AN124" t="s">
        <v>1294</v>
      </c>
      <c r="AO124" s="34">
        <v>0.48434615135192871</v>
      </c>
      <c r="AP124" t="s">
        <v>1294</v>
      </c>
      <c r="AQ124" s="34">
        <v>0.36366787552833557</v>
      </c>
      <c r="AR124" t="s">
        <v>1294</v>
      </c>
      <c r="AS124" t="s">
        <v>843</v>
      </c>
      <c r="AT124" t="s">
        <v>1521</v>
      </c>
      <c r="AU124" s="34">
        <v>0.38072419166564941</v>
      </c>
      <c r="AV124" s="34">
        <v>0.47577196359634399</v>
      </c>
      <c r="AW124" t="s">
        <v>1521</v>
      </c>
      <c r="AX124" s="34">
        <v>0.38072419166564941</v>
      </c>
      <c r="AY124" t="s">
        <v>1521</v>
      </c>
      <c r="AZ124" s="34">
        <v>0.48600777983665466</v>
      </c>
      <c r="BA124" t="s">
        <v>1521</v>
      </c>
      <c r="BB124" s="34">
        <v>0.37249743938446045</v>
      </c>
      <c r="BC124" t="s">
        <v>1521</v>
      </c>
      <c r="BD124" t="s">
        <v>843</v>
      </c>
      <c r="BE124" s="34">
        <v>0.45794617656863962</v>
      </c>
      <c r="BF124" t="s">
        <v>1594</v>
      </c>
      <c r="BG124" t="s">
        <v>843</v>
      </c>
      <c r="BH124" t="s">
        <v>432</v>
      </c>
      <c r="BI124" s="34">
        <v>3.1937439441680908</v>
      </c>
      <c r="BJ124" t="s">
        <v>819</v>
      </c>
      <c r="BK124" s="34">
        <v>1.7188683748245239</v>
      </c>
      <c r="BL124" t="s">
        <v>1294</v>
      </c>
      <c r="BM124" s="34">
        <v>1.9958717823028564</v>
      </c>
      <c r="BN124" t="s">
        <v>1521</v>
      </c>
      <c r="BO124" s="34">
        <v>2.2367916107177734</v>
      </c>
      <c r="BP124" t="s">
        <v>843</v>
      </c>
      <c r="BQ124" s="34">
        <v>3.5038135051727295</v>
      </c>
      <c r="BR124" t="s">
        <v>830</v>
      </c>
      <c r="BS124" s="34"/>
      <c r="BT124" t="s">
        <v>843</v>
      </c>
      <c r="BU124" s="34">
        <v>2.4297728538513184</v>
      </c>
      <c r="BV124" t="s">
        <v>1577</v>
      </c>
      <c r="BW124" t="s">
        <v>843</v>
      </c>
      <c r="BX124" s="34">
        <v>2.2929880619049072</v>
      </c>
      <c r="BY124" t="s">
        <v>924</v>
      </c>
      <c r="BZ124" t="s">
        <v>843</v>
      </c>
      <c r="CA124" t="s">
        <v>432</v>
      </c>
      <c r="CB124" s="34">
        <v>9.012891910970211E-3</v>
      </c>
      <c r="CC124" s="34">
        <v>6.3162450678646564E-3</v>
      </c>
      <c r="CD124" s="34">
        <v>2.108679385855794E-3</v>
      </c>
      <c r="CE124" s="34">
        <v>1.5726356068626046E-3</v>
      </c>
      <c r="CF124" s="34">
        <v>1.5726689016446471E-3</v>
      </c>
      <c r="CG124" t="s">
        <v>843</v>
      </c>
      <c r="CH124" t="s">
        <v>819</v>
      </c>
      <c r="CI124" s="34">
        <v>7.2837495245039463E-3</v>
      </c>
      <c r="CJ124" s="34">
        <v>4.2168921791017056E-3</v>
      </c>
      <c r="CK124" s="34">
        <v>-2.1812710911035538E-3</v>
      </c>
      <c r="CL124" s="34">
        <v>-4.2905509471893311E-3</v>
      </c>
      <c r="CM124" s="34">
        <v>-4.2334017343819141E-3</v>
      </c>
      <c r="CN124" t="s">
        <v>843</v>
      </c>
      <c r="CO124" t="s">
        <v>1294</v>
      </c>
      <c r="CP124" s="34">
        <v>4.1819550096988678E-3</v>
      </c>
      <c r="CQ124" s="34">
        <v>-5.0534185902506579E-6</v>
      </c>
      <c r="CR124" s="34">
        <v>-4.2766658589243889E-3</v>
      </c>
      <c r="CS124" s="34">
        <v>-4.2100255377590656E-3</v>
      </c>
      <c r="CT124" s="34">
        <v>-4.1633849032223225E-3</v>
      </c>
      <c r="CU124" t="s">
        <v>843</v>
      </c>
      <c r="CV124" t="s">
        <v>1521</v>
      </c>
      <c r="CW124" s="34">
        <v>2.121795667335391E-3</v>
      </c>
      <c r="CX124" s="34">
        <v>-2.8420120943337679E-3</v>
      </c>
      <c r="CY124" s="34">
        <v>-4.2270226404070854E-3</v>
      </c>
      <c r="CZ124" s="34">
        <v>-4.1634943336248398E-3</v>
      </c>
      <c r="DA124" s="34">
        <v>-4.1174446232616901E-3</v>
      </c>
      <c r="DB124" t="s">
        <v>843</v>
      </c>
      <c r="DC124" s="34">
        <v>9.0260000228881836</v>
      </c>
      <c r="DD124" s="34">
        <v>10.238082885742188</v>
      </c>
      <c r="DE124" s="34">
        <v>11.489054679870605</v>
      </c>
      <c r="DF124" s="34">
        <v>11.483760833740234</v>
      </c>
      <c r="DG124" s="34">
        <v>11.168279647827148</v>
      </c>
      <c r="DH124" t="s">
        <v>1464</v>
      </c>
      <c r="DI124" t="s">
        <v>843</v>
      </c>
      <c r="DJ124" s="34">
        <v>9.7535905838012695</v>
      </c>
      <c r="DK124" s="34">
        <v>10.984691619873047</v>
      </c>
      <c r="DL124" s="34">
        <v>11.61249828338623</v>
      </c>
      <c r="DM124" s="34">
        <v>11.293137550354004</v>
      </c>
      <c r="DN124" s="34">
        <v>10.983576774597168</v>
      </c>
      <c r="DO124" t="s">
        <v>1294</v>
      </c>
      <c r="DP124" t="s">
        <v>843</v>
      </c>
      <c r="DQ124" s="34">
        <v>10.862140655517578</v>
      </c>
      <c r="DR124" t="s">
        <v>1521</v>
      </c>
      <c r="DS124" t="s">
        <v>843</v>
      </c>
      <c r="DT124" t="s">
        <v>843</v>
      </c>
      <c r="DU124" s="34">
        <v>11.9</v>
      </c>
      <c r="DV124" t="s">
        <v>1461</v>
      </c>
      <c r="DW124" t="s">
        <v>843</v>
      </c>
      <c r="DX124" t="s">
        <v>843</v>
      </c>
      <c r="DY124" t="s">
        <v>432</v>
      </c>
      <c r="DZ124" s="34">
        <v>2.0349123515188694E-3</v>
      </c>
      <c r="EA124" s="34">
        <v>4.2434465140104294E-2</v>
      </c>
      <c r="EB124" s="34">
        <v>4.90853451192379E-2</v>
      </c>
      <c r="EC124" s="34">
        <v>2.1121200174093246E-2</v>
      </c>
      <c r="ED124" s="34">
        <v>3.183244913816452E-2</v>
      </c>
      <c r="EE124" t="s">
        <v>843</v>
      </c>
      <c r="EF124" t="s">
        <v>819</v>
      </c>
      <c r="EG124" s="34">
        <v>3.1068421900272369E-2</v>
      </c>
      <c r="EH124" s="34">
        <v>4.5218668878078461E-2</v>
      </c>
      <c r="EI124" s="34">
        <v>3.0808711424469948E-2</v>
      </c>
      <c r="EJ124" s="34">
        <v>2.6213951408863068E-2</v>
      </c>
      <c r="EK124" s="34">
        <v>1.6141943633556366E-2</v>
      </c>
      <c r="EL124" t="s">
        <v>843</v>
      </c>
      <c r="EM124" t="s">
        <v>1294</v>
      </c>
      <c r="EN124" s="34">
        <v>3.4198202192783356E-2</v>
      </c>
      <c r="EO124" s="34">
        <v>3.3462837338447571E-2</v>
      </c>
      <c r="EP124" s="34">
        <v>3.3963654190301895E-2</v>
      </c>
      <c r="EQ124" s="34">
        <v>2.9537487775087357E-2</v>
      </c>
      <c r="ER124" s="34">
        <v>3.1400743871927261E-2</v>
      </c>
      <c r="ES124" t="s">
        <v>843</v>
      </c>
      <c r="ET124" t="s">
        <v>1521</v>
      </c>
      <c r="EU124" s="34">
        <v>3.4292329102754593E-2</v>
      </c>
      <c r="EV124" s="34">
        <v>2.1574482321739197E-2</v>
      </c>
      <c r="EW124" s="34">
        <v>1.7102710902690887E-2</v>
      </c>
      <c r="EX124" s="34">
        <v>5.0794743001461029E-3</v>
      </c>
      <c r="EY124" s="34">
        <v>1.527957059442997E-2</v>
      </c>
      <c r="EZ124" t="s">
        <v>843</v>
      </c>
      <c r="FA124" t="s">
        <v>1594</v>
      </c>
      <c r="FB124" s="34">
        <v>3.4022282809019089E-2</v>
      </c>
      <c r="FC124" s="34">
        <v>2.1158147603273392E-2</v>
      </c>
      <c r="FD124" s="34">
        <v>1.5537130646407604E-2</v>
      </c>
      <c r="FE124" s="34">
        <v>1.6464052721858025E-2</v>
      </c>
      <c r="FF124" s="34">
        <v>-7.7758822590112686E-3</v>
      </c>
      <c r="FG124" t="s">
        <v>843</v>
      </c>
      <c r="FH124" s="34"/>
      <c r="FI124" s="34"/>
      <c r="FJ124" s="34"/>
      <c r="FK124" s="34"/>
      <c r="FL124" s="34"/>
      <c r="FM124" t="s">
        <v>843</v>
      </c>
      <c r="FN124" t="s">
        <v>843</v>
      </c>
      <c r="FO124" s="34">
        <v>0.77674999999999994</v>
      </c>
      <c r="FP124" t="s">
        <v>1462</v>
      </c>
      <c r="FQ124" t="s">
        <v>843</v>
      </c>
      <c r="FR124" t="s">
        <v>843</v>
      </c>
      <c r="FS124" s="34">
        <v>0.81418000000000001</v>
      </c>
      <c r="FT124" t="s">
        <v>1462</v>
      </c>
      <c r="FU124" t="s">
        <v>843</v>
      </c>
      <c r="FV124" t="s">
        <v>843</v>
      </c>
      <c r="FW124" s="34">
        <v>0.74199999999999999</v>
      </c>
      <c r="FX124" t="s">
        <v>1462</v>
      </c>
      <c r="FY124" t="s">
        <v>843</v>
      </c>
      <c r="FZ124" s="34">
        <v>-1.2556949630379677E-2</v>
      </c>
      <c r="GA124" s="34">
        <v>-1.1052836664021015E-2</v>
      </c>
      <c r="GB124" s="34">
        <v>-5.421771202236414E-3</v>
      </c>
      <c r="GC124" s="34">
        <v>-3.2638873904943466E-2</v>
      </c>
      <c r="GD124" s="34">
        <v>-3.9995912462472916E-2</v>
      </c>
      <c r="GE124" t="s">
        <v>830</v>
      </c>
      <c r="GF124" t="s">
        <v>843</v>
      </c>
      <c r="GG124" s="34">
        <v>-9.5064640045166016E-3</v>
      </c>
      <c r="GH124" s="34">
        <v>-6.985577754676342E-3</v>
      </c>
      <c r="GI124" s="34">
        <v>-6.3923085108399391E-3</v>
      </c>
      <c r="GJ124" s="34">
        <v>-3.4785695374011993E-2</v>
      </c>
      <c r="GK124" s="34">
        <v>-3.8684219121932983E-2</v>
      </c>
      <c r="GL124" t="s">
        <v>832</v>
      </c>
      <c r="GM124" t="s">
        <v>843</v>
      </c>
      <c r="GN124" s="34">
        <v>0.87659323215484619</v>
      </c>
      <c r="GO124" t="s">
        <v>832</v>
      </c>
      <c r="GP124" t="s">
        <v>843</v>
      </c>
      <c r="GQ124" t="s">
        <v>843</v>
      </c>
      <c r="GR124" s="34">
        <v>7.4763715267181396E-2</v>
      </c>
      <c r="GS124" s="34">
        <v>6.5164148807525635E-2</v>
      </c>
      <c r="GT124" s="34">
        <v>4.748951643705368E-2</v>
      </c>
      <c r="GU124" s="34">
        <v>4.2433448135852814E-2</v>
      </c>
      <c r="GV124" s="34">
        <v>2.0536765456199646E-2</v>
      </c>
      <c r="GW124" t="s">
        <v>832</v>
      </c>
      <c r="GX124" t="s">
        <v>843</v>
      </c>
      <c r="GY124" t="s">
        <v>843</v>
      </c>
      <c r="GZ124" t="s">
        <v>843</v>
      </c>
      <c r="HA124" t="s">
        <v>843</v>
      </c>
      <c r="HB124" t="s">
        <v>843</v>
      </c>
      <c r="HC124" t="s">
        <v>843</v>
      </c>
      <c r="HD124" t="s">
        <v>843</v>
      </c>
      <c r="HE124" t="s">
        <v>843</v>
      </c>
      <c r="HF124" t="s">
        <v>843</v>
      </c>
      <c r="HG124" t="s">
        <v>843</v>
      </c>
      <c r="HH124" s="34">
        <v>15236253</v>
      </c>
      <c r="HI124" s="34">
        <v>15281285</v>
      </c>
      <c r="HJ124" s="34">
        <v>15338963</v>
      </c>
      <c r="HK124" s="34">
        <v>15416712</v>
      </c>
      <c r="HL124" s="34">
        <v>15521923</v>
      </c>
      <c r="HM124" s="34">
        <v>15656248</v>
      </c>
      <c r="HN124" s="34">
        <v>15822748</v>
      </c>
      <c r="HO124" s="34">
        <v>16006136</v>
      </c>
      <c r="HP124" s="34">
        <v>16196517</v>
      </c>
      <c r="HQ124" s="34">
        <v>16402368.999999998</v>
      </c>
      <c r="HR124" s="34">
        <v>16627837</v>
      </c>
      <c r="HS124" s="34">
        <v>16864917</v>
      </c>
      <c r="HT124" s="34">
        <v>17102864</v>
      </c>
      <c r="HU124" s="34">
        <v>17345732</v>
      </c>
      <c r="HV124" s="34">
        <v>17592298</v>
      </c>
      <c r="HW124" s="34">
        <v>17835909</v>
      </c>
      <c r="HX124" s="34">
        <v>18078553</v>
      </c>
      <c r="HY124" s="34">
        <v>18314814</v>
      </c>
      <c r="HZ124" s="34">
        <v>18538099</v>
      </c>
      <c r="IA124" s="34">
        <v>18754258</v>
      </c>
      <c r="IB124" s="34">
        <v>18979243</v>
      </c>
      <c r="IC124" s="34">
        <v>19196465</v>
      </c>
      <c r="ID124" s="34">
        <v>19397998</v>
      </c>
      <c r="IE124" s="34">
        <v>19606633</v>
      </c>
      <c r="IF124" s="34">
        <v>19828165</v>
      </c>
      <c r="IG124" s="34">
        <v>20055854</v>
      </c>
      <c r="IH124" s="34">
        <v>20277784</v>
      </c>
      <c r="II124" s="34">
        <v>20494584</v>
      </c>
      <c r="IJ124" s="34">
        <v>20707376</v>
      </c>
      <c r="IK124" s="34">
        <v>20918059</v>
      </c>
      <c r="IL124" s="34">
        <v>21128221</v>
      </c>
      <c r="IM124" s="34">
        <v>21337806</v>
      </c>
      <c r="IN124" s="34">
        <v>21547475</v>
      </c>
      <c r="IO124" s="34">
        <v>21758123</v>
      </c>
      <c r="IP124" s="34">
        <v>21970104</v>
      </c>
      <c r="IQ124" s="34">
        <v>22183607</v>
      </c>
      <c r="IR124" s="34">
        <v>22398846</v>
      </c>
      <c r="IS124" s="34">
        <v>22616594</v>
      </c>
      <c r="IT124" s="34">
        <v>22836868</v>
      </c>
      <c r="IU124" s="34">
        <v>23059676</v>
      </c>
      <c r="IV124" s="34">
        <v>23285398</v>
      </c>
      <c r="IW124" s="34">
        <v>23514590</v>
      </c>
      <c r="IX124" s="34">
        <v>23746703</v>
      </c>
      <c r="IY124" s="34">
        <v>23981452</v>
      </c>
      <c r="IZ124" s="34">
        <v>24217948</v>
      </c>
      <c r="JA124" s="34">
        <v>24453953</v>
      </c>
      <c r="JB124" s="34">
        <v>24688978</v>
      </c>
      <c r="JC124" s="34">
        <v>24922400</v>
      </c>
      <c r="JD124" s="34">
        <v>25153483</v>
      </c>
      <c r="JE124" s="34">
        <v>25383063</v>
      </c>
      <c r="JF124" s="34">
        <v>25609978</v>
      </c>
      <c r="JG124" s="34">
        <v>25833843</v>
      </c>
      <c r="JH124" s="34">
        <v>26054494</v>
      </c>
      <c r="JI124" s="34">
        <v>26271589</v>
      </c>
      <c r="JJ124" s="34">
        <v>26486512</v>
      </c>
      <c r="JK124" s="34">
        <v>26698832</v>
      </c>
      <c r="JL124" s="34">
        <v>26908053</v>
      </c>
      <c r="JM124" s="34">
        <v>27114447</v>
      </c>
      <c r="JN124" s="34">
        <v>27317473</v>
      </c>
      <c r="JO124" s="34">
        <v>27516617</v>
      </c>
      <c r="JP124" s="34">
        <v>27712625</v>
      </c>
      <c r="JQ124" s="34">
        <v>27906297</v>
      </c>
      <c r="JR124" s="34">
        <v>28097819</v>
      </c>
      <c r="JS124" s="34">
        <v>28287331</v>
      </c>
      <c r="JT124" s="34">
        <v>28474353</v>
      </c>
      <c r="JU124" s="34">
        <v>28659258</v>
      </c>
      <c r="JV124" s="34">
        <v>28842910</v>
      </c>
      <c r="JW124" s="34">
        <v>29025232</v>
      </c>
      <c r="JX124" s="34">
        <v>29207858</v>
      </c>
      <c r="JY124" s="34">
        <v>29390488</v>
      </c>
      <c r="JZ124" s="34">
        <v>29572747</v>
      </c>
      <c r="KA124" s="34">
        <v>29755339</v>
      </c>
      <c r="KB124" s="34">
        <v>29938176</v>
      </c>
      <c r="KC124" s="34">
        <v>30121541</v>
      </c>
      <c r="KD124" s="34">
        <v>30304621</v>
      </c>
      <c r="KE124" s="34">
        <v>30487317</v>
      </c>
      <c r="KF124" s="34">
        <v>30668944</v>
      </c>
      <c r="KG124" s="34">
        <v>30849603</v>
      </c>
      <c r="KH124" s="34">
        <v>31029234</v>
      </c>
      <c r="KI124" s="34">
        <v>31206712</v>
      </c>
      <c r="KJ124" s="34">
        <v>31383135</v>
      </c>
      <c r="KK124" s="34">
        <v>31558848</v>
      </c>
      <c r="KL124" s="34">
        <v>31731943</v>
      </c>
      <c r="KM124" s="34">
        <v>31901667</v>
      </c>
      <c r="KN124" s="34">
        <v>32069262</v>
      </c>
      <c r="KO124" s="34">
        <v>32233796</v>
      </c>
      <c r="KP124" s="34">
        <v>32394875</v>
      </c>
      <c r="KQ124" s="34">
        <v>32552460</v>
      </c>
      <c r="KR124" s="34">
        <v>32704709</v>
      </c>
      <c r="KS124" s="34">
        <v>32851321.000000004</v>
      </c>
      <c r="KT124" s="34">
        <v>32992345.999999996</v>
      </c>
      <c r="KU124" s="34">
        <v>33127398.999999996</v>
      </c>
      <c r="KV124" s="34">
        <v>33256211.000000004</v>
      </c>
      <c r="KW124" s="34">
        <v>33380034</v>
      </c>
      <c r="KX124" s="34">
        <v>33498703.999999996</v>
      </c>
      <c r="KY124" s="34">
        <v>33611408</v>
      </c>
      <c r="KZ124" s="34">
        <v>33719110</v>
      </c>
      <c r="LA124" s="34">
        <v>33821098</v>
      </c>
      <c r="LB124" s="34">
        <v>33916994</v>
      </c>
      <c r="LC124" s="34">
        <v>34007853</v>
      </c>
      <c r="LD124" s="34">
        <v>34093330</v>
      </c>
      <c r="LE124" t="s">
        <v>843</v>
      </c>
      <c r="LF124" t="s">
        <v>843</v>
      </c>
      <c r="LG124" t="s">
        <v>843</v>
      </c>
      <c r="LH124" s="34">
        <v>-1.31192896515131E-3</v>
      </c>
      <c r="LI124" s="34">
        <v>2.9512231703847647E-3</v>
      </c>
      <c r="LJ124" s="34">
        <v>3.7673155311495066E-3</v>
      </c>
      <c r="LK124" s="34">
        <v>5.0559230148792267E-3</v>
      </c>
      <c r="LL124" s="34">
        <v>6.8012960255146027E-3</v>
      </c>
      <c r="LM124" s="34">
        <v>8.6166588589549065E-3</v>
      </c>
      <c r="LN124" s="34">
        <v>1.0578581131994724E-2</v>
      </c>
      <c r="LO124" s="34">
        <v>1.152349729090929E-2</v>
      </c>
      <c r="LP124" s="34">
        <v>1.1824070475995541E-2</v>
      </c>
      <c r="LQ124" s="34">
        <v>1.2629556469619274E-2</v>
      </c>
      <c r="LR124" s="34">
        <v>1.3652442954480648E-2</v>
      </c>
      <c r="LS124" s="34">
        <v>1.4157328754663467E-2</v>
      </c>
      <c r="LT124" s="34">
        <v>1.4010387472808361E-2</v>
      </c>
      <c r="LU124" s="34">
        <v>1.4100546948611736E-2</v>
      </c>
      <c r="LV124" s="34">
        <v>1.4114710502326488E-2</v>
      </c>
      <c r="LW124" s="34">
        <v>1.3752591796219349E-2</v>
      </c>
      <c r="LX124" s="34">
        <v>1.3512534089386463E-2</v>
      </c>
      <c r="LY124" s="34">
        <v>1.298392191529274E-2</v>
      </c>
      <c r="LZ124" s="34">
        <v>1.21177788823843E-2</v>
      </c>
      <c r="MA124" s="34">
        <v>1.1592799797654152E-2</v>
      </c>
      <c r="MB124" s="34">
        <v>1.1925088241696358E-2</v>
      </c>
      <c r="MC124" s="34">
        <v>1.1380239389836788E-2</v>
      </c>
      <c r="MD124" s="34">
        <v>1.0443717241287231E-2</v>
      </c>
      <c r="ME124" s="34">
        <v>1.0698062367737293E-2</v>
      </c>
      <c r="MF124" s="34">
        <v>1.1235474608838558E-2</v>
      </c>
      <c r="MG124" s="34">
        <v>1.1417679488658905E-2</v>
      </c>
      <c r="MH124" s="34">
        <v>1.100482139736414E-2</v>
      </c>
      <c r="MI124" s="34">
        <v>1.0634753853082657E-2</v>
      </c>
      <c r="MJ124" s="34">
        <v>1.0329308919608593E-2</v>
      </c>
      <c r="MK124" s="34">
        <v>1.0122887790203094E-2</v>
      </c>
      <c r="ML124" s="34">
        <v>9.9967820569872856E-3</v>
      </c>
      <c r="MM124" s="34">
        <v>9.8707936704158783E-3</v>
      </c>
      <c r="MN124" s="34">
        <v>9.7782108932733536E-3</v>
      </c>
      <c r="MO124" s="34">
        <v>9.7285183146595955E-3</v>
      </c>
      <c r="MP124" s="34">
        <v>9.6954610198736191E-3</v>
      </c>
      <c r="MQ124" s="34">
        <v>9.6709728240966797E-3</v>
      </c>
      <c r="MR124" s="34">
        <v>9.6558472141623497E-3</v>
      </c>
      <c r="MS124" s="34">
        <v>9.6744447946548462E-3</v>
      </c>
      <c r="MT124" s="34">
        <v>9.6923625096678734E-3</v>
      </c>
      <c r="MU124" s="34">
        <v>9.7092166543006897E-3</v>
      </c>
      <c r="MV124" s="34">
        <v>9.7410045564174652E-3</v>
      </c>
      <c r="MW124" s="34">
        <v>9.7946105524897575E-3</v>
      </c>
      <c r="MX124" s="34">
        <v>9.8226200789213181E-3</v>
      </c>
      <c r="MY124" s="34">
        <v>9.8369987681508064E-3</v>
      </c>
      <c r="MZ124" s="34">
        <v>9.8133133724331856E-3</v>
      </c>
      <c r="NA124" s="34">
        <v>9.6978684887290001E-3</v>
      </c>
      <c r="NB124" s="34">
        <v>9.5650292932987213E-3</v>
      </c>
      <c r="NC124" s="34">
        <v>9.410087950527668E-3</v>
      </c>
      <c r="ND124" s="34">
        <v>9.2293787747621536E-3</v>
      </c>
      <c r="NE124" s="34">
        <v>9.0857641771435738E-3</v>
      </c>
      <c r="NF124" s="34">
        <v>8.8999001309275627E-3</v>
      </c>
      <c r="NG124" s="34">
        <v>8.7033351883292198E-3</v>
      </c>
      <c r="NH124" s="34">
        <v>8.5048908367753029E-3</v>
      </c>
      <c r="NI124" s="34">
        <v>8.297821506857872E-3</v>
      </c>
      <c r="NJ124" s="34">
        <v>8.1475330516695976E-3</v>
      </c>
      <c r="NK124" s="34">
        <v>7.9841967672109604E-3</v>
      </c>
      <c r="NL124" s="34">
        <v>7.8057907521724701E-3</v>
      </c>
      <c r="NM124" s="34">
        <v>7.6410756446421146E-3</v>
      </c>
      <c r="NN124" s="34">
        <v>7.4598486535251141E-3</v>
      </c>
      <c r="NO124" s="34">
        <v>7.2635426186025143E-3</v>
      </c>
      <c r="NP124" s="34">
        <v>7.0980088785290718E-3</v>
      </c>
      <c r="NQ124" s="34">
        <v>6.9642765447497368E-3</v>
      </c>
      <c r="NR124" s="34">
        <v>6.8395952694118023E-3</v>
      </c>
      <c r="NS124" s="34">
        <v>6.722079124301672E-3</v>
      </c>
      <c r="NT124" s="34">
        <v>6.5897507593035698E-3</v>
      </c>
      <c r="NU124" s="34">
        <v>6.4727449789643288E-3</v>
      </c>
      <c r="NV124" s="34">
        <v>6.387676578015089E-3</v>
      </c>
      <c r="NW124" s="34">
        <v>6.3013117760419846E-3</v>
      </c>
      <c r="NX124" s="34">
        <v>6.2722619622945786E-3</v>
      </c>
      <c r="NY124" s="34">
        <v>6.2333019450306892E-3</v>
      </c>
      <c r="NZ124" s="34">
        <v>6.1821429990231991E-3</v>
      </c>
      <c r="OA124" s="34">
        <v>6.1553502455353737E-3</v>
      </c>
      <c r="OB124" s="34">
        <v>6.1258771456778049E-3</v>
      </c>
      <c r="OC124" s="34">
        <v>6.1061084270477295E-3</v>
      </c>
      <c r="OD124" s="34">
        <v>6.0596456751227379E-3</v>
      </c>
      <c r="OE124" s="34">
        <v>6.0105519369244576E-3</v>
      </c>
      <c r="OF124" s="34">
        <v>5.9397853910923004E-3</v>
      </c>
      <c r="OG124" s="34">
        <v>5.8733350597321987E-3</v>
      </c>
      <c r="OH124" s="34">
        <v>5.8059110306203365E-3</v>
      </c>
      <c r="OI124" s="34">
        <v>5.7034073397517204E-3</v>
      </c>
      <c r="OJ124" s="34">
        <v>5.6374468840658665E-3</v>
      </c>
      <c r="OK124" s="34">
        <v>5.5833468213677406E-3</v>
      </c>
      <c r="OL124" s="34">
        <v>5.4698456078767776E-3</v>
      </c>
      <c r="OM124" s="34">
        <v>5.3344261832535267E-3</v>
      </c>
      <c r="ON124" s="34">
        <v>5.2397358231246471E-3</v>
      </c>
      <c r="OO124" s="34">
        <v>5.1174662075936794E-3</v>
      </c>
      <c r="OP124" s="34">
        <v>4.9847639165818691E-3</v>
      </c>
      <c r="OQ124" s="34">
        <v>4.8527107574045658E-3</v>
      </c>
      <c r="OR124" s="34">
        <v>4.6661319211125374E-3</v>
      </c>
      <c r="OS124" s="34">
        <v>4.4728834182024002E-3</v>
      </c>
      <c r="OT124" s="34">
        <v>4.2836377397179604E-3</v>
      </c>
      <c r="OU124" s="34">
        <v>4.0851091034710407E-3</v>
      </c>
      <c r="OV124" s="34">
        <v>3.8808423560112715E-3</v>
      </c>
      <c r="OW124" s="34">
        <v>3.7163901142776012E-3</v>
      </c>
      <c r="OX124" s="34">
        <v>3.548814682289958E-3</v>
      </c>
      <c r="OY124" s="34">
        <v>3.3587815705686808E-3</v>
      </c>
      <c r="OZ124" s="34">
        <v>3.1992057338356972E-3</v>
      </c>
      <c r="PA124" s="34">
        <v>3.0200700275599957E-3</v>
      </c>
      <c r="PB124" s="34">
        <v>2.831377787515521E-3</v>
      </c>
      <c r="PC124" s="34">
        <v>2.6752818375825882E-3</v>
      </c>
      <c r="PD124" s="34">
        <v>2.510295482352376E-3</v>
      </c>
      <c r="PE124" t="s">
        <v>1300</v>
      </c>
      <c r="PF124" t="s">
        <v>843</v>
      </c>
      <c r="PG124" t="s">
        <v>843</v>
      </c>
      <c r="PH124" t="s">
        <v>843</v>
      </c>
      <c r="PI124" t="s">
        <v>843</v>
      </c>
      <c r="PJ124" t="s">
        <v>1300</v>
      </c>
      <c r="PK124" s="34">
        <v>0.47611057758331299</v>
      </c>
      <c r="PL124" s="34">
        <v>0.47582286596298218</v>
      </c>
      <c r="PM124" s="34">
        <v>0.47560301423072815</v>
      </c>
      <c r="PN124" s="34">
        <v>0.47545325756072998</v>
      </c>
      <c r="PO124" s="34">
        <v>0.47531256079673767</v>
      </c>
      <c r="PP124" s="34">
        <v>0.47518837451934814</v>
      </c>
      <c r="PQ124" s="34">
        <v>0.47510936856269836</v>
      </c>
      <c r="PR124" s="34">
        <v>0.47517326474189758</v>
      </c>
      <c r="PS124" s="34">
        <v>0.4753614068031311</v>
      </c>
      <c r="PT124" s="34">
        <v>0.47564318776130676</v>
      </c>
      <c r="PU124" s="34">
        <v>0.4760320782661438</v>
      </c>
      <c r="PV124" s="34">
        <v>0.47646632790565491</v>
      </c>
      <c r="PW124" s="34">
        <v>0.47686609625816345</v>
      </c>
      <c r="PX124" s="34">
        <v>0.47727718949317932</v>
      </c>
      <c r="PY124" s="34">
        <v>0.47773581743240356</v>
      </c>
      <c r="PZ124" s="34">
        <v>0.47817754745483398</v>
      </c>
      <c r="QA124" s="34">
        <v>0.47870412468910217</v>
      </c>
      <c r="QB124" s="34">
        <v>0.47925662994384766</v>
      </c>
      <c r="QC124" s="34">
        <v>0.47974440455436707</v>
      </c>
      <c r="QD124" s="34">
        <v>0.4801972508430481</v>
      </c>
      <c r="QE124" s="34">
        <v>0.48052805662155151</v>
      </c>
      <c r="QF124" s="34">
        <v>0.4808381199836731</v>
      </c>
      <c r="QG124" s="34">
        <v>0.48124039173126221</v>
      </c>
      <c r="QH124" s="34">
        <v>0.48168382048606873</v>
      </c>
      <c r="QI124" s="34">
        <v>0.48209494352340698</v>
      </c>
      <c r="QJ124" s="34">
        <v>0.48245254158973694</v>
      </c>
      <c r="QK124" s="34">
        <v>0.48278656601905823</v>
      </c>
      <c r="QL124" s="34">
        <v>0.48310056328773499</v>
      </c>
      <c r="QM124" s="34">
        <v>0.48339858651161194</v>
      </c>
      <c r="QN124" s="34">
        <v>0.48368513584136963</v>
      </c>
      <c r="QO124" s="34">
        <v>0.48396459221839905</v>
      </c>
      <c r="QP124" s="34">
        <v>0.48423916101455688</v>
      </c>
      <c r="QQ124" s="34">
        <v>0.48451218008995056</v>
      </c>
      <c r="QR124" s="34">
        <v>0.48478579521179199</v>
      </c>
      <c r="QS124" s="34">
        <v>0.4850601851940155</v>
      </c>
      <c r="QT124" s="34">
        <v>0.48533743619918823</v>
      </c>
      <c r="QU124" s="34">
        <v>0.48561885952949524</v>
      </c>
      <c r="QV124" s="34">
        <v>0.48590555787086487</v>
      </c>
      <c r="QW124" s="34">
        <v>0.48619735240936279</v>
      </c>
      <c r="QX124" s="34">
        <v>0.48649513721466064</v>
      </c>
      <c r="QY124" s="34">
        <v>0.48679962754249573</v>
      </c>
      <c r="QZ124" s="34">
        <v>0.4871106743812561</v>
      </c>
      <c r="RA124" s="34">
        <v>0.48742467164993286</v>
      </c>
      <c r="RB124" s="34">
        <v>0.48774123191833496</v>
      </c>
      <c r="RC124" s="34">
        <v>0.48806071281433105</v>
      </c>
      <c r="RD124" s="34">
        <v>0.48837748169898987</v>
      </c>
      <c r="RE124" s="34">
        <v>0.48869070410728455</v>
      </c>
      <c r="RF124" s="34">
        <v>0.48899981379508972</v>
      </c>
      <c r="RG124" s="34">
        <v>0.48930194973945618</v>
      </c>
      <c r="RH124" s="34">
        <v>0.48959994316101074</v>
      </c>
      <c r="RI124" s="34">
        <v>0.48989233374595642</v>
      </c>
      <c r="RJ124" s="34">
        <v>0.49017617106437683</v>
      </c>
      <c r="RK124" s="34">
        <v>0.49045196175575256</v>
      </c>
      <c r="RL124" s="34">
        <v>0.49071994423866272</v>
      </c>
      <c r="RM124" s="34">
        <v>0.49098175764083862</v>
      </c>
      <c r="RN124" s="34">
        <v>0.4912373423576355</v>
      </c>
      <c r="RO124" s="34">
        <v>0.4914872944355011</v>
      </c>
      <c r="RP124" s="34">
        <v>0.49173203110694885</v>
      </c>
      <c r="RQ124" s="34">
        <v>0.49197110533714294</v>
      </c>
      <c r="RR124" s="34">
        <v>0.49220499396324158</v>
      </c>
      <c r="RS124" s="34">
        <v>0.49243491888046265</v>
      </c>
      <c r="RT124" s="34">
        <v>0.49266311526298523</v>
      </c>
      <c r="RU124" s="34">
        <v>0.49288931488990784</v>
      </c>
      <c r="RV124" s="34">
        <v>0.49311316013336182</v>
      </c>
      <c r="RW124" s="34">
        <v>0.49333524703979492</v>
      </c>
      <c r="RX124" s="34">
        <v>0.49355712532997131</v>
      </c>
      <c r="RY124" s="34">
        <v>0.49377989768981934</v>
      </c>
      <c r="RZ124" s="34">
        <v>0.49400261044502258</v>
      </c>
      <c r="SA124" s="34">
        <v>0.49422553181648254</v>
      </c>
      <c r="SB124" s="34">
        <v>0.49444848299026489</v>
      </c>
      <c r="SC124" s="34">
        <v>0.49467042088508606</v>
      </c>
      <c r="SD124" s="34">
        <v>0.49489122629165649</v>
      </c>
      <c r="SE124" s="34">
        <v>0.49511018395423889</v>
      </c>
      <c r="SF124" s="34">
        <v>0.49532869458198547</v>
      </c>
      <c r="SG124" s="34">
        <v>0.49554544687271118</v>
      </c>
      <c r="SH124" s="34">
        <v>0.49575793743133545</v>
      </c>
      <c r="SI124" s="34">
        <v>0.49596372246742249</v>
      </c>
      <c r="SJ124" s="34">
        <v>0.49616125226020813</v>
      </c>
      <c r="SK124" s="34">
        <v>0.49635061621665955</v>
      </c>
      <c r="SL124" s="34">
        <v>0.49652907252311707</v>
      </c>
      <c r="SM124" s="34">
        <v>0.49669575691223145</v>
      </c>
      <c r="SN124" s="34">
        <v>0.49685123562812805</v>
      </c>
      <c r="SO124" s="34">
        <v>0.49699395895004272</v>
      </c>
      <c r="SP124" s="34">
        <v>0.49712210893630981</v>
      </c>
      <c r="SQ124" s="34">
        <v>0.49723631143569946</v>
      </c>
      <c r="SR124" s="34">
        <v>0.4973391592502594</v>
      </c>
      <c r="SS124" s="34">
        <v>0.49743053317070007</v>
      </c>
      <c r="ST124" s="34">
        <v>0.49751025438308716</v>
      </c>
      <c r="SU124" s="34">
        <v>0.49757963418960571</v>
      </c>
      <c r="SV124" s="34">
        <v>0.49763885140419006</v>
      </c>
      <c r="SW124" s="34">
        <v>0.49768897891044617</v>
      </c>
      <c r="SX124" s="34">
        <v>0.49773427844047546</v>
      </c>
      <c r="SY124" s="34">
        <v>0.49777811765670776</v>
      </c>
      <c r="SZ124" s="34">
        <v>0.49782007932662964</v>
      </c>
      <c r="TA124" s="34">
        <v>0.49786201119422913</v>
      </c>
      <c r="TB124" s="34">
        <v>0.49790599942207336</v>
      </c>
      <c r="TC124" s="34">
        <v>0.49795481562614441</v>
      </c>
      <c r="TD124" s="34">
        <v>0.49800765514373779</v>
      </c>
      <c r="TE124" s="34">
        <v>0.49806371331214905</v>
      </c>
      <c r="TF124" s="34">
        <v>0.49812629818916321</v>
      </c>
      <c r="TG124" s="34">
        <v>0.49819660186767578</v>
      </c>
      <c r="TH124" t="s">
        <v>843</v>
      </c>
      <c r="TI124" t="s">
        <v>843</v>
      </c>
      <c r="TJ124" t="s">
        <v>1300</v>
      </c>
      <c r="TK124" s="34">
        <v>0.65475880634033901</v>
      </c>
      <c r="TL124" s="34">
        <v>0.66041183709354301</v>
      </c>
      <c r="TM124" s="34">
        <v>0.66583383113969308</v>
      </c>
      <c r="TN124" s="34">
        <v>0.67077143297481301</v>
      </c>
      <c r="TO124" s="34">
        <v>0.67492841173508</v>
      </c>
      <c r="TP124" s="34">
        <v>0.67831457197425093</v>
      </c>
      <c r="TQ124" s="34">
        <v>0.68106911643919199</v>
      </c>
      <c r="TR124" s="34">
        <v>0.68329803905508602</v>
      </c>
      <c r="TS124" s="34">
        <v>0.68492935857752602</v>
      </c>
      <c r="TT124" s="34">
        <v>0.68594319167990903</v>
      </c>
      <c r="TU124" s="34">
        <v>0.68580290045550996</v>
      </c>
      <c r="TV124" s="34">
        <v>0.68359127757369709</v>
      </c>
      <c r="TW124" s="34">
        <v>0.67926799630553103</v>
      </c>
      <c r="TX124" s="34">
        <v>0.67362157658211208</v>
      </c>
      <c r="TY124" s="34">
        <v>0.66711204150566505</v>
      </c>
      <c r="TZ124" s="34">
        <v>0.66007310477063696</v>
      </c>
      <c r="UA124" s="34">
        <v>0.65300601361751698</v>
      </c>
      <c r="UB124" s="34">
        <v>0.64630702774267901</v>
      </c>
      <c r="UC124" s="34">
        <v>0.64008132656967698</v>
      </c>
      <c r="UD124" s="34">
        <v>0.63430062122425701</v>
      </c>
      <c r="UE124" s="34">
        <v>0.62911492307675299</v>
      </c>
      <c r="UF124" s="34">
        <v>0.625176832683079</v>
      </c>
      <c r="UG124" s="34">
        <v>0.62291067356538499</v>
      </c>
      <c r="UH124" s="34">
        <v>0.62174031559267906</v>
      </c>
      <c r="UI124" s="34">
        <v>0.62088930064884995</v>
      </c>
      <c r="UJ124" s="34">
        <v>0.62010105927429104</v>
      </c>
      <c r="UK124" s="34">
        <v>0.619611344119259</v>
      </c>
      <c r="UL124" s="34">
        <v>0.61961781267718896</v>
      </c>
      <c r="UM124" s="34">
        <v>0.62017919073427796</v>
      </c>
      <c r="UN124" s="34">
        <v>0.62140944817107502</v>
      </c>
      <c r="UO124" s="34">
        <v>0.62313188547365395</v>
      </c>
      <c r="UP124" s="34">
        <v>0.62505398575059701</v>
      </c>
      <c r="UQ124" s="34">
        <v>0.62681310981479499</v>
      </c>
      <c r="UR124" s="34">
        <v>0.62842033754474103</v>
      </c>
      <c r="US124" s="34">
        <v>0.63009778265268501</v>
      </c>
      <c r="UT124" s="34">
        <v>0.63214940654150598</v>
      </c>
      <c r="UU124" s="34">
        <v>0.63418999353806005</v>
      </c>
      <c r="UV124" s="34">
        <v>0.63547153396591194</v>
      </c>
      <c r="UW124" s="34">
        <v>0.63617757558036403</v>
      </c>
      <c r="UX124" s="34">
        <v>0.63638641323494705</v>
      </c>
      <c r="UY124" s="34">
        <v>0.63618928402706998</v>
      </c>
      <c r="UZ124" s="34">
        <v>0.63568008977234802</v>
      </c>
      <c r="VA124" s="34">
        <v>0.63488451428394099</v>
      </c>
      <c r="VB124" s="34">
        <v>0.63382878150997701</v>
      </c>
      <c r="VC124" s="34">
        <v>0.63269421092158606</v>
      </c>
      <c r="VD124" s="34">
        <v>0.63165934767274601</v>
      </c>
      <c r="VE124" s="34">
        <v>0.63064196095925906</v>
      </c>
      <c r="VF124" s="34">
        <v>0.62952832332503394</v>
      </c>
      <c r="VG124" s="34">
        <v>0.62824661300385298</v>
      </c>
      <c r="VH124" s="34">
        <v>0.62677286031240598</v>
      </c>
      <c r="VI124" s="34">
        <v>0.62518938907327404</v>
      </c>
      <c r="VJ124" s="34">
        <v>0.623581272372421</v>
      </c>
      <c r="VK124" s="34">
        <v>0.62205765005564206</v>
      </c>
      <c r="VL124" s="34">
        <v>0.62077779877003603</v>
      </c>
      <c r="VM124" s="34">
        <v>0.61995370738045308</v>
      </c>
      <c r="VN124" s="34">
        <v>0.61974036204543304</v>
      </c>
      <c r="VO124" s="34">
        <v>0.62015482168395497</v>
      </c>
      <c r="VP124" s="34">
        <v>0.62114898339713498</v>
      </c>
      <c r="VQ124" s="34">
        <v>0.62267284020011704</v>
      </c>
      <c r="VR124" s="34">
        <v>0.62466942474558995</v>
      </c>
      <c r="VS124" s="34">
        <v>0.62712340723990201</v>
      </c>
      <c r="VT124" s="34">
        <v>0.63008823779091894</v>
      </c>
      <c r="VU124" s="34">
        <v>0.63340914467418297</v>
      </c>
      <c r="VV124" s="34">
        <v>0.63681309553052401</v>
      </c>
      <c r="VW124" s="34">
        <v>0.64022128334612705</v>
      </c>
      <c r="VX124" s="34">
        <v>0.64353964356754001</v>
      </c>
      <c r="VY124" s="34">
        <v>0.64673826254008404</v>
      </c>
      <c r="VZ124" s="34">
        <v>0.64973647755856012</v>
      </c>
      <c r="WA124" s="34">
        <v>0.65225286291106999</v>
      </c>
      <c r="WB124" s="34">
        <v>0.65420305960549097</v>
      </c>
      <c r="WC124" s="34">
        <v>0.65558756945351704</v>
      </c>
      <c r="WD124" s="34">
        <v>0.65632031616242004</v>
      </c>
      <c r="WE124" s="34">
        <v>0.65636087849841007</v>
      </c>
      <c r="WF124" s="34">
        <v>0.65571057602929406</v>
      </c>
      <c r="WG124" s="34">
        <v>0.65457416543833402</v>
      </c>
      <c r="WH124" s="34">
        <v>0.65323093206266702</v>
      </c>
      <c r="WI124" s="34">
        <v>0.65176374595362208</v>
      </c>
      <c r="WJ124" s="34">
        <v>0.65012313124418497</v>
      </c>
      <c r="WK124" s="34">
        <v>0.64831776059956892</v>
      </c>
      <c r="WL124" s="34">
        <v>0.646298457304609</v>
      </c>
      <c r="WM124" s="34">
        <v>0.64413190396689202</v>
      </c>
      <c r="WN124" s="34">
        <v>0.64198347797739597</v>
      </c>
      <c r="WO124" s="34">
        <v>0.6400317024394</v>
      </c>
      <c r="WP124" s="34">
        <v>0.638228957780969</v>
      </c>
      <c r="WQ124" s="34">
        <v>0.63634966093076895</v>
      </c>
      <c r="WR124" s="34">
        <v>0.634212188881077</v>
      </c>
      <c r="WS124" s="34">
        <v>0.63207449684671602</v>
      </c>
      <c r="WT124" s="34">
        <v>0.63038622319766702</v>
      </c>
      <c r="WU124" s="34">
        <v>0.62908783258092904</v>
      </c>
      <c r="WV124" s="34">
        <v>0.62809795380831102</v>
      </c>
      <c r="WW124" s="34">
        <v>0.62735676067650303</v>
      </c>
      <c r="WX124" s="34">
        <v>0.62678913649075096</v>
      </c>
      <c r="WY124" s="34">
        <v>0.62637548556532008</v>
      </c>
      <c r="WZ124" s="34">
        <v>0.62605252289437496</v>
      </c>
      <c r="XA124" s="34">
        <v>0.62573405824894002</v>
      </c>
      <c r="XB124" s="34">
        <v>0.62542978524687498</v>
      </c>
      <c r="XC124" s="34">
        <v>0.62513281044487801</v>
      </c>
      <c r="XD124" s="34">
        <v>0.62478279090761601</v>
      </c>
      <c r="XE124" s="34">
        <v>0.62434642645512806</v>
      </c>
      <c r="XF124" s="34">
        <v>0.62383824077576699</v>
      </c>
      <c r="XG124" s="34">
        <v>0.62324524147032201</v>
      </c>
      <c r="XH124" t="s">
        <v>843</v>
      </c>
      <c r="XI124" t="s">
        <v>1300</v>
      </c>
      <c r="XJ124" s="34">
        <v>0.61300227861148893</v>
      </c>
      <c r="XK124" s="34">
        <v>0.61875696317423601</v>
      </c>
      <c r="XL124" s="34">
        <v>0.62660634229315204</v>
      </c>
      <c r="XM124" s="34">
        <v>0.63579244394005696</v>
      </c>
      <c r="XN124" s="34">
        <v>0.64485082308586494</v>
      </c>
      <c r="XO124" s="34">
        <v>0.65238195471922888</v>
      </c>
      <c r="XP124" s="34">
        <v>0.65737370651419103</v>
      </c>
      <c r="XQ124" s="34">
        <v>0.65939173762461289</v>
      </c>
      <c r="XR124" s="34">
        <v>0.658679332105785</v>
      </c>
      <c r="XS124" s="34">
        <v>0.65617505179206304</v>
      </c>
      <c r="XT124" s="34">
        <v>0.65244167513915596</v>
      </c>
      <c r="XU124" s="34">
        <v>0.64741793133586301</v>
      </c>
      <c r="XV124" s="34">
        <v>0.64132350460941789</v>
      </c>
      <c r="XW124" s="34">
        <v>0.63464377388754101</v>
      </c>
      <c r="XX124" s="34">
        <v>0.62734088597580806</v>
      </c>
      <c r="XY124" s="34">
        <v>0.61959069816937007</v>
      </c>
      <c r="XZ124" s="34">
        <v>0.61182826999008899</v>
      </c>
      <c r="YA124" s="34">
        <v>0.60422882263505395</v>
      </c>
      <c r="YB124" s="34">
        <v>0.59680590766075903</v>
      </c>
      <c r="YC124" s="34">
        <v>0.58970952089920092</v>
      </c>
      <c r="YD124" s="34">
        <v>0.58337698189543197</v>
      </c>
      <c r="YE124" s="34">
        <v>0.57857421721722702</v>
      </c>
      <c r="YF124" s="34">
        <v>0.57579929124644702</v>
      </c>
      <c r="YG124" s="34">
        <v>0.57463120836119108</v>
      </c>
      <c r="YH124" s="34">
        <v>0.57426204088981503</v>
      </c>
      <c r="YI124" s="34">
        <v>0.57436628164440895</v>
      </c>
      <c r="YJ124" s="34">
        <v>0.57505588381846895</v>
      </c>
      <c r="YK124" s="34">
        <v>0.57629582957858094</v>
      </c>
      <c r="YL124" s="34">
        <v>0.57787600471744904</v>
      </c>
      <c r="YM124" s="34">
        <v>0.57974136128022202</v>
      </c>
      <c r="YN124" s="34">
        <v>0.58170819063024293</v>
      </c>
      <c r="YO124" s="34">
        <v>0.58354489248930097</v>
      </c>
      <c r="YP124" s="34">
        <v>0.58503039416521896</v>
      </c>
      <c r="YQ124" s="34">
        <v>0.58634048994024002</v>
      </c>
      <c r="YR124" s="34">
        <v>0.58776432254859401</v>
      </c>
      <c r="YS124" s="34">
        <v>0.58961545342919197</v>
      </c>
      <c r="YT124" s="34">
        <v>0.59150281670761107</v>
      </c>
      <c r="YU124" s="34">
        <v>0.59261271629555001</v>
      </c>
      <c r="YV124" s="34">
        <v>0.59307017479520807</v>
      </c>
      <c r="YW124" s="34">
        <v>0.59305258668855498</v>
      </c>
      <c r="YX124" s="34">
        <v>0.59270664833157094</v>
      </c>
      <c r="YY124" s="34">
        <v>0.59201400934453896</v>
      </c>
      <c r="YZ124" s="34">
        <v>0.59085130681088605</v>
      </c>
      <c r="ZA124" s="34">
        <v>0.58914170418038092</v>
      </c>
      <c r="ZB124" s="34">
        <v>0.58697617568589999</v>
      </c>
      <c r="ZC124" s="34">
        <v>0.58453725252518507</v>
      </c>
      <c r="ZD124" s="34">
        <v>0.58191768812787603</v>
      </c>
      <c r="ZE124" s="34">
        <v>0.57925066247129797</v>
      </c>
      <c r="ZF124" s="34">
        <v>0.57676483610639506</v>
      </c>
      <c r="ZG124" s="34">
        <v>0.57473377030975303</v>
      </c>
      <c r="ZH124" s="34">
        <v>0.57334278069274403</v>
      </c>
      <c r="ZI124" s="34">
        <v>0.57260091786187406</v>
      </c>
      <c r="ZJ124" s="34">
        <v>0.57252009139997295</v>
      </c>
      <c r="ZK124" s="34">
        <v>0.57305286001062106</v>
      </c>
      <c r="ZL124" s="34">
        <v>0.57413244095961802</v>
      </c>
      <c r="ZM124" s="34">
        <v>0.57587055823023592</v>
      </c>
      <c r="ZN124" s="34">
        <v>0.57838777072402403</v>
      </c>
      <c r="ZO124" s="34">
        <v>0.58150703605522502</v>
      </c>
      <c r="ZP124" s="34">
        <v>0.58495555207467398</v>
      </c>
      <c r="ZQ124" s="34">
        <v>0.58857652429759999</v>
      </c>
      <c r="ZR124" s="34">
        <v>0.59221843098981797</v>
      </c>
      <c r="ZS124" s="34">
        <v>0.59585048134476604</v>
      </c>
      <c r="ZT124" s="34">
        <v>0.59936285446212001</v>
      </c>
      <c r="ZU124" s="34">
        <v>0.60246261130932799</v>
      </c>
      <c r="ZV124" s="34">
        <v>0.60503417944271098</v>
      </c>
      <c r="ZW124" s="34">
        <v>0.60703187767401601</v>
      </c>
      <c r="ZX124" s="34">
        <v>0.60835834525711907</v>
      </c>
      <c r="ZY124" s="34">
        <v>0.60894913777088799</v>
      </c>
      <c r="ZZ124" s="34">
        <v>0.60878379030738894</v>
      </c>
      <c r="AAA124" s="34">
        <v>0.608135911044827</v>
      </c>
      <c r="AAB124" s="34">
        <v>0.60727641580399006</v>
      </c>
      <c r="AAC124" s="34">
        <v>0.60621902173589703</v>
      </c>
      <c r="AAD124" s="34">
        <v>0.60491514245891298</v>
      </c>
      <c r="AAE124" s="34">
        <v>0.60334911152121995</v>
      </c>
      <c r="AAF124" s="34">
        <v>0.60145946058853494</v>
      </c>
      <c r="AAG124" s="34">
        <v>0.599356217537935</v>
      </c>
      <c r="AAH124" s="34">
        <v>0.59723819635325903</v>
      </c>
      <c r="AAI124" s="34">
        <v>0.59526631509650196</v>
      </c>
      <c r="AAJ124" s="34">
        <v>0.59333187213064909</v>
      </c>
      <c r="AAK124" s="34">
        <v>0.591240989938975</v>
      </c>
      <c r="AAL124" s="34">
        <v>0.58878901040319898</v>
      </c>
      <c r="AAM124" s="34">
        <v>0.58624869640361998</v>
      </c>
      <c r="AAN124" s="34">
        <v>0.58414134930218398</v>
      </c>
      <c r="AAO124" s="34">
        <v>0.58241905380024395</v>
      </c>
      <c r="AAP124" s="34">
        <v>0.58098463569258296</v>
      </c>
      <c r="AAQ124" s="34">
        <v>0.57978028060642106</v>
      </c>
      <c r="AAR124" s="34">
        <v>0.57876797763177001</v>
      </c>
      <c r="AAS124" s="34">
        <v>0.57792020292660196</v>
      </c>
      <c r="AAT124" s="34">
        <v>0.57723704253109198</v>
      </c>
      <c r="AAU124" s="34">
        <v>0.57663697907307898</v>
      </c>
      <c r="AAV124" s="34">
        <v>0.57607059188926102</v>
      </c>
      <c r="AAW124" s="34">
        <v>0.57552044118405499</v>
      </c>
      <c r="AAX124" s="34">
        <v>0.57496871148322803</v>
      </c>
      <c r="AAY124" s="34">
        <v>0.57436280622122804</v>
      </c>
      <c r="AAZ124" s="34">
        <v>0.57365874512637904</v>
      </c>
      <c r="ABA124" s="34">
        <v>0.57290507477542907</v>
      </c>
      <c r="ABB124" s="34">
        <v>0.57209300601350399</v>
      </c>
      <c r="ABC124" s="34">
        <v>0.57116182330922594</v>
      </c>
      <c r="ABD124" s="34">
        <v>0.57010276323426501</v>
      </c>
      <c r="ABE124" s="34">
        <v>0.56894383234154999</v>
      </c>
      <c r="ABF124" s="34">
        <v>0.56766935691425102</v>
      </c>
      <c r="ABG124" t="s">
        <v>843</v>
      </c>
      <c r="ABH124" t="s">
        <v>843</v>
      </c>
      <c r="ABI124" t="s">
        <v>1300</v>
      </c>
      <c r="ABJ124" s="34">
        <v>0.56087486079664306</v>
      </c>
      <c r="ABK124" s="34">
        <v>0.56337330270327401</v>
      </c>
      <c r="ABL124" s="34">
        <v>0.56559406916882204</v>
      </c>
      <c r="ABM124" s="34">
        <v>0.56798865413066002</v>
      </c>
      <c r="ABN124" s="34">
        <v>0.57092905211967104</v>
      </c>
      <c r="ABO124" s="34">
        <v>0.57466078160422696</v>
      </c>
      <c r="ABP124" s="34">
        <v>0.57923001112069794</v>
      </c>
      <c r="ABQ124" s="34">
        <v>0.58458008180675503</v>
      </c>
      <c r="ABR124" s="34">
        <v>0.590215630928551</v>
      </c>
      <c r="ABS124" s="34">
        <v>0.59547723244969197</v>
      </c>
      <c r="ABT124" s="34">
        <v>0.59965374930166004</v>
      </c>
      <c r="ABU124" s="34">
        <v>0.60202983501105201</v>
      </c>
      <c r="ABV124" s="34">
        <v>0.60234614499810801</v>
      </c>
      <c r="ABW124" s="34">
        <v>0.60098027575256796</v>
      </c>
      <c r="ABX124" s="34">
        <v>0.59823962731417002</v>
      </c>
      <c r="ABY124" s="34">
        <v>0.59418436689109499</v>
      </c>
      <c r="ABZ124" s="34">
        <v>0.58909619561632498</v>
      </c>
      <c r="ACA124" s="34">
        <v>0.583469206949085</v>
      </c>
      <c r="ACB124" s="34">
        <v>0.57744944613792404</v>
      </c>
      <c r="ACC124" s="34">
        <v>0.57095231386920198</v>
      </c>
      <c r="ACD124" s="34">
        <v>0.56413654116763201</v>
      </c>
      <c r="ACE124" s="34">
        <v>0.55750497402764099</v>
      </c>
      <c r="ACF124" s="34">
        <v>0.55152410573503508</v>
      </c>
      <c r="ACG124" s="34">
        <v>0.54616117550215793</v>
      </c>
      <c r="ACH124" s="34">
        <v>0.54135607102321404</v>
      </c>
      <c r="ACI124" s="34">
        <v>0.53728067469180507</v>
      </c>
      <c r="ACJ124" s="34">
        <v>0.53428569906849799</v>
      </c>
      <c r="ACK124" s="34">
        <v>0.53255549204012897</v>
      </c>
      <c r="ACL124" s="34">
        <v>0.53211658657000793</v>
      </c>
      <c r="ACM124" s="34">
        <v>0.53263333371418398</v>
      </c>
      <c r="ACN124" s="34">
        <v>0.53363256344127197</v>
      </c>
      <c r="ACO124" s="34">
        <v>0.53500707769563904</v>
      </c>
      <c r="ACP124" s="34">
        <v>0.53673935198298994</v>
      </c>
      <c r="ACQ124" s="34">
        <v>0.53865496577990701</v>
      </c>
      <c r="ACR124" s="34">
        <v>0.54075391588391897</v>
      </c>
      <c r="ACS124" s="34">
        <v>0.54290235578010404</v>
      </c>
      <c r="ACT124" s="34">
        <v>0.54487215546729506</v>
      </c>
      <c r="ACU124" s="34">
        <v>0.54644838328776701</v>
      </c>
      <c r="ACV124" s="34">
        <v>0.54782033919494399</v>
      </c>
      <c r="ACW124" s="34">
        <v>0.54927345900263302</v>
      </c>
      <c r="ACX124" s="34">
        <v>0.55110081109412801</v>
      </c>
      <c r="ACY124" s="34">
        <v>0.55292308832679904</v>
      </c>
      <c r="ACZ124" s="34">
        <v>0.55400115965572094</v>
      </c>
      <c r="ADA124" s="34">
        <v>0.55446536348174402</v>
      </c>
      <c r="ADB124" s="34">
        <v>0.55450156222979696</v>
      </c>
      <c r="ADC124" s="34">
        <v>0.55430396059074805</v>
      </c>
      <c r="ADD124" s="34">
        <v>0.553883174103035</v>
      </c>
      <c r="ADE124" s="34">
        <v>0.553131569328564</v>
      </c>
      <c r="ADF124" s="34">
        <v>0.55199266042003003</v>
      </c>
      <c r="ADG124" s="34">
        <v>0.55051254058661103</v>
      </c>
      <c r="ADH124" s="34">
        <v>0.54883264640055496</v>
      </c>
      <c r="ADI124" s="34">
        <v>0.54703350664797501</v>
      </c>
      <c r="ADJ124" s="34">
        <v>0.54522698742925102</v>
      </c>
      <c r="ADK124" s="34">
        <v>0.54360974237969106</v>
      </c>
      <c r="ADL124" s="34">
        <v>0.54241597652450402</v>
      </c>
      <c r="ADM124" s="34">
        <v>0.54179693219907399</v>
      </c>
      <c r="ADN124" s="34">
        <v>0.54176273069186298</v>
      </c>
      <c r="ADO124" s="34">
        <v>0.54231676673478202</v>
      </c>
      <c r="ADP124" s="34">
        <v>0.54342092696495004</v>
      </c>
      <c r="ADQ124" s="34">
        <v>0.54505267753395503</v>
      </c>
      <c r="ADR124" s="34">
        <v>0.54728991835471996</v>
      </c>
      <c r="ADS124" s="34">
        <v>0.55021694565925405</v>
      </c>
      <c r="ADT124" s="34">
        <v>0.55367510908942796</v>
      </c>
      <c r="ADU124" s="34">
        <v>0.55740468334401494</v>
      </c>
      <c r="ADV124" s="34">
        <v>0.56125955805316396</v>
      </c>
      <c r="ADW124" s="34">
        <v>0.56510265260352099</v>
      </c>
      <c r="ADX124" s="34">
        <v>0.56890291236217205</v>
      </c>
      <c r="ADY124" s="34">
        <v>0.57256357158488902</v>
      </c>
      <c r="ADZ124" s="34">
        <v>0.57578679682707301</v>
      </c>
      <c r="AEA124" s="34">
        <v>0.57846588701647494</v>
      </c>
      <c r="AEB124" s="34">
        <v>0.58057263974450302</v>
      </c>
      <c r="AEC124" s="34">
        <v>0.58202099461881407</v>
      </c>
      <c r="AED124" s="34">
        <v>0.58275290385092293</v>
      </c>
      <c r="AEE124" s="34">
        <v>0.58277609369321393</v>
      </c>
      <c r="AEF124" s="34">
        <v>0.58235486594602204</v>
      </c>
      <c r="AEG124" s="34">
        <v>0.58173116709482797</v>
      </c>
      <c r="AEH124" s="34">
        <v>0.58094257469286492</v>
      </c>
      <c r="AEI124" s="34">
        <v>0.57994198499086003</v>
      </c>
      <c r="AEJ124" s="34">
        <v>0.57872092491873905</v>
      </c>
      <c r="AEK124" s="34">
        <v>0.57722751402370598</v>
      </c>
      <c r="AEL124" s="34">
        <v>0.57554178382752397</v>
      </c>
      <c r="AEM124" s="34">
        <v>0.57383008720723905</v>
      </c>
      <c r="AEN124" s="34">
        <v>0.57227795663190195</v>
      </c>
      <c r="AEO124" s="34">
        <v>0.57079589961872701</v>
      </c>
      <c r="AEP124" s="34">
        <v>0.56916015092583006</v>
      </c>
      <c r="AEQ124" s="34">
        <v>0.56721652589748506</v>
      </c>
      <c r="AER124" s="34">
        <v>0.56523270371058199</v>
      </c>
      <c r="AES124" s="34">
        <v>0.56366043555019207</v>
      </c>
      <c r="AET124" s="34">
        <v>0.56247597249680503</v>
      </c>
      <c r="AEU124" s="34">
        <v>0.56161386934790203</v>
      </c>
      <c r="AEV124" s="34">
        <v>0.56100226338864001</v>
      </c>
      <c r="AEW124" s="34">
        <v>0.56060656257085806</v>
      </c>
      <c r="AEX124" s="34">
        <v>0.56040502570189099</v>
      </c>
      <c r="AEY124" s="34">
        <v>0.56034522013968002</v>
      </c>
      <c r="AEZ124" s="34">
        <v>0.56034754359452199</v>
      </c>
      <c r="AFA124" s="34">
        <v>0.56038123186655497</v>
      </c>
      <c r="AFB124" s="34">
        <v>0.56040627999968007</v>
      </c>
      <c r="AFC124" s="34">
        <v>0.56041282278889903</v>
      </c>
      <c r="AFD124" s="34">
        <v>0.56037887673654097</v>
      </c>
      <c r="AFE124" s="34">
        <v>0.56024187177823503</v>
      </c>
      <c r="AFF124" s="34">
        <v>0.56004072409411598</v>
      </c>
      <c r="AFG124" t="s">
        <v>843</v>
      </c>
      <c r="AFH124" t="s">
        <v>843</v>
      </c>
      <c r="AFI124" s="34">
        <v>0.76263000000000003</v>
      </c>
      <c r="AFJ124" s="34">
        <v>0.76450999999999991</v>
      </c>
      <c r="AFK124" s="34">
        <v>0.76141000000000003</v>
      </c>
      <c r="AFL124" s="34">
        <v>0.76451999999999998</v>
      </c>
      <c r="AFM124" s="34">
        <v>0.77178000000000002</v>
      </c>
      <c r="AFN124" s="34">
        <v>0.77823999999999993</v>
      </c>
      <c r="AFO124" s="34">
        <v>0.77564999999999995</v>
      </c>
      <c r="AFP124" s="34">
        <v>0.77334999999999998</v>
      </c>
      <c r="AFQ124" s="34">
        <v>0.77202999999999999</v>
      </c>
      <c r="AFR124" s="34">
        <v>0.7718600000000001</v>
      </c>
      <c r="AFS124" s="34">
        <v>0.77257999999999993</v>
      </c>
      <c r="AFT124" s="34">
        <v>0.77293999999999996</v>
      </c>
      <c r="AFU124" s="34">
        <v>0.77363000000000004</v>
      </c>
      <c r="AFV124" s="34">
        <v>0.77515000000000001</v>
      </c>
      <c r="AFW124" s="34">
        <v>0.77670000000000006</v>
      </c>
      <c r="AFX124" s="34">
        <v>0.77813999999999994</v>
      </c>
      <c r="AFY124" s="34">
        <v>0.78025000000000011</v>
      </c>
      <c r="AFZ124" s="34">
        <v>0.77276999999999996</v>
      </c>
      <c r="AGA124" s="34">
        <v>0.77674999999999994</v>
      </c>
      <c r="AGB124" t="s">
        <v>843</v>
      </c>
      <c r="AGC124" t="s">
        <v>843</v>
      </c>
      <c r="AGD124" t="s">
        <v>843</v>
      </c>
      <c r="AGE124" t="s">
        <v>843</v>
      </c>
      <c r="AGF124" s="34">
        <v>5.1370859146118164E-3</v>
      </c>
      <c r="AGG124" t="s">
        <v>843</v>
      </c>
      <c r="AGH124" t="s">
        <v>843</v>
      </c>
      <c r="AGI124" t="s">
        <v>843</v>
      </c>
      <c r="AGJ124" t="s">
        <v>843</v>
      </c>
      <c r="AGK124" t="s">
        <v>843</v>
      </c>
      <c r="AGL124" t="s">
        <v>843</v>
      </c>
      <c r="AGM124" t="s">
        <v>843</v>
      </c>
      <c r="AGN124" t="s">
        <v>843</v>
      </c>
      <c r="AGO124" s="34">
        <v>0.27800000000000002</v>
      </c>
      <c r="AGP124" s="34">
        <v>2018</v>
      </c>
      <c r="AGQ124" t="s">
        <v>832</v>
      </c>
      <c r="AGR124" t="s">
        <v>843</v>
      </c>
      <c r="AGS124" s="34">
        <v>0</v>
      </c>
      <c r="AGT124" s="34">
        <v>2018</v>
      </c>
      <c r="AGU124" t="s">
        <v>832</v>
      </c>
      <c r="AGV124" t="s">
        <v>843</v>
      </c>
      <c r="AGW124" s="34">
        <v>5.0000000000000001E-3</v>
      </c>
      <c r="AGX124" s="34">
        <v>2018</v>
      </c>
      <c r="AGY124" t="s">
        <v>832</v>
      </c>
      <c r="AGZ124" t="s">
        <v>843</v>
      </c>
      <c r="AHA124" s="34">
        <v>0.14300000000000002</v>
      </c>
      <c r="AHB124" s="34">
        <v>2018</v>
      </c>
      <c r="AHC124" t="s">
        <v>832</v>
      </c>
      <c r="AHD124" t="s">
        <v>843</v>
      </c>
      <c r="AHE124" s="34">
        <v>5.2000000000000005E-2</v>
      </c>
      <c r="AHF124" s="34">
        <v>2021</v>
      </c>
      <c r="AHG124" t="s">
        <v>832</v>
      </c>
      <c r="AHH124" t="s">
        <v>843</v>
      </c>
      <c r="AHI124" t="s">
        <v>830</v>
      </c>
      <c r="AHJ124" s="34">
        <v>0.30613565444946289</v>
      </c>
      <c r="AHK124" s="34">
        <v>0.33597537875175476</v>
      </c>
      <c r="AHL124" s="34">
        <v>0.33961290121078491</v>
      </c>
      <c r="AHM124" s="34">
        <v>0.35306820273399353</v>
      </c>
      <c r="AHN124" s="34">
        <v>0.38247907161712646</v>
      </c>
      <c r="AHO124" t="s">
        <v>843</v>
      </c>
      <c r="AHP124" s="34"/>
      <c r="AHQ124" s="34"/>
      <c r="AHR124" s="34"/>
      <c r="AHS124" s="34"/>
      <c r="AHT124" s="34"/>
      <c r="AHU124" t="s">
        <v>843</v>
      </c>
      <c r="AHV124" s="34">
        <v>0.23999226093292236</v>
      </c>
      <c r="AHW124" s="34">
        <v>0.24452625215053558</v>
      </c>
      <c r="AHX124" s="34">
        <v>0.22397589683532715</v>
      </c>
      <c r="AHY124" s="34">
        <v>0.223885178565979</v>
      </c>
      <c r="AHZ124" s="34">
        <v>0.23467433452606201</v>
      </c>
      <c r="AIA124" t="s">
        <v>832</v>
      </c>
      <c r="AIB124" t="s">
        <v>843</v>
      </c>
      <c r="AIC124" s="34">
        <v>0.23977130651473999</v>
      </c>
      <c r="AID124" s="34">
        <v>0.24423165619373322</v>
      </c>
      <c r="AIE124" s="34">
        <v>0.2235339879989624</v>
      </c>
      <c r="AIF124" s="34">
        <v>0.22300131618976593</v>
      </c>
      <c r="AIG124" s="34">
        <v>0.23025503754615784</v>
      </c>
      <c r="AIH124" t="s">
        <v>924</v>
      </c>
      <c r="AII124" t="s">
        <v>843</v>
      </c>
      <c r="AIJ124" s="34">
        <v>0.27028650045394897</v>
      </c>
      <c r="AIK124" s="34">
        <v>0.27750334143638611</v>
      </c>
      <c r="AIL124" s="34">
        <v>0.25893601775169373</v>
      </c>
      <c r="AIM124" s="34">
        <v>0.26994800567626953</v>
      </c>
      <c r="AIN124" s="34">
        <v>0.27628001570701599</v>
      </c>
      <c r="AIO124" t="s">
        <v>1607</v>
      </c>
      <c r="AIP124" s="34">
        <v>0.24254998564720154</v>
      </c>
      <c r="AIQ124" t="s">
        <v>843</v>
      </c>
      <c r="AIR124" s="34">
        <v>0.25129999999999997</v>
      </c>
      <c r="AIS124" s="34">
        <v>0.24321000000000001</v>
      </c>
      <c r="AIT124" s="34">
        <v>0.23979</v>
      </c>
      <c r="AIU124" s="34">
        <v>0.24162</v>
      </c>
      <c r="AIV124" s="34">
        <v>0.24023</v>
      </c>
      <c r="AIW124" s="34">
        <v>0.23915</v>
      </c>
      <c r="AIX124" t="s">
        <v>843</v>
      </c>
      <c r="AIY124" s="34">
        <v>4.2670000000000007E-2</v>
      </c>
      <c r="AIZ124" s="34">
        <v>4.8750000000000002E-2</v>
      </c>
      <c r="AJA124" s="34">
        <v>3.44E-2</v>
      </c>
      <c r="AJB124" s="34">
        <v>1.7239999999999998E-2</v>
      </c>
      <c r="AJC124" s="34">
        <v>2.7130000000000001E-2</v>
      </c>
      <c r="AJD124" s="34">
        <v>2.7779999999999999E-2</v>
      </c>
      <c r="AJE124" t="s">
        <v>843</v>
      </c>
      <c r="AJF124" s="34">
        <v>6.2674351036548615E-2</v>
      </c>
      <c r="AJG124" s="34">
        <v>5.0618685781955719E-2</v>
      </c>
      <c r="AJH124" s="34">
        <v>4.3539188802242279E-2</v>
      </c>
      <c r="AJI124" s="34">
        <v>2.9449794441461563E-2</v>
      </c>
      <c r="AJJ124" s="34">
        <v>4.4016886502504349E-2</v>
      </c>
      <c r="AJK124" t="s">
        <v>830</v>
      </c>
      <c r="AJL124" t="s">
        <v>843</v>
      </c>
      <c r="AJM124" t="s">
        <v>843</v>
      </c>
      <c r="AJN124" s="34">
        <v>4.9407787621021271E-2</v>
      </c>
      <c r="AJO124" s="34">
        <v>3.5204645246267319E-2</v>
      </c>
      <c r="AJP124" s="34">
        <v>2.9494185000658035E-2</v>
      </c>
      <c r="AJQ124" s="34">
        <v>2.6496142148971558E-2</v>
      </c>
      <c r="AJR124" s="34">
        <v>3.1498666852712631E-2</v>
      </c>
      <c r="AJS124" t="s">
        <v>832</v>
      </c>
      <c r="AJT124" t="s">
        <v>843</v>
      </c>
      <c r="AJU124" t="s">
        <v>843</v>
      </c>
      <c r="AJV124" t="s">
        <v>843</v>
      </c>
      <c r="AJW124" s="34">
        <v>5.1912058144807816E-2</v>
      </c>
      <c r="AJX124" s="34">
        <v>3.6645743995904922E-2</v>
      </c>
      <c r="AJY124" s="34">
        <v>2.952556312084198E-2</v>
      </c>
      <c r="AJZ124" s="34">
        <v>1.5753697603940964E-2</v>
      </c>
      <c r="AKA124" s="34">
        <v>3.1120747327804565E-2</v>
      </c>
      <c r="AKB124" t="s">
        <v>830</v>
      </c>
      <c r="AKC124" t="s">
        <v>843</v>
      </c>
      <c r="AKD124" t="s">
        <v>843</v>
      </c>
      <c r="AKE124" t="s">
        <v>843</v>
      </c>
      <c r="AKF124" s="34">
        <v>3.5505402833223343E-2</v>
      </c>
      <c r="AKG124" s="34">
        <v>1.9415955990552902E-2</v>
      </c>
      <c r="AKH124" s="34">
        <v>1.3919984921813011E-2</v>
      </c>
      <c r="AKI124" s="34">
        <v>9.6597960218787193E-3</v>
      </c>
      <c r="AKJ124" s="34">
        <v>-6.603138754144311E-4</v>
      </c>
      <c r="AKK124" t="s">
        <v>832</v>
      </c>
      <c r="AKL124" t="s">
        <v>843</v>
      </c>
      <c r="AKM124" s="34">
        <v>9470</v>
      </c>
      <c r="AKN124" t="s">
        <v>832</v>
      </c>
      <c r="AKO124" t="s">
        <v>843</v>
      </c>
      <c r="AKP124" s="34">
        <v>11402.759765625</v>
      </c>
      <c r="AKQ124" t="s">
        <v>830</v>
      </c>
      <c r="AKR124" t="s">
        <v>843</v>
      </c>
      <c r="AKS124" s="34">
        <v>11290.897921707799</v>
      </c>
      <c r="AKT124" t="s">
        <v>832</v>
      </c>
      <c r="AKU124" t="s">
        <v>843</v>
      </c>
      <c r="AKV124" s="34">
        <v>11243.6712256386</v>
      </c>
      <c r="AKW124" t="s">
        <v>832</v>
      </c>
      <c r="AKX124" t="s">
        <v>843</v>
      </c>
      <c r="AKY124" s="34">
        <v>0.29357871413230896</v>
      </c>
      <c r="AKZ124" s="34">
        <v>0.32492253184318542</v>
      </c>
      <c r="ALA124" s="34">
        <v>0.33419114351272583</v>
      </c>
      <c r="ALB124" s="34">
        <v>0.32042932510375977</v>
      </c>
      <c r="ALC124" s="34">
        <v>0.34248316287994385</v>
      </c>
      <c r="ALD124" t="s">
        <v>830</v>
      </c>
      <c r="ALE124" t="s">
        <v>843</v>
      </c>
      <c r="ALF124" t="s">
        <v>843</v>
      </c>
      <c r="ALG124" t="s">
        <v>843</v>
      </c>
      <c r="ALH124" s="34">
        <v>0.23048579692840576</v>
      </c>
      <c r="ALI124" s="34">
        <v>0.23754067718982697</v>
      </c>
      <c r="ALJ124" s="34">
        <v>0.21758358180522919</v>
      </c>
      <c r="ALK124" s="34">
        <v>0.18909947574138641</v>
      </c>
      <c r="ALL124" s="34">
        <v>0.19599011540412903</v>
      </c>
      <c r="ALM124" t="s">
        <v>832</v>
      </c>
    </row>
    <row r="125" spans="1:1001">
      <c r="A125" t="s">
        <v>423</v>
      </c>
      <c r="B125" t="s">
        <v>84</v>
      </c>
      <c r="C125" t="s">
        <v>308</v>
      </c>
      <c r="D125" s="34">
        <v>5.0355911254882813E-2</v>
      </c>
      <c r="E125" t="s">
        <v>432</v>
      </c>
      <c r="F125" s="34">
        <v>5.8694623410701752E-2</v>
      </c>
      <c r="G125" t="s">
        <v>1464</v>
      </c>
      <c r="H125" s="34">
        <v>5.3225122392177582E-2</v>
      </c>
      <c r="I125" t="s">
        <v>1294</v>
      </c>
      <c r="J125" s="34">
        <v>5.4479010403156281E-2</v>
      </c>
      <c r="K125" t="s">
        <v>1521</v>
      </c>
      <c r="L125" s="34"/>
      <c r="M125" t="s">
        <v>432</v>
      </c>
      <c r="N125" s="34">
        <v>0.66823321580886841</v>
      </c>
      <c r="O125" s="34"/>
      <c r="P125" t="s">
        <v>1459</v>
      </c>
      <c r="Q125" s="34"/>
      <c r="R125" t="s">
        <v>1459</v>
      </c>
      <c r="S125" s="34"/>
      <c r="T125" t="s">
        <v>1459</v>
      </c>
      <c r="U125" s="34">
        <v>0.66823321580886841</v>
      </c>
      <c r="V125" t="s">
        <v>432</v>
      </c>
      <c r="W125" t="s">
        <v>843</v>
      </c>
      <c r="X125" t="s">
        <v>1464</v>
      </c>
      <c r="Y125" s="34">
        <v>0.42773333191871643</v>
      </c>
      <c r="Z125" s="34"/>
      <c r="AA125" t="s">
        <v>1459</v>
      </c>
      <c r="AB125" s="34"/>
      <c r="AC125" t="s">
        <v>1459</v>
      </c>
      <c r="AD125" s="34">
        <v>0.42773333191871643</v>
      </c>
      <c r="AE125" t="s">
        <v>1464</v>
      </c>
      <c r="AF125" s="34">
        <v>0.69830167293548584</v>
      </c>
      <c r="AG125" t="s">
        <v>1464</v>
      </c>
      <c r="AH125" t="s">
        <v>843</v>
      </c>
      <c r="AI125" t="s">
        <v>1294</v>
      </c>
      <c r="AJ125" s="34">
        <v>0.66052687168121338</v>
      </c>
      <c r="AK125" s="34"/>
      <c r="AL125" t="s">
        <v>1459</v>
      </c>
      <c r="AM125" s="34"/>
      <c r="AN125" t="s">
        <v>1459</v>
      </c>
      <c r="AO125" s="34">
        <v>0.35121592879295349</v>
      </c>
      <c r="AP125" t="s">
        <v>1294</v>
      </c>
      <c r="AQ125" s="34">
        <v>0.66052687168121338</v>
      </c>
      <c r="AR125" t="s">
        <v>1294</v>
      </c>
      <c r="AS125" t="s">
        <v>843</v>
      </c>
      <c r="AT125" t="s">
        <v>1521</v>
      </c>
      <c r="AU125" s="34">
        <v>0.68222308158874512</v>
      </c>
      <c r="AV125" s="34"/>
      <c r="AW125" t="s">
        <v>1459</v>
      </c>
      <c r="AX125" s="34"/>
      <c r="AY125" t="s">
        <v>1459</v>
      </c>
      <c r="AZ125" s="34">
        <v>0.34979161620140076</v>
      </c>
      <c r="BA125" t="s">
        <v>1521</v>
      </c>
      <c r="BB125" s="34">
        <v>0.68222308158874512</v>
      </c>
      <c r="BC125" t="s">
        <v>1521</v>
      </c>
      <c r="BD125" t="s">
        <v>843</v>
      </c>
      <c r="BE125" s="34">
        <v>0.3854629445670924</v>
      </c>
      <c r="BF125" t="s">
        <v>1594</v>
      </c>
      <c r="BG125" t="s">
        <v>843</v>
      </c>
      <c r="BH125" t="s">
        <v>432</v>
      </c>
      <c r="BI125" s="34">
        <v>1.6911182403564453</v>
      </c>
      <c r="BJ125" t="s">
        <v>819</v>
      </c>
      <c r="BK125" s="34">
        <v>2.2111027240753174</v>
      </c>
      <c r="BL125" t="s">
        <v>1294</v>
      </c>
      <c r="BM125" s="34">
        <v>2.4224724769592285</v>
      </c>
      <c r="BN125" t="s">
        <v>1521</v>
      </c>
      <c r="BO125" s="34">
        <v>2.3711166381835938</v>
      </c>
      <c r="BP125" t="s">
        <v>843</v>
      </c>
      <c r="BQ125" s="34">
        <v>1.8377547264099121</v>
      </c>
      <c r="BR125" t="s">
        <v>830</v>
      </c>
      <c r="BS125" s="34"/>
      <c r="BT125" t="s">
        <v>843</v>
      </c>
      <c r="BU125" s="34">
        <v>2.0784616470336914</v>
      </c>
      <c r="BV125" t="s">
        <v>1578</v>
      </c>
      <c r="BW125" t="s">
        <v>843</v>
      </c>
      <c r="BX125" s="34">
        <v>1.701085090637207</v>
      </c>
      <c r="BY125" t="s">
        <v>924</v>
      </c>
      <c r="BZ125" t="s">
        <v>843</v>
      </c>
      <c r="CA125" t="s">
        <v>432</v>
      </c>
      <c r="CB125" s="34">
        <v>7.214046549052E-3</v>
      </c>
      <c r="CC125" s="34">
        <v>6.8044457584619522E-3</v>
      </c>
      <c r="CD125" s="34">
        <v>6.7959558218717575E-3</v>
      </c>
      <c r="CE125" s="34">
        <v>6.0795838944613934E-3</v>
      </c>
      <c r="CF125" s="34">
        <v>6.0795722529292107E-3</v>
      </c>
      <c r="CG125" t="s">
        <v>843</v>
      </c>
      <c r="CH125" t="s">
        <v>819</v>
      </c>
      <c r="CI125" s="34">
        <v>1.1178637854754925E-2</v>
      </c>
      <c r="CJ125" s="34">
        <v>1.0702307336032391E-2</v>
      </c>
      <c r="CK125" s="34">
        <v>1.0300870984792709E-2</v>
      </c>
      <c r="CL125" s="34">
        <v>9.3721495941281319E-3</v>
      </c>
      <c r="CM125" s="34">
        <v>8.9078061282634735E-3</v>
      </c>
      <c r="CN125" t="s">
        <v>843</v>
      </c>
      <c r="CO125" t="s">
        <v>1294</v>
      </c>
      <c r="CP125" s="34">
        <v>1.062366645783186E-2</v>
      </c>
      <c r="CQ125" s="34">
        <v>1.0146085172891617E-2</v>
      </c>
      <c r="CR125" s="34">
        <v>9.6043311059474945E-3</v>
      </c>
      <c r="CS125" s="34">
        <v>8.9077968150377274E-3</v>
      </c>
      <c r="CT125" s="34">
        <v>8.9077949523925781E-3</v>
      </c>
      <c r="CU125" t="s">
        <v>843</v>
      </c>
      <c r="CV125" t="s">
        <v>1521</v>
      </c>
      <c r="CW125" s="34">
        <v>1.0253684595227242E-2</v>
      </c>
      <c r="CX125" s="34">
        <v>9.8365191370248795E-3</v>
      </c>
      <c r="CY125" s="34">
        <v>9.1399829834699631E-3</v>
      </c>
      <c r="CZ125" s="34">
        <v>8.9078154414892197E-3</v>
      </c>
      <c r="DA125" s="34">
        <v>8.9078638702630997E-3</v>
      </c>
      <c r="DB125" t="s">
        <v>843</v>
      </c>
      <c r="DC125" s="34">
        <v>4.4841718673706055</v>
      </c>
      <c r="DD125" s="34">
        <v>5.1083121299743652</v>
      </c>
      <c r="DE125" s="34">
        <v>5.6778759956359863</v>
      </c>
      <c r="DF125" s="34">
        <v>6.2337956428527832</v>
      </c>
      <c r="DG125" s="34">
        <v>6.6977639198303223</v>
      </c>
      <c r="DH125" t="s">
        <v>1464</v>
      </c>
      <c r="DI125" t="s">
        <v>843</v>
      </c>
      <c r="DJ125" s="34">
        <v>4.8586559295654297</v>
      </c>
      <c r="DK125" s="34">
        <v>5.455507755279541</v>
      </c>
      <c r="DL125" s="34">
        <v>6.0114278793334961</v>
      </c>
      <c r="DM125" s="34">
        <v>6.5213718414306641</v>
      </c>
      <c r="DN125" s="34">
        <v>6.9623517990112305</v>
      </c>
      <c r="DO125" t="s">
        <v>1294</v>
      </c>
      <c r="DP125" t="s">
        <v>843</v>
      </c>
      <c r="DQ125" s="34">
        <v>7.1387443542480469</v>
      </c>
      <c r="DR125" t="s">
        <v>1521</v>
      </c>
      <c r="DS125" t="s">
        <v>843</v>
      </c>
      <c r="DT125" t="s">
        <v>843</v>
      </c>
      <c r="DU125" s="34">
        <v>6.6</v>
      </c>
      <c r="DV125" t="s">
        <v>1461</v>
      </c>
      <c r="DW125" t="s">
        <v>843</v>
      </c>
      <c r="DX125" t="s">
        <v>843</v>
      </c>
      <c r="DY125" t="s">
        <v>432</v>
      </c>
      <c r="DZ125" s="34">
        <v>-4.6394881792366505E-3</v>
      </c>
      <c r="EA125" s="34">
        <v>-3.2163268770091236E-4</v>
      </c>
      <c r="EB125" s="34">
        <v>4.6948329545557499E-3</v>
      </c>
      <c r="EC125" s="34">
        <v>1.3877057936042547E-3</v>
      </c>
      <c r="ED125" s="34">
        <v>1.0701826773583889E-2</v>
      </c>
      <c r="EE125" t="s">
        <v>843</v>
      </c>
      <c r="EF125" t="s">
        <v>819</v>
      </c>
      <c r="EG125" s="34">
        <v>-2.4222801439464092E-3</v>
      </c>
      <c r="EH125" s="34">
        <v>2.5529249105602503E-3</v>
      </c>
      <c r="EI125" s="34">
        <v>5.7517183013260365E-3</v>
      </c>
      <c r="EJ125" s="34">
        <v>6.9517889060080051E-3</v>
      </c>
      <c r="EK125" s="34">
        <v>-2.1324765402823687E-3</v>
      </c>
      <c r="EL125" t="s">
        <v>843</v>
      </c>
      <c r="EM125" t="s">
        <v>1294</v>
      </c>
      <c r="EN125" s="34">
        <v>-7.2962802369147539E-4</v>
      </c>
      <c r="EO125" s="34">
        <v>4.5211147516965866E-3</v>
      </c>
      <c r="EP125" s="34">
        <v>3.1838411814533174E-4</v>
      </c>
      <c r="EQ125" s="34">
        <v>7.8342837514355779E-4</v>
      </c>
      <c r="ER125" s="34">
        <v>-1.3848328962922096E-3</v>
      </c>
      <c r="ES125" t="s">
        <v>843</v>
      </c>
      <c r="ET125" t="s">
        <v>1521</v>
      </c>
      <c r="EU125" s="34">
        <v>2.6239834260195494E-3</v>
      </c>
      <c r="EV125" s="34">
        <v>5.593116395175457E-3</v>
      </c>
      <c r="EW125" s="34">
        <v>8.3766086027026176E-3</v>
      </c>
      <c r="EX125" s="34">
        <v>9.0514384210109711E-3</v>
      </c>
      <c r="EY125" s="34">
        <v>1.3475287705659866E-2</v>
      </c>
      <c r="EZ125" t="s">
        <v>843</v>
      </c>
      <c r="FA125" t="s">
        <v>1594</v>
      </c>
      <c r="FB125" s="34">
        <v>1.0329894721508026E-2</v>
      </c>
      <c r="FC125" s="34">
        <v>1.3535677455365658E-2</v>
      </c>
      <c r="FD125" s="34">
        <v>1.4496160671114922E-2</v>
      </c>
      <c r="FE125" s="34">
        <v>1.7034385353326797E-2</v>
      </c>
      <c r="FF125" s="34">
        <v>2.6412004604935646E-2</v>
      </c>
      <c r="FG125" t="s">
        <v>843</v>
      </c>
      <c r="FH125" s="34"/>
      <c r="FI125" s="34"/>
      <c r="FJ125" s="34"/>
      <c r="FK125" s="34"/>
      <c r="FL125" s="34"/>
      <c r="FM125" t="s">
        <v>843</v>
      </c>
      <c r="FN125" t="s">
        <v>843</v>
      </c>
      <c r="FO125" s="34">
        <v>0.74200999999999995</v>
      </c>
      <c r="FP125" t="s">
        <v>1462</v>
      </c>
      <c r="FQ125" t="s">
        <v>843</v>
      </c>
      <c r="FR125" t="s">
        <v>843</v>
      </c>
      <c r="FS125" s="34">
        <v>0.75863000000000003</v>
      </c>
      <c r="FT125" t="s">
        <v>1462</v>
      </c>
      <c r="FU125" t="s">
        <v>843</v>
      </c>
      <c r="FV125" t="s">
        <v>843</v>
      </c>
      <c r="FW125" s="34">
        <v>0.72569000000000006</v>
      </c>
      <c r="FX125" t="s">
        <v>1462</v>
      </c>
      <c r="FY125" t="s">
        <v>843</v>
      </c>
      <c r="FZ125" s="34">
        <v>-4.3735262006521225E-2</v>
      </c>
      <c r="GA125" s="34">
        <v>-5.5481642484664917E-2</v>
      </c>
      <c r="GB125" s="34">
        <v>-6.7333325743675232E-2</v>
      </c>
      <c r="GC125" s="34">
        <v>-5.8601919561624527E-2</v>
      </c>
      <c r="GD125" s="34">
        <v>-5.2572809159755707E-2</v>
      </c>
      <c r="GE125" t="s">
        <v>830</v>
      </c>
      <c r="GF125" t="s">
        <v>843</v>
      </c>
      <c r="GG125" s="34">
        <v>-4.4152434915304184E-2</v>
      </c>
      <c r="GH125" s="34">
        <v>-5.5629309266805649E-2</v>
      </c>
      <c r="GI125" s="34">
        <v>-6.7380979657173157E-2</v>
      </c>
      <c r="GJ125" s="34">
        <v>-5.8696068823337555E-2</v>
      </c>
      <c r="GK125" s="34">
        <v>-5.2385292947292328E-2</v>
      </c>
      <c r="GL125" t="s">
        <v>832</v>
      </c>
      <c r="GM125" t="s">
        <v>843</v>
      </c>
      <c r="GN125" s="34">
        <v>0.34836986660957336</v>
      </c>
      <c r="GO125" t="s">
        <v>832</v>
      </c>
      <c r="GP125" t="s">
        <v>843</v>
      </c>
      <c r="GQ125" t="s">
        <v>843</v>
      </c>
      <c r="GR125" s="34">
        <v>9.2467432841658592E-3</v>
      </c>
      <c r="GS125" s="34">
        <v>1.1023391038179398E-2</v>
      </c>
      <c r="GT125" s="34">
        <v>1.3403596356511116E-2</v>
      </c>
      <c r="GU125" s="34">
        <v>8.9061660692095757E-3</v>
      </c>
      <c r="GV125" s="34">
        <v>4.6816854737699032E-3</v>
      </c>
      <c r="GW125" t="s">
        <v>832</v>
      </c>
      <c r="GX125" t="s">
        <v>843</v>
      </c>
      <c r="GY125" t="s">
        <v>843</v>
      </c>
      <c r="GZ125" t="s">
        <v>843</v>
      </c>
      <c r="HA125" t="s">
        <v>843</v>
      </c>
      <c r="HB125" t="s">
        <v>843</v>
      </c>
      <c r="HC125" t="s">
        <v>843</v>
      </c>
      <c r="HD125" t="s">
        <v>843</v>
      </c>
      <c r="HE125" t="s">
        <v>843</v>
      </c>
      <c r="HF125" t="s">
        <v>843</v>
      </c>
      <c r="HG125" t="s">
        <v>843</v>
      </c>
      <c r="HH125" s="34">
        <v>30851606</v>
      </c>
      <c r="HI125" s="34">
        <v>31800343</v>
      </c>
      <c r="HJ125" s="34">
        <v>32779822.999999996</v>
      </c>
      <c r="HK125" s="34">
        <v>33767122</v>
      </c>
      <c r="HL125" s="34">
        <v>34791836</v>
      </c>
      <c r="HM125" s="34">
        <v>35843010</v>
      </c>
      <c r="HN125" s="34">
        <v>36925253</v>
      </c>
      <c r="HO125" s="34">
        <v>38036793</v>
      </c>
      <c r="HP125" s="34">
        <v>39186895</v>
      </c>
      <c r="HQ125" s="34">
        <v>40364444</v>
      </c>
      <c r="HR125" s="34">
        <v>41517895</v>
      </c>
      <c r="HS125" s="34">
        <v>42635144</v>
      </c>
      <c r="HT125" s="34">
        <v>43725806</v>
      </c>
      <c r="HU125" s="34">
        <v>44792368</v>
      </c>
      <c r="HV125" s="34">
        <v>45831863</v>
      </c>
      <c r="HW125" s="34">
        <v>46851488</v>
      </c>
      <c r="HX125" s="34">
        <v>47894670</v>
      </c>
      <c r="HY125" s="34">
        <v>48948137</v>
      </c>
      <c r="HZ125" s="34">
        <v>49953304</v>
      </c>
      <c r="IA125" s="34">
        <v>50951450</v>
      </c>
      <c r="IB125" s="34">
        <v>51985780</v>
      </c>
      <c r="IC125" s="34">
        <v>53005614</v>
      </c>
      <c r="ID125" s="34">
        <v>54027487</v>
      </c>
      <c r="IE125" s="34">
        <v>55100586</v>
      </c>
      <c r="IF125" s="34">
        <v>56203030</v>
      </c>
      <c r="IG125" s="34">
        <v>57323930</v>
      </c>
      <c r="IH125" s="34">
        <v>58457378</v>
      </c>
      <c r="II125" s="34">
        <v>59604431</v>
      </c>
      <c r="IJ125" s="34">
        <v>60762923</v>
      </c>
      <c r="IK125" s="34">
        <v>61929863</v>
      </c>
      <c r="IL125" s="34">
        <v>63103942</v>
      </c>
      <c r="IM125" s="34">
        <v>64284466</v>
      </c>
      <c r="IN125" s="34">
        <v>65470260</v>
      </c>
      <c r="IO125" s="34">
        <v>66655944</v>
      </c>
      <c r="IP125" s="34">
        <v>67839692</v>
      </c>
      <c r="IQ125" s="34">
        <v>69018977</v>
      </c>
      <c r="IR125" s="34">
        <v>70186445</v>
      </c>
      <c r="IS125" s="34">
        <v>71342689</v>
      </c>
      <c r="IT125" s="34">
        <v>72493659</v>
      </c>
      <c r="IU125" s="34">
        <v>73634414</v>
      </c>
      <c r="IV125" s="34">
        <v>74757978</v>
      </c>
      <c r="IW125" s="34">
        <v>75866827</v>
      </c>
      <c r="IX125" s="34">
        <v>76961167</v>
      </c>
      <c r="IY125" s="34">
        <v>78039853</v>
      </c>
      <c r="IZ125" s="34">
        <v>79104471</v>
      </c>
      <c r="JA125" s="34">
        <v>80156601</v>
      </c>
      <c r="JB125" s="34">
        <v>81195005</v>
      </c>
      <c r="JC125" s="34">
        <v>82219527</v>
      </c>
      <c r="JD125" s="34">
        <v>83230070</v>
      </c>
      <c r="JE125" s="34">
        <v>84227657</v>
      </c>
      <c r="JF125" s="34">
        <v>85211739</v>
      </c>
      <c r="JG125" s="34">
        <v>86180531</v>
      </c>
      <c r="JH125" s="34">
        <v>87136936</v>
      </c>
      <c r="JI125" s="34">
        <v>88079530</v>
      </c>
      <c r="JJ125" s="34">
        <v>89009409</v>
      </c>
      <c r="JK125" s="34">
        <v>89930664</v>
      </c>
      <c r="JL125" s="34">
        <v>90841703</v>
      </c>
      <c r="JM125" s="34">
        <v>91739355</v>
      </c>
      <c r="JN125" s="34">
        <v>92623988</v>
      </c>
      <c r="JO125" s="34">
        <v>93491952</v>
      </c>
      <c r="JP125" s="34">
        <v>94340314</v>
      </c>
      <c r="JQ125" s="34">
        <v>95167607</v>
      </c>
      <c r="JR125" s="34">
        <v>95977327</v>
      </c>
      <c r="JS125" s="34">
        <v>96770484</v>
      </c>
      <c r="JT125" s="34">
        <v>97545543</v>
      </c>
      <c r="JU125" s="34">
        <v>98299137</v>
      </c>
      <c r="JV125" s="34">
        <v>99033580</v>
      </c>
      <c r="JW125" s="34">
        <v>99748454</v>
      </c>
      <c r="JX125" s="34">
        <v>100441292</v>
      </c>
      <c r="JY125" s="34">
        <v>101115967</v>
      </c>
      <c r="JZ125" s="34">
        <v>101768606</v>
      </c>
      <c r="KA125" s="34">
        <v>102397861</v>
      </c>
      <c r="KB125" s="34">
        <v>103004539</v>
      </c>
      <c r="KC125" s="34">
        <v>103592150</v>
      </c>
      <c r="KD125" s="34">
        <v>104160996</v>
      </c>
      <c r="KE125" s="34">
        <v>104706431</v>
      </c>
      <c r="KF125" s="34">
        <v>105230178</v>
      </c>
      <c r="KG125" s="34">
        <v>105734208</v>
      </c>
      <c r="KH125" s="34">
        <v>106220830</v>
      </c>
      <c r="KI125" s="34">
        <v>106689223</v>
      </c>
      <c r="KJ125" s="34">
        <v>107137378</v>
      </c>
      <c r="KK125" s="34">
        <v>107569758</v>
      </c>
      <c r="KL125" s="34">
        <v>107986356</v>
      </c>
      <c r="KM125" s="34">
        <v>108385768</v>
      </c>
      <c r="KN125" s="34">
        <v>108769043</v>
      </c>
      <c r="KO125" s="34">
        <v>109136418</v>
      </c>
      <c r="KP125" s="34">
        <v>109483944</v>
      </c>
      <c r="KQ125" s="34">
        <v>109812297</v>
      </c>
      <c r="KR125" s="34">
        <v>110124435</v>
      </c>
      <c r="KS125" s="34">
        <v>110419644</v>
      </c>
      <c r="KT125" s="34">
        <v>110696703</v>
      </c>
      <c r="KU125" s="34">
        <v>110953043</v>
      </c>
      <c r="KV125" s="34">
        <v>111189713</v>
      </c>
      <c r="KW125" s="34">
        <v>111410712</v>
      </c>
      <c r="KX125" s="34">
        <v>111613374</v>
      </c>
      <c r="KY125" s="34">
        <v>111797574</v>
      </c>
      <c r="KZ125" s="34">
        <v>111965712</v>
      </c>
      <c r="LA125" s="34">
        <v>112121517</v>
      </c>
      <c r="LB125" s="34">
        <v>112267431</v>
      </c>
      <c r="LC125" s="34">
        <v>112401711</v>
      </c>
      <c r="LD125" s="34">
        <v>112525079</v>
      </c>
      <c r="LE125" t="s">
        <v>843</v>
      </c>
      <c r="LF125" t="s">
        <v>843</v>
      </c>
      <c r="LG125" t="s">
        <v>843</v>
      </c>
      <c r="LH125" s="34">
        <v>2.9154468327760696E-2</v>
      </c>
      <c r="LI125" s="34">
        <v>3.0288267880678177E-2</v>
      </c>
      <c r="LJ125" s="34">
        <v>3.0336096882820129E-2</v>
      </c>
      <c r="LK125" s="34">
        <v>2.9674433171749115E-2</v>
      </c>
      <c r="LL125" s="34">
        <v>2.9895154759287834E-2</v>
      </c>
      <c r="LM125" s="34">
        <v>2.9765807092189789E-2</v>
      </c>
      <c r="LN125" s="34">
        <v>2.9747111722826958E-2</v>
      </c>
      <c r="LO125" s="34">
        <v>2.9658248648047447E-2</v>
      </c>
      <c r="LP125" s="34">
        <v>2.978845126926899E-2</v>
      </c>
      <c r="LQ125" s="34">
        <v>2.960691787302494E-2</v>
      </c>
      <c r="LR125" s="34">
        <v>2.8175240382552147E-2</v>
      </c>
      <c r="LS125" s="34">
        <v>2.6554349809885025E-2</v>
      </c>
      <c r="LT125" s="34">
        <v>2.5259563699364662E-2</v>
      </c>
      <c r="LU125" s="34">
        <v>2.4099312722682953E-2</v>
      </c>
      <c r="LV125" s="34">
        <v>2.2941779345273972E-2</v>
      </c>
      <c r="LW125" s="34">
        <v>2.2003220394253731E-2</v>
      </c>
      <c r="LX125" s="34">
        <v>2.2021455690264702E-2</v>
      </c>
      <c r="LY125" s="34">
        <v>2.1757084876298904E-2</v>
      </c>
      <c r="LZ125" s="34">
        <v>2.0327340811491013E-2</v>
      </c>
      <c r="MA125" s="34">
        <v>1.978456974029541E-2</v>
      </c>
      <c r="MB125" s="34">
        <v>2.0097000524401665E-2</v>
      </c>
      <c r="MC125" s="34">
        <v>1.942761242389679E-2</v>
      </c>
      <c r="MD125" s="34">
        <v>1.9095102325081825E-2</v>
      </c>
      <c r="ME125" s="34">
        <v>1.9667414948344231E-2</v>
      </c>
      <c r="MF125" s="34">
        <v>1.9810318946838379E-2</v>
      </c>
      <c r="MG125" s="34">
        <v>1.9747493788599968E-2</v>
      </c>
      <c r="MH125" s="34">
        <v>1.9579743966460228E-2</v>
      </c>
      <c r="MI125" s="34">
        <v>1.9432010129094124E-2</v>
      </c>
      <c r="MJ125" s="34">
        <v>1.9249867647886276E-2</v>
      </c>
      <c r="MK125" s="34">
        <v>1.9022718071937561E-2</v>
      </c>
      <c r="ML125" s="34">
        <v>1.878073625266552E-2</v>
      </c>
      <c r="MM125" s="34">
        <v>1.8534775823354721E-2</v>
      </c>
      <c r="MN125" s="34">
        <v>1.8277978524565697E-2</v>
      </c>
      <c r="MO125" s="34">
        <v>1.7948230728507042E-2</v>
      </c>
      <c r="MP125" s="34">
        <v>1.7603226006031036E-2</v>
      </c>
      <c r="MQ125" s="34">
        <v>1.7234044149518013E-2</v>
      </c>
      <c r="MR125" s="34">
        <v>1.6773706302046776E-2</v>
      </c>
      <c r="MS125" s="34">
        <v>1.6339670866727829E-2</v>
      </c>
      <c r="MT125" s="34">
        <v>1.6004223376512527E-2</v>
      </c>
      <c r="MU125" s="34">
        <v>1.5613402239978313E-2</v>
      </c>
      <c r="MV125" s="34">
        <v>1.5143437311053276E-2</v>
      </c>
      <c r="MW125" s="34">
        <v>1.4723591506481171E-2</v>
      </c>
      <c r="MX125" s="34">
        <v>1.4321442693471909E-2</v>
      </c>
      <c r="MY125" s="34">
        <v>1.3918662443757057E-2</v>
      </c>
      <c r="MZ125" s="34">
        <v>1.3549764640629292E-2</v>
      </c>
      <c r="NA125" s="34">
        <v>1.3212837278842926E-2</v>
      </c>
      <c r="NB125" s="34">
        <v>1.2871496379375458E-2</v>
      </c>
      <c r="NC125" s="34">
        <v>1.2539098039269447E-2</v>
      </c>
      <c r="ND125" s="34">
        <v>1.2215872295200825E-2</v>
      </c>
      <c r="NE125" s="34">
        <v>1.1914634145796299E-2</v>
      </c>
      <c r="NF125" s="34">
        <v>1.1615870520472527E-2</v>
      </c>
      <c r="NG125" s="34">
        <v>1.1305087246000767E-2</v>
      </c>
      <c r="NH125" s="34">
        <v>1.1036564595997334E-2</v>
      </c>
      <c r="NI125" s="34">
        <v>1.0759297758340836E-2</v>
      </c>
      <c r="NJ125" s="34">
        <v>1.0501926764845848E-2</v>
      </c>
      <c r="NK125" s="34">
        <v>1.0296890512108803E-2</v>
      </c>
      <c r="NL125" s="34">
        <v>1.0079490952193737E-2</v>
      </c>
      <c r="NM125" s="34">
        <v>9.8329940810799599E-3</v>
      </c>
      <c r="NN125" s="34">
        <v>9.5966989174485207E-3</v>
      </c>
      <c r="NO125" s="34">
        <v>9.3272002413868904E-3</v>
      </c>
      <c r="NP125" s="34">
        <v>9.0332487598061562E-3</v>
      </c>
      <c r="NQ125" s="34">
        <v>8.7310150265693665E-3</v>
      </c>
      <c r="NR125" s="34">
        <v>8.4723653271794319E-3</v>
      </c>
      <c r="NS125" s="34">
        <v>8.2300435751676559E-3</v>
      </c>
      <c r="NT125" s="34">
        <v>7.9773459583520889E-3</v>
      </c>
      <c r="NU125" s="34">
        <v>7.6958714053034782E-3</v>
      </c>
      <c r="NV125" s="34">
        <v>7.4437367729842663E-3</v>
      </c>
      <c r="NW125" s="34">
        <v>7.1925725787878036E-3</v>
      </c>
      <c r="NX125" s="34">
        <v>6.9218408316373825E-3</v>
      </c>
      <c r="NY125" s="34">
        <v>6.6946488805115223E-3</v>
      </c>
      <c r="NZ125" s="34">
        <v>6.4336210489273071E-3</v>
      </c>
      <c r="OA125" s="34">
        <v>6.1641563661396503E-3</v>
      </c>
      <c r="OB125" s="34">
        <v>5.9072314761579037E-3</v>
      </c>
      <c r="OC125" s="34">
        <v>5.6884996592998505E-3</v>
      </c>
      <c r="OD125" s="34">
        <v>5.4761860519647598E-3</v>
      </c>
      <c r="OE125" s="34">
        <v>5.2227983251214027E-3</v>
      </c>
      <c r="OF125" s="34">
        <v>4.9895830452442169E-3</v>
      </c>
      <c r="OG125" s="34">
        <v>4.7783511690795422E-3</v>
      </c>
      <c r="OH125" s="34">
        <v>4.5917555689811707E-3</v>
      </c>
      <c r="OI125" s="34">
        <v>4.3999212794005871E-3</v>
      </c>
      <c r="OJ125" s="34">
        <v>4.1917669586837292E-3</v>
      </c>
      <c r="OK125" s="34">
        <v>4.0276311337947845E-3</v>
      </c>
      <c r="OL125" s="34">
        <v>3.865336999297142E-3</v>
      </c>
      <c r="OM125" s="34">
        <v>3.6919030826538801E-3</v>
      </c>
      <c r="ON125" s="34">
        <v>3.5299737937748432E-3</v>
      </c>
      <c r="OO125" s="34">
        <v>3.3718782942742109E-3</v>
      </c>
      <c r="OP125" s="34">
        <v>3.179267281666398E-3</v>
      </c>
      <c r="OQ125" s="34">
        <v>2.9946090653538704E-3</v>
      </c>
      <c r="OR125" s="34">
        <v>2.8384362813085318E-3</v>
      </c>
      <c r="OS125" s="34">
        <v>2.6770990807563066E-3</v>
      </c>
      <c r="OT125" s="34">
        <v>2.5060032494366169E-3</v>
      </c>
      <c r="OU125" s="34">
        <v>2.3130197077989578E-3</v>
      </c>
      <c r="OV125" s="34">
        <v>2.1307927090674639E-3</v>
      </c>
      <c r="OW125" s="34">
        <v>1.9856123253703117E-3</v>
      </c>
      <c r="OX125" s="34">
        <v>1.8174005672335625E-3</v>
      </c>
      <c r="OY125" s="34">
        <v>1.6489794943481684E-3</v>
      </c>
      <c r="OZ125" s="34">
        <v>1.502820523455739E-3</v>
      </c>
      <c r="PA125" s="34">
        <v>1.3905747327953577E-3</v>
      </c>
      <c r="PB125" s="34">
        <v>1.3005455257371068E-3</v>
      </c>
      <c r="PC125" s="34">
        <v>1.1953578796237707E-3</v>
      </c>
      <c r="PD125" s="34">
        <v>1.0969614377245307E-3</v>
      </c>
      <c r="PE125" t="s">
        <v>1300</v>
      </c>
      <c r="PF125" t="s">
        <v>843</v>
      </c>
      <c r="PG125" t="s">
        <v>843</v>
      </c>
      <c r="PH125" t="s">
        <v>843</v>
      </c>
      <c r="PI125" t="s">
        <v>843</v>
      </c>
      <c r="PJ125" t="s">
        <v>1300</v>
      </c>
      <c r="PK125" s="34">
        <v>0.4957006573677063</v>
      </c>
      <c r="PL125" s="34">
        <v>0.49589595198631287</v>
      </c>
      <c r="PM125" s="34">
        <v>0.49610215425491333</v>
      </c>
      <c r="PN125" s="34">
        <v>0.49630469083786011</v>
      </c>
      <c r="PO125" s="34">
        <v>0.49650126695632935</v>
      </c>
      <c r="PP125" s="34">
        <v>0.49668672680854797</v>
      </c>
      <c r="PQ125" s="34">
        <v>0.49684250354766846</v>
      </c>
      <c r="PR125" s="34">
        <v>0.49697726964950562</v>
      </c>
      <c r="PS125" s="34">
        <v>0.49709630012512207</v>
      </c>
      <c r="PT125" s="34">
        <v>0.49717888236045837</v>
      </c>
      <c r="PU125" s="34">
        <v>0.49720475077629089</v>
      </c>
      <c r="PV125" s="34">
        <v>0.49714747071266174</v>
      </c>
      <c r="PW125" s="34">
        <v>0.49704235792160034</v>
      </c>
      <c r="PX125" s="34">
        <v>0.49694317579269409</v>
      </c>
      <c r="PY125" s="34">
        <v>0.49681675434112549</v>
      </c>
      <c r="PZ125" s="34">
        <v>0.49664464592933655</v>
      </c>
      <c r="QA125" s="34">
        <v>0.49650728702545166</v>
      </c>
      <c r="QB125" s="34">
        <v>0.49636480212211609</v>
      </c>
      <c r="QC125" s="34">
        <v>0.49615901708602905</v>
      </c>
      <c r="QD125" s="34">
        <v>0.49600538611412048</v>
      </c>
      <c r="QE125" s="34">
        <v>0.49591827392578125</v>
      </c>
      <c r="QF125" s="34">
        <v>0.49578115344047546</v>
      </c>
      <c r="QG125" s="34">
        <v>0.49562826752662659</v>
      </c>
      <c r="QH125" s="34">
        <v>0.49553376436233521</v>
      </c>
      <c r="QI125" s="34">
        <v>0.49547100067138672</v>
      </c>
      <c r="QJ125" s="34">
        <v>0.495414137840271</v>
      </c>
      <c r="QK125" s="34">
        <v>0.49535056948661804</v>
      </c>
      <c r="QL125" s="34">
        <v>0.4952796995639801</v>
      </c>
      <c r="QM125" s="34">
        <v>0.49520224332809448</v>
      </c>
      <c r="QN125" s="34">
        <v>0.49511820077896118</v>
      </c>
      <c r="QO125" s="34">
        <v>0.49502640962600708</v>
      </c>
      <c r="QP125" s="34">
        <v>0.49492791295051575</v>
      </c>
      <c r="QQ125" s="34">
        <v>0.49482354521751404</v>
      </c>
      <c r="QR125" s="34">
        <v>0.49471351504325867</v>
      </c>
      <c r="QS125" s="34">
        <v>0.49459832906723022</v>
      </c>
      <c r="QT125" s="34">
        <v>0.49447852373123169</v>
      </c>
      <c r="QU125" s="34">
        <v>0.49435332417488098</v>
      </c>
      <c r="QV125" s="34">
        <v>0.49422240257263184</v>
      </c>
      <c r="QW125" s="34">
        <v>0.49408638477325439</v>
      </c>
      <c r="QX125" s="34">
        <v>0.49394571781158447</v>
      </c>
      <c r="QY125" s="34">
        <v>0.49380066990852356</v>
      </c>
      <c r="QZ125" s="34">
        <v>0.49365130066871643</v>
      </c>
      <c r="RA125" s="34">
        <v>0.49349784851074219</v>
      </c>
      <c r="RB125" s="34">
        <v>0.49334001541137695</v>
      </c>
      <c r="RC125" s="34">
        <v>0.49317800998687744</v>
      </c>
      <c r="RD125" s="34">
        <v>0.49301180243492126</v>
      </c>
      <c r="RE125" s="34">
        <v>0.49284201860427856</v>
      </c>
      <c r="RF125" s="34">
        <v>0.49266958236694336</v>
      </c>
      <c r="RG125" s="34">
        <v>0.49249505996704102</v>
      </c>
      <c r="RH125" s="34">
        <v>0.49231866002082825</v>
      </c>
      <c r="RI125" s="34">
        <v>0.49213966727256775</v>
      </c>
      <c r="RJ125" s="34">
        <v>0.49195793271064758</v>
      </c>
      <c r="RK125" s="34">
        <v>0.49177408218383789</v>
      </c>
      <c r="RL125" s="34">
        <v>0.49158793687820435</v>
      </c>
      <c r="RM125" s="34">
        <v>0.49140086770057678</v>
      </c>
      <c r="RN125" s="34">
        <v>0.49121350049972534</v>
      </c>
      <c r="RO125" s="34">
        <v>0.49102574586868286</v>
      </c>
      <c r="RP125" s="34">
        <v>0.49083718657493591</v>
      </c>
      <c r="RQ125" s="34">
        <v>0.49064743518829346</v>
      </c>
      <c r="RR125" s="34">
        <v>0.49045592546463013</v>
      </c>
      <c r="RS125" s="34">
        <v>0.49026280641555786</v>
      </c>
      <c r="RT125" s="34">
        <v>0.49006664752960205</v>
      </c>
      <c r="RU125" s="34">
        <v>0.48986777663230896</v>
      </c>
      <c r="RV125" s="34">
        <v>0.48966923356056213</v>
      </c>
      <c r="RW125" s="34">
        <v>0.48946979641914368</v>
      </c>
      <c r="RX125" s="34">
        <v>0.48926988244056702</v>
      </c>
      <c r="RY125" s="34">
        <v>0.4890696108341217</v>
      </c>
      <c r="RZ125" s="34">
        <v>0.48886844515800476</v>
      </c>
      <c r="SA125" s="34">
        <v>0.48866814374923706</v>
      </c>
      <c r="SB125" s="34">
        <v>0.48847028613090515</v>
      </c>
      <c r="SC125" s="34">
        <v>0.48827323317527771</v>
      </c>
      <c r="SD125" s="34">
        <v>0.48807570338249207</v>
      </c>
      <c r="SE125" s="34">
        <v>0.48787820339202881</v>
      </c>
      <c r="SF125" s="34">
        <v>0.48768264055252075</v>
      </c>
      <c r="SG125" s="34">
        <v>0.48748940229415894</v>
      </c>
      <c r="SH125" s="34">
        <v>0.48729595541954041</v>
      </c>
      <c r="SI125" s="34">
        <v>0.4871029257774353</v>
      </c>
      <c r="SJ125" s="34">
        <v>0.48691147565841675</v>
      </c>
      <c r="SK125" s="34">
        <v>0.48672273755073547</v>
      </c>
      <c r="SL125" s="34">
        <v>0.4865344762802124</v>
      </c>
      <c r="SM125" s="34">
        <v>0.48634517192840576</v>
      </c>
      <c r="SN125" s="34">
        <v>0.48615989089012146</v>
      </c>
      <c r="SO125" s="34">
        <v>0.48597940802574158</v>
      </c>
      <c r="SP125" s="34">
        <v>0.48580256104469299</v>
      </c>
      <c r="SQ125" s="34">
        <v>0.48562934994697571</v>
      </c>
      <c r="SR125" s="34">
        <v>0.48546043038368225</v>
      </c>
      <c r="SS125" s="34">
        <v>0.48529696464538574</v>
      </c>
      <c r="ST125" s="34">
        <v>0.48513668775558472</v>
      </c>
      <c r="SU125" s="34">
        <v>0.48497903347015381</v>
      </c>
      <c r="SV125" s="34">
        <v>0.48482480645179749</v>
      </c>
      <c r="SW125" s="34">
        <v>0.48467281460762024</v>
      </c>
      <c r="SX125" s="34">
        <v>0.48452368378639221</v>
      </c>
      <c r="SY125" s="34">
        <v>0.48437955975532532</v>
      </c>
      <c r="SZ125" s="34">
        <v>0.48424032330513</v>
      </c>
      <c r="TA125" s="34">
        <v>0.48410409688949585</v>
      </c>
      <c r="TB125" s="34">
        <v>0.48397216200828552</v>
      </c>
      <c r="TC125" s="34">
        <v>0.48384562134742737</v>
      </c>
      <c r="TD125" s="34">
        <v>0.48372471332550049</v>
      </c>
      <c r="TE125" s="34">
        <v>0.48360893130302429</v>
      </c>
      <c r="TF125" s="34">
        <v>0.48349949717521667</v>
      </c>
      <c r="TG125" s="34">
        <v>0.48339790105819702</v>
      </c>
      <c r="TH125" t="s">
        <v>843</v>
      </c>
      <c r="TI125" t="s">
        <v>843</v>
      </c>
      <c r="TJ125" t="s">
        <v>1300</v>
      </c>
      <c r="TK125" s="34">
        <v>0.51944313693102406</v>
      </c>
      <c r="TL125" s="34">
        <v>0.52352425061068897</v>
      </c>
      <c r="TM125" s="34">
        <v>0.52746005564856202</v>
      </c>
      <c r="TN125" s="34">
        <v>0.53107412487025296</v>
      </c>
      <c r="TO125" s="34">
        <v>0.53448994471001798</v>
      </c>
      <c r="TP125" s="34">
        <v>0.53735432654790993</v>
      </c>
      <c r="TQ125" s="34">
        <v>0.53962952481829296</v>
      </c>
      <c r="TR125" s="34">
        <v>0.54136107713706205</v>
      </c>
      <c r="TS125" s="34">
        <v>0.54285234314752895</v>
      </c>
      <c r="TT125" s="34">
        <v>0.54441637367262696</v>
      </c>
      <c r="TU125" s="34">
        <v>0.54601516350943202</v>
      </c>
      <c r="TV125" s="34">
        <v>0.54782623696544808</v>
      </c>
      <c r="TW125" s="34">
        <v>0.54999845457396002</v>
      </c>
      <c r="TX125" s="34">
        <v>0.55266216333996898</v>
      </c>
      <c r="TY125" s="34">
        <v>0.55575353160143703</v>
      </c>
      <c r="TZ125" s="34">
        <v>0.55928673429447207</v>
      </c>
      <c r="UA125" s="34">
        <v>0.56333037684569098</v>
      </c>
      <c r="UB125" s="34">
        <v>0.56771072819380197</v>
      </c>
      <c r="UC125" s="34">
        <v>0.57225296849233398</v>
      </c>
      <c r="UD125" s="34">
        <v>0.57707536291901396</v>
      </c>
      <c r="UE125" s="34">
        <v>0.58223908538065605</v>
      </c>
      <c r="UF125" s="34">
        <v>0.58761073874174896</v>
      </c>
      <c r="UG125" s="34">
        <v>0.59315518413803003</v>
      </c>
      <c r="UH125" s="34">
        <v>0.59872343645561699</v>
      </c>
      <c r="UI125" s="34">
        <v>0.60405544861193394</v>
      </c>
      <c r="UJ125" s="34">
        <v>0.60881702458292697</v>
      </c>
      <c r="UK125" s="34">
        <v>0.61283241270246502</v>
      </c>
      <c r="UL125" s="34">
        <v>0.61615098716402494</v>
      </c>
      <c r="UM125" s="34">
        <v>0.61886348028385696</v>
      </c>
      <c r="UN125" s="34">
        <v>0.62106372961729495</v>
      </c>
      <c r="UO125" s="34">
        <v>0.62299669506381006</v>
      </c>
      <c r="UP125" s="34">
        <v>0.62485180323345901</v>
      </c>
      <c r="UQ125" s="34">
        <v>0.626518322975959</v>
      </c>
      <c r="UR125" s="34">
        <v>0.62792308514901496</v>
      </c>
      <c r="US125" s="34">
        <v>0.62917901093344397</v>
      </c>
      <c r="UT125" s="34">
        <v>0.63041981193085495</v>
      </c>
      <c r="UU125" s="34">
        <v>0.63170064390638403</v>
      </c>
      <c r="UV125" s="34">
        <v>0.63315255493910894</v>
      </c>
      <c r="UW125" s="34">
        <v>0.63477472560738002</v>
      </c>
      <c r="UX125" s="34">
        <v>0.63646581746410003</v>
      </c>
      <c r="UY125" s="34">
        <v>0.63828192598867606</v>
      </c>
      <c r="UZ125" s="34">
        <v>0.64020172716461599</v>
      </c>
      <c r="VA125" s="34">
        <v>0.64224566657103788</v>
      </c>
      <c r="VB125" s="34">
        <v>0.64438374426215406</v>
      </c>
      <c r="VC125" s="34">
        <v>0.64655243064579804</v>
      </c>
      <c r="VD125" s="34">
        <v>0.648724311855017</v>
      </c>
      <c r="VE125" s="34">
        <v>0.65088377049795099</v>
      </c>
      <c r="VF125" s="34">
        <v>0.65302208164599307</v>
      </c>
      <c r="VG125" s="34">
        <v>0.65510307152210701</v>
      </c>
      <c r="VH125" s="34">
        <v>0.65708516028173503</v>
      </c>
      <c r="VI125" s="34">
        <v>0.65894066544047403</v>
      </c>
      <c r="VJ125" s="34">
        <v>0.66060860276778399</v>
      </c>
      <c r="VK125" s="34">
        <v>0.66209001197838802</v>
      </c>
      <c r="VL125" s="34">
        <v>0.66351312841928201</v>
      </c>
      <c r="VM125" s="34">
        <v>0.66485189411350898</v>
      </c>
      <c r="VN125" s="34">
        <v>0.66602773740207399</v>
      </c>
      <c r="VO125" s="34">
        <v>0.66710267970207493</v>
      </c>
      <c r="VP125" s="34">
        <v>0.66810132722265902</v>
      </c>
      <c r="VQ125" s="34">
        <v>0.66899891527020006</v>
      </c>
      <c r="VR125" s="34">
        <v>0.66981708398912698</v>
      </c>
      <c r="VS125" s="34">
        <v>0.67055822853503699</v>
      </c>
      <c r="VT125" s="34">
        <v>0.67119875846411303</v>
      </c>
      <c r="VU125" s="34">
        <v>0.67170356286334199</v>
      </c>
      <c r="VV125" s="34">
        <v>0.67202581626025504</v>
      </c>
      <c r="VW125" s="34">
        <v>0.67218871972352101</v>
      </c>
      <c r="VX125" s="34">
        <v>0.67221658480981106</v>
      </c>
      <c r="VY125" s="34">
        <v>0.67203464558200698</v>
      </c>
      <c r="VZ125" s="34">
        <v>0.67169554162561496</v>
      </c>
      <c r="WA125" s="34">
        <v>0.67125727698097903</v>
      </c>
      <c r="WB125" s="34">
        <v>0.67070239920317209</v>
      </c>
      <c r="WC125" s="34">
        <v>0.670064179713732</v>
      </c>
      <c r="WD125" s="34">
        <v>0.66932853377997603</v>
      </c>
      <c r="WE125" s="34">
        <v>0.66846518934245591</v>
      </c>
      <c r="WF125" s="34">
        <v>0.66750744144223306</v>
      </c>
      <c r="WG125" s="34">
        <v>0.66653197453359592</v>
      </c>
      <c r="WH125" s="34">
        <v>0.66565986603850502</v>
      </c>
      <c r="WI125" s="34">
        <v>0.66493370371377691</v>
      </c>
      <c r="WJ125" s="34">
        <v>0.66435719807747906</v>
      </c>
      <c r="WK125" s="34">
        <v>0.66391241876046192</v>
      </c>
      <c r="WL125" s="34">
        <v>0.66357816196674302</v>
      </c>
      <c r="WM125" s="34">
        <v>0.66324173996492608</v>
      </c>
      <c r="WN125" s="34">
        <v>0.66282785382313403</v>
      </c>
      <c r="WO125" s="34">
        <v>0.66239351415096093</v>
      </c>
      <c r="WP125" s="34">
        <v>0.66198210479987596</v>
      </c>
      <c r="WQ125" s="34">
        <v>0.66158378049909006</v>
      </c>
      <c r="WR125" s="34">
        <v>0.66111428084436497</v>
      </c>
      <c r="WS125" s="34">
        <v>0.66058486319882304</v>
      </c>
      <c r="WT125" s="34">
        <v>0.65992802700411601</v>
      </c>
      <c r="WU125" s="34">
        <v>0.659128884520497</v>
      </c>
      <c r="WV125" s="34">
        <v>0.65825860361287392</v>
      </c>
      <c r="WW125" s="34">
        <v>0.65728024438090105</v>
      </c>
      <c r="WX125" s="34">
        <v>0.656215539757661</v>
      </c>
      <c r="WY125" s="34">
        <v>0.65505905658736596</v>
      </c>
      <c r="WZ125" s="34">
        <v>0.65381767778308397</v>
      </c>
      <c r="XA125" s="34">
        <v>0.65252026451830203</v>
      </c>
      <c r="XB125" s="34">
        <v>0.65115697859418697</v>
      </c>
      <c r="XC125" s="34">
        <v>0.64975038228779203</v>
      </c>
      <c r="XD125" s="34">
        <v>0.648284539353851</v>
      </c>
      <c r="XE125" s="34">
        <v>0.64677252500225291</v>
      </c>
      <c r="XF125" s="34">
        <v>0.64524560771697492</v>
      </c>
      <c r="XG125" s="34">
        <v>0.64371202974227604</v>
      </c>
      <c r="XH125" t="s">
        <v>843</v>
      </c>
      <c r="XI125" t="s">
        <v>1300</v>
      </c>
      <c r="XJ125" s="34">
        <v>0.50751967336805703</v>
      </c>
      <c r="XK125" s="34">
        <v>0.51191366847971298</v>
      </c>
      <c r="XL125" s="34">
        <v>0.51613810599493004</v>
      </c>
      <c r="XM125" s="34">
        <v>0.51999461961837601</v>
      </c>
      <c r="XN125" s="34">
        <v>0.52357827566214099</v>
      </c>
      <c r="XO125" s="34">
        <v>0.52650484710965995</v>
      </c>
      <c r="XP125" s="34">
        <v>0.52874708091035894</v>
      </c>
      <c r="XQ125" s="34">
        <v>0.53036493467831303</v>
      </c>
      <c r="XR125" s="34">
        <v>0.53163389867497701</v>
      </c>
      <c r="XS125" s="34">
        <v>0.53288701892082302</v>
      </c>
      <c r="XT125" s="34">
        <v>0.53433632010562804</v>
      </c>
      <c r="XU125" s="34">
        <v>0.53610298583722393</v>
      </c>
      <c r="XV125" s="34">
        <v>0.53812735277964496</v>
      </c>
      <c r="XW125" s="34">
        <v>0.540600599637867</v>
      </c>
      <c r="XX125" s="34">
        <v>0.54346390475700401</v>
      </c>
      <c r="XY125" s="34">
        <v>0.54651606213108894</v>
      </c>
      <c r="XZ125" s="34">
        <v>0.54984237285693804</v>
      </c>
      <c r="YA125" s="34">
        <v>0.55348657089849995</v>
      </c>
      <c r="YB125" s="34">
        <v>0.55728386855051704</v>
      </c>
      <c r="YC125" s="34">
        <v>0.56145332468457698</v>
      </c>
      <c r="YD125" s="34">
        <v>0.56607122178411107</v>
      </c>
      <c r="YE125" s="34">
        <v>0.57093995741658599</v>
      </c>
      <c r="YF125" s="34">
        <v>0.576030104824235</v>
      </c>
      <c r="YG125" s="34">
        <v>0.58115476683719203</v>
      </c>
      <c r="YH125" s="34">
        <v>0.586018093686408</v>
      </c>
      <c r="YI125" s="34">
        <v>0.59027938244987699</v>
      </c>
      <c r="YJ125" s="34">
        <v>0.59379171949860599</v>
      </c>
      <c r="YK125" s="34">
        <v>0.59664617887217097</v>
      </c>
      <c r="YL125" s="34">
        <v>0.59892596016159405</v>
      </c>
      <c r="YM125" s="34">
        <v>0.60070320516692199</v>
      </c>
      <c r="YN125" s="34">
        <v>0.60223054371334295</v>
      </c>
      <c r="YO125" s="34">
        <v>0.60368542222937693</v>
      </c>
      <c r="YP125" s="34">
        <v>0.60494458858113598</v>
      </c>
      <c r="YQ125" s="34">
        <v>0.60595016852510597</v>
      </c>
      <c r="YR125" s="34">
        <v>0.60681370433413595</v>
      </c>
      <c r="YS125" s="34">
        <v>0.60765096532798502</v>
      </c>
      <c r="YT125" s="34">
        <v>0.60850409220754798</v>
      </c>
      <c r="YU125" s="34">
        <v>0.60949737687555694</v>
      </c>
      <c r="YV125" s="34">
        <v>0.61060971553387899</v>
      </c>
      <c r="YW125" s="34">
        <v>0.61173111257461799</v>
      </c>
      <c r="YX125" s="34">
        <v>0.61293499261754403</v>
      </c>
      <c r="YY125" s="34">
        <v>0.61419544661993397</v>
      </c>
      <c r="YZ125" s="34">
        <v>0.61553547518321805</v>
      </c>
      <c r="ZA125" s="34">
        <v>0.61696425403976396</v>
      </c>
      <c r="ZB125" s="34">
        <v>0.61841243461447304</v>
      </c>
      <c r="ZC125" s="34">
        <v>0.61984250442357502</v>
      </c>
      <c r="ZD125" s="34">
        <v>0.62126353092779507</v>
      </c>
      <c r="ZE125" s="34">
        <v>0.62267359174497794</v>
      </c>
      <c r="ZF125" s="34">
        <v>0.62405935739330798</v>
      </c>
      <c r="ZG125" s="34">
        <v>0.62543519998425201</v>
      </c>
      <c r="ZH125" s="34">
        <v>0.62680428925408993</v>
      </c>
      <c r="ZI125" s="34">
        <v>0.62811693149049608</v>
      </c>
      <c r="ZJ125" s="34">
        <v>0.62936316122017399</v>
      </c>
      <c r="ZK125" s="34">
        <v>0.63060544828066201</v>
      </c>
      <c r="ZL125" s="34">
        <v>0.63175235984460698</v>
      </c>
      <c r="ZM125" s="34">
        <v>0.63265686755822903</v>
      </c>
      <c r="ZN125" s="34">
        <v>0.63333389951969499</v>
      </c>
      <c r="ZO125" s="34">
        <v>0.63380165270292999</v>
      </c>
      <c r="ZP125" s="34">
        <v>0.63400381227377101</v>
      </c>
      <c r="ZQ125" s="34">
        <v>0.63398534756240099</v>
      </c>
      <c r="ZR125" s="34">
        <v>0.63379170347997604</v>
      </c>
      <c r="ZS125" s="34">
        <v>0.63337329878761506</v>
      </c>
      <c r="ZT125" s="34">
        <v>0.63272809212534098</v>
      </c>
      <c r="ZU125" s="34">
        <v>0.63191674746609694</v>
      </c>
      <c r="ZV125" s="34">
        <v>0.63095731277564704</v>
      </c>
      <c r="ZW125" s="34">
        <v>0.62983124343283303</v>
      </c>
      <c r="ZX125" s="34">
        <v>0.62850096718961901</v>
      </c>
      <c r="ZY125" s="34">
        <v>0.62700097400507604</v>
      </c>
      <c r="ZZ125" s="34">
        <v>0.62539118062424404</v>
      </c>
      <c r="AAA125" s="34">
        <v>0.62378930409779298</v>
      </c>
      <c r="AAB125" s="34">
        <v>0.62239325062583606</v>
      </c>
      <c r="AAC125" s="34">
        <v>0.62126849690117802</v>
      </c>
      <c r="AAD125" s="34">
        <v>0.62036037256396803</v>
      </c>
      <c r="AAE125" s="34">
        <v>0.61963353883474803</v>
      </c>
      <c r="AAF125" s="34">
        <v>0.61903621111224905</v>
      </c>
      <c r="AAG125" s="34">
        <v>0.61846432631470494</v>
      </c>
      <c r="AAH125" s="34">
        <v>0.61781327595967805</v>
      </c>
      <c r="AAI125" s="34">
        <v>0.61717439346982994</v>
      </c>
      <c r="AAJ125" s="34">
        <v>0.61660997839778697</v>
      </c>
      <c r="AAK125" s="34">
        <v>0.61606471723952905</v>
      </c>
      <c r="AAL125" s="34">
        <v>0.61546453003544699</v>
      </c>
      <c r="AAM125" s="34">
        <v>0.614808790472545</v>
      </c>
      <c r="AAN125" s="34">
        <v>0.61401997218065196</v>
      </c>
      <c r="AAO125" s="34">
        <v>0.61305971284467797</v>
      </c>
      <c r="AAP125" s="34">
        <v>0.61203255409706703</v>
      </c>
      <c r="AAQ125" s="34">
        <v>0.61089527878769101</v>
      </c>
      <c r="AAR125" s="34">
        <v>0.60964588739310499</v>
      </c>
      <c r="AAS125" s="34">
        <v>0.60826618989674697</v>
      </c>
      <c r="AAT125" s="34">
        <v>0.60677860004457695</v>
      </c>
      <c r="AAU125" s="34">
        <v>0.60520943354422796</v>
      </c>
      <c r="AAV125" s="34">
        <v>0.60353645763053998</v>
      </c>
      <c r="AAW125" s="34">
        <v>0.60179321084505999</v>
      </c>
      <c r="AAX125" s="34">
        <v>0.59999647179591198</v>
      </c>
      <c r="AAY125" s="34">
        <v>0.598180092413376</v>
      </c>
      <c r="AAZ125" s="34">
        <v>0.59636483436279197</v>
      </c>
      <c r="ABA125" s="34">
        <v>0.59455017333381499</v>
      </c>
      <c r="ABB125" s="34">
        <v>0.592809312047204</v>
      </c>
      <c r="ABC125" s="34">
        <v>0.59111396075741607</v>
      </c>
      <c r="ABD125" s="34">
        <v>0.58939541686580199</v>
      </c>
      <c r="ABE125" s="34">
        <v>0.58770679917722402</v>
      </c>
      <c r="ABF125" s="34">
        <v>0.58609010174523002</v>
      </c>
      <c r="ABG125" t="s">
        <v>843</v>
      </c>
      <c r="ABH125" t="s">
        <v>843</v>
      </c>
      <c r="ABI125" t="s">
        <v>1300</v>
      </c>
      <c r="ABJ125" s="34">
        <v>0.400172830548919</v>
      </c>
      <c r="ABK125" s="34">
        <v>0.40394782213594604</v>
      </c>
      <c r="ABL125" s="34">
        <v>0.40781136017438796</v>
      </c>
      <c r="ABM125" s="34">
        <v>0.41159947554309606</v>
      </c>
      <c r="ABN125" s="34">
        <v>0.41560573290814501</v>
      </c>
      <c r="ABO125" s="34">
        <v>0.41956925492585595</v>
      </c>
      <c r="ABP125" s="34">
        <v>0.423440979220359</v>
      </c>
      <c r="ABQ125" s="34">
        <v>0.42717091807436397</v>
      </c>
      <c r="ABR125" s="34">
        <v>0.43078035948982901</v>
      </c>
      <c r="ABS125" s="34">
        <v>0.43430982928552403</v>
      </c>
      <c r="ABT125" s="34">
        <v>0.437556691668054</v>
      </c>
      <c r="ABU125" s="34">
        <v>0.44060667415595001</v>
      </c>
      <c r="ABV125" s="34">
        <v>0.44353695340073401</v>
      </c>
      <c r="ABW125" s="34">
        <v>0.44638813246042297</v>
      </c>
      <c r="ABX125" s="34">
        <v>0.44923608659290104</v>
      </c>
      <c r="ABY125" s="34">
        <v>0.45228786060873999</v>
      </c>
      <c r="ABZ125" s="34">
        <v>0.455507429114764</v>
      </c>
      <c r="ACA125" s="34">
        <v>0.45882378526479994</v>
      </c>
      <c r="ACB125" s="34">
        <v>0.46244934068825599</v>
      </c>
      <c r="ACC125" s="34">
        <v>0.466361320433472</v>
      </c>
      <c r="ACD125" s="34">
        <v>0.47044512941808297</v>
      </c>
      <c r="ACE125" s="34">
        <v>0.47476928575905197</v>
      </c>
      <c r="ACF125" s="34">
        <v>0.47926652594447</v>
      </c>
      <c r="ACG125" s="34">
        <v>0.48381275397132101</v>
      </c>
      <c r="ACH125" s="34">
        <v>0.48850189215777201</v>
      </c>
      <c r="ACI125" s="34">
        <v>0.49337228797816202</v>
      </c>
      <c r="ACJ125" s="34">
        <v>0.49839878210069599</v>
      </c>
      <c r="ACK125" s="34">
        <v>0.50354574310087796</v>
      </c>
      <c r="ACL125" s="34">
        <v>0.50870990027915497</v>
      </c>
      <c r="ACM125" s="34">
        <v>0.513655168963839</v>
      </c>
      <c r="ACN125" s="34">
        <v>0.51811122606343096</v>
      </c>
      <c r="ACO125" s="34">
        <v>0.52194724616674892</v>
      </c>
      <c r="ACP125" s="34">
        <v>0.52525015174829004</v>
      </c>
      <c r="ACQ125" s="34">
        <v>0.52811437191557897</v>
      </c>
      <c r="ACR125" s="34">
        <v>0.530590281354684</v>
      </c>
      <c r="ACS125" s="34">
        <v>0.53291202794848702</v>
      </c>
      <c r="ACT125" s="34">
        <v>0.53528865153378302</v>
      </c>
      <c r="ACU125" s="34">
        <v>0.53758740813363093</v>
      </c>
      <c r="ACV125" s="34">
        <v>0.53965869621783102</v>
      </c>
      <c r="ACW125" s="34">
        <v>0.54162541444276302</v>
      </c>
      <c r="ACX125" s="34">
        <v>0.54362442398037802</v>
      </c>
      <c r="ACY125" s="34">
        <v>0.54561920359725102</v>
      </c>
      <c r="ACZ125" s="34">
        <v>0.54773049374368299</v>
      </c>
      <c r="ADA125" s="34">
        <v>0.54999446532789797</v>
      </c>
      <c r="ADB125" s="34">
        <v>0.55226132540599404</v>
      </c>
      <c r="ADC125" s="34">
        <v>0.55453291709894803</v>
      </c>
      <c r="ADD125" s="34">
        <v>0.55681653692859601</v>
      </c>
      <c r="ADE125" s="34">
        <v>0.55914185957830997</v>
      </c>
      <c r="ADF125" s="34">
        <v>0.56151047331811699</v>
      </c>
      <c r="ADG125" s="34">
        <v>0.56386672966576801</v>
      </c>
      <c r="ADH125" s="34">
        <v>0.56619480562414093</v>
      </c>
      <c r="ADI125" s="34">
        <v>0.56850644394088001</v>
      </c>
      <c r="ADJ125" s="34">
        <v>0.57078010523574096</v>
      </c>
      <c r="ADK125" s="34">
        <v>0.573009443851483</v>
      </c>
      <c r="ADL125" s="34">
        <v>0.57520319242203299</v>
      </c>
      <c r="ADM125" s="34">
        <v>0.577333808091677</v>
      </c>
      <c r="ADN125" s="34">
        <v>0.5793535651792</v>
      </c>
      <c r="ADO125" s="34">
        <v>0.58129098237768806</v>
      </c>
      <c r="ADP125" s="34">
        <v>0.58319545148498697</v>
      </c>
      <c r="ADQ125" s="34">
        <v>0.58501646438499599</v>
      </c>
      <c r="ADR125" s="34">
        <v>0.58666334620564908</v>
      </c>
      <c r="ADS125" s="34">
        <v>0.58814889299386897</v>
      </c>
      <c r="ADT125" s="34">
        <v>0.58944946966485101</v>
      </c>
      <c r="ADU125" s="34">
        <v>0.59051281587059101</v>
      </c>
      <c r="ADV125" s="34">
        <v>0.59136681626054999</v>
      </c>
      <c r="ADW125" s="34">
        <v>0.59205812461986196</v>
      </c>
      <c r="ADX125" s="34">
        <v>0.59252132757657205</v>
      </c>
      <c r="ADY125" s="34">
        <v>0.59277865896938398</v>
      </c>
      <c r="ADZ125" s="34">
        <v>0.59290344158006503</v>
      </c>
      <c r="AEA125" s="34">
        <v>0.59287985352066197</v>
      </c>
      <c r="AEB125" s="34">
        <v>0.59269543792316493</v>
      </c>
      <c r="AEC125" s="34">
        <v>0.59233936247779906</v>
      </c>
      <c r="AED125" s="34">
        <v>0.59183774614127604</v>
      </c>
      <c r="AEE125" s="34">
        <v>0.59120966212208204</v>
      </c>
      <c r="AEF125" s="34">
        <v>0.590581399541251</v>
      </c>
      <c r="AEG125" s="34">
        <v>0.59013410355918905</v>
      </c>
      <c r="AEH125" s="34">
        <v>0.58990722224189296</v>
      </c>
      <c r="AEI125" s="34">
        <v>0.58984604306183497</v>
      </c>
      <c r="AEJ125" s="34">
        <v>0.58992752367907697</v>
      </c>
      <c r="AEK125" s="34">
        <v>0.59010896536382096</v>
      </c>
      <c r="AEL125" s="34">
        <v>0.59028483971299006</v>
      </c>
      <c r="AEM125" s="34">
        <v>0.590347682061103</v>
      </c>
      <c r="AEN125" s="34">
        <v>0.59039157034983003</v>
      </c>
      <c r="AEO125" s="34">
        <v>0.59049162059031401</v>
      </c>
      <c r="AEP125" s="34">
        <v>0.59058767488380104</v>
      </c>
      <c r="AEQ125" s="34">
        <v>0.59060014687306295</v>
      </c>
      <c r="AER125" s="34">
        <v>0.59057508655983804</v>
      </c>
      <c r="AES125" s="34">
        <v>0.59043773121329002</v>
      </c>
      <c r="AET125" s="34">
        <v>0.59012910259199103</v>
      </c>
      <c r="AEU125" s="34">
        <v>0.58975696122622501</v>
      </c>
      <c r="AEV125" s="34">
        <v>0.58928544601730404</v>
      </c>
      <c r="AEW125" s="34">
        <v>0.58870544451854301</v>
      </c>
      <c r="AEX125" s="34">
        <v>0.58800123443074304</v>
      </c>
      <c r="AEY125" s="34">
        <v>0.58718888718707807</v>
      </c>
      <c r="AEZ125" s="34">
        <v>0.58630342357674503</v>
      </c>
      <c r="AFA125" s="34">
        <v>0.58531782183395098</v>
      </c>
      <c r="AFB125" s="34">
        <v>0.58423758523396208</v>
      </c>
      <c r="AFC125" s="34">
        <v>0.58306476980685196</v>
      </c>
      <c r="AFD125" s="34">
        <v>0.58184147182383394</v>
      </c>
      <c r="AFE125" s="34">
        <v>0.58058308196297403</v>
      </c>
      <c r="AFF125" s="34">
        <v>0.57928225937970701</v>
      </c>
      <c r="AFG125" t="s">
        <v>843</v>
      </c>
      <c r="AFH125" t="s">
        <v>843</v>
      </c>
      <c r="AFI125" s="34">
        <v>0.73482000000000003</v>
      </c>
      <c r="AFJ125" s="34">
        <v>0.73563999999999996</v>
      </c>
      <c r="AFK125" s="34">
        <v>0.73647999999999991</v>
      </c>
      <c r="AFL125" s="34">
        <v>0.73734999999999995</v>
      </c>
      <c r="AFM125" s="34">
        <v>0.73824000000000001</v>
      </c>
      <c r="AFN125" s="34">
        <v>0.73914000000000002</v>
      </c>
      <c r="AFO125" s="34">
        <v>0.74006000000000005</v>
      </c>
      <c r="AFP125" s="34">
        <v>0.74104999999999999</v>
      </c>
      <c r="AFQ125" s="34">
        <v>0.74209999999999998</v>
      </c>
      <c r="AFR125" s="34">
        <v>0.74316999999999989</v>
      </c>
      <c r="AFS125" s="34">
        <v>0.74421000000000004</v>
      </c>
      <c r="AFT125" s="34">
        <v>0.74524000000000001</v>
      </c>
      <c r="AFU125" s="34">
        <v>0.74620999999999993</v>
      </c>
      <c r="AFV125" s="34">
        <v>0.74712999999999996</v>
      </c>
      <c r="AFW125" s="34">
        <v>0.74581000000000008</v>
      </c>
      <c r="AFX125" s="34">
        <v>0.74450999999999989</v>
      </c>
      <c r="AFY125" s="34">
        <v>0.74309000000000003</v>
      </c>
      <c r="AFZ125" s="34">
        <v>0.73605000000000009</v>
      </c>
      <c r="AGA125" s="34">
        <v>0.74200999999999995</v>
      </c>
      <c r="AGB125" t="s">
        <v>843</v>
      </c>
      <c r="AGC125" t="s">
        <v>843</v>
      </c>
      <c r="AGD125" t="s">
        <v>843</v>
      </c>
      <c r="AGE125" t="s">
        <v>843</v>
      </c>
      <c r="AGF125" s="34">
        <v>8.0646686255931854E-3</v>
      </c>
      <c r="AGG125" t="s">
        <v>843</v>
      </c>
      <c r="AGH125" t="s">
        <v>843</v>
      </c>
      <c r="AGI125" t="s">
        <v>843</v>
      </c>
      <c r="AGJ125" t="s">
        <v>843</v>
      </c>
      <c r="AGK125" t="s">
        <v>843</v>
      </c>
      <c r="AGL125" t="s">
        <v>843</v>
      </c>
      <c r="AGM125" t="s">
        <v>843</v>
      </c>
      <c r="AGN125" t="s">
        <v>843</v>
      </c>
      <c r="AGO125" s="34">
        <v>0.40799999999999997</v>
      </c>
      <c r="AGP125" s="34">
        <v>2015</v>
      </c>
      <c r="AGQ125" t="s">
        <v>832</v>
      </c>
      <c r="AGR125" t="s">
        <v>843</v>
      </c>
      <c r="AGS125" s="34">
        <v>0.29399999999999998</v>
      </c>
      <c r="AGT125" s="34">
        <v>2015</v>
      </c>
      <c r="AGU125" t="s">
        <v>832</v>
      </c>
      <c r="AGV125" t="s">
        <v>843</v>
      </c>
      <c r="AGW125" s="34">
        <v>0.59599999999999997</v>
      </c>
      <c r="AGX125" s="34">
        <v>2015</v>
      </c>
      <c r="AGY125" t="s">
        <v>832</v>
      </c>
      <c r="AGZ125" t="s">
        <v>843</v>
      </c>
      <c r="AHA125" s="34">
        <v>0.85699999999999998</v>
      </c>
      <c r="AHB125" s="34">
        <v>2015</v>
      </c>
      <c r="AHC125" t="s">
        <v>832</v>
      </c>
      <c r="AHD125" t="s">
        <v>843</v>
      </c>
      <c r="AHE125" s="34">
        <v>0.36099999999999999</v>
      </c>
      <c r="AHF125" s="34">
        <v>2015</v>
      </c>
      <c r="AHG125" t="s">
        <v>832</v>
      </c>
      <c r="AHH125" t="s">
        <v>843</v>
      </c>
      <c r="AHI125" t="s">
        <v>830</v>
      </c>
      <c r="AHJ125" s="34">
        <v>0.16257652640342712</v>
      </c>
      <c r="AHK125" s="34">
        <v>0.18087597191333771</v>
      </c>
      <c r="AHL125" s="34">
        <v>0.19609445333480835</v>
      </c>
      <c r="AHM125" s="34">
        <v>0.19681486487388611</v>
      </c>
      <c r="AHN125" s="34">
        <v>0.18815842270851135</v>
      </c>
      <c r="AHO125" t="s">
        <v>843</v>
      </c>
      <c r="AHP125" s="34"/>
      <c r="AHQ125" s="34"/>
      <c r="AHR125" s="34"/>
      <c r="AHS125" s="34"/>
      <c r="AHT125" s="34"/>
      <c r="AHU125" t="s">
        <v>843</v>
      </c>
      <c r="AHV125" s="34">
        <v>0.19334183633327484</v>
      </c>
      <c r="AHW125" s="34">
        <v>0.20165933668613434</v>
      </c>
      <c r="AHX125" s="34">
        <v>0.20724931359291077</v>
      </c>
      <c r="AHY125" s="34">
        <v>0.19887612760066986</v>
      </c>
      <c r="AHZ125" s="34">
        <v>0.18961569666862488</v>
      </c>
      <c r="AIA125" t="s">
        <v>832</v>
      </c>
      <c r="AIB125" t="s">
        <v>843</v>
      </c>
      <c r="AIC125" s="34">
        <v>0.18929341435432434</v>
      </c>
      <c r="AID125" s="34">
        <v>0.19515928626060486</v>
      </c>
      <c r="AIE125" s="34">
        <v>0.19694805145263672</v>
      </c>
      <c r="AIF125" s="34">
        <v>0.18310432136058807</v>
      </c>
      <c r="AIG125" s="34">
        <v>0.16753700375556946</v>
      </c>
      <c r="AIH125" t="s">
        <v>924</v>
      </c>
      <c r="AII125" t="s">
        <v>843</v>
      </c>
      <c r="AIJ125" s="34">
        <v>0.19524000585079193</v>
      </c>
      <c r="AIK125" s="34">
        <v>0.20467667281627655</v>
      </c>
      <c r="AIL125" s="34">
        <v>0.21354401111602783</v>
      </c>
      <c r="AIM125" s="34">
        <v>0.20166401565074921</v>
      </c>
      <c r="AIN125" s="34">
        <v>0.19341999292373657</v>
      </c>
      <c r="AIO125" t="s">
        <v>1607</v>
      </c>
      <c r="AIP125" s="34">
        <v>0.21174998581409454</v>
      </c>
      <c r="AIQ125" t="s">
        <v>843</v>
      </c>
      <c r="AIR125" s="34">
        <v>0.20038</v>
      </c>
      <c r="AIS125" s="34">
        <v>0.20644999999999999</v>
      </c>
      <c r="AIT125" s="34">
        <v>0.21024999999999999</v>
      </c>
      <c r="AIU125" s="34">
        <v>0.21414000000000002</v>
      </c>
      <c r="AIV125" s="34">
        <v>0.21800999999999998</v>
      </c>
      <c r="AIW125" s="34">
        <v>0.22126999999999999</v>
      </c>
      <c r="AIX125" t="s">
        <v>843</v>
      </c>
      <c r="AIY125" s="34">
        <v>5.2809999999999996E-2</v>
      </c>
      <c r="AIZ125" s="34">
        <v>5.4359999999999999E-2</v>
      </c>
      <c r="AJA125" s="34">
        <v>5.4890000000000001E-2</v>
      </c>
      <c r="AJB125" s="34">
        <v>5.4789999999999998E-2</v>
      </c>
      <c r="AJC125" s="34">
        <v>5.5039999999999999E-2</v>
      </c>
      <c r="AJD125" s="34">
        <v>5.4580000000000004E-2</v>
      </c>
      <c r="AJE125" t="s">
        <v>843</v>
      </c>
      <c r="AJF125" s="34">
        <v>4.2088963091373444E-2</v>
      </c>
      <c r="AJG125" s="34">
        <v>4.7247916460037231E-2</v>
      </c>
      <c r="AJH125" s="34">
        <v>4.8903573304414749E-2</v>
      </c>
      <c r="AJI125" s="34">
        <v>4.6119265258312225E-2</v>
      </c>
      <c r="AJJ125" s="34">
        <v>4.8610460013151169E-2</v>
      </c>
      <c r="AJK125" t="s">
        <v>830</v>
      </c>
      <c r="AJL125" t="s">
        <v>843</v>
      </c>
      <c r="AJM125" t="s">
        <v>843</v>
      </c>
      <c r="AJN125" s="34">
        <v>4.5413866639137268E-2</v>
      </c>
      <c r="AJO125" s="34">
        <v>4.2881611734628677E-2</v>
      </c>
      <c r="AJP125" s="34">
        <v>4.3625056743621826E-2</v>
      </c>
      <c r="AJQ125" s="34">
        <v>4.4515617191791534E-2</v>
      </c>
      <c r="AJR125" s="34">
        <v>4.732847586274147E-2</v>
      </c>
      <c r="AJS125" t="s">
        <v>832</v>
      </c>
      <c r="AJT125" t="s">
        <v>843</v>
      </c>
      <c r="AJU125" t="s">
        <v>843</v>
      </c>
      <c r="AJV125" t="s">
        <v>843</v>
      </c>
      <c r="AJW125" s="34">
        <v>1.5836292877793312E-2</v>
      </c>
      <c r="AJX125" s="34">
        <v>2.1322233602404594E-2</v>
      </c>
      <c r="AJY125" s="34">
        <v>2.3798840120434761E-2</v>
      </c>
      <c r="AJZ125" s="34">
        <v>2.2423779591917992E-2</v>
      </c>
      <c r="AKA125" s="34">
        <v>2.589142881333828E-2</v>
      </c>
      <c r="AKB125" t="s">
        <v>830</v>
      </c>
      <c r="AKC125" t="s">
        <v>843</v>
      </c>
      <c r="AKD125" t="s">
        <v>843</v>
      </c>
      <c r="AKE125" t="s">
        <v>843</v>
      </c>
      <c r="AKF125" s="34">
        <v>2.0429877564311028E-2</v>
      </c>
      <c r="AKG125" s="34">
        <v>1.9485678523778915E-2</v>
      </c>
      <c r="AKH125" s="34">
        <v>2.2469609975814819E-2</v>
      </c>
      <c r="AKI125" s="34">
        <v>2.4769291281700134E-2</v>
      </c>
      <c r="AKJ125" s="34">
        <v>2.8233373537659645E-2</v>
      </c>
      <c r="AKK125" t="s">
        <v>832</v>
      </c>
      <c r="AKL125" t="s">
        <v>843</v>
      </c>
      <c r="AKM125" s="34">
        <v>2170</v>
      </c>
      <c r="AKN125" t="s">
        <v>832</v>
      </c>
      <c r="AKO125" t="s">
        <v>843</v>
      </c>
      <c r="AKP125" s="34">
        <v>1600.1170654296875</v>
      </c>
      <c r="AKQ125" t="s">
        <v>830</v>
      </c>
      <c r="AKR125" t="s">
        <v>843</v>
      </c>
      <c r="AKS125" s="34">
        <v>1754.5854745234001</v>
      </c>
      <c r="AKT125" t="s">
        <v>832</v>
      </c>
      <c r="AKU125" t="s">
        <v>843</v>
      </c>
      <c r="AKV125" s="34">
        <v>2099.30193826696</v>
      </c>
      <c r="AKW125" t="s">
        <v>832</v>
      </c>
      <c r="AKX125" t="s">
        <v>843</v>
      </c>
      <c r="AKY125" s="34">
        <v>0.1188412681221962</v>
      </c>
      <c r="AKZ125" s="34">
        <v>0.12539432942867279</v>
      </c>
      <c r="ALA125" s="34">
        <v>0.12876114249229431</v>
      </c>
      <c r="ALB125" s="34">
        <v>0.13821293413639069</v>
      </c>
      <c r="ALC125" s="34">
        <v>0.13558560609817505</v>
      </c>
      <c r="ALD125" t="s">
        <v>830</v>
      </c>
      <c r="ALE125" t="s">
        <v>843</v>
      </c>
      <c r="ALF125" t="s">
        <v>843</v>
      </c>
      <c r="ALG125" t="s">
        <v>843</v>
      </c>
      <c r="ALH125" s="34">
        <v>0.14918941259384155</v>
      </c>
      <c r="ALI125" s="34">
        <v>0.14603003859519958</v>
      </c>
      <c r="ALJ125" s="34">
        <v>0.13986833393573761</v>
      </c>
      <c r="ALK125" s="34">
        <v>0.14018005132675171</v>
      </c>
      <c r="ALL125" s="34">
        <v>0.13723039627075195</v>
      </c>
      <c r="ALM125" t="s">
        <v>832</v>
      </c>
    </row>
    <row r="126" spans="1:1001">
      <c r="A126" t="s">
        <v>423</v>
      </c>
      <c r="B126" t="s">
        <v>188</v>
      </c>
      <c r="C126" t="s">
        <v>309</v>
      </c>
      <c r="D126" s="34">
        <v>4.1068878024816513E-2</v>
      </c>
      <c r="E126" t="s">
        <v>465</v>
      </c>
      <c r="F126" s="34">
        <v>4.7211907804012299E-2</v>
      </c>
      <c r="G126" t="s">
        <v>465</v>
      </c>
      <c r="H126" s="34">
        <v>4.515465721487999E-2</v>
      </c>
      <c r="I126" t="s">
        <v>465</v>
      </c>
      <c r="J126" s="34">
        <v>4.5825056731700897E-2</v>
      </c>
      <c r="K126" t="s">
        <v>465</v>
      </c>
      <c r="L126" s="34"/>
      <c r="M126" t="s">
        <v>465</v>
      </c>
      <c r="N126" s="34">
        <v>0.49941980838775635</v>
      </c>
      <c r="O126" s="34"/>
      <c r="P126" t="s">
        <v>1459</v>
      </c>
      <c r="Q126" s="34"/>
      <c r="R126" t="s">
        <v>1459</v>
      </c>
      <c r="S126" s="34"/>
      <c r="T126" t="s">
        <v>1459</v>
      </c>
      <c r="U126" s="34"/>
      <c r="V126" t="s">
        <v>1459</v>
      </c>
      <c r="W126" t="s">
        <v>843</v>
      </c>
      <c r="X126" t="s">
        <v>465</v>
      </c>
      <c r="Y126" s="34">
        <v>0.48877426981925964</v>
      </c>
      <c r="Z126" s="34"/>
      <c r="AA126" t="s">
        <v>1459</v>
      </c>
      <c r="AB126" s="34"/>
      <c r="AC126" t="s">
        <v>1459</v>
      </c>
      <c r="AD126" s="34"/>
      <c r="AE126" t="s">
        <v>1459</v>
      </c>
      <c r="AF126" s="34"/>
      <c r="AG126" t="s">
        <v>1459</v>
      </c>
      <c r="AH126" t="s">
        <v>843</v>
      </c>
      <c r="AI126" t="s">
        <v>465</v>
      </c>
      <c r="AJ126" s="34">
        <v>0.49844139814376831</v>
      </c>
      <c r="AK126" s="34"/>
      <c r="AL126" t="s">
        <v>1459</v>
      </c>
      <c r="AM126" s="34"/>
      <c r="AN126" t="s">
        <v>1459</v>
      </c>
      <c r="AO126" s="34"/>
      <c r="AP126" t="s">
        <v>1459</v>
      </c>
      <c r="AQ126" s="34"/>
      <c r="AR126" t="s">
        <v>1459</v>
      </c>
      <c r="AS126" t="s">
        <v>843</v>
      </c>
      <c r="AT126" t="s">
        <v>465</v>
      </c>
      <c r="AU126" s="34">
        <v>0.49012428522109985</v>
      </c>
      <c r="AV126" s="34"/>
      <c r="AW126" t="s">
        <v>1459</v>
      </c>
      <c r="AX126" s="34"/>
      <c r="AY126" t="s">
        <v>1459</v>
      </c>
      <c r="AZ126" s="34"/>
      <c r="BA126" t="s">
        <v>1459</v>
      </c>
      <c r="BB126" s="34"/>
      <c r="BC126" t="s">
        <v>1459</v>
      </c>
      <c r="BD126" t="s">
        <v>843</v>
      </c>
      <c r="BE126" s="34">
        <v>0.47822917414913746</v>
      </c>
      <c r="BF126" t="s">
        <v>465</v>
      </c>
      <c r="BG126" t="s">
        <v>843</v>
      </c>
      <c r="BH126" t="s">
        <v>465</v>
      </c>
      <c r="BI126" s="34">
        <v>2.522468090057373</v>
      </c>
      <c r="BJ126" t="s">
        <v>465</v>
      </c>
      <c r="BK126" s="34">
        <v>3.1210217475891113</v>
      </c>
      <c r="BL126" t="s">
        <v>465</v>
      </c>
      <c r="BM126" s="34">
        <v>3.4132125377655029</v>
      </c>
      <c r="BN126" t="s">
        <v>465</v>
      </c>
      <c r="BO126" s="34">
        <v>3.3510873317718506</v>
      </c>
      <c r="BP126" t="s">
        <v>843</v>
      </c>
      <c r="BQ126" s="34">
        <v>2.7253897190093994</v>
      </c>
      <c r="BR126" t="s">
        <v>465</v>
      </c>
      <c r="BS126" s="34"/>
      <c r="BT126" t="s">
        <v>843</v>
      </c>
      <c r="BU126" s="34">
        <v>2.6509904861450195</v>
      </c>
      <c r="BV126" t="s">
        <v>1552</v>
      </c>
      <c r="BW126" t="s">
        <v>843</v>
      </c>
      <c r="BX126" s="34">
        <v>2.6899244785308838</v>
      </c>
      <c r="BY126" t="s">
        <v>465</v>
      </c>
      <c r="BZ126" t="s">
        <v>843</v>
      </c>
      <c r="CA126" t="s">
        <v>465</v>
      </c>
      <c r="CB126" s="34">
        <v>9.8647559061646461E-3</v>
      </c>
      <c r="CC126" s="34">
        <v>9.4166509807109833E-3</v>
      </c>
      <c r="CD126" s="34">
        <v>9.1180354356765747E-3</v>
      </c>
      <c r="CE126" s="34">
        <v>9.306454099714756E-3</v>
      </c>
      <c r="CF126" s="34">
        <v>9.3064513057470322E-3</v>
      </c>
      <c r="CG126" t="s">
        <v>843</v>
      </c>
      <c r="CH126" t="s">
        <v>465</v>
      </c>
      <c r="CI126" s="34">
        <v>1.0511551052331924E-2</v>
      </c>
      <c r="CJ126" s="34">
        <v>1.0145834647119045E-2</v>
      </c>
      <c r="CK126" s="34">
        <v>1.0879836976528168E-2</v>
      </c>
      <c r="CL126" s="34">
        <v>1.0767079889774323E-2</v>
      </c>
      <c r="CM126" s="34">
        <v>1.1023652739822865E-2</v>
      </c>
      <c r="CN126" t="s">
        <v>843</v>
      </c>
      <c r="CO126" t="s">
        <v>465</v>
      </c>
      <c r="CP126" s="34">
        <v>1.0377908125519753E-2</v>
      </c>
      <c r="CQ126" s="34">
        <v>1.0479261167347431E-2</v>
      </c>
      <c r="CR126" s="34">
        <v>1.0665501467883587E-2</v>
      </c>
      <c r="CS126" s="34">
        <v>1.1023640632629395E-2</v>
      </c>
      <c r="CT126" s="34">
        <v>1.1023670434951782E-2</v>
      </c>
      <c r="CU126" t="s">
        <v>843</v>
      </c>
      <c r="CV126" t="s">
        <v>465</v>
      </c>
      <c r="CW126" s="34">
        <v>1.0326643474400043E-2</v>
      </c>
      <c r="CX126" s="34">
        <v>1.0232133790850639E-2</v>
      </c>
      <c r="CY126" s="34">
        <v>1.095246896147728E-2</v>
      </c>
      <c r="CZ126" s="34">
        <v>1.102363970130682E-2</v>
      </c>
      <c r="DA126" s="34">
        <v>1.1023667640984058E-2</v>
      </c>
      <c r="DB126" t="s">
        <v>843</v>
      </c>
      <c r="DC126" s="34"/>
      <c r="DD126" s="34"/>
      <c r="DE126" s="34"/>
      <c r="DF126" s="34"/>
      <c r="DG126" s="34"/>
      <c r="DH126" t="s">
        <v>1460</v>
      </c>
      <c r="DI126" t="s">
        <v>843</v>
      </c>
      <c r="DJ126" s="34"/>
      <c r="DK126" s="34"/>
      <c r="DL126" s="34"/>
      <c r="DM126" s="34"/>
      <c r="DN126" s="34"/>
      <c r="DO126" t="s">
        <v>1460</v>
      </c>
      <c r="DP126" t="s">
        <v>843</v>
      </c>
      <c r="DQ126" s="34"/>
      <c r="DR126" t="s">
        <v>1460</v>
      </c>
      <c r="DS126" t="s">
        <v>843</v>
      </c>
      <c r="DT126" t="s">
        <v>843</v>
      </c>
      <c r="DU126" s="34">
        <v>8</v>
      </c>
      <c r="DV126" t="s">
        <v>1461</v>
      </c>
      <c r="DW126" t="s">
        <v>843</v>
      </c>
      <c r="DX126" t="s">
        <v>843</v>
      </c>
      <c r="DY126" t="s">
        <v>465</v>
      </c>
      <c r="DZ126" s="34">
        <v>1.5600734623149037E-3</v>
      </c>
      <c r="EA126" s="34">
        <v>6.7268130369484425E-3</v>
      </c>
      <c r="EB126" s="34">
        <v>7.451644167304039E-3</v>
      </c>
      <c r="EC126" s="34">
        <v>9.3510719016194344E-3</v>
      </c>
      <c r="ED126" s="34">
        <v>1.016119122505188E-2</v>
      </c>
      <c r="EE126" t="s">
        <v>843</v>
      </c>
      <c r="EF126" t="s">
        <v>465</v>
      </c>
      <c r="EG126" s="34">
        <v>7.5499997474253178E-3</v>
      </c>
      <c r="EH126" s="34">
        <v>7.9333335161209106E-3</v>
      </c>
      <c r="EI126" s="34">
        <v>5.7999999262392521E-3</v>
      </c>
      <c r="EJ126" s="34">
        <v>5.1999995484948158E-3</v>
      </c>
      <c r="EK126" s="34">
        <v>2.3000000510364771E-3</v>
      </c>
      <c r="EL126" t="s">
        <v>843</v>
      </c>
      <c r="EM126" t="s">
        <v>465</v>
      </c>
      <c r="EN126" s="34">
        <v>3.2904120162129402E-3</v>
      </c>
      <c r="EO126" s="34">
        <v>5.2266726270318031E-3</v>
      </c>
      <c r="EP126" s="34">
        <v>5.1937159150838852E-3</v>
      </c>
      <c r="EQ126" s="34">
        <v>4.9662156961858273E-3</v>
      </c>
      <c r="ER126" s="34">
        <v>1.3287917245179415E-3</v>
      </c>
      <c r="ES126" t="s">
        <v>843</v>
      </c>
      <c r="ET126" t="s">
        <v>465</v>
      </c>
      <c r="EU126" s="34">
        <v>8.6485305801033974E-3</v>
      </c>
      <c r="EV126" s="34">
        <v>6.2474519945681095E-3</v>
      </c>
      <c r="EW126" s="34">
        <v>2.9563978314399719E-3</v>
      </c>
      <c r="EX126" s="34">
        <v>7.2483252733945847E-4</v>
      </c>
      <c r="EY126" s="34">
        <v>-1.6093424055725336E-3</v>
      </c>
      <c r="EZ126" t="s">
        <v>843</v>
      </c>
      <c r="FA126" t="s">
        <v>465</v>
      </c>
      <c r="FB126" s="34">
        <v>9.5905864145606756E-4</v>
      </c>
      <c r="FC126" s="34">
        <v>-7.2991795605048537E-4</v>
      </c>
      <c r="FD126" s="34">
        <v>-1.2427323963493109E-3</v>
      </c>
      <c r="FE126" s="34">
        <v>-7.6796216890215874E-3</v>
      </c>
      <c r="FF126" s="34">
        <v>-9.5483642071485519E-3</v>
      </c>
      <c r="FG126" t="s">
        <v>843</v>
      </c>
      <c r="FH126" s="34"/>
      <c r="FI126" s="34"/>
      <c r="FJ126" s="34"/>
      <c r="FK126" s="34"/>
      <c r="FL126" s="34"/>
      <c r="FM126" t="s">
        <v>843</v>
      </c>
      <c r="FN126" t="s">
        <v>843</v>
      </c>
      <c r="FO126" s="34"/>
      <c r="FP126" t="s">
        <v>1460</v>
      </c>
      <c r="FQ126" t="s">
        <v>843</v>
      </c>
      <c r="FR126" t="s">
        <v>843</v>
      </c>
      <c r="FS126" s="34"/>
      <c r="FT126" t="s">
        <v>1460</v>
      </c>
      <c r="FU126" t="s">
        <v>843</v>
      </c>
      <c r="FV126" t="s">
        <v>843</v>
      </c>
      <c r="FW126" s="34"/>
      <c r="FX126" t="s">
        <v>1460</v>
      </c>
      <c r="FY126" t="s">
        <v>843</v>
      </c>
      <c r="FZ126" s="34"/>
      <c r="GA126" s="34"/>
      <c r="GB126" s="34"/>
      <c r="GC126" s="34"/>
      <c r="GD126" s="34"/>
      <c r="GE126" t="s">
        <v>1460</v>
      </c>
      <c r="GF126" t="s">
        <v>843</v>
      </c>
      <c r="GG126" s="34">
        <v>0.11534322053194046</v>
      </c>
      <c r="GH126" s="34">
        <v>0.11534322053194046</v>
      </c>
      <c r="GI126" s="34">
        <v>0.18837954103946686</v>
      </c>
      <c r="GJ126" s="34">
        <v>0.33980327844619751</v>
      </c>
      <c r="GK126" s="34">
        <v>0.49558985233306885</v>
      </c>
      <c r="GL126" t="s">
        <v>832</v>
      </c>
      <c r="GM126" t="s">
        <v>843</v>
      </c>
      <c r="GN126" s="34"/>
      <c r="GO126" t="s">
        <v>1460</v>
      </c>
      <c r="GP126" t="s">
        <v>843</v>
      </c>
      <c r="GQ126" t="s">
        <v>843</v>
      </c>
      <c r="GR126" s="34">
        <v>3.248782129958272E-3</v>
      </c>
      <c r="GS126" s="34">
        <v>1.9066067179664969E-3</v>
      </c>
      <c r="GT126" s="34">
        <v>-3.7224828265607357E-3</v>
      </c>
      <c r="GU126" s="34">
        <v>9.2059744929429144E-5</v>
      </c>
      <c r="GV126" s="34">
        <v>-3.1868657097220421E-3</v>
      </c>
      <c r="GW126" t="s">
        <v>832</v>
      </c>
      <c r="GX126" t="s">
        <v>843</v>
      </c>
      <c r="GY126" t="s">
        <v>843</v>
      </c>
      <c r="GZ126" t="s">
        <v>843</v>
      </c>
      <c r="HA126" t="s">
        <v>843</v>
      </c>
      <c r="HB126" t="s">
        <v>843</v>
      </c>
      <c r="HC126" t="s">
        <v>843</v>
      </c>
      <c r="HD126" t="s">
        <v>843</v>
      </c>
      <c r="HE126" t="s">
        <v>843</v>
      </c>
      <c r="HF126" t="s">
        <v>843</v>
      </c>
      <c r="HG126" t="s">
        <v>843</v>
      </c>
      <c r="HH126" s="34">
        <v>88826</v>
      </c>
      <c r="HI126" s="34">
        <v>90531</v>
      </c>
      <c r="HJ126" s="34">
        <v>92400</v>
      </c>
      <c r="HK126" s="34">
        <v>94302</v>
      </c>
      <c r="HL126" s="34">
        <v>96224</v>
      </c>
      <c r="HM126" s="34">
        <v>98164</v>
      </c>
      <c r="HN126" s="34">
        <v>100083</v>
      </c>
      <c r="HO126" s="34">
        <v>101998</v>
      </c>
      <c r="HP126" s="34">
        <v>103966</v>
      </c>
      <c r="HQ126" s="34">
        <v>105996</v>
      </c>
      <c r="HR126" s="34">
        <v>107995</v>
      </c>
      <c r="HS126" s="34">
        <v>109871</v>
      </c>
      <c r="HT126" s="34">
        <v>111618</v>
      </c>
      <c r="HU126" s="34">
        <v>113311</v>
      </c>
      <c r="HV126" s="34">
        <v>114985</v>
      </c>
      <c r="HW126" s="34">
        <v>116707</v>
      </c>
      <c r="HX126" s="34">
        <v>118513</v>
      </c>
      <c r="HY126" s="34">
        <v>120362</v>
      </c>
      <c r="HZ126" s="34">
        <v>122261</v>
      </c>
      <c r="IA126" s="34">
        <v>124241</v>
      </c>
      <c r="IB126" s="34">
        <v>126463</v>
      </c>
      <c r="IC126" s="34">
        <v>128874</v>
      </c>
      <c r="ID126" s="34">
        <v>131232</v>
      </c>
      <c r="IE126" s="34">
        <v>133515</v>
      </c>
      <c r="IF126" s="34">
        <v>135763</v>
      </c>
      <c r="IG126" s="34">
        <v>137984</v>
      </c>
      <c r="IH126" s="34">
        <v>140179</v>
      </c>
      <c r="II126" s="34">
        <v>142356</v>
      </c>
      <c r="IJ126" s="34">
        <v>144502</v>
      </c>
      <c r="IK126" s="34">
        <v>146625</v>
      </c>
      <c r="IL126" s="34">
        <v>148720</v>
      </c>
      <c r="IM126" s="34">
        <v>150776</v>
      </c>
      <c r="IN126" s="34">
        <v>152807</v>
      </c>
      <c r="IO126" s="34">
        <v>154809</v>
      </c>
      <c r="IP126" s="34">
        <v>156787</v>
      </c>
      <c r="IQ126" s="34">
        <v>158756</v>
      </c>
      <c r="IR126" s="34">
        <v>160708</v>
      </c>
      <c r="IS126" s="34">
        <v>162654</v>
      </c>
      <c r="IT126" s="34">
        <v>164613</v>
      </c>
      <c r="IU126" s="34">
        <v>166589</v>
      </c>
      <c r="IV126" s="34">
        <v>168583</v>
      </c>
      <c r="IW126" s="34">
        <v>170595</v>
      </c>
      <c r="IX126" s="34">
        <v>172625</v>
      </c>
      <c r="IY126" s="34">
        <v>174658</v>
      </c>
      <c r="IZ126" s="34">
        <v>176694</v>
      </c>
      <c r="JA126" s="34">
        <v>178730</v>
      </c>
      <c r="JB126" s="34">
        <v>180752</v>
      </c>
      <c r="JC126" s="34">
        <v>182748</v>
      </c>
      <c r="JD126" s="34">
        <v>184719</v>
      </c>
      <c r="JE126" s="34">
        <v>186665</v>
      </c>
      <c r="JF126" s="34">
        <v>188570</v>
      </c>
      <c r="JG126" s="34">
        <v>190439</v>
      </c>
      <c r="JH126" s="34">
        <v>192270</v>
      </c>
      <c r="JI126" s="34">
        <v>194063</v>
      </c>
      <c r="JJ126" s="34">
        <v>195823</v>
      </c>
      <c r="JK126" s="34">
        <v>197536</v>
      </c>
      <c r="JL126" s="34">
        <v>199199</v>
      </c>
      <c r="JM126" s="34">
        <v>200827</v>
      </c>
      <c r="JN126" s="34">
        <v>202417</v>
      </c>
      <c r="JO126" s="34">
        <v>203954</v>
      </c>
      <c r="JP126" s="34">
        <v>205444</v>
      </c>
      <c r="JQ126" s="34">
        <v>206915</v>
      </c>
      <c r="JR126" s="34">
        <v>208351</v>
      </c>
      <c r="JS126" s="34">
        <v>209746</v>
      </c>
      <c r="JT126" s="34">
        <v>211109</v>
      </c>
      <c r="JU126" s="34">
        <v>212427</v>
      </c>
      <c r="JV126" s="34">
        <v>213718</v>
      </c>
      <c r="JW126" s="34">
        <v>214984</v>
      </c>
      <c r="JX126" s="34">
        <v>216218</v>
      </c>
      <c r="JY126" s="34">
        <v>217422</v>
      </c>
      <c r="JZ126" s="34">
        <v>218601</v>
      </c>
      <c r="KA126" s="34">
        <v>219750</v>
      </c>
      <c r="KB126" s="34">
        <v>220876</v>
      </c>
      <c r="KC126" s="34">
        <v>221988</v>
      </c>
      <c r="KD126" s="34">
        <v>223079</v>
      </c>
      <c r="KE126" s="34">
        <v>224148</v>
      </c>
      <c r="KF126" s="34">
        <v>225202</v>
      </c>
      <c r="KG126" s="34">
        <v>226226</v>
      </c>
      <c r="KH126" s="34">
        <v>227214</v>
      </c>
      <c r="KI126" s="34">
        <v>228167</v>
      </c>
      <c r="KJ126" s="34">
        <v>229084</v>
      </c>
      <c r="KK126" s="34">
        <v>229973</v>
      </c>
      <c r="KL126" s="34">
        <v>230826</v>
      </c>
      <c r="KM126" s="34">
        <v>231633</v>
      </c>
      <c r="KN126" s="34">
        <v>232397</v>
      </c>
      <c r="KO126" s="34">
        <v>233125</v>
      </c>
      <c r="KP126" s="34">
        <v>233814</v>
      </c>
      <c r="KQ126" s="34">
        <v>234453</v>
      </c>
      <c r="KR126" s="34">
        <v>235046</v>
      </c>
      <c r="KS126" s="34">
        <v>235588</v>
      </c>
      <c r="KT126" s="34">
        <v>236080</v>
      </c>
      <c r="KU126" s="34">
        <v>236534</v>
      </c>
      <c r="KV126" s="34">
        <v>236939</v>
      </c>
      <c r="KW126" s="34">
        <v>237293</v>
      </c>
      <c r="KX126" s="34">
        <v>237606</v>
      </c>
      <c r="KY126" s="34">
        <v>237873</v>
      </c>
      <c r="KZ126" s="34">
        <v>238107</v>
      </c>
      <c r="LA126" s="34">
        <v>238309</v>
      </c>
      <c r="LB126" s="34">
        <v>238468</v>
      </c>
      <c r="LC126" s="34">
        <v>238591</v>
      </c>
      <c r="LD126" s="34">
        <v>238673</v>
      </c>
      <c r="LE126" t="s">
        <v>843</v>
      </c>
      <c r="LF126" t="s">
        <v>843</v>
      </c>
      <c r="LG126" t="s">
        <v>843</v>
      </c>
      <c r="LH126" s="34">
        <v>1.7454946413636208E-2</v>
      </c>
      <c r="LI126" s="34">
        <v>1.9012933596968651E-2</v>
      </c>
      <c r="LJ126" s="34">
        <v>2.0434645935893059E-2</v>
      </c>
      <c r="LK126" s="34">
        <v>2.0375419408082962E-2</v>
      </c>
      <c r="LL126" s="34">
        <v>2.0176408812403679E-2</v>
      </c>
      <c r="LM126" s="34">
        <v>1.9960742443799973E-2</v>
      </c>
      <c r="LN126" s="34">
        <v>1.9360292702913284E-2</v>
      </c>
      <c r="LO126" s="34">
        <v>1.8953364342451096E-2</v>
      </c>
      <c r="LP126" s="34">
        <v>1.9110716879367828E-2</v>
      </c>
      <c r="LQ126" s="34">
        <v>1.9337434321641922E-2</v>
      </c>
      <c r="LR126" s="34">
        <v>1.8683571368455887E-2</v>
      </c>
      <c r="LS126" s="34">
        <v>1.7222020775079727E-2</v>
      </c>
      <c r="LT126" s="34">
        <v>1.5775376930832863E-2</v>
      </c>
      <c r="LU126" s="34">
        <v>1.5053923241794109E-2</v>
      </c>
      <c r="LV126" s="34">
        <v>1.4665434136986732E-2</v>
      </c>
      <c r="LW126" s="34">
        <v>1.486483495682478E-2</v>
      </c>
      <c r="LX126" s="34">
        <v>1.5356139279901981E-2</v>
      </c>
      <c r="LY126" s="34">
        <v>1.5481209382414818E-2</v>
      </c>
      <c r="LZ126" s="34">
        <v>1.5654236078262329E-2</v>
      </c>
      <c r="MA126" s="34">
        <v>1.6065124422311783E-2</v>
      </c>
      <c r="MB126" s="34">
        <v>1.772654801607132E-2</v>
      </c>
      <c r="MC126" s="34">
        <v>1.8885407596826553E-2</v>
      </c>
      <c r="MD126" s="34">
        <v>1.8131567165255547E-2</v>
      </c>
      <c r="ME126" s="34">
        <v>1.724708266556263E-2</v>
      </c>
      <c r="MF126" s="34">
        <v>1.6696887090802193E-2</v>
      </c>
      <c r="MG126" s="34">
        <v>1.6227018088102341E-2</v>
      </c>
      <c r="MH126" s="34">
        <v>1.5782440081238747E-2</v>
      </c>
      <c r="MI126" s="34">
        <v>1.5410785563290119E-2</v>
      </c>
      <c r="MJ126" s="34">
        <v>1.4962385408580303E-2</v>
      </c>
      <c r="MK126" s="34">
        <v>1.4584958553314209E-2</v>
      </c>
      <c r="ML126" s="34">
        <v>1.4187036082148552E-2</v>
      </c>
      <c r="MM126" s="34">
        <v>1.3729948550462723E-2</v>
      </c>
      <c r="MN126" s="34">
        <v>1.3380395248532295E-2</v>
      </c>
      <c r="MO126" s="34">
        <v>1.3016412034630775E-2</v>
      </c>
      <c r="MP126" s="34">
        <v>1.2696097604930401E-2</v>
      </c>
      <c r="MQ126" s="34">
        <v>1.2480235658586025E-2</v>
      </c>
      <c r="MR126" s="34">
        <v>1.2220621109008789E-2</v>
      </c>
      <c r="MS126" s="34">
        <v>1.2036191299557686E-2</v>
      </c>
      <c r="MT126" s="34">
        <v>1.1972019448876381E-2</v>
      </c>
      <c r="MU126" s="34">
        <v>1.1932436376810074E-2</v>
      </c>
      <c r="MV126" s="34">
        <v>1.1898509226739407E-2</v>
      </c>
      <c r="MW126" s="34">
        <v>1.1864116415381432E-2</v>
      </c>
      <c r="MX126" s="34">
        <v>1.1829285882413387E-2</v>
      </c>
      <c r="MY126" s="34">
        <v>1.170816458761692E-2</v>
      </c>
      <c r="MZ126" s="34">
        <v>1.1589646339416504E-2</v>
      </c>
      <c r="NA126" s="34">
        <v>1.1456863954663277E-2</v>
      </c>
      <c r="NB126" s="34">
        <v>1.1249639093875885E-2</v>
      </c>
      <c r="NC126" s="34">
        <v>1.0982228443026543E-2</v>
      </c>
      <c r="ND126" s="34">
        <v>1.0727596469223499E-2</v>
      </c>
      <c r="NE126" s="34">
        <v>1.0479815304279327E-2</v>
      </c>
      <c r="NF126" s="34">
        <v>1.0153723880648613E-2</v>
      </c>
      <c r="NG126" s="34">
        <v>9.8626427352428436E-3</v>
      </c>
      <c r="NH126" s="34">
        <v>9.5687005668878555E-3</v>
      </c>
      <c r="NI126" s="34">
        <v>9.282214567065239E-3</v>
      </c>
      <c r="NJ126" s="34">
        <v>9.0283416211605072E-3</v>
      </c>
      <c r="NK126" s="34">
        <v>8.7096560746431351E-3</v>
      </c>
      <c r="NL126" s="34">
        <v>8.383478969335556E-3</v>
      </c>
      <c r="NM126" s="34">
        <v>8.1395162269473076E-3</v>
      </c>
      <c r="NN126" s="34">
        <v>7.8860847279429436E-3</v>
      </c>
      <c r="NO126" s="34">
        <v>7.5645521283149719E-3</v>
      </c>
      <c r="NP126" s="34">
        <v>7.2790123522281647E-3</v>
      </c>
      <c r="NQ126" s="34">
        <v>7.1345902979373932E-3</v>
      </c>
      <c r="NR126" s="34">
        <v>6.9160764105618E-3</v>
      </c>
      <c r="NS126" s="34">
        <v>6.6731171682476997E-3</v>
      </c>
      <c r="NT126" s="34">
        <v>6.4773131161928177E-3</v>
      </c>
      <c r="NU126" s="34">
        <v>6.2238122336566448E-3</v>
      </c>
      <c r="NV126" s="34">
        <v>6.058989092707634E-3</v>
      </c>
      <c r="NW126" s="34">
        <v>5.9062177315354347E-3</v>
      </c>
      <c r="NX126" s="34">
        <v>5.7235513813793659E-3</v>
      </c>
      <c r="NY126" s="34">
        <v>5.5530075915157795E-3</v>
      </c>
      <c r="NZ126" s="34">
        <v>5.407984834164381E-3</v>
      </c>
      <c r="OA126" s="34">
        <v>5.2423863671720028E-3</v>
      </c>
      <c r="OB126" s="34">
        <v>5.1109213382005692E-3</v>
      </c>
      <c r="OC126" s="34">
        <v>5.0218682736158371E-3</v>
      </c>
      <c r="OD126" s="34">
        <v>4.9026426859200001E-3</v>
      </c>
      <c r="OE126" s="34">
        <v>4.7805793583393097E-3</v>
      </c>
      <c r="OF126" s="34">
        <v>4.6912292018532753E-3</v>
      </c>
      <c r="OG126" s="34">
        <v>4.5367223210632801E-3</v>
      </c>
      <c r="OH126" s="34">
        <v>4.3578050099313259E-3</v>
      </c>
      <c r="OI126" s="34">
        <v>4.1855121962726116E-3</v>
      </c>
      <c r="OJ126" s="34">
        <v>4.0109315887093544E-3</v>
      </c>
      <c r="OK126" s="34">
        <v>3.8731622043997049E-3</v>
      </c>
      <c r="OL126" s="34">
        <v>3.7022691685706377E-3</v>
      </c>
      <c r="OM126" s="34">
        <v>3.4900426398962736E-3</v>
      </c>
      <c r="ON126" s="34">
        <v>3.2928935252130032E-3</v>
      </c>
      <c r="OO126" s="34">
        <v>3.1276743393391371E-3</v>
      </c>
      <c r="OP126" s="34">
        <v>2.9511370230466127E-3</v>
      </c>
      <c r="OQ126" s="34">
        <v>2.7292137965559959E-3</v>
      </c>
      <c r="OR126" s="34">
        <v>2.5260983966290951E-3</v>
      </c>
      <c r="OS126" s="34">
        <v>2.3032769095152617E-3</v>
      </c>
      <c r="OT126" s="34">
        <v>2.0862140227109194E-3</v>
      </c>
      <c r="OU126" s="34">
        <v>1.9212302286177874E-3</v>
      </c>
      <c r="OV126" s="34">
        <v>1.7107632011175156E-3</v>
      </c>
      <c r="OW126" s="34">
        <v>1.4929404715076089E-3</v>
      </c>
      <c r="OX126" s="34">
        <v>1.3181752292439342E-3</v>
      </c>
      <c r="OY126" s="34">
        <v>1.1230780510231853E-3</v>
      </c>
      <c r="OZ126" s="34">
        <v>9.8323461133986712E-4</v>
      </c>
      <c r="PA126" s="34">
        <v>8.4799842443317175E-4</v>
      </c>
      <c r="PB126" s="34">
        <v>6.6697853617370129E-4</v>
      </c>
      <c r="PC126" s="34">
        <v>5.1565951434895396E-4</v>
      </c>
      <c r="PD126" s="34">
        <v>3.4362534643150866E-4</v>
      </c>
      <c r="PE126" t="s">
        <v>1300</v>
      </c>
      <c r="PF126" t="s">
        <v>843</v>
      </c>
      <c r="PG126" t="s">
        <v>843</v>
      </c>
      <c r="PH126" t="s">
        <v>843</v>
      </c>
      <c r="PI126" t="s">
        <v>843</v>
      </c>
      <c r="PJ126" t="s">
        <v>1300</v>
      </c>
      <c r="PK126" s="34">
        <v>0.49174791574478149</v>
      </c>
      <c r="PL126" s="34">
        <v>0.49124610424041748</v>
      </c>
      <c r="PM126" s="34">
        <v>0.49075758457183838</v>
      </c>
      <c r="PN126" s="34">
        <v>0.49071070551872253</v>
      </c>
      <c r="PO126" s="34">
        <v>0.49061563611030579</v>
      </c>
      <c r="PP126" s="34">
        <v>0.49027138948440552</v>
      </c>
      <c r="PQ126" s="34">
        <v>0.48996332287788391</v>
      </c>
      <c r="PR126" s="34">
        <v>0.48988214135169983</v>
      </c>
      <c r="PS126" s="34">
        <v>0.48977550864219666</v>
      </c>
      <c r="PT126" s="34">
        <v>0.48960337042808533</v>
      </c>
      <c r="PU126" s="34">
        <v>0.48928192257881165</v>
      </c>
      <c r="PV126" s="34">
        <v>0.48883691430091858</v>
      </c>
      <c r="PW126" s="34">
        <v>0.48839792609214783</v>
      </c>
      <c r="PX126" s="34">
        <v>0.48790496587753296</v>
      </c>
      <c r="PY126" s="34">
        <v>0.48738530278205872</v>
      </c>
      <c r="PZ126" s="34">
        <v>0.4869716465473175</v>
      </c>
      <c r="QA126" s="34">
        <v>0.48667234182357788</v>
      </c>
      <c r="QB126" s="34">
        <v>0.48639935255050659</v>
      </c>
      <c r="QC126" s="34">
        <v>0.48618119955062866</v>
      </c>
      <c r="QD126" s="34">
        <v>0.48607143759727478</v>
      </c>
      <c r="QE126" s="34">
        <v>0.48626869916915894</v>
      </c>
      <c r="QF126" s="34">
        <v>0.48670795559883118</v>
      </c>
      <c r="QG126" s="34">
        <v>0.48725157976150513</v>
      </c>
      <c r="QH126" s="34">
        <v>0.48791521787643433</v>
      </c>
      <c r="QI126" s="34">
        <v>0.48855727910995483</v>
      </c>
      <c r="QJ126" s="34">
        <v>0.48914366960525513</v>
      </c>
      <c r="QK126" s="34">
        <v>0.48970958590507507</v>
      </c>
      <c r="QL126" s="34">
        <v>0.49027788639068604</v>
      </c>
      <c r="QM126" s="34">
        <v>0.4908236563205719</v>
      </c>
      <c r="QN126" s="34">
        <v>0.49130776524543762</v>
      </c>
      <c r="QO126" s="34">
        <v>0.49176305532455444</v>
      </c>
      <c r="QP126" s="34">
        <v>0.49221360683441162</v>
      </c>
      <c r="QQ126" s="34">
        <v>0.49264103174209595</v>
      </c>
      <c r="QR126" s="34">
        <v>0.49305272102355957</v>
      </c>
      <c r="QS126" s="34">
        <v>0.49343377351760864</v>
      </c>
      <c r="QT126" s="34">
        <v>0.49380180239677429</v>
      </c>
      <c r="QU126" s="34">
        <v>0.4941571056842804</v>
      </c>
      <c r="QV126" s="34">
        <v>0.49448522925376892</v>
      </c>
      <c r="QW126" s="34">
        <v>0.49480295181274414</v>
      </c>
      <c r="QX126" s="34">
        <v>0.49512273073196411</v>
      </c>
      <c r="QY126" s="34">
        <v>0.49542954564094543</v>
      </c>
      <c r="QZ126" s="34">
        <v>0.49572378396987915</v>
      </c>
      <c r="RA126" s="34">
        <v>0.49599999189376831</v>
      </c>
      <c r="RB126" s="34">
        <v>0.49626699090003967</v>
      </c>
      <c r="RC126" s="34">
        <v>0.49652507901191711</v>
      </c>
      <c r="RD126" s="34">
        <v>0.49677726626396179</v>
      </c>
      <c r="RE126" s="34">
        <v>0.49701800942420959</v>
      </c>
      <c r="RF126" s="34">
        <v>0.49723115563392639</v>
      </c>
      <c r="RG126" s="34">
        <v>0.49744746088981628</v>
      </c>
      <c r="RH126" s="34">
        <v>0.49767228960990906</v>
      </c>
      <c r="RI126" s="34">
        <v>0.49788406491279602</v>
      </c>
      <c r="RJ126" s="34">
        <v>0.49807024002075195</v>
      </c>
      <c r="RK126" s="34">
        <v>0.49824205040931702</v>
      </c>
      <c r="RL126" s="34">
        <v>0.49842062592506409</v>
      </c>
      <c r="RM126" s="34">
        <v>0.49858799576759338</v>
      </c>
      <c r="RN126" s="34">
        <v>0.49873948097229004</v>
      </c>
      <c r="RO126" s="34">
        <v>0.49889305233955383</v>
      </c>
      <c r="RP126" s="34">
        <v>0.4990464448928833</v>
      </c>
      <c r="RQ126" s="34">
        <v>0.49917250871658325</v>
      </c>
      <c r="RR126" s="34">
        <v>0.49929395318031311</v>
      </c>
      <c r="RS126" s="34">
        <v>0.49942076206207275</v>
      </c>
      <c r="RT126" s="34">
        <v>0.49953845143318176</v>
      </c>
      <c r="RU126" s="34">
        <v>0.49965202808380127</v>
      </c>
      <c r="RV126" s="34">
        <v>0.49975684285163879</v>
      </c>
      <c r="RW126" s="34">
        <v>0.4998602569103241</v>
      </c>
      <c r="RX126" s="34">
        <v>0.49994584918022156</v>
      </c>
      <c r="RY126" s="34">
        <v>0.50002807378768921</v>
      </c>
      <c r="RZ126" s="34">
        <v>0.50012093782424927</v>
      </c>
      <c r="SA126" s="34">
        <v>0.500194251537323</v>
      </c>
      <c r="SB126" s="34">
        <v>0.50028055906295776</v>
      </c>
      <c r="SC126" s="34">
        <v>0.50037282705307007</v>
      </c>
      <c r="SD126" s="34">
        <v>0.50045508146286011</v>
      </c>
      <c r="SE126" s="34">
        <v>0.5005297064781189</v>
      </c>
      <c r="SF126" s="34">
        <v>0.50060814619064331</v>
      </c>
      <c r="SG126" s="34">
        <v>0.50068807601928711</v>
      </c>
      <c r="SH126" s="34">
        <v>0.50075840950012207</v>
      </c>
      <c r="SI126" s="34">
        <v>0.50081706047058105</v>
      </c>
      <c r="SJ126" s="34">
        <v>0.50087964534759521</v>
      </c>
      <c r="SK126" s="34">
        <v>0.50094622373580933</v>
      </c>
      <c r="SL126" s="34">
        <v>0.50098830461502075</v>
      </c>
      <c r="SM126" s="34">
        <v>0.50101709365844727</v>
      </c>
      <c r="SN126" s="34">
        <v>0.50105446577072144</v>
      </c>
      <c r="SO126" s="34">
        <v>0.50108307600021362</v>
      </c>
      <c r="SP126" s="34">
        <v>0.50109440088272095</v>
      </c>
      <c r="SQ126" s="34">
        <v>0.50109940767288208</v>
      </c>
      <c r="SR126" s="34">
        <v>0.50110453367233276</v>
      </c>
      <c r="SS126" s="34">
        <v>0.50109487771987915</v>
      </c>
      <c r="ST126" s="34">
        <v>0.50107270479202271</v>
      </c>
      <c r="SU126" s="34">
        <v>0.50104659795761108</v>
      </c>
      <c r="SV126" s="34">
        <v>0.50102299451828003</v>
      </c>
      <c r="SW126" s="34">
        <v>0.50099539756774902</v>
      </c>
      <c r="SX126" s="34">
        <v>0.50095546245574951</v>
      </c>
      <c r="SY126" s="34">
        <v>0.50089263916015625</v>
      </c>
      <c r="SZ126" s="34">
        <v>0.50084072351455688</v>
      </c>
      <c r="TA126" s="34">
        <v>0.50079542398452759</v>
      </c>
      <c r="TB126" s="34">
        <v>0.50074619054794312</v>
      </c>
      <c r="TC126" s="34">
        <v>0.50070768594741821</v>
      </c>
      <c r="TD126" s="34">
        <v>0.50067770481109619</v>
      </c>
      <c r="TE126" s="34">
        <v>0.50064581632614136</v>
      </c>
      <c r="TF126" s="34">
        <v>0.50062662363052368</v>
      </c>
      <c r="TG126" s="34">
        <v>0.50061798095703125</v>
      </c>
      <c r="TH126" t="s">
        <v>843</v>
      </c>
      <c r="TI126" t="s">
        <v>843</v>
      </c>
      <c r="TJ126" t="s">
        <v>1300</v>
      </c>
      <c r="TK126" s="34">
        <v>0.56224845342835106</v>
      </c>
      <c r="TL126" s="34">
        <v>0.56567915962488002</v>
      </c>
      <c r="TM126" s="34">
        <v>0.56919139172831001</v>
      </c>
      <c r="TN126" s="34">
        <v>0.57370773529583308</v>
      </c>
      <c r="TO126" s="34">
        <v>0.57790675922846702</v>
      </c>
      <c r="TP126" s="34">
        <v>0.58116519294242297</v>
      </c>
      <c r="TQ126" s="34">
        <v>0.58509936752495395</v>
      </c>
      <c r="TR126" s="34">
        <v>0.58996254828525996</v>
      </c>
      <c r="TS126" s="34">
        <v>0.59419906507896803</v>
      </c>
      <c r="TT126" s="34">
        <v>0.59813388304220505</v>
      </c>
      <c r="TU126" s="34">
        <v>0.60215750729200401</v>
      </c>
      <c r="TV126" s="34">
        <v>0.60528076235204198</v>
      </c>
      <c r="TW126" s="34">
        <v>0.60724796738862596</v>
      </c>
      <c r="TX126" s="34">
        <v>0.60879791017641705</v>
      </c>
      <c r="TY126" s="34">
        <v>0.60966647823629205</v>
      </c>
      <c r="TZ126" s="34">
        <v>0.609713255045777</v>
      </c>
      <c r="UA126" s="34">
        <v>0.60886569405887991</v>
      </c>
      <c r="UB126" s="34">
        <v>0.60714923668085996</v>
      </c>
      <c r="UC126" s="34">
        <v>0.60481836064501104</v>
      </c>
      <c r="UD126" s="34">
        <v>0.60258690770357604</v>
      </c>
      <c r="UE126" s="34">
        <v>0.60122881305673193</v>
      </c>
      <c r="UF126" s="34">
        <v>0.60086208234399496</v>
      </c>
      <c r="UG126" s="34">
        <v>0.60111329977939698</v>
      </c>
      <c r="UH126" s="34">
        <v>0.60191364266187297</v>
      </c>
      <c r="UI126" s="34">
        <v>0.60337645979957799</v>
      </c>
      <c r="UJ126" s="34">
        <v>0.60536366535250496</v>
      </c>
      <c r="UK126" s="34">
        <v>0.60779292116836703</v>
      </c>
      <c r="UL126" s="34">
        <v>0.61034522726554297</v>
      </c>
      <c r="UM126" s="34">
        <v>0.61281638725973597</v>
      </c>
      <c r="UN126" s="34">
        <v>0.61514407502131296</v>
      </c>
      <c r="UO126" s="34">
        <v>0.61730976771707802</v>
      </c>
      <c r="UP126" s="34">
        <v>0.61947319376693299</v>
      </c>
      <c r="UQ126" s="34">
        <v>0.62177452603611105</v>
      </c>
      <c r="UR126" s="34">
        <v>0.62428863954938008</v>
      </c>
      <c r="US126" s="34">
        <v>0.62699832575938796</v>
      </c>
      <c r="UT126" s="34">
        <v>0.62985021038574895</v>
      </c>
      <c r="UU126" s="34">
        <v>0.63287027674501806</v>
      </c>
      <c r="UV126" s="34">
        <v>0.63594696701884701</v>
      </c>
      <c r="UW126" s="34">
        <v>0.63884273673019998</v>
      </c>
      <c r="UX126" s="34">
        <v>0.64148485639764996</v>
      </c>
      <c r="UY126" s="34">
        <v>0.64377381993979199</v>
      </c>
      <c r="UZ126" s="34">
        <v>0.64562371223156501</v>
      </c>
      <c r="VA126" s="34">
        <v>0.64712816799420692</v>
      </c>
      <c r="VB126" s="34">
        <v>0.64833560443838811</v>
      </c>
      <c r="VC126" s="34">
        <v>0.64900902124576998</v>
      </c>
      <c r="VD126" s="34">
        <v>0.64923529691517101</v>
      </c>
      <c r="VE126" s="34">
        <v>0.64925699300699302</v>
      </c>
      <c r="VF126" s="34">
        <v>0.64895648652789606</v>
      </c>
      <c r="VG126" s="34">
        <v>0.64837130993563208</v>
      </c>
      <c r="VH126" s="34">
        <v>0.64761203225028796</v>
      </c>
      <c r="VI126" s="34">
        <v>0.646746566261866</v>
      </c>
      <c r="VJ126" s="34">
        <v>0.64583579475788799</v>
      </c>
      <c r="VK126" s="34">
        <v>0.64502262443438896</v>
      </c>
      <c r="VL126" s="34">
        <v>0.64445475040257605</v>
      </c>
      <c r="VM126" s="34">
        <v>0.64412851368706991</v>
      </c>
      <c r="VN126" s="34">
        <v>0.644063249070425</v>
      </c>
      <c r="VO126" s="34">
        <v>0.64423767187586289</v>
      </c>
      <c r="VP126" s="34">
        <v>0.64465435424519602</v>
      </c>
      <c r="VQ126" s="34">
        <v>0.64531228772215798</v>
      </c>
      <c r="VR126" s="34">
        <v>0.64617021485236803</v>
      </c>
      <c r="VS126" s="34">
        <v>0.64713899441939005</v>
      </c>
      <c r="VT126" s="34">
        <v>0.64799228666913189</v>
      </c>
      <c r="VU126" s="34">
        <v>0.64878893979136099</v>
      </c>
      <c r="VV126" s="34">
        <v>0.64969296196351811</v>
      </c>
      <c r="VW126" s="34">
        <v>0.65078466574139393</v>
      </c>
      <c r="VX126" s="34">
        <v>0.65214167690547797</v>
      </c>
      <c r="VY126" s="34">
        <v>0.65378208667496396</v>
      </c>
      <c r="VZ126" s="34">
        <v>0.65568447957876008</v>
      </c>
      <c r="WA126" s="34">
        <v>0.65776128204238804</v>
      </c>
      <c r="WB126" s="34">
        <v>0.65975384275740301</v>
      </c>
      <c r="WC126" s="34">
        <v>0.66134569683052002</v>
      </c>
      <c r="WD126" s="34">
        <v>0.662464931820406</v>
      </c>
      <c r="WE126" s="34">
        <v>0.66305605168499104</v>
      </c>
      <c r="WF126" s="34">
        <v>0.66304110348058598</v>
      </c>
      <c r="WG126" s="34">
        <v>0.66250969387526393</v>
      </c>
      <c r="WH126" s="34">
        <v>0.66152497457037296</v>
      </c>
      <c r="WI126" s="34">
        <v>0.66018805297454508</v>
      </c>
      <c r="WJ126" s="34">
        <v>0.65867464101085005</v>
      </c>
      <c r="WK126" s="34">
        <v>0.65710884256437196</v>
      </c>
      <c r="WL126" s="34">
        <v>0.65553300871729903</v>
      </c>
      <c r="WM126" s="34">
        <v>0.65390206212568303</v>
      </c>
      <c r="WN126" s="34">
        <v>0.65226352658790399</v>
      </c>
      <c r="WO126" s="34">
        <v>0.65064301821072601</v>
      </c>
      <c r="WP126" s="34">
        <v>0.64903532743607295</v>
      </c>
      <c r="WQ126" s="34">
        <v>0.64746887324034608</v>
      </c>
      <c r="WR126" s="34">
        <v>0.64599602358396491</v>
      </c>
      <c r="WS126" s="34">
        <v>0.64463205796060097</v>
      </c>
      <c r="WT126" s="34">
        <v>0.64337277967699402</v>
      </c>
      <c r="WU126" s="34">
        <v>0.64230117147531007</v>
      </c>
      <c r="WV126" s="34">
        <v>0.64141637095268</v>
      </c>
      <c r="WW126" s="34">
        <v>0.64069806845137189</v>
      </c>
      <c r="WX126" s="34">
        <v>0.64010594693774903</v>
      </c>
      <c r="WY126" s="34">
        <v>0.63958233975833401</v>
      </c>
      <c r="WZ126" s="34">
        <v>0.63914654035306595</v>
      </c>
      <c r="XA126" s="34">
        <v>0.63876122656835299</v>
      </c>
      <c r="XB126" s="34">
        <v>0.63843865936583699</v>
      </c>
      <c r="XC126" s="34">
        <v>0.638178133826108</v>
      </c>
      <c r="XD126" s="34">
        <v>0.63794619159618693</v>
      </c>
      <c r="XE126" s="34">
        <v>0.63773126792693402</v>
      </c>
      <c r="XF126" s="34">
        <v>0.63751013762015807</v>
      </c>
      <c r="XG126" s="34">
        <v>0.63724292810052197</v>
      </c>
      <c r="XH126" t="s">
        <v>843</v>
      </c>
      <c r="XI126" t="s">
        <v>1300</v>
      </c>
      <c r="XJ126" s="34">
        <v>0.54398793139357504</v>
      </c>
      <c r="XK126" s="34">
        <v>0.54714959516629702</v>
      </c>
      <c r="XL126" s="34">
        <v>0.55053869339119799</v>
      </c>
      <c r="XM126" s="34">
        <v>0.554959359077003</v>
      </c>
      <c r="XN126" s="34">
        <v>0.55929393914200198</v>
      </c>
      <c r="XO126" s="34">
        <v>0.56292530866712798</v>
      </c>
      <c r="XP126" s="34">
        <v>0.56722919976419595</v>
      </c>
      <c r="XQ126" s="34">
        <v>0.57232494754799101</v>
      </c>
      <c r="XR126" s="34">
        <v>0.57665967720216205</v>
      </c>
      <c r="XS126" s="34">
        <v>0.580397281016647</v>
      </c>
      <c r="XT126" s="34">
        <v>0.58407796657252598</v>
      </c>
      <c r="XU126" s="34">
        <v>0.58663608520940602</v>
      </c>
      <c r="XV126" s="34">
        <v>0.58781553071874904</v>
      </c>
      <c r="XW126" s="34">
        <v>0.58871159905040105</v>
      </c>
      <c r="XX126" s="34">
        <v>0.58918119754750597</v>
      </c>
      <c r="XY126" s="34">
        <v>0.58905459421711692</v>
      </c>
      <c r="XZ126" s="34">
        <v>0.58820129437276902</v>
      </c>
      <c r="YA126" s="34">
        <v>0.58647834666112797</v>
      </c>
      <c r="YB126" s="34">
        <v>0.58392053099299501</v>
      </c>
      <c r="YC126" s="34">
        <v>0.581156783992402</v>
      </c>
      <c r="YD126" s="34">
        <v>0.57891802773132195</v>
      </c>
      <c r="YE126" s="34">
        <v>0.57735850520663601</v>
      </c>
      <c r="YF126" s="34">
        <v>0.57621836220724398</v>
      </c>
      <c r="YG126" s="34">
        <v>0.57558326779762603</v>
      </c>
      <c r="YH126" s="34">
        <v>0.57565545967804299</v>
      </c>
      <c r="YI126" s="34">
        <v>0.57630232490723599</v>
      </c>
      <c r="YJ126" s="34">
        <v>0.57753150447465207</v>
      </c>
      <c r="YK126" s="34">
        <v>0.57914165592477995</v>
      </c>
      <c r="YL126" s="34">
        <v>0.58101070915728104</v>
      </c>
      <c r="YM126" s="34">
        <v>0.58319863597612998</v>
      </c>
      <c r="YN126" s="34">
        <v>0.58574699350118797</v>
      </c>
      <c r="YO126" s="34">
        <v>0.58870579964384395</v>
      </c>
      <c r="YP126" s="34">
        <v>0.59199840321451203</v>
      </c>
      <c r="YQ126" s="34">
        <v>0.59551124288639501</v>
      </c>
      <c r="YR126" s="34">
        <v>0.59904966913816504</v>
      </c>
      <c r="YS126" s="34">
        <v>0.60238668144826002</v>
      </c>
      <c r="YT126" s="34">
        <v>0.60546334178554195</v>
      </c>
      <c r="YU126" s="34">
        <v>0.60822853489165607</v>
      </c>
      <c r="YV126" s="34">
        <v>0.61057939099400105</v>
      </c>
      <c r="YW126" s="34">
        <v>0.61224514297205401</v>
      </c>
      <c r="YX126" s="34">
        <v>0.61330209244731793</v>
      </c>
      <c r="YY126" s="34">
        <v>0.61397868056308602</v>
      </c>
      <c r="YZ126" s="34">
        <v>0.61418392469225203</v>
      </c>
      <c r="ZA126" s="34">
        <v>0.61397416665712401</v>
      </c>
      <c r="ZB126" s="34">
        <v>0.61338811731015197</v>
      </c>
      <c r="ZC126" s="34">
        <v>0.61241708839335407</v>
      </c>
      <c r="ZD126" s="34">
        <v>0.61121038771355207</v>
      </c>
      <c r="ZE126" s="34">
        <v>0.60991638759384503</v>
      </c>
      <c r="ZF126" s="34">
        <v>0.60860279668036299</v>
      </c>
      <c r="ZG126" s="34">
        <v>0.607317922481451</v>
      </c>
      <c r="ZH126" s="34">
        <v>0.60614095561329995</v>
      </c>
      <c r="ZI126" s="34">
        <v>0.60503784686394801</v>
      </c>
      <c r="ZJ126" s="34">
        <v>0.60406459666094603</v>
      </c>
      <c r="ZK126" s="34">
        <v>0.60338808373591002</v>
      </c>
      <c r="ZL126" s="34">
        <v>0.602966446825841</v>
      </c>
      <c r="ZM126" s="34">
        <v>0.60274430295160597</v>
      </c>
      <c r="ZN126" s="34">
        <v>0.60265613783201699</v>
      </c>
      <c r="ZO126" s="34">
        <v>0.60273518998939402</v>
      </c>
      <c r="ZP126" s="34">
        <v>0.60308767769585103</v>
      </c>
      <c r="ZQ126" s="34">
        <v>0.60385184894633104</v>
      </c>
      <c r="ZR126" s="34">
        <v>0.60511527500261597</v>
      </c>
      <c r="ZS126" s="34">
        <v>0.60677961186867002</v>
      </c>
      <c r="ZT126" s="34">
        <v>0.608820233212783</v>
      </c>
      <c r="ZU126" s="34">
        <v>0.61115587424789997</v>
      </c>
      <c r="ZV126" s="34">
        <v>0.613439029127133</v>
      </c>
      <c r="ZW126" s="34">
        <v>0.615369044424673</v>
      </c>
      <c r="ZX126" s="34">
        <v>0.61683386518683503</v>
      </c>
      <c r="ZY126" s="34">
        <v>0.61773988357300202</v>
      </c>
      <c r="ZZ126" s="34">
        <v>0.61806051776567594</v>
      </c>
      <c r="AAA126" s="34">
        <v>0.61787905547736699</v>
      </c>
      <c r="AAB126" s="34">
        <v>0.617208103366644</v>
      </c>
      <c r="AAC126" s="34">
        <v>0.61607595887153799</v>
      </c>
      <c r="AAD126" s="34">
        <v>0.61468060205590003</v>
      </c>
      <c r="AAE126" s="34">
        <v>0.61313086038240694</v>
      </c>
      <c r="AAF126" s="34">
        <v>0.61146051398831802</v>
      </c>
      <c r="AAG126" s="34">
        <v>0.60967976515516498</v>
      </c>
      <c r="AAH126" s="34">
        <v>0.60785293236087501</v>
      </c>
      <c r="AAI126" s="34">
        <v>0.60599048294732494</v>
      </c>
      <c r="AAJ126" s="34">
        <v>0.60407062080378093</v>
      </c>
      <c r="AAK126" s="34">
        <v>0.60214886464738493</v>
      </c>
      <c r="AAL126" s="34">
        <v>0.60023615791587404</v>
      </c>
      <c r="AAM126" s="34">
        <v>0.59839415931435402</v>
      </c>
      <c r="AAN126" s="34">
        <v>0.59664768407303304</v>
      </c>
      <c r="AAO126" s="34">
        <v>0.59503179598761802</v>
      </c>
      <c r="AAP126" s="34">
        <v>0.59354809560384902</v>
      </c>
      <c r="AAQ126" s="34">
        <v>0.59219215483572096</v>
      </c>
      <c r="AAR126" s="34">
        <v>0.59096760673013593</v>
      </c>
      <c r="AAS126" s="34">
        <v>0.589850439426155</v>
      </c>
      <c r="AAT126" s="34">
        <v>0.58890938137509596</v>
      </c>
      <c r="AAU126" s="34">
        <v>0.58811357114963403</v>
      </c>
      <c r="AAV126" s="34">
        <v>0.58744916977295802</v>
      </c>
      <c r="AAW126" s="34">
        <v>0.58692320538105602</v>
      </c>
      <c r="AAX126" s="34">
        <v>0.58648639523252799</v>
      </c>
      <c r="AAY126" s="34">
        <v>0.58611716316958395</v>
      </c>
      <c r="AAZ126" s="34">
        <v>0.58577224480863299</v>
      </c>
      <c r="ABA126" s="34">
        <v>0.58541865915564006</v>
      </c>
      <c r="ABB126" s="34">
        <v>0.58505086988020105</v>
      </c>
      <c r="ABC126" s="34">
        <v>0.58461196306468299</v>
      </c>
      <c r="ABD126" s="34">
        <v>0.58402175553952707</v>
      </c>
      <c r="ABE126" s="34">
        <v>0.58326679701498196</v>
      </c>
      <c r="ABF126" s="34">
        <v>0.58234994668448703</v>
      </c>
      <c r="ABG126" t="s">
        <v>843</v>
      </c>
      <c r="ABH126" t="s">
        <v>843</v>
      </c>
      <c r="ABI126" t="s">
        <v>1300</v>
      </c>
      <c r="ABJ126" s="34">
        <v>0.45609650381928601</v>
      </c>
      <c r="ABK126" s="34">
        <v>0.45711966066872101</v>
      </c>
      <c r="ABL126" s="34">
        <v>0.458260055519781</v>
      </c>
      <c r="ABM126" s="34">
        <v>0.46112734155872404</v>
      </c>
      <c r="ABN126" s="34">
        <v>0.46436959594279997</v>
      </c>
      <c r="ABO126" s="34">
        <v>0.46733527566113797</v>
      </c>
      <c r="ABP126" s="34">
        <v>0.47149865611542402</v>
      </c>
      <c r="ABQ126" s="34">
        <v>0.47704856957979602</v>
      </c>
      <c r="ABR126" s="34">
        <v>0.48234518977357999</v>
      </c>
      <c r="ABS126" s="34">
        <v>0.48741220146138303</v>
      </c>
      <c r="ABT126" s="34">
        <v>0.49218482337145197</v>
      </c>
      <c r="ABU126" s="34">
        <v>0.49589744289868498</v>
      </c>
      <c r="ABV126" s="34">
        <v>0.49856877281788203</v>
      </c>
      <c r="ABW126" s="34">
        <v>0.50090017738789694</v>
      </c>
      <c r="ABX126" s="34">
        <v>0.502974300995782</v>
      </c>
      <c r="ABY126" s="34">
        <v>0.50502328490700998</v>
      </c>
      <c r="ABZ126" s="34">
        <v>0.50723549315264993</v>
      </c>
      <c r="ACA126" s="34">
        <v>0.50941530792397993</v>
      </c>
      <c r="ACB126" s="34">
        <v>0.51125660980766596</v>
      </c>
      <c r="ACC126" s="34">
        <v>0.512644779098687</v>
      </c>
      <c r="ACD126" s="34">
        <v>0.51363436880997293</v>
      </c>
      <c r="ACE126" s="34">
        <v>0.51410680199264402</v>
      </c>
      <c r="ACF126" s="34">
        <v>0.51363811280066107</v>
      </c>
      <c r="ACG126" s="34">
        <v>0.51229075384788203</v>
      </c>
      <c r="ACH126" s="34">
        <v>0.51082581106114699</v>
      </c>
      <c r="ACI126" s="34">
        <v>0.50974750695732807</v>
      </c>
      <c r="ACJ126" s="34">
        <v>0.50917936773470995</v>
      </c>
      <c r="ACK126" s="34">
        <v>0.50928134143043302</v>
      </c>
      <c r="ACL126" s="34">
        <v>0.51013996297641906</v>
      </c>
      <c r="ACM126" s="34">
        <v>0.51160784313725505</v>
      </c>
      <c r="ACN126" s="34">
        <v>0.51354395355014004</v>
      </c>
      <c r="ACO126" s="34">
        <v>0.51599884597400802</v>
      </c>
      <c r="ACP126" s="34">
        <v>0.51883748781142203</v>
      </c>
      <c r="ACQ126" s="34">
        <v>0.52186565380565708</v>
      </c>
      <c r="ACR126" s="34">
        <v>0.52509288049111102</v>
      </c>
      <c r="ACS126" s="34">
        <v>0.52856899896696807</v>
      </c>
      <c r="ACT126" s="34">
        <v>0.53231491996328695</v>
      </c>
      <c r="ACU126" s="34">
        <v>0.53623192860897495</v>
      </c>
      <c r="ACV126" s="34">
        <v>0.540171615156808</v>
      </c>
      <c r="ACW126" s="34">
        <v>0.54400513840991405</v>
      </c>
      <c r="ACX126" s="34">
        <v>0.54754497056337403</v>
      </c>
      <c r="ACY126" s="34">
        <v>0.55067689358746297</v>
      </c>
      <c r="ACZ126" s="34">
        <v>0.55346560463432293</v>
      </c>
      <c r="ADA126" s="34">
        <v>0.55592930183558698</v>
      </c>
      <c r="ADB126" s="34">
        <v>0.55778068298867001</v>
      </c>
      <c r="ADC126" s="34">
        <v>0.55912146567858101</v>
      </c>
      <c r="ADD126" s="34">
        <v>0.56025382845003102</v>
      </c>
      <c r="ADE126" s="34">
        <v>0.56107317179941807</v>
      </c>
      <c r="ADF126" s="34">
        <v>0.56155836703316897</v>
      </c>
      <c r="ADG126" s="34">
        <v>0.56181394476736402</v>
      </c>
      <c r="ADH126" s="34">
        <v>0.56183380177122599</v>
      </c>
      <c r="ADI126" s="34">
        <v>0.56168001743344997</v>
      </c>
      <c r="ADJ126" s="34">
        <v>0.56146564726686399</v>
      </c>
      <c r="ADK126" s="34">
        <v>0.56123929146537799</v>
      </c>
      <c r="ADL126" s="34">
        <v>0.56103072409593302</v>
      </c>
      <c r="ADM126" s="34">
        <v>0.560916590098539</v>
      </c>
      <c r="ADN126" s="34">
        <v>0.56084869903965395</v>
      </c>
      <c r="ADO126" s="34">
        <v>0.56089569629581704</v>
      </c>
      <c r="ADP126" s="34">
        <v>0.56122617856657697</v>
      </c>
      <c r="ADQ126" s="34">
        <v>0.56179334555831195</v>
      </c>
      <c r="ADR126" s="34">
        <v>0.562524489701548</v>
      </c>
      <c r="ADS126" s="34">
        <v>0.56332688139303899</v>
      </c>
      <c r="ADT126" s="34">
        <v>0.56426310472017105</v>
      </c>
      <c r="ADU126" s="34">
        <v>0.56540529974349907</v>
      </c>
      <c r="ADV126" s="34">
        <v>0.56688724781984701</v>
      </c>
      <c r="ADW126" s="34">
        <v>0.56882364294557708</v>
      </c>
      <c r="ADX126" s="34">
        <v>0.57111473998446594</v>
      </c>
      <c r="ADY126" s="34">
        <v>0.57369717351716099</v>
      </c>
      <c r="ADZ126" s="34">
        <v>0.57652363939089102</v>
      </c>
      <c r="AEA126" s="34">
        <v>0.57927900580437997</v>
      </c>
      <c r="AEB126" s="34">
        <v>0.58161806583241993</v>
      </c>
      <c r="AEC126" s="34">
        <v>0.58350948006944203</v>
      </c>
      <c r="AED126" s="34">
        <v>0.58488793511306103</v>
      </c>
      <c r="AEE126" s="34">
        <v>0.58564970707942099</v>
      </c>
      <c r="AEF126" s="34">
        <v>0.58593592404484496</v>
      </c>
      <c r="AEG126" s="34">
        <v>0.58576699323661108</v>
      </c>
      <c r="AEH126" s="34">
        <v>0.58513782040607898</v>
      </c>
      <c r="AEI126" s="34">
        <v>0.58426437337965897</v>
      </c>
      <c r="AEJ126" s="34">
        <v>0.583275201517515</v>
      </c>
      <c r="AEK126" s="34">
        <v>0.58220733059557195</v>
      </c>
      <c r="AEL126" s="34">
        <v>0.58107069895758801</v>
      </c>
      <c r="AEM126" s="34">
        <v>0.57990720649815397</v>
      </c>
      <c r="AEN126" s="34">
        <v>0.57870339282271699</v>
      </c>
      <c r="AEO126" s="34">
        <v>0.57749327600126099</v>
      </c>
      <c r="AEP126" s="34">
        <v>0.57628879953011303</v>
      </c>
      <c r="AEQ126" s="34">
        <v>0.57507683662592302</v>
      </c>
      <c r="AER126" s="34">
        <v>0.57396477541977797</v>
      </c>
      <c r="AES126" s="34">
        <v>0.57295583132689398</v>
      </c>
      <c r="AET126" s="34">
        <v>0.57205307057569699</v>
      </c>
      <c r="AEU126" s="34">
        <v>0.57129607620082501</v>
      </c>
      <c r="AEV126" s="34">
        <v>0.57070060996272398</v>
      </c>
      <c r="AEW126" s="34">
        <v>0.57021521264429798</v>
      </c>
      <c r="AEX126" s="34">
        <v>0.56982176847205401</v>
      </c>
      <c r="AEY126" s="34">
        <v>0.56958907342399501</v>
      </c>
      <c r="AEZ126" s="34">
        <v>0.56946794272871903</v>
      </c>
      <c r="AFA126" s="34">
        <v>0.56947314212445699</v>
      </c>
      <c r="AFB126" s="34">
        <v>0.56958936614764299</v>
      </c>
      <c r="AFC126" s="34">
        <v>0.56974467969040099</v>
      </c>
      <c r="AFD126" s="34">
        <v>0.56995278192461907</v>
      </c>
      <c r="AFE126" s="34">
        <v>0.57016700091998307</v>
      </c>
      <c r="AFF126" s="34">
        <v>0.57033562586546094</v>
      </c>
      <c r="AFG126" t="s">
        <v>843</v>
      </c>
      <c r="AFH126" t="s">
        <v>843</v>
      </c>
      <c r="AFI126" s="34"/>
      <c r="AFJ126" s="34"/>
      <c r="AFK126" s="34"/>
      <c r="AFL126" s="34"/>
      <c r="AFM126" s="34"/>
      <c r="AFN126" s="34"/>
      <c r="AFO126" s="34"/>
      <c r="AFP126" s="34"/>
      <c r="AFQ126" s="34"/>
      <c r="AFR126" s="34"/>
      <c r="AFS126" s="34"/>
      <c r="AFT126" s="34"/>
      <c r="AFU126" s="34"/>
      <c r="AFV126" s="34"/>
      <c r="AFW126" s="34"/>
      <c r="AFX126" s="34"/>
      <c r="AFY126" s="34"/>
      <c r="AFZ126" s="34"/>
      <c r="AGA126" s="34"/>
      <c r="AGB126" t="s">
        <v>843</v>
      </c>
      <c r="AGC126" t="s">
        <v>843</v>
      </c>
      <c r="AGD126" t="s">
        <v>843</v>
      </c>
      <c r="AGE126" t="s">
        <v>843</v>
      </c>
      <c r="AGF126" s="34"/>
      <c r="AGG126" t="s">
        <v>843</v>
      </c>
      <c r="AGH126" t="s">
        <v>843</v>
      </c>
      <c r="AGI126" t="s">
        <v>843</v>
      </c>
      <c r="AGJ126" t="s">
        <v>843</v>
      </c>
      <c r="AGK126" t="s">
        <v>843</v>
      </c>
      <c r="AGL126" t="s">
        <v>843</v>
      </c>
      <c r="AGM126" t="s">
        <v>843</v>
      </c>
      <c r="AGN126" t="s">
        <v>843</v>
      </c>
      <c r="AGO126" s="34">
        <v>0.27800000000000002</v>
      </c>
      <c r="AGP126" s="34">
        <v>2019</v>
      </c>
      <c r="AGQ126" t="s">
        <v>832</v>
      </c>
      <c r="AGR126" t="s">
        <v>843</v>
      </c>
      <c r="AGS126" s="34">
        <v>1.7000000000000001E-2</v>
      </c>
      <c r="AGT126" s="34">
        <v>2019</v>
      </c>
      <c r="AGU126" t="s">
        <v>832</v>
      </c>
      <c r="AGV126" t="s">
        <v>843</v>
      </c>
      <c r="AGW126" s="34">
        <v>0.19500000000000001</v>
      </c>
      <c r="AGX126" s="34">
        <v>2019</v>
      </c>
      <c r="AGY126" t="s">
        <v>832</v>
      </c>
      <c r="AGZ126" t="s">
        <v>843</v>
      </c>
      <c r="AHA126" s="34">
        <v>0.68900000000000006</v>
      </c>
      <c r="AHB126" s="34">
        <v>2019</v>
      </c>
      <c r="AHC126" t="s">
        <v>832</v>
      </c>
      <c r="AHD126" t="s">
        <v>843</v>
      </c>
      <c r="AHE126" s="34">
        <v>0.21899999999999997</v>
      </c>
      <c r="AHF126" s="34">
        <v>2019</v>
      </c>
      <c r="AHG126" t="s">
        <v>832</v>
      </c>
      <c r="AHH126" t="s">
        <v>843</v>
      </c>
      <c r="AHI126" t="s">
        <v>465</v>
      </c>
      <c r="AHJ126" s="34">
        <v>0.22916789352893829</v>
      </c>
      <c r="AHK126" s="34">
        <v>0.24012176692485809</v>
      </c>
      <c r="AHL126" s="34">
        <v>0.2521827220916748</v>
      </c>
      <c r="AHM126" s="34">
        <v>0.26349014043807983</v>
      </c>
      <c r="AHN126" s="34">
        <v>0.26116096973419189</v>
      </c>
      <c r="AHO126" t="s">
        <v>843</v>
      </c>
      <c r="AHP126" s="34"/>
      <c r="AHQ126" s="34"/>
      <c r="AHR126" s="34"/>
      <c r="AHS126" s="34"/>
      <c r="AHT126" s="34"/>
      <c r="AHU126" t="s">
        <v>843</v>
      </c>
      <c r="AHV126" s="34">
        <v>0.22815735638141632</v>
      </c>
      <c r="AHW126" s="34">
        <v>0.22815735638141632</v>
      </c>
      <c r="AHX126" s="34">
        <v>0.26387560367584229</v>
      </c>
      <c r="AHY126" s="34">
        <v>0.29332265257835388</v>
      </c>
      <c r="AHZ126" s="34">
        <v>0.18877698481082916</v>
      </c>
      <c r="AIA126" t="s">
        <v>832</v>
      </c>
      <c r="AIB126" t="s">
        <v>843</v>
      </c>
      <c r="AIC126" s="34">
        <v>0.24230910837650299</v>
      </c>
      <c r="AID126" s="34">
        <v>0.25156044960021973</v>
      </c>
      <c r="AIE126" s="34">
        <v>0.25456154346466064</v>
      </c>
      <c r="AIF126" s="34">
        <v>0.25392898917198181</v>
      </c>
      <c r="AIG126" s="34">
        <v>0.25836086273193359</v>
      </c>
      <c r="AIH126" t="s">
        <v>465</v>
      </c>
      <c r="AII126" t="s">
        <v>843</v>
      </c>
      <c r="AIJ126" s="34">
        <v>0.25939801335334778</v>
      </c>
      <c r="AIK126" s="34">
        <v>0.27940800786018372</v>
      </c>
      <c r="AIL126" s="34">
        <v>0.26970198750495911</v>
      </c>
      <c r="AIM126" s="34">
        <v>0.25577998161315918</v>
      </c>
      <c r="AIN126" s="34">
        <v>0.2443699985742569</v>
      </c>
      <c r="AIO126" t="s">
        <v>465</v>
      </c>
      <c r="AIP126" s="34"/>
      <c r="AIQ126" t="s">
        <v>843</v>
      </c>
      <c r="AIR126" s="34"/>
      <c r="AIS126" s="34"/>
      <c r="AIT126" s="34"/>
      <c r="AIU126" s="34"/>
      <c r="AIV126" s="34"/>
      <c r="AIW126" s="34"/>
      <c r="AIX126" t="s">
        <v>843</v>
      </c>
      <c r="AIY126" s="34">
        <v>2.4670000000000001E-2</v>
      </c>
      <c r="AIZ126" s="34">
        <v>2.4E-2</v>
      </c>
      <c r="AJA126" s="34">
        <v>2.3090000000000003E-2</v>
      </c>
      <c r="AJB126" s="34">
        <v>2.0930000000000001E-2</v>
      </c>
      <c r="AJC126" s="34">
        <v>2.1259999999999998E-2</v>
      </c>
      <c r="AJD126" s="34">
        <v>2.094E-2</v>
      </c>
      <c r="AJE126" t="s">
        <v>843</v>
      </c>
      <c r="AJF126" s="34"/>
      <c r="AJG126" s="34"/>
      <c r="AJH126" s="34"/>
      <c r="AJI126" s="34"/>
      <c r="AJJ126" s="34"/>
      <c r="AJK126" t="s">
        <v>1460</v>
      </c>
      <c r="AJL126" t="s">
        <v>843</v>
      </c>
      <c r="AJM126" t="s">
        <v>843</v>
      </c>
      <c r="AJN126" s="34">
        <v>1.6899237409234047E-2</v>
      </c>
      <c r="AJO126" s="34">
        <v>1.7771095037460327E-2</v>
      </c>
      <c r="AJP126" s="34">
        <v>2.23414096981287E-2</v>
      </c>
      <c r="AJQ126" s="34">
        <v>2.050311304628849E-2</v>
      </c>
      <c r="AJR126" s="34">
        <v>1.5504186972975731E-2</v>
      </c>
      <c r="AJS126" t="s">
        <v>832</v>
      </c>
      <c r="AJT126" t="s">
        <v>843</v>
      </c>
      <c r="AJU126" t="s">
        <v>843</v>
      </c>
      <c r="AJV126" t="s">
        <v>843</v>
      </c>
      <c r="AJW126" s="34"/>
      <c r="AJX126" s="34"/>
      <c r="AJY126" s="34"/>
      <c r="AJZ126" s="34"/>
      <c r="AKA126" s="34"/>
      <c r="AKB126" t="s">
        <v>1460</v>
      </c>
      <c r="AKC126" t="s">
        <v>843</v>
      </c>
      <c r="AKD126" t="s">
        <v>843</v>
      </c>
      <c r="AKE126" t="s">
        <v>843</v>
      </c>
      <c r="AKF126" s="34">
        <v>-6.4275023760274053E-4</v>
      </c>
      <c r="AKG126" s="34">
        <v>9.7019138047471642E-4</v>
      </c>
      <c r="AKH126" s="34">
        <v>6.1529679223895073E-3</v>
      </c>
      <c r="AKI126" s="34">
        <v>3.2105364371091127E-3</v>
      </c>
      <c r="AKJ126" s="34">
        <v>-2.6273797266185284E-3</v>
      </c>
      <c r="AKK126" t="s">
        <v>832</v>
      </c>
      <c r="AKL126" t="s">
        <v>843</v>
      </c>
      <c r="AKM126" s="34">
        <v>3280</v>
      </c>
      <c r="AKN126" t="s">
        <v>832</v>
      </c>
      <c r="AKO126" t="s">
        <v>843</v>
      </c>
      <c r="AKP126" s="34"/>
      <c r="AKQ126" t="s">
        <v>1460</v>
      </c>
      <c r="AKR126" t="s">
        <v>843</v>
      </c>
      <c r="AKS126" s="34">
        <v>1433.5160386334901</v>
      </c>
      <c r="AKT126" t="s">
        <v>832</v>
      </c>
      <c r="AKU126" t="s">
        <v>843</v>
      </c>
      <c r="AKV126" s="34">
        <v>1701.9701230523301</v>
      </c>
      <c r="AKW126" t="s">
        <v>832</v>
      </c>
      <c r="AKX126" t="s">
        <v>843</v>
      </c>
      <c r="AKY126" s="34"/>
      <c r="AKZ126" s="34"/>
      <c r="ALA126" s="34"/>
      <c r="ALB126" s="34"/>
      <c r="ALC126" s="34"/>
      <c r="ALD126" t="s">
        <v>1460</v>
      </c>
      <c r="ALE126" t="s">
        <v>843</v>
      </c>
      <c r="ALF126" t="s">
        <v>843</v>
      </c>
      <c r="ALG126" t="s">
        <v>843</v>
      </c>
      <c r="ALH126" s="34">
        <v>0.34350058436393738</v>
      </c>
      <c r="ALI126" s="34">
        <v>0.34350058436393738</v>
      </c>
      <c r="ALJ126" s="34">
        <v>0.45225512981414795</v>
      </c>
      <c r="ALK126" s="34">
        <v>0.63312596082687378</v>
      </c>
      <c r="ALL126" s="34">
        <v>0.68436682224273682</v>
      </c>
      <c r="ALM126" t="s">
        <v>832</v>
      </c>
    </row>
    <row r="127" spans="1:1001">
      <c r="A127" t="s">
        <v>421</v>
      </c>
      <c r="B127" t="s">
        <v>852</v>
      </c>
      <c r="C127" t="s">
        <v>310</v>
      </c>
      <c r="D127" s="34">
        <v>3.7789277732372284E-2</v>
      </c>
      <c r="E127" t="s">
        <v>465</v>
      </c>
      <c r="F127" s="34">
        <v>5.3465072065591812E-2</v>
      </c>
      <c r="G127" t="s">
        <v>465</v>
      </c>
      <c r="H127" s="34">
        <v>5.0709426403045654E-2</v>
      </c>
      <c r="I127" t="s">
        <v>465</v>
      </c>
      <c r="J127" s="34">
        <v>4.630761593580246E-2</v>
      </c>
      <c r="K127" t="s">
        <v>465</v>
      </c>
      <c r="L127" s="34"/>
      <c r="M127" t="s">
        <v>465</v>
      </c>
      <c r="N127" s="34">
        <v>0.59308409690856934</v>
      </c>
      <c r="O127" s="34"/>
      <c r="P127" t="s">
        <v>1459</v>
      </c>
      <c r="Q127" s="34"/>
      <c r="R127" t="s">
        <v>1459</v>
      </c>
      <c r="S127" s="34"/>
      <c r="T127" t="s">
        <v>1459</v>
      </c>
      <c r="U127" s="34"/>
      <c r="V127" t="s">
        <v>1459</v>
      </c>
      <c r="W127" t="s">
        <v>843</v>
      </c>
      <c r="X127" t="s">
        <v>465</v>
      </c>
      <c r="Y127" s="34">
        <v>0.56911623477935791</v>
      </c>
      <c r="Z127" s="34"/>
      <c r="AA127" t="s">
        <v>1459</v>
      </c>
      <c r="AB127" s="34"/>
      <c r="AC127" t="s">
        <v>1459</v>
      </c>
      <c r="AD127" s="34"/>
      <c r="AE127" t="s">
        <v>1459</v>
      </c>
      <c r="AF127" s="34"/>
      <c r="AG127" t="s">
        <v>1459</v>
      </c>
      <c r="AH127" t="s">
        <v>843</v>
      </c>
      <c r="AI127" t="s">
        <v>465</v>
      </c>
      <c r="AJ127" s="34">
        <v>0.55754995346069336</v>
      </c>
      <c r="AK127" s="34"/>
      <c r="AL127" t="s">
        <v>1459</v>
      </c>
      <c r="AM127" s="34"/>
      <c r="AN127" t="s">
        <v>1459</v>
      </c>
      <c r="AO127" s="34"/>
      <c r="AP127" t="s">
        <v>1459</v>
      </c>
      <c r="AQ127" s="34"/>
      <c r="AR127" t="s">
        <v>1459</v>
      </c>
      <c r="AS127" t="s">
        <v>843</v>
      </c>
      <c r="AT127" t="s">
        <v>465</v>
      </c>
      <c r="AU127" s="34">
        <v>0.52010476589202881</v>
      </c>
      <c r="AV127" s="34"/>
      <c r="AW127" t="s">
        <v>1459</v>
      </c>
      <c r="AX127" s="34"/>
      <c r="AY127" t="s">
        <v>1459</v>
      </c>
      <c r="AZ127" s="34"/>
      <c r="BA127" t="s">
        <v>1459</v>
      </c>
      <c r="BB127" s="34"/>
      <c r="BC127" t="s">
        <v>1459</v>
      </c>
      <c r="BD127" t="s">
        <v>843</v>
      </c>
      <c r="BE127" s="34">
        <v>0.5</v>
      </c>
      <c r="BF127" t="s">
        <v>465</v>
      </c>
      <c r="BG127" t="s">
        <v>843</v>
      </c>
      <c r="BH127" t="s">
        <v>465</v>
      </c>
      <c r="BI127" s="34">
        <v>1.8991080522537231</v>
      </c>
      <c r="BJ127" t="s">
        <v>465</v>
      </c>
      <c r="BK127" s="34">
        <v>2.3817462921142578</v>
      </c>
      <c r="BL127" t="s">
        <v>465</v>
      </c>
      <c r="BM127" s="34">
        <v>2.9822502136230469</v>
      </c>
      <c r="BN127" t="s">
        <v>465</v>
      </c>
      <c r="BO127" s="34">
        <v>2.1832609176635742</v>
      </c>
      <c r="BP127" t="s">
        <v>843</v>
      </c>
      <c r="BQ127" s="34">
        <v>2.0161037445068359</v>
      </c>
      <c r="BR127" t="s">
        <v>465</v>
      </c>
      <c r="BS127" s="34"/>
      <c r="BT127" t="s">
        <v>843</v>
      </c>
      <c r="BU127" s="34">
        <v>2.2677538394927979</v>
      </c>
      <c r="BV127" t="s">
        <v>1552</v>
      </c>
      <c r="BW127" t="s">
        <v>843</v>
      </c>
      <c r="BX127" s="34">
        <v>2.4053549766540527</v>
      </c>
      <c r="BY127" t="s">
        <v>465</v>
      </c>
      <c r="BZ127" t="s">
        <v>843</v>
      </c>
      <c r="CA127" t="s">
        <v>465</v>
      </c>
      <c r="CB127" s="34">
        <v>9.5424726605415344E-3</v>
      </c>
      <c r="CC127" s="34">
        <v>9.6551962196826935E-3</v>
      </c>
      <c r="CD127" s="34">
        <v>1.0405802167952061E-2</v>
      </c>
      <c r="CE127" s="34">
        <v>1.0515341535210609E-2</v>
      </c>
      <c r="CF127" s="34">
        <v>1.051531545817852E-2</v>
      </c>
      <c r="CG127" t="s">
        <v>843</v>
      </c>
      <c r="CH127" t="s">
        <v>465</v>
      </c>
      <c r="CI127" s="34">
        <v>8.5308682173490524E-3</v>
      </c>
      <c r="CJ127" s="34">
        <v>8.7195336818695068E-3</v>
      </c>
      <c r="CK127" s="34">
        <v>9.5496838912367821E-3</v>
      </c>
      <c r="CL127" s="34">
        <v>9.84177365899086E-3</v>
      </c>
      <c r="CM127" s="34">
        <v>9.7671709954738617E-3</v>
      </c>
      <c r="CN127" t="s">
        <v>843</v>
      </c>
      <c r="CO127" t="s">
        <v>465</v>
      </c>
      <c r="CP127" s="34">
        <v>8.7091885507106781E-3</v>
      </c>
      <c r="CQ127" s="34">
        <v>9.6989870071411133E-3</v>
      </c>
      <c r="CR127" s="34">
        <v>9.8790787160396576E-3</v>
      </c>
      <c r="CS127" s="34">
        <v>9.7672408446669579E-3</v>
      </c>
      <c r="CT127" s="34">
        <v>9.713171049952507E-3</v>
      </c>
      <c r="CU127" t="s">
        <v>843</v>
      </c>
      <c r="CV127" t="s">
        <v>465</v>
      </c>
      <c r="CW127" s="34">
        <v>9.4188209623098373E-3</v>
      </c>
      <c r="CX127" s="34">
        <v>9.9274851381778717E-3</v>
      </c>
      <c r="CY127" s="34">
        <v>9.8044974729418755E-3</v>
      </c>
      <c r="CZ127" s="34">
        <v>9.7132548689842224E-3</v>
      </c>
      <c r="DA127" s="34">
        <v>9.7132734954357147E-3</v>
      </c>
      <c r="DB127" t="s">
        <v>843</v>
      </c>
      <c r="DC127" s="34"/>
      <c r="DD127" s="34"/>
      <c r="DE127" s="34"/>
      <c r="DF127" s="34"/>
      <c r="DG127" s="34"/>
      <c r="DH127" t="s">
        <v>1460</v>
      </c>
      <c r="DI127" t="s">
        <v>843</v>
      </c>
      <c r="DJ127" s="34"/>
      <c r="DK127" s="34"/>
      <c r="DL127" s="34"/>
      <c r="DM127" s="34"/>
      <c r="DN127" s="34"/>
      <c r="DO127" t="s">
        <v>1460</v>
      </c>
      <c r="DP127" t="s">
        <v>843</v>
      </c>
      <c r="DQ127" s="34"/>
      <c r="DR127" t="s">
        <v>1460</v>
      </c>
      <c r="DS127" t="s">
        <v>843</v>
      </c>
      <c r="DT127" t="s">
        <v>843</v>
      </c>
      <c r="DU127" s="34"/>
      <c r="DV127" t="s">
        <v>1460</v>
      </c>
      <c r="DW127" t="s">
        <v>843</v>
      </c>
      <c r="DX127" t="s">
        <v>843</v>
      </c>
      <c r="DY127" t="s">
        <v>465</v>
      </c>
      <c r="DZ127" s="34">
        <v>-4.4834003783762455E-3</v>
      </c>
      <c r="EA127" s="34">
        <v>7.063964381814003E-3</v>
      </c>
      <c r="EB127" s="34">
        <v>8.0721387639641762E-3</v>
      </c>
      <c r="EC127" s="34">
        <v>1.5965277329087257E-2</v>
      </c>
      <c r="ED127" s="34">
        <v>8.9348219335079193E-3</v>
      </c>
      <c r="EE127" t="s">
        <v>843</v>
      </c>
      <c r="EF127" t="s">
        <v>465</v>
      </c>
      <c r="EG127" s="34">
        <v>6.0250000096857548E-3</v>
      </c>
      <c r="EH127" s="34">
        <v>9.4666667282581329E-3</v>
      </c>
      <c r="EI127" s="34">
        <v>5.8900001458823681E-3</v>
      </c>
      <c r="EJ127" s="34">
        <v>1.5000002458691597E-3</v>
      </c>
      <c r="EK127" s="34">
        <v>-2.0000000949949026E-3</v>
      </c>
      <c r="EL127" t="s">
        <v>843</v>
      </c>
      <c r="EM127" t="s">
        <v>465</v>
      </c>
      <c r="EN127" s="34">
        <v>7.5446808477863669E-4</v>
      </c>
      <c r="EO127" s="34">
        <v>-5.3979279473423958E-3</v>
      </c>
      <c r="EP127" s="34">
        <v>-2.0454931654967368E-4</v>
      </c>
      <c r="EQ127" s="34">
        <v>-1.1050587520003319E-2</v>
      </c>
      <c r="ER127" s="34">
        <v>-6.8888510577380657E-3</v>
      </c>
      <c r="ES127" t="s">
        <v>843</v>
      </c>
      <c r="ET127" t="s">
        <v>465</v>
      </c>
      <c r="EU127" s="34">
        <v>9.1737564653158188E-3</v>
      </c>
      <c r="EV127" s="34">
        <v>7.6034995727241039E-3</v>
      </c>
      <c r="EW127" s="34">
        <v>-3.8697863928973675E-3</v>
      </c>
      <c r="EX127" s="34">
        <v>2.0210868678987026E-3</v>
      </c>
      <c r="EY127" s="34">
        <v>8.7304199114441872E-3</v>
      </c>
      <c r="EZ127" t="s">
        <v>843</v>
      </c>
      <c r="FA127" t="s">
        <v>465</v>
      </c>
      <c r="FB127" s="34">
        <v>4.3569402769207954E-3</v>
      </c>
      <c r="FC127" s="34">
        <v>-4.8964922316372395E-3</v>
      </c>
      <c r="FD127" s="34">
        <v>-9.5402942970395088E-3</v>
      </c>
      <c r="FE127" s="34">
        <v>-6.2587708234786987E-3</v>
      </c>
      <c r="FF127" s="34">
        <v>-1.6041355207562447E-2</v>
      </c>
      <c r="FG127" t="s">
        <v>843</v>
      </c>
      <c r="FH127" s="34"/>
      <c r="FI127" s="34"/>
      <c r="FJ127" s="34"/>
      <c r="FK127" s="34"/>
      <c r="FL127" s="34"/>
      <c r="FM127" t="s">
        <v>843</v>
      </c>
      <c r="FN127" t="s">
        <v>843</v>
      </c>
      <c r="FO127" s="34">
        <v>0.81386999999999998</v>
      </c>
      <c r="FP127" t="s">
        <v>1462</v>
      </c>
      <c r="FQ127" t="s">
        <v>843</v>
      </c>
      <c r="FR127" t="s">
        <v>843</v>
      </c>
      <c r="FS127" s="34">
        <v>0.84333000000000002</v>
      </c>
      <c r="FT127" t="s">
        <v>1462</v>
      </c>
      <c r="FU127" t="s">
        <v>843</v>
      </c>
      <c r="FV127" t="s">
        <v>843</v>
      </c>
      <c r="FW127" s="34">
        <v>0.78388999999999998</v>
      </c>
      <c r="FX127" t="s">
        <v>1462</v>
      </c>
      <c r="FY127" t="s">
        <v>843</v>
      </c>
      <c r="FZ127" s="34"/>
      <c r="GA127" s="34"/>
      <c r="GB127" s="34"/>
      <c r="GC127" s="34"/>
      <c r="GD127" s="34"/>
      <c r="GE127" t="s">
        <v>1460</v>
      </c>
      <c r="GF127" t="s">
        <v>843</v>
      </c>
      <c r="GG127" s="34"/>
      <c r="GH127" s="34"/>
      <c r="GI127" s="34"/>
      <c r="GJ127" s="34"/>
      <c r="GK127" s="34"/>
      <c r="GL127" t="s">
        <v>1460</v>
      </c>
      <c r="GM127" t="s">
        <v>843</v>
      </c>
      <c r="GN127" s="34"/>
      <c r="GO127" t="s">
        <v>1460</v>
      </c>
      <c r="GP127" t="s">
        <v>843</v>
      </c>
      <c r="GQ127" t="s">
        <v>843</v>
      </c>
      <c r="GR127" s="34"/>
      <c r="GS127" s="34"/>
      <c r="GT127" s="34"/>
      <c r="GU127" s="34"/>
      <c r="GV127" s="34"/>
      <c r="GW127" t="s">
        <v>1460</v>
      </c>
      <c r="GX127" t="s">
        <v>843</v>
      </c>
      <c r="GY127" t="s">
        <v>843</v>
      </c>
      <c r="GZ127" t="s">
        <v>843</v>
      </c>
      <c r="HA127" t="s">
        <v>843</v>
      </c>
      <c r="HB127" t="s">
        <v>843</v>
      </c>
      <c r="HC127" t="s">
        <v>843</v>
      </c>
      <c r="HD127" t="s">
        <v>843</v>
      </c>
      <c r="HE127" t="s">
        <v>843</v>
      </c>
      <c r="HF127" t="s">
        <v>843</v>
      </c>
      <c r="HG127" t="s">
        <v>843</v>
      </c>
      <c r="HH127" s="34">
        <v>23367059</v>
      </c>
      <c r="HI127" s="34">
        <v>23512522</v>
      </c>
      <c r="HJ127" s="34">
        <v>23638411</v>
      </c>
      <c r="HK127" s="34">
        <v>23781707</v>
      </c>
      <c r="HL127" s="34">
        <v>23948930</v>
      </c>
      <c r="HM127" s="34">
        <v>24100982</v>
      </c>
      <c r="HN127" s="34">
        <v>24235761</v>
      </c>
      <c r="HO127" s="34">
        <v>24356506</v>
      </c>
      <c r="HP127" s="34">
        <v>24469047</v>
      </c>
      <c r="HQ127" s="34">
        <v>24581509</v>
      </c>
      <c r="HR127" s="34">
        <v>24686435</v>
      </c>
      <c r="HS127" s="34">
        <v>24783789</v>
      </c>
      <c r="HT127" s="34">
        <v>24887770</v>
      </c>
      <c r="HU127" s="34">
        <v>25001819</v>
      </c>
      <c r="HV127" s="34">
        <v>25126131</v>
      </c>
      <c r="HW127" s="34">
        <v>25258015</v>
      </c>
      <c r="HX127" s="34">
        <v>25389611</v>
      </c>
      <c r="HY127" s="34">
        <v>25516321</v>
      </c>
      <c r="HZ127" s="34">
        <v>25638149</v>
      </c>
      <c r="IA127" s="34">
        <v>25755441</v>
      </c>
      <c r="IB127" s="34">
        <v>25867467</v>
      </c>
      <c r="IC127" s="34">
        <v>25971909</v>
      </c>
      <c r="ID127" s="34">
        <v>26069416</v>
      </c>
      <c r="IE127" s="34">
        <v>26160821</v>
      </c>
      <c r="IF127" s="34">
        <v>26244582</v>
      </c>
      <c r="IG127" s="34">
        <v>26319924</v>
      </c>
      <c r="IH127" s="34">
        <v>26387425</v>
      </c>
      <c r="II127" s="34">
        <v>26446694</v>
      </c>
      <c r="IJ127" s="34">
        <v>26497102</v>
      </c>
      <c r="IK127" s="34">
        <v>26537870</v>
      </c>
      <c r="IL127" s="34">
        <v>26569401</v>
      </c>
      <c r="IM127" s="34">
        <v>26592481</v>
      </c>
      <c r="IN127" s="34">
        <v>26606610</v>
      </c>
      <c r="IO127" s="34">
        <v>26611771</v>
      </c>
      <c r="IP127" s="34">
        <v>26608668</v>
      </c>
      <c r="IQ127" s="34">
        <v>26598048</v>
      </c>
      <c r="IR127" s="34">
        <v>26579554</v>
      </c>
      <c r="IS127" s="34">
        <v>26553492</v>
      </c>
      <c r="IT127" s="34">
        <v>26521434</v>
      </c>
      <c r="IU127" s="34">
        <v>26484115</v>
      </c>
      <c r="IV127" s="34">
        <v>26441399</v>
      </c>
      <c r="IW127" s="34">
        <v>26393589</v>
      </c>
      <c r="IX127" s="34">
        <v>26341393</v>
      </c>
      <c r="IY127" s="34">
        <v>26285495</v>
      </c>
      <c r="IZ127" s="34">
        <v>26226715</v>
      </c>
      <c r="JA127" s="34">
        <v>26165201</v>
      </c>
      <c r="JB127" s="34">
        <v>26100272</v>
      </c>
      <c r="JC127" s="34">
        <v>26032162</v>
      </c>
      <c r="JD127" s="34">
        <v>25960806</v>
      </c>
      <c r="JE127" s="34">
        <v>25885944</v>
      </c>
      <c r="JF127" s="34">
        <v>25807197</v>
      </c>
      <c r="JG127" s="34">
        <v>25724769</v>
      </c>
      <c r="JH127" s="34">
        <v>25639389</v>
      </c>
      <c r="JI127" s="34">
        <v>25551077</v>
      </c>
      <c r="JJ127" s="34">
        <v>25460057</v>
      </c>
      <c r="JK127" s="34">
        <v>25365629</v>
      </c>
      <c r="JL127" s="34">
        <v>25267753</v>
      </c>
      <c r="JM127" s="34">
        <v>25167693</v>
      </c>
      <c r="JN127" s="34">
        <v>25065631</v>
      </c>
      <c r="JO127" s="34">
        <v>24961267</v>
      </c>
      <c r="JP127" s="34">
        <v>24854656</v>
      </c>
      <c r="JQ127" s="34">
        <v>24746465</v>
      </c>
      <c r="JR127" s="34">
        <v>24637689</v>
      </c>
      <c r="JS127" s="34">
        <v>24527925</v>
      </c>
      <c r="JT127" s="34">
        <v>24417143</v>
      </c>
      <c r="JU127" s="34">
        <v>24305828</v>
      </c>
      <c r="JV127" s="34">
        <v>24194404</v>
      </c>
      <c r="JW127" s="34">
        <v>24083169</v>
      </c>
      <c r="JX127" s="34">
        <v>23972107</v>
      </c>
      <c r="JY127" s="34">
        <v>23861607</v>
      </c>
      <c r="JZ127" s="34">
        <v>23751608</v>
      </c>
      <c r="KA127" s="34">
        <v>23641750</v>
      </c>
      <c r="KB127" s="34">
        <v>23532343</v>
      </c>
      <c r="KC127" s="34">
        <v>23423544</v>
      </c>
      <c r="KD127" s="34">
        <v>23314572</v>
      </c>
      <c r="KE127" s="34">
        <v>23205032</v>
      </c>
      <c r="KF127" s="34">
        <v>23095429</v>
      </c>
      <c r="KG127" s="34">
        <v>22985842</v>
      </c>
      <c r="KH127" s="34">
        <v>22876095</v>
      </c>
      <c r="KI127" s="34">
        <v>22766130</v>
      </c>
      <c r="KJ127" s="34">
        <v>22656034</v>
      </c>
      <c r="KK127" s="34">
        <v>22546087</v>
      </c>
      <c r="KL127" s="34">
        <v>22436040</v>
      </c>
      <c r="KM127" s="34">
        <v>22326143</v>
      </c>
      <c r="KN127" s="34">
        <v>22216511</v>
      </c>
      <c r="KO127" s="34">
        <v>22107246</v>
      </c>
      <c r="KP127" s="34">
        <v>21998415</v>
      </c>
      <c r="KQ127" s="34">
        <v>21889487</v>
      </c>
      <c r="KR127" s="34">
        <v>21780217</v>
      </c>
      <c r="KS127" s="34">
        <v>21670618</v>
      </c>
      <c r="KT127" s="34">
        <v>21561196</v>
      </c>
      <c r="KU127" s="34">
        <v>21451653</v>
      </c>
      <c r="KV127" s="34">
        <v>21341875</v>
      </c>
      <c r="KW127" s="34">
        <v>21232601</v>
      </c>
      <c r="KX127" s="34">
        <v>21123775</v>
      </c>
      <c r="KY127" s="34">
        <v>21015250</v>
      </c>
      <c r="KZ127" s="34">
        <v>20906897</v>
      </c>
      <c r="LA127" s="34">
        <v>20798643</v>
      </c>
      <c r="LB127" s="34">
        <v>20690465</v>
      </c>
      <c r="LC127" s="34">
        <v>20582157</v>
      </c>
      <c r="LD127" s="34">
        <v>20473590</v>
      </c>
      <c r="LE127" t="s">
        <v>843</v>
      </c>
      <c r="LF127" t="s">
        <v>843</v>
      </c>
      <c r="LG127" t="s">
        <v>843</v>
      </c>
      <c r="LH127" s="34">
        <v>6.981156300753355E-3</v>
      </c>
      <c r="LI127" s="34">
        <v>6.2058349139988422E-3</v>
      </c>
      <c r="LJ127" s="34">
        <v>5.3398432210087776E-3</v>
      </c>
      <c r="LK127" s="34">
        <v>6.0436981730163097E-3</v>
      </c>
      <c r="LL127" s="34">
        <v>7.0069748908281326E-3</v>
      </c>
      <c r="LM127" s="34">
        <v>6.32893992587924E-3</v>
      </c>
      <c r="LN127" s="34">
        <v>5.5766832083463669E-3</v>
      </c>
      <c r="LO127" s="34">
        <v>4.9697309732437134E-3</v>
      </c>
      <c r="LP127" s="34">
        <v>4.6099303290247917E-3</v>
      </c>
      <c r="LQ127" s="34">
        <v>4.585562739521265E-3</v>
      </c>
      <c r="LR127" s="34">
        <v>4.2594089172780514E-3</v>
      </c>
      <c r="LS127" s="34">
        <v>3.9358674548566341E-3</v>
      </c>
      <c r="LT127" s="34">
        <v>4.1867480613291264E-3</v>
      </c>
      <c r="LU127" s="34">
        <v>4.5720641501247883E-3</v>
      </c>
      <c r="LV127" s="34">
        <v>4.959797952324152E-3</v>
      </c>
      <c r="LW127" s="34">
        <v>5.2351509220898151E-3</v>
      </c>
      <c r="LX127" s="34">
        <v>5.1965434104204178E-3</v>
      </c>
      <c r="LY127" s="34">
        <v>4.9782120622694492E-3</v>
      </c>
      <c r="LZ127" s="34">
        <v>4.7631510533392429E-3</v>
      </c>
      <c r="MA127" s="34">
        <v>4.5644682832062244E-3</v>
      </c>
      <c r="MB127" s="34">
        <v>4.3401732109487057E-3</v>
      </c>
      <c r="MC127" s="34">
        <v>4.0294523350894451E-3</v>
      </c>
      <c r="MD127" s="34">
        <v>3.7472955882549286E-3</v>
      </c>
      <c r="ME127" s="34">
        <v>3.5000834614038467E-3</v>
      </c>
      <c r="MF127" s="34">
        <v>3.1966578681021929E-3</v>
      </c>
      <c r="MG127" s="34">
        <v>2.866651164367795E-3</v>
      </c>
      <c r="MH127" s="34">
        <v>2.5613519828766584E-3</v>
      </c>
      <c r="MI127" s="34">
        <v>2.2435891442000866E-3</v>
      </c>
      <c r="MJ127" s="34">
        <v>1.9042085623368621E-3</v>
      </c>
      <c r="MK127" s="34">
        <v>1.537400996312499E-3</v>
      </c>
      <c r="ML127" s="34">
        <v>1.1874458286911249E-3</v>
      </c>
      <c r="MM127" s="34">
        <v>8.6829136125743389E-4</v>
      </c>
      <c r="MN127" s="34">
        <v>5.3117447532713413E-4</v>
      </c>
      <c r="MO127" s="34">
        <v>1.9395553681533784E-4</v>
      </c>
      <c r="MP127" s="34">
        <v>-1.1660933523671702E-4</v>
      </c>
      <c r="MQ127" s="34">
        <v>-3.991977428086102E-4</v>
      </c>
      <c r="MR127" s="34">
        <v>-6.9555605296045542E-4</v>
      </c>
      <c r="MS127" s="34">
        <v>-9.810090996325016E-4</v>
      </c>
      <c r="MT127" s="34">
        <v>-1.2080281740054488E-3</v>
      </c>
      <c r="MU127" s="34">
        <v>-1.408117008395493E-3</v>
      </c>
      <c r="MV127" s="34">
        <v>-1.614193432033062E-3</v>
      </c>
      <c r="MW127" s="34">
        <v>-1.8097860738635063E-3</v>
      </c>
      <c r="MX127" s="34">
        <v>-1.9795594271272421E-3</v>
      </c>
      <c r="MY127" s="34">
        <v>-2.124314196407795E-3</v>
      </c>
      <c r="MZ127" s="34">
        <v>-2.2387183271348476E-3</v>
      </c>
      <c r="NA127" s="34">
        <v>-2.3482260294258595E-3</v>
      </c>
      <c r="NB127" s="34">
        <v>-2.484586089849472E-3</v>
      </c>
      <c r="NC127" s="34">
        <v>-2.6129621546715498E-3</v>
      </c>
      <c r="ND127" s="34">
        <v>-2.7448344044387341E-3</v>
      </c>
      <c r="NE127" s="34">
        <v>-2.8878203593194485E-3</v>
      </c>
      <c r="NF127" s="34">
        <v>-3.046712139621377E-3</v>
      </c>
      <c r="NG127" s="34">
        <v>-3.1991044525057077E-3</v>
      </c>
      <c r="NH127" s="34">
        <v>-3.324500285089016E-3</v>
      </c>
      <c r="NI127" s="34">
        <v>-3.4503333736211061E-3</v>
      </c>
      <c r="NJ127" s="34">
        <v>-3.5686364863067865E-3</v>
      </c>
      <c r="NK127" s="34">
        <v>-3.715763334184885E-3</v>
      </c>
      <c r="NL127" s="34">
        <v>-3.866070881485939E-3</v>
      </c>
      <c r="NM127" s="34">
        <v>-3.967849537730217E-3</v>
      </c>
      <c r="NN127" s="34">
        <v>-4.0635233744978905E-3</v>
      </c>
      <c r="NO127" s="34">
        <v>-4.1723214089870453E-3</v>
      </c>
      <c r="NP127" s="34">
        <v>-4.2802044190466404E-3</v>
      </c>
      <c r="NQ127" s="34">
        <v>-4.3624485842883587E-3</v>
      </c>
      <c r="NR127" s="34">
        <v>-4.4053066521883011E-3</v>
      </c>
      <c r="NS127" s="34">
        <v>-4.4650794006884098E-3</v>
      </c>
      <c r="NT127" s="34">
        <v>-4.5267967507243156E-3</v>
      </c>
      <c r="NU127" s="34">
        <v>-4.5693106949329376E-3</v>
      </c>
      <c r="NV127" s="34">
        <v>-4.5947902835905552E-3</v>
      </c>
      <c r="NW127" s="34">
        <v>-4.6081519685685635E-3</v>
      </c>
      <c r="NX127" s="34">
        <v>-4.6222684904932976E-3</v>
      </c>
      <c r="NY127" s="34">
        <v>-4.6201804652810097E-3</v>
      </c>
      <c r="NZ127" s="34">
        <v>-4.620532039552927E-3</v>
      </c>
      <c r="OA127" s="34">
        <v>-4.6360166743397713E-3</v>
      </c>
      <c r="OB127" s="34">
        <v>-4.6384441666305065E-3</v>
      </c>
      <c r="OC127" s="34">
        <v>-4.6341023407876492E-3</v>
      </c>
      <c r="OD127" s="34">
        <v>-4.6630976721644402E-3</v>
      </c>
      <c r="OE127" s="34">
        <v>-4.7094211913645267E-3</v>
      </c>
      <c r="OF127" s="34">
        <v>-4.7344323247671127E-3</v>
      </c>
      <c r="OG127" s="34">
        <v>-4.7562578693032265E-3</v>
      </c>
      <c r="OH127" s="34">
        <v>-4.7859824262559414E-3</v>
      </c>
      <c r="OI127" s="34">
        <v>-4.8185735940933228E-3</v>
      </c>
      <c r="OJ127" s="34">
        <v>-4.8476867377758026E-3</v>
      </c>
      <c r="OK127" s="34">
        <v>-4.8646926879882813E-3</v>
      </c>
      <c r="OL127" s="34">
        <v>-4.8929308541119099E-3</v>
      </c>
      <c r="OM127" s="34">
        <v>-4.9102706834673882E-3</v>
      </c>
      <c r="ON127" s="34">
        <v>-4.922572523355484E-3</v>
      </c>
      <c r="OO127" s="34">
        <v>-4.930322989821434E-3</v>
      </c>
      <c r="OP127" s="34">
        <v>-4.935022909194231E-3</v>
      </c>
      <c r="OQ127" s="34">
        <v>-4.9639292992651463E-3</v>
      </c>
      <c r="OR127" s="34">
        <v>-5.0043952651321888E-3</v>
      </c>
      <c r="OS127" s="34">
        <v>-5.0447466783225536E-3</v>
      </c>
      <c r="OT127" s="34">
        <v>-5.0621163100004196E-3</v>
      </c>
      <c r="OU127" s="34">
        <v>-5.093512125313282E-3</v>
      </c>
      <c r="OV127" s="34">
        <v>-5.1306001842021942E-3</v>
      </c>
      <c r="OW127" s="34">
        <v>-5.1333215087652206E-3</v>
      </c>
      <c r="OX127" s="34">
        <v>-5.1386002451181412E-3</v>
      </c>
      <c r="OY127" s="34">
        <v>-5.1508187316358089E-3</v>
      </c>
      <c r="OZ127" s="34">
        <v>-5.1692603155970573E-3</v>
      </c>
      <c r="PA127" s="34">
        <v>-5.1913601346313953E-3</v>
      </c>
      <c r="PB127" s="34">
        <v>-5.2147782407701015E-3</v>
      </c>
      <c r="PC127" s="34">
        <v>-5.2484306506812572E-3</v>
      </c>
      <c r="PD127" s="34">
        <v>-5.2887722849845886E-3</v>
      </c>
      <c r="PE127" t="s">
        <v>1300</v>
      </c>
      <c r="PF127" t="s">
        <v>843</v>
      </c>
      <c r="PG127" t="s">
        <v>843</v>
      </c>
      <c r="PH127" t="s">
        <v>843</v>
      </c>
      <c r="PI127" t="s">
        <v>843</v>
      </c>
      <c r="PJ127" t="s">
        <v>1300</v>
      </c>
      <c r="PK127" s="34">
        <v>0.48692598938941956</v>
      </c>
      <c r="PL127" s="34">
        <v>0.48720940947532654</v>
      </c>
      <c r="PM127" s="34">
        <v>0.48746994137763977</v>
      </c>
      <c r="PN127" s="34">
        <v>0.48768875002861023</v>
      </c>
      <c r="PO127" s="34">
        <v>0.48787739872932434</v>
      </c>
      <c r="PP127" s="34">
        <v>0.48805692791938782</v>
      </c>
      <c r="PQ127" s="34">
        <v>0.48822355270385742</v>
      </c>
      <c r="PR127" s="34">
        <v>0.48837962746620178</v>
      </c>
      <c r="PS127" s="34">
        <v>0.48853442072868347</v>
      </c>
      <c r="PT127" s="34">
        <v>0.48870787024497986</v>
      </c>
      <c r="PU127" s="34">
        <v>0.48893648386001587</v>
      </c>
      <c r="PV127" s="34">
        <v>0.48923486471176147</v>
      </c>
      <c r="PW127" s="34">
        <v>0.48959702253341675</v>
      </c>
      <c r="PX127" s="34">
        <v>0.49001818895339966</v>
      </c>
      <c r="PY127" s="34">
        <v>0.49049210548400879</v>
      </c>
      <c r="PZ127" s="34">
        <v>0.49104425311088562</v>
      </c>
      <c r="QA127" s="34">
        <v>0.49164029955863953</v>
      </c>
      <c r="QB127" s="34">
        <v>0.49223127961158752</v>
      </c>
      <c r="QC127" s="34">
        <v>0.49281862378120422</v>
      </c>
      <c r="QD127" s="34">
        <v>0.49340540170669556</v>
      </c>
      <c r="QE127" s="34">
        <v>0.49398940801620483</v>
      </c>
      <c r="QF127" s="34">
        <v>0.49454912543296814</v>
      </c>
      <c r="QG127" s="34">
        <v>0.49502909183502197</v>
      </c>
      <c r="QH127" s="34">
        <v>0.49542427062988281</v>
      </c>
      <c r="QI127" s="34">
        <v>0.49577459692955017</v>
      </c>
      <c r="QJ127" s="34">
        <v>0.49608060717582703</v>
      </c>
      <c r="QK127" s="34">
        <v>0.4963441789150238</v>
      </c>
      <c r="QL127" s="34">
        <v>0.49656686186790466</v>
      </c>
      <c r="QM127" s="34">
        <v>0.49674782156944275</v>
      </c>
      <c r="QN127" s="34">
        <v>0.49688747525215149</v>
      </c>
      <c r="QO127" s="34">
        <v>0.49698835611343384</v>
      </c>
      <c r="QP127" s="34">
        <v>0.49705272912979126</v>
      </c>
      <c r="QQ127" s="34">
        <v>0.49708119034767151</v>
      </c>
      <c r="QR127" s="34">
        <v>0.4970763623714447</v>
      </c>
      <c r="QS127" s="34">
        <v>0.49704110622406006</v>
      </c>
      <c r="QT127" s="34">
        <v>0.49697697162628174</v>
      </c>
      <c r="QU127" s="34">
        <v>0.4968864917755127</v>
      </c>
      <c r="QV127" s="34">
        <v>0.49677401781082153</v>
      </c>
      <c r="QW127" s="34">
        <v>0.49664387106895447</v>
      </c>
      <c r="QX127" s="34">
        <v>0.49649894237518311</v>
      </c>
      <c r="QY127" s="34">
        <v>0.49634197354316711</v>
      </c>
      <c r="QZ127" s="34">
        <v>0.49617639183998108</v>
      </c>
      <c r="RA127" s="34">
        <v>0.4960048496723175</v>
      </c>
      <c r="RB127" s="34">
        <v>0.49582874774932861</v>
      </c>
      <c r="RC127" s="34">
        <v>0.49565207958221436</v>
      </c>
      <c r="RD127" s="34">
        <v>0.49548009037971497</v>
      </c>
      <c r="RE127" s="34">
        <v>0.49531549215316772</v>
      </c>
      <c r="RF127" s="34">
        <v>0.49515998363494873</v>
      </c>
      <c r="RG127" s="34">
        <v>0.49501347541809082</v>
      </c>
      <c r="RH127" s="34">
        <v>0.49487930536270142</v>
      </c>
      <c r="RI127" s="34">
        <v>0.49476185441017151</v>
      </c>
      <c r="RJ127" s="34">
        <v>0.49465969204902649</v>
      </c>
      <c r="RK127" s="34">
        <v>0.4945741593837738</v>
      </c>
      <c r="RL127" s="34">
        <v>0.4945068359375</v>
      </c>
      <c r="RM127" s="34">
        <v>0.49445784091949463</v>
      </c>
      <c r="RN127" s="34">
        <v>0.49442377686500549</v>
      </c>
      <c r="RO127" s="34">
        <v>0.49440255761146545</v>
      </c>
      <c r="RP127" s="34">
        <v>0.49439677596092224</v>
      </c>
      <c r="RQ127" s="34">
        <v>0.49440518021583557</v>
      </c>
      <c r="RR127" s="34">
        <v>0.49442285299301147</v>
      </c>
      <c r="RS127" s="34">
        <v>0.4944482147693634</v>
      </c>
      <c r="RT127" s="34">
        <v>0.49448350071907043</v>
      </c>
      <c r="RU127" s="34">
        <v>0.4945300817489624</v>
      </c>
      <c r="RV127" s="34">
        <v>0.49458521604537964</v>
      </c>
      <c r="RW127" s="34">
        <v>0.49464571475982666</v>
      </c>
      <c r="RX127" s="34">
        <v>0.4947088360786438</v>
      </c>
      <c r="RY127" s="34">
        <v>0.49477693438529968</v>
      </c>
      <c r="RZ127" s="34">
        <v>0.49484971165657043</v>
      </c>
      <c r="SA127" s="34">
        <v>0.49492302536964417</v>
      </c>
      <c r="SB127" s="34">
        <v>0.49499812722206116</v>
      </c>
      <c r="SC127" s="34">
        <v>0.49507507681846619</v>
      </c>
      <c r="SD127" s="34">
        <v>0.49515298008918762</v>
      </c>
      <c r="SE127" s="34">
        <v>0.49523317813873291</v>
      </c>
      <c r="SF127" s="34">
        <v>0.49531698226928711</v>
      </c>
      <c r="SG127" s="34">
        <v>0.49540480971336365</v>
      </c>
      <c r="SH127" s="34">
        <v>0.4955001175403595</v>
      </c>
      <c r="SI127" s="34">
        <v>0.49560526013374329</v>
      </c>
      <c r="SJ127" s="34">
        <v>0.49571913480758667</v>
      </c>
      <c r="SK127" s="34">
        <v>0.49584090709686279</v>
      </c>
      <c r="SL127" s="34">
        <v>0.49597489833831787</v>
      </c>
      <c r="SM127" s="34">
        <v>0.49612098932266235</v>
      </c>
      <c r="SN127" s="34">
        <v>0.49627861380577087</v>
      </c>
      <c r="SO127" s="34">
        <v>0.49644914269447327</v>
      </c>
      <c r="SP127" s="34">
        <v>0.49662917852401733</v>
      </c>
      <c r="SQ127" s="34">
        <v>0.49681806564331055</v>
      </c>
      <c r="SR127" s="34">
        <v>0.49701604247093201</v>
      </c>
      <c r="SS127" s="34">
        <v>0.49722081422805786</v>
      </c>
      <c r="ST127" s="34">
        <v>0.49743330478668213</v>
      </c>
      <c r="SU127" s="34">
        <v>0.497651606798172</v>
      </c>
      <c r="SV127" s="34">
        <v>0.49787074327468872</v>
      </c>
      <c r="SW127" s="34">
        <v>0.49809107184410095</v>
      </c>
      <c r="SX127" s="34">
        <v>0.49831151962280273</v>
      </c>
      <c r="SY127" s="34">
        <v>0.49852776527404785</v>
      </c>
      <c r="SZ127" s="34">
        <v>0.4987395703792572</v>
      </c>
      <c r="TA127" s="34">
        <v>0.49894854426383972</v>
      </c>
      <c r="TB127" s="34">
        <v>0.49915352463722229</v>
      </c>
      <c r="TC127" s="34">
        <v>0.49935081601142883</v>
      </c>
      <c r="TD127" s="34">
        <v>0.49953866004943848</v>
      </c>
      <c r="TE127" s="34">
        <v>0.49971893429756165</v>
      </c>
      <c r="TF127" s="34">
        <v>0.49989387392997742</v>
      </c>
      <c r="TG127" s="34">
        <v>0.50006252527236938</v>
      </c>
      <c r="TH127" t="s">
        <v>843</v>
      </c>
      <c r="TI127" t="s">
        <v>843</v>
      </c>
      <c r="TJ127" t="s">
        <v>1300</v>
      </c>
      <c r="TK127" s="34">
        <v>0.68045224089920298</v>
      </c>
      <c r="TL127" s="34">
        <v>0.68022294673451</v>
      </c>
      <c r="TM127" s="34">
        <v>0.68009024972300902</v>
      </c>
      <c r="TN127" s="34">
        <v>0.67973767988432598</v>
      </c>
      <c r="TO127" s="34">
        <v>0.67920957220218203</v>
      </c>
      <c r="TP127" s="34">
        <v>0.679219149659545</v>
      </c>
      <c r="TQ127" s="34">
        <v>0.68003389701689199</v>
      </c>
      <c r="TR127" s="34">
        <v>0.68148235218959596</v>
      </c>
      <c r="TS127" s="34">
        <v>0.68331441351189492</v>
      </c>
      <c r="TT127" s="34">
        <v>0.68526879289631903</v>
      </c>
      <c r="TU127" s="34">
        <v>0.6874133367694979</v>
      </c>
      <c r="TV127" s="34">
        <v>0.68958312448546299</v>
      </c>
      <c r="TW127" s="34">
        <v>0.69135609578519908</v>
      </c>
      <c r="TX127" s="34">
        <v>0.69292600270404292</v>
      </c>
      <c r="TY127" s="34">
        <v>0.69438321005331005</v>
      </c>
      <c r="TZ127" s="34">
        <v>0.69498090012219904</v>
      </c>
      <c r="UA127" s="34">
        <v>0.69647668095426896</v>
      </c>
      <c r="UB127" s="34">
        <v>0.69909310791526091</v>
      </c>
      <c r="UC127" s="34">
        <v>0.70040836995665401</v>
      </c>
      <c r="UD127" s="34">
        <v>0.70022147359506404</v>
      </c>
      <c r="UE127" s="34">
        <v>0.69885686913218092</v>
      </c>
      <c r="UF127" s="34">
        <v>0.69694405212955302</v>
      </c>
      <c r="UG127" s="34">
        <v>0.69387671181669897</v>
      </c>
      <c r="UH127" s="34">
        <v>0.68961777442654093</v>
      </c>
      <c r="UI127" s="34">
        <v>0.68601224054549603</v>
      </c>
      <c r="UJ127" s="34">
        <v>0.68262383057458398</v>
      </c>
      <c r="UK127" s="34">
        <v>0.67911023298238105</v>
      </c>
      <c r="UL127" s="34">
        <v>0.67584921956596899</v>
      </c>
      <c r="UM127" s="34">
        <v>0.67219120792907805</v>
      </c>
      <c r="UN127" s="34">
        <v>0.66852190850283</v>
      </c>
      <c r="UO127" s="34">
        <v>0.66509006610480104</v>
      </c>
      <c r="UP127" s="34">
        <v>0.66139055737955699</v>
      </c>
      <c r="UQ127" s="34">
        <v>0.65684668208388797</v>
      </c>
      <c r="UR127" s="34">
        <v>0.65207250483118007</v>
      </c>
      <c r="US127" s="34">
        <v>0.647728984404631</v>
      </c>
      <c r="UT127" s="34">
        <v>0.64351358873240594</v>
      </c>
      <c r="UU127" s="34">
        <v>0.63963762071331898</v>
      </c>
      <c r="UV127" s="34">
        <v>0.63582581974201002</v>
      </c>
      <c r="UW127" s="34">
        <v>0.63288342553423005</v>
      </c>
      <c r="UX127" s="34">
        <v>0.63148834688264999</v>
      </c>
      <c r="UY127" s="34">
        <v>0.63077945250212697</v>
      </c>
      <c r="UZ127" s="34">
        <v>0.63075638120385302</v>
      </c>
      <c r="VA127" s="34">
        <v>0.63129879594259097</v>
      </c>
      <c r="VB127" s="34">
        <v>0.63186612296755496</v>
      </c>
      <c r="VC127" s="34">
        <v>0.63209483856261006</v>
      </c>
      <c r="VD127" s="34">
        <v>0.63195711739420601</v>
      </c>
      <c r="VE127" s="34">
        <v>0.631508073938846</v>
      </c>
      <c r="VF127" s="34">
        <v>0.63077395126125202</v>
      </c>
      <c r="VG127" s="34">
        <v>0.62984770908407595</v>
      </c>
      <c r="VH127" s="34">
        <v>0.62869683253583508</v>
      </c>
      <c r="VI127" s="34">
        <v>0.62729950873781393</v>
      </c>
      <c r="VJ127" s="34">
        <v>0.62562285787677996</v>
      </c>
      <c r="VK127" s="34">
        <v>0.62377655769754403</v>
      </c>
      <c r="VL127" s="34">
        <v>0.62184581061209698</v>
      </c>
      <c r="VM127" s="34">
        <v>0.61983417790462902</v>
      </c>
      <c r="VN127" s="34">
        <v>0.61765420837780094</v>
      </c>
      <c r="VO127" s="34">
        <v>0.61516775947588198</v>
      </c>
      <c r="VP127" s="34">
        <v>0.61248288852861699</v>
      </c>
      <c r="VQ127" s="34">
        <v>0.60976981569365196</v>
      </c>
      <c r="VR127" s="34">
        <v>0.60722540646674705</v>
      </c>
      <c r="VS127" s="34">
        <v>0.60495502331635598</v>
      </c>
      <c r="VT127" s="34">
        <v>0.60289010975911095</v>
      </c>
      <c r="VU127" s="34">
        <v>0.60111195090399794</v>
      </c>
      <c r="VV127" s="34">
        <v>0.59962915737878397</v>
      </c>
      <c r="VW127" s="34">
        <v>0.598340497903461</v>
      </c>
      <c r="VX127" s="34">
        <v>0.59728617350538304</v>
      </c>
      <c r="VY127" s="34">
        <v>0.59637393837021202</v>
      </c>
      <c r="VZ127" s="34">
        <v>0.59562350370086303</v>
      </c>
      <c r="WA127" s="34">
        <v>0.59512192649565598</v>
      </c>
      <c r="WB127" s="34">
        <v>0.59471852430729999</v>
      </c>
      <c r="WC127" s="34">
        <v>0.59439118816713399</v>
      </c>
      <c r="WD127" s="34">
        <v>0.59417886590081403</v>
      </c>
      <c r="WE127" s="34">
        <v>0.59400124331011195</v>
      </c>
      <c r="WF127" s="34">
        <v>0.59370253707124798</v>
      </c>
      <c r="WG127" s="34">
        <v>0.59328705255050307</v>
      </c>
      <c r="WH127" s="34">
        <v>0.59321578598158797</v>
      </c>
      <c r="WI127" s="34">
        <v>0.59336539263603594</v>
      </c>
      <c r="WJ127" s="34">
        <v>0.59319885707909104</v>
      </c>
      <c r="WK127" s="34">
        <v>0.59259592617105494</v>
      </c>
      <c r="WL127" s="34">
        <v>0.59153311099574002</v>
      </c>
      <c r="WM127" s="34">
        <v>0.59008588153791297</v>
      </c>
      <c r="WN127" s="34">
        <v>0.58839462005967202</v>
      </c>
      <c r="WO127" s="34">
        <v>0.58652775653529399</v>
      </c>
      <c r="WP127" s="34">
        <v>0.58449212621481694</v>
      </c>
      <c r="WQ127" s="34">
        <v>0.582314995365384</v>
      </c>
      <c r="WR127" s="34">
        <v>0.58007107714818895</v>
      </c>
      <c r="WS127" s="34">
        <v>0.57780703746156203</v>
      </c>
      <c r="WT127" s="34">
        <v>0.57559501051806305</v>
      </c>
      <c r="WU127" s="34">
        <v>0.573477298228939</v>
      </c>
      <c r="WV127" s="34">
        <v>0.57144247109150303</v>
      </c>
      <c r="WW127" s="34">
        <v>0.56950573543104299</v>
      </c>
      <c r="WX127" s="34">
        <v>0.56768717468269603</v>
      </c>
      <c r="WY127" s="34">
        <v>0.56601844964418502</v>
      </c>
      <c r="WZ127" s="34">
        <v>0.56450213047379405</v>
      </c>
      <c r="XA127" s="34">
        <v>0.563179579332303</v>
      </c>
      <c r="XB127" s="34">
        <v>0.56204631308326802</v>
      </c>
      <c r="XC127" s="34">
        <v>0.56107785866070903</v>
      </c>
      <c r="XD127" s="34">
        <v>0.56028192415529399</v>
      </c>
      <c r="XE127" s="34">
        <v>0.55966575522430906</v>
      </c>
      <c r="XF127" s="34">
        <v>0.55920582084764003</v>
      </c>
      <c r="XG127" s="34">
        <v>0.55887098940635194</v>
      </c>
      <c r="XH127" t="s">
        <v>843</v>
      </c>
      <c r="XI127" t="s">
        <v>1300</v>
      </c>
      <c r="XJ127" s="34">
        <v>0.63466676241398701</v>
      </c>
      <c r="XK127" s="34">
        <v>0.63352623338321601</v>
      </c>
      <c r="XL127" s="34">
        <v>0.633045800604909</v>
      </c>
      <c r="XM127" s="34">
        <v>0.632787769035834</v>
      </c>
      <c r="XN127" s="34">
        <v>0.63264433943395404</v>
      </c>
      <c r="XO127" s="34">
        <v>0.63314521790025002</v>
      </c>
      <c r="XP127" s="34">
        <v>0.63435270301600999</v>
      </c>
      <c r="XQ127" s="34">
        <v>0.63618449624917506</v>
      </c>
      <c r="XR127" s="34">
        <v>0.63867513924837394</v>
      </c>
      <c r="XS127" s="34">
        <v>0.64150197207177195</v>
      </c>
      <c r="XT127" s="34">
        <v>0.64422992537744095</v>
      </c>
      <c r="XU127" s="34">
        <v>0.64854950854065296</v>
      </c>
      <c r="XV127" s="34">
        <v>0.653888777499953</v>
      </c>
      <c r="XW127" s="34">
        <v>0.65758383420022393</v>
      </c>
      <c r="XX127" s="34">
        <v>0.65933726525584102</v>
      </c>
      <c r="XY127" s="34">
        <v>0.65922951585862899</v>
      </c>
      <c r="XZ127" s="34">
        <v>0.65821146294836896</v>
      </c>
      <c r="YA127" s="34">
        <v>0.65576145056802204</v>
      </c>
      <c r="YB127" s="34">
        <v>0.65156993877424696</v>
      </c>
      <c r="YC127" s="34">
        <v>0.64781514802668594</v>
      </c>
      <c r="YD127" s="34">
        <v>0.64452816350360098</v>
      </c>
      <c r="YE127" s="34">
        <v>0.64119774561045906</v>
      </c>
      <c r="YF127" s="34">
        <v>0.63774012740177699</v>
      </c>
      <c r="YG127" s="34">
        <v>0.63347890279362995</v>
      </c>
      <c r="YH127" s="34">
        <v>0.62877623655808301</v>
      </c>
      <c r="YI127" s="34">
        <v>0.62353726066111104</v>
      </c>
      <c r="YJ127" s="34">
        <v>0.61749472746004397</v>
      </c>
      <c r="YK127" s="34">
        <v>0.61064133384686903</v>
      </c>
      <c r="YL127" s="34">
        <v>0.60375445963864305</v>
      </c>
      <c r="YM127" s="34">
        <v>0.59758880422580996</v>
      </c>
      <c r="YN127" s="34">
        <v>0.591830512252976</v>
      </c>
      <c r="YO127" s="34">
        <v>0.58659918919560705</v>
      </c>
      <c r="YP127" s="34">
        <v>0.58159727977371001</v>
      </c>
      <c r="YQ127" s="34">
        <v>0.57771702646702794</v>
      </c>
      <c r="YR127" s="34">
        <v>0.57568809908109597</v>
      </c>
      <c r="YS127" s="34">
        <v>0.57455480519763702</v>
      </c>
      <c r="YT127" s="34">
        <v>0.57426968913267507</v>
      </c>
      <c r="YU127" s="34">
        <v>0.57471474137403</v>
      </c>
      <c r="YV127" s="34">
        <v>0.57532090836415495</v>
      </c>
      <c r="YW127" s="34">
        <v>0.57574072231600004</v>
      </c>
      <c r="YX127" s="34">
        <v>0.575901816392132</v>
      </c>
      <c r="YY127" s="34">
        <v>0.57581993536726006</v>
      </c>
      <c r="YZ127" s="34">
        <v>0.57551655344277797</v>
      </c>
      <c r="ZA127" s="34">
        <v>0.575044935905619</v>
      </c>
      <c r="ZB127" s="34">
        <v>0.57428273853048806</v>
      </c>
      <c r="ZC127" s="34">
        <v>0.57317839828556993</v>
      </c>
      <c r="ZD127" s="34">
        <v>0.57175823684902605</v>
      </c>
      <c r="ZE127" s="34">
        <v>0.57011147268306994</v>
      </c>
      <c r="ZF127" s="34">
        <v>0.56826096677697602</v>
      </c>
      <c r="ZG127" s="34">
        <v>0.56620612329223907</v>
      </c>
      <c r="ZH127" s="34">
        <v>0.56387526316786696</v>
      </c>
      <c r="ZI127" s="34">
        <v>0.56109609769479396</v>
      </c>
      <c r="ZJ127" s="34">
        <v>0.55797650946316402</v>
      </c>
      <c r="ZK127" s="34">
        <v>0.55472903246448202</v>
      </c>
      <c r="ZL127" s="34">
        <v>0.55154823494699901</v>
      </c>
      <c r="ZM127" s="34">
        <v>0.54855824785578899</v>
      </c>
      <c r="ZN127" s="34">
        <v>0.54574718218909302</v>
      </c>
      <c r="ZO127" s="34">
        <v>0.54322109585533096</v>
      </c>
      <c r="ZP127" s="34">
        <v>0.54101916402943995</v>
      </c>
      <c r="ZQ127" s="34">
        <v>0.53910426501988096</v>
      </c>
      <c r="ZR127" s="34">
        <v>0.53755974333340195</v>
      </c>
      <c r="ZS127" s="34">
        <v>0.536267523462442</v>
      </c>
      <c r="ZT127" s="34">
        <v>0.53522870053333105</v>
      </c>
      <c r="ZU127" s="34">
        <v>0.534541853825792</v>
      </c>
      <c r="ZV127" s="34">
        <v>0.53405052343756998</v>
      </c>
      <c r="ZW127" s="34">
        <v>0.53374433489778705</v>
      </c>
      <c r="ZX127" s="34">
        <v>0.53366230885456001</v>
      </c>
      <c r="ZY127" s="34">
        <v>0.53370002926109894</v>
      </c>
      <c r="ZZ127" s="34">
        <v>0.53369881087215199</v>
      </c>
      <c r="AAA127" s="34">
        <v>0.53364717779386805</v>
      </c>
      <c r="AAB127" s="34">
        <v>0.53395730091200599</v>
      </c>
      <c r="AAC127" s="34">
        <v>0.53448836201870897</v>
      </c>
      <c r="AAD127" s="34">
        <v>0.53469879731057801</v>
      </c>
      <c r="AAE127" s="34">
        <v>0.53446897275664196</v>
      </c>
      <c r="AAF127" s="34">
        <v>0.53376640296535593</v>
      </c>
      <c r="AAG127" s="34">
        <v>0.53265370486568797</v>
      </c>
      <c r="AAH127" s="34">
        <v>0.53125823147208495</v>
      </c>
      <c r="AAI127" s="34">
        <v>0.52965243714690902</v>
      </c>
      <c r="AAJ127" s="34">
        <v>0.52782895140475294</v>
      </c>
      <c r="AAK127" s="34">
        <v>0.52578612338183706</v>
      </c>
      <c r="AAL127" s="34">
        <v>0.52360634971695297</v>
      </c>
      <c r="AAM127" s="34">
        <v>0.52135850716265097</v>
      </c>
      <c r="AAN127" s="34">
        <v>0.51909201625839496</v>
      </c>
      <c r="AAO127" s="34">
        <v>0.516823047241591</v>
      </c>
      <c r="AAP127" s="34">
        <v>0.51459578869067202</v>
      </c>
      <c r="AAQ127" s="34">
        <v>0.51245747661196706</v>
      </c>
      <c r="AAR127" s="34">
        <v>0.51039190778062904</v>
      </c>
      <c r="AAS127" s="34">
        <v>0.50846550218376496</v>
      </c>
      <c r="AAT127" s="34">
        <v>0.50673384016329992</v>
      </c>
      <c r="AAU127" s="34">
        <v>0.50521572573518692</v>
      </c>
      <c r="AAV127" s="34">
        <v>0.50387488949766301</v>
      </c>
      <c r="AAW127" s="34">
        <v>0.50271043221495393</v>
      </c>
      <c r="AAX127" s="34">
        <v>0.501757390107476</v>
      </c>
      <c r="AAY127" s="34">
        <v>0.50099137642156999</v>
      </c>
      <c r="AAZ127" s="34">
        <v>0.50038348968440804</v>
      </c>
      <c r="ABA127" s="34">
        <v>0.49990952998202604</v>
      </c>
      <c r="ABB127" s="34">
        <v>0.49958874815330101</v>
      </c>
      <c r="ABC127" s="34">
        <v>0.49938713551198705</v>
      </c>
      <c r="ABD127" s="34">
        <v>0.49923473205569002</v>
      </c>
      <c r="ABE127" s="34">
        <v>0.49908811792661001</v>
      </c>
      <c r="ABF127" s="34">
        <v>0.49894725351049801</v>
      </c>
      <c r="ABG127" t="s">
        <v>843</v>
      </c>
      <c r="ABH127" t="s">
        <v>843</v>
      </c>
      <c r="ABI127" t="s">
        <v>1300</v>
      </c>
      <c r="ABJ127" s="34">
        <v>0.60296187459958295</v>
      </c>
      <c r="ABK127" s="34">
        <v>0.60231864961147108</v>
      </c>
      <c r="ABL127" s="34">
        <v>0.60180761730997101</v>
      </c>
      <c r="ABM127" s="34">
        <v>0.60110497116764894</v>
      </c>
      <c r="ABN127" s="34">
        <v>0.60032053624107595</v>
      </c>
      <c r="ABO127" s="34">
        <v>0.60001671301194304</v>
      </c>
      <c r="ABP127" s="34">
        <v>0.60028626705800603</v>
      </c>
      <c r="ABQ127" s="34">
        <v>0.60096146384871507</v>
      </c>
      <c r="ABR127" s="34">
        <v>0.60196339072788596</v>
      </c>
      <c r="ABS127" s="34">
        <v>0.60328129164080202</v>
      </c>
      <c r="ABT127" s="34">
        <v>0.60520837445325004</v>
      </c>
      <c r="ABU127" s="34">
        <v>0.60772818862103395</v>
      </c>
      <c r="ABV127" s="34">
        <v>0.61044496955733696</v>
      </c>
      <c r="ABW127" s="34">
        <v>0.61339664925979998</v>
      </c>
      <c r="ABX127" s="34">
        <v>0.61639531768739098</v>
      </c>
      <c r="ABY127" s="34">
        <v>0.61866639163845594</v>
      </c>
      <c r="ABZ127" s="34">
        <v>0.62188390755573197</v>
      </c>
      <c r="ACA127" s="34">
        <v>0.62614454438505196</v>
      </c>
      <c r="ACB127" s="34">
        <v>0.62912494913098205</v>
      </c>
      <c r="ACC127" s="34">
        <v>0.630569083064217</v>
      </c>
      <c r="ACD127" s="34">
        <v>0.63073922158671403</v>
      </c>
      <c r="ACE127" s="34">
        <v>0.630401542682134</v>
      </c>
      <c r="ACF127" s="34">
        <v>0.62882377900556397</v>
      </c>
      <c r="ACG127" s="34">
        <v>0.62571815644244999</v>
      </c>
      <c r="ACH127" s="34">
        <v>0.62307967031061895</v>
      </c>
      <c r="ACI127" s="34">
        <v>0.62090849162232598</v>
      </c>
      <c r="ACJ127" s="34">
        <v>0.61867966689966303</v>
      </c>
      <c r="ACK127" s="34">
        <v>0.61631797910165997</v>
      </c>
      <c r="ACL127" s="34">
        <v>0.613220249520117</v>
      </c>
      <c r="ACM127" s="34">
        <v>0.60974317079705298</v>
      </c>
      <c r="ACN127" s="34">
        <v>0.60574429950934305</v>
      </c>
      <c r="ACO127" s="34">
        <v>0.60097278251271102</v>
      </c>
      <c r="ACP127" s="34">
        <v>0.59545426869488405</v>
      </c>
      <c r="ACQ127" s="34">
        <v>0.58991069046267697</v>
      </c>
      <c r="ACR127" s="34">
        <v>0.58502257610189301</v>
      </c>
      <c r="ACS127" s="34">
        <v>0.58048980850943999</v>
      </c>
      <c r="ACT127" s="34">
        <v>0.57644886410718399</v>
      </c>
      <c r="ACU127" s="34">
        <v>0.57260492466687507</v>
      </c>
      <c r="ACV127" s="34">
        <v>0.56977298060127501</v>
      </c>
      <c r="ACW127" s="34">
        <v>0.56864645090085097</v>
      </c>
      <c r="ACX127" s="34">
        <v>0.56833527287388896</v>
      </c>
      <c r="ACY127" s="34">
        <v>0.56878006305281092</v>
      </c>
      <c r="ACZ127" s="34">
        <v>0.56985724768129697</v>
      </c>
      <c r="ADA127" s="34">
        <v>0.57103953284957198</v>
      </c>
      <c r="ADB127" s="34">
        <v>0.57199137269018696</v>
      </c>
      <c r="ADC127" s="34">
        <v>0.572636227789727</v>
      </c>
      <c r="ADD127" s="34">
        <v>0.57300987131475101</v>
      </c>
      <c r="ADE127" s="34">
        <v>0.57314168578964597</v>
      </c>
      <c r="ADF127" s="34">
        <v>0.57309789277925605</v>
      </c>
      <c r="ADG127" s="34">
        <v>0.57278324483743004</v>
      </c>
      <c r="ADH127" s="34">
        <v>0.57215905702583703</v>
      </c>
      <c r="ADI127" s="34">
        <v>0.57123239862717501</v>
      </c>
      <c r="ADJ127" s="34">
        <v>0.57007806562937302</v>
      </c>
      <c r="ADK127" s="34">
        <v>0.568714978849718</v>
      </c>
      <c r="ADL127" s="34">
        <v>0.56713191961824694</v>
      </c>
      <c r="ADM127" s="34">
        <v>0.56526826123649399</v>
      </c>
      <c r="ADN127" s="34">
        <v>0.56296236550990497</v>
      </c>
      <c r="ADO127" s="34">
        <v>0.560306750410273</v>
      </c>
      <c r="ADP127" s="34">
        <v>0.55750839550960396</v>
      </c>
      <c r="ADQ127" s="34">
        <v>0.55476975587817701</v>
      </c>
      <c r="ADR127" s="34">
        <v>0.55219567311653794</v>
      </c>
      <c r="ADS127" s="34">
        <v>0.54976037991688897</v>
      </c>
      <c r="ADT127" s="34">
        <v>0.54757519156068601</v>
      </c>
      <c r="ADU127" s="34">
        <v>0.54569167591632795</v>
      </c>
      <c r="ADV127" s="34">
        <v>0.54406903788866701</v>
      </c>
      <c r="ADW127" s="34">
        <v>0.54278080960665098</v>
      </c>
      <c r="ADX127" s="34">
        <v>0.54171365411605099</v>
      </c>
      <c r="ADY127" s="34">
        <v>0.54088290872351497</v>
      </c>
      <c r="ADZ127" s="34">
        <v>0.54037709326092997</v>
      </c>
      <c r="AEA127" s="34">
        <v>0.54003130342329198</v>
      </c>
      <c r="AEB127" s="34">
        <v>0.53984555487779995</v>
      </c>
      <c r="AEC127" s="34">
        <v>0.53987497668584195</v>
      </c>
      <c r="AED127" s="34">
        <v>0.54001535248742494</v>
      </c>
      <c r="AEE127" s="34">
        <v>0.54010528893492793</v>
      </c>
      <c r="AEF127" s="34">
        <v>0.540160172355723</v>
      </c>
      <c r="AEG127" s="34">
        <v>0.54059415950372702</v>
      </c>
      <c r="AEH127" s="34">
        <v>0.54124657180532498</v>
      </c>
      <c r="AEI127" s="34">
        <v>0.541587153048665</v>
      </c>
      <c r="AEJ127" s="34">
        <v>0.54150479919092798</v>
      </c>
      <c r="AEK127" s="34">
        <v>0.54095047026107501</v>
      </c>
      <c r="AEL127" s="34">
        <v>0.53997406474526999</v>
      </c>
      <c r="AEM127" s="34">
        <v>0.53870719426185099</v>
      </c>
      <c r="AEN127" s="34">
        <v>0.537230778309568</v>
      </c>
      <c r="AEO127" s="34">
        <v>0.53552695007657503</v>
      </c>
      <c r="AEP127" s="34">
        <v>0.53359022035458203</v>
      </c>
      <c r="AEQ127" s="34">
        <v>0.53150320035340404</v>
      </c>
      <c r="AER127" s="34">
        <v>0.52933954559908103</v>
      </c>
      <c r="AES127" s="34">
        <v>0.527155410266124</v>
      </c>
      <c r="AET127" s="34">
        <v>0.52497970979811592</v>
      </c>
      <c r="AEU127" s="34">
        <v>0.52285945421584201</v>
      </c>
      <c r="AEV127" s="34">
        <v>0.52083150955150004</v>
      </c>
      <c r="AEW127" s="34">
        <v>0.51888876626171299</v>
      </c>
      <c r="AEX127" s="34">
        <v>0.51708889214279408</v>
      </c>
      <c r="AEY127" s="34">
        <v>0.51546383789720407</v>
      </c>
      <c r="AEZ127" s="34">
        <v>0.51403403241054102</v>
      </c>
      <c r="AFA127" s="34">
        <v>0.51277935101365302</v>
      </c>
      <c r="AFB127" s="34">
        <v>0.51169472925609194</v>
      </c>
      <c r="AFC127" s="34">
        <v>0.51081384225851101</v>
      </c>
      <c r="AFD127" s="34">
        <v>0.51013093446350899</v>
      </c>
      <c r="AFE127" s="34">
        <v>0.50962090610814004</v>
      </c>
      <c r="AFF127" s="34">
        <v>0.509258781679227</v>
      </c>
      <c r="AFG127" t="s">
        <v>843</v>
      </c>
      <c r="AFH127" t="s">
        <v>843</v>
      </c>
      <c r="AFI127" s="34">
        <v>0.79374</v>
      </c>
      <c r="AFJ127" s="34">
        <v>0.79549999999999998</v>
      </c>
      <c r="AFK127" s="34">
        <v>0.7961100000000001</v>
      </c>
      <c r="AFL127" s="34">
        <v>0.79909999999999992</v>
      </c>
      <c r="AFM127" s="34">
        <v>0.80191000000000001</v>
      </c>
      <c r="AFN127" s="34">
        <v>0.80201999999999996</v>
      </c>
      <c r="AFO127" s="34">
        <v>0.80417000000000005</v>
      </c>
      <c r="AFP127" s="34">
        <v>0.80605000000000004</v>
      </c>
      <c r="AFQ127" s="34">
        <v>0.80727000000000004</v>
      </c>
      <c r="AFR127" s="34">
        <v>0.80815999999999999</v>
      </c>
      <c r="AFS127" s="34">
        <v>0.80896000000000001</v>
      </c>
      <c r="AFT127" s="34">
        <v>0.8095699999999999</v>
      </c>
      <c r="AFU127" s="34">
        <v>0.81172</v>
      </c>
      <c r="AFV127" s="34">
        <v>0.81023999999999996</v>
      </c>
      <c r="AFW127" s="34">
        <v>0.81196000000000002</v>
      </c>
      <c r="AFX127" s="34">
        <v>0.81468000000000007</v>
      </c>
      <c r="AFY127" s="34">
        <v>0.81558999999999993</v>
      </c>
      <c r="AFZ127" s="34">
        <v>0.80166999999999999</v>
      </c>
      <c r="AGA127" s="34">
        <v>0.81386999999999998</v>
      </c>
      <c r="AGB127" t="s">
        <v>843</v>
      </c>
      <c r="AGC127" t="s">
        <v>843</v>
      </c>
      <c r="AGD127" t="s">
        <v>843</v>
      </c>
      <c r="AGE127" t="s">
        <v>843</v>
      </c>
      <c r="AGF127" s="34">
        <v>1.5103596262633801E-2</v>
      </c>
      <c r="AGG127" t="s">
        <v>843</v>
      </c>
      <c r="AGH127" t="s">
        <v>843</v>
      </c>
      <c r="AGI127" t="s">
        <v>843</v>
      </c>
      <c r="AGJ127" t="s">
        <v>843</v>
      </c>
      <c r="AGK127" t="s">
        <v>843</v>
      </c>
      <c r="AGL127" t="s">
        <v>843</v>
      </c>
      <c r="AGM127" t="s">
        <v>843</v>
      </c>
      <c r="AGN127" t="s">
        <v>843</v>
      </c>
      <c r="AGO127" s="34"/>
      <c r="AGP127" s="34"/>
      <c r="AGQ127" t="s">
        <v>1460</v>
      </c>
      <c r="AGR127" t="s">
        <v>843</v>
      </c>
      <c r="AGS127" s="34"/>
      <c r="AGT127" s="34"/>
      <c r="AGU127" t="s">
        <v>1460</v>
      </c>
      <c r="AGV127" t="s">
        <v>843</v>
      </c>
      <c r="AGW127" s="34"/>
      <c r="AGX127" s="34"/>
      <c r="AGY127" t="s">
        <v>1460</v>
      </c>
      <c r="AGZ127" t="s">
        <v>843</v>
      </c>
      <c r="AHA127" s="34"/>
      <c r="AHB127" s="34"/>
      <c r="AHC127" t="s">
        <v>1460</v>
      </c>
      <c r="AHD127" t="s">
        <v>843</v>
      </c>
      <c r="AHE127" s="34"/>
      <c r="AHF127" s="34"/>
      <c r="AHG127" t="s">
        <v>1460</v>
      </c>
      <c r="AHH127" t="s">
        <v>843</v>
      </c>
      <c r="AHI127" t="s">
        <v>465</v>
      </c>
      <c r="AHJ127" s="34">
        <v>0.17073318362236023</v>
      </c>
      <c r="AHK127" s="34">
        <v>0.18667411804199219</v>
      </c>
      <c r="AHL127" s="34">
        <v>0.20985226333141327</v>
      </c>
      <c r="AHM127" s="34">
        <v>0.16275082528591156</v>
      </c>
      <c r="AHN127" s="34">
        <v>0.17831224203109741</v>
      </c>
      <c r="AHO127" t="s">
        <v>843</v>
      </c>
      <c r="AHP127" s="34"/>
      <c r="AHQ127" s="34"/>
      <c r="AHR127" s="34"/>
      <c r="AHS127" s="34"/>
      <c r="AHT127" s="34"/>
      <c r="AHU127" t="s">
        <v>843</v>
      </c>
      <c r="AHV127" s="34">
        <v>0.18326127529144287</v>
      </c>
      <c r="AHW127" s="34">
        <v>0.17560164630413055</v>
      </c>
      <c r="AHX127" s="34">
        <v>0.19645416736602783</v>
      </c>
      <c r="AHY127" s="34">
        <v>0.19661775231361389</v>
      </c>
      <c r="AHZ127" s="34">
        <v>0.20441293716430664</v>
      </c>
      <c r="AIA127" t="s">
        <v>465</v>
      </c>
      <c r="AIB127" t="s">
        <v>843</v>
      </c>
      <c r="AIC127" s="34">
        <v>0.18846124410629272</v>
      </c>
      <c r="AID127" s="34">
        <v>0.19082891941070557</v>
      </c>
      <c r="AIE127" s="34">
        <v>0.20402610301971436</v>
      </c>
      <c r="AIF127" s="34">
        <v>0.19366171956062317</v>
      </c>
      <c r="AIG127" s="34">
        <v>0.20639884471893311</v>
      </c>
      <c r="AIH127" t="s">
        <v>465</v>
      </c>
      <c r="AII127" t="s">
        <v>843</v>
      </c>
      <c r="AIJ127" s="34">
        <v>0.19404526054859161</v>
      </c>
      <c r="AIK127" s="34">
        <v>0.19989366829395294</v>
      </c>
      <c r="AIL127" s="34">
        <v>0.20207750797271729</v>
      </c>
      <c r="AIM127" s="34">
        <v>0.18310199677944183</v>
      </c>
      <c r="AIN127" s="34">
        <v>0.19742999970912933</v>
      </c>
      <c r="AIO127" t="s">
        <v>465</v>
      </c>
      <c r="AIP127" s="34"/>
      <c r="AIQ127" t="s">
        <v>843</v>
      </c>
      <c r="AIR127" s="34"/>
      <c r="AIS127" s="34"/>
      <c r="AIT127" s="34"/>
      <c r="AIU127" s="34"/>
      <c r="AIV127" s="34"/>
      <c r="AIW127" s="34"/>
      <c r="AIX127" t="s">
        <v>843</v>
      </c>
      <c r="AIY127" s="34"/>
      <c r="AIZ127" s="34"/>
      <c r="AJA127" s="34"/>
      <c r="AJB127" s="34"/>
      <c r="AJC127" s="34"/>
      <c r="AJD127" s="34"/>
      <c r="AJE127" t="s">
        <v>843</v>
      </c>
      <c r="AJF127" s="34"/>
      <c r="AJG127" s="34"/>
      <c r="AJH127" s="34"/>
      <c r="AJI127" s="34"/>
      <c r="AJJ127" s="34"/>
      <c r="AJK127" t="s">
        <v>1460</v>
      </c>
      <c r="AJL127" t="s">
        <v>843</v>
      </c>
      <c r="AJM127" t="s">
        <v>843</v>
      </c>
      <c r="AJN127" s="34"/>
      <c r="AJO127" s="34"/>
      <c r="AJP127" s="34"/>
      <c r="AJQ127" s="34"/>
      <c r="AJR127" s="34"/>
      <c r="AJS127" t="s">
        <v>1460</v>
      </c>
      <c r="AJT127" t="s">
        <v>843</v>
      </c>
      <c r="AJU127" t="s">
        <v>843</v>
      </c>
      <c r="AJV127" t="s">
        <v>843</v>
      </c>
      <c r="AJW127" s="34"/>
      <c r="AJX127" s="34"/>
      <c r="AJY127" s="34"/>
      <c r="AJZ127" s="34"/>
      <c r="AKA127" s="34"/>
      <c r="AKB127" t="s">
        <v>1460</v>
      </c>
      <c r="AKC127" t="s">
        <v>843</v>
      </c>
      <c r="AKD127" t="s">
        <v>843</v>
      </c>
      <c r="AKE127" t="s">
        <v>843</v>
      </c>
      <c r="AKF127" s="34"/>
      <c r="AKG127" s="34"/>
      <c r="AKH127" s="34"/>
      <c r="AKI127" s="34"/>
      <c r="AKJ127" s="34"/>
      <c r="AKK127" t="s">
        <v>1460</v>
      </c>
      <c r="AKL127" t="s">
        <v>843</v>
      </c>
      <c r="AKM127" s="34"/>
      <c r="AKN127" t="s">
        <v>1460</v>
      </c>
      <c r="AKO127" t="s">
        <v>843</v>
      </c>
      <c r="AKP127" s="34"/>
      <c r="AKQ127" t="s">
        <v>1460</v>
      </c>
      <c r="AKR127" t="s">
        <v>843</v>
      </c>
      <c r="AKS127" s="34"/>
      <c r="AKT127" t="s">
        <v>1460</v>
      </c>
      <c r="AKU127" t="s">
        <v>843</v>
      </c>
      <c r="AKV127" s="34"/>
      <c r="AKW127" t="s">
        <v>1460</v>
      </c>
      <c r="AKX127" t="s">
        <v>843</v>
      </c>
      <c r="AKY127" s="34"/>
      <c r="AKZ127" s="34"/>
      <c r="ALA127" s="34"/>
      <c r="ALB127" s="34"/>
      <c r="ALC127" s="34"/>
      <c r="ALD127" t="s">
        <v>1460</v>
      </c>
      <c r="ALE127" t="s">
        <v>843</v>
      </c>
      <c r="ALF127" t="s">
        <v>843</v>
      </c>
      <c r="ALG127" t="s">
        <v>843</v>
      </c>
      <c r="ALH127" s="34"/>
      <c r="ALI127" s="34"/>
      <c r="ALJ127" s="34"/>
      <c r="ALK127" s="34"/>
      <c r="ALL127" s="34">
        <v>0.17024315893650055</v>
      </c>
      <c r="ALM127" t="s">
        <v>465</v>
      </c>
    </row>
    <row r="128" spans="1:1001">
      <c r="A128" t="s">
        <v>512</v>
      </c>
      <c r="B128" t="s">
        <v>87</v>
      </c>
      <c r="C128" t="s">
        <v>311</v>
      </c>
      <c r="D128" s="34">
        <v>4.2065136134624481E-2</v>
      </c>
      <c r="E128" t="s">
        <v>432</v>
      </c>
      <c r="F128" s="34">
        <v>5.0105482339859009E-2</v>
      </c>
      <c r="G128" t="s">
        <v>1464</v>
      </c>
      <c r="H128" s="34">
        <v>5.1933221518993378E-2</v>
      </c>
      <c r="I128" t="s">
        <v>1294</v>
      </c>
      <c r="J128" s="34">
        <v>5.1903996616601944E-2</v>
      </c>
      <c r="K128" t="s">
        <v>1521</v>
      </c>
      <c r="L128" s="34"/>
      <c r="M128" t="s">
        <v>432</v>
      </c>
      <c r="N128" s="34">
        <v>0.5454668402671814</v>
      </c>
      <c r="O128" s="34"/>
      <c r="P128" t="s">
        <v>1459</v>
      </c>
      <c r="Q128" s="34"/>
      <c r="R128" t="s">
        <v>1459</v>
      </c>
      <c r="S128" s="34">
        <v>0.73959445953369141</v>
      </c>
      <c r="T128" t="s">
        <v>432</v>
      </c>
      <c r="U128" s="34">
        <v>0.5454668402671814</v>
      </c>
      <c r="V128" t="s">
        <v>432</v>
      </c>
      <c r="W128" t="s">
        <v>843</v>
      </c>
      <c r="X128" t="s">
        <v>1464</v>
      </c>
      <c r="Y128" s="34">
        <v>0.51924484968185425</v>
      </c>
      <c r="Z128" s="34"/>
      <c r="AA128" t="s">
        <v>1459</v>
      </c>
      <c r="AB128" s="34"/>
      <c r="AC128" t="s">
        <v>1459</v>
      </c>
      <c r="AD128" s="34">
        <v>0.67342269420623779</v>
      </c>
      <c r="AE128" t="s">
        <v>1464</v>
      </c>
      <c r="AF128" s="34">
        <v>0.51924484968185425</v>
      </c>
      <c r="AG128" t="s">
        <v>1464</v>
      </c>
      <c r="AH128" t="s">
        <v>843</v>
      </c>
      <c r="AI128" t="s">
        <v>1294</v>
      </c>
      <c r="AJ128" s="34">
        <v>0.51734727621078491</v>
      </c>
      <c r="AK128" s="34"/>
      <c r="AL128" t="s">
        <v>1459</v>
      </c>
      <c r="AM128" s="34"/>
      <c r="AN128" t="s">
        <v>1459</v>
      </c>
      <c r="AO128" s="34">
        <v>0.67342257499694824</v>
      </c>
      <c r="AP128" t="s">
        <v>1294</v>
      </c>
      <c r="AQ128" s="34">
        <v>0.51734727621078491</v>
      </c>
      <c r="AR128" t="s">
        <v>1294</v>
      </c>
      <c r="AS128" t="s">
        <v>843</v>
      </c>
      <c r="AT128" t="s">
        <v>1521</v>
      </c>
      <c r="AU128" s="34">
        <v>0.51724928617477417</v>
      </c>
      <c r="AV128" s="34"/>
      <c r="AW128" t="s">
        <v>1459</v>
      </c>
      <c r="AX128" s="34"/>
      <c r="AY128" t="s">
        <v>1459</v>
      </c>
      <c r="AZ128" s="34">
        <v>0.67302995920181274</v>
      </c>
      <c r="BA128" t="s">
        <v>1521</v>
      </c>
      <c r="BB128" s="34">
        <v>0.51724928617477417</v>
      </c>
      <c r="BC128" t="s">
        <v>1521</v>
      </c>
      <c r="BD128" t="s">
        <v>843</v>
      </c>
      <c r="BE128" s="34">
        <v>0.60393998803661109</v>
      </c>
      <c r="BF128" t="s">
        <v>1594</v>
      </c>
      <c r="BG128" t="s">
        <v>843</v>
      </c>
      <c r="BH128" t="s">
        <v>432</v>
      </c>
      <c r="BI128" s="34">
        <v>3.6117439270019531</v>
      </c>
      <c r="BJ128" t="s">
        <v>819</v>
      </c>
      <c r="BK128" s="34">
        <v>3.8503434658050537</v>
      </c>
      <c r="BL128" t="s">
        <v>1294</v>
      </c>
      <c r="BM128" s="34">
        <v>3.9904322624206543</v>
      </c>
      <c r="BN128" t="s">
        <v>1521</v>
      </c>
      <c r="BO128" s="34">
        <v>5.106234073638916</v>
      </c>
      <c r="BP128" t="s">
        <v>843</v>
      </c>
      <c r="BQ128" s="34">
        <v>3.2634587287902832</v>
      </c>
      <c r="BR128" t="s">
        <v>830</v>
      </c>
      <c r="BS128" s="34"/>
      <c r="BT128" t="s">
        <v>843</v>
      </c>
      <c r="BU128" s="34">
        <v>3.470083475112915</v>
      </c>
      <c r="BV128" t="s">
        <v>1557</v>
      </c>
      <c r="BW128" t="s">
        <v>843</v>
      </c>
      <c r="BX128" s="34">
        <v>3.098299503326416</v>
      </c>
      <c r="BY128" t="s">
        <v>924</v>
      </c>
      <c r="BZ128" t="s">
        <v>843</v>
      </c>
      <c r="CA128" t="s">
        <v>432</v>
      </c>
      <c r="CB128" s="34">
        <v>8.8212443515658379E-3</v>
      </c>
      <c r="CC128" s="34">
        <v>6.2372614629566669E-3</v>
      </c>
      <c r="CD128" s="34">
        <v>6.0350168496370316E-3</v>
      </c>
      <c r="CE128" s="34">
        <v>5.5902875028550625E-3</v>
      </c>
      <c r="CF128" s="34">
        <v>5.5903093889355659E-3</v>
      </c>
      <c r="CG128" t="s">
        <v>843</v>
      </c>
      <c r="CH128" t="s">
        <v>819</v>
      </c>
      <c r="CI128" s="34">
        <v>9.3603208661079407E-3</v>
      </c>
      <c r="CJ128" s="34">
        <v>8.6613483726978302E-3</v>
      </c>
      <c r="CK128" s="34">
        <v>8.5319727659225464E-3</v>
      </c>
      <c r="CL128" s="34">
        <v>8.7781492620706558E-3</v>
      </c>
      <c r="CM128" s="34">
        <v>9.0390639379620552E-3</v>
      </c>
      <c r="CN128" t="s">
        <v>843</v>
      </c>
      <c r="CO128" t="s">
        <v>1294</v>
      </c>
      <c r="CP128" s="34">
        <v>9.0258233249187469E-3</v>
      </c>
      <c r="CQ128" s="34">
        <v>8.6382105946540833E-3</v>
      </c>
      <c r="CR128" s="34">
        <v>8.8144140318036079E-3</v>
      </c>
      <c r="CS128" s="34">
        <v>9.1334870085120201E-3</v>
      </c>
      <c r="CT128" s="34">
        <v>9.3223117291927338E-3</v>
      </c>
      <c r="CU128" t="s">
        <v>843</v>
      </c>
      <c r="CV128" t="s">
        <v>1521</v>
      </c>
      <c r="CW128" s="34">
        <v>8.8268499821424484E-3</v>
      </c>
      <c r="CX128" s="34">
        <v>8.7957670912146568E-3</v>
      </c>
      <c r="CY128" s="34">
        <v>9.0507529675960541E-3</v>
      </c>
      <c r="CZ128" s="34">
        <v>9.3233566731214523E-3</v>
      </c>
      <c r="DA128" s="34">
        <v>9.5162186771631241E-3</v>
      </c>
      <c r="DB128" t="s">
        <v>843</v>
      </c>
      <c r="DC128" s="34">
        <v>10.234665870666504</v>
      </c>
      <c r="DD128" s="34">
        <v>11.077110290527344</v>
      </c>
      <c r="DE128" s="34">
        <v>11.732999801635742</v>
      </c>
      <c r="DF128" s="34">
        <v>12.342249870300293</v>
      </c>
      <c r="DG128" s="34">
        <v>12.987701416015625</v>
      </c>
      <c r="DH128" t="s">
        <v>1464</v>
      </c>
      <c r="DI128" t="s">
        <v>843</v>
      </c>
      <c r="DJ128" s="34">
        <v>10.740133285522461</v>
      </c>
      <c r="DK128" s="34">
        <v>11.489299774169922</v>
      </c>
      <c r="DL128" s="34">
        <v>12.098549842834473</v>
      </c>
      <c r="DM128" s="34">
        <v>12.723207473754883</v>
      </c>
      <c r="DN128" s="34">
        <v>13.394787788391113</v>
      </c>
      <c r="DO128" t="s">
        <v>1294</v>
      </c>
      <c r="DP128" t="s">
        <v>843</v>
      </c>
      <c r="DQ128" s="34">
        <v>13.673242568969727</v>
      </c>
      <c r="DR128" t="s">
        <v>1521</v>
      </c>
      <c r="DS128" t="s">
        <v>843</v>
      </c>
      <c r="DT128" t="s">
        <v>843</v>
      </c>
      <c r="DU128" s="34">
        <v>12.2</v>
      </c>
      <c r="DV128" t="s">
        <v>1461</v>
      </c>
      <c r="DW128" t="s">
        <v>843</v>
      </c>
      <c r="DX128" t="s">
        <v>843</v>
      </c>
      <c r="DY128" t="s">
        <v>432</v>
      </c>
      <c r="DZ128" s="34">
        <v>5.9043890796601772E-3</v>
      </c>
      <c r="EA128" s="34">
        <v>6.6583249717950821E-3</v>
      </c>
      <c r="EB128" s="34">
        <v>5.3630610927939415E-3</v>
      </c>
      <c r="EC128" s="34">
        <v>6.5012602135539055E-3</v>
      </c>
      <c r="ED128" s="34">
        <v>3.0616952106356621E-2</v>
      </c>
      <c r="EE128" t="s">
        <v>843</v>
      </c>
      <c r="EF128" t="s">
        <v>819</v>
      </c>
      <c r="EG128" s="34">
        <v>1.2420480139553547E-2</v>
      </c>
      <c r="EH128" s="34">
        <v>1.1588717810809612E-2</v>
      </c>
      <c r="EI128" s="34">
        <v>9.5421280711889267E-3</v>
      </c>
      <c r="EJ128" s="34">
        <v>9.5368651673197746E-3</v>
      </c>
      <c r="EK128" s="34">
        <v>-1.112274918705225E-2</v>
      </c>
      <c r="EL128" t="s">
        <v>843</v>
      </c>
      <c r="EM128" t="s">
        <v>1294</v>
      </c>
      <c r="EN128" s="34">
        <v>1.1833305470645428E-2</v>
      </c>
      <c r="EO128" s="34">
        <v>9.4531942158937454E-3</v>
      </c>
      <c r="EP128" s="34">
        <v>6.79045170545578E-3</v>
      </c>
      <c r="EQ128" s="34">
        <v>1.8522128229960799E-3</v>
      </c>
      <c r="ER128" s="34">
        <v>-3.6376467323862016E-4</v>
      </c>
      <c r="ES128" t="s">
        <v>843</v>
      </c>
      <c r="ET128" t="s">
        <v>1521</v>
      </c>
      <c r="EU128" s="34">
        <v>1.275268942117691E-2</v>
      </c>
      <c r="EV128" s="34">
        <v>1.1173025704920292E-2</v>
      </c>
      <c r="EW128" s="34">
        <v>8.3579178899526596E-3</v>
      </c>
      <c r="EX128" s="34">
        <v>6.3192052766680717E-3</v>
      </c>
      <c r="EY128" s="34">
        <v>-7.8525644494220614E-4</v>
      </c>
      <c r="EZ128" t="s">
        <v>843</v>
      </c>
      <c r="FA128" t="s">
        <v>1594</v>
      </c>
      <c r="FB128" s="34">
        <v>1.1977596208453178E-2</v>
      </c>
      <c r="FC128" s="34">
        <v>9.692169725894928E-3</v>
      </c>
      <c r="FD128" s="34">
        <v>5.2189473062753677E-3</v>
      </c>
      <c r="FE128" s="34">
        <v>8.2920324057340622E-3</v>
      </c>
      <c r="FF128" s="34">
        <v>9.7810598090291023E-3</v>
      </c>
      <c r="FG128" t="s">
        <v>843</v>
      </c>
      <c r="FH128" s="34"/>
      <c r="FI128" s="34"/>
      <c r="FJ128" s="34"/>
      <c r="FK128" s="34"/>
      <c r="FL128" s="34"/>
      <c r="FM128" t="s">
        <v>843</v>
      </c>
      <c r="FN128" t="s">
        <v>843</v>
      </c>
      <c r="FO128" s="34">
        <v>0.68977999999999995</v>
      </c>
      <c r="FP128" t="s">
        <v>1462</v>
      </c>
      <c r="FQ128" t="s">
        <v>843</v>
      </c>
      <c r="FR128" t="s">
        <v>843</v>
      </c>
      <c r="FS128" s="34">
        <v>0.77456000000000003</v>
      </c>
      <c r="FT128" t="s">
        <v>1462</v>
      </c>
      <c r="FU128" t="s">
        <v>843</v>
      </c>
      <c r="FV128" t="s">
        <v>843</v>
      </c>
      <c r="FW128" s="34">
        <v>0.60049999999999992</v>
      </c>
      <c r="FX128" t="s">
        <v>1462</v>
      </c>
      <c r="FY128" t="s">
        <v>843</v>
      </c>
      <c r="FZ128" s="34">
        <v>3.0741401016712189E-2</v>
      </c>
      <c r="GA128" s="34">
        <v>3.5580188035964966E-2</v>
      </c>
      <c r="GB128" s="34">
        <v>4.7299791127443314E-2</v>
      </c>
      <c r="GC128" s="34">
        <v>5.696554109454155E-2</v>
      </c>
      <c r="GD128" s="34">
        <v>5.5776555091142654E-2</v>
      </c>
      <c r="GE128" t="s">
        <v>830</v>
      </c>
      <c r="GF128" t="s">
        <v>843</v>
      </c>
      <c r="GG128" s="34">
        <v>2.9718447476625443E-2</v>
      </c>
      <c r="GH128" s="34">
        <v>3.4216251224279404E-2</v>
      </c>
      <c r="GI128" s="34">
        <v>4.5253884047269821E-2</v>
      </c>
      <c r="GJ128" s="34">
        <v>5.2873726934194565E-2</v>
      </c>
      <c r="GK128" s="34">
        <v>3.6136168986558914E-2</v>
      </c>
      <c r="GL128" t="s">
        <v>832</v>
      </c>
      <c r="GM128" t="s">
        <v>843</v>
      </c>
      <c r="GN128" s="34"/>
      <c r="GO128" t="s">
        <v>1460</v>
      </c>
      <c r="GP128" t="s">
        <v>843</v>
      </c>
      <c r="GQ128" t="s">
        <v>843</v>
      </c>
      <c r="GR128" s="34">
        <v>9.6147283911705017E-3</v>
      </c>
      <c r="GS128" s="34">
        <v>8.3296243101358414E-3</v>
      </c>
      <c r="GT128" s="34">
        <v>7.3885140009224415E-3</v>
      </c>
      <c r="GU128" s="34">
        <v>6.9593233056366444E-3</v>
      </c>
      <c r="GV128" s="34">
        <v>5.8339387178421021E-3</v>
      </c>
      <c r="GW128" t="s">
        <v>832</v>
      </c>
      <c r="GX128" t="s">
        <v>843</v>
      </c>
      <c r="GY128" t="s">
        <v>843</v>
      </c>
      <c r="GZ128" t="s">
        <v>843</v>
      </c>
      <c r="HA128" t="s">
        <v>843</v>
      </c>
      <c r="HB128" t="s">
        <v>843</v>
      </c>
      <c r="HC128" t="s">
        <v>843</v>
      </c>
      <c r="HD128" t="s">
        <v>843</v>
      </c>
      <c r="HE128" t="s">
        <v>843</v>
      </c>
      <c r="HF128" t="s">
        <v>843</v>
      </c>
      <c r="HG128" t="s">
        <v>843</v>
      </c>
      <c r="HH128" s="34">
        <v>46788591</v>
      </c>
      <c r="HI128" s="34">
        <v>47064790</v>
      </c>
      <c r="HJ128" s="34">
        <v>47320668</v>
      </c>
      <c r="HK128" s="34">
        <v>47539738</v>
      </c>
      <c r="HL128" s="34">
        <v>47727285</v>
      </c>
      <c r="HM128" s="34">
        <v>47889573</v>
      </c>
      <c r="HN128" s="34">
        <v>48049347</v>
      </c>
      <c r="HO128" s="34">
        <v>48220601</v>
      </c>
      <c r="HP128" s="34">
        <v>48398626</v>
      </c>
      <c r="HQ128" s="34">
        <v>48588019</v>
      </c>
      <c r="HR128" s="34">
        <v>48813042</v>
      </c>
      <c r="HS128" s="34">
        <v>49169878</v>
      </c>
      <c r="HT128" s="34">
        <v>49634185</v>
      </c>
      <c r="HU128" s="34">
        <v>50098229</v>
      </c>
      <c r="HV128" s="34">
        <v>50558043</v>
      </c>
      <c r="HW128" s="34">
        <v>50994401</v>
      </c>
      <c r="HX128" s="34">
        <v>51309984</v>
      </c>
      <c r="HY128" s="34">
        <v>51511639</v>
      </c>
      <c r="HZ128" s="34">
        <v>51676900</v>
      </c>
      <c r="IA128" s="34">
        <v>51803829</v>
      </c>
      <c r="IB128" s="34">
        <v>51844690</v>
      </c>
      <c r="IC128" s="34">
        <v>51830139</v>
      </c>
      <c r="ID128" s="34">
        <v>51815810</v>
      </c>
      <c r="IE128" s="34">
        <v>51784059</v>
      </c>
      <c r="IF128" s="34">
        <v>51741963</v>
      </c>
      <c r="IG128" s="34">
        <v>51690479</v>
      </c>
      <c r="IH128" s="34">
        <v>51630817</v>
      </c>
      <c r="II128" s="34">
        <v>51561768</v>
      </c>
      <c r="IJ128" s="34">
        <v>51482230</v>
      </c>
      <c r="IK128" s="34">
        <v>51392505</v>
      </c>
      <c r="IL128" s="34">
        <v>51290214</v>
      </c>
      <c r="IM128" s="34">
        <v>51173200</v>
      </c>
      <c r="IN128" s="34">
        <v>51040363</v>
      </c>
      <c r="IO128" s="34">
        <v>50890473</v>
      </c>
      <c r="IP128" s="34">
        <v>50721724</v>
      </c>
      <c r="IQ128" s="34">
        <v>50532567</v>
      </c>
      <c r="IR128" s="34">
        <v>50324119</v>
      </c>
      <c r="IS128" s="34">
        <v>50097849</v>
      </c>
      <c r="IT128" s="34">
        <v>49854467</v>
      </c>
      <c r="IU128" s="34">
        <v>49594904</v>
      </c>
      <c r="IV128" s="34">
        <v>49319974</v>
      </c>
      <c r="IW128" s="34">
        <v>49030283</v>
      </c>
      <c r="IX128" s="34">
        <v>48727532</v>
      </c>
      <c r="IY128" s="34">
        <v>48412166</v>
      </c>
      <c r="IZ128" s="34">
        <v>48082601</v>
      </c>
      <c r="JA128" s="34">
        <v>47738573</v>
      </c>
      <c r="JB128" s="34">
        <v>47379594</v>
      </c>
      <c r="JC128" s="34">
        <v>47004124</v>
      </c>
      <c r="JD128" s="34">
        <v>46610891</v>
      </c>
      <c r="JE128" s="34">
        <v>46199541</v>
      </c>
      <c r="JF128" s="34">
        <v>45770874</v>
      </c>
      <c r="JG128" s="34">
        <v>45326220</v>
      </c>
      <c r="JH128" s="34">
        <v>44867510</v>
      </c>
      <c r="JI128" s="34">
        <v>44395474</v>
      </c>
      <c r="JJ128" s="34">
        <v>43911285</v>
      </c>
      <c r="JK128" s="34">
        <v>43417493</v>
      </c>
      <c r="JL128" s="34">
        <v>42916240</v>
      </c>
      <c r="JM128" s="34">
        <v>42410033</v>
      </c>
      <c r="JN128" s="34">
        <v>41900604</v>
      </c>
      <c r="JO128" s="34">
        <v>41388859</v>
      </c>
      <c r="JP128" s="34">
        <v>40877006</v>
      </c>
      <c r="JQ128" s="34">
        <v>40367312</v>
      </c>
      <c r="JR128" s="34">
        <v>39860020</v>
      </c>
      <c r="JS128" s="34">
        <v>39355368</v>
      </c>
      <c r="JT128" s="34">
        <v>38853435</v>
      </c>
      <c r="JU128" s="34">
        <v>38354346</v>
      </c>
      <c r="JV128" s="34">
        <v>37858378</v>
      </c>
      <c r="JW128" s="34">
        <v>37365875</v>
      </c>
      <c r="JX128" s="34">
        <v>36877691</v>
      </c>
      <c r="JY128" s="34">
        <v>36394147</v>
      </c>
      <c r="JZ128" s="34">
        <v>35914652</v>
      </c>
      <c r="KA128" s="34">
        <v>35439357</v>
      </c>
      <c r="KB128" s="34">
        <v>34969593</v>
      </c>
      <c r="KC128" s="34">
        <v>34505456</v>
      </c>
      <c r="KD128" s="34">
        <v>34046974</v>
      </c>
      <c r="KE128" s="34">
        <v>33594161</v>
      </c>
      <c r="KF128" s="34">
        <v>33146634</v>
      </c>
      <c r="KG128" s="34">
        <v>32704324</v>
      </c>
      <c r="KH128" s="34">
        <v>32267388</v>
      </c>
      <c r="KI128" s="34">
        <v>31835481</v>
      </c>
      <c r="KJ128" s="34">
        <v>31408278</v>
      </c>
      <c r="KK128" s="34">
        <v>30986290</v>
      </c>
      <c r="KL128" s="34">
        <v>30569730</v>
      </c>
      <c r="KM128" s="34">
        <v>30157775</v>
      </c>
      <c r="KN128" s="34">
        <v>29750352</v>
      </c>
      <c r="KO128" s="34">
        <v>29347263</v>
      </c>
      <c r="KP128" s="34">
        <v>28948532</v>
      </c>
      <c r="KQ128" s="34">
        <v>28554468</v>
      </c>
      <c r="KR128" s="34">
        <v>28164879</v>
      </c>
      <c r="KS128" s="34">
        <v>27780463</v>
      </c>
      <c r="KT128" s="34">
        <v>27402411</v>
      </c>
      <c r="KU128" s="34">
        <v>27031192</v>
      </c>
      <c r="KV128" s="34">
        <v>26667488</v>
      </c>
      <c r="KW128" s="34">
        <v>26312671</v>
      </c>
      <c r="KX128" s="34">
        <v>25967032</v>
      </c>
      <c r="KY128" s="34">
        <v>25631307</v>
      </c>
      <c r="KZ128" s="34">
        <v>25305887</v>
      </c>
      <c r="LA128" s="34">
        <v>24990390</v>
      </c>
      <c r="LB128" s="34">
        <v>24684886</v>
      </c>
      <c r="LC128" s="34">
        <v>24389144</v>
      </c>
      <c r="LD128" s="34">
        <v>24102932</v>
      </c>
      <c r="LE128" t="s">
        <v>843</v>
      </c>
      <c r="LF128" t="s">
        <v>843</v>
      </c>
      <c r="LG128" t="s">
        <v>843</v>
      </c>
      <c r="LH128" s="34">
        <v>5.7475194334983826E-3</v>
      </c>
      <c r="LI128" s="34">
        <v>5.8857719413936138E-3</v>
      </c>
      <c r="LJ128" s="34">
        <v>5.4219923913478851E-3</v>
      </c>
      <c r="LK128" s="34">
        <v>4.6187951229512691E-3</v>
      </c>
      <c r="LL128" s="34">
        <v>3.9372961036860943E-3</v>
      </c>
      <c r="LM128" s="34">
        <v>3.3945511095225811E-3</v>
      </c>
      <c r="LN128" s="34">
        <v>3.3307473640888929E-3</v>
      </c>
      <c r="LO128" s="34">
        <v>3.5577910020947456E-3</v>
      </c>
      <c r="LP128" s="34">
        <v>3.6850885953754187E-3</v>
      </c>
      <c r="LQ128" s="34">
        <v>3.9055529050529003E-3</v>
      </c>
      <c r="LR128" s="34">
        <v>4.6205534599721432E-3</v>
      </c>
      <c r="LS128" s="34">
        <v>7.2836689651012421E-3</v>
      </c>
      <c r="LT128" s="34">
        <v>9.3986093997955322E-3</v>
      </c>
      <c r="LU128" s="34">
        <v>9.3058478087186813E-3</v>
      </c>
      <c r="LV128" s="34">
        <v>9.1363843530416489E-3</v>
      </c>
      <c r="LW128" s="34">
        <v>8.5937995463609695E-3</v>
      </c>
      <c r="LX128" s="34">
        <v>6.1695105396211147E-3</v>
      </c>
      <c r="LY128" s="34">
        <v>3.9224289357662201E-3</v>
      </c>
      <c r="LZ128" s="34">
        <v>3.2030909787863493E-3</v>
      </c>
      <c r="MA128" s="34">
        <v>2.4531923700124025E-3</v>
      </c>
      <c r="MB128" s="34">
        <v>7.8845315147191286E-4</v>
      </c>
      <c r="MC128" s="34">
        <v>-2.8070458211004734E-4</v>
      </c>
      <c r="MD128" s="34">
        <v>-2.7649899129755795E-4</v>
      </c>
      <c r="ME128" s="34">
        <v>-6.1295443447306752E-4</v>
      </c>
      <c r="MF128" s="34">
        <v>-8.1324484199285507E-4</v>
      </c>
      <c r="MG128" s="34">
        <v>-9.955097921192646E-4</v>
      </c>
      <c r="MH128" s="34">
        <v>-1.1548830661922693E-3</v>
      </c>
      <c r="MI128" s="34">
        <v>-1.3382552424445748E-3</v>
      </c>
      <c r="MJ128" s="34">
        <v>-1.5437680995091796E-3</v>
      </c>
      <c r="MK128" s="34">
        <v>-1.7443548422306776E-3</v>
      </c>
      <c r="ML128" s="34">
        <v>-1.9923709332942963E-3</v>
      </c>
      <c r="MM128" s="34">
        <v>-2.2840162273496389E-3</v>
      </c>
      <c r="MN128" s="34">
        <v>-2.5992065202444792E-3</v>
      </c>
      <c r="MO128" s="34">
        <v>-2.941015874966979E-3</v>
      </c>
      <c r="MP128" s="34">
        <v>-3.3214350696653128E-3</v>
      </c>
      <c r="MQ128" s="34">
        <v>-3.7362806033343077E-3</v>
      </c>
      <c r="MR128" s="34">
        <v>-4.1335541754961014E-3</v>
      </c>
      <c r="MS128" s="34">
        <v>-4.5063919387757778E-3</v>
      </c>
      <c r="MT128" s="34">
        <v>-4.8699718900024891E-3</v>
      </c>
      <c r="MU128" s="34">
        <v>-5.2200146019458771E-3</v>
      </c>
      <c r="MV128" s="34">
        <v>-5.558935459703207E-3</v>
      </c>
      <c r="MW128" s="34">
        <v>-5.8910236693918705E-3</v>
      </c>
      <c r="MX128" s="34">
        <v>-6.1939186416566372E-3</v>
      </c>
      <c r="MY128" s="34">
        <v>-6.4930631779134274E-3</v>
      </c>
      <c r="MZ128" s="34">
        <v>-6.8307598121464252E-3</v>
      </c>
      <c r="NA128" s="34">
        <v>-7.1806567721068859E-3</v>
      </c>
      <c r="NB128" s="34">
        <v>-7.5480998493731022E-3</v>
      </c>
      <c r="NC128" s="34">
        <v>-7.9562868922948837E-3</v>
      </c>
      <c r="ND128" s="34">
        <v>-8.401116356253624E-3</v>
      </c>
      <c r="NE128" s="34">
        <v>-8.8643636554479599E-3</v>
      </c>
      <c r="NF128" s="34">
        <v>-9.3219131231307983E-3</v>
      </c>
      <c r="NG128" s="34">
        <v>-9.7622768953442574E-3</v>
      </c>
      <c r="NH128" s="34">
        <v>-1.0171747766435146E-2</v>
      </c>
      <c r="NI128" s="34">
        <v>-1.0576397180557251E-2</v>
      </c>
      <c r="NJ128" s="34">
        <v>-1.0966178961098194E-2</v>
      </c>
      <c r="NK128" s="34">
        <v>-1.1308924295008183E-2</v>
      </c>
      <c r="NL128" s="34">
        <v>-1.1612115427851677E-2</v>
      </c>
      <c r="NM128" s="34">
        <v>-1.1865347623825073E-2</v>
      </c>
      <c r="NN128" s="34">
        <v>-1.2084719724953175E-2</v>
      </c>
      <c r="NO128" s="34">
        <v>-1.2288503348827362E-2</v>
      </c>
      <c r="NP128" s="34">
        <v>-1.2444034218788147E-2</v>
      </c>
      <c r="NQ128" s="34">
        <v>-1.2547356076538563E-2</v>
      </c>
      <c r="NR128" s="34">
        <v>-1.264653168618679E-2</v>
      </c>
      <c r="NS128" s="34">
        <v>-1.2741434387862682E-2</v>
      </c>
      <c r="NT128" s="34">
        <v>-1.2835892848670483E-2</v>
      </c>
      <c r="NU128" s="34">
        <v>-1.2928644195199013E-2</v>
      </c>
      <c r="NV128" s="34">
        <v>-1.3015543110668659E-2</v>
      </c>
      <c r="NW128" s="34">
        <v>-1.3094448484480381E-2</v>
      </c>
      <c r="NX128" s="34">
        <v>-1.315106637775898E-2</v>
      </c>
      <c r="NY128" s="34">
        <v>-1.3198823668062687E-2</v>
      </c>
      <c r="NZ128" s="34">
        <v>-1.3262619264423847E-2</v>
      </c>
      <c r="OA128" s="34">
        <v>-1.332236360758543E-2</v>
      </c>
      <c r="OB128" s="34">
        <v>-1.3344069942831993E-2</v>
      </c>
      <c r="OC128" s="34">
        <v>-1.3361455872654915E-2</v>
      </c>
      <c r="OD128" s="34">
        <v>-1.3376297429203987E-2</v>
      </c>
      <c r="OE128" s="34">
        <v>-1.3388887047767639E-2</v>
      </c>
      <c r="OF128" s="34">
        <v>-1.3411099091172218E-2</v>
      </c>
      <c r="OG128" s="34">
        <v>-1.3433871790766716E-2</v>
      </c>
      <c r="OH128" s="34">
        <v>-1.3450240716338158E-2</v>
      </c>
      <c r="OI128" s="34">
        <v>-1.3475637882947922E-2</v>
      </c>
      <c r="OJ128" s="34">
        <v>-1.3509933836758137E-2</v>
      </c>
      <c r="OK128" s="34">
        <v>-1.3526639901101589E-2</v>
      </c>
      <c r="OL128" s="34">
        <v>-1.3534544967114925E-2</v>
      </c>
      <c r="OM128" s="34">
        <v>-1.3567536137998104E-2</v>
      </c>
      <c r="ON128" s="34">
        <v>-1.3601803220808506E-2</v>
      </c>
      <c r="OO128" s="34">
        <v>-1.3641675934195518E-2</v>
      </c>
      <c r="OP128" s="34">
        <v>-1.3679793104529381E-2</v>
      </c>
      <c r="OQ128" s="34">
        <v>-1.370607316493988E-2</v>
      </c>
      <c r="OR128" s="34">
        <v>-1.3737645000219345E-2</v>
      </c>
      <c r="OS128" s="34">
        <v>-1.3742771930992603E-2</v>
      </c>
      <c r="OT128" s="34">
        <v>-1.3702001422643661E-2</v>
      </c>
      <c r="OU128" s="34">
        <v>-1.3639544136822224E-2</v>
      </c>
      <c r="OV128" s="34">
        <v>-1.3546313159167767E-2</v>
      </c>
      <c r="OW128" s="34">
        <v>-1.3394535519182682E-2</v>
      </c>
      <c r="OX128" s="34">
        <v>-1.3222876936197281E-2</v>
      </c>
      <c r="OY128" s="34">
        <v>-1.3013198971748352E-2</v>
      </c>
      <c r="OZ128" s="34">
        <v>-1.2777477502822876E-2</v>
      </c>
      <c r="PA128" s="34">
        <v>-1.2545705772936344E-2</v>
      </c>
      <c r="PB128" s="34">
        <v>-1.2300197035074234E-2</v>
      </c>
      <c r="PC128" s="34">
        <v>-1.2053037993609905E-2</v>
      </c>
      <c r="PD128" s="34">
        <v>-1.180462259799242E-2</v>
      </c>
      <c r="PE128" t="s">
        <v>1300</v>
      </c>
      <c r="PF128" t="s">
        <v>843</v>
      </c>
      <c r="PG128" t="s">
        <v>843</v>
      </c>
      <c r="PH128" t="s">
        <v>843</v>
      </c>
      <c r="PI128" t="s">
        <v>843</v>
      </c>
      <c r="PJ128" t="s">
        <v>1300</v>
      </c>
      <c r="PK128" s="34">
        <v>0.50252622365951538</v>
      </c>
      <c r="PL128" s="34">
        <v>0.50226676464080811</v>
      </c>
      <c r="PM128" s="34">
        <v>0.50177085399627686</v>
      </c>
      <c r="PN128" s="34">
        <v>0.50126892328262329</v>
      </c>
      <c r="PO128" s="34">
        <v>0.50074148178100586</v>
      </c>
      <c r="PP128" s="34">
        <v>0.50022047758102417</v>
      </c>
      <c r="PQ128" s="34">
        <v>0.49980074167251587</v>
      </c>
      <c r="PR128" s="34">
        <v>0.49945917725563049</v>
      </c>
      <c r="PS128" s="34">
        <v>0.4991108775138855</v>
      </c>
      <c r="PT128" s="34">
        <v>0.49875617027282715</v>
      </c>
      <c r="PU128" s="34">
        <v>0.49848252534866333</v>
      </c>
      <c r="PV128" s="34">
        <v>0.49868255853652954</v>
      </c>
      <c r="PW128" s="34">
        <v>0.49925747513771057</v>
      </c>
      <c r="PX128" s="34">
        <v>0.49980881810188293</v>
      </c>
      <c r="PY128" s="34">
        <v>0.50033873319625854</v>
      </c>
      <c r="PZ128" s="34">
        <v>0.50080102682113647</v>
      </c>
      <c r="QA128" s="34">
        <v>0.50083363056182861</v>
      </c>
      <c r="QB128" s="34">
        <v>0.50050657987594604</v>
      </c>
      <c r="QC128" s="34">
        <v>0.50018441677093506</v>
      </c>
      <c r="QD128" s="34">
        <v>0.49985617399215698</v>
      </c>
      <c r="QE128" s="34">
        <v>0.4995989203453064</v>
      </c>
      <c r="QF128" s="34">
        <v>0.49941903352737427</v>
      </c>
      <c r="QG128" s="34">
        <v>0.49921929836273193</v>
      </c>
      <c r="QH128" s="34">
        <v>0.49899047613143921</v>
      </c>
      <c r="QI128" s="34">
        <v>0.49875298142433167</v>
      </c>
      <c r="QJ128" s="34">
        <v>0.49850711226463318</v>
      </c>
      <c r="QK128" s="34">
        <v>0.49825313687324524</v>
      </c>
      <c r="QL128" s="34">
        <v>0.49799039959907532</v>
      </c>
      <c r="QM128" s="34">
        <v>0.49771815538406372</v>
      </c>
      <c r="QN128" s="34">
        <v>0.49743634462356567</v>
      </c>
      <c r="QO128" s="34">
        <v>0.49714413285255432</v>
      </c>
      <c r="QP128" s="34">
        <v>0.49683943390846252</v>
      </c>
      <c r="QQ128" s="34">
        <v>0.49652177095413208</v>
      </c>
      <c r="QR128" s="34">
        <v>0.49619007110595703</v>
      </c>
      <c r="QS128" s="34">
        <v>0.49584114551544189</v>
      </c>
      <c r="QT128" s="34">
        <v>0.49547317624092102</v>
      </c>
      <c r="QU128" s="34">
        <v>0.49508711695671082</v>
      </c>
      <c r="QV128" s="34">
        <v>0.49468374252319336</v>
      </c>
      <c r="QW128" s="34">
        <v>0.49426287412643433</v>
      </c>
      <c r="QX128" s="34">
        <v>0.49382531642913818</v>
      </c>
      <c r="QY128" s="34">
        <v>0.49337095022201538</v>
      </c>
      <c r="QZ128" s="34">
        <v>0.49290236830711365</v>
      </c>
      <c r="RA128" s="34">
        <v>0.49242326617240906</v>
      </c>
      <c r="RB128" s="34">
        <v>0.49193468689918518</v>
      </c>
      <c r="RC128" s="34">
        <v>0.49144062399864197</v>
      </c>
      <c r="RD128" s="34">
        <v>0.49094590544700623</v>
      </c>
      <c r="RE128" s="34">
        <v>0.49045455455780029</v>
      </c>
      <c r="RF128" s="34">
        <v>0.48996862769126892</v>
      </c>
      <c r="RG128" s="34">
        <v>0.48948806524276733</v>
      </c>
      <c r="RH128" s="34">
        <v>0.48901721835136414</v>
      </c>
      <c r="RI128" s="34">
        <v>0.48856180906295776</v>
      </c>
      <c r="RJ128" s="34">
        <v>0.48812487721443176</v>
      </c>
      <c r="RK128" s="34">
        <v>0.48770847916603088</v>
      </c>
      <c r="RL128" s="34">
        <v>0.48731693625450134</v>
      </c>
      <c r="RM128" s="34">
        <v>0.48695454001426697</v>
      </c>
      <c r="RN128" s="34">
        <v>0.48662149906158447</v>
      </c>
      <c r="RO128" s="34">
        <v>0.4863160252571106</v>
      </c>
      <c r="RP128" s="34">
        <v>0.48604026436805725</v>
      </c>
      <c r="RQ128" s="34">
        <v>0.48579376935958862</v>
      </c>
      <c r="RR128" s="34">
        <v>0.48557162284851074</v>
      </c>
      <c r="RS128" s="34">
        <v>0.48537421226501465</v>
      </c>
      <c r="RT128" s="34">
        <v>0.48519700765609741</v>
      </c>
      <c r="RU128" s="34">
        <v>0.48503637313842773</v>
      </c>
      <c r="RV128" s="34">
        <v>0.48489546775817871</v>
      </c>
      <c r="RW128" s="34">
        <v>0.48477393388748169</v>
      </c>
      <c r="RX128" s="34">
        <v>0.48466894030570984</v>
      </c>
      <c r="RY128" s="34">
        <v>0.48457497358322144</v>
      </c>
      <c r="RZ128" s="34">
        <v>0.48449110984802246</v>
      </c>
      <c r="SA128" s="34">
        <v>0.48441711068153381</v>
      </c>
      <c r="SB128" s="34">
        <v>0.48434719443321228</v>
      </c>
      <c r="SC128" s="34">
        <v>0.4842742383480072</v>
      </c>
      <c r="SD128" s="34">
        <v>0.48419648408889771</v>
      </c>
      <c r="SE128" s="34">
        <v>0.4841124415397644</v>
      </c>
      <c r="SF128" s="34">
        <v>0.48401826620101929</v>
      </c>
      <c r="SG128" s="34">
        <v>0.48391491174697876</v>
      </c>
      <c r="SH128" s="34">
        <v>0.48379817605018616</v>
      </c>
      <c r="SI128" s="34">
        <v>0.48366504907608032</v>
      </c>
      <c r="SJ128" s="34">
        <v>0.48351934552192688</v>
      </c>
      <c r="SK128" s="34">
        <v>0.48335987329483032</v>
      </c>
      <c r="SL128" s="34">
        <v>0.48318547010421753</v>
      </c>
      <c r="SM128" s="34">
        <v>0.48299762606620789</v>
      </c>
      <c r="SN128" s="34">
        <v>0.48279625177383423</v>
      </c>
      <c r="SO128" s="34">
        <v>0.48258018493652344</v>
      </c>
      <c r="SP128" s="34">
        <v>0.48235020041465759</v>
      </c>
      <c r="SQ128" s="34">
        <v>0.48210844397544861</v>
      </c>
      <c r="SR128" s="34">
        <v>0.48186042904853821</v>
      </c>
      <c r="SS128" s="34">
        <v>0.48161602020263672</v>
      </c>
      <c r="ST128" s="34">
        <v>0.48138126730918884</v>
      </c>
      <c r="SU128" s="34">
        <v>0.48116236925125122</v>
      </c>
      <c r="SV128" s="34">
        <v>0.48096451163291931</v>
      </c>
      <c r="SW128" s="34">
        <v>0.48079240322113037</v>
      </c>
      <c r="SX128" s="34">
        <v>0.4806545078754425</v>
      </c>
      <c r="SY128" s="34">
        <v>0.48055782914161682</v>
      </c>
      <c r="SZ128" s="34">
        <v>0.48050442337989807</v>
      </c>
      <c r="TA128" s="34">
        <v>0.48049938678741455</v>
      </c>
      <c r="TB128" s="34">
        <v>0.48054274916648865</v>
      </c>
      <c r="TC128" s="34">
        <v>0.48063227534294128</v>
      </c>
      <c r="TD128" s="34">
        <v>0.48076683282852173</v>
      </c>
      <c r="TE128" s="34">
        <v>0.48093524575233459</v>
      </c>
      <c r="TF128" s="34">
        <v>0.48112964630126953</v>
      </c>
      <c r="TG128" s="34">
        <v>0.48134472966194153</v>
      </c>
      <c r="TH128" t="s">
        <v>843</v>
      </c>
      <c r="TI128" t="s">
        <v>843</v>
      </c>
      <c r="TJ128" t="s">
        <v>1300</v>
      </c>
      <c r="TK128" s="34">
        <v>0.71876099025935603</v>
      </c>
      <c r="TL128" s="34">
        <v>0.71745165547323198</v>
      </c>
      <c r="TM128" s="34">
        <v>0.71662429828759</v>
      </c>
      <c r="TN128" s="34">
        <v>0.71612740360361893</v>
      </c>
      <c r="TO128" s="34">
        <v>0.71606013503533505</v>
      </c>
      <c r="TP128" s="34">
        <v>0.71676298634739299</v>
      </c>
      <c r="TQ128" s="34">
        <v>0.717980548205993</v>
      </c>
      <c r="TR128" s="34">
        <v>0.7194975856895689</v>
      </c>
      <c r="TS128" s="34">
        <v>0.721586345017456</v>
      </c>
      <c r="TT128" s="34">
        <v>0.723732902137871</v>
      </c>
      <c r="TU128" s="34">
        <v>0.72553903729253311</v>
      </c>
      <c r="TV128" s="34">
        <v>0.72802139887373096</v>
      </c>
      <c r="TW128" s="34">
        <v>0.73063546827655201</v>
      </c>
      <c r="TX128" s="34">
        <v>0.73206407156628206</v>
      </c>
      <c r="TY128" s="34">
        <v>0.73252185347168097</v>
      </c>
      <c r="TZ128" s="34">
        <v>0.73271094016772598</v>
      </c>
      <c r="UA128" s="34">
        <v>0.73266446545763897</v>
      </c>
      <c r="UB128" s="34">
        <v>0.73076791179919498</v>
      </c>
      <c r="UC128" s="34">
        <v>0.72787077978748693</v>
      </c>
      <c r="UD128" s="34">
        <v>0.72480794108088109</v>
      </c>
      <c r="UE128" s="34">
        <v>0.72004516065150392</v>
      </c>
      <c r="UF128" s="34">
        <v>0.71456879558050201</v>
      </c>
      <c r="UG128" s="34">
        <v>0.70937222354887697</v>
      </c>
      <c r="UH128" s="34">
        <v>0.70386544052099098</v>
      </c>
      <c r="UI128" s="34">
        <v>0.69753508093165195</v>
      </c>
      <c r="UJ128" s="34">
        <v>0.69004286069780907</v>
      </c>
      <c r="UK128" s="34">
        <v>0.68232149336004599</v>
      </c>
      <c r="UL128" s="34">
        <v>0.67553999505990603</v>
      </c>
      <c r="UM128" s="34">
        <v>0.66934516695707602</v>
      </c>
      <c r="UN128" s="34">
        <v>0.66343675343868991</v>
      </c>
      <c r="UO128" s="34">
        <v>0.65755344674522109</v>
      </c>
      <c r="UP128" s="34">
        <v>0.65136366937541201</v>
      </c>
      <c r="UQ128" s="34">
        <v>0.64463250736840805</v>
      </c>
      <c r="UR128" s="34">
        <v>0.636545445711867</v>
      </c>
      <c r="US128" s="34">
        <v>0.62752725045386903</v>
      </c>
      <c r="UT128" s="34">
        <v>0.61838332279474995</v>
      </c>
      <c r="UU128" s="34">
        <v>0.60913396218620297</v>
      </c>
      <c r="UV128" s="34">
        <v>0.60028172466764307</v>
      </c>
      <c r="UW128" s="34">
        <v>0.59207071655183907</v>
      </c>
      <c r="UX128" s="34">
        <v>0.58427808010554994</v>
      </c>
      <c r="UY128" s="34">
        <v>0.57752829512845993</v>
      </c>
      <c r="UZ128" s="34">
        <v>0.57193298708950002</v>
      </c>
      <c r="VA128" s="34">
        <v>0.56670914504760905</v>
      </c>
      <c r="VB128" s="34">
        <v>0.56160980731981902</v>
      </c>
      <c r="VC128" s="34">
        <v>0.55611609326088596</v>
      </c>
      <c r="VD128" s="34">
        <v>0.54975396363697404</v>
      </c>
      <c r="VE128" s="34">
        <v>0.54324370589537208</v>
      </c>
      <c r="VF128" s="34">
        <v>0.53698416401735105</v>
      </c>
      <c r="VG128" s="34">
        <v>0.53149281141182203</v>
      </c>
      <c r="VH128" s="34">
        <v>0.52731475760024094</v>
      </c>
      <c r="VI128" s="34">
        <v>0.524008242927678</v>
      </c>
      <c r="VJ128" s="34">
        <v>0.52103761354906697</v>
      </c>
      <c r="VK128" s="34">
        <v>0.51821869007460697</v>
      </c>
      <c r="VL128" s="34">
        <v>0.515485480743887</v>
      </c>
      <c r="VM128" s="34">
        <v>0.51262671415073902</v>
      </c>
      <c r="VN128" s="34">
        <v>0.50938383878341198</v>
      </c>
      <c r="VO128" s="34">
        <v>0.50554162603179598</v>
      </c>
      <c r="VP128" s="34">
        <v>0.50093628197676399</v>
      </c>
      <c r="VQ128" s="34">
        <v>0.49595690792428698</v>
      </c>
      <c r="VR128" s="34">
        <v>0.49097668397885402</v>
      </c>
      <c r="VS128" s="34">
        <v>0.48598007642732</v>
      </c>
      <c r="VT128" s="34">
        <v>0.481026603901692</v>
      </c>
      <c r="VU128" s="34">
        <v>0.47625345491865601</v>
      </c>
      <c r="VV128" s="34">
        <v>0.47182334222077005</v>
      </c>
      <c r="VW128" s="34">
        <v>0.46772442986989998</v>
      </c>
      <c r="VX128" s="34">
        <v>0.46358928920336701</v>
      </c>
      <c r="VY128" s="34">
        <v>0.459982073980851</v>
      </c>
      <c r="VZ128" s="34">
        <v>0.45786560598407</v>
      </c>
      <c r="WA128" s="34">
        <v>0.45662660929611903</v>
      </c>
      <c r="WB128" s="34">
        <v>0.45555649374060103</v>
      </c>
      <c r="WC128" s="34">
        <v>0.45489627743017003</v>
      </c>
      <c r="WD128" s="34">
        <v>0.454343366693372</v>
      </c>
      <c r="WE128" s="34">
        <v>0.45306682579920199</v>
      </c>
      <c r="WF128" s="34">
        <v>0.451413089570531</v>
      </c>
      <c r="WG128" s="34">
        <v>0.45006817639652802</v>
      </c>
      <c r="WH128" s="34">
        <v>0.44865999183608102</v>
      </c>
      <c r="WI128" s="34">
        <v>0.446722176978815</v>
      </c>
      <c r="WJ128" s="34">
        <v>0.444445602972867</v>
      </c>
      <c r="WK128" s="34">
        <v>0.44253099201167101</v>
      </c>
      <c r="WL128" s="34">
        <v>0.44104718318920905</v>
      </c>
      <c r="WM128" s="34">
        <v>0.43951662105634398</v>
      </c>
      <c r="WN128" s="34">
        <v>0.43825299127044604</v>
      </c>
      <c r="WO128" s="34">
        <v>0.43793018453221499</v>
      </c>
      <c r="WP128" s="34">
        <v>0.43866481465120005</v>
      </c>
      <c r="WQ128" s="34">
        <v>0.44019940403057101</v>
      </c>
      <c r="WR128" s="34">
        <v>0.44230853827833999</v>
      </c>
      <c r="WS128" s="34">
        <v>0.44466354018683096</v>
      </c>
      <c r="WT128" s="34">
        <v>0.44710130044969998</v>
      </c>
      <c r="WU128" s="34">
        <v>0.44951619622587102</v>
      </c>
      <c r="WV128" s="34">
        <v>0.45178426291887197</v>
      </c>
      <c r="WW128" s="34">
        <v>0.45384835929494799</v>
      </c>
      <c r="WX128" s="34">
        <v>0.45564164272965896</v>
      </c>
      <c r="WY128" s="34">
        <v>0.45717915013217597</v>
      </c>
      <c r="WZ128" s="34">
        <v>0.45847786525506801</v>
      </c>
      <c r="XA128" s="34">
        <v>0.459507520921143</v>
      </c>
      <c r="XB128" s="34">
        <v>0.46031660694640697</v>
      </c>
      <c r="XC128" s="34">
        <v>0.46098272431594095</v>
      </c>
      <c r="XD128" s="34">
        <v>0.46155712255791104</v>
      </c>
      <c r="XE128" s="34">
        <v>0.46205333903506796</v>
      </c>
      <c r="XF128" s="34">
        <v>0.46254115227370901</v>
      </c>
      <c r="XG128" s="34">
        <v>0.46309077667397502</v>
      </c>
      <c r="XH128" t="s">
        <v>843</v>
      </c>
      <c r="XI128" t="s">
        <v>1300</v>
      </c>
      <c r="XJ128" s="34">
        <v>0.68049640563016789</v>
      </c>
      <c r="XK128" s="34">
        <v>0.67851764556901206</v>
      </c>
      <c r="XL128" s="34">
        <v>0.67667062519066701</v>
      </c>
      <c r="XM128" s="34">
        <v>0.67572440475245799</v>
      </c>
      <c r="XN128" s="34">
        <v>0.67599853337563109</v>
      </c>
      <c r="XO128" s="34">
        <v>0.67715114809179</v>
      </c>
      <c r="XP128" s="34">
        <v>0.67842897011690895</v>
      </c>
      <c r="XQ128" s="34">
        <v>0.67927177017142493</v>
      </c>
      <c r="XR128" s="34">
        <v>0.67999801605940202</v>
      </c>
      <c r="XS128" s="34">
        <v>0.68068207308472495</v>
      </c>
      <c r="XT128" s="34">
        <v>0.68124613090083597</v>
      </c>
      <c r="XU128" s="34">
        <v>0.68252301421739303</v>
      </c>
      <c r="XV128" s="34">
        <v>0.68371429892522695</v>
      </c>
      <c r="XW128" s="34">
        <v>0.68363590257851203</v>
      </c>
      <c r="XX128" s="34">
        <v>0.68218060459915908</v>
      </c>
      <c r="XY128" s="34">
        <v>0.67897110900469304</v>
      </c>
      <c r="XZ128" s="34">
        <v>0.67449427581189692</v>
      </c>
      <c r="YA128" s="34">
        <v>0.66870607309453012</v>
      </c>
      <c r="YB128" s="34">
        <v>0.66204589478084008</v>
      </c>
      <c r="YC128" s="34">
        <v>0.65494802850434097</v>
      </c>
      <c r="YD128" s="34">
        <v>0.64635257105064592</v>
      </c>
      <c r="YE128" s="34">
        <v>0.63708658971568699</v>
      </c>
      <c r="YF128" s="34">
        <v>0.62925400210142401</v>
      </c>
      <c r="YG128" s="34">
        <v>0.62255820850196397</v>
      </c>
      <c r="YH128" s="34">
        <v>0.61621435406513603</v>
      </c>
      <c r="YI128" s="34">
        <v>0.60988417228635106</v>
      </c>
      <c r="YJ128" s="34">
        <v>0.60372937151343797</v>
      </c>
      <c r="YK128" s="34">
        <v>0.597791051307628</v>
      </c>
      <c r="YL128" s="34">
        <v>0.59081220443259896</v>
      </c>
      <c r="YM128" s="34">
        <v>0.58298128702831997</v>
      </c>
      <c r="YN128" s="34">
        <v>0.575291731089287</v>
      </c>
      <c r="YO128" s="34">
        <v>0.56739361196283999</v>
      </c>
      <c r="YP128" s="34">
        <v>0.55929308771478503</v>
      </c>
      <c r="YQ128" s="34">
        <v>0.55114896015162795</v>
      </c>
      <c r="YR128" s="34">
        <v>0.54287366099780099</v>
      </c>
      <c r="YS128" s="34">
        <v>0.53523206593450801</v>
      </c>
      <c r="YT128" s="34">
        <v>0.52850216811545203</v>
      </c>
      <c r="YU128" s="34">
        <v>0.52203942406749393</v>
      </c>
      <c r="YV128" s="34">
        <v>0.51568575590227506</v>
      </c>
      <c r="YW128" s="34">
        <v>0.50895444327258299</v>
      </c>
      <c r="YX128" s="34">
        <v>0.50143419580878101</v>
      </c>
      <c r="YY128" s="34">
        <v>0.493896267191684</v>
      </c>
      <c r="YZ128" s="34">
        <v>0.48669880305039898</v>
      </c>
      <c r="ZA128" s="34">
        <v>0.48033243874760301</v>
      </c>
      <c r="ZB128" s="34">
        <v>0.47538118335797597</v>
      </c>
      <c r="ZC128" s="34">
        <v>0.47139607135516898</v>
      </c>
      <c r="ZD128" s="34">
        <v>0.46780083776360698</v>
      </c>
      <c r="ZE128" s="34">
        <v>0.46440156544134803</v>
      </c>
      <c r="ZF128" s="34">
        <v>0.461111577978632</v>
      </c>
      <c r="ZG128" s="34">
        <v>0.457680526064972</v>
      </c>
      <c r="ZH128" s="34">
        <v>0.45382667866279597</v>
      </c>
      <c r="ZI128" s="34">
        <v>0.44936363544103203</v>
      </c>
      <c r="ZJ128" s="34">
        <v>0.444134836590384</v>
      </c>
      <c r="ZK128" s="34">
        <v>0.43852822067547004</v>
      </c>
      <c r="ZL128" s="34">
        <v>0.43295355131427399</v>
      </c>
      <c r="ZM128" s="34">
        <v>0.427421367090695</v>
      </c>
      <c r="ZN128" s="34">
        <v>0.42201860440265299</v>
      </c>
      <c r="ZO128" s="34">
        <v>0.416932552057522</v>
      </c>
      <c r="ZP128" s="34">
        <v>0.41235847101392603</v>
      </c>
      <c r="ZQ128" s="34">
        <v>0.40827556285467503</v>
      </c>
      <c r="ZR128" s="34">
        <v>0.40431727069247697</v>
      </c>
      <c r="ZS128" s="34">
        <v>0.40097747900578595</v>
      </c>
      <c r="ZT128" s="34">
        <v>0.39910634012610102</v>
      </c>
      <c r="ZU128" s="34">
        <v>0.39809759372472897</v>
      </c>
      <c r="ZV128" s="34">
        <v>0.397248189217352</v>
      </c>
      <c r="ZW128" s="34">
        <v>0.39673526176147</v>
      </c>
      <c r="ZX128" s="34">
        <v>0.396259691794768</v>
      </c>
      <c r="ZY128" s="34">
        <v>0.39503635335717396</v>
      </c>
      <c r="ZZ128" s="34">
        <v>0.39335834502219796</v>
      </c>
      <c r="AAA128" s="34">
        <v>0.39187205019532401</v>
      </c>
      <c r="AAB128" s="34">
        <v>0.39023683147479798</v>
      </c>
      <c r="AAC128" s="34">
        <v>0.38799897825461399</v>
      </c>
      <c r="AAD128" s="34">
        <v>0.38537607515191802</v>
      </c>
      <c r="AAE128" s="34">
        <v>0.38305789959709602</v>
      </c>
      <c r="AAF128" s="34">
        <v>0.38111972887810802</v>
      </c>
      <c r="AAG128" s="34">
        <v>0.37915449056757194</v>
      </c>
      <c r="AAH128" s="34">
        <v>0.37750922159999706</v>
      </c>
      <c r="AAI128" s="34">
        <v>0.37681485176088603</v>
      </c>
      <c r="AAJ128" s="34">
        <v>0.37714996294633402</v>
      </c>
      <c r="AAK128" s="34">
        <v>0.37826580000889298</v>
      </c>
      <c r="AAL128" s="34">
        <v>0.37995577758124399</v>
      </c>
      <c r="AAM128" s="34">
        <v>0.38189810103277799</v>
      </c>
      <c r="AAN128" s="34">
        <v>0.383906956325751</v>
      </c>
      <c r="AAO128" s="34">
        <v>0.38589068016638001</v>
      </c>
      <c r="AAP128" s="34">
        <v>0.387738813775024</v>
      </c>
      <c r="AAQ128" s="34">
        <v>0.38939680678228794</v>
      </c>
      <c r="AAR128" s="34">
        <v>0.39081419380461496</v>
      </c>
      <c r="AAS128" s="34">
        <v>0.39204830585447603</v>
      </c>
      <c r="AAT128" s="34">
        <v>0.39314593907635903</v>
      </c>
      <c r="AAU128" s="34">
        <v>0.39408310077481401</v>
      </c>
      <c r="AAV128" s="34">
        <v>0.39492703041847199</v>
      </c>
      <c r="AAW128" s="34">
        <v>0.39574060211145301</v>
      </c>
      <c r="AAX128" s="34">
        <v>0.39654473642211796</v>
      </c>
      <c r="AAY128" s="34">
        <v>0.39736831348988294</v>
      </c>
      <c r="AAZ128" s="34">
        <v>0.39826390247449195</v>
      </c>
      <c r="ABA128" s="34">
        <v>0.39924999924408899</v>
      </c>
      <c r="ABB128" s="34">
        <v>0.40028674751228299</v>
      </c>
      <c r="ABC128" s="34">
        <v>0.40133789428656397</v>
      </c>
      <c r="ABD128" s="34">
        <v>0.40234328001352698</v>
      </c>
      <c r="ABE128" s="34">
        <v>0.40326063917494104</v>
      </c>
      <c r="ABF128" s="34">
        <v>0.40406048940436001</v>
      </c>
      <c r="ABG128" t="s">
        <v>843</v>
      </c>
      <c r="ABH128" t="s">
        <v>843</v>
      </c>
      <c r="ABI128" t="s">
        <v>1300</v>
      </c>
      <c r="ABJ128" s="34">
        <v>0.63654731556246302</v>
      </c>
      <c r="ABK128" s="34">
        <v>0.64059614416637201</v>
      </c>
      <c r="ABL128" s="34">
        <v>0.64424566026836305</v>
      </c>
      <c r="ABM128" s="34">
        <v>0.64710109837899099</v>
      </c>
      <c r="ABN128" s="34">
        <v>0.649076868199429</v>
      </c>
      <c r="ABO128" s="34">
        <v>0.65065868984317998</v>
      </c>
      <c r="ABP128" s="34">
        <v>0.65185343725899103</v>
      </c>
      <c r="ABQ128" s="34">
        <v>0.65241570713728803</v>
      </c>
      <c r="ABR128" s="34">
        <v>0.65300839683952605</v>
      </c>
      <c r="ABS128" s="34">
        <v>0.65370616365322509</v>
      </c>
      <c r="ABT128" s="34">
        <v>0.65438828827754703</v>
      </c>
      <c r="ABU128" s="34">
        <v>0.65662152605525603</v>
      </c>
      <c r="ABV128" s="34">
        <v>0.66022763343449697</v>
      </c>
      <c r="ABW128" s="34">
        <v>0.66365713247069091</v>
      </c>
      <c r="ABX128" s="34">
        <v>0.66673506000553706</v>
      </c>
      <c r="ABY128" s="34">
        <v>0.66946127085599105</v>
      </c>
      <c r="ABZ128" s="34">
        <v>0.67160893092463292</v>
      </c>
      <c r="ACA128" s="34">
        <v>0.67234314435562004</v>
      </c>
      <c r="ACB128" s="34">
        <v>0.67253712974269009</v>
      </c>
      <c r="ACC128" s="34">
        <v>0.67256325133260697</v>
      </c>
      <c r="ACD128" s="34">
        <v>0.67128274205822502</v>
      </c>
      <c r="ACE128" s="34">
        <v>0.66887274795847995</v>
      </c>
      <c r="ACF128" s="34">
        <v>0.66497106447791798</v>
      </c>
      <c r="ACG128" s="34">
        <v>0.65975552437865104</v>
      </c>
      <c r="ACH128" s="34">
        <v>0.65372288497947906</v>
      </c>
      <c r="ACI128" s="34">
        <v>0.64611962678852297</v>
      </c>
      <c r="ACJ128" s="34">
        <v>0.63779055018836406</v>
      </c>
      <c r="ACK128" s="34">
        <v>0.63065566332015599</v>
      </c>
      <c r="ACL128" s="34">
        <v>0.62458390618067494</v>
      </c>
      <c r="ACM128" s="34">
        <v>0.61883877212407901</v>
      </c>
      <c r="ACN128" s="34">
        <v>0.61313524642342099</v>
      </c>
      <c r="ACO128" s="34">
        <v>0.60768235724639408</v>
      </c>
      <c r="ACP128" s="34">
        <v>0.60251300914030503</v>
      </c>
      <c r="ACQ128" s="34">
        <v>0.59637750464981398</v>
      </c>
      <c r="ACR128" s="34">
        <v>0.58948457666777998</v>
      </c>
      <c r="ACS128" s="34">
        <v>0.58281125335656103</v>
      </c>
      <c r="ACT128" s="34">
        <v>0.57596852316480696</v>
      </c>
      <c r="ACU128" s="34">
        <v>0.56892282372320202</v>
      </c>
      <c r="ACV128" s="34">
        <v>0.56180673840119499</v>
      </c>
      <c r="ACW128" s="34">
        <v>0.55450765218244702</v>
      </c>
      <c r="ACX128" s="34">
        <v>0.54777006776199799</v>
      </c>
      <c r="ACY128" s="34">
        <v>0.54188609780320807</v>
      </c>
      <c r="ACZ128" s="34">
        <v>0.53621236142228601</v>
      </c>
      <c r="ADA128" s="34">
        <v>0.53059615706312202</v>
      </c>
      <c r="ADB128" s="34">
        <v>0.52457678480645398</v>
      </c>
      <c r="ADC128" s="34">
        <v>0.51775061942309597</v>
      </c>
      <c r="ADD128" s="34">
        <v>0.51091038780418396</v>
      </c>
      <c r="ADE128" s="34">
        <v>0.50445266776535802</v>
      </c>
      <c r="ADF128" s="34">
        <v>0.49889567654907097</v>
      </c>
      <c r="ADG128" s="34">
        <v>0.49482842800135601</v>
      </c>
      <c r="ADH128" s="34">
        <v>0.49178826574065704</v>
      </c>
      <c r="ADI128" s="34">
        <v>0.48917084857285703</v>
      </c>
      <c r="ADJ128" s="34">
        <v>0.48674315207979196</v>
      </c>
      <c r="ADK128" s="34">
        <v>0.48439730009862403</v>
      </c>
      <c r="ADL128" s="34">
        <v>0.48185960076254197</v>
      </c>
      <c r="ADM128" s="34">
        <v>0.47881713804637599</v>
      </c>
      <c r="ADN128" s="34">
        <v>0.47506447996218298</v>
      </c>
      <c r="ADO128" s="34">
        <v>0.47042922048151703</v>
      </c>
      <c r="ADP128" s="34">
        <v>0.465301836699061</v>
      </c>
      <c r="ADQ128" s="34">
        <v>0.46011072037659601</v>
      </c>
      <c r="ADR128" s="34">
        <v>0.45486864913736602</v>
      </c>
      <c r="ADS128" s="34">
        <v>0.44966378985055999</v>
      </c>
      <c r="ADT128" s="34">
        <v>0.444716202409284</v>
      </c>
      <c r="ADU128" s="34">
        <v>0.44024753573327602</v>
      </c>
      <c r="ADV128" s="34">
        <v>0.43624606725565002</v>
      </c>
      <c r="ADW128" s="34">
        <v>0.43234883994632595</v>
      </c>
      <c r="ADX128" s="34">
        <v>0.429094894518393</v>
      </c>
      <c r="ADY128" s="34">
        <v>0.427376289194352</v>
      </c>
      <c r="ADZ128" s="34">
        <v>0.42654812634554601</v>
      </c>
      <c r="AEA128" s="34">
        <v>0.42586684336907299</v>
      </c>
      <c r="AEB128" s="34">
        <v>0.42552618914419704</v>
      </c>
      <c r="AEC128" s="34">
        <v>0.42521177196849602</v>
      </c>
      <c r="AED128" s="34">
        <v>0.42408373182953496</v>
      </c>
      <c r="AEE128" s="34">
        <v>0.42245848018933602</v>
      </c>
      <c r="AEF128" s="34">
        <v>0.42102083727029599</v>
      </c>
      <c r="AEG128" s="34">
        <v>0.41940449115547201</v>
      </c>
      <c r="AEH128" s="34">
        <v>0.41713681998600499</v>
      </c>
      <c r="AEI128" s="34">
        <v>0.41446461330312195</v>
      </c>
      <c r="AEJ128" s="34">
        <v>0.41211605680813201</v>
      </c>
      <c r="AEK128" s="34">
        <v>0.41017527597863596</v>
      </c>
      <c r="AEL128" s="34">
        <v>0.40821741975503101</v>
      </c>
      <c r="AEM128" s="34">
        <v>0.40659923458730901</v>
      </c>
      <c r="AEN128" s="34">
        <v>0.40598433483056601</v>
      </c>
      <c r="AEO128" s="34">
        <v>0.40646827548669795</v>
      </c>
      <c r="AEP128" s="34">
        <v>0.40778456012528103</v>
      </c>
      <c r="AEQ128" s="34">
        <v>0.40971287509843796</v>
      </c>
      <c r="AER128" s="34">
        <v>0.41191866675516897</v>
      </c>
      <c r="AES128" s="34">
        <v>0.41420352474779898</v>
      </c>
      <c r="AET128" s="34">
        <v>0.41646276171712399</v>
      </c>
      <c r="AEU128" s="34">
        <v>0.41856750191672504</v>
      </c>
      <c r="AEV128" s="34">
        <v>0.42043748594900099</v>
      </c>
      <c r="AEW128" s="34">
        <v>0.42201051329905298</v>
      </c>
      <c r="AEX128" s="34">
        <v>0.42333932989863898</v>
      </c>
      <c r="AEY128" s="34">
        <v>0.42444619978804504</v>
      </c>
      <c r="AEZ128" s="34">
        <v>0.42530782878844198</v>
      </c>
      <c r="AFA128" s="34">
        <v>0.42599881024407404</v>
      </c>
      <c r="AFB128" s="34">
        <v>0.426583672538008</v>
      </c>
      <c r="AFC128" s="34">
        <v>0.42709855668518998</v>
      </c>
      <c r="AFD128" s="34">
        <v>0.42759225219836999</v>
      </c>
      <c r="AFE128" s="34">
        <v>0.42812805508614704</v>
      </c>
      <c r="AFF128" s="34">
        <v>0.42874022546302698</v>
      </c>
      <c r="AFG128" t="s">
        <v>843</v>
      </c>
      <c r="AFH128" t="s">
        <v>843</v>
      </c>
      <c r="AFI128" s="34">
        <v>0.65477999999999992</v>
      </c>
      <c r="AFJ128" s="34">
        <v>0.66373000000000004</v>
      </c>
      <c r="AFK128" s="34">
        <v>0.66352</v>
      </c>
      <c r="AFL128" s="34">
        <v>0.66427999999999998</v>
      </c>
      <c r="AFM128" s="34">
        <v>0.66413</v>
      </c>
      <c r="AFN128" s="34">
        <v>0.66144999999999998</v>
      </c>
      <c r="AFO128" s="34">
        <v>0.65532999999999997</v>
      </c>
      <c r="AFP128" s="34">
        <v>0.65852999999999995</v>
      </c>
      <c r="AFQ128" s="34">
        <v>0.66203000000000001</v>
      </c>
      <c r="AFR128" s="34">
        <v>0.66370000000000007</v>
      </c>
      <c r="AFS128" s="34">
        <v>0.66653999999999991</v>
      </c>
      <c r="AFT128" s="34">
        <v>0.67920000000000003</v>
      </c>
      <c r="AFU128" s="34">
        <v>0.68508999999999998</v>
      </c>
      <c r="AFV128" s="34">
        <v>0.6873999999999999</v>
      </c>
      <c r="AFW128" s="34">
        <v>0.69183000000000006</v>
      </c>
      <c r="AFX128" s="34">
        <v>0.69208999999999998</v>
      </c>
      <c r="AFY128" s="34">
        <v>0.69388000000000005</v>
      </c>
      <c r="AFZ128" s="34">
        <v>0.68464999999999998</v>
      </c>
      <c r="AGA128" s="34">
        <v>0.68977999999999995</v>
      </c>
      <c r="AGB128" t="s">
        <v>843</v>
      </c>
      <c r="AGC128" t="s">
        <v>843</v>
      </c>
      <c r="AGD128" t="s">
        <v>843</v>
      </c>
      <c r="AGE128" t="s">
        <v>843</v>
      </c>
      <c r="AGF128" s="34">
        <v>7.4649471789598465E-3</v>
      </c>
      <c r="AGG128" t="s">
        <v>843</v>
      </c>
      <c r="AGH128" t="s">
        <v>843</v>
      </c>
      <c r="AGI128" t="s">
        <v>843</v>
      </c>
      <c r="AGJ128" t="s">
        <v>843</v>
      </c>
      <c r="AGK128" t="s">
        <v>843</v>
      </c>
      <c r="AGL128" t="s">
        <v>843</v>
      </c>
      <c r="AGM128" t="s">
        <v>843</v>
      </c>
      <c r="AGN128" t="s">
        <v>843</v>
      </c>
      <c r="AGO128" s="34">
        <v>0.314</v>
      </c>
      <c r="AGP128" s="34">
        <v>2016</v>
      </c>
      <c r="AGQ128" t="s">
        <v>832</v>
      </c>
      <c r="AGR128" t="s">
        <v>843</v>
      </c>
      <c r="AGS128" s="34">
        <v>2E-3</v>
      </c>
      <c r="AGT128" s="34">
        <v>2016</v>
      </c>
      <c r="AGU128" t="s">
        <v>832</v>
      </c>
      <c r="AGV128" t="s">
        <v>843</v>
      </c>
      <c r="AGW128" s="34">
        <v>5.0000000000000001E-3</v>
      </c>
      <c r="AGX128" s="34">
        <v>2016</v>
      </c>
      <c r="AGY128" t="s">
        <v>832</v>
      </c>
      <c r="AGZ128" t="s">
        <v>843</v>
      </c>
      <c r="AHA128" s="34">
        <v>1.2E-2</v>
      </c>
      <c r="AHB128" s="34">
        <v>2016</v>
      </c>
      <c r="AHC128" t="s">
        <v>832</v>
      </c>
      <c r="AHD128" t="s">
        <v>843</v>
      </c>
      <c r="AHE128" s="34"/>
      <c r="AHF128" s="34"/>
      <c r="AHG128" t="s">
        <v>1460</v>
      </c>
      <c r="AHH128" t="s">
        <v>843</v>
      </c>
      <c r="AHI128" t="s">
        <v>830</v>
      </c>
      <c r="AHJ128" s="34">
        <v>0.3395809531211853</v>
      </c>
      <c r="AHK128" s="34">
        <v>0.33056026697158813</v>
      </c>
      <c r="AHL128" s="34">
        <v>0.32467859983444214</v>
      </c>
      <c r="AHM128" s="34">
        <v>0.3317168653011322</v>
      </c>
      <c r="AHN128" s="34">
        <v>0.32051289081573486</v>
      </c>
      <c r="AHO128" t="s">
        <v>843</v>
      </c>
      <c r="AHP128" s="34">
        <v>0.30287668108940125</v>
      </c>
      <c r="AHQ128" s="34">
        <v>0.30130019783973694</v>
      </c>
      <c r="AHR128" s="34">
        <v>0.29935309290885925</v>
      </c>
      <c r="AHS128" s="34">
        <v>0.30771374702453613</v>
      </c>
      <c r="AHT128" s="34"/>
      <c r="AHU128" t="s">
        <v>843</v>
      </c>
      <c r="AHV128" s="34">
        <v>0.30342712998390198</v>
      </c>
      <c r="AHW128" s="34">
        <v>0.30111727118492126</v>
      </c>
      <c r="AHX128" s="34">
        <v>0.2986890971660614</v>
      </c>
      <c r="AHY128" s="34">
        <v>0.30140611529350281</v>
      </c>
      <c r="AHZ128" s="34">
        <v>0.3008587658405304</v>
      </c>
      <c r="AIA128" t="s">
        <v>832</v>
      </c>
      <c r="AIB128" t="s">
        <v>843</v>
      </c>
      <c r="AIC128" s="34">
        <v>0.30336746573448181</v>
      </c>
      <c r="AID128" s="34">
        <v>0.30103772878646851</v>
      </c>
      <c r="AIE128" s="34">
        <v>0.29856976866722107</v>
      </c>
      <c r="AIF128" s="34">
        <v>0.30116748809814453</v>
      </c>
      <c r="AIG128" s="34">
        <v>0.29966574907302856</v>
      </c>
      <c r="AIH128" t="s">
        <v>924</v>
      </c>
      <c r="AII128" t="s">
        <v>843</v>
      </c>
      <c r="AIJ128" s="34">
        <v>0.31694498658180237</v>
      </c>
      <c r="AIK128" s="34">
        <v>0.31564667820930481</v>
      </c>
      <c r="AIL128" s="34">
        <v>0.31180500984191895</v>
      </c>
      <c r="AIM128" s="34">
        <v>0.30988398194313049</v>
      </c>
      <c r="AIN128" s="34">
        <v>0.31495001912117004</v>
      </c>
      <c r="AIO128" t="s">
        <v>1607</v>
      </c>
      <c r="AIP128" s="34">
        <v>0.3112633228302002</v>
      </c>
      <c r="AIQ128" t="s">
        <v>843</v>
      </c>
      <c r="AIR128" s="34">
        <v>0.31690999999999997</v>
      </c>
      <c r="AIS128" s="34">
        <v>0.31405</v>
      </c>
      <c r="AIT128" s="34">
        <v>0.31114000000000003</v>
      </c>
      <c r="AIU128" s="34">
        <v>0.30969999999999998</v>
      </c>
      <c r="AIV128" s="34">
        <v>0.30840000000000001</v>
      </c>
      <c r="AIW128" s="34">
        <v>0.30737999999999999</v>
      </c>
      <c r="AIX128" t="s">
        <v>843</v>
      </c>
      <c r="AIY128" s="34">
        <v>1.5049999999999999E-2</v>
      </c>
      <c r="AIZ128" s="34">
        <v>2.4390000000000002E-2</v>
      </c>
      <c r="AJA128" s="34">
        <v>2.3399999999999997E-2</v>
      </c>
      <c r="AJB128" s="34">
        <v>2.281E-2</v>
      </c>
      <c r="AJC128" s="34">
        <v>2.2269999999999998E-2</v>
      </c>
      <c r="AJD128" s="34">
        <v>2.1680000000000001E-2</v>
      </c>
      <c r="AJE128" t="s">
        <v>843</v>
      </c>
      <c r="AJF128" s="34">
        <v>4.0239226073026657E-2</v>
      </c>
      <c r="AJG128" s="34">
        <v>3.4306421875953674E-2</v>
      </c>
      <c r="AJH128" s="34">
        <v>3.2715220004320145E-2</v>
      </c>
      <c r="AJI128" s="34">
        <v>2.7741050347685814E-2</v>
      </c>
      <c r="AJJ128" s="34">
        <v>2.2191654890775681E-2</v>
      </c>
      <c r="AJK128" t="s">
        <v>830</v>
      </c>
      <c r="AJL128" t="s">
        <v>843</v>
      </c>
      <c r="AJM128" t="s">
        <v>843</v>
      </c>
      <c r="AJN128" s="34">
        <v>3.2751657068729401E-2</v>
      </c>
      <c r="AJO128" s="34">
        <v>2.823423407971859E-2</v>
      </c>
      <c r="AJP128" s="34">
        <v>2.6016503572463989E-2</v>
      </c>
      <c r="AJQ128" s="34">
        <v>2.1926362067461014E-2</v>
      </c>
      <c r="AJR128" s="34">
        <v>2.5283047929406166E-2</v>
      </c>
      <c r="AJS128" t="s">
        <v>832</v>
      </c>
      <c r="AJT128" t="s">
        <v>843</v>
      </c>
      <c r="AJU128" t="s">
        <v>843</v>
      </c>
      <c r="AJV128" t="s">
        <v>843</v>
      </c>
      <c r="AJW128" s="34">
        <v>3.5952955484390259E-2</v>
      </c>
      <c r="AJX128" s="34">
        <v>3.0652746558189392E-2</v>
      </c>
      <c r="AJY128" s="34">
        <v>2.8980487957596779E-2</v>
      </c>
      <c r="AJZ128" s="34">
        <v>2.5315888226032257E-2</v>
      </c>
      <c r="AKA128" s="34">
        <v>2.1144747734069824E-2</v>
      </c>
      <c r="AKB128" t="s">
        <v>830</v>
      </c>
      <c r="AKC128" t="s">
        <v>843</v>
      </c>
      <c r="AKD128" t="s">
        <v>843</v>
      </c>
      <c r="AKE128" t="s">
        <v>843</v>
      </c>
      <c r="AKF128" s="34">
        <v>2.8736943379044533E-2</v>
      </c>
      <c r="AKG128" s="34">
        <v>2.431933768093586E-2</v>
      </c>
      <c r="AKH128" s="34">
        <v>2.3211069405078888E-2</v>
      </c>
      <c r="AKI128" s="34">
        <v>2.0892450585961342E-2</v>
      </c>
      <c r="AKJ128" s="34">
        <v>2.7542032301425934E-2</v>
      </c>
      <c r="AKK128" t="s">
        <v>832</v>
      </c>
      <c r="AKL128" t="s">
        <v>843</v>
      </c>
      <c r="AKM128" s="34">
        <v>35990</v>
      </c>
      <c r="AKN128" t="s">
        <v>832</v>
      </c>
      <c r="AKO128" t="s">
        <v>843</v>
      </c>
      <c r="AKP128" s="34">
        <v>29003.900390625</v>
      </c>
      <c r="AKQ128" t="s">
        <v>830</v>
      </c>
      <c r="AKR128" t="s">
        <v>843</v>
      </c>
      <c r="AKS128" s="34">
        <v>33644.648183628502</v>
      </c>
      <c r="AKT128" t="s">
        <v>832</v>
      </c>
      <c r="AKU128" t="s">
        <v>843</v>
      </c>
      <c r="AKV128" s="34">
        <v>32254.624715345599</v>
      </c>
      <c r="AKW128" t="s">
        <v>832</v>
      </c>
      <c r="AKX128" t="s">
        <v>843</v>
      </c>
      <c r="AKY128" s="34">
        <v>0.37032234668731689</v>
      </c>
      <c r="AKZ128" s="34">
        <v>0.3661404550075531</v>
      </c>
      <c r="ALA128" s="34">
        <v>0.37197840213775635</v>
      </c>
      <c r="ALB128" s="34">
        <v>0.38868239521980286</v>
      </c>
      <c r="ALC128" s="34">
        <v>0.37628945708274841</v>
      </c>
      <c r="ALD128" t="s">
        <v>830</v>
      </c>
      <c r="ALE128" t="s">
        <v>843</v>
      </c>
      <c r="ALF128" t="s">
        <v>843</v>
      </c>
      <c r="ALG128" t="s">
        <v>843</v>
      </c>
      <c r="ALH128" s="34">
        <v>0.33314558863639832</v>
      </c>
      <c r="ALI128" s="34">
        <v>0.33533352613449097</v>
      </c>
      <c r="ALJ128" s="34">
        <v>0.34394297003746033</v>
      </c>
      <c r="ALK128" s="34">
        <v>0.35427984595298767</v>
      </c>
      <c r="ALL128" s="34">
        <v>0.33699494600296021</v>
      </c>
      <c r="ALM128" t="s">
        <v>832</v>
      </c>
    </row>
    <row r="129" spans="1:1001">
      <c r="A129" t="s">
        <v>422</v>
      </c>
      <c r="B129" t="s">
        <v>88</v>
      </c>
      <c r="C129" t="s">
        <v>858</v>
      </c>
      <c r="D129" s="34">
        <v>3.8473881781101227E-2</v>
      </c>
      <c r="E129" t="s">
        <v>465</v>
      </c>
      <c r="F129" s="34">
        <v>4.5408941805362701E-2</v>
      </c>
      <c r="G129" t="s">
        <v>465</v>
      </c>
      <c r="H129" s="34">
        <v>4.628194123506546E-2</v>
      </c>
      <c r="I129" t="s">
        <v>465</v>
      </c>
      <c r="J129" s="34">
        <v>4.3182190507650375E-2</v>
      </c>
      <c r="K129" t="s">
        <v>465</v>
      </c>
      <c r="L129" s="34"/>
      <c r="M129" t="s">
        <v>465</v>
      </c>
      <c r="N129" s="34">
        <v>0.46652114391326904</v>
      </c>
      <c r="O129" s="34"/>
      <c r="P129" t="s">
        <v>1459</v>
      </c>
      <c r="Q129" s="34"/>
      <c r="R129" t="s">
        <v>1459</v>
      </c>
      <c r="S129" s="34"/>
      <c r="T129" t="s">
        <v>1459</v>
      </c>
      <c r="U129" s="34"/>
      <c r="V129" t="s">
        <v>1459</v>
      </c>
      <c r="W129" t="s">
        <v>843</v>
      </c>
      <c r="X129" t="s">
        <v>465</v>
      </c>
      <c r="Y129" s="34">
        <v>0.5264778733253479</v>
      </c>
      <c r="Z129" s="34"/>
      <c r="AA129" t="s">
        <v>1459</v>
      </c>
      <c r="AB129" s="34"/>
      <c r="AC129" t="s">
        <v>1459</v>
      </c>
      <c r="AD129" s="34"/>
      <c r="AE129" t="s">
        <v>1459</v>
      </c>
      <c r="AF129" s="34"/>
      <c r="AG129" t="s">
        <v>1459</v>
      </c>
      <c r="AH129" t="s">
        <v>843</v>
      </c>
      <c r="AI129" t="s">
        <v>465</v>
      </c>
      <c r="AJ129" s="34">
        <v>0.4904572069644928</v>
      </c>
      <c r="AK129" s="34"/>
      <c r="AL129" t="s">
        <v>1459</v>
      </c>
      <c r="AM129" s="34"/>
      <c r="AN129" t="s">
        <v>1459</v>
      </c>
      <c r="AO129" s="34"/>
      <c r="AP129" t="s">
        <v>1459</v>
      </c>
      <c r="AQ129" s="34"/>
      <c r="AR129" t="s">
        <v>1459</v>
      </c>
      <c r="AS129" t="s">
        <v>843</v>
      </c>
      <c r="AT129" t="s">
        <v>465</v>
      </c>
      <c r="AU129" s="34">
        <v>0.49465972185134888</v>
      </c>
      <c r="AV129" s="34"/>
      <c r="AW129" t="s">
        <v>1459</v>
      </c>
      <c r="AX129" s="34"/>
      <c r="AY129" t="s">
        <v>1459</v>
      </c>
      <c r="AZ129" s="34"/>
      <c r="BA129" t="s">
        <v>1459</v>
      </c>
      <c r="BB129" s="34"/>
      <c r="BC129" t="s">
        <v>1459</v>
      </c>
      <c r="BD129" t="s">
        <v>843</v>
      </c>
      <c r="BE129" s="34">
        <v>0.46877827883120921</v>
      </c>
      <c r="BF129" t="s">
        <v>465</v>
      </c>
      <c r="BG129" t="s">
        <v>843</v>
      </c>
      <c r="BH129" t="s">
        <v>465</v>
      </c>
      <c r="BI129" s="34">
        <v>2.7337713241577148</v>
      </c>
      <c r="BJ129" t="s">
        <v>465</v>
      </c>
      <c r="BK129" s="34">
        <v>3.0299539566040039</v>
      </c>
      <c r="BL129" t="s">
        <v>465</v>
      </c>
      <c r="BM129" s="34">
        <v>3.3389935493469238</v>
      </c>
      <c r="BN129" t="s">
        <v>465</v>
      </c>
      <c r="BO129" s="34">
        <v>4.0365357398986816</v>
      </c>
      <c r="BP129" t="s">
        <v>843</v>
      </c>
      <c r="BQ129" s="34">
        <v>3.5648937225341797</v>
      </c>
      <c r="BR129" t="s">
        <v>830</v>
      </c>
      <c r="BS129" s="34"/>
      <c r="BT129" t="s">
        <v>843</v>
      </c>
      <c r="BU129" s="34">
        <v>2.7265379428863525</v>
      </c>
      <c r="BV129" t="s">
        <v>1552</v>
      </c>
      <c r="BW129" t="s">
        <v>843</v>
      </c>
      <c r="BX129" s="34">
        <v>2.6110231876373291</v>
      </c>
      <c r="BY129" t="s">
        <v>465</v>
      </c>
      <c r="BZ129" t="s">
        <v>843</v>
      </c>
      <c r="CA129" t="s">
        <v>465</v>
      </c>
      <c r="CB129" s="34">
        <v>7.8226346522569656E-3</v>
      </c>
      <c r="CC129" s="34">
        <v>7.103451993316412E-3</v>
      </c>
      <c r="CD129" s="34">
        <v>7.3210392147302628E-3</v>
      </c>
      <c r="CE129" s="34">
        <v>7.8190751373767853E-3</v>
      </c>
      <c r="CF129" s="34">
        <v>7.2972276248037815E-3</v>
      </c>
      <c r="CG129" t="s">
        <v>843</v>
      </c>
      <c r="CH129" t="s">
        <v>465</v>
      </c>
      <c r="CI129" s="34">
        <v>9.0832607820630074E-3</v>
      </c>
      <c r="CJ129" s="34">
        <v>8.9548099786043167E-3</v>
      </c>
      <c r="CK129" s="34">
        <v>8.6809182539582253E-3</v>
      </c>
      <c r="CL129" s="34">
        <v>8.3659766241908073E-3</v>
      </c>
      <c r="CM129" s="34">
        <v>8.6410082876682281E-3</v>
      </c>
      <c r="CN129" t="s">
        <v>843</v>
      </c>
      <c r="CO129" t="s">
        <v>465</v>
      </c>
      <c r="CP129" s="34">
        <v>9.4992304220795631E-3</v>
      </c>
      <c r="CQ129" s="34">
        <v>9.1963382437825203E-3</v>
      </c>
      <c r="CR129" s="34">
        <v>8.3921756595373154E-3</v>
      </c>
      <c r="CS129" s="34">
        <v>8.7615326046943665E-3</v>
      </c>
      <c r="CT129" s="34">
        <v>9.0025216341018677E-3</v>
      </c>
      <c r="CU129" t="s">
        <v>843</v>
      </c>
      <c r="CV129" t="s">
        <v>465</v>
      </c>
      <c r="CW129" s="34">
        <v>8.8689429685473442E-3</v>
      </c>
      <c r="CX129" s="34">
        <v>8.4186391904950142E-3</v>
      </c>
      <c r="CY129" s="34">
        <v>8.6850700899958611E-3</v>
      </c>
      <c r="CZ129" s="34">
        <v>8.8439835235476494E-3</v>
      </c>
      <c r="DA129" s="34">
        <v>7.3552317917346954E-3</v>
      </c>
      <c r="DB129" t="s">
        <v>843</v>
      </c>
      <c r="DC129" s="34"/>
      <c r="DD129" s="34"/>
      <c r="DE129" s="34"/>
      <c r="DF129" s="34"/>
      <c r="DG129" s="34"/>
      <c r="DH129" t="s">
        <v>1460</v>
      </c>
      <c r="DI129" t="s">
        <v>843</v>
      </c>
      <c r="DJ129" s="34"/>
      <c r="DK129" s="34"/>
      <c r="DL129" s="34"/>
      <c r="DM129" s="34"/>
      <c r="DN129" s="34"/>
      <c r="DO129" t="s">
        <v>1460</v>
      </c>
      <c r="DP129" t="s">
        <v>843</v>
      </c>
      <c r="DQ129" s="34"/>
      <c r="DR129" t="s">
        <v>1460</v>
      </c>
      <c r="DS129" t="s">
        <v>843</v>
      </c>
      <c r="DT129" t="s">
        <v>843</v>
      </c>
      <c r="DU129" s="34"/>
      <c r="DV129" t="s">
        <v>1460</v>
      </c>
      <c r="DW129" t="s">
        <v>843</v>
      </c>
      <c r="DX129" t="s">
        <v>843</v>
      </c>
      <c r="DY129" t="s">
        <v>465</v>
      </c>
      <c r="DZ129" s="34">
        <v>-1.0180930839851499E-3</v>
      </c>
      <c r="EA129" s="34">
        <v>1.8438555998727679E-3</v>
      </c>
      <c r="EB129" s="34">
        <v>5.0869784317910671E-3</v>
      </c>
      <c r="EC129" s="34">
        <v>1.5274698380380869E-3</v>
      </c>
      <c r="ED129" s="34">
        <v>1.4675638638436794E-2</v>
      </c>
      <c r="EE129" t="s">
        <v>843</v>
      </c>
      <c r="EF129" t="s">
        <v>465</v>
      </c>
      <c r="EG129" s="34">
        <v>2.6000000070780516E-3</v>
      </c>
      <c r="EH129" s="34">
        <v>5.2000000141561031E-3</v>
      </c>
      <c r="EI129" s="34">
        <v>5.8999997563660145E-3</v>
      </c>
      <c r="EJ129" s="34">
        <v>2.4000001139938831E-3</v>
      </c>
      <c r="EK129" s="34">
        <v>-4.8000002279877663E-3</v>
      </c>
      <c r="EL129" t="s">
        <v>843</v>
      </c>
      <c r="EM129" t="s">
        <v>465</v>
      </c>
      <c r="EN129" s="34">
        <v>3.0940829310566187E-4</v>
      </c>
      <c r="EO129" s="34">
        <v>6.9943261332809925E-3</v>
      </c>
      <c r="EP129" s="34">
        <v>3.0724694952368736E-3</v>
      </c>
      <c r="EQ129" s="34">
        <v>6.5421424806118011E-3</v>
      </c>
      <c r="ER129" s="34">
        <v>8.9589860290288925E-3</v>
      </c>
      <c r="ES129" t="s">
        <v>843</v>
      </c>
      <c r="ET129" t="s">
        <v>465</v>
      </c>
      <c r="EU129" s="34">
        <v>4.3664304539561272E-3</v>
      </c>
      <c r="EV129" s="34">
        <v>4.836695734411478E-3</v>
      </c>
      <c r="EW129" s="34">
        <v>4.8726005479693413E-3</v>
      </c>
      <c r="EX129" s="34">
        <v>-8.6027442011982203E-4</v>
      </c>
      <c r="EY129" s="34">
        <v>3.6760754883289337E-3</v>
      </c>
      <c r="EZ129" t="s">
        <v>843</v>
      </c>
      <c r="FA129" t="s">
        <v>465</v>
      </c>
      <c r="FB129" s="34">
        <v>2.0853825844824314E-3</v>
      </c>
      <c r="FC129" s="34">
        <v>-1.8345281714573503E-3</v>
      </c>
      <c r="FD129" s="34">
        <v>-2.7963058091700077E-3</v>
      </c>
      <c r="FE129" s="34">
        <v>-4.196390975266695E-3</v>
      </c>
      <c r="FF129" s="34">
        <v>8.507472462952137E-3</v>
      </c>
      <c r="FG129" t="s">
        <v>843</v>
      </c>
      <c r="FH129" s="34"/>
      <c r="FI129" s="34"/>
      <c r="FJ129" s="34"/>
      <c r="FK129" s="34"/>
      <c r="FL129" s="34"/>
      <c r="FM129" t="s">
        <v>843</v>
      </c>
      <c r="FN129" t="s">
        <v>843</v>
      </c>
      <c r="FO129" s="34"/>
      <c r="FP129" t="s">
        <v>1460</v>
      </c>
      <c r="FQ129" t="s">
        <v>843</v>
      </c>
      <c r="FR129" t="s">
        <v>843</v>
      </c>
      <c r="FS129" s="34"/>
      <c r="FT129" t="s">
        <v>1460</v>
      </c>
      <c r="FU129" t="s">
        <v>843</v>
      </c>
      <c r="FV129" t="s">
        <v>843</v>
      </c>
      <c r="FW129" s="34"/>
      <c r="FX129" t="s">
        <v>1460</v>
      </c>
      <c r="FY129" t="s">
        <v>843</v>
      </c>
      <c r="FZ129" s="34">
        <v>-7.8973978757858276E-2</v>
      </c>
      <c r="GA129" s="34">
        <v>-8.1655591726303101E-2</v>
      </c>
      <c r="GB129" s="34">
        <v>-7.8564688563346863E-2</v>
      </c>
      <c r="GC129" s="34">
        <v>-7.0978201925754547E-2</v>
      </c>
      <c r="GD129" s="34">
        <v>-5.6417979300022125E-2</v>
      </c>
      <c r="GE129" t="s">
        <v>830</v>
      </c>
      <c r="GF129" t="s">
        <v>843</v>
      </c>
      <c r="GG129" s="34">
        <v>-8.8563732802867889E-2</v>
      </c>
      <c r="GH129" s="34">
        <v>-8.8563732802867889E-2</v>
      </c>
      <c r="GI129" s="34">
        <v>-7.8017272055149078E-2</v>
      </c>
      <c r="GJ129" s="34">
        <v>-7.0350870490074158E-2</v>
      </c>
      <c r="GK129" s="34">
        <v>-5.6613635271787643E-2</v>
      </c>
      <c r="GL129" t="s">
        <v>832</v>
      </c>
      <c r="GM129" t="s">
        <v>843</v>
      </c>
      <c r="GN129" s="34">
        <v>0.30737486481666565</v>
      </c>
      <c r="GO129" t="s">
        <v>832</v>
      </c>
      <c r="GP129" t="s">
        <v>843</v>
      </c>
      <c r="GQ129" t="s">
        <v>843</v>
      </c>
      <c r="GR129" s="34">
        <v>5.824541300535202E-2</v>
      </c>
      <c r="GS129" s="34">
        <v>5.824541300535202E-2</v>
      </c>
      <c r="GT129" s="34">
        <v>5.1455952227115631E-2</v>
      </c>
      <c r="GU129" s="34">
        <v>4.1495900601148605E-2</v>
      </c>
      <c r="GV129" s="34">
        <v>3.6087453365325928E-2</v>
      </c>
      <c r="GW129" t="s">
        <v>832</v>
      </c>
      <c r="GX129" t="s">
        <v>843</v>
      </c>
      <c r="GY129" t="s">
        <v>843</v>
      </c>
      <c r="GZ129" t="s">
        <v>843</v>
      </c>
      <c r="HA129" t="s">
        <v>843</v>
      </c>
      <c r="HB129" t="s">
        <v>843</v>
      </c>
      <c r="HC129" t="s">
        <v>843</v>
      </c>
      <c r="HD129" t="s">
        <v>843</v>
      </c>
      <c r="HE129" t="s">
        <v>843</v>
      </c>
      <c r="HF129" t="s">
        <v>843</v>
      </c>
      <c r="HG129" t="s">
        <v>843</v>
      </c>
      <c r="HH129" s="34">
        <v>1823286</v>
      </c>
      <c r="HI129" s="34">
        <v>1840256</v>
      </c>
      <c r="HJ129" s="34">
        <v>1846786</v>
      </c>
      <c r="HK129" s="34">
        <v>1839425</v>
      </c>
      <c r="HL129" s="34">
        <v>1832239</v>
      </c>
      <c r="HM129" s="34">
        <v>1825050</v>
      </c>
      <c r="HN129" s="34">
        <v>1817659</v>
      </c>
      <c r="HO129" s="34">
        <v>1810222</v>
      </c>
      <c r="HP129" s="34">
        <v>1803370</v>
      </c>
      <c r="HQ129" s="34">
        <v>1797466</v>
      </c>
      <c r="HR129" s="34">
        <v>1792563</v>
      </c>
      <c r="HS129" s="34">
        <v>1799338</v>
      </c>
      <c r="HT129" s="34">
        <v>1811412</v>
      </c>
      <c r="HU129" s="34">
        <v>1805675</v>
      </c>
      <c r="HV129" s="34">
        <v>1777809</v>
      </c>
      <c r="HW129" s="34">
        <v>1759122</v>
      </c>
      <c r="HX129" s="34">
        <v>1750723</v>
      </c>
      <c r="HY129" s="34">
        <v>1731666</v>
      </c>
      <c r="HZ129" s="34">
        <v>1709962</v>
      </c>
      <c r="IA129" s="34">
        <v>1686859</v>
      </c>
      <c r="IB129" s="34">
        <v>1670698</v>
      </c>
      <c r="IC129" s="34">
        <v>1662009</v>
      </c>
      <c r="ID129" s="34">
        <v>1659714</v>
      </c>
      <c r="IE129" s="34">
        <v>1663594</v>
      </c>
      <c r="IF129" s="34">
        <v>1667483</v>
      </c>
      <c r="IG129" s="34">
        <v>1671378</v>
      </c>
      <c r="IH129" s="34">
        <v>1675265</v>
      </c>
      <c r="II129" s="34">
        <v>1679184</v>
      </c>
      <c r="IJ129" s="34">
        <v>1683128</v>
      </c>
      <c r="IK129" s="34">
        <v>1687049</v>
      </c>
      <c r="IL129" s="34">
        <v>1690888</v>
      </c>
      <c r="IM129" s="34">
        <v>1694593</v>
      </c>
      <c r="IN129" s="34">
        <v>1698090</v>
      </c>
      <c r="IO129" s="34">
        <v>1701368</v>
      </c>
      <c r="IP129" s="34">
        <v>1704386</v>
      </c>
      <c r="IQ129" s="34">
        <v>1707009</v>
      </c>
      <c r="IR129" s="34">
        <v>1709173</v>
      </c>
      <c r="IS129" s="34">
        <v>1710833</v>
      </c>
      <c r="IT129" s="34">
        <v>1711990</v>
      </c>
      <c r="IU129" s="34">
        <v>1712564</v>
      </c>
      <c r="IV129" s="34">
        <v>1712448</v>
      </c>
      <c r="IW129" s="34">
        <v>1711633</v>
      </c>
      <c r="IX129" s="34">
        <v>1710056</v>
      </c>
      <c r="IY129" s="34">
        <v>1707677</v>
      </c>
      <c r="IZ129" s="34">
        <v>1704516</v>
      </c>
      <c r="JA129" s="34">
        <v>1700569</v>
      </c>
      <c r="JB129" s="34">
        <v>1695828</v>
      </c>
      <c r="JC129" s="34">
        <v>1690345</v>
      </c>
      <c r="JD129" s="34">
        <v>1684155</v>
      </c>
      <c r="JE129" s="34">
        <v>1677327</v>
      </c>
      <c r="JF129" s="34">
        <v>1669913</v>
      </c>
      <c r="JG129" s="34">
        <v>1661966</v>
      </c>
      <c r="JH129" s="34">
        <v>1653553</v>
      </c>
      <c r="JI129" s="34">
        <v>1644711</v>
      </c>
      <c r="JJ129" s="34">
        <v>1635516</v>
      </c>
      <c r="JK129" s="34">
        <v>1626026</v>
      </c>
      <c r="JL129" s="34">
        <v>1616263</v>
      </c>
      <c r="JM129" s="34">
        <v>1606269</v>
      </c>
      <c r="JN129" s="34">
        <v>1596081</v>
      </c>
      <c r="JO129" s="34">
        <v>1585695</v>
      </c>
      <c r="JP129" s="34">
        <v>1575148</v>
      </c>
      <c r="JQ129" s="34">
        <v>1564439</v>
      </c>
      <c r="JR129" s="34">
        <v>1553520</v>
      </c>
      <c r="JS129" s="34">
        <v>1542364</v>
      </c>
      <c r="JT129" s="34">
        <v>1530990</v>
      </c>
      <c r="JU129" s="34">
        <v>1519376</v>
      </c>
      <c r="JV129" s="34">
        <v>1507481</v>
      </c>
      <c r="JW129" s="34">
        <v>1495284</v>
      </c>
      <c r="JX129" s="34">
        <v>1482768</v>
      </c>
      <c r="JY129" s="34">
        <v>1469911</v>
      </c>
      <c r="JZ129" s="34">
        <v>1456707</v>
      </c>
      <c r="KA129" s="34">
        <v>1443154</v>
      </c>
      <c r="KB129" s="34">
        <v>1429231</v>
      </c>
      <c r="KC129" s="34">
        <v>1414938</v>
      </c>
      <c r="KD129" s="34">
        <v>1400288</v>
      </c>
      <c r="KE129" s="34">
        <v>1385284</v>
      </c>
      <c r="KF129" s="34">
        <v>1369923</v>
      </c>
      <c r="KG129" s="34">
        <v>1354243</v>
      </c>
      <c r="KH129" s="34">
        <v>1338220</v>
      </c>
      <c r="KI129" s="34">
        <v>1321840</v>
      </c>
      <c r="KJ129" s="34">
        <v>1305148</v>
      </c>
      <c r="KK129" s="34">
        <v>1288188</v>
      </c>
      <c r="KL129" s="34">
        <v>1270982</v>
      </c>
      <c r="KM129" s="34">
        <v>1253557</v>
      </c>
      <c r="KN129" s="34">
        <v>1235966</v>
      </c>
      <c r="KO129" s="34">
        <v>1218216</v>
      </c>
      <c r="KP129" s="34">
        <v>1200317</v>
      </c>
      <c r="KQ129" s="34">
        <v>1182285</v>
      </c>
      <c r="KR129" s="34">
        <v>1164148</v>
      </c>
      <c r="KS129" s="34">
        <v>1145934</v>
      </c>
      <c r="KT129" s="34">
        <v>1127660</v>
      </c>
      <c r="KU129" s="34">
        <v>1109350</v>
      </c>
      <c r="KV129" s="34">
        <v>1091017</v>
      </c>
      <c r="KW129" s="34">
        <v>1072664</v>
      </c>
      <c r="KX129" s="34">
        <v>1054292</v>
      </c>
      <c r="KY129" s="34">
        <v>1035901.0000000001</v>
      </c>
      <c r="KZ129" s="34">
        <v>1017533</v>
      </c>
      <c r="LA129" s="34">
        <v>999199</v>
      </c>
      <c r="LB129" s="34">
        <v>980912</v>
      </c>
      <c r="LC129" s="34">
        <v>962689</v>
      </c>
      <c r="LD129" s="34">
        <v>944539</v>
      </c>
      <c r="LE129" t="s">
        <v>843</v>
      </c>
      <c r="LF129" t="s">
        <v>843</v>
      </c>
      <c r="LG129" t="s">
        <v>843</v>
      </c>
      <c r="LH129" s="34">
        <v>-3.5184327512979507E-2</v>
      </c>
      <c r="LI129" s="34">
        <v>9.2643247917294502E-3</v>
      </c>
      <c r="LJ129" s="34">
        <v>3.5421384964138269E-3</v>
      </c>
      <c r="LK129" s="34">
        <v>-3.9938082918524742E-3</v>
      </c>
      <c r="LL129" s="34">
        <v>-3.9143064059317112E-3</v>
      </c>
      <c r="LM129" s="34">
        <v>-3.9313323795795441E-3</v>
      </c>
      <c r="LN129" s="34">
        <v>-4.0579745545983315E-3</v>
      </c>
      <c r="LO129" s="34">
        <v>-4.0999199263751507E-3</v>
      </c>
      <c r="LP129" s="34">
        <v>-3.7923529744148254E-3</v>
      </c>
      <c r="LQ129" s="34">
        <v>-3.2792415004223585E-3</v>
      </c>
      <c r="LR129" s="34">
        <v>-2.7314559556543827E-3</v>
      </c>
      <c r="LS129" s="34">
        <v>3.7723800633102655E-3</v>
      </c>
      <c r="LT129" s="34">
        <v>6.6878320649266243E-3</v>
      </c>
      <c r="LU129" s="34">
        <v>-3.1721685081720352E-3</v>
      </c>
      <c r="LV129" s="34">
        <v>-1.555277593433857E-2</v>
      </c>
      <c r="LW129" s="34">
        <v>-1.0566886514425278E-2</v>
      </c>
      <c r="LX129" s="34">
        <v>-4.7859754413366318E-3</v>
      </c>
      <c r="LY129" s="34">
        <v>-1.0944894514977932E-2</v>
      </c>
      <c r="LZ129" s="34">
        <v>-1.2612802907824516E-2</v>
      </c>
      <c r="MA129" s="34">
        <v>-1.3602928258478642E-2</v>
      </c>
      <c r="MB129" s="34">
        <v>-9.6267163753509521E-3</v>
      </c>
      <c r="MC129" s="34">
        <v>-5.2143917419016361E-3</v>
      </c>
      <c r="MD129" s="34">
        <v>-1.3818131992593408E-3</v>
      </c>
      <c r="ME129" s="34">
        <v>2.3350238334387541E-3</v>
      </c>
      <c r="MF129" s="34">
        <v>2.3349816910922527E-3</v>
      </c>
      <c r="MG129" s="34">
        <v>2.3331320844590664E-3</v>
      </c>
      <c r="MH129" s="34">
        <v>2.322925953194499E-3</v>
      </c>
      <c r="MI129" s="34">
        <v>2.3365993984043598E-3</v>
      </c>
      <c r="MJ129" s="34">
        <v>2.3460057564079762E-3</v>
      </c>
      <c r="MK129" s="34">
        <v>2.3268817458301783E-3</v>
      </c>
      <c r="ML129" s="34">
        <v>2.2729858756065369E-3</v>
      </c>
      <c r="MM129" s="34">
        <v>2.1887593902647495E-3</v>
      </c>
      <c r="MN129" s="34">
        <v>2.0614960230886936E-3</v>
      </c>
      <c r="MO129" s="34">
        <v>1.9285433227196336E-3</v>
      </c>
      <c r="MP129" s="34">
        <v>1.7722952179610729E-3</v>
      </c>
      <c r="MQ129" s="34">
        <v>1.5377876115962863E-3</v>
      </c>
      <c r="MR129" s="34">
        <v>1.2669116258621216E-3</v>
      </c>
      <c r="MS129" s="34">
        <v>9.7075861413031816E-4</v>
      </c>
      <c r="MT129" s="34">
        <v>6.7605020012706518E-4</v>
      </c>
      <c r="MU129" s="34">
        <v>3.352261264808476E-4</v>
      </c>
      <c r="MV129" s="34">
        <v>-6.7736989876721054E-5</v>
      </c>
      <c r="MW129" s="34">
        <v>-4.7604014980606735E-4</v>
      </c>
      <c r="MX129" s="34">
        <v>-9.2176708858460188E-4</v>
      </c>
      <c r="MY129" s="34">
        <v>-1.3921511126682162E-3</v>
      </c>
      <c r="MZ129" s="34">
        <v>-1.8527678912505507E-3</v>
      </c>
      <c r="NA129" s="34">
        <v>-2.3182984441518784E-3</v>
      </c>
      <c r="NB129" s="34">
        <v>-2.7917837724089622E-3</v>
      </c>
      <c r="NC129" s="34">
        <v>-3.2384670339524746E-3</v>
      </c>
      <c r="ND129" s="34">
        <v>-3.6686956882476807E-3</v>
      </c>
      <c r="NE129" s="34">
        <v>-4.0624993853271008E-3</v>
      </c>
      <c r="NF129" s="34">
        <v>-4.429925698786974E-3</v>
      </c>
      <c r="NG129" s="34">
        <v>-4.7702901065349579E-3</v>
      </c>
      <c r="NH129" s="34">
        <v>-5.0749327056109905E-3</v>
      </c>
      <c r="NI129" s="34">
        <v>-5.361621268093586E-3</v>
      </c>
      <c r="NJ129" s="34">
        <v>-5.6063341908156872E-3</v>
      </c>
      <c r="NK129" s="34">
        <v>-5.8193495497107506E-3</v>
      </c>
      <c r="NL129" s="34">
        <v>-6.0223066247999668E-3</v>
      </c>
      <c r="NM129" s="34">
        <v>-6.2025957740843296E-3</v>
      </c>
      <c r="NN129" s="34">
        <v>-6.3628489151597023E-3</v>
      </c>
      <c r="NO129" s="34">
        <v>-6.5284525044262409E-3</v>
      </c>
      <c r="NP129" s="34">
        <v>-6.673560943454504E-3</v>
      </c>
      <c r="NQ129" s="34">
        <v>-6.8219429813325405E-3</v>
      </c>
      <c r="NR129" s="34">
        <v>-7.0039695128798485E-3</v>
      </c>
      <c r="NS129" s="34">
        <v>-7.2070197202265263E-3</v>
      </c>
      <c r="NT129" s="34">
        <v>-7.4017192237079144E-3</v>
      </c>
      <c r="NU129" s="34">
        <v>-7.6148607768118382E-3</v>
      </c>
      <c r="NV129" s="34">
        <v>-7.8596780076622963E-3</v>
      </c>
      <c r="NW129" s="34">
        <v>-8.1238904967904091E-3</v>
      </c>
      <c r="NX129" s="34">
        <v>-8.4055438637733459E-3</v>
      </c>
      <c r="NY129" s="34">
        <v>-8.7087564170360565E-3</v>
      </c>
      <c r="NZ129" s="34">
        <v>-9.0234456583857536E-3</v>
      </c>
      <c r="OA129" s="34">
        <v>-9.3474127352237701E-3</v>
      </c>
      <c r="OB129" s="34">
        <v>-9.6944589167833328E-3</v>
      </c>
      <c r="OC129" s="34">
        <v>-1.0050823912024498E-2</v>
      </c>
      <c r="OD129" s="34">
        <v>-1.0407784022390842E-2</v>
      </c>
      <c r="OE129" s="34">
        <v>-1.0772757232189178E-2</v>
      </c>
      <c r="OF129" s="34">
        <v>-1.1150638572871685E-2</v>
      </c>
      <c r="OG129" s="34">
        <v>-1.1511906981468201E-2</v>
      </c>
      <c r="OH129" s="34">
        <v>-1.1902254074811935E-2</v>
      </c>
      <c r="OI129" s="34">
        <v>-1.2315667234361172E-2</v>
      </c>
      <c r="OJ129" s="34">
        <v>-1.2708260677754879E-2</v>
      </c>
      <c r="OK129" s="34">
        <v>-1.3079864904284477E-2</v>
      </c>
      <c r="OL129" s="34">
        <v>-1.3446750119328499E-2</v>
      </c>
      <c r="OM129" s="34">
        <v>-1.3804719783365726E-2</v>
      </c>
      <c r="ON129" s="34">
        <v>-1.4132259413599968E-2</v>
      </c>
      <c r="OO129" s="34">
        <v>-1.4465357176959515E-2</v>
      </c>
      <c r="OP129" s="34">
        <v>-1.4801804907619953E-2</v>
      </c>
      <c r="OQ129" s="34">
        <v>-1.5136681497097015E-2</v>
      </c>
      <c r="OR129" s="34">
        <v>-1.5459517948329449E-2</v>
      </c>
      <c r="OS129" s="34">
        <v>-1.5769464895129204E-2</v>
      </c>
      <c r="OT129" s="34">
        <v>-1.6075335443019867E-2</v>
      </c>
      <c r="OU129" s="34">
        <v>-1.6370430588722229E-2</v>
      </c>
      <c r="OV129" s="34">
        <v>-1.6663968563079834E-2</v>
      </c>
      <c r="OW129" s="34">
        <v>-1.6965014860033989E-2</v>
      </c>
      <c r="OX129" s="34">
        <v>-1.7275821417570114E-2</v>
      </c>
      <c r="OY129" s="34">
        <v>-1.7597872763872147E-2</v>
      </c>
      <c r="OZ129" s="34">
        <v>-1.7890509217977524E-2</v>
      </c>
      <c r="PA129" s="34">
        <v>-1.8182391300797462E-2</v>
      </c>
      <c r="PB129" s="34">
        <v>-1.8471207469701767E-2</v>
      </c>
      <c r="PC129" s="34">
        <v>-1.8752340227365494E-2</v>
      </c>
      <c r="PD129" s="34">
        <v>-1.9033432006835938E-2</v>
      </c>
      <c r="PE129" t="s">
        <v>1300</v>
      </c>
      <c r="PF129" t="s">
        <v>843</v>
      </c>
      <c r="PG129" t="s">
        <v>843</v>
      </c>
      <c r="PH129" t="s">
        <v>843</v>
      </c>
      <c r="PI129" t="s">
        <v>843</v>
      </c>
      <c r="PJ129" t="s">
        <v>1300</v>
      </c>
      <c r="PK129" s="34">
        <v>0.5130610466003418</v>
      </c>
      <c r="PL129" s="34">
        <v>0.51262539625167847</v>
      </c>
      <c r="PM129" s="34">
        <v>0.51190608739852905</v>
      </c>
      <c r="PN129" s="34">
        <v>0.51059490442276001</v>
      </c>
      <c r="PO129" s="34">
        <v>0.50923651456832886</v>
      </c>
      <c r="PP129" s="34">
        <v>0.50783485174179077</v>
      </c>
      <c r="PQ129" s="34">
        <v>0.50641179084777832</v>
      </c>
      <c r="PR129" s="34">
        <v>0.50495904684066772</v>
      </c>
      <c r="PS129" s="34">
        <v>0.50344133377075195</v>
      </c>
      <c r="PT129" s="34">
        <v>0.50182980298995972</v>
      </c>
      <c r="PU129" s="34">
        <v>0.5001029372215271</v>
      </c>
      <c r="PV129" s="34">
        <v>0.49918803572654724</v>
      </c>
      <c r="PW129" s="34">
        <v>0.4991459846496582</v>
      </c>
      <c r="PX129" s="34">
        <v>0.49909478425979614</v>
      </c>
      <c r="PY129" s="34">
        <v>0.4990142285823822</v>
      </c>
      <c r="PZ129" s="34">
        <v>0.49892672896385193</v>
      </c>
      <c r="QA129" s="34">
        <v>0.49886417388916016</v>
      </c>
      <c r="QB129" s="34">
        <v>0.49880808591842651</v>
      </c>
      <c r="QC129" s="34">
        <v>0.49876254796981812</v>
      </c>
      <c r="QD129" s="34">
        <v>0.49872395396232605</v>
      </c>
      <c r="QE129" s="34">
        <v>0.49861794710159302</v>
      </c>
      <c r="QF129" s="34">
        <v>0.49844256043434143</v>
      </c>
      <c r="QG129" s="34">
        <v>0.49836236238479614</v>
      </c>
      <c r="QH129" s="34">
        <v>0.49839022755622864</v>
      </c>
      <c r="QI129" s="34">
        <v>0.49842306971549988</v>
      </c>
      <c r="QJ129" s="34">
        <v>0.4984605610370636</v>
      </c>
      <c r="QK129" s="34">
        <v>0.49850741028785706</v>
      </c>
      <c r="QL129" s="34">
        <v>0.4985617995262146</v>
      </c>
      <c r="QM129" s="34">
        <v>0.49862459301948547</v>
      </c>
      <c r="QN129" s="34">
        <v>0.49869564175605774</v>
      </c>
      <c r="QO129" s="34">
        <v>0.49877402186393738</v>
      </c>
      <c r="QP129" s="34">
        <v>0.49886196851730347</v>
      </c>
      <c r="QQ129" s="34">
        <v>0.49895766377449036</v>
      </c>
      <c r="QR129" s="34">
        <v>0.49906134605407715</v>
      </c>
      <c r="QS129" s="34">
        <v>0.49917155504226685</v>
      </c>
      <c r="QT129" s="34">
        <v>0.49928909540176392</v>
      </c>
      <c r="QU129" s="34">
        <v>0.49941286444664001</v>
      </c>
      <c r="QV129" s="34">
        <v>0.49954378604888916</v>
      </c>
      <c r="QW129" s="34">
        <v>0.49968224763870239</v>
      </c>
      <c r="QX129" s="34">
        <v>0.49982774257659912</v>
      </c>
      <c r="QY129" s="34">
        <v>0.49997898936271667</v>
      </c>
      <c r="QZ129" s="34">
        <v>0.50013464689254761</v>
      </c>
      <c r="RA129" s="34">
        <v>0.50029826164245605</v>
      </c>
      <c r="RB129" s="34">
        <v>0.50046879053115845</v>
      </c>
      <c r="RC129" s="34">
        <v>0.50064712762832642</v>
      </c>
      <c r="RD129" s="34">
        <v>0.50083237886428833</v>
      </c>
      <c r="RE129" s="34">
        <v>0.50102663040161133</v>
      </c>
      <c r="RF129" s="34">
        <v>0.50122725963592529</v>
      </c>
      <c r="RG129" s="34">
        <v>0.50143247842788696</v>
      </c>
      <c r="RH129" s="34">
        <v>0.50164574384689331</v>
      </c>
      <c r="RI129" s="34">
        <v>0.50186687707901001</v>
      </c>
      <c r="RJ129" s="34">
        <v>0.50209689140319824</v>
      </c>
      <c r="RK129" s="34">
        <v>0.50233465433120728</v>
      </c>
      <c r="RL129" s="34">
        <v>0.50258010625839233</v>
      </c>
      <c r="RM129" s="34">
        <v>0.50283151865005493</v>
      </c>
      <c r="RN129" s="34">
        <v>0.50309157371520996</v>
      </c>
      <c r="RO129" s="34">
        <v>0.50335991382598877</v>
      </c>
      <c r="RP129" s="34">
        <v>0.50363355875015259</v>
      </c>
      <c r="RQ129" s="34">
        <v>0.50391238927841187</v>
      </c>
      <c r="RR129" s="34">
        <v>0.50419467687606812</v>
      </c>
      <c r="RS129" s="34">
        <v>0.50447958707809448</v>
      </c>
      <c r="RT129" s="34">
        <v>0.50476562976837158</v>
      </c>
      <c r="RU129" s="34">
        <v>0.50504982471466064</v>
      </c>
      <c r="RV129" s="34">
        <v>0.50532752275466919</v>
      </c>
      <c r="RW129" s="34">
        <v>0.50559896230697632</v>
      </c>
      <c r="RX129" s="34">
        <v>0.50586295127868652</v>
      </c>
      <c r="RY129" s="34">
        <v>0.50611716508865356</v>
      </c>
      <c r="RZ129" s="34">
        <v>0.5063626766204834</v>
      </c>
      <c r="SA129" s="34">
        <v>0.50659239292144775</v>
      </c>
      <c r="SB129" s="34">
        <v>0.50680756568908691</v>
      </c>
      <c r="SC129" s="34">
        <v>0.50700587034225464</v>
      </c>
      <c r="SD129" s="34">
        <v>0.50718635320663452</v>
      </c>
      <c r="SE129" s="34">
        <v>0.50734972953796387</v>
      </c>
      <c r="SF129" s="34">
        <v>0.50749361515045166</v>
      </c>
      <c r="SG129" s="34">
        <v>0.50761556625366211</v>
      </c>
      <c r="SH129" s="34">
        <v>0.50771969556808472</v>
      </c>
      <c r="SI129" s="34">
        <v>0.50780153274536133</v>
      </c>
      <c r="SJ129" s="34">
        <v>0.50785791873931885</v>
      </c>
      <c r="SK129" s="34">
        <v>0.50789332389831543</v>
      </c>
      <c r="SL129" s="34">
        <v>0.50791019201278687</v>
      </c>
      <c r="SM129" s="34">
        <v>0.50791096687316895</v>
      </c>
      <c r="SN129" s="34">
        <v>0.50789558887481689</v>
      </c>
      <c r="SO129" s="34">
        <v>0.50786715745925903</v>
      </c>
      <c r="SP129" s="34">
        <v>0.50783014297485352</v>
      </c>
      <c r="SQ129" s="34">
        <v>0.50778824090957642</v>
      </c>
      <c r="SR129" s="34">
        <v>0.50774002075195313</v>
      </c>
      <c r="SS129" s="34">
        <v>0.50768923759460449</v>
      </c>
      <c r="ST129" s="34">
        <v>0.50763905048370361</v>
      </c>
      <c r="SU129" s="34">
        <v>0.5075918436050415</v>
      </c>
      <c r="SV129" s="34">
        <v>0.50754845142364502</v>
      </c>
      <c r="SW129" s="34">
        <v>0.50750935077667236</v>
      </c>
      <c r="SX129" s="34">
        <v>0.50748187303543091</v>
      </c>
      <c r="SY129" s="34">
        <v>0.50746870040893555</v>
      </c>
      <c r="SZ129" s="34">
        <v>0.50746834278106689</v>
      </c>
      <c r="TA129" s="34">
        <v>0.50749129056930542</v>
      </c>
      <c r="TB129" s="34">
        <v>0.50753790140151978</v>
      </c>
      <c r="TC129" s="34">
        <v>0.50760120153427124</v>
      </c>
      <c r="TD129" s="34">
        <v>0.5076906681060791</v>
      </c>
      <c r="TE129" s="34">
        <v>0.50779783725738525</v>
      </c>
      <c r="TF129" s="34">
        <v>0.50792622566223145</v>
      </c>
      <c r="TG129" s="34">
        <v>0.50807219743728638</v>
      </c>
      <c r="TH129" t="s">
        <v>843</v>
      </c>
      <c r="TI129" t="s">
        <v>843</v>
      </c>
      <c r="TJ129" t="s">
        <v>1300</v>
      </c>
      <c r="TK129" s="34">
        <v>0.57839566080262206</v>
      </c>
      <c r="TL129" s="34">
        <v>0.58909303922932499</v>
      </c>
      <c r="TM129" s="34">
        <v>0.60094049879087197</v>
      </c>
      <c r="TN129" s="34">
        <v>0.61263166478655007</v>
      </c>
      <c r="TO129" s="34">
        <v>0.62324794329562305</v>
      </c>
      <c r="TP129" s="34">
        <v>0.63265325132277195</v>
      </c>
      <c r="TQ129" s="34">
        <v>0.63992806131403102</v>
      </c>
      <c r="TR129" s="34">
        <v>0.64431848690381599</v>
      </c>
      <c r="TS129" s="34">
        <v>0.64683536933629793</v>
      </c>
      <c r="TT129" s="34">
        <v>0.64838806408577399</v>
      </c>
      <c r="TU129" s="34">
        <v>0.64918545378473591</v>
      </c>
      <c r="TV129" s="34">
        <v>0.65211594486416702</v>
      </c>
      <c r="TW129" s="34">
        <v>0.65642281920876699</v>
      </c>
      <c r="TX129" s="34">
        <v>0.65777829835886803</v>
      </c>
      <c r="TY129" s="34">
        <v>0.65688608843807206</v>
      </c>
      <c r="TZ129" s="34">
        <v>0.6591819669130391</v>
      </c>
      <c r="UA129" s="34">
        <v>0.6645420206394731</v>
      </c>
      <c r="UB129" s="34">
        <v>0.66878793854817797</v>
      </c>
      <c r="UC129" s="34">
        <v>0.67166434107892503</v>
      </c>
      <c r="UD129" s="34">
        <v>0.67362980545499096</v>
      </c>
      <c r="UE129" s="34">
        <v>0.67672114388083804</v>
      </c>
      <c r="UF129" s="34">
        <v>0.68087005519523203</v>
      </c>
      <c r="UG129" s="34">
        <v>0.68477872837691611</v>
      </c>
      <c r="UH129" s="34">
        <v>0.68859719120254392</v>
      </c>
      <c r="UI129" s="34">
        <v>0.69211770075017298</v>
      </c>
      <c r="UJ129" s="34">
        <v>0.69545210462627394</v>
      </c>
      <c r="UK129" s="34">
        <v>0.69774005903543601</v>
      </c>
      <c r="UL129" s="34">
        <v>0.698994481544155</v>
      </c>
      <c r="UM129" s="34">
        <v>0.70046238327161803</v>
      </c>
      <c r="UN129" s="34">
        <v>0.70088302118077195</v>
      </c>
      <c r="UO129" s="34">
        <v>0.69927576516008205</v>
      </c>
      <c r="UP129" s="34">
        <v>0.69649181352341993</v>
      </c>
      <c r="UQ129" s="34">
        <v>0.693124537899799</v>
      </c>
      <c r="UR129" s="34">
        <v>0.68924967709798102</v>
      </c>
      <c r="US129" s="34">
        <v>0.68468019705635796</v>
      </c>
      <c r="UT129" s="34">
        <v>0.679731425044793</v>
      </c>
      <c r="UU129" s="34">
        <v>0.67477019587835796</v>
      </c>
      <c r="UV129" s="34">
        <v>0.66981912617446393</v>
      </c>
      <c r="UW129" s="34">
        <v>0.66493904754116595</v>
      </c>
      <c r="UX129" s="34">
        <v>0.66026155511223095</v>
      </c>
      <c r="UY129" s="34">
        <v>0.65573271254580801</v>
      </c>
      <c r="UZ129" s="34">
        <v>0.65146539840450701</v>
      </c>
      <c r="VA129" s="34">
        <v>0.64778912275705491</v>
      </c>
      <c r="VB129" s="34">
        <v>0.644787919495315</v>
      </c>
      <c r="VC129" s="34">
        <v>0.64230589730284193</v>
      </c>
      <c r="VD129" s="34">
        <v>0.64016033461751209</v>
      </c>
      <c r="VE129" s="34">
        <v>0.63823424309540799</v>
      </c>
      <c r="VF129" s="34">
        <v>0.63651661746074994</v>
      </c>
      <c r="VG129" s="34">
        <v>0.63511423684703505</v>
      </c>
      <c r="VH129" s="34">
        <v>0.63399205998591801</v>
      </c>
      <c r="VI129" s="34">
        <v>0.63290213322490496</v>
      </c>
      <c r="VJ129" s="34">
        <v>0.63163325844211005</v>
      </c>
      <c r="VK129" s="34">
        <v>0.63013583477517798</v>
      </c>
      <c r="VL129" s="34">
        <v>0.62846979546260795</v>
      </c>
      <c r="VM129" s="34">
        <v>0.62658512665116095</v>
      </c>
      <c r="VN129" s="34">
        <v>0.62434210769077503</v>
      </c>
      <c r="VO129" s="34">
        <v>0.62175493716059793</v>
      </c>
      <c r="VP129" s="34">
        <v>0.61892435202322904</v>
      </c>
      <c r="VQ129" s="34">
        <v>0.61587632457250008</v>
      </c>
      <c r="VR129" s="34">
        <v>0.61259246342848495</v>
      </c>
      <c r="VS129" s="34">
        <v>0.60891440325429802</v>
      </c>
      <c r="VT129" s="34">
        <v>0.60466703889795703</v>
      </c>
      <c r="VU129" s="34">
        <v>0.59990363815838799</v>
      </c>
      <c r="VV129" s="34">
        <v>0.59473768837965602</v>
      </c>
      <c r="VW129" s="34">
        <v>0.58891860822082398</v>
      </c>
      <c r="VX129" s="34">
        <v>0.581558481903097</v>
      </c>
      <c r="VY129" s="34">
        <v>0.57255083148643304</v>
      </c>
      <c r="VZ129" s="34">
        <v>0.56342058211703705</v>
      </c>
      <c r="WA129" s="34">
        <v>0.55528781306313602</v>
      </c>
      <c r="WB129" s="34">
        <v>0.54793843030685896</v>
      </c>
      <c r="WC129" s="34">
        <v>0.54096431197214001</v>
      </c>
      <c r="WD129" s="34">
        <v>0.53428185765344505</v>
      </c>
      <c r="WE129" s="34">
        <v>0.52784644329712993</v>
      </c>
      <c r="WF129" s="34">
        <v>0.521475315004857</v>
      </c>
      <c r="WG129" s="34">
        <v>0.51499084474051104</v>
      </c>
      <c r="WH129" s="34">
        <v>0.50828296157429198</v>
      </c>
      <c r="WI129" s="34">
        <v>0.50243261847563703</v>
      </c>
      <c r="WJ129" s="34">
        <v>0.49753016907976205</v>
      </c>
      <c r="WK129" s="34">
        <v>0.49213582221159496</v>
      </c>
      <c r="WL129" s="34">
        <v>0.48766397130665295</v>
      </c>
      <c r="WM129" s="34">
        <v>0.48536966128349496</v>
      </c>
      <c r="WN129" s="34">
        <v>0.48436990563489202</v>
      </c>
      <c r="WO129" s="34">
        <v>0.48398265435020099</v>
      </c>
      <c r="WP129" s="34">
        <v>0.48399893901954999</v>
      </c>
      <c r="WQ129" s="34">
        <v>0.48461709924985796</v>
      </c>
      <c r="WR129" s="34">
        <v>0.48562364966475596</v>
      </c>
      <c r="WS129" s="34">
        <v>0.48662311705991002</v>
      </c>
      <c r="WT129" s="34">
        <v>0.48749836122423901</v>
      </c>
      <c r="WU129" s="34">
        <v>0.48815463676209397</v>
      </c>
      <c r="WV129" s="34">
        <v>0.48844348801937998</v>
      </c>
      <c r="WW129" s="34">
        <v>0.48834134402213403</v>
      </c>
      <c r="WX129" s="34">
        <v>0.48781719024654102</v>
      </c>
      <c r="WY129" s="34">
        <v>0.48683820378683201</v>
      </c>
      <c r="WZ129" s="34">
        <v>0.48537845961083798</v>
      </c>
      <c r="XA129" s="34">
        <v>0.48345026019843701</v>
      </c>
      <c r="XB129" s="34">
        <v>0.48110269171345005</v>
      </c>
      <c r="XC129" s="34">
        <v>0.47838865097674999</v>
      </c>
      <c r="XD129" s="34">
        <v>0.47536753170913298</v>
      </c>
      <c r="XE129" s="34">
        <v>0.47204717245133698</v>
      </c>
      <c r="XF129" s="34">
        <v>0.46849709511586801</v>
      </c>
      <c r="XG129" s="34">
        <v>0.46483363842043601</v>
      </c>
      <c r="XH129" t="s">
        <v>843</v>
      </c>
      <c r="XI129" t="s">
        <v>1300</v>
      </c>
      <c r="XJ129" s="34">
        <v>0.54749514132858401</v>
      </c>
      <c r="XK129" s="34">
        <v>0.55832748269805899</v>
      </c>
      <c r="XL129" s="34">
        <v>0.57069985369176501</v>
      </c>
      <c r="XM129" s="34">
        <v>0.58306617557117002</v>
      </c>
      <c r="XN129" s="34">
        <v>0.59419852044451604</v>
      </c>
      <c r="XO129" s="34">
        <v>0.60385814192984899</v>
      </c>
      <c r="XP129" s="34">
        <v>0.61113910805051996</v>
      </c>
      <c r="XQ129" s="34">
        <v>0.61536872273124499</v>
      </c>
      <c r="XR129" s="34">
        <v>0.61770324448116598</v>
      </c>
      <c r="XS129" s="34">
        <v>0.61912214194872095</v>
      </c>
      <c r="XT129" s="34">
        <v>0.61978564206268993</v>
      </c>
      <c r="XU129" s="34">
        <v>0.62235472156982197</v>
      </c>
      <c r="XV129" s="34">
        <v>0.62597917371112299</v>
      </c>
      <c r="XW129" s="34">
        <v>0.62628563453712194</v>
      </c>
      <c r="XX129" s="34">
        <v>0.62388535551344393</v>
      </c>
      <c r="XY129" s="34">
        <v>0.62469686582283701</v>
      </c>
      <c r="XZ129" s="34">
        <v>0.62871396560164006</v>
      </c>
      <c r="YA129" s="34">
        <v>0.63149869302125605</v>
      </c>
      <c r="YB129" s="34">
        <v>0.63290002935737699</v>
      </c>
      <c r="YC129" s="34">
        <v>0.633327681803873</v>
      </c>
      <c r="YD129" s="34">
        <v>0.63492844459966902</v>
      </c>
      <c r="YE129" s="34">
        <v>0.63761428559824695</v>
      </c>
      <c r="YF129" s="34">
        <v>0.64004902050865997</v>
      </c>
      <c r="YG129" s="34">
        <v>0.64253728898478601</v>
      </c>
      <c r="YH129" s="34">
        <v>0.64485904803827099</v>
      </c>
      <c r="YI129" s="34">
        <v>0.64713926087912499</v>
      </c>
      <c r="YJ129" s="34">
        <v>0.64852396486526009</v>
      </c>
      <c r="YK129" s="34">
        <v>0.64890793650604606</v>
      </c>
      <c r="YL129" s="34">
        <v>0.64943802534270301</v>
      </c>
      <c r="YM129" s="34">
        <v>0.64890705604875709</v>
      </c>
      <c r="YN129" s="34">
        <v>0.64641537464338295</v>
      </c>
      <c r="YO129" s="34">
        <v>0.64277450609836506</v>
      </c>
      <c r="YP129" s="34">
        <v>0.63850079751391198</v>
      </c>
      <c r="YQ129" s="34">
        <v>0.63377665319221199</v>
      </c>
      <c r="YR129" s="34">
        <v>0.62846726870182801</v>
      </c>
      <c r="YS129" s="34">
        <v>0.62269044196883494</v>
      </c>
      <c r="YT129" s="34">
        <v>0.61687494478323701</v>
      </c>
      <c r="YU129" s="34">
        <v>0.61140637005295995</v>
      </c>
      <c r="YV129" s="34">
        <v>0.60641417297998201</v>
      </c>
      <c r="YW129" s="34">
        <v>0.601880104369792</v>
      </c>
      <c r="YX129" s="34">
        <v>0.59767315630221907</v>
      </c>
      <c r="YY129" s="34">
        <v>0.59370975153267302</v>
      </c>
      <c r="YZ129" s="34">
        <v>0.59008401184405301</v>
      </c>
      <c r="ZA129" s="34">
        <v>0.586916319655298</v>
      </c>
      <c r="ZB129" s="34">
        <v>0.58419088345580694</v>
      </c>
      <c r="ZC129" s="34">
        <v>0.58173075650877903</v>
      </c>
      <c r="ZD129" s="34">
        <v>0.57934531096314001</v>
      </c>
      <c r="ZE129" s="34">
        <v>0.57697109851210893</v>
      </c>
      <c r="ZF129" s="34">
        <v>0.57467767951218196</v>
      </c>
      <c r="ZG129" s="34">
        <v>0.57244055571751995</v>
      </c>
      <c r="ZH129" s="34">
        <v>0.57010993985914193</v>
      </c>
      <c r="ZI129" s="34">
        <v>0.56766624587988002</v>
      </c>
      <c r="ZJ129" s="34">
        <v>0.56522500337152803</v>
      </c>
      <c r="ZK129" s="34">
        <v>0.56283883222072706</v>
      </c>
      <c r="ZL129" s="34">
        <v>0.56040815253412402</v>
      </c>
      <c r="ZM129" s="34">
        <v>0.55770940932063806</v>
      </c>
      <c r="ZN129" s="34">
        <v>0.55455578702228503</v>
      </c>
      <c r="ZO129" s="34">
        <v>0.55089496217632306</v>
      </c>
      <c r="ZP129" s="34">
        <v>0.54677206232014497</v>
      </c>
      <c r="ZQ129" s="34">
        <v>0.54192595105803798</v>
      </c>
      <c r="ZR129" s="34">
        <v>0.53542065108188297</v>
      </c>
      <c r="ZS129" s="34">
        <v>0.52709708493041807</v>
      </c>
      <c r="ZT129" s="34">
        <v>0.51846339875360403</v>
      </c>
      <c r="ZU129" s="34">
        <v>0.51063043483898707</v>
      </c>
      <c r="ZV129" s="34">
        <v>0.50336318329969498</v>
      </c>
      <c r="ZW129" s="34">
        <v>0.49625076347132002</v>
      </c>
      <c r="ZX129" s="34">
        <v>0.48924298216693901</v>
      </c>
      <c r="ZY129" s="34">
        <v>0.48231322020205503</v>
      </c>
      <c r="ZZ129" s="34">
        <v>0.47528372611224401</v>
      </c>
      <c r="AAA129" s="34">
        <v>0.46803668111991797</v>
      </c>
      <c r="AAB129" s="34">
        <v>0.46049308474525097</v>
      </c>
      <c r="AAC129" s="34">
        <v>0.45372461982574303</v>
      </c>
      <c r="AAD129" s="34">
        <v>0.44788351218242495</v>
      </c>
      <c r="AAE129" s="34">
        <v>0.44160717939330901</v>
      </c>
      <c r="AAF129" s="34">
        <v>0.43624418691012101</v>
      </c>
      <c r="AAG129" s="34">
        <v>0.43304060143645701</v>
      </c>
      <c r="AAH129" s="34">
        <v>0.431193213049201</v>
      </c>
      <c r="AAI129" s="34">
        <v>0.43003081058230003</v>
      </c>
      <c r="AAJ129" s="34">
        <v>0.42936064324251605</v>
      </c>
      <c r="AAK129" s="34">
        <v>0.42942240718332303</v>
      </c>
      <c r="AAL129" s="34">
        <v>0.43001078422170702</v>
      </c>
      <c r="AAM129" s="34">
        <v>0.43070615469170598</v>
      </c>
      <c r="AAN129" s="34">
        <v>0.43138472117808196</v>
      </c>
      <c r="AAO129" s="34">
        <v>0.43195665137020001</v>
      </c>
      <c r="AAP129" s="34">
        <v>0.432256861330789</v>
      </c>
      <c r="AAQ129" s="34">
        <v>0.43225421435935801</v>
      </c>
      <c r="AAR129" s="34">
        <v>0.43191465254595202</v>
      </c>
      <c r="AAS129" s="34">
        <v>0.43118072207631797</v>
      </c>
      <c r="AAT129" s="34">
        <v>0.430028840847058</v>
      </c>
      <c r="AAU129" s="34">
        <v>0.42846010328692602</v>
      </c>
      <c r="AAV129" s="34">
        <v>0.42648936736250298</v>
      </c>
      <c r="AAW129" s="34">
        <v>0.42414161445891702</v>
      </c>
      <c r="AAX129" s="34">
        <v>0.42147903218784299</v>
      </c>
      <c r="AAY129" s="34">
        <v>0.41846887748633299</v>
      </c>
      <c r="AAZ129" s="34">
        <v>0.41514230172585104</v>
      </c>
      <c r="ABA129" s="34">
        <v>0.41163276624273598</v>
      </c>
      <c r="ABB129" s="34">
        <v>0.40801006356062303</v>
      </c>
      <c r="ABC129" s="34">
        <v>0.40431465388043103</v>
      </c>
      <c r="ABD129" s="34">
        <v>0.40057895131212101</v>
      </c>
      <c r="ABE129" s="34">
        <v>0.39691582639876399</v>
      </c>
      <c r="ABF129" s="34">
        <v>0.39342419953014102</v>
      </c>
      <c r="ABG129" t="s">
        <v>843</v>
      </c>
      <c r="ABH129" t="s">
        <v>843</v>
      </c>
      <c r="ABI129" t="s">
        <v>1300</v>
      </c>
      <c r="ABJ129" s="34">
        <v>0.46808112712949901</v>
      </c>
      <c r="ABK129" s="34">
        <v>0.473108904413299</v>
      </c>
      <c r="ABL129" s="34">
        <v>0.48115212049474104</v>
      </c>
      <c r="ABM129" s="34">
        <v>0.49140437908585599</v>
      </c>
      <c r="ABN129" s="34">
        <v>0.50182904582070198</v>
      </c>
      <c r="ABO129" s="34">
        <v>0.51206254953632802</v>
      </c>
      <c r="ABP129" s="34">
        <v>0.52179781796255498</v>
      </c>
      <c r="ABQ129" s="34">
        <v>0.530636850065904</v>
      </c>
      <c r="ABR129" s="34">
        <v>0.53807149947043598</v>
      </c>
      <c r="ABS129" s="34">
        <v>0.54373351151009297</v>
      </c>
      <c r="ABT129" s="34">
        <v>0.54745929360900902</v>
      </c>
      <c r="ABU129" s="34">
        <v>0.55224699306078096</v>
      </c>
      <c r="ABV129" s="34">
        <v>0.558149510395893</v>
      </c>
      <c r="ABW129" s="34">
        <v>0.56141735401369397</v>
      </c>
      <c r="ABX129" s="34">
        <v>0.56220212632515598</v>
      </c>
      <c r="ABY129" s="34">
        <v>0.56453247699704701</v>
      </c>
      <c r="ABZ129" s="34">
        <v>0.56845657479795497</v>
      </c>
      <c r="ACA129" s="34">
        <v>0.57148768050180598</v>
      </c>
      <c r="ACB129" s="34">
        <v>0.57405690886698102</v>
      </c>
      <c r="ACC129" s="34">
        <v>0.57655293062431401</v>
      </c>
      <c r="ACD129" s="34">
        <v>0.58130985333380003</v>
      </c>
      <c r="ACE129" s="34">
        <v>0.58844820080751603</v>
      </c>
      <c r="ACF129" s="34">
        <v>0.59544403296111004</v>
      </c>
      <c r="ACG129" s="34">
        <v>0.601223134604016</v>
      </c>
      <c r="ACH129" s="34">
        <v>0.60575789978068695</v>
      </c>
      <c r="ACI129" s="34">
        <v>0.60950114501361907</v>
      </c>
      <c r="ACJ129" s="34">
        <v>0.61264844666366203</v>
      </c>
      <c r="ACK129" s="34">
        <v>0.61537765229351105</v>
      </c>
      <c r="ACL129" s="34">
        <v>0.61788842497077601</v>
      </c>
      <c r="ACM129" s="34">
        <v>0.62025199030970601</v>
      </c>
      <c r="ACN129" s="34">
        <v>0.62261042718382298</v>
      </c>
      <c r="ACO129" s="34">
        <v>0.624134342542917</v>
      </c>
      <c r="ACP129" s="34">
        <v>0.62476123902774294</v>
      </c>
      <c r="ACQ129" s="34">
        <v>0.62562056698508695</v>
      </c>
      <c r="ACR129" s="34">
        <v>0.62552309908761794</v>
      </c>
      <c r="ACS129" s="34">
        <v>0.62360197761055192</v>
      </c>
      <c r="ACT129" s="34">
        <v>0.62065338031902006</v>
      </c>
      <c r="ACU129" s="34">
        <v>0.61717811815118206</v>
      </c>
      <c r="ACV129" s="34">
        <v>0.61334996115631502</v>
      </c>
      <c r="ACW129" s="34">
        <v>0.60903749902558402</v>
      </c>
      <c r="ACX129" s="34">
        <v>0.60434985344084802</v>
      </c>
      <c r="ACY129" s="34">
        <v>0.59968825101869105</v>
      </c>
      <c r="ACZ129" s="34">
        <v>0.59543237314088704</v>
      </c>
      <c r="ADA129" s="34">
        <v>0.59172314202276</v>
      </c>
      <c r="ADB129" s="34">
        <v>0.58851469023620506</v>
      </c>
      <c r="ADC129" s="34">
        <v>0.58565121016883503</v>
      </c>
      <c r="ADD129" s="34">
        <v>0.58305058060133497</v>
      </c>
      <c r="ADE129" s="34">
        <v>0.58076558904673592</v>
      </c>
      <c r="ADF129" s="34">
        <v>0.57889641360100907</v>
      </c>
      <c r="ADG129" s="34">
        <v>0.57741752204549301</v>
      </c>
      <c r="ADH129" s="34">
        <v>0.57613210987638297</v>
      </c>
      <c r="ADI129" s="34">
        <v>0.57483366085708099</v>
      </c>
      <c r="ADJ129" s="34">
        <v>0.573455764647399</v>
      </c>
      <c r="ADK129" s="34">
        <v>0.57206811042544503</v>
      </c>
      <c r="ADL129" s="34">
        <v>0.57064223156483895</v>
      </c>
      <c r="ADM129" s="34">
        <v>0.56902257405478107</v>
      </c>
      <c r="ADN129" s="34">
        <v>0.56720038756068802</v>
      </c>
      <c r="ADO129" s="34">
        <v>0.56530070617063499</v>
      </c>
      <c r="ADP129" s="34">
        <v>0.56337084396092696</v>
      </c>
      <c r="ADQ129" s="34">
        <v>0.56133290491957899</v>
      </c>
      <c r="ADR129" s="34">
        <v>0.55897622286166904</v>
      </c>
      <c r="ADS129" s="34">
        <v>0.55611834142515593</v>
      </c>
      <c r="ADT129" s="34">
        <v>0.55273557879382895</v>
      </c>
      <c r="ADU129" s="34">
        <v>0.54889377604767797</v>
      </c>
      <c r="ADV129" s="34">
        <v>0.54432099491178898</v>
      </c>
      <c r="ADW129" s="34">
        <v>0.538088004549236</v>
      </c>
      <c r="ADX129" s="34">
        <v>0.53004648151452693</v>
      </c>
      <c r="ADY129" s="34">
        <v>0.52171210342386598</v>
      </c>
      <c r="ADZ129" s="34">
        <v>0.51420856128537995</v>
      </c>
      <c r="AEA129" s="34">
        <v>0.50731149460358704</v>
      </c>
      <c r="AEB129" s="34">
        <v>0.500600669867036</v>
      </c>
      <c r="AEC129" s="34">
        <v>0.49401276648230202</v>
      </c>
      <c r="AED129" s="34">
        <v>0.48752161127207599</v>
      </c>
      <c r="AEE129" s="34">
        <v>0.48094069106183801</v>
      </c>
      <c r="AEF129" s="34">
        <v>0.47413817728924301</v>
      </c>
      <c r="AEG129" s="34">
        <v>0.46703003392446396</v>
      </c>
      <c r="AEH129" s="34">
        <v>0.46071750018066704</v>
      </c>
      <c r="AEI129" s="34">
        <v>0.455350131161886</v>
      </c>
      <c r="AEJ129" s="34">
        <v>0.449528478127662</v>
      </c>
      <c r="AEK129" s="34">
        <v>0.44465307626228401</v>
      </c>
      <c r="AEL129" s="34">
        <v>0.442015557628544</v>
      </c>
      <c r="AEM129" s="34">
        <v>0.44077999484547298</v>
      </c>
      <c r="AEN129" s="34">
        <v>0.44024637652082299</v>
      </c>
      <c r="AEO129" s="34">
        <v>0.440199990826109</v>
      </c>
      <c r="AEP129" s="34">
        <v>0.440882095105328</v>
      </c>
      <c r="AEQ129" s="34">
        <v>0.44208621459577002</v>
      </c>
      <c r="AER129" s="34">
        <v>0.443378290901487</v>
      </c>
      <c r="AES129" s="34">
        <v>0.44463263933823099</v>
      </c>
      <c r="AET129" s="34">
        <v>0.44575322285191499</v>
      </c>
      <c r="AEU129" s="34">
        <v>0.44656673071922098</v>
      </c>
      <c r="AEV129" s="34">
        <v>0.44703146338435301</v>
      </c>
      <c r="AEW129" s="34">
        <v>0.447105061522513</v>
      </c>
      <c r="AEX129" s="34">
        <v>0.446728856319903</v>
      </c>
      <c r="AEY129" s="34">
        <v>0.44588240119925698</v>
      </c>
      <c r="AEZ129" s="34">
        <v>0.44457344102650898</v>
      </c>
      <c r="AFA129" s="34">
        <v>0.44282829979491295</v>
      </c>
      <c r="AFB129" s="34">
        <v>0.44066061771982701</v>
      </c>
      <c r="AFC129" s="34">
        <v>0.43812271723514695</v>
      </c>
      <c r="AFD129" s="34">
        <v>0.43518400997439599</v>
      </c>
      <c r="AFE129" s="34">
        <v>0.43186948225231603</v>
      </c>
      <c r="AFF129" s="34">
        <v>0.42831476519233197</v>
      </c>
      <c r="AFG129" t="s">
        <v>843</v>
      </c>
      <c r="AFH129" t="s">
        <v>843</v>
      </c>
      <c r="AFI129" s="34"/>
      <c r="AFJ129" s="34"/>
      <c r="AFK129" s="34"/>
      <c r="AFL129" s="34"/>
      <c r="AFM129" s="34"/>
      <c r="AFN129" s="34"/>
      <c r="AFO129" s="34"/>
      <c r="AFP129" s="34"/>
      <c r="AFQ129" s="34"/>
      <c r="AFR129" s="34"/>
      <c r="AFS129" s="34"/>
      <c r="AFT129" s="34"/>
      <c r="AFU129" s="34"/>
      <c r="AFV129" s="34"/>
      <c r="AFW129" s="34"/>
      <c r="AFX129" s="34"/>
      <c r="AFY129" s="34"/>
      <c r="AFZ129" s="34"/>
      <c r="AGA129" s="34"/>
      <c r="AGB129" t="s">
        <v>843</v>
      </c>
      <c r="AGC129" t="s">
        <v>843</v>
      </c>
      <c r="AGD129" t="s">
        <v>843</v>
      </c>
      <c r="AGE129" t="s">
        <v>843</v>
      </c>
      <c r="AGF129" s="34"/>
      <c r="AGG129" t="s">
        <v>843</v>
      </c>
      <c r="AGH129" t="s">
        <v>843</v>
      </c>
      <c r="AGI129" t="s">
        <v>843</v>
      </c>
      <c r="AGJ129" t="s">
        <v>843</v>
      </c>
      <c r="AGK129" t="s">
        <v>843</v>
      </c>
      <c r="AGL129" t="s">
        <v>843</v>
      </c>
      <c r="AGM129" t="s">
        <v>843</v>
      </c>
      <c r="AGN129" t="s">
        <v>843</v>
      </c>
      <c r="AGO129" s="34">
        <v>0.28999999999999998</v>
      </c>
      <c r="AGP129" s="34">
        <v>2017</v>
      </c>
      <c r="AGQ129" t="s">
        <v>832</v>
      </c>
      <c r="AGR129" t="s">
        <v>843</v>
      </c>
      <c r="AGS129" s="34">
        <v>4.0000000000000001E-3</v>
      </c>
      <c r="AGT129" s="34">
        <v>2017</v>
      </c>
      <c r="AGU129" t="s">
        <v>832</v>
      </c>
      <c r="AGV129" t="s">
        <v>843</v>
      </c>
      <c r="AGW129" s="34">
        <v>4.2000000000000003E-2</v>
      </c>
      <c r="AGX129" s="34">
        <v>2017</v>
      </c>
      <c r="AGY129" t="s">
        <v>832</v>
      </c>
      <c r="AGZ129" t="s">
        <v>843</v>
      </c>
      <c r="AHA129" s="34">
        <v>0.34200000000000003</v>
      </c>
      <c r="AHB129" s="34">
        <v>2017</v>
      </c>
      <c r="AHC129" t="s">
        <v>832</v>
      </c>
      <c r="AHD129" t="s">
        <v>843</v>
      </c>
      <c r="AHE129" s="34">
        <v>0.17600000000000002</v>
      </c>
      <c r="AHF129" s="34">
        <v>2015</v>
      </c>
      <c r="AHG129" t="s">
        <v>832</v>
      </c>
      <c r="AHH129" t="s">
        <v>843</v>
      </c>
      <c r="AHI129" t="s">
        <v>830</v>
      </c>
      <c r="AHJ129" s="34">
        <v>0.30986851453781128</v>
      </c>
      <c r="AHK129" s="34">
        <v>0.29451453685760498</v>
      </c>
      <c r="AHL129" s="34">
        <v>0.29694017767906189</v>
      </c>
      <c r="AHM129" s="34">
        <v>0.29774594306945801</v>
      </c>
      <c r="AHN129" s="34">
        <v>0.30445542931556702</v>
      </c>
      <c r="AHO129" t="s">
        <v>843</v>
      </c>
      <c r="AHP129" s="34"/>
      <c r="AHQ129" s="34"/>
      <c r="AHR129" s="34"/>
      <c r="AHS129" s="34"/>
      <c r="AHT129" s="34"/>
      <c r="AHU129" t="s">
        <v>843</v>
      </c>
      <c r="AHV129" s="34">
        <v>0.29918575286865234</v>
      </c>
      <c r="AHW129" s="34">
        <v>0.29918575286865234</v>
      </c>
      <c r="AHX129" s="34">
        <v>0.29852330684661865</v>
      </c>
      <c r="AHY129" s="34">
        <v>0.29798421263694763</v>
      </c>
      <c r="AHZ129" s="34">
        <v>0.31042638421058655</v>
      </c>
      <c r="AIA129" t="s">
        <v>832</v>
      </c>
      <c r="AIB129" t="s">
        <v>843</v>
      </c>
      <c r="AIC129" s="34">
        <v>0.23236477375030518</v>
      </c>
      <c r="AID129" s="34">
        <v>0.23972673714160919</v>
      </c>
      <c r="AIE129" s="34">
        <v>0.22703947126865387</v>
      </c>
      <c r="AIF129" s="34">
        <v>0.21781089901924133</v>
      </c>
      <c r="AIG129" s="34">
        <v>0.21167938411235809</v>
      </c>
      <c r="AIH129" t="s">
        <v>465</v>
      </c>
      <c r="AII129" t="s">
        <v>843</v>
      </c>
      <c r="AIJ129" s="34">
        <v>0.24039874970912933</v>
      </c>
      <c r="AIK129" s="34">
        <v>0.2365083247423172</v>
      </c>
      <c r="AIL129" s="34">
        <v>0.22786399722099304</v>
      </c>
      <c r="AIM129" s="34">
        <v>0.22617599368095398</v>
      </c>
      <c r="AIN129" s="34">
        <v>0.22230499982833862</v>
      </c>
      <c r="AIO129" t="s">
        <v>465</v>
      </c>
      <c r="AIP129" s="34"/>
      <c r="AIQ129" t="s">
        <v>843</v>
      </c>
      <c r="AIR129" s="34"/>
      <c r="AIS129" s="34"/>
      <c r="AIT129" s="34"/>
      <c r="AIU129" s="34"/>
      <c r="AIV129" s="34"/>
      <c r="AIW129" s="34"/>
      <c r="AIX129" t="s">
        <v>843</v>
      </c>
      <c r="AIY129" s="34"/>
      <c r="AIZ129" s="34"/>
      <c r="AJA129" s="34"/>
      <c r="AJB129" s="34"/>
      <c r="AJC129" s="34"/>
      <c r="AJD129" s="34"/>
      <c r="AJE129" t="s">
        <v>843</v>
      </c>
      <c r="AJF129" s="34">
        <v>2.4363834410905838E-2</v>
      </c>
      <c r="AJG129" s="34">
        <v>6.3786335289478302E-2</v>
      </c>
      <c r="AJH129" s="34">
        <v>4.5024443417787552E-2</v>
      </c>
      <c r="AJI129" s="34">
        <v>4.7759518027305603E-2</v>
      </c>
      <c r="AJJ129" s="34">
        <v>4.6471294015645981E-2</v>
      </c>
      <c r="AJK129" t="s">
        <v>830</v>
      </c>
      <c r="AJL129" t="s">
        <v>843</v>
      </c>
      <c r="AJM129" t="s">
        <v>843</v>
      </c>
      <c r="AJN129" s="34">
        <v>4.1504833847284317E-2</v>
      </c>
      <c r="AJO129" s="34">
        <v>4.1504833847284317E-2</v>
      </c>
      <c r="AJP129" s="34">
        <v>4.0546830743551254E-2</v>
      </c>
      <c r="AJQ129" s="34">
        <v>3.233380988240242E-2</v>
      </c>
      <c r="AJR129" s="34">
        <v>3.4514527767896652E-2</v>
      </c>
      <c r="AJS129" t="s">
        <v>832</v>
      </c>
      <c r="AJT129" t="s">
        <v>843</v>
      </c>
      <c r="AJU129" t="s">
        <v>843</v>
      </c>
      <c r="AJV129" t="s">
        <v>843</v>
      </c>
      <c r="AJW129" s="34">
        <v>1.7485827207565308E-2</v>
      </c>
      <c r="AJX129" s="34">
        <v>6.0330964624881744E-2</v>
      </c>
      <c r="AJY129" s="34">
        <v>4.3059222400188446E-2</v>
      </c>
      <c r="AJZ129" s="34">
        <v>5.0305251032114029E-2</v>
      </c>
      <c r="AKA129" s="34">
        <v>5.4046381264925003E-2</v>
      </c>
      <c r="AKB129" t="s">
        <v>830</v>
      </c>
      <c r="AKC129" t="s">
        <v>843</v>
      </c>
      <c r="AKD129" t="s">
        <v>843</v>
      </c>
      <c r="AKE129" t="s">
        <v>843</v>
      </c>
      <c r="AKF129" s="34">
        <v>4.0910419076681137E-2</v>
      </c>
      <c r="AKG129" s="34">
        <v>4.0910419076681137E-2</v>
      </c>
      <c r="AKH129" s="34">
        <v>4.3075397610664368E-2</v>
      </c>
      <c r="AKI129" s="34">
        <v>3.5600766539573669E-2</v>
      </c>
      <c r="AKJ129" s="34">
        <v>4.8073273152112961E-2</v>
      </c>
      <c r="AKK129" t="s">
        <v>832</v>
      </c>
      <c r="AKL129" t="s">
        <v>843</v>
      </c>
      <c r="AKM129" s="34">
        <v>5590</v>
      </c>
      <c r="AKN129" t="s">
        <v>832</v>
      </c>
      <c r="AKO129" t="s">
        <v>843</v>
      </c>
      <c r="AKP129" s="34">
        <v>4233.3974609375</v>
      </c>
      <c r="AKQ129" t="s">
        <v>830</v>
      </c>
      <c r="AKR129" t="s">
        <v>843</v>
      </c>
      <c r="AKS129" s="34">
        <v>4648.1411027510803</v>
      </c>
      <c r="AKT129" t="s">
        <v>832</v>
      </c>
      <c r="AKU129" t="s">
        <v>843</v>
      </c>
      <c r="AKV129" s="34">
        <v>5351.4395423108099</v>
      </c>
      <c r="AKW129" t="s">
        <v>832</v>
      </c>
      <c r="AKX129" t="s">
        <v>843</v>
      </c>
      <c r="AKY129" s="34">
        <v>0.230894535779953</v>
      </c>
      <c r="AKZ129" s="34">
        <v>0.21285894513130188</v>
      </c>
      <c r="ALA129" s="34">
        <v>0.21837550401687622</v>
      </c>
      <c r="ALB129" s="34">
        <v>0.22676773369312286</v>
      </c>
      <c r="ALC129" s="34">
        <v>0.24803745746612549</v>
      </c>
      <c r="ALD129" t="s">
        <v>830</v>
      </c>
      <c r="ALE129" t="s">
        <v>843</v>
      </c>
      <c r="ALF129" t="s">
        <v>843</v>
      </c>
      <c r="ALG129" t="s">
        <v>843</v>
      </c>
      <c r="ALH129" s="34">
        <v>0.21062202751636505</v>
      </c>
      <c r="ALI129" s="34">
        <v>0.21062202751636505</v>
      </c>
      <c r="ALJ129" s="34">
        <v>0.22050604224205017</v>
      </c>
      <c r="ALK129" s="34">
        <v>0.22763335704803467</v>
      </c>
      <c r="ALL129" s="34">
        <v>0.2538127601146698</v>
      </c>
      <c r="ALM129" t="s">
        <v>832</v>
      </c>
    </row>
    <row r="130" spans="1:1001">
      <c r="A130" t="s">
        <v>512</v>
      </c>
      <c r="B130" t="s">
        <v>89</v>
      </c>
      <c r="C130" t="s">
        <v>312</v>
      </c>
      <c r="D130" s="34">
        <v>2.9015062376856804E-2</v>
      </c>
      <c r="E130" t="s">
        <v>432</v>
      </c>
      <c r="F130" s="34">
        <v>5.8994423598051071E-2</v>
      </c>
      <c r="G130" t="s">
        <v>1464</v>
      </c>
      <c r="H130" s="34">
        <v>4.5993860810995102E-2</v>
      </c>
      <c r="I130" t="s">
        <v>1294</v>
      </c>
      <c r="J130" s="34">
        <v>6.4552836120128632E-2</v>
      </c>
      <c r="K130" t="s">
        <v>1521</v>
      </c>
      <c r="L130" s="34"/>
      <c r="M130" t="s">
        <v>432</v>
      </c>
      <c r="N130" s="34">
        <v>0.22369500994682312</v>
      </c>
      <c r="O130" s="34"/>
      <c r="P130" t="s">
        <v>1459</v>
      </c>
      <c r="Q130" s="34"/>
      <c r="R130" t="s">
        <v>1459</v>
      </c>
      <c r="S130" s="34">
        <v>0.22369500994682312</v>
      </c>
      <c r="T130" t="s">
        <v>432</v>
      </c>
      <c r="U130" s="34">
        <v>0.24392279982566833</v>
      </c>
      <c r="V130" t="s">
        <v>432</v>
      </c>
      <c r="W130" t="s">
        <v>843</v>
      </c>
      <c r="X130" t="s">
        <v>1464</v>
      </c>
      <c r="Y130" s="34">
        <v>0.2453470379114151</v>
      </c>
      <c r="Z130" s="34"/>
      <c r="AA130" t="s">
        <v>1459</v>
      </c>
      <c r="AB130" s="34"/>
      <c r="AC130" t="s">
        <v>1459</v>
      </c>
      <c r="AD130" s="34">
        <v>0.24949263036251068</v>
      </c>
      <c r="AE130" t="s">
        <v>1464</v>
      </c>
      <c r="AF130" s="34">
        <v>0.2453470379114151</v>
      </c>
      <c r="AG130" t="s">
        <v>1464</v>
      </c>
      <c r="AH130" t="s">
        <v>843</v>
      </c>
      <c r="AI130" t="s">
        <v>1294</v>
      </c>
      <c r="AJ130" s="34">
        <v>0.24949263036251068</v>
      </c>
      <c r="AK130" s="34"/>
      <c r="AL130" t="s">
        <v>1459</v>
      </c>
      <c r="AM130" s="34"/>
      <c r="AN130" t="s">
        <v>1459</v>
      </c>
      <c r="AO130" s="34">
        <v>0.24949263036251068</v>
      </c>
      <c r="AP130" t="s">
        <v>1294</v>
      </c>
      <c r="AQ130" s="34">
        <v>0.26795986294746399</v>
      </c>
      <c r="AR130" t="s">
        <v>1294</v>
      </c>
      <c r="AS130" t="s">
        <v>843</v>
      </c>
      <c r="AT130" t="s">
        <v>1521</v>
      </c>
      <c r="AU130" s="34">
        <v>0.24949263036251068</v>
      </c>
      <c r="AV130" s="34"/>
      <c r="AW130" t="s">
        <v>1459</v>
      </c>
      <c r="AX130" s="34"/>
      <c r="AY130" t="s">
        <v>1459</v>
      </c>
      <c r="AZ130" s="34">
        <v>0.24949263036251068</v>
      </c>
      <c r="BA130" t="s">
        <v>1521</v>
      </c>
      <c r="BB130" s="34">
        <v>0.26795986294746399</v>
      </c>
      <c r="BC130" t="s">
        <v>1521</v>
      </c>
      <c r="BD130" t="s">
        <v>843</v>
      </c>
      <c r="BE130" s="34">
        <v>0.37470032347728899</v>
      </c>
      <c r="BF130" t="s">
        <v>1594</v>
      </c>
      <c r="BG130" t="s">
        <v>843</v>
      </c>
      <c r="BH130" t="s">
        <v>432</v>
      </c>
      <c r="BI130" s="34">
        <v>2.5718400478363037</v>
      </c>
      <c r="BJ130" t="s">
        <v>819</v>
      </c>
      <c r="BK130" s="34">
        <v>1.8132562637329102</v>
      </c>
      <c r="BL130" t="s">
        <v>1294</v>
      </c>
      <c r="BM130" s="34">
        <v>2.3153417110443115</v>
      </c>
      <c r="BN130" t="s">
        <v>1521</v>
      </c>
      <c r="BO130" s="34">
        <v>4.1927762031555176</v>
      </c>
      <c r="BP130" t="s">
        <v>843</v>
      </c>
      <c r="BQ130" s="34">
        <v>1.6137323379516602</v>
      </c>
      <c r="BR130" t="s">
        <v>830</v>
      </c>
      <c r="BS130" s="34"/>
      <c r="BT130" t="s">
        <v>843</v>
      </c>
      <c r="BU130" s="34">
        <v>3.3246822357177734</v>
      </c>
      <c r="BV130" t="s">
        <v>1552</v>
      </c>
      <c r="BW130" t="s">
        <v>843</v>
      </c>
      <c r="BX130" s="34">
        <v>1.845736026763916</v>
      </c>
      <c r="BY130" t="s">
        <v>924</v>
      </c>
      <c r="BZ130" t="s">
        <v>843</v>
      </c>
      <c r="CA130" t="s">
        <v>432</v>
      </c>
      <c r="CB130" s="34">
        <v>2.4282936938107014E-3</v>
      </c>
      <c r="CC130" s="34">
        <v>1.7131471540778875E-3</v>
      </c>
      <c r="CD130" s="34">
        <v>3.5033824387937784E-3</v>
      </c>
      <c r="CE130" s="34">
        <v>5.5225072428584099E-3</v>
      </c>
      <c r="CF130" s="34">
        <v>5.5224602110683918E-3</v>
      </c>
      <c r="CG130" t="s">
        <v>843</v>
      </c>
      <c r="CH130" t="s">
        <v>819</v>
      </c>
      <c r="CI130" s="34">
        <v>4.3129567056894302E-3</v>
      </c>
      <c r="CJ130" s="34">
        <v>3.442415501922369E-3</v>
      </c>
      <c r="CK130" s="34">
        <v>5.1883785054087639E-3</v>
      </c>
      <c r="CL130" s="34">
        <v>6.078159436583519E-3</v>
      </c>
      <c r="CM130" s="34">
        <v>6.2171411700546741E-3</v>
      </c>
      <c r="CN130" t="s">
        <v>843</v>
      </c>
      <c r="CO130" t="s">
        <v>1294</v>
      </c>
      <c r="CP130" s="34">
        <v>4.3070190586149693E-3</v>
      </c>
      <c r="CQ130" s="34">
        <v>4.4597885571420193E-3</v>
      </c>
      <c r="CR130" s="34">
        <v>6.11469941213727E-3</v>
      </c>
      <c r="CS130" s="34">
        <v>6.277177482843399E-3</v>
      </c>
      <c r="CT130" s="34">
        <v>6.3971434719860554E-3</v>
      </c>
      <c r="CU130" t="s">
        <v>843</v>
      </c>
      <c r="CV130" t="s">
        <v>1521</v>
      </c>
      <c r="CW130" s="34">
        <v>4.1812360286712646E-3</v>
      </c>
      <c r="CX130" s="34">
        <v>5.5914847180247307E-3</v>
      </c>
      <c r="CY130" s="34">
        <v>6.2379282899200916E-3</v>
      </c>
      <c r="CZ130" s="34">
        <v>6.3976971432566643E-3</v>
      </c>
      <c r="DA130" s="34">
        <v>6.5198754891753197E-3</v>
      </c>
      <c r="DB130" t="s">
        <v>843</v>
      </c>
      <c r="DC130" s="34">
        <v>5.6497654914855957</v>
      </c>
      <c r="DD130" s="34">
        <v>5.9925670623779297</v>
      </c>
      <c r="DE130" s="34">
        <v>5.9901156425476074</v>
      </c>
      <c r="DF130" s="34">
        <v>6.2029170989990234</v>
      </c>
      <c r="DG130" s="34">
        <v>6.5038166046142578</v>
      </c>
      <c r="DH130" t="s">
        <v>1464</v>
      </c>
      <c r="DI130" t="s">
        <v>843</v>
      </c>
      <c r="DJ130" s="34">
        <v>5.8391623497009277</v>
      </c>
      <c r="DK130" s="34">
        <v>6.0296926498413086</v>
      </c>
      <c r="DL130" s="34">
        <v>6.0866217613220215</v>
      </c>
      <c r="DM130" s="34">
        <v>6.3812861442565918</v>
      </c>
      <c r="DN130" s="34">
        <v>6.6920375823974609</v>
      </c>
      <c r="DO130" t="s">
        <v>1294</v>
      </c>
      <c r="DP130" t="s">
        <v>843</v>
      </c>
      <c r="DQ130" s="34">
        <v>6.8205347061157227</v>
      </c>
      <c r="DR130" t="s">
        <v>1521</v>
      </c>
      <c r="DS130" t="s">
        <v>843</v>
      </c>
      <c r="DT130" t="s">
        <v>843</v>
      </c>
      <c r="DU130" s="34">
        <v>7.3</v>
      </c>
      <c r="DV130" t="s">
        <v>1461</v>
      </c>
      <c r="DW130" t="s">
        <v>843</v>
      </c>
      <c r="DX130" t="s">
        <v>843</v>
      </c>
      <c r="DY130" t="s">
        <v>432</v>
      </c>
      <c r="DZ130" s="34">
        <v>-1.5382676385343075E-2</v>
      </c>
      <c r="EA130" s="34">
        <v>-2.6559334248304367E-2</v>
      </c>
      <c r="EB130" s="34">
        <v>-2.2723175585269928E-2</v>
      </c>
      <c r="EC130" s="34">
        <v>-6.1249144375324249E-2</v>
      </c>
      <c r="ED130" s="34">
        <v>-6.6556241363286972E-3</v>
      </c>
      <c r="EE130" t="s">
        <v>843</v>
      </c>
      <c r="EF130" t="s">
        <v>819</v>
      </c>
      <c r="EG130" s="34">
        <v>-1.3678873889148235E-2</v>
      </c>
      <c r="EH130" s="34">
        <v>-1.4377019368112087E-2</v>
      </c>
      <c r="EI130" s="34">
        <v>-4.3467622250318527E-2</v>
      </c>
      <c r="EJ130" s="34">
        <v>-4.1862379759550095E-2</v>
      </c>
      <c r="EK130" s="34">
        <v>-7.6469339430332184E-2</v>
      </c>
      <c r="EL130" t="s">
        <v>843</v>
      </c>
      <c r="EM130" t="s">
        <v>1294</v>
      </c>
      <c r="EN130" s="34">
        <v>-3.8786221295595169E-2</v>
      </c>
      <c r="EO130" s="34">
        <v>-4.2109228670597076E-2</v>
      </c>
      <c r="EP130" s="34">
        <v>-5.7154767215251923E-2</v>
      </c>
      <c r="EQ130" s="34">
        <v>-3.5574279725551605E-2</v>
      </c>
      <c r="ER130" s="34">
        <v>-4.7427523881196976E-2</v>
      </c>
      <c r="ES130" t="s">
        <v>843</v>
      </c>
      <c r="ET130" t="s">
        <v>1521</v>
      </c>
      <c r="EU130" s="34">
        <v>-3.0824679881334305E-2</v>
      </c>
      <c r="EV130" s="34">
        <v>-5.4053701460361481E-2</v>
      </c>
      <c r="EW130" s="34">
        <v>-5.2659504115581512E-2</v>
      </c>
      <c r="EX130" s="34">
        <v>-6.8172924220561981E-2</v>
      </c>
      <c r="EY130" s="34">
        <v>-4.104260727763176E-2</v>
      </c>
      <c r="EZ130" t="s">
        <v>843</v>
      </c>
      <c r="FA130" t="s">
        <v>1594</v>
      </c>
      <c r="FB130" s="34">
        <v>-2.1704211831092834E-2</v>
      </c>
      <c r="FC130" s="34">
        <v>-4.1374243795871735E-2</v>
      </c>
      <c r="FD130" s="34">
        <v>-4.1203156113624573E-2</v>
      </c>
      <c r="FE130" s="34">
        <v>-5.5196508765220642E-2</v>
      </c>
      <c r="FF130" s="34">
        <v>-4.6513926237821579E-2</v>
      </c>
      <c r="FG130" t="s">
        <v>843</v>
      </c>
      <c r="FH130" s="34"/>
      <c r="FI130" s="34"/>
      <c r="FJ130" s="34"/>
      <c r="FK130" s="34"/>
      <c r="FL130" s="34"/>
      <c r="FM130" t="s">
        <v>843</v>
      </c>
      <c r="FN130" t="s">
        <v>843</v>
      </c>
      <c r="FO130" s="34">
        <v>0.72292000000000001</v>
      </c>
      <c r="FP130" t="s">
        <v>1462</v>
      </c>
      <c r="FQ130" t="s">
        <v>843</v>
      </c>
      <c r="FR130" t="s">
        <v>843</v>
      </c>
      <c r="FS130" s="34">
        <v>0.86159999999999992</v>
      </c>
      <c r="FT130" t="s">
        <v>1462</v>
      </c>
      <c r="FU130" t="s">
        <v>843</v>
      </c>
      <c r="FV130" t="s">
        <v>843</v>
      </c>
      <c r="FW130" s="34">
        <v>0.49029000000000006</v>
      </c>
      <c r="FX130" t="s">
        <v>1462</v>
      </c>
      <c r="FY130" t="s">
        <v>843</v>
      </c>
      <c r="FZ130" s="34">
        <v>0.26343950629234314</v>
      </c>
      <c r="GA130" s="34">
        <v>0.27144318819046021</v>
      </c>
      <c r="GB130" s="34">
        <v>0.23911578953266144</v>
      </c>
      <c r="GC130" s="34">
        <v>9.1176971793174744E-2</v>
      </c>
      <c r="GD130" s="34">
        <v>0.24353167414665222</v>
      </c>
      <c r="GE130" t="s">
        <v>830</v>
      </c>
      <c r="GF130" t="s">
        <v>843</v>
      </c>
      <c r="GG130" s="34">
        <v>0.27672728896141052</v>
      </c>
      <c r="GH130" s="34">
        <v>0.28916025161743164</v>
      </c>
      <c r="GI130" s="34">
        <v>0.2476387619972229</v>
      </c>
      <c r="GJ130" s="34">
        <v>0.10824370384216309</v>
      </c>
      <c r="GK130" s="34">
        <v>0.22214901447296143</v>
      </c>
      <c r="GL130" t="s">
        <v>832</v>
      </c>
      <c r="GM130" t="s">
        <v>843</v>
      </c>
      <c r="GN130" s="34"/>
      <c r="GO130" t="s">
        <v>1460</v>
      </c>
      <c r="GP130" t="s">
        <v>843</v>
      </c>
      <c r="GQ130" t="s">
        <v>843</v>
      </c>
      <c r="GR130" s="34">
        <v>4.087917972356081E-3</v>
      </c>
      <c r="GS130" s="34">
        <v>5.6953178718686104E-3</v>
      </c>
      <c r="GT130" s="34">
        <v>6.9899158552289009E-3</v>
      </c>
      <c r="GU130" s="34">
        <v>1.9442061893641949E-3</v>
      </c>
      <c r="GV130" s="34">
        <v>3.7859675940126181E-3</v>
      </c>
      <c r="GW130" t="s">
        <v>832</v>
      </c>
      <c r="GX130" t="s">
        <v>843</v>
      </c>
      <c r="GY130" t="s">
        <v>843</v>
      </c>
      <c r="GZ130" t="s">
        <v>843</v>
      </c>
      <c r="HA130" t="s">
        <v>843</v>
      </c>
      <c r="HB130" t="s">
        <v>843</v>
      </c>
      <c r="HC130" t="s">
        <v>843</v>
      </c>
      <c r="HD130" t="s">
        <v>843</v>
      </c>
      <c r="HE130" t="s">
        <v>843</v>
      </c>
      <c r="HF130" t="s">
        <v>843</v>
      </c>
      <c r="HG130" t="s">
        <v>843</v>
      </c>
      <c r="HH130" s="34">
        <v>1934901</v>
      </c>
      <c r="HI130" s="34">
        <v>1991674</v>
      </c>
      <c r="HJ130" s="34">
        <v>2047364</v>
      </c>
      <c r="HK130" s="34">
        <v>2101506</v>
      </c>
      <c r="HL130" s="34">
        <v>2153481</v>
      </c>
      <c r="HM130" s="34">
        <v>2235403</v>
      </c>
      <c r="HN130" s="34">
        <v>2363409</v>
      </c>
      <c r="HO130" s="34">
        <v>2506769</v>
      </c>
      <c r="HP130" s="34">
        <v>2650930</v>
      </c>
      <c r="HQ130" s="34">
        <v>2795550</v>
      </c>
      <c r="HR130" s="34">
        <v>2943356</v>
      </c>
      <c r="HS130" s="34">
        <v>3143825</v>
      </c>
      <c r="HT130" s="34">
        <v>3394663</v>
      </c>
      <c r="HU130" s="34">
        <v>3646518</v>
      </c>
      <c r="HV130" s="34">
        <v>3761584</v>
      </c>
      <c r="HW130" s="34">
        <v>3908743</v>
      </c>
      <c r="HX130" s="34">
        <v>4048085</v>
      </c>
      <c r="HY130" s="34">
        <v>4124904.0000000005</v>
      </c>
      <c r="HZ130" s="34">
        <v>4317185</v>
      </c>
      <c r="IA130" s="34">
        <v>4441100</v>
      </c>
      <c r="IB130" s="34">
        <v>4360444</v>
      </c>
      <c r="IC130" s="34">
        <v>4250114</v>
      </c>
      <c r="ID130" s="34">
        <v>4268873</v>
      </c>
      <c r="IE130" s="34">
        <v>4310108</v>
      </c>
      <c r="IF130" s="34">
        <v>4349380</v>
      </c>
      <c r="IG130" s="34">
        <v>4387109</v>
      </c>
      <c r="IH130" s="34">
        <v>4423726</v>
      </c>
      <c r="II130" s="34">
        <v>4459526</v>
      </c>
      <c r="IJ130" s="34">
        <v>4494733</v>
      </c>
      <c r="IK130" s="34">
        <v>4529698</v>
      </c>
      <c r="IL130" s="34">
        <v>4564570</v>
      </c>
      <c r="IM130" s="34">
        <v>4599596</v>
      </c>
      <c r="IN130" s="34">
        <v>4635015</v>
      </c>
      <c r="IO130" s="34">
        <v>4670915</v>
      </c>
      <c r="IP130" s="34">
        <v>4707382</v>
      </c>
      <c r="IQ130" s="34">
        <v>4744328</v>
      </c>
      <c r="IR130" s="34">
        <v>4781662</v>
      </c>
      <c r="IS130" s="34">
        <v>4819257</v>
      </c>
      <c r="IT130" s="34">
        <v>4856708</v>
      </c>
      <c r="IU130" s="34">
        <v>4893652</v>
      </c>
      <c r="IV130" s="34">
        <v>4929743</v>
      </c>
      <c r="IW130" s="34">
        <v>4964524</v>
      </c>
      <c r="IX130" s="34">
        <v>4997633</v>
      </c>
      <c r="IY130" s="34">
        <v>5028536</v>
      </c>
      <c r="IZ130" s="34">
        <v>5056669</v>
      </c>
      <c r="JA130" s="34">
        <v>5081806</v>
      </c>
      <c r="JB130" s="34">
        <v>5103734</v>
      </c>
      <c r="JC130" s="34">
        <v>5122198</v>
      </c>
      <c r="JD130" s="34">
        <v>5137002</v>
      </c>
      <c r="JE130" s="34">
        <v>5148056</v>
      </c>
      <c r="JF130" s="34">
        <v>5155414</v>
      </c>
      <c r="JG130" s="34">
        <v>5159217</v>
      </c>
      <c r="JH130" s="34">
        <v>5159644</v>
      </c>
      <c r="JI130" s="34">
        <v>5156842</v>
      </c>
      <c r="JJ130" s="34">
        <v>5151047</v>
      </c>
      <c r="JK130" s="34">
        <v>5142593</v>
      </c>
      <c r="JL130" s="34">
        <v>5131748</v>
      </c>
      <c r="JM130" s="34">
        <v>5118765</v>
      </c>
      <c r="JN130" s="34">
        <v>5104076</v>
      </c>
      <c r="JO130" s="34">
        <v>5088056</v>
      </c>
      <c r="JP130" s="34">
        <v>5070904</v>
      </c>
      <c r="JQ130" s="34">
        <v>5052894</v>
      </c>
      <c r="JR130" s="34">
        <v>5034360</v>
      </c>
      <c r="JS130" s="34">
        <v>5015538</v>
      </c>
      <c r="JT130" s="34">
        <v>4996829</v>
      </c>
      <c r="JU130" s="34">
        <v>4978484</v>
      </c>
      <c r="JV130" s="34">
        <v>4960627</v>
      </c>
      <c r="JW130" s="34">
        <v>4943337</v>
      </c>
      <c r="JX130" s="34">
        <v>4926694</v>
      </c>
      <c r="JY130" s="34">
        <v>4910975</v>
      </c>
      <c r="JZ130" s="34">
        <v>4896178</v>
      </c>
      <c r="KA130" s="34">
        <v>4882308</v>
      </c>
      <c r="KB130" s="34">
        <v>4869470</v>
      </c>
      <c r="KC130" s="34">
        <v>4857764</v>
      </c>
      <c r="KD130" s="34">
        <v>4847268</v>
      </c>
      <c r="KE130" s="34">
        <v>4837854</v>
      </c>
      <c r="KF130" s="34">
        <v>4829556</v>
      </c>
      <c r="KG130" s="34">
        <v>4822523</v>
      </c>
      <c r="KH130" s="34">
        <v>4816838</v>
      </c>
      <c r="KI130" s="34">
        <v>4812624</v>
      </c>
      <c r="KJ130" s="34">
        <v>4809828</v>
      </c>
      <c r="KK130" s="34">
        <v>4808350</v>
      </c>
      <c r="KL130" s="34">
        <v>4808230</v>
      </c>
      <c r="KM130" s="34">
        <v>4809471</v>
      </c>
      <c r="KN130" s="34">
        <v>4812029</v>
      </c>
      <c r="KO130" s="34">
        <v>4815733</v>
      </c>
      <c r="KP130" s="34">
        <v>4820408</v>
      </c>
      <c r="KQ130" s="34">
        <v>4825947</v>
      </c>
      <c r="KR130" s="34">
        <v>4832175</v>
      </c>
      <c r="KS130" s="34">
        <v>4838886</v>
      </c>
      <c r="KT130" s="34">
        <v>4845914</v>
      </c>
      <c r="KU130" s="34">
        <v>4853115</v>
      </c>
      <c r="KV130" s="34">
        <v>4860350</v>
      </c>
      <c r="KW130" s="34">
        <v>4867289</v>
      </c>
      <c r="KX130" s="34">
        <v>4873698</v>
      </c>
      <c r="KY130" s="34">
        <v>4879515</v>
      </c>
      <c r="KZ130" s="34">
        <v>4884611</v>
      </c>
      <c r="LA130" s="34">
        <v>4888842</v>
      </c>
      <c r="LB130" s="34">
        <v>4892100</v>
      </c>
      <c r="LC130" s="34">
        <v>4894440</v>
      </c>
      <c r="LD130" s="34">
        <v>4895806</v>
      </c>
      <c r="LE130" t="s">
        <v>843</v>
      </c>
      <c r="LF130" t="s">
        <v>843</v>
      </c>
      <c r="LG130" t="s">
        <v>843</v>
      </c>
      <c r="LH130" s="34">
        <v>3.0153939500451088E-2</v>
      </c>
      <c r="LI130" s="34">
        <v>2.891932800412178E-2</v>
      </c>
      <c r="LJ130" s="34">
        <v>2.7577619999647141E-2</v>
      </c>
      <c r="LK130" s="34">
        <v>2.6101117953658104E-2</v>
      </c>
      <c r="LL130" s="34">
        <v>2.4431372061371803E-2</v>
      </c>
      <c r="LM130" s="34">
        <v>3.7335921078920364E-2</v>
      </c>
      <c r="LN130" s="34">
        <v>5.5683542042970657E-2</v>
      </c>
      <c r="LO130" s="34">
        <v>5.8889605104923248E-2</v>
      </c>
      <c r="LP130" s="34">
        <v>5.5915847420692444E-2</v>
      </c>
      <c r="LQ130" s="34">
        <v>5.3118344396352768E-2</v>
      </c>
      <c r="LR130" s="34">
        <v>5.1521558314561844E-2</v>
      </c>
      <c r="LS130" s="34">
        <v>6.5889783203601837E-2</v>
      </c>
      <c r="LT130" s="34">
        <v>7.676427811384201E-2</v>
      </c>
      <c r="LU130" s="34">
        <v>7.156825065612793E-2</v>
      </c>
      <c r="LV130" s="34">
        <v>3.1067404896020889E-2</v>
      </c>
      <c r="LW130" s="34">
        <v>3.8375694304704666E-2</v>
      </c>
      <c r="LX130" s="34">
        <v>3.5028092563152313E-2</v>
      </c>
      <c r="LY130" s="34">
        <v>1.8798816949129105E-2</v>
      </c>
      <c r="LZ130" s="34">
        <v>4.5560821890830994E-2</v>
      </c>
      <c r="MA130" s="34">
        <v>2.8298523277044296E-2</v>
      </c>
      <c r="MB130" s="34">
        <v>-1.8328206613659859E-2</v>
      </c>
      <c r="MC130" s="34">
        <v>-2.562808059155941E-2</v>
      </c>
      <c r="MD130" s="34">
        <v>4.4040516950190067E-3</v>
      </c>
      <c r="ME130" s="34">
        <v>9.6131041646003723E-3</v>
      </c>
      <c r="MF130" s="34">
        <v>9.0703442692756653E-3</v>
      </c>
      <c r="MG130" s="34">
        <v>8.6371619254350662E-3</v>
      </c>
      <c r="MH130" s="34">
        <v>8.3118593320250511E-3</v>
      </c>
      <c r="MI130" s="34">
        <v>8.0601545050740242E-3</v>
      </c>
      <c r="MJ130" s="34">
        <v>7.8637842088937759E-3</v>
      </c>
      <c r="MK130" s="34">
        <v>7.7490038238465786E-3</v>
      </c>
      <c r="ML130" s="34">
        <v>7.6690441928803921E-3</v>
      </c>
      <c r="MM130" s="34">
        <v>7.6441587880253792E-3</v>
      </c>
      <c r="MN130" s="34">
        <v>7.6709617860615253E-3</v>
      </c>
      <c r="MO130" s="34">
        <v>7.7155488543212414E-3</v>
      </c>
      <c r="MP130" s="34">
        <v>7.7769309282302856E-3</v>
      </c>
      <c r="MQ130" s="34">
        <v>7.8178839758038521E-3</v>
      </c>
      <c r="MR130" s="34">
        <v>7.8383851796388626E-3</v>
      </c>
      <c r="MS130" s="34">
        <v>7.8315818682312965E-3</v>
      </c>
      <c r="MT130" s="34">
        <v>7.741075474768877E-3</v>
      </c>
      <c r="MU130" s="34">
        <v>7.5780129991471767E-3</v>
      </c>
      <c r="MV130" s="34">
        <v>7.3480019345879555E-3</v>
      </c>
      <c r="MW130" s="34">
        <v>7.0305648259818554E-3</v>
      </c>
      <c r="MX130" s="34">
        <v>6.6469786688685417E-3</v>
      </c>
      <c r="MY130" s="34">
        <v>6.1644879169762135E-3</v>
      </c>
      <c r="MZ130" s="34">
        <v>5.5790781043469906E-3</v>
      </c>
      <c r="NA130" s="34">
        <v>4.9587441608309746E-3</v>
      </c>
      <c r="NB130" s="34">
        <v>4.3057184666395187E-3</v>
      </c>
      <c r="NC130" s="34">
        <v>3.6112151574343443E-3</v>
      </c>
      <c r="ND130" s="34">
        <v>2.885997062548995E-3</v>
      </c>
      <c r="NE130" s="34">
        <v>2.1495269611477852E-3</v>
      </c>
      <c r="NF130" s="34">
        <v>1.4282569754868746E-3</v>
      </c>
      <c r="NG130" s="34">
        <v>7.3739915387704968E-4</v>
      </c>
      <c r="NH130" s="34">
        <v>8.2761071098502725E-5</v>
      </c>
      <c r="NI130" s="34">
        <v>-5.4320821072906256E-4</v>
      </c>
      <c r="NJ130" s="34">
        <v>-1.1243816697970033E-3</v>
      </c>
      <c r="NK130" s="34">
        <v>-1.6425680369138718E-3</v>
      </c>
      <c r="NL130" s="34">
        <v>-2.1110849920660257E-3</v>
      </c>
      <c r="NM130" s="34">
        <v>-2.5331429205834866E-3</v>
      </c>
      <c r="NN130" s="34">
        <v>-2.8737627435475588E-3</v>
      </c>
      <c r="NO130" s="34">
        <v>-3.1436039134860039E-3</v>
      </c>
      <c r="NP130" s="34">
        <v>-3.3767267595976591E-3</v>
      </c>
      <c r="NQ130" s="34">
        <v>-3.5579570103436708E-3</v>
      </c>
      <c r="NR130" s="34">
        <v>-3.6747406702488661E-3</v>
      </c>
      <c r="NS130" s="34">
        <v>-3.7457139696925879E-3</v>
      </c>
      <c r="NT130" s="34">
        <v>-3.7371825892478228E-3</v>
      </c>
      <c r="NU130" s="34">
        <v>-3.6780841182917356E-3</v>
      </c>
      <c r="NV130" s="34">
        <v>-3.5932830069214106E-3</v>
      </c>
      <c r="NW130" s="34">
        <v>-3.4915348514914513E-3</v>
      </c>
      <c r="NX130" s="34">
        <v>-3.3724342938512564E-3</v>
      </c>
      <c r="NY130" s="34">
        <v>-3.195678349584341E-3</v>
      </c>
      <c r="NZ130" s="34">
        <v>-3.017595736309886E-3</v>
      </c>
      <c r="OA130" s="34">
        <v>-2.8368418570607901E-3</v>
      </c>
      <c r="OB130" s="34">
        <v>-2.6329571846872568E-3</v>
      </c>
      <c r="OC130" s="34">
        <v>-2.4068518541753292E-3</v>
      </c>
      <c r="OD130" s="34">
        <v>-2.1630025003105402E-3</v>
      </c>
      <c r="OE130" s="34">
        <v>-1.9440132891759276E-3</v>
      </c>
      <c r="OF130" s="34">
        <v>-1.7166959587484598E-3</v>
      </c>
      <c r="OG130" s="34">
        <v>-1.4573028311133385E-3</v>
      </c>
      <c r="OH130" s="34">
        <v>-1.1795389000326395E-3</v>
      </c>
      <c r="OI130" s="34">
        <v>-8.7523070396855474E-4</v>
      </c>
      <c r="OJ130" s="34">
        <v>-5.8114086277782917E-4</v>
      </c>
      <c r="OK130" s="34">
        <v>-3.0733473249711096E-4</v>
      </c>
      <c r="OL130" s="34">
        <v>-2.4956896595540456E-5</v>
      </c>
      <c r="OM130" s="34">
        <v>2.5806581834331155E-4</v>
      </c>
      <c r="ON130" s="34">
        <v>5.317258182913065E-4</v>
      </c>
      <c r="OO130" s="34">
        <v>7.6944159809499979E-4</v>
      </c>
      <c r="OP130" s="34">
        <v>9.7030552569776773E-4</v>
      </c>
      <c r="OQ130" s="34">
        <v>1.1484131682664156E-3</v>
      </c>
      <c r="OR130" s="34">
        <v>1.289691892452538E-3</v>
      </c>
      <c r="OS130" s="34">
        <v>1.3878521276637912E-3</v>
      </c>
      <c r="OT130" s="34">
        <v>1.451346674002707E-3</v>
      </c>
      <c r="OU130" s="34">
        <v>1.4848911669105291E-3</v>
      </c>
      <c r="OV130" s="34">
        <v>1.4896849170327187E-3</v>
      </c>
      <c r="OW130" s="34">
        <v>1.4266568468883634E-3</v>
      </c>
      <c r="OX130" s="34">
        <v>1.3158832443878055E-3</v>
      </c>
      <c r="OY130" s="34">
        <v>1.1928378371521831E-3</v>
      </c>
      <c r="OZ130" s="34">
        <v>1.0438211029395461E-3</v>
      </c>
      <c r="PA130" s="34">
        <v>8.6581479990854859E-4</v>
      </c>
      <c r="PB130" s="34">
        <v>6.6619354765862226E-4</v>
      </c>
      <c r="PC130" s="34">
        <v>4.7820783220231533E-4</v>
      </c>
      <c r="PD130" s="34">
        <v>2.7905325987376273E-4</v>
      </c>
      <c r="PE130" t="s">
        <v>1300</v>
      </c>
      <c r="PF130" t="s">
        <v>843</v>
      </c>
      <c r="PG130" t="s">
        <v>843</v>
      </c>
      <c r="PH130" t="s">
        <v>843</v>
      </c>
      <c r="PI130" t="s">
        <v>843</v>
      </c>
      <c r="PJ130" t="s">
        <v>1300</v>
      </c>
      <c r="PK130" s="34">
        <v>0.58546197414398193</v>
      </c>
      <c r="PL130" s="34">
        <v>0.58699965476989746</v>
      </c>
      <c r="PM130" s="34">
        <v>0.58851677179336548</v>
      </c>
      <c r="PN130" s="34">
        <v>0.59002971649169922</v>
      </c>
      <c r="PO130" s="34">
        <v>0.5915520191192627</v>
      </c>
      <c r="PP130" s="34">
        <v>0.59047651290893555</v>
      </c>
      <c r="PQ130" s="34">
        <v>0.58602088689804077</v>
      </c>
      <c r="PR130" s="34">
        <v>0.58104914426803589</v>
      </c>
      <c r="PS130" s="34">
        <v>0.57661688327789307</v>
      </c>
      <c r="PT130" s="34">
        <v>0.57268267869949341</v>
      </c>
      <c r="PU130" s="34">
        <v>0.56929570436477661</v>
      </c>
      <c r="PV130" s="34">
        <v>0.56891590356826782</v>
      </c>
      <c r="PW130" s="34">
        <v>0.57096213102340698</v>
      </c>
      <c r="PX130" s="34">
        <v>0.57280451059341431</v>
      </c>
      <c r="PY130" s="34">
        <v>0.57836830615997314</v>
      </c>
      <c r="PZ130" s="34">
        <v>0.59842050075531006</v>
      </c>
      <c r="QA130" s="34">
        <v>0.60838818550109863</v>
      </c>
      <c r="QB130" s="34">
        <v>0.60800302028656006</v>
      </c>
      <c r="QC130" s="34">
        <v>0.61517864465713501</v>
      </c>
      <c r="QD130" s="34">
        <v>0.61656391620635986</v>
      </c>
      <c r="QE130" s="34">
        <v>0.61256605386734009</v>
      </c>
      <c r="QF130" s="34">
        <v>0.60955893993377686</v>
      </c>
      <c r="QG130" s="34">
        <v>0.60811084508895874</v>
      </c>
      <c r="QH130" s="34">
        <v>0.60701495409011841</v>
      </c>
      <c r="QI130" s="34">
        <v>0.60594427585601807</v>
      </c>
      <c r="QJ130" s="34">
        <v>0.60488533973693848</v>
      </c>
      <c r="QK130" s="34">
        <v>0.60382652282714844</v>
      </c>
      <c r="QL130" s="34">
        <v>0.60276049375534058</v>
      </c>
      <c r="QM130" s="34">
        <v>0.6016802191734314</v>
      </c>
      <c r="QN130" s="34">
        <v>0.60057687759399414</v>
      </c>
      <c r="QO130" s="34">
        <v>0.59944683313369751</v>
      </c>
      <c r="QP130" s="34">
        <v>0.59828364849090576</v>
      </c>
      <c r="QQ130" s="34">
        <v>0.59708374738693237</v>
      </c>
      <c r="QR130" s="34">
        <v>0.59584516286849976</v>
      </c>
      <c r="QS130" s="34">
        <v>0.59456527233123779</v>
      </c>
      <c r="QT130" s="34">
        <v>0.59324568510055542</v>
      </c>
      <c r="QU130" s="34">
        <v>0.59188854694366455</v>
      </c>
      <c r="QV130" s="34">
        <v>0.59049457311630249</v>
      </c>
      <c r="QW130" s="34">
        <v>0.58907002210617065</v>
      </c>
      <c r="QX130" s="34">
        <v>0.58762025833129883</v>
      </c>
      <c r="QY130" s="34">
        <v>0.58614760637283325</v>
      </c>
      <c r="QZ130" s="34">
        <v>0.58465784788131714</v>
      </c>
      <c r="RA130" s="34">
        <v>0.58315485715866089</v>
      </c>
      <c r="RB130" s="34">
        <v>0.5816454291343689</v>
      </c>
      <c r="RC130" s="34">
        <v>0.58013588190078735</v>
      </c>
      <c r="RD130" s="34">
        <v>0.57862460613250732</v>
      </c>
      <c r="RE130" s="34">
        <v>0.57711237668991089</v>
      </c>
      <c r="RF130" s="34">
        <v>0.57560169696807861</v>
      </c>
      <c r="RG130" s="34">
        <v>0.57409125566482544</v>
      </c>
      <c r="RH130" s="34">
        <v>0.57258021831512451</v>
      </c>
      <c r="RI130" s="34">
        <v>0.57106548547744751</v>
      </c>
      <c r="RJ130" s="34">
        <v>0.56954222917556763</v>
      </c>
      <c r="RK130" s="34">
        <v>0.56801033020019531</v>
      </c>
      <c r="RL130" s="34">
        <v>0.56646841764450073</v>
      </c>
      <c r="RM130" s="34">
        <v>0.56490999460220337</v>
      </c>
      <c r="RN130" s="34">
        <v>0.56332999467849731</v>
      </c>
      <c r="RO130" s="34">
        <v>0.56173121929168701</v>
      </c>
      <c r="RP130" s="34">
        <v>0.56011462211608887</v>
      </c>
      <c r="RQ130" s="34">
        <v>0.55847853422164917</v>
      </c>
      <c r="RR130" s="34">
        <v>0.55682384967803955</v>
      </c>
      <c r="RS130" s="34">
        <v>0.55515444278717041</v>
      </c>
      <c r="RT130" s="34">
        <v>0.55347651243209839</v>
      </c>
      <c r="RU130" s="34">
        <v>0.5517926812171936</v>
      </c>
      <c r="RV130" s="34">
        <v>0.55010849237442017</v>
      </c>
      <c r="RW130" s="34">
        <v>0.54843562841415405</v>
      </c>
      <c r="RX130" s="34">
        <v>0.54678410291671753</v>
      </c>
      <c r="RY130" s="34">
        <v>0.54516232013702393</v>
      </c>
      <c r="RZ130" s="34">
        <v>0.54358279705047607</v>
      </c>
      <c r="SA130" s="34">
        <v>0.54205942153930664</v>
      </c>
      <c r="SB130" s="34">
        <v>0.5406036376953125</v>
      </c>
      <c r="SC130" s="34">
        <v>0.53922367095947266</v>
      </c>
      <c r="SD130" s="34">
        <v>0.53792774677276611</v>
      </c>
      <c r="SE130" s="34">
        <v>0.53672659397125244</v>
      </c>
      <c r="SF130" s="34">
        <v>0.53562891483306885</v>
      </c>
      <c r="SG130" s="34">
        <v>0.53463828563690186</v>
      </c>
      <c r="SH130" s="34">
        <v>0.53376102447509766</v>
      </c>
      <c r="SI130" s="34">
        <v>0.53299868106842041</v>
      </c>
      <c r="SJ130" s="34">
        <v>0.53234374523162842</v>
      </c>
      <c r="SK130" s="34">
        <v>0.53179430961608887</v>
      </c>
      <c r="SL130" s="34">
        <v>0.53134608268737793</v>
      </c>
      <c r="SM130" s="34">
        <v>0.53098762035369873</v>
      </c>
      <c r="SN130" s="34">
        <v>0.53070658445358276</v>
      </c>
      <c r="SO130" s="34">
        <v>0.53049004077911377</v>
      </c>
      <c r="SP130" s="34">
        <v>0.53032404184341431</v>
      </c>
      <c r="SQ130" s="34">
        <v>0.53019589185714722</v>
      </c>
      <c r="SR130" s="34">
        <v>0.53009271621704102</v>
      </c>
      <c r="SS130" s="34">
        <v>0.52999913692474365</v>
      </c>
      <c r="ST130" s="34">
        <v>0.52990514039993286</v>
      </c>
      <c r="SU130" s="34">
        <v>0.52980387210845947</v>
      </c>
      <c r="SV130" s="34">
        <v>0.52968430519104004</v>
      </c>
      <c r="SW130" s="34">
        <v>0.52954280376434326</v>
      </c>
      <c r="SX130" s="34">
        <v>0.52937793731689453</v>
      </c>
      <c r="SY130" s="34">
        <v>0.52919089794158936</v>
      </c>
      <c r="SZ130" s="34">
        <v>0.52898335456848145</v>
      </c>
      <c r="TA130" s="34">
        <v>0.52875453233718872</v>
      </c>
      <c r="TB130" s="34">
        <v>0.52850621938705444</v>
      </c>
      <c r="TC130" s="34">
        <v>0.52823960781097412</v>
      </c>
      <c r="TD130" s="34">
        <v>0.52795857191085815</v>
      </c>
      <c r="TE130" s="34">
        <v>0.52766686677932739</v>
      </c>
      <c r="TF130" s="34">
        <v>0.52736860513687134</v>
      </c>
      <c r="TG130" s="34">
        <v>0.52706849575042725</v>
      </c>
      <c r="TH130" t="s">
        <v>843</v>
      </c>
      <c r="TI130" t="s">
        <v>843</v>
      </c>
      <c r="TJ130" t="s">
        <v>1300</v>
      </c>
      <c r="TK130" s="34">
        <v>0.69761871599148606</v>
      </c>
      <c r="TL130" s="34">
        <v>0.706130119688262</v>
      </c>
      <c r="TM130" s="34">
        <v>0.714177351951094</v>
      </c>
      <c r="TN130" s="34">
        <v>0.72161559376942097</v>
      </c>
      <c r="TO130" s="34">
        <v>0.72856104338999106</v>
      </c>
      <c r="TP130" s="34">
        <v>0.73437758971818301</v>
      </c>
      <c r="TQ130" s="34">
        <v>0.738570429409383</v>
      </c>
      <c r="TR130" s="34">
        <v>0.74196286135659095</v>
      </c>
      <c r="TS130" s="34">
        <v>0.74524737634577709</v>
      </c>
      <c r="TT130" s="34">
        <v>0.74874461197259901</v>
      </c>
      <c r="TU130" s="34">
        <v>0.75173122929553404</v>
      </c>
      <c r="TV130" s="34">
        <v>0.75450887923292198</v>
      </c>
      <c r="TW130" s="34">
        <v>0.7575123068180849</v>
      </c>
      <c r="TX130" s="34">
        <v>0.76023496935981105</v>
      </c>
      <c r="TY130" s="34">
        <v>0.75976181307686008</v>
      </c>
      <c r="TZ130" s="34">
        <v>0.75943979944447604</v>
      </c>
      <c r="UA130" s="34">
        <v>0.75848160302958112</v>
      </c>
      <c r="UB130" s="34">
        <v>0.756557879097565</v>
      </c>
      <c r="UC130" s="34">
        <v>0.75712590992441708</v>
      </c>
      <c r="UD130" s="34">
        <v>0.75638724149278802</v>
      </c>
      <c r="UE130" s="34">
        <v>0.75041787597571796</v>
      </c>
      <c r="UF130" s="34">
        <v>0.74422215498219602</v>
      </c>
      <c r="UG130" s="34">
        <v>0.74353992259783797</v>
      </c>
      <c r="UH130" s="34">
        <v>0.74428445230194396</v>
      </c>
      <c r="UI130" s="34">
        <v>0.74547084871866798</v>
      </c>
      <c r="UJ130" s="34">
        <v>0.74697824922973199</v>
      </c>
      <c r="UK130" s="34">
        <v>0.74854503324290111</v>
      </c>
      <c r="UL130" s="34">
        <v>0.74979459700425588</v>
      </c>
      <c r="UM130" s="34">
        <v>0.75036523308116798</v>
      </c>
      <c r="UN130" s="34">
        <v>0.749876343839738</v>
      </c>
      <c r="UO130" s="34">
        <v>0.74800794510677404</v>
      </c>
      <c r="UP130" s="34">
        <v>0.74451008909151095</v>
      </c>
      <c r="UQ130" s="34">
        <v>0.73922271440574805</v>
      </c>
      <c r="UR130" s="34">
        <v>0.73203119731358901</v>
      </c>
      <c r="US130" s="34">
        <v>0.72283638761417701</v>
      </c>
      <c r="UT130" s="34">
        <v>0.71187107129514104</v>
      </c>
      <c r="UU130" s="34">
        <v>0.69896645757965103</v>
      </c>
      <c r="UV130" s="34">
        <v>0.68425181353181797</v>
      </c>
      <c r="UW130" s="34">
        <v>0.66858700055541709</v>
      </c>
      <c r="UX130" s="34">
        <v>0.65250818815886402</v>
      </c>
      <c r="UY130" s="34">
        <v>0.63646235072115798</v>
      </c>
      <c r="UZ130" s="34">
        <v>0.62074198855721097</v>
      </c>
      <c r="VA130" s="34">
        <v>0.60542554791182701</v>
      </c>
      <c r="VB130" s="34">
        <v>0.59056940230715294</v>
      </c>
      <c r="VC130" s="34">
        <v>0.57624999777521502</v>
      </c>
      <c r="VD130" s="34">
        <v>0.56248837150497</v>
      </c>
      <c r="VE130" s="34">
        <v>0.54949405670436602</v>
      </c>
      <c r="VF130" s="34">
        <v>0.53764946220353105</v>
      </c>
      <c r="VG130" s="34">
        <v>0.52732094783308903</v>
      </c>
      <c r="VH130" s="34">
        <v>0.51885658209073704</v>
      </c>
      <c r="VI130" s="34">
        <v>0.51255951510392794</v>
      </c>
      <c r="VJ130" s="34">
        <v>0.508572424846639</v>
      </c>
      <c r="VK130" s="34">
        <v>0.50687683103718006</v>
      </c>
      <c r="VL130" s="34">
        <v>0.50737801423604001</v>
      </c>
      <c r="VM130" s="34">
        <v>0.50998219294230895</v>
      </c>
      <c r="VN130" s="34">
        <v>0.51455428083125798</v>
      </c>
      <c r="VO130" s="34">
        <v>0.52076524412344494</v>
      </c>
      <c r="VP130" s="34">
        <v>0.52814526550837892</v>
      </c>
      <c r="VQ130" s="34">
        <v>0.53612230695624397</v>
      </c>
      <c r="VR130" s="34">
        <v>0.54411773376708095</v>
      </c>
      <c r="VS130" s="34">
        <v>0.55168812109241305</v>
      </c>
      <c r="VT130" s="34">
        <v>0.55860097203701498</v>
      </c>
      <c r="VU130" s="34">
        <v>0.56481433937835801</v>
      </c>
      <c r="VV130" s="34">
        <v>0.570352472655974</v>
      </c>
      <c r="VW130" s="34">
        <v>0.57525332565913301</v>
      </c>
      <c r="VX130" s="34">
        <v>0.57957910275287605</v>
      </c>
      <c r="VY130" s="34">
        <v>0.58332672294517596</v>
      </c>
      <c r="VZ130" s="34">
        <v>0.58639785367679198</v>
      </c>
      <c r="WA130" s="34">
        <v>0.58868914820863094</v>
      </c>
      <c r="WB130" s="34">
        <v>0.59013163474344399</v>
      </c>
      <c r="WC130" s="34">
        <v>0.59071508524454297</v>
      </c>
      <c r="WD130" s="34">
        <v>0.59043530232013197</v>
      </c>
      <c r="WE130" s="34">
        <v>0.58930515942239703</v>
      </c>
      <c r="WF130" s="34">
        <v>0.58737647479133104</v>
      </c>
      <c r="WG130" s="34">
        <v>0.58469337779549202</v>
      </c>
      <c r="WH130" s="34">
        <v>0.58128170052258699</v>
      </c>
      <c r="WI130" s="34">
        <v>0.57730286179516299</v>
      </c>
      <c r="WJ130" s="34">
        <v>0.57306704395189001</v>
      </c>
      <c r="WK130" s="34">
        <v>0.56887464349019001</v>
      </c>
      <c r="WL130" s="34">
        <v>0.56504684346834499</v>
      </c>
      <c r="WM130" s="34">
        <v>0.56185891035407998</v>
      </c>
      <c r="WN130" s="34">
        <v>0.55943072369620306</v>
      </c>
      <c r="WO130" s="34">
        <v>0.55770163264843498</v>
      </c>
      <c r="WP130" s="34">
        <v>0.55656771363916202</v>
      </c>
      <c r="WQ130" s="34">
        <v>0.55596728989296507</v>
      </c>
      <c r="WR130" s="34">
        <v>0.55556086223642998</v>
      </c>
      <c r="WS130" s="34">
        <v>0.555595040460791</v>
      </c>
      <c r="WT130" s="34">
        <v>0.55627440130138195</v>
      </c>
      <c r="WU130" s="34">
        <v>0.55718004832192503</v>
      </c>
      <c r="WV130" s="34">
        <v>0.558160907283205</v>
      </c>
      <c r="WW130" s="34">
        <v>0.55908497766520593</v>
      </c>
      <c r="WX130" s="34">
        <v>0.55985273789589396</v>
      </c>
      <c r="WY130" s="34">
        <v>0.56041916327210606</v>
      </c>
      <c r="WZ130" s="34">
        <v>0.56077561862465897</v>
      </c>
      <c r="XA130" s="34">
        <v>0.56088565201266594</v>
      </c>
      <c r="XB130" s="34">
        <v>0.56071818210602697</v>
      </c>
      <c r="XC130" s="34">
        <v>0.56022803044090896</v>
      </c>
      <c r="XD130" s="34">
        <v>0.559401285621421</v>
      </c>
      <c r="XE130" s="34">
        <v>0.55825795075142104</v>
      </c>
      <c r="XF130" s="34">
        <v>0.55679832626408698</v>
      </c>
      <c r="XG130" s="34">
        <v>0.55504440381783904</v>
      </c>
      <c r="XH130" t="s">
        <v>843</v>
      </c>
      <c r="XI130" t="s">
        <v>1300</v>
      </c>
      <c r="XJ130" s="34">
        <v>0.68585196714148</v>
      </c>
      <c r="XK130" s="34">
        <v>0.69433125099790405</v>
      </c>
      <c r="XL130" s="34">
        <v>0.70224884290238609</v>
      </c>
      <c r="XM130" s="34">
        <v>0.70942124362243109</v>
      </c>
      <c r="XN130" s="34">
        <v>0.71598187213675701</v>
      </c>
      <c r="XO130" s="34">
        <v>0.72143338839425997</v>
      </c>
      <c r="XP130" s="34">
        <v>0.72539137322401703</v>
      </c>
      <c r="XQ130" s="34">
        <v>0.72860722308278103</v>
      </c>
      <c r="XR130" s="34">
        <v>0.73171118594018192</v>
      </c>
      <c r="XS130" s="34">
        <v>0.73498399241651891</v>
      </c>
      <c r="XT130" s="34">
        <v>0.73767380879618205</v>
      </c>
      <c r="XU130" s="34">
        <v>0.73963495735846607</v>
      </c>
      <c r="XV130" s="34">
        <v>0.74118756412639497</v>
      </c>
      <c r="XW130" s="34">
        <v>0.74219981911511201</v>
      </c>
      <c r="XX130" s="34">
        <v>0.73981954674141903</v>
      </c>
      <c r="XY130" s="34">
        <v>0.73723662568759296</v>
      </c>
      <c r="XZ130" s="34">
        <v>0.73388997513639198</v>
      </c>
      <c r="YA130" s="34">
        <v>0.72936937085452502</v>
      </c>
      <c r="YB130" s="34">
        <v>0.727266525841894</v>
      </c>
      <c r="YC130" s="34">
        <v>0.72377369613087894</v>
      </c>
      <c r="YD130" s="34">
        <v>0.71434907610909903</v>
      </c>
      <c r="YE130" s="34">
        <v>0.70429628475847905</v>
      </c>
      <c r="YF130" s="34">
        <v>0.70032898612818895</v>
      </c>
      <c r="YG130" s="34">
        <v>0.697853475812378</v>
      </c>
      <c r="YH130" s="34">
        <v>0.69578273225149301</v>
      </c>
      <c r="YI130" s="34">
        <v>0.69400566523421203</v>
      </c>
      <c r="YJ130" s="34">
        <v>0.69216971257151594</v>
      </c>
      <c r="YK130" s="34">
        <v>0.68971354803178597</v>
      </c>
      <c r="YL130" s="34">
        <v>0.68607297542178503</v>
      </c>
      <c r="YM130" s="34">
        <v>0.680673378299544</v>
      </c>
      <c r="YN130" s="34">
        <v>0.67307636063458798</v>
      </c>
      <c r="YO130" s="34">
        <v>0.66323252485299511</v>
      </c>
      <c r="YP130" s="34">
        <v>0.65149968786505397</v>
      </c>
      <c r="YQ130" s="34">
        <v>0.63833124773197492</v>
      </c>
      <c r="YR130" s="34">
        <v>0.62416285740141797</v>
      </c>
      <c r="YS130" s="34">
        <v>0.60967492231512299</v>
      </c>
      <c r="YT130" s="34">
        <v>0.59475383190550002</v>
      </c>
      <c r="YU130" s="34">
        <v>0.57917709920607008</v>
      </c>
      <c r="YV130" s="34">
        <v>0.56338743891823806</v>
      </c>
      <c r="YW130" s="34">
        <v>0.54753157764385396</v>
      </c>
      <c r="YX130" s="34">
        <v>0.53172726567361306</v>
      </c>
      <c r="YY130" s="34">
        <v>0.51627537705528292</v>
      </c>
      <c r="YZ130" s="34">
        <v>0.50160570998253495</v>
      </c>
      <c r="ZA130" s="34">
        <v>0.48816454729567399</v>
      </c>
      <c r="ZB130" s="34">
        <v>0.47640531741349901</v>
      </c>
      <c r="ZC130" s="34">
        <v>0.46669584264883801</v>
      </c>
      <c r="ZD130" s="34">
        <v>0.45925679120424401</v>
      </c>
      <c r="ZE130" s="34">
        <v>0.45415171377599994</v>
      </c>
      <c r="ZF130" s="34">
        <v>0.451379564518328</v>
      </c>
      <c r="ZG130" s="34">
        <v>0.45092968579501802</v>
      </c>
      <c r="ZH130" s="34">
        <v>0.45271514567016402</v>
      </c>
      <c r="ZI130" s="34">
        <v>0.45646422703290102</v>
      </c>
      <c r="ZJ130" s="34">
        <v>0.46174522893439901</v>
      </c>
      <c r="ZK130" s="34">
        <v>0.46803552135546495</v>
      </c>
      <c r="ZL130" s="34">
        <v>0.47481798605040998</v>
      </c>
      <c r="ZM130" s="34">
        <v>0.48162342600090802</v>
      </c>
      <c r="ZN130" s="34">
        <v>0.48818998906415501</v>
      </c>
      <c r="ZO130" s="34">
        <v>0.49448734216163504</v>
      </c>
      <c r="ZP130" s="34">
        <v>0.50047275941815894</v>
      </c>
      <c r="ZQ130" s="34">
        <v>0.50611048699149497</v>
      </c>
      <c r="ZR130" s="34">
        <v>0.51143356293079101</v>
      </c>
      <c r="ZS130" s="34">
        <v>0.51636953001586794</v>
      </c>
      <c r="ZT130" s="34">
        <v>0.52071648424859496</v>
      </c>
      <c r="ZU130" s="34">
        <v>0.52430487018541205</v>
      </c>
      <c r="ZV130" s="34">
        <v>0.52700062379561108</v>
      </c>
      <c r="ZW130" s="34">
        <v>0.52871742971529401</v>
      </c>
      <c r="ZX130" s="34">
        <v>0.52942597069140396</v>
      </c>
      <c r="ZY130" s="34">
        <v>0.52913856276250604</v>
      </c>
      <c r="ZZ130" s="34">
        <v>0.52786143485483694</v>
      </c>
      <c r="AAA130" s="34">
        <v>0.52560585977266594</v>
      </c>
      <c r="AAB130" s="34">
        <v>0.52243407792424201</v>
      </c>
      <c r="AAC130" s="34">
        <v>0.51852894163989705</v>
      </c>
      <c r="AAD130" s="34">
        <v>0.51420519216723692</v>
      </c>
      <c r="AAE130" s="34">
        <v>0.509817120574108</v>
      </c>
      <c r="AAF130" s="34">
        <v>0.50572033566124297</v>
      </c>
      <c r="AAG130" s="34">
        <v>0.50221482500298698</v>
      </c>
      <c r="AAH130" s="34">
        <v>0.499451916490874</v>
      </c>
      <c r="AAI130" s="34">
        <v>0.49744106974710101</v>
      </c>
      <c r="AAJ130" s="34">
        <v>0.49613698862199596</v>
      </c>
      <c r="AAK130" s="34">
        <v>0.49549341481902603</v>
      </c>
      <c r="AAL130" s="34">
        <v>0.49520341525690598</v>
      </c>
      <c r="AAM130" s="34">
        <v>0.49554800549585598</v>
      </c>
      <c r="AAN130" s="34">
        <v>0.49671609961294499</v>
      </c>
      <c r="AAO130" s="34">
        <v>0.49823727996668199</v>
      </c>
      <c r="AAP130" s="34">
        <v>0.49996586679279503</v>
      </c>
      <c r="AAQ130" s="34">
        <v>0.50176894169267106</v>
      </c>
      <c r="AAR130" s="34">
        <v>0.50350608325126001</v>
      </c>
      <c r="AAS130" s="34">
        <v>0.505084028594183</v>
      </c>
      <c r="AAT130" s="34">
        <v>0.50643975021599996</v>
      </c>
      <c r="AAU130" s="34">
        <v>0.507483850621817</v>
      </c>
      <c r="AAV130" s="34">
        <v>0.508138143997382</v>
      </c>
      <c r="AAW130" s="34">
        <v>0.50833665508269898</v>
      </c>
      <c r="AAX130" s="34">
        <v>0.50804083122005894</v>
      </c>
      <c r="AAY130" s="34">
        <v>0.50726574896210197</v>
      </c>
      <c r="AAZ130" s="34">
        <v>0.50602391715940498</v>
      </c>
      <c r="ABA130" s="34">
        <v>0.50432742847674705</v>
      </c>
      <c r="ABB130" s="34">
        <v>0.50219515945077298</v>
      </c>
      <c r="ABC130" s="34">
        <v>0.49968315605208802</v>
      </c>
      <c r="ABD130" s="34">
        <v>0.49690567477099101</v>
      </c>
      <c r="ABE130" s="34">
        <v>0.49394864376721304</v>
      </c>
      <c r="ABF130" s="34">
        <v>0.49088204364285998</v>
      </c>
      <c r="ABG130" t="s">
        <v>843</v>
      </c>
      <c r="ABH130" t="s">
        <v>843</v>
      </c>
      <c r="ABI130" t="s">
        <v>1300</v>
      </c>
      <c r="ABJ130" s="34">
        <v>0.60946280727985402</v>
      </c>
      <c r="ABK130" s="34">
        <v>0.61979922417022104</v>
      </c>
      <c r="ABL130" s="34">
        <v>0.63087023118507501</v>
      </c>
      <c r="ABM130" s="34">
        <v>0.64226963901126199</v>
      </c>
      <c r="ABN130" s="34">
        <v>0.65367691975850206</v>
      </c>
      <c r="ABO130" s="34">
        <v>0.66124489884931192</v>
      </c>
      <c r="ABP130" s="34">
        <v>0.66493759649726303</v>
      </c>
      <c r="ABQ130" s="34">
        <v>0.66969972103532494</v>
      </c>
      <c r="ABR130" s="34">
        <v>0.67621237146730195</v>
      </c>
      <c r="ABS130" s="34">
        <v>0.68338699003773895</v>
      </c>
      <c r="ABT130" s="34">
        <v>0.68968454891549802</v>
      </c>
      <c r="ABU130" s="34">
        <v>0.69477749155526991</v>
      </c>
      <c r="ABV130" s="34">
        <v>0.69892843560612605</v>
      </c>
      <c r="ABW130" s="34">
        <v>0.70243434970018004</v>
      </c>
      <c r="ABX130" s="34">
        <v>0.70236111999108897</v>
      </c>
      <c r="ABY130" s="34">
        <v>0.70329029051027403</v>
      </c>
      <c r="ABZ130" s="34">
        <v>0.703371347192561</v>
      </c>
      <c r="ACA130" s="34">
        <v>0.70173951906038101</v>
      </c>
      <c r="ACB130" s="34">
        <v>0.70271916738347207</v>
      </c>
      <c r="ACC130" s="34">
        <v>0.70152357541190002</v>
      </c>
      <c r="ACD130" s="34">
        <v>0.69637510579483408</v>
      </c>
      <c r="ACE130" s="34">
        <v>0.69044924442026701</v>
      </c>
      <c r="ACF130" s="34">
        <v>0.68701633897283898</v>
      </c>
      <c r="ACG130" s="34">
        <v>0.68436088891054292</v>
      </c>
      <c r="ACH130" s="34">
        <v>0.68204962546385905</v>
      </c>
      <c r="ACI130" s="34">
        <v>0.6800488658932341</v>
      </c>
      <c r="ACJ130" s="34">
        <v>0.67831046969110798</v>
      </c>
      <c r="ACK130" s="34">
        <v>0.67678762272044191</v>
      </c>
      <c r="ACL130" s="34">
        <v>0.67543430003899008</v>
      </c>
      <c r="ACM130" s="34">
        <v>0.67418806664241904</v>
      </c>
      <c r="ACN130" s="34">
        <v>0.67299738277675902</v>
      </c>
      <c r="ACO130" s="34">
        <v>0.671563364308152</v>
      </c>
      <c r="ACP130" s="34">
        <v>0.66936651438738703</v>
      </c>
      <c r="ACQ130" s="34">
        <v>0.66589768814033201</v>
      </c>
      <c r="ACR130" s="34">
        <v>0.66065554059560094</v>
      </c>
      <c r="ACS130" s="34">
        <v>0.65326223790410798</v>
      </c>
      <c r="ACT130" s="34">
        <v>0.64372268927861198</v>
      </c>
      <c r="ACU130" s="34">
        <v>0.63242483565670293</v>
      </c>
      <c r="ACV130" s="34">
        <v>0.61985676510269594</v>
      </c>
      <c r="ACW130" s="34">
        <v>0.60647865847428495</v>
      </c>
      <c r="ACX130" s="34">
        <v>0.59295602153662197</v>
      </c>
      <c r="ACY130" s="34">
        <v>0.57920084584141396</v>
      </c>
      <c r="ACZ130" s="34">
        <v>0.56500731796359194</v>
      </c>
      <c r="ADA130" s="34">
        <v>0.55079589765291503</v>
      </c>
      <c r="ADB130" s="34">
        <v>0.53670964027900603</v>
      </c>
      <c r="ADC130" s="34">
        <v>0.52282815625273305</v>
      </c>
      <c r="ADD130" s="34">
        <v>0.50939733536269705</v>
      </c>
      <c r="ADE130" s="34">
        <v>0.49680732763551899</v>
      </c>
      <c r="ADF130" s="34">
        <v>0.485449829049106</v>
      </c>
      <c r="ADG130" s="34">
        <v>0.47572195448903898</v>
      </c>
      <c r="ADH130" s="34">
        <v>0.46796804291566096</v>
      </c>
      <c r="ADI130" s="34">
        <v>0.462392646015859</v>
      </c>
      <c r="ADJ130" s="34">
        <v>0.45904543026611899</v>
      </c>
      <c r="ADK130" s="34">
        <v>0.45792312988483402</v>
      </c>
      <c r="ADL130" s="34">
        <v>0.45901459848700704</v>
      </c>
      <c r="ADM130" s="34">
        <v>0.46223340421520803</v>
      </c>
      <c r="ADN130" s="34">
        <v>0.46731903047460599</v>
      </c>
      <c r="ADO130" s="34">
        <v>0.47385013767969397</v>
      </c>
      <c r="ADP130" s="34">
        <v>0.48128789618336398</v>
      </c>
      <c r="ADQ130" s="34">
        <v>0.48910418831868196</v>
      </c>
      <c r="ADR130" s="34">
        <v>0.49683774332939401</v>
      </c>
      <c r="ADS130" s="34">
        <v>0.50421768198580796</v>
      </c>
      <c r="ADT130" s="34">
        <v>0.51119501672556</v>
      </c>
      <c r="ADU130" s="34">
        <v>0.51773598365718698</v>
      </c>
      <c r="ADV130" s="34">
        <v>0.52379238913318804</v>
      </c>
      <c r="ADW130" s="34">
        <v>0.52938279297300095</v>
      </c>
      <c r="ADX130" s="34">
        <v>0.53444227256375798</v>
      </c>
      <c r="ADY130" s="34">
        <v>0.53878943122940692</v>
      </c>
      <c r="ADZ130" s="34">
        <v>0.54226490850303499</v>
      </c>
      <c r="AEA130" s="34">
        <v>0.54474289273078202</v>
      </c>
      <c r="AEB130" s="34">
        <v>0.54616513674899703</v>
      </c>
      <c r="AEC130" s="34">
        <v>0.54651570527709403</v>
      </c>
      <c r="AED130" s="34">
        <v>0.54580627314741403</v>
      </c>
      <c r="AEE130" s="34">
        <v>0.54404418823600598</v>
      </c>
      <c r="AEF130" s="34">
        <v>0.54126623491830894</v>
      </c>
      <c r="AEG130" s="34">
        <v>0.537552807505146</v>
      </c>
      <c r="AEH130" s="34">
        <v>0.53308803128072202</v>
      </c>
      <c r="AEI130" s="34">
        <v>0.52818358771953999</v>
      </c>
      <c r="AEJ130" s="34">
        <v>0.52319696032957697</v>
      </c>
      <c r="AEK130" s="34">
        <v>0.51848097836024598</v>
      </c>
      <c r="AEL130" s="34">
        <v>0.51432530286682798</v>
      </c>
      <c r="AEM130" s="34">
        <v>0.510892872722153</v>
      </c>
      <c r="AEN130" s="34">
        <v>0.50820286173884599</v>
      </c>
      <c r="AEO130" s="34">
        <v>0.50621726445769899</v>
      </c>
      <c r="AEP130" s="34">
        <v>0.50490318066420803</v>
      </c>
      <c r="AEQ130" s="34">
        <v>0.50396736114391705</v>
      </c>
      <c r="AER130" s="34">
        <v>0.50369548632558603</v>
      </c>
      <c r="AES130" s="34">
        <v>0.50428605041518804</v>
      </c>
      <c r="AET130" s="34">
        <v>0.50528902616316695</v>
      </c>
      <c r="AEU130" s="34">
        <v>0.50657951024264702</v>
      </c>
      <c r="AEV130" s="34">
        <v>0.50802660674264899</v>
      </c>
      <c r="AEW130" s="34">
        <v>0.509487153149353</v>
      </c>
      <c r="AEX130" s="34">
        <v>0.510873755066379</v>
      </c>
      <c r="AEY130" s="34">
        <v>0.51214238562781</v>
      </c>
      <c r="AEZ130" s="34">
        <v>0.51320799044257503</v>
      </c>
      <c r="AFA130" s="34">
        <v>0.51398115529731503</v>
      </c>
      <c r="AFB130" s="34">
        <v>0.51439705229341692</v>
      </c>
      <c r="AFC130" s="34">
        <v>0.51441885419901101</v>
      </c>
      <c r="AFD130" s="34">
        <v>0.51403594427383503</v>
      </c>
      <c r="AFE130" s="34">
        <v>0.51322970554343295</v>
      </c>
      <c r="AFF130" s="34">
        <v>0.51201104455415103</v>
      </c>
      <c r="AFG130" t="s">
        <v>843</v>
      </c>
      <c r="AFH130" t="s">
        <v>843</v>
      </c>
      <c r="AFI130" s="34">
        <v>0.68441000000000007</v>
      </c>
      <c r="AFJ130" s="34">
        <v>0.69221999999999995</v>
      </c>
      <c r="AFK130" s="34">
        <v>0.69575999999999993</v>
      </c>
      <c r="AFL130" s="34">
        <v>0.69333</v>
      </c>
      <c r="AFM130" s="34">
        <v>0.69114000000000009</v>
      </c>
      <c r="AFN130" s="34">
        <v>0.69147000000000003</v>
      </c>
      <c r="AFO130" s="34">
        <v>0.69412999999999991</v>
      </c>
      <c r="AFP130" s="34">
        <v>0.69889000000000001</v>
      </c>
      <c r="AFQ130" s="34">
        <v>0.70743</v>
      </c>
      <c r="AFR130" s="34">
        <v>0.71740999999999999</v>
      </c>
      <c r="AFS130" s="34">
        <v>0.72542000000000006</v>
      </c>
      <c r="AFT130" s="34">
        <v>0.73147000000000006</v>
      </c>
      <c r="AFU130" s="34">
        <v>0.74173</v>
      </c>
      <c r="AFV130" s="34">
        <v>0.74608000000000008</v>
      </c>
      <c r="AFW130" s="34">
        <v>0.74629999999999996</v>
      </c>
      <c r="AFX130" s="34">
        <v>0.74789000000000005</v>
      </c>
      <c r="AFY130" s="34">
        <v>0.74663999999999997</v>
      </c>
      <c r="AFZ130" s="34">
        <v>0.71779999999999999</v>
      </c>
      <c r="AGA130" s="34">
        <v>0.72292000000000001</v>
      </c>
      <c r="AGB130" t="s">
        <v>843</v>
      </c>
      <c r="AGC130" t="s">
        <v>843</v>
      </c>
      <c r="AGD130" t="s">
        <v>843</v>
      </c>
      <c r="AGE130" t="s">
        <v>843</v>
      </c>
      <c r="AGF130" s="34">
        <v>7.1075870655477047E-3</v>
      </c>
      <c r="AGG130" t="s">
        <v>843</v>
      </c>
      <c r="AGH130" t="s">
        <v>843</v>
      </c>
      <c r="AGI130" t="s">
        <v>843</v>
      </c>
      <c r="AGJ130" t="s">
        <v>843</v>
      </c>
      <c r="AGK130" t="s">
        <v>843</v>
      </c>
      <c r="AGL130" t="s">
        <v>843</v>
      </c>
      <c r="AGM130" t="s">
        <v>843</v>
      </c>
      <c r="AGN130" t="s">
        <v>843</v>
      </c>
      <c r="AGO130" s="34"/>
      <c r="AGP130" s="34"/>
      <c r="AGQ130" t="s">
        <v>1460</v>
      </c>
      <c r="AGR130" t="s">
        <v>843</v>
      </c>
      <c r="AGS130" s="34"/>
      <c r="AGT130" s="34"/>
      <c r="AGU130" t="s">
        <v>1460</v>
      </c>
      <c r="AGV130" t="s">
        <v>843</v>
      </c>
      <c r="AGW130" s="34"/>
      <c r="AGX130" s="34"/>
      <c r="AGY130" t="s">
        <v>1460</v>
      </c>
      <c r="AGZ130" t="s">
        <v>843</v>
      </c>
      <c r="AHA130" s="34"/>
      <c r="AHB130" s="34"/>
      <c r="AHC130" t="s">
        <v>1460</v>
      </c>
      <c r="AHD130" t="s">
        <v>843</v>
      </c>
      <c r="AHE130" s="34"/>
      <c r="AHF130" s="34"/>
      <c r="AHG130" t="s">
        <v>1460</v>
      </c>
      <c r="AHH130" t="s">
        <v>843</v>
      </c>
      <c r="AHI130" t="s">
        <v>830</v>
      </c>
      <c r="AHJ130" s="34">
        <v>0.15617102384567261</v>
      </c>
      <c r="AHK130" s="34">
        <v>0.17723558843135834</v>
      </c>
      <c r="AHL130" s="34">
        <v>0.19157335162162781</v>
      </c>
      <c r="AHM130" s="34">
        <v>0.21720051765441895</v>
      </c>
      <c r="AHN130" s="34">
        <v>0.22723741829395294</v>
      </c>
      <c r="AHO130" t="s">
        <v>843</v>
      </c>
      <c r="AHP130" s="34"/>
      <c r="AHQ130" s="34"/>
      <c r="AHR130" s="34"/>
      <c r="AHS130" s="34"/>
      <c r="AHT130" s="34"/>
      <c r="AHU130" t="s">
        <v>843</v>
      </c>
      <c r="AHV130" s="34">
        <v>0.22544831037521362</v>
      </c>
      <c r="AHW130" s="34">
        <v>0.22419703006744385</v>
      </c>
      <c r="AHX130" s="34">
        <v>0.22275207936763763</v>
      </c>
      <c r="AHY130" s="34">
        <v>0.22436089813709259</v>
      </c>
      <c r="AHZ130" s="34">
        <v>0.22618228197097778</v>
      </c>
      <c r="AIA130" t="s">
        <v>465</v>
      </c>
      <c r="AIB130" t="s">
        <v>843</v>
      </c>
      <c r="AIC130" s="34">
        <v>0.17750276625156403</v>
      </c>
      <c r="AID130" s="34">
        <v>0.18906588852405548</v>
      </c>
      <c r="AIE130" s="34">
        <v>0.19875669479370117</v>
      </c>
      <c r="AIF130" s="34">
        <v>0.25521603226661682</v>
      </c>
      <c r="AIG130" s="34">
        <v>0.21410229802131653</v>
      </c>
      <c r="AIH130" t="s">
        <v>924</v>
      </c>
      <c r="AII130" t="s">
        <v>843</v>
      </c>
      <c r="AIJ130" s="34">
        <v>0.18685048818588257</v>
      </c>
      <c r="AIK130" s="34">
        <v>0.1978413462638855</v>
      </c>
      <c r="AIL130" s="34">
        <v>0.20812700688838959</v>
      </c>
      <c r="AIM130" s="34">
        <v>0.26688802242279053</v>
      </c>
      <c r="AIN130" s="34">
        <v>0.25018000602722168</v>
      </c>
      <c r="AIO130" t="s">
        <v>1607</v>
      </c>
      <c r="AIP130" s="34">
        <v>0.19740667939186096</v>
      </c>
      <c r="AIQ130" t="s">
        <v>843</v>
      </c>
      <c r="AIR130" s="34">
        <v>0.19734000000000002</v>
      </c>
      <c r="AIS130" s="34">
        <v>0.19248000000000001</v>
      </c>
      <c r="AIT130" s="34">
        <v>0.1961</v>
      </c>
      <c r="AIU130" s="34">
        <v>0.19792999999999999</v>
      </c>
      <c r="AIV130" s="34">
        <v>0.19972999999999999</v>
      </c>
      <c r="AIW130" s="34">
        <v>0.20085999999999998</v>
      </c>
      <c r="AIX130" t="s">
        <v>843</v>
      </c>
      <c r="AIY130" s="34">
        <v>9.0500000000000008E-3</v>
      </c>
      <c r="AIZ130" s="34">
        <v>2.6629999999999997E-2</v>
      </c>
      <c r="AJA130" s="34">
        <v>2.6469999999999997E-2</v>
      </c>
      <c r="AJB130" s="34">
        <v>2.6629999999999997E-2</v>
      </c>
      <c r="AJC130" s="34">
        <v>2.6680000000000002E-2</v>
      </c>
      <c r="AJD130" s="34">
        <v>2.673E-2</v>
      </c>
      <c r="AJE130" t="s">
        <v>843</v>
      </c>
      <c r="AJF130" s="34">
        <v>3.3554203808307648E-2</v>
      </c>
      <c r="AJG130" s="34">
        <v>2.2406645119190216E-2</v>
      </c>
      <c r="AJH130" s="34">
        <v>1.5351423993706703E-2</v>
      </c>
      <c r="AJI130" s="34">
        <v>9.986968943849206E-4</v>
      </c>
      <c r="AJJ130" s="34">
        <v>-5.5334391072392464E-3</v>
      </c>
      <c r="AJK130" t="s">
        <v>830</v>
      </c>
      <c r="AJL130" t="s">
        <v>843</v>
      </c>
      <c r="AJM130" t="s">
        <v>843</v>
      </c>
      <c r="AJN130" s="34">
        <v>2.9612943530082703E-2</v>
      </c>
      <c r="AJO130" s="34">
        <v>6.9000674411654472E-3</v>
      </c>
      <c r="AJP130" s="34">
        <v>2.0300974138081074E-3</v>
      </c>
      <c r="AJQ130" s="34">
        <v>3.4786327742040157E-3</v>
      </c>
      <c r="AJR130" s="34">
        <v>7.8605577349662781E-2</v>
      </c>
      <c r="AJS130" t="s">
        <v>832</v>
      </c>
      <c r="AJT130" t="s">
        <v>843</v>
      </c>
      <c r="AJU130" t="s">
        <v>843</v>
      </c>
      <c r="AJV130" t="s">
        <v>843</v>
      </c>
      <c r="AJW130" s="34">
        <v>-4.8508751206099987E-3</v>
      </c>
      <c r="AJX130" s="34">
        <v>-2.0799258723855019E-2</v>
      </c>
      <c r="AJY130" s="34">
        <v>-2.4614788591861725E-2</v>
      </c>
      <c r="AJZ130" s="34">
        <v>-2.5178924202919006E-2</v>
      </c>
      <c r="AKA130" s="34">
        <v>-2.2256707772612572E-2</v>
      </c>
      <c r="AKB130" t="s">
        <v>830</v>
      </c>
      <c r="AKC130" t="s">
        <v>843</v>
      </c>
      <c r="AKD130" t="s">
        <v>843</v>
      </c>
      <c r="AKE130" t="s">
        <v>843</v>
      </c>
      <c r="AKF130" s="34">
        <v>-7.1268919855356216E-3</v>
      </c>
      <c r="AKG130" s="34">
        <v>-2.8590276837348938E-2</v>
      </c>
      <c r="AKH130" s="34">
        <v>-2.088443748652935E-2</v>
      </c>
      <c r="AKI130" s="34">
        <v>-3.382788272574544E-3</v>
      </c>
      <c r="AKJ130" s="34">
        <v>7.4201524257659912E-2</v>
      </c>
      <c r="AKK130" t="s">
        <v>832</v>
      </c>
      <c r="AKL130" t="s">
        <v>843</v>
      </c>
      <c r="AKM130" s="34">
        <v>39570</v>
      </c>
      <c r="AKN130" t="s">
        <v>832</v>
      </c>
      <c r="AKO130" t="s">
        <v>843</v>
      </c>
      <c r="AKP130" s="34">
        <v>27212.162109375</v>
      </c>
      <c r="AKQ130" t="s">
        <v>830</v>
      </c>
      <c r="AKR130" t="s">
        <v>843</v>
      </c>
      <c r="AKS130" s="34">
        <v>26787.532294119599</v>
      </c>
      <c r="AKT130" t="s">
        <v>832</v>
      </c>
      <c r="AKU130" t="s">
        <v>843</v>
      </c>
      <c r="AKV130" s="34">
        <v>43233.489093898403</v>
      </c>
      <c r="AKW130" t="s">
        <v>832</v>
      </c>
      <c r="AKX130" t="s">
        <v>843</v>
      </c>
      <c r="AKY130" s="34">
        <v>0.41961055994033813</v>
      </c>
      <c r="AKZ130" s="34">
        <v>0.44867879152297974</v>
      </c>
      <c r="ALA130" s="34">
        <v>0.43068915605545044</v>
      </c>
      <c r="ALB130" s="34">
        <v>0.30837750434875488</v>
      </c>
      <c r="ALC130" s="34">
        <v>0.47076910734176636</v>
      </c>
      <c r="ALD130" t="s">
        <v>830</v>
      </c>
      <c r="ALE130" t="s">
        <v>843</v>
      </c>
      <c r="ALF130" t="s">
        <v>843</v>
      </c>
      <c r="ALG130" t="s">
        <v>843</v>
      </c>
      <c r="ALH130" s="34"/>
      <c r="ALI130" s="34"/>
      <c r="ALJ130" s="34"/>
      <c r="ALK130" s="34"/>
      <c r="ALL130" s="34">
        <v>0.24950085580348969</v>
      </c>
      <c r="ALM130" t="s">
        <v>465</v>
      </c>
    </row>
    <row r="131" spans="1:1001">
      <c r="A131" t="s">
        <v>423</v>
      </c>
      <c r="B131" t="s">
        <v>85</v>
      </c>
      <c r="C131" t="s">
        <v>313</v>
      </c>
      <c r="D131" s="34">
        <v>3.2083790749311447E-2</v>
      </c>
      <c r="E131" t="s">
        <v>432</v>
      </c>
      <c r="F131" s="34">
        <v>3.8448229432106018E-2</v>
      </c>
      <c r="G131" t="s">
        <v>1464</v>
      </c>
      <c r="H131" s="34">
        <v>3.6744799464941025E-2</v>
      </c>
      <c r="I131" t="s">
        <v>1294</v>
      </c>
      <c r="J131" s="34">
        <v>3.6252357065677643E-2</v>
      </c>
      <c r="K131" t="s">
        <v>1521</v>
      </c>
      <c r="L131" s="34"/>
      <c r="M131" t="s">
        <v>432</v>
      </c>
      <c r="N131" s="34">
        <v>0.53308677673339844</v>
      </c>
      <c r="O131" s="34">
        <v>0.71141731739044189</v>
      </c>
      <c r="P131" t="s">
        <v>432</v>
      </c>
      <c r="Q131" s="34">
        <v>0.53308677673339844</v>
      </c>
      <c r="R131" t="s">
        <v>432</v>
      </c>
      <c r="S131" s="34">
        <v>0.57863122224807739</v>
      </c>
      <c r="T131" t="s">
        <v>432</v>
      </c>
      <c r="U131" s="34">
        <v>0.51703542470932007</v>
      </c>
      <c r="V131" t="s">
        <v>432</v>
      </c>
      <c r="W131" t="s">
        <v>843</v>
      </c>
      <c r="X131" t="s">
        <v>1464</v>
      </c>
      <c r="Y131" s="34">
        <v>0.56301587820053101</v>
      </c>
      <c r="Z131" s="34">
        <v>0.73198676109313965</v>
      </c>
      <c r="AA131" t="s">
        <v>1464</v>
      </c>
      <c r="AB131" s="34">
        <v>0.56301587820053101</v>
      </c>
      <c r="AC131" t="s">
        <v>1464</v>
      </c>
      <c r="AD131" s="34">
        <v>0.6032710075378418</v>
      </c>
      <c r="AE131" t="s">
        <v>1464</v>
      </c>
      <c r="AF131" s="34">
        <v>0.53046029806137085</v>
      </c>
      <c r="AG131" t="s">
        <v>1464</v>
      </c>
      <c r="AH131" t="s">
        <v>843</v>
      </c>
      <c r="AI131" t="s">
        <v>1294</v>
      </c>
      <c r="AJ131" s="34">
        <v>0.52499198913574219</v>
      </c>
      <c r="AK131" s="34">
        <v>0.7041776180267334</v>
      </c>
      <c r="AL131" t="s">
        <v>1294</v>
      </c>
      <c r="AM131" s="34">
        <v>0.52499198913574219</v>
      </c>
      <c r="AN131" t="s">
        <v>1294</v>
      </c>
      <c r="AO131" s="34">
        <v>0.6239277720451355</v>
      </c>
      <c r="AP131" t="s">
        <v>1294</v>
      </c>
      <c r="AQ131" s="34">
        <v>0.4703061580657959</v>
      </c>
      <c r="AR131" t="s">
        <v>1294</v>
      </c>
      <c r="AS131" t="s">
        <v>843</v>
      </c>
      <c r="AT131" t="s">
        <v>1521</v>
      </c>
      <c r="AU131" s="34">
        <v>0.47984364628791809</v>
      </c>
      <c r="AV131" s="34">
        <v>0.67153418064117432</v>
      </c>
      <c r="AW131" t="s">
        <v>1521</v>
      </c>
      <c r="AX131" s="34">
        <v>0.47984364628791809</v>
      </c>
      <c r="AY131" t="s">
        <v>1521</v>
      </c>
      <c r="AZ131" s="34">
        <v>0.62733757495880127</v>
      </c>
      <c r="BA131" t="s">
        <v>1521</v>
      </c>
      <c r="BB131" s="34">
        <v>0.43430814146995544</v>
      </c>
      <c r="BC131" t="s">
        <v>1521</v>
      </c>
      <c r="BD131" t="s">
        <v>843</v>
      </c>
      <c r="BE131" s="34">
        <v>0.56244771667124061</v>
      </c>
      <c r="BF131" t="s">
        <v>1594</v>
      </c>
      <c r="BG131" t="s">
        <v>843</v>
      </c>
      <c r="BH131" t="s">
        <v>432</v>
      </c>
      <c r="BI131" s="34">
        <v>2.0303788185119629</v>
      </c>
      <c r="BJ131" t="s">
        <v>819</v>
      </c>
      <c r="BK131" s="34">
        <v>1.2773157358169556</v>
      </c>
      <c r="BL131" t="s">
        <v>1294</v>
      </c>
      <c r="BM131" s="34">
        <v>1.3946020603179932</v>
      </c>
      <c r="BN131" t="s">
        <v>1521</v>
      </c>
      <c r="BO131" s="34">
        <v>2.1670904159545898</v>
      </c>
      <c r="BP131" t="s">
        <v>843</v>
      </c>
      <c r="BQ131" s="34">
        <v>2.4863104820251465</v>
      </c>
      <c r="BR131" t="s">
        <v>830</v>
      </c>
      <c r="BS131" s="34"/>
      <c r="BT131" t="s">
        <v>843</v>
      </c>
      <c r="BU131" s="34">
        <v>3.2887239456176758</v>
      </c>
      <c r="BV131" t="s">
        <v>1565</v>
      </c>
      <c r="BW131" t="s">
        <v>843</v>
      </c>
      <c r="BX131" s="34">
        <v>2.6899244785308838</v>
      </c>
      <c r="BY131" t="s">
        <v>465</v>
      </c>
      <c r="BZ131" t="s">
        <v>843</v>
      </c>
      <c r="CA131" t="s">
        <v>432</v>
      </c>
      <c r="CB131" s="34">
        <v>2.0972925703972578E-3</v>
      </c>
      <c r="CC131" s="34">
        <v>1.3352661626413465E-3</v>
      </c>
      <c r="CD131" s="34">
        <v>-9.7360101062804461E-4</v>
      </c>
      <c r="CE131" s="34">
        <v>1.8808129243552685E-3</v>
      </c>
      <c r="CF131" s="34">
        <v>1.8807915039360523E-3</v>
      </c>
      <c r="CG131" t="s">
        <v>843</v>
      </c>
      <c r="CH131" t="s">
        <v>819</v>
      </c>
      <c r="CI131" s="34">
        <v>9.6208425238728523E-3</v>
      </c>
      <c r="CJ131" s="34">
        <v>1.0036622174084187E-2</v>
      </c>
      <c r="CK131" s="34">
        <v>1.1498476378619671E-2</v>
      </c>
      <c r="CL131" s="34">
        <v>1.2338543310761452E-2</v>
      </c>
      <c r="CM131" s="34">
        <v>1.2816239148378372E-2</v>
      </c>
      <c r="CN131" t="s">
        <v>843</v>
      </c>
      <c r="CO131" t="s">
        <v>1294</v>
      </c>
      <c r="CP131" s="34">
        <v>1.0377908125519753E-2</v>
      </c>
      <c r="CQ131" s="34">
        <v>1.1210056021809578E-2</v>
      </c>
      <c r="CR131" s="34">
        <v>1.2468314729630947E-2</v>
      </c>
      <c r="CS131" s="34">
        <v>1.3027381151914597E-2</v>
      </c>
      <c r="CT131" s="34">
        <v>1.3449603691697121E-2</v>
      </c>
      <c r="CU131" t="s">
        <v>843</v>
      </c>
      <c r="CV131" t="s">
        <v>1521</v>
      </c>
      <c r="CW131" s="34">
        <v>1.0890732519328594E-2</v>
      </c>
      <c r="CX131" s="34">
        <v>1.2150004506111145E-2</v>
      </c>
      <c r="CY131" s="34">
        <v>1.2895802035927773E-2</v>
      </c>
      <c r="CZ131" s="34">
        <v>1.3453060761094093E-2</v>
      </c>
      <c r="DA131" s="34">
        <v>1.3889077119529247E-2</v>
      </c>
      <c r="DB131" t="s">
        <v>843</v>
      </c>
      <c r="DC131" s="34">
        <v>8.988499641418457</v>
      </c>
      <c r="DD131" s="34">
        <v>9.6041975021362305</v>
      </c>
      <c r="DE131" s="34">
        <v>10.127206802368164</v>
      </c>
      <c r="DF131" s="34">
        <v>10.910913467407227</v>
      </c>
      <c r="DG131" s="34">
        <v>11.818159103393555</v>
      </c>
      <c r="DH131" t="s">
        <v>1464</v>
      </c>
      <c r="DI131" t="s">
        <v>843</v>
      </c>
      <c r="DJ131" s="34">
        <v>9.3497848510742188</v>
      </c>
      <c r="DK131" s="34">
        <v>9.9293050765991211</v>
      </c>
      <c r="DL131" s="34">
        <v>10.568535804748535</v>
      </c>
      <c r="DM131" s="34">
        <v>11.444214820861816</v>
      </c>
      <c r="DN131" s="34">
        <v>12.402111053466797</v>
      </c>
      <c r="DO131" t="s">
        <v>1294</v>
      </c>
      <c r="DP131" t="s">
        <v>843</v>
      </c>
      <c r="DQ131" s="34">
        <v>12.807354927062988</v>
      </c>
      <c r="DR131" t="s">
        <v>1521</v>
      </c>
      <c r="DS131" t="s">
        <v>843</v>
      </c>
      <c r="DT131" t="s">
        <v>843</v>
      </c>
      <c r="DU131" s="34">
        <v>11.1</v>
      </c>
      <c r="DV131" t="s">
        <v>1461</v>
      </c>
      <c r="DW131" t="s">
        <v>843</v>
      </c>
      <c r="DX131" t="s">
        <v>843</v>
      </c>
      <c r="DY131" t="s">
        <v>432</v>
      </c>
      <c r="DZ131" s="34">
        <v>-1.660974882543087E-2</v>
      </c>
      <c r="EA131" s="34">
        <v>2.4223711341619492E-2</v>
      </c>
      <c r="EB131" s="34">
        <v>1.7645373940467834E-2</v>
      </c>
      <c r="EC131" s="34">
        <v>1.5390759333968163E-2</v>
      </c>
      <c r="ED131" s="34">
        <v>-3.4964889287948608E-2</v>
      </c>
      <c r="EE131" t="s">
        <v>843</v>
      </c>
      <c r="EF131" t="s">
        <v>819</v>
      </c>
      <c r="EG131" s="34">
        <v>1.4989270828664303E-2</v>
      </c>
      <c r="EH131" s="34">
        <v>1.7324171960353851E-2</v>
      </c>
      <c r="EI131" s="34">
        <v>9.9706035107374191E-3</v>
      </c>
      <c r="EJ131" s="34">
        <v>5.2344659343361855E-3</v>
      </c>
      <c r="EK131" s="34">
        <v>-3.1912070699036121E-3</v>
      </c>
      <c r="EL131" t="s">
        <v>843</v>
      </c>
      <c r="EM131" t="s">
        <v>1294</v>
      </c>
      <c r="EN131" s="34">
        <v>7.5189773924648762E-3</v>
      </c>
      <c r="EO131" s="34">
        <v>6.1506191268563271E-3</v>
      </c>
      <c r="EP131" s="34">
        <v>6.0616331174969673E-3</v>
      </c>
      <c r="EQ131" s="34">
        <v>1.6787802800536156E-2</v>
      </c>
      <c r="ER131" s="34">
        <v>8.3659812808036804E-3</v>
      </c>
      <c r="ES131" t="s">
        <v>843</v>
      </c>
      <c r="ET131" t="s">
        <v>1521</v>
      </c>
      <c r="EU131" s="34">
        <v>1.3449369929730892E-2</v>
      </c>
      <c r="EV131" s="34">
        <v>6.2474519945681095E-3</v>
      </c>
      <c r="EW131" s="34">
        <v>1.5948456712067127E-3</v>
      </c>
      <c r="EX131" s="34">
        <v>2.0986427552998066E-3</v>
      </c>
      <c r="EY131" s="34">
        <v>5.0043575465679169E-3</v>
      </c>
      <c r="EZ131" t="s">
        <v>843</v>
      </c>
      <c r="FA131" t="s">
        <v>1594</v>
      </c>
      <c r="FB131" s="34">
        <v>8.2777068018913269E-3</v>
      </c>
      <c r="FC131" s="34">
        <v>8.3977207541465759E-3</v>
      </c>
      <c r="FD131" s="34">
        <v>3.7868230720050633E-4</v>
      </c>
      <c r="FE131" s="34">
        <v>-1.0650736279785633E-2</v>
      </c>
      <c r="FF131" s="34">
        <v>-2.5595912709832191E-2</v>
      </c>
      <c r="FG131" t="s">
        <v>843</v>
      </c>
      <c r="FH131" s="34"/>
      <c r="FI131" s="34"/>
      <c r="FJ131" s="34"/>
      <c r="FK131" s="34"/>
      <c r="FL131" s="34"/>
      <c r="FM131" t="s">
        <v>843</v>
      </c>
      <c r="FN131" t="s">
        <v>843</v>
      </c>
      <c r="FO131" s="34">
        <v>0.62368999999999997</v>
      </c>
      <c r="FP131" t="s">
        <v>1462</v>
      </c>
      <c r="FQ131" t="s">
        <v>843</v>
      </c>
      <c r="FR131" t="s">
        <v>843</v>
      </c>
      <c r="FS131" s="34">
        <v>0.77312999999999998</v>
      </c>
      <c r="FT131" t="s">
        <v>1462</v>
      </c>
      <c r="FU131" t="s">
        <v>843</v>
      </c>
      <c r="FV131" t="s">
        <v>843</v>
      </c>
      <c r="FW131" s="34">
        <v>0.48174999999999996</v>
      </c>
      <c r="FX131" t="s">
        <v>1462</v>
      </c>
      <c r="FY131" t="s">
        <v>843</v>
      </c>
      <c r="FZ131" s="34">
        <v>-8.3803616464138031E-2</v>
      </c>
      <c r="GA131" s="34">
        <v>-0.10540701448917389</v>
      </c>
      <c r="GB131" s="34">
        <v>-0.12231896817684174</v>
      </c>
      <c r="GC131" s="34">
        <v>-0.11599835008382797</v>
      </c>
      <c r="GD131" s="34">
        <v>-0.12123282998800278</v>
      </c>
      <c r="GE131" t="s">
        <v>830</v>
      </c>
      <c r="GF131" t="s">
        <v>843</v>
      </c>
      <c r="GG131" s="34">
        <v>-8.3804011344909668E-2</v>
      </c>
      <c r="GH131" s="34">
        <v>-0.10540551692247391</v>
      </c>
      <c r="GI131" s="34">
        <v>-0.12231449782848358</v>
      </c>
      <c r="GJ131" s="34">
        <v>-0.11598756909370422</v>
      </c>
      <c r="GK131" s="34">
        <v>-0.12026052176952362</v>
      </c>
      <c r="GL131" t="s">
        <v>832</v>
      </c>
      <c r="GM131" t="s">
        <v>843</v>
      </c>
      <c r="GN131" s="34">
        <v>0.95322060585021973</v>
      </c>
      <c r="GO131" t="s">
        <v>832</v>
      </c>
      <c r="GP131" t="s">
        <v>843</v>
      </c>
      <c r="GQ131" t="s">
        <v>843</v>
      </c>
      <c r="GR131" s="34">
        <v>5.2341688424348831E-2</v>
      </c>
      <c r="GS131" s="34">
        <v>6.261993944644928E-2</v>
      </c>
      <c r="GT131" s="34">
        <v>6.8937093019485474E-2</v>
      </c>
      <c r="GU131" s="34">
        <v>6.2248796224594116E-2</v>
      </c>
      <c r="GV131" s="34">
        <v>4.5526344329118729E-2</v>
      </c>
      <c r="GW131" t="s">
        <v>832</v>
      </c>
      <c r="GX131" t="s">
        <v>843</v>
      </c>
      <c r="GY131" t="s">
        <v>843</v>
      </c>
      <c r="GZ131" t="s">
        <v>843</v>
      </c>
      <c r="HA131" t="s">
        <v>843</v>
      </c>
      <c r="HB131" t="s">
        <v>843</v>
      </c>
      <c r="HC131" t="s">
        <v>843</v>
      </c>
      <c r="HD131" t="s">
        <v>843</v>
      </c>
      <c r="HE131" t="s">
        <v>843</v>
      </c>
      <c r="HF131" t="s">
        <v>843</v>
      </c>
      <c r="HG131" t="s">
        <v>843</v>
      </c>
      <c r="HH131" s="34">
        <v>4935182</v>
      </c>
      <c r="HI131" s="34">
        <v>4981444</v>
      </c>
      <c r="HJ131" s="34">
        <v>5026641</v>
      </c>
      <c r="HK131" s="34">
        <v>5078276</v>
      </c>
      <c r="HL131" s="34">
        <v>5137040</v>
      </c>
      <c r="HM131" s="34">
        <v>5193114</v>
      </c>
      <c r="HN131" s="34">
        <v>5246785</v>
      </c>
      <c r="HO131" s="34">
        <v>5294766</v>
      </c>
      <c r="HP131" s="34">
        <v>5345415</v>
      </c>
      <c r="HQ131" s="34">
        <v>5414085</v>
      </c>
      <c r="HR131" s="34">
        <v>5483774</v>
      </c>
      <c r="HS131" s="34">
        <v>5552336</v>
      </c>
      <c r="HT131" s="34">
        <v>5631950</v>
      </c>
      <c r="HU131" s="34">
        <v>5719560</v>
      </c>
      <c r="HV131" s="34">
        <v>5814417</v>
      </c>
      <c r="HW131" s="34">
        <v>5914980</v>
      </c>
      <c r="HX131" s="34">
        <v>6018299</v>
      </c>
      <c r="HY131" s="34">
        <v>6121261</v>
      </c>
      <c r="HZ131" s="34">
        <v>6223494</v>
      </c>
      <c r="IA131" s="34">
        <v>6323643</v>
      </c>
      <c r="IB131" s="34">
        <v>6424874</v>
      </c>
      <c r="IC131" s="34">
        <v>6527743</v>
      </c>
      <c r="ID131" s="34">
        <v>6630623</v>
      </c>
      <c r="IE131" s="34">
        <v>6735347</v>
      </c>
      <c r="IF131" s="34">
        <v>6839606</v>
      </c>
      <c r="IG131" s="34">
        <v>6942679</v>
      </c>
      <c r="IH131" s="34">
        <v>7043698</v>
      </c>
      <c r="II131" s="34">
        <v>7143047</v>
      </c>
      <c r="IJ131" s="34">
        <v>7241167</v>
      </c>
      <c r="IK131" s="34">
        <v>7338473</v>
      </c>
      <c r="IL131" s="34">
        <v>7435378</v>
      </c>
      <c r="IM131" s="34">
        <v>7532492</v>
      </c>
      <c r="IN131" s="34">
        <v>7630121</v>
      </c>
      <c r="IO131" s="34">
        <v>7728599</v>
      </c>
      <c r="IP131" s="34">
        <v>7828069</v>
      </c>
      <c r="IQ131" s="34">
        <v>7928449</v>
      </c>
      <c r="IR131" s="34">
        <v>8029856</v>
      </c>
      <c r="IS131" s="34">
        <v>8132208</v>
      </c>
      <c r="IT131" s="34">
        <v>8235388.9999999991</v>
      </c>
      <c r="IU131" s="34">
        <v>8339337</v>
      </c>
      <c r="IV131" s="34">
        <v>8443502</v>
      </c>
      <c r="IW131" s="34">
        <v>8547397</v>
      </c>
      <c r="IX131" s="34">
        <v>8650903</v>
      </c>
      <c r="IY131" s="34">
        <v>8753624</v>
      </c>
      <c r="IZ131" s="34">
        <v>8855019</v>
      </c>
      <c r="JA131" s="34">
        <v>8954792</v>
      </c>
      <c r="JB131" s="34">
        <v>9052936</v>
      </c>
      <c r="JC131" s="34">
        <v>9149386</v>
      </c>
      <c r="JD131" s="34">
        <v>9243989</v>
      </c>
      <c r="JE131" s="34">
        <v>9336496</v>
      </c>
      <c r="JF131" s="34">
        <v>9426858</v>
      </c>
      <c r="JG131" s="34">
        <v>9515120</v>
      </c>
      <c r="JH131" s="34">
        <v>9601489</v>
      </c>
      <c r="JI131" s="34">
        <v>9685810</v>
      </c>
      <c r="JJ131" s="34">
        <v>9768190</v>
      </c>
      <c r="JK131" s="34">
        <v>9849015</v>
      </c>
      <c r="JL131" s="34">
        <v>9928157</v>
      </c>
      <c r="JM131" s="34">
        <v>10005438</v>
      </c>
      <c r="JN131" s="34">
        <v>10081142</v>
      </c>
      <c r="JO131" s="34">
        <v>10155673</v>
      </c>
      <c r="JP131" s="34">
        <v>10229171</v>
      </c>
      <c r="JQ131" s="34">
        <v>10301746</v>
      </c>
      <c r="JR131" s="34">
        <v>10373281</v>
      </c>
      <c r="JS131" s="34">
        <v>10443692</v>
      </c>
      <c r="JT131" s="34">
        <v>10513059</v>
      </c>
      <c r="JU131" s="34">
        <v>10581457</v>
      </c>
      <c r="JV131" s="34">
        <v>10648994</v>
      </c>
      <c r="JW131" s="34">
        <v>10715303</v>
      </c>
      <c r="JX131" s="34">
        <v>10780187</v>
      </c>
      <c r="JY131" s="34">
        <v>10843531</v>
      </c>
      <c r="JZ131" s="34">
        <v>10905137</v>
      </c>
      <c r="KA131" s="34">
        <v>10965092</v>
      </c>
      <c r="KB131" s="34">
        <v>11023317</v>
      </c>
      <c r="KC131" s="34">
        <v>11079848</v>
      </c>
      <c r="KD131" s="34">
        <v>11134610</v>
      </c>
      <c r="KE131" s="34">
        <v>11187593</v>
      </c>
      <c r="KF131" s="34">
        <v>11238660</v>
      </c>
      <c r="KG131" s="34">
        <v>11287805</v>
      </c>
      <c r="KH131" s="34">
        <v>11335242</v>
      </c>
      <c r="KI131" s="34">
        <v>11381092</v>
      </c>
      <c r="KJ131" s="34">
        <v>11425343</v>
      </c>
      <c r="KK131" s="34">
        <v>11467798</v>
      </c>
      <c r="KL131" s="34">
        <v>11508748</v>
      </c>
      <c r="KM131" s="34">
        <v>11548475</v>
      </c>
      <c r="KN131" s="34">
        <v>11586605</v>
      </c>
      <c r="KO131" s="34">
        <v>11623181</v>
      </c>
      <c r="KP131" s="34">
        <v>11658337</v>
      </c>
      <c r="KQ131" s="34">
        <v>11691965</v>
      </c>
      <c r="KR131" s="34">
        <v>11724191</v>
      </c>
      <c r="KS131" s="34">
        <v>11755163</v>
      </c>
      <c r="KT131" s="34">
        <v>11784667</v>
      </c>
      <c r="KU131" s="34">
        <v>11812510</v>
      </c>
      <c r="KV131" s="34">
        <v>11838506</v>
      </c>
      <c r="KW131" s="34">
        <v>11862744</v>
      </c>
      <c r="KX131" s="34">
        <v>11885449</v>
      </c>
      <c r="KY131" s="34">
        <v>11905863</v>
      </c>
      <c r="KZ131" s="34">
        <v>11923772</v>
      </c>
      <c r="LA131" s="34">
        <v>11939675</v>
      </c>
      <c r="LB131" s="34">
        <v>11953552</v>
      </c>
      <c r="LC131" s="34">
        <v>11965424</v>
      </c>
      <c r="LD131" s="34">
        <v>11975365</v>
      </c>
      <c r="LE131" t="s">
        <v>843</v>
      </c>
      <c r="LF131" t="s">
        <v>843</v>
      </c>
      <c r="LG131" t="s">
        <v>843</v>
      </c>
      <c r="LH131" s="34">
        <v>1.146751269698143E-2</v>
      </c>
      <c r="LI131" s="34">
        <v>9.3302568420767784E-3</v>
      </c>
      <c r="LJ131" s="34">
        <v>9.032159112393856E-3</v>
      </c>
      <c r="LK131" s="34">
        <v>1.0219866409897804E-2</v>
      </c>
      <c r="LL131" s="34">
        <v>1.1505204252898693E-2</v>
      </c>
      <c r="LM131" s="34">
        <v>1.0856479406356812E-2</v>
      </c>
      <c r="LN131" s="34">
        <v>1.0281991213560104E-2</v>
      </c>
      <c r="LO131" s="34">
        <v>9.1032776981592178E-3</v>
      </c>
      <c r="LP131" s="34">
        <v>9.5203984528779984E-3</v>
      </c>
      <c r="LQ131" s="34">
        <v>1.2764707207679749E-2</v>
      </c>
      <c r="LR131" s="34">
        <v>1.2789659202098846E-2</v>
      </c>
      <c r="LS131" s="34">
        <v>1.2425189837813377E-2</v>
      </c>
      <c r="LT131" s="34">
        <v>1.4237000606954098E-2</v>
      </c>
      <c r="LU131" s="34">
        <v>1.5436138026416302E-2</v>
      </c>
      <c r="LV131" s="34">
        <v>1.6448643058538437E-2</v>
      </c>
      <c r="LW131" s="34">
        <v>1.7147593200206757E-2</v>
      </c>
      <c r="LX131" s="34">
        <v>1.7316544428467751E-2</v>
      </c>
      <c r="LY131" s="34">
        <v>1.6963459551334381E-2</v>
      </c>
      <c r="LZ131" s="34">
        <v>1.6563365235924721E-2</v>
      </c>
      <c r="MA131" s="34">
        <v>1.5963980928063393E-2</v>
      </c>
      <c r="MB131" s="34">
        <v>1.5881553292274475E-2</v>
      </c>
      <c r="MC131" s="34">
        <v>1.5884228050708771E-2</v>
      </c>
      <c r="MD131" s="34">
        <v>1.5637518838047981E-2</v>
      </c>
      <c r="ME131" s="34">
        <v>1.5670564025640488E-2</v>
      </c>
      <c r="MF131" s="34">
        <v>1.5360796824097633E-2</v>
      </c>
      <c r="MG131" s="34">
        <v>1.4957595616579056E-2</v>
      </c>
      <c r="MH131" s="34">
        <v>1.44455935806036E-2</v>
      </c>
      <c r="MI131" s="34">
        <v>1.4006119221448898E-2</v>
      </c>
      <c r="MJ131" s="34">
        <v>1.3642945326864719E-2</v>
      </c>
      <c r="MK131" s="34">
        <v>1.334840152412653E-2</v>
      </c>
      <c r="ML131" s="34">
        <v>1.3118636794388294E-2</v>
      </c>
      <c r="MM131" s="34">
        <v>1.297651045024395E-2</v>
      </c>
      <c r="MN131" s="34">
        <v>1.2877773493528366E-2</v>
      </c>
      <c r="MO131" s="34">
        <v>1.2823900207877159E-2</v>
      </c>
      <c r="MP131" s="34">
        <v>1.2788259424269199E-2</v>
      </c>
      <c r="MQ131" s="34">
        <v>1.2741565704345703E-2</v>
      </c>
      <c r="MR131" s="34">
        <v>1.2709164991974831E-2</v>
      </c>
      <c r="MS131" s="34">
        <v>1.2665878050029278E-2</v>
      </c>
      <c r="MT131" s="34">
        <v>1.2608126737177372E-2</v>
      </c>
      <c r="MU131" s="34">
        <v>1.2543116696178913E-2</v>
      </c>
      <c r="MV131" s="34">
        <v>1.2413434684276581E-2</v>
      </c>
      <c r="MW131" s="34">
        <v>1.222964096814394E-2</v>
      </c>
      <c r="MX131" s="34">
        <v>1.2036916799843311E-2</v>
      </c>
      <c r="MY131" s="34">
        <v>1.180407777428627E-2</v>
      </c>
      <c r="MZ131" s="34">
        <v>1.151663064956665E-2</v>
      </c>
      <c r="NA131" s="34">
        <v>1.1204390786588192E-2</v>
      </c>
      <c r="NB131" s="34">
        <v>1.0900316759943962E-2</v>
      </c>
      <c r="NC131" s="34">
        <v>1.0597648099064827E-2</v>
      </c>
      <c r="ND131" s="34">
        <v>1.0286728851497173E-2</v>
      </c>
      <c r="NE131" s="34">
        <v>9.9575184285640717E-3</v>
      </c>
      <c r="NF131" s="34">
        <v>9.6318274736404419E-3</v>
      </c>
      <c r="NG131" s="34">
        <v>9.3192635104060173E-3</v>
      </c>
      <c r="NH131" s="34">
        <v>9.036078117787838E-3</v>
      </c>
      <c r="NI131" s="34">
        <v>8.7437368929386139E-3</v>
      </c>
      <c r="NJ131" s="34">
        <v>8.4692602977156639E-3</v>
      </c>
      <c r="NK131" s="34">
        <v>8.240262046456337E-3</v>
      </c>
      <c r="NL131" s="34">
        <v>8.0034118145704269E-3</v>
      </c>
      <c r="NM131" s="34">
        <v>7.7538834884762764E-3</v>
      </c>
      <c r="NN131" s="34">
        <v>7.5378045439720154E-3</v>
      </c>
      <c r="NO131" s="34">
        <v>7.3659159243106842E-3</v>
      </c>
      <c r="NP131" s="34">
        <v>7.2110746987164021E-3</v>
      </c>
      <c r="NQ131" s="34">
        <v>7.0698549970984459E-3</v>
      </c>
      <c r="NR131" s="34">
        <v>6.9199702702462673E-3</v>
      </c>
      <c r="NS131" s="34">
        <v>6.7647942341864109E-3</v>
      </c>
      <c r="NT131" s="34">
        <v>6.6200387664139271E-3</v>
      </c>
      <c r="NU131" s="34">
        <v>6.484930869191885E-3</v>
      </c>
      <c r="NV131" s="34">
        <v>6.3622980378568172E-3</v>
      </c>
      <c r="NW131" s="34">
        <v>6.2074791640043259E-3</v>
      </c>
      <c r="NX131" s="34">
        <v>6.0370056889951229E-3</v>
      </c>
      <c r="NY131" s="34">
        <v>5.8587687090039253E-3</v>
      </c>
      <c r="NZ131" s="34">
        <v>5.6652817875146866E-3</v>
      </c>
      <c r="OA131" s="34">
        <v>5.4828096181154251E-3</v>
      </c>
      <c r="OB131" s="34">
        <v>5.2959844470024109E-3</v>
      </c>
      <c r="OC131" s="34">
        <v>5.115206353366375E-3</v>
      </c>
      <c r="OD131" s="34">
        <v>4.9303127452731133E-3</v>
      </c>
      <c r="OE131" s="34">
        <v>4.7471211291849613E-3</v>
      </c>
      <c r="OF131" s="34">
        <v>4.5542237348854542E-3</v>
      </c>
      <c r="OG131" s="34">
        <v>4.3633193708956242E-3</v>
      </c>
      <c r="OH131" s="34">
        <v>4.1936943307518959E-3</v>
      </c>
      <c r="OI131" s="34">
        <v>4.0367483161389828E-3</v>
      </c>
      <c r="OJ131" s="34">
        <v>3.8805762305855751E-3</v>
      </c>
      <c r="OK131" s="34">
        <v>3.7089753895998001E-3</v>
      </c>
      <c r="OL131" s="34">
        <v>3.5645081661641598E-3</v>
      </c>
      <c r="OM131" s="34">
        <v>3.445951733738184E-3</v>
      </c>
      <c r="ON131" s="34">
        <v>3.2962958794087172E-3</v>
      </c>
      <c r="OO131" s="34">
        <v>3.1517765019088984E-3</v>
      </c>
      <c r="OP131" s="34">
        <v>3.0200802721083164E-3</v>
      </c>
      <c r="OQ131" s="34">
        <v>2.8803073801100254E-3</v>
      </c>
      <c r="OR131" s="34">
        <v>2.7524603065103292E-3</v>
      </c>
      <c r="OS131" s="34">
        <v>2.6382342912256718E-3</v>
      </c>
      <c r="OT131" s="34">
        <v>2.5067313108593225E-3</v>
      </c>
      <c r="OU131" s="34">
        <v>2.3598596453666687E-3</v>
      </c>
      <c r="OV131" s="34">
        <v>2.1982996258884668E-3</v>
      </c>
      <c r="OW131" s="34">
        <v>2.0452935714274645E-3</v>
      </c>
      <c r="OX131" s="34">
        <v>1.912146108224988E-3</v>
      </c>
      <c r="OY131" s="34">
        <v>1.716089085675776E-3</v>
      </c>
      <c r="OZ131" s="34">
        <v>1.5030866488814354E-3</v>
      </c>
      <c r="PA131" s="34">
        <v>1.3328336644917727E-3</v>
      </c>
      <c r="PB131" s="34">
        <v>1.1615845141932368E-3</v>
      </c>
      <c r="PC131" s="34">
        <v>9.9268474150449038E-4</v>
      </c>
      <c r="PD131" s="34">
        <v>8.304655784741044E-4</v>
      </c>
      <c r="PE131" t="s">
        <v>1300</v>
      </c>
      <c r="PF131" t="s">
        <v>843</v>
      </c>
      <c r="PG131" t="s">
        <v>843</v>
      </c>
      <c r="PH131" t="s">
        <v>843</v>
      </c>
      <c r="PI131" t="s">
        <v>843</v>
      </c>
      <c r="PJ131" t="s">
        <v>1300</v>
      </c>
      <c r="PK131" s="34">
        <v>0.48712125420570374</v>
      </c>
      <c r="PL131" s="34">
        <v>0.4873281717300415</v>
      </c>
      <c r="PM131" s="34">
        <v>0.48747801780700684</v>
      </c>
      <c r="PN131" s="34">
        <v>0.48758929967880249</v>
      </c>
      <c r="PO131" s="34">
        <v>0.48774001002311707</v>
      </c>
      <c r="PP131" s="34">
        <v>0.48791205883026123</v>
      </c>
      <c r="PQ131" s="34">
        <v>0.48806136846542358</v>
      </c>
      <c r="PR131" s="34">
        <v>0.48824328184127808</v>
      </c>
      <c r="PS131" s="34">
        <v>0.48844307661056519</v>
      </c>
      <c r="PT131" s="34">
        <v>0.48863011598587036</v>
      </c>
      <c r="PU131" s="34">
        <v>0.4888458251953125</v>
      </c>
      <c r="PV131" s="34">
        <v>0.48907396197319031</v>
      </c>
      <c r="PW131" s="34">
        <v>0.48931312561035156</v>
      </c>
      <c r="PX131" s="34">
        <v>0.48958942294120789</v>
      </c>
      <c r="PY131" s="34">
        <v>0.48987558484077454</v>
      </c>
      <c r="PZ131" s="34">
        <v>0.49019166827201843</v>
      </c>
      <c r="QA131" s="34">
        <v>0.49048194289207458</v>
      </c>
      <c r="QB131" s="34">
        <v>0.49070346355438232</v>
      </c>
      <c r="QC131" s="34">
        <v>0.49089241027832031</v>
      </c>
      <c r="QD131" s="34">
        <v>0.49102029204368591</v>
      </c>
      <c r="QE131" s="34">
        <v>0.49107298254966736</v>
      </c>
      <c r="QF131" s="34">
        <v>0.49105164408683777</v>
      </c>
      <c r="QG131" s="34">
        <v>0.49098268151283264</v>
      </c>
      <c r="QH131" s="34">
        <v>0.4909147322177887</v>
      </c>
      <c r="QI131" s="34">
        <v>0.49089393019676208</v>
      </c>
      <c r="QJ131" s="34">
        <v>0.4908943772315979</v>
      </c>
      <c r="QK131" s="34">
        <v>0.49088191986083984</v>
      </c>
      <c r="QL131" s="34">
        <v>0.49086081981658936</v>
      </c>
      <c r="QM131" s="34">
        <v>0.49083399772644043</v>
      </c>
      <c r="QN131" s="34">
        <v>0.49080386757850647</v>
      </c>
      <c r="QO131" s="34">
        <v>0.49077317118644714</v>
      </c>
      <c r="QP131" s="34">
        <v>0.49074608087539673</v>
      </c>
      <c r="QQ131" s="34">
        <v>0.49072641134262085</v>
      </c>
      <c r="QR131" s="34">
        <v>0.49071493744850159</v>
      </c>
      <c r="QS131" s="34">
        <v>0.49071219563484192</v>
      </c>
      <c r="QT131" s="34">
        <v>0.49072057008743286</v>
      </c>
      <c r="QU131" s="34">
        <v>0.4907415509223938</v>
      </c>
      <c r="QV131" s="34">
        <v>0.49077457189559937</v>
      </c>
      <c r="QW131" s="34">
        <v>0.4908176064491272</v>
      </c>
      <c r="QX131" s="34">
        <v>0.49087187647819519</v>
      </c>
      <c r="QY131" s="34">
        <v>0.49093598127365112</v>
      </c>
      <c r="QZ131" s="34">
        <v>0.49100795388221741</v>
      </c>
      <c r="RA131" s="34">
        <v>0.49108722805976868</v>
      </c>
      <c r="RB131" s="34">
        <v>0.49117234349250793</v>
      </c>
      <c r="RC131" s="34">
        <v>0.49126118421554565</v>
      </c>
      <c r="RD131" s="34">
        <v>0.4913519024848938</v>
      </c>
      <c r="RE131" s="34">
        <v>0.4914432168006897</v>
      </c>
      <c r="RF131" s="34">
        <v>0.49153441190719604</v>
      </c>
      <c r="RG131" s="34">
        <v>0.49162489175796509</v>
      </c>
      <c r="RH131" s="34">
        <v>0.49171337485313416</v>
      </c>
      <c r="RI131" s="34">
        <v>0.49179834127426147</v>
      </c>
      <c r="RJ131" s="34">
        <v>0.49187850952148438</v>
      </c>
      <c r="RK131" s="34">
        <v>0.49195379018783569</v>
      </c>
      <c r="RL131" s="34">
        <v>0.49202388525009155</v>
      </c>
      <c r="RM131" s="34">
        <v>0.49209168553352356</v>
      </c>
      <c r="RN131" s="34">
        <v>0.49215784668922424</v>
      </c>
      <c r="RO131" s="34">
        <v>0.49222126603126526</v>
      </c>
      <c r="RP131" s="34">
        <v>0.49228298664093018</v>
      </c>
      <c r="RQ131" s="34">
        <v>0.49234512448310852</v>
      </c>
      <c r="RR131" s="34">
        <v>0.49240803718566895</v>
      </c>
      <c r="RS131" s="34">
        <v>0.49247303605079651</v>
      </c>
      <c r="RT131" s="34">
        <v>0.49253982305526733</v>
      </c>
      <c r="RU131" s="34">
        <v>0.49260768294334412</v>
      </c>
      <c r="RV131" s="34">
        <v>0.49267825484275818</v>
      </c>
      <c r="RW131" s="34">
        <v>0.49275210499763489</v>
      </c>
      <c r="RX131" s="34">
        <v>0.49282929301261902</v>
      </c>
      <c r="RY131" s="34">
        <v>0.492910236120224</v>
      </c>
      <c r="RZ131" s="34">
        <v>0.49299642443656921</v>
      </c>
      <c r="SA131" s="34">
        <v>0.49308809638023376</v>
      </c>
      <c r="SB131" s="34">
        <v>0.49318444728851318</v>
      </c>
      <c r="SC131" s="34">
        <v>0.49328714609146118</v>
      </c>
      <c r="SD131" s="34">
        <v>0.49339586496353149</v>
      </c>
      <c r="SE131" s="34">
        <v>0.49350926280021667</v>
      </c>
      <c r="SF131" s="34">
        <v>0.4936271607875824</v>
      </c>
      <c r="SG131" s="34">
        <v>0.49375012516975403</v>
      </c>
      <c r="SH131" s="34">
        <v>0.49387755990028381</v>
      </c>
      <c r="SI131" s="34">
        <v>0.4940093457698822</v>
      </c>
      <c r="SJ131" s="34">
        <v>0.49414443969726563</v>
      </c>
      <c r="SK131" s="34">
        <v>0.4942811131477356</v>
      </c>
      <c r="SL131" s="34">
        <v>0.49441960453987122</v>
      </c>
      <c r="SM131" s="34">
        <v>0.49455872178077698</v>
      </c>
      <c r="SN131" s="34">
        <v>0.49469715356826782</v>
      </c>
      <c r="SO131" s="34">
        <v>0.49483618140220642</v>
      </c>
      <c r="SP131" s="34">
        <v>0.49497488141059875</v>
      </c>
      <c r="SQ131" s="34">
        <v>0.49511119723320007</v>
      </c>
      <c r="SR131" s="34">
        <v>0.49524316191673279</v>
      </c>
      <c r="SS131" s="34">
        <v>0.49536961317062378</v>
      </c>
      <c r="ST131" s="34">
        <v>0.49549070000648499</v>
      </c>
      <c r="SU131" s="34">
        <v>0.49560689926147461</v>
      </c>
      <c r="SV131" s="34">
        <v>0.495717853307724</v>
      </c>
      <c r="SW131" s="34">
        <v>0.4958217442035675</v>
      </c>
      <c r="SX131" s="34">
        <v>0.49591931700706482</v>
      </c>
      <c r="SY131" s="34">
        <v>0.49601113796234131</v>
      </c>
      <c r="SZ131" s="34">
        <v>0.49609795212745667</v>
      </c>
      <c r="TA131" s="34">
        <v>0.49617990851402283</v>
      </c>
      <c r="TB131" s="34">
        <v>0.49625727534294128</v>
      </c>
      <c r="TC131" s="34">
        <v>0.49633422493934631</v>
      </c>
      <c r="TD131" s="34">
        <v>0.49641126394271851</v>
      </c>
      <c r="TE131" s="34">
        <v>0.49648723006248474</v>
      </c>
      <c r="TF131" s="34">
        <v>0.49656352400779724</v>
      </c>
      <c r="TG131" s="34">
        <v>0.49664032459259033</v>
      </c>
      <c r="TH131" t="s">
        <v>843</v>
      </c>
      <c r="TI131" t="s">
        <v>843</v>
      </c>
      <c r="TJ131" t="s">
        <v>1300</v>
      </c>
      <c r="TK131" s="34">
        <v>0.590485214121789</v>
      </c>
      <c r="TL131" s="34">
        <v>0.59784933846491095</v>
      </c>
      <c r="TM131" s="34">
        <v>0.60540273261978195</v>
      </c>
      <c r="TN131" s="34">
        <v>0.612872792570472</v>
      </c>
      <c r="TO131" s="34">
        <v>0.62026215485960801</v>
      </c>
      <c r="TP131" s="34">
        <v>0.62727514043357602</v>
      </c>
      <c r="TQ131" s="34">
        <v>0.63366547323742095</v>
      </c>
      <c r="TR131" s="34">
        <v>0.63932009831219094</v>
      </c>
      <c r="TS131" s="34">
        <v>0.64431601662359195</v>
      </c>
      <c r="TT131" s="34">
        <v>0.64855723543313404</v>
      </c>
      <c r="TU131" s="34">
        <v>0.65119295580014802</v>
      </c>
      <c r="TV131" s="34">
        <v>0.6514527985565709</v>
      </c>
      <c r="TW131" s="34">
        <v>0.64939659892252199</v>
      </c>
      <c r="TX131" s="34">
        <v>0.64596874584758301</v>
      </c>
      <c r="TY131" s="34">
        <v>0.641772112167728</v>
      </c>
      <c r="TZ131" s="34">
        <v>0.63687513424600506</v>
      </c>
      <c r="UA131" s="34">
        <v>0.63186873899086793</v>
      </c>
      <c r="UB131" s="34">
        <v>0.627112830764186</v>
      </c>
      <c r="UC131" s="34">
        <v>0.62219047514222092</v>
      </c>
      <c r="UD131" s="34">
        <v>0.61738154731378703</v>
      </c>
      <c r="UE131" s="34">
        <v>0.61378806806172403</v>
      </c>
      <c r="UF131" s="34">
        <v>0.61150166209808998</v>
      </c>
      <c r="UG131" s="34">
        <v>0.61011808392665401</v>
      </c>
      <c r="UH131" s="34">
        <v>0.60953514276731802</v>
      </c>
      <c r="UI131" s="34">
        <v>0.60976092774934698</v>
      </c>
      <c r="UJ131" s="34">
        <v>0.61094492486257801</v>
      </c>
      <c r="UK131" s="34">
        <v>0.61304357548006605</v>
      </c>
      <c r="UL131" s="34">
        <v>0.61589965627415999</v>
      </c>
      <c r="UM131" s="34">
        <v>0.61927386842479992</v>
      </c>
      <c r="UN131" s="34">
        <v>0.62307369666686807</v>
      </c>
      <c r="UO131" s="34">
        <v>0.62712799355137105</v>
      </c>
      <c r="UP131" s="34">
        <v>0.63106512426432093</v>
      </c>
      <c r="UQ131" s="34">
        <v>0.63481083720690701</v>
      </c>
      <c r="UR131" s="34">
        <v>0.63876684757268698</v>
      </c>
      <c r="US131" s="34">
        <v>0.64271548687706503</v>
      </c>
      <c r="UT131" s="34">
        <v>0.64586507688105699</v>
      </c>
      <c r="UU131" s="34">
        <v>0.648073016502413</v>
      </c>
      <c r="UV131" s="34">
        <v>0.64952476621355504</v>
      </c>
      <c r="UW131" s="34">
        <v>0.65042689543869803</v>
      </c>
      <c r="UX131" s="34">
        <v>0.65096308015853099</v>
      </c>
      <c r="UY131" s="34">
        <v>0.65119632825337204</v>
      </c>
      <c r="UZ131" s="34">
        <v>0.65110327441774007</v>
      </c>
      <c r="VA131" s="34">
        <v>0.65087810202461494</v>
      </c>
      <c r="VB131" s="34">
        <v>0.65068081227381891</v>
      </c>
      <c r="VC131" s="34">
        <v>0.65045233954056703</v>
      </c>
      <c r="VD131" s="34">
        <v>0.650238629203301</v>
      </c>
      <c r="VE131" s="34">
        <v>0.64996070612005297</v>
      </c>
      <c r="VF131" s="34">
        <v>0.64952385875948393</v>
      </c>
      <c r="VG131" s="34">
        <v>0.64899787045409296</v>
      </c>
      <c r="VH131" s="34">
        <v>0.64833057542843608</v>
      </c>
      <c r="VI131" s="34">
        <v>0.64754214222502005</v>
      </c>
      <c r="VJ131" s="34">
        <v>0.64666294276898195</v>
      </c>
      <c r="VK131" s="34">
        <v>0.64567429876374904</v>
      </c>
      <c r="VL131" s="34">
        <v>0.64483806723443904</v>
      </c>
      <c r="VM131" s="34">
        <v>0.64414722686598003</v>
      </c>
      <c r="VN131" s="34">
        <v>0.64351898928375106</v>
      </c>
      <c r="VO131" s="34">
        <v>0.64304412188485705</v>
      </c>
      <c r="VP131" s="34">
        <v>0.64276206598851504</v>
      </c>
      <c r="VQ131" s="34">
        <v>0.64279956364072799</v>
      </c>
      <c r="VR131" s="34">
        <v>0.64314329537786408</v>
      </c>
      <c r="VS131" s="34">
        <v>0.64350004511606995</v>
      </c>
      <c r="VT131" s="34">
        <v>0.64396593548317005</v>
      </c>
      <c r="VU131" s="34">
        <v>0.64482006007452897</v>
      </c>
      <c r="VV131" s="34">
        <v>0.64591934318249999</v>
      </c>
      <c r="VW131" s="34">
        <v>0.64709169580938808</v>
      </c>
      <c r="VX131" s="34">
        <v>0.64835488384798401</v>
      </c>
      <c r="VY131" s="34">
        <v>0.64963178681479206</v>
      </c>
      <c r="VZ131" s="34">
        <v>0.65081189720851096</v>
      </c>
      <c r="WA131" s="34">
        <v>0.65185297806058495</v>
      </c>
      <c r="WB131" s="34">
        <v>0.65268304451211701</v>
      </c>
      <c r="WC131" s="34">
        <v>0.65330942900164501</v>
      </c>
      <c r="WD131" s="34">
        <v>0.65363405067645597</v>
      </c>
      <c r="WE131" s="34">
        <v>0.65352558338267996</v>
      </c>
      <c r="WF131" s="34">
        <v>0.65301247814952001</v>
      </c>
      <c r="WG131" s="34">
        <v>0.65204129286970991</v>
      </c>
      <c r="WH131" s="34">
        <v>0.65055614065313905</v>
      </c>
      <c r="WI131" s="34">
        <v>0.64864496084742496</v>
      </c>
      <c r="WJ131" s="34">
        <v>0.64645706789127999</v>
      </c>
      <c r="WK131" s="34">
        <v>0.64414628289365194</v>
      </c>
      <c r="WL131" s="34">
        <v>0.641759727449703</v>
      </c>
      <c r="WM131" s="34">
        <v>0.63937444326067205</v>
      </c>
      <c r="WN131" s="34">
        <v>0.63718313664052995</v>
      </c>
      <c r="WO131" s="34">
        <v>0.63514893192552302</v>
      </c>
      <c r="WP131" s="34">
        <v>0.63296019604320097</v>
      </c>
      <c r="WQ131" s="34">
        <v>0.63072471915954997</v>
      </c>
      <c r="WR131" s="34">
        <v>0.62883869742715004</v>
      </c>
      <c r="WS131" s="34">
        <v>0.62731470074528195</v>
      </c>
      <c r="WT131" s="34">
        <v>0.62604040467107103</v>
      </c>
      <c r="WU131" s="34">
        <v>0.62498789895183404</v>
      </c>
      <c r="WV131" s="34">
        <v>0.62409162782734806</v>
      </c>
      <c r="WW131" s="34">
        <v>0.623314175954229</v>
      </c>
      <c r="WX131" s="34">
        <v>0.622626081274263</v>
      </c>
      <c r="WY131" s="34">
        <v>0.62199723512409399</v>
      </c>
      <c r="WZ131" s="34">
        <v>0.62139424155972001</v>
      </c>
      <c r="XA131" s="34">
        <v>0.620774765041471</v>
      </c>
      <c r="XB131" s="34">
        <v>0.62013780016879894</v>
      </c>
      <c r="XC131" s="34">
        <v>0.61942057348041502</v>
      </c>
      <c r="XD131" s="34">
        <v>0.61859130928642103</v>
      </c>
      <c r="XE131" s="34">
        <v>0.61764663684707999</v>
      </c>
      <c r="XF131" s="34">
        <v>0.61654246435395799</v>
      </c>
      <c r="XG131" s="34">
        <v>0.61528437755341903</v>
      </c>
      <c r="XH131" t="s">
        <v>843</v>
      </c>
      <c r="XI131" t="s">
        <v>1300</v>
      </c>
      <c r="XJ131" s="34">
        <v>0.56415427029844101</v>
      </c>
      <c r="XK131" s="34">
        <v>0.57205019267505597</v>
      </c>
      <c r="XL131" s="34">
        <v>0.58139226758064999</v>
      </c>
      <c r="XM131" s="34">
        <v>0.59189894445487601</v>
      </c>
      <c r="XN131" s="34">
        <v>0.60299676467382002</v>
      </c>
      <c r="XO131" s="34">
        <v>0.613282860079989</v>
      </c>
      <c r="XP131" s="34">
        <v>0.62150107160861401</v>
      </c>
      <c r="XQ131" s="34">
        <v>0.62718943832356699</v>
      </c>
      <c r="XR131" s="34">
        <v>0.630652905340371</v>
      </c>
      <c r="XS131" s="34">
        <v>0.63231626396704199</v>
      </c>
      <c r="XT131" s="34">
        <v>0.63215378678989997</v>
      </c>
      <c r="XU131" s="34">
        <v>0.63022218307953504</v>
      </c>
      <c r="XV131" s="34">
        <v>0.62675018184197495</v>
      </c>
      <c r="XW131" s="34">
        <v>0.62227260488569003</v>
      </c>
      <c r="XX131" s="34">
        <v>0.61714470968071999</v>
      </c>
      <c r="XY131" s="34">
        <v>0.61141849918186497</v>
      </c>
      <c r="XZ131" s="34">
        <v>0.605548594378578</v>
      </c>
      <c r="YA131" s="34">
        <v>0.59974036393321295</v>
      </c>
      <c r="YB131" s="34">
        <v>0.59356821155702799</v>
      </c>
      <c r="YC131" s="34">
        <v>0.58736396093201304</v>
      </c>
      <c r="YD131" s="34">
        <v>0.58233523334465398</v>
      </c>
      <c r="YE131" s="34">
        <v>0.57871261332495694</v>
      </c>
      <c r="YF131" s="34">
        <v>0.57629554568251007</v>
      </c>
      <c r="YG131" s="34">
        <v>0.57516111826449901</v>
      </c>
      <c r="YH131" s="34">
        <v>0.57532422189231402</v>
      </c>
      <c r="YI131" s="34">
        <v>0.57690518314327899</v>
      </c>
      <c r="YJ131" s="34">
        <v>0.57976041702529102</v>
      </c>
      <c r="YK131" s="34">
        <v>0.58350129969036302</v>
      </c>
      <c r="YL131" s="34">
        <v>0.58767985878519302</v>
      </c>
      <c r="YM131" s="34">
        <v>0.592128430533164</v>
      </c>
      <c r="YN131" s="34">
        <v>0.59658872779644001</v>
      </c>
      <c r="YO131" s="34">
        <v>0.600571099179395</v>
      </c>
      <c r="YP131" s="34">
        <v>0.60401230858593202</v>
      </c>
      <c r="YQ131" s="34">
        <v>0.60754352810538703</v>
      </c>
      <c r="YR131" s="34">
        <v>0.61109255608933999</v>
      </c>
      <c r="YS131" s="34">
        <v>0.61389419380096899</v>
      </c>
      <c r="YT131" s="34">
        <v>0.61580027088904199</v>
      </c>
      <c r="YU131" s="34">
        <v>0.61716910093790001</v>
      </c>
      <c r="YV131" s="34">
        <v>0.61813983528889804</v>
      </c>
      <c r="YW131" s="34">
        <v>0.61861692362354503</v>
      </c>
      <c r="YX131" s="34">
        <v>0.61868943715534097</v>
      </c>
      <c r="YY131" s="34">
        <v>0.61827667427424604</v>
      </c>
      <c r="YZ131" s="34">
        <v>0.61729102830600602</v>
      </c>
      <c r="ZA131" s="34">
        <v>0.61585603769044506</v>
      </c>
      <c r="ZB131" s="34">
        <v>0.61397929321096301</v>
      </c>
      <c r="ZC131" s="34">
        <v>0.611762249097341</v>
      </c>
      <c r="ZD131" s="34">
        <v>0.60930599700991994</v>
      </c>
      <c r="ZE131" s="34">
        <v>0.606665190429172</v>
      </c>
      <c r="ZF131" s="34">
        <v>0.60418442708096998</v>
      </c>
      <c r="ZG131" s="34">
        <v>0.60190694677676393</v>
      </c>
      <c r="ZH131" s="34">
        <v>0.59982804449945304</v>
      </c>
      <c r="ZI131" s="34">
        <v>0.59810375486594003</v>
      </c>
      <c r="ZJ131" s="34">
        <v>0.59674954599492092</v>
      </c>
      <c r="ZK131" s="34">
        <v>0.59596352808902897</v>
      </c>
      <c r="ZL131" s="34">
        <v>0.59579758378983205</v>
      </c>
      <c r="ZM131" s="34">
        <v>0.59588067457097604</v>
      </c>
      <c r="ZN131" s="34">
        <v>0.59628327795380398</v>
      </c>
      <c r="ZO131" s="34">
        <v>0.59730733427162297</v>
      </c>
      <c r="ZP131" s="34">
        <v>0.59874726500493403</v>
      </c>
      <c r="ZQ131" s="34">
        <v>0.60036006476380199</v>
      </c>
      <c r="ZR131" s="34">
        <v>0.60213574492009203</v>
      </c>
      <c r="ZS131" s="34">
        <v>0.60398547974294803</v>
      </c>
      <c r="ZT131" s="34">
        <v>0.60573965914257699</v>
      </c>
      <c r="ZU131" s="34">
        <v>0.60733954968513304</v>
      </c>
      <c r="ZV131" s="34">
        <v>0.60865787927862502</v>
      </c>
      <c r="ZW131" s="34">
        <v>0.60964556249888702</v>
      </c>
      <c r="ZX131" s="34">
        <v>0.61020881409079597</v>
      </c>
      <c r="ZY131" s="34">
        <v>0.61026073596515507</v>
      </c>
      <c r="ZZ131" s="34">
        <v>0.60980857753209694</v>
      </c>
      <c r="AAA131" s="34">
        <v>0.60876413821125896</v>
      </c>
      <c r="AAB131" s="34">
        <v>0.60709652740247699</v>
      </c>
      <c r="AAC131" s="34">
        <v>0.60486364364293499</v>
      </c>
      <c r="AAD131" s="34">
        <v>0.60222256140222796</v>
      </c>
      <c r="AAE131" s="34">
        <v>0.59938358360150801</v>
      </c>
      <c r="AAF131" s="34">
        <v>0.59644495855714696</v>
      </c>
      <c r="AAG131" s="34">
        <v>0.59349667946879503</v>
      </c>
      <c r="AAH131" s="34">
        <v>0.59074112969245807</v>
      </c>
      <c r="AAI131" s="34">
        <v>0.588182272292189</v>
      </c>
      <c r="AAJ131" s="34">
        <v>0.58550390895933202</v>
      </c>
      <c r="AAK131" s="34">
        <v>0.58281173722170099</v>
      </c>
      <c r="AAL131" s="34">
        <v>0.58055931364858404</v>
      </c>
      <c r="AAM131" s="34">
        <v>0.57878570062011903</v>
      </c>
      <c r="AAN131" s="34">
        <v>0.57732743822351507</v>
      </c>
      <c r="AAO131" s="34">
        <v>0.57612710769170805</v>
      </c>
      <c r="AAP131" s="34">
        <v>0.57514696603763704</v>
      </c>
      <c r="AAQ131" s="34">
        <v>0.57432186593325907</v>
      </c>
      <c r="AAR131" s="34">
        <v>0.57361712165220802</v>
      </c>
      <c r="AAS131" s="34">
        <v>0.57299585655619001</v>
      </c>
      <c r="AAT131" s="34">
        <v>0.572414036925874</v>
      </c>
      <c r="AAU131" s="34">
        <v>0.57180932207445001</v>
      </c>
      <c r="AAV131" s="34">
        <v>0.57114749190622005</v>
      </c>
      <c r="AAW131" s="34">
        <v>0.57037486403714599</v>
      </c>
      <c r="AAX131" s="34">
        <v>0.56946594443589393</v>
      </c>
      <c r="AAY131" s="34">
        <v>0.56840093524739899</v>
      </c>
      <c r="AAZ131" s="34">
        <v>0.567162947195472</v>
      </c>
      <c r="ABA131" s="34">
        <v>0.56578411973226506</v>
      </c>
      <c r="ABB131" s="34">
        <v>0.56424206349123207</v>
      </c>
      <c r="ABC131" s="34">
        <v>0.56254238232856502</v>
      </c>
      <c r="ABD131" s="34">
        <v>0.56071644810193499</v>
      </c>
      <c r="ABE131" s="34">
        <v>0.55874342605828309</v>
      </c>
      <c r="ABF131" s="34">
        <v>0.55667138329395405</v>
      </c>
      <c r="ABG131" t="s">
        <v>843</v>
      </c>
      <c r="ABH131" t="s">
        <v>843</v>
      </c>
      <c r="ABI131" t="s">
        <v>1300</v>
      </c>
      <c r="ABJ131" s="34">
        <v>0.484512425276312</v>
      </c>
      <c r="ABK131" s="34">
        <v>0.48783264451030706</v>
      </c>
      <c r="ABL131" s="34">
        <v>0.49141350144027596</v>
      </c>
      <c r="ABM131" s="34">
        <v>0.495796359256925</v>
      </c>
      <c r="ABN131" s="34">
        <v>0.501196408826873</v>
      </c>
      <c r="ABO131" s="34">
        <v>0.50695512431992906</v>
      </c>
      <c r="ABP131" s="34">
        <v>0.51307257682561802</v>
      </c>
      <c r="ABQ131" s="34">
        <v>0.51934434112332295</v>
      </c>
      <c r="ABR131" s="34">
        <v>0.52586721517412593</v>
      </c>
      <c r="ABS131" s="34">
        <v>0.53308970952617107</v>
      </c>
      <c r="ABT131" s="34">
        <v>0.53904719632865994</v>
      </c>
      <c r="ABU131" s="34">
        <v>0.542775558141254</v>
      </c>
      <c r="ABV131" s="34">
        <v>0.54515482691120998</v>
      </c>
      <c r="ABW131" s="34">
        <v>0.54633039954122298</v>
      </c>
      <c r="ABX131" s="34">
        <v>0.54638869671811496</v>
      </c>
      <c r="ABY131" s="34">
        <v>0.54596316927841104</v>
      </c>
      <c r="ABZ131" s="34">
        <v>0.54520604576143494</v>
      </c>
      <c r="ACA131" s="34">
        <v>0.54350766480204493</v>
      </c>
      <c r="ACB131" s="34">
        <v>0.54063042877277401</v>
      </c>
      <c r="ACC131" s="34">
        <v>0.53696287092740702</v>
      </c>
      <c r="ACD131" s="34">
        <v>0.53361715731701498</v>
      </c>
      <c r="ACE131" s="34">
        <v>0.53073983375725498</v>
      </c>
      <c r="ACF131" s="34">
        <v>0.528103015357682</v>
      </c>
      <c r="ACG131" s="34">
        <v>0.52575728275341393</v>
      </c>
      <c r="ACH131" s="34">
        <v>0.52356283388253699</v>
      </c>
      <c r="ACI131" s="34">
        <v>0.52161319859379907</v>
      </c>
      <c r="ACJ131" s="34">
        <v>0.52015017680699704</v>
      </c>
      <c r="ACK131" s="34">
        <v>0.51954155421758008</v>
      </c>
      <c r="ACL131" s="34">
        <v>0.51986061086562396</v>
      </c>
      <c r="ACM131" s="34">
        <v>0.52128085774792698</v>
      </c>
      <c r="ACN131" s="34">
        <v>0.52387528086162705</v>
      </c>
      <c r="ACO131" s="34">
        <v>0.52744762291151503</v>
      </c>
      <c r="ACP131" s="34">
        <v>0.53165375752232502</v>
      </c>
      <c r="ACQ131" s="34">
        <v>0.53609939758159197</v>
      </c>
      <c r="ACR131" s="34">
        <v>0.54065718246369698</v>
      </c>
      <c r="ACS131" s="34">
        <v>0.54512746094018294</v>
      </c>
      <c r="ACT131" s="34">
        <v>0.54909776713305902</v>
      </c>
      <c r="ACU131" s="34">
        <v>0.55254046625467501</v>
      </c>
      <c r="ACV131" s="34">
        <v>0.55606753973613199</v>
      </c>
      <c r="ACW131" s="34">
        <v>0.55962014726110698</v>
      </c>
      <c r="ACX131" s="34">
        <v>0.56251600343080399</v>
      </c>
      <c r="ACY131" s="34">
        <v>0.56466146566835096</v>
      </c>
      <c r="ACZ131" s="34">
        <v>0.56637934596997197</v>
      </c>
      <c r="ADA131" s="34">
        <v>0.56780999687615097</v>
      </c>
      <c r="ADB131" s="34">
        <v>0.56890349805593299</v>
      </c>
      <c r="ADC131" s="34">
        <v>0.56971951053025505</v>
      </c>
      <c r="ADD131" s="34">
        <v>0.57015571687706001</v>
      </c>
      <c r="ADE131" s="34">
        <v>0.57013383193145406</v>
      </c>
      <c r="ADF131" s="34">
        <v>0.56974994400415502</v>
      </c>
      <c r="ADG131" s="34">
        <v>0.56899143795442297</v>
      </c>
      <c r="ADH131" s="34">
        <v>0.56793523186279204</v>
      </c>
      <c r="ADI131" s="34">
        <v>0.56667493420997306</v>
      </c>
      <c r="ADJ131" s="34">
        <v>0.56524459043568198</v>
      </c>
      <c r="ADK131" s="34">
        <v>0.56395366004495207</v>
      </c>
      <c r="ADL131" s="34">
        <v>0.56282776031178694</v>
      </c>
      <c r="ADM131" s="34">
        <v>0.56184184094339207</v>
      </c>
      <c r="ADN131" s="34">
        <v>0.561145386802405</v>
      </c>
      <c r="ADO131" s="34">
        <v>0.56077729930463804</v>
      </c>
      <c r="ADP131" s="34">
        <v>0.56089480929368896</v>
      </c>
      <c r="ADQ131" s="34">
        <v>0.561528467881941</v>
      </c>
      <c r="ADR131" s="34">
        <v>0.56235407541823301</v>
      </c>
      <c r="ADS131" s="34">
        <v>0.56342051143563399</v>
      </c>
      <c r="ADT131" s="34">
        <v>0.56499826019374899</v>
      </c>
      <c r="ADU131" s="34">
        <v>0.56691835765942</v>
      </c>
      <c r="ADV131" s="34">
        <v>0.56897556795907001</v>
      </c>
      <c r="ADW131" s="34">
        <v>0.57116352555057093</v>
      </c>
      <c r="ADX131" s="34">
        <v>0.57340078321013199</v>
      </c>
      <c r="ADY131" s="34">
        <v>0.575545200376266</v>
      </c>
      <c r="ADZ131" s="34">
        <v>0.57754809819161801</v>
      </c>
      <c r="AEA131" s="34">
        <v>0.57930122481787594</v>
      </c>
      <c r="AEB131" s="34">
        <v>0.58077310632471202</v>
      </c>
      <c r="AEC131" s="34">
        <v>0.58187911236859702</v>
      </c>
      <c r="AED131" s="34">
        <v>0.58252227607523799</v>
      </c>
      <c r="AEE131" s="34">
        <v>0.582694004466487</v>
      </c>
      <c r="AEF131" s="34">
        <v>0.58231267193013503</v>
      </c>
      <c r="AEG131" s="34">
        <v>0.581340578860018</v>
      </c>
      <c r="AEH131" s="34">
        <v>0.57984027544919603</v>
      </c>
      <c r="AEI131" s="34">
        <v>0.57795490699719299</v>
      </c>
      <c r="AEJ131" s="34">
        <v>0.57587314853974902</v>
      </c>
      <c r="AEK131" s="34">
        <v>0.57367772793682692</v>
      </c>
      <c r="AEL131" s="34">
        <v>0.57145424743284501</v>
      </c>
      <c r="AEM131" s="34">
        <v>0.56939898139119594</v>
      </c>
      <c r="AEN131" s="34">
        <v>0.56750143456091007</v>
      </c>
      <c r="AEO131" s="34">
        <v>0.56546128384916594</v>
      </c>
      <c r="AEP131" s="34">
        <v>0.56340323315573304</v>
      </c>
      <c r="AEQ131" s="34">
        <v>0.56175306054340901</v>
      </c>
      <c r="AER131" s="34">
        <v>0.56053219423438394</v>
      </c>
      <c r="AES131" s="34">
        <v>0.55960477986377799</v>
      </c>
      <c r="AET131" s="34">
        <v>0.558924620044146</v>
      </c>
      <c r="AEU131" s="34">
        <v>0.55843098723645901</v>
      </c>
      <c r="AEV131" s="34">
        <v>0.558072917970444</v>
      </c>
      <c r="AEW131" s="34">
        <v>0.55783459899016397</v>
      </c>
      <c r="AEX131" s="34">
        <v>0.55768439024316097</v>
      </c>
      <c r="AEY131" s="34">
        <v>0.55758029329387393</v>
      </c>
      <c r="AEZ131" s="34">
        <v>0.55745876985626597</v>
      </c>
      <c r="AFA131" s="34">
        <v>0.55731371353283199</v>
      </c>
      <c r="AFB131" s="34">
        <v>0.55709373857979894</v>
      </c>
      <c r="AFC131" s="34">
        <v>0.55674117776484</v>
      </c>
      <c r="AFD131" s="34">
        <v>0.55624342637889401</v>
      </c>
      <c r="AFE131" s="34">
        <v>0.555594310740681</v>
      </c>
      <c r="AFF131" s="34">
        <v>0.55478496897589302</v>
      </c>
      <c r="AFG131" t="s">
        <v>843</v>
      </c>
      <c r="AFH131" t="s">
        <v>843</v>
      </c>
      <c r="AFI131" s="34">
        <v>0.68236999999999992</v>
      </c>
      <c r="AFJ131" s="34">
        <v>0.68059999999999998</v>
      </c>
      <c r="AFK131" s="34">
        <v>0.68947000000000003</v>
      </c>
      <c r="AFL131" s="34">
        <v>0.69781000000000004</v>
      </c>
      <c r="AFM131" s="34">
        <v>0.69328999999999996</v>
      </c>
      <c r="AFN131" s="34">
        <v>0.68805000000000005</v>
      </c>
      <c r="AFO131" s="34">
        <v>0.67420000000000002</v>
      </c>
      <c r="AFP131" s="34">
        <v>0.67681000000000002</v>
      </c>
      <c r="AFQ131" s="34">
        <v>0.68132000000000004</v>
      </c>
      <c r="AFR131" s="34">
        <v>0.67418000000000011</v>
      </c>
      <c r="AFS131" s="34">
        <v>0.65625</v>
      </c>
      <c r="AFT131" s="34">
        <v>0.65492000000000006</v>
      </c>
      <c r="AFU131" s="34">
        <v>0.65501999999999994</v>
      </c>
      <c r="AFV131" s="34">
        <v>0.6462699999999999</v>
      </c>
      <c r="AFW131" s="34">
        <v>0.63185000000000002</v>
      </c>
      <c r="AFX131" s="34">
        <v>0.61887999999999999</v>
      </c>
      <c r="AFY131" s="34">
        <v>0.63239000000000001</v>
      </c>
      <c r="AFZ131" s="34">
        <v>0.62390000000000001</v>
      </c>
      <c r="AGA131" s="34">
        <v>0.62368999999999997</v>
      </c>
      <c r="AGB131" t="s">
        <v>843</v>
      </c>
      <c r="AGC131" t="s">
        <v>843</v>
      </c>
      <c r="AGD131" t="s">
        <v>843</v>
      </c>
      <c r="AGE131" t="s">
        <v>843</v>
      </c>
      <c r="AGF131" s="34">
        <v>-3.3664907095953822E-4</v>
      </c>
      <c r="AGG131" t="s">
        <v>843</v>
      </c>
      <c r="AGH131" t="s">
        <v>843</v>
      </c>
      <c r="AGI131" t="s">
        <v>843</v>
      </c>
      <c r="AGJ131" t="s">
        <v>843</v>
      </c>
      <c r="AGK131" t="s">
        <v>843</v>
      </c>
      <c r="AGL131" t="s">
        <v>843</v>
      </c>
      <c r="AGM131" t="s">
        <v>843</v>
      </c>
      <c r="AGN131" t="s">
        <v>843</v>
      </c>
      <c r="AGO131" s="34">
        <v>0.28999999999999998</v>
      </c>
      <c r="AGP131" s="34">
        <v>2020</v>
      </c>
      <c r="AGQ131" t="s">
        <v>832</v>
      </c>
      <c r="AGR131" t="s">
        <v>843</v>
      </c>
      <c r="AGS131" s="34">
        <v>1.3000000000000001E-2</v>
      </c>
      <c r="AGT131" s="34">
        <v>2020</v>
      </c>
      <c r="AGU131" t="s">
        <v>832</v>
      </c>
      <c r="AGV131" t="s">
        <v>843</v>
      </c>
      <c r="AGW131" s="34">
        <v>0.187</v>
      </c>
      <c r="AGX131" s="34">
        <v>2020</v>
      </c>
      <c r="AGY131" t="s">
        <v>832</v>
      </c>
      <c r="AGZ131" t="s">
        <v>843</v>
      </c>
      <c r="AHA131" s="34">
        <v>0.67599999999999993</v>
      </c>
      <c r="AHB131" s="34">
        <v>2020</v>
      </c>
      <c r="AHC131" t="s">
        <v>832</v>
      </c>
      <c r="AHD131" t="s">
        <v>843</v>
      </c>
      <c r="AHE131" s="34">
        <v>0.33299999999999996</v>
      </c>
      <c r="AHF131" s="34">
        <v>2021</v>
      </c>
      <c r="AHG131" t="s">
        <v>832</v>
      </c>
      <c r="AHH131" t="s">
        <v>843</v>
      </c>
      <c r="AHI131" t="s">
        <v>830</v>
      </c>
      <c r="AHJ131" s="34">
        <v>0.19754189252853394</v>
      </c>
      <c r="AHK131" s="34">
        <v>0.21972174942493439</v>
      </c>
      <c r="AHL131" s="34">
        <v>0.2391698956489563</v>
      </c>
      <c r="AHM131" s="34">
        <v>0.26387205719947815</v>
      </c>
      <c r="AHN131" s="34">
        <v>0.27987962961196899</v>
      </c>
      <c r="AHO131" t="s">
        <v>843</v>
      </c>
      <c r="AHP131" s="34"/>
      <c r="AHQ131" s="34"/>
      <c r="AHR131" s="34"/>
      <c r="AHS131" s="34"/>
      <c r="AHT131" s="34"/>
      <c r="AHU131" t="s">
        <v>843</v>
      </c>
      <c r="AHV131" s="34">
        <v>0.25089117884635925</v>
      </c>
      <c r="AHW131" s="34">
        <v>0.28167194128036499</v>
      </c>
      <c r="AHX131" s="34">
        <v>0.30385690927505493</v>
      </c>
      <c r="AHY131" s="34">
        <v>0.31791803240776062</v>
      </c>
      <c r="AHZ131" s="34">
        <v>0.31460094451904297</v>
      </c>
      <c r="AIA131" t="s">
        <v>832</v>
      </c>
      <c r="AIB131" t="s">
        <v>843</v>
      </c>
      <c r="AIC131" s="34">
        <v>0.24230910837650299</v>
      </c>
      <c r="AID131" s="34">
        <v>0.25156044960021973</v>
      </c>
      <c r="AIE131" s="34">
        <v>0.25456154346466064</v>
      </c>
      <c r="AIF131" s="34">
        <v>0.25392898917198181</v>
      </c>
      <c r="AIG131" s="34">
        <v>0.25836086273193359</v>
      </c>
      <c r="AIH131" t="s">
        <v>465</v>
      </c>
      <c r="AII131" t="s">
        <v>843</v>
      </c>
      <c r="AIJ131" s="34">
        <v>0.25500750541687012</v>
      </c>
      <c r="AIK131" s="34">
        <v>0.28610867261886597</v>
      </c>
      <c r="AIL131" s="34">
        <v>0.30747300386428833</v>
      </c>
      <c r="AIM131" s="34">
        <v>0.30136799812316895</v>
      </c>
      <c r="AIN131" s="34">
        <v>0.26350998878479004</v>
      </c>
      <c r="AIO131" t="s">
        <v>1607</v>
      </c>
      <c r="AIP131" s="34">
        <v>0.260794997215271</v>
      </c>
      <c r="AIQ131" t="s">
        <v>843</v>
      </c>
      <c r="AIR131" s="34">
        <v>0.24034</v>
      </c>
      <c r="AIS131" s="34">
        <v>0.24978</v>
      </c>
      <c r="AIT131" s="34">
        <v>0.25940999999999997</v>
      </c>
      <c r="AIU131" s="34">
        <v>0.26489999999999997</v>
      </c>
      <c r="AIV131" s="34">
        <v>0.27135000000000004</v>
      </c>
      <c r="AIW131" s="34">
        <v>0.27899000000000002</v>
      </c>
      <c r="AIX131" t="s">
        <v>843</v>
      </c>
      <c r="AIY131" s="34">
        <v>3.5490000000000001E-2</v>
      </c>
      <c r="AIZ131" s="34">
        <v>3.8190000000000002E-2</v>
      </c>
      <c r="AJA131" s="34">
        <v>3.9820000000000001E-2</v>
      </c>
      <c r="AJB131" s="34">
        <v>3.9949999999999999E-2</v>
      </c>
      <c r="AJC131" s="34">
        <v>4.0350000000000004E-2</v>
      </c>
      <c r="AJD131" s="34">
        <v>3.977E-2</v>
      </c>
      <c r="AJE131" t="s">
        <v>843</v>
      </c>
      <c r="AJF131" s="34">
        <v>4.3122075498104095E-2</v>
      </c>
      <c r="AJG131" s="34">
        <v>4.1471313685178757E-2</v>
      </c>
      <c r="AJH131" s="34">
        <v>4.0216721594333649E-2</v>
      </c>
      <c r="AJI131" s="34">
        <v>4.1672095656394958E-2</v>
      </c>
      <c r="AJJ131" s="34">
        <v>4.4989574700593948E-2</v>
      </c>
      <c r="AJK131" t="s">
        <v>830</v>
      </c>
      <c r="AJL131" t="s">
        <v>843</v>
      </c>
      <c r="AJM131" t="s">
        <v>843</v>
      </c>
      <c r="AJN131" s="34">
        <v>3.9984818547964096E-2</v>
      </c>
      <c r="AJO131" s="34">
        <v>3.6871317774057388E-2</v>
      </c>
      <c r="AJP131" s="34">
        <v>3.916950523853302E-2</v>
      </c>
      <c r="AJQ131" s="34">
        <v>2.437276765704155E-2</v>
      </c>
      <c r="AJR131" s="34">
        <v>6.7866183817386627E-2</v>
      </c>
      <c r="AJS131" t="s">
        <v>832</v>
      </c>
      <c r="AJT131" t="s">
        <v>843</v>
      </c>
      <c r="AJU131" t="s">
        <v>843</v>
      </c>
      <c r="AJV131" t="s">
        <v>843</v>
      </c>
      <c r="AJW131" s="34">
        <v>2.871989831328392E-2</v>
      </c>
      <c r="AJX131" s="34">
        <v>2.5812702253460884E-2</v>
      </c>
      <c r="AJY131" s="34">
        <v>2.2042792290449142E-2</v>
      </c>
      <c r="AJZ131" s="34">
        <v>2.1455902606248856E-2</v>
      </c>
      <c r="AKA131" s="34">
        <v>2.4110801517963409E-2</v>
      </c>
      <c r="AKB131" t="s">
        <v>830</v>
      </c>
      <c r="AKC131" t="s">
        <v>843</v>
      </c>
      <c r="AKD131" t="s">
        <v>843</v>
      </c>
      <c r="AKE131" t="s">
        <v>843</v>
      </c>
      <c r="AKF131" s="34">
        <v>2.449323795735836E-2</v>
      </c>
      <c r="AKG131" s="34">
        <v>1.9825911149382591E-2</v>
      </c>
      <c r="AKH131" s="34">
        <v>1.9833875820040703E-2</v>
      </c>
      <c r="AKI131" s="34">
        <v>5.7429959997534752E-3</v>
      </c>
      <c r="AKJ131" s="34">
        <v>5.134129524230957E-2</v>
      </c>
      <c r="AKK131" t="s">
        <v>832</v>
      </c>
      <c r="AKL131" t="s">
        <v>843</v>
      </c>
      <c r="AKM131" s="34">
        <v>1410</v>
      </c>
      <c r="AKN131" t="s">
        <v>832</v>
      </c>
      <c r="AKO131" t="s">
        <v>843</v>
      </c>
      <c r="AKP131" s="34">
        <v>1226.1829833984375</v>
      </c>
      <c r="AKQ131" t="s">
        <v>830</v>
      </c>
      <c r="AKR131" t="s">
        <v>843</v>
      </c>
      <c r="AKS131" s="34">
        <v>1211.7388192752801</v>
      </c>
      <c r="AKT131" t="s">
        <v>832</v>
      </c>
      <c r="AKU131" t="s">
        <v>843</v>
      </c>
      <c r="AKV131" s="34">
        <v>1606.6680750871101</v>
      </c>
      <c r="AKW131" t="s">
        <v>832</v>
      </c>
      <c r="AKX131" t="s">
        <v>843</v>
      </c>
      <c r="AKY131" s="34">
        <v>0.11373826861381531</v>
      </c>
      <c r="AKZ131" s="34">
        <v>0.1143147274851799</v>
      </c>
      <c r="ALA131" s="34">
        <v>0.11685092002153397</v>
      </c>
      <c r="ALB131" s="34">
        <v>0.14787371456623077</v>
      </c>
      <c r="ALC131" s="34">
        <v>0.15864679217338562</v>
      </c>
      <c r="ALD131" t="s">
        <v>830</v>
      </c>
      <c r="ALE131" t="s">
        <v>843</v>
      </c>
      <c r="ALF131" t="s">
        <v>843</v>
      </c>
      <c r="ALG131" t="s">
        <v>843</v>
      </c>
      <c r="ALH131" s="34">
        <v>0.16708718240261078</v>
      </c>
      <c r="ALI131" s="34">
        <v>0.17626641690731049</v>
      </c>
      <c r="ALJ131" s="34">
        <v>0.18154242634773254</v>
      </c>
      <c r="ALK131" s="34">
        <v>0.2019304484128952</v>
      </c>
      <c r="ALL131" s="34">
        <v>0.19434042274951935</v>
      </c>
      <c r="ALM131" t="s">
        <v>832</v>
      </c>
    </row>
    <row r="132" spans="1:1001">
      <c r="A132" t="s">
        <v>423</v>
      </c>
      <c r="B132" t="s">
        <v>90</v>
      </c>
      <c r="C132" t="s">
        <v>314</v>
      </c>
      <c r="D132" s="34">
        <v>3.5299349576234818E-2</v>
      </c>
      <c r="E132" t="s">
        <v>432</v>
      </c>
      <c r="F132" s="34">
        <v>6.1107564717531204E-2</v>
      </c>
      <c r="G132" t="s">
        <v>1464</v>
      </c>
      <c r="H132" s="34">
        <v>5.9842206537723541E-2</v>
      </c>
      <c r="I132" t="s">
        <v>1294</v>
      </c>
      <c r="J132" s="34">
        <v>5.1534436643123627E-2</v>
      </c>
      <c r="K132" t="s">
        <v>1521</v>
      </c>
      <c r="L132" s="34"/>
      <c r="M132" t="s">
        <v>466</v>
      </c>
      <c r="N132" s="34">
        <v>0.38299998641014099</v>
      </c>
      <c r="O132" s="34"/>
      <c r="P132" t="s">
        <v>1459</v>
      </c>
      <c r="Q132" s="34"/>
      <c r="R132" t="s">
        <v>1459</v>
      </c>
      <c r="S132" s="34"/>
      <c r="T132" t="s">
        <v>1459</v>
      </c>
      <c r="U132" s="34"/>
      <c r="V132" t="s">
        <v>1459</v>
      </c>
      <c r="W132" t="s">
        <v>843</v>
      </c>
      <c r="X132" t="s">
        <v>1464</v>
      </c>
      <c r="Y132" s="34">
        <v>0.46892496943473816</v>
      </c>
      <c r="Z132" s="34"/>
      <c r="AA132" t="s">
        <v>1459</v>
      </c>
      <c r="AB132" s="34"/>
      <c r="AC132" t="s">
        <v>1459</v>
      </c>
      <c r="AD132" s="34"/>
      <c r="AE132" t="s">
        <v>1459</v>
      </c>
      <c r="AF132" s="34">
        <v>0.46892496943473816</v>
      </c>
      <c r="AG132" t="s">
        <v>1464</v>
      </c>
      <c r="AH132" t="s">
        <v>843</v>
      </c>
      <c r="AI132" t="s">
        <v>1294</v>
      </c>
      <c r="AJ132" s="34">
        <v>0.39763104915618896</v>
      </c>
      <c r="AK132" s="34"/>
      <c r="AL132" t="s">
        <v>1459</v>
      </c>
      <c r="AM132" s="34"/>
      <c r="AN132" t="s">
        <v>1459</v>
      </c>
      <c r="AO132" s="34"/>
      <c r="AP132" t="s">
        <v>1459</v>
      </c>
      <c r="AQ132" s="34">
        <v>0.39763104915618896</v>
      </c>
      <c r="AR132" t="s">
        <v>1294</v>
      </c>
      <c r="AS132" t="s">
        <v>843</v>
      </c>
      <c r="AT132" t="s">
        <v>1521</v>
      </c>
      <c r="AU132" s="34">
        <v>0.39798420667648315</v>
      </c>
      <c r="AV132" s="34"/>
      <c r="AW132" t="s">
        <v>1459</v>
      </c>
      <c r="AX132" s="34"/>
      <c r="AY132" t="s">
        <v>1459</v>
      </c>
      <c r="AZ132" s="34"/>
      <c r="BA132" t="s">
        <v>1459</v>
      </c>
      <c r="BB132" s="34">
        <v>0.39798420667648315</v>
      </c>
      <c r="BC132" t="s">
        <v>1521</v>
      </c>
      <c r="BD132" t="s">
        <v>843</v>
      </c>
      <c r="BE132" s="34">
        <v>0.47822917414913746</v>
      </c>
      <c r="BF132" t="s">
        <v>465</v>
      </c>
      <c r="BG132" t="s">
        <v>843</v>
      </c>
      <c r="BH132" t="s">
        <v>432</v>
      </c>
      <c r="BI132" s="34">
        <v>3.2560226917266846</v>
      </c>
      <c r="BJ132" t="s">
        <v>819</v>
      </c>
      <c r="BK132" s="34">
        <v>2.9132847785949707</v>
      </c>
      <c r="BL132" t="s">
        <v>1294</v>
      </c>
      <c r="BM132" s="34">
        <v>2.8050801753997803</v>
      </c>
      <c r="BN132" t="s">
        <v>1521</v>
      </c>
      <c r="BO132" s="34">
        <v>3.3985457420349121</v>
      </c>
      <c r="BP132" t="s">
        <v>843</v>
      </c>
      <c r="BQ132" s="34">
        <v>2.7253897190093994</v>
      </c>
      <c r="BR132" t="s">
        <v>465</v>
      </c>
      <c r="BS132" s="34"/>
      <c r="BT132" t="s">
        <v>843</v>
      </c>
      <c r="BU132" s="34">
        <v>2.6509904861450195</v>
      </c>
      <c r="BV132" t="s">
        <v>1552</v>
      </c>
      <c r="BW132" t="s">
        <v>843</v>
      </c>
      <c r="BX132" s="34">
        <v>2.6899244785308838</v>
      </c>
      <c r="BY132" t="s">
        <v>465</v>
      </c>
      <c r="BZ132" t="s">
        <v>843</v>
      </c>
      <c r="CA132" t="s">
        <v>432</v>
      </c>
      <c r="CB132" s="34">
        <v>8.710099384188652E-3</v>
      </c>
      <c r="CC132" s="34">
        <v>8.6140427738428116E-3</v>
      </c>
      <c r="CD132" s="34">
        <v>9.1180354356765747E-3</v>
      </c>
      <c r="CE132" s="34">
        <v>9.9367396906018257E-3</v>
      </c>
      <c r="CF132" s="34">
        <v>9.9367694929242134E-3</v>
      </c>
      <c r="CG132" t="s">
        <v>843</v>
      </c>
      <c r="CH132" t="s">
        <v>819</v>
      </c>
      <c r="CI132" s="34">
        <v>7.9372059553861618E-3</v>
      </c>
      <c r="CJ132" s="34">
        <v>7.3225423693656921E-3</v>
      </c>
      <c r="CK132" s="34">
        <v>7.156753446906805E-3</v>
      </c>
      <c r="CL132" s="34">
        <v>7.4106054380536079E-3</v>
      </c>
      <c r="CM132" s="34">
        <v>7.6919333077967167E-3</v>
      </c>
      <c r="CN132" t="s">
        <v>843</v>
      </c>
      <c r="CO132" t="s">
        <v>1294</v>
      </c>
      <c r="CP132" s="34">
        <v>7.5855613686144352E-3</v>
      </c>
      <c r="CQ132" s="34">
        <v>7.2277500294148922E-3</v>
      </c>
      <c r="CR132" s="34">
        <v>7.4868807569146156E-3</v>
      </c>
      <c r="CS132" s="34">
        <v>7.8160138800740242E-3</v>
      </c>
      <c r="CT132" s="34">
        <v>8.0642886459827423E-3</v>
      </c>
      <c r="CU132" t="s">
        <v>843</v>
      </c>
      <c r="CV132" t="s">
        <v>1521</v>
      </c>
      <c r="CW132" s="34">
        <v>7.5084846466779709E-3</v>
      </c>
      <c r="CX132" s="34">
        <v>7.4599394574761391E-3</v>
      </c>
      <c r="CY132" s="34">
        <v>7.7384579926729202E-3</v>
      </c>
      <c r="CZ132" s="34">
        <v>8.0663105472922325E-3</v>
      </c>
      <c r="DA132" s="34">
        <v>8.322528563439846E-3</v>
      </c>
      <c r="DB132" t="s">
        <v>843</v>
      </c>
      <c r="DC132" s="34">
        <v>3.4713504314422607</v>
      </c>
      <c r="DD132" s="34">
        <v>3.8363206386566162</v>
      </c>
      <c r="DE132" s="34">
        <v>4.1617579460144043</v>
      </c>
      <c r="DF132" s="34">
        <v>4.5034856796264648</v>
      </c>
      <c r="DG132" s="34">
        <v>4.8703474998474121</v>
      </c>
      <c r="DH132" t="s">
        <v>1464</v>
      </c>
      <c r="DI132" t="s">
        <v>843</v>
      </c>
      <c r="DJ132" s="34">
        <v>3.7015705108642578</v>
      </c>
      <c r="DK132" s="34">
        <v>4.0327267646789551</v>
      </c>
      <c r="DL132" s="34">
        <v>4.3648796081542969</v>
      </c>
      <c r="DM132" s="34">
        <v>4.7192234992980957</v>
      </c>
      <c r="DN132" s="34">
        <v>5.1061553955078125</v>
      </c>
      <c r="DO132" t="s">
        <v>1294</v>
      </c>
      <c r="DP132" t="s">
        <v>843</v>
      </c>
      <c r="DQ132" s="34">
        <v>5.2696700096130371</v>
      </c>
      <c r="DR132" t="s">
        <v>1521</v>
      </c>
      <c r="DS132" t="s">
        <v>843</v>
      </c>
      <c r="DT132" t="s">
        <v>843</v>
      </c>
      <c r="DU132" s="34">
        <v>5.3</v>
      </c>
      <c r="DV132" t="s">
        <v>1461</v>
      </c>
      <c r="DW132" t="s">
        <v>843</v>
      </c>
      <c r="DX132" t="s">
        <v>843</v>
      </c>
      <c r="DY132" t="s">
        <v>995</v>
      </c>
      <c r="DZ132" s="34">
        <v>5.170782096683979E-3</v>
      </c>
      <c r="EA132" s="34">
        <v>3.3847708255052567E-3</v>
      </c>
      <c r="EB132" s="34">
        <v>1.9963621161878109E-3</v>
      </c>
      <c r="EC132" s="34">
        <v>-8.4743676707148552E-3</v>
      </c>
      <c r="ED132" s="34">
        <v>1.2549319304525852E-2</v>
      </c>
      <c r="EE132" t="s">
        <v>843</v>
      </c>
      <c r="EF132" t="s">
        <v>819</v>
      </c>
      <c r="EG132" s="34">
        <v>1.0619525797665119E-2</v>
      </c>
      <c r="EH132" s="34">
        <v>1.1740736663341522E-2</v>
      </c>
      <c r="EI132" s="34">
        <v>8.0963224172592163E-3</v>
      </c>
      <c r="EJ132" s="34">
        <v>1.1838048696517944E-2</v>
      </c>
      <c r="EK132" s="34">
        <v>-3.7082785274833441E-3</v>
      </c>
      <c r="EL132" t="s">
        <v>843</v>
      </c>
      <c r="EM132" t="s">
        <v>1294</v>
      </c>
      <c r="EN132" s="34">
        <v>6.6462083486840129E-4</v>
      </c>
      <c r="EO132" s="34">
        <v>9.8407668701838702E-5</v>
      </c>
      <c r="EP132" s="34">
        <v>8.1745265051722527E-3</v>
      </c>
      <c r="EQ132" s="34">
        <v>1.3099481351673603E-2</v>
      </c>
      <c r="ER132" s="34">
        <v>1.5877502039074898E-2</v>
      </c>
      <c r="ES132" t="s">
        <v>843</v>
      </c>
      <c r="ET132" t="s">
        <v>1521</v>
      </c>
      <c r="EU132" s="34">
        <v>2.0193499512970448E-3</v>
      </c>
      <c r="EV132" s="34">
        <v>-4.192437045276165E-4</v>
      </c>
      <c r="EW132" s="34">
        <v>3.5080299712717533E-3</v>
      </c>
      <c r="EX132" s="34">
        <v>-3.1523341313004494E-3</v>
      </c>
      <c r="EY132" s="34">
        <v>-1.0937325656414032E-2</v>
      </c>
      <c r="EZ132" t="s">
        <v>843</v>
      </c>
      <c r="FA132" t="s">
        <v>465</v>
      </c>
      <c r="FB132" s="34">
        <v>9.5905864145606756E-4</v>
      </c>
      <c r="FC132" s="34">
        <v>-7.2991795605048537E-4</v>
      </c>
      <c r="FD132" s="34">
        <v>-1.2427323963493109E-3</v>
      </c>
      <c r="FE132" s="34">
        <v>-7.6796216890215874E-3</v>
      </c>
      <c r="FF132" s="34">
        <v>-9.5483642071485519E-3</v>
      </c>
      <c r="FG132" t="s">
        <v>843</v>
      </c>
      <c r="FH132" s="34"/>
      <c r="FI132" s="34"/>
      <c r="FJ132" s="34"/>
      <c r="FK132" s="34"/>
      <c r="FL132" s="34"/>
      <c r="FM132" t="s">
        <v>843</v>
      </c>
      <c r="FN132" t="s">
        <v>843</v>
      </c>
      <c r="FO132" s="34">
        <v>0.61375999999999997</v>
      </c>
      <c r="FP132" t="s">
        <v>1462</v>
      </c>
      <c r="FQ132" t="s">
        <v>843</v>
      </c>
      <c r="FR132" t="s">
        <v>843</v>
      </c>
      <c r="FS132" s="34">
        <v>0.64298</v>
      </c>
      <c r="FT132" t="s">
        <v>1462</v>
      </c>
      <c r="FU132" t="s">
        <v>843</v>
      </c>
      <c r="FV132" t="s">
        <v>843</v>
      </c>
      <c r="FW132" s="34">
        <v>0.58404999999999996</v>
      </c>
      <c r="FX132" t="s">
        <v>1462</v>
      </c>
      <c r="FY132" t="s">
        <v>843</v>
      </c>
      <c r="FZ132" s="34"/>
      <c r="GA132" s="34"/>
      <c r="GB132" s="34"/>
      <c r="GC132" s="34"/>
      <c r="GD132" s="34"/>
      <c r="GE132" t="s">
        <v>1460</v>
      </c>
      <c r="GF132" t="s">
        <v>843</v>
      </c>
      <c r="GG132" s="34">
        <v>-4.6405985951423645E-2</v>
      </c>
      <c r="GH132" s="34">
        <v>-5.3324103355407715E-2</v>
      </c>
      <c r="GI132" s="34">
        <v>-7.9494118690490723E-2</v>
      </c>
      <c r="GJ132" s="34">
        <v>-9.5861822366714478E-2</v>
      </c>
      <c r="GK132" s="34">
        <v>-7.0412442088127136E-2</v>
      </c>
      <c r="GL132" t="s">
        <v>832</v>
      </c>
      <c r="GM132" t="s">
        <v>843</v>
      </c>
      <c r="GN132" s="34">
        <v>0.88425743579864502</v>
      </c>
      <c r="GO132" t="s">
        <v>832</v>
      </c>
      <c r="GP132" t="s">
        <v>843</v>
      </c>
      <c r="GQ132" t="s">
        <v>843</v>
      </c>
      <c r="GR132" s="34">
        <v>4.4693596661090851E-2</v>
      </c>
      <c r="GS132" s="34">
        <v>5.6097976863384247E-2</v>
      </c>
      <c r="GT132" s="34">
        <v>6.0410566627979279E-2</v>
      </c>
      <c r="GU132" s="34">
        <v>6.9566845893859863E-2</v>
      </c>
      <c r="GV132" s="34">
        <v>4.0314916521310806E-2</v>
      </c>
      <c r="GW132" t="s">
        <v>832</v>
      </c>
      <c r="GX132" t="s">
        <v>843</v>
      </c>
      <c r="GY132" t="s">
        <v>843</v>
      </c>
      <c r="GZ132" t="s">
        <v>843</v>
      </c>
      <c r="HA132" t="s">
        <v>843</v>
      </c>
      <c r="HB132" t="s">
        <v>843</v>
      </c>
      <c r="HC132" t="s">
        <v>843</v>
      </c>
      <c r="HD132" t="s">
        <v>843</v>
      </c>
      <c r="HE132" t="s">
        <v>843</v>
      </c>
      <c r="HF132" t="s">
        <v>843</v>
      </c>
      <c r="HG132" t="s">
        <v>843</v>
      </c>
      <c r="HH132" s="34">
        <v>5430853</v>
      </c>
      <c r="HI132" s="34">
        <v>5519707</v>
      </c>
      <c r="HJ132" s="34">
        <v>5606101</v>
      </c>
      <c r="HK132" s="34">
        <v>5689065</v>
      </c>
      <c r="HL132" s="34">
        <v>5768167</v>
      </c>
      <c r="HM132" s="34">
        <v>5852970</v>
      </c>
      <c r="HN132" s="34">
        <v>5946593</v>
      </c>
      <c r="HO132" s="34">
        <v>6041348</v>
      </c>
      <c r="HP132" s="34">
        <v>6135861</v>
      </c>
      <c r="HQ132" s="34">
        <v>6229930</v>
      </c>
      <c r="HR132" s="34">
        <v>6323418</v>
      </c>
      <c r="HS132" s="34">
        <v>6416327</v>
      </c>
      <c r="HT132" s="34">
        <v>6508803</v>
      </c>
      <c r="HU132" s="34">
        <v>6600742</v>
      </c>
      <c r="HV132" s="34">
        <v>6691454</v>
      </c>
      <c r="HW132" s="34">
        <v>6787419</v>
      </c>
      <c r="HX132" s="34">
        <v>6891363</v>
      </c>
      <c r="HY132" s="34">
        <v>6997917</v>
      </c>
      <c r="HZ132" s="34">
        <v>7105006</v>
      </c>
      <c r="IA132" s="34">
        <v>7212053</v>
      </c>
      <c r="IB132" s="34">
        <v>7319399</v>
      </c>
      <c r="IC132" s="34">
        <v>7425057</v>
      </c>
      <c r="ID132" s="34">
        <v>7529475</v>
      </c>
      <c r="IE132" s="34">
        <v>7633779</v>
      </c>
      <c r="IF132" s="34">
        <v>7736681</v>
      </c>
      <c r="IG132" s="34">
        <v>7838305</v>
      </c>
      <c r="IH132" s="34">
        <v>7938533</v>
      </c>
      <c r="II132" s="34">
        <v>8037043</v>
      </c>
      <c r="IJ132" s="34">
        <v>8133739</v>
      </c>
      <c r="IK132" s="34">
        <v>8228566.9999999991</v>
      </c>
      <c r="IL132" s="34">
        <v>8321287</v>
      </c>
      <c r="IM132" s="34">
        <v>8411762</v>
      </c>
      <c r="IN132" s="34">
        <v>8500404</v>
      </c>
      <c r="IO132" s="34">
        <v>8587263</v>
      </c>
      <c r="IP132" s="34">
        <v>8672294</v>
      </c>
      <c r="IQ132" s="34">
        <v>8755745</v>
      </c>
      <c r="IR132" s="34">
        <v>8837553</v>
      </c>
      <c r="IS132" s="34">
        <v>8917466</v>
      </c>
      <c r="IT132" s="34">
        <v>8995350</v>
      </c>
      <c r="IU132" s="34">
        <v>9071242</v>
      </c>
      <c r="IV132" s="34">
        <v>9145206</v>
      </c>
      <c r="IW132" s="34">
        <v>9217336</v>
      </c>
      <c r="IX132" s="34">
        <v>9287445</v>
      </c>
      <c r="IY132" s="34">
        <v>9355580</v>
      </c>
      <c r="IZ132" s="34">
        <v>9421852</v>
      </c>
      <c r="JA132" s="34">
        <v>9486148</v>
      </c>
      <c r="JB132" s="34">
        <v>9548627</v>
      </c>
      <c r="JC132" s="34">
        <v>9608954</v>
      </c>
      <c r="JD132" s="34">
        <v>9666799</v>
      </c>
      <c r="JE132" s="34">
        <v>9722462</v>
      </c>
      <c r="JF132" s="34">
        <v>9775552</v>
      </c>
      <c r="JG132" s="34">
        <v>9826212</v>
      </c>
      <c r="JH132" s="34">
        <v>9874652</v>
      </c>
      <c r="JI132" s="34">
        <v>9920441</v>
      </c>
      <c r="JJ132" s="34">
        <v>9963631</v>
      </c>
      <c r="JK132" s="34">
        <v>10004340</v>
      </c>
      <c r="JL132" s="34">
        <v>10042677</v>
      </c>
      <c r="JM132" s="34">
        <v>10078686</v>
      </c>
      <c r="JN132" s="34">
        <v>10112192</v>
      </c>
      <c r="JO132" s="34">
        <v>10143160</v>
      </c>
      <c r="JP132" s="34">
        <v>10171501</v>
      </c>
      <c r="JQ132" s="34">
        <v>10197300</v>
      </c>
      <c r="JR132" s="34">
        <v>10220536</v>
      </c>
      <c r="JS132" s="34">
        <v>10241118</v>
      </c>
      <c r="JT132" s="34">
        <v>10259403</v>
      </c>
      <c r="JU132" s="34">
        <v>10275247</v>
      </c>
      <c r="JV132" s="34">
        <v>10288580</v>
      </c>
      <c r="JW132" s="34">
        <v>10299747</v>
      </c>
      <c r="JX132" s="34">
        <v>10308683</v>
      </c>
      <c r="JY132" s="34">
        <v>10315386</v>
      </c>
      <c r="JZ132" s="34">
        <v>10319961</v>
      </c>
      <c r="KA132" s="34">
        <v>10322368</v>
      </c>
      <c r="KB132" s="34">
        <v>10322819</v>
      </c>
      <c r="KC132" s="34">
        <v>10321326</v>
      </c>
      <c r="KD132" s="34">
        <v>10317821</v>
      </c>
      <c r="KE132" s="34">
        <v>10312014</v>
      </c>
      <c r="KF132" s="34">
        <v>10303987</v>
      </c>
      <c r="KG132" s="34">
        <v>10294140</v>
      </c>
      <c r="KH132" s="34">
        <v>10282586</v>
      </c>
      <c r="KI132" s="34">
        <v>10269419</v>
      </c>
      <c r="KJ132" s="34">
        <v>10254460</v>
      </c>
      <c r="KK132" s="34">
        <v>10237624</v>
      </c>
      <c r="KL132" s="34">
        <v>10219220</v>
      </c>
      <c r="KM132" s="34">
        <v>10199354</v>
      </c>
      <c r="KN132" s="34">
        <v>10178145</v>
      </c>
      <c r="KO132" s="34">
        <v>10155580</v>
      </c>
      <c r="KP132" s="34">
        <v>10131710</v>
      </c>
      <c r="KQ132" s="34">
        <v>10106818</v>
      </c>
      <c r="KR132" s="34">
        <v>10080954</v>
      </c>
      <c r="KS132" s="34">
        <v>10053989</v>
      </c>
      <c r="KT132" s="34">
        <v>10025916</v>
      </c>
      <c r="KU132" s="34">
        <v>9996864</v>
      </c>
      <c r="KV132" s="34">
        <v>9966802</v>
      </c>
      <c r="KW132" s="34">
        <v>9935841</v>
      </c>
      <c r="KX132" s="34">
        <v>9904101</v>
      </c>
      <c r="KY132" s="34">
        <v>9871529</v>
      </c>
      <c r="KZ132" s="34">
        <v>9837878</v>
      </c>
      <c r="LA132" s="34">
        <v>9803408</v>
      </c>
      <c r="LB132" s="34">
        <v>9768134</v>
      </c>
      <c r="LC132" s="34">
        <v>9731685</v>
      </c>
      <c r="LD132" s="34">
        <v>9694234</v>
      </c>
      <c r="LE132" t="s">
        <v>843</v>
      </c>
      <c r="LF132" t="s">
        <v>843</v>
      </c>
      <c r="LG132" t="s">
        <v>843</v>
      </c>
      <c r="LH132" s="34">
        <v>1.6860071569681168E-2</v>
      </c>
      <c r="LI132" s="34">
        <v>1.6228567808866501E-2</v>
      </c>
      <c r="LJ132" s="34">
        <v>1.5530689619481564E-2</v>
      </c>
      <c r="LK132" s="34">
        <v>1.4690442010760307E-2</v>
      </c>
      <c r="LL132" s="34">
        <v>1.380844134837389E-2</v>
      </c>
      <c r="LM132" s="34">
        <v>1.4594872482120991E-2</v>
      </c>
      <c r="LN132" s="34">
        <v>1.5869226306676865E-2</v>
      </c>
      <c r="LO132" s="34">
        <v>1.5808714553713799E-2</v>
      </c>
      <c r="LP132" s="34">
        <v>1.5523244626820087E-2</v>
      </c>
      <c r="LQ132" s="34">
        <v>1.5214686281979084E-2</v>
      </c>
      <c r="LR132" s="34">
        <v>1.4894788153469563E-2</v>
      </c>
      <c r="LS132" s="34">
        <v>1.4585950411856174E-2</v>
      </c>
      <c r="LT132" s="34">
        <v>1.4309733174741268E-2</v>
      </c>
      <c r="LU132" s="34">
        <v>1.4026498422026634E-2</v>
      </c>
      <c r="LV132" s="34">
        <v>1.3649122789502144E-2</v>
      </c>
      <c r="LW132" s="34">
        <v>1.423956174403429E-2</v>
      </c>
      <c r="LX132" s="34">
        <v>1.5198136679828167E-2</v>
      </c>
      <c r="LY132" s="34">
        <v>1.534364465624094E-2</v>
      </c>
      <c r="LZ132" s="34">
        <v>1.5187072567641735E-2</v>
      </c>
      <c r="MA132" s="34">
        <v>1.4954048208892345E-2</v>
      </c>
      <c r="MB132" s="34">
        <v>1.4774566516280174E-2</v>
      </c>
      <c r="MC132" s="34">
        <v>1.4332140795886517E-2</v>
      </c>
      <c r="MD132" s="34">
        <v>1.3964956626296043E-2</v>
      </c>
      <c r="ME132" s="34">
        <v>1.3757686130702496E-2</v>
      </c>
      <c r="MF132" s="34">
        <v>1.3389780186116695E-2</v>
      </c>
      <c r="MG132" s="34">
        <v>1.3049827888607979E-2</v>
      </c>
      <c r="MH132" s="34">
        <v>1.270588580518961E-2</v>
      </c>
      <c r="MI132" s="34">
        <v>1.2332731857895851E-2</v>
      </c>
      <c r="MJ132" s="34">
        <v>1.1959490366280079E-2</v>
      </c>
      <c r="MK132" s="34">
        <v>1.1591160669922829E-2</v>
      </c>
      <c r="ML132" s="34">
        <v>1.120505016297102E-2</v>
      </c>
      <c r="MM132" s="34">
        <v>1.0814034380018711E-2</v>
      </c>
      <c r="MN132" s="34">
        <v>1.048272754997015E-2</v>
      </c>
      <c r="MO132" s="34">
        <v>1.0166367515921593E-2</v>
      </c>
      <c r="MP132" s="34">
        <v>9.8532875999808311E-3</v>
      </c>
      <c r="MQ132" s="34">
        <v>9.5767099410295486E-3</v>
      </c>
      <c r="MR132" s="34">
        <v>9.2999720945954323E-3</v>
      </c>
      <c r="MS132" s="34">
        <v>9.0017970651388168E-3</v>
      </c>
      <c r="MT132" s="34">
        <v>8.6959516629576683E-3</v>
      </c>
      <c r="MU132" s="34">
        <v>8.4014125168323517E-3</v>
      </c>
      <c r="MV132" s="34">
        <v>8.1206178292632103E-3</v>
      </c>
      <c r="MW132" s="34">
        <v>7.8562507405877113E-3</v>
      </c>
      <c r="MX132" s="34">
        <v>7.5774295255541801E-3</v>
      </c>
      <c r="MY132" s="34">
        <v>7.3094684630632401E-3</v>
      </c>
      <c r="MZ132" s="34">
        <v>7.0587154477834702E-3</v>
      </c>
      <c r="NA132" s="34">
        <v>6.8009570240974426E-3</v>
      </c>
      <c r="NB132" s="34">
        <v>6.5647452138364315E-3</v>
      </c>
      <c r="NC132" s="34">
        <v>6.2979976646602154E-3</v>
      </c>
      <c r="ND132" s="34">
        <v>6.0018589720129967E-3</v>
      </c>
      <c r="NE132" s="34">
        <v>5.7416479103267193E-3</v>
      </c>
      <c r="NF132" s="34">
        <v>5.4456964135169983E-3</v>
      </c>
      <c r="NG132" s="34">
        <v>5.1689338870346546E-3</v>
      </c>
      <c r="NH132" s="34">
        <v>4.9175606109201908E-3</v>
      </c>
      <c r="NI132" s="34">
        <v>4.626306239515543E-3</v>
      </c>
      <c r="NJ132" s="34">
        <v>4.3441872112452984E-3</v>
      </c>
      <c r="NK132" s="34">
        <v>4.0774354711174965E-3</v>
      </c>
      <c r="NL132" s="34">
        <v>3.8247134070843458E-3</v>
      </c>
      <c r="NM132" s="34">
        <v>3.5791848786175251E-3</v>
      </c>
      <c r="NN132" s="34">
        <v>3.3189274836331606E-3</v>
      </c>
      <c r="NO132" s="34">
        <v>3.057762049138546E-3</v>
      </c>
      <c r="NP132" s="34">
        <v>2.7902033179998398E-3</v>
      </c>
      <c r="NQ132" s="34">
        <v>2.5331892538815737E-3</v>
      </c>
      <c r="NR132" s="34">
        <v>2.2760501597076654E-3</v>
      </c>
      <c r="NS132" s="34">
        <v>2.0117638632655144E-3</v>
      </c>
      <c r="NT132" s="34">
        <v>1.7838575877249241E-3</v>
      </c>
      <c r="NU132" s="34">
        <v>1.5431480715051293E-3</v>
      </c>
      <c r="NV132" s="34">
        <v>1.2967432849109173E-3</v>
      </c>
      <c r="NW132" s="34">
        <v>1.0847895173355937E-3</v>
      </c>
      <c r="NX132" s="34">
        <v>8.6721801199018955E-4</v>
      </c>
      <c r="NY132" s="34">
        <v>6.5001723123714328E-4</v>
      </c>
      <c r="NZ132" s="34">
        <v>4.4341391185298562E-4</v>
      </c>
      <c r="OA132" s="34">
        <v>2.3321011394727975E-4</v>
      </c>
      <c r="OB132" s="34">
        <v>4.3690572056220844E-5</v>
      </c>
      <c r="OC132" s="34">
        <v>-1.4464149717241526E-4</v>
      </c>
      <c r="OD132" s="34">
        <v>-3.3964583417400718E-4</v>
      </c>
      <c r="OE132" s="34">
        <v>-5.6297105038538575E-4</v>
      </c>
      <c r="OF132" s="34">
        <v>-7.7871553367003798E-4</v>
      </c>
      <c r="OG132" s="34">
        <v>-9.5610640710219741E-4</v>
      </c>
      <c r="OH132" s="34">
        <v>-1.1230164673179388E-3</v>
      </c>
      <c r="OI132" s="34">
        <v>-1.2813350185751915E-3</v>
      </c>
      <c r="OJ132" s="34">
        <v>-1.4577169204130769E-3</v>
      </c>
      <c r="OK132" s="34">
        <v>-1.6431714175269008E-3</v>
      </c>
      <c r="OL132" s="34">
        <v>-1.7993005458265543E-3</v>
      </c>
      <c r="OM132" s="34">
        <v>-1.9458759343251586E-3</v>
      </c>
      <c r="ON132" s="34">
        <v>-2.0816104952245951E-3</v>
      </c>
      <c r="OO132" s="34">
        <v>-2.2194662597030401E-3</v>
      </c>
      <c r="OP132" s="34">
        <v>-2.3531985934823751E-3</v>
      </c>
      <c r="OQ132" s="34">
        <v>-2.4598638992756605E-3</v>
      </c>
      <c r="OR132" s="34">
        <v>-2.5623445399105549E-3</v>
      </c>
      <c r="OS132" s="34">
        <v>-2.6784299407154322E-3</v>
      </c>
      <c r="OT132" s="34">
        <v>-2.7961304876953363E-3</v>
      </c>
      <c r="OU132" s="34">
        <v>-2.9018968343734741E-3</v>
      </c>
      <c r="OV132" s="34">
        <v>-3.0116736888885498E-3</v>
      </c>
      <c r="OW132" s="34">
        <v>-3.1112476717680693E-3</v>
      </c>
      <c r="OX132" s="34">
        <v>-3.199608763679862E-3</v>
      </c>
      <c r="OY132" s="34">
        <v>-3.2941584940999746E-3</v>
      </c>
      <c r="OZ132" s="34">
        <v>-3.4147179685533047E-3</v>
      </c>
      <c r="PA132" s="34">
        <v>-3.5099571105092764E-3</v>
      </c>
      <c r="PB132" s="34">
        <v>-3.6046253517270088E-3</v>
      </c>
      <c r="PC132" s="34">
        <v>-3.738397965207696E-3</v>
      </c>
      <c r="PD132" s="34">
        <v>-3.8557811640202999E-3</v>
      </c>
      <c r="PE132" t="s">
        <v>1300</v>
      </c>
      <c r="PF132" t="s">
        <v>843</v>
      </c>
      <c r="PG132" t="s">
        <v>843</v>
      </c>
      <c r="PH132" t="s">
        <v>843</v>
      </c>
      <c r="PI132" t="s">
        <v>843</v>
      </c>
      <c r="PJ132" t="s">
        <v>1300</v>
      </c>
      <c r="PK132" s="34">
        <v>0.50192868709564209</v>
      </c>
      <c r="PL132" s="34">
        <v>0.50196576118469238</v>
      </c>
      <c r="PM132" s="34">
        <v>0.501961350440979</v>
      </c>
      <c r="PN132" s="34">
        <v>0.50192797183990479</v>
      </c>
      <c r="PO132" s="34">
        <v>0.50184506177902222</v>
      </c>
      <c r="PP132" s="34">
        <v>0.50189101696014404</v>
      </c>
      <c r="PQ132" s="34">
        <v>0.50213021039962769</v>
      </c>
      <c r="PR132" s="34">
        <v>0.50239253044128418</v>
      </c>
      <c r="PS132" s="34">
        <v>0.50265657901763916</v>
      </c>
      <c r="PT132" s="34">
        <v>0.50292766094207764</v>
      </c>
      <c r="PU132" s="34">
        <v>0.50318688154220581</v>
      </c>
      <c r="PV132" s="34">
        <v>0.50345140695571899</v>
      </c>
      <c r="PW132" s="34">
        <v>0.50373852252960205</v>
      </c>
      <c r="PX132" s="34">
        <v>0.5040239691734314</v>
      </c>
      <c r="PY132" s="34">
        <v>0.50428038835525513</v>
      </c>
      <c r="PZ132" s="34">
        <v>0.5043761134147644</v>
      </c>
      <c r="QA132" s="34">
        <v>0.50432014465332031</v>
      </c>
      <c r="QB132" s="34">
        <v>0.50426536798477173</v>
      </c>
      <c r="QC132" s="34">
        <v>0.50423097610473633</v>
      </c>
      <c r="QD132" s="34">
        <v>0.50418460369110107</v>
      </c>
      <c r="QE132" s="34">
        <v>0.50411581993103027</v>
      </c>
      <c r="QF132" s="34">
        <v>0.50404661893844604</v>
      </c>
      <c r="QG132" s="34">
        <v>0.50397646427154541</v>
      </c>
      <c r="QH132" s="34">
        <v>0.5038982629776001</v>
      </c>
      <c r="QI132" s="34">
        <v>0.50381320714950562</v>
      </c>
      <c r="QJ132" s="34">
        <v>0.50372153520584106</v>
      </c>
      <c r="QK132" s="34">
        <v>0.50362390279769897</v>
      </c>
      <c r="QL132" s="34">
        <v>0.5035216212272644</v>
      </c>
      <c r="QM132" s="34">
        <v>0.5034136176109314</v>
      </c>
      <c r="QN132" s="34">
        <v>0.50329965353012085</v>
      </c>
      <c r="QO132" s="34">
        <v>0.50317996740341187</v>
      </c>
      <c r="QP132" s="34">
        <v>0.50305444002151489</v>
      </c>
      <c r="QQ132" s="34">
        <v>0.50292420387268066</v>
      </c>
      <c r="QR132" s="34">
        <v>0.50278967618942261</v>
      </c>
      <c r="QS132" s="34">
        <v>0.50264996290206909</v>
      </c>
      <c r="QT132" s="34">
        <v>0.5025063157081604</v>
      </c>
      <c r="QU132" s="34">
        <v>0.50235986709594727</v>
      </c>
      <c r="QV132" s="34">
        <v>0.50221002101898193</v>
      </c>
      <c r="QW132" s="34">
        <v>0.50205618143081665</v>
      </c>
      <c r="QX132" s="34">
        <v>0.50189828872680664</v>
      </c>
      <c r="QY132" s="34">
        <v>0.50173717737197876</v>
      </c>
      <c r="QZ132" s="34">
        <v>0.50157433748245239</v>
      </c>
      <c r="RA132" s="34">
        <v>0.50140935182571411</v>
      </c>
      <c r="RB132" s="34">
        <v>0.50124180316925049</v>
      </c>
      <c r="RC132" s="34">
        <v>0.50107145309448242</v>
      </c>
      <c r="RD132" s="34">
        <v>0.50089877843856812</v>
      </c>
      <c r="RE132" s="34">
        <v>0.50072497129440308</v>
      </c>
      <c r="RF132" s="34">
        <v>0.50054842233657837</v>
      </c>
      <c r="RG132" s="34">
        <v>0.50036853551864624</v>
      </c>
      <c r="RH132" s="34">
        <v>0.50018584728240967</v>
      </c>
      <c r="RI132" s="34">
        <v>0.49999949336051941</v>
      </c>
      <c r="RJ132" s="34">
        <v>0.49981111288070679</v>
      </c>
      <c r="RK132" s="34">
        <v>0.49962136149406433</v>
      </c>
      <c r="RL132" s="34">
        <v>0.49942880868911743</v>
      </c>
      <c r="RM132" s="34">
        <v>0.49923336505889893</v>
      </c>
      <c r="RN132" s="34">
        <v>0.49903491139411926</v>
      </c>
      <c r="RO132" s="34">
        <v>0.49883642792701721</v>
      </c>
      <c r="RP132" s="34">
        <v>0.49863821268081665</v>
      </c>
      <c r="RQ132" s="34">
        <v>0.49843931198120117</v>
      </c>
      <c r="RR132" s="34">
        <v>0.4982408881187439</v>
      </c>
      <c r="RS132" s="34">
        <v>0.49804389476776123</v>
      </c>
      <c r="RT132" s="34">
        <v>0.4978497326374054</v>
      </c>
      <c r="RU132" s="34">
        <v>0.4976576566696167</v>
      </c>
      <c r="RV132" s="34">
        <v>0.49746745824813843</v>
      </c>
      <c r="RW132" s="34">
        <v>0.49728235602378845</v>
      </c>
      <c r="RX132" s="34">
        <v>0.4971034824848175</v>
      </c>
      <c r="RY132" s="34">
        <v>0.49693116545677185</v>
      </c>
      <c r="RZ132" s="34">
        <v>0.49676772952079773</v>
      </c>
      <c r="SA132" s="34">
        <v>0.49661436676979065</v>
      </c>
      <c r="SB132" s="34">
        <v>0.49647235870361328</v>
      </c>
      <c r="SC132" s="34">
        <v>0.49634149670600891</v>
      </c>
      <c r="SD132" s="34">
        <v>0.49622112512588501</v>
      </c>
      <c r="SE132" s="34">
        <v>0.49611419439315796</v>
      </c>
      <c r="SF132" s="34">
        <v>0.49602249264717102</v>
      </c>
      <c r="SG132" s="34">
        <v>0.49594405293464661</v>
      </c>
      <c r="SH132" s="34">
        <v>0.49587547779083252</v>
      </c>
      <c r="SI132" s="34">
        <v>0.49581798911094666</v>
      </c>
      <c r="SJ132" s="34">
        <v>0.49577343463897705</v>
      </c>
      <c r="SK132" s="34">
        <v>0.49574163556098938</v>
      </c>
      <c r="SL132" s="34">
        <v>0.49572134017944336</v>
      </c>
      <c r="SM132" s="34">
        <v>0.49571248888969421</v>
      </c>
      <c r="SN132" s="34">
        <v>0.49571481347084045</v>
      </c>
      <c r="SO132" s="34">
        <v>0.49572795629501343</v>
      </c>
      <c r="SP132" s="34">
        <v>0.49575227499008179</v>
      </c>
      <c r="SQ132" s="34">
        <v>0.49578562378883362</v>
      </c>
      <c r="SR132" s="34">
        <v>0.49582710862159729</v>
      </c>
      <c r="SS132" s="34">
        <v>0.49587967991828918</v>
      </c>
      <c r="ST132" s="34">
        <v>0.49594205617904663</v>
      </c>
      <c r="SU132" s="34">
        <v>0.49601286649703979</v>
      </c>
      <c r="SV132" s="34">
        <v>0.49609324336051941</v>
      </c>
      <c r="SW132" s="34">
        <v>0.49617978930473328</v>
      </c>
      <c r="SX132" s="34">
        <v>0.49627223610877991</v>
      </c>
      <c r="SY132" s="34">
        <v>0.4963703453540802</v>
      </c>
      <c r="SZ132" s="34">
        <v>0.49647361040115356</v>
      </c>
      <c r="TA132" s="34">
        <v>0.49658429622650146</v>
      </c>
      <c r="TB132" s="34">
        <v>0.49670279026031494</v>
      </c>
      <c r="TC132" s="34">
        <v>0.49682542681694031</v>
      </c>
      <c r="TD132" s="34">
        <v>0.4969525933265686</v>
      </c>
      <c r="TE132" s="34">
        <v>0.49708899855613708</v>
      </c>
      <c r="TF132" s="34">
        <v>0.49723145365715027</v>
      </c>
      <c r="TG132" s="34">
        <v>0.49737855792045593</v>
      </c>
      <c r="TH132" t="s">
        <v>843</v>
      </c>
      <c r="TI132" t="s">
        <v>843</v>
      </c>
      <c r="TJ132" t="s">
        <v>1300</v>
      </c>
      <c r="TK132" s="34">
        <v>0.53835235459328401</v>
      </c>
      <c r="TL132" s="34">
        <v>0.54226112001959503</v>
      </c>
      <c r="TM132" s="34">
        <v>0.54678822233134905</v>
      </c>
      <c r="TN132" s="34">
        <v>0.55204313468409405</v>
      </c>
      <c r="TO132" s="34">
        <v>0.558018209422663</v>
      </c>
      <c r="TP132" s="34">
        <v>0.56531043213957999</v>
      </c>
      <c r="TQ132" s="34">
        <v>0.57359752046255696</v>
      </c>
      <c r="TR132" s="34">
        <v>0.58163029178256298</v>
      </c>
      <c r="TS132" s="34">
        <v>0.589048742381164</v>
      </c>
      <c r="TT132" s="34">
        <v>0.59569566557695408</v>
      </c>
      <c r="TU132" s="34">
        <v>0.601656683010938</v>
      </c>
      <c r="TV132" s="34">
        <v>0.60714748540305696</v>
      </c>
      <c r="TW132" s="34">
        <v>0.61227681861958205</v>
      </c>
      <c r="TX132" s="34">
        <v>0.61728693662674095</v>
      </c>
      <c r="TY132" s="34">
        <v>0.622335594027845</v>
      </c>
      <c r="TZ132" s="34">
        <v>0.62719606672285899</v>
      </c>
      <c r="UA132" s="34">
        <v>0.63149783515233804</v>
      </c>
      <c r="UB132" s="34">
        <v>0.63506347674600905</v>
      </c>
      <c r="UC132" s="34">
        <v>0.63807642372690598</v>
      </c>
      <c r="UD132" s="34">
        <v>0.64081253978582797</v>
      </c>
      <c r="UE132" s="34">
        <v>0.64347093251781995</v>
      </c>
      <c r="UF132" s="34">
        <v>0.64626085387217502</v>
      </c>
      <c r="UG132" s="34">
        <v>0.64903031087824803</v>
      </c>
      <c r="UH132" s="34">
        <v>0.65159422689563196</v>
      </c>
      <c r="UI132" s="34">
        <v>0.65395419560403201</v>
      </c>
      <c r="UJ132" s="34">
        <v>0.65606369336634007</v>
      </c>
      <c r="UK132" s="34">
        <v>0.65797862149089792</v>
      </c>
      <c r="UL132" s="34">
        <v>0.65982053349720804</v>
      </c>
      <c r="UM132" s="34">
        <v>0.66168169019920098</v>
      </c>
      <c r="UN132" s="34">
        <v>0.66361325953758099</v>
      </c>
      <c r="UO132" s="34">
        <v>0.665790139541524</v>
      </c>
      <c r="UP132" s="34">
        <v>0.66820667298955894</v>
      </c>
      <c r="UQ132" s="34">
        <v>0.67061969470037497</v>
      </c>
      <c r="UR132" s="34">
        <v>0.67294212370111395</v>
      </c>
      <c r="US132" s="34">
        <v>0.67516074754845701</v>
      </c>
      <c r="UT132" s="34">
        <v>0.67728335380275195</v>
      </c>
      <c r="UU132" s="34">
        <v>0.67925857535119905</v>
      </c>
      <c r="UV132" s="34">
        <v>0.68103571580960998</v>
      </c>
      <c r="UW132" s="34">
        <v>0.68263295383909195</v>
      </c>
      <c r="UX132" s="34">
        <v>0.68404688597475893</v>
      </c>
      <c r="UY132" s="34">
        <v>0.68526743330152595</v>
      </c>
      <c r="UZ132" s="34">
        <v>0.68628554931706998</v>
      </c>
      <c r="VA132" s="34">
        <v>0.68710378973421693</v>
      </c>
      <c r="VB132" s="34">
        <v>0.68771166512391502</v>
      </c>
      <c r="VC132" s="34">
        <v>0.6880678023811031</v>
      </c>
      <c r="VD132" s="34">
        <v>0.6881246739983391</v>
      </c>
      <c r="VE132" s="34">
        <v>0.68785830087709499</v>
      </c>
      <c r="VF132" s="34">
        <v>0.68732991124736398</v>
      </c>
      <c r="VG132" s="34">
        <v>0.68656466910273706</v>
      </c>
      <c r="VH132" s="34">
        <v>0.68555505796782801</v>
      </c>
      <c r="VI132" s="34">
        <v>0.68437275971730305</v>
      </c>
      <c r="VJ132" s="34">
        <v>0.68301747407851598</v>
      </c>
      <c r="VK132" s="34">
        <v>0.68145393883247707</v>
      </c>
      <c r="VL132" s="34">
        <v>0.67971136565400703</v>
      </c>
      <c r="VM132" s="34">
        <v>0.67785144402419906</v>
      </c>
      <c r="VN132" s="34">
        <v>0.67595022140142302</v>
      </c>
      <c r="VO132" s="34">
        <v>0.67403153561545393</v>
      </c>
      <c r="VP132" s="34">
        <v>0.67207669729962805</v>
      </c>
      <c r="VQ132" s="34">
        <v>0.67012809883356694</v>
      </c>
      <c r="VR132" s="34">
        <v>0.66822421867424897</v>
      </c>
      <c r="VS132" s="34">
        <v>0.66634111653438</v>
      </c>
      <c r="VT132" s="34">
        <v>0.66448890076349099</v>
      </c>
      <c r="VU132" s="34">
        <v>0.66266475652548906</v>
      </c>
      <c r="VV132" s="34">
        <v>0.66076120790718307</v>
      </c>
      <c r="VW132" s="34">
        <v>0.65873353735756102</v>
      </c>
      <c r="VX132" s="34">
        <v>0.65667190287493793</v>
      </c>
      <c r="VY132" s="34">
        <v>0.65475867418049905</v>
      </c>
      <c r="VZ132" s="34">
        <v>0.65311021717329598</v>
      </c>
      <c r="WA132" s="34">
        <v>0.65162943955253194</v>
      </c>
      <c r="WB132" s="34">
        <v>0.65017470020026391</v>
      </c>
      <c r="WC132" s="34">
        <v>0.64863769113867309</v>
      </c>
      <c r="WD132" s="34">
        <v>0.64694872566782802</v>
      </c>
      <c r="WE132" s="34">
        <v>0.64517444314387407</v>
      </c>
      <c r="WF132" s="34">
        <v>0.64340221401785003</v>
      </c>
      <c r="WG132" s="34">
        <v>0.64166712138153992</v>
      </c>
      <c r="WH132" s="34">
        <v>0.6400007001541751</v>
      </c>
      <c r="WI132" s="34">
        <v>0.63840312492630291</v>
      </c>
      <c r="WJ132" s="34">
        <v>0.63681188342047601</v>
      </c>
      <c r="WK132" s="34">
        <v>0.63516548098087999</v>
      </c>
      <c r="WL132" s="34">
        <v>0.63345311940237303</v>
      </c>
      <c r="WM132" s="34">
        <v>0.63155072858294192</v>
      </c>
      <c r="WN132" s="34">
        <v>0.62947725956725897</v>
      </c>
      <c r="WO132" s="34">
        <v>0.62740057460354104</v>
      </c>
      <c r="WP132" s="34">
        <v>0.62536266388230799</v>
      </c>
      <c r="WQ132" s="34">
        <v>0.62336823769794203</v>
      </c>
      <c r="WR132" s="34">
        <v>0.62138991569166901</v>
      </c>
      <c r="WS132" s="34">
        <v>0.61943321416457797</v>
      </c>
      <c r="WT132" s="34">
        <v>0.61754283098795293</v>
      </c>
      <c r="WU132" s="34">
        <v>0.61571186615869899</v>
      </c>
      <c r="WV132" s="34">
        <v>0.61393166364456597</v>
      </c>
      <c r="WW132" s="34">
        <v>0.61214815683674206</v>
      </c>
      <c r="WX132" s="34">
        <v>0.610357608145915</v>
      </c>
      <c r="WY132" s="34">
        <v>0.60861655480782295</v>
      </c>
      <c r="WZ132" s="34">
        <v>0.60692389335356201</v>
      </c>
      <c r="XA132" s="34">
        <v>0.60527717787193303</v>
      </c>
      <c r="XB132" s="34">
        <v>0.60366737513509794</v>
      </c>
      <c r="XC132" s="34">
        <v>0.60210057494105895</v>
      </c>
      <c r="XD132" s="34">
        <v>0.60054319885492902</v>
      </c>
      <c r="XE132" s="34">
        <v>0.59898804623278101</v>
      </c>
      <c r="XF132" s="34">
        <v>0.59746484820126999</v>
      </c>
      <c r="XG132" s="34">
        <v>0.59593406740202803</v>
      </c>
      <c r="XH132" t="s">
        <v>843</v>
      </c>
      <c r="XI132" t="s">
        <v>1300</v>
      </c>
      <c r="XJ132" s="34">
        <v>0.52035914063591904</v>
      </c>
      <c r="XK132" s="34">
        <v>0.52429105385485097</v>
      </c>
      <c r="XL132" s="34">
        <v>0.52882136800603496</v>
      </c>
      <c r="XM132" s="34">
        <v>0.53403454996862798</v>
      </c>
      <c r="XN132" s="34">
        <v>0.539928408805743</v>
      </c>
      <c r="XO132" s="34">
        <v>0.54713675279388096</v>
      </c>
      <c r="XP132" s="34">
        <v>0.55533462606235195</v>
      </c>
      <c r="XQ132" s="34">
        <v>0.56323489393426796</v>
      </c>
      <c r="XR132" s="34">
        <v>0.57045420598232199</v>
      </c>
      <c r="XS132" s="34">
        <v>0.576820251336713</v>
      </c>
      <c r="XT132" s="34">
        <v>0.58241242454536302</v>
      </c>
      <c r="XU132" s="34">
        <v>0.58745693505466101</v>
      </c>
      <c r="XV132" s="34">
        <v>0.59206818887680401</v>
      </c>
      <c r="XW132" s="34">
        <v>0.59649510589075494</v>
      </c>
      <c r="XX132" s="34">
        <v>0.60090415326773505</v>
      </c>
      <c r="XY132" s="34">
        <v>0.60507933870002706</v>
      </c>
      <c r="XZ132" s="34">
        <v>0.60866425180797001</v>
      </c>
      <c r="YA132" s="34">
        <v>0.61149303428434498</v>
      </c>
      <c r="YB132" s="34">
        <v>0.613757512221489</v>
      </c>
      <c r="YC132" s="34">
        <v>0.61572835085931799</v>
      </c>
      <c r="YD132" s="34">
        <v>0.61762188398255102</v>
      </c>
      <c r="YE132" s="34">
        <v>0.61968718760763797</v>
      </c>
      <c r="YF132" s="34">
        <v>0.621765129706918</v>
      </c>
      <c r="YG132" s="34">
        <v>0.623681771746456</v>
      </c>
      <c r="YH132" s="34">
        <v>0.62546135739602005</v>
      </c>
      <c r="YI132" s="34">
        <v>0.62705021219831403</v>
      </c>
      <c r="YJ132" s="34">
        <v>0.62850988967357102</v>
      </c>
      <c r="YK132" s="34">
        <v>0.62993895889321505</v>
      </c>
      <c r="YL132" s="34">
        <v>0.631395497728935</v>
      </c>
      <c r="YM132" s="34">
        <v>0.63295026746757599</v>
      </c>
      <c r="YN132" s="34">
        <v>0.63476885455151699</v>
      </c>
      <c r="YO132" s="34">
        <v>0.636768313226171</v>
      </c>
      <c r="YP132" s="34">
        <v>0.63868403423437503</v>
      </c>
      <c r="YQ132" s="34">
        <v>0.64045179471037494</v>
      </c>
      <c r="YR132" s="34">
        <v>0.64203715879558498</v>
      </c>
      <c r="YS132" s="34">
        <v>0.64343397640257805</v>
      </c>
      <c r="YT132" s="34">
        <v>0.64463151481911796</v>
      </c>
      <c r="YU132" s="34">
        <v>0.64560137631034298</v>
      </c>
      <c r="YV132" s="34">
        <v>0.646345814578967</v>
      </c>
      <c r="YW132" s="34">
        <v>0.64683213427842301</v>
      </c>
      <c r="YX132" s="34">
        <v>0.6470342847954591</v>
      </c>
      <c r="YY132" s="34">
        <v>0.64693730379363401</v>
      </c>
      <c r="YZ132" s="34">
        <v>0.64651749504209699</v>
      </c>
      <c r="ZA132" s="34">
        <v>0.64575900157980604</v>
      </c>
      <c r="ZB132" s="34">
        <v>0.64467283077679394</v>
      </c>
      <c r="ZC132" s="34">
        <v>0.64327042968336601</v>
      </c>
      <c r="ZD132" s="34">
        <v>0.64154698060501203</v>
      </c>
      <c r="ZE132" s="34">
        <v>0.63958048919788801</v>
      </c>
      <c r="ZF132" s="34">
        <v>0.63742265472662407</v>
      </c>
      <c r="ZG132" s="34">
        <v>0.63512071325143804</v>
      </c>
      <c r="ZH132" s="34">
        <v>0.63280984030364695</v>
      </c>
      <c r="ZI132" s="34">
        <v>0.63049550528728704</v>
      </c>
      <c r="ZJ132" s="34">
        <v>0.62813565480585998</v>
      </c>
      <c r="ZK132" s="34">
        <v>0.62576618317673605</v>
      </c>
      <c r="ZL132" s="34">
        <v>0.62341511726924093</v>
      </c>
      <c r="ZM132" s="34">
        <v>0.62106368941197998</v>
      </c>
      <c r="ZN132" s="34">
        <v>0.61871730017803006</v>
      </c>
      <c r="ZO132" s="34">
        <v>0.61638575703221599</v>
      </c>
      <c r="ZP132" s="34">
        <v>0.613995857673589</v>
      </c>
      <c r="ZQ132" s="34">
        <v>0.61150358411463601</v>
      </c>
      <c r="ZR132" s="34">
        <v>0.60902656397647492</v>
      </c>
      <c r="ZS132" s="34">
        <v>0.60675058070515808</v>
      </c>
      <c r="ZT132" s="34">
        <v>0.60476823329030904</v>
      </c>
      <c r="ZU132" s="34">
        <v>0.60298792573232707</v>
      </c>
      <c r="ZV132" s="34">
        <v>0.60126381628949599</v>
      </c>
      <c r="ZW132" s="34">
        <v>0.59944773103751203</v>
      </c>
      <c r="ZX132" s="34">
        <v>0.59747404403717508</v>
      </c>
      <c r="ZY132" s="34">
        <v>0.59542117879206202</v>
      </c>
      <c r="ZZ132" s="34">
        <v>0.593359626703024</v>
      </c>
      <c r="AAA132" s="34">
        <v>0.59133094970949207</v>
      </c>
      <c r="AAB132" s="34">
        <v>0.58936479559541</v>
      </c>
      <c r="AAC132" s="34">
        <v>0.58746576306259202</v>
      </c>
      <c r="AAD132" s="34">
        <v>0.58559100958759402</v>
      </c>
      <c r="AAE132" s="34">
        <v>0.58368091464216898</v>
      </c>
      <c r="AAF132" s="34">
        <v>0.58169157034222596</v>
      </c>
      <c r="AAG132" s="34">
        <v>0.57950602183501598</v>
      </c>
      <c r="AAH132" s="34">
        <v>0.57716018081156395</v>
      </c>
      <c r="AAI132" s="34">
        <v>0.57479145539154108</v>
      </c>
      <c r="AAJ132" s="34">
        <v>0.57243505804692196</v>
      </c>
      <c r="AAK132" s="34">
        <v>0.57014218623273605</v>
      </c>
      <c r="AAL132" s="34">
        <v>0.56787517002966703</v>
      </c>
      <c r="AAM132" s="34">
        <v>0.56563739789623102</v>
      </c>
      <c r="AAN132" s="34">
        <v>0.56349320202520403</v>
      </c>
      <c r="AAO132" s="34">
        <v>0.56143606931203405</v>
      </c>
      <c r="AAP132" s="34">
        <v>0.55944347223602497</v>
      </c>
      <c r="AAQ132" s="34">
        <v>0.55750144255670298</v>
      </c>
      <c r="AAR132" s="34">
        <v>0.55560529488085897</v>
      </c>
      <c r="AAS132" s="34">
        <v>0.55377429374903198</v>
      </c>
      <c r="AAT132" s="34">
        <v>0.55200251880923201</v>
      </c>
      <c r="AAU132" s="34">
        <v>0.55028822140703393</v>
      </c>
      <c r="AAV132" s="34">
        <v>0.548611069552149</v>
      </c>
      <c r="AAW132" s="34">
        <v>0.54697228050716706</v>
      </c>
      <c r="AAX132" s="34">
        <v>0.54536537670933105</v>
      </c>
      <c r="AAY132" s="34">
        <v>0.54377810312071706</v>
      </c>
      <c r="AAZ132" s="34">
        <v>0.54220840145957705</v>
      </c>
      <c r="ABA132" s="34">
        <v>0.54060515853217905</v>
      </c>
      <c r="ABB132" s="34">
        <v>0.53896760053336701</v>
      </c>
      <c r="ABC132" s="34">
        <v>0.53732951846949595</v>
      </c>
      <c r="ABD132" s="34">
        <v>0.53570789467056901</v>
      </c>
      <c r="ABE132" s="34">
        <v>0.53412638540363899</v>
      </c>
      <c r="ABF132" s="34">
        <v>0.53256376587174203</v>
      </c>
      <c r="ABG132" t="s">
        <v>843</v>
      </c>
      <c r="ABH132" t="s">
        <v>843</v>
      </c>
      <c r="ABI132" t="s">
        <v>1300</v>
      </c>
      <c r="ABJ132" s="34">
        <v>0.43110097069465902</v>
      </c>
      <c r="ABK132" s="34">
        <v>0.43359276135490499</v>
      </c>
      <c r="ABL132" s="34">
        <v>0.43652477898632197</v>
      </c>
      <c r="ABM132" s="34">
        <v>0.44004897466006904</v>
      </c>
      <c r="ABN132" s="34">
        <v>0.44414564937651302</v>
      </c>
      <c r="ABO132" s="34">
        <v>0.44957867544169899</v>
      </c>
      <c r="ABP132" s="34">
        <v>0.45645599085055899</v>
      </c>
      <c r="ABQ132" s="34">
        <v>0.463843665354156</v>
      </c>
      <c r="ABR132" s="34">
        <v>0.47147560289618701</v>
      </c>
      <c r="ABS132" s="34">
        <v>0.47922227691340702</v>
      </c>
      <c r="ABT132" s="34">
        <v>0.48697472735673003</v>
      </c>
      <c r="ABU132" s="34">
        <v>0.49458159587109501</v>
      </c>
      <c r="ABV132" s="34">
        <v>0.50179829518589703</v>
      </c>
      <c r="ABW132" s="34">
        <v>0.50847953976079796</v>
      </c>
      <c r="ABX132" s="34">
        <v>0.51459929336733101</v>
      </c>
      <c r="ABY132" s="34">
        <v>0.52022285643482402</v>
      </c>
      <c r="ABZ132" s="34">
        <v>0.52545661326044002</v>
      </c>
      <c r="ACA132" s="34">
        <v>0.53039711674202505</v>
      </c>
      <c r="ACB132" s="34">
        <v>0.53523843155364192</v>
      </c>
      <c r="ACC132" s="34">
        <v>0.54007804712472296</v>
      </c>
      <c r="ACD132" s="34">
        <v>0.54471077475076801</v>
      </c>
      <c r="ACE132" s="34">
        <v>0.54892618676690397</v>
      </c>
      <c r="ACF132" s="34">
        <v>0.55253819157378203</v>
      </c>
      <c r="ACG132" s="34">
        <v>0.55565405781684707</v>
      </c>
      <c r="ACH132" s="34">
        <v>0.55855359682013495</v>
      </c>
      <c r="ACI132" s="34">
        <v>0.56140380869357598</v>
      </c>
      <c r="ACJ132" s="34">
        <v>0.56436863082889499</v>
      </c>
      <c r="ACK132" s="34">
        <v>0.56739313202629393</v>
      </c>
      <c r="ACL132" s="34">
        <v>0.57034946840871903</v>
      </c>
      <c r="ACM132" s="34">
        <v>0.57317971809795598</v>
      </c>
      <c r="ACN132" s="34">
        <v>0.57586053550733995</v>
      </c>
      <c r="ACO132" s="34">
        <v>0.578445693066447</v>
      </c>
      <c r="ACP132" s="34">
        <v>0.58097465608544296</v>
      </c>
      <c r="ACQ132" s="34">
        <v>0.58349336686206099</v>
      </c>
      <c r="ACR132" s="34">
        <v>0.586068864824002</v>
      </c>
      <c r="ACS132" s="34">
        <v>0.58882891112229208</v>
      </c>
      <c r="ACT132" s="34">
        <v>0.59169423981421998</v>
      </c>
      <c r="ACU132" s="34">
        <v>0.59446274280511702</v>
      </c>
      <c r="ACV132" s="34">
        <v>0.59708558294483194</v>
      </c>
      <c r="ACW132" s="34">
        <v>0.599523780730565</v>
      </c>
      <c r="ACX132" s="34">
        <v>0.601786422404614</v>
      </c>
      <c r="ACY132" s="34">
        <v>0.60385234952919198</v>
      </c>
      <c r="ACZ132" s="34">
        <v>0.60568737657733795</v>
      </c>
      <c r="ADA132" s="34">
        <v>0.607283407335515</v>
      </c>
      <c r="ADB132" s="34">
        <v>0.60861113080528095</v>
      </c>
      <c r="ADC132" s="34">
        <v>0.60966221484210503</v>
      </c>
      <c r="ADD132" s="34">
        <v>0.61041836750028899</v>
      </c>
      <c r="ADE132" s="34">
        <v>0.61086633363007103</v>
      </c>
      <c r="ADF132" s="34">
        <v>0.61101670723593704</v>
      </c>
      <c r="ADG132" s="34">
        <v>0.61086636286158802</v>
      </c>
      <c r="ADH132" s="34">
        <v>0.61043969690918698</v>
      </c>
      <c r="ADI132" s="34">
        <v>0.60973343542760905</v>
      </c>
      <c r="ADJ132" s="34">
        <v>0.60878839071999702</v>
      </c>
      <c r="ADK132" s="34">
        <v>0.607658066813764</v>
      </c>
      <c r="ADL132" s="34">
        <v>0.60640088907342704</v>
      </c>
      <c r="ADM132" s="34">
        <v>0.60511321112203398</v>
      </c>
      <c r="ADN132" s="34">
        <v>0.60380389611256002</v>
      </c>
      <c r="ADO132" s="34">
        <v>0.60244247117134098</v>
      </c>
      <c r="ADP132" s="34">
        <v>0.60104732979753495</v>
      </c>
      <c r="ADQ132" s="34">
        <v>0.59965170619157593</v>
      </c>
      <c r="ADR132" s="34">
        <v>0.59825081854933804</v>
      </c>
      <c r="ADS132" s="34">
        <v>0.59685080379851496</v>
      </c>
      <c r="ADT132" s="34">
        <v>0.595465981431894</v>
      </c>
      <c r="ADU132" s="34">
        <v>0.59402655061683707</v>
      </c>
      <c r="ADV132" s="34">
        <v>0.59246910334203196</v>
      </c>
      <c r="ADW132" s="34">
        <v>0.59090545463286703</v>
      </c>
      <c r="ADX132" s="34">
        <v>0.58952134308135795</v>
      </c>
      <c r="ADY132" s="34">
        <v>0.58838416128085502</v>
      </c>
      <c r="ADZ132" s="34">
        <v>0.587404355503237</v>
      </c>
      <c r="AEA132" s="34">
        <v>0.58646598391955496</v>
      </c>
      <c r="AEB132" s="34">
        <v>0.58541555605609608</v>
      </c>
      <c r="AEC132" s="34">
        <v>0.58418947978746205</v>
      </c>
      <c r="AED132" s="34">
        <v>0.58286907868867999</v>
      </c>
      <c r="AEE132" s="34">
        <v>0.58151820802869703</v>
      </c>
      <c r="AEF132" s="34">
        <v>0.58018088315352601</v>
      </c>
      <c r="AEG132" s="34">
        <v>0.57890710879043095</v>
      </c>
      <c r="AEH132" s="34">
        <v>0.57769613839768996</v>
      </c>
      <c r="AEI132" s="34">
        <v>0.57649684303415105</v>
      </c>
      <c r="AEJ132" s="34">
        <v>0.57524612119723006</v>
      </c>
      <c r="AEK132" s="34">
        <v>0.57389371297441505</v>
      </c>
      <c r="AEL132" s="34">
        <v>0.57232216165833405</v>
      </c>
      <c r="AEM132" s="34">
        <v>0.57057540890347203</v>
      </c>
      <c r="AEN132" s="34">
        <v>0.56879116018639397</v>
      </c>
      <c r="AEO132" s="34">
        <v>0.56700328437451608</v>
      </c>
      <c r="AEP132" s="34">
        <v>0.56526123204479906</v>
      </c>
      <c r="AEQ132" s="34">
        <v>0.56351877490010405</v>
      </c>
      <c r="AER132" s="34">
        <v>0.56177157845163495</v>
      </c>
      <c r="AES132" s="34">
        <v>0.56008547893115301</v>
      </c>
      <c r="AET132" s="34">
        <v>0.55845726505646198</v>
      </c>
      <c r="AEU132" s="34">
        <v>0.55687739677866199</v>
      </c>
      <c r="AEV132" s="34">
        <v>0.55533339796583203</v>
      </c>
      <c r="AEW132" s="34">
        <v>0.55381737712946799</v>
      </c>
      <c r="AEX132" s="34">
        <v>0.55236330809203904</v>
      </c>
      <c r="AEY132" s="34">
        <v>0.55096144105775502</v>
      </c>
      <c r="AEZ132" s="34">
        <v>0.54959872428596601</v>
      </c>
      <c r="AFA132" s="34">
        <v>0.54825640485886196</v>
      </c>
      <c r="AFB132" s="34">
        <v>0.54695428221411202</v>
      </c>
      <c r="AFC132" s="34">
        <v>0.54567212748872596</v>
      </c>
      <c r="AFD132" s="34">
        <v>0.54440310708268302</v>
      </c>
      <c r="AFE132" s="34">
        <v>0.54317199214873901</v>
      </c>
      <c r="AFF132" s="34">
        <v>0.54191654244763099</v>
      </c>
      <c r="AFG132" t="s">
        <v>843</v>
      </c>
      <c r="AFH132" t="s">
        <v>843</v>
      </c>
      <c r="AFI132" s="34">
        <v>0.65864</v>
      </c>
      <c r="AFJ132" s="34">
        <v>0.65623000000000009</v>
      </c>
      <c r="AFK132" s="34">
        <v>0.65328999999999993</v>
      </c>
      <c r="AFL132" s="34">
        <v>0.64954999999999996</v>
      </c>
      <c r="AFM132" s="34">
        <v>0.6464700000000001</v>
      </c>
      <c r="AFN132" s="34">
        <v>0.64347999999999994</v>
      </c>
      <c r="AFO132" s="34">
        <v>0.64078999999999997</v>
      </c>
      <c r="AFP132" s="34">
        <v>0.63780000000000003</v>
      </c>
      <c r="AFQ132" s="34">
        <v>0.63514999999999999</v>
      </c>
      <c r="AFR132" s="34">
        <v>0.63261999999999996</v>
      </c>
      <c r="AFS132" s="34">
        <v>0.63019999999999998</v>
      </c>
      <c r="AFT132" s="34">
        <v>0.62805999999999995</v>
      </c>
      <c r="AFU132" s="34">
        <v>0.62578999999999996</v>
      </c>
      <c r="AFV132" s="34">
        <v>0.62346000000000001</v>
      </c>
      <c r="AFW132" s="34">
        <v>0.62143000000000004</v>
      </c>
      <c r="AFX132" s="34">
        <v>0.61985000000000001</v>
      </c>
      <c r="AFY132" s="34">
        <v>0.61870000000000003</v>
      </c>
      <c r="AFZ132" s="34">
        <v>0.61309999999999998</v>
      </c>
      <c r="AGA132" s="34">
        <v>0.61375999999999997</v>
      </c>
      <c r="AGB132" t="s">
        <v>843</v>
      </c>
      <c r="AGC132" t="s">
        <v>843</v>
      </c>
      <c r="AGD132" t="s">
        <v>843</v>
      </c>
      <c r="AGE132" t="s">
        <v>843</v>
      </c>
      <c r="AGF132" s="34">
        <v>1.075917505659163E-3</v>
      </c>
      <c r="AGG132" t="s">
        <v>843</v>
      </c>
      <c r="AGH132" t="s">
        <v>843</v>
      </c>
      <c r="AGI132" t="s">
        <v>843</v>
      </c>
      <c r="AGJ132" t="s">
        <v>843</v>
      </c>
      <c r="AGK132" t="s">
        <v>843</v>
      </c>
      <c r="AGL132" t="s">
        <v>843</v>
      </c>
      <c r="AGM132" t="s">
        <v>843</v>
      </c>
      <c r="AGN132" t="s">
        <v>843</v>
      </c>
      <c r="AGO132" s="34">
        <v>0.38799999999999996</v>
      </c>
      <c r="AGP132" s="34">
        <v>2018</v>
      </c>
      <c r="AGQ132" t="s">
        <v>832</v>
      </c>
      <c r="AGR132" t="s">
        <v>843</v>
      </c>
      <c r="AGS132" s="34">
        <v>7.0999999999999994E-2</v>
      </c>
      <c r="AGT132" s="34">
        <v>2018</v>
      </c>
      <c r="AGU132" t="s">
        <v>832</v>
      </c>
      <c r="AGV132" t="s">
        <v>843</v>
      </c>
      <c r="AGW132" s="34">
        <v>0.32500000000000001</v>
      </c>
      <c r="AGX132" s="34">
        <v>2018</v>
      </c>
      <c r="AGY132" t="s">
        <v>832</v>
      </c>
      <c r="AGZ132" t="s">
        <v>843</v>
      </c>
      <c r="AHA132" s="34">
        <v>0.70499999999999996</v>
      </c>
      <c r="AHB132" s="34">
        <v>2018</v>
      </c>
      <c r="AHC132" t="s">
        <v>832</v>
      </c>
      <c r="AHD132" t="s">
        <v>843</v>
      </c>
      <c r="AHE132" s="34">
        <v>0.183</v>
      </c>
      <c r="AHF132" s="34">
        <v>2018</v>
      </c>
      <c r="AHG132" t="s">
        <v>832</v>
      </c>
      <c r="AHH132" t="s">
        <v>843</v>
      </c>
      <c r="AHI132" t="s">
        <v>465</v>
      </c>
      <c r="AHJ132" s="34">
        <v>0.22916789352893829</v>
      </c>
      <c r="AHK132" s="34">
        <v>0.24012176692485809</v>
      </c>
      <c r="AHL132" s="34">
        <v>0.2521827220916748</v>
      </c>
      <c r="AHM132" s="34">
        <v>0.26349014043807983</v>
      </c>
      <c r="AHN132" s="34">
        <v>0.26116096973419189</v>
      </c>
      <c r="AHO132" t="s">
        <v>843</v>
      </c>
      <c r="AHP132" s="34"/>
      <c r="AHQ132" s="34"/>
      <c r="AHR132" s="34"/>
      <c r="AHS132" s="34"/>
      <c r="AHT132" s="34"/>
      <c r="AHU132" t="s">
        <v>843</v>
      </c>
      <c r="AHV132" s="34">
        <v>0.2862548828125</v>
      </c>
      <c r="AHW132" s="34">
        <v>0.30925655364990234</v>
      </c>
      <c r="AHX132" s="34">
        <v>0.29863932728767395</v>
      </c>
      <c r="AHY132" s="34">
        <v>0.30282151699066162</v>
      </c>
      <c r="AHZ132" s="34">
        <v>0.2384178638458252</v>
      </c>
      <c r="AIA132" t="s">
        <v>465</v>
      </c>
      <c r="AIB132" t="s">
        <v>843</v>
      </c>
      <c r="AIC132" s="34">
        <v>0.28267151117324829</v>
      </c>
      <c r="AID132" s="34">
        <v>0.30341118574142456</v>
      </c>
      <c r="AIE132" s="34">
        <v>0.29767799377441406</v>
      </c>
      <c r="AIF132" s="34">
        <v>0.30282151699066162</v>
      </c>
      <c r="AIG132" s="34">
        <v>0.25836086273193359</v>
      </c>
      <c r="AIH132" t="s">
        <v>465</v>
      </c>
      <c r="AII132" t="s">
        <v>843</v>
      </c>
      <c r="AIJ132" s="34">
        <v>0.25939801335334778</v>
      </c>
      <c r="AIK132" s="34">
        <v>0.27940800786018372</v>
      </c>
      <c r="AIL132" s="34">
        <v>0.26970198750495911</v>
      </c>
      <c r="AIM132" s="34">
        <v>0.25577998161315918</v>
      </c>
      <c r="AIN132" s="34">
        <v>0.2443699985742569</v>
      </c>
      <c r="AIO132" t="s">
        <v>465</v>
      </c>
      <c r="AIP132" s="34"/>
      <c r="AIQ132" t="s">
        <v>843</v>
      </c>
      <c r="AIR132" s="34"/>
      <c r="AIS132" s="34"/>
      <c r="AIT132" s="34"/>
      <c r="AIU132" s="34"/>
      <c r="AIV132" s="34"/>
      <c r="AIW132" s="34"/>
      <c r="AIX132" t="s">
        <v>843</v>
      </c>
      <c r="AIY132" s="34">
        <v>3.9670000000000004E-2</v>
      </c>
      <c r="AIZ132" s="34">
        <v>4.0069999999999995E-2</v>
      </c>
      <c r="AJA132" s="34">
        <v>4.1230000000000003E-2</v>
      </c>
      <c r="AJB132" s="34">
        <v>4.1919999999999999E-2</v>
      </c>
      <c r="AJC132" s="34">
        <v>4.3369999999999999E-2</v>
      </c>
      <c r="AJD132" s="34">
        <v>4.4960000000000007E-2</v>
      </c>
      <c r="AJE132" t="s">
        <v>843</v>
      </c>
      <c r="AJF132" s="34"/>
      <c r="AJG132" s="34"/>
      <c r="AJH132" s="34"/>
      <c r="AJI132" s="34"/>
      <c r="AJJ132" s="34"/>
      <c r="AJK132" t="s">
        <v>1460</v>
      </c>
      <c r="AJL132" t="s">
        <v>843</v>
      </c>
      <c r="AJM132" t="s">
        <v>843</v>
      </c>
      <c r="AJN132" s="34">
        <v>6.2742233276367188E-2</v>
      </c>
      <c r="AJO132" s="34">
        <v>6.0649540275335312E-2</v>
      </c>
      <c r="AJP132" s="34">
        <v>5.2571803331375122E-2</v>
      </c>
      <c r="AJQ132" s="34">
        <v>3.4089323133230209E-2</v>
      </c>
      <c r="AJR132" s="34">
        <v>2.671424113214016E-2</v>
      </c>
      <c r="AJS132" t="s">
        <v>832</v>
      </c>
      <c r="AJT132" t="s">
        <v>843</v>
      </c>
      <c r="AJU132" t="s">
        <v>843</v>
      </c>
      <c r="AJV132" t="s">
        <v>843</v>
      </c>
      <c r="AJW132" s="34"/>
      <c r="AJX132" s="34"/>
      <c r="AJY132" s="34"/>
      <c r="AJZ132" s="34"/>
      <c r="AKA132" s="34"/>
      <c r="AKB132" t="s">
        <v>1460</v>
      </c>
      <c r="AKC132" t="s">
        <v>843</v>
      </c>
      <c r="AKD132" t="s">
        <v>843</v>
      </c>
      <c r="AKE132" t="s">
        <v>843</v>
      </c>
      <c r="AKF132" s="34">
        <v>4.7993741929531097E-2</v>
      </c>
      <c r="AKG132" s="34">
        <v>4.5969665050506592E-2</v>
      </c>
      <c r="AKH132" s="34">
        <v>3.8004830479621887E-2</v>
      </c>
      <c r="AKI132" s="34">
        <v>1.9446766003966331E-2</v>
      </c>
      <c r="AKJ132" s="34">
        <v>1.2749284505844116E-2</v>
      </c>
      <c r="AKK132" t="s">
        <v>832</v>
      </c>
      <c r="AKL132" t="s">
        <v>843</v>
      </c>
      <c r="AKM132" s="34">
        <v>2360</v>
      </c>
      <c r="AKN132" t="s">
        <v>832</v>
      </c>
      <c r="AKO132" t="s">
        <v>843</v>
      </c>
      <c r="AKP132" s="34"/>
      <c r="AKQ132" t="s">
        <v>1460</v>
      </c>
      <c r="AKR132" t="s">
        <v>843</v>
      </c>
      <c r="AKS132" s="34">
        <v>2599.20507886835</v>
      </c>
      <c r="AKT132" t="s">
        <v>832</v>
      </c>
      <c r="AKU132" t="s">
        <v>843</v>
      </c>
      <c r="AKV132" s="34">
        <v>2088.37718210612</v>
      </c>
      <c r="AKW132" t="s">
        <v>832</v>
      </c>
      <c r="AKX132" t="s">
        <v>843</v>
      </c>
      <c r="AKY132" s="34"/>
      <c r="AKZ132" s="34"/>
      <c r="ALA132" s="34"/>
      <c r="ALB132" s="34"/>
      <c r="ALC132" s="34"/>
      <c r="ALD132" t="s">
        <v>1460</v>
      </c>
      <c r="ALE132" t="s">
        <v>843</v>
      </c>
      <c r="ALF132" t="s">
        <v>843</v>
      </c>
      <c r="ALG132" t="s">
        <v>843</v>
      </c>
      <c r="ALH132" s="34">
        <v>0.24548912048339844</v>
      </c>
      <c r="ALI132" s="34">
        <v>0.2621932327747345</v>
      </c>
      <c r="ALJ132" s="34">
        <v>0.21866226196289063</v>
      </c>
      <c r="ALK132" s="34">
        <v>0.18071787059307098</v>
      </c>
      <c r="ALL132" s="34">
        <v>0.21741205453872681</v>
      </c>
      <c r="ALM132" t="s">
        <v>832</v>
      </c>
    </row>
    <row r="133" spans="1:1001">
      <c r="A133" t="s">
        <v>512</v>
      </c>
      <c r="B133" t="s">
        <v>99</v>
      </c>
      <c r="C133" t="s">
        <v>315</v>
      </c>
      <c r="D133" s="34">
        <v>3.9518006145954132E-2</v>
      </c>
      <c r="E133" t="s">
        <v>432</v>
      </c>
      <c r="F133" s="34">
        <v>3.278316929936409E-2</v>
      </c>
      <c r="G133" t="s">
        <v>1464</v>
      </c>
      <c r="H133" s="34">
        <v>3.3070288598537445E-2</v>
      </c>
      <c r="I133" t="s">
        <v>1294</v>
      </c>
      <c r="J133" s="34">
        <v>3.1370777636766434E-2</v>
      </c>
      <c r="K133" t="s">
        <v>1521</v>
      </c>
      <c r="L133" s="34">
        <v>0.23978385329246521</v>
      </c>
      <c r="M133" t="s">
        <v>432</v>
      </c>
      <c r="N133" s="34">
        <v>0.58480733633041382</v>
      </c>
      <c r="O133" s="34">
        <v>0.63014310598373413</v>
      </c>
      <c r="P133" t="s">
        <v>432</v>
      </c>
      <c r="Q133" s="34">
        <v>0.58480733633041382</v>
      </c>
      <c r="R133" t="s">
        <v>432</v>
      </c>
      <c r="S133" s="34">
        <v>0.54070329666137695</v>
      </c>
      <c r="T133" t="s">
        <v>432</v>
      </c>
      <c r="U133" s="34">
        <v>0.52905184030532837</v>
      </c>
      <c r="V133" t="s">
        <v>432</v>
      </c>
      <c r="W133" t="s">
        <v>843</v>
      </c>
      <c r="X133" t="s">
        <v>1464</v>
      </c>
      <c r="Y133" s="34">
        <v>0.57849818468093872</v>
      </c>
      <c r="Z133" s="34">
        <v>0.63644897937774658</v>
      </c>
      <c r="AA133" t="s">
        <v>1464</v>
      </c>
      <c r="AB133" s="34">
        <v>0.57849818468093872</v>
      </c>
      <c r="AC133" t="s">
        <v>1464</v>
      </c>
      <c r="AD133" s="34">
        <v>0.56426328420639038</v>
      </c>
      <c r="AE133" t="s">
        <v>1464</v>
      </c>
      <c r="AF133" s="34">
        <v>0.53295594453811646</v>
      </c>
      <c r="AG133" t="s">
        <v>1464</v>
      </c>
      <c r="AH133" t="s">
        <v>843</v>
      </c>
      <c r="AI133" t="s">
        <v>1294</v>
      </c>
      <c r="AJ133" s="34">
        <v>0.57570028305053711</v>
      </c>
      <c r="AK133" s="34">
        <v>0.59240484237670898</v>
      </c>
      <c r="AL133" t="s">
        <v>1294</v>
      </c>
      <c r="AM133" s="34">
        <v>0.57570028305053711</v>
      </c>
      <c r="AN133" t="s">
        <v>1294</v>
      </c>
      <c r="AO133" s="34">
        <v>0.58334815502166748</v>
      </c>
      <c r="AP133" t="s">
        <v>1294</v>
      </c>
      <c r="AQ133" s="34">
        <v>0.58956527709960938</v>
      </c>
      <c r="AR133" t="s">
        <v>1294</v>
      </c>
      <c r="AS133" t="s">
        <v>843</v>
      </c>
      <c r="AT133" t="s">
        <v>1521</v>
      </c>
      <c r="AU133" s="34">
        <v>0.57134974002838135</v>
      </c>
      <c r="AV133" s="34">
        <v>0.58776813745498657</v>
      </c>
      <c r="AW133" t="s">
        <v>1521</v>
      </c>
      <c r="AX133" s="34">
        <v>0.57134974002838135</v>
      </c>
      <c r="AY133" t="s">
        <v>1521</v>
      </c>
      <c r="AZ133" s="34">
        <v>0.54838967323303223</v>
      </c>
      <c r="BA133" t="s">
        <v>1521</v>
      </c>
      <c r="BB133" s="34">
        <v>0.59096223115921021</v>
      </c>
      <c r="BC133" t="s">
        <v>1521</v>
      </c>
      <c r="BD133" t="s">
        <v>843</v>
      </c>
      <c r="BE133" s="34">
        <v>0.56582444785342068</v>
      </c>
      <c r="BF133" t="s">
        <v>1594</v>
      </c>
      <c r="BG133" t="s">
        <v>843</v>
      </c>
      <c r="BH133" t="s">
        <v>432</v>
      </c>
      <c r="BI133" s="34">
        <v>3.1256732940673828</v>
      </c>
      <c r="BJ133" t="s">
        <v>819</v>
      </c>
      <c r="BK133" s="34">
        <v>6.1835227012634277</v>
      </c>
      <c r="BL133" t="s">
        <v>1294</v>
      </c>
      <c r="BM133" s="34">
        <v>6.1845121383666992</v>
      </c>
      <c r="BN133" t="s">
        <v>1521</v>
      </c>
      <c r="BO133" s="34">
        <v>8.1166229248046875</v>
      </c>
      <c r="BP133" t="s">
        <v>843</v>
      </c>
      <c r="BQ133" s="34">
        <v>2.3885631561279297</v>
      </c>
      <c r="BR133" t="s">
        <v>830</v>
      </c>
      <c r="BS133" s="34">
        <v>0.9</v>
      </c>
      <c r="BT133" t="s">
        <v>843</v>
      </c>
      <c r="BU133" s="34">
        <v>3.4725499153137207</v>
      </c>
      <c r="BV133" t="s">
        <v>1563</v>
      </c>
      <c r="BW133" t="s">
        <v>843</v>
      </c>
      <c r="BX133" s="34">
        <v>2.3083055019378662</v>
      </c>
      <c r="BY133" t="s">
        <v>924</v>
      </c>
      <c r="BZ133" t="s">
        <v>843</v>
      </c>
      <c r="CA133" t="s">
        <v>432</v>
      </c>
      <c r="CB133" s="34">
        <v>8.4041329100728035E-3</v>
      </c>
      <c r="CC133" s="34">
        <v>6.8096891045570374E-3</v>
      </c>
      <c r="CD133" s="34">
        <v>7.7184471301734447E-3</v>
      </c>
      <c r="CE133" s="34">
        <v>3.2582443673163652E-3</v>
      </c>
      <c r="CF133" s="34">
        <v>3.2582301646471024E-3</v>
      </c>
      <c r="CG133" t="s">
        <v>843</v>
      </c>
      <c r="CH133" t="s">
        <v>819</v>
      </c>
      <c r="CI133" s="34">
        <v>7.1829934604465961E-3</v>
      </c>
      <c r="CJ133" s="34">
        <v>6.2645161524415016E-3</v>
      </c>
      <c r="CK133" s="34">
        <v>4.9063470214605331E-3</v>
      </c>
      <c r="CL133" s="34">
        <v>4.467350896447897E-3</v>
      </c>
      <c r="CM133" s="34">
        <v>4.5341462828218937E-3</v>
      </c>
      <c r="CN133" t="s">
        <v>843</v>
      </c>
      <c r="CO133" t="s">
        <v>1294</v>
      </c>
      <c r="CP133" s="34">
        <v>6.1757946386933327E-3</v>
      </c>
      <c r="CQ133" s="34">
        <v>5.4230177775025368E-3</v>
      </c>
      <c r="CR133" s="34">
        <v>4.4846329838037491E-3</v>
      </c>
      <c r="CS133" s="34">
        <v>4.5627225190401077E-3</v>
      </c>
      <c r="CT133" s="34">
        <v>4.6197264455258846E-3</v>
      </c>
      <c r="CU133" t="s">
        <v>843</v>
      </c>
      <c r="CV133" t="s">
        <v>1521</v>
      </c>
      <c r="CW133" s="34">
        <v>5.8533665724098682E-3</v>
      </c>
      <c r="CX133" s="34">
        <v>4.8108701594173908E-3</v>
      </c>
      <c r="CY133" s="34">
        <v>4.5436336658895016E-3</v>
      </c>
      <c r="CZ133" s="34">
        <v>4.6199169009923935E-3</v>
      </c>
      <c r="DA133" s="34">
        <v>4.6775946393609047E-3</v>
      </c>
      <c r="DB133" t="s">
        <v>843</v>
      </c>
      <c r="DC133" s="34">
        <v>8.6276340484619141</v>
      </c>
      <c r="DD133" s="34">
        <v>9.3584003448486328</v>
      </c>
      <c r="DE133" s="34">
        <v>10.018757820129395</v>
      </c>
      <c r="DF133" s="34">
        <v>10.411797523498535</v>
      </c>
      <c r="DG133" s="34">
        <v>10.740279197692871</v>
      </c>
      <c r="DH133" t="s">
        <v>1464</v>
      </c>
      <c r="DI133" t="s">
        <v>843</v>
      </c>
      <c r="DJ133" s="34">
        <v>9.1264181137084961</v>
      </c>
      <c r="DK133" s="34">
        <v>9.7465744018554688</v>
      </c>
      <c r="DL133" s="34">
        <v>10.283323287963867</v>
      </c>
      <c r="DM133" s="34">
        <v>10.607334136962891</v>
      </c>
      <c r="DN133" s="34">
        <v>10.942828178405762</v>
      </c>
      <c r="DO133" t="s">
        <v>1294</v>
      </c>
      <c r="DP133" t="s">
        <v>843</v>
      </c>
      <c r="DQ133" s="34">
        <v>11.079978942871094</v>
      </c>
      <c r="DR133" t="s">
        <v>1521</v>
      </c>
      <c r="DS133" t="s">
        <v>843</v>
      </c>
      <c r="DT133" t="s">
        <v>843</v>
      </c>
      <c r="DU133" s="34">
        <v>13</v>
      </c>
      <c r="DV133" t="s">
        <v>1461</v>
      </c>
      <c r="DW133" t="s">
        <v>843</v>
      </c>
      <c r="DX133" t="s">
        <v>843</v>
      </c>
      <c r="DY133" t="s">
        <v>432</v>
      </c>
      <c r="DZ133" s="34">
        <v>-2.2439276799559593E-3</v>
      </c>
      <c r="EA133" s="34">
        <v>2.538025937974453E-2</v>
      </c>
      <c r="EB133" s="34">
        <v>1.4121903106570244E-2</v>
      </c>
      <c r="EC133" s="34">
        <v>-1.5608776360750198E-2</v>
      </c>
      <c r="ED133" s="34">
        <v>1.4712033793330193E-2</v>
      </c>
      <c r="EE133" t="s">
        <v>843</v>
      </c>
      <c r="EF133" t="s">
        <v>819</v>
      </c>
      <c r="EG133" s="34">
        <v>3.8536094129085541E-2</v>
      </c>
      <c r="EH133" s="34">
        <v>3.7798542529344559E-2</v>
      </c>
      <c r="EI133" s="34">
        <v>3.0792040750384331E-2</v>
      </c>
      <c r="EJ133" s="34">
        <v>2.5918539613485336E-2</v>
      </c>
      <c r="EK133" s="34">
        <v>2.5315163657069206E-2</v>
      </c>
      <c r="EL133" t="s">
        <v>843</v>
      </c>
      <c r="EM133" t="s">
        <v>1294</v>
      </c>
      <c r="EN133" s="34">
        <v>2.3604925721883774E-2</v>
      </c>
      <c r="EO133" s="34">
        <v>1.8535936251282692E-2</v>
      </c>
      <c r="EP133" s="34">
        <v>3.4894905984401703E-3</v>
      </c>
      <c r="EQ133" s="34">
        <v>2.2054599598050117E-2</v>
      </c>
      <c r="ER133" s="34">
        <v>4.4088277965784073E-2</v>
      </c>
      <c r="ES133" t="s">
        <v>843</v>
      </c>
      <c r="ET133" t="s">
        <v>1521</v>
      </c>
      <c r="EU133" s="34">
        <v>2.2414475679397583E-2</v>
      </c>
      <c r="EV133" s="34">
        <v>1.407991349697113E-2</v>
      </c>
      <c r="EW133" s="34">
        <v>2.1874887868762016E-2</v>
      </c>
      <c r="EX133" s="34">
        <v>2.6670988649129868E-2</v>
      </c>
      <c r="EY133" s="34">
        <v>2.3686628788709641E-2</v>
      </c>
      <c r="EZ133" t="s">
        <v>843</v>
      </c>
      <c r="FA133" t="s">
        <v>1594</v>
      </c>
      <c r="FB133" s="34">
        <v>2.0530920475721359E-2</v>
      </c>
      <c r="FC133" s="34">
        <v>8.0959033221006393E-3</v>
      </c>
      <c r="FD133" s="34">
        <v>2.127358503639698E-2</v>
      </c>
      <c r="FE133" s="34">
        <v>1.7461694777011871E-2</v>
      </c>
      <c r="FF133" s="34">
        <v>3.5424690693616867E-2</v>
      </c>
      <c r="FG133" t="s">
        <v>843</v>
      </c>
      <c r="FH133" s="34">
        <v>2.1936748176813126E-2</v>
      </c>
      <c r="FI133" s="34">
        <v>1.1391270905733109E-2</v>
      </c>
      <c r="FJ133" s="34">
        <v>2.7324346825480461E-2</v>
      </c>
      <c r="FK133" s="34">
        <v>1.8452147021889687E-2</v>
      </c>
      <c r="FL133" s="34">
        <v>4.5523256063461304E-2</v>
      </c>
      <c r="FM133" t="s">
        <v>843</v>
      </c>
      <c r="FN133" t="s">
        <v>843</v>
      </c>
      <c r="FO133" s="34">
        <v>0.76568000000000003</v>
      </c>
      <c r="FP133" t="s">
        <v>1462</v>
      </c>
      <c r="FQ133" t="s">
        <v>843</v>
      </c>
      <c r="FR133" t="s">
        <v>843</v>
      </c>
      <c r="FS133" s="34">
        <v>0.79332999999999998</v>
      </c>
      <c r="FT133" t="s">
        <v>1462</v>
      </c>
      <c r="FU133" t="s">
        <v>843</v>
      </c>
      <c r="FV133" t="s">
        <v>843</v>
      </c>
      <c r="FW133" s="34">
        <v>0.73873999999999995</v>
      </c>
      <c r="FX133" t="s">
        <v>1462</v>
      </c>
      <c r="FY133" t="s">
        <v>843</v>
      </c>
      <c r="FZ133" s="34">
        <v>-4.848257452249527E-2</v>
      </c>
      <c r="GA133" s="34">
        <v>-3.7942077964544296E-2</v>
      </c>
      <c r="GB133" s="34">
        <v>-1.5200595371425152E-3</v>
      </c>
      <c r="GC133" s="34">
        <v>7.3183141648769379E-3</v>
      </c>
      <c r="GD133" s="34">
        <v>-1.231926865875721E-2</v>
      </c>
      <c r="GE133" t="s">
        <v>830</v>
      </c>
      <c r="GF133" t="s">
        <v>843</v>
      </c>
      <c r="GG133" s="34">
        <v>-5.0134453922510147E-2</v>
      </c>
      <c r="GH133" s="34">
        <v>-4.420388862490654E-2</v>
      </c>
      <c r="GI133" s="34">
        <v>-8.2662375643849373E-3</v>
      </c>
      <c r="GJ133" s="34">
        <v>3.2388174440711737E-3</v>
      </c>
      <c r="GK133" s="34">
        <v>-5.8293589390814304E-3</v>
      </c>
      <c r="GL133" t="s">
        <v>832</v>
      </c>
      <c r="GM133" t="s">
        <v>843</v>
      </c>
      <c r="GN133" s="34"/>
      <c r="GO133" t="s">
        <v>1460</v>
      </c>
      <c r="GP133" t="s">
        <v>843</v>
      </c>
      <c r="GQ133" t="s">
        <v>843</v>
      </c>
      <c r="GR133" s="34">
        <v>3.498188778758049E-2</v>
      </c>
      <c r="GS133" s="34">
        <v>3.6901764571666718E-2</v>
      </c>
      <c r="GT133" s="34">
        <v>3.0512312427163124E-2</v>
      </c>
      <c r="GU133" s="34">
        <v>2.5114523246884346E-2</v>
      </c>
      <c r="GV133" s="34">
        <v>3.2453801482915878E-2</v>
      </c>
      <c r="GW133" t="s">
        <v>832</v>
      </c>
      <c r="GX133" t="s">
        <v>843</v>
      </c>
      <c r="GY133" t="s">
        <v>843</v>
      </c>
      <c r="GZ133" t="s">
        <v>843</v>
      </c>
      <c r="HA133" t="s">
        <v>843</v>
      </c>
      <c r="HB133" t="s">
        <v>843</v>
      </c>
      <c r="HC133" t="s">
        <v>843</v>
      </c>
      <c r="HD133" t="s">
        <v>843</v>
      </c>
      <c r="HE133" t="s">
        <v>843</v>
      </c>
      <c r="HF133" t="s">
        <v>843</v>
      </c>
      <c r="HG133" t="s">
        <v>843</v>
      </c>
      <c r="HH133" s="34">
        <v>2392530</v>
      </c>
      <c r="HI133" s="34">
        <v>2359249</v>
      </c>
      <c r="HJ133" s="34">
        <v>2326144</v>
      </c>
      <c r="HK133" s="34">
        <v>2294342</v>
      </c>
      <c r="HL133" s="34">
        <v>2263443</v>
      </c>
      <c r="HM133" s="34">
        <v>2233157</v>
      </c>
      <c r="HN133" s="34">
        <v>2203913</v>
      </c>
      <c r="HO133" s="34">
        <v>2176053</v>
      </c>
      <c r="HP133" s="34">
        <v>2150412</v>
      </c>
      <c r="HQ133" s="34">
        <v>2126265</v>
      </c>
      <c r="HR133" s="34">
        <v>2101530</v>
      </c>
      <c r="HS133" s="34">
        <v>2076974.0000000002</v>
      </c>
      <c r="HT133" s="34">
        <v>2053636</v>
      </c>
      <c r="HU133" s="34">
        <v>2031486</v>
      </c>
      <c r="HV133" s="34">
        <v>2011039</v>
      </c>
      <c r="HW133" s="34">
        <v>1991955</v>
      </c>
      <c r="HX133" s="34">
        <v>1973476</v>
      </c>
      <c r="HY133" s="34">
        <v>1954862</v>
      </c>
      <c r="HZ133" s="34">
        <v>1935630</v>
      </c>
      <c r="IA133" s="34">
        <v>1916555</v>
      </c>
      <c r="IB133" s="34">
        <v>1897052</v>
      </c>
      <c r="IC133" s="34">
        <v>1873919</v>
      </c>
      <c r="ID133" s="34">
        <v>1850651</v>
      </c>
      <c r="IE133" s="34">
        <v>1830211</v>
      </c>
      <c r="IF133" s="34">
        <v>1810240</v>
      </c>
      <c r="IG133" s="34">
        <v>1790796</v>
      </c>
      <c r="IH133" s="34">
        <v>1771916</v>
      </c>
      <c r="II133" s="34">
        <v>1753619</v>
      </c>
      <c r="IJ133" s="34">
        <v>1735806</v>
      </c>
      <c r="IK133" s="34">
        <v>1718386</v>
      </c>
      <c r="IL133" s="34">
        <v>1701338</v>
      </c>
      <c r="IM133" s="34">
        <v>1684648</v>
      </c>
      <c r="IN133" s="34">
        <v>1668342</v>
      </c>
      <c r="IO133" s="34">
        <v>1652459</v>
      </c>
      <c r="IP133" s="34">
        <v>1637036</v>
      </c>
      <c r="IQ133" s="34">
        <v>1622114</v>
      </c>
      <c r="IR133" s="34">
        <v>1607720</v>
      </c>
      <c r="IS133" s="34">
        <v>1593821</v>
      </c>
      <c r="IT133" s="34">
        <v>1580292</v>
      </c>
      <c r="IU133" s="34">
        <v>1567064</v>
      </c>
      <c r="IV133" s="34">
        <v>1554125</v>
      </c>
      <c r="IW133" s="34">
        <v>1541431</v>
      </c>
      <c r="IX133" s="34">
        <v>1528957</v>
      </c>
      <c r="IY133" s="34">
        <v>1516659</v>
      </c>
      <c r="IZ133" s="34">
        <v>1504527</v>
      </c>
      <c r="JA133" s="34">
        <v>1492555</v>
      </c>
      <c r="JB133" s="34">
        <v>1480684</v>
      </c>
      <c r="JC133" s="34">
        <v>1468878</v>
      </c>
      <c r="JD133" s="34">
        <v>1457134</v>
      </c>
      <c r="JE133" s="34">
        <v>1445434</v>
      </c>
      <c r="JF133" s="34">
        <v>1433728</v>
      </c>
      <c r="JG133" s="34">
        <v>1421993</v>
      </c>
      <c r="JH133" s="34">
        <v>1410223</v>
      </c>
      <c r="JI133" s="34">
        <v>1398399</v>
      </c>
      <c r="JJ133" s="34">
        <v>1386525</v>
      </c>
      <c r="JK133" s="34">
        <v>1374619</v>
      </c>
      <c r="JL133" s="34">
        <v>1362687</v>
      </c>
      <c r="JM133" s="34">
        <v>1350718</v>
      </c>
      <c r="JN133" s="34">
        <v>1338745</v>
      </c>
      <c r="JO133" s="34">
        <v>1326806</v>
      </c>
      <c r="JP133" s="34">
        <v>1314902</v>
      </c>
      <c r="JQ133" s="34">
        <v>1303061</v>
      </c>
      <c r="JR133" s="34">
        <v>1291319</v>
      </c>
      <c r="JS133" s="34">
        <v>1279699</v>
      </c>
      <c r="JT133" s="34">
        <v>1268224</v>
      </c>
      <c r="JU133" s="34">
        <v>1256872</v>
      </c>
      <c r="JV133" s="34">
        <v>1245656</v>
      </c>
      <c r="JW133" s="34">
        <v>1234622</v>
      </c>
      <c r="JX133" s="34">
        <v>1223766</v>
      </c>
      <c r="JY133" s="34">
        <v>1213101</v>
      </c>
      <c r="JZ133" s="34">
        <v>1202648</v>
      </c>
      <c r="KA133" s="34">
        <v>1192388</v>
      </c>
      <c r="KB133" s="34">
        <v>1182334</v>
      </c>
      <c r="KC133" s="34">
        <v>1172479</v>
      </c>
      <c r="KD133" s="34">
        <v>1162830</v>
      </c>
      <c r="KE133" s="34">
        <v>1153401</v>
      </c>
      <c r="KF133" s="34">
        <v>1144132</v>
      </c>
      <c r="KG133" s="34">
        <v>1135013</v>
      </c>
      <c r="KH133" s="34">
        <v>1126042</v>
      </c>
      <c r="KI133" s="34">
        <v>1117239</v>
      </c>
      <c r="KJ133" s="34">
        <v>1108619</v>
      </c>
      <c r="KK133" s="34">
        <v>1100130</v>
      </c>
      <c r="KL133" s="34">
        <v>1091764</v>
      </c>
      <c r="KM133" s="34">
        <v>1083553</v>
      </c>
      <c r="KN133" s="34">
        <v>1075520</v>
      </c>
      <c r="KO133" s="34">
        <v>1067626</v>
      </c>
      <c r="KP133" s="34">
        <v>1059859</v>
      </c>
      <c r="KQ133" s="34">
        <v>1052190</v>
      </c>
      <c r="KR133" s="34">
        <v>1044597</v>
      </c>
      <c r="KS133" s="34">
        <v>1037057</v>
      </c>
      <c r="KT133" s="34">
        <v>1029565</v>
      </c>
      <c r="KU133" s="34">
        <v>1022140</v>
      </c>
      <c r="KV133" s="34">
        <v>1014739</v>
      </c>
      <c r="KW133" s="34">
        <v>1007327</v>
      </c>
      <c r="KX133" s="34">
        <v>999890</v>
      </c>
      <c r="KY133" s="34">
        <v>992410</v>
      </c>
      <c r="KZ133" s="34">
        <v>984893</v>
      </c>
      <c r="LA133" s="34">
        <v>977312</v>
      </c>
      <c r="LB133" s="34">
        <v>969652</v>
      </c>
      <c r="LC133" s="34">
        <v>961939</v>
      </c>
      <c r="LD133" s="34">
        <v>954183</v>
      </c>
      <c r="LE133" t="s">
        <v>843</v>
      </c>
      <c r="LF133" t="s">
        <v>843</v>
      </c>
      <c r="LG133" t="s">
        <v>843</v>
      </c>
      <c r="LH133" s="34">
        <v>-1.4037099666893482E-2</v>
      </c>
      <c r="LI133" s="34">
        <v>-1.4008034951984882E-2</v>
      </c>
      <c r="LJ133" s="34">
        <v>-1.4131386764347553E-2</v>
      </c>
      <c r="LK133" s="34">
        <v>-1.3765868730843067E-2</v>
      </c>
      <c r="LL133" s="34">
        <v>-1.3558986596763134E-2</v>
      </c>
      <c r="LM133" s="34">
        <v>-1.3470825739204884E-2</v>
      </c>
      <c r="LN133" s="34">
        <v>-1.318186242133379E-2</v>
      </c>
      <c r="LO133" s="34">
        <v>-1.2721731327474117E-2</v>
      </c>
      <c r="LP133" s="34">
        <v>-1.185323391109705E-2</v>
      </c>
      <c r="LQ133" s="34">
        <v>-1.1292532086372375E-2</v>
      </c>
      <c r="LR133" s="34">
        <v>-1.1701268143951893E-2</v>
      </c>
      <c r="LS133" s="34">
        <v>-1.1753624305129051E-2</v>
      </c>
      <c r="LT133" s="34">
        <v>-1.1300146579742432E-2</v>
      </c>
      <c r="LU133" s="34">
        <v>-1.08443358913064E-2</v>
      </c>
      <c r="LV133" s="34">
        <v>-1.0116040706634521E-2</v>
      </c>
      <c r="LW133" s="34">
        <v>-9.5349354669451714E-3</v>
      </c>
      <c r="LX133" s="34">
        <v>-9.3201138079166412E-3</v>
      </c>
      <c r="LY133" s="34">
        <v>-9.4768526032567024E-3</v>
      </c>
      <c r="LZ133" s="34">
        <v>-9.8867481574416161E-3</v>
      </c>
      <c r="MA133" s="34">
        <v>-9.9035510793328285E-3</v>
      </c>
      <c r="MB133" s="34">
        <v>-1.0228201746940613E-2</v>
      </c>
      <c r="MC133" s="34">
        <v>-1.2269142083823681E-2</v>
      </c>
      <c r="MD133" s="34">
        <v>-1.249449048191309E-2</v>
      </c>
      <c r="ME133" s="34">
        <v>-1.1106207966804504E-2</v>
      </c>
      <c r="MF133" s="34">
        <v>-1.0971827432513237E-2</v>
      </c>
      <c r="MG133" s="34">
        <v>-1.0799219831824303E-2</v>
      </c>
      <c r="MH133" s="34">
        <v>-1.059876661747694E-2</v>
      </c>
      <c r="MI133" s="34">
        <v>-1.0379794053733349E-2</v>
      </c>
      <c r="MJ133" s="34">
        <v>-1.0209794156253338E-2</v>
      </c>
      <c r="MK133" s="34">
        <v>-1.0086380876600742E-2</v>
      </c>
      <c r="ML133" s="34">
        <v>-9.970477782189846E-3</v>
      </c>
      <c r="MM133" s="34">
        <v>-9.8583605140447617E-3</v>
      </c>
      <c r="MN133" s="34">
        <v>-9.7263213247060776E-3</v>
      </c>
      <c r="MO133" s="34">
        <v>-9.5658376812934875E-3</v>
      </c>
      <c r="MP133" s="34">
        <v>-9.3771917745471001E-3</v>
      </c>
      <c r="MQ133" s="34">
        <v>-9.1570531949400902E-3</v>
      </c>
      <c r="MR133" s="34">
        <v>-8.9132105931639671E-3</v>
      </c>
      <c r="MS133" s="34">
        <v>-8.6827483028173447E-3</v>
      </c>
      <c r="MT133" s="34">
        <v>-8.5246376693248749E-3</v>
      </c>
      <c r="MU133" s="34">
        <v>-8.4058353677392006E-3</v>
      </c>
      <c r="MV133" s="34">
        <v>-8.2911187782883644E-3</v>
      </c>
      <c r="MW133" s="34">
        <v>-8.2014808431267738E-3</v>
      </c>
      <c r="MX133" s="34">
        <v>-8.12540203332901E-3</v>
      </c>
      <c r="MY133" s="34">
        <v>-8.0759143456816673E-3</v>
      </c>
      <c r="MZ133" s="34">
        <v>-8.0313263460993767E-3</v>
      </c>
      <c r="NA133" s="34">
        <v>-7.9891467466950417E-3</v>
      </c>
      <c r="NB133" s="34">
        <v>-7.9852733761072159E-3</v>
      </c>
      <c r="NC133" s="34">
        <v>-8.0052986741065979E-3</v>
      </c>
      <c r="ND133" s="34">
        <v>-8.0273514613509178E-3</v>
      </c>
      <c r="NE133" s="34">
        <v>-8.0618700012564659E-3</v>
      </c>
      <c r="NF133" s="34">
        <v>-8.1315776333212852E-3</v>
      </c>
      <c r="NG133" s="34">
        <v>-8.2186358049511909E-3</v>
      </c>
      <c r="NH133" s="34">
        <v>-8.3115603774785995E-3</v>
      </c>
      <c r="NI133" s="34">
        <v>-8.4198368713259697E-3</v>
      </c>
      <c r="NJ133" s="34">
        <v>-8.5273934528231621E-3</v>
      </c>
      <c r="NK133" s="34">
        <v>-8.6240153759717941E-3</v>
      </c>
      <c r="NL133" s="34">
        <v>-8.7181162089109421E-3</v>
      </c>
      <c r="NM133" s="34">
        <v>-8.8221831247210503E-3</v>
      </c>
      <c r="NN133" s="34">
        <v>-8.9036952704191208E-3</v>
      </c>
      <c r="NO133" s="34">
        <v>-8.9580575004220009E-3</v>
      </c>
      <c r="NP133" s="34">
        <v>-9.0124122798442841E-3</v>
      </c>
      <c r="NQ133" s="34">
        <v>-9.0460265055298805E-3</v>
      </c>
      <c r="NR133" s="34">
        <v>-9.0519357472658157E-3</v>
      </c>
      <c r="NS133" s="34">
        <v>-9.0392827987670898E-3</v>
      </c>
      <c r="NT133" s="34">
        <v>-9.0073971077799797E-3</v>
      </c>
      <c r="NU133" s="34">
        <v>-8.9914016425609589E-3</v>
      </c>
      <c r="NV133" s="34">
        <v>-8.9637963101267815E-3</v>
      </c>
      <c r="NW133" s="34">
        <v>-8.8974488899111748E-3</v>
      </c>
      <c r="NX133" s="34">
        <v>-8.8318614289164543E-3</v>
      </c>
      <c r="NY133" s="34">
        <v>-8.7530985474586487E-3</v>
      </c>
      <c r="NZ133" s="34">
        <v>-8.6540989577770233E-3</v>
      </c>
      <c r="OA133" s="34">
        <v>-8.56777373701334E-3</v>
      </c>
      <c r="OB133" s="34">
        <v>-8.4675680845975876E-3</v>
      </c>
      <c r="OC133" s="34">
        <v>-8.3701405674219131E-3</v>
      </c>
      <c r="OD133" s="34">
        <v>-8.2636214792728424E-3</v>
      </c>
      <c r="OE133" s="34">
        <v>-8.1417197361588478E-3</v>
      </c>
      <c r="OF133" s="34">
        <v>-8.0686984583735466E-3</v>
      </c>
      <c r="OG133" s="34">
        <v>-8.002166636288166E-3</v>
      </c>
      <c r="OH133" s="34">
        <v>-7.9352753236889839E-3</v>
      </c>
      <c r="OI133" s="34">
        <v>-7.8483661636710167E-3</v>
      </c>
      <c r="OJ133" s="34">
        <v>-7.7453665435314178E-3</v>
      </c>
      <c r="OK133" s="34">
        <v>-7.68674211576581E-3</v>
      </c>
      <c r="OL133" s="34">
        <v>-7.6336180791258812E-3</v>
      </c>
      <c r="OM133" s="34">
        <v>-7.5492803007364273E-3</v>
      </c>
      <c r="ON133" s="34">
        <v>-7.4411910027265549E-3</v>
      </c>
      <c r="OO133" s="34">
        <v>-7.3667736724019051E-3</v>
      </c>
      <c r="OP133" s="34">
        <v>-7.3016113601624966E-3</v>
      </c>
      <c r="OQ133" s="34">
        <v>-7.2621740400791168E-3</v>
      </c>
      <c r="OR133" s="34">
        <v>-7.2425412945449352E-3</v>
      </c>
      <c r="OS133" s="34">
        <v>-7.2442712262272835E-3</v>
      </c>
      <c r="OT133" s="34">
        <v>-7.2505110874772072E-3</v>
      </c>
      <c r="OU133" s="34">
        <v>-7.2379140183329582E-3</v>
      </c>
      <c r="OV133" s="34">
        <v>-7.2670322842895985E-3</v>
      </c>
      <c r="OW133" s="34">
        <v>-7.3311487212777138E-3</v>
      </c>
      <c r="OX133" s="34">
        <v>-7.4102939106523991E-3</v>
      </c>
      <c r="OY133" s="34">
        <v>-7.5089447200298309E-3</v>
      </c>
      <c r="OZ133" s="34">
        <v>-7.603322621434927E-3</v>
      </c>
      <c r="PA133" s="34">
        <v>-7.7270600013434887E-3</v>
      </c>
      <c r="PB133" s="34">
        <v>-7.8687015920877457E-3</v>
      </c>
      <c r="PC133" s="34">
        <v>-7.9862046986818314E-3</v>
      </c>
      <c r="PD133" s="34">
        <v>-8.0955624580383301E-3</v>
      </c>
      <c r="PE133" t="s">
        <v>1300</v>
      </c>
      <c r="PF133" t="s">
        <v>843</v>
      </c>
      <c r="PG133" t="s">
        <v>843</v>
      </c>
      <c r="PH133" t="s">
        <v>843</v>
      </c>
      <c r="PI133" t="s">
        <v>843</v>
      </c>
      <c r="PJ133" t="s">
        <v>1300</v>
      </c>
      <c r="PK133" s="34">
        <v>0.45640429854393005</v>
      </c>
      <c r="PL133" s="34">
        <v>0.45613327622413635</v>
      </c>
      <c r="PM133" s="34">
        <v>0.45585313439369202</v>
      </c>
      <c r="PN133" s="34">
        <v>0.45570975542068481</v>
      </c>
      <c r="PO133" s="34">
        <v>0.45565274357795715</v>
      </c>
      <c r="PP133" s="34">
        <v>0.45549505949020386</v>
      </c>
      <c r="PQ133" s="34">
        <v>0.45532968640327454</v>
      </c>
      <c r="PR133" s="34">
        <v>0.45528119802474976</v>
      </c>
      <c r="PS133" s="34">
        <v>0.45530623197555542</v>
      </c>
      <c r="PT133" s="34">
        <v>0.4554140567779541</v>
      </c>
      <c r="PU133" s="34">
        <v>0.45561566948890686</v>
      </c>
      <c r="PV133" s="34">
        <v>0.45585212111473083</v>
      </c>
      <c r="PW133" s="34">
        <v>0.45623615384101868</v>
      </c>
      <c r="PX133" s="34">
        <v>0.45681682229042053</v>
      </c>
      <c r="PY133" s="34">
        <v>0.45743867754936218</v>
      </c>
      <c r="PZ133" s="34">
        <v>0.45815292000770569</v>
      </c>
      <c r="QA133" s="34">
        <v>0.45898708701133728</v>
      </c>
      <c r="QB133" s="34">
        <v>0.45982477068901062</v>
      </c>
      <c r="QC133" s="34">
        <v>0.46066397428512573</v>
      </c>
      <c r="QD133" s="34">
        <v>0.46150568127632141</v>
      </c>
      <c r="QE133" s="34">
        <v>0.46235421299934387</v>
      </c>
      <c r="QF133" s="34">
        <v>0.46319931745529175</v>
      </c>
      <c r="QG133" s="34">
        <v>0.46384704113006592</v>
      </c>
      <c r="QH133" s="34">
        <v>0.46430110931396484</v>
      </c>
      <c r="QI133" s="34">
        <v>0.46477040648460388</v>
      </c>
      <c r="QJ133" s="34">
        <v>0.46525400876998901</v>
      </c>
      <c r="QK133" s="34">
        <v>0.46574780344963074</v>
      </c>
      <c r="QL133" s="34">
        <v>0.46625179052352905</v>
      </c>
      <c r="QM133" s="34">
        <v>0.46676298975944519</v>
      </c>
      <c r="QN133" s="34">
        <v>0.46727627515792847</v>
      </c>
      <c r="QO133" s="34">
        <v>0.46778827905654907</v>
      </c>
      <c r="QP133" s="34">
        <v>0.46829959750175476</v>
      </c>
      <c r="QQ133" s="34">
        <v>0.46881094574928284</v>
      </c>
      <c r="QR133" s="34">
        <v>0.46931937336921692</v>
      </c>
      <c r="QS133" s="34">
        <v>0.469827800989151</v>
      </c>
      <c r="QT133" s="34">
        <v>0.47033995389938354</v>
      </c>
      <c r="QU133" s="34">
        <v>0.47085437178611755</v>
      </c>
      <c r="QV133" s="34">
        <v>0.47137224674224854</v>
      </c>
      <c r="QW133" s="34">
        <v>0.47189190983772278</v>
      </c>
      <c r="QX133" s="34">
        <v>0.47241657972335815</v>
      </c>
      <c r="QY133" s="34">
        <v>0.47294652462005615</v>
      </c>
      <c r="QZ133" s="34">
        <v>0.47348600625991821</v>
      </c>
      <c r="RA133" s="34">
        <v>0.47403621673583984</v>
      </c>
      <c r="RB133" s="34">
        <v>0.47459843754768372</v>
      </c>
      <c r="RC133" s="34">
        <v>0.47517392039299011</v>
      </c>
      <c r="RD133" s="34">
        <v>0.47575801610946655</v>
      </c>
      <c r="RE133" s="34">
        <v>0.47634944319725037</v>
      </c>
      <c r="RF133" s="34">
        <v>0.47694772481918335</v>
      </c>
      <c r="RG133" s="34">
        <v>0.47754770517349243</v>
      </c>
      <c r="RH133" s="34">
        <v>0.47814980149269104</v>
      </c>
      <c r="RI133" s="34">
        <v>0.47875329852104187</v>
      </c>
      <c r="RJ133" s="34">
        <v>0.47935467958450317</v>
      </c>
      <c r="RK133" s="34">
        <v>0.47995245456695557</v>
      </c>
      <c r="RL133" s="34">
        <v>0.48054239153862</v>
      </c>
      <c r="RM133" s="34">
        <v>0.48111861944198608</v>
      </c>
      <c r="RN133" s="34">
        <v>0.48168620467185974</v>
      </c>
      <c r="RO133" s="34">
        <v>0.48224940896034241</v>
      </c>
      <c r="RP133" s="34">
        <v>0.48279803991317749</v>
      </c>
      <c r="RQ133" s="34">
        <v>0.48333176970481873</v>
      </c>
      <c r="RR133" s="34">
        <v>0.48385447263717651</v>
      </c>
      <c r="RS133" s="34">
        <v>0.48436766862869263</v>
      </c>
      <c r="RT133" s="34">
        <v>0.48487138748168945</v>
      </c>
      <c r="RU133" s="34">
        <v>0.4853672981262207</v>
      </c>
      <c r="RV133" s="34">
        <v>0.48585253953933716</v>
      </c>
      <c r="RW133" s="34">
        <v>0.48632338643074036</v>
      </c>
      <c r="RX133" s="34">
        <v>0.48678705096244812</v>
      </c>
      <c r="RY133" s="34">
        <v>0.48724126815795898</v>
      </c>
      <c r="RZ133" s="34">
        <v>0.48768448829650879</v>
      </c>
      <c r="SA133" s="34">
        <v>0.48811864852905273</v>
      </c>
      <c r="SB133" s="34">
        <v>0.48854464292526245</v>
      </c>
      <c r="SC133" s="34">
        <v>0.48895770311355591</v>
      </c>
      <c r="SD133" s="34">
        <v>0.48936420679092407</v>
      </c>
      <c r="SE133" s="34">
        <v>0.48976176977157593</v>
      </c>
      <c r="SF133" s="34">
        <v>0.49014779925346375</v>
      </c>
      <c r="SG133" s="34">
        <v>0.49052828550338745</v>
      </c>
      <c r="SH133" s="34">
        <v>0.4909021258354187</v>
      </c>
      <c r="SI133" s="34">
        <v>0.49126151204109192</v>
      </c>
      <c r="SJ133" s="34">
        <v>0.49160757660865784</v>
      </c>
      <c r="SK133" s="34">
        <v>0.49193456768989563</v>
      </c>
      <c r="SL133" s="34">
        <v>0.49224561452865601</v>
      </c>
      <c r="SM133" s="34">
        <v>0.49254071712493896</v>
      </c>
      <c r="SN133" s="34">
        <v>0.49281629920005798</v>
      </c>
      <c r="SO133" s="34">
        <v>0.49306350946426392</v>
      </c>
      <c r="SP133" s="34">
        <v>0.49328365921974182</v>
      </c>
      <c r="SQ133" s="34">
        <v>0.49347013235092163</v>
      </c>
      <c r="SR133" s="34">
        <v>0.49362322688102722</v>
      </c>
      <c r="SS133" s="34">
        <v>0.49374586343765259</v>
      </c>
      <c r="ST133" s="34">
        <v>0.4938376247882843</v>
      </c>
      <c r="SU133" s="34">
        <v>0.4938928484916687</v>
      </c>
      <c r="SV133" s="34">
        <v>0.49391788244247437</v>
      </c>
      <c r="SW133" s="34">
        <v>0.49391928315162659</v>
      </c>
      <c r="SX133" s="34">
        <v>0.49389418959617615</v>
      </c>
      <c r="SY133" s="34">
        <v>0.49385210871696472</v>
      </c>
      <c r="SZ133" s="34">
        <v>0.49380192160606384</v>
      </c>
      <c r="TA133" s="34">
        <v>0.4937463104724884</v>
      </c>
      <c r="TB133" s="34">
        <v>0.49369412660598755</v>
      </c>
      <c r="TC133" s="34">
        <v>0.49364957213401794</v>
      </c>
      <c r="TD133" s="34">
        <v>0.49361616373062134</v>
      </c>
      <c r="TE133" s="34">
        <v>0.49359357357025146</v>
      </c>
      <c r="TF133" s="34">
        <v>0.49357911944389343</v>
      </c>
      <c r="TG133" s="34">
        <v>0.49357828497886658</v>
      </c>
      <c r="TH133" t="s">
        <v>843</v>
      </c>
      <c r="TI133" t="s">
        <v>843</v>
      </c>
      <c r="TJ133" t="s">
        <v>1300</v>
      </c>
      <c r="TK133" s="34">
        <v>0.67228011190666603</v>
      </c>
      <c r="TL133" s="34">
        <v>0.674682139383732</v>
      </c>
      <c r="TM133" s="34">
        <v>0.67682826170692811</v>
      </c>
      <c r="TN133" s="34">
        <v>0.67792334359916695</v>
      </c>
      <c r="TO133" s="34">
        <v>0.678238860002218</v>
      </c>
      <c r="TP133" s="34">
        <v>0.67844550975267492</v>
      </c>
      <c r="TQ133" s="34">
        <v>0.67825749020038506</v>
      </c>
      <c r="TR133" s="34">
        <v>0.67759034361754999</v>
      </c>
      <c r="TS133" s="34">
        <v>0.67619902604710203</v>
      </c>
      <c r="TT133" s="34">
        <v>0.67418564341360199</v>
      </c>
      <c r="TU133" s="34">
        <v>0.67220984896483804</v>
      </c>
      <c r="TV133" s="34">
        <v>0.66948743701172997</v>
      </c>
      <c r="TW133" s="34">
        <v>0.66553128207725198</v>
      </c>
      <c r="TX133" s="34">
        <v>0.66059877828378399</v>
      </c>
      <c r="TY133" s="34">
        <v>0.65539380389937707</v>
      </c>
      <c r="TZ133" s="34">
        <v>0.65067625791653394</v>
      </c>
      <c r="UA133" s="34">
        <v>0.64591208608566797</v>
      </c>
      <c r="UB133" s="34">
        <v>0.64110877363497398</v>
      </c>
      <c r="UC133" s="34">
        <v>0.63726548016266493</v>
      </c>
      <c r="UD133" s="34">
        <v>0.63334142945508198</v>
      </c>
      <c r="UE133" s="34">
        <v>0.62949592314812697</v>
      </c>
      <c r="UF133" s="34">
        <v>0.62758662460864101</v>
      </c>
      <c r="UG133" s="34">
        <v>0.62583707030661107</v>
      </c>
      <c r="UH133" s="34">
        <v>0.62323971846969595</v>
      </c>
      <c r="UI133" s="34">
        <v>0.62044811737670202</v>
      </c>
      <c r="UJ133" s="34">
        <v>0.61705213770859402</v>
      </c>
      <c r="UK133" s="34">
        <v>0.61341592942329104</v>
      </c>
      <c r="UL133" s="34">
        <v>0.61048569001752706</v>
      </c>
      <c r="UM133" s="34">
        <v>0.60886930912786297</v>
      </c>
      <c r="UN133" s="34">
        <v>0.60853167115295104</v>
      </c>
      <c r="UO133" s="34">
        <v>0.60953161850602799</v>
      </c>
      <c r="UP133" s="34">
        <v>0.61103049747795901</v>
      </c>
      <c r="UQ133" s="34">
        <v>0.61218053612508694</v>
      </c>
      <c r="UR133" s="34">
        <v>0.61270143464981597</v>
      </c>
      <c r="US133" s="34">
        <v>0.61232801233448697</v>
      </c>
      <c r="UT133" s="34">
        <v>0.61110020285251099</v>
      </c>
      <c r="UU133" s="34">
        <v>0.60918020265338402</v>
      </c>
      <c r="UV133" s="34">
        <v>0.60717514702090103</v>
      </c>
      <c r="UW133" s="34">
        <v>0.60545994031482797</v>
      </c>
      <c r="UX133" s="34">
        <v>0.60356864698294199</v>
      </c>
      <c r="UY133" s="34">
        <v>0.60138759752272197</v>
      </c>
      <c r="UZ133" s="34">
        <v>0.59925679449809899</v>
      </c>
      <c r="VA133" s="34">
        <v>0.59721803908872506</v>
      </c>
      <c r="VB133" s="34">
        <v>0.59524375460922796</v>
      </c>
      <c r="VC133" s="34">
        <v>0.59317479845825294</v>
      </c>
      <c r="VD133" s="34">
        <v>0.59083316862695201</v>
      </c>
      <c r="VE133" s="34">
        <v>0.58827966949047505</v>
      </c>
      <c r="VF133" s="34">
        <v>0.58535358280265593</v>
      </c>
      <c r="VG133" s="34">
        <v>0.58138681823360105</v>
      </c>
      <c r="VH133" s="34">
        <v>0.57690077858968303</v>
      </c>
      <c r="VI133" s="34">
        <v>0.57296691807409905</v>
      </c>
      <c r="VJ133" s="34">
        <v>0.56888204403328402</v>
      </c>
      <c r="VK133" s="34">
        <v>0.56455042925835097</v>
      </c>
      <c r="VL133" s="34">
        <v>0.56109931389420498</v>
      </c>
      <c r="VM133" s="34">
        <v>0.558559708624078</v>
      </c>
      <c r="VN133" s="34">
        <v>0.55604154898250002</v>
      </c>
      <c r="VO133" s="34">
        <v>0.55376840022690499</v>
      </c>
      <c r="VP133" s="34">
        <v>0.552309382006688</v>
      </c>
      <c r="VQ133" s="34">
        <v>0.552280887054998</v>
      </c>
      <c r="VR133" s="34">
        <v>0.55391594551125001</v>
      </c>
      <c r="VS133" s="34">
        <v>0.55674643433503002</v>
      </c>
      <c r="VT133" s="34">
        <v>0.56067674498737996</v>
      </c>
      <c r="VU133" s="34">
        <v>0.56509468225899295</v>
      </c>
      <c r="VV133" s="34">
        <v>0.56944579567312503</v>
      </c>
      <c r="VW133" s="34">
        <v>0.57281008717702908</v>
      </c>
      <c r="VX133" s="34">
        <v>0.57518682284798206</v>
      </c>
      <c r="VY133" s="34">
        <v>0.57764927783002595</v>
      </c>
      <c r="VZ133" s="34">
        <v>0.580099820025886</v>
      </c>
      <c r="WA133" s="34">
        <v>0.58197849915751898</v>
      </c>
      <c r="WB133" s="34">
        <v>0.58359650185763601</v>
      </c>
      <c r="WC133" s="34">
        <v>0.58466234509183101</v>
      </c>
      <c r="WD133" s="34">
        <v>0.58464904041302002</v>
      </c>
      <c r="WE133" s="34">
        <v>0.58358467235146694</v>
      </c>
      <c r="WF133" s="34">
        <v>0.581566671314936</v>
      </c>
      <c r="WG133" s="34">
        <v>0.57957311042886805</v>
      </c>
      <c r="WH133" s="34">
        <v>0.57819223323024704</v>
      </c>
      <c r="WI133" s="34">
        <v>0.57714013767642203</v>
      </c>
      <c r="WJ133" s="34">
        <v>0.57555464122437394</v>
      </c>
      <c r="WK133" s="34">
        <v>0.57288715696217407</v>
      </c>
      <c r="WL133" s="34">
        <v>0.56917339567747094</v>
      </c>
      <c r="WM133" s="34">
        <v>0.56456977761060301</v>
      </c>
      <c r="WN133" s="34">
        <v>0.559628153205461</v>
      </c>
      <c r="WO133" s="34">
        <v>0.554993570038946</v>
      </c>
      <c r="WP133" s="34">
        <v>0.55116567848288101</v>
      </c>
      <c r="WQ133" s="34">
        <v>0.54813346102350502</v>
      </c>
      <c r="WR133" s="34">
        <v>0.54591917019630498</v>
      </c>
      <c r="WS133" s="34">
        <v>0.54444815038988703</v>
      </c>
      <c r="WT133" s="34">
        <v>0.54318490805609798</v>
      </c>
      <c r="WU133" s="34">
        <v>0.54203199894313303</v>
      </c>
      <c r="WV133" s="34">
        <v>0.54121374234974506</v>
      </c>
      <c r="WW133" s="34">
        <v>0.54074072994870204</v>
      </c>
      <c r="WX133" s="34">
        <v>0.54055853405599996</v>
      </c>
      <c r="WY133" s="34">
        <v>0.54061093542280292</v>
      </c>
      <c r="WZ133" s="34">
        <v>0.54085763610029303</v>
      </c>
      <c r="XA133" s="34">
        <v>0.54130454349978496</v>
      </c>
      <c r="XB133" s="34">
        <v>0.54195443415523803</v>
      </c>
      <c r="XC133" s="34">
        <v>0.54272189973936302</v>
      </c>
      <c r="XD133" s="34">
        <v>0.54352192544448397</v>
      </c>
      <c r="XE133" s="34">
        <v>0.54432105538894393</v>
      </c>
      <c r="XF133" s="34">
        <v>0.545043396722661</v>
      </c>
      <c r="XG133" s="34">
        <v>0.54559683750557397</v>
      </c>
      <c r="XH133" t="s">
        <v>843</v>
      </c>
      <c r="XI133" t="s">
        <v>1300</v>
      </c>
      <c r="XJ133" s="34">
        <v>0.61055694402096206</v>
      </c>
      <c r="XK133" s="34">
        <v>0.612538224549799</v>
      </c>
      <c r="XL133" s="34">
        <v>0.61526865920596496</v>
      </c>
      <c r="XM133" s="34">
        <v>0.61791594278446704</v>
      </c>
      <c r="XN133" s="34">
        <v>0.62035271045040696</v>
      </c>
      <c r="XO133" s="34">
        <v>0.62283856953151295</v>
      </c>
      <c r="XP133" s="34">
        <v>0.62461653431873199</v>
      </c>
      <c r="XQ133" s="34">
        <v>0.624928712673818</v>
      </c>
      <c r="XR133" s="34">
        <v>0.62311850008277503</v>
      </c>
      <c r="XS133" s="34">
        <v>0.61945750399350596</v>
      </c>
      <c r="XT133" s="34">
        <v>0.61534700543246901</v>
      </c>
      <c r="XU133" s="34">
        <v>0.61064991665759893</v>
      </c>
      <c r="XV133" s="34">
        <v>0.60519050114041595</v>
      </c>
      <c r="XW133" s="34">
        <v>0.59967860972740905</v>
      </c>
      <c r="XX133" s="34">
        <v>0.59401110570207694</v>
      </c>
      <c r="XY133" s="34">
        <v>0.58813065258267694</v>
      </c>
      <c r="XZ133" s="34">
        <v>0.58223307504119604</v>
      </c>
      <c r="YA133" s="34">
        <v>0.57620369719097897</v>
      </c>
      <c r="YB133" s="34">
        <v>0.570446683909971</v>
      </c>
      <c r="YC133" s="34">
        <v>0.56482502072076701</v>
      </c>
      <c r="YD133" s="34">
        <v>0.55968392010340207</v>
      </c>
      <c r="YE133" s="34">
        <v>0.55620627145570301</v>
      </c>
      <c r="YF133" s="34">
        <v>0.55337851383107906</v>
      </c>
      <c r="YG133" s="34">
        <v>0.55071230838621699</v>
      </c>
      <c r="YH133" s="34">
        <v>0.54851290436627198</v>
      </c>
      <c r="YI133" s="34">
        <v>0.54654634028666604</v>
      </c>
      <c r="YJ133" s="34">
        <v>0.54459212513459998</v>
      </c>
      <c r="YK133" s="34">
        <v>0.54290057957303706</v>
      </c>
      <c r="YL133" s="34">
        <v>0.54201938465473698</v>
      </c>
      <c r="YM133" s="34">
        <v>0.541646795785928</v>
      </c>
      <c r="YN133" s="34">
        <v>0.54170145547253301</v>
      </c>
      <c r="YO133" s="34">
        <v>0.54196085531246196</v>
      </c>
      <c r="YP133" s="34">
        <v>0.54218109955872396</v>
      </c>
      <c r="YQ133" s="34">
        <v>0.54225460359379607</v>
      </c>
      <c r="YR133" s="34">
        <v>0.54187598806623694</v>
      </c>
      <c r="YS133" s="34">
        <v>0.54091434359288404</v>
      </c>
      <c r="YT133" s="34">
        <v>0.53970948308490196</v>
      </c>
      <c r="YU133" s="34">
        <v>0.53864737633648996</v>
      </c>
      <c r="YV133" s="34">
        <v>0.53772688844846395</v>
      </c>
      <c r="YW133" s="34">
        <v>0.53660682122529102</v>
      </c>
      <c r="YX133" s="34">
        <v>0.53508919810182598</v>
      </c>
      <c r="YY133" s="34">
        <v>0.53319675029242297</v>
      </c>
      <c r="YZ133" s="34">
        <v>0.53075477899156798</v>
      </c>
      <c r="ZA133" s="34">
        <v>0.527072838084513</v>
      </c>
      <c r="ZB133" s="34">
        <v>0.52263302685827495</v>
      </c>
      <c r="ZC133" s="34">
        <v>0.518466656170124</v>
      </c>
      <c r="ZD133" s="34">
        <v>0.513866400213145</v>
      </c>
      <c r="ZE133" s="34">
        <v>0.50875872604804495</v>
      </c>
      <c r="ZF133" s="34">
        <v>0.504323555692201</v>
      </c>
      <c r="ZG133" s="34">
        <v>0.50064997779213694</v>
      </c>
      <c r="ZH133" s="34">
        <v>0.49692009330915904</v>
      </c>
      <c r="ZI133" s="34">
        <v>0.49342559823627802</v>
      </c>
      <c r="ZJ133" s="34">
        <v>0.49076883585078401</v>
      </c>
      <c r="ZK133" s="34">
        <v>0.489620812936503</v>
      </c>
      <c r="ZL133" s="34">
        <v>0.49024179152918301</v>
      </c>
      <c r="ZM133" s="34">
        <v>0.492148548851918</v>
      </c>
      <c r="ZN133" s="34">
        <v>0.49527918003180504</v>
      </c>
      <c r="ZO133" s="34">
        <v>0.49908104464401704</v>
      </c>
      <c r="ZP133" s="34">
        <v>0.50297610933228898</v>
      </c>
      <c r="ZQ133" s="34">
        <v>0.50605476610747901</v>
      </c>
      <c r="ZR133" s="34">
        <v>0.50835613604664098</v>
      </c>
      <c r="ZS133" s="34">
        <v>0.51091852184970599</v>
      </c>
      <c r="ZT133" s="34">
        <v>0.51363799340054594</v>
      </c>
      <c r="ZU133" s="34">
        <v>0.51597699303625599</v>
      </c>
      <c r="ZV133" s="34">
        <v>0.51821168815603502</v>
      </c>
      <c r="ZW133" s="34">
        <v>0.52002012932894903</v>
      </c>
      <c r="ZX133" s="34">
        <v>0.52084986579355208</v>
      </c>
      <c r="ZY133" s="34">
        <v>0.520706337648284</v>
      </c>
      <c r="ZZ133" s="34">
        <v>0.51962139820848097</v>
      </c>
      <c r="AAA133" s="34">
        <v>0.51853143307935601</v>
      </c>
      <c r="AAB133" s="34">
        <v>0.51803312357398001</v>
      </c>
      <c r="AAC133" s="34">
        <v>0.51780586520494998</v>
      </c>
      <c r="AAD133" s="34">
        <v>0.51692626618197601</v>
      </c>
      <c r="AAE133" s="34">
        <v>0.51483714640639799</v>
      </c>
      <c r="AAF133" s="34">
        <v>0.511606167711531</v>
      </c>
      <c r="AAG133" s="34">
        <v>0.507393352355339</v>
      </c>
      <c r="AAH133" s="34">
        <v>0.50273788339107706</v>
      </c>
      <c r="AAI133" s="34">
        <v>0.49827490962658599</v>
      </c>
      <c r="AAJ133" s="34">
        <v>0.494566366085812</v>
      </c>
      <c r="AAK133" s="34">
        <v>0.49158886702448301</v>
      </c>
      <c r="AAL133" s="34">
        <v>0.48930403019613999</v>
      </c>
      <c r="AAM133" s="34">
        <v>0.48770759468990299</v>
      </c>
      <c r="AAN133" s="34">
        <v>0.48628732949611803</v>
      </c>
      <c r="AAO133" s="34">
        <v>0.48491421974088</v>
      </c>
      <c r="AAP133" s="34">
        <v>0.48381991966676602</v>
      </c>
      <c r="AAQ133" s="34">
        <v>0.483039004295512</v>
      </c>
      <c r="AAR133" s="34">
        <v>0.482553095531149</v>
      </c>
      <c r="AAS133" s="34">
        <v>0.48233138390814195</v>
      </c>
      <c r="AAT133" s="34">
        <v>0.48234247274307696</v>
      </c>
      <c r="AAU133" s="34">
        <v>0.48258871016732896</v>
      </c>
      <c r="AAV133" s="34">
        <v>0.48306008699786501</v>
      </c>
      <c r="AAW133" s="34">
        <v>0.483667599350383</v>
      </c>
      <c r="AAX133" s="34">
        <v>0.48434967021076403</v>
      </c>
      <c r="AAY133" s="34">
        <v>0.48502323475892095</v>
      </c>
      <c r="AAZ133" s="34">
        <v>0.48563942033623697</v>
      </c>
      <c r="ABA133" s="34">
        <v>0.48616650376356502</v>
      </c>
      <c r="ABB133" s="34">
        <v>0.486500056351299</v>
      </c>
      <c r="ABC133" s="34">
        <v>0.48657388837955501</v>
      </c>
      <c r="ABD133" s="34">
        <v>0.48643585533779105</v>
      </c>
      <c r="ABE133" s="34">
        <v>0.48606876319600301</v>
      </c>
      <c r="ABF133" s="34">
        <v>0.48544750564225903</v>
      </c>
      <c r="ABG133" t="s">
        <v>843</v>
      </c>
      <c r="ABH133" t="s">
        <v>843</v>
      </c>
      <c r="ABI133" t="s">
        <v>1300</v>
      </c>
      <c r="ABJ133" s="34">
        <v>0.59753181726703897</v>
      </c>
      <c r="ABK133" s="34">
        <v>0.597894372765577</v>
      </c>
      <c r="ABL133" s="34">
        <v>0.59821876891542403</v>
      </c>
      <c r="ABM133" s="34">
        <v>0.59900965069723699</v>
      </c>
      <c r="ABN133" s="34">
        <v>0.600381145007849</v>
      </c>
      <c r="ABO133" s="34">
        <v>0.601790335787035</v>
      </c>
      <c r="ABP133" s="34">
        <v>0.60339473472864003</v>
      </c>
      <c r="ABQ133" s="34">
        <v>0.60550983822544802</v>
      </c>
      <c r="ABR133" s="34">
        <v>0.607456152588434</v>
      </c>
      <c r="ABS133" s="34">
        <v>0.60930072434544202</v>
      </c>
      <c r="ABT133" s="34">
        <v>0.61189261826083408</v>
      </c>
      <c r="ABU133" s="34">
        <v>0.61427153156466996</v>
      </c>
      <c r="ABV133" s="34">
        <v>0.61523828955082605</v>
      </c>
      <c r="ABW133" s="34">
        <v>0.61410745284302903</v>
      </c>
      <c r="ABX133" s="34">
        <v>0.61073877731858994</v>
      </c>
      <c r="ABY133" s="34">
        <v>0.60628367766432401</v>
      </c>
      <c r="ABZ133" s="34">
        <v>0.60108154342895503</v>
      </c>
      <c r="ACA133" s="34">
        <v>0.59549993925403999</v>
      </c>
      <c r="ACB133" s="34">
        <v>0.59050268116771198</v>
      </c>
      <c r="ACC133" s="34">
        <v>0.58600729277080699</v>
      </c>
      <c r="ACD133" s="34">
        <v>0.58198510109369694</v>
      </c>
      <c r="ACE133" s="34">
        <v>0.57893617600333802</v>
      </c>
      <c r="ACF133" s="34">
        <v>0.57552126251789193</v>
      </c>
      <c r="ACG133" s="34">
        <v>0.57129927333535002</v>
      </c>
      <c r="ACH133" s="34">
        <v>0.56698614548347204</v>
      </c>
      <c r="ACI133" s="34">
        <v>0.56282876441537699</v>
      </c>
      <c r="ACJ133" s="34">
        <v>0.55937245332171504</v>
      </c>
      <c r="ACK133" s="34">
        <v>0.55687596817665896</v>
      </c>
      <c r="ACL133" s="34">
        <v>0.55547566951606298</v>
      </c>
      <c r="ACM133" s="34">
        <v>0.55444078176870104</v>
      </c>
      <c r="ACN133" s="34">
        <v>0.55349129728816304</v>
      </c>
      <c r="ACO133" s="34">
        <v>0.552399240790729</v>
      </c>
      <c r="ACP133" s="34">
        <v>0.55145108137300403</v>
      </c>
      <c r="ACQ133" s="34">
        <v>0.55121821479383204</v>
      </c>
      <c r="ACR133" s="34">
        <v>0.55140662758790904</v>
      </c>
      <c r="ACS133" s="34">
        <v>0.55192651320236596</v>
      </c>
      <c r="ACT133" s="34">
        <v>0.55252794251239601</v>
      </c>
      <c r="ACU133" s="34">
        <v>0.55295356253933203</v>
      </c>
      <c r="ACV133" s="34">
        <v>0.55309714913446395</v>
      </c>
      <c r="ACW133" s="34">
        <v>0.55267029531968903</v>
      </c>
      <c r="ACX133" s="34">
        <v>0.55156792407303101</v>
      </c>
      <c r="ACY133" s="34">
        <v>0.55016929074347098</v>
      </c>
      <c r="ACZ133" s="34">
        <v>0.54890538160805602</v>
      </c>
      <c r="ADA133" s="34">
        <v>0.54780163101977097</v>
      </c>
      <c r="ADB133" s="34">
        <v>0.54652824442499204</v>
      </c>
      <c r="ADC133" s="34">
        <v>0.54489315301613706</v>
      </c>
      <c r="ADD133" s="34">
        <v>0.54292797886921795</v>
      </c>
      <c r="ADE133" s="34">
        <v>0.54046796262181096</v>
      </c>
      <c r="ADF133" s="34">
        <v>0.53681782183381899</v>
      </c>
      <c r="ADG133" s="34">
        <v>0.53245876325034602</v>
      </c>
      <c r="ADH133" s="34">
        <v>0.52843198694871496</v>
      </c>
      <c r="ADI133" s="34">
        <v>0.524020344692395</v>
      </c>
      <c r="ADJ133" s="34">
        <v>0.51914342625244403</v>
      </c>
      <c r="ADK133" s="34">
        <v>0.51498981514223896</v>
      </c>
      <c r="ADL133" s="34">
        <v>0.51163412127440899</v>
      </c>
      <c r="ADM133" s="34">
        <v>0.50823519398291195</v>
      </c>
      <c r="ADN133" s="34">
        <v>0.50508480670909794</v>
      </c>
      <c r="ADO133" s="34">
        <v>0.50278944132326597</v>
      </c>
      <c r="ADP133" s="34">
        <v>0.50198786997817701</v>
      </c>
      <c r="ADQ133" s="34">
        <v>0.502931476040959</v>
      </c>
      <c r="ADR133" s="34">
        <v>0.50514791216379595</v>
      </c>
      <c r="ADS133" s="34">
        <v>0.50856137970517101</v>
      </c>
      <c r="ADT133" s="34">
        <v>0.51259603552646604</v>
      </c>
      <c r="ADU133" s="34">
        <v>0.51667364096024104</v>
      </c>
      <c r="ADV133" s="34">
        <v>0.51988923092450601</v>
      </c>
      <c r="ADW133" s="34">
        <v>0.522287264619124</v>
      </c>
      <c r="ADX133" s="34">
        <v>0.52491077990664303</v>
      </c>
      <c r="ADY133" s="34">
        <v>0.52764651852955802</v>
      </c>
      <c r="ADZ133" s="34">
        <v>0.52996283603237904</v>
      </c>
      <c r="AEA133" s="34">
        <v>0.53213706031072394</v>
      </c>
      <c r="AEB133" s="34">
        <v>0.53382785320393</v>
      </c>
      <c r="AEC133" s="34">
        <v>0.53449590234051303</v>
      </c>
      <c r="AED133" s="34">
        <v>0.53415743774601798</v>
      </c>
      <c r="AEE133" s="34">
        <v>0.53285025452470602</v>
      </c>
      <c r="AEF133" s="34">
        <v>0.53152395449033796</v>
      </c>
      <c r="AEG133" s="34">
        <v>0.53077160501854903</v>
      </c>
      <c r="AEH133" s="34">
        <v>0.53028715218174094</v>
      </c>
      <c r="AEI133" s="34">
        <v>0.52915517267203105</v>
      </c>
      <c r="AEJ133" s="34">
        <v>0.52681915949849101</v>
      </c>
      <c r="AEK133" s="34">
        <v>0.52334213031315102</v>
      </c>
      <c r="AEL133" s="34">
        <v>0.51888859873797899</v>
      </c>
      <c r="AEM133" s="34">
        <v>0.51400220246598005</v>
      </c>
      <c r="AEN133" s="34">
        <v>0.50932619137469304</v>
      </c>
      <c r="AEO133" s="34">
        <v>0.50540190216726699</v>
      </c>
      <c r="AEP133" s="34">
        <v>0.50220776926510002</v>
      </c>
      <c r="AEQ133" s="34">
        <v>0.49973024261304999</v>
      </c>
      <c r="AER133" s="34">
        <v>0.49794382929419301</v>
      </c>
      <c r="AES133" s="34">
        <v>0.49634072917404198</v>
      </c>
      <c r="AET133" s="34">
        <v>0.49482001192804503</v>
      </c>
      <c r="AEU133" s="34">
        <v>0.49363197972724698</v>
      </c>
      <c r="AEV133" s="34">
        <v>0.49280206067511001</v>
      </c>
      <c r="AEW133" s="34">
        <v>0.49229802179740501</v>
      </c>
      <c r="AEX133" s="34">
        <v>0.49209304067351295</v>
      </c>
      <c r="AEY133" s="34">
        <v>0.49216590044742198</v>
      </c>
      <c r="AEZ133" s="34">
        <v>0.49251267639440299</v>
      </c>
      <c r="AFA133" s="34">
        <v>0.49313035942805894</v>
      </c>
      <c r="AFB133" s="34">
        <v>0.49393995083729897</v>
      </c>
      <c r="AFC133" s="34">
        <v>0.49486806669722694</v>
      </c>
      <c r="AFD133" s="34">
        <v>0.49582530639858396</v>
      </c>
      <c r="AFE133" s="34">
        <v>0.49674875433889298</v>
      </c>
      <c r="AFF133" s="34">
        <v>0.49758772814662999</v>
      </c>
      <c r="AFG133" t="s">
        <v>843</v>
      </c>
      <c r="AFH133" t="s">
        <v>843</v>
      </c>
      <c r="AFI133" s="34">
        <v>0.69346999999999992</v>
      </c>
      <c r="AFJ133" s="34">
        <v>0.69346999999999992</v>
      </c>
      <c r="AFK133" s="34">
        <v>0.69814999999999994</v>
      </c>
      <c r="AFL133" s="34">
        <v>0.71700999999999993</v>
      </c>
      <c r="AFM133" s="34">
        <v>0.73246999999999995</v>
      </c>
      <c r="AFN133" s="34">
        <v>0.74834000000000001</v>
      </c>
      <c r="AFO133" s="34">
        <v>0.74209000000000003</v>
      </c>
      <c r="AFP133" s="34">
        <v>0.73483000000000009</v>
      </c>
      <c r="AFQ133" s="34">
        <v>0.73325000000000007</v>
      </c>
      <c r="AFR133" s="34">
        <v>0.74915999999999994</v>
      </c>
      <c r="AFS133" s="34">
        <v>0.74575999999999998</v>
      </c>
      <c r="AFT133" s="34">
        <v>0.7492700000000001</v>
      </c>
      <c r="AFU133" s="34">
        <v>0.76134000000000002</v>
      </c>
      <c r="AFV133" s="34">
        <v>0.76733999999999991</v>
      </c>
      <c r="AFW133" s="34">
        <v>0.77405000000000002</v>
      </c>
      <c r="AFX133" s="34">
        <v>0.78254999999999997</v>
      </c>
      <c r="AFY133" s="34">
        <v>0.78020999999999996</v>
      </c>
      <c r="AFZ133" s="34">
        <v>0.78953999999999991</v>
      </c>
      <c r="AGA133" s="34">
        <v>0.76568000000000003</v>
      </c>
      <c r="AGB133" t="s">
        <v>843</v>
      </c>
      <c r="AGC133" t="s">
        <v>843</v>
      </c>
      <c r="AGD133" t="s">
        <v>843</v>
      </c>
      <c r="AGE133" t="s">
        <v>843</v>
      </c>
      <c r="AGF133" s="34">
        <v>-3.0686169862747192E-2</v>
      </c>
      <c r="AGG133" t="s">
        <v>843</v>
      </c>
      <c r="AGH133" t="s">
        <v>843</v>
      </c>
      <c r="AGI133" t="s">
        <v>843</v>
      </c>
      <c r="AGJ133" t="s">
        <v>843</v>
      </c>
      <c r="AGK133" t="s">
        <v>843</v>
      </c>
      <c r="AGL133" t="s">
        <v>843</v>
      </c>
      <c r="AGM133" t="s">
        <v>843</v>
      </c>
      <c r="AGN133" t="s">
        <v>843</v>
      </c>
      <c r="AGO133" s="34">
        <v>0.35700000000000004</v>
      </c>
      <c r="AGP133" s="34">
        <v>2020</v>
      </c>
      <c r="AGQ133" t="s">
        <v>832</v>
      </c>
      <c r="AGR133" t="s">
        <v>843</v>
      </c>
      <c r="AGS133" s="34">
        <v>5.0000000000000001E-3</v>
      </c>
      <c r="AGT133" s="34">
        <v>2020</v>
      </c>
      <c r="AGU133" t="s">
        <v>832</v>
      </c>
      <c r="AGV133" t="s">
        <v>843</v>
      </c>
      <c r="AGW133" s="34">
        <v>8.0000000000000002E-3</v>
      </c>
      <c r="AGX133" s="34">
        <v>2020</v>
      </c>
      <c r="AGY133" t="s">
        <v>832</v>
      </c>
      <c r="AGZ133" t="s">
        <v>843</v>
      </c>
      <c r="AHA133" s="34">
        <v>2.5000000000000001E-2</v>
      </c>
      <c r="AHB133" s="34">
        <v>2020</v>
      </c>
      <c r="AHC133" t="s">
        <v>832</v>
      </c>
      <c r="AHD133" t="s">
        <v>843</v>
      </c>
      <c r="AHE133" s="34">
        <v>0.23399999999999999</v>
      </c>
      <c r="AHF133" s="34">
        <v>2020</v>
      </c>
      <c r="AHG133" t="s">
        <v>832</v>
      </c>
      <c r="AHH133" t="s">
        <v>843</v>
      </c>
      <c r="AHI133" t="s">
        <v>830</v>
      </c>
      <c r="AHJ133" s="34">
        <v>0.23175179958343506</v>
      </c>
      <c r="AHK133" s="34">
        <v>0.23435235023498535</v>
      </c>
      <c r="AHL133" s="34">
        <v>0.21263191103935242</v>
      </c>
      <c r="AHM133" s="34">
        <v>0.20668937265872955</v>
      </c>
      <c r="AHN133" s="34">
        <v>0.21740797162055969</v>
      </c>
      <c r="AHO133" t="s">
        <v>843</v>
      </c>
      <c r="AHP133" s="34">
        <v>0.25186356902122498</v>
      </c>
      <c r="AHQ133" s="34">
        <v>0.24021875858306885</v>
      </c>
      <c r="AHR133" s="34">
        <v>0.22846721112728119</v>
      </c>
      <c r="AHS133" s="34">
        <v>0.22795230150222778</v>
      </c>
      <c r="AHT133" s="34">
        <v>0.23708206415176392</v>
      </c>
      <c r="AHU133" t="s">
        <v>843</v>
      </c>
      <c r="AHV133" s="34">
        <v>0.25351321697235107</v>
      </c>
      <c r="AHW133" s="34">
        <v>0.25155928730964661</v>
      </c>
      <c r="AHX133" s="34">
        <v>0.22218668460845947</v>
      </c>
      <c r="AHY133" s="34">
        <v>0.21407316625118256</v>
      </c>
      <c r="AHZ133" s="34">
        <v>0.23148062825202942</v>
      </c>
      <c r="AIA133" t="s">
        <v>832</v>
      </c>
      <c r="AIB133" t="s">
        <v>843</v>
      </c>
      <c r="AIC133" s="34">
        <v>0.2518250048160553</v>
      </c>
      <c r="AID133" s="34">
        <v>0.24916666746139526</v>
      </c>
      <c r="AIE133" s="34">
        <v>0.21821001172065735</v>
      </c>
      <c r="AIF133" s="34">
        <v>0.21226000785827637</v>
      </c>
      <c r="AIG133" s="34">
        <v>0.22190003097057343</v>
      </c>
      <c r="AIH133" t="s">
        <v>924</v>
      </c>
      <c r="AII133" t="s">
        <v>843</v>
      </c>
      <c r="AIJ133" s="34">
        <v>0.27570849657058716</v>
      </c>
      <c r="AIK133" s="34">
        <v>0.27223467826843262</v>
      </c>
      <c r="AIL133" s="34">
        <v>0.23421600461006165</v>
      </c>
      <c r="AIM133" s="34">
        <v>0.22535400092601776</v>
      </c>
      <c r="AIN133" s="34">
        <v>0.22981999814510345</v>
      </c>
      <c r="AIO133" t="s">
        <v>1607</v>
      </c>
      <c r="AIP133" s="34">
        <v>0.21996165812015533</v>
      </c>
      <c r="AIQ133" t="s">
        <v>843</v>
      </c>
      <c r="AIR133" s="34">
        <v>0.22416</v>
      </c>
      <c r="AIS133" s="34">
        <v>0.22217999999999999</v>
      </c>
      <c r="AIT133" s="34">
        <v>0.22033000000000003</v>
      </c>
      <c r="AIU133" s="34">
        <v>0.21870000000000001</v>
      </c>
      <c r="AIV133" s="34">
        <v>0.21760000000000002</v>
      </c>
      <c r="AIW133" s="34">
        <v>0.21679999999999999</v>
      </c>
      <c r="AIX133" t="s">
        <v>843</v>
      </c>
      <c r="AIY133" s="34">
        <v>3.9500000000000004E-3</v>
      </c>
      <c r="AIZ133" s="34">
        <v>2.9329999999999998E-2</v>
      </c>
      <c r="AJA133" s="34">
        <v>3.431E-2</v>
      </c>
      <c r="AJB133" s="34">
        <v>3.4380000000000001E-2</v>
      </c>
      <c r="AJC133" s="34">
        <v>3.4450000000000001E-2</v>
      </c>
      <c r="AJD133" s="34">
        <v>3.4270000000000002E-2</v>
      </c>
      <c r="AJE133" t="s">
        <v>843</v>
      </c>
      <c r="AJF133" s="34">
        <v>3.5872966051101685E-2</v>
      </c>
      <c r="AJG133" s="34">
        <v>2.4665059521794319E-2</v>
      </c>
      <c r="AJH133" s="34">
        <v>2.4701977148652077E-2</v>
      </c>
      <c r="AJI133" s="34">
        <v>3.084985539317131E-2</v>
      </c>
      <c r="AJJ133" s="34">
        <v>2.0067023113369942E-2</v>
      </c>
      <c r="AJK133" t="s">
        <v>830</v>
      </c>
      <c r="AJL133" t="s">
        <v>843</v>
      </c>
      <c r="AJM133" t="s">
        <v>843</v>
      </c>
      <c r="AJN133" s="34">
        <v>2.8281982988119125E-2</v>
      </c>
      <c r="AJO133" s="34">
        <v>6.3656959682703018E-3</v>
      </c>
      <c r="AJP133" s="34">
        <v>2.3448243737220764E-2</v>
      </c>
      <c r="AJQ133" s="34">
        <v>2.0328773185610771E-2</v>
      </c>
      <c r="AJR133" s="34">
        <v>1.9569128751754761E-2</v>
      </c>
      <c r="AJS133" t="s">
        <v>832</v>
      </c>
      <c r="AJT133" t="s">
        <v>843</v>
      </c>
      <c r="AJU133" t="s">
        <v>843</v>
      </c>
      <c r="AJV133" t="s">
        <v>843</v>
      </c>
      <c r="AJW133" s="34">
        <v>4.7544877976179123E-2</v>
      </c>
      <c r="AJX133" s="34">
        <v>3.6552093923091888E-2</v>
      </c>
      <c r="AJY133" s="34">
        <v>3.6466263234615326E-2</v>
      </c>
      <c r="AJZ133" s="34">
        <v>4.2510718107223511E-2</v>
      </c>
      <c r="AKA133" s="34">
        <v>3.1391732394695282E-2</v>
      </c>
      <c r="AKB133" t="s">
        <v>830</v>
      </c>
      <c r="AKC133" t="s">
        <v>843</v>
      </c>
      <c r="AKD133" t="s">
        <v>843</v>
      </c>
      <c r="AKE133" t="s">
        <v>843</v>
      </c>
      <c r="AKF133" s="34">
        <v>3.849472850561142E-2</v>
      </c>
      <c r="AKG133" s="34">
        <v>1.6734868288040161E-2</v>
      </c>
      <c r="AKH133" s="34">
        <v>3.1157605350017548E-2</v>
      </c>
      <c r="AKI133" s="34">
        <v>2.648448571562767E-2</v>
      </c>
      <c r="AKJ133" s="34">
        <v>2.0158851519227028E-2</v>
      </c>
      <c r="AKK133" t="s">
        <v>832</v>
      </c>
      <c r="AKL133" t="s">
        <v>843</v>
      </c>
      <c r="AKM133" s="34">
        <v>21500</v>
      </c>
      <c r="AKN133" t="s">
        <v>832</v>
      </c>
      <c r="AKO133" t="s">
        <v>843</v>
      </c>
      <c r="AKP133" s="34">
        <v>16765.1796875</v>
      </c>
      <c r="AKQ133" t="s">
        <v>830</v>
      </c>
      <c r="AKR133" t="s">
        <v>843</v>
      </c>
      <c r="AKS133" s="34">
        <v>16947.292624378701</v>
      </c>
      <c r="AKT133" t="s">
        <v>832</v>
      </c>
      <c r="AKU133" t="s">
        <v>843</v>
      </c>
      <c r="AKV133" s="34">
        <v>21851.105201269598</v>
      </c>
      <c r="AKW133" t="s">
        <v>832</v>
      </c>
      <c r="AKX133" t="s">
        <v>843</v>
      </c>
      <c r="AKY133" s="34">
        <v>0.18326923251152039</v>
      </c>
      <c r="AKZ133" s="34">
        <v>0.19641028344631195</v>
      </c>
      <c r="ALA133" s="34">
        <v>0.21111184358596802</v>
      </c>
      <c r="ALB133" s="34">
        <v>0.21400769054889679</v>
      </c>
      <c r="ALC133" s="34">
        <v>0.20508870482444763</v>
      </c>
      <c r="ALD133" t="s">
        <v>830</v>
      </c>
      <c r="ALE133" t="s">
        <v>843</v>
      </c>
      <c r="ALF133" t="s">
        <v>843</v>
      </c>
      <c r="ALG133" t="s">
        <v>843</v>
      </c>
      <c r="ALH133" s="34">
        <v>0.20337876677513123</v>
      </c>
      <c r="ALI133" s="34">
        <v>0.20735539495944977</v>
      </c>
      <c r="ALJ133" s="34">
        <v>0.21392044425010681</v>
      </c>
      <c r="ALK133" s="34">
        <v>0.21731199324131012</v>
      </c>
      <c r="ALL133" s="34">
        <v>0.22565126419067383</v>
      </c>
      <c r="ALM133" t="s">
        <v>832</v>
      </c>
    </row>
    <row r="134" spans="1:1001">
      <c r="A134" t="s">
        <v>423</v>
      </c>
      <c r="B134" t="s">
        <v>91</v>
      </c>
      <c r="C134" t="s">
        <v>316</v>
      </c>
      <c r="D134" s="34">
        <v>2.971668541431427E-2</v>
      </c>
      <c r="E134" t="s">
        <v>432</v>
      </c>
      <c r="F134" s="34">
        <v>3.9550594985485077E-2</v>
      </c>
      <c r="G134" t="s">
        <v>1464</v>
      </c>
      <c r="H134" s="34">
        <v>3.8509577512741089E-2</v>
      </c>
      <c r="I134" t="s">
        <v>1294</v>
      </c>
      <c r="J134" s="34">
        <v>3.522748127579689E-2</v>
      </c>
      <c r="K134" t="s">
        <v>1521</v>
      </c>
      <c r="L134" s="34"/>
      <c r="M134" t="s">
        <v>432</v>
      </c>
      <c r="N134" s="34">
        <v>0.41965177655220032</v>
      </c>
      <c r="O134" s="34"/>
      <c r="P134" t="s">
        <v>1459</v>
      </c>
      <c r="Q134" s="34"/>
      <c r="R134" t="s">
        <v>1459</v>
      </c>
      <c r="S134" s="34"/>
      <c r="T134" t="s">
        <v>1459</v>
      </c>
      <c r="U134" s="34">
        <v>0.41965177655220032</v>
      </c>
      <c r="V134" t="s">
        <v>432</v>
      </c>
      <c r="W134" t="s">
        <v>843</v>
      </c>
      <c r="X134" t="s">
        <v>1464</v>
      </c>
      <c r="Y134" s="34">
        <v>0.44453153014183044</v>
      </c>
      <c r="Z134" s="34"/>
      <c r="AA134" t="s">
        <v>1459</v>
      </c>
      <c r="AB134" s="34"/>
      <c r="AC134" t="s">
        <v>1459</v>
      </c>
      <c r="AD134" s="34"/>
      <c r="AE134" t="s">
        <v>1459</v>
      </c>
      <c r="AF134" s="34">
        <v>0.44453153014183044</v>
      </c>
      <c r="AG134" t="s">
        <v>1464</v>
      </c>
      <c r="AH134" t="s">
        <v>843</v>
      </c>
      <c r="AI134" t="s">
        <v>1294</v>
      </c>
      <c r="AJ134" s="34">
        <v>0.44451752305030823</v>
      </c>
      <c r="AK134" s="34"/>
      <c r="AL134" t="s">
        <v>1459</v>
      </c>
      <c r="AM134" s="34"/>
      <c r="AN134" t="s">
        <v>1459</v>
      </c>
      <c r="AO134" s="34"/>
      <c r="AP134" t="s">
        <v>1459</v>
      </c>
      <c r="AQ134" s="34">
        <v>0.44451752305030823</v>
      </c>
      <c r="AR134" t="s">
        <v>1294</v>
      </c>
      <c r="AS134" t="s">
        <v>843</v>
      </c>
      <c r="AT134" t="s">
        <v>1521</v>
      </c>
      <c r="AU134" s="34">
        <v>0.44480422139167786</v>
      </c>
      <c r="AV134" s="34"/>
      <c r="AW134" t="s">
        <v>1459</v>
      </c>
      <c r="AX134" s="34"/>
      <c r="AY134" t="s">
        <v>1459</v>
      </c>
      <c r="AZ134" s="34"/>
      <c r="BA134" t="s">
        <v>1459</v>
      </c>
      <c r="BB134" s="34">
        <v>0.44480422139167786</v>
      </c>
      <c r="BC134" t="s">
        <v>1521</v>
      </c>
      <c r="BD134" t="s">
        <v>843</v>
      </c>
      <c r="BE134" s="34">
        <v>0.39389996616115042</v>
      </c>
      <c r="BF134" t="s">
        <v>1594</v>
      </c>
      <c r="BG134" t="s">
        <v>843</v>
      </c>
      <c r="BH134" t="s">
        <v>432</v>
      </c>
      <c r="BI134" s="34">
        <v>4.7794790267944336</v>
      </c>
      <c r="BJ134" t="s">
        <v>819</v>
      </c>
      <c r="BK134" s="34">
        <v>4.5593900680541992</v>
      </c>
      <c r="BL134" t="s">
        <v>1294</v>
      </c>
      <c r="BM134" s="34">
        <v>5.1961135864257813</v>
      </c>
      <c r="BN134" t="s">
        <v>1521</v>
      </c>
      <c r="BO134" s="34">
        <v>5.8010683059692383</v>
      </c>
      <c r="BP134" t="s">
        <v>843</v>
      </c>
      <c r="BQ134" s="34">
        <v>3.2698619365692139</v>
      </c>
      <c r="BR134" t="s">
        <v>830</v>
      </c>
      <c r="BS134" s="34"/>
      <c r="BT134" t="s">
        <v>843</v>
      </c>
      <c r="BU134" s="34">
        <v>3.6947658061981201</v>
      </c>
      <c r="BV134" t="s">
        <v>1558</v>
      </c>
      <c r="BW134" t="s">
        <v>843</v>
      </c>
      <c r="BX134" s="34">
        <v>2.4261062145233154</v>
      </c>
      <c r="BY134" t="s">
        <v>924</v>
      </c>
      <c r="BZ134" t="s">
        <v>843</v>
      </c>
      <c r="CA134" t="s">
        <v>465</v>
      </c>
      <c r="CB134" s="34">
        <v>9.8647559061646461E-3</v>
      </c>
      <c r="CC134" s="34">
        <v>9.4166509807109833E-3</v>
      </c>
      <c r="CD134" s="34">
        <v>9.1180354356765747E-3</v>
      </c>
      <c r="CE134" s="34">
        <v>9.306454099714756E-3</v>
      </c>
      <c r="CF134" s="34">
        <v>9.3064513057470322E-3</v>
      </c>
      <c r="CG134" t="s">
        <v>843</v>
      </c>
      <c r="CH134" t="s">
        <v>465</v>
      </c>
      <c r="CI134" s="34">
        <v>1.0511551052331924E-2</v>
      </c>
      <c r="CJ134" s="34">
        <v>1.0145834647119045E-2</v>
      </c>
      <c r="CK134" s="34">
        <v>1.0879836976528168E-2</v>
      </c>
      <c r="CL134" s="34">
        <v>1.0767079889774323E-2</v>
      </c>
      <c r="CM134" s="34">
        <v>1.1023652739822865E-2</v>
      </c>
      <c r="CN134" t="s">
        <v>843</v>
      </c>
      <c r="CO134" t="s">
        <v>465</v>
      </c>
      <c r="CP134" s="34">
        <v>1.0377908125519753E-2</v>
      </c>
      <c r="CQ134" s="34">
        <v>1.0479261167347431E-2</v>
      </c>
      <c r="CR134" s="34">
        <v>1.0665501467883587E-2</v>
      </c>
      <c r="CS134" s="34">
        <v>1.1023640632629395E-2</v>
      </c>
      <c r="CT134" s="34">
        <v>1.1023670434951782E-2</v>
      </c>
      <c r="CU134" t="s">
        <v>843</v>
      </c>
      <c r="CV134" t="s">
        <v>465</v>
      </c>
      <c r="CW134" s="34">
        <v>1.0326643474400043E-2</v>
      </c>
      <c r="CX134" s="34">
        <v>1.0232133790850639E-2</v>
      </c>
      <c r="CY134" s="34">
        <v>1.095246896147728E-2</v>
      </c>
      <c r="CZ134" s="34">
        <v>1.102363970130682E-2</v>
      </c>
      <c r="DA134" s="34">
        <v>1.1023667640984058E-2</v>
      </c>
      <c r="DB134" t="s">
        <v>843</v>
      </c>
      <c r="DC134" s="34"/>
      <c r="DD134" s="34"/>
      <c r="DE134" s="34"/>
      <c r="DF134" s="34"/>
      <c r="DG134" s="34"/>
      <c r="DH134" t="s">
        <v>1460</v>
      </c>
      <c r="DI134" t="s">
        <v>843</v>
      </c>
      <c r="DJ134" s="34"/>
      <c r="DK134" s="34"/>
      <c r="DL134" s="34"/>
      <c r="DM134" s="34"/>
      <c r="DN134" s="34"/>
      <c r="DO134" t="s">
        <v>1460</v>
      </c>
      <c r="DP134" t="s">
        <v>843</v>
      </c>
      <c r="DQ134" s="34"/>
      <c r="DR134" t="s">
        <v>1460</v>
      </c>
      <c r="DS134" t="s">
        <v>843</v>
      </c>
      <c r="DT134" t="s">
        <v>843</v>
      </c>
      <c r="DU134" s="34">
        <v>8.6999999999999993</v>
      </c>
      <c r="DV134" t="s">
        <v>1461</v>
      </c>
      <c r="DW134" t="s">
        <v>843</v>
      </c>
      <c r="DX134" t="s">
        <v>843</v>
      </c>
      <c r="DY134" t="s">
        <v>465</v>
      </c>
      <c r="DZ134" s="34">
        <v>1.5600734623149037E-3</v>
      </c>
      <c r="EA134" s="34">
        <v>6.7268130369484425E-3</v>
      </c>
      <c r="EB134" s="34">
        <v>7.451644167304039E-3</v>
      </c>
      <c r="EC134" s="34">
        <v>9.3510719016194344E-3</v>
      </c>
      <c r="ED134" s="34">
        <v>1.016119122505188E-2</v>
      </c>
      <c r="EE134" t="s">
        <v>843</v>
      </c>
      <c r="EF134" t="s">
        <v>465</v>
      </c>
      <c r="EG134" s="34">
        <v>7.5499997474253178E-3</v>
      </c>
      <c r="EH134" s="34">
        <v>7.9333335161209106E-3</v>
      </c>
      <c r="EI134" s="34">
        <v>5.7999999262392521E-3</v>
      </c>
      <c r="EJ134" s="34">
        <v>5.1999995484948158E-3</v>
      </c>
      <c r="EK134" s="34">
        <v>2.3000000510364771E-3</v>
      </c>
      <c r="EL134" t="s">
        <v>843</v>
      </c>
      <c r="EM134" t="s">
        <v>465</v>
      </c>
      <c r="EN134" s="34">
        <v>3.2904120162129402E-3</v>
      </c>
      <c r="EO134" s="34">
        <v>5.2266726270318031E-3</v>
      </c>
      <c r="EP134" s="34">
        <v>5.1937159150838852E-3</v>
      </c>
      <c r="EQ134" s="34">
        <v>4.9662156961858273E-3</v>
      </c>
      <c r="ER134" s="34">
        <v>1.3287917245179415E-3</v>
      </c>
      <c r="ES134" t="s">
        <v>843</v>
      </c>
      <c r="ET134" t="s">
        <v>465</v>
      </c>
      <c r="EU134" s="34">
        <v>8.6485305801033974E-3</v>
      </c>
      <c r="EV134" s="34">
        <v>6.2474519945681095E-3</v>
      </c>
      <c r="EW134" s="34">
        <v>2.9563978314399719E-3</v>
      </c>
      <c r="EX134" s="34">
        <v>7.2483252733945847E-4</v>
      </c>
      <c r="EY134" s="34">
        <v>-1.6093424055725336E-3</v>
      </c>
      <c r="EZ134" t="s">
        <v>843</v>
      </c>
      <c r="FA134" t="s">
        <v>1594</v>
      </c>
      <c r="FB134" s="34">
        <v>-2.7939083054661751E-2</v>
      </c>
      <c r="FC134" s="34">
        <v>-3.4659422934055328E-2</v>
      </c>
      <c r="FD134" s="34">
        <v>-6.3969656825065613E-2</v>
      </c>
      <c r="FE134" s="34">
        <v>-0.10541533678770065</v>
      </c>
      <c r="FF134" s="34">
        <v>-0.1142365038394928</v>
      </c>
      <c r="FG134" t="s">
        <v>843</v>
      </c>
      <c r="FH134" s="34"/>
      <c r="FI134" s="34"/>
      <c r="FJ134" s="34"/>
      <c r="FK134" s="34"/>
      <c r="FL134" s="34"/>
      <c r="FM134" t="s">
        <v>843</v>
      </c>
      <c r="FN134" t="s">
        <v>843</v>
      </c>
      <c r="FO134" s="34">
        <v>0.50856999999999997</v>
      </c>
      <c r="FP134" t="s">
        <v>1462</v>
      </c>
      <c r="FQ134" t="s">
        <v>843</v>
      </c>
      <c r="FR134" t="s">
        <v>843</v>
      </c>
      <c r="FS134" s="34">
        <v>0.71740999999999999</v>
      </c>
      <c r="FT134" t="s">
        <v>1462</v>
      </c>
      <c r="FU134" t="s">
        <v>843</v>
      </c>
      <c r="FV134" t="s">
        <v>843</v>
      </c>
      <c r="FW134" s="34">
        <v>0.31622</v>
      </c>
      <c r="FX134" t="s">
        <v>1462</v>
      </c>
      <c r="FY134" t="s">
        <v>843</v>
      </c>
      <c r="FZ134" s="34">
        <v>-0.18561184406280518</v>
      </c>
      <c r="GA134" s="34">
        <v>-0.17704497277736664</v>
      </c>
      <c r="GB134" s="34">
        <v>-0.2067970335483551</v>
      </c>
      <c r="GC134" s="34">
        <v>-0.21174065768718719</v>
      </c>
      <c r="GD134" s="34">
        <v>-0.21161673963069916</v>
      </c>
      <c r="GE134" t="s">
        <v>830</v>
      </c>
      <c r="GF134" t="s">
        <v>843</v>
      </c>
      <c r="GG134" s="34">
        <v>-0.19048012793064117</v>
      </c>
      <c r="GH134" s="34">
        <v>-0.18183243274688721</v>
      </c>
      <c r="GI134" s="34">
        <v>-0.2153010219335556</v>
      </c>
      <c r="GJ134" s="34">
        <v>-0.21328620612621307</v>
      </c>
      <c r="GK134" s="34">
        <v>-0.21828092634677887</v>
      </c>
      <c r="GL134" t="s">
        <v>832</v>
      </c>
      <c r="GM134" t="s">
        <v>843</v>
      </c>
      <c r="GN134" s="34">
        <v>1.4318720102310181</v>
      </c>
      <c r="GO134" t="s">
        <v>832</v>
      </c>
      <c r="GP134" t="s">
        <v>843</v>
      </c>
      <c r="GQ134" t="s">
        <v>843</v>
      </c>
      <c r="GR134" s="34">
        <v>8.545241504907608E-2</v>
      </c>
      <c r="GS134" s="34">
        <v>8.4480911493301392E-2</v>
      </c>
      <c r="GT134" s="34">
        <v>6.0325074940919876E-2</v>
      </c>
      <c r="GU134" s="34">
        <v>4.5277494937181473E-2</v>
      </c>
      <c r="GV134" s="34">
        <v>3.6941323429346085E-2</v>
      </c>
      <c r="GW134" t="s">
        <v>832</v>
      </c>
      <c r="GX134" t="s">
        <v>843</v>
      </c>
      <c r="GY134" t="s">
        <v>843</v>
      </c>
      <c r="GZ134" t="s">
        <v>843</v>
      </c>
      <c r="HA134" t="s">
        <v>843</v>
      </c>
      <c r="HB134" t="s">
        <v>843</v>
      </c>
      <c r="HC134" t="s">
        <v>843</v>
      </c>
      <c r="HD134" t="s">
        <v>843</v>
      </c>
      <c r="HE134" t="s">
        <v>843</v>
      </c>
      <c r="HF134" t="s">
        <v>843</v>
      </c>
      <c r="HG134" t="s">
        <v>843</v>
      </c>
      <c r="HH134" s="34">
        <v>4320642</v>
      </c>
      <c r="HI134" s="34">
        <v>4389200</v>
      </c>
      <c r="HJ134" s="34">
        <v>4446666</v>
      </c>
      <c r="HK134" s="34">
        <v>4504807</v>
      </c>
      <c r="HL134" s="34">
        <v>4574797</v>
      </c>
      <c r="HM134" s="34">
        <v>4643044</v>
      </c>
      <c r="HN134" s="34">
        <v>4719864</v>
      </c>
      <c r="HO134" s="34">
        <v>4809608</v>
      </c>
      <c r="HP134" s="34">
        <v>4887613</v>
      </c>
      <c r="HQ134" s="34">
        <v>4951135</v>
      </c>
      <c r="HR134" s="34">
        <v>4995800</v>
      </c>
      <c r="HS134" s="34">
        <v>5045056</v>
      </c>
      <c r="HT134" s="34">
        <v>5178337</v>
      </c>
      <c r="HU134" s="34">
        <v>5678851</v>
      </c>
      <c r="HV134" s="34">
        <v>6274342</v>
      </c>
      <c r="HW134" s="34">
        <v>6398940</v>
      </c>
      <c r="HX134" s="34">
        <v>6258619</v>
      </c>
      <c r="HY134" s="34">
        <v>6109252</v>
      </c>
      <c r="HZ134" s="34">
        <v>5950839</v>
      </c>
      <c r="IA134" s="34">
        <v>5781907</v>
      </c>
      <c r="IB134" s="34">
        <v>5662923</v>
      </c>
      <c r="IC134" s="34">
        <v>5592631</v>
      </c>
      <c r="ID134" s="34">
        <v>5489739</v>
      </c>
      <c r="IE134" s="34">
        <v>5353930</v>
      </c>
      <c r="IF134" s="34">
        <v>5219044</v>
      </c>
      <c r="IG134" s="34">
        <v>5097604</v>
      </c>
      <c r="IH134" s="34">
        <v>4988145</v>
      </c>
      <c r="II134" s="34">
        <v>4897736</v>
      </c>
      <c r="IJ134" s="34">
        <v>4824807</v>
      </c>
      <c r="IK134" s="34">
        <v>4763208</v>
      </c>
      <c r="IL134" s="34">
        <v>4714240</v>
      </c>
      <c r="IM134" s="34">
        <v>4678450</v>
      </c>
      <c r="IN134" s="34">
        <v>4654951</v>
      </c>
      <c r="IO134" s="34">
        <v>4641685</v>
      </c>
      <c r="IP134" s="34">
        <v>4637432</v>
      </c>
      <c r="IQ134" s="34">
        <v>4642097</v>
      </c>
      <c r="IR134" s="34">
        <v>4654791</v>
      </c>
      <c r="IS134" s="34">
        <v>4673485</v>
      </c>
      <c r="IT134" s="34">
        <v>4695407</v>
      </c>
      <c r="IU134" s="34">
        <v>4718509</v>
      </c>
      <c r="IV134" s="34">
        <v>4742163</v>
      </c>
      <c r="IW134" s="34">
        <v>4766088</v>
      </c>
      <c r="IX134" s="34">
        <v>4790049</v>
      </c>
      <c r="IY134" s="34">
        <v>4813633</v>
      </c>
      <c r="IZ134" s="34">
        <v>4836471</v>
      </c>
      <c r="JA134" s="34">
        <v>4858147</v>
      </c>
      <c r="JB134" s="34">
        <v>4878160</v>
      </c>
      <c r="JC134" s="34">
        <v>4896315</v>
      </c>
      <c r="JD134" s="34">
        <v>4912361</v>
      </c>
      <c r="JE134" s="34">
        <v>4926083</v>
      </c>
      <c r="JF134" s="34">
        <v>4937579</v>
      </c>
      <c r="JG134" s="34">
        <v>4946848</v>
      </c>
      <c r="JH134" s="34">
        <v>4953656</v>
      </c>
      <c r="JI134" s="34">
        <v>4958129</v>
      </c>
      <c r="JJ134" s="34">
        <v>4960530</v>
      </c>
      <c r="JK134" s="34">
        <v>4961059</v>
      </c>
      <c r="JL134" s="34">
        <v>4960079</v>
      </c>
      <c r="JM134" s="34">
        <v>4957813</v>
      </c>
      <c r="JN134" s="34">
        <v>4954615</v>
      </c>
      <c r="JO134" s="34">
        <v>4950829</v>
      </c>
      <c r="JP134" s="34">
        <v>4946598</v>
      </c>
      <c r="JQ134" s="34">
        <v>4942211</v>
      </c>
      <c r="JR134" s="34">
        <v>4937973</v>
      </c>
      <c r="JS134" s="34">
        <v>4934177</v>
      </c>
      <c r="JT134" s="34">
        <v>4930926</v>
      </c>
      <c r="JU134" s="34">
        <v>4928383</v>
      </c>
      <c r="JV134" s="34">
        <v>4926691</v>
      </c>
      <c r="JW134" s="34">
        <v>4925874</v>
      </c>
      <c r="JX134" s="34">
        <v>4925787</v>
      </c>
      <c r="JY134" s="34">
        <v>4926413</v>
      </c>
      <c r="JZ134" s="34">
        <v>4927743</v>
      </c>
      <c r="KA134" s="34">
        <v>4929604</v>
      </c>
      <c r="KB134" s="34">
        <v>4931993</v>
      </c>
      <c r="KC134" s="34">
        <v>4934715</v>
      </c>
      <c r="KD134" s="34">
        <v>4937681</v>
      </c>
      <c r="KE134" s="34">
        <v>4940792</v>
      </c>
      <c r="KF134" s="34">
        <v>4943806</v>
      </c>
      <c r="KG134" s="34">
        <v>4946578</v>
      </c>
      <c r="KH134" s="34">
        <v>4948983</v>
      </c>
      <c r="KI134" s="34">
        <v>4950939</v>
      </c>
      <c r="KJ134" s="34">
        <v>4952294</v>
      </c>
      <c r="KK134" s="34">
        <v>4952959</v>
      </c>
      <c r="KL134" s="34">
        <v>4952852</v>
      </c>
      <c r="KM134" s="34">
        <v>4951786</v>
      </c>
      <c r="KN134" s="34">
        <v>4949721</v>
      </c>
      <c r="KO134" s="34">
        <v>4946530</v>
      </c>
      <c r="KP134" s="34">
        <v>4942150</v>
      </c>
      <c r="KQ134" s="34">
        <v>4936645</v>
      </c>
      <c r="KR134" s="34">
        <v>4929983</v>
      </c>
      <c r="KS134" s="34">
        <v>4922100</v>
      </c>
      <c r="KT134" s="34">
        <v>4912907</v>
      </c>
      <c r="KU134" s="34">
        <v>4902373</v>
      </c>
      <c r="KV134" s="34">
        <v>4890453</v>
      </c>
      <c r="KW134" s="34">
        <v>4877096</v>
      </c>
      <c r="KX134" s="34">
        <v>4862336</v>
      </c>
      <c r="KY134" s="34">
        <v>4846194</v>
      </c>
      <c r="KZ134" s="34">
        <v>4828659</v>
      </c>
      <c r="LA134" s="34">
        <v>4809703</v>
      </c>
      <c r="LB134" s="34">
        <v>4789377</v>
      </c>
      <c r="LC134" s="34">
        <v>4767814</v>
      </c>
      <c r="LD134" s="34">
        <v>4745074</v>
      </c>
      <c r="LE134" t="s">
        <v>843</v>
      </c>
      <c r="LF134" t="s">
        <v>843</v>
      </c>
      <c r="LG134" t="s">
        <v>843</v>
      </c>
      <c r="LH134" s="34">
        <v>1.6480313614010811E-2</v>
      </c>
      <c r="LI134" s="34">
        <v>1.574297621846199E-2</v>
      </c>
      <c r="LJ134" s="34">
        <v>1.3007624074816704E-2</v>
      </c>
      <c r="LK134" s="34">
        <v>1.2990446761250496E-2</v>
      </c>
      <c r="LL134" s="34">
        <v>1.5417276881635189E-2</v>
      </c>
      <c r="LM134" s="34">
        <v>1.4807859435677528E-2</v>
      </c>
      <c r="LN134" s="34">
        <v>1.6409799456596375E-2</v>
      </c>
      <c r="LO134" s="34">
        <v>1.8835598602890968E-2</v>
      </c>
      <c r="LP134" s="34">
        <v>1.6088461503386497E-2</v>
      </c>
      <c r="LQ134" s="34">
        <v>1.291279774159193E-2</v>
      </c>
      <c r="LR134" s="34">
        <v>8.9807165786623955E-3</v>
      </c>
      <c r="LS134" s="34">
        <v>9.8111946135759354E-3</v>
      </c>
      <c r="LT134" s="34">
        <v>2.6075208559632301E-2</v>
      </c>
      <c r="LU134" s="34">
        <v>9.226495772600174E-2</v>
      </c>
      <c r="LV134" s="34">
        <v>9.9719695746898651E-2</v>
      </c>
      <c r="LW134" s="34">
        <v>1.9663732498884201E-2</v>
      </c>
      <c r="LX134" s="34">
        <v>-2.2172797471284866E-2</v>
      </c>
      <c r="LY134" s="34">
        <v>-2.4155210703611374E-2</v>
      </c>
      <c r="LZ134" s="34">
        <v>-2.6272125542163849E-2</v>
      </c>
      <c r="MA134" s="34">
        <v>-2.8798658400774002E-2</v>
      </c>
      <c r="MB134" s="34">
        <v>-2.079336903989315E-2</v>
      </c>
      <c r="MC134" s="34">
        <v>-1.2490351684391499E-2</v>
      </c>
      <c r="MD134" s="34">
        <v>-1.8569124862551689E-2</v>
      </c>
      <c r="ME134" s="34">
        <v>-2.5049842894077301E-2</v>
      </c>
      <c r="MF134" s="34">
        <v>-2.5516627356410027E-2</v>
      </c>
      <c r="MG134" s="34">
        <v>-2.3543618619441986E-2</v>
      </c>
      <c r="MH134" s="34">
        <v>-2.1706528961658478E-2</v>
      </c>
      <c r="MI134" s="34">
        <v>-1.8291039392352104E-2</v>
      </c>
      <c r="MJ134" s="34">
        <v>-1.5002323314547539E-2</v>
      </c>
      <c r="MK134" s="34">
        <v>-1.2849343009293079E-2</v>
      </c>
      <c r="ML134" s="34">
        <v>-1.0333675891160965E-2</v>
      </c>
      <c r="MM134" s="34">
        <v>-7.6208570972084999E-3</v>
      </c>
      <c r="MN134" s="34">
        <v>-5.0354739651083946E-3</v>
      </c>
      <c r="MO134" s="34">
        <v>-2.8539374470710754E-3</v>
      </c>
      <c r="MP134" s="34">
        <v>-9.1668212553486228E-4</v>
      </c>
      <c r="MQ134" s="34">
        <v>1.0054390877485275E-3</v>
      </c>
      <c r="MR134" s="34">
        <v>2.730807987973094E-3</v>
      </c>
      <c r="MS134" s="34">
        <v>4.0080342441797256E-3</v>
      </c>
      <c r="MT134" s="34">
        <v>4.6797506511211395E-3</v>
      </c>
      <c r="MU134" s="34">
        <v>4.9080629833042622E-3</v>
      </c>
      <c r="MV134" s="34">
        <v>5.0005009397864342E-3</v>
      </c>
      <c r="MW134" s="34">
        <v>5.0324820913374424E-3</v>
      </c>
      <c r="MX134" s="34">
        <v>5.014798603951931E-3</v>
      </c>
      <c r="MY134" s="34">
        <v>4.9114595167338848E-3</v>
      </c>
      <c r="MZ134" s="34">
        <v>4.7332220710813999E-3</v>
      </c>
      <c r="NA134" s="34">
        <v>4.4717667624354362E-3</v>
      </c>
      <c r="NB134" s="34">
        <v>4.1110101155936718E-3</v>
      </c>
      <c r="NC134" s="34">
        <v>3.7147817201912403E-3</v>
      </c>
      <c r="ND134" s="34">
        <v>3.2718002330511808E-3</v>
      </c>
      <c r="NE134" s="34">
        <v>2.7894673403352499E-3</v>
      </c>
      <c r="NF134" s="34">
        <v>2.3309811949729919E-3</v>
      </c>
      <c r="NG134" s="34">
        <v>1.8754759803414345E-3</v>
      </c>
      <c r="NH134" s="34">
        <v>1.3752836966887116E-3</v>
      </c>
      <c r="NI134" s="34">
        <v>9.0256199473515153E-4</v>
      </c>
      <c r="NJ134" s="34">
        <v>4.8413802869617939E-4</v>
      </c>
      <c r="NK134" s="34">
        <v>1.0663614375516772E-4</v>
      </c>
      <c r="NL134" s="34">
        <v>-1.9755797984544188E-4</v>
      </c>
      <c r="NM134" s="34">
        <v>-4.5695193693973124E-4</v>
      </c>
      <c r="NN134" s="34">
        <v>-6.4525060588493943E-4</v>
      </c>
      <c r="NO134" s="34">
        <v>-7.6442817226052284E-4</v>
      </c>
      <c r="NP134" s="34">
        <v>-8.5496972315013409E-4</v>
      </c>
      <c r="NQ134" s="34">
        <v>-8.8726566173136234E-4</v>
      </c>
      <c r="NR134" s="34">
        <v>-8.5787882562726736E-4</v>
      </c>
      <c r="NS134" s="34">
        <v>-7.6903210720047355E-4</v>
      </c>
      <c r="NT134" s="34">
        <v>-6.5909099066630006E-4</v>
      </c>
      <c r="NU134" s="34">
        <v>-5.1585765322670341E-4</v>
      </c>
      <c r="NV134" s="34">
        <v>-3.4337642136961222E-4</v>
      </c>
      <c r="NW134" s="34">
        <v>-1.6584513650741428E-4</v>
      </c>
      <c r="NX134" s="34">
        <v>-1.7661996025708504E-5</v>
      </c>
      <c r="NY134" s="34">
        <v>1.270782231586054E-4</v>
      </c>
      <c r="NZ134" s="34">
        <v>2.6993686333298683E-4</v>
      </c>
      <c r="OA134" s="34">
        <v>3.7758637336082757E-4</v>
      </c>
      <c r="OB134" s="34">
        <v>4.8450572649016976E-4</v>
      </c>
      <c r="OC134" s="34">
        <v>5.5175443412736058E-4</v>
      </c>
      <c r="OD134" s="34">
        <v>6.0086732264608145E-4</v>
      </c>
      <c r="OE134" s="34">
        <v>6.2985444674268365E-4</v>
      </c>
      <c r="OF134" s="34">
        <v>6.09837647061795E-4</v>
      </c>
      <c r="OG134" s="34">
        <v>5.6054448941722512E-4</v>
      </c>
      <c r="OH134" s="34">
        <v>4.8607654753141105E-4</v>
      </c>
      <c r="OI134" s="34">
        <v>3.9515463868156075E-4</v>
      </c>
      <c r="OJ134" s="34">
        <v>2.7364800916984677E-4</v>
      </c>
      <c r="OK134" s="34">
        <v>1.342721952823922E-4</v>
      </c>
      <c r="OL134" s="34">
        <v>-2.1603480490739457E-5</v>
      </c>
      <c r="OM134" s="34">
        <v>-2.1525268675759435E-4</v>
      </c>
      <c r="ON134" s="34">
        <v>-4.1710824007168412E-4</v>
      </c>
      <c r="OO134" s="34">
        <v>-6.4489070791751146E-4</v>
      </c>
      <c r="OP134" s="34">
        <v>-8.8586146011948586E-4</v>
      </c>
      <c r="OQ134" s="34">
        <v>-1.1145084863528609E-3</v>
      </c>
      <c r="OR134" s="34">
        <v>-1.3504108646884561E-3</v>
      </c>
      <c r="OS134" s="34">
        <v>-1.6002710908651352E-3</v>
      </c>
      <c r="OT134" s="34">
        <v>-1.8694450845941901E-3</v>
      </c>
      <c r="OU134" s="34">
        <v>-2.1464501041918993E-3</v>
      </c>
      <c r="OV134" s="34">
        <v>-2.4344364646822214E-3</v>
      </c>
      <c r="OW134" s="34">
        <v>-2.7349763549864292E-3</v>
      </c>
      <c r="OX134" s="34">
        <v>-3.0309800058603287E-3</v>
      </c>
      <c r="OY134" s="34">
        <v>-3.3253263682126999E-3</v>
      </c>
      <c r="OZ134" s="34">
        <v>-3.6248653195798397E-3</v>
      </c>
      <c r="PA134" s="34">
        <v>-3.9334534667432308E-3</v>
      </c>
      <c r="PB134" s="34">
        <v>-4.2349956929683685E-3</v>
      </c>
      <c r="PC134" s="34">
        <v>-4.5124213211238384E-3</v>
      </c>
      <c r="PD134" s="34">
        <v>-4.7808918170630932E-3</v>
      </c>
      <c r="PE134" t="s">
        <v>1300</v>
      </c>
      <c r="PF134" t="s">
        <v>843</v>
      </c>
      <c r="PG134" t="s">
        <v>843</v>
      </c>
      <c r="PH134" t="s">
        <v>843</v>
      </c>
      <c r="PI134" t="s">
        <v>843</v>
      </c>
      <c r="PJ134" t="s">
        <v>1300</v>
      </c>
      <c r="PK134" s="34">
        <v>0.49476858973503113</v>
      </c>
      <c r="PL134" s="34">
        <v>0.49498289823532104</v>
      </c>
      <c r="PM134" s="34">
        <v>0.49515300989151001</v>
      </c>
      <c r="PN134" s="34">
        <v>0.49530801177024841</v>
      </c>
      <c r="PO134" s="34">
        <v>0.49546176195144653</v>
      </c>
      <c r="PP134" s="34">
        <v>0.49559363722801208</v>
      </c>
      <c r="PQ134" s="34">
        <v>0.49562698602676392</v>
      </c>
      <c r="PR134" s="34">
        <v>0.49562624096870422</v>
      </c>
      <c r="PS134" s="34">
        <v>0.49570620059967041</v>
      </c>
      <c r="PT134" s="34">
        <v>0.49582993984222412</v>
      </c>
      <c r="PU134" s="34">
        <v>0.49599102139472961</v>
      </c>
      <c r="PV134" s="34">
        <v>0.49618595838546753</v>
      </c>
      <c r="PW134" s="34">
        <v>0.4964028000831604</v>
      </c>
      <c r="PX134" s="34">
        <v>0.49662351608276367</v>
      </c>
      <c r="PY134" s="34">
        <v>0.49683871865272522</v>
      </c>
      <c r="PZ134" s="34">
        <v>0.49597480893135071</v>
      </c>
      <c r="QA134" s="34">
        <v>0.49391967058181763</v>
      </c>
      <c r="QB134" s="34">
        <v>0.49168834090232849</v>
      </c>
      <c r="QC134" s="34">
        <v>0.48928681015968323</v>
      </c>
      <c r="QD134" s="34">
        <v>0.48671206831932068</v>
      </c>
      <c r="QE134" s="34">
        <v>0.48531210422515869</v>
      </c>
      <c r="QF134" s="34">
        <v>0.48519024252891541</v>
      </c>
      <c r="QG134" s="34">
        <v>0.48496949672698975</v>
      </c>
      <c r="QH134" s="34">
        <v>0.48468172550201416</v>
      </c>
      <c r="QI134" s="34">
        <v>0.48444256186485291</v>
      </c>
      <c r="QJ134" s="34">
        <v>0.4842604398727417</v>
      </c>
      <c r="QK134" s="34">
        <v>0.48410221934318542</v>
      </c>
      <c r="QL134" s="34">
        <v>0.48399445414543152</v>
      </c>
      <c r="QM134" s="34">
        <v>0.48393750190734863</v>
      </c>
      <c r="QN134" s="34">
        <v>0.48391461372375488</v>
      </c>
      <c r="QO134" s="34">
        <v>0.48393356800079346</v>
      </c>
      <c r="QP134" s="34">
        <v>0.48400005698204041</v>
      </c>
      <c r="QQ134" s="34">
        <v>0.48411336541175842</v>
      </c>
      <c r="QR134" s="34">
        <v>0.48426917195320129</v>
      </c>
      <c r="QS134" s="34">
        <v>0.48446553945541382</v>
      </c>
      <c r="QT134" s="34">
        <v>0.48470121622085571</v>
      </c>
      <c r="QU134" s="34">
        <v>0.48497664928436279</v>
      </c>
      <c r="QV134" s="34">
        <v>0.48528775572776794</v>
      </c>
      <c r="QW134" s="34">
        <v>0.48562458157539368</v>
      </c>
      <c r="QX134" s="34">
        <v>0.48598253726959229</v>
      </c>
      <c r="QY134" s="34">
        <v>0.48635950684547424</v>
      </c>
      <c r="QZ134" s="34">
        <v>0.48675665259361267</v>
      </c>
      <c r="RA134" s="34">
        <v>0.48717457056045532</v>
      </c>
      <c r="RB134" s="34">
        <v>0.48760968446731567</v>
      </c>
      <c r="RC134" s="34">
        <v>0.48806434869766235</v>
      </c>
      <c r="RD134" s="34">
        <v>0.48853832483291626</v>
      </c>
      <c r="RE134" s="34">
        <v>0.48902702331542969</v>
      </c>
      <c r="RF134" s="34">
        <v>0.48953160643577576</v>
      </c>
      <c r="RG134" s="34">
        <v>0.49005132913589478</v>
      </c>
      <c r="RH134" s="34">
        <v>0.49058431386947632</v>
      </c>
      <c r="RI134" s="34">
        <v>0.49113017320632935</v>
      </c>
      <c r="RJ134" s="34">
        <v>0.4916878342628479</v>
      </c>
      <c r="RK134" s="34">
        <v>0.49225500226020813</v>
      </c>
      <c r="RL134" s="34">
        <v>0.49283307790756226</v>
      </c>
      <c r="RM134" s="34">
        <v>0.49342307448387146</v>
      </c>
      <c r="RN134" s="34">
        <v>0.49402233958244324</v>
      </c>
      <c r="RO134" s="34">
        <v>0.49463123083114624</v>
      </c>
      <c r="RP134" s="34">
        <v>0.49524900317192078</v>
      </c>
      <c r="RQ134" s="34">
        <v>0.49587807059288025</v>
      </c>
      <c r="RR134" s="34">
        <v>0.49651825428009033</v>
      </c>
      <c r="RS134" s="34">
        <v>0.49716472625732422</v>
      </c>
      <c r="RT134" s="34">
        <v>0.49781867861747742</v>
      </c>
      <c r="RU134" s="34">
        <v>0.49847781658172607</v>
      </c>
      <c r="RV134" s="34">
        <v>0.49914038181304932</v>
      </c>
      <c r="RW134" s="34">
        <v>0.49980571866035461</v>
      </c>
      <c r="RX134" s="34">
        <v>0.50047045946121216</v>
      </c>
      <c r="RY134" s="34">
        <v>0.50113129615783691</v>
      </c>
      <c r="RZ134" s="34">
        <v>0.50178790092468262</v>
      </c>
      <c r="SA134" s="34">
        <v>0.5024370551109314</v>
      </c>
      <c r="SB134" s="34">
        <v>0.50307554006576538</v>
      </c>
      <c r="SC134" s="34">
        <v>0.50370121002197266</v>
      </c>
      <c r="SD134" s="34">
        <v>0.50431311130523682</v>
      </c>
      <c r="SE134" s="34">
        <v>0.50490927696228027</v>
      </c>
      <c r="SF134" s="34">
        <v>0.50548732280731201</v>
      </c>
      <c r="SG134" s="34">
        <v>0.50604826211929321</v>
      </c>
      <c r="SH134" s="34">
        <v>0.5065886378288269</v>
      </c>
      <c r="SI134" s="34">
        <v>0.50710445642471313</v>
      </c>
      <c r="SJ134" s="34">
        <v>0.5075945258140564</v>
      </c>
      <c r="SK134" s="34">
        <v>0.50805491209030151</v>
      </c>
      <c r="SL134" s="34">
        <v>0.50848191976547241</v>
      </c>
      <c r="SM134" s="34">
        <v>0.50887429714202881</v>
      </c>
      <c r="SN134" s="34">
        <v>0.50923174619674683</v>
      </c>
      <c r="SO134" s="34">
        <v>0.50955027341842651</v>
      </c>
      <c r="SP134" s="34">
        <v>0.50982654094696045</v>
      </c>
      <c r="SQ134" s="34">
        <v>0.51005744934082031</v>
      </c>
      <c r="SR134" s="34">
        <v>0.51024150848388672</v>
      </c>
      <c r="SS134" s="34">
        <v>0.51037806272506714</v>
      </c>
      <c r="ST134" s="34">
        <v>0.5104638934135437</v>
      </c>
      <c r="SU134" s="34">
        <v>0.51049810647964478</v>
      </c>
      <c r="SV134" s="34">
        <v>0.51047927141189575</v>
      </c>
      <c r="SW134" s="34">
        <v>0.51040780544281006</v>
      </c>
      <c r="SX134" s="34">
        <v>0.51028835773468018</v>
      </c>
      <c r="SY134" s="34">
        <v>0.51012229919433594</v>
      </c>
      <c r="SZ134" s="34">
        <v>0.50991308689117432</v>
      </c>
      <c r="TA134" s="34">
        <v>0.50966817140579224</v>
      </c>
      <c r="TB134" s="34">
        <v>0.50939249992370605</v>
      </c>
      <c r="TC134" s="34">
        <v>0.50909143686294556</v>
      </c>
      <c r="TD134" s="34">
        <v>0.50877320766448975</v>
      </c>
      <c r="TE134" s="34">
        <v>0.50844168663024902</v>
      </c>
      <c r="TF134" s="34">
        <v>0.50810182094573975</v>
      </c>
      <c r="TG134" s="34">
        <v>0.50776296854019165</v>
      </c>
      <c r="TH134" t="s">
        <v>843</v>
      </c>
      <c r="TI134" t="s">
        <v>843</v>
      </c>
      <c r="TJ134" t="s">
        <v>1300</v>
      </c>
      <c r="TK134" s="34">
        <v>0.62927662139098794</v>
      </c>
      <c r="TL134" s="34">
        <v>0.63441948418846306</v>
      </c>
      <c r="TM134" s="34">
        <v>0.63954038823694004</v>
      </c>
      <c r="TN134" s="34">
        <v>0.64490458249325899</v>
      </c>
      <c r="TO134" s="34">
        <v>0.65080672969677911</v>
      </c>
      <c r="TP134" s="34">
        <v>0.65698885720350109</v>
      </c>
      <c r="TQ134" s="34">
        <v>0.66288205943200296</v>
      </c>
      <c r="TR134" s="34">
        <v>0.66835374109490797</v>
      </c>
      <c r="TS134" s="34">
        <v>0.67335322988951907</v>
      </c>
      <c r="TT134" s="34">
        <v>0.67768528606928402</v>
      </c>
      <c r="TU134" s="34">
        <v>0.68117585583648799</v>
      </c>
      <c r="TV134" s="34">
        <v>0.68387440259588805</v>
      </c>
      <c r="TW134" s="34">
        <v>0.68583469115328999</v>
      </c>
      <c r="TX134" s="34">
        <v>0.68698512366453002</v>
      </c>
      <c r="TY134" s="34">
        <v>0.68744414255358199</v>
      </c>
      <c r="TZ134" s="34">
        <v>0.68123389821078906</v>
      </c>
      <c r="UA134" s="34">
        <v>0.668532972806543</v>
      </c>
      <c r="UB134" s="34">
        <v>0.65618390403472504</v>
      </c>
      <c r="UC134" s="34">
        <v>0.64448273596378602</v>
      </c>
      <c r="UD134" s="34">
        <v>0.63376007550450697</v>
      </c>
      <c r="UE134" s="34">
        <v>0.62814860557448804</v>
      </c>
      <c r="UF134" s="34">
        <v>0.62759522307121596</v>
      </c>
      <c r="UG134" s="34">
        <v>0.6266550534866</v>
      </c>
      <c r="UH134" s="34">
        <v>0.62452129786169197</v>
      </c>
      <c r="UI134" s="34">
        <v>0.622028670384844</v>
      </c>
      <c r="UJ134" s="34">
        <v>0.620293867471855</v>
      </c>
      <c r="UK134" s="34">
        <v>0.62004001487526894</v>
      </c>
      <c r="UL134" s="34">
        <v>0.62141885556918597</v>
      </c>
      <c r="UM134" s="34">
        <v>0.62397432436423594</v>
      </c>
      <c r="UN134" s="34">
        <v>0.62694207349332698</v>
      </c>
      <c r="UO134" s="34">
        <v>0.62992465381482499</v>
      </c>
      <c r="UP134" s="34">
        <v>0.63244418557428195</v>
      </c>
      <c r="UQ134" s="34">
        <v>0.63408852209185396</v>
      </c>
      <c r="UR134" s="34">
        <v>0.63456564098658608</v>
      </c>
      <c r="US134" s="34">
        <v>0.63366061216638903</v>
      </c>
      <c r="UT134" s="34">
        <v>0.63245414733901495</v>
      </c>
      <c r="UU134" s="34">
        <v>0.63157744354150402</v>
      </c>
      <c r="UV134" s="34">
        <v>0.63041577854472897</v>
      </c>
      <c r="UW134" s="34">
        <v>0.628672232247386</v>
      </c>
      <c r="UX134" s="34">
        <v>0.62615393972969002</v>
      </c>
      <c r="UY134" s="34">
        <v>0.62294607154436399</v>
      </c>
      <c r="UZ134" s="34">
        <v>0.61919209213090498</v>
      </c>
      <c r="VA134" s="34">
        <v>0.614999449901243</v>
      </c>
      <c r="VB134" s="34">
        <v>0.61054394882202301</v>
      </c>
      <c r="VC134" s="34">
        <v>0.60601010592331694</v>
      </c>
      <c r="VD134" s="34">
        <v>0.60155909238645899</v>
      </c>
      <c r="VE134" s="34">
        <v>0.59740516916214292</v>
      </c>
      <c r="VF134" s="34">
        <v>0.59374668436841604</v>
      </c>
      <c r="VG134" s="34">
        <v>0.59078103270697802</v>
      </c>
      <c r="VH134" s="34">
        <v>0.58870668642814206</v>
      </c>
      <c r="VI134" s="34">
        <v>0.587698486677531</v>
      </c>
      <c r="VJ134" s="34">
        <v>0.58786776953728903</v>
      </c>
      <c r="VK134" s="34">
        <v>0.58924459025818499</v>
      </c>
      <c r="VL134" s="34">
        <v>0.59176758006901398</v>
      </c>
      <c r="VM134" s="34">
        <v>0.59529737749796896</v>
      </c>
      <c r="VN134" s="34">
        <v>0.59972437336463802</v>
      </c>
      <c r="VO134" s="34">
        <v>0.60493582864305206</v>
      </c>
      <c r="VP134" s="34">
        <v>0.610775316734951</v>
      </c>
      <c r="VQ134" s="34">
        <v>0.61699587152584001</v>
      </c>
      <c r="VR134" s="34">
        <v>0.62334614835756297</v>
      </c>
      <c r="VS134" s="34">
        <v>0.62957804535561601</v>
      </c>
      <c r="VT134" s="34">
        <v>0.63544342805274801</v>
      </c>
      <c r="VU134" s="34">
        <v>0.64085232948823301</v>
      </c>
      <c r="VV134" s="34">
        <v>0.64575757560403901</v>
      </c>
      <c r="VW134" s="34">
        <v>0.6501129148852659</v>
      </c>
      <c r="VX134" s="34">
        <v>0.65389834759189791</v>
      </c>
      <c r="VY134" s="34">
        <v>0.65702425826990196</v>
      </c>
      <c r="VZ134" s="34">
        <v>0.65930056270217197</v>
      </c>
      <c r="WA134" s="34">
        <v>0.660587841090165</v>
      </c>
      <c r="WB134" s="34">
        <v>0.66074812843055097</v>
      </c>
      <c r="WC134" s="34">
        <v>0.65964763178599195</v>
      </c>
      <c r="WD134" s="34">
        <v>0.65721228898023898</v>
      </c>
      <c r="WE134" s="34">
        <v>0.65334392675091701</v>
      </c>
      <c r="WF134" s="34">
        <v>0.64805795755762607</v>
      </c>
      <c r="WG134" s="34">
        <v>0.64139032487014902</v>
      </c>
      <c r="WH134" s="34">
        <v>0.63338158807519196</v>
      </c>
      <c r="WI134" s="34">
        <v>0.62423579887279201</v>
      </c>
      <c r="WJ134" s="34">
        <v>0.61429790453117294</v>
      </c>
      <c r="WK134" s="34">
        <v>0.60399172961310699</v>
      </c>
      <c r="WL134" s="34">
        <v>0.59370060911677602</v>
      </c>
      <c r="WM134" s="34">
        <v>0.58381812549901102</v>
      </c>
      <c r="WN134" s="34">
        <v>0.57476837838064299</v>
      </c>
      <c r="WO134" s="34">
        <v>0.56691250143225502</v>
      </c>
      <c r="WP134" s="34">
        <v>0.56050847108497803</v>
      </c>
      <c r="WQ134" s="34">
        <v>0.55580854397565604</v>
      </c>
      <c r="WR134" s="34">
        <v>0.55194898727501995</v>
      </c>
      <c r="WS134" s="34">
        <v>0.54836817461713805</v>
      </c>
      <c r="WT134" s="34">
        <v>0.54552990948306002</v>
      </c>
      <c r="WU134" s="34">
        <v>0.54350862300221103</v>
      </c>
      <c r="WV134" s="34">
        <v>0.54238937217962102</v>
      </c>
      <c r="WW134" s="34">
        <v>0.54208542336394994</v>
      </c>
      <c r="WX134" s="34">
        <v>0.54241134421928505</v>
      </c>
      <c r="WY134" s="34">
        <v>0.54322104721178199</v>
      </c>
      <c r="WZ134" s="34">
        <v>0.54436359259690592</v>
      </c>
      <c r="XA134" s="34">
        <v>0.54568287753047107</v>
      </c>
      <c r="XB134" s="34">
        <v>0.54702803891053497</v>
      </c>
      <c r="XC134" s="34">
        <v>0.54825718693326697</v>
      </c>
      <c r="XD134" s="34">
        <v>0.54926463746978105</v>
      </c>
      <c r="XE134" s="34">
        <v>0.54995206578559896</v>
      </c>
      <c r="XF134" s="34">
        <v>0.55025107420833497</v>
      </c>
      <c r="XG134" s="34">
        <v>0.55008320207440398</v>
      </c>
      <c r="XH134" t="s">
        <v>843</v>
      </c>
      <c r="XI134" t="s">
        <v>1300</v>
      </c>
      <c r="XJ134" s="34">
        <v>0.60553188623357401</v>
      </c>
      <c r="XK134" s="34">
        <v>0.61096031167410902</v>
      </c>
      <c r="XL134" s="34">
        <v>0.616352678613595</v>
      </c>
      <c r="XM134" s="34">
        <v>0.62190926027360804</v>
      </c>
      <c r="XN134" s="34">
        <v>0.62783642336081502</v>
      </c>
      <c r="XO134" s="34">
        <v>0.633827330321732</v>
      </c>
      <c r="XP134" s="34">
        <v>0.63929769594021202</v>
      </c>
      <c r="XQ134" s="34">
        <v>0.64409916567004999</v>
      </c>
      <c r="XR134" s="34">
        <v>0.64806522120306997</v>
      </c>
      <c r="XS134" s="34">
        <v>0.65100483535642195</v>
      </c>
      <c r="XT134" s="34">
        <v>0.65237536054039003</v>
      </c>
      <c r="XU134" s="34">
        <v>0.65236306075065797</v>
      </c>
      <c r="XV134" s="34">
        <v>0.65176410382675898</v>
      </c>
      <c r="XW134" s="34">
        <v>0.65074091125644007</v>
      </c>
      <c r="XX134" s="34">
        <v>0.64940182975347593</v>
      </c>
      <c r="XY134" s="34">
        <v>0.64207819123778198</v>
      </c>
      <c r="XZ134" s="34">
        <v>0.62901531240235997</v>
      </c>
      <c r="YA134" s="34">
        <v>0.61633704227105401</v>
      </c>
      <c r="YB134" s="34">
        <v>0.60416447159803899</v>
      </c>
      <c r="YC134" s="34">
        <v>0.59287088091099394</v>
      </c>
      <c r="YD134" s="34">
        <v>0.58612984971455095</v>
      </c>
      <c r="YE134" s="34">
        <v>0.58401636009956692</v>
      </c>
      <c r="YF134" s="34">
        <v>0.58149453175328292</v>
      </c>
      <c r="YG134" s="34">
        <v>0.57749256877588695</v>
      </c>
      <c r="YH134" s="34">
        <v>0.57283489083441308</v>
      </c>
      <c r="YI134" s="34">
        <v>0.56871345832277298</v>
      </c>
      <c r="YJ134" s="34">
        <v>0.56593402958414396</v>
      </c>
      <c r="YK134" s="34">
        <v>0.564842612995065</v>
      </c>
      <c r="YL134" s="34">
        <v>0.56520037327914108</v>
      </c>
      <c r="YM134" s="34">
        <v>0.56642550566760907</v>
      </c>
      <c r="YN134" s="34">
        <v>0.56835439010317701</v>
      </c>
      <c r="YO134" s="34">
        <v>0.57062745139950199</v>
      </c>
      <c r="YP134" s="34">
        <v>0.572738467064422</v>
      </c>
      <c r="YQ134" s="34">
        <v>0.57416537035207804</v>
      </c>
      <c r="YR134" s="34">
        <v>0.57445230463756702</v>
      </c>
      <c r="YS134" s="34">
        <v>0.57446289898724701</v>
      </c>
      <c r="YT134" s="34">
        <v>0.57464900142670206</v>
      </c>
      <c r="YU134" s="34">
        <v>0.57430091523767401</v>
      </c>
      <c r="YV134" s="34">
        <v>0.57311741026922691</v>
      </c>
      <c r="YW134" s="34">
        <v>0.57092749001856302</v>
      </c>
      <c r="YX134" s="34">
        <v>0.56783851249298201</v>
      </c>
      <c r="YY134" s="34">
        <v>0.56406858203205701</v>
      </c>
      <c r="YZ134" s="34">
        <v>0.55987276956874599</v>
      </c>
      <c r="ZA134" s="34">
        <v>0.55556447697612199</v>
      </c>
      <c r="ZB134" s="34">
        <v>0.55146351042563002</v>
      </c>
      <c r="ZC134" s="34">
        <v>0.54788687950364601</v>
      </c>
      <c r="ZD134" s="34">
        <v>0.54511578136018501</v>
      </c>
      <c r="ZE134" s="34">
        <v>0.54328076760592092</v>
      </c>
      <c r="ZF134" s="34">
        <v>0.54244206172530296</v>
      </c>
      <c r="ZG134" s="34">
        <v>0.54264077564263502</v>
      </c>
      <c r="ZH134" s="34">
        <v>0.54391954600427195</v>
      </c>
      <c r="ZI134" s="34">
        <v>0.54629473151388508</v>
      </c>
      <c r="ZJ134" s="34">
        <v>0.54969854588207201</v>
      </c>
      <c r="ZK134" s="34">
        <v>0.55397721600224603</v>
      </c>
      <c r="ZL134" s="34">
        <v>0.55889310214835897</v>
      </c>
      <c r="ZM134" s="34">
        <v>0.56419788597555498</v>
      </c>
      <c r="ZN134" s="34">
        <v>0.56969042226948408</v>
      </c>
      <c r="ZO134" s="34">
        <v>0.57529323668452603</v>
      </c>
      <c r="ZP134" s="34">
        <v>0.58093020345677704</v>
      </c>
      <c r="ZQ134" s="34">
        <v>0.58651302776635705</v>
      </c>
      <c r="ZR134" s="34">
        <v>0.59193237453296199</v>
      </c>
      <c r="ZS134" s="34">
        <v>0.59698270672781906</v>
      </c>
      <c r="ZT134" s="34">
        <v>0.60144850933773808</v>
      </c>
      <c r="ZU134" s="34">
        <v>0.60506801792193299</v>
      </c>
      <c r="ZV134" s="34">
        <v>0.60759240682253102</v>
      </c>
      <c r="ZW134" s="34">
        <v>0.60883518995987107</v>
      </c>
      <c r="ZX134" s="34">
        <v>0.60860748116738006</v>
      </c>
      <c r="ZY134" s="34">
        <v>0.60672146709396102</v>
      </c>
      <c r="ZZ134" s="34">
        <v>0.603124130215131</v>
      </c>
      <c r="AAA134" s="34">
        <v>0.59781492154485205</v>
      </c>
      <c r="AAB134" s="34">
        <v>0.59084229839096702</v>
      </c>
      <c r="AAC134" s="34">
        <v>0.58241418402108802</v>
      </c>
      <c r="AAD134" s="34">
        <v>0.572841995837991</v>
      </c>
      <c r="AAE134" s="34">
        <v>0.56258016547867196</v>
      </c>
      <c r="AAF134" s="34">
        <v>0.55206619788380396</v>
      </c>
      <c r="AAG134" s="34">
        <v>0.541685670871626</v>
      </c>
      <c r="AAH134" s="34">
        <v>0.531918472132758</v>
      </c>
      <c r="AAI134" s="34">
        <v>0.52319381196455406</v>
      </c>
      <c r="AAJ134" s="34">
        <v>0.51584845975915306</v>
      </c>
      <c r="AAK134" s="34">
        <v>0.510162718627719</v>
      </c>
      <c r="AAL134" s="34">
        <v>0.505293102550051</v>
      </c>
      <c r="AAM134" s="34">
        <v>0.50072688864102399</v>
      </c>
      <c r="AAN134" s="34">
        <v>0.49694514423758795</v>
      </c>
      <c r="AAO134" s="34">
        <v>0.49404770319234304</v>
      </c>
      <c r="AAP134" s="34">
        <v>0.49213031480660097</v>
      </c>
      <c r="AAQ134" s="34">
        <v>0.491117359935413</v>
      </c>
      <c r="AAR134" s="34">
        <v>0.49083177269323797</v>
      </c>
      <c r="AAS134" s="34">
        <v>0.49113892127142994</v>
      </c>
      <c r="AAT134" s="34">
        <v>0.49186320641097603</v>
      </c>
      <c r="AAU134" s="34">
        <v>0.49284731183363695</v>
      </c>
      <c r="AAV134" s="34">
        <v>0.49395037336859604</v>
      </c>
      <c r="AAW134" s="34">
        <v>0.49499176266353401</v>
      </c>
      <c r="AAX134" s="34">
        <v>0.49584619257152701</v>
      </c>
      <c r="AAY134" s="34">
        <v>0.49642809983646002</v>
      </c>
      <c r="AAZ134" s="34">
        <v>0.49665963026825</v>
      </c>
      <c r="ABA134" s="34">
        <v>0.49645164844824596</v>
      </c>
      <c r="ABB134" s="34">
        <v>0.49576103841666996</v>
      </c>
      <c r="ABC134" s="34">
        <v>0.49458651548614496</v>
      </c>
      <c r="ABD134" s="34">
        <v>0.49291426556254203</v>
      </c>
      <c r="ABE134" s="34">
        <v>0.49080925669596803</v>
      </c>
      <c r="ABF134" s="34">
        <v>0.48834169920216197</v>
      </c>
      <c r="ABG134" t="s">
        <v>843</v>
      </c>
      <c r="ABH134" t="s">
        <v>843</v>
      </c>
      <c r="ABI134" t="s">
        <v>1300</v>
      </c>
      <c r="ABJ134" s="34">
        <v>0.52683409085964494</v>
      </c>
      <c r="ABK134" s="34">
        <v>0.53221270390959607</v>
      </c>
      <c r="ABL134" s="34">
        <v>0.53780619007589103</v>
      </c>
      <c r="ABM134" s="34">
        <v>0.54372756216553098</v>
      </c>
      <c r="ABN134" s="34">
        <v>0.54999407077580997</v>
      </c>
      <c r="ABO134" s="34">
        <v>0.55636361012693303</v>
      </c>
      <c r="ABP134" s="34">
        <v>0.56264348266777597</v>
      </c>
      <c r="ABQ134" s="34">
        <v>0.56887754677720104</v>
      </c>
      <c r="ABR134" s="34">
        <v>0.57522997422259103</v>
      </c>
      <c r="ABS134" s="34">
        <v>0.58172354235175805</v>
      </c>
      <c r="ABT134" s="34">
        <v>0.58787217141120296</v>
      </c>
      <c r="ABU134" s="34">
        <v>0.59317670674253098</v>
      </c>
      <c r="ABV134" s="34">
        <v>0.59753096432976793</v>
      </c>
      <c r="ABW134" s="34">
        <v>0.60079040629958402</v>
      </c>
      <c r="ABX134" s="34">
        <v>0.60300573327006002</v>
      </c>
      <c r="ABY134" s="34">
        <v>0.59808926150966102</v>
      </c>
      <c r="ABZ134" s="34">
        <v>0.58578525184347796</v>
      </c>
      <c r="ACA134" s="34">
        <v>0.57289047602639998</v>
      </c>
      <c r="ACB134" s="34">
        <v>0.559836436509205</v>
      </c>
      <c r="ACC134" s="34">
        <v>0.54698394033179198</v>
      </c>
      <c r="ACD134" s="34">
        <v>0.54016092571266394</v>
      </c>
      <c r="ACE134" s="34">
        <v>0.53942267959391599</v>
      </c>
      <c r="ACF134" s="34">
        <v>0.53773034221386995</v>
      </c>
      <c r="ACG134" s="34">
        <v>0.53430849248201706</v>
      </c>
      <c r="ACH134" s="34">
        <v>0.52985086923965397</v>
      </c>
      <c r="ACI134" s="34">
        <v>0.52537525472751501</v>
      </c>
      <c r="ACJ134" s="34">
        <v>0.52170215581142898</v>
      </c>
      <c r="ACK134" s="34">
        <v>0.51938773343438693</v>
      </c>
      <c r="ACL134" s="34">
        <v>0.51852814853235107</v>
      </c>
      <c r="ACM134" s="34">
        <v>0.51889902771409502</v>
      </c>
      <c r="ACN134" s="34">
        <v>0.52055866905376103</v>
      </c>
      <c r="ACO134" s="34">
        <v>0.52342944778719402</v>
      </c>
      <c r="ACP134" s="34">
        <v>0.52727665661786804</v>
      </c>
      <c r="ACQ134" s="34">
        <v>0.53176987793978692</v>
      </c>
      <c r="ACR134" s="34">
        <v>0.536609701231199</v>
      </c>
      <c r="ACS134" s="34">
        <v>0.54152358298415604</v>
      </c>
      <c r="ACT134" s="34">
        <v>0.54611227442864807</v>
      </c>
      <c r="ACU134" s="34">
        <v>0.54990413471915101</v>
      </c>
      <c r="ACV134" s="34">
        <v>0.55245370635601998</v>
      </c>
      <c r="ACW134" s="34">
        <v>0.55340956221552196</v>
      </c>
      <c r="ACX134" s="34">
        <v>0.55372427663539592</v>
      </c>
      <c r="ACY134" s="34">
        <v>0.55395525638637</v>
      </c>
      <c r="ACZ134" s="34">
        <v>0.553552896849281</v>
      </c>
      <c r="ADA134" s="34">
        <v>0.552424333138816</v>
      </c>
      <c r="ADB134" s="34">
        <v>0.550501858741824</v>
      </c>
      <c r="ADC134" s="34">
        <v>0.54789974449105794</v>
      </c>
      <c r="ADD134" s="34">
        <v>0.544848569952605</v>
      </c>
      <c r="ADE134" s="34">
        <v>0.54158204094120199</v>
      </c>
      <c r="ADF134" s="34">
        <v>0.53837538218634795</v>
      </c>
      <c r="ADG134" s="34">
        <v>0.53551635244473095</v>
      </c>
      <c r="ADH134" s="34">
        <v>0.533254198742522</v>
      </c>
      <c r="ADI134" s="34">
        <v>0.531807931030022</v>
      </c>
      <c r="ADJ134" s="34">
        <v>0.53131485109179999</v>
      </c>
      <c r="ADK134" s="34">
        <v>0.53180231897959895</v>
      </c>
      <c r="ADL134" s="34">
        <v>0.53326680818380301</v>
      </c>
      <c r="ADM134" s="34">
        <v>0.53574660168322896</v>
      </c>
      <c r="ADN134" s="34">
        <v>0.53922830664592203</v>
      </c>
      <c r="ADO134" s="34">
        <v>0.54360294988969404</v>
      </c>
      <c r="ADP134" s="34">
        <v>0.548697123792666</v>
      </c>
      <c r="ADQ134" s="34">
        <v>0.55426903713812004</v>
      </c>
      <c r="ADR134" s="34">
        <v>0.56007957388087704</v>
      </c>
      <c r="ADS134" s="34">
        <v>0.56593415376235401</v>
      </c>
      <c r="ADT134" s="34">
        <v>0.57174087424131304</v>
      </c>
      <c r="ADU134" s="34">
        <v>0.57742440356067493</v>
      </c>
      <c r="ADV134" s="34">
        <v>0.58291864622196299</v>
      </c>
      <c r="ADW134" s="34">
        <v>0.58810719459100502</v>
      </c>
      <c r="ADX134" s="34">
        <v>0.59279778252786697</v>
      </c>
      <c r="ADY134" s="34">
        <v>0.59680911448404894</v>
      </c>
      <c r="ADZ134" s="34">
        <v>0.59993570570550403</v>
      </c>
      <c r="AEA134" s="34">
        <v>0.60194825302423405</v>
      </c>
      <c r="AEB134" s="34">
        <v>0.60268717341793199</v>
      </c>
      <c r="AEC134" s="34">
        <v>0.60200987767068903</v>
      </c>
      <c r="AED134" s="34">
        <v>0.59973761117081803</v>
      </c>
      <c r="AEE134" s="34">
        <v>0.595829100143484</v>
      </c>
      <c r="AEF134" s="34">
        <v>0.59029680028912401</v>
      </c>
      <c r="AEG134" s="34">
        <v>0.58320127793263898</v>
      </c>
      <c r="AEH134" s="34">
        <v>0.57475510014398801</v>
      </c>
      <c r="AEI134" s="34">
        <v>0.56527846119074598</v>
      </c>
      <c r="AEJ134" s="34">
        <v>0.55520665106413292</v>
      </c>
      <c r="AEK134" s="34">
        <v>0.54496530860105497</v>
      </c>
      <c r="AEL134" s="34">
        <v>0.53493471914228008</v>
      </c>
      <c r="AEM134" s="34">
        <v>0.52556607822050605</v>
      </c>
      <c r="AEN134" s="34">
        <v>0.51727403551791606</v>
      </c>
      <c r="AEO134" s="34">
        <v>0.51039564310735597</v>
      </c>
      <c r="AEP134" s="34">
        <v>0.50520226238991395</v>
      </c>
      <c r="AEQ134" s="34">
        <v>0.50085994617843799</v>
      </c>
      <c r="AER134" s="34">
        <v>0.49686315640593198</v>
      </c>
      <c r="AES134" s="34">
        <v>0.49367282840876697</v>
      </c>
      <c r="AET134" s="34">
        <v>0.49137365092066804</v>
      </c>
      <c r="AEU134" s="34">
        <v>0.49006496311889597</v>
      </c>
      <c r="AEV134" s="34">
        <v>0.489672559410606</v>
      </c>
      <c r="AEW134" s="34">
        <v>0.49002029323143198</v>
      </c>
      <c r="AEX134" s="34">
        <v>0.49098887158306198</v>
      </c>
      <c r="AEY134" s="34">
        <v>0.49240541912646402</v>
      </c>
      <c r="AEZ134" s="34">
        <v>0.49410530247189799</v>
      </c>
      <c r="AFA134" s="34">
        <v>0.49593908126666003</v>
      </c>
      <c r="AFB134" s="34">
        <v>0.49772462706519599</v>
      </c>
      <c r="AFC134" s="34">
        <v>0.49933431433649</v>
      </c>
      <c r="AFD134" s="34">
        <v>0.50067070316981799</v>
      </c>
      <c r="AFE134" s="34">
        <v>0.50164462179571401</v>
      </c>
      <c r="AFF134" s="34">
        <v>0.50216161012452099</v>
      </c>
      <c r="AFG134" t="s">
        <v>843</v>
      </c>
      <c r="AFH134" t="s">
        <v>843</v>
      </c>
      <c r="AFI134" s="34">
        <v>0.46404000000000001</v>
      </c>
      <c r="AFJ134" s="34">
        <v>0.46381999999999995</v>
      </c>
      <c r="AFK134" s="34">
        <v>0.46250999999999998</v>
      </c>
      <c r="AFL134" s="34">
        <v>0.46116999999999997</v>
      </c>
      <c r="AFM134" s="34">
        <v>0.45982000000000001</v>
      </c>
      <c r="AFN134" s="34">
        <v>0.46496999999999999</v>
      </c>
      <c r="AFO134" s="34">
        <v>0.47017000000000003</v>
      </c>
      <c r="AFP134" s="34">
        <v>0.47545999999999999</v>
      </c>
      <c r="AFQ134" s="34">
        <v>0.48084000000000005</v>
      </c>
      <c r="AFR134" s="34">
        <v>0.48633999999999999</v>
      </c>
      <c r="AFS134" s="34">
        <v>0.49200000000000005</v>
      </c>
      <c r="AFT134" s="34">
        <v>0.49780999999999997</v>
      </c>
      <c r="AFU134" s="34">
        <v>0.50485999999999998</v>
      </c>
      <c r="AFV134" s="34">
        <v>0.51319999999999999</v>
      </c>
      <c r="AFW134" s="34">
        <v>0.52156999999999998</v>
      </c>
      <c r="AFX134" s="34">
        <v>0.52981999999999996</v>
      </c>
      <c r="AFY134" s="34">
        <v>0.53786999999999996</v>
      </c>
      <c r="AFZ134" s="34">
        <v>0.49252000000000001</v>
      </c>
      <c r="AGA134" s="34">
        <v>0.50856999999999997</v>
      </c>
      <c r="AGB134" t="s">
        <v>843</v>
      </c>
      <c r="AGC134" t="s">
        <v>843</v>
      </c>
      <c r="AGD134" t="s">
        <v>843</v>
      </c>
      <c r="AGE134" t="s">
        <v>843</v>
      </c>
      <c r="AGF134" s="34">
        <v>3.206779807806015E-2</v>
      </c>
      <c r="AGG134" t="s">
        <v>843</v>
      </c>
      <c r="AGH134" t="s">
        <v>843</v>
      </c>
      <c r="AGI134" t="s">
        <v>843</v>
      </c>
      <c r="AGJ134" t="s">
        <v>843</v>
      </c>
      <c r="AGK134" t="s">
        <v>843</v>
      </c>
      <c r="AGL134" t="s">
        <v>843</v>
      </c>
      <c r="AGM134" t="s">
        <v>843</v>
      </c>
      <c r="AGN134" t="s">
        <v>843</v>
      </c>
      <c r="AGO134" s="34">
        <v>0.318</v>
      </c>
      <c r="AGP134" s="34">
        <v>2011</v>
      </c>
      <c r="AGQ134" t="s">
        <v>832</v>
      </c>
      <c r="AGR134" t="s">
        <v>843</v>
      </c>
      <c r="AGS134" s="34">
        <v>0</v>
      </c>
      <c r="AGT134" s="34">
        <v>2011</v>
      </c>
      <c r="AGU134" t="s">
        <v>832</v>
      </c>
      <c r="AGV134" t="s">
        <v>843</v>
      </c>
      <c r="AGW134" s="34">
        <v>1E-3</v>
      </c>
      <c r="AGX134" s="34">
        <v>2011</v>
      </c>
      <c r="AGY134" t="s">
        <v>832</v>
      </c>
      <c r="AGZ134" t="s">
        <v>843</v>
      </c>
      <c r="AHA134" s="34">
        <v>1.7000000000000001E-2</v>
      </c>
      <c r="AHB134" s="34">
        <v>2011</v>
      </c>
      <c r="AHC134" t="s">
        <v>832</v>
      </c>
      <c r="AHD134" t="s">
        <v>843</v>
      </c>
      <c r="AHE134" s="34">
        <v>0.27399999999999997</v>
      </c>
      <c r="AHF134" s="34">
        <v>2011</v>
      </c>
      <c r="AHG134" t="s">
        <v>832</v>
      </c>
      <c r="AHH134" t="s">
        <v>843</v>
      </c>
      <c r="AHI134" t="s">
        <v>830</v>
      </c>
      <c r="AHJ134" s="34">
        <v>0.22909936308860779</v>
      </c>
      <c r="AHK134" s="34">
        <v>0.24012176692485809</v>
      </c>
      <c r="AHL134" s="34">
        <v>0.2521827220916748</v>
      </c>
      <c r="AHM134" s="34">
        <v>0.25101146101951599</v>
      </c>
      <c r="AHN134" s="34">
        <v>0.23239545524120331</v>
      </c>
      <c r="AHO134" t="s">
        <v>843</v>
      </c>
      <c r="AHP134" s="34"/>
      <c r="AHQ134" s="34"/>
      <c r="AHR134" s="34"/>
      <c r="AHS134" s="34"/>
      <c r="AHT134" s="34"/>
      <c r="AHU134" t="s">
        <v>843</v>
      </c>
      <c r="AHV134" s="34">
        <v>0.22775323688983917</v>
      </c>
      <c r="AHW134" s="34">
        <v>0.23476821184158325</v>
      </c>
      <c r="AHX134" s="34">
        <v>0.2284030020236969</v>
      </c>
      <c r="AHY134" s="34">
        <v>0.20209252834320068</v>
      </c>
      <c r="AHZ134" s="34">
        <v>0.13559155166149139</v>
      </c>
      <c r="AIA134" t="s">
        <v>832</v>
      </c>
      <c r="AIB134" t="s">
        <v>843</v>
      </c>
      <c r="AIC134" s="34">
        <v>0.22869235277175903</v>
      </c>
      <c r="AID134" s="34">
        <v>0.23623022437095642</v>
      </c>
      <c r="AIE134" s="34">
        <v>0.23059602081775665</v>
      </c>
      <c r="AIF134" s="34">
        <v>0.20657448470592499</v>
      </c>
      <c r="AIG134" s="34">
        <v>0.18352913856506348</v>
      </c>
      <c r="AIH134" t="s">
        <v>924</v>
      </c>
      <c r="AII134" t="s">
        <v>843</v>
      </c>
      <c r="AIJ134" s="34">
        <v>0.25939801335334778</v>
      </c>
      <c r="AIK134" s="34">
        <v>0.27940800786018372</v>
      </c>
      <c r="AIL134" s="34">
        <v>0.26970198750495911</v>
      </c>
      <c r="AIM134" s="34">
        <v>0.25577998161315918</v>
      </c>
      <c r="AIN134" s="34">
        <v>0.2443699985742569</v>
      </c>
      <c r="AIO134" t="s">
        <v>465</v>
      </c>
      <c r="AIP134" s="34"/>
      <c r="AIQ134" t="s">
        <v>843</v>
      </c>
      <c r="AIR134" s="34"/>
      <c r="AIS134" s="34"/>
      <c r="AIT134" s="34"/>
      <c r="AIU134" s="34"/>
      <c r="AIV134" s="34"/>
      <c r="AIW134" s="34"/>
      <c r="AIX134" t="s">
        <v>843</v>
      </c>
      <c r="AIY134" s="34"/>
      <c r="AIZ134" s="34"/>
      <c r="AJA134" s="34"/>
      <c r="AJB134" s="34"/>
      <c r="AJC134" s="34"/>
      <c r="AJD134" s="34"/>
      <c r="AJE134" t="s">
        <v>843</v>
      </c>
      <c r="AJF134" s="34">
        <v>3.0267674475908279E-2</v>
      </c>
      <c r="AJG134" s="34">
        <v>2.8284531086683273E-2</v>
      </c>
      <c r="AJH134" s="34">
        <v>1.091346237808466E-2</v>
      </c>
      <c r="AJI134" s="34">
        <v>-1.2607557699084282E-2</v>
      </c>
      <c r="AJJ134" s="34">
        <v>-6.9350078701972961E-2</v>
      </c>
      <c r="AJK134" t="s">
        <v>830</v>
      </c>
      <c r="AJL134" t="s">
        <v>843</v>
      </c>
      <c r="AJM134" t="s">
        <v>843</v>
      </c>
      <c r="AJN134" s="34">
        <v>1.1016277596354485E-2</v>
      </c>
      <c r="AJO134" s="34">
        <v>-1.2866725446656346E-3</v>
      </c>
      <c r="AJP134" s="34">
        <v>-3.4770544618368149E-2</v>
      </c>
      <c r="AJQ134" s="34">
        <v>-0.10101611912250519</v>
      </c>
      <c r="AJR134" s="34"/>
      <c r="AJS134" t="s">
        <v>832</v>
      </c>
      <c r="AJT134" t="s">
        <v>843</v>
      </c>
      <c r="AJU134" t="s">
        <v>843</v>
      </c>
      <c r="AJV134" t="s">
        <v>843</v>
      </c>
      <c r="AJW134" s="34">
        <v>7.1552552981302142E-5</v>
      </c>
      <c r="AJX134" s="34">
        <v>1.2375114019960165E-3</v>
      </c>
      <c r="AJY134" s="34">
        <v>-2.4462176486849785E-2</v>
      </c>
      <c r="AJZ134" s="34">
        <v>-3.0711006373167038E-2</v>
      </c>
      <c r="AKA134" s="34">
        <v>-7.0340715348720551E-2</v>
      </c>
      <c r="AKB134" t="s">
        <v>830</v>
      </c>
      <c r="AKC134" t="s">
        <v>843</v>
      </c>
      <c r="AKD134" t="s">
        <v>843</v>
      </c>
      <c r="AKE134" t="s">
        <v>843</v>
      </c>
      <c r="AKF134" s="34">
        <v>-1.0518933413550258E-3</v>
      </c>
      <c r="AKG134" s="34">
        <v>-1.2060548178851604E-2</v>
      </c>
      <c r="AKH134" s="34">
        <v>-4.3322309851646423E-2</v>
      </c>
      <c r="AKI134" s="34">
        <v>-7.8927494585514069E-2</v>
      </c>
      <c r="AKJ134" s="34"/>
      <c r="AKK134" t="s">
        <v>832</v>
      </c>
      <c r="AKL134" t="s">
        <v>843</v>
      </c>
      <c r="AKM134" s="34"/>
      <c r="AKN134" t="s">
        <v>1460</v>
      </c>
      <c r="AKO134" t="s">
        <v>843</v>
      </c>
      <c r="AKP134" s="34">
        <v>6824.88671875</v>
      </c>
      <c r="AKQ134" t="s">
        <v>830</v>
      </c>
      <c r="AKR134" t="s">
        <v>843</v>
      </c>
      <c r="AKS134" s="34"/>
      <c r="AKT134" t="s">
        <v>1460</v>
      </c>
      <c r="AKU134" t="s">
        <v>843</v>
      </c>
      <c r="AKV134" s="34"/>
      <c r="AKW134" t="s">
        <v>1460</v>
      </c>
      <c r="AKX134" t="s">
        <v>843</v>
      </c>
      <c r="AKY134" s="34">
        <v>4.7368567436933517E-2</v>
      </c>
      <c r="AKZ134" s="34">
        <v>6.3076809048652649E-2</v>
      </c>
      <c r="ALA134" s="34">
        <v>4.5385684818029404E-2</v>
      </c>
      <c r="ALB134" s="34">
        <v>3.9270803332328796E-2</v>
      </c>
      <c r="ALC134" s="34">
        <v>2.077871561050415E-2</v>
      </c>
      <c r="ALD134" t="s">
        <v>830</v>
      </c>
      <c r="ALE134" t="s">
        <v>843</v>
      </c>
      <c r="ALF134" t="s">
        <v>843</v>
      </c>
      <c r="ALG134" t="s">
        <v>843</v>
      </c>
      <c r="ALH134" s="34">
        <v>3.935743123292923E-2</v>
      </c>
      <c r="ALI134" s="34">
        <v>5.2935782819986343E-2</v>
      </c>
      <c r="ALJ134" s="34">
        <v>1.3101988472044468E-2</v>
      </c>
      <c r="ALK134" s="34">
        <v>-1.1193668469786644E-2</v>
      </c>
      <c r="ALL134" s="34">
        <v>-8.2689374685287476E-2</v>
      </c>
      <c r="ALM134" t="s">
        <v>832</v>
      </c>
    </row>
    <row r="135" spans="1:1001">
      <c r="A135" t="s">
        <v>423</v>
      </c>
      <c r="B135" t="s">
        <v>96</v>
      </c>
      <c r="C135" t="s">
        <v>317</v>
      </c>
      <c r="D135" s="34">
        <v>2.4282898753881454E-2</v>
      </c>
      <c r="E135" t="s">
        <v>432</v>
      </c>
      <c r="F135" s="34">
        <v>4.2479541152715683E-2</v>
      </c>
      <c r="G135" t="s">
        <v>1464</v>
      </c>
      <c r="H135" s="34">
        <v>4.117337241768837E-2</v>
      </c>
      <c r="I135" t="s">
        <v>1294</v>
      </c>
      <c r="J135" s="34">
        <v>3.9088845252990723E-2</v>
      </c>
      <c r="K135" t="s">
        <v>1521</v>
      </c>
      <c r="L135" s="34"/>
      <c r="M135" t="s">
        <v>432</v>
      </c>
      <c r="N135" s="34">
        <v>0.60277539491653442</v>
      </c>
      <c r="O135" s="34">
        <v>0.67382305860519409</v>
      </c>
      <c r="P135" t="s">
        <v>432</v>
      </c>
      <c r="Q135" s="34">
        <v>0.60277539491653442</v>
      </c>
      <c r="R135" t="s">
        <v>432</v>
      </c>
      <c r="S135" s="34">
        <v>2.0523102283477783</v>
      </c>
      <c r="T135" t="s">
        <v>432</v>
      </c>
      <c r="U135" s="34">
        <v>0.57945764064788818</v>
      </c>
      <c r="V135" t="s">
        <v>432</v>
      </c>
      <c r="W135" t="s">
        <v>843</v>
      </c>
      <c r="X135" t="s">
        <v>1464</v>
      </c>
      <c r="Y135" s="34">
        <v>0.61946630477905273</v>
      </c>
      <c r="Z135" s="34">
        <v>0.68484985828399658</v>
      </c>
      <c r="AA135" t="s">
        <v>1464</v>
      </c>
      <c r="AB135" s="34">
        <v>0.61946630477905273</v>
      </c>
      <c r="AC135" t="s">
        <v>1464</v>
      </c>
      <c r="AD135" s="34">
        <v>0.6404728889465332</v>
      </c>
      <c r="AE135" t="s">
        <v>1464</v>
      </c>
      <c r="AF135" s="34">
        <v>0.58708715438842773</v>
      </c>
      <c r="AG135" t="s">
        <v>1464</v>
      </c>
      <c r="AH135" t="s">
        <v>843</v>
      </c>
      <c r="AI135" t="s">
        <v>1294</v>
      </c>
      <c r="AJ135" s="34">
        <v>0.66112887859344482</v>
      </c>
      <c r="AK135" s="34">
        <v>0.71856850385665894</v>
      </c>
      <c r="AL135" t="s">
        <v>1294</v>
      </c>
      <c r="AM135" s="34">
        <v>0.66112887859344482</v>
      </c>
      <c r="AN135" t="s">
        <v>1294</v>
      </c>
      <c r="AO135" s="34">
        <v>0.6404728889465332</v>
      </c>
      <c r="AP135" t="s">
        <v>1294</v>
      </c>
      <c r="AQ135" s="34">
        <v>0.61447626352310181</v>
      </c>
      <c r="AR135" t="s">
        <v>1294</v>
      </c>
      <c r="AS135" t="s">
        <v>843</v>
      </c>
      <c r="AT135" t="s">
        <v>1521</v>
      </c>
      <c r="AU135" s="34">
        <v>0.66112887859344482</v>
      </c>
      <c r="AV135" s="34">
        <v>0.71856850385665894</v>
      </c>
      <c r="AW135" t="s">
        <v>1521</v>
      </c>
      <c r="AX135" s="34">
        <v>0.66112887859344482</v>
      </c>
      <c r="AY135" t="s">
        <v>1521</v>
      </c>
      <c r="AZ135" s="34">
        <v>0.6404728889465332</v>
      </c>
      <c r="BA135" t="s">
        <v>1521</v>
      </c>
      <c r="BB135" s="34">
        <v>0.60455429553985596</v>
      </c>
      <c r="BC135" t="s">
        <v>1521</v>
      </c>
      <c r="BD135" t="s">
        <v>843</v>
      </c>
      <c r="BE135" s="34">
        <v>0.47822917414913746</v>
      </c>
      <c r="BF135" t="s">
        <v>465</v>
      </c>
      <c r="BG135" t="s">
        <v>843</v>
      </c>
      <c r="BH135" t="s">
        <v>432</v>
      </c>
      <c r="BI135" s="34">
        <v>2.8099460601806641</v>
      </c>
      <c r="BJ135" t="s">
        <v>819</v>
      </c>
      <c r="BK135" s="34">
        <v>4.2891550064086914</v>
      </c>
      <c r="BL135" t="s">
        <v>1294</v>
      </c>
      <c r="BM135" s="34">
        <v>4.9372615814208984</v>
      </c>
      <c r="BN135" t="s">
        <v>1521</v>
      </c>
      <c r="BO135" s="34">
        <v>4.356745719909668</v>
      </c>
      <c r="BP135" t="s">
        <v>843</v>
      </c>
      <c r="BQ135" s="34">
        <v>2.8527603149414063</v>
      </c>
      <c r="BR135" t="s">
        <v>830</v>
      </c>
      <c r="BS135" s="34"/>
      <c r="BT135" t="s">
        <v>843</v>
      </c>
      <c r="BU135" s="34">
        <v>2.6509904861450195</v>
      </c>
      <c r="BV135" t="s">
        <v>1552</v>
      </c>
      <c r="BW135" t="s">
        <v>843</v>
      </c>
      <c r="BX135" s="34">
        <v>3.464099645614624</v>
      </c>
      <c r="BY135" t="s">
        <v>924</v>
      </c>
      <c r="BZ135" t="s">
        <v>843</v>
      </c>
      <c r="CA135" t="s">
        <v>432</v>
      </c>
      <c r="CB135" s="34">
        <v>9.8647559061646461E-3</v>
      </c>
      <c r="CC135" s="34">
        <v>1.0578826069831848E-2</v>
      </c>
      <c r="CD135" s="34">
        <v>1.1645949445664883E-2</v>
      </c>
      <c r="CE135" s="34">
        <v>1.2038463726639748E-2</v>
      </c>
      <c r="CF135" s="34">
        <v>1.2038423679769039E-2</v>
      </c>
      <c r="CG135" t="s">
        <v>843</v>
      </c>
      <c r="CH135" t="s">
        <v>819</v>
      </c>
      <c r="CI135" s="34">
        <v>-1.1210570810362697E-3</v>
      </c>
      <c r="CJ135" s="34">
        <v>-5.0618960522115231E-3</v>
      </c>
      <c r="CK135" s="34">
        <v>-1.8164582550525665E-2</v>
      </c>
      <c r="CL135" s="34">
        <v>-2.1397637203335762E-2</v>
      </c>
      <c r="CM135" s="34">
        <v>-1.940767839550972E-2</v>
      </c>
      <c r="CN135" t="s">
        <v>843</v>
      </c>
      <c r="CO135" t="s">
        <v>1294</v>
      </c>
      <c r="CP135" s="34">
        <v>-5.3886291570961475E-3</v>
      </c>
      <c r="CQ135" s="34">
        <v>-1.2543896213173866E-2</v>
      </c>
      <c r="CR135" s="34">
        <v>-2.1002123132348061E-2</v>
      </c>
      <c r="CS135" s="34">
        <v>-1.8691221252083778E-2</v>
      </c>
      <c r="CT135" s="34">
        <v>-1.7257189378142357E-2</v>
      </c>
      <c r="CU135" t="s">
        <v>843</v>
      </c>
      <c r="CV135" t="s">
        <v>1521</v>
      </c>
      <c r="CW135" s="34">
        <v>-8.1873741000890732E-3</v>
      </c>
      <c r="CX135" s="34">
        <v>-1.7964323982596397E-2</v>
      </c>
      <c r="CY135" s="34">
        <v>-1.9480722025036812E-2</v>
      </c>
      <c r="CZ135" s="34">
        <v>-1.7563806846737862E-2</v>
      </c>
      <c r="DA135" s="34">
        <v>-1.7358418554067612E-2</v>
      </c>
      <c r="DB135" t="s">
        <v>843</v>
      </c>
      <c r="DC135" s="34">
        <v>5.0351686477661133</v>
      </c>
      <c r="DD135" s="34">
        <v>5.564943790435791</v>
      </c>
      <c r="DE135" s="34">
        <v>6.6116504669189453</v>
      </c>
      <c r="DF135" s="34">
        <v>5.8724656105041504</v>
      </c>
      <c r="DG135" s="34">
        <v>4.8131771087646484</v>
      </c>
      <c r="DH135" t="s">
        <v>1464</v>
      </c>
      <c r="DI135" t="s">
        <v>843</v>
      </c>
      <c r="DJ135" s="34">
        <v>5.3469066619873047</v>
      </c>
      <c r="DK135" s="34">
        <v>6.1428065299987793</v>
      </c>
      <c r="DL135" s="34">
        <v>6.3592691421508789</v>
      </c>
      <c r="DM135" s="34">
        <v>5.2051591873168945</v>
      </c>
      <c r="DN135" s="34">
        <v>4.279850959777832</v>
      </c>
      <c r="DO135" t="s">
        <v>1294</v>
      </c>
      <c r="DP135" t="s">
        <v>843</v>
      </c>
      <c r="DQ135" s="34">
        <v>3.9575507640838623</v>
      </c>
      <c r="DR135" t="s">
        <v>1521</v>
      </c>
      <c r="DS135" t="s">
        <v>843</v>
      </c>
      <c r="DT135" t="s">
        <v>843</v>
      </c>
      <c r="DU135" s="34">
        <v>6.5</v>
      </c>
      <c r="DV135" t="s">
        <v>1461</v>
      </c>
      <c r="DW135" t="s">
        <v>843</v>
      </c>
      <c r="DX135" t="s">
        <v>843</v>
      </c>
      <c r="DY135" t="s">
        <v>432</v>
      </c>
      <c r="DZ135" s="34">
        <v>7.5874705798923969E-3</v>
      </c>
      <c r="EA135" s="34">
        <v>1.1784533970057964E-2</v>
      </c>
      <c r="EB135" s="34">
        <v>1.7641857266426086E-2</v>
      </c>
      <c r="EC135" s="34">
        <v>2.1966312080621719E-2</v>
      </c>
      <c r="ED135" s="34">
        <v>2.2619543597102165E-2</v>
      </c>
      <c r="EE135" t="s">
        <v>843</v>
      </c>
      <c r="EF135" t="s">
        <v>819</v>
      </c>
      <c r="EG135" s="34">
        <v>2.0900903269648552E-2</v>
      </c>
      <c r="EH135" s="34">
        <v>3.0920276418328285E-2</v>
      </c>
      <c r="EI135" s="34">
        <v>3.1684402376413345E-2</v>
      </c>
      <c r="EJ135" s="34">
        <v>3.3195577561855316E-2</v>
      </c>
      <c r="EK135" s="34">
        <v>2.862233854830265E-2</v>
      </c>
      <c r="EL135" t="s">
        <v>843</v>
      </c>
      <c r="EM135" t="s">
        <v>1294</v>
      </c>
      <c r="EN135" s="34">
        <v>5.7608736678957939E-3</v>
      </c>
      <c r="EO135" s="34">
        <v>2.2186987102031708E-2</v>
      </c>
      <c r="EP135" s="34">
        <v>1.4765515923500061E-2</v>
      </c>
      <c r="EQ135" s="34">
        <v>6.5511055290699005E-3</v>
      </c>
      <c r="ER135" s="34">
        <v>-3.0361741781234741E-2</v>
      </c>
      <c r="ES135" t="s">
        <v>843</v>
      </c>
      <c r="ET135" t="s">
        <v>1521</v>
      </c>
      <c r="EU135" s="34">
        <v>3.2368160784244537E-2</v>
      </c>
      <c r="EV135" s="34">
        <v>3.314083069562912E-2</v>
      </c>
      <c r="EW135" s="34">
        <v>2.4192601442337036E-2</v>
      </c>
      <c r="EX135" s="34">
        <v>1.5682466328144073E-3</v>
      </c>
      <c r="EY135" s="34">
        <v>-1.6093424055725336E-3</v>
      </c>
      <c r="EZ135" t="s">
        <v>843</v>
      </c>
      <c r="FA135" t="s">
        <v>465</v>
      </c>
      <c r="FB135" s="34">
        <v>9.5905864145606756E-4</v>
      </c>
      <c r="FC135" s="34">
        <v>-7.2991795605048537E-4</v>
      </c>
      <c r="FD135" s="34">
        <v>-1.2427323963493109E-3</v>
      </c>
      <c r="FE135" s="34">
        <v>-7.6796216890215874E-3</v>
      </c>
      <c r="FF135" s="34">
        <v>-9.5483642071485519E-3</v>
      </c>
      <c r="FG135" t="s">
        <v>843</v>
      </c>
      <c r="FH135" s="34"/>
      <c r="FI135" s="34"/>
      <c r="FJ135" s="34"/>
      <c r="FK135" s="34"/>
      <c r="FL135" s="34"/>
      <c r="FM135" t="s">
        <v>843</v>
      </c>
      <c r="FN135" t="s">
        <v>843</v>
      </c>
      <c r="FO135" s="34">
        <v>0.65739999999999998</v>
      </c>
      <c r="FP135" t="s">
        <v>1462</v>
      </c>
      <c r="FQ135" t="s">
        <v>843</v>
      </c>
      <c r="FR135" t="s">
        <v>843</v>
      </c>
      <c r="FS135" s="34">
        <v>0.72188999999999992</v>
      </c>
      <c r="FT135" t="s">
        <v>1462</v>
      </c>
      <c r="FU135" t="s">
        <v>843</v>
      </c>
      <c r="FV135" t="s">
        <v>843</v>
      </c>
      <c r="FW135" s="34">
        <v>0.59350000000000003</v>
      </c>
      <c r="FX135" t="s">
        <v>1462</v>
      </c>
      <c r="FY135" t="s">
        <v>843</v>
      </c>
      <c r="FZ135" s="34">
        <v>2.0677912980318069E-2</v>
      </c>
      <c r="GA135" s="34">
        <v>1.4929339289665222E-2</v>
      </c>
      <c r="GB135" s="34">
        <v>-5.1636289805173874E-2</v>
      </c>
      <c r="GC135" s="34">
        <v>-2.6532799005508423E-2</v>
      </c>
      <c r="GD135" s="34">
        <v>-3.4094959497451782E-2</v>
      </c>
      <c r="GE135" t="s">
        <v>830</v>
      </c>
      <c r="GF135" t="s">
        <v>843</v>
      </c>
      <c r="GG135" s="34">
        <v>8.1018982455134392E-3</v>
      </c>
      <c r="GH135" s="34">
        <v>3.4366229083389044E-3</v>
      </c>
      <c r="GI135" s="34">
        <v>-6.5305136144161224E-2</v>
      </c>
      <c r="GJ135" s="34">
        <v>-4.5449044555425644E-2</v>
      </c>
      <c r="GK135" s="34">
        <v>-2.968272939324379E-2</v>
      </c>
      <c r="GL135" t="s">
        <v>832</v>
      </c>
      <c r="GM135" t="s">
        <v>843</v>
      </c>
      <c r="GN135" s="34">
        <v>0.65002518892288208</v>
      </c>
      <c r="GO135" t="s">
        <v>832</v>
      </c>
      <c r="GP135" t="s">
        <v>843</v>
      </c>
      <c r="GQ135" t="s">
        <v>843</v>
      </c>
      <c r="GR135" s="34">
        <v>3.0106024816632271E-2</v>
      </c>
      <c r="GS135" s="34">
        <v>2.7883324772119522E-2</v>
      </c>
      <c r="GT135" s="34">
        <v>2.8476536273956299E-2</v>
      </c>
      <c r="GU135" s="34">
        <v>3.4785494208335876E-2</v>
      </c>
      <c r="GV135" s="34">
        <v>1.4668374322354794E-2</v>
      </c>
      <c r="GW135" t="s">
        <v>832</v>
      </c>
      <c r="GX135" t="s">
        <v>843</v>
      </c>
      <c r="GY135" t="s">
        <v>843</v>
      </c>
      <c r="GZ135" t="s">
        <v>843</v>
      </c>
      <c r="HA135" t="s">
        <v>843</v>
      </c>
      <c r="HB135" t="s">
        <v>843</v>
      </c>
      <c r="HC135" t="s">
        <v>843</v>
      </c>
      <c r="HD135" t="s">
        <v>843</v>
      </c>
      <c r="HE135" t="s">
        <v>843</v>
      </c>
      <c r="HF135" t="s">
        <v>843</v>
      </c>
      <c r="HG135" t="s">
        <v>843</v>
      </c>
      <c r="HH135" s="34">
        <v>1998630</v>
      </c>
      <c r="HI135" s="34">
        <v>1999473</v>
      </c>
      <c r="HJ135" s="34">
        <v>1997534</v>
      </c>
      <c r="HK135" s="34">
        <v>1993030</v>
      </c>
      <c r="HL135" s="34">
        <v>1985384</v>
      </c>
      <c r="HM135" s="34">
        <v>1977424</v>
      </c>
      <c r="HN135" s="34">
        <v>1976780</v>
      </c>
      <c r="HO135" s="34">
        <v>1983465</v>
      </c>
      <c r="HP135" s="34">
        <v>1995014</v>
      </c>
      <c r="HQ135" s="34">
        <v>2009169</v>
      </c>
      <c r="HR135" s="34">
        <v>2022747</v>
      </c>
      <c r="HS135" s="34">
        <v>2037677</v>
      </c>
      <c r="HT135" s="34">
        <v>2054717.9999999998</v>
      </c>
      <c r="HU135" s="34">
        <v>2073938.9999999998</v>
      </c>
      <c r="HV135" s="34">
        <v>2095242.0000000002</v>
      </c>
      <c r="HW135" s="34">
        <v>2118521</v>
      </c>
      <c r="HX135" s="34">
        <v>2143872</v>
      </c>
      <c r="HY135" s="34">
        <v>2170617</v>
      </c>
      <c r="HZ135" s="34">
        <v>2198017</v>
      </c>
      <c r="IA135" s="34">
        <v>2225702</v>
      </c>
      <c r="IB135" s="34">
        <v>2254100</v>
      </c>
      <c r="IC135" s="34">
        <v>2281454</v>
      </c>
      <c r="ID135" s="34">
        <v>2305825</v>
      </c>
      <c r="IE135" s="34">
        <v>2330318</v>
      </c>
      <c r="IF135" s="34">
        <v>2356083</v>
      </c>
      <c r="IG135" s="34">
        <v>2381381</v>
      </c>
      <c r="IH135" s="34">
        <v>2406247</v>
      </c>
      <c r="II135" s="34">
        <v>2430720</v>
      </c>
      <c r="IJ135" s="34">
        <v>2454823</v>
      </c>
      <c r="IK135" s="34">
        <v>2478552</v>
      </c>
      <c r="IL135" s="34">
        <v>2501946</v>
      </c>
      <c r="IM135" s="34">
        <v>2525055</v>
      </c>
      <c r="IN135" s="34">
        <v>2547869</v>
      </c>
      <c r="IO135" s="34">
        <v>2570416</v>
      </c>
      <c r="IP135" s="34">
        <v>2592633</v>
      </c>
      <c r="IQ135" s="34">
        <v>2614644</v>
      </c>
      <c r="IR135" s="34">
        <v>2636414</v>
      </c>
      <c r="IS135" s="34">
        <v>2657782</v>
      </c>
      <c r="IT135" s="34">
        <v>2678823</v>
      </c>
      <c r="IU135" s="34">
        <v>2699646</v>
      </c>
      <c r="IV135" s="34">
        <v>2720180</v>
      </c>
      <c r="IW135" s="34">
        <v>2740271</v>
      </c>
      <c r="IX135" s="34">
        <v>2759909</v>
      </c>
      <c r="IY135" s="34">
        <v>2779040</v>
      </c>
      <c r="IZ135" s="34">
        <v>2797647</v>
      </c>
      <c r="JA135" s="34">
        <v>2815731</v>
      </c>
      <c r="JB135" s="34">
        <v>2833338</v>
      </c>
      <c r="JC135" s="34">
        <v>2850533</v>
      </c>
      <c r="JD135" s="34">
        <v>2867124</v>
      </c>
      <c r="JE135" s="34">
        <v>2883056</v>
      </c>
      <c r="JF135" s="34">
        <v>2898369</v>
      </c>
      <c r="JG135" s="34">
        <v>2913104</v>
      </c>
      <c r="JH135" s="34">
        <v>2927289</v>
      </c>
      <c r="JI135" s="34">
        <v>2940932</v>
      </c>
      <c r="JJ135" s="34">
        <v>2954085</v>
      </c>
      <c r="JK135" s="34">
        <v>2966695</v>
      </c>
      <c r="JL135" s="34">
        <v>2978717</v>
      </c>
      <c r="JM135" s="34">
        <v>2990208</v>
      </c>
      <c r="JN135" s="34">
        <v>3001050</v>
      </c>
      <c r="JO135" s="34">
        <v>3011248</v>
      </c>
      <c r="JP135" s="34">
        <v>3020907</v>
      </c>
      <c r="JQ135" s="34">
        <v>3029937</v>
      </c>
      <c r="JR135" s="34">
        <v>3038385</v>
      </c>
      <c r="JS135" s="34">
        <v>3046273</v>
      </c>
      <c r="JT135" s="34">
        <v>3053559</v>
      </c>
      <c r="JU135" s="34">
        <v>3060246</v>
      </c>
      <c r="JV135" s="34">
        <v>3066336</v>
      </c>
      <c r="JW135" s="34">
        <v>3071843</v>
      </c>
      <c r="JX135" s="34">
        <v>3076767</v>
      </c>
      <c r="JY135" s="34">
        <v>3081093</v>
      </c>
      <c r="JZ135" s="34">
        <v>3084773</v>
      </c>
      <c r="KA135" s="34">
        <v>3087847</v>
      </c>
      <c r="KB135" s="34">
        <v>3090320</v>
      </c>
      <c r="KC135" s="34">
        <v>3092214</v>
      </c>
      <c r="KD135" s="34">
        <v>3093622</v>
      </c>
      <c r="KE135" s="34">
        <v>3094609</v>
      </c>
      <c r="KF135" s="34">
        <v>3095039</v>
      </c>
      <c r="KG135" s="34">
        <v>3094814</v>
      </c>
      <c r="KH135" s="34">
        <v>3094097</v>
      </c>
      <c r="KI135" s="34">
        <v>3092907</v>
      </c>
      <c r="KJ135" s="34">
        <v>3091265</v>
      </c>
      <c r="KK135" s="34">
        <v>3089158</v>
      </c>
      <c r="KL135" s="34">
        <v>3086573</v>
      </c>
      <c r="KM135" s="34">
        <v>3083570</v>
      </c>
      <c r="KN135" s="34">
        <v>3080124</v>
      </c>
      <c r="KO135" s="34">
        <v>3076177</v>
      </c>
      <c r="KP135" s="34">
        <v>3071802</v>
      </c>
      <c r="KQ135" s="34">
        <v>3067066</v>
      </c>
      <c r="KR135" s="34">
        <v>3061961</v>
      </c>
      <c r="KS135" s="34">
        <v>3056428</v>
      </c>
      <c r="KT135" s="34">
        <v>3050402</v>
      </c>
      <c r="KU135" s="34">
        <v>3043928</v>
      </c>
      <c r="KV135" s="34">
        <v>3037034</v>
      </c>
      <c r="KW135" s="34">
        <v>3029691</v>
      </c>
      <c r="KX135" s="34">
        <v>3021881</v>
      </c>
      <c r="KY135" s="34">
        <v>3013558</v>
      </c>
      <c r="KZ135" s="34">
        <v>3004892</v>
      </c>
      <c r="LA135" s="34">
        <v>2995941</v>
      </c>
      <c r="LB135" s="34">
        <v>2986668</v>
      </c>
      <c r="LC135" s="34">
        <v>2977133</v>
      </c>
      <c r="LD135" s="34">
        <v>2967268</v>
      </c>
      <c r="LE135" t="s">
        <v>843</v>
      </c>
      <c r="LF135" t="s">
        <v>843</v>
      </c>
      <c r="LG135" t="s">
        <v>843</v>
      </c>
      <c r="LH135" s="34">
        <v>2.1974160335958004E-3</v>
      </c>
      <c r="LI135" s="34">
        <v>4.2170000961050391E-4</v>
      </c>
      <c r="LJ135" s="34">
        <v>-9.7022607224062085E-4</v>
      </c>
      <c r="LK135" s="34">
        <v>-2.2573259193450212E-3</v>
      </c>
      <c r="LL135" s="34">
        <v>-3.8437475450336933E-3</v>
      </c>
      <c r="LM135" s="34">
        <v>-4.0173586457967758E-3</v>
      </c>
      <c r="LN135" s="34">
        <v>-3.2572928466834128E-4</v>
      </c>
      <c r="LO135" s="34">
        <v>3.3760569058358669E-3</v>
      </c>
      <c r="LP135" s="34">
        <v>5.8057527057826519E-3</v>
      </c>
      <c r="LQ135" s="34">
        <v>7.0701357908546925E-3</v>
      </c>
      <c r="LR135" s="34">
        <v>6.7352848127484322E-3</v>
      </c>
      <c r="LS135" s="34">
        <v>7.3539451695978642E-3</v>
      </c>
      <c r="LT135" s="34">
        <v>8.3281788975000381E-3</v>
      </c>
      <c r="LU135" s="34">
        <v>9.3110855668783188E-3</v>
      </c>
      <c r="LV135" s="34">
        <v>1.0219362564384937E-2</v>
      </c>
      <c r="LW135" s="34">
        <v>1.1049143970012665E-2</v>
      </c>
      <c r="LX135" s="34">
        <v>1.1895336210727692E-2</v>
      </c>
      <c r="LY135" s="34">
        <v>1.2397918850183487E-2</v>
      </c>
      <c r="LZ135" s="34">
        <v>1.2544130906462669E-2</v>
      </c>
      <c r="MA135" s="34">
        <v>1.2516780756413937E-2</v>
      </c>
      <c r="MB135" s="34">
        <v>1.2678408995270729E-2</v>
      </c>
      <c r="MC135" s="34">
        <v>1.2062178924679756E-2</v>
      </c>
      <c r="MD135" s="34">
        <v>1.0625571012496948E-2</v>
      </c>
      <c r="ME135" s="34">
        <v>1.0566208511590958E-2</v>
      </c>
      <c r="MF135" s="34">
        <v>1.0995754972100258E-2</v>
      </c>
      <c r="MG135" s="34">
        <v>1.0680077597498894E-2</v>
      </c>
      <c r="MH135" s="34">
        <v>1.0387700982391834E-2</v>
      </c>
      <c r="MI135" s="34">
        <v>1.0119237005710602E-2</v>
      </c>
      <c r="MJ135" s="34">
        <v>9.8671512678265572E-3</v>
      </c>
      <c r="MK135" s="34">
        <v>9.6198581159114838E-3</v>
      </c>
      <c r="ML135" s="34">
        <v>9.3943104147911072E-3</v>
      </c>
      <c r="MM135" s="34">
        <v>9.1940155252814293E-3</v>
      </c>
      <c r="MN135" s="34">
        <v>8.9944787323474884E-3</v>
      </c>
      <c r="MO135" s="34">
        <v>8.8104298338294029E-3</v>
      </c>
      <c r="MP135" s="34">
        <v>8.6062084883451462E-3</v>
      </c>
      <c r="MQ135" s="34">
        <v>8.4539894014596939E-3</v>
      </c>
      <c r="MR135" s="34">
        <v>8.2917101681232452E-3</v>
      </c>
      <c r="MS135" s="34">
        <v>8.0722803249955177E-3</v>
      </c>
      <c r="MT135" s="34">
        <v>7.8855790197849274E-3</v>
      </c>
      <c r="MU135" s="34">
        <v>7.7431341633200645E-3</v>
      </c>
      <c r="MV135" s="34">
        <v>7.5774011202156544E-3</v>
      </c>
      <c r="MW135" s="34">
        <v>7.3587661609053612E-3</v>
      </c>
      <c r="MX135" s="34">
        <v>7.1408874355256557E-3</v>
      </c>
      <c r="MY135" s="34">
        <v>6.9078360684216022E-3</v>
      </c>
      <c r="MZ135" s="34">
        <v>6.6731623373925686E-3</v>
      </c>
      <c r="NA135" s="34">
        <v>6.4432015642523766E-3</v>
      </c>
      <c r="NB135" s="34">
        <v>6.2336139380931854E-3</v>
      </c>
      <c r="NC135" s="34">
        <v>6.0504726134240627E-3</v>
      </c>
      <c r="ND135" s="34">
        <v>5.8034425601363182E-3</v>
      </c>
      <c r="NE135" s="34">
        <v>5.5414061062037945E-3</v>
      </c>
      <c r="NF135" s="34">
        <v>5.297322291880846E-3</v>
      </c>
      <c r="NG135" s="34">
        <v>5.0710141658782959E-3</v>
      </c>
      <c r="NH135" s="34">
        <v>4.857559222728014E-3</v>
      </c>
      <c r="NI135" s="34">
        <v>4.6497993171215057E-3</v>
      </c>
      <c r="NJ135" s="34">
        <v>4.4624204747378826E-3</v>
      </c>
      <c r="NK135" s="34">
        <v>4.2595802806317806E-3</v>
      </c>
      <c r="NL135" s="34">
        <v>4.0441323071718216E-3</v>
      </c>
      <c r="NM135" s="34">
        <v>3.850279375910759E-3</v>
      </c>
      <c r="NN135" s="34">
        <v>3.6192771513015032E-3</v>
      </c>
      <c r="NO135" s="34">
        <v>3.3923832233995199E-3</v>
      </c>
      <c r="NP135" s="34">
        <v>3.2025065738707781E-3</v>
      </c>
      <c r="NQ135" s="34">
        <v>2.9847098048776388E-3</v>
      </c>
      <c r="NR135" s="34">
        <v>2.7842971030622721E-3</v>
      </c>
      <c r="NS135" s="34">
        <v>2.5927519891411066E-3</v>
      </c>
      <c r="NT135" s="34">
        <v>2.3889194708317518E-3</v>
      </c>
      <c r="NU135" s="34">
        <v>2.1875093225389719E-3</v>
      </c>
      <c r="NV135" s="34">
        <v>1.9880586769431829E-3</v>
      </c>
      <c r="NW135" s="34">
        <v>1.7943436978384852E-3</v>
      </c>
      <c r="NX135" s="34">
        <v>1.6016631852835417E-3</v>
      </c>
      <c r="NY135" s="34">
        <v>1.4050337485969067E-3</v>
      </c>
      <c r="NZ135" s="34">
        <v>1.1936686933040619E-3</v>
      </c>
      <c r="OA135" s="34">
        <v>9.9601154215633869E-4</v>
      </c>
      <c r="OB135" s="34">
        <v>8.0056110164150596E-4</v>
      </c>
      <c r="OC135" s="34">
        <v>6.1269378056749701E-4</v>
      </c>
      <c r="OD135" s="34">
        <v>4.5523353037424386E-4</v>
      </c>
      <c r="OE135" s="34">
        <v>3.1899262103252113E-4</v>
      </c>
      <c r="OF135" s="34">
        <v>1.3894167204853147E-4</v>
      </c>
      <c r="OG135" s="34">
        <v>-7.2699629527051002E-5</v>
      </c>
      <c r="OH135" s="34">
        <v>-2.3170473286882043E-4</v>
      </c>
      <c r="OI135" s="34">
        <v>-3.8467731792479753E-4</v>
      </c>
      <c r="OJ135" s="34">
        <v>-5.3103308891877532E-4</v>
      </c>
      <c r="OK135" s="34">
        <v>-6.8183039547875524E-4</v>
      </c>
      <c r="OL135" s="34">
        <v>-8.3714793436229229E-4</v>
      </c>
      <c r="OM135" s="34">
        <v>-9.7339728381484747E-4</v>
      </c>
      <c r="ON135" s="34">
        <v>-1.1181607842445374E-3</v>
      </c>
      <c r="OO135" s="34">
        <v>-1.282263663597405E-3</v>
      </c>
      <c r="OP135" s="34">
        <v>-1.4232321409508586E-3</v>
      </c>
      <c r="OQ135" s="34">
        <v>-1.5429557533934712E-3</v>
      </c>
      <c r="OR135" s="34">
        <v>-1.6658438835293055E-3</v>
      </c>
      <c r="OS135" s="34">
        <v>-1.8086464842781425E-3</v>
      </c>
      <c r="OT135" s="34">
        <v>-1.9735286477953196E-3</v>
      </c>
      <c r="OU135" s="34">
        <v>-2.1245984826236963E-3</v>
      </c>
      <c r="OV135" s="34">
        <v>-2.2674053907394409E-3</v>
      </c>
      <c r="OW135" s="34">
        <v>-2.4207471869885921E-3</v>
      </c>
      <c r="OX135" s="34">
        <v>-2.581148874014616E-3</v>
      </c>
      <c r="OY135" s="34">
        <v>-2.7580447494983673E-3</v>
      </c>
      <c r="OZ135" s="34">
        <v>-2.8798133134841919E-3</v>
      </c>
      <c r="PA135" s="34">
        <v>-2.9832546133548021E-3</v>
      </c>
      <c r="PB135" s="34">
        <v>-3.0999877490103245E-3</v>
      </c>
      <c r="PC135" s="34">
        <v>-3.1976278405636549E-3</v>
      </c>
      <c r="PD135" s="34">
        <v>-3.3190927933901548E-3</v>
      </c>
      <c r="PE135" t="s">
        <v>1300</v>
      </c>
      <c r="PF135" t="s">
        <v>843</v>
      </c>
      <c r="PG135" t="s">
        <v>843</v>
      </c>
      <c r="PH135" t="s">
        <v>843</v>
      </c>
      <c r="PI135" t="s">
        <v>843</v>
      </c>
      <c r="PJ135" t="s">
        <v>1300</v>
      </c>
      <c r="PK135" s="34">
        <v>0.48906201124191284</v>
      </c>
      <c r="PL135" s="34">
        <v>0.48905187845230103</v>
      </c>
      <c r="PM135" s="34">
        <v>0.48906600475311279</v>
      </c>
      <c r="PN135" s="34">
        <v>0.48907142877578735</v>
      </c>
      <c r="PO135" s="34">
        <v>0.48905500769615173</v>
      </c>
      <c r="PP135" s="34">
        <v>0.48900994658470154</v>
      </c>
      <c r="PQ135" s="34">
        <v>0.48890620470046997</v>
      </c>
      <c r="PR135" s="34">
        <v>0.48922467231750488</v>
      </c>
      <c r="PS135" s="34">
        <v>0.48967024683952332</v>
      </c>
      <c r="PT135" s="34">
        <v>0.48991498351097107</v>
      </c>
      <c r="PU135" s="34">
        <v>0.49030005931854248</v>
      </c>
      <c r="PV135" s="34">
        <v>0.49074265360832214</v>
      </c>
      <c r="PW135" s="34">
        <v>0.49123725295066833</v>
      </c>
      <c r="PX135" s="34">
        <v>0.49171167612075806</v>
      </c>
      <c r="PY135" s="34">
        <v>0.49212643504142761</v>
      </c>
      <c r="PZ135" s="34">
        <v>0.49244591593742371</v>
      </c>
      <c r="QA135" s="34">
        <v>0.49270385503768921</v>
      </c>
      <c r="QB135" s="34">
        <v>0.49293035268783569</v>
      </c>
      <c r="QC135" s="34">
        <v>0.4931303858757019</v>
      </c>
      <c r="QD135" s="34">
        <v>0.49330773949623108</v>
      </c>
      <c r="QE135" s="34">
        <v>0.49340534210205078</v>
      </c>
      <c r="QF135" s="34">
        <v>0.49341252446174622</v>
      </c>
      <c r="QG135" s="34">
        <v>0.49331411719322205</v>
      </c>
      <c r="QH135" s="34">
        <v>0.4931618869304657</v>
      </c>
      <c r="QI135" s="34">
        <v>0.49302932620048523</v>
      </c>
      <c r="QJ135" s="34">
        <v>0.49289509654045105</v>
      </c>
      <c r="QK135" s="34">
        <v>0.49275779724121094</v>
      </c>
      <c r="QL135" s="34">
        <v>0.49261617660522461</v>
      </c>
      <c r="QM135" s="34">
        <v>0.49247339367866516</v>
      </c>
      <c r="QN135" s="34">
        <v>0.49232697486877441</v>
      </c>
      <c r="QO135" s="34">
        <v>0.49217650294303894</v>
      </c>
      <c r="QP135" s="34">
        <v>0.49202412366867065</v>
      </c>
      <c r="QQ135" s="34">
        <v>0.49186673760414124</v>
      </c>
      <c r="QR135" s="34">
        <v>0.49170756340026855</v>
      </c>
      <c r="QS135" s="34">
        <v>0.49154585599899292</v>
      </c>
      <c r="QT135" s="34">
        <v>0.49137932062149048</v>
      </c>
      <c r="QU135" s="34">
        <v>0.49121040105819702</v>
      </c>
      <c r="QV135" s="34">
        <v>0.49103724956512451</v>
      </c>
      <c r="QW135" s="34">
        <v>0.49085810780525208</v>
      </c>
      <c r="QX135" s="34">
        <v>0.49067506194114685</v>
      </c>
      <c r="QY135" s="34">
        <v>0.49048960208892822</v>
      </c>
      <c r="QZ135" s="34">
        <v>0.49030005931854248</v>
      </c>
      <c r="RA135" s="34">
        <v>0.49010637402534485</v>
      </c>
      <c r="RB135" s="34">
        <v>0.48990803956985474</v>
      </c>
      <c r="RC135" s="34">
        <v>0.48970365524291992</v>
      </c>
      <c r="RD135" s="34">
        <v>0.48949313163757324</v>
      </c>
      <c r="RE135" s="34">
        <v>0.48927590250968933</v>
      </c>
      <c r="RF135" s="34">
        <v>0.48905554413795471</v>
      </c>
      <c r="RG135" s="34">
        <v>0.48883235454559326</v>
      </c>
      <c r="RH135" s="34">
        <v>0.4886016845703125</v>
      </c>
      <c r="RI135" s="34">
        <v>0.48836362361907959</v>
      </c>
      <c r="RJ135" s="34">
        <v>0.48812195658683777</v>
      </c>
      <c r="RK135" s="34">
        <v>0.48787564039230347</v>
      </c>
      <c r="RL135" s="34">
        <v>0.4876270592212677</v>
      </c>
      <c r="RM135" s="34">
        <v>0.48737594485282898</v>
      </c>
      <c r="RN135" s="34">
        <v>0.48712152242660522</v>
      </c>
      <c r="RO135" s="34">
        <v>0.48686498403549194</v>
      </c>
      <c r="RP135" s="34">
        <v>0.48660829663276672</v>
      </c>
      <c r="RQ135" s="34">
        <v>0.48635077476501465</v>
      </c>
      <c r="RR135" s="34">
        <v>0.48609280586242676</v>
      </c>
      <c r="RS135" s="34">
        <v>0.48583918809890747</v>
      </c>
      <c r="RT135" s="34">
        <v>0.48558896780014038</v>
      </c>
      <c r="RU135" s="34">
        <v>0.48534402251243591</v>
      </c>
      <c r="RV135" s="34">
        <v>0.48510655760765076</v>
      </c>
      <c r="RW135" s="34">
        <v>0.48487487435340881</v>
      </c>
      <c r="RX135" s="34">
        <v>0.48465189337730408</v>
      </c>
      <c r="RY135" s="34">
        <v>0.48443973064422607</v>
      </c>
      <c r="RZ135" s="34">
        <v>0.48423534631729126</v>
      </c>
      <c r="SA135" s="34">
        <v>0.48403990268707275</v>
      </c>
      <c r="SB135" s="34">
        <v>0.48385199904441833</v>
      </c>
      <c r="SC135" s="34">
        <v>0.48367223143577576</v>
      </c>
      <c r="SD135" s="34">
        <v>0.48350095748901367</v>
      </c>
      <c r="SE135" s="34">
        <v>0.4833395779132843</v>
      </c>
      <c r="SF135" s="34">
        <v>0.48318776488304138</v>
      </c>
      <c r="SG135" s="34">
        <v>0.48304513096809387</v>
      </c>
      <c r="SH135" s="34">
        <v>0.48291108012199402</v>
      </c>
      <c r="SI135" s="34">
        <v>0.4827822744846344</v>
      </c>
      <c r="SJ135" s="34">
        <v>0.48265710473060608</v>
      </c>
      <c r="SK135" s="34">
        <v>0.48253756761550903</v>
      </c>
      <c r="SL135" s="34">
        <v>0.48242253065109253</v>
      </c>
      <c r="SM135" s="34">
        <v>0.482310950756073</v>
      </c>
      <c r="SN135" s="34">
        <v>0.48220258951187134</v>
      </c>
      <c r="SO135" s="34">
        <v>0.48209485411643982</v>
      </c>
      <c r="SP135" s="34">
        <v>0.48198840022087097</v>
      </c>
      <c r="SQ135" s="34">
        <v>0.48188221454620361</v>
      </c>
      <c r="SR135" s="34">
        <v>0.48177656531333923</v>
      </c>
      <c r="SS135" s="34">
        <v>0.48167005181312561</v>
      </c>
      <c r="ST135" s="34">
        <v>0.48156249523162842</v>
      </c>
      <c r="SU135" s="34">
        <v>0.48144996166229248</v>
      </c>
      <c r="SV135" s="34">
        <v>0.48133572936058044</v>
      </c>
      <c r="SW135" s="34">
        <v>0.48122280836105347</v>
      </c>
      <c r="SX135" s="34">
        <v>0.4811069667339325</v>
      </c>
      <c r="SY135" s="34">
        <v>0.4809880256652832</v>
      </c>
      <c r="SZ135" s="34">
        <v>0.48087146878242493</v>
      </c>
      <c r="TA135" s="34">
        <v>0.48075750470161438</v>
      </c>
      <c r="TB135" s="34">
        <v>0.48064050078392029</v>
      </c>
      <c r="TC135" s="34">
        <v>0.4805227518081665</v>
      </c>
      <c r="TD135" s="34">
        <v>0.4804096519947052</v>
      </c>
      <c r="TE135" s="34">
        <v>0.4802994430065155</v>
      </c>
      <c r="TF135" s="34">
        <v>0.48018983006477356</v>
      </c>
      <c r="TG135" s="34">
        <v>0.48008269071578979</v>
      </c>
      <c r="TH135" t="s">
        <v>843</v>
      </c>
      <c r="TI135" t="s">
        <v>843</v>
      </c>
      <c r="TJ135" t="s">
        <v>1300</v>
      </c>
      <c r="TK135" s="34">
        <v>0.56415169391032893</v>
      </c>
      <c r="TL135" s="34">
        <v>0.56784762784993803</v>
      </c>
      <c r="TM135" s="34">
        <v>0.57132483635443398</v>
      </c>
      <c r="TN135" s="34">
        <v>0.574642629564031</v>
      </c>
      <c r="TO135" s="34">
        <v>0.57774440611992395</v>
      </c>
      <c r="TP135" s="34">
        <v>0.58078995703501102</v>
      </c>
      <c r="TQ135" s="34">
        <v>0.58391424437722006</v>
      </c>
      <c r="TR135" s="34">
        <v>0.58766350805282697</v>
      </c>
      <c r="TS135" s="34">
        <v>0.59125514689499603</v>
      </c>
      <c r="TT135" s="34">
        <v>0.593949787200579</v>
      </c>
      <c r="TU135" s="34">
        <v>0.59664876526822197</v>
      </c>
      <c r="TV135" s="34">
        <v>0.599438134561595</v>
      </c>
      <c r="TW135" s="34">
        <v>0.602041010007213</v>
      </c>
      <c r="TX135" s="34">
        <v>0.60411579224745604</v>
      </c>
      <c r="TY135" s="34">
        <v>0.60549077254780803</v>
      </c>
      <c r="TZ135" s="34">
        <v>0.60687871559420803</v>
      </c>
      <c r="UA135" s="34">
        <v>0.608535630858559</v>
      </c>
      <c r="UB135" s="34">
        <v>0.61035065145071599</v>
      </c>
      <c r="UC135" s="34">
        <v>0.61236651035911005</v>
      </c>
      <c r="UD135" s="34">
        <v>0.61417175663493095</v>
      </c>
      <c r="UE135" s="34">
        <v>0.615615988642917</v>
      </c>
      <c r="UF135" s="34">
        <v>0.61693581879454495</v>
      </c>
      <c r="UG135" s="34">
        <v>0.61824387838542005</v>
      </c>
      <c r="UH135" s="34">
        <v>0.61944348785090397</v>
      </c>
      <c r="UI135" s="34">
        <v>0.62049023739825804</v>
      </c>
      <c r="UJ135" s="34">
        <v>0.62154782843488099</v>
      </c>
      <c r="UK135" s="34">
        <v>0.62304472483498197</v>
      </c>
      <c r="UL135" s="34">
        <v>0.62511910051342801</v>
      </c>
      <c r="UM135" s="34">
        <v>0.62758788971997392</v>
      </c>
      <c r="UN135" s="34">
        <v>0.630272104383506</v>
      </c>
      <c r="UO135" s="34">
        <v>0.632984884565854</v>
      </c>
      <c r="UP135" s="34">
        <v>0.63588582508384495</v>
      </c>
      <c r="UQ135" s="34">
        <v>0.63891871228098607</v>
      </c>
      <c r="UR135" s="34">
        <v>0.64191302108296899</v>
      </c>
      <c r="US135" s="34">
        <v>0.64488810315842993</v>
      </c>
      <c r="UT135" s="34">
        <v>0.64778665852789108</v>
      </c>
      <c r="UU135" s="34">
        <v>0.65060589877007202</v>
      </c>
      <c r="UV135" s="34">
        <v>0.65337864429814008</v>
      </c>
      <c r="UW135" s="34">
        <v>0.65604676829212494</v>
      </c>
      <c r="UX135" s="34">
        <v>0.65850862325863802</v>
      </c>
      <c r="UY135" s="34">
        <v>0.66065707771965909</v>
      </c>
      <c r="UZ135" s="34">
        <v>0.66251878007686105</v>
      </c>
      <c r="VA135" s="34">
        <v>0.66413125652535199</v>
      </c>
      <c r="VB135" s="34">
        <v>0.66555717082157895</v>
      </c>
      <c r="VC135" s="34">
        <v>0.66681125245608197</v>
      </c>
      <c r="VD135" s="34">
        <v>0.66789056413937198</v>
      </c>
      <c r="VE135" s="34">
        <v>0.66879878080200794</v>
      </c>
      <c r="VF135" s="34">
        <v>0.66951689385809598</v>
      </c>
      <c r="VG135" s="34">
        <v>0.67009699090499897</v>
      </c>
      <c r="VH135" s="34">
        <v>0.67053969815362602</v>
      </c>
      <c r="VI135" s="34">
        <v>0.67090589067608208</v>
      </c>
      <c r="VJ135" s="34">
        <v>0.671210102902283</v>
      </c>
      <c r="VK135" s="34">
        <v>0.67134141373492895</v>
      </c>
      <c r="VL135" s="34">
        <v>0.67135163274771403</v>
      </c>
      <c r="VM135" s="34">
        <v>0.67140518976265096</v>
      </c>
      <c r="VN135" s="34">
        <v>0.67155184472957297</v>
      </c>
      <c r="VO135" s="34">
        <v>0.67173853709499798</v>
      </c>
      <c r="VP135" s="34">
        <v>0.67194807183981897</v>
      </c>
      <c r="VQ135" s="34">
        <v>0.67226648544117695</v>
      </c>
      <c r="VR135" s="34">
        <v>0.67270962072868101</v>
      </c>
      <c r="VS135" s="34">
        <v>0.67317304485489904</v>
      </c>
      <c r="VT135" s="34">
        <v>0.67359898902188409</v>
      </c>
      <c r="VU135" s="34">
        <v>0.67399682298274</v>
      </c>
      <c r="VV135" s="34">
        <v>0.67443145680499694</v>
      </c>
      <c r="VW135" s="34">
        <v>0.67497609755961807</v>
      </c>
      <c r="VX135" s="34">
        <v>0.67559127599545898</v>
      </c>
      <c r="VY135" s="34">
        <v>0.67617111695703203</v>
      </c>
      <c r="VZ135" s="34">
        <v>0.67663321335107296</v>
      </c>
      <c r="WA135" s="34">
        <v>0.67700971880390692</v>
      </c>
      <c r="WB135" s="34">
        <v>0.67746765149050203</v>
      </c>
      <c r="WC135" s="34">
        <v>0.67806377941971407</v>
      </c>
      <c r="WD135" s="34">
        <v>0.67866202567679002</v>
      </c>
      <c r="WE135" s="34">
        <v>0.67910324482630402</v>
      </c>
      <c r="WF135" s="34">
        <v>0.679397674287743</v>
      </c>
      <c r="WG135" s="34">
        <v>0.67969255450286992</v>
      </c>
      <c r="WH135" s="34">
        <v>0.679987843375367</v>
      </c>
      <c r="WI135" s="34">
        <v>0.68010424422693205</v>
      </c>
      <c r="WJ135" s="34">
        <v>0.68002352968926905</v>
      </c>
      <c r="WK135" s="34">
        <v>0.67979284424502495</v>
      </c>
      <c r="WL135" s="34">
        <v>0.67947387360822697</v>
      </c>
      <c r="WM135" s="34">
        <v>0.67914386519048608</v>
      </c>
      <c r="WN135" s="34">
        <v>0.67873057965957106</v>
      </c>
      <c r="WO135" s="34">
        <v>0.67825443918780493</v>
      </c>
      <c r="WP135" s="34">
        <v>0.67777262682096195</v>
      </c>
      <c r="WQ135" s="34">
        <v>0.6772846932923311</v>
      </c>
      <c r="WR135" s="34">
        <v>0.67679677131765004</v>
      </c>
      <c r="WS135" s="34">
        <v>0.67629532702552597</v>
      </c>
      <c r="WT135" s="34">
        <v>0.67575276758843306</v>
      </c>
      <c r="WU135" s="34">
        <v>0.6751892006462521</v>
      </c>
      <c r="WV135" s="34">
        <v>0.67464847855077903</v>
      </c>
      <c r="WW135" s="34">
        <v>0.6741950733050921</v>
      </c>
      <c r="WX135" s="34">
        <v>0.67376648301692998</v>
      </c>
      <c r="WY135" s="34">
        <v>0.67331119770144199</v>
      </c>
      <c r="WZ135" s="34">
        <v>0.67287852127494208</v>
      </c>
      <c r="XA135" s="34">
        <v>0.67247772621130197</v>
      </c>
      <c r="XB135" s="34">
        <v>0.67211614974724199</v>
      </c>
      <c r="XC135" s="34">
        <v>0.67174261171449801</v>
      </c>
      <c r="XD135" s="34">
        <v>0.67133876657430303</v>
      </c>
      <c r="XE135" s="34">
        <v>0.67092235744353901</v>
      </c>
      <c r="XF135" s="34">
        <v>0.67048448960795493</v>
      </c>
      <c r="XG135" s="34">
        <v>0.66999644117080093</v>
      </c>
      <c r="XH135" t="s">
        <v>843</v>
      </c>
      <c r="XI135" t="s">
        <v>1300</v>
      </c>
      <c r="XJ135" s="34">
        <v>0.54152719612934908</v>
      </c>
      <c r="XK135" s="34">
        <v>0.54558001033272296</v>
      </c>
      <c r="XL135" s="34">
        <v>0.54949541522082102</v>
      </c>
      <c r="XM135" s="34">
        <v>0.55330301099331203</v>
      </c>
      <c r="XN135" s="34">
        <v>0.55691468249970799</v>
      </c>
      <c r="XO135" s="34">
        <v>0.56048222333702802</v>
      </c>
      <c r="XP135" s="34">
        <v>0.56419227228118496</v>
      </c>
      <c r="XQ135" s="34">
        <v>0.56801909789182092</v>
      </c>
      <c r="XR135" s="34">
        <v>0.57134275031221593</v>
      </c>
      <c r="XS135" s="34">
        <v>0.57367274729004902</v>
      </c>
      <c r="XT135" s="34">
        <v>0.57608563997375806</v>
      </c>
      <c r="XU135" s="34">
        <v>0.57887132721999801</v>
      </c>
      <c r="XV135" s="34">
        <v>0.58132162175052704</v>
      </c>
      <c r="XW135" s="34">
        <v>0.58324800855955905</v>
      </c>
      <c r="XX135" s="34">
        <v>0.58459319148022204</v>
      </c>
      <c r="XY135" s="34">
        <v>0.58565423369752601</v>
      </c>
      <c r="XZ135" s="34">
        <v>0.58663413673950704</v>
      </c>
      <c r="YA135" s="34">
        <v>0.58782894448905498</v>
      </c>
      <c r="YB135" s="34">
        <v>0.58929503274997397</v>
      </c>
      <c r="YC135" s="34">
        <v>0.590631762615068</v>
      </c>
      <c r="YD135" s="34">
        <v>0.59181158777339105</v>
      </c>
      <c r="YE135" s="34">
        <v>0.59310233888074504</v>
      </c>
      <c r="YF135" s="34">
        <v>0.59454780945045504</v>
      </c>
      <c r="YG135" s="34">
        <v>0.59591965472516106</v>
      </c>
      <c r="YH135" s="34">
        <v>0.59713388704897097</v>
      </c>
      <c r="YI135" s="34">
        <v>0.598423016219787</v>
      </c>
      <c r="YJ135" s="34">
        <v>0.60021290416154305</v>
      </c>
      <c r="YK135" s="34">
        <v>0.602598612756714</v>
      </c>
      <c r="YL135" s="34">
        <v>0.60535798194860002</v>
      </c>
      <c r="YM135" s="34">
        <v>0.60830726805262403</v>
      </c>
      <c r="YN135" s="34">
        <v>0.61124560641996295</v>
      </c>
      <c r="YO135" s="34">
        <v>0.61428946809287999</v>
      </c>
      <c r="YP135" s="34">
        <v>0.61738307240618095</v>
      </c>
      <c r="YQ135" s="34">
        <v>0.62037001014621795</v>
      </c>
      <c r="YR135" s="34">
        <v>0.62318854554644898</v>
      </c>
      <c r="YS135" s="34">
        <v>0.62570239007681405</v>
      </c>
      <c r="YT135" s="34">
        <v>0.62790953924535398</v>
      </c>
      <c r="YU135" s="34">
        <v>0.62987408297595504</v>
      </c>
      <c r="YV135" s="34">
        <v>0.63159386947292295</v>
      </c>
      <c r="YW135" s="34">
        <v>0.63304028879336594</v>
      </c>
      <c r="YX135" s="34">
        <v>0.63415773328277292</v>
      </c>
      <c r="YY135" s="34">
        <v>0.63499139318702402</v>
      </c>
      <c r="YZ135" s="34">
        <v>0.63556110646421804</v>
      </c>
      <c r="ZA135" s="34">
        <v>0.63588523374978401</v>
      </c>
      <c r="ZB135" s="34">
        <v>0.63597784137884505</v>
      </c>
      <c r="ZC135" s="34">
        <v>0.63589159690829899</v>
      </c>
      <c r="ZD135" s="34">
        <v>0.63566842360494902</v>
      </c>
      <c r="ZE135" s="34">
        <v>0.63522734169364103</v>
      </c>
      <c r="ZF135" s="34">
        <v>0.63465625577124396</v>
      </c>
      <c r="ZG135" s="34">
        <v>0.63411185908286205</v>
      </c>
      <c r="ZH135" s="34">
        <v>0.63369581887189297</v>
      </c>
      <c r="ZI135" s="34">
        <v>0.63337965849822997</v>
      </c>
      <c r="ZJ135" s="34">
        <v>0.63310842098412901</v>
      </c>
      <c r="ZK135" s="34">
        <v>0.63298760392963904</v>
      </c>
      <c r="ZL135" s="34">
        <v>0.63307453915510203</v>
      </c>
      <c r="ZM135" s="34">
        <v>0.633258558766574</v>
      </c>
      <c r="ZN135" s="34">
        <v>0.63338192248541902</v>
      </c>
      <c r="ZO135" s="34">
        <v>0.63342934672103102</v>
      </c>
      <c r="ZP135" s="34">
        <v>0.63356602415255092</v>
      </c>
      <c r="ZQ135" s="34">
        <v>0.63387671822447</v>
      </c>
      <c r="ZR135" s="34">
        <v>0.63428009629556703</v>
      </c>
      <c r="ZS135" s="34">
        <v>0.63467804776138903</v>
      </c>
      <c r="ZT135" s="34">
        <v>0.634969998036786</v>
      </c>
      <c r="ZU135" s="34">
        <v>0.63512456617062296</v>
      </c>
      <c r="ZV135" s="34">
        <v>0.63531286530125397</v>
      </c>
      <c r="ZW135" s="34">
        <v>0.63562145004029103</v>
      </c>
      <c r="ZX135" s="34">
        <v>0.63592666229771699</v>
      </c>
      <c r="ZY135" s="34">
        <v>0.63602599481809396</v>
      </c>
      <c r="ZZ135" s="34">
        <v>0.63598240686044694</v>
      </c>
      <c r="AAA135" s="34">
        <v>0.63600216481653804</v>
      </c>
      <c r="AAB135" s="34">
        <v>0.63606051986005496</v>
      </c>
      <c r="AAC135" s="34">
        <v>0.63592642381568798</v>
      </c>
      <c r="AAD135" s="34">
        <v>0.63555062834117992</v>
      </c>
      <c r="AAE135" s="34">
        <v>0.63498192557177502</v>
      </c>
      <c r="AAF135" s="34">
        <v>0.634301255017784</v>
      </c>
      <c r="AAG135" s="34">
        <v>0.63361914219211501</v>
      </c>
      <c r="AAH135" s="34">
        <v>0.63284878916731102</v>
      </c>
      <c r="AAI135" s="34">
        <v>0.63204955645954097</v>
      </c>
      <c r="AAJ135" s="34">
        <v>0.63126802424099804</v>
      </c>
      <c r="AAK135" s="34">
        <v>0.63048161486911802</v>
      </c>
      <c r="AAL135" s="34">
        <v>0.62969761089754295</v>
      </c>
      <c r="AAM135" s="34">
        <v>0.62890972232563103</v>
      </c>
      <c r="AAN135" s="34">
        <v>0.62811468060445697</v>
      </c>
      <c r="AAO135" s="34">
        <v>0.62731989663278198</v>
      </c>
      <c r="AAP135" s="34">
        <v>0.62653429318662102</v>
      </c>
      <c r="AAQ135" s="34">
        <v>0.62578541062731297</v>
      </c>
      <c r="AAR135" s="34">
        <v>0.62506431486539693</v>
      </c>
      <c r="AAS135" s="34">
        <v>0.62433961713566299</v>
      </c>
      <c r="AAT135" s="34">
        <v>0.62360722425922499</v>
      </c>
      <c r="AAU135" s="34">
        <v>0.62290163550392796</v>
      </c>
      <c r="AAV135" s="34">
        <v>0.62224798567533102</v>
      </c>
      <c r="AAW135" s="34">
        <v>0.62157866060257294</v>
      </c>
      <c r="AAX135" s="34">
        <v>0.62085096841194398</v>
      </c>
      <c r="AAY135" s="34">
        <v>0.62011340430426698</v>
      </c>
      <c r="AAZ135" s="34">
        <v>0.61938778870051703</v>
      </c>
      <c r="ABA135" s="34">
        <v>0.61866305543148703</v>
      </c>
      <c r="ABB135" s="34">
        <v>0.61790590144337998</v>
      </c>
      <c r="ABC135" s="34">
        <v>0.61713308391805499</v>
      </c>
      <c r="ABD135" s="34">
        <v>0.61634882356338605</v>
      </c>
      <c r="ABE135" s="34">
        <v>0.61550693234061105</v>
      </c>
      <c r="ABF135" s="34">
        <v>0.61461907047155795</v>
      </c>
      <c r="ABG135" t="s">
        <v>843</v>
      </c>
      <c r="ABH135" t="s">
        <v>843</v>
      </c>
      <c r="ABI135" t="s">
        <v>1300</v>
      </c>
      <c r="ABJ135" s="34">
        <v>0.44366040737905499</v>
      </c>
      <c r="ABK135" s="34">
        <v>0.44641713091399604</v>
      </c>
      <c r="ABL135" s="34">
        <v>0.44892588785119203</v>
      </c>
      <c r="ABM135" s="34">
        <v>0.45131959880182398</v>
      </c>
      <c r="ABN135" s="34">
        <v>0.45385779274941301</v>
      </c>
      <c r="ABO135" s="34">
        <v>0.456760158671079</v>
      </c>
      <c r="ABP135" s="34">
        <v>0.46011392264187201</v>
      </c>
      <c r="ABQ135" s="34">
        <v>0.46490333834980702</v>
      </c>
      <c r="ABR135" s="34">
        <v>0.47034193001701502</v>
      </c>
      <c r="ABS135" s="34">
        <v>0.47518949376583103</v>
      </c>
      <c r="ABT135" s="34">
        <v>0.48014235097122898</v>
      </c>
      <c r="ABU135" s="34">
        <v>0.48504534453825199</v>
      </c>
      <c r="ABV135" s="34">
        <v>0.48954382061188001</v>
      </c>
      <c r="ABW135" s="34">
        <v>0.49339216182157797</v>
      </c>
      <c r="ABX135" s="34">
        <v>0.496522478901607</v>
      </c>
      <c r="ABY135" s="34">
        <v>0.49969802038734101</v>
      </c>
      <c r="ABZ135" s="34">
        <v>0.50317696205743601</v>
      </c>
      <c r="ACA135" s="34">
        <v>0.50660895035835407</v>
      </c>
      <c r="ACB135" s="34">
        <v>0.50975174441325999</v>
      </c>
      <c r="ACC135" s="34">
        <v>0.51239126181116401</v>
      </c>
      <c r="ACD135" s="34">
        <v>0.51463488753826392</v>
      </c>
      <c r="ACE135" s="34">
        <v>0.51669822913409003</v>
      </c>
      <c r="ACF135" s="34">
        <v>0.51853056530079999</v>
      </c>
      <c r="ACG135" s="34">
        <v>0.52021366187225604</v>
      </c>
      <c r="ACH135" s="34">
        <v>0.52173883517685904</v>
      </c>
      <c r="ACI135" s="34">
        <v>0.523006918463085</v>
      </c>
      <c r="ACJ135" s="34">
        <v>0.524296757564789</v>
      </c>
      <c r="ACK135" s="34">
        <v>0.52603590705634506</v>
      </c>
      <c r="ACL135" s="34">
        <v>0.52811047311548098</v>
      </c>
      <c r="ACM135" s="34">
        <v>0.53015560493473501</v>
      </c>
      <c r="ACN135" s="34">
        <v>0.53220333292565103</v>
      </c>
      <c r="ACO135" s="34">
        <v>0.534650822526475</v>
      </c>
      <c r="ACP135" s="34">
        <v>0.53760661603743798</v>
      </c>
      <c r="ACQ135" s="34">
        <v>0.540869649115163</v>
      </c>
      <c r="ACR135" s="34">
        <v>0.54427689065963203</v>
      </c>
      <c r="ACS135" s="34">
        <v>0.54762598655878203</v>
      </c>
      <c r="ACT135" s="34">
        <v>0.551051352329338</v>
      </c>
      <c r="ACU135" s="34">
        <v>0.55453193678036794</v>
      </c>
      <c r="ACV135" s="34">
        <v>0.55790928368367698</v>
      </c>
      <c r="ACW135" s="34">
        <v>0.56110179610552702</v>
      </c>
      <c r="ACX135" s="34">
        <v>0.56403499694229897</v>
      </c>
      <c r="ACY135" s="34">
        <v>0.56673701250715702</v>
      </c>
      <c r="ACZ135" s="34">
        <v>0.56923825554361696</v>
      </c>
      <c r="ADA135" s="34">
        <v>0.57155816397029202</v>
      </c>
      <c r="ADB135" s="34">
        <v>0.573696038134904</v>
      </c>
      <c r="ADC135" s="34">
        <v>0.57558275709171802</v>
      </c>
      <c r="ADD135" s="34">
        <v>0.57721475517569698</v>
      </c>
      <c r="ADE135" s="34">
        <v>0.57859389805345207</v>
      </c>
      <c r="ADF135" s="34">
        <v>0.57976851022688403</v>
      </c>
      <c r="ADG135" s="34">
        <v>0.58075805672869296</v>
      </c>
      <c r="ADH135" s="34">
        <v>0.58160133882216802</v>
      </c>
      <c r="ADI135" s="34">
        <v>0.58233941911092402</v>
      </c>
      <c r="ADJ135" s="34">
        <v>0.58291145543051204</v>
      </c>
      <c r="ADK135" s="34">
        <v>0.58335503847079795</v>
      </c>
      <c r="ADL135" s="34">
        <v>0.58378076460223705</v>
      </c>
      <c r="ADM135" s="34">
        <v>0.58429852074446498</v>
      </c>
      <c r="ADN135" s="34">
        <v>0.58489561109699206</v>
      </c>
      <c r="ADO135" s="34">
        <v>0.58551378365652096</v>
      </c>
      <c r="ADP135" s="34">
        <v>0.586275234713723</v>
      </c>
      <c r="ADQ135" s="34">
        <v>0.587237915973709</v>
      </c>
      <c r="ADR135" s="34">
        <v>0.58827405340944705</v>
      </c>
      <c r="ADS135" s="34">
        <v>0.58925664130970401</v>
      </c>
      <c r="ADT135" s="34">
        <v>0.59017349515836504</v>
      </c>
      <c r="ADU135" s="34">
        <v>0.59113769368958302</v>
      </c>
      <c r="ADV135" s="34">
        <v>0.592230507455482</v>
      </c>
      <c r="ADW135" s="34">
        <v>0.59339968094068296</v>
      </c>
      <c r="ADX135" s="34">
        <v>0.59454925920532797</v>
      </c>
      <c r="ADY135" s="34">
        <v>0.59560530925571398</v>
      </c>
      <c r="ADZ135" s="34">
        <v>0.59653369973519299</v>
      </c>
      <c r="AEA135" s="34">
        <v>0.59747362339819399</v>
      </c>
      <c r="AEB135" s="34">
        <v>0.598511559604476</v>
      </c>
      <c r="AEC135" s="34">
        <v>0.599530838153574</v>
      </c>
      <c r="AED135" s="34">
        <v>0.60036656403973798</v>
      </c>
      <c r="AEE135" s="34">
        <v>0.60107482858560202</v>
      </c>
      <c r="AEF135" s="34">
        <v>0.601812794486979</v>
      </c>
      <c r="AEG135" s="34">
        <v>0.60253670172871598</v>
      </c>
      <c r="AEH135" s="34">
        <v>0.60308099460443099</v>
      </c>
      <c r="AEI135" s="34">
        <v>0.60342230638453598</v>
      </c>
      <c r="AEJ135" s="34">
        <v>0.60357157516393301</v>
      </c>
      <c r="AEK135" s="34">
        <v>0.60361287940439201</v>
      </c>
      <c r="AEL135" s="34">
        <v>0.60365261411548099</v>
      </c>
      <c r="AEM135" s="34">
        <v>0.60359262944789505</v>
      </c>
      <c r="AEN135" s="34">
        <v>0.60347100222009997</v>
      </c>
      <c r="AEO135" s="34">
        <v>0.60334994881743398</v>
      </c>
      <c r="AEP135" s="34">
        <v>0.60321802031639304</v>
      </c>
      <c r="AEQ135" s="34">
        <v>0.60309751306613502</v>
      </c>
      <c r="AER135" s="34">
        <v>0.60296555620537295</v>
      </c>
      <c r="AES135" s="34">
        <v>0.60280730881032707</v>
      </c>
      <c r="AET135" s="34">
        <v>0.60264353464985398</v>
      </c>
      <c r="AEU135" s="34">
        <v>0.60248270202995102</v>
      </c>
      <c r="AEV135" s="34">
        <v>0.60235011647645098</v>
      </c>
      <c r="AEW135" s="34">
        <v>0.60224459937216002</v>
      </c>
      <c r="AEX135" s="34">
        <v>0.60214307775283404</v>
      </c>
      <c r="AEY135" s="34">
        <v>0.60204241950746795</v>
      </c>
      <c r="AEZ135" s="34">
        <v>0.60197380340691697</v>
      </c>
      <c r="AFA135" s="34">
        <v>0.60195971008356208</v>
      </c>
      <c r="AFB135" s="34">
        <v>0.60190882068307305</v>
      </c>
      <c r="AFC135" s="34">
        <v>0.60177196442986802</v>
      </c>
      <c r="AFD135" s="34">
        <v>0.601600780803354</v>
      </c>
      <c r="AFE135" s="34">
        <v>0.60140477432482908</v>
      </c>
      <c r="AFF135" s="34">
        <v>0.60117825555359306</v>
      </c>
      <c r="AFG135" t="s">
        <v>843</v>
      </c>
      <c r="AFH135" t="s">
        <v>843</v>
      </c>
      <c r="AFI135" s="34">
        <v>0.72170000000000001</v>
      </c>
      <c r="AFJ135" s="34">
        <v>0.71664000000000005</v>
      </c>
      <c r="AFK135" s="34">
        <v>0.71148</v>
      </c>
      <c r="AFL135" s="34">
        <v>0.70617999999999992</v>
      </c>
      <c r="AFM135" s="34">
        <v>0.70078999999999991</v>
      </c>
      <c r="AFN135" s="34">
        <v>0.69533</v>
      </c>
      <c r="AFO135" s="34">
        <v>0.68983000000000005</v>
      </c>
      <c r="AFP135" s="34">
        <v>0.6843300000000001</v>
      </c>
      <c r="AFQ135" s="34">
        <v>0.67882999999999993</v>
      </c>
      <c r="AFR135" s="34">
        <v>0.67334999999999989</v>
      </c>
      <c r="AFS135" s="34">
        <v>0.66793000000000002</v>
      </c>
      <c r="AFT135" s="34">
        <v>0.66725999999999996</v>
      </c>
      <c r="AFU135" s="34">
        <v>0.66642000000000001</v>
      </c>
      <c r="AFV135" s="34">
        <v>0.66606999999999994</v>
      </c>
      <c r="AFW135" s="34">
        <v>0.66528999999999994</v>
      </c>
      <c r="AFX135" s="34">
        <v>0.66456999999999988</v>
      </c>
      <c r="AFY135" s="34">
        <v>0.66398000000000001</v>
      </c>
      <c r="AFZ135" s="34">
        <v>0.65780000000000005</v>
      </c>
      <c r="AGA135" s="34">
        <v>0.65739999999999998</v>
      </c>
      <c r="AGB135" t="s">
        <v>843</v>
      </c>
      <c r="AGC135" t="s">
        <v>843</v>
      </c>
      <c r="AGD135" t="s">
        <v>843</v>
      </c>
      <c r="AGE135" t="s">
        <v>843</v>
      </c>
      <c r="AGF135" s="34">
        <v>-6.0827250126749277E-4</v>
      </c>
      <c r="AGG135" t="s">
        <v>843</v>
      </c>
      <c r="AGH135" t="s">
        <v>843</v>
      </c>
      <c r="AGI135" t="s">
        <v>843</v>
      </c>
      <c r="AGJ135" t="s">
        <v>843</v>
      </c>
      <c r="AGK135" t="s">
        <v>843</v>
      </c>
      <c r="AGL135" t="s">
        <v>843</v>
      </c>
      <c r="AGM135" t="s">
        <v>843</v>
      </c>
      <c r="AGN135" t="s">
        <v>843</v>
      </c>
      <c r="AGO135" s="34">
        <v>0.44900000000000001</v>
      </c>
      <c r="AGP135" s="34">
        <v>2017</v>
      </c>
      <c r="AGQ135" t="s">
        <v>832</v>
      </c>
      <c r="AGR135" t="s">
        <v>843</v>
      </c>
      <c r="AGS135" s="34">
        <v>0.32400000000000001</v>
      </c>
      <c r="AGT135" s="34">
        <v>2017</v>
      </c>
      <c r="AGU135" t="s">
        <v>832</v>
      </c>
      <c r="AGV135" t="s">
        <v>843</v>
      </c>
      <c r="AGW135" s="34">
        <v>0.54700000000000004</v>
      </c>
      <c r="AGX135" s="34">
        <v>2017</v>
      </c>
      <c r="AGY135" t="s">
        <v>832</v>
      </c>
      <c r="AGZ135" t="s">
        <v>843</v>
      </c>
      <c r="AHA135" s="34">
        <v>0.81</v>
      </c>
      <c r="AHB135" s="34">
        <v>2017</v>
      </c>
      <c r="AHC135" t="s">
        <v>832</v>
      </c>
      <c r="AHD135" t="s">
        <v>843</v>
      </c>
      <c r="AHE135" s="34">
        <v>0.49700000000000005</v>
      </c>
      <c r="AHF135" s="34">
        <v>2017</v>
      </c>
      <c r="AHG135" t="s">
        <v>832</v>
      </c>
      <c r="AHH135" t="s">
        <v>843</v>
      </c>
      <c r="AHI135" t="s">
        <v>830</v>
      </c>
      <c r="AHJ135" s="34">
        <v>0.22339503467082977</v>
      </c>
      <c r="AHK135" s="34">
        <v>0.22523266077041626</v>
      </c>
      <c r="AHL135" s="34">
        <v>0.23535841703414917</v>
      </c>
      <c r="AHM135" s="34">
        <v>0.17714512348175049</v>
      </c>
      <c r="AHN135" s="34">
        <v>0.12043262273073196</v>
      </c>
      <c r="AHO135" t="s">
        <v>843</v>
      </c>
      <c r="AHP135" s="34"/>
      <c r="AHQ135" s="34"/>
      <c r="AHR135" s="34"/>
      <c r="AHS135" s="34"/>
      <c r="AHT135" s="34"/>
      <c r="AHU135" t="s">
        <v>843</v>
      </c>
      <c r="AHV135" s="34">
        <v>0.28202682733535767</v>
      </c>
      <c r="AHW135" s="34">
        <v>0.28202682733535767</v>
      </c>
      <c r="AHX135" s="34">
        <v>0.28835517168045044</v>
      </c>
      <c r="AHY135" s="34">
        <v>0.26928320527076721</v>
      </c>
      <c r="AHZ135" s="34">
        <v>0.25524178147315979</v>
      </c>
      <c r="AIA135" t="s">
        <v>832</v>
      </c>
      <c r="AIB135" t="s">
        <v>843</v>
      </c>
      <c r="AIC135" s="34">
        <v>0.28750982880592346</v>
      </c>
      <c r="AID135" s="34">
        <v>0.26763218641281128</v>
      </c>
      <c r="AIE135" s="34">
        <v>0.28249555826187134</v>
      </c>
      <c r="AIF135" s="34">
        <v>0.26936674118041992</v>
      </c>
      <c r="AIG135" s="34">
        <v>0.30280837416648865</v>
      </c>
      <c r="AIH135" t="s">
        <v>924</v>
      </c>
      <c r="AII135" t="s">
        <v>843</v>
      </c>
      <c r="AIJ135" s="34">
        <v>0.28725048899650574</v>
      </c>
      <c r="AIK135" s="34">
        <v>0.27940800786018372</v>
      </c>
      <c r="AIL135" s="34">
        <v>0.28885099291801453</v>
      </c>
      <c r="AIM135" s="34">
        <v>0.26012000441551208</v>
      </c>
      <c r="AIN135" s="34">
        <v>0.25174999237060547</v>
      </c>
      <c r="AIO135" t="s">
        <v>1607</v>
      </c>
      <c r="AIP135" s="34">
        <v>0.28274667263031006</v>
      </c>
      <c r="AIQ135" t="s">
        <v>843</v>
      </c>
      <c r="AIR135" s="34">
        <v>0.23280000000000001</v>
      </c>
      <c r="AIS135" s="34">
        <v>0.27806000000000003</v>
      </c>
      <c r="AIT135" s="34">
        <v>0.28615999999999997</v>
      </c>
      <c r="AIU135" s="34">
        <v>0.31706000000000001</v>
      </c>
      <c r="AIV135" s="34">
        <v>0.28750999999999999</v>
      </c>
      <c r="AIW135" s="34">
        <v>0.29488999999999999</v>
      </c>
      <c r="AIX135" t="s">
        <v>843</v>
      </c>
      <c r="AIY135" s="34">
        <v>2.2189999999999998E-2</v>
      </c>
      <c r="AIZ135" s="34">
        <v>2.2499999999999999E-2</v>
      </c>
      <c r="AJA135" s="34">
        <v>2.5600000000000001E-2</v>
      </c>
      <c r="AJB135" s="34">
        <v>1.4839999999999999E-2</v>
      </c>
      <c r="AJC135" s="34">
        <v>1.3340000000000001E-2</v>
      </c>
      <c r="AJD135" s="34">
        <v>1.0840000000000001E-2</v>
      </c>
      <c r="AJE135" t="s">
        <v>843</v>
      </c>
      <c r="AJF135" s="34">
        <v>2.9832301661372185E-2</v>
      </c>
      <c r="AJG135" s="34">
        <v>3.0336230993270874E-2</v>
      </c>
      <c r="AJH135" s="34">
        <v>2.458050474524498E-2</v>
      </c>
      <c r="AJI135" s="34">
        <v>2.5139620993286371E-3</v>
      </c>
      <c r="AJJ135" s="34">
        <v>-4.008021205663681E-3</v>
      </c>
      <c r="AJK135" t="s">
        <v>830</v>
      </c>
      <c r="AJL135" t="s">
        <v>843</v>
      </c>
      <c r="AJM135" t="s">
        <v>843</v>
      </c>
      <c r="AJN135" s="34">
        <v>1.9343260675668716E-2</v>
      </c>
      <c r="AJO135" s="34">
        <v>1.3930906541645527E-2</v>
      </c>
      <c r="AJP135" s="34">
        <v>9.9934870377182961E-4</v>
      </c>
      <c r="AJQ135" s="34">
        <v>-1.1812974698841572E-2</v>
      </c>
      <c r="AJR135" s="34">
        <v>5.9017282910645008E-3</v>
      </c>
      <c r="AJS135" t="s">
        <v>832</v>
      </c>
      <c r="AJT135" t="s">
        <v>843</v>
      </c>
      <c r="AJU135" t="s">
        <v>843</v>
      </c>
      <c r="AJV135" t="s">
        <v>843</v>
      </c>
      <c r="AJW135" s="34">
        <v>2.7285624295473099E-2</v>
      </c>
      <c r="AJX135" s="34">
        <v>2.6483889669179916E-2</v>
      </c>
      <c r="AJY135" s="34">
        <v>1.8010759726166725E-2</v>
      </c>
      <c r="AJZ135" s="34">
        <v>-5.3389803506433964E-3</v>
      </c>
      <c r="AKA135" s="34">
        <v>-1.2103727087378502E-2</v>
      </c>
      <c r="AKB135" t="s">
        <v>830</v>
      </c>
      <c r="AKC135" t="s">
        <v>843</v>
      </c>
      <c r="AKD135" t="s">
        <v>843</v>
      </c>
      <c r="AKE135" t="s">
        <v>843</v>
      </c>
      <c r="AKF135" s="34">
        <v>1.2167004868388176E-2</v>
      </c>
      <c r="AKG135" s="34">
        <v>3.8913588505238295E-3</v>
      </c>
      <c r="AKH135" s="34">
        <v>-1.0530643165111542E-2</v>
      </c>
      <c r="AKI135" s="34">
        <v>-2.389838919043541E-2</v>
      </c>
      <c r="AKJ135" s="34">
        <v>-4.7238427214324474E-3</v>
      </c>
      <c r="AKK135" t="s">
        <v>832</v>
      </c>
      <c r="AKL135" t="s">
        <v>843</v>
      </c>
      <c r="AKM135" s="34">
        <v>1260</v>
      </c>
      <c r="AKN135" t="s">
        <v>832</v>
      </c>
      <c r="AKO135" t="s">
        <v>843</v>
      </c>
      <c r="AKP135" s="34">
        <v>1077.125732421875</v>
      </c>
      <c r="AKQ135" t="s">
        <v>830</v>
      </c>
      <c r="AKR135" t="s">
        <v>843</v>
      </c>
      <c r="AKS135" s="34">
        <v>968.10819423294799</v>
      </c>
      <c r="AKT135" t="s">
        <v>832</v>
      </c>
      <c r="AKU135" t="s">
        <v>843</v>
      </c>
      <c r="AKV135" s="34">
        <v>1107.3952979082101</v>
      </c>
      <c r="AKW135" t="s">
        <v>832</v>
      </c>
      <c r="AKX135" t="s">
        <v>843</v>
      </c>
      <c r="AKY135" s="34">
        <v>0.24407294392585754</v>
      </c>
      <c r="AKZ135" s="34">
        <v>0.24016198515892029</v>
      </c>
      <c r="ALA135" s="34">
        <v>0.183722123503685</v>
      </c>
      <c r="ALB135" s="34">
        <v>0.15061232447624207</v>
      </c>
      <c r="ALC135" s="34">
        <v>8.6337663233280182E-2</v>
      </c>
      <c r="ALD135" t="s">
        <v>830</v>
      </c>
      <c r="ALE135" t="s">
        <v>843</v>
      </c>
      <c r="ALF135" t="s">
        <v>843</v>
      </c>
      <c r="ALG135" t="s">
        <v>843</v>
      </c>
      <c r="ALH135" s="34">
        <v>0.26630786061286926</v>
      </c>
      <c r="ALI135" s="34">
        <v>0.26630786061286926</v>
      </c>
      <c r="ALJ135" s="34">
        <v>0.22305004298686981</v>
      </c>
      <c r="ALK135" s="34">
        <v>0.22383417189121246</v>
      </c>
      <c r="ALL135" s="34">
        <v>0.2255590558052063</v>
      </c>
      <c r="ALM135" t="s">
        <v>832</v>
      </c>
    </row>
    <row r="136" spans="1:1001">
      <c r="A136" t="s">
        <v>421</v>
      </c>
      <c r="B136" t="s">
        <v>92</v>
      </c>
      <c r="C136" t="s">
        <v>318</v>
      </c>
      <c r="D136" s="34">
        <v>6.474592536687851E-2</v>
      </c>
      <c r="E136" t="s">
        <v>432</v>
      </c>
      <c r="F136" s="34">
        <v>8.2737736403942108E-2</v>
      </c>
      <c r="G136" t="s">
        <v>1464</v>
      </c>
      <c r="H136" s="34">
        <v>9.2092171311378479E-2</v>
      </c>
      <c r="I136" t="s">
        <v>1294</v>
      </c>
      <c r="J136" s="34">
        <v>5.7289469987154007E-2</v>
      </c>
      <c r="K136" t="s">
        <v>1521</v>
      </c>
      <c r="L136" s="34"/>
      <c r="M136" t="s">
        <v>465</v>
      </c>
      <c r="N136" s="34">
        <v>0.59308409690856934</v>
      </c>
      <c r="O136" s="34"/>
      <c r="P136" t="s">
        <v>1459</v>
      </c>
      <c r="Q136" s="34"/>
      <c r="R136" t="s">
        <v>1459</v>
      </c>
      <c r="S136" s="34"/>
      <c r="T136" t="s">
        <v>1459</v>
      </c>
      <c r="U136" s="34"/>
      <c r="V136" t="s">
        <v>1459</v>
      </c>
      <c r="W136" t="s">
        <v>843</v>
      </c>
      <c r="X136" t="s">
        <v>465</v>
      </c>
      <c r="Y136" s="34">
        <v>0.56911623477935791</v>
      </c>
      <c r="Z136" s="34"/>
      <c r="AA136" t="s">
        <v>1459</v>
      </c>
      <c r="AB136" s="34"/>
      <c r="AC136" t="s">
        <v>1459</v>
      </c>
      <c r="AD136" s="34"/>
      <c r="AE136" t="s">
        <v>1459</v>
      </c>
      <c r="AF136" s="34"/>
      <c r="AG136" t="s">
        <v>1459</v>
      </c>
      <c r="AH136" t="s">
        <v>843</v>
      </c>
      <c r="AI136" t="s">
        <v>465</v>
      </c>
      <c r="AJ136" s="34">
        <v>0.55754995346069336</v>
      </c>
      <c r="AK136" s="34"/>
      <c r="AL136" t="s">
        <v>1459</v>
      </c>
      <c r="AM136" s="34"/>
      <c r="AN136" t="s">
        <v>1459</v>
      </c>
      <c r="AO136" s="34"/>
      <c r="AP136" t="s">
        <v>1459</v>
      </c>
      <c r="AQ136" s="34"/>
      <c r="AR136" t="s">
        <v>1459</v>
      </c>
      <c r="AS136" t="s">
        <v>843</v>
      </c>
      <c r="AT136" t="s">
        <v>465</v>
      </c>
      <c r="AU136" s="34">
        <v>0.52010476589202881</v>
      </c>
      <c r="AV136" s="34"/>
      <c r="AW136" t="s">
        <v>1459</v>
      </c>
      <c r="AX136" s="34"/>
      <c r="AY136" t="s">
        <v>1459</v>
      </c>
      <c r="AZ136" s="34"/>
      <c r="BA136" t="s">
        <v>1459</v>
      </c>
      <c r="BB136" s="34"/>
      <c r="BC136" t="s">
        <v>1459</v>
      </c>
      <c r="BD136" t="s">
        <v>843</v>
      </c>
      <c r="BE136" s="34">
        <v>0.5</v>
      </c>
      <c r="BF136" t="s">
        <v>465</v>
      </c>
      <c r="BG136" t="s">
        <v>843</v>
      </c>
      <c r="BH136" t="s">
        <v>432</v>
      </c>
      <c r="BI136" s="34">
        <v>1.7463057041168213</v>
      </c>
      <c r="BJ136" t="s">
        <v>819</v>
      </c>
      <c r="BK136" s="34">
        <v>2.4444770812988281</v>
      </c>
      <c r="BL136" t="s">
        <v>1294</v>
      </c>
      <c r="BM136" s="34">
        <v>3.8494267463684082</v>
      </c>
      <c r="BN136" t="s">
        <v>1521</v>
      </c>
      <c r="BO136" s="34">
        <v>3.8808434009552002</v>
      </c>
      <c r="BP136" t="s">
        <v>843</v>
      </c>
      <c r="BQ136" s="34">
        <v>1.6743112802505493</v>
      </c>
      <c r="BR136" t="s">
        <v>830</v>
      </c>
      <c r="BS136" s="34"/>
      <c r="BT136" t="s">
        <v>843</v>
      </c>
      <c r="BU136" s="34">
        <v>2.2677538394927979</v>
      </c>
      <c r="BV136" t="s">
        <v>1552</v>
      </c>
      <c r="BW136" t="s">
        <v>843</v>
      </c>
      <c r="BX136" s="34">
        <v>5.5211954116821289</v>
      </c>
      <c r="BY136" t="s">
        <v>924</v>
      </c>
      <c r="BZ136" t="s">
        <v>843</v>
      </c>
      <c r="CA136" t="s">
        <v>432</v>
      </c>
      <c r="CB136" s="34">
        <v>1.2938013300299644E-2</v>
      </c>
      <c r="CC136" s="34">
        <v>1.634623110294342E-2</v>
      </c>
      <c r="CD136" s="34">
        <v>1.8798217177391052E-2</v>
      </c>
      <c r="CE136" s="34">
        <v>1.9171927124261856E-2</v>
      </c>
      <c r="CF136" s="34">
        <v>1.9171947613358498E-2</v>
      </c>
      <c r="CG136" t="s">
        <v>843</v>
      </c>
      <c r="CH136" t="s">
        <v>819</v>
      </c>
      <c r="CI136" s="34">
        <v>8.5308682173490524E-3</v>
      </c>
      <c r="CJ136" s="34">
        <v>7.8897289931774139E-3</v>
      </c>
      <c r="CK136" s="34">
        <v>7.4811973609030247E-3</v>
      </c>
      <c r="CL136" s="34">
        <v>6.7180818878114223E-3</v>
      </c>
      <c r="CM136" s="34">
        <v>6.9765499792993069E-3</v>
      </c>
      <c r="CN136" t="s">
        <v>843</v>
      </c>
      <c r="CO136" t="s">
        <v>1294</v>
      </c>
      <c r="CP136" s="34">
        <v>7.9751033335924149E-3</v>
      </c>
      <c r="CQ136" s="34">
        <v>7.5535676442086697E-3</v>
      </c>
      <c r="CR136" s="34">
        <v>7.1158031933009624E-3</v>
      </c>
      <c r="CS136" s="34">
        <v>7.0906886830925941E-3</v>
      </c>
      <c r="CT136" s="34">
        <v>7.3189870454370975E-3</v>
      </c>
      <c r="CU136" t="s">
        <v>843</v>
      </c>
      <c r="CV136" t="s">
        <v>1521</v>
      </c>
      <c r="CW136" s="34">
        <v>7.7475123107433319E-3</v>
      </c>
      <c r="CX136" s="34">
        <v>7.4277520179748535E-3</v>
      </c>
      <c r="CY136" s="34">
        <v>7.0194723084568977E-3</v>
      </c>
      <c r="CZ136" s="34">
        <v>7.3208622634410858E-3</v>
      </c>
      <c r="DA136" s="34">
        <v>7.556564174592495E-3</v>
      </c>
      <c r="DB136" t="s">
        <v>843</v>
      </c>
      <c r="DC136" s="34">
        <v>2.9972295761108398</v>
      </c>
      <c r="DD136" s="34">
        <v>3.3873147964477539</v>
      </c>
      <c r="DE136" s="34">
        <v>3.7121951580047607</v>
      </c>
      <c r="DF136" s="34">
        <v>4.0262942314147949</v>
      </c>
      <c r="DG136" s="34">
        <v>4.3588724136352539</v>
      </c>
      <c r="DH136" t="s">
        <v>1464</v>
      </c>
      <c r="DI136" t="s">
        <v>843</v>
      </c>
      <c r="DJ136" s="34">
        <v>3.2414546012878418</v>
      </c>
      <c r="DK136" s="34">
        <v>3.5862200260162354</v>
      </c>
      <c r="DL136" s="34">
        <v>3.9007384777069092</v>
      </c>
      <c r="DM136" s="34">
        <v>4.2218174934387207</v>
      </c>
      <c r="DN136" s="34">
        <v>4.5728416442871094</v>
      </c>
      <c r="DO136" t="s">
        <v>1294</v>
      </c>
      <c r="DP136" t="s">
        <v>843</v>
      </c>
      <c r="DQ136" s="34">
        <v>4.7212915420532227</v>
      </c>
      <c r="DR136" t="s">
        <v>1521</v>
      </c>
      <c r="DS136" t="s">
        <v>843</v>
      </c>
      <c r="DT136" t="s">
        <v>843</v>
      </c>
      <c r="DU136" s="34">
        <v>4.8</v>
      </c>
      <c r="DV136" t="s">
        <v>1461</v>
      </c>
      <c r="DW136" t="s">
        <v>843</v>
      </c>
      <c r="DX136" t="s">
        <v>843</v>
      </c>
      <c r="DY136" t="s">
        <v>995</v>
      </c>
      <c r="DZ136" s="34">
        <v>-3.183717280626297E-2</v>
      </c>
      <c r="EA136" s="34">
        <v>5.5321354418992996E-2</v>
      </c>
      <c r="EB136" s="34">
        <v>-1.9193962216377258E-2</v>
      </c>
      <c r="EC136" s="34">
        <v>4.0396027266979218E-2</v>
      </c>
      <c r="ED136" s="34">
        <v>2.5720987468957901E-2</v>
      </c>
      <c r="EE136" t="s">
        <v>843</v>
      </c>
      <c r="EF136" t="s">
        <v>465</v>
      </c>
      <c r="EG136" s="34">
        <v>6.0250000096857548E-3</v>
      </c>
      <c r="EH136" s="34">
        <v>9.4666667282581329E-3</v>
      </c>
      <c r="EI136" s="34">
        <v>5.8900001458823681E-3</v>
      </c>
      <c r="EJ136" s="34">
        <v>1.5000002458691597E-3</v>
      </c>
      <c r="EK136" s="34">
        <v>-2.0000000949949026E-3</v>
      </c>
      <c r="EL136" t="s">
        <v>843</v>
      </c>
      <c r="EM136" t="s">
        <v>465</v>
      </c>
      <c r="EN136" s="34">
        <v>7.5446808477863669E-4</v>
      </c>
      <c r="EO136" s="34">
        <v>-5.3979279473423958E-3</v>
      </c>
      <c r="EP136" s="34">
        <v>-2.0454931654967368E-4</v>
      </c>
      <c r="EQ136" s="34">
        <v>-1.1050587520003319E-2</v>
      </c>
      <c r="ER136" s="34">
        <v>-6.8888510577380657E-3</v>
      </c>
      <c r="ES136" t="s">
        <v>843</v>
      </c>
      <c r="ET136" t="s">
        <v>465</v>
      </c>
      <c r="EU136" s="34">
        <v>9.1737564653158188E-3</v>
      </c>
      <c r="EV136" s="34">
        <v>7.6034995727241039E-3</v>
      </c>
      <c r="EW136" s="34">
        <v>-3.8697863928973675E-3</v>
      </c>
      <c r="EX136" s="34">
        <v>2.0210868678987026E-3</v>
      </c>
      <c r="EY136" s="34">
        <v>8.7304199114441872E-3</v>
      </c>
      <c r="EZ136" t="s">
        <v>843</v>
      </c>
      <c r="FA136" t="s">
        <v>465</v>
      </c>
      <c r="FB136" s="34">
        <v>4.3569402769207954E-3</v>
      </c>
      <c r="FC136" s="34">
        <v>-4.8964922316372395E-3</v>
      </c>
      <c r="FD136" s="34">
        <v>-9.5402942970395088E-3</v>
      </c>
      <c r="FE136" s="34">
        <v>-6.2587708234786987E-3</v>
      </c>
      <c r="FF136" s="34">
        <v>-1.6041355207562447E-2</v>
      </c>
      <c r="FG136" t="s">
        <v>843</v>
      </c>
      <c r="FH136" s="34"/>
      <c r="FI136" s="34"/>
      <c r="FJ136" s="34"/>
      <c r="FK136" s="34"/>
      <c r="FL136" s="34"/>
      <c r="FM136" t="s">
        <v>843</v>
      </c>
      <c r="FN136" t="s">
        <v>843</v>
      </c>
      <c r="FO136" s="34">
        <v>0.77171999999999996</v>
      </c>
      <c r="FP136" t="s">
        <v>1462</v>
      </c>
      <c r="FQ136" t="s">
        <v>843</v>
      </c>
      <c r="FR136" t="s">
        <v>843</v>
      </c>
      <c r="FS136" s="34">
        <v>0.80992999999999993</v>
      </c>
      <c r="FT136" t="s">
        <v>1462</v>
      </c>
      <c r="FU136" t="s">
        <v>843</v>
      </c>
      <c r="FV136" t="s">
        <v>843</v>
      </c>
      <c r="FW136" s="34">
        <v>0.73421999999999998</v>
      </c>
      <c r="FX136" t="s">
        <v>1462</v>
      </c>
      <c r="FY136" t="s">
        <v>843</v>
      </c>
      <c r="FZ136" s="34">
        <v>-0.20172105729579926</v>
      </c>
      <c r="GA136" s="34">
        <v>-0.21441459655761719</v>
      </c>
      <c r="GB136" s="34">
        <v>-0.23437467217445374</v>
      </c>
      <c r="GC136" s="34">
        <v>-0.21145670115947723</v>
      </c>
      <c r="GD136" s="34">
        <v>-0.20452134311199188</v>
      </c>
      <c r="GE136" t="s">
        <v>830</v>
      </c>
      <c r="GF136" t="s">
        <v>843</v>
      </c>
      <c r="GG136" s="34">
        <v>-0.23241481184959412</v>
      </c>
      <c r="GH136" s="34">
        <v>-0.23603793978691101</v>
      </c>
      <c r="GI136" s="34">
        <v>-0.2668130099773407</v>
      </c>
      <c r="GJ136" s="34">
        <v>-0.11775534600019455</v>
      </c>
      <c r="GK136" s="34">
        <v>-0.19683216512203217</v>
      </c>
      <c r="GL136" t="s">
        <v>832</v>
      </c>
      <c r="GM136" t="s">
        <v>843</v>
      </c>
      <c r="GN136" s="34">
        <v>0.38159862160682678</v>
      </c>
      <c r="GO136" t="s">
        <v>832</v>
      </c>
      <c r="GP136" t="s">
        <v>843</v>
      </c>
      <c r="GQ136" t="s">
        <v>843</v>
      </c>
      <c r="GR136" s="34">
        <v>0.24749153852462769</v>
      </c>
      <c r="GS136" s="34">
        <v>0.28881508111953735</v>
      </c>
      <c r="GT136" s="34">
        <v>0.38161510229110718</v>
      </c>
      <c r="GU136" s="34">
        <v>6.0151048004627228E-2</v>
      </c>
      <c r="GV136" s="34">
        <v>2.6112118735909462E-2</v>
      </c>
      <c r="GW136" t="s">
        <v>832</v>
      </c>
      <c r="GX136" t="s">
        <v>843</v>
      </c>
      <c r="GY136" t="s">
        <v>843</v>
      </c>
      <c r="GZ136" t="s">
        <v>843</v>
      </c>
      <c r="HA136" t="s">
        <v>843</v>
      </c>
      <c r="HB136" t="s">
        <v>843</v>
      </c>
      <c r="HC136" t="s">
        <v>843</v>
      </c>
      <c r="HD136" t="s">
        <v>843</v>
      </c>
      <c r="HE136" t="s">
        <v>843</v>
      </c>
      <c r="HF136" t="s">
        <v>843</v>
      </c>
      <c r="HG136" t="s">
        <v>843</v>
      </c>
      <c r="HH136" s="34">
        <v>2895224</v>
      </c>
      <c r="HI136" s="34">
        <v>2981648</v>
      </c>
      <c r="HJ136" s="34">
        <v>3060599</v>
      </c>
      <c r="HK136" s="34">
        <v>3085173</v>
      </c>
      <c r="HL136" s="34">
        <v>3122447</v>
      </c>
      <c r="HM136" s="34">
        <v>3266318</v>
      </c>
      <c r="HN136" s="34">
        <v>3455397</v>
      </c>
      <c r="HO136" s="34">
        <v>3632740</v>
      </c>
      <c r="HP136" s="34">
        <v>3783887</v>
      </c>
      <c r="HQ136" s="34">
        <v>3905066</v>
      </c>
      <c r="HR136" s="34">
        <v>4019956</v>
      </c>
      <c r="HS136" s="34">
        <v>4181149.9999999995</v>
      </c>
      <c r="HT136" s="34">
        <v>4331740</v>
      </c>
      <c r="HU136" s="34">
        <v>4427313</v>
      </c>
      <c r="HV136" s="34">
        <v>4519398</v>
      </c>
      <c r="HW136" s="34">
        <v>4612329</v>
      </c>
      <c r="HX136" s="34">
        <v>4706097</v>
      </c>
      <c r="HY136" s="34">
        <v>4796631</v>
      </c>
      <c r="HZ136" s="34">
        <v>4889391</v>
      </c>
      <c r="IA136" s="34">
        <v>4985289</v>
      </c>
      <c r="IB136" s="34">
        <v>5087584</v>
      </c>
      <c r="IC136" s="34">
        <v>5193416</v>
      </c>
      <c r="ID136" s="34">
        <v>5302681</v>
      </c>
      <c r="IE136" s="34">
        <v>5418377</v>
      </c>
      <c r="IF136" s="34">
        <v>5536949</v>
      </c>
      <c r="IG136" s="34">
        <v>5657229</v>
      </c>
      <c r="IH136" s="34">
        <v>5779303</v>
      </c>
      <c r="II136" s="34">
        <v>5902858</v>
      </c>
      <c r="IJ136" s="34">
        <v>6028036</v>
      </c>
      <c r="IK136" s="34">
        <v>6154516</v>
      </c>
      <c r="IL136" s="34">
        <v>6282074</v>
      </c>
      <c r="IM136" s="34">
        <v>6410627</v>
      </c>
      <c r="IN136" s="34">
        <v>6539863</v>
      </c>
      <c r="IO136" s="34">
        <v>6670120</v>
      </c>
      <c r="IP136" s="34">
        <v>6800916</v>
      </c>
      <c r="IQ136" s="34">
        <v>6932309</v>
      </c>
      <c r="IR136" s="34">
        <v>7064345</v>
      </c>
      <c r="IS136" s="34">
        <v>7196805</v>
      </c>
      <c r="IT136" s="34">
        <v>7329593</v>
      </c>
      <c r="IU136" s="34">
        <v>7462143</v>
      </c>
      <c r="IV136" s="34">
        <v>7594350</v>
      </c>
      <c r="IW136" s="34">
        <v>7726261</v>
      </c>
      <c r="IX136" s="34">
        <v>7857657</v>
      </c>
      <c r="IY136" s="34">
        <v>7988703</v>
      </c>
      <c r="IZ136" s="34">
        <v>8119671</v>
      </c>
      <c r="JA136" s="34">
        <v>8249922.0000000009</v>
      </c>
      <c r="JB136" s="34">
        <v>8379107</v>
      </c>
      <c r="JC136" s="34">
        <v>8507779</v>
      </c>
      <c r="JD136" s="34">
        <v>8635984</v>
      </c>
      <c r="JE136" s="34">
        <v>8763579</v>
      </c>
      <c r="JF136" s="34">
        <v>8890700</v>
      </c>
      <c r="JG136" s="34">
        <v>9016680</v>
      </c>
      <c r="JH136" s="34">
        <v>9141552</v>
      </c>
      <c r="JI136" s="34">
        <v>9265807</v>
      </c>
      <c r="JJ136" s="34">
        <v>9389263</v>
      </c>
      <c r="JK136" s="34">
        <v>9512104</v>
      </c>
      <c r="JL136" s="34">
        <v>9633860</v>
      </c>
      <c r="JM136" s="34">
        <v>9754061</v>
      </c>
      <c r="JN136" s="34">
        <v>9873415</v>
      </c>
      <c r="JO136" s="34">
        <v>9991285</v>
      </c>
      <c r="JP136" s="34">
        <v>10107693</v>
      </c>
      <c r="JQ136" s="34">
        <v>10223412</v>
      </c>
      <c r="JR136" s="34">
        <v>10337515</v>
      </c>
      <c r="JS136" s="34">
        <v>10449841</v>
      </c>
      <c r="JT136" s="34">
        <v>10560646</v>
      </c>
      <c r="JU136" s="34">
        <v>10670494</v>
      </c>
      <c r="JV136" s="34">
        <v>10778920</v>
      </c>
      <c r="JW136" s="34">
        <v>10885645</v>
      </c>
      <c r="JX136" s="34">
        <v>10991351</v>
      </c>
      <c r="JY136" s="34">
        <v>11095504</v>
      </c>
      <c r="JZ136" s="34">
        <v>11197486</v>
      </c>
      <c r="KA136" s="34">
        <v>11297762</v>
      </c>
      <c r="KB136" s="34">
        <v>11396337</v>
      </c>
      <c r="KC136" s="34">
        <v>11492836</v>
      </c>
      <c r="KD136" s="34">
        <v>11587135</v>
      </c>
      <c r="KE136" s="34">
        <v>11679130</v>
      </c>
      <c r="KF136" s="34">
        <v>11768604</v>
      </c>
      <c r="KG136" s="34">
        <v>11855599</v>
      </c>
      <c r="KH136" s="34">
        <v>11940197</v>
      </c>
      <c r="KI136" s="34">
        <v>12022245</v>
      </c>
      <c r="KJ136" s="34">
        <v>12102636</v>
      </c>
      <c r="KK136" s="34">
        <v>12181028</v>
      </c>
      <c r="KL136" s="34">
        <v>12256447</v>
      </c>
      <c r="KM136" s="34">
        <v>12329157</v>
      </c>
      <c r="KN136" s="34">
        <v>12399468</v>
      </c>
      <c r="KO136" s="34">
        <v>12467052</v>
      </c>
      <c r="KP136" s="34">
        <v>12532153</v>
      </c>
      <c r="KQ136" s="34">
        <v>12594960</v>
      </c>
      <c r="KR136" s="34">
        <v>12655564</v>
      </c>
      <c r="KS136" s="34">
        <v>12714058</v>
      </c>
      <c r="KT136" s="34">
        <v>12769797</v>
      </c>
      <c r="KU136" s="34">
        <v>12823126</v>
      </c>
      <c r="KV136" s="34">
        <v>12875146</v>
      </c>
      <c r="KW136" s="34">
        <v>12925585</v>
      </c>
      <c r="KX136" s="34">
        <v>12974013</v>
      </c>
      <c r="KY136" s="34">
        <v>13020415</v>
      </c>
      <c r="KZ136" s="34">
        <v>13064651</v>
      </c>
      <c r="LA136" s="34">
        <v>13107256</v>
      </c>
      <c r="LB136" s="34">
        <v>13148577</v>
      </c>
      <c r="LC136" s="34">
        <v>13188191</v>
      </c>
      <c r="LD136" s="34">
        <v>13226140</v>
      </c>
      <c r="LE136" t="s">
        <v>843</v>
      </c>
      <c r="LF136" t="s">
        <v>843</v>
      </c>
      <c r="LG136" t="s">
        <v>843</v>
      </c>
      <c r="LH136" s="34">
        <v>3.7113007158041E-2</v>
      </c>
      <c r="LI136" s="34">
        <v>2.9413685202598572E-2</v>
      </c>
      <c r="LJ136" s="34">
        <v>2.613447979092598E-2</v>
      </c>
      <c r="LK136" s="34">
        <v>7.997085340321064E-3</v>
      </c>
      <c r="LL136" s="34">
        <v>1.2009255588054657E-2</v>
      </c>
      <c r="LM136" s="34">
        <v>4.5046366751194E-2</v>
      </c>
      <c r="LN136" s="34">
        <v>5.6274000555276871E-2</v>
      </c>
      <c r="LO136" s="34">
        <v>5.0049826502799988E-2</v>
      </c>
      <c r="LP136" s="34">
        <v>4.0764603763818741E-2</v>
      </c>
      <c r="LQ136" s="34">
        <v>3.1522896140813828E-2</v>
      </c>
      <c r="LR136" s="34">
        <v>2.8996272012591362E-2</v>
      </c>
      <c r="LS136" s="34">
        <v>3.9315372705459595E-2</v>
      </c>
      <c r="LT136" s="34">
        <v>3.5382982343435287E-2</v>
      </c>
      <c r="LU136" s="34">
        <v>2.1823544055223465E-2</v>
      </c>
      <c r="LV136" s="34">
        <v>2.0585944876074791E-2</v>
      </c>
      <c r="LW136" s="34">
        <v>2.0354136824607849E-2</v>
      </c>
      <c r="LX136" s="34">
        <v>2.0125966519117355E-2</v>
      </c>
      <c r="LY136" s="34">
        <v>1.9054895266890526E-2</v>
      </c>
      <c r="LZ136" s="34">
        <v>1.9153960049152374E-2</v>
      </c>
      <c r="MA136" s="34">
        <v>1.9423618912696838E-2</v>
      </c>
      <c r="MB136" s="34">
        <v>2.0311685279011726E-2</v>
      </c>
      <c r="MC136" s="34">
        <v>2.0588608458638191E-2</v>
      </c>
      <c r="MD136" s="34">
        <v>2.0820872858166695E-2</v>
      </c>
      <c r="ME136" s="34">
        <v>2.1583782508969307E-2</v>
      </c>
      <c r="MF136" s="34">
        <v>2.1647302433848381E-2</v>
      </c>
      <c r="MG136" s="34">
        <v>2.1490570157766342E-2</v>
      </c>
      <c r="MH136" s="34">
        <v>2.1348889917135239E-2</v>
      </c>
      <c r="MI136" s="34">
        <v>2.1153552457690239E-2</v>
      </c>
      <c r="MJ136" s="34">
        <v>2.098461240530014E-2</v>
      </c>
      <c r="MK136" s="34">
        <v>2.0764868706464767E-2</v>
      </c>
      <c r="ML136" s="34">
        <v>2.0514059811830521E-2</v>
      </c>
      <c r="MM136" s="34">
        <v>2.0256901159882545E-2</v>
      </c>
      <c r="MN136" s="34">
        <v>1.9959134981036186E-2</v>
      </c>
      <c r="MO136" s="34">
        <v>1.9721632823348045E-2</v>
      </c>
      <c r="MP136" s="34">
        <v>1.9419457763433456E-2</v>
      </c>
      <c r="MQ136" s="34">
        <v>1.9135637208819389E-2</v>
      </c>
      <c r="MR136" s="34">
        <v>1.8867354840040207E-2</v>
      </c>
      <c r="MS136" s="34">
        <v>1.8576875329017639E-2</v>
      </c>
      <c r="MT136" s="34">
        <v>1.8282812088727951E-2</v>
      </c>
      <c r="MU136" s="34">
        <v>1.7922649160027504E-2</v>
      </c>
      <c r="MV136" s="34">
        <v>1.7561910673975945E-2</v>
      </c>
      <c r="MW136" s="34">
        <v>1.7220495268702507E-2</v>
      </c>
      <c r="MX136" s="34">
        <v>1.6863424330949783E-2</v>
      </c>
      <c r="MY136" s="34">
        <v>1.6539948061108589E-2</v>
      </c>
      <c r="MZ136" s="34">
        <v>1.626121811568737E-2</v>
      </c>
      <c r="NA136" s="34">
        <v>1.5914110466837883E-2</v>
      </c>
      <c r="NB136" s="34">
        <v>1.553760003298521E-2</v>
      </c>
      <c r="NC136" s="34">
        <v>1.5239575877785683E-2</v>
      </c>
      <c r="ND136" s="34">
        <v>1.495673879981041E-2</v>
      </c>
      <c r="NE136" s="34">
        <v>1.466672308743E-2</v>
      </c>
      <c r="NF136" s="34">
        <v>1.440140325576067E-2</v>
      </c>
      <c r="NG136" s="34">
        <v>1.4070408418774605E-2</v>
      </c>
      <c r="NH136" s="34">
        <v>1.3753978535532951E-2</v>
      </c>
      <c r="NI136" s="34">
        <v>1.350078359246254E-2</v>
      </c>
      <c r="NJ136" s="34">
        <v>1.3235844671726227E-2</v>
      </c>
      <c r="NK136" s="34">
        <v>1.2998290359973907E-2</v>
      </c>
      <c r="NL136" s="34">
        <v>1.2718883343040943E-2</v>
      </c>
      <c r="NM136" s="34">
        <v>1.2399734929203987E-2</v>
      </c>
      <c r="NN136" s="34">
        <v>1.2162080034613609E-2</v>
      </c>
      <c r="NO136" s="34">
        <v>1.1867421679198742E-2</v>
      </c>
      <c r="NP136" s="34">
        <v>1.1583603918552399E-2</v>
      </c>
      <c r="NQ136" s="34">
        <v>1.1383567005395889E-2</v>
      </c>
      <c r="NR136" s="34">
        <v>1.1099127121269703E-2</v>
      </c>
      <c r="NS136" s="34">
        <v>1.0807251557707787E-2</v>
      </c>
      <c r="NT136" s="34">
        <v>1.054768729954958E-2</v>
      </c>
      <c r="NU136" s="34">
        <v>1.0347912088036537E-2</v>
      </c>
      <c r="NV136" s="34">
        <v>1.0110012255609035E-2</v>
      </c>
      <c r="NW136" s="34">
        <v>9.8525742068886757E-3</v>
      </c>
      <c r="NX136" s="34">
        <v>9.6637420356273651E-3</v>
      </c>
      <c r="NY136" s="34">
        <v>9.431290440261364E-3</v>
      </c>
      <c r="NZ136" s="34">
        <v>9.1493073850870132E-3</v>
      </c>
      <c r="OA136" s="34">
        <v>8.9153638109564781E-3</v>
      </c>
      <c r="OB136" s="34">
        <v>8.6873350664973259E-3</v>
      </c>
      <c r="OC136" s="34">
        <v>8.4318965673446655E-3</v>
      </c>
      <c r="OD136" s="34">
        <v>8.1715462729334831E-3</v>
      </c>
      <c r="OE136" s="34">
        <v>7.9080574214458466E-3</v>
      </c>
      <c r="OF136" s="34">
        <v>7.6318192295730114E-3</v>
      </c>
      <c r="OG136" s="34">
        <v>7.364938035607338E-3</v>
      </c>
      <c r="OH136" s="34">
        <v>7.1103614754974842E-3</v>
      </c>
      <c r="OI136" s="34">
        <v>6.8480768240988255E-3</v>
      </c>
      <c r="OJ136" s="34">
        <v>6.6645964980125427E-3</v>
      </c>
      <c r="OK136" s="34">
        <v>6.4563793130218983E-3</v>
      </c>
      <c r="OL136" s="34">
        <v>6.1724251136183739E-3</v>
      </c>
      <c r="OM136" s="34">
        <v>5.9148608706891537E-3</v>
      </c>
      <c r="ON136" s="34">
        <v>5.6866235099732876E-3</v>
      </c>
      <c r="OO136" s="34">
        <v>5.43575594201684E-3</v>
      </c>
      <c r="OP136" s="34">
        <v>5.2082575857639313E-3</v>
      </c>
      <c r="OQ136" s="34">
        <v>4.999152384698391E-3</v>
      </c>
      <c r="OR136" s="34">
        <v>4.8002265393733978E-3</v>
      </c>
      <c r="OS136" s="34">
        <v>4.611350130289793E-3</v>
      </c>
      <c r="OT136" s="34">
        <v>4.3744631111621857E-3</v>
      </c>
      <c r="OU136" s="34">
        <v>4.167486447840929E-3</v>
      </c>
      <c r="OV136" s="34">
        <v>4.0485267527401447E-3</v>
      </c>
      <c r="OW136" s="34">
        <v>3.9098942652344704E-3</v>
      </c>
      <c r="OX136" s="34">
        <v>3.7396762054413557E-3</v>
      </c>
      <c r="OY136" s="34">
        <v>3.5701536107808352E-3</v>
      </c>
      <c r="OZ136" s="34">
        <v>3.3916756510734558E-3</v>
      </c>
      <c r="PA136" s="34">
        <v>3.2557840459048748E-3</v>
      </c>
      <c r="PB136" s="34">
        <v>3.1475699506700039E-3</v>
      </c>
      <c r="PC136" s="34">
        <v>3.0082680750638247E-3</v>
      </c>
      <c r="PD136" s="34">
        <v>2.8733664657920599E-3</v>
      </c>
      <c r="PE136" t="s">
        <v>1300</v>
      </c>
      <c r="PF136" t="s">
        <v>843</v>
      </c>
      <c r="PG136" t="s">
        <v>843</v>
      </c>
      <c r="PH136" t="s">
        <v>843</v>
      </c>
      <c r="PI136" t="s">
        <v>843</v>
      </c>
      <c r="PJ136" t="s">
        <v>1300</v>
      </c>
      <c r="PK136" s="34">
        <v>0.49215847253799438</v>
      </c>
      <c r="PL136" s="34">
        <v>0.49231666326522827</v>
      </c>
      <c r="PM136" s="34">
        <v>0.4925091564655304</v>
      </c>
      <c r="PN136" s="34">
        <v>0.49261677265167236</v>
      </c>
      <c r="PO136" s="34">
        <v>0.49275040626525879</v>
      </c>
      <c r="PP136" s="34">
        <v>0.49302396178245544</v>
      </c>
      <c r="PQ136" s="34">
        <v>0.4933357834815979</v>
      </c>
      <c r="PR136" s="34">
        <v>0.49367502331733704</v>
      </c>
      <c r="PS136" s="34">
        <v>0.49403086304664612</v>
      </c>
      <c r="PT136" s="34">
        <v>0.49437859654426575</v>
      </c>
      <c r="PU136" s="34">
        <v>0.49471336603164673</v>
      </c>
      <c r="PV136" s="34">
        <v>0.49511259794235229</v>
      </c>
      <c r="PW136" s="34">
        <v>0.49547755718231201</v>
      </c>
      <c r="PX136" s="34">
        <v>0.495767742395401</v>
      </c>
      <c r="PY136" s="34">
        <v>0.49605920910835266</v>
      </c>
      <c r="PZ136" s="34">
        <v>0.49633580446243286</v>
      </c>
      <c r="QA136" s="34">
        <v>0.49660089612007141</v>
      </c>
      <c r="QB136" s="34">
        <v>0.49686789512634277</v>
      </c>
      <c r="QC136" s="34">
        <v>0.49711385369300842</v>
      </c>
      <c r="QD136" s="34">
        <v>0.49735170602798462</v>
      </c>
      <c r="QE136" s="34">
        <v>0.49757486581802368</v>
      </c>
      <c r="QF136" s="34">
        <v>0.49777892231941223</v>
      </c>
      <c r="QG136" s="34">
        <v>0.49799373745918274</v>
      </c>
      <c r="QH136" s="34">
        <v>0.49820932745933533</v>
      </c>
      <c r="QI136" s="34">
        <v>0.49841383099555969</v>
      </c>
      <c r="QJ136" s="34">
        <v>0.49860328435897827</v>
      </c>
      <c r="QK136" s="34">
        <v>0.49877917766571045</v>
      </c>
      <c r="QL136" s="34">
        <v>0.4989408552646637</v>
      </c>
      <c r="QM136" s="34">
        <v>0.49908959865570068</v>
      </c>
      <c r="QN136" s="34">
        <v>0.49922561645507813</v>
      </c>
      <c r="QO136" s="34">
        <v>0.49934655427932739</v>
      </c>
      <c r="QP136" s="34">
        <v>0.49945300817489624</v>
      </c>
      <c r="QQ136" s="34">
        <v>0.49954715371131897</v>
      </c>
      <c r="QR136" s="34">
        <v>0.49963074922561646</v>
      </c>
      <c r="QS136" s="34">
        <v>0.49970149993896484</v>
      </c>
      <c r="QT136" s="34">
        <v>0.49976089596748352</v>
      </c>
      <c r="QU136" s="34">
        <v>0.49981138110160828</v>
      </c>
      <c r="QV136" s="34">
        <v>0.4998515248298645</v>
      </c>
      <c r="QW136" s="34">
        <v>0.4998820424079895</v>
      </c>
      <c r="QX136" s="34">
        <v>0.49990332126617432</v>
      </c>
      <c r="QY136" s="34">
        <v>0.49991598725318909</v>
      </c>
      <c r="QZ136" s="34">
        <v>0.49991995096206665</v>
      </c>
      <c r="RA136" s="34">
        <v>0.49991631507873535</v>
      </c>
      <c r="RB136" s="34">
        <v>0.49990642070770264</v>
      </c>
      <c r="RC136" s="34">
        <v>0.49988982081413269</v>
      </c>
      <c r="RD136" s="34">
        <v>0.49986594915390015</v>
      </c>
      <c r="RE136" s="34">
        <v>0.49983656406402588</v>
      </c>
      <c r="RF136" s="34">
        <v>0.49980270862579346</v>
      </c>
      <c r="RG136" s="34">
        <v>0.4997648298740387</v>
      </c>
      <c r="RH136" s="34">
        <v>0.49972173571586609</v>
      </c>
      <c r="RI136" s="34">
        <v>0.49967348575592041</v>
      </c>
      <c r="RJ136" s="34">
        <v>0.49962103366851807</v>
      </c>
      <c r="RK136" s="34">
        <v>0.49956429004669189</v>
      </c>
      <c r="RL136" s="34">
        <v>0.49950394034385681</v>
      </c>
      <c r="RM136" s="34">
        <v>0.49943941831588745</v>
      </c>
      <c r="RN136" s="34">
        <v>0.49936994910240173</v>
      </c>
      <c r="RO136" s="34">
        <v>0.49929562211036682</v>
      </c>
      <c r="RP136" s="34">
        <v>0.49921554327011108</v>
      </c>
      <c r="RQ136" s="34">
        <v>0.49912932515144348</v>
      </c>
      <c r="RR136" s="34">
        <v>0.49903780221939087</v>
      </c>
      <c r="RS136" s="34">
        <v>0.49894034862518311</v>
      </c>
      <c r="RT136" s="34">
        <v>0.49883648753166199</v>
      </c>
      <c r="RU136" s="34">
        <v>0.49872604012489319</v>
      </c>
      <c r="RV136" s="34">
        <v>0.49861046671867371</v>
      </c>
      <c r="RW136" s="34">
        <v>0.49848994612693787</v>
      </c>
      <c r="RX136" s="34">
        <v>0.4983639121055603</v>
      </c>
      <c r="RY136" s="34">
        <v>0.49823218584060669</v>
      </c>
      <c r="RZ136" s="34">
        <v>0.49809440970420837</v>
      </c>
      <c r="SA136" s="34">
        <v>0.49795070290565491</v>
      </c>
      <c r="SB136" s="34">
        <v>0.49780154228210449</v>
      </c>
      <c r="SC136" s="34">
        <v>0.49764600396156311</v>
      </c>
      <c r="SD136" s="34">
        <v>0.4974837601184845</v>
      </c>
      <c r="SE136" s="34">
        <v>0.49731680750846863</v>
      </c>
      <c r="SF136" s="34">
        <v>0.4971446692943573</v>
      </c>
      <c r="SG136" s="34">
        <v>0.49696651101112366</v>
      </c>
      <c r="SH136" s="34">
        <v>0.4967842698097229</v>
      </c>
      <c r="SI136" s="34">
        <v>0.49659737944602966</v>
      </c>
      <c r="SJ136" s="34">
        <v>0.49640554189682007</v>
      </c>
      <c r="SK136" s="34">
        <v>0.49621081352233887</v>
      </c>
      <c r="SL136" s="34">
        <v>0.49601250886917114</v>
      </c>
      <c r="SM136" s="34">
        <v>0.49581256508827209</v>
      </c>
      <c r="SN136" s="34">
        <v>0.49561113119125366</v>
      </c>
      <c r="SO136" s="34">
        <v>0.49540776014328003</v>
      </c>
      <c r="SP136" s="34">
        <v>0.49520304799079895</v>
      </c>
      <c r="SQ136" s="34">
        <v>0.4949975311756134</v>
      </c>
      <c r="SR136" s="34">
        <v>0.49479082226753235</v>
      </c>
      <c r="SS136" s="34">
        <v>0.49458405375480652</v>
      </c>
      <c r="ST136" s="34">
        <v>0.49437853693962097</v>
      </c>
      <c r="SU136" s="34">
        <v>0.49417275190353394</v>
      </c>
      <c r="SV136" s="34">
        <v>0.49396699666976929</v>
      </c>
      <c r="SW136" s="34">
        <v>0.49376124143600464</v>
      </c>
      <c r="SX136" s="34">
        <v>0.49355444312095642</v>
      </c>
      <c r="SY136" s="34">
        <v>0.49335053563117981</v>
      </c>
      <c r="SZ136" s="34">
        <v>0.49315091967582703</v>
      </c>
      <c r="TA136" s="34">
        <v>0.49295264482498169</v>
      </c>
      <c r="TB136" s="34">
        <v>0.49275672435760498</v>
      </c>
      <c r="TC136" s="34">
        <v>0.4925638735294342</v>
      </c>
      <c r="TD136" s="34">
        <v>0.49237263202667236</v>
      </c>
      <c r="TE136" s="34">
        <v>0.49218383431434631</v>
      </c>
      <c r="TF136" s="34">
        <v>0.4919981062412262</v>
      </c>
      <c r="TG136" s="34">
        <v>0.49181666970252991</v>
      </c>
      <c r="TH136" t="s">
        <v>843</v>
      </c>
      <c r="TI136" t="s">
        <v>843</v>
      </c>
      <c r="TJ136" t="s">
        <v>1300</v>
      </c>
      <c r="TK136" s="34">
        <v>0.54494039148611595</v>
      </c>
      <c r="TL136" s="34">
        <v>0.544021034001828</v>
      </c>
      <c r="TM136" s="34">
        <v>0.54284217846863003</v>
      </c>
      <c r="TN136" s="34">
        <v>0.54137264610001601</v>
      </c>
      <c r="TO136" s="34">
        <v>0.53961228799276495</v>
      </c>
      <c r="TP136" s="34">
        <v>0.53761421882376403</v>
      </c>
      <c r="TQ136" s="34">
        <v>0.535516468874633</v>
      </c>
      <c r="TR136" s="34">
        <v>0.53347947644484894</v>
      </c>
      <c r="TS136" s="34">
        <v>0.53254331689300993</v>
      </c>
      <c r="TT136" s="34">
        <v>0.53213934567806898</v>
      </c>
      <c r="TU136" s="34">
        <v>0.531737163292335</v>
      </c>
      <c r="TV136" s="34">
        <v>0.53562543027940002</v>
      </c>
      <c r="TW136" s="34">
        <v>0.53853179801514006</v>
      </c>
      <c r="TX136" s="34">
        <v>0.53765721303838399</v>
      </c>
      <c r="TY136" s="34">
        <v>0.53789785719248395</v>
      </c>
      <c r="TZ136" s="34">
        <v>0.53920199534768698</v>
      </c>
      <c r="UA136" s="34">
        <v>0.54089168360834006</v>
      </c>
      <c r="UB136" s="34">
        <v>0.542624604644385</v>
      </c>
      <c r="UC136" s="34">
        <v>0.54485364332694997</v>
      </c>
      <c r="UD136" s="34">
        <v>0.54772942952755599</v>
      </c>
      <c r="UE136" s="34">
        <v>0.55168243397235006</v>
      </c>
      <c r="UF136" s="34">
        <v>0.55646568236259908</v>
      </c>
      <c r="UG136" s="34">
        <v>0.56169190641488698</v>
      </c>
      <c r="UH136" s="34">
        <v>0.56700268059999093</v>
      </c>
      <c r="UI136" s="34">
        <v>0.572016517762446</v>
      </c>
      <c r="UJ136" s="34">
        <v>0.57676537194847299</v>
      </c>
      <c r="UK136" s="34">
        <v>0.58124500480421293</v>
      </c>
      <c r="UL136" s="34">
        <v>0.58582347617234498</v>
      </c>
      <c r="UM136" s="34">
        <v>0.59022822690508203</v>
      </c>
      <c r="UN136" s="34">
        <v>0.59398045321675608</v>
      </c>
      <c r="UO136" s="34">
        <v>0.59720296217435798</v>
      </c>
      <c r="UP136" s="34">
        <v>0.60009665201989204</v>
      </c>
      <c r="UQ136" s="34">
        <v>0.60277233636239802</v>
      </c>
      <c r="UR136" s="34">
        <v>0.60519998140962994</v>
      </c>
      <c r="US136" s="34">
        <v>0.60743336687538596</v>
      </c>
      <c r="UT136" s="34">
        <v>0.60948535397696202</v>
      </c>
      <c r="UU136" s="34">
        <v>0.61140558678830093</v>
      </c>
      <c r="UV136" s="34">
        <v>0.61324411410647595</v>
      </c>
      <c r="UW136" s="34">
        <v>0.61507739924986304</v>
      </c>
      <c r="UX136" s="34">
        <v>0.61697001786216099</v>
      </c>
      <c r="UY136" s="34">
        <v>0.61886906837774602</v>
      </c>
      <c r="UZ136" s="34">
        <v>0.620799593697418</v>
      </c>
      <c r="VA136" s="34">
        <v>0.622771838984573</v>
      </c>
      <c r="VB136" s="34">
        <v>0.62478813048802406</v>
      </c>
      <c r="VC136" s="34">
        <v>0.626811334277666</v>
      </c>
      <c r="VD136" s="34">
        <v>0.62888273367917902</v>
      </c>
      <c r="VE136" s="34">
        <v>0.63105591085064294</v>
      </c>
      <c r="VF136" s="34">
        <v>0.63326413587283703</v>
      </c>
      <c r="VG136" s="34">
        <v>0.63546724959194001</v>
      </c>
      <c r="VH136" s="34">
        <v>0.63772662757267196</v>
      </c>
      <c r="VI136" s="34">
        <v>0.64008177083919193</v>
      </c>
      <c r="VJ136" s="34">
        <v>0.64247106473779692</v>
      </c>
      <c r="VK136" s="34">
        <v>0.644902145718801</v>
      </c>
      <c r="VL136" s="34">
        <v>0.647340539253623</v>
      </c>
      <c r="VM136" s="34">
        <v>0.6497243526847819</v>
      </c>
      <c r="VN136" s="34">
        <v>0.65201925883064404</v>
      </c>
      <c r="VO136" s="34">
        <v>0.65423909285785198</v>
      </c>
      <c r="VP136" s="34">
        <v>0.65638226701769298</v>
      </c>
      <c r="VQ136" s="34">
        <v>0.65840424303061496</v>
      </c>
      <c r="VR136" s="34">
        <v>0.6603477600555</v>
      </c>
      <c r="VS136" s="34">
        <v>0.66211371565629706</v>
      </c>
      <c r="VT136" s="34">
        <v>0.66358863361859999</v>
      </c>
      <c r="VU136" s="34">
        <v>0.66487929328860507</v>
      </c>
      <c r="VV136" s="34">
        <v>0.66599185576124997</v>
      </c>
      <c r="VW136" s="34">
        <v>0.66689016940819701</v>
      </c>
      <c r="VX136" s="34">
        <v>0.66756954586964501</v>
      </c>
      <c r="VY136" s="34">
        <v>0.66802958923528488</v>
      </c>
      <c r="VZ136" s="34">
        <v>0.66832061857611502</v>
      </c>
      <c r="WA136" s="34">
        <v>0.66845567937917705</v>
      </c>
      <c r="WB136" s="34">
        <v>0.66842689923895704</v>
      </c>
      <c r="WC136" s="34">
        <v>0.66824848006061399</v>
      </c>
      <c r="WD136" s="34">
        <v>0.66785319959829192</v>
      </c>
      <c r="WE136" s="34">
        <v>0.66726286700718007</v>
      </c>
      <c r="WF136" s="34">
        <v>0.66666573855226008</v>
      </c>
      <c r="WG136" s="34">
        <v>0.66606982657921909</v>
      </c>
      <c r="WH136" s="34">
        <v>0.66548599938522801</v>
      </c>
      <c r="WI136" s="34">
        <v>0.66499256560112996</v>
      </c>
      <c r="WJ136" s="34">
        <v>0.66438608458332593</v>
      </c>
      <c r="WK136" s="34">
        <v>0.66374405982347096</v>
      </c>
      <c r="WL136" s="34">
        <v>0.66328763887277309</v>
      </c>
      <c r="WM136" s="34">
        <v>0.66297875107538606</v>
      </c>
      <c r="WN136" s="34">
        <v>0.66273165379521604</v>
      </c>
      <c r="WO136" s="34">
        <v>0.66254582843404097</v>
      </c>
      <c r="WP136" s="34">
        <v>0.66246387881734803</v>
      </c>
      <c r="WQ136" s="34">
        <v>0.6624244145968361</v>
      </c>
      <c r="WR136" s="34">
        <v>0.66240282786981197</v>
      </c>
      <c r="WS136" s="34">
        <v>0.66241235644026997</v>
      </c>
      <c r="WT136" s="34">
        <v>0.66242158222104608</v>
      </c>
      <c r="WU136" s="34">
        <v>0.66236143248929902</v>
      </c>
      <c r="WV136" s="34">
        <v>0.66221571429043391</v>
      </c>
      <c r="WW136" s="34">
        <v>0.66202268767556305</v>
      </c>
      <c r="WX136" s="34">
        <v>0.66174116442984199</v>
      </c>
      <c r="WY136" s="34">
        <v>0.6613436072880261</v>
      </c>
      <c r="WZ136" s="34">
        <v>0.66084454439952001</v>
      </c>
      <c r="XA136" s="34">
        <v>0.66027163917099696</v>
      </c>
      <c r="XB136" s="34">
        <v>0.65970755695161998</v>
      </c>
      <c r="XC136" s="34">
        <v>0.65913865590439402</v>
      </c>
      <c r="XD136" s="34">
        <v>0.6584855365608181</v>
      </c>
      <c r="XE136" s="34">
        <v>0.65773194857010198</v>
      </c>
      <c r="XF136" s="34">
        <v>0.65694400391987007</v>
      </c>
      <c r="XG136" s="34">
        <v>0.65608673430040798</v>
      </c>
      <c r="XH136" t="s">
        <v>843</v>
      </c>
      <c r="XI136" t="s">
        <v>1300</v>
      </c>
      <c r="XJ136" s="34">
        <v>0.52333895408438202</v>
      </c>
      <c r="XK136" s="34">
        <v>0.52231190229163504</v>
      </c>
      <c r="XL136" s="34">
        <v>0.52107520111664396</v>
      </c>
      <c r="XM136" s="34">
        <v>0.519590881871273</v>
      </c>
      <c r="XN136" s="34">
        <v>0.51788589492245896</v>
      </c>
      <c r="XO136" s="34">
        <v>0.51604329400872795</v>
      </c>
      <c r="XP136" s="34">
        <v>0.51420169665019699</v>
      </c>
      <c r="XQ136" s="34">
        <v>0.51255133693144306</v>
      </c>
      <c r="XR136" s="34">
        <v>0.51216837181338004</v>
      </c>
      <c r="XS136" s="34">
        <v>0.51257603745698999</v>
      </c>
      <c r="XT136" s="34">
        <v>0.51292825095598094</v>
      </c>
      <c r="XU136" s="34">
        <v>0.51737805596284003</v>
      </c>
      <c r="XV136" s="34">
        <v>0.52068412223677796</v>
      </c>
      <c r="XW136" s="34">
        <v>0.51997447661532803</v>
      </c>
      <c r="XX136" s="34">
        <v>0.52014206316859002</v>
      </c>
      <c r="XY136" s="34">
        <v>0.52135667251837392</v>
      </c>
      <c r="XZ136" s="34">
        <v>0.52309710965401801</v>
      </c>
      <c r="YA136" s="34">
        <v>0.52486787080348696</v>
      </c>
      <c r="YB136" s="34">
        <v>0.52711851026027601</v>
      </c>
      <c r="YC136" s="34">
        <v>0.52999314583367196</v>
      </c>
      <c r="YD136" s="34">
        <v>0.533939239731546</v>
      </c>
      <c r="YE136" s="34">
        <v>0.53870588632856298</v>
      </c>
      <c r="YF136" s="34">
        <v>0.54386271774598494</v>
      </c>
      <c r="YG136" s="34">
        <v>0.54901897274949396</v>
      </c>
      <c r="YH136" s="34">
        <v>0.553796373580141</v>
      </c>
      <c r="YI136" s="34">
        <v>0.55824587958573701</v>
      </c>
      <c r="YJ136" s="34">
        <v>0.56237092950482104</v>
      </c>
      <c r="YK136" s="34">
        <v>0.566550183533992</v>
      </c>
      <c r="YL136" s="34">
        <v>0.57051351385426397</v>
      </c>
      <c r="YM136" s="34">
        <v>0.57378227842918295</v>
      </c>
      <c r="YN136" s="34">
        <v>0.57652380594976993</v>
      </c>
      <c r="YO136" s="34">
        <v>0.57896837383990496</v>
      </c>
      <c r="YP136" s="34">
        <v>0.58119803121258007</v>
      </c>
      <c r="YQ136" s="34">
        <v>0.58316574514401498</v>
      </c>
      <c r="YR136" s="34">
        <v>0.58493146988813505</v>
      </c>
      <c r="YS136" s="34">
        <v>0.58644151511722298</v>
      </c>
      <c r="YT136" s="34">
        <v>0.58775477415103605</v>
      </c>
      <c r="YU136" s="34">
        <v>0.58898827945096999</v>
      </c>
      <c r="YV136" s="34">
        <v>0.59023782084489607</v>
      </c>
      <c r="YW136" s="34">
        <v>0.59159533662112895</v>
      </c>
      <c r="YX136" s="34">
        <v>0.59306363237562298</v>
      </c>
      <c r="YY136" s="34">
        <v>0.59469052400051403</v>
      </c>
      <c r="YZ136" s="34">
        <v>0.59646552401052899</v>
      </c>
      <c r="ZA136" s="34">
        <v>0.59829847212360199</v>
      </c>
      <c r="ZB136" s="34">
        <v>0.60025299056162407</v>
      </c>
      <c r="ZC136" s="34">
        <v>0.60240127118777598</v>
      </c>
      <c r="ZD136" s="34">
        <v>0.60461848738773705</v>
      </c>
      <c r="ZE136" s="34">
        <v>0.60686441237274802</v>
      </c>
      <c r="ZF136" s="34">
        <v>0.60918344684288395</v>
      </c>
      <c r="ZG136" s="34">
        <v>0.61151165456991596</v>
      </c>
      <c r="ZH136" s="34">
        <v>0.61382602044833401</v>
      </c>
      <c r="ZI136" s="34">
        <v>0.61614663046708995</v>
      </c>
      <c r="ZJ136" s="34">
        <v>0.61843410178052904</v>
      </c>
      <c r="ZK136" s="34">
        <v>0.62062592065645195</v>
      </c>
      <c r="ZL136" s="34">
        <v>0.62264166115283304</v>
      </c>
      <c r="ZM136" s="34">
        <v>0.62441889827949704</v>
      </c>
      <c r="ZN136" s="34">
        <v>0.625962938321864</v>
      </c>
      <c r="ZO136" s="34">
        <v>0.62727357214223001</v>
      </c>
      <c r="ZP136" s="34">
        <v>0.62831034795510698</v>
      </c>
      <c r="ZQ136" s="34">
        <v>0.62913465939893298</v>
      </c>
      <c r="ZR136" s="34">
        <v>0.62970582754611604</v>
      </c>
      <c r="ZS136" s="34">
        <v>0.62997265492186005</v>
      </c>
      <c r="ZT136" s="34">
        <v>0.63008031281791099</v>
      </c>
      <c r="ZU136" s="34">
        <v>0.63006379714294203</v>
      </c>
      <c r="ZV136" s="34">
        <v>0.62986307845182998</v>
      </c>
      <c r="ZW136" s="34">
        <v>0.62941067346135393</v>
      </c>
      <c r="ZX136" s="34">
        <v>0.62868172321531302</v>
      </c>
      <c r="ZY136" s="34">
        <v>0.62776734865044703</v>
      </c>
      <c r="ZZ136" s="34">
        <v>0.62678855401851896</v>
      </c>
      <c r="AAA136" s="34">
        <v>0.62582892250000199</v>
      </c>
      <c r="AAB136" s="34">
        <v>0.62494532254829305</v>
      </c>
      <c r="AAC136" s="34">
        <v>0.62406523522092305</v>
      </c>
      <c r="AAD136" s="34">
        <v>0.62300702409905906</v>
      </c>
      <c r="AAE136" s="34">
        <v>0.62195988875156705</v>
      </c>
      <c r="AAF136" s="34">
        <v>0.62109032992193502</v>
      </c>
      <c r="AAG136" s="34">
        <v>0.62036341748058299</v>
      </c>
      <c r="AAH136" s="34">
        <v>0.61977896359759599</v>
      </c>
      <c r="AAI136" s="34">
        <v>0.61922404764196204</v>
      </c>
      <c r="AAJ136" s="34">
        <v>0.61868324361328597</v>
      </c>
      <c r="AAK136" s="34">
        <v>0.61818183708616803</v>
      </c>
      <c r="AAL136" s="34">
        <v>0.61772679108914796</v>
      </c>
      <c r="AAM136" s="34">
        <v>0.61728717056093996</v>
      </c>
      <c r="AAN136" s="34">
        <v>0.61686313402502102</v>
      </c>
      <c r="AAO136" s="34">
        <v>0.61645736945123797</v>
      </c>
      <c r="AAP136" s="34">
        <v>0.61600488085476302</v>
      </c>
      <c r="AAQ136" s="34">
        <v>0.61548508019377801</v>
      </c>
      <c r="AAR136" s="34">
        <v>0.61492039715761504</v>
      </c>
      <c r="AAS136" s="34">
        <v>0.61432365066358496</v>
      </c>
      <c r="AAT136" s="34">
        <v>0.61365333066151795</v>
      </c>
      <c r="AAU136" s="34">
        <v>0.612921224679013</v>
      </c>
      <c r="AAV136" s="34">
        <v>0.61216692059266598</v>
      </c>
      <c r="AAW136" s="34">
        <v>0.61135988258088902</v>
      </c>
      <c r="AAX136" s="34">
        <v>0.61047684430141602</v>
      </c>
      <c r="AAY136" s="34">
        <v>0.60951727173343695</v>
      </c>
      <c r="AAZ136" s="34">
        <v>0.60851683316938399</v>
      </c>
      <c r="ABA136" s="34">
        <v>0.60754067333719097</v>
      </c>
      <c r="ABB136" s="34">
        <v>0.60656449988599004</v>
      </c>
      <c r="ABC136" s="34">
        <v>0.60550511106214799</v>
      </c>
      <c r="ABD136" s="34">
        <v>0.60437317268731194</v>
      </c>
      <c r="ABE136" s="34">
        <v>0.60324092212495306</v>
      </c>
      <c r="ABF136" s="34">
        <v>0.60208053899323599</v>
      </c>
      <c r="ABG136" t="s">
        <v>843</v>
      </c>
      <c r="ABH136" t="s">
        <v>843</v>
      </c>
      <c r="ABI136" t="s">
        <v>1300</v>
      </c>
      <c r="ABJ136" s="34">
        <v>0.437454580370983</v>
      </c>
      <c r="ABK136" s="34">
        <v>0.43814067956031699</v>
      </c>
      <c r="ABL136" s="34">
        <v>0.43849644489584499</v>
      </c>
      <c r="ABM136" s="34">
        <v>0.43883397119610001</v>
      </c>
      <c r="ABN136" s="34">
        <v>0.43864258362793401</v>
      </c>
      <c r="ABO136" s="34">
        <v>0.43769957487299199</v>
      </c>
      <c r="ABP136" s="34">
        <v>0.436566189065974</v>
      </c>
      <c r="ABQ136" s="34">
        <v>0.43525280707498903</v>
      </c>
      <c r="ABR136" s="34">
        <v>0.43467003181252101</v>
      </c>
      <c r="ABS136" s="34">
        <v>0.434293483681644</v>
      </c>
      <c r="ABT136" s="34">
        <v>0.43356768084028802</v>
      </c>
      <c r="ABU136" s="34">
        <v>0.43664738608365999</v>
      </c>
      <c r="ABV136" s="34">
        <v>0.438792559249567</v>
      </c>
      <c r="ABW136" s="34">
        <v>0.43716938887869294</v>
      </c>
      <c r="ABX136" s="34">
        <v>0.436205109618582</v>
      </c>
      <c r="ABY136" s="34">
        <v>0.43602678820179597</v>
      </c>
      <c r="ABZ136" s="34">
        <v>0.43619729510491401</v>
      </c>
      <c r="ACA136" s="34">
        <v>0.43649438533003704</v>
      </c>
      <c r="ACB136" s="34">
        <v>0.43740253131729501</v>
      </c>
      <c r="ACC136" s="34">
        <v>0.43901135922110002</v>
      </c>
      <c r="ACD136" s="34">
        <v>0.44155974215268601</v>
      </c>
      <c r="ACE136" s="34">
        <v>0.44476491434201598</v>
      </c>
      <c r="ACF136" s="34">
        <v>0.44839846108034798</v>
      </c>
      <c r="ACG136" s="34">
        <v>0.45242666322652197</v>
      </c>
      <c r="ACH136" s="34">
        <v>0.45671320583892</v>
      </c>
      <c r="ACI136" s="34">
        <v>0.46137300269911302</v>
      </c>
      <c r="ACJ136" s="34">
        <v>0.46637051215345499</v>
      </c>
      <c r="ACK136" s="34">
        <v>0.47154704310581796</v>
      </c>
      <c r="ACL136" s="34">
        <v>0.47661128765654398</v>
      </c>
      <c r="ACM136" s="34">
        <v>0.481434163024829</v>
      </c>
      <c r="ACN136" s="34">
        <v>0.48601652208995605</v>
      </c>
      <c r="ACO136" s="34">
        <v>0.49037508268497598</v>
      </c>
      <c r="ACP136" s="34">
        <v>0.494842858328989</v>
      </c>
      <c r="ACQ136" s="34">
        <v>0.49916305853567899</v>
      </c>
      <c r="ACR136" s="34">
        <v>0.50291346804705905</v>
      </c>
      <c r="ACS136" s="34">
        <v>0.50621549805522903</v>
      </c>
      <c r="ACT136" s="34">
        <v>0.50925896172964402</v>
      </c>
      <c r="ACU136" s="34">
        <v>0.51210950637883801</v>
      </c>
      <c r="ACV136" s="34">
        <v>0.51476173370063005</v>
      </c>
      <c r="ACW136" s="34">
        <v>0.51727010591997502</v>
      </c>
      <c r="ACX136" s="34">
        <v>0.51959756395198797</v>
      </c>
      <c r="ACY136" s="34">
        <v>0.52179453154672606</v>
      </c>
      <c r="ACZ136" s="34">
        <v>0.52396076845807893</v>
      </c>
      <c r="ADA136" s="34">
        <v>0.52616147615961406</v>
      </c>
      <c r="ADB136" s="34">
        <v>0.52841910272097903</v>
      </c>
      <c r="ADC136" s="34">
        <v>0.53077223033138998</v>
      </c>
      <c r="ADD136" s="34">
        <v>0.533287735793325</v>
      </c>
      <c r="ADE136" s="34">
        <v>0.53590358517208703</v>
      </c>
      <c r="ADF136" s="34">
        <v>0.53855472636355006</v>
      </c>
      <c r="ADG136" s="34">
        <v>0.54131516693606796</v>
      </c>
      <c r="ADH136" s="34">
        <v>0.544193201885116</v>
      </c>
      <c r="ADI136" s="34">
        <v>0.54710176029314606</v>
      </c>
      <c r="ADJ136" s="34">
        <v>0.55003696308898098</v>
      </c>
      <c r="ADK136" s="34">
        <v>0.55301605138116994</v>
      </c>
      <c r="ADL136" s="34">
        <v>0.55598434914350303</v>
      </c>
      <c r="ADM136" s="34">
        <v>0.55892113879326799</v>
      </c>
      <c r="ADN136" s="34">
        <v>0.561834745462086</v>
      </c>
      <c r="ADO136" s="34">
        <v>0.56471957860835698</v>
      </c>
      <c r="ADP136" s="34">
        <v>0.56750747170596294</v>
      </c>
      <c r="ADQ136" s="34">
        <v>0.570152759622373</v>
      </c>
      <c r="ADR136" s="34">
        <v>0.57261228785775897</v>
      </c>
      <c r="ADS136" s="34">
        <v>0.574820715432382</v>
      </c>
      <c r="ADT136" s="34">
        <v>0.57680300455172206</v>
      </c>
      <c r="ADU136" s="34">
        <v>0.57857425773272508</v>
      </c>
      <c r="ADV136" s="34">
        <v>0.58014064669907495</v>
      </c>
      <c r="ADW136" s="34">
        <v>0.58143276128700105</v>
      </c>
      <c r="ADX136" s="34">
        <v>0.58247115666504601</v>
      </c>
      <c r="ADY136" s="34">
        <v>0.58335335205217498</v>
      </c>
      <c r="ADZ136" s="34">
        <v>0.58406605339052498</v>
      </c>
      <c r="AEA136" s="34">
        <v>0.58459992374388403</v>
      </c>
      <c r="AEB136" s="34">
        <v>0.58496148153255101</v>
      </c>
      <c r="AEC136" s="34">
        <v>0.58507760209499904</v>
      </c>
      <c r="AED136" s="34">
        <v>0.58501288615807001</v>
      </c>
      <c r="AEE136" s="34">
        <v>0.584930081661306</v>
      </c>
      <c r="AEF136" s="34">
        <v>0.584878617535741</v>
      </c>
      <c r="AEG136" s="34">
        <v>0.58488449053996294</v>
      </c>
      <c r="AEH136" s="34">
        <v>0.58491680130809098</v>
      </c>
      <c r="AEI136" s="34">
        <v>0.58480980168104502</v>
      </c>
      <c r="AEJ136" s="34">
        <v>0.58471370215724694</v>
      </c>
      <c r="AEK136" s="34">
        <v>0.58477493180350304</v>
      </c>
      <c r="AEL136" s="34">
        <v>0.58491451779595804</v>
      </c>
      <c r="AEM136" s="34">
        <v>0.585143412573365</v>
      </c>
      <c r="AEN136" s="34">
        <v>0.58540666742191594</v>
      </c>
      <c r="AEO136" s="34">
        <v>0.58568036785968502</v>
      </c>
      <c r="AEP136" s="34">
        <v>0.58596713931465205</v>
      </c>
      <c r="AEQ136" s="34">
        <v>0.586335245894539</v>
      </c>
      <c r="AER136" s="34">
        <v>0.58672903211443395</v>
      </c>
      <c r="AES136" s="34">
        <v>0.58709370998771393</v>
      </c>
      <c r="AET136" s="34">
        <v>0.58744244823857694</v>
      </c>
      <c r="AEU136" s="34">
        <v>0.58772490262353694</v>
      </c>
      <c r="AEV136" s="34">
        <v>0.58793446708410702</v>
      </c>
      <c r="AEW136" s="34">
        <v>0.588086968344808</v>
      </c>
      <c r="AEX136" s="34">
        <v>0.58815550518805804</v>
      </c>
      <c r="AEY136" s="34">
        <v>0.58812032833021999</v>
      </c>
      <c r="AEZ136" s="34">
        <v>0.58801488745289898</v>
      </c>
      <c r="AFA136" s="34">
        <v>0.58784863662761</v>
      </c>
      <c r="AFB136" s="34">
        <v>0.58761577328012793</v>
      </c>
      <c r="AFC136" s="34">
        <v>0.58731884843021298</v>
      </c>
      <c r="AFD136" s="34">
        <v>0.58693109577823199</v>
      </c>
      <c r="AFE136" s="34">
        <v>0.58648555362900001</v>
      </c>
      <c r="AFF136" s="34">
        <v>0.58604475682247392</v>
      </c>
      <c r="AFG136" t="s">
        <v>843</v>
      </c>
      <c r="AFH136" t="s">
        <v>843</v>
      </c>
      <c r="AFI136" s="34">
        <v>0.78060000000000007</v>
      </c>
      <c r="AFJ136" s="34">
        <v>0.78078000000000003</v>
      </c>
      <c r="AFK136" s="34">
        <v>0.78120000000000001</v>
      </c>
      <c r="AFL136" s="34">
        <v>0.78177999999999992</v>
      </c>
      <c r="AFM136" s="34">
        <v>0.78233999999999992</v>
      </c>
      <c r="AFN136" s="34">
        <v>0.78275000000000006</v>
      </c>
      <c r="AFO136" s="34">
        <v>0.78293999999999997</v>
      </c>
      <c r="AFP136" s="34">
        <v>0.78292000000000006</v>
      </c>
      <c r="AFQ136" s="34">
        <v>0.78290000000000004</v>
      </c>
      <c r="AFR136" s="34">
        <v>0.78272999999999993</v>
      </c>
      <c r="AFS136" s="34">
        <v>0.78251000000000004</v>
      </c>
      <c r="AFT136" s="34">
        <v>0.78173000000000004</v>
      </c>
      <c r="AFU136" s="34">
        <v>0.78078000000000003</v>
      </c>
      <c r="AFV136" s="34">
        <v>0.77981999999999996</v>
      </c>
      <c r="AFW136" s="34">
        <v>0.77894999999999992</v>
      </c>
      <c r="AFX136" s="34">
        <v>0.77793999999999996</v>
      </c>
      <c r="AFY136" s="34">
        <v>0.77673000000000003</v>
      </c>
      <c r="AFZ136" s="34">
        <v>0.76905000000000001</v>
      </c>
      <c r="AGA136" s="34">
        <v>0.77171999999999996</v>
      </c>
      <c r="AGB136" t="s">
        <v>843</v>
      </c>
      <c r="AGC136" t="s">
        <v>843</v>
      </c>
      <c r="AGD136" t="s">
        <v>843</v>
      </c>
      <c r="AGE136" t="s">
        <v>843</v>
      </c>
      <c r="AGF136" s="34">
        <v>3.4658031072467566E-3</v>
      </c>
      <c r="AGG136" t="s">
        <v>843</v>
      </c>
      <c r="AGH136" t="s">
        <v>843</v>
      </c>
      <c r="AGI136" t="s">
        <v>843</v>
      </c>
      <c r="AGJ136" t="s">
        <v>843</v>
      </c>
      <c r="AGK136" t="s">
        <v>843</v>
      </c>
      <c r="AGL136" t="s">
        <v>843</v>
      </c>
      <c r="AGM136" t="s">
        <v>843</v>
      </c>
      <c r="AGN136" t="s">
        <v>843</v>
      </c>
      <c r="AGO136" s="34">
        <v>0.35299999999999998</v>
      </c>
      <c r="AGP136" s="34">
        <v>2016</v>
      </c>
      <c r="AGQ136" t="s">
        <v>832</v>
      </c>
      <c r="AGR136" t="s">
        <v>843</v>
      </c>
      <c r="AGS136" s="34">
        <v>0.27600000000000002</v>
      </c>
      <c r="AGT136" s="34">
        <v>2016</v>
      </c>
      <c r="AGU136" t="s">
        <v>832</v>
      </c>
      <c r="AGV136" t="s">
        <v>843</v>
      </c>
      <c r="AGW136" s="34">
        <v>0.60599999999999998</v>
      </c>
      <c r="AGX136" s="34">
        <v>2016</v>
      </c>
      <c r="AGY136" t="s">
        <v>832</v>
      </c>
      <c r="AGZ136" t="s">
        <v>843</v>
      </c>
      <c r="AHA136" s="34">
        <v>0.88900000000000001</v>
      </c>
      <c r="AHB136" s="34">
        <v>2016</v>
      </c>
      <c r="AHC136" t="s">
        <v>832</v>
      </c>
      <c r="AHD136" t="s">
        <v>843</v>
      </c>
      <c r="AHE136" s="34">
        <v>0.50900000000000001</v>
      </c>
      <c r="AHF136" s="34">
        <v>2016</v>
      </c>
      <c r="AHG136" t="s">
        <v>832</v>
      </c>
      <c r="AHH136" t="s">
        <v>843</v>
      </c>
      <c r="AHI136" t="s">
        <v>830</v>
      </c>
      <c r="AHJ136" s="34">
        <v>0.20789361000061035</v>
      </c>
      <c r="AHK136" s="34">
        <v>0.2153005450963974</v>
      </c>
      <c r="AHL136" s="34">
        <v>0.20545710623264313</v>
      </c>
      <c r="AHM136" s="34">
        <v>0.16140151023864746</v>
      </c>
      <c r="AHN136" s="34">
        <v>0.13984702527523041</v>
      </c>
      <c r="AHO136" t="s">
        <v>843</v>
      </c>
      <c r="AHP136" s="34"/>
      <c r="AHQ136" s="34"/>
      <c r="AHR136" s="34"/>
      <c r="AHS136" s="34"/>
      <c r="AHT136" s="34"/>
      <c r="AHU136" t="s">
        <v>843</v>
      </c>
      <c r="AHV136" s="34">
        <v>0.18326127529144287</v>
      </c>
      <c r="AHW136" s="34">
        <v>0.17560164630413055</v>
      </c>
      <c r="AHX136" s="34">
        <v>0.19645416736602783</v>
      </c>
      <c r="AHY136" s="34">
        <v>0.19661775231361389</v>
      </c>
      <c r="AHZ136" s="34">
        <v>0.20441293716430664</v>
      </c>
      <c r="AIA136" t="s">
        <v>465</v>
      </c>
      <c r="AIB136" t="s">
        <v>843</v>
      </c>
      <c r="AIC136" s="34">
        <v>0.28532558679580688</v>
      </c>
      <c r="AID136" s="34">
        <v>0.31057947874069214</v>
      </c>
      <c r="AIE136" s="34">
        <v>0.36316713690757751</v>
      </c>
      <c r="AIF136" s="34">
        <v>0.36988785862922668</v>
      </c>
      <c r="AIG136" s="34">
        <v>0.38494047522544861</v>
      </c>
      <c r="AIH136" t="s">
        <v>924</v>
      </c>
      <c r="AII136" t="s">
        <v>843</v>
      </c>
      <c r="AIJ136" s="34">
        <v>0.19404526054859161</v>
      </c>
      <c r="AIK136" s="34">
        <v>0.19989366829395294</v>
      </c>
      <c r="AIL136" s="34">
        <v>0.20207750797271729</v>
      </c>
      <c r="AIM136" s="34">
        <v>0.18310199677944183</v>
      </c>
      <c r="AIN136" s="34">
        <v>0.19742999970912933</v>
      </c>
      <c r="AIO136" t="s">
        <v>465</v>
      </c>
      <c r="AIP136" s="34"/>
      <c r="AIQ136" t="s">
        <v>843</v>
      </c>
      <c r="AIR136" s="34"/>
      <c r="AIS136" s="34"/>
      <c r="AIT136" s="34"/>
      <c r="AIU136" s="34"/>
      <c r="AIV136" s="34"/>
      <c r="AIW136" s="34"/>
      <c r="AIX136" t="s">
        <v>843</v>
      </c>
      <c r="AIY136" s="34">
        <v>4.3490000000000001E-2</v>
      </c>
      <c r="AIZ136" s="34">
        <v>5.5380000000000006E-2</v>
      </c>
      <c r="AJA136" s="34">
        <v>5.74E-2</v>
      </c>
      <c r="AJB136" s="34">
        <v>5.808E-2</v>
      </c>
      <c r="AJC136" s="34">
        <v>5.7990000000000007E-2</v>
      </c>
      <c r="AJD136" s="34">
        <v>5.3559999999999997E-2</v>
      </c>
      <c r="AJE136" t="s">
        <v>843</v>
      </c>
      <c r="AJF136" s="34">
        <v>7.6154500246047974E-2</v>
      </c>
      <c r="AJG136" s="34">
        <v>0.10257209837436676</v>
      </c>
      <c r="AJH136" s="34">
        <v>0.11980497092008591</v>
      </c>
      <c r="AJI136" s="34">
        <v>-1.0151186725124717E-3</v>
      </c>
      <c r="AJJ136" s="34">
        <v>-2.4982471019029617E-2</v>
      </c>
      <c r="AJK136" t="s">
        <v>830</v>
      </c>
      <c r="AJL136" t="s">
        <v>843</v>
      </c>
      <c r="AJM136" t="s">
        <v>843</v>
      </c>
      <c r="AJN136" s="34">
        <v>1.8659194931387901E-2</v>
      </c>
      <c r="AJO136" s="34">
        <v>3.2410956919193268E-2</v>
      </c>
      <c r="AJP136" s="34">
        <v>1.505643967539072E-2</v>
      </c>
      <c r="AJQ136" s="34">
        <v>1.0374540463089943E-2</v>
      </c>
      <c r="AJR136" s="34">
        <v>4.6961002051830292E-2</v>
      </c>
      <c r="AJS136" t="s">
        <v>832</v>
      </c>
      <c r="AJT136" t="s">
        <v>843</v>
      </c>
      <c r="AJU136" t="s">
        <v>843</v>
      </c>
      <c r="AJV136" t="s">
        <v>843</v>
      </c>
      <c r="AJW136" s="34">
        <v>4.5970078557729721E-2</v>
      </c>
      <c r="AJX136" s="34">
        <v>7.2305649518966675E-2</v>
      </c>
      <c r="AJY136" s="34">
        <v>9.2407345771789551E-2</v>
      </c>
      <c r="AJZ136" s="34">
        <v>-2.5910129770636559E-2</v>
      </c>
      <c r="AKA136" s="34">
        <v>-4.9254376441240311E-2</v>
      </c>
      <c r="AKB136" t="s">
        <v>830</v>
      </c>
      <c r="AKC136" t="s">
        <v>843</v>
      </c>
      <c r="AKD136" t="s">
        <v>843</v>
      </c>
      <c r="AKE136" t="s">
        <v>843</v>
      </c>
      <c r="AKF136" s="34">
        <v>-8.8208997622132301E-3</v>
      </c>
      <c r="AKG136" s="34">
        <v>7.1959327906370163E-3</v>
      </c>
      <c r="AKH136" s="34">
        <v>-5.167882889509201E-3</v>
      </c>
      <c r="AKI136" s="34">
        <v>-9.6852090209722519E-3</v>
      </c>
      <c r="AKJ136" s="34">
        <v>2.6140129193663597E-2</v>
      </c>
      <c r="AKK136" t="s">
        <v>832</v>
      </c>
      <c r="AKL136" t="s">
        <v>843</v>
      </c>
      <c r="AKM136" s="34">
        <v>680</v>
      </c>
      <c r="AKN136" t="s">
        <v>832</v>
      </c>
      <c r="AKO136" t="s">
        <v>843</v>
      </c>
      <c r="AKP136" s="34">
        <v>650.41339111328125</v>
      </c>
      <c r="AKQ136" t="s">
        <v>830</v>
      </c>
      <c r="AKR136" t="s">
        <v>843</v>
      </c>
      <c r="AKS136" s="34">
        <v>646.50121278108099</v>
      </c>
      <c r="AKT136" t="s">
        <v>832</v>
      </c>
      <c r="AKU136" t="s">
        <v>843</v>
      </c>
      <c r="AKV136" s="34">
        <v>754.53287685983798</v>
      </c>
      <c r="AKW136" t="s">
        <v>832</v>
      </c>
      <c r="AKX136" t="s">
        <v>843</v>
      </c>
      <c r="AKY136" s="34">
        <v>6.1725466512143612E-3</v>
      </c>
      <c r="AKZ136" s="34">
        <v>8.859485387802124E-4</v>
      </c>
      <c r="ALA136" s="34">
        <v>-2.891756035387516E-2</v>
      </c>
      <c r="ALB136" s="34">
        <v>-5.0055202096700668E-2</v>
      </c>
      <c r="ALC136" s="34">
        <v>-6.4674317836761475E-2</v>
      </c>
      <c r="ALD136" t="s">
        <v>830</v>
      </c>
      <c r="ALE136" t="s">
        <v>843</v>
      </c>
      <c r="ALF136" t="s">
        <v>843</v>
      </c>
      <c r="ALG136" t="s">
        <v>843</v>
      </c>
      <c r="ALH136" s="34"/>
      <c r="ALI136" s="34"/>
      <c r="ALJ136" s="34"/>
      <c r="ALK136" s="34"/>
      <c r="ALL136" s="34">
        <v>0.17024315893650055</v>
      </c>
      <c r="ALM136" t="s">
        <v>465</v>
      </c>
    </row>
    <row r="137" spans="1:1001">
      <c r="A137" t="s">
        <v>422</v>
      </c>
      <c r="B137" t="s">
        <v>93</v>
      </c>
      <c r="C137" t="s">
        <v>319</v>
      </c>
      <c r="D137" s="34">
        <v>3.8473881781101227E-2</v>
      </c>
      <c r="E137" t="s">
        <v>465</v>
      </c>
      <c r="F137" s="34">
        <v>4.5408941805362701E-2</v>
      </c>
      <c r="G137" t="s">
        <v>465</v>
      </c>
      <c r="H137" s="34">
        <v>4.628194123506546E-2</v>
      </c>
      <c r="I137" t="s">
        <v>465</v>
      </c>
      <c r="J137" s="34">
        <v>4.3182190507650375E-2</v>
      </c>
      <c r="K137" t="s">
        <v>465</v>
      </c>
      <c r="L137" s="34"/>
      <c r="M137" t="s">
        <v>465</v>
      </c>
      <c r="N137" s="34">
        <v>0.46652114391326904</v>
      </c>
      <c r="O137" s="34"/>
      <c r="P137" t="s">
        <v>1459</v>
      </c>
      <c r="Q137" s="34"/>
      <c r="R137" t="s">
        <v>1459</v>
      </c>
      <c r="S137" s="34"/>
      <c r="T137" t="s">
        <v>1459</v>
      </c>
      <c r="U137" s="34"/>
      <c r="V137" t="s">
        <v>1459</v>
      </c>
      <c r="W137" t="s">
        <v>843</v>
      </c>
      <c r="X137" t="s">
        <v>465</v>
      </c>
      <c r="Y137" s="34">
        <v>0.5264778733253479</v>
      </c>
      <c r="Z137" s="34"/>
      <c r="AA137" t="s">
        <v>1459</v>
      </c>
      <c r="AB137" s="34"/>
      <c r="AC137" t="s">
        <v>1459</v>
      </c>
      <c r="AD137" s="34"/>
      <c r="AE137" t="s">
        <v>1459</v>
      </c>
      <c r="AF137" s="34"/>
      <c r="AG137" t="s">
        <v>1459</v>
      </c>
      <c r="AH137" t="s">
        <v>843</v>
      </c>
      <c r="AI137" t="s">
        <v>465</v>
      </c>
      <c r="AJ137" s="34">
        <v>0.4904572069644928</v>
      </c>
      <c r="AK137" s="34"/>
      <c r="AL137" t="s">
        <v>1459</v>
      </c>
      <c r="AM137" s="34"/>
      <c r="AN137" t="s">
        <v>1459</v>
      </c>
      <c r="AO137" s="34"/>
      <c r="AP137" t="s">
        <v>1459</v>
      </c>
      <c r="AQ137" s="34"/>
      <c r="AR137" t="s">
        <v>1459</v>
      </c>
      <c r="AS137" t="s">
        <v>843</v>
      </c>
      <c r="AT137" t="s">
        <v>465</v>
      </c>
      <c r="AU137" s="34">
        <v>0.49465972185134888</v>
      </c>
      <c r="AV137" s="34"/>
      <c r="AW137" t="s">
        <v>1459</v>
      </c>
      <c r="AX137" s="34"/>
      <c r="AY137" t="s">
        <v>1459</v>
      </c>
      <c r="AZ137" s="34"/>
      <c r="BA137" t="s">
        <v>1459</v>
      </c>
      <c r="BB137" s="34"/>
      <c r="BC137" t="s">
        <v>1459</v>
      </c>
      <c r="BD137" t="s">
        <v>843</v>
      </c>
      <c r="BE137" s="34">
        <v>0.5</v>
      </c>
      <c r="BF137" t="s">
        <v>1594</v>
      </c>
      <c r="BG137" t="s">
        <v>843</v>
      </c>
      <c r="BH137" t="s">
        <v>465</v>
      </c>
      <c r="BI137" s="34">
        <v>2.7337713241577148</v>
      </c>
      <c r="BJ137" t="s">
        <v>465</v>
      </c>
      <c r="BK137" s="34">
        <v>3.0299539566040039</v>
      </c>
      <c r="BL137" t="s">
        <v>465</v>
      </c>
      <c r="BM137" s="34">
        <v>3.3389935493469238</v>
      </c>
      <c r="BN137" t="s">
        <v>465</v>
      </c>
      <c r="BO137" s="34">
        <v>4.0365357398986816</v>
      </c>
      <c r="BP137" t="s">
        <v>843</v>
      </c>
      <c r="BQ137" s="34">
        <v>5.3035430908203125</v>
      </c>
      <c r="BR137" t="s">
        <v>830</v>
      </c>
      <c r="BS137" s="34"/>
      <c r="BT137" t="s">
        <v>843</v>
      </c>
      <c r="BU137" s="34">
        <v>2.7265379428863525</v>
      </c>
      <c r="BV137" t="s">
        <v>1552</v>
      </c>
      <c r="BW137" t="s">
        <v>843</v>
      </c>
      <c r="BX137" s="34">
        <v>2.6110231876373291</v>
      </c>
      <c r="BY137" t="s">
        <v>465</v>
      </c>
      <c r="BZ137" t="s">
        <v>843</v>
      </c>
      <c r="CA137" t="s">
        <v>465</v>
      </c>
      <c r="CB137" s="34">
        <v>7.8226346522569656E-3</v>
      </c>
      <c r="CC137" s="34">
        <v>7.103451993316412E-3</v>
      </c>
      <c r="CD137" s="34">
        <v>7.3210392147302628E-3</v>
      </c>
      <c r="CE137" s="34">
        <v>7.8190751373767853E-3</v>
      </c>
      <c r="CF137" s="34">
        <v>7.2972276248037815E-3</v>
      </c>
      <c r="CG137" t="s">
        <v>843</v>
      </c>
      <c r="CH137" t="s">
        <v>465</v>
      </c>
      <c r="CI137" s="34">
        <v>9.0832607820630074E-3</v>
      </c>
      <c r="CJ137" s="34">
        <v>8.9548099786043167E-3</v>
      </c>
      <c r="CK137" s="34">
        <v>8.6809182539582253E-3</v>
      </c>
      <c r="CL137" s="34">
        <v>8.3659766241908073E-3</v>
      </c>
      <c r="CM137" s="34">
        <v>8.6410082876682281E-3</v>
      </c>
      <c r="CN137" t="s">
        <v>843</v>
      </c>
      <c r="CO137" t="s">
        <v>465</v>
      </c>
      <c r="CP137" s="34">
        <v>9.4992304220795631E-3</v>
      </c>
      <c r="CQ137" s="34">
        <v>9.1963382437825203E-3</v>
      </c>
      <c r="CR137" s="34">
        <v>8.3921756595373154E-3</v>
      </c>
      <c r="CS137" s="34">
        <v>8.7615326046943665E-3</v>
      </c>
      <c r="CT137" s="34">
        <v>9.0025216341018677E-3</v>
      </c>
      <c r="CU137" t="s">
        <v>843</v>
      </c>
      <c r="CV137" t="s">
        <v>465</v>
      </c>
      <c r="CW137" s="34">
        <v>8.8689429685473442E-3</v>
      </c>
      <c r="CX137" s="34">
        <v>8.4186391904950142E-3</v>
      </c>
      <c r="CY137" s="34">
        <v>8.6850700899958611E-3</v>
      </c>
      <c r="CZ137" s="34">
        <v>8.8439835235476494E-3</v>
      </c>
      <c r="DA137" s="34">
        <v>7.3552317917346954E-3</v>
      </c>
      <c r="DB137" t="s">
        <v>843</v>
      </c>
      <c r="DC137" s="34"/>
      <c r="DD137" s="34"/>
      <c r="DE137" s="34"/>
      <c r="DF137" s="34"/>
      <c r="DG137" s="34"/>
      <c r="DH137" t="s">
        <v>1460</v>
      </c>
      <c r="DI137" t="s">
        <v>843</v>
      </c>
      <c r="DJ137" s="34"/>
      <c r="DK137" s="34"/>
      <c r="DL137" s="34"/>
      <c r="DM137" s="34"/>
      <c r="DN137" s="34"/>
      <c r="DO137" t="s">
        <v>1460</v>
      </c>
      <c r="DP137" t="s">
        <v>843</v>
      </c>
      <c r="DQ137" s="34">
        <v>9.1907110214233398</v>
      </c>
      <c r="DR137" t="s">
        <v>1521</v>
      </c>
      <c r="DS137" t="s">
        <v>843</v>
      </c>
      <c r="DT137" t="s">
        <v>843</v>
      </c>
      <c r="DU137" s="34">
        <v>7.6</v>
      </c>
      <c r="DV137" t="s">
        <v>1461</v>
      </c>
      <c r="DW137" t="s">
        <v>843</v>
      </c>
      <c r="DX137" t="s">
        <v>843</v>
      </c>
      <c r="DY137" t="s">
        <v>465</v>
      </c>
      <c r="DZ137" s="34">
        <v>-1.0180930839851499E-3</v>
      </c>
      <c r="EA137" s="34">
        <v>1.8438555998727679E-3</v>
      </c>
      <c r="EB137" s="34">
        <v>5.0869784317910671E-3</v>
      </c>
      <c r="EC137" s="34">
        <v>1.5274698380380869E-3</v>
      </c>
      <c r="ED137" s="34">
        <v>1.4675638638436794E-2</v>
      </c>
      <c r="EE137" t="s">
        <v>843</v>
      </c>
      <c r="EF137" t="s">
        <v>465</v>
      </c>
      <c r="EG137" s="34">
        <v>2.6000000070780516E-3</v>
      </c>
      <c r="EH137" s="34">
        <v>5.2000000141561031E-3</v>
      </c>
      <c r="EI137" s="34">
        <v>5.8999997563660145E-3</v>
      </c>
      <c r="EJ137" s="34">
        <v>2.4000001139938831E-3</v>
      </c>
      <c r="EK137" s="34">
        <v>-4.8000002279877663E-3</v>
      </c>
      <c r="EL137" t="s">
        <v>843</v>
      </c>
      <c r="EM137" t="s">
        <v>465</v>
      </c>
      <c r="EN137" s="34">
        <v>3.0940829310566187E-4</v>
      </c>
      <c r="EO137" s="34">
        <v>6.9943261332809925E-3</v>
      </c>
      <c r="EP137" s="34">
        <v>3.0724694952368736E-3</v>
      </c>
      <c r="EQ137" s="34">
        <v>6.5421424806118011E-3</v>
      </c>
      <c r="ER137" s="34">
        <v>8.9589860290288925E-3</v>
      </c>
      <c r="ES137" t="s">
        <v>843</v>
      </c>
      <c r="ET137" t="s">
        <v>465</v>
      </c>
      <c r="EU137" s="34">
        <v>4.3664304539561272E-3</v>
      </c>
      <c r="EV137" s="34">
        <v>4.836695734411478E-3</v>
      </c>
      <c r="EW137" s="34">
        <v>4.8726005479693413E-3</v>
      </c>
      <c r="EX137" s="34">
        <v>-8.6027442011982203E-4</v>
      </c>
      <c r="EY137" s="34">
        <v>3.6760754883289337E-3</v>
      </c>
      <c r="EZ137" t="s">
        <v>843</v>
      </c>
      <c r="FA137" t="s">
        <v>1594</v>
      </c>
      <c r="FB137" s="34">
        <v>-7.0473253726959229E-2</v>
      </c>
      <c r="FC137" s="34">
        <v>-0.10783008486032486</v>
      </c>
      <c r="FD137" s="34">
        <v>-3.1528137624263763E-2</v>
      </c>
      <c r="FE137" s="34">
        <v>5.121932178735733E-2</v>
      </c>
      <c r="FF137" s="34">
        <v>0.31776133179664612</v>
      </c>
      <c r="FG137" t="s">
        <v>843</v>
      </c>
      <c r="FH137" s="34"/>
      <c r="FI137" s="34"/>
      <c r="FJ137" s="34"/>
      <c r="FK137" s="34"/>
      <c r="FL137" s="34"/>
      <c r="FM137" t="s">
        <v>843</v>
      </c>
      <c r="FN137" t="s">
        <v>843</v>
      </c>
      <c r="FO137" s="34">
        <v>0.50173999999999996</v>
      </c>
      <c r="FP137" t="s">
        <v>1462</v>
      </c>
      <c r="FQ137" t="s">
        <v>843</v>
      </c>
      <c r="FR137" t="s">
        <v>843</v>
      </c>
      <c r="FS137" s="34">
        <v>0.63427</v>
      </c>
      <c r="FT137" t="s">
        <v>1462</v>
      </c>
      <c r="FU137" t="s">
        <v>843</v>
      </c>
      <c r="FV137" t="s">
        <v>843</v>
      </c>
      <c r="FW137" s="34">
        <v>0.36546000000000001</v>
      </c>
      <c r="FX137" t="s">
        <v>1462</v>
      </c>
      <c r="FY137" t="s">
        <v>843</v>
      </c>
      <c r="FZ137" s="34">
        <v>0.12115111947059631</v>
      </c>
      <c r="GA137" s="34">
        <v>0.12280551344156265</v>
      </c>
      <c r="GB137" s="34">
        <v>6.9514629431068897E-3</v>
      </c>
      <c r="GC137" s="34">
        <v>-1.2239657342433929E-2</v>
      </c>
      <c r="GD137" s="34">
        <v>0.11640045046806335</v>
      </c>
      <c r="GE137" t="s">
        <v>830</v>
      </c>
      <c r="GF137" t="s">
        <v>843</v>
      </c>
      <c r="GG137" s="34">
        <v>0.1222747415304184</v>
      </c>
      <c r="GH137" s="34">
        <v>0.12541443109512329</v>
      </c>
      <c r="GI137" s="34">
        <v>2.1150186657905579E-2</v>
      </c>
      <c r="GJ137" s="34">
        <v>-7.2063429979607463E-4</v>
      </c>
      <c r="GK137" s="34">
        <v>6.9555401802062988E-2</v>
      </c>
      <c r="GL137" t="s">
        <v>832</v>
      </c>
      <c r="GM137" t="s">
        <v>843</v>
      </c>
      <c r="GN137" s="34"/>
      <c r="GO137" t="s">
        <v>1460</v>
      </c>
      <c r="GP137" t="s">
        <v>843</v>
      </c>
      <c r="GQ137" t="s">
        <v>843</v>
      </c>
      <c r="GR137" s="34">
        <v>1.3331321999430656E-2</v>
      </c>
      <c r="GS137" s="34">
        <v>1.6235936433076859E-2</v>
      </c>
      <c r="GT137" s="34">
        <v>4.8381472006440163E-3</v>
      </c>
      <c r="GU137" s="34">
        <v>0</v>
      </c>
      <c r="GV137" s="34">
        <v>0</v>
      </c>
      <c r="GW137" t="s">
        <v>832</v>
      </c>
      <c r="GX137" t="s">
        <v>843</v>
      </c>
      <c r="GY137" t="s">
        <v>843</v>
      </c>
      <c r="GZ137" t="s">
        <v>843</v>
      </c>
      <c r="HA137" t="s">
        <v>843</v>
      </c>
      <c r="HB137" t="s">
        <v>843</v>
      </c>
      <c r="HC137" t="s">
        <v>843</v>
      </c>
      <c r="HD137" t="s">
        <v>843</v>
      </c>
      <c r="HE137" t="s">
        <v>843</v>
      </c>
      <c r="HF137" t="s">
        <v>843</v>
      </c>
      <c r="HG137" t="s">
        <v>843</v>
      </c>
      <c r="HH137" s="34">
        <v>5154790</v>
      </c>
      <c r="HI137" s="34">
        <v>5275916</v>
      </c>
      <c r="HJ137" s="34">
        <v>5405326</v>
      </c>
      <c r="HK137" s="34">
        <v>5542641</v>
      </c>
      <c r="HL137" s="34">
        <v>5687563</v>
      </c>
      <c r="HM137" s="34">
        <v>5837986</v>
      </c>
      <c r="HN137" s="34">
        <v>5973369</v>
      </c>
      <c r="HO137" s="34">
        <v>6097177</v>
      </c>
      <c r="HP137" s="34">
        <v>6228370</v>
      </c>
      <c r="HQ137" s="34">
        <v>6360191</v>
      </c>
      <c r="HR137" s="34">
        <v>6491988</v>
      </c>
      <c r="HS137" s="34">
        <v>6188132</v>
      </c>
      <c r="HT137" s="34">
        <v>5869870</v>
      </c>
      <c r="HU137" s="34">
        <v>5985221</v>
      </c>
      <c r="HV137" s="34">
        <v>6097764</v>
      </c>
      <c r="HW137" s="34">
        <v>6192235</v>
      </c>
      <c r="HX137" s="34">
        <v>6282196</v>
      </c>
      <c r="HY137" s="34">
        <v>6378261</v>
      </c>
      <c r="HZ137" s="34">
        <v>6477793</v>
      </c>
      <c r="IA137" s="34">
        <v>6569088</v>
      </c>
      <c r="IB137" s="34">
        <v>6653942</v>
      </c>
      <c r="IC137" s="34">
        <v>6735277</v>
      </c>
      <c r="ID137" s="34">
        <v>6812341</v>
      </c>
      <c r="IE137" s="34">
        <v>6888388</v>
      </c>
      <c r="IF137" s="34">
        <v>6964197</v>
      </c>
      <c r="IG137" s="34">
        <v>7038380</v>
      </c>
      <c r="IH137" s="34">
        <v>7111388</v>
      </c>
      <c r="II137" s="34">
        <v>7183416</v>
      </c>
      <c r="IJ137" s="34">
        <v>7254484</v>
      </c>
      <c r="IK137" s="34">
        <v>7324828</v>
      </c>
      <c r="IL137" s="34">
        <v>7394813</v>
      </c>
      <c r="IM137" s="34">
        <v>7464206</v>
      </c>
      <c r="IN137" s="34">
        <v>7532997</v>
      </c>
      <c r="IO137" s="34">
        <v>7601269</v>
      </c>
      <c r="IP137" s="34">
        <v>7668904</v>
      </c>
      <c r="IQ137" s="34">
        <v>7736015</v>
      </c>
      <c r="IR137" s="34">
        <v>7802411</v>
      </c>
      <c r="IS137" s="34">
        <v>7867801</v>
      </c>
      <c r="IT137" s="34">
        <v>7931947</v>
      </c>
      <c r="IU137" s="34">
        <v>7994743</v>
      </c>
      <c r="IV137" s="34">
        <v>8055989</v>
      </c>
      <c r="IW137" s="34">
        <v>8115476</v>
      </c>
      <c r="IX137" s="34">
        <v>8173019</v>
      </c>
      <c r="IY137" s="34">
        <v>8228242</v>
      </c>
      <c r="IZ137" s="34">
        <v>8281052</v>
      </c>
      <c r="JA137" s="34">
        <v>8331093.9999999991</v>
      </c>
      <c r="JB137" s="34">
        <v>8378414.0000000009</v>
      </c>
      <c r="JC137" s="34">
        <v>8423078</v>
      </c>
      <c r="JD137" s="34">
        <v>8464938</v>
      </c>
      <c r="JE137" s="34">
        <v>8503951</v>
      </c>
      <c r="JF137" s="34">
        <v>8539976</v>
      </c>
      <c r="JG137" s="34">
        <v>8573131</v>
      </c>
      <c r="JH137" s="34">
        <v>8603356</v>
      </c>
      <c r="JI137" s="34">
        <v>8630728</v>
      </c>
      <c r="JJ137" s="34">
        <v>8655606</v>
      </c>
      <c r="JK137" s="34">
        <v>8678317</v>
      </c>
      <c r="JL137" s="34">
        <v>8698904</v>
      </c>
      <c r="JM137" s="34">
        <v>8717460</v>
      </c>
      <c r="JN137" s="34">
        <v>8733980</v>
      </c>
      <c r="JO137" s="34">
        <v>8748708</v>
      </c>
      <c r="JP137" s="34">
        <v>8762154</v>
      </c>
      <c r="JQ137" s="34">
        <v>8774597</v>
      </c>
      <c r="JR137" s="34">
        <v>8785841</v>
      </c>
      <c r="JS137" s="34">
        <v>8795728</v>
      </c>
      <c r="JT137" s="34">
        <v>8804763</v>
      </c>
      <c r="JU137" s="34">
        <v>8813079</v>
      </c>
      <c r="JV137" s="34">
        <v>8820363</v>
      </c>
      <c r="JW137" s="34">
        <v>8826865</v>
      </c>
      <c r="JX137" s="34">
        <v>8833112</v>
      </c>
      <c r="JY137" s="34">
        <v>8838942</v>
      </c>
      <c r="JZ137" s="34">
        <v>8844245</v>
      </c>
      <c r="KA137" s="34">
        <v>8849103</v>
      </c>
      <c r="KB137" s="34">
        <v>8853353</v>
      </c>
      <c r="KC137" s="34">
        <v>8856802</v>
      </c>
      <c r="KD137" s="34">
        <v>8859394</v>
      </c>
      <c r="KE137" s="34">
        <v>8861026</v>
      </c>
      <c r="KF137" s="34">
        <v>8861519</v>
      </c>
      <c r="KG137" s="34">
        <v>8861034</v>
      </c>
      <c r="KH137" s="34">
        <v>8859502</v>
      </c>
      <c r="KI137" s="34">
        <v>8856667</v>
      </c>
      <c r="KJ137" s="34">
        <v>8852675</v>
      </c>
      <c r="KK137" s="34">
        <v>8847275</v>
      </c>
      <c r="KL137" s="34">
        <v>8840157</v>
      </c>
      <c r="KM137" s="34">
        <v>8831456</v>
      </c>
      <c r="KN137" s="34">
        <v>8821228</v>
      </c>
      <c r="KO137" s="34">
        <v>8809368</v>
      </c>
      <c r="KP137" s="34">
        <v>8795879</v>
      </c>
      <c r="KQ137" s="34">
        <v>8780828</v>
      </c>
      <c r="KR137" s="34">
        <v>8764432</v>
      </c>
      <c r="KS137" s="34">
        <v>8746701</v>
      </c>
      <c r="KT137" s="34">
        <v>8727534</v>
      </c>
      <c r="KU137" s="34">
        <v>8707031</v>
      </c>
      <c r="KV137" s="34">
        <v>8685213</v>
      </c>
      <c r="KW137" s="34">
        <v>8662166</v>
      </c>
      <c r="KX137" s="34">
        <v>8637797</v>
      </c>
      <c r="KY137" s="34">
        <v>8612117</v>
      </c>
      <c r="KZ137" s="34">
        <v>8585567</v>
      </c>
      <c r="LA137" s="34">
        <v>8558289</v>
      </c>
      <c r="LB137" s="34">
        <v>8530398</v>
      </c>
      <c r="LC137" s="34">
        <v>8502055</v>
      </c>
      <c r="LD137" s="34">
        <v>8473050</v>
      </c>
      <c r="LE137" t="s">
        <v>843</v>
      </c>
      <c r="LF137" t="s">
        <v>843</v>
      </c>
      <c r="LG137" t="s">
        <v>843</v>
      </c>
      <c r="LH137" s="34">
        <v>1.8955627456307411E-2</v>
      </c>
      <c r="LI137" s="34">
        <v>2.3225933313369751E-2</v>
      </c>
      <c r="LJ137" s="34">
        <v>2.4232450872659683E-2</v>
      </c>
      <c r="LK137" s="34">
        <v>2.5086337700486183E-2</v>
      </c>
      <c r="LL137" s="34">
        <v>2.5810759514570236E-2</v>
      </c>
      <c r="LM137" s="34">
        <v>2.6104012504220009E-2</v>
      </c>
      <c r="LN137" s="34">
        <v>2.2925214841961861E-2</v>
      </c>
      <c r="LO137" s="34">
        <v>2.051478810608387E-2</v>
      </c>
      <c r="LP137" s="34">
        <v>2.1288784220814705E-2</v>
      </c>
      <c r="LQ137" s="34">
        <v>2.0943747833371162E-2</v>
      </c>
      <c r="LR137" s="34">
        <v>2.0510392263531685E-2</v>
      </c>
      <c r="LS137" s="34">
        <v>-4.7935537993907928E-2</v>
      </c>
      <c r="LT137" s="34">
        <v>-5.2800778299570084E-2</v>
      </c>
      <c r="LU137" s="34">
        <v>1.9460776820778847E-2</v>
      </c>
      <c r="LV137" s="34">
        <v>1.8628882244229317E-2</v>
      </c>
      <c r="LW137" s="34">
        <v>1.5373941510915756E-2</v>
      </c>
      <c r="LX137" s="34">
        <v>1.4423512853682041E-2</v>
      </c>
      <c r="LY137" s="34">
        <v>1.5175889246165752E-2</v>
      </c>
      <c r="LZ137" s="34">
        <v>1.548437587916851E-2</v>
      </c>
      <c r="MA137" s="34">
        <v>1.399514451622963E-2</v>
      </c>
      <c r="MB137" s="34">
        <v>1.2834451161324978E-2</v>
      </c>
      <c r="MC137" s="34">
        <v>1.2149476446211338E-2</v>
      </c>
      <c r="MD137" s="34">
        <v>1.1376882903277874E-2</v>
      </c>
      <c r="ME137" s="34">
        <v>1.1101274751126766E-2</v>
      </c>
      <c r="MF137" s="34">
        <v>1.09452148899436E-2</v>
      </c>
      <c r="MG137" s="34">
        <v>1.0595720261335373E-2</v>
      </c>
      <c r="MH137" s="34">
        <v>1.0319412685930729E-2</v>
      </c>
      <c r="MI137" s="34">
        <v>1.0077592916786671E-2</v>
      </c>
      <c r="MJ137" s="34">
        <v>9.8447240889072418E-3</v>
      </c>
      <c r="MK137" s="34">
        <v>9.6499128267168999E-3</v>
      </c>
      <c r="ML137" s="34">
        <v>9.5091350376605988E-3</v>
      </c>
      <c r="MM137" s="34">
        <v>9.340253658592701E-3</v>
      </c>
      <c r="MN137" s="34">
        <v>9.1739082708954811E-3</v>
      </c>
      <c r="MO137" s="34">
        <v>9.0222368016839027E-3</v>
      </c>
      <c r="MP137" s="34">
        <v>8.8585037738084793E-3</v>
      </c>
      <c r="MQ137" s="34">
        <v>8.71298648416996E-3</v>
      </c>
      <c r="MR137" s="34">
        <v>8.546091616153717E-3</v>
      </c>
      <c r="MS137" s="34">
        <v>8.3458190783858299E-3</v>
      </c>
      <c r="MT137" s="34">
        <v>8.1199211999773979E-3</v>
      </c>
      <c r="MU137" s="34">
        <v>7.8856721520423889E-3</v>
      </c>
      <c r="MV137" s="34">
        <v>7.6315891928970814E-3</v>
      </c>
      <c r="MW137" s="34">
        <v>7.3570660315454006E-3</v>
      </c>
      <c r="MX137" s="34">
        <v>7.0655071176588535E-3</v>
      </c>
      <c r="MY137" s="34">
        <v>6.7340200766921043E-3</v>
      </c>
      <c r="MZ137" s="34">
        <v>6.3976305536925793E-3</v>
      </c>
      <c r="NA137" s="34">
        <v>6.0247667133808136E-3</v>
      </c>
      <c r="NB137" s="34">
        <v>5.6638563983142376E-3</v>
      </c>
      <c r="NC137" s="34">
        <v>5.3166830912232399E-3</v>
      </c>
      <c r="ND137" s="34">
        <v>4.9573718570172787E-3</v>
      </c>
      <c r="NE137" s="34">
        <v>4.5981877483427525E-3</v>
      </c>
      <c r="NF137" s="34">
        <v>4.2273183353245258E-3</v>
      </c>
      <c r="NG137" s="34">
        <v>3.8748125080019236E-3</v>
      </c>
      <c r="NH137" s="34">
        <v>3.5193494986742735E-3</v>
      </c>
      <c r="NI137" s="34">
        <v>3.1764986924827099E-3</v>
      </c>
      <c r="NJ137" s="34">
        <v>2.8783450834453106E-3</v>
      </c>
      <c r="NK137" s="34">
        <v>2.6204122696071863E-3</v>
      </c>
      <c r="NL137" s="34">
        <v>2.369424793869257E-3</v>
      </c>
      <c r="NM137" s="34">
        <v>2.1308704745024443E-3</v>
      </c>
      <c r="NN137" s="34">
        <v>1.8932541133835912E-3</v>
      </c>
      <c r="NO137" s="34">
        <v>1.684867194853723E-3</v>
      </c>
      <c r="NP137" s="34">
        <v>1.5357327647507191E-3</v>
      </c>
      <c r="NQ137" s="34">
        <v>1.4190772781148553E-3</v>
      </c>
      <c r="NR137" s="34">
        <v>1.2806060258299112E-3</v>
      </c>
      <c r="NS137" s="34">
        <v>1.1247006477788091E-3</v>
      </c>
      <c r="NT137" s="34">
        <v>1.0266760364174843E-3</v>
      </c>
      <c r="NU137" s="34">
        <v>9.4404304400086403E-4</v>
      </c>
      <c r="NV137" s="34">
        <v>8.2615751307457685E-4</v>
      </c>
      <c r="NW137" s="34">
        <v>7.3688628617674112E-4</v>
      </c>
      <c r="NX137" s="34">
        <v>7.0747546851634979E-4</v>
      </c>
      <c r="NY137" s="34">
        <v>6.5979879582300782E-4</v>
      </c>
      <c r="NZ137" s="34">
        <v>5.9977878117933869E-4</v>
      </c>
      <c r="OA137" s="34">
        <v>5.4913293570280075E-4</v>
      </c>
      <c r="OB137" s="34">
        <v>4.8015936044976115E-4</v>
      </c>
      <c r="OC137" s="34">
        <v>3.8949406007304788E-4</v>
      </c>
      <c r="OD137" s="34">
        <v>2.9261360759846866E-4</v>
      </c>
      <c r="OE137" s="34">
        <v>1.8419428670313209E-4</v>
      </c>
      <c r="OF137" s="34">
        <v>5.5635351600358263E-5</v>
      </c>
      <c r="OG137" s="34">
        <v>-5.4732521675759926E-5</v>
      </c>
      <c r="OH137" s="34">
        <v>-1.7290672985836864E-4</v>
      </c>
      <c r="OI137" s="34">
        <v>-3.2004661625251174E-4</v>
      </c>
      <c r="OJ137" s="34">
        <v>-4.5083550503477454E-4</v>
      </c>
      <c r="OK137" s="34">
        <v>-6.1017123516649008E-4</v>
      </c>
      <c r="OL137" s="34">
        <v>-8.0486532533541322E-4</v>
      </c>
      <c r="OM137" s="34">
        <v>-9.8474323749542236E-4</v>
      </c>
      <c r="ON137" s="34">
        <v>-1.1588040506467223E-3</v>
      </c>
      <c r="OO137" s="34">
        <v>-1.3453885912895203E-3</v>
      </c>
      <c r="OP137" s="34">
        <v>-1.5323843108490109E-3</v>
      </c>
      <c r="OQ137" s="34">
        <v>-1.7126079183071852E-3</v>
      </c>
      <c r="OR137" s="34">
        <v>-1.8689953722059727E-3</v>
      </c>
      <c r="OS137" s="34">
        <v>-2.0251122768968344E-3</v>
      </c>
      <c r="OT137" s="34">
        <v>-2.1937449928373098E-3</v>
      </c>
      <c r="OU137" s="34">
        <v>-2.3519955575466156E-3</v>
      </c>
      <c r="OV137" s="34">
        <v>-2.5089357513934374E-3</v>
      </c>
      <c r="OW137" s="34">
        <v>-2.6571175549179316E-3</v>
      </c>
      <c r="OX137" s="34">
        <v>-2.8172333259135485E-3</v>
      </c>
      <c r="OY137" s="34">
        <v>-2.9774082358926535E-3</v>
      </c>
      <c r="OZ137" s="34">
        <v>-3.0876274686306715E-3</v>
      </c>
      <c r="PA137" s="34">
        <v>-3.1822505407035351E-3</v>
      </c>
      <c r="PB137" s="34">
        <v>-3.2642676960676908E-3</v>
      </c>
      <c r="PC137" s="34">
        <v>-3.3281203359365463E-3</v>
      </c>
      <c r="PD137" s="34">
        <v>-3.4173605963587761E-3</v>
      </c>
      <c r="PE137" t="s">
        <v>1300</v>
      </c>
      <c r="PF137" t="s">
        <v>843</v>
      </c>
      <c r="PG137" t="s">
        <v>843</v>
      </c>
      <c r="PH137" t="s">
        <v>843</v>
      </c>
      <c r="PI137" t="s">
        <v>843</v>
      </c>
      <c r="PJ137" t="s">
        <v>1300</v>
      </c>
      <c r="PK137" s="34">
        <v>0.52628040313720703</v>
      </c>
      <c r="PL137" s="34">
        <v>0.52265787124633789</v>
      </c>
      <c r="PM137" s="34">
        <v>0.519123375415802</v>
      </c>
      <c r="PN137" s="34">
        <v>0.51568520069122314</v>
      </c>
      <c r="PO137" s="34">
        <v>0.51236885786056519</v>
      </c>
      <c r="PP137" s="34">
        <v>0.50922101736068726</v>
      </c>
      <c r="PQ137" s="34">
        <v>0.50773894786834717</v>
      </c>
      <c r="PR137" s="34">
        <v>0.50787127017974854</v>
      </c>
      <c r="PS137" s="34">
        <v>0.50808751583099365</v>
      </c>
      <c r="PT137" s="34">
        <v>0.50824493169784546</v>
      </c>
      <c r="PU137" s="34">
        <v>0.5083203911781311</v>
      </c>
      <c r="PV137" s="34">
        <v>0.50875949859619141</v>
      </c>
      <c r="PW137" s="34">
        <v>0.50909525156021118</v>
      </c>
      <c r="PX137" s="34">
        <v>0.50883316993713379</v>
      </c>
      <c r="PY137" s="34">
        <v>0.50847214460372925</v>
      </c>
      <c r="PZ137" s="34">
        <v>0.50795567035675049</v>
      </c>
      <c r="QA137" s="34">
        <v>0.50741475820541382</v>
      </c>
      <c r="QB137" s="34">
        <v>0.50712192058563232</v>
      </c>
      <c r="QC137" s="34">
        <v>0.50701296329498291</v>
      </c>
      <c r="QD137" s="34">
        <v>0.50676929950714111</v>
      </c>
      <c r="QE137" s="34">
        <v>0.50646054744720459</v>
      </c>
      <c r="QF137" s="34">
        <v>0.50621646642684937</v>
      </c>
      <c r="QG137" s="34">
        <v>0.50600254535675049</v>
      </c>
      <c r="QH137" s="34">
        <v>0.50574254989624023</v>
      </c>
      <c r="QI137" s="34">
        <v>0.50543457269668579</v>
      </c>
      <c r="QJ137" s="34">
        <v>0.50512760877609253</v>
      </c>
      <c r="QK137" s="34">
        <v>0.50482100248336792</v>
      </c>
      <c r="QL137" s="34">
        <v>0.50451540946960449</v>
      </c>
      <c r="QM137" s="34">
        <v>0.50421130657196045</v>
      </c>
      <c r="QN137" s="34">
        <v>0.50390821695327759</v>
      </c>
      <c r="QO137" s="34">
        <v>0.50360608100891113</v>
      </c>
      <c r="QP137" s="34">
        <v>0.50330507755279541</v>
      </c>
      <c r="QQ137" s="34">
        <v>0.5030064582824707</v>
      </c>
      <c r="QR137" s="34">
        <v>0.50270986557006836</v>
      </c>
      <c r="QS137" s="34">
        <v>0.50241535902023315</v>
      </c>
      <c r="QT137" s="34">
        <v>0.50212430953979492</v>
      </c>
      <c r="QU137" s="34">
        <v>0.50183564424514771</v>
      </c>
      <c r="QV137" s="34">
        <v>0.50154876708984375</v>
      </c>
      <c r="QW137" s="34">
        <v>0.50126445293426514</v>
      </c>
      <c r="QX137" s="34">
        <v>0.50098335742950439</v>
      </c>
      <c r="QY137" s="34">
        <v>0.50070613622665405</v>
      </c>
      <c r="QZ137" s="34">
        <v>0.50043284893035889</v>
      </c>
      <c r="RA137" s="34">
        <v>0.50016391277313232</v>
      </c>
      <c r="RB137" s="34">
        <v>0.49989986419677734</v>
      </c>
      <c r="RC137" s="34">
        <v>0.49964290857315063</v>
      </c>
      <c r="RD137" s="34">
        <v>0.49939420819282532</v>
      </c>
      <c r="RE137" s="34">
        <v>0.49915304780006409</v>
      </c>
      <c r="RF137" s="34">
        <v>0.49892058968544006</v>
      </c>
      <c r="RG137" s="34">
        <v>0.49869769811630249</v>
      </c>
      <c r="RH137" s="34">
        <v>0.49848687648773193</v>
      </c>
      <c r="RI137" s="34">
        <v>0.49828839302062988</v>
      </c>
      <c r="RJ137" s="34">
        <v>0.49810296297073364</v>
      </c>
      <c r="RK137" s="34">
        <v>0.49793243408203125</v>
      </c>
      <c r="RL137" s="34">
        <v>0.49777689576148987</v>
      </c>
      <c r="RM137" s="34">
        <v>0.49763759970664978</v>
      </c>
      <c r="RN137" s="34">
        <v>0.497515469789505</v>
      </c>
      <c r="RO137" s="34">
        <v>0.49741196632385254</v>
      </c>
      <c r="RP137" s="34">
        <v>0.49732708930969238</v>
      </c>
      <c r="RQ137" s="34">
        <v>0.49725931882858276</v>
      </c>
      <c r="RR137" s="34">
        <v>0.49720874428749084</v>
      </c>
      <c r="RS137" s="34">
        <v>0.49717649817466736</v>
      </c>
      <c r="RT137" s="34">
        <v>0.49716243147850037</v>
      </c>
      <c r="RU137" s="34">
        <v>0.4971655011177063</v>
      </c>
      <c r="RV137" s="34">
        <v>0.49718305468559265</v>
      </c>
      <c r="RW137" s="34">
        <v>0.49721464514732361</v>
      </c>
      <c r="RX137" s="34">
        <v>0.49726071953773499</v>
      </c>
      <c r="RY137" s="34">
        <v>0.4973180890083313</v>
      </c>
      <c r="RZ137" s="34">
        <v>0.49738508462905884</v>
      </c>
      <c r="SA137" s="34">
        <v>0.4974617063999176</v>
      </c>
      <c r="SB137" s="34">
        <v>0.49754631519317627</v>
      </c>
      <c r="SC137" s="34">
        <v>0.49763727188110352</v>
      </c>
      <c r="SD137" s="34">
        <v>0.49773326516151428</v>
      </c>
      <c r="SE137" s="34">
        <v>0.49783375859260559</v>
      </c>
      <c r="SF137" s="34">
        <v>0.49793729186058044</v>
      </c>
      <c r="SG137" s="34">
        <v>0.49804139137268066</v>
      </c>
      <c r="SH137" s="34">
        <v>0.49814480543136597</v>
      </c>
      <c r="SI137" s="34">
        <v>0.49824684858322144</v>
      </c>
      <c r="SJ137" s="34">
        <v>0.49834883213043213</v>
      </c>
      <c r="SK137" s="34">
        <v>0.49845048785209656</v>
      </c>
      <c r="SL137" s="34">
        <v>0.4985506534576416</v>
      </c>
      <c r="SM137" s="34">
        <v>0.49864962697029114</v>
      </c>
      <c r="SN137" s="34">
        <v>0.49874609708786011</v>
      </c>
      <c r="SO137" s="34">
        <v>0.49884000420570374</v>
      </c>
      <c r="SP137" s="34">
        <v>0.49893245100975037</v>
      </c>
      <c r="SQ137" s="34">
        <v>0.49902406334877014</v>
      </c>
      <c r="SR137" s="34">
        <v>0.4991157054901123</v>
      </c>
      <c r="SS137" s="34">
        <v>0.49920877814292908</v>
      </c>
      <c r="ST137" s="34">
        <v>0.49930325150489807</v>
      </c>
      <c r="SU137" s="34">
        <v>0.49939802289009094</v>
      </c>
      <c r="SV137" s="34">
        <v>0.49949336051940918</v>
      </c>
      <c r="SW137" s="34">
        <v>0.4995914101600647</v>
      </c>
      <c r="SX137" s="34">
        <v>0.4996941089630127</v>
      </c>
      <c r="SY137" s="34">
        <v>0.49979972839355469</v>
      </c>
      <c r="SZ137" s="34">
        <v>0.49990707635879517</v>
      </c>
      <c r="TA137" s="34">
        <v>0.50001507997512817</v>
      </c>
      <c r="TB137" s="34">
        <v>0.5001257061958313</v>
      </c>
      <c r="TC137" s="34">
        <v>0.50023967027664185</v>
      </c>
      <c r="TD137" s="34">
        <v>0.50035786628723145</v>
      </c>
      <c r="TE137" s="34">
        <v>0.5004807710647583</v>
      </c>
      <c r="TF137" s="34">
        <v>0.50060522556304932</v>
      </c>
      <c r="TG137" s="34">
        <v>0.50073128938674927</v>
      </c>
      <c r="TH137" t="s">
        <v>843</v>
      </c>
      <c r="TI137" t="s">
        <v>843</v>
      </c>
      <c r="TJ137" t="s">
        <v>1300</v>
      </c>
      <c r="TK137" s="34">
        <v>0.62847807573150394</v>
      </c>
      <c r="TL137" s="34">
        <v>0.63390139266811696</v>
      </c>
      <c r="TM137" s="34">
        <v>0.63879736393327602</v>
      </c>
      <c r="TN137" s="34">
        <v>0.64313074246832302</v>
      </c>
      <c r="TO137" s="34">
        <v>0.64658832320523996</v>
      </c>
      <c r="TP137" s="34">
        <v>0.64925626748676701</v>
      </c>
      <c r="TQ137" s="34">
        <v>0.65236672534655693</v>
      </c>
      <c r="TR137" s="34">
        <v>0.65560564703914193</v>
      </c>
      <c r="TS137" s="34">
        <v>0.658298185697206</v>
      </c>
      <c r="TT137" s="34">
        <v>0.66049462979964002</v>
      </c>
      <c r="TU137" s="34">
        <v>0.66180295325583993</v>
      </c>
      <c r="TV137" s="34">
        <v>0.64657201882571402</v>
      </c>
      <c r="TW137" s="34">
        <v>0.63032736412157597</v>
      </c>
      <c r="TX137" s="34">
        <v>0.63348337513351605</v>
      </c>
      <c r="TY137" s="34">
        <v>0.63613809914585095</v>
      </c>
      <c r="TZ137" s="34">
        <v>0.63794938338096008</v>
      </c>
      <c r="UA137" s="34">
        <v>0.64018664810839998</v>
      </c>
      <c r="UB137" s="34">
        <v>0.64353930926162206</v>
      </c>
      <c r="UC137" s="34">
        <v>0.64799407761254502</v>
      </c>
      <c r="UD137" s="34">
        <v>0.65289778428908207</v>
      </c>
      <c r="UE137" s="34">
        <v>0.65795155713710796</v>
      </c>
      <c r="UF137" s="34">
        <v>0.66321422266671404</v>
      </c>
      <c r="UG137" s="34">
        <v>0.66842235290335594</v>
      </c>
      <c r="UH137" s="34">
        <v>0.67322144164933806</v>
      </c>
      <c r="UI137" s="34">
        <v>0.67739841362902298</v>
      </c>
      <c r="UJ137" s="34">
        <v>0.68140964255979397</v>
      </c>
      <c r="UK137" s="34">
        <v>0.685686254216476</v>
      </c>
      <c r="UL137" s="34">
        <v>0.68871954513006106</v>
      </c>
      <c r="UM137" s="34">
        <v>0.69042291636455499</v>
      </c>
      <c r="UN137" s="34">
        <v>0.69214455903569105</v>
      </c>
      <c r="UO137" s="34">
        <v>0.69349576520731504</v>
      </c>
      <c r="UP137" s="34">
        <v>0.69420141232713906</v>
      </c>
      <c r="UQ137" s="34">
        <v>0.6942767931541719</v>
      </c>
      <c r="UR137" s="34">
        <v>0.69358096654650692</v>
      </c>
      <c r="US137" s="34">
        <v>0.69197923797059102</v>
      </c>
      <c r="UT137" s="34">
        <v>0.68974452608998305</v>
      </c>
      <c r="UU137" s="34">
        <v>0.68714804949393193</v>
      </c>
      <c r="UV137" s="34">
        <v>0.68410093239521397</v>
      </c>
      <c r="UW137" s="34">
        <v>0.68067512301834598</v>
      </c>
      <c r="UX137" s="34">
        <v>0.67706324787030392</v>
      </c>
      <c r="UY137" s="34">
        <v>0.67329928868452493</v>
      </c>
      <c r="UZ137" s="34">
        <v>0.66940326917341197</v>
      </c>
      <c r="VA137" s="34">
        <v>0.6655126254761321</v>
      </c>
      <c r="VB137" s="34">
        <v>0.66172737748841104</v>
      </c>
      <c r="VC137" s="34">
        <v>0.65804731089721402</v>
      </c>
      <c r="VD137" s="34">
        <v>0.65468186683034302</v>
      </c>
      <c r="VE137" s="34">
        <v>0.65176617267696302</v>
      </c>
      <c r="VF137" s="34">
        <v>0.64935609049328502</v>
      </c>
      <c r="VG137" s="34">
        <v>0.64765347365804704</v>
      </c>
      <c r="VH137" s="34">
        <v>0.64647818681446911</v>
      </c>
      <c r="VI137" s="34">
        <v>0.64560349148542595</v>
      </c>
      <c r="VJ137" s="34">
        <v>0.64513647347742609</v>
      </c>
      <c r="VK137" s="34">
        <v>0.64508247449701694</v>
      </c>
      <c r="VL137" s="34">
        <v>0.6453128866997081</v>
      </c>
      <c r="VM137" s="34">
        <v>0.64578409381249002</v>
      </c>
      <c r="VN137" s="34">
        <v>0.6464370914314379</v>
      </c>
      <c r="VO137" s="34">
        <v>0.64721940833006097</v>
      </c>
      <c r="VP137" s="34">
        <v>0.64804306529654299</v>
      </c>
      <c r="VQ137" s="34">
        <v>0.64877781950496793</v>
      </c>
      <c r="VR137" s="34">
        <v>0.64931871364998794</v>
      </c>
      <c r="VS137" s="34">
        <v>0.64955230469313308</v>
      </c>
      <c r="VT137" s="34">
        <v>0.64945837398572293</v>
      </c>
      <c r="VU137" s="34">
        <v>0.64905782207177598</v>
      </c>
      <c r="VV137" s="34">
        <v>0.64836586854242595</v>
      </c>
      <c r="VW137" s="34">
        <v>0.647393993035702</v>
      </c>
      <c r="VX137" s="34">
        <v>0.64614194426261196</v>
      </c>
      <c r="VY137" s="34">
        <v>0.64460211872220496</v>
      </c>
      <c r="VZ137" s="34">
        <v>0.64268924229104896</v>
      </c>
      <c r="WA137" s="34">
        <v>0.64033168604677504</v>
      </c>
      <c r="WB137" s="34">
        <v>0.63756972483639596</v>
      </c>
      <c r="WC137" s="34">
        <v>0.63451770049337197</v>
      </c>
      <c r="WD137" s="34">
        <v>0.63123315260127799</v>
      </c>
      <c r="WE137" s="34">
        <v>0.62777593980495294</v>
      </c>
      <c r="WF137" s="34">
        <v>0.62422539059666304</v>
      </c>
      <c r="WG137" s="34">
        <v>0.62065320837143101</v>
      </c>
      <c r="WH137" s="34">
        <v>0.61693061182019904</v>
      </c>
      <c r="WI137" s="34">
        <v>0.61294387637965198</v>
      </c>
      <c r="WJ137" s="34">
        <v>0.60956836414350701</v>
      </c>
      <c r="WK137" s="34">
        <v>0.60682242636211403</v>
      </c>
      <c r="WL137" s="34">
        <v>0.603925720589924</v>
      </c>
      <c r="WM137" s="34">
        <v>0.60107594597113301</v>
      </c>
      <c r="WN137" s="34">
        <v>0.59846319912063306</v>
      </c>
      <c r="WO137" s="34">
        <v>0.59613986493678806</v>
      </c>
      <c r="WP137" s="34">
        <v>0.59414766942166697</v>
      </c>
      <c r="WQ137" s="34">
        <v>0.59242908130251304</v>
      </c>
      <c r="WR137" s="34">
        <v>0.59093626239703001</v>
      </c>
      <c r="WS137" s="34">
        <v>0.58966560304351601</v>
      </c>
      <c r="WT137" s="34">
        <v>0.58863532004043395</v>
      </c>
      <c r="WU137" s="34">
        <v>0.58779530721443196</v>
      </c>
      <c r="WV137" s="34">
        <v>0.58709554681842102</v>
      </c>
      <c r="WW137" s="34">
        <v>0.58648453351860097</v>
      </c>
      <c r="WX137" s="34">
        <v>0.58588206392523801</v>
      </c>
      <c r="WY137" s="34">
        <v>0.58528756949958693</v>
      </c>
      <c r="WZ137" s="34">
        <v>0.58469342425439597</v>
      </c>
      <c r="XA137" s="34">
        <v>0.58405340991767996</v>
      </c>
      <c r="XB137" s="34">
        <v>0.58334867025146098</v>
      </c>
      <c r="XC137" s="34">
        <v>0.58254623238359005</v>
      </c>
      <c r="XD137" s="34">
        <v>0.58160472155151099</v>
      </c>
      <c r="XE137" s="34">
        <v>0.58052924377033799</v>
      </c>
      <c r="XF137" s="34">
        <v>0.57932973730055504</v>
      </c>
      <c r="XG137" s="34">
        <v>0.57799700226010697</v>
      </c>
      <c r="XH137" t="s">
        <v>843</v>
      </c>
      <c r="XI137" t="s">
        <v>1300</v>
      </c>
      <c r="XJ137" s="34">
        <v>0.60840325212084301</v>
      </c>
      <c r="XK137" s="34">
        <v>0.61384677087353201</v>
      </c>
      <c r="XL137" s="34">
        <v>0.61878765499065203</v>
      </c>
      <c r="XM137" s="34">
        <v>0.62318068436875895</v>
      </c>
      <c r="XN137" s="34">
        <v>0.62700040658893896</v>
      </c>
      <c r="XO137" s="34">
        <v>0.63044909665764903</v>
      </c>
      <c r="XP137" s="34">
        <v>0.63388988409305702</v>
      </c>
      <c r="XQ137" s="34">
        <v>0.63723665581328393</v>
      </c>
      <c r="XR137" s="34">
        <v>0.64007102660318593</v>
      </c>
      <c r="XS137" s="34">
        <v>0.64201869094811803</v>
      </c>
      <c r="XT137" s="34">
        <v>0.64285159205867204</v>
      </c>
      <c r="XU137" s="34">
        <v>0.62651944076176802</v>
      </c>
      <c r="XV137" s="34">
        <v>0.60919521137646904</v>
      </c>
      <c r="XW137" s="34">
        <v>0.61236443900734794</v>
      </c>
      <c r="XX137" s="34">
        <v>0.61546765338901299</v>
      </c>
      <c r="XY137" s="34">
        <v>0.61776055010832098</v>
      </c>
      <c r="XZ137" s="34">
        <v>0.62018241710382804</v>
      </c>
      <c r="YA137" s="34">
        <v>0.62318846601068301</v>
      </c>
      <c r="YB137" s="34">
        <v>0.62664984818131697</v>
      </c>
      <c r="YC137" s="34">
        <v>0.62986916905360402</v>
      </c>
      <c r="YD137" s="34">
        <v>0.63298770863947995</v>
      </c>
      <c r="YE137" s="34">
        <v>0.63644264371012493</v>
      </c>
      <c r="YF137" s="34">
        <v>0.63983071311315698</v>
      </c>
      <c r="YG137" s="34">
        <v>0.64271582843475106</v>
      </c>
      <c r="YH137" s="34">
        <v>0.64523863986041707</v>
      </c>
      <c r="YI137" s="34">
        <v>0.647706858680549</v>
      </c>
      <c r="YJ137" s="34">
        <v>0.65028367176703095</v>
      </c>
      <c r="YK137" s="34">
        <v>0.65166287181474702</v>
      </c>
      <c r="YL137" s="34">
        <v>0.65164848388941199</v>
      </c>
      <c r="YM137" s="34">
        <v>0.65119711010259296</v>
      </c>
      <c r="YN137" s="34">
        <v>0.65024091887110602</v>
      </c>
      <c r="YO137" s="34">
        <v>0.64877219685336895</v>
      </c>
      <c r="YP137" s="34">
        <v>0.64672566576091794</v>
      </c>
      <c r="YQ137" s="34">
        <v>0.64413586731373396</v>
      </c>
      <c r="YR137" s="34">
        <v>0.64118436227552</v>
      </c>
      <c r="YS137" s="34">
        <v>0.63787447413170706</v>
      </c>
      <c r="YT137" s="34">
        <v>0.63417576951534604</v>
      </c>
      <c r="YU137" s="34">
        <v>0.63015911307365302</v>
      </c>
      <c r="YV137" s="34">
        <v>0.62594045320776803</v>
      </c>
      <c r="YW137" s="34">
        <v>0.62155264893739304</v>
      </c>
      <c r="YX137" s="34">
        <v>0.61722417835822596</v>
      </c>
      <c r="YY137" s="34">
        <v>0.613217782098192</v>
      </c>
      <c r="YZ137" s="34">
        <v>0.60963767548060699</v>
      </c>
      <c r="ZA137" s="34">
        <v>0.60670882066910503</v>
      </c>
      <c r="ZB137" s="34">
        <v>0.60428252352478895</v>
      </c>
      <c r="ZC137" s="34">
        <v>0.60214903335930203</v>
      </c>
      <c r="ZD137" s="34">
        <v>0.60042369596582901</v>
      </c>
      <c r="ZE137" s="34">
        <v>0.59913816540699305</v>
      </c>
      <c r="ZF137" s="34">
        <v>0.59820402701118391</v>
      </c>
      <c r="ZG137" s="34">
        <v>0.59760143241661601</v>
      </c>
      <c r="ZH137" s="34">
        <v>0.59733813053679097</v>
      </c>
      <c r="ZI137" s="34">
        <v>0.59735054789201303</v>
      </c>
      <c r="ZJ137" s="34">
        <v>0.59754317980430105</v>
      </c>
      <c r="ZK137" s="34">
        <v>0.59779111333366108</v>
      </c>
      <c r="ZL137" s="34">
        <v>0.59797635209040501</v>
      </c>
      <c r="ZM137" s="34">
        <v>0.59801750731161396</v>
      </c>
      <c r="ZN137" s="34">
        <v>0.59788664181142803</v>
      </c>
      <c r="ZO137" s="34">
        <v>0.59755387463779597</v>
      </c>
      <c r="ZP137" s="34">
        <v>0.59700056560697401</v>
      </c>
      <c r="ZQ137" s="34">
        <v>0.59625881880266296</v>
      </c>
      <c r="ZR137" s="34">
        <v>0.59528094320648495</v>
      </c>
      <c r="ZS137" s="34">
        <v>0.5940130925671</v>
      </c>
      <c r="ZT137" s="34">
        <v>0.59242032677465506</v>
      </c>
      <c r="ZU137" s="34">
        <v>0.59045718503671207</v>
      </c>
      <c r="ZV137" s="34">
        <v>0.58807843049958097</v>
      </c>
      <c r="ZW137" s="34">
        <v>0.58533771227967002</v>
      </c>
      <c r="ZX137" s="34">
        <v>0.58233240614176507</v>
      </c>
      <c r="ZY137" s="34">
        <v>0.57908404744583497</v>
      </c>
      <c r="ZZ137" s="34">
        <v>0.57564168777662994</v>
      </c>
      <c r="AAA137" s="34">
        <v>0.57210651298008897</v>
      </c>
      <c r="AAB137" s="34">
        <v>0.56832906596323396</v>
      </c>
      <c r="AAC137" s="34">
        <v>0.56414573521487199</v>
      </c>
      <c r="AAD137" s="34">
        <v>0.56052684220317406</v>
      </c>
      <c r="AAE137" s="34">
        <v>0.55752022245048405</v>
      </c>
      <c r="AAF137" s="34">
        <v>0.55426898015084203</v>
      </c>
      <c r="AAG137" s="34">
        <v>0.55103734313400399</v>
      </c>
      <c r="AAH137" s="34">
        <v>0.54808676413641699</v>
      </c>
      <c r="AAI137" s="34">
        <v>0.54538257047653804</v>
      </c>
      <c r="AAJ137" s="34">
        <v>0.54290111340343994</v>
      </c>
      <c r="AAK137" s="34">
        <v>0.54067912906740201</v>
      </c>
      <c r="AAL137" s="34">
        <v>0.53866944172241704</v>
      </c>
      <c r="AAM137" s="34">
        <v>0.53683264055881597</v>
      </c>
      <c r="AAN137" s="34">
        <v>0.53525932853907499</v>
      </c>
      <c r="AAO137" s="34">
        <v>0.53397576798208601</v>
      </c>
      <c r="AAP137" s="34">
        <v>0.53289893425269097</v>
      </c>
      <c r="AAQ137" s="34">
        <v>0.53197210060925992</v>
      </c>
      <c r="AAR137" s="34">
        <v>0.53114722992137697</v>
      </c>
      <c r="AAS137" s="34">
        <v>0.53036928863656096</v>
      </c>
      <c r="AAT137" s="34">
        <v>0.529598381275592</v>
      </c>
      <c r="AAU137" s="34">
        <v>0.52880420121802496</v>
      </c>
      <c r="AAV137" s="34">
        <v>0.52794068015428597</v>
      </c>
      <c r="AAW137" s="34">
        <v>0.52700033610770103</v>
      </c>
      <c r="AAX137" s="34">
        <v>0.52599933208320104</v>
      </c>
      <c r="AAY137" s="34">
        <v>0.52492159582256903</v>
      </c>
      <c r="AAZ137" s="34">
        <v>0.52375817142716896</v>
      </c>
      <c r="ABA137" s="34">
        <v>0.52251281537396699</v>
      </c>
      <c r="ABB137" s="34">
        <v>0.52115209623592196</v>
      </c>
      <c r="ABC137" s="34">
        <v>0.51966739611547297</v>
      </c>
      <c r="ABD137" s="34">
        <v>0.51809722125509305</v>
      </c>
      <c r="ABE137" s="34">
        <v>0.51645146476066506</v>
      </c>
      <c r="ABF137" s="34">
        <v>0.51475348310230695</v>
      </c>
      <c r="ABG137" t="s">
        <v>843</v>
      </c>
      <c r="ABH137" t="s">
        <v>843</v>
      </c>
      <c r="ABI137" t="s">
        <v>1300</v>
      </c>
      <c r="ABJ137" s="34">
        <v>0.51706490468088906</v>
      </c>
      <c r="ABK137" s="34">
        <v>0.52114343746185499</v>
      </c>
      <c r="ABL137" s="34">
        <v>0.52549688954930796</v>
      </c>
      <c r="ABM137" s="34">
        <v>0.53003085803598504</v>
      </c>
      <c r="ABN137" s="34">
        <v>0.53453118097603303</v>
      </c>
      <c r="ABO137" s="34">
        <v>0.53923176588638599</v>
      </c>
      <c r="ABP137" s="34">
        <v>0.54509678331467692</v>
      </c>
      <c r="ABQ137" s="34">
        <v>0.55148287875824498</v>
      </c>
      <c r="ABR137" s="34">
        <v>0.55747060968836104</v>
      </c>
      <c r="ABS137" s="34">
        <v>0.56299174034238897</v>
      </c>
      <c r="ABT137" s="34">
        <v>0.56756894556559101</v>
      </c>
      <c r="ABU137" s="34">
        <v>0.55686740360419007</v>
      </c>
      <c r="ABV137" s="34">
        <v>0.54349861721821602</v>
      </c>
      <c r="ABW137" s="34">
        <v>0.54575453437725996</v>
      </c>
      <c r="ABX137" s="34">
        <v>0.54765345133068399</v>
      </c>
      <c r="ABY137" s="34">
        <v>0.54895066159472306</v>
      </c>
      <c r="ABZ137" s="34">
        <v>0.550696603544366</v>
      </c>
      <c r="ACA137" s="34">
        <v>0.55345692552743397</v>
      </c>
      <c r="ACB137" s="34">
        <v>0.55718313320601598</v>
      </c>
      <c r="ACC137" s="34">
        <v>0.56119289313828702</v>
      </c>
      <c r="ACD137" s="34">
        <v>0.56523306034227505</v>
      </c>
      <c r="ACE137" s="34">
        <v>0.56948934691178998</v>
      </c>
      <c r="ACF137" s="34">
        <v>0.57387489851139295</v>
      </c>
      <c r="ACG137" s="34">
        <v>0.57824951207742703</v>
      </c>
      <c r="ACH137" s="34">
        <v>0.58247031208335998</v>
      </c>
      <c r="ACI137" s="34">
        <v>0.58658668614084497</v>
      </c>
      <c r="ACJ137" s="34">
        <v>0.59072602985521205</v>
      </c>
      <c r="ACK137" s="34">
        <v>0.59462239135252604</v>
      </c>
      <c r="ACL137" s="34">
        <v>0.59811821212921501</v>
      </c>
      <c r="ACM137" s="34">
        <v>0.60130139583491904</v>
      </c>
      <c r="ACN137" s="34">
        <v>0.60432501809038297</v>
      </c>
      <c r="ACO137" s="34">
        <v>0.60740597241059302</v>
      </c>
      <c r="ACP137" s="34">
        <v>0.60932176131226401</v>
      </c>
      <c r="ACQ137" s="34">
        <v>0.60988849361863107</v>
      </c>
      <c r="ACR137" s="34">
        <v>0.61005885652362202</v>
      </c>
      <c r="ACS137" s="34">
        <v>0.60977867804030905</v>
      </c>
      <c r="ACT137" s="34">
        <v>0.60902174981553803</v>
      </c>
      <c r="ACU137" s="34">
        <v>0.60774764130409498</v>
      </c>
      <c r="ACV137" s="34">
        <v>0.60600871387567301</v>
      </c>
      <c r="ACW137" s="34">
        <v>0.60396897036158803</v>
      </c>
      <c r="ACX137" s="34">
        <v>0.60165538944657304</v>
      </c>
      <c r="ACY137" s="34">
        <v>0.59903851609945502</v>
      </c>
      <c r="ACZ137" s="34">
        <v>0.59617123098399905</v>
      </c>
      <c r="ADA137" s="34">
        <v>0.59316777508488405</v>
      </c>
      <c r="ADB137" s="34">
        <v>0.59005800229246197</v>
      </c>
      <c r="ADC137" s="34">
        <v>0.58706206009306494</v>
      </c>
      <c r="ADD137" s="34">
        <v>0.58440276312454598</v>
      </c>
      <c r="ADE137" s="34">
        <v>0.58215850547745096</v>
      </c>
      <c r="ADF137" s="34">
        <v>0.58052197192702404</v>
      </c>
      <c r="ADG137" s="34">
        <v>0.57935761738029901</v>
      </c>
      <c r="ADH137" s="34">
        <v>0.57846430589877007</v>
      </c>
      <c r="ADI137" s="34">
        <v>0.57794602695328001</v>
      </c>
      <c r="ADJ137" s="34">
        <v>0.57784278728889094</v>
      </c>
      <c r="ADK137" s="34">
        <v>0.57806097005953605</v>
      </c>
      <c r="ADL137" s="34">
        <v>0.57855720451247405</v>
      </c>
      <c r="ADM137" s="34">
        <v>0.57931048151386999</v>
      </c>
      <c r="ADN137" s="34">
        <v>0.58026735322058998</v>
      </c>
      <c r="ADO137" s="34">
        <v>0.58132930922539405</v>
      </c>
      <c r="ADP137" s="34">
        <v>0.58238409064367003</v>
      </c>
      <c r="ADQ137" s="34">
        <v>0.58332856596245797</v>
      </c>
      <c r="ADR137" s="34">
        <v>0.58407302497040203</v>
      </c>
      <c r="ADS137" s="34">
        <v>0.58457419753864504</v>
      </c>
      <c r="ADT137" s="34">
        <v>0.58482287494292695</v>
      </c>
      <c r="ADU137" s="34">
        <v>0.58480984091423904</v>
      </c>
      <c r="ADV137" s="34">
        <v>0.584547728056523</v>
      </c>
      <c r="ADW137" s="34">
        <v>0.58401501904158604</v>
      </c>
      <c r="ADX137" s="34">
        <v>0.58319898040483298</v>
      </c>
      <c r="ADY137" s="34">
        <v>0.58203668108458206</v>
      </c>
      <c r="ADZ137" s="34">
        <v>0.58044112878903809</v>
      </c>
      <c r="AEA137" s="34">
        <v>0.57841258481007007</v>
      </c>
      <c r="AEB137" s="34">
        <v>0.57601660740967697</v>
      </c>
      <c r="AEC137" s="34">
        <v>0.57332316205816802</v>
      </c>
      <c r="AED137" s="34">
        <v>0.57038017121874607</v>
      </c>
      <c r="AEE137" s="34">
        <v>0.56727893616234504</v>
      </c>
      <c r="AEF137" s="34">
        <v>0.564109890818147</v>
      </c>
      <c r="AEG137" s="34">
        <v>0.56072989963408904</v>
      </c>
      <c r="AEH137" s="34">
        <v>0.55699753941719998</v>
      </c>
      <c r="AEI137" s="34">
        <v>0.55382740885544501</v>
      </c>
      <c r="AEJ137" s="34">
        <v>0.55125756504146606</v>
      </c>
      <c r="AEK137" s="34">
        <v>0.54847320103601094</v>
      </c>
      <c r="AEL137" s="34">
        <v>0.54571731143411495</v>
      </c>
      <c r="AEM137" s="34">
        <v>0.54324845785849296</v>
      </c>
      <c r="AEN137" s="34">
        <v>0.54106092233429803</v>
      </c>
      <c r="AEO137" s="34">
        <v>0.53911937057717307</v>
      </c>
      <c r="AEP137" s="34">
        <v>0.53744144239328095</v>
      </c>
      <c r="AEQ137" s="34">
        <v>0.53599645286699305</v>
      </c>
      <c r="AER137" s="34">
        <v>0.53473123804518208</v>
      </c>
      <c r="AES137" s="34">
        <v>0.53371248132864002</v>
      </c>
      <c r="AET137" s="34">
        <v>0.53296311729043</v>
      </c>
      <c r="AEU137" s="34">
        <v>0.53240550166254108</v>
      </c>
      <c r="AEV137" s="34">
        <v>0.53198454844263299</v>
      </c>
      <c r="AEW137" s="34">
        <v>0.53164721313426</v>
      </c>
      <c r="AEX137" s="34">
        <v>0.53134168780076596</v>
      </c>
      <c r="AEY137" s="34">
        <v>0.53103646362814994</v>
      </c>
      <c r="AEZ137" s="34">
        <v>0.53070814993152504</v>
      </c>
      <c r="AFA137" s="34">
        <v>0.53030480194358698</v>
      </c>
      <c r="AFB137" s="34">
        <v>0.52979631224144497</v>
      </c>
      <c r="AFC137" s="34">
        <v>0.52919301563624599</v>
      </c>
      <c r="AFD137" s="34">
        <v>0.52847704175115906</v>
      </c>
      <c r="AFE137" s="34">
        <v>0.527622588163837</v>
      </c>
      <c r="AFF137" s="34">
        <v>0.52664719315948805</v>
      </c>
      <c r="AFG137" t="s">
        <v>843</v>
      </c>
      <c r="AFH137" t="s">
        <v>843</v>
      </c>
      <c r="AFI137" s="34">
        <v>0.50146999999999997</v>
      </c>
      <c r="AFJ137" s="34">
        <v>0.50252000000000008</v>
      </c>
      <c r="AFK137" s="34">
        <v>0.50346000000000002</v>
      </c>
      <c r="AFL137" s="34">
        <v>0.50392999999999999</v>
      </c>
      <c r="AFM137" s="34">
        <v>0.50429999999999997</v>
      </c>
      <c r="AFN137" s="34">
        <v>0.50456999999999996</v>
      </c>
      <c r="AFO137" s="34">
        <v>0.50470999999999999</v>
      </c>
      <c r="AFP137" s="34">
        <v>0.50487000000000004</v>
      </c>
      <c r="AFQ137" s="34">
        <v>0.50705</v>
      </c>
      <c r="AFR137" s="34">
        <v>0.50953999999999999</v>
      </c>
      <c r="AFS137" s="34">
        <v>0.50895000000000001</v>
      </c>
      <c r="AFT137" s="34">
        <v>0.50856000000000001</v>
      </c>
      <c r="AFU137" s="34">
        <v>0.50846999999999998</v>
      </c>
      <c r="AFV137" s="34">
        <v>0.50871</v>
      </c>
      <c r="AFW137" s="34">
        <v>0.50883</v>
      </c>
      <c r="AFX137" s="34">
        <v>0.50878000000000001</v>
      </c>
      <c r="AFY137" s="34">
        <v>0.50871999999999995</v>
      </c>
      <c r="AFZ137" s="34">
        <v>0.49087999999999998</v>
      </c>
      <c r="AGA137" s="34">
        <v>0.50173999999999996</v>
      </c>
      <c r="AGB137" t="s">
        <v>843</v>
      </c>
      <c r="AGC137" t="s">
        <v>843</v>
      </c>
      <c r="AGD137" t="s">
        <v>843</v>
      </c>
      <c r="AGE137" t="s">
        <v>843</v>
      </c>
      <c r="AGF137" s="34">
        <v>2.1882358938455582E-2</v>
      </c>
      <c r="AGG137" t="s">
        <v>843</v>
      </c>
      <c r="AGH137" t="s">
        <v>843</v>
      </c>
      <c r="AGI137" t="s">
        <v>843</v>
      </c>
      <c r="AGJ137" t="s">
        <v>843</v>
      </c>
      <c r="AGK137" t="s">
        <v>843</v>
      </c>
      <c r="AGL137" t="s">
        <v>843</v>
      </c>
      <c r="AGM137" t="s">
        <v>843</v>
      </c>
      <c r="AGN137" t="s">
        <v>843</v>
      </c>
      <c r="AGO137" s="34"/>
      <c r="AGP137" s="34"/>
      <c r="AGQ137" t="s">
        <v>1460</v>
      </c>
      <c r="AGR137" t="s">
        <v>843</v>
      </c>
      <c r="AGS137" s="34"/>
      <c r="AGT137" s="34"/>
      <c r="AGU137" t="s">
        <v>1460</v>
      </c>
      <c r="AGV137" t="s">
        <v>843</v>
      </c>
      <c r="AGW137" s="34"/>
      <c r="AGX137" s="34"/>
      <c r="AGY137" t="s">
        <v>1460</v>
      </c>
      <c r="AGZ137" t="s">
        <v>843</v>
      </c>
      <c r="AHA137" s="34"/>
      <c r="AHB137" s="34"/>
      <c r="AHC137" t="s">
        <v>1460</v>
      </c>
      <c r="AHD137" t="s">
        <v>843</v>
      </c>
      <c r="AHE137" s="34"/>
      <c r="AHF137" s="34"/>
      <c r="AHG137" t="s">
        <v>1460</v>
      </c>
      <c r="AHH137" t="s">
        <v>843</v>
      </c>
      <c r="AHI137" t="s">
        <v>830</v>
      </c>
      <c r="AHJ137" s="34">
        <v>0.33529919385910034</v>
      </c>
      <c r="AHK137" s="34">
        <v>0.39623835682868958</v>
      </c>
      <c r="AHL137" s="34">
        <v>0.43685996532440186</v>
      </c>
      <c r="AHM137" s="34">
        <v>0.46846809983253479</v>
      </c>
      <c r="AHN137" s="34">
        <v>0.56852620840072632</v>
      </c>
      <c r="AHO137" t="s">
        <v>843</v>
      </c>
      <c r="AHP137" s="34"/>
      <c r="AHQ137" s="34"/>
      <c r="AHR137" s="34"/>
      <c r="AHS137" s="34"/>
      <c r="AHT137" s="34"/>
      <c r="AHU137" t="s">
        <v>843</v>
      </c>
      <c r="AHV137" s="34">
        <v>0.17080199718475342</v>
      </c>
      <c r="AHW137" s="34">
        <v>0.18910796940326691</v>
      </c>
      <c r="AHX137" s="34">
        <v>0.1797148734331131</v>
      </c>
      <c r="AHY137" s="34">
        <v>0.16924674808979034</v>
      </c>
      <c r="AHZ137" s="34">
        <v>0.158379927277565</v>
      </c>
      <c r="AIA137" t="s">
        <v>832</v>
      </c>
      <c r="AIB137" t="s">
        <v>843</v>
      </c>
      <c r="AIC137" s="34">
        <v>0.33595460653305054</v>
      </c>
      <c r="AID137" s="34">
        <v>0.28351911902427673</v>
      </c>
      <c r="AIE137" s="34">
        <v>0.22703947126865387</v>
      </c>
      <c r="AIF137" s="34">
        <v>0.21781089901924133</v>
      </c>
      <c r="AIG137" s="34">
        <v>0.21167938411235809</v>
      </c>
      <c r="AIH137" t="s">
        <v>465</v>
      </c>
      <c r="AII137" t="s">
        <v>843</v>
      </c>
      <c r="AIJ137" s="34">
        <v>0.26005399227142334</v>
      </c>
      <c r="AIK137" s="34">
        <v>0.20691999793052673</v>
      </c>
      <c r="AIL137" s="34">
        <v>0.16555900871753693</v>
      </c>
      <c r="AIM137" s="34">
        <v>0.14837400615215302</v>
      </c>
      <c r="AIN137" s="34">
        <v>0.14162999391555786</v>
      </c>
      <c r="AIO137" t="s">
        <v>1607</v>
      </c>
      <c r="AIP137" s="34">
        <v>0.11433500051498413</v>
      </c>
      <c r="AIQ137" t="s">
        <v>843</v>
      </c>
      <c r="AIR137" s="34">
        <v>0.11982</v>
      </c>
      <c r="AIS137" s="34">
        <v>0.11837</v>
      </c>
      <c r="AIT137" s="34">
        <v>0.11662</v>
      </c>
      <c r="AIU137" s="34">
        <v>0.11319000000000001</v>
      </c>
      <c r="AIV137" s="34">
        <v>0.11042999999999999</v>
      </c>
      <c r="AIW137" s="34">
        <v>0.10758</v>
      </c>
      <c r="AIX137" t="s">
        <v>843</v>
      </c>
      <c r="AIY137" s="34">
        <v>0.17543</v>
      </c>
      <c r="AIZ137" s="34">
        <v>8.4040000000000004E-2</v>
      </c>
      <c r="AJA137" s="34">
        <v>7.8129999999999991E-2</v>
      </c>
      <c r="AJB137" s="34">
        <v>4.99E-2</v>
      </c>
      <c r="AJC137" s="34">
        <v>4.8430000000000001E-2</v>
      </c>
      <c r="AJD137" s="34">
        <v>4.7119999999999995E-2</v>
      </c>
      <c r="AJE137" t="s">
        <v>843</v>
      </c>
      <c r="AJF137" s="34">
        <v>8.6290193721652031E-3</v>
      </c>
      <c r="AJG137" s="34">
        <v>-8.1835268065333366E-3</v>
      </c>
      <c r="AJH137" s="34">
        <v>-3.4478709101676941E-2</v>
      </c>
      <c r="AJI137" s="34">
        <v>5.6262381374835968E-2</v>
      </c>
      <c r="AJJ137" s="34">
        <v>2.5043316185474396E-2</v>
      </c>
      <c r="AJK137" t="s">
        <v>830</v>
      </c>
      <c r="AJL137" t="s">
        <v>843</v>
      </c>
      <c r="AJM137" t="s">
        <v>843</v>
      </c>
      <c r="AJN137" s="34">
        <v>-4.4587775482796133E-4</v>
      </c>
      <c r="AJO137" s="34">
        <v>-2.7367787435650826E-2</v>
      </c>
      <c r="AJP137" s="34">
        <v>-3.3801637589931488E-2</v>
      </c>
      <c r="AJQ137" s="34">
        <v>-2.7107222005724907E-2</v>
      </c>
      <c r="AJR137" s="34">
        <v>-1.2446962296962738E-2</v>
      </c>
      <c r="AJS137" t="s">
        <v>832</v>
      </c>
      <c r="AJT137" t="s">
        <v>843</v>
      </c>
      <c r="AJU137" t="s">
        <v>843</v>
      </c>
      <c r="AJV137" t="s">
        <v>843</v>
      </c>
      <c r="AJW137" s="34">
        <v>-3.8933295290917158E-3</v>
      </c>
      <c r="AJX137" s="34">
        <v>-1.9607208669185638E-2</v>
      </c>
      <c r="AJY137" s="34">
        <v>-4.4454384595155716E-2</v>
      </c>
      <c r="AJZ137" s="34">
        <v>4.3611858040094376E-2</v>
      </c>
      <c r="AKA137" s="34">
        <v>1.0345558635890484E-2</v>
      </c>
      <c r="AKB137" t="s">
        <v>830</v>
      </c>
      <c r="AKC137" t="s">
        <v>843</v>
      </c>
      <c r="AKD137" t="s">
        <v>843</v>
      </c>
      <c r="AKE137" t="s">
        <v>843</v>
      </c>
      <c r="AKF137" s="34">
        <v>-1.2013429775834084E-2</v>
      </c>
      <c r="AKG137" s="34">
        <v>-3.4761782735586166E-2</v>
      </c>
      <c r="AKH137" s="34">
        <v>-4.8691969364881516E-2</v>
      </c>
      <c r="AKI137" s="34">
        <v>-4.0275286883115768E-2</v>
      </c>
      <c r="AKJ137" s="34">
        <v>-2.3823846131563187E-2</v>
      </c>
      <c r="AKK137" t="s">
        <v>832</v>
      </c>
      <c r="AKL137" t="s">
        <v>843</v>
      </c>
      <c r="AKM137" s="34">
        <v>7260</v>
      </c>
      <c r="AKN137" t="s">
        <v>832</v>
      </c>
      <c r="AKO137" t="s">
        <v>843</v>
      </c>
      <c r="AKP137" s="34">
        <v>5977.04345703125</v>
      </c>
      <c r="AKQ137" t="s">
        <v>830</v>
      </c>
      <c r="AKR137" t="s">
        <v>843</v>
      </c>
      <c r="AKS137" s="34">
        <v>8150.6317132968998</v>
      </c>
      <c r="AKT137" t="s">
        <v>832</v>
      </c>
      <c r="AKU137" t="s">
        <v>843</v>
      </c>
      <c r="AKV137" s="34">
        <v>6716.0959846232799</v>
      </c>
      <c r="AKW137" t="s">
        <v>832</v>
      </c>
      <c r="AKX137" t="s">
        <v>843</v>
      </c>
      <c r="AKY137" s="34">
        <v>0.45645031332969666</v>
      </c>
      <c r="AKZ137" s="34">
        <v>0.51904386281967163</v>
      </c>
      <c r="ALA137" s="34">
        <v>0.44381141662597656</v>
      </c>
      <c r="ALB137" s="34">
        <v>0.45622843503952026</v>
      </c>
      <c r="ALC137" s="34">
        <v>0.68492662906646729</v>
      </c>
      <c r="ALD137" t="s">
        <v>830</v>
      </c>
      <c r="ALE137" t="s">
        <v>843</v>
      </c>
      <c r="ALF137" t="s">
        <v>843</v>
      </c>
      <c r="ALG137" t="s">
        <v>843</v>
      </c>
      <c r="ALH137" s="34">
        <v>0.29307672381401062</v>
      </c>
      <c r="ALI137" s="34">
        <v>0.314522385597229</v>
      </c>
      <c r="ALJ137" s="34">
        <v>0.20086504518985748</v>
      </c>
      <c r="ALK137" s="34">
        <v>0.16852611303329468</v>
      </c>
      <c r="ALL137" s="34">
        <v>0.22793532907962799</v>
      </c>
      <c r="ALM137" t="s">
        <v>832</v>
      </c>
    </row>
    <row r="138" spans="1:1001">
      <c r="A138" t="s">
        <v>512</v>
      </c>
      <c r="B138" t="s">
        <v>189</v>
      </c>
      <c r="C138" t="s">
        <v>320</v>
      </c>
      <c r="D138" s="34">
        <v>3.9769917726516724E-2</v>
      </c>
      <c r="E138" t="s">
        <v>465</v>
      </c>
      <c r="F138" s="34">
        <v>4.4602848589420319E-2</v>
      </c>
      <c r="G138" t="s">
        <v>465</v>
      </c>
      <c r="H138" s="34">
        <v>4.3633695691823959E-2</v>
      </c>
      <c r="I138" t="s">
        <v>465</v>
      </c>
      <c r="J138" s="34">
        <v>4.1830644011497498E-2</v>
      </c>
      <c r="K138" t="s">
        <v>465</v>
      </c>
      <c r="L138" s="34"/>
      <c r="M138" t="s">
        <v>465</v>
      </c>
      <c r="N138" s="34">
        <v>0.55762004852294922</v>
      </c>
      <c r="O138" s="34"/>
      <c r="P138" t="s">
        <v>1459</v>
      </c>
      <c r="Q138" s="34"/>
      <c r="R138" t="s">
        <v>1459</v>
      </c>
      <c r="S138" s="34"/>
      <c r="T138" t="s">
        <v>1459</v>
      </c>
      <c r="U138" s="34"/>
      <c r="V138" t="s">
        <v>1459</v>
      </c>
      <c r="W138" t="s">
        <v>843</v>
      </c>
      <c r="X138" t="s">
        <v>465</v>
      </c>
      <c r="Y138" s="34">
        <v>0.55313539505004883</v>
      </c>
      <c r="Z138" s="34"/>
      <c r="AA138" t="s">
        <v>1459</v>
      </c>
      <c r="AB138" s="34"/>
      <c r="AC138" t="s">
        <v>1459</v>
      </c>
      <c r="AD138" s="34"/>
      <c r="AE138" t="s">
        <v>1459</v>
      </c>
      <c r="AF138" s="34"/>
      <c r="AG138" t="s">
        <v>1459</v>
      </c>
      <c r="AH138" t="s">
        <v>843</v>
      </c>
      <c r="AI138" t="s">
        <v>465</v>
      </c>
      <c r="AJ138" s="34">
        <v>0.55089175701141357</v>
      </c>
      <c r="AK138" s="34"/>
      <c r="AL138" t="s">
        <v>1459</v>
      </c>
      <c r="AM138" s="34"/>
      <c r="AN138" t="s">
        <v>1459</v>
      </c>
      <c r="AO138" s="34"/>
      <c r="AP138" t="s">
        <v>1459</v>
      </c>
      <c r="AQ138" s="34"/>
      <c r="AR138" t="s">
        <v>1459</v>
      </c>
      <c r="AS138" t="s">
        <v>843</v>
      </c>
      <c r="AT138" t="s">
        <v>465</v>
      </c>
      <c r="AU138" s="34">
        <v>0.5560491681098938</v>
      </c>
      <c r="AV138" s="34">
        <v>0.64830100536346436</v>
      </c>
      <c r="AW138" t="s">
        <v>1521</v>
      </c>
      <c r="AX138" s="34">
        <v>0.62356472015380859</v>
      </c>
      <c r="AY138" t="s">
        <v>1521</v>
      </c>
      <c r="AZ138" s="34"/>
      <c r="BA138" t="s">
        <v>1459</v>
      </c>
      <c r="BB138" s="34">
        <v>0.58399724960327148</v>
      </c>
      <c r="BC138" t="s">
        <v>1521</v>
      </c>
      <c r="BD138" t="s">
        <v>843</v>
      </c>
      <c r="BE138" s="34">
        <v>0.54523499805254672</v>
      </c>
      <c r="BF138" t="s">
        <v>465</v>
      </c>
      <c r="BG138" t="s">
        <v>843</v>
      </c>
      <c r="BH138" t="s">
        <v>465</v>
      </c>
      <c r="BI138" s="34">
        <v>3.0569381713867188</v>
      </c>
      <c r="BJ138" t="s">
        <v>465</v>
      </c>
      <c r="BK138" s="34">
        <v>4.1264667510986328</v>
      </c>
      <c r="BL138" t="s">
        <v>465</v>
      </c>
      <c r="BM138" s="34">
        <v>4.477994441986084</v>
      </c>
      <c r="BN138" t="s">
        <v>465</v>
      </c>
      <c r="BO138" s="34">
        <v>5.1013460159301758</v>
      </c>
      <c r="BP138" t="s">
        <v>843</v>
      </c>
      <c r="BQ138" s="34">
        <v>2.3396694660186768</v>
      </c>
      <c r="BR138" t="s">
        <v>465</v>
      </c>
      <c r="BS138" s="34"/>
      <c r="BT138" t="s">
        <v>843</v>
      </c>
      <c r="BU138" s="34">
        <v>3.3246822357177734</v>
      </c>
      <c r="BV138" t="s">
        <v>1552</v>
      </c>
      <c r="BW138" t="s">
        <v>843</v>
      </c>
      <c r="BX138" s="34">
        <v>2.5122501850128174</v>
      </c>
      <c r="BY138" t="s">
        <v>465</v>
      </c>
      <c r="BZ138" t="s">
        <v>843</v>
      </c>
      <c r="CA138" t="s">
        <v>465</v>
      </c>
      <c r="CB138" s="34">
        <v>5.4214815609157085E-3</v>
      </c>
      <c r="CC138" s="34">
        <v>4.6930694952607155E-3</v>
      </c>
      <c r="CD138" s="34">
        <v>4.7089480794966221E-3</v>
      </c>
      <c r="CE138" s="34">
        <v>3.8022354710847139E-3</v>
      </c>
      <c r="CF138" s="34">
        <v>3.8022384978830814E-3</v>
      </c>
      <c r="CG138" t="s">
        <v>843</v>
      </c>
      <c r="CH138" t="s">
        <v>465</v>
      </c>
      <c r="CI138" s="34">
        <v>6.4205015078186989E-3</v>
      </c>
      <c r="CJ138" s="34">
        <v>5.952516570687294E-3</v>
      </c>
      <c r="CK138" s="34">
        <v>5.778125487267971E-3</v>
      </c>
      <c r="CL138" s="34">
        <v>5.6714778766036034E-3</v>
      </c>
      <c r="CM138" s="34">
        <v>5.6387479417026043E-3</v>
      </c>
      <c r="CN138" t="s">
        <v>843</v>
      </c>
      <c r="CO138" t="s">
        <v>465</v>
      </c>
      <c r="CP138" s="34">
        <v>5.9743542224168777E-3</v>
      </c>
      <c r="CQ138" s="34">
        <v>5.7432614266872406E-3</v>
      </c>
      <c r="CR138" s="34">
        <v>5.7246191427111626E-3</v>
      </c>
      <c r="CS138" s="34">
        <v>5.6582079268991947E-3</v>
      </c>
      <c r="CT138" s="34">
        <v>5.6660785339772701E-3</v>
      </c>
      <c r="CU138" t="s">
        <v>843</v>
      </c>
      <c r="CV138" t="s">
        <v>465</v>
      </c>
      <c r="CW138" s="34">
        <v>5.7653733529150486E-3</v>
      </c>
      <c r="CX138" s="34">
        <v>5.6581948883831501E-3</v>
      </c>
      <c r="CY138" s="34">
        <v>5.5668866261839867E-3</v>
      </c>
      <c r="CZ138" s="34">
        <v>5.4930443875491619E-3</v>
      </c>
      <c r="DA138" s="34">
        <v>5.49300666898489E-3</v>
      </c>
      <c r="DB138" t="s">
        <v>843</v>
      </c>
      <c r="DC138" s="34"/>
      <c r="DD138" s="34"/>
      <c r="DE138" s="34"/>
      <c r="DF138" s="34"/>
      <c r="DG138" s="34"/>
      <c r="DH138" t="s">
        <v>1460</v>
      </c>
      <c r="DI138" t="s">
        <v>843</v>
      </c>
      <c r="DJ138" s="34"/>
      <c r="DK138" s="34"/>
      <c r="DL138" s="34"/>
      <c r="DM138" s="34"/>
      <c r="DN138" s="34"/>
      <c r="DO138" t="s">
        <v>1460</v>
      </c>
      <c r="DP138" t="s">
        <v>843</v>
      </c>
      <c r="DQ138" s="34"/>
      <c r="DR138" t="s">
        <v>1460</v>
      </c>
      <c r="DS138" t="s">
        <v>843</v>
      </c>
      <c r="DT138" t="s">
        <v>843</v>
      </c>
      <c r="DU138" s="34">
        <v>12.5</v>
      </c>
      <c r="DV138" t="s">
        <v>1461</v>
      </c>
      <c r="DW138" t="s">
        <v>843</v>
      </c>
      <c r="DX138" t="s">
        <v>843</v>
      </c>
      <c r="DY138" t="s">
        <v>465</v>
      </c>
      <c r="DZ138" s="34">
        <v>2.1715874318033457E-3</v>
      </c>
      <c r="EA138" s="34">
        <v>3.2348956447094679E-3</v>
      </c>
      <c r="EB138" s="34">
        <v>-7.9938117414712906E-4</v>
      </c>
      <c r="EC138" s="34">
        <v>-6.023443304002285E-3</v>
      </c>
      <c r="ED138" s="34">
        <v>1.3055985793471336E-2</v>
      </c>
      <c r="EE138" t="s">
        <v>843</v>
      </c>
      <c r="EF138" t="s">
        <v>465</v>
      </c>
      <c r="EG138" s="34">
        <v>3.6000001709908247E-3</v>
      </c>
      <c r="EH138" s="34">
        <v>2.5999997742474079E-3</v>
      </c>
      <c r="EI138" s="34">
        <v>-9.9999961093999445E-5</v>
      </c>
      <c r="EJ138" s="34">
        <v>1.999999862164259E-3</v>
      </c>
      <c r="EK138" s="34">
        <v>1.0000000474974513E-3</v>
      </c>
      <c r="EL138" t="s">
        <v>843</v>
      </c>
      <c r="EM138" t="s">
        <v>465</v>
      </c>
      <c r="EN138" s="34">
        <v>3.5073859617114067E-3</v>
      </c>
      <c r="EO138" s="34">
        <v>2.6816804893314838E-3</v>
      </c>
      <c r="EP138" s="34">
        <v>-1.4286595396697521E-3</v>
      </c>
      <c r="EQ138" s="34">
        <v>5.0182463601231575E-3</v>
      </c>
      <c r="ER138" s="34">
        <v>7.3443073779344559E-3</v>
      </c>
      <c r="ES138" t="s">
        <v>843</v>
      </c>
      <c r="ET138" t="s">
        <v>465</v>
      </c>
      <c r="EU138" s="34">
        <v>3.8306564092636108E-3</v>
      </c>
      <c r="EV138" s="34">
        <v>2.7025560848414898E-3</v>
      </c>
      <c r="EW138" s="34">
        <v>3.3236271701753139E-3</v>
      </c>
      <c r="EX138" s="34">
        <v>4.6387426555156708E-3</v>
      </c>
      <c r="EY138" s="34">
        <v>-7.6699157943949103E-5</v>
      </c>
      <c r="EZ138" t="s">
        <v>843</v>
      </c>
      <c r="FA138" t="s">
        <v>465</v>
      </c>
      <c r="FB138" s="34">
        <v>-4.2330138385295868E-3</v>
      </c>
      <c r="FC138" s="34">
        <v>-5.191451869904995E-3</v>
      </c>
      <c r="FD138" s="34">
        <v>-1.7498646629974246E-3</v>
      </c>
      <c r="FE138" s="34">
        <v>-1.8796479562297463E-3</v>
      </c>
      <c r="FF138" s="34">
        <v>1.3925275765359402E-2</v>
      </c>
      <c r="FG138" t="s">
        <v>843</v>
      </c>
      <c r="FH138" s="34"/>
      <c r="FI138" s="34"/>
      <c r="FJ138" s="34"/>
      <c r="FK138" s="34"/>
      <c r="FL138" s="34"/>
      <c r="FM138" t="s">
        <v>843</v>
      </c>
      <c r="FN138" t="s">
        <v>843</v>
      </c>
      <c r="FO138" s="34"/>
      <c r="FP138" t="s">
        <v>1460</v>
      </c>
      <c r="FQ138" t="s">
        <v>843</v>
      </c>
      <c r="FR138" t="s">
        <v>843</v>
      </c>
      <c r="FS138" s="34"/>
      <c r="FT138" t="s">
        <v>1460</v>
      </c>
      <c r="FU138" t="s">
        <v>843</v>
      </c>
      <c r="FV138" t="s">
        <v>843</v>
      </c>
      <c r="FW138" s="34"/>
      <c r="FX138" t="s">
        <v>1460</v>
      </c>
      <c r="FY138" t="s">
        <v>843</v>
      </c>
      <c r="FZ138" s="34"/>
      <c r="GA138" s="34"/>
      <c r="GB138" s="34"/>
      <c r="GC138" s="34"/>
      <c r="GD138" s="34"/>
      <c r="GE138" t="s">
        <v>1460</v>
      </c>
      <c r="GF138" t="s">
        <v>843</v>
      </c>
      <c r="GG138" s="34"/>
      <c r="GH138" s="34"/>
      <c r="GI138" s="34"/>
      <c r="GJ138" s="34"/>
      <c r="GK138" s="34"/>
      <c r="GL138" t="s">
        <v>1460</v>
      </c>
      <c r="GM138" t="s">
        <v>843</v>
      </c>
      <c r="GN138" s="34"/>
      <c r="GO138" t="s">
        <v>1460</v>
      </c>
      <c r="GP138" t="s">
        <v>843</v>
      </c>
      <c r="GQ138" t="s">
        <v>843</v>
      </c>
      <c r="GR138" s="34">
        <v>4.2999730110168457</v>
      </c>
      <c r="GS138" s="34">
        <v>4.3725161552429199</v>
      </c>
      <c r="GT138" s="34">
        <v>3.6681652069091797</v>
      </c>
      <c r="GU138" s="34">
        <v>3.8864178657531738</v>
      </c>
      <c r="GV138" s="34"/>
      <c r="GW138" t="s">
        <v>832</v>
      </c>
      <c r="GX138" t="s">
        <v>843</v>
      </c>
      <c r="GY138" t="s">
        <v>843</v>
      </c>
      <c r="GZ138" t="s">
        <v>843</v>
      </c>
      <c r="HA138" t="s">
        <v>843</v>
      </c>
      <c r="HB138" t="s">
        <v>843</v>
      </c>
      <c r="HC138" t="s">
        <v>843</v>
      </c>
      <c r="HD138" t="s">
        <v>843</v>
      </c>
      <c r="HE138" t="s">
        <v>843</v>
      </c>
      <c r="HF138" t="s">
        <v>843</v>
      </c>
      <c r="HG138" t="s">
        <v>843</v>
      </c>
      <c r="HH138" s="34">
        <v>33026</v>
      </c>
      <c r="HI138" s="34">
        <v>33376</v>
      </c>
      <c r="HJ138" s="34">
        <v>33693</v>
      </c>
      <c r="HK138" s="34">
        <v>34000</v>
      </c>
      <c r="HL138" s="34">
        <v>34300</v>
      </c>
      <c r="HM138" s="34">
        <v>34603</v>
      </c>
      <c r="HN138" s="34">
        <v>34889</v>
      </c>
      <c r="HO138" s="34">
        <v>35150</v>
      </c>
      <c r="HP138" s="34">
        <v>35401</v>
      </c>
      <c r="HQ138" s="34">
        <v>35675</v>
      </c>
      <c r="HR138" s="34">
        <v>35926</v>
      </c>
      <c r="HS138" s="34">
        <v>36189</v>
      </c>
      <c r="HT138" s="34">
        <v>36505</v>
      </c>
      <c r="HU138" s="34">
        <v>36806</v>
      </c>
      <c r="HV138" s="34">
        <v>37096</v>
      </c>
      <c r="HW138" s="34">
        <v>37355</v>
      </c>
      <c r="HX138" s="34">
        <v>37609</v>
      </c>
      <c r="HY138" s="34">
        <v>37889</v>
      </c>
      <c r="HZ138" s="34">
        <v>38181</v>
      </c>
      <c r="IA138" s="34">
        <v>38482</v>
      </c>
      <c r="IB138" s="34">
        <v>38756</v>
      </c>
      <c r="IC138" s="34">
        <v>39039</v>
      </c>
      <c r="ID138" s="34">
        <v>39327</v>
      </c>
      <c r="IE138" s="34">
        <v>39584</v>
      </c>
      <c r="IF138" s="34">
        <v>39822</v>
      </c>
      <c r="IG138" s="34">
        <v>40050</v>
      </c>
      <c r="IH138" s="34">
        <v>40272</v>
      </c>
      <c r="II138" s="34">
        <v>40477</v>
      </c>
      <c r="IJ138" s="34">
        <v>40675</v>
      </c>
      <c r="IK138" s="34">
        <v>40858</v>
      </c>
      <c r="IL138" s="34">
        <v>41030</v>
      </c>
      <c r="IM138" s="34">
        <v>41193</v>
      </c>
      <c r="IN138" s="34">
        <v>41335</v>
      </c>
      <c r="IO138" s="34">
        <v>41468</v>
      </c>
      <c r="IP138" s="34">
        <v>41593</v>
      </c>
      <c r="IQ138" s="34">
        <v>41703</v>
      </c>
      <c r="IR138" s="34">
        <v>41806</v>
      </c>
      <c r="IS138" s="34">
        <v>41892</v>
      </c>
      <c r="IT138" s="34">
        <v>41966</v>
      </c>
      <c r="IU138" s="34">
        <v>42041</v>
      </c>
      <c r="IV138" s="34">
        <v>42105</v>
      </c>
      <c r="IW138" s="34">
        <v>42149</v>
      </c>
      <c r="IX138" s="34">
        <v>42194</v>
      </c>
      <c r="IY138" s="34">
        <v>42231</v>
      </c>
      <c r="IZ138" s="34">
        <v>42252</v>
      </c>
      <c r="JA138" s="34">
        <v>42273</v>
      </c>
      <c r="JB138" s="34">
        <v>42289</v>
      </c>
      <c r="JC138" s="34">
        <v>42300</v>
      </c>
      <c r="JD138" s="34">
        <v>42304</v>
      </c>
      <c r="JE138" s="34">
        <v>42300</v>
      </c>
      <c r="JF138" s="34">
        <v>42287</v>
      </c>
      <c r="JG138" s="34">
        <v>42264</v>
      </c>
      <c r="JH138" s="34">
        <v>42243</v>
      </c>
      <c r="JI138" s="34">
        <v>42221</v>
      </c>
      <c r="JJ138" s="34">
        <v>42194</v>
      </c>
      <c r="JK138" s="34">
        <v>42159</v>
      </c>
      <c r="JL138" s="34">
        <v>42117</v>
      </c>
      <c r="JM138" s="34">
        <v>42075</v>
      </c>
      <c r="JN138" s="34">
        <v>42030</v>
      </c>
      <c r="JO138" s="34">
        <v>41980</v>
      </c>
      <c r="JP138" s="34">
        <v>41931</v>
      </c>
      <c r="JQ138" s="34">
        <v>41880</v>
      </c>
      <c r="JR138" s="34">
        <v>41830</v>
      </c>
      <c r="JS138" s="34">
        <v>41778</v>
      </c>
      <c r="JT138" s="34">
        <v>41730</v>
      </c>
      <c r="JU138" s="34">
        <v>41682</v>
      </c>
      <c r="JV138" s="34">
        <v>41636</v>
      </c>
      <c r="JW138" s="34">
        <v>41596</v>
      </c>
      <c r="JX138" s="34">
        <v>41562</v>
      </c>
      <c r="JY138" s="34">
        <v>41528</v>
      </c>
      <c r="JZ138" s="34">
        <v>41497</v>
      </c>
      <c r="KA138" s="34">
        <v>41468</v>
      </c>
      <c r="KB138" s="34">
        <v>41444</v>
      </c>
      <c r="KC138" s="34">
        <v>41429</v>
      </c>
      <c r="KD138" s="34">
        <v>41412</v>
      </c>
      <c r="KE138" s="34">
        <v>41399</v>
      </c>
      <c r="KF138" s="34">
        <v>41390</v>
      </c>
      <c r="KG138" s="34">
        <v>41383</v>
      </c>
      <c r="KH138" s="34">
        <v>41385</v>
      </c>
      <c r="KI138" s="34">
        <v>41382</v>
      </c>
      <c r="KJ138" s="34">
        <v>41373</v>
      </c>
      <c r="KK138" s="34">
        <v>41370</v>
      </c>
      <c r="KL138" s="34">
        <v>41374</v>
      </c>
      <c r="KM138" s="34">
        <v>41374</v>
      </c>
      <c r="KN138" s="34">
        <v>41376</v>
      </c>
      <c r="KO138" s="34">
        <v>41379</v>
      </c>
      <c r="KP138" s="34">
        <v>41376</v>
      </c>
      <c r="KQ138" s="34">
        <v>41379</v>
      </c>
      <c r="KR138" s="34">
        <v>41382</v>
      </c>
      <c r="KS138" s="34">
        <v>41386</v>
      </c>
      <c r="KT138" s="34">
        <v>41392</v>
      </c>
      <c r="KU138" s="34">
        <v>41395</v>
      </c>
      <c r="KV138" s="34">
        <v>41404</v>
      </c>
      <c r="KW138" s="34">
        <v>41410</v>
      </c>
      <c r="KX138" s="34">
        <v>41412</v>
      </c>
      <c r="KY138" s="34">
        <v>41420</v>
      </c>
      <c r="KZ138" s="34">
        <v>41435</v>
      </c>
      <c r="LA138" s="34">
        <v>41446</v>
      </c>
      <c r="LB138" s="34">
        <v>41461</v>
      </c>
      <c r="LC138" s="34">
        <v>41468</v>
      </c>
      <c r="LD138" s="34">
        <v>41474</v>
      </c>
      <c r="LE138" t="s">
        <v>843</v>
      </c>
      <c r="LF138" t="s">
        <v>843</v>
      </c>
      <c r="LG138" t="s">
        <v>843</v>
      </c>
      <c r="LH138" s="34">
        <v>1.2522825039923191E-2</v>
      </c>
      <c r="LI138" s="34">
        <v>1.0541948489844799E-2</v>
      </c>
      <c r="LJ138" s="34">
        <v>9.4530219212174416E-3</v>
      </c>
      <c r="LK138" s="34">
        <v>9.0704243630170822E-3</v>
      </c>
      <c r="LL138" s="34">
        <v>8.7848296388983727E-3</v>
      </c>
      <c r="LM138" s="34">
        <v>8.7950294837355614E-3</v>
      </c>
      <c r="LN138" s="34">
        <v>8.2312095910310745E-3</v>
      </c>
      <c r="LO138" s="34">
        <v>7.4530248530209064E-3</v>
      </c>
      <c r="LP138" s="34">
        <v>7.1154502220451832E-3</v>
      </c>
      <c r="LQ138" s="34">
        <v>7.7100950293242931E-3</v>
      </c>
      <c r="LR138" s="34">
        <v>7.0111039094626904E-3</v>
      </c>
      <c r="LS138" s="34">
        <v>7.2939377278089523E-3</v>
      </c>
      <c r="LT138" s="34">
        <v>8.6940322071313858E-3</v>
      </c>
      <c r="LU138" s="34">
        <v>8.2116378471255302E-3</v>
      </c>
      <c r="LV138" s="34">
        <v>7.8482721000909805E-3</v>
      </c>
      <c r="LW138" s="34">
        <v>6.9576241075992584E-3</v>
      </c>
      <c r="LX138" s="34">
        <v>6.776612251996994E-3</v>
      </c>
      <c r="LY138" s="34">
        <v>7.4174492619931698E-3</v>
      </c>
      <c r="LZ138" s="34">
        <v>7.6771769672632217E-3</v>
      </c>
      <c r="MA138" s="34">
        <v>7.8525897115468979E-3</v>
      </c>
      <c r="MB138" s="34">
        <v>7.0949830114841461E-3</v>
      </c>
      <c r="MC138" s="34">
        <v>7.2755641303956509E-3</v>
      </c>
      <c r="MD138" s="34">
        <v>7.3501593433320522E-3</v>
      </c>
      <c r="ME138" s="34">
        <v>6.513690110296011E-3</v>
      </c>
      <c r="MF138" s="34">
        <v>5.9945271350443363E-3</v>
      </c>
      <c r="MG138" s="34">
        <v>5.7091503404080868E-3</v>
      </c>
      <c r="MH138" s="34">
        <v>5.5277650244534016E-3</v>
      </c>
      <c r="MI138" s="34">
        <v>5.0774733535945415E-3</v>
      </c>
      <c r="MJ138" s="34">
        <v>4.8797414638102055E-3</v>
      </c>
      <c r="MK138" s="34">
        <v>4.4889873825013638E-3</v>
      </c>
      <c r="ML138" s="34">
        <v>4.2008659802377224E-3</v>
      </c>
      <c r="MM138" s="34">
        <v>3.9648325182497501E-3</v>
      </c>
      <c r="MN138" s="34">
        <v>3.4412597306072712E-3</v>
      </c>
      <c r="MO138" s="34">
        <v>3.2124468125402927E-3</v>
      </c>
      <c r="MP138" s="34">
        <v>3.00983851775527E-3</v>
      </c>
      <c r="MQ138" s="34">
        <v>2.6411847211420536E-3</v>
      </c>
      <c r="MR138" s="34">
        <v>2.4668013211339712E-3</v>
      </c>
      <c r="MS138" s="34">
        <v>2.0550079643726349E-3</v>
      </c>
      <c r="MT138" s="34">
        <v>1.7648887587711215E-3</v>
      </c>
      <c r="MU138" s="34">
        <v>1.7855659825727344E-3</v>
      </c>
      <c r="MV138" s="34">
        <v>1.5211658319458365E-3</v>
      </c>
      <c r="MW138" s="34">
        <v>1.0444609215483069E-3</v>
      </c>
      <c r="MX138" s="34">
        <v>1.0670714545994997E-3</v>
      </c>
      <c r="MY138" s="34">
        <v>8.765176753513515E-4</v>
      </c>
      <c r="MZ138" s="34">
        <v>4.9714144552126527E-4</v>
      </c>
      <c r="NA138" s="34">
        <v>4.9689441220834851E-4</v>
      </c>
      <c r="NB138" s="34">
        <v>3.7842057645320892E-4</v>
      </c>
      <c r="NC138" s="34">
        <v>2.6008111308328807E-4</v>
      </c>
      <c r="ND138" s="34">
        <v>9.4558177806902677E-5</v>
      </c>
      <c r="NE138" s="34">
        <v>-9.4558177806902677E-5</v>
      </c>
      <c r="NF138" s="34">
        <v>-3.0737582710571587E-4</v>
      </c>
      <c r="NG138" s="34">
        <v>-5.440503591671586E-4</v>
      </c>
      <c r="NH138" s="34">
        <v>-4.970002337358892E-4</v>
      </c>
      <c r="NI138" s="34">
        <v>-5.2093202248215675E-4</v>
      </c>
      <c r="NJ138" s="34">
        <v>-6.3969678012654185E-4</v>
      </c>
      <c r="NK138" s="34">
        <v>-8.2984607433900237E-4</v>
      </c>
      <c r="NL138" s="34">
        <v>-9.967251680791378E-4</v>
      </c>
      <c r="NM138" s="34">
        <v>-9.9771958775818348E-4</v>
      </c>
      <c r="NN138" s="34">
        <v>-1.0700910352170467E-3</v>
      </c>
      <c r="NO138" s="34">
        <v>-1.1903346749022603E-3</v>
      </c>
      <c r="NP138" s="34">
        <v>-1.1679042363539338E-3</v>
      </c>
      <c r="NQ138" s="34">
        <v>-1.2170241679996252E-3</v>
      </c>
      <c r="NR138" s="34">
        <v>-1.1946005979552865E-3</v>
      </c>
      <c r="NS138" s="34">
        <v>-1.2439002748578787E-3</v>
      </c>
      <c r="NT138" s="34">
        <v>-1.1495905928313732E-3</v>
      </c>
      <c r="NU138" s="34">
        <v>-1.1509136529639363E-3</v>
      </c>
      <c r="NV138" s="34">
        <v>-1.1042032856494188E-3</v>
      </c>
      <c r="NW138" s="34">
        <v>-9.611688437871635E-4</v>
      </c>
      <c r="NX138" s="34">
        <v>-8.1772054545581341E-4</v>
      </c>
      <c r="NY138" s="34">
        <v>-8.1838975893333554E-4</v>
      </c>
      <c r="NZ138" s="34">
        <v>-7.467630784958601E-4</v>
      </c>
      <c r="OA138" s="34">
        <v>-6.9909001467749476E-4</v>
      </c>
      <c r="OB138" s="34">
        <v>-5.7892705081030726E-4</v>
      </c>
      <c r="OC138" s="34">
        <v>-3.61999700544402E-4</v>
      </c>
      <c r="OD138" s="34">
        <v>-4.1042480734176934E-4</v>
      </c>
      <c r="OE138" s="34">
        <v>-3.1396796111948788E-4</v>
      </c>
      <c r="OF138" s="34">
        <v>-2.1742019453085959E-4</v>
      </c>
      <c r="OG138" s="34">
        <v>-1.6913727449718863E-4</v>
      </c>
      <c r="OH138" s="34">
        <v>4.8327856347896159E-5</v>
      </c>
      <c r="OI138" s="34">
        <v>-7.249265763675794E-5</v>
      </c>
      <c r="OJ138" s="34">
        <v>-2.1750951418653131E-4</v>
      </c>
      <c r="OK138" s="34">
        <v>-7.251368515426293E-5</v>
      </c>
      <c r="OL138" s="34">
        <v>9.6683746960479766E-5</v>
      </c>
      <c r="OM138" s="34">
        <v>0</v>
      </c>
      <c r="ON138" s="34">
        <v>4.8338370106648654E-5</v>
      </c>
      <c r="OO138" s="34">
        <v>7.2503171395510435E-5</v>
      </c>
      <c r="OP138" s="34">
        <v>-7.2503171395510435E-5</v>
      </c>
      <c r="OQ138" s="34">
        <v>7.2503171395510435E-5</v>
      </c>
      <c r="OR138" s="34">
        <v>7.2497918154112995E-5</v>
      </c>
      <c r="OS138" s="34">
        <v>9.6655712695792317E-5</v>
      </c>
      <c r="OT138" s="34">
        <v>1.4496604853775352E-4</v>
      </c>
      <c r="OU138" s="34">
        <v>7.2475144406780601E-5</v>
      </c>
      <c r="OV138" s="34">
        <v>2.1739392832387239E-4</v>
      </c>
      <c r="OW138" s="34">
        <v>1.4490303874481469E-4</v>
      </c>
      <c r="OX138" s="34">
        <v>4.8296347813447937E-5</v>
      </c>
      <c r="OY138" s="34">
        <v>1.9316206453368068E-4</v>
      </c>
      <c r="OZ138" s="34">
        <v>3.620783390942961E-4</v>
      </c>
      <c r="PA138" s="34">
        <v>2.6544081629253924E-4</v>
      </c>
      <c r="PB138" s="34">
        <v>3.618512419052422E-4</v>
      </c>
      <c r="PC138" s="34">
        <v>1.6881911142263561E-4</v>
      </c>
      <c r="PD138" s="34">
        <v>1.4467941946350038E-4</v>
      </c>
      <c r="PE138" t="s">
        <v>1300</v>
      </c>
      <c r="PF138" t="s">
        <v>843</v>
      </c>
      <c r="PG138" t="s">
        <v>843</v>
      </c>
      <c r="PH138" t="s">
        <v>843</v>
      </c>
      <c r="PI138" t="s">
        <v>843</v>
      </c>
      <c r="PJ138" t="s">
        <v>1300</v>
      </c>
      <c r="PK138" s="34">
        <v>0.4922788143157959</v>
      </c>
      <c r="PL138" s="34">
        <v>0.4920901358127594</v>
      </c>
      <c r="PM138" s="34">
        <v>0.49217939376831055</v>
      </c>
      <c r="PN138" s="34">
        <v>0.49244117736816406</v>
      </c>
      <c r="PO138" s="34">
        <v>0.49274051189422607</v>
      </c>
      <c r="PP138" s="34">
        <v>0.49278965592384338</v>
      </c>
      <c r="PQ138" s="34">
        <v>0.49290606379508972</v>
      </c>
      <c r="PR138" s="34">
        <v>0.49317210912704468</v>
      </c>
      <c r="PS138" s="34">
        <v>0.4935736358165741</v>
      </c>
      <c r="PT138" s="34">
        <v>0.4941275417804718</v>
      </c>
      <c r="PU138" s="34">
        <v>0.49446085095405579</v>
      </c>
      <c r="PV138" s="34">
        <v>0.49465307593345642</v>
      </c>
      <c r="PW138" s="34">
        <v>0.49489110708236694</v>
      </c>
      <c r="PX138" s="34">
        <v>0.49502798914909363</v>
      </c>
      <c r="PY138" s="34">
        <v>0.49541729688644409</v>
      </c>
      <c r="PZ138" s="34">
        <v>0.49581047892570496</v>
      </c>
      <c r="QA138" s="34">
        <v>0.49623760581016541</v>
      </c>
      <c r="QB138" s="34">
        <v>0.49660852551460266</v>
      </c>
      <c r="QC138" s="34">
        <v>0.49660825729370117</v>
      </c>
      <c r="QD138" s="34">
        <v>0.49638792872428894</v>
      </c>
      <c r="QE138" s="34">
        <v>0.49600061774253845</v>
      </c>
      <c r="QF138" s="34">
        <v>0.49576064944267273</v>
      </c>
      <c r="QG138" s="34">
        <v>0.49589341878890991</v>
      </c>
      <c r="QH138" s="34">
        <v>0.49623584747314453</v>
      </c>
      <c r="QI138" s="34">
        <v>0.49650946259498596</v>
      </c>
      <c r="QJ138" s="34">
        <v>0.49670413136482239</v>
      </c>
      <c r="QK138" s="34">
        <v>0.49697059392929077</v>
      </c>
      <c r="QL138" s="34">
        <v>0.49724534153938293</v>
      </c>
      <c r="QM138" s="34">
        <v>0.49752920866012573</v>
      </c>
      <c r="QN138" s="34">
        <v>0.49777278304100037</v>
      </c>
      <c r="QO138" s="34">
        <v>0.49800145626068115</v>
      </c>
      <c r="QP138" s="34">
        <v>0.49816715717315674</v>
      </c>
      <c r="QQ138" s="34">
        <v>0.49834281206130981</v>
      </c>
      <c r="QR138" s="34">
        <v>0.49855309724807739</v>
      </c>
      <c r="QS138" s="34">
        <v>0.49876180291175842</v>
      </c>
      <c r="QT138" s="34">
        <v>0.49895691871643066</v>
      </c>
      <c r="QU138" s="34">
        <v>0.49913889169692993</v>
      </c>
      <c r="QV138" s="34">
        <v>0.49933162331581116</v>
      </c>
      <c r="QW138" s="34">
        <v>0.49949958920478821</v>
      </c>
      <c r="QX138" s="34">
        <v>0.49970266222953796</v>
      </c>
      <c r="QY138" s="34">
        <v>0.49989312887191772</v>
      </c>
      <c r="QZ138" s="34">
        <v>0.50015419721603394</v>
      </c>
      <c r="RA138" s="34">
        <v>0.50037920475006104</v>
      </c>
      <c r="RB138" s="34">
        <v>0.50058013200759888</v>
      </c>
      <c r="RC138" s="34">
        <v>0.50078099966049194</v>
      </c>
      <c r="RD138" s="34">
        <v>0.50095808506011963</v>
      </c>
      <c r="RE138" s="34">
        <v>0.50119417905807495</v>
      </c>
      <c r="RF138" s="34">
        <v>0.50151300430297852</v>
      </c>
      <c r="RG138" s="34">
        <v>0.50174921751022339</v>
      </c>
      <c r="RH138" s="34">
        <v>0.50196218490600586</v>
      </c>
      <c r="RI138" s="34">
        <v>0.50216376781463623</v>
      </c>
      <c r="RJ138" s="34">
        <v>0.50246071815490723</v>
      </c>
      <c r="RK138" s="34">
        <v>0.50278151035308838</v>
      </c>
      <c r="RL138" s="34">
        <v>0.50309085845947266</v>
      </c>
      <c r="RM138" s="34">
        <v>0.50336539745330811</v>
      </c>
      <c r="RN138" s="34">
        <v>0.50368839502334595</v>
      </c>
      <c r="RO138" s="34">
        <v>0.50400078296661377</v>
      </c>
      <c r="RP138" s="34">
        <v>0.50436127185821533</v>
      </c>
      <c r="RQ138" s="34">
        <v>0.50468713045120239</v>
      </c>
      <c r="RR138" s="34">
        <v>0.50507384538650513</v>
      </c>
      <c r="RS138" s="34">
        <v>0.50547325611114502</v>
      </c>
      <c r="RT138" s="34">
        <v>0.50580227375030518</v>
      </c>
      <c r="RU138" s="34">
        <v>0.50619173049926758</v>
      </c>
      <c r="RV138" s="34">
        <v>0.50655847787857056</v>
      </c>
      <c r="RW138" s="34">
        <v>0.50697338581085205</v>
      </c>
      <c r="RX138" s="34">
        <v>0.50734132528305054</v>
      </c>
      <c r="RY138" s="34">
        <v>0.50775772333145142</v>
      </c>
      <c r="RZ138" s="34">
        <v>0.50819790363311768</v>
      </c>
      <c r="SA138" s="34">
        <v>0.50856554508209229</v>
      </c>
      <c r="SB138" s="34">
        <v>0.50893372297286987</v>
      </c>
      <c r="SC138" s="34">
        <v>0.5092657208442688</v>
      </c>
      <c r="SD138" s="34">
        <v>0.50962185859680176</v>
      </c>
      <c r="SE138" s="34">
        <v>0.51001352071762085</v>
      </c>
      <c r="SF138" s="34">
        <v>0.51039129495620728</v>
      </c>
      <c r="SG138" s="34">
        <v>0.51069736480712891</v>
      </c>
      <c r="SH138" s="34">
        <v>0.51100265979766846</v>
      </c>
      <c r="SI138" s="34">
        <v>0.51130706071853638</v>
      </c>
      <c r="SJ138" s="34">
        <v>0.51165938377380371</v>
      </c>
      <c r="SK138" s="34">
        <v>0.51194876432418823</v>
      </c>
      <c r="SL138" s="34">
        <v>0.51225167512893677</v>
      </c>
      <c r="SM138" s="34">
        <v>0.51253235340118408</v>
      </c>
      <c r="SN138" s="34">
        <v>0.51281124353408813</v>
      </c>
      <c r="SO138" s="34">
        <v>0.51307582855224609</v>
      </c>
      <c r="SP138" s="34">
        <v>0.5133175253868103</v>
      </c>
      <c r="SQ138" s="34">
        <v>0.51358276605606079</v>
      </c>
      <c r="SR138" s="34">
        <v>0.51388382911682129</v>
      </c>
      <c r="SS138" s="34">
        <v>0.51413863897323608</v>
      </c>
      <c r="ST138" s="34">
        <v>0.51439136266708374</v>
      </c>
      <c r="SU138" s="34">
        <v>0.51457154750823975</v>
      </c>
      <c r="SV138" s="34">
        <v>0.51478761434555054</v>
      </c>
      <c r="SW138" s="34">
        <v>0.51505124568939209</v>
      </c>
      <c r="SX138" s="34">
        <v>0.51530379056930542</v>
      </c>
      <c r="SY138" s="34">
        <v>0.51548159122467041</v>
      </c>
      <c r="SZ138" s="34">
        <v>0.51569670438766479</v>
      </c>
      <c r="TA138" s="34">
        <v>0.51593738794326782</v>
      </c>
      <c r="TB138" s="34">
        <v>0.51610332727432251</v>
      </c>
      <c r="TC138" s="34">
        <v>0.51623022556304932</v>
      </c>
      <c r="TD138" s="34">
        <v>0.51643103361129761</v>
      </c>
      <c r="TE138" s="34">
        <v>0.51660597324371338</v>
      </c>
      <c r="TF138" s="34">
        <v>0.51671165227890015</v>
      </c>
      <c r="TG138" s="34">
        <v>0.51690214872360229</v>
      </c>
      <c r="TH138" t="s">
        <v>843</v>
      </c>
      <c r="TI138" t="s">
        <v>843</v>
      </c>
      <c r="TJ138" t="s">
        <v>1300</v>
      </c>
      <c r="TK138" s="34">
        <v>0.71233706266180208</v>
      </c>
      <c r="TL138" s="34">
        <v>0.71261853754999904</v>
      </c>
      <c r="TM138" s="34">
        <v>0.71137921823524197</v>
      </c>
      <c r="TN138" s="34">
        <v>0.71122058823529399</v>
      </c>
      <c r="TO138" s="34">
        <v>0.71132653061224504</v>
      </c>
      <c r="TP138" s="34">
        <v>0.70995708526594103</v>
      </c>
      <c r="TQ138" s="34">
        <v>0.70869459292910508</v>
      </c>
      <c r="TR138" s="34">
        <v>0.70716510903426799</v>
      </c>
      <c r="TS138" s="34">
        <v>0.70532902077654303</v>
      </c>
      <c r="TT138" s="34">
        <v>0.70270080870089302</v>
      </c>
      <c r="TU138" s="34">
        <v>0.70128876022935993</v>
      </c>
      <c r="TV138" s="34">
        <v>0.69975683218657592</v>
      </c>
      <c r="TW138" s="34">
        <v>0.69668123108109992</v>
      </c>
      <c r="TX138" s="34">
        <v>0.69359199032753194</v>
      </c>
      <c r="TY138" s="34">
        <v>0.690159449004623</v>
      </c>
      <c r="TZ138" s="34">
        <v>0.68775264355508003</v>
      </c>
      <c r="UA138" s="34">
        <v>0.68450790358818903</v>
      </c>
      <c r="UB138" s="34">
        <v>0.68062868680470301</v>
      </c>
      <c r="UC138" s="34">
        <v>0.67639663707079389</v>
      </c>
      <c r="UD138" s="34">
        <v>0.67209344628657508</v>
      </c>
      <c r="UE138" s="34">
        <v>0.66885127464134597</v>
      </c>
      <c r="UF138" s="34">
        <v>0.66592809846437606</v>
      </c>
      <c r="UG138" s="34">
        <v>0.66172095506903705</v>
      </c>
      <c r="UH138" s="34">
        <v>0.65603961146408296</v>
      </c>
      <c r="UI138" s="34">
        <v>0.65082115413590502</v>
      </c>
      <c r="UJ138" s="34">
        <v>0.64516410941459901</v>
      </c>
      <c r="UK138" s="34">
        <v>0.63924860012663998</v>
      </c>
      <c r="UL138" s="34">
        <v>0.63358203424166804</v>
      </c>
      <c r="UM138" s="34">
        <v>0.62729720094899699</v>
      </c>
      <c r="UN138" s="34">
        <v>0.62095550442997693</v>
      </c>
      <c r="UO138" s="34">
        <v>0.614465025591031</v>
      </c>
      <c r="UP138" s="34">
        <v>0.60894580324088099</v>
      </c>
      <c r="UQ138" s="34">
        <v>0.60401596709810101</v>
      </c>
      <c r="UR138" s="34">
        <v>0.59841807637122202</v>
      </c>
      <c r="US138" s="34">
        <v>0.59312865145577398</v>
      </c>
      <c r="UT138" s="34">
        <v>0.58794825374369097</v>
      </c>
      <c r="UU138" s="34">
        <v>0.58333732000191396</v>
      </c>
      <c r="UV138" s="34">
        <v>0.57984126036880101</v>
      </c>
      <c r="UW138" s="34">
        <v>0.576514321117095</v>
      </c>
      <c r="UX138" s="34">
        <v>0.57385647344259194</v>
      </c>
      <c r="UY138" s="34">
        <v>0.57197482484265505</v>
      </c>
      <c r="UZ138" s="34">
        <v>0.57017960093952391</v>
      </c>
      <c r="VA138" s="34">
        <v>0.56850500071100196</v>
      </c>
      <c r="VB138" s="34">
        <v>0.56725430069971505</v>
      </c>
      <c r="VC138" s="34">
        <v>0.56641105746473497</v>
      </c>
      <c r="VD138" s="34">
        <v>0.56535572771896592</v>
      </c>
      <c r="VE138" s="34">
        <v>0.56426020951074696</v>
      </c>
      <c r="VF138" s="34">
        <v>0.56296024869682393</v>
      </c>
      <c r="VG138" s="34">
        <v>0.56173693105934397</v>
      </c>
      <c r="VH138" s="34">
        <v>0.56080897388919804</v>
      </c>
      <c r="VI138" s="34">
        <v>0.55968737437037397</v>
      </c>
      <c r="VJ138" s="34">
        <v>0.55869061139504095</v>
      </c>
      <c r="VK138" s="34">
        <v>0.55767819520393902</v>
      </c>
      <c r="VL138" s="34">
        <v>0.55654243791523106</v>
      </c>
      <c r="VM138" s="34">
        <v>0.55545812200786804</v>
      </c>
      <c r="VN138" s="34">
        <v>0.55484001043667996</v>
      </c>
      <c r="VO138" s="34">
        <v>0.55446202794629196</v>
      </c>
      <c r="VP138" s="34">
        <v>0.55415859585744698</v>
      </c>
      <c r="VQ138" s="34">
        <v>0.55373542707589796</v>
      </c>
      <c r="VR138" s="34">
        <v>0.55362608830290194</v>
      </c>
      <c r="VS138" s="34">
        <v>0.55352841573060507</v>
      </c>
      <c r="VT138" s="34">
        <v>0.55293696275071602</v>
      </c>
      <c r="VU138" s="34">
        <v>0.55225379218016002</v>
      </c>
      <c r="VV138" s="34">
        <v>0.55203695725022695</v>
      </c>
      <c r="VW138" s="34">
        <v>0.55223522927425395</v>
      </c>
      <c r="VX138" s="34">
        <v>0.55209020572182599</v>
      </c>
      <c r="VY138" s="34">
        <v>0.55210635027380095</v>
      </c>
      <c r="VZ138" s="34">
        <v>0.55225800247617007</v>
      </c>
      <c r="WA138" s="34">
        <v>0.55262683011922098</v>
      </c>
      <c r="WB138" s="34">
        <v>0.55280774417260703</v>
      </c>
      <c r="WC138" s="34">
        <v>0.55235318215774598</v>
      </c>
      <c r="WD138" s="34">
        <v>0.55190209199975893</v>
      </c>
      <c r="WE138" s="34">
        <v>0.55149116880610005</v>
      </c>
      <c r="WF138" s="34">
        <v>0.55120809095078305</v>
      </c>
      <c r="WG138" s="34">
        <v>0.55042016806722704</v>
      </c>
      <c r="WH138" s="34">
        <v>0.54967511292543303</v>
      </c>
      <c r="WI138" s="34">
        <v>0.54902150277844908</v>
      </c>
      <c r="WJ138" s="34">
        <v>0.54794785361315501</v>
      </c>
      <c r="WK138" s="34">
        <v>0.54711304957169904</v>
      </c>
      <c r="WL138" s="34">
        <v>0.54617401495837503</v>
      </c>
      <c r="WM138" s="34">
        <v>0.54573579706817199</v>
      </c>
      <c r="WN138" s="34">
        <v>0.54503263234227706</v>
      </c>
      <c r="WO138" s="34">
        <v>0.54391646928022408</v>
      </c>
      <c r="WP138" s="34">
        <v>0.54277393080278902</v>
      </c>
      <c r="WQ138" s="34">
        <v>0.54150403016277704</v>
      </c>
      <c r="WR138" s="34">
        <v>0.54075738901375092</v>
      </c>
      <c r="WS138" s="34">
        <v>0.54013196055684498</v>
      </c>
      <c r="WT138" s="34">
        <v>0.53945237922617695</v>
      </c>
      <c r="WU138" s="34">
        <v>0.53877940625641896</v>
      </c>
      <c r="WV138" s="34">
        <v>0.53808701115124902</v>
      </c>
      <c r="WW138" s="34">
        <v>0.53732605334364103</v>
      </c>
      <c r="WX138" s="34">
        <v>0.53655678894539105</v>
      </c>
      <c r="WY138" s="34">
        <v>0.53582987150999895</v>
      </c>
      <c r="WZ138" s="34">
        <v>0.53520888674233302</v>
      </c>
      <c r="XA138" s="34">
        <v>0.534603496571042</v>
      </c>
      <c r="XB138" s="34">
        <v>0.53392643739211298</v>
      </c>
      <c r="XC138" s="34">
        <v>0.53326254057511102</v>
      </c>
      <c r="XD138" s="34">
        <v>0.53266901510399101</v>
      </c>
      <c r="XE138" s="34">
        <v>0.53209681504082196</v>
      </c>
      <c r="XF138" s="34">
        <v>0.53163885405614009</v>
      </c>
      <c r="XG138" s="34">
        <v>0.53114564370878492</v>
      </c>
      <c r="XH138" t="s">
        <v>843</v>
      </c>
      <c r="XI138" t="s">
        <v>1300</v>
      </c>
      <c r="XJ138" s="34">
        <v>0.67200581351339095</v>
      </c>
      <c r="XK138" s="34">
        <v>0.66944315440967206</v>
      </c>
      <c r="XL138" s="34">
        <v>0.66561303534858896</v>
      </c>
      <c r="XM138" s="34">
        <v>0.66204411764705895</v>
      </c>
      <c r="XN138" s="34">
        <v>0.65855685131195296</v>
      </c>
      <c r="XO138" s="34">
        <v>0.65577181498981307</v>
      </c>
      <c r="XP138" s="34">
        <v>0.65323378093695794</v>
      </c>
      <c r="XQ138" s="34">
        <v>0.64981009687193303</v>
      </c>
      <c r="XR138" s="34">
        <v>0.64662928489710592</v>
      </c>
      <c r="XS138" s="34">
        <v>0.64293823319177601</v>
      </c>
      <c r="XT138" s="34">
        <v>0.639996103100818</v>
      </c>
      <c r="XU138" s="34">
        <v>0.63725165105418802</v>
      </c>
      <c r="XV138" s="34">
        <v>0.63407251160815792</v>
      </c>
      <c r="XW138" s="34">
        <v>0.63100623548111001</v>
      </c>
      <c r="XX138" s="34">
        <v>0.62745811599476997</v>
      </c>
      <c r="XY138" s="34">
        <v>0.62456163833489498</v>
      </c>
      <c r="XZ138" s="34">
        <v>0.62102660232122198</v>
      </c>
      <c r="YA138" s="34">
        <v>0.61612362590231906</v>
      </c>
      <c r="YB138" s="34">
        <v>0.61040831827348696</v>
      </c>
      <c r="YC138" s="34">
        <v>0.60464632815342201</v>
      </c>
      <c r="YD138" s="34">
        <v>0.59954587676746796</v>
      </c>
      <c r="YE138" s="34">
        <v>0.59497432088013402</v>
      </c>
      <c r="YF138" s="34">
        <v>0.58925165916545896</v>
      </c>
      <c r="YG138" s="34">
        <v>0.58180600992812803</v>
      </c>
      <c r="YH138" s="34">
        <v>0.57477022751243001</v>
      </c>
      <c r="YI138" s="34">
        <v>0.56800958813468294</v>
      </c>
      <c r="YJ138" s="34">
        <v>0.56182411879368799</v>
      </c>
      <c r="YK138" s="34">
        <v>0.55619240556365401</v>
      </c>
      <c r="YL138" s="34">
        <v>0.54945973521493796</v>
      </c>
      <c r="YM138" s="34">
        <v>0.54303930686768798</v>
      </c>
      <c r="YN138" s="34">
        <v>0.53686327077747997</v>
      </c>
      <c r="YO138" s="34">
        <v>0.53167445530132906</v>
      </c>
      <c r="YP138" s="34">
        <v>0.52782145881214493</v>
      </c>
      <c r="YQ138" s="34">
        <v>0.52420511954857296</v>
      </c>
      <c r="YR138" s="34">
        <v>0.52160219267665198</v>
      </c>
      <c r="YS138" s="34">
        <v>0.51917704749001903</v>
      </c>
      <c r="YT138" s="34">
        <v>0.51664832799119798</v>
      </c>
      <c r="YU138" s="34">
        <v>0.51449543474368897</v>
      </c>
      <c r="YV138" s="34">
        <v>0.51283181623218799</v>
      </c>
      <c r="YW138" s="34">
        <v>0.51154825051735198</v>
      </c>
      <c r="YX138" s="34">
        <v>0.51008193801211299</v>
      </c>
      <c r="YY138" s="34">
        <v>0.50864789200218297</v>
      </c>
      <c r="YZ138" s="34">
        <v>0.50712186566810402</v>
      </c>
      <c r="ZA138" s="34">
        <v>0.50566520251471092</v>
      </c>
      <c r="ZB138" s="34">
        <v>0.50440215847770498</v>
      </c>
      <c r="ZC138" s="34">
        <v>0.50301023123780197</v>
      </c>
      <c r="ZD138" s="34">
        <v>0.50187992149258698</v>
      </c>
      <c r="ZE138" s="34">
        <v>0.50054963889315696</v>
      </c>
      <c r="ZF138" s="34">
        <v>0.49910765994161399</v>
      </c>
      <c r="ZG138" s="34">
        <v>0.49789009586175098</v>
      </c>
      <c r="ZH138" s="34">
        <v>0.49703218483221795</v>
      </c>
      <c r="ZI138" s="34">
        <v>0.49624976339201199</v>
      </c>
      <c r="ZJ138" s="34">
        <v>0.49560873990957099</v>
      </c>
      <c r="ZK138" s="34">
        <v>0.49480702502338902</v>
      </c>
      <c r="ZL138" s="34">
        <v>0.49428828743423203</v>
      </c>
      <c r="ZM138" s="34">
        <v>0.49391588984558504</v>
      </c>
      <c r="ZN138" s="34">
        <v>0.49315588902211699</v>
      </c>
      <c r="ZO138" s="34">
        <v>0.49229361504913799</v>
      </c>
      <c r="ZP138" s="34">
        <v>0.49187485129669301</v>
      </c>
      <c r="ZQ138" s="34">
        <v>0.49197841855146995</v>
      </c>
      <c r="ZR138" s="34">
        <v>0.491784121532995</v>
      </c>
      <c r="ZS138" s="34">
        <v>0.49173829990448903</v>
      </c>
      <c r="ZT138" s="34">
        <v>0.49184188192543504</v>
      </c>
      <c r="ZU138" s="34">
        <v>0.49232849825266894</v>
      </c>
      <c r="ZV138" s="34">
        <v>0.49261313938580598</v>
      </c>
      <c r="ZW138" s="34">
        <v>0.49229292868709895</v>
      </c>
      <c r="ZX138" s="34">
        <v>0.492122201940628</v>
      </c>
      <c r="ZY138" s="34">
        <v>0.49209669082735302</v>
      </c>
      <c r="ZZ138" s="34">
        <v>0.492222369260012</v>
      </c>
      <c r="AAA138" s="34">
        <v>0.49172847235600103</v>
      </c>
      <c r="AAB138" s="34">
        <v>0.49128852688146096</v>
      </c>
      <c r="AAC138" s="34">
        <v>0.49092662928799696</v>
      </c>
      <c r="AAD138" s="34">
        <v>0.490107132516166</v>
      </c>
      <c r="AAE138" s="34">
        <v>0.48957252166356902</v>
      </c>
      <c r="AAF138" s="34">
        <v>0.48895247754274102</v>
      </c>
      <c r="AAG138" s="34">
        <v>0.48874368946109797</v>
      </c>
      <c r="AAH138" s="34">
        <v>0.48819763227832802</v>
      </c>
      <c r="AAI138" s="34">
        <v>0.48724733287421301</v>
      </c>
      <c r="AAJ138" s="34">
        <v>0.48620860467083099</v>
      </c>
      <c r="AAK138" s="34">
        <v>0.48495100467600305</v>
      </c>
      <c r="AAL138" s="34">
        <v>0.48428341812996201</v>
      </c>
      <c r="AAM138" s="34">
        <v>0.48380468938844601</v>
      </c>
      <c r="AAN138" s="34">
        <v>0.48314158650360101</v>
      </c>
      <c r="AAO138" s="34">
        <v>0.48238649409660506</v>
      </c>
      <c r="AAP138" s="34">
        <v>0.48173435970562301</v>
      </c>
      <c r="AAQ138" s="34">
        <v>0.48107735808018603</v>
      </c>
      <c r="AAR138" s="34">
        <v>0.48031467517401405</v>
      </c>
      <c r="AAS138" s="34">
        <v>0.479615263781145</v>
      </c>
      <c r="AAT138" s="34">
        <v>0.47900631924893999</v>
      </c>
      <c r="AAU138" s="34">
        <v>0.47838010897536598</v>
      </c>
      <c r="AAV138" s="34">
        <v>0.477713084654039</v>
      </c>
      <c r="AAW138" s="34">
        <v>0.47708028844411698</v>
      </c>
      <c r="AAX138" s="34">
        <v>0.47653608347019599</v>
      </c>
      <c r="AAY138" s="34">
        <v>0.47609273122434204</v>
      </c>
      <c r="AAZ138" s="34">
        <v>0.47565922920892495</v>
      </c>
      <c r="ABA138" s="34">
        <v>0.47517533588440503</v>
      </c>
      <c r="ABB138" s="34">
        <v>0.47465337693523701</v>
      </c>
      <c r="ABC138" s="34">
        <v>0.47419533851276396</v>
      </c>
      <c r="ABD138" s="34">
        <v>0.47377624485956504</v>
      </c>
      <c r="ABE138" s="34">
        <v>0.47338911932092204</v>
      </c>
      <c r="ABF138" s="34">
        <v>0.47294120483670704</v>
      </c>
      <c r="ABG138" t="s">
        <v>843</v>
      </c>
      <c r="ABH138" t="s">
        <v>843</v>
      </c>
      <c r="ABI138" t="s">
        <v>1300</v>
      </c>
      <c r="ABJ138" s="34">
        <v>0.65085613068293702</v>
      </c>
      <c r="ABK138" s="34">
        <v>0.65208011864990789</v>
      </c>
      <c r="ABL138" s="34">
        <v>0.65163387053690702</v>
      </c>
      <c r="ABM138" s="34">
        <v>0.65114705882352997</v>
      </c>
      <c r="ABN138" s="34">
        <v>0.65061224489795899</v>
      </c>
      <c r="ABO138" s="34">
        <v>0.64915398731342189</v>
      </c>
      <c r="ABP138" s="34">
        <v>0.64738674959514997</v>
      </c>
      <c r="ABQ138" s="34">
        <v>0.64572753524232196</v>
      </c>
      <c r="ABR138" s="34">
        <v>0.64448242256465305</v>
      </c>
      <c r="ABS138" s="34">
        <v>0.64281209267123596</v>
      </c>
      <c r="ABT138" s="34">
        <v>0.64198630518287603</v>
      </c>
      <c r="ABU138" s="34">
        <v>0.64065047390090901</v>
      </c>
      <c r="ABV138" s="34">
        <v>0.63735977756167106</v>
      </c>
      <c r="ABW138" s="34">
        <v>0.63448397657958699</v>
      </c>
      <c r="ABX138" s="34">
        <v>0.63179814807326795</v>
      </c>
      <c r="ABY138" s="34">
        <v>0.63003613974032902</v>
      </c>
      <c r="ABZ138" s="34">
        <v>0.62827211209933698</v>
      </c>
      <c r="ACA138" s="34">
        <v>0.62632461036990106</v>
      </c>
      <c r="ACB138" s="34">
        <v>0.62402765773552293</v>
      </c>
      <c r="ACC138" s="34">
        <v>0.62088768775011705</v>
      </c>
      <c r="ACD138" s="34">
        <v>0.61830426256579596</v>
      </c>
      <c r="ACE138" s="34">
        <v>0.61588903546408102</v>
      </c>
      <c r="ACF138" s="34">
        <v>0.612073130419305</v>
      </c>
      <c r="ACG138" s="34">
        <v>0.60652528136012795</v>
      </c>
      <c r="ACH138" s="34">
        <v>0.60093666817337099</v>
      </c>
      <c r="ACI138" s="34">
        <v>0.59565038265146908</v>
      </c>
      <c r="ACJ138" s="34">
        <v>0.59015681064772796</v>
      </c>
      <c r="ACK138" s="34">
        <v>0.58439360624552206</v>
      </c>
      <c r="ACL138" s="34">
        <v>0.578150929943822</v>
      </c>
      <c r="ACM138" s="34">
        <v>0.57222575750159099</v>
      </c>
      <c r="ACN138" s="34">
        <v>0.56652449427248297</v>
      </c>
      <c r="ACO138" s="34">
        <v>0.56135218789828201</v>
      </c>
      <c r="ACP138" s="34">
        <v>0.556743679690335</v>
      </c>
      <c r="ACQ138" s="34">
        <v>0.55110505564464607</v>
      </c>
      <c r="ACR138" s="34">
        <v>0.54566874233645102</v>
      </c>
      <c r="ACS138" s="34">
        <v>0.54042226671622307</v>
      </c>
      <c r="ACT138" s="34">
        <v>0.53617901736592799</v>
      </c>
      <c r="ACU138" s="34">
        <v>0.53325774303276297</v>
      </c>
      <c r="ACV138" s="34">
        <v>0.53044130963160696</v>
      </c>
      <c r="ACW138" s="34">
        <v>0.52848409885587899</v>
      </c>
      <c r="ACX138" s="34">
        <v>0.52673079206745099</v>
      </c>
      <c r="ACY138" s="34">
        <v>0.52486417234098104</v>
      </c>
      <c r="ACZ138" s="34">
        <v>0.52323790112338198</v>
      </c>
      <c r="ADA138" s="34">
        <v>0.52211027313735003</v>
      </c>
      <c r="ADB138" s="34">
        <v>0.521371769383698</v>
      </c>
      <c r="ADC138" s="34">
        <v>0.52044473357383603</v>
      </c>
      <c r="ADD138" s="34">
        <v>0.51954408947953401</v>
      </c>
      <c r="ADE138" s="34">
        <v>0.51845722863795896</v>
      </c>
      <c r="ADF138" s="34">
        <v>0.517391766833316</v>
      </c>
      <c r="ADG138" s="34">
        <v>0.51662509899410203</v>
      </c>
      <c r="ADH138" s="34">
        <v>0.51569040130536603</v>
      </c>
      <c r="ADI138" s="34">
        <v>0.51484715123982605</v>
      </c>
      <c r="ADJ138" s="34">
        <v>0.51395497478872199</v>
      </c>
      <c r="ADK138" s="34">
        <v>0.51292618514702604</v>
      </c>
      <c r="ADL138" s="34">
        <v>0.51189742617433798</v>
      </c>
      <c r="ADM138" s="34">
        <v>0.51126687065632503</v>
      </c>
      <c r="ADN138" s="34">
        <v>0.51085679009414398</v>
      </c>
      <c r="ADO138" s="34">
        <v>0.51052275076944997</v>
      </c>
      <c r="ADP138" s="34">
        <v>0.51009992862241194</v>
      </c>
      <c r="ADQ138" s="34">
        <v>0.50996295899286603</v>
      </c>
      <c r="ADR138" s="34">
        <v>0.50978989291931998</v>
      </c>
      <c r="ADS138" s="34">
        <v>0.50913323782234998</v>
      </c>
      <c r="ADT138" s="34">
        <v>0.50838523051913098</v>
      </c>
      <c r="ADU138" s="34">
        <v>0.50809038249796501</v>
      </c>
      <c r="ADV138" s="34">
        <v>0.50818965000778804</v>
      </c>
      <c r="ADW138" s="34">
        <v>0.50795897558927594</v>
      </c>
      <c r="ADX138" s="34">
        <v>0.50790181573638205</v>
      </c>
      <c r="ADY138" s="34">
        <v>0.50797543062517303</v>
      </c>
      <c r="ADZ138" s="34">
        <v>0.50831899714880402</v>
      </c>
      <c r="AEA138" s="34">
        <v>0.50851232903101495</v>
      </c>
      <c r="AEB138" s="34">
        <v>0.50808492180157605</v>
      </c>
      <c r="AEC138" s="34">
        <v>0.50772291553626303</v>
      </c>
      <c r="AED138" s="34">
        <v>0.50745584403049893</v>
      </c>
      <c r="AEE138" s="34">
        <v>0.50731371744430198</v>
      </c>
      <c r="AEF138" s="34">
        <v>0.506628513474355</v>
      </c>
      <c r="AEG138" s="34">
        <v>0.50603879320756495</v>
      </c>
      <c r="AEH138" s="34">
        <v>0.50555689780140101</v>
      </c>
      <c r="AEI138" s="34">
        <v>0.504621407082533</v>
      </c>
      <c r="AEJ138" s="34">
        <v>0.50389638632821498</v>
      </c>
      <c r="AEK138" s="34">
        <v>0.50306296291821195</v>
      </c>
      <c r="AEL138" s="34">
        <v>0.50274934438710805</v>
      </c>
      <c r="AEM138" s="34">
        <v>0.50216340343243904</v>
      </c>
      <c r="AEN138" s="34">
        <v>0.50113597911732</v>
      </c>
      <c r="AEO138" s="34">
        <v>0.50006646606001293</v>
      </c>
      <c r="AEP138" s="34">
        <v>0.49887010428876999</v>
      </c>
      <c r="AEQ138" s="34">
        <v>0.49815123613427098</v>
      </c>
      <c r="AER138" s="34">
        <v>0.49753480278422302</v>
      </c>
      <c r="AES138" s="34">
        <v>0.49687039319461596</v>
      </c>
      <c r="AET138" s="34">
        <v>0.49619999275038401</v>
      </c>
      <c r="AEU138" s="34">
        <v>0.495499631513453</v>
      </c>
      <c r="AEV138" s="34">
        <v>0.49472120216466897</v>
      </c>
      <c r="AEW138" s="34">
        <v>0.49396658976434099</v>
      </c>
      <c r="AEX138" s="34">
        <v>0.49324944449811603</v>
      </c>
      <c r="AEY138" s="34">
        <v>0.49258633180391198</v>
      </c>
      <c r="AEZ138" s="34">
        <v>0.49198300009659002</v>
      </c>
      <c r="AFA138" s="34">
        <v>0.49133882980649701</v>
      </c>
      <c r="AFB138" s="34">
        <v>0.49069035006214501</v>
      </c>
      <c r="AFC138" s="34">
        <v>0.49009554601167798</v>
      </c>
      <c r="AFD138" s="34">
        <v>0.48952617551645505</v>
      </c>
      <c r="AFE138" s="34">
        <v>0.48910002893797605</v>
      </c>
      <c r="AFF138" s="34">
        <v>0.48863759659549799</v>
      </c>
      <c r="AFG138" t="s">
        <v>843</v>
      </c>
      <c r="AFH138" t="s">
        <v>843</v>
      </c>
      <c r="AFI138" s="34"/>
      <c r="AFJ138" s="34"/>
      <c r="AFK138" s="34"/>
      <c r="AFL138" s="34"/>
      <c r="AFM138" s="34"/>
      <c r="AFN138" s="34"/>
      <c r="AFO138" s="34"/>
      <c r="AFP138" s="34"/>
      <c r="AFQ138" s="34"/>
      <c r="AFR138" s="34"/>
      <c r="AFS138" s="34"/>
      <c r="AFT138" s="34"/>
      <c r="AFU138" s="34"/>
      <c r="AFV138" s="34"/>
      <c r="AFW138" s="34"/>
      <c r="AFX138" s="34"/>
      <c r="AFY138" s="34"/>
      <c r="AFZ138" s="34"/>
      <c r="AGA138" s="34"/>
      <c r="AGB138" t="s">
        <v>843</v>
      </c>
      <c r="AGC138" t="s">
        <v>843</v>
      </c>
      <c r="AGD138" t="s">
        <v>843</v>
      </c>
      <c r="AGE138" t="s">
        <v>843</v>
      </c>
      <c r="AGF138" s="34"/>
      <c r="AGG138" t="s">
        <v>843</v>
      </c>
      <c r="AGH138" t="s">
        <v>843</v>
      </c>
      <c r="AGI138" t="s">
        <v>843</v>
      </c>
      <c r="AGJ138" t="s">
        <v>843</v>
      </c>
      <c r="AGK138" t="s">
        <v>843</v>
      </c>
      <c r="AGL138" t="s">
        <v>843</v>
      </c>
      <c r="AGM138" t="s">
        <v>843</v>
      </c>
      <c r="AGN138" t="s">
        <v>843</v>
      </c>
      <c r="AGO138" s="34"/>
      <c r="AGP138" s="34"/>
      <c r="AGQ138" t="s">
        <v>1460</v>
      </c>
      <c r="AGR138" t="s">
        <v>843</v>
      </c>
      <c r="AGS138" s="34"/>
      <c r="AGT138" s="34"/>
      <c r="AGU138" t="s">
        <v>1460</v>
      </c>
      <c r="AGV138" t="s">
        <v>843</v>
      </c>
      <c r="AGW138" s="34"/>
      <c r="AGX138" s="34"/>
      <c r="AGY138" t="s">
        <v>1460</v>
      </c>
      <c r="AGZ138" t="s">
        <v>843</v>
      </c>
      <c r="AHA138" s="34"/>
      <c r="AHB138" s="34"/>
      <c r="AHC138" t="s">
        <v>1460</v>
      </c>
      <c r="AHD138" t="s">
        <v>843</v>
      </c>
      <c r="AHE138" s="34"/>
      <c r="AHF138" s="34"/>
      <c r="AHG138" t="s">
        <v>1460</v>
      </c>
      <c r="AHH138" t="s">
        <v>843</v>
      </c>
      <c r="AHI138" t="s">
        <v>465</v>
      </c>
      <c r="AHJ138" s="34">
        <v>0.20682899653911591</v>
      </c>
      <c r="AHK138" s="34">
        <v>0.21238978207111359</v>
      </c>
      <c r="AHL138" s="34">
        <v>0.20801654458045959</v>
      </c>
      <c r="AHM138" s="34">
        <v>0.21340465545654297</v>
      </c>
      <c r="AHN138" s="34">
        <v>0.21979445219039917</v>
      </c>
      <c r="AHO138" t="s">
        <v>843</v>
      </c>
      <c r="AHP138" s="34"/>
      <c r="AHQ138" s="34"/>
      <c r="AHR138" s="34"/>
      <c r="AHS138" s="34"/>
      <c r="AHT138" s="34"/>
      <c r="AHU138" t="s">
        <v>843</v>
      </c>
      <c r="AHV138" s="34">
        <v>0.22544831037521362</v>
      </c>
      <c r="AHW138" s="34">
        <v>0.22419703006744385</v>
      </c>
      <c r="AHX138" s="34">
        <v>0.22275207936763763</v>
      </c>
      <c r="AHY138" s="34">
        <v>0.22436089813709259</v>
      </c>
      <c r="AHZ138" s="34">
        <v>0.22618228197097778</v>
      </c>
      <c r="AIA138" t="s">
        <v>465</v>
      </c>
      <c r="AIB138" t="s">
        <v>843</v>
      </c>
      <c r="AIC138" s="34">
        <v>0.22531422972679138</v>
      </c>
      <c r="AID138" s="34">
        <v>0.22559827566146851</v>
      </c>
      <c r="AIE138" s="34">
        <v>0.22367745637893677</v>
      </c>
      <c r="AIF138" s="34">
        <v>0.22894996404647827</v>
      </c>
      <c r="AIG138" s="34">
        <v>0.22643586993217468</v>
      </c>
      <c r="AIH138" t="s">
        <v>465</v>
      </c>
      <c r="AII138" t="s">
        <v>843</v>
      </c>
      <c r="AIJ138" s="34">
        <v>0.23393100500106812</v>
      </c>
      <c r="AIK138" s="34">
        <v>0.23397098481655121</v>
      </c>
      <c r="AIL138" s="34">
        <v>0.22857549786567688</v>
      </c>
      <c r="AIM138" s="34">
        <v>0.23364600539207458</v>
      </c>
      <c r="AIN138" s="34">
        <v>0.23812000453472137</v>
      </c>
      <c r="AIO138" t="s">
        <v>465</v>
      </c>
      <c r="AIP138" s="34"/>
      <c r="AIQ138" t="s">
        <v>843</v>
      </c>
      <c r="AIR138" s="34"/>
      <c r="AIS138" s="34"/>
      <c r="AIT138" s="34"/>
      <c r="AIU138" s="34"/>
      <c r="AIV138" s="34"/>
      <c r="AIW138" s="34"/>
      <c r="AIX138" t="s">
        <v>843</v>
      </c>
      <c r="AIY138" s="34"/>
      <c r="AIZ138" s="34"/>
      <c r="AJA138" s="34"/>
      <c r="AJB138" s="34"/>
      <c r="AJC138" s="34"/>
      <c r="AJD138" s="34"/>
      <c r="AJE138" t="s">
        <v>843</v>
      </c>
      <c r="AJF138" s="34"/>
      <c r="AJG138" s="34"/>
      <c r="AJH138" s="34"/>
      <c r="AJI138" s="34"/>
      <c r="AJJ138" s="34"/>
      <c r="AJK138" t="s">
        <v>1460</v>
      </c>
      <c r="AJL138" t="s">
        <v>843</v>
      </c>
      <c r="AJM138" t="s">
        <v>843</v>
      </c>
      <c r="AJN138" s="34"/>
      <c r="AJO138" s="34"/>
      <c r="AJP138" s="34"/>
      <c r="AJQ138" s="34"/>
      <c r="AJR138" s="34"/>
      <c r="AJS138" t="s">
        <v>1460</v>
      </c>
      <c r="AJT138" t="s">
        <v>843</v>
      </c>
      <c r="AJU138" t="s">
        <v>843</v>
      </c>
      <c r="AJV138" t="s">
        <v>843</v>
      </c>
      <c r="AJW138" s="34"/>
      <c r="AJX138" s="34"/>
      <c r="AJY138" s="34"/>
      <c r="AJZ138" s="34"/>
      <c r="AKA138" s="34"/>
      <c r="AKB138" t="s">
        <v>1460</v>
      </c>
      <c r="AKC138" t="s">
        <v>843</v>
      </c>
      <c r="AKD138" t="s">
        <v>843</v>
      </c>
      <c r="AKE138" t="s">
        <v>843</v>
      </c>
      <c r="AKF138" s="34"/>
      <c r="AKG138" s="34"/>
      <c r="AKH138" s="34"/>
      <c r="AKI138" s="34"/>
      <c r="AKJ138" s="34"/>
      <c r="AKK138" t="s">
        <v>1460</v>
      </c>
      <c r="AKL138" t="s">
        <v>843</v>
      </c>
      <c r="AKM138" s="34"/>
      <c r="AKN138" t="s">
        <v>1460</v>
      </c>
      <c r="AKO138" t="s">
        <v>843</v>
      </c>
      <c r="AKP138" s="34"/>
      <c r="AKQ138" t="s">
        <v>1460</v>
      </c>
      <c r="AKR138" t="s">
        <v>843</v>
      </c>
      <c r="AKS138" s="34"/>
      <c r="AKT138" t="s">
        <v>1460</v>
      </c>
      <c r="AKU138" t="s">
        <v>843</v>
      </c>
      <c r="AKV138" s="34"/>
      <c r="AKW138" t="s">
        <v>1460</v>
      </c>
      <c r="AKX138" t="s">
        <v>843</v>
      </c>
      <c r="AKY138" s="34"/>
      <c r="AKZ138" s="34"/>
      <c r="ALA138" s="34"/>
      <c r="ALB138" s="34"/>
      <c r="ALC138" s="34"/>
      <c r="ALD138" t="s">
        <v>1460</v>
      </c>
      <c r="ALE138" t="s">
        <v>843</v>
      </c>
      <c r="ALF138" t="s">
        <v>843</v>
      </c>
      <c r="ALG138" t="s">
        <v>843</v>
      </c>
      <c r="ALH138" s="34"/>
      <c r="ALI138" s="34"/>
      <c r="ALJ138" s="34"/>
      <c r="ALK138" s="34"/>
      <c r="ALL138" s="34">
        <v>0.24950085580348969</v>
      </c>
      <c r="ALM138" t="s">
        <v>465</v>
      </c>
    </row>
    <row r="139" spans="1:1001">
      <c r="A139" t="s">
        <v>512</v>
      </c>
      <c r="B139" t="s">
        <v>97</v>
      </c>
      <c r="C139" t="s">
        <v>321</v>
      </c>
      <c r="D139" s="34">
        <v>3.651399165391922E-2</v>
      </c>
      <c r="E139" t="s">
        <v>432</v>
      </c>
      <c r="F139" s="34">
        <v>4.1508086025714874E-2</v>
      </c>
      <c r="G139" t="s">
        <v>1464</v>
      </c>
      <c r="H139" s="34">
        <v>4.4168468564748764E-2</v>
      </c>
      <c r="I139" t="s">
        <v>1294</v>
      </c>
      <c r="J139" s="34">
        <v>4.3386492878198624E-2</v>
      </c>
      <c r="K139" t="s">
        <v>1521</v>
      </c>
      <c r="L139" s="34">
        <v>6.3176892697811127E-2</v>
      </c>
      <c r="M139" t="s">
        <v>432</v>
      </c>
      <c r="N139" s="34">
        <v>0.53784686326980591</v>
      </c>
      <c r="O139" s="34">
        <v>0.57464981079101563</v>
      </c>
      <c r="P139" t="s">
        <v>432</v>
      </c>
      <c r="Q139" s="34">
        <v>0.53784686326980591</v>
      </c>
      <c r="R139" t="s">
        <v>432</v>
      </c>
      <c r="S139" s="34">
        <v>0.56303536891937256</v>
      </c>
      <c r="T139" t="s">
        <v>432</v>
      </c>
      <c r="U139" s="34">
        <v>0.52297508716583252</v>
      </c>
      <c r="V139" t="s">
        <v>432</v>
      </c>
      <c r="W139" t="s">
        <v>843</v>
      </c>
      <c r="X139" t="s">
        <v>1464</v>
      </c>
      <c r="Y139" s="34">
        <v>0.46606349945068359</v>
      </c>
      <c r="Z139" s="34">
        <v>0.50330978631973267</v>
      </c>
      <c r="AA139" t="s">
        <v>1464</v>
      </c>
      <c r="AB139" s="34">
        <v>0.46606349945068359</v>
      </c>
      <c r="AC139" t="s">
        <v>1464</v>
      </c>
      <c r="AD139" s="34">
        <v>0.491402268409729</v>
      </c>
      <c r="AE139" t="s">
        <v>1464</v>
      </c>
      <c r="AF139" s="34">
        <v>0.47308343648910522</v>
      </c>
      <c r="AG139" t="s">
        <v>1464</v>
      </c>
      <c r="AH139" t="s">
        <v>843</v>
      </c>
      <c r="AI139" t="s">
        <v>1294</v>
      </c>
      <c r="AJ139" s="34">
        <v>0.52153730392456055</v>
      </c>
      <c r="AK139" s="34">
        <v>0.55532759428024292</v>
      </c>
      <c r="AL139" t="s">
        <v>1294</v>
      </c>
      <c r="AM139" s="34">
        <v>0.52153730392456055</v>
      </c>
      <c r="AN139" t="s">
        <v>1294</v>
      </c>
      <c r="AO139" s="34">
        <v>0.50175166130065918</v>
      </c>
      <c r="AP139" t="s">
        <v>1294</v>
      </c>
      <c r="AQ139" s="34">
        <v>0.51937603950500488</v>
      </c>
      <c r="AR139" t="s">
        <v>1294</v>
      </c>
      <c r="AS139" t="s">
        <v>843</v>
      </c>
      <c r="AT139" t="s">
        <v>1521</v>
      </c>
      <c r="AU139" s="34">
        <v>0.53549271821975708</v>
      </c>
      <c r="AV139" s="34">
        <v>0.56794518232345581</v>
      </c>
      <c r="AW139" t="s">
        <v>1521</v>
      </c>
      <c r="AX139" s="34">
        <v>0.53549271821975708</v>
      </c>
      <c r="AY139" t="s">
        <v>1521</v>
      </c>
      <c r="AZ139" s="34">
        <v>0.50240397453308105</v>
      </c>
      <c r="BA139" t="s">
        <v>1521</v>
      </c>
      <c r="BB139" s="34">
        <v>0.53042787313461304</v>
      </c>
      <c r="BC139" t="s">
        <v>1521</v>
      </c>
      <c r="BD139" t="s">
        <v>843</v>
      </c>
      <c r="BE139" s="34">
        <v>0.54523499805254672</v>
      </c>
      <c r="BF139" t="s">
        <v>1594</v>
      </c>
      <c r="BG139" t="s">
        <v>843</v>
      </c>
      <c r="BH139" t="s">
        <v>432</v>
      </c>
      <c r="BI139" s="34">
        <v>2.3240902423858643</v>
      </c>
      <c r="BJ139" t="s">
        <v>819</v>
      </c>
      <c r="BK139" s="34">
        <v>3.4046750068664551</v>
      </c>
      <c r="BL139" t="s">
        <v>1294</v>
      </c>
      <c r="BM139" s="34">
        <v>3.5691192150115967</v>
      </c>
      <c r="BN139" t="s">
        <v>1521</v>
      </c>
      <c r="BO139" s="34">
        <v>4.1188950538635254</v>
      </c>
      <c r="BP139" t="s">
        <v>843</v>
      </c>
      <c r="BQ139" s="34">
        <v>1.8576327562332153</v>
      </c>
      <c r="BR139" t="s">
        <v>830</v>
      </c>
      <c r="BS139" s="34">
        <v>2</v>
      </c>
      <c r="BT139" t="s">
        <v>843</v>
      </c>
      <c r="BU139" s="34">
        <v>2.5552175045013428</v>
      </c>
      <c r="BV139" t="s">
        <v>1563</v>
      </c>
      <c r="BW139" t="s">
        <v>843</v>
      </c>
      <c r="BX139" s="34">
        <v>1.8308570384979248</v>
      </c>
      <c r="BY139" t="s">
        <v>924</v>
      </c>
      <c r="BZ139" t="s">
        <v>843</v>
      </c>
      <c r="CA139" t="s">
        <v>432</v>
      </c>
      <c r="CB139" s="34">
        <v>6.6012861207127571E-3</v>
      </c>
      <c r="CC139" s="34">
        <v>7.2538675740361214E-3</v>
      </c>
      <c r="CD139" s="34">
        <v>8.8674416765570641E-3</v>
      </c>
      <c r="CE139" s="34">
        <v>5.5634710006415844E-3</v>
      </c>
      <c r="CF139" s="34">
        <v>5.5634756572544575E-3</v>
      </c>
      <c r="CG139" t="s">
        <v>843</v>
      </c>
      <c r="CH139" t="s">
        <v>819</v>
      </c>
      <c r="CI139" s="34">
        <v>8.4027592092752457E-3</v>
      </c>
      <c r="CJ139" s="34">
        <v>7.4794599786400795E-3</v>
      </c>
      <c r="CK139" s="34">
        <v>5.5512432008981705E-3</v>
      </c>
      <c r="CL139" s="34">
        <v>4.9594161100685596E-3</v>
      </c>
      <c r="CM139" s="34">
        <v>5.0375079736113548E-3</v>
      </c>
      <c r="CN139" t="s">
        <v>843</v>
      </c>
      <c r="CO139" t="s">
        <v>1294</v>
      </c>
      <c r="CP139" s="34">
        <v>7.5065735727548599E-3</v>
      </c>
      <c r="CQ139" s="34">
        <v>6.2338430434465408E-3</v>
      </c>
      <c r="CR139" s="34">
        <v>4.9796276725828648E-3</v>
      </c>
      <c r="CS139" s="34">
        <v>5.0708940252661705E-3</v>
      </c>
      <c r="CT139" s="34">
        <v>5.1376223564147949E-3</v>
      </c>
      <c r="CU139" t="s">
        <v>843</v>
      </c>
      <c r="CV139" t="s">
        <v>1521</v>
      </c>
      <c r="CW139" s="34">
        <v>6.8940385244786739E-3</v>
      </c>
      <c r="CX139" s="34">
        <v>5.413420032709837E-3</v>
      </c>
      <c r="CY139" s="34">
        <v>5.0485949032008648E-3</v>
      </c>
      <c r="CZ139" s="34">
        <v>5.1377736963331699E-3</v>
      </c>
      <c r="DA139" s="34">
        <v>5.2053392864763737E-3</v>
      </c>
      <c r="DB139" t="s">
        <v>843</v>
      </c>
      <c r="DC139" s="34">
        <v>8.8704462051391602</v>
      </c>
      <c r="DD139" s="34">
        <v>9.6919651031494141</v>
      </c>
      <c r="DE139" s="34">
        <v>10.525486946105957</v>
      </c>
      <c r="DF139" s="34">
        <v>10.97718334197998</v>
      </c>
      <c r="DG139" s="34">
        <v>11.341846466064453</v>
      </c>
      <c r="DH139" t="s">
        <v>1464</v>
      </c>
      <c r="DI139" t="s">
        <v>843</v>
      </c>
      <c r="DJ139" s="34">
        <v>9.3592109680175781</v>
      </c>
      <c r="DK139" s="34">
        <v>10.191914558410645</v>
      </c>
      <c r="DL139" s="34">
        <v>10.834728240966797</v>
      </c>
      <c r="DM139" s="34">
        <v>11.194167137145996</v>
      </c>
      <c r="DN139" s="34">
        <v>11.567026138305664</v>
      </c>
      <c r="DO139" t="s">
        <v>1294</v>
      </c>
      <c r="DP139" t="s">
        <v>843</v>
      </c>
      <c r="DQ139" s="34">
        <v>11.719623565673828</v>
      </c>
      <c r="DR139" t="s">
        <v>1521</v>
      </c>
      <c r="DS139" t="s">
        <v>843</v>
      </c>
      <c r="DT139" t="s">
        <v>843</v>
      </c>
      <c r="DU139" s="34">
        <v>13.1</v>
      </c>
      <c r="DV139" t="s">
        <v>1461</v>
      </c>
      <c r="DW139" t="s">
        <v>843</v>
      </c>
      <c r="DX139" t="s">
        <v>843</v>
      </c>
      <c r="DY139" t="s">
        <v>432</v>
      </c>
      <c r="DZ139" s="34">
        <v>-4.0871631354093552E-3</v>
      </c>
      <c r="EA139" s="34">
        <v>2.7275374159216881E-2</v>
      </c>
      <c r="EB139" s="34">
        <v>2.025543712079525E-2</v>
      </c>
      <c r="EC139" s="34">
        <v>-4.7716633416712284E-3</v>
      </c>
      <c r="ED139" s="34">
        <v>3.242824599146843E-2</v>
      </c>
      <c r="EE139" t="s">
        <v>843</v>
      </c>
      <c r="EF139" t="s">
        <v>819</v>
      </c>
      <c r="EG139" s="34">
        <v>3.5475544631481171E-2</v>
      </c>
      <c r="EH139" s="34">
        <v>3.1091760843992233E-2</v>
      </c>
      <c r="EI139" s="34">
        <v>2.3713404312729836E-2</v>
      </c>
      <c r="EJ139" s="34">
        <v>3.2426241785287857E-2</v>
      </c>
      <c r="EK139" s="34">
        <v>1.5042511746287346E-2</v>
      </c>
      <c r="EL139" t="s">
        <v>843</v>
      </c>
      <c r="EM139" t="s">
        <v>1294</v>
      </c>
      <c r="EN139" s="34">
        <v>2.0133692771196365E-2</v>
      </c>
      <c r="EO139" s="34">
        <v>1.7914889380335808E-2</v>
      </c>
      <c r="EP139" s="34">
        <v>4.9168565310537815E-3</v>
      </c>
      <c r="EQ139" s="34">
        <v>1.051340252161026E-2</v>
      </c>
      <c r="ER139" s="34">
        <v>3.5037830471992493E-2</v>
      </c>
      <c r="ES139" t="s">
        <v>843</v>
      </c>
      <c r="ET139" t="s">
        <v>1521</v>
      </c>
      <c r="EU139" s="34">
        <v>2.1073503419756889E-2</v>
      </c>
      <c r="EV139" s="34">
        <v>1.5046292915940285E-2</v>
      </c>
      <c r="EW139" s="34">
        <v>1.8703479319810867E-2</v>
      </c>
      <c r="EX139" s="34">
        <v>1.3413629494607449E-2</v>
      </c>
      <c r="EY139" s="34">
        <v>2.4573706090450287E-2</v>
      </c>
      <c r="EZ139" t="s">
        <v>843</v>
      </c>
      <c r="FA139" t="s">
        <v>1594</v>
      </c>
      <c r="FB139" s="34">
        <v>1.7410153523087502E-2</v>
      </c>
      <c r="FC139" s="34">
        <v>9.0603968128561974E-3</v>
      </c>
      <c r="FD139" s="34">
        <v>1.3685344718396664E-2</v>
      </c>
      <c r="FE139" s="34">
        <v>1.9640292972326279E-2</v>
      </c>
      <c r="FF139" s="34">
        <v>1.3925275765359402E-2</v>
      </c>
      <c r="FG139" t="s">
        <v>843</v>
      </c>
      <c r="FH139" s="34">
        <v>1.4305027201771736E-2</v>
      </c>
      <c r="FI139" s="34">
        <v>5.1307361572980881E-3</v>
      </c>
      <c r="FJ139" s="34">
        <v>8.7270410731434822E-3</v>
      </c>
      <c r="FK139" s="34">
        <v>1.1130250990390778E-2</v>
      </c>
      <c r="FL139" s="34">
        <v>2.0144566893577576E-2</v>
      </c>
      <c r="FM139" t="s">
        <v>843</v>
      </c>
      <c r="FN139" t="s">
        <v>843</v>
      </c>
      <c r="FO139" s="34">
        <v>0.78834999999999988</v>
      </c>
      <c r="FP139" t="s">
        <v>1462</v>
      </c>
      <c r="FQ139" t="s">
        <v>843</v>
      </c>
      <c r="FR139" t="s">
        <v>843</v>
      </c>
      <c r="FS139" s="34">
        <v>0.79835999999999996</v>
      </c>
      <c r="FT139" t="s">
        <v>1462</v>
      </c>
      <c r="FU139" t="s">
        <v>843</v>
      </c>
      <c r="FV139" t="s">
        <v>843</v>
      </c>
      <c r="FW139" s="34">
        <v>0.77835999999999994</v>
      </c>
      <c r="FX139" t="s">
        <v>1462</v>
      </c>
      <c r="FY139" t="s">
        <v>843</v>
      </c>
      <c r="FZ139" s="34">
        <v>-3.7298016250133514E-2</v>
      </c>
      <c r="GA139" s="34">
        <v>-2.9535047709941864E-2</v>
      </c>
      <c r="GB139" s="34">
        <v>2.1852862846571952E-4</v>
      </c>
      <c r="GC139" s="34">
        <v>-5.5932498071342707E-4</v>
      </c>
      <c r="GD139" s="34">
        <v>4.0818983688950539E-3</v>
      </c>
      <c r="GE139" t="s">
        <v>830</v>
      </c>
      <c r="GF139" t="s">
        <v>843</v>
      </c>
      <c r="GG139" s="34">
        <v>-3.7026692181825638E-2</v>
      </c>
      <c r="GH139" s="34">
        <v>-2.9219534248113632E-2</v>
      </c>
      <c r="GI139" s="34">
        <v>8.7210052879527211E-4</v>
      </c>
      <c r="GJ139" s="34">
        <v>1.6564170364290476E-3</v>
      </c>
      <c r="GK139" s="34">
        <v>3.5222906619310379E-2</v>
      </c>
      <c r="GL139" t="s">
        <v>832</v>
      </c>
      <c r="GM139" t="s">
        <v>843</v>
      </c>
      <c r="GN139" s="34"/>
      <c r="GO139" t="s">
        <v>1460</v>
      </c>
      <c r="GP139" t="s">
        <v>843</v>
      </c>
      <c r="GQ139" t="s">
        <v>843</v>
      </c>
      <c r="GR139" s="34">
        <v>3.3158101141452789E-2</v>
      </c>
      <c r="GS139" s="34">
        <v>3.3148635178804398E-2</v>
      </c>
      <c r="GT139" s="34">
        <v>2.8081163763999939E-2</v>
      </c>
      <c r="GU139" s="34">
        <v>3.3650144934654236E-2</v>
      </c>
      <c r="GV139" s="34">
        <v>6.2714762985706329E-2</v>
      </c>
      <c r="GW139" t="s">
        <v>832</v>
      </c>
      <c r="GX139" t="s">
        <v>843</v>
      </c>
      <c r="GY139" t="s">
        <v>843</v>
      </c>
      <c r="GZ139" t="s">
        <v>843</v>
      </c>
      <c r="HA139" t="s">
        <v>843</v>
      </c>
      <c r="HB139" t="s">
        <v>843</v>
      </c>
      <c r="HC139" t="s">
        <v>843</v>
      </c>
      <c r="HD139" t="s">
        <v>843</v>
      </c>
      <c r="HE139" t="s">
        <v>843</v>
      </c>
      <c r="HF139" t="s">
        <v>843</v>
      </c>
      <c r="HG139" t="s">
        <v>843</v>
      </c>
      <c r="HH139" s="34">
        <v>3599637</v>
      </c>
      <c r="HI139" s="34">
        <v>3560142</v>
      </c>
      <c r="HJ139" s="34">
        <v>3515799</v>
      </c>
      <c r="HK139" s="34">
        <v>3469675</v>
      </c>
      <c r="HL139" s="34">
        <v>3422591</v>
      </c>
      <c r="HM139" s="34">
        <v>3373533</v>
      </c>
      <c r="HN139" s="34">
        <v>3322932</v>
      </c>
      <c r="HO139" s="34">
        <v>3272418</v>
      </c>
      <c r="HP139" s="34">
        <v>3224378</v>
      </c>
      <c r="HQ139" s="34">
        <v>3180479</v>
      </c>
      <c r="HR139" s="34">
        <v>3139019</v>
      </c>
      <c r="HS139" s="34">
        <v>3099798</v>
      </c>
      <c r="HT139" s="34">
        <v>3063341</v>
      </c>
      <c r="HU139" s="34">
        <v>3028189</v>
      </c>
      <c r="HV139" s="34">
        <v>2994927</v>
      </c>
      <c r="HW139" s="34">
        <v>2963765</v>
      </c>
      <c r="HX139" s="34">
        <v>2933673</v>
      </c>
      <c r="HY139" s="34">
        <v>2904450</v>
      </c>
      <c r="HZ139" s="34">
        <v>2876128</v>
      </c>
      <c r="IA139" s="34">
        <v>2849083</v>
      </c>
      <c r="IB139" s="34">
        <v>2820267</v>
      </c>
      <c r="IC139" s="34">
        <v>2786651</v>
      </c>
      <c r="ID139" s="34">
        <v>2750055</v>
      </c>
      <c r="IE139" s="34">
        <v>2718352</v>
      </c>
      <c r="IF139" s="34">
        <v>2692798</v>
      </c>
      <c r="IG139" s="34">
        <v>2668446</v>
      </c>
      <c r="IH139" s="34">
        <v>2645221</v>
      </c>
      <c r="II139" s="34">
        <v>2622934</v>
      </c>
      <c r="IJ139" s="34">
        <v>2601223</v>
      </c>
      <c r="IK139" s="34">
        <v>2579906</v>
      </c>
      <c r="IL139" s="34">
        <v>2558928</v>
      </c>
      <c r="IM139" s="34">
        <v>2538213</v>
      </c>
      <c r="IN139" s="34">
        <v>2517665</v>
      </c>
      <c r="IO139" s="34">
        <v>2497243</v>
      </c>
      <c r="IP139" s="34">
        <v>2476990</v>
      </c>
      <c r="IQ139" s="34">
        <v>2456932</v>
      </c>
      <c r="IR139" s="34">
        <v>2437128</v>
      </c>
      <c r="IS139" s="34">
        <v>2417606</v>
      </c>
      <c r="IT139" s="34">
        <v>2398329</v>
      </c>
      <c r="IU139" s="34">
        <v>2379311</v>
      </c>
      <c r="IV139" s="34">
        <v>2360590</v>
      </c>
      <c r="IW139" s="34">
        <v>2342143</v>
      </c>
      <c r="IX139" s="34">
        <v>2323956</v>
      </c>
      <c r="IY139" s="34">
        <v>2306096</v>
      </c>
      <c r="IZ139" s="34">
        <v>2288573</v>
      </c>
      <c r="JA139" s="34">
        <v>2271313</v>
      </c>
      <c r="JB139" s="34">
        <v>2254285</v>
      </c>
      <c r="JC139" s="34">
        <v>2237425</v>
      </c>
      <c r="JD139" s="34">
        <v>2220704</v>
      </c>
      <c r="JE139" s="34">
        <v>2204104</v>
      </c>
      <c r="JF139" s="34">
        <v>2187550</v>
      </c>
      <c r="JG139" s="34">
        <v>2170990</v>
      </c>
      <c r="JH139" s="34">
        <v>2154416</v>
      </c>
      <c r="JI139" s="34">
        <v>2137798</v>
      </c>
      <c r="JJ139" s="34">
        <v>2121113</v>
      </c>
      <c r="JK139" s="34">
        <v>2104361</v>
      </c>
      <c r="JL139" s="34">
        <v>2087536.9999999998</v>
      </c>
      <c r="JM139" s="34">
        <v>2070650.9999999998</v>
      </c>
      <c r="JN139" s="34">
        <v>2053722.0000000002</v>
      </c>
      <c r="JO139" s="34">
        <v>2036744</v>
      </c>
      <c r="JP139" s="34">
        <v>2019733</v>
      </c>
      <c r="JQ139" s="34">
        <v>2002804</v>
      </c>
      <c r="JR139" s="34">
        <v>1985987</v>
      </c>
      <c r="JS139" s="34">
        <v>1969242</v>
      </c>
      <c r="JT139" s="34">
        <v>1952579</v>
      </c>
      <c r="JU139" s="34">
        <v>1936043</v>
      </c>
      <c r="JV139" s="34">
        <v>1919723</v>
      </c>
      <c r="JW139" s="34">
        <v>1903598</v>
      </c>
      <c r="JX139" s="34">
        <v>1887678</v>
      </c>
      <c r="JY139" s="34">
        <v>1872058</v>
      </c>
      <c r="JZ139" s="34">
        <v>1856727</v>
      </c>
      <c r="KA139" s="34">
        <v>1841675</v>
      </c>
      <c r="KB139" s="34">
        <v>1826928</v>
      </c>
      <c r="KC139" s="34">
        <v>1812520</v>
      </c>
      <c r="KD139" s="34">
        <v>1798464</v>
      </c>
      <c r="KE139" s="34">
        <v>1784730</v>
      </c>
      <c r="KF139" s="34">
        <v>1771303</v>
      </c>
      <c r="KG139" s="34">
        <v>1758181</v>
      </c>
      <c r="KH139" s="34">
        <v>1745335</v>
      </c>
      <c r="KI139" s="34">
        <v>1732772</v>
      </c>
      <c r="KJ139" s="34">
        <v>1720494</v>
      </c>
      <c r="KK139" s="34">
        <v>1708445</v>
      </c>
      <c r="KL139" s="34">
        <v>1696595</v>
      </c>
      <c r="KM139" s="34">
        <v>1684939</v>
      </c>
      <c r="KN139" s="34">
        <v>1673489</v>
      </c>
      <c r="KO139" s="34">
        <v>1662231</v>
      </c>
      <c r="KP139" s="34">
        <v>1651135</v>
      </c>
      <c r="KQ139" s="34">
        <v>1640179</v>
      </c>
      <c r="KR139" s="34">
        <v>1629316</v>
      </c>
      <c r="KS139" s="34">
        <v>1618520</v>
      </c>
      <c r="KT139" s="34">
        <v>1607822</v>
      </c>
      <c r="KU139" s="34">
        <v>1597242</v>
      </c>
      <c r="KV139" s="34">
        <v>1586748</v>
      </c>
      <c r="KW139" s="34">
        <v>1576291</v>
      </c>
      <c r="KX139" s="34">
        <v>1565861</v>
      </c>
      <c r="KY139" s="34">
        <v>1555447</v>
      </c>
      <c r="KZ139" s="34">
        <v>1545006</v>
      </c>
      <c r="LA139" s="34">
        <v>1534545</v>
      </c>
      <c r="LB139" s="34">
        <v>1524091</v>
      </c>
      <c r="LC139" s="34">
        <v>1513608</v>
      </c>
      <c r="LD139" s="34">
        <v>1503077</v>
      </c>
      <c r="LE139" t="s">
        <v>843</v>
      </c>
      <c r="LF139" t="s">
        <v>843</v>
      </c>
      <c r="LG139" t="s">
        <v>843</v>
      </c>
      <c r="LH139" s="34">
        <v>-9.4855530187487602E-3</v>
      </c>
      <c r="LI139" s="34">
        <v>-1.1032575741410255E-2</v>
      </c>
      <c r="LJ139" s="34">
        <v>-1.2533620931208134E-2</v>
      </c>
      <c r="LK139" s="34">
        <v>-1.3205881230533123E-2</v>
      </c>
      <c r="LL139" s="34">
        <v>-1.3663062825798988E-2</v>
      </c>
      <c r="LM139" s="34">
        <v>-1.4437303878366947E-2</v>
      </c>
      <c r="LN139" s="34">
        <v>-1.5113037079572678E-2</v>
      </c>
      <c r="LO139" s="34">
        <v>-1.5318364836275578E-2</v>
      </c>
      <c r="LP139" s="34">
        <v>-1.47890979424119E-2</v>
      </c>
      <c r="LQ139" s="34">
        <v>-1.3708248734474182E-2</v>
      </c>
      <c r="LR139" s="34">
        <v>-1.3121483847498894E-2</v>
      </c>
      <c r="LS139" s="34">
        <v>-1.2573382817208767E-2</v>
      </c>
      <c r="LT139" s="34">
        <v>-1.1830797418951988E-2</v>
      </c>
      <c r="LU139" s="34">
        <v>-1.1541399173438549E-2</v>
      </c>
      <c r="LV139" s="34">
        <v>-1.104489341378212E-2</v>
      </c>
      <c r="LW139" s="34">
        <v>-1.0459437966346741E-2</v>
      </c>
      <c r="LX139" s="34">
        <v>-1.020519807934761E-2</v>
      </c>
      <c r="LY139" s="34">
        <v>-1.0011177510023117E-2</v>
      </c>
      <c r="LZ139" s="34">
        <v>-9.7990985959768295E-3</v>
      </c>
      <c r="MA139" s="34">
        <v>-9.4477571547031403E-3</v>
      </c>
      <c r="MB139" s="34">
        <v>-1.0165627114474773E-2</v>
      </c>
      <c r="MC139" s="34">
        <v>-1.1991044506430626E-2</v>
      </c>
      <c r="MD139" s="34">
        <v>-1.3219605199992657E-2</v>
      </c>
      <c r="ME139" s="34">
        <v>-1.1595097370445728E-2</v>
      </c>
      <c r="MF139" s="34">
        <v>-9.4450125470757484E-3</v>
      </c>
      <c r="MG139" s="34">
        <v>-9.0845208615064621E-3</v>
      </c>
      <c r="MH139" s="34">
        <v>-8.7416647002100945E-3</v>
      </c>
      <c r="MI139" s="34">
        <v>-8.4610767662525177E-3</v>
      </c>
      <c r="MJ139" s="34">
        <v>-8.3118192851543427E-3</v>
      </c>
      <c r="MK139" s="34">
        <v>-8.2287546247243881E-3</v>
      </c>
      <c r="ML139" s="34">
        <v>-8.1645436584949493E-3</v>
      </c>
      <c r="MM139" s="34">
        <v>-8.1281308084726334E-3</v>
      </c>
      <c r="MN139" s="34">
        <v>-8.1284055486321449E-3</v>
      </c>
      <c r="MO139" s="34">
        <v>-8.1445612013339996E-3</v>
      </c>
      <c r="MP139" s="34">
        <v>-8.1432098522782326E-3</v>
      </c>
      <c r="MQ139" s="34">
        <v>-8.130696602165699E-3</v>
      </c>
      <c r="MR139" s="34">
        <v>-8.0931205302476883E-3</v>
      </c>
      <c r="MS139" s="34">
        <v>-8.0425022169947624E-3</v>
      </c>
      <c r="MT139" s="34">
        <v>-8.0055491998791695E-3</v>
      </c>
      <c r="MU139" s="34">
        <v>-7.9612946137785912E-3</v>
      </c>
      <c r="MV139" s="34">
        <v>-7.8993625938892365E-3</v>
      </c>
      <c r="MW139" s="34">
        <v>-7.8452657908201218E-3</v>
      </c>
      <c r="MX139" s="34">
        <v>-7.795416284352541E-3</v>
      </c>
      <c r="MY139" s="34">
        <v>-7.7148545533418655E-3</v>
      </c>
      <c r="MZ139" s="34">
        <v>-7.6275723986327648E-3</v>
      </c>
      <c r="NA139" s="34">
        <v>-7.5704008340835571E-3</v>
      </c>
      <c r="NB139" s="34">
        <v>-7.5252288952469826E-3</v>
      </c>
      <c r="NC139" s="34">
        <v>-7.5071984902024269E-3</v>
      </c>
      <c r="ND139" s="34">
        <v>-7.5013884343206882E-3</v>
      </c>
      <c r="NE139" s="34">
        <v>-7.5031854212284088E-3</v>
      </c>
      <c r="NF139" s="34">
        <v>-7.5388811528682709E-3</v>
      </c>
      <c r="NG139" s="34">
        <v>-7.5989114120602608E-3</v>
      </c>
      <c r="NH139" s="34">
        <v>-7.6635954901576042E-3</v>
      </c>
      <c r="NI139" s="34">
        <v>-7.743361871689558E-3</v>
      </c>
      <c r="NJ139" s="34">
        <v>-7.83537607640028E-3</v>
      </c>
      <c r="NK139" s="34">
        <v>-7.9290932044386864E-3</v>
      </c>
      <c r="NL139" s="34">
        <v>-8.0269556492567062E-3</v>
      </c>
      <c r="NM139" s="34">
        <v>-8.1218518316745758E-3</v>
      </c>
      <c r="NN139" s="34">
        <v>-8.2092937082052231E-3</v>
      </c>
      <c r="NO139" s="34">
        <v>-8.3013027906417847E-3</v>
      </c>
      <c r="NP139" s="34">
        <v>-8.3871297538280487E-3</v>
      </c>
      <c r="NQ139" s="34">
        <v>-8.417125791311264E-3</v>
      </c>
      <c r="NR139" s="34">
        <v>-8.432178758084774E-3</v>
      </c>
      <c r="NS139" s="34">
        <v>-8.4673222154378891E-3</v>
      </c>
      <c r="NT139" s="34">
        <v>-8.4976339712738991E-3</v>
      </c>
      <c r="NU139" s="34">
        <v>-8.504863828420639E-3</v>
      </c>
      <c r="NV139" s="34">
        <v>-8.4652947261929512E-3</v>
      </c>
      <c r="NW139" s="34">
        <v>-8.4351254627108574E-3</v>
      </c>
      <c r="NX139" s="34">
        <v>-8.398277685046196E-3</v>
      </c>
      <c r="NY139" s="34">
        <v>-8.3091417327523232E-3</v>
      </c>
      <c r="NZ139" s="34">
        <v>-8.2231005653738976E-3</v>
      </c>
      <c r="OA139" s="34">
        <v>-8.1397769972681999E-3</v>
      </c>
      <c r="OB139" s="34">
        <v>-8.0396160483360291E-3</v>
      </c>
      <c r="OC139" s="34">
        <v>-7.9177254810929298E-3</v>
      </c>
      <c r="OD139" s="34">
        <v>-7.7851749956607819E-3</v>
      </c>
      <c r="OE139" s="34">
        <v>-7.6658241450786591E-3</v>
      </c>
      <c r="OF139" s="34">
        <v>-7.5517091900110245E-3</v>
      </c>
      <c r="OG139" s="34">
        <v>-7.4356822296977043E-3</v>
      </c>
      <c r="OH139" s="34">
        <v>-7.3332376778125763E-3</v>
      </c>
      <c r="OI139" s="34">
        <v>-7.2240759618580341E-3</v>
      </c>
      <c r="OJ139" s="34">
        <v>-7.1109794080257416E-3</v>
      </c>
      <c r="OK139" s="34">
        <v>-7.0278588682413101E-3</v>
      </c>
      <c r="OL139" s="34">
        <v>-6.9602988660335541E-3</v>
      </c>
      <c r="OM139" s="34">
        <v>-6.8939398042857647E-3</v>
      </c>
      <c r="ON139" s="34">
        <v>-6.8186926655471325E-3</v>
      </c>
      <c r="OO139" s="34">
        <v>-6.7499927245080471E-3</v>
      </c>
      <c r="OP139" s="34">
        <v>-6.6977455280721188E-3</v>
      </c>
      <c r="OQ139" s="34">
        <v>-6.6575477831065655E-3</v>
      </c>
      <c r="OR139" s="34">
        <v>-6.6450871527194977E-3</v>
      </c>
      <c r="OS139" s="34">
        <v>-6.6481432877480984E-3</v>
      </c>
      <c r="OT139" s="34">
        <v>-6.6316830925643444E-3</v>
      </c>
      <c r="OU139" s="34">
        <v>-6.6020763479173183E-3</v>
      </c>
      <c r="OV139" s="34">
        <v>-6.5917531028389931E-3</v>
      </c>
      <c r="OW139" s="34">
        <v>-6.6120196133852005E-3</v>
      </c>
      <c r="OX139" s="34">
        <v>-6.638786755502224E-3</v>
      </c>
      <c r="OY139" s="34">
        <v>-6.6728685051202774E-3</v>
      </c>
      <c r="OZ139" s="34">
        <v>-6.7351702600717545E-3</v>
      </c>
      <c r="PA139" s="34">
        <v>-6.7938738502562046E-3</v>
      </c>
      <c r="PB139" s="34">
        <v>-6.8357535637915134E-3</v>
      </c>
      <c r="PC139" s="34">
        <v>-6.9019622169435024E-3</v>
      </c>
      <c r="PD139" s="34">
        <v>-6.9818645715713501E-3</v>
      </c>
      <c r="PE139" t="s">
        <v>1300</v>
      </c>
      <c r="PF139" t="s">
        <v>843</v>
      </c>
      <c r="PG139" t="s">
        <v>843</v>
      </c>
      <c r="PH139" t="s">
        <v>843</v>
      </c>
      <c r="PI139" t="s">
        <v>843</v>
      </c>
      <c r="PJ139" t="s">
        <v>1300</v>
      </c>
      <c r="PK139" s="34">
        <v>0.46467795968055725</v>
      </c>
      <c r="PL139" s="34">
        <v>0.46395003795623779</v>
      </c>
      <c r="PM139" s="34">
        <v>0.46319714188575745</v>
      </c>
      <c r="PN139" s="34">
        <v>0.46250182390213013</v>
      </c>
      <c r="PO139" s="34">
        <v>0.46186003088951111</v>
      </c>
      <c r="PP139" s="34">
        <v>0.46121293306350708</v>
      </c>
      <c r="PQ139" s="34">
        <v>0.46056464314460754</v>
      </c>
      <c r="PR139" s="34">
        <v>0.45992046594619751</v>
      </c>
      <c r="PS139" s="34">
        <v>0.4594777524471283</v>
      </c>
      <c r="PT139" s="34">
        <v>0.45940595865249634</v>
      </c>
      <c r="PU139" s="34">
        <v>0.45957416296005249</v>
      </c>
      <c r="PV139" s="34">
        <v>0.45995092391967773</v>
      </c>
      <c r="PW139" s="34">
        <v>0.46050667762756348</v>
      </c>
      <c r="PX139" s="34">
        <v>0.46120041608810425</v>
      </c>
      <c r="PY139" s="34">
        <v>0.46201625466346741</v>
      </c>
      <c r="PZ139" s="34">
        <v>0.4629722535610199</v>
      </c>
      <c r="QA139" s="34">
        <v>0.46400296688079834</v>
      </c>
      <c r="QB139" s="34">
        <v>0.46513074636459351</v>
      </c>
      <c r="QC139" s="34">
        <v>0.46633702516555786</v>
      </c>
      <c r="QD139" s="34">
        <v>0.46747848391532898</v>
      </c>
      <c r="QE139" s="34">
        <v>0.46846592426300049</v>
      </c>
      <c r="QF139" s="34">
        <v>0.46928626298904419</v>
      </c>
      <c r="QG139" s="34">
        <v>0.46968477964401245</v>
      </c>
      <c r="QH139" s="34">
        <v>0.46982142329216003</v>
      </c>
      <c r="QI139" s="34">
        <v>0.47008389234542847</v>
      </c>
      <c r="QJ139" s="34">
        <v>0.47037377953529358</v>
      </c>
      <c r="QK139" s="34">
        <v>0.47068771719932556</v>
      </c>
      <c r="QL139" s="34">
        <v>0.47102060914039612</v>
      </c>
      <c r="QM139" s="34">
        <v>0.47136405110359192</v>
      </c>
      <c r="QN139" s="34">
        <v>0.47171562910079956</v>
      </c>
      <c r="QO139" s="34">
        <v>0.47207307815551758</v>
      </c>
      <c r="QP139" s="34">
        <v>0.47243356704711914</v>
      </c>
      <c r="QQ139" s="34">
        <v>0.47279641032218933</v>
      </c>
      <c r="QR139" s="34">
        <v>0.47316339612007141</v>
      </c>
      <c r="QS139" s="34">
        <v>0.47353237867355347</v>
      </c>
      <c r="QT139" s="34">
        <v>0.47390526533126831</v>
      </c>
      <c r="QU139" s="34">
        <v>0.47428736090660095</v>
      </c>
      <c r="QV139" s="34">
        <v>0.47468075156211853</v>
      </c>
      <c r="QW139" s="34">
        <v>0.47508701682090759</v>
      </c>
      <c r="QX139" s="34">
        <v>0.47550740838050842</v>
      </c>
      <c r="QY139" s="34">
        <v>0.4759441614151001</v>
      </c>
      <c r="QZ139" s="34">
        <v>0.4764004647731781</v>
      </c>
      <c r="RA139" s="34">
        <v>0.47687909007072449</v>
      </c>
      <c r="RB139" s="34">
        <v>0.47738471627235413</v>
      </c>
      <c r="RC139" s="34">
        <v>0.47791701555252075</v>
      </c>
      <c r="RD139" s="34">
        <v>0.47847390174865723</v>
      </c>
      <c r="RE139" s="34">
        <v>0.47905611991882324</v>
      </c>
      <c r="RF139" s="34">
        <v>0.47966122627258301</v>
      </c>
      <c r="RG139" s="34">
        <v>0.48028191924095154</v>
      </c>
      <c r="RH139" s="34">
        <v>0.48091650009155273</v>
      </c>
      <c r="RI139" s="34">
        <v>0.48156064748764038</v>
      </c>
      <c r="RJ139" s="34">
        <v>0.48220950365066528</v>
      </c>
      <c r="RK139" s="34">
        <v>0.48286032676696777</v>
      </c>
      <c r="RL139" s="34">
        <v>0.48350593447685242</v>
      </c>
      <c r="RM139" s="34">
        <v>0.48414346575737</v>
      </c>
      <c r="RN139" s="34">
        <v>0.48476853966712952</v>
      </c>
      <c r="RO139" s="34">
        <v>0.48537343740463257</v>
      </c>
      <c r="RP139" s="34">
        <v>0.48595732450485229</v>
      </c>
      <c r="RQ139" s="34">
        <v>0.48651763796806335</v>
      </c>
      <c r="RR139" s="34">
        <v>0.4870489239692688</v>
      </c>
      <c r="RS139" s="34">
        <v>0.48754909634590149</v>
      </c>
      <c r="RT139" s="34">
        <v>0.48801928758621216</v>
      </c>
      <c r="RU139" s="34">
        <v>0.48845839500427246</v>
      </c>
      <c r="RV139" s="34">
        <v>0.48886626958847046</v>
      </c>
      <c r="RW139" s="34">
        <v>0.48923960328102112</v>
      </c>
      <c r="RX139" s="34">
        <v>0.48958107829093933</v>
      </c>
      <c r="RY139" s="34">
        <v>0.48989203572273254</v>
      </c>
      <c r="RZ139" s="34">
        <v>0.49017333984375</v>
      </c>
      <c r="SA139" s="34">
        <v>0.49042952060699463</v>
      </c>
      <c r="SB139" s="34">
        <v>0.49065786600112915</v>
      </c>
      <c r="SC139" s="34">
        <v>0.49086052179336548</v>
      </c>
      <c r="SD139" s="34">
        <v>0.49103996157646179</v>
      </c>
      <c r="SE139" s="34">
        <v>0.49120107293128967</v>
      </c>
      <c r="SF139" s="34">
        <v>0.49134409427642822</v>
      </c>
      <c r="SG139" s="34">
        <v>0.49146661162376404</v>
      </c>
      <c r="SH139" s="34">
        <v>0.49157688021659851</v>
      </c>
      <c r="SI139" s="34">
        <v>0.4916832447052002</v>
      </c>
      <c r="SJ139" s="34">
        <v>0.49178269505500793</v>
      </c>
      <c r="SK139" s="34">
        <v>0.49187692999839783</v>
      </c>
      <c r="SL139" s="34">
        <v>0.4919695258140564</v>
      </c>
      <c r="SM139" s="34">
        <v>0.49205809831619263</v>
      </c>
      <c r="SN139" s="34">
        <v>0.49214401841163635</v>
      </c>
      <c r="SO139" s="34">
        <v>0.49222648143768311</v>
      </c>
      <c r="SP139" s="34">
        <v>0.4923044741153717</v>
      </c>
      <c r="SQ139" s="34">
        <v>0.49237850308418274</v>
      </c>
      <c r="SR139" s="34">
        <v>0.49244299530982971</v>
      </c>
      <c r="SS139" s="34">
        <v>0.49249878525733948</v>
      </c>
      <c r="ST139" s="34">
        <v>0.49254441261291504</v>
      </c>
      <c r="SU139" s="34">
        <v>0.49257540702819824</v>
      </c>
      <c r="SV139" s="34">
        <v>0.49259322881698608</v>
      </c>
      <c r="SW139" s="34">
        <v>0.49259805679321289</v>
      </c>
      <c r="SX139" s="34">
        <v>0.49259033799171448</v>
      </c>
      <c r="SY139" s="34">
        <v>0.49257034063339233</v>
      </c>
      <c r="SZ139" s="34">
        <v>0.4925372302532196</v>
      </c>
      <c r="TA139" s="34">
        <v>0.49249455332756042</v>
      </c>
      <c r="TB139" s="34">
        <v>0.49244558811187744</v>
      </c>
      <c r="TC139" s="34">
        <v>0.4923909604549408</v>
      </c>
      <c r="TD139" s="34">
        <v>0.49233421683311462</v>
      </c>
      <c r="TE139" s="34">
        <v>0.49228030443191528</v>
      </c>
      <c r="TF139" s="34">
        <v>0.49222850799560547</v>
      </c>
      <c r="TG139" s="34">
        <v>0.49217903614044189</v>
      </c>
      <c r="TH139" t="s">
        <v>843</v>
      </c>
      <c r="TI139" t="s">
        <v>843</v>
      </c>
      <c r="TJ139" t="s">
        <v>1300</v>
      </c>
      <c r="TK139" s="34">
        <v>0.66285026279736892</v>
      </c>
      <c r="TL139" s="34">
        <v>0.66433038345099704</v>
      </c>
      <c r="TM139" s="34">
        <v>0.66615639858820108</v>
      </c>
      <c r="TN139" s="34">
        <v>0.66771628466643096</v>
      </c>
      <c r="TO139" s="34">
        <v>0.66885628461010993</v>
      </c>
      <c r="TP139" s="34">
        <v>0.6701023822799419</v>
      </c>
      <c r="TQ139" s="34">
        <v>0.67124239545714404</v>
      </c>
      <c r="TR139" s="34">
        <v>0.67216515007635802</v>
      </c>
      <c r="TS139" s="34">
        <v>0.67262487100223201</v>
      </c>
      <c r="TT139" s="34">
        <v>0.6723609871343279</v>
      </c>
      <c r="TU139" s="34">
        <v>0.6714269125843001</v>
      </c>
      <c r="TV139" s="34">
        <v>0.67018135862100703</v>
      </c>
      <c r="TW139" s="34">
        <v>0.66886791251773803</v>
      </c>
      <c r="TX139" s="34">
        <v>0.66710801949481702</v>
      </c>
      <c r="TY139" s="34">
        <v>0.66471692553492501</v>
      </c>
      <c r="TZ139" s="34">
        <v>0.66180342601444908</v>
      </c>
      <c r="UA139" s="34">
        <v>0.65848892182446306</v>
      </c>
      <c r="UB139" s="34">
        <v>0.65494207164867702</v>
      </c>
      <c r="UC139" s="34">
        <v>0.65172301992870596</v>
      </c>
      <c r="UD139" s="34">
        <v>0.64847724688961306</v>
      </c>
      <c r="UE139" s="34">
        <v>0.64509861036182203</v>
      </c>
      <c r="UF139" s="34">
        <v>0.64227358256803302</v>
      </c>
      <c r="UG139" s="34">
        <v>0.63880122397552097</v>
      </c>
      <c r="UH139" s="34">
        <v>0.63355511603264003</v>
      </c>
      <c r="UI139" s="34">
        <v>0.62779632415867703</v>
      </c>
      <c r="UJ139" s="34">
        <v>0.62230002031144704</v>
      </c>
      <c r="UK139" s="34">
        <v>0.61701328546839795</v>
      </c>
      <c r="UL139" s="34">
        <v>0.61250847572002898</v>
      </c>
      <c r="UM139" s="34">
        <v>0.60894471562030605</v>
      </c>
      <c r="UN139" s="34">
        <v>0.60604146042530205</v>
      </c>
      <c r="UO139" s="34">
        <v>0.603955522790105</v>
      </c>
      <c r="UP139" s="34">
        <v>0.60249652018959798</v>
      </c>
      <c r="UQ139" s="34">
        <v>0.60103012116385601</v>
      </c>
      <c r="UR139" s="34">
        <v>0.59942824947351903</v>
      </c>
      <c r="US139" s="34">
        <v>0.59775110113484498</v>
      </c>
      <c r="UT139" s="34">
        <v>0.59590424238354101</v>
      </c>
      <c r="UU139" s="34">
        <v>0.59376241215069503</v>
      </c>
      <c r="UV139" s="34">
        <v>0.59173732367116005</v>
      </c>
      <c r="UW139" s="34">
        <v>0.59024804353364402</v>
      </c>
      <c r="UX139" s="34">
        <v>0.58898584506186902</v>
      </c>
      <c r="UY139" s="34">
        <v>0.58775729796364506</v>
      </c>
      <c r="UZ139" s="34">
        <v>0.58653592030888002</v>
      </c>
      <c r="VA139" s="34">
        <v>0.585271964114631</v>
      </c>
      <c r="VB139" s="34">
        <v>0.58394338310287208</v>
      </c>
      <c r="VC139" s="34">
        <v>0.58260942897398704</v>
      </c>
      <c r="VD139" s="34">
        <v>0.58136329074856696</v>
      </c>
      <c r="VE139" s="34">
        <v>0.58004254563142099</v>
      </c>
      <c r="VF139" s="34">
        <v>0.57848451266868994</v>
      </c>
      <c r="VG139" s="34">
        <v>0.57625320084378695</v>
      </c>
      <c r="VH139" s="34">
        <v>0.57341496285679705</v>
      </c>
      <c r="VI139" s="34">
        <v>0.57036374703121095</v>
      </c>
      <c r="VJ139" s="34">
        <v>0.56687778386818899</v>
      </c>
      <c r="VK139" s="34">
        <v>0.56308554151101697</v>
      </c>
      <c r="VL139" s="34">
        <v>0.55963379140592306</v>
      </c>
      <c r="VM139" s="34">
        <v>0.55659683302983698</v>
      </c>
      <c r="VN139" s="34">
        <v>0.55337487246722394</v>
      </c>
      <c r="VO139" s="34">
        <v>0.550019340969923</v>
      </c>
      <c r="VP139" s="34">
        <v>0.54683189006742305</v>
      </c>
      <c r="VQ139" s="34">
        <v>0.54452501360943695</v>
      </c>
      <c r="VR139" s="34">
        <v>0.54379405163193095</v>
      </c>
      <c r="VS139" s="34">
        <v>0.54397660482846</v>
      </c>
      <c r="VT139" s="34">
        <v>0.54461880827609499</v>
      </c>
      <c r="VU139" s="34">
        <v>0.54580152191290199</v>
      </c>
      <c r="VV139" s="34">
        <v>0.54735553070673904</v>
      </c>
      <c r="VW139" s="34">
        <v>0.54914719177743698</v>
      </c>
      <c r="VX139" s="34">
        <v>0.55139386072678598</v>
      </c>
      <c r="VY139" s="34">
        <v>0.55436371663091899</v>
      </c>
      <c r="VZ139" s="34">
        <v>0.55780159466442003</v>
      </c>
      <c r="WA139" s="34">
        <v>0.56107197279621501</v>
      </c>
      <c r="WB139" s="34">
        <v>0.56406078230482204</v>
      </c>
      <c r="WC139" s="34">
        <v>0.56688840093347104</v>
      </c>
      <c r="WD139" s="34">
        <v>0.56930918864620506</v>
      </c>
      <c r="WE139" s="34">
        <v>0.57121681861573104</v>
      </c>
      <c r="WF139" s="34">
        <v>0.57224582349436193</v>
      </c>
      <c r="WG139" s="34">
        <v>0.57210764296644201</v>
      </c>
      <c r="WH139" s="34">
        <v>0.57124999299613999</v>
      </c>
      <c r="WI139" s="34">
        <v>0.569965564907425</v>
      </c>
      <c r="WJ139" s="34">
        <v>0.56816021786152904</v>
      </c>
      <c r="WK139" s="34">
        <v>0.566079864324041</v>
      </c>
      <c r="WL139" s="34">
        <v>0.56365955821077396</v>
      </c>
      <c r="WM139" s="34">
        <v>0.56049615996805602</v>
      </c>
      <c r="WN139" s="34">
        <v>0.55691140188885202</v>
      </c>
      <c r="WO139" s="34">
        <v>0.55354224196110402</v>
      </c>
      <c r="WP139" s="34">
        <v>0.55041428799499603</v>
      </c>
      <c r="WQ139" s="34">
        <v>0.54748402887619796</v>
      </c>
      <c r="WR139" s="34">
        <v>0.54481146122289903</v>
      </c>
      <c r="WS139" s="34">
        <v>0.54238750919821799</v>
      </c>
      <c r="WT139" s="34">
        <v>0.54022044538417902</v>
      </c>
      <c r="WU139" s="34">
        <v>0.53828631155650597</v>
      </c>
      <c r="WV139" s="34">
        <v>0.53663254083978007</v>
      </c>
      <c r="WW139" s="34">
        <v>0.53529153102768801</v>
      </c>
      <c r="WX139" s="34">
        <v>0.53427549935310303</v>
      </c>
      <c r="WY139" s="34">
        <v>0.53359922306503593</v>
      </c>
      <c r="WZ139" s="34">
        <v>0.53328224293610804</v>
      </c>
      <c r="XA139" s="34">
        <v>0.53328856561615801</v>
      </c>
      <c r="XB139" s="34">
        <v>0.53359773749925299</v>
      </c>
      <c r="XC139" s="34">
        <v>0.53418383676702996</v>
      </c>
      <c r="XD139" s="34">
        <v>0.53499799614869603</v>
      </c>
      <c r="XE139" s="34">
        <v>0.53598210343083208</v>
      </c>
      <c r="XF139" s="34">
        <v>0.53709069226995798</v>
      </c>
      <c r="XG139" s="34">
        <v>0.53826018227941796</v>
      </c>
      <c r="XH139" t="s">
        <v>843</v>
      </c>
      <c r="XI139" t="s">
        <v>1300</v>
      </c>
      <c r="XJ139" s="34">
        <v>0.61031356916177504</v>
      </c>
      <c r="XK139" s="34">
        <v>0.611652147582877</v>
      </c>
      <c r="XL139" s="34">
        <v>0.61320968576417501</v>
      </c>
      <c r="XM139" s="34">
        <v>0.61471939014460997</v>
      </c>
      <c r="XN139" s="34">
        <v>0.61635132564773298</v>
      </c>
      <c r="XO139" s="34">
        <v>0.61803500958787094</v>
      </c>
      <c r="XP139" s="34">
        <v>0.61971725869160998</v>
      </c>
      <c r="XQ139" s="34">
        <v>0.62149267323011204</v>
      </c>
      <c r="XR139" s="34">
        <v>0.62201277610949701</v>
      </c>
      <c r="XS139" s="34">
        <v>0.62043704737556804</v>
      </c>
      <c r="XT139" s="34">
        <v>0.61794315643568198</v>
      </c>
      <c r="XU139" s="34">
        <v>0.61535842260663798</v>
      </c>
      <c r="XV139" s="34">
        <v>0.61258165512752294</v>
      </c>
      <c r="XW139" s="34">
        <v>0.60998973148807201</v>
      </c>
      <c r="XX139" s="34">
        <v>0.60720601750793601</v>
      </c>
      <c r="XY139" s="34">
        <v>0.60350156026229496</v>
      </c>
      <c r="XZ139" s="34">
        <v>0.59888361809860602</v>
      </c>
      <c r="YA139" s="34">
        <v>0.593262924133657</v>
      </c>
      <c r="YB139" s="34">
        <v>0.58683872672543202</v>
      </c>
      <c r="YC139" s="34">
        <v>0.58000925209971099</v>
      </c>
      <c r="YD139" s="34">
        <v>0.57334953983958603</v>
      </c>
      <c r="YE139" s="34">
        <v>0.56749473965249697</v>
      </c>
      <c r="YF139" s="34">
        <v>0.56198566937752192</v>
      </c>
      <c r="YG139" s="34">
        <v>0.55634545422105997</v>
      </c>
      <c r="YH139" s="34">
        <v>0.551193674535989</v>
      </c>
      <c r="YI139" s="34">
        <v>0.54684674151172596</v>
      </c>
      <c r="YJ139" s="34">
        <v>0.54316331225254899</v>
      </c>
      <c r="YK139" s="34">
        <v>0.54004933788828402</v>
      </c>
      <c r="YL139" s="34">
        <v>0.53717386014194102</v>
      </c>
      <c r="YM139" s="34">
        <v>0.534572771256007</v>
      </c>
      <c r="YN139" s="34">
        <v>0.53251370642048002</v>
      </c>
      <c r="YO139" s="34">
        <v>0.53067098781701905</v>
      </c>
      <c r="YP139" s="34">
        <v>0.52900941944222102</v>
      </c>
      <c r="YQ139" s="34">
        <v>0.52790096918882101</v>
      </c>
      <c r="YR139" s="34">
        <v>0.52710709369032605</v>
      </c>
      <c r="YS139" s="34">
        <v>0.52643407989433999</v>
      </c>
      <c r="YT139" s="34">
        <v>0.52586322917795003</v>
      </c>
      <c r="YU139" s="34">
        <v>0.52533052835521399</v>
      </c>
      <c r="YV139" s="34">
        <v>0.52487502757128002</v>
      </c>
      <c r="YW139" s="34">
        <v>0.52449763818180994</v>
      </c>
      <c r="YX139" s="34">
        <v>0.52420814287953399</v>
      </c>
      <c r="YY139" s="34">
        <v>0.52381835780308894</v>
      </c>
      <c r="YZ139" s="34">
        <v>0.52314297756562</v>
      </c>
      <c r="ZA139" s="34">
        <v>0.52166930604797002</v>
      </c>
      <c r="ZB139" s="34">
        <v>0.51944278826963597</v>
      </c>
      <c r="ZC139" s="34">
        <v>0.51684576278126404</v>
      </c>
      <c r="ZD139" s="34">
        <v>0.51359200065830202</v>
      </c>
      <c r="ZE139" s="34">
        <v>0.50977697357967899</v>
      </c>
      <c r="ZF139" s="34">
        <v>0.50605044752710104</v>
      </c>
      <c r="ZG139" s="34">
        <v>0.50249250886244301</v>
      </c>
      <c r="ZH139" s="34">
        <v>0.49852037701529606</v>
      </c>
      <c r="ZI139" s="34">
        <v>0.49424548247573702</v>
      </c>
      <c r="ZJ139" s="34">
        <v>0.49002490698175299</v>
      </c>
      <c r="ZK139" s="34">
        <v>0.48658502814578397</v>
      </c>
      <c r="ZL139" s="34">
        <v>0.48464591104903698</v>
      </c>
      <c r="ZM139" s="34">
        <v>0.48359549525960605</v>
      </c>
      <c r="ZN139" s="34">
        <v>0.48303491554043904</v>
      </c>
      <c r="ZO139" s="34">
        <v>0.48309154946922495</v>
      </c>
      <c r="ZP139" s="34">
        <v>0.48363069587802004</v>
      </c>
      <c r="ZQ139" s="34">
        <v>0.48456617143984998</v>
      </c>
      <c r="ZR139" s="34">
        <v>0.48615658604379902</v>
      </c>
      <c r="ZS139" s="34">
        <v>0.48867625372321699</v>
      </c>
      <c r="ZT139" s="34">
        <v>0.49184121249504303</v>
      </c>
      <c r="ZU139" s="34">
        <v>0.49505495007723804</v>
      </c>
      <c r="ZV139" s="34">
        <v>0.49822939256987603</v>
      </c>
      <c r="ZW139" s="34">
        <v>0.50143475598559595</v>
      </c>
      <c r="ZX139" s="34">
        <v>0.50439685944192503</v>
      </c>
      <c r="ZY139" s="34">
        <v>0.50701040871024194</v>
      </c>
      <c r="ZZ139" s="34">
        <v>0.50887452497869701</v>
      </c>
      <c r="AAA139" s="34">
        <v>0.50967972146162099</v>
      </c>
      <c r="AAB139" s="34">
        <v>0.50985632244266399</v>
      </c>
      <c r="AAC139" s="34">
        <v>0.50959941357731398</v>
      </c>
      <c r="AAD139" s="34">
        <v>0.50878934473608095</v>
      </c>
      <c r="AAE139" s="34">
        <v>0.50768515657758295</v>
      </c>
      <c r="AAF139" s="34">
        <v>0.50618750222412001</v>
      </c>
      <c r="AAG139" s="34">
        <v>0.50386248900393904</v>
      </c>
      <c r="AAH139" s="34">
        <v>0.50103384315562005</v>
      </c>
      <c r="AAI139" s="34">
        <v>0.49833521122114299</v>
      </c>
      <c r="AAJ139" s="34">
        <v>0.49574723477154797</v>
      </c>
      <c r="AAK139" s="34">
        <v>0.493183754123451</v>
      </c>
      <c r="AAL139" s="34">
        <v>0.49072693387100796</v>
      </c>
      <c r="AAM139" s="34">
        <v>0.48840787968006</v>
      </c>
      <c r="AAN139" s="34">
        <v>0.48622063603865401</v>
      </c>
      <c r="AAO139" s="34">
        <v>0.48412346084932401</v>
      </c>
      <c r="AAP139" s="34">
        <v>0.48218243442293302</v>
      </c>
      <c r="AAQ139" s="34">
        <v>0.48045819143067398</v>
      </c>
      <c r="AAR139" s="34">
        <v>0.47899232951878601</v>
      </c>
      <c r="AAS139" s="34">
        <v>0.47781629998424002</v>
      </c>
      <c r="AAT139" s="34">
        <v>0.47698942378274095</v>
      </c>
      <c r="AAU139" s="34">
        <v>0.47650137162345801</v>
      </c>
      <c r="AAV139" s="34">
        <v>0.47630925562655596</v>
      </c>
      <c r="AAW139" s="34">
        <v>0.47639915441716196</v>
      </c>
      <c r="AAX139" s="34">
        <v>0.47677766097704199</v>
      </c>
      <c r="AAY139" s="34">
        <v>0.47740169803672006</v>
      </c>
      <c r="AAZ139" s="34">
        <v>0.47821533271961303</v>
      </c>
      <c r="ABA139" s="34">
        <v>0.47918476167944002</v>
      </c>
      <c r="ABB139" s="34">
        <v>0.48021933888303997</v>
      </c>
      <c r="ABC139" s="34">
        <v>0.48120452642314199</v>
      </c>
      <c r="ABD139" s="34">
        <v>0.48208276277466405</v>
      </c>
      <c r="ABE139" s="34">
        <v>0.48282001773907701</v>
      </c>
      <c r="ABF139" s="34">
        <v>0.48336146451578998</v>
      </c>
      <c r="ABG139" t="s">
        <v>843</v>
      </c>
      <c r="ABH139" t="s">
        <v>843</v>
      </c>
      <c r="ABI139" t="s">
        <v>1300</v>
      </c>
      <c r="ABJ139" s="34">
        <v>0.58816591619737202</v>
      </c>
      <c r="ABK139" s="34">
        <v>0.58833566189213793</v>
      </c>
      <c r="ABL139" s="34">
        <v>0.58881025337341497</v>
      </c>
      <c r="ABM139" s="34">
        <v>0.58963188194859695</v>
      </c>
      <c r="ABN139" s="34">
        <v>0.59075916462118894</v>
      </c>
      <c r="ABO139" s="34">
        <v>0.59211381658338602</v>
      </c>
      <c r="ABP139" s="34">
        <v>0.593555419363896</v>
      </c>
      <c r="ABQ139" s="34">
        <v>0.59508192337927501</v>
      </c>
      <c r="ABR139" s="34">
        <v>0.59661454032600103</v>
      </c>
      <c r="ABS139" s="34">
        <v>0.59832135348166093</v>
      </c>
      <c r="ABT139" s="34">
        <v>0.60024080775567301</v>
      </c>
      <c r="ABU139" s="34">
        <v>0.60243241695626903</v>
      </c>
      <c r="ABV139" s="34">
        <v>0.60496121718084905</v>
      </c>
      <c r="ABW139" s="34">
        <v>0.60664334249887597</v>
      </c>
      <c r="ABX139" s="34">
        <v>0.60658329792624399</v>
      </c>
      <c r="ABY139" s="34">
        <v>0.605654396629692</v>
      </c>
      <c r="ABZ139" s="34">
        <v>0.60463937108202404</v>
      </c>
      <c r="ACA139" s="34">
        <v>0.60350565511542598</v>
      </c>
      <c r="ACB139" s="34">
        <v>0.60244999569733904</v>
      </c>
      <c r="ACC139" s="34">
        <v>0.60109270245900204</v>
      </c>
      <c r="ACD139" s="34">
        <v>0.59913540085662098</v>
      </c>
      <c r="ACE139" s="34">
        <v>0.59682313946438592</v>
      </c>
      <c r="ACF139" s="34">
        <v>0.59323340805911196</v>
      </c>
      <c r="ACG139" s="34">
        <v>0.58754745293241095</v>
      </c>
      <c r="ACH139" s="34">
        <v>0.58073116128072699</v>
      </c>
      <c r="ACI139" s="34">
        <v>0.57371368954065405</v>
      </c>
      <c r="ACJ139" s="34">
        <v>0.56678685826250397</v>
      </c>
      <c r="ACK139" s="34">
        <v>0.56052850748980099</v>
      </c>
      <c r="ACL139" s="34">
        <v>0.55559596389851995</v>
      </c>
      <c r="ACM139" s="34">
        <v>0.5518706883119</v>
      </c>
      <c r="ACN139" s="34">
        <v>0.548839875752683</v>
      </c>
      <c r="ACO139" s="34">
        <v>0.54633436988936701</v>
      </c>
      <c r="ACP139" s="34">
        <v>0.54427475458410901</v>
      </c>
      <c r="ACQ139" s="34">
        <v>0.54233488691328802</v>
      </c>
      <c r="ACR139" s="34">
        <v>0.540569400764638</v>
      </c>
      <c r="ACS139" s="34">
        <v>0.53926817281304995</v>
      </c>
      <c r="ACT139" s="34">
        <v>0.53809135178784206</v>
      </c>
      <c r="ACU139" s="34">
        <v>0.536957110265877</v>
      </c>
      <c r="ACV139" s="34">
        <v>0.53623522877803698</v>
      </c>
      <c r="ACW139" s="34">
        <v>0.535704664081324</v>
      </c>
      <c r="ACX139" s="34">
        <v>0.53517213916859807</v>
      </c>
      <c r="ACY139" s="34">
        <v>0.53465309334229405</v>
      </c>
      <c r="ACZ139" s="34">
        <v>0.53411629439548203</v>
      </c>
      <c r="ADA139" s="34">
        <v>0.533605279225149</v>
      </c>
      <c r="ADB139" s="34">
        <v>0.53313800059294603</v>
      </c>
      <c r="ADC139" s="34">
        <v>0.53274757816293894</v>
      </c>
      <c r="ADD139" s="34">
        <v>0.53225024070819804</v>
      </c>
      <c r="ADE139" s="34">
        <v>0.53147557315316196</v>
      </c>
      <c r="ADF139" s="34">
        <v>0.52994062467141601</v>
      </c>
      <c r="ADG139" s="34">
        <v>0.52769775661725704</v>
      </c>
      <c r="ADH139" s="34">
        <v>0.52512959129400694</v>
      </c>
      <c r="ADI139" s="34">
        <v>0.52196371240770401</v>
      </c>
      <c r="ADJ139" s="34">
        <v>0.51827850331598002</v>
      </c>
      <c r="ADK139" s="34">
        <v>0.51472005306394697</v>
      </c>
      <c r="ADL139" s="34">
        <v>0.51137245195622594</v>
      </c>
      <c r="ADM139" s="34">
        <v>0.50764127447714502</v>
      </c>
      <c r="ADN139" s="34">
        <v>0.50363071322072106</v>
      </c>
      <c r="ADO139" s="34">
        <v>0.49968995258013105</v>
      </c>
      <c r="ADP139" s="34">
        <v>0.49653434106466199</v>
      </c>
      <c r="ADQ139" s="34">
        <v>0.49488043045184599</v>
      </c>
      <c r="ADR139" s="34">
        <v>0.49411110280418297</v>
      </c>
      <c r="ADS139" s="34">
        <v>0.49380231570280597</v>
      </c>
      <c r="ADT139" s="34">
        <v>0.49407964551639899</v>
      </c>
      <c r="ADU139" s="34">
        <v>0.494824404517068</v>
      </c>
      <c r="ADV139" s="34">
        <v>0.49594164844076699</v>
      </c>
      <c r="ADW139" s="34">
        <v>0.49767890029330403</v>
      </c>
      <c r="ADX139" s="34">
        <v>0.50031866584883999</v>
      </c>
      <c r="ADY139" s="34">
        <v>0.50358190122074098</v>
      </c>
      <c r="ADZ139" s="34">
        <v>0.50685352405083794</v>
      </c>
      <c r="AEA139" s="34">
        <v>0.51002452915454499</v>
      </c>
      <c r="AEB139" s="34">
        <v>0.51317344983942204</v>
      </c>
      <c r="AEC139" s="34">
        <v>0.51604028941045499</v>
      </c>
      <c r="AED139" s="34">
        <v>0.51851249748211203</v>
      </c>
      <c r="AEE139" s="34">
        <v>0.52018322556440799</v>
      </c>
      <c r="AEF139" s="34">
        <v>0.52075604515853502</v>
      </c>
      <c r="AEG139" s="34">
        <v>0.52067035349884894</v>
      </c>
      <c r="AEH139" s="34">
        <v>0.52012825582967603</v>
      </c>
      <c r="AEI139" s="34">
        <v>0.51901596024527596</v>
      </c>
      <c r="AEJ139" s="34">
        <v>0.51760922688194499</v>
      </c>
      <c r="AEK139" s="34">
        <v>0.51581483311133802</v>
      </c>
      <c r="AEL139" s="34">
        <v>0.51319141862494699</v>
      </c>
      <c r="AEM139" s="34">
        <v>0.51007963381905808</v>
      </c>
      <c r="AEN139" s="34">
        <v>0.50712338536892998</v>
      </c>
      <c r="AEO139" s="34">
        <v>0.50429422074033503</v>
      </c>
      <c r="AEP139" s="34">
        <v>0.50150643356484603</v>
      </c>
      <c r="AEQ139" s="34">
        <v>0.49884612908795506</v>
      </c>
      <c r="AER139" s="34">
        <v>0.49634100179573404</v>
      </c>
      <c r="AES139" s="34">
        <v>0.493984347444898</v>
      </c>
      <c r="AET139" s="34">
        <v>0.49174500219724104</v>
      </c>
      <c r="AEU139" s="34">
        <v>0.48970293848701302</v>
      </c>
      <c r="AEV139" s="34">
        <v>0.48790537758532998</v>
      </c>
      <c r="AEW139" s="34">
        <v>0.48637917309311102</v>
      </c>
      <c r="AEX139" s="34">
        <v>0.485162105135787</v>
      </c>
      <c r="AEY139" s="34">
        <v>0.48431856808165497</v>
      </c>
      <c r="AEZ139" s="34">
        <v>0.48382822096859796</v>
      </c>
      <c r="AFA139" s="34">
        <v>0.48366000255875002</v>
      </c>
      <c r="AFB139" s="34">
        <v>0.48382741431832199</v>
      </c>
      <c r="AFC139" s="34">
        <v>0.48431782710836102</v>
      </c>
      <c r="AFD139" s="34">
        <v>0.485062243658679</v>
      </c>
      <c r="AFE139" s="34">
        <v>0.48602362237237801</v>
      </c>
      <c r="AFF139" s="34">
        <v>0.48716699144488301</v>
      </c>
      <c r="AFG139" t="s">
        <v>843</v>
      </c>
      <c r="AFH139" t="s">
        <v>843</v>
      </c>
      <c r="AFI139" s="34">
        <v>0.72594999999999998</v>
      </c>
      <c r="AFJ139" s="34">
        <v>0.69647999999999999</v>
      </c>
      <c r="AFK139" s="34">
        <v>0.68977999999999995</v>
      </c>
      <c r="AFL139" s="34">
        <v>0.67838999999999994</v>
      </c>
      <c r="AFM139" s="34">
        <v>0.68281999999999998</v>
      </c>
      <c r="AFN139" s="34">
        <v>0.68794</v>
      </c>
      <c r="AFO139" s="34">
        <v>0.70063999999999993</v>
      </c>
      <c r="AFP139" s="34">
        <v>0.70846000000000009</v>
      </c>
      <c r="AFQ139" s="34">
        <v>0.71601999999999999</v>
      </c>
      <c r="AFR139" s="34">
        <v>0.72066999999999992</v>
      </c>
      <c r="AFS139" s="34">
        <v>0.72770999999999997</v>
      </c>
      <c r="AFT139" s="34">
        <v>0.74112999999999996</v>
      </c>
      <c r="AFU139" s="34">
        <v>0.74537999999999993</v>
      </c>
      <c r="AFV139" s="34">
        <v>0.75807000000000002</v>
      </c>
      <c r="AFW139" s="34">
        <v>0.76151999999999997</v>
      </c>
      <c r="AFX139" s="34">
        <v>0.77527000000000001</v>
      </c>
      <c r="AFY139" s="34">
        <v>0.78343000000000007</v>
      </c>
      <c r="AFZ139" s="34">
        <v>0.78945999999999994</v>
      </c>
      <c r="AGA139" s="34">
        <v>0.78834999999999988</v>
      </c>
      <c r="AGB139" t="s">
        <v>843</v>
      </c>
      <c r="AGC139" t="s">
        <v>843</v>
      </c>
      <c r="AGD139" t="s">
        <v>843</v>
      </c>
      <c r="AGE139" t="s">
        <v>843</v>
      </c>
      <c r="AGF139" s="34">
        <v>-1.4070137403905392E-3</v>
      </c>
      <c r="AGG139" t="s">
        <v>843</v>
      </c>
      <c r="AGH139" t="s">
        <v>843</v>
      </c>
      <c r="AGI139" t="s">
        <v>843</v>
      </c>
      <c r="AGJ139" t="s">
        <v>843</v>
      </c>
      <c r="AGK139" t="s">
        <v>843</v>
      </c>
      <c r="AGL139" t="s">
        <v>843</v>
      </c>
      <c r="AGM139" t="s">
        <v>843</v>
      </c>
      <c r="AGN139" t="s">
        <v>843</v>
      </c>
      <c r="AGO139" s="34">
        <v>0.36</v>
      </c>
      <c r="AGP139" s="34">
        <v>2020</v>
      </c>
      <c r="AGQ139" t="s">
        <v>832</v>
      </c>
      <c r="AGR139" t="s">
        <v>843</v>
      </c>
      <c r="AGS139" s="34">
        <v>2E-3</v>
      </c>
      <c r="AGT139" s="34">
        <v>2020</v>
      </c>
      <c r="AGU139" t="s">
        <v>832</v>
      </c>
      <c r="AGV139" t="s">
        <v>843</v>
      </c>
      <c r="AGW139" s="34">
        <v>6.0000000000000001E-3</v>
      </c>
      <c r="AGX139" s="34">
        <v>2020</v>
      </c>
      <c r="AGY139" t="s">
        <v>832</v>
      </c>
      <c r="AGZ139" t="s">
        <v>843</v>
      </c>
      <c r="AHA139" s="34">
        <v>1.6E-2</v>
      </c>
      <c r="AHB139" s="34">
        <v>2020</v>
      </c>
      <c r="AHC139" t="s">
        <v>832</v>
      </c>
      <c r="AHD139" t="s">
        <v>843</v>
      </c>
      <c r="AHE139" s="34">
        <v>0.2</v>
      </c>
      <c r="AHF139" s="34">
        <v>2020</v>
      </c>
      <c r="AHG139" t="s">
        <v>832</v>
      </c>
      <c r="AHH139" t="s">
        <v>843</v>
      </c>
      <c r="AHI139" t="s">
        <v>830</v>
      </c>
      <c r="AHJ139" s="34">
        <v>0.18107195198535919</v>
      </c>
      <c r="AHK139" s="34">
        <v>0.18716646730899811</v>
      </c>
      <c r="AHL139" s="34">
        <v>0.18093764781951904</v>
      </c>
      <c r="AHM139" s="34">
        <v>0.19293074309825897</v>
      </c>
      <c r="AHN139" s="34">
        <v>0.20613992214202881</v>
      </c>
      <c r="AHO139" t="s">
        <v>843</v>
      </c>
      <c r="AHP139" s="34">
        <v>0.21029619872570038</v>
      </c>
      <c r="AHQ139" s="34">
        <v>0.20433624088764191</v>
      </c>
      <c r="AHR139" s="34">
        <v>0.19872985780239105</v>
      </c>
      <c r="AHS139" s="34">
        <v>0.20915062725543976</v>
      </c>
      <c r="AHT139" s="34">
        <v>0.21119134128093719</v>
      </c>
      <c r="AHU139" t="s">
        <v>843</v>
      </c>
      <c r="AHV139" s="34">
        <v>0.20935061573982239</v>
      </c>
      <c r="AHW139" s="34">
        <v>0.20920488238334656</v>
      </c>
      <c r="AHX139" s="34">
        <v>0.19188651442527771</v>
      </c>
      <c r="AHY139" s="34">
        <v>0.20390303432941437</v>
      </c>
      <c r="AHZ139" s="34">
        <v>0.2142779529094696</v>
      </c>
      <c r="AIA139" t="s">
        <v>832</v>
      </c>
      <c r="AIB139" t="s">
        <v>843</v>
      </c>
      <c r="AIC139" s="34">
        <v>0.20932000875473022</v>
      </c>
      <c r="AID139" s="34">
        <v>0.20916667580604553</v>
      </c>
      <c r="AIE139" s="34">
        <v>0.19183000922203064</v>
      </c>
      <c r="AIF139" s="34">
        <v>0.2038000077009201</v>
      </c>
      <c r="AIG139" s="34">
        <v>0.21370002627372742</v>
      </c>
      <c r="AIH139" t="s">
        <v>924</v>
      </c>
      <c r="AII139" t="s">
        <v>843</v>
      </c>
      <c r="AIJ139" s="34">
        <v>0.21230849623680115</v>
      </c>
      <c r="AIK139" s="34">
        <v>0.21401934325695038</v>
      </c>
      <c r="AIL139" s="34">
        <v>0.196725994348526</v>
      </c>
      <c r="AIM139" s="34">
        <v>0.19545799493789673</v>
      </c>
      <c r="AIN139" s="34">
        <v>0.177140012383461</v>
      </c>
      <c r="AIO139" t="s">
        <v>1607</v>
      </c>
      <c r="AIP139" s="34">
        <v>0.26629000902175903</v>
      </c>
      <c r="AIQ139" t="s">
        <v>843</v>
      </c>
      <c r="AIR139" s="34">
        <v>0.25800000000000001</v>
      </c>
      <c r="AIS139" s="34">
        <v>0.26003999999999999</v>
      </c>
      <c r="AIT139" s="34">
        <v>0.26623999999999998</v>
      </c>
      <c r="AIU139" s="34">
        <v>0.27027000000000001</v>
      </c>
      <c r="AIV139" s="34">
        <v>0.27252999999999999</v>
      </c>
      <c r="AIW139" s="34">
        <v>0.27066000000000001</v>
      </c>
      <c r="AIX139" t="s">
        <v>843</v>
      </c>
      <c r="AIY139" s="34">
        <v>-2.7400000000000002E-3</v>
      </c>
      <c r="AIZ139" s="34">
        <v>2.7320000000000001E-2</v>
      </c>
      <c r="AJA139" s="34">
        <v>2.5750000000000002E-2</v>
      </c>
      <c r="AJB139" s="34">
        <v>2.4390000000000002E-2</v>
      </c>
      <c r="AJC139" s="34">
        <v>2.1680000000000001E-2</v>
      </c>
      <c r="AJD139" s="34">
        <v>2.0419999999999997E-2</v>
      </c>
      <c r="AJE139" t="s">
        <v>843</v>
      </c>
      <c r="AJF139" s="34">
        <v>3.9787091314792633E-2</v>
      </c>
      <c r="AJG139" s="34">
        <v>3.1121894717216492E-2</v>
      </c>
      <c r="AJH139" s="34">
        <v>3.5032112151384354E-2</v>
      </c>
      <c r="AJI139" s="34">
        <v>3.3587891608476639E-2</v>
      </c>
      <c r="AJJ139" s="34">
        <v>4.2472958564758301E-2</v>
      </c>
      <c r="AJK139" t="s">
        <v>830</v>
      </c>
      <c r="AJL139" t="s">
        <v>843</v>
      </c>
      <c r="AJM139" t="s">
        <v>843</v>
      </c>
      <c r="AJN139" s="34">
        <v>3.5537734627723694E-2</v>
      </c>
      <c r="AJO139" s="34">
        <v>1.969042606651783E-2</v>
      </c>
      <c r="AJP139" s="34">
        <v>3.1743738800287247E-2</v>
      </c>
      <c r="AJQ139" s="34">
        <v>3.2187826931476593E-2</v>
      </c>
      <c r="AJR139" s="34">
        <v>1.8701976165175438E-2</v>
      </c>
      <c r="AJS139" t="s">
        <v>832</v>
      </c>
      <c r="AJT139" t="s">
        <v>843</v>
      </c>
      <c r="AJU139" t="s">
        <v>843</v>
      </c>
      <c r="AJV139" t="s">
        <v>843</v>
      </c>
      <c r="AJW139" s="34">
        <v>5.2085608243942261E-2</v>
      </c>
      <c r="AJX139" s="34">
        <v>4.4662877917289734E-2</v>
      </c>
      <c r="AJY139" s="34">
        <v>4.8809397965669632E-2</v>
      </c>
      <c r="AJZ139" s="34">
        <v>4.838196188211441E-2</v>
      </c>
      <c r="AKA139" s="34">
        <v>5.7448193430900574E-2</v>
      </c>
      <c r="AKB139" t="s">
        <v>830</v>
      </c>
      <c r="AKC139" t="s">
        <v>843</v>
      </c>
      <c r="AKD139" t="s">
        <v>843</v>
      </c>
      <c r="AKE139" t="s">
        <v>843</v>
      </c>
      <c r="AKF139" s="34">
        <v>4.5289058238267899E-2</v>
      </c>
      <c r="AKG139" s="34">
        <v>2.8460189700126648E-2</v>
      </c>
      <c r="AKH139" s="34">
        <v>3.7062946707010269E-2</v>
      </c>
      <c r="AKI139" s="34">
        <v>3.1863033771514893E-2</v>
      </c>
      <c r="AKJ139" s="34">
        <v>7.2847711853682995E-3</v>
      </c>
      <c r="AKK139" t="s">
        <v>832</v>
      </c>
      <c r="AKL139" t="s">
        <v>843</v>
      </c>
      <c r="AKM139" s="34">
        <v>23690</v>
      </c>
      <c r="AKN139" t="s">
        <v>832</v>
      </c>
      <c r="AKO139" t="s">
        <v>843</v>
      </c>
      <c r="AKP139" s="34">
        <v>18788.33203125</v>
      </c>
      <c r="AKQ139" t="s">
        <v>830</v>
      </c>
      <c r="AKR139" t="s">
        <v>843</v>
      </c>
      <c r="AKS139" s="34">
        <v>18366.940228540399</v>
      </c>
      <c r="AKT139" t="s">
        <v>832</v>
      </c>
      <c r="AKU139" t="s">
        <v>843</v>
      </c>
      <c r="AKV139" s="34">
        <v>24826.791037197199</v>
      </c>
      <c r="AKW139" t="s">
        <v>832</v>
      </c>
      <c r="AKX139" t="s">
        <v>843</v>
      </c>
      <c r="AKY139" s="34">
        <v>0.14377394318580627</v>
      </c>
      <c r="AKZ139" s="34">
        <v>0.15763142704963684</v>
      </c>
      <c r="ALA139" s="34">
        <v>0.18115617334842682</v>
      </c>
      <c r="ALB139" s="34">
        <v>0.1923714280128479</v>
      </c>
      <c r="ALC139" s="34">
        <v>0.21022182703018188</v>
      </c>
      <c r="ALD139" t="s">
        <v>830</v>
      </c>
      <c r="ALE139" t="s">
        <v>843</v>
      </c>
      <c r="ALF139" t="s">
        <v>843</v>
      </c>
      <c r="ALG139" t="s">
        <v>843</v>
      </c>
      <c r="ALH139" s="34">
        <v>0.17232392728328705</v>
      </c>
      <c r="ALI139" s="34">
        <v>0.17998535931110382</v>
      </c>
      <c r="ALJ139" s="34">
        <v>0.19275861978530884</v>
      </c>
      <c r="ALK139" s="34">
        <v>0.20555944740772247</v>
      </c>
      <c r="ALL139" s="34">
        <v>0.24950085580348969</v>
      </c>
      <c r="ALM139" t="s">
        <v>832</v>
      </c>
    </row>
    <row r="140" spans="1:1001">
      <c r="A140" t="s">
        <v>512</v>
      </c>
      <c r="B140" t="s">
        <v>98</v>
      </c>
      <c r="C140" t="s">
        <v>322</v>
      </c>
      <c r="D140" s="34">
        <v>4.1511259973049164E-2</v>
      </c>
      <c r="E140" t="s">
        <v>432</v>
      </c>
      <c r="F140" s="34">
        <v>4.7559630125761032E-2</v>
      </c>
      <c r="G140" t="s">
        <v>1464</v>
      </c>
      <c r="H140" s="34">
        <v>5.0293412059545517E-2</v>
      </c>
      <c r="I140" t="s">
        <v>1294</v>
      </c>
      <c r="J140" s="34">
        <v>4.3368671089410782E-2</v>
      </c>
      <c r="K140" t="s">
        <v>1521</v>
      </c>
      <c r="L140" s="34">
        <v>5.2089791744947433E-2</v>
      </c>
      <c r="M140" t="s">
        <v>432</v>
      </c>
      <c r="N140" s="34">
        <v>0.50399905443191528</v>
      </c>
      <c r="O140" s="34">
        <v>0.51916587352752686</v>
      </c>
      <c r="P140" t="s">
        <v>432</v>
      </c>
      <c r="Q140" s="34">
        <v>0.50399905443191528</v>
      </c>
      <c r="R140" t="s">
        <v>432</v>
      </c>
      <c r="S140" s="34">
        <v>0.56302797794342041</v>
      </c>
      <c r="T140" t="s">
        <v>432</v>
      </c>
      <c r="U140" s="34">
        <v>0.52104264497756958</v>
      </c>
      <c r="V140" t="s">
        <v>432</v>
      </c>
      <c r="W140" t="s">
        <v>843</v>
      </c>
      <c r="X140" t="s">
        <v>1464</v>
      </c>
      <c r="Y140" s="34">
        <v>0.55400556325912476</v>
      </c>
      <c r="Z140" s="34">
        <v>0.56697946786880493</v>
      </c>
      <c r="AA140" t="s">
        <v>1464</v>
      </c>
      <c r="AB140" s="34">
        <v>0.55400556325912476</v>
      </c>
      <c r="AC140" t="s">
        <v>1464</v>
      </c>
      <c r="AD140" s="34">
        <v>0.59127157926559448</v>
      </c>
      <c r="AE140" t="s">
        <v>1464</v>
      </c>
      <c r="AF140" s="34">
        <v>0.54192626476287842</v>
      </c>
      <c r="AG140" t="s">
        <v>1464</v>
      </c>
      <c r="AH140" t="s">
        <v>843</v>
      </c>
      <c r="AI140" t="s">
        <v>1294</v>
      </c>
      <c r="AJ140" s="34">
        <v>0.37531980872154236</v>
      </c>
      <c r="AK140" s="34">
        <v>0.39182591438293457</v>
      </c>
      <c r="AL140" t="s">
        <v>1294</v>
      </c>
      <c r="AM140" s="34">
        <v>0.37531980872154236</v>
      </c>
      <c r="AN140" t="s">
        <v>1294</v>
      </c>
      <c r="AO140" s="34">
        <v>0.39183232188224792</v>
      </c>
      <c r="AP140" t="s">
        <v>1294</v>
      </c>
      <c r="AQ140" s="34">
        <v>0.36832267045974731</v>
      </c>
      <c r="AR140" t="s">
        <v>1294</v>
      </c>
      <c r="AS140" t="s">
        <v>843</v>
      </c>
      <c r="AT140" t="s">
        <v>1521</v>
      </c>
      <c r="AU140" s="34">
        <v>0.56298571825027466</v>
      </c>
      <c r="AV140" s="34">
        <v>0.57478642463684082</v>
      </c>
      <c r="AW140" t="s">
        <v>1521</v>
      </c>
      <c r="AX140" s="34">
        <v>0.56298571825027466</v>
      </c>
      <c r="AY140" t="s">
        <v>1521</v>
      </c>
      <c r="AZ140" s="34">
        <v>0.59448069334030151</v>
      </c>
      <c r="BA140" t="s">
        <v>1521</v>
      </c>
      <c r="BB140" s="34">
        <v>0.55029255151748657</v>
      </c>
      <c r="BC140" t="s">
        <v>1521</v>
      </c>
      <c r="BD140" t="s">
        <v>843</v>
      </c>
      <c r="BE140" s="34">
        <v>0.3418425129161326</v>
      </c>
      <c r="BF140" t="s">
        <v>1594</v>
      </c>
      <c r="BG140" t="s">
        <v>843</v>
      </c>
      <c r="BH140" t="s">
        <v>432</v>
      </c>
      <c r="BI140" s="34">
        <v>3.7197103500366211</v>
      </c>
      <c r="BJ140" t="s">
        <v>819</v>
      </c>
      <c r="BK140" s="34">
        <v>5.7542839050292969</v>
      </c>
      <c r="BL140" t="s">
        <v>1294</v>
      </c>
      <c r="BM140" s="34">
        <v>6.0936799049377441</v>
      </c>
      <c r="BN140" t="s">
        <v>1521</v>
      </c>
      <c r="BO140" s="34">
        <v>4.9064726829528809</v>
      </c>
      <c r="BP140" t="s">
        <v>843</v>
      </c>
      <c r="BQ140" s="34">
        <v>1.7165871858596802</v>
      </c>
      <c r="BR140" t="s">
        <v>830</v>
      </c>
      <c r="BS140" s="34">
        <v>2.2000000000000002</v>
      </c>
      <c r="BT140" t="s">
        <v>843</v>
      </c>
      <c r="BU140" s="34">
        <v>2.7795403003692627</v>
      </c>
      <c r="BV140" t="s">
        <v>1559</v>
      </c>
      <c r="BW140" t="s">
        <v>843</v>
      </c>
      <c r="BX140" s="34">
        <v>1.8370730876922607</v>
      </c>
      <c r="BY140" t="s">
        <v>924</v>
      </c>
      <c r="BZ140" t="s">
        <v>843</v>
      </c>
      <c r="CA140" t="s">
        <v>432</v>
      </c>
      <c r="CB140" s="34">
        <v>3.7975269369781017E-3</v>
      </c>
      <c r="CC140" s="34">
        <v>3.7252451293170452E-3</v>
      </c>
      <c r="CD140" s="34">
        <v>3.1811995431780815E-3</v>
      </c>
      <c r="CE140" s="34">
        <v>2.9729900415986776E-3</v>
      </c>
      <c r="CF140" s="34">
        <v>2.9729704838246107E-3</v>
      </c>
      <c r="CG140" t="s">
        <v>843</v>
      </c>
      <c r="CH140" t="s">
        <v>819</v>
      </c>
      <c r="CI140" s="34">
        <v>9.436056949198246E-3</v>
      </c>
      <c r="CJ140" s="34">
        <v>1.0913527570664883E-2</v>
      </c>
      <c r="CK140" s="34">
        <v>1.2536105699837208E-2</v>
      </c>
      <c r="CL140" s="34">
        <v>1.3357254676520824E-2</v>
      </c>
      <c r="CM140" s="34">
        <v>1.3909786008298397E-2</v>
      </c>
      <c r="CN140" t="s">
        <v>843</v>
      </c>
      <c r="CO140" t="s">
        <v>1294</v>
      </c>
      <c r="CP140" s="34">
        <v>1.0831939056515694E-2</v>
      </c>
      <c r="CQ140" s="34">
        <v>1.2352483347058296E-2</v>
      </c>
      <c r="CR140" s="34">
        <v>1.3508135452866554E-2</v>
      </c>
      <c r="CS140" s="34">
        <v>1.4154835604131222E-2</v>
      </c>
      <c r="CT140" s="34">
        <v>1.4645036309957504E-2</v>
      </c>
      <c r="CU140" t="s">
        <v>843</v>
      </c>
      <c r="CV140" t="s">
        <v>1521</v>
      </c>
      <c r="CW140" s="34">
        <v>1.1847476474940777E-2</v>
      </c>
      <c r="CX140" s="34">
        <v>1.3240511529147625E-2</v>
      </c>
      <c r="CY140" s="34">
        <v>1.4003288000822067E-2</v>
      </c>
      <c r="CZ140" s="34">
        <v>1.4649322256445885E-2</v>
      </c>
      <c r="DA140" s="34">
        <v>1.5156620182096958E-2</v>
      </c>
      <c r="DB140" t="s">
        <v>843</v>
      </c>
      <c r="DC140" s="34">
        <v>9.2412881851196289</v>
      </c>
      <c r="DD140" s="34">
        <v>9.6092042922973633</v>
      </c>
      <c r="DE140" s="34">
        <v>10.173054695129395</v>
      </c>
      <c r="DF140" s="34">
        <v>11.034448623657227</v>
      </c>
      <c r="DG140" s="34">
        <v>12.016599655151367</v>
      </c>
      <c r="DH140" t="s">
        <v>1464</v>
      </c>
      <c r="DI140" t="s">
        <v>843</v>
      </c>
      <c r="DJ140" s="34">
        <v>9.4659023284912109</v>
      </c>
      <c r="DK140" s="34">
        <v>9.9269552230834961</v>
      </c>
      <c r="DL140" s="34">
        <v>10.665276527404785</v>
      </c>
      <c r="DM140" s="34">
        <v>11.610970497131348</v>
      </c>
      <c r="DN140" s="34">
        <v>12.651766777038574</v>
      </c>
      <c r="DO140" t="s">
        <v>1294</v>
      </c>
      <c r="DP140" t="s">
        <v>843</v>
      </c>
      <c r="DQ140" s="34">
        <v>13.093755722045898</v>
      </c>
      <c r="DR140" t="s">
        <v>1521</v>
      </c>
      <c r="DS140" t="s">
        <v>843</v>
      </c>
      <c r="DT140" t="s">
        <v>843</v>
      </c>
      <c r="DU140" s="34">
        <v>12.3</v>
      </c>
      <c r="DV140" t="s">
        <v>1461</v>
      </c>
      <c r="DW140" t="s">
        <v>843</v>
      </c>
      <c r="DX140" t="s">
        <v>843</v>
      </c>
      <c r="DY140" t="s">
        <v>432</v>
      </c>
      <c r="DZ140" s="34">
        <v>-1.87975715380162E-3</v>
      </c>
      <c r="EA140" s="34">
        <v>-4.1993814520537853E-3</v>
      </c>
      <c r="EB140" s="34">
        <v>-1.382956188172102E-2</v>
      </c>
      <c r="EC140" s="34">
        <v>-2.5152500718832016E-2</v>
      </c>
      <c r="ED140" s="34">
        <v>-6.1070132069289684E-3</v>
      </c>
      <c r="EE140" t="s">
        <v>843</v>
      </c>
      <c r="EF140" t="s">
        <v>819</v>
      </c>
      <c r="EG140" s="34">
        <v>-3.860346507281065E-3</v>
      </c>
      <c r="EH140" s="34">
        <v>-8.4711639210581779E-3</v>
      </c>
      <c r="EI140" s="34">
        <v>-1.3787861913442612E-2</v>
      </c>
      <c r="EJ140" s="34">
        <v>-7.3837400414049625E-3</v>
      </c>
      <c r="EK140" s="34">
        <v>1.1543839937075973E-3</v>
      </c>
      <c r="EL140" t="s">
        <v>843</v>
      </c>
      <c r="EM140" t="s">
        <v>1294</v>
      </c>
      <c r="EN140" s="34">
        <v>-1.4037867076694965E-3</v>
      </c>
      <c r="EO140" s="34">
        <v>-7.0440876297652721E-3</v>
      </c>
      <c r="EP140" s="34">
        <v>-1.5040425583720207E-2</v>
      </c>
      <c r="EQ140" s="34">
        <v>-8.7311200331896544E-4</v>
      </c>
      <c r="ER140" s="34">
        <v>-1.3475975021719933E-2</v>
      </c>
      <c r="ES140" t="s">
        <v>843</v>
      </c>
      <c r="ET140" t="s">
        <v>1521</v>
      </c>
      <c r="EU140" s="34">
        <v>-3.8995679933577776E-3</v>
      </c>
      <c r="EV140" s="34">
        <v>-7.1736867539584637E-3</v>
      </c>
      <c r="EW140" s="34">
        <v>-4.2417636141180992E-3</v>
      </c>
      <c r="EX140" s="34">
        <v>-3.6659026518464088E-3</v>
      </c>
      <c r="EY140" s="34">
        <v>-1.4181341975927353E-2</v>
      </c>
      <c r="EZ140" t="s">
        <v>843</v>
      </c>
      <c r="FA140" t="s">
        <v>1594</v>
      </c>
      <c r="FB140" s="34">
        <v>-7.0413704961538315E-3</v>
      </c>
      <c r="FC140" s="34">
        <v>-1.0351930744946003E-2</v>
      </c>
      <c r="FD140" s="34">
        <v>-3.2586059533059597E-3</v>
      </c>
      <c r="FE140" s="34">
        <v>-1.8796479562297463E-3</v>
      </c>
      <c r="FF140" s="34">
        <v>4.2951770126819611E-2</v>
      </c>
      <c r="FG140" t="s">
        <v>843</v>
      </c>
      <c r="FH140" s="34">
        <v>-3.3993669785559177E-3</v>
      </c>
      <c r="FI140" s="34">
        <v>-6.2015610747039318E-3</v>
      </c>
      <c r="FJ140" s="34">
        <v>-1.9901152700185776E-3</v>
      </c>
      <c r="FK140" s="34">
        <v>-5.1590162329375744E-3</v>
      </c>
      <c r="FL140" s="34">
        <v>3.6851663142442703E-2</v>
      </c>
      <c r="FM140" t="s">
        <v>843</v>
      </c>
      <c r="FN140" t="s">
        <v>843</v>
      </c>
      <c r="FO140" s="34">
        <v>0.74063000000000001</v>
      </c>
      <c r="FP140" t="s">
        <v>1462</v>
      </c>
      <c r="FQ140" t="s">
        <v>843</v>
      </c>
      <c r="FR140" t="s">
        <v>843</v>
      </c>
      <c r="FS140" s="34">
        <v>0.76776</v>
      </c>
      <c r="FT140" t="s">
        <v>1462</v>
      </c>
      <c r="FU140" t="s">
        <v>843</v>
      </c>
      <c r="FV140" t="s">
        <v>843</v>
      </c>
      <c r="FW140" s="34">
        <v>0.71218000000000004</v>
      </c>
      <c r="FX140" t="s">
        <v>1462</v>
      </c>
      <c r="FY140" t="s">
        <v>843</v>
      </c>
      <c r="FZ140" s="34">
        <v>2.7793804183602333E-2</v>
      </c>
      <c r="GA140" s="34">
        <v>1.2352029792964458E-2</v>
      </c>
      <c r="GB140" s="34">
        <v>2.8818103019148111E-3</v>
      </c>
      <c r="GC140" s="34">
        <v>2.5194443762302399E-2</v>
      </c>
      <c r="GD140" s="34">
        <v>2.6024142280220985E-2</v>
      </c>
      <c r="GE140" t="s">
        <v>830</v>
      </c>
      <c r="GF140" t="s">
        <v>843</v>
      </c>
      <c r="GG140" s="34">
        <v>6.0592077672481537E-2</v>
      </c>
      <c r="GH140" s="34">
        <v>5.3374487906694412E-2</v>
      </c>
      <c r="GI140" s="34">
        <v>4.8207245767116547E-2</v>
      </c>
      <c r="GJ140" s="34">
        <v>4.2751722037792206E-2</v>
      </c>
      <c r="GK140" s="34">
        <v>3.5223241895437241E-2</v>
      </c>
      <c r="GL140" t="s">
        <v>832</v>
      </c>
      <c r="GM140" t="s">
        <v>843</v>
      </c>
      <c r="GN140" s="34"/>
      <c r="GO140" t="s">
        <v>1460</v>
      </c>
      <c r="GP140" t="s">
        <v>843</v>
      </c>
      <c r="GQ140" t="s">
        <v>843</v>
      </c>
      <c r="GR140" s="34">
        <v>0.18701913952827454</v>
      </c>
      <c r="GS140" s="34">
        <v>0.1929713636636734</v>
      </c>
      <c r="GT140" s="34">
        <v>0.19743959605693817</v>
      </c>
      <c r="GU140" s="34">
        <v>8.7774097919464111E-2</v>
      </c>
      <c r="GV140" s="34">
        <v>0.18333084881305695</v>
      </c>
      <c r="GW140" t="s">
        <v>832</v>
      </c>
      <c r="GX140" t="s">
        <v>843</v>
      </c>
      <c r="GY140" t="s">
        <v>843</v>
      </c>
      <c r="GZ140" t="s">
        <v>843</v>
      </c>
      <c r="HA140" t="s">
        <v>843</v>
      </c>
      <c r="HB140" t="s">
        <v>843</v>
      </c>
      <c r="HC140" t="s">
        <v>843</v>
      </c>
      <c r="HD140" t="s">
        <v>843</v>
      </c>
      <c r="HE140" t="s">
        <v>843</v>
      </c>
      <c r="HF140" t="s">
        <v>843</v>
      </c>
      <c r="HG140" t="s">
        <v>843</v>
      </c>
      <c r="HH140" s="34">
        <v>435628</v>
      </c>
      <c r="HI140" s="34">
        <v>441250</v>
      </c>
      <c r="HJ140" s="34">
        <v>445913</v>
      </c>
      <c r="HK140" s="34">
        <v>451351</v>
      </c>
      <c r="HL140" s="34">
        <v>457788</v>
      </c>
      <c r="HM140" s="34">
        <v>464860</v>
      </c>
      <c r="HN140" s="34">
        <v>472404</v>
      </c>
      <c r="HO140" s="34">
        <v>479868</v>
      </c>
      <c r="HP140" s="34">
        <v>488635</v>
      </c>
      <c r="HQ140" s="34">
        <v>497868</v>
      </c>
      <c r="HR140" s="34">
        <v>507070</v>
      </c>
      <c r="HS140" s="34">
        <v>518206</v>
      </c>
      <c r="HT140" s="34">
        <v>530585</v>
      </c>
      <c r="HU140" s="34">
        <v>543066</v>
      </c>
      <c r="HV140" s="34">
        <v>556069</v>
      </c>
      <c r="HW140" s="34">
        <v>569408</v>
      </c>
      <c r="HX140" s="34">
        <v>583351</v>
      </c>
      <c r="HY140" s="34">
        <v>596283</v>
      </c>
      <c r="HZ140" s="34">
        <v>607913</v>
      </c>
      <c r="IA140" s="34">
        <v>619973</v>
      </c>
      <c r="IB140" s="34">
        <v>630399</v>
      </c>
      <c r="IC140" s="34">
        <v>639321</v>
      </c>
      <c r="ID140" s="34">
        <v>647599</v>
      </c>
      <c r="IE140" s="34">
        <v>654768</v>
      </c>
      <c r="IF140" s="34">
        <v>661594</v>
      </c>
      <c r="IG140" s="34">
        <v>668100</v>
      </c>
      <c r="IH140" s="34">
        <v>674296</v>
      </c>
      <c r="II140" s="34">
        <v>680226</v>
      </c>
      <c r="IJ140" s="34">
        <v>685968</v>
      </c>
      <c r="IK140" s="34">
        <v>691585</v>
      </c>
      <c r="IL140" s="34">
        <v>697086</v>
      </c>
      <c r="IM140" s="34">
        <v>702458</v>
      </c>
      <c r="IN140" s="34">
        <v>707675</v>
      </c>
      <c r="IO140" s="34">
        <v>712750</v>
      </c>
      <c r="IP140" s="34">
        <v>717696</v>
      </c>
      <c r="IQ140" s="34">
        <v>722516</v>
      </c>
      <c r="IR140" s="34">
        <v>727217</v>
      </c>
      <c r="IS140" s="34">
        <v>731798</v>
      </c>
      <c r="IT140" s="34">
        <v>736260</v>
      </c>
      <c r="IU140" s="34">
        <v>740621</v>
      </c>
      <c r="IV140" s="34">
        <v>744884</v>
      </c>
      <c r="IW140" s="34">
        <v>749034</v>
      </c>
      <c r="IX140" s="34">
        <v>753090</v>
      </c>
      <c r="IY140" s="34">
        <v>757069</v>
      </c>
      <c r="IZ140" s="34">
        <v>760934</v>
      </c>
      <c r="JA140" s="34">
        <v>764687</v>
      </c>
      <c r="JB140" s="34">
        <v>768343</v>
      </c>
      <c r="JC140" s="34">
        <v>771898</v>
      </c>
      <c r="JD140" s="34">
        <v>775350</v>
      </c>
      <c r="JE140" s="34">
        <v>778689</v>
      </c>
      <c r="JF140" s="34">
        <v>781910</v>
      </c>
      <c r="JG140" s="34">
        <v>785023</v>
      </c>
      <c r="JH140" s="34">
        <v>788033</v>
      </c>
      <c r="JI140" s="34">
        <v>790931</v>
      </c>
      <c r="JJ140" s="34">
        <v>793739</v>
      </c>
      <c r="JK140" s="34">
        <v>796470</v>
      </c>
      <c r="JL140" s="34">
        <v>799110</v>
      </c>
      <c r="JM140" s="34">
        <v>801673</v>
      </c>
      <c r="JN140" s="34">
        <v>804149</v>
      </c>
      <c r="JO140" s="34">
        <v>806515</v>
      </c>
      <c r="JP140" s="34">
        <v>808808</v>
      </c>
      <c r="JQ140" s="34">
        <v>811029</v>
      </c>
      <c r="JR140" s="34">
        <v>813176</v>
      </c>
      <c r="JS140" s="34">
        <v>815257</v>
      </c>
      <c r="JT140" s="34">
        <v>817278</v>
      </c>
      <c r="JU140" s="34">
        <v>819217</v>
      </c>
      <c r="JV140" s="34">
        <v>821088</v>
      </c>
      <c r="JW140" s="34">
        <v>822926</v>
      </c>
      <c r="JX140" s="34">
        <v>824710</v>
      </c>
      <c r="JY140" s="34">
        <v>826447</v>
      </c>
      <c r="JZ140" s="34">
        <v>828147</v>
      </c>
      <c r="KA140" s="34">
        <v>829804</v>
      </c>
      <c r="KB140" s="34">
        <v>831453</v>
      </c>
      <c r="KC140" s="34">
        <v>833091</v>
      </c>
      <c r="KD140" s="34">
        <v>834701</v>
      </c>
      <c r="KE140" s="34">
        <v>836308</v>
      </c>
      <c r="KF140" s="34">
        <v>837895</v>
      </c>
      <c r="KG140" s="34">
        <v>839438</v>
      </c>
      <c r="KH140" s="34">
        <v>840970</v>
      </c>
      <c r="KI140" s="34">
        <v>842508</v>
      </c>
      <c r="KJ140" s="34">
        <v>844025</v>
      </c>
      <c r="KK140" s="34">
        <v>845538</v>
      </c>
      <c r="KL140" s="34">
        <v>847080</v>
      </c>
      <c r="KM140" s="34">
        <v>848624</v>
      </c>
      <c r="KN140" s="34">
        <v>850164</v>
      </c>
      <c r="KO140" s="34">
        <v>851706</v>
      </c>
      <c r="KP140" s="34">
        <v>853283</v>
      </c>
      <c r="KQ140" s="34">
        <v>854912</v>
      </c>
      <c r="KR140" s="34">
        <v>856553</v>
      </c>
      <c r="KS140" s="34">
        <v>858239</v>
      </c>
      <c r="KT140" s="34">
        <v>859976</v>
      </c>
      <c r="KU140" s="34">
        <v>861755</v>
      </c>
      <c r="KV140" s="34">
        <v>863568</v>
      </c>
      <c r="KW140" s="34">
        <v>865415</v>
      </c>
      <c r="KX140" s="34">
        <v>867294</v>
      </c>
      <c r="KY140" s="34">
        <v>869221</v>
      </c>
      <c r="KZ140" s="34">
        <v>871199</v>
      </c>
      <c r="LA140" s="34">
        <v>873221</v>
      </c>
      <c r="LB140" s="34">
        <v>875284</v>
      </c>
      <c r="LC140" s="34">
        <v>877370</v>
      </c>
      <c r="LD140" s="34">
        <v>879481</v>
      </c>
      <c r="LE140" t="s">
        <v>843</v>
      </c>
      <c r="LF140" t="s">
        <v>843</v>
      </c>
      <c r="LG140" t="s">
        <v>843</v>
      </c>
      <c r="LH140" s="34">
        <v>1.4518559910356998E-2</v>
      </c>
      <c r="LI140" s="34">
        <v>1.2822940014302731E-2</v>
      </c>
      <c r="LJ140" s="34">
        <v>1.0512257926166058E-2</v>
      </c>
      <c r="LK140" s="34">
        <v>1.2121441774070263E-2</v>
      </c>
      <c r="LL140" s="34">
        <v>1.4160887338221073E-2</v>
      </c>
      <c r="LM140" s="34">
        <v>1.5330090187489986E-2</v>
      </c>
      <c r="LN140" s="34">
        <v>1.6098266467452049E-2</v>
      </c>
      <c r="LO140" s="34">
        <v>1.5676515176892281E-2</v>
      </c>
      <c r="LP140" s="34">
        <v>1.810472272336483E-2</v>
      </c>
      <c r="LQ140" s="34">
        <v>1.871919259428978E-2</v>
      </c>
      <c r="LR140" s="34">
        <v>1.8314080312848091E-2</v>
      </c>
      <c r="LS140" s="34">
        <v>2.1723786368966103E-2</v>
      </c>
      <c r="LT140" s="34">
        <v>2.3607324808835983E-2</v>
      </c>
      <c r="LU140" s="34">
        <v>2.325068786740303E-2</v>
      </c>
      <c r="LV140" s="34">
        <v>2.3661527782678604E-2</v>
      </c>
      <c r="LW140" s="34">
        <v>2.3704838007688522E-2</v>
      </c>
      <c r="LX140" s="34">
        <v>2.4191839620471001E-2</v>
      </c>
      <c r="LY140" s="34">
        <v>2.192632295191288E-2</v>
      </c>
      <c r="LZ140" s="34">
        <v>1.9316393882036209E-2</v>
      </c>
      <c r="MA140" s="34">
        <v>1.9644148647785187E-2</v>
      </c>
      <c r="MB140" s="34">
        <v>1.6677023842930794E-2</v>
      </c>
      <c r="MC140" s="34">
        <v>1.4053723774850368E-2</v>
      </c>
      <c r="MD140" s="34">
        <v>1.2865002267062664E-2</v>
      </c>
      <c r="ME140" s="34">
        <v>1.1009296402335167E-2</v>
      </c>
      <c r="MF140" s="34">
        <v>1.0371100157499313E-2</v>
      </c>
      <c r="MG140" s="34">
        <v>9.7857881337404251E-3</v>
      </c>
      <c r="MH140" s="34">
        <v>9.2313205823302269E-3</v>
      </c>
      <c r="MI140" s="34">
        <v>8.755912072956562E-3</v>
      </c>
      <c r="MJ140" s="34">
        <v>8.4058837965130806E-3</v>
      </c>
      <c r="MK140" s="34">
        <v>8.1550851464271545E-3</v>
      </c>
      <c r="ML140" s="34">
        <v>7.9227238893508911E-3</v>
      </c>
      <c r="MM140" s="34">
        <v>7.6768239960074425E-3</v>
      </c>
      <c r="MN140" s="34">
        <v>7.3993359692394733E-3</v>
      </c>
      <c r="MO140" s="34">
        <v>7.1457792073488235E-3</v>
      </c>
      <c r="MP140" s="34">
        <v>6.9153532385826111E-3</v>
      </c>
      <c r="MQ140" s="34">
        <v>6.6934837959706783E-3</v>
      </c>
      <c r="MR140" s="34">
        <v>6.4853550866246223E-3</v>
      </c>
      <c r="MS140" s="34">
        <v>6.2795998528599739E-3</v>
      </c>
      <c r="MT140" s="34">
        <v>6.0787973925471306E-3</v>
      </c>
      <c r="MU140" s="34">
        <v>5.9057064354419708E-3</v>
      </c>
      <c r="MV140" s="34">
        <v>5.7394779287278652E-3</v>
      </c>
      <c r="MW140" s="34">
        <v>5.5558746680617332E-3</v>
      </c>
      <c r="MX140" s="34">
        <v>5.4003661498427391E-3</v>
      </c>
      <c r="MY140" s="34">
        <v>5.2696559578180313E-3</v>
      </c>
      <c r="MZ140" s="34">
        <v>5.0922273658216E-3</v>
      </c>
      <c r="NA140" s="34">
        <v>4.9199736677110195E-3</v>
      </c>
      <c r="NB140" s="34">
        <v>4.7696484252810478E-3</v>
      </c>
      <c r="NC140" s="34">
        <v>4.6161687932908535E-3</v>
      </c>
      <c r="ND140" s="34">
        <v>4.4621233828365803E-3</v>
      </c>
      <c r="NE140" s="34">
        <v>4.2971959337592125E-3</v>
      </c>
      <c r="NF140" s="34">
        <v>4.127908032387495E-3</v>
      </c>
      <c r="NG140" s="34">
        <v>3.9733722805976868E-3</v>
      </c>
      <c r="NH140" s="34">
        <v>3.8269504439085722E-3</v>
      </c>
      <c r="NI140" s="34">
        <v>3.6707655526697636E-3</v>
      </c>
      <c r="NJ140" s="34">
        <v>3.5439592320472002E-3</v>
      </c>
      <c r="NK140" s="34">
        <v>3.4347719047218561E-3</v>
      </c>
      <c r="NL140" s="34">
        <v>3.309144638478756E-3</v>
      </c>
      <c r="NM140" s="34">
        <v>3.2021857332438231E-3</v>
      </c>
      <c r="NN140" s="34">
        <v>3.0837813392281532E-3</v>
      </c>
      <c r="NO140" s="34">
        <v>2.9379208572208881E-3</v>
      </c>
      <c r="NP140" s="34">
        <v>2.8390625957399607E-3</v>
      </c>
      <c r="NQ140" s="34">
        <v>2.7422530110925436E-3</v>
      </c>
      <c r="NR140" s="34">
        <v>2.6437565684318542E-3</v>
      </c>
      <c r="NS140" s="34">
        <v>2.5558327324688435E-3</v>
      </c>
      <c r="NT140" s="34">
        <v>2.4759052321314812E-3</v>
      </c>
      <c r="NU140" s="34">
        <v>2.3696997668594122E-3</v>
      </c>
      <c r="NV140" s="34">
        <v>2.2812839597463608E-3</v>
      </c>
      <c r="NW140" s="34">
        <v>2.2359916474670172E-3</v>
      </c>
      <c r="NX140" s="34">
        <v>2.1655277814716101E-3</v>
      </c>
      <c r="NY140" s="34">
        <v>2.1039799321442842E-3</v>
      </c>
      <c r="NZ140" s="34">
        <v>2.054885495454073E-3</v>
      </c>
      <c r="OA140" s="34">
        <v>1.9988534040749073E-3</v>
      </c>
      <c r="OB140" s="34">
        <v>1.9852444529533386E-3</v>
      </c>
      <c r="OC140" s="34">
        <v>1.9681071862578392E-3</v>
      </c>
      <c r="OD140" s="34">
        <v>1.9306970061734319E-3</v>
      </c>
      <c r="OE140" s="34">
        <v>1.9233893835917115E-3</v>
      </c>
      <c r="OF140" s="34">
        <v>1.8958280561491847E-3</v>
      </c>
      <c r="OG140" s="34">
        <v>1.8398259999230504E-3</v>
      </c>
      <c r="OH140" s="34">
        <v>1.8233672017231584E-3</v>
      </c>
      <c r="OI140" s="34">
        <v>1.8271702574566007E-3</v>
      </c>
      <c r="OJ140" s="34">
        <v>1.7989572370424867E-3</v>
      </c>
      <c r="OK140" s="34">
        <v>1.7909961752593517E-3</v>
      </c>
      <c r="OL140" s="34">
        <v>1.8220300553366542E-3</v>
      </c>
      <c r="OM140" s="34">
        <v>1.821073004975915E-3</v>
      </c>
      <c r="ON140" s="34">
        <v>1.8130578100681305E-3</v>
      </c>
      <c r="OO140" s="34">
        <v>1.8121248576790094E-3</v>
      </c>
      <c r="OP140" s="34">
        <v>1.8498658901080489E-3</v>
      </c>
      <c r="OQ140" s="34">
        <v>1.9072769209742546E-3</v>
      </c>
      <c r="OR140" s="34">
        <v>1.917655928991735E-3</v>
      </c>
      <c r="OS140" s="34">
        <v>1.9664198625832796E-3</v>
      </c>
      <c r="OT140" s="34">
        <v>2.0218663848936558E-3</v>
      </c>
      <c r="OU140" s="34">
        <v>2.0665256306529045E-3</v>
      </c>
      <c r="OV140" s="34">
        <v>2.1016362588852644E-3</v>
      </c>
      <c r="OW140" s="34">
        <v>2.1365168504416943E-3</v>
      </c>
      <c r="OX140" s="34">
        <v>2.168858889490366E-3</v>
      </c>
      <c r="OY140" s="34">
        <v>2.2193884942680597E-3</v>
      </c>
      <c r="OZ140" s="34">
        <v>2.2730154450982809E-3</v>
      </c>
      <c r="PA140" s="34">
        <v>2.3182500153779984E-3</v>
      </c>
      <c r="PB140" s="34">
        <v>2.3597313556820154E-3</v>
      </c>
      <c r="PC140" s="34">
        <v>2.3803911171853542E-3</v>
      </c>
      <c r="PD140" s="34">
        <v>2.4031645152717829E-3</v>
      </c>
      <c r="PE140" t="s">
        <v>1300</v>
      </c>
      <c r="PF140" t="s">
        <v>843</v>
      </c>
      <c r="PG140" t="s">
        <v>843</v>
      </c>
      <c r="PH140" t="s">
        <v>843</v>
      </c>
      <c r="PI140" t="s">
        <v>843</v>
      </c>
      <c r="PJ140" t="s">
        <v>1300</v>
      </c>
      <c r="PK140" s="34">
        <v>0.49328097701072693</v>
      </c>
      <c r="PL140" s="34">
        <v>0.49298131465911865</v>
      </c>
      <c r="PM140" s="34">
        <v>0.49313879013061523</v>
      </c>
      <c r="PN140" s="34">
        <v>0.4937310516834259</v>
      </c>
      <c r="PO140" s="34">
        <v>0.49460449814796448</v>
      </c>
      <c r="PP140" s="34">
        <v>0.49509099125862122</v>
      </c>
      <c r="PQ140" s="34">
        <v>0.49538105726242065</v>
      </c>
      <c r="PR140" s="34">
        <v>0.49559670686721802</v>
      </c>
      <c r="PS140" s="34">
        <v>0.49602872133255005</v>
      </c>
      <c r="PT140" s="34">
        <v>0.4967702329158783</v>
      </c>
      <c r="PU140" s="34">
        <v>0.49742835760116577</v>
      </c>
      <c r="PV140" s="34">
        <v>0.49836745858192444</v>
      </c>
      <c r="PW140" s="34">
        <v>0.49945059418678284</v>
      </c>
      <c r="PX140" s="34">
        <v>0.50027251243591309</v>
      </c>
      <c r="PY140" s="34">
        <v>0.50081014633178711</v>
      </c>
      <c r="PZ140" s="34">
        <v>0.50148928165435791</v>
      </c>
      <c r="QA140" s="34">
        <v>0.5021059513092041</v>
      </c>
      <c r="QB140" s="34">
        <v>0.50243258476257324</v>
      </c>
      <c r="QC140" s="34">
        <v>0.50275945663452148</v>
      </c>
      <c r="QD140" s="34">
        <v>0.50297510623931885</v>
      </c>
      <c r="QE140" s="34">
        <v>0.50317656993865967</v>
      </c>
      <c r="QF140" s="34">
        <v>0.50329488515853882</v>
      </c>
      <c r="QG140" s="34">
        <v>0.50330376625061035</v>
      </c>
      <c r="QH140" s="34">
        <v>0.50331872701644897</v>
      </c>
      <c r="QI140" s="34">
        <v>0.50332379341125488</v>
      </c>
      <c r="QJ140" s="34">
        <v>0.50332736968994141</v>
      </c>
      <c r="QK140" s="34">
        <v>0.50332790613174438</v>
      </c>
      <c r="QL140" s="34">
        <v>0.50331509113311768</v>
      </c>
      <c r="QM140" s="34">
        <v>0.50328588485717773</v>
      </c>
      <c r="QN140" s="34">
        <v>0.50324690341949463</v>
      </c>
      <c r="QO140" s="34">
        <v>0.50319617986679077</v>
      </c>
      <c r="QP140" s="34">
        <v>0.50313329696655273</v>
      </c>
      <c r="QQ140" s="34">
        <v>0.50306004285812378</v>
      </c>
      <c r="QR140" s="34">
        <v>0.50297015905380249</v>
      </c>
      <c r="QS140" s="34">
        <v>0.50286751985549927</v>
      </c>
      <c r="QT140" s="34">
        <v>0.50275427103042603</v>
      </c>
      <c r="QU140" s="34">
        <v>0.50263261795043945</v>
      </c>
      <c r="QV140" s="34">
        <v>0.50249934196472168</v>
      </c>
      <c r="QW140" s="34">
        <v>0.50235378742218018</v>
      </c>
      <c r="QX140" s="34">
        <v>0.50220692157745361</v>
      </c>
      <c r="QY140" s="34">
        <v>0.50204998254776001</v>
      </c>
      <c r="QZ140" s="34">
        <v>0.50188910961151123</v>
      </c>
      <c r="RA140" s="34">
        <v>0.50172489881515503</v>
      </c>
      <c r="RB140" s="34">
        <v>0.50155532360076904</v>
      </c>
      <c r="RC140" s="34">
        <v>0.50138252973556519</v>
      </c>
      <c r="RD140" s="34">
        <v>0.50121027231216431</v>
      </c>
      <c r="RE140" s="34">
        <v>0.50104057788848877</v>
      </c>
      <c r="RF140" s="34">
        <v>0.50087058544158936</v>
      </c>
      <c r="RG140" s="34">
        <v>0.50070160627365112</v>
      </c>
      <c r="RH140" s="34">
        <v>0.50053489208221436</v>
      </c>
      <c r="RI140" s="34">
        <v>0.50036448240280151</v>
      </c>
      <c r="RJ140" s="34">
        <v>0.50018918514251709</v>
      </c>
      <c r="RK140" s="34">
        <v>0.50002223253250122</v>
      </c>
      <c r="RL140" s="34">
        <v>0.49986535310745239</v>
      </c>
      <c r="RM140" s="34">
        <v>0.49971339106559753</v>
      </c>
      <c r="RN140" s="34">
        <v>0.49956557154655457</v>
      </c>
      <c r="RO140" s="34">
        <v>0.49942436814308167</v>
      </c>
      <c r="RP140" s="34">
        <v>0.49929586052894592</v>
      </c>
      <c r="RQ140" s="34">
        <v>0.49916371703147888</v>
      </c>
      <c r="RR140" s="34">
        <v>0.49903970956802368</v>
      </c>
      <c r="RS140" s="34">
        <v>0.49892804026603699</v>
      </c>
      <c r="RT140" s="34">
        <v>0.49882310628890991</v>
      </c>
      <c r="RU140" s="34">
        <v>0.49872353672981262</v>
      </c>
      <c r="RV140" s="34">
        <v>0.49862805008888245</v>
      </c>
      <c r="RW140" s="34">
        <v>0.49854516983032227</v>
      </c>
      <c r="RX140" s="34">
        <v>0.49847233295440674</v>
      </c>
      <c r="RY140" s="34">
        <v>0.49840089678764343</v>
      </c>
      <c r="RZ140" s="34">
        <v>0.49833884835243225</v>
      </c>
      <c r="SA140" s="34">
        <v>0.4982818067073822</v>
      </c>
      <c r="SB140" s="34">
        <v>0.49822917580604553</v>
      </c>
      <c r="SC140" s="34">
        <v>0.49818208813667297</v>
      </c>
      <c r="SD140" s="34">
        <v>0.49813932180404663</v>
      </c>
      <c r="SE140" s="34">
        <v>0.49810874462127686</v>
      </c>
      <c r="SF140" s="34">
        <v>0.49808365106582642</v>
      </c>
      <c r="SG140" s="34">
        <v>0.49806097149848938</v>
      </c>
      <c r="SH140" s="34">
        <v>0.49804258346557617</v>
      </c>
      <c r="SI140" s="34">
        <v>0.49803018569946289</v>
      </c>
      <c r="SJ140" s="34">
        <v>0.49802488088607788</v>
      </c>
      <c r="SK140" s="34">
        <v>0.49802610278129578</v>
      </c>
      <c r="SL140" s="34">
        <v>0.49803087115287781</v>
      </c>
      <c r="SM140" s="34">
        <v>0.49803975224494934</v>
      </c>
      <c r="SN140" s="34">
        <v>0.49805331230163574</v>
      </c>
      <c r="SO140" s="34">
        <v>0.49806866049766541</v>
      </c>
      <c r="SP140" s="34">
        <v>0.49808630347251892</v>
      </c>
      <c r="SQ140" s="34">
        <v>0.49811094999313354</v>
      </c>
      <c r="SR140" s="34">
        <v>0.49814373254776001</v>
      </c>
      <c r="SS140" s="34">
        <v>0.49817353487014771</v>
      </c>
      <c r="ST140" s="34">
        <v>0.49819865822792053</v>
      </c>
      <c r="SU140" s="34">
        <v>0.49822953343391418</v>
      </c>
      <c r="SV140" s="34">
        <v>0.4982667863368988</v>
      </c>
      <c r="SW140" s="34">
        <v>0.49830344319343567</v>
      </c>
      <c r="SX140" s="34">
        <v>0.49833419919013977</v>
      </c>
      <c r="SY140" s="34">
        <v>0.49836838245391846</v>
      </c>
      <c r="SZ140" s="34">
        <v>0.49840134382247925</v>
      </c>
      <c r="TA140" s="34">
        <v>0.4984307587146759</v>
      </c>
      <c r="TB140" s="34">
        <v>0.49846240878105164</v>
      </c>
      <c r="TC140" s="34">
        <v>0.49848771095275879</v>
      </c>
      <c r="TD140" s="34">
        <v>0.4985106885433197</v>
      </c>
      <c r="TE140" s="34">
        <v>0.49853077530860901</v>
      </c>
      <c r="TF140" s="34">
        <v>0.49854794144630432</v>
      </c>
      <c r="TG140" s="34">
        <v>0.49856221675872803</v>
      </c>
      <c r="TH140" t="s">
        <v>843</v>
      </c>
      <c r="TI140" t="s">
        <v>843</v>
      </c>
      <c r="TJ140" t="s">
        <v>1300</v>
      </c>
      <c r="TK140" s="34">
        <v>0.67104502006299005</v>
      </c>
      <c r="TL140" s="34">
        <v>0.67221152658529904</v>
      </c>
      <c r="TM140" s="34">
        <v>0.67191545426513</v>
      </c>
      <c r="TN140" s="34">
        <v>0.672664209601608</v>
      </c>
      <c r="TO140" s="34">
        <v>0.67357196609351311</v>
      </c>
      <c r="TP140" s="34">
        <v>0.67453391831295206</v>
      </c>
      <c r="TQ140" s="34">
        <v>0.67608728555144093</v>
      </c>
      <c r="TR140" s="34">
        <v>0.67777526551544898</v>
      </c>
      <c r="TS140" s="34">
        <v>0.6798636202240731</v>
      </c>
      <c r="TT140" s="34">
        <v>0.68193476985867707</v>
      </c>
      <c r="TU140" s="34">
        <v>0.68403936738455007</v>
      </c>
      <c r="TV140" s="34">
        <v>0.68737239630571589</v>
      </c>
      <c r="TW140" s="34">
        <v>0.690202031910092</v>
      </c>
      <c r="TX140" s="34">
        <v>0.691019775699248</v>
      </c>
      <c r="TY140" s="34">
        <v>0.691581717752907</v>
      </c>
      <c r="TZ140" s="34">
        <v>0.69260942295280603</v>
      </c>
      <c r="UA140" s="34">
        <v>0.69424754564576008</v>
      </c>
      <c r="UB140" s="34">
        <v>0.69534910046831799</v>
      </c>
      <c r="UC140" s="34">
        <v>0.695485209232242</v>
      </c>
      <c r="UD140" s="34">
        <v>0.69530608591019305</v>
      </c>
      <c r="UE140" s="34">
        <v>0.69460873620616792</v>
      </c>
      <c r="UF140" s="34">
        <v>0.69341144745753691</v>
      </c>
      <c r="UG140" s="34">
        <v>0.69171586120423301</v>
      </c>
      <c r="UH140" s="34">
        <v>0.68956690733733694</v>
      </c>
      <c r="UI140" s="34">
        <v>0.68710493142319906</v>
      </c>
      <c r="UJ140" s="34">
        <v>0.68445044488133899</v>
      </c>
      <c r="UK140" s="34">
        <v>0.68138102554367808</v>
      </c>
      <c r="UL140" s="34">
        <v>0.67789946128159007</v>
      </c>
      <c r="UM140" s="34">
        <v>0.67431594891019098</v>
      </c>
      <c r="UN140" s="34">
        <v>0.670518931526082</v>
      </c>
      <c r="UO140" s="34">
        <v>0.666528950516866</v>
      </c>
      <c r="UP140" s="34">
        <v>0.66259287915229192</v>
      </c>
      <c r="UQ140" s="34">
        <v>0.65878404634896004</v>
      </c>
      <c r="UR140" s="34">
        <v>0.65504921434529295</v>
      </c>
      <c r="US140" s="34">
        <v>0.65144967468794202</v>
      </c>
      <c r="UT140" s="34">
        <v>0.64807907368141304</v>
      </c>
      <c r="UU140" s="34">
        <v>0.64492809922753491</v>
      </c>
      <c r="UV140" s="34">
        <v>0.64206081600442699</v>
      </c>
      <c r="UW140" s="34">
        <v>0.63965694160822406</v>
      </c>
      <c r="UX140" s="34">
        <v>0.63738875889287494</v>
      </c>
      <c r="UY140" s="34">
        <v>0.63503310582587402</v>
      </c>
      <c r="UZ140" s="34">
        <v>0.63271202155844797</v>
      </c>
      <c r="VA140" s="34">
        <v>0.63020688098368094</v>
      </c>
      <c r="VB140" s="34">
        <v>0.62749234217752903</v>
      </c>
      <c r="VC140" s="34">
        <v>0.62480845907792304</v>
      </c>
      <c r="VD140" s="34">
        <v>0.62191981817397202</v>
      </c>
      <c r="VE140" s="34">
        <v>0.61885316844169902</v>
      </c>
      <c r="VF140" s="34">
        <v>0.61573031669987499</v>
      </c>
      <c r="VG140" s="34">
        <v>0.61260785451731503</v>
      </c>
      <c r="VH140" s="34">
        <v>0.60959856271337898</v>
      </c>
      <c r="VI140" s="34">
        <v>0.60662160606719506</v>
      </c>
      <c r="VJ140" s="34">
        <v>0.60341416748299104</v>
      </c>
      <c r="VK140" s="34">
        <v>0.60003768877699304</v>
      </c>
      <c r="VL140" s="34">
        <v>0.59656721003475599</v>
      </c>
      <c r="VM140" s="34">
        <v>0.59305829750081596</v>
      </c>
      <c r="VN140" s="34">
        <v>0.58953256243173002</v>
      </c>
      <c r="VO140" s="34">
        <v>0.58617587065610499</v>
      </c>
      <c r="VP140" s="34">
        <v>0.58298172510379798</v>
      </c>
      <c r="VQ140" s="34">
        <v>0.57982760646820797</v>
      </c>
      <c r="VR140" s="34">
        <v>0.57705958533964907</v>
      </c>
      <c r="VS140" s="34">
        <v>0.57467099731951199</v>
      </c>
      <c r="VT140" s="34">
        <v>0.57262070776754004</v>
      </c>
      <c r="VU140" s="34">
        <v>0.57091304398620002</v>
      </c>
      <c r="VV140" s="34">
        <v>0.56980252852781399</v>
      </c>
      <c r="VW140" s="34">
        <v>0.56910657640764595</v>
      </c>
      <c r="VX140" s="34">
        <v>0.56833258566864098</v>
      </c>
      <c r="VY140" s="34">
        <v>0.56772051229588105</v>
      </c>
      <c r="VZ140" s="34">
        <v>0.56743107365126</v>
      </c>
      <c r="WA140" s="34">
        <v>0.56727853868543998</v>
      </c>
      <c r="WB140" s="34">
        <v>0.56715278344964404</v>
      </c>
      <c r="WC140" s="34">
        <v>0.56701346500077898</v>
      </c>
      <c r="WD140" s="34">
        <v>0.56683626494931305</v>
      </c>
      <c r="WE140" s="34">
        <v>0.56657983073005902</v>
      </c>
      <c r="WF140" s="34">
        <v>0.56623492137418308</v>
      </c>
      <c r="WG140" s="34">
        <v>0.56584633299828302</v>
      </c>
      <c r="WH140" s="34">
        <v>0.56537756746172907</v>
      </c>
      <c r="WI140" s="34">
        <v>0.56496723040044994</v>
      </c>
      <c r="WJ140" s="34">
        <v>0.56462776286039007</v>
      </c>
      <c r="WK140" s="34">
        <v>0.56412093423126497</v>
      </c>
      <c r="WL140" s="34">
        <v>0.56353352134341694</v>
      </c>
      <c r="WM140" s="34">
        <v>0.563016757195132</v>
      </c>
      <c r="WN140" s="34">
        <v>0.56258474638913103</v>
      </c>
      <c r="WO140" s="34">
        <v>0.56211902188637497</v>
      </c>
      <c r="WP140" s="34">
        <v>0.56161006618364906</v>
      </c>
      <c r="WQ140" s="34">
        <v>0.56116022252164099</v>
      </c>
      <c r="WR140" s="34">
        <v>0.56077599592817007</v>
      </c>
      <c r="WS140" s="34">
        <v>0.56030179905142807</v>
      </c>
      <c r="WT140" s="34">
        <v>0.55972635764052792</v>
      </c>
      <c r="WU140" s="34">
        <v>0.55912386091470101</v>
      </c>
      <c r="WV140" s="34">
        <v>0.55848895237806706</v>
      </c>
      <c r="WW140" s="34">
        <v>0.55785710423482504</v>
      </c>
      <c r="WX140" s="34">
        <v>0.55722482447147104</v>
      </c>
      <c r="WY140" s="34">
        <v>0.55659163112133003</v>
      </c>
      <c r="WZ140" s="34">
        <v>0.556005756772325</v>
      </c>
      <c r="XA140" s="34">
        <v>0.55547625402905199</v>
      </c>
      <c r="XB140" s="34">
        <v>0.55495898051243597</v>
      </c>
      <c r="XC140" s="34">
        <v>0.55448091969749802</v>
      </c>
      <c r="XD140" s="34">
        <v>0.55408736500418299</v>
      </c>
      <c r="XE140" s="34">
        <v>0.55374027172894702</v>
      </c>
      <c r="XF140" s="34">
        <v>0.55341614517470095</v>
      </c>
      <c r="XG140" s="34">
        <v>0.55309495031728906</v>
      </c>
      <c r="XH140" t="s">
        <v>843</v>
      </c>
      <c r="XI140" t="s">
        <v>1300</v>
      </c>
      <c r="XJ140" s="34">
        <v>0.62350790123683497</v>
      </c>
      <c r="XK140" s="34">
        <v>0.62581034086157605</v>
      </c>
      <c r="XL140" s="34">
        <v>0.62569898803016299</v>
      </c>
      <c r="XM140" s="34">
        <v>0.62644191943529604</v>
      </c>
      <c r="XN140" s="34">
        <v>0.62784014888971695</v>
      </c>
      <c r="XO140" s="34">
        <v>0.62931487901182992</v>
      </c>
      <c r="XP140" s="34">
        <v>0.63046738646093803</v>
      </c>
      <c r="XQ140" s="34">
        <v>0.63117708288833296</v>
      </c>
      <c r="XR140" s="34">
        <v>0.63222586160850003</v>
      </c>
      <c r="XS140" s="34">
        <v>0.63314874625402706</v>
      </c>
      <c r="XT140" s="34">
        <v>0.63397128007107495</v>
      </c>
      <c r="XU140" s="34">
        <v>0.63686834965245498</v>
      </c>
      <c r="XV140" s="34">
        <v>0.63982834025494495</v>
      </c>
      <c r="XW140" s="34">
        <v>0.6403490923286419</v>
      </c>
      <c r="XX140" s="34">
        <v>0.640458611738281</v>
      </c>
      <c r="XY140" s="34">
        <v>0.641026856864372</v>
      </c>
      <c r="XZ140" s="34">
        <v>0.64176713505248106</v>
      </c>
      <c r="YA140" s="34">
        <v>0.64188954061204195</v>
      </c>
      <c r="YB140" s="34">
        <v>0.64138618519426305</v>
      </c>
      <c r="YC140" s="34">
        <v>0.64052628098320397</v>
      </c>
      <c r="YD140" s="34">
        <v>0.63908997389750499</v>
      </c>
      <c r="YE140" s="34">
        <v>0.63672865430667802</v>
      </c>
      <c r="YF140" s="34">
        <v>0.63352784670760798</v>
      </c>
      <c r="YG140" s="34">
        <v>0.62974490945259198</v>
      </c>
      <c r="YH140" s="34">
        <v>0.62556567925343898</v>
      </c>
      <c r="YI140" s="34">
        <v>0.62126973601985902</v>
      </c>
      <c r="YJ140" s="34">
        <v>0.61697755881689897</v>
      </c>
      <c r="YK140" s="34">
        <v>0.61262845923888498</v>
      </c>
      <c r="YL140" s="34">
        <v>0.60847983544433903</v>
      </c>
      <c r="YM140" s="34">
        <v>0.60462315161777003</v>
      </c>
      <c r="YN140" s="34">
        <v>0.60099471227366497</v>
      </c>
      <c r="YO140" s="34">
        <v>0.59740255118273899</v>
      </c>
      <c r="YP140" s="34">
        <v>0.59403257144875798</v>
      </c>
      <c r="YQ140" s="34">
        <v>0.59115579877642799</v>
      </c>
      <c r="YR140" s="34">
        <v>0.58834282784272707</v>
      </c>
      <c r="YS140" s="34">
        <v>0.58537734804488795</v>
      </c>
      <c r="YT140" s="34">
        <v>0.58255061243713202</v>
      </c>
      <c r="YU140" s="34">
        <v>0.57971706653821597</v>
      </c>
      <c r="YV140" s="34">
        <v>0.57680274414116195</v>
      </c>
      <c r="YW140" s="34">
        <v>0.57398926036393805</v>
      </c>
      <c r="YX140" s="34">
        <v>0.57099628935512103</v>
      </c>
      <c r="YY140" s="34">
        <v>0.56787246498320798</v>
      </c>
      <c r="YZ140" s="34">
        <v>0.56473595453398706</v>
      </c>
      <c r="ZA140" s="34">
        <v>0.561604028166521</v>
      </c>
      <c r="ZB140" s="34">
        <v>0.55857209692299203</v>
      </c>
      <c r="ZC140" s="34">
        <v>0.55556064115121595</v>
      </c>
      <c r="ZD140" s="34">
        <v>0.55225856160594899</v>
      </c>
      <c r="ZE140" s="34">
        <v>0.54869296202348006</v>
      </c>
      <c r="ZF140" s="34">
        <v>0.54495324692074498</v>
      </c>
      <c r="ZG140" s="34">
        <v>0.54112775374523503</v>
      </c>
      <c r="ZH140" s="34">
        <v>0.53724661406044194</v>
      </c>
      <c r="ZI140" s="34">
        <v>0.53351303082839596</v>
      </c>
      <c r="ZJ140" s="34">
        <v>0.52992070129042801</v>
      </c>
      <c r="ZK140" s="34">
        <v>0.52632088007677003</v>
      </c>
      <c r="ZL140" s="34">
        <v>0.52309575313799594</v>
      </c>
      <c r="ZM140" s="34">
        <v>0.52026881112910706</v>
      </c>
      <c r="ZN140" s="34">
        <v>0.51777852861308193</v>
      </c>
      <c r="ZO140" s="34">
        <v>0.51563822428956396</v>
      </c>
      <c r="ZP140" s="34">
        <v>0.51415690012478998</v>
      </c>
      <c r="ZQ140" s="34">
        <v>0.51313272962515899</v>
      </c>
      <c r="ZR140" s="34">
        <v>0.51201644889763698</v>
      </c>
      <c r="ZS140" s="34">
        <v>0.51109701379358807</v>
      </c>
      <c r="ZT140" s="34">
        <v>0.51056383277656503</v>
      </c>
      <c r="ZU140" s="34">
        <v>0.51018819832273798</v>
      </c>
      <c r="ZV140" s="34">
        <v>0.50984824615873992</v>
      </c>
      <c r="ZW140" s="34">
        <v>0.50951182073136903</v>
      </c>
      <c r="ZX140" s="34">
        <v>0.509150054561752</v>
      </c>
      <c r="ZY140" s="34">
        <v>0.50872405825314704</v>
      </c>
      <c r="ZZ140" s="34">
        <v>0.50824926837874396</v>
      </c>
      <c r="AAA140" s="34">
        <v>0.50779027100934993</v>
      </c>
      <c r="AAB140" s="34">
        <v>0.50731391890570099</v>
      </c>
      <c r="AAC140" s="34">
        <v>0.50692452675571598</v>
      </c>
      <c r="AAD140" s="34">
        <v>0.506601696067006</v>
      </c>
      <c r="AAE140" s="34">
        <v>0.50611667505910196</v>
      </c>
      <c r="AAF140" s="34">
        <v>0.50556666399105799</v>
      </c>
      <c r="AAG140" s="34">
        <v>0.50509232549032501</v>
      </c>
      <c r="AAH140" s="34">
        <v>0.50472403778275499</v>
      </c>
      <c r="AAI140" s="34">
        <v>0.50435767739844994</v>
      </c>
      <c r="AAJ140" s="34">
        <v>0.50396120192230498</v>
      </c>
      <c r="AAK140" s="34">
        <v>0.50360115274869799</v>
      </c>
      <c r="AAL140" s="34">
        <v>0.50329581274499402</v>
      </c>
      <c r="AAM140" s="34">
        <v>0.50291205298404895</v>
      </c>
      <c r="AAN140" s="34">
        <v>0.502409159943075</v>
      </c>
      <c r="AAO140" s="34">
        <v>0.50184740347162193</v>
      </c>
      <c r="AAP140" s="34">
        <v>0.50126475523266401</v>
      </c>
      <c r="AAQ140" s="34">
        <v>0.50067834480345608</v>
      </c>
      <c r="AAR140" s="34">
        <v>0.500076176368215</v>
      </c>
      <c r="AAS140" s="34">
        <v>0.49951310749709199</v>
      </c>
      <c r="AAT140" s="34">
        <v>0.49900911034745599</v>
      </c>
      <c r="AAU140" s="34">
        <v>0.49853712077871104</v>
      </c>
      <c r="AAV140" s="34">
        <v>0.49811651830020898</v>
      </c>
      <c r="AAW140" s="34">
        <v>0.497743847000509</v>
      </c>
      <c r="AAX140" s="34">
        <v>0.49741277038243098</v>
      </c>
      <c r="AAY140" s="34">
        <v>0.497148479545374</v>
      </c>
      <c r="AAZ140" s="34">
        <v>0.49693789133910099</v>
      </c>
      <c r="ABA140" s="34">
        <v>0.49672637913718098</v>
      </c>
      <c r="ABB140" s="34">
        <v>0.49652060176802204</v>
      </c>
      <c r="ABC140" s="34">
        <v>0.49634371118897103</v>
      </c>
      <c r="ABD140" s="34">
        <v>0.49615610476142602</v>
      </c>
      <c r="ABE140" s="34">
        <v>0.49593757711252001</v>
      </c>
      <c r="ABF140" s="34">
        <v>0.495678701415949</v>
      </c>
      <c r="ABG140" t="s">
        <v>843</v>
      </c>
      <c r="ABH140" t="s">
        <v>843</v>
      </c>
      <c r="ABI140" t="s">
        <v>1300</v>
      </c>
      <c r="ABJ140" s="34">
        <v>0.615274959369003</v>
      </c>
      <c r="ABK140" s="34">
        <v>0.61594290758403103</v>
      </c>
      <c r="ABL140" s="34">
        <v>0.61581476186471595</v>
      </c>
      <c r="ABM140" s="34">
        <v>0.61612069528959101</v>
      </c>
      <c r="ABN140" s="34">
        <v>0.61640801374433796</v>
      </c>
      <c r="ABO140" s="34">
        <v>0.61665298869873597</v>
      </c>
      <c r="ABP140" s="34">
        <v>0.61761079246872597</v>
      </c>
      <c r="ABQ140" s="34">
        <v>0.618910180601561</v>
      </c>
      <c r="ABR140" s="34">
        <v>0.62078993441941899</v>
      </c>
      <c r="ABS140" s="34">
        <v>0.62277551479508597</v>
      </c>
      <c r="ABT140" s="34">
        <v>0.62473092938936392</v>
      </c>
      <c r="ABU140" s="34">
        <v>0.62765676198268605</v>
      </c>
      <c r="ABV140" s="34">
        <v>0.630229492192101</v>
      </c>
      <c r="ABW140" s="34">
        <v>0.63159508383426999</v>
      </c>
      <c r="ABX140" s="34">
        <v>0.63313668525247302</v>
      </c>
      <c r="ABY140" s="34">
        <v>0.63488714145844594</v>
      </c>
      <c r="ABZ140" s="34">
        <v>0.63733755491976507</v>
      </c>
      <c r="ACA140" s="34">
        <v>0.63973452180803603</v>
      </c>
      <c r="ACB140" s="34">
        <v>0.64097165219365293</v>
      </c>
      <c r="ACC140" s="34">
        <v>0.64167633106603006</v>
      </c>
      <c r="ACD140" s="34">
        <v>0.64197385943358098</v>
      </c>
      <c r="ACE140" s="34">
        <v>0.6412623705462509</v>
      </c>
      <c r="ACF140" s="34">
        <v>0.63943196329827601</v>
      </c>
      <c r="ACG140" s="34">
        <v>0.63705895604164797</v>
      </c>
      <c r="ACH140" s="34">
        <v>0.63441551767398108</v>
      </c>
      <c r="ACI140" s="34">
        <v>0.63161774556035399</v>
      </c>
      <c r="ACJ140" s="34">
        <v>0.628597826473833</v>
      </c>
      <c r="ACK140" s="34">
        <v>0.62536173665938699</v>
      </c>
      <c r="ACL140" s="34">
        <v>0.621929432619719</v>
      </c>
      <c r="ACM140" s="34">
        <v>0.61824766171017398</v>
      </c>
      <c r="ACN140" s="34">
        <v>0.61455616667097002</v>
      </c>
      <c r="ACO140" s="34">
        <v>0.61096776535553399</v>
      </c>
      <c r="ACP140" s="34">
        <v>0.60740876814922107</v>
      </c>
      <c r="ACQ140" s="34">
        <v>0.60407758967210801</v>
      </c>
      <c r="ACR140" s="34">
        <v>0.60100906303578594</v>
      </c>
      <c r="ACS140" s="34">
        <v>0.59813761909770902</v>
      </c>
      <c r="ACT140" s="34">
        <v>0.59527445365382403</v>
      </c>
      <c r="ACU140" s="34">
        <v>0.59257923127641199</v>
      </c>
      <c r="ACV140" s="34">
        <v>0.59031835921981302</v>
      </c>
      <c r="ACW140" s="34">
        <v>0.58808486391825199</v>
      </c>
      <c r="ACX140" s="34">
        <v>0.58567172875239604</v>
      </c>
      <c r="ACY140" s="34">
        <v>0.58337310681030996</v>
      </c>
      <c r="ACZ140" s="34">
        <v>0.58104476224621204</v>
      </c>
      <c r="ADA140" s="34">
        <v>0.57859851611940305</v>
      </c>
      <c r="ADB140" s="34">
        <v>0.57624445746937303</v>
      </c>
      <c r="ADC140" s="34">
        <v>0.57372885899721093</v>
      </c>
      <c r="ADD140" s="34">
        <v>0.57107828144461503</v>
      </c>
      <c r="ADE140" s="34">
        <v>0.56840735433956302</v>
      </c>
      <c r="ADF140" s="34">
        <v>0.56574837170310199</v>
      </c>
      <c r="ADG140" s="34">
        <v>0.56318661032414097</v>
      </c>
      <c r="ADH140" s="34">
        <v>0.56062973999565202</v>
      </c>
      <c r="ADI140" s="34">
        <v>0.55779193730629506</v>
      </c>
      <c r="ADJ140" s="34">
        <v>0.55471027228555203</v>
      </c>
      <c r="ADK140" s="34">
        <v>0.55145834465964805</v>
      </c>
      <c r="ADL140" s="34">
        <v>0.548097674424464</v>
      </c>
      <c r="ADM140" s="34">
        <v>0.54466458247014993</v>
      </c>
      <c r="ADN140" s="34">
        <v>0.54136101412821802</v>
      </c>
      <c r="ADO140" s="34">
        <v>0.53816422770616701</v>
      </c>
      <c r="ADP140" s="34">
        <v>0.53494597080016904</v>
      </c>
      <c r="ADQ140" s="34">
        <v>0.53210012702793696</v>
      </c>
      <c r="ADR140" s="34">
        <v>0.52963373260403002</v>
      </c>
      <c r="ADS140" s="34">
        <v>0.52747805565522299</v>
      </c>
      <c r="ADT140" s="34">
        <v>0.52565528597455302</v>
      </c>
      <c r="ADU140" s="34">
        <v>0.52445425184941696</v>
      </c>
      <c r="ADV140" s="34">
        <v>0.52366974497646102</v>
      </c>
      <c r="ADW140" s="34">
        <v>0.52279889040456295</v>
      </c>
      <c r="ADX140" s="34">
        <v>0.52211273334892194</v>
      </c>
      <c r="ADY140" s="34">
        <v>0.52177444981350096</v>
      </c>
      <c r="ADZ140" s="34">
        <v>0.52158790458943405</v>
      </c>
      <c r="AEA140" s="34">
        <v>0.52142634589614001</v>
      </c>
      <c r="AEB140" s="34">
        <v>0.52123837917664406</v>
      </c>
      <c r="AEC140" s="34">
        <v>0.52101219083060601</v>
      </c>
      <c r="AED140" s="34">
        <v>0.52070832626738994</v>
      </c>
      <c r="AEE140" s="34">
        <v>0.52032639872090902</v>
      </c>
      <c r="AEF140" s="34">
        <v>0.51994786156959205</v>
      </c>
      <c r="AEG140" s="34">
        <v>0.51953139246030899</v>
      </c>
      <c r="AEH140" s="34">
        <v>0.519190638928124</v>
      </c>
      <c r="AEI140" s="34">
        <v>0.518940052749578</v>
      </c>
      <c r="AEJ140" s="34">
        <v>0.51853129037378898</v>
      </c>
      <c r="AEK140" s="34">
        <v>0.518034843586055</v>
      </c>
      <c r="AEL140" s="34">
        <v>0.51762535610594707</v>
      </c>
      <c r="AEM140" s="34">
        <v>0.51731295182058801</v>
      </c>
      <c r="AEN140" s="34">
        <v>0.51695206884359701</v>
      </c>
      <c r="AEO140" s="34">
        <v>0.51654767986038597</v>
      </c>
      <c r="AEP140" s="34">
        <v>0.51618833766876893</v>
      </c>
      <c r="AEQ140" s="34">
        <v>0.51586845453035102</v>
      </c>
      <c r="AER140" s="34">
        <v>0.51544505164171806</v>
      </c>
      <c r="AES140" s="34">
        <v>0.51489598630969402</v>
      </c>
      <c r="AET140" s="34">
        <v>0.51428077755796897</v>
      </c>
      <c r="AEU140" s="34">
        <v>0.51361567115919893</v>
      </c>
      <c r="AEV140" s="34">
        <v>0.51292099260851898</v>
      </c>
      <c r="AEW140" s="34">
        <v>0.512212004695073</v>
      </c>
      <c r="AEX140" s="34">
        <v>0.51154714420454195</v>
      </c>
      <c r="AEY140" s="34">
        <v>0.51093376534161894</v>
      </c>
      <c r="AEZ140" s="34">
        <v>0.51035374950492607</v>
      </c>
      <c r="AFA140" s="34">
        <v>0.50982201304386299</v>
      </c>
      <c r="AFB140" s="34">
        <v>0.50933339608206896</v>
      </c>
      <c r="AFC140" s="34">
        <v>0.50887947674215506</v>
      </c>
      <c r="AFD140" s="34">
        <v>0.50848638841793092</v>
      </c>
      <c r="AFE140" s="34">
        <v>0.508154764720264</v>
      </c>
      <c r="AFF140" s="34">
        <v>0.50783189176343801</v>
      </c>
      <c r="AFG140" t="s">
        <v>843</v>
      </c>
      <c r="AFH140" t="s">
        <v>843</v>
      </c>
      <c r="AFI140" s="34">
        <v>0.65099999999999991</v>
      </c>
      <c r="AFJ140" s="34">
        <v>0.66132000000000002</v>
      </c>
      <c r="AFK140" s="34">
        <v>0.66850999999999994</v>
      </c>
      <c r="AFL140" s="34">
        <v>0.67016999999999993</v>
      </c>
      <c r="AFM140" s="34">
        <v>0.67171999999999998</v>
      </c>
      <c r="AFN140" s="34">
        <v>0.67322000000000004</v>
      </c>
      <c r="AFO140" s="34">
        <v>0.69298000000000004</v>
      </c>
      <c r="AFP140" s="34">
        <v>0.6875</v>
      </c>
      <c r="AFQ140" s="34">
        <v>0.68492999999999993</v>
      </c>
      <c r="AFR140" s="34">
        <v>0.69877</v>
      </c>
      <c r="AFS140" s="34">
        <v>0.70609999999999995</v>
      </c>
      <c r="AFT140" s="34">
        <v>0.71460999999999997</v>
      </c>
      <c r="AFU140" s="34">
        <v>0.71596000000000004</v>
      </c>
      <c r="AFV140" s="34">
        <v>0.70677999999999996</v>
      </c>
      <c r="AFW140" s="34">
        <v>0.70947000000000005</v>
      </c>
      <c r="AFX140" s="34">
        <v>0.71831</v>
      </c>
      <c r="AFY140" s="34">
        <v>0.72758999999999996</v>
      </c>
      <c r="AFZ140" s="34">
        <v>0.72941</v>
      </c>
      <c r="AGA140" s="34">
        <v>0.74063000000000001</v>
      </c>
      <c r="AGB140" t="s">
        <v>843</v>
      </c>
      <c r="AGC140" t="s">
        <v>843</v>
      </c>
      <c r="AGD140" t="s">
        <v>843</v>
      </c>
      <c r="AGE140" t="s">
        <v>843</v>
      </c>
      <c r="AGF140" s="34">
        <v>1.5265187248587608E-2</v>
      </c>
      <c r="AGG140" t="s">
        <v>843</v>
      </c>
      <c r="AGH140" t="s">
        <v>843</v>
      </c>
      <c r="AGI140" t="s">
        <v>843</v>
      </c>
      <c r="AGJ140" t="s">
        <v>843</v>
      </c>
      <c r="AGK140" t="s">
        <v>843</v>
      </c>
      <c r="AGL140" t="s">
        <v>843</v>
      </c>
      <c r="AGM140" t="s">
        <v>843</v>
      </c>
      <c r="AGN140" t="s">
        <v>843</v>
      </c>
      <c r="AGO140" s="34">
        <v>0.33399999999999996</v>
      </c>
      <c r="AGP140" s="34">
        <v>2020</v>
      </c>
      <c r="AGQ140" t="s">
        <v>832</v>
      </c>
      <c r="AGR140" t="s">
        <v>843</v>
      </c>
      <c r="AGS140" s="34">
        <v>0</v>
      </c>
      <c r="AGT140" s="34">
        <v>2020</v>
      </c>
      <c r="AGU140" t="s">
        <v>832</v>
      </c>
      <c r="AGV140" t="s">
        <v>843</v>
      </c>
      <c r="AGW140" s="34">
        <v>0</v>
      </c>
      <c r="AGX140" s="34">
        <v>2020</v>
      </c>
      <c r="AGY140" t="s">
        <v>832</v>
      </c>
      <c r="AGZ140" t="s">
        <v>843</v>
      </c>
      <c r="AHA140" s="34">
        <v>0</v>
      </c>
      <c r="AHB140" s="34">
        <v>2020</v>
      </c>
      <c r="AHC140" t="s">
        <v>832</v>
      </c>
      <c r="AHD140" t="s">
        <v>843</v>
      </c>
      <c r="AHE140" s="34">
        <v>0.18100000000000002</v>
      </c>
      <c r="AHF140" s="34">
        <v>2020</v>
      </c>
      <c r="AHG140" t="s">
        <v>832</v>
      </c>
      <c r="AHH140" t="s">
        <v>843</v>
      </c>
      <c r="AHI140" t="s">
        <v>830</v>
      </c>
      <c r="AHJ140" s="34">
        <v>0.16702297329902649</v>
      </c>
      <c r="AHK140" s="34">
        <v>0.17010977864265442</v>
      </c>
      <c r="AHL140" s="34">
        <v>0.17530305683612823</v>
      </c>
      <c r="AHM140" s="34">
        <v>0.16968388855457306</v>
      </c>
      <c r="AHN140" s="34">
        <v>0.16499347984790802</v>
      </c>
      <c r="AHO140" t="s">
        <v>843</v>
      </c>
      <c r="AHP140" s="34">
        <v>0.18562264740467072</v>
      </c>
      <c r="AHQ140" s="34">
        <v>0.1801171600818634</v>
      </c>
      <c r="AHR140" s="34">
        <v>0.17720730602741241</v>
      </c>
      <c r="AHS140" s="34">
        <v>0.17157386243343353</v>
      </c>
      <c r="AHT140" s="34">
        <v>0.17326056957244873</v>
      </c>
      <c r="AHU140" t="s">
        <v>843</v>
      </c>
      <c r="AHV140" s="34">
        <v>0.18978765606880188</v>
      </c>
      <c r="AHW140" s="34">
        <v>0.18231742084026337</v>
      </c>
      <c r="AHX140" s="34">
        <v>0.17883232235908508</v>
      </c>
      <c r="AHY140" s="34">
        <v>0.17202286422252655</v>
      </c>
      <c r="AHZ140" s="34">
        <v>0.17402403056621552</v>
      </c>
      <c r="AIA140" t="s">
        <v>832</v>
      </c>
      <c r="AIB140" t="s">
        <v>843</v>
      </c>
      <c r="AIC140" s="34">
        <v>0.19128721952438354</v>
      </c>
      <c r="AID140" s="34">
        <v>0.18606415390968323</v>
      </c>
      <c r="AIE140" s="34">
        <v>0.18527312576770782</v>
      </c>
      <c r="AIF140" s="34">
        <v>0.17762161791324615</v>
      </c>
      <c r="AIG140" s="34">
        <v>0.16862305998802185</v>
      </c>
      <c r="AIH140" t="s">
        <v>924</v>
      </c>
      <c r="AII140" t="s">
        <v>843</v>
      </c>
      <c r="AIJ140" s="34">
        <v>0.19452999532222748</v>
      </c>
      <c r="AIK140" s="34">
        <v>0.18749800324440002</v>
      </c>
      <c r="AIL140" s="34">
        <v>0.18445700407028198</v>
      </c>
      <c r="AIM140" s="34">
        <v>0.18222799897193909</v>
      </c>
      <c r="AIN140" s="34">
        <v>0.18288999795913696</v>
      </c>
      <c r="AIO140" t="s">
        <v>1607</v>
      </c>
      <c r="AIP140" s="34">
        <v>0.17533332109451294</v>
      </c>
      <c r="AIQ140" t="s">
        <v>843</v>
      </c>
      <c r="AIR140" s="34">
        <v>0.17698</v>
      </c>
      <c r="AIS140" s="34">
        <v>0.17545000000000002</v>
      </c>
      <c r="AIT140" s="34">
        <v>0.17515999999999998</v>
      </c>
      <c r="AIU140" s="34">
        <v>0.17485000000000001</v>
      </c>
      <c r="AIV140" s="34">
        <v>0.17478000000000002</v>
      </c>
      <c r="AIW140" s="34">
        <v>0.17478000000000002</v>
      </c>
      <c r="AIX140" t="s">
        <v>843</v>
      </c>
      <c r="AIY140" s="34">
        <v>1.102E-2</v>
      </c>
      <c r="AIZ140" s="34">
        <v>1.7059999999999999E-2</v>
      </c>
      <c r="AJA140" s="34">
        <v>2.4760000000000001E-2</v>
      </c>
      <c r="AJB140" s="34">
        <v>2.358E-2</v>
      </c>
      <c r="AJC140" s="34">
        <v>2.3029999999999998E-2</v>
      </c>
      <c r="AJD140" s="34">
        <v>2.2869999999999998E-2</v>
      </c>
      <c r="AJE140" t="s">
        <v>843</v>
      </c>
      <c r="AJF140" s="34">
        <v>3.0146371573209763E-2</v>
      </c>
      <c r="AJG140" s="34">
        <v>2.7307625859975815E-2</v>
      </c>
      <c r="AJH140" s="34">
        <v>3.0509855598211288E-2</v>
      </c>
      <c r="AJI140" s="34">
        <v>3.1617827713489532E-2</v>
      </c>
      <c r="AJJ140" s="34">
        <v>2.2709954530000687E-2</v>
      </c>
      <c r="AJK140" t="s">
        <v>830</v>
      </c>
      <c r="AJL140" t="s">
        <v>843</v>
      </c>
      <c r="AJM140" t="s">
        <v>843</v>
      </c>
      <c r="AJN140" s="34">
        <v>2.446390874683857E-2</v>
      </c>
      <c r="AJO140" s="34">
        <v>1.7409820109605789E-2</v>
      </c>
      <c r="AJP140" s="34">
        <v>2.3341169580817223E-2</v>
      </c>
      <c r="AJQ140" s="34">
        <v>1.8436258658766747E-2</v>
      </c>
      <c r="AJR140" s="34">
        <v>1.5368443913757801E-2</v>
      </c>
      <c r="AJS140" t="s">
        <v>832</v>
      </c>
      <c r="AJT140" t="s">
        <v>843</v>
      </c>
      <c r="AJU140" t="s">
        <v>843</v>
      </c>
      <c r="AJV140" t="s">
        <v>843</v>
      </c>
      <c r="AJW140" s="34">
        <v>1.2341815046966076E-2</v>
      </c>
      <c r="AJX140" s="34">
        <v>6.6726040095090866E-3</v>
      </c>
      <c r="AJY140" s="34">
        <v>8.9929439127445221E-3</v>
      </c>
      <c r="AJZ140" s="34">
        <v>1.0675560683012009E-2</v>
      </c>
      <c r="AKA140" s="34">
        <v>3.8827569223940372E-3</v>
      </c>
      <c r="AKB140" t="s">
        <v>830</v>
      </c>
      <c r="AKC140" t="s">
        <v>843</v>
      </c>
      <c r="AKD140" t="s">
        <v>843</v>
      </c>
      <c r="AKE140" t="s">
        <v>843</v>
      </c>
      <c r="AKF140" s="34">
        <v>5.5913506075739861E-3</v>
      </c>
      <c r="AKG140" s="34">
        <v>-2.8829064685851336E-3</v>
      </c>
      <c r="AKH140" s="34">
        <v>2.9909603763371706E-3</v>
      </c>
      <c r="AKI140" s="34">
        <v>9.6462789224460721E-4</v>
      </c>
      <c r="AKJ140" s="34">
        <v>-1.2258080532774329E-3</v>
      </c>
      <c r="AKK140" t="s">
        <v>832</v>
      </c>
      <c r="AKL140" t="s">
        <v>843</v>
      </c>
      <c r="AKM140" s="34">
        <v>91200</v>
      </c>
      <c r="AKN140" t="s">
        <v>832</v>
      </c>
      <c r="AKO140" t="s">
        <v>843</v>
      </c>
      <c r="AKP140" s="34">
        <v>111813.9609375</v>
      </c>
      <c r="AKQ140" t="s">
        <v>830</v>
      </c>
      <c r="AKR140" t="s">
        <v>843</v>
      </c>
      <c r="AKS140" s="34">
        <v>107660.137422342</v>
      </c>
      <c r="AKT140" t="s">
        <v>832</v>
      </c>
      <c r="AKU140" t="s">
        <v>843</v>
      </c>
      <c r="AKV140" s="34">
        <v>126426.08993432199</v>
      </c>
      <c r="AKW140" t="s">
        <v>832</v>
      </c>
      <c r="AKX140" t="s">
        <v>843</v>
      </c>
      <c r="AKY140" s="34">
        <v>0.19481678307056427</v>
      </c>
      <c r="AKZ140" s="34">
        <v>0.18246179819107056</v>
      </c>
      <c r="ALA140" s="34">
        <v>0.1781848669052124</v>
      </c>
      <c r="ALB140" s="34">
        <v>0.19487832486629486</v>
      </c>
      <c r="ALC140" s="34">
        <v>0.19101762771606445</v>
      </c>
      <c r="ALD140" t="s">
        <v>830</v>
      </c>
      <c r="ALE140" t="s">
        <v>843</v>
      </c>
      <c r="ALF140" t="s">
        <v>843</v>
      </c>
      <c r="ALG140" t="s">
        <v>843</v>
      </c>
      <c r="ALH140" s="34">
        <v>0.25037974119186401</v>
      </c>
      <c r="ALI140" s="34">
        <v>0.23569190502166748</v>
      </c>
      <c r="ALJ140" s="34">
        <v>0.22703956067562103</v>
      </c>
      <c r="ALK140" s="34">
        <v>0.21477459371089935</v>
      </c>
      <c r="ALL140" s="34">
        <v>0.20924727618694305</v>
      </c>
      <c r="ALM140" t="s">
        <v>832</v>
      </c>
    </row>
    <row r="141" spans="1:1001">
      <c r="A141" t="s">
        <v>512</v>
      </c>
      <c r="B141" t="s">
        <v>100</v>
      </c>
      <c r="C141" t="s">
        <v>323</v>
      </c>
      <c r="D141" s="34">
        <v>3.0974207445979118E-2</v>
      </c>
      <c r="E141" t="s">
        <v>432</v>
      </c>
      <c r="F141" s="34">
        <v>4.2259611189365387E-2</v>
      </c>
      <c r="G141" t="s">
        <v>1464</v>
      </c>
      <c r="H141" s="34">
        <v>3.4863822162151337E-2</v>
      </c>
      <c r="I141" t="s">
        <v>1294</v>
      </c>
      <c r="J141" s="34">
        <v>3.5460092127323151E-2</v>
      </c>
      <c r="K141" t="s">
        <v>1521</v>
      </c>
      <c r="L141" s="34"/>
      <c r="M141" t="s">
        <v>432</v>
      </c>
      <c r="N141" s="34">
        <v>0.34464508295059204</v>
      </c>
      <c r="O141" s="34"/>
      <c r="P141" t="s">
        <v>1459</v>
      </c>
      <c r="Q141" s="34"/>
      <c r="R141" t="s">
        <v>1459</v>
      </c>
      <c r="S141" s="34">
        <v>0.37440451979637146</v>
      </c>
      <c r="T141" t="s">
        <v>432</v>
      </c>
      <c r="U141" s="34">
        <v>0.34464508295059204</v>
      </c>
      <c r="V141" t="s">
        <v>432</v>
      </c>
      <c r="W141" t="s">
        <v>843</v>
      </c>
      <c r="X141" t="s">
        <v>1464</v>
      </c>
      <c r="Y141" s="34">
        <v>0.33534640073776245</v>
      </c>
      <c r="Z141" s="34"/>
      <c r="AA141" t="s">
        <v>1459</v>
      </c>
      <c r="AB141" s="34"/>
      <c r="AC141" t="s">
        <v>1459</v>
      </c>
      <c r="AD141" s="34">
        <v>0.33534640073776245</v>
      </c>
      <c r="AE141" t="s">
        <v>1464</v>
      </c>
      <c r="AF141" s="34">
        <v>0.31091848015785217</v>
      </c>
      <c r="AG141" t="s">
        <v>1464</v>
      </c>
      <c r="AH141" t="s">
        <v>843</v>
      </c>
      <c r="AI141" t="s">
        <v>1294</v>
      </c>
      <c r="AJ141" s="34">
        <v>0.31860485672950745</v>
      </c>
      <c r="AK141" s="34"/>
      <c r="AL141" t="s">
        <v>1459</v>
      </c>
      <c r="AM141" s="34"/>
      <c r="AN141" t="s">
        <v>1459</v>
      </c>
      <c r="AO141" s="34">
        <v>0.31860485672950745</v>
      </c>
      <c r="AP141" t="s">
        <v>1294</v>
      </c>
      <c r="AQ141" s="34">
        <v>0.29698207974433899</v>
      </c>
      <c r="AR141" t="s">
        <v>1294</v>
      </c>
      <c r="AS141" t="s">
        <v>843</v>
      </c>
      <c r="AT141" t="s">
        <v>1521</v>
      </c>
      <c r="AU141" s="34">
        <v>0.318656325340271</v>
      </c>
      <c r="AV141" s="34"/>
      <c r="AW141" t="s">
        <v>1459</v>
      </c>
      <c r="AX141" s="34"/>
      <c r="AY141" t="s">
        <v>1459</v>
      </c>
      <c r="AZ141" s="34">
        <v>0.318656325340271</v>
      </c>
      <c r="BA141" t="s">
        <v>1521</v>
      </c>
      <c r="BB141" s="34">
        <v>0.29703006148338318</v>
      </c>
      <c r="BC141" t="s">
        <v>1521</v>
      </c>
      <c r="BD141" t="s">
        <v>843</v>
      </c>
      <c r="BE141" s="34">
        <v>0.54523499805254672</v>
      </c>
      <c r="BF141" t="s">
        <v>465</v>
      </c>
      <c r="BG141" t="s">
        <v>843</v>
      </c>
      <c r="BH141" t="s">
        <v>432</v>
      </c>
      <c r="BI141" s="34">
        <v>1.5741454362869263</v>
      </c>
      <c r="BJ141" t="s">
        <v>819</v>
      </c>
      <c r="BK141" s="34">
        <v>1.6657947301864624</v>
      </c>
      <c r="BL141" t="s">
        <v>1294</v>
      </c>
      <c r="BM141" s="34">
        <v>2.6632580757141113</v>
      </c>
      <c r="BN141" t="s">
        <v>1521</v>
      </c>
      <c r="BO141" s="34">
        <v>3.6955947875976563</v>
      </c>
      <c r="BP141" t="s">
        <v>843</v>
      </c>
      <c r="BQ141" s="34">
        <v>2.3396694660186768</v>
      </c>
      <c r="BR141" t="s">
        <v>465</v>
      </c>
      <c r="BS141" s="34"/>
      <c r="BT141" t="s">
        <v>843</v>
      </c>
      <c r="BU141" s="34">
        <v>2.3768224716186523</v>
      </c>
      <c r="BV141" t="s">
        <v>1562</v>
      </c>
      <c r="BW141" t="s">
        <v>843</v>
      </c>
      <c r="BX141" s="34">
        <v>2.5122501850128174</v>
      </c>
      <c r="BY141" t="s">
        <v>465</v>
      </c>
      <c r="BZ141" t="s">
        <v>843</v>
      </c>
      <c r="CA141" t="s">
        <v>432</v>
      </c>
      <c r="CB141" s="34">
        <v>1.217324286699295E-2</v>
      </c>
      <c r="CC141" s="34">
        <v>1.2837018817663193E-2</v>
      </c>
      <c r="CD141" s="34">
        <v>1.4180256053805351E-2</v>
      </c>
      <c r="CE141" s="34">
        <v>1.1662872508168221E-2</v>
      </c>
      <c r="CF141" s="34">
        <v>8.7645649909973145E-3</v>
      </c>
      <c r="CG141" t="s">
        <v>843</v>
      </c>
      <c r="CH141" t="s">
        <v>819</v>
      </c>
      <c r="CI141" s="34">
        <v>1.4289744198322296E-2</v>
      </c>
      <c r="CJ141" s="34">
        <v>1.5094269067049026E-2</v>
      </c>
      <c r="CK141" s="34">
        <v>1.6462666913866997E-2</v>
      </c>
      <c r="CL141" s="34">
        <v>1.4982404187321663E-2</v>
      </c>
      <c r="CM141" s="34">
        <v>1.5153816901147366E-2</v>
      </c>
      <c r="CN141" t="s">
        <v>843</v>
      </c>
      <c r="CO141" t="s">
        <v>1294</v>
      </c>
      <c r="CP141" s="34">
        <v>1.4978100545704365E-2</v>
      </c>
      <c r="CQ141" s="34">
        <v>1.5800951048731804E-2</v>
      </c>
      <c r="CR141" s="34">
        <v>1.6145331785082817E-2</v>
      </c>
      <c r="CS141" s="34">
        <v>1.5550957061350346E-2</v>
      </c>
      <c r="CT141" s="34">
        <v>1.6345381736755371E-2</v>
      </c>
      <c r="CU141" t="s">
        <v>843</v>
      </c>
      <c r="CV141" t="s">
        <v>1521</v>
      </c>
      <c r="CW141" s="34">
        <v>1.5409660525619984E-2</v>
      </c>
      <c r="CX141" s="34">
        <v>1.642705500125885E-2</v>
      </c>
      <c r="CY141" s="34">
        <v>1.5669118613004684E-2</v>
      </c>
      <c r="CZ141" s="34">
        <v>1.6355834901332855E-2</v>
      </c>
      <c r="DA141" s="34">
        <v>1.7191452905535698E-2</v>
      </c>
      <c r="DB141" t="s">
        <v>843</v>
      </c>
      <c r="DC141" s="34">
        <v>5.8062558174133301</v>
      </c>
      <c r="DD141" s="34">
        <v>6.3941841125488281</v>
      </c>
      <c r="DE141" s="34">
        <v>7.0059409141540527</v>
      </c>
      <c r="DF141" s="34">
        <v>7.8942046165466309</v>
      </c>
      <c r="DG141" s="34">
        <v>8.9445104598999023</v>
      </c>
      <c r="DH141" t="s">
        <v>1464</v>
      </c>
      <c r="DI141" t="s">
        <v>843</v>
      </c>
      <c r="DJ141" s="34">
        <v>6.1434588432312012</v>
      </c>
      <c r="DK141" s="34">
        <v>6.7627439498901367</v>
      </c>
      <c r="DL141" s="34">
        <v>7.5108718872070313</v>
      </c>
      <c r="DM141" s="34">
        <v>8.5043611526489258</v>
      </c>
      <c r="DN141" s="34">
        <v>9.6478137969970703</v>
      </c>
      <c r="DO141" t="s">
        <v>1294</v>
      </c>
      <c r="DP141" t="s">
        <v>843</v>
      </c>
      <c r="DQ141" s="34">
        <v>10.147144317626953</v>
      </c>
      <c r="DR141" t="s">
        <v>1521</v>
      </c>
      <c r="DS141" t="s">
        <v>843</v>
      </c>
      <c r="DT141" t="s">
        <v>843</v>
      </c>
      <c r="DU141" s="34"/>
      <c r="DV141" t="s">
        <v>1460</v>
      </c>
      <c r="DW141" t="s">
        <v>843</v>
      </c>
      <c r="DX141" t="s">
        <v>843</v>
      </c>
      <c r="DY141" t="s">
        <v>432</v>
      </c>
      <c r="DZ141" s="34">
        <v>6.7921015433967113E-3</v>
      </c>
      <c r="EA141" s="34">
        <v>1.7432477325201035E-2</v>
      </c>
      <c r="EB141" s="34">
        <v>4.381285235285759E-2</v>
      </c>
      <c r="EC141" s="34">
        <v>2.5151407346129417E-2</v>
      </c>
      <c r="ED141" s="34">
        <v>0.21225893497467041</v>
      </c>
      <c r="EE141" t="s">
        <v>843</v>
      </c>
      <c r="EF141" t="s">
        <v>819</v>
      </c>
      <c r="EG141" s="34">
        <v>1.0632326826453209E-2</v>
      </c>
      <c r="EH141" s="34">
        <v>3.3108241856098175E-2</v>
      </c>
      <c r="EI141" s="34">
        <v>1.5302985906600952E-2</v>
      </c>
      <c r="EJ141" s="34">
        <v>6.5602011978626251E-2</v>
      </c>
      <c r="EK141" s="34">
        <v>-7.6654635369777679E-2</v>
      </c>
      <c r="EL141" t="s">
        <v>843</v>
      </c>
      <c r="EM141" t="s">
        <v>1294</v>
      </c>
      <c r="EN141" s="34">
        <v>8.7131736800074577E-3</v>
      </c>
      <c r="EO141" s="34">
        <v>1.0976486839354038E-2</v>
      </c>
      <c r="EP141" s="34">
        <v>-6.3114850781857967E-3</v>
      </c>
      <c r="EQ141" s="34">
        <v>-7.1677833795547485E-2</v>
      </c>
      <c r="ER141" s="34">
        <v>4.6019531786441803E-2</v>
      </c>
      <c r="ES141" t="s">
        <v>843</v>
      </c>
      <c r="ET141" t="s">
        <v>1521</v>
      </c>
      <c r="EU141" s="34">
        <v>1.14759411662817E-2</v>
      </c>
      <c r="EV141" s="34">
        <v>-1.0802330449223518E-2</v>
      </c>
      <c r="EW141" s="34">
        <v>-4.3023251928389072E-3</v>
      </c>
      <c r="EX141" s="34">
        <v>-7.1498684585094452E-2</v>
      </c>
      <c r="EY141" s="34">
        <v>-6.7865557968616486E-2</v>
      </c>
      <c r="EZ141" t="s">
        <v>843</v>
      </c>
      <c r="FA141" t="s">
        <v>465</v>
      </c>
      <c r="FB141" s="34">
        <v>-4.2330138385295868E-3</v>
      </c>
      <c r="FC141" s="34">
        <v>-5.191451869904995E-3</v>
      </c>
      <c r="FD141" s="34">
        <v>-1.7498646629974246E-3</v>
      </c>
      <c r="FE141" s="34">
        <v>-1.8796479562297463E-3</v>
      </c>
      <c r="FF141" s="34">
        <v>1.3925275765359402E-2</v>
      </c>
      <c r="FG141" t="s">
        <v>843</v>
      </c>
      <c r="FH141" s="34"/>
      <c r="FI141" s="34"/>
      <c r="FJ141" s="34"/>
      <c r="FK141" s="34"/>
      <c r="FL141" s="34"/>
      <c r="FM141" t="s">
        <v>843</v>
      </c>
      <c r="FN141" t="s">
        <v>843</v>
      </c>
      <c r="FO141" s="34">
        <v>0.78215000000000001</v>
      </c>
      <c r="FP141" t="s">
        <v>1462</v>
      </c>
      <c r="FQ141" t="s">
        <v>843</v>
      </c>
      <c r="FR141" t="s">
        <v>843</v>
      </c>
      <c r="FS141" s="34">
        <v>0.84358999999999995</v>
      </c>
      <c r="FT141" t="s">
        <v>1462</v>
      </c>
      <c r="FU141" t="s">
        <v>843</v>
      </c>
      <c r="FV141" t="s">
        <v>843</v>
      </c>
      <c r="FW141" s="34">
        <v>0.73055000000000003</v>
      </c>
      <c r="FX141" t="s">
        <v>1462</v>
      </c>
      <c r="FY141" t="s">
        <v>843</v>
      </c>
      <c r="FZ141" s="34"/>
      <c r="GA141" s="34"/>
      <c r="GB141" s="34"/>
      <c r="GC141" s="34"/>
      <c r="GD141" s="34"/>
      <c r="GE141" t="s">
        <v>1460</v>
      </c>
      <c r="GF141" t="s">
        <v>843</v>
      </c>
      <c r="GG141" s="34">
        <v>0.29774999618530273</v>
      </c>
      <c r="GH141" s="34">
        <v>0.29389941692352295</v>
      </c>
      <c r="GI141" s="34">
        <v>0.33750948309898376</v>
      </c>
      <c r="GJ141" s="34">
        <v>0.29466921091079712</v>
      </c>
      <c r="GK141" s="34">
        <v>0.33697015047073364</v>
      </c>
      <c r="GL141" t="s">
        <v>832</v>
      </c>
      <c r="GM141" t="s">
        <v>843</v>
      </c>
      <c r="GN141" s="34"/>
      <c r="GO141" t="s">
        <v>1460</v>
      </c>
      <c r="GP141" t="s">
        <v>843</v>
      </c>
      <c r="GQ141" t="s">
        <v>843</v>
      </c>
      <c r="GR141" s="34">
        <v>8.1106744706630707E-2</v>
      </c>
      <c r="GS141" s="34">
        <v>9.4108380377292633E-2</v>
      </c>
      <c r="GT141" s="34">
        <v>6.1105377972126007E-2</v>
      </c>
      <c r="GU141" s="34">
        <v>4.6995721757411957E-2</v>
      </c>
      <c r="GV141" s="34">
        <v>0.11791609972715378</v>
      </c>
      <c r="GW141" t="s">
        <v>832</v>
      </c>
      <c r="GX141" t="s">
        <v>843</v>
      </c>
      <c r="GY141" t="s">
        <v>843</v>
      </c>
      <c r="GZ141" t="s">
        <v>843</v>
      </c>
      <c r="HA141" t="s">
        <v>843</v>
      </c>
      <c r="HB141" t="s">
        <v>843</v>
      </c>
      <c r="HC141" t="s">
        <v>843</v>
      </c>
      <c r="HD141" t="s">
        <v>843</v>
      </c>
      <c r="HE141" t="s">
        <v>843</v>
      </c>
      <c r="HF141" t="s">
        <v>843</v>
      </c>
      <c r="HG141" t="s">
        <v>843</v>
      </c>
      <c r="HH141" s="34">
        <v>431896</v>
      </c>
      <c r="HI141" s="34">
        <v>439122</v>
      </c>
      <c r="HJ141" s="34">
        <v>449665</v>
      </c>
      <c r="HK141" s="34">
        <v>462533</v>
      </c>
      <c r="HL141" s="34">
        <v>475529</v>
      </c>
      <c r="HM141" s="34">
        <v>488619</v>
      </c>
      <c r="HN141" s="34">
        <v>501863</v>
      </c>
      <c r="HO141" s="34">
        <v>515330.00000000006</v>
      </c>
      <c r="HP141" s="34">
        <v>529038</v>
      </c>
      <c r="HQ141" s="34">
        <v>543021</v>
      </c>
      <c r="HR141" s="34">
        <v>557297</v>
      </c>
      <c r="HS141" s="34">
        <v>571003</v>
      </c>
      <c r="HT141" s="34">
        <v>582766</v>
      </c>
      <c r="HU141" s="34">
        <v>593374</v>
      </c>
      <c r="HV141" s="34">
        <v>604167</v>
      </c>
      <c r="HW141" s="34">
        <v>615239</v>
      </c>
      <c r="HX141" s="34">
        <v>626688</v>
      </c>
      <c r="HY141" s="34">
        <v>638609</v>
      </c>
      <c r="HZ141" s="34">
        <v>650991</v>
      </c>
      <c r="IA141" s="34">
        <v>663653</v>
      </c>
      <c r="IB141" s="34">
        <v>676283</v>
      </c>
      <c r="IC141" s="34">
        <v>686607</v>
      </c>
      <c r="ID141" s="34">
        <v>695168</v>
      </c>
      <c r="IE141" s="34">
        <v>704149</v>
      </c>
      <c r="IF141" s="34">
        <v>713082</v>
      </c>
      <c r="IG141" s="34">
        <v>721922</v>
      </c>
      <c r="IH141" s="34">
        <v>730610</v>
      </c>
      <c r="II141" s="34">
        <v>739126</v>
      </c>
      <c r="IJ141" s="34">
        <v>747446</v>
      </c>
      <c r="IK141" s="34">
        <v>755534</v>
      </c>
      <c r="IL141" s="34">
        <v>763371</v>
      </c>
      <c r="IM141" s="34">
        <v>770958</v>
      </c>
      <c r="IN141" s="34">
        <v>778280</v>
      </c>
      <c r="IO141" s="34">
        <v>785332</v>
      </c>
      <c r="IP141" s="34">
        <v>792125</v>
      </c>
      <c r="IQ141" s="34">
        <v>798680</v>
      </c>
      <c r="IR141" s="34">
        <v>805019</v>
      </c>
      <c r="IS141" s="34">
        <v>811150</v>
      </c>
      <c r="IT141" s="34">
        <v>817113</v>
      </c>
      <c r="IU141" s="34">
        <v>822949</v>
      </c>
      <c r="IV141" s="34">
        <v>828668</v>
      </c>
      <c r="IW141" s="34">
        <v>834288</v>
      </c>
      <c r="IX141" s="34">
        <v>839836</v>
      </c>
      <c r="IY141" s="34">
        <v>845330</v>
      </c>
      <c r="IZ141" s="34">
        <v>850776</v>
      </c>
      <c r="JA141" s="34">
        <v>856168</v>
      </c>
      <c r="JB141" s="34">
        <v>861486</v>
      </c>
      <c r="JC141" s="34">
        <v>866719</v>
      </c>
      <c r="JD141" s="34">
        <v>871846</v>
      </c>
      <c r="JE141" s="34">
        <v>876823</v>
      </c>
      <c r="JF141" s="34">
        <v>881666</v>
      </c>
      <c r="JG141" s="34">
        <v>886400</v>
      </c>
      <c r="JH141" s="34">
        <v>891008</v>
      </c>
      <c r="JI141" s="34">
        <v>895467</v>
      </c>
      <c r="JJ141" s="34">
        <v>899778</v>
      </c>
      <c r="JK141" s="34">
        <v>903940</v>
      </c>
      <c r="JL141" s="34">
        <v>907961</v>
      </c>
      <c r="JM141" s="34">
        <v>911851</v>
      </c>
      <c r="JN141" s="34">
        <v>915615</v>
      </c>
      <c r="JO141" s="34">
        <v>919231</v>
      </c>
      <c r="JP141" s="34">
        <v>922697</v>
      </c>
      <c r="JQ141" s="34">
        <v>926045</v>
      </c>
      <c r="JR141" s="34">
        <v>929289</v>
      </c>
      <c r="JS141" s="34">
        <v>932442</v>
      </c>
      <c r="JT141" s="34">
        <v>935514</v>
      </c>
      <c r="JU141" s="34">
        <v>938484</v>
      </c>
      <c r="JV141" s="34">
        <v>941359</v>
      </c>
      <c r="JW141" s="34">
        <v>944170</v>
      </c>
      <c r="JX141" s="34">
        <v>946913</v>
      </c>
      <c r="JY141" s="34">
        <v>949600</v>
      </c>
      <c r="JZ141" s="34">
        <v>952254</v>
      </c>
      <c r="KA141" s="34">
        <v>954837</v>
      </c>
      <c r="KB141" s="34">
        <v>957372</v>
      </c>
      <c r="KC141" s="34">
        <v>959872</v>
      </c>
      <c r="KD141" s="34">
        <v>962307</v>
      </c>
      <c r="KE141" s="34">
        <v>964692</v>
      </c>
      <c r="KF141" s="34">
        <v>967020</v>
      </c>
      <c r="KG141" s="34">
        <v>969287</v>
      </c>
      <c r="KH141" s="34">
        <v>971510</v>
      </c>
      <c r="KI141" s="34">
        <v>973691</v>
      </c>
      <c r="KJ141" s="34">
        <v>975841</v>
      </c>
      <c r="KK141" s="34">
        <v>977952</v>
      </c>
      <c r="KL141" s="34">
        <v>980029</v>
      </c>
      <c r="KM141" s="34">
        <v>982090</v>
      </c>
      <c r="KN141" s="34">
        <v>984128</v>
      </c>
      <c r="KO141" s="34">
        <v>986172</v>
      </c>
      <c r="KP141" s="34">
        <v>988252</v>
      </c>
      <c r="KQ141" s="34">
        <v>990404</v>
      </c>
      <c r="KR141" s="34">
        <v>992645</v>
      </c>
      <c r="KS141" s="34">
        <v>995001</v>
      </c>
      <c r="KT141" s="34">
        <v>997479</v>
      </c>
      <c r="KU141" s="34">
        <v>1000075</v>
      </c>
      <c r="KV141" s="34">
        <v>1002841</v>
      </c>
      <c r="KW141" s="34">
        <v>1005782</v>
      </c>
      <c r="KX141" s="34">
        <v>1008882</v>
      </c>
      <c r="KY141" s="34">
        <v>1012145</v>
      </c>
      <c r="KZ141" s="34">
        <v>1015579</v>
      </c>
      <c r="LA141" s="34">
        <v>1019203</v>
      </c>
      <c r="LB141" s="34">
        <v>1023016</v>
      </c>
      <c r="LC141" s="34">
        <v>1027015.0000000001</v>
      </c>
      <c r="LD141" s="34">
        <v>1031184</v>
      </c>
      <c r="LE141" t="s">
        <v>843</v>
      </c>
      <c r="LF141" t="s">
        <v>843</v>
      </c>
      <c r="LG141" t="s">
        <v>843</v>
      </c>
      <c r="LH141" s="34">
        <v>1.4877567999064922E-2</v>
      </c>
      <c r="LI141" s="34">
        <v>1.6592459753155708E-2</v>
      </c>
      <c r="LJ141" s="34">
        <v>2.3725582286715508E-2</v>
      </c>
      <c r="LK141" s="34">
        <v>2.8215045109391212E-2</v>
      </c>
      <c r="LL141" s="34">
        <v>2.7709962800145149E-2</v>
      </c>
      <c r="LM141" s="34">
        <v>2.7155175805091858E-2</v>
      </c>
      <c r="LN141" s="34">
        <v>2.674412913620472E-2</v>
      </c>
      <c r="LO141" s="34">
        <v>2.6480298489332199E-2</v>
      </c>
      <c r="LP141" s="34">
        <v>2.6252791285514832E-2</v>
      </c>
      <c r="LQ141" s="34">
        <v>2.6087731122970581E-2</v>
      </c>
      <c r="LR141" s="34">
        <v>2.5950318202376366E-2</v>
      </c>
      <c r="LS141" s="34">
        <v>2.4296151474118233E-2</v>
      </c>
      <c r="LT141" s="34">
        <v>2.0391270518302917E-2</v>
      </c>
      <c r="LU141" s="34">
        <v>1.80391576141119E-2</v>
      </c>
      <c r="LV141" s="34">
        <v>1.8025757744908333E-2</v>
      </c>
      <c r="LW141" s="34">
        <v>1.8160160630941391E-2</v>
      </c>
      <c r="LX141" s="34">
        <v>1.8437998369336128E-2</v>
      </c>
      <c r="LY141" s="34">
        <v>1.8843565136194229E-2</v>
      </c>
      <c r="LZ141" s="34">
        <v>1.9203443080186844E-2</v>
      </c>
      <c r="MA141" s="34">
        <v>1.9263604655861855E-2</v>
      </c>
      <c r="MB141" s="34">
        <v>1.8852204084396362E-2</v>
      </c>
      <c r="MC141" s="34">
        <v>1.5150448307394981E-2</v>
      </c>
      <c r="MD141" s="34">
        <v>1.2391466647386551E-2</v>
      </c>
      <c r="ME141" s="34">
        <v>1.2836438603699207E-2</v>
      </c>
      <c r="MF141" s="34">
        <v>1.2606439180672169E-2</v>
      </c>
      <c r="MG141" s="34">
        <v>1.2320678681135178E-2</v>
      </c>
      <c r="MH141" s="34">
        <v>1.1962701566517353E-2</v>
      </c>
      <c r="MI141" s="34">
        <v>1.1588605120778084E-2</v>
      </c>
      <c r="MJ141" s="34">
        <v>1.1193654499948025E-2</v>
      </c>
      <c r="MK141" s="34">
        <v>1.0762722231447697E-2</v>
      </c>
      <c r="ML141" s="34">
        <v>1.0319367982447147E-2</v>
      </c>
      <c r="MM141" s="34">
        <v>9.8897460848093033E-3</v>
      </c>
      <c r="MN141" s="34">
        <v>9.4524594023823738E-3</v>
      </c>
      <c r="MO141" s="34">
        <v>9.0202018618583679E-3</v>
      </c>
      <c r="MP141" s="34">
        <v>8.6126495152711868E-3</v>
      </c>
      <c r="MQ141" s="34">
        <v>8.2411570474505424E-3</v>
      </c>
      <c r="MR141" s="34">
        <v>7.9055149108171463E-3</v>
      </c>
      <c r="MS141" s="34">
        <v>7.5871143490076065E-3</v>
      </c>
      <c r="MT141" s="34">
        <v>7.3244022205471992E-3</v>
      </c>
      <c r="MU141" s="34">
        <v>7.1168341673910618E-3</v>
      </c>
      <c r="MV141" s="34">
        <v>6.9253621622920036E-3</v>
      </c>
      <c r="MW141" s="34">
        <v>6.7590740509331226E-3</v>
      </c>
      <c r="MX141" s="34">
        <v>6.6279680468142033E-3</v>
      </c>
      <c r="MY141" s="34">
        <v>6.5204491838812828E-3</v>
      </c>
      <c r="MZ141" s="34">
        <v>6.4217904582619667E-3</v>
      </c>
      <c r="NA141" s="34">
        <v>6.3177444972097874E-3</v>
      </c>
      <c r="NB141" s="34">
        <v>6.1921863816678524E-3</v>
      </c>
      <c r="NC141" s="34">
        <v>6.0560130514204502E-3</v>
      </c>
      <c r="ND141" s="34">
        <v>5.8979848399758339E-3</v>
      </c>
      <c r="NE141" s="34">
        <v>5.6923446245491505E-3</v>
      </c>
      <c r="NF141" s="34">
        <v>5.5081518366932869E-3</v>
      </c>
      <c r="NG141" s="34">
        <v>5.355016328394413E-3</v>
      </c>
      <c r="NH141" s="34">
        <v>5.1850900053977966E-3</v>
      </c>
      <c r="NI141" s="34">
        <v>4.9919639714062214E-3</v>
      </c>
      <c r="NJ141" s="34">
        <v>4.8026964068412781E-3</v>
      </c>
      <c r="NK141" s="34">
        <v>4.6149203553795815E-3</v>
      </c>
      <c r="NL141" s="34">
        <v>4.4384398497641087E-3</v>
      </c>
      <c r="NM141" s="34">
        <v>4.2751734144985676E-3</v>
      </c>
      <c r="NN141" s="34">
        <v>4.1193710640072823E-3</v>
      </c>
      <c r="NO141" s="34">
        <v>3.9414800703525543E-3</v>
      </c>
      <c r="NP141" s="34">
        <v>3.7634524051100016E-3</v>
      </c>
      <c r="NQ141" s="34">
        <v>3.6219262983649969E-3</v>
      </c>
      <c r="NR141" s="34">
        <v>3.4969481639564037E-3</v>
      </c>
      <c r="NS141" s="34">
        <v>3.3871736377477646E-3</v>
      </c>
      <c r="NT141" s="34">
        <v>3.2891596201807261E-3</v>
      </c>
      <c r="NU141" s="34">
        <v>3.1696965452283621E-3</v>
      </c>
      <c r="NV141" s="34">
        <v>3.0587685760110617E-3</v>
      </c>
      <c r="NW141" s="34">
        <v>2.9816587921231985E-3</v>
      </c>
      <c r="NX141" s="34">
        <v>2.9009853024035692E-3</v>
      </c>
      <c r="NY141" s="34">
        <v>2.8336234390735626E-3</v>
      </c>
      <c r="NZ141" s="34">
        <v>2.7909625787287951E-3</v>
      </c>
      <c r="OA141" s="34">
        <v>2.7088392525911331E-3</v>
      </c>
      <c r="OB141" s="34">
        <v>2.6513852644711733E-3</v>
      </c>
      <c r="OC141" s="34">
        <v>2.6079115923494101E-3</v>
      </c>
      <c r="OD141" s="34">
        <v>2.5335843674838543E-3</v>
      </c>
      <c r="OE141" s="34">
        <v>2.4753527250140905E-3</v>
      </c>
      <c r="OF141" s="34">
        <v>2.4102984461933374E-3</v>
      </c>
      <c r="OG141" s="34">
        <v>2.3415719624608755E-3</v>
      </c>
      <c r="OH141" s="34">
        <v>2.2908125538378954E-3</v>
      </c>
      <c r="OI141" s="34">
        <v>2.2424426861107349E-3</v>
      </c>
      <c r="OJ141" s="34">
        <v>2.205658471211791E-3</v>
      </c>
      <c r="OK141" s="34">
        <v>2.1609258837997913E-3</v>
      </c>
      <c r="OL141" s="34">
        <v>2.1215740125626326E-3</v>
      </c>
      <c r="OM141" s="34">
        <v>2.1007908508181572E-3</v>
      </c>
      <c r="ON141" s="34">
        <v>2.0730160176753998E-3</v>
      </c>
      <c r="OO141" s="34">
        <v>2.0748116075992584E-3</v>
      </c>
      <c r="OP141" s="34">
        <v>2.1069443318992853E-3</v>
      </c>
      <c r="OQ141" s="34">
        <v>2.1752147004008293E-3</v>
      </c>
      <c r="OR141" s="34">
        <v>2.2601569071412086E-3</v>
      </c>
      <c r="OS141" s="34">
        <v>2.3706445936113596E-3</v>
      </c>
      <c r="OT141" s="34">
        <v>2.4873537477105856E-3</v>
      </c>
      <c r="OU141" s="34">
        <v>2.5991802103817463E-3</v>
      </c>
      <c r="OV141" s="34">
        <v>2.761974697932601E-3</v>
      </c>
      <c r="OW141" s="34">
        <v>2.9283764306455851E-3</v>
      </c>
      <c r="OX141" s="34">
        <v>3.0774385668337345E-3</v>
      </c>
      <c r="OY141" s="34">
        <v>3.229054156690836E-3</v>
      </c>
      <c r="OZ141" s="34">
        <v>3.3870518673211336E-3</v>
      </c>
      <c r="PA141" s="34">
        <v>3.5620562266558409E-3</v>
      </c>
      <c r="PB141" s="34">
        <v>3.7341779097914696E-3</v>
      </c>
      <c r="PC141" s="34">
        <v>3.9014094509184361E-3</v>
      </c>
      <c r="PD141" s="34">
        <v>4.0511200204491615E-3</v>
      </c>
      <c r="PE141" t="s">
        <v>1300</v>
      </c>
      <c r="PF141" t="s">
        <v>843</v>
      </c>
      <c r="PG141" t="s">
        <v>843</v>
      </c>
      <c r="PH141" t="s">
        <v>843</v>
      </c>
      <c r="PI141" t="s">
        <v>843</v>
      </c>
      <c r="PJ141" t="s">
        <v>1300</v>
      </c>
      <c r="PK141" s="34">
        <v>0.48053467273712158</v>
      </c>
      <c r="PL141" s="34">
        <v>0.47999188303947449</v>
      </c>
      <c r="PM141" s="34">
        <v>0.47974380850791931</v>
      </c>
      <c r="PN141" s="34">
        <v>0.47970631718635559</v>
      </c>
      <c r="PO141" s="34">
        <v>0.4796847403049469</v>
      </c>
      <c r="PP141" s="34">
        <v>0.47966411709785461</v>
      </c>
      <c r="PQ141" s="34">
        <v>0.47960898280143738</v>
      </c>
      <c r="PR141" s="34">
        <v>0.47954708337783813</v>
      </c>
      <c r="PS141" s="34">
        <v>0.47959882020950317</v>
      </c>
      <c r="PT141" s="34">
        <v>0.47968679666519165</v>
      </c>
      <c r="PU141" s="34">
        <v>0.47973701357841492</v>
      </c>
      <c r="PV141" s="34">
        <v>0.47952112555503845</v>
      </c>
      <c r="PW141" s="34">
        <v>0.47859862446784973</v>
      </c>
      <c r="PX141" s="34">
        <v>0.47726559638977051</v>
      </c>
      <c r="PY141" s="34">
        <v>0.4759809672832489</v>
      </c>
      <c r="PZ141" s="34">
        <v>0.47476509213447571</v>
      </c>
      <c r="QA141" s="34">
        <v>0.4736248254776001</v>
      </c>
      <c r="QB141" s="34">
        <v>0.47257086634635925</v>
      </c>
      <c r="QC141" s="34">
        <v>0.47159639000892639</v>
      </c>
      <c r="QD141" s="34">
        <v>0.47066164016723633</v>
      </c>
      <c r="QE141" s="34">
        <v>0.46970722079277039</v>
      </c>
      <c r="QF141" s="34">
        <v>0.46938931941986084</v>
      </c>
      <c r="QG141" s="34">
        <v>0.46921032667160034</v>
      </c>
      <c r="QH141" s="34">
        <v>0.46852156519889832</v>
      </c>
      <c r="QI141" s="34">
        <v>0.46782699227333069</v>
      </c>
      <c r="QJ141" s="34">
        <v>0.46712803840637207</v>
      </c>
      <c r="QK141" s="34">
        <v>0.46643078327178955</v>
      </c>
      <c r="QL141" s="34">
        <v>0.46572437882423401</v>
      </c>
      <c r="QM141" s="34">
        <v>0.4649968147277832</v>
      </c>
      <c r="QN141" s="34">
        <v>0.46425971388816833</v>
      </c>
      <c r="QO141" s="34">
        <v>0.46351251006126404</v>
      </c>
      <c r="QP141" s="34">
        <v>0.4627489447593689</v>
      </c>
      <c r="QQ141" s="34">
        <v>0.46196997165679932</v>
      </c>
      <c r="QR141" s="34">
        <v>0.4611743688583374</v>
      </c>
      <c r="QS141" s="34">
        <v>0.46036168932914734</v>
      </c>
      <c r="QT141" s="34">
        <v>0.45953825116157532</v>
      </c>
      <c r="QU141" s="34">
        <v>0.45871090888977051</v>
      </c>
      <c r="QV141" s="34">
        <v>0.45787954330444336</v>
      </c>
      <c r="QW141" s="34">
        <v>0.45704939961433411</v>
      </c>
      <c r="QX141" s="34">
        <v>0.45622268319129944</v>
      </c>
      <c r="QY141" s="34">
        <v>0.45540916919708252</v>
      </c>
      <c r="QZ141" s="34">
        <v>0.45461520552635193</v>
      </c>
      <c r="RA141" s="34">
        <v>0.45384812355041504</v>
      </c>
      <c r="RB141" s="34">
        <v>0.4531177282333374</v>
      </c>
      <c r="RC141" s="34">
        <v>0.45242342352867126</v>
      </c>
      <c r="RD141" s="34">
        <v>0.45176997780799866</v>
      </c>
      <c r="RE141" s="34">
        <v>0.45115765929222107</v>
      </c>
      <c r="RF141" s="34">
        <v>0.45059356093406677</v>
      </c>
      <c r="RG141" s="34">
        <v>0.45008176565170288</v>
      </c>
      <c r="RH141" s="34">
        <v>0.44961297512054443</v>
      </c>
      <c r="RI141" s="34">
        <v>0.44919618964195251</v>
      </c>
      <c r="RJ141" s="34">
        <v>0.44883573055267334</v>
      </c>
      <c r="RK141" s="34">
        <v>0.4485245943069458</v>
      </c>
      <c r="RL141" s="34">
        <v>0.4482666552066803</v>
      </c>
      <c r="RM141" s="34">
        <v>0.44805940985679626</v>
      </c>
      <c r="RN141" s="34">
        <v>0.44790029525756836</v>
      </c>
      <c r="RO141" s="34">
        <v>0.44778245687484741</v>
      </c>
      <c r="RP141" s="34">
        <v>0.4477069079875946</v>
      </c>
      <c r="RQ141" s="34">
        <v>0.44766524434089661</v>
      </c>
      <c r="RR141" s="34">
        <v>0.44765788316726685</v>
      </c>
      <c r="RS141" s="34">
        <v>0.44768217206001282</v>
      </c>
      <c r="RT141" s="34">
        <v>0.44772446155548096</v>
      </c>
      <c r="RU141" s="34">
        <v>0.44778642058372498</v>
      </c>
      <c r="RV141" s="34">
        <v>0.44786271452903748</v>
      </c>
      <c r="RW141" s="34">
        <v>0.44794091582298279</v>
      </c>
      <c r="RX141" s="34">
        <v>0.44801723957061768</v>
      </c>
      <c r="RY141" s="34">
        <v>0.44809046387672424</v>
      </c>
      <c r="RZ141" s="34">
        <v>0.44815871119499207</v>
      </c>
      <c r="SA141" s="34">
        <v>0.44821751117706299</v>
      </c>
      <c r="SB141" s="34">
        <v>0.44826346635818481</v>
      </c>
      <c r="SC141" s="34">
        <v>0.4482974112033844</v>
      </c>
      <c r="SD141" s="34">
        <v>0.44831213355064392</v>
      </c>
      <c r="SE141" s="34">
        <v>0.44831058382987976</v>
      </c>
      <c r="SF141" s="34">
        <v>0.44830143451690674</v>
      </c>
      <c r="SG141" s="34">
        <v>0.4482789933681488</v>
      </c>
      <c r="SH141" s="34">
        <v>0.44824773073196411</v>
      </c>
      <c r="SI141" s="34">
        <v>0.44821411371231079</v>
      </c>
      <c r="SJ141" s="34">
        <v>0.44817891716957092</v>
      </c>
      <c r="SK141" s="34">
        <v>0.44814980030059814</v>
      </c>
      <c r="SL141" s="34">
        <v>0.44812986254692078</v>
      </c>
      <c r="SM141" s="34">
        <v>0.44812217354774475</v>
      </c>
      <c r="SN141" s="34">
        <v>0.448128342628479</v>
      </c>
      <c r="SO141" s="34">
        <v>0.44815611839294434</v>
      </c>
      <c r="SP141" s="34">
        <v>0.4482104480266571</v>
      </c>
      <c r="SQ141" s="34">
        <v>0.44829228520393372</v>
      </c>
      <c r="SR141" s="34">
        <v>0.44840046763420105</v>
      </c>
      <c r="SS141" s="34">
        <v>0.44853842258453369</v>
      </c>
      <c r="ST141" s="34">
        <v>0.44871386885643005</v>
      </c>
      <c r="SU141" s="34">
        <v>0.44892182946205139</v>
      </c>
      <c r="SV141" s="34">
        <v>0.44915533065795898</v>
      </c>
      <c r="SW141" s="34">
        <v>0.44941195845603943</v>
      </c>
      <c r="SX141" s="34">
        <v>0.44969427585601807</v>
      </c>
      <c r="SY141" s="34">
        <v>0.45000055432319641</v>
      </c>
      <c r="SZ141" s="34">
        <v>0.4503212571144104</v>
      </c>
      <c r="TA141" s="34">
        <v>0.45064932107925415</v>
      </c>
      <c r="TB141" s="34">
        <v>0.45099171996116638</v>
      </c>
      <c r="TC141" s="34">
        <v>0.45134055614471436</v>
      </c>
      <c r="TD141" s="34">
        <v>0.45168527960777283</v>
      </c>
      <c r="TE141" s="34">
        <v>0.45202422142028809</v>
      </c>
      <c r="TF141" s="34">
        <v>0.45234978199005127</v>
      </c>
      <c r="TG141" s="34">
        <v>0.45265829563140869</v>
      </c>
      <c r="TH141" t="s">
        <v>843</v>
      </c>
      <c r="TI141" t="s">
        <v>843</v>
      </c>
      <c r="TJ141" t="s">
        <v>1300</v>
      </c>
      <c r="TK141" s="34">
        <v>0.69642077771127509</v>
      </c>
      <c r="TL141" s="34">
        <v>0.70721803963363294</v>
      </c>
      <c r="TM141" s="34">
        <v>0.7194878409482619</v>
      </c>
      <c r="TN141" s="34">
        <v>0.73261799698616104</v>
      </c>
      <c r="TO141" s="34">
        <v>0.74612090311957502</v>
      </c>
      <c r="TP141" s="34">
        <v>0.75899524987771694</v>
      </c>
      <c r="TQ141" s="34">
        <v>0.77043612543276296</v>
      </c>
      <c r="TR141" s="34">
        <v>0.78064541167795398</v>
      </c>
      <c r="TS141" s="34">
        <v>0.78928849223638697</v>
      </c>
      <c r="TT141" s="34">
        <v>0.79558064973546094</v>
      </c>
      <c r="TU141" s="34">
        <v>0.79975668270240108</v>
      </c>
      <c r="TV141" s="34">
        <v>0.80098090552939294</v>
      </c>
      <c r="TW141" s="34">
        <v>0.797941371029392</v>
      </c>
      <c r="TX141" s="34">
        <v>0.79277807316976601</v>
      </c>
      <c r="TY141" s="34">
        <v>0.78749004828135294</v>
      </c>
      <c r="TZ141" s="34">
        <v>0.78182218617480403</v>
      </c>
      <c r="UA141" s="34">
        <v>0.77548494985945993</v>
      </c>
      <c r="UB141" s="34">
        <v>0.76805682350233095</v>
      </c>
      <c r="UC141" s="34">
        <v>0.75926625713719498</v>
      </c>
      <c r="UD141" s="34">
        <v>0.74956095245629295</v>
      </c>
      <c r="UE141" s="34">
        <v>0.73985594787980802</v>
      </c>
      <c r="UF141" s="34">
        <v>0.73064941079831702</v>
      </c>
      <c r="UG141" s="34">
        <v>0.72186095888982293</v>
      </c>
      <c r="UH141" s="34">
        <v>0.71338685889857201</v>
      </c>
      <c r="UI141" s="34">
        <v>0.70512738708354206</v>
      </c>
      <c r="UJ141" s="34">
        <v>0.69698506000998706</v>
      </c>
      <c r="UK141" s="34">
        <v>0.68886478422140396</v>
      </c>
      <c r="UL141" s="34">
        <v>0.68078852590762595</v>
      </c>
      <c r="UM141" s="34">
        <v>0.67301227982508394</v>
      </c>
      <c r="UN141" s="34">
        <v>0.66596605844343204</v>
      </c>
      <c r="UO141" s="34">
        <v>0.66000935325025401</v>
      </c>
      <c r="UP141" s="34">
        <v>0.6554287003961311</v>
      </c>
      <c r="UQ141" s="34">
        <v>0.65228259752274198</v>
      </c>
      <c r="UR141" s="34">
        <v>0.65023158980431905</v>
      </c>
      <c r="US141" s="34">
        <v>0.64878901688496105</v>
      </c>
      <c r="UT141" s="34">
        <v>0.64744828967796908</v>
      </c>
      <c r="UU141" s="34">
        <v>0.64559367816556001</v>
      </c>
      <c r="UV141" s="34">
        <v>0.643348949022992</v>
      </c>
      <c r="UW141" s="34">
        <v>0.64114326904601893</v>
      </c>
      <c r="UX141" s="34">
        <v>0.63893206018841997</v>
      </c>
      <c r="UY141" s="34">
        <v>0.63665583602590903</v>
      </c>
      <c r="UZ141" s="34">
        <v>0.63423901578351805</v>
      </c>
      <c r="VA141" s="34">
        <v>0.63162510299629904</v>
      </c>
      <c r="VB141" s="34">
        <v>0.62872191925046994</v>
      </c>
      <c r="VC141" s="34">
        <v>0.62543195858839506</v>
      </c>
      <c r="VD141" s="34">
        <v>0.62172727782397796</v>
      </c>
      <c r="VE141" s="34">
        <v>0.61756568443034199</v>
      </c>
      <c r="VF141" s="34">
        <v>0.6128779915982</v>
      </c>
      <c r="VG141" s="34">
        <v>0.60766443137000803</v>
      </c>
      <c r="VH141" s="34">
        <v>0.60192558707653299</v>
      </c>
      <c r="VI141" s="34">
        <v>0.59560423108070404</v>
      </c>
      <c r="VJ141" s="34">
        <v>0.58866223563727704</v>
      </c>
      <c r="VK141" s="34">
        <v>0.58122069679548094</v>
      </c>
      <c r="VL141" s="34">
        <v>0.57355882461330199</v>
      </c>
      <c r="VM141" s="34">
        <v>0.56599103667295503</v>
      </c>
      <c r="VN141" s="34">
        <v>0.55882580702258999</v>
      </c>
      <c r="VO141" s="34">
        <v>0.55235467162135798</v>
      </c>
      <c r="VP141" s="34">
        <v>0.54672169755711297</v>
      </c>
      <c r="VQ141" s="34">
        <v>0.54193604404473705</v>
      </c>
      <c r="VR141" s="34">
        <v>0.53794204068400697</v>
      </c>
      <c r="VS141" s="34">
        <v>0.53459286494219393</v>
      </c>
      <c r="VT141" s="34">
        <v>0.53174845714841101</v>
      </c>
      <c r="VU141" s="34">
        <v>0.52936732848052204</v>
      </c>
      <c r="VV141" s="34">
        <v>0.52748185544953197</v>
      </c>
      <c r="VW141" s="34">
        <v>0.52617089312886101</v>
      </c>
      <c r="VX141" s="34">
        <v>0.52559581495039598</v>
      </c>
      <c r="VY141" s="34">
        <v>0.52590060003707395</v>
      </c>
      <c r="VZ141" s="34">
        <v>0.52708728301047503</v>
      </c>
      <c r="WA141" s="34">
        <v>0.52899315987846796</v>
      </c>
      <c r="WB141" s="34">
        <v>0.53136425863521497</v>
      </c>
      <c r="WC141" s="34">
        <v>0.53394395504978498</v>
      </c>
      <c r="WD141" s="34">
        <v>0.53650808279742102</v>
      </c>
      <c r="WE141" s="34">
        <v>0.53887569304303906</v>
      </c>
      <c r="WF141" s="34">
        <v>0.54097288962857004</v>
      </c>
      <c r="WG141" s="34">
        <v>0.54278416347381897</v>
      </c>
      <c r="WH141" s="34">
        <v>0.54427809897972701</v>
      </c>
      <c r="WI141" s="34">
        <v>0.54546596761183797</v>
      </c>
      <c r="WJ141" s="34">
        <v>0.54634850152741099</v>
      </c>
      <c r="WK141" s="34">
        <v>0.54688886372759904</v>
      </c>
      <c r="WL141" s="34">
        <v>0.54705525010257405</v>
      </c>
      <c r="WM141" s="34">
        <v>0.54677890495424197</v>
      </c>
      <c r="WN141" s="34">
        <v>0.54602219740846203</v>
      </c>
      <c r="WO141" s="34">
        <v>0.544851966190814</v>
      </c>
      <c r="WP141" s="34">
        <v>0.54343797411642503</v>
      </c>
      <c r="WQ141" s="34">
        <v>0.54203213403134498</v>
      </c>
      <c r="WR141" s="34">
        <v>0.54087853887483095</v>
      </c>
      <c r="WS141" s="34">
        <v>0.54029943779521805</v>
      </c>
      <c r="WT141" s="34">
        <v>0.54011342845949695</v>
      </c>
      <c r="WU141" s="34">
        <v>0.53991480342176501</v>
      </c>
      <c r="WV141" s="34">
        <v>0.53968210098175706</v>
      </c>
      <c r="WW141" s="34">
        <v>0.53947679072782007</v>
      </c>
      <c r="WX141" s="34">
        <v>0.53933854960877903</v>
      </c>
      <c r="WY141" s="34">
        <v>0.53924423749914607</v>
      </c>
      <c r="WZ141" s="34">
        <v>0.53921873726115599</v>
      </c>
      <c r="XA141" s="34">
        <v>0.53929894675492296</v>
      </c>
      <c r="XB141" s="34">
        <v>0.53947803921374904</v>
      </c>
      <c r="XC141" s="34">
        <v>0.53973349192923503</v>
      </c>
      <c r="XD141" s="34">
        <v>0.54007026074773101</v>
      </c>
      <c r="XE141" s="34">
        <v>0.54045804735309699</v>
      </c>
      <c r="XF141" s="34">
        <v>0.54084237287558001</v>
      </c>
      <c r="XG141" s="34">
        <v>0.54121572871572898</v>
      </c>
      <c r="XH141" t="s">
        <v>843</v>
      </c>
      <c r="XI141" t="s">
        <v>1300</v>
      </c>
      <c r="XJ141" s="34">
        <v>0.67342100114495296</v>
      </c>
      <c r="XK141" s="34">
        <v>0.68476528163016193</v>
      </c>
      <c r="XL141" s="34">
        <v>0.6974770106634941</v>
      </c>
      <c r="XM141" s="34">
        <v>0.71069199386854509</v>
      </c>
      <c r="XN141" s="34">
        <v>0.723491392226981</v>
      </c>
      <c r="XO141" s="34">
        <v>0.73456619574760695</v>
      </c>
      <c r="XP141" s="34">
        <v>0.74327330693167992</v>
      </c>
      <c r="XQ141" s="34">
        <v>0.75010284671957805</v>
      </c>
      <c r="XR141" s="34">
        <v>0.75482975246603001</v>
      </c>
      <c r="XS141" s="34">
        <v>0.75701400130013397</v>
      </c>
      <c r="XT141" s="34">
        <v>0.757459666928047</v>
      </c>
      <c r="XU141" s="34">
        <v>0.75572107326931703</v>
      </c>
      <c r="XV141" s="34">
        <v>0.75046266386279892</v>
      </c>
      <c r="XW141" s="34">
        <v>0.74308930210061608</v>
      </c>
      <c r="XX141" s="34">
        <v>0.73502938756999303</v>
      </c>
      <c r="XY141" s="34">
        <v>0.72622915647415098</v>
      </c>
      <c r="XZ141" s="34">
        <v>0.71692555392352009</v>
      </c>
      <c r="YA141" s="34">
        <v>0.7072300891468799</v>
      </c>
      <c r="YB141" s="34">
        <v>0.69726079162384702</v>
      </c>
      <c r="YC141" s="34">
        <v>0.68740568294401105</v>
      </c>
      <c r="YD141" s="34">
        <v>0.67774289757394501</v>
      </c>
      <c r="YE141" s="34">
        <v>0.66745387099170306</v>
      </c>
      <c r="YF141" s="34">
        <v>0.65649910777027398</v>
      </c>
      <c r="YG141" s="34">
        <v>0.64573503212031003</v>
      </c>
      <c r="YH141" s="34">
        <v>0.63548607629552001</v>
      </c>
      <c r="YI141" s="34">
        <v>0.626114473665073</v>
      </c>
      <c r="YJ141" s="34">
        <v>0.617940488085299</v>
      </c>
      <c r="YK141" s="34">
        <v>0.61110419603694099</v>
      </c>
      <c r="YL141" s="34">
        <v>0.60552240932616497</v>
      </c>
      <c r="YM141" s="34">
        <v>0.60107950138577504</v>
      </c>
      <c r="YN141" s="34">
        <v>0.59763928679501799</v>
      </c>
      <c r="YO141" s="34">
        <v>0.59505576179247099</v>
      </c>
      <c r="YP141" s="34">
        <v>0.59315284987408101</v>
      </c>
      <c r="YQ141" s="34">
        <v>0.59165130693050405</v>
      </c>
      <c r="YR141" s="34">
        <v>0.59024585766135407</v>
      </c>
      <c r="YS141" s="34">
        <v>0.58861621675764997</v>
      </c>
      <c r="YT141" s="34">
        <v>0.58629449348742502</v>
      </c>
      <c r="YU141" s="34">
        <v>0.58350490044997794</v>
      </c>
      <c r="YV141" s="34">
        <v>0.58068223122138596</v>
      </c>
      <c r="YW141" s="34">
        <v>0.57770408615843793</v>
      </c>
      <c r="YX141" s="34">
        <v>0.57446623645792794</v>
      </c>
      <c r="YY141" s="34">
        <v>0.57085083328538799</v>
      </c>
      <c r="YZ141" s="34">
        <v>0.56675053224677197</v>
      </c>
      <c r="ZA141" s="34">
        <v>0.56207812333644802</v>
      </c>
      <c r="ZB141" s="34">
        <v>0.55675524462373194</v>
      </c>
      <c r="ZC141" s="34">
        <v>0.55070558581960594</v>
      </c>
      <c r="ZD141" s="34">
        <v>0.54388780323313302</v>
      </c>
      <c r="ZE141" s="34">
        <v>0.53639357161894496</v>
      </c>
      <c r="ZF141" s="34">
        <v>0.52847780942839107</v>
      </c>
      <c r="ZG141" s="34">
        <v>0.52045765196758498</v>
      </c>
      <c r="ZH141" s="34">
        <v>0.51266749540075307</v>
      </c>
      <c r="ZI141" s="34">
        <v>0.50539795498761597</v>
      </c>
      <c r="ZJ141" s="34">
        <v>0.49880051514717899</v>
      </c>
      <c r="ZK141" s="34">
        <v>0.49293887993639102</v>
      </c>
      <c r="ZL141" s="34">
        <v>0.48778836990255897</v>
      </c>
      <c r="ZM141" s="34">
        <v>0.483224550302011</v>
      </c>
      <c r="ZN141" s="34">
        <v>0.47916650605036998</v>
      </c>
      <c r="ZO141" s="34">
        <v>0.47561746622119899</v>
      </c>
      <c r="ZP141" s="34">
        <v>0.47266835551424696</v>
      </c>
      <c r="ZQ141" s="34">
        <v>0.47047967268292701</v>
      </c>
      <c r="ZR141" s="34">
        <v>0.46918952311022799</v>
      </c>
      <c r="ZS141" s="34">
        <v>0.46889568001554999</v>
      </c>
      <c r="ZT141" s="34">
        <v>0.46961415145656998</v>
      </c>
      <c r="ZU141" s="34">
        <v>0.47117489818406999</v>
      </c>
      <c r="ZV141" s="34">
        <v>0.47328769356327499</v>
      </c>
      <c r="ZW141" s="34">
        <v>0.47571001514677697</v>
      </c>
      <c r="ZX141" s="34">
        <v>0.47822322738892803</v>
      </c>
      <c r="ZY141" s="34">
        <v>0.48062319285721899</v>
      </c>
      <c r="ZZ141" s="34">
        <v>0.48280570654326199</v>
      </c>
      <c r="AAA141" s="34">
        <v>0.48473146588037103</v>
      </c>
      <c r="AAB141" s="34">
        <v>0.48637836458464101</v>
      </c>
      <c r="AAC141" s="34">
        <v>0.48774423684054802</v>
      </c>
      <c r="AAD141" s="34">
        <v>0.48879380220019003</v>
      </c>
      <c r="AAE141" s="34">
        <v>0.48948688497691101</v>
      </c>
      <c r="AAF141" s="34">
        <v>0.48977041630165802</v>
      </c>
      <c r="AAG141" s="34">
        <v>0.48957206571005796</v>
      </c>
      <c r="AAH141" s="34">
        <v>0.488874583772828</v>
      </c>
      <c r="AAI141" s="34">
        <v>0.48773376719176098</v>
      </c>
      <c r="AAJ141" s="34">
        <v>0.48630894175047101</v>
      </c>
      <c r="AAK141" s="34">
        <v>0.48485375999868502</v>
      </c>
      <c r="AAL141" s="34">
        <v>0.48359286174328703</v>
      </c>
      <c r="AAM141" s="34">
        <v>0.48288055037466099</v>
      </c>
      <c r="AAN141" s="34">
        <v>0.48255843319002101</v>
      </c>
      <c r="AAO141" s="34">
        <v>0.48221598835137303</v>
      </c>
      <c r="AAP141" s="34">
        <v>0.48188955095272201</v>
      </c>
      <c r="AAQ141" s="34">
        <v>0.48163073055751499</v>
      </c>
      <c r="AAR141" s="34">
        <v>0.48144956954299095</v>
      </c>
      <c r="AAS141" s="34">
        <v>0.48137931591552502</v>
      </c>
      <c r="AAT141" s="34">
        <v>0.481448311607719</v>
      </c>
      <c r="AAU141" s="34">
        <v>0.48163947491536496</v>
      </c>
      <c r="AAV141" s="34">
        <v>0.48198181715194899</v>
      </c>
      <c r="AAW141" s="34">
        <v>0.48246881483888698</v>
      </c>
      <c r="AAX141" s="34">
        <v>0.48306636691840099</v>
      </c>
      <c r="AAY141" s="34">
        <v>0.48376338013605297</v>
      </c>
      <c r="AAZ141" s="34">
        <v>0.48455468528529599</v>
      </c>
      <c r="ABA141" s="34">
        <v>0.485399819195866</v>
      </c>
      <c r="ABB141" s="34">
        <v>0.48624823868945699</v>
      </c>
      <c r="ABC141" s="34">
        <v>0.48707789955587899</v>
      </c>
      <c r="ABD141" s="34">
        <v>0.48782253267664799</v>
      </c>
      <c r="ABE141" s="34">
        <v>0.48840402116618498</v>
      </c>
      <c r="ABF141" s="34">
        <v>0.48882110273239299</v>
      </c>
      <c r="ABG141" t="s">
        <v>843</v>
      </c>
      <c r="ABH141" t="s">
        <v>843</v>
      </c>
      <c r="ABI141" t="s">
        <v>1300</v>
      </c>
      <c r="ABJ141" s="34">
        <v>0.61860681576909204</v>
      </c>
      <c r="ABK141" s="34">
        <v>0.62416367205469103</v>
      </c>
      <c r="ABL141" s="34">
        <v>0.62954755206653801</v>
      </c>
      <c r="ABM141" s="34">
        <v>0.635994620924345</v>
      </c>
      <c r="ABN141" s="34">
        <v>0.644804370706759</v>
      </c>
      <c r="ABO141" s="34">
        <v>0.65633755543685401</v>
      </c>
      <c r="ABP141" s="34">
        <v>0.67012578146404611</v>
      </c>
      <c r="ABQ141" s="34">
        <v>0.68467874953912999</v>
      </c>
      <c r="ABR141" s="34">
        <v>0.69900111239541207</v>
      </c>
      <c r="ABS141" s="34">
        <v>0.71231867644161095</v>
      </c>
      <c r="ABT141" s="34">
        <v>0.723283096804756</v>
      </c>
      <c r="ABU141" s="34">
        <v>0.72993662029796691</v>
      </c>
      <c r="ABV141" s="34">
        <v>0.73104922812138295</v>
      </c>
      <c r="ABW141" s="34">
        <v>0.72882846975808702</v>
      </c>
      <c r="ABX141" s="34">
        <v>0.72564208240436801</v>
      </c>
      <c r="ABY141" s="34">
        <v>0.72212262226549395</v>
      </c>
      <c r="ABZ141" s="34">
        <v>0.718416725374728</v>
      </c>
      <c r="ACA141" s="34">
        <v>0.71412945949712592</v>
      </c>
      <c r="ACB141" s="34">
        <v>0.70914728467828292</v>
      </c>
      <c r="ACC141" s="34">
        <v>0.70360241240709598</v>
      </c>
      <c r="ACD141" s="34">
        <v>0.69787278402680497</v>
      </c>
      <c r="ACE141" s="34">
        <v>0.69198974085612308</v>
      </c>
      <c r="ACF141" s="34">
        <v>0.68529428476693099</v>
      </c>
      <c r="ACG141" s="34">
        <v>0.67751237485789606</v>
      </c>
      <c r="ACH141" s="34">
        <v>0.6689422331918119</v>
      </c>
      <c r="ACI141" s="34">
        <v>0.65983143596637606</v>
      </c>
      <c r="ACJ141" s="34">
        <v>0.65039898167284904</v>
      </c>
      <c r="ACK141" s="34">
        <v>0.64086840403395395</v>
      </c>
      <c r="ACL141" s="34">
        <v>0.63154437346936998</v>
      </c>
      <c r="ACM141" s="34">
        <v>0.62280651830361</v>
      </c>
      <c r="ACN141" s="34">
        <v>0.61496179446167099</v>
      </c>
      <c r="ACO141" s="34">
        <v>0.60826205837412706</v>
      </c>
      <c r="ACP141" s="34">
        <v>0.60283702523513394</v>
      </c>
      <c r="ACQ141" s="34">
        <v>0.59859995606956307</v>
      </c>
      <c r="ACR141" s="34">
        <v>0.59541738993214499</v>
      </c>
      <c r="ACS141" s="34">
        <v>0.593138678820053</v>
      </c>
      <c r="ACT141" s="34">
        <v>0.59162045143005804</v>
      </c>
      <c r="ACU141" s="34">
        <v>0.59068667940578201</v>
      </c>
      <c r="ACV141" s="34">
        <v>0.590045685235702</v>
      </c>
      <c r="ACW141" s="34">
        <v>0.589387677729726</v>
      </c>
      <c r="ACX141" s="34">
        <v>0.58841513634841502</v>
      </c>
      <c r="ACY141" s="34">
        <v>0.58667690293999197</v>
      </c>
      <c r="ACZ141" s="34">
        <v>0.58438314147047798</v>
      </c>
      <c r="ADA141" s="34">
        <v>0.58197094625767398</v>
      </c>
      <c r="ADB141" s="34">
        <v>0.57934344645359093</v>
      </c>
      <c r="ADC141" s="34">
        <v>0.57642717317162107</v>
      </c>
      <c r="ADD141" s="34">
        <v>0.57312737924506107</v>
      </c>
      <c r="ADE141" s="34">
        <v>0.569358119528936</v>
      </c>
      <c r="ADF141" s="34">
        <v>0.56507546348521598</v>
      </c>
      <c r="ADG141" s="34">
        <v>0.56023076480044198</v>
      </c>
      <c r="ADH141" s="34">
        <v>0.55472650640945698</v>
      </c>
      <c r="ADI141" s="34">
        <v>0.54849698302291106</v>
      </c>
      <c r="ADJ141" s="34">
        <v>0.541633487933603</v>
      </c>
      <c r="ADK141" s="34">
        <v>0.53437033413849999</v>
      </c>
      <c r="ADL141" s="34">
        <v>0.52699584063838001</v>
      </c>
      <c r="ADM141" s="34">
        <v>0.51983151536606398</v>
      </c>
      <c r="ADN141" s="34">
        <v>0.51317182125663996</v>
      </c>
      <c r="ADO141" s="34">
        <v>0.50716097961126305</v>
      </c>
      <c r="ADP141" s="34">
        <v>0.50184002110058301</v>
      </c>
      <c r="ADQ141" s="34">
        <v>0.49718895468059698</v>
      </c>
      <c r="ADR141" s="34">
        <v>0.493105270145416</v>
      </c>
      <c r="ADS141" s="34">
        <v>0.489497810581559</v>
      </c>
      <c r="ADT141" s="34">
        <v>0.486359202379883</v>
      </c>
      <c r="ADU141" s="34">
        <v>0.48378532724537998</v>
      </c>
      <c r="ADV141" s="34">
        <v>0.48191556624723603</v>
      </c>
      <c r="ADW141" s="34">
        <v>0.480891246356489</v>
      </c>
      <c r="ADX141" s="34">
        <v>0.48082319328927298</v>
      </c>
      <c r="ADY141" s="34">
        <v>0.48172998506624898</v>
      </c>
      <c r="ADZ141" s="34">
        <v>0.48344198463850396</v>
      </c>
      <c r="AEA141" s="34">
        <v>0.485678706823926</v>
      </c>
      <c r="AEB141" s="34">
        <v>0.48819510771028901</v>
      </c>
      <c r="AEC141" s="34">
        <v>0.49078664252989901</v>
      </c>
      <c r="AED141" s="34">
        <v>0.49325445072552804</v>
      </c>
      <c r="AEE141" s="34">
        <v>0.49549810000807398</v>
      </c>
      <c r="AEF141" s="34">
        <v>0.49749716046957998</v>
      </c>
      <c r="AEG141" s="34">
        <v>0.49922902893927301</v>
      </c>
      <c r="AEH141" s="34">
        <v>0.50067940683750101</v>
      </c>
      <c r="AEI141" s="34">
        <v>0.50182711622047993</v>
      </c>
      <c r="AEJ141" s="34">
        <v>0.50263404391102495</v>
      </c>
      <c r="AEK141" s="34">
        <v>0.50302534532276899</v>
      </c>
      <c r="AEL141" s="34">
        <v>0.50293413728985403</v>
      </c>
      <c r="AEM141" s="34">
        <v>0.50234674094434095</v>
      </c>
      <c r="AEN141" s="34">
        <v>0.50130837898246905</v>
      </c>
      <c r="AEO141" s="34">
        <v>0.49997658055778998</v>
      </c>
      <c r="AEP141" s="34">
        <v>0.49860485627885803</v>
      </c>
      <c r="AEQ141" s="34">
        <v>0.49740334211645704</v>
      </c>
      <c r="AER141" s="34">
        <v>0.49670327001615</v>
      </c>
      <c r="AES141" s="34">
        <v>0.49633533386375706</v>
      </c>
      <c r="AET141" s="34">
        <v>0.49589707503836999</v>
      </c>
      <c r="AEU141" s="34">
        <v>0.495406790844034</v>
      </c>
      <c r="AEV141" s="34">
        <v>0.494925955797544</v>
      </c>
      <c r="AEW141" s="34">
        <v>0.49448041396895198</v>
      </c>
      <c r="AEX141" s="34">
        <v>0.49409602614171805</v>
      </c>
      <c r="AEY141" s="34">
        <v>0.49380830040704604</v>
      </c>
      <c r="AEZ141" s="34">
        <v>0.49361967009025798</v>
      </c>
      <c r="AFA141" s="34">
        <v>0.49355280122907302</v>
      </c>
      <c r="AFB141" s="34">
        <v>0.49360414108602102</v>
      </c>
      <c r="AFC141" s="34">
        <v>0.49375958775651801</v>
      </c>
      <c r="AFD141" s="34">
        <v>0.49400473990400001</v>
      </c>
      <c r="AFE141" s="34">
        <v>0.49432652184898901</v>
      </c>
      <c r="AFF141" s="34">
        <v>0.49470172151623798</v>
      </c>
      <c r="AFG141" t="s">
        <v>843</v>
      </c>
      <c r="AFH141" t="s">
        <v>843</v>
      </c>
      <c r="AFI141" s="34">
        <v>0.66605000000000003</v>
      </c>
      <c r="AFJ141" s="34">
        <v>0.6740600000000001</v>
      </c>
      <c r="AFK141" s="34">
        <v>0.68652000000000002</v>
      </c>
      <c r="AFL141" s="34">
        <v>0.70635000000000003</v>
      </c>
      <c r="AFM141" s="34">
        <v>0.73543000000000003</v>
      </c>
      <c r="AFN141" s="34">
        <v>0.74709999999999999</v>
      </c>
      <c r="AFO141" s="34">
        <v>0.74983999999999995</v>
      </c>
      <c r="AFP141" s="34">
        <v>0.74977000000000005</v>
      </c>
      <c r="AFQ141" s="34">
        <v>0.75936999999999999</v>
      </c>
      <c r="AFR141" s="34">
        <v>0.76093999999999995</v>
      </c>
      <c r="AFS141" s="34">
        <v>0.76334000000000002</v>
      </c>
      <c r="AFT141" s="34">
        <v>0.77227999999999997</v>
      </c>
      <c r="AFU141" s="34">
        <v>0.77021000000000006</v>
      </c>
      <c r="AFV141" s="34">
        <v>0.76422999999999996</v>
      </c>
      <c r="AFW141" s="34">
        <v>0.76727999999999996</v>
      </c>
      <c r="AFX141" s="34">
        <v>0.77457999999999994</v>
      </c>
      <c r="AFY141" s="34">
        <v>0.77556999999999998</v>
      </c>
      <c r="AFZ141" s="34">
        <v>0.76044</v>
      </c>
      <c r="AGA141" s="34">
        <v>0.78215000000000001</v>
      </c>
      <c r="AGB141" t="s">
        <v>843</v>
      </c>
      <c r="AGC141" t="s">
        <v>843</v>
      </c>
      <c r="AGD141" t="s">
        <v>843</v>
      </c>
      <c r="AGE141" t="s">
        <v>843</v>
      </c>
      <c r="AGF141" s="34">
        <v>2.8149325400590897E-2</v>
      </c>
      <c r="AGG141" t="s">
        <v>843</v>
      </c>
      <c r="AGH141" t="s">
        <v>843</v>
      </c>
      <c r="AGI141" t="s">
        <v>843</v>
      </c>
      <c r="AGJ141" t="s">
        <v>843</v>
      </c>
      <c r="AGK141" t="s">
        <v>843</v>
      </c>
      <c r="AGL141" t="s">
        <v>843</v>
      </c>
      <c r="AGM141" t="s">
        <v>843</v>
      </c>
      <c r="AGN141" t="s">
        <v>843</v>
      </c>
      <c r="AGO141" s="34"/>
      <c r="AGP141" s="34"/>
      <c r="AGQ141" t="s">
        <v>1460</v>
      </c>
      <c r="AGR141" t="s">
        <v>843</v>
      </c>
      <c r="AGS141" s="34"/>
      <c r="AGT141" s="34"/>
      <c r="AGU141" t="s">
        <v>1460</v>
      </c>
      <c r="AGV141" t="s">
        <v>843</v>
      </c>
      <c r="AGW141" s="34"/>
      <c r="AGX141" s="34"/>
      <c r="AGY141" t="s">
        <v>1460</v>
      </c>
      <c r="AGZ141" t="s">
        <v>843</v>
      </c>
      <c r="AHA141" s="34"/>
      <c r="AHB141" s="34"/>
      <c r="AHC141" t="s">
        <v>1460</v>
      </c>
      <c r="AHD141" t="s">
        <v>843</v>
      </c>
      <c r="AHE141" s="34"/>
      <c r="AHF141" s="34"/>
      <c r="AHG141" t="s">
        <v>1460</v>
      </c>
      <c r="AHH141" t="s">
        <v>843</v>
      </c>
      <c r="AHI141" t="s">
        <v>465</v>
      </c>
      <c r="AHJ141" s="34">
        <v>0.20682899653911591</v>
      </c>
      <c r="AHK141" s="34">
        <v>0.21238978207111359</v>
      </c>
      <c r="AHL141" s="34">
        <v>0.20801654458045959</v>
      </c>
      <c r="AHM141" s="34">
        <v>0.21340465545654297</v>
      </c>
      <c r="AHN141" s="34">
        <v>0.21979445219039917</v>
      </c>
      <c r="AHO141" t="s">
        <v>843</v>
      </c>
      <c r="AHP141" s="34"/>
      <c r="AHQ141" s="34"/>
      <c r="AHR141" s="34"/>
      <c r="AHS141" s="34"/>
      <c r="AHT141" s="34"/>
      <c r="AHU141" t="s">
        <v>843</v>
      </c>
      <c r="AHV141" s="34">
        <v>0.18327976763248444</v>
      </c>
      <c r="AHW141" s="34">
        <v>0.20609763264656067</v>
      </c>
      <c r="AHX141" s="34">
        <v>0.16767513751983643</v>
      </c>
      <c r="AHY141" s="34">
        <v>0.19406944513320923</v>
      </c>
      <c r="AHZ141" s="34">
        <v>0.13812762498855591</v>
      </c>
      <c r="AIA141" t="s">
        <v>832</v>
      </c>
      <c r="AIB141" t="s">
        <v>843</v>
      </c>
      <c r="AIC141" s="34">
        <v>0.18346260488033295</v>
      </c>
      <c r="AID141" s="34">
        <v>0.20608964562416077</v>
      </c>
      <c r="AIE141" s="34">
        <v>0.16689106822013855</v>
      </c>
      <c r="AIF141" s="34">
        <v>0.19257940351963043</v>
      </c>
      <c r="AIG141" s="34">
        <v>0.13680952787399292</v>
      </c>
      <c r="AIH141" t="s">
        <v>924</v>
      </c>
      <c r="AII141" t="s">
        <v>843</v>
      </c>
      <c r="AIJ141" s="34">
        <v>0.19313368201255798</v>
      </c>
      <c r="AIK141" s="34">
        <v>0.21207933127880096</v>
      </c>
      <c r="AIL141" s="34">
        <v>0.17360500991344452</v>
      </c>
      <c r="AIM141" s="34">
        <v>0.19614599645137787</v>
      </c>
      <c r="AIN141" s="34">
        <v>0.14109000563621521</v>
      </c>
      <c r="AIO141" t="s">
        <v>1607</v>
      </c>
      <c r="AIP141" s="34">
        <v>0.17134332656860352</v>
      </c>
      <c r="AIQ141" t="s">
        <v>843</v>
      </c>
      <c r="AIR141" s="34">
        <v>0.18378</v>
      </c>
      <c r="AIS141" s="34">
        <v>0.16242999999999999</v>
      </c>
      <c r="AIT141" s="34">
        <v>0.16063</v>
      </c>
      <c r="AIU141" s="34">
        <v>0.16586999999999999</v>
      </c>
      <c r="AIV141" s="34">
        <v>0.17351</v>
      </c>
      <c r="AIW141" s="34">
        <v>0.18184</v>
      </c>
      <c r="AIX141" t="s">
        <v>843</v>
      </c>
      <c r="AIY141" s="34">
        <v>0.58899999999999997</v>
      </c>
      <c r="AIZ141" s="34">
        <v>0.20623000000000002</v>
      </c>
      <c r="AJA141" s="34">
        <v>8.6309999999999998E-2</v>
      </c>
      <c r="AJB141" s="34">
        <v>4.3220000000000001E-2</v>
      </c>
      <c r="AJC141" s="34">
        <v>3.3939999999999998E-2</v>
      </c>
      <c r="AJD141" s="34">
        <v>3.4470000000000001E-2</v>
      </c>
      <c r="AJE141" t="s">
        <v>843</v>
      </c>
      <c r="AJF141" s="34"/>
      <c r="AJG141" s="34"/>
      <c r="AJH141" s="34"/>
      <c r="AJI141" s="34"/>
      <c r="AJJ141" s="34"/>
      <c r="AJK141" t="s">
        <v>1460</v>
      </c>
      <c r="AJL141" t="s">
        <v>843</v>
      </c>
      <c r="AJM141" t="s">
        <v>843</v>
      </c>
      <c r="AJN141" s="34">
        <v>1.4339469373226166E-2</v>
      </c>
      <c r="AJO141" s="34">
        <v>-2.6530325412750244E-2</v>
      </c>
      <c r="AJP141" s="34">
        <v>-9.5219641923904419E-2</v>
      </c>
      <c r="AJQ141" s="34">
        <v>-0.17594408988952637</v>
      </c>
      <c r="AJR141" s="34">
        <v>-0.31144788861274719</v>
      </c>
      <c r="AJS141" t="s">
        <v>832</v>
      </c>
      <c r="AJT141" t="s">
        <v>843</v>
      </c>
      <c r="AJU141" t="s">
        <v>843</v>
      </c>
      <c r="AJV141" t="s">
        <v>843</v>
      </c>
      <c r="AJW141" s="34"/>
      <c r="AJX141" s="34"/>
      <c r="AJY141" s="34"/>
      <c r="AJZ141" s="34"/>
      <c r="AKA141" s="34"/>
      <c r="AKB141" t="s">
        <v>1460</v>
      </c>
      <c r="AKC141" t="s">
        <v>843</v>
      </c>
      <c r="AKD141" t="s">
        <v>843</v>
      </c>
      <c r="AKE141" t="s">
        <v>843</v>
      </c>
      <c r="AKF141" s="34">
        <v>-7.4430643580853939E-3</v>
      </c>
      <c r="AKG141" s="34">
        <v>-4.6486727893352509E-2</v>
      </c>
      <c r="AKH141" s="34">
        <v>-0.112856425344944</v>
      </c>
      <c r="AKI141" s="34">
        <v>-0.19291631877422333</v>
      </c>
      <c r="AKJ141" s="34">
        <v>-0.32383936643600464</v>
      </c>
      <c r="AKK141" t="s">
        <v>832</v>
      </c>
      <c r="AKL141" t="s">
        <v>843</v>
      </c>
      <c r="AKM141" s="34"/>
      <c r="AKN141" t="s">
        <v>1460</v>
      </c>
      <c r="AKO141" t="s">
        <v>843</v>
      </c>
      <c r="AKP141" s="34"/>
      <c r="AKQ141" t="s">
        <v>1460</v>
      </c>
      <c r="AKR141" t="s">
        <v>843</v>
      </c>
      <c r="AKS141" s="34">
        <v>29369.5578720372</v>
      </c>
      <c r="AKT141" t="s">
        <v>832</v>
      </c>
      <c r="AKU141" t="s">
        <v>843</v>
      </c>
      <c r="AKV141" s="34">
        <v>31617.501899715498</v>
      </c>
      <c r="AKW141" t="s">
        <v>832</v>
      </c>
      <c r="AKX141" t="s">
        <v>843</v>
      </c>
      <c r="AKY141" s="34"/>
      <c r="AKZ141" s="34"/>
      <c r="ALA141" s="34"/>
      <c r="ALB141" s="34"/>
      <c r="ALC141" s="34"/>
      <c r="ALD141" t="s">
        <v>1460</v>
      </c>
      <c r="ALE141" t="s">
        <v>843</v>
      </c>
      <c r="ALF141" t="s">
        <v>843</v>
      </c>
      <c r="ALG141" t="s">
        <v>843</v>
      </c>
      <c r="ALH141" s="34">
        <v>0.49058881402015686</v>
      </c>
      <c r="ALI141" s="34">
        <v>0.49999704957008362</v>
      </c>
      <c r="ALJ141" s="34">
        <v>0.5051845908164978</v>
      </c>
      <c r="ALK141" s="34">
        <v>0.48873865604400635</v>
      </c>
      <c r="ALL141" s="34">
        <v>0.47509777545928955</v>
      </c>
      <c r="ALM141" t="s">
        <v>832</v>
      </c>
    </row>
    <row r="142" spans="1:1001">
      <c r="A142" t="s">
        <v>421</v>
      </c>
      <c r="B142" t="s">
        <v>103</v>
      </c>
      <c r="C142" t="s">
        <v>325</v>
      </c>
      <c r="D142" s="34">
        <v>4.7702927142381668E-2</v>
      </c>
      <c r="E142" t="s">
        <v>432</v>
      </c>
      <c r="F142" s="34">
        <v>5.3465072065591812E-2</v>
      </c>
      <c r="G142" t="s">
        <v>1464</v>
      </c>
      <c r="H142" s="34">
        <v>5.0709426403045654E-2</v>
      </c>
      <c r="I142" t="s">
        <v>1294</v>
      </c>
      <c r="J142" s="34">
        <v>4.0663063526153564E-2</v>
      </c>
      <c r="K142" t="s">
        <v>1521</v>
      </c>
      <c r="L142" s="34"/>
      <c r="M142" t="s">
        <v>466</v>
      </c>
      <c r="N142" s="34">
        <v>0.53899997472763062</v>
      </c>
      <c r="O142" s="34"/>
      <c r="P142" t="s">
        <v>1459</v>
      </c>
      <c r="Q142" s="34"/>
      <c r="R142" t="s">
        <v>1459</v>
      </c>
      <c r="S142" s="34"/>
      <c r="T142" t="s">
        <v>1459</v>
      </c>
      <c r="U142" s="34"/>
      <c r="V142" t="s">
        <v>1459</v>
      </c>
      <c r="W142" t="s">
        <v>843</v>
      </c>
      <c r="X142" t="s">
        <v>465</v>
      </c>
      <c r="Y142" s="34">
        <v>0.56911623477935791</v>
      </c>
      <c r="Z142" s="34"/>
      <c r="AA142" t="s">
        <v>1459</v>
      </c>
      <c r="AB142" s="34"/>
      <c r="AC142" t="s">
        <v>1459</v>
      </c>
      <c r="AD142" s="34"/>
      <c r="AE142" t="s">
        <v>1459</v>
      </c>
      <c r="AF142" s="34"/>
      <c r="AG142" t="s">
        <v>1459</v>
      </c>
      <c r="AH142" t="s">
        <v>843</v>
      </c>
      <c r="AI142" t="s">
        <v>465</v>
      </c>
      <c r="AJ142" s="34">
        <v>0.55754995346069336</v>
      </c>
      <c r="AK142" s="34"/>
      <c r="AL142" t="s">
        <v>1459</v>
      </c>
      <c r="AM142" s="34"/>
      <c r="AN142" t="s">
        <v>1459</v>
      </c>
      <c r="AO142" s="34"/>
      <c r="AP142" t="s">
        <v>1459</v>
      </c>
      <c r="AQ142" s="34"/>
      <c r="AR142" t="s">
        <v>1459</v>
      </c>
      <c r="AS142" t="s">
        <v>843</v>
      </c>
      <c r="AT142" t="s">
        <v>465</v>
      </c>
      <c r="AU142" s="34">
        <v>0.52010476589202881</v>
      </c>
      <c r="AV142" s="34"/>
      <c r="AW142" t="s">
        <v>1459</v>
      </c>
      <c r="AX142" s="34"/>
      <c r="AY142" t="s">
        <v>1459</v>
      </c>
      <c r="AZ142" s="34"/>
      <c r="BA142" t="s">
        <v>1459</v>
      </c>
      <c r="BB142" s="34"/>
      <c r="BC142" t="s">
        <v>1459</v>
      </c>
      <c r="BD142" t="s">
        <v>843</v>
      </c>
      <c r="BE142" s="34">
        <v>0.5</v>
      </c>
      <c r="BF142" t="s">
        <v>1594</v>
      </c>
      <c r="BG142" t="s">
        <v>843</v>
      </c>
      <c r="BH142" t="s">
        <v>432</v>
      </c>
      <c r="BI142" s="34">
        <v>2.4425995349884033</v>
      </c>
      <c r="BJ142" t="s">
        <v>819</v>
      </c>
      <c r="BK142" s="34">
        <v>1.8315074443817139</v>
      </c>
      <c r="BL142" t="s">
        <v>1294</v>
      </c>
      <c r="BM142" s="34">
        <v>2.5441033840179443</v>
      </c>
      <c r="BN142" t="s">
        <v>1521</v>
      </c>
      <c r="BO142" s="34">
        <v>2.2674391269683838</v>
      </c>
      <c r="BP142" t="s">
        <v>843</v>
      </c>
      <c r="BQ142" s="34">
        <v>2.9823267459869385</v>
      </c>
      <c r="BR142" t="s">
        <v>830</v>
      </c>
      <c r="BS142" s="34"/>
      <c r="BT142" t="s">
        <v>843</v>
      </c>
      <c r="BU142" s="34">
        <v>2.9642717838287354</v>
      </c>
      <c r="BV142" t="s">
        <v>1559</v>
      </c>
      <c r="BW142" t="s">
        <v>843</v>
      </c>
      <c r="BX142" s="34">
        <v>2.692880392074585</v>
      </c>
      <c r="BY142" t="s">
        <v>924</v>
      </c>
      <c r="BZ142" t="s">
        <v>843</v>
      </c>
      <c r="CA142" t="s">
        <v>465</v>
      </c>
      <c r="CB142" s="34">
        <v>9.5424726605415344E-3</v>
      </c>
      <c r="CC142" s="34">
        <v>9.6551962196826935E-3</v>
      </c>
      <c r="CD142" s="34">
        <v>1.0405802167952061E-2</v>
      </c>
      <c r="CE142" s="34">
        <v>1.0515341535210609E-2</v>
      </c>
      <c r="CF142" s="34">
        <v>1.051531545817852E-2</v>
      </c>
      <c r="CG142" t="s">
        <v>843</v>
      </c>
      <c r="CH142" t="s">
        <v>819</v>
      </c>
      <c r="CI142" s="34">
        <v>8.0203721299767494E-3</v>
      </c>
      <c r="CJ142" s="34">
        <v>6.5809669904410839E-3</v>
      </c>
      <c r="CK142" s="34">
        <v>6.0494625940918922E-3</v>
      </c>
      <c r="CL142" s="34">
        <v>5.6285988539457321E-3</v>
      </c>
      <c r="CM142" s="34">
        <v>5.4182163439691067E-3</v>
      </c>
      <c r="CN142" t="s">
        <v>843</v>
      </c>
      <c r="CO142" t="s">
        <v>1294</v>
      </c>
      <c r="CP142" s="34">
        <v>6.9823041558265686E-3</v>
      </c>
      <c r="CQ142" s="34">
        <v>5.9793116524815559E-3</v>
      </c>
      <c r="CR142" s="34">
        <v>5.7338080368936062E-3</v>
      </c>
      <c r="CS142" s="34">
        <v>5.4181590676307678E-3</v>
      </c>
      <c r="CT142" s="34">
        <v>5.4181995801627636E-3</v>
      </c>
      <c r="CU142" t="s">
        <v>843</v>
      </c>
      <c r="CV142" t="s">
        <v>1521</v>
      </c>
      <c r="CW142" s="34">
        <v>6.1851623468101025E-3</v>
      </c>
      <c r="CX142" s="34">
        <v>5.69889135658741E-3</v>
      </c>
      <c r="CY142" s="34">
        <v>5.3131738677620888E-3</v>
      </c>
      <c r="CZ142" s="34">
        <v>4.9977484159171581E-3</v>
      </c>
      <c r="DA142" s="34">
        <v>4.0838015265762806E-3</v>
      </c>
      <c r="DB142" t="s">
        <v>843</v>
      </c>
      <c r="DC142" s="34">
        <v>2.6644558906555176</v>
      </c>
      <c r="DD142" s="34">
        <v>3.1248509883880615</v>
      </c>
      <c r="DE142" s="34">
        <v>3.41007399559021</v>
      </c>
      <c r="DF142" s="34">
        <v>3.6515040397644043</v>
      </c>
      <c r="DG142" s="34">
        <v>3.8615260124206543</v>
      </c>
      <c r="DH142" t="s">
        <v>1464</v>
      </c>
      <c r="DI142" t="s">
        <v>843</v>
      </c>
      <c r="DJ142" s="34">
        <v>2.9406929016113281</v>
      </c>
      <c r="DK142" s="34">
        <v>3.3135018348693848</v>
      </c>
      <c r="DL142" s="34">
        <v>3.5549318790435791</v>
      </c>
      <c r="DM142" s="34">
        <v>3.7806580066680908</v>
      </c>
      <c r="DN142" s="34">
        <v>3.98282790184021</v>
      </c>
      <c r="DO142" t="s">
        <v>1294</v>
      </c>
      <c r="DP142" t="s">
        <v>843</v>
      </c>
      <c r="DQ142" s="34">
        <v>4.0636959075927734</v>
      </c>
      <c r="DR142" t="s">
        <v>1521</v>
      </c>
      <c r="DS142" t="s">
        <v>843</v>
      </c>
      <c r="DT142" t="s">
        <v>843</v>
      </c>
      <c r="DU142" s="34">
        <v>6.1</v>
      </c>
      <c r="DV142" t="s">
        <v>1461</v>
      </c>
      <c r="DW142" t="s">
        <v>843</v>
      </c>
      <c r="DX142" t="s">
        <v>843</v>
      </c>
      <c r="DY142" t="s">
        <v>465</v>
      </c>
      <c r="DZ142" s="34">
        <v>-4.4834003783762455E-3</v>
      </c>
      <c r="EA142" s="34">
        <v>7.063964381814003E-3</v>
      </c>
      <c r="EB142" s="34">
        <v>8.0721387639641762E-3</v>
      </c>
      <c r="EC142" s="34">
        <v>1.5965277329087257E-2</v>
      </c>
      <c r="ED142" s="34">
        <v>8.9348219335079193E-3</v>
      </c>
      <c r="EE142" t="s">
        <v>843</v>
      </c>
      <c r="EF142" t="s">
        <v>465</v>
      </c>
      <c r="EG142" s="34">
        <v>6.0250000096857548E-3</v>
      </c>
      <c r="EH142" s="34">
        <v>9.4666667282581329E-3</v>
      </c>
      <c r="EI142" s="34">
        <v>5.8900001458823681E-3</v>
      </c>
      <c r="EJ142" s="34">
        <v>1.5000002458691597E-3</v>
      </c>
      <c r="EK142" s="34">
        <v>-2.0000000949949026E-3</v>
      </c>
      <c r="EL142" t="s">
        <v>843</v>
      </c>
      <c r="EM142" t="s">
        <v>465</v>
      </c>
      <c r="EN142" s="34">
        <v>7.5446808477863669E-4</v>
      </c>
      <c r="EO142" s="34">
        <v>-5.3979279473423958E-3</v>
      </c>
      <c r="EP142" s="34">
        <v>-2.0454931654967368E-4</v>
      </c>
      <c r="EQ142" s="34">
        <v>-1.1050587520003319E-2</v>
      </c>
      <c r="ER142" s="34">
        <v>-6.8888510577380657E-3</v>
      </c>
      <c r="ES142" t="s">
        <v>843</v>
      </c>
      <c r="ET142" t="s">
        <v>465</v>
      </c>
      <c r="EU142" s="34">
        <v>9.1737564653158188E-3</v>
      </c>
      <c r="EV142" s="34">
        <v>7.6034995727241039E-3</v>
      </c>
      <c r="EW142" s="34">
        <v>-3.8697863928973675E-3</v>
      </c>
      <c r="EX142" s="34">
        <v>2.0210868678987026E-3</v>
      </c>
      <c r="EY142" s="34">
        <v>8.7304199114441872E-3</v>
      </c>
      <c r="EZ142" t="s">
        <v>843</v>
      </c>
      <c r="FA142" t="s">
        <v>1594</v>
      </c>
      <c r="FB142" s="34">
        <v>-1.7155006527900696E-2</v>
      </c>
      <c r="FC142" s="34">
        <v>-1.8088176846504211E-2</v>
      </c>
      <c r="FD142" s="34">
        <v>-8.1775020807981491E-3</v>
      </c>
      <c r="FE142" s="34">
        <v>-1.5086671337485313E-2</v>
      </c>
      <c r="FF142" s="34">
        <v>-7.6183290220797062E-3</v>
      </c>
      <c r="FG142" t="s">
        <v>843</v>
      </c>
      <c r="FH142" s="34"/>
      <c r="FI142" s="34"/>
      <c r="FJ142" s="34"/>
      <c r="FK142" s="34"/>
      <c r="FL142" s="34"/>
      <c r="FM142" t="s">
        <v>843</v>
      </c>
      <c r="FN142" t="s">
        <v>843</v>
      </c>
      <c r="FO142" s="34">
        <v>0.86433000000000004</v>
      </c>
      <c r="FP142" t="s">
        <v>1462</v>
      </c>
      <c r="FQ142" t="s">
        <v>843</v>
      </c>
      <c r="FR142" t="s">
        <v>843</v>
      </c>
      <c r="FS142" s="34">
        <v>0.88471999999999995</v>
      </c>
      <c r="FT142" t="s">
        <v>1462</v>
      </c>
      <c r="FU142" t="s">
        <v>843</v>
      </c>
      <c r="FV142" t="s">
        <v>843</v>
      </c>
      <c r="FW142" s="34">
        <v>0.84396000000000004</v>
      </c>
      <c r="FX142" t="s">
        <v>1462</v>
      </c>
      <c r="FY142" t="s">
        <v>843</v>
      </c>
      <c r="FZ142" s="34">
        <v>-6.9482013583183289E-2</v>
      </c>
      <c r="GA142" s="34">
        <v>-6.7999064922332764E-2</v>
      </c>
      <c r="GB142" s="34">
        <v>-3.2388262450695038E-2</v>
      </c>
      <c r="GC142" s="34">
        <v>-6.3192420639097691E-3</v>
      </c>
      <c r="GD142" s="34">
        <v>-2.2671278566122055E-2</v>
      </c>
      <c r="GE142" t="s">
        <v>830</v>
      </c>
      <c r="GF142" t="s">
        <v>843</v>
      </c>
      <c r="GG142" s="34">
        <v>-6.467738002538681E-2</v>
      </c>
      <c r="GH142" s="34">
        <v>-6.6143065690994263E-2</v>
      </c>
      <c r="GI142" s="34">
        <v>-3.3834587782621384E-2</v>
      </c>
      <c r="GJ142" s="34">
        <v>-7.0819370448589325E-3</v>
      </c>
      <c r="GK142" s="34">
        <v>-2.143663726747036E-2</v>
      </c>
      <c r="GL142" t="s">
        <v>832</v>
      </c>
      <c r="GM142" t="s">
        <v>843</v>
      </c>
      <c r="GN142" s="34">
        <v>0.28676986694335938</v>
      </c>
      <c r="GO142" t="s">
        <v>832</v>
      </c>
      <c r="GP142" t="s">
        <v>843</v>
      </c>
      <c r="GQ142" t="s">
        <v>843</v>
      </c>
      <c r="GR142" s="34">
        <v>4.6971935778856277E-2</v>
      </c>
      <c r="GS142" s="34">
        <v>5.9280063956975937E-2</v>
      </c>
      <c r="GT142" s="34">
        <v>4.9568008631467819E-2</v>
      </c>
      <c r="GU142" s="34">
        <v>3.7601165473461151E-2</v>
      </c>
      <c r="GV142" s="34">
        <v>3.3627983182668686E-2</v>
      </c>
      <c r="GW142" t="s">
        <v>832</v>
      </c>
      <c r="GX142" t="s">
        <v>843</v>
      </c>
      <c r="GY142" t="s">
        <v>843</v>
      </c>
      <c r="GZ142" t="s">
        <v>843</v>
      </c>
      <c r="HA142" t="s">
        <v>843</v>
      </c>
      <c r="HB142" t="s">
        <v>843</v>
      </c>
      <c r="HC142" t="s">
        <v>843</v>
      </c>
      <c r="HD142" t="s">
        <v>843</v>
      </c>
      <c r="HE142" t="s">
        <v>843</v>
      </c>
      <c r="HF142" t="s">
        <v>843</v>
      </c>
      <c r="HG142" t="s">
        <v>843</v>
      </c>
      <c r="HH142" s="34">
        <v>16216431</v>
      </c>
      <c r="HI142" s="34">
        <v>16709665</v>
      </c>
      <c r="HJ142" s="34">
        <v>17211934</v>
      </c>
      <c r="HK142" s="34">
        <v>17724310</v>
      </c>
      <c r="HL142" s="34">
        <v>18250774</v>
      </c>
      <c r="HM142" s="34">
        <v>18792171</v>
      </c>
      <c r="HN142" s="34">
        <v>19350299</v>
      </c>
      <c r="HO142" s="34">
        <v>19924958</v>
      </c>
      <c r="HP142" s="34">
        <v>20513599</v>
      </c>
      <c r="HQ142" s="34">
        <v>21117092</v>
      </c>
      <c r="HR142" s="34">
        <v>21731053</v>
      </c>
      <c r="HS142" s="34">
        <v>22348158</v>
      </c>
      <c r="HT142" s="34">
        <v>22966240</v>
      </c>
      <c r="HU142" s="34">
        <v>23588073</v>
      </c>
      <c r="HV142" s="34">
        <v>24215976</v>
      </c>
      <c r="HW142" s="34">
        <v>24850912</v>
      </c>
      <c r="HX142" s="34">
        <v>25501941</v>
      </c>
      <c r="HY142" s="34">
        <v>26169542</v>
      </c>
      <c r="HZ142" s="34">
        <v>26846541</v>
      </c>
      <c r="IA142" s="34">
        <v>27533134</v>
      </c>
      <c r="IB142" s="34">
        <v>28225177</v>
      </c>
      <c r="IC142" s="34">
        <v>28915653</v>
      </c>
      <c r="ID142" s="34">
        <v>29611714</v>
      </c>
      <c r="IE142" s="34">
        <v>30325732</v>
      </c>
      <c r="IF142" s="34">
        <v>31056610</v>
      </c>
      <c r="IG142" s="34">
        <v>31797306</v>
      </c>
      <c r="IH142" s="34">
        <v>32544738</v>
      </c>
      <c r="II142" s="34">
        <v>33299316</v>
      </c>
      <c r="IJ142" s="34">
        <v>34061942</v>
      </c>
      <c r="IK142" s="34">
        <v>34830840</v>
      </c>
      <c r="IL142" s="34">
        <v>35604443</v>
      </c>
      <c r="IM142" s="34">
        <v>36382789</v>
      </c>
      <c r="IN142" s="34">
        <v>37165274</v>
      </c>
      <c r="IO142" s="34">
        <v>37952413</v>
      </c>
      <c r="IP142" s="34">
        <v>38742689</v>
      </c>
      <c r="IQ142" s="34">
        <v>39534122</v>
      </c>
      <c r="IR142" s="34">
        <v>40326745</v>
      </c>
      <c r="IS142" s="34">
        <v>41120987</v>
      </c>
      <c r="IT142" s="34">
        <v>41918817</v>
      </c>
      <c r="IU142" s="34">
        <v>42720774</v>
      </c>
      <c r="IV142" s="34">
        <v>43524300</v>
      </c>
      <c r="IW142" s="34">
        <v>44328120</v>
      </c>
      <c r="IX142" s="34">
        <v>45131260</v>
      </c>
      <c r="IY142" s="34">
        <v>45935275</v>
      </c>
      <c r="IZ142" s="34">
        <v>46740497</v>
      </c>
      <c r="JA142" s="34">
        <v>47546606</v>
      </c>
      <c r="JB142" s="34">
        <v>48355513</v>
      </c>
      <c r="JC142" s="34">
        <v>49165426</v>
      </c>
      <c r="JD142" s="34">
        <v>49974855</v>
      </c>
      <c r="JE142" s="34">
        <v>50784139</v>
      </c>
      <c r="JF142" s="34">
        <v>51592965</v>
      </c>
      <c r="JG142" s="34">
        <v>52399823</v>
      </c>
      <c r="JH142" s="34">
        <v>53206238</v>
      </c>
      <c r="JI142" s="34">
        <v>54012666</v>
      </c>
      <c r="JJ142" s="34">
        <v>54818203</v>
      </c>
      <c r="JK142" s="34">
        <v>55619950</v>
      </c>
      <c r="JL142" s="34">
        <v>56416688</v>
      </c>
      <c r="JM142" s="34">
        <v>57210138</v>
      </c>
      <c r="JN142" s="34">
        <v>57999237</v>
      </c>
      <c r="JO142" s="34">
        <v>58786067</v>
      </c>
      <c r="JP142" s="34">
        <v>59569664</v>
      </c>
      <c r="JQ142" s="34">
        <v>60345946</v>
      </c>
      <c r="JR142" s="34">
        <v>61116588</v>
      </c>
      <c r="JS142" s="34">
        <v>61880166</v>
      </c>
      <c r="JT142" s="34">
        <v>62634952</v>
      </c>
      <c r="JU142" s="34">
        <v>63382662</v>
      </c>
      <c r="JV142" s="34">
        <v>64121854</v>
      </c>
      <c r="JW142" s="34">
        <v>64851018</v>
      </c>
      <c r="JX142" s="34">
        <v>65573232</v>
      </c>
      <c r="JY142" s="34">
        <v>66288488</v>
      </c>
      <c r="JZ142" s="34">
        <v>66996740.999999993</v>
      </c>
      <c r="KA142" s="34">
        <v>67699055</v>
      </c>
      <c r="KB142" s="34">
        <v>68390904</v>
      </c>
      <c r="KC142" s="34">
        <v>69073458</v>
      </c>
      <c r="KD142" s="34">
        <v>69747752</v>
      </c>
      <c r="KE142" s="34">
        <v>70410412</v>
      </c>
      <c r="KF142" s="34">
        <v>71060446</v>
      </c>
      <c r="KG142" s="34">
        <v>71700163</v>
      </c>
      <c r="KH142" s="34">
        <v>72330872</v>
      </c>
      <c r="KI142" s="34">
        <v>72949534</v>
      </c>
      <c r="KJ142" s="34">
        <v>73555981</v>
      </c>
      <c r="KK142" s="34">
        <v>74152083</v>
      </c>
      <c r="KL142" s="34">
        <v>74732965</v>
      </c>
      <c r="KM142" s="34">
        <v>75299217</v>
      </c>
      <c r="KN142" s="34">
        <v>75857443</v>
      </c>
      <c r="KO142" s="34">
        <v>76405171</v>
      </c>
      <c r="KP142" s="34">
        <v>76942333</v>
      </c>
      <c r="KQ142" s="34">
        <v>77469841</v>
      </c>
      <c r="KR142" s="34">
        <v>77987912</v>
      </c>
      <c r="KS142" s="34">
        <v>78494607</v>
      </c>
      <c r="KT142" s="34">
        <v>78988977</v>
      </c>
      <c r="KU142" s="34">
        <v>79472330</v>
      </c>
      <c r="KV142" s="34">
        <v>79943251</v>
      </c>
      <c r="KW142" s="34">
        <v>80402035</v>
      </c>
      <c r="KX142" s="34">
        <v>80848031</v>
      </c>
      <c r="KY142" s="34">
        <v>81282879</v>
      </c>
      <c r="KZ142" s="34">
        <v>81710424</v>
      </c>
      <c r="LA142" s="34">
        <v>82128831</v>
      </c>
      <c r="LB142" s="34">
        <v>82535584</v>
      </c>
      <c r="LC142" s="34">
        <v>82932561</v>
      </c>
      <c r="LD142" s="34">
        <v>83316557</v>
      </c>
      <c r="LE142" t="s">
        <v>843</v>
      </c>
      <c r="LF142" t="s">
        <v>843</v>
      </c>
      <c r="LG142" t="s">
        <v>843</v>
      </c>
      <c r="LH142" s="34">
        <v>3.0399009585380554E-2</v>
      </c>
      <c r="LI142" s="34">
        <v>2.9962306842207909E-2</v>
      </c>
      <c r="LJ142" s="34">
        <v>2.9615685343742371E-2</v>
      </c>
      <c r="LK142" s="34">
        <v>2.9334163293242455E-2</v>
      </c>
      <c r="LL142" s="34">
        <v>2.9270347207784653E-2</v>
      </c>
      <c r="LM142" s="34">
        <v>2.9232857748866081E-2</v>
      </c>
      <c r="LN142" s="34">
        <v>2.9267525300383568E-2</v>
      </c>
      <c r="LO142" s="34">
        <v>2.9265245422720909E-2</v>
      </c>
      <c r="LP142" s="34">
        <v>2.9114915058016777E-2</v>
      </c>
      <c r="LQ142" s="34">
        <v>2.899472787976265E-2</v>
      </c>
      <c r="LR142" s="34">
        <v>2.8659490868449211E-2</v>
      </c>
      <c r="LS142" s="34">
        <v>2.8001649305224419E-2</v>
      </c>
      <c r="LT142" s="34">
        <v>2.7281409129500389E-2</v>
      </c>
      <c r="LU142" s="34">
        <v>2.6715891435742378E-2</v>
      </c>
      <c r="LV142" s="34">
        <v>2.6271378621459007E-2</v>
      </c>
      <c r="LW142" s="34">
        <v>2.5881871581077576E-2</v>
      </c>
      <c r="LX142" s="34">
        <v>2.5860114023089409E-2</v>
      </c>
      <c r="LY142" s="34">
        <v>2.5841647759079933E-2</v>
      </c>
      <c r="LZ142" s="34">
        <v>2.5540770962834358E-2</v>
      </c>
      <c r="MA142" s="34">
        <v>2.5253165513277054E-2</v>
      </c>
      <c r="MB142" s="34">
        <v>2.4824228137731552E-2</v>
      </c>
      <c r="MC142" s="34">
        <v>2.4168694391846657E-2</v>
      </c>
      <c r="MD142" s="34">
        <v>2.378695085644722E-2</v>
      </c>
      <c r="ME142" s="34">
        <v>2.3826567456126213E-2</v>
      </c>
      <c r="MF142" s="34">
        <v>2.3815074935555458E-2</v>
      </c>
      <c r="MG142" s="34">
        <v>2.3569900542497635E-2</v>
      </c>
      <c r="MH142" s="34">
        <v>2.3234127089381218E-2</v>
      </c>
      <c r="MI142" s="34">
        <v>2.2921159863471985E-2</v>
      </c>
      <c r="MJ142" s="34">
        <v>2.2643834352493286E-2</v>
      </c>
      <c r="MK142" s="34">
        <v>2.2322511300444603E-2</v>
      </c>
      <c r="ML142" s="34">
        <v>2.1967232227325439E-2</v>
      </c>
      <c r="MM142" s="34">
        <v>2.1625399589538574E-2</v>
      </c>
      <c r="MN142" s="34">
        <v>2.1278997883200645E-2</v>
      </c>
      <c r="MO142" s="34">
        <v>2.0958254113793373E-2</v>
      </c>
      <c r="MP142" s="34">
        <v>2.0608982071280479E-2</v>
      </c>
      <c r="MQ142" s="34">
        <v>2.0222080871462822E-2</v>
      </c>
      <c r="MR142" s="34">
        <v>1.9850749522447586E-2</v>
      </c>
      <c r="MS142" s="34">
        <v>1.9503727555274963E-2</v>
      </c>
      <c r="MT142" s="34">
        <v>1.9216194748878479E-2</v>
      </c>
      <c r="MU142" s="34">
        <v>1.8950494006276131E-2</v>
      </c>
      <c r="MV142" s="34">
        <v>1.8634090200066566E-2</v>
      </c>
      <c r="MW142" s="34">
        <v>1.8299836665391922E-2</v>
      </c>
      <c r="MX142" s="34">
        <v>1.7955893650650978E-2</v>
      </c>
      <c r="MY142" s="34">
        <v>1.7658207565546036E-2</v>
      </c>
      <c r="MZ142" s="34">
        <v>1.7377622425556183E-2</v>
      </c>
      <c r="NA142" s="34">
        <v>1.7099445685744286E-2</v>
      </c>
      <c r="NB142" s="34">
        <v>1.6869829967617989E-2</v>
      </c>
      <c r="NC142" s="34">
        <v>1.6610415652394295E-2</v>
      </c>
      <c r="ND142" s="34">
        <v>1.6329325735569E-2</v>
      </c>
      <c r="NE142" s="34">
        <v>1.6064101830124855E-2</v>
      </c>
      <c r="NF142" s="34">
        <v>1.5801245346665382E-2</v>
      </c>
      <c r="NG142" s="34">
        <v>1.5517887659370899E-2</v>
      </c>
      <c r="NH142" s="34">
        <v>1.5272432006895542E-2</v>
      </c>
      <c r="NI142" s="34">
        <v>1.5042929910123348E-2</v>
      </c>
      <c r="NJ142" s="34">
        <v>1.4803735539317131E-2</v>
      </c>
      <c r="NK142" s="34">
        <v>1.4519639313220978E-2</v>
      </c>
      <c r="NL142" s="34">
        <v>1.4223051257431507E-2</v>
      </c>
      <c r="NM142" s="34">
        <v>1.3966118916869164E-2</v>
      </c>
      <c r="NN142" s="34">
        <v>1.3698735274374485E-2</v>
      </c>
      <c r="NO142" s="34">
        <v>1.3475015759468079E-2</v>
      </c>
      <c r="NP142" s="34">
        <v>1.3241579756140709E-2</v>
      </c>
      <c r="NQ142" s="34">
        <v>1.2947319075465202E-2</v>
      </c>
      <c r="NR142" s="34">
        <v>1.2689548544585705E-2</v>
      </c>
      <c r="NS142" s="34">
        <v>1.2416389770805836E-2</v>
      </c>
      <c r="NT142" s="34">
        <v>1.2123752385377884E-2</v>
      </c>
      <c r="NU142" s="34">
        <v>1.186689268797636E-2</v>
      </c>
      <c r="NV142" s="34">
        <v>1.159488782286644E-2</v>
      </c>
      <c r="NW142" s="34">
        <v>1.1307366192340851E-2</v>
      </c>
      <c r="NX142" s="34">
        <v>1.1074955575168133E-2</v>
      </c>
      <c r="NY142" s="34">
        <v>1.0848683305084705E-2</v>
      </c>
      <c r="NZ142" s="34">
        <v>1.0627728886902332E-2</v>
      </c>
      <c r="OA142" s="34">
        <v>1.0428245179355145E-2</v>
      </c>
      <c r="OB142" s="34">
        <v>1.0167611762881279E-2</v>
      </c>
      <c r="OC142" s="34">
        <v>9.9307140335440636E-3</v>
      </c>
      <c r="OD142" s="34">
        <v>9.7146434709429741E-3</v>
      </c>
      <c r="OE142" s="34">
        <v>9.4559593126177788E-3</v>
      </c>
      <c r="OF142" s="34">
        <v>9.1897165402770042E-3</v>
      </c>
      <c r="OG142" s="34">
        <v>8.9621543884277344E-3</v>
      </c>
      <c r="OH142" s="34">
        <v>8.7580159306526184E-3</v>
      </c>
      <c r="OI142" s="34">
        <v>8.5168499499559402E-3</v>
      </c>
      <c r="OJ142" s="34">
        <v>8.2788756117224693E-3</v>
      </c>
      <c r="OK142" s="34">
        <v>8.0713974311947823E-3</v>
      </c>
      <c r="OL142" s="34">
        <v>7.8031332232058048E-3</v>
      </c>
      <c r="OM142" s="34">
        <v>7.548443041741848E-3</v>
      </c>
      <c r="ON142" s="34">
        <v>7.3860925622284412E-3</v>
      </c>
      <c r="OO142" s="34">
        <v>7.1945483796298504E-3</v>
      </c>
      <c r="OP142" s="34">
        <v>7.0058419369161129E-3</v>
      </c>
      <c r="OQ142" s="34">
        <v>6.8324930034577847E-3</v>
      </c>
      <c r="OR142" s="34">
        <v>6.6651282832026482E-3</v>
      </c>
      <c r="OS142" s="34">
        <v>6.4760814420878887E-3</v>
      </c>
      <c r="OT142" s="34">
        <v>6.2783891335129738E-3</v>
      </c>
      <c r="OU142" s="34">
        <v>6.1005996540188789E-3</v>
      </c>
      <c r="OV142" s="34">
        <v>5.9081097133457661E-3</v>
      </c>
      <c r="OW142" s="34">
        <v>5.7224663905799389E-3</v>
      </c>
      <c r="OX142" s="34">
        <v>5.5317450314760208E-3</v>
      </c>
      <c r="OY142" s="34">
        <v>5.3641721606254578E-3</v>
      </c>
      <c r="OZ142" s="34">
        <v>5.246178712695837E-3</v>
      </c>
      <c r="PA142" s="34">
        <v>5.1075415685772896E-3</v>
      </c>
      <c r="PB142" s="34">
        <v>4.940397571772337E-3</v>
      </c>
      <c r="PC142" s="34">
        <v>4.7982377000153065E-3</v>
      </c>
      <c r="PD142" s="34">
        <v>4.6195336617529392E-3</v>
      </c>
      <c r="PE142" t="s">
        <v>1300</v>
      </c>
      <c r="PF142" t="s">
        <v>843</v>
      </c>
      <c r="PG142" t="s">
        <v>843</v>
      </c>
      <c r="PH142" t="s">
        <v>843</v>
      </c>
      <c r="PI142" t="s">
        <v>843</v>
      </c>
      <c r="PJ142" t="s">
        <v>1300</v>
      </c>
      <c r="PK142" s="34">
        <v>0.50243633985519409</v>
      </c>
      <c r="PL142" s="34">
        <v>0.5024569034576416</v>
      </c>
      <c r="PM142" s="34">
        <v>0.50247484445571899</v>
      </c>
      <c r="PN142" s="34">
        <v>0.50247514247894287</v>
      </c>
      <c r="PO142" s="34">
        <v>0.50244027376174927</v>
      </c>
      <c r="PP142" s="34">
        <v>0.50238794088363647</v>
      </c>
      <c r="PQ142" s="34">
        <v>0.50234252214431763</v>
      </c>
      <c r="PR142" s="34">
        <v>0.50227367877960205</v>
      </c>
      <c r="PS142" s="34">
        <v>0.50220370292663574</v>
      </c>
      <c r="PT142" s="34">
        <v>0.5021476149559021</v>
      </c>
      <c r="PU142" s="34">
        <v>0.50209033489227295</v>
      </c>
      <c r="PV142" s="34">
        <v>0.50202202796936035</v>
      </c>
      <c r="PW142" s="34">
        <v>0.50194460153579712</v>
      </c>
      <c r="PX142" s="34">
        <v>0.50184595584869385</v>
      </c>
      <c r="PY142" s="34">
        <v>0.50174272060394287</v>
      </c>
      <c r="PZ142" s="34">
        <v>0.50167053937911987</v>
      </c>
      <c r="QA142" s="34">
        <v>0.50160437822341919</v>
      </c>
      <c r="QB142" s="34">
        <v>0.50153309106826782</v>
      </c>
      <c r="QC142" s="34">
        <v>0.50146234035491943</v>
      </c>
      <c r="QD142" s="34">
        <v>0.50137907266616821</v>
      </c>
      <c r="QE142" s="34">
        <v>0.5012696385383606</v>
      </c>
      <c r="QF142" s="34">
        <v>0.50114500522613525</v>
      </c>
      <c r="QG142" s="34">
        <v>0.50102531909942627</v>
      </c>
      <c r="QH142" s="34">
        <v>0.50091785192489624</v>
      </c>
      <c r="QI142" s="34">
        <v>0.50081914663314819</v>
      </c>
      <c r="QJ142" s="34">
        <v>0.50072181224822998</v>
      </c>
      <c r="QK142" s="34">
        <v>0.50062209367752075</v>
      </c>
      <c r="QL142" s="34">
        <v>0.50051987171173096</v>
      </c>
      <c r="QM142" s="34">
        <v>0.50041532516479492</v>
      </c>
      <c r="QN142" s="34">
        <v>0.50030893087387085</v>
      </c>
      <c r="QO142" s="34">
        <v>0.50020039081573486</v>
      </c>
      <c r="QP142" s="34">
        <v>0.50008893013000488</v>
      </c>
      <c r="QQ142" s="34">
        <v>0.49997544288635254</v>
      </c>
      <c r="QR142" s="34">
        <v>0.49985972046852112</v>
      </c>
      <c r="QS142" s="34">
        <v>0.49974140524864197</v>
      </c>
      <c r="QT142" s="34">
        <v>0.49962109327316284</v>
      </c>
      <c r="QU142" s="34">
        <v>0.49949896335601807</v>
      </c>
      <c r="QV142" s="34">
        <v>0.4993756115436554</v>
      </c>
      <c r="QW142" s="34">
        <v>0.49925190210342407</v>
      </c>
      <c r="QX142" s="34">
        <v>0.49912777543067932</v>
      </c>
      <c r="QY142" s="34">
        <v>0.49900162220001221</v>
      </c>
      <c r="QZ142" s="34">
        <v>0.49887365102767944</v>
      </c>
      <c r="RA142" s="34">
        <v>0.49874487519264221</v>
      </c>
      <c r="RB142" s="34">
        <v>0.49861502647399902</v>
      </c>
      <c r="RC142" s="34">
        <v>0.49848386645317078</v>
      </c>
      <c r="RD142" s="34">
        <v>0.49835190176963806</v>
      </c>
      <c r="RE142" s="34">
        <v>0.49821880459785461</v>
      </c>
      <c r="RF142" s="34">
        <v>0.4980836808681488</v>
      </c>
      <c r="RG142" s="34">
        <v>0.49794787168502808</v>
      </c>
      <c r="RH142" s="34">
        <v>0.49781146645545959</v>
      </c>
      <c r="RI142" s="34">
        <v>0.49767330288887024</v>
      </c>
      <c r="RJ142" s="34">
        <v>0.49753451347351074</v>
      </c>
      <c r="RK142" s="34">
        <v>0.4973958432674408</v>
      </c>
      <c r="RL142" s="34">
        <v>0.4972572922706604</v>
      </c>
      <c r="RM142" s="34">
        <v>0.49711990356445313</v>
      </c>
      <c r="RN142" s="34">
        <v>0.49698236584663391</v>
      </c>
      <c r="RO142" s="34">
        <v>0.49684405326843262</v>
      </c>
      <c r="RP142" s="34">
        <v>0.49670687317848206</v>
      </c>
      <c r="RQ142" s="34">
        <v>0.49657043814659119</v>
      </c>
      <c r="RR142" s="34">
        <v>0.49643507599830627</v>
      </c>
      <c r="RS142" s="34">
        <v>0.49629899859428406</v>
      </c>
      <c r="RT142" s="34">
        <v>0.49616160988807678</v>
      </c>
      <c r="RU142" s="34">
        <v>0.49602657556533813</v>
      </c>
      <c r="RV142" s="34">
        <v>0.49589282274246216</v>
      </c>
      <c r="RW142" s="34">
        <v>0.49575823545455933</v>
      </c>
      <c r="RX142" s="34">
        <v>0.4956238865852356</v>
      </c>
      <c r="RY142" s="34">
        <v>0.4954904317855835</v>
      </c>
      <c r="RZ142" s="34">
        <v>0.49535736441612244</v>
      </c>
      <c r="SA142" s="34">
        <v>0.4952252209186554</v>
      </c>
      <c r="SB142" s="34">
        <v>0.49509376287460327</v>
      </c>
      <c r="SC142" s="34">
        <v>0.49496376514434814</v>
      </c>
      <c r="SD142" s="34">
        <v>0.49483630061149597</v>
      </c>
      <c r="SE142" s="34">
        <v>0.49471089243888855</v>
      </c>
      <c r="SF142" s="34">
        <v>0.49458867311477661</v>
      </c>
      <c r="SG142" s="34">
        <v>0.49447014927864075</v>
      </c>
      <c r="SH142" s="34">
        <v>0.49435514211654663</v>
      </c>
      <c r="SI142" s="34">
        <v>0.49424365162849426</v>
      </c>
      <c r="SJ142" s="34">
        <v>0.49413543939590454</v>
      </c>
      <c r="SK142" s="34">
        <v>0.49403145909309387</v>
      </c>
      <c r="SL142" s="34">
        <v>0.49393156170845032</v>
      </c>
      <c r="SM142" s="34">
        <v>0.49383619427680969</v>
      </c>
      <c r="SN142" s="34">
        <v>0.4937455952167511</v>
      </c>
      <c r="SO142" s="34">
        <v>0.49365955591201782</v>
      </c>
      <c r="SP142" s="34">
        <v>0.49357932806015015</v>
      </c>
      <c r="SQ142" s="34">
        <v>0.49350625276565552</v>
      </c>
      <c r="SR142" s="34">
        <v>0.49343982338905334</v>
      </c>
      <c r="SS142" s="34">
        <v>0.49337825179100037</v>
      </c>
      <c r="ST142" s="34">
        <v>0.49332261085510254</v>
      </c>
      <c r="SU142" s="34">
        <v>0.49327379465103149</v>
      </c>
      <c r="SV142" s="34">
        <v>0.4932294487953186</v>
      </c>
      <c r="SW142" s="34">
        <v>0.49318954348564148</v>
      </c>
      <c r="SX142" s="34">
        <v>0.4931580126285553</v>
      </c>
      <c r="SY142" s="34">
        <v>0.49313327670097351</v>
      </c>
      <c r="SZ142" s="34">
        <v>0.49311214685440063</v>
      </c>
      <c r="TA142" s="34">
        <v>0.49309751391410828</v>
      </c>
      <c r="TB142" s="34">
        <v>0.49309003353118896</v>
      </c>
      <c r="TC142" s="34">
        <v>0.49308991432189941</v>
      </c>
      <c r="TD142" s="34">
        <v>0.4930972158908844</v>
      </c>
      <c r="TE142" s="34">
        <v>0.49311059713363647</v>
      </c>
      <c r="TF142" s="34">
        <v>0.49313116073608398</v>
      </c>
      <c r="TG142" s="34">
        <v>0.49315613508224487</v>
      </c>
      <c r="TH142" t="s">
        <v>843</v>
      </c>
      <c r="TI142" t="s">
        <v>843</v>
      </c>
      <c r="TJ142" t="s">
        <v>1300</v>
      </c>
      <c r="TK142" s="34">
        <v>0.52014863813128798</v>
      </c>
      <c r="TL142" s="34">
        <v>0.52079015348302904</v>
      </c>
      <c r="TM142" s="34">
        <v>0.52179030195589005</v>
      </c>
      <c r="TN142" s="34">
        <v>0.52322124246303503</v>
      </c>
      <c r="TO142" s="34">
        <v>0.52496494121290393</v>
      </c>
      <c r="TP142" s="34">
        <v>0.52703467648933899</v>
      </c>
      <c r="TQ142" s="34">
        <v>0.52934945680553702</v>
      </c>
      <c r="TR142" s="34">
        <v>0.53183565054440796</v>
      </c>
      <c r="TS142" s="34">
        <v>0.53454025790403703</v>
      </c>
      <c r="TT142" s="34">
        <v>0.53747296265982103</v>
      </c>
      <c r="TU142" s="34">
        <v>0.54068431474535505</v>
      </c>
      <c r="TV142" s="34">
        <v>0.54424742746135901</v>
      </c>
      <c r="TW142" s="34">
        <v>0.54805322943590196</v>
      </c>
      <c r="TX142" s="34">
        <v>0.55182138973748796</v>
      </c>
      <c r="TY142" s="34">
        <v>0.55518465485728596</v>
      </c>
      <c r="TZ142" s="34">
        <v>0.55809421485026001</v>
      </c>
      <c r="UA142" s="34">
        <v>0.560723271234987</v>
      </c>
      <c r="UB142" s="34">
        <v>0.56313723411743299</v>
      </c>
      <c r="UC142" s="34">
        <v>0.56547664743849102</v>
      </c>
      <c r="UD142" s="34">
        <v>0.56784841493162408</v>
      </c>
      <c r="UE142" s="34">
        <v>0.57034144675764897</v>
      </c>
      <c r="UF142" s="34">
        <v>0.57301975115380899</v>
      </c>
      <c r="UG142" s="34">
        <v>0.57581089362135496</v>
      </c>
      <c r="UH142" s="34">
        <v>0.57863264438266493</v>
      </c>
      <c r="UI142" s="34">
        <v>0.58151438614839202</v>
      </c>
      <c r="UJ142" s="34">
        <v>0.58438281556961402</v>
      </c>
      <c r="UK142" s="34">
        <v>0.58701714564398799</v>
      </c>
      <c r="UL142" s="34">
        <v>0.58936233104607905</v>
      </c>
      <c r="UM142" s="34">
        <v>0.59151504644809993</v>
      </c>
      <c r="UN142" s="34">
        <v>0.59354236657022397</v>
      </c>
      <c r="UO142" s="34">
        <v>0.59554105368254195</v>
      </c>
      <c r="UP142" s="34">
        <v>0.59768539737724102</v>
      </c>
      <c r="UQ142" s="34">
        <v>0.59996641757526703</v>
      </c>
      <c r="UR142" s="34">
        <v>0.60223389485142897</v>
      </c>
      <c r="US142" s="34">
        <v>0.60446159274076205</v>
      </c>
      <c r="UT142" s="34">
        <v>0.60666925135368799</v>
      </c>
      <c r="UU142" s="34">
        <v>0.60881386533924298</v>
      </c>
      <c r="UV142" s="34">
        <v>0.61091422732630396</v>
      </c>
      <c r="UW142" s="34">
        <v>0.61301713992807993</v>
      </c>
      <c r="UX142" s="34">
        <v>0.61508493952983001</v>
      </c>
      <c r="UY142" s="34">
        <v>0.61712328955177598</v>
      </c>
      <c r="UZ142" s="34">
        <v>0.61916082838613495</v>
      </c>
      <c r="VA142" s="34">
        <v>0.62123084555174002</v>
      </c>
      <c r="VB142" s="34">
        <v>0.62332966331430495</v>
      </c>
      <c r="VC142" s="34">
        <v>0.62542128751242498</v>
      </c>
      <c r="VD142" s="34">
        <v>0.62749628227932808</v>
      </c>
      <c r="VE142" s="34">
        <v>0.62954519787640395</v>
      </c>
      <c r="VF142" s="34">
        <v>0.63155829260993301</v>
      </c>
      <c r="VG142" s="34">
        <v>0.63354455955900202</v>
      </c>
      <c r="VH142" s="34">
        <v>0.63545435908640702</v>
      </c>
      <c r="VI142" s="34">
        <v>0.63722951375250503</v>
      </c>
      <c r="VJ142" s="34">
        <v>0.638894562678198</v>
      </c>
      <c r="VK142" s="34">
        <v>0.6404103500044489</v>
      </c>
      <c r="VL142" s="34">
        <v>0.64178469399922511</v>
      </c>
      <c r="VM142" s="34">
        <v>0.64305018353118892</v>
      </c>
      <c r="VN142" s="34">
        <v>0.64417912098087104</v>
      </c>
      <c r="VO142" s="34">
        <v>0.64517094343761305</v>
      </c>
      <c r="VP142" s="34">
        <v>0.64600786315180703</v>
      </c>
      <c r="VQ142" s="34">
        <v>0.64672173187381798</v>
      </c>
      <c r="VR142" s="34">
        <v>0.64728958949329296</v>
      </c>
      <c r="VS142" s="34">
        <v>0.64771951710185904</v>
      </c>
      <c r="VT142" s="34">
        <v>0.64811297057231498</v>
      </c>
      <c r="VU142" s="34">
        <v>0.64845953645563104</v>
      </c>
      <c r="VV142" s="34">
        <v>0.64878912373320796</v>
      </c>
      <c r="VW142" s="34">
        <v>0.64914869735990199</v>
      </c>
      <c r="VX142" s="34">
        <v>0.64953706109724496</v>
      </c>
      <c r="VY142" s="34">
        <v>0.64993218224788096</v>
      </c>
      <c r="VZ142" s="34">
        <v>0.65035211436193607</v>
      </c>
      <c r="WA142" s="34">
        <v>0.65076200109549309</v>
      </c>
      <c r="WB142" s="34">
        <v>0.65111714157001999</v>
      </c>
      <c r="WC142" s="34">
        <v>0.651358981774949</v>
      </c>
      <c r="WD142" s="34">
        <v>0.65145164877116801</v>
      </c>
      <c r="WE142" s="34">
        <v>0.65147383964594097</v>
      </c>
      <c r="WF142" s="34">
        <v>0.65141560597704495</v>
      </c>
      <c r="WG142" s="34">
        <v>0.65129975085075198</v>
      </c>
      <c r="WH142" s="34">
        <v>0.65118832140905492</v>
      </c>
      <c r="WI142" s="34">
        <v>0.65111714645808105</v>
      </c>
      <c r="WJ142" s="34">
        <v>0.65110535140000592</v>
      </c>
      <c r="WK142" s="34">
        <v>0.65108339907750601</v>
      </c>
      <c r="WL142" s="34">
        <v>0.65104410638836896</v>
      </c>
      <c r="WM142" s="34">
        <v>0.65098620837518195</v>
      </c>
      <c r="WN142" s="34">
        <v>0.65079819368797598</v>
      </c>
      <c r="WO142" s="34">
        <v>0.65050096700967197</v>
      </c>
      <c r="WP142" s="34">
        <v>0.65018477117640705</v>
      </c>
      <c r="WQ142" s="34">
        <v>0.64981490346306603</v>
      </c>
      <c r="WR142" s="34">
        <v>0.64941747201900801</v>
      </c>
      <c r="WS142" s="34">
        <v>0.64901135991671</v>
      </c>
      <c r="WT142" s="34">
        <v>0.64852835213982407</v>
      </c>
      <c r="WU142" s="34">
        <v>0.64797522498086091</v>
      </c>
      <c r="WV142" s="34">
        <v>0.64740480833288305</v>
      </c>
      <c r="WW142" s="34">
        <v>0.64680345431740804</v>
      </c>
      <c r="WX142" s="34">
        <v>0.64614234916731406</v>
      </c>
      <c r="WY142" s="34">
        <v>0.64544924499004908</v>
      </c>
      <c r="WZ142" s="34">
        <v>0.64472816736088701</v>
      </c>
      <c r="XA142" s="34">
        <v>0.64396742300398502</v>
      </c>
      <c r="XB142" s="34">
        <v>0.643169981978431</v>
      </c>
      <c r="XC142" s="34">
        <v>0.64232382001638</v>
      </c>
      <c r="XD142" s="34">
        <v>0.64138769368335402</v>
      </c>
      <c r="XE142" s="34">
        <v>0.64038384340989196</v>
      </c>
      <c r="XF142" s="34">
        <v>0.63939126611927899</v>
      </c>
      <c r="XG142" s="34">
        <v>0.63841818596501698</v>
      </c>
      <c r="XH142" t="s">
        <v>843</v>
      </c>
      <c r="XI142" t="s">
        <v>1300</v>
      </c>
      <c r="XJ142" s="34">
        <v>0.50528155671244801</v>
      </c>
      <c r="XK142" s="34">
        <v>0.50620416387761202</v>
      </c>
      <c r="XL142" s="34">
        <v>0.50747421796196102</v>
      </c>
      <c r="XM142" s="34">
        <v>0.50913773230100301</v>
      </c>
      <c r="XN142" s="34">
        <v>0.51104742187920404</v>
      </c>
      <c r="XO142" s="34">
        <v>0.51320330453579099</v>
      </c>
      <c r="XP142" s="34">
        <v>0.51552605247924199</v>
      </c>
      <c r="XQ142" s="34">
        <v>0.517944755517176</v>
      </c>
      <c r="XR142" s="34">
        <v>0.52046167032903401</v>
      </c>
      <c r="XS142" s="34">
        <v>0.52277342448477304</v>
      </c>
      <c r="XT142" s="34">
        <v>0.52504172255251502</v>
      </c>
      <c r="XU142" s="34">
        <v>0.52769720439599499</v>
      </c>
      <c r="XV142" s="34">
        <v>0.53063481440584104</v>
      </c>
      <c r="XW142" s="34">
        <v>0.53361971252124496</v>
      </c>
      <c r="XX142" s="34">
        <v>0.53653580876805895</v>
      </c>
      <c r="XY142" s="34">
        <v>0.53926082191146896</v>
      </c>
      <c r="XZ142" s="34">
        <v>0.54169587604519698</v>
      </c>
      <c r="YA142" s="34">
        <v>0.54391005390923508</v>
      </c>
      <c r="YB142" s="34">
        <v>0.54604850211429501</v>
      </c>
      <c r="YC142" s="34">
        <v>0.54822171714996204</v>
      </c>
      <c r="YD142" s="34">
        <v>0.550549223314866</v>
      </c>
      <c r="YE142" s="34">
        <v>0.55311067249822599</v>
      </c>
      <c r="YF142" s="34">
        <v>0.555802392931392</v>
      </c>
      <c r="YG142" s="34">
        <v>0.55850801886661794</v>
      </c>
      <c r="YH142" s="34">
        <v>0.56123482247418499</v>
      </c>
      <c r="YI142" s="34">
        <v>0.56390664725013695</v>
      </c>
      <c r="YJ142" s="34">
        <v>0.56629556264524905</v>
      </c>
      <c r="YK142" s="34">
        <v>0.56833737966269293</v>
      </c>
      <c r="YL142" s="34">
        <v>0.57012409083833093</v>
      </c>
      <c r="YM142" s="34">
        <v>0.57171823057212801</v>
      </c>
      <c r="YN142" s="34">
        <v>0.57320997831647003</v>
      </c>
      <c r="YO142" s="34">
        <v>0.57476454629736407</v>
      </c>
      <c r="YP142" s="34">
        <v>0.57642250365788394</v>
      </c>
      <c r="YQ142" s="34">
        <v>0.57811026402985199</v>
      </c>
      <c r="YR142" s="34">
        <v>0.57983316542638497</v>
      </c>
      <c r="YS142" s="34">
        <v>0.58162502531831795</v>
      </c>
      <c r="YT142" s="34">
        <v>0.58346433613722093</v>
      </c>
      <c r="YU142" s="34">
        <v>0.58533751877113305</v>
      </c>
      <c r="YV142" s="34">
        <v>0.58723418396127702</v>
      </c>
      <c r="YW142" s="34">
        <v>0.58910657155806001</v>
      </c>
      <c r="YX142" s="34">
        <v>0.59097233509818303</v>
      </c>
      <c r="YY142" s="34">
        <v>0.59287328224161095</v>
      </c>
      <c r="YZ142" s="34">
        <v>0.59481918513707799</v>
      </c>
      <c r="ZA142" s="34">
        <v>0.59678179786667196</v>
      </c>
      <c r="ZB142" s="34">
        <v>0.59870074336929602</v>
      </c>
      <c r="ZC142" s="34">
        <v>0.600520708039602</v>
      </c>
      <c r="ZD142" s="34">
        <v>0.60222356652487596</v>
      </c>
      <c r="ZE142" s="34">
        <v>0.60378635791745194</v>
      </c>
      <c r="ZF142" s="34">
        <v>0.60521009015433902</v>
      </c>
      <c r="ZG142" s="34">
        <v>0.60647243620690294</v>
      </c>
      <c r="ZH142" s="34">
        <v>0.60752133551541398</v>
      </c>
      <c r="ZI142" s="34">
        <v>0.608386854665521</v>
      </c>
      <c r="ZJ142" s="34">
        <v>0.60908298008214801</v>
      </c>
      <c r="ZK142" s="34">
        <v>0.60963253146616092</v>
      </c>
      <c r="ZL142" s="34">
        <v>0.61004621950121196</v>
      </c>
      <c r="ZM142" s="34">
        <v>0.61031427572301</v>
      </c>
      <c r="ZN142" s="34">
        <v>0.610458297467394</v>
      </c>
      <c r="ZO142" s="34">
        <v>0.61048441274516796</v>
      </c>
      <c r="ZP142" s="34">
        <v>0.61047815163499497</v>
      </c>
      <c r="ZQ142" s="34">
        <v>0.610453565379246</v>
      </c>
      <c r="ZR142" s="34">
        <v>0.61043938404621501</v>
      </c>
      <c r="ZS142" s="34">
        <v>0.61049328492168498</v>
      </c>
      <c r="ZT142" s="34">
        <v>0.61054624491264298</v>
      </c>
      <c r="ZU142" s="34">
        <v>0.610575215566041</v>
      </c>
      <c r="ZV142" s="34">
        <v>0.61057024518834102</v>
      </c>
      <c r="ZW142" s="34">
        <v>0.61049345797435894</v>
      </c>
      <c r="ZX142" s="34">
        <v>0.61032219997880899</v>
      </c>
      <c r="ZY142" s="34">
        <v>0.61010252290794798</v>
      </c>
      <c r="ZZ142" s="34">
        <v>0.60983071865490202</v>
      </c>
      <c r="AAA142" s="34">
        <v>0.60949121067213996</v>
      </c>
      <c r="AAB142" s="34">
        <v>0.60908383588389803</v>
      </c>
      <c r="AAC142" s="34">
        <v>0.608678422468379</v>
      </c>
      <c r="AAD142" s="34">
        <v>0.60836453198779605</v>
      </c>
      <c r="AAE142" s="34">
        <v>0.60807208320162598</v>
      </c>
      <c r="AAF142" s="34">
        <v>0.60780852119793105</v>
      </c>
      <c r="AAG142" s="34">
        <v>0.60756377196031697</v>
      </c>
      <c r="AAH142" s="34">
        <v>0.60720343358950701</v>
      </c>
      <c r="AAI142" s="34">
        <v>0.60672560539873299</v>
      </c>
      <c r="AAJ142" s="34">
        <v>0.60616026445803106</v>
      </c>
      <c r="AAK142" s="34">
        <v>0.60553112919452601</v>
      </c>
      <c r="AAL142" s="34">
        <v>0.60486549282195401</v>
      </c>
      <c r="AAM142" s="34">
        <v>0.60413805500151596</v>
      </c>
      <c r="AAN142" s="34">
        <v>0.60336843988459399</v>
      </c>
      <c r="AAO142" s="34">
        <v>0.60258428980354306</v>
      </c>
      <c r="AAP142" s="34">
        <v>0.60176247965542407</v>
      </c>
      <c r="AAQ142" s="34">
        <v>0.60094590979974394</v>
      </c>
      <c r="AAR142" s="34">
        <v>0.60014024659129905</v>
      </c>
      <c r="AAS142" s="34">
        <v>0.59926534894569694</v>
      </c>
      <c r="AAT142" s="34">
        <v>0.59832634446173105</v>
      </c>
      <c r="AAU142" s="34">
        <v>0.59737169586695305</v>
      </c>
      <c r="AAV142" s="34">
        <v>0.59638564127507498</v>
      </c>
      <c r="AAW142" s="34">
        <v>0.59534355542363004</v>
      </c>
      <c r="AAX142" s="34">
        <v>0.59428996701672798</v>
      </c>
      <c r="AAY142" s="34">
        <v>0.59323270491080993</v>
      </c>
      <c r="AAZ142" s="34">
        <v>0.59215760868587097</v>
      </c>
      <c r="ABA142" s="34">
        <v>0.59107375854067501</v>
      </c>
      <c r="ABB142" s="34">
        <v>0.58997115478209305</v>
      </c>
      <c r="ABC142" s="34">
        <v>0.588796545758699</v>
      </c>
      <c r="ABD142" s="34">
        <v>0.58755363625948298</v>
      </c>
      <c r="ABE142" s="34">
        <v>0.58630100916393402</v>
      </c>
      <c r="ABF142" s="34">
        <v>0.58505311504258894</v>
      </c>
      <c r="ABG142" t="s">
        <v>843</v>
      </c>
      <c r="ABH142" t="s">
        <v>843</v>
      </c>
      <c r="ABI142" t="s">
        <v>1300</v>
      </c>
      <c r="ABJ142" s="34">
        <v>0.41756789764652902</v>
      </c>
      <c r="ABK142" s="34">
        <v>0.418609529275422</v>
      </c>
      <c r="ABL142" s="34">
        <v>0.41962627733681002</v>
      </c>
      <c r="ABM142" s="34">
        <v>0.420690227151297</v>
      </c>
      <c r="ABN142" s="34">
        <v>0.42181159001804502</v>
      </c>
      <c r="ABO142" s="34">
        <v>0.42304692797460497</v>
      </c>
      <c r="ABP142" s="34">
        <v>0.424350792314651</v>
      </c>
      <c r="ABQ142" s="34">
        <v>0.425833770891763</v>
      </c>
      <c r="ABR142" s="34">
        <v>0.42758793812826296</v>
      </c>
      <c r="ABS142" s="34">
        <v>0.42955379462285798</v>
      </c>
      <c r="ABT142" s="34">
        <v>0.43183153618924996</v>
      </c>
      <c r="ABU142" s="34">
        <v>0.43452610277768799</v>
      </c>
      <c r="ABV142" s="34">
        <v>0.43758218585192898</v>
      </c>
      <c r="ABW142" s="34">
        <v>0.44089488698600199</v>
      </c>
      <c r="ABX142" s="34">
        <v>0.44420168000252602</v>
      </c>
      <c r="ABY142" s="34">
        <v>0.44750853716136196</v>
      </c>
      <c r="ABZ142" s="34">
        <v>0.450886257067379</v>
      </c>
      <c r="ACA142" s="34">
        <v>0.45421562975767799</v>
      </c>
      <c r="ACB142" s="34">
        <v>0.45745524535172</v>
      </c>
      <c r="ACC142" s="34">
        <v>0.46055327373919702</v>
      </c>
      <c r="ACD142" s="34">
        <v>0.46347692458185302</v>
      </c>
      <c r="ACE142" s="34">
        <v>0.46628406535180195</v>
      </c>
      <c r="ACF142" s="34">
        <v>0.46901731186516299</v>
      </c>
      <c r="ACG142" s="34">
        <v>0.47170770684117402</v>
      </c>
      <c r="ACH142" s="34">
        <v>0.47446421228846297</v>
      </c>
      <c r="ACI142" s="34">
        <v>0.47734585632276699</v>
      </c>
      <c r="ACJ142" s="34">
        <v>0.48037488456083305</v>
      </c>
      <c r="ACK142" s="34">
        <v>0.48351224391516001</v>
      </c>
      <c r="ACL142" s="34">
        <v>0.48669872541767101</v>
      </c>
      <c r="ACM142" s="34">
        <v>0.48995141245586704</v>
      </c>
      <c r="ACN142" s="34">
        <v>0.49319092002085196</v>
      </c>
      <c r="ACO142" s="34">
        <v>0.49619730229865999</v>
      </c>
      <c r="ACP142" s="34">
        <v>0.498919549186151</v>
      </c>
      <c r="ACQ142" s="34">
        <v>0.50144470392435903</v>
      </c>
      <c r="ACR142" s="34">
        <v>0.50382097897231704</v>
      </c>
      <c r="ACS142" s="34">
        <v>0.50613084936942798</v>
      </c>
      <c r="ACT142" s="34">
        <v>0.50852275580387196</v>
      </c>
      <c r="ACU142" s="34">
        <v>0.51101747630717098</v>
      </c>
      <c r="ACV142" s="34">
        <v>0.51352760639127293</v>
      </c>
      <c r="ACW142" s="34">
        <v>0.51602951393121399</v>
      </c>
      <c r="ACX142" s="34">
        <v>0.51855927012543301</v>
      </c>
      <c r="ACY142" s="34">
        <v>0.52111472356598898</v>
      </c>
      <c r="ACZ142" s="34">
        <v>0.52370239080077097</v>
      </c>
      <c r="ADA142" s="34">
        <v>0.52632013196829708</v>
      </c>
      <c r="ADB142" s="34">
        <v>0.528925040409017</v>
      </c>
      <c r="ADC142" s="34">
        <v>0.53150333169942798</v>
      </c>
      <c r="ADD142" s="34">
        <v>0.53405723355680301</v>
      </c>
      <c r="ADE142" s="34">
        <v>0.53660685254715401</v>
      </c>
      <c r="ADF142" s="34">
        <v>0.53916500608155804</v>
      </c>
      <c r="ADG142" s="34">
        <v>0.54167796366499399</v>
      </c>
      <c r="ADH142" s="34">
        <v>0.54409445163696302</v>
      </c>
      <c r="ADI142" s="34">
        <v>0.54643486104905403</v>
      </c>
      <c r="ADJ142" s="34">
        <v>0.548643450416472</v>
      </c>
      <c r="ADK142" s="34">
        <v>0.55070110361429991</v>
      </c>
      <c r="ADL142" s="34">
        <v>0.55260240836424301</v>
      </c>
      <c r="ADM142" s="34">
        <v>0.554328401949301</v>
      </c>
      <c r="ADN142" s="34">
        <v>0.55590070756990106</v>
      </c>
      <c r="ADO142" s="34">
        <v>0.55732939326243203</v>
      </c>
      <c r="ADP142" s="34">
        <v>0.55865082328583004</v>
      </c>
      <c r="ADQ142" s="34">
        <v>0.55984548549705304</v>
      </c>
      <c r="ADR142" s="34">
        <v>0.56088228901207204</v>
      </c>
      <c r="ADS142" s="34">
        <v>0.56180751198935097</v>
      </c>
      <c r="ADT142" s="34">
        <v>0.56262837809784505</v>
      </c>
      <c r="ADU142" s="34">
        <v>0.56342434049527002</v>
      </c>
      <c r="ADV142" s="34">
        <v>0.56424230994860503</v>
      </c>
      <c r="ADW142" s="34">
        <v>0.56508306640702499</v>
      </c>
      <c r="ADX142" s="34">
        <v>0.56597503403441796</v>
      </c>
      <c r="ADY142" s="34">
        <v>0.56688357947685897</v>
      </c>
      <c r="ADZ142" s="34">
        <v>0.56774773914035703</v>
      </c>
      <c r="AEA142" s="34">
        <v>0.56854403262708297</v>
      </c>
      <c r="AEB142" s="34">
        <v>0.56925474927205799</v>
      </c>
      <c r="AEC142" s="34">
        <v>0.56983909155009593</v>
      </c>
      <c r="AED142" s="34">
        <v>0.57036600635053802</v>
      </c>
      <c r="AEE142" s="34">
        <v>0.57084923994973602</v>
      </c>
      <c r="AEF142" s="34">
        <v>0.57126707108782493</v>
      </c>
      <c r="AEG142" s="34">
        <v>0.57164438265181605</v>
      </c>
      <c r="AEH142" s="34">
        <v>0.57205910705977803</v>
      </c>
      <c r="AEI142" s="34">
        <v>0.572537635462123</v>
      </c>
      <c r="AEJ142" s="34">
        <v>0.57301600760460902</v>
      </c>
      <c r="AEK142" s="34">
        <v>0.57353450281440799</v>
      </c>
      <c r="AEL142" s="34">
        <v>0.57405795067801502</v>
      </c>
      <c r="AEM142" s="34">
        <v>0.57444070334180208</v>
      </c>
      <c r="AEN142" s="34">
        <v>0.574738550785453</v>
      </c>
      <c r="AEO142" s="34">
        <v>0.57498282103662002</v>
      </c>
      <c r="AEP142" s="34">
        <v>0.57512090145195105</v>
      </c>
      <c r="AEQ142" s="34">
        <v>0.57519879119176398</v>
      </c>
      <c r="AER142" s="34">
        <v>0.57520724270729306</v>
      </c>
      <c r="AES142" s="34">
        <v>0.57512012045513405</v>
      </c>
      <c r="AET142" s="34">
        <v>0.57496862189981801</v>
      </c>
      <c r="AEU142" s="34">
        <v>0.57479544422714302</v>
      </c>
      <c r="AEV142" s="34">
        <v>0.57462924494749901</v>
      </c>
      <c r="AEW142" s="34">
        <v>0.57446642749747001</v>
      </c>
      <c r="AEX142" s="34">
        <v>0.57424733077217505</v>
      </c>
      <c r="AEY142" s="34">
        <v>0.57397660659971694</v>
      </c>
      <c r="AEZ142" s="34">
        <v>0.57369158703635204</v>
      </c>
      <c r="AFA142" s="34">
        <v>0.57335765366626401</v>
      </c>
      <c r="AFB142" s="34">
        <v>0.57293331036360007</v>
      </c>
      <c r="AFC142" s="34">
        <v>0.57246540499279708</v>
      </c>
      <c r="AFD142" s="34">
        <v>0.57198353985112593</v>
      </c>
      <c r="AFE142" s="34">
        <v>0.57145550725573602</v>
      </c>
      <c r="AFF142" s="34">
        <v>0.57092234637754902</v>
      </c>
      <c r="AFG142" t="s">
        <v>843</v>
      </c>
      <c r="AFH142" t="s">
        <v>843</v>
      </c>
      <c r="AFI142" s="34">
        <v>0.87871999999999995</v>
      </c>
      <c r="AFJ142" s="34">
        <v>0.87849999999999995</v>
      </c>
      <c r="AFK142" s="34">
        <v>0.87807000000000002</v>
      </c>
      <c r="AFL142" s="34">
        <v>0.87804000000000004</v>
      </c>
      <c r="AFM142" s="34">
        <v>0.87784000000000006</v>
      </c>
      <c r="AFN142" s="34">
        <v>0.87748999999999999</v>
      </c>
      <c r="AFO142" s="34">
        <v>0.87700999999999996</v>
      </c>
      <c r="AFP142" s="34">
        <v>0.87641999999999998</v>
      </c>
      <c r="AFQ142" s="34">
        <v>0.87572000000000005</v>
      </c>
      <c r="AFR142" s="34">
        <v>0.87498000000000009</v>
      </c>
      <c r="AFS142" s="34">
        <v>0.87424000000000002</v>
      </c>
      <c r="AFT142" s="34">
        <v>0.87346000000000001</v>
      </c>
      <c r="AFU142" s="34">
        <v>0.87268000000000001</v>
      </c>
      <c r="AFV142" s="34">
        <v>0.87126000000000003</v>
      </c>
      <c r="AFW142" s="34">
        <v>0.87004000000000004</v>
      </c>
      <c r="AFX142" s="34">
        <v>0.86903000000000008</v>
      </c>
      <c r="AFY142" s="34">
        <v>0.86805999999999994</v>
      </c>
      <c r="AFZ142" s="34">
        <v>0.85982000000000003</v>
      </c>
      <c r="AGA142" s="34">
        <v>0.86433000000000004</v>
      </c>
      <c r="AGB142" t="s">
        <v>843</v>
      </c>
      <c r="AGC142" t="s">
        <v>843</v>
      </c>
      <c r="AGD142" t="s">
        <v>843</v>
      </c>
      <c r="AGE142" t="s">
        <v>843</v>
      </c>
      <c r="AGF142" s="34">
        <v>5.231575109064579E-3</v>
      </c>
      <c r="AGG142" t="s">
        <v>843</v>
      </c>
      <c r="AGH142" t="s">
        <v>843</v>
      </c>
      <c r="AGI142" t="s">
        <v>843</v>
      </c>
      <c r="AGJ142" t="s">
        <v>843</v>
      </c>
      <c r="AGK142" t="s">
        <v>843</v>
      </c>
      <c r="AGL142" t="s">
        <v>843</v>
      </c>
      <c r="AGM142" t="s">
        <v>843</v>
      </c>
      <c r="AGN142" t="s">
        <v>843</v>
      </c>
      <c r="AGO142" s="34">
        <v>0.42599999999999999</v>
      </c>
      <c r="AGP142" s="34">
        <v>2012</v>
      </c>
      <c r="AGQ142" t="s">
        <v>832</v>
      </c>
      <c r="AGR142" t="s">
        <v>843</v>
      </c>
      <c r="AGS142" s="34">
        <v>0.80700000000000005</v>
      </c>
      <c r="AGT142" s="34">
        <v>2012</v>
      </c>
      <c r="AGU142" t="s">
        <v>832</v>
      </c>
      <c r="AGV142" t="s">
        <v>843</v>
      </c>
      <c r="AGW142" s="34">
        <v>0.92400000000000004</v>
      </c>
      <c r="AGX142" s="34">
        <v>2012</v>
      </c>
      <c r="AGY142" t="s">
        <v>832</v>
      </c>
      <c r="AGZ142" t="s">
        <v>843</v>
      </c>
      <c r="AHA142" s="34">
        <v>0.98199999999999998</v>
      </c>
      <c r="AHB142" s="34">
        <v>2012</v>
      </c>
      <c r="AHC142" t="s">
        <v>832</v>
      </c>
      <c r="AHD142" t="s">
        <v>843</v>
      </c>
      <c r="AHE142" s="34">
        <v>0.70700000000000007</v>
      </c>
      <c r="AHF142" s="34">
        <v>2012</v>
      </c>
      <c r="AHG142" t="s">
        <v>832</v>
      </c>
      <c r="AHH142" t="s">
        <v>843</v>
      </c>
      <c r="AHI142" t="s">
        <v>830</v>
      </c>
      <c r="AHJ142" s="34">
        <v>0.24707867205142975</v>
      </c>
      <c r="AHK142" s="34">
        <v>0.27692055702209473</v>
      </c>
      <c r="AHL142" s="34">
        <v>0.27350941300392151</v>
      </c>
      <c r="AHM142" s="34">
        <v>0.26608851552009583</v>
      </c>
      <c r="AHN142" s="34">
        <v>0.29299342632293701</v>
      </c>
      <c r="AHO142" t="s">
        <v>843</v>
      </c>
      <c r="AHP142" s="34"/>
      <c r="AHQ142" s="34"/>
      <c r="AHR142" s="34"/>
      <c r="AHS142" s="34"/>
      <c r="AHT142" s="34"/>
      <c r="AHU142" t="s">
        <v>843</v>
      </c>
      <c r="AHV142" s="34">
        <v>0.21176557242870331</v>
      </c>
      <c r="AHW142" s="34">
        <v>0.23416370153427124</v>
      </c>
      <c r="AHX142" s="34">
        <v>0.21032658219337463</v>
      </c>
      <c r="AHY142" s="34">
        <v>0.1967119574546814</v>
      </c>
      <c r="AHZ142" s="34">
        <v>0.21247804164886475</v>
      </c>
      <c r="AIA142" t="s">
        <v>832</v>
      </c>
      <c r="AIB142" t="s">
        <v>843</v>
      </c>
      <c r="AIC142" s="34">
        <v>0.21562612056732178</v>
      </c>
      <c r="AID142" s="34">
        <v>0.23589570820331573</v>
      </c>
      <c r="AIE142" s="34">
        <v>0.21032658219337463</v>
      </c>
      <c r="AIF142" s="34">
        <v>0.1967119574546814</v>
      </c>
      <c r="AIG142" s="34">
        <v>0.21247802674770355</v>
      </c>
      <c r="AIH142" t="s">
        <v>924</v>
      </c>
      <c r="AII142" t="s">
        <v>843</v>
      </c>
      <c r="AIJ142" s="34">
        <v>0.2047559916973114</v>
      </c>
      <c r="AIK142" s="34">
        <v>0.22481733560562134</v>
      </c>
      <c r="AIL142" s="34">
        <v>0.19510200619697571</v>
      </c>
      <c r="AIM142" s="34">
        <v>0.18310199677944183</v>
      </c>
      <c r="AIN142" s="34">
        <v>0.22684000432491302</v>
      </c>
      <c r="AIO142" t="s">
        <v>1607</v>
      </c>
      <c r="AIP142" s="34">
        <v>0.25356000661849976</v>
      </c>
      <c r="AIQ142" t="s">
        <v>843</v>
      </c>
      <c r="AIR142" s="34">
        <v>0.25316</v>
      </c>
      <c r="AIS142" s="34">
        <v>0.24642</v>
      </c>
      <c r="AIT142" s="34">
        <v>0.25801999999999997</v>
      </c>
      <c r="AIU142" s="34">
        <v>0.25372</v>
      </c>
      <c r="AIV142" s="34">
        <v>0.25670999999999999</v>
      </c>
      <c r="AIW142" s="34">
        <v>0.25333</v>
      </c>
      <c r="AIX142" t="s">
        <v>843</v>
      </c>
      <c r="AIY142" s="34">
        <v>4.1740000000000006E-2</v>
      </c>
      <c r="AIZ142" s="34">
        <v>4.7939999999999997E-2</v>
      </c>
      <c r="AJA142" s="34">
        <v>4.7329999999999997E-2</v>
      </c>
      <c r="AJB142" s="34">
        <v>4.6630000000000005E-2</v>
      </c>
      <c r="AJC142" s="34">
        <v>4.5749999999999999E-2</v>
      </c>
      <c r="AJD142" s="34">
        <v>4.4999999999999998E-2</v>
      </c>
      <c r="AJE142" t="s">
        <v>843</v>
      </c>
      <c r="AJF142" s="34">
        <v>2.9148194938898087E-2</v>
      </c>
      <c r="AJG142" s="34">
        <v>3.1278006732463837E-2</v>
      </c>
      <c r="AJH142" s="34">
        <v>2.9022581875324249E-2</v>
      </c>
      <c r="AJI142" s="34">
        <v>3.6626938730478287E-2</v>
      </c>
      <c r="AJJ142" s="34">
        <v>4.3059490621089935E-2</v>
      </c>
      <c r="AJK142" t="s">
        <v>830</v>
      </c>
      <c r="AJL142" t="s">
        <v>843</v>
      </c>
      <c r="AJM142" t="s">
        <v>843</v>
      </c>
      <c r="AJN142" s="34">
        <v>3.1641349196434021E-2</v>
      </c>
      <c r="AJO142" s="34">
        <v>2.224428579211235E-2</v>
      </c>
      <c r="AJP142" s="34">
        <v>2.5779383257031441E-2</v>
      </c>
      <c r="AJQ142" s="34">
        <v>1.872551441192627E-2</v>
      </c>
      <c r="AJR142" s="34">
        <v>3.7259221076965332E-2</v>
      </c>
      <c r="AJS142" t="s">
        <v>832</v>
      </c>
      <c r="AJT142" t="s">
        <v>843</v>
      </c>
      <c r="AJU142" t="s">
        <v>843</v>
      </c>
      <c r="AJV142" t="s">
        <v>843</v>
      </c>
      <c r="AJW142" s="34">
        <v>7.4870896060019732E-4</v>
      </c>
      <c r="AJX142" s="34">
        <v>3.5891653969883919E-3</v>
      </c>
      <c r="AJY142" s="34">
        <v>1.9317091209813952E-3</v>
      </c>
      <c r="AJZ142" s="34">
        <v>9.8506631329655647E-3</v>
      </c>
      <c r="AKA142" s="34">
        <v>1.6497069969773293E-2</v>
      </c>
      <c r="AKB142" t="s">
        <v>830</v>
      </c>
      <c r="AKC142" t="s">
        <v>843</v>
      </c>
      <c r="AKD142" t="s">
        <v>843</v>
      </c>
      <c r="AKE142" t="s">
        <v>843</v>
      </c>
      <c r="AKF142" s="34">
        <v>4.5129964128136635E-3</v>
      </c>
      <c r="AKG142" s="34">
        <v>-4.1688415221869946E-3</v>
      </c>
      <c r="AKH142" s="34">
        <v>3.6491203354671597E-4</v>
      </c>
      <c r="AKI142" s="34">
        <v>-5.9892465360462666E-3</v>
      </c>
      <c r="AKJ142" s="34">
        <v>1.3472271151840687E-2</v>
      </c>
      <c r="AKK142" t="s">
        <v>832</v>
      </c>
      <c r="AKL142" t="s">
        <v>843</v>
      </c>
      <c r="AKM142" s="34">
        <v>510</v>
      </c>
      <c r="AKN142" t="s">
        <v>832</v>
      </c>
      <c r="AKO142" t="s">
        <v>843</v>
      </c>
      <c r="AKP142" s="34">
        <v>488.91387939453125</v>
      </c>
      <c r="AKQ142" t="s">
        <v>830</v>
      </c>
      <c r="AKR142" t="s">
        <v>843</v>
      </c>
      <c r="AKS142" s="34">
        <v>453.85817228947599</v>
      </c>
      <c r="AKT142" t="s">
        <v>832</v>
      </c>
      <c r="AKU142" t="s">
        <v>843</v>
      </c>
      <c r="AKV142" s="34">
        <v>505.03552764312298</v>
      </c>
      <c r="AKW142" t="s">
        <v>832</v>
      </c>
      <c r="AKX142" t="s">
        <v>843</v>
      </c>
      <c r="AKY142" s="34">
        <v>0.17759665846824646</v>
      </c>
      <c r="AKZ142" s="34">
        <v>0.20892147719860077</v>
      </c>
      <c r="ALA142" s="34">
        <v>0.24112112820148468</v>
      </c>
      <c r="ALB142" s="34">
        <v>0.2597692608833313</v>
      </c>
      <c r="ALC142" s="34">
        <v>0.27032214403152466</v>
      </c>
      <c r="ALD142" t="s">
        <v>830</v>
      </c>
      <c r="ALE142" t="s">
        <v>843</v>
      </c>
      <c r="ALF142" t="s">
        <v>843</v>
      </c>
      <c r="ALG142" t="s">
        <v>843</v>
      </c>
      <c r="ALH142" s="34">
        <v>0.1470881849527359</v>
      </c>
      <c r="ALI142" s="34">
        <v>0.16802063584327698</v>
      </c>
      <c r="ALJ142" s="34">
        <v>0.17649200558662415</v>
      </c>
      <c r="ALK142" s="34">
        <v>0.18963001668453217</v>
      </c>
      <c r="ALL142" s="34">
        <v>0.19104140996932983</v>
      </c>
      <c r="ALM142" t="s">
        <v>832</v>
      </c>
    </row>
    <row r="143" spans="1:1001">
      <c r="A143" t="s">
        <v>421</v>
      </c>
      <c r="B143" t="s">
        <v>112</v>
      </c>
      <c r="C143" t="s">
        <v>326</v>
      </c>
      <c r="D143" s="34">
        <v>5.1618475466966629E-2</v>
      </c>
      <c r="E143" t="s">
        <v>432</v>
      </c>
      <c r="F143" s="34">
        <v>6.1191294342279434E-2</v>
      </c>
      <c r="G143" t="s">
        <v>1464</v>
      </c>
      <c r="H143" s="34">
        <v>6.3490718603134155E-2</v>
      </c>
      <c r="I143" t="s">
        <v>1294</v>
      </c>
      <c r="J143" s="34">
        <v>6.6599652171134949E-2</v>
      </c>
      <c r="K143" t="s">
        <v>1521</v>
      </c>
      <c r="L143" s="34"/>
      <c r="M143" t="s">
        <v>466</v>
      </c>
      <c r="N143" s="34">
        <v>0.53100001811981201</v>
      </c>
      <c r="O143" s="34"/>
      <c r="P143" t="s">
        <v>1459</v>
      </c>
      <c r="Q143" s="34"/>
      <c r="R143" t="s">
        <v>1459</v>
      </c>
      <c r="S143" s="34"/>
      <c r="T143" t="s">
        <v>1459</v>
      </c>
      <c r="U143" s="34"/>
      <c r="V143" t="s">
        <v>1459</v>
      </c>
      <c r="W143" t="s">
        <v>843</v>
      </c>
      <c r="X143" t="s">
        <v>465</v>
      </c>
      <c r="Y143" s="34">
        <v>0.56911623477935791</v>
      </c>
      <c r="Z143" s="34"/>
      <c r="AA143" t="s">
        <v>1459</v>
      </c>
      <c r="AB143" s="34"/>
      <c r="AC143" t="s">
        <v>1459</v>
      </c>
      <c r="AD143" s="34"/>
      <c r="AE143" t="s">
        <v>1459</v>
      </c>
      <c r="AF143" s="34"/>
      <c r="AG143" t="s">
        <v>1459</v>
      </c>
      <c r="AH143" t="s">
        <v>843</v>
      </c>
      <c r="AI143" t="s">
        <v>465</v>
      </c>
      <c r="AJ143" s="34">
        <v>0.55754995346069336</v>
      </c>
      <c r="AK143" s="34"/>
      <c r="AL143" t="s">
        <v>1459</v>
      </c>
      <c r="AM143" s="34"/>
      <c r="AN143" t="s">
        <v>1459</v>
      </c>
      <c r="AO143" s="34"/>
      <c r="AP143" t="s">
        <v>1459</v>
      </c>
      <c r="AQ143" s="34"/>
      <c r="AR143" t="s">
        <v>1459</v>
      </c>
      <c r="AS143" t="s">
        <v>843</v>
      </c>
      <c r="AT143" t="s">
        <v>465</v>
      </c>
      <c r="AU143" s="34">
        <v>0.52010476589202881</v>
      </c>
      <c r="AV143" s="34"/>
      <c r="AW143" t="s">
        <v>1459</v>
      </c>
      <c r="AX143" s="34"/>
      <c r="AY143" t="s">
        <v>1459</v>
      </c>
      <c r="AZ143" s="34"/>
      <c r="BA143" t="s">
        <v>1459</v>
      </c>
      <c r="BB143" s="34"/>
      <c r="BC143" t="s">
        <v>1459</v>
      </c>
      <c r="BD143" t="s">
        <v>843</v>
      </c>
      <c r="BE143" s="34">
        <v>0.5</v>
      </c>
      <c r="BF143" t="s">
        <v>1594</v>
      </c>
      <c r="BG143" t="s">
        <v>843</v>
      </c>
      <c r="BH143" t="s">
        <v>432</v>
      </c>
      <c r="BI143" s="34">
        <v>3.5162191390991211</v>
      </c>
      <c r="BJ143" t="s">
        <v>819</v>
      </c>
      <c r="BK143" s="34">
        <v>2.9433741569519043</v>
      </c>
      <c r="BL143" t="s">
        <v>1294</v>
      </c>
      <c r="BM143" s="34">
        <v>1.8920985460281372</v>
      </c>
      <c r="BN143" t="s">
        <v>1521</v>
      </c>
      <c r="BO143" s="34">
        <v>1.1024664640426636</v>
      </c>
      <c r="BP143" t="s">
        <v>843</v>
      </c>
      <c r="BQ143" s="34">
        <v>1.2675952911376953</v>
      </c>
      <c r="BR143" t="s">
        <v>830</v>
      </c>
      <c r="BS143" s="34"/>
      <c r="BT143" t="s">
        <v>843</v>
      </c>
      <c r="BU143" s="34">
        <v>2.2677538394927979</v>
      </c>
      <c r="BV143" t="s">
        <v>1552</v>
      </c>
      <c r="BW143" t="s">
        <v>843</v>
      </c>
      <c r="BX143" s="34">
        <v>1.8447235822677612</v>
      </c>
      <c r="BY143" t="s">
        <v>924</v>
      </c>
      <c r="BZ143" t="s">
        <v>843</v>
      </c>
      <c r="CA143" t="s">
        <v>432</v>
      </c>
      <c r="CB143" s="34">
        <v>1.0928370989859104E-2</v>
      </c>
      <c r="CC143" s="34">
        <v>1.3054803945124149E-2</v>
      </c>
      <c r="CD143" s="34">
        <v>1.4016058295965195E-2</v>
      </c>
      <c r="CE143" s="34">
        <v>7.937626913189888E-3</v>
      </c>
      <c r="CF143" s="34">
        <v>7.9376082867383957E-3</v>
      </c>
      <c r="CG143" t="s">
        <v>843</v>
      </c>
      <c r="CH143" t="s">
        <v>819</v>
      </c>
      <c r="CI143" s="34">
        <v>1.2161214835941792E-2</v>
      </c>
      <c r="CJ143" s="34">
        <v>1.1301126331090927E-2</v>
      </c>
      <c r="CK143" s="34">
        <v>1.2660376727581024E-2</v>
      </c>
      <c r="CL143" s="34">
        <v>1.8277851864695549E-2</v>
      </c>
      <c r="CM143" s="34">
        <v>2.0462414249777794E-2</v>
      </c>
      <c r="CN143" t="s">
        <v>843</v>
      </c>
      <c r="CO143" t="s">
        <v>1294</v>
      </c>
      <c r="CP143" s="34">
        <v>1.3019352219998837E-2</v>
      </c>
      <c r="CQ143" s="34">
        <v>1.3471785001456738E-2</v>
      </c>
      <c r="CR143" s="34">
        <v>1.6686227172613144E-2</v>
      </c>
      <c r="CS143" s="34">
        <v>2.0462403073906898E-2</v>
      </c>
      <c r="CT143" s="34">
        <v>2.0462386310100555E-2</v>
      </c>
      <c r="CU143" t="s">
        <v>843</v>
      </c>
      <c r="CV143" t="s">
        <v>1521</v>
      </c>
      <c r="CW143" s="34">
        <v>1.359144039452076E-2</v>
      </c>
      <c r="CX143" s="34">
        <v>1.5261045657098293E-2</v>
      </c>
      <c r="CY143" s="34">
        <v>1.9370116293430328E-2</v>
      </c>
      <c r="CZ143" s="34">
        <v>2.0462382584810257E-2</v>
      </c>
      <c r="DA143" s="34">
        <v>2.0462291315197945E-2</v>
      </c>
      <c r="DB143" t="s">
        <v>843</v>
      </c>
      <c r="DC143" s="34">
        <v>2.7386839389801025</v>
      </c>
      <c r="DD143" s="34">
        <v>3.2887389659881592</v>
      </c>
      <c r="DE143" s="34">
        <v>3.6089861392974854</v>
      </c>
      <c r="DF143" s="34">
        <v>3.8717811107635498</v>
      </c>
      <c r="DG143" s="34">
        <v>4.7347316741943359</v>
      </c>
      <c r="DH143" t="s">
        <v>1464</v>
      </c>
      <c r="DI143" t="s">
        <v>843</v>
      </c>
      <c r="DJ143" s="34">
        <v>3.0687170028686523</v>
      </c>
      <c r="DK143" s="34">
        <v>3.5038681030273438</v>
      </c>
      <c r="DL143" s="34">
        <v>3.7666630744934082</v>
      </c>
      <c r="DM143" s="34">
        <v>4.329535961151123</v>
      </c>
      <c r="DN143" s="34">
        <v>5.3425259590148926</v>
      </c>
      <c r="DO143" t="s">
        <v>1294</v>
      </c>
      <c r="DP143" t="s">
        <v>843</v>
      </c>
      <c r="DQ143" s="34">
        <v>5.7477216720581055</v>
      </c>
      <c r="DR143" t="s">
        <v>1521</v>
      </c>
      <c r="DS143" t="s">
        <v>843</v>
      </c>
      <c r="DT143" t="s">
        <v>843</v>
      </c>
      <c r="DU143" s="34">
        <v>4.7</v>
      </c>
      <c r="DV143" t="s">
        <v>1461</v>
      </c>
      <c r="DW143" t="s">
        <v>843</v>
      </c>
      <c r="DX143" t="s">
        <v>843</v>
      </c>
      <c r="DY143" t="s">
        <v>995</v>
      </c>
      <c r="DZ143" s="34">
        <v>3.5837588366121054E-3</v>
      </c>
      <c r="EA143" s="34">
        <v>6.3205491751432419E-3</v>
      </c>
      <c r="EB143" s="34">
        <v>9.0548885054886341E-4</v>
      </c>
      <c r="EC143" s="34">
        <v>1.514777448028326E-2</v>
      </c>
      <c r="ED143" s="34">
        <v>4.4124801643192768E-3</v>
      </c>
      <c r="EE143" t="s">
        <v>843</v>
      </c>
      <c r="EF143" t="s">
        <v>465</v>
      </c>
      <c r="EG143" s="34">
        <v>6.0250000096857548E-3</v>
      </c>
      <c r="EH143" s="34">
        <v>9.4666667282581329E-3</v>
      </c>
      <c r="EI143" s="34">
        <v>5.8900001458823681E-3</v>
      </c>
      <c r="EJ143" s="34">
        <v>1.5000002458691597E-3</v>
      </c>
      <c r="EK143" s="34">
        <v>-2.0000000949949026E-3</v>
      </c>
      <c r="EL143" t="s">
        <v>843</v>
      </c>
      <c r="EM143" t="s">
        <v>465</v>
      </c>
      <c r="EN143" s="34">
        <v>7.5446808477863669E-4</v>
      </c>
      <c r="EO143" s="34">
        <v>-5.3979279473423958E-3</v>
      </c>
      <c r="EP143" s="34">
        <v>-2.0454931654967368E-4</v>
      </c>
      <c r="EQ143" s="34">
        <v>-1.1050587520003319E-2</v>
      </c>
      <c r="ER143" s="34">
        <v>-6.8888510577380657E-3</v>
      </c>
      <c r="ES143" t="s">
        <v>843</v>
      </c>
      <c r="ET143" t="s">
        <v>465</v>
      </c>
      <c r="EU143" s="34">
        <v>9.1737564653158188E-3</v>
      </c>
      <c r="EV143" s="34">
        <v>7.6034995727241039E-3</v>
      </c>
      <c r="EW143" s="34">
        <v>-3.8697863928973675E-3</v>
      </c>
      <c r="EX143" s="34">
        <v>2.0210868678987026E-3</v>
      </c>
      <c r="EY143" s="34">
        <v>8.7304199114441872E-3</v>
      </c>
      <c r="EZ143" t="s">
        <v>843</v>
      </c>
      <c r="FA143" t="s">
        <v>1594</v>
      </c>
      <c r="FB143" s="34">
        <v>1.8245333805680275E-2</v>
      </c>
      <c r="FC143" s="34">
        <v>2.1819954738020897E-2</v>
      </c>
      <c r="FD143" s="34">
        <v>1.8545426428318024E-2</v>
      </c>
      <c r="FE143" s="34">
        <v>1.4579623006284237E-2</v>
      </c>
      <c r="FF143" s="34">
        <v>8.0173590686172247E-4</v>
      </c>
      <c r="FG143" t="s">
        <v>843</v>
      </c>
      <c r="FH143" s="34"/>
      <c r="FI143" s="34"/>
      <c r="FJ143" s="34"/>
      <c r="FK143" s="34"/>
      <c r="FL143" s="34"/>
      <c r="FM143" t="s">
        <v>843</v>
      </c>
      <c r="FN143" t="s">
        <v>843</v>
      </c>
      <c r="FO143" s="34">
        <v>0.68278000000000005</v>
      </c>
      <c r="FP143" t="s">
        <v>1462</v>
      </c>
      <c r="FQ143" t="s">
        <v>843</v>
      </c>
      <c r="FR143" t="s">
        <v>843</v>
      </c>
      <c r="FS143" s="34">
        <v>0.72868999999999995</v>
      </c>
      <c r="FT143" t="s">
        <v>1462</v>
      </c>
      <c r="FU143" t="s">
        <v>843</v>
      </c>
      <c r="FV143" t="s">
        <v>843</v>
      </c>
      <c r="FW143" s="34">
        <v>0.64044999999999996</v>
      </c>
      <c r="FX143" t="s">
        <v>1462</v>
      </c>
      <c r="FY143" t="s">
        <v>843</v>
      </c>
      <c r="FZ143" s="34">
        <v>-0.10944340378046036</v>
      </c>
      <c r="GA143" s="34">
        <v>-0.10944340378046036</v>
      </c>
      <c r="GB143" s="34">
        <v>-0.12727938592433929</v>
      </c>
      <c r="GC143" s="34">
        <v>-0.14279235899448395</v>
      </c>
      <c r="GD143" s="34">
        <v>-0.13776950538158417</v>
      </c>
      <c r="GE143" t="s">
        <v>830</v>
      </c>
      <c r="GF143" t="s">
        <v>843</v>
      </c>
      <c r="GG143" s="34">
        <v>-9.2529252171516418E-2</v>
      </c>
      <c r="GH143" s="34">
        <v>-0.10866228491067886</v>
      </c>
      <c r="GI143" s="34">
        <v>-0.12673255801200867</v>
      </c>
      <c r="GJ143" s="34">
        <v>-0.14140366017818451</v>
      </c>
      <c r="GK143" s="34">
        <v>-0.1198192834854126</v>
      </c>
      <c r="GL143" t="s">
        <v>832</v>
      </c>
      <c r="GM143" t="s">
        <v>843</v>
      </c>
      <c r="GN143" s="34">
        <v>0.22028100490570068</v>
      </c>
      <c r="GO143" t="s">
        <v>832</v>
      </c>
      <c r="GP143" t="s">
        <v>843</v>
      </c>
      <c r="GQ143" t="s">
        <v>843</v>
      </c>
      <c r="GR143" s="34">
        <v>2.0405706018209457E-2</v>
      </c>
      <c r="GS143" s="34">
        <v>2.357068657875061E-2</v>
      </c>
      <c r="GT143" s="34">
        <v>2.7122009545564651E-2</v>
      </c>
      <c r="GU143" s="34">
        <v>1.3745385222136974E-2</v>
      </c>
      <c r="GV143" s="34">
        <v>5.0091585144400597E-3</v>
      </c>
      <c r="GW143" t="s">
        <v>832</v>
      </c>
      <c r="GX143" t="s">
        <v>843</v>
      </c>
      <c r="GY143" t="s">
        <v>843</v>
      </c>
      <c r="GZ143" t="s">
        <v>843</v>
      </c>
      <c r="HA143" t="s">
        <v>843</v>
      </c>
      <c r="HB143" t="s">
        <v>843</v>
      </c>
      <c r="HC143" t="s">
        <v>843</v>
      </c>
      <c r="HD143" t="s">
        <v>843</v>
      </c>
      <c r="HE143" t="s">
        <v>843</v>
      </c>
      <c r="HF143" t="s">
        <v>843</v>
      </c>
      <c r="HG143" t="s">
        <v>843</v>
      </c>
      <c r="HH143" s="34">
        <v>11229387</v>
      </c>
      <c r="HI143" s="34">
        <v>11498818</v>
      </c>
      <c r="HJ143" s="34">
        <v>11784498</v>
      </c>
      <c r="HK143" s="34">
        <v>12087965</v>
      </c>
      <c r="HL143" s="34">
        <v>12411342</v>
      </c>
      <c r="HM143" s="34">
        <v>12755648</v>
      </c>
      <c r="HN143" s="34">
        <v>13118307</v>
      </c>
      <c r="HO143" s="34">
        <v>13495463</v>
      </c>
      <c r="HP143" s="34">
        <v>13889423</v>
      </c>
      <c r="HQ143" s="34">
        <v>14298932</v>
      </c>
      <c r="HR143" s="34">
        <v>14718422</v>
      </c>
      <c r="HS143" s="34">
        <v>15146094</v>
      </c>
      <c r="HT143" s="34">
        <v>15581251</v>
      </c>
      <c r="HU143" s="34">
        <v>16024775</v>
      </c>
      <c r="HV143" s="34">
        <v>16477966</v>
      </c>
      <c r="HW143" s="34">
        <v>16938942</v>
      </c>
      <c r="HX143" s="34">
        <v>17405624</v>
      </c>
      <c r="HY143" s="34">
        <v>17881167</v>
      </c>
      <c r="HZ143" s="34">
        <v>18367883</v>
      </c>
      <c r="IA143" s="34">
        <v>18867337</v>
      </c>
      <c r="IB143" s="34">
        <v>19377061</v>
      </c>
      <c r="IC143" s="34">
        <v>19889742</v>
      </c>
      <c r="ID143" s="34">
        <v>20405317</v>
      </c>
      <c r="IE143" s="34">
        <v>20931751</v>
      </c>
      <c r="IF143" s="34">
        <v>21475962</v>
      </c>
      <c r="IG143" s="34">
        <v>22033992</v>
      </c>
      <c r="IH143" s="34">
        <v>22601151</v>
      </c>
      <c r="II143" s="34">
        <v>23176271</v>
      </c>
      <c r="IJ143" s="34">
        <v>23758548</v>
      </c>
      <c r="IK143" s="34">
        <v>24347875</v>
      </c>
      <c r="IL143" s="34">
        <v>24944243</v>
      </c>
      <c r="IM143" s="34">
        <v>25544608</v>
      </c>
      <c r="IN143" s="34">
        <v>26148406</v>
      </c>
      <c r="IO143" s="34">
        <v>26755508</v>
      </c>
      <c r="IP143" s="34">
        <v>27364192</v>
      </c>
      <c r="IQ143" s="34">
        <v>27975136</v>
      </c>
      <c r="IR143" s="34">
        <v>28589069</v>
      </c>
      <c r="IS143" s="34">
        <v>29206646</v>
      </c>
      <c r="IT143" s="34">
        <v>29825538</v>
      </c>
      <c r="IU143" s="34">
        <v>30443121</v>
      </c>
      <c r="IV143" s="34">
        <v>31059544</v>
      </c>
      <c r="IW143" s="34">
        <v>31674805</v>
      </c>
      <c r="IX143" s="34">
        <v>32289974</v>
      </c>
      <c r="IY143" s="34">
        <v>32904194.000000004</v>
      </c>
      <c r="IZ143" s="34">
        <v>33515464.999999996</v>
      </c>
      <c r="JA143" s="34">
        <v>34126156</v>
      </c>
      <c r="JB143" s="34">
        <v>34735673</v>
      </c>
      <c r="JC143" s="34">
        <v>35344273</v>
      </c>
      <c r="JD143" s="34">
        <v>35952327</v>
      </c>
      <c r="JE143" s="34">
        <v>36557676</v>
      </c>
      <c r="JF143" s="34">
        <v>37159300</v>
      </c>
      <c r="JG143" s="34">
        <v>37756274</v>
      </c>
      <c r="JH143" s="34">
        <v>38349203</v>
      </c>
      <c r="JI143" s="34">
        <v>38940204</v>
      </c>
      <c r="JJ143" s="34">
        <v>39527997</v>
      </c>
      <c r="JK143" s="34">
        <v>40111554</v>
      </c>
      <c r="JL143" s="34">
        <v>40690626</v>
      </c>
      <c r="JM143" s="34">
        <v>41265001</v>
      </c>
      <c r="JN143" s="34">
        <v>41836941</v>
      </c>
      <c r="JO143" s="34">
        <v>42404926</v>
      </c>
      <c r="JP143" s="34">
        <v>42963917</v>
      </c>
      <c r="JQ143" s="34">
        <v>43515791</v>
      </c>
      <c r="JR143" s="34">
        <v>44062512</v>
      </c>
      <c r="JS143" s="34">
        <v>44601768</v>
      </c>
      <c r="JT143" s="34">
        <v>45132253</v>
      </c>
      <c r="JU143" s="34">
        <v>45653352</v>
      </c>
      <c r="JV143" s="34">
        <v>46168319</v>
      </c>
      <c r="JW143" s="34">
        <v>46677673</v>
      </c>
      <c r="JX143" s="34">
        <v>47180754</v>
      </c>
      <c r="JY143" s="34">
        <v>47677719</v>
      </c>
      <c r="JZ143" s="34">
        <v>48166813</v>
      </c>
      <c r="KA143" s="34">
        <v>48648465</v>
      </c>
      <c r="KB143" s="34">
        <v>49120721</v>
      </c>
      <c r="KC143" s="34">
        <v>49580731</v>
      </c>
      <c r="KD143" s="34">
        <v>50030945</v>
      </c>
      <c r="KE143" s="34">
        <v>50473009</v>
      </c>
      <c r="KF143" s="34">
        <v>50905898</v>
      </c>
      <c r="KG143" s="34">
        <v>51328433</v>
      </c>
      <c r="KH143" s="34">
        <v>51741397</v>
      </c>
      <c r="KI143" s="34">
        <v>52145908</v>
      </c>
      <c r="KJ143" s="34">
        <v>52543916</v>
      </c>
      <c r="KK143" s="34">
        <v>52934607</v>
      </c>
      <c r="KL143" s="34">
        <v>53314665</v>
      </c>
      <c r="KM143" s="34">
        <v>53686080</v>
      </c>
      <c r="KN143" s="34">
        <v>54048535</v>
      </c>
      <c r="KO143" s="34">
        <v>54400048</v>
      </c>
      <c r="KP143" s="34">
        <v>54741018</v>
      </c>
      <c r="KQ143" s="34">
        <v>55070679</v>
      </c>
      <c r="KR143" s="34">
        <v>55390428</v>
      </c>
      <c r="KS143" s="34">
        <v>55702795</v>
      </c>
      <c r="KT143" s="34">
        <v>56005998</v>
      </c>
      <c r="KU143" s="34">
        <v>56299310</v>
      </c>
      <c r="KV143" s="34">
        <v>56583136</v>
      </c>
      <c r="KW143" s="34">
        <v>56856796</v>
      </c>
      <c r="KX143" s="34">
        <v>57121461</v>
      </c>
      <c r="KY143" s="34">
        <v>57377618</v>
      </c>
      <c r="KZ143" s="34">
        <v>57624469</v>
      </c>
      <c r="LA143" s="34">
        <v>57861503</v>
      </c>
      <c r="LB143" s="34">
        <v>58090181</v>
      </c>
      <c r="LC143" s="34">
        <v>58310462</v>
      </c>
      <c r="LD143" s="34">
        <v>58521719</v>
      </c>
      <c r="LE143" t="s">
        <v>843</v>
      </c>
      <c r="LF143" t="s">
        <v>843</v>
      </c>
      <c r="LG143" t="s">
        <v>843</v>
      </c>
      <c r="LH143" s="34">
        <v>2.3009352385997772E-2</v>
      </c>
      <c r="LI143" s="34">
        <v>2.3710066452622414E-2</v>
      </c>
      <c r="LJ143" s="34">
        <v>2.4540690705180168E-2</v>
      </c>
      <c r="LK143" s="34">
        <v>2.5425391271710396E-2</v>
      </c>
      <c r="LL143" s="34">
        <v>2.6400402188301086E-2</v>
      </c>
      <c r="LM143" s="34">
        <v>2.7363421395421028E-2</v>
      </c>
      <c r="LN143" s="34">
        <v>2.8034580871462822E-2</v>
      </c>
      <c r="LO143" s="34">
        <v>2.8344819322228432E-2</v>
      </c>
      <c r="LP143" s="34">
        <v>2.8774060308933258E-2</v>
      </c>
      <c r="LQ143" s="34">
        <v>2.9057234525680542E-2</v>
      </c>
      <c r="LR143" s="34">
        <v>2.8915056958794594E-2</v>
      </c>
      <c r="LS143" s="34">
        <v>2.8642769902944565E-2</v>
      </c>
      <c r="LT143" s="34">
        <v>2.8325656428933144E-2</v>
      </c>
      <c r="LU143" s="34">
        <v>2.8067629784345627E-2</v>
      </c>
      <c r="LV143" s="34">
        <v>2.7888132259249687E-2</v>
      </c>
      <c r="LW143" s="34">
        <v>2.759113721549511E-2</v>
      </c>
      <c r="LX143" s="34">
        <v>2.7178140357136726E-2</v>
      </c>
      <c r="LY143" s="34">
        <v>2.6954663917422295E-2</v>
      </c>
      <c r="LZ143" s="34">
        <v>2.685561403632164E-2</v>
      </c>
      <c r="MA143" s="34">
        <v>2.6828575879335403E-2</v>
      </c>
      <c r="MB143" s="34">
        <v>2.6657717302441597E-2</v>
      </c>
      <c r="MC143" s="34">
        <v>2.6114176958799362E-2</v>
      </c>
      <c r="MD143" s="34">
        <v>2.5591382756829262E-2</v>
      </c>
      <c r="ME143" s="34">
        <v>2.547168917953968E-2</v>
      </c>
      <c r="MF143" s="34">
        <v>2.5667069479823112E-2</v>
      </c>
      <c r="MG143" s="34">
        <v>2.5652088224887848E-2</v>
      </c>
      <c r="MH143" s="34">
        <v>2.541448175907135E-2</v>
      </c>
      <c r="MI143" s="34">
        <v>2.5128118693828583E-2</v>
      </c>
      <c r="MJ143" s="34">
        <v>2.4813428521156311E-2</v>
      </c>
      <c r="MK143" s="34">
        <v>2.4502195417881012E-2</v>
      </c>
      <c r="ML143" s="34">
        <v>2.419847808778286E-2</v>
      </c>
      <c r="MM143" s="34">
        <v>2.3783203214406967E-2</v>
      </c>
      <c r="MN143" s="34">
        <v>2.3361975327134132E-2</v>
      </c>
      <c r="MO143" s="34">
        <v>2.295212633907795E-2</v>
      </c>
      <c r="MP143" s="34">
        <v>2.2494938224554062E-2</v>
      </c>
      <c r="MQ143" s="34">
        <v>2.2080818191170692E-2</v>
      </c>
      <c r="MR143" s="34">
        <v>2.1708326414227486E-2</v>
      </c>
      <c r="MS143" s="34">
        <v>2.1371843293309212E-2</v>
      </c>
      <c r="MT143" s="34">
        <v>2.0968720316886902E-2</v>
      </c>
      <c r="MU143" s="34">
        <v>2.0495051518082619E-2</v>
      </c>
      <c r="MV143" s="34">
        <v>2.0046079531311989E-2</v>
      </c>
      <c r="MW143" s="34">
        <v>1.9615434110164642E-2</v>
      </c>
      <c r="MX143" s="34">
        <v>1.9235210493206978E-2</v>
      </c>
      <c r="MY143" s="34">
        <v>1.8843347206711769E-2</v>
      </c>
      <c r="MZ143" s="34">
        <v>1.840684749186039E-2</v>
      </c>
      <c r="NA143" s="34">
        <v>1.805715449154377E-2</v>
      </c>
      <c r="NB143" s="34">
        <v>1.7703071236610413E-2</v>
      </c>
      <c r="NC143" s="34">
        <v>1.7369171604514122E-2</v>
      </c>
      <c r="ND143" s="34">
        <v>1.7057439312338829E-2</v>
      </c>
      <c r="NE143" s="34">
        <v>1.6697367653250694E-2</v>
      </c>
      <c r="NF143" s="34">
        <v>1.6322897747159004E-2</v>
      </c>
      <c r="NG143" s="34">
        <v>1.5937583521008492E-2</v>
      </c>
      <c r="NH143" s="34">
        <v>1.5582084655761719E-2</v>
      </c>
      <c r="NI143" s="34">
        <v>1.5293493866920471E-2</v>
      </c>
      <c r="NJ143" s="34">
        <v>1.4981966465711594E-2</v>
      </c>
      <c r="NK143" s="34">
        <v>1.4655216597020626E-2</v>
      </c>
      <c r="NL143" s="34">
        <v>1.4333323575556278E-2</v>
      </c>
      <c r="NM143" s="34">
        <v>1.4016960747539997E-2</v>
      </c>
      <c r="NN143" s="34">
        <v>1.3764997944235802E-2</v>
      </c>
      <c r="NO143" s="34">
        <v>1.3484829105436802E-2</v>
      </c>
      <c r="NP143" s="34">
        <v>1.3096089474856853E-2</v>
      </c>
      <c r="NQ143" s="34">
        <v>1.2763259932398796E-2</v>
      </c>
      <c r="NR143" s="34">
        <v>1.248546876013279E-2</v>
      </c>
      <c r="NS143" s="34">
        <v>1.2164146639406681E-2</v>
      </c>
      <c r="NT143" s="34">
        <v>1.1823635548353195E-2</v>
      </c>
      <c r="NU143" s="34">
        <v>1.1479897424578667E-2</v>
      </c>
      <c r="NV143" s="34">
        <v>1.1216794140636921E-2</v>
      </c>
      <c r="NW143" s="34">
        <v>1.0972129181027412E-2</v>
      </c>
      <c r="NX143" s="34">
        <v>1.0720099322497845E-2</v>
      </c>
      <c r="NY143" s="34">
        <v>1.047812681645155E-2</v>
      </c>
      <c r="NZ143" s="34">
        <v>1.0206075385212898E-2</v>
      </c>
      <c r="OA143" s="34">
        <v>9.9499989300966263E-3</v>
      </c>
      <c r="OB143" s="34">
        <v>9.6607059240341187E-3</v>
      </c>
      <c r="OC143" s="34">
        <v>9.3213086947798729E-3</v>
      </c>
      <c r="OD143" s="34">
        <v>9.0394439175724983E-3</v>
      </c>
      <c r="OE143" s="34">
        <v>8.7970038875937462E-3</v>
      </c>
      <c r="OF143" s="34">
        <v>8.5400734096765518E-3</v>
      </c>
      <c r="OG143" s="34">
        <v>8.2660568878054619E-3</v>
      </c>
      <c r="OH143" s="34">
        <v>8.0133285373449326E-3</v>
      </c>
      <c r="OI143" s="34">
        <v>7.7875354327261448E-3</v>
      </c>
      <c r="OJ143" s="34">
        <v>7.6036029495298862E-3</v>
      </c>
      <c r="OK143" s="34">
        <v>7.4080065824091434E-3</v>
      </c>
      <c r="OL143" s="34">
        <v>7.1541126817464828E-3</v>
      </c>
      <c r="OM143" s="34">
        <v>6.9423159584403038E-3</v>
      </c>
      <c r="ON143" s="34">
        <v>6.7286891862750053E-3</v>
      </c>
      <c r="OO143" s="34">
        <v>6.4825969748198986E-3</v>
      </c>
      <c r="OP143" s="34">
        <v>6.2482641078531742E-3</v>
      </c>
      <c r="OQ143" s="34">
        <v>6.0041323304176331E-3</v>
      </c>
      <c r="OR143" s="34">
        <v>5.7893660850822926E-3</v>
      </c>
      <c r="OS143" s="34">
        <v>5.6235259398818016E-3</v>
      </c>
      <c r="OT143" s="34">
        <v>5.4284669458866119E-3</v>
      </c>
      <c r="OU143" s="34">
        <v>5.2234870381653309E-3</v>
      </c>
      <c r="OV143" s="34">
        <v>5.0287111662328243E-3</v>
      </c>
      <c r="OW143" s="34">
        <v>4.8247654922306538E-3</v>
      </c>
      <c r="OX143" s="34">
        <v>4.6441396698355675E-3</v>
      </c>
      <c r="OY143" s="34">
        <v>4.4744014739990234E-3</v>
      </c>
      <c r="OZ143" s="34">
        <v>4.2929896153509617E-3</v>
      </c>
      <c r="PA143" s="34">
        <v>4.1049891151487827E-3</v>
      </c>
      <c r="PB143" s="34">
        <v>3.9443722926080227E-3</v>
      </c>
      <c r="PC143" s="34">
        <v>3.7848805077373981E-3</v>
      </c>
      <c r="PD143" s="34">
        <v>3.6164219491183758E-3</v>
      </c>
      <c r="PE143" t="s">
        <v>1300</v>
      </c>
      <c r="PF143" t="s">
        <v>843</v>
      </c>
      <c r="PG143" t="s">
        <v>843</v>
      </c>
      <c r="PH143" t="s">
        <v>843</v>
      </c>
      <c r="PI143" t="s">
        <v>843</v>
      </c>
      <c r="PJ143" t="s">
        <v>1300</v>
      </c>
      <c r="PK143" s="34">
        <v>0.48663386702537537</v>
      </c>
      <c r="PL143" s="34">
        <v>0.48594203591346741</v>
      </c>
      <c r="PM143" s="34">
        <v>0.48532342910766602</v>
      </c>
      <c r="PN143" s="34">
        <v>0.48474785685539246</v>
      </c>
      <c r="PO143" s="34">
        <v>0.48421564698219299</v>
      </c>
      <c r="PP143" s="34">
        <v>0.48372697830200195</v>
      </c>
      <c r="PQ143" s="34">
        <v>0.48330038785934448</v>
      </c>
      <c r="PR143" s="34">
        <v>0.48301950097084045</v>
      </c>
      <c r="PS143" s="34">
        <v>0.48313474655151367</v>
      </c>
      <c r="PT143" s="34">
        <v>0.4835335910320282</v>
      </c>
      <c r="PU143" s="34">
        <v>0.4839228093624115</v>
      </c>
      <c r="PV143" s="34">
        <v>0.48427197337150574</v>
      </c>
      <c r="PW143" s="34">
        <v>0.48457309603691101</v>
      </c>
      <c r="PX143" s="34">
        <v>0.48483294248580933</v>
      </c>
      <c r="PY143" s="34">
        <v>0.48503479361534119</v>
      </c>
      <c r="PZ143" s="34">
        <v>0.48522305488586426</v>
      </c>
      <c r="QA143" s="34">
        <v>0.48542234301567078</v>
      </c>
      <c r="QB143" s="34">
        <v>0.48560482263565063</v>
      </c>
      <c r="QC143" s="34">
        <v>0.48577594757080078</v>
      </c>
      <c r="QD143" s="34">
        <v>0.48593726754188538</v>
      </c>
      <c r="QE143" s="34">
        <v>0.48607772588729858</v>
      </c>
      <c r="QF143" s="34">
        <v>0.48622047901153564</v>
      </c>
      <c r="QG143" s="34">
        <v>0.48638603091239929</v>
      </c>
      <c r="QH143" s="34">
        <v>0.48655739426612854</v>
      </c>
      <c r="QI143" s="34">
        <v>0.48670694231987</v>
      </c>
      <c r="QJ143" s="34">
        <v>0.48683279752731323</v>
      </c>
      <c r="QK143" s="34">
        <v>0.48695069551467896</v>
      </c>
      <c r="QL143" s="34">
        <v>0.48706075549125671</v>
      </c>
      <c r="QM143" s="34">
        <v>0.48716297745704651</v>
      </c>
      <c r="QN143" s="34">
        <v>0.48725685477256775</v>
      </c>
      <c r="QO143" s="34">
        <v>0.48734113574028015</v>
      </c>
      <c r="QP143" s="34">
        <v>0.48741507530212402</v>
      </c>
      <c r="QQ143" s="34">
        <v>0.48747888207435608</v>
      </c>
      <c r="QR143" s="34">
        <v>0.48753130435943604</v>
      </c>
      <c r="QS143" s="34">
        <v>0.48757243156433105</v>
      </c>
      <c r="QT143" s="34">
        <v>0.48760348558425903</v>
      </c>
      <c r="QU143" s="34">
        <v>0.48762491345405579</v>
      </c>
      <c r="QV143" s="34">
        <v>0.48763734102249146</v>
      </c>
      <c r="QW143" s="34">
        <v>0.48764029145240784</v>
      </c>
      <c r="QX143" s="34">
        <v>0.48763293027877808</v>
      </c>
      <c r="QY143" s="34">
        <v>0.48761510848999023</v>
      </c>
      <c r="QZ143" s="34">
        <v>0.48758789896965027</v>
      </c>
      <c r="RA143" s="34">
        <v>0.48755282163619995</v>
      </c>
      <c r="RB143" s="34">
        <v>0.48750969767570496</v>
      </c>
      <c r="RC143" s="34">
        <v>0.48745858669281006</v>
      </c>
      <c r="RD143" s="34">
        <v>0.48740190267562866</v>
      </c>
      <c r="RE143" s="34">
        <v>0.48734003305435181</v>
      </c>
      <c r="RF143" s="34">
        <v>0.48727315664291382</v>
      </c>
      <c r="RG143" s="34">
        <v>0.48720166087150574</v>
      </c>
      <c r="RH143" s="34">
        <v>0.48712575435638428</v>
      </c>
      <c r="RI143" s="34">
        <v>0.48704540729522705</v>
      </c>
      <c r="RJ143" s="34">
        <v>0.48695996403694153</v>
      </c>
      <c r="RK143" s="34">
        <v>0.48687094449996948</v>
      </c>
      <c r="RL143" s="34">
        <v>0.48677951097488403</v>
      </c>
      <c r="RM143" s="34">
        <v>0.48668506741523743</v>
      </c>
      <c r="RN143" s="34">
        <v>0.48658764362335205</v>
      </c>
      <c r="RO143" s="34">
        <v>0.48648837208747864</v>
      </c>
      <c r="RP143" s="34">
        <v>0.48638811707496643</v>
      </c>
      <c r="RQ143" s="34">
        <v>0.48628723621368408</v>
      </c>
      <c r="RR143" s="34">
        <v>0.48618534207344055</v>
      </c>
      <c r="RS143" s="34">
        <v>0.48608097434043884</v>
      </c>
      <c r="RT143" s="34">
        <v>0.48597589135169983</v>
      </c>
      <c r="RU143" s="34">
        <v>0.48587140440940857</v>
      </c>
      <c r="RV143" s="34">
        <v>0.48576632142066956</v>
      </c>
      <c r="RW143" s="34">
        <v>0.4856606125831604</v>
      </c>
      <c r="RX143" s="34">
        <v>0.48555669188499451</v>
      </c>
      <c r="RY143" s="34">
        <v>0.48545679450035095</v>
      </c>
      <c r="RZ143" s="34">
        <v>0.48535928130149841</v>
      </c>
      <c r="SA143" s="34">
        <v>0.48526304960250854</v>
      </c>
      <c r="SB143" s="34">
        <v>0.48516890406608582</v>
      </c>
      <c r="SC143" s="34">
        <v>0.48507586121559143</v>
      </c>
      <c r="SD143" s="34">
        <v>0.48498308658599854</v>
      </c>
      <c r="SE143" s="34">
        <v>0.48488977551460266</v>
      </c>
      <c r="SF143" s="34">
        <v>0.48479479551315308</v>
      </c>
      <c r="SG143" s="34">
        <v>0.48469948768615723</v>
      </c>
      <c r="SH143" s="34">
        <v>0.48460385203361511</v>
      </c>
      <c r="SI143" s="34">
        <v>0.48450657725334167</v>
      </c>
      <c r="SJ143" s="34">
        <v>0.48440852761268616</v>
      </c>
      <c r="SK143" s="34">
        <v>0.48430988192558289</v>
      </c>
      <c r="SL143" s="34">
        <v>0.48421037197113037</v>
      </c>
      <c r="SM143" s="34">
        <v>0.48410925269126892</v>
      </c>
      <c r="SN143" s="34">
        <v>0.48400580883026123</v>
      </c>
      <c r="SO143" s="34">
        <v>0.48390227556228638</v>
      </c>
      <c r="SP143" s="34">
        <v>0.48380059003829956</v>
      </c>
      <c r="SQ143" s="34">
        <v>0.48370081186294556</v>
      </c>
      <c r="SR143" s="34">
        <v>0.48360159993171692</v>
      </c>
      <c r="SS143" s="34">
        <v>0.48350253701210022</v>
      </c>
      <c r="ST143" s="34">
        <v>0.48340389132499695</v>
      </c>
      <c r="SU143" s="34">
        <v>0.48330765962600708</v>
      </c>
      <c r="SV143" s="34">
        <v>0.48321563005447388</v>
      </c>
      <c r="SW143" s="34">
        <v>0.48312851786613464</v>
      </c>
      <c r="SX143" s="34">
        <v>0.48304739594459534</v>
      </c>
      <c r="SY143" s="34">
        <v>0.48297128081321716</v>
      </c>
      <c r="SZ143" s="34">
        <v>0.48290112614631653</v>
      </c>
      <c r="TA143" s="34">
        <v>0.48283979296684265</v>
      </c>
      <c r="TB143" s="34">
        <v>0.48278608918190002</v>
      </c>
      <c r="TC143" s="34">
        <v>0.48273804783821106</v>
      </c>
      <c r="TD143" s="34">
        <v>0.48269620537757874</v>
      </c>
      <c r="TE143" s="34">
        <v>0.48266124725341797</v>
      </c>
      <c r="TF143" s="34">
        <v>0.48263466358184814</v>
      </c>
      <c r="TG143" s="34">
        <v>0.48261538147926331</v>
      </c>
      <c r="TH143" t="s">
        <v>843</v>
      </c>
      <c r="TI143" t="s">
        <v>843</v>
      </c>
      <c r="TJ143" t="s">
        <v>1300</v>
      </c>
      <c r="TK143" s="34">
        <v>0.50975939292144801</v>
      </c>
      <c r="TL143" s="34">
        <v>0.50816090366153699</v>
      </c>
      <c r="TM143" s="34">
        <v>0.50608258807109996</v>
      </c>
      <c r="TN143" s="34">
        <v>0.50386028582974907</v>
      </c>
      <c r="TO143" s="34">
        <v>0.50170992790304192</v>
      </c>
      <c r="TP143" s="34">
        <v>0.49955017967138199</v>
      </c>
      <c r="TQ143" s="34">
        <v>0.497662941478003</v>
      </c>
      <c r="TR143" s="34">
        <v>0.49634303024653498</v>
      </c>
      <c r="TS143" s="34">
        <v>0.49581222689424304</v>
      </c>
      <c r="TT143" s="34">
        <v>0.49584724229753696</v>
      </c>
      <c r="TU143" s="34">
        <v>0.49629415083675904</v>
      </c>
      <c r="TV143" s="34">
        <v>0.49719386397575499</v>
      </c>
      <c r="TW143" s="34">
        <v>0.49862448460089903</v>
      </c>
      <c r="TX143" s="34">
        <v>0.50081668850836603</v>
      </c>
      <c r="TY143" s="34">
        <v>0.50376568006737998</v>
      </c>
      <c r="TZ143" s="34">
        <v>0.50745266461897898</v>
      </c>
      <c r="UA143" s="34">
        <v>0.51187698044830199</v>
      </c>
      <c r="UB143" s="34">
        <v>0.51691318581164192</v>
      </c>
      <c r="UC143" s="34">
        <v>0.52244401273679697</v>
      </c>
      <c r="UD143" s="34">
        <v>0.52843277587167603</v>
      </c>
      <c r="UE143" s="34">
        <v>0.534832745408792</v>
      </c>
      <c r="UF143" s="34">
        <v>0.54146122156838405</v>
      </c>
      <c r="UG143" s="34">
        <v>0.54798674649324797</v>
      </c>
      <c r="UH143" s="34">
        <v>0.554132571135592</v>
      </c>
      <c r="UI143" s="34">
        <v>0.55987209233914903</v>
      </c>
      <c r="UJ143" s="34">
        <v>0.56525923672841505</v>
      </c>
      <c r="UK143" s="34">
        <v>0.570285004511496</v>
      </c>
      <c r="UL143" s="34">
        <v>0.57494442106444898</v>
      </c>
      <c r="UM143" s="34">
        <v>0.57924565885182999</v>
      </c>
      <c r="UN143" s="34">
        <v>0.58318629449181902</v>
      </c>
      <c r="UO143" s="34">
        <v>0.58671782503080994</v>
      </c>
      <c r="UP143" s="34">
        <v>0.58991822090363999</v>
      </c>
      <c r="UQ143" s="34">
        <v>0.59295191058590502</v>
      </c>
      <c r="UR143" s="34">
        <v>0.59596728643687102</v>
      </c>
      <c r="US143" s="34">
        <v>0.59903818830097399</v>
      </c>
      <c r="UT143" s="34">
        <v>0.60214460802164804</v>
      </c>
      <c r="UU143" s="34">
        <v>0.60521996370745701</v>
      </c>
      <c r="UV143" s="34">
        <v>0.60824145983760003</v>
      </c>
      <c r="UW143" s="34">
        <v>0.61127985352686698</v>
      </c>
      <c r="UX143" s="34">
        <v>0.61432681294404701</v>
      </c>
      <c r="UY143" s="34">
        <v>0.61730539866738898</v>
      </c>
      <c r="UZ143" s="34">
        <v>0.62021583084726206</v>
      </c>
      <c r="VA143" s="34">
        <v>0.62298648216605101</v>
      </c>
      <c r="VB143" s="34">
        <v>0.62561911751461108</v>
      </c>
      <c r="VC143" s="34">
        <v>0.62816529068245497</v>
      </c>
      <c r="VD143" s="34">
        <v>0.63058679434312503</v>
      </c>
      <c r="VE143" s="34">
        <v>0.63284659308093094</v>
      </c>
      <c r="VF143" s="34">
        <v>0.63498297164013007</v>
      </c>
      <c r="VG143" s="34">
        <v>0.63703864513361497</v>
      </c>
      <c r="VH143" s="34">
        <v>0.63905511936809101</v>
      </c>
      <c r="VI143" s="34">
        <v>0.64108697363665401</v>
      </c>
      <c r="VJ143" s="34">
        <v>0.64318280775246506</v>
      </c>
      <c r="VK143" s="34">
        <v>0.64537212155360801</v>
      </c>
      <c r="VL143" s="34">
        <v>0.64747767689503699</v>
      </c>
      <c r="VM143" s="34">
        <v>0.64943270905641004</v>
      </c>
      <c r="VN143" s="34">
        <v>0.65131132355668997</v>
      </c>
      <c r="VO143" s="34">
        <v>0.65309099266611204</v>
      </c>
      <c r="VP143" s="34">
        <v>0.65478352532674711</v>
      </c>
      <c r="VQ143" s="34">
        <v>0.65633849759713603</v>
      </c>
      <c r="VR143" s="34">
        <v>0.65774393757932703</v>
      </c>
      <c r="VS143" s="34">
        <v>0.65910286997342393</v>
      </c>
      <c r="VT143" s="34">
        <v>0.66035949271427097</v>
      </c>
      <c r="VU143" s="34">
        <v>0.66148514934288305</v>
      </c>
      <c r="VV143" s="34">
        <v>0.66250197750008499</v>
      </c>
      <c r="VW143" s="34">
        <v>0.6633851294771389</v>
      </c>
      <c r="VX143" s="34">
        <v>0.66414723501573303</v>
      </c>
      <c r="VY143" s="34">
        <v>0.66471194240362097</v>
      </c>
      <c r="VZ143" s="34">
        <v>0.66504754141184907</v>
      </c>
      <c r="WA143" s="34">
        <v>0.66519875879897994</v>
      </c>
      <c r="WB143" s="34">
        <v>0.66514263192834411</v>
      </c>
      <c r="WC143" s="34">
        <v>0.66489315304198005</v>
      </c>
      <c r="WD143" s="34">
        <v>0.66448419970171901</v>
      </c>
      <c r="WE143" s="34">
        <v>0.66401162963385696</v>
      </c>
      <c r="WF143" s="34">
        <v>0.66361978406490196</v>
      </c>
      <c r="WG143" s="34">
        <v>0.66327122144105</v>
      </c>
      <c r="WH143" s="34">
        <v>0.66285222526412302</v>
      </c>
      <c r="WI143" s="34">
        <v>0.66242477443379899</v>
      </c>
      <c r="WJ143" s="34">
        <v>0.66206211672193505</v>
      </c>
      <c r="WK143" s="34">
        <v>0.66172084607611192</v>
      </c>
      <c r="WL143" s="34">
        <v>0.66137449690803607</v>
      </c>
      <c r="WM143" s="34">
        <v>0.66101454390062497</v>
      </c>
      <c r="WN143" s="34">
        <v>0.66071329291251701</v>
      </c>
      <c r="WO143" s="34">
        <v>0.66046722791937296</v>
      </c>
      <c r="WP143" s="34">
        <v>0.66018299659629609</v>
      </c>
      <c r="WQ143" s="34">
        <v>0.65985439142934799</v>
      </c>
      <c r="WR143" s="34">
        <v>0.65947568336222506</v>
      </c>
      <c r="WS143" s="34">
        <v>0.6590610627664979</v>
      </c>
      <c r="WT143" s="34">
        <v>0.65857399361282598</v>
      </c>
      <c r="WU143" s="34">
        <v>0.657927124159431</v>
      </c>
      <c r="WV143" s="34">
        <v>0.65715338572466098</v>
      </c>
      <c r="WW143" s="34">
        <v>0.65632356020153393</v>
      </c>
      <c r="WX143" s="34">
        <v>0.65541821609730411</v>
      </c>
      <c r="WY143" s="34">
        <v>0.65442331616261096</v>
      </c>
      <c r="WZ143" s="34">
        <v>0.65336992432707608</v>
      </c>
      <c r="XA143" s="34">
        <v>0.65226697370363096</v>
      </c>
      <c r="XB143" s="34">
        <v>0.65114179190917298</v>
      </c>
      <c r="XC143" s="34">
        <v>0.650031248010285</v>
      </c>
      <c r="XD143" s="34">
        <v>0.648890304913876</v>
      </c>
      <c r="XE143" s="34">
        <v>0.64773984223134096</v>
      </c>
      <c r="XF143" s="34">
        <v>0.64659778377334798</v>
      </c>
      <c r="XG143" s="34">
        <v>0.64542472132931805</v>
      </c>
      <c r="XH143" t="s">
        <v>843</v>
      </c>
      <c r="XI143" t="s">
        <v>1300</v>
      </c>
      <c r="XJ143" s="34">
        <v>0.49276078026342801</v>
      </c>
      <c r="XK143" s="34">
        <v>0.49105823350459898</v>
      </c>
      <c r="XL143" s="34">
        <v>0.48891439886050297</v>
      </c>
      <c r="XM143" s="34">
        <v>0.48663261351269599</v>
      </c>
      <c r="XN143" s="34">
        <v>0.48441220135582397</v>
      </c>
      <c r="XO143" s="34">
        <v>0.48218195256791502</v>
      </c>
      <c r="XP143" s="34">
        <v>0.48026568825785604</v>
      </c>
      <c r="XQ143" s="34">
        <v>0.47904073391183405</v>
      </c>
      <c r="XR143" s="34">
        <v>0.47897952560662604</v>
      </c>
      <c r="XS143" s="34">
        <v>0.47973964069484404</v>
      </c>
      <c r="XT143" s="34">
        <v>0.481051959274301</v>
      </c>
      <c r="XU143" s="34">
        <v>0.482941608575782</v>
      </c>
      <c r="XV143" s="34">
        <v>0.48527055001137398</v>
      </c>
      <c r="XW143" s="34">
        <v>0.48815307896201099</v>
      </c>
      <c r="XX143" s="34">
        <v>0.49163551218531704</v>
      </c>
      <c r="XY143" s="34">
        <v>0.49566692228082898</v>
      </c>
      <c r="XZ143" s="34">
        <v>0.50021730046039403</v>
      </c>
      <c r="YA143" s="34">
        <v>0.50529355830075307</v>
      </c>
      <c r="YB143" s="34">
        <v>0.51078948510288302</v>
      </c>
      <c r="YC143" s="34">
        <v>0.516662010029874</v>
      </c>
      <c r="YD143" s="34">
        <v>0.52289401568963401</v>
      </c>
      <c r="YE143" s="34">
        <v>0.52934962655624196</v>
      </c>
      <c r="YF143" s="34">
        <v>0.53569766977150302</v>
      </c>
      <c r="YG143" s="34">
        <v>0.54164945398022402</v>
      </c>
      <c r="YH143" s="34">
        <v>0.54718723536545699</v>
      </c>
      <c r="YI143" s="34">
        <v>0.552388849918798</v>
      </c>
      <c r="YJ143" s="34">
        <v>0.55724996041130803</v>
      </c>
      <c r="YK143" s="34">
        <v>0.56175440040042701</v>
      </c>
      <c r="YL143" s="34">
        <v>0.56589694719342598</v>
      </c>
      <c r="YM143" s="34">
        <v>0.56965977523705902</v>
      </c>
      <c r="YN143" s="34">
        <v>0.57297900361217602</v>
      </c>
      <c r="YO143" s="34">
        <v>0.57591761486577497</v>
      </c>
      <c r="YP143" s="34">
        <v>0.57861835973134201</v>
      </c>
      <c r="YQ143" s="34">
        <v>0.58120806377513001</v>
      </c>
      <c r="YR143" s="34">
        <v>0.58373570833006905</v>
      </c>
      <c r="YS143" s="34">
        <v>0.586159395009901</v>
      </c>
      <c r="YT143" s="34">
        <v>0.58840596712691107</v>
      </c>
      <c r="YU143" s="34">
        <v>0.59046533449955196</v>
      </c>
      <c r="YV143" s="34">
        <v>0.59244555789739595</v>
      </c>
      <c r="YW143" s="34">
        <v>0.59438020497307098</v>
      </c>
      <c r="YX143" s="34">
        <v>0.59622649971573094</v>
      </c>
      <c r="YY143" s="34">
        <v>0.59805348446501905</v>
      </c>
      <c r="YZ143" s="34">
        <v>0.59986644151318402</v>
      </c>
      <c r="ZA143" s="34">
        <v>0.60171216474277101</v>
      </c>
      <c r="ZB143" s="34">
        <v>0.60367592399025194</v>
      </c>
      <c r="ZC143" s="34">
        <v>0.60572674235162505</v>
      </c>
      <c r="ZD143" s="34">
        <v>0.60780173465764908</v>
      </c>
      <c r="ZE143" s="34">
        <v>0.60991038067185599</v>
      </c>
      <c r="ZF143" s="34">
        <v>0.61194348265769394</v>
      </c>
      <c r="ZG143" s="34">
        <v>0.61386229803010506</v>
      </c>
      <c r="ZH143" s="34">
        <v>0.61576230424466705</v>
      </c>
      <c r="ZI143" s="34">
        <v>0.61763817872545101</v>
      </c>
      <c r="ZJ143" s="34">
        <v>0.61947073580642598</v>
      </c>
      <c r="ZK143" s="34">
        <v>0.62117184364483402</v>
      </c>
      <c r="ZL143" s="34">
        <v>0.62270873954593808</v>
      </c>
      <c r="ZM143" s="34">
        <v>0.62406904783680295</v>
      </c>
      <c r="ZN143" s="34">
        <v>0.62524618846176305</v>
      </c>
      <c r="ZO143" s="34">
        <v>0.62626587148593404</v>
      </c>
      <c r="ZP143" s="34">
        <v>0.62704897568873397</v>
      </c>
      <c r="ZQ143" s="34">
        <v>0.62757910484267798</v>
      </c>
      <c r="ZR143" s="34">
        <v>0.62801946107474305</v>
      </c>
      <c r="ZS143" s="34">
        <v>0.62831574602061402</v>
      </c>
      <c r="ZT143" s="34">
        <v>0.62839849698535699</v>
      </c>
      <c r="ZU143" s="34">
        <v>0.62829586710553698</v>
      </c>
      <c r="ZV143" s="34">
        <v>0.62798362847075195</v>
      </c>
      <c r="ZW143" s="34">
        <v>0.62746188932632996</v>
      </c>
      <c r="ZX143" s="34">
        <v>0.62672120464251702</v>
      </c>
      <c r="ZY143" s="34">
        <v>0.62585325723228302</v>
      </c>
      <c r="ZZ143" s="34">
        <v>0.62498366388972892</v>
      </c>
      <c r="AAA143" s="34">
        <v>0.624117273731153</v>
      </c>
      <c r="AAB143" s="34">
        <v>0.62326269517496702</v>
      </c>
      <c r="AAC143" s="34">
        <v>0.62241747630081901</v>
      </c>
      <c r="AAD143" s="34">
        <v>0.621624018914543</v>
      </c>
      <c r="AAE143" s="34">
        <v>0.62097681657819803</v>
      </c>
      <c r="AAF143" s="34">
        <v>0.62042609828777007</v>
      </c>
      <c r="AAG143" s="34">
        <v>0.61988112913855697</v>
      </c>
      <c r="AAH143" s="34">
        <v>0.61939476050496101</v>
      </c>
      <c r="AAI143" s="34">
        <v>0.61896045998520899</v>
      </c>
      <c r="AAJ143" s="34">
        <v>0.61846311378102103</v>
      </c>
      <c r="AAK143" s="34">
        <v>0.61784996995497699</v>
      </c>
      <c r="AAL143" s="34">
        <v>0.61708645186355704</v>
      </c>
      <c r="AAM143" s="34">
        <v>0.61625811258030094</v>
      </c>
      <c r="AAN143" s="34">
        <v>0.61540641772765492</v>
      </c>
      <c r="AAO143" s="34">
        <v>0.61447284273248404</v>
      </c>
      <c r="AAP143" s="34">
        <v>0.613481793600125</v>
      </c>
      <c r="AAQ143" s="34">
        <v>0.61244880346841601</v>
      </c>
      <c r="AAR143" s="34">
        <v>0.61136405976227903</v>
      </c>
      <c r="AAS143" s="34">
        <v>0.610214575345984</v>
      </c>
      <c r="AAT143" s="34">
        <v>0.60894524952939499</v>
      </c>
      <c r="AAU143" s="34">
        <v>0.60757623210447698</v>
      </c>
      <c r="AAV143" s="34">
        <v>0.60615767439766</v>
      </c>
      <c r="AAW143" s="34">
        <v>0.60472428174274495</v>
      </c>
      <c r="AAX143" s="34">
        <v>0.60325256627699098</v>
      </c>
      <c r="AAY143" s="34">
        <v>0.60176294492570404</v>
      </c>
      <c r="AAZ143" s="34">
        <v>0.60028827869091106</v>
      </c>
      <c r="ABA143" s="34">
        <v>0.59884416951571606</v>
      </c>
      <c r="ABB143" s="34">
        <v>0.59741379135311401</v>
      </c>
      <c r="ABC143" s="34">
        <v>0.59593425697854996</v>
      </c>
      <c r="ABD143" s="34">
        <v>0.59445817018147895</v>
      </c>
      <c r="ABE143" s="34">
        <v>0.59301717588860792</v>
      </c>
      <c r="ABF143" s="34">
        <v>0.59157718357882505</v>
      </c>
      <c r="ABG143" t="s">
        <v>843</v>
      </c>
      <c r="ABH143" t="s">
        <v>843</v>
      </c>
      <c r="ABI143" t="s">
        <v>1300</v>
      </c>
      <c r="ABJ143" s="34">
        <v>0.39819230559958396</v>
      </c>
      <c r="ABK143" s="34">
        <v>0.39737260832493398</v>
      </c>
      <c r="ABL143" s="34">
        <v>0.39658420763514002</v>
      </c>
      <c r="ABM143" s="34">
        <v>0.39554478359260598</v>
      </c>
      <c r="ABN143" s="34">
        <v>0.39422006097326096</v>
      </c>
      <c r="ABO143" s="34">
        <v>0.39281660199401103</v>
      </c>
      <c r="ABP143" s="34">
        <v>0.39147057587044498</v>
      </c>
      <c r="ABQ143" s="34">
        <v>0.39033066149712703</v>
      </c>
      <c r="ABR143" s="34">
        <v>0.39015463025910502</v>
      </c>
      <c r="ABS143" s="34">
        <v>0.39074012660526003</v>
      </c>
      <c r="ABT143" s="34">
        <v>0.39136594912708506</v>
      </c>
      <c r="ABU143" s="34">
        <v>0.39215856576619701</v>
      </c>
      <c r="ABV143" s="34">
        <v>0.39325813419147598</v>
      </c>
      <c r="ABW143" s="34">
        <v>0.39478939970173099</v>
      </c>
      <c r="ABX143" s="34">
        <v>0.39673757681204203</v>
      </c>
      <c r="ABY143" s="34">
        <v>0.39930372863026903</v>
      </c>
      <c r="ABZ143" s="34">
        <v>0.402500347086101</v>
      </c>
      <c r="ACA143" s="34">
        <v>0.40610397520474995</v>
      </c>
      <c r="ACB143" s="34">
        <v>0.41005618339359001</v>
      </c>
      <c r="ACC143" s="34">
        <v>0.41434104914596703</v>
      </c>
      <c r="ACD143" s="34">
        <v>0.41886407802338899</v>
      </c>
      <c r="ACE143" s="34">
        <v>0.42361084925083503</v>
      </c>
      <c r="ACF143" s="34">
        <v>0.42863723775125001</v>
      </c>
      <c r="ACG143" s="34">
        <v>0.43393335798806298</v>
      </c>
      <c r="ACH143" s="34">
        <v>0.439544161969186</v>
      </c>
      <c r="ACI143" s="34">
        <v>0.44545770462293</v>
      </c>
      <c r="ACJ143" s="34">
        <v>0.451509482857754</v>
      </c>
      <c r="ACK143" s="34">
        <v>0.45751489837353704</v>
      </c>
      <c r="ACL143" s="34">
        <v>0.46332741932140403</v>
      </c>
      <c r="ACM143" s="34">
        <v>0.46889348659790597</v>
      </c>
      <c r="ACN143" s="34">
        <v>0.474213729396398</v>
      </c>
      <c r="ACO143" s="34">
        <v>0.479325803720969</v>
      </c>
      <c r="ACP143" s="34">
        <v>0.48419608224294997</v>
      </c>
      <c r="ACQ143" s="34">
        <v>0.488802679433334</v>
      </c>
      <c r="ACR143" s="34">
        <v>0.49315671370819203</v>
      </c>
      <c r="ACS143" s="34">
        <v>0.49718359719830502</v>
      </c>
      <c r="ACT143" s="34">
        <v>0.50086367801735099</v>
      </c>
      <c r="ACU143" s="34">
        <v>0.50430396903499297</v>
      </c>
      <c r="ACV143" s="34">
        <v>0.50765657605237502</v>
      </c>
      <c r="ACW143" s="34">
        <v>0.51097780020648997</v>
      </c>
      <c r="ACX143" s="34">
        <v>0.51424300507691001</v>
      </c>
      <c r="ACY143" s="34">
        <v>0.51740012290525494</v>
      </c>
      <c r="ACZ143" s="34">
        <v>0.52043303782829098</v>
      </c>
      <c r="ADA143" s="34">
        <v>0.52340691772311598</v>
      </c>
      <c r="ADB143" s="34">
        <v>0.52633395547896999</v>
      </c>
      <c r="ADC143" s="34">
        <v>0.52914285935314298</v>
      </c>
      <c r="ADD143" s="34">
        <v>0.53190320411962699</v>
      </c>
      <c r="ADE143" s="34">
        <v>0.53463030630167407</v>
      </c>
      <c r="ADF143" s="34">
        <v>0.537345224728496</v>
      </c>
      <c r="ADG143" s="34">
        <v>0.54012450080251295</v>
      </c>
      <c r="ADH143" s="34">
        <v>0.54299494954163596</v>
      </c>
      <c r="ADI143" s="34">
        <v>0.54590220615919594</v>
      </c>
      <c r="ADJ143" s="34">
        <v>0.54884758621971896</v>
      </c>
      <c r="ADK143" s="34">
        <v>0.55171493903466595</v>
      </c>
      <c r="ADL143" s="34">
        <v>0.55445561086164297</v>
      </c>
      <c r="ADM143" s="34">
        <v>0.55715271661068899</v>
      </c>
      <c r="ADN143" s="34">
        <v>0.559797354307075</v>
      </c>
      <c r="ADO143" s="34">
        <v>0.56238799754770397</v>
      </c>
      <c r="ADP143" s="34">
        <v>0.56484351951066403</v>
      </c>
      <c r="ADQ143" s="34">
        <v>0.56713361556155095</v>
      </c>
      <c r="ADR143" s="34">
        <v>0.56930146755473898</v>
      </c>
      <c r="ADS143" s="34">
        <v>0.57131083091985102</v>
      </c>
      <c r="ADT143" s="34">
        <v>0.57315720643840296</v>
      </c>
      <c r="ADU143" s="34">
        <v>0.57483364785001401</v>
      </c>
      <c r="ADV143" s="34">
        <v>0.57632067470684401</v>
      </c>
      <c r="ADW143" s="34">
        <v>0.57770624378249402</v>
      </c>
      <c r="ADX143" s="34">
        <v>0.57892785743401198</v>
      </c>
      <c r="ADY143" s="34">
        <v>0.57994642770702798</v>
      </c>
      <c r="ADZ143" s="34">
        <v>0.58076825139335397</v>
      </c>
      <c r="AEA143" s="34">
        <v>0.58135200427688194</v>
      </c>
      <c r="AEB143" s="34">
        <v>0.58170992565244095</v>
      </c>
      <c r="AEC143" s="34">
        <v>0.58186774836439104</v>
      </c>
      <c r="AED143" s="34">
        <v>0.58193755950772796</v>
      </c>
      <c r="AEE143" s="34">
        <v>0.58205796723731196</v>
      </c>
      <c r="AEF143" s="34">
        <v>0.58220361418318201</v>
      </c>
      <c r="AEG143" s="34">
        <v>0.58234320428908104</v>
      </c>
      <c r="AEH143" s="34">
        <v>0.58249058881153604</v>
      </c>
      <c r="AEI143" s="34">
        <v>0.58267479157214896</v>
      </c>
      <c r="AEJ143" s="34">
        <v>0.58294301562827899</v>
      </c>
      <c r="AEK143" s="34">
        <v>0.58326499383935404</v>
      </c>
      <c r="AEL143" s="34">
        <v>0.58355067612822498</v>
      </c>
      <c r="AEM143" s="34">
        <v>0.583849399316406</v>
      </c>
      <c r="AEN143" s="34">
        <v>0.58418327302628692</v>
      </c>
      <c r="AEO143" s="34">
        <v>0.58443326850802602</v>
      </c>
      <c r="AEP143" s="34">
        <v>0.58456697684250902</v>
      </c>
      <c r="AEQ143" s="34">
        <v>0.58459532595077202</v>
      </c>
      <c r="AER143" s="34">
        <v>0.584586022861321</v>
      </c>
      <c r="AES143" s="34">
        <v>0.58454883950132497</v>
      </c>
      <c r="AET143" s="34">
        <v>0.58443696264632594</v>
      </c>
      <c r="AEU143" s="34">
        <v>0.58424492509078707</v>
      </c>
      <c r="AEV143" s="34">
        <v>0.58398450465966201</v>
      </c>
      <c r="AEW143" s="34">
        <v>0.58366076408095202</v>
      </c>
      <c r="AEX143" s="34">
        <v>0.58324768355009504</v>
      </c>
      <c r="AEY143" s="34">
        <v>0.58271298825913398</v>
      </c>
      <c r="AEZ143" s="34">
        <v>0.58209046858938007</v>
      </c>
      <c r="AFA143" s="34">
        <v>0.58140380627163701</v>
      </c>
      <c r="AFB143" s="34">
        <v>0.58068498644213096</v>
      </c>
      <c r="AFC143" s="34">
        <v>0.57992201291350798</v>
      </c>
      <c r="AFD143" s="34">
        <v>0.57911499209208006</v>
      </c>
      <c r="AFE143" s="34">
        <v>0.57830782578947793</v>
      </c>
      <c r="AFF143" s="34">
        <v>0.57752815174885597</v>
      </c>
      <c r="AFG143" t="s">
        <v>843</v>
      </c>
      <c r="AFH143" t="s">
        <v>843</v>
      </c>
      <c r="AFI143" s="34">
        <v>0.80745999999999996</v>
      </c>
      <c r="AFJ143" s="34">
        <v>0.8075199999999999</v>
      </c>
      <c r="AFK143" s="34">
        <v>0.80757999999999996</v>
      </c>
      <c r="AFL143" s="34">
        <v>0.79712000000000005</v>
      </c>
      <c r="AFM143" s="34">
        <v>0.78630999999999995</v>
      </c>
      <c r="AFN143" s="34">
        <v>0.77509000000000006</v>
      </c>
      <c r="AFO143" s="34">
        <v>0.76340000000000008</v>
      </c>
      <c r="AFP143" s="34">
        <v>0.75123000000000006</v>
      </c>
      <c r="AFQ143" s="34">
        <v>0.73858999999999997</v>
      </c>
      <c r="AFR143" s="34">
        <v>0.72989000000000004</v>
      </c>
      <c r="AFS143" s="34">
        <v>0.72096999999999989</v>
      </c>
      <c r="AFT143" s="34">
        <v>0.71180999999999994</v>
      </c>
      <c r="AFU143" s="34">
        <v>0.70243</v>
      </c>
      <c r="AFV143" s="34">
        <v>0.69281000000000004</v>
      </c>
      <c r="AFW143" s="34">
        <v>0.6829900000000001</v>
      </c>
      <c r="AFX143" s="34">
        <v>0.68181000000000003</v>
      </c>
      <c r="AFY143" s="34">
        <v>0.68058000000000007</v>
      </c>
      <c r="AFZ143" s="34">
        <v>0.68972999999999995</v>
      </c>
      <c r="AGA143" s="34">
        <v>0.68278000000000005</v>
      </c>
      <c r="AGB143" t="s">
        <v>843</v>
      </c>
      <c r="AGC143" t="s">
        <v>843</v>
      </c>
      <c r="AGD143" t="s">
        <v>843</v>
      </c>
      <c r="AGE143" t="s">
        <v>843</v>
      </c>
      <c r="AGF143" s="34">
        <v>-1.0127517394721508E-2</v>
      </c>
      <c r="AGG143" t="s">
        <v>843</v>
      </c>
      <c r="AGH143" t="s">
        <v>843</v>
      </c>
      <c r="AGI143" t="s">
        <v>843</v>
      </c>
      <c r="AGJ143" t="s">
        <v>843</v>
      </c>
      <c r="AGK143" t="s">
        <v>843</v>
      </c>
      <c r="AGL143" t="s">
        <v>843</v>
      </c>
      <c r="AGM143" t="s">
        <v>843</v>
      </c>
      <c r="AGN143" t="s">
        <v>843</v>
      </c>
      <c r="AGO143" s="34">
        <v>0.38500000000000001</v>
      </c>
      <c r="AGP143" s="34">
        <v>2019</v>
      </c>
      <c r="AGQ143" t="s">
        <v>832</v>
      </c>
      <c r="AGR143" t="s">
        <v>843</v>
      </c>
      <c r="AGS143" s="34">
        <v>0.70099999999999996</v>
      </c>
      <c r="AGT143" s="34">
        <v>2019</v>
      </c>
      <c r="AGU143" t="s">
        <v>832</v>
      </c>
      <c r="AGV143" t="s">
        <v>843</v>
      </c>
      <c r="AGW143" s="34">
        <v>0.8909999999999999</v>
      </c>
      <c r="AGX143" s="34">
        <v>2019</v>
      </c>
      <c r="AGY143" t="s">
        <v>832</v>
      </c>
      <c r="AGZ143" t="s">
        <v>843</v>
      </c>
      <c r="AHA143" s="34">
        <v>0.97299999999999998</v>
      </c>
      <c r="AHB143" s="34">
        <v>2019</v>
      </c>
      <c r="AHC143" t="s">
        <v>832</v>
      </c>
      <c r="AHD143" t="s">
        <v>843</v>
      </c>
      <c r="AHE143" s="34">
        <v>0.50700000000000001</v>
      </c>
      <c r="AHF143" s="34">
        <v>2019</v>
      </c>
      <c r="AHG143" t="s">
        <v>832</v>
      </c>
      <c r="AHH143" t="s">
        <v>843</v>
      </c>
      <c r="AHI143" t="s">
        <v>830</v>
      </c>
      <c r="AHJ143" s="34">
        <v>0.16425059735774994</v>
      </c>
      <c r="AHK143" s="34">
        <v>0.16425059735774994</v>
      </c>
      <c r="AHL143" s="34">
        <v>0.13618090748786926</v>
      </c>
      <c r="AHM143" s="34">
        <v>0.13436603546142578</v>
      </c>
      <c r="AHN143" s="34">
        <v>0.13436603546142578</v>
      </c>
      <c r="AHO143" t="s">
        <v>843</v>
      </c>
      <c r="AHP143" s="34"/>
      <c r="AHQ143" s="34"/>
      <c r="AHR143" s="34"/>
      <c r="AHS143" s="34"/>
      <c r="AHT143" s="34"/>
      <c r="AHU143" t="s">
        <v>843</v>
      </c>
      <c r="AHV143" s="34">
        <v>0.18326127529144287</v>
      </c>
      <c r="AHW143" s="34">
        <v>0.17560164630413055</v>
      </c>
      <c r="AHX143" s="34">
        <v>0.19645416736602783</v>
      </c>
      <c r="AHY143" s="34">
        <v>0.19661775231361389</v>
      </c>
      <c r="AHZ143" s="34">
        <v>0.20441293716430664</v>
      </c>
      <c r="AIA143" t="s">
        <v>465</v>
      </c>
      <c r="AIB143" t="s">
        <v>843</v>
      </c>
      <c r="AIC143" s="34">
        <v>0.13721850514411926</v>
      </c>
      <c r="AID143" s="34">
        <v>0.14481399953365326</v>
      </c>
      <c r="AIE143" s="34">
        <v>0.13350412249565125</v>
      </c>
      <c r="AIF143" s="34">
        <v>0.12916174530982971</v>
      </c>
      <c r="AIG143" s="34">
        <v>0.12795215845108032</v>
      </c>
      <c r="AIH143" t="s">
        <v>924</v>
      </c>
      <c r="AII143" t="s">
        <v>843</v>
      </c>
      <c r="AIJ143" s="34">
        <v>9.6340000629425049E-2</v>
      </c>
      <c r="AIK143" s="34">
        <v>0.10142333060503006</v>
      </c>
      <c r="AIL143" s="34">
        <v>8.6941003799438477E-2</v>
      </c>
      <c r="AIM143" s="34">
        <v>8.2152001559734344E-2</v>
      </c>
      <c r="AIN143" s="34">
        <v>7.8610002994537354E-2</v>
      </c>
      <c r="AIO143" t="s">
        <v>1607</v>
      </c>
      <c r="AIP143" s="34">
        <v>8.8719993829727173E-2</v>
      </c>
      <c r="AIQ143" t="s">
        <v>843</v>
      </c>
      <c r="AIR143" s="34">
        <v>9.7639999999999991E-2</v>
      </c>
      <c r="AIS143" s="34">
        <v>0.11108999999999999</v>
      </c>
      <c r="AIT143" s="34">
        <v>8.9580000000000007E-2</v>
      </c>
      <c r="AIU143" s="34">
        <v>8.4390000000000007E-2</v>
      </c>
      <c r="AIV143" s="34">
        <v>7.51E-2</v>
      </c>
      <c r="AIW143" s="34">
        <v>7.4520000000000003E-2</v>
      </c>
      <c r="AIX143" t="s">
        <v>843</v>
      </c>
      <c r="AIY143" s="34">
        <v>2.4E-2</v>
      </c>
      <c r="AIZ143" s="34">
        <v>3.2000000000000001E-2</v>
      </c>
      <c r="AJA143" s="34">
        <v>3.7999999999999999E-2</v>
      </c>
      <c r="AJB143" s="34">
        <v>4.2999999999999997E-2</v>
      </c>
      <c r="AJC143" s="34">
        <v>4.4999999999999998E-2</v>
      </c>
      <c r="AJD143" s="34">
        <v>4.5999999999999999E-2</v>
      </c>
      <c r="AJE143" t="s">
        <v>843</v>
      </c>
      <c r="AJF143" s="34">
        <v>5.1402691751718521E-2</v>
      </c>
      <c r="AJG143" s="34">
        <v>5.1402691751718521E-2</v>
      </c>
      <c r="AJH143" s="34">
        <v>4.2842738330364227E-2</v>
      </c>
      <c r="AJI143" s="34">
        <v>3.7511557340621948E-2</v>
      </c>
      <c r="AJJ143" s="34">
        <v>5.3049392998218536E-2</v>
      </c>
      <c r="AJK143" t="s">
        <v>830</v>
      </c>
      <c r="AJL143" t="s">
        <v>843</v>
      </c>
      <c r="AJM143" t="s">
        <v>843</v>
      </c>
      <c r="AJN143" s="34">
        <v>4.5218978077173233E-2</v>
      </c>
      <c r="AJO143" s="34">
        <v>4.1756272315979004E-2</v>
      </c>
      <c r="AJP143" s="34">
        <v>3.3927839249372482E-2</v>
      </c>
      <c r="AJQ143" s="34">
        <v>2.8066361322999001E-2</v>
      </c>
      <c r="AJR143" s="34">
        <v>9.1919871047139168E-3</v>
      </c>
      <c r="AJS143" t="s">
        <v>832</v>
      </c>
      <c r="AJT143" t="s">
        <v>843</v>
      </c>
      <c r="AJU143" t="s">
        <v>843</v>
      </c>
      <c r="AJV143" t="s">
        <v>843</v>
      </c>
      <c r="AJW143" s="34">
        <v>2.3122487589716911E-2</v>
      </c>
      <c r="AJX143" s="34">
        <v>2.3122487589716911E-2</v>
      </c>
      <c r="AJY143" s="34">
        <v>1.44919753074646E-2</v>
      </c>
      <c r="AJZ143" s="34">
        <v>9.2807523906230927E-3</v>
      </c>
      <c r="AKA143" s="34">
        <v>2.4654606357216835E-2</v>
      </c>
      <c r="AKB143" t="s">
        <v>830</v>
      </c>
      <c r="AKC143" t="s">
        <v>843</v>
      </c>
      <c r="AKD143" t="s">
        <v>843</v>
      </c>
      <c r="AKE143" t="s">
        <v>843</v>
      </c>
      <c r="AKF143" s="34">
        <v>1.776844821870327E-2</v>
      </c>
      <c r="AKG143" s="34">
        <v>1.4193473383784294E-2</v>
      </c>
      <c r="AKH143" s="34">
        <v>6.9551221095025539E-3</v>
      </c>
      <c r="AKI143" s="34">
        <v>1.6568670980632305E-3</v>
      </c>
      <c r="AKJ143" s="34">
        <v>-1.639939658343792E-2</v>
      </c>
      <c r="AKK143" t="s">
        <v>832</v>
      </c>
      <c r="AKL143" t="s">
        <v>843</v>
      </c>
      <c r="AKM143" s="34">
        <v>640</v>
      </c>
      <c r="AKN143" t="s">
        <v>832</v>
      </c>
      <c r="AKO143" t="s">
        <v>843</v>
      </c>
      <c r="AKP143" s="34">
        <v>576.70855712890625</v>
      </c>
      <c r="AKQ143" t="s">
        <v>830</v>
      </c>
      <c r="AKR143" t="s">
        <v>843</v>
      </c>
      <c r="AKS143" s="34">
        <v>554.19850308816001</v>
      </c>
      <c r="AKT143" t="s">
        <v>832</v>
      </c>
      <c r="AKU143" t="s">
        <v>843</v>
      </c>
      <c r="AKV143" s="34">
        <v>645.15869206718503</v>
      </c>
      <c r="AKW143" t="s">
        <v>832</v>
      </c>
      <c r="AKX143" t="s">
        <v>843</v>
      </c>
      <c r="AKY143" s="34">
        <v>5.480719730257988E-2</v>
      </c>
      <c r="AKZ143" s="34">
        <v>5.480719730257988E-2</v>
      </c>
      <c r="ALA143" s="34">
        <v>8.9015290141105652E-3</v>
      </c>
      <c r="ALB143" s="34">
        <v>-8.4263263270258904E-3</v>
      </c>
      <c r="ALC143" s="34">
        <v>-3.4034699201583862E-3</v>
      </c>
      <c r="ALD143" t="s">
        <v>830</v>
      </c>
      <c r="ALE143" t="s">
        <v>843</v>
      </c>
      <c r="ALF143" t="s">
        <v>843</v>
      </c>
      <c r="ALG143" t="s">
        <v>843</v>
      </c>
      <c r="ALH143" s="34"/>
      <c r="ALI143" s="34"/>
      <c r="ALJ143" s="34"/>
      <c r="ALK143" s="34"/>
      <c r="ALL143" s="34">
        <v>0.17024315893650055</v>
      </c>
      <c r="ALM143" t="s">
        <v>465</v>
      </c>
    </row>
    <row r="144" spans="1:1001">
      <c r="A144" t="s">
        <v>422</v>
      </c>
      <c r="B144" t="s">
        <v>113</v>
      </c>
      <c r="C144" t="s">
        <v>327</v>
      </c>
      <c r="D144" s="34">
        <v>5.5966615676879883E-2</v>
      </c>
      <c r="E144" t="s">
        <v>432</v>
      </c>
      <c r="F144" s="34">
        <v>5.8295734226703644E-2</v>
      </c>
      <c r="G144" t="s">
        <v>1464</v>
      </c>
      <c r="H144" s="34">
        <v>5.6391201913356781E-2</v>
      </c>
      <c r="I144" t="s">
        <v>1294</v>
      </c>
      <c r="J144" s="34">
        <v>5.1062207669019699E-2</v>
      </c>
      <c r="K144" t="s">
        <v>1521</v>
      </c>
      <c r="L144" s="34"/>
      <c r="M144" t="s">
        <v>432</v>
      </c>
      <c r="N144" s="34">
        <v>0.53134369850158691</v>
      </c>
      <c r="O144" s="34"/>
      <c r="P144" t="s">
        <v>1459</v>
      </c>
      <c r="Q144" s="34"/>
      <c r="R144" t="s">
        <v>1459</v>
      </c>
      <c r="S144" s="34"/>
      <c r="T144" t="s">
        <v>1459</v>
      </c>
      <c r="U144" s="34">
        <v>0.53134369850158691</v>
      </c>
      <c r="V144" t="s">
        <v>432</v>
      </c>
      <c r="W144" t="s">
        <v>843</v>
      </c>
      <c r="X144" t="s">
        <v>1464</v>
      </c>
      <c r="Y144" s="34">
        <v>0.53134369850158691</v>
      </c>
      <c r="Z144" s="34"/>
      <c r="AA144" t="s">
        <v>1459</v>
      </c>
      <c r="AB144" s="34"/>
      <c r="AC144" t="s">
        <v>1459</v>
      </c>
      <c r="AD144" s="34"/>
      <c r="AE144" t="s">
        <v>1459</v>
      </c>
      <c r="AF144" s="34">
        <v>0.53134369850158691</v>
      </c>
      <c r="AG144" t="s">
        <v>1464</v>
      </c>
      <c r="AH144" t="s">
        <v>843</v>
      </c>
      <c r="AI144" t="s">
        <v>1294</v>
      </c>
      <c r="AJ144" s="34">
        <v>0.38044184446334839</v>
      </c>
      <c r="AK144" s="34">
        <v>0.43046808242797852</v>
      </c>
      <c r="AL144" t="s">
        <v>1294</v>
      </c>
      <c r="AM144" s="34">
        <v>0.38044184446334839</v>
      </c>
      <c r="AN144" t="s">
        <v>1294</v>
      </c>
      <c r="AO144" s="34">
        <v>0.4647580087184906</v>
      </c>
      <c r="AP144" t="s">
        <v>1294</v>
      </c>
      <c r="AQ144" s="34">
        <v>0.43942362070083618</v>
      </c>
      <c r="AR144" t="s">
        <v>1294</v>
      </c>
      <c r="AS144" t="s">
        <v>843</v>
      </c>
      <c r="AT144" t="s">
        <v>1521</v>
      </c>
      <c r="AU144" s="34">
        <v>0.39598160982131958</v>
      </c>
      <c r="AV144" s="34">
        <v>0.44746094942092896</v>
      </c>
      <c r="AW144" t="s">
        <v>1521</v>
      </c>
      <c r="AX144" s="34">
        <v>0.39598160982131958</v>
      </c>
      <c r="AY144" t="s">
        <v>1521</v>
      </c>
      <c r="AZ144" s="34">
        <v>0.46429076790809631</v>
      </c>
      <c r="BA144" t="s">
        <v>1521</v>
      </c>
      <c r="BB144" s="34">
        <v>0.44615593552589417</v>
      </c>
      <c r="BC144" t="s">
        <v>1521</v>
      </c>
      <c r="BD144" t="s">
        <v>843</v>
      </c>
      <c r="BE144" s="34">
        <v>0.44720076077324661</v>
      </c>
      <c r="BF144" t="s">
        <v>1594</v>
      </c>
      <c r="BG144" t="s">
        <v>843</v>
      </c>
      <c r="BH144" t="s">
        <v>432</v>
      </c>
      <c r="BI144" s="34">
        <v>3.0767998695373535</v>
      </c>
      <c r="BJ144" t="s">
        <v>819</v>
      </c>
      <c r="BK144" s="34">
        <v>2.9141645431518555</v>
      </c>
      <c r="BL144" t="s">
        <v>1294</v>
      </c>
      <c r="BM144" s="34">
        <v>3.3389935493469238</v>
      </c>
      <c r="BN144" t="s">
        <v>1521</v>
      </c>
      <c r="BO144" s="34">
        <v>4.3887619972229004</v>
      </c>
      <c r="BP144" t="s">
        <v>843</v>
      </c>
      <c r="BQ144" s="34">
        <v>2.5763177871704102</v>
      </c>
      <c r="BR144" t="s">
        <v>830</v>
      </c>
      <c r="BS144" s="34"/>
      <c r="BT144" t="s">
        <v>843</v>
      </c>
      <c r="BU144" s="34">
        <v>2.5137307643890381</v>
      </c>
      <c r="BV144" t="s">
        <v>1557</v>
      </c>
      <c r="BW144" t="s">
        <v>843</v>
      </c>
      <c r="BX144" s="34">
        <v>2.6110231876373291</v>
      </c>
      <c r="BY144" t="s">
        <v>924</v>
      </c>
      <c r="BZ144" t="s">
        <v>843</v>
      </c>
      <c r="CA144" t="s">
        <v>432</v>
      </c>
      <c r="CB144" s="34">
        <v>1.2574547901749611E-2</v>
      </c>
      <c r="CC144" s="34">
        <v>7.9301465302705765E-3</v>
      </c>
      <c r="CD144" s="34">
        <v>7.3210392147302628E-3</v>
      </c>
      <c r="CE144" s="34">
        <v>6.6715418361127377E-3</v>
      </c>
      <c r="CF144" s="34">
        <v>6.6715274006128311E-3</v>
      </c>
      <c r="CG144" t="s">
        <v>843</v>
      </c>
      <c r="CH144" t="s">
        <v>819</v>
      </c>
      <c r="CI144" s="34">
        <v>1.0651729069650173E-2</v>
      </c>
      <c r="CJ144" s="34">
        <v>9.7008505836129189E-3</v>
      </c>
      <c r="CK144" s="34">
        <v>9.4753485172986984E-3</v>
      </c>
      <c r="CL144" s="34">
        <v>8.0206496641039848E-3</v>
      </c>
      <c r="CM144" s="34">
        <v>7.2776009328663349E-3</v>
      </c>
      <c r="CN144" t="s">
        <v>843</v>
      </c>
      <c r="CO144" t="s">
        <v>1294</v>
      </c>
      <c r="CP144" s="34">
        <v>9.4992304220795631E-3</v>
      </c>
      <c r="CQ144" s="34">
        <v>9.1963382437825203E-3</v>
      </c>
      <c r="CR144" s="34">
        <v>8.3921756595373154E-3</v>
      </c>
      <c r="CS144" s="34">
        <v>7.2776577435433865E-3</v>
      </c>
      <c r="CT144" s="34">
        <v>7.2776093147695065E-3</v>
      </c>
      <c r="CU144" t="s">
        <v>843</v>
      </c>
      <c r="CV144" t="s">
        <v>1521</v>
      </c>
      <c r="CW144" s="34">
        <v>9.0950550511479378E-3</v>
      </c>
      <c r="CX144" s="34">
        <v>8.7427878752350807E-3</v>
      </c>
      <c r="CY144" s="34">
        <v>7.6491581276059151E-3</v>
      </c>
      <c r="CZ144" s="34">
        <v>7.277666125446558E-3</v>
      </c>
      <c r="DA144" s="34">
        <v>7.277611643075943E-3</v>
      </c>
      <c r="DB144" t="s">
        <v>843</v>
      </c>
      <c r="DC144" s="34">
        <v>7.356987476348877</v>
      </c>
      <c r="DD144" s="34">
        <v>8.0379056930541992</v>
      </c>
      <c r="DE144" s="34">
        <v>8.7843656539916992</v>
      </c>
      <c r="DF144" s="34">
        <v>9.5880451202392578</v>
      </c>
      <c r="DG144" s="34">
        <v>10.177799224853516</v>
      </c>
      <c r="DH144" t="s">
        <v>1464</v>
      </c>
      <c r="DI144" t="s">
        <v>843</v>
      </c>
      <c r="DJ144" s="34">
        <v>7.8013739585876465</v>
      </c>
      <c r="DK144" s="34">
        <v>8.4702682495117188</v>
      </c>
      <c r="DL144" s="34">
        <v>9.2647294998168945</v>
      </c>
      <c r="DM144" s="34">
        <v>9.9637508392333984</v>
      </c>
      <c r="DN144" s="34">
        <v>10.498872756958008</v>
      </c>
      <c r="DO144" t="s">
        <v>1294</v>
      </c>
      <c r="DP144" t="s">
        <v>843</v>
      </c>
      <c r="DQ144" s="34">
        <v>10.712921142578125</v>
      </c>
      <c r="DR144" t="s">
        <v>1521</v>
      </c>
      <c r="DS144" t="s">
        <v>843</v>
      </c>
      <c r="DT144" t="s">
        <v>843</v>
      </c>
      <c r="DU144" s="34">
        <v>10.4</v>
      </c>
      <c r="DV144" t="s">
        <v>1461</v>
      </c>
      <c r="DW144" t="s">
        <v>843</v>
      </c>
      <c r="DX144" t="s">
        <v>843</v>
      </c>
      <c r="DY144" t="s">
        <v>432</v>
      </c>
      <c r="DZ144" s="34">
        <v>3.1316140666604042E-3</v>
      </c>
      <c r="EA144" s="34">
        <v>1.2891102815046906E-3</v>
      </c>
      <c r="EB144" s="34">
        <v>7.1369558572769165E-3</v>
      </c>
      <c r="EC144" s="34">
        <v>-3.0946804326958954E-4</v>
      </c>
      <c r="ED144" s="34">
        <v>1.6512667061761022E-3</v>
      </c>
      <c r="EE144" t="s">
        <v>843</v>
      </c>
      <c r="EF144" t="s">
        <v>819</v>
      </c>
      <c r="EG144" s="34">
        <v>2.0884594414383173E-3</v>
      </c>
      <c r="EH144" s="34">
        <v>8.0493474379181862E-3</v>
      </c>
      <c r="EI144" s="34">
        <v>2.9875063337385654E-3</v>
      </c>
      <c r="EJ144" s="34">
        <v>2.337567275390029E-3</v>
      </c>
      <c r="EK144" s="34">
        <v>9.5178233459591866E-3</v>
      </c>
      <c r="EL144" t="s">
        <v>843</v>
      </c>
      <c r="EM144" t="s">
        <v>1294</v>
      </c>
      <c r="EN144" s="34">
        <v>7.4097607284784317E-3</v>
      </c>
      <c r="EO144" s="34">
        <v>1.0159236378967762E-2</v>
      </c>
      <c r="EP144" s="34">
        <v>4.6933796256780624E-3</v>
      </c>
      <c r="EQ144" s="34">
        <v>1.0509742423892021E-2</v>
      </c>
      <c r="ER144" s="34">
        <v>1.8905457109212875E-2</v>
      </c>
      <c r="ES144" t="s">
        <v>843</v>
      </c>
      <c r="ET144" t="s">
        <v>1521</v>
      </c>
      <c r="EU144" s="34">
        <v>1.1048109270632267E-2</v>
      </c>
      <c r="EV144" s="34">
        <v>8.4902755916118622E-3</v>
      </c>
      <c r="EW144" s="34">
        <v>9.479236789047718E-3</v>
      </c>
      <c r="EX144" s="34">
        <v>1.0149946436285973E-2</v>
      </c>
      <c r="EY144" s="34">
        <v>8.226822130382061E-3</v>
      </c>
      <c r="EZ144" t="s">
        <v>843</v>
      </c>
      <c r="FA144" t="s">
        <v>1594</v>
      </c>
      <c r="FB144" s="34">
        <v>-1.6101587098091841E-3</v>
      </c>
      <c r="FC144" s="34">
        <v>-5.2176271565258503E-3</v>
      </c>
      <c r="FD144" s="34">
        <v>-3.1515990849584341E-3</v>
      </c>
      <c r="FE144" s="34">
        <v>-6.3047255389392376E-3</v>
      </c>
      <c r="FF144" s="34">
        <v>-1.0637618601322174E-2</v>
      </c>
      <c r="FG144" t="s">
        <v>843</v>
      </c>
      <c r="FH144" s="34"/>
      <c r="FI144" s="34"/>
      <c r="FJ144" s="34"/>
      <c r="FK144" s="34"/>
      <c r="FL144" s="34"/>
      <c r="FM144" t="s">
        <v>843</v>
      </c>
      <c r="FN144" t="s">
        <v>843</v>
      </c>
      <c r="FO144" s="34">
        <v>0.69462999999999997</v>
      </c>
      <c r="FP144" t="s">
        <v>1462</v>
      </c>
      <c r="FQ144" t="s">
        <v>843</v>
      </c>
      <c r="FR144" t="s">
        <v>843</v>
      </c>
      <c r="FS144" s="34">
        <v>0.81638000000000011</v>
      </c>
      <c r="FT144" t="s">
        <v>1462</v>
      </c>
      <c r="FU144" t="s">
        <v>843</v>
      </c>
      <c r="FV144" t="s">
        <v>843</v>
      </c>
      <c r="FW144" s="34">
        <v>0.56596999999999997</v>
      </c>
      <c r="FX144" t="s">
        <v>1462</v>
      </c>
      <c r="FY144" t="s">
        <v>843</v>
      </c>
      <c r="FZ144" s="34">
        <v>8.4748536348342896E-2</v>
      </c>
      <c r="GA144" s="34">
        <v>8.1763096153736115E-2</v>
      </c>
      <c r="GB144" s="34">
        <v>4.7630343586206436E-2</v>
      </c>
      <c r="GC144" s="34">
        <v>2.7466744184494019E-2</v>
      </c>
      <c r="GD144" s="34">
        <v>3.0867049470543861E-2</v>
      </c>
      <c r="GE144" t="s">
        <v>830</v>
      </c>
      <c r="GF144" t="s">
        <v>843</v>
      </c>
      <c r="GG144" s="34">
        <v>8.7091661989688873E-2</v>
      </c>
      <c r="GH144" s="34">
        <v>8.3946846425533295E-2</v>
      </c>
      <c r="GI144" s="34">
        <v>4.7932647168636322E-2</v>
      </c>
      <c r="GJ144" s="34">
        <v>2.7850909158587456E-2</v>
      </c>
      <c r="GK144" s="34">
        <v>3.5038866102695465E-2</v>
      </c>
      <c r="GL144" t="s">
        <v>832</v>
      </c>
      <c r="GM144" t="s">
        <v>843</v>
      </c>
      <c r="GN144" s="34"/>
      <c r="GO144" t="s">
        <v>1460</v>
      </c>
      <c r="GP144" t="s">
        <v>843</v>
      </c>
      <c r="GQ144" t="s">
        <v>843</v>
      </c>
      <c r="GR144" s="34">
        <v>3.2011833041906357E-2</v>
      </c>
      <c r="GS144" s="34">
        <v>3.3195514231920242E-2</v>
      </c>
      <c r="GT144" s="34">
        <v>3.4307356923818588E-2</v>
      </c>
      <c r="GU144" s="34">
        <v>3.0999308452010155E-2</v>
      </c>
      <c r="GV144" s="34">
        <v>2.5069769471883774E-2</v>
      </c>
      <c r="GW144" t="s">
        <v>832</v>
      </c>
      <c r="GX144" t="s">
        <v>843</v>
      </c>
      <c r="GY144" t="s">
        <v>843</v>
      </c>
      <c r="GZ144" t="s">
        <v>843</v>
      </c>
      <c r="HA144" t="s">
        <v>843</v>
      </c>
      <c r="HB144" t="s">
        <v>843</v>
      </c>
      <c r="HC144" t="s">
        <v>843</v>
      </c>
      <c r="HD144" t="s">
        <v>843</v>
      </c>
      <c r="HE144" t="s">
        <v>843</v>
      </c>
      <c r="HF144" t="s">
        <v>843</v>
      </c>
      <c r="HG144" t="s">
        <v>843</v>
      </c>
      <c r="HH144" s="34">
        <v>22945150</v>
      </c>
      <c r="HI144" s="34">
        <v>23542517</v>
      </c>
      <c r="HJ144" s="34">
        <v>24142445</v>
      </c>
      <c r="HK144" s="34">
        <v>24739411</v>
      </c>
      <c r="HL144" s="34">
        <v>25333247</v>
      </c>
      <c r="HM144" s="34">
        <v>25923536</v>
      </c>
      <c r="HN144" s="34">
        <v>26509413</v>
      </c>
      <c r="HO144" s="34">
        <v>27092604</v>
      </c>
      <c r="HP144" s="34">
        <v>27664296</v>
      </c>
      <c r="HQ144" s="34">
        <v>28217204</v>
      </c>
      <c r="HR144" s="34">
        <v>28717731</v>
      </c>
      <c r="HS144" s="34">
        <v>29184133</v>
      </c>
      <c r="HT144" s="34">
        <v>29660212</v>
      </c>
      <c r="HU144" s="34">
        <v>30134807</v>
      </c>
      <c r="HV144" s="34">
        <v>30606459</v>
      </c>
      <c r="HW144" s="34">
        <v>31068833</v>
      </c>
      <c r="HX144" s="34">
        <v>31526418</v>
      </c>
      <c r="HY144" s="34">
        <v>31975806</v>
      </c>
      <c r="HZ144" s="34">
        <v>32399271</v>
      </c>
      <c r="IA144" s="34">
        <v>32804019.999999996</v>
      </c>
      <c r="IB144" s="34">
        <v>33199993.000000004</v>
      </c>
      <c r="IC144" s="34">
        <v>33573874</v>
      </c>
      <c r="ID144" s="34">
        <v>33938221</v>
      </c>
      <c r="IE144" s="34">
        <v>34308525</v>
      </c>
      <c r="IF144" s="34">
        <v>34671895</v>
      </c>
      <c r="IG144" s="34">
        <v>35028030</v>
      </c>
      <c r="IH144" s="34">
        <v>35376942</v>
      </c>
      <c r="II144" s="34">
        <v>35718158</v>
      </c>
      <c r="IJ144" s="34">
        <v>36050662</v>
      </c>
      <c r="IK144" s="34">
        <v>36373834</v>
      </c>
      <c r="IL144" s="34">
        <v>36687569</v>
      </c>
      <c r="IM144" s="34">
        <v>36992784</v>
      </c>
      <c r="IN144" s="34">
        <v>37288666</v>
      </c>
      <c r="IO144" s="34">
        <v>37573537</v>
      </c>
      <c r="IP144" s="34">
        <v>37847164</v>
      </c>
      <c r="IQ144" s="34">
        <v>38109999</v>
      </c>
      <c r="IR144" s="34">
        <v>38362771</v>
      </c>
      <c r="IS144" s="34">
        <v>38605692</v>
      </c>
      <c r="IT144" s="34">
        <v>38838995</v>
      </c>
      <c r="IU144" s="34">
        <v>39063349</v>
      </c>
      <c r="IV144" s="34">
        <v>39279459</v>
      </c>
      <c r="IW144" s="34">
        <v>39487920</v>
      </c>
      <c r="IX144" s="34">
        <v>39688220</v>
      </c>
      <c r="IY144" s="34">
        <v>39880624</v>
      </c>
      <c r="IZ144" s="34">
        <v>40066400</v>
      </c>
      <c r="JA144" s="34">
        <v>40244776</v>
      </c>
      <c r="JB144" s="34">
        <v>40415981</v>
      </c>
      <c r="JC144" s="34">
        <v>40580199</v>
      </c>
      <c r="JD144" s="34">
        <v>40737582</v>
      </c>
      <c r="JE144" s="34">
        <v>40888501</v>
      </c>
      <c r="JF144" s="34">
        <v>41032433</v>
      </c>
      <c r="JG144" s="34">
        <v>41168897</v>
      </c>
      <c r="JH144" s="34">
        <v>41297797</v>
      </c>
      <c r="JI144" s="34">
        <v>41419071</v>
      </c>
      <c r="JJ144" s="34">
        <v>41532745</v>
      </c>
      <c r="JK144" s="34">
        <v>41639027</v>
      </c>
      <c r="JL144" s="34">
        <v>41737197</v>
      </c>
      <c r="JM144" s="34">
        <v>41826760</v>
      </c>
      <c r="JN144" s="34">
        <v>41907596</v>
      </c>
      <c r="JO144" s="34">
        <v>41979830</v>
      </c>
      <c r="JP144" s="34">
        <v>42043514</v>
      </c>
      <c r="JQ144" s="34">
        <v>42098330</v>
      </c>
      <c r="JR144" s="34">
        <v>42144488</v>
      </c>
      <c r="JS144" s="34">
        <v>42181745</v>
      </c>
      <c r="JT144" s="34">
        <v>42209656</v>
      </c>
      <c r="JU144" s="34">
        <v>42228224</v>
      </c>
      <c r="JV144" s="34">
        <v>42236994</v>
      </c>
      <c r="JW144" s="34">
        <v>42236239</v>
      </c>
      <c r="JX144" s="34">
        <v>42225923</v>
      </c>
      <c r="JY144" s="34">
        <v>42206041</v>
      </c>
      <c r="JZ144" s="34">
        <v>42177549</v>
      </c>
      <c r="KA144" s="34">
        <v>42140738</v>
      </c>
      <c r="KB144" s="34">
        <v>42096945</v>
      </c>
      <c r="KC144" s="34">
        <v>42047036</v>
      </c>
      <c r="KD144" s="34">
        <v>41990028</v>
      </c>
      <c r="KE144" s="34">
        <v>41925664</v>
      </c>
      <c r="KF144" s="34">
        <v>41855016</v>
      </c>
      <c r="KG144" s="34">
        <v>41779488</v>
      </c>
      <c r="KH144" s="34">
        <v>41699189</v>
      </c>
      <c r="KI144" s="34">
        <v>41614787</v>
      </c>
      <c r="KJ144" s="34">
        <v>41526445</v>
      </c>
      <c r="KK144" s="34">
        <v>41434429</v>
      </c>
      <c r="KL144" s="34">
        <v>41340441</v>
      </c>
      <c r="KM144" s="34">
        <v>41245149</v>
      </c>
      <c r="KN144" s="34">
        <v>41147392</v>
      </c>
      <c r="KO144" s="34">
        <v>41047236</v>
      </c>
      <c r="KP144" s="34">
        <v>40946336</v>
      </c>
      <c r="KQ144" s="34">
        <v>40844603</v>
      </c>
      <c r="KR144" s="34">
        <v>40741276</v>
      </c>
      <c r="KS144" s="34">
        <v>40636611</v>
      </c>
      <c r="KT144" s="34">
        <v>40532012</v>
      </c>
      <c r="KU144" s="34">
        <v>40427562</v>
      </c>
      <c r="KV144" s="34">
        <v>40322097</v>
      </c>
      <c r="KW144" s="34">
        <v>40216195</v>
      </c>
      <c r="KX144" s="34">
        <v>40111111</v>
      </c>
      <c r="KY144" s="34">
        <v>40006088</v>
      </c>
      <c r="KZ144" s="34">
        <v>39900120</v>
      </c>
      <c r="LA144" s="34">
        <v>39793499</v>
      </c>
      <c r="LB144" s="34">
        <v>39687007</v>
      </c>
      <c r="LC144" s="34">
        <v>39580829</v>
      </c>
      <c r="LD144" s="34">
        <v>39474474</v>
      </c>
      <c r="LE144" t="s">
        <v>843</v>
      </c>
      <c r="LF144" t="s">
        <v>843</v>
      </c>
      <c r="LG144" t="s">
        <v>843</v>
      </c>
      <c r="LH144" s="34">
        <v>2.5445936247706413E-2</v>
      </c>
      <c r="LI144" s="34">
        <v>2.5701435282826424E-2</v>
      </c>
      <c r="LJ144" s="34">
        <v>2.5163473561406136E-2</v>
      </c>
      <c r="LK144" s="34">
        <v>2.4426063522696495E-2</v>
      </c>
      <c r="LL144" s="34">
        <v>2.3720083758234978E-2</v>
      </c>
      <c r="LM144" s="34">
        <v>2.3033637553453445E-2</v>
      </c>
      <c r="LN144" s="34">
        <v>2.2348595783114433E-2</v>
      </c>
      <c r="LO144" s="34">
        <v>2.176089771091938E-2</v>
      </c>
      <c r="LP144" s="34">
        <v>2.0881853997707367E-2</v>
      </c>
      <c r="LQ144" s="34">
        <v>1.9789233803749084E-2</v>
      </c>
      <c r="LR144" s="34">
        <v>1.7582874745130539E-2</v>
      </c>
      <c r="LS144" s="34">
        <v>1.6110435128211975E-2</v>
      </c>
      <c r="LT144" s="34">
        <v>1.6181312501430511E-2</v>
      </c>
      <c r="LU144" s="34">
        <v>1.5874398872256279E-2</v>
      </c>
      <c r="LV144" s="34">
        <v>1.5530182980000973E-2</v>
      </c>
      <c r="LW144" s="34">
        <v>1.499409694224596E-2</v>
      </c>
      <c r="LX144" s="34">
        <v>1.4620698988437653E-2</v>
      </c>
      <c r="LY144" s="34">
        <v>1.4153692871332169E-2</v>
      </c>
      <c r="LZ144" s="34">
        <v>1.3156368397176266E-2</v>
      </c>
      <c r="MA144" s="34">
        <v>1.2415146455168724E-2</v>
      </c>
      <c r="MB144" s="34">
        <v>1.1998596601188183E-2</v>
      </c>
      <c r="MC144" s="34">
        <v>1.1198540218174458E-2</v>
      </c>
      <c r="MD144" s="34">
        <v>1.0793637484312057E-2</v>
      </c>
      <c r="ME144" s="34">
        <v>1.0852023027837276E-2</v>
      </c>
      <c r="MF144" s="34">
        <v>1.0535551235079765E-2</v>
      </c>
      <c r="MG144" s="34">
        <v>1.0219181887805462E-2</v>
      </c>
      <c r="MH144" s="34">
        <v>9.9116535857319832E-3</v>
      </c>
      <c r="MI144" s="34">
        <v>9.5989350229501724E-3</v>
      </c>
      <c r="MJ144" s="34">
        <v>9.2660402879118919E-3</v>
      </c>
      <c r="MK144" s="34">
        <v>8.9244432747364044E-3</v>
      </c>
      <c r="ML144" s="34">
        <v>8.5883084684610367E-3</v>
      </c>
      <c r="MM144" s="34">
        <v>8.2848882302641869E-3</v>
      </c>
      <c r="MN144" s="34">
        <v>7.9665528610348701E-3</v>
      </c>
      <c r="MO144" s="34">
        <v>7.6105794869363308E-3</v>
      </c>
      <c r="MP144" s="34">
        <v>7.2560501284897327E-3</v>
      </c>
      <c r="MQ144" s="34">
        <v>6.9206389598548412E-3</v>
      </c>
      <c r="MR144" s="34">
        <v>6.6107953898608685E-3</v>
      </c>
      <c r="MS144" s="34">
        <v>6.3122427091002464E-3</v>
      </c>
      <c r="MT144" s="34">
        <v>6.0250409878790379E-3</v>
      </c>
      <c r="MU144" s="34">
        <v>5.7598939165472984E-3</v>
      </c>
      <c r="MV144" s="34">
        <v>5.5170487612485886E-3</v>
      </c>
      <c r="MW144" s="34">
        <v>5.2930917590856552E-3</v>
      </c>
      <c r="MX144" s="34">
        <v>5.0596157088875771E-3</v>
      </c>
      <c r="MY144" s="34">
        <v>4.8361737281084061E-3</v>
      </c>
      <c r="MZ144" s="34">
        <v>4.6474859118461609E-3</v>
      </c>
      <c r="NA144" s="34">
        <v>4.4421288184821606E-3</v>
      </c>
      <c r="NB144" s="34">
        <v>4.2450693435966969E-3</v>
      </c>
      <c r="NC144" s="34">
        <v>4.0549621917307377E-3</v>
      </c>
      <c r="ND144" s="34">
        <v>3.8708187639713287E-3</v>
      </c>
      <c r="NE144" s="34">
        <v>3.6978172138333321E-3</v>
      </c>
      <c r="NF144" s="34">
        <v>3.5139285027980804E-3</v>
      </c>
      <c r="NG144" s="34">
        <v>3.3202413469552994E-3</v>
      </c>
      <c r="NH144" s="34">
        <v>3.1261129770427942E-3</v>
      </c>
      <c r="NI144" s="34">
        <v>2.9322698246687651E-3</v>
      </c>
      <c r="NJ144" s="34">
        <v>2.7407254092395306E-3</v>
      </c>
      <c r="NK144" s="34">
        <v>2.5557242333889008E-3</v>
      </c>
      <c r="NL144" s="34">
        <v>2.3548691533505917E-3</v>
      </c>
      <c r="NM144" s="34">
        <v>2.1435804665088654E-3</v>
      </c>
      <c r="NN144" s="34">
        <v>1.9307731417939067E-3</v>
      </c>
      <c r="NO144" s="34">
        <v>1.7221654998138547E-3</v>
      </c>
      <c r="NP144" s="34">
        <v>1.5158647438511252E-3</v>
      </c>
      <c r="NQ144" s="34">
        <v>1.3029428664594889E-3</v>
      </c>
      <c r="NR144" s="34">
        <v>1.0958324419334531E-3</v>
      </c>
      <c r="NS144" s="34">
        <v>8.836396737024188E-4</v>
      </c>
      <c r="NT144" s="34">
        <v>6.6146551398560405E-4</v>
      </c>
      <c r="NU144" s="34">
        <v>4.3980262125842273E-4</v>
      </c>
      <c r="NV144" s="34">
        <v>2.0765943918377161E-4</v>
      </c>
      <c r="NW144" s="34">
        <v>-1.7875485355034471E-5</v>
      </c>
      <c r="NX144" s="34">
        <v>-2.4427505559287965E-4</v>
      </c>
      <c r="NY144" s="34">
        <v>-4.7095908666960895E-4</v>
      </c>
      <c r="NZ144" s="34">
        <v>-6.7529722582548857E-4</v>
      </c>
      <c r="OA144" s="34">
        <v>-8.7314395932480693E-4</v>
      </c>
      <c r="OB144" s="34">
        <v>-1.0397485457360744E-3</v>
      </c>
      <c r="OC144" s="34">
        <v>-1.1862763203680515E-3</v>
      </c>
      <c r="OD144" s="34">
        <v>-1.3567348942160606E-3</v>
      </c>
      <c r="OE144" s="34">
        <v>-1.5340161044150591E-3</v>
      </c>
      <c r="OF144" s="34">
        <v>-1.6864989884197712E-3</v>
      </c>
      <c r="OG144" s="34">
        <v>-1.8061449518427253E-3</v>
      </c>
      <c r="OH144" s="34">
        <v>-1.9238211680203676E-3</v>
      </c>
      <c r="OI144" s="34">
        <v>-2.0261192694306374E-3</v>
      </c>
      <c r="OJ144" s="34">
        <v>-2.1251076832413673E-3</v>
      </c>
      <c r="OK144" s="34">
        <v>-2.2182995453476906E-3</v>
      </c>
      <c r="OL144" s="34">
        <v>-2.2709318436682224E-3</v>
      </c>
      <c r="OM144" s="34">
        <v>-2.3077160585671663E-3</v>
      </c>
      <c r="ON144" s="34">
        <v>-2.3729586973786354E-3</v>
      </c>
      <c r="OO144" s="34">
        <v>-2.437046030536294E-3</v>
      </c>
      <c r="OP144" s="34">
        <v>-2.4611698463559151E-3</v>
      </c>
      <c r="OQ144" s="34">
        <v>-2.4876361712813377E-3</v>
      </c>
      <c r="OR144" s="34">
        <v>-2.5329641066491604E-3</v>
      </c>
      <c r="OS144" s="34">
        <v>-2.5723217986524105E-3</v>
      </c>
      <c r="OT144" s="34">
        <v>-2.5773274246603251E-3</v>
      </c>
      <c r="OU144" s="34">
        <v>-2.5803016033023596E-3</v>
      </c>
      <c r="OV144" s="34">
        <v>-2.6121486444026232E-3</v>
      </c>
      <c r="OW144" s="34">
        <v>-2.6298561133444309E-3</v>
      </c>
      <c r="OX144" s="34">
        <v>-2.6163968723267317E-3</v>
      </c>
      <c r="OY144" s="34">
        <v>-2.6217356789857149E-3</v>
      </c>
      <c r="OZ144" s="34">
        <v>-2.6523112319409847E-3</v>
      </c>
      <c r="PA144" s="34">
        <v>-2.6757742743939161E-3</v>
      </c>
      <c r="PB144" s="34">
        <v>-2.6797028258442879E-3</v>
      </c>
      <c r="PC144" s="34">
        <v>-2.6789696421474218E-3</v>
      </c>
      <c r="PD144" s="34">
        <v>-2.6906498242169619E-3</v>
      </c>
      <c r="PE144" t="s">
        <v>1300</v>
      </c>
      <c r="PF144" t="s">
        <v>843</v>
      </c>
      <c r="PG144" t="s">
        <v>843</v>
      </c>
      <c r="PH144" t="s">
        <v>843</v>
      </c>
      <c r="PI144" t="s">
        <v>843</v>
      </c>
      <c r="PJ144" t="s">
        <v>1300</v>
      </c>
      <c r="PK144" s="34">
        <v>0.50692015886306763</v>
      </c>
      <c r="PL144" s="34">
        <v>0.50807076692581177</v>
      </c>
      <c r="PM144" s="34">
        <v>0.50915825366973877</v>
      </c>
      <c r="PN144" s="34">
        <v>0.51016288995742798</v>
      </c>
      <c r="PO144" s="34">
        <v>0.51109486818313599</v>
      </c>
      <c r="PP144" s="34">
        <v>0.51195931434631348</v>
      </c>
      <c r="PQ144" s="34">
        <v>0.51276081800460815</v>
      </c>
      <c r="PR144" s="34">
        <v>0.51352882385253906</v>
      </c>
      <c r="PS144" s="34">
        <v>0.51426279544830322</v>
      </c>
      <c r="PT144" s="34">
        <v>0.51495790481567383</v>
      </c>
      <c r="PU144" s="34">
        <v>0.51509332656860352</v>
      </c>
      <c r="PV144" s="34">
        <v>0.51470154523849487</v>
      </c>
      <c r="PW144" s="34">
        <v>0.51432520151138306</v>
      </c>
      <c r="PX144" s="34">
        <v>0.51397413015365601</v>
      </c>
      <c r="PY144" s="34">
        <v>0.51364201307296753</v>
      </c>
      <c r="PZ144" s="34">
        <v>0.51330894231796265</v>
      </c>
      <c r="QA144" s="34">
        <v>0.5129622220993042</v>
      </c>
      <c r="QB144" s="34">
        <v>0.51261299848556519</v>
      </c>
      <c r="QC144" s="34">
        <v>0.51227462291717529</v>
      </c>
      <c r="QD144" s="34">
        <v>0.51195019483566284</v>
      </c>
      <c r="QE144" s="34">
        <v>0.51163178682327271</v>
      </c>
      <c r="QF144" s="34">
        <v>0.51130622625350952</v>
      </c>
      <c r="QG144" s="34">
        <v>0.51098239421844482</v>
      </c>
      <c r="QH144" s="34">
        <v>0.51066780090332031</v>
      </c>
      <c r="QI144" s="34">
        <v>0.51035416126251221</v>
      </c>
      <c r="QJ144" s="34">
        <v>0.51004219055175781</v>
      </c>
      <c r="QK144" s="34">
        <v>0.50973337888717651</v>
      </c>
      <c r="QL144" s="34">
        <v>0.50942790508270264</v>
      </c>
      <c r="QM144" s="34">
        <v>0.50912505388259888</v>
      </c>
      <c r="QN144" s="34">
        <v>0.50882583856582642</v>
      </c>
      <c r="QO144" s="34">
        <v>0.50853097438812256</v>
      </c>
      <c r="QP144" s="34">
        <v>0.50824016332626343</v>
      </c>
      <c r="QQ144" s="34">
        <v>0.50795423984527588</v>
      </c>
      <c r="QR144" s="34">
        <v>0.50767385959625244</v>
      </c>
      <c r="QS144" s="34">
        <v>0.50739818811416626</v>
      </c>
      <c r="QT144" s="34">
        <v>0.50712776184082031</v>
      </c>
      <c r="QU144" s="34">
        <v>0.50686269998550415</v>
      </c>
      <c r="QV144" s="34">
        <v>0.50660312175750732</v>
      </c>
      <c r="QW144" s="34">
        <v>0.50634986162185669</v>
      </c>
      <c r="QX144" s="34">
        <v>0.5061032772064209</v>
      </c>
      <c r="QY144" s="34">
        <v>0.50586313009262085</v>
      </c>
      <c r="QZ144" s="34">
        <v>0.50562971830368042</v>
      </c>
      <c r="RA144" s="34">
        <v>0.50540375709533691</v>
      </c>
      <c r="RB144" s="34">
        <v>0.50518542528152466</v>
      </c>
      <c r="RC144" s="34">
        <v>0.50497478246688843</v>
      </c>
      <c r="RD144" s="34">
        <v>0.50477182865142822</v>
      </c>
      <c r="RE144" s="34">
        <v>0.50457680225372314</v>
      </c>
      <c r="RF144" s="34">
        <v>0.50438863039016724</v>
      </c>
      <c r="RG144" s="34">
        <v>0.50420898199081421</v>
      </c>
      <c r="RH144" s="34">
        <v>0.50403851270675659</v>
      </c>
      <c r="RI144" s="34">
        <v>0.5038759708404541</v>
      </c>
      <c r="RJ144" s="34">
        <v>0.50372129678726196</v>
      </c>
      <c r="RK144" s="34">
        <v>0.50357526540756226</v>
      </c>
      <c r="RL144" s="34">
        <v>0.50343853235244751</v>
      </c>
      <c r="RM144" s="34">
        <v>0.50330966711044312</v>
      </c>
      <c r="RN144" s="34">
        <v>0.5031895637512207</v>
      </c>
      <c r="RO144" s="34">
        <v>0.50307804346084595</v>
      </c>
      <c r="RP144" s="34">
        <v>0.50297462940216064</v>
      </c>
      <c r="RQ144" s="34">
        <v>0.50287961959838867</v>
      </c>
      <c r="RR144" s="34">
        <v>0.50279319286346436</v>
      </c>
      <c r="RS144" s="34">
        <v>0.50271421670913696</v>
      </c>
      <c r="RT144" s="34">
        <v>0.50264114141464233</v>
      </c>
      <c r="RU144" s="34">
        <v>0.50257575511932373</v>
      </c>
      <c r="RV144" s="34">
        <v>0.50251847505569458</v>
      </c>
      <c r="RW144" s="34">
        <v>0.50246763229370117</v>
      </c>
      <c r="RX144" s="34">
        <v>0.50242424011230469</v>
      </c>
      <c r="RY144" s="34">
        <v>0.50238674879074097</v>
      </c>
      <c r="RZ144" s="34">
        <v>0.5023539662361145</v>
      </c>
      <c r="SA144" s="34">
        <v>0.5023270845413208</v>
      </c>
      <c r="SB144" s="34">
        <v>0.50230556726455688</v>
      </c>
      <c r="SC144" s="34">
        <v>0.5022895336151123</v>
      </c>
      <c r="SD144" s="34">
        <v>0.50228118896484375</v>
      </c>
      <c r="SE144" s="34">
        <v>0.50228184461593628</v>
      </c>
      <c r="SF144" s="34">
        <v>0.50228941440582275</v>
      </c>
      <c r="SG144" s="34">
        <v>0.50230294466018677</v>
      </c>
      <c r="SH144" s="34">
        <v>0.50232464075088501</v>
      </c>
      <c r="SI144" s="34">
        <v>0.50235414505004883</v>
      </c>
      <c r="SJ144" s="34">
        <v>0.50239086151123047</v>
      </c>
      <c r="SK144" s="34">
        <v>0.50243628025054932</v>
      </c>
      <c r="SL144" s="34">
        <v>0.50248938798904419</v>
      </c>
      <c r="SM144" s="34">
        <v>0.50254929065704346</v>
      </c>
      <c r="SN144" s="34">
        <v>0.50261580944061279</v>
      </c>
      <c r="SO144" s="34">
        <v>0.50268810987472534</v>
      </c>
      <c r="SP144" s="34">
        <v>0.50276416540145874</v>
      </c>
      <c r="SQ144" s="34">
        <v>0.50284326076507568</v>
      </c>
      <c r="SR144" s="34">
        <v>0.50292676687240601</v>
      </c>
      <c r="SS144" s="34">
        <v>0.50301235914230347</v>
      </c>
      <c r="ST144" s="34">
        <v>0.50309789180755615</v>
      </c>
      <c r="SU144" s="34">
        <v>0.50318264961242676</v>
      </c>
      <c r="SV144" s="34">
        <v>0.50326579809188843</v>
      </c>
      <c r="SW144" s="34">
        <v>0.50334787368774414</v>
      </c>
      <c r="SX144" s="34">
        <v>0.50342833995819092</v>
      </c>
      <c r="SY144" s="34">
        <v>0.50350433588027954</v>
      </c>
      <c r="SZ144" s="34">
        <v>0.50357568264007568</v>
      </c>
      <c r="TA144" s="34">
        <v>0.50364196300506592</v>
      </c>
      <c r="TB144" s="34">
        <v>0.50370258092880249</v>
      </c>
      <c r="TC144" s="34">
        <v>0.5037580132484436</v>
      </c>
      <c r="TD144" s="34">
        <v>0.50380760431289673</v>
      </c>
      <c r="TE144" s="34">
        <v>0.50385236740112305</v>
      </c>
      <c r="TF144" s="34">
        <v>0.50389140844345093</v>
      </c>
      <c r="TG144" s="34">
        <v>0.50392401218414307</v>
      </c>
      <c r="TH144" t="s">
        <v>843</v>
      </c>
      <c r="TI144" t="s">
        <v>843</v>
      </c>
      <c r="TJ144" t="s">
        <v>1300</v>
      </c>
      <c r="TK144" s="34">
        <v>0.62369823252408496</v>
      </c>
      <c r="TL144" s="34">
        <v>0.62562419782099299</v>
      </c>
      <c r="TM144" s="34">
        <v>0.62825701787867805</v>
      </c>
      <c r="TN144" s="34">
        <v>0.63170914554697499</v>
      </c>
      <c r="TO144" s="34">
        <v>0.63601779906065703</v>
      </c>
      <c r="TP144" s="34">
        <v>0.64100107716786792</v>
      </c>
      <c r="TQ144" s="34">
        <v>0.646451865984358</v>
      </c>
      <c r="TR144" s="34">
        <v>0.65217082219506906</v>
      </c>
      <c r="TS144" s="34">
        <v>0.65818912684763697</v>
      </c>
      <c r="TT144" s="34">
        <v>0.66451745183541211</v>
      </c>
      <c r="TU144" s="34">
        <v>0.67062606721958606</v>
      </c>
      <c r="TV144" s="34">
        <v>0.67581507389649009</v>
      </c>
      <c r="TW144" s="34">
        <v>0.68006251405186402</v>
      </c>
      <c r="TX144" s="34">
        <v>0.68370672352892892</v>
      </c>
      <c r="TY144" s="34">
        <v>0.68683920094838802</v>
      </c>
      <c r="TZ144" s="34">
        <v>0.68946948682413511</v>
      </c>
      <c r="UA144" s="34">
        <v>0.69176595006765396</v>
      </c>
      <c r="UB144" s="34">
        <v>0.69370653237013002</v>
      </c>
      <c r="UC144" s="34">
        <v>0.695109718747843</v>
      </c>
      <c r="UD144" s="34">
        <v>0.69619453189265401</v>
      </c>
      <c r="UE144" s="34">
        <v>0.69711190902961906</v>
      </c>
      <c r="UF144" s="34">
        <v>0.69787924530066503</v>
      </c>
      <c r="UG144" s="34">
        <v>0.698246179458756</v>
      </c>
      <c r="UH144" s="34">
        <v>0.69795639713453095</v>
      </c>
      <c r="UI144" s="34">
        <v>0.69714352651991607</v>
      </c>
      <c r="UJ144" s="34">
        <v>0.69607442953543197</v>
      </c>
      <c r="UK144" s="34">
        <v>0.69516842354548303</v>
      </c>
      <c r="UL144" s="34">
        <v>0.69452569474607306</v>
      </c>
      <c r="UM144" s="34">
        <v>0.69406804088740504</v>
      </c>
      <c r="UN144" s="34">
        <v>0.69383945063366204</v>
      </c>
      <c r="UO144" s="34">
        <v>0.69371800023054109</v>
      </c>
      <c r="UP144" s="34">
        <v>0.69347159705525296</v>
      </c>
      <c r="UQ144" s="34">
        <v>0.69308831929101899</v>
      </c>
      <c r="UR144" s="34">
        <v>0.69262840493297206</v>
      </c>
      <c r="US144" s="34">
        <v>0.69206218463290892</v>
      </c>
      <c r="UT144" s="34">
        <v>0.69145835333847205</v>
      </c>
      <c r="UU144" s="34">
        <v>0.69088291354136</v>
      </c>
      <c r="UV144" s="34">
        <v>0.69031103379378611</v>
      </c>
      <c r="UW144" s="34">
        <v>0.68971400148595507</v>
      </c>
      <c r="UX144" s="34">
        <v>0.68903932174376492</v>
      </c>
      <c r="UY144" s="34">
        <v>0.68821783303815598</v>
      </c>
      <c r="UZ144" s="34">
        <v>0.68719481806081506</v>
      </c>
      <c r="VA144" s="34">
        <v>0.6859449604945751</v>
      </c>
      <c r="VB144" s="34">
        <v>0.68441268226410701</v>
      </c>
      <c r="VC144" s="34">
        <v>0.682513702254258</v>
      </c>
      <c r="VD144" s="34">
        <v>0.68017905827304204</v>
      </c>
      <c r="VE144" s="34">
        <v>0.67737593700868004</v>
      </c>
      <c r="VF144" s="34">
        <v>0.67411385784480804</v>
      </c>
      <c r="VG144" s="34">
        <v>0.67040131395132907</v>
      </c>
      <c r="VH144" s="34">
        <v>0.66629799333683093</v>
      </c>
      <c r="VI144" s="34">
        <v>0.66195438618031699</v>
      </c>
      <c r="VJ144" s="34">
        <v>0.65749645105264198</v>
      </c>
      <c r="VK144" s="34">
        <v>0.65294652399981501</v>
      </c>
      <c r="VL144" s="34">
        <v>0.64830157586103299</v>
      </c>
      <c r="VM144" s="34">
        <v>0.6436157783454961</v>
      </c>
      <c r="VN144" s="34">
        <v>0.63901682141831995</v>
      </c>
      <c r="VO144" s="34">
        <v>0.63461722165961498</v>
      </c>
      <c r="VP144" s="34">
        <v>0.63039871640068101</v>
      </c>
      <c r="VQ144" s="34">
        <v>0.62628336368562698</v>
      </c>
      <c r="VR144" s="34">
        <v>0.62226675736577808</v>
      </c>
      <c r="VS144" s="34">
        <v>0.61847641209918403</v>
      </c>
      <c r="VT144" s="34">
        <v>0.61506766877608099</v>
      </c>
      <c r="VU144" s="34">
        <v>0.61199016568916198</v>
      </c>
      <c r="VV144" s="34">
        <v>0.60908762061541499</v>
      </c>
      <c r="VW144" s="34">
        <v>0.60627373516469496</v>
      </c>
      <c r="VX144" s="34">
        <v>0.60358459545918897</v>
      </c>
      <c r="VY144" s="34">
        <v>0.60108082028754195</v>
      </c>
      <c r="VZ144" s="34">
        <v>0.59879249665198597</v>
      </c>
      <c r="WA144" s="34">
        <v>0.596790360234285</v>
      </c>
      <c r="WB144" s="34">
        <v>0.59501168328012599</v>
      </c>
      <c r="WC144" s="34">
        <v>0.59333271120140207</v>
      </c>
      <c r="WD144" s="34">
        <v>0.59175442062737504</v>
      </c>
      <c r="WE144" s="34">
        <v>0.59033016528871596</v>
      </c>
      <c r="WF144" s="34">
        <v>0.58918232666863901</v>
      </c>
      <c r="WG144" s="34">
        <v>0.58839020064478198</v>
      </c>
      <c r="WH144" s="34">
        <v>0.58777091759357702</v>
      </c>
      <c r="WI144" s="34">
        <v>0.586994638826563</v>
      </c>
      <c r="WJ144" s="34">
        <v>0.58599493847315698</v>
      </c>
      <c r="WK144" s="34">
        <v>0.58483876029339599</v>
      </c>
      <c r="WL144" s="34">
        <v>0.58345891569744202</v>
      </c>
      <c r="WM144" s="34">
        <v>0.58193147764033204</v>
      </c>
      <c r="WN144" s="34">
        <v>0.58042111549310804</v>
      </c>
      <c r="WO144" s="34">
        <v>0.57896101059976601</v>
      </c>
      <c r="WP144" s="34">
        <v>0.57753687079099703</v>
      </c>
      <c r="WQ144" s="34">
        <v>0.57619702847752796</v>
      </c>
      <c r="WR144" s="34">
        <v>0.574893118260143</v>
      </c>
      <c r="WS144" s="34">
        <v>0.57353342221470793</v>
      </c>
      <c r="WT144" s="34">
        <v>0.57216803438916997</v>
      </c>
      <c r="WU144" s="34">
        <v>0.57084450423202293</v>
      </c>
      <c r="WV144" s="34">
        <v>0.56954174894161302</v>
      </c>
      <c r="WW144" s="34">
        <v>0.56822510523564806</v>
      </c>
      <c r="WX144" s="34">
        <v>0.56690320043171505</v>
      </c>
      <c r="WY144" s="34">
        <v>0.56562197149617499</v>
      </c>
      <c r="WZ144" s="34">
        <v>0.56438402489345396</v>
      </c>
      <c r="XA144" s="34">
        <v>0.56319057625715496</v>
      </c>
      <c r="XB144" s="34">
        <v>0.56204808128202899</v>
      </c>
      <c r="XC144" s="34">
        <v>0.56094345079663899</v>
      </c>
      <c r="XD144" s="34">
        <v>0.55991322301053803</v>
      </c>
      <c r="XE144" s="34">
        <v>0.558987574434469</v>
      </c>
      <c r="XF144" s="34">
        <v>0.55813759684186504</v>
      </c>
      <c r="XG144" s="34">
        <v>0.55734487358406803</v>
      </c>
      <c r="XH144" t="s">
        <v>843</v>
      </c>
      <c r="XI144" t="s">
        <v>1300</v>
      </c>
      <c r="XJ144" s="34">
        <v>0.60027086334148994</v>
      </c>
      <c r="XK144" s="34">
        <v>0.60226244292958198</v>
      </c>
      <c r="XL144" s="34">
        <v>0.60509045376307202</v>
      </c>
      <c r="XM144" s="34">
        <v>0.60868323403731706</v>
      </c>
      <c r="XN144" s="34">
        <v>0.61290139791397502</v>
      </c>
      <c r="XO144" s="34">
        <v>0.61749149498741196</v>
      </c>
      <c r="XP144" s="34">
        <v>0.62228411093071001</v>
      </c>
      <c r="XQ144" s="34">
        <v>0.62713830732435905</v>
      </c>
      <c r="XR144" s="34">
        <v>0.63215981769714702</v>
      </c>
      <c r="XS144" s="34">
        <v>0.63741634358953503</v>
      </c>
      <c r="XT144" s="34">
        <v>0.64246625194727303</v>
      </c>
      <c r="XU144" s="34">
        <v>0.64662243007184794</v>
      </c>
      <c r="XV144" s="34">
        <v>0.64982098998181503</v>
      </c>
      <c r="XW144" s="34">
        <v>0.65241868560135996</v>
      </c>
      <c r="XX144" s="34">
        <v>0.65454207973784306</v>
      </c>
      <c r="XY144" s="34">
        <v>0.65620771234323005</v>
      </c>
      <c r="XZ144" s="34">
        <v>0.65756522038120491</v>
      </c>
      <c r="YA144" s="34">
        <v>0.65857192153342392</v>
      </c>
      <c r="YB144" s="34">
        <v>0.65904603750118296</v>
      </c>
      <c r="YC144" s="34">
        <v>0.6592315615469011</v>
      </c>
      <c r="YD144" s="34">
        <v>0.65928795527155704</v>
      </c>
      <c r="YE144" s="34">
        <v>0.65926786791521097</v>
      </c>
      <c r="YF144" s="34">
        <v>0.65892809085473103</v>
      </c>
      <c r="YG144" s="34">
        <v>0.65797875309416498</v>
      </c>
      <c r="YH144" s="34">
        <v>0.65652545589842404</v>
      </c>
      <c r="YI144" s="34">
        <v>0.65481624287748996</v>
      </c>
      <c r="YJ144" s="34">
        <v>0.65326979081459302</v>
      </c>
      <c r="YK144" s="34">
        <v>0.65198814283760098</v>
      </c>
      <c r="YL144" s="34">
        <v>0.65091195344640196</v>
      </c>
      <c r="YM144" s="34">
        <v>0.65011109359546793</v>
      </c>
      <c r="YN144" s="34">
        <v>0.64947663880373196</v>
      </c>
      <c r="YO144" s="34">
        <v>0.64876417519697893</v>
      </c>
      <c r="YP144" s="34">
        <v>0.64793506756094499</v>
      </c>
      <c r="YQ144" s="34">
        <v>0.64702139966221495</v>
      </c>
      <c r="YR144" s="34">
        <v>0.64595374966536501</v>
      </c>
      <c r="YS144" s="34">
        <v>0.64475122861127299</v>
      </c>
      <c r="YT144" s="34">
        <v>0.64343596295481409</v>
      </c>
      <c r="YU144" s="34">
        <v>0.64194632695683396</v>
      </c>
      <c r="YV144" s="34">
        <v>0.64022372823725604</v>
      </c>
      <c r="YW144" s="34">
        <v>0.63819112129889299</v>
      </c>
      <c r="YX144" s="34">
        <v>0.63574384214731905</v>
      </c>
      <c r="YY144" s="34">
        <v>0.63281934069963697</v>
      </c>
      <c r="YZ144" s="34">
        <v>0.62945059012472693</v>
      </c>
      <c r="ZA144" s="34">
        <v>0.62566538108412506</v>
      </c>
      <c r="ZB144" s="34">
        <v>0.62150738524050098</v>
      </c>
      <c r="ZC144" s="34">
        <v>0.61712489860951003</v>
      </c>
      <c r="ZD144" s="34">
        <v>0.61264337490657506</v>
      </c>
      <c r="ZE144" s="34">
        <v>0.60805792253507696</v>
      </c>
      <c r="ZF144" s="34">
        <v>0.60331404794717602</v>
      </c>
      <c r="ZG144" s="34">
        <v>0.59844381922384704</v>
      </c>
      <c r="ZH144" s="34">
        <v>0.59358953927981806</v>
      </c>
      <c r="ZI144" s="34">
        <v>0.58887009301135596</v>
      </c>
      <c r="ZJ144" s="34">
        <v>0.58428080316245401</v>
      </c>
      <c r="ZK144" s="34">
        <v>0.57973729058288104</v>
      </c>
      <c r="ZL144" s="34">
        <v>0.57522135847269407</v>
      </c>
      <c r="ZM144" s="34">
        <v>0.57090463988382101</v>
      </c>
      <c r="ZN144" s="34">
        <v>0.56696481078976102</v>
      </c>
      <c r="ZO144" s="34">
        <v>0.56334054518375998</v>
      </c>
      <c r="ZP144" s="34">
        <v>0.55986997488629497</v>
      </c>
      <c r="ZQ144" s="34">
        <v>0.55647837834885994</v>
      </c>
      <c r="ZR144" s="34">
        <v>0.55319205058368803</v>
      </c>
      <c r="ZS144" s="34">
        <v>0.55008570945586599</v>
      </c>
      <c r="ZT144" s="34">
        <v>0.54720464812379899</v>
      </c>
      <c r="ZU144" s="34">
        <v>0.54462958390377703</v>
      </c>
      <c r="ZV144" s="34">
        <v>0.542304272064007</v>
      </c>
      <c r="ZW144" s="34">
        <v>0.54009924736593196</v>
      </c>
      <c r="ZX144" s="34">
        <v>0.53802873613590996</v>
      </c>
      <c r="ZY144" s="34">
        <v>0.536164915157337</v>
      </c>
      <c r="ZZ144" s="34">
        <v>0.53464682743165604</v>
      </c>
      <c r="AAA144" s="34">
        <v>0.533538007035533</v>
      </c>
      <c r="AAB144" s="34">
        <v>0.53263371230983603</v>
      </c>
      <c r="AAC144" s="34">
        <v>0.53159545995611202</v>
      </c>
      <c r="AAD144" s="34">
        <v>0.53034343703563303</v>
      </c>
      <c r="AAE144" s="34">
        <v>0.52893988770100198</v>
      </c>
      <c r="AAF144" s="34">
        <v>0.52735205368284099</v>
      </c>
      <c r="AAG144" s="34">
        <v>0.52566641520573198</v>
      </c>
      <c r="AAH144" s="34">
        <v>0.52404782260744998</v>
      </c>
      <c r="AAI144" s="34">
        <v>0.52253360548602201</v>
      </c>
      <c r="AAJ144" s="34">
        <v>0.52111403173812298</v>
      </c>
      <c r="AAK144" s="34">
        <v>0.51980592859937003</v>
      </c>
      <c r="AAL144" s="34">
        <v>0.51853718756806699</v>
      </c>
      <c r="AAM144" s="34">
        <v>0.51722117372487508</v>
      </c>
      <c r="AAN144" s="34">
        <v>0.51586635227234301</v>
      </c>
      <c r="AAO144" s="34">
        <v>0.51448100617215597</v>
      </c>
      <c r="AAP144" s="34">
        <v>0.51308633363689193</v>
      </c>
      <c r="AAQ144" s="34">
        <v>0.51170879081846099</v>
      </c>
      <c r="AAR144" s="34">
        <v>0.51033062506092597</v>
      </c>
      <c r="AAS144" s="34">
        <v>0.50898510986892098</v>
      </c>
      <c r="AAT144" s="34">
        <v>0.50771892858731293</v>
      </c>
      <c r="AAU144" s="34">
        <v>0.50651304312753798</v>
      </c>
      <c r="AAV144" s="34">
        <v>0.50533219897068304</v>
      </c>
      <c r="AAW144" s="34">
        <v>0.50416634701056606</v>
      </c>
      <c r="AAX144" s="34">
        <v>0.50306890040961905</v>
      </c>
      <c r="AAY144" s="34">
        <v>0.50206156997199802</v>
      </c>
      <c r="AAZ144" s="34">
        <v>0.50114199652632396</v>
      </c>
      <c r="ABA144" s="34">
        <v>0.500300416776567</v>
      </c>
      <c r="ABB144" s="34">
        <v>0.49952467561501102</v>
      </c>
      <c r="ABC144" s="34">
        <v>0.49883002872944204</v>
      </c>
      <c r="ABD144" s="34">
        <v>0.49820172252094602</v>
      </c>
      <c r="ABE144" s="34">
        <v>0.49759021592991703</v>
      </c>
      <c r="ABF144" s="34">
        <v>0.49697204962158503</v>
      </c>
      <c r="ABG144" t="s">
        <v>843</v>
      </c>
      <c r="ABH144" t="s">
        <v>843</v>
      </c>
      <c r="ABI144" t="s">
        <v>1300</v>
      </c>
      <c r="ABJ144" s="34">
        <v>0.52738336859859303</v>
      </c>
      <c r="ABK144" s="34">
        <v>0.52759712412222404</v>
      </c>
      <c r="ABL144" s="34">
        <v>0.52869112883968494</v>
      </c>
      <c r="ABM144" s="34">
        <v>0.53090193758246795</v>
      </c>
      <c r="ABN144" s="34">
        <v>0.53432185380737007</v>
      </c>
      <c r="ABO144" s="34">
        <v>0.53873725019611496</v>
      </c>
      <c r="ABP144" s="34">
        <v>0.54388993826456999</v>
      </c>
      <c r="ABQ144" s="34">
        <v>0.54965140208839702</v>
      </c>
      <c r="ABR144" s="34">
        <v>0.55608517122729506</v>
      </c>
      <c r="ABS144" s="34">
        <v>0.56318792251705707</v>
      </c>
      <c r="ABT144" s="34">
        <v>0.57061325631889193</v>
      </c>
      <c r="ABU144" s="34">
        <v>0.57763962013193892</v>
      </c>
      <c r="ABV144" s="34">
        <v>0.583937188040618</v>
      </c>
      <c r="ABW144" s="34">
        <v>0.58970930874537697</v>
      </c>
      <c r="ABX144" s="34">
        <v>0.59495003317682094</v>
      </c>
      <c r="ABY144" s="34">
        <v>0.59949542680755696</v>
      </c>
      <c r="ABZ144" s="34">
        <v>0.603359934515872</v>
      </c>
      <c r="ACA144" s="34">
        <v>0.60667953139320407</v>
      </c>
      <c r="ACB144" s="34">
        <v>0.60964159333027002</v>
      </c>
      <c r="ACC144" s="34">
        <v>0.61248602476900704</v>
      </c>
      <c r="ACD144" s="34">
        <v>0.615126244153124</v>
      </c>
      <c r="ACE144" s="34">
        <v>0.617503101034797</v>
      </c>
      <c r="ACF144" s="34">
        <v>0.619441946891649</v>
      </c>
      <c r="ACG144" s="34">
        <v>0.62078734075568698</v>
      </c>
      <c r="ACH144" s="34">
        <v>0.62181212446259304</v>
      </c>
      <c r="ACI144" s="34">
        <v>0.62267702465710995</v>
      </c>
      <c r="ACJ144" s="34">
        <v>0.62336731931210998</v>
      </c>
      <c r="ACK144" s="34">
        <v>0.62382022891550004</v>
      </c>
      <c r="ACL144" s="34">
        <v>0.62388950893453099</v>
      </c>
      <c r="ACM144" s="34">
        <v>0.62349612361457407</v>
      </c>
      <c r="ACN144" s="34">
        <v>0.62287194608070107</v>
      </c>
      <c r="ACO144" s="34">
        <v>0.62240001996064998</v>
      </c>
      <c r="ACP144" s="34">
        <v>0.62218265762286395</v>
      </c>
      <c r="ACQ144" s="34">
        <v>0.62217377884866099</v>
      </c>
      <c r="ACR144" s="34">
        <v>0.62243440486056001</v>
      </c>
      <c r="ACS144" s="34">
        <v>0.62285180560025999</v>
      </c>
      <c r="ACT144" s="34">
        <v>0.62319611896648397</v>
      </c>
      <c r="ACU144" s="34">
        <v>0.62341352897632907</v>
      </c>
      <c r="ACV144" s="34">
        <v>0.623503496633944</v>
      </c>
      <c r="ACW144" s="34">
        <v>0.62338771824197703</v>
      </c>
      <c r="ACX144" s="34">
        <v>0.62308575045438197</v>
      </c>
      <c r="ACY144" s="34">
        <v>0.62262538771350795</v>
      </c>
      <c r="ACZ144" s="34">
        <v>0.62196102521100693</v>
      </c>
      <c r="ADA144" s="34">
        <v>0.62103711843923404</v>
      </c>
      <c r="ADB144" s="34">
        <v>0.61977271479344298</v>
      </c>
      <c r="ADC144" s="34">
        <v>0.61809431636660495</v>
      </c>
      <c r="ADD144" s="34">
        <v>0.61594971553455602</v>
      </c>
      <c r="ADE144" s="34">
        <v>0.61335832778937305</v>
      </c>
      <c r="ADF144" s="34">
        <v>0.61034730780044799</v>
      </c>
      <c r="ADG144" s="34">
        <v>0.60697082528201696</v>
      </c>
      <c r="ADH144" s="34">
        <v>0.60336311278446497</v>
      </c>
      <c r="ADI144" s="34">
        <v>0.599652601821557</v>
      </c>
      <c r="ADJ144" s="34">
        <v>0.59583959163729705</v>
      </c>
      <c r="ADK144" s="34">
        <v>0.59187448941092902</v>
      </c>
      <c r="ADL144" s="34">
        <v>0.58779170507511602</v>
      </c>
      <c r="ADM144" s="34">
        <v>0.58371664660035594</v>
      </c>
      <c r="ADN144" s="34">
        <v>0.57976570635541202</v>
      </c>
      <c r="ADO144" s="34">
        <v>0.57593966847945799</v>
      </c>
      <c r="ADP144" s="34">
        <v>0.57216051509897492</v>
      </c>
      <c r="ADQ144" s="34">
        <v>0.56841116831093397</v>
      </c>
      <c r="ADR144" s="34">
        <v>0.56485759533732594</v>
      </c>
      <c r="ADS144" s="34">
        <v>0.56166481471278307</v>
      </c>
      <c r="ADT144" s="34">
        <v>0.55876652768012602</v>
      </c>
      <c r="ADU144" s="34">
        <v>0.556011462351647</v>
      </c>
      <c r="ADV144" s="34">
        <v>0.55333691363579096</v>
      </c>
      <c r="ADW144" s="34">
        <v>0.55076873467375698</v>
      </c>
      <c r="ADX144" s="34">
        <v>0.54838165092904101</v>
      </c>
      <c r="ADY144" s="34">
        <v>0.54621854469570597</v>
      </c>
      <c r="ADZ144" s="34">
        <v>0.54435536606689905</v>
      </c>
      <c r="AEA144" s="34">
        <v>0.54273359825433498</v>
      </c>
      <c r="AEB144" s="34">
        <v>0.54121633525931101</v>
      </c>
      <c r="AEC144" s="34">
        <v>0.53980875940046402</v>
      </c>
      <c r="AED144" s="34">
        <v>0.53856878450443402</v>
      </c>
      <c r="AEE144" s="34">
        <v>0.537621641154444</v>
      </c>
      <c r="AEF144" s="34">
        <v>0.53704259258888798</v>
      </c>
      <c r="AEG144" s="34">
        <v>0.53664810174503197</v>
      </c>
      <c r="AEH144" s="34">
        <v>0.53609734613409299</v>
      </c>
      <c r="AEI144" s="34">
        <v>0.53531061701857097</v>
      </c>
      <c r="AEJ144" s="34">
        <v>0.53435852193672195</v>
      </c>
      <c r="AEK144" s="34">
        <v>0.53318797474561197</v>
      </c>
      <c r="AEL144" s="34">
        <v>0.53187869802002097</v>
      </c>
      <c r="AEM144" s="34">
        <v>0.53060297995176908</v>
      </c>
      <c r="AEN144" s="34">
        <v>0.52939360274361902</v>
      </c>
      <c r="AEO144" s="34">
        <v>0.52823379942491899</v>
      </c>
      <c r="AEP144" s="34">
        <v>0.52716287583913002</v>
      </c>
      <c r="AEQ144" s="34">
        <v>0.52611131965133995</v>
      </c>
      <c r="AER144" s="34">
        <v>0.52497595236633698</v>
      </c>
      <c r="AES144" s="34">
        <v>0.52378718770032895</v>
      </c>
      <c r="AET144" s="34">
        <v>0.52257113891081897</v>
      </c>
      <c r="AEU144" s="34">
        <v>0.52133142943440802</v>
      </c>
      <c r="AEV144" s="34">
        <v>0.52007707537534897</v>
      </c>
      <c r="AEW144" s="34">
        <v>0.51880987182469607</v>
      </c>
      <c r="AEX144" s="34">
        <v>0.51757713642720504</v>
      </c>
      <c r="AEY144" s="34">
        <v>0.51640875025596</v>
      </c>
      <c r="AEZ144" s="34">
        <v>0.51527268198489096</v>
      </c>
      <c r="AFA144" s="34">
        <v>0.51416083222133602</v>
      </c>
      <c r="AFB144" s="34">
        <v>0.51307769249816804</v>
      </c>
      <c r="AFC144" s="34">
        <v>0.51205892339423198</v>
      </c>
      <c r="AFD144" s="34">
        <v>0.51112275248071404</v>
      </c>
      <c r="AFE144" s="34">
        <v>0.51028004631080404</v>
      </c>
      <c r="AFF144" s="34">
        <v>0.50951813177399008</v>
      </c>
      <c r="AFG144" t="s">
        <v>843</v>
      </c>
      <c r="AFH144" t="s">
        <v>843</v>
      </c>
      <c r="AFI144" s="34">
        <v>0.63444999999999996</v>
      </c>
      <c r="AFJ144" s="34">
        <v>0.63331999999999999</v>
      </c>
      <c r="AFK144" s="34">
        <v>0.63231999999999999</v>
      </c>
      <c r="AFL144" s="34">
        <v>0.63153000000000004</v>
      </c>
      <c r="AFM144" s="34">
        <v>0.63114999999999999</v>
      </c>
      <c r="AFN144" s="34">
        <v>0.62606000000000006</v>
      </c>
      <c r="AFO144" s="34">
        <v>0.62953000000000003</v>
      </c>
      <c r="AFP144" s="34">
        <v>0.62973999999999997</v>
      </c>
      <c r="AFQ144" s="34">
        <v>0.64331999999999989</v>
      </c>
      <c r="AFR144" s="34">
        <v>0.65532000000000001</v>
      </c>
      <c r="AFS144" s="34">
        <v>0.67233000000000009</v>
      </c>
      <c r="AFT144" s="34">
        <v>0.67626999999999993</v>
      </c>
      <c r="AFU144" s="34">
        <v>0.67942999999999998</v>
      </c>
      <c r="AFV144" s="34">
        <v>0.67918000000000012</v>
      </c>
      <c r="AFW144" s="34">
        <v>0.68153000000000008</v>
      </c>
      <c r="AFX144" s="34">
        <v>0.68712000000000006</v>
      </c>
      <c r="AFY144" s="34">
        <v>0.69355</v>
      </c>
      <c r="AFZ144" s="34">
        <v>0.69252999999999998</v>
      </c>
      <c r="AGA144" s="34">
        <v>0.69462999999999997</v>
      </c>
      <c r="AGB144" t="s">
        <v>843</v>
      </c>
      <c r="AGC144" t="s">
        <v>843</v>
      </c>
      <c r="AGD144" t="s">
        <v>843</v>
      </c>
      <c r="AGE144" t="s">
        <v>843</v>
      </c>
      <c r="AGF144" s="34">
        <v>3.0277713667601347E-3</v>
      </c>
      <c r="AGG144" t="s">
        <v>843</v>
      </c>
      <c r="AGH144" t="s">
        <v>843</v>
      </c>
      <c r="AGI144" t="s">
        <v>843</v>
      </c>
      <c r="AGJ144" t="s">
        <v>843</v>
      </c>
      <c r="AGK144" t="s">
        <v>843</v>
      </c>
      <c r="AGL144" t="s">
        <v>843</v>
      </c>
      <c r="AGM144" t="s">
        <v>843</v>
      </c>
      <c r="AGN144" t="s">
        <v>843</v>
      </c>
      <c r="AGO144" s="34">
        <v>0.41200000000000003</v>
      </c>
      <c r="AGP144" s="34">
        <v>2018</v>
      </c>
      <c r="AGQ144" t="s">
        <v>832</v>
      </c>
      <c r="AGR144" t="s">
        <v>843</v>
      </c>
      <c r="AGS144" s="34">
        <v>0</v>
      </c>
      <c r="AGT144" s="34">
        <v>2018</v>
      </c>
      <c r="AGU144" t="s">
        <v>832</v>
      </c>
      <c r="AGV144" t="s">
        <v>843</v>
      </c>
      <c r="AGW144" s="34">
        <v>2E-3</v>
      </c>
      <c r="AGX144" s="34">
        <v>2018</v>
      </c>
      <c r="AGY144" t="s">
        <v>832</v>
      </c>
      <c r="AGZ144" t="s">
        <v>843</v>
      </c>
      <c r="AHA144" s="34">
        <v>3.4000000000000002E-2</v>
      </c>
      <c r="AHB144" s="34">
        <v>2018</v>
      </c>
      <c r="AHC144" t="s">
        <v>832</v>
      </c>
      <c r="AHD144" t="s">
        <v>843</v>
      </c>
      <c r="AHE144" s="34">
        <v>8.4000000000000005E-2</v>
      </c>
      <c r="AHF144" s="34">
        <v>2019</v>
      </c>
      <c r="AHG144" t="s">
        <v>832</v>
      </c>
      <c r="AHH144" t="s">
        <v>843</v>
      </c>
      <c r="AHI144" t="s">
        <v>830</v>
      </c>
      <c r="AHJ144" s="34">
        <v>0.23672910034656525</v>
      </c>
      <c r="AHK144" s="34">
        <v>0.23902797698974609</v>
      </c>
      <c r="AHL144" s="34">
        <v>0.24873270094394684</v>
      </c>
      <c r="AHM144" s="34">
        <v>0.24893747270107269</v>
      </c>
      <c r="AHN144" s="34">
        <v>0.23164594173431396</v>
      </c>
      <c r="AHO144" t="s">
        <v>843</v>
      </c>
      <c r="AHP144" s="34"/>
      <c r="AHQ144" s="34"/>
      <c r="AHR144" s="34"/>
      <c r="AHS144" s="34"/>
      <c r="AHT144" s="34"/>
      <c r="AHU144" t="s">
        <v>843</v>
      </c>
      <c r="AHV144" s="34">
        <v>0.23624774813652039</v>
      </c>
      <c r="AHW144" s="34">
        <v>0.23681771755218506</v>
      </c>
      <c r="AHX144" s="34">
        <v>0.24601718783378601</v>
      </c>
      <c r="AHY144" s="34">
        <v>0.24716730415821075</v>
      </c>
      <c r="AHZ144" s="34">
        <v>0.22936786711215973</v>
      </c>
      <c r="AIA144" t="s">
        <v>832</v>
      </c>
      <c r="AIB144" t="s">
        <v>843</v>
      </c>
      <c r="AIC144" s="34">
        <v>0.23626238107681274</v>
      </c>
      <c r="AID144" s="34">
        <v>0.236837238073349</v>
      </c>
      <c r="AIE144" s="34">
        <v>0.24604646861553192</v>
      </c>
      <c r="AIF144" s="34">
        <v>0.24722586572170258</v>
      </c>
      <c r="AIG144" s="34">
        <v>0.22959263622760773</v>
      </c>
      <c r="AIH144" t="s">
        <v>924</v>
      </c>
      <c r="AII144" t="s">
        <v>843</v>
      </c>
      <c r="AIJ144" s="34">
        <v>0.24614199995994568</v>
      </c>
      <c r="AIK144" s="34">
        <v>0.23828466236591339</v>
      </c>
      <c r="AIL144" s="34">
        <v>0.24624200165271759</v>
      </c>
      <c r="AIM144" s="34">
        <v>0.24382400512695313</v>
      </c>
      <c r="AIN144" s="34">
        <v>0.21048000454902649</v>
      </c>
      <c r="AIO144" t="s">
        <v>1607</v>
      </c>
      <c r="AIP144" s="34">
        <v>0.24834832549095154</v>
      </c>
      <c r="AIQ144" t="s">
        <v>843</v>
      </c>
      <c r="AIR144" s="34">
        <v>0.24317</v>
      </c>
      <c r="AIS144" s="34">
        <v>0.24326</v>
      </c>
      <c r="AIT144" s="34">
        <v>0.24925</v>
      </c>
      <c r="AIU144" s="34">
        <v>0.25167</v>
      </c>
      <c r="AIV144" s="34">
        <v>0.25087999999999999</v>
      </c>
      <c r="AIW144" s="34">
        <v>0.25185999999999997</v>
      </c>
      <c r="AIX144" t="s">
        <v>843</v>
      </c>
      <c r="AIY144" s="34">
        <v>4.4809999999999996E-2</v>
      </c>
      <c r="AIZ144" s="34">
        <v>4.5289999999999997E-2</v>
      </c>
      <c r="AJA144" s="34">
        <v>4.3619999999999999E-2</v>
      </c>
      <c r="AJB144" s="34">
        <v>4.3970000000000002E-2</v>
      </c>
      <c r="AJC144" s="34">
        <v>3.9030000000000002E-2</v>
      </c>
      <c r="AJD144" s="34">
        <v>3.9289999999999999E-2</v>
      </c>
      <c r="AJE144" t="s">
        <v>843</v>
      </c>
      <c r="AJF144" s="34">
        <v>4.9244217574596405E-2</v>
      </c>
      <c r="AJG144" s="34">
        <v>4.8028405755758286E-2</v>
      </c>
      <c r="AJH144" s="34">
        <v>5.211152508854866E-2</v>
      </c>
      <c r="AJI144" s="34">
        <v>4.6066947281360626E-2</v>
      </c>
      <c r="AJJ144" s="34">
        <v>3.8583677262067795E-2</v>
      </c>
      <c r="AJK144" t="s">
        <v>830</v>
      </c>
      <c r="AJL144" t="s">
        <v>843</v>
      </c>
      <c r="AJM144" t="s">
        <v>843</v>
      </c>
      <c r="AJN144" s="34">
        <v>4.4949028640985489E-2</v>
      </c>
      <c r="AJO144" s="34">
        <v>4.0646634995937347E-2</v>
      </c>
      <c r="AJP144" s="34">
        <v>4.0126796811819077E-2</v>
      </c>
      <c r="AJQ144" s="34">
        <v>2.9473675414919853E-2</v>
      </c>
      <c r="AJR144" s="34">
        <v>8.336956799030304E-2</v>
      </c>
      <c r="AJS144" t="s">
        <v>832</v>
      </c>
      <c r="AJT144" t="s">
        <v>843</v>
      </c>
      <c r="AJU144" t="s">
        <v>843</v>
      </c>
      <c r="AJV144" t="s">
        <v>843</v>
      </c>
      <c r="AJW144" s="34">
        <v>3.2068882137537003E-2</v>
      </c>
      <c r="AJX144" s="34">
        <v>3.2182257622480392E-2</v>
      </c>
      <c r="AJY144" s="34">
        <v>3.7964668124914169E-2</v>
      </c>
      <c r="AJZ144" s="34">
        <v>3.2581798732280731E-2</v>
      </c>
      <c r="AKA144" s="34">
        <v>2.5313034653663635E-2</v>
      </c>
      <c r="AKB144" t="s">
        <v>830</v>
      </c>
      <c r="AKC144" t="s">
        <v>843</v>
      </c>
      <c r="AKD144" t="s">
        <v>843</v>
      </c>
      <c r="AKE144" t="s">
        <v>843</v>
      </c>
      <c r="AKF144" s="34">
        <v>2.7920510619878769E-2</v>
      </c>
      <c r="AKG144" s="34">
        <v>2.5627898052334785E-2</v>
      </c>
      <c r="AKH144" s="34">
        <v>2.6653261855244637E-2</v>
      </c>
      <c r="AKI144" s="34">
        <v>1.7561215907335281E-2</v>
      </c>
      <c r="AKJ144" s="34">
        <v>7.2575926780700684E-2</v>
      </c>
      <c r="AKK144" t="s">
        <v>832</v>
      </c>
      <c r="AKL144" t="s">
        <v>843</v>
      </c>
      <c r="AKM144" s="34">
        <v>11780</v>
      </c>
      <c r="AKN144" t="s">
        <v>832</v>
      </c>
      <c r="AKO144" t="s">
        <v>843</v>
      </c>
      <c r="AKP144" s="34">
        <v>11401.3017578125</v>
      </c>
      <c r="AKQ144" t="s">
        <v>830</v>
      </c>
      <c r="AKR144" t="s">
        <v>843</v>
      </c>
      <c r="AKS144" s="34">
        <v>11371.9701581351</v>
      </c>
      <c r="AKT144" t="s">
        <v>832</v>
      </c>
      <c r="AKU144" t="s">
        <v>843</v>
      </c>
      <c r="AKV144" s="34">
        <v>11971.9275991535</v>
      </c>
      <c r="AKW144" t="s">
        <v>832</v>
      </c>
      <c r="AKX144" t="s">
        <v>843</v>
      </c>
      <c r="AKY144" s="34">
        <v>0.32147765159606934</v>
      </c>
      <c r="AKZ144" s="34">
        <v>0.32079106569290161</v>
      </c>
      <c r="ALA144" s="34">
        <v>0.29636305570602417</v>
      </c>
      <c r="ALB144" s="34">
        <v>0.27640423178672791</v>
      </c>
      <c r="ALC144" s="34">
        <v>0.26251298189163208</v>
      </c>
      <c r="ALD144" t="s">
        <v>830</v>
      </c>
      <c r="ALE144" t="s">
        <v>843</v>
      </c>
      <c r="ALF144" t="s">
        <v>843</v>
      </c>
      <c r="ALG144" t="s">
        <v>843</v>
      </c>
      <c r="ALH144" s="34">
        <v>0.32333940267562866</v>
      </c>
      <c r="ALI144" s="34">
        <v>0.32076457142829895</v>
      </c>
      <c r="ALJ144" s="34">
        <v>0.29394984245300293</v>
      </c>
      <c r="ALK144" s="34">
        <v>0.27501821517944336</v>
      </c>
      <c r="ALL144" s="34">
        <v>0.26440674066543579</v>
      </c>
      <c r="ALM144" t="s">
        <v>832</v>
      </c>
    </row>
    <row r="145" spans="1:1001">
      <c r="A145" t="s">
        <v>422</v>
      </c>
      <c r="B145" t="s">
        <v>190</v>
      </c>
      <c r="C145" t="s">
        <v>328</v>
      </c>
      <c r="D145" s="34">
        <v>4.0803201496601105E-2</v>
      </c>
      <c r="E145" t="s">
        <v>432</v>
      </c>
      <c r="F145" s="34">
        <v>5.5629726499319077E-2</v>
      </c>
      <c r="G145" t="s">
        <v>1464</v>
      </c>
      <c r="H145" s="34">
        <v>5.8988302946090698E-2</v>
      </c>
      <c r="I145" t="s">
        <v>1294</v>
      </c>
      <c r="J145" s="34">
        <v>5.0228014588356018E-2</v>
      </c>
      <c r="K145" t="s">
        <v>1521</v>
      </c>
      <c r="L145" s="34"/>
      <c r="M145" t="s">
        <v>465</v>
      </c>
      <c r="N145" s="34">
        <v>0.46652114391326904</v>
      </c>
      <c r="O145" s="34"/>
      <c r="P145" t="s">
        <v>1459</v>
      </c>
      <c r="Q145" s="34"/>
      <c r="R145" t="s">
        <v>1459</v>
      </c>
      <c r="S145" s="34"/>
      <c r="T145" t="s">
        <v>1459</v>
      </c>
      <c r="U145" s="34"/>
      <c r="V145" t="s">
        <v>1459</v>
      </c>
      <c r="W145" t="s">
        <v>843</v>
      </c>
      <c r="X145" t="s">
        <v>465</v>
      </c>
      <c r="Y145" s="34">
        <v>0.5264778733253479</v>
      </c>
      <c r="Z145" s="34"/>
      <c r="AA145" t="s">
        <v>1459</v>
      </c>
      <c r="AB145" s="34"/>
      <c r="AC145" t="s">
        <v>1459</v>
      </c>
      <c r="AD145" s="34"/>
      <c r="AE145" t="s">
        <v>1459</v>
      </c>
      <c r="AF145" s="34"/>
      <c r="AG145" t="s">
        <v>1459</v>
      </c>
      <c r="AH145" t="s">
        <v>843</v>
      </c>
      <c r="AI145" t="s">
        <v>465</v>
      </c>
      <c r="AJ145" s="34">
        <v>0.4904572069644928</v>
      </c>
      <c r="AK145" s="34"/>
      <c r="AL145" t="s">
        <v>1459</v>
      </c>
      <c r="AM145" s="34"/>
      <c r="AN145" t="s">
        <v>1459</v>
      </c>
      <c r="AO145" s="34"/>
      <c r="AP145" t="s">
        <v>1459</v>
      </c>
      <c r="AQ145" s="34"/>
      <c r="AR145" t="s">
        <v>1459</v>
      </c>
      <c r="AS145" t="s">
        <v>843</v>
      </c>
      <c r="AT145" t="s">
        <v>465</v>
      </c>
      <c r="AU145" s="34">
        <v>0.49465972185134888</v>
      </c>
      <c r="AV145" s="34"/>
      <c r="AW145" t="s">
        <v>1459</v>
      </c>
      <c r="AX145" s="34"/>
      <c r="AY145" t="s">
        <v>1459</v>
      </c>
      <c r="AZ145" s="34"/>
      <c r="BA145" t="s">
        <v>1459</v>
      </c>
      <c r="BB145" s="34"/>
      <c r="BC145" t="s">
        <v>1459</v>
      </c>
      <c r="BD145" t="s">
        <v>843</v>
      </c>
      <c r="BE145" s="34">
        <v>0.46877827883120921</v>
      </c>
      <c r="BF145" t="s">
        <v>465</v>
      </c>
      <c r="BG145" t="s">
        <v>843</v>
      </c>
      <c r="BH145" t="s">
        <v>432</v>
      </c>
      <c r="BI145" s="34">
        <v>2.2705018520355225</v>
      </c>
      <c r="BJ145" t="s">
        <v>819</v>
      </c>
      <c r="BK145" s="34">
        <v>1.9274240732192993</v>
      </c>
      <c r="BL145" t="s">
        <v>1294</v>
      </c>
      <c r="BM145" s="34">
        <v>2.5962889194488525</v>
      </c>
      <c r="BN145" t="s">
        <v>1521</v>
      </c>
      <c r="BO145" s="34">
        <v>5.4060196876525879</v>
      </c>
      <c r="BP145" t="s">
        <v>843</v>
      </c>
      <c r="BQ145" s="34">
        <v>2.751194953918457</v>
      </c>
      <c r="BR145" t="s">
        <v>830</v>
      </c>
      <c r="BS145" s="34"/>
      <c r="BT145" t="s">
        <v>843</v>
      </c>
      <c r="BU145" s="34">
        <v>2.7265379428863525</v>
      </c>
      <c r="BV145" t="s">
        <v>1552</v>
      </c>
      <c r="BW145" t="s">
        <v>843</v>
      </c>
      <c r="BX145" s="34">
        <v>2.8117103576660156</v>
      </c>
      <c r="BY145" t="s">
        <v>924</v>
      </c>
      <c r="BZ145" t="s">
        <v>843</v>
      </c>
      <c r="CA145" t="s">
        <v>432</v>
      </c>
      <c r="CB145" s="34">
        <v>7.9438434913754463E-3</v>
      </c>
      <c r="CC145" s="34">
        <v>1.2615574523806572E-2</v>
      </c>
      <c r="CD145" s="34">
        <v>1.7823955044150352E-2</v>
      </c>
      <c r="CE145" s="34">
        <v>2.6797903701663017E-2</v>
      </c>
      <c r="CF145" s="34">
        <v>2.6797929778695107E-2</v>
      </c>
      <c r="CG145" t="s">
        <v>843</v>
      </c>
      <c r="CH145" t="s">
        <v>819</v>
      </c>
      <c r="CI145" s="34">
        <v>1.173790730535984E-2</v>
      </c>
      <c r="CJ145" s="34">
        <v>1.9893700256943703E-2</v>
      </c>
      <c r="CK145" s="34">
        <v>3.0825376510620117E-2</v>
      </c>
      <c r="CL145" s="34">
        <v>3.4284688532352448E-2</v>
      </c>
      <c r="CM145" s="34">
        <v>4.0195342153310776E-2</v>
      </c>
      <c r="CN145" t="s">
        <v>843</v>
      </c>
      <c r="CO145" t="s">
        <v>1294</v>
      </c>
      <c r="CP145" s="34">
        <v>2.0639747381210327E-2</v>
      </c>
      <c r="CQ145" s="34">
        <v>2.9914092272520065E-2</v>
      </c>
      <c r="CR145" s="34">
        <v>3.7673812359571457E-2</v>
      </c>
      <c r="CS145" s="34">
        <v>4.3364748358726501E-2</v>
      </c>
      <c r="CT145" s="34">
        <v>4.9718700349330902E-2</v>
      </c>
      <c r="CU145" t="s">
        <v>843</v>
      </c>
      <c r="CV145" t="s">
        <v>1521</v>
      </c>
      <c r="CW145" s="34">
        <v>2.6933874934911728E-2</v>
      </c>
      <c r="CX145" s="34">
        <v>3.6568384617567062E-2</v>
      </c>
      <c r="CY145" s="34">
        <v>4.1169542819261551E-2</v>
      </c>
      <c r="CZ145" s="34">
        <v>4.8054397106170654E-2</v>
      </c>
      <c r="DA145" s="34">
        <v>4.7718197107315063E-2</v>
      </c>
      <c r="DB145" t="s">
        <v>843</v>
      </c>
      <c r="DC145" s="34">
        <v>3.6171238422393799</v>
      </c>
      <c r="DD145" s="34">
        <v>3.1421434879302979</v>
      </c>
      <c r="DE145" s="34">
        <v>3.0686490535736084</v>
      </c>
      <c r="DF145" s="34">
        <v>4.1191015243530273</v>
      </c>
      <c r="DG145" s="34">
        <v>5.8163638114929199</v>
      </c>
      <c r="DH145" t="s">
        <v>1464</v>
      </c>
      <c r="DI145" t="s">
        <v>843</v>
      </c>
      <c r="DJ145" s="34">
        <v>3.3271720409393311</v>
      </c>
      <c r="DK145" s="34">
        <v>3.0591392517089844</v>
      </c>
      <c r="DL145" s="34">
        <v>3.5962529182434082</v>
      </c>
      <c r="DM145" s="34">
        <v>5.0476465225219727</v>
      </c>
      <c r="DN145" s="34">
        <v>7.1944160461425781</v>
      </c>
      <c r="DO145" t="s">
        <v>1294</v>
      </c>
      <c r="DP145" t="s">
        <v>843</v>
      </c>
      <c r="DQ145" s="34">
        <v>8.290069580078125</v>
      </c>
      <c r="DR145" t="s">
        <v>1521</v>
      </c>
      <c r="DS145" t="s">
        <v>843</v>
      </c>
      <c r="DT145" t="s">
        <v>843</v>
      </c>
      <c r="DU145" s="34">
        <v>7</v>
      </c>
      <c r="DV145" t="s">
        <v>1461</v>
      </c>
      <c r="DW145" t="s">
        <v>843</v>
      </c>
      <c r="DX145" t="s">
        <v>843</v>
      </c>
      <c r="DY145" t="s">
        <v>995</v>
      </c>
      <c r="DZ145" s="34">
        <v>-6.0787396505475044E-3</v>
      </c>
      <c r="EA145" s="34">
        <v>-7.407821249216795E-3</v>
      </c>
      <c r="EB145" s="34">
        <v>-1.3960456475615501E-2</v>
      </c>
      <c r="EC145" s="34">
        <v>1.4287495985627174E-2</v>
      </c>
      <c r="ED145" s="34">
        <v>9.5276134088635445E-3</v>
      </c>
      <c r="EE145" t="s">
        <v>843</v>
      </c>
      <c r="EF145" t="s">
        <v>465</v>
      </c>
      <c r="EG145" s="34">
        <v>2.6000000070780516E-3</v>
      </c>
      <c r="EH145" s="34">
        <v>5.2000000141561031E-3</v>
      </c>
      <c r="EI145" s="34">
        <v>5.8999997563660145E-3</v>
      </c>
      <c r="EJ145" s="34">
        <v>2.4000001139938831E-3</v>
      </c>
      <c r="EK145" s="34">
        <v>-4.8000002279877663E-3</v>
      </c>
      <c r="EL145" t="s">
        <v>843</v>
      </c>
      <c r="EM145" t="s">
        <v>465</v>
      </c>
      <c r="EN145" s="34">
        <v>3.0940829310566187E-4</v>
      </c>
      <c r="EO145" s="34">
        <v>6.9943261332809925E-3</v>
      </c>
      <c r="EP145" s="34">
        <v>3.0724694952368736E-3</v>
      </c>
      <c r="EQ145" s="34">
        <v>6.5421424806118011E-3</v>
      </c>
      <c r="ER145" s="34">
        <v>8.9589860290288925E-3</v>
      </c>
      <c r="ES145" t="s">
        <v>843</v>
      </c>
      <c r="ET145" t="s">
        <v>465</v>
      </c>
      <c r="EU145" s="34">
        <v>4.3664304539561272E-3</v>
      </c>
      <c r="EV145" s="34">
        <v>4.836695734411478E-3</v>
      </c>
      <c r="EW145" s="34">
        <v>4.8726005479693413E-3</v>
      </c>
      <c r="EX145" s="34">
        <v>-8.6027442011982203E-4</v>
      </c>
      <c r="EY145" s="34">
        <v>3.6760754883289337E-3</v>
      </c>
      <c r="EZ145" t="s">
        <v>843</v>
      </c>
      <c r="FA145" t="s">
        <v>465</v>
      </c>
      <c r="FB145" s="34">
        <v>2.0853825844824314E-3</v>
      </c>
      <c r="FC145" s="34">
        <v>-1.8345281714573503E-3</v>
      </c>
      <c r="FD145" s="34">
        <v>-2.7963058091700077E-3</v>
      </c>
      <c r="FE145" s="34">
        <v>-4.196390975266695E-3</v>
      </c>
      <c r="FF145" s="34">
        <v>8.507472462952137E-3</v>
      </c>
      <c r="FG145" t="s">
        <v>843</v>
      </c>
      <c r="FH145" s="34"/>
      <c r="FI145" s="34"/>
      <c r="FJ145" s="34"/>
      <c r="FK145" s="34"/>
      <c r="FL145" s="34"/>
      <c r="FM145" t="s">
        <v>843</v>
      </c>
      <c r="FN145" t="s">
        <v>843</v>
      </c>
      <c r="FO145" s="34">
        <v>0.65188000000000001</v>
      </c>
      <c r="FP145" t="s">
        <v>1462</v>
      </c>
      <c r="FQ145" t="s">
        <v>843</v>
      </c>
      <c r="FR145" t="s">
        <v>843</v>
      </c>
      <c r="FS145" s="34">
        <v>0.80147000000000002</v>
      </c>
      <c r="FT145" t="s">
        <v>1462</v>
      </c>
      <c r="FU145" t="s">
        <v>843</v>
      </c>
      <c r="FV145" t="s">
        <v>843</v>
      </c>
      <c r="FW145" s="34">
        <v>0.43107999999999996</v>
      </c>
      <c r="FX145" t="s">
        <v>1462</v>
      </c>
      <c r="FY145" t="s">
        <v>843</v>
      </c>
      <c r="FZ145" s="34">
        <v>-0.13369704782962799</v>
      </c>
      <c r="GA145" s="34">
        <v>-0.15701226890087128</v>
      </c>
      <c r="GB145" s="34">
        <v>-0.14214545488357544</v>
      </c>
      <c r="GC145" s="34">
        <v>-0.21459296345710754</v>
      </c>
      <c r="GD145" s="34">
        <v>-0.26436015963554382</v>
      </c>
      <c r="GE145" t="s">
        <v>830</v>
      </c>
      <c r="GF145" t="s">
        <v>843</v>
      </c>
      <c r="GG145" s="34">
        <v>-0.13376986980438232</v>
      </c>
      <c r="GH145" s="34">
        <v>-0.15708814561367035</v>
      </c>
      <c r="GI145" s="34">
        <v>-0.14225581288337708</v>
      </c>
      <c r="GJ145" s="34">
        <v>-0.21482737362384796</v>
      </c>
      <c r="GK145" s="34">
        <v>-0.26556408405303955</v>
      </c>
      <c r="GL145" t="s">
        <v>832</v>
      </c>
      <c r="GM145" t="s">
        <v>843</v>
      </c>
      <c r="GN145" s="34">
        <v>0.4776231050491333</v>
      </c>
      <c r="GO145" t="s">
        <v>832</v>
      </c>
      <c r="GP145" t="s">
        <v>843</v>
      </c>
      <c r="GQ145" t="s">
        <v>843</v>
      </c>
      <c r="GR145" s="34">
        <v>7.6615273952484131E-2</v>
      </c>
      <c r="GS145" s="34">
        <v>9.1470330953598022E-2</v>
      </c>
      <c r="GT145" s="34">
        <v>0.10679608583450317</v>
      </c>
      <c r="GU145" s="34">
        <v>0.11060088872909546</v>
      </c>
      <c r="GV145" s="34">
        <v>0.17132671177387238</v>
      </c>
      <c r="GW145" t="s">
        <v>832</v>
      </c>
      <c r="GX145" t="s">
        <v>843</v>
      </c>
      <c r="GY145" t="s">
        <v>843</v>
      </c>
      <c r="GZ145" t="s">
        <v>843</v>
      </c>
      <c r="HA145" t="s">
        <v>843</v>
      </c>
      <c r="HB145" t="s">
        <v>843</v>
      </c>
      <c r="HC145" t="s">
        <v>843</v>
      </c>
      <c r="HD145" t="s">
        <v>843</v>
      </c>
      <c r="HE145" t="s">
        <v>843</v>
      </c>
      <c r="HF145" t="s">
        <v>843</v>
      </c>
      <c r="HG145" t="s">
        <v>843</v>
      </c>
      <c r="HH145" s="34">
        <v>282507</v>
      </c>
      <c r="HI145" s="34">
        <v>287324</v>
      </c>
      <c r="HJ145" s="34">
        <v>292284</v>
      </c>
      <c r="HK145" s="34">
        <v>297226</v>
      </c>
      <c r="HL145" s="34">
        <v>302135</v>
      </c>
      <c r="HM145" s="34">
        <v>307018</v>
      </c>
      <c r="HN145" s="34">
        <v>314401</v>
      </c>
      <c r="HO145" s="34">
        <v>325126</v>
      </c>
      <c r="HP145" s="34">
        <v>336883</v>
      </c>
      <c r="HQ145" s="34">
        <v>349037</v>
      </c>
      <c r="HR145" s="34">
        <v>361575</v>
      </c>
      <c r="HS145" s="34">
        <v>374440</v>
      </c>
      <c r="HT145" s="34">
        <v>387539</v>
      </c>
      <c r="HU145" s="34">
        <v>400728</v>
      </c>
      <c r="HV145" s="34">
        <v>416738</v>
      </c>
      <c r="HW145" s="34">
        <v>435582</v>
      </c>
      <c r="HX145" s="34">
        <v>454252</v>
      </c>
      <c r="HY145" s="34">
        <v>472442</v>
      </c>
      <c r="HZ145" s="34">
        <v>489758</v>
      </c>
      <c r="IA145" s="34">
        <v>504508</v>
      </c>
      <c r="IB145" s="34">
        <v>514438</v>
      </c>
      <c r="IC145" s="34">
        <v>521457</v>
      </c>
      <c r="ID145" s="34">
        <v>523787.00000000006</v>
      </c>
      <c r="IE145" s="34">
        <v>521020.99999999994</v>
      </c>
      <c r="IF145" s="34">
        <v>517886.99999999994</v>
      </c>
      <c r="IG145" s="34">
        <v>515222.99999999994</v>
      </c>
      <c r="IH145" s="34">
        <v>513361.99999999994</v>
      </c>
      <c r="II145" s="34">
        <v>512284</v>
      </c>
      <c r="IJ145" s="34">
        <v>511718</v>
      </c>
      <c r="IK145" s="34">
        <v>511725</v>
      </c>
      <c r="IL145" s="34">
        <v>512683</v>
      </c>
      <c r="IM145" s="34">
        <v>514714.00000000006</v>
      </c>
      <c r="IN145" s="34">
        <v>517587</v>
      </c>
      <c r="IO145" s="34">
        <v>520779</v>
      </c>
      <c r="IP145" s="34">
        <v>523919.99999999994</v>
      </c>
      <c r="IQ145" s="34">
        <v>526981</v>
      </c>
      <c r="IR145" s="34">
        <v>529986</v>
      </c>
      <c r="IS145" s="34">
        <v>532965</v>
      </c>
      <c r="IT145" s="34">
        <v>535943</v>
      </c>
      <c r="IU145" s="34">
        <v>538923</v>
      </c>
      <c r="IV145" s="34">
        <v>541917</v>
      </c>
      <c r="IW145" s="34">
        <v>544920</v>
      </c>
      <c r="IX145" s="34">
        <v>547913</v>
      </c>
      <c r="IY145" s="34">
        <v>550899</v>
      </c>
      <c r="IZ145" s="34">
        <v>553876</v>
      </c>
      <c r="JA145" s="34">
        <v>556821</v>
      </c>
      <c r="JB145" s="34">
        <v>559692</v>
      </c>
      <c r="JC145" s="34">
        <v>562457</v>
      </c>
      <c r="JD145" s="34">
        <v>565094</v>
      </c>
      <c r="JE145" s="34">
        <v>567593</v>
      </c>
      <c r="JF145" s="34">
        <v>569909</v>
      </c>
      <c r="JG145" s="34">
        <v>572011</v>
      </c>
      <c r="JH145" s="34">
        <v>573870</v>
      </c>
      <c r="JI145" s="34">
        <v>575462</v>
      </c>
      <c r="JJ145" s="34">
        <v>576766</v>
      </c>
      <c r="JK145" s="34">
        <v>577761</v>
      </c>
      <c r="JL145" s="34">
        <v>578462</v>
      </c>
      <c r="JM145" s="34">
        <v>578857</v>
      </c>
      <c r="JN145" s="34">
        <v>578942</v>
      </c>
      <c r="JO145" s="34">
        <v>578717</v>
      </c>
      <c r="JP145" s="34">
        <v>578184</v>
      </c>
      <c r="JQ145" s="34">
        <v>577365</v>
      </c>
      <c r="JR145" s="34">
        <v>576271</v>
      </c>
      <c r="JS145" s="34">
        <v>574889</v>
      </c>
      <c r="JT145" s="34">
        <v>573237</v>
      </c>
      <c r="JU145" s="34">
        <v>571356</v>
      </c>
      <c r="JV145" s="34">
        <v>569249</v>
      </c>
      <c r="JW145" s="34">
        <v>566929</v>
      </c>
      <c r="JX145" s="34">
        <v>564418</v>
      </c>
      <c r="JY145" s="34">
        <v>561735</v>
      </c>
      <c r="JZ145" s="34">
        <v>558896</v>
      </c>
      <c r="KA145" s="34">
        <v>555898</v>
      </c>
      <c r="KB145" s="34">
        <v>552756</v>
      </c>
      <c r="KC145" s="34">
        <v>549506</v>
      </c>
      <c r="KD145" s="34">
        <v>546163</v>
      </c>
      <c r="KE145" s="34">
        <v>542722</v>
      </c>
      <c r="KF145" s="34">
        <v>539198</v>
      </c>
      <c r="KG145" s="34">
        <v>535603</v>
      </c>
      <c r="KH145" s="34">
        <v>531947</v>
      </c>
      <c r="KI145" s="34">
        <v>528254</v>
      </c>
      <c r="KJ145" s="34">
        <v>524540</v>
      </c>
      <c r="KK145" s="34">
        <v>520832.99999999994</v>
      </c>
      <c r="KL145" s="34">
        <v>517152.00000000006</v>
      </c>
      <c r="KM145" s="34">
        <v>513499</v>
      </c>
      <c r="KN145" s="34">
        <v>509901</v>
      </c>
      <c r="KO145" s="34">
        <v>506395</v>
      </c>
      <c r="KP145" s="34">
        <v>503002</v>
      </c>
      <c r="KQ145" s="34">
        <v>499728</v>
      </c>
      <c r="KR145" s="34">
        <v>496594</v>
      </c>
      <c r="KS145" s="34">
        <v>493595</v>
      </c>
      <c r="KT145" s="34">
        <v>490755</v>
      </c>
      <c r="KU145" s="34">
        <v>488081</v>
      </c>
      <c r="KV145" s="34">
        <v>485558</v>
      </c>
      <c r="KW145" s="34">
        <v>483190</v>
      </c>
      <c r="KX145" s="34">
        <v>480954</v>
      </c>
      <c r="KY145" s="34">
        <v>478839</v>
      </c>
      <c r="KZ145" s="34">
        <v>476818</v>
      </c>
      <c r="LA145" s="34">
        <v>474885</v>
      </c>
      <c r="LB145" s="34">
        <v>473031</v>
      </c>
      <c r="LC145" s="34">
        <v>471225</v>
      </c>
      <c r="LD145" s="34">
        <v>469441</v>
      </c>
      <c r="LE145" t="s">
        <v>843</v>
      </c>
      <c r="LF145" t="s">
        <v>843</v>
      </c>
      <c r="LG145" t="s">
        <v>843</v>
      </c>
      <c r="LH145" s="34">
        <v>1.5683013945817947E-2</v>
      </c>
      <c r="LI145" s="34">
        <v>1.6907170414924622E-2</v>
      </c>
      <c r="LJ145" s="34">
        <v>1.7115432769060135E-2</v>
      </c>
      <c r="LK145" s="34">
        <v>1.6766859218478203E-2</v>
      </c>
      <c r="LL145" s="34">
        <v>1.6381144523620605E-2</v>
      </c>
      <c r="LM145" s="34">
        <v>1.6032440587878227E-2</v>
      </c>
      <c r="LN145" s="34">
        <v>2.3762863129377365E-2</v>
      </c>
      <c r="LO145" s="34">
        <v>3.3543556928634644E-2</v>
      </c>
      <c r="LP145" s="34">
        <v>3.5522889345884323E-2</v>
      </c>
      <c r="LQ145" s="34">
        <v>3.544224426150322E-2</v>
      </c>
      <c r="LR145" s="34">
        <v>3.5291556268930435E-2</v>
      </c>
      <c r="LS145" s="34">
        <v>3.4962087869644165E-2</v>
      </c>
      <c r="LT145" s="34">
        <v>3.4384913742542267E-2</v>
      </c>
      <c r="LU145" s="34">
        <v>3.3466402441263199E-2</v>
      </c>
      <c r="LV145" s="34">
        <v>3.9174832403659821E-2</v>
      </c>
      <c r="LW145" s="34">
        <v>4.4225342571735382E-2</v>
      </c>
      <c r="LX145" s="34">
        <v>4.1969042271375656E-2</v>
      </c>
      <c r="LY145" s="34">
        <v>3.9262879639863968E-2</v>
      </c>
      <c r="LZ145" s="34">
        <v>3.599640354514122E-2</v>
      </c>
      <c r="MA145" s="34">
        <v>2.9672306030988693E-2</v>
      </c>
      <c r="MB145" s="34">
        <v>1.9491346552968025E-2</v>
      </c>
      <c r="MC145" s="34">
        <v>1.3551773503422737E-2</v>
      </c>
      <c r="MD145" s="34">
        <v>4.4582965783774853E-3</v>
      </c>
      <c r="ME145" s="34">
        <v>-5.2947648800909519E-3</v>
      </c>
      <c r="MF145" s="34">
        <v>-6.0332762077450752E-3</v>
      </c>
      <c r="MG145" s="34">
        <v>-5.1572551019489765E-3</v>
      </c>
      <c r="MH145" s="34">
        <v>-3.6185672506690025E-3</v>
      </c>
      <c r="MI145" s="34">
        <v>-2.1020905114710331E-3</v>
      </c>
      <c r="MJ145" s="34">
        <v>-1.1054667411372066E-3</v>
      </c>
      <c r="MK145" s="34">
        <v>1.3679315998160746E-5</v>
      </c>
      <c r="ML145" s="34">
        <v>1.8703490495681763E-3</v>
      </c>
      <c r="MM145" s="34">
        <v>3.9536859840154648E-3</v>
      </c>
      <c r="MN145" s="34">
        <v>5.5662202648818493E-3</v>
      </c>
      <c r="MO145" s="34">
        <v>6.148140411823988E-3</v>
      </c>
      <c r="MP145" s="34">
        <v>6.0132332146167755E-3</v>
      </c>
      <c r="MQ145" s="34">
        <v>5.8254939503967762E-3</v>
      </c>
      <c r="MR145" s="34">
        <v>5.6860963813960552E-3</v>
      </c>
      <c r="MS145" s="34">
        <v>5.6051649153232574E-3</v>
      </c>
      <c r="MT145" s="34">
        <v>5.5720559321343899E-3</v>
      </c>
      <c r="MU145" s="34">
        <v>5.5448915809392929E-3</v>
      </c>
      <c r="MV145" s="34">
        <v>5.5401497520506382E-3</v>
      </c>
      <c r="MW145" s="34">
        <v>5.5261417292058468E-3</v>
      </c>
      <c r="MX145" s="34">
        <v>5.4775201715528965E-3</v>
      </c>
      <c r="MY145" s="34">
        <v>5.4349740967154503E-3</v>
      </c>
      <c r="MZ145" s="34">
        <v>5.3893458098173141E-3</v>
      </c>
      <c r="NA145" s="34">
        <v>5.3029889240860939E-3</v>
      </c>
      <c r="NB145" s="34">
        <v>5.1428084261715412E-3</v>
      </c>
      <c r="NC145" s="34">
        <v>4.9280542880296707E-3</v>
      </c>
      <c r="ND145" s="34">
        <v>4.6774023212492466E-3</v>
      </c>
      <c r="NE145" s="34">
        <v>4.4125234708189964E-3</v>
      </c>
      <c r="NF145" s="34">
        <v>4.0720864199101925E-3</v>
      </c>
      <c r="NG145" s="34">
        <v>3.6815230268985033E-3</v>
      </c>
      <c r="NH145" s="34">
        <v>3.2446677796542645E-3</v>
      </c>
      <c r="NI145" s="34">
        <v>2.7703065425157547E-3</v>
      </c>
      <c r="NJ145" s="34">
        <v>2.2634419146925211E-3</v>
      </c>
      <c r="NK145" s="34">
        <v>1.7236500279977918E-3</v>
      </c>
      <c r="NL145" s="34">
        <v>1.2125689536333084E-3</v>
      </c>
      <c r="NM145" s="34">
        <v>6.8261218257248402E-4</v>
      </c>
      <c r="NN145" s="34">
        <v>1.4683032350149006E-4</v>
      </c>
      <c r="NO145" s="34">
        <v>-3.8871550350449979E-4</v>
      </c>
      <c r="NP145" s="34">
        <v>-9.2142721405252814E-4</v>
      </c>
      <c r="NQ145" s="34">
        <v>-1.4175082324072719E-3</v>
      </c>
      <c r="NR145" s="34">
        <v>-1.8966126954182982E-3</v>
      </c>
      <c r="NS145" s="34">
        <v>-2.4010573979467154E-3</v>
      </c>
      <c r="NT145" s="34">
        <v>-2.8777348343282938E-3</v>
      </c>
      <c r="NU145" s="34">
        <v>-3.2867607660591602E-3</v>
      </c>
      <c r="NV145" s="34">
        <v>-3.6945347674190998E-3</v>
      </c>
      <c r="NW145" s="34">
        <v>-4.0838727727532387E-3</v>
      </c>
      <c r="NX145" s="34">
        <v>-4.4389637187123299E-3</v>
      </c>
      <c r="NY145" s="34">
        <v>-4.764903336763382E-3</v>
      </c>
      <c r="NZ145" s="34">
        <v>-5.0667989999055862E-3</v>
      </c>
      <c r="OA145" s="34">
        <v>-5.3785853087902069E-3</v>
      </c>
      <c r="OB145" s="34">
        <v>-5.668149795383215E-3</v>
      </c>
      <c r="OC145" s="34">
        <v>-5.896981805562973E-3</v>
      </c>
      <c r="OD145" s="34">
        <v>-6.1022266745567322E-3</v>
      </c>
      <c r="OE145" s="34">
        <v>-6.3202478922903538E-3</v>
      </c>
      <c r="OF145" s="34">
        <v>-6.514368113130331E-3</v>
      </c>
      <c r="OG145" s="34">
        <v>-6.6896355710923672E-3</v>
      </c>
      <c r="OH145" s="34">
        <v>-6.8493545986711979E-3</v>
      </c>
      <c r="OI145" s="34">
        <v>-6.9666318595409393E-3</v>
      </c>
      <c r="OJ145" s="34">
        <v>-7.055540569126606E-3</v>
      </c>
      <c r="OK145" s="34">
        <v>-7.0922351442277431E-3</v>
      </c>
      <c r="OL145" s="34">
        <v>-7.0926179178059101E-3</v>
      </c>
      <c r="OM145" s="34">
        <v>-7.0887533947825432E-3</v>
      </c>
      <c r="ON145" s="34">
        <v>-7.0314928889274597E-3</v>
      </c>
      <c r="OO145" s="34">
        <v>-6.899592000991106E-3</v>
      </c>
      <c r="OP145" s="34">
        <v>-6.7228507250547409E-3</v>
      </c>
      <c r="OQ145" s="34">
        <v>-6.5301959402859211E-3</v>
      </c>
      <c r="OR145" s="34">
        <v>-6.2911594286561012E-3</v>
      </c>
      <c r="OS145" s="34">
        <v>-6.0574477538466454E-3</v>
      </c>
      <c r="OT145" s="34">
        <v>-5.7703214697539806E-3</v>
      </c>
      <c r="OU145" s="34">
        <v>-5.4636457934975624E-3</v>
      </c>
      <c r="OV145" s="34">
        <v>-5.1826308481395245E-3</v>
      </c>
      <c r="OW145" s="34">
        <v>-4.8887939192354679E-3</v>
      </c>
      <c r="OX145" s="34">
        <v>-4.6383198350667953E-3</v>
      </c>
      <c r="OY145" s="34">
        <v>-4.4072074815630913E-3</v>
      </c>
      <c r="OZ145" s="34">
        <v>-4.2295572347939014E-3</v>
      </c>
      <c r="PA145" s="34">
        <v>-4.062197171151638E-3</v>
      </c>
      <c r="PB145" s="34">
        <v>-3.9117438718676567E-3</v>
      </c>
      <c r="PC145" s="34">
        <v>-3.8252384401857853E-3</v>
      </c>
      <c r="PD145" s="34">
        <v>-3.7930617108941078E-3</v>
      </c>
      <c r="PE145" t="s">
        <v>1300</v>
      </c>
      <c r="PF145" t="s">
        <v>843</v>
      </c>
      <c r="PG145" t="s">
        <v>843</v>
      </c>
      <c r="PH145" t="s">
        <v>843</v>
      </c>
      <c r="PI145" t="s">
        <v>843</v>
      </c>
      <c r="PJ145" t="s">
        <v>1300</v>
      </c>
      <c r="PK145" s="34">
        <v>0.51649695634841919</v>
      </c>
      <c r="PL145" s="34">
        <v>0.51636481285095215</v>
      </c>
      <c r="PM145" s="34">
        <v>0.51628208160400391</v>
      </c>
      <c r="PN145" s="34">
        <v>0.5163007378578186</v>
      </c>
      <c r="PO145" s="34">
        <v>0.51637184619903564</v>
      </c>
      <c r="PP145" s="34">
        <v>0.51645833253860474</v>
      </c>
      <c r="PQ145" s="34">
        <v>0.52002698183059692</v>
      </c>
      <c r="PR145" s="34">
        <v>0.52774310111999512</v>
      </c>
      <c r="PS145" s="34">
        <v>0.53591901063919067</v>
      </c>
      <c r="PT145" s="34">
        <v>0.54360711574554443</v>
      </c>
      <c r="PU145" s="34">
        <v>0.55083733797073364</v>
      </c>
      <c r="PV145" s="34">
        <v>0.55764609575271606</v>
      </c>
      <c r="PW145" s="34">
        <v>0.56411612033843994</v>
      </c>
      <c r="PX145" s="34">
        <v>0.57024216651916504</v>
      </c>
      <c r="PY145" s="34">
        <v>0.57384258508682251</v>
      </c>
      <c r="PZ145" s="34">
        <v>0.57507658004760742</v>
      </c>
      <c r="QA145" s="34">
        <v>0.57615375518798828</v>
      </c>
      <c r="QB145" s="34">
        <v>0.57706129550933838</v>
      </c>
      <c r="QC145" s="34">
        <v>0.57776492834091187</v>
      </c>
      <c r="QD145" s="34">
        <v>0.57803642749786377</v>
      </c>
      <c r="QE145" s="34">
        <v>0.57756620645523071</v>
      </c>
      <c r="QF145" s="34">
        <v>0.57672250270843506</v>
      </c>
      <c r="QG145" s="34">
        <v>0.57526248693466187</v>
      </c>
      <c r="QH145" s="34">
        <v>0.57308822870254517</v>
      </c>
      <c r="QI145" s="34">
        <v>0.57092571258544922</v>
      </c>
      <c r="QJ145" s="34">
        <v>0.56891870498657227</v>
      </c>
      <c r="QK145" s="34">
        <v>0.56712806224822998</v>
      </c>
      <c r="QL145" s="34">
        <v>0.56554955244064331</v>
      </c>
      <c r="QM145" s="34">
        <v>0.56414276361465454</v>
      </c>
      <c r="QN145" s="34">
        <v>0.56292146444320679</v>
      </c>
      <c r="QO145" s="34">
        <v>0.56194370985031128</v>
      </c>
      <c r="QP145" s="34">
        <v>0.56121456623077393</v>
      </c>
      <c r="QQ145" s="34">
        <v>0.56069415807723999</v>
      </c>
      <c r="QR145" s="34">
        <v>0.56027030944824219</v>
      </c>
      <c r="QS145" s="34">
        <v>0.5598641037940979</v>
      </c>
      <c r="QT145" s="34">
        <v>0.55946797132492065</v>
      </c>
      <c r="QU145" s="34">
        <v>0.55907702445983887</v>
      </c>
      <c r="QV145" s="34">
        <v>0.55867832899093628</v>
      </c>
      <c r="QW145" s="34">
        <v>0.55827021598815918</v>
      </c>
      <c r="QX145" s="34">
        <v>0.55785518884658813</v>
      </c>
      <c r="QY145" s="34">
        <v>0.55743592977523804</v>
      </c>
      <c r="QZ145" s="34">
        <v>0.55700838565826416</v>
      </c>
      <c r="RA145" s="34">
        <v>0.55657011270523071</v>
      </c>
      <c r="RB145" s="34">
        <v>0.55612009763717651</v>
      </c>
      <c r="RC145" s="34">
        <v>0.5556640625</v>
      </c>
      <c r="RD145" s="34">
        <v>0.55518382787704468</v>
      </c>
      <c r="RE145" s="34">
        <v>0.55469971895217896</v>
      </c>
      <c r="RF145" s="34">
        <v>0.55421304702758789</v>
      </c>
      <c r="RG145" s="34">
        <v>0.55370789766311646</v>
      </c>
      <c r="RH145" s="34">
        <v>0.55319041013717651</v>
      </c>
      <c r="RI145" s="34">
        <v>0.55267244577407837</v>
      </c>
      <c r="RJ145" s="34">
        <v>0.55214321613311768</v>
      </c>
      <c r="RK145" s="34">
        <v>0.55160748958587646</v>
      </c>
      <c r="RL145" s="34">
        <v>0.55106502771377563</v>
      </c>
      <c r="RM145" s="34">
        <v>0.55050748586654663</v>
      </c>
      <c r="RN145" s="34">
        <v>0.54993844032287598</v>
      </c>
      <c r="RO145" s="34">
        <v>0.54935503005981445</v>
      </c>
      <c r="RP145" s="34">
        <v>0.5487486720085144</v>
      </c>
      <c r="RQ145" s="34">
        <v>0.54812055826187134</v>
      </c>
      <c r="RR145" s="34">
        <v>0.54746967554092407</v>
      </c>
      <c r="RS145" s="34">
        <v>0.54679650068283081</v>
      </c>
      <c r="RT145" s="34">
        <v>0.54609131813049316</v>
      </c>
      <c r="RU145" s="34">
        <v>0.54535108804702759</v>
      </c>
      <c r="RV145" s="34">
        <v>0.54458338022232056</v>
      </c>
      <c r="RW145" s="34">
        <v>0.54378032684326172</v>
      </c>
      <c r="RX145" s="34">
        <v>0.54293644428253174</v>
      </c>
      <c r="RY145" s="34">
        <v>0.5420527458190918</v>
      </c>
      <c r="RZ145" s="34">
        <v>0.5411224365234375</v>
      </c>
      <c r="SA145" s="34">
        <v>0.54014754295349121</v>
      </c>
      <c r="SB145" s="34">
        <v>0.53913497924804688</v>
      </c>
      <c r="SC145" s="34">
        <v>0.53808045387268066</v>
      </c>
      <c r="SD145" s="34">
        <v>0.53698158264160156</v>
      </c>
      <c r="SE145" s="34">
        <v>0.53583681583404541</v>
      </c>
      <c r="SF145" s="34">
        <v>0.53465843200683594</v>
      </c>
      <c r="SG145" s="34">
        <v>0.5334542989730835</v>
      </c>
      <c r="SH145" s="34">
        <v>0.53220987319946289</v>
      </c>
      <c r="SI145" s="34">
        <v>0.5309441089630127</v>
      </c>
      <c r="SJ145" s="34">
        <v>0.52967405319213867</v>
      </c>
      <c r="SK145" s="34">
        <v>0.52839285135269165</v>
      </c>
      <c r="SL145" s="34">
        <v>0.52711004018783569</v>
      </c>
      <c r="SM145" s="34">
        <v>0.52584171295166016</v>
      </c>
      <c r="SN145" s="34">
        <v>0.52460384368896484</v>
      </c>
      <c r="SO145" s="34">
        <v>0.52339738607406616</v>
      </c>
      <c r="SP145" s="34">
        <v>0.52223664522171021</v>
      </c>
      <c r="SQ145" s="34">
        <v>0.52113252878189087</v>
      </c>
      <c r="SR145" s="34">
        <v>0.52009397745132446</v>
      </c>
      <c r="SS145" s="34">
        <v>0.51912915706634521</v>
      </c>
      <c r="ST145" s="34">
        <v>0.51825392246246338</v>
      </c>
      <c r="SU145" s="34">
        <v>0.51747703552246094</v>
      </c>
      <c r="SV145" s="34">
        <v>0.51679211854934692</v>
      </c>
      <c r="SW145" s="34">
        <v>0.51620668172836304</v>
      </c>
      <c r="SX145" s="34">
        <v>0.51573199033737183</v>
      </c>
      <c r="SY145" s="34">
        <v>0.51534521579742432</v>
      </c>
      <c r="SZ145" s="34">
        <v>0.51504379510879517</v>
      </c>
      <c r="TA145" s="34">
        <v>0.51482677459716797</v>
      </c>
      <c r="TB145" s="34">
        <v>0.51468032598495483</v>
      </c>
      <c r="TC145" s="34">
        <v>0.51458418369293213</v>
      </c>
      <c r="TD145" s="34">
        <v>0.51453506946563721</v>
      </c>
      <c r="TE145" s="34">
        <v>0.51453077793121338</v>
      </c>
      <c r="TF145" s="34">
        <v>0.51454824209213257</v>
      </c>
      <c r="TG145" s="34">
        <v>0.51457798480987549</v>
      </c>
      <c r="TH145" t="s">
        <v>843</v>
      </c>
      <c r="TI145" t="s">
        <v>843</v>
      </c>
      <c r="TJ145" t="s">
        <v>1300</v>
      </c>
      <c r="TK145" s="34">
        <v>0.56161893620146797</v>
      </c>
      <c r="TL145" s="34">
        <v>0.575073044843182</v>
      </c>
      <c r="TM145" s="34">
        <v>0.58834658815841501</v>
      </c>
      <c r="TN145" s="34">
        <v>0.60139187250084492</v>
      </c>
      <c r="TO145" s="34">
        <v>0.61442834234422106</v>
      </c>
      <c r="TP145" s="34">
        <v>0.62738829645167404</v>
      </c>
      <c r="TQ145" s="34">
        <v>0.64207436056876499</v>
      </c>
      <c r="TR145" s="34">
        <v>0.65854161155982593</v>
      </c>
      <c r="TS145" s="34">
        <v>0.67406339886548194</v>
      </c>
      <c r="TT145" s="34">
        <v>0.68740276818789992</v>
      </c>
      <c r="TU145" s="34">
        <v>0.69845633472493207</v>
      </c>
      <c r="TV145" s="34">
        <v>0.70736872747472601</v>
      </c>
      <c r="TW145" s="34">
        <v>0.7142510634399849</v>
      </c>
      <c r="TX145" s="34">
        <v>0.71947929767822605</v>
      </c>
      <c r="TY145" s="34">
        <v>0.72428840182560705</v>
      </c>
      <c r="TZ145" s="34">
        <v>0.72876060075944393</v>
      </c>
      <c r="UA145" s="34">
        <v>0.73229206223411003</v>
      </c>
      <c r="UB145" s="34">
        <v>0.73513044987532894</v>
      </c>
      <c r="UC145" s="34">
        <v>0.73735702122272595</v>
      </c>
      <c r="UD145" s="34">
        <v>0.73855419537450406</v>
      </c>
      <c r="UE145" s="34">
        <v>0.7382658357275319</v>
      </c>
      <c r="UF145" s="34">
        <v>0.73737936456949993</v>
      </c>
      <c r="UG145" s="34">
        <v>0.735375257499709</v>
      </c>
      <c r="UH145" s="34">
        <v>0.73222506172969803</v>
      </c>
      <c r="UI145" s="34">
        <v>0.7295925559050529</v>
      </c>
      <c r="UJ145" s="34">
        <v>0.72771525367146495</v>
      </c>
      <c r="UK145" s="34">
        <v>0.72667462076018396</v>
      </c>
      <c r="UL145" s="34">
        <v>0.72640593264094511</v>
      </c>
      <c r="UM145" s="34">
        <v>0.72665608792342695</v>
      </c>
      <c r="UN145" s="34">
        <v>0.72737700913576608</v>
      </c>
      <c r="UO145" s="34">
        <v>0.728660790390943</v>
      </c>
      <c r="UP145" s="34">
        <v>0.73031528188469697</v>
      </c>
      <c r="UQ145" s="34">
        <v>0.7319979713575</v>
      </c>
      <c r="UR145" s="34">
        <v>0.73337442562008104</v>
      </c>
      <c r="US145" s="34">
        <v>0.73421635534398799</v>
      </c>
      <c r="UT145" s="34">
        <v>0.73444868031295296</v>
      </c>
      <c r="UU145" s="34">
        <v>0.73407316419679003</v>
      </c>
      <c r="UV145" s="34">
        <v>0.73305632926770903</v>
      </c>
      <c r="UW145" s="34">
        <v>0.73121513741653699</v>
      </c>
      <c r="UX145" s="34">
        <v>0.72844290516186405</v>
      </c>
      <c r="UY145" s="34">
        <v>0.72471706921908707</v>
      </c>
      <c r="UZ145" s="34">
        <v>0.72004789693899995</v>
      </c>
      <c r="VA145" s="34">
        <v>0.714398740674834</v>
      </c>
      <c r="VB145" s="34">
        <v>0.70759431402126294</v>
      </c>
      <c r="VC145" s="34">
        <v>0.69957291923379994</v>
      </c>
      <c r="VD145" s="34">
        <v>0.69026194258293305</v>
      </c>
      <c r="VE145" s="34">
        <v>0.67976762219220599</v>
      </c>
      <c r="VF145" s="34">
        <v>0.66830916113661898</v>
      </c>
      <c r="VG145" s="34">
        <v>0.655764350709793</v>
      </c>
      <c r="VH145" s="34">
        <v>0.64211270918359697</v>
      </c>
      <c r="VI145" s="34">
        <v>0.62758791315806595</v>
      </c>
      <c r="VJ145" s="34">
        <v>0.61249346603474397</v>
      </c>
      <c r="VK145" s="34">
        <v>0.59732953456357696</v>
      </c>
      <c r="VL145" s="34">
        <v>0.58256720910086901</v>
      </c>
      <c r="VM145" s="34">
        <v>0.56855379824746999</v>
      </c>
      <c r="VN145" s="34">
        <v>0.55560209532826299</v>
      </c>
      <c r="VO145" s="34">
        <v>0.54402237659723296</v>
      </c>
      <c r="VP145" s="34">
        <v>0.53407404592153196</v>
      </c>
      <c r="VQ145" s="34">
        <v>0.52586828571058397</v>
      </c>
      <c r="VR145" s="34">
        <v>0.51945251305905993</v>
      </c>
      <c r="VS145" s="34">
        <v>0.51478854482310099</v>
      </c>
      <c r="VT145" s="34">
        <v>0.51178370701376108</v>
      </c>
      <c r="VU145" s="34">
        <v>0.510377929828154</v>
      </c>
      <c r="VV145" s="34">
        <v>0.51049506948297796</v>
      </c>
      <c r="VW145" s="34">
        <v>0.51201161125328598</v>
      </c>
      <c r="VX145" s="34">
        <v>0.51476882606363294</v>
      </c>
      <c r="VY145" s="34">
        <v>0.51855954072822297</v>
      </c>
      <c r="VZ145" s="34">
        <v>0.52306285266761798</v>
      </c>
      <c r="WA145" s="34">
        <v>0.52791767101893394</v>
      </c>
      <c r="WB145" s="34">
        <v>0.53275120830996803</v>
      </c>
      <c r="WC145" s="34">
        <v>0.53719564999570601</v>
      </c>
      <c r="WD145" s="34">
        <v>0.54091488006792598</v>
      </c>
      <c r="WE145" s="34">
        <v>0.54366031304951901</v>
      </c>
      <c r="WF145" s="34">
        <v>0.54532070623432705</v>
      </c>
      <c r="WG145" s="34">
        <v>0.54591669519905206</v>
      </c>
      <c r="WH145" s="34">
        <v>0.54559190009627401</v>
      </c>
      <c r="WI145" s="34">
        <v>0.54454022455572892</v>
      </c>
      <c r="WJ145" s="34">
        <v>0.54292825096199993</v>
      </c>
      <c r="WK145" s="34">
        <v>0.54091291049672197</v>
      </c>
      <c r="WL145" s="34">
        <v>0.53856055851972595</v>
      </c>
      <c r="WM145" s="34">
        <v>0.53592385709383494</v>
      </c>
      <c r="WN145" s="34">
        <v>0.53314350939407706</v>
      </c>
      <c r="WO145" s="34">
        <v>0.53036921446692598</v>
      </c>
      <c r="WP145" s="34">
        <v>0.52770553370652495</v>
      </c>
      <c r="WQ145" s="34">
        <v>0.52520731945287502</v>
      </c>
      <c r="WR145" s="34">
        <v>0.52288825916527604</v>
      </c>
      <c r="WS145" s="34">
        <v>0.52078918175275701</v>
      </c>
      <c r="WT145" s="34">
        <v>0.51901582559329695</v>
      </c>
      <c r="WU145" s="34">
        <v>0.51765426082473798</v>
      </c>
      <c r="WV145" s="34">
        <v>0.51675969165003699</v>
      </c>
      <c r="WW145" s="34">
        <v>0.51627443049427002</v>
      </c>
      <c r="WX145" s="34">
        <v>0.51615510540258702</v>
      </c>
      <c r="WY145" s="34">
        <v>0.51637756599372897</v>
      </c>
      <c r="WZ145" s="34">
        <v>0.51690275367582794</v>
      </c>
      <c r="XA145" s="34">
        <v>0.51768930325009999</v>
      </c>
      <c r="XB145" s="34">
        <v>0.51866861165090095</v>
      </c>
      <c r="XC145" s="34">
        <v>0.519788976308595</v>
      </c>
      <c r="XD145" s="34">
        <v>0.52096663300943102</v>
      </c>
      <c r="XE145" s="34">
        <v>0.52210793572943903</v>
      </c>
      <c r="XF145" s="34">
        <v>0.523180009549578</v>
      </c>
      <c r="XG145" s="34">
        <v>0.52414786948732595</v>
      </c>
      <c r="XH145" t="s">
        <v>843</v>
      </c>
      <c r="XI145" t="s">
        <v>1300</v>
      </c>
      <c r="XJ145" s="34">
        <v>0.53904777412201099</v>
      </c>
      <c r="XK145" s="34">
        <v>0.552643622954614</v>
      </c>
      <c r="XL145" s="34">
        <v>0.56639700838398299</v>
      </c>
      <c r="XM145" s="34">
        <v>0.58014706006045902</v>
      </c>
      <c r="XN145" s="34">
        <v>0.59401524817589502</v>
      </c>
      <c r="XO145" s="34">
        <v>0.60785849689594795</v>
      </c>
      <c r="XP145" s="34">
        <v>0.62353113306117502</v>
      </c>
      <c r="XQ145" s="34">
        <v>0.64098072747181112</v>
      </c>
      <c r="XR145" s="34">
        <v>0.65727121879109407</v>
      </c>
      <c r="XS145" s="34">
        <v>0.671139449399347</v>
      </c>
      <c r="XT145" s="34">
        <v>0.682505265166653</v>
      </c>
      <c r="XU145" s="34">
        <v>0.69155980723239097</v>
      </c>
      <c r="XV145" s="34">
        <v>0.69846428557605089</v>
      </c>
      <c r="XW145" s="34">
        <v>0.70358073306582003</v>
      </c>
      <c r="XX145" s="34">
        <v>0.70786921279077009</v>
      </c>
      <c r="XY145" s="34">
        <v>0.71126906070498808</v>
      </c>
      <c r="XZ145" s="34">
        <v>0.71329381786561397</v>
      </c>
      <c r="YA145" s="34">
        <v>0.71426122148327198</v>
      </c>
      <c r="YB145" s="34">
        <v>0.71439772295705195</v>
      </c>
      <c r="YC145" s="34">
        <v>0.71349215473292804</v>
      </c>
      <c r="YD145" s="34">
        <v>0.71119649015041597</v>
      </c>
      <c r="YE145" s="34">
        <v>0.70854767646452499</v>
      </c>
      <c r="YF145" s="34">
        <v>0.70498599621601898</v>
      </c>
      <c r="YG145" s="34">
        <v>0.70035209679446997</v>
      </c>
      <c r="YH145" s="34">
        <v>0.69636909209924203</v>
      </c>
      <c r="YI145" s="34">
        <v>0.69324865810662795</v>
      </c>
      <c r="YJ145" s="34">
        <v>0.69094450802308305</v>
      </c>
      <c r="YK145" s="34">
        <v>0.68925665328543007</v>
      </c>
      <c r="YL145" s="34">
        <v>0.68790525250235501</v>
      </c>
      <c r="YM145" s="34">
        <v>0.68684547364306991</v>
      </c>
      <c r="YN145" s="34">
        <v>0.68619205239885106</v>
      </c>
      <c r="YO145" s="34">
        <v>0.68592363914717691</v>
      </c>
      <c r="YP145" s="34">
        <v>0.68584828652160301</v>
      </c>
      <c r="YQ145" s="34">
        <v>0.68554031556572004</v>
      </c>
      <c r="YR145" s="34">
        <v>0.68470884418533007</v>
      </c>
      <c r="YS145" s="34">
        <v>0.68323810535863705</v>
      </c>
      <c r="YT145" s="34">
        <v>0.68100289441607897</v>
      </c>
      <c r="YU145" s="34">
        <v>0.67779842747500096</v>
      </c>
      <c r="YV145" s="34">
        <v>0.67332377386795406</v>
      </c>
      <c r="YW145" s="34">
        <v>0.66740734074502195</v>
      </c>
      <c r="YX145" s="34">
        <v>0.65989625717591394</v>
      </c>
      <c r="YY145" s="34">
        <v>0.65082764442487007</v>
      </c>
      <c r="YZ145" s="34">
        <v>0.64037597244085509</v>
      </c>
      <c r="ZA145" s="34">
        <v>0.62837471115394994</v>
      </c>
      <c r="ZB145" s="34">
        <v>0.61478325944502099</v>
      </c>
      <c r="ZC145" s="34">
        <v>0.59984680880104102</v>
      </c>
      <c r="ZD145" s="34">
        <v>0.58392115663614996</v>
      </c>
      <c r="ZE145" s="34">
        <v>0.567529991154887</v>
      </c>
      <c r="ZF145" s="34">
        <v>0.55116316931342402</v>
      </c>
      <c r="ZG145" s="34">
        <v>0.53524837758008204</v>
      </c>
      <c r="ZH145" s="34">
        <v>0.52017251877054105</v>
      </c>
      <c r="ZI145" s="34">
        <v>0.50631456388076501</v>
      </c>
      <c r="ZJ145" s="34">
        <v>0.49402913551849698</v>
      </c>
      <c r="ZK145" s="34">
        <v>0.48347630553911897</v>
      </c>
      <c r="ZL145" s="34">
        <v>0.47471244837594395</v>
      </c>
      <c r="ZM145" s="34">
        <v>0.46774923562750403</v>
      </c>
      <c r="ZN145" s="34">
        <v>0.46255887384035099</v>
      </c>
      <c r="ZO145" s="34">
        <v>0.45912375595354299</v>
      </c>
      <c r="ZP145" s="34">
        <v>0.45738393709219799</v>
      </c>
      <c r="ZQ145" s="34">
        <v>0.45724075843633399</v>
      </c>
      <c r="ZR145" s="34">
        <v>0.45857892989083099</v>
      </c>
      <c r="ZS145" s="34">
        <v>0.46117014366994902</v>
      </c>
      <c r="ZT145" s="34">
        <v>0.46467547386559505</v>
      </c>
      <c r="ZU145" s="34">
        <v>0.468775711485174</v>
      </c>
      <c r="ZV145" s="34">
        <v>0.47310798151549904</v>
      </c>
      <c r="ZW145" s="34">
        <v>0.47723790179669201</v>
      </c>
      <c r="ZX145" s="34">
        <v>0.48079223678917304</v>
      </c>
      <c r="ZY145" s="34">
        <v>0.48350763499485799</v>
      </c>
      <c r="ZZ145" s="34">
        <v>0.48525074922243</v>
      </c>
      <c r="AAA145" s="34">
        <v>0.48600140635709005</v>
      </c>
      <c r="AAB145" s="34">
        <v>0.48587304256963698</v>
      </c>
      <c r="AAC145" s="34">
        <v>0.48504401886677101</v>
      </c>
      <c r="AAD145" s="34">
        <v>0.48364830051596003</v>
      </c>
      <c r="AAE145" s="34">
        <v>0.48182458426295599</v>
      </c>
      <c r="AAF145" s="34">
        <v>0.47962513022669101</v>
      </c>
      <c r="AAG145" s="34">
        <v>0.477077143475717</v>
      </c>
      <c r="AAH145" s="34">
        <v>0.474341522038287</v>
      </c>
      <c r="AAI145" s="34">
        <v>0.47156475971941902</v>
      </c>
      <c r="AAJ145" s="34">
        <v>0.468812682466486</v>
      </c>
      <c r="AAK145" s="34">
        <v>0.46615308748545897</v>
      </c>
      <c r="AAL145" s="34">
        <v>0.46365100850268803</v>
      </c>
      <c r="AAM145" s="34">
        <v>0.46137201236095599</v>
      </c>
      <c r="AAN145" s="34">
        <v>0.45940555194604299</v>
      </c>
      <c r="AAO145" s="34">
        <v>0.45785722840475701</v>
      </c>
      <c r="AAP145" s="34">
        <v>0.45679410631269002</v>
      </c>
      <c r="AAQ145" s="34">
        <v>0.45618933836234604</v>
      </c>
      <c r="AAR145" s="34">
        <v>0.45599619882227105</v>
      </c>
      <c r="AAS145" s="34">
        <v>0.45622272894181498</v>
      </c>
      <c r="AAT145" s="34">
        <v>0.45686415864871499</v>
      </c>
      <c r="AAU145" s="34">
        <v>0.45787437068851999</v>
      </c>
      <c r="AAV145" s="34">
        <v>0.45915014533743503</v>
      </c>
      <c r="AAW145" s="34">
        <v>0.46060387517645601</v>
      </c>
      <c r="AAX145" s="34">
        <v>0.46216462519886903</v>
      </c>
      <c r="AAY145" s="34">
        <v>0.46375394383788604</v>
      </c>
      <c r="AAZ145" s="34">
        <v>0.46530804889027999</v>
      </c>
      <c r="ABA145" s="34">
        <v>0.46675444852491998</v>
      </c>
      <c r="ABB145" s="34">
        <v>0.46805126059496405</v>
      </c>
      <c r="ABC145" s="34">
        <v>0.46909623477659401</v>
      </c>
      <c r="ABD145" s="34">
        <v>0.46978161073839703</v>
      </c>
      <c r="ABE145" s="34">
        <v>0.47013104143455897</v>
      </c>
      <c r="ABF145" s="34">
        <v>0.470146408174829</v>
      </c>
      <c r="ABG145" t="s">
        <v>843</v>
      </c>
      <c r="ABH145" t="s">
        <v>843</v>
      </c>
      <c r="ABI145" t="s">
        <v>1300</v>
      </c>
      <c r="ABJ145" s="34">
        <v>0.435320957216913</v>
      </c>
      <c r="ABK145" s="34">
        <v>0.44403085720451002</v>
      </c>
      <c r="ABL145" s="34">
        <v>0.45375123809588996</v>
      </c>
      <c r="ABM145" s="34">
        <v>0.46465898787284404</v>
      </c>
      <c r="ABN145" s="34">
        <v>0.47668505251800097</v>
      </c>
      <c r="ABO145" s="34">
        <v>0.48952830127223801</v>
      </c>
      <c r="ABP145" s="34">
        <v>0.50439805280207894</v>
      </c>
      <c r="ABQ145" s="34">
        <v>0.52177617292987999</v>
      </c>
      <c r="ABR145" s="34">
        <v>0.54043837177892595</v>
      </c>
      <c r="ABS145" s="34">
        <v>0.55957534588023594</v>
      </c>
      <c r="ABT145" s="34">
        <v>0.578476911397236</v>
      </c>
      <c r="ABU145" s="34">
        <v>0.59628432287639799</v>
      </c>
      <c r="ABV145" s="34">
        <v>0.61243176502008201</v>
      </c>
      <c r="ABW145" s="34">
        <v>0.62676054580663199</v>
      </c>
      <c r="ABX145" s="34">
        <v>0.63899260446611494</v>
      </c>
      <c r="ABY145" s="34">
        <v>0.64920497173896097</v>
      </c>
      <c r="ABZ145" s="34">
        <v>0.65792703397339591</v>
      </c>
      <c r="ACA145" s="34">
        <v>0.66528483919719206</v>
      </c>
      <c r="ACB145" s="34">
        <v>0.67131317916195299</v>
      </c>
      <c r="ACC145" s="34">
        <v>0.67565430082377309</v>
      </c>
      <c r="ACD145" s="34">
        <v>0.67781637437358799</v>
      </c>
      <c r="ACE145" s="34">
        <v>0.67825565841895097</v>
      </c>
      <c r="ACF145" s="34">
        <v>0.67667677891967504</v>
      </c>
      <c r="ACG145" s="34">
        <v>0.67313057138716903</v>
      </c>
      <c r="ACH145" s="34">
        <v>0.66891812306545606</v>
      </c>
      <c r="ACI145" s="34">
        <v>0.66467465090392808</v>
      </c>
      <c r="ACJ145" s="34">
        <v>0.66101244247485991</v>
      </c>
      <c r="ACK145" s="34">
        <v>0.65831681419211407</v>
      </c>
      <c r="ACL145" s="34">
        <v>0.65664975631109301</v>
      </c>
      <c r="ACM145" s="34">
        <v>0.65598905662220897</v>
      </c>
      <c r="ACN145" s="34">
        <v>0.65628663326070902</v>
      </c>
      <c r="ACO145" s="34">
        <v>0.65734466130705593</v>
      </c>
      <c r="ACP145" s="34">
        <v>0.65886154514937101</v>
      </c>
      <c r="ACQ145" s="34">
        <v>0.66047786105046502</v>
      </c>
      <c r="ACR145" s="34">
        <v>0.66199261147445099</v>
      </c>
      <c r="ACS145" s="34">
        <v>0.66333131555027602</v>
      </c>
      <c r="ACT145" s="34">
        <v>0.66441094670425305</v>
      </c>
      <c r="ACU145" s="34">
        <v>0.66512497549086302</v>
      </c>
      <c r="ACV145" s="34">
        <v>0.66527535085321499</v>
      </c>
      <c r="ACW145" s="34">
        <v>0.66475946957221199</v>
      </c>
      <c r="ACX145" s="34">
        <v>0.663500130093723</v>
      </c>
      <c r="ACY145" s="34">
        <v>0.66141268443074197</v>
      </c>
      <c r="ACZ145" s="34">
        <v>0.65836880888828009</v>
      </c>
      <c r="ADA145" s="34">
        <v>0.65409721201163906</v>
      </c>
      <c r="ADB145" s="34">
        <v>0.64845231743899601</v>
      </c>
      <c r="ADC145" s="34">
        <v>0.64132337081698698</v>
      </c>
      <c r="ADD145" s="34">
        <v>0.63277302516383993</v>
      </c>
      <c r="ADE145" s="34">
        <v>0.62299462626065105</v>
      </c>
      <c r="ADF145" s="34">
        <v>0.61184068491259902</v>
      </c>
      <c r="ADG145" s="34">
        <v>0.59927571404535096</v>
      </c>
      <c r="ADH145" s="34">
        <v>0.58553821750489998</v>
      </c>
      <c r="ADI145" s="34">
        <v>0.57094881042497403</v>
      </c>
      <c r="ADJ145" s="34">
        <v>0.55599787408297996</v>
      </c>
      <c r="ADK145" s="34">
        <v>0.54115349158892501</v>
      </c>
      <c r="ADL145" s="34">
        <v>0.526815034173304</v>
      </c>
      <c r="ADM145" s="34">
        <v>0.51332859666142494</v>
      </c>
      <c r="ADN145" s="34">
        <v>0.50103853065415793</v>
      </c>
      <c r="ADO145" s="34">
        <v>0.49028343787844003</v>
      </c>
      <c r="ADP145" s="34">
        <v>0.481203228299874</v>
      </c>
      <c r="ADQ145" s="34">
        <v>0.47384991282440303</v>
      </c>
      <c r="ADR145" s="34">
        <v>0.46824799717736904</v>
      </c>
      <c r="ADS145" s="34">
        <v>0.46436049985710903</v>
      </c>
      <c r="ADT145" s="34">
        <v>0.46216884070168396</v>
      </c>
      <c r="ADU145" s="34">
        <v>0.46163868155417803</v>
      </c>
      <c r="ADV145" s="34">
        <v>0.46267686838079203</v>
      </c>
      <c r="ADW145" s="34">
        <v>0.46514385527049301</v>
      </c>
      <c r="ADX145" s="34">
        <v>0.46882910641915898</v>
      </c>
      <c r="ADY145" s="34">
        <v>0.47341025066630898</v>
      </c>
      <c r="ADZ145" s="34">
        <v>0.47853675951443797</v>
      </c>
      <c r="AEA145" s="34">
        <v>0.48383935485593704</v>
      </c>
      <c r="AEB145" s="34">
        <v>0.48890670178351597</v>
      </c>
      <c r="AEC145" s="34">
        <v>0.493362091606734</v>
      </c>
      <c r="AED145" s="34">
        <v>0.49692540650847805</v>
      </c>
      <c r="AEE145" s="34">
        <v>0.49944677583138303</v>
      </c>
      <c r="AEF145" s="34">
        <v>0.50091181570337096</v>
      </c>
      <c r="AEG145" s="34">
        <v>0.50143765920889605</v>
      </c>
      <c r="AEH145" s="34">
        <v>0.50118509341651896</v>
      </c>
      <c r="AEI145" s="34">
        <v>0.50029592814080603</v>
      </c>
      <c r="AEJ145" s="34">
        <v>0.49893222445093199</v>
      </c>
      <c r="AEK145" s="34">
        <v>0.49713821110508499</v>
      </c>
      <c r="AEL145" s="34">
        <v>0.49492031112975199</v>
      </c>
      <c r="AEM145" s="34">
        <v>0.492429922422425</v>
      </c>
      <c r="AEN145" s="34">
        <v>0.48981053926118401</v>
      </c>
      <c r="AEO145" s="34">
        <v>0.487137742369257</v>
      </c>
      <c r="AEP145" s="34">
        <v>0.48446121456791197</v>
      </c>
      <c r="AEQ145" s="34">
        <v>0.48184223777880902</v>
      </c>
      <c r="AER145" s="34">
        <v>0.47935793495850904</v>
      </c>
      <c r="AES145" s="34">
        <v>0.47710806968183694</v>
      </c>
      <c r="AET145" s="34">
        <v>0.47517891879483004</v>
      </c>
      <c r="AEU145" s="34">
        <v>0.47366667004325402</v>
      </c>
      <c r="AEV145" s="34">
        <v>0.47255603361762299</v>
      </c>
      <c r="AEW145" s="34">
        <v>0.47180078716442603</v>
      </c>
      <c r="AEX145" s="34">
        <v>0.47143438212775995</v>
      </c>
      <c r="AEY145" s="34">
        <v>0.47147139689211598</v>
      </c>
      <c r="AEZ145" s="34">
        <v>0.47187415857425202</v>
      </c>
      <c r="AFA145" s="34">
        <v>0.47256225219985404</v>
      </c>
      <c r="AFB145" s="34">
        <v>0.47349043713698202</v>
      </c>
      <c r="AFC145" s="34">
        <v>0.47457966183427402</v>
      </c>
      <c r="AFD145" s="34">
        <v>0.47575161485017398</v>
      </c>
      <c r="AFE145" s="34">
        <v>0.476970661573558</v>
      </c>
      <c r="AFF145" s="34">
        <v>0.478180431619735</v>
      </c>
      <c r="AFG145" t="s">
        <v>843</v>
      </c>
      <c r="AFH145" t="s">
        <v>843</v>
      </c>
      <c r="AFI145" s="34">
        <v>0.55054000000000003</v>
      </c>
      <c r="AFJ145" s="34">
        <v>0.54841000000000006</v>
      </c>
      <c r="AFK145" s="34">
        <v>0.54627000000000003</v>
      </c>
      <c r="AFL145" s="34">
        <v>0.54386999999999996</v>
      </c>
      <c r="AFM145" s="34">
        <v>0.54113999999999995</v>
      </c>
      <c r="AFN145" s="34">
        <v>0.53832000000000002</v>
      </c>
      <c r="AFO145" s="34">
        <v>0.53551000000000004</v>
      </c>
      <c r="AFP145" s="34">
        <v>0.54551000000000005</v>
      </c>
      <c r="AFQ145" s="34">
        <v>0.55545</v>
      </c>
      <c r="AFR145" s="34">
        <v>0.56535000000000002</v>
      </c>
      <c r="AFS145" s="34">
        <v>0.57521</v>
      </c>
      <c r="AFT145" s="34">
        <v>0.58511999999999997</v>
      </c>
      <c r="AFU145" s="34">
        <v>0.59506000000000003</v>
      </c>
      <c r="AFV145" s="34">
        <v>0.60497999999999996</v>
      </c>
      <c r="AFW145" s="34">
        <v>0.62390999999999996</v>
      </c>
      <c r="AFX145" s="34">
        <v>0.64265000000000005</v>
      </c>
      <c r="AFY145" s="34">
        <v>0.66130999999999995</v>
      </c>
      <c r="AFZ145" s="34">
        <v>0.62691000000000008</v>
      </c>
      <c r="AGA145" s="34">
        <v>0.65188000000000001</v>
      </c>
      <c r="AGB145" t="s">
        <v>843</v>
      </c>
      <c r="AGC145" t="s">
        <v>843</v>
      </c>
      <c r="AGD145" t="s">
        <v>843</v>
      </c>
      <c r="AGE145" t="s">
        <v>843</v>
      </c>
      <c r="AGF145" s="34">
        <v>3.9057504385709763E-2</v>
      </c>
      <c r="AGG145" t="s">
        <v>843</v>
      </c>
      <c r="AGH145" t="s">
        <v>843</v>
      </c>
      <c r="AGI145" t="s">
        <v>843</v>
      </c>
      <c r="AGJ145" t="s">
        <v>843</v>
      </c>
      <c r="AGK145" t="s">
        <v>843</v>
      </c>
      <c r="AGL145" t="s">
        <v>843</v>
      </c>
      <c r="AGM145" t="s">
        <v>843</v>
      </c>
      <c r="AGN145" t="s">
        <v>843</v>
      </c>
      <c r="AGO145" s="34">
        <v>0.29299999999999998</v>
      </c>
      <c r="AGP145" s="34">
        <v>2019</v>
      </c>
      <c r="AGQ145" t="s">
        <v>832</v>
      </c>
      <c r="AGR145" t="s">
        <v>843</v>
      </c>
      <c r="AGS145" s="34">
        <v>0</v>
      </c>
      <c r="AGT145" s="34">
        <v>2019</v>
      </c>
      <c r="AGU145" t="s">
        <v>832</v>
      </c>
      <c r="AGV145" t="s">
        <v>843</v>
      </c>
      <c r="AGW145" s="34">
        <v>0</v>
      </c>
      <c r="AGX145" s="34">
        <v>2019</v>
      </c>
      <c r="AGY145" t="s">
        <v>832</v>
      </c>
      <c r="AGZ145" t="s">
        <v>843</v>
      </c>
      <c r="AHA145" s="34">
        <v>3.9E-2</v>
      </c>
      <c r="AHB145" s="34">
        <v>2019</v>
      </c>
      <c r="AHC145" t="s">
        <v>832</v>
      </c>
      <c r="AHD145" t="s">
        <v>843</v>
      </c>
      <c r="AHE145" s="34">
        <v>5.4000000000000006E-2</v>
      </c>
      <c r="AHF145" s="34">
        <v>2019</v>
      </c>
      <c r="AHG145" t="s">
        <v>832</v>
      </c>
      <c r="AHH145" t="s">
        <v>843</v>
      </c>
      <c r="AHI145" t="s">
        <v>830</v>
      </c>
      <c r="AHJ145" s="34">
        <v>0.27493640780448914</v>
      </c>
      <c r="AHK145" s="34">
        <v>0.28325322270393372</v>
      </c>
      <c r="AHL145" s="34">
        <v>0.29122525453567505</v>
      </c>
      <c r="AHM145" s="34">
        <v>0.31514137983322144</v>
      </c>
      <c r="AHN145" s="34">
        <v>0.3224259614944458</v>
      </c>
      <c r="AHO145" t="s">
        <v>843</v>
      </c>
      <c r="AHP145" s="34"/>
      <c r="AHQ145" s="34"/>
      <c r="AHR145" s="34"/>
      <c r="AHS145" s="34"/>
      <c r="AHT145" s="34"/>
      <c r="AHU145" t="s">
        <v>843</v>
      </c>
      <c r="AHV145" s="34">
        <v>0.37755846977233887</v>
      </c>
      <c r="AHW145" s="34">
        <v>0.37755846977233887</v>
      </c>
      <c r="AHX145" s="34">
        <v>0.37755846977233887</v>
      </c>
      <c r="AHY145" s="34">
        <v>0.399608314037323</v>
      </c>
      <c r="AHZ145" s="34">
        <v>0.40873920917510986</v>
      </c>
      <c r="AIA145" t="s">
        <v>832</v>
      </c>
      <c r="AIB145" t="s">
        <v>843</v>
      </c>
      <c r="AIC145" s="34">
        <v>0.29930850863456726</v>
      </c>
      <c r="AID145" s="34">
        <v>0.32624912261962891</v>
      </c>
      <c r="AIE145" s="34">
        <v>0.33197629451751709</v>
      </c>
      <c r="AIF145" s="34">
        <v>0.39905738830566406</v>
      </c>
      <c r="AIG145" s="34">
        <v>0.40598928928375244</v>
      </c>
      <c r="AIH145" t="s">
        <v>924</v>
      </c>
      <c r="AII145" t="s">
        <v>843</v>
      </c>
      <c r="AIJ145" s="34">
        <v>0.20000000298023224</v>
      </c>
      <c r="AIK145" s="34">
        <v>0.20000000298023224</v>
      </c>
      <c r="AIL145" s="34">
        <v>0.20000000298023224</v>
      </c>
      <c r="AIM145" s="34">
        <v>0.20000000298023224</v>
      </c>
      <c r="AIN145" s="34">
        <v>0.20000000298023224</v>
      </c>
      <c r="AIO145" t="s">
        <v>1607</v>
      </c>
      <c r="AIP145" s="34">
        <v>0.20000000298023224</v>
      </c>
      <c r="AIQ145" t="s">
        <v>843</v>
      </c>
      <c r="AIR145" s="34">
        <v>0.2</v>
      </c>
      <c r="AIS145" s="34">
        <v>0.2</v>
      </c>
      <c r="AIT145" s="34">
        <v>0.2</v>
      </c>
      <c r="AIU145" s="34">
        <v>0.2</v>
      </c>
      <c r="AIV145" s="34">
        <v>0.2</v>
      </c>
      <c r="AIW145" s="34">
        <v>0.2</v>
      </c>
      <c r="AIX145" t="s">
        <v>843</v>
      </c>
      <c r="AIY145" s="34">
        <v>7.2249999999999995E-2</v>
      </c>
      <c r="AIZ145" s="34">
        <v>5.7340000000000002E-2</v>
      </c>
      <c r="AJA145" s="34">
        <v>6.4710000000000004E-2</v>
      </c>
      <c r="AJB145" s="34">
        <v>5.8720000000000001E-2</v>
      </c>
      <c r="AJC145" s="34">
        <v>5.4580000000000004E-2</v>
      </c>
      <c r="AJD145" s="34">
        <v>5.1119999999999999E-2</v>
      </c>
      <c r="AJE145" t="s">
        <v>843</v>
      </c>
      <c r="AJF145" s="34">
        <v>5.298161506652832E-2</v>
      </c>
      <c r="AJG145" s="34">
        <v>5.3636398166418076E-2</v>
      </c>
      <c r="AJH145" s="34">
        <v>6.2340203672647476E-2</v>
      </c>
      <c r="AJI145" s="34">
        <v>6.103900820016861E-2</v>
      </c>
      <c r="AJJ145" s="34">
        <v>6.7531377077102661E-2</v>
      </c>
      <c r="AJK145" t="s">
        <v>830</v>
      </c>
      <c r="AJL145" t="s">
        <v>843</v>
      </c>
      <c r="AJM145" t="s">
        <v>843</v>
      </c>
      <c r="AJN145" s="34">
        <v>5.2497580647468567E-2</v>
      </c>
      <c r="AJO145" s="34">
        <v>4.6464879065752029E-2</v>
      </c>
      <c r="AJP145" s="34">
        <v>5.0419669598340988E-2</v>
      </c>
      <c r="AJQ145" s="34">
        <v>4.0733799338340759E-2</v>
      </c>
      <c r="AJR145" s="34">
        <v>0.11599910259246826</v>
      </c>
      <c r="AJS145" t="s">
        <v>832</v>
      </c>
      <c r="AJT145" t="s">
        <v>843</v>
      </c>
      <c r="AJU145" t="s">
        <v>843</v>
      </c>
      <c r="AJV145" t="s">
        <v>843</v>
      </c>
      <c r="AJW145" s="34">
        <v>1.9817959517240524E-2</v>
      </c>
      <c r="AJX145" s="34">
        <v>1.8034478649497032E-2</v>
      </c>
      <c r="AJY145" s="34">
        <v>2.1632341668009758E-2</v>
      </c>
      <c r="AJZ145" s="34">
        <v>2.1180413663387299E-2</v>
      </c>
      <c r="AKA145" s="34">
        <v>3.8375396281480789E-2</v>
      </c>
      <c r="AKB145" t="s">
        <v>830</v>
      </c>
      <c r="AKC145" t="s">
        <v>843</v>
      </c>
      <c r="AKD145" t="s">
        <v>843</v>
      </c>
      <c r="AKE145" t="s">
        <v>843</v>
      </c>
      <c r="AKF145" s="34">
        <v>2.332962304353714E-2</v>
      </c>
      <c r="AKG145" s="34">
        <v>1.4673393219709396E-2</v>
      </c>
      <c r="AKH145" s="34">
        <v>2.029280923306942E-2</v>
      </c>
      <c r="AKI145" s="34">
        <v>2.009977400302887E-2</v>
      </c>
      <c r="AKJ145" s="34">
        <v>0.11154080927371979</v>
      </c>
      <c r="AKK145" t="s">
        <v>832</v>
      </c>
      <c r="AKL145" t="s">
        <v>843</v>
      </c>
      <c r="AKM145" s="34">
        <v>11030</v>
      </c>
      <c r="AKN145" t="s">
        <v>832</v>
      </c>
      <c r="AKO145" t="s">
        <v>843</v>
      </c>
      <c r="AKP145" s="34">
        <v>10207.4990234375</v>
      </c>
      <c r="AKQ145" t="s">
        <v>830</v>
      </c>
      <c r="AKR145" t="s">
        <v>843</v>
      </c>
      <c r="AKS145" s="34">
        <v>10964.8427044825</v>
      </c>
      <c r="AKT145" t="s">
        <v>832</v>
      </c>
      <c r="AKU145" t="s">
        <v>843</v>
      </c>
      <c r="AKV145" s="34">
        <v>11817.5239328803</v>
      </c>
      <c r="AKW145" t="s">
        <v>832</v>
      </c>
      <c r="AKX145" t="s">
        <v>843</v>
      </c>
      <c r="AKY145" s="34">
        <v>0.14123937487602234</v>
      </c>
      <c r="AKZ145" s="34">
        <v>0.12624095380306244</v>
      </c>
      <c r="ALA145" s="34">
        <v>0.14907979965209961</v>
      </c>
      <c r="ALB145" s="34">
        <v>0.10054841637611389</v>
      </c>
      <c r="ALC145" s="34">
        <v>5.8065801858901978E-2</v>
      </c>
      <c r="ALD145" t="s">
        <v>830</v>
      </c>
      <c r="ALE145" t="s">
        <v>843</v>
      </c>
      <c r="ALF145" t="s">
        <v>843</v>
      </c>
      <c r="ALG145" t="s">
        <v>843</v>
      </c>
      <c r="ALH145" s="34">
        <v>0.19322454929351807</v>
      </c>
      <c r="ALI145" s="34">
        <v>0.19322454929351807</v>
      </c>
      <c r="ALJ145" s="34">
        <v>0.19322454929351807</v>
      </c>
      <c r="ALK145" s="34">
        <v>0.18478095531463623</v>
      </c>
      <c r="ALL145" s="34">
        <v>0.14317512512207031</v>
      </c>
      <c r="ALM145" t="s">
        <v>832</v>
      </c>
    </row>
    <row r="146" spans="1:1001">
      <c r="A146" t="s">
        <v>421</v>
      </c>
      <c r="B146" t="s">
        <v>105</v>
      </c>
      <c r="C146" t="s">
        <v>329</v>
      </c>
      <c r="D146" s="34">
        <v>6.7741289734840393E-2</v>
      </c>
      <c r="E146" t="s">
        <v>432</v>
      </c>
      <c r="F146" s="34">
        <v>5.8823410421609879E-2</v>
      </c>
      <c r="G146" t="s">
        <v>1464</v>
      </c>
      <c r="H146" s="34">
        <v>6.9108776748180389E-2</v>
      </c>
      <c r="I146" t="s">
        <v>1294</v>
      </c>
      <c r="J146" s="34">
        <v>5.2334211766719818E-2</v>
      </c>
      <c r="K146" t="s">
        <v>1521</v>
      </c>
      <c r="L146" s="34"/>
      <c r="M146" t="s">
        <v>465</v>
      </c>
      <c r="N146" s="34">
        <v>0.59308409690856934</v>
      </c>
      <c r="O146" s="34"/>
      <c r="P146" t="s">
        <v>1459</v>
      </c>
      <c r="Q146" s="34"/>
      <c r="R146" t="s">
        <v>1459</v>
      </c>
      <c r="S146" s="34"/>
      <c r="T146" t="s">
        <v>1459</v>
      </c>
      <c r="U146" s="34"/>
      <c r="V146" t="s">
        <v>1459</v>
      </c>
      <c r="W146" t="s">
        <v>843</v>
      </c>
      <c r="X146" t="s">
        <v>465</v>
      </c>
      <c r="Y146" s="34">
        <v>0.56911623477935791</v>
      </c>
      <c r="Z146" s="34"/>
      <c r="AA146" t="s">
        <v>1459</v>
      </c>
      <c r="AB146" s="34"/>
      <c r="AC146" t="s">
        <v>1459</v>
      </c>
      <c r="AD146" s="34"/>
      <c r="AE146" t="s">
        <v>1459</v>
      </c>
      <c r="AF146" s="34"/>
      <c r="AG146" t="s">
        <v>1459</v>
      </c>
      <c r="AH146" t="s">
        <v>843</v>
      </c>
      <c r="AI146" t="s">
        <v>465</v>
      </c>
      <c r="AJ146" s="34">
        <v>0.55754995346069336</v>
      </c>
      <c r="AK146" s="34"/>
      <c r="AL146" t="s">
        <v>1459</v>
      </c>
      <c r="AM146" s="34"/>
      <c r="AN146" t="s">
        <v>1459</v>
      </c>
      <c r="AO146" s="34"/>
      <c r="AP146" t="s">
        <v>1459</v>
      </c>
      <c r="AQ146" s="34"/>
      <c r="AR146" t="s">
        <v>1459</v>
      </c>
      <c r="AS146" t="s">
        <v>843</v>
      </c>
      <c r="AT146" t="s">
        <v>465</v>
      </c>
      <c r="AU146" s="34">
        <v>0.52010476589202881</v>
      </c>
      <c r="AV146" s="34"/>
      <c r="AW146" t="s">
        <v>1459</v>
      </c>
      <c r="AX146" s="34"/>
      <c r="AY146" t="s">
        <v>1459</v>
      </c>
      <c r="AZ146" s="34"/>
      <c r="BA146" t="s">
        <v>1459</v>
      </c>
      <c r="BB146" s="34"/>
      <c r="BC146" t="s">
        <v>1459</v>
      </c>
      <c r="BD146" t="s">
        <v>843</v>
      </c>
      <c r="BE146" s="34">
        <v>0.5</v>
      </c>
      <c r="BF146" t="s">
        <v>1594</v>
      </c>
      <c r="BG146" t="s">
        <v>843</v>
      </c>
      <c r="BH146" t="s">
        <v>432</v>
      </c>
      <c r="BI146" s="34">
        <v>1.3213900327682495</v>
      </c>
      <c r="BJ146" t="s">
        <v>819</v>
      </c>
      <c r="BK146" s="34">
        <v>2.1026434898376465</v>
      </c>
      <c r="BL146" t="s">
        <v>1294</v>
      </c>
      <c r="BM146" s="34">
        <v>1.0835025310516357</v>
      </c>
      <c r="BN146" t="s">
        <v>1521</v>
      </c>
      <c r="BO146" s="34">
        <v>1.5335203409194946</v>
      </c>
      <c r="BP146" t="s">
        <v>843</v>
      </c>
      <c r="BQ146" s="34">
        <v>2.3279163837432861</v>
      </c>
      <c r="BR146" t="s">
        <v>830</v>
      </c>
      <c r="BS146" s="34"/>
      <c r="BT146" t="s">
        <v>843</v>
      </c>
      <c r="BU146" s="34">
        <v>1.6882476806640625</v>
      </c>
      <c r="BV146" t="s">
        <v>1572</v>
      </c>
      <c r="BW146" t="s">
        <v>843</v>
      </c>
      <c r="BX146" s="34">
        <v>1.7315728664398193</v>
      </c>
      <c r="BY146" t="s">
        <v>924</v>
      </c>
      <c r="BZ146" t="s">
        <v>843</v>
      </c>
      <c r="CA146" t="s">
        <v>432</v>
      </c>
      <c r="CB146" s="34">
        <v>9.9063226953148842E-3</v>
      </c>
      <c r="CC146" s="34">
        <v>1.2129742652177811E-2</v>
      </c>
      <c r="CD146" s="34">
        <v>1.4897866174578667E-2</v>
      </c>
      <c r="CE146" s="34">
        <v>1.7861088737845421E-2</v>
      </c>
      <c r="CF146" s="34">
        <v>1.7861068248748779E-2</v>
      </c>
      <c r="CG146" t="s">
        <v>843</v>
      </c>
      <c r="CH146" t="s">
        <v>819</v>
      </c>
      <c r="CI146" s="34">
        <v>7.0707099512219429E-3</v>
      </c>
      <c r="CJ146" s="34">
        <v>8.2279164344072342E-3</v>
      </c>
      <c r="CK146" s="34">
        <v>1.0410632006824017E-2</v>
      </c>
      <c r="CL146" s="34">
        <v>1.2636679224669933E-2</v>
      </c>
      <c r="CM146" s="34">
        <v>1.3485903851687908E-2</v>
      </c>
      <c r="CN146" t="s">
        <v>843</v>
      </c>
      <c r="CO146" t="s">
        <v>1294</v>
      </c>
      <c r="CP146" s="34">
        <v>8.5397651419043541E-3</v>
      </c>
      <c r="CQ146" s="34">
        <v>1.016602385789156E-2</v>
      </c>
      <c r="CR146" s="34">
        <v>1.2212090194225311E-2</v>
      </c>
      <c r="CS146" s="34">
        <v>1.3485867530107498E-2</v>
      </c>
      <c r="CT146" s="34">
        <v>1.3485854491591454E-2</v>
      </c>
      <c r="CU146" t="s">
        <v>843</v>
      </c>
      <c r="CV146" t="s">
        <v>1521</v>
      </c>
      <c r="CW146" s="34">
        <v>9.5424037426710129E-3</v>
      </c>
      <c r="CX146" s="34">
        <v>1.1435709893703461E-2</v>
      </c>
      <c r="CY146" s="34">
        <v>1.3061272911727428E-2</v>
      </c>
      <c r="CZ146" s="34">
        <v>1.3485866598784924E-2</v>
      </c>
      <c r="DA146" s="34">
        <v>1.3485878705978394E-2</v>
      </c>
      <c r="DB146" t="s">
        <v>843</v>
      </c>
      <c r="DC146" s="34">
        <v>0.84717559814453125</v>
      </c>
      <c r="DD146" s="34">
        <v>0.98147004842758179</v>
      </c>
      <c r="DE146" s="34">
        <v>1.1255924701690674</v>
      </c>
      <c r="DF146" s="34">
        <v>1.4309872388839722</v>
      </c>
      <c r="DG146" s="34">
        <v>1.9025052785873413</v>
      </c>
      <c r="DH146" t="s">
        <v>1464</v>
      </c>
      <c r="DI146" t="s">
        <v>843</v>
      </c>
      <c r="DJ146" s="34">
        <v>0.92983609437942505</v>
      </c>
      <c r="DK146" s="34">
        <v>1.0664397478103638</v>
      </c>
      <c r="DL146" s="34">
        <v>1.2930780649185181</v>
      </c>
      <c r="DM146" s="34">
        <v>1.701223611831665</v>
      </c>
      <c r="DN146" s="34">
        <v>2.20442795753479</v>
      </c>
      <c r="DO146" t="s">
        <v>1294</v>
      </c>
      <c r="DP146" t="s">
        <v>843</v>
      </c>
      <c r="DQ146" s="34">
        <v>2.4057097434997559</v>
      </c>
      <c r="DR146" t="s">
        <v>1521</v>
      </c>
      <c r="DS146" t="s">
        <v>843</v>
      </c>
      <c r="DT146" t="s">
        <v>843</v>
      </c>
      <c r="DU146" s="34">
        <v>2.4</v>
      </c>
      <c r="DV146" t="s">
        <v>1461</v>
      </c>
      <c r="DW146" t="s">
        <v>843</v>
      </c>
      <c r="DX146" t="s">
        <v>843</v>
      </c>
      <c r="DY146" t="s">
        <v>995</v>
      </c>
      <c r="DZ146" s="34">
        <v>7.9464288428425789E-3</v>
      </c>
      <c r="EA146" s="34">
        <v>7.8073800541460514E-3</v>
      </c>
      <c r="EB146" s="34">
        <v>1.1275490745902061E-2</v>
      </c>
      <c r="EC146" s="34">
        <v>6.7435199161991477E-4</v>
      </c>
      <c r="ED146" s="34">
        <v>7.2534689679741859E-3</v>
      </c>
      <c r="EE146" t="s">
        <v>843</v>
      </c>
      <c r="EF146" t="s">
        <v>465</v>
      </c>
      <c r="EG146" s="34">
        <v>6.0250000096857548E-3</v>
      </c>
      <c r="EH146" s="34">
        <v>9.4666667282581329E-3</v>
      </c>
      <c r="EI146" s="34">
        <v>5.8900001458823681E-3</v>
      </c>
      <c r="EJ146" s="34">
        <v>1.5000002458691597E-3</v>
      </c>
      <c r="EK146" s="34">
        <v>-2.0000000949949026E-3</v>
      </c>
      <c r="EL146" t="s">
        <v>843</v>
      </c>
      <c r="EM146" t="s">
        <v>465</v>
      </c>
      <c r="EN146" s="34">
        <v>7.5446808477863669E-4</v>
      </c>
      <c r="EO146" s="34">
        <v>-5.3979279473423958E-3</v>
      </c>
      <c r="EP146" s="34">
        <v>-2.0454931654967368E-4</v>
      </c>
      <c r="EQ146" s="34">
        <v>-1.1050587520003319E-2</v>
      </c>
      <c r="ER146" s="34">
        <v>-6.8888510577380657E-3</v>
      </c>
      <c r="ES146" t="s">
        <v>843</v>
      </c>
      <c r="ET146" t="s">
        <v>465</v>
      </c>
      <c r="EU146" s="34">
        <v>9.1737564653158188E-3</v>
      </c>
      <c r="EV146" s="34">
        <v>7.6034995727241039E-3</v>
      </c>
      <c r="EW146" s="34">
        <v>-3.8697863928973675E-3</v>
      </c>
      <c r="EX146" s="34">
        <v>2.0210868678987026E-3</v>
      </c>
      <c r="EY146" s="34">
        <v>8.7304199114441872E-3</v>
      </c>
      <c r="EZ146" t="s">
        <v>843</v>
      </c>
      <c r="FA146" t="s">
        <v>1594</v>
      </c>
      <c r="FB146" s="34">
        <v>6.5976362675428391E-3</v>
      </c>
      <c r="FC146" s="34">
        <v>3.9579020813107491E-3</v>
      </c>
      <c r="FD146" s="34">
        <v>6.7369686439633369E-3</v>
      </c>
      <c r="FE146" s="34">
        <v>6.275544292293489E-4</v>
      </c>
      <c r="FF146" s="34">
        <v>8.6122183129191399E-3</v>
      </c>
      <c r="FG146" t="s">
        <v>843</v>
      </c>
      <c r="FH146" s="34"/>
      <c r="FI146" s="34"/>
      <c r="FJ146" s="34"/>
      <c r="FK146" s="34"/>
      <c r="FL146" s="34"/>
      <c r="FM146" t="s">
        <v>843</v>
      </c>
      <c r="FN146" t="s">
        <v>843</v>
      </c>
      <c r="FO146" s="34">
        <v>0.68370000000000009</v>
      </c>
      <c r="FP146" t="s">
        <v>1462</v>
      </c>
      <c r="FQ146" t="s">
        <v>843</v>
      </c>
      <c r="FR146" t="s">
        <v>843</v>
      </c>
      <c r="FS146" s="34">
        <v>0.81905000000000006</v>
      </c>
      <c r="FT146" t="s">
        <v>1462</v>
      </c>
      <c r="FU146" t="s">
        <v>843</v>
      </c>
      <c r="FV146" t="s">
        <v>843</v>
      </c>
      <c r="FW146" s="34">
        <v>0.54482999999999993</v>
      </c>
      <c r="FX146" t="s">
        <v>1462</v>
      </c>
      <c r="FY146" t="s">
        <v>843</v>
      </c>
      <c r="FZ146" s="34">
        <v>-6.3935860991477966E-2</v>
      </c>
      <c r="GA146" s="34">
        <v>-6.218617781996727E-2</v>
      </c>
      <c r="GB146" s="34">
        <v>-5.8711133897304535E-2</v>
      </c>
      <c r="GC146" s="34">
        <v>-6.4509272575378418E-2</v>
      </c>
      <c r="GD146" s="34">
        <v>-7.5018219649791718E-2</v>
      </c>
      <c r="GE146" t="s">
        <v>830</v>
      </c>
      <c r="GF146" t="s">
        <v>843</v>
      </c>
      <c r="GG146" s="34">
        <v>-6.4000681042671204E-2</v>
      </c>
      <c r="GH146" s="34">
        <v>-6.2226716428995132E-2</v>
      </c>
      <c r="GI146" s="34">
        <v>-5.8750525116920471E-2</v>
      </c>
      <c r="GJ146" s="34">
        <v>-6.5633848309516907E-2</v>
      </c>
      <c r="GK146" s="34">
        <v>-7.4579626321792603E-2</v>
      </c>
      <c r="GL146" t="s">
        <v>832</v>
      </c>
      <c r="GM146" t="s">
        <v>843</v>
      </c>
      <c r="GN146" s="34">
        <v>0.28987994790077209</v>
      </c>
      <c r="GO146" t="s">
        <v>832</v>
      </c>
      <c r="GP146" t="s">
        <v>843</v>
      </c>
      <c r="GQ146" t="s">
        <v>843</v>
      </c>
      <c r="GR146" s="34">
        <v>2.8722096234560013E-2</v>
      </c>
      <c r="GS146" s="34">
        <v>3.1067343428730965E-2</v>
      </c>
      <c r="GT146" s="34">
        <v>3.0293932184576988E-2</v>
      </c>
      <c r="GU146" s="34">
        <v>3.2004531472921371E-2</v>
      </c>
      <c r="GV146" s="34">
        <v>4.9715224653482437E-2</v>
      </c>
      <c r="GW146" t="s">
        <v>832</v>
      </c>
      <c r="GX146" t="s">
        <v>843</v>
      </c>
      <c r="GY146" t="s">
        <v>843</v>
      </c>
      <c r="GZ146" t="s">
        <v>843</v>
      </c>
      <c r="HA146" t="s">
        <v>843</v>
      </c>
      <c r="HB146" t="s">
        <v>843</v>
      </c>
      <c r="HC146" t="s">
        <v>843</v>
      </c>
      <c r="HD146" t="s">
        <v>843</v>
      </c>
      <c r="HE146" t="s">
        <v>843</v>
      </c>
      <c r="HF146" t="s">
        <v>843</v>
      </c>
      <c r="HG146" t="s">
        <v>843</v>
      </c>
      <c r="HH146" s="34">
        <v>11239101</v>
      </c>
      <c r="HI146" s="34">
        <v>11583824</v>
      </c>
      <c r="HJ146" s="34">
        <v>11952660</v>
      </c>
      <c r="HK146" s="34">
        <v>12342165</v>
      </c>
      <c r="HL146" s="34">
        <v>12751995</v>
      </c>
      <c r="HM146" s="34">
        <v>13180551</v>
      </c>
      <c r="HN146" s="34">
        <v>13623541</v>
      </c>
      <c r="HO146" s="34">
        <v>14080912</v>
      </c>
      <c r="HP146" s="34">
        <v>14551117</v>
      </c>
      <c r="HQ146" s="34">
        <v>15032635</v>
      </c>
      <c r="HR146" s="34">
        <v>15529181</v>
      </c>
      <c r="HS146" s="34">
        <v>16039734</v>
      </c>
      <c r="HT146" s="34">
        <v>16514687.000000002</v>
      </c>
      <c r="HU146" s="34">
        <v>17004033</v>
      </c>
      <c r="HV146" s="34">
        <v>17551814</v>
      </c>
      <c r="HW146" s="34">
        <v>18112907</v>
      </c>
      <c r="HX146" s="34">
        <v>18700106</v>
      </c>
      <c r="HY146" s="34">
        <v>19311355</v>
      </c>
      <c r="HZ146" s="34">
        <v>19934298</v>
      </c>
      <c r="IA146" s="34">
        <v>20567424</v>
      </c>
      <c r="IB146" s="34">
        <v>21224040</v>
      </c>
      <c r="IC146" s="34">
        <v>21904983</v>
      </c>
      <c r="ID146" s="34">
        <v>22593590</v>
      </c>
      <c r="IE146" s="34">
        <v>23293698</v>
      </c>
      <c r="IF146" s="34">
        <v>24015789</v>
      </c>
      <c r="IG146" s="34">
        <v>24758658</v>
      </c>
      <c r="IH146" s="34">
        <v>25518081</v>
      </c>
      <c r="II146" s="34">
        <v>26292781</v>
      </c>
      <c r="IJ146" s="34">
        <v>27083625</v>
      </c>
      <c r="IK146" s="34">
        <v>27890510</v>
      </c>
      <c r="IL146" s="34">
        <v>28712294</v>
      </c>
      <c r="IM146" s="34">
        <v>29550408</v>
      </c>
      <c r="IN146" s="34">
        <v>30404609</v>
      </c>
      <c r="IO146" s="34">
        <v>31272674</v>
      </c>
      <c r="IP146" s="34">
        <v>32155238</v>
      </c>
      <c r="IQ146" s="34">
        <v>33051142</v>
      </c>
      <c r="IR146" s="34">
        <v>33959625</v>
      </c>
      <c r="IS146" s="34">
        <v>34881647</v>
      </c>
      <c r="IT146" s="34">
        <v>35811410</v>
      </c>
      <c r="IU146" s="34">
        <v>36745659</v>
      </c>
      <c r="IV146" s="34">
        <v>37687790</v>
      </c>
      <c r="IW146" s="34">
        <v>38640264</v>
      </c>
      <c r="IX146" s="34">
        <v>39601808</v>
      </c>
      <c r="IY146" s="34">
        <v>40569803</v>
      </c>
      <c r="IZ146" s="34">
        <v>41544497</v>
      </c>
      <c r="JA146" s="34">
        <v>42526196</v>
      </c>
      <c r="JB146" s="34">
        <v>43508588</v>
      </c>
      <c r="JC146" s="34">
        <v>44489503</v>
      </c>
      <c r="JD146" s="34">
        <v>45473455</v>
      </c>
      <c r="JE146" s="34">
        <v>46457488</v>
      </c>
      <c r="JF146" s="34">
        <v>47439802</v>
      </c>
      <c r="JG146" s="34">
        <v>48423321</v>
      </c>
      <c r="JH146" s="34">
        <v>49408177</v>
      </c>
      <c r="JI146" s="34">
        <v>50391289</v>
      </c>
      <c r="JJ146" s="34">
        <v>51369962</v>
      </c>
      <c r="JK146" s="34">
        <v>52348488</v>
      </c>
      <c r="JL146" s="34">
        <v>53329387</v>
      </c>
      <c r="JM146" s="34">
        <v>54306257</v>
      </c>
      <c r="JN146" s="34">
        <v>55276889</v>
      </c>
      <c r="JO146" s="34">
        <v>56247296</v>
      </c>
      <c r="JP146" s="34">
        <v>57218253</v>
      </c>
      <c r="JQ146" s="34">
        <v>58188614</v>
      </c>
      <c r="JR146" s="34">
        <v>59157329</v>
      </c>
      <c r="JS146" s="34">
        <v>60116402</v>
      </c>
      <c r="JT146" s="34">
        <v>61068198</v>
      </c>
      <c r="JU146" s="34">
        <v>62013086</v>
      </c>
      <c r="JV146" s="34">
        <v>62949279</v>
      </c>
      <c r="JW146" s="34">
        <v>63880495</v>
      </c>
      <c r="JX146" s="34">
        <v>64805051</v>
      </c>
      <c r="JY146" s="34">
        <v>65719829</v>
      </c>
      <c r="JZ146" s="34">
        <v>66622485</v>
      </c>
      <c r="KA146" s="34">
        <v>67513141</v>
      </c>
      <c r="KB146" s="34">
        <v>68394709</v>
      </c>
      <c r="KC146" s="34">
        <v>69266170</v>
      </c>
      <c r="KD146" s="34">
        <v>70124688</v>
      </c>
      <c r="KE146" s="34">
        <v>70969504</v>
      </c>
      <c r="KF146" s="34">
        <v>71805062</v>
      </c>
      <c r="KG146" s="34">
        <v>72627379</v>
      </c>
      <c r="KH146" s="34">
        <v>73434674</v>
      </c>
      <c r="KI146" s="34">
        <v>74233137</v>
      </c>
      <c r="KJ146" s="34">
        <v>75017018</v>
      </c>
      <c r="KK146" s="34">
        <v>75785235</v>
      </c>
      <c r="KL146" s="34">
        <v>76541346</v>
      </c>
      <c r="KM146" s="34">
        <v>77281629</v>
      </c>
      <c r="KN146" s="34">
        <v>78001846</v>
      </c>
      <c r="KO146" s="34">
        <v>78705023</v>
      </c>
      <c r="KP146" s="34">
        <v>79391352</v>
      </c>
      <c r="KQ146" s="34">
        <v>80057149</v>
      </c>
      <c r="KR146" s="34">
        <v>80702410</v>
      </c>
      <c r="KS146" s="34">
        <v>81332322</v>
      </c>
      <c r="KT146" s="34">
        <v>81945928</v>
      </c>
      <c r="KU146" s="34">
        <v>82542443</v>
      </c>
      <c r="KV146" s="34">
        <v>83121639</v>
      </c>
      <c r="KW146" s="34">
        <v>83681543</v>
      </c>
      <c r="KX146" s="34">
        <v>84222986</v>
      </c>
      <c r="KY146" s="34">
        <v>84743051</v>
      </c>
      <c r="KZ146" s="34">
        <v>85244466</v>
      </c>
      <c r="LA146" s="34">
        <v>85728390</v>
      </c>
      <c r="LB146" s="34">
        <v>86194302</v>
      </c>
      <c r="LC146" s="34">
        <v>86645133</v>
      </c>
      <c r="LD146" s="34">
        <v>87079523</v>
      </c>
      <c r="LE146" t="s">
        <v>843</v>
      </c>
      <c r="LF146" t="s">
        <v>843</v>
      </c>
      <c r="LG146" t="s">
        <v>843</v>
      </c>
      <c r="LH146" s="34">
        <v>2.9078293591737747E-2</v>
      </c>
      <c r="LI146" s="34">
        <v>3.0210783705115318E-2</v>
      </c>
      <c r="LJ146" s="34">
        <v>3.1344205141067505E-2</v>
      </c>
      <c r="LK146" s="34">
        <v>3.2067600637674332E-2</v>
      </c>
      <c r="LL146" s="34">
        <v>3.266628086566925E-2</v>
      </c>
      <c r="LM146" s="34">
        <v>3.305460512638092E-2</v>
      </c>
      <c r="LN146" s="34">
        <v>3.3056918531656265E-2</v>
      </c>
      <c r="LO146" s="34">
        <v>3.3020868897438049E-2</v>
      </c>
      <c r="LP146" s="34">
        <v>3.2847639173269272E-2</v>
      </c>
      <c r="LQ146" s="34">
        <v>3.2555744051933289E-2</v>
      </c>
      <c r="LR146" s="34">
        <v>3.249739482998848E-2</v>
      </c>
      <c r="LS146" s="34">
        <v>3.2348118722438812E-2</v>
      </c>
      <c r="LT146" s="34">
        <v>2.9181087389588356E-2</v>
      </c>
      <c r="LU146" s="34">
        <v>2.9200445860624313E-2</v>
      </c>
      <c r="LV146" s="34">
        <v>3.1706754118204117E-2</v>
      </c>
      <c r="LW146" s="34">
        <v>3.1467471271753311E-2</v>
      </c>
      <c r="LX146" s="34">
        <v>3.1904414296150208E-2</v>
      </c>
      <c r="LY146" s="34">
        <v>3.2164070755243301E-2</v>
      </c>
      <c r="LZ146" s="34">
        <v>3.1748499721288681E-2</v>
      </c>
      <c r="MA146" s="34">
        <v>3.1266700476408005E-2</v>
      </c>
      <c r="MB146" s="34">
        <v>3.1426034867763519E-2</v>
      </c>
      <c r="MC146" s="34">
        <v>3.1579643487930298E-2</v>
      </c>
      <c r="MD146" s="34">
        <v>3.0952092260122299E-2</v>
      </c>
      <c r="ME146" s="34">
        <v>3.0516613274812698E-2</v>
      </c>
      <c r="MF146" s="34">
        <v>3.0528636649250984E-2</v>
      </c>
      <c r="MG146" s="34">
        <v>3.0463756993412971E-2</v>
      </c>
      <c r="MH146" s="34">
        <v>3.0212013050913811E-2</v>
      </c>
      <c r="MI146" s="34">
        <v>2.9907155781984329E-2</v>
      </c>
      <c r="MJ146" s="34">
        <v>2.9634887352585793E-2</v>
      </c>
      <c r="MK146" s="34">
        <v>2.9357185587286949E-2</v>
      </c>
      <c r="ML146" s="34">
        <v>2.9038906097412109E-2</v>
      </c>
      <c r="MM146" s="34">
        <v>2.8772156685590744E-2</v>
      </c>
      <c r="MN146" s="34">
        <v>2.8496658429503441E-2</v>
      </c>
      <c r="MO146" s="34">
        <v>2.8150472790002823E-2</v>
      </c>
      <c r="MP146" s="34">
        <v>2.7830680832266808E-2</v>
      </c>
      <c r="MQ146" s="34">
        <v>2.7480758726596832E-2</v>
      </c>
      <c r="MR146" s="34">
        <v>2.71161999553442E-2</v>
      </c>
      <c r="MS146" s="34">
        <v>2.6788497343659401E-2</v>
      </c>
      <c r="MT146" s="34">
        <v>2.630574069917202E-2</v>
      </c>
      <c r="MU146" s="34">
        <v>2.5753539055585861E-2</v>
      </c>
      <c r="MV146" s="34">
        <v>2.5316072627902031E-2</v>
      </c>
      <c r="MW146" s="34">
        <v>2.4958672001957893E-2</v>
      </c>
      <c r="MX146" s="34">
        <v>2.4579932913184166E-2</v>
      </c>
      <c r="MY146" s="34">
        <v>2.4149248376488686E-2</v>
      </c>
      <c r="MZ146" s="34">
        <v>2.3741047829389572E-2</v>
      </c>
      <c r="NA146" s="34">
        <v>2.3355193436145782E-2</v>
      </c>
      <c r="NB146" s="34">
        <v>2.2838082164525986E-2</v>
      </c>
      <c r="NC146" s="34">
        <v>2.2294929251074791E-2</v>
      </c>
      <c r="ND146" s="34">
        <v>2.1875474601984024E-2</v>
      </c>
      <c r="NE146" s="34">
        <v>2.1408908069133759E-2</v>
      </c>
      <c r="NF146" s="34">
        <v>2.0923923701047897E-2</v>
      </c>
      <c r="NG146" s="34">
        <v>2.0519955083727837E-2</v>
      </c>
      <c r="NH146" s="34">
        <v>2.0134400576353073E-2</v>
      </c>
      <c r="NI146" s="34">
        <v>1.9702386111021042E-2</v>
      </c>
      <c r="NJ146" s="34">
        <v>1.9235281273722649E-2</v>
      </c>
      <c r="NK146" s="34">
        <v>1.8869450315833092E-2</v>
      </c>
      <c r="NL146" s="34">
        <v>1.8564475700259209E-2</v>
      </c>
      <c r="NM146" s="34">
        <v>1.8151920288801193E-2</v>
      </c>
      <c r="NN146" s="34">
        <v>1.7715450376272202E-2</v>
      </c>
      <c r="NO146" s="34">
        <v>1.7403068020939827E-2</v>
      </c>
      <c r="NP146" s="34">
        <v>1.7114987596869469E-2</v>
      </c>
      <c r="NQ146" s="34">
        <v>1.6816744580864906E-2</v>
      </c>
      <c r="NR146" s="34">
        <v>1.6510788351297379E-2</v>
      </c>
      <c r="NS146" s="34">
        <v>1.6082227230072021E-2</v>
      </c>
      <c r="NT146" s="34">
        <v>1.5708522871136665E-2</v>
      </c>
      <c r="NU146" s="34">
        <v>1.5354187227785587E-2</v>
      </c>
      <c r="NV146" s="34">
        <v>1.4983879402279854E-2</v>
      </c>
      <c r="NW146" s="34">
        <v>1.4684765599668026E-2</v>
      </c>
      <c r="NX146" s="34">
        <v>1.4369475655257702E-2</v>
      </c>
      <c r="NY146" s="34">
        <v>1.4017143286764622E-2</v>
      </c>
      <c r="NZ146" s="34">
        <v>1.364144217222929E-2</v>
      </c>
      <c r="OA146" s="34">
        <v>1.3280127197504044E-2</v>
      </c>
      <c r="OB146" s="34">
        <v>1.2973207049071789E-2</v>
      </c>
      <c r="OC146" s="34">
        <v>1.2661151587963104E-2</v>
      </c>
      <c r="OD146" s="34">
        <v>1.2318295426666737E-2</v>
      </c>
      <c r="OE146" s="34">
        <v>1.1975348927080631E-2</v>
      </c>
      <c r="OF146" s="34">
        <v>1.1704711243510246E-2</v>
      </c>
      <c r="OG146" s="34">
        <v>1.1386997066438198E-2</v>
      </c>
      <c r="OH146" s="34">
        <v>1.1054249480366707E-2</v>
      </c>
      <c r="OI146" s="34">
        <v>1.0814419016242027E-2</v>
      </c>
      <c r="OJ146" s="34">
        <v>1.0504353791475296E-2</v>
      </c>
      <c r="OK146" s="34">
        <v>1.0188490152359009E-2</v>
      </c>
      <c r="OL146" s="34">
        <v>9.9275810644030571E-3</v>
      </c>
      <c r="OM146" s="34">
        <v>9.6252039074897766E-3</v>
      </c>
      <c r="ON146" s="34">
        <v>9.2762243002653122E-3</v>
      </c>
      <c r="OO146" s="34">
        <v>8.9744850993156433E-3</v>
      </c>
      <c r="OP146" s="34">
        <v>8.6824670433998108E-3</v>
      </c>
      <c r="OQ146" s="34">
        <v>8.3512971177697182E-3</v>
      </c>
      <c r="OR146" s="34">
        <v>8.0276960507035255E-3</v>
      </c>
      <c r="OS146" s="34">
        <v>7.7750636264681816E-3</v>
      </c>
      <c r="OT146" s="34">
        <v>7.5161131098866463E-3</v>
      </c>
      <c r="OU146" s="34">
        <v>7.2530065663158894E-3</v>
      </c>
      <c r="OV146" s="34">
        <v>6.9924434646964073E-3</v>
      </c>
      <c r="OW146" s="34">
        <v>6.7133745178580284E-3</v>
      </c>
      <c r="OX146" s="34">
        <v>6.4494372345507145E-3</v>
      </c>
      <c r="OY146" s="34">
        <v>6.1558717861771584E-3</v>
      </c>
      <c r="OZ146" s="34">
        <v>5.8994502760469913E-3</v>
      </c>
      <c r="PA146" s="34">
        <v>5.6608435697853565E-3</v>
      </c>
      <c r="PB146" s="34">
        <v>5.4200305603444576E-3</v>
      </c>
      <c r="PC146" s="34">
        <v>5.2167726680636406E-3</v>
      </c>
      <c r="PD146" s="34">
        <v>5.0009125843644142E-3</v>
      </c>
      <c r="PE146" t="s">
        <v>1300</v>
      </c>
      <c r="PF146" t="s">
        <v>843</v>
      </c>
      <c r="PG146" t="s">
        <v>843</v>
      </c>
      <c r="PH146" t="s">
        <v>843</v>
      </c>
      <c r="PI146" t="s">
        <v>843</v>
      </c>
      <c r="PJ146" t="s">
        <v>1300</v>
      </c>
      <c r="PK146" s="34">
        <v>0.50456357002258301</v>
      </c>
      <c r="PL146" s="34">
        <v>0.50477033853530884</v>
      </c>
      <c r="PM146" s="34">
        <v>0.50490719079971313</v>
      </c>
      <c r="PN146" s="34">
        <v>0.50498670339584351</v>
      </c>
      <c r="PO146" s="34">
        <v>0.50503242015838623</v>
      </c>
      <c r="PP146" s="34">
        <v>0.50505810976028442</v>
      </c>
      <c r="PQ146" s="34">
        <v>0.50507581233978271</v>
      </c>
      <c r="PR146" s="34">
        <v>0.50509411096572876</v>
      </c>
      <c r="PS146" s="34">
        <v>0.50511890649795532</v>
      </c>
      <c r="PT146" s="34">
        <v>0.5051453709602356</v>
      </c>
      <c r="PU146" s="34">
        <v>0.50516313314437866</v>
      </c>
      <c r="PV146" s="34">
        <v>0.5051724910736084</v>
      </c>
      <c r="PW146" s="34">
        <v>0.50518918037414551</v>
      </c>
      <c r="PX146" s="34">
        <v>0.50518661737442017</v>
      </c>
      <c r="PY146" s="34">
        <v>0.50516355037689209</v>
      </c>
      <c r="PZ146" s="34">
        <v>0.50514042377471924</v>
      </c>
      <c r="QA146" s="34">
        <v>0.50512593984603882</v>
      </c>
      <c r="QB146" s="34">
        <v>0.5051160454750061</v>
      </c>
      <c r="QC146" s="34">
        <v>0.50508308410644531</v>
      </c>
      <c r="QD146" s="34">
        <v>0.5050501823425293</v>
      </c>
      <c r="QE146" s="34">
        <v>0.50500935316085815</v>
      </c>
      <c r="QF146" s="34">
        <v>0.50494194030761719</v>
      </c>
      <c r="QG146" s="34">
        <v>0.50486969947814941</v>
      </c>
      <c r="QH146" s="34">
        <v>0.50480484962463379</v>
      </c>
      <c r="QI146" s="34">
        <v>0.50475877523422241</v>
      </c>
      <c r="QJ146" s="34">
        <v>0.50472193956375122</v>
      </c>
      <c r="QK146" s="34">
        <v>0.50467902421951294</v>
      </c>
      <c r="QL146" s="34">
        <v>0.50463080406188965</v>
      </c>
      <c r="QM146" s="34">
        <v>0.50457805395126343</v>
      </c>
      <c r="QN146" s="34">
        <v>0.50452029705047607</v>
      </c>
      <c r="QO146" s="34">
        <v>0.50445687770843506</v>
      </c>
      <c r="QP146" s="34">
        <v>0.50438773632049561</v>
      </c>
      <c r="QQ146" s="34">
        <v>0.50431406497955322</v>
      </c>
      <c r="QR146" s="34">
        <v>0.50423622131347656</v>
      </c>
      <c r="QS146" s="34">
        <v>0.50415349006652832</v>
      </c>
      <c r="QT146" s="34">
        <v>0.50406736135482788</v>
      </c>
      <c r="QU146" s="34">
        <v>0.50397676229476929</v>
      </c>
      <c r="QV146" s="34">
        <v>0.50388127565383911</v>
      </c>
      <c r="QW146" s="34">
        <v>0.50378227233886719</v>
      </c>
      <c r="QX146" s="34">
        <v>0.50367975234985352</v>
      </c>
      <c r="QY146" s="34">
        <v>0.50357460975646973</v>
      </c>
      <c r="QZ146" s="34">
        <v>0.5034669041633606</v>
      </c>
      <c r="RA146" s="34">
        <v>0.50335699319839478</v>
      </c>
      <c r="RB146" s="34">
        <v>0.50324505567550659</v>
      </c>
      <c r="RC146" s="34">
        <v>0.5031314492225647</v>
      </c>
      <c r="RD146" s="34">
        <v>0.50301522016525269</v>
      </c>
      <c r="RE146" s="34">
        <v>0.5028955340385437</v>
      </c>
      <c r="RF146" s="34">
        <v>0.50277245044708252</v>
      </c>
      <c r="RG146" s="34">
        <v>0.50264590978622437</v>
      </c>
      <c r="RH146" s="34">
        <v>0.50251692533493042</v>
      </c>
      <c r="RI146" s="34">
        <v>0.50238674879074097</v>
      </c>
      <c r="RJ146" s="34">
        <v>0.50225573778152466</v>
      </c>
      <c r="RK146" s="34">
        <v>0.50212407112121582</v>
      </c>
      <c r="RL146" s="34">
        <v>0.50199133157730103</v>
      </c>
      <c r="RM146" s="34">
        <v>0.5018572211265564</v>
      </c>
      <c r="RN146" s="34">
        <v>0.50172209739685059</v>
      </c>
      <c r="RO146" s="34">
        <v>0.50158572196960449</v>
      </c>
      <c r="RP146" s="34">
        <v>0.50144737958908081</v>
      </c>
      <c r="RQ146" s="34">
        <v>0.50130653381347656</v>
      </c>
      <c r="RR146" s="34">
        <v>0.50116336345672607</v>
      </c>
      <c r="RS146" s="34">
        <v>0.50101816654205322</v>
      </c>
      <c r="RT146" s="34">
        <v>0.50087124109268188</v>
      </c>
      <c r="RU146" s="34">
        <v>0.500721275806427</v>
      </c>
      <c r="RV146" s="34">
        <v>0.50056833028793335</v>
      </c>
      <c r="RW146" s="34">
        <v>0.50041341781616211</v>
      </c>
      <c r="RX146" s="34">
        <v>0.50025707483291626</v>
      </c>
      <c r="RY146" s="34">
        <v>0.50009775161743164</v>
      </c>
      <c r="RZ146" s="34">
        <v>0.49993681907653809</v>
      </c>
      <c r="SA146" s="34">
        <v>0.49977496266365051</v>
      </c>
      <c r="SB146" s="34">
        <v>0.49961069226264954</v>
      </c>
      <c r="SC146" s="34">
        <v>0.49944344162940979</v>
      </c>
      <c r="SD146" s="34">
        <v>0.49927258491516113</v>
      </c>
      <c r="SE146" s="34">
        <v>0.49909904599189758</v>
      </c>
      <c r="SF146" s="34">
        <v>0.49892279505729675</v>
      </c>
      <c r="SG146" s="34">
        <v>0.49874326586723328</v>
      </c>
      <c r="SH146" s="34">
        <v>0.49856105446815491</v>
      </c>
      <c r="SI146" s="34">
        <v>0.49837663769721985</v>
      </c>
      <c r="SJ146" s="34">
        <v>0.49818915128707886</v>
      </c>
      <c r="SK146" s="34">
        <v>0.49799811840057373</v>
      </c>
      <c r="SL146" s="34">
        <v>0.49780628085136414</v>
      </c>
      <c r="SM146" s="34">
        <v>0.49761343002319336</v>
      </c>
      <c r="SN146" s="34">
        <v>0.49741923809051514</v>
      </c>
      <c r="SO146" s="34">
        <v>0.49722325801849365</v>
      </c>
      <c r="SP146" s="34">
        <v>0.49702483415603638</v>
      </c>
      <c r="SQ146" s="34">
        <v>0.49682509899139404</v>
      </c>
      <c r="SR146" s="34">
        <v>0.496623694896698</v>
      </c>
      <c r="SS146" s="34">
        <v>0.49642157554626465</v>
      </c>
      <c r="ST146" s="34">
        <v>0.49621766805648804</v>
      </c>
      <c r="SU146" s="34">
        <v>0.49601241946220398</v>
      </c>
      <c r="SV146" s="34">
        <v>0.49580726027488708</v>
      </c>
      <c r="SW146" s="34">
        <v>0.49560031294822693</v>
      </c>
      <c r="SX146" s="34">
        <v>0.49539142847061157</v>
      </c>
      <c r="SY146" s="34">
        <v>0.49518218636512756</v>
      </c>
      <c r="SZ146" s="34">
        <v>0.49497216939926147</v>
      </c>
      <c r="TA146" s="34">
        <v>0.49475935101509094</v>
      </c>
      <c r="TB146" s="34">
        <v>0.49454471468925476</v>
      </c>
      <c r="TC146" s="34">
        <v>0.49432921409606934</v>
      </c>
      <c r="TD146" s="34">
        <v>0.49411270022392273</v>
      </c>
      <c r="TE146" s="34">
        <v>0.49389803409576416</v>
      </c>
      <c r="TF146" s="34">
        <v>0.49368345737457275</v>
      </c>
      <c r="TG146" s="34">
        <v>0.49346697330474854</v>
      </c>
      <c r="TH146" t="s">
        <v>843</v>
      </c>
      <c r="TI146" t="s">
        <v>843</v>
      </c>
      <c r="TJ146" t="s">
        <v>1300</v>
      </c>
      <c r="TK146" s="34">
        <v>0.50272299359174699</v>
      </c>
      <c r="TL146" s="34">
        <v>0.50441156151938993</v>
      </c>
      <c r="TM146" s="34">
        <v>0.50578588758544596</v>
      </c>
      <c r="TN146" s="34">
        <v>0.50667978430040395</v>
      </c>
      <c r="TO146" s="34">
        <v>0.50696994889701397</v>
      </c>
      <c r="TP146" s="34">
        <v>0.50644699906703505</v>
      </c>
      <c r="TQ146" s="34">
        <v>0.50550893833295807</v>
      </c>
      <c r="TR146" s="34">
        <v>0.50450872784376499</v>
      </c>
      <c r="TS146" s="34">
        <v>0.50329206696956907</v>
      </c>
      <c r="TT146" s="34">
        <v>0.50187452166569602</v>
      </c>
      <c r="TU146" s="34">
        <v>0.50026921897134202</v>
      </c>
      <c r="TV146" s="34">
        <v>0.49850823585977205</v>
      </c>
      <c r="TW146" s="34">
        <v>0.49568020877416602</v>
      </c>
      <c r="TX146" s="34">
        <v>0.49330683765747901</v>
      </c>
      <c r="TY146" s="34">
        <v>0.49261697394924497</v>
      </c>
      <c r="TZ146" s="34">
        <v>0.49238119238345296</v>
      </c>
      <c r="UA146" s="34">
        <v>0.49276739393883701</v>
      </c>
      <c r="UB146" s="34">
        <v>0.493742191931695</v>
      </c>
      <c r="UC146" s="34">
        <v>0.49500897899690299</v>
      </c>
      <c r="UD146" s="34">
        <v>0.49664184975230696</v>
      </c>
      <c r="UE146" s="34">
        <v>0.49896136645049699</v>
      </c>
      <c r="UF146" s="34">
        <v>0.50168993511658999</v>
      </c>
      <c r="UG146" s="34">
        <v>0.50429755730944992</v>
      </c>
      <c r="UH146" s="34">
        <v>0.50691673114941405</v>
      </c>
      <c r="UI146" s="34">
        <v>0.50971836674367899</v>
      </c>
      <c r="UJ146" s="34">
        <v>0.512679817150829</v>
      </c>
      <c r="UK146" s="34">
        <v>0.51577922336714899</v>
      </c>
      <c r="UL146" s="34">
        <v>0.51900623443001803</v>
      </c>
      <c r="UM146" s="34">
        <v>0.52219887478134897</v>
      </c>
      <c r="UN146" s="34">
        <v>0.52531043713435099</v>
      </c>
      <c r="UO146" s="34">
        <v>0.52843843601562401</v>
      </c>
      <c r="UP146" s="34">
        <v>0.53151974300185201</v>
      </c>
      <c r="UQ146" s="34">
        <v>0.53456008922857701</v>
      </c>
      <c r="UR146" s="34">
        <v>0.53760035038896903</v>
      </c>
      <c r="US146" s="34">
        <v>0.54058931238512398</v>
      </c>
      <c r="UT146" s="34">
        <v>0.54355528774164596</v>
      </c>
      <c r="UU146" s="34">
        <v>0.54653954512159697</v>
      </c>
      <c r="UV146" s="34">
        <v>0.54950071594956496</v>
      </c>
      <c r="UW146" s="34">
        <v>0.55249511883928693</v>
      </c>
      <c r="UX146" s="34">
        <v>0.55559187277060407</v>
      </c>
      <c r="UY146" s="34">
        <v>0.55875589945709203</v>
      </c>
      <c r="UZ146" s="34">
        <v>0.56190631148500603</v>
      </c>
      <c r="VA146" s="34">
        <v>0.56503191009572196</v>
      </c>
      <c r="VB146" s="34">
        <v>0.56819011420883703</v>
      </c>
      <c r="VC146" s="34">
        <v>0.57136466920474005</v>
      </c>
      <c r="VD146" s="34">
        <v>0.57452610591511799</v>
      </c>
      <c r="VE146" s="34">
        <v>0.577801467609107</v>
      </c>
      <c r="VF146" s="34">
        <v>0.581221253682905</v>
      </c>
      <c r="VG146" s="34">
        <v>0.58468840134658395</v>
      </c>
      <c r="VH146" s="34">
        <v>0.58824894480141698</v>
      </c>
      <c r="VI146" s="34">
        <v>0.59189825885130998</v>
      </c>
      <c r="VJ146" s="34">
        <v>0.59558349994210402</v>
      </c>
      <c r="VK146" s="34">
        <v>0.59933197899610802</v>
      </c>
      <c r="VL146" s="34">
        <v>0.60306996112889699</v>
      </c>
      <c r="VM146" s="34">
        <v>0.60676997386137799</v>
      </c>
      <c r="VN146" s="34">
        <v>0.61045864028067698</v>
      </c>
      <c r="VO146" s="34">
        <v>0.61410924337082695</v>
      </c>
      <c r="VP146" s="34">
        <v>0.61775572764806597</v>
      </c>
      <c r="VQ146" s="34">
        <v>0.62139810022049302</v>
      </c>
      <c r="VR146" s="34">
        <v>0.62495701460069297</v>
      </c>
      <c r="VS146" s="34">
        <v>0.628448474549271</v>
      </c>
      <c r="VT146" s="34">
        <v>0.63177835787599301</v>
      </c>
      <c r="VU146" s="34">
        <v>0.63487983344481402</v>
      </c>
      <c r="VV146" s="34">
        <v>0.63789585244971903</v>
      </c>
      <c r="VW146" s="34">
        <v>0.64072382944127593</v>
      </c>
      <c r="VX146" s="34">
        <v>0.64333601816990693</v>
      </c>
      <c r="VY146" s="34">
        <v>0.645819771819785</v>
      </c>
      <c r="VZ146" s="34">
        <v>0.64813636268679209</v>
      </c>
      <c r="WA146" s="34">
        <v>0.650261073014201</v>
      </c>
      <c r="WB146" s="34">
        <v>0.65217788378603403</v>
      </c>
      <c r="WC146" s="34">
        <v>0.65397359465051497</v>
      </c>
      <c r="WD146" s="34">
        <v>0.65571979535065594</v>
      </c>
      <c r="WE146" s="34">
        <v>0.65732315158089805</v>
      </c>
      <c r="WF146" s="34">
        <v>0.65876218981619905</v>
      </c>
      <c r="WG146" s="34">
        <v>0.66014006836037598</v>
      </c>
      <c r="WH146" s="34">
        <v>0.66147013652511899</v>
      </c>
      <c r="WI146" s="34">
        <v>0.66270837562956197</v>
      </c>
      <c r="WJ146" s="34">
        <v>0.66388683804767301</v>
      </c>
      <c r="WK146" s="34">
        <v>0.66495231077792794</v>
      </c>
      <c r="WL146" s="34">
        <v>0.66589202609072007</v>
      </c>
      <c r="WM146" s="34">
        <v>0.66674129195591303</v>
      </c>
      <c r="WN146" s="34">
        <v>0.66749811270954096</v>
      </c>
      <c r="WO146" s="34">
        <v>0.66817823749677596</v>
      </c>
      <c r="WP146" s="34">
        <v>0.66879289210639603</v>
      </c>
      <c r="WQ146" s="34">
        <v>0.66935510731374193</v>
      </c>
      <c r="WR146" s="34">
        <v>0.66981066970903103</v>
      </c>
      <c r="WS146" s="34">
        <v>0.67015259627929891</v>
      </c>
      <c r="WT146" s="34">
        <v>0.67045726921901705</v>
      </c>
      <c r="WU146" s="34">
        <v>0.67072659496335607</v>
      </c>
      <c r="WV146" s="34">
        <v>0.670880505974491</v>
      </c>
      <c r="WW146" s="34">
        <v>0.67091198435807597</v>
      </c>
      <c r="WX146" s="34">
        <v>0.67090218059089901</v>
      </c>
      <c r="WY146" s="34">
        <v>0.67082424830434306</v>
      </c>
      <c r="WZ146" s="34">
        <v>0.67066746325012505</v>
      </c>
      <c r="XA146" s="34">
        <v>0.67050540887670806</v>
      </c>
      <c r="XB146" s="34">
        <v>0.67030875487360009</v>
      </c>
      <c r="XC146" s="34">
        <v>0.67003318039417803</v>
      </c>
      <c r="XD146" s="34">
        <v>0.66971997065219602</v>
      </c>
      <c r="XE146" s="34">
        <v>0.66935299661312297</v>
      </c>
      <c r="XF146" s="34">
        <v>0.66885918450837811</v>
      </c>
      <c r="XG146" s="34">
        <v>0.66829556282879299</v>
      </c>
      <c r="XH146" t="s">
        <v>843</v>
      </c>
      <c r="XI146" t="s">
        <v>1300</v>
      </c>
      <c r="XJ146" s="34">
        <v>0.48543753632964098</v>
      </c>
      <c r="XK146" s="34">
        <v>0.48702412463380496</v>
      </c>
      <c r="XL146" s="34">
        <v>0.48824033778923104</v>
      </c>
      <c r="XM146" s="34">
        <v>0.48900326644474396</v>
      </c>
      <c r="XN146" s="34">
        <v>0.48929490990605401</v>
      </c>
      <c r="XO146" s="34">
        <v>0.48902409315058198</v>
      </c>
      <c r="XP146" s="34">
        <v>0.48850704495596803</v>
      </c>
      <c r="XQ146" s="34">
        <v>0.48789439206778601</v>
      </c>
      <c r="XR146" s="34">
        <v>0.48701290378645501</v>
      </c>
      <c r="XS146" s="34">
        <v>0.48592256114779603</v>
      </c>
      <c r="XT146" s="34">
        <v>0.484549844726191</v>
      </c>
      <c r="XU146" s="34">
        <v>0.48295180580924801</v>
      </c>
      <c r="XV146" s="34">
        <v>0.48034031768207297</v>
      </c>
      <c r="XW146" s="34">
        <v>0.478228090895498</v>
      </c>
      <c r="XX146" s="34">
        <v>0.47778027387938399</v>
      </c>
      <c r="XY146" s="34">
        <v>0.47779584684545201</v>
      </c>
      <c r="XZ146" s="34">
        <v>0.47846790280226204</v>
      </c>
      <c r="YA146" s="34">
        <v>0.47971777432805096</v>
      </c>
      <c r="YB146" s="34">
        <v>0.481233750995395</v>
      </c>
      <c r="YC146" s="34">
        <v>0.48307223597860399</v>
      </c>
      <c r="YD146" s="34">
        <v>0.48558632098318699</v>
      </c>
      <c r="YE146" s="34">
        <v>0.48850686165791601</v>
      </c>
      <c r="YF146" s="34">
        <v>0.49126618454025706</v>
      </c>
      <c r="YG146" s="34">
        <v>0.49397660058148296</v>
      </c>
      <c r="YH146" s="34">
        <v>0.496801427244355</v>
      </c>
      <c r="YI146" s="34">
        <v>0.49972655019764295</v>
      </c>
      <c r="YJ146" s="34">
        <v>0.50272786970148697</v>
      </c>
      <c r="YK146" s="34">
        <v>0.50579255016410296</v>
      </c>
      <c r="YL146" s="34">
        <v>0.50875996104657295</v>
      </c>
      <c r="YM146" s="34">
        <v>0.51159691952567399</v>
      </c>
      <c r="YN146" s="34">
        <v>0.51441555811570505</v>
      </c>
      <c r="YO146" s="34">
        <v>0.51715335905266302</v>
      </c>
      <c r="YP146" s="34">
        <v>0.51982247165224205</v>
      </c>
      <c r="YQ146" s="34">
        <v>0.52247044816186805</v>
      </c>
      <c r="YR146" s="34">
        <v>0.52504528189155397</v>
      </c>
      <c r="YS146" s="34">
        <v>0.52757933447503902</v>
      </c>
      <c r="YT146" s="34">
        <v>0.53013054472774701</v>
      </c>
      <c r="YU146" s="34">
        <v>0.53266808187124903</v>
      </c>
      <c r="YV146" s="34">
        <v>0.53525108987259795</v>
      </c>
      <c r="YW146" s="34">
        <v>0.53794291728446098</v>
      </c>
      <c r="YX146" s="34">
        <v>0.54071441970993805</v>
      </c>
      <c r="YY146" s="34">
        <v>0.54349794888179404</v>
      </c>
      <c r="YZ146" s="34">
        <v>0.54629736164700704</v>
      </c>
      <c r="ZA146" s="34">
        <v>0.54918664505223302</v>
      </c>
      <c r="ZB146" s="34">
        <v>0.55214800834088795</v>
      </c>
      <c r="ZC146" s="34">
        <v>0.55514866125280304</v>
      </c>
      <c r="ZD146" s="34">
        <v>0.558302443646298</v>
      </c>
      <c r="ZE146" s="34">
        <v>0.56163361094825393</v>
      </c>
      <c r="ZF146" s="34">
        <v>0.56503125213345595</v>
      </c>
      <c r="ZG146" s="34">
        <v>0.56854279947877107</v>
      </c>
      <c r="ZH146" s="34">
        <v>0.57217689723729404</v>
      </c>
      <c r="ZI146" s="34">
        <v>0.57582483861443501</v>
      </c>
      <c r="ZJ146" s="34">
        <v>0.57947938455612302</v>
      </c>
      <c r="ZK146" s="34">
        <v>0.58308894833897806</v>
      </c>
      <c r="ZL146" s="34">
        <v>0.58660410338633295</v>
      </c>
      <c r="ZM146" s="34">
        <v>0.59005932119815296</v>
      </c>
      <c r="ZN146" s="34">
        <v>0.59346987243637406</v>
      </c>
      <c r="ZO146" s="34">
        <v>0.59682946475973697</v>
      </c>
      <c r="ZP146" s="34">
        <v>0.60009046095277196</v>
      </c>
      <c r="ZQ146" s="34">
        <v>0.60315408225886902</v>
      </c>
      <c r="ZR146" s="34">
        <v>0.60602039532752205</v>
      </c>
      <c r="ZS146" s="34">
        <v>0.608623544461808</v>
      </c>
      <c r="ZT146" s="34">
        <v>0.61093812559608507</v>
      </c>
      <c r="ZU146" s="34">
        <v>0.61312644758746504</v>
      </c>
      <c r="ZV146" s="34">
        <v>0.61510827112412703</v>
      </c>
      <c r="ZW146" s="34">
        <v>0.61685410734803703</v>
      </c>
      <c r="ZX146" s="34">
        <v>0.61847352532822497</v>
      </c>
      <c r="ZY146" s="34">
        <v>0.61996504864305602</v>
      </c>
      <c r="ZZ146" s="34">
        <v>0.62129779822254905</v>
      </c>
      <c r="AAA146" s="34">
        <v>0.62245196194895802</v>
      </c>
      <c r="AAB146" s="34">
        <v>0.62350942778552898</v>
      </c>
      <c r="AAC146" s="34">
        <v>0.62451881775134699</v>
      </c>
      <c r="AAD146" s="34">
        <v>0.62537049740667394</v>
      </c>
      <c r="AAE146" s="34">
        <v>0.62608825221668996</v>
      </c>
      <c r="AAF146" s="34">
        <v>0.62679790908159094</v>
      </c>
      <c r="AAG146" s="34">
        <v>0.62748856184763502</v>
      </c>
      <c r="AAH146" s="34">
        <v>0.62811410844544602</v>
      </c>
      <c r="AAI146" s="34">
        <v>0.62869646583280892</v>
      </c>
      <c r="AAJ146" s="34">
        <v>0.629142967059791</v>
      </c>
      <c r="AAK146" s="34">
        <v>0.62944658394269404</v>
      </c>
      <c r="AAL146" s="34">
        <v>0.62966125899592496</v>
      </c>
      <c r="AAM146" s="34">
        <v>0.62976294544552702</v>
      </c>
      <c r="AAN146" s="34">
        <v>0.62977892608669994</v>
      </c>
      <c r="AAO146" s="34">
        <v>0.62973311141168398</v>
      </c>
      <c r="AAP146" s="34">
        <v>0.62961488116576103</v>
      </c>
      <c r="AAQ146" s="34">
        <v>0.62936659945219398</v>
      </c>
      <c r="AAR146" s="34">
        <v>0.62901154757377398</v>
      </c>
      <c r="AAS146" s="34">
        <v>0.62863082970891204</v>
      </c>
      <c r="AAT146" s="34">
        <v>0.62820762956021003</v>
      </c>
      <c r="AAU146" s="34">
        <v>0.62767470002685199</v>
      </c>
      <c r="AAV146" s="34">
        <v>0.62704337409515098</v>
      </c>
      <c r="AAW146" s="34">
        <v>0.62636534758245499</v>
      </c>
      <c r="AAX146" s="34">
        <v>0.62560508461581199</v>
      </c>
      <c r="AAY146" s="34">
        <v>0.62477895140641104</v>
      </c>
      <c r="AAZ146" s="34">
        <v>0.62395174623735306</v>
      </c>
      <c r="ABA146" s="34">
        <v>0.62309280674824896</v>
      </c>
      <c r="ABB146" s="34">
        <v>0.62217831464755602</v>
      </c>
      <c r="ABC146" s="34">
        <v>0.62123656248085701</v>
      </c>
      <c r="ABD146" s="34">
        <v>0.62028443956936097</v>
      </c>
      <c r="ABE146" s="34">
        <v>0.61928509590954195</v>
      </c>
      <c r="ABF146" s="34">
        <v>0.61825266669325107</v>
      </c>
      <c r="ABG146" t="s">
        <v>843</v>
      </c>
      <c r="ABH146" t="s">
        <v>843</v>
      </c>
      <c r="ABI146" t="s">
        <v>1300</v>
      </c>
      <c r="ABJ146" s="34">
        <v>0.38769551052170498</v>
      </c>
      <c r="ABK146" s="34">
        <v>0.38975149267424497</v>
      </c>
      <c r="ABL146" s="34">
        <v>0.39180603347681497</v>
      </c>
      <c r="ABM146" s="34">
        <v>0.39361262793035101</v>
      </c>
      <c r="ABN146" s="34">
        <v>0.395071531751366</v>
      </c>
      <c r="ABO146" s="34">
        <v>0.39603480916693101</v>
      </c>
      <c r="ABP146" s="34">
        <v>0.39658806779426597</v>
      </c>
      <c r="ABQ146" s="34">
        <v>0.39689371682743302</v>
      </c>
      <c r="ABR146" s="34">
        <v>0.39691157032520502</v>
      </c>
      <c r="ABS146" s="34">
        <v>0.39657006240090298</v>
      </c>
      <c r="ABT146" s="34">
        <v>0.39589246193641697</v>
      </c>
      <c r="ABU146" s="34">
        <v>0.39508544842451898</v>
      </c>
      <c r="ABV146" s="34">
        <v>0.39308319921534102</v>
      </c>
      <c r="ABW146" s="34">
        <v>0.39107673429817297</v>
      </c>
      <c r="ABX146" s="34">
        <v>0.39019895607371402</v>
      </c>
      <c r="ABY146" s="34">
        <v>0.38926530096094702</v>
      </c>
      <c r="ABZ146" s="34">
        <v>0.38855969586482603</v>
      </c>
      <c r="ACA146" s="34">
        <v>0.38826186428300502</v>
      </c>
      <c r="ACB146" s="34">
        <v>0.38819455794229596</v>
      </c>
      <c r="ACC146" s="34">
        <v>0.388514964246373</v>
      </c>
      <c r="ACD146" s="34">
        <v>0.38950404823963802</v>
      </c>
      <c r="ACE146" s="34">
        <v>0.39099085354232005</v>
      </c>
      <c r="ACF146" s="34">
        <v>0.39261668038110203</v>
      </c>
      <c r="ACG146" s="34">
        <v>0.39447599959276503</v>
      </c>
      <c r="ACH146" s="34">
        <v>0.396728868730299</v>
      </c>
      <c r="ACI146" s="34">
        <v>0.39932348916737503</v>
      </c>
      <c r="ACJ146" s="34">
        <v>0.40212281244816195</v>
      </c>
      <c r="ACK146" s="34">
        <v>0.40504257432948199</v>
      </c>
      <c r="ACL146" s="34">
        <v>0.40807244229677503</v>
      </c>
      <c r="ACM146" s="34">
        <v>0.41123867939309799</v>
      </c>
      <c r="ACN146" s="34">
        <v>0.41455459089136903</v>
      </c>
      <c r="ACO146" s="34">
        <v>0.41794036173612803</v>
      </c>
      <c r="ACP146" s="34">
        <v>0.42136874708699601</v>
      </c>
      <c r="ACQ146" s="34">
        <v>0.42474861599618896</v>
      </c>
      <c r="ACR146" s="34">
        <v>0.42803730763865</v>
      </c>
      <c r="ACS146" s="34">
        <v>0.43132685097537604</v>
      </c>
      <c r="ACT146" s="34">
        <v>0.43459522889313396</v>
      </c>
      <c r="ACU146" s="34">
        <v>0.43783286666481097</v>
      </c>
      <c r="ACV146" s="34">
        <v>0.44111783868440496</v>
      </c>
      <c r="ACW146" s="34">
        <v>0.44445077172245001</v>
      </c>
      <c r="ACX146" s="34">
        <v>0.44779782789067801</v>
      </c>
      <c r="ACY146" s="34">
        <v>0.45116738266633805</v>
      </c>
      <c r="ACZ146" s="34">
        <v>0.45455886187621997</v>
      </c>
      <c r="ADA146" s="34">
        <v>0.45797487604265696</v>
      </c>
      <c r="ADB146" s="34">
        <v>0.46142770077861001</v>
      </c>
      <c r="ADC146" s="34">
        <v>0.46493418391965002</v>
      </c>
      <c r="ADD146" s="34">
        <v>0.468533706494911</v>
      </c>
      <c r="ADE146" s="34">
        <v>0.47223195017224695</v>
      </c>
      <c r="ADF146" s="34">
        <v>0.47601022974821</v>
      </c>
      <c r="ADG146" s="34">
        <v>0.47988747777201701</v>
      </c>
      <c r="ADH146" s="34">
        <v>0.48385464926840699</v>
      </c>
      <c r="ADI146" s="34">
        <v>0.48790892512308298</v>
      </c>
      <c r="ADJ146" s="34">
        <v>0.49204878577082506</v>
      </c>
      <c r="ADK146" s="34">
        <v>0.49625927909624101</v>
      </c>
      <c r="ADL146" s="34">
        <v>0.50057671835536899</v>
      </c>
      <c r="ADM146" s="34">
        <v>0.50494783636298901</v>
      </c>
      <c r="ADN146" s="34">
        <v>0.50928929672489998</v>
      </c>
      <c r="ADO146" s="34">
        <v>0.51365998685621106</v>
      </c>
      <c r="ADP146" s="34">
        <v>0.51799907297604098</v>
      </c>
      <c r="ADQ146" s="34">
        <v>0.52217929265275898</v>
      </c>
      <c r="ADR146" s="34">
        <v>0.52626986467298997</v>
      </c>
      <c r="ADS146" s="34">
        <v>0.53032002102679399</v>
      </c>
      <c r="ADT146" s="34">
        <v>0.53427165774952701</v>
      </c>
      <c r="ADU146" s="34">
        <v>0.53813559068288908</v>
      </c>
      <c r="ADV146" s="34">
        <v>0.541864142267108</v>
      </c>
      <c r="ADW146" s="34">
        <v>0.54545995780197098</v>
      </c>
      <c r="ADX146" s="34">
        <v>0.54886379238751903</v>
      </c>
      <c r="ADY146" s="34">
        <v>0.55201148212759299</v>
      </c>
      <c r="ADZ146" s="34">
        <v>0.55499152373169203</v>
      </c>
      <c r="AEA146" s="34">
        <v>0.55777987492937597</v>
      </c>
      <c r="AEB146" s="34">
        <v>0.56037346100194296</v>
      </c>
      <c r="AEC146" s="34">
        <v>0.56285384500182001</v>
      </c>
      <c r="AED146" s="34">
        <v>0.56522676655275494</v>
      </c>
      <c r="AEE146" s="34">
        <v>0.56745675823751096</v>
      </c>
      <c r="AEF146" s="34">
        <v>0.569523329426602</v>
      </c>
      <c r="AEG146" s="34">
        <v>0.57149093926315198</v>
      </c>
      <c r="AEH146" s="34">
        <v>0.57336907528886993</v>
      </c>
      <c r="AEI146" s="34">
        <v>0.57511221766656295</v>
      </c>
      <c r="AEJ146" s="34">
        <v>0.57674675878082604</v>
      </c>
      <c r="AEK146" s="34">
        <v>0.57831625787281504</v>
      </c>
      <c r="AEL146" s="34">
        <v>0.57985150116204298</v>
      </c>
      <c r="AEM146" s="34">
        <v>0.58135579827228701</v>
      </c>
      <c r="AEN146" s="34">
        <v>0.58278921184121102</v>
      </c>
      <c r="AEO146" s="34">
        <v>0.58407858752512498</v>
      </c>
      <c r="AEP146" s="34">
        <v>0.58529892356650104</v>
      </c>
      <c r="AEQ146" s="34">
        <v>0.58643219260331003</v>
      </c>
      <c r="AER146" s="34">
        <v>0.58744872119416303</v>
      </c>
      <c r="AES146" s="34">
        <v>0.58842956048809603</v>
      </c>
      <c r="AET146" s="34">
        <v>0.58936688762227296</v>
      </c>
      <c r="AEU146" s="34">
        <v>0.59018322746388097</v>
      </c>
      <c r="AEV146" s="34">
        <v>0.59085525524309601</v>
      </c>
      <c r="AEW146" s="34">
        <v>0.59140976115766297</v>
      </c>
      <c r="AEX146" s="34">
        <v>0.59189928870387198</v>
      </c>
      <c r="AEY146" s="34">
        <v>0.59232443531589507</v>
      </c>
      <c r="AEZ146" s="34">
        <v>0.59265340822365598</v>
      </c>
      <c r="AFA146" s="34">
        <v>0.59290975374488197</v>
      </c>
      <c r="AFB146" s="34">
        <v>0.59311936687409494</v>
      </c>
      <c r="AFC146" s="34">
        <v>0.59323919761726107</v>
      </c>
      <c r="AFD146" s="34">
        <v>0.59327398807217002</v>
      </c>
      <c r="AFE146" s="34">
        <v>0.59327357140764003</v>
      </c>
      <c r="AFF146" s="34">
        <v>0.59319736164148096</v>
      </c>
      <c r="AFG146" t="s">
        <v>843</v>
      </c>
      <c r="AFH146" t="s">
        <v>843</v>
      </c>
      <c r="AFI146" s="34">
        <v>0.72052000000000005</v>
      </c>
      <c r="AFJ146" s="34">
        <v>0.72034000000000009</v>
      </c>
      <c r="AFK146" s="34">
        <v>0.72042000000000006</v>
      </c>
      <c r="AFL146" s="34">
        <v>0.72099999999999997</v>
      </c>
      <c r="AFM146" s="34">
        <v>0.72141999999999995</v>
      </c>
      <c r="AFN146" s="34">
        <v>0.72177000000000002</v>
      </c>
      <c r="AFO146" s="34">
        <v>0.72199999999999998</v>
      </c>
      <c r="AFP146" s="34">
        <v>0.72211000000000003</v>
      </c>
      <c r="AFQ146" s="34">
        <v>0.72263000000000011</v>
      </c>
      <c r="AFR146" s="34">
        <v>0.72282999999999997</v>
      </c>
      <c r="AFS146" s="34">
        <v>0.72298000000000007</v>
      </c>
      <c r="AFT146" s="34">
        <v>0.72305999999999993</v>
      </c>
      <c r="AFU146" s="34">
        <v>0.72477000000000003</v>
      </c>
      <c r="AFV146" s="34">
        <v>0.7177</v>
      </c>
      <c r="AFW146" s="34">
        <v>0.71049000000000007</v>
      </c>
      <c r="AFX146" s="34">
        <v>0.70982000000000001</v>
      </c>
      <c r="AFY146" s="34">
        <v>0.70894999999999997</v>
      </c>
      <c r="AFZ146" s="34">
        <v>0.67340999999999995</v>
      </c>
      <c r="AGA146" s="34">
        <v>0.68370000000000009</v>
      </c>
      <c r="AGB146" t="s">
        <v>843</v>
      </c>
      <c r="AGC146" t="s">
        <v>843</v>
      </c>
      <c r="AGD146" t="s">
        <v>843</v>
      </c>
      <c r="AGE146" t="s">
        <v>843</v>
      </c>
      <c r="AGF146" s="34">
        <v>1.5164867974817753E-2</v>
      </c>
      <c r="AGG146" t="s">
        <v>843</v>
      </c>
      <c r="AGH146" t="s">
        <v>843</v>
      </c>
      <c r="AGI146" t="s">
        <v>843</v>
      </c>
      <c r="AGJ146" t="s">
        <v>843</v>
      </c>
      <c r="AGK146" t="s">
        <v>843</v>
      </c>
      <c r="AGL146" t="s">
        <v>843</v>
      </c>
      <c r="AGM146" t="s">
        <v>843</v>
      </c>
      <c r="AGN146" t="s">
        <v>843</v>
      </c>
      <c r="AGO146" s="34">
        <v>0.36099999999999999</v>
      </c>
      <c r="AGP146" s="34">
        <v>2018</v>
      </c>
      <c r="AGQ146" t="s">
        <v>832</v>
      </c>
      <c r="AGR146" t="s">
        <v>843</v>
      </c>
      <c r="AGS146" s="34">
        <v>0.14800000000000002</v>
      </c>
      <c r="AGT146" s="34">
        <v>2018</v>
      </c>
      <c r="AGU146" t="s">
        <v>832</v>
      </c>
      <c r="AGV146" t="s">
        <v>843</v>
      </c>
      <c r="AGW146" s="34">
        <v>0.47499999999999998</v>
      </c>
      <c r="AGX146" s="34">
        <v>2018</v>
      </c>
      <c r="AGY146" t="s">
        <v>832</v>
      </c>
      <c r="AGZ146" t="s">
        <v>843</v>
      </c>
      <c r="AHA146" s="34">
        <v>0.80500000000000005</v>
      </c>
      <c r="AHB146" s="34">
        <v>2018</v>
      </c>
      <c r="AHC146" t="s">
        <v>832</v>
      </c>
      <c r="AHD146" t="s">
        <v>843</v>
      </c>
      <c r="AHE146" s="34">
        <v>0.44600000000000001</v>
      </c>
      <c r="AHF146" s="34">
        <v>2021</v>
      </c>
      <c r="AHG146" t="s">
        <v>832</v>
      </c>
      <c r="AHH146" t="s">
        <v>843</v>
      </c>
      <c r="AHI146" t="s">
        <v>830</v>
      </c>
      <c r="AHJ146" s="34">
        <v>0.21208736300468445</v>
      </c>
      <c r="AHK146" s="34">
        <v>0.22405973076820374</v>
      </c>
      <c r="AHL146" s="34">
        <v>0.23073917627334595</v>
      </c>
      <c r="AHM146" s="34">
        <v>0.22892887890338898</v>
      </c>
      <c r="AHN146" s="34">
        <v>0.21671748161315918</v>
      </c>
      <c r="AHO146" t="s">
        <v>843</v>
      </c>
      <c r="AHP146" s="34"/>
      <c r="AHQ146" s="34"/>
      <c r="AHR146" s="34"/>
      <c r="AHS146" s="34"/>
      <c r="AHT146" s="34"/>
      <c r="AHU146" t="s">
        <v>843</v>
      </c>
      <c r="AHV146" s="34">
        <v>0.18919560313224792</v>
      </c>
      <c r="AHW146" s="34">
        <v>0.19146156311035156</v>
      </c>
      <c r="AHX146" s="34">
        <v>0.1830018013715744</v>
      </c>
      <c r="AHY146" s="34">
        <v>0.18786248564720154</v>
      </c>
      <c r="AHZ146" s="34">
        <v>0.20042555034160614</v>
      </c>
      <c r="AIA146" t="s">
        <v>832</v>
      </c>
      <c r="AIB146" t="s">
        <v>843</v>
      </c>
      <c r="AIC146" s="34">
        <v>0.18755307793617249</v>
      </c>
      <c r="AID146" s="34">
        <v>0.18927150964736938</v>
      </c>
      <c r="AIE146" s="34">
        <v>0.1795838475227356</v>
      </c>
      <c r="AIF146" s="34">
        <v>0.18314965069293976</v>
      </c>
      <c r="AIG146" s="34">
        <v>0.20779639482498169</v>
      </c>
      <c r="AIH146" t="s">
        <v>924</v>
      </c>
      <c r="AII146" t="s">
        <v>843</v>
      </c>
      <c r="AIJ146" s="34">
        <v>0.2087475061416626</v>
      </c>
      <c r="AIK146" s="34">
        <v>0.21442800760269165</v>
      </c>
      <c r="AIL146" s="34">
        <v>0.20971900224685669</v>
      </c>
      <c r="AIM146" s="34">
        <v>0.21860799193382263</v>
      </c>
      <c r="AIN146" s="34">
        <v>0.2253199964761734</v>
      </c>
      <c r="AIO146" t="s">
        <v>1607</v>
      </c>
      <c r="AIP146" s="34">
        <v>0.17414499819278717</v>
      </c>
      <c r="AIQ146" t="s">
        <v>843</v>
      </c>
      <c r="AIR146" s="34">
        <v>0.16489000000000001</v>
      </c>
      <c r="AIS146" s="34">
        <v>0.16657</v>
      </c>
      <c r="AIT146" s="34">
        <v>0.17405999999999999</v>
      </c>
      <c r="AIU146" s="34">
        <v>0.17428000000000002</v>
      </c>
      <c r="AIV146" s="34">
        <v>0.17984000000000003</v>
      </c>
      <c r="AIW146" s="34">
        <v>0.18523000000000001</v>
      </c>
      <c r="AIX146" t="s">
        <v>843</v>
      </c>
      <c r="AIY146" s="34">
        <v>0.05</v>
      </c>
      <c r="AIZ146" s="34">
        <v>5.0999999999999997E-2</v>
      </c>
      <c r="AJA146" s="34">
        <v>5.2999999999999999E-2</v>
      </c>
      <c r="AJB146" s="34">
        <v>5.0999999999999997E-2</v>
      </c>
      <c r="AJC146" s="34">
        <v>0.05</v>
      </c>
      <c r="AJD146" s="34">
        <v>0.05</v>
      </c>
      <c r="AJE146" t="s">
        <v>843</v>
      </c>
      <c r="AJF146" s="34">
        <v>4.7002866864204407E-2</v>
      </c>
      <c r="AJG146" s="34">
        <v>4.4286563992500305E-2</v>
      </c>
      <c r="AJH146" s="34">
        <v>4.287312924861908E-2</v>
      </c>
      <c r="AJI146" s="34">
        <v>5.2275698632001877E-2</v>
      </c>
      <c r="AJJ146" s="34">
        <v>4.6547755599021912E-2</v>
      </c>
      <c r="AJK146" t="s">
        <v>830</v>
      </c>
      <c r="AJL146" t="s">
        <v>843</v>
      </c>
      <c r="AJM146" t="s">
        <v>843</v>
      </c>
      <c r="AJN146" s="34">
        <v>4.1040696203708649E-2</v>
      </c>
      <c r="AJO146" s="34">
        <v>3.8323760032653809E-2</v>
      </c>
      <c r="AJP146" s="34">
        <v>4.0628623217344284E-2</v>
      </c>
      <c r="AJQ146" s="34">
        <v>2.9337450861930847E-2</v>
      </c>
      <c r="AJR146" s="34">
        <v>3.6211229860782623E-2</v>
      </c>
      <c r="AJS146" t="s">
        <v>832</v>
      </c>
      <c r="AJT146" t="s">
        <v>843</v>
      </c>
      <c r="AJU146" t="s">
        <v>843</v>
      </c>
      <c r="AJV146" t="s">
        <v>843</v>
      </c>
      <c r="AJW146" s="34">
        <v>1.632339134812355E-2</v>
      </c>
      <c r="AJX146" s="34">
        <v>1.3400769792497158E-2</v>
      </c>
      <c r="AJY146" s="34">
        <v>1.299941074103117E-2</v>
      </c>
      <c r="AJZ146" s="34">
        <v>2.2445797920227051E-2</v>
      </c>
      <c r="AKA146" s="34">
        <v>1.6581429168581963E-2</v>
      </c>
      <c r="AKB146" t="s">
        <v>830</v>
      </c>
      <c r="AKC146" t="s">
        <v>843</v>
      </c>
      <c r="AKD146" t="s">
        <v>843</v>
      </c>
      <c r="AKE146" t="s">
        <v>843</v>
      </c>
      <c r="AKF146" s="34">
        <v>9.2050777748227119E-3</v>
      </c>
      <c r="AKG146" s="34">
        <v>6.8006846122443676E-3</v>
      </c>
      <c r="AKH146" s="34">
        <v>9.2870099470019341E-3</v>
      </c>
      <c r="AKI146" s="34">
        <v>-2.0571444183588028E-3</v>
      </c>
      <c r="AKJ146" s="34">
        <v>5.2591362036764622E-3</v>
      </c>
      <c r="AKK146" t="s">
        <v>832</v>
      </c>
      <c r="AKL146" t="s">
        <v>843</v>
      </c>
      <c r="AKM146" s="34">
        <v>850</v>
      </c>
      <c r="AKN146" t="s">
        <v>832</v>
      </c>
      <c r="AKO146" t="s">
        <v>843</v>
      </c>
      <c r="AKP146" s="34">
        <v>799.4278564453125</v>
      </c>
      <c r="AKQ146" t="s">
        <v>830</v>
      </c>
      <c r="AKR146" t="s">
        <v>843</v>
      </c>
      <c r="AKS146" s="34">
        <v>748.68754131887499</v>
      </c>
      <c r="AKT146" t="s">
        <v>832</v>
      </c>
      <c r="AKU146" t="s">
        <v>843</v>
      </c>
      <c r="AKV146" s="34">
        <v>833.29725520897205</v>
      </c>
      <c r="AKW146" t="s">
        <v>832</v>
      </c>
      <c r="AKX146" t="s">
        <v>843</v>
      </c>
      <c r="AKY146" s="34">
        <v>0.14815150201320648</v>
      </c>
      <c r="AKZ146" s="34">
        <v>0.16187356412410736</v>
      </c>
      <c r="ALA146" s="34">
        <v>0.17202803492546082</v>
      </c>
      <c r="ALB146" s="34">
        <v>0.16441959142684937</v>
      </c>
      <c r="ALC146" s="34">
        <v>0.14169925451278687</v>
      </c>
      <c r="ALD146" t="s">
        <v>830</v>
      </c>
      <c r="ALE146" t="s">
        <v>843</v>
      </c>
      <c r="ALF146" t="s">
        <v>843</v>
      </c>
      <c r="ALG146" t="s">
        <v>843</v>
      </c>
      <c r="ALH146" s="34">
        <v>0.12519492208957672</v>
      </c>
      <c r="ALI146" s="34">
        <v>0.12923485040664673</v>
      </c>
      <c r="ALJ146" s="34">
        <v>0.12425128370523453</v>
      </c>
      <c r="ALK146" s="34">
        <v>0.12222862988710403</v>
      </c>
      <c r="ALL146" s="34">
        <v>0.12584592401981354</v>
      </c>
      <c r="ALM146" t="s">
        <v>832</v>
      </c>
    </row>
    <row r="147" spans="1:1001">
      <c r="A147" t="s">
        <v>512</v>
      </c>
      <c r="B147" t="s">
        <v>106</v>
      </c>
      <c r="C147" t="s">
        <v>330</v>
      </c>
      <c r="D147" s="34">
        <v>3.6773797124624252E-2</v>
      </c>
      <c r="E147" t="s">
        <v>432</v>
      </c>
      <c r="F147" s="34">
        <v>5.2261825650930405E-2</v>
      </c>
      <c r="G147" t="s">
        <v>1464</v>
      </c>
      <c r="H147" s="34">
        <v>5.8565620332956314E-2</v>
      </c>
      <c r="I147" t="s">
        <v>1294</v>
      </c>
      <c r="J147" s="34">
        <v>5.7964865118265152E-2</v>
      </c>
      <c r="K147" t="s">
        <v>1521</v>
      </c>
      <c r="L147" s="34">
        <v>6.8965516984462738E-2</v>
      </c>
      <c r="M147" t="s">
        <v>432</v>
      </c>
      <c r="N147" s="34">
        <v>0.53810328245162964</v>
      </c>
      <c r="O147" s="34"/>
      <c r="P147" t="s">
        <v>1459</v>
      </c>
      <c r="Q147" s="34"/>
      <c r="R147" t="s">
        <v>1459</v>
      </c>
      <c r="S147" s="34">
        <v>0.60512644052505493</v>
      </c>
      <c r="T147" t="s">
        <v>432</v>
      </c>
      <c r="U147" s="34">
        <v>0.53810328245162964</v>
      </c>
      <c r="V147" t="s">
        <v>432</v>
      </c>
      <c r="W147" t="s">
        <v>843</v>
      </c>
      <c r="X147" t="s">
        <v>1464</v>
      </c>
      <c r="Y147" s="34">
        <v>0.54389965534210205</v>
      </c>
      <c r="Z147" s="34">
        <v>0.57543593645095825</v>
      </c>
      <c r="AA147" t="s">
        <v>1464</v>
      </c>
      <c r="AB147" s="34">
        <v>0.54389965534210205</v>
      </c>
      <c r="AC147" t="s">
        <v>1464</v>
      </c>
      <c r="AD147" s="34">
        <v>0.58770674467086792</v>
      </c>
      <c r="AE147" t="s">
        <v>1464</v>
      </c>
      <c r="AF147" s="34">
        <v>0.52112245559692383</v>
      </c>
      <c r="AG147" t="s">
        <v>1464</v>
      </c>
      <c r="AH147" t="s">
        <v>843</v>
      </c>
      <c r="AI147" t="s">
        <v>1294</v>
      </c>
      <c r="AJ147" s="34">
        <v>0.48918771743774414</v>
      </c>
      <c r="AK147" s="34">
        <v>0.51782268285751343</v>
      </c>
      <c r="AL147" t="s">
        <v>1294</v>
      </c>
      <c r="AM147" s="34">
        <v>0.48918771743774414</v>
      </c>
      <c r="AN147" t="s">
        <v>1294</v>
      </c>
      <c r="AO147" s="34">
        <v>0.56510001420974731</v>
      </c>
      <c r="AP147" t="s">
        <v>1294</v>
      </c>
      <c r="AQ147" s="34">
        <v>0.47297760844230652</v>
      </c>
      <c r="AR147" t="s">
        <v>1294</v>
      </c>
      <c r="AS147" t="s">
        <v>843</v>
      </c>
      <c r="AT147" t="s">
        <v>1521</v>
      </c>
      <c r="AU147" s="34">
        <v>0.5137290358543396</v>
      </c>
      <c r="AV147" s="34">
        <v>0.54023736715316772</v>
      </c>
      <c r="AW147" t="s">
        <v>1521</v>
      </c>
      <c r="AX147" s="34">
        <v>0.5137290358543396</v>
      </c>
      <c r="AY147" t="s">
        <v>1521</v>
      </c>
      <c r="AZ147" s="34">
        <v>0.55902713537216187</v>
      </c>
      <c r="BA147" t="s">
        <v>1521</v>
      </c>
      <c r="BB147" s="34">
        <v>0.49567908048629761</v>
      </c>
      <c r="BC147" t="s">
        <v>1521</v>
      </c>
      <c r="BD147" t="s">
        <v>843</v>
      </c>
      <c r="BE147" s="34">
        <v>0.50501525015977</v>
      </c>
      <c r="BF147" t="s">
        <v>1594</v>
      </c>
      <c r="BG147" t="s">
        <v>843</v>
      </c>
      <c r="BH147" t="s">
        <v>432</v>
      </c>
      <c r="BI147" s="34">
        <v>3.0104494094848633</v>
      </c>
      <c r="BJ147" t="s">
        <v>819</v>
      </c>
      <c r="BK147" s="34">
        <v>3.7910115718841553</v>
      </c>
      <c r="BL147" t="s">
        <v>1294</v>
      </c>
      <c r="BM147" s="34">
        <v>3.4932129383087158</v>
      </c>
      <c r="BN147" t="s">
        <v>1521</v>
      </c>
      <c r="BO147" s="34">
        <v>3.5846583843231201</v>
      </c>
      <c r="BP147" t="s">
        <v>843</v>
      </c>
      <c r="BQ147" s="34">
        <v>1.6805367469787598</v>
      </c>
      <c r="BR147" t="s">
        <v>830</v>
      </c>
      <c r="BS147" s="34">
        <v>1.9</v>
      </c>
      <c r="BT147" t="s">
        <v>843</v>
      </c>
      <c r="BU147" s="34">
        <v>1.9183552265167236</v>
      </c>
      <c r="BV147" t="s">
        <v>1559</v>
      </c>
      <c r="BW147" t="s">
        <v>843</v>
      </c>
      <c r="BX147" s="34">
        <v>2.5122501850128174</v>
      </c>
      <c r="BY147" t="s">
        <v>465</v>
      </c>
      <c r="BZ147" t="s">
        <v>843</v>
      </c>
      <c r="CA147" t="s">
        <v>432</v>
      </c>
      <c r="CB147" s="34">
        <v>9.2353262007236481E-3</v>
      </c>
      <c r="CC147" s="34">
        <v>7.4445260688662529E-3</v>
      </c>
      <c r="CD147" s="34">
        <v>6.7440038546919823E-3</v>
      </c>
      <c r="CE147" s="34">
        <v>5.018135067075491E-3</v>
      </c>
      <c r="CF147" s="34">
        <v>5.018121562898159E-3</v>
      </c>
      <c r="CG147" t="s">
        <v>843</v>
      </c>
      <c r="CH147" t="s">
        <v>819</v>
      </c>
      <c r="CI147" s="34">
        <v>7.1258964017033577E-3</v>
      </c>
      <c r="CJ147" s="34">
        <v>6.8180672824382782E-3</v>
      </c>
      <c r="CK147" s="34">
        <v>5.9819165617227554E-3</v>
      </c>
      <c r="CL147" s="34">
        <v>5.7568568736314774E-3</v>
      </c>
      <c r="CM147" s="34">
        <v>5.8693420141935349E-3</v>
      </c>
      <c r="CN147" t="s">
        <v>843</v>
      </c>
      <c r="CO147" t="s">
        <v>1294</v>
      </c>
      <c r="CP147" s="34">
        <v>6.7843711003661156E-3</v>
      </c>
      <c r="CQ147" s="34">
        <v>6.3374461606144905E-3</v>
      </c>
      <c r="CR147" s="34">
        <v>5.7861865498125553E-3</v>
      </c>
      <c r="CS147" s="34">
        <v>5.9175337664783001E-3</v>
      </c>
      <c r="CT147" s="34">
        <v>6.0140304267406464E-3</v>
      </c>
      <c r="CU147" t="s">
        <v>843</v>
      </c>
      <c r="CV147" t="s">
        <v>1521</v>
      </c>
      <c r="CW147" s="34">
        <v>6.6171581856906414E-3</v>
      </c>
      <c r="CX147" s="34">
        <v>5.9927548281848431E-3</v>
      </c>
      <c r="CY147" s="34">
        <v>5.8856438845396042E-3</v>
      </c>
      <c r="CZ147" s="34">
        <v>6.0144313611090183E-3</v>
      </c>
      <c r="DA147" s="34">
        <v>6.1124647036194801E-3</v>
      </c>
      <c r="DB147" t="s">
        <v>843</v>
      </c>
      <c r="DC147" s="34">
        <v>8.5748414993286133</v>
      </c>
      <c r="DD147" s="34">
        <v>9.1667089462280273</v>
      </c>
      <c r="DE147" s="34">
        <v>9.7910003662109375</v>
      </c>
      <c r="DF147" s="34">
        <v>10.247395515441895</v>
      </c>
      <c r="DG147" s="34">
        <v>10.670693397521973</v>
      </c>
      <c r="DH147" t="s">
        <v>1464</v>
      </c>
      <c r="DI147" t="s">
        <v>843</v>
      </c>
      <c r="DJ147" s="34">
        <v>8.9384756088256836</v>
      </c>
      <c r="DK147" s="34">
        <v>9.5359125137329102</v>
      </c>
      <c r="DL147" s="34">
        <v>10.082969665527344</v>
      </c>
      <c r="DM147" s="34">
        <v>10.49876594543457</v>
      </c>
      <c r="DN147" s="34">
        <v>10.933878898620605</v>
      </c>
      <c r="DO147" t="s">
        <v>1294</v>
      </c>
      <c r="DP147" t="s">
        <v>843</v>
      </c>
      <c r="DQ147" s="34">
        <v>11.112931251525879</v>
      </c>
      <c r="DR147" t="s">
        <v>1521</v>
      </c>
      <c r="DS147" t="s">
        <v>843</v>
      </c>
      <c r="DT147" t="s">
        <v>843</v>
      </c>
      <c r="DU147" s="34">
        <v>11.3</v>
      </c>
      <c r="DV147" t="s">
        <v>1461</v>
      </c>
      <c r="DW147" t="s">
        <v>843</v>
      </c>
      <c r="DX147" t="s">
        <v>843</v>
      </c>
      <c r="DY147" t="s">
        <v>432</v>
      </c>
      <c r="DZ147" s="34">
        <v>3.856877563521266E-3</v>
      </c>
      <c r="EA147" s="34">
        <v>1.458934711990878E-4</v>
      </c>
      <c r="EB147" s="34">
        <v>-8.2159796729683876E-3</v>
      </c>
      <c r="EC147" s="34">
        <v>-1.1822048109024763E-3</v>
      </c>
      <c r="ED147" s="34">
        <v>2.2471710108220577E-3</v>
      </c>
      <c r="EE147" t="s">
        <v>843</v>
      </c>
      <c r="EF147" t="s">
        <v>819</v>
      </c>
      <c r="EG147" s="34">
        <v>1.6170439776033163E-3</v>
      </c>
      <c r="EH147" s="34">
        <v>-1.0625472059473395E-3</v>
      </c>
      <c r="EI147" s="34">
        <v>-5.514608696103096E-3</v>
      </c>
      <c r="EJ147" s="34">
        <v>6.5168868750333786E-3</v>
      </c>
      <c r="EK147" s="34">
        <v>3.2393659930676222E-3</v>
      </c>
      <c r="EL147" t="s">
        <v>843</v>
      </c>
      <c r="EM147" t="s">
        <v>1294</v>
      </c>
      <c r="EN147" s="34">
        <v>7.5725652277469635E-3</v>
      </c>
      <c r="EO147" s="34">
        <v>5.5018560960888863E-3</v>
      </c>
      <c r="EP147" s="34">
        <v>1.0315131396055222E-2</v>
      </c>
      <c r="EQ147" s="34">
        <v>2.5292025879025459E-2</v>
      </c>
      <c r="ER147" s="34">
        <v>2.0259341225028038E-2</v>
      </c>
      <c r="ES147" t="s">
        <v>843</v>
      </c>
      <c r="ET147" t="s">
        <v>1521</v>
      </c>
      <c r="EU147" s="34">
        <v>1.0747101157903671E-2</v>
      </c>
      <c r="EV147" s="34">
        <v>1.0677989572286606E-2</v>
      </c>
      <c r="EW147" s="34">
        <v>2.3582758381962776E-2</v>
      </c>
      <c r="EX147" s="34">
        <v>2.6347111910581589E-2</v>
      </c>
      <c r="EY147" s="34">
        <v>5.4819532670080662E-3</v>
      </c>
      <c r="EZ147" t="s">
        <v>843</v>
      </c>
      <c r="FA147" t="s">
        <v>1594</v>
      </c>
      <c r="FB147" s="34">
        <v>-5.8487150818109512E-3</v>
      </c>
      <c r="FC147" s="34">
        <v>-1.7435124609619379E-3</v>
      </c>
      <c r="FD147" s="34">
        <v>2.5611803866922855E-3</v>
      </c>
      <c r="FE147" s="34">
        <v>-3.2144454307854176E-3</v>
      </c>
      <c r="FF147" s="34">
        <v>5.2374258637428284E-2</v>
      </c>
      <c r="FG147" t="s">
        <v>843</v>
      </c>
      <c r="FH147" s="34">
        <v>5.7158414274454117E-3</v>
      </c>
      <c r="FI147" s="34">
        <v>5.5766687728464603E-3</v>
      </c>
      <c r="FJ147" s="34">
        <v>7.9185739159584045E-3</v>
      </c>
      <c r="FK147" s="34">
        <v>-1.8433304503560066E-3</v>
      </c>
      <c r="FL147" s="34">
        <v>5.7158414274454117E-2</v>
      </c>
      <c r="FM147" t="s">
        <v>843</v>
      </c>
      <c r="FN147" t="s">
        <v>843</v>
      </c>
      <c r="FO147" s="34">
        <v>0.77793999999999996</v>
      </c>
      <c r="FP147" t="s">
        <v>1462</v>
      </c>
      <c r="FQ147" t="s">
        <v>843</v>
      </c>
      <c r="FR147" t="s">
        <v>843</v>
      </c>
      <c r="FS147" s="34">
        <v>0.85670000000000002</v>
      </c>
      <c r="FT147" t="s">
        <v>1462</v>
      </c>
      <c r="FU147" t="s">
        <v>843</v>
      </c>
      <c r="FV147" t="s">
        <v>843</v>
      </c>
      <c r="FW147" s="34">
        <v>0.68669000000000002</v>
      </c>
      <c r="FX147" t="s">
        <v>1462</v>
      </c>
      <c r="FY147" t="s">
        <v>843</v>
      </c>
      <c r="FZ147" s="34">
        <v>2.4549651425331831E-4</v>
      </c>
      <c r="GA147" s="34">
        <v>8.933710865676403E-3</v>
      </c>
      <c r="GB147" s="34">
        <v>4.2904343456029892E-2</v>
      </c>
      <c r="GC147" s="34">
        <v>6.9753430783748627E-2</v>
      </c>
      <c r="GD147" s="34">
        <v>0.11790497601032257</v>
      </c>
      <c r="GE147" t="s">
        <v>830</v>
      </c>
      <c r="GF147" t="s">
        <v>843</v>
      </c>
      <c r="GG147" s="34">
        <v>-5.8950530365109444E-3</v>
      </c>
      <c r="GH147" s="34">
        <v>4.7530955635011196E-3</v>
      </c>
      <c r="GI147" s="34">
        <v>3.0750848352909088E-2</v>
      </c>
      <c r="GJ147" s="34">
        <v>4.5680344104766846E-2</v>
      </c>
      <c r="GK147" s="34">
        <v>9.0730376541614532E-2</v>
      </c>
      <c r="GL147" t="s">
        <v>832</v>
      </c>
      <c r="GM147" t="s">
        <v>843</v>
      </c>
      <c r="GN147" s="34"/>
      <c r="GO147" t="s">
        <v>1460</v>
      </c>
      <c r="GP147" t="s">
        <v>843</v>
      </c>
      <c r="GQ147" t="s">
        <v>843</v>
      </c>
      <c r="GR147" s="34">
        <v>0.93013161420822144</v>
      </c>
      <c r="GS147" s="34">
        <v>1.136927604675293</v>
      </c>
      <c r="GT147" s="34">
        <v>0.36686587333679199</v>
      </c>
      <c r="GU147" s="34">
        <v>0.28450846672058105</v>
      </c>
      <c r="GV147" s="34">
        <v>0.27473881840705872</v>
      </c>
      <c r="GW147" t="s">
        <v>832</v>
      </c>
      <c r="GX147" t="s">
        <v>843</v>
      </c>
      <c r="GY147" t="s">
        <v>843</v>
      </c>
      <c r="GZ147" t="s">
        <v>843</v>
      </c>
      <c r="HA147" t="s">
        <v>843</v>
      </c>
      <c r="HB147" t="s">
        <v>843</v>
      </c>
      <c r="HC147" t="s">
        <v>843</v>
      </c>
      <c r="HD147" t="s">
        <v>843</v>
      </c>
      <c r="HE147" t="s">
        <v>843</v>
      </c>
      <c r="HF147" t="s">
        <v>843</v>
      </c>
      <c r="HG147" t="s">
        <v>843</v>
      </c>
      <c r="HH147" s="34">
        <v>399212</v>
      </c>
      <c r="HI147" s="34">
        <v>402151</v>
      </c>
      <c r="HJ147" s="34">
        <v>404699</v>
      </c>
      <c r="HK147" s="34">
        <v>406919</v>
      </c>
      <c r="HL147" s="34">
        <v>408798</v>
      </c>
      <c r="HM147" s="34">
        <v>410208</v>
      </c>
      <c r="HN147" s="34">
        <v>411197</v>
      </c>
      <c r="HO147" s="34">
        <v>412081</v>
      </c>
      <c r="HP147" s="34">
        <v>413401</v>
      </c>
      <c r="HQ147" s="34">
        <v>415500</v>
      </c>
      <c r="HR147" s="34">
        <v>418755</v>
      </c>
      <c r="HS147" s="34">
        <v>423571</v>
      </c>
      <c r="HT147" s="34">
        <v>429907</v>
      </c>
      <c r="HU147" s="34">
        <v>437525</v>
      </c>
      <c r="HV147" s="34">
        <v>446441</v>
      </c>
      <c r="HW147" s="34">
        <v>456579</v>
      </c>
      <c r="HX147" s="34">
        <v>467705</v>
      </c>
      <c r="HY147" s="34">
        <v>479497</v>
      </c>
      <c r="HZ147" s="34">
        <v>491586</v>
      </c>
      <c r="IA147" s="34">
        <v>503635</v>
      </c>
      <c r="IB147" s="34">
        <v>515357.99999999994</v>
      </c>
      <c r="IC147" s="34">
        <v>526748</v>
      </c>
      <c r="ID147" s="34">
        <v>533286</v>
      </c>
      <c r="IE147" s="34">
        <v>535064</v>
      </c>
      <c r="IF147" s="34">
        <v>536740</v>
      </c>
      <c r="IG147" s="34">
        <v>538297</v>
      </c>
      <c r="IH147" s="34">
        <v>539715</v>
      </c>
      <c r="II147" s="34">
        <v>540956</v>
      </c>
      <c r="IJ147" s="34">
        <v>541996</v>
      </c>
      <c r="IK147" s="34">
        <v>542824</v>
      </c>
      <c r="IL147" s="34">
        <v>543425</v>
      </c>
      <c r="IM147" s="34">
        <v>543793</v>
      </c>
      <c r="IN147" s="34">
        <v>543919</v>
      </c>
      <c r="IO147" s="34">
        <v>543800</v>
      </c>
      <c r="IP147" s="34">
        <v>543443</v>
      </c>
      <c r="IQ147" s="34">
        <v>542874</v>
      </c>
      <c r="IR147" s="34">
        <v>542106</v>
      </c>
      <c r="IS147" s="34">
        <v>541163</v>
      </c>
      <c r="IT147" s="34">
        <v>540076</v>
      </c>
      <c r="IU147" s="34">
        <v>538874</v>
      </c>
      <c r="IV147" s="34">
        <v>537574</v>
      </c>
      <c r="IW147" s="34">
        <v>536189</v>
      </c>
      <c r="IX147" s="34">
        <v>534754</v>
      </c>
      <c r="IY147" s="34">
        <v>533270</v>
      </c>
      <c r="IZ147" s="34">
        <v>531758</v>
      </c>
      <c r="JA147" s="34">
        <v>530247</v>
      </c>
      <c r="JB147" s="34">
        <v>528737</v>
      </c>
      <c r="JC147" s="34">
        <v>527222</v>
      </c>
      <c r="JD147" s="34">
        <v>525713</v>
      </c>
      <c r="JE147" s="34">
        <v>524226</v>
      </c>
      <c r="JF147" s="34">
        <v>522736.99999999994</v>
      </c>
      <c r="JG147" s="34">
        <v>521238.00000000006</v>
      </c>
      <c r="JH147" s="34">
        <v>519731</v>
      </c>
      <c r="JI147" s="34">
        <v>518203</v>
      </c>
      <c r="JJ147" s="34">
        <v>516659.99999999994</v>
      </c>
      <c r="JK147" s="34">
        <v>515104.00000000006</v>
      </c>
      <c r="JL147" s="34">
        <v>513520</v>
      </c>
      <c r="JM147" s="34">
        <v>511902</v>
      </c>
      <c r="JN147" s="34">
        <v>510229</v>
      </c>
      <c r="JO147" s="34">
        <v>508502</v>
      </c>
      <c r="JP147" s="34">
        <v>506713</v>
      </c>
      <c r="JQ147" s="34">
        <v>504829</v>
      </c>
      <c r="JR147" s="34">
        <v>502839</v>
      </c>
      <c r="JS147" s="34">
        <v>500740</v>
      </c>
      <c r="JT147" s="34">
        <v>498514</v>
      </c>
      <c r="JU147" s="34">
        <v>496148</v>
      </c>
      <c r="JV147" s="34">
        <v>493641</v>
      </c>
      <c r="JW147" s="34">
        <v>490976</v>
      </c>
      <c r="JX147" s="34">
        <v>488147</v>
      </c>
      <c r="JY147" s="34">
        <v>485170</v>
      </c>
      <c r="JZ147" s="34">
        <v>482048</v>
      </c>
      <c r="KA147" s="34">
        <v>478788</v>
      </c>
      <c r="KB147" s="34">
        <v>475401</v>
      </c>
      <c r="KC147" s="34">
        <v>471896</v>
      </c>
      <c r="KD147" s="34">
        <v>468278</v>
      </c>
      <c r="KE147" s="34">
        <v>464555</v>
      </c>
      <c r="KF147" s="34">
        <v>460760</v>
      </c>
      <c r="KG147" s="34">
        <v>456911</v>
      </c>
      <c r="KH147" s="34">
        <v>453010</v>
      </c>
      <c r="KI147" s="34">
        <v>449082</v>
      </c>
      <c r="KJ147" s="34">
        <v>445138</v>
      </c>
      <c r="KK147" s="34">
        <v>441193</v>
      </c>
      <c r="KL147" s="34">
        <v>437277</v>
      </c>
      <c r="KM147" s="34">
        <v>433409</v>
      </c>
      <c r="KN147" s="34">
        <v>429611</v>
      </c>
      <c r="KO147" s="34">
        <v>425889</v>
      </c>
      <c r="KP147" s="34">
        <v>422272</v>
      </c>
      <c r="KQ147" s="34">
        <v>418762</v>
      </c>
      <c r="KR147" s="34">
        <v>415365</v>
      </c>
      <c r="KS147" s="34">
        <v>412102</v>
      </c>
      <c r="KT147" s="34">
        <v>408981</v>
      </c>
      <c r="KU147" s="34">
        <v>406024</v>
      </c>
      <c r="KV147" s="34">
        <v>403223</v>
      </c>
      <c r="KW147" s="34">
        <v>400584</v>
      </c>
      <c r="KX147" s="34">
        <v>398113</v>
      </c>
      <c r="KY147" s="34">
        <v>395791</v>
      </c>
      <c r="KZ147" s="34">
        <v>393632</v>
      </c>
      <c r="LA147" s="34">
        <v>391633</v>
      </c>
      <c r="LB147" s="34">
        <v>389767</v>
      </c>
      <c r="LC147" s="34">
        <v>388019</v>
      </c>
      <c r="LD147" s="34">
        <v>386365</v>
      </c>
      <c r="LE147" t="s">
        <v>843</v>
      </c>
      <c r="LF147" t="s">
        <v>843</v>
      </c>
      <c r="LG147" t="s">
        <v>843</v>
      </c>
      <c r="LH147" s="34">
        <v>8.1213228404521942E-3</v>
      </c>
      <c r="LI147" s="34">
        <v>7.3350360617041588E-3</v>
      </c>
      <c r="LJ147" s="34">
        <v>6.3159409910440445E-3</v>
      </c>
      <c r="LK147" s="34">
        <v>5.4705673828721046E-3</v>
      </c>
      <c r="LL147" s="34">
        <v>4.6069980598986149E-3</v>
      </c>
      <c r="LM147" s="34">
        <v>3.4432015381753445E-3</v>
      </c>
      <c r="LN147" s="34">
        <v>2.4080702569335699E-3</v>
      </c>
      <c r="LO147" s="34">
        <v>2.1475136745721102E-3</v>
      </c>
      <c r="LP147" s="34">
        <v>3.1981342472136021E-3</v>
      </c>
      <c r="LQ147" s="34">
        <v>5.0645479932427406E-3</v>
      </c>
      <c r="LR147" s="34">
        <v>7.803408894687891E-3</v>
      </c>
      <c r="LS147" s="34">
        <v>1.1435126885771751E-2</v>
      </c>
      <c r="LT147" s="34">
        <v>1.4847755432128906E-2</v>
      </c>
      <c r="LU147" s="34">
        <v>1.7564941197633743E-2</v>
      </c>
      <c r="LV147" s="34">
        <v>2.0173406228423119E-2</v>
      </c>
      <c r="LW147" s="34">
        <v>2.2454489022493362E-2</v>
      </c>
      <c r="LX147" s="34">
        <v>2.4076014757156372E-2</v>
      </c>
      <c r="LY147" s="34">
        <v>2.4899883195757866E-2</v>
      </c>
      <c r="LZ147" s="34">
        <v>2.4899261072278023E-2</v>
      </c>
      <c r="MA147" s="34">
        <v>2.4214901030063629E-2</v>
      </c>
      <c r="MB147" s="34">
        <v>2.3010006174445152E-2</v>
      </c>
      <c r="MC147" s="34">
        <v>2.1860450506210327E-2</v>
      </c>
      <c r="MD147" s="34">
        <v>1.2335609644651413E-2</v>
      </c>
      <c r="ME147" s="34">
        <v>3.3285003155469894E-3</v>
      </c>
      <c r="MF147" s="34">
        <v>3.1274401117116213E-3</v>
      </c>
      <c r="MG147" s="34">
        <v>2.8966465033590794E-3</v>
      </c>
      <c r="MH147" s="34">
        <v>2.6307699736207724E-3</v>
      </c>
      <c r="MI147" s="34">
        <v>2.2967222612351179E-3</v>
      </c>
      <c r="MJ147" s="34">
        <v>1.9206766737625003E-3</v>
      </c>
      <c r="MK147" s="34">
        <v>1.5265208203345537E-3</v>
      </c>
      <c r="ML147" s="34">
        <v>1.1065603466704488E-3</v>
      </c>
      <c r="MM147" s="34">
        <v>6.7695719189941883E-4</v>
      </c>
      <c r="MN147" s="34">
        <v>2.3167897597886622E-4</v>
      </c>
      <c r="MO147" s="34">
        <v>-2.1880651183892041E-4</v>
      </c>
      <c r="MP147" s="34">
        <v>-6.5670692129060626E-4</v>
      </c>
      <c r="MQ147" s="34">
        <v>-1.0475764283910394E-3</v>
      </c>
      <c r="MR147" s="34">
        <v>-1.4156944816932082E-3</v>
      </c>
      <c r="MS147" s="34">
        <v>-1.741026877425611E-3</v>
      </c>
      <c r="MT147" s="34">
        <v>-2.0106569863855839E-3</v>
      </c>
      <c r="MU147" s="34">
        <v>-2.2280931007117033E-3</v>
      </c>
      <c r="MV147" s="34">
        <v>-2.415352500975132E-3</v>
      </c>
      <c r="MW147" s="34">
        <v>-2.5797141715884209E-3</v>
      </c>
      <c r="MX147" s="34">
        <v>-2.6798828039318323E-3</v>
      </c>
      <c r="MY147" s="34">
        <v>-2.7789655141532421E-3</v>
      </c>
      <c r="MZ147" s="34">
        <v>-2.8393638785928488E-3</v>
      </c>
      <c r="NA147" s="34">
        <v>-2.8455629944801331E-3</v>
      </c>
      <c r="NB147" s="34">
        <v>-2.851791912689805E-3</v>
      </c>
      <c r="NC147" s="34">
        <v>-2.8694316279143095E-3</v>
      </c>
      <c r="ND147" s="34">
        <v>-2.866275841370225E-3</v>
      </c>
      <c r="NE147" s="34">
        <v>-2.8325472958385944E-3</v>
      </c>
      <c r="NF147" s="34">
        <v>-2.8444195631891489E-3</v>
      </c>
      <c r="NG147" s="34">
        <v>-2.8717182576656342E-3</v>
      </c>
      <c r="NH147" s="34">
        <v>-2.8953813016414642E-3</v>
      </c>
      <c r="NI147" s="34">
        <v>-2.9443127568811178E-3</v>
      </c>
      <c r="NJ147" s="34">
        <v>-2.9820394702255726E-3</v>
      </c>
      <c r="NK147" s="34">
        <v>-3.0161959584802389E-3</v>
      </c>
      <c r="NL147" s="34">
        <v>-3.0798451043665409E-3</v>
      </c>
      <c r="NM147" s="34">
        <v>-3.1557765323668718E-3</v>
      </c>
      <c r="NN147" s="34">
        <v>-3.2735560089349747E-3</v>
      </c>
      <c r="NO147" s="34">
        <v>-3.3904958982020617E-3</v>
      </c>
      <c r="NP147" s="34">
        <v>-3.5243802703917027E-3</v>
      </c>
      <c r="NQ147" s="34">
        <v>-3.7250102031975985E-3</v>
      </c>
      <c r="NR147" s="34">
        <v>-3.9497185498476028E-3</v>
      </c>
      <c r="NS147" s="34">
        <v>-4.1830348782241344E-3</v>
      </c>
      <c r="NT147" s="34">
        <v>-4.4553312472999096E-3</v>
      </c>
      <c r="NU147" s="34">
        <v>-4.7574038617312908E-3</v>
      </c>
      <c r="NV147" s="34">
        <v>-5.0657368265092373E-3</v>
      </c>
      <c r="NW147" s="34">
        <v>-5.413285456597805E-3</v>
      </c>
      <c r="NX147" s="34">
        <v>-5.7786568067967892E-3</v>
      </c>
      <c r="NY147" s="34">
        <v>-6.1172451823949814E-3</v>
      </c>
      <c r="NZ147" s="34">
        <v>-6.455651018768549E-3</v>
      </c>
      <c r="OA147" s="34">
        <v>-6.7857834510505199E-3</v>
      </c>
      <c r="OB147" s="34">
        <v>-7.0992521941661835E-3</v>
      </c>
      <c r="OC147" s="34">
        <v>-7.4000363238155842E-3</v>
      </c>
      <c r="OD147" s="34">
        <v>-7.6964856125414371E-3</v>
      </c>
      <c r="OE147" s="34">
        <v>-7.9821785911917686E-3</v>
      </c>
      <c r="OF147" s="34">
        <v>-8.2026580348610878E-3</v>
      </c>
      <c r="OG147" s="34">
        <v>-8.388676680624485E-3</v>
      </c>
      <c r="OH147" s="34">
        <v>-8.5744233801960945E-3</v>
      </c>
      <c r="OI147" s="34">
        <v>-8.7087014690041542E-3</v>
      </c>
      <c r="OJ147" s="34">
        <v>-8.8211530819535255E-3</v>
      </c>
      <c r="OK147" s="34">
        <v>-8.9019248262047768E-3</v>
      </c>
      <c r="OL147" s="34">
        <v>-8.915560320019722E-3</v>
      </c>
      <c r="OM147" s="34">
        <v>-8.885006420314312E-3</v>
      </c>
      <c r="ON147" s="34">
        <v>-8.8017070665955544E-3</v>
      </c>
      <c r="OO147" s="34">
        <v>-8.7013989686965942E-3</v>
      </c>
      <c r="OP147" s="34">
        <v>-8.5290931165218353E-3</v>
      </c>
      <c r="OQ147" s="34">
        <v>-8.3469171077013016E-3</v>
      </c>
      <c r="OR147" s="34">
        <v>-8.1450873985886574E-3</v>
      </c>
      <c r="OS147" s="34">
        <v>-7.8867599368095398E-3</v>
      </c>
      <c r="OT147" s="34">
        <v>-7.6021915301680565E-3</v>
      </c>
      <c r="OU147" s="34">
        <v>-7.2564291767776012E-3</v>
      </c>
      <c r="OV147" s="34">
        <v>-6.9225123152136803E-3</v>
      </c>
      <c r="OW147" s="34">
        <v>-6.5662763081490993E-3</v>
      </c>
      <c r="OX147" s="34">
        <v>-6.1875977553427219E-3</v>
      </c>
      <c r="OY147" s="34">
        <v>-5.8495905250310898E-3</v>
      </c>
      <c r="OZ147" s="34">
        <v>-5.4698316380381584E-3</v>
      </c>
      <c r="PA147" s="34">
        <v>-5.0912857986986637E-3</v>
      </c>
      <c r="PB147" s="34">
        <v>-4.7760521993041039E-3</v>
      </c>
      <c r="PC147" s="34">
        <v>-4.4948169961571693E-3</v>
      </c>
      <c r="PD147" s="34">
        <v>-4.2717889882624149E-3</v>
      </c>
      <c r="PE147" t="s">
        <v>1300</v>
      </c>
      <c r="PF147" t="s">
        <v>843</v>
      </c>
      <c r="PG147" t="s">
        <v>843</v>
      </c>
      <c r="PH147" t="s">
        <v>843</v>
      </c>
      <c r="PI147" t="s">
        <v>843</v>
      </c>
      <c r="PJ147" t="s">
        <v>1300</v>
      </c>
      <c r="PK147" s="34">
        <v>0.49680620431900024</v>
      </c>
      <c r="PL147" s="34">
        <v>0.49674874544143677</v>
      </c>
      <c r="PM147" s="34">
        <v>0.4967099130153656</v>
      </c>
      <c r="PN147" s="34">
        <v>0.49660250544548035</v>
      </c>
      <c r="PO147" s="34">
        <v>0.49644812941551208</v>
      </c>
      <c r="PP147" s="34">
        <v>0.49624824523925781</v>
      </c>
      <c r="PQ147" s="34">
        <v>0.49599340558052063</v>
      </c>
      <c r="PR147" s="34">
        <v>0.49581030011177063</v>
      </c>
      <c r="PS147" s="34">
        <v>0.49582609534263611</v>
      </c>
      <c r="PT147" s="34">
        <v>0.4960722029209137</v>
      </c>
      <c r="PU147" s="34">
        <v>0.49671047925949097</v>
      </c>
      <c r="PV147" s="34">
        <v>0.49774181842803955</v>
      </c>
      <c r="PW147" s="34">
        <v>0.49914282560348511</v>
      </c>
      <c r="PX147" s="34">
        <v>0.50088107585906982</v>
      </c>
      <c r="PY147" s="34">
        <v>0.50289285182952881</v>
      </c>
      <c r="PZ147" s="34">
        <v>0.50518965721130371</v>
      </c>
      <c r="QA147" s="34">
        <v>0.50773030519485474</v>
      </c>
      <c r="QB147" s="34">
        <v>0.5103452205657959</v>
      </c>
      <c r="QC147" s="34">
        <v>0.51292955875396729</v>
      </c>
      <c r="QD147" s="34">
        <v>0.51552015542984009</v>
      </c>
      <c r="QE147" s="34">
        <v>0.51791375875473022</v>
      </c>
      <c r="QF147" s="34">
        <v>0.52012729644775391</v>
      </c>
      <c r="QG147" s="34">
        <v>0.52130001783370972</v>
      </c>
      <c r="QH147" s="34">
        <v>0.52146285772323608</v>
      </c>
      <c r="QI147" s="34">
        <v>0.52163243293762207</v>
      </c>
      <c r="QJ147" s="34">
        <v>0.52181416749954224</v>
      </c>
      <c r="QK147" s="34">
        <v>0.52199029922485352</v>
      </c>
      <c r="QL147" s="34">
        <v>0.5221589207649231</v>
      </c>
      <c r="QM147" s="34">
        <v>0.52233225107192993</v>
      </c>
      <c r="QN147" s="34">
        <v>0.52250450849533081</v>
      </c>
      <c r="QO147" s="34">
        <v>0.52267748117446899</v>
      </c>
      <c r="QP147" s="34">
        <v>0.5228496789932251</v>
      </c>
      <c r="QQ147" s="34">
        <v>0.52301537990570068</v>
      </c>
      <c r="QR147" s="34">
        <v>0.52318316698074341</v>
      </c>
      <c r="QS147" s="34">
        <v>0.52335387468338013</v>
      </c>
      <c r="QT147" s="34">
        <v>0.52352297306060791</v>
      </c>
      <c r="QU147" s="34">
        <v>0.523692786693573</v>
      </c>
      <c r="QV147" s="34">
        <v>0.52386248111724854</v>
      </c>
      <c r="QW147" s="34">
        <v>0.52403920888900757</v>
      </c>
      <c r="QX147" s="34">
        <v>0.52421903610229492</v>
      </c>
      <c r="QY147" s="34">
        <v>0.52439665794372559</v>
      </c>
      <c r="QZ147" s="34">
        <v>0.52457994222640991</v>
      </c>
      <c r="RA147" s="34">
        <v>0.52476465702056885</v>
      </c>
      <c r="RB147" s="34">
        <v>0.52494984865188599</v>
      </c>
      <c r="RC147" s="34">
        <v>0.52512794733047485</v>
      </c>
      <c r="RD147" s="34">
        <v>0.52531367540359497</v>
      </c>
      <c r="RE147" s="34">
        <v>0.52549564838409424</v>
      </c>
      <c r="RF147" s="34">
        <v>0.52566850185394287</v>
      </c>
      <c r="RG147" s="34">
        <v>0.52583825588226318</v>
      </c>
      <c r="RH147" s="34">
        <v>0.52599644660949707</v>
      </c>
      <c r="RI147" s="34">
        <v>0.5261460542678833</v>
      </c>
      <c r="RJ147" s="34">
        <v>0.52628546953201294</v>
      </c>
      <c r="RK147" s="34">
        <v>0.52641463279724121</v>
      </c>
      <c r="RL147" s="34">
        <v>0.5265195369720459</v>
      </c>
      <c r="RM147" s="34">
        <v>0.5266074538230896</v>
      </c>
      <c r="RN147" s="34">
        <v>0.52668005228042603</v>
      </c>
      <c r="RO147" s="34">
        <v>0.52672731876373291</v>
      </c>
      <c r="RP147" s="34">
        <v>0.52674925327301025</v>
      </c>
      <c r="RQ147" s="34">
        <v>0.52675563097000122</v>
      </c>
      <c r="RR147" s="34">
        <v>0.52673143148422241</v>
      </c>
      <c r="RS147" s="34">
        <v>0.52668273448944092</v>
      </c>
      <c r="RT147" s="34">
        <v>0.52660208940505981</v>
      </c>
      <c r="RU147" s="34">
        <v>0.52649456262588501</v>
      </c>
      <c r="RV147" s="34">
        <v>0.52636098861694336</v>
      </c>
      <c r="RW147" s="34">
        <v>0.52619987726211548</v>
      </c>
      <c r="RX147" s="34">
        <v>0.52601039409637451</v>
      </c>
      <c r="RY147" s="34">
        <v>0.5257909893989563</v>
      </c>
      <c r="RZ147" s="34">
        <v>0.5255429744720459</v>
      </c>
      <c r="SA147" s="34">
        <v>0.52526390552520752</v>
      </c>
      <c r="SB147" s="34">
        <v>0.52496033906936646</v>
      </c>
      <c r="SC147" s="34">
        <v>0.52464693784713745</v>
      </c>
      <c r="SD147" s="34">
        <v>0.52432394027709961</v>
      </c>
      <c r="SE147" s="34">
        <v>0.52398079633712769</v>
      </c>
      <c r="SF147" s="34">
        <v>0.5236281156539917</v>
      </c>
      <c r="SG147" s="34">
        <v>0.52327251434326172</v>
      </c>
      <c r="SH147" s="34">
        <v>0.52291333675384521</v>
      </c>
      <c r="SI147" s="34">
        <v>0.52254533767700195</v>
      </c>
      <c r="SJ147" s="34">
        <v>0.5221782922744751</v>
      </c>
      <c r="SK147" s="34">
        <v>0.52182072401046753</v>
      </c>
      <c r="SL147" s="34">
        <v>0.52148830890655518</v>
      </c>
      <c r="SM147" s="34">
        <v>0.52116644382476807</v>
      </c>
      <c r="SN147" s="34">
        <v>0.52085822820663452</v>
      </c>
      <c r="SO147" s="34">
        <v>0.52058303356170654</v>
      </c>
      <c r="SP147" s="34">
        <v>0.52033758163452148</v>
      </c>
      <c r="SQ147" s="34">
        <v>0.5201263427734375</v>
      </c>
      <c r="SR147" s="34">
        <v>0.51995235681533813</v>
      </c>
      <c r="SS147" s="34">
        <v>0.51980715990066528</v>
      </c>
      <c r="ST147" s="34">
        <v>0.5197104811668396</v>
      </c>
      <c r="SU147" s="34">
        <v>0.51967066526412964</v>
      </c>
      <c r="SV147" s="34">
        <v>0.51968204975128174</v>
      </c>
      <c r="SW147" s="34">
        <v>0.5197405219078064</v>
      </c>
      <c r="SX147" s="34">
        <v>0.51983380317687988</v>
      </c>
      <c r="SY147" s="34">
        <v>0.51997530460357666</v>
      </c>
      <c r="SZ147" s="34">
        <v>0.52015805244445801</v>
      </c>
      <c r="TA147" s="34">
        <v>0.52036482095718384</v>
      </c>
      <c r="TB147" s="34">
        <v>0.52058786153793335</v>
      </c>
      <c r="TC147" s="34">
        <v>0.52083420753479004</v>
      </c>
      <c r="TD147" s="34">
        <v>0.52109247446060181</v>
      </c>
      <c r="TE147" s="34">
        <v>0.52135765552520752</v>
      </c>
      <c r="TF147" s="34">
        <v>0.52160590887069702</v>
      </c>
      <c r="TG147" s="34">
        <v>0.5218355655670166</v>
      </c>
      <c r="TH147" t="s">
        <v>843</v>
      </c>
      <c r="TI147" t="s">
        <v>843</v>
      </c>
      <c r="TJ147" t="s">
        <v>1300</v>
      </c>
      <c r="TK147" s="34">
        <v>0.67689808535074802</v>
      </c>
      <c r="TL147" s="34">
        <v>0.67882377661155102</v>
      </c>
      <c r="TM147" s="34">
        <v>0.68144062802308403</v>
      </c>
      <c r="TN147" s="34">
        <v>0.68443596882917701</v>
      </c>
      <c r="TO147" s="34">
        <v>0.687716564517727</v>
      </c>
      <c r="TP147" s="34">
        <v>0.69121031281691203</v>
      </c>
      <c r="TQ147" s="34">
        <v>0.69470509913119605</v>
      </c>
      <c r="TR147" s="34">
        <v>0.697365323807698</v>
      </c>
      <c r="TS147" s="34">
        <v>0.69658915122465703</v>
      </c>
      <c r="TT147" s="34">
        <v>0.69314199759326101</v>
      </c>
      <c r="TU147" s="34">
        <v>0.68942221585413899</v>
      </c>
      <c r="TV147" s="34">
        <v>0.68586376309992902</v>
      </c>
      <c r="TW147" s="34">
        <v>0.682830240028657</v>
      </c>
      <c r="TX147" s="34">
        <v>0.68061939317753295</v>
      </c>
      <c r="TY147" s="34">
        <v>0.67895869778985396</v>
      </c>
      <c r="TZ147" s="34">
        <v>0.67782320017258801</v>
      </c>
      <c r="UA147" s="34">
        <v>0.67738531766818799</v>
      </c>
      <c r="UB147" s="34">
        <v>0.67739839873867791</v>
      </c>
      <c r="UC147" s="34">
        <v>0.67795970593141408</v>
      </c>
      <c r="UD147" s="34">
        <v>0.67879881143964493</v>
      </c>
      <c r="UE147" s="34">
        <v>0.67959942408966201</v>
      </c>
      <c r="UF147" s="34">
        <v>0.67998834357225801</v>
      </c>
      <c r="UG147" s="34">
        <v>0.67722760394985104</v>
      </c>
      <c r="UH147" s="34">
        <v>0.67220120191117105</v>
      </c>
      <c r="UI147" s="34">
        <v>0.66769323350855803</v>
      </c>
      <c r="UJ147" s="34">
        <v>0.66289706240235402</v>
      </c>
      <c r="UK147" s="34">
        <v>0.65875415728671594</v>
      </c>
      <c r="UL147" s="34">
        <v>0.65541065762340911</v>
      </c>
      <c r="UM147" s="34">
        <v>0.65246514734426098</v>
      </c>
      <c r="UN147" s="34">
        <v>0.65010021664480599</v>
      </c>
      <c r="UO147" s="34">
        <v>0.64846574964346504</v>
      </c>
      <c r="UP147" s="34">
        <v>0.6476716762368</v>
      </c>
      <c r="UQ147" s="34">
        <v>0.64701637560004299</v>
      </c>
      <c r="UR147" s="34">
        <v>0.64651434350864312</v>
      </c>
      <c r="US147" s="34">
        <v>0.64608523801024209</v>
      </c>
      <c r="UT147" s="34">
        <v>0.64540022178258694</v>
      </c>
      <c r="UU147" s="34">
        <v>0.64460825004703903</v>
      </c>
      <c r="UV147" s="34">
        <v>0.64394243873143497</v>
      </c>
      <c r="UW147" s="34">
        <v>0.64322799013472209</v>
      </c>
      <c r="UX147" s="34">
        <v>0.64213062793899889</v>
      </c>
      <c r="UY147" s="34">
        <v>0.64047401801982806</v>
      </c>
      <c r="UZ147" s="34">
        <v>0.63852857854226797</v>
      </c>
      <c r="VA147" s="34">
        <v>0.63623987500783097</v>
      </c>
      <c r="VB147" s="34">
        <v>0.63347928816546994</v>
      </c>
      <c r="VC147" s="34">
        <v>0.63008326163711803</v>
      </c>
      <c r="VD147" s="34">
        <v>0.62603501195196598</v>
      </c>
      <c r="VE147" s="34">
        <v>0.62157970637603699</v>
      </c>
      <c r="VF147" s="34">
        <v>0.61595531298455597</v>
      </c>
      <c r="VG147" s="34">
        <v>0.60949547614813004</v>
      </c>
      <c r="VH147" s="34">
        <v>0.60272249251514798</v>
      </c>
      <c r="VI147" s="34">
        <v>0.59524866232924001</v>
      </c>
      <c r="VJ147" s="34">
        <v>0.58722598889566802</v>
      </c>
      <c r="VK147" s="34">
        <v>0.57848579361246499</v>
      </c>
      <c r="VL147" s="34">
        <v>0.56870763002143998</v>
      </c>
      <c r="VM147" s="34">
        <v>0.55805849107730399</v>
      </c>
      <c r="VN147" s="34">
        <v>0.54710893334161592</v>
      </c>
      <c r="VO147" s="34">
        <v>0.53610323249023206</v>
      </c>
      <c r="VP147" s="34">
        <v>0.525116135510313</v>
      </c>
      <c r="VQ147" s="34">
        <v>0.51458118356543503</v>
      </c>
      <c r="VR147" s="34">
        <v>0.50524334736475707</v>
      </c>
      <c r="VS147" s="34">
        <v>0.49731307465961999</v>
      </c>
      <c r="VT147" s="34">
        <v>0.49042448036860004</v>
      </c>
      <c r="VU147" s="34">
        <v>0.48473419450938104</v>
      </c>
      <c r="VV147" s="34">
        <v>0.480499860206894</v>
      </c>
      <c r="VW147" s="34">
        <v>0.47790781994870796</v>
      </c>
      <c r="VX147" s="34">
        <v>0.476606778622508</v>
      </c>
      <c r="VY147" s="34">
        <v>0.47650316728148601</v>
      </c>
      <c r="VZ147" s="34">
        <v>0.47751926774424802</v>
      </c>
      <c r="WA147" s="34">
        <v>0.47888545868355203</v>
      </c>
      <c r="WB147" s="34">
        <v>0.48057534531746099</v>
      </c>
      <c r="WC147" s="34">
        <v>0.48256240308268405</v>
      </c>
      <c r="WD147" s="34">
        <v>0.48470826336499701</v>
      </c>
      <c r="WE147" s="34">
        <v>0.487073530633645</v>
      </c>
      <c r="WF147" s="34">
        <v>0.48929265059743104</v>
      </c>
      <c r="WG147" s="34">
        <v>0.491322462298037</v>
      </c>
      <c r="WH147" s="34">
        <v>0.49358365146898497</v>
      </c>
      <c r="WI147" s="34">
        <v>0.49568430419307197</v>
      </c>
      <c r="WJ147" s="34">
        <v>0.49744425342763299</v>
      </c>
      <c r="WK147" s="34">
        <v>0.49925884556504896</v>
      </c>
      <c r="WL147" s="34">
        <v>0.50098311666911599</v>
      </c>
      <c r="WM147" s="34">
        <v>0.50235769581568002</v>
      </c>
      <c r="WN147" s="34">
        <v>0.503329608583998</v>
      </c>
      <c r="WO147" s="34">
        <v>0.50420785909160504</v>
      </c>
      <c r="WP147" s="34">
        <v>0.50505814939450999</v>
      </c>
      <c r="WQ147" s="34">
        <v>0.50597925330037297</v>
      </c>
      <c r="WR147" s="34">
        <v>0.50690907724782697</v>
      </c>
      <c r="WS147" s="34">
        <v>0.50740694693592403</v>
      </c>
      <c r="WT147" s="34">
        <v>0.50745472064647801</v>
      </c>
      <c r="WU147" s="34">
        <v>0.50718463618186904</v>
      </c>
      <c r="WV147" s="34">
        <v>0.50669494445549901</v>
      </c>
      <c r="WW147" s="34">
        <v>0.50600150129223598</v>
      </c>
      <c r="WX147" s="34">
        <v>0.50519550568439298</v>
      </c>
      <c r="WY147" s="34">
        <v>0.50436607038784997</v>
      </c>
      <c r="WZ147" s="34">
        <v>0.503556686683301</v>
      </c>
      <c r="XA147" s="34">
        <v>0.50281892681088902</v>
      </c>
      <c r="XB147" s="34">
        <v>0.50218865788845402</v>
      </c>
      <c r="XC147" s="34">
        <v>0.50169002813538</v>
      </c>
      <c r="XD147" s="34">
        <v>0.50137756522049992</v>
      </c>
      <c r="XE147" s="34">
        <v>0.50128025204801796</v>
      </c>
      <c r="XF147" s="34">
        <v>0.50141423304756605</v>
      </c>
      <c r="XG147" s="34">
        <v>0.50177228556897502</v>
      </c>
      <c r="XH147" t="s">
        <v>843</v>
      </c>
      <c r="XI147" t="s">
        <v>1300</v>
      </c>
      <c r="XJ147" s="34">
        <v>0.63149358172297099</v>
      </c>
      <c r="XK147" s="34">
        <v>0.63512134108662999</v>
      </c>
      <c r="XL147" s="34">
        <v>0.63855808706975703</v>
      </c>
      <c r="XM147" s="34">
        <v>0.63910876611807299</v>
      </c>
      <c r="XN147" s="34">
        <v>0.63737758333261996</v>
      </c>
      <c r="XO147" s="34">
        <v>0.63491204462126494</v>
      </c>
      <c r="XP147" s="34">
        <v>0.63131706783236796</v>
      </c>
      <c r="XQ147" s="34">
        <v>0.62736209628689499</v>
      </c>
      <c r="XR147" s="34">
        <v>0.623618927362383</v>
      </c>
      <c r="XS147" s="34">
        <v>0.619897713598075</v>
      </c>
      <c r="XT147" s="34">
        <v>0.61672815846974993</v>
      </c>
      <c r="XU147" s="34">
        <v>0.61519084167707394</v>
      </c>
      <c r="XV147" s="34">
        <v>0.61514932299311198</v>
      </c>
      <c r="XW147" s="34">
        <v>0.61564253471230201</v>
      </c>
      <c r="XX147" s="34">
        <v>0.61608476820005298</v>
      </c>
      <c r="XY147" s="34">
        <v>0.61659714594532999</v>
      </c>
      <c r="XZ147" s="34">
        <v>0.61689526517783599</v>
      </c>
      <c r="YA147" s="34">
        <v>0.61685057466470095</v>
      </c>
      <c r="YB147" s="34">
        <v>0.61744130223399407</v>
      </c>
      <c r="YC147" s="34">
        <v>0.61865400404460003</v>
      </c>
      <c r="YD147" s="34">
        <v>0.61958192169326998</v>
      </c>
      <c r="YE147" s="34">
        <v>0.62049499950640508</v>
      </c>
      <c r="YF147" s="34">
        <v>0.618495516477087</v>
      </c>
      <c r="YG147" s="34">
        <v>0.61414932218452201</v>
      </c>
      <c r="YH147" s="34">
        <v>0.61051755923020501</v>
      </c>
      <c r="YI147" s="34">
        <v>0.60713880998779501</v>
      </c>
      <c r="YJ147" s="34">
        <v>0.60445142343644298</v>
      </c>
      <c r="YK147" s="34">
        <v>0.60218446803849901</v>
      </c>
      <c r="YL147" s="34">
        <v>0.60008560948789302</v>
      </c>
      <c r="YM147" s="34">
        <v>0.59827771063917601</v>
      </c>
      <c r="YN147" s="34">
        <v>0.59660486727699302</v>
      </c>
      <c r="YO147" s="34">
        <v>0.59491166207698698</v>
      </c>
      <c r="YP147" s="34">
        <v>0.593152656921343</v>
      </c>
      <c r="YQ147" s="34">
        <v>0.59121000367782306</v>
      </c>
      <c r="YR147" s="34">
        <v>0.58880508167369894</v>
      </c>
      <c r="YS147" s="34">
        <v>0.585828387434285</v>
      </c>
      <c r="YT147" s="34">
        <v>0.58292935329990803</v>
      </c>
      <c r="YU147" s="34">
        <v>0.580141824313399</v>
      </c>
      <c r="YV147" s="34">
        <v>0.57725486783341606</v>
      </c>
      <c r="YW147" s="34">
        <v>0.57403307637778</v>
      </c>
      <c r="YX147" s="34">
        <v>0.57046790723890406</v>
      </c>
      <c r="YY147" s="34">
        <v>0.56675258164565101</v>
      </c>
      <c r="YZ147" s="34">
        <v>0.562055227315015</v>
      </c>
      <c r="ZA147" s="34">
        <v>0.55667954319575497</v>
      </c>
      <c r="ZB147" s="34">
        <v>0.55108766684061794</v>
      </c>
      <c r="ZC147" s="34">
        <v>0.54479936256182304</v>
      </c>
      <c r="ZD147" s="34">
        <v>0.53792382798647698</v>
      </c>
      <c r="ZE147" s="34">
        <v>0.53021542138281297</v>
      </c>
      <c r="ZF147" s="34">
        <v>0.52128678453187904</v>
      </c>
      <c r="ZG147" s="34">
        <v>0.51128092776868006</v>
      </c>
      <c r="ZH147" s="34">
        <v>0.50077476819126998</v>
      </c>
      <c r="ZI147" s="34">
        <v>0.49001703636342697</v>
      </c>
      <c r="ZJ147" s="34">
        <v>0.479077638239782</v>
      </c>
      <c r="ZK147" s="34">
        <v>0.46842839582171503</v>
      </c>
      <c r="ZL147" s="34">
        <v>0.45880366198273498</v>
      </c>
      <c r="ZM147" s="34">
        <v>0.45038963005528998</v>
      </c>
      <c r="ZN147" s="34">
        <v>0.44285281697614798</v>
      </c>
      <c r="ZO147" s="34">
        <v>0.43639407542850001</v>
      </c>
      <c r="ZP147" s="34">
        <v>0.43126573434111498</v>
      </c>
      <c r="ZQ147" s="34">
        <v>0.42766933824187298</v>
      </c>
      <c r="ZR147" s="34">
        <v>0.42530090998257397</v>
      </c>
      <c r="ZS147" s="34">
        <v>0.42408716614933001</v>
      </c>
      <c r="ZT147" s="34">
        <v>0.42396728976144504</v>
      </c>
      <c r="ZU147" s="34">
        <v>0.42417422215121597</v>
      </c>
      <c r="ZV147" s="34">
        <v>0.42469160815103302</v>
      </c>
      <c r="ZW147" s="34">
        <v>0.42550106016753098</v>
      </c>
      <c r="ZX147" s="34">
        <v>0.42645363735994402</v>
      </c>
      <c r="ZY147" s="34">
        <v>0.42762579026266101</v>
      </c>
      <c r="ZZ147" s="34">
        <v>0.42869053789125</v>
      </c>
      <c r="AAA147" s="34">
        <v>0.42962511039956097</v>
      </c>
      <c r="AAB147" s="34">
        <v>0.43088077419756404</v>
      </c>
      <c r="AAC147" s="34">
        <v>0.43209416276097101</v>
      </c>
      <c r="AAD147" s="34">
        <v>0.43308957394870196</v>
      </c>
      <c r="AAE147" s="34">
        <v>0.43427729232425399</v>
      </c>
      <c r="AAF147" s="34">
        <v>0.43551693652061402</v>
      </c>
      <c r="AAG147" s="34">
        <v>0.43653987521404902</v>
      </c>
      <c r="AAH147" s="34">
        <v>0.43729598923517699</v>
      </c>
      <c r="AAI147" s="34">
        <v>0.43810344016292002</v>
      </c>
      <c r="AAJ147" s="34">
        <v>0.43901507584277999</v>
      </c>
      <c r="AAK147" s="34">
        <v>0.44010002627582501</v>
      </c>
      <c r="AAL147" s="34">
        <v>0.44129573300864</v>
      </c>
      <c r="AAM147" s="34">
        <v>0.44216023372991003</v>
      </c>
      <c r="AAN147" s="34">
        <v>0.44262446915799403</v>
      </c>
      <c r="AAO147" s="34">
        <v>0.442783326161517</v>
      </c>
      <c r="AAP147" s="34">
        <v>0.44276618006310398</v>
      </c>
      <c r="AAQ147" s="34">
        <v>0.44260006715364802</v>
      </c>
      <c r="AAR147" s="34">
        <v>0.44231746088130303</v>
      </c>
      <c r="AAS147" s="34">
        <v>0.44200457778473001</v>
      </c>
      <c r="AAT147" s="34">
        <v>0.44172421638292098</v>
      </c>
      <c r="AAU147" s="34">
        <v>0.44150355979830203</v>
      </c>
      <c r="AAV147" s="34">
        <v>0.44136280169494396</v>
      </c>
      <c r="AAW147" s="34">
        <v>0.44134583177349102</v>
      </c>
      <c r="AAX147" s="34">
        <v>0.44150259285804599</v>
      </c>
      <c r="AAY147" s="34">
        <v>0.44184545793823299</v>
      </c>
      <c r="AAZ147" s="34">
        <v>0.44235862978429502</v>
      </c>
      <c r="ABA147" s="34">
        <v>0.44300962251494197</v>
      </c>
      <c r="ABB147" s="34">
        <v>0.44377560287831896</v>
      </c>
      <c r="ABC147" s="34">
        <v>0.44463566655516801</v>
      </c>
      <c r="ABD147" s="34">
        <v>0.44554823779334796</v>
      </c>
      <c r="ABE147" s="34">
        <v>0.44647627245537896</v>
      </c>
      <c r="ABF147" s="34">
        <v>0.447407959561607</v>
      </c>
      <c r="ABG147" t="s">
        <v>843</v>
      </c>
      <c r="ABH147" t="s">
        <v>843</v>
      </c>
      <c r="ABI147" t="s">
        <v>1300</v>
      </c>
      <c r="ABJ147" s="34">
        <v>0.60308883887363007</v>
      </c>
      <c r="ABK147" s="34">
        <v>0.60576673218923704</v>
      </c>
      <c r="ABL147" s="34">
        <v>0.60935980736276496</v>
      </c>
      <c r="ABM147" s="34">
        <v>0.61305689830162802</v>
      </c>
      <c r="ABN147" s="34">
        <v>0.61649443429953898</v>
      </c>
      <c r="ABO147" s="34">
        <v>0.620262159684843</v>
      </c>
      <c r="ABP147" s="34">
        <v>0.62441041105551498</v>
      </c>
      <c r="ABQ147" s="34">
        <v>0.62797605325166606</v>
      </c>
      <c r="ABR147" s="34">
        <v>0.62865398408085094</v>
      </c>
      <c r="ABS147" s="34">
        <v>0.62731046931407908</v>
      </c>
      <c r="ABT147" s="34">
        <v>0.62580625902974296</v>
      </c>
      <c r="ABU147" s="34">
        <v>0.623946162508765</v>
      </c>
      <c r="ABV147" s="34">
        <v>0.62254976076221102</v>
      </c>
      <c r="ABW147" s="34">
        <v>0.62239643448945803</v>
      </c>
      <c r="ABX147" s="34">
        <v>0.62284266006034406</v>
      </c>
      <c r="ABY147" s="34">
        <v>0.62384234036425301</v>
      </c>
      <c r="ABZ147" s="34">
        <v>0.626187447215659</v>
      </c>
      <c r="ACA147" s="34">
        <v>0.629414782574239</v>
      </c>
      <c r="ACB147" s="34">
        <v>0.632518013124865</v>
      </c>
      <c r="ACC147" s="34">
        <v>0.63516895685263797</v>
      </c>
      <c r="ACD147" s="34">
        <v>0.63747142762894904</v>
      </c>
      <c r="ACE147" s="34">
        <v>0.63882919346632494</v>
      </c>
      <c r="ACF147" s="34">
        <v>0.63651774094950897</v>
      </c>
      <c r="ACG147" s="34">
        <v>0.63163786795797494</v>
      </c>
      <c r="ACH147" s="34">
        <v>0.62686344704750296</v>
      </c>
      <c r="ACI147" s="34">
        <v>0.62183515791468302</v>
      </c>
      <c r="ACJ147" s="34">
        <v>0.61729153349453003</v>
      </c>
      <c r="ACK147" s="34">
        <v>0.61316596281949198</v>
      </c>
      <c r="ACL147" s="34">
        <v>0.60975634506527698</v>
      </c>
      <c r="ACM147" s="34">
        <v>0.60715351568832598</v>
      </c>
      <c r="ACN147" s="34">
        <v>0.60489027924736594</v>
      </c>
      <c r="ACO147" s="34">
        <v>0.60338272410892002</v>
      </c>
      <c r="ACP147" s="34">
        <v>0.60235899095269696</v>
      </c>
      <c r="ACQ147" s="34">
        <v>0.60152905479955898</v>
      </c>
      <c r="ACR147" s="34">
        <v>0.60099311243313502</v>
      </c>
      <c r="ACS147" s="34">
        <v>0.60058042934456202</v>
      </c>
      <c r="ACT147" s="34">
        <v>0.60011510663966094</v>
      </c>
      <c r="ACU147" s="34">
        <v>0.59950661769801106</v>
      </c>
      <c r="ACV147" s="34">
        <v>0.59860556662395703</v>
      </c>
      <c r="ACW147" s="34">
        <v>0.59711546669536797</v>
      </c>
      <c r="ACX147" s="34">
        <v>0.59492684269808205</v>
      </c>
      <c r="ACY147" s="34">
        <v>0.592694926602373</v>
      </c>
      <c r="ACZ147" s="34">
        <v>0.59044961837556897</v>
      </c>
      <c r="ADA147" s="34">
        <v>0.58799669960807799</v>
      </c>
      <c r="ADB147" s="34">
        <v>0.58511069425442996</v>
      </c>
      <c r="ADC147" s="34">
        <v>0.58177926345715902</v>
      </c>
      <c r="ADD147" s="34">
        <v>0.578206576987636</v>
      </c>
      <c r="ADE147" s="34">
        <v>0.57359274310182107</v>
      </c>
      <c r="ADF147" s="34">
        <v>0.56824582210652796</v>
      </c>
      <c r="ADG147" s="34">
        <v>0.562635735957141</v>
      </c>
      <c r="ADH147" s="34">
        <v>0.55632469100140203</v>
      </c>
      <c r="ADI147" s="34">
        <v>0.54943135381534003</v>
      </c>
      <c r="ADJ147" s="34">
        <v>0.54172543104028792</v>
      </c>
      <c r="ADK147" s="34">
        <v>0.53283365785223191</v>
      </c>
      <c r="ADL147" s="34">
        <v>0.52288932760422702</v>
      </c>
      <c r="ADM147" s="34">
        <v>0.51246738522706103</v>
      </c>
      <c r="ADN147" s="34">
        <v>0.501819304195256</v>
      </c>
      <c r="ADO147" s="34">
        <v>0.49100804450851904</v>
      </c>
      <c r="ADP147" s="34">
        <v>0.48050632117507902</v>
      </c>
      <c r="ADQ147" s="34">
        <v>0.47107923968759202</v>
      </c>
      <c r="ADR147" s="34">
        <v>0.46291687799602499</v>
      </c>
      <c r="ADS147" s="34">
        <v>0.45568499432481097</v>
      </c>
      <c r="ADT147" s="34">
        <v>0.44959077399448505</v>
      </c>
      <c r="ADU147" s="34">
        <v>0.44489455605703598</v>
      </c>
      <c r="ADV147" s="34">
        <v>0.44179144596886499</v>
      </c>
      <c r="ADW147" s="34">
        <v>0.43998161838806199</v>
      </c>
      <c r="ADX147" s="34">
        <v>0.43940029292542598</v>
      </c>
      <c r="ADY147" s="34">
        <v>0.43997262595320302</v>
      </c>
      <c r="ADZ147" s="34">
        <v>0.44092455756155402</v>
      </c>
      <c r="AEA147" s="34">
        <v>0.44223616694784001</v>
      </c>
      <c r="AEB147" s="34">
        <v>0.44386289732858303</v>
      </c>
      <c r="AEC147" s="34">
        <v>0.44564713401338402</v>
      </c>
      <c r="AED147" s="34">
        <v>0.44766570502134501</v>
      </c>
      <c r="AEE147" s="34">
        <v>0.44954974141520698</v>
      </c>
      <c r="AEF147" s="34">
        <v>0.45128321210904604</v>
      </c>
      <c r="AEG147" s="34">
        <v>0.45332688989797804</v>
      </c>
      <c r="AEH147" s="34">
        <v>0.455288002430767</v>
      </c>
      <c r="AEI147" s="34">
        <v>0.45698455827879103</v>
      </c>
      <c r="AEJ147" s="34">
        <v>0.45883033358020098</v>
      </c>
      <c r="AEK147" s="34">
        <v>0.46066531279365497</v>
      </c>
      <c r="AEL147" s="34">
        <v>0.46220722562441302</v>
      </c>
      <c r="AEM147" s="34">
        <v>0.463410570883944</v>
      </c>
      <c r="AEN147" s="34">
        <v>0.46457966003242801</v>
      </c>
      <c r="AEO147" s="34">
        <v>0.46576159498118996</v>
      </c>
      <c r="AEP147" s="34">
        <v>0.46703118289706602</v>
      </c>
      <c r="AEQ147" s="34">
        <v>0.46831686190533195</v>
      </c>
      <c r="AER147" s="34">
        <v>0.46914492418994796</v>
      </c>
      <c r="AES147" s="34">
        <v>0.46946292818227098</v>
      </c>
      <c r="AET147" s="34">
        <v>0.46938660047596598</v>
      </c>
      <c r="AEU147" s="34">
        <v>0.469039218445919</v>
      </c>
      <c r="AEV147" s="34">
        <v>0.46843863162347399</v>
      </c>
      <c r="AEW147" s="34">
        <v>0.46764969558449698</v>
      </c>
      <c r="AEX147" s="34">
        <v>0.46676280866914799</v>
      </c>
      <c r="AEY147" s="34">
        <v>0.465827973443739</v>
      </c>
      <c r="AEZ147" s="34">
        <v>0.4649075324186</v>
      </c>
      <c r="AFA147" s="34">
        <v>0.464049794019816</v>
      </c>
      <c r="AFB147" s="34">
        <v>0.46329253809073201</v>
      </c>
      <c r="AFC147" s="34">
        <v>0.46269338896364703</v>
      </c>
      <c r="AFD147" s="34">
        <v>0.46229285701457501</v>
      </c>
      <c r="AFE147" s="34">
        <v>0.462104353002877</v>
      </c>
      <c r="AFF147" s="34">
        <v>0.46211812390081397</v>
      </c>
      <c r="AFG147" t="s">
        <v>843</v>
      </c>
      <c r="AFH147" t="s">
        <v>843</v>
      </c>
      <c r="AFI147" s="34">
        <v>0.58572999999999997</v>
      </c>
      <c r="AFJ147" s="34">
        <v>0.56997999999999993</v>
      </c>
      <c r="AFK147" s="34">
        <v>0.57545000000000002</v>
      </c>
      <c r="AFL147" s="34">
        <v>0.57708999999999999</v>
      </c>
      <c r="AFM147" s="34">
        <v>0.58665</v>
      </c>
      <c r="AFN147" s="34">
        <v>0.59028999999999998</v>
      </c>
      <c r="AFO147" s="34">
        <v>0.59424999999999994</v>
      </c>
      <c r="AFP147" s="34">
        <v>0.60589000000000004</v>
      </c>
      <c r="AFQ147" s="34">
        <v>0.62185000000000001</v>
      </c>
      <c r="AFR147" s="34">
        <v>0.64266000000000001</v>
      </c>
      <c r="AFS147" s="34">
        <v>0.66674999999999995</v>
      </c>
      <c r="AFT147" s="34">
        <v>0.68230999999999997</v>
      </c>
      <c r="AFU147" s="34">
        <v>0.69186999999999999</v>
      </c>
      <c r="AFV147" s="34">
        <v>0.7095999999999999</v>
      </c>
      <c r="AFW147" s="34">
        <v>0.72516999999999998</v>
      </c>
      <c r="AFX147" s="34">
        <v>0.74926000000000004</v>
      </c>
      <c r="AFY147" s="34">
        <v>0.75936999999999999</v>
      </c>
      <c r="AFZ147" s="34">
        <v>0.77058000000000004</v>
      </c>
      <c r="AGA147" s="34">
        <v>0.77793999999999996</v>
      </c>
      <c r="AGB147" t="s">
        <v>843</v>
      </c>
      <c r="AGC147" t="s">
        <v>843</v>
      </c>
      <c r="AGD147" t="s">
        <v>843</v>
      </c>
      <c r="AGE147" t="s">
        <v>843</v>
      </c>
      <c r="AGF147" s="34">
        <v>9.5059219747781754E-3</v>
      </c>
      <c r="AGG147" t="s">
        <v>843</v>
      </c>
      <c r="AGH147" t="s">
        <v>843</v>
      </c>
      <c r="AGI147" t="s">
        <v>843</v>
      </c>
      <c r="AGJ147" t="s">
        <v>843</v>
      </c>
      <c r="AGK147" t="s">
        <v>843</v>
      </c>
      <c r="AGL147" t="s">
        <v>843</v>
      </c>
      <c r="AGM147" t="s">
        <v>843</v>
      </c>
      <c r="AGN147" t="s">
        <v>843</v>
      </c>
      <c r="AGO147" s="34">
        <v>0.314</v>
      </c>
      <c r="AGP147" s="34">
        <v>2020</v>
      </c>
      <c r="AGQ147" t="s">
        <v>832</v>
      </c>
      <c r="AGR147" t="s">
        <v>843</v>
      </c>
      <c r="AGS147" s="34">
        <v>3.0000000000000001E-3</v>
      </c>
      <c r="AGT147" s="34">
        <v>2020</v>
      </c>
      <c r="AGU147" t="s">
        <v>832</v>
      </c>
      <c r="AGV147" t="s">
        <v>843</v>
      </c>
      <c r="AGW147" s="34">
        <v>6.9999999999999993E-3</v>
      </c>
      <c r="AGX147" s="34">
        <v>2020</v>
      </c>
      <c r="AGY147" t="s">
        <v>832</v>
      </c>
      <c r="AGZ147" t="s">
        <v>843</v>
      </c>
      <c r="AHA147" s="34">
        <v>8.0000000000000002E-3</v>
      </c>
      <c r="AHB147" s="34">
        <v>2020</v>
      </c>
      <c r="AHC147" t="s">
        <v>832</v>
      </c>
      <c r="AHD147" t="s">
        <v>843</v>
      </c>
      <c r="AHE147" s="34">
        <v>0.16899999999999998</v>
      </c>
      <c r="AHF147" s="34">
        <v>2020</v>
      </c>
      <c r="AHG147" t="s">
        <v>832</v>
      </c>
      <c r="AHH147" t="s">
        <v>843</v>
      </c>
      <c r="AHI147" t="s">
        <v>830</v>
      </c>
      <c r="AHJ147" s="34">
        <v>0.18200862407684326</v>
      </c>
      <c r="AHK147" s="34">
        <v>0.18797360360622406</v>
      </c>
      <c r="AHL147" s="34">
        <v>0.19082804024219513</v>
      </c>
      <c r="AHM147" s="34">
        <v>0.21692334115505219</v>
      </c>
      <c r="AHN147" s="34">
        <v>0.21115672588348389</v>
      </c>
      <c r="AHO147" t="s">
        <v>843</v>
      </c>
      <c r="AHP147" s="34">
        <v>0.20218640565872192</v>
      </c>
      <c r="AHQ147" s="34">
        <v>0.20054060220718384</v>
      </c>
      <c r="AHR147" s="34">
        <v>0.20215313136577606</v>
      </c>
      <c r="AHS147" s="34">
        <v>0.20845454931259155</v>
      </c>
      <c r="AHT147" s="34">
        <v>0.22068965435028076</v>
      </c>
      <c r="AHU147" t="s">
        <v>843</v>
      </c>
      <c r="AHV147" s="34">
        <v>0.20277489721775055</v>
      </c>
      <c r="AHW147" s="34">
        <v>0.20236198604106903</v>
      </c>
      <c r="AHX147" s="34">
        <v>0.19695773720741272</v>
      </c>
      <c r="AHY147" s="34">
        <v>0.21402610838413239</v>
      </c>
      <c r="AHZ147" s="34">
        <v>0.20060534775257111</v>
      </c>
      <c r="AIA147" t="s">
        <v>832</v>
      </c>
      <c r="AIB147" t="s">
        <v>843</v>
      </c>
      <c r="AIC147" s="34">
        <v>0.20420761406421661</v>
      </c>
      <c r="AID147" s="34">
        <v>0.20413309335708618</v>
      </c>
      <c r="AIE147" s="34">
        <v>0.20098638534545898</v>
      </c>
      <c r="AIF147" s="34">
        <v>0.23032969236373901</v>
      </c>
      <c r="AIG147" s="34">
        <v>0.22643586993217468</v>
      </c>
      <c r="AIH147" t="s">
        <v>465</v>
      </c>
      <c r="AII147" t="s">
        <v>843</v>
      </c>
      <c r="AIJ147" s="34">
        <v>0.21333450078964233</v>
      </c>
      <c r="AIK147" s="34">
        <v>0.20987199246883392</v>
      </c>
      <c r="AIL147" s="34">
        <v>0.1978050023317337</v>
      </c>
      <c r="AIM147" s="34">
        <v>0.21770599484443665</v>
      </c>
      <c r="AIN147" s="34">
        <v>0.20962999761104584</v>
      </c>
      <c r="AIO147" t="s">
        <v>1607</v>
      </c>
      <c r="AIP147" s="34">
        <v>0.23688000440597534</v>
      </c>
      <c r="AIQ147" t="s">
        <v>843</v>
      </c>
      <c r="AIR147" s="34">
        <v>0.24085000000000001</v>
      </c>
      <c r="AIS147" s="34">
        <v>0.24059999999999998</v>
      </c>
      <c r="AIT147" s="34">
        <v>0.23821999999999999</v>
      </c>
      <c r="AIU147" s="34">
        <v>0.23603000000000002</v>
      </c>
      <c r="AIV147" s="34">
        <v>0.23394999999999999</v>
      </c>
      <c r="AIW147" s="34">
        <v>0.23163</v>
      </c>
      <c r="AIX147" t="s">
        <v>843</v>
      </c>
      <c r="AIY147" s="34">
        <v>3.4520000000000002E-2</v>
      </c>
      <c r="AIZ147" s="34">
        <v>3.5279999999999999E-2</v>
      </c>
      <c r="AJA147" s="34">
        <v>3.5209999999999998E-2</v>
      </c>
      <c r="AJB147" s="34">
        <v>3.5549999999999998E-2</v>
      </c>
      <c r="AJC147" s="34">
        <v>3.5139999999999998E-2</v>
      </c>
      <c r="AJD147" s="34">
        <v>3.551E-2</v>
      </c>
      <c r="AJE147" t="s">
        <v>843</v>
      </c>
      <c r="AJF147" s="34">
        <v>4.5337650924921036E-2</v>
      </c>
      <c r="AJG147" s="34">
        <v>4.4816277921199799E-2</v>
      </c>
      <c r="AJH147" s="34">
        <v>5.4138831794261932E-2</v>
      </c>
      <c r="AJI147" s="34">
        <v>6.3114404678344727E-2</v>
      </c>
      <c r="AJJ147" s="34">
        <v>5.3177528083324432E-2</v>
      </c>
      <c r="AJK147" t="s">
        <v>830</v>
      </c>
      <c r="AJL147" t="s">
        <v>843</v>
      </c>
      <c r="AJM147" t="s">
        <v>843</v>
      </c>
      <c r="AJN147" s="34">
        <v>4.2090751230716705E-2</v>
      </c>
      <c r="AJO147" s="34">
        <v>4.6384397894144058E-2</v>
      </c>
      <c r="AJP147" s="34">
        <v>5.7065427303314209E-2</v>
      </c>
      <c r="AJQ147" s="34">
        <v>4.3026022613048553E-2</v>
      </c>
      <c r="AJR147" s="34">
        <v>6.626526266336441E-2</v>
      </c>
      <c r="AJS147" t="s">
        <v>832</v>
      </c>
      <c r="AJT147" t="s">
        <v>843</v>
      </c>
      <c r="AJU147" t="s">
        <v>843</v>
      </c>
      <c r="AJV147" t="s">
        <v>843</v>
      </c>
      <c r="AJW147" s="34">
        <v>3.9344318211078644E-2</v>
      </c>
      <c r="AJX147" s="34">
        <v>3.8873784244060516E-2</v>
      </c>
      <c r="AJY147" s="34">
        <v>4.7370396554470062E-2</v>
      </c>
      <c r="AJZ147" s="34">
        <v>5.8439094573259354E-2</v>
      </c>
      <c r="AKA147" s="34">
        <v>5.0621908158063889E-2</v>
      </c>
      <c r="AKB147" t="s">
        <v>830</v>
      </c>
      <c r="AKC147" t="s">
        <v>843</v>
      </c>
      <c r="AKD147" t="s">
        <v>843</v>
      </c>
      <c r="AKE147" t="s">
        <v>843</v>
      </c>
      <c r="AKF147" s="34">
        <v>2.8138622641563416E-2</v>
      </c>
      <c r="AKG147" s="34">
        <v>2.9568154364824295E-2</v>
      </c>
      <c r="AKH147" s="34">
        <v>3.5059716552495956E-2</v>
      </c>
      <c r="AKI147" s="34">
        <v>2.0643562078475952E-2</v>
      </c>
      <c r="AKJ147" s="34">
        <v>5.689624696969986E-2</v>
      </c>
      <c r="AKK147" t="s">
        <v>832</v>
      </c>
      <c r="AKL147" t="s">
        <v>843</v>
      </c>
      <c r="AKM147" s="34">
        <v>33550</v>
      </c>
      <c r="AKN147" t="s">
        <v>832</v>
      </c>
      <c r="AKO147" t="s">
        <v>843</v>
      </c>
      <c r="AKP147" s="34">
        <v>33407.43359375</v>
      </c>
      <c r="AKQ147" t="s">
        <v>830</v>
      </c>
      <c r="AKR147" t="s">
        <v>843</v>
      </c>
      <c r="AKS147" s="34">
        <v>30133.0402702549</v>
      </c>
      <c r="AKT147" t="s">
        <v>832</v>
      </c>
      <c r="AKU147" t="s">
        <v>843</v>
      </c>
      <c r="AKV147" s="34">
        <v>33940.949596129103</v>
      </c>
      <c r="AKW147" t="s">
        <v>832</v>
      </c>
      <c r="AKX147" t="s">
        <v>843</v>
      </c>
      <c r="AKY147" s="34">
        <v>0.1822541207075119</v>
      </c>
      <c r="AKZ147" s="34">
        <v>0.19690731167793274</v>
      </c>
      <c r="ALA147" s="34">
        <v>0.23373237252235413</v>
      </c>
      <c r="ALB147" s="34">
        <v>0.28667676448822021</v>
      </c>
      <c r="ALC147" s="34">
        <v>0.32906168699264526</v>
      </c>
      <c r="ALD147" t="s">
        <v>830</v>
      </c>
      <c r="ALE147" t="s">
        <v>843</v>
      </c>
      <c r="ALF147" t="s">
        <v>843</v>
      </c>
      <c r="ALG147" t="s">
        <v>843</v>
      </c>
      <c r="ALH147" s="34">
        <v>0.19687984883785248</v>
      </c>
      <c r="ALI147" s="34">
        <v>0.20711508393287659</v>
      </c>
      <c r="ALJ147" s="34">
        <v>0.22770857810974121</v>
      </c>
      <c r="ALK147" s="34">
        <v>0.25970643758773804</v>
      </c>
      <c r="ALL147" s="34">
        <v>0.29133573174476624</v>
      </c>
      <c r="ALM147" t="s">
        <v>832</v>
      </c>
    </row>
    <row r="148" spans="1:1001">
      <c r="A148" t="s">
        <v>422</v>
      </c>
      <c r="B148" t="s">
        <v>191</v>
      </c>
      <c r="C148" t="s">
        <v>331</v>
      </c>
      <c r="D148" s="34">
        <v>3.8473881781101227E-2</v>
      </c>
      <c r="E148" t="s">
        <v>465</v>
      </c>
      <c r="F148" s="34">
        <v>4.5408941805362701E-2</v>
      </c>
      <c r="G148" t="s">
        <v>465</v>
      </c>
      <c r="H148" s="34">
        <v>4.628194123506546E-2</v>
      </c>
      <c r="I148" t="s">
        <v>465</v>
      </c>
      <c r="J148" s="34">
        <v>4.3182190507650375E-2</v>
      </c>
      <c r="K148" t="s">
        <v>465</v>
      </c>
      <c r="L148" s="34"/>
      <c r="M148" t="s">
        <v>465</v>
      </c>
      <c r="N148" s="34">
        <v>0.46652114391326904</v>
      </c>
      <c r="O148" s="34"/>
      <c r="P148" t="s">
        <v>1459</v>
      </c>
      <c r="Q148" s="34"/>
      <c r="R148" t="s">
        <v>1459</v>
      </c>
      <c r="S148" s="34"/>
      <c r="T148" t="s">
        <v>1459</v>
      </c>
      <c r="U148" s="34"/>
      <c r="V148" t="s">
        <v>1459</v>
      </c>
      <c r="W148" t="s">
        <v>843</v>
      </c>
      <c r="X148" t="s">
        <v>465</v>
      </c>
      <c r="Y148" s="34">
        <v>0.5264778733253479</v>
      </c>
      <c r="Z148" s="34"/>
      <c r="AA148" t="s">
        <v>1459</v>
      </c>
      <c r="AB148" s="34"/>
      <c r="AC148" t="s">
        <v>1459</v>
      </c>
      <c r="AD148" s="34"/>
      <c r="AE148" t="s">
        <v>1459</v>
      </c>
      <c r="AF148" s="34"/>
      <c r="AG148" t="s">
        <v>1459</v>
      </c>
      <c r="AH148" t="s">
        <v>843</v>
      </c>
      <c r="AI148" t="s">
        <v>465</v>
      </c>
      <c r="AJ148" s="34">
        <v>0.4904572069644928</v>
      </c>
      <c r="AK148" s="34"/>
      <c r="AL148" t="s">
        <v>1459</v>
      </c>
      <c r="AM148" s="34"/>
      <c r="AN148" t="s">
        <v>1459</v>
      </c>
      <c r="AO148" s="34"/>
      <c r="AP148" t="s">
        <v>1459</v>
      </c>
      <c r="AQ148" s="34"/>
      <c r="AR148" t="s">
        <v>1459</v>
      </c>
      <c r="AS148" t="s">
        <v>843</v>
      </c>
      <c r="AT148" t="s">
        <v>1521</v>
      </c>
      <c r="AU148" s="34">
        <v>0.71157282590866089</v>
      </c>
      <c r="AV148" s="34">
        <v>0.7521095871925354</v>
      </c>
      <c r="AW148" t="s">
        <v>1521</v>
      </c>
      <c r="AX148" s="34">
        <v>0.71157282590866089</v>
      </c>
      <c r="AY148" t="s">
        <v>1521</v>
      </c>
      <c r="AZ148" s="34">
        <v>0.88558053970336914</v>
      </c>
      <c r="BA148" t="s">
        <v>1521</v>
      </c>
      <c r="BB148" s="34">
        <v>0.75572919845581055</v>
      </c>
      <c r="BC148" t="s">
        <v>1521</v>
      </c>
      <c r="BD148" t="s">
        <v>843</v>
      </c>
      <c r="BE148" s="34">
        <v>0.46877827883120921</v>
      </c>
      <c r="BF148" t="s">
        <v>465</v>
      </c>
      <c r="BG148" t="s">
        <v>843</v>
      </c>
      <c r="BH148" t="s">
        <v>465</v>
      </c>
      <c r="BI148" s="34">
        <v>2.7337713241577148</v>
      </c>
      <c r="BJ148" t="s">
        <v>465</v>
      </c>
      <c r="BK148" s="34">
        <v>3.0299539566040039</v>
      </c>
      <c r="BL148" t="s">
        <v>465</v>
      </c>
      <c r="BM148" s="34">
        <v>3.3389935493469238</v>
      </c>
      <c r="BN148" t="s">
        <v>465</v>
      </c>
      <c r="BO148" s="34">
        <v>4.0365357398986816</v>
      </c>
      <c r="BP148" t="s">
        <v>843</v>
      </c>
      <c r="BQ148" s="34">
        <v>2.6799290180206299</v>
      </c>
      <c r="BR148" t="s">
        <v>465</v>
      </c>
      <c r="BS148" s="34"/>
      <c r="BT148" t="s">
        <v>843</v>
      </c>
      <c r="BU148" s="34">
        <v>2.7265379428863525</v>
      </c>
      <c r="BV148" t="s">
        <v>1552</v>
      </c>
      <c r="BW148" t="s">
        <v>843</v>
      </c>
      <c r="BX148" s="34">
        <v>2.6110231876373291</v>
      </c>
      <c r="BY148" t="s">
        <v>465</v>
      </c>
      <c r="BZ148" t="s">
        <v>843</v>
      </c>
      <c r="CA148" t="s">
        <v>465</v>
      </c>
      <c r="CB148" s="34">
        <v>7.8226346522569656E-3</v>
      </c>
      <c r="CC148" s="34">
        <v>7.103451993316412E-3</v>
      </c>
      <c r="CD148" s="34">
        <v>7.3210392147302628E-3</v>
      </c>
      <c r="CE148" s="34">
        <v>7.8190751373767853E-3</v>
      </c>
      <c r="CF148" s="34">
        <v>7.2972276248037815E-3</v>
      </c>
      <c r="CG148" t="s">
        <v>843</v>
      </c>
      <c r="CH148" t="s">
        <v>465</v>
      </c>
      <c r="CI148" s="34">
        <v>9.0832607820630074E-3</v>
      </c>
      <c r="CJ148" s="34">
        <v>8.9548099786043167E-3</v>
      </c>
      <c r="CK148" s="34">
        <v>8.6809182539582253E-3</v>
      </c>
      <c r="CL148" s="34">
        <v>8.3659766241908073E-3</v>
      </c>
      <c r="CM148" s="34">
        <v>8.6410082876682281E-3</v>
      </c>
      <c r="CN148" t="s">
        <v>843</v>
      </c>
      <c r="CO148" t="s">
        <v>465</v>
      </c>
      <c r="CP148" s="34">
        <v>9.4992304220795631E-3</v>
      </c>
      <c r="CQ148" s="34">
        <v>9.1963382437825203E-3</v>
      </c>
      <c r="CR148" s="34">
        <v>8.3921756595373154E-3</v>
      </c>
      <c r="CS148" s="34">
        <v>8.7615326046943665E-3</v>
      </c>
      <c r="CT148" s="34">
        <v>9.0025216341018677E-3</v>
      </c>
      <c r="CU148" t="s">
        <v>843</v>
      </c>
      <c r="CV148" t="s">
        <v>465</v>
      </c>
      <c r="CW148" s="34">
        <v>8.8689429685473442E-3</v>
      </c>
      <c r="CX148" s="34">
        <v>8.4186391904950142E-3</v>
      </c>
      <c r="CY148" s="34">
        <v>8.6850700899958611E-3</v>
      </c>
      <c r="CZ148" s="34">
        <v>8.8439835235476494E-3</v>
      </c>
      <c r="DA148" s="34">
        <v>7.3552317917346954E-3</v>
      </c>
      <c r="DB148" t="s">
        <v>843</v>
      </c>
      <c r="DC148" s="34"/>
      <c r="DD148" s="34"/>
      <c r="DE148" s="34"/>
      <c r="DF148" s="34"/>
      <c r="DG148" s="34"/>
      <c r="DH148" t="s">
        <v>1460</v>
      </c>
      <c r="DI148" t="s">
        <v>843</v>
      </c>
      <c r="DJ148" s="34"/>
      <c r="DK148" s="34"/>
      <c r="DL148" s="34"/>
      <c r="DM148" s="34"/>
      <c r="DN148" s="34"/>
      <c r="DO148" t="s">
        <v>1460</v>
      </c>
      <c r="DP148" t="s">
        <v>843</v>
      </c>
      <c r="DQ148" s="34"/>
      <c r="DR148" t="s">
        <v>1460</v>
      </c>
      <c r="DS148" t="s">
        <v>843</v>
      </c>
      <c r="DT148" t="s">
        <v>843</v>
      </c>
      <c r="DU148" s="34">
        <v>10.9</v>
      </c>
      <c r="DV148" t="s">
        <v>1461</v>
      </c>
      <c r="DW148" t="s">
        <v>843</v>
      </c>
      <c r="DX148" t="s">
        <v>843</v>
      </c>
      <c r="DY148" t="s">
        <v>465</v>
      </c>
      <c r="DZ148" s="34">
        <v>-1.0180930839851499E-3</v>
      </c>
      <c r="EA148" s="34">
        <v>1.8438555998727679E-3</v>
      </c>
      <c r="EB148" s="34">
        <v>5.0869784317910671E-3</v>
      </c>
      <c r="EC148" s="34">
        <v>1.5274698380380869E-3</v>
      </c>
      <c r="ED148" s="34">
        <v>1.4675638638436794E-2</v>
      </c>
      <c r="EE148" t="s">
        <v>843</v>
      </c>
      <c r="EF148" t="s">
        <v>465</v>
      </c>
      <c r="EG148" s="34">
        <v>2.6000000070780516E-3</v>
      </c>
      <c r="EH148" s="34">
        <v>5.2000000141561031E-3</v>
      </c>
      <c r="EI148" s="34">
        <v>5.8999997563660145E-3</v>
      </c>
      <c r="EJ148" s="34">
        <v>2.4000001139938831E-3</v>
      </c>
      <c r="EK148" s="34">
        <v>-4.8000002279877663E-3</v>
      </c>
      <c r="EL148" t="s">
        <v>843</v>
      </c>
      <c r="EM148" t="s">
        <v>465</v>
      </c>
      <c r="EN148" s="34">
        <v>3.0940829310566187E-4</v>
      </c>
      <c r="EO148" s="34">
        <v>6.9943261332809925E-3</v>
      </c>
      <c r="EP148" s="34">
        <v>3.0724694952368736E-3</v>
      </c>
      <c r="EQ148" s="34">
        <v>6.5421424806118011E-3</v>
      </c>
      <c r="ER148" s="34">
        <v>8.9589860290288925E-3</v>
      </c>
      <c r="ES148" t="s">
        <v>843</v>
      </c>
      <c r="ET148" t="s">
        <v>465</v>
      </c>
      <c r="EU148" s="34">
        <v>4.3664304539561272E-3</v>
      </c>
      <c r="EV148" s="34">
        <v>4.836695734411478E-3</v>
      </c>
      <c r="EW148" s="34">
        <v>4.8726005479693413E-3</v>
      </c>
      <c r="EX148" s="34">
        <v>-8.6027442011982203E-4</v>
      </c>
      <c r="EY148" s="34">
        <v>3.6760754883289337E-3</v>
      </c>
      <c r="EZ148" t="s">
        <v>843</v>
      </c>
      <c r="FA148" t="s">
        <v>465</v>
      </c>
      <c r="FB148" s="34">
        <v>2.0853825844824314E-3</v>
      </c>
      <c r="FC148" s="34">
        <v>-1.8345281714573503E-3</v>
      </c>
      <c r="FD148" s="34">
        <v>-2.7963058091700077E-3</v>
      </c>
      <c r="FE148" s="34">
        <v>-4.196390975266695E-3</v>
      </c>
      <c r="FF148" s="34">
        <v>8.507472462952137E-3</v>
      </c>
      <c r="FG148" t="s">
        <v>843</v>
      </c>
      <c r="FH148" s="34"/>
      <c r="FI148" s="34"/>
      <c r="FJ148" s="34"/>
      <c r="FK148" s="34"/>
      <c r="FL148" s="34"/>
      <c r="FM148" t="s">
        <v>843</v>
      </c>
      <c r="FN148" t="s">
        <v>843</v>
      </c>
      <c r="FO148" s="34"/>
      <c r="FP148" t="s">
        <v>1460</v>
      </c>
      <c r="FQ148" t="s">
        <v>843</v>
      </c>
      <c r="FR148" t="s">
        <v>843</v>
      </c>
      <c r="FS148" s="34"/>
      <c r="FT148" t="s">
        <v>1460</v>
      </c>
      <c r="FU148" t="s">
        <v>843</v>
      </c>
      <c r="FV148" t="s">
        <v>843</v>
      </c>
      <c r="FW148" s="34"/>
      <c r="FX148" t="s">
        <v>1460</v>
      </c>
      <c r="FY148" t="s">
        <v>843</v>
      </c>
      <c r="FZ148" s="34"/>
      <c r="GA148" s="34"/>
      <c r="GB148" s="34"/>
      <c r="GC148" s="34"/>
      <c r="GD148" s="34"/>
      <c r="GE148" t="s">
        <v>1460</v>
      </c>
      <c r="GF148" t="s">
        <v>843</v>
      </c>
      <c r="GG148" s="34">
        <v>-1.2646659277379513E-2</v>
      </c>
      <c r="GH148" s="34">
        <v>-1.2646659277379513E-2</v>
      </c>
      <c r="GI148" s="34">
        <v>1.4000111259520054E-2</v>
      </c>
      <c r="GJ148" s="34">
        <v>0.11088857799768448</v>
      </c>
      <c r="GK148" s="34">
        <v>0.37111490964889526</v>
      </c>
      <c r="GL148" t="s">
        <v>832</v>
      </c>
      <c r="GM148" t="s">
        <v>843</v>
      </c>
      <c r="GN148" s="34"/>
      <c r="GO148" t="s">
        <v>1460</v>
      </c>
      <c r="GP148" t="s">
        <v>843</v>
      </c>
      <c r="GQ148" t="s">
        <v>843</v>
      </c>
      <c r="GR148" s="34">
        <v>2.7366606518626213E-2</v>
      </c>
      <c r="GS148" s="34">
        <v>3.5240743309259415E-2</v>
      </c>
      <c r="GT148" s="34">
        <v>3.0874697491526604E-2</v>
      </c>
      <c r="GU148" s="34">
        <v>9.8906354978680611E-3</v>
      </c>
      <c r="GV148" s="34">
        <v>2.225373312830925E-2</v>
      </c>
      <c r="GW148" t="s">
        <v>832</v>
      </c>
      <c r="GX148" t="s">
        <v>843</v>
      </c>
      <c r="GY148" t="s">
        <v>843</v>
      </c>
      <c r="GZ148" t="s">
        <v>843</v>
      </c>
      <c r="HA148" t="s">
        <v>843</v>
      </c>
      <c r="HB148" t="s">
        <v>843</v>
      </c>
      <c r="HC148" t="s">
        <v>843</v>
      </c>
      <c r="HD148" t="s">
        <v>843</v>
      </c>
      <c r="HE148" t="s">
        <v>843</v>
      </c>
      <c r="HF148" t="s">
        <v>843</v>
      </c>
      <c r="HG148" t="s">
        <v>843</v>
      </c>
      <c r="HH148" s="34">
        <v>54224</v>
      </c>
      <c r="HI148" s="34">
        <v>54413</v>
      </c>
      <c r="HJ148" s="34">
        <v>54496</v>
      </c>
      <c r="HK148" s="34">
        <v>54493</v>
      </c>
      <c r="HL148" s="34">
        <v>54435</v>
      </c>
      <c r="HM148" s="34">
        <v>54337</v>
      </c>
      <c r="HN148" s="34">
        <v>54208</v>
      </c>
      <c r="HO148" s="34">
        <v>54038</v>
      </c>
      <c r="HP148" s="34">
        <v>53816</v>
      </c>
      <c r="HQ148" s="34">
        <v>53593</v>
      </c>
      <c r="HR148" s="34">
        <v>53416</v>
      </c>
      <c r="HS148" s="34">
        <v>52971</v>
      </c>
      <c r="HT148" s="34">
        <v>52203</v>
      </c>
      <c r="HU148" s="34">
        <v>51352</v>
      </c>
      <c r="HV148" s="34">
        <v>50419</v>
      </c>
      <c r="HW148" s="34">
        <v>49410</v>
      </c>
      <c r="HX148" s="34">
        <v>48329</v>
      </c>
      <c r="HY148" s="34">
        <v>47187</v>
      </c>
      <c r="HZ148" s="34">
        <v>45989</v>
      </c>
      <c r="IA148" s="34">
        <v>44728</v>
      </c>
      <c r="IB148" s="34">
        <v>43413</v>
      </c>
      <c r="IC148" s="34">
        <v>42050</v>
      </c>
      <c r="ID148" s="34">
        <v>41569</v>
      </c>
      <c r="IE148" s="34">
        <v>41996</v>
      </c>
      <c r="IF148" s="34">
        <v>42415</v>
      </c>
      <c r="IG148" s="34">
        <v>42819</v>
      </c>
      <c r="IH148" s="34">
        <v>43209</v>
      </c>
      <c r="II148" s="34">
        <v>43594</v>
      </c>
      <c r="IJ148" s="34">
        <v>43978</v>
      </c>
      <c r="IK148" s="34">
        <v>44358</v>
      </c>
      <c r="IL148" s="34">
        <v>44733</v>
      </c>
      <c r="IM148" s="34">
        <v>45107</v>
      </c>
      <c r="IN148" s="34">
        <v>45484</v>
      </c>
      <c r="IO148" s="34">
        <v>45863</v>
      </c>
      <c r="IP148" s="34">
        <v>46235</v>
      </c>
      <c r="IQ148" s="34">
        <v>46611</v>
      </c>
      <c r="IR148" s="34">
        <v>46988</v>
      </c>
      <c r="IS148" s="34">
        <v>47356</v>
      </c>
      <c r="IT148" s="34">
        <v>47719</v>
      </c>
      <c r="IU148" s="34">
        <v>48078</v>
      </c>
      <c r="IV148" s="34">
        <v>48434</v>
      </c>
      <c r="IW148" s="34">
        <v>48779</v>
      </c>
      <c r="IX148" s="34">
        <v>49109</v>
      </c>
      <c r="IY148" s="34">
        <v>49431</v>
      </c>
      <c r="IZ148" s="34">
        <v>49737</v>
      </c>
      <c r="JA148" s="34">
        <v>50023</v>
      </c>
      <c r="JB148" s="34">
        <v>50294</v>
      </c>
      <c r="JC148" s="34">
        <v>50553</v>
      </c>
      <c r="JD148" s="34">
        <v>50791</v>
      </c>
      <c r="JE148" s="34">
        <v>51008</v>
      </c>
      <c r="JF148" s="34">
        <v>51211</v>
      </c>
      <c r="JG148" s="34">
        <v>51398</v>
      </c>
      <c r="JH148" s="34">
        <v>51569</v>
      </c>
      <c r="JI148" s="34">
        <v>51721</v>
      </c>
      <c r="JJ148" s="34">
        <v>51858</v>
      </c>
      <c r="JK148" s="34">
        <v>51988</v>
      </c>
      <c r="JL148" s="34">
        <v>52111</v>
      </c>
      <c r="JM148" s="34">
        <v>52221</v>
      </c>
      <c r="JN148" s="34">
        <v>52319</v>
      </c>
      <c r="JO148" s="34">
        <v>52414</v>
      </c>
      <c r="JP148" s="34">
        <v>52499</v>
      </c>
      <c r="JQ148" s="34">
        <v>52575</v>
      </c>
      <c r="JR148" s="34">
        <v>52656</v>
      </c>
      <c r="JS148" s="34">
        <v>52733</v>
      </c>
      <c r="JT148" s="34">
        <v>52806</v>
      </c>
      <c r="JU148" s="34">
        <v>52874</v>
      </c>
      <c r="JV148" s="34">
        <v>52945</v>
      </c>
      <c r="JW148" s="34">
        <v>53009</v>
      </c>
      <c r="JX148" s="34">
        <v>53066</v>
      </c>
      <c r="JY148" s="34">
        <v>53128</v>
      </c>
      <c r="JZ148" s="34">
        <v>53181</v>
      </c>
      <c r="KA148" s="34">
        <v>53228</v>
      </c>
      <c r="KB148" s="34">
        <v>53272</v>
      </c>
      <c r="KC148" s="34">
        <v>53310</v>
      </c>
      <c r="KD148" s="34">
        <v>53344</v>
      </c>
      <c r="KE148" s="34">
        <v>53370</v>
      </c>
      <c r="KF148" s="34">
        <v>53390</v>
      </c>
      <c r="KG148" s="34">
        <v>53404</v>
      </c>
      <c r="KH148" s="34">
        <v>53404</v>
      </c>
      <c r="KI148" s="34">
        <v>53395</v>
      </c>
      <c r="KJ148" s="34">
        <v>53367</v>
      </c>
      <c r="KK148" s="34">
        <v>53336</v>
      </c>
      <c r="KL148" s="34">
        <v>53294</v>
      </c>
      <c r="KM148" s="34">
        <v>53234</v>
      </c>
      <c r="KN148" s="34">
        <v>53165</v>
      </c>
      <c r="KO148" s="34">
        <v>53088</v>
      </c>
      <c r="KP148" s="34">
        <v>53001</v>
      </c>
      <c r="KQ148" s="34">
        <v>52904</v>
      </c>
      <c r="KR148" s="34">
        <v>52793</v>
      </c>
      <c r="KS148" s="34">
        <v>52667</v>
      </c>
      <c r="KT148" s="34">
        <v>52534</v>
      </c>
      <c r="KU148" s="34">
        <v>52398</v>
      </c>
      <c r="KV148" s="34">
        <v>52258</v>
      </c>
      <c r="KW148" s="34">
        <v>52106</v>
      </c>
      <c r="KX148" s="34">
        <v>51951</v>
      </c>
      <c r="KY148" s="34">
        <v>51793</v>
      </c>
      <c r="KZ148" s="34">
        <v>51633</v>
      </c>
      <c r="LA148" s="34">
        <v>51471</v>
      </c>
      <c r="LB148" s="34">
        <v>51307</v>
      </c>
      <c r="LC148" s="34">
        <v>51142</v>
      </c>
      <c r="LD148" s="34">
        <v>50977</v>
      </c>
      <c r="LE148" t="s">
        <v>843</v>
      </c>
      <c r="LF148" t="s">
        <v>843</v>
      </c>
      <c r="LG148" t="s">
        <v>843</v>
      </c>
      <c r="LH148" s="34">
        <v>7.218377199023962E-3</v>
      </c>
      <c r="LI148" s="34">
        <v>3.4794809762388468E-3</v>
      </c>
      <c r="LJ148" s="34">
        <v>1.5242085792124271E-3</v>
      </c>
      <c r="LK148" s="34">
        <v>-5.5051426897989586E-5</v>
      </c>
      <c r="LL148" s="34">
        <v>-1.0649237083271146E-3</v>
      </c>
      <c r="LM148" s="34">
        <v>-1.8019347917288542E-3</v>
      </c>
      <c r="LN148" s="34">
        <v>-2.376895397901535E-3</v>
      </c>
      <c r="LO148" s="34">
        <v>-3.1409962102770805E-3</v>
      </c>
      <c r="LP148" s="34">
        <v>-4.1166818700730801E-3</v>
      </c>
      <c r="LQ148" s="34">
        <v>-4.1523580439388752E-3</v>
      </c>
      <c r="LR148" s="34">
        <v>-3.3081360161304474E-3</v>
      </c>
      <c r="LS148" s="34">
        <v>-8.3657326176762581E-3</v>
      </c>
      <c r="LT148" s="34">
        <v>-1.4604629948735237E-2</v>
      </c>
      <c r="LU148" s="34">
        <v>-1.6436081379652023E-2</v>
      </c>
      <c r="LV148" s="34">
        <v>-1.8335795029997826E-2</v>
      </c>
      <c r="LW148" s="34">
        <v>-2.021525613963604E-2</v>
      </c>
      <c r="LX148" s="34">
        <v>-2.2121038287878036E-2</v>
      </c>
      <c r="LY148" s="34">
        <v>-2.3913362994790077E-2</v>
      </c>
      <c r="LZ148" s="34">
        <v>-2.5716193020343781E-2</v>
      </c>
      <c r="MA148" s="34">
        <v>-2.7802534401416779E-2</v>
      </c>
      <c r="MB148" s="34">
        <v>-2.9840767383575439E-2</v>
      </c>
      <c r="MC148" s="34">
        <v>-3.1899549067020416E-2</v>
      </c>
      <c r="MD148" s="34">
        <v>-1.1504689231514931E-2</v>
      </c>
      <c r="ME148" s="34">
        <v>1.0219678282737732E-2</v>
      </c>
      <c r="MF148" s="34">
        <v>9.927697479724884E-3</v>
      </c>
      <c r="MG148" s="34">
        <v>9.4798561185598373E-3</v>
      </c>
      <c r="MH148" s="34">
        <v>9.0668778866529465E-3</v>
      </c>
      <c r="MI148" s="34">
        <v>8.8707190006971359E-3</v>
      </c>
      <c r="MJ148" s="34">
        <v>8.7699824944138527E-3</v>
      </c>
      <c r="MK148" s="34">
        <v>8.6035672575235367E-3</v>
      </c>
      <c r="ML148" s="34">
        <v>8.4184082224965096E-3</v>
      </c>
      <c r="MM148" s="34">
        <v>8.3259604871273041E-3</v>
      </c>
      <c r="MN148" s="34">
        <v>8.3231702446937561E-3</v>
      </c>
      <c r="MO148" s="34">
        <v>8.298075757920742E-3</v>
      </c>
      <c r="MP148" s="34">
        <v>8.078395389020443E-3</v>
      </c>
      <c r="MQ148" s="34">
        <v>8.0994777381420135E-3</v>
      </c>
      <c r="MR148" s="34">
        <v>8.0556850880384445E-3</v>
      </c>
      <c r="MS148" s="34">
        <v>7.8012775629758835E-3</v>
      </c>
      <c r="MT148" s="34">
        <v>7.6361140236258507E-3</v>
      </c>
      <c r="MU148" s="34">
        <v>7.4950507842004299E-3</v>
      </c>
      <c r="MV148" s="34">
        <v>7.3773544281721115E-3</v>
      </c>
      <c r="MW148" s="34">
        <v>7.0978458970785141E-3</v>
      </c>
      <c r="MX148" s="34">
        <v>6.7424247972667217E-3</v>
      </c>
      <c r="MY148" s="34">
        <v>6.5354402177035809E-3</v>
      </c>
      <c r="MZ148" s="34">
        <v>6.1713652685284615E-3</v>
      </c>
      <c r="NA148" s="34">
        <v>5.7337768375873566E-3</v>
      </c>
      <c r="NB148" s="34">
        <v>5.4028858430683613E-3</v>
      </c>
      <c r="NC148" s="34">
        <v>5.1365052349865437E-3</v>
      </c>
      <c r="ND148" s="34">
        <v>4.6968827955424786E-3</v>
      </c>
      <c r="NE148" s="34">
        <v>4.2633097618818283E-3</v>
      </c>
      <c r="NF148" s="34">
        <v>3.9718695916235447E-3</v>
      </c>
      <c r="NG148" s="34">
        <v>3.6449085455387831E-3</v>
      </c>
      <c r="NH148" s="34">
        <v>3.3214555587619543E-3</v>
      </c>
      <c r="NI148" s="34">
        <v>2.9431718867272139E-3</v>
      </c>
      <c r="NJ148" s="34">
        <v>2.645325381308794E-3</v>
      </c>
      <c r="NK148" s="34">
        <v>2.503708703443408E-3</v>
      </c>
      <c r="NL148" s="34">
        <v>2.3631362710148096E-3</v>
      </c>
      <c r="NM148" s="34">
        <v>2.1086540073156357E-3</v>
      </c>
      <c r="NN148" s="34">
        <v>1.874880981631577E-3</v>
      </c>
      <c r="NO148" s="34">
        <v>1.8141374457627535E-3</v>
      </c>
      <c r="NP148" s="34">
        <v>1.6203905688598752E-3</v>
      </c>
      <c r="NQ148" s="34">
        <v>1.4465998392552137E-3</v>
      </c>
      <c r="NR148" s="34">
        <v>1.5394706279039383E-3</v>
      </c>
      <c r="NS148" s="34">
        <v>1.4612533850595355E-3</v>
      </c>
      <c r="NT148" s="34">
        <v>1.3833751436322927E-3</v>
      </c>
      <c r="NU148" s="34">
        <v>1.2869040947407484E-3</v>
      </c>
      <c r="NV148" s="34">
        <v>1.3419141760095954E-3</v>
      </c>
      <c r="NW148" s="34">
        <v>1.2080715969204903E-3</v>
      </c>
      <c r="NX148" s="34">
        <v>1.074711442925036E-3</v>
      </c>
      <c r="NY148" s="34">
        <v>1.1676744325086474E-3</v>
      </c>
      <c r="NZ148" s="34">
        <v>9.9709350615739822E-4</v>
      </c>
      <c r="OA148" s="34">
        <v>8.8338396744802594E-4</v>
      </c>
      <c r="OB148" s="34">
        <v>8.2629109965637326E-4</v>
      </c>
      <c r="OC148" s="34">
        <v>7.1306602330878377E-4</v>
      </c>
      <c r="OD148" s="34">
        <v>6.3757575117051601E-4</v>
      </c>
      <c r="OE148" s="34">
        <v>4.8728377441875637E-4</v>
      </c>
      <c r="OF148" s="34">
        <v>3.7467217771336436E-4</v>
      </c>
      <c r="OG148" s="34">
        <v>2.6218700804747641E-4</v>
      </c>
      <c r="OH148" s="34">
        <v>0</v>
      </c>
      <c r="OI148" s="34">
        <v>-1.685409079072997E-4</v>
      </c>
      <c r="OJ148" s="34">
        <v>-5.245312349870801E-4</v>
      </c>
      <c r="OK148" s="34">
        <v>-5.8105209609493613E-4</v>
      </c>
      <c r="OL148" s="34">
        <v>-7.877708412706852E-4</v>
      </c>
      <c r="OM148" s="34">
        <v>-1.1264645727351308E-3</v>
      </c>
      <c r="ON148" s="34">
        <v>-1.2970048701390624E-3</v>
      </c>
      <c r="OO148" s="34">
        <v>-1.4493711059913039E-3</v>
      </c>
      <c r="OP148" s="34">
        <v>-1.6401327447965741E-3</v>
      </c>
      <c r="OQ148" s="34">
        <v>-1.831830944865942E-3</v>
      </c>
      <c r="OR148" s="34">
        <v>-2.1003442816436291E-3</v>
      </c>
      <c r="OS148" s="34">
        <v>-2.3895327467471361E-3</v>
      </c>
      <c r="OT148" s="34">
        <v>-2.528494456782937E-3</v>
      </c>
      <c r="OU148" s="34">
        <v>-2.59215640835464E-3</v>
      </c>
      <c r="OV148" s="34">
        <v>-2.6754334103316069E-3</v>
      </c>
      <c r="OW148" s="34">
        <v>-2.9128838796168566E-3</v>
      </c>
      <c r="OX148" s="34">
        <v>-2.979138633236289E-3</v>
      </c>
      <c r="OY148" s="34">
        <v>-3.0459617264568806E-3</v>
      </c>
      <c r="OZ148" s="34">
        <v>-3.0940021388232708E-3</v>
      </c>
      <c r="PA148" s="34">
        <v>-3.1424607150256634E-3</v>
      </c>
      <c r="PB148" s="34">
        <v>-3.1913472339510918E-3</v>
      </c>
      <c r="PC148" s="34">
        <v>-3.2211176585406065E-3</v>
      </c>
      <c r="PD148" s="34">
        <v>-3.23152681812644E-3</v>
      </c>
      <c r="PE148" t="s">
        <v>1300</v>
      </c>
      <c r="PF148" t="s">
        <v>843</v>
      </c>
      <c r="PG148" t="s">
        <v>843</v>
      </c>
      <c r="PH148" t="s">
        <v>843</v>
      </c>
      <c r="PI148" t="s">
        <v>843</v>
      </c>
      <c r="PJ148" t="s">
        <v>1300</v>
      </c>
      <c r="PK148" s="34">
        <v>0.51294630765914917</v>
      </c>
      <c r="PL148" s="34">
        <v>0.5128554105758667</v>
      </c>
      <c r="PM148" s="34">
        <v>0.51278990507125854</v>
      </c>
      <c r="PN148" s="34">
        <v>0.51270806789398193</v>
      </c>
      <c r="PO148" s="34">
        <v>0.51257461309432983</v>
      </c>
      <c r="PP148" s="34">
        <v>0.51241326332092285</v>
      </c>
      <c r="PQ148" s="34">
        <v>0.5122675895690918</v>
      </c>
      <c r="PR148" s="34">
        <v>0.51219511032104492</v>
      </c>
      <c r="PS148" s="34">
        <v>0.51202243566513062</v>
      </c>
      <c r="PT148" s="34">
        <v>0.51183921098709106</v>
      </c>
      <c r="PU148" s="34">
        <v>0.51211249828338623</v>
      </c>
      <c r="PV148" s="34">
        <v>0.512412428855896</v>
      </c>
      <c r="PW148" s="34">
        <v>0.51234602928161621</v>
      </c>
      <c r="PX148" s="34">
        <v>0.51230722665786743</v>
      </c>
      <c r="PY148" s="34">
        <v>0.51216804981231689</v>
      </c>
      <c r="PZ148" s="34">
        <v>0.51202183961868286</v>
      </c>
      <c r="QA148" s="34">
        <v>0.51186656951904297</v>
      </c>
      <c r="QB148" s="34">
        <v>0.51170873641967773</v>
      </c>
      <c r="QC148" s="34">
        <v>0.51162236928939819</v>
      </c>
      <c r="QD148" s="34">
        <v>0.51140224933624268</v>
      </c>
      <c r="QE148" s="34">
        <v>0.51113718748092651</v>
      </c>
      <c r="QF148" s="34">
        <v>0.51089179515838623</v>
      </c>
      <c r="QG148" s="34">
        <v>0.51054871082305908</v>
      </c>
      <c r="QH148" s="34">
        <v>0.51016765832901001</v>
      </c>
      <c r="QI148" s="34">
        <v>0.50977247953414917</v>
      </c>
      <c r="QJ148" s="34">
        <v>0.50935333967208862</v>
      </c>
      <c r="QK148" s="34">
        <v>0.50894486904144287</v>
      </c>
      <c r="QL148" s="34">
        <v>0.50862503051757813</v>
      </c>
      <c r="QM148" s="34">
        <v>0.50823140144348145</v>
      </c>
      <c r="QN148" s="34">
        <v>0.50782269239425659</v>
      </c>
      <c r="QO148" s="34">
        <v>0.50747770071029663</v>
      </c>
      <c r="QP148" s="34">
        <v>0.50710535049438477</v>
      </c>
      <c r="QQ148" s="34">
        <v>0.50674962997436523</v>
      </c>
      <c r="QR148" s="34">
        <v>0.50639951229095459</v>
      </c>
      <c r="QS148" s="34">
        <v>0.50611007213592529</v>
      </c>
      <c r="QT148" s="34">
        <v>0.50576043128967285</v>
      </c>
      <c r="QU148" s="34">
        <v>0.50542694330215454</v>
      </c>
      <c r="QV148" s="34">
        <v>0.50515246391296387</v>
      </c>
      <c r="QW148" s="34">
        <v>0.50483036041259766</v>
      </c>
      <c r="QX148" s="34">
        <v>0.50457590818405151</v>
      </c>
      <c r="QY148" s="34">
        <v>0.50437706708908081</v>
      </c>
      <c r="QZ148" s="34">
        <v>0.50411039590835571</v>
      </c>
      <c r="RA148" s="34">
        <v>0.50385874509811401</v>
      </c>
      <c r="RB148" s="34">
        <v>0.50367176532745361</v>
      </c>
      <c r="RC148" s="34">
        <v>0.50346821546554565</v>
      </c>
      <c r="RD148" s="34">
        <v>0.50326848030090332</v>
      </c>
      <c r="RE148" s="34">
        <v>0.50308185815811157</v>
      </c>
      <c r="RF148" s="34">
        <v>0.50293749570846558</v>
      </c>
      <c r="RG148" s="34">
        <v>0.50286465883255005</v>
      </c>
      <c r="RH148" s="34">
        <v>0.50270545482635498</v>
      </c>
      <c r="RI148" s="34">
        <v>0.50252872705459595</v>
      </c>
      <c r="RJ148" s="34">
        <v>0.50241255760192871</v>
      </c>
      <c r="RK148" s="34">
        <v>0.50227850675582886</v>
      </c>
      <c r="RL148" s="34">
        <v>0.50217515230178833</v>
      </c>
      <c r="RM148" s="34">
        <v>0.50208258628845215</v>
      </c>
      <c r="RN148" s="34">
        <v>0.50196200609207153</v>
      </c>
      <c r="RO148" s="34">
        <v>0.50189018249511719</v>
      </c>
      <c r="RP148" s="34">
        <v>0.50182878971099854</v>
      </c>
      <c r="RQ148" s="34">
        <v>0.50178712606430054</v>
      </c>
      <c r="RR148" s="34">
        <v>0.50171709060668945</v>
      </c>
      <c r="RS148" s="34">
        <v>0.501628577709198</v>
      </c>
      <c r="RT148" s="34">
        <v>0.50160723924636841</v>
      </c>
      <c r="RU148" s="34">
        <v>0.50155729055404663</v>
      </c>
      <c r="RV148" s="34">
        <v>0.50148862600326538</v>
      </c>
      <c r="RW148" s="34">
        <v>0.50142031908035278</v>
      </c>
      <c r="RX148" s="34">
        <v>0.50139957666397095</v>
      </c>
      <c r="RY148" s="34">
        <v>0.50133156776428223</v>
      </c>
      <c r="RZ148" s="34">
        <v>0.50123566389083862</v>
      </c>
      <c r="SA148" s="34">
        <v>0.50118720531463623</v>
      </c>
      <c r="SB148" s="34">
        <v>0.50112932920455933</v>
      </c>
      <c r="SC148" s="34">
        <v>0.50098717212677002</v>
      </c>
      <c r="SD148" s="34">
        <v>0.50084543228149414</v>
      </c>
      <c r="SE148" s="34">
        <v>0.50069457292556763</v>
      </c>
      <c r="SF148" s="34">
        <v>0.50050646066665649</v>
      </c>
      <c r="SG148" s="34">
        <v>0.50031870603561401</v>
      </c>
      <c r="SH148" s="34">
        <v>0.50011241436004639</v>
      </c>
      <c r="SI148" s="34">
        <v>0.499887615442276</v>
      </c>
      <c r="SJ148" s="34">
        <v>0.49958804249763489</v>
      </c>
      <c r="SK148" s="34">
        <v>0.49928843975067139</v>
      </c>
      <c r="SL148" s="34">
        <v>0.49901676177978516</v>
      </c>
      <c r="SM148" s="34">
        <v>0.49873515963554382</v>
      </c>
      <c r="SN148" s="34">
        <v>0.49838757514953613</v>
      </c>
      <c r="SO148" s="34">
        <v>0.4980110228061676</v>
      </c>
      <c r="SP148" s="34">
        <v>0.4976142942905426</v>
      </c>
      <c r="SQ148" s="34">
        <v>0.49722561240196228</v>
      </c>
      <c r="SR148" s="34">
        <v>0.49681660532951355</v>
      </c>
      <c r="SS148" s="34">
        <v>0.49646234512329102</v>
      </c>
      <c r="ST148" s="34">
        <v>0.49612504243850708</v>
      </c>
      <c r="SU148" s="34">
        <v>0.49576649069786072</v>
      </c>
      <c r="SV148" s="34">
        <v>0.49537661671638489</v>
      </c>
      <c r="SW148" s="34">
        <v>0.49503177404403687</v>
      </c>
      <c r="SX148" s="34">
        <v>0.49471354484558105</v>
      </c>
      <c r="SY148" s="34">
        <v>0.49435493350028992</v>
      </c>
      <c r="SZ148" s="34">
        <v>0.49412736296653748</v>
      </c>
      <c r="TA148" s="34">
        <v>0.49390771985054016</v>
      </c>
      <c r="TB148" s="34">
        <v>0.49363812804222107</v>
      </c>
      <c r="TC148" s="34">
        <v>0.49340537190437317</v>
      </c>
      <c r="TD148" s="34">
        <v>0.49319034814834595</v>
      </c>
      <c r="TE148" s="34">
        <v>0.49299314618110657</v>
      </c>
      <c r="TF148" s="34">
        <v>0.49288254976272583</v>
      </c>
      <c r="TG148" s="34">
        <v>0.49279087781906128</v>
      </c>
      <c r="TH148" t="s">
        <v>843</v>
      </c>
      <c r="TI148" t="s">
        <v>843</v>
      </c>
      <c r="TJ148" t="s">
        <v>1300</v>
      </c>
      <c r="TK148" s="34">
        <v>0.52923493992567894</v>
      </c>
      <c r="TL148" s="34">
        <v>0.53931964787826403</v>
      </c>
      <c r="TM148" s="34">
        <v>0.54924214621256606</v>
      </c>
      <c r="TN148" s="34">
        <v>0.55861303286660702</v>
      </c>
      <c r="TO148" s="34">
        <v>0.56754323924644801</v>
      </c>
      <c r="TP148" s="34">
        <v>0.57557074894408</v>
      </c>
      <c r="TQ148" s="34">
        <v>0.58166305400544205</v>
      </c>
      <c r="TR148" s="34">
        <v>0.585258658178891</v>
      </c>
      <c r="TS148" s="34">
        <v>0.58653015339161796</v>
      </c>
      <c r="TT148" s="34">
        <v>0.58589741197544398</v>
      </c>
      <c r="TU148" s="34">
        <v>0.58362273122969899</v>
      </c>
      <c r="TV148" s="34">
        <v>0.58360627884806004</v>
      </c>
      <c r="TW148" s="34">
        <v>0.58693549159523006</v>
      </c>
      <c r="TX148" s="34">
        <v>0.59069178715739301</v>
      </c>
      <c r="TY148" s="34">
        <v>0.59498001725557104</v>
      </c>
      <c r="TZ148" s="34">
        <v>0.59978344245539805</v>
      </c>
      <c r="UA148" s="34">
        <v>0.60426452026733402</v>
      </c>
      <c r="UB148" s="34">
        <v>0.60770559376092703</v>
      </c>
      <c r="UC148" s="34">
        <v>0.61078736219530805</v>
      </c>
      <c r="UD148" s="34">
        <v>0.61468638563779299</v>
      </c>
      <c r="UE148" s="34">
        <v>0.61969203128059203</v>
      </c>
      <c r="UF148" s="34">
        <v>0.62551724137930997</v>
      </c>
      <c r="UG148" s="34">
        <v>0.62994058072120995</v>
      </c>
      <c r="UH148" s="34">
        <v>0.63294123249833301</v>
      </c>
      <c r="UI148" s="34">
        <v>0.63742779677001105</v>
      </c>
      <c r="UJ148" s="34">
        <v>0.64436348350031492</v>
      </c>
      <c r="UK148" s="34">
        <v>0.65184336596542392</v>
      </c>
      <c r="UL148" s="34">
        <v>0.65814102858191503</v>
      </c>
      <c r="UM148" s="34">
        <v>0.66350220564827889</v>
      </c>
      <c r="UN148" s="34">
        <v>0.66795919517556201</v>
      </c>
      <c r="UO148" s="34">
        <v>0.67179710728097808</v>
      </c>
      <c r="UP148" s="34">
        <v>0.675094774646951</v>
      </c>
      <c r="UQ148" s="34">
        <v>0.67805162254858797</v>
      </c>
      <c r="UR148" s="34">
        <v>0.68047227612672501</v>
      </c>
      <c r="US148" s="34">
        <v>0.68191846004109391</v>
      </c>
      <c r="UT148" s="34">
        <v>0.68241402244105498</v>
      </c>
      <c r="UU148" s="34">
        <v>0.68245083851195998</v>
      </c>
      <c r="UV148" s="34">
        <v>0.68174379441048205</v>
      </c>
      <c r="UW148" s="34">
        <v>0.68025649891553797</v>
      </c>
      <c r="UX148" s="34">
        <v>0.67850160156412498</v>
      </c>
      <c r="UY148" s="34">
        <v>0.67627080150307606</v>
      </c>
      <c r="UZ148" s="34">
        <v>0.67380430103118105</v>
      </c>
      <c r="VA148" s="34">
        <v>0.67176077704697701</v>
      </c>
      <c r="VB148" s="34">
        <v>0.67001143018986298</v>
      </c>
      <c r="VC148" s="34">
        <v>0.66794338219032101</v>
      </c>
      <c r="VD148" s="34">
        <v>0.66555384523119399</v>
      </c>
      <c r="VE148" s="34">
        <v>0.66334950491112299</v>
      </c>
      <c r="VF148" s="34">
        <v>0.661658671677959</v>
      </c>
      <c r="VG148" s="34">
        <v>0.66059281572704098</v>
      </c>
      <c r="VH148" s="34">
        <v>0.66001078272803004</v>
      </c>
      <c r="VI148" s="34">
        <v>0.65967916735825693</v>
      </c>
      <c r="VJ148" s="34">
        <v>0.65951982567415102</v>
      </c>
      <c r="VK148" s="34">
        <v>0.65984409238108199</v>
      </c>
      <c r="VL148" s="34">
        <v>0.66073741807003006</v>
      </c>
      <c r="VM148" s="34">
        <v>0.661897278170406</v>
      </c>
      <c r="VN148" s="34">
        <v>0.66358582749865302</v>
      </c>
      <c r="VO148" s="34">
        <v>0.66648756008865806</v>
      </c>
      <c r="VP148" s="34">
        <v>0.67079651101557802</v>
      </c>
      <c r="VQ148" s="34">
        <v>0.67577744222939995</v>
      </c>
      <c r="VR148" s="34">
        <v>0.68038424481775095</v>
      </c>
      <c r="VS148" s="34">
        <v>0.68436842255640495</v>
      </c>
      <c r="VT148" s="34">
        <v>0.68789645367138708</v>
      </c>
      <c r="VU148" s="34">
        <v>0.69067808680954501</v>
      </c>
      <c r="VV148" s="34">
        <v>0.69277302637816907</v>
      </c>
      <c r="VW148" s="34">
        <v>0.6940943651702951</v>
      </c>
      <c r="VX148" s="34">
        <v>0.6948878465786591</v>
      </c>
      <c r="VY148" s="34">
        <v>0.69598640098215103</v>
      </c>
      <c r="VZ148" s="34">
        <v>0.69739100907393092</v>
      </c>
      <c r="WA148" s="34">
        <v>0.69842556038178505</v>
      </c>
      <c r="WB148" s="34">
        <v>0.69842644180093405</v>
      </c>
      <c r="WC148" s="34">
        <v>0.69728850529324404</v>
      </c>
      <c r="WD148" s="34">
        <v>0.69539814197281502</v>
      </c>
      <c r="WE148" s="34">
        <v>0.69320656254692903</v>
      </c>
      <c r="WF148" s="34">
        <v>0.690827236916151</v>
      </c>
      <c r="WG148" s="34">
        <v>0.68765289767454907</v>
      </c>
      <c r="WH148" s="34">
        <v>0.68307741312922199</v>
      </c>
      <c r="WI148" s="34">
        <v>0.67829181494661894</v>
      </c>
      <c r="WJ148" s="34">
        <v>0.67415993333770308</v>
      </c>
      <c r="WK148" s="34">
        <v>0.67033676937336806</v>
      </c>
      <c r="WL148" s="34">
        <v>0.66693198737697701</v>
      </c>
      <c r="WM148" s="34">
        <v>0.66391530425820999</v>
      </c>
      <c r="WN148" s="34">
        <v>0.66119506524673799</v>
      </c>
      <c r="WO148" s="34">
        <v>0.65880774571246303</v>
      </c>
      <c r="WP148" s="34">
        <v>0.65684847232527799</v>
      </c>
      <c r="WQ148" s="34">
        <v>0.65519608765165005</v>
      </c>
      <c r="WR148" s="34">
        <v>0.65401785714285698</v>
      </c>
      <c r="WS148" s="34">
        <v>0.65346880247542505</v>
      </c>
      <c r="WT148" s="34">
        <v>0.6534477544231061</v>
      </c>
      <c r="WU148" s="34">
        <v>0.65384615384615397</v>
      </c>
      <c r="WV148" s="34">
        <v>0.65444206049328801</v>
      </c>
      <c r="WW148" s="34">
        <v>0.655128107511326</v>
      </c>
      <c r="WX148" s="34">
        <v>0.65584564296347192</v>
      </c>
      <c r="WY148" s="34">
        <v>0.65647993111036695</v>
      </c>
      <c r="WZ148" s="34">
        <v>0.656942991757266</v>
      </c>
      <c r="XA148" s="34">
        <v>0.65723470193066502</v>
      </c>
      <c r="XB148" s="34">
        <v>0.65730890274747589</v>
      </c>
      <c r="XC148" s="34">
        <v>0.65711850948037098</v>
      </c>
      <c r="XD148" s="34">
        <v>0.65672903188203091</v>
      </c>
      <c r="XE148" s="34">
        <v>0.65601520245578104</v>
      </c>
      <c r="XF148" s="34">
        <v>0.65503553865256192</v>
      </c>
      <c r="XG148" s="34">
        <v>0.65391896265926408</v>
      </c>
      <c r="XH148" t="s">
        <v>843</v>
      </c>
      <c r="XI148" t="s">
        <v>1300</v>
      </c>
      <c r="XJ148" s="34">
        <v>0.51834502853876008</v>
      </c>
      <c r="XK148" s="34">
        <v>0.52857772958668003</v>
      </c>
      <c r="XL148" s="34">
        <v>0.53845236347621794</v>
      </c>
      <c r="XM148" s="34">
        <v>0.54752904042721096</v>
      </c>
      <c r="XN148" s="34">
        <v>0.55574027978065799</v>
      </c>
      <c r="XO148" s="34">
        <v>0.562954919805287</v>
      </c>
      <c r="XP148" s="34">
        <v>0.56835308767237003</v>
      </c>
      <c r="XQ148" s="34">
        <v>0.57097254735049996</v>
      </c>
      <c r="XR148" s="34">
        <v>0.57086581252961499</v>
      </c>
      <c r="XS148" s="34">
        <v>0.56861903606814301</v>
      </c>
      <c r="XT148" s="34">
        <v>0.56477988598814899</v>
      </c>
      <c r="XU148" s="34">
        <v>0.56342561566125193</v>
      </c>
      <c r="XV148" s="34">
        <v>0.565614673626742</v>
      </c>
      <c r="XW148" s="34">
        <v>0.56834623436054699</v>
      </c>
      <c r="XX148" s="34">
        <v>0.57157590963634397</v>
      </c>
      <c r="XY148" s="34">
        <v>0.57495016140620703</v>
      </c>
      <c r="XZ148" s="34">
        <v>0.57775869560719206</v>
      </c>
      <c r="YA148" s="34">
        <v>0.57986924226208802</v>
      </c>
      <c r="YB148" s="34">
        <v>0.58216095153188807</v>
      </c>
      <c r="YC148" s="34">
        <v>0.58554389259644302</v>
      </c>
      <c r="YD148" s="34">
        <v>0.59008142628445104</v>
      </c>
      <c r="YE148" s="34">
        <v>0.59543400713436401</v>
      </c>
      <c r="YF148" s="34">
        <v>0.59937693954629701</v>
      </c>
      <c r="YG148" s="34">
        <v>0.60148585579578995</v>
      </c>
      <c r="YH148" s="34">
        <v>0.60466815984911004</v>
      </c>
      <c r="YI148" s="34">
        <v>0.61038324108456499</v>
      </c>
      <c r="YJ148" s="34">
        <v>0.61657293619384801</v>
      </c>
      <c r="YK148" s="34">
        <v>0.62180575308528707</v>
      </c>
      <c r="YL148" s="34">
        <v>0.62650643503570003</v>
      </c>
      <c r="YM148" s="34">
        <v>0.63028800090176396</v>
      </c>
      <c r="YN148" s="34">
        <v>0.63329085909731098</v>
      </c>
      <c r="YO148" s="34">
        <v>0.63605427095572797</v>
      </c>
      <c r="YP148" s="34">
        <v>0.63856520974408604</v>
      </c>
      <c r="YQ148" s="34">
        <v>0.64041820203650002</v>
      </c>
      <c r="YR148" s="34">
        <v>0.64150535308748802</v>
      </c>
      <c r="YS148" s="34">
        <v>0.64147947909291803</v>
      </c>
      <c r="YT148" s="34">
        <v>0.64046139439856997</v>
      </c>
      <c r="YU148" s="34">
        <v>0.638761310485361</v>
      </c>
      <c r="YV148" s="34">
        <v>0.63659510263100005</v>
      </c>
      <c r="YW148" s="34">
        <v>0.63366820583218908</v>
      </c>
      <c r="YX148" s="34">
        <v>0.62981583185365697</v>
      </c>
      <c r="YY148" s="34">
        <v>0.62587383915209405</v>
      </c>
      <c r="YZ148" s="34">
        <v>0.622309556293144</v>
      </c>
      <c r="ZA148" s="34">
        <v>0.61918248854452207</v>
      </c>
      <c r="ZB148" s="34">
        <v>0.61654301626555696</v>
      </c>
      <c r="ZC148" s="34">
        <v>0.61420746456629904</v>
      </c>
      <c r="ZD148" s="34">
        <v>0.61202131466974197</v>
      </c>
      <c r="ZE148" s="34">
        <v>0.61033578952574108</v>
      </c>
      <c r="ZF148" s="34">
        <v>0.60942283649823303</v>
      </c>
      <c r="ZG148" s="34">
        <v>0.60901828162525096</v>
      </c>
      <c r="ZH148" s="34">
        <v>0.60937698323585998</v>
      </c>
      <c r="ZI148" s="34">
        <v>0.61134674500953301</v>
      </c>
      <c r="ZJ148" s="34">
        <v>0.61524365413329696</v>
      </c>
      <c r="ZK148" s="34">
        <v>0.62011562034763501</v>
      </c>
      <c r="ZL148" s="34">
        <v>0.62479632075744596</v>
      </c>
      <c r="ZM148" s="34">
        <v>0.62907786412249</v>
      </c>
      <c r="ZN148" s="34">
        <v>0.63302981165024297</v>
      </c>
      <c r="ZO148" s="34">
        <v>0.63650986662581499</v>
      </c>
      <c r="ZP148" s="34">
        <v>0.63941397962499302</v>
      </c>
      <c r="ZQ148" s="34">
        <v>0.64160680727661201</v>
      </c>
      <c r="ZR148" s="34">
        <v>0.64332993647558601</v>
      </c>
      <c r="ZS148" s="34">
        <v>0.64549077041587788</v>
      </c>
      <c r="ZT148" s="34">
        <v>0.64806145606821697</v>
      </c>
      <c r="ZU148" s="34">
        <v>0.65015265583221094</v>
      </c>
      <c r="ZV148" s="34">
        <v>0.65097385688990694</v>
      </c>
      <c r="ZW148" s="34">
        <v>0.65043310511782704</v>
      </c>
      <c r="ZX148" s="34">
        <v>0.64903201435451907</v>
      </c>
      <c r="ZY148" s="34">
        <v>0.64720141862702507</v>
      </c>
      <c r="ZZ148" s="34">
        <v>0.64503971432071094</v>
      </c>
      <c r="AAA148" s="34">
        <v>0.64183669628068107</v>
      </c>
      <c r="AAB148" s="34">
        <v>0.63698501344465097</v>
      </c>
      <c r="AAC148" s="34">
        <v>0.63174802972092003</v>
      </c>
      <c r="AAD148" s="34">
        <v>0.62703671722480903</v>
      </c>
      <c r="AAE148" s="34">
        <v>0.62255674357531399</v>
      </c>
      <c r="AAF148" s="34">
        <v>0.61838615039975997</v>
      </c>
      <c r="AAG148" s="34">
        <v>0.61448954927439803</v>
      </c>
      <c r="AAH148" s="34">
        <v>0.61088218767559499</v>
      </c>
      <c r="AAI148" s="34">
        <v>0.60753508665162403</v>
      </c>
      <c r="AAJ148" s="34">
        <v>0.60454643335299496</v>
      </c>
      <c r="AAK148" s="34">
        <v>0.60209384861736703</v>
      </c>
      <c r="AAL148" s="34">
        <v>0.60019674895769903</v>
      </c>
      <c r="AAM148" s="34">
        <v>0.59881693415329207</v>
      </c>
      <c r="AAN148" s="34">
        <v>0.59817240214658296</v>
      </c>
      <c r="AAO148" s="34">
        <v>0.59811776197766497</v>
      </c>
      <c r="AAP148" s="34">
        <v>0.59810965860998799</v>
      </c>
      <c r="AAQ148" s="34">
        <v>0.59824254068716098</v>
      </c>
      <c r="AAR148" s="34">
        <v>0.59862078073998604</v>
      </c>
      <c r="AAS148" s="34">
        <v>0.59889611371540896</v>
      </c>
      <c r="AAT148" s="34">
        <v>0.59906616407478308</v>
      </c>
      <c r="AAU148" s="34">
        <v>0.59919873924848599</v>
      </c>
      <c r="AAV148" s="34">
        <v>0.59922145658049997</v>
      </c>
      <c r="AAW148" s="34">
        <v>0.59914500553456196</v>
      </c>
      <c r="AAX148" s="34">
        <v>0.59882313543510501</v>
      </c>
      <c r="AAY148" s="34">
        <v>0.59824590022358104</v>
      </c>
      <c r="AAZ148" s="34">
        <v>0.59749571711805405</v>
      </c>
      <c r="ABA148" s="34">
        <v>0.59648987314888102</v>
      </c>
      <c r="ABB148" s="34">
        <v>0.59520074371041798</v>
      </c>
      <c r="ABC148" s="34">
        <v>0.59379067824600296</v>
      </c>
      <c r="ABD148" s="34">
        <v>0.59217463333820597</v>
      </c>
      <c r="ABE148" s="34">
        <v>0.59037181154248497</v>
      </c>
      <c r="ABF148" s="34">
        <v>0.58851627710807897</v>
      </c>
      <c r="ABG148" t="s">
        <v>843</v>
      </c>
      <c r="ABH148" t="s">
        <v>843</v>
      </c>
      <c r="ABI148" t="s">
        <v>1300</v>
      </c>
      <c r="ABJ148" s="34">
        <v>0.41098580899777803</v>
      </c>
      <c r="ABK148" s="34">
        <v>0.41986290040982899</v>
      </c>
      <c r="ABL148" s="34">
        <v>0.42949941280093901</v>
      </c>
      <c r="ABM148" s="34">
        <v>0.43935000825794096</v>
      </c>
      <c r="ABN148" s="34">
        <v>0.44911868174261299</v>
      </c>
      <c r="ABO148" s="34">
        <v>0.45853155797668199</v>
      </c>
      <c r="ABP148" s="34">
        <v>0.46723239404141503</v>
      </c>
      <c r="ABQ148" s="34">
        <v>0.47491140575700697</v>
      </c>
      <c r="ABR148" s="34">
        <v>0.48131149368687998</v>
      </c>
      <c r="ABS148" s="34">
        <v>0.48632284066949</v>
      </c>
      <c r="ABT148" s="34">
        <v>0.489445947337383</v>
      </c>
      <c r="ABU148" s="34">
        <v>0.49276497739350394</v>
      </c>
      <c r="ABV148" s="34">
        <v>0.49655667832000394</v>
      </c>
      <c r="ABW148" s="34">
        <v>0.49918699186991899</v>
      </c>
      <c r="ABX148" s="34">
        <v>0.50206769340618995</v>
      </c>
      <c r="ABY148" s="34">
        <v>0.50589461540796798</v>
      </c>
      <c r="ABZ148" s="34">
        <v>0.51083200562809095</v>
      </c>
      <c r="ACA148" s="34">
        <v>0.51662021976624706</v>
      </c>
      <c r="ACB148" s="34">
        <v>0.52284241883928795</v>
      </c>
      <c r="ACC148" s="34">
        <v>0.52967347440669799</v>
      </c>
      <c r="ACD148" s="34">
        <v>0.53678003386043505</v>
      </c>
      <c r="ACE148" s="34">
        <v>0.543174791914388</v>
      </c>
      <c r="ACF148" s="34">
        <v>0.54508167143785002</v>
      </c>
      <c r="ACG148" s="34">
        <v>0.54373035527193103</v>
      </c>
      <c r="ACH148" s="34">
        <v>0.54394671696333807</v>
      </c>
      <c r="ACI148" s="34">
        <v>0.54583245755388998</v>
      </c>
      <c r="ACJ148" s="34">
        <v>0.54893656414172998</v>
      </c>
      <c r="ACK148" s="34">
        <v>0.55223195852640306</v>
      </c>
      <c r="ACL148" s="34">
        <v>0.55523216153531296</v>
      </c>
      <c r="ACM148" s="34">
        <v>0.55912754325649605</v>
      </c>
      <c r="ACN148" s="34">
        <v>0.56520912972525894</v>
      </c>
      <c r="ACO148" s="34">
        <v>0.57152991775112494</v>
      </c>
      <c r="ACP148" s="34">
        <v>0.57679623603904706</v>
      </c>
      <c r="ACQ148" s="34">
        <v>0.581558118744958</v>
      </c>
      <c r="ACR148" s="34">
        <v>0.58548718503298403</v>
      </c>
      <c r="ACS148" s="34">
        <v>0.58872369183239992</v>
      </c>
      <c r="ACT148" s="34">
        <v>0.59175746999233803</v>
      </c>
      <c r="ACU148" s="34">
        <v>0.59453295746096102</v>
      </c>
      <c r="ACV148" s="34">
        <v>0.59672670501576908</v>
      </c>
      <c r="ACW148" s="34">
        <v>0.59824659927617607</v>
      </c>
      <c r="ACX148" s="34">
        <v>0.59880455878102201</v>
      </c>
      <c r="ACY148" s="34">
        <v>0.59853625535578803</v>
      </c>
      <c r="ACZ148" s="34">
        <v>0.59773157669673604</v>
      </c>
      <c r="ADA148" s="34">
        <v>0.59651429785254007</v>
      </c>
      <c r="ADB148" s="34">
        <v>0.59469811206948497</v>
      </c>
      <c r="ADC148" s="34">
        <v>0.59224756611958496</v>
      </c>
      <c r="ADD148" s="34">
        <v>0.58975225673042497</v>
      </c>
      <c r="ADE148" s="34">
        <v>0.58761683398447195</v>
      </c>
      <c r="ADF148" s="34">
        <v>0.58598387525471796</v>
      </c>
      <c r="ADG148" s="34">
        <v>0.58479635347742998</v>
      </c>
      <c r="ADH148" s="34">
        <v>0.58384510988957306</v>
      </c>
      <c r="ADI148" s="34">
        <v>0.583057706525546</v>
      </c>
      <c r="ADJ148" s="34">
        <v>0.58279198743431104</v>
      </c>
      <c r="ADK148" s="34">
        <v>0.58323504959300898</v>
      </c>
      <c r="ADL148" s="34">
        <v>0.58407011386754304</v>
      </c>
      <c r="ADM148" s="34">
        <v>0.58549088251134895</v>
      </c>
      <c r="ADN148" s="34">
        <v>0.58830753878776798</v>
      </c>
      <c r="ADO148" s="34">
        <v>0.59269649473875707</v>
      </c>
      <c r="ADP148" s="34">
        <v>0.59788986792560994</v>
      </c>
      <c r="ADQ148" s="34">
        <v>0.60284844842553098</v>
      </c>
      <c r="ADR148" s="34">
        <v>0.60737721311631498</v>
      </c>
      <c r="ADS148" s="34">
        <v>0.61164420690245502</v>
      </c>
      <c r="ADT148" s="34">
        <v>0.615310841222664</v>
      </c>
      <c r="ADU148" s="34">
        <v>0.61836990120038704</v>
      </c>
      <c r="ADV148" s="34">
        <v>0.62072132637698696</v>
      </c>
      <c r="ADW148" s="34">
        <v>0.62260279154215703</v>
      </c>
      <c r="ADX148" s="34">
        <v>0.62480876381150308</v>
      </c>
      <c r="ADY148" s="34">
        <v>0.62728027316116097</v>
      </c>
      <c r="ADZ148" s="34">
        <v>0.62933300669914205</v>
      </c>
      <c r="AEA148" s="34">
        <v>0.63028911308537905</v>
      </c>
      <c r="AEB148" s="34">
        <v>0.62998063218066602</v>
      </c>
      <c r="AEC148" s="34">
        <v>0.628845449336352</v>
      </c>
      <c r="AED148" s="34">
        <v>0.627327676828353</v>
      </c>
      <c r="AEE148" s="34">
        <v>0.62551116113299599</v>
      </c>
      <c r="AEF148" s="34">
        <v>0.62280085107180705</v>
      </c>
      <c r="AEG148" s="34">
        <v>0.61863985984504299</v>
      </c>
      <c r="AEH148" s="34">
        <v>0.614159955047762</v>
      </c>
      <c r="AEI148" s="34">
        <v>0.61023153913132999</v>
      </c>
      <c r="AEJ148" s="34">
        <v>0.60656873484444196</v>
      </c>
      <c r="AEK148" s="34">
        <v>0.60323628838176202</v>
      </c>
      <c r="AEL148" s="34">
        <v>0.60022485595165598</v>
      </c>
      <c r="AEM148" s="34">
        <v>0.59746700164991706</v>
      </c>
      <c r="AEN148" s="34">
        <v>0.59502007730701401</v>
      </c>
      <c r="AEO148" s="34">
        <v>0.59300829349388107</v>
      </c>
      <c r="AEP148" s="34">
        <v>0.59134769115019303</v>
      </c>
      <c r="AEQ148" s="34">
        <v>0.59024638336347202</v>
      </c>
      <c r="AER148" s="34">
        <v>0.58977189109639394</v>
      </c>
      <c r="AES148" s="34">
        <v>0.58985142900347798</v>
      </c>
      <c r="AET148" s="34">
        <v>0.59040971340897497</v>
      </c>
      <c r="AEU148" s="34">
        <v>0.591186131733343</v>
      </c>
      <c r="AEV148" s="34">
        <v>0.59204515171127303</v>
      </c>
      <c r="AEW148" s="34">
        <v>0.59292339402267302</v>
      </c>
      <c r="AEX148" s="34">
        <v>0.59379993302396794</v>
      </c>
      <c r="AEY148" s="34">
        <v>0.59455154347346306</v>
      </c>
      <c r="AEZ148" s="34">
        <v>0.59512810148024098</v>
      </c>
      <c r="AFA148" s="34">
        <v>0.59555345316934694</v>
      </c>
      <c r="AFB148" s="34">
        <v>0.59578176747429001</v>
      </c>
      <c r="AFC148" s="34">
        <v>0.59583066192613299</v>
      </c>
      <c r="AFD148" s="34">
        <v>0.595556205233153</v>
      </c>
      <c r="AFE148" s="34">
        <v>0.59499623593363504</v>
      </c>
      <c r="AFF148" s="34">
        <v>0.59424440673643697</v>
      </c>
      <c r="AFG148" t="s">
        <v>843</v>
      </c>
      <c r="AFH148" t="s">
        <v>843</v>
      </c>
      <c r="AFI148" s="34"/>
      <c r="AFJ148" s="34"/>
      <c r="AFK148" s="34"/>
      <c r="AFL148" s="34"/>
      <c r="AFM148" s="34"/>
      <c r="AFN148" s="34"/>
      <c r="AFO148" s="34"/>
      <c r="AFP148" s="34"/>
      <c r="AFQ148" s="34"/>
      <c r="AFR148" s="34"/>
      <c r="AFS148" s="34"/>
      <c r="AFT148" s="34"/>
      <c r="AFU148" s="34"/>
      <c r="AFV148" s="34"/>
      <c r="AFW148" s="34"/>
      <c r="AFX148" s="34"/>
      <c r="AFY148" s="34"/>
      <c r="AFZ148" s="34"/>
      <c r="AGA148" s="34"/>
      <c r="AGB148" t="s">
        <v>843</v>
      </c>
      <c r="AGC148" t="s">
        <v>843</v>
      </c>
      <c r="AGD148" t="s">
        <v>843</v>
      </c>
      <c r="AGE148" t="s">
        <v>843</v>
      </c>
      <c r="AGF148" s="34"/>
      <c r="AGG148" t="s">
        <v>843</v>
      </c>
      <c r="AGH148" t="s">
        <v>843</v>
      </c>
      <c r="AGI148" t="s">
        <v>843</v>
      </c>
      <c r="AGJ148" t="s">
        <v>843</v>
      </c>
      <c r="AGK148" t="s">
        <v>843</v>
      </c>
      <c r="AGL148" t="s">
        <v>843</v>
      </c>
      <c r="AGM148" t="s">
        <v>843</v>
      </c>
      <c r="AGN148" t="s">
        <v>843</v>
      </c>
      <c r="AGO148" s="34">
        <v>0.35499999999999998</v>
      </c>
      <c r="AGP148" s="34">
        <v>2019</v>
      </c>
      <c r="AGQ148" t="s">
        <v>832</v>
      </c>
      <c r="AGR148" t="s">
        <v>843</v>
      </c>
      <c r="AGS148" s="34">
        <v>9.0000000000000011E-3</v>
      </c>
      <c r="AGT148" s="34">
        <v>2019</v>
      </c>
      <c r="AGU148" t="s">
        <v>832</v>
      </c>
      <c r="AGV148" t="s">
        <v>843</v>
      </c>
      <c r="AGW148" s="34">
        <v>6.0999999999999999E-2</v>
      </c>
      <c r="AGX148" s="34">
        <v>2019</v>
      </c>
      <c r="AGY148" t="s">
        <v>832</v>
      </c>
      <c r="AGZ148" t="s">
        <v>843</v>
      </c>
      <c r="AHA148" s="34">
        <v>0.315</v>
      </c>
      <c r="AHB148" s="34">
        <v>2019</v>
      </c>
      <c r="AHC148" t="s">
        <v>832</v>
      </c>
      <c r="AHD148" t="s">
        <v>843</v>
      </c>
      <c r="AHE148" s="34">
        <v>7.2000000000000008E-2</v>
      </c>
      <c r="AHF148" s="34">
        <v>2019</v>
      </c>
      <c r="AHG148" t="s">
        <v>832</v>
      </c>
      <c r="AHH148" t="s">
        <v>843</v>
      </c>
      <c r="AHI148" t="s">
        <v>465</v>
      </c>
      <c r="AHJ148" s="34">
        <v>0.23300600051879883</v>
      </c>
      <c r="AHK148" s="34">
        <v>0.22927777469158173</v>
      </c>
      <c r="AHL148" s="34">
        <v>0.23296627402305603</v>
      </c>
      <c r="AHM148" s="34">
        <v>0.22429254651069641</v>
      </c>
      <c r="AHN148" s="34">
        <v>0.22539059817790985</v>
      </c>
      <c r="AHO148" t="s">
        <v>843</v>
      </c>
      <c r="AHP148" s="34"/>
      <c r="AHQ148" s="34"/>
      <c r="AHR148" s="34"/>
      <c r="AHS148" s="34"/>
      <c r="AHT148" s="34"/>
      <c r="AHU148" t="s">
        <v>843</v>
      </c>
      <c r="AHV148" s="34">
        <v>0.24828743934631348</v>
      </c>
      <c r="AHW148" s="34">
        <v>0.25359740853309631</v>
      </c>
      <c r="AHX148" s="34">
        <v>0.25183600187301636</v>
      </c>
      <c r="AHY148" s="34">
        <v>0.25763741135597229</v>
      </c>
      <c r="AHZ148" s="34">
        <v>0.48534440994262695</v>
      </c>
      <c r="AIA148" t="s">
        <v>832</v>
      </c>
      <c r="AIB148" t="s">
        <v>843</v>
      </c>
      <c r="AIC148" s="34">
        <v>0.23236477375030518</v>
      </c>
      <c r="AID148" s="34">
        <v>0.23972673714160919</v>
      </c>
      <c r="AIE148" s="34">
        <v>0.22703947126865387</v>
      </c>
      <c r="AIF148" s="34">
        <v>0.21781089901924133</v>
      </c>
      <c r="AIG148" s="34">
        <v>0.21167938411235809</v>
      </c>
      <c r="AIH148" t="s">
        <v>465</v>
      </c>
      <c r="AII148" t="s">
        <v>843</v>
      </c>
      <c r="AIJ148" s="34">
        <v>0.24039874970912933</v>
      </c>
      <c r="AIK148" s="34">
        <v>0.2365083247423172</v>
      </c>
      <c r="AIL148" s="34">
        <v>0.22786399722099304</v>
      </c>
      <c r="AIM148" s="34">
        <v>0.22617599368095398</v>
      </c>
      <c r="AIN148" s="34">
        <v>0.22230499982833862</v>
      </c>
      <c r="AIO148" t="s">
        <v>465</v>
      </c>
      <c r="AIP148" s="34"/>
      <c r="AIQ148" t="s">
        <v>843</v>
      </c>
      <c r="AIR148" s="34"/>
      <c r="AIS148" s="34"/>
      <c r="AIT148" s="34"/>
      <c r="AIU148" s="34"/>
      <c r="AIV148" s="34"/>
      <c r="AIW148" s="34"/>
      <c r="AIX148" t="s">
        <v>843</v>
      </c>
      <c r="AIY148" s="34">
        <v>2.9830000000000002E-2</v>
      </c>
      <c r="AIZ148" s="34">
        <v>0.02</v>
      </c>
      <c r="AJA148" s="34">
        <v>1.8000000000000002E-2</v>
      </c>
      <c r="AJB148" s="34">
        <v>1.4999999999999999E-2</v>
      </c>
      <c r="AJC148" s="34">
        <v>1.4999999999999999E-2</v>
      </c>
      <c r="AJD148" s="34">
        <v>1.4999999999999999E-2</v>
      </c>
      <c r="AJE148" t="s">
        <v>843</v>
      </c>
      <c r="AJF148" s="34"/>
      <c r="AJG148" s="34"/>
      <c r="AJH148" s="34"/>
      <c r="AJI148" s="34"/>
      <c r="AJJ148" s="34"/>
      <c r="AJK148" t="s">
        <v>1460</v>
      </c>
      <c r="AJL148" t="s">
        <v>843</v>
      </c>
      <c r="AJM148" t="s">
        <v>843</v>
      </c>
      <c r="AJN148" s="34">
        <v>1.4686641283333302E-2</v>
      </c>
      <c r="AJO148" s="34">
        <v>1.6258725896477699E-2</v>
      </c>
      <c r="AJP148" s="34">
        <v>2.5064300745725632E-2</v>
      </c>
      <c r="AJQ148" s="34">
        <v>3.0276436358690262E-2</v>
      </c>
      <c r="AJR148" s="34">
        <v>1.4888583682477474E-2</v>
      </c>
      <c r="AJS148" t="s">
        <v>832</v>
      </c>
      <c r="AJT148" t="s">
        <v>843</v>
      </c>
      <c r="AJU148" t="s">
        <v>843</v>
      </c>
      <c r="AJV148" t="s">
        <v>843</v>
      </c>
      <c r="AJW148" s="34"/>
      <c r="AJX148" s="34"/>
      <c r="AJY148" s="34"/>
      <c r="AJZ148" s="34"/>
      <c r="AKA148" s="34"/>
      <c r="AKB148" t="s">
        <v>1460</v>
      </c>
      <c r="AKC148" t="s">
        <v>843</v>
      </c>
      <c r="AKD148" t="s">
        <v>843</v>
      </c>
      <c r="AKE148" t="s">
        <v>843</v>
      </c>
      <c r="AKF148" s="34">
        <v>2.822527103126049E-2</v>
      </c>
      <c r="AKG148" s="34">
        <v>3.3747579902410507E-2</v>
      </c>
      <c r="AKH148" s="34">
        <v>4.7842826694250107E-2</v>
      </c>
      <c r="AKI148" s="34">
        <v>5.5629182606935501E-2</v>
      </c>
      <c r="AKJ148" s="34">
        <v>2.639327198266983E-2</v>
      </c>
      <c r="AKK148" t="s">
        <v>832</v>
      </c>
      <c r="AKL148" t="s">
        <v>843</v>
      </c>
      <c r="AKM148" s="34">
        <v>7920</v>
      </c>
      <c r="AKN148" t="s">
        <v>832</v>
      </c>
      <c r="AKO148" t="s">
        <v>843</v>
      </c>
      <c r="AKP148" s="34"/>
      <c r="AKQ148" t="s">
        <v>1460</v>
      </c>
      <c r="AKR148" t="s">
        <v>843</v>
      </c>
      <c r="AKS148" s="34">
        <v>5403.21874473767</v>
      </c>
      <c r="AKT148" t="s">
        <v>832</v>
      </c>
      <c r="AKU148" t="s">
        <v>843</v>
      </c>
      <c r="AKV148" s="34">
        <v>6727.79956217374</v>
      </c>
      <c r="AKW148" t="s">
        <v>832</v>
      </c>
      <c r="AKX148" t="s">
        <v>843</v>
      </c>
      <c r="AKY148" s="34"/>
      <c r="AKZ148" s="34"/>
      <c r="ALA148" s="34"/>
      <c r="ALB148" s="34"/>
      <c r="ALC148" s="34"/>
      <c r="ALD148" t="s">
        <v>1460</v>
      </c>
      <c r="ALE148" t="s">
        <v>843</v>
      </c>
      <c r="ALF148" t="s">
        <v>843</v>
      </c>
      <c r="ALG148" t="s">
        <v>843</v>
      </c>
      <c r="ALH148" s="34">
        <v>0.24095074832439423</v>
      </c>
      <c r="ALI148" s="34">
        <v>0.24095074832439423</v>
      </c>
      <c r="ALJ148" s="34">
        <v>0.26583608984947205</v>
      </c>
      <c r="ALK148" s="34">
        <v>0.36852601170539856</v>
      </c>
      <c r="ALL148" s="34">
        <v>0.85645931959152222</v>
      </c>
      <c r="ALM148" t="s">
        <v>832</v>
      </c>
    </row>
    <row r="149" spans="1:1001">
      <c r="A149" t="s">
        <v>423</v>
      </c>
      <c r="B149" t="s">
        <v>110</v>
      </c>
      <c r="C149" t="s">
        <v>332</v>
      </c>
      <c r="D149" s="34">
        <v>4.3599426746368408E-2</v>
      </c>
      <c r="E149" t="s">
        <v>432</v>
      </c>
      <c r="F149" s="34">
        <v>6.3864529132843018E-2</v>
      </c>
      <c r="G149" t="s">
        <v>1464</v>
      </c>
      <c r="H149" s="34">
        <v>6.0737285763025284E-2</v>
      </c>
      <c r="I149" t="s">
        <v>1294</v>
      </c>
      <c r="J149" s="34">
        <v>4.7549065202474594E-2</v>
      </c>
      <c r="K149" t="s">
        <v>1521</v>
      </c>
      <c r="L149" s="34"/>
      <c r="M149" t="s">
        <v>432</v>
      </c>
      <c r="N149" s="34">
        <v>0.45458489656448364</v>
      </c>
      <c r="O149" s="34"/>
      <c r="P149" t="s">
        <v>1459</v>
      </c>
      <c r="Q149" s="34"/>
      <c r="R149" t="s">
        <v>1459</v>
      </c>
      <c r="S149" s="34"/>
      <c r="T149" t="s">
        <v>1459</v>
      </c>
      <c r="U149" s="34">
        <v>0.45458489656448364</v>
      </c>
      <c r="V149" t="s">
        <v>432</v>
      </c>
      <c r="W149" t="s">
        <v>843</v>
      </c>
      <c r="X149" t="s">
        <v>1464</v>
      </c>
      <c r="Y149" s="34">
        <v>0.45416209101676941</v>
      </c>
      <c r="Z149" s="34"/>
      <c r="AA149" t="s">
        <v>1459</v>
      </c>
      <c r="AB149" s="34"/>
      <c r="AC149" t="s">
        <v>1459</v>
      </c>
      <c r="AD149" s="34"/>
      <c r="AE149" t="s">
        <v>1459</v>
      </c>
      <c r="AF149" s="34">
        <v>0.45416209101676941</v>
      </c>
      <c r="AG149" t="s">
        <v>1464</v>
      </c>
      <c r="AH149" t="s">
        <v>843</v>
      </c>
      <c r="AI149" t="s">
        <v>1294</v>
      </c>
      <c r="AJ149" s="34">
        <v>0.45416209101676941</v>
      </c>
      <c r="AK149" s="34"/>
      <c r="AL149" t="s">
        <v>1459</v>
      </c>
      <c r="AM149" s="34"/>
      <c r="AN149" t="s">
        <v>1459</v>
      </c>
      <c r="AO149" s="34"/>
      <c r="AP149" t="s">
        <v>1459</v>
      </c>
      <c r="AQ149" s="34">
        <v>0.45416209101676941</v>
      </c>
      <c r="AR149" t="s">
        <v>1294</v>
      </c>
      <c r="AS149" t="s">
        <v>843</v>
      </c>
      <c r="AT149" t="s">
        <v>1521</v>
      </c>
      <c r="AU149" s="34">
        <v>0.40408957004547119</v>
      </c>
      <c r="AV149" s="34"/>
      <c r="AW149" t="s">
        <v>1459</v>
      </c>
      <c r="AX149" s="34"/>
      <c r="AY149" t="s">
        <v>1459</v>
      </c>
      <c r="AZ149" s="34"/>
      <c r="BA149" t="s">
        <v>1459</v>
      </c>
      <c r="BB149" s="34">
        <v>0.40408957004547119</v>
      </c>
      <c r="BC149" t="s">
        <v>1521</v>
      </c>
      <c r="BD149" t="s">
        <v>843</v>
      </c>
      <c r="BE149" s="34">
        <v>0.47822917414913746</v>
      </c>
      <c r="BF149" t="s">
        <v>465</v>
      </c>
      <c r="BG149" t="s">
        <v>843</v>
      </c>
      <c r="BH149" t="s">
        <v>432</v>
      </c>
      <c r="BI149" s="34">
        <v>3.0242438316345215</v>
      </c>
      <c r="BJ149" t="s">
        <v>819</v>
      </c>
      <c r="BK149" s="34">
        <v>3.1210217475891113</v>
      </c>
      <c r="BL149" t="s">
        <v>1294</v>
      </c>
      <c r="BM149" s="34">
        <v>3.6854007244110107</v>
      </c>
      <c r="BN149" t="s">
        <v>1521</v>
      </c>
      <c r="BO149" s="34">
        <v>4.2758617401123047</v>
      </c>
      <c r="BP149" t="s">
        <v>843</v>
      </c>
      <c r="BQ149" s="34">
        <v>4.2622027397155762</v>
      </c>
      <c r="BR149" t="s">
        <v>830</v>
      </c>
      <c r="BS149" s="34"/>
      <c r="BT149" t="s">
        <v>843</v>
      </c>
      <c r="BU149" s="34">
        <v>4.662015438079834</v>
      </c>
      <c r="BV149" t="s">
        <v>1574</v>
      </c>
      <c r="BW149" t="s">
        <v>843</v>
      </c>
      <c r="BX149" s="34">
        <v>4.7613620758056641</v>
      </c>
      <c r="BY149" t="s">
        <v>924</v>
      </c>
      <c r="BZ149" t="s">
        <v>843</v>
      </c>
      <c r="CA149" t="s">
        <v>432</v>
      </c>
      <c r="CB149" s="34">
        <v>1.0994084179401398E-2</v>
      </c>
      <c r="CC149" s="34">
        <v>1.142784021794796E-2</v>
      </c>
      <c r="CD149" s="34">
        <v>1.1593238450586796E-2</v>
      </c>
      <c r="CE149" s="34">
        <v>1.0792780667543411E-2</v>
      </c>
      <c r="CF149" s="34">
        <v>1.0661661624908447E-2</v>
      </c>
      <c r="CG149" t="s">
        <v>843</v>
      </c>
      <c r="CH149" t="s">
        <v>819</v>
      </c>
      <c r="CI149" s="34">
        <v>1.0539587587118149E-2</v>
      </c>
      <c r="CJ149" s="34">
        <v>1.0817426256835461E-2</v>
      </c>
      <c r="CK149" s="34">
        <v>1.1118448339402676E-2</v>
      </c>
      <c r="CL149" s="34">
        <v>1.1234244331717491E-2</v>
      </c>
      <c r="CM149" s="34">
        <v>9.6781346946954727E-3</v>
      </c>
      <c r="CN149" t="s">
        <v>843</v>
      </c>
      <c r="CO149" t="s">
        <v>1294</v>
      </c>
      <c r="CP149" s="34">
        <v>1.0597960092127323E-2</v>
      </c>
      <c r="CQ149" s="34">
        <v>1.0822600685060024E-2</v>
      </c>
      <c r="CR149" s="34">
        <v>1.0892973281443119E-2</v>
      </c>
      <c r="CS149" s="34">
        <v>1.0243773460388184E-2</v>
      </c>
      <c r="CT149" s="34">
        <v>1.0382669977843761E-2</v>
      </c>
      <c r="CU149" t="s">
        <v>843</v>
      </c>
      <c r="CV149" t="s">
        <v>1521</v>
      </c>
      <c r="CW149" s="34">
        <v>1.0710154660046101E-2</v>
      </c>
      <c r="CX149" s="34">
        <v>1.0875079780817032E-2</v>
      </c>
      <c r="CY149" s="34">
        <v>1.0811293497681618E-2</v>
      </c>
      <c r="CZ149" s="34">
        <v>1.038834173232317E-2</v>
      </c>
      <c r="DA149" s="34">
        <v>1.08806062489748E-2</v>
      </c>
      <c r="DB149" t="s">
        <v>843</v>
      </c>
      <c r="DC149" s="34">
        <v>2.5319232940673828</v>
      </c>
      <c r="DD149" s="34">
        <v>2.8940901756286621</v>
      </c>
      <c r="DE149" s="34">
        <v>3.2752611637115479</v>
      </c>
      <c r="DF149" s="34">
        <v>3.6858079433441162</v>
      </c>
      <c r="DG149" s="34">
        <v>4.1393017768859863</v>
      </c>
      <c r="DH149" t="s">
        <v>1464</v>
      </c>
      <c r="DI149" t="s">
        <v>843</v>
      </c>
      <c r="DJ149" s="34">
        <v>2.7503185272216797</v>
      </c>
      <c r="DK149" s="34">
        <v>3.1206185817718506</v>
      </c>
      <c r="DL149" s="34">
        <v>3.5191950798034668</v>
      </c>
      <c r="DM149" s="34">
        <v>3.9498734474182129</v>
      </c>
      <c r="DN149" s="34">
        <v>4.44061279296875</v>
      </c>
      <c r="DO149" t="s">
        <v>1294</v>
      </c>
      <c r="DP149" t="s">
        <v>843</v>
      </c>
      <c r="DQ149" s="34">
        <v>4.6535758972167969</v>
      </c>
      <c r="DR149" t="s">
        <v>1521</v>
      </c>
      <c r="DS149" t="s">
        <v>843</v>
      </c>
      <c r="DT149" t="s">
        <v>843</v>
      </c>
      <c r="DU149" s="34">
        <v>4.7</v>
      </c>
      <c r="DV149" t="s">
        <v>1461</v>
      </c>
      <c r="DW149" t="s">
        <v>843</v>
      </c>
      <c r="DX149" t="s">
        <v>843</v>
      </c>
      <c r="DY149" t="s">
        <v>432</v>
      </c>
      <c r="DZ149" s="34">
        <v>-9.8392041400074959E-3</v>
      </c>
      <c r="EA149" s="34">
        <v>-1.2513966299593449E-2</v>
      </c>
      <c r="EB149" s="34">
        <v>-1.5638193115592003E-2</v>
      </c>
      <c r="EC149" s="34">
        <v>-1.461713295429945E-2</v>
      </c>
      <c r="ED149" s="34">
        <v>-5.8420426212251186E-3</v>
      </c>
      <c r="EE149" t="s">
        <v>843</v>
      </c>
      <c r="EF149" t="s">
        <v>819</v>
      </c>
      <c r="EG149" s="34">
        <v>-1.4367326162755489E-2</v>
      </c>
      <c r="EH149" s="34">
        <v>-1.6399824991822243E-2</v>
      </c>
      <c r="EI149" s="34">
        <v>-1.7159484326839447E-2</v>
      </c>
      <c r="EJ149" s="34">
        <v>-2.843824215233326E-2</v>
      </c>
      <c r="EK149" s="34">
        <v>-9.9078519269824028E-3</v>
      </c>
      <c r="EL149" t="s">
        <v>843</v>
      </c>
      <c r="EM149" t="s">
        <v>1294</v>
      </c>
      <c r="EN149" s="34">
        <v>-3.2199449837207794E-2</v>
      </c>
      <c r="EO149" s="34">
        <v>-2.995496429502964E-2</v>
      </c>
      <c r="EP149" s="34">
        <v>-2.5614779442548752E-2</v>
      </c>
      <c r="EQ149" s="34">
        <v>1.8721012747846544E-4</v>
      </c>
      <c r="ER149" s="34">
        <v>1.6249936074018478E-2</v>
      </c>
      <c r="ES149" t="s">
        <v>843</v>
      </c>
      <c r="ET149" t="s">
        <v>1521</v>
      </c>
      <c r="EU149" s="34">
        <v>-4.9889795482158661E-3</v>
      </c>
      <c r="EV149" s="34">
        <v>1.9750315696001053E-3</v>
      </c>
      <c r="EW149" s="34">
        <v>2.2340641589835286E-4</v>
      </c>
      <c r="EX149" s="34">
        <v>8.3555961027741432E-3</v>
      </c>
      <c r="EY149" s="34">
        <v>3.1530115753412247E-2</v>
      </c>
      <c r="EZ149" t="s">
        <v>843</v>
      </c>
      <c r="FA149" t="s">
        <v>465</v>
      </c>
      <c r="FB149" s="34">
        <v>9.5905864145606756E-4</v>
      </c>
      <c r="FC149" s="34">
        <v>-7.2991795605048537E-4</v>
      </c>
      <c r="FD149" s="34">
        <v>-1.2427323963493109E-3</v>
      </c>
      <c r="FE149" s="34">
        <v>-7.6796216890215874E-3</v>
      </c>
      <c r="FF149" s="34">
        <v>-9.5483642071485519E-3</v>
      </c>
      <c r="FG149" t="s">
        <v>843</v>
      </c>
      <c r="FH149" s="34"/>
      <c r="FI149" s="34"/>
      <c r="FJ149" s="34"/>
      <c r="FK149" s="34"/>
      <c r="FL149" s="34"/>
      <c r="FM149" t="s">
        <v>843</v>
      </c>
      <c r="FN149" t="s">
        <v>843</v>
      </c>
      <c r="FO149" s="34">
        <v>0.41594999999999999</v>
      </c>
      <c r="FP149" t="s">
        <v>1462</v>
      </c>
      <c r="FQ149" t="s">
        <v>843</v>
      </c>
      <c r="FR149" t="s">
        <v>843</v>
      </c>
      <c r="FS149" s="34">
        <v>0.57499999999999996</v>
      </c>
      <c r="FT149" t="s">
        <v>1462</v>
      </c>
      <c r="FU149" t="s">
        <v>843</v>
      </c>
      <c r="FV149" t="s">
        <v>843</v>
      </c>
      <c r="FW149" s="34">
        <v>0.27007000000000003</v>
      </c>
      <c r="FX149" t="s">
        <v>1462</v>
      </c>
      <c r="FY149" t="s">
        <v>843</v>
      </c>
      <c r="FZ149" s="34">
        <v>-0.15217910706996918</v>
      </c>
      <c r="GA149" s="34">
        <v>-0.15380562841892242</v>
      </c>
      <c r="GB149" s="34">
        <v>-0.14027217030525208</v>
      </c>
      <c r="GC149" s="34">
        <v>-0.12310631573200226</v>
      </c>
      <c r="GD149" s="34">
        <v>-0.1037626639008522</v>
      </c>
      <c r="GE149" t="s">
        <v>830</v>
      </c>
      <c r="GF149" t="s">
        <v>843</v>
      </c>
      <c r="GG149" s="34">
        <v>-0.14791445434093475</v>
      </c>
      <c r="GH149" s="34">
        <v>-0.14791445434093475</v>
      </c>
      <c r="GI149" s="34">
        <v>-0.14791445434093475</v>
      </c>
      <c r="GJ149" s="34">
        <v>-0.12058942019939423</v>
      </c>
      <c r="GK149" s="34">
        <v>-0.10303671658039093</v>
      </c>
      <c r="GL149" t="s">
        <v>832</v>
      </c>
      <c r="GM149" t="s">
        <v>843</v>
      </c>
      <c r="GN149" s="34">
        <v>0.66571670770645142</v>
      </c>
      <c r="GO149" t="s">
        <v>832</v>
      </c>
      <c r="GP149" t="s">
        <v>843</v>
      </c>
      <c r="GQ149" t="s">
        <v>843</v>
      </c>
      <c r="GR149" s="34">
        <v>7.4539840221405029E-2</v>
      </c>
      <c r="GS149" s="34">
        <v>7.7712468802928925E-2</v>
      </c>
      <c r="GT149" s="34">
        <v>7.5247123837471008E-2</v>
      </c>
      <c r="GU149" s="34">
        <v>4.0821872651576996E-2</v>
      </c>
      <c r="GV149" s="34">
        <v>-0.10953980684280396</v>
      </c>
      <c r="GW149" t="s">
        <v>832</v>
      </c>
      <c r="GX149" t="s">
        <v>843</v>
      </c>
      <c r="GY149" t="s">
        <v>843</v>
      </c>
      <c r="GZ149" t="s">
        <v>843</v>
      </c>
      <c r="HA149" t="s">
        <v>843</v>
      </c>
      <c r="HB149" t="s">
        <v>843</v>
      </c>
      <c r="HC149" t="s">
        <v>843</v>
      </c>
      <c r="HD149" t="s">
        <v>843</v>
      </c>
      <c r="HE149" t="s">
        <v>843</v>
      </c>
      <c r="HF149" t="s">
        <v>843</v>
      </c>
      <c r="HG149" t="s">
        <v>843</v>
      </c>
      <c r="HH149" s="34">
        <v>2695003</v>
      </c>
      <c r="HI149" s="34">
        <v>2761823</v>
      </c>
      <c r="HJ149" s="34">
        <v>2821703</v>
      </c>
      <c r="HK149" s="34">
        <v>2883326</v>
      </c>
      <c r="HL149" s="34">
        <v>2946575</v>
      </c>
      <c r="HM149" s="34">
        <v>3012360</v>
      </c>
      <c r="HN149" s="34">
        <v>3081229</v>
      </c>
      <c r="HO149" s="34">
        <v>3153508</v>
      </c>
      <c r="HP149" s="34">
        <v>3233336</v>
      </c>
      <c r="HQ149" s="34">
        <v>3322616</v>
      </c>
      <c r="HR149" s="34">
        <v>3419461</v>
      </c>
      <c r="HS149" s="34">
        <v>3524249</v>
      </c>
      <c r="HT149" s="34">
        <v>3636113</v>
      </c>
      <c r="HU149" s="34">
        <v>3742959</v>
      </c>
      <c r="HV149" s="34">
        <v>3843174</v>
      </c>
      <c r="HW149" s="34">
        <v>3946220</v>
      </c>
      <c r="HX149" s="34">
        <v>4051890</v>
      </c>
      <c r="HY149" s="34">
        <v>4160015.0000000005</v>
      </c>
      <c r="HZ149" s="34">
        <v>4270712</v>
      </c>
      <c r="IA149" s="34">
        <v>4383849</v>
      </c>
      <c r="IB149" s="34">
        <v>4498604</v>
      </c>
      <c r="IC149" s="34">
        <v>4614974</v>
      </c>
      <c r="ID149" s="34">
        <v>4736139</v>
      </c>
      <c r="IE149" s="34">
        <v>4862989</v>
      </c>
      <c r="IF149" s="34">
        <v>4993922</v>
      </c>
      <c r="IG149" s="34">
        <v>5128141</v>
      </c>
      <c r="IH149" s="34">
        <v>5264526</v>
      </c>
      <c r="II149" s="34">
        <v>5403200</v>
      </c>
      <c r="IJ149" s="34">
        <v>5543997</v>
      </c>
      <c r="IK149" s="34">
        <v>5686445</v>
      </c>
      <c r="IL149" s="34">
        <v>5830563</v>
      </c>
      <c r="IM149" s="34">
        <v>5976298</v>
      </c>
      <c r="IN149" s="34">
        <v>6123818</v>
      </c>
      <c r="IO149" s="34">
        <v>6273096</v>
      </c>
      <c r="IP149" s="34">
        <v>6424061</v>
      </c>
      <c r="IQ149" s="34">
        <v>6576462</v>
      </c>
      <c r="IR149" s="34">
        <v>6729985</v>
      </c>
      <c r="IS149" s="34">
        <v>6884282</v>
      </c>
      <c r="IT149" s="34">
        <v>7038820</v>
      </c>
      <c r="IU149" s="34">
        <v>7193387</v>
      </c>
      <c r="IV149" s="34">
        <v>7348229</v>
      </c>
      <c r="IW149" s="34">
        <v>7503613</v>
      </c>
      <c r="IX149" s="34">
        <v>7659504</v>
      </c>
      <c r="IY149" s="34">
        <v>7816017</v>
      </c>
      <c r="IZ149" s="34">
        <v>7972905</v>
      </c>
      <c r="JA149" s="34">
        <v>8129917</v>
      </c>
      <c r="JB149" s="34">
        <v>8286959.9999999991</v>
      </c>
      <c r="JC149" s="34">
        <v>8443897</v>
      </c>
      <c r="JD149" s="34">
        <v>8600535</v>
      </c>
      <c r="JE149" s="34">
        <v>8757322</v>
      </c>
      <c r="JF149" s="34">
        <v>8914673</v>
      </c>
      <c r="JG149" s="34">
        <v>9072492</v>
      </c>
      <c r="JH149" s="34">
        <v>9230222</v>
      </c>
      <c r="JI149" s="34">
        <v>9387846</v>
      </c>
      <c r="JJ149" s="34">
        <v>9545347</v>
      </c>
      <c r="JK149" s="34">
        <v>9702915</v>
      </c>
      <c r="JL149" s="34">
        <v>9860747</v>
      </c>
      <c r="JM149" s="34">
        <v>10017985</v>
      </c>
      <c r="JN149" s="34">
        <v>10174508</v>
      </c>
      <c r="JO149" s="34">
        <v>10330006</v>
      </c>
      <c r="JP149" s="34">
        <v>10484816</v>
      </c>
      <c r="JQ149" s="34">
        <v>10639439</v>
      </c>
      <c r="JR149" s="34">
        <v>10793660</v>
      </c>
      <c r="JS149" s="34">
        <v>10947287</v>
      </c>
      <c r="JT149" s="34">
        <v>11099844</v>
      </c>
      <c r="JU149" s="34">
        <v>11251081</v>
      </c>
      <c r="JV149" s="34">
        <v>11401067</v>
      </c>
      <c r="JW149" s="34">
        <v>11549832</v>
      </c>
      <c r="JX149" s="34">
        <v>11697076</v>
      </c>
      <c r="JY149" s="34">
        <v>11842835</v>
      </c>
      <c r="JZ149" s="34">
        <v>11987316</v>
      </c>
      <c r="KA149" s="34">
        <v>12130474</v>
      </c>
      <c r="KB149" s="34">
        <v>12271881</v>
      </c>
      <c r="KC149" s="34">
        <v>12411651</v>
      </c>
      <c r="KD149" s="34">
        <v>12549855</v>
      </c>
      <c r="KE149" s="34">
        <v>12686942</v>
      </c>
      <c r="KF149" s="34">
        <v>12822584</v>
      </c>
      <c r="KG149" s="34">
        <v>12955752</v>
      </c>
      <c r="KH149" s="34">
        <v>13086872</v>
      </c>
      <c r="KI149" s="34">
        <v>13215757</v>
      </c>
      <c r="KJ149" s="34">
        <v>13342329</v>
      </c>
      <c r="KK149" s="34">
        <v>13467969</v>
      </c>
      <c r="KL149" s="34">
        <v>13592459</v>
      </c>
      <c r="KM149" s="34">
        <v>13714131</v>
      </c>
      <c r="KN149" s="34">
        <v>13833502</v>
      </c>
      <c r="KO149" s="34">
        <v>13951133</v>
      </c>
      <c r="KP149" s="34">
        <v>14066715</v>
      </c>
      <c r="KQ149" s="34">
        <v>14179985</v>
      </c>
      <c r="KR149" s="34">
        <v>14290560</v>
      </c>
      <c r="KS149" s="34">
        <v>14398970</v>
      </c>
      <c r="KT149" s="34">
        <v>14505347</v>
      </c>
      <c r="KU149" s="34">
        <v>14609665</v>
      </c>
      <c r="KV149" s="34">
        <v>14711363</v>
      </c>
      <c r="KW149" s="34">
        <v>14810652</v>
      </c>
      <c r="KX149" s="34">
        <v>14908326</v>
      </c>
      <c r="KY149" s="34">
        <v>15003594</v>
      </c>
      <c r="KZ149" s="34">
        <v>15096766</v>
      </c>
      <c r="LA149" s="34">
        <v>15187918</v>
      </c>
      <c r="LB149" s="34">
        <v>15277067</v>
      </c>
      <c r="LC149" s="34">
        <v>15364742</v>
      </c>
      <c r="LD149" s="34">
        <v>15450985</v>
      </c>
      <c r="LE149" t="s">
        <v>843</v>
      </c>
      <c r="LF149" t="s">
        <v>843</v>
      </c>
      <c r="LG149" t="s">
        <v>843</v>
      </c>
      <c r="LH149" s="34">
        <v>2.7991820126771927E-2</v>
      </c>
      <c r="LI149" s="34">
        <v>2.4491650983691216E-2</v>
      </c>
      <c r="LJ149" s="34">
        <v>2.1449634805321693E-2</v>
      </c>
      <c r="LK149" s="34">
        <v>2.1603886038064957E-2</v>
      </c>
      <c r="LL149" s="34">
        <v>2.169899083673954E-2</v>
      </c>
      <c r="LM149" s="34">
        <v>2.2080345079302788E-2</v>
      </c>
      <c r="LN149" s="34">
        <v>2.2604718804359436E-2</v>
      </c>
      <c r="LO149" s="34">
        <v>2.318694069981575E-2</v>
      </c>
      <c r="LP149" s="34">
        <v>2.4998936802148819E-2</v>
      </c>
      <c r="LQ149" s="34">
        <v>2.7238002046942711E-2</v>
      </c>
      <c r="LR149" s="34">
        <v>2.8730511665344238E-2</v>
      </c>
      <c r="LS149" s="34">
        <v>3.01844272762537E-2</v>
      </c>
      <c r="LT149" s="34">
        <v>3.1247889623045921E-2</v>
      </c>
      <c r="LU149" s="34">
        <v>2.8961220756173134E-2</v>
      </c>
      <c r="LV149" s="34">
        <v>2.6422113180160522E-2</v>
      </c>
      <c r="LW149" s="34">
        <v>2.6459570974111557E-2</v>
      </c>
      <c r="LX149" s="34">
        <v>2.6425279676914215E-2</v>
      </c>
      <c r="LY149" s="34">
        <v>2.633524127304554E-2</v>
      </c>
      <c r="LZ149" s="34">
        <v>2.626187726855278E-2</v>
      </c>
      <c r="MA149" s="34">
        <v>2.6146547868847847E-2</v>
      </c>
      <c r="MB149" s="34">
        <v>2.5840021669864655E-2</v>
      </c>
      <c r="MC149" s="34">
        <v>2.5539107620716095E-2</v>
      </c>
      <c r="MD149" s="34">
        <v>2.591601200401783E-2</v>
      </c>
      <c r="ME149" s="34">
        <v>2.6431022211909294E-2</v>
      </c>
      <c r="MF149" s="34">
        <v>2.6568302884697914E-2</v>
      </c>
      <c r="MG149" s="34">
        <v>2.6521641761064529E-2</v>
      </c>
      <c r="MH149" s="34">
        <v>2.6247898116707802E-2</v>
      </c>
      <c r="MI149" s="34">
        <v>2.6000257581472397E-2</v>
      </c>
      <c r="MJ149" s="34">
        <v>2.5724349543452263E-2</v>
      </c>
      <c r="MK149" s="34">
        <v>2.5369551032781601E-2</v>
      </c>
      <c r="ML149" s="34">
        <v>2.5028292089700699E-2</v>
      </c>
      <c r="MM149" s="34">
        <v>2.4687748402357101E-2</v>
      </c>
      <c r="MN149" s="34">
        <v>2.4384444579482079E-2</v>
      </c>
      <c r="MO149" s="34">
        <v>2.408425509929657E-2</v>
      </c>
      <c r="MP149" s="34">
        <v>2.378045953810215E-2</v>
      </c>
      <c r="MQ149" s="34">
        <v>2.3446438834071159E-2</v>
      </c>
      <c r="MR149" s="34">
        <v>2.3076003417372704E-2</v>
      </c>
      <c r="MS149" s="34">
        <v>2.2667927667498589E-2</v>
      </c>
      <c r="MT149" s="34">
        <v>2.2199699655175209E-2</v>
      </c>
      <c r="MU149" s="34">
        <v>2.172158844769001E-2</v>
      </c>
      <c r="MV149" s="34">
        <v>2.129719965159893E-2</v>
      </c>
      <c r="MW149" s="34">
        <v>2.0925305783748627E-2</v>
      </c>
      <c r="MX149" s="34">
        <v>2.0562591031193733E-2</v>
      </c>
      <c r="MY149" s="34">
        <v>2.0227860659360886E-2</v>
      </c>
      <c r="MZ149" s="34">
        <v>1.9873827695846558E-2</v>
      </c>
      <c r="NA149" s="34">
        <v>1.9501795992255211E-2</v>
      </c>
      <c r="NB149" s="34">
        <v>1.9132480025291443E-2</v>
      </c>
      <c r="NC149" s="34">
        <v>1.8760737031698227E-2</v>
      </c>
      <c r="ND149" s="34">
        <v>1.8380478024482727E-2</v>
      </c>
      <c r="NE149" s="34">
        <v>1.8065739423036575E-2</v>
      </c>
      <c r="NF149" s="34">
        <v>1.7808420583605766E-2</v>
      </c>
      <c r="NG149" s="34">
        <v>1.7548408359289169E-2</v>
      </c>
      <c r="NH149" s="34">
        <v>1.7236120998859406E-2</v>
      </c>
      <c r="NI149" s="34">
        <v>1.693277433514595E-2</v>
      </c>
      <c r="NJ149" s="34">
        <v>1.6637936234474182E-2</v>
      </c>
      <c r="NK149" s="34">
        <v>1.6372544690966606E-2</v>
      </c>
      <c r="NL149" s="34">
        <v>1.6135569661855698E-2</v>
      </c>
      <c r="NM149" s="34">
        <v>1.5820050612092018E-2</v>
      </c>
      <c r="NN149" s="34">
        <v>1.5503399074077606E-2</v>
      </c>
      <c r="NO149" s="34">
        <v>1.5167487785220146E-2</v>
      </c>
      <c r="NP149" s="34">
        <v>1.4875251799821854E-2</v>
      </c>
      <c r="NQ149" s="34">
        <v>1.4639642089605331E-2</v>
      </c>
      <c r="NR149" s="34">
        <v>1.4391168020665646E-2</v>
      </c>
      <c r="NS149" s="34">
        <v>1.413273811340332E-2</v>
      </c>
      <c r="NT149" s="34">
        <v>1.3839391060173512E-2</v>
      </c>
      <c r="NU149" s="34">
        <v>1.3533159159123898E-2</v>
      </c>
      <c r="NV149" s="34">
        <v>1.3242734596133232E-2</v>
      </c>
      <c r="NW149" s="34">
        <v>1.2963944114744663E-2</v>
      </c>
      <c r="NX149" s="34">
        <v>1.2668004259467125E-2</v>
      </c>
      <c r="NY149" s="34">
        <v>1.2384147383272648E-2</v>
      </c>
      <c r="NZ149" s="34">
        <v>1.2126047164201736E-2</v>
      </c>
      <c r="OA149" s="34">
        <v>1.1871708557009697E-2</v>
      </c>
      <c r="OB149" s="34">
        <v>1.1589748784899712E-2</v>
      </c>
      <c r="OC149" s="34">
        <v>1.1325080879032612E-2</v>
      </c>
      <c r="OD149" s="34">
        <v>1.1073483154177666E-2</v>
      </c>
      <c r="OE149" s="34">
        <v>1.0864163748919964E-2</v>
      </c>
      <c r="OF149" s="34">
        <v>1.0634715668857098E-2</v>
      </c>
      <c r="OG149" s="34">
        <v>1.0331868194043636E-2</v>
      </c>
      <c r="OH149" s="34">
        <v>1.0069730691611767E-2</v>
      </c>
      <c r="OI149" s="34">
        <v>9.8002394661307335E-3</v>
      </c>
      <c r="OJ149" s="34">
        <v>9.531782940030098E-3</v>
      </c>
      <c r="OK149" s="34">
        <v>9.3725863844156265E-3</v>
      </c>
      <c r="OL149" s="34">
        <v>9.2009538784623146E-3</v>
      </c>
      <c r="OM149" s="34">
        <v>8.9116077870130539E-3</v>
      </c>
      <c r="ON149" s="34">
        <v>8.6665702983736992E-3</v>
      </c>
      <c r="OO149" s="34">
        <v>8.4673920646309853E-3</v>
      </c>
      <c r="OP149" s="34">
        <v>8.2506444305181503E-3</v>
      </c>
      <c r="OQ149" s="34">
        <v>8.020094595849514E-3</v>
      </c>
      <c r="OR149" s="34">
        <v>7.7677159570157528E-3</v>
      </c>
      <c r="OS149" s="34">
        <v>7.5574968941509724E-3</v>
      </c>
      <c r="OT149" s="34">
        <v>7.3606637306511402E-3</v>
      </c>
      <c r="OU149" s="34">
        <v>7.1659558452665806E-3</v>
      </c>
      <c r="OV149" s="34">
        <v>6.9368924014270306E-3</v>
      </c>
      <c r="OW149" s="34">
        <v>6.7264633253216743E-3</v>
      </c>
      <c r="OX149" s="34">
        <v>6.5731974318623543E-3</v>
      </c>
      <c r="OY149" s="34">
        <v>6.3699237070977688E-3</v>
      </c>
      <c r="OZ149" s="34">
        <v>6.1907763592898846E-3</v>
      </c>
      <c r="PA149" s="34">
        <v>6.0196947306394577E-3</v>
      </c>
      <c r="PB149" s="34">
        <v>5.8525716885924339E-3</v>
      </c>
      <c r="PC149" s="34">
        <v>5.7225888594985008E-3</v>
      </c>
      <c r="PD149" s="34">
        <v>5.5973511189222336E-3</v>
      </c>
      <c r="PE149" t="s">
        <v>1300</v>
      </c>
      <c r="PF149" t="s">
        <v>843</v>
      </c>
      <c r="PG149" t="s">
        <v>843</v>
      </c>
      <c r="PH149" t="s">
        <v>843</v>
      </c>
      <c r="PI149" t="s">
        <v>843</v>
      </c>
      <c r="PJ149" t="s">
        <v>1300</v>
      </c>
      <c r="PK149" s="34">
        <v>0.50089186429977417</v>
      </c>
      <c r="PL149" s="34">
        <v>0.50036841630935669</v>
      </c>
      <c r="PM149" s="34">
        <v>0.49935129284858704</v>
      </c>
      <c r="PN149" s="34">
        <v>0.49842819571495056</v>
      </c>
      <c r="PO149" s="34">
        <v>0.49754205346107483</v>
      </c>
      <c r="PP149" s="34">
        <v>0.4967082142829895</v>
      </c>
      <c r="PQ149" s="34">
        <v>0.49595049023628235</v>
      </c>
      <c r="PR149" s="34">
        <v>0.49528270959854126</v>
      </c>
      <c r="PS149" s="34">
        <v>0.49405288696289063</v>
      </c>
      <c r="PT149" s="34">
        <v>0.49230065941810608</v>
      </c>
      <c r="PU149" s="34">
        <v>0.49069634079933167</v>
      </c>
      <c r="PV149" s="34">
        <v>0.48926764726638794</v>
      </c>
      <c r="PW149" s="34">
        <v>0.48801812529563904</v>
      </c>
      <c r="PX149" s="34">
        <v>0.48758774995803833</v>
      </c>
      <c r="PY149" s="34">
        <v>0.48788604140281677</v>
      </c>
      <c r="PZ149" s="34">
        <v>0.48818513751029968</v>
      </c>
      <c r="QA149" s="34">
        <v>0.48847845196723938</v>
      </c>
      <c r="QB149" s="34">
        <v>0.48876795172691345</v>
      </c>
      <c r="QC149" s="34">
        <v>0.489052414894104</v>
      </c>
      <c r="QD149" s="34">
        <v>0.48932570219039917</v>
      </c>
      <c r="QE149" s="34">
        <v>0.48957809805870056</v>
      </c>
      <c r="QF149" s="34">
        <v>0.48983809351921082</v>
      </c>
      <c r="QG149" s="34">
        <v>0.49010977149009705</v>
      </c>
      <c r="QH149" s="34">
        <v>0.49038070440292358</v>
      </c>
      <c r="QI149" s="34">
        <v>0.49063402414321899</v>
      </c>
      <c r="QJ149" s="34">
        <v>0.49086833000183105</v>
      </c>
      <c r="QK149" s="34">
        <v>0.49109339714050293</v>
      </c>
      <c r="QL149" s="34">
        <v>0.49131143093109131</v>
      </c>
      <c r="QM149" s="34">
        <v>0.49151992797851563</v>
      </c>
      <c r="QN149" s="34">
        <v>0.49171933531761169</v>
      </c>
      <c r="QO149" s="34">
        <v>0.49191045761108398</v>
      </c>
      <c r="QP149" s="34">
        <v>0.4920937716960907</v>
      </c>
      <c r="QQ149" s="34">
        <v>0.49227049946784973</v>
      </c>
      <c r="QR149" s="34">
        <v>0.49244087934494019</v>
      </c>
      <c r="QS149" s="34">
        <v>0.49260491132736206</v>
      </c>
      <c r="QT149" s="34">
        <v>0.49276357889175415</v>
      </c>
      <c r="QU149" s="34">
        <v>0.49291610717773438</v>
      </c>
      <c r="QV149" s="34">
        <v>0.49306145310401917</v>
      </c>
      <c r="QW149" s="34">
        <v>0.49319872260093689</v>
      </c>
      <c r="QX149" s="34">
        <v>0.49332797527313232</v>
      </c>
      <c r="QY149" s="34">
        <v>0.49345019459724426</v>
      </c>
      <c r="QZ149" s="34">
        <v>0.4935649037361145</v>
      </c>
      <c r="RA149" s="34">
        <v>0.49367427825927734</v>
      </c>
      <c r="RB149" s="34">
        <v>0.4937795102596283</v>
      </c>
      <c r="RC149" s="34">
        <v>0.49387958645820618</v>
      </c>
      <c r="RD149" s="34">
        <v>0.49397256970405579</v>
      </c>
      <c r="RE149" s="34">
        <v>0.49405971169471741</v>
      </c>
      <c r="RF149" s="34">
        <v>0.49414151906967163</v>
      </c>
      <c r="RG149" s="34">
        <v>0.4942173957824707</v>
      </c>
      <c r="RH149" s="34">
        <v>0.49428924918174744</v>
      </c>
      <c r="RI149" s="34">
        <v>0.49435633420944214</v>
      </c>
      <c r="RJ149" s="34">
        <v>0.49441882967948914</v>
      </c>
      <c r="RK149" s="34">
        <v>0.49447640776634216</v>
      </c>
      <c r="RL149" s="34">
        <v>0.49452781677246094</v>
      </c>
      <c r="RM149" s="34">
        <v>0.49457299709320068</v>
      </c>
      <c r="RN149" s="34">
        <v>0.49461331963539124</v>
      </c>
      <c r="RO149" s="34">
        <v>0.49464944005012512</v>
      </c>
      <c r="RP149" s="34">
        <v>0.4946790337562561</v>
      </c>
      <c r="RQ149" s="34">
        <v>0.49470254778862</v>
      </c>
      <c r="RR149" s="34">
        <v>0.4947197437286377</v>
      </c>
      <c r="RS149" s="34">
        <v>0.49472922086715698</v>
      </c>
      <c r="RT149" s="34">
        <v>0.49473285675048828</v>
      </c>
      <c r="RU149" s="34">
        <v>0.49473124742507935</v>
      </c>
      <c r="RV149" s="34">
        <v>0.49472376704216003</v>
      </c>
      <c r="RW149" s="34">
        <v>0.49471038579940796</v>
      </c>
      <c r="RX149" s="34">
        <v>0.49469184875488281</v>
      </c>
      <c r="RY149" s="34">
        <v>0.49466809630393982</v>
      </c>
      <c r="RZ149" s="34">
        <v>0.4946390688419342</v>
      </c>
      <c r="SA149" s="34">
        <v>0.49460667371749878</v>
      </c>
      <c r="SB149" s="34">
        <v>0.49457034468650818</v>
      </c>
      <c r="SC149" s="34">
        <v>0.49452954530715942</v>
      </c>
      <c r="SD149" s="34">
        <v>0.49448421597480774</v>
      </c>
      <c r="SE149" s="34">
        <v>0.49443301558494568</v>
      </c>
      <c r="SF149" s="34">
        <v>0.49437606334686279</v>
      </c>
      <c r="SG149" s="34">
        <v>0.49431535601615906</v>
      </c>
      <c r="SH149" s="34">
        <v>0.49425274133682251</v>
      </c>
      <c r="SI149" s="34">
        <v>0.49418705701828003</v>
      </c>
      <c r="SJ149" s="34">
        <v>0.49411720037460327</v>
      </c>
      <c r="SK149" s="34">
        <v>0.49404525756835938</v>
      </c>
      <c r="SL149" s="34">
        <v>0.49396988749504089</v>
      </c>
      <c r="SM149" s="34">
        <v>0.49389323592185974</v>
      </c>
      <c r="SN149" s="34">
        <v>0.49381795525550842</v>
      </c>
      <c r="SO149" s="34">
        <v>0.49374207854270935</v>
      </c>
      <c r="SP149" s="34">
        <v>0.4936637282371521</v>
      </c>
      <c r="SQ149" s="34">
        <v>0.49358457326889038</v>
      </c>
      <c r="SR149" s="34">
        <v>0.49350592494010925</v>
      </c>
      <c r="SS149" s="34">
        <v>0.49342778325080872</v>
      </c>
      <c r="ST149" s="34">
        <v>0.4933515191078186</v>
      </c>
      <c r="SU149" s="34">
        <v>0.49327507615089417</v>
      </c>
      <c r="SV149" s="34">
        <v>0.49319854378700256</v>
      </c>
      <c r="SW149" s="34">
        <v>0.49312561750411987</v>
      </c>
      <c r="SX149" s="34">
        <v>0.49305641651153564</v>
      </c>
      <c r="SY149" s="34">
        <v>0.49298974871635437</v>
      </c>
      <c r="SZ149" s="34">
        <v>0.49292495846748352</v>
      </c>
      <c r="TA149" s="34">
        <v>0.49286311864852905</v>
      </c>
      <c r="TB149" s="34">
        <v>0.4928056001663208</v>
      </c>
      <c r="TC149" s="34">
        <v>0.49275228381156921</v>
      </c>
      <c r="TD149" s="34">
        <v>0.49270433187484741</v>
      </c>
      <c r="TE149" s="34">
        <v>0.49266225099563599</v>
      </c>
      <c r="TF149" s="34">
        <v>0.49262708425521851</v>
      </c>
      <c r="TG149" s="34">
        <v>0.49260258674621582</v>
      </c>
      <c r="TH149" t="s">
        <v>843</v>
      </c>
      <c r="TI149" t="s">
        <v>843</v>
      </c>
      <c r="TJ149" t="s">
        <v>1300</v>
      </c>
      <c r="TK149" s="34">
        <v>0.52958484098443703</v>
      </c>
      <c r="TL149" s="34">
        <v>0.53045172164395094</v>
      </c>
      <c r="TM149" s="34">
        <v>0.530412130546695</v>
      </c>
      <c r="TN149" s="34">
        <v>0.53078510719911698</v>
      </c>
      <c r="TO149" s="34">
        <v>0.53141689395028202</v>
      </c>
      <c r="TP149" s="34">
        <v>0.53213750479067801</v>
      </c>
      <c r="TQ149" s="34">
        <v>0.532915837655066</v>
      </c>
      <c r="TR149" s="34">
        <v>0.53396852013693996</v>
      </c>
      <c r="TS149" s="34">
        <v>0.53468994025212002</v>
      </c>
      <c r="TT149" s="34">
        <v>0.53404471055337099</v>
      </c>
      <c r="TU149" s="34">
        <v>0.53177657703605596</v>
      </c>
      <c r="TV149" s="34">
        <v>0.52799787983198698</v>
      </c>
      <c r="TW149" s="34">
        <v>0.52311815899036096</v>
      </c>
      <c r="TX149" s="34">
        <v>0.52185890895411902</v>
      </c>
      <c r="TY149" s="34">
        <v>0.524456738102412</v>
      </c>
      <c r="TZ149" s="34">
        <v>0.52708776083033404</v>
      </c>
      <c r="UA149" s="34">
        <v>0.529826262580393</v>
      </c>
      <c r="UB149" s="34">
        <v>0.53276917664589907</v>
      </c>
      <c r="UC149" s="34">
        <v>0.535935522687496</v>
      </c>
      <c r="UD149" s="34">
        <v>0.53936991663831402</v>
      </c>
      <c r="UE149" s="34">
        <v>0.54319168159630005</v>
      </c>
      <c r="UF149" s="34">
        <v>0.54730925894707094</v>
      </c>
      <c r="UG149" s="34">
        <v>0.55171132012806201</v>
      </c>
      <c r="UH149" s="34">
        <v>0.556373102671331</v>
      </c>
      <c r="UI149" s="34">
        <v>0.56112275693560698</v>
      </c>
      <c r="UJ149" s="34">
        <v>0.56593358432094698</v>
      </c>
      <c r="UK149" s="34">
        <v>0.57079393282510094</v>
      </c>
      <c r="UL149" s="34">
        <v>0.57557789828249906</v>
      </c>
      <c r="UM149" s="34">
        <v>0.57912653804886094</v>
      </c>
      <c r="UN149" s="34">
        <v>0.58157560817209997</v>
      </c>
      <c r="UO149" s="34">
        <v>0.584015178638425</v>
      </c>
      <c r="UP149" s="34">
        <v>0.58642301752497805</v>
      </c>
      <c r="UQ149" s="34">
        <v>0.58875913594747098</v>
      </c>
      <c r="UR149" s="34">
        <v>0.59105524537287901</v>
      </c>
      <c r="US149" s="34">
        <v>0.593298491927576</v>
      </c>
      <c r="UT149" s="34">
        <v>0.59549636297629593</v>
      </c>
      <c r="UU149" s="34">
        <v>0.59774501726229701</v>
      </c>
      <c r="UV149" s="34">
        <v>0.60008509238871999</v>
      </c>
      <c r="UW149" s="34">
        <v>0.60253745638207401</v>
      </c>
      <c r="UX149" s="34">
        <v>0.60507866461237203</v>
      </c>
      <c r="UY149" s="34">
        <v>0.60767601281887107</v>
      </c>
      <c r="UZ149" s="34">
        <v>0.61030790169401694</v>
      </c>
      <c r="VA149" s="34">
        <v>0.61298786448835296</v>
      </c>
      <c r="VB149" s="34">
        <v>0.61567810049543104</v>
      </c>
      <c r="VC149" s="34">
        <v>0.61833271561620295</v>
      </c>
      <c r="VD149" s="34">
        <v>0.62096226683727107</v>
      </c>
      <c r="VE149" s="34">
        <v>0.62355797542162594</v>
      </c>
      <c r="VF149" s="34">
        <v>0.62614015779680898</v>
      </c>
      <c r="VG149" s="34">
        <v>0.62871335162793107</v>
      </c>
      <c r="VH149" s="34">
        <v>0.631236010278028</v>
      </c>
      <c r="VI149" s="34">
        <v>0.63365683744092505</v>
      </c>
      <c r="VJ149" s="34">
        <v>0.63596003369085596</v>
      </c>
      <c r="VK149" s="34">
        <v>0.63815856009971594</v>
      </c>
      <c r="VL149" s="34">
        <v>0.64020718916778196</v>
      </c>
      <c r="VM149" s="34">
        <v>0.64209017231117893</v>
      </c>
      <c r="VN149" s="34">
        <v>0.64382267371080404</v>
      </c>
      <c r="VO149" s="34">
        <v>0.64541729721808594</v>
      </c>
      <c r="VP149" s="34">
        <v>0.64692056336678505</v>
      </c>
      <c r="VQ149" s="34">
        <v>0.64833872065361797</v>
      </c>
      <c r="VR149" s="34">
        <v>0.64966922574875596</v>
      </c>
      <c r="VS149" s="34">
        <v>0.65088028249613505</v>
      </c>
      <c r="VT149" s="34">
        <v>0.65194323929782594</v>
      </c>
      <c r="VU149" s="34">
        <v>0.65286881372954098</v>
      </c>
      <c r="VV149" s="34">
        <v>0.65365642647351807</v>
      </c>
      <c r="VW149" s="34">
        <v>0.6543706380017591</v>
      </c>
      <c r="VX149" s="34">
        <v>0.65504824181108701</v>
      </c>
      <c r="VY149" s="34">
        <v>0.65565877932044503</v>
      </c>
      <c r="VZ149" s="34">
        <v>0.65613952896195893</v>
      </c>
      <c r="WA149" s="34">
        <v>0.65649547801518904</v>
      </c>
      <c r="WB149" s="34">
        <v>0.65671713501382301</v>
      </c>
      <c r="WC149" s="34">
        <v>0.65681295963166408</v>
      </c>
      <c r="WD149" s="34">
        <v>0.65680932995693297</v>
      </c>
      <c r="WE149" s="34">
        <v>0.65667365907475794</v>
      </c>
      <c r="WF149" s="34">
        <v>0.65640239964852398</v>
      </c>
      <c r="WG149" s="34">
        <v>0.65597526824015107</v>
      </c>
      <c r="WH149" s="34">
        <v>0.65540951475934905</v>
      </c>
      <c r="WI149" s="34">
        <v>0.65477566768133499</v>
      </c>
      <c r="WJ149" s="34">
        <v>0.65415218661178398</v>
      </c>
      <c r="WK149" s="34">
        <v>0.65390912358583508</v>
      </c>
      <c r="WL149" s="34">
        <v>0.654000309857381</v>
      </c>
      <c r="WM149" s="34">
        <v>0.654039036213243</v>
      </c>
      <c r="WN149" s="34">
        <v>0.6539741198552611</v>
      </c>
      <c r="WO149" s="34">
        <v>0.65382943784599401</v>
      </c>
      <c r="WP149" s="34">
        <v>0.65365674085887204</v>
      </c>
      <c r="WQ149" s="34">
        <v>0.65344151466490497</v>
      </c>
      <c r="WR149" s="34">
        <v>0.65318287578568401</v>
      </c>
      <c r="WS149" s="34">
        <v>0.65287265008212603</v>
      </c>
      <c r="WT149" s="34">
        <v>0.65248877202620503</v>
      </c>
      <c r="WU149" s="34">
        <v>0.65206587425545293</v>
      </c>
      <c r="WV149" s="34">
        <v>0.651599732480865</v>
      </c>
      <c r="WW149" s="34">
        <v>0.65111897526067597</v>
      </c>
      <c r="WX149" s="34">
        <v>0.65060205008123007</v>
      </c>
      <c r="WY149" s="34">
        <v>0.64999294592917911</v>
      </c>
      <c r="WZ149" s="34">
        <v>0.64931874707474091</v>
      </c>
      <c r="XA149" s="34">
        <v>0.64856395173287595</v>
      </c>
      <c r="XB149" s="34">
        <v>0.64775795211993692</v>
      </c>
      <c r="XC149" s="34">
        <v>0.64697979024116803</v>
      </c>
      <c r="XD149" s="34">
        <v>0.64620229711537802</v>
      </c>
      <c r="XE149" s="34">
        <v>0.64531419397080003</v>
      </c>
      <c r="XF149" s="34">
        <v>0.64433236171489194</v>
      </c>
      <c r="XG149" s="34">
        <v>0.64330729216639893</v>
      </c>
      <c r="XH149" t="s">
        <v>843</v>
      </c>
      <c r="XI149" t="s">
        <v>1300</v>
      </c>
      <c r="XJ149" s="34">
        <v>0.51201139441933896</v>
      </c>
      <c r="XK149" s="34">
        <v>0.51278222985003596</v>
      </c>
      <c r="XL149" s="34">
        <v>0.51264484603801297</v>
      </c>
      <c r="XM149" s="34">
        <v>0.51291182474683805</v>
      </c>
      <c r="XN149" s="34">
        <v>0.51340378008301502</v>
      </c>
      <c r="XO149" s="34">
        <v>0.51401251609825604</v>
      </c>
      <c r="XP149" s="34">
        <v>0.51472358680195696</v>
      </c>
      <c r="XQ149" s="34">
        <v>0.51571789258184897</v>
      </c>
      <c r="XR149" s="34">
        <v>0.51650779311092399</v>
      </c>
      <c r="XS149" s="34">
        <v>0.516161512494974</v>
      </c>
      <c r="XT149" s="34">
        <v>0.51422366189052293</v>
      </c>
      <c r="XU149" s="34">
        <v>0.51062283056617197</v>
      </c>
      <c r="XV149" s="34">
        <v>0.50577257833123201</v>
      </c>
      <c r="XW149" s="34">
        <v>0.50443272288048002</v>
      </c>
      <c r="XX149" s="34">
        <v>0.50688090104689498</v>
      </c>
      <c r="XY149" s="34">
        <v>0.50933304647650701</v>
      </c>
      <c r="XZ149" s="34">
        <v>0.51189130110993897</v>
      </c>
      <c r="YA149" s="34">
        <v>0.51464231675153993</v>
      </c>
      <c r="YB149" s="34">
        <v>0.51761316586241002</v>
      </c>
      <c r="YC149" s="34">
        <v>0.52085228310239307</v>
      </c>
      <c r="YD149" s="34">
        <v>0.52451821993202996</v>
      </c>
      <c r="YE149" s="34">
        <v>0.52853190505515302</v>
      </c>
      <c r="YF149" s="34">
        <v>0.53285154848706906</v>
      </c>
      <c r="YG149" s="34">
        <v>0.53742405518746306</v>
      </c>
      <c r="YH149" s="34">
        <v>0.54205007027042795</v>
      </c>
      <c r="YI149" s="34">
        <v>0.54671502336665201</v>
      </c>
      <c r="YJ149" s="34">
        <v>0.55141868422722196</v>
      </c>
      <c r="YK149" s="34">
        <v>0.55602522579212299</v>
      </c>
      <c r="YL149" s="34">
        <v>0.55936840869217697</v>
      </c>
      <c r="YM149" s="34">
        <v>0.56158403347046904</v>
      </c>
      <c r="YN149" s="34">
        <v>0.56377373538144904</v>
      </c>
      <c r="YO149" s="34">
        <v>0.56592956325725696</v>
      </c>
      <c r="YP149" s="34">
        <v>0.56802362251977601</v>
      </c>
      <c r="YQ149" s="34">
        <v>0.57009645397555309</v>
      </c>
      <c r="YR149" s="34">
        <v>0.57213547846638801</v>
      </c>
      <c r="YS149" s="34">
        <v>0.57413860415078799</v>
      </c>
      <c r="YT149" s="34">
        <v>0.57619014009689495</v>
      </c>
      <c r="YU149" s="34">
        <v>0.57832000490392499</v>
      </c>
      <c r="YV149" s="34">
        <v>0.58053909742406395</v>
      </c>
      <c r="YW149" s="34">
        <v>0.58281599474628598</v>
      </c>
      <c r="YX149" s="34">
        <v>0.58511200453878098</v>
      </c>
      <c r="YY149" s="34">
        <v>0.58739926935192899</v>
      </c>
      <c r="YZ149" s="34">
        <v>0.58968655150516303</v>
      </c>
      <c r="ZA149" s="34">
        <v>0.59193442132994301</v>
      </c>
      <c r="ZB149" s="34">
        <v>0.59410214971832698</v>
      </c>
      <c r="ZC149" s="34">
        <v>0.59621785829929996</v>
      </c>
      <c r="ZD149" s="34">
        <v>0.59829418749456997</v>
      </c>
      <c r="ZE149" s="34">
        <v>0.60036876338022604</v>
      </c>
      <c r="ZF149" s="34">
        <v>0.60245882363952807</v>
      </c>
      <c r="ZG149" s="34">
        <v>0.60452373453893804</v>
      </c>
      <c r="ZH149" s="34">
        <v>0.60650003651283702</v>
      </c>
      <c r="ZI149" s="34">
        <v>0.60835438644390005</v>
      </c>
      <c r="ZJ149" s="34">
        <v>0.61007928032070702</v>
      </c>
      <c r="ZK149" s="34">
        <v>0.611610746490729</v>
      </c>
      <c r="ZL149" s="34">
        <v>0.61293340095441307</v>
      </c>
      <c r="ZM149" s="34">
        <v>0.61407754195118003</v>
      </c>
      <c r="ZN149" s="34">
        <v>0.61507304593287704</v>
      </c>
      <c r="ZO149" s="34">
        <v>0.61598120779777599</v>
      </c>
      <c r="ZP149" s="34">
        <v>0.61681901473761702</v>
      </c>
      <c r="ZQ149" s="34">
        <v>0.61757374584293601</v>
      </c>
      <c r="ZR149" s="34">
        <v>0.61818810172729799</v>
      </c>
      <c r="ZS149" s="34">
        <v>0.61860665861267006</v>
      </c>
      <c r="ZT149" s="34">
        <v>0.618815443510357</v>
      </c>
      <c r="ZU149" s="34">
        <v>0.61879847490981099</v>
      </c>
      <c r="ZV149" s="34">
        <v>0.61861891932895607</v>
      </c>
      <c r="ZW149" s="34">
        <v>0.61833256814756599</v>
      </c>
      <c r="ZX149" s="34">
        <v>0.61793643446107094</v>
      </c>
      <c r="ZY149" s="34">
        <v>0.61739602001985905</v>
      </c>
      <c r="ZZ149" s="34">
        <v>0.61673733674980002</v>
      </c>
      <c r="AAA149" s="34">
        <v>0.61596705451156497</v>
      </c>
      <c r="AAB149" s="34">
        <v>0.61510591695422101</v>
      </c>
      <c r="AAC149" s="34">
        <v>0.61418630467366697</v>
      </c>
      <c r="AAD149" s="34">
        <v>0.61320518020016701</v>
      </c>
      <c r="AAE149" s="34">
        <v>0.61260878991844003</v>
      </c>
      <c r="AAF149" s="34">
        <v>0.612349664597719</v>
      </c>
      <c r="AAG149" s="34">
        <v>0.61201056172559198</v>
      </c>
      <c r="AAH149" s="34">
        <v>0.61165697959163301</v>
      </c>
      <c r="AAI149" s="34">
        <v>0.61133329041803197</v>
      </c>
      <c r="AAJ149" s="34">
        <v>0.61099153411143592</v>
      </c>
      <c r="AAK149" s="34">
        <v>0.61061066684978105</v>
      </c>
      <c r="AAL149" s="34">
        <v>0.61018833368597003</v>
      </c>
      <c r="AAM149" s="34">
        <v>0.60964278988009302</v>
      </c>
      <c r="AAN149" s="34">
        <v>0.60898537965004595</v>
      </c>
      <c r="AAO149" s="34">
        <v>0.60828456399152897</v>
      </c>
      <c r="AAP149" s="34">
        <v>0.60753632738839403</v>
      </c>
      <c r="AAQ149" s="34">
        <v>0.60673378259909905</v>
      </c>
      <c r="AAR149" s="34">
        <v>0.60588843948284998</v>
      </c>
      <c r="AAS149" s="34">
        <v>0.60497288960460804</v>
      </c>
      <c r="AAT149" s="34">
        <v>0.60402111603744002</v>
      </c>
      <c r="AAU149" s="34">
        <v>0.60304386355412898</v>
      </c>
      <c r="AAV149" s="34">
        <v>0.60206813383822799</v>
      </c>
      <c r="AAW149" s="34">
        <v>0.60107760855570591</v>
      </c>
      <c r="AAX149" s="34">
        <v>0.60001236459149399</v>
      </c>
      <c r="AAY149" s="34">
        <v>0.59889166256826498</v>
      </c>
      <c r="AAZ149" s="34">
        <v>0.597679799787038</v>
      </c>
      <c r="ABA149" s="34">
        <v>0.59641915118534794</v>
      </c>
      <c r="ABB149" s="34">
        <v>0.595205754662952</v>
      </c>
      <c r="ABC149" s="34">
        <v>0.59404057224959994</v>
      </c>
      <c r="ABD149" s="34">
        <v>0.59284113263229399</v>
      </c>
      <c r="ABE149" s="34">
        <v>0.59163346185702304</v>
      </c>
      <c r="ABF149" s="34">
        <v>0.59043642170503796</v>
      </c>
      <c r="ABG149" t="s">
        <v>843</v>
      </c>
      <c r="ABH149" t="s">
        <v>843</v>
      </c>
      <c r="ABI149" t="s">
        <v>1300</v>
      </c>
      <c r="ABJ149" s="34">
        <v>0.42087403597063999</v>
      </c>
      <c r="ABK149" s="34">
        <v>0.42174669081738597</v>
      </c>
      <c r="ABL149" s="34">
        <v>0.42183160311343898</v>
      </c>
      <c r="ABM149" s="34">
        <v>0.422231305096961</v>
      </c>
      <c r="ABN149" s="34">
        <v>0.42271681143076101</v>
      </c>
      <c r="ABO149" s="34">
        <v>0.42314540374566695</v>
      </c>
      <c r="ABP149" s="34">
        <v>0.423489389544012</v>
      </c>
      <c r="ABQ149" s="34">
        <v>0.42390410932840505</v>
      </c>
      <c r="ABR149" s="34">
        <v>0.42435406893158201</v>
      </c>
      <c r="ABS149" s="34">
        <v>0.424346960346907</v>
      </c>
      <c r="ABT149" s="34">
        <v>0.42341094450425698</v>
      </c>
      <c r="ABU149" s="34">
        <v>0.42150341817504999</v>
      </c>
      <c r="ABV149" s="34">
        <v>0.41881132148377703</v>
      </c>
      <c r="ABW149" s="34">
        <v>0.41852061430542004</v>
      </c>
      <c r="ABX149" s="34">
        <v>0.42090717204061001</v>
      </c>
      <c r="ABY149" s="34">
        <v>0.42331654384658501</v>
      </c>
      <c r="ABZ149" s="34">
        <v>0.42572189450825498</v>
      </c>
      <c r="ACA149" s="34">
        <v>0.42813468558823503</v>
      </c>
      <c r="ACB149" s="34">
        <v>0.43053306223096499</v>
      </c>
      <c r="ACC149" s="34">
        <v>0.43296318292021296</v>
      </c>
      <c r="ACD149" s="34">
        <v>0.43556994965215301</v>
      </c>
      <c r="ACE149" s="34">
        <v>0.43835620742392001</v>
      </c>
      <c r="ACF149" s="34">
        <v>0.441439535452823</v>
      </c>
      <c r="ACG149" s="34">
        <v>0.44488877569831797</v>
      </c>
      <c r="ACH149" s="34">
        <v>0.44859826090578303</v>
      </c>
      <c r="ACI149" s="34">
        <v>0.45254854999613398</v>
      </c>
      <c r="ACJ149" s="34">
        <v>0.45671329194689103</v>
      </c>
      <c r="ACK149" s="34">
        <v>0.461043548267693</v>
      </c>
      <c r="ACL149" s="34">
        <v>0.46552987542470498</v>
      </c>
      <c r="ACM149" s="34">
        <v>0.47018150442134699</v>
      </c>
      <c r="ACN149" s="34">
        <v>0.47494902936037497</v>
      </c>
      <c r="ACO149" s="34">
        <v>0.479793721816271</v>
      </c>
      <c r="ACP149" s="34">
        <v>0.48459682216199296</v>
      </c>
      <c r="ACQ149" s="34">
        <v>0.48831617500482799</v>
      </c>
      <c r="ACR149" s="34">
        <v>0.49103016837556701</v>
      </c>
      <c r="ACS149" s="34">
        <v>0.493727440854411</v>
      </c>
      <c r="ACT149" s="34">
        <v>0.49641759974205002</v>
      </c>
      <c r="ACU149" s="34">
        <v>0.49911130892081401</v>
      </c>
      <c r="ACV149" s="34">
        <v>0.50187677040492806</v>
      </c>
      <c r="ACW149" s="34">
        <v>0.50470849128512096</v>
      </c>
      <c r="ACX149" s="34">
        <v>0.50756012094887093</v>
      </c>
      <c r="ACY149" s="34">
        <v>0.510462260677774</v>
      </c>
      <c r="ACZ149" s="34">
        <v>0.51342005957565906</v>
      </c>
      <c r="ADA149" s="34">
        <v>0.51639741827582997</v>
      </c>
      <c r="ADB149" s="34">
        <v>0.51937048039578992</v>
      </c>
      <c r="ADC149" s="34">
        <v>0.52234312340807898</v>
      </c>
      <c r="ADD149" s="34">
        <v>0.52531621969938302</v>
      </c>
      <c r="ADE149" s="34">
        <v>0.52830422967025792</v>
      </c>
      <c r="ADF149" s="34">
        <v>0.53129180153956701</v>
      </c>
      <c r="ADG149" s="34">
        <v>0.53419715524905897</v>
      </c>
      <c r="ADH149" s="34">
        <v>0.53700489070098301</v>
      </c>
      <c r="ADI149" s="34">
        <v>0.53972737257455694</v>
      </c>
      <c r="ADJ149" s="34">
        <v>0.54242283975277994</v>
      </c>
      <c r="ADK149" s="34">
        <v>0.54509628726334003</v>
      </c>
      <c r="ADL149" s="34">
        <v>0.54774200455991806</v>
      </c>
      <c r="ADM149" s="34">
        <v>0.55031727319484502</v>
      </c>
      <c r="ADN149" s="34">
        <v>0.55277518261166303</v>
      </c>
      <c r="ADO149" s="34">
        <v>0.55512271180282302</v>
      </c>
      <c r="ADP149" s="34">
        <v>0.55730517878604102</v>
      </c>
      <c r="ADQ149" s="34">
        <v>0.55932465092469497</v>
      </c>
      <c r="ADR149" s="34">
        <v>0.56120112169827296</v>
      </c>
      <c r="ADS149" s="34">
        <v>0.56294399370793902</v>
      </c>
      <c r="ADT149" s="34">
        <v>0.56457216551197598</v>
      </c>
      <c r="ADU149" s="34">
        <v>0.56610811427525398</v>
      </c>
      <c r="ADV149" s="34">
        <v>0.567548742126466</v>
      </c>
      <c r="ADW149" s="34">
        <v>0.56887349619443195</v>
      </c>
      <c r="ADX149" s="34">
        <v>0.57005530403183702</v>
      </c>
      <c r="ADY149" s="34">
        <v>0.57106859091407502</v>
      </c>
      <c r="ADZ149" s="34">
        <v>0.57190258488531698</v>
      </c>
      <c r="AEA149" s="34">
        <v>0.57258922493688302</v>
      </c>
      <c r="AEB149" s="34">
        <v>0.57315711874117603</v>
      </c>
      <c r="AEC149" s="34">
        <v>0.57360940718392395</v>
      </c>
      <c r="AED149" s="34">
        <v>0.57393666871443794</v>
      </c>
      <c r="AEE149" s="34">
        <v>0.57414303705445802</v>
      </c>
      <c r="AEF149" s="34">
        <v>0.574234124617376</v>
      </c>
      <c r="AEG149" s="34">
        <v>0.57422024945018302</v>
      </c>
      <c r="AEH149" s="34">
        <v>0.57414410387173098</v>
      </c>
      <c r="AEI149" s="34">
        <v>0.57402738953323595</v>
      </c>
      <c r="AEJ149" s="34">
        <v>0.57425219716369202</v>
      </c>
      <c r="AEK149" s="34">
        <v>0.57478354910794893</v>
      </c>
      <c r="AEL149" s="34">
        <v>0.575274788981744</v>
      </c>
      <c r="AEM149" s="34">
        <v>0.57571365898920401</v>
      </c>
      <c r="AEN149" s="34">
        <v>0.57610545583052497</v>
      </c>
      <c r="AEO149" s="34">
        <v>0.57649687842062791</v>
      </c>
      <c r="AEP149" s="34">
        <v>0.576839075166939</v>
      </c>
      <c r="AEQ149" s="34">
        <v>0.57710307194752308</v>
      </c>
      <c r="AER149" s="34">
        <v>0.57728567046392898</v>
      </c>
      <c r="AES149" s="34">
        <v>0.57739842461046298</v>
      </c>
      <c r="AET149" s="34">
        <v>0.57744979902816995</v>
      </c>
      <c r="AEU149" s="34">
        <v>0.57743623328613092</v>
      </c>
      <c r="AEV149" s="34">
        <v>0.577371138471519</v>
      </c>
      <c r="AEW149" s="34">
        <v>0.57725512528863598</v>
      </c>
      <c r="AEX149" s="34">
        <v>0.57707183294057007</v>
      </c>
      <c r="AEY149" s="34">
        <v>0.57682862307479799</v>
      </c>
      <c r="AEZ149" s="34">
        <v>0.57652759191500103</v>
      </c>
      <c r="AFA149" s="34">
        <v>0.57623145415129995</v>
      </c>
      <c r="AFB149" s="34">
        <v>0.57591056256684403</v>
      </c>
      <c r="AFC149" s="34">
        <v>0.57548444098789597</v>
      </c>
      <c r="AFD149" s="34">
        <v>0.57498073501344404</v>
      </c>
      <c r="AFE149" s="34">
        <v>0.57437690785826401</v>
      </c>
      <c r="AFF149" s="34">
        <v>0.57368189062645203</v>
      </c>
      <c r="AFG149" t="s">
        <v>843</v>
      </c>
      <c r="AFH149" t="s">
        <v>843</v>
      </c>
      <c r="AFI149" s="34">
        <v>0.46183000000000002</v>
      </c>
      <c r="AFJ149" s="34">
        <v>0.45990999999999999</v>
      </c>
      <c r="AFK149" s="34">
        <v>0.45811000000000002</v>
      </c>
      <c r="AFL149" s="34">
        <v>0.45656999999999998</v>
      </c>
      <c r="AFM149" s="34">
        <v>0.45443</v>
      </c>
      <c r="AFN149" s="34">
        <v>0.45258000000000004</v>
      </c>
      <c r="AFO149" s="34">
        <v>0.45097000000000004</v>
      </c>
      <c r="AFP149" s="34">
        <v>0.44943</v>
      </c>
      <c r="AFQ149" s="34">
        <v>0.44792000000000004</v>
      </c>
      <c r="AFR149" s="34">
        <v>0.44640999999999997</v>
      </c>
      <c r="AFS149" s="34">
        <v>0.44182000000000005</v>
      </c>
      <c r="AFT149" s="34">
        <v>0.43682000000000004</v>
      </c>
      <c r="AFU149" s="34">
        <v>0.43186999999999998</v>
      </c>
      <c r="AFV149" s="34">
        <v>0.42696000000000001</v>
      </c>
      <c r="AFW149" s="34">
        <v>0.42210000000000003</v>
      </c>
      <c r="AFX149" s="34">
        <v>0.42135</v>
      </c>
      <c r="AFY149" s="34">
        <v>0.42069000000000001</v>
      </c>
      <c r="AFZ149" s="34">
        <v>0.41649000000000003</v>
      </c>
      <c r="AGA149" s="34">
        <v>0.41594999999999999</v>
      </c>
      <c r="AGB149" t="s">
        <v>843</v>
      </c>
      <c r="AGC149" t="s">
        <v>843</v>
      </c>
      <c r="AGD149" t="s">
        <v>843</v>
      </c>
      <c r="AGE149" t="s">
        <v>843</v>
      </c>
      <c r="AGF149" s="34">
        <v>-1.2973910197615623E-3</v>
      </c>
      <c r="AGG149" t="s">
        <v>843</v>
      </c>
      <c r="AGH149" t="s">
        <v>843</v>
      </c>
      <c r="AGI149" t="s">
        <v>843</v>
      </c>
      <c r="AGJ149" t="s">
        <v>843</v>
      </c>
      <c r="AGK149" t="s">
        <v>843</v>
      </c>
      <c r="AGL149" t="s">
        <v>843</v>
      </c>
      <c r="AGM149" t="s">
        <v>843</v>
      </c>
      <c r="AGN149" t="s">
        <v>843</v>
      </c>
      <c r="AGO149" s="34">
        <v>0.32600000000000001</v>
      </c>
      <c r="AGP149" s="34">
        <v>2014</v>
      </c>
      <c r="AGQ149" t="s">
        <v>832</v>
      </c>
      <c r="AGR149" t="s">
        <v>843</v>
      </c>
      <c r="AGS149" s="34">
        <v>6.5000000000000002E-2</v>
      </c>
      <c r="AGT149" s="34">
        <v>2014</v>
      </c>
      <c r="AGU149" t="s">
        <v>832</v>
      </c>
      <c r="AGV149" t="s">
        <v>843</v>
      </c>
      <c r="AGW149" s="34">
        <v>0.26200000000000001</v>
      </c>
      <c r="AGX149" s="34">
        <v>2014</v>
      </c>
      <c r="AGY149" t="s">
        <v>832</v>
      </c>
      <c r="AGZ149" t="s">
        <v>843</v>
      </c>
      <c r="AHA149" s="34">
        <v>0.66799999999999993</v>
      </c>
      <c r="AHB149" s="34">
        <v>2014</v>
      </c>
      <c r="AHC149" t="s">
        <v>832</v>
      </c>
      <c r="AHD149" t="s">
        <v>843</v>
      </c>
      <c r="AHE149" s="34">
        <v>0.318</v>
      </c>
      <c r="AHF149" s="34">
        <v>2019</v>
      </c>
      <c r="AHG149" t="s">
        <v>832</v>
      </c>
      <c r="AHH149" t="s">
        <v>843</v>
      </c>
      <c r="AHI149" t="s">
        <v>830</v>
      </c>
      <c r="AHJ149" s="34">
        <v>0.36208575963973999</v>
      </c>
      <c r="AHK149" s="34">
        <v>0.4016035795211792</v>
      </c>
      <c r="AHL149" s="34">
        <v>0.41448789834976196</v>
      </c>
      <c r="AHM149" s="34">
        <v>0.37343215942382813</v>
      </c>
      <c r="AHN149" s="34">
        <v>0.49493905901908875</v>
      </c>
      <c r="AHO149" t="s">
        <v>843</v>
      </c>
      <c r="AHP149" s="34"/>
      <c r="AHQ149" s="34"/>
      <c r="AHR149" s="34"/>
      <c r="AHS149" s="34"/>
      <c r="AHT149" s="34"/>
      <c r="AHU149" t="s">
        <v>843</v>
      </c>
      <c r="AHV149" s="34">
        <v>0.36083373427391052</v>
      </c>
      <c r="AHW149" s="34">
        <v>0.34879952669143677</v>
      </c>
      <c r="AHX149" s="34">
        <v>0.33027324080467224</v>
      </c>
      <c r="AHY149" s="34">
        <v>0.32729676365852356</v>
      </c>
      <c r="AHZ149" s="34">
        <v>0.37110212445259094</v>
      </c>
      <c r="AIA149" t="s">
        <v>832</v>
      </c>
      <c r="AIB149" t="s">
        <v>843</v>
      </c>
      <c r="AIC149" s="34">
        <v>0.35551565885543823</v>
      </c>
      <c r="AID149" s="34">
        <v>0.34170874953269958</v>
      </c>
      <c r="AIE149" s="34">
        <v>0.31963711977005005</v>
      </c>
      <c r="AIF149" s="34">
        <v>0.30602452158927917</v>
      </c>
      <c r="AIG149" s="34">
        <v>0.37076741456985474</v>
      </c>
      <c r="AIH149" t="s">
        <v>924</v>
      </c>
      <c r="AII149" t="s">
        <v>843</v>
      </c>
      <c r="AIJ149" s="34">
        <v>0.33151951432228088</v>
      </c>
      <c r="AIK149" s="34">
        <v>0.3819739818572998</v>
      </c>
      <c r="AIL149" s="34">
        <v>0.41045799851417542</v>
      </c>
      <c r="AIM149" s="34">
        <v>0.40206402540206909</v>
      </c>
      <c r="AIN149" s="34">
        <v>0.46944001317024231</v>
      </c>
      <c r="AIO149" t="s">
        <v>1607</v>
      </c>
      <c r="AIP149" s="34">
        <v>0.28693500161170959</v>
      </c>
      <c r="AIQ149" t="s">
        <v>843</v>
      </c>
      <c r="AIR149" s="34">
        <v>0.31236000000000003</v>
      </c>
      <c r="AIS149" s="34">
        <v>0.27876000000000001</v>
      </c>
      <c r="AIT149" s="34">
        <v>0.27888999999999997</v>
      </c>
      <c r="AIU149" s="34">
        <v>0.28622999999999998</v>
      </c>
      <c r="AIV149" s="34">
        <v>0.28521000000000002</v>
      </c>
      <c r="AIW149" s="34">
        <v>0.28015999999999996</v>
      </c>
      <c r="AIX149" t="s">
        <v>843</v>
      </c>
      <c r="AIY149" s="34">
        <v>4.4119999999999999E-2</v>
      </c>
      <c r="AIZ149" s="34">
        <v>5.0810000000000001E-2</v>
      </c>
      <c r="AJA149" s="34">
        <v>6.4519999999999994E-2</v>
      </c>
      <c r="AJB149" s="34">
        <v>3.9660000000000001E-2</v>
      </c>
      <c r="AJC149" s="34">
        <v>5.1299999999999998E-2</v>
      </c>
      <c r="AJD149" s="34">
        <v>4.0350000000000004E-2</v>
      </c>
      <c r="AJE149" t="s">
        <v>843</v>
      </c>
      <c r="AJF149" s="34">
        <v>3.6312311887741089E-2</v>
      </c>
      <c r="AJG149" s="34">
        <v>4.3152779340744019E-2</v>
      </c>
      <c r="AJH149" s="34">
        <v>4.1899554431438446E-2</v>
      </c>
      <c r="AJI149" s="34">
        <v>4.5198097825050354E-2</v>
      </c>
      <c r="AJJ149" s="34">
        <v>5.6001503020524979E-2</v>
      </c>
      <c r="AJK149" t="s">
        <v>830</v>
      </c>
      <c r="AJL149" t="s">
        <v>843</v>
      </c>
      <c r="AJM149" t="s">
        <v>843</v>
      </c>
      <c r="AJN149" s="34">
        <v>4.1194982826709747E-2</v>
      </c>
      <c r="AJO149" s="34">
        <v>3.200237825512886E-2</v>
      </c>
      <c r="AJP149" s="34">
        <v>3.7189815193414688E-2</v>
      </c>
      <c r="AJQ149" s="34">
        <v>3.273048996925354E-2</v>
      </c>
      <c r="AJR149" s="34">
        <v>5.069311335682869E-2</v>
      </c>
      <c r="AJS149" t="s">
        <v>832</v>
      </c>
      <c r="AJT149" t="s">
        <v>843</v>
      </c>
      <c r="AJU149" t="s">
        <v>843</v>
      </c>
      <c r="AJV149" t="s">
        <v>843</v>
      </c>
      <c r="AJW149" s="34">
        <v>7.8550549224019051E-3</v>
      </c>
      <c r="AJX149" s="34">
        <v>1.4378249645233154E-2</v>
      </c>
      <c r="AJY149" s="34">
        <v>1.310591958463192E-2</v>
      </c>
      <c r="AJZ149" s="34">
        <v>1.7017301172018051E-2</v>
      </c>
      <c r="AKA149" s="34">
        <v>2.8588704764842987E-2</v>
      </c>
      <c r="AKB149" t="s">
        <v>830</v>
      </c>
      <c r="AKC149" t="s">
        <v>843</v>
      </c>
      <c r="AKD149" t="s">
        <v>843</v>
      </c>
      <c r="AKE149" t="s">
        <v>843</v>
      </c>
      <c r="AKF149" s="34">
        <v>1.5300899744033813E-2</v>
      </c>
      <c r="AKG149" s="34">
        <v>4.8885932192206383E-3</v>
      </c>
      <c r="AKH149" s="34">
        <v>1.075911708176136E-2</v>
      </c>
      <c r="AKI149" s="34">
        <v>6.7897755652666092E-3</v>
      </c>
      <c r="AKJ149" s="34">
        <v>2.477710135281086E-2</v>
      </c>
      <c r="AKK149" t="s">
        <v>832</v>
      </c>
      <c r="AKL149" t="s">
        <v>843</v>
      </c>
      <c r="AKM149" s="34">
        <v>2160</v>
      </c>
      <c r="AKN149" t="s">
        <v>832</v>
      </c>
      <c r="AKO149" t="s">
        <v>843</v>
      </c>
      <c r="AKP149" s="34">
        <v>1624.3577880859375</v>
      </c>
      <c r="AKQ149" t="s">
        <v>830</v>
      </c>
      <c r="AKR149" t="s">
        <v>843</v>
      </c>
      <c r="AKS149" s="34">
        <v>1650.31943622823</v>
      </c>
      <c r="AKT149" t="s">
        <v>832</v>
      </c>
      <c r="AKU149" t="s">
        <v>843</v>
      </c>
      <c r="AKV149" s="34">
        <v>2190.7002054703398</v>
      </c>
      <c r="AKW149" t="s">
        <v>832</v>
      </c>
      <c r="AKX149" t="s">
        <v>843</v>
      </c>
      <c r="AKY149" s="34">
        <v>0.20990663766860962</v>
      </c>
      <c r="AKZ149" s="34">
        <v>0.24779795110225677</v>
      </c>
      <c r="ALA149" s="34">
        <v>0.27421572804450989</v>
      </c>
      <c r="ALB149" s="34">
        <v>0.25032585859298706</v>
      </c>
      <c r="ALC149" s="34">
        <v>0.39117640256881714</v>
      </c>
      <c r="ALD149" t="s">
        <v>830</v>
      </c>
      <c r="ALE149" t="s">
        <v>843</v>
      </c>
      <c r="ALF149" t="s">
        <v>843</v>
      </c>
      <c r="ALG149" t="s">
        <v>843</v>
      </c>
      <c r="ALH149" s="34">
        <v>0.18654586374759674</v>
      </c>
      <c r="ALI149" s="34">
        <v>0.18654586374759674</v>
      </c>
      <c r="ALJ149" s="34">
        <v>0.18654586374759674</v>
      </c>
      <c r="ALK149" s="34">
        <v>0.20670735836029053</v>
      </c>
      <c r="ALL149" s="34">
        <v>0.26806542277336121</v>
      </c>
      <c r="ALM149" t="s">
        <v>832</v>
      </c>
    </row>
    <row r="150" spans="1:1001">
      <c r="A150" t="s">
        <v>422</v>
      </c>
      <c r="B150" t="s">
        <v>111</v>
      </c>
      <c r="C150" t="s">
        <v>333</v>
      </c>
      <c r="D150" s="34">
        <v>4.4254135340452194E-2</v>
      </c>
      <c r="E150" t="s">
        <v>432</v>
      </c>
      <c r="F150" s="34">
        <v>4.502757266163826E-2</v>
      </c>
      <c r="G150" t="s">
        <v>1464</v>
      </c>
      <c r="H150" s="34">
        <v>4.864254966378212E-2</v>
      </c>
      <c r="I150" t="s">
        <v>1294</v>
      </c>
      <c r="J150" s="34">
        <v>4.062904417514801E-2</v>
      </c>
      <c r="K150" t="s">
        <v>1521</v>
      </c>
      <c r="L150" s="34"/>
      <c r="M150" t="s">
        <v>432</v>
      </c>
      <c r="N150" s="34">
        <v>0.42147296667098999</v>
      </c>
      <c r="O150" s="34"/>
      <c r="P150" t="s">
        <v>1459</v>
      </c>
      <c r="Q150" s="34"/>
      <c r="R150" t="s">
        <v>1459</v>
      </c>
      <c r="S150" s="34">
        <v>0.48204618692398071</v>
      </c>
      <c r="T150" t="s">
        <v>432</v>
      </c>
      <c r="U150" s="34">
        <v>0.42147296667098999</v>
      </c>
      <c r="V150" t="s">
        <v>432</v>
      </c>
      <c r="W150" t="s">
        <v>843</v>
      </c>
      <c r="X150" t="s">
        <v>1464</v>
      </c>
      <c r="Y150" s="34">
        <v>0.4207955002784729</v>
      </c>
      <c r="Z150" s="34"/>
      <c r="AA150" t="s">
        <v>1459</v>
      </c>
      <c r="AB150" s="34"/>
      <c r="AC150" t="s">
        <v>1459</v>
      </c>
      <c r="AD150" s="34">
        <v>0.4820462167263031</v>
      </c>
      <c r="AE150" t="s">
        <v>1464</v>
      </c>
      <c r="AF150" s="34">
        <v>0.4207955002784729</v>
      </c>
      <c r="AG150" t="s">
        <v>1464</v>
      </c>
      <c r="AH150" t="s">
        <v>843</v>
      </c>
      <c r="AI150" t="s">
        <v>1294</v>
      </c>
      <c r="AJ150" s="34">
        <v>0.42613610625267029</v>
      </c>
      <c r="AK150" s="34"/>
      <c r="AL150" t="s">
        <v>1459</v>
      </c>
      <c r="AM150" s="34"/>
      <c r="AN150" t="s">
        <v>1459</v>
      </c>
      <c r="AO150" s="34">
        <v>0.4820462167263031</v>
      </c>
      <c r="AP150" t="s">
        <v>1294</v>
      </c>
      <c r="AQ150" s="34">
        <v>0.42613610625267029</v>
      </c>
      <c r="AR150" t="s">
        <v>1294</v>
      </c>
      <c r="AS150" t="s">
        <v>843</v>
      </c>
      <c r="AT150" t="s">
        <v>1521</v>
      </c>
      <c r="AU150" s="34">
        <v>0.42613610625267029</v>
      </c>
      <c r="AV150" s="34"/>
      <c r="AW150" t="s">
        <v>1459</v>
      </c>
      <c r="AX150" s="34"/>
      <c r="AY150" t="s">
        <v>1459</v>
      </c>
      <c r="AZ150" s="34">
        <v>0.4820462167263031</v>
      </c>
      <c r="BA150" t="s">
        <v>1521</v>
      </c>
      <c r="BB150" s="34">
        <v>0.42613610625267029</v>
      </c>
      <c r="BC150" t="s">
        <v>1521</v>
      </c>
      <c r="BD150" t="s">
        <v>843</v>
      </c>
      <c r="BE150" s="34">
        <v>0.40676468056235221</v>
      </c>
      <c r="BF150" t="s">
        <v>1594</v>
      </c>
      <c r="BG150" t="s">
        <v>843</v>
      </c>
      <c r="BH150" t="s">
        <v>432</v>
      </c>
      <c r="BI150" s="34">
        <v>2.278778076171875</v>
      </c>
      <c r="BJ150" t="s">
        <v>819</v>
      </c>
      <c r="BK150" s="34">
        <v>3.6203763484954834</v>
      </c>
      <c r="BL150" t="s">
        <v>1294</v>
      </c>
      <c r="BM150" s="34">
        <v>3.9231855869293213</v>
      </c>
      <c r="BN150" t="s">
        <v>1521</v>
      </c>
      <c r="BO150" s="34">
        <v>3.2185797691345215</v>
      </c>
      <c r="BP150" t="s">
        <v>843</v>
      </c>
      <c r="BQ150" s="34">
        <v>2.2306694984436035</v>
      </c>
      <c r="BR150" t="s">
        <v>830</v>
      </c>
      <c r="BS150" s="34"/>
      <c r="BT150" t="s">
        <v>843</v>
      </c>
      <c r="BU150" s="34">
        <v>2.5145745277404785</v>
      </c>
      <c r="BV150" t="s">
        <v>1576</v>
      </c>
      <c r="BW150" t="s">
        <v>843</v>
      </c>
      <c r="BX150" s="34">
        <v>2.4624233245849609</v>
      </c>
      <c r="BY150" t="s">
        <v>924</v>
      </c>
      <c r="BZ150" t="s">
        <v>843</v>
      </c>
      <c r="CA150" t="s">
        <v>432</v>
      </c>
      <c r="CB150" s="34">
        <v>6.9198925048112869E-3</v>
      </c>
      <c r="CC150" s="34">
        <v>7.103451993316412E-3</v>
      </c>
      <c r="CD150" s="34">
        <v>1.1737660504877567E-2</v>
      </c>
      <c r="CE150" s="34">
        <v>1.0666997171938419E-2</v>
      </c>
      <c r="CF150" s="34">
        <v>1.0666990652680397E-2</v>
      </c>
      <c r="CG150" t="s">
        <v>843</v>
      </c>
      <c r="CH150" t="s">
        <v>819</v>
      </c>
      <c r="CI150" s="34">
        <v>9.0832607820630074E-3</v>
      </c>
      <c r="CJ150" s="34">
        <v>8.3626694977283478E-3</v>
      </c>
      <c r="CK150" s="34">
        <v>8.1768343225121498E-3</v>
      </c>
      <c r="CL150" s="34">
        <v>8.2469992339611053E-3</v>
      </c>
      <c r="CM150" s="34">
        <v>8.2820383831858635E-3</v>
      </c>
      <c r="CN150" t="s">
        <v>843</v>
      </c>
      <c r="CO150" t="s">
        <v>1294</v>
      </c>
      <c r="CP150" s="34">
        <v>8.2334382459521294E-3</v>
      </c>
      <c r="CQ150" s="34">
        <v>7.648024708032608E-3</v>
      </c>
      <c r="CR150" s="34">
        <v>7.4187004938721657E-3</v>
      </c>
      <c r="CS150" s="34">
        <v>6.6605634056031704E-3</v>
      </c>
      <c r="CT150" s="34">
        <v>5.5761244148015976E-3</v>
      </c>
      <c r="CU150" t="s">
        <v>843</v>
      </c>
      <c r="CV150" t="s">
        <v>1521</v>
      </c>
      <c r="CW150" s="34">
        <v>7.6665435917675495E-3</v>
      </c>
      <c r="CX150" s="34">
        <v>7.3106116615235806E-3</v>
      </c>
      <c r="CY150" s="34">
        <v>6.91258255392313E-3</v>
      </c>
      <c r="CZ150" s="34">
        <v>5.5781658738851547E-3</v>
      </c>
      <c r="DA150" s="34">
        <v>5.5760461837053299E-3</v>
      </c>
      <c r="DB150" t="s">
        <v>843</v>
      </c>
      <c r="DC150" s="34">
        <v>6.2010178565979004</v>
      </c>
      <c r="DD150" s="34">
        <v>6.7577028274536133</v>
      </c>
      <c r="DE150" s="34">
        <v>7.1900959014892578</v>
      </c>
      <c r="DF150" s="34">
        <v>7.5914158821105957</v>
      </c>
      <c r="DG150" s="34">
        <v>7.9996838569641113</v>
      </c>
      <c r="DH150" t="s">
        <v>1464</v>
      </c>
      <c r="DI150" t="s">
        <v>843</v>
      </c>
      <c r="DJ150" s="34">
        <v>6.5350289344787598</v>
      </c>
      <c r="DK150" s="34">
        <v>7.0295681953430176</v>
      </c>
      <c r="DL150" s="34">
        <v>7.4308881759643555</v>
      </c>
      <c r="DM150" s="34">
        <v>7.8356819152832031</v>
      </c>
      <c r="DN150" s="34">
        <v>8.2456865310668945</v>
      </c>
      <c r="DO150" t="s">
        <v>1294</v>
      </c>
      <c r="DP150" t="s">
        <v>843</v>
      </c>
      <c r="DQ150" s="34">
        <v>8.4096889495849609</v>
      </c>
      <c r="DR150" t="s">
        <v>1521</v>
      </c>
      <c r="DS150" t="s">
        <v>843</v>
      </c>
      <c r="DT150" t="s">
        <v>843</v>
      </c>
      <c r="DU150" s="34">
        <v>9.5</v>
      </c>
      <c r="DV150" t="s">
        <v>1461</v>
      </c>
      <c r="DW150" t="s">
        <v>843</v>
      </c>
      <c r="DX150" t="s">
        <v>843</v>
      </c>
      <c r="DY150" t="s">
        <v>432</v>
      </c>
      <c r="DZ150" s="34">
        <v>1.308199018239975E-2</v>
      </c>
      <c r="EA150" s="34">
        <v>1.3114675879478455E-2</v>
      </c>
      <c r="EB150" s="34">
        <v>5.4469145834445953E-3</v>
      </c>
      <c r="EC150" s="34">
        <v>6.9842576049268246E-3</v>
      </c>
      <c r="ED150" s="34">
        <v>-3.5179182887077332E-3</v>
      </c>
      <c r="EE150" t="s">
        <v>843</v>
      </c>
      <c r="EF150" t="s">
        <v>819</v>
      </c>
      <c r="EG150" s="34">
        <v>8.6453426629304886E-3</v>
      </c>
      <c r="EH150" s="34">
        <v>7.3823258280754089E-3</v>
      </c>
      <c r="EI150" s="34">
        <v>1.5285429544746876E-3</v>
      </c>
      <c r="EJ150" s="34">
        <v>-3.0955467373132706E-3</v>
      </c>
      <c r="EK150" s="34">
        <v>3.4718019887804985E-3</v>
      </c>
      <c r="EL150" t="s">
        <v>843</v>
      </c>
      <c r="EM150" t="s">
        <v>1294</v>
      </c>
      <c r="EN150" s="34">
        <v>1.0861239396035671E-2</v>
      </c>
      <c r="EO150" s="34">
        <v>1.1173268780112267E-2</v>
      </c>
      <c r="EP150" s="34">
        <v>8.4721334278583527E-3</v>
      </c>
      <c r="EQ150" s="34">
        <v>6.9493777118623257E-3</v>
      </c>
      <c r="ER150" s="34">
        <v>1.8237458541989326E-2</v>
      </c>
      <c r="ES150" t="s">
        <v>843</v>
      </c>
      <c r="ET150" t="s">
        <v>1521</v>
      </c>
      <c r="EU150" s="34">
        <v>1.0713686235249043E-2</v>
      </c>
      <c r="EV150" s="34">
        <v>8.2331392914056778E-3</v>
      </c>
      <c r="EW150" s="34">
        <v>8.5317641496658325E-3</v>
      </c>
      <c r="EX150" s="34">
        <v>1.3103143312036991E-2</v>
      </c>
      <c r="EY150" s="34">
        <v>7.7798785641789436E-3</v>
      </c>
      <c r="EZ150" t="s">
        <v>843</v>
      </c>
      <c r="FA150" t="s">
        <v>1594</v>
      </c>
      <c r="FB150" s="34">
        <v>-2.2204888518899679E-3</v>
      </c>
      <c r="FC150" s="34">
        <v>-6.9586915196850896E-4</v>
      </c>
      <c r="FD150" s="34">
        <v>-1.9336548866704106E-3</v>
      </c>
      <c r="FE150" s="34">
        <v>-1.2492556124925613E-2</v>
      </c>
      <c r="FF150" s="34">
        <v>3.8547929376363754E-2</v>
      </c>
      <c r="FG150" t="s">
        <v>843</v>
      </c>
      <c r="FH150" s="34"/>
      <c r="FI150" s="34"/>
      <c r="FJ150" s="34"/>
      <c r="FK150" s="34"/>
      <c r="FL150" s="34"/>
      <c r="FM150" t="s">
        <v>843</v>
      </c>
      <c r="FN150" t="s">
        <v>843</v>
      </c>
      <c r="FO150" s="34">
        <v>0.66705999999999999</v>
      </c>
      <c r="FP150" t="s">
        <v>1462</v>
      </c>
      <c r="FQ150" t="s">
        <v>843</v>
      </c>
      <c r="FR150" t="s">
        <v>843</v>
      </c>
      <c r="FS150" s="34">
        <v>0.80064999999999997</v>
      </c>
      <c r="FT150" t="s">
        <v>1462</v>
      </c>
      <c r="FU150" t="s">
        <v>843</v>
      </c>
      <c r="FV150" t="s">
        <v>843</v>
      </c>
      <c r="FW150" s="34">
        <v>0.53313999999999995</v>
      </c>
      <c r="FX150" t="s">
        <v>1462</v>
      </c>
      <c r="FY150" t="s">
        <v>843</v>
      </c>
      <c r="FZ150" s="34">
        <v>-4.1380967944860458E-2</v>
      </c>
      <c r="GA150" s="34">
        <v>-6.2121529132127762E-2</v>
      </c>
      <c r="GB150" s="34">
        <v>-6.3612304627895355E-2</v>
      </c>
      <c r="GC150" s="34">
        <v>-4.3080598115921021E-2</v>
      </c>
      <c r="GD150" s="34">
        <v>-5.4235551506280899E-2</v>
      </c>
      <c r="GE150" t="s">
        <v>830</v>
      </c>
      <c r="GF150" t="s">
        <v>843</v>
      </c>
      <c r="GG150" s="34">
        <v>-4.4134724885225296E-2</v>
      </c>
      <c r="GH150" s="34">
        <v>-6.5676838159561157E-2</v>
      </c>
      <c r="GI150" s="34">
        <v>-6.2657639384269714E-2</v>
      </c>
      <c r="GJ150" s="34">
        <v>-4.1169237345457077E-2</v>
      </c>
      <c r="GK150" s="34">
        <v>-4.9769897013902664E-2</v>
      </c>
      <c r="GL150" t="s">
        <v>832</v>
      </c>
      <c r="GM150" t="s">
        <v>843</v>
      </c>
      <c r="GN150" s="34">
        <v>0.85624819993972778</v>
      </c>
      <c r="GO150" t="s">
        <v>832</v>
      </c>
      <c r="GP150" t="s">
        <v>843</v>
      </c>
      <c r="GQ150" t="s">
        <v>843</v>
      </c>
      <c r="GR150" s="34">
        <v>2.6736844331026077E-2</v>
      </c>
      <c r="GS150" s="34">
        <v>3.0951132997870445E-2</v>
      </c>
      <c r="GT150" s="34">
        <v>3.3490274101495743E-2</v>
      </c>
      <c r="GU150" s="34">
        <v>2.9023159295320511E-2</v>
      </c>
      <c r="GV150" s="34">
        <v>3.076108917593956E-2</v>
      </c>
      <c r="GW150" t="s">
        <v>832</v>
      </c>
      <c r="GX150" t="s">
        <v>843</v>
      </c>
      <c r="GY150" t="s">
        <v>843</v>
      </c>
      <c r="GZ150" t="s">
        <v>843</v>
      </c>
      <c r="HA150" t="s">
        <v>843</v>
      </c>
      <c r="HB150" t="s">
        <v>843</v>
      </c>
      <c r="HC150" t="s">
        <v>843</v>
      </c>
      <c r="HD150" t="s">
        <v>843</v>
      </c>
      <c r="HE150" t="s">
        <v>843</v>
      </c>
      <c r="HF150" t="s">
        <v>843</v>
      </c>
      <c r="HG150" t="s">
        <v>843</v>
      </c>
      <c r="HH150" s="34">
        <v>1215930</v>
      </c>
      <c r="HI150" s="34">
        <v>1225272</v>
      </c>
      <c r="HJ150" s="34">
        <v>1233972</v>
      </c>
      <c r="HK150" s="34">
        <v>1242340</v>
      </c>
      <c r="HL150" s="34">
        <v>1250380</v>
      </c>
      <c r="HM150" s="34">
        <v>1258048</v>
      </c>
      <c r="HN150" s="34">
        <v>1264767</v>
      </c>
      <c r="HO150" s="34">
        <v>1270584</v>
      </c>
      <c r="HP150" s="34">
        <v>1275684</v>
      </c>
      <c r="HQ150" s="34">
        <v>1279868</v>
      </c>
      <c r="HR150" s="34">
        <v>1283330</v>
      </c>
      <c r="HS150" s="34">
        <v>1286236</v>
      </c>
      <c r="HT150" s="34">
        <v>1288745</v>
      </c>
      <c r="HU150" s="34">
        <v>1290691</v>
      </c>
      <c r="HV150" s="34">
        <v>1292113</v>
      </c>
      <c r="HW150" s="34">
        <v>1293153</v>
      </c>
      <c r="HX150" s="34">
        <v>1293911</v>
      </c>
      <c r="HY150" s="34">
        <v>1294741</v>
      </c>
      <c r="HZ150" s="34">
        <v>1295381</v>
      </c>
      <c r="IA150" s="34">
        <v>1296279</v>
      </c>
      <c r="IB150" s="34">
        <v>1297828</v>
      </c>
      <c r="IC150" s="34">
        <v>1298915</v>
      </c>
      <c r="ID150" s="34">
        <v>1299469</v>
      </c>
      <c r="IE150" s="34">
        <v>1300557</v>
      </c>
      <c r="IF150" s="34">
        <v>1301978</v>
      </c>
      <c r="IG150" s="34">
        <v>1303210</v>
      </c>
      <c r="IH150" s="34">
        <v>1304199</v>
      </c>
      <c r="II150" s="34">
        <v>1304905</v>
      </c>
      <c r="IJ150" s="34">
        <v>1305373</v>
      </c>
      <c r="IK150" s="34">
        <v>1305569</v>
      </c>
      <c r="IL150" s="34">
        <v>1305425</v>
      </c>
      <c r="IM150" s="34">
        <v>1304935</v>
      </c>
      <c r="IN150" s="34">
        <v>1304094</v>
      </c>
      <c r="IO150" s="34">
        <v>1302906</v>
      </c>
      <c r="IP150" s="34">
        <v>1301364</v>
      </c>
      <c r="IQ150" s="34">
        <v>1299451</v>
      </c>
      <c r="IR150" s="34">
        <v>1297139</v>
      </c>
      <c r="IS150" s="34">
        <v>1294443</v>
      </c>
      <c r="IT150" s="34">
        <v>1291363</v>
      </c>
      <c r="IU150" s="34">
        <v>1287886</v>
      </c>
      <c r="IV150" s="34">
        <v>1284007</v>
      </c>
      <c r="IW150" s="34">
        <v>1279715</v>
      </c>
      <c r="IX150" s="34">
        <v>1275002</v>
      </c>
      <c r="IY150" s="34">
        <v>1269892</v>
      </c>
      <c r="IZ150" s="34">
        <v>1264437</v>
      </c>
      <c r="JA150" s="34">
        <v>1258664</v>
      </c>
      <c r="JB150" s="34">
        <v>1252597</v>
      </c>
      <c r="JC150" s="34">
        <v>1246298</v>
      </c>
      <c r="JD150" s="34">
        <v>1239794</v>
      </c>
      <c r="JE150" s="34">
        <v>1233085</v>
      </c>
      <c r="JF150" s="34">
        <v>1226235</v>
      </c>
      <c r="JG150" s="34">
        <v>1219284</v>
      </c>
      <c r="JH150" s="34">
        <v>1212268</v>
      </c>
      <c r="JI150" s="34">
        <v>1205227</v>
      </c>
      <c r="JJ150" s="34">
        <v>1198160</v>
      </c>
      <c r="JK150" s="34">
        <v>1191085</v>
      </c>
      <c r="JL150" s="34">
        <v>1184002</v>
      </c>
      <c r="JM150" s="34">
        <v>1176908</v>
      </c>
      <c r="JN150" s="34">
        <v>1169803</v>
      </c>
      <c r="JO150" s="34">
        <v>1162693</v>
      </c>
      <c r="JP150" s="34">
        <v>1155585</v>
      </c>
      <c r="JQ150" s="34">
        <v>1148471</v>
      </c>
      <c r="JR150" s="34">
        <v>1141348</v>
      </c>
      <c r="JS150" s="34">
        <v>1134227</v>
      </c>
      <c r="JT150" s="34">
        <v>1127095</v>
      </c>
      <c r="JU150" s="34">
        <v>1119914</v>
      </c>
      <c r="JV150" s="34">
        <v>1112670</v>
      </c>
      <c r="JW150" s="34">
        <v>1105351</v>
      </c>
      <c r="JX150" s="34">
        <v>1097943</v>
      </c>
      <c r="JY150" s="34">
        <v>1090477</v>
      </c>
      <c r="JZ150" s="34">
        <v>1082932</v>
      </c>
      <c r="KA150" s="34">
        <v>1075284</v>
      </c>
      <c r="KB150" s="34">
        <v>1067544</v>
      </c>
      <c r="KC150" s="34">
        <v>1059716</v>
      </c>
      <c r="KD150" s="34">
        <v>1051816</v>
      </c>
      <c r="KE150" s="34">
        <v>1043858</v>
      </c>
      <c r="KF150" s="34">
        <v>1035829</v>
      </c>
      <c r="KG150" s="34">
        <v>1027717.0000000001</v>
      </c>
      <c r="KH150" s="34">
        <v>1019533</v>
      </c>
      <c r="KI150" s="34">
        <v>1011307</v>
      </c>
      <c r="KJ150" s="34">
        <v>1003054</v>
      </c>
      <c r="KK150" s="34">
        <v>994760</v>
      </c>
      <c r="KL150" s="34">
        <v>986442</v>
      </c>
      <c r="KM150" s="34">
        <v>978122</v>
      </c>
      <c r="KN150" s="34">
        <v>969803</v>
      </c>
      <c r="KO150" s="34">
        <v>961480</v>
      </c>
      <c r="KP150" s="34">
        <v>953183</v>
      </c>
      <c r="KQ150" s="34">
        <v>944946</v>
      </c>
      <c r="KR150" s="34">
        <v>936770</v>
      </c>
      <c r="KS150" s="34">
        <v>928654</v>
      </c>
      <c r="KT150" s="34">
        <v>920616</v>
      </c>
      <c r="KU150" s="34">
        <v>912682</v>
      </c>
      <c r="KV150" s="34">
        <v>904869</v>
      </c>
      <c r="KW150" s="34">
        <v>897180</v>
      </c>
      <c r="KX150" s="34">
        <v>889625</v>
      </c>
      <c r="KY150" s="34">
        <v>882208</v>
      </c>
      <c r="KZ150" s="34">
        <v>874889</v>
      </c>
      <c r="LA150" s="34">
        <v>867688</v>
      </c>
      <c r="LB150" s="34">
        <v>860622</v>
      </c>
      <c r="LC150" s="34">
        <v>853689</v>
      </c>
      <c r="LD150" s="34">
        <v>846900</v>
      </c>
      <c r="LE150" t="s">
        <v>843</v>
      </c>
      <c r="LF150" t="s">
        <v>843</v>
      </c>
      <c r="LG150" t="s">
        <v>843</v>
      </c>
      <c r="LH150" s="34">
        <v>8.686969056725502E-3</v>
      </c>
      <c r="LI150" s="34">
        <v>7.6536438427865505E-3</v>
      </c>
      <c r="LJ150" s="34">
        <v>7.0753744803369045E-3</v>
      </c>
      <c r="LK150" s="34">
        <v>6.7584631033241749E-3</v>
      </c>
      <c r="LL150" s="34">
        <v>6.4508072100579739E-3</v>
      </c>
      <c r="LM150" s="34">
        <v>6.113808136433363E-3</v>
      </c>
      <c r="LN150" s="34">
        <v>5.3266021423041821E-3</v>
      </c>
      <c r="LO150" s="34">
        <v>4.5887217856943607E-3</v>
      </c>
      <c r="LP150" s="34">
        <v>4.00586798787117E-3</v>
      </c>
      <c r="LQ150" s="34">
        <v>3.2744421623647213E-3</v>
      </c>
      <c r="LR150" s="34">
        <v>2.7013146318495274E-3</v>
      </c>
      <c r="LS150" s="34">
        <v>2.2618614602833986E-3</v>
      </c>
      <c r="LT150" s="34">
        <v>1.9487529061734676E-3</v>
      </c>
      <c r="LU150" s="34">
        <v>1.5088572399690747E-3</v>
      </c>
      <c r="LV150" s="34">
        <v>1.1011289898306131E-3</v>
      </c>
      <c r="LW150" s="34">
        <v>8.0455944407731295E-4</v>
      </c>
      <c r="LX150" s="34">
        <v>5.8599247131496668E-4</v>
      </c>
      <c r="LY150" s="34">
        <v>6.4126041252166033E-4</v>
      </c>
      <c r="LZ150" s="34">
        <v>4.94185253046453E-4</v>
      </c>
      <c r="MA150" s="34">
        <v>6.9299218012019992E-4</v>
      </c>
      <c r="MB150" s="34">
        <v>1.1942454148083925E-3</v>
      </c>
      <c r="MC150" s="34">
        <v>8.3720264956355095E-4</v>
      </c>
      <c r="MD150" s="34">
        <v>4.2641887557692826E-4</v>
      </c>
      <c r="ME150" s="34">
        <v>8.3691475447267294E-4</v>
      </c>
      <c r="MF150" s="34">
        <v>1.0920122731477022E-3</v>
      </c>
      <c r="MG150" s="34">
        <v>9.4580510631203651E-4</v>
      </c>
      <c r="MH150" s="34">
        <v>7.5860752258449793E-4</v>
      </c>
      <c r="MI150" s="34">
        <v>5.4118194384500384E-4</v>
      </c>
      <c r="MJ150" s="34">
        <v>3.5858250339515507E-4</v>
      </c>
      <c r="MK150" s="34">
        <v>1.5013737720437348E-4</v>
      </c>
      <c r="ML150" s="34">
        <v>-1.1030281893908978E-4</v>
      </c>
      <c r="MM150" s="34">
        <v>-3.7542716017924249E-4</v>
      </c>
      <c r="MN150" s="34">
        <v>-6.4468430355191231E-4</v>
      </c>
      <c r="MO150" s="34">
        <v>-9.1139244614169002E-4</v>
      </c>
      <c r="MP150" s="34">
        <v>-1.1842091334983706E-3</v>
      </c>
      <c r="MQ150" s="34">
        <v>-1.4710775576531887E-3</v>
      </c>
      <c r="MR150" s="34">
        <v>-1.7807976109907031E-3</v>
      </c>
      <c r="MS150" s="34">
        <v>-2.0805832464247942E-3</v>
      </c>
      <c r="MT150" s="34">
        <v>-2.3822369985282421E-3</v>
      </c>
      <c r="MU150" s="34">
        <v>-2.696135314181447E-3</v>
      </c>
      <c r="MV150" s="34">
        <v>-3.0164574272930622E-3</v>
      </c>
      <c r="MW150" s="34">
        <v>-3.348260186612606E-3</v>
      </c>
      <c r="MX150" s="34">
        <v>-3.689649747684598E-3</v>
      </c>
      <c r="MY150" s="34">
        <v>-4.0158899500966072E-3</v>
      </c>
      <c r="MZ150" s="34">
        <v>-4.3048937804996967E-3</v>
      </c>
      <c r="NA150" s="34">
        <v>-4.5761228539049625E-3</v>
      </c>
      <c r="NB150" s="34">
        <v>-4.8318449407815933E-3</v>
      </c>
      <c r="NC150" s="34">
        <v>-5.0414390861988068E-3</v>
      </c>
      <c r="ND150" s="34">
        <v>-5.2323201671242714E-3</v>
      </c>
      <c r="NE150" s="34">
        <v>-5.4260776378214359E-3</v>
      </c>
      <c r="NF150" s="34">
        <v>-5.5706598795950413E-3</v>
      </c>
      <c r="NG150" s="34">
        <v>-5.6846980005502701E-3</v>
      </c>
      <c r="NH150" s="34">
        <v>-5.7708160020411015E-3</v>
      </c>
      <c r="NI150" s="34">
        <v>-5.8250543661415577E-3</v>
      </c>
      <c r="NJ150" s="34">
        <v>-5.8808843605220318E-3</v>
      </c>
      <c r="NK150" s="34">
        <v>-5.9223901480436325E-3</v>
      </c>
      <c r="NL150" s="34">
        <v>-5.9644309803843498E-3</v>
      </c>
      <c r="NM150" s="34">
        <v>-6.0095652006566525E-3</v>
      </c>
      <c r="NN150" s="34">
        <v>-6.0553019866347313E-3</v>
      </c>
      <c r="NO150" s="34">
        <v>-6.0964925214648247E-3</v>
      </c>
      <c r="NP150" s="34">
        <v>-6.1321570537984371E-3</v>
      </c>
      <c r="NQ150" s="34">
        <v>-6.1752167530357838E-3</v>
      </c>
      <c r="NR150" s="34">
        <v>-6.2214722856879234E-3</v>
      </c>
      <c r="NS150" s="34">
        <v>-6.2586581334471703E-3</v>
      </c>
      <c r="NT150" s="34">
        <v>-6.307835690677166E-3</v>
      </c>
      <c r="NU150" s="34">
        <v>-6.3916295766830444E-3</v>
      </c>
      <c r="NV150" s="34">
        <v>-6.489364430308342E-3</v>
      </c>
      <c r="NW150" s="34">
        <v>-6.5996008925139904E-3</v>
      </c>
      <c r="NX150" s="34">
        <v>-6.7245024256408215E-3</v>
      </c>
      <c r="NY150" s="34">
        <v>-6.8232137709856033E-3</v>
      </c>
      <c r="NZ150" s="34">
        <v>-6.9430377334356308E-3</v>
      </c>
      <c r="OA150" s="34">
        <v>-7.0873647928237915E-3</v>
      </c>
      <c r="OB150" s="34">
        <v>-7.2241295129060745E-3</v>
      </c>
      <c r="OC150" s="34">
        <v>-7.3597352020442486E-3</v>
      </c>
      <c r="OD150" s="34">
        <v>-7.4827536009252071E-3</v>
      </c>
      <c r="OE150" s="34">
        <v>-7.59472930803895E-3</v>
      </c>
      <c r="OF150" s="34">
        <v>-7.7213924378156662E-3</v>
      </c>
      <c r="OG150" s="34">
        <v>-7.8622354194521904E-3</v>
      </c>
      <c r="OH150" s="34">
        <v>-7.9951584339141846E-3</v>
      </c>
      <c r="OI150" s="34">
        <v>-8.1011252477765083E-3</v>
      </c>
      <c r="OJ150" s="34">
        <v>-8.1942072138190269E-3</v>
      </c>
      <c r="OK150" s="34">
        <v>-8.3031225949525833E-3</v>
      </c>
      <c r="OL150" s="34">
        <v>-8.3969719707965851E-3</v>
      </c>
      <c r="OM150" s="34">
        <v>-8.4701236337423325E-3</v>
      </c>
      <c r="ON150" s="34">
        <v>-8.5414489731192589E-3</v>
      </c>
      <c r="OO150" s="34">
        <v>-8.6191939190030098E-3</v>
      </c>
      <c r="OP150" s="34">
        <v>-8.6668534204363823E-3</v>
      </c>
      <c r="OQ150" s="34">
        <v>-8.6791273206472397E-3</v>
      </c>
      <c r="OR150" s="34">
        <v>-8.6899949237704277E-3</v>
      </c>
      <c r="OS150" s="34">
        <v>-8.7015619501471519E-3</v>
      </c>
      <c r="OT150" s="34">
        <v>-8.6932145059108734E-3</v>
      </c>
      <c r="OU150" s="34">
        <v>-8.6554931476712227E-3</v>
      </c>
      <c r="OV150" s="34">
        <v>-8.5973357781767845E-3</v>
      </c>
      <c r="OW150" s="34">
        <v>-8.5336705669760704E-3</v>
      </c>
      <c r="OX150" s="34">
        <v>-8.4564853459596634E-3</v>
      </c>
      <c r="OY150" s="34">
        <v>-8.3721699193120003E-3</v>
      </c>
      <c r="OZ150" s="34">
        <v>-8.3308350294828415E-3</v>
      </c>
      <c r="PA150" s="34">
        <v>-8.2648182287812233E-3</v>
      </c>
      <c r="PB150" s="34">
        <v>-8.176819421350956E-3</v>
      </c>
      <c r="PC150" s="34">
        <v>-8.0884248018264771E-3</v>
      </c>
      <c r="PD150" s="34">
        <v>-7.9843346029520035E-3</v>
      </c>
      <c r="PE150" t="s">
        <v>1300</v>
      </c>
      <c r="PF150" t="s">
        <v>843</v>
      </c>
      <c r="PG150" t="s">
        <v>843</v>
      </c>
      <c r="PH150" t="s">
        <v>843</v>
      </c>
      <c r="PI150" t="s">
        <v>843</v>
      </c>
      <c r="PJ150" t="s">
        <v>1300</v>
      </c>
      <c r="PK150" s="34">
        <v>0.49953204393386841</v>
      </c>
      <c r="PL150" s="34">
        <v>0.49915856122970581</v>
      </c>
      <c r="PM150" s="34">
        <v>0.49892300367355347</v>
      </c>
      <c r="PN150" s="34">
        <v>0.49868553876876831</v>
      </c>
      <c r="PO150" s="34">
        <v>0.49844607710838318</v>
      </c>
      <c r="PP150" s="34">
        <v>0.49818927049636841</v>
      </c>
      <c r="PQ150" s="34">
        <v>0.49791067838668823</v>
      </c>
      <c r="PR150" s="34">
        <v>0.49759164452552795</v>
      </c>
      <c r="PS150" s="34">
        <v>0.49723207950592041</v>
      </c>
      <c r="PT150" s="34">
        <v>0.4968668520450592</v>
      </c>
      <c r="PU150" s="34">
        <v>0.49653246998786926</v>
      </c>
      <c r="PV150" s="34">
        <v>0.49624484777450562</v>
      </c>
      <c r="PW150" s="34">
        <v>0.49599805474281311</v>
      </c>
      <c r="PX150" s="34">
        <v>0.49575382471084595</v>
      </c>
      <c r="PY150" s="34">
        <v>0.49548918008804321</v>
      </c>
      <c r="PZ150" s="34">
        <v>0.49522370100021362</v>
      </c>
      <c r="QA150" s="34">
        <v>0.49495136737823486</v>
      </c>
      <c r="QB150" s="34">
        <v>0.49467036128044128</v>
      </c>
      <c r="QC150" s="34">
        <v>0.4944012463092804</v>
      </c>
      <c r="QD150" s="34">
        <v>0.49412509799003601</v>
      </c>
      <c r="QE150" s="34">
        <v>0.49380272626876831</v>
      </c>
      <c r="QF150" s="34">
        <v>0.49344721436500549</v>
      </c>
      <c r="QG150" s="34">
        <v>0.49308678507804871</v>
      </c>
      <c r="QH150" s="34">
        <v>0.49273118376731873</v>
      </c>
      <c r="QI150" s="34">
        <v>0.49237236380577087</v>
      </c>
      <c r="QJ150" s="34">
        <v>0.4920097291469574</v>
      </c>
      <c r="QK150" s="34">
        <v>0.49164122343063354</v>
      </c>
      <c r="QL150" s="34">
        <v>0.49127253890037537</v>
      </c>
      <c r="QM150" s="34">
        <v>0.49090641736984253</v>
      </c>
      <c r="QN150" s="34">
        <v>0.49053859710693359</v>
      </c>
      <c r="QO150" s="34">
        <v>0.49017521739006042</v>
      </c>
      <c r="QP150" s="34">
        <v>0.48981979489326477</v>
      </c>
      <c r="QQ150" s="34">
        <v>0.48946931958198547</v>
      </c>
      <c r="QR150" s="34">
        <v>0.48912507295608521</v>
      </c>
      <c r="QS150" s="34">
        <v>0.48879328370094299</v>
      </c>
      <c r="QT150" s="34">
        <v>0.48847165703773499</v>
      </c>
      <c r="QU150" s="34">
        <v>0.48815971612930298</v>
      </c>
      <c r="QV150" s="34">
        <v>0.48786467313766479</v>
      </c>
      <c r="QW150" s="34">
        <v>0.48758482933044434</v>
      </c>
      <c r="QX150" s="34">
        <v>0.48731720447540283</v>
      </c>
      <c r="QY150" s="34">
        <v>0.48706355690956116</v>
      </c>
      <c r="QZ150" s="34">
        <v>0.48682481050491333</v>
      </c>
      <c r="RA150" s="34">
        <v>0.48660159111022949</v>
      </c>
      <c r="RB150" s="34">
        <v>0.48639804124832153</v>
      </c>
      <c r="RC150" s="34">
        <v>0.48620849847793579</v>
      </c>
      <c r="RD150" s="34">
        <v>0.48603439331054688</v>
      </c>
      <c r="RE150" s="34">
        <v>0.4858793318271637</v>
      </c>
      <c r="RF150" s="34">
        <v>0.48574256896972656</v>
      </c>
      <c r="RG150" s="34">
        <v>0.48562341928482056</v>
      </c>
      <c r="RH150" s="34">
        <v>0.48552045226097107</v>
      </c>
      <c r="RI150" s="34">
        <v>0.48543548583984375</v>
      </c>
      <c r="RJ150" s="34">
        <v>0.48536765575408936</v>
      </c>
      <c r="RK150" s="34">
        <v>0.48531430959701538</v>
      </c>
      <c r="RL150" s="34">
        <v>0.48527953028678894</v>
      </c>
      <c r="RM150" s="34">
        <v>0.48525822162628174</v>
      </c>
      <c r="RN150" s="34">
        <v>0.48524412512779236</v>
      </c>
      <c r="RO150" s="34">
        <v>0.48524749279022217</v>
      </c>
      <c r="RP150" s="34">
        <v>0.48526477813720703</v>
      </c>
      <c r="RQ150" s="34">
        <v>0.4852936863899231</v>
      </c>
      <c r="RR150" s="34">
        <v>0.48533016443252563</v>
      </c>
      <c r="RS150" s="34">
        <v>0.48537665605545044</v>
      </c>
      <c r="RT150" s="34">
        <v>0.48543235659599304</v>
      </c>
      <c r="RU150" s="34">
        <v>0.48549610376358032</v>
      </c>
      <c r="RV150" s="34">
        <v>0.48557209968566895</v>
      </c>
      <c r="RW150" s="34">
        <v>0.48565471172332764</v>
      </c>
      <c r="RX150" s="34">
        <v>0.48574534058570862</v>
      </c>
      <c r="RY150" s="34">
        <v>0.48585024476051331</v>
      </c>
      <c r="RZ150" s="34">
        <v>0.4859623908996582</v>
      </c>
      <c r="SA150" s="34">
        <v>0.48608079552650452</v>
      </c>
      <c r="SB150" s="34">
        <v>0.48621475696563721</v>
      </c>
      <c r="SC150" s="34">
        <v>0.4863574206829071</v>
      </c>
      <c r="SD150" s="34">
        <v>0.4865114688873291</v>
      </c>
      <c r="SE150" s="34">
        <v>0.48667502403259277</v>
      </c>
      <c r="SF150" s="34">
        <v>0.48684364557266235</v>
      </c>
      <c r="SG150" s="34">
        <v>0.48701959848403931</v>
      </c>
      <c r="SH150" s="34">
        <v>0.48720324039459229</v>
      </c>
      <c r="SI150" s="34">
        <v>0.48739027976989746</v>
      </c>
      <c r="SJ150" s="34">
        <v>0.48757976293563843</v>
      </c>
      <c r="SK150" s="34">
        <v>0.48777037858963013</v>
      </c>
      <c r="SL150" s="34">
        <v>0.48796260356903076</v>
      </c>
      <c r="SM150" s="34">
        <v>0.48815816640853882</v>
      </c>
      <c r="SN150" s="34">
        <v>0.48835697770118713</v>
      </c>
      <c r="SO150" s="34">
        <v>0.48856192827224731</v>
      </c>
      <c r="SP150" s="34">
        <v>0.48877030611038208</v>
      </c>
      <c r="SQ150" s="34">
        <v>0.48898383975028992</v>
      </c>
      <c r="SR150" s="34">
        <v>0.48921039700508118</v>
      </c>
      <c r="SS150" s="34">
        <v>0.48944011330604553</v>
      </c>
      <c r="ST150" s="34">
        <v>0.48967137932777405</v>
      </c>
      <c r="SU150" s="34">
        <v>0.48991426825523376</v>
      </c>
      <c r="SV150" s="34">
        <v>0.49016857147216797</v>
      </c>
      <c r="SW150" s="34">
        <v>0.49042379856109619</v>
      </c>
      <c r="SX150" s="34">
        <v>0.49067693948745728</v>
      </c>
      <c r="SY150" s="34">
        <v>0.49093624949455261</v>
      </c>
      <c r="SZ150" s="34">
        <v>0.49119573831558228</v>
      </c>
      <c r="TA150" s="34">
        <v>0.49145537614822388</v>
      </c>
      <c r="TB150" s="34">
        <v>0.49171510338783264</v>
      </c>
      <c r="TC150" s="34">
        <v>0.49197211861610413</v>
      </c>
      <c r="TD150" s="34">
        <v>0.49221494793891907</v>
      </c>
      <c r="TE150" s="34">
        <v>0.49245196580886841</v>
      </c>
      <c r="TF150" s="34">
        <v>0.49268409609794617</v>
      </c>
      <c r="TG150" s="34">
        <v>0.4929058849811554</v>
      </c>
      <c r="TH150" t="s">
        <v>843</v>
      </c>
      <c r="TI150" t="s">
        <v>843</v>
      </c>
      <c r="TJ150" t="s">
        <v>1300</v>
      </c>
      <c r="TK150" s="34">
        <v>0.68168287578936504</v>
      </c>
      <c r="TL150" s="34">
        <v>0.68281042903126798</v>
      </c>
      <c r="TM150" s="34">
        <v>0.68367313034655597</v>
      </c>
      <c r="TN150" s="34">
        <v>0.68477107716084207</v>
      </c>
      <c r="TO150" s="34">
        <v>0.68633295478174605</v>
      </c>
      <c r="TP150" s="34">
        <v>0.68858024495090797</v>
      </c>
      <c r="TQ150" s="34">
        <v>0.69165783104714096</v>
      </c>
      <c r="TR150" s="34">
        <v>0.69534875301436205</v>
      </c>
      <c r="TS150" s="34">
        <v>0.69912795767915792</v>
      </c>
      <c r="TT150" s="34">
        <v>0.70238677050554099</v>
      </c>
      <c r="TU150" s="34">
        <v>0.70504079231374606</v>
      </c>
      <c r="TV150" s="34">
        <v>0.70733120023510498</v>
      </c>
      <c r="TW150" s="34">
        <v>0.70914289061951397</v>
      </c>
      <c r="TX150" s="34">
        <v>0.71014413591474002</v>
      </c>
      <c r="TY150" s="34">
        <v>0.71098668963678502</v>
      </c>
      <c r="TZ150" s="34">
        <v>0.71174369931477599</v>
      </c>
      <c r="UA150" s="34">
        <v>0.71191295228188001</v>
      </c>
      <c r="UB150" s="34">
        <v>0.71191176919235899</v>
      </c>
      <c r="UC150" s="34">
        <v>0.71199102349385102</v>
      </c>
      <c r="UD150" s="34">
        <v>0.71214414489473299</v>
      </c>
      <c r="UE150" s="34">
        <v>0.71187156998907797</v>
      </c>
      <c r="UF150" s="34">
        <v>0.71068342065624801</v>
      </c>
      <c r="UG150" s="34">
        <v>0.70899613611405898</v>
      </c>
      <c r="UH150" s="34">
        <v>0.70682753620179695</v>
      </c>
      <c r="UI150" s="34">
        <v>0.7039059031719429</v>
      </c>
      <c r="UJ150" s="34">
        <v>0.70038481902379501</v>
      </c>
      <c r="UK150" s="34">
        <v>0.69652649000402211</v>
      </c>
      <c r="UL150" s="34">
        <v>0.69237569018434297</v>
      </c>
      <c r="UM150" s="34">
        <v>0.68756056697970602</v>
      </c>
      <c r="UN150" s="34">
        <v>0.68228974580805202</v>
      </c>
      <c r="UO150" s="34">
        <v>0.67699893789338206</v>
      </c>
      <c r="UP150" s="34">
        <v>0.67205327163930406</v>
      </c>
      <c r="UQ150" s="34">
        <v>0.66799108500189208</v>
      </c>
      <c r="UR150" s="34">
        <v>0.66462725040304094</v>
      </c>
      <c r="US150" s="34">
        <v>0.66166345465219611</v>
      </c>
      <c r="UT150" s="34">
        <v>0.659167348685195</v>
      </c>
      <c r="UU150" s="34">
        <v>0.65716550038199495</v>
      </c>
      <c r="UV150" s="34">
        <v>0.65539759394488395</v>
      </c>
      <c r="UW150" s="34">
        <v>0.65355920312135196</v>
      </c>
      <c r="UX150" s="34">
        <v>0.65152971613947197</v>
      </c>
      <c r="UY150" s="34">
        <v>0.64929864089526002</v>
      </c>
      <c r="UZ150" s="34">
        <v>0.64680925049718097</v>
      </c>
      <c r="VA150" s="34">
        <v>0.64402761721158097</v>
      </c>
      <c r="VB150" s="34">
        <v>0.64102512614256701</v>
      </c>
      <c r="VC150" s="34">
        <v>0.63791078559074099</v>
      </c>
      <c r="VD150" s="34">
        <v>0.63487872855662797</v>
      </c>
      <c r="VE150" s="34">
        <v>0.63218961573020505</v>
      </c>
      <c r="VF150" s="34">
        <v>0.63006078802982901</v>
      </c>
      <c r="VG150" s="34">
        <v>0.62855699069482907</v>
      </c>
      <c r="VH150" s="34">
        <v>0.62755705099119197</v>
      </c>
      <c r="VI150" s="34">
        <v>0.62685048135145405</v>
      </c>
      <c r="VJ150" s="34">
        <v>0.62619906436892503</v>
      </c>
      <c r="VK150" s="34">
        <v>0.62539033225725194</v>
      </c>
      <c r="VL150" s="34">
        <v>0.62417054041664299</v>
      </c>
      <c r="VM150" s="34">
        <v>0.62236444950405201</v>
      </c>
      <c r="VN150" s="34">
        <v>0.619738465458609</v>
      </c>
      <c r="VO150" s="34">
        <v>0.61648021560783495</v>
      </c>
      <c r="VP150" s="34">
        <v>0.61266810999670296</v>
      </c>
      <c r="VQ150" s="34">
        <v>0.60840927916922805</v>
      </c>
      <c r="VR150" s="34">
        <v>0.60420833539392393</v>
      </c>
      <c r="VS150" s="34">
        <v>0.60028660795761102</v>
      </c>
      <c r="VT150" s="34">
        <v>0.59646826084420101</v>
      </c>
      <c r="VU150" s="34">
        <v>0.59268715268575101</v>
      </c>
      <c r="VV150" s="34">
        <v>0.58932092547570902</v>
      </c>
      <c r="VW150" s="34">
        <v>0.585567061531166</v>
      </c>
      <c r="VX150" s="34">
        <v>0.58121944239443502</v>
      </c>
      <c r="VY150" s="34">
        <v>0.577015837123389</v>
      </c>
      <c r="VZ150" s="34">
        <v>0.57273778769720596</v>
      </c>
      <c r="WA150" s="34">
        <v>0.56845144440624207</v>
      </c>
      <c r="WB150" s="34">
        <v>0.56427115644293502</v>
      </c>
      <c r="WC150" s="34">
        <v>0.56025770777851203</v>
      </c>
      <c r="WD150" s="34">
        <v>0.55689220563693198</v>
      </c>
      <c r="WE150" s="34">
        <v>0.55414036604563099</v>
      </c>
      <c r="WF150" s="34">
        <v>0.55184806502493799</v>
      </c>
      <c r="WG150" s="34">
        <v>0.55019292813908105</v>
      </c>
      <c r="WH150" s="34">
        <v>0.54904429004916899</v>
      </c>
      <c r="WI150" s="34">
        <v>0.54811438380002098</v>
      </c>
      <c r="WJ150" s="34">
        <v>0.54731626152128399</v>
      </c>
      <c r="WK150" s="34">
        <v>0.54708626400518701</v>
      </c>
      <c r="WL150" s="34">
        <v>0.54736027109486596</v>
      </c>
      <c r="WM150" s="34">
        <v>0.54787451728694703</v>
      </c>
      <c r="WN150" s="34">
        <v>0.548511198681089</v>
      </c>
      <c r="WO150" s="34">
        <v>0.54885768694849102</v>
      </c>
      <c r="WP150" s="34">
        <v>0.549135486166347</v>
      </c>
      <c r="WQ150" s="34">
        <v>0.54955313066320199</v>
      </c>
      <c r="WR150" s="34">
        <v>0.54986531181095799</v>
      </c>
      <c r="WS150" s="34">
        <v>0.54998748929246</v>
      </c>
      <c r="WT150" s="34">
        <v>0.55004706620646404</v>
      </c>
      <c r="WU150" s="34">
        <v>0.55004827756638397</v>
      </c>
      <c r="WV150" s="34">
        <v>0.549911484794121</v>
      </c>
      <c r="WW150" s="34">
        <v>0.54958147588136597</v>
      </c>
      <c r="WX150" s="34">
        <v>0.54907489633568796</v>
      </c>
      <c r="WY150" s="34">
        <v>0.54839374539297903</v>
      </c>
      <c r="WZ150" s="34">
        <v>0.54749548585568097</v>
      </c>
      <c r="XA150" s="34">
        <v>0.54643616492126701</v>
      </c>
      <c r="XB150" s="34">
        <v>0.54528523885523594</v>
      </c>
      <c r="XC150" s="34">
        <v>0.54407130504555401</v>
      </c>
      <c r="XD150" s="34">
        <v>0.54279968306561999</v>
      </c>
      <c r="XE150" s="34">
        <v>0.541485959291095</v>
      </c>
      <c r="XF150" s="34">
        <v>0.54014401028946102</v>
      </c>
      <c r="XG150" s="34">
        <v>0.53877317274766801</v>
      </c>
      <c r="XH150" t="s">
        <v>843</v>
      </c>
      <c r="XI150" t="s">
        <v>1300</v>
      </c>
      <c r="XJ150" s="34">
        <v>0.65418829447900195</v>
      </c>
      <c r="XK150" s="34">
        <v>0.65533163248650095</v>
      </c>
      <c r="XL150" s="34">
        <v>0.65611902052882898</v>
      </c>
      <c r="XM150" s="34">
        <v>0.65673446882495901</v>
      </c>
      <c r="XN150" s="34">
        <v>0.65722180457140988</v>
      </c>
      <c r="XO150" s="34">
        <v>0.65809372933306198</v>
      </c>
      <c r="XP150" s="34">
        <v>0.65969344551209796</v>
      </c>
      <c r="XQ150" s="34">
        <v>0.66163708971622492</v>
      </c>
      <c r="XR150" s="34">
        <v>0.66341220216456509</v>
      </c>
      <c r="XS150" s="34">
        <v>0.66446761090503503</v>
      </c>
      <c r="XT150" s="34">
        <v>0.66440276468250603</v>
      </c>
      <c r="XU150" s="34">
        <v>0.66348891785369002</v>
      </c>
      <c r="XV150" s="34">
        <v>0.662248025112813</v>
      </c>
      <c r="XW150" s="34">
        <v>0.66075936813715697</v>
      </c>
      <c r="XX150" s="34">
        <v>0.65977060064769899</v>
      </c>
      <c r="XY150" s="34">
        <v>0.65922323189908694</v>
      </c>
      <c r="XZ150" s="34">
        <v>0.65815114022525512</v>
      </c>
      <c r="YA150" s="34">
        <v>0.65674666081736111</v>
      </c>
      <c r="YB150" s="34">
        <v>0.65534323286228802</v>
      </c>
      <c r="YC150" s="34">
        <v>0.65395026842215298</v>
      </c>
      <c r="YD150" s="34">
        <v>0.65216371204956003</v>
      </c>
      <c r="YE150" s="34">
        <v>0.64964514600460599</v>
      </c>
      <c r="YF150" s="34">
        <v>0.64664605311862</v>
      </c>
      <c r="YG150" s="34">
        <v>0.64300026834656199</v>
      </c>
      <c r="YH150" s="34">
        <v>0.63861486138782697</v>
      </c>
      <c r="YI150" s="34">
        <v>0.63392584464514501</v>
      </c>
      <c r="YJ150" s="34">
        <v>0.62949341722642904</v>
      </c>
      <c r="YK150" s="34">
        <v>0.62563941436349801</v>
      </c>
      <c r="YL150" s="34">
        <v>0.62199271779024101</v>
      </c>
      <c r="YM150" s="34">
        <v>0.61846582542394402</v>
      </c>
      <c r="YN150" s="34">
        <v>0.61514511180079701</v>
      </c>
      <c r="YO150" s="34">
        <v>0.61209087505924598</v>
      </c>
      <c r="YP150" s="34">
        <v>0.60950414252954799</v>
      </c>
      <c r="YQ150" s="34">
        <v>0.60688208008946198</v>
      </c>
      <c r="YR150" s="34">
        <v>0.60384412047666902</v>
      </c>
      <c r="YS150" s="34">
        <v>0.60053260933555397</v>
      </c>
      <c r="YT150" s="34">
        <v>0.59698613641252007</v>
      </c>
      <c r="YU150" s="34">
        <v>0.59306303678996897</v>
      </c>
      <c r="YV150" s="34">
        <v>0.58879587350889206</v>
      </c>
      <c r="YW150" s="34">
        <v>0.58442905660904798</v>
      </c>
      <c r="YX150" s="34">
        <v>0.58027487389087395</v>
      </c>
      <c r="YY150" s="34">
        <v>0.57658697444352802</v>
      </c>
      <c r="YZ150" s="34">
        <v>0.573588904174268</v>
      </c>
      <c r="ZA150" s="34">
        <v>0.57139718519480998</v>
      </c>
      <c r="ZB150" s="34">
        <v>0.56984452368919891</v>
      </c>
      <c r="ZC150" s="34">
        <v>0.56869307456159901</v>
      </c>
      <c r="ZD150" s="34">
        <v>0.56773270562387801</v>
      </c>
      <c r="ZE150" s="34">
        <v>0.56674005735385902</v>
      </c>
      <c r="ZF150" s="34">
        <v>0.56545298434538904</v>
      </c>
      <c r="ZG150" s="34">
        <v>0.56371030232696806</v>
      </c>
      <c r="ZH150" s="34">
        <v>0.56126476572598205</v>
      </c>
      <c r="ZI150" s="34">
        <v>0.55827108368517897</v>
      </c>
      <c r="ZJ150" s="34">
        <v>0.554817270266447</v>
      </c>
      <c r="ZK150" s="34">
        <v>0.55098975089765201</v>
      </c>
      <c r="ZL150" s="34">
        <v>0.54725431192231799</v>
      </c>
      <c r="ZM150" s="34">
        <v>0.54380101176615803</v>
      </c>
      <c r="ZN150" s="34">
        <v>0.54043892680879202</v>
      </c>
      <c r="ZO150" s="34">
        <v>0.53704112810856897</v>
      </c>
      <c r="ZP150" s="34">
        <v>0.53398179009628099</v>
      </c>
      <c r="ZQ150" s="34">
        <v>0.53047903895483994</v>
      </c>
      <c r="ZR150" s="34">
        <v>0.52627131441161201</v>
      </c>
      <c r="ZS150" s="34">
        <v>0.52207761449788503</v>
      </c>
      <c r="ZT150" s="34">
        <v>0.51768983591763207</v>
      </c>
      <c r="ZU150" s="34">
        <v>0.513153666261839</v>
      </c>
      <c r="ZV150" s="34">
        <v>0.50859842843840708</v>
      </c>
      <c r="ZW150" s="34">
        <v>0.50412956000619702</v>
      </c>
      <c r="ZX150" s="34">
        <v>0.500250074033598</v>
      </c>
      <c r="ZY150" s="34">
        <v>0.49695368120790595</v>
      </c>
      <c r="ZZ150" s="34">
        <v>0.49412560311673898</v>
      </c>
      <c r="AAA150" s="34">
        <v>0.49192257520214805</v>
      </c>
      <c r="AAB150" s="34">
        <v>0.49021960750998195</v>
      </c>
      <c r="AAC150" s="34">
        <v>0.488749711122695</v>
      </c>
      <c r="AAD150" s="34">
        <v>0.48740918996819305</v>
      </c>
      <c r="AAE150" s="34">
        <v>0.48661174946318198</v>
      </c>
      <c r="AAF150" s="34">
        <v>0.48632484848830598</v>
      </c>
      <c r="AAG150" s="34">
        <v>0.48633553909417698</v>
      </c>
      <c r="AAH150" s="34">
        <v>0.48652262416027398</v>
      </c>
      <c r="AAI150" s="34">
        <v>0.48649361327407598</v>
      </c>
      <c r="AAJ150" s="34">
        <v>0.48649234502463401</v>
      </c>
      <c r="AAK150" s="34">
        <v>0.48668875360733899</v>
      </c>
      <c r="AAL150" s="34">
        <v>0.48681153416888101</v>
      </c>
      <c r="AAM150" s="34">
        <v>0.48679128634042401</v>
      </c>
      <c r="AAN150" s="34">
        <v>0.48677291050711097</v>
      </c>
      <c r="AAO150" s="34">
        <v>0.48675829804461995</v>
      </c>
      <c r="AAP150" s="34">
        <v>0.48666506840310297</v>
      </c>
      <c r="AAQ150" s="34">
        <v>0.48643237508840498</v>
      </c>
      <c r="AAR150" s="34">
        <v>0.48608164115304098</v>
      </c>
      <c r="AAS150" s="34">
        <v>0.48562747798682598</v>
      </c>
      <c r="AAT150" s="34">
        <v>0.48500833448534103</v>
      </c>
      <c r="AAU150" s="34">
        <v>0.48426916806474701</v>
      </c>
      <c r="AAV150" s="34">
        <v>0.48347410864030205</v>
      </c>
      <c r="AAW150" s="34">
        <v>0.48260866468751701</v>
      </c>
      <c r="AAX150" s="34">
        <v>0.48163214785786701</v>
      </c>
      <c r="AAY150" s="34">
        <v>0.480559085133418</v>
      </c>
      <c r="AAZ150" s="34">
        <v>0.47942474605858998</v>
      </c>
      <c r="ABA150" s="34">
        <v>0.47824832692517</v>
      </c>
      <c r="ABB150" s="34">
        <v>0.47708223557502699</v>
      </c>
      <c r="ABC150" s="34">
        <v>0.475933443780163</v>
      </c>
      <c r="ABD150" s="34">
        <v>0.47480980336907302</v>
      </c>
      <c r="ABE150" s="34">
        <v>0.47375273665234097</v>
      </c>
      <c r="ABF150" s="34">
        <v>0.472771873893022</v>
      </c>
      <c r="ABG150" t="s">
        <v>843</v>
      </c>
      <c r="ABH150" t="s">
        <v>843</v>
      </c>
      <c r="ABI150" t="s">
        <v>1300</v>
      </c>
      <c r="ABJ150" s="34">
        <v>0.59415196838964102</v>
      </c>
      <c r="ABK150" s="34">
        <v>0.59888171769207199</v>
      </c>
      <c r="ABL150" s="34">
        <v>0.60272842495615797</v>
      </c>
      <c r="ABM150" s="34">
        <v>0.60571260685480599</v>
      </c>
      <c r="ABN150" s="34">
        <v>0.60804675378684903</v>
      </c>
      <c r="ABO150" s="34">
        <v>0.60994652032354901</v>
      </c>
      <c r="ABP150" s="34">
        <v>0.61197517013015001</v>
      </c>
      <c r="ABQ150" s="34">
        <v>0.61425651511431001</v>
      </c>
      <c r="ABR150" s="34">
        <v>0.616650211435674</v>
      </c>
      <c r="ABS150" s="34">
        <v>0.61920589436015805</v>
      </c>
      <c r="ABT150" s="34">
        <v>0.62227564227439602</v>
      </c>
      <c r="ABU150" s="34">
        <v>0.62571239870148199</v>
      </c>
      <c r="ABV150" s="34">
        <v>0.62917281121277302</v>
      </c>
      <c r="ABW150" s="34">
        <v>0.63253999890756196</v>
      </c>
      <c r="ABX150" s="34">
        <v>0.63516285527548499</v>
      </c>
      <c r="ABY150" s="34">
        <v>0.63665320344924403</v>
      </c>
      <c r="ABZ150" s="34">
        <v>0.63741401070088999</v>
      </c>
      <c r="ACA150" s="34">
        <v>0.637757527473652</v>
      </c>
      <c r="ACB150" s="34">
        <v>0.63758591580935797</v>
      </c>
      <c r="ACC150" s="34">
        <v>0.63779325284140198</v>
      </c>
      <c r="ACD150" s="34">
        <v>0.63820307398325293</v>
      </c>
      <c r="ACE150" s="34">
        <v>0.63805931799206195</v>
      </c>
      <c r="ACF150" s="34">
        <v>0.63796019758840006</v>
      </c>
      <c r="ACG150" s="34">
        <v>0.63780018868838506</v>
      </c>
      <c r="ACH150" s="34">
        <v>0.63734947902345507</v>
      </c>
      <c r="ACI150" s="34">
        <v>0.63656701529300697</v>
      </c>
      <c r="ACJ150" s="34">
        <v>0.63502554632170893</v>
      </c>
      <c r="ACK150" s="34">
        <v>0.63271732424965799</v>
      </c>
      <c r="ACL150" s="34">
        <v>0.62978282835633903</v>
      </c>
      <c r="ACM150" s="34">
        <v>0.62623906750201097</v>
      </c>
      <c r="ACN150" s="34">
        <v>0.62245537754194102</v>
      </c>
      <c r="ACO150" s="34">
        <v>0.61895252213808394</v>
      </c>
      <c r="ACP150" s="34">
        <v>0.61601785760157701</v>
      </c>
      <c r="ACQ150" s="34">
        <v>0.61329774108713198</v>
      </c>
      <c r="ACR150" s="34">
        <v>0.61069654608549195</v>
      </c>
      <c r="ACS150" s="34">
        <v>0.60828857406374903</v>
      </c>
      <c r="ACT150" s="34">
        <v>0.60614321209986</v>
      </c>
      <c r="ACU150" s="34">
        <v>0.60446562902562295</v>
      </c>
      <c r="ACV150" s="34">
        <v>0.60276599114037199</v>
      </c>
      <c r="ACW150" s="34">
        <v>0.60068398911083698</v>
      </c>
      <c r="ACX150" s="34">
        <v>0.59836356032326898</v>
      </c>
      <c r="ACY150" s="34">
        <v>0.59583110301903197</v>
      </c>
      <c r="ACZ150" s="34">
        <v>0.59295789339938298</v>
      </c>
      <c r="ADA150" s="34">
        <v>0.58976645660951599</v>
      </c>
      <c r="ADB150" s="34">
        <v>0.58646496424891092</v>
      </c>
      <c r="ADC150" s="34">
        <v>0.58333955686346795</v>
      </c>
      <c r="ADD150" s="34">
        <v>0.58062552466017603</v>
      </c>
      <c r="ADE150" s="34">
        <v>0.57850690605296595</v>
      </c>
      <c r="ADF150" s="34">
        <v>0.57709483305499398</v>
      </c>
      <c r="ADG150" s="34">
        <v>0.57624836233983801</v>
      </c>
      <c r="ADH150" s="34">
        <v>0.57571794965891498</v>
      </c>
      <c r="ADI150" s="34">
        <v>0.57528967820458599</v>
      </c>
      <c r="ADJ150" s="34">
        <v>0.57475221042203106</v>
      </c>
      <c r="ADK150" s="34">
        <v>0.573845186904547</v>
      </c>
      <c r="ADL150" s="34">
        <v>0.57241329521378803</v>
      </c>
      <c r="ADM150" s="34">
        <v>0.57022984496075202</v>
      </c>
      <c r="ADN150" s="34">
        <v>0.567460852034393</v>
      </c>
      <c r="ADO150" s="34">
        <v>0.56421445006746507</v>
      </c>
      <c r="ADP150" s="34">
        <v>0.56059781005861697</v>
      </c>
      <c r="ADQ150" s="34">
        <v>0.55705528331867593</v>
      </c>
      <c r="ADR150" s="34">
        <v>0.55378377454545802</v>
      </c>
      <c r="ADS150" s="34">
        <v>0.55059640165054202</v>
      </c>
      <c r="ADT150" s="34">
        <v>0.547363533016894</v>
      </c>
      <c r="ADU150" s="34">
        <v>0.54445206098423804</v>
      </c>
      <c r="ADV150" s="34">
        <v>0.54110410342335702</v>
      </c>
      <c r="ADW150" s="34">
        <v>0.53708121207575399</v>
      </c>
      <c r="ADX150" s="34">
        <v>0.53309627603140397</v>
      </c>
      <c r="ADY150" s="34">
        <v>0.52895077172353899</v>
      </c>
      <c r="ADZ150" s="34">
        <v>0.52469505461351607</v>
      </c>
      <c r="AEA150" s="34">
        <v>0.52044494269712094</v>
      </c>
      <c r="AEB150" s="34">
        <v>0.51629788389298703</v>
      </c>
      <c r="AEC150" s="34">
        <v>0.51275361334941005</v>
      </c>
      <c r="AED150" s="34">
        <v>0.509807319507524</v>
      </c>
      <c r="AEE150" s="34">
        <v>0.507343237554572</v>
      </c>
      <c r="AEF150" s="34">
        <v>0.50551450752103599</v>
      </c>
      <c r="AEG150" s="34">
        <v>0.50418423970704795</v>
      </c>
      <c r="AEH150" s="34">
        <v>0.50307652280276105</v>
      </c>
      <c r="AEI150" s="34">
        <v>0.50209760950845006</v>
      </c>
      <c r="AEJ150" s="34">
        <v>0.501666939667475</v>
      </c>
      <c r="AEK150" s="34">
        <v>0.50174353670227601</v>
      </c>
      <c r="AEL150" s="34">
        <v>0.50211080255360008</v>
      </c>
      <c r="AEM150" s="34">
        <v>0.50265038803329398</v>
      </c>
      <c r="AEN150" s="34">
        <v>0.50294771661573401</v>
      </c>
      <c r="AEO150" s="34">
        <v>0.50324448279458001</v>
      </c>
      <c r="AEP150" s="34">
        <v>0.50372472745739505</v>
      </c>
      <c r="AEQ150" s="34">
        <v>0.50411709031909102</v>
      </c>
      <c r="AER150" s="34">
        <v>0.50433520932747999</v>
      </c>
      <c r="AES150" s="34">
        <v>0.504515339773564</v>
      </c>
      <c r="AET150" s="34">
        <v>0.504664162673782</v>
      </c>
      <c r="AEU150" s="34">
        <v>0.50470088967473403</v>
      </c>
      <c r="AEV150" s="34">
        <v>0.50455510223589395</v>
      </c>
      <c r="AEW150" s="34">
        <v>0.50424600476727099</v>
      </c>
      <c r="AEX150" s="34">
        <v>0.503792814208465</v>
      </c>
      <c r="AEY150" s="34">
        <v>0.50313426514188897</v>
      </c>
      <c r="AEZ150" s="34">
        <v>0.50230687216910097</v>
      </c>
      <c r="AFA150" s="34">
        <v>0.50138176031049397</v>
      </c>
      <c r="AFB150" s="34">
        <v>0.50037833370861895</v>
      </c>
      <c r="AFC150" s="34">
        <v>0.49925635669523899</v>
      </c>
      <c r="AFD150" s="34">
        <v>0.49802613805704604</v>
      </c>
      <c r="AFE150" s="34">
        <v>0.49672655967219903</v>
      </c>
      <c r="AFF150" s="34">
        <v>0.49537194473963903</v>
      </c>
      <c r="AFG150" t="s">
        <v>843</v>
      </c>
      <c r="AFH150" t="s">
        <v>843</v>
      </c>
      <c r="AFI150" s="34">
        <v>0.64629000000000003</v>
      </c>
      <c r="AFJ150" s="34">
        <v>0.63179000000000007</v>
      </c>
      <c r="AFK150" s="34">
        <v>0.63639999999999997</v>
      </c>
      <c r="AFL150" s="34">
        <v>0.63453000000000004</v>
      </c>
      <c r="AFM150" s="34">
        <v>0.62612000000000001</v>
      </c>
      <c r="AFN150" s="34">
        <v>0.62732999999999994</v>
      </c>
      <c r="AFO150" s="34">
        <v>0.62968000000000002</v>
      </c>
      <c r="AFP150" s="34">
        <v>0.63851999999999998</v>
      </c>
      <c r="AFQ150" s="34">
        <v>0.63253999999999999</v>
      </c>
      <c r="AFR150" s="34">
        <v>0.63573999999999997</v>
      </c>
      <c r="AFS150" s="34">
        <v>0.64903000000000011</v>
      </c>
      <c r="AFT150" s="34">
        <v>0.65356999999999998</v>
      </c>
      <c r="AFU150" s="34">
        <v>0.66123999999999994</v>
      </c>
      <c r="AFV150" s="34">
        <v>0.65670000000000006</v>
      </c>
      <c r="AFW150" s="34">
        <v>0.66171000000000002</v>
      </c>
      <c r="AFX150" s="34">
        <v>0.66043000000000007</v>
      </c>
      <c r="AFY150" s="34">
        <v>0.66956000000000004</v>
      </c>
      <c r="AFZ150" s="34">
        <v>0.66188999999999998</v>
      </c>
      <c r="AGA150" s="34">
        <v>0.66705999999999999</v>
      </c>
      <c r="AGB150" t="s">
        <v>843</v>
      </c>
      <c r="AGC150" t="s">
        <v>843</v>
      </c>
      <c r="AGD150" t="s">
        <v>843</v>
      </c>
      <c r="AGE150" t="s">
        <v>843</v>
      </c>
      <c r="AGF150" s="34">
        <v>7.7806180343031883E-3</v>
      </c>
      <c r="AGG150" t="s">
        <v>843</v>
      </c>
      <c r="AGH150" t="s">
        <v>843</v>
      </c>
      <c r="AGI150" t="s">
        <v>843</v>
      </c>
      <c r="AGJ150" t="s">
        <v>843</v>
      </c>
      <c r="AGK150" t="s">
        <v>843</v>
      </c>
      <c r="AGL150" t="s">
        <v>843</v>
      </c>
      <c r="AGM150" t="s">
        <v>843</v>
      </c>
      <c r="AGN150" t="s">
        <v>843</v>
      </c>
      <c r="AGO150" s="34">
        <v>0.36799999999999999</v>
      </c>
      <c r="AGP150" s="34">
        <v>2017</v>
      </c>
      <c r="AGQ150" t="s">
        <v>832</v>
      </c>
      <c r="AGR150" t="s">
        <v>843</v>
      </c>
      <c r="AGS150" s="34">
        <v>1E-3</v>
      </c>
      <c r="AGT150" s="34">
        <v>2017</v>
      </c>
      <c r="AGU150" t="s">
        <v>832</v>
      </c>
      <c r="AGV150" t="s">
        <v>843</v>
      </c>
      <c r="AGW150" s="34">
        <v>1.8000000000000002E-2</v>
      </c>
      <c r="AGX150" s="34">
        <v>2017</v>
      </c>
      <c r="AGY150" t="s">
        <v>832</v>
      </c>
      <c r="AGZ150" t="s">
        <v>843</v>
      </c>
      <c r="AHA150" s="34">
        <v>0.13500000000000001</v>
      </c>
      <c r="AHB150" s="34">
        <v>2017</v>
      </c>
      <c r="AHC150" t="s">
        <v>832</v>
      </c>
      <c r="AHD150" t="s">
        <v>843</v>
      </c>
      <c r="AHE150" s="34">
        <v>0.10300000000000001</v>
      </c>
      <c r="AHF150" s="34">
        <v>2017</v>
      </c>
      <c r="AHG150" t="s">
        <v>832</v>
      </c>
      <c r="AHH150" t="s">
        <v>843</v>
      </c>
      <c r="AHI150" t="s">
        <v>830</v>
      </c>
      <c r="AHJ150" s="34">
        <v>0.20239968597888947</v>
      </c>
      <c r="AHK150" s="34">
        <v>0.1997634619474411</v>
      </c>
      <c r="AHL150" s="34">
        <v>0.18680408596992493</v>
      </c>
      <c r="AHM150" s="34">
        <v>0.16841886937618256</v>
      </c>
      <c r="AHN150" s="34">
        <v>0.17997440695762634</v>
      </c>
      <c r="AHO150" t="s">
        <v>843</v>
      </c>
      <c r="AHP150" s="34"/>
      <c r="AHQ150" s="34"/>
      <c r="AHR150" s="34"/>
      <c r="AHS150" s="34"/>
      <c r="AHT150" s="34"/>
      <c r="AHU150" t="s">
        <v>843</v>
      </c>
      <c r="AHV150" s="34">
        <v>0.21262817084789276</v>
      </c>
      <c r="AHW150" s="34">
        <v>0.20985214412212372</v>
      </c>
      <c r="AHX150" s="34">
        <v>0.19684019684791565</v>
      </c>
      <c r="AHY150" s="34">
        <v>0.17518703639507294</v>
      </c>
      <c r="AHZ150" s="34">
        <v>0.19086794555187225</v>
      </c>
      <c r="AIA150" t="s">
        <v>832</v>
      </c>
      <c r="AIB150" t="s">
        <v>843</v>
      </c>
      <c r="AIC150" s="34">
        <v>0.2116524875164032</v>
      </c>
      <c r="AID150" s="34">
        <v>0.21166650950908661</v>
      </c>
      <c r="AIE150" s="34">
        <v>0.20047014951705933</v>
      </c>
      <c r="AIF150" s="34">
        <v>0.18111220002174377</v>
      </c>
      <c r="AIG150" s="34">
        <v>0.19808559119701385</v>
      </c>
      <c r="AIH150" t="s">
        <v>924</v>
      </c>
      <c r="AII150" t="s">
        <v>843</v>
      </c>
      <c r="AIJ150" s="34">
        <v>0.22029100358486176</v>
      </c>
      <c r="AIK150" s="34">
        <v>0.2176806628704071</v>
      </c>
      <c r="AIL150" s="34">
        <v>0.20576798915863037</v>
      </c>
      <c r="AIM150" s="34">
        <v>0.18148399889469147</v>
      </c>
      <c r="AIN150" s="34">
        <v>0.19436000287532806</v>
      </c>
      <c r="AIO150" t="s">
        <v>1607</v>
      </c>
      <c r="AIP150" s="34">
        <v>0.21005332469940186</v>
      </c>
      <c r="AIQ150" t="s">
        <v>843</v>
      </c>
      <c r="AIR150" s="34">
        <v>0.20272999999999999</v>
      </c>
      <c r="AIS150" s="34">
        <v>0.21359000000000003</v>
      </c>
      <c r="AIT150" s="34">
        <v>0.21114999999999998</v>
      </c>
      <c r="AIU150" s="34">
        <v>0.21065</v>
      </c>
      <c r="AIV150" s="34">
        <v>0.21099000000000001</v>
      </c>
      <c r="AIW150" s="34">
        <v>0.21120999999999998</v>
      </c>
      <c r="AIX150" t="s">
        <v>843</v>
      </c>
      <c r="AIY150" s="34">
        <v>4.6050000000000008E-2</v>
      </c>
      <c r="AIZ150" s="34">
        <v>4.0999999999999995E-2</v>
      </c>
      <c r="AJA150" s="34">
        <v>3.6000000000000004E-2</v>
      </c>
      <c r="AJB150" s="34">
        <v>3.4000000000000002E-2</v>
      </c>
      <c r="AJC150" s="34">
        <v>3.3000000000000002E-2</v>
      </c>
      <c r="AJD150" s="34">
        <v>3.3000000000000002E-2</v>
      </c>
      <c r="AJE150" t="s">
        <v>843</v>
      </c>
      <c r="AJF150" s="34">
        <v>4.1157428175210953E-2</v>
      </c>
      <c r="AJG150" s="34">
        <v>3.9908003062009811E-2</v>
      </c>
      <c r="AJH150" s="34">
        <v>3.6357801407575607E-2</v>
      </c>
      <c r="AJI150" s="34">
        <v>3.5318706184625626E-2</v>
      </c>
      <c r="AJJ150" s="34">
        <v>2.9678950086236E-2</v>
      </c>
      <c r="AJK150" t="s">
        <v>830</v>
      </c>
      <c r="AJL150" t="s">
        <v>843</v>
      </c>
      <c r="AJM150" t="s">
        <v>843</v>
      </c>
      <c r="AJN150" s="34">
        <v>3.1657762825489044E-2</v>
      </c>
      <c r="AJO150" s="34">
        <v>2.749217301607132E-2</v>
      </c>
      <c r="AJP150" s="34">
        <v>2.1012969315052032E-2</v>
      </c>
      <c r="AJQ150" s="34">
        <v>5.3519643843173981E-3</v>
      </c>
      <c r="AJR150" s="34">
        <v>8.3336368203163147E-2</v>
      </c>
      <c r="AJS150" t="s">
        <v>832</v>
      </c>
      <c r="AJT150" t="s">
        <v>843</v>
      </c>
      <c r="AJU150" t="s">
        <v>843</v>
      </c>
      <c r="AJV150" t="s">
        <v>843</v>
      </c>
      <c r="AJW150" s="34">
        <v>3.7482310086488724E-2</v>
      </c>
      <c r="AJX150" s="34">
        <v>3.7230271846055984E-2</v>
      </c>
      <c r="AJY150" s="34">
        <v>3.477047011256218E-2</v>
      </c>
      <c r="AJZ150" s="34">
        <v>3.3737681806087494E-2</v>
      </c>
      <c r="AKA150" s="34">
        <v>2.9678942635655403E-2</v>
      </c>
      <c r="AKB150" t="s">
        <v>830</v>
      </c>
      <c r="AKC150" t="s">
        <v>843</v>
      </c>
      <c r="AKD150" t="s">
        <v>843</v>
      </c>
      <c r="AKE150" t="s">
        <v>843</v>
      </c>
      <c r="AKF150" s="34">
        <v>2.9310407117009163E-2</v>
      </c>
      <c r="AKG150" s="34">
        <v>2.6272227987647057E-2</v>
      </c>
      <c r="AKH150" s="34">
        <v>2.0485568791627884E-2</v>
      </c>
      <c r="AKI150" s="34">
        <v>5.7260999456048012E-3</v>
      </c>
      <c r="AKJ150" s="34">
        <v>8.6350381374359131E-2</v>
      </c>
      <c r="AKK150" t="s">
        <v>832</v>
      </c>
      <c r="AKL150" t="s">
        <v>843</v>
      </c>
      <c r="AKM150" s="34">
        <v>10760</v>
      </c>
      <c r="AKN150" t="s">
        <v>832</v>
      </c>
      <c r="AKO150" t="s">
        <v>843</v>
      </c>
      <c r="AKP150" s="34">
        <v>10606.8271484375</v>
      </c>
      <c r="AKQ150" t="s">
        <v>830</v>
      </c>
      <c r="AKR150" t="s">
        <v>843</v>
      </c>
      <c r="AKS150" s="34">
        <v>10545.3332288481</v>
      </c>
      <c r="AKT150" t="s">
        <v>832</v>
      </c>
      <c r="AKU150" t="s">
        <v>843</v>
      </c>
      <c r="AKV150" s="34">
        <v>10216.294744041499</v>
      </c>
      <c r="AKW150" t="s">
        <v>832</v>
      </c>
      <c r="AKX150" t="s">
        <v>843</v>
      </c>
      <c r="AKY150" s="34">
        <v>0.16101871430873871</v>
      </c>
      <c r="AKZ150" s="34">
        <v>0.13764193654060364</v>
      </c>
      <c r="ALA150" s="34">
        <v>0.12319178879261017</v>
      </c>
      <c r="ALB150" s="34">
        <v>0.12533827126026154</v>
      </c>
      <c r="ALC150" s="34">
        <v>0.12573885917663574</v>
      </c>
      <c r="ALD150" t="s">
        <v>830</v>
      </c>
      <c r="ALE150" t="s">
        <v>843</v>
      </c>
      <c r="ALF150" t="s">
        <v>843</v>
      </c>
      <c r="ALG150" t="s">
        <v>843</v>
      </c>
      <c r="ALH150" s="34">
        <v>0.16849344968795776</v>
      </c>
      <c r="ALI150" s="34">
        <v>0.14417530596256256</v>
      </c>
      <c r="ALJ150" s="34">
        <v>0.13418255746364594</v>
      </c>
      <c r="ALK150" s="34">
        <v>0.13401781022548676</v>
      </c>
      <c r="ALL150" s="34">
        <v>0.14109805226325989</v>
      </c>
      <c r="ALM150" t="s">
        <v>832</v>
      </c>
    </row>
    <row r="151" spans="1:1001">
      <c r="A151" t="s">
        <v>422</v>
      </c>
      <c r="B151" t="s">
        <v>104</v>
      </c>
      <c r="C151" t="s">
        <v>334</v>
      </c>
      <c r="D151" s="34">
        <v>3.4059822559356689E-2</v>
      </c>
      <c r="E151" t="s">
        <v>432</v>
      </c>
      <c r="F151" s="34">
        <v>3.7348214536905289E-2</v>
      </c>
      <c r="G151" t="s">
        <v>1464</v>
      </c>
      <c r="H151" s="34">
        <v>3.8246452808380127E-2</v>
      </c>
      <c r="I151" t="s">
        <v>1294</v>
      </c>
      <c r="J151" s="34">
        <v>3.9244856685400009E-2</v>
      </c>
      <c r="K151" t="s">
        <v>1521</v>
      </c>
      <c r="L151" s="34"/>
      <c r="M151" t="s">
        <v>432</v>
      </c>
      <c r="N151" s="34">
        <v>0.36568590998649597</v>
      </c>
      <c r="O151" s="34">
        <v>0.49658459424972534</v>
      </c>
      <c r="P151" t="s">
        <v>432</v>
      </c>
      <c r="Q151" s="34">
        <v>0.36568590998649597</v>
      </c>
      <c r="R151" t="s">
        <v>432</v>
      </c>
      <c r="S151" s="34">
        <v>0.4501555860042572</v>
      </c>
      <c r="T151" t="s">
        <v>432</v>
      </c>
      <c r="U151" s="34">
        <v>0.33222436904907227</v>
      </c>
      <c r="V151" t="s">
        <v>432</v>
      </c>
      <c r="W151" t="s">
        <v>843</v>
      </c>
      <c r="X151" t="s">
        <v>1464</v>
      </c>
      <c r="Y151" s="34">
        <v>0.38604003190994263</v>
      </c>
      <c r="Z151" s="34">
        <v>0.43770554661750793</v>
      </c>
      <c r="AA151" t="s">
        <v>1464</v>
      </c>
      <c r="AB151" s="34">
        <v>0.38604003190994263</v>
      </c>
      <c r="AC151" t="s">
        <v>1464</v>
      </c>
      <c r="AD151" s="34">
        <v>0.53996866941452026</v>
      </c>
      <c r="AE151" t="s">
        <v>1464</v>
      </c>
      <c r="AF151" s="34">
        <v>0.39459708333015442</v>
      </c>
      <c r="AG151" t="s">
        <v>1464</v>
      </c>
      <c r="AH151" t="s">
        <v>843</v>
      </c>
      <c r="AI151" t="s">
        <v>1294</v>
      </c>
      <c r="AJ151" s="34">
        <v>0.36938661336898804</v>
      </c>
      <c r="AK151" s="34">
        <v>0.51205062866210938</v>
      </c>
      <c r="AL151" t="s">
        <v>1294</v>
      </c>
      <c r="AM151" s="34">
        <v>0.36938661336898804</v>
      </c>
      <c r="AN151" t="s">
        <v>1294</v>
      </c>
      <c r="AO151" s="34">
        <v>0.43585935235023499</v>
      </c>
      <c r="AP151" t="s">
        <v>1294</v>
      </c>
      <c r="AQ151" s="34">
        <v>0.3215506374835968</v>
      </c>
      <c r="AR151" t="s">
        <v>1294</v>
      </c>
      <c r="AS151" t="s">
        <v>843</v>
      </c>
      <c r="AT151" t="s">
        <v>1521</v>
      </c>
      <c r="AU151" s="34">
        <v>0.36026367545127869</v>
      </c>
      <c r="AV151" s="34">
        <v>0.50420820713043213</v>
      </c>
      <c r="AW151" t="s">
        <v>1521</v>
      </c>
      <c r="AX151" s="34">
        <v>0.36026367545127869</v>
      </c>
      <c r="AY151" t="s">
        <v>1521</v>
      </c>
      <c r="AZ151" s="34">
        <v>0.43585935235023499</v>
      </c>
      <c r="BA151" t="s">
        <v>1521</v>
      </c>
      <c r="BB151" s="34">
        <v>0.31504449248313904</v>
      </c>
      <c r="BC151" t="s">
        <v>1521</v>
      </c>
      <c r="BD151" t="s">
        <v>843</v>
      </c>
      <c r="BE151" s="34">
        <v>0.43757829492590206</v>
      </c>
      <c r="BF151" t="s">
        <v>1594</v>
      </c>
      <c r="BG151" t="s">
        <v>843</v>
      </c>
      <c r="BH151" t="s">
        <v>432</v>
      </c>
      <c r="BI151" s="34">
        <v>2.6584770679473877</v>
      </c>
      <c r="BJ151" t="s">
        <v>819</v>
      </c>
      <c r="BK151" s="34">
        <v>3.2911546230316162</v>
      </c>
      <c r="BL151" t="s">
        <v>1294</v>
      </c>
      <c r="BM151" s="34">
        <v>3.7088565826416016</v>
      </c>
      <c r="BN151" t="s">
        <v>1521</v>
      </c>
      <c r="BO151" s="34">
        <v>4.5437078475952148</v>
      </c>
      <c r="BP151" t="s">
        <v>843</v>
      </c>
      <c r="BQ151" s="34">
        <v>2.8225922584533691</v>
      </c>
      <c r="BR151" t="s">
        <v>830</v>
      </c>
      <c r="BS151" s="34"/>
      <c r="BT151" t="s">
        <v>843</v>
      </c>
      <c r="BU151" s="34">
        <v>3.4757723808288574</v>
      </c>
      <c r="BV151" t="s">
        <v>1557</v>
      </c>
      <c r="BW151" t="s">
        <v>843</v>
      </c>
      <c r="BX151" s="34">
        <v>3.0695216655731201</v>
      </c>
      <c r="BY151" t="s">
        <v>924</v>
      </c>
      <c r="BZ151" t="s">
        <v>843</v>
      </c>
      <c r="CA151" t="s">
        <v>432</v>
      </c>
      <c r="CB151" s="34">
        <v>1.1676310561597347E-2</v>
      </c>
      <c r="CC151" s="34">
        <v>1.0769816115498543E-2</v>
      </c>
      <c r="CD151" s="34">
        <v>1.1075376532971859E-2</v>
      </c>
      <c r="CE151" s="34">
        <v>9.076346643269062E-3</v>
      </c>
      <c r="CF151" s="34">
        <v>9.0763205662369728E-3</v>
      </c>
      <c r="CG151" t="s">
        <v>843</v>
      </c>
      <c r="CH151" t="s">
        <v>819</v>
      </c>
      <c r="CI151" s="34">
        <v>8.1824762746691704E-3</v>
      </c>
      <c r="CJ151" s="34">
        <v>7.473004050552845E-3</v>
      </c>
      <c r="CK151" s="34">
        <v>6.9889603182673454E-3</v>
      </c>
      <c r="CL151" s="34">
        <v>6.9578555412590504E-3</v>
      </c>
      <c r="CM151" s="34">
        <v>7.3552420362830162E-3</v>
      </c>
      <c r="CN151" t="s">
        <v>843</v>
      </c>
      <c r="CO151" t="s">
        <v>1294</v>
      </c>
      <c r="CP151" s="34">
        <v>7.7391285449266434E-3</v>
      </c>
      <c r="CQ151" s="34">
        <v>7.1935025043785572E-3</v>
      </c>
      <c r="CR151" s="34">
        <v>6.8034366704523563E-3</v>
      </c>
      <c r="CS151" s="34">
        <v>7.3552355170249939E-3</v>
      </c>
      <c r="CT151" s="34">
        <v>7.3552723042666912E-3</v>
      </c>
      <c r="CU151" t="s">
        <v>843</v>
      </c>
      <c r="CV151" t="s">
        <v>1521</v>
      </c>
      <c r="CW151" s="34">
        <v>7.443559356033802E-3</v>
      </c>
      <c r="CX151" s="34">
        <v>7.1110483258962631E-3</v>
      </c>
      <c r="CY151" s="34">
        <v>7.1565397083759308E-3</v>
      </c>
      <c r="CZ151" s="34">
        <v>7.3552243411540985E-3</v>
      </c>
      <c r="DA151" s="34">
        <v>7.3552317917346954E-3</v>
      </c>
      <c r="DB151" t="s">
        <v>843</v>
      </c>
      <c r="DC151" s="34">
        <v>6.8214321136474609</v>
      </c>
      <c r="DD151" s="34">
        <v>7.3318719863891602</v>
      </c>
      <c r="DE151" s="34">
        <v>7.7497477531433105</v>
      </c>
      <c r="DF151" s="34">
        <v>8.1444826126098633</v>
      </c>
      <c r="DG151" s="34">
        <v>8.6560897827148438</v>
      </c>
      <c r="DH151" t="s">
        <v>1464</v>
      </c>
      <c r="DI151" t="s">
        <v>843</v>
      </c>
      <c r="DJ151" s="34">
        <v>7.1276960372924805</v>
      </c>
      <c r="DK151" s="34">
        <v>7.5918540954589844</v>
      </c>
      <c r="DL151" s="34">
        <v>7.9865889549255371</v>
      </c>
      <c r="DM151" s="34">
        <v>8.4397602081298828</v>
      </c>
      <c r="DN151" s="34">
        <v>8.9805850982666016</v>
      </c>
      <c r="DO151" t="s">
        <v>1294</v>
      </c>
      <c r="DP151" t="s">
        <v>843</v>
      </c>
      <c r="DQ151" s="34">
        <v>9.1969156265258789</v>
      </c>
      <c r="DR151" t="s">
        <v>1521</v>
      </c>
      <c r="DS151" t="s">
        <v>843</v>
      </c>
      <c r="DT151" t="s">
        <v>843</v>
      </c>
      <c r="DU151" s="34">
        <v>8.8000000000000007</v>
      </c>
      <c r="DV151" t="s">
        <v>1461</v>
      </c>
      <c r="DW151" t="s">
        <v>843</v>
      </c>
      <c r="DX151" t="s">
        <v>843</v>
      </c>
      <c r="DY151" t="s">
        <v>432</v>
      </c>
      <c r="DZ151" s="34">
        <v>-7.7239195816218853E-3</v>
      </c>
      <c r="EA151" s="34">
        <v>-4.3441965244710445E-3</v>
      </c>
      <c r="EB151" s="34">
        <v>-1.3042011298239231E-2</v>
      </c>
      <c r="EC151" s="34">
        <v>-1.2034204788506031E-2</v>
      </c>
      <c r="ED151" s="34">
        <v>2.7700502425432205E-2</v>
      </c>
      <c r="EE151" t="s">
        <v>843</v>
      </c>
      <c r="EF151" t="s">
        <v>819</v>
      </c>
      <c r="EG151" s="34">
        <v>-8.6028594523668289E-3</v>
      </c>
      <c r="EH151" s="34">
        <v>-7.8973602503538132E-3</v>
      </c>
      <c r="EI151" s="34">
        <v>-1.0457631200551987E-2</v>
      </c>
      <c r="EJ151" s="34">
        <v>-3.9105620235204697E-3</v>
      </c>
      <c r="EK151" s="34">
        <v>-2.5916295126080513E-3</v>
      </c>
      <c r="EL151" t="s">
        <v>843</v>
      </c>
      <c r="EM151" t="s">
        <v>1294</v>
      </c>
      <c r="EN151" s="34">
        <v>-6.8714665248990059E-3</v>
      </c>
      <c r="EO151" s="34">
        <v>-6.84316735714674E-3</v>
      </c>
      <c r="EP151" s="34">
        <v>-8.3465827628970146E-3</v>
      </c>
      <c r="EQ151" s="34">
        <v>8.0584769602864981E-4</v>
      </c>
      <c r="ER151" s="34">
        <v>-7.6080416329205036E-4</v>
      </c>
      <c r="ES151" t="s">
        <v>843</v>
      </c>
      <c r="ET151" t="s">
        <v>1521</v>
      </c>
      <c r="EU151" s="34">
        <v>-4.9949269741773605E-3</v>
      </c>
      <c r="EV151" s="34">
        <v>-4.4882926158607006E-3</v>
      </c>
      <c r="EW151" s="34">
        <v>-8.4656575927510858E-4</v>
      </c>
      <c r="EX151" s="34">
        <v>-3.8063630927354097E-3</v>
      </c>
      <c r="EY151" s="34">
        <v>-2.11326964199543E-2</v>
      </c>
      <c r="EZ151" t="s">
        <v>843</v>
      </c>
      <c r="FA151" t="s">
        <v>1594</v>
      </c>
      <c r="FB151" s="34">
        <v>-3.6573624238371849E-3</v>
      </c>
      <c r="FC151" s="34">
        <v>-5.9082997031509876E-3</v>
      </c>
      <c r="FD151" s="34">
        <v>-4.1946382261812687E-3</v>
      </c>
      <c r="FE151" s="34">
        <v>-1.3143067248165607E-2</v>
      </c>
      <c r="FF151" s="34">
        <v>-1.0786606930196285E-2</v>
      </c>
      <c r="FG151" t="s">
        <v>843</v>
      </c>
      <c r="FH151" s="34">
        <v>-7.9279141500592232E-3</v>
      </c>
      <c r="FI151" s="34">
        <v>-9.7667723894119263E-3</v>
      </c>
      <c r="FJ151" s="34">
        <v>-5.9010917320847511E-3</v>
      </c>
      <c r="FK151" s="34">
        <v>-1.7551064491271973E-2</v>
      </c>
      <c r="FL151" s="34"/>
      <c r="FM151" t="s">
        <v>843</v>
      </c>
      <c r="FN151" t="s">
        <v>843</v>
      </c>
      <c r="FO151" s="34">
        <v>0.6428100000000001</v>
      </c>
      <c r="FP151" t="s">
        <v>1462</v>
      </c>
      <c r="FQ151" t="s">
        <v>843</v>
      </c>
      <c r="FR151" t="s">
        <v>843</v>
      </c>
      <c r="FS151" s="34">
        <v>0.81105999999999989</v>
      </c>
      <c r="FT151" t="s">
        <v>1462</v>
      </c>
      <c r="FU151" t="s">
        <v>843</v>
      </c>
      <c r="FV151" t="s">
        <v>843</v>
      </c>
      <c r="FW151" s="34">
        <v>0.48408999999999996</v>
      </c>
      <c r="FX151" t="s">
        <v>1462</v>
      </c>
      <c r="FY151" t="s">
        <v>843</v>
      </c>
      <c r="FZ151" s="34">
        <v>-1.5083226375281811E-2</v>
      </c>
      <c r="GA151" s="34">
        <v>-1.4125880785286427E-2</v>
      </c>
      <c r="GB151" s="34">
        <v>-1.6464702785015106E-2</v>
      </c>
      <c r="GC151" s="34">
        <v>-1.8080541864037514E-2</v>
      </c>
      <c r="GD151" s="34">
        <v>-3.098958870396018E-3</v>
      </c>
      <c r="GE151" t="s">
        <v>830</v>
      </c>
      <c r="GF151" t="s">
        <v>843</v>
      </c>
      <c r="GG151" s="34">
        <v>-1.4366838149726391E-2</v>
      </c>
      <c r="GH151" s="34">
        <v>-1.4174332842230797E-2</v>
      </c>
      <c r="GI151" s="34">
        <v>-1.6960600391030312E-2</v>
      </c>
      <c r="GJ151" s="34">
        <v>-1.9241584464907646E-2</v>
      </c>
      <c r="GK151" s="34">
        <v>-4.395829513669014E-3</v>
      </c>
      <c r="GL151" t="s">
        <v>832</v>
      </c>
      <c r="GM151" t="s">
        <v>843</v>
      </c>
      <c r="GN151" s="34">
        <v>0.48083898425102234</v>
      </c>
      <c r="GO151" t="s">
        <v>832</v>
      </c>
      <c r="GP151" t="s">
        <v>843</v>
      </c>
      <c r="GQ151" t="s">
        <v>843</v>
      </c>
      <c r="GR151" s="34">
        <v>2.7712671086192131E-2</v>
      </c>
      <c r="GS151" s="34">
        <v>2.7027629315853119E-2</v>
      </c>
      <c r="GT151" s="34">
        <v>2.7595244348049164E-2</v>
      </c>
      <c r="GU151" s="34">
        <v>3.0018921941518784E-2</v>
      </c>
      <c r="GV151" s="34">
        <v>2.3558754473924637E-2</v>
      </c>
      <c r="GW151" t="s">
        <v>832</v>
      </c>
      <c r="GX151" t="s">
        <v>843</v>
      </c>
      <c r="GY151" t="s">
        <v>843</v>
      </c>
      <c r="GZ151" t="s">
        <v>843</v>
      </c>
      <c r="HA151" t="s">
        <v>843</v>
      </c>
      <c r="HB151" t="s">
        <v>843</v>
      </c>
      <c r="HC151" t="s">
        <v>843</v>
      </c>
      <c r="HD151" t="s">
        <v>843</v>
      </c>
      <c r="HE151" t="s">
        <v>843</v>
      </c>
      <c r="HF151" t="s">
        <v>843</v>
      </c>
      <c r="HG151" t="s">
        <v>843</v>
      </c>
      <c r="HH151" s="34">
        <v>97873442</v>
      </c>
      <c r="HI151" s="34">
        <v>99394288</v>
      </c>
      <c r="HJ151" s="34">
        <v>100917081</v>
      </c>
      <c r="HK151" s="34">
        <v>102429341</v>
      </c>
      <c r="HL151" s="34">
        <v>103945813</v>
      </c>
      <c r="HM151" s="34">
        <v>105442402</v>
      </c>
      <c r="HN151" s="34">
        <v>106886790</v>
      </c>
      <c r="HO151" s="34">
        <v>108302973</v>
      </c>
      <c r="HP151" s="34">
        <v>109684489</v>
      </c>
      <c r="HQ151" s="34">
        <v>111049428</v>
      </c>
      <c r="HR151" s="34">
        <v>112532401</v>
      </c>
      <c r="HS151" s="34">
        <v>114150481</v>
      </c>
      <c r="HT151" s="34">
        <v>115755909</v>
      </c>
      <c r="HU151" s="34">
        <v>117290686</v>
      </c>
      <c r="HV151" s="34">
        <v>118755887</v>
      </c>
      <c r="HW151" s="34">
        <v>120149897</v>
      </c>
      <c r="HX151" s="34">
        <v>121519221</v>
      </c>
      <c r="HY151" s="34">
        <v>122839258</v>
      </c>
      <c r="HZ151" s="34">
        <v>124013861</v>
      </c>
      <c r="IA151" s="34">
        <v>125085311</v>
      </c>
      <c r="IB151" s="34">
        <v>125998302</v>
      </c>
      <c r="IC151" s="34">
        <v>126705138</v>
      </c>
      <c r="ID151" s="34">
        <v>127504125</v>
      </c>
      <c r="IE151" s="34">
        <v>128455567</v>
      </c>
      <c r="IF151" s="34">
        <v>129388467</v>
      </c>
      <c r="IG151" s="34">
        <v>130301391</v>
      </c>
      <c r="IH151" s="34">
        <v>131194049</v>
      </c>
      <c r="II151" s="34">
        <v>132061171</v>
      </c>
      <c r="IJ151" s="34">
        <v>132903856</v>
      </c>
      <c r="IK151" s="34">
        <v>133729252.00000001</v>
      </c>
      <c r="IL151" s="34">
        <v>134534107</v>
      </c>
      <c r="IM151" s="34">
        <v>135318243</v>
      </c>
      <c r="IN151" s="34">
        <v>136081567</v>
      </c>
      <c r="IO151" s="34">
        <v>136816372</v>
      </c>
      <c r="IP151" s="34">
        <v>137523732</v>
      </c>
      <c r="IQ151" s="34">
        <v>138200922</v>
      </c>
      <c r="IR151" s="34">
        <v>138844304</v>
      </c>
      <c r="IS151" s="34">
        <v>139455296</v>
      </c>
      <c r="IT151" s="34">
        <v>140028842</v>
      </c>
      <c r="IU151" s="34">
        <v>140561518</v>
      </c>
      <c r="IV151" s="34">
        <v>141055171</v>
      </c>
      <c r="IW151" s="34">
        <v>141509850</v>
      </c>
      <c r="IX151" s="34">
        <v>141925337</v>
      </c>
      <c r="IY151" s="34">
        <v>142297951</v>
      </c>
      <c r="IZ151" s="34">
        <v>142627834</v>
      </c>
      <c r="JA151" s="34">
        <v>142919109</v>
      </c>
      <c r="JB151" s="34">
        <v>143170995</v>
      </c>
      <c r="JC151" s="34">
        <v>143384384</v>
      </c>
      <c r="JD151" s="34">
        <v>143553921</v>
      </c>
      <c r="JE151" s="34">
        <v>143680430</v>
      </c>
      <c r="JF151" s="34">
        <v>143772364</v>
      </c>
      <c r="JG151" s="34">
        <v>143829565</v>
      </c>
      <c r="JH151" s="34">
        <v>143851146</v>
      </c>
      <c r="JI151" s="34">
        <v>143838271</v>
      </c>
      <c r="JJ151" s="34">
        <v>143790285</v>
      </c>
      <c r="JK151" s="34">
        <v>143707815</v>
      </c>
      <c r="JL151" s="34">
        <v>143592165</v>
      </c>
      <c r="JM151" s="34">
        <v>143444751</v>
      </c>
      <c r="JN151" s="34">
        <v>143268063</v>
      </c>
      <c r="JO151" s="34">
        <v>143062103</v>
      </c>
      <c r="JP151" s="34">
        <v>142829443</v>
      </c>
      <c r="JQ151" s="34">
        <v>142570035</v>
      </c>
      <c r="JR151" s="34">
        <v>142283240</v>
      </c>
      <c r="JS151" s="34">
        <v>141970427</v>
      </c>
      <c r="JT151" s="34">
        <v>141631994</v>
      </c>
      <c r="JU151" s="34">
        <v>141267883</v>
      </c>
      <c r="JV151" s="34">
        <v>140873501</v>
      </c>
      <c r="JW151" s="34">
        <v>140451701</v>
      </c>
      <c r="JX151" s="34">
        <v>140009110</v>
      </c>
      <c r="JY151" s="34">
        <v>139544556</v>
      </c>
      <c r="JZ151" s="34">
        <v>139057466</v>
      </c>
      <c r="KA151" s="34">
        <v>138547019</v>
      </c>
      <c r="KB151" s="34">
        <v>138011411</v>
      </c>
      <c r="KC151" s="34">
        <v>137449619</v>
      </c>
      <c r="KD151" s="34">
        <v>136862193</v>
      </c>
      <c r="KE151" s="34">
        <v>136249318</v>
      </c>
      <c r="KF151" s="34">
        <v>135613066</v>
      </c>
      <c r="KG151" s="34">
        <v>134955184</v>
      </c>
      <c r="KH151" s="34">
        <v>134275685</v>
      </c>
      <c r="KI151" s="34">
        <v>133577054</v>
      </c>
      <c r="KJ151" s="34">
        <v>132857423.00000001</v>
      </c>
      <c r="KK151" s="34">
        <v>132118122.99999999</v>
      </c>
      <c r="KL151" s="34">
        <v>131357991.00000001</v>
      </c>
      <c r="KM151" s="34">
        <v>130579334</v>
      </c>
      <c r="KN151" s="34">
        <v>129785762</v>
      </c>
      <c r="KO151" s="34">
        <v>128975916</v>
      </c>
      <c r="KP151" s="34">
        <v>128152098</v>
      </c>
      <c r="KQ151" s="34">
        <v>127314659</v>
      </c>
      <c r="KR151" s="34">
        <v>126463825</v>
      </c>
      <c r="KS151" s="34">
        <v>125602252</v>
      </c>
      <c r="KT151" s="34">
        <v>124732071</v>
      </c>
      <c r="KU151" s="34">
        <v>123851566</v>
      </c>
      <c r="KV151" s="34">
        <v>122959540</v>
      </c>
      <c r="KW151" s="34">
        <v>122059083</v>
      </c>
      <c r="KX151" s="34">
        <v>121151664</v>
      </c>
      <c r="KY151" s="34">
        <v>120238779</v>
      </c>
      <c r="KZ151" s="34">
        <v>119321955</v>
      </c>
      <c r="LA151" s="34">
        <v>118401972</v>
      </c>
      <c r="LB151" s="34">
        <v>117478120</v>
      </c>
      <c r="LC151" s="34">
        <v>116552208</v>
      </c>
      <c r="LD151" s="34">
        <v>115626629</v>
      </c>
      <c r="LE151" t="s">
        <v>843</v>
      </c>
      <c r="LF151" t="s">
        <v>843</v>
      </c>
      <c r="LG151" t="s">
        <v>843</v>
      </c>
      <c r="LH151" s="34">
        <v>1.5845507383346558E-2</v>
      </c>
      <c r="LI151" s="34">
        <v>1.5419411472976208E-2</v>
      </c>
      <c r="LJ151" s="34">
        <v>1.5204552561044693E-2</v>
      </c>
      <c r="LK151" s="34">
        <v>1.4874005690217018E-2</v>
      </c>
      <c r="LL151" s="34">
        <v>1.4696530066430569E-2</v>
      </c>
      <c r="LM151" s="34">
        <v>1.4295116998255253E-2</v>
      </c>
      <c r="LN151" s="34">
        <v>1.3605386018753052E-2</v>
      </c>
      <c r="LO151" s="34">
        <v>1.3162367977201939E-2</v>
      </c>
      <c r="LP151" s="34">
        <v>1.2675357051193714E-2</v>
      </c>
      <c r="LQ151" s="34">
        <v>1.2367436662316322E-2</v>
      </c>
      <c r="LR151" s="34">
        <v>1.3265789486467838E-2</v>
      </c>
      <c r="LS151" s="34">
        <v>1.4276397414505482E-2</v>
      </c>
      <c r="LT151" s="34">
        <v>1.3966154307126999E-2</v>
      </c>
      <c r="LU151" s="34">
        <v>1.3171607628464699E-2</v>
      </c>
      <c r="LV151" s="34">
        <v>1.2414666824042797E-2</v>
      </c>
      <c r="LW151" s="34">
        <v>1.1670088395476341E-2</v>
      </c>
      <c r="LX151" s="34">
        <v>1.1332343332469463E-2</v>
      </c>
      <c r="LY151" s="34">
        <v>1.0804207064211369E-2</v>
      </c>
      <c r="LZ151" s="34">
        <v>9.5166862010955811E-3</v>
      </c>
      <c r="MA151" s="34">
        <v>8.6026508361101151E-3</v>
      </c>
      <c r="MB151" s="34">
        <v>7.272438146173954E-3</v>
      </c>
      <c r="MC151" s="34">
        <v>5.5942083708941936E-3</v>
      </c>
      <c r="MD151" s="34">
        <v>6.2860781326889992E-3</v>
      </c>
      <c r="ME151" s="34">
        <v>7.4343453161418438E-3</v>
      </c>
      <c r="MF151" s="34">
        <v>7.236188743263483E-3</v>
      </c>
      <c r="MG151" s="34">
        <v>7.0309080183506012E-3</v>
      </c>
      <c r="MH151" s="34">
        <v>6.8273576907813549E-3</v>
      </c>
      <c r="MI151" s="34">
        <v>6.5877148881554604E-3</v>
      </c>
      <c r="MJ151" s="34">
        <v>6.3607478514313698E-3</v>
      </c>
      <c r="MK151" s="34">
        <v>6.1912690289318562E-3</v>
      </c>
      <c r="ML151" s="34">
        <v>6.0005020350217819E-3</v>
      </c>
      <c r="MM151" s="34">
        <v>5.8116093277931213E-3</v>
      </c>
      <c r="MN151" s="34">
        <v>5.6251036003232002E-3</v>
      </c>
      <c r="MO151" s="34">
        <v>5.385213065892458E-3</v>
      </c>
      <c r="MP151" s="34">
        <v>5.1568220369517803E-3</v>
      </c>
      <c r="MQ151" s="34">
        <v>4.9120844341814518E-3</v>
      </c>
      <c r="MR151" s="34">
        <v>4.6446071937680244E-3</v>
      </c>
      <c r="MS151" s="34">
        <v>4.3909009546041489E-3</v>
      </c>
      <c r="MT151" s="34">
        <v>4.1043246164917946E-3</v>
      </c>
      <c r="MU151" s="34">
        <v>3.7968277465552092E-3</v>
      </c>
      <c r="MV151" s="34">
        <v>3.5058541689068079E-3</v>
      </c>
      <c r="MW151" s="34">
        <v>3.2182284630835056E-3</v>
      </c>
      <c r="MX151" s="34">
        <v>2.931797644123435E-3</v>
      </c>
      <c r="MY151" s="34">
        <v>2.6219822466373444E-3</v>
      </c>
      <c r="MZ151" s="34">
        <v>2.3155724629759789E-3</v>
      </c>
      <c r="NA151" s="34">
        <v>2.0401205401867628E-3</v>
      </c>
      <c r="NB151" s="34">
        <v>1.7608862835913897E-3</v>
      </c>
      <c r="NC151" s="34">
        <v>1.489338930696249E-3</v>
      </c>
      <c r="ND151" s="34">
        <v>1.1816966580227017E-3</v>
      </c>
      <c r="NE151" s="34">
        <v>8.8087661424651742E-4</v>
      </c>
      <c r="NF151" s="34">
        <v>6.3964590663090348E-4</v>
      </c>
      <c r="NG151" s="34">
        <v>3.9777898928150535E-4</v>
      </c>
      <c r="NH151" s="34">
        <v>1.5003439330030233E-4</v>
      </c>
      <c r="NI151" s="34">
        <v>-8.950624760473147E-5</v>
      </c>
      <c r="NJ151" s="34">
        <v>-3.3366645220667124E-4</v>
      </c>
      <c r="NK151" s="34">
        <v>-5.7370815193280578E-4</v>
      </c>
      <c r="NL151" s="34">
        <v>-8.0508191604167223E-4</v>
      </c>
      <c r="NM151" s="34">
        <v>-1.0271432111039758E-3</v>
      </c>
      <c r="NN151" s="34">
        <v>-1.2325086863711476E-3</v>
      </c>
      <c r="NO151" s="34">
        <v>-1.4386192196980119E-3</v>
      </c>
      <c r="NP151" s="34">
        <v>-1.6276105307042599E-3</v>
      </c>
      <c r="NQ151" s="34">
        <v>-1.8178594764322042E-3</v>
      </c>
      <c r="NR151" s="34">
        <v>-2.0136337261646986E-3</v>
      </c>
      <c r="NS151" s="34">
        <v>-2.2009434178471565E-3</v>
      </c>
      <c r="NT151" s="34">
        <v>-2.3866733536124229E-3</v>
      </c>
      <c r="NU151" s="34">
        <v>-2.5741348508745432E-3</v>
      </c>
      <c r="NV151" s="34">
        <v>-2.7956357225775719E-3</v>
      </c>
      <c r="NW151" s="34">
        <v>-2.9986670706421137E-3</v>
      </c>
      <c r="NX151" s="34">
        <v>-3.1561725772917271E-3</v>
      </c>
      <c r="NY151" s="34">
        <v>-3.3235438168048859E-3</v>
      </c>
      <c r="NZ151" s="34">
        <v>-3.4966759849339724E-3</v>
      </c>
      <c r="OA151" s="34">
        <v>-3.6775167100131512E-3</v>
      </c>
      <c r="OB151" s="34">
        <v>-3.8733852561563253E-3</v>
      </c>
      <c r="OC151" s="34">
        <v>-4.0789274498820305E-3</v>
      </c>
      <c r="OD151" s="34">
        <v>-4.2829136364161968E-3</v>
      </c>
      <c r="OE151" s="34">
        <v>-4.4881012290716171E-3</v>
      </c>
      <c r="OF151" s="34">
        <v>-4.68070013448596E-3</v>
      </c>
      <c r="OG151" s="34">
        <v>-4.862974863499403E-3</v>
      </c>
      <c r="OH151" s="34">
        <v>-5.0477157346904278E-3</v>
      </c>
      <c r="OI151" s="34">
        <v>-5.2165421657264233E-3</v>
      </c>
      <c r="OJ151" s="34">
        <v>-5.4019489325582981E-3</v>
      </c>
      <c r="OK151" s="34">
        <v>-5.5801519192755222E-3</v>
      </c>
      <c r="OL151" s="34">
        <v>-5.770042072981596E-3</v>
      </c>
      <c r="OM151" s="34">
        <v>-5.9453863650560379E-3</v>
      </c>
      <c r="ON151" s="34">
        <v>-6.0958592221140862E-3</v>
      </c>
      <c r="OO151" s="34">
        <v>-6.2594171613454819E-3</v>
      </c>
      <c r="OP151" s="34">
        <v>-6.4078653231263161E-3</v>
      </c>
      <c r="OQ151" s="34">
        <v>-6.5561719238758087E-3</v>
      </c>
      <c r="OR151" s="34">
        <v>-6.7053530365228653E-3</v>
      </c>
      <c r="OS151" s="34">
        <v>-6.8361149169504642E-3</v>
      </c>
      <c r="OT151" s="34">
        <v>-6.952179130166769E-3</v>
      </c>
      <c r="OU151" s="34">
        <v>-7.0842048153281212E-3</v>
      </c>
      <c r="OV151" s="34">
        <v>-7.2284420020878315E-3</v>
      </c>
      <c r="OW151" s="34">
        <v>-7.3501439765095711E-3</v>
      </c>
      <c r="OX151" s="34">
        <v>-7.4620321393013E-3</v>
      </c>
      <c r="OY151" s="34">
        <v>-7.5635914690792561E-3</v>
      </c>
      <c r="OZ151" s="34">
        <v>-7.654246874153614E-3</v>
      </c>
      <c r="PA151" s="34">
        <v>-7.73996626958251E-3</v>
      </c>
      <c r="PB151" s="34">
        <v>-7.8332740813493729E-3</v>
      </c>
      <c r="PC151" s="34">
        <v>-7.9127931967377663E-3</v>
      </c>
      <c r="PD151" s="34">
        <v>-7.9730255529284477E-3</v>
      </c>
      <c r="PE151" t="s">
        <v>1300</v>
      </c>
      <c r="PF151" t="s">
        <v>843</v>
      </c>
      <c r="PG151" t="s">
        <v>843</v>
      </c>
      <c r="PH151" t="s">
        <v>843</v>
      </c>
      <c r="PI151" t="s">
        <v>843</v>
      </c>
      <c r="PJ151" t="s">
        <v>1300</v>
      </c>
      <c r="PK151" s="34">
        <v>0.48940813541412354</v>
      </c>
      <c r="PL151" s="34">
        <v>0.48931926488876343</v>
      </c>
      <c r="PM151" s="34">
        <v>0.48937559127807617</v>
      </c>
      <c r="PN151" s="34">
        <v>0.48943588137626648</v>
      </c>
      <c r="PO151" s="34">
        <v>0.48949772119522095</v>
      </c>
      <c r="PP151" s="34">
        <v>0.48954972624778748</v>
      </c>
      <c r="PQ151" s="34">
        <v>0.48958060145378113</v>
      </c>
      <c r="PR151" s="34">
        <v>0.48959240317344666</v>
      </c>
      <c r="PS151" s="34">
        <v>0.48957967758178711</v>
      </c>
      <c r="PT151" s="34">
        <v>0.48954504728317261</v>
      </c>
      <c r="PU151" s="34">
        <v>0.48951596021652222</v>
      </c>
      <c r="PV151" s="34">
        <v>0.48954740166664124</v>
      </c>
      <c r="PW151" s="34">
        <v>0.48960018157958984</v>
      </c>
      <c r="PX151" s="34">
        <v>0.48962000012397766</v>
      </c>
      <c r="PY151" s="34">
        <v>0.48962089419364929</v>
      </c>
      <c r="PZ151" s="34">
        <v>0.48959490656852722</v>
      </c>
      <c r="QA151" s="34">
        <v>0.48954913020133972</v>
      </c>
      <c r="QB151" s="34">
        <v>0.48947393894195557</v>
      </c>
      <c r="QC151" s="34">
        <v>0.48934179544448853</v>
      </c>
      <c r="QD151" s="34">
        <v>0.48916396498680115</v>
      </c>
      <c r="QE151" s="34">
        <v>0.48879587650299072</v>
      </c>
      <c r="QF151" s="34">
        <v>0.48818963766098022</v>
      </c>
      <c r="QG151" s="34">
        <v>0.48778778314590454</v>
      </c>
      <c r="QH151" s="34">
        <v>0.487650066614151</v>
      </c>
      <c r="QI151" s="34">
        <v>0.48751011490821838</v>
      </c>
      <c r="QJ151" s="34">
        <v>0.48736879229545593</v>
      </c>
      <c r="QK151" s="34">
        <v>0.4872259795665741</v>
      </c>
      <c r="QL151" s="34">
        <v>0.48708301782608032</v>
      </c>
      <c r="QM151" s="34">
        <v>0.48694005608558655</v>
      </c>
      <c r="QN151" s="34">
        <v>0.48679804801940918</v>
      </c>
      <c r="QO151" s="34">
        <v>0.48665672540664673</v>
      </c>
      <c r="QP151" s="34">
        <v>0.48651605844497681</v>
      </c>
      <c r="QQ151" s="34">
        <v>0.48637813329696655</v>
      </c>
      <c r="QR151" s="34">
        <v>0.48624280095100403</v>
      </c>
      <c r="QS151" s="34">
        <v>0.48611178994178772</v>
      </c>
      <c r="QT151" s="34">
        <v>0.48598545789718628</v>
      </c>
      <c r="QU151" s="34">
        <v>0.48586362600326538</v>
      </c>
      <c r="QV151" s="34">
        <v>0.48574665188789368</v>
      </c>
      <c r="QW151" s="34">
        <v>0.48563486337661743</v>
      </c>
      <c r="QX151" s="34">
        <v>0.48552891612052917</v>
      </c>
      <c r="QY151" s="34">
        <v>0.4854293167591095</v>
      </c>
      <c r="QZ151" s="34">
        <v>0.48533526062965393</v>
      </c>
      <c r="RA151" s="34">
        <v>0.48524746298789978</v>
      </c>
      <c r="RB151" s="34">
        <v>0.48516780138015747</v>
      </c>
      <c r="RC151" s="34">
        <v>0.48509475588798523</v>
      </c>
      <c r="RD151" s="34">
        <v>0.48502948880195618</v>
      </c>
      <c r="RE151" s="34">
        <v>0.48497271537780762</v>
      </c>
      <c r="RF151" s="34">
        <v>0.48492568731307983</v>
      </c>
      <c r="RG151" s="34">
        <v>0.4848887026309967</v>
      </c>
      <c r="RH151" s="34">
        <v>0.4848613440990448</v>
      </c>
      <c r="RI151" s="34">
        <v>0.48484379053115845</v>
      </c>
      <c r="RJ151" s="34">
        <v>0.48483476042747498</v>
      </c>
      <c r="RK151" s="34">
        <v>0.48483586311340332</v>
      </c>
      <c r="RL151" s="34">
        <v>0.48484796285629272</v>
      </c>
      <c r="RM151" s="34">
        <v>0.4848703145980835</v>
      </c>
      <c r="RN151" s="34">
        <v>0.4849037230014801</v>
      </c>
      <c r="RO151" s="34">
        <v>0.48494929075241089</v>
      </c>
      <c r="RP151" s="34">
        <v>0.485006183385849</v>
      </c>
      <c r="RQ151" s="34">
        <v>0.48507443070411682</v>
      </c>
      <c r="RR151" s="34">
        <v>0.4851534366607666</v>
      </c>
      <c r="RS151" s="34">
        <v>0.48524260520935059</v>
      </c>
      <c r="RT151" s="34">
        <v>0.48534312844276428</v>
      </c>
      <c r="RU151" s="34">
        <v>0.485455721616745</v>
      </c>
      <c r="RV151" s="34">
        <v>0.4855792224407196</v>
      </c>
      <c r="RW151" s="34">
        <v>0.48571109771728516</v>
      </c>
      <c r="RX151" s="34">
        <v>0.48585119843482971</v>
      </c>
      <c r="RY151" s="34">
        <v>0.48599785566329956</v>
      </c>
      <c r="RZ151" s="34">
        <v>0.48614978790283203</v>
      </c>
      <c r="SA151" s="34">
        <v>0.48630818724632263</v>
      </c>
      <c r="SB151" s="34">
        <v>0.48647123575210571</v>
      </c>
      <c r="SC151" s="34">
        <v>0.48663675785064697</v>
      </c>
      <c r="SD151" s="34">
        <v>0.48680263757705688</v>
      </c>
      <c r="SE151" s="34">
        <v>0.48696714639663696</v>
      </c>
      <c r="SF151" s="34">
        <v>0.48713004589080811</v>
      </c>
      <c r="SG151" s="34">
        <v>0.48729056119918823</v>
      </c>
      <c r="SH151" s="34">
        <v>0.48744714260101318</v>
      </c>
      <c r="SI151" s="34">
        <v>0.4876004159450531</v>
      </c>
      <c r="SJ151" s="34">
        <v>0.48774975538253784</v>
      </c>
      <c r="SK151" s="34">
        <v>0.48789504170417786</v>
      </c>
      <c r="SL151" s="34">
        <v>0.48803627490997314</v>
      </c>
      <c r="SM151" s="34">
        <v>0.48817119002342224</v>
      </c>
      <c r="SN151" s="34">
        <v>0.48830181360244751</v>
      </c>
      <c r="SO151" s="34">
        <v>0.48842748999595642</v>
      </c>
      <c r="SP151" s="34">
        <v>0.4885481595993042</v>
      </c>
      <c r="SQ151" s="34">
        <v>0.48866531252861023</v>
      </c>
      <c r="SR151" s="34">
        <v>0.48877593874931335</v>
      </c>
      <c r="SS151" s="34">
        <v>0.48888197541236877</v>
      </c>
      <c r="ST151" s="34">
        <v>0.48898610472679138</v>
      </c>
      <c r="SU151" s="34">
        <v>0.48908704519271851</v>
      </c>
      <c r="SV151" s="34">
        <v>0.48918220400810242</v>
      </c>
      <c r="SW151" s="34">
        <v>0.48927107453346252</v>
      </c>
      <c r="SX151" s="34">
        <v>0.48935356736183167</v>
      </c>
      <c r="SY151" s="34">
        <v>0.48942932486534119</v>
      </c>
      <c r="SZ151" s="34">
        <v>0.48950150609016418</v>
      </c>
      <c r="TA151" s="34">
        <v>0.48957100510597229</v>
      </c>
      <c r="TB151" s="34">
        <v>0.4896356463432312</v>
      </c>
      <c r="TC151" s="34">
        <v>0.48969551920890808</v>
      </c>
      <c r="TD151" s="34">
        <v>0.48975339531898499</v>
      </c>
      <c r="TE151" s="34">
        <v>0.48980966210365295</v>
      </c>
      <c r="TF151" s="34">
        <v>0.48986563086509705</v>
      </c>
      <c r="TG151" s="34">
        <v>0.48992183804512024</v>
      </c>
      <c r="TH151" t="s">
        <v>843</v>
      </c>
      <c r="TI151" t="s">
        <v>843</v>
      </c>
      <c r="TJ151" t="s">
        <v>1300</v>
      </c>
      <c r="TK151" s="34">
        <v>0.607566818828987</v>
      </c>
      <c r="TL151" s="34">
        <v>0.61054478301610204</v>
      </c>
      <c r="TM151" s="34">
        <v>0.61344596857691502</v>
      </c>
      <c r="TN151" s="34">
        <v>0.616335401396364</v>
      </c>
      <c r="TO151" s="34">
        <v>0.61941553143655703</v>
      </c>
      <c r="TP151" s="34">
        <v>0.62276900531329404</v>
      </c>
      <c r="TQ151" s="34">
        <v>0.62620925841256903</v>
      </c>
      <c r="TR151" s="34">
        <v>0.62963041190014202</v>
      </c>
      <c r="TS151" s="34">
        <v>0.63290901429512503</v>
      </c>
      <c r="TT151" s="34">
        <v>0.63610300344769399</v>
      </c>
      <c r="TU151" s="34">
        <v>0.63944972896939101</v>
      </c>
      <c r="TV151" s="34">
        <v>0.64248235187024705</v>
      </c>
      <c r="TW151" s="34">
        <v>0.64522059517497299</v>
      </c>
      <c r="TX151" s="34">
        <v>0.64814998459532402</v>
      </c>
      <c r="TY151" s="34">
        <v>0.651127953550935</v>
      </c>
      <c r="TZ151" s="34">
        <v>0.65405893356695899</v>
      </c>
      <c r="UA151" s="34">
        <v>0.656734856551068</v>
      </c>
      <c r="UB151" s="34">
        <v>0.65911205137331608</v>
      </c>
      <c r="UC151" s="34">
        <v>0.66137038640636103</v>
      </c>
      <c r="UD151" s="34">
        <v>0.66380166998106505</v>
      </c>
      <c r="UE151" s="34">
        <v>0.66641960248964094</v>
      </c>
      <c r="UF151" s="34">
        <v>0.66913226123474201</v>
      </c>
      <c r="UG151" s="34">
        <v>0.6716976698922581</v>
      </c>
      <c r="UH151" s="34">
        <v>0.67392504551369503</v>
      </c>
      <c r="UI151" s="34">
        <v>0.67595925811548896</v>
      </c>
      <c r="UJ151" s="34">
        <v>0.67778751110953195</v>
      </c>
      <c r="UK151" s="34">
        <v>0.67940719247105508</v>
      </c>
      <c r="UL151" s="34">
        <v>0.68078836738468695</v>
      </c>
      <c r="UM151" s="34">
        <v>0.68189657974218809</v>
      </c>
      <c r="UN151" s="34">
        <v>0.68268593427369895</v>
      </c>
      <c r="UO151" s="34">
        <v>0.68314144308402003</v>
      </c>
      <c r="UP151" s="34">
        <v>0.68319999913093798</v>
      </c>
      <c r="UQ151" s="34">
        <v>0.68278076559773893</v>
      </c>
      <c r="UR151" s="34">
        <v>0.68183069610327496</v>
      </c>
      <c r="US151" s="34">
        <v>0.68037160669839902</v>
      </c>
      <c r="UT151" s="34">
        <v>0.67867188802592804</v>
      </c>
      <c r="UU151" s="34">
        <v>0.67662086564018908</v>
      </c>
      <c r="UV151" s="34">
        <v>0.67420717989156598</v>
      </c>
      <c r="UW151" s="34">
        <v>0.67174714263508606</v>
      </c>
      <c r="UX151" s="34">
        <v>0.66929806847988105</v>
      </c>
      <c r="UY151" s="34">
        <v>0.66686336275164504</v>
      </c>
      <c r="UZ151" s="34">
        <v>0.66440714904298204</v>
      </c>
      <c r="VA151" s="34">
        <v>0.66193759209441794</v>
      </c>
      <c r="VB151" s="34">
        <v>0.65950885456000408</v>
      </c>
      <c r="VC151" s="34">
        <v>0.65716239390259001</v>
      </c>
      <c r="VD151" s="34">
        <v>0.65491178300026998</v>
      </c>
      <c r="VE151" s="34">
        <v>0.65272490073844902</v>
      </c>
      <c r="VF151" s="34">
        <v>0.65055709623162306</v>
      </c>
      <c r="VG151" s="34">
        <v>0.64842761992000109</v>
      </c>
      <c r="VH151" s="34">
        <v>0.64634167645517193</v>
      </c>
      <c r="VI151" s="34">
        <v>0.64421331348492006</v>
      </c>
      <c r="VJ151" s="34">
        <v>0.64203224837675099</v>
      </c>
      <c r="VK151" s="34">
        <v>0.63981524693588498</v>
      </c>
      <c r="VL151" s="34">
        <v>0.63751072076467996</v>
      </c>
      <c r="VM151" s="34">
        <v>0.63508471382472098</v>
      </c>
      <c r="VN151" s="34">
        <v>0.63255207797850099</v>
      </c>
      <c r="VO151" s="34">
        <v>0.62991122809521005</v>
      </c>
      <c r="VP151" s="34">
        <v>0.62716266975847701</v>
      </c>
      <c r="VQ151" s="34">
        <v>0.62430147246319101</v>
      </c>
      <c r="VR151" s="34">
        <v>0.62134083126123196</v>
      </c>
      <c r="VS151" s="34">
        <v>0.61835250376789408</v>
      </c>
      <c r="VT151" s="34">
        <v>0.61537816619257302</v>
      </c>
      <c r="VU151" s="34">
        <v>0.61239506494229401</v>
      </c>
      <c r="VV151" s="34">
        <v>0.60931355658074304</v>
      </c>
      <c r="VW151" s="34">
        <v>0.60612952185835001</v>
      </c>
      <c r="VX151" s="34">
        <v>0.60289572189205798</v>
      </c>
      <c r="VY151" s="34">
        <v>0.59963712763836297</v>
      </c>
      <c r="VZ151" s="34">
        <v>0.59636069696429206</v>
      </c>
      <c r="WA151" s="34">
        <v>0.59305414840505699</v>
      </c>
      <c r="WB151" s="34">
        <v>0.58975497761446194</v>
      </c>
      <c r="WC151" s="34">
        <v>0.586501982568847</v>
      </c>
      <c r="WD151" s="34">
        <v>0.58327656620313095</v>
      </c>
      <c r="WE151" s="34">
        <v>0.58005534049644603</v>
      </c>
      <c r="WF151" s="34">
        <v>0.57684200847745504</v>
      </c>
      <c r="WG151" s="34">
        <v>0.57362324514858298</v>
      </c>
      <c r="WH151" s="34">
        <v>0.570426607308131</v>
      </c>
      <c r="WI151" s="34">
        <v>0.56725989600714499</v>
      </c>
      <c r="WJ151" s="34">
        <v>0.56414584266729595</v>
      </c>
      <c r="WK151" s="34">
        <v>0.56111566498847398</v>
      </c>
      <c r="WL151" s="34">
        <v>0.55817431996282207</v>
      </c>
      <c r="WM151" s="34">
        <v>0.55534999350393799</v>
      </c>
      <c r="WN151" s="34">
        <v>0.55267422489542095</v>
      </c>
      <c r="WO151" s="34">
        <v>0.55026083472249798</v>
      </c>
      <c r="WP151" s="34">
        <v>0.54824000883539492</v>
      </c>
      <c r="WQ151" s="34">
        <v>0.54658740995025301</v>
      </c>
      <c r="WR151" s="34">
        <v>0.54507945111240796</v>
      </c>
      <c r="WS151" s="34">
        <v>0.54381097607937701</v>
      </c>
      <c r="WT151" s="34">
        <v>0.54280669495728195</v>
      </c>
      <c r="WU151" s="34">
        <v>0.54180711361529699</v>
      </c>
      <c r="WV151" s="34">
        <v>0.54078065017496701</v>
      </c>
      <c r="WW151" s="34">
        <v>0.53971334284989103</v>
      </c>
      <c r="WX151" s="34">
        <v>0.53862138892939004</v>
      </c>
      <c r="WY151" s="34">
        <v>0.53754267867300098</v>
      </c>
      <c r="WZ151" s="34">
        <v>0.53644783839459198</v>
      </c>
      <c r="XA151" s="34">
        <v>0.53529230106158499</v>
      </c>
      <c r="XB151" s="34">
        <v>0.53406156317531095</v>
      </c>
      <c r="XC151" s="34">
        <v>0.53276459278916699</v>
      </c>
      <c r="XD151" s="34">
        <v>0.53138193086851604</v>
      </c>
      <c r="XE151" s="34">
        <v>0.52997264311844905</v>
      </c>
      <c r="XF151" s="34">
        <v>0.52853409061342704</v>
      </c>
      <c r="XG151" s="34">
        <v>0.52705713891847994</v>
      </c>
      <c r="XH151" t="s">
        <v>843</v>
      </c>
      <c r="XI151" t="s">
        <v>1300</v>
      </c>
      <c r="XJ151" s="34">
        <v>0.58493359508565002</v>
      </c>
      <c r="XK151" s="34">
        <v>0.58766456478867302</v>
      </c>
      <c r="XL151" s="34">
        <v>0.590350373887647</v>
      </c>
      <c r="XM151" s="34">
        <v>0.59301336811295102</v>
      </c>
      <c r="XN151" s="34">
        <v>0.59583665000532493</v>
      </c>
      <c r="XO151" s="34">
        <v>0.59885537129007804</v>
      </c>
      <c r="XP151" s="34">
        <v>0.60183155467574601</v>
      </c>
      <c r="XQ151" s="34">
        <v>0.60467201579037</v>
      </c>
      <c r="XR151" s="34">
        <v>0.60730256767345903</v>
      </c>
      <c r="XS151" s="34">
        <v>0.60980635303314501</v>
      </c>
      <c r="XT151" s="34">
        <v>0.61240661972726695</v>
      </c>
      <c r="XU151" s="34">
        <v>0.61460143562601399</v>
      </c>
      <c r="XV151" s="34">
        <v>0.61640248533662301</v>
      </c>
      <c r="XW151" s="34">
        <v>0.61831102095485702</v>
      </c>
      <c r="XX151" s="34">
        <v>0.620209019110737</v>
      </c>
      <c r="XY151" s="34">
        <v>0.62206822366231396</v>
      </c>
      <c r="XZ151" s="34">
        <v>0.62368379721721601</v>
      </c>
      <c r="YA151" s="34">
        <v>0.62499223833227702</v>
      </c>
      <c r="YB151" s="34">
        <v>0.62616435421616201</v>
      </c>
      <c r="YC151" s="34">
        <v>0.627565888322274</v>
      </c>
      <c r="YD151" s="34">
        <v>0.62936466250697798</v>
      </c>
      <c r="YE151" s="34">
        <v>0.63138647542454007</v>
      </c>
      <c r="YF151" s="34">
        <v>0.63308742115956096</v>
      </c>
      <c r="YG151" s="34">
        <v>0.63427330336829002</v>
      </c>
      <c r="YH151" s="34">
        <v>0.63525283657911802</v>
      </c>
      <c r="YI151" s="34">
        <v>0.63601153344556405</v>
      </c>
      <c r="YJ151" s="34">
        <v>0.63653608251697402</v>
      </c>
      <c r="YK151" s="34">
        <v>0.63680127825006205</v>
      </c>
      <c r="YL151" s="34">
        <v>0.63679245181867605</v>
      </c>
      <c r="YM151" s="34">
        <v>0.63649095500994401</v>
      </c>
      <c r="YN151" s="34">
        <v>0.63589572494059099</v>
      </c>
      <c r="YO151" s="34">
        <v>0.63493202095448398</v>
      </c>
      <c r="YP151" s="34">
        <v>0.633544773187393</v>
      </c>
      <c r="YQ151" s="34">
        <v>0.63170705684365402</v>
      </c>
      <c r="YR151" s="34">
        <v>0.62943357296324698</v>
      </c>
      <c r="YS151" s="34">
        <v>0.62698946166585801</v>
      </c>
      <c r="YT151" s="34">
        <v>0.62423334404761299</v>
      </c>
      <c r="YU151" s="34">
        <v>0.62115891468603301</v>
      </c>
      <c r="YV151" s="34">
        <v>0.61808418011483701</v>
      </c>
      <c r="YW151" s="34">
        <v>0.61503886504697503</v>
      </c>
      <c r="YX151" s="34">
        <v>0.61205932105793104</v>
      </c>
      <c r="YY151" s="34">
        <v>0.60912305044489801</v>
      </c>
      <c r="YZ151" s="34">
        <v>0.60617018160108405</v>
      </c>
      <c r="ZA151" s="34">
        <v>0.60325575382580299</v>
      </c>
      <c r="ZB151" s="34">
        <v>0.60042057990034603</v>
      </c>
      <c r="ZC151" s="34">
        <v>0.59760220727376601</v>
      </c>
      <c r="ZD151" s="34">
        <v>0.59480796022965399</v>
      </c>
      <c r="ZE151" s="34">
        <v>0.59203878157331302</v>
      </c>
      <c r="ZF151" s="34">
        <v>0.58926171925760795</v>
      </c>
      <c r="ZG151" s="34">
        <v>0.58646797966849096</v>
      </c>
      <c r="ZH151" s="34">
        <v>0.58361318660657202</v>
      </c>
      <c r="ZI151" s="34">
        <v>0.58068605366358395</v>
      </c>
      <c r="ZJ151" s="34">
        <v>0.57770181059245795</v>
      </c>
      <c r="ZK151" s="34">
        <v>0.57464634212214105</v>
      </c>
      <c r="ZL151" s="34">
        <v>0.57151813490042103</v>
      </c>
      <c r="ZM151" s="34">
        <v>0.56838294076073703</v>
      </c>
      <c r="ZN151" s="34">
        <v>0.56528106878254802</v>
      </c>
      <c r="ZO151" s="34">
        <v>0.56217524473934899</v>
      </c>
      <c r="ZP151" s="34">
        <v>0.55899192774389694</v>
      </c>
      <c r="ZQ151" s="34">
        <v>0.55572397813836094</v>
      </c>
      <c r="ZR151" s="34">
        <v>0.55238538754091004</v>
      </c>
      <c r="ZS151" s="34">
        <v>0.54898106902694799</v>
      </c>
      <c r="ZT151" s="34">
        <v>0.545545638404074</v>
      </c>
      <c r="ZU151" s="34">
        <v>0.54204100034875902</v>
      </c>
      <c r="ZV151" s="34">
        <v>0.53851308320390201</v>
      </c>
      <c r="ZW151" s="34">
        <v>0.53505491242851999</v>
      </c>
      <c r="ZX151" s="34">
        <v>0.53164235976502094</v>
      </c>
      <c r="ZY151" s="34">
        <v>0.52822226598815702</v>
      </c>
      <c r="ZZ151" s="34">
        <v>0.52476194227646999</v>
      </c>
      <c r="AAA151" s="34">
        <v>0.52124988666702299</v>
      </c>
      <c r="AAB151" s="34">
        <v>0.51770651782192001</v>
      </c>
      <c r="AAC151" s="34">
        <v>0.51415958289221697</v>
      </c>
      <c r="AAD151" s="34">
        <v>0.51065661519828998</v>
      </c>
      <c r="AAE151" s="34">
        <v>0.50724273199783398</v>
      </c>
      <c r="AAF151" s="34">
        <v>0.503929914757138</v>
      </c>
      <c r="AAG151" s="34">
        <v>0.50075365698067698</v>
      </c>
      <c r="AAH151" s="34">
        <v>0.49778036322185798</v>
      </c>
      <c r="AAI151" s="34">
        <v>0.49508521288074397</v>
      </c>
      <c r="AAJ151" s="34">
        <v>0.49276766487085</v>
      </c>
      <c r="AAK151" s="34">
        <v>0.49081794950657398</v>
      </c>
      <c r="AAL151" s="34">
        <v>0.489013899509401</v>
      </c>
      <c r="AAM151" s="34">
        <v>0.48743003074820401</v>
      </c>
      <c r="AAN151" s="34">
        <v>0.48613307235390402</v>
      </c>
      <c r="AAO151" s="34">
        <v>0.48491095656487704</v>
      </c>
      <c r="AAP151" s="34">
        <v>0.48370915678716697</v>
      </c>
      <c r="AAQ151" s="34">
        <v>0.48252723399925301</v>
      </c>
      <c r="AAR151" s="34">
        <v>0.48134228750589797</v>
      </c>
      <c r="AAS151" s="34">
        <v>0.48015478516167903</v>
      </c>
      <c r="AAT151" s="34">
        <v>0.47894739859402496</v>
      </c>
      <c r="AAU151" s="34">
        <v>0.47766390765031802</v>
      </c>
      <c r="AAV151" s="34">
        <v>0.47629929515080399</v>
      </c>
      <c r="AAW151" s="34">
        <v>0.47487944157282597</v>
      </c>
      <c r="AAX151" s="34">
        <v>0.47342256647999797</v>
      </c>
      <c r="AAY151" s="34">
        <v>0.47195292515857701</v>
      </c>
      <c r="AAZ151" s="34">
        <v>0.47046230830143598</v>
      </c>
      <c r="ABA151" s="34">
        <v>0.46894479221609897</v>
      </c>
      <c r="ABB151" s="34">
        <v>0.46742859043597002</v>
      </c>
      <c r="ABC151" s="34">
        <v>0.46588653101149397</v>
      </c>
      <c r="ABD151" s="34">
        <v>0.46437084822420899</v>
      </c>
      <c r="ABE151" s="34">
        <v>0.46291987219547104</v>
      </c>
      <c r="ABF151" s="34">
        <v>0.46149606878834099</v>
      </c>
      <c r="ABG151" t="s">
        <v>843</v>
      </c>
      <c r="ABH151" t="s">
        <v>843</v>
      </c>
      <c r="ABI151" t="s">
        <v>1300</v>
      </c>
      <c r="ABJ151" s="34">
        <v>0.50392779434449497</v>
      </c>
      <c r="ABK151" s="34">
        <v>0.50787412954756495</v>
      </c>
      <c r="ABL151" s="34">
        <v>0.51171009395327194</v>
      </c>
      <c r="ABM151" s="34">
        <v>0.51548364447644002</v>
      </c>
      <c r="ABN151" s="34">
        <v>0.519230995865124</v>
      </c>
      <c r="ABO151" s="34">
        <v>0.52307024228768195</v>
      </c>
      <c r="ABP151" s="34">
        <v>0.52695836407847996</v>
      </c>
      <c r="ABQ151" s="34">
        <v>0.53084877457611401</v>
      </c>
      <c r="ABR151" s="34">
        <v>0.53464586745098397</v>
      </c>
      <c r="ABS151" s="34">
        <v>0.53846658022197802</v>
      </c>
      <c r="ABT151" s="34">
        <v>0.54252095599791306</v>
      </c>
      <c r="ABU151" s="34">
        <v>0.54658827061797499</v>
      </c>
      <c r="ABV151" s="34">
        <v>0.55079654292205493</v>
      </c>
      <c r="ABW151" s="34">
        <v>0.55523273414579899</v>
      </c>
      <c r="ABX151" s="34">
        <v>0.55957514527437602</v>
      </c>
      <c r="ABY151" s="34">
        <v>0.56363397881231603</v>
      </c>
      <c r="ABZ151" s="34">
        <v>0.56712134219852606</v>
      </c>
      <c r="ACA151" s="34">
        <v>0.57021445281855399</v>
      </c>
      <c r="ACB151" s="34">
        <v>0.57332931690059508</v>
      </c>
      <c r="ACC151" s="34">
        <v>0.57659577460936096</v>
      </c>
      <c r="ACD151" s="34">
        <v>0.57991323002080297</v>
      </c>
      <c r="ACE151" s="34">
        <v>0.58332505032274196</v>
      </c>
      <c r="ACF151" s="34">
        <v>0.58670943553116606</v>
      </c>
      <c r="ACG151" s="34">
        <v>0.58982200666251405</v>
      </c>
      <c r="ACH151" s="34">
        <v>0.59265574035800395</v>
      </c>
      <c r="ACI151" s="34">
        <v>0.59517761786595202</v>
      </c>
      <c r="ACJ151" s="34">
        <v>0.59744244192051699</v>
      </c>
      <c r="ACK151" s="34">
        <v>0.59951037008448205</v>
      </c>
      <c r="ACL151" s="34">
        <v>0.60138829832517504</v>
      </c>
      <c r="ACM151" s="34">
        <v>0.60305711424698993</v>
      </c>
      <c r="ACN151" s="34">
        <v>0.60451057961086396</v>
      </c>
      <c r="ACO151" s="34">
        <v>0.60573552155861199</v>
      </c>
      <c r="ACP151" s="34">
        <v>0.60669937023873299</v>
      </c>
      <c r="ACQ151" s="34">
        <v>0.60741666718287002</v>
      </c>
      <c r="ACR151" s="34">
        <v>0.60788787712654602</v>
      </c>
      <c r="ACS151" s="34">
        <v>0.60811457318600803</v>
      </c>
      <c r="ACT151" s="34">
        <v>0.60802426360960293</v>
      </c>
      <c r="ACU151" s="34">
        <v>0.60755100906153803</v>
      </c>
      <c r="ACV151" s="34">
        <v>0.60666281165133096</v>
      </c>
      <c r="ACW151" s="34">
        <v>0.60539971188984998</v>
      </c>
      <c r="ACX151" s="34">
        <v>0.60400238143696794</v>
      </c>
      <c r="ACY151" s="34">
        <v>0.60231735458697699</v>
      </c>
      <c r="ACZ151" s="34">
        <v>0.60033549048516799</v>
      </c>
      <c r="ADA151" s="34">
        <v>0.59835618926671597</v>
      </c>
      <c r="ADB151" s="34">
        <v>0.59639845121814905</v>
      </c>
      <c r="ADC151" s="34">
        <v>0.59448683310781103</v>
      </c>
      <c r="ADD151" s="34">
        <v>0.59259964631802697</v>
      </c>
      <c r="ADE151" s="34">
        <v>0.59067560662673002</v>
      </c>
      <c r="ADF151" s="34">
        <v>0.58878045410121704</v>
      </c>
      <c r="ADG151" s="34">
        <v>0.58695297612903896</v>
      </c>
      <c r="ADH151" s="34">
        <v>0.58511681702611495</v>
      </c>
      <c r="ADI151" s="34">
        <v>0.58327667194154398</v>
      </c>
      <c r="ADJ151" s="34">
        <v>0.581440831899942</v>
      </c>
      <c r="ADK151" s="34">
        <v>0.57955088176619907</v>
      </c>
      <c r="ADL151" s="34">
        <v>0.57760639044564099</v>
      </c>
      <c r="ADM151" s="34">
        <v>0.57559565915047795</v>
      </c>
      <c r="ADN151" s="34">
        <v>0.57350038214132393</v>
      </c>
      <c r="ADO151" s="34">
        <v>0.57132789752620505</v>
      </c>
      <c r="ADP151" s="34">
        <v>0.56905890613926002</v>
      </c>
      <c r="ADQ151" s="34">
        <v>0.56668890502749003</v>
      </c>
      <c r="ADR151" s="34">
        <v>0.56427535195150402</v>
      </c>
      <c r="ADS151" s="34">
        <v>0.56186276603683705</v>
      </c>
      <c r="ADT151" s="34">
        <v>0.55942277530368301</v>
      </c>
      <c r="ADU151" s="34">
        <v>0.55688809950852702</v>
      </c>
      <c r="ADV151" s="34">
        <v>0.55425048437237401</v>
      </c>
      <c r="ADW151" s="34">
        <v>0.55153417125792903</v>
      </c>
      <c r="ADX151" s="34">
        <v>0.54876144165679497</v>
      </c>
      <c r="ADY151" s="34">
        <v>0.54595292707047005</v>
      </c>
      <c r="ADZ151" s="34">
        <v>0.54304981297288402</v>
      </c>
      <c r="AEA151" s="34">
        <v>0.540103581683258</v>
      </c>
      <c r="AEB151" s="34">
        <v>0.53720964539940608</v>
      </c>
      <c r="AEC151" s="34">
        <v>0.534331456817559</v>
      </c>
      <c r="AED151" s="34">
        <v>0.53143509633417207</v>
      </c>
      <c r="AEE151" s="34">
        <v>0.52851700712432292</v>
      </c>
      <c r="AEF151" s="34">
        <v>0.52555884270230402</v>
      </c>
      <c r="AEG151" s="34">
        <v>0.52257870559550701</v>
      </c>
      <c r="AEH151" s="34">
        <v>0.51959376643105404</v>
      </c>
      <c r="AEI151" s="34">
        <v>0.51663809001957295</v>
      </c>
      <c r="AEJ151" s="34">
        <v>0.51375452120670406</v>
      </c>
      <c r="AEK151" s="34">
        <v>0.51094860765138794</v>
      </c>
      <c r="AEL151" s="34">
        <v>0.50826392289725497</v>
      </c>
      <c r="AEM151" s="34">
        <v>0.50577017921390599</v>
      </c>
      <c r="AEN151" s="34">
        <v>0.503554475431778</v>
      </c>
      <c r="AEO151" s="34">
        <v>0.50170862985980402</v>
      </c>
      <c r="AEP151" s="34">
        <v>0.50021936920939003</v>
      </c>
      <c r="AEQ151" s="34">
        <v>0.49886255896023302</v>
      </c>
      <c r="AER151" s="34">
        <v>0.497708738252572</v>
      </c>
      <c r="AES151" s="34">
        <v>0.49682039951432599</v>
      </c>
      <c r="AET151" s="34">
        <v>0.49599270384238303</v>
      </c>
      <c r="AEU151" s="34">
        <v>0.495173012502992</v>
      </c>
      <c r="AEV151" s="34">
        <v>0.494347359950433</v>
      </c>
      <c r="AEW151" s="34">
        <v>0.493508293629489</v>
      </c>
      <c r="AEX151" s="34">
        <v>0.49266139902605405</v>
      </c>
      <c r="AEY151" s="34">
        <v>0.49177725474237199</v>
      </c>
      <c r="AEZ151" s="34">
        <v>0.490804373103782</v>
      </c>
      <c r="AFA151" s="34">
        <v>0.48973956434529098</v>
      </c>
      <c r="AFB151" s="34">
        <v>0.48859533221943702</v>
      </c>
      <c r="AFC151" s="34">
        <v>0.48738271859188304</v>
      </c>
      <c r="AFD151" s="34">
        <v>0.48614109795994798</v>
      </c>
      <c r="AFE151" s="34">
        <v>0.484860125879641</v>
      </c>
      <c r="AFF151" s="34">
        <v>0.48352917684528002</v>
      </c>
      <c r="AFG151" t="s">
        <v>843</v>
      </c>
      <c r="AFH151" t="s">
        <v>843</v>
      </c>
      <c r="AFI151" s="34">
        <v>0.61427999999999994</v>
      </c>
      <c r="AFJ151" s="34">
        <v>0.62121999999999999</v>
      </c>
      <c r="AFK151" s="34">
        <v>0.62992999999999999</v>
      </c>
      <c r="AFL151" s="34">
        <v>0.63875000000000004</v>
      </c>
      <c r="AFM151" s="34">
        <v>0.64024000000000003</v>
      </c>
      <c r="AFN151" s="34">
        <v>0.63746999999999998</v>
      </c>
      <c r="AFO151" s="34">
        <v>0.63756999999999997</v>
      </c>
      <c r="AFP151" s="34">
        <v>0.63624999999999998</v>
      </c>
      <c r="AFQ151" s="34">
        <v>0.63841999999999999</v>
      </c>
      <c r="AFR151" s="34">
        <v>0.64623999999999993</v>
      </c>
      <c r="AFS151" s="34">
        <v>0.64497000000000004</v>
      </c>
      <c r="AFT151" s="34">
        <v>0.63966999999999996</v>
      </c>
      <c r="AFU151" s="34">
        <v>0.64056999999999997</v>
      </c>
      <c r="AFV151" s="34">
        <v>0.64058999999999999</v>
      </c>
      <c r="AFW151" s="34">
        <v>0.63917999999999997</v>
      </c>
      <c r="AFX151" s="34">
        <v>0.6430800000000001</v>
      </c>
      <c r="AFY151" s="34">
        <v>0.65178000000000003</v>
      </c>
      <c r="AFZ151" s="34">
        <v>0.60545000000000004</v>
      </c>
      <c r="AGA151" s="34">
        <v>0.6428100000000001</v>
      </c>
      <c r="AGB151" t="s">
        <v>843</v>
      </c>
      <c r="AGC151" t="s">
        <v>843</v>
      </c>
      <c r="AGD151" t="s">
        <v>843</v>
      </c>
      <c r="AGE151" t="s">
        <v>843</v>
      </c>
      <c r="AGF151" s="34">
        <v>5.9877205640077591E-2</v>
      </c>
      <c r="AGG151" t="s">
        <v>843</v>
      </c>
      <c r="AGH151" t="s">
        <v>843</v>
      </c>
      <c r="AGI151" t="s">
        <v>843</v>
      </c>
      <c r="AGJ151" t="s">
        <v>843</v>
      </c>
      <c r="AGK151" t="s">
        <v>843</v>
      </c>
      <c r="AGL151" t="s">
        <v>843</v>
      </c>
      <c r="AGM151" t="s">
        <v>843</v>
      </c>
      <c r="AGN151" t="s">
        <v>843</v>
      </c>
      <c r="AGO151" s="34">
        <v>0.45399999999999996</v>
      </c>
      <c r="AGP151" s="34">
        <v>2020</v>
      </c>
      <c r="AGQ151" t="s">
        <v>832</v>
      </c>
      <c r="AGR151" t="s">
        <v>843</v>
      </c>
      <c r="AGS151" s="34">
        <v>3.1E-2</v>
      </c>
      <c r="AGT151" s="34">
        <v>2020</v>
      </c>
      <c r="AGU151" t="s">
        <v>832</v>
      </c>
      <c r="AGV151" t="s">
        <v>843</v>
      </c>
      <c r="AGW151" s="34">
        <v>9.9000000000000005E-2</v>
      </c>
      <c r="AGX151" s="34">
        <v>2020</v>
      </c>
      <c r="AGY151" t="s">
        <v>832</v>
      </c>
      <c r="AGZ151" t="s">
        <v>843</v>
      </c>
      <c r="AHA151" s="34">
        <v>0.32500000000000001</v>
      </c>
      <c r="AHB151" s="34">
        <v>2020</v>
      </c>
      <c r="AHC151" t="s">
        <v>832</v>
      </c>
      <c r="AHD151" t="s">
        <v>843</v>
      </c>
      <c r="AHE151" s="34">
        <v>0.439</v>
      </c>
      <c r="AHF151" s="34">
        <v>2020</v>
      </c>
      <c r="AHG151" t="s">
        <v>832</v>
      </c>
      <c r="AHH151" t="s">
        <v>843</v>
      </c>
      <c r="AHI151" t="s">
        <v>830</v>
      </c>
      <c r="AHJ151" s="34">
        <v>0.20687383413314819</v>
      </c>
      <c r="AHK151" s="34">
        <v>0.2115384042263031</v>
      </c>
      <c r="AHL151" s="34">
        <v>0.21079134941101074</v>
      </c>
      <c r="AHM151" s="34">
        <v>0.20562350749969482</v>
      </c>
      <c r="AHN151" s="34">
        <v>0.19314855337142944</v>
      </c>
      <c r="AHO151" t="s">
        <v>843</v>
      </c>
      <c r="AHP151" s="34">
        <v>0.21412639319896698</v>
      </c>
      <c r="AHQ151" s="34">
        <v>0.21790774166584015</v>
      </c>
      <c r="AHR151" s="34">
        <v>0.21550150215625763</v>
      </c>
      <c r="AHS151" s="34">
        <v>0.20909041166305542</v>
      </c>
      <c r="AHT151" s="34"/>
      <c r="AHU151" t="s">
        <v>843</v>
      </c>
      <c r="AHV151" s="34">
        <v>0.21466115117073059</v>
      </c>
      <c r="AHW151" s="34">
        <v>0.21891729533672333</v>
      </c>
      <c r="AHX151" s="34">
        <v>0.21889612078666687</v>
      </c>
      <c r="AHY151" s="34">
        <v>0.21989747881889343</v>
      </c>
      <c r="AHZ151" s="34">
        <v>0.20608033239841461</v>
      </c>
      <c r="AIA151" t="s">
        <v>832</v>
      </c>
      <c r="AIB151" t="s">
        <v>843</v>
      </c>
      <c r="AIC151" s="34">
        <v>0.21495744585990906</v>
      </c>
      <c r="AID151" s="34">
        <v>0.21931235492229462</v>
      </c>
      <c r="AIE151" s="34">
        <v>0.2194887101650238</v>
      </c>
      <c r="AIF151" s="34">
        <v>0.22104807198047638</v>
      </c>
      <c r="AIG151" s="34">
        <v>0.20876763761043549</v>
      </c>
      <c r="AIH151" t="s">
        <v>924</v>
      </c>
      <c r="AII151" t="s">
        <v>843</v>
      </c>
      <c r="AIJ151" s="34">
        <v>0.22516550123691559</v>
      </c>
      <c r="AIK151" s="34">
        <v>0.22841200232505798</v>
      </c>
      <c r="AIL151" s="34">
        <v>0.22803600132465363</v>
      </c>
      <c r="AIM151" s="34">
        <v>0.22742000222206116</v>
      </c>
      <c r="AIN151" s="34">
        <v>0.21160000562667847</v>
      </c>
      <c r="AIO151" t="s">
        <v>1607</v>
      </c>
      <c r="AIP151" s="34">
        <v>0.21415667235851288</v>
      </c>
      <c r="AIQ151" t="s">
        <v>843</v>
      </c>
      <c r="AIR151" s="34">
        <v>0.2137</v>
      </c>
      <c r="AIS151" s="34">
        <v>0.21296999999999999</v>
      </c>
      <c r="AIT151" s="34">
        <v>0.2137</v>
      </c>
      <c r="AIU151" s="34">
        <v>0.21442</v>
      </c>
      <c r="AIV151" s="34">
        <v>0.21490999999999999</v>
      </c>
      <c r="AIW151" s="34">
        <v>0.21524000000000001</v>
      </c>
      <c r="AIX151" t="s">
        <v>843</v>
      </c>
      <c r="AIY151" s="34">
        <v>1.8169999999999999E-2</v>
      </c>
      <c r="AIZ151" s="34">
        <v>1.566E-2</v>
      </c>
      <c r="AJA151" s="34">
        <v>1.9019999999999999E-2</v>
      </c>
      <c r="AJB151" s="34">
        <v>1.83E-2</v>
      </c>
      <c r="AJC151" s="34">
        <v>1.8189999999999998E-2</v>
      </c>
      <c r="AJD151" s="34">
        <v>1.8370000000000001E-2</v>
      </c>
      <c r="AJE151" t="s">
        <v>843</v>
      </c>
      <c r="AJF151" s="34">
        <v>2.0277595147490501E-2</v>
      </c>
      <c r="AJG151" s="34">
        <v>2.0596232265233994E-2</v>
      </c>
      <c r="AJH151" s="34">
        <v>2.6243673637509346E-2</v>
      </c>
      <c r="AJI151" s="34">
        <v>1.9844451919198036E-2</v>
      </c>
      <c r="AJJ151" s="34">
        <v>-1.7675557173788548E-3</v>
      </c>
      <c r="AJK151" t="s">
        <v>830</v>
      </c>
      <c r="AJL151" t="s">
        <v>843</v>
      </c>
      <c r="AJM151" t="s">
        <v>843</v>
      </c>
      <c r="AJN151" s="34">
        <v>1.772875152528286E-2</v>
      </c>
      <c r="AJO151" s="34">
        <v>1.4154431410133839E-2</v>
      </c>
      <c r="AJP151" s="34">
        <v>1.3358599506318569E-2</v>
      </c>
      <c r="AJQ151" s="34">
        <v>2.5518813636153936E-3</v>
      </c>
      <c r="AJR151" s="34">
        <v>3.0164251103997231E-2</v>
      </c>
      <c r="AJS151" t="s">
        <v>832</v>
      </c>
      <c r="AJT151" t="s">
        <v>843</v>
      </c>
      <c r="AJU151" t="s">
        <v>843</v>
      </c>
      <c r="AJV151" t="s">
        <v>843</v>
      </c>
      <c r="AJW151" s="34">
        <v>6.8270051851868629E-3</v>
      </c>
      <c r="AJX151" s="34">
        <v>7.3043261654675007E-3</v>
      </c>
      <c r="AJY151" s="34">
        <v>1.3636033050715923E-2</v>
      </c>
      <c r="AJZ151" s="34">
        <v>8.1920931115746498E-3</v>
      </c>
      <c r="AKA151" s="34">
        <v>-1.2681184336543083E-2</v>
      </c>
      <c r="AKB151" t="s">
        <v>830</v>
      </c>
      <c r="AKC151" t="s">
        <v>843</v>
      </c>
      <c r="AKD151" t="s">
        <v>843</v>
      </c>
      <c r="AKE151" t="s">
        <v>843</v>
      </c>
      <c r="AKF151" s="34">
        <v>6.0362750664353371E-3</v>
      </c>
      <c r="AKG151" s="34">
        <v>3.2733576372265816E-3</v>
      </c>
      <c r="AKH151" s="34">
        <v>3.6921021528542042E-3</v>
      </c>
      <c r="AKI151" s="34">
        <v>-4.9025304615497589E-3</v>
      </c>
      <c r="AKJ151" s="34">
        <v>2.3878173902630806E-2</v>
      </c>
      <c r="AKK151" t="s">
        <v>832</v>
      </c>
      <c r="AKL151" t="s">
        <v>843</v>
      </c>
      <c r="AKM151" s="34">
        <v>10410</v>
      </c>
      <c r="AKN151" t="s">
        <v>832</v>
      </c>
      <c r="AKO151" t="s">
        <v>843</v>
      </c>
      <c r="AKP151" s="34">
        <v>9819.3955078125</v>
      </c>
      <c r="AKQ151" t="s">
        <v>830</v>
      </c>
      <c r="AKR151" t="s">
        <v>843</v>
      </c>
      <c r="AKS151" s="34">
        <v>9755.6168726710002</v>
      </c>
      <c r="AKT151" t="s">
        <v>832</v>
      </c>
      <c r="AKU151" t="s">
        <v>843</v>
      </c>
      <c r="AKV151" s="34">
        <v>11091.3054302538</v>
      </c>
      <c r="AKW151" t="s">
        <v>832</v>
      </c>
      <c r="AKX151" t="s">
        <v>843</v>
      </c>
      <c r="AKY151" s="34">
        <v>0.19179061055183411</v>
      </c>
      <c r="AKZ151" s="34">
        <v>0.19741253554821014</v>
      </c>
      <c r="ALA151" s="34">
        <v>0.19432665407657623</v>
      </c>
      <c r="ALB151" s="34">
        <v>0.18754296004772186</v>
      </c>
      <c r="ALC151" s="34">
        <v>0.19004958868026733</v>
      </c>
      <c r="ALD151" t="s">
        <v>830</v>
      </c>
      <c r="ALE151" t="s">
        <v>843</v>
      </c>
      <c r="ALF151" t="s">
        <v>843</v>
      </c>
      <c r="ALG151" t="s">
        <v>843</v>
      </c>
      <c r="ALH151" s="34">
        <v>0.20029431581497192</v>
      </c>
      <c r="ALI151" s="34">
        <v>0.20474295318126678</v>
      </c>
      <c r="ALJ151" s="34">
        <v>0.20193551480770111</v>
      </c>
      <c r="ALK151" s="34">
        <v>0.20065589249134064</v>
      </c>
      <c r="ALL151" s="34">
        <v>0.20168450474739075</v>
      </c>
      <c r="ALM151" t="s">
        <v>832</v>
      </c>
    </row>
    <row r="152" spans="1:1001">
      <c r="A152" t="s">
        <v>423</v>
      </c>
      <c r="B152" t="s">
        <v>192</v>
      </c>
      <c r="C152" t="s">
        <v>335</v>
      </c>
      <c r="D152" s="34">
        <v>4.1068878024816513E-2</v>
      </c>
      <c r="E152" t="s">
        <v>465</v>
      </c>
      <c r="F152" s="34">
        <v>4.7211907804012299E-2</v>
      </c>
      <c r="G152" t="s">
        <v>465</v>
      </c>
      <c r="H152" s="34">
        <v>4.515465721487999E-2</v>
      </c>
      <c r="I152" t="s">
        <v>465</v>
      </c>
      <c r="J152" s="34">
        <v>4.5825056731700897E-2</v>
      </c>
      <c r="K152" t="s">
        <v>465</v>
      </c>
      <c r="L152" s="34"/>
      <c r="M152" t="s">
        <v>465</v>
      </c>
      <c r="N152" s="34">
        <v>0.49941980838775635</v>
      </c>
      <c r="O152" s="34"/>
      <c r="P152" t="s">
        <v>1459</v>
      </c>
      <c r="Q152" s="34"/>
      <c r="R152" t="s">
        <v>1459</v>
      </c>
      <c r="S152" s="34"/>
      <c r="T152" t="s">
        <v>1459</v>
      </c>
      <c r="U152" s="34"/>
      <c r="V152" t="s">
        <v>1459</v>
      </c>
      <c r="W152" t="s">
        <v>843</v>
      </c>
      <c r="X152" t="s">
        <v>465</v>
      </c>
      <c r="Y152" s="34">
        <v>0.48877426981925964</v>
      </c>
      <c r="Z152" s="34"/>
      <c r="AA152" t="s">
        <v>1459</v>
      </c>
      <c r="AB152" s="34"/>
      <c r="AC152" t="s">
        <v>1459</v>
      </c>
      <c r="AD152" s="34"/>
      <c r="AE152" t="s">
        <v>1459</v>
      </c>
      <c r="AF152" s="34"/>
      <c r="AG152" t="s">
        <v>1459</v>
      </c>
      <c r="AH152" t="s">
        <v>843</v>
      </c>
      <c r="AI152" t="s">
        <v>465</v>
      </c>
      <c r="AJ152" s="34">
        <v>0.49844139814376831</v>
      </c>
      <c r="AK152" s="34"/>
      <c r="AL152" t="s">
        <v>1459</v>
      </c>
      <c r="AM152" s="34"/>
      <c r="AN152" t="s">
        <v>1459</v>
      </c>
      <c r="AO152" s="34"/>
      <c r="AP152" t="s">
        <v>1459</v>
      </c>
      <c r="AQ152" s="34"/>
      <c r="AR152" t="s">
        <v>1459</v>
      </c>
      <c r="AS152" t="s">
        <v>843</v>
      </c>
      <c r="AT152" t="s">
        <v>465</v>
      </c>
      <c r="AU152" s="34">
        <v>0.49012428522109985</v>
      </c>
      <c r="AV152" s="34"/>
      <c r="AW152" t="s">
        <v>1459</v>
      </c>
      <c r="AX152" s="34"/>
      <c r="AY152" t="s">
        <v>1459</v>
      </c>
      <c r="AZ152" s="34"/>
      <c r="BA152" t="s">
        <v>1459</v>
      </c>
      <c r="BB152" s="34"/>
      <c r="BC152" t="s">
        <v>1459</v>
      </c>
      <c r="BD152" t="s">
        <v>843</v>
      </c>
      <c r="BE152" s="34">
        <v>0.47822917414913746</v>
      </c>
      <c r="BF152" t="s">
        <v>465</v>
      </c>
      <c r="BG152" t="s">
        <v>843</v>
      </c>
      <c r="BH152" t="s">
        <v>465</v>
      </c>
      <c r="BI152" s="34">
        <v>2.522468090057373</v>
      </c>
      <c r="BJ152" t="s">
        <v>465</v>
      </c>
      <c r="BK152" s="34">
        <v>3.1210217475891113</v>
      </c>
      <c r="BL152" t="s">
        <v>465</v>
      </c>
      <c r="BM152" s="34">
        <v>3.4132125377655029</v>
      </c>
      <c r="BN152" t="s">
        <v>465</v>
      </c>
      <c r="BO152" s="34">
        <v>3.3510873317718506</v>
      </c>
      <c r="BP152" t="s">
        <v>843</v>
      </c>
      <c r="BQ152" s="34">
        <v>2.7253897190093994</v>
      </c>
      <c r="BR152" t="s">
        <v>465</v>
      </c>
      <c r="BS152" s="34"/>
      <c r="BT152" t="s">
        <v>843</v>
      </c>
      <c r="BU152" s="34">
        <v>2.6509904861450195</v>
      </c>
      <c r="BV152" t="s">
        <v>1552</v>
      </c>
      <c r="BW152" t="s">
        <v>843</v>
      </c>
      <c r="BX152" s="34">
        <v>2.6899244785308838</v>
      </c>
      <c r="BY152" t="s">
        <v>465</v>
      </c>
      <c r="BZ152" t="s">
        <v>843</v>
      </c>
      <c r="CA152" t="s">
        <v>465</v>
      </c>
      <c r="CB152" s="34">
        <v>9.8647559061646461E-3</v>
      </c>
      <c r="CC152" s="34">
        <v>9.4166509807109833E-3</v>
      </c>
      <c r="CD152" s="34">
        <v>9.1180354356765747E-3</v>
      </c>
      <c r="CE152" s="34">
        <v>9.306454099714756E-3</v>
      </c>
      <c r="CF152" s="34">
        <v>9.3064513057470322E-3</v>
      </c>
      <c r="CG152" t="s">
        <v>843</v>
      </c>
      <c r="CH152" t="s">
        <v>465</v>
      </c>
      <c r="CI152" s="34">
        <v>1.0511551052331924E-2</v>
      </c>
      <c r="CJ152" s="34">
        <v>1.0145834647119045E-2</v>
      </c>
      <c r="CK152" s="34">
        <v>1.0879836976528168E-2</v>
      </c>
      <c r="CL152" s="34">
        <v>1.0767079889774323E-2</v>
      </c>
      <c r="CM152" s="34">
        <v>1.1023652739822865E-2</v>
      </c>
      <c r="CN152" t="s">
        <v>843</v>
      </c>
      <c r="CO152" t="s">
        <v>465</v>
      </c>
      <c r="CP152" s="34">
        <v>1.0377908125519753E-2</v>
      </c>
      <c r="CQ152" s="34">
        <v>1.0479261167347431E-2</v>
      </c>
      <c r="CR152" s="34">
        <v>1.0665501467883587E-2</v>
      </c>
      <c r="CS152" s="34">
        <v>1.1023640632629395E-2</v>
      </c>
      <c r="CT152" s="34">
        <v>1.1023670434951782E-2</v>
      </c>
      <c r="CU152" t="s">
        <v>843</v>
      </c>
      <c r="CV152" t="s">
        <v>465</v>
      </c>
      <c r="CW152" s="34">
        <v>1.0326643474400043E-2</v>
      </c>
      <c r="CX152" s="34">
        <v>1.0232133790850639E-2</v>
      </c>
      <c r="CY152" s="34">
        <v>1.095246896147728E-2</v>
      </c>
      <c r="CZ152" s="34">
        <v>1.102363970130682E-2</v>
      </c>
      <c r="DA152" s="34">
        <v>1.1023667640984058E-2</v>
      </c>
      <c r="DB152" t="s">
        <v>843</v>
      </c>
      <c r="DC152" s="34"/>
      <c r="DD152" s="34"/>
      <c r="DE152" s="34"/>
      <c r="DF152" s="34"/>
      <c r="DG152" s="34"/>
      <c r="DH152" t="s">
        <v>1460</v>
      </c>
      <c r="DI152" t="s">
        <v>843</v>
      </c>
      <c r="DJ152" s="34"/>
      <c r="DK152" s="34"/>
      <c r="DL152" s="34"/>
      <c r="DM152" s="34"/>
      <c r="DN152" s="34"/>
      <c r="DO152" t="s">
        <v>1460</v>
      </c>
      <c r="DP152" t="s">
        <v>843</v>
      </c>
      <c r="DQ152" s="34"/>
      <c r="DR152" t="s">
        <v>1460</v>
      </c>
      <c r="DS152" t="s">
        <v>843</v>
      </c>
      <c r="DT152" t="s">
        <v>843</v>
      </c>
      <c r="DU152" s="34">
        <v>7.8</v>
      </c>
      <c r="DV152" t="s">
        <v>1461</v>
      </c>
      <c r="DW152" t="s">
        <v>843</v>
      </c>
      <c r="DX152" t="s">
        <v>843</v>
      </c>
      <c r="DY152" t="s">
        <v>465</v>
      </c>
      <c r="DZ152" s="34">
        <v>1.5600734623149037E-3</v>
      </c>
      <c r="EA152" s="34">
        <v>6.7268130369484425E-3</v>
      </c>
      <c r="EB152" s="34">
        <v>7.451644167304039E-3</v>
      </c>
      <c r="EC152" s="34">
        <v>9.3510719016194344E-3</v>
      </c>
      <c r="ED152" s="34">
        <v>1.016119122505188E-2</v>
      </c>
      <c r="EE152" t="s">
        <v>843</v>
      </c>
      <c r="EF152" t="s">
        <v>465</v>
      </c>
      <c r="EG152" s="34">
        <v>7.5499997474253178E-3</v>
      </c>
      <c r="EH152" s="34">
        <v>7.9333335161209106E-3</v>
      </c>
      <c r="EI152" s="34">
        <v>5.7999999262392521E-3</v>
      </c>
      <c r="EJ152" s="34">
        <v>5.1999995484948158E-3</v>
      </c>
      <c r="EK152" s="34">
        <v>2.3000000510364771E-3</v>
      </c>
      <c r="EL152" t="s">
        <v>843</v>
      </c>
      <c r="EM152" t="s">
        <v>465</v>
      </c>
      <c r="EN152" s="34">
        <v>3.2904120162129402E-3</v>
      </c>
      <c r="EO152" s="34">
        <v>5.2266726270318031E-3</v>
      </c>
      <c r="EP152" s="34">
        <v>5.1937159150838852E-3</v>
      </c>
      <c r="EQ152" s="34">
        <v>4.9662156961858273E-3</v>
      </c>
      <c r="ER152" s="34">
        <v>1.3287917245179415E-3</v>
      </c>
      <c r="ES152" t="s">
        <v>843</v>
      </c>
      <c r="ET152" t="s">
        <v>465</v>
      </c>
      <c r="EU152" s="34">
        <v>8.6485305801033974E-3</v>
      </c>
      <c r="EV152" s="34">
        <v>6.2474519945681095E-3</v>
      </c>
      <c r="EW152" s="34">
        <v>2.9563978314399719E-3</v>
      </c>
      <c r="EX152" s="34">
        <v>7.2483252733945847E-4</v>
      </c>
      <c r="EY152" s="34">
        <v>-1.6093424055725336E-3</v>
      </c>
      <c r="EZ152" t="s">
        <v>843</v>
      </c>
      <c r="FA152" t="s">
        <v>465</v>
      </c>
      <c r="FB152" s="34">
        <v>9.5905864145606756E-4</v>
      </c>
      <c r="FC152" s="34">
        <v>-7.2991795605048537E-4</v>
      </c>
      <c r="FD152" s="34">
        <v>-1.2427323963493109E-3</v>
      </c>
      <c r="FE152" s="34">
        <v>-7.6796216890215874E-3</v>
      </c>
      <c r="FF152" s="34">
        <v>-9.5483642071485519E-3</v>
      </c>
      <c r="FG152" t="s">
        <v>843</v>
      </c>
      <c r="FH152" s="34"/>
      <c r="FI152" s="34"/>
      <c r="FJ152" s="34"/>
      <c r="FK152" s="34"/>
      <c r="FL152" s="34"/>
      <c r="FM152" t="s">
        <v>843</v>
      </c>
      <c r="FN152" t="s">
        <v>843</v>
      </c>
      <c r="FO152" s="34"/>
      <c r="FP152" t="s">
        <v>1460</v>
      </c>
      <c r="FQ152" t="s">
        <v>843</v>
      </c>
      <c r="FR152" t="s">
        <v>843</v>
      </c>
      <c r="FS152" s="34"/>
      <c r="FT152" t="s">
        <v>1460</v>
      </c>
      <c r="FU152" t="s">
        <v>843</v>
      </c>
      <c r="FV152" t="s">
        <v>843</v>
      </c>
      <c r="FW152" s="34"/>
      <c r="FX152" t="s">
        <v>1460</v>
      </c>
      <c r="FY152" t="s">
        <v>843</v>
      </c>
      <c r="FZ152" s="34"/>
      <c r="GA152" s="34"/>
      <c r="GB152" s="34"/>
      <c r="GC152" s="34"/>
      <c r="GD152" s="34"/>
      <c r="GE152" t="s">
        <v>1460</v>
      </c>
      <c r="GF152" t="s">
        <v>843</v>
      </c>
      <c r="GG152" s="34">
        <v>-6.1796970665454865E-2</v>
      </c>
      <c r="GH152" s="34">
        <v>-6.1796970665454865E-2</v>
      </c>
      <c r="GI152" s="34">
        <v>-4.6859748661518097E-2</v>
      </c>
      <c r="GJ152" s="34"/>
      <c r="GK152" s="34"/>
      <c r="GL152" t="s">
        <v>832</v>
      </c>
      <c r="GM152" t="s">
        <v>843</v>
      </c>
      <c r="GN152" s="34"/>
      <c r="GO152" t="s">
        <v>1460</v>
      </c>
      <c r="GP152" t="s">
        <v>843</v>
      </c>
      <c r="GQ152" t="s">
        <v>843</v>
      </c>
      <c r="GR152" s="34">
        <v>1.0549704544246197E-2</v>
      </c>
      <c r="GS152" s="34">
        <v>1.0549704544246197E-2</v>
      </c>
      <c r="GT152" s="34">
        <v>1.2659644708037376E-2</v>
      </c>
      <c r="GU152" s="34"/>
      <c r="GV152" s="34"/>
      <c r="GW152" t="s">
        <v>832</v>
      </c>
      <c r="GX152" t="s">
        <v>843</v>
      </c>
      <c r="GY152" t="s">
        <v>843</v>
      </c>
      <c r="GZ152" t="s">
        <v>843</v>
      </c>
      <c r="HA152" t="s">
        <v>843</v>
      </c>
      <c r="HB152" t="s">
        <v>843</v>
      </c>
      <c r="HC152" t="s">
        <v>843</v>
      </c>
      <c r="HD152" t="s">
        <v>843</v>
      </c>
      <c r="HE152" t="s">
        <v>843</v>
      </c>
      <c r="HF152" t="s">
        <v>843</v>
      </c>
      <c r="HG152" t="s">
        <v>843</v>
      </c>
      <c r="HH152" s="34">
        <v>111709</v>
      </c>
      <c r="HI152" s="34">
        <v>111948</v>
      </c>
      <c r="HJ152" s="34">
        <v>111992</v>
      </c>
      <c r="HK152" s="34">
        <v>111805</v>
      </c>
      <c r="HL152" s="34">
        <v>111438</v>
      </c>
      <c r="HM152" s="34">
        <v>110940</v>
      </c>
      <c r="HN152" s="34">
        <v>110301</v>
      </c>
      <c r="HO152" s="34">
        <v>109532</v>
      </c>
      <c r="HP152" s="34">
        <v>108704</v>
      </c>
      <c r="HQ152" s="34">
        <v>107868</v>
      </c>
      <c r="HR152" s="34">
        <v>107588</v>
      </c>
      <c r="HS152" s="34">
        <v>107887</v>
      </c>
      <c r="HT152" s="34">
        <v>108232</v>
      </c>
      <c r="HU152" s="34">
        <v>108609</v>
      </c>
      <c r="HV152" s="34">
        <v>109024</v>
      </c>
      <c r="HW152" s="34">
        <v>109462</v>
      </c>
      <c r="HX152" s="34">
        <v>109925</v>
      </c>
      <c r="HY152" s="34">
        <v>110430</v>
      </c>
      <c r="HZ152" s="34">
        <v>110929</v>
      </c>
      <c r="IA152" s="34">
        <v>111379</v>
      </c>
      <c r="IB152" s="34">
        <v>112106</v>
      </c>
      <c r="IC152" s="34">
        <v>113131</v>
      </c>
      <c r="ID152" s="34">
        <v>114164</v>
      </c>
      <c r="IE152" s="34">
        <v>115224</v>
      </c>
      <c r="IF152" s="34">
        <v>116300</v>
      </c>
      <c r="IG152" s="34">
        <v>117389</v>
      </c>
      <c r="IH152" s="34">
        <v>118472</v>
      </c>
      <c r="II152" s="34">
        <v>119544</v>
      </c>
      <c r="IJ152" s="34">
        <v>120617</v>
      </c>
      <c r="IK152" s="34">
        <v>121675</v>
      </c>
      <c r="IL152" s="34">
        <v>122704</v>
      </c>
      <c r="IM152" s="34">
        <v>123700</v>
      </c>
      <c r="IN152" s="34">
        <v>124662</v>
      </c>
      <c r="IO152" s="34">
        <v>125588</v>
      </c>
      <c r="IP152" s="34">
        <v>126475</v>
      </c>
      <c r="IQ152" s="34">
        <v>127323</v>
      </c>
      <c r="IR152" s="34">
        <v>128139.00000000001</v>
      </c>
      <c r="IS152" s="34">
        <v>128917</v>
      </c>
      <c r="IT152" s="34">
        <v>129650</v>
      </c>
      <c r="IU152" s="34">
        <v>130339</v>
      </c>
      <c r="IV152" s="34">
        <v>130984.00000000001</v>
      </c>
      <c r="IW152" s="34">
        <v>131588</v>
      </c>
      <c r="IX152" s="34">
        <v>132154</v>
      </c>
      <c r="IY152" s="34">
        <v>132686</v>
      </c>
      <c r="IZ152" s="34">
        <v>133179</v>
      </c>
      <c r="JA152" s="34">
        <v>133631</v>
      </c>
      <c r="JB152" s="34">
        <v>134048</v>
      </c>
      <c r="JC152" s="34">
        <v>134436</v>
      </c>
      <c r="JD152" s="34">
        <v>134800</v>
      </c>
      <c r="JE152" s="34">
        <v>135139</v>
      </c>
      <c r="JF152" s="34">
        <v>135457</v>
      </c>
      <c r="JG152" s="34">
        <v>135754</v>
      </c>
      <c r="JH152" s="34">
        <v>136030</v>
      </c>
      <c r="JI152" s="34">
        <v>136286</v>
      </c>
      <c r="JJ152" s="34">
        <v>136536</v>
      </c>
      <c r="JK152" s="34">
        <v>136771</v>
      </c>
      <c r="JL152" s="34">
        <v>136984</v>
      </c>
      <c r="JM152" s="34">
        <v>137169</v>
      </c>
      <c r="JN152" s="34">
        <v>137332</v>
      </c>
      <c r="JO152" s="34">
        <v>137476</v>
      </c>
      <c r="JP152" s="34">
        <v>137594</v>
      </c>
      <c r="JQ152" s="34">
        <v>137690</v>
      </c>
      <c r="JR152" s="34">
        <v>137761</v>
      </c>
      <c r="JS152" s="34">
        <v>137797</v>
      </c>
      <c r="JT152" s="34">
        <v>137802</v>
      </c>
      <c r="JU152" s="34">
        <v>137776</v>
      </c>
      <c r="JV152" s="34">
        <v>137713</v>
      </c>
      <c r="JW152" s="34">
        <v>137615</v>
      </c>
      <c r="JX152" s="34">
        <v>137484</v>
      </c>
      <c r="JY152" s="34">
        <v>137307</v>
      </c>
      <c r="JZ152" s="34">
        <v>137082</v>
      </c>
      <c r="KA152" s="34">
        <v>136818</v>
      </c>
      <c r="KB152" s="34">
        <v>136517</v>
      </c>
      <c r="KC152" s="34">
        <v>136168</v>
      </c>
      <c r="KD152" s="34">
        <v>135779</v>
      </c>
      <c r="KE152" s="34">
        <v>135347</v>
      </c>
      <c r="KF152" s="34">
        <v>134877</v>
      </c>
      <c r="KG152" s="34">
        <v>134376</v>
      </c>
      <c r="KH152" s="34">
        <v>133827</v>
      </c>
      <c r="KI152" s="34">
        <v>133235</v>
      </c>
      <c r="KJ152" s="34">
        <v>132609</v>
      </c>
      <c r="KK152" s="34">
        <v>131956</v>
      </c>
      <c r="KL152" s="34">
        <v>131266</v>
      </c>
      <c r="KM152" s="34">
        <v>130548</v>
      </c>
      <c r="KN152" s="34">
        <v>129801.99999999999</v>
      </c>
      <c r="KO152" s="34">
        <v>129025</v>
      </c>
      <c r="KP152" s="34">
        <v>128235.99999999999</v>
      </c>
      <c r="KQ152" s="34">
        <v>127425</v>
      </c>
      <c r="KR152" s="34">
        <v>126588</v>
      </c>
      <c r="KS152" s="34">
        <v>125740</v>
      </c>
      <c r="KT152" s="34">
        <v>124879</v>
      </c>
      <c r="KU152" s="34">
        <v>123987</v>
      </c>
      <c r="KV152" s="34">
        <v>123081</v>
      </c>
      <c r="KW152" s="34">
        <v>122165</v>
      </c>
      <c r="KX152" s="34">
        <v>121231</v>
      </c>
      <c r="KY152" s="34">
        <v>120287</v>
      </c>
      <c r="KZ152" s="34">
        <v>119337</v>
      </c>
      <c r="LA152" s="34">
        <v>118364</v>
      </c>
      <c r="LB152" s="34">
        <v>117373</v>
      </c>
      <c r="LC152" s="34">
        <v>116371</v>
      </c>
      <c r="LD152" s="34">
        <v>115353</v>
      </c>
      <c r="LE152" t="s">
        <v>843</v>
      </c>
      <c r="LF152" t="s">
        <v>843</v>
      </c>
      <c r="LG152" t="s">
        <v>843</v>
      </c>
      <c r="LH152" s="34">
        <v>1.522970269434154E-3</v>
      </c>
      <c r="LI152" s="34">
        <v>2.1372020710259676E-3</v>
      </c>
      <c r="LJ152" s="34">
        <v>3.9296239265240729E-4</v>
      </c>
      <c r="LK152" s="34">
        <v>-1.6711577773094177E-3</v>
      </c>
      <c r="LL152" s="34">
        <v>-3.2879000063985586E-3</v>
      </c>
      <c r="LM152" s="34">
        <v>-4.478867631405592E-3</v>
      </c>
      <c r="LN152" s="34">
        <v>-5.7765222154557705E-3</v>
      </c>
      <c r="LO152" s="34">
        <v>-6.9962483830749989E-3</v>
      </c>
      <c r="LP152" s="34">
        <v>-7.5881518423557281E-3</v>
      </c>
      <c r="LQ152" s="34">
        <v>-7.720334455370903E-3</v>
      </c>
      <c r="LR152" s="34">
        <v>-2.5991399306803942E-3</v>
      </c>
      <c r="LS152" s="34">
        <v>2.7752658352255821E-3</v>
      </c>
      <c r="LT152" s="34">
        <v>3.1926883384585381E-3</v>
      </c>
      <c r="LU152" s="34">
        <v>3.4772057551890612E-3</v>
      </c>
      <c r="LV152" s="34">
        <v>3.8137645460665226E-3</v>
      </c>
      <c r="LW152" s="34">
        <v>4.0094153955578804E-3</v>
      </c>
      <c r="LX152" s="34">
        <v>4.2208582162857056E-3</v>
      </c>
      <c r="LY152" s="34">
        <v>4.5835208147764206E-3</v>
      </c>
      <c r="LZ152" s="34">
        <v>4.5085209421813488E-3</v>
      </c>
      <c r="MA152" s="34">
        <v>4.0484429337084293E-3</v>
      </c>
      <c r="MB152" s="34">
        <v>6.5060523338615894E-3</v>
      </c>
      <c r="MC152" s="34">
        <v>9.1015873476862907E-3</v>
      </c>
      <c r="MD152" s="34">
        <v>9.0895714238286018E-3</v>
      </c>
      <c r="ME152" s="34">
        <v>9.2420484870672226E-3</v>
      </c>
      <c r="MF152" s="34">
        <v>9.2949997633695602E-3</v>
      </c>
      <c r="MG152" s="34">
        <v>9.3201464042067528E-3</v>
      </c>
      <c r="MH152" s="34">
        <v>9.1834394261240959E-3</v>
      </c>
      <c r="MI152" s="34">
        <v>9.007859043776989E-3</v>
      </c>
      <c r="MJ152" s="34">
        <v>8.9357318356633186E-3</v>
      </c>
      <c r="MK152" s="34">
        <v>8.7333191186189651E-3</v>
      </c>
      <c r="ML152" s="34">
        <v>8.4213949739933014E-3</v>
      </c>
      <c r="MM152" s="34">
        <v>8.0843279138207436E-3</v>
      </c>
      <c r="MN152" s="34">
        <v>7.7467956580221653E-3</v>
      </c>
      <c r="MO152" s="34">
        <v>7.4006333015859127E-3</v>
      </c>
      <c r="MP152" s="34">
        <v>7.0379520766437054E-3</v>
      </c>
      <c r="MQ152" s="34">
        <v>6.6825044341385365E-3</v>
      </c>
      <c r="MR152" s="34">
        <v>6.3884472474455833E-3</v>
      </c>
      <c r="MS152" s="34">
        <v>6.0531743802130222E-3</v>
      </c>
      <c r="MT152" s="34">
        <v>5.6697255931794643E-3</v>
      </c>
      <c r="MU152" s="34">
        <v>5.3002368658781052E-3</v>
      </c>
      <c r="MV152" s="34">
        <v>4.9364296719431877E-3</v>
      </c>
      <c r="MW152" s="34">
        <v>4.6006510965526104E-3</v>
      </c>
      <c r="MX152" s="34">
        <v>4.2920797131955624E-3</v>
      </c>
      <c r="MY152" s="34">
        <v>4.017525352537632E-3</v>
      </c>
      <c r="MZ152" s="34">
        <v>3.7086533848196268E-3</v>
      </c>
      <c r="NA152" s="34">
        <v>3.3881820272654295E-3</v>
      </c>
      <c r="NB152" s="34">
        <v>3.1156747136265039E-3</v>
      </c>
      <c r="NC152" s="34">
        <v>2.8903046622872353E-3</v>
      </c>
      <c r="ND152" s="34">
        <v>2.7039491105824709E-3</v>
      </c>
      <c r="NE152" s="34">
        <v>2.5116798933595419E-3</v>
      </c>
      <c r="NF152" s="34">
        <v>2.3503683041781187E-3</v>
      </c>
      <c r="NG152" s="34">
        <v>2.1901775617152452E-3</v>
      </c>
      <c r="NH152" s="34">
        <v>2.031025243923068E-3</v>
      </c>
      <c r="NI152" s="34">
        <v>1.8801691476255655E-3</v>
      </c>
      <c r="NJ152" s="34">
        <v>1.8326973076909781E-3</v>
      </c>
      <c r="NK152" s="34">
        <v>1.7196782864630222E-3</v>
      </c>
      <c r="NL152" s="34">
        <v>1.5561362961307168E-3</v>
      </c>
      <c r="NM152" s="34">
        <v>1.3496115570887923E-3</v>
      </c>
      <c r="NN152" s="34">
        <v>1.1876096250489354E-3</v>
      </c>
      <c r="NO152" s="34">
        <v>1.048004487529397E-3</v>
      </c>
      <c r="NP152" s="34">
        <v>8.5796345956623554E-4</v>
      </c>
      <c r="NQ152" s="34">
        <v>6.9746153894811869E-4</v>
      </c>
      <c r="NR152" s="34">
        <v>5.1551818614825606E-4</v>
      </c>
      <c r="NS152" s="34">
        <v>2.6128801982849836E-4</v>
      </c>
      <c r="NT152" s="34">
        <v>3.6284600355429575E-5</v>
      </c>
      <c r="NU152" s="34">
        <v>-1.8869430641643703E-4</v>
      </c>
      <c r="NV152" s="34">
        <v>-4.5736852916888893E-4</v>
      </c>
      <c r="NW152" s="34">
        <v>-7.1187823778018355E-4</v>
      </c>
      <c r="NX152" s="34">
        <v>-9.5238449284806848E-4</v>
      </c>
      <c r="NY152" s="34">
        <v>-1.2882519513368607E-3</v>
      </c>
      <c r="NZ152" s="34">
        <v>-1.6400078311562538E-3</v>
      </c>
      <c r="OA152" s="34">
        <v>-1.9277114188298583E-3</v>
      </c>
      <c r="OB152" s="34">
        <v>-2.2024265490472317E-3</v>
      </c>
      <c r="OC152" s="34">
        <v>-2.5597314815968275E-3</v>
      </c>
      <c r="OD152" s="34">
        <v>-2.86085344851017E-3</v>
      </c>
      <c r="OE152" s="34">
        <v>-3.1867129728198051E-3</v>
      </c>
      <c r="OF152" s="34">
        <v>-3.4785990137606859E-3</v>
      </c>
      <c r="OG152" s="34">
        <v>-3.7214113399386406E-3</v>
      </c>
      <c r="OH152" s="34">
        <v>-4.0939198806881905E-3</v>
      </c>
      <c r="OI152" s="34">
        <v>-4.4334349222481251E-3</v>
      </c>
      <c r="OJ152" s="34">
        <v>-4.7095376066863537E-3</v>
      </c>
      <c r="OK152" s="34">
        <v>-4.9364152364432812E-3</v>
      </c>
      <c r="OL152" s="34">
        <v>-5.242734681814909E-3</v>
      </c>
      <c r="OM152" s="34">
        <v>-5.4848236031830311E-3</v>
      </c>
      <c r="ON152" s="34">
        <v>-5.7307626120746136E-3</v>
      </c>
      <c r="OO152" s="34">
        <v>-6.0040284879505634E-3</v>
      </c>
      <c r="OP152" s="34">
        <v>-6.1338678933680058E-3</v>
      </c>
      <c r="OQ152" s="34">
        <v>-6.3443602994084358E-3</v>
      </c>
      <c r="OR152" s="34">
        <v>-6.5902378410100937E-3</v>
      </c>
      <c r="OS152" s="34">
        <v>-6.7214355804026127E-3</v>
      </c>
      <c r="OT152" s="34">
        <v>-6.8710143677890301E-3</v>
      </c>
      <c r="OU152" s="34">
        <v>-7.1685472503304482E-3</v>
      </c>
      <c r="OV152" s="34">
        <v>-7.3340460658073425E-3</v>
      </c>
      <c r="OW152" s="34">
        <v>-7.4700852856040001E-3</v>
      </c>
      <c r="OX152" s="34">
        <v>-7.6747736893594265E-3</v>
      </c>
      <c r="OY152" s="34">
        <v>-7.8172627836465836E-3</v>
      </c>
      <c r="OZ152" s="34">
        <v>-7.929130457341671E-3</v>
      </c>
      <c r="PA152" s="34">
        <v>-8.1868013367056847E-3</v>
      </c>
      <c r="PB152" s="34">
        <v>-8.4077240899205208E-3</v>
      </c>
      <c r="PC152" s="34">
        <v>-8.5735348984599113E-3</v>
      </c>
      <c r="PD152" s="34">
        <v>-8.7863709777593613E-3</v>
      </c>
      <c r="PE152" t="s">
        <v>1300</v>
      </c>
      <c r="PF152" t="s">
        <v>843</v>
      </c>
      <c r="PG152" t="s">
        <v>843</v>
      </c>
      <c r="PH152" t="s">
        <v>843</v>
      </c>
      <c r="PI152" t="s">
        <v>843</v>
      </c>
      <c r="PJ152" t="s">
        <v>1300</v>
      </c>
      <c r="PK152" s="34">
        <v>0.50406861305236816</v>
      </c>
      <c r="PL152" s="34">
        <v>0.50421625375747681</v>
      </c>
      <c r="PM152" s="34">
        <v>0.50445568561553955</v>
      </c>
      <c r="PN152" s="34">
        <v>0.50463753938674927</v>
      </c>
      <c r="PO152" s="34">
        <v>0.50472909212112427</v>
      </c>
      <c r="PP152" s="34">
        <v>0.50473231077194214</v>
      </c>
      <c r="PQ152" s="34">
        <v>0.50458294153213501</v>
      </c>
      <c r="PR152" s="34">
        <v>0.50444620847702026</v>
      </c>
      <c r="PS152" s="34">
        <v>0.50437885522842407</v>
      </c>
      <c r="PT152" s="34">
        <v>0.50425517559051514</v>
      </c>
      <c r="PU152" s="34">
        <v>0.50420123338699341</v>
      </c>
      <c r="PV152" s="34">
        <v>0.50421273708343506</v>
      </c>
      <c r="PW152" s="34">
        <v>0.50417619943618774</v>
      </c>
      <c r="PX152" s="34">
        <v>0.50414788722991943</v>
      </c>
      <c r="PY152" s="34">
        <v>0.50408166646957397</v>
      </c>
      <c r="PZ152" s="34">
        <v>0.50397396087646484</v>
      </c>
      <c r="QA152" s="34">
        <v>0.50387084484100342</v>
      </c>
      <c r="QB152" s="34">
        <v>0.5037580132484436</v>
      </c>
      <c r="QC152" s="34">
        <v>0.50361043214797974</v>
      </c>
      <c r="QD152" s="34">
        <v>0.50343424081802368</v>
      </c>
      <c r="QE152" s="34">
        <v>0.50321125984191895</v>
      </c>
      <c r="QF152" s="34">
        <v>0.50293904542922974</v>
      </c>
      <c r="QG152" s="34">
        <v>0.50267159938812256</v>
      </c>
      <c r="QH152" s="34">
        <v>0.50242137908935547</v>
      </c>
      <c r="QI152" s="34">
        <v>0.50217539072036743</v>
      </c>
      <c r="QJ152" s="34">
        <v>0.50196355581283569</v>
      </c>
      <c r="QK152" s="34">
        <v>0.50177258253097534</v>
      </c>
      <c r="QL152" s="34">
        <v>0.50156426429748535</v>
      </c>
      <c r="QM152" s="34">
        <v>0.50138038396835327</v>
      </c>
      <c r="QN152" s="34">
        <v>0.50117939710617065</v>
      </c>
      <c r="QO152" s="34">
        <v>0.50099426507949829</v>
      </c>
      <c r="QP152" s="34">
        <v>0.50082457065582275</v>
      </c>
      <c r="QQ152" s="34">
        <v>0.50063371658325195</v>
      </c>
      <c r="QR152" s="34">
        <v>0.50048571825027466</v>
      </c>
      <c r="QS152" s="34">
        <v>0.500343918800354</v>
      </c>
      <c r="QT152" s="34">
        <v>0.50020813941955566</v>
      </c>
      <c r="QU152" s="34">
        <v>0.50008976459503174</v>
      </c>
      <c r="QV152" s="34">
        <v>0.49997285008430481</v>
      </c>
      <c r="QW152" s="34">
        <v>0.49989202618598938</v>
      </c>
      <c r="QX152" s="34">
        <v>0.49980434775352478</v>
      </c>
      <c r="QY152" s="34">
        <v>0.49973279237747192</v>
      </c>
      <c r="QZ152" s="34">
        <v>0.49968841671943665</v>
      </c>
      <c r="RA152" s="34">
        <v>0.49965190887451172</v>
      </c>
      <c r="RB152" s="34">
        <v>0.49962317943572998</v>
      </c>
      <c r="RC152" s="34">
        <v>0.49959078431129456</v>
      </c>
      <c r="RD152" s="34">
        <v>0.49956971406936646</v>
      </c>
      <c r="RE152" s="34">
        <v>0.49956732988357544</v>
      </c>
      <c r="RF152" s="34">
        <v>0.49956858158111572</v>
      </c>
      <c r="RG152" s="34">
        <v>0.49955490231513977</v>
      </c>
      <c r="RH152" s="34">
        <v>0.49955970048904419</v>
      </c>
      <c r="RI152" s="34">
        <v>0.49957552552223206</v>
      </c>
      <c r="RJ152" s="34">
        <v>0.49958011507987976</v>
      </c>
      <c r="RK152" s="34">
        <v>0.49957361817359924</v>
      </c>
      <c r="RL152" s="34">
        <v>0.49957442283630371</v>
      </c>
      <c r="RM152" s="34">
        <v>0.49956786632537842</v>
      </c>
      <c r="RN152" s="34">
        <v>0.49956497550010681</v>
      </c>
      <c r="RO152" s="34">
        <v>0.49955469369888306</v>
      </c>
      <c r="RP152" s="34">
        <v>0.49951520562171936</v>
      </c>
      <c r="RQ152" s="34">
        <v>0.49948301911354065</v>
      </c>
      <c r="RR152" s="34">
        <v>0.49945443868637085</v>
      </c>
      <c r="RS152" s="34">
        <v>0.49940404295921326</v>
      </c>
      <c r="RT152" s="34">
        <v>0.49934634566307068</v>
      </c>
      <c r="RU152" s="34">
        <v>0.4992777407169342</v>
      </c>
      <c r="RV152" s="34">
        <v>0.49920535087585449</v>
      </c>
      <c r="RW152" s="34">
        <v>0.49910742044448853</v>
      </c>
      <c r="RX152" s="34">
        <v>0.49901288747787476</v>
      </c>
      <c r="RY152" s="34">
        <v>0.49893620610237122</v>
      </c>
      <c r="RZ152" s="34">
        <v>0.49883371591567993</v>
      </c>
      <c r="SA152" s="34">
        <v>0.49873438477516174</v>
      </c>
      <c r="SB152" s="34">
        <v>0.4986344575881958</v>
      </c>
      <c r="SC152" s="34">
        <v>0.49851912260055542</v>
      </c>
      <c r="SD152" s="34">
        <v>0.49839934706687927</v>
      </c>
      <c r="SE152" s="34">
        <v>0.49828958511352539</v>
      </c>
      <c r="SF152" s="34">
        <v>0.4982154369354248</v>
      </c>
      <c r="SG152" s="34">
        <v>0.49811825156211853</v>
      </c>
      <c r="SH152" s="34">
        <v>0.49802359938621521</v>
      </c>
      <c r="SI152" s="34">
        <v>0.49796479940414429</v>
      </c>
      <c r="SJ152" s="34">
        <v>0.49790140986442566</v>
      </c>
      <c r="SK152" s="34">
        <v>0.49784421920776367</v>
      </c>
      <c r="SL152" s="34">
        <v>0.49781212210655212</v>
      </c>
      <c r="SM152" s="34">
        <v>0.49780935049057007</v>
      </c>
      <c r="SN152" s="34">
        <v>0.49783259630203247</v>
      </c>
      <c r="SO152" s="34">
        <v>0.49788215756416321</v>
      </c>
      <c r="SP152" s="34">
        <v>0.49793180823326111</v>
      </c>
      <c r="SQ152" s="34">
        <v>0.49802005290985107</v>
      </c>
      <c r="SR152" s="34">
        <v>0.49812051653862</v>
      </c>
      <c r="SS152" s="34">
        <v>0.49826100468635559</v>
      </c>
      <c r="ST152" s="34">
        <v>0.49844223260879517</v>
      </c>
      <c r="SU152" s="34">
        <v>0.4986017644405365</v>
      </c>
      <c r="SV152" s="34">
        <v>0.49877524375915527</v>
      </c>
      <c r="SW152" s="34">
        <v>0.49898701906204224</v>
      </c>
      <c r="SX152" s="34">
        <v>0.49921363592147827</v>
      </c>
      <c r="SY152" s="34">
        <v>0.49945157766342163</v>
      </c>
      <c r="SZ152" s="34">
        <v>0.49970939755439758</v>
      </c>
      <c r="TA152" s="34">
        <v>0.49996286630630493</v>
      </c>
      <c r="TB152" s="34">
        <v>0.50022029876708984</v>
      </c>
      <c r="TC152" s="34">
        <v>0.50046509504318237</v>
      </c>
      <c r="TD152" s="34">
        <v>0.50071811676025391</v>
      </c>
      <c r="TE152" s="34">
        <v>0.50094145536422729</v>
      </c>
      <c r="TF152" s="34">
        <v>0.50116437673568726</v>
      </c>
      <c r="TG152" s="34">
        <v>0.50141739845275879</v>
      </c>
      <c r="TH152" t="s">
        <v>843</v>
      </c>
      <c r="TI152" t="s">
        <v>843</v>
      </c>
      <c r="TJ152" t="s">
        <v>1300</v>
      </c>
      <c r="TK152" s="34">
        <v>0.56524794442678905</v>
      </c>
      <c r="TL152" s="34">
        <v>0.57042747334711896</v>
      </c>
      <c r="TM152" s="34">
        <v>0.57473558261117996</v>
      </c>
      <c r="TN152" s="34">
        <v>0.578435669245561</v>
      </c>
      <c r="TO152" s="34">
        <v>0.58226808749298897</v>
      </c>
      <c r="TP152" s="34">
        <v>0.58658283756985807</v>
      </c>
      <c r="TQ152" s="34">
        <v>0.59133643393985502</v>
      </c>
      <c r="TR152" s="34">
        <v>0.59669320381258406</v>
      </c>
      <c r="TS152" s="34">
        <v>0.60203119466075494</v>
      </c>
      <c r="TT152" s="34">
        <v>0.60678146800472799</v>
      </c>
      <c r="TU152" s="34">
        <v>0.612422446845591</v>
      </c>
      <c r="TV152" s="34">
        <v>0.61697887604623403</v>
      </c>
      <c r="TW152" s="34">
        <v>0.61975663389755298</v>
      </c>
      <c r="TX152" s="34">
        <v>0.62294274441922703</v>
      </c>
      <c r="TY152" s="34">
        <v>0.62576130026416199</v>
      </c>
      <c r="TZ152" s="34">
        <v>0.62820261005010902</v>
      </c>
      <c r="UA152" s="34">
        <v>0.62975833632778599</v>
      </c>
      <c r="UB152" s="34">
        <v>0.63052327029217503</v>
      </c>
      <c r="UC152" s="34">
        <v>0.63136330445600297</v>
      </c>
      <c r="UD152" s="34">
        <v>0.63188137746512996</v>
      </c>
      <c r="UE152" s="34">
        <v>0.63285804123757305</v>
      </c>
      <c r="UF152" s="34">
        <v>0.63421166612157598</v>
      </c>
      <c r="UG152" s="34">
        <v>0.63534476717704402</v>
      </c>
      <c r="UH152" s="34">
        <v>0.636820454072068</v>
      </c>
      <c r="UI152" s="34">
        <v>0.63835925039015295</v>
      </c>
      <c r="UJ152" s="34">
        <v>0.63919532494526698</v>
      </c>
      <c r="UK152" s="34">
        <v>0.63973765953136597</v>
      </c>
      <c r="UL152" s="34">
        <v>0.64022033728167005</v>
      </c>
      <c r="UM152" s="34">
        <v>0.64027044280656997</v>
      </c>
      <c r="UN152" s="34">
        <v>0.64017406955385392</v>
      </c>
      <c r="UO152" s="34">
        <v>0.63981467521301294</v>
      </c>
      <c r="UP152" s="34">
        <v>0.63961196443007307</v>
      </c>
      <c r="UQ152" s="34">
        <v>0.63983667772327502</v>
      </c>
      <c r="UR152" s="34">
        <v>0.64015527022991903</v>
      </c>
      <c r="US152" s="34">
        <v>0.64035042637053297</v>
      </c>
      <c r="UT152" s="34">
        <v>0.64062800661307606</v>
      </c>
      <c r="UU152" s="34">
        <v>0.64157422184416202</v>
      </c>
      <c r="UV152" s="34">
        <v>0.64286960939833093</v>
      </c>
      <c r="UW152" s="34">
        <v>0.64413420748168093</v>
      </c>
      <c r="UX152" s="34">
        <v>0.64557806949569996</v>
      </c>
      <c r="UY152" s="34">
        <v>0.64724070405276901</v>
      </c>
      <c r="UZ152" s="34">
        <v>0.64930179538329991</v>
      </c>
      <c r="VA152" s="34">
        <v>0.65174210293333101</v>
      </c>
      <c r="VB152" s="34">
        <v>0.65455038756768802</v>
      </c>
      <c r="VC152" s="34">
        <v>0.65739214663027401</v>
      </c>
      <c r="VD152" s="34">
        <v>0.6599866049546701</v>
      </c>
      <c r="VE152" s="34">
        <v>0.66254872340028692</v>
      </c>
      <c r="VF152" s="34">
        <v>0.66515046137023803</v>
      </c>
      <c r="VG152" s="34">
        <v>0.66740850367765703</v>
      </c>
      <c r="VH152" s="34">
        <v>0.66939347859064202</v>
      </c>
      <c r="VI152" s="34">
        <v>0.67132252789641</v>
      </c>
      <c r="VJ152" s="34">
        <v>0.67303357543792497</v>
      </c>
      <c r="VK152" s="34">
        <v>0.67453622533181901</v>
      </c>
      <c r="VL152" s="34">
        <v>0.67584463611583001</v>
      </c>
      <c r="VM152" s="34">
        <v>0.67632346047928704</v>
      </c>
      <c r="VN152" s="34">
        <v>0.67583040264383498</v>
      </c>
      <c r="VO152" s="34">
        <v>0.67472478537639402</v>
      </c>
      <c r="VP152" s="34">
        <v>0.67279778958802694</v>
      </c>
      <c r="VQ152" s="34">
        <v>0.67039608538463502</v>
      </c>
      <c r="VR152" s="34">
        <v>0.66778928685734196</v>
      </c>
      <c r="VS152" s="34">
        <v>0.66476009128304991</v>
      </c>
      <c r="VT152" s="34">
        <v>0.66167237391105405</v>
      </c>
      <c r="VU152" s="34">
        <v>0.6583430724225291</v>
      </c>
      <c r="VV152" s="34">
        <v>0.65444821004811404</v>
      </c>
      <c r="VW152" s="34">
        <v>0.65061102161071704</v>
      </c>
      <c r="VX152" s="34">
        <v>0.646868830565556</v>
      </c>
      <c r="VY152" s="34">
        <v>0.64369013818593701</v>
      </c>
      <c r="VZ152" s="34">
        <v>0.641112374696164</v>
      </c>
      <c r="WA152" s="34">
        <v>0.63834337086497295</v>
      </c>
      <c r="WB152" s="34">
        <v>0.63553569737886595</v>
      </c>
      <c r="WC152" s="34">
        <v>0.63265648537548802</v>
      </c>
      <c r="WD152" s="34">
        <v>0.63000116943676998</v>
      </c>
      <c r="WE152" s="34">
        <v>0.62780459576462999</v>
      </c>
      <c r="WF152" s="34">
        <v>0.62556318091188501</v>
      </c>
      <c r="WG152" s="34">
        <v>0.62305290214245201</v>
      </c>
      <c r="WH152" s="34">
        <v>0.620819079846616</v>
      </c>
      <c r="WI152" s="34">
        <v>0.61917295323534294</v>
      </c>
      <c r="WJ152" s="34">
        <v>0.61777400726320197</v>
      </c>
      <c r="WK152" s="34">
        <v>0.61656610188488903</v>
      </c>
      <c r="WL152" s="34">
        <v>0.61551769429954595</v>
      </c>
      <c r="WM152" s="34">
        <v>0.61464531065010708</v>
      </c>
      <c r="WN152" s="34">
        <v>0.61382056829764597</v>
      </c>
      <c r="WO152" s="34">
        <v>0.61296908567336605</v>
      </c>
      <c r="WP152" s="34">
        <v>0.61211350570860601</v>
      </c>
      <c r="WQ152" s="34">
        <v>0.61117552570655997</v>
      </c>
      <c r="WR152" s="34">
        <v>0.61015694632823103</v>
      </c>
      <c r="WS152" s="34">
        <v>0.60899825322062495</v>
      </c>
      <c r="WT152" s="34">
        <v>0.60761386064798595</v>
      </c>
      <c r="WU152" s="34">
        <v>0.60598711573326203</v>
      </c>
      <c r="WV152" s="34">
        <v>0.60415299764196906</v>
      </c>
      <c r="WW152" s="34">
        <v>0.60209323462405495</v>
      </c>
      <c r="WX152" s="34">
        <v>0.599792720204538</v>
      </c>
      <c r="WY152" s="34">
        <v>0.59725951714528303</v>
      </c>
      <c r="WZ152" s="34">
        <v>0.59447468587565999</v>
      </c>
      <c r="XA152" s="34">
        <v>0.59151537148089195</v>
      </c>
      <c r="XB152" s="34">
        <v>0.58845511152493601</v>
      </c>
      <c r="XC152" s="34">
        <v>0.58538670063224596</v>
      </c>
      <c r="XD152" s="34">
        <v>0.58234590900066296</v>
      </c>
      <c r="XE152" s="34">
        <v>0.57934959488127602</v>
      </c>
      <c r="XF152" s="34">
        <v>0.57636352699555704</v>
      </c>
      <c r="XG152" s="34">
        <v>0.57339210943798602</v>
      </c>
      <c r="XH152" t="s">
        <v>843</v>
      </c>
      <c r="XI152" t="s">
        <v>1300</v>
      </c>
      <c r="XJ152" s="34">
        <v>0.54562992073118899</v>
      </c>
      <c r="XK152" s="34">
        <v>0.55207975095691308</v>
      </c>
      <c r="XL152" s="34">
        <v>0.55771196921194899</v>
      </c>
      <c r="XM152" s="34">
        <v>0.56230043379097505</v>
      </c>
      <c r="XN152" s="34">
        <v>0.56650588895120602</v>
      </c>
      <c r="XO152" s="34">
        <v>0.57076347575265896</v>
      </c>
      <c r="XP152" s="34">
        <v>0.57490865903301003</v>
      </c>
      <c r="XQ152" s="34">
        <v>0.57910930139137395</v>
      </c>
      <c r="XR152" s="34">
        <v>0.58293354920909402</v>
      </c>
      <c r="XS152" s="34">
        <v>0.58599207360882599</v>
      </c>
      <c r="XT152" s="34">
        <v>0.58958986871151398</v>
      </c>
      <c r="XU152" s="34">
        <v>0.59210562903778996</v>
      </c>
      <c r="XV152" s="34">
        <v>0.59324876191884102</v>
      </c>
      <c r="XW152" s="34">
        <v>0.59494795574972703</v>
      </c>
      <c r="XX152" s="34">
        <v>0.59618982976225399</v>
      </c>
      <c r="XY152" s="34">
        <v>0.59686739173133896</v>
      </c>
      <c r="XZ152" s="34">
        <v>0.59670413143447198</v>
      </c>
      <c r="YA152" s="34">
        <v>0.59616681985502196</v>
      </c>
      <c r="YB152" s="34">
        <v>0.59622371066177504</v>
      </c>
      <c r="YC152" s="34">
        <v>0.59609350098986802</v>
      </c>
      <c r="YD152" s="34">
        <v>0.59653989732977097</v>
      </c>
      <c r="YE152" s="34">
        <v>0.59797933369279899</v>
      </c>
      <c r="YF152" s="34">
        <v>0.59925633299463898</v>
      </c>
      <c r="YG152" s="34">
        <v>0.60048253836006404</v>
      </c>
      <c r="YH152" s="34">
        <v>0.60202664648905202</v>
      </c>
      <c r="YI152" s="34">
        <v>0.60311869084837599</v>
      </c>
      <c r="YJ152" s="34">
        <v>0.60365740428117998</v>
      </c>
      <c r="YK152" s="34">
        <v>0.60421685739142095</v>
      </c>
      <c r="YL152" s="34">
        <v>0.60459553794241305</v>
      </c>
      <c r="YM152" s="34">
        <v>0.60455884709740304</v>
      </c>
      <c r="YN152" s="34">
        <v>0.604347064264671</v>
      </c>
      <c r="YO152" s="34">
        <v>0.60474130962004802</v>
      </c>
      <c r="YP152" s="34">
        <v>0.60533925871259397</v>
      </c>
      <c r="YQ152" s="34">
        <v>0.60564546630835103</v>
      </c>
      <c r="YR152" s="34">
        <v>0.605979861553119</v>
      </c>
      <c r="YS152" s="34">
        <v>0.60637274344484704</v>
      </c>
      <c r="YT152" s="34">
        <v>0.60706105455382597</v>
      </c>
      <c r="YU152" s="34">
        <v>0.608184367400604</v>
      </c>
      <c r="YV152" s="34">
        <v>0.60979946008484398</v>
      </c>
      <c r="YW152" s="34">
        <v>0.61154374362239994</v>
      </c>
      <c r="YX152" s="34">
        <v>0.61320614271154195</v>
      </c>
      <c r="YY152" s="34">
        <v>0.61509641873278198</v>
      </c>
      <c r="YZ152" s="34">
        <v>0.61728974260991898</v>
      </c>
      <c r="ZA152" s="34">
        <v>0.619422473273468</v>
      </c>
      <c r="ZB152" s="34">
        <v>0.62152299357628993</v>
      </c>
      <c r="ZC152" s="34">
        <v>0.62365909235472206</v>
      </c>
      <c r="ZD152" s="34">
        <v>0.62566254499337903</v>
      </c>
      <c r="ZE152" s="34">
        <v>0.62762345047661905</v>
      </c>
      <c r="ZF152" s="34">
        <v>0.62942273952989802</v>
      </c>
      <c r="ZG152" s="34">
        <v>0.63044853651227095</v>
      </c>
      <c r="ZH152" s="34">
        <v>0.630630497613625</v>
      </c>
      <c r="ZI152" s="34">
        <v>0.63022084063821304</v>
      </c>
      <c r="ZJ152" s="34">
        <v>0.62888102300587001</v>
      </c>
      <c r="ZK152" s="34">
        <v>0.62701368073873798</v>
      </c>
      <c r="ZL152" s="34">
        <v>0.62487182867522106</v>
      </c>
      <c r="ZM152" s="34">
        <v>0.62222620292313402</v>
      </c>
      <c r="ZN152" s="34">
        <v>0.61948475734392294</v>
      </c>
      <c r="ZO152" s="34">
        <v>0.61641843273626007</v>
      </c>
      <c r="ZP152" s="34">
        <v>0.61264895526518004</v>
      </c>
      <c r="ZQ152" s="34">
        <v>0.60876443888387799</v>
      </c>
      <c r="ZR152" s="34">
        <v>0.60484832187449999</v>
      </c>
      <c r="ZS152" s="34">
        <v>0.60139951558023297</v>
      </c>
      <c r="ZT152" s="34">
        <v>0.59841682333897095</v>
      </c>
      <c r="ZU152" s="34">
        <v>0.59516898045675903</v>
      </c>
      <c r="ZV152" s="34">
        <v>0.59180200577640396</v>
      </c>
      <c r="ZW152" s="34">
        <v>0.58819025084194598</v>
      </c>
      <c r="ZX152" s="34">
        <v>0.58473419357649592</v>
      </c>
      <c r="ZY152" s="34">
        <v>0.58179129531193796</v>
      </c>
      <c r="ZZ152" s="34">
        <v>0.57881280730848705</v>
      </c>
      <c r="AAA152" s="34">
        <v>0.57558973686702108</v>
      </c>
      <c r="AAB152" s="34">
        <v>0.57266297786353393</v>
      </c>
      <c r="AAC152" s="34">
        <v>0.57032334926690897</v>
      </c>
      <c r="AAD152" s="34">
        <v>0.56826622325424703</v>
      </c>
      <c r="AAE152" s="34">
        <v>0.56640118676492701</v>
      </c>
      <c r="AAF152" s="34">
        <v>0.56473755146230298</v>
      </c>
      <c r="AAG152" s="34">
        <v>0.56332981152149697</v>
      </c>
      <c r="AAH152" s="34">
        <v>0.56206928509202791</v>
      </c>
      <c r="AAI152" s="34">
        <v>0.56084419836875599</v>
      </c>
      <c r="AAJ152" s="34">
        <v>0.55970559115279006</v>
      </c>
      <c r="AAK152" s="34">
        <v>0.55859571433932498</v>
      </c>
      <c r="AAL152" s="34">
        <v>0.55747724513419206</v>
      </c>
      <c r="AAM152" s="34">
        <v>0.55627086404128701</v>
      </c>
      <c r="AAN152" s="34">
        <v>0.55491521033626401</v>
      </c>
      <c r="AAO152" s="34">
        <v>0.553349904441644</v>
      </c>
      <c r="AAP152" s="34">
        <v>0.55154986652696603</v>
      </c>
      <c r="AAQ152" s="34">
        <v>0.54957566363107901</v>
      </c>
      <c r="AAR152" s="34">
        <v>0.54737359243894101</v>
      </c>
      <c r="AAS152" s="34">
        <v>0.54492625102510894</v>
      </c>
      <c r="AAT152" s="34">
        <v>0.54226094787441204</v>
      </c>
      <c r="AAU152" s="34">
        <v>0.53947216688338306</v>
      </c>
      <c r="AAV152" s="34">
        <v>0.53657755338188695</v>
      </c>
      <c r="AAW152" s="34">
        <v>0.53363255825207501</v>
      </c>
      <c r="AAX152" s="34">
        <v>0.53067707719744395</v>
      </c>
      <c r="AAY152" s="34">
        <v>0.52769205582613699</v>
      </c>
      <c r="AAZ152" s="34">
        <v>0.52470490221148092</v>
      </c>
      <c r="ABA152" s="34">
        <v>0.52168147846400703</v>
      </c>
      <c r="ABB152" s="34">
        <v>0.51869293971249397</v>
      </c>
      <c r="ABC152" s="34">
        <v>0.51580935001077199</v>
      </c>
      <c r="ABD152" s="34">
        <v>0.51303110596133694</v>
      </c>
      <c r="ABE152" s="34">
        <v>0.51032903386582606</v>
      </c>
      <c r="ABF152" s="34">
        <v>0.50776746161781705</v>
      </c>
      <c r="ABG152" t="s">
        <v>843</v>
      </c>
      <c r="ABH152" t="s">
        <v>843</v>
      </c>
      <c r="ABI152" t="s">
        <v>1300</v>
      </c>
      <c r="ABJ152" s="34">
        <v>0.44181955715097798</v>
      </c>
      <c r="ABK152" s="34">
        <v>0.44833115227090997</v>
      </c>
      <c r="ABL152" s="34">
        <v>0.45527115897188603</v>
      </c>
      <c r="ABM152" s="34">
        <v>0.46237645901346097</v>
      </c>
      <c r="ABN152" s="34">
        <v>0.46939315759955103</v>
      </c>
      <c r="ABO152" s="34">
        <v>0.47583378402740201</v>
      </c>
      <c r="ABP152" s="34">
        <v>0.481487021876502</v>
      </c>
      <c r="ABQ152" s="34">
        <v>0.48597670087280398</v>
      </c>
      <c r="ABR152" s="34">
        <v>0.488990796149194</v>
      </c>
      <c r="ABS152" s="34">
        <v>0.49134818179711204</v>
      </c>
      <c r="ABT152" s="34">
        <v>0.49579179737422996</v>
      </c>
      <c r="ABU152" s="34">
        <v>0.50049588921742194</v>
      </c>
      <c r="ABV152" s="34">
        <v>0.503862074063124</v>
      </c>
      <c r="ABW152" s="34">
        <v>0.50725765241530396</v>
      </c>
      <c r="ABX152" s="34">
        <v>0.51035093190490199</v>
      </c>
      <c r="ABY152" s="34">
        <v>0.51352301950914203</v>
      </c>
      <c r="ABZ152" s="34">
        <v>0.51643158320862803</v>
      </c>
      <c r="ACA152" s="34">
        <v>0.51943982867052096</v>
      </c>
      <c r="ACB152" s="34">
        <v>0.52283442562359705</v>
      </c>
      <c r="ACC152" s="34">
        <v>0.52554577409464098</v>
      </c>
      <c r="ACD152" s="34">
        <v>0.52813619192464301</v>
      </c>
      <c r="ACE152" s="34">
        <v>0.53042932529545406</v>
      </c>
      <c r="ACF152" s="34">
        <v>0.53226936687572302</v>
      </c>
      <c r="ACG152" s="34">
        <v>0.53464122057904606</v>
      </c>
      <c r="ACH152" s="34">
        <v>0.53683776080068402</v>
      </c>
      <c r="ACI152" s="34">
        <v>0.53882816958999602</v>
      </c>
      <c r="ACJ152" s="34">
        <v>0.54095904517523108</v>
      </c>
      <c r="ACK152" s="34">
        <v>0.542795957973633</v>
      </c>
      <c r="ACL152" s="34">
        <v>0.54452523276155096</v>
      </c>
      <c r="ACM152" s="34">
        <v>0.54667126907224495</v>
      </c>
      <c r="ACN152" s="34">
        <v>0.54849698663852298</v>
      </c>
      <c r="ACO152" s="34">
        <v>0.54989086499595796</v>
      </c>
      <c r="ACP152" s="34">
        <v>0.55142927046441803</v>
      </c>
      <c r="ACQ152" s="34">
        <v>0.55289340101522799</v>
      </c>
      <c r="ACR152" s="34">
        <v>0.55404449118201693</v>
      </c>
      <c r="ACS152" s="34">
        <v>0.55506249828193499</v>
      </c>
      <c r="ACT152" s="34">
        <v>0.55658871776462393</v>
      </c>
      <c r="ACU152" s="34">
        <v>0.55829160735825101</v>
      </c>
      <c r="ACV152" s="34">
        <v>0.55972232934824495</v>
      </c>
      <c r="ACW152" s="34">
        <v>0.56116358112307096</v>
      </c>
      <c r="ACX152" s="34">
        <v>0.56270398405918298</v>
      </c>
      <c r="ACY152" s="34">
        <v>0.564559703619265</v>
      </c>
      <c r="ACZ152" s="34">
        <v>0.56677651367538506</v>
      </c>
      <c r="ADA152" s="34">
        <v>0.56938723984730899</v>
      </c>
      <c r="ADB152" s="34">
        <v>0.572119373622619</v>
      </c>
      <c r="ADC152" s="34">
        <v>0.57472601894014508</v>
      </c>
      <c r="ADD152" s="34">
        <v>0.57747813275144999</v>
      </c>
      <c r="ADE152" s="34">
        <v>0.58048595433531802</v>
      </c>
      <c r="ADF152" s="34">
        <v>0.58339175299794899</v>
      </c>
      <c r="ADG152" s="34">
        <v>0.58617946640323504</v>
      </c>
      <c r="ADH152" s="34">
        <v>0.58893814619453499</v>
      </c>
      <c r="ADI152" s="34">
        <v>0.59150743256184002</v>
      </c>
      <c r="ADJ152" s="34">
        <v>0.59394400520471502</v>
      </c>
      <c r="ADK152" s="34">
        <v>0.59621826079619</v>
      </c>
      <c r="ADL152" s="34">
        <v>0.59770316985996397</v>
      </c>
      <c r="ADM152" s="34">
        <v>0.59833956028690305</v>
      </c>
      <c r="ADN152" s="34">
        <v>0.59841660339893699</v>
      </c>
      <c r="ADO152" s="34">
        <v>0.597620453601032</v>
      </c>
      <c r="ADP152" s="34">
        <v>0.59631621295915405</v>
      </c>
      <c r="ADQ152" s="34">
        <v>0.59479836480549297</v>
      </c>
      <c r="ADR152" s="34">
        <v>0.59283471663008602</v>
      </c>
      <c r="ADS152" s="34">
        <v>0.59074518576081902</v>
      </c>
      <c r="ADT152" s="34">
        <v>0.58836680918402207</v>
      </c>
      <c r="ADU152" s="34">
        <v>0.58535744609824603</v>
      </c>
      <c r="ADV152" s="34">
        <v>0.58226295699627006</v>
      </c>
      <c r="ADW152" s="34">
        <v>0.57917198931599101</v>
      </c>
      <c r="ADX152" s="34">
        <v>0.57656139943215201</v>
      </c>
      <c r="ADY152" s="34">
        <v>0.57441930596480806</v>
      </c>
      <c r="ADZ152" s="34">
        <v>0.57202656309097799</v>
      </c>
      <c r="AEA152" s="34">
        <v>0.56953032256185099</v>
      </c>
      <c r="AEB152" s="34">
        <v>0.56685986073977901</v>
      </c>
      <c r="AEC152" s="34">
        <v>0.56437749418936101</v>
      </c>
      <c r="AED152" s="34">
        <v>0.56238417193463097</v>
      </c>
      <c r="AEE152" s="34">
        <v>0.560364548335335</v>
      </c>
      <c r="AEF152" s="34">
        <v>0.55810176831468805</v>
      </c>
      <c r="AEG152" s="34">
        <v>0.55610394024248799</v>
      </c>
      <c r="AEH152" s="34">
        <v>0.55467739244870407</v>
      </c>
      <c r="AEI152" s="34">
        <v>0.55353634577603106</v>
      </c>
      <c r="AEJ152" s="34">
        <v>0.55258821990995899</v>
      </c>
      <c r="AEK152" s="34">
        <v>0.55182572146958397</v>
      </c>
      <c r="AEL152" s="34">
        <v>0.55128611180236597</v>
      </c>
      <c r="AEM152" s="34">
        <v>0.55083721406080099</v>
      </c>
      <c r="AEN152" s="34">
        <v>0.55038242957048999</v>
      </c>
      <c r="AEO152" s="34">
        <v>0.549964189554074</v>
      </c>
      <c r="AEP152" s="34">
        <v>0.54952754783265201</v>
      </c>
      <c r="AEQ152" s="34">
        <v>0.54906025963960503</v>
      </c>
      <c r="AER152" s="34">
        <v>0.548469228609751</v>
      </c>
      <c r="AES152" s="34">
        <v>0.547669030139179</v>
      </c>
      <c r="AET152" s="34">
        <v>0.54662153355162602</v>
      </c>
      <c r="AEU152" s="34">
        <v>0.54530958601246193</v>
      </c>
      <c r="AEV152" s="34">
        <v>0.543748523564905</v>
      </c>
      <c r="AEW152" s="34">
        <v>0.54195601151733597</v>
      </c>
      <c r="AEX152" s="34">
        <v>0.53993524563192397</v>
      </c>
      <c r="AEY152" s="34">
        <v>0.53767445667744396</v>
      </c>
      <c r="AEZ152" s="34">
        <v>0.535222014171293</v>
      </c>
      <c r="AFA152" s="34">
        <v>0.53263444927548298</v>
      </c>
      <c r="AFB152" s="34">
        <v>0.53000548868116604</v>
      </c>
      <c r="AFC152" s="34">
        <v>0.52734162136131502</v>
      </c>
      <c r="AFD152" s="34">
        <v>0.52465643717038801</v>
      </c>
      <c r="AFE152" s="34">
        <v>0.52195564186953802</v>
      </c>
      <c r="AFF152" s="34">
        <v>0.51922793512089005</v>
      </c>
      <c r="AFG152" t="s">
        <v>843</v>
      </c>
      <c r="AFH152" t="s">
        <v>843</v>
      </c>
      <c r="AFI152" s="34"/>
      <c r="AFJ152" s="34"/>
      <c r="AFK152" s="34"/>
      <c r="AFL152" s="34"/>
      <c r="AFM152" s="34"/>
      <c r="AFN152" s="34"/>
      <c r="AFO152" s="34"/>
      <c r="AFP152" s="34"/>
      <c r="AFQ152" s="34"/>
      <c r="AFR152" s="34"/>
      <c r="AFS152" s="34"/>
      <c r="AFT152" s="34"/>
      <c r="AFU152" s="34"/>
      <c r="AFV152" s="34"/>
      <c r="AFW152" s="34"/>
      <c r="AFX152" s="34"/>
      <c r="AFY152" s="34"/>
      <c r="AFZ152" s="34"/>
      <c r="AGA152" s="34"/>
      <c r="AGB152" t="s">
        <v>843</v>
      </c>
      <c r="AGC152" t="s">
        <v>843</v>
      </c>
      <c r="AGD152" t="s">
        <v>843</v>
      </c>
      <c r="AGE152" t="s">
        <v>843</v>
      </c>
      <c r="AGF152" s="34"/>
      <c r="AGG152" t="s">
        <v>843</v>
      </c>
      <c r="AGH152" t="s">
        <v>843</v>
      </c>
      <c r="AGI152" t="s">
        <v>843</v>
      </c>
      <c r="AGJ152" t="s">
        <v>843</v>
      </c>
      <c r="AGK152" t="s">
        <v>843</v>
      </c>
      <c r="AGL152" t="s">
        <v>843</v>
      </c>
      <c r="AGM152" t="s">
        <v>843</v>
      </c>
      <c r="AGN152" t="s">
        <v>843</v>
      </c>
      <c r="AGO152" s="34">
        <v>0.40100000000000002</v>
      </c>
      <c r="AGP152" s="34">
        <v>2013</v>
      </c>
      <c r="AGQ152" t="s">
        <v>832</v>
      </c>
      <c r="AGR152" t="s">
        <v>843</v>
      </c>
      <c r="AGS152" s="34">
        <v>0.16</v>
      </c>
      <c r="AGT152" s="34">
        <v>2013</v>
      </c>
      <c r="AGU152" t="s">
        <v>832</v>
      </c>
      <c r="AGV152" t="s">
        <v>843</v>
      </c>
      <c r="AGW152" s="34">
        <v>0.40700000000000003</v>
      </c>
      <c r="AGX152" s="34">
        <v>2013</v>
      </c>
      <c r="AGY152" t="s">
        <v>832</v>
      </c>
      <c r="AGZ152" t="s">
        <v>843</v>
      </c>
      <c r="AHA152" s="34">
        <v>0.748</v>
      </c>
      <c r="AHB152" s="34">
        <v>2013</v>
      </c>
      <c r="AHC152" t="s">
        <v>832</v>
      </c>
      <c r="AHD152" t="s">
        <v>843</v>
      </c>
      <c r="AHE152" s="34">
        <v>0.41200000000000003</v>
      </c>
      <c r="AHF152" s="34">
        <v>2013</v>
      </c>
      <c r="AHG152" t="s">
        <v>832</v>
      </c>
      <c r="AHH152" t="s">
        <v>843</v>
      </c>
      <c r="AHI152" t="s">
        <v>465</v>
      </c>
      <c r="AHJ152" s="34">
        <v>0.22916789352893829</v>
      </c>
      <c r="AHK152" s="34">
        <v>0.24012176692485809</v>
      </c>
      <c r="AHL152" s="34">
        <v>0.2521827220916748</v>
      </c>
      <c r="AHM152" s="34">
        <v>0.26349014043807983</v>
      </c>
      <c r="AHN152" s="34">
        <v>0.26116096973419189</v>
      </c>
      <c r="AHO152" t="s">
        <v>843</v>
      </c>
      <c r="AHP152" s="34"/>
      <c r="AHQ152" s="34"/>
      <c r="AHR152" s="34"/>
      <c r="AHS152" s="34"/>
      <c r="AHT152" s="34"/>
      <c r="AHU152" t="s">
        <v>843</v>
      </c>
      <c r="AHV152" s="34">
        <v>0.23937569558620453</v>
      </c>
      <c r="AHW152" s="34">
        <v>0.24967102706432343</v>
      </c>
      <c r="AHX152" s="34">
        <v>0.25273224711418152</v>
      </c>
      <c r="AHY152" s="34">
        <v>0.25814759731292725</v>
      </c>
      <c r="AHZ152" s="34">
        <v>0.2384178638458252</v>
      </c>
      <c r="AIA152" t="s">
        <v>465</v>
      </c>
      <c r="AIB152" t="s">
        <v>843</v>
      </c>
      <c r="AIC152" s="34">
        <v>0.24230910837650299</v>
      </c>
      <c r="AID152" s="34">
        <v>0.25156044960021973</v>
      </c>
      <c r="AIE152" s="34">
        <v>0.25456154346466064</v>
      </c>
      <c r="AIF152" s="34">
        <v>0.25392898917198181</v>
      </c>
      <c r="AIG152" s="34">
        <v>0.25836086273193359</v>
      </c>
      <c r="AIH152" t="s">
        <v>465</v>
      </c>
      <c r="AII152" t="s">
        <v>843</v>
      </c>
      <c r="AIJ152" s="34">
        <v>0.25939801335334778</v>
      </c>
      <c r="AIK152" s="34">
        <v>0.27940800786018372</v>
      </c>
      <c r="AIL152" s="34">
        <v>0.26970198750495911</v>
      </c>
      <c r="AIM152" s="34">
        <v>0.25577998161315918</v>
      </c>
      <c r="AIN152" s="34">
        <v>0.2443699985742569</v>
      </c>
      <c r="AIO152" t="s">
        <v>465</v>
      </c>
      <c r="AIP152" s="34"/>
      <c r="AIQ152" t="s">
        <v>843</v>
      </c>
      <c r="AIR152" s="34"/>
      <c r="AIS152" s="34"/>
      <c r="AIT152" s="34"/>
      <c r="AIU152" s="34"/>
      <c r="AIV152" s="34"/>
      <c r="AIW152" s="34"/>
      <c r="AIX152" t="s">
        <v>843</v>
      </c>
      <c r="AIY152" s="34">
        <v>2.8399999999999998E-2</v>
      </c>
      <c r="AIZ152" s="34">
        <v>2.7740000000000001E-2</v>
      </c>
      <c r="AJA152" s="34">
        <v>1.257E-2</v>
      </c>
      <c r="AJB152" s="34">
        <v>8.3099999999999997E-3</v>
      </c>
      <c r="AJC152" s="34">
        <v>6.0000000000000001E-3</v>
      </c>
      <c r="AJD152" s="34">
        <v>6.0000000000000001E-3</v>
      </c>
      <c r="AJE152" t="s">
        <v>843</v>
      </c>
      <c r="AJF152" s="34"/>
      <c r="AJG152" s="34"/>
      <c r="AJH152" s="34"/>
      <c r="AJI152" s="34"/>
      <c r="AJJ152" s="34"/>
      <c r="AJK152" t="s">
        <v>1460</v>
      </c>
      <c r="AJL152" t="s">
        <v>843</v>
      </c>
      <c r="AJM152" t="s">
        <v>843</v>
      </c>
      <c r="AJN152" s="34">
        <v>-8.1404537195339799E-4</v>
      </c>
      <c r="AJO152" s="34">
        <v>-9.7566007752902806E-5</v>
      </c>
      <c r="AJP152" s="34">
        <v>-2.2841203026473522E-3</v>
      </c>
      <c r="AJQ152" s="34">
        <v>-8.5268421098589897E-3</v>
      </c>
      <c r="AJR152" s="34">
        <v>-6.215021014213562E-3</v>
      </c>
      <c r="AJS152" t="s">
        <v>832</v>
      </c>
      <c r="AJT152" t="s">
        <v>843</v>
      </c>
      <c r="AJU152" t="s">
        <v>843</v>
      </c>
      <c r="AJV152" t="s">
        <v>843</v>
      </c>
      <c r="AJW152" s="34"/>
      <c r="AJX152" s="34"/>
      <c r="AJY152" s="34"/>
      <c r="AJZ152" s="34"/>
      <c r="AKA152" s="34"/>
      <c r="AKB152" t="s">
        <v>1460</v>
      </c>
      <c r="AKC152" t="s">
        <v>843</v>
      </c>
      <c r="AKD152" t="s">
        <v>843</v>
      </c>
      <c r="AKE152" t="s">
        <v>843</v>
      </c>
      <c r="AKF152" s="34">
        <v>-1.7744738142937422E-3</v>
      </c>
      <c r="AKG152" s="34">
        <v>-2.8588504064828157E-3</v>
      </c>
      <c r="AKH152" s="34">
        <v>-7.6200142502784729E-3</v>
      </c>
      <c r="AKI152" s="34">
        <v>-1.5177677385509014E-2</v>
      </c>
      <c r="AKJ152" s="34">
        <v>-1.5304593369364738E-2</v>
      </c>
      <c r="AKK152" t="s">
        <v>832</v>
      </c>
      <c r="AKL152" t="s">
        <v>843</v>
      </c>
      <c r="AKM152" s="34">
        <v>4130</v>
      </c>
      <c r="AKN152" t="s">
        <v>832</v>
      </c>
      <c r="AKO152" t="s">
        <v>843</v>
      </c>
      <c r="AKP152" s="34"/>
      <c r="AKQ152" t="s">
        <v>1460</v>
      </c>
      <c r="AKR152" t="s">
        <v>843</v>
      </c>
      <c r="AKS152" s="34">
        <v>2752.3389960190102</v>
      </c>
      <c r="AKT152" t="s">
        <v>832</v>
      </c>
      <c r="AKU152" t="s">
        <v>843</v>
      </c>
      <c r="AKV152" s="34">
        <v>3741.0577687477398</v>
      </c>
      <c r="AKW152" t="s">
        <v>832</v>
      </c>
      <c r="AKX152" t="s">
        <v>843</v>
      </c>
      <c r="AKY152" s="34"/>
      <c r="AKZ152" s="34"/>
      <c r="ALA152" s="34"/>
      <c r="ALB152" s="34"/>
      <c r="ALC152" s="34"/>
      <c r="ALD152" t="s">
        <v>1460</v>
      </c>
      <c r="ALE152" t="s">
        <v>843</v>
      </c>
      <c r="ALF152" t="s">
        <v>843</v>
      </c>
      <c r="ALG152" t="s">
        <v>843</v>
      </c>
      <c r="ALH152" s="34"/>
      <c r="ALI152" s="34"/>
      <c r="ALJ152" s="34"/>
      <c r="ALK152" s="34"/>
      <c r="ALL152" s="34">
        <v>0.21741205453872681</v>
      </c>
      <c r="ALM152" t="s">
        <v>465</v>
      </c>
    </row>
    <row r="153" spans="1:1001">
      <c r="A153" t="s">
        <v>422</v>
      </c>
      <c r="B153" t="s">
        <v>102</v>
      </c>
      <c r="C153" t="s">
        <v>336</v>
      </c>
      <c r="D153" s="34">
        <v>2.5692539289593697E-2</v>
      </c>
      <c r="E153" t="s">
        <v>432</v>
      </c>
      <c r="F153" s="34">
        <v>3.2367821782827377E-2</v>
      </c>
      <c r="G153" t="s">
        <v>1464</v>
      </c>
      <c r="H153" s="34">
        <v>3.3252686262130737E-2</v>
      </c>
      <c r="I153" t="s">
        <v>1294</v>
      </c>
      <c r="J153" s="34">
        <v>4.4410713016986847E-2</v>
      </c>
      <c r="K153" t="s">
        <v>1521</v>
      </c>
      <c r="L153" s="34"/>
      <c r="M153" t="s">
        <v>432</v>
      </c>
      <c r="N153" s="34">
        <v>0.62747257947921753</v>
      </c>
      <c r="O153" s="34">
        <v>0.68843436241149902</v>
      </c>
      <c r="P153" t="s">
        <v>432</v>
      </c>
      <c r="Q153" s="34">
        <v>0.62747257947921753</v>
      </c>
      <c r="R153" t="s">
        <v>432</v>
      </c>
      <c r="S153" s="34">
        <v>0.74212956428527832</v>
      </c>
      <c r="T153" t="s">
        <v>432</v>
      </c>
      <c r="U153" s="34">
        <v>0.66574645042419434</v>
      </c>
      <c r="V153" t="s">
        <v>432</v>
      </c>
      <c r="W153" t="s">
        <v>843</v>
      </c>
      <c r="X153" t="s">
        <v>1464</v>
      </c>
      <c r="Y153" s="34">
        <v>0.62980073690414429</v>
      </c>
      <c r="Z153" s="34">
        <v>0.68323427438735962</v>
      </c>
      <c r="AA153" t="s">
        <v>1464</v>
      </c>
      <c r="AB153" s="34">
        <v>0.62980073690414429</v>
      </c>
      <c r="AC153" t="s">
        <v>1464</v>
      </c>
      <c r="AD153" s="34">
        <v>0.76077204942703247</v>
      </c>
      <c r="AE153" t="s">
        <v>1464</v>
      </c>
      <c r="AF153" s="34">
        <v>0.67009496688842773</v>
      </c>
      <c r="AG153" t="s">
        <v>1464</v>
      </c>
      <c r="AH153" t="s">
        <v>843</v>
      </c>
      <c r="AI153" t="s">
        <v>1294</v>
      </c>
      <c r="AJ153" s="34">
        <v>0.56076020002365112</v>
      </c>
      <c r="AK153" s="34">
        <v>0.61550962924957275</v>
      </c>
      <c r="AL153" t="s">
        <v>1294</v>
      </c>
      <c r="AM153" s="34">
        <v>0.56076020002365112</v>
      </c>
      <c r="AN153" t="s">
        <v>1294</v>
      </c>
      <c r="AO153" s="34">
        <v>0.72597718238830566</v>
      </c>
      <c r="AP153" t="s">
        <v>1294</v>
      </c>
      <c r="AQ153" s="34">
        <v>0.63044703006744385</v>
      </c>
      <c r="AR153" t="s">
        <v>1294</v>
      </c>
      <c r="AS153" t="s">
        <v>843</v>
      </c>
      <c r="AT153" t="s">
        <v>1521</v>
      </c>
      <c r="AU153" s="34">
        <v>0.53064429759979248</v>
      </c>
      <c r="AV153" s="34">
        <v>0.59087228775024414</v>
      </c>
      <c r="AW153" t="s">
        <v>1521</v>
      </c>
      <c r="AX153" s="34">
        <v>0.53064429759979248</v>
      </c>
      <c r="AY153" t="s">
        <v>1521</v>
      </c>
      <c r="AZ153" s="34">
        <v>0.72636139392852783</v>
      </c>
      <c r="BA153" t="s">
        <v>1521</v>
      </c>
      <c r="BB153" s="34">
        <v>0.58132481575012207</v>
      </c>
      <c r="BC153" t="s">
        <v>1521</v>
      </c>
      <c r="BD153" t="s">
        <v>843</v>
      </c>
      <c r="BE153" s="34">
        <v>0.52492172044962493</v>
      </c>
      <c r="BF153" t="s">
        <v>1594</v>
      </c>
      <c r="BG153" t="s">
        <v>843</v>
      </c>
      <c r="BH153" t="s">
        <v>432</v>
      </c>
      <c r="BI153" s="34">
        <v>3.7830049991607666</v>
      </c>
      <c r="BJ153" t="s">
        <v>819</v>
      </c>
      <c r="BK153" s="34">
        <v>1.9188520908355713</v>
      </c>
      <c r="BL153" t="s">
        <v>1294</v>
      </c>
      <c r="BM153" s="34">
        <v>2.0517475605010986</v>
      </c>
      <c r="BN153" t="s">
        <v>1521</v>
      </c>
      <c r="BO153" s="34">
        <v>2.9135582447052002</v>
      </c>
      <c r="BP153" t="s">
        <v>843</v>
      </c>
      <c r="BQ153" s="34">
        <v>2.5861964225769043</v>
      </c>
      <c r="BR153" t="s">
        <v>830</v>
      </c>
      <c r="BS153" s="34"/>
      <c r="BT153" t="s">
        <v>843</v>
      </c>
      <c r="BU153" s="34">
        <v>2.7638509273529053</v>
      </c>
      <c r="BV153" t="s">
        <v>1563</v>
      </c>
      <c r="BW153" t="s">
        <v>843</v>
      </c>
      <c r="BX153" s="34">
        <v>2.9411344528198242</v>
      </c>
      <c r="BY153" t="s">
        <v>924</v>
      </c>
      <c r="BZ153" t="s">
        <v>843</v>
      </c>
      <c r="CA153" t="s">
        <v>432</v>
      </c>
      <c r="CB153" s="34">
        <v>4.8434105701744556E-3</v>
      </c>
      <c r="CC153" s="34">
        <v>4.2992145754396915E-3</v>
      </c>
      <c r="CD153" s="34">
        <v>3.9695296436548233E-3</v>
      </c>
      <c r="CE153" s="34">
        <v>3.8815909065306187E-3</v>
      </c>
      <c r="CF153" s="34">
        <v>3.88159672729671E-3</v>
      </c>
      <c r="CG153" t="s">
        <v>843</v>
      </c>
      <c r="CH153" t="s">
        <v>819</v>
      </c>
      <c r="CI153" s="34">
        <v>1.0419801808893681E-2</v>
      </c>
      <c r="CJ153" s="34">
        <v>1.174792367964983E-2</v>
      </c>
      <c r="CK153" s="34">
        <v>1.4527409337460995E-2</v>
      </c>
      <c r="CL153" s="34">
        <v>1.5984442085027695E-2</v>
      </c>
      <c r="CM153" s="34">
        <v>1.6813868656754494E-2</v>
      </c>
      <c r="CN153" t="s">
        <v>843</v>
      </c>
      <c r="CO153" t="s">
        <v>1294</v>
      </c>
      <c r="CP153" s="34">
        <v>1.2052688747644424E-2</v>
      </c>
      <c r="CQ153" s="34">
        <v>1.4024837873876095E-2</v>
      </c>
      <c r="CR153" s="34">
        <v>1.621582917869091E-2</v>
      </c>
      <c r="CS153" s="34">
        <v>1.7187528312206268E-2</v>
      </c>
      <c r="CT153" s="34">
        <v>1.7935065552592278E-2</v>
      </c>
      <c r="CU153" t="s">
        <v>843</v>
      </c>
      <c r="CV153" t="s">
        <v>1521</v>
      </c>
      <c r="CW153" s="34">
        <v>1.3296783901751041E-2</v>
      </c>
      <c r="CX153" s="34">
        <v>1.5666060149669647E-2</v>
      </c>
      <c r="CY153" s="34">
        <v>1.6963902860879898E-2</v>
      </c>
      <c r="CZ153" s="34">
        <v>1.7943363636732101E-2</v>
      </c>
      <c r="DA153" s="34">
        <v>1.8723770976066589E-2</v>
      </c>
      <c r="DB153" t="s">
        <v>843</v>
      </c>
      <c r="DC153" s="34">
        <v>8.5502710342407227</v>
      </c>
      <c r="DD153" s="34">
        <v>9.0234642028808594</v>
      </c>
      <c r="DE153" s="34">
        <v>9.4785346984863281</v>
      </c>
      <c r="DF153" s="34">
        <v>10.439591407775879</v>
      </c>
      <c r="DG153" s="34">
        <v>11.614917755126953</v>
      </c>
      <c r="DH153" t="s">
        <v>1464</v>
      </c>
      <c r="DI153" t="s">
        <v>843</v>
      </c>
      <c r="DJ153" s="34">
        <v>8.8445367813110352</v>
      </c>
      <c r="DK153" s="34">
        <v>9.2957315444946289</v>
      </c>
      <c r="DL153" s="34">
        <v>10.004764556884766</v>
      </c>
      <c r="DM153" s="34">
        <v>11.125657081604004</v>
      </c>
      <c r="DN153" s="34">
        <v>12.389446258544922</v>
      </c>
      <c r="DO153" t="s">
        <v>1294</v>
      </c>
      <c r="DP153" t="s">
        <v>843</v>
      </c>
      <c r="DQ153" s="34">
        <v>12.934283256530762</v>
      </c>
      <c r="DR153" t="s">
        <v>1521</v>
      </c>
      <c r="DS153" t="s">
        <v>843</v>
      </c>
      <c r="DT153" t="s">
        <v>843</v>
      </c>
      <c r="DU153" s="34">
        <v>11.7</v>
      </c>
      <c r="DV153" t="s">
        <v>1461</v>
      </c>
      <c r="DW153" t="s">
        <v>843</v>
      </c>
      <c r="DX153" t="s">
        <v>843</v>
      </c>
      <c r="DY153" t="s">
        <v>432</v>
      </c>
      <c r="DZ153" s="34">
        <v>-1.8222486600279808E-2</v>
      </c>
      <c r="EA153" s="34">
        <v>3.7217341363430023E-2</v>
      </c>
      <c r="EB153" s="34">
        <v>6.5101504325866699E-2</v>
      </c>
      <c r="EC153" s="34">
        <v>4.1962742805480957E-2</v>
      </c>
      <c r="ED153" s="34">
        <v>8.357827365398407E-2</v>
      </c>
      <c r="EE153" t="s">
        <v>843</v>
      </c>
      <c r="EF153" t="s">
        <v>819</v>
      </c>
      <c r="EG153" s="34">
        <v>2.8807550668716431E-2</v>
      </c>
      <c r="EH153" s="34">
        <v>4.510049894452095E-2</v>
      </c>
      <c r="EI153" s="34">
        <v>3.082648292183876E-2</v>
      </c>
      <c r="EJ153" s="34">
        <v>2.8966275975108147E-2</v>
      </c>
      <c r="EK153" s="34">
        <v>1.1413882486522198E-2</v>
      </c>
      <c r="EL153" t="s">
        <v>843</v>
      </c>
      <c r="EM153" t="s">
        <v>1294</v>
      </c>
      <c r="EN153" s="34">
        <v>3.008975088596344E-2</v>
      </c>
      <c r="EO153" s="34">
        <v>3.5432066768407822E-2</v>
      </c>
      <c r="EP153" s="34">
        <v>1.7971722409129143E-2</v>
      </c>
      <c r="EQ153" s="34">
        <v>1.329847052693367E-2</v>
      </c>
      <c r="ER153" s="34">
        <v>2.7597991749644279E-2</v>
      </c>
      <c r="ES153" t="s">
        <v>843</v>
      </c>
      <c r="ET153" t="s">
        <v>1521</v>
      </c>
      <c r="EU153" s="34">
        <v>3.6857388913631439E-2</v>
      </c>
      <c r="EV153" s="34">
        <v>2.2637343034148216E-2</v>
      </c>
      <c r="EW153" s="34">
        <v>1.7238328233361244E-2</v>
      </c>
      <c r="EX153" s="34">
        <v>7.0795547217130661E-3</v>
      </c>
      <c r="EY153" s="34">
        <v>2.911568246781826E-2</v>
      </c>
      <c r="EZ153" t="s">
        <v>843</v>
      </c>
      <c r="FA153" t="s">
        <v>1594</v>
      </c>
      <c r="FB153" s="34">
        <v>3.9410114288330078E-2</v>
      </c>
      <c r="FC153" s="34">
        <v>2.5364074856042862E-2</v>
      </c>
      <c r="FD153" s="34">
        <v>1.9637886434793472E-2</v>
      </c>
      <c r="FE153" s="34">
        <v>6.0336971655488014E-3</v>
      </c>
      <c r="FF153" s="34">
        <v>0.10329440981149673</v>
      </c>
      <c r="FG153" t="s">
        <v>843</v>
      </c>
      <c r="FH153" s="34"/>
      <c r="FI153" s="34"/>
      <c r="FJ153" s="34"/>
      <c r="FK153" s="34"/>
      <c r="FL153" s="34"/>
      <c r="FM153" t="s">
        <v>843</v>
      </c>
      <c r="FN153" t="s">
        <v>843</v>
      </c>
      <c r="FO153" s="34">
        <v>0.48433999999999999</v>
      </c>
      <c r="FP153" t="s">
        <v>1462</v>
      </c>
      <c r="FQ153" t="s">
        <v>843</v>
      </c>
      <c r="FR153" t="s">
        <v>843</v>
      </c>
      <c r="FS153" s="34">
        <v>0.52554999999999996</v>
      </c>
      <c r="FT153" t="s">
        <v>1462</v>
      </c>
      <c r="FU153" t="s">
        <v>843</v>
      </c>
      <c r="FV153" t="s">
        <v>843</v>
      </c>
      <c r="FW153" s="34">
        <v>0.44516</v>
      </c>
      <c r="FX153" t="s">
        <v>1462</v>
      </c>
      <c r="FY153" t="s">
        <v>843</v>
      </c>
      <c r="FZ153" s="34">
        <v>-5.6119602173566818E-2</v>
      </c>
      <c r="GA153" s="34">
        <v>-7.079760730266571E-2</v>
      </c>
      <c r="GB153" s="34">
        <v>-7.0643693208694458E-2</v>
      </c>
      <c r="GC153" s="34">
        <v>-7.0166386663913727E-2</v>
      </c>
      <c r="GD153" s="34">
        <v>-9.4000048935413361E-2</v>
      </c>
      <c r="GE153" t="s">
        <v>830</v>
      </c>
      <c r="GF153" t="s">
        <v>843</v>
      </c>
      <c r="GG153" s="34">
        <v>-7.4670158326625824E-2</v>
      </c>
      <c r="GH153" s="34">
        <v>-8.6916446685791016E-2</v>
      </c>
      <c r="GI153" s="34">
        <v>-7.120019942522049E-2</v>
      </c>
      <c r="GJ153" s="34">
        <v>-7.1146875619888306E-2</v>
      </c>
      <c r="GK153" s="34">
        <v>-9.4223007559776306E-2</v>
      </c>
      <c r="GL153" t="s">
        <v>832</v>
      </c>
      <c r="GM153" t="s">
        <v>843</v>
      </c>
      <c r="GN153" s="34">
        <v>0.64109200239181519</v>
      </c>
      <c r="GO153" t="s">
        <v>832</v>
      </c>
      <c r="GP153" t="s">
        <v>843</v>
      </c>
      <c r="GQ153" t="s">
        <v>843</v>
      </c>
      <c r="GR153" s="34">
        <v>5.2388578653335571E-2</v>
      </c>
      <c r="GS153" s="34">
        <v>4.8866350203752518E-2</v>
      </c>
      <c r="GT153" s="34">
        <v>3.0296009033918381E-2</v>
      </c>
      <c r="GU153" s="34">
        <v>2.4989152327179909E-2</v>
      </c>
      <c r="GV153" s="34">
        <v>4.321572557091713E-2</v>
      </c>
      <c r="GW153" t="s">
        <v>832</v>
      </c>
      <c r="GX153" t="s">
        <v>843</v>
      </c>
      <c r="GY153" t="s">
        <v>843</v>
      </c>
      <c r="GZ153" t="s">
        <v>843</v>
      </c>
      <c r="HA153" t="s">
        <v>843</v>
      </c>
      <c r="HB153" t="s">
        <v>843</v>
      </c>
      <c r="HC153" t="s">
        <v>843</v>
      </c>
      <c r="HD153" t="s">
        <v>843</v>
      </c>
      <c r="HE153" t="s">
        <v>843</v>
      </c>
      <c r="HF153" t="s">
        <v>843</v>
      </c>
      <c r="HG153" t="s">
        <v>843</v>
      </c>
      <c r="HH153" s="34">
        <v>4251573</v>
      </c>
      <c r="HI153" s="34">
        <v>4200501</v>
      </c>
      <c r="HJ153" s="34">
        <v>4147642</v>
      </c>
      <c r="HK153" s="34">
        <v>4093982</v>
      </c>
      <c r="HL153" s="34">
        <v>4046995</v>
      </c>
      <c r="HM153" s="34">
        <v>4001382</v>
      </c>
      <c r="HN153" s="34">
        <v>3942748</v>
      </c>
      <c r="HO153" s="34">
        <v>3876843</v>
      </c>
      <c r="HP153" s="34">
        <v>3812422</v>
      </c>
      <c r="HQ153" s="34">
        <v>3749492</v>
      </c>
      <c r="HR153" s="34">
        <v>3678186</v>
      </c>
      <c r="HS153" s="34">
        <v>3595126</v>
      </c>
      <c r="HT153" s="34">
        <v>3507191</v>
      </c>
      <c r="HU153" s="34">
        <v>3416530</v>
      </c>
      <c r="HV153" s="34">
        <v>3338336</v>
      </c>
      <c r="HW153" s="34">
        <v>3277388</v>
      </c>
      <c r="HX153" s="34">
        <v>3225123</v>
      </c>
      <c r="HY153" s="34">
        <v>3180506</v>
      </c>
      <c r="HZ153" s="34">
        <v>3141837</v>
      </c>
      <c r="IA153" s="34">
        <v>3109491</v>
      </c>
      <c r="IB153" s="34">
        <v>3084847</v>
      </c>
      <c r="IC153" s="34">
        <v>3061506</v>
      </c>
      <c r="ID153" s="34">
        <v>3272996</v>
      </c>
      <c r="IE153" s="34">
        <v>3435931</v>
      </c>
      <c r="IF153" s="34">
        <v>3329865</v>
      </c>
      <c r="IG153" s="34">
        <v>3254966</v>
      </c>
      <c r="IH153" s="34">
        <v>3211875</v>
      </c>
      <c r="II153" s="34">
        <v>3193756</v>
      </c>
      <c r="IJ153" s="34">
        <v>3185847</v>
      </c>
      <c r="IK153" s="34">
        <v>3180733</v>
      </c>
      <c r="IL153" s="34">
        <v>3174727</v>
      </c>
      <c r="IM153" s="34">
        <v>3167853</v>
      </c>
      <c r="IN153" s="34">
        <v>3160142</v>
      </c>
      <c r="IO153" s="34">
        <v>3151669</v>
      </c>
      <c r="IP153" s="34">
        <v>3142584</v>
      </c>
      <c r="IQ153" s="34">
        <v>3133020</v>
      </c>
      <c r="IR153" s="34">
        <v>3123061</v>
      </c>
      <c r="IS153" s="34">
        <v>3112811</v>
      </c>
      <c r="IT153" s="34">
        <v>3102423</v>
      </c>
      <c r="IU153" s="34">
        <v>3091956</v>
      </c>
      <c r="IV153" s="34">
        <v>3081524</v>
      </c>
      <c r="IW153" s="34">
        <v>3071336</v>
      </c>
      <c r="IX153" s="34">
        <v>3061537</v>
      </c>
      <c r="IY153" s="34">
        <v>3052151</v>
      </c>
      <c r="IZ153" s="34">
        <v>3043273</v>
      </c>
      <c r="JA153" s="34">
        <v>3034910</v>
      </c>
      <c r="JB153" s="34">
        <v>3026902</v>
      </c>
      <c r="JC153" s="34">
        <v>3019227</v>
      </c>
      <c r="JD153" s="34">
        <v>3011890</v>
      </c>
      <c r="JE153" s="34">
        <v>3004709</v>
      </c>
      <c r="JF153" s="34">
        <v>2997532</v>
      </c>
      <c r="JG153" s="34">
        <v>2990387</v>
      </c>
      <c r="JH153" s="34">
        <v>2983182</v>
      </c>
      <c r="JI153" s="34">
        <v>2975745</v>
      </c>
      <c r="JJ153" s="34">
        <v>2967901</v>
      </c>
      <c r="JK153" s="34">
        <v>2959604</v>
      </c>
      <c r="JL153" s="34">
        <v>2950919</v>
      </c>
      <c r="JM153" s="34">
        <v>2941820</v>
      </c>
      <c r="JN153" s="34">
        <v>2932241</v>
      </c>
      <c r="JO153" s="34">
        <v>2922091</v>
      </c>
      <c r="JP153" s="34">
        <v>2911390</v>
      </c>
      <c r="JQ153" s="34">
        <v>2900199</v>
      </c>
      <c r="JR153" s="34">
        <v>2888476</v>
      </c>
      <c r="JS153" s="34">
        <v>2876253</v>
      </c>
      <c r="JT153" s="34">
        <v>2863619</v>
      </c>
      <c r="JU153" s="34">
        <v>2850584</v>
      </c>
      <c r="JV153" s="34">
        <v>2837180</v>
      </c>
      <c r="JW153" s="34">
        <v>2823537</v>
      </c>
      <c r="JX153" s="34">
        <v>2809753</v>
      </c>
      <c r="JY153" s="34">
        <v>2795905</v>
      </c>
      <c r="JZ153" s="34">
        <v>2782056</v>
      </c>
      <c r="KA153" s="34">
        <v>2768240</v>
      </c>
      <c r="KB153" s="34">
        <v>2754518</v>
      </c>
      <c r="KC153" s="34">
        <v>2741017</v>
      </c>
      <c r="KD153" s="34">
        <v>2727852</v>
      </c>
      <c r="KE153" s="34">
        <v>2715046</v>
      </c>
      <c r="KF153" s="34">
        <v>2702577</v>
      </c>
      <c r="KG153" s="34">
        <v>2690400</v>
      </c>
      <c r="KH153" s="34">
        <v>2678570</v>
      </c>
      <c r="KI153" s="34">
        <v>2667082</v>
      </c>
      <c r="KJ153" s="34">
        <v>2655950</v>
      </c>
      <c r="KK153" s="34">
        <v>2645128</v>
      </c>
      <c r="KL153" s="34">
        <v>2634572</v>
      </c>
      <c r="KM153" s="34">
        <v>2624382</v>
      </c>
      <c r="KN153" s="34">
        <v>2614511</v>
      </c>
      <c r="KO153" s="34">
        <v>2604820</v>
      </c>
      <c r="KP153" s="34">
        <v>2595266</v>
      </c>
      <c r="KQ153" s="34">
        <v>2585856</v>
      </c>
      <c r="KR153" s="34">
        <v>2576541</v>
      </c>
      <c r="KS153" s="34">
        <v>2567253</v>
      </c>
      <c r="KT153" s="34">
        <v>2557949</v>
      </c>
      <c r="KU153" s="34">
        <v>2548593</v>
      </c>
      <c r="KV153" s="34">
        <v>2539128</v>
      </c>
      <c r="KW153" s="34">
        <v>2529517</v>
      </c>
      <c r="KX153" s="34">
        <v>2519739</v>
      </c>
      <c r="KY153" s="34">
        <v>2509758</v>
      </c>
      <c r="KZ153" s="34">
        <v>2499593</v>
      </c>
      <c r="LA153" s="34">
        <v>2489276</v>
      </c>
      <c r="LB153" s="34">
        <v>2478773</v>
      </c>
      <c r="LC153" s="34">
        <v>2468055</v>
      </c>
      <c r="LD153" s="34">
        <v>2457142</v>
      </c>
      <c r="LE153" t="s">
        <v>843</v>
      </c>
      <c r="LF153" t="s">
        <v>843</v>
      </c>
      <c r="LG153" t="s">
        <v>843</v>
      </c>
      <c r="LH153" s="34">
        <v>-1.2241385877132416E-2</v>
      </c>
      <c r="LI153" s="34">
        <v>-1.2085228227078915E-2</v>
      </c>
      <c r="LJ153" s="34">
        <v>-1.2663823552429676E-2</v>
      </c>
      <c r="LK153" s="34">
        <v>-1.3021889142692089E-2</v>
      </c>
      <c r="LL153" s="34">
        <v>-1.1543460190296173E-2</v>
      </c>
      <c r="LM153" s="34">
        <v>-1.1334829032421112E-2</v>
      </c>
      <c r="LN153" s="34">
        <v>-1.4761859551072121E-2</v>
      </c>
      <c r="LO153" s="34">
        <v>-1.6856780275702477E-2</v>
      </c>
      <c r="LP153" s="34">
        <v>-1.6756480559706688E-2</v>
      </c>
      <c r="LQ153" s="34">
        <v>-1.6644317656755447E-2</v>
      </c>
      <c r="LR153" s="34">
        <v>-1.920066773891449E-2</v>
      </c>
      <c r="LS153" s="34">
        <v>-2.2840656340122223E-2</v>
      </c>
      <c r="LT153" s="34">
        <v>-2.4763606488704681E-2</v>
      </c>
      <c r="LU153" s="34">
        <v>-2.619001641869545E-2</v>
      </c>
      <c r="LV153" s="34">
        <v>-2.315293624997139E-2</v>
      </c>
      <c r="LW153" s="34">
        <v>-1.8425716087222099E-2</v>
      </c>
      <c r="LX153" s="34">
        <v>-1.6075674444437027E-2</v>
      </c>
      <c r="LY153" s="34">
        <v>-1.3930785469710827E-2</v>
      </c>
      <c r="LZ153" s="34">
        <v>-1.2232642620801926E-2</v>
      </c>
      <c r="MA153" s="34">
        <v>-1.0348613373935223E-2</v>
      </c>
      <c r="MB153" s="34">
        <v>-7.95698631554842E-3</v>
      </c>
      <c r="MC153" s="34">
        <v>-7.5951097533106804E-3</v>
      </c>
      <c r="MD153" s="34">
        <v>6.6798821091651917E-2</v>
      </c>
      <c r="ME153" s="34">
        <v>4.8582147806882858E-2</v>
      </c>
      <c r="MF153" s="34">
        <v>-3.1356159597635269E-2</v>
      </c>
      <c r="MG153" s="34">
        <v>-2.2749932482838631E-2</v>
      </c>
      <c r="MH153" s="34">
        <v>-1.3326951302587986E-2</v>
      </c>
      <c r="MI153" s="34">
        <v>-5.6572249159216881E-3</v>
      </c>
      <c r="MJ153" s="34">
        <v>-2.4794659111648798E-3</v>
      </c>
      <c r="MK153" s="34">
        <v>-1.6065143281593919E-3</v>
      </c>
      <c r="ML153" s="34">
        <v>-1.8900289433076978E-3</v>
      </c>
      <c r="MM153" s="34">
        <v>-2.1675729658454657E-3</v>
      </c>
      <c r="MN153" s="34">
        <v>-2.4371079634875059E-3</v>
      </c>
      <c r="MO153" s="34">
        <v>-2.6848095003515482E-3</v>
      </c>
      <c r="MP153" s="34">
        <v>-2.8867623768746853E-3</v>
      </c>
      <c r="MQ153" s="34">
        <v>-3.0479957349598408E-3</v>
      </c>
      <c r="MR153" s="34">
        <v>-3.1837848946452141E-3</v>
      </c>
      <c r="MS153" s="34">
        <v>-3.2874341122806072E-3</v>
      </c>
      <c r="MT153" s="34">
        <v>-3.3427574671804905E-3</v>
      </c>
      <c r="MU153" s="34">
        <v>-3.3795186318457127E-3</v>
      </c>
      <c r="MV153" s="34">
        <v>-3.3796206116676331E-3</v>
      </c>
      <c r="MW153" s="34">
        <v>-3.3116338308900595E-3</v>
      </c>
      <c r="MX153" s="34">
        <v>-3.1955686863511801E-3</v>
      </c>
      <c r="MY153" s="34">
        <v>-3.0704895034432411E-3</v>
      </c>
      <c r="MZ153" s="34">
        <v>-2.9130070470273495E-3</v>
      </c>
      <c r="NA153" s="34">
        <v>-2.7518109418451786E-3</v>
      </c>
      <c r="NB153" s="34">
        <v>-2.6421158108860254E-3</v>
      </c>
      <c r="NC153" s="34">
        <v>-2.5388158392161131E-3</v>
      </c>
      <c r="ND153" s="34">
        <v>-2.433049725368619E-3</v>
      </c>
      <c r="NE153" s="34">
        <v>-2.3870640434324741E-3</v>
      </c>
      <c r="NF153" s="34">
        <v>-2.3914412595331669E-3</v>
      </c>
      <c r="NG153" s="34">
        <v>-2.386472886428237E-3</v>
      </c>
      <c r="NH153" s="34">
        <v>-2.4122945033013821E-3</v>
      </c>
      <c r="NI153" s="34">
        <v>-2.4960881564766169E-3</v>
      </c>
      <c r="NJ153" s="34">
        <v>-2.6394587475806475E-3</v>
      </c>
      <c r="NK153" s="34">
        <v>-2.7994932606816292E-3</v>
      </c>
      <c r="NL153" s="34">
        <v>-2.9388284310698509E-3</v>
      </c>
      <c r="NM153" s="34">
        <v>-3.0882097780704498E-3</v>
      </c>
      <c r="NN153" s="34">
        <v>-3.2614602241665125E-3</v>
      </c>
      <c r="NO153" s="34">
        <v>-3.4675211645662785E-3</v>
      </c>
      <c r="NP153" s="34">
        <v>-3.6688256077468395E-3</v>
      </c>
      <c r="NQ153" s="34">
        <v>-3.8512749597430229E-3</v>
      </c>
      <c r="NR153" s="34">
        <v>-4.0503279305994511E-3</v>
      </c>
      <c r="NS153" s="34">
        <v>-4.2406218126416206E-3</v>
      </c>
      <c r="NT153" s="34">
        <v>-4.4021960347890854E-3</v>
      </c>
      <c r="NU153" s="34">
        <v>-4.5623239129781723E-3</v>
      </c>
      <c r="NV153" s="34">
        <v>-4.7132843174040318E-3</v>
      </c>
      <c r="NW153" s="34">
        <v>-4.8202467150986195E-3</v>
      </c>
      <c r="NX153" s="34">
        <v>-4.8937750980257988E-3</v>
      </c>
      <c r="NY153" s="34">
        <v>-4.9407323822379112E-3</v>
      </c>
      <c r="NZ153" s="34">
        <v>-4.9656238406896591E-3</v>
      </c>
      <c r="OA153" s="34">
        <v>-4.9784835427999496E-3</v>
      </c>
      <c r="OB153" s="34">
        <v>-4.9692667089402676E-3</v>
      </c>
      <c r="OC153" s="34">
        <v>-4.9134534783661366E-3</v>
      </c>
      <c r="OD153" s="34">
        <v>-4.8145330511033535E-3</v>
      </c>
      <c r="OE153" s="34">
        <v>-4.705590195953846E-3</v>
      </c>
      <c r="OF153" s="34">
        <v>-4.6031340025365353E-3</v>
      </c>
      <c r="OG153" s="34">
        <v>-4.5158807188272476E-3</v>
      </c>
      <c r="OH153" s="34">
        <v>-4.4068112038075924E-3</v>
      </c>
      <c r="OI153" s="34">
        <v>-4.2980792932212353E-3</v>
      </c>
      <c r="OJ153" s="34">
        <v>-4.1825845837593079E-3</v>
      </c>
      <c r="OK153" s="34">
        <v>-4.0829489007592201E-3</v>
      </c>
      <c r="OL153" s="34">
        <v>-3.9987172931432724E-3</v>
      </c>
      <c r="OM153" s="34">
        <v>-3.8753002882003784E-3</v>
      </c>
      <c r="ON153" s="34">
        <v>-3.7683579139411449E-3</v>
      </c>
      <c r="OO153" s="34">
        <v>-3.7135069724172354E-3</v>
      </c>
      <c r="OP153" s="34">
        <v>-3.6745588295161724E-3</v>
      </c>
      <c r="OQ153" s="34">
        <v>-3.632421838119626E-3</v>
      </c>
      <c r="OR153" s="34">
        <v>-3.6087925545871258E-3</v>
      </c>
      <c r="OS153" s="34">
        <v>-3.6113460082560778E-3</v>
      </c>
      <c r="OT153" s="34">
        <v>-3.6306900437921286E-3</v>
      </c>
      <c r="OU153" s="34">
        <v>-3.6643233615905046E-3</v>
      </c>
      <c r="OV153" s="34">
        <v>-3.7207272835075855E-3</v>
      </c>
      <c r="OW153" s="34">
        <v>-3.7923394702374935E-3</v>
      </c>
      <c r="OX153" s="34">
        <v>-3.8730506785213947E-3</v>
      </c>
      <c r="OY153" s="34">
        <v>-3.9689904078841209E-3</v>
      </c>
      <c r="OZ153" s="34">
        <v>-4.0584155358374119E-3</v>
      </c>
      <c r="PA153" s="34">
        <v>-4.1360133327543736E-3</v>
      </c>
      <c r="PB153" s="34">
        <v>-4.2282254435122013E-3</v>
      </c>
      <c r="PC153" s="34">
        <v>-4.3332884088158607E-3</v>
      </c>
      <c r="PD153" s="34">
        <v>-4.4315052218735218E-3</v>
      </c>
      <c r="PE153" t="s">
        <v>1300</v>
      </c>
      <c r="PF153" t="s">
        <v>843</v>
      </c>
      <c r="PG153" t="s">
        <v>843</v>
      </c>
      <c r="PH153" t="s">
        <v>843</v>
      </c>
      <c r="PI153" t="s">
        <v>843</v>
      </c>
      <c r="PJ153" t="s">
        <v>1300</v>
      </c>
      <c r="PK153" s="34">
        <v>0.47354543209075928</v>
      </c>
      <c r="PL153" s="34">
        <v>0.47363421320915222</v>
      </c>
      <c r="PM153" s="34">
        <v>0.47368937730789185</v>
      </c>
      <c r="PN153" s="34">
        <v>0.47373631596565247</v>
      </c>
      <c r="PO153" s="34">
        <v>0.47366625070571899</v>
      </c>
      <c r="PP153" s="34">
        <v>0.47370034456253052</v>
      </c>
      <c r="PQ153" s="34">
        <v>0.47395244240760803</v>
      </c>
      <c r="PR153" s="34">
        <v>0.47422012686729431</v>
      </c>
      <c r="PS153" s="34">
        <v>0.47451803088188171</v>
      </c>
      <c r="PT153" s="34">
        <v>0.4747912585735321</v>
      </c>
      <c r="PU153" s="34">
        <v>0.47501295804977417</v>
      </c>
      <c r="PV153" s="34">
        <v>0.47517666220664978</v>
      </c>
      <c r="PW153" s="34">
        <v>0.47527521848678589</v>
      </c>
      <c r="PX153" s="34">
        <v>0.47534164786338806</v>
      </c>
      <c r="PY153" s="34">
        <v>0.47544646263122559</v>
      </c>
      <c r="PZ153" s="34">
        <v>0.47555309534072876</v>
      </c>
      <c r="QA153" s="34">
        <v>0.47559797763824463</v>
      </c>
      <c r="QB153" s="34">
        <v>0.47560608386993408</v>
      </c>
      <c r="QC153" s="34">
        <v>0.47551637887954712</v>
      </c>
      <c r="QD153" s="34">
        <v>0.47533729672431946</v>
      </c>
      <c r="QE153" s="34">
        <v>0.47505596280097961</v>
      </c>
      <c r="QF153" s="34">
        <v>0.47468042373657227</v>
      </c>
      <c r="QG153" s="34">
        <v>0.47610598802566528</v>
      </c>
      <c r="QH153" s="34">
        <v>0.4769519567489624</v>
      </c>
      <c r="QI153" s="34">
        <v>0.47593912482261658</v>
      </c>
      <c r="QJ153" s="34">
        <v>0.47516992688179016</v>
      </c>
      <c r="QK153" s="34">
        <v>0.47465452551841736</v>
      </c>
      <c r="QL153" s="34">
        <v>0.47435715794563293</v>
      </c>
      <c r="QM153" s="34">
        <v>0.47416400909423828</v>
      </c>
      <c r="QN153" s="34">
        <v>0.47401493787765503</v>
      </c>
      <c r="QO153" s="34">
        <v>0.47388201951980591</v>
      </c>
      <c r="QP153" s="34">
        <v>0.47376662492752075</v>
      </c>
      <c r="QQ153" s="34">
        <v>0.47366794943809509</v>
      </c>
      <c r="QR153" s="34">
        <v>0.47358652949333191</v>
      </c>
      <c r="QS153" s="34">
        <v>0.47352784872055054</v>
      </c>
      <c r="QT153" s="34">
        <v>0.47349107265472412</v>
      </c>
      <c r="QU153" s="34">
        <v>0.4734739363193512</v>
      </c>
      <c r="QV153" s="34">
        <v>0.4734797477722168</v>
      </c>
      <c r="QW153" s="34">
        <v>0.47350925207138062</v>
      </c>
      <c r="QX153" s="34">
        <v>0.47355976700782776</v>
      </c>
      <c r="QY153" s="34">
        <v>0.47363123297691345</v>
      </c>
      <c r="QZ153" s="34">
        <v>0.47372740507125854</v>
      </c>
      <c r="RA153" s="34">
        <v>0.47384598851203918</v>
      </c>
      <c r="RB153" s="34">
        <v>0.47398278117179871</v>
      </c>
      <c r="RC153" s="34">
        <v>0.47413656115531921</v>
      </c>
      <c r="RD153" s="34">
        <v>0.47430336475372314</v>
      </c>
      <c r="RE153" s="34">
        <v>0.47448018193244934</v>
      </c>
      <c r="RF153" s="34">
        <v>0.47466421127319336</v>
      </c>
      <c r="RG153" s="34">
        <v>0.47484999895095825</v>
      </c>
      <c r="RH153" s="34">
        <v>0.47503501176834106</v>
      </c>
      <c r="RI153" s="34">
        <v>0.47521626949310303</v>
      </c>
      <c r="RJ153" s="34">
        <v>0.47538897395133972</v>
      </c>
      <c r="RK153" s="34">
        <v>0.47555595636367798</v>
      </c>
      <c r="RL153" s="34">
        <v>0.47571918368339539</v>
      </c>
      <c r="RM153" s="34">
        <v>0.47586929798126221</v>
      </c>
      <c r="RN153" s="34">
        <v>0.47600826621055603</v>
      </c>
      <c r="RO153" s="34">
        <v>0.47614184021949768</v>
      </c>
      <c r="RP153" s="34">
        <v>0.47626844048500061</v>
      </c>
      <c r="RQ153" s="34">
        <v>0.47638887166976929</v>
      </c>
      <c r="RR153" s="34">
        <v>0.4765053391456604</v>
      </c>
      <c r="RS153" s="34">
        <v>0.47662284970283508</v>
      </c>
      <c r="RT153" s="34">
        <v>0.47674417495727539</v>
      </c>
      <c r="RU153" s="34">
        <v>0.47687014937400818</v>
      </c>
      <c r="RV153" s="34">
        <v>0.4770074188709259</v>
      </c>
      <c r="RW153" s="34">
        <v>0.47715601325035095</v>
      </c>
      <c r="RX153" s="34">
        <v>0.47731903195381165</v>
      </c>
      <c r="RY153" s="34">
        <v>0.47749844193458557</v>
      </c>
      <c r="RZ153" s="34">
        <v>0.47770082950592041</v>
      </c>
      <c r="SA153" s="34">
        <v>0.47792920470237732</v>
      </c>
      <c r="SB153" s="34">
        <v>0.47818148136138916</v>
      </c>
      <c r="SC153" s="34">
        <v>0.4784616231918335</v>
      </c>
      <c r="SD153" s="34">
        <v>0.47877061367034912</v>
      </c>
      <c r="SE153" s="34">
        <v>0.47910958528518677</v>
      </c>
      <c r="SF153" s="34">
        <v>0.47947749495506287</v>
      </c>
      <c r="SG153" s="34">
        <v>0.4798731803894043</v>
      </c>
      <c r="SH153" s="34">
        <v>0.48029905557632446</v>
      </c>
      <c r="SI153" s="34">
        <v>0.48075151443481445</v>
      </c>
      <c r="SJ153" s="34">
        <v>0.48122510313987732</v>
      </c>
      <c r="SK153" s="34">
        <v>0.48171710968017578</v>
      </c>
      <c r="SL153" s="34">
        <v>0.48222362995147705</v>
      </c>
      <c r="SM153" s="34">
        <v>0.48274365067481995</v>
      </c>
      <c r="SN153" s="34">
        <v>0.48327264189720154</v>
      </c>
      <c r="SO153" s="34">
        <v>0.4838053286075592</v>
      </c>
      <c r="SP153" s="34">
        <v>0.48433992266654968</v>
      </c>
      <c r="SQ153" s="34">
        <v>0.4848707914352417</v>
      </c>
      <c r="SR153" s="34">
        <v>0.48539209365844727</v>
      </c>
      <c r="SS153" s="34">
        <v>0.48589932918548584</v>
      </c>
      <c r="ST153" s="34">
        <v>0.48639252781867981</v>
      </c>
      <c r="SU153" s="34">
        <v>0.48686784505844116</v>
      </c>
      <c r="SV153" s="34">
        <v>0.48731699585914612</v>
      </c>
      <c r="SW153" s="34">
        <v>0.48773998022079468</v>
      </c>
      <c r="SX153" s="34">
        <v>0.48813796043395996</v>
      </c>
      <c r="SY153" s="34">
        <v>0.48850905895233154</v>
      </c>
      <c r="SZ153" s="34">
        <v>0.48885262012481689</v>
      </c>
      <c r="TA153" s="34">
        <v>0.48917168378829956</v>
      </c>
      <c r="TB153" s="34">
        <v>0.4894694983959198</v>
      </c>
      <c r="TC153" s="34">
        <v>0.48974373936653137</v>
      </c>
      <c r="TD153" s="34">
        <v>0.4899962842464447</v>
      </c>
      <c r="TE153" s="34">
        <v>0.49023368954658508</v>
      </c>
      <c r="TF153" s="34">
        <v>0.49045827984809875</v>
      </c>
      <c r="TG153" s="34">
        <v>0.49067330360412598</v>
      </c>
      <c r="TH153" t="s">
        <v>843</v>
      </c>
      <c r="TI153" t="s">
        <v>843</v>
      </c>
      <c r="TJ153" t="s">
        <v>1300</v>
      </c>
      <c r="TK153" s="34">
        <v>0.67528606471063801</v>
      </c>
      <c r="TL153" s="34">
        <v>0.68001043208893408</v>
      </c>
      <c r="TM153" s="34">
        <v>0.68541969147771198</v>
      </c>
      <c r="TN153" s="34">
        <v>0.69132131015720111</v>
      </c>
      <c r="TO153" s="34">
        <v>0.69655278835867307</v>
      </c>
      <c r="TP153" s="34">
        <v>0.70091945732749295</v>
      </c>
      <c r="TQ153" s="34">
        <v>0.70437382759435807</v>
      </c>
      <c r="TR153" s="34">
        <v>0.70701521831036207</v>
      </c>
      <c r="TS153" s="34">
        <v>0.70955995952179507</v>
      </c>
      <c r="TT153" s="34">
        <v>0.712004624625866</v>
      </c>
      <c r="TU153" s="34">
        <v>0.71462875993764297</v>
      </c>
      <c r="TV153" s="34">
        <v>0.71713818693166997</v>
      </c>
      <c r="TW153" s="34">
        <v>0.71877618281641698</v>
      </c>
      <c r="TX153" s="34">
        <v>0.71805329997785805</v>
      </c>
      <c r="TY153" s="34">
        <v>0.71271904435038191</v>
      </c>
      <c r="TZ153" s="34">
        <v>0.70444054838792391</v>
      </c>
      <c r="UA153" s="34">
        <v>0.69602120601291806</v>
      </c>
      <c r="UB153" s="34">
        <v>0.68826029568879898</v>
      </c>
      <c r="UC153" s="34">
        <v>0.68146246924967802</v>
      </c>
      <c r="UD153" s="34">
        <v>0.67520681037507402</v>
      </c>
      <c r="UE153" s="34">
        <v>0.66995364762012499</v>
      </c>
      <c r="UF153" s="34">
        <v>0.66587871036693902</v>
      </c>
      <c r="UG153" s="34">
        <v>0.67704803183383011</v>
      </c>
      <c r="UH153" s="34">
        <v>0.68289278801000408</v>
      </c>
      <c r="UI153" s="34">
        <v>0.67186132170523394</v>
      </c>
      <c r="UJ153" s="34">
        <v>0.66220891401016202</v>
      </c>
      <c r="UK153" s="34">
        <v>0.65552831290134306</v>
      </c>
      <c r="UL153" s="34">
        <v>0.65199898614687801</v>
      </c>
      <c r="UM153" s="34">
        <v>0.65090602279393805</v>
      </c>
      <c r="UN153" s="34">
        <v>0.65201632014009303</v>
      </c>
      <c r="UO153" s="34">
        <v>0.65460888448046106</v>
      </c>
      <c r="UP153" s="34">
        <v>0.65769497511406005</v>
      </c>
      <c r="UQ153" s="34">
        <v>0.660561876738747</v>
      </c>
      <c r="UR153" s="34">
        <v>0.66315165076027993</v>
      </c>
      <c r="US153" s="34">
        <v>0.6656766638022511</v>
      </c>
      <c r="UT153" s="34">
        <v>0.66793924073258393</v>
      </c>
      <c r="UU153" s="34">
        <v>0.66995916345520701</v>
      </c>
      <c r="UV153" s="34">
        <v>0.67164892573803503</v>
      </c>
      <c r="UW153" s="34">
        <v>0.67375591171092908</v>
      </c>
      <c r="UX153" s="34">
        <v>0.67605575951666907</v>
      </c>
      <c r="UY153" s="34">
        <v>0.67738154886997504</v>
      </c>
      <c r="UZ153" s="34">
        <v>0.67787308194219098</v>
      </c>
      <c r="VA153" s="34">
        <v>0.677797295933383</v>
      </c>
      <c r="VB153" s="34">
        <v>0.67722283026344898</v>
      </c>
      <c r="VC153" s="34">
        <v>0.67596750669961192</v>
      </c>
      <c r="VD153" s="34">
        <v>0.67403668081809998</v>
      </c>
      <c r="VE153" s="34">
        <v>0.67160631563228701</v>
      </c>
      <c r="VF153" s="34">
        <v>0.66851901686772508</v>
      </c>
      <c r="VG153" s="34">
        <v>0.66444203879325603</v>
      </c>
      <c r="VH153" s="34">
        <v>0.65947561968157598</v>
      </c>
      <c r="VI153" s="34">
        <v>0.65383527951740306</v>
      </c>
      <c r="VJ153" s="34">
        <v>0.64753113099890891</v>
      </c>
      <c r="VK153" s="34">
        <v>0.64099804185565001</v>
      </c>
      <c r="VL153" s="34">
        <v>0.63475549820297095</v>
      </c>
      <c r="VM153" s="34">
        <v>0.62903361668734903</v>
      </c>
      <c r="VN153" s="34">
        <v>0.62397148402286295</v>
      </c>
      <c r="VO153" s="34">
        <v>0.61959670536590405</v>
      </c>
      <c r="VP153" s="34">
        <v>0.61564752166218195</v>
      </c>
      <c r="VQ153" s="34">
        <v>0.611978858490827</v>
      </c>
      <c r="VR153" s="34">
        <v>0.60903442089928095</v>
      </c>
      <c r="VS153" s="34">
        <v>0.60712797102551908</v>
      </c>
      <c r="VT153" s="34">
        <v>0.60617116273745397</v>
      </c>
      <c r="VU153" s="34">
        <v>0.606110280992468</v>
      </c>
      <c r="VV153" s="34">
        <v>0.60685610638978804</v>
      </c>
      <c r="VW153" s="34">
        <v>0.60813844441918496</v>
      </c>
      <c r="VX153" s="34">
        <v>0.60978487215251298</v>
      </c>
      <c r="VY153" s="34">
        <v>0.611799921048365</v>
      </c>
      <c r="VZ153" s="34">
        <v>0.61410982291179894</v>
      </c>
      <c r="WA153" s="34">
        <v>0.61654305262009601</v>
      </c>
      <c r="WB153" s="34">
        <v>0.61891337509679301</v>
      </c>
      <c r="WC153" s="34">
        <v>0.62119256406053702</v>
      </c>
      <c r="WD153" s="34">
        <v>0.62341559980348504</v>
      </c>
      <c r="WE153" s="34">
        <v>0.62544880810363201</v>
      </c>
      <c r="WF153" s="34">
        <v>0.627081549096275</v>
      </c>
      <c r="WG153" s="34">
        <v>0.62817624053215504</v>
      </c>
      <c r="WH153" s="34">
        <v>0.62878437418739896</v>
      </c>
      <c r="WI153" s="34">
        <v>0.62892583634064803</v>
      </c>
      <c r="WJ153" s="34">
        <v>0.62837496283080596</v>
      </c>
      <c r="WK153" s="34">
        <v>0.62686165134038907</v>
      </c>
      <c r="WL153" s="34">
        <v>0.62416010753323103</v>
      </c>
      <c r="WM153" s="34">
        <v>0.62060310258158102</v>
      </c>
      <c r="WN153" s="34">
        <v>0.61680727420236903</v>
      </c>
      <c r="WO153" s="34">
        <v>0.61335799768577204</v>
      </c>
      <c r="WP153" s="34">
        <v>0.61036426861638293</v>
      </c>
      <c r="WQ153" s="34">
        <v>0.607626626929472</v>
      </c>
      <c r="WR153" s="34">
        <v>0.60521110863706495</v>
      </c>
      <c r="WS153" s="34">
        <v>0.60286325178228406</v>
      </c>
      <c r="WT153" s="34">
        <v>0.60052562875226401</v>
      </c>
      <c r="WU153" s="34">
        <v>0.59752125038957304</v>
      </c>
      <c r="WV153" s="34">
        <v>0.59422822872770498</v>
      </c>
      <c r="WW153" s="34">
        <v>0.59177587199744797</v>
      </c>
      <c r="WX153" s="34">
        <v>0.58999388878371095</v>
      </c>
      <c r="WY153" s="34">
        <v>0.58867150231723298</v>
      </c>
      <c r="WZ153" s="34">
        <v>0.58769757230332897</v>
      </c>
      <c r="XA153" s="34">
        <v>0.587006233582129</v>
      </c>
      <c r="XB153" s="34">
        <v>0.58654997812538101</v>
      </c>
      <c r="XC153" s="34">
        <v>0.58629604899677701</v>
      </c>
      <c r="XD153" s="34">
        <v>0.58620739524263299</v>
      </c>
      <c r="XE153" s="34">
        <v>0.58630188934240601</v>
      </c>
      <c r="XF153" s="34">
        <v>0.58652898467193504</v>
      </c>
      <c r="XG153" s="34">
        <v>0.58680389655949905</v>
      </c>
      <c r="XH153" t="s">
        <v>843</v>
      </c>
      <c r="XI153" t="s">
        <v>1300</v>
      </c>
      <c r="XJ153" s="34">
        <v>0.62996389806784403</v>
      </c>
      <c r="XK153" s="34">
        <v>0.63593557054265704</v>
      </c>
      <c r="XL153" s="34">
        <v>0.642748216938685</v>
      </c>
      <c r="XM153" s="34">
        <v>0.65043727598216095</v>
      </c>
      <c r="XN153" s="34">
        <v>0.65791474193633304</v>
      </c>
      <c r="XO153" s="34">
        <v>0.66505172462914108</v>
      </c>
      <c r="XP153" s="34">
        <v>0.67121269226438007</v>
      </c>
      <c r="XQ153" s="34">
        <v>0.67507969757867403</v>
      </c>
      <c r="XR153" s="34">
        <v>0.67589500847492801</v>
      </c>
      <c r="XS153" s="34">
        <v>0.67322817687993808</v>
      </c>
      <c r="XT153" s="34">
        <v>0.66859465508269589</v>
      </c>
      <c r="XU153" s="34">
        <v>0.66388164644554193</v>
      </c>
      <c r="XV153" s="34">
        <v>0.65964052993414501</v>
      </c>
      <c r="XW153" s="34">
        <v>0.65544563410161305</v>
      </c>
      <c r="XX153" s="34">
        <v>0.64936728217781503</v>
      </c>
      <c r="XY153" s="34">
        <v>0.64143244559386903</v>
      </c>
      <c r="XZ153" s="34">
        <v>0.63307321922295701</v>
      </c>
      <c r="YA153" s="34">
        <v>0.62445488233633295</v>
      </c>
      <c r="YB153" s="34">
        <v>0.61599042216384903</v>
      </c>
      <c r="YC153" s="34">
        <v>0.607928435875839</v>
      </c>
      <c r="YD153" s="34">
        <v>0.60126142398634397</v>
      </c>
      <c r="YE153" s="34">
        <v>0.59664596498488598</v>
      </c>
      <c r="YF153" s="34">
        <v>0.61265290272276507</v>
      </c>
      <c r="YG153" s="34">
        <v>0.62296841816672099</v>
      </c>
      <c r="YH153" s="34">
        <v>0.61316915250317994</v>
      </c>
      <c r="YI153" s="34">
        <v>0.60574319363090101</v>
      </c>
      <c r="YJ153" s="34">
        <v>0.60156341700719995</v>
      </c>
      <c r="YK153" s="34">
        <v>0.60026116580897804</v>
      </c>
      <c r="YL153" s="34">
        <v>0.60097032280583496</v>
      </c>
      <c r="YM153" s="34">
        <v>0.60333256569045002</v>
      </c>
      <c r="YN153" s="34">
        <v>0.60652081265570201</v>
      </c>
      <c r="YO153" s="34">
        <v>0.60969574661450499</v>
      </c>
      <c r="YP153" s="34">
        <v>0.61219616273511801</v>
      </c>
      <c r="YQ153" s="34">
        <v>0.61400737196704303</v>
      </c>
      <c r="YR153" s="34">
        <v>0.61542978889821098</v>
      </c>
      <c r="YS153" s="34">
        <v>0.61634237891874299</v>
      </c>
      <c r="YT153" s="34">
        <v>0.61703335558180794</v>
      </c>
      <c r="YU153" s="34">
        <v>0.61767601411135897</v>
      </c>
      <c r="YV153" s="34">
        <v>0.61888153531635404</v>
      </c>
      <c r="YW153" s="34">
        <v>0.62008699022770897</v>
      </c>
      <c r="YX153" s="34">
        <v>0.62014736863967301</v>
      </c>
      <c r="YY153" s="34">
        <v>0.61930915406194598</v>
      </c>
      <c r="YZ153" s="34">
        <v>0.61754226716841898</v>
      </c>
      <c r="ZA153" s="34">
        <v>0.61457896653523503</v>
      </c>
      <c r="ZB153" s="34">
        <v>0.61046534266473307</v>
      </c>
      <c r="ZC153" s="34">
        <v>0.60540220214072205</v>
      </c>
      <c r="ZD153" s="34">
        <v>0.59942674060805401</v>
      </c>
      <c r="ZE153" s="34">
        <v>0.59297154652969997</v>
      </c>
      <c r="ZF153" s="34">
        <v>0.58654475869715694</v>
      </c>
      <c r="ZG153" s="34">
        <v>0.58042535573750298</v>
      </c>
      <c r="ZH153" s="34">
        <v>0.57479059860068193</v>
      </c>
      <c r="ZI153" s="34">
        <v>0.56963905179512697</v>
      </c>
      <c r="ZJ153" s="34">
        <v>0.56468086169078202</v>
      </c>
      <c r="ZK153" s="34">
        <v>0.55980888819438501</v>
      </c>
      <c r="ZL153" s="34">
        <v>0.555495617946825</v>
      </c>
      <c r="ZM153" s="34">
        <v>0.55211592496834005</v>
      </c>
      <c r="ZN153" s="34">
        <v>0.54969171473501699</v>
      </c>
      <c r="ZO153" s="34">
        <v>0.54820560941770602</v>
      </c>
      <c r="ZP153" s="34">
        <v>0.54758220760162601</v>
      </c>
      <c r="ZQ153" s="34">
        <v>0.54766364223427699</v>
      </c>
      <c r="ZR153" s="34">
        <v>0.5483105232055</v>
      </c>
      <c r="ZS153" s="34">
        <v>0.54944988257702299</v>
      </c>
      <c r="ZT153" s="34">
        <v>0.55106620238492598</v>
      </c>
      <c r="ZU153" s="34">
        <v>0.55305730179902401</v>
      </c>
      <c r="ZV153" s="34">
        <v>0.55523160644478298</v>
      </c>
      <c r="ZW153" s="34">
        <v>0.55752680854168801</v>
      </c>
      <c r="ZX153" s="34">
        <v>0.55997046362937897</v>
      </c>
      <c r="ZY153" s="34">
        <v>0.56239860897849203</v>
      </c>
      <c r="ZZ153" s="34">
        <v>0.56456447158086998</v>
      </c>
      <c r="AAA153" s="34">
        <v>0.566296422804065</v>
      </c>
      <c r="AAB153" s="34">
        <v>0.56762876088763103</v>
      </c>
      <c r="AAC153" s="34">
        <v>0.56857841083143101</v>
      </c>
      <c r="AAD153" s="34">
        <v>0.56889263384737399</v>
      </c>
      <c r="AAE153" s="34">
        <v>0.56824317976809702</v>
      </c>
      <c r="AAF153" s="34">
        <v>0.56631748465779796</v>
      </c>
      <c r="AAG153" s="34">
        <v>0.56346835375901594</v>
      </c>
      <c r="AAH153" s="34">
        <v>0.56033870635323202</v>
      </c>
      <c r="AAI153" s="34">
        <v>0.55747137972048799</v>
      </c>
      <c r="AAJ153" s="34">
        <v>0.55497719958358405</v>
      </c>
      <c r="AAK153" s="34">
        <v>0.55265650762584206</v>
      </c>
      <c r="AAL153" s="34">
        <v>0.55052985758953599</v>
      </c>
      <c r="AAM153" s="34">
        <v>0.54833290707804894</v>
      </c>
      <c r="AAN153" s="34">
        <v>0.54605122692627606</v>
      </c>
      <c r="AAO153" s="34">
        <v>0.54296192398819998</v>
      </c>
      <c r="AAP153" s="34">
        <v>0.53942859678157806</v>
      </c>
      <c r="AAQ153" s="34">
        <v>0.53664341490006995</v>
      </c>
      <c r="AAR153" s="34">
        <v>0.53446583124812597</v>
      </c>
      <c r="AAS153" s="34">
        <v>0.53270784079002098</v>
      </c>
      <c r="AAT153" s="34">
        <v>0.53127060660008896</v>
      </c>
      <c r="AAU153" s="34">
        <v>0.53013658370706307</v>
      </c>
      <c r="AAV153" s="34">
        <v>0.52926192039012498</v>
      </c>
      <c r="AAW153" s="34">
        <v>0.52862177849146097</v>
      </c>
      <c r="AAX153" s="34">
        <v>0.52819088446720397</v>
      </c>
      <c r="AAY153" s="34">
        <v>0.527964429572919</v>
      </c>
      <c r="AAZ153" s="34">
        <v>0.52789019021414496</v>
      </c>
      <c r="ABA153" s="34">
        <v>0.52793257357880696</v>
      </c>
      <c r="ABB153" s="34">
        <v>0.52804476568785397</v>
      </c>
      <c r="ABC153" s="34">
        <v>0.52817405542816498</v>
      </c>
      <c r="ABD153" s="34">
        <v>0.52832520935261296</v>
      </c>
      <c r="ABE153" s="34">
        <v>0.52848164414521603</v>
      </c>
      <c r="ABF153" s="34">
        <v>0.528565300662314</v>
      </c>
      <c r="ABG153" t="s">
        <v>843</v>
      </c>
      <c r="ABH153" t="s">
        <v>843</v>
      </c>
      <c r="ABI153" t="s">
        <v>1300</v>
      </c>
      <c r="ABJ153" s="34">
        <v>0.58027640593258101</v>
      </c>
      <c r="ABK153" s="34">
        <v>0.58318281557366602</v>
      </c>
      <c r="ABL153" s="34">
        <v>0.58660004889525197</v>
      </c>
      <c r="ABM153" s="34">
        <v>0.59099490422771805</v>
      </c>
      <c r="ABN153" s="34">
        <v>0.59663804914040497</v>
      </c>
      <c r="ABO153" s="34">
        <v>0.60316598115351094</v>
      </c>
      <c r="ABP153" s="34">
        <v>0.60973615356598998</v>
      </c>
      <c r="ABQ153" s="34">
        <v>0.61630171766047803</v>
      </c>
      <c r="ABR153" s="34">
        <v>0.62308251814725701</v>
      </c>
      <c r="ABS153" s="34">
        <v>0.62955666666888899</v>
      </c>
      <c r="ABT153" s="34">
        <v>0.63587309070286302</v>
      </c>
      <c r="ABU153" s="34">
        <v>0.64180704072582695</v>
      </c>
      <c r="ABV153" s="34">
        <v>0.64675870900083698</v>
      </c>
      <c r="ABW153" s="34">
        <v>0.64953583759899103</v>
      </c>
      <c r="ABX153" s="34">
        <v>0.64819424285119298</v>
      </c>
      <c r="ABY153" s="34">
        <v>0.64390102728148191</v>
      </c>
      <c r="ABZ153" s="34">
        <v>0.63864742522998297</v>
      </c>
      <c r="ACA153" s="34">
        <v>0.63317252034739102</v>
      </c>
      <c r="ACB153" s="34">
        <v>0.62769599441345902</v>
      </c>
      <c r="ACC153" s="34">
        <v>0.62189165365006704</v>
      </c>
      <c r="ACD153" s="34">
        <v>0.61634304715922705</v>
      </c>
      <c r="ACE153" s="34">
        <v>0.61136437240946595</v>
      </c>
      <c r="ACF153" s="34">
        <v>0.617348447721904</v>
      </c>
      <c r="ACG153" s="34">
        <v>0.62086986030860303</v>
      </c>
      <c r="ACH153" s="34">
        <v>0.612690304261584</v>
      </c>
      <c r="ACI153" s="34">
        <v>0.60462997155730702</v>
      </c>
      <c r="ACJ153" s="34">
        <v>0.59816446779529098</v>
      </c>
      <c r="ACK153" s="34">
        <v>0.59365577807825998</v>
      </c>
      <c r="ACL153" s="34">
        <v>0.59072061527122899</v>
      </c>
      <c r="ACM153" s="34">
        <v>0.58917623534830399</v>
      </c>
      <c r="ACN153" s="34">
        <v>0.58867959355245292</v>
      </c>
      <c r="ACO153" s="34">
        <v>0.58883808686829897</v>
      </c>
      <c r="ACP153" s="34">
        <v>0.58968182279179604</v>
      </c>
      <c r="ACQ153" s="34">
        <v>0.59152721938756903</v>
      </c>
      <c r="ACR153" s="34">
        <v>0.59462890962165404</v>
      </c>
      <c r="ACS153" s="34">
        <v>0.59848149708587894</v>
      </c>
      <c r="ACT153" s="34">
        <v>0.60224865960809904</v>
      </c>
      <c r="ACU153" s="34">
        <v>0.60525428539441006</v>
      </c>
      <c r="ACV153" s="34">
        <v>0.60745884869001598</v>
      </c>
      <c r="ACW153" s="34">
        <v>0.60917432053135301</v>
      </c>
      <c r="ACX153" s="34">
        <v>0.61028698786704194</v>
      </c>
      <c r="ACY153" s="34">
        <v>0.61106144036341203</v>
      </c>
      <c r="ACZ153" s="34">
        <v>0.61165110857716198</v>
      </c>
      <c r="ADA153" s="34">
        <v>0.61270192934457202</v>
      </c>
      <c r="ADB153" s="34">
        <v>0.61365762886575903</v>
      </c>
      <c r="ADC153" s="34">
        <v>0.61338579836209295</v>
      </c>
      <c r="ADD153" s="34">
        <v>0.61219920565647701</v>
      </c>
      <c r="ADE153" s="34">
        <v>0.61011848229389798</v>
      </c>
      <c r="ADF153" s="34">
        <v>0.60691519393390803</v>
      </c>
      <c r="ADG153" s="34">
        <v>0.60270155990173402</v>
      </c>
      <c r="ADH153" s="34">
        <v>0.59770461204340597</v>
      </c>
      <c r="ADI153" s="34">
        <v>0.59192178271210705</v>
      </c>
      <c r="ADJ153" s="34">
        <v>0.58577159988421701</v>
      </c>
      <c r="ADK153" s="34">
        <v>0.57976069858136403</v>
      </c>
      <c r="ADL153" s="34">
        <v>0.574148531234701</v>
      </c>
      <c r="ADM153" s="34">
        <v>0.56908052563788902</v>
      </c>
      <c r="ADN153" s="34">
        <v>0.56454793158539207</v>
      </c>
      <c r="ADO153" s="34">
        <v>0.560267528219346</v>
      </c>
      <c r="ADP153" s="34">
        <v>0.55612516160847603</v>
      </c>
      <c r="ADQ153" s="34">
        <v>0.55255329146149101</v>
      </c>
      <c r="ADR153" s="34">
        <v>0.54989533348251696</v>
      </c>
      <c r="ADS153" s="34">
        <v>0.54817669408202696</v>
      </c>
      <c r="ADT153" s="34">
        <v>0.54739090786975597</v>
      </c>
      <c r="ADU153" s="34">
        <v>0.54744879058817297</v>
      </c>
      <c r="ADV153" s="34">
        <v>0.54816746713991404</v>
      </c>
      <c r="ADW153" s="34">
        <v>0.549418119234515</v>
      </c>
      <c r="ADX153" s="34">
        <v>0.55113211005293994</v>
      </c>
      <c r="ADY153" s="34">
        <v>0.55326077775158899</v>
      </c>
      <c r="ADZ153" s="34">
        <v>0.55569340869225703</v>
      </c>
      <c r="AEA153" s="34">
        <v>0.55823999742480501</v>
      </c>
      <c r="AEB153" s="34">
        <v>0.56082695675428507</v>
      </c>
      <c r="AEC153" s="34">
        <v>0.56347950322226403</v>
      </c>
      <c r="AED153" s="34">
        <v>0.56604658237847805</v>
      </c>
      <c r="AEE153" s="34">
        <v>0.56827765601642499</v>
      </c>
      <c r="AEF153" s="34">
        <v>0.56999382114458907</v>
      </c>
      <c r="AEG153" s="34">
        <v>0.571235072996922</v>
      </c>
      <c r="AEH153" s="34">
        <v>0.57203180519926</v>
      </c>
      <c r="AEI153" s="34">
        <v>0.57215841510555998</v>
      </c>
      <c r="AEJ153" s="34">
        <v>0.57130961134292002</v>
      </c>
      <c r="AEK153" s="34">
        <v>0.56921092617120006</v>
      </c>
      <c r="AEL153" s="34">
        <v>0.56621087863304598</v>
      </c>
      <c r="AEM153" s="34">
        <v>0.56293692348027702</v>
      </c>
      <c r="AEN153" s="34">
        <v>0.55991856740270696</v>
      </c>
      <c r="AEO153" s="34">
        <v>0.55725386014688394</v>
      </c>
      <c r="AEP153" s="34">
        <v>0.55475517219089898</v>
      </c>
      <c r="AEQ153" s="34">
        <v>0.55247272364309197</v>
      </c>
      <c r="AER153" s="34">
        <v>0.55015324055414805</v>
      </c>
      <c r="AES153" s="34">
        <v>0.54777055407775099</v>
      </c>
      <c r="AET153" s="34">
        <v>0.54465482986686409</v>
      </c>
      <c r="AEU153" s="34">
        <v>0.54117152824993697</v>
      </c>
      <c r="AEV153" s="34">
        <v>0.53846108737899001</v>
      </c>
      <c r="AEW153" s="34">
        <v>0.53637939372418297</v>
      </c>
      <c r="AEX153" s="34">
        <v>0.53475829787988194</v>
      </c>
      <c r="AEY153" s="34">
        <v>0.53350442001378096</v>
      </c>
      <c r="AEZ153" s="34">
        <v>0.53258908958427797</v>
      </c>
      <c r="AFA153" s="34">
        <v>0.53196762397011998</v>
      </c>
      <c r="AFB153" s="34">
        <v>0.53160794577357207</v>
      </c>
      <c r="AFC153" s="34">
        <v>0.53146597645259097</v>
      </c>
      <c r="AFD153" s="34">
        <v>0.53153244196472205</v>
      </c>
      <c r="AFE153" s="34">
        <v>0.53175993479884698</v>
      </c>
      <c r="AFF153" s="34">
        <v>0.53210376119898695</v>
      </c>
      <c r="AFG153" t="s">
        <v>843</v>
      </c>
      <c r="AFH153" t="s">
        <v>843</v>
      </c>
      <c r="AFI153" s="34">
        <v>0.56722000000000006</v>
      </c>
      <c r="AFJ153" s="34">
        <v>0.54965000000000008</v>
      </c>
      <c r="AFK153" s="34">
        <v>0.53576000000000001</v>
      </c>
      <c r="AFL153" s="34">
        <v>0.51217000000000001</v>
      </c>
      <c r="AFM153" s="34">
        <v>0.49901000000000001</v>
      </c>
      <c r="AFN153" s="34">
        <v>0.49570000000000003</v>
      </c>
      <c r="AFO153" s="34">
        <v>0.4803</v>
      </c>
      <c r="AFP153" s="34">
        <v>0.46822000000000003</v>
      </c>
      <c r="AFQ153" s="34">
        <v>0.47302999999999995</v>
      </c>
      <c r="AFR153" s="34">
        <v>0.45618999999999998</v>
      </c>
      <c r="AFS153" s="34">
        <v>0.46404000000000001</v>
      </c>
      <c r="AFT153" s="34">
        <v>0.48531999999999997</v>
      </c>
      <c r="AFU153" s="34">
        <v>0.49948999999999999</v>
      </c>
      <c r="AFV153" s="34">
        <v>0.50270999999999999</v>
      </c>
      <c r="AFW153" s="34">
        <v>0.49668000000000001</v>
      </c>
      <c r="AFX153" s="34">
        <v>0.49348999999999998</v>
      </c>
      <c r="AFY153" s="34">
        <v>0.48954000000000003</v>
      </c>
      <c r="AFZ153" s="34">
        <v>0.47064</v>
      </c>
      <c r="AGA153" s="34">
        <v>0.48433999999999999</v>
      </c>
      <c r="AGB153" t="s">
        <v>843</v>
      </c>
      <c r="AGC153" t="s">
        <v>843</v>
      </c>
      <c r="AGD153" t="s">
        <v>843</v>
      </c>
      <c r="AGE153" t="s">
        <v>843</v>
      </c>
      <c r="AGF153" s="34">
        <v>2.869366854429245E-2</v>
      </c>
      <c r="AGG153" t="s">
        <v>843</v>
      </c>
      <c r="AGH153" t="s">
        <v>843</v>
      </c>
      <c r="AGI153" t="s">
        <v>843</v>
      </c>
      <c r="AGJ153" t="s">
        <v>843</v>
      </c>
      <c r="AGK153" t="s">
        <v>843</v>
      </c>
      <c r="AGL153" t="s">
        <v>843</v>
      </c>
      <c r="AGM153" t="s">
        <v>843</v>
      </c>
      <c r="AGN153" t="s">
        <v>843</v>
      </c>
      <c r="AGO153" s="34">
        <v>0.25700000000000001</v>
      </c>
      <c r="AGP153" s="34">
        <v>2021</v>
      </c>
      <c r="AGQ153" t="s">
        <v>832</v>
      </c>
      <c r="AGR153" t="s">
        <v>843</v>
      </c>
      <c r="AGS153" s="34">
        <v>0</v>
      </c>
      <c r="AGT153" s="34">
        <v>2021</v>
      </c>
      <c r="AGU153" t="s">
        <v>832</v>
      </c>
      <c r="AGV153" t="s">
        <v>843</v>
      </c>
      <c r="AGW153" s="34">
        <v>3.0000000000000001E-3</v>
      </c>
      <c r="AGX153" s="34">
        <v>2021</v>
      </c>
      <c r="AGY153" t="s">
        <v>832</v>
      </c>
      <c r="AGZ153" t="s">
        <v>843</v>
      </c>
      <c r="AHA153" s="34">
        <v>0.14400000000000002</v>
      </c>
      <c r="AHB153" s="34">
        <v>2021</v>
      </c>
      <c r="AHC153" t="s">
        <v>832</v>
      </c>
      <c r="AHD153" t="s">
        <v>843</v>
      </c>
      <c r="AHE153" s="34">
        <v>0.245</v>
      </c>
      <c r="AHF153" s="34">
        <v>2021</v>
      </c>
      <c r="AHG153" t="s">
        <v>832</v>
      </c>
      <c r="AHH153" t="s">
        <v>843</v>
      </c>
      <c r="AHI153" t="s">
        <v>830</v>
      </c>
      <c r="AHJ153" s="34">
        <v>0.2325747162103653</v>
      </c>
      <c r="AHK153" s="34">
        <v>0.24951793253421783</v>
      </c>
      <c r="AHL153" s="34">
        <v>0.2509770393371582</v>
      </c>
      <c r="AHM153" s="34">
        <v>0.25955232977867126</v>
      </c>
      <c r="AHN153" s="34">
        <v>0.29352971911430359</v>
      </c>
      <c r="AHO153" t="s">
        <v>843</v>
      </c>
      <c r="AHP153" s="34"/>
      <c r="AHQ153" s="34"/>
      <c r="AHR153" s="34"/>
      <c r="AHS153" s="34"/>
      <c r="AHT153" s="34"/>
      <c r="AHU153" t="s">
        <v>843</v>
      </c>
      <c r="AHV153" s="34">
        <v>0.2328307032585144</v>
      </c>
      <c r="AHW153" s="34">
        <v>0.25160568952560425</v>
      </c>
      <c r="AHX153" s="34">
        <v>0.23376505076885223</v>
      </c>
      <c r="AHY153" s="34">
        <v>0.23084281384944916</v>
      </c>
      <c r="AHZ153" s="34">
        <v>0.23393869400024414</v>
      </c>
      <c r="AIA153" t="s">
        <v>832</v>
      </c>
      <c r="AIB153" t="s">
        <v>843</v>
      </c>
      <c r="AIC153" s="34">
        <v>0.23390395939350128</v>
      </c>
      <c r="AID153" s="34">
        <v>0.25329306721687317</v>
      </c>
      <c r="AIE153" s="34">
        <v>0.23692210018634796</v>
      </c>
      <c r="AIF153" s="34">
        <v>0.23735018074512482</v>
      </c>
      <c r="AIG153" s="34">
        <v>0.25566020607948303</v>
      </c>
      <c r="AIH153" t="s">
        <v>924</v>
      </c>
      <c r="AII153" t="s">
        <v>843</v>
      </c>
      <c r="AIJ153" s="34">
        <v>0.26310351490974426</v>
      </c>
      <c r="AIK153" s="34">
        <v>0.27084532380104065</v>
      </c>
      <c r="AIL153" s="34">
        <v>0.24221800267696381</v>
      </c>
      <c r="AIM153" s="34">
        <v>0.23842400312423706</v>
      </c>
      <c r="AIN153" s="34">
        <v>0.2510400116443634</v>
      </c>
      <c r="AIO153" t="s">
        <v>1607</v>
      </c>
      <c r="AIP153" s="34">
        <v>0.2442033439874649</v>
      </c>
      <c r="AIQ153" t="s">
        <v>843</v>
      </c>
      <c r="AIR153" s="34">
        <v>0.25286999999999998</v>
      </c>
      <c r="AIS153" s="34">
        <v>0.25685999999999998</v>
      </c>
      <c r="AIT153" s="34">
        <v>0.25113000000000002</v>
      </c>
      <c r="AIU153" s="34">
        <v>0.24435999999999999</v>
      </c>
      <c r="AIV153" s="34">
        <v>0.23969000000000001</v>
      </c>
      <c r="AIW153" s="34">
        <v>0.22030999999999998</v>
      </c>
      <c r="AIX153" t="s">
        <v>843</v>
      </c>
      <c r="AIY153" s="34">
        <v>2.0119999999999999E-2</v>
      </c>
      <c r="AIZ153" s="34">
        <v>4.2830000000000007E-2</v>
      </c>
      <c r="AJA153" s="34">
        <v>5.0019999999999995E-2</v>
      </c>
      <c r="AJB153" s="34">
        <v>5.0659999999999997E-2</v>
      </c>
      <c r="AJC153" s="34">
        <v>5.0869999999999999E-2</v>
      </c>
      <c r="AJD153" s="34">
        <v>5.0869999999999999E-2</v>
      </c>
      <c r="AJE153" t="s">
        <v>843</v>
      </c>
      <c r="AJF153" s="34">
        <v>0.10271774977445602</v>
      </c>
      <c r="AJG153" s="34">
        <v>3.8690052926540375E-2</v>
      </c>
      <c r="AJH153" s="34">
        <v>4.1835568845272064E-2</v>
      </c>
      <c r="AJI153" s="34">
        <v>3.2751806080341339E-2</v>
      </c>
      <c r="AJJ153" s="34">
        <v>3.6060325801372528E-2</v>
      </c>
      <c r="AJK153" t="s">
        <v>830</v>
      </c>
      <c r="AJL153" t="s">
        <v>843</v>
      </c>
      <c r="AJM153" t="s">
        <v>843</v>
      </c>
      <c r="AJN153" s="34">
        <v>3.4619376063346863E-2</v>
      </c>
      <c r="AJO153" s="34">
        <v>2.7221411466598511E-2</v>
      </c>
      <c r="AJP153" s="34">
        <v>2.7585908770561218E-2</v>
      </c>
      <c r="AJQ153" s="34">
        <v>1.1511894874274731E-2</v>
      </c>
      <c r="AJR153" s="34">
        <v>-6.1322756111621857E-2</v>
      </c>
      <c r="AJS153" t="s">
        <v>832</v>
      </c>
      <c r="AJT153" t="s">
        <v>843</v>
      </c>
      <c r="AJU153" t="s">
        <v>843</v>
      </c>
      <c r="AJV153" t="s">
        <v>843</v>
      </c>
      <c r="AJW153" s="34">
        <v>0.10748597234487534</v>
      </c>
      <c r="AJX153" s="34">
        <v>4.4255942106246948E-2</v>
      </c>
      <c r="AJY153" s="34">
        <v>4.9114815890789032E-2</v>
      </c>
      <c r="AJZ153" s="34">
        <v>4.6793211251497269E-2</v>
      </c>
      <c r="AKA153" s="34">
        <v>5.2802104502916336E-2</v>
      </c>
      <c r="AKB153" t="s">
        <v>830</v>
      </c>
      <c r="AKC153" t="s">
        <v>843</v>
      </c>
      <c r="AKD153" t="s">
        <v>843</v>
      </c>
      <c r="AKE153" t="s">
        <v>843</v>
      </c>
      <c r="AKF153" s="34">
        <v>4.0420133620500565E-2</v>
      </c>
      <c r="AKG153" s="34">
        <v>3.4101080149412155E-2</v>
      </c>
      <c r="AKH153" s="34">
        <v>3.7418019026517868E-2</v>
      </c>
      <c r="AKI153" s="34">
        <v>2.3686345666646957E-2</v>
      </c>
      <c r="AKJ153" s="34">
        <v>-5.2596352994441986E-2</v>
      </c>
      <c r="AKK153" t="s">
        <v>832</v>
      </c>
      <c r="AKL153" t="s">
        <v>843</v>
      </c>
      <c r="AKM153" s="34">
        <v>5340</v>
      </c>
      <c r="AKN153" t="s">
        <v>832</v>
      </c>
      <c r="AKO153" t="s">
        <v>843</v>
      </c>
      <c r="AKP153" s="34">
        <v>3436.993896484375</v>
      </c>
      <c r="AKQ153" t="s">
        <v>830</v>
      </c>
      <c r="AKR153" t="s">
        <v>843</v>
      </c>
      <c r="AKS153" s="34">
        <v>3473.7089003839801</v>
      </c>
      <c r="AKT153" t="s">
        <v>832</v>
      </c>
      <c r="AKU153" t="s">
        <v>843</v>
      </c>
      <c r="AKV153" s="34">
        <v>5562.6136253466802</v>
      </c>
      <c r="AKW153" t="s">
        <v>832</v>
      </c>
      <c r="AKX153" t="s">
        <v>843</v>
      </c>
      <c r="AKY153" s="34">
        <v>0.17645511031150818</v>
      </c>
      <c r="AKZ153" s="34">
        <v>0.17872032523155212</v>
      </c>
      <c r="ALA153" s="34">
        <v>0.18033333122730255</v>
      </c>
      <c r="ALB153" s="34">
        <v>0.18938595056533813</v>
      </c>
      <c r="ALC153" s="34">
        <v>0.19952967762947083</v>
      </c>
      <c r="ALD153" t="s">
        <v>830</v>
      </c>
      <c r="ALE153" t="s">
        <v>843</v>
      </c>
      <c r="ALF153" t="s">
        <v>843</v>
      </c>
      <c r="ALG153" t="s">
        <v>843</v>
      </c>
      <c r="ALH153" s="34">
        <v>0.15816055238246918</v>
      </c>
      <c r="ALI153" s="34">
        <v>0.16468922793865204</v>
      </c>
      <c r="ALJ153" s="34">
        <v>0.16256484389305115</v>
      </c>
      <c r="ALK153" s="34">
        <v>0.15969593822956085</v>
      </c>
      <c r="ALL153" s="34">
        <v>0.13971568644046783</v>
      </c>
      <c r="ALM153" t="s">
        <v>832</v>
      </c>
    </row>
    <row r="154" spans="1:1001">
      <c r="A154" t="s">
        <v>512</v>
      </c>
      <c r="B154" t="s">
        <v>193</v>
      </c>
      <c r="C154" t="s">
        <v>337</v>
      </c>
      <c r="D154" s="34">
        <v>3.9769917726516724E-2</v>
      </c>
      <c r="E154" t="s">
        <v>465</v>
      </c>
      <c r="F154" s="34">
        <v>4.4602848589420319E-2</v>
      </c>
      <c r="G154" t="s">
        <v>465</v>
      </c>
      <c r="H154" s="34">
        <v>4.3633695691823959E-2</v>
      </c>
      <c r="I154" t="s">
        <v>465</v>
      </c>
      <c r="J154" s="34">
        <v>4.1830644011497498E-2</v>
      </c>
      <c r="K154" t="s">
        <v>465</v>
      </c>
      <c r="L154" s="34"/>
      <c r="M154" t="s">
        <v>465</v>
      </c>
      <c r="N154" s="34">
        <v>0.55762004852294922</v>
      </c>
      <c r="O154" s="34"/>
      <c r="P154" t="s">
        <v>1459</v>
      </c>
      <c r="Q154" s="34"/>
      <c r="R154" t="s">
        <v>1459</v>
      </c>
      <c r="S154" s="34"/>
      <c r="T154" t="s">
        <v>1459</v>
      </c>
      <c r="U154" s="34"/>
      <c r="V154" t="s">
        <v>1459</v>
      </c>
      <c r="W154" t="s">
        <v>843</v>
      </c>
      <c r="X154" t="s">
        <v>465</v>
      </c>
      <c r="Y154" s="34">
        <v>0.55313539505004883</v>
      </c>
      <c r="Z154" s="34"/>
      <c r="AA154" t="s">
        <v>1459</v>
      </c>
      <c r="AB154" s="34"/>
      <c r="AC154" t="s">
        <v>1459</v>
      </c>
      <c r="AD154" s="34"/>
      <c r="AE154" t="s">
        <v>1459</v>
      </c>
      <c r="AF154" s="34"/>
      <c r="AG154" t="s">
        <v>1459</v>
      </c>
      <c r="AH154" t="s">
        <v>843</v>
      </c>
      <c r="AI154" t="s">
        <v>465</v>
      </c>
      <c r="AJ154" s="34">
        <v>0.55089175701141357</v>
      </c>
      <c r="AK154" s="34"/>
      <c r="AL154" t="s">
        <v>1459</v>
      </c>
      <c r="AM154" s="34"/>
      <c r="AN154" t="s">
        <v>1459</v>
      </c>
      <c r="AO154" s="34"/>
      <c r="AP154" t="s">
        <v>1459</v>
      </c>
      <c r="AQ154" s="34"/>
      <c r="AR154" t="s">
        <v>1459</v>
      </c>
      <c r="AS154" t="s">
        <v>843</v>
      </c>
      <c r="AT154" t="s">
        <v>465</v>
      </c>
      <c r="AU154" s="34">
        <v>0.5560491681098938</v>
      </c>
      <c r="AV154" s="34"/>
      <c r="AW154" t="s">
        <v>1459</v>
      </c>
      <c r="AX154" s="34"/>
      <c r="AY154" t="s">
        <v>1459</v>
      </c>
      <c r="AZ154" s="34"/>
      <c r="BA154" t="s">
        <v>1459</v>
      </c>
      <c r="BB154" s="34"/>
      <c r="BC154" t="s">
        <v>1459</v>
      </c>
      <c r="BD154" t="s">
        <v>843</v>
      </c>
      <c r="BE154" s="34">
        <v>0.54523499805254672</v>
      </c>
      <c r="BF154" t="s">
        <v>465</v>
      </c>
      <c r="BG154" t="s">
        <v>843</v>
      </c>
      <c r="BH154" t="s">
        <v>465</v>
      </c>
      <c r="BI154" s="34">
        <v>3.0569381713867188</v>
      </c>
      <c r="BJ154" t="s">
        <v>465</v>
      </c>
      <c r="BK154" s="34">
        <v>4.1264667510986328</v>
      </c>
      <c r="BL154" t="s">
        <v>465</v>
      </c>
      <c r="BM154" s="34">
        <v>4.477994441986084</v>
      </c>
      <c r="BN154" t="s">
        <v>465</v>
      </c>
      <c r="BO154" s="34">
        <v>5.1013460159301758</v>
      </c>
      <c r="BP154" t="s">
        <v>843</v>
      </c>
      <c r="BQ154" s="34">
        <v>2.3396694660186768</v>
      </c>
      <c r="BR154" t="s">
        <v>465</v>
      </c>
      <c r="BS154" s="34"/>
      <c r="BT154" t="s">
        <v>843</v>
      </c>
      <c r="BU154" s="34">
        <v>3.3246822357177734</v>
      </c>
      <c r="BV154" t="s">
        <v>1552</v>
      </c>
      <c r="BW154" t="s">
        <v>843</v>
      </c>
      <c r="BX154" s="34">
        <v>2.5122501850128174</v>
      </c>
      <c r="BY154" t="s">
        <v>465</v>
      </c>
      <c r="BZ154" t="s">
        <v>843</v>
      </c>
      <c r="CA154" t="s">
        <v>465</v>
      </c>
      <c r="CB154" s="34">
        <v>5.4214815609157085E-3</v>
      </c>
      <c r="CC154" s="34">
        <v>4.6930694952607155E-3</v>
      </c>
      <c r="CD154" s="34">
        <v>4.7089480794966221E-3</v>
      </c>
      <c r="CE154" s="34">
        <v>3.8022354710847139E-3</v>
      </c>
      <c r="CF154" s="34">
        <v>3.8022384978830814E-3</v>
      </c>
      <c r="CG154" t="s">
        <v>843</v>
      </c>
      <c r="CH154" t="s">
        <v>465</v>
      </c>
      <c r="CI154" s="34">
        <v>6.4205015078186989E-3</v>
      </c>
      <c r="CJ154" s="34">
        <v>5.952516570687294E-3</v>
      </c>
      <c r="CK154" s="34">
        <v>5.778125487267971E-3</v>
      </c>
      <c r="CL154" s="34">
        <v>5.6714778766036034E-3</v>
      </c>
      <c r="CM154" s="34">
        <v>5.6387479417026043E-3</v>
      </c>
      <c r="CN154" t="s">
        <v>843</v>
      </c>
      <c r="CO154" t="s">
        <v>465</v>
      </c>
      <c r="CP154" s="34">
        <v>5.9743542224168777E-3</v>
      </c>
      <c r="CQ154" s="34">
        <v>5.7432614266872406E-3</v>
      </c>
      <c r="CR154" s="34">
        <v>5.7246191427111626E-3</v>
      </c>
      <c r="CS154" s="34">
        <v>5.6582079268991947E-3</v>
      </c>
      <c r="CT154" s="34">
        <v>5.6660785339772701E-3</v>
      </c>
      <c r="CU154" t="s">
        <v>843</v>
      </c>
      <c r="CV154" t="s">
        <v>465</v>
      </c>
      <c r="CW154" s="34">
        <v>5.7653733529150486E-3</v>
      </c>
      <c r="CX154" s="34">
        <v>5.6581948883831501E-3</v>
      </c>
      <c r="CY154" s="34">
        <v>5.5668866261839867E-3</v>
      </c>
      <c r="CZ154" s="34">
        <v>5.4930443875491619E-3</v>
      </c>
      <c r="DA154" s="34">
        <v>5.49300666898489E-3</v>
      </c>
      <c r="DB154" t="s">
        <v>843</v>
      </c>
      <c r="DC154" s="34"/>
      <c r="DD154" s="34"/>
      <c r="DE154" s="34"/>
      <c r="DF154" s="34"/>
      <c r="DG154" s="34"/>
      <c r="DH154" t="s">
        <v>1460</v>
      </c>
      <c r="DI154" t="s">
        <v>843</v>
      </c>
      <c r="DJ154" s="34"/>
      <c r="DK154" s="34"/>
      <c r="DL154" s="34"/>
      <c r="DM154" s="34"/>
      <c r="DN154" s="34"/>
      <c r="DO154" t="s">
        <v>1460</v>
      </c>
      <c r="DP154" t="s">
        <v>843</v>
      </c>
      <c r="DQ154" s="34"/>
      <c r="DR154" t="s">
        <v>1460</v>
      </c>
      <c r="DS154" t="s">
        <v>843</v>
      </c>
      <c r="DT154" t="s">
        <v>843</v>
      </c>
      <c r="DU154" s="34"/>
      <c r="DV154" t="s">
        <v>1460</v>
      </c>
      <c r="DW154" t="s">
        <v>843</v>
      </c>
      <c r="DX154" t="s">
        <v>843</v>
      </c>
      <c r="DY154" t="s">
        <v>465</v>
      </c>
      <c r="DZ154" s="34">
        <v>2.1715874318033457E-3</v>
      </c>
      <c r="EA154" s="34">
        <v>3.2348956447094679E-3</v>
      </c>
      <c r="EB154" s="34">
        <v>-7.9938117414712906E-4</v>
      </c>
      <c r="EC154" s="34">
        <v>-6.023443304002285E-3</v>
      </c>
      <c r="ED154" s="34">
        <v>1.3055985793471336E-2</v>
      </c>
      <c r="EE154" t="s">
        <v>843</v>
      </c>
      <c r="EF154" t="s">
        <v>465</v>
      </c>
      <c r="EG154" s="34">
        <v>3.6000001709908247E-3</v>
      </c>
      <c r="EH154" s="34">
        <v>2.5999997742474079E-3</v>
      </c>
      <c r="EI154" s="34">
        <v>-9.9999961093999445E-5</v>
      </c>
      <c r="EJ154" s="34">
        <v>1.999999862164259E-3</v>
      </c>
      <c r="EK154" s="34">
        <v>1.0000000474974513E-3</v>
      </c>
      <c r="EL154" t="s">
        <v>843</v>
      </c>
      <c r="EM154" t="s">
        <v>465</v>
      </c>
      <c r="EN154" s="34">
        <v>3.5073859617114067E-3</v>
      </c>
      <c r="EO154" s="34">
        <v>2.6816804893314838E-3</v>
      </c>
      <c r="EP154" s="34">
        <v>-1.4286595396697521E-3</v>
      </c>
      <c r="EQ154" s="34">
        <v>5.0182463601231575E-3</v>
      </c>
      <c r="ER154" s="34">
        <v>7.3443073779344559E-3</v>
      </c>
      <c r="ES154" t="s">
        <v>843</v>
      </c>
      <c r="ET154" t="s">
        <v>465</v>
      </c>
      <c r="EU154" s="34">
        <v>3.8306564092636108E-3</v>
      </c>
      <c r="EV154" s="34">
        <v>2.7025560848414898E-3</v>
      </c>
      <c r="EW154" s="34">
        <v>3.3236271701753139E-3</v>
      </c>
      <c r="EX154" s="34">
        <v>4.6387426555156708E-3</v>
      </c>
      <c r="EY154" s="34">
        <v>-7.6699157943949103E-5</v>
      </c>
      <c r="EZ154" t="s">
        <v>843</v>
      </c>
      <c r="FA154" t="s">
        <v>465</v>
      </c>
      <c r="FB154" s="34">
        <v>-4.2330138385295868E-3</v>
      </c>
      <c r="FC154" s="34">
        <v>-5.191451869904995E-3</v>
      </c>
      <c r="FD154" s="34">
        <v>-1.7498646629974246E-3</v>
      </c>
      <c r="FE154" s="34">
        <v>-1.8796479562297463E-3</v>
      </c>
      <c r="FF154" s="34">
        <v>1.3925275765359402E-2</v>
      </c>
      <c r="FG154" t="s">
        <v>843</v>
      </c>
      <c r="FH154" s="34"/>
      <c r="FI154" s="34"/>
      <c r="FJ154" s="34"/>
      <c r="FK154" s="34"/>
      <c r="FL154" s="34"/>
      <c r="FM154" t="s">
        <v>843</v>
      </c>
      <c r="FN154" t="s">
        <v>843</v>
      </c>
      <c r="FO154" s="34"/>
      <c r="FP154" t="s">
        <v>1460</v>
      </c>
      <c r="FQ154" t="s">
        <v>843</v>
      </c>
      <c r="FR154" t="s">
        <v>843</v>
      </c>
      <c r="FS154" s="34"/>
      <c r="FT154" t="s">
        <v>1460</v>
      </c>
      <c r="FU154" t="s">
        <v>843</v>
      </c>
      <c r="FV154" t="s">
        <v>843</v>
      </c>
      <c r="FW154" s="34"/>
      <c r="FX154" t="s">
        <v>1460</v>
      </c>
      <c r="FY154" t="s">
        <v>843</v>
      </c>
      <c r="FZ154" s="34"/>
      <c r="GA154" s="34"/>
      <c r="GB154" s="34"/>
      <c r="GC154" s="34"/>
      <c r="GD154" s="34"/>
      <c r="GE154" t="s">
        <v>1460</v>
      </c>
      <c r="GF154" t="s">
        <v>843</v>
      </c>
      <c r="GG154" s="34"/>
      <c r="GH154" s="34"/>
      <c r="GI154" s="34"/>
      <c r="GJ154" s="34"/>
      <c r="GK154" s="34"/>
      <c r="GL154" t="s">
        <v>1460</v>
      </c>
      <c r="GM154" t="s">
        <v>843</v>
      </c>
      <c r="GN154" s="34"/>
      <c r="GO154" t="s">
        <v>1460</v>
      </c>
      <c r="GP154" t="s">
        <v>843</v>
      </c>
      <c r="GQ154" t="s">
        <v>843</v>
      </c>
      <c r="GR154" s="34"/>
      <c r="GS154" s="34"/>
      <c r="GT154" s="34"/>
      <c r="GU154" s="34"/>
      <c r="GV154" s="34"/>
      <c r="GW154" t="s">
        <v>1460</v>
      </c>
      <c r="GX154" t="s">
        <v>843</v>
      </c>
      <c r="GY154" t="s">
        <v>843</v>
      </c>
      <c r="GZ154" t="s">
        <v>843</v>
      </c>
      <c r="HA154" t="s">
        <v>843</v>
      </c>
      <c r="HB154" t="s">
        <v>843</v>
      </c>
      <c r="HC154" t="s">
        <v>843</v>
      </c>
      <c r="HD154" t="s">
        <v>843</v>
      </c>
      <c r="HE154" t="s">
        <v>843</v>
      </c>
      <c r="HF154" t="s">
        <v>843</v>
      </c>
      <c r="HG154" t="s">
        <v>843</v>
      </c>
      <c r="HH154" s="34">
        <v>32465.000000000004</v>
      </c>
      <c r="HI154" s="34">
        <v>32444.000000000004</v>
      </c>
      <c r="HJ154" s="34">
        <v>32386.000000000004</v>
      </c>
      <c r="HK154" s="34">
        <v>32316.000000000004</v>
      </c>
      <c r="HL154" s="34">
        <v>32235.999999999996</v>
      </c>
      <c r="HM154" s="34">
        <v>32141</v>
      </c>
      <c r="HN154" s="34">
        <v>32011.000000000004</v>
      </c>
      <c r="HO154" s="34">
        <v>31823</v>
      </c>
      <c r="HP154" s="34">
        <v>31862</v>
      </c>
      <c r="HQ154" s="34">
        <v>32401.000000000004</v>
      </c>
      <c r="HR154" s="34">
        <v>33178</v>
      </c>
      <c r="HS154" s="34">
        <v>33945</v>
      </c>
      <c r="HT154" s="34">
        <v>34700</v>
      </c>
      <c r="HU154" s="34">
        <v>35425</v>
      </c>
      <c r="HV154" s="34">
        <v>36110</v>
      </c>
      <c r="HW154" s="34">
        <v>36760</v>
      </c>
      <c r="HX154" s="34">
        <v>37071</v>
      </c>
      <c r="HY154" s="34">
        <v>37044</v>
      </c>
      <c r="HZ154" s="34">
        <v>37029</v>
      </c>
      <c r="IA154" s="34">
        <v>37034</v>
      </c>
      <c r="IB154" s="34">
        <v>36922</v>
      </c>
      <c r="IC154" s="34">
        <v>36686</v>
      </c>
      <c r="ID154" s="34">
        <v>36469</v>
      </c>
      <c r="IE154" s="34">
        <v>36297</v>
      </c>
      <c r="IF154" s="34">
        <v>36157</v>
      </c>
      <c r="IG154" s="34">
        <v>36051</v>
      </c>
      <c r="IH154" s="34">
        <v>35968</v>
      </c>
      <c r="II154" s="34">
        <v>35908</v>
      </c>
      <c r="IJ154" s="34">
        <v>35877</v>
      </c>
      <c r="IK154" s="34">
        <v>35862</v>
      </c>
      <c r="IL154" s="34">
        <v>35862</v>
      </c>
      <c r="IM154" s="34">
        <v>35879</v>
      </c>
      <c r="IN154" s="34">
        <v>35904</v>
      </c>
      <c r="IO154" s="34">
        <v>35941</v>
      </c>
      <c r="IP154" s="34">
        <v>35987</v>
      </c>
      <c r="IQ154" s="34">
        <v>36038</v>
      </c>
      <c r="IR154" s="34">
        <v>36111</v>
      </c>
      <c r="IS154" s="34">
        <v>36184</v>
      </c>
      <c r="IT154" s="34">
        <v>36257</v>
      </c>
      <c r="IU154" s="34">
        <v>36350</v>
      </c>
      <c r="IV154" s="34">
        <v>36443</v>
      </c>
      <c r="IW154" s="34">
        <v>36535</v>
      </c>
      <c r="IX154" s="34">
        <v>36637</v>
      </c>
      <c r="IY154" s="34">
        <v>36748</v>
      </c>
      <c r="IZ154" s="34">
        <v>36864</v>
      </c>
      <c r="JA154" s="34">
        <v>36986</v>
      </c>
      <c r="JB154" s="34">
        <v>37113</v>
      </c>
      <c r="JC154" s="34">
        <v>37249</v>
      </c>
      <c r="JD154" s="34">
        <v>37386</v>
      </c>
      <c r="JE154" s="34">
        <v>37523</v>
      </c>
      <c r="JF154" s="34">
        <v>37664</v>
      </c>
      <c r="JG154" s="34">
        <v>37813</v>
      </c>
      <c r="JH154" s="34">
        <v>37968</v>
      </c>
      <c r="JI154" s="34">
        <v>38123</v>
      </c>
      <c r="JJ154" s="34">
        <v>38281</v>
      </c>
      <c r="JK154" s="34">
        <v>38448</v>
      </c>
      <c r="JL154" s="34">
        <v>38621</v>
      </c>
      <c r="JM154" s="34">
        <v>38800</v>
      </c>
      <c r="JN154" s="34">
        <v>38985</v>
      </c>
      <c r="JO154" s="34">
        <v>39180</v>
      </c>
      <c r="JP154" s="34">
        <v>39383</v>
      </c>
      <c r="JQ154" s="34">
        <v>39593</v>
      </c>
      <c r="JR154" s="34">
        <v>39810</v>
      </c>
      <c r="JS154" s="34">
        <v>40038</v>
      </c>
      <c r="JT154" s="34">
        <v>40281</v>
      </c>
      <c r="JU154" s="34">
        <v>40528</v>
      </c>
      <c r="JV154" s="34">
        <v>40780</v>
      </c>
      <c r="JW154" s="34">
        <v>41038</v>
      </c>
      <c r="JX154" s="34">
        <v>41307</v>
      </c>
      <c r="JY154" s="34">
        <v>41586</v>
      </c>
      <c r="JZ154" s="34">
        <v>41868</v>
      </c>
      <c r="KA154" s="34">
        <v>42160</v>
      </c>
      <c r="KB154" s="34">
        <v>42455</v>
      </c>
      <c r="KC154" s="34">
        <v>42758</v>
      </c>
      <c r="KD154" s="34">
        <v>43063</v>
      </c>
      <c r="KE154" s="34">
        <v>43370</v>
      </c>
      <c r="KF154" s="34">
        <v>43678</v>
      </c>
      <c r="KG154" s="34">
        <v>43991</v>
      </c>
      <c r="KH154" s="34">
        <v>44304</v>
      </c>
      <c r="KI154" s="34">
        <v>44618</v>
      </c>
      <c r="KJ154" s="34">
        <v>44935</v>
      </c>
      <c r="KK154" s="34">
        <v>45249</v>
      </c>
      <c r="KL154" s="34">
        <v>45565</v>
      </c>
      <c r="KM154" s="34">
        <v>45877</v>
      </c>
      <c r="KN154" s="34">
        <v>46188</v>
      </c>
      <c r="KO154" s="34">
        <v>46498</v>
      </c>
      <c r="KP154" s="34">
        <v>46805</v>
      </c>
      <c r="KQ154" s="34">
        <v>47118</v>
      </c>
      <c r="KR154" s="34">
        <v>47419</v>
      </c>
      <c r="KS154" s="34">
        <v>47713</v>
      </c>
      <c r="KT154" s="34">
        <v>48016</v>
      </c>
      <c r="KU154" s="34">
        <v>48311</v>
      </c>
      <c r="KV154" s="34">
        <v>48599</v>
      </c>
      <c r="KW154" s="34">
        <v>48889</v>
      </c>
      <c r="KX154" s="34">
        <v>49184</v>
      </c>
      <c r="KY154" s="34">
        <v>49468</v>
      </c>
      <c r="KZ154" s="34">
        <v>49749</v>
      </c>
      <c r="LA154" s="34">
        <v>50032</v>
      </c>
      <c r="LB154" s="34">
        <v>50306</v>
      </c>
      <c r="LC154" s="34">
        <v>50581</v>
      </c>
      <c r="LD154" s="34">
        <v>50858</v>
      </c>
      <c r="LE154" t="s">
        <v>843</v>
      </c>
      <c r="LF154" t="s">
        <v>843</v>
      </c>
      <c r="LG154" t="s">
        <v>843</v>
      </c>
      <c r="LH154" s="34">
        <v>2.1893654484301805E-3</v>
      </c>
      <c r="LI154" s="34">
        <v>-6.4705975819379091E-4</v>
      </c>
      <c r="LJ154" s="34">
        <v>-1.7892955802381039E-3</v>
      </c>
      <c r="LK154" s="34">
        <v>-2.1637671161442995E-3</v>
      </c>
      <c r="LL154" s="34">
        <v>-2.4786230642348528E-3</v>
      </c>
      <c r="LM154" s="34">
        <v>-2.9513668268918991E-3</v>
      </c>
      <c r="LN154" s="34">
        <v>-4.0528797544538975E-3</v>
      </c>
      <c r="LO154" s="34">
        <v>-5.8902949094772339E-3</v>
      </c>
      <c r="LP154" s="34">
        <v>1.2247783597558737E-3</v>
      </c>
      <c r="LQ154" s="34">
        <v>1.6775209456682205E-2</v>
      </c>
      <c r="LR154" s="34">
        <v>2.3697718977928162E-2</v>
      </c>
      <c r="LS154" s="34">
        <v>2.2854562848806381E-2</v>
      </c>
      <c r="LT154" s="34">
        <v>2.1998118609189987E-2</v>
      </c>
      <c r="LU154" s="34">
        <v>2.0678099244832993E-2</v>
      </c>
      <c r="LV154" s="34">
        <v>1.9152048975229263E-2</v>
      </c>
      <c r="LW154" s="34">
        <v>1.7840461805462837E-2</v>
      </c>
      <c r="LX154" s="34">
        <v>8.4246955811977386E-3</v>
      </c>
      <c r="LY154" s="34">
        <v>-7.2859745705500245E-4</v>
      </c>
      <c r="LZ154" s="34">
        <v>-4.0500587783753872E-4</v>
      </c>
      <c r="MA154" s="34">
        <v>1.3502019282896072E-4</v>
      </c>
      <c r="MB154" s="34">
        <v>-3.0288302805274725E-3</v>
      </c>
      <c r="MC154" s="34">
        <v>-6.4123682677745819E-3</v>
      </c>
      <c r="MD154" s="34">
        <v>-5.9326263144612312E-3</v>
      </c>
      <c r="ME154" s="34">
        <v>-4.7274916432797909E-3</v>
      </c>
      <c r="MF154" s="34">
        <v>-3.8645258173346519E-3</v>
      </c>
      <c r="MG154" s="34">
        <v>-2.935964846983552E-3</v>
      </c>
      <c r="MH154" s="34">
        <v>-2.3049484007060528E-3</v>
      </c>
      <c r="MI154" s="34">
        <v>-1.6695423983037472E-3</v>
      </c>
      <c r="MJ154" s="34">
        <v>-8.6369022028520703E-4</v>
      </c>
      <c r="MK154" s="34">
        <v>-4.1818257886916399E-4</v>
      </c>
      <c r="ML154" s="34">
        <v>0</v>
      </c>
      <c r="MM154" s="34">
        <v>4.739270661957562E-4</v>
      </c>
      <c r="MN154" s="34">
        <v>6.9654377875849605E-4</v>
      </c>
      <c r="MO154" s="34">
        <v>1.0299952700734138E-3</v>
      </c>
      <c r="MP154" s="34">
        <v>1.279057003557682E-3</v>
      </c>
      <c r="MQ154" s="34">
        <v>1.4161751605570316E-3</v>
      </c>
      <c r="MR154" s="34">
        <v>2.0235907286405563E-3</v>
      </c>
      <c r="MS154" s="34">
        <v>2.0195040851831436E-3</v>
      </c>
      <c r="MT154" s="34">
        <v>2.0154339727014303E-3</v>
      </c>
      <c r="MU154" s="34">
        <v>2.5617377832531929E-3</v>
      </c>
      <c r="MV154" s="34">
        <v>2.5551922153681517E-3</v>
      </c>
      <c r="MW154" s="34">
        <v>2.521309070289135E-3</v>
      </c>
      <c r="MX154" s="34">
        <v>2.7879534754902124E-3</v>
      </c>
      <c r="MY154" s="34">
        <v>3.0251436401158571E-3</v>
      </c>
      <c r="MZ154" s="34">
        <v>3.1516626477241516E-3</v>
      </c>
      <c r="NA154" s="34">
        <v>3.3039976842701435E-3</v>
      </c>
      <c r="NB154" s="34">
        <v>3.4278498496860266E-3</v>
      </c>
      <c r="NC154" s="34">
        <v>3.6577861756086349E-3</v>
      </c>
      <c r="ND154" s="34">
        <v>3.6712039727717638E-3</v>
      </c>
      <c r="NE154" s="34">
        <v>3.6577754653990269E-3</v>
      </c>
      <c r="NF154" s="34">
        <v>3.7506527733057737E-3</v>
      </c>
      <c r="NG154" s="34">
        <v>3.9482279680669308E-3</v>
      </c>
      <c r="NH154" s="34">
        <v>4.0907408110797405E-3</v>
      </c>
      <c r="NI154" s="34">
        <v>4.0740747936069965E-3</v>
      </c>
      <c r="NJ154" s="34">
        <v>4.1359150782227516E-3</v>
      </c>
      <c r="NK154" s="34">
        <v>4.3529896065592766E-3</v>
      </c>
      <c r="NL154" s="34">
        <v>4.4894907623529434E-3</v>
      </c>
      <c r="NM154" s="34">
        <v>4.6240766532719135E-3</v>
      </c>
      <c r="NN154" s="34">
        <v>4.7567100264132023E-3</v>
      </c>
      <c r="NO154" s="34">
        <v>4.9894559197127819E-3</v>
      </c>
      <c r="NP154" s="34">
        <v>5.1678386516869068E-3</v>
      </c>
      <c r="NQ154" s="34">
        <v>5.3180838003754616E-3</v>
      </c>
      <c r="NR154" s="34">
        <v>5.4658022709190845E-3</v>
      </c>
      <c r="NS154" s="34">
        <v>5.7108663022518158E-3</v>
      </c>
      <c r="NT154" s="34">
        <v>6.0508907772600651E-3</v>
      </c>
      <c r="NU154" s="34">
        <v>6.1131995171308517E-3</v>
      </c>
      <c r="NV154" s="34">
        <v>6.1986721120774746E-3</v>
      </c>
      <c r="NW154" s="34">
        <v>6.3067018054425716E-3</v>
      </c>
      <c r="NX154" s="34">
        <v>6.5335105173289776E-3</v>
      </c>
      <c r="NY154" s="34">
        <v>6.7315949127078056E-3</v>
      </c>
      <c r="NZ154" s="34">
        <v>6.7582400515675545E-3</v>
      </c>
      <c r="OA154" s="34">
        <v>6.9500920362770557E-3</v>
      </c>
      <c r="OB154" s="34">
        <v>6.9727874360978603E-3</v>
      </c>
      <c r="OC154" s="34">
        <v>7.1116210892796516E-3</v>
      </c>
      <c r="OD154" s="34">
        <v>7.1078473702073097E-3</v>
      </c>
      <c r="OE154" s="34">
        <v>7.1037979796528816E-3</v>
      </c>
      <c r="OF154" s="34">
        <v>7.0765851996839046E-3</v>
      </c>
      <c r="OG154" s="34">
        <v>7.140524685382843E-3</v>
      </c>
      <c r="OH154" s="34">
        <v>7.0898989215493202E-3</v>
      </c>
      <c r="OI154" s="34">
        <v>7.0623988285660744E-3</v>
      </c>
      <c r="OJ154" s="34">
        <v>7.079636212438345E-3</v>
      </c>
      <c r="OK154" s="34">
        <v>6.9635692052543163E-3</v>
      </c>
      <c r="OL154" s="34">
        <v>6.9593074731528759E-3</v>
      </c>
      <c r="OM154" s="34">
        <v>6.8240240216255188E-3</v>
      </c>
      <c r="ON154" s="34">
        <v>6.7561217583715916E-3</v>
      </c>
      <c r="OO154" s="34">
        <v>6.6892770119011402E-3</v>
      </c>
      <c r="OP154" s="34">
        <v>6.5807336941361427E-3</v>
      </c>
      <c r="OQ154" s="34">
        <v>6.6650588996708393E-3</v>
      </c>
      <c r="OR154" s="34">
        <v>6.3678985461592674E-3</v>
      </c>
      <c r="OS154" s="34">
        <v>6.1809052713215351E-3</v>
      </c>
      <c r="OT154" s="34">
        <v>6.3303913921117783E-3</v>
      </c>
      <c r="OU154" s="34">
        <v>6.1249891296029091E-3</v>
      </c>
      <c r="OV154" s="34">
        <v>5.9436764568090439E-3</v>
      </c>
      <c r="OW154" s="34">
        <v>5.9494678862392902E-3</v>
      </c>
      <c r="OX154" s="34">
        <v>6.0159452259540558E-3</v>
      </c>
      <c r="OY154" s="34">
        <v>5.7576284743845463E-3</v>
      </c>
      <c r="OZ154" s="34">
        <v>5.6643672287464142E-3</v>
      </c>
      <c r="PA154" s="34">
        <v>5.6724376045167446E-3</v>
      </c>
      <c r="PB154" s="34">
        <v>5.4615535773336887E-3</v>
      </c>
      <c r="PC154" s="34">
        <v>5.4516573436558247E-3</v>
      </c>
      <c r="PD154" s="34">
        <v>5.4614236578345299E-3</v>
      </c>
      <c r="PE154" t="s">
        <v>1300</v>
      </c>
      <c r="PF154" t="s">
        <v>843</v>
      </c>
      <c r="PG154" t="s">
        <v>843</v>
      </c>
      <c r="PH154" t="s">
        <v>843</v>
      </c>
      <c r="PI154" t="s">
        <v>843</v>
      </c>
      <c r="PJ154" t="s">
        <v>1300</v>
      </c>
      <c r="PK154" s="34">
        <v>0.48640075325965881</v>
      </c>
      <c r="PL154" s="34">
        <v>0.48671558499336243</v>
      </c>
      <c r="PM154" s="34">
        <v>0.48687705397605896</v>
      </c>
      <c r="PN154" s="34">
        <v>0.4870961606502533</v>
      </c>
      <c r="PO154" s="34">
        <v>0.48718824982643127</v>
      </c>
      <c r="PP154" s="34">
        <v>0.48729038238525391</v>
      </c>
      <c r="PQ154" s="34">
        <v>0.48745742440223694</v>
      </c>
      <c r="PR154" s="34">
        <v>0.48763471841812134</v>
      </c>
      <c r="PS154" s="34">
        <v>0.48779109120368958</v>
      </c>
      <c r="PT154" s="34">
        <v>0.4880405068397522</v>
      </c>
      <c r="PU154" s="34">
        <v>0.48848634958267212</v>
      </c>
      <c r="PV154" s="34">
        <v>0.48914420604705811</v>
      </c>
      <c r="PW154" s="34">
        <v>0.48982709646224976</v>
      </c>
      <c r="PX154" s="34">
        <v>0.49033167958259583</v>
      </c>
      <c r="PY154" s="34">
        <v>0.49061203002929688</v>
      </c>
      <c r="PZ154" s="34">
        <v>0.49083241820335388</v>
      </c>
      <c r="QA154" s="34">
        <v>0.490599125623703</v>
      </c>
      <c r="QB154" s="34">
        <v>0.49020084738731384</v>
      </c>
      <c r="QC154" s="34">
        <v>0.48994031548500061</v>
      </c>
      <c r="QD154" s="34">
        <v>0.48995518684387207</v>
      </c>
      <c r="QE154" s="34">
        <v>0.49008721113204956</v>
      </c>
      <c r="QF154" s="34">
        <v>0.49015972018241882</v>
      </c>
      <c r="QG154" s="34">
        <v>0.49006006121635437</v>
      </c>
      <c r="QH154" s="34">
        <v>0.48993030190467834</v>
      </c>
      <c r="QI154" s="34">
        <v>0.48989132046699524</v>
      </c>
      <c r="QJ154" s="34">
        <v>0.48991706967353821</v>
      </c>
      <c r="QK154" s="34">
        <v>0.4899354875087738</v>
      </c>
      <c r="QL154" s="34">
        <v>0.48994654417037964</v>
      </c>
      <c r="QM154" s="34">
        <v>0.48995178937911987</v>
      </c>
      <c r="QN154" s="34">
        <v>0.49001729488372803</v>
      </c>
      <c r="QO154" s="34">
        <v>0.49001729488372803</v>
      </c>
      <c r="QP154" s="34">
        <v>0.49000808596611023</v>
      </c>
      <c r="QQ154" s="34">
        <v>0.49005681276321411</v>
      </c>
      <c r="QR154" s="34">
        <v>0.49010878801345825</v>
      </c>
      <c r="QS154" s="34">
        <v>0.49014922976493835</v>
      </c>
      <c r="QT154" s="34">
        <v>0.49017703533172607</v>
      </c>
      <c r="QU154" s="34">
        <v>0.49018305540084839</v>
      </c>
      <c r="QV154" s="34">
        <v>0.49013376235961914</v>
      </c>
      <c r="QW154" s="34">
        <v>0.49016740918159485</v>
      </c>
      <c r="QX154" s="34">
        <v>0.49020633101463318</v>
      </c>
      <c r="QY154" s="34">
        <v>0.49016273021697998</v>
      </c>
      <c r="QZ154" s="34">
        <v>0.49018749594688416</v>
      </c>
      <c r="RA154" s="34">
        <v>0.49024209380149841</v>
      </c>
      <c r="RB154" s="34">
        <v>0.49028518795967102</v>
      </c>
      <c r="RC154" s="34">
        <v>0.4903971254825592</v>
      </c>
      <c r="RD154" s="34">
        <v>0.49045583605766296</v>
      </c>
      <c r="RE154" s="34">
        <v>0.49050197005271912</v>
      </c>
      <c r="RF154" s="34">
        <v>0.49059036374092102</v>
      </c>
      <c r="RG154" s="34">
        <v>0.49071845412254333</v>
      </c>
      <c r="RH154" s="34">
        <v>0.49087226390838623</v>
      </c>
      <c r="RI154" s="34">
        <v>0.49089315533638</v>
      </c>
      <c r="RJ154" s="34">
        <v>0.49107450246810913</v>
      </c>
      <c r="RK154" s="34">
        <v>0.49130848050117493</v>
      </c>
      <c r="RL154" s="34">
        <v>0.49148806929588318</v>
      </c>
      <c r="RM154" s="34">
        <v>0.49173218011856079</v>
      </c>
      <c r="RN154" s="34">
        <v>0.49198916554450989</v>
      </c>
      <c r="RO154" s="34">
        <v>0.49219337105751038</v>
      </c>
      <c r="RP154" s="34">
        <v>0.49247422814369202</v>
      </c>
      <c r="RQ154" s="34">
        <v>0.49275362491607666</v>
      </c>
      <c r="RR154" s="34">
        <v>0.49310871958732605</v>
      </c>
      <c r="RS154" s="34">
        <v>0.49343624711036682</v>
      </c>
      <c r="RT154" s="34">
        <v>0.49377414584159851</v>
      </c>
      <c r="RU154" s="34">
        <v>0.49419742822647095</v>
      </c>
      <c r="RV154" s="34">
        <v>0.49458014965057373</v>
      </c>
      <c r="RW154" s="34">
        <v>0.49499765038490295</v>
      </c>
      <c r="RX154" s="34">
        <v>0.49543526768684387</v>
      </c>
      <c r="RY154" s="34">
        <v>0.49578225612640381</v>
      </c>
      <c r="RZ154" s="34">
        <v>0.49612554907798767</v>
      </c>
      <c r="SA154" s="34">
        <v>0.49642917513847351</v>
      </c>
      <c r="SB154" s="34">
        <v>0.49677777290344238</v>
      </c>
      <c r="SC154" s="34">
        <v>0.49713385105133057</v>
      </c>
      <c r="SD154" s="34">
        <v>0.49743834137916565</v>
      </c>
      <c r="SE154" s="34">
        <v>0.49777412414550781</v>
      </c>
      <c r="SF154" s="34">
        <v>0.49801206588745117</v>
      </c>
      <c r="SG154" s="34">
        <v>0.49822354316711426</v>
      </c>
      <c r="SH154" s="34">
        <v>0.49843209981918335</v>
      </c>
      <c r="SI154" s="34">
        <v>0.49864920973777771</v>
      </c>
      <c r="SJ154" s="34">
        <v>0.49882930517196655</v>
      </c>
      <c r="SK154" s="34">
        <v>0.4989391565322876</v>
      </c>
      <c r="SL154" s="34">
        <v>0.4990810751914978</v>
      </c>
      <c r="SM154" s="34">
        <v>0.49918770790100098</v>
      </c>
      <c r="SN154" s="34">
        <v>0.49925965070724487</v>
      </c>
      <c r="SO154" s="34">
        <v>0.49933063983917236</v>
      </c>
      <c r="SP154" s="34">
        <v>0.49940058588981628</v>
      </c>
      <c r="SQ154" s="34">
        <v>0.49941542744636536</v>
      </c>
      <c r="SR154" s="34">
        <v>0.49935480952262878</v>
      </c>
      <c r="SS154" s="34">
        <v>0.49934837222099304</v>
      </c>
      <c r="ST154" s="34">
        <v>0.4993208646774292</v>
      </c>
      <c r="SU154" s="34">
        <v>0.49929353594779968</v>
      </c>
      <c r="SV154" s="34">
        <v>0.49929788708686829</v>
      </c>
      <c r="SW154" s="34">
        <v>0.49931272864341736</v>
      </c>
      <c r="SX154" s="34">
        <v>0.49924448132514954</v>
      </c>
      <c r="SY154" s="34">
        <v>0.49914607405662537</v>
      </c>
      <c r="SZ154" s="34">
        <v>0.49911022186279297</v>
      </c>
      <c r="TA154" s="34">
        <v>0.49908506870269775</v>
      </c>
      <c r="TB154" s="34">
        <v>0.49896901845932007</v>
      </c>
      <c r="TC154" s="34">
        <v>0.4989648163318634</v>
      </c>
      <c r="TD154" s="34">
        <v>0.49894067645072937</v>
      </c>
      <c r="TE154" s="34">
        <v>0.4989067018032074</v>
      </c>
      <c r="TF154" s="34">
        <v>0.49890273809432983</v>
      </c>
      <c r="TG154" s="34">
        <v>0.49882024526596069</v>
      </c>
      <c r="TH154" t="s">
        <v>843</v>
      </c>
      <c r="TI154" t="s">
        <v>843</v>
      </c>
      <c r="TJ154" t="s">
        <v>1300</v>
      </c>
      <c r="TK154" s="34">
        <v>0.64419152638955202</v>
      </c>
      <c r="TL154" s="34">
        <v>0.64216252870374702</v>
      </c>
      <c r="TM154" s="34">
        <v>0.63904156116840605</v>
      </c>
      <c r="TN154" s="34">
        <v>0.63594448656259206</v>
      </c>
      <c r="TO154" s="34">
        <v>0.633055697733935</v>
      </c>
      <c r="TP154" s="34">
        <v>0.63069958463620701</v>
      </c>
      <c r="TQ154" s="34">
        <v>0.62917434631845304</v>
      </c>
      <c r="TR154" s="34">
        <v>0.62860195456116597</v>
      </c>
      <c r="TS154" s="34">
        <v>0.62438013935095105</v>
      </c>
      <c r="TT154" s="34">
        <v>0.612132154375569</v>
      </c>
      <c r="TU154" s="34">
        <v>0.59654595596546001</v>
      </c>
      <c r="TV154" s="34">
        <v>0.58174988952717599</v>
      </c>
      <c r="TW154" s="34">
        <v>0.56803216091987108</v>
      </c>
      <c r="TX154" s="34">
        <v>0.55588488518157808</v>
      </c>
      <c r="TY154" s="34">
        <v>0.54515369703683203</v>
      </c>
      <c r="TZ154" s="34">
        <v>0.53518770402611504</v>
      </c>
      <c r="UA154" s="34">
        <v>0.52897856786393493</v>
      </c>
      <c r="UB154" s="34">
        <v>0.52636693706218207</v>
      </c>
      <c r="UC154" s="34">
        <v>0.52330605741445901</v>
      </c>
      <c r="UD154" s="34">
        <v>0.51933358535399898</v>
      </c>
      <c r="UE154" s="34">
        <v>0.51537023996533204</v>
      </c>
      <c r="UF154" s="34">
        <v>0.512239001253884</v>
      </c>
      <c r="UG154" s="34">
        <v>0.51048835997696695</v>
      </c>
      <c r="UH154" s="34">
        <v>0.509442799090846</v>
      </c>
      <c r="UI154" s="34">
        <v>0.50817971872277501</v>
      </c>
      <c r="UJ154" s="34">
        <v>0.50683753571329493</v>
      </c>
      <c r="UK154" s="34">
        <v>0.50492792304377399</v>
      </c>
      <c r="UL154" s="34">
        <v>0.50320954648620797</v>
      </c>
      <c r="UM154" s="34">
        <v>0.50247369521287699</v>
      </c>
      <c r="UN154" s="34">
        <v>0.50223077352071799</v>
      </c>
      <c r="UO154" s="34">
        <v>0.50228654285873597</v>
      </c>
      <c r="UP154" s="34">
        <v>0.50281501714094601</v>
      </c>
      <c r="UQ154" s="34">
        <v>0.50236742424242398</v>
      </c>
      <c r="UR154" s="34">
        <v>0.50212848835591695</v>
      </c>
      <c r="US154" s="34">
        <v>0.50358462778225499</v>
      </c>
      <c r="UT154" s="34">
        <v>0.50539708085909296</v>
      </c>
      <c r="UU154" s="34">
        <v>0.50753935835837194</v>
      </c>
      <c r="UV154" s="34">
        <v>0.51008056158193593</v>
      </c>
      <c r="UW154" s="34">
        <v>0.51327348199633205</v>
      </c>
      <c r="UX154" s="34">
        <v>0.516134800550206</v>
      </c>
      <c r="UY154" s="34">
        <v>0.51898195787885004</v>
      </c>
      <c r="UZ154" s="34">
        <v>0.52276615254074899</v>
      </c>
      <c r="VA154" s="34">
        <v>0.52666703059748299</v>
      </c>
      <c r="VB154" s="34">
        <v>0.53023293784695802</v>
      </c>
      <c r="VC154" s="34">
        <v>0.53356209903836993</v>
      </c>
      <c r="VD154" s="34">
        <v>0.53704830271322501</v>
      </c>
      <c r="VE154" s="34">
        <v>0.54048446635949698</v>
      </c>
      <c r="VF154" s="34">
        <v>0.54395361011557197</v>
      </c>
      <c r="VG154" s="34">
        <v>0.54753848417167095</v>
      </c>
      <c r="VH154" s="34">
        <v>0.55106799738830292</v>
      </c>
      <c r="VI154" s="34">
        <v>0.55451419771933796</v>
      </c>
      <c r="VJ154" s="34">
        <v>0.55763890725411902</v>
      </c>
      <c r="VK154" s="34">
        <v>0.56084649117031193</v>
      </c>
      <c r="VL154" s="34">
        <v>0.56408944848842502</v>
      </c>
      <c r="VM154" s="34">
        <v>0.56707723253353504</v>
      </c>
      <c r="VN154" s="34">
        <v>0.57009467332501007</v>
      </c>
      <c r="VO154" s="34">
        <v>0.57289333661302599</v>
      </c>
      <c r="VP154" s="34">
        <v>0.57538112604543901</v>
      </c>
      <c r="VQ154" s="34">
        <v>0.57777350262921601</v>
      </c>
      <c r="VR154" s="34">
        <v>0.57983665135273099</v>
      </c>
      <c r="VS154" s="34">
        <v>0.58148185765431792</v>
      </c>
      <c r="VT154" s="34">
        <v>0.58283765864747106</v>
      </c>
      <c r="VU154" s="34">
        <v>0.58387339864355703</v>
      </c>
      <c r="VV154" s="34">
        <v>0.58438752700525698</v>
      </c>
      <c r="VW154" s="34">
        <v>0.58441429475800899</v>
      </c>
      <c r="VX154" s="34">
        <v>0.58440565048423898</v>
      </c>
      <c r="VY154" s="34">
        <v>0.584293771456596</v>
      </c>
      <c r="VZ154" s="34">
        <v>0.58408772464209602</v>
      </c>
      <c r="WA154" s="34">
        <v>0.58403437632391197</v>
      </c>
      <c r="WB154" s="34">
        <v>0.58402568202859195</v>
      </c>
      <c r="WC154" s="34">
        <v>0.58391153253639405</v>
      </c>
      <c r="WD154" s="34">
        <v>0.58374743533485896</v>
      </c>
      <c r="WE154" s="34">
        <v>0.58358261688847002</v>
      </c>
      <c r="WF154" s="34">
        <v>0.58324757940034599</v>
      </c>
      <c r="WG154" s="34">
        <v>0.58262797961150392</v>
      </c>
      <c r="WH154" s="34">
        <v>0.58184228729536602</v>
      </c>
      <c r="WI154" s="34">
        <v>0.58099042996474204</v>
      </c>
      <c r="WJ154" s="34">
        <v>0.580039098906595</v>
      </c>
      <c r="WK154" s="34">
        <v>0.57895924793192599</v>
      </c>
      <c r="WL154" s="34">
        <v>0.57768638569203401</v>
      </c>
      <c r="WM154" s="34">
        <v>0.57625930500383904</v>
      </c>
      <c r="WN154" s="34">
        <v>0.57473093328029301</v>
      </c>
      <c r="WO154" s="34">
        <v>0.57334108790835003</v>
      </c>
      <c r="WP154" s="34">
        <v>0.57207315212415799</v>
      </c>
      <c r="WQ154" s="34">
        <v>0.57076978035658199</v>
      </c>
      <c r="WR154" s="34">
        <v>0.56963127842833605</v>
      </c>
      <c r="WS154" s="34">
        <v>0.56861446426663798</v>
      </c>
      <c r="WT154" s="34">
        <v>0.56755839001665997</v>
      </c>
      <c r="WU154" s="34">
        <v>0.56659320729251195</v>
      </c>
      <c r="WV154" s="34">
        <v>0.56573680129105297</v>
      </c>
      <c r="WW154" s="34">
        <v>0.564822142619127</v>
      </c>
      <c r="WX154" s="34">
        <v>0.56383639336796998</v>
      </c>
      <c r="WY154" s="34">
        <v>0.56287166402600908</v>
      </c>
      <c r="WZ154" s="34">
        <v>0.56195219734702395</v>
      </c>
      <c r="XA154" s="34">
        <v>0.56091982067156698</v>
      </c>
      <c r="XB154" s="34">
        <v>0.55982210542275201</v>
      </c>
      <c r="XC154" s="34">
        <v>0.55875938451642704</v>
      </c>
      <c r="XD154" s="34">
        <v>0.557633114806524</v>
      </c>
      <c r="XE154" s="34">
        <v>0.55653401184749296</v>
      </c>
      <c r="XF154" s="34">
        <v>0.555558850567895</v>
      </c>
      <c r="XG154" s="34">
        <v>0.55457897065329598</v>
      </c>
      <c r="XH154" t="s">
        <v>843</v>
      </c>
      <c r="XI154" t="s">
        <v>1300</v>
      </c>
      <c r="XJ154" s="34">
        <v>0.57935346752706696</v>
      </c>
      <c r="XK154" s="34">
        <v>0.57577018509100397</v>
      </c>
      <c r="XL154" s="34">
        <v>0.57140431050453899</v>
      </c>
      <c r="XM154" s="34">
        <v>0.56734176040103301</v>
      </c>
      <c r="XN154" s="34">
        <v>0.56327454903603102</v>
      </c>
      <c r="XO154" s="34">
        <v>0.55899877102098605</v>
      </c>
      <c r="XP154" s="34">
        <v>0.55535597138483606</v>
      </c>
      <c r="XQ154" s="34">
        <v>0.55335763441536001</v>
      </c>
      <c r="XR154" s="34">
        <v>0.54886698888958596</v>
      </c>
      <c r="XS154" s="34">
        <v>0.53783003873277502</v>
      </c>
      <c r="XT154" s="34">
        <v>0.52434558524345598</v>
      </c>
      <c r="XU154" s="34">
        <v>0.51173957873029896</v>
      </c>
      <c r="XV154" s="34">
        <v>0.49992075042146406</v>
      </c>
      <c r="XW154" s="34">
        <v>0.48929443479979101</v>
      </c>
      <c r="XX154" s="34">
        <v>0.47954860149543099</v>
      </c>
      <c r="XY154" s="34">
        <v>0.46926006528835701</v>
      </c>
      <c r="XZ154" s="34">
        <v>0.46186320659284297</v>
      </c>
      <c r="YA154" s="34">
        <v>0.45740933201959799</v>
      </c>
      <c r="YB154" s="34">
        <v>0.45182154527532498</v>
      </c>
      <c r="YC154" s="34">
        <v>0.44557703731706</v>
      </c>
      <c r="YD154" s="34">
        <v>0.44027950815232103</v>
      </c>
      <c r="YE154" s="34">
        <v>0.43564302458703602</v>
      </c>
      <c r="YF154" s="34">
        <v>0.43284707559845403</v>
      </c>
      <c r="YG154" s="34">
        <v>0.43253667607961999</v>
      </c>
      <c r="YH154" s="34">
        <v>0.43261930773166701</v>
      </c>
      <c r="YI154" s="34">
        <v>0.43281739757565701</v>
      </c>
      <c r="YJ154" s="34">
        <v>0.43330970154440701</v>
      </c>
      <c r="YK154" s="34">
        <v>0.43296155506356399</v>
      </c>
      <c r="YL154" s="34">
        <v>0.43293150303114802</v>
      </c>
      <c r="YM154" s="34">
        <v>0.43472198984998001</v>
      </c>
      <c r="YN154" s="34">
        <v>0.43725949472979697</v>
      </c>
      <c r="YO154" s="34">
        <v>0.44038295381699599</v>
      </c>
      <c r="YP154" s="34">
        <v>0.44373885918003603</v>
      </c>
      <c r="YQ154" s="34">
        <v>0.44759466904092798</v>
      </c>
      <c r="YR154" s="34">
        <v>0.45110734431878202</v>
      </c>
      <c r="YS154" s="34">
        <v>0.45436761196514802</v>
      </c>
      <c r="YT154" s="34">
        <v>0.45830160202711101</v>
      </c>
      <c r="YU154" s="34">
        <v>0.46221343982754598</v>
      </c>
      <c r="YV154" s="34">
        <v>0.46583371257567596</v>
      </c>
      <c r="YW154" s="34">
        <v>0.46913342503438799</v>
      </c>
      <c r="YX154" s="34">
        <v>0.47252521094875499</v>
      </c>
      <c r="YY154" s="34">
        <v>0.47602950635700503</v>
      </c>
      <c r="YZ154" s="34">
        <v>0.47958348118022798</v>
      </c>
      <c r="ZA154" s="34">
        <v>0.48322357679329497</v>
      </c>
      <c r="ZB154" s="34">
        <v>0.48695899849448698</v>
      </c>
      <c r="ZC154" s="34">
        <v>0.49057062903029602</v>
      </c>
      <c r="ZD154" s="34">
        <v>0.49388354484951402</v>
      </c>
      <c r="ZE154" s="34">
        <v>0.49737580370206302</v>
      </c>
      <c r="ZF154" s="34">
        <v>0.50092950475451703</v>
      </c>
      <c r="ZG154" s="34">
        <v>0.50427065705491203</v>
      </c>
      <c r="ZH154" s="34">
        <v>0.50761326978985499</v>
      </c>
      <c r="ZI154" s="34">
        <v>0.51068415624256192</v>
      </c>
      <c r="ZJ154" s="34">
        <v>0.51353095329022802</v>
      </c>
      <c r="ZK154" s="34">
        <v>0.51628303495311201</v>
      </c>
      <c r="ZL154" s="34">
        <v>0.51867138621491404</v>
      </c>
      <c r="ZM154" s="34">
        <v>0.52080732417811104</v>
      </c>
      <c r="ZN154" s="34">
        <v>0.52263635539789999</v>
      </c>
      <c r="ZO154" s="34">
        <v>0.52411757883477894</v>
      </c>
      <c r="ZP154" s="34">
        <v>0.52524047710657895</v>
      </c>
      <c r="ZQ154" s="34">
        <v>0.52591883614088797</v>
      </c>
      <c r="ZR154" s="34">
        <v>0.526483508112637</v>
      </c>
      <c r="ZS154" s="34">
        <v>0.52710740670581502</v>
      </c>
      <c r="ZT154" s="34">
        <v>0.527681487063552</v>
      </c>
      <c r="ZU154" s="34">
        <v>0.52826654345192803</v>
      </c>
      <c r="ZV154" s="34">
        <v>0.52896562852993401</v>
      </c>
      <c r="ZW154" s="34">
        <v>0.52964036765159495</v>
      </c>
      <c r="ZX154" s="34">
        <v>0.53010053948013702</v>
      </c>
      <c r="ZY154" s="34">
        <v>0.53049040511727097</v>
      </c>
      <c r="ZZ154" s="34">
        <v>0.53079949161774498</v>
      </c>
      <c r="AAA154" s="34">
        <v>0.53071383054189603</v>
      </c>
      <c r="AAB154" s="34">
        <v>0.53026738478808699</v>
      </c>
      <c r="AAC154" s="34">
        <v>0.529726396185913</v>
      </c>
      <c r="AAD154" s="34">
        <v>0.52905429278059102</v>
      </c>
      <c r="AAE154" s="34">
        <v>0.52818186070442996</v>
      </c>
      <c r="AAF154" s="34">
        <v>0.52709371045084596</v>
      </c>
      <c r="AAG154" s="34">
        <v>0.52582430251325807</v>
      </c>
      <c r="AAH154" s="34">
        <v>0.52440587939008199</v>
      </c>
      <c r="AAI154" s="34">
        <v>0.52315246300379603</v>
      </c>
      <c r="AAJ154" s="34">
        <v>0.52196729451861501</v>
      </c>
      <c r="AAK154" s="34">
        <v>0.520703295718144</v>
      </c>
      <c r="AAL154" s="34">
        <v>0.51963369718819197</v>
      </c>
      <c r="AAM154" s="34">
        <v>0.51867444584410693</v>
      </c>
      <c r="AAN154" s="34">
        <v>0.51772761689473201</v>
      </c>
      <c r="AAO154" s="34">
        <v>0.51681670553872305</v>
      </c>
      <c r="AAP154" s="34">
        <v>0.51586433852582403</v>
      </c>
      <c r="AAQ154" s="34">
        <v>0.51487682398356904</v>
      </c>
      <c r="AAR154" s="34">
        <v>0.51387672257237493</v>
      </c>
      <c r="AAS154" s="34">
        <v>0.51276038074217101</v>
      </c>
      <c r="AAT154" s="34">
        <v>0.51164629838565101</v>
      </c>
      <c r="AAU154" s="34">
        <v>0.51061555550898097</v>
      </c>
      <c r="AAV154" s="34">
        <v>0.50954890036654499</v>
      </c>
      <c r="AAW154" s="34">
        <v>0.50839353356378503</v>
      </c>
      <c r="AAX154" s="34">
        <v>0.50729438877343203</v>
      </c>
      <c r="AAY154" s="34">
        <v>0.50629493643699397</v>
      </c>
      <c r="AAZ154" s="34">
        <v>0.50523041263838497</v>
      </c>
      <c r="ABA154" s="34">
        <v>0.50414918886137405</v>
      </c>
      <c r="ABB154" s="34">
        <v>0.50316083578729398</v>
      </c>
      <c r="ABC154" s="34">
        <v>0.50212863767188998</v>
      </c>
      <c r="ABD154" s="34">
        <v>0.50110324812149598</v>
      </c>
      <c r="ABE154" s="34">
        <v>0.50019275822188003</v>
      </c>
      <c r="ABF154" s="34">
        <v>0.49923806714840502</v>
      </c>
      <c r="ABG154" t="s">
        <v>843</v>
      </c>
      <c r="ABH154" t="s">
        <v>843</v>
      </c>
      <c r="ABI154" t="s">
        <v>1300</v>
      </c>
      <c r="ABJ154" s="34">
        <v>0.60210069150328804</v>
      </c>
      <c r="ABK154" s="34">
        <v>0.60022808883135292</v>
      </c>
      <c r="ABL154" s="34">
        <v>0.59743407645278801</v>
      </c>
      <c r="ABM154" s="34">
        <v>0.59427846456144695</v>
      </c>
      <c r="ABN154" s="34">
        <v>0.59077443270826502</v>
      </c>
      <c r="ABO154" s="34">
        <v>0.587545308878207</v>
      </c>
      <c r="ABP154" s="34">
        <v>0.58504888944425404</v>
      </c>
      <c r="ABQ154" s="34">
        <v>0.58354020676868901</v>
      </c>
      <c r="ABR154" s="34">
        <v>0.57896553888644808</v>
      </c>
      <c r="ABS154" s="34">
        <v>0.56711880622810706</v>
      </c>
      <c r="ABT154" s="34">
        <v>0.55224015552240202</v>
      </c>
      <c r="ABU154" s="34">
        <v>0.53816467815584001</v>
      </c>
      <c r="ABV154" s="34">
        <v>0.524891572167548</v>
      </c>
      <c r="ABW154" s="34">
        <v>0.51266742882951499</v>
      </c>
      <c r="ABX154" s="34">
        <v>0.50155081694821402</v>
      </c>
      <c r="ABY154" s="34">
        <v>0.49139009793253502</v>
      </c>
      <c r="ABZ154" s="34">
        <v>0.48521061221186601</v>
      </c>
      <c r="ACA154" s="34">
        <v>0.482784218979875</v>
      </c>
      <c r="ACB154" s="34">
        <v>0.48042075130303302</v>
      </c>
      <c r="ACC154" s="34">
        <v>0.47768266997893799</v>
      </c>
      <c r="ACD154" s="34">
        <v>0.474838849466443</v>
      </c>
      <c r="ACE154" s="34">
        <v>0.47256446600883201</v>
      </c>
      <c r="ACF154" s="34">
        <v>0.47126326469055896</v>
      </c>
      <c r="ACG154" s="34">
        <v>0.47007369653557396</v>
      </c>
      <c r="ACH154" s="34">
        <v>0.46818690968428905</v>
      </c>
      <c r="ACI154" s="34">
        <v>0.46593714460070501</v>
      </c>
      <c r="ACJ154" s="34">
        <v>0.46305795348707901</v>
      </c>
      <c r="ACK154" s="34">
        <v>0.46023921912639104</v>
      </c>
      <c r="ACL154" s="34">
        <v>0.458379207023901</v>
      </c>
      <c r="ACM154" s="34">
        <v>0.45705760972617199</v>
      </c>
      <c r="ACN154" s="34">
        <v>0.456039819307345</v>
      </c>
      <c r="ACO154" s="34">
        <v>0.45541960478274196</v>
      </c>
      <c r="ACP154" s="34">
        <v>0.45412767379679103</v>
      </c>
      <c r="ACQ154" s="34">
        <v>0.453298461367241</v>
      </c>
      <c r="ACR154" s="34">
        <v>0.45434462444771695</v>
      </c>
      <c r="ACS154" s="34">
        <v>0.45619901215383796</v>
      </c>
      <c r="ACT154" s="34">
        <v>0.45868930089586102</v>
      </c>
      <c r="ACU154" s="34">
        <v>0.461425787997292</v>
      </c>
      <c r="ACV154" s="34">
        <v>0.46470288086274203</v>
      </c>
      <c r="ACW154" s="34">
        <v>0.46767537826685002</v>
      </c>
      <c r="ACX154" s="34">
        <v>0.47038485285038101</v>
      </c>
      <c r="ACY154" s="34">
        <v>0.47383979526201303</v>
      </c>
      <c r="ACZ154" s="34">
        <v>0.477331659251576</v>
      </c>
      <c r="ADA154" s="34">
        <v>0.48042070316751895</v>
      </c>
      <c r="ADB154" s="34">
        <v>0.48324268605297804</v>
      </c>
      <c r="ADC154" s="34">
        <v>0.48627164699679598</v>
      </c>
      <c r="ADD154" s="34">
        <v>0.48927599493438995</v>
      </c>
      <c r="ADE154" s="34">
        <v>0.49232875609068599</v>
      </c>
      <c r="ADF154" s="34">
        <v>0.49556646293348999</v>
      </c>
      <c r="ADG154" s="34">
        <v>0.49883406398656804</v>
      </c>
      <c r="ADH154" s="34">
        <v>0.50207755313358704</v>
      </c>
      <c r="ADI154" s="34">
        <v>0.50506439584270002</v>
      </c>
      <c r="ADJ154" s="34">
        <v>0.50818441602907694</v>
      </c>
      <c r="ADK154" s="34">
        <v>0.51136467965112498</v>
      </c>
      <c r="ADL154" s="34">
        <v>0.51429579028487094</v>
      </c>
      <c r="ADM154" s="34">
        <v>0.51721806075738697</v>
      </c>
      <c r="ADN154" s="34">
        <v>0.51991766244190396</v>
      </c>
      <c r="ADO154" s="34">
        <v>0.52231343187412205</v>
      </c>
      <c r="ADP154" s="34">
        <v>0.52454790303963106</v>
      </c>
      <c r="ADQ154" s="34">
        <v>0.52646758550280803</v>
      </c>
      <c r="ADR154" s="34">
        <v>0.52800700809994194</v>
      </c>
      <c r="ADS154" s="34">
        <v>0.52921639199343307</v>
      </c>
      <c r="ADT154" s="34">
        <v>0.53014318010550099</v>
      </c>
      <c r="ADU154" s="34">
        <v>0.53058930779125102</v>
      </c>
      <c r="ADV154" s="34">
        <v>0.53060413847891708</v>
      </c>
      <c r="ADW154" s="34">
        <v>0.53065202640182596</v>
      </c>
      <c r="ADX154" s="34">
        <v>0.53066454144188302</v>
      </c>
      <c r="ADY154" s="34">
        <v>0.53062442887602801</v>
      </c>
      <c r="ADZ154" s="34">
        <v>0.53071476124190498</v>
      </c>
      <c r="AEA154" s="34">
        <v>0.530906205287901</v>
      </c>
      <c r="AEB154" s="34">
        <v>0.53101974037761102</v>
      </c>
      <c r="AEC154" s="34">
        <v>0.53105468518364807</v>
      </c>
      <c r="AED154" s="34">
        <v>0.53106818984807402</v>
      </c>
      <c r="AEE154" s="34">
        <v>0.53090649702979598</v>
      </c>
      <c r="AEF154" s="34">
        <v>0.53044922033740904</v>
      </c>
      <c r="AEG154" s="34">
        <v>0.52976712012912197</v>
      </c>
      <c r="AEH154" s="34">
        <v>0.52901918586015806</v>
      </c>
      <c r="AEI154" s="34">
        <v>0.528198949785183</v>
      </c>
      <c r="AEJ154" s="34">
        <v>0.52723763951743097</v>
      </c>
      <c r="AEK154" s="34">
        <v>0.52605981823683001</v>
      </c>
      <c r="AEL154" s="34">
        <v>0.52476327180069193</v>
      </c>
      <c r="AEM154" s="34">
        <v>0.52337068222502092</v>
      </c>
      <c r="AEN154" s="34">
        <v>0.52211699897946895</v>
      </c>
      <c r="AEO154" s="34">
        <v>0.52104540401508403</v>
      </c>
      <c r="AEP154" s="34">
        <v>0.51991296534851794</v>
      </c>
      <c r="AEQ154" s="34">
        <v>0.51891996516016592</v>
      </c>
      <c r="AER154" s="34">
        <v>0.51807499198803497</v>
      </c>
      <c r="AES154" s="34">
        <v>0.51718539427188903</v>
      </c>
      <c r="AET154" s="34">
        <v>0.51634910425255998</v>
      </c>
      <c r="AEU154" s="34">
        <v>0.515614193196823</v>
      </c>
      <c r="AEV154" s="34">
        <v>0.51481797734088597</v>
      </c>
      <c r="AEW154" s="34">
        <v>0.51395127403696894</v>
      </c>
      <c r="AEX154" s="34">
        <v>0.51305582419391305</v>
      </c>
      <c r="AEY154" s="34">
        <v>0.51222680180410496</v>
      </c>
      <c r="AEZ154" s="34">
        <v>0.51134018522472002</v>
      </c>
      <c r="AFA154" s="34">
        <v>0.51039571435791198</v>
      </c>
      <c r="AFB154" s="34">
        <v>0.50947245700961796</v>
      </c>
      <c r="AFC154" s="34">
        <v>0.50847457627118697</v>
      </c>
      <c r="AFD154" s="34">
        <v>0.50756371009422308</v>
      </c>
      <c r="AFE154" s="34">
        <v>0.506736652728764</v>
      </c>
      <c r="AFF154" s="34">
        <v>0.505854593717741</v>
      </c>
      <c r="AFG154" t="s">
        <v>843</v>
      </c>
      <c r="AFH154" t="s">
        <v>843</v>
      </c>
      <c r="AFI154" s="34"/>
      <c r="AFJ154" s="34"/>
      <c r="AFK154" s="34"/>
      <c r="AFL154" s="34"/>
      <c r="AFM154" s="34"/>
      <c r="AFN154" s="34"/>
      <c r="AFO154" s="34"/>
      <c r="AFP154" s="34"/>
      <c r="AFQ154" s="34"/>
      <c r="AFR154" s="34"/>
      <c r="AFS154" s="34"/>
      <c r="AFT154" s="34"/>
      <c r="AFU154" s="34"/>
      <c r="AFV154" s="34"/>
      <c r="AFW154" s="34"/>
      <c r="AFX154" s="34"/>
      <c r="AFY154" s="34"/>
      <c r="AFZ154" s="34"/>
      <c r="AGA154" s="34"/>
      <c r="AGB154" t="s">
        <v>843</v>
      </c>
      <c r="AGC154" t="s">
        <v>843</v>
      </c>
      <c r="AGD154" t="s">
        <v>843</v>
      </c>
      <c r="AGE154" t="s">
        <v>843</v>
      </c>
      <c r="AGF154" s="34"/>
      <c r="AGG154" t="s">
        <v>843</v>
      </c>
      <c r="AGH154" t="s">
        <v>843</v>
      </c>
      <c r="AGI154" t="s">
        <v>843</v>
      </c>
      <c r="AGJ154" t="s">
        <v>843</v>
      </c>
      <c r="AGK154" t="s">
        <v>843</v>
      </c>
      <c r="AGL154" t="s">
        <v>843</v>
      </c>
      <c r="AGM154" t="s">
        <v>843</v>
      </c>
      <c r="AGN154" t="s">
        <v>843</v>
      </c>
      <c r="AGO154" s="34"/>
      <c r="AGP154" s="34"/>
      <c r="AGQ154" t="s">
        <v>1460</v>
      </c>
      <c r="AGR154" t="s">
        <v>843</v>
      </c>
      <c r="AGS154" s="34"/>
      <c r="AGT154" s="34"/>
      <c r="AGU154" t="s">
        <v>1460</v>
      </c>
      <c r="AGV154" t="s">
        <v>843</v>
      </c>
      <c r="AGW154" s="34"/>
      <c r="AGX154" s="34"/>
      <c r="AGY154" t="s">
        <v>1460</v>
      </c>
      <c r="AGZ154" t="s">
        <v>843</v>
      </c>
      <c r="AHA154" s="34"/>
      <c r="AHB154" s="34"/>
      <c r="AHC154" t="s">
        <v>1460</v>
      </c>
      <c r="AHD154" t="s">
        <v>843</v>
      </c>
      <c r="AHE154" s="34"/>
      <c r="AHF154" s="34"/>
      <c r="AHG154" t="s">
        <v>1460</v>
      </c>
      <c r="AHH154" t="s">
        <v>843</v>
      </c>
      <c r="AHI154" t="s">
        <v>465</v>
      </c>
      <c r="AHJ154" s="34">
        <v>0.20682899653911591</v>
      </c>
      <c r="AHK154" s="34">
        <v>0.21238978207111359</v>
      </c>
      <c r="AHL154" s="34">
        <v>0.20801654458045959</v>
      </c>
      <c r="AHM154" s="34">
        <v>0.21340465545654297</v>
      </c>
      <c r="AHN154" s="34">
        <v>0.21979445219039917</v>
      </c>
      <c r="AHO154" t="s">
        <v>843</v>
      </c>
      <c r="AHP154" s="34"/>
      <c r="AHQ154" s="34"/>
      <c r="AHR154" s="34"/>
      <c r="AHS154" s="34"/>
      <c r="AHT154" s="34"/>
      <c r="AHU154" t="s">
        <v>843</v>
      </c>
      <c r="AHV154" s="34">
        <v>0.22544831037521362</v>
      </c>
      <c r="AHW154" s="34">
        <v>0.22419703006744385</v>
      </c>
      <c r="AHX154" s="34">
        <v>0.22275207936763763</v>
      </c>
      <c r="AHY154" s="34">
        <v>0.22436089813709259</v>
      </c>
      <c r="AHZ154" s="34">
        <v>0.22618228197097778</v>
      </c>
      <c r="AIA154" t="s">
        <v>465</v>
      </c>
      <c r="AIB154" t="s">
        <v>843</v>
      </c>
      <c r="AIC154" s="34">
        <v>0.22531422972679138</v>
      </c>
      <c r="AID154" s="34">
        <v>0.22559827566146851</v>
      </c>
      <c r="AIE154" s="34">
        <v>0.22367745637893677</v>
      </c>
      <c r="AIF154" s="34">
        <v>0.22894996404647827</v>
      </c>
      <c r="AIG154" s="34">
        <v>0.22643586993217468</v>
      </c>
      <c r="AIH154" t="s">
        <v>465</v>
      </c>
      <c r="AII154" t="s">
        <v>843</v>
      </c>
      <c r="AIJ154" s="34">
        <v>0.23393100500106812</v>
      </c>
      <c r="AIK154" s="34">
        <v>0.23397098481655121</v>
      </c>
      <c r="AIL154" s="34">
        <v>0.22857549786567688</v>
      </c>
      <c r="AIM154" s="34">
        <v>0.23364600539207458</v>
      </c>
      <c r="AIN154" s="34">
        <v>0.23812000453472137</v>
      </c>
      <c r="AIO154" t="s">
        <v>465</v>
      </c>
      <c r="AIP154" s="34"/>
      <c r="AIQ154" t="s">
        <v>843</v>
      </c>
      <c r="AIR154" s="34"/>
      <c r="AIS154" s="34"/>
      <c r="AIT154" s="34"/>
      <c r="AIU154" s="34"/>
      <c r="AIV154" s="34"/>
      <c r="AIW154" s="34"/>
      <c r="AIX154" t="s">
        <v>843</v>
      </c>
      <c r="AIY154" s="34"/>
      <c r="AIZ154" s="34"/>
      <c r="AJA154" s="34"/>
      <c r="AJB154" s="34"/>
      <c r="AJC154" s="34"/>
      <c r="AJD154" s="34"/>
      <c r="AJE154" t="s">
        <v>843</v>
      </c>
      <c r="AJF154" s="34"/>
      <c r="AJG154" s="34"/>
      <c r="AJH154" s="34"/>
      <c r="AJI154" s="34"/>
      <c r="AJJ154" s="34"/>
      <c r="AJK154" t="s">
        <v>1460</v>
      </c>
      <c r="AJL154" t="s">
        <v>843</v>
      </c>
      <c r="AJM154" t="s">
        <v>843</v>
      </c>
      <c r="AJN154" s="34">
        <v>3.2529059797525406E-2</v>
      </c>
      <c r="AJO154" s="34">
        <v>2.6632362976670265E-2</v>
      </c>
      <c r="AJP154" s="34">
        <v>4.3067187070846558E-2</v>
      </c>
      <c r="AJQ154" s="34">
        <v>4.5239079743623734E-2</v>
      </c>
      <c r="AJR154" s="34"/>
      <c r="AJS154" t="s">
        <v>832</v>
      </c>
      <c r="AJT154" t="s">
        <v>843</v>
      </c>
      <c r="AJU154" t="s">
        <v>843</v>
      </c>
      <c r="AJV154" t="s">
        <v>843</v>
      </c>
      <c r="AJW154" s="34"/>
      <c r="AJX154" s="34"/>
      <c r="AJY154" s="34"/>
      <c r="AJZ154" s="34"/>
      <c r="AKA154" s="34"/>
      <c r="AKB154" t="s">
        <v>1460</v>
      </c>
      <c r="AKC154" t="s">
        <v>843</v>
      </c>
      <c r="AKD154" t="s">
        <v>843</v>
      </c>
      <c r="AKE154" t="s">
        <v>843</v>
      </c>
      <c r="AKF154" s="34">
        <v>2.5967534631490707E-2</v>
      </c>
      <c r="AKG154" s="34">
        <v>1.6474800184369087E-2</v>
      </c>
      <c r="AKH154" s="34">
        <v>3.6883242428302765E-2</v>
      </c>
      <c r="AKI154" s="34">
        <v>4.7666877508163452E-2</v>
      </c>
      <c r="AKJ154" s="34"/>
      <c r="AKK154" t="s">
        <v>832</v>
      </c>
      <c r="AKL154" t="s">
        <v>843</v>
      </c>
      <c r="AKM154" s="34"/>
      <c r="AKN154" t="s">
        <v>1460</v>
      </c>
      <c r="AKO154" t="s">
        <v>843</v>
      </c>
      <c r="AKP154" s="34"/>
      <c r="AKQ154" t="s">
        <v>1460</v>
      </c>
      <c r="AKR154" t="s">
        <v>843</v>
      </c>
      <c r="AKS154" s="34"/>
      <c r="AKT154" t="s">
        <v>1460</v>
      </c>
      <c r="AKU154" t="s">
        <v>843</v>
      </c>
      <c r="AKV154" s="34"/>
      <c r="AKW154" t="s">
        <v>1460</v>
      </c>
      <c r="AKX154" t="s">
        <v>843</v>
      </c>
      <c r="AKY154" s="34"/>
      <c r="AKZ154" s="34"/>
      <c r="ALA154" s="34"/>
      <c r="ALB154" s="34"/>
      <c r="ALC154" s="34"/>
      <c r="ALD154" t="s">
        <v>1460</v>
      </c>
      <c r="ALE154" t="s">
        <v>843</v>
      </c>
      <c r="ALF154" t="s">
        <v>843</v>
      </c>
      <c r="ALG154" t="s">
        <v>843</v>
      </c>
      <c r="ALH154" s="34"/>
      <c r="ALI154" s="34"/>
      <c r="ALJ154" s="34"/>
      <c r="ALK154" s="34"/>
      <c r="ALL154" s="34">
        <v>0.24950085580348969</v>
      </c>
      <c r="ALM154" t="s">
        <v>465</v>
      </c>
    </row>
    <row r="155" spans="1:1001">
      <c r="A155" t="s">
        <v>423</v>
      </c>
      <c r="B155" t="s">
        <v>108</v>
      </c>
      <c r="C155" t="s">
        <v>338</v>
      </c>
      <c r="D155" s="34">
        <v>3.7896726280450821E-2</v>
      </c>
      <c r="E155" t="s">
        <v>432</v>
      </c>
      <c r="F155" s="34">
        <v>6.0454651713371277E-2</v>
      </c>
      <c r="G155" t="s">
        <v>1464</v>
      </c>
      <c r="H155" s="34">
        <v>5.8964844793081284E-2</v>
      </c>
      <c r="I155" t="s">
        <v>1294</v>
      </c>
      <c r="J155" s="34">
        <v>5.0103876739740372E-2</v>
      </c>
      <c r="K155" t="s">
        <v>1521</v>
      </c>
      <c r="L155" s="34"/>
      <c r="M155" t="s">
        <v>432</v>
      </c>
      <c r="N155" s="34">
        <v>0.48179832100868225</v>
      </c>
      <c r="O155" s="34">
        <v>0.63679659366607666</v>
      </c>
      <c r="P155" t="s">
        <v>432</v>
      </c>
      <c r="Q155" s="34">
        <v>0.48179832100868225</v>
      </c>
      <c r="R155" t="s">
        <v>432</v>
      </c>
      <c r="S155" s="34">
        <v>0.84555840492248535</v>
      </c>
      <c r="T155" t="s">
        <v>432</v>
      </c>
      <c r="U155" s="34">
        <v>0.53395563364028931</v>
      </c>
      <c r="V155" t="s">
        <v>432</v>
      </c>
      <c r="W155" t="s">
        <v>843</v>
      </c>
      <c r="X155" t="s">
        <v>1464</v>
      </c>
      <c r="Y155" s="34">
        <v>0.44303816556930542</v>
      </c>
      <c r="Z155" s="34">
        <v>0.59701919555664063</v>
      </c>
      <c r="AA155" t="s">
        <v>1464</v>
      </c>
      <c r="AB155" s="34">
        <v>0.44303816556930542</v>
      </c>
      <c r="AC155" t="s">
        <v>1464</v>
      </c>
      <c r="AD155" s="34">
        <v>0.67528271675109863</v>
      </c>
      <c r="AE155" t="s">
        <v>1464</v>
      </c>
      <c r="AF155" s="34">
        <v>0.44720721244812012</v>
      </c>
      <c r="AG155" t="s">
        <v>1464</v>
      </c>
      <c r="AH155" t="s">
        <v>843</v>
      </c>
      <c r="AI155" t="s">
        <v>1294</v>
      </c>
      <c r="AJ155" s="34">
        <v>0.42252811789512634</v>
      </c>
      <c r="AK155" s="34">
        <v>0.5763556957244873</v>
      </c>
      <c r="AL155" t="s">
        <v>1294</v>
      </c>
      <c r="AM155" s="34">
        <v>0.42252811789512634</v>
      </c>
      <c r="AN155" t="s">
        <v>1294</v>
      </c>
      <c r="AO155" s="34">
        <v>0.62399059534072876</v>
      </c>
      <c r="AP155" t="s">
        <v>1294</v>
      </c>
      <c r="AQ155" s="34">
        <v>0.42855224013328552</v>
      </c>
      <c r="AR155" t="s">
        <v>1294</v>
      </c>
      <c r="AS155" t="s">
        <v>843</v>
      </c>
      <c r="AT155" t="s">
        <v>1521</v>
      </c>
      <c r="AU155" s="34">
        <v>0.40278443694114685</v>
      </c>
      <c r="AV155" s="34">
        <v>0.56925207376480103</v>
      </c>
      <c r="AW155" t="s">
        <v>1521</v>
      </c>
      <c r="AX155" s="34">
        <v>0.40278443694114685</v>
      </c>
      <c r="AY155" t="s">
        <v>1521</v>
      </c>
      <c r="AZ155" s="34">
        <v>0.62276417016983032</v>
      </c>
      <c r="BA155" t="s">
        <v>1521</v>
      </c>
      <c r="BB155" s="34">
        <v>0.4115024209022522</v>
      </c>
      <c r="BC155" t="s">
        <v>1521</v>
      </c>
      <c r="BD155" t="s">
        <v>843</v>
      </c>
      <c r="BE155" s="34">
        <v>0.47822917414913746</v>
      </c>
      <c r="BF155" t="s">
        <v>465</v>
      </c>
      <c r="BG155" t="s">
        <v>843</v>
      </c>
      <c r="BH155" t="s">
        <v>432</v>
      </c>
      <c r="BI155" s="34">
        <v>4.7704167366027832</v>
      </c>
      <c r="BJ155" t="s">
        <v>819</v>
      </c>
      <c r="BK155" s="34">
        <v>3.58963942527771</v>
      </c>
      <c r="BL155" t="s">
        <v>1294</v>
      </c>
      <c r="BM155" s="34">
        <v>3.7582848072052002</v>
      </c>
      <c r="BN155" t="s">
        <v>1521</v>
      </c>
      <c r="BO155" s="34">
        <v>4.7650551795959473</v>
      </c>
      <c r="BP155" t="s">
        <v>843</v>
      </c>
      <c r="BQ155" s="34">
        <v>3.258709192276001</v>
      </c>
      <c r="BR155" t="s">
        <v>830</v>
      </c>
      <c r="BS155" s="34"/>
      <c r="BT155" t="s">
        <v>843</v>
      </c>
      <c r="BU155" s="34">
        <v>2.8333566188812256</v>
      </c>
      <c r="BV155" t="s">
        <v>1571</v>
      </c>
      <c r="BW155" t="s">
        <v>843</v>
      </c>
      <c r="BX155" s="34">
        <v>3.0513379573822021</v>
      </c>
      <c r="BY155" t="s">
        <v>924</v>
      </c>
      <c r="BZ155" t="s">
        <v>843</v>
      </c>
      <c r="CA155" t="s">
        <v>432</v>
      </c>
      <c r="CB155" s="34">
        <v>2.5297633837908506E-3</v>
      </c>
      <c r="CC155" s="34">
        <v>3.002992132678628E-3</v>
      </c>
      <c r="CD155" s="34">
        <v>3.9966735057532787E-3</v>
      </c>
      <c r="CE155" s="34">
        <v>5.1549184136092663E-3</v>
      </c>
      <c r="CF155" s="34">
        <v>4.848097451031208E-3</v>
      </c>
      <c r="CG155" t="s">
        <v>843</v>
      </c>
      <c r="CH155" t="s">
        <v>819</v>
      </c>
      <c r="CI155" s="34">
        <v>7.3770689778029919E-3</v>
      </c>
      <c r="CJ155" s="34">
        <v>7.8548043966293335E-3</v>
      </c>
      <c r="CK155" s="34">
        <v>8.910023607313633E-3</v>
      </c>
      <c r="CL155" s="34">
        <v>9.4668148085474968E-3</v>
      </c>
      <c r="CM155" s="34">
        <v>9.8029570654034615E-3</v>
      </c>
      <c r="CN155" t="s">
        <v>843</v>
      </c>
      <c r="CO155" t="s">
        <v>1294</v>
      </c>
      <c r="CP155" s="34">
        <v>7.9949004575610161E-3</v>
      </c>
      <c r="CQ155" s="34">
        <v>8.741685189306736E-3</v>
      </c>
      <c r="CR155" s="34">
        <v>9.5574930310249329E-3</v>
      </c>
      <c r="CS155" s="34">
        <v>9.950726293027401E-3</v>
      </c>
      <c r="CT155" s="34">
        <v>1.0246359743177891E-2</v>
      </c>
      <c r="CU155" t="s">
        <v>843</v>
      </c>
      <c r="CV155" t="s">
        <v>1521</v>
      </c>
      <c r="CW155" s="34">
        <v>8.4532443434000015E-3</v>
      </c>
      <c r="CX155" s="34">
        <v>9.3562044203281403E-3</v>
      </c>
      <c r="CY155" s="34">
        <v>9.8576899617910385E-3</v>
      </c>
      <c r="CZ155" s="34">
        <v>1.0248564183712006E-2</v>
      </c>
      <c r="DA155" s="34">
        <v>1.0553009808063507E-2</v>
      </c>
      <c r="DB155" t="s">
        <v>843</v>
      </c>
      <c r="DC155" s="34">
        <v>7.7837495803833008</v>
      </c>
      <c r="DD155" s="34">
        <v>8.1158533096313477</v>
      </c>
      <c r="DE155" s="34">
        <v>8.5382318496704102</v>
      </c>
      <c r="DF155" s="34">
        <v>9.1524410247802734</v>
      </c>
      <c r="DG155" s="34">
        <v>9.8485298156738281</v>
      </c>
      <c r="DH155" t="s">
        <v>1464</v>
      </c>
      <c r="DI155" t="s">
        <v>843</v>
      </c>
      <c r="DJ155" s="34">
        <v>7.9613189697265625</v>
      </c>
      <c r="DK155" s="34">
        <v>8.3656759262084961</v>
      </c>
      <c r="DL155" s="34">
        <v>8.8884754180908203</v>
      </c>
      <c r="DM155" s="34">
        <v>9.5623178482055664</v>
      </c>
      <c r="DN155" s="34">
        <v>10.293989181518555</v>
      </c>
      <c r="DO155" t="s">
        <v>1294</v>
      </c>
      <c r="DP155" t="s">
        <v>843</v>
      </c>
      <c r="DQ155" s="34">
        <v>10.60210132598877</v>
      </c>
      <c r="DR155" t="s">
        <v>1521</v>
      </c>
      <c r="DS155" t="s">
        <v>843</v>
      </c>
      <c r="DT155" t="s">
        <v>843</v>
      </c>
      <c r="DU155" s="34">
        <v>10.3</v>
      </c>
      <c r="DV155" t="s">
        <v>1461</v>
      </c>
      <c r="DW155" t="s">
        <v>843</v>
      </c>
      <c r="DX155" t="s">
        <v>843</v>
      </c>
      <c r="DY155" t="s">
        <v>432</v>
      </c>
      <c r="DZ155" s="34">
        <v>6.8056415766477585E-3</v>
      </c>
      <c r="EA155" s="34">
        <v>2.6586560532450676E-2</v>
      </c>
      <c r="EB155" s="34">
        <v>3.4687254577875137E-2</v>
      </c>
      <c r="EC155" s="34">
        <v>3.1252704560756683E-2</v>
      </c>
      <c r="ED155" s="34">
        <v>2.5804191827774048E-2</v>
      </c>
      <c r="EE155" t="s">
        <v>843</v>
      </c>
      <c r="EF155" t="s">
        <v>819</v>
      </c>
      <c r="EG155" s="34">
        <v>3.8240715861320496E-2</v>
      </c>
      <c r="EH155" s="34">
        <v>4.52767014503479E-2</v>
      </c>
      <c r="EI155" s="34">
        <v>4.970497265458107E-2</v>
      </c>
      <c r="EJ155" s="34">
        <v>6.3849680125713348E-2</v>
      </c>
      <c r="EK155" s="34">
        <v>5.1801711320877075E-2</v>
      </c>
      <c r="EL155" t="s">
        <v>843</v>
      </c>
      <c r="EM155" t="s">
        <v>1294</v>
      </c>
      <c r="EN155" s="34">
        <v>1.1862976476550102E-2</v>
      </c>
      <c r="EO155" s="34">
        <v>1.8576003611087799E-2</v>
      </c>
      <c r="EP155" s="34">
        <v>2.527894452214241E-2</v>
      </c>
      <c r="EQ155" s="34">
        <v>4.9330674111843109E-2</v>
      </c>
      <c r="ER155" s="34">
        <v>3.241337463259697E-2</v>
      </c>
      <c r="ES155" t="s">
        <v>843</v>
      </c>
      <c r="ET155" t="s">
        <v>1521</v>
      </c>
      <c r="EU155" s="34">
        <v>2.6656312867999077E-2</v>
      </c>
      <c r="EV155" s="34">
        <v>2.7745457366108894E-2</v>
      </c>
      <c r="EW155" s="34">
        <v>3.2708898186683655E-2</v>
      </c>
      <c r="EX155" s="34">
        <v>2.2509876638650894E-2</v>
      </c>
      <c r="EY155" s="34">
        <v>4.2547844350337982E-3</v>
      </c>
      <c r="EZ155" t="s">
        <v>843</v>
      </c>
      <c r="FA155" t="s">
        <v>465</v>
      </c>
      <c r="FB155" s="34">
        <v>9.5905864145606756E-4</v>
      </c>
      <c r="FC155" s="34">
        <v>-7.2991795605048537E-4</v>
      </c>
      <c r="FD155" s="34">
        <v>-1.2427323963493109E-3</v>
      </c>
      <c r="FE155" s="34">
        <v>-7.6796216890215874E-3</v>
      </c>
      <c r="FF155" s="34">
        <v>-9.5483642071485519E-3</v>
      </c>
      <c r="FG155" t="s">
        <v>843</v>
      </c>
      <c r="FH155" s="34"/>
      <c r="FI155" s="34"/>
      <c r="FJ155" s="34"/>
      <c r="FK155" s="34"/>
      <c r="FL155" s="34"/>
      <c r="FM155" t="s">
        <v>843</v>
      </c>
      <c r="FN155" t="s">
        <v>843</v>
      </c>
      <c r="FO155" s="34">
        <v>0.61931999999999998</v>
      </c>
      <c r="FP155" t="s">
        <v>1462</v>
      </c>
      <c r="FQ155" t="s">
        <v>843</v>
      </c>
      <c r="FR155" t="s">
        <v>843</v>
      </c>
      <c r="FS155" s="34">
        <v>0.69331999999999994</v>
      </c>
      <c r="FT155" t="s">
        <v>1462</v>
      </c>
      <c r="FU155" t="s">
        <v>843</v>
      </c>
      <c r="FV155" t="s">
        <v>843</v>
      </c>
      <c r="FW155" s="34">
        <v>0.54677999999999993</v>
      </c>
      <c r="FX155" t="s">
        <v>1462</v>
      </c>
      <c r="FY155" t="s">
        <v>843</v>
      </c>
      <c r="FZ155" s="34">
        <v>-0.1160869225859642</v>
      </c>
      <c r="GA155" s="34">
        <v>-0.14039012789726257</v>
      </c>
      <c r="GB155" s="34">
        <v>-0.20926874876022339</v>
      </c>
      <c r="GC155" s="34">
        <v>-0.11165153980255127</v>
      </c>
      <c r="GD155" s="34">
        <v>-0.15399998426437378</v>
      </c>
      <c r="GE155" t="s">
        <v>830</v>
      </c>
      <c r="GF155" t="s">
        <v>843</v>
      </c>
      <c r="GG155" s="34">
        <v>-0.1149386391043663</v>
      </c>
      <c r="GH155" s="34">
        <v>-0.13887582719326019</v>
      </c>
      <c r="GI155" s="34">
        <v>-0.20699866116046906</v>
      </c>
      <c r="GJ155" s="34">
        <v>-0.10827429592609406</v>
      </c>
      <c r="GK155" s="34">
        <v>-0.15216332674026489</v>
      </c>
      <c r="GL155" t="s">
        <v>832</v>
      </c>
      <c r="GM155" t="s">
        <v>843</v>
      </c>
      <c r="GN155" s="34">
        <v>2.2274243831634521</v>
      </c>
      <c r="GO155" t="s">
        <v>832</v>
      </c>
      <c r="GP155" t="s">
        <v>843</v>
      </c>
      <c r="GQ155" t="s">
        <v>843</v>
      </c>
      <c r="GR155" s="34">
        <v>0.10510579496622086</v>
      </c>
      <c r="GS155" s="34">
        <v>0.12136178463697433</v>
      </c>
      <c r="GT155" s="34">
        <v>0.12998999655246735</v>
      </c>
      <c r="GU155" s="34">
        <v>1.7325807362794876E-2</v>
      </c>
      <c r="GV155" s="34">
        <v>0.17198939621448517</v>
      </c>
      <c r="GW155" t="s">
        <v>832</v>
      </c>
      <c r="GX155" t="s">
        <v>843</v>
      </c>
      <c r="GY155" t="s">
        <v>843</v>
      </c>
      <c r="GZ155" t="s">
        <v>843</v>
      </c>
      <c r="HA155" t="s">
        <v>843</v>
      </c>
      <c r="HB155" t="s">
        <v>843</v>
      </c>
      <c r="HC155" t="s">
        <v>843</v>
      </c>
      <c r="HD155" t="s">
        <v>843</v>
      </c>
      <c r="HE155" t="s">
        <v>843</v>
      </c>
      <c r="HF155" t="s">
        <v>843</v>
      </c>
      <c r="HG155" t="s">
        <v>843</v>
      </c>
      <c r="HH155" s="34">
        <v>2450979</v>
      </c>
      <c r="HI155" s="34">
        <v>2472601</v>
      </c>
      <c r="HJ155" s="34">
        <v>2494617</v>
      </c>
      <c r="HK155" s="34">
        <v>2516454</v>
      </c>
      <c r="HL155" s="34">
        <v>2537949</v>
      </c>
      <c r="HM155" s="34">
        <v>2559255</v>
      </c>
      <c r="HN155" s="34">
        <v>2581242</v>
      </c>
      <c r="HO155" s="34">
        <v>2605643</v>
      </c>
      <c r="HP155" s="34">
        <v>2633887</v>
      </c>
      <c r="HQ155" s="34">
        <v>2666713</v>
      </c>
      <c r="HR155" s="34">
        <v>2702520</v>
      </c>
      <c r="HS155" s="34">
        <v>2743938</v>
      </c>
      <c r="HT155" s="34">
        <v>2792349</v>
      </c>
      <c r="HU155" s="34">
        <v>2845153</v>
      </c>
      <c r="HV155" s="34">
        <v>2902823</v>
      </c>
      <c r="HW155" s="34">
        <v>2964749</v>
      </c>
      <c r="HX155" s="34">
        <v>3029555</v>
      </c>
      <c r="HY155" s="34">
        <v>3096030</v>
      </c>
      <c r="HZ155" s="34">
        <v>3163991</v>
      </c>
      <c r="IA155" s="34">
        <v>3232430</v>
      </c>
      <c r="IB155" s="34">
        <v>3294335</v>
      </c>
      <c r="IC155" s="34">
        <v>3347782</v>
      </c>
      <c r="ID155" s="34">
        <v>3398366</v>
      </c>
      <c r="IE155" s="34">
        <v>3447157</v>
      </c>
      <c r="IF155" s="34">
        <v>3493629</v>
      </c>
      <c r="IG155" s="34">
        <v>3537947</v>
      </c>
      <c r="IH155" s="34">
        <v>3580318</v>
      </c>
      <c r="II155" s="34">
        <v>3620933</v>
      </c>
      <c r="IJ155" s="34">
        <v>3660164</v>
      </c>
      <c r="IK155" s="34">
        <v>3698535</v>
      </c>
      <c r="IL155" s="34">
        <v>3736327</v>
      </c>
      <c r="IM155" s="34">
        <v>3773768</v>
      </c>
      <c r="IN155" s="34">
        <v>3811167</v>
      </c>
      <c r="IO155" s="34">
        <v>3848847</v>
      </c>
      <c r="IP155" s="34">
        <v>3887004</v>
      </c>
      <c r="IQ155" s="34">
        <v>3925745</v>
      </c>
      <c r="IR155" s="34">
        <v>3965043</v>
      </c>
      <c r="IS155" s="34">
        <v>4004952</v>
      </c>
      <c r="IT155" s="34">
        <v>4045479</v>
      </c>
      <c r="IU155" s="34">
        <v>4086469</v>
      </c>
      <c r="IV155" s="34">
        <v>4127814.0000000005</v>
      </c>
      <c r="IW155" s="34">
        <v>4169279.0000000005</v>
      </c>
      <c r="IX155" s="34">
        <v>4210687</v>
      </c>
      <c r="IY155" s="34">
        <v>4251855</v>
      </c>
      <c r="IZ155" s="34">
        <v>4292546</v>
      </c>
      <c r="JA155" s="34">
        <v>4332667</v>
      </c>
      <c r="JB155" s="34">
        <v>4372111</v>
      </c>
      <c r="JC155" s="34">
        <v>4410654</v>
      </c>
      <c r="JD155" s="34">
        <v>4448092</v>
      </c>
      <c r="JE155" s="34">
        <v>4484188</v>
      </c>
      <c r="JF155" s="34">
        <v>4518856</v>
      </c>
      <c r="JG155" s="34">
        <v>4552140</v>
      </c>
      <c r="JH155" s="34">
        <v>4583856</v>
      </c>
      <c r="JI155" s="34">
        <v>4614013</v>
      </c>
      <c r="JJ155" s="34">
        <v>4642836</v>
      </c>
      <c r="JK155" s="34">
        <v>4670367</v>
      </c>
      <c r="JL155" s="34">
        <v>4696549</v>
      </c>
      <c r="JM155" s="34">
        <v>4721574</v>
      </c>
      <c r="JN155" s="34">
        <v>4745607</v>
      </c>
      <c r="JO155" s="34">
        <v>4768694</v>
      </c>
      <c r="JP155" s="34">
        <v>4790895</v>
      </c>
      <c r="JQ155" s="34">
        <v>4812324</v>
      </c>
      <c r="JR155" s="34">
        <v>4833167</v>
      </c>
      <c r="JS155" s="34">
        <v>4853453</v>
      </c>
      <c r="JT155" s="34">
        <v>4873302</v>
      </c>
      <c r="JU155" s="34">
        <v>4892922</v>
      </c>
      <c r="JV155" s="34">
        <v>4912310</v>
      </c>
      <c r="JW155" s="34">
        <v>4931477</v>
      </c>
      <c r="JX155" s="34">
        <v>4950407</v>
      </c>
      <c r="JY155" s="34">
        <v>4968895</v>
      </c>
      <c r="JZ155" s="34">
        <v>4986933</v>
      </c>
      <c r="KA155" s="34">
        <v>5004734</v>
      </c>
      <c r="KB155" s="34">
        <v>5022175</v>
      </c>
      <c r="KC155" s="34">
        <v>5039067</v>
      </c>
      <c r="KD155" s="34">
        <v>5055428</v>
      </c>
      <c r="KE155" s="34">
        <v>5071311</v>
      </c>
      <c r="KF155" s="34">
        <v>5086672</v>
      </c>
      <c r="KG155" s="34">
        <v>5101310</v>
      </c>
      <c r="KH155" s="34">
        <v>5115193</v>
      </c>
      <c r="KI155" s="34">
        <v>5128266</v>
      </c>
      <c r="KJ155" s="34">
        <v>5140606</v>
      </c>
      <c r="KK155" s="34">
        <v>5152279</v>
      </c>
      <c r="KL155" s="34">
        <v>5163062</v>
      </c>
      <c r="KM155" s="34">
        <v>5173117</v>
      </c>
      <c r="KN155" s="34">
        <v>5182677</v>
      </c>
      <c r="KO155" s="34">
        <v>5191632</v>
      </c>
      <c r="KP155" s="34">
        <v>5200010</v>
      </c>
      <c r="KQ155" s="34">
        <v>5207949</v>
      </c>
      <c r="KR155" s="34">
        <v>5215442</v>
      </c>
      <c r="KS155" s="34">
        <v>5222364</v>
      </c>
      <c r="KT155" s="34">
        <v>5228767</v>
      </c>
      <c r="KU155" s="34">
        <v>5234631</v>
      </c>
      <c r="KV155" s="34">
        <v>5239922</v>
      </c>
      <c r="KW155" s="34">
        <v>5244604</v>
      </c>
      <c r="KX155" s="34">
        <v>5248615</v>
      </c>
      <c r="KY155" s="34">
        <v>5252060</v>
      </c>
      <c r="KZ155" s="34">
        <v>5254834</v>
      </c>
      <c r="LA155" s="34">
        <v>5256823</v>
      </c>
      <c r="LB155" s="34">
        <v>5257895</v>
      </c>
      <c r="LC155" s="34">
        <v>5258061</v>
      </c>
      <c r="LD155" s="34">
        <v>5257218</v>
      </c>
      <c r="LE155" t="s">
        <v>843</v>
      </c>
      <c r="LF155" t="s">
        <v>843</v>
      </c>
      <c r="LG155" t="s">
        <v>843</v>
      </c>
      <c r="LH155" s="34">
        <v>9.2186955735087395E-3</v>
      </c>
      <c r="LI155" s="34">
        <v>8.7830964475870132E-3</v>
      </c>
      <c r="LJ155" s="34">
        <v>8.8645769283175468E-3</v>
      </c>
      <c r="LK155" s="34">
        <v>8.7155569344758987E-3</v>
      </c>
      <c r="LL155" s="34">
        <v>8.5055064409971237E-3</v>
      </c>
      <c r="LM155" s="34">
        <v>8.3599258214235306E-3</v>
      </c>
      <c r="LN155" s="34">
        <v>8.5544781759381294E-3</v>
      </c>
      <c r="LO155" s="34">
        <v>9.4087990000844002E-3</v>
      </c>
      <c r="LP155" s="34">
        <v>1.0781223885715008E-2</v>
      </c>
      <c r="LQ155" s="34">
        <v>1.2385926209390163E-2</v>
      </c>
      <c r="LR155" s="34">
        <v>1.3338043354451656E-2</v>
      </c>
      <c r="LS155" s="34">
        <v>1.5209443867206573E-2</v>
      </c>
      <c r="LT155" s="34">
        <v>1.7489062622189522E-2</v>
      </c>
      <c r="LU155" s="34">
        <v>1.8733667209744453E-2</v>
      </c>
      <c r="LV155" s="34">
        <v>2.0066866651177406E-2</v>
      </c>
      <c r="LW155" s="34">
        <v>2.1108662709593773E-2</v>
      </c>
      <c r="LX155" s="34">
        <v>2.1623369306325912E-2</v>
      </c>
      <c r="LY155" s="34">
        <v>2.170490100979805E-2</v>
      </c>
      <c r="LZ155" s="34">
        <v>2.1713560447096825E-2</v>
      </c>
      <c r="MA155" s="34">
        <v>2.1399971097707748E-2</v>
      </c>
      <c r="MB155" s="34">
        <v>1.8970150500535965E-2</v>
      </c>
      <c r="MC155" s="34">
        <v>1.609371043741703E-2</v>
      </c>
      <c r="MD155" s="34">
        <v>1.4996690675616264E-2</v>
      </c>
      <c r="ME155" s="34">
        <v>1.4255105517804623E-2</v>
      </c>
      <c r="MF155" s="34">
        <v>1.3391191139817238E-2</v>
      </c>
      <c r="MG155" s="34">
        <v>1.2605591677129269E-2</v>
      </c>
      <c r="MH155" s="34">
        <v>1.1905007995665073E-2</v>
      </c>
      <c r="MI155" s="34">
        <v>1.1280104517936707E-2</v>
      </c>
      <c r="MJ155" s="34">
        <v>1.0776227340102196E-2</v>
      </c>
      <c r="MK155" s="34">
        <v>1.0428840294480324E-2</v>
      </c>
      <c r="ML155" s="34">
        <v>1.0166248306632042E-2</v>
      </c>
      <c r="MM155" s="34">
        <v>9.9709285423159599E-3</v>
      </c>
      <c r="MN155" s="34">
        <v>9.8614692687988281E-3</v>
      </c>
      <c r="MO155" s="34">
        <v>9.8381815478205681E-3</v>
      </c>
      <c r="MP155" s="34">
        <v>9.8650576546788216E-3</v>
      </c>
      <c r="MQ155" s="34">
        <v>9.9174613133072853E-3</v>
      </c>
      <c r="MR155" s="34">
        <v>9.960557334125042E-3</v>
      </c>
      <c r="MS155" s="34">
        <v>1.0014895349740982E-2</v>
      </c>
      <c r="MT155" s="34">
        <v>1.0068366304039955E-2</v>
      </c>
      <c r="MU155" s="34">
        <v>1.0081310756504536E-2</v>
      </c>
      <c r="MV155" s="34">
        <v>1.0066697373986244E-2</v>
      </c>
      <c r="MW155" s="34">
        <v>9.9951503798365593E-3</v>
      </c>
      <c r="MX155" s="34">
        <v>9.8826978355646133E-3</v>
      </c>
      <c r="MY155" s="34">
        <v>9.7295409068465233E-3</v>
      </c>
      <c r="MZ155" s="34">
        <v>9.5246713608503342E-3</v>
      </c>
      <c r="NA155" s="34">
        <v>9.3032578006386757E-3</v>
      </c>
      <c r="NB155" s="34">
        <v>9.0626711025834084E-3</v>
      </c>
      <c r="NC155" s="34">
        <v>8.7770186364650726E-3</v>
      </c>
      <c r="ND155" s="34">
        <v>8.4522627294063568E-3</v>
      </c>
      <c r="NE155" s="34">
        <v>8.0821914598345757E-3</v>
      </c>
      <c r="NF155" s="34">
        <v>7.7014332637190819E-3</v>
      </c>
      <c r="NG155" s="34">
        <v>7.3385876603424549E-3</v>
      </c>
      <c r="NH155" s="34">
        <v>6.9431131705641747E-3</v>
      </c>
      <c r="NI155" s="34">
        <v>6.5574119798839092E-3</v>
      </c>
      <c r="NJ155" s="34">
        <v>6.2274090014398098E-3</v>
      </c>
      <c r="NK155" s="34">
        <v>5.9122689999639988E-3</v>
      </c>
      <c r="NL155" s="34">
        <v>5.5903284810483456E-3</v>
      </c>
      <c r="NM155" s="34">
        <v>5.3142351098358631E-3</v>
      </c>
      <c r="NN155" s="34">
        <v>5.0771292299032211E-3</v>
      </c>
      <c r="NO155" s="34">
        <v>4.8531247302889824E-3</v>
      </c>
      <c r="NP155" s="34">
        <v>4.6447687782347202E-3</v>
      </c>
      <c r="NQ155" s="34">
        <v>4.4628861360251904E-3</v>
      </c>
      <c r="NR155" s="34">
        <v>4.3218187056481838E-3</v>
      </c>
      <c r="NS155" s="34">
        <v>4.1884640231728554E-3</v>
      </c>
      <c r="NT155" s="34">
        <v>4.0813256055116653E-3</v>
      </c>
      <c r="NU155" s="34">
        <v>4.0179351344704628E-3</v>
      </c>
      <c r="NV155" s="34">
        <v>3.9546284824609756E-3</v>
      </c>
      <c r="NW155" s="34">
        <v>3.8942378014326096E-3</v>
      </c>
      <c r="NX155" s="34">
        <v>3.8312578108161688E-3</v>
      </c>
      <c r="NY155" s="34">
        <v>3.7276858929544687E-3</v>
      </c>
      <c r="NZ155" s="34">
        <v>3.6236101295799017E-3</v>
      </c>
      <c r="OA155" s="34">
        <v>3.5631728824228048E-3</v>
      </c>
      <c r="OB155" s="34">
        <v>3.4788423217833042E-3</v>
      </c>
      <c r="OC155" s="34">
        <v>3.3578390721231699E-3</v>
      </c>
      <c r="OD155" s="34">
        <v>3.2415715977549553E-3</v>
      </c>
      <c r="OE155" s="34">
        <v>3.1368464697152376E-3</v>
      </c>
      <c r="OF155" s="34">
        <v>3.0244216322898865E-3</v>
      </c>
      <c r="OG155" s="34">
        <v>2.873583696782589E-3</v>
      </c>
      <c r="OH155" s="34">
        <v>2.7177613228559494E-3</v>
      </c>
      <c r="OI155" s="34">
        <v>2.5524594821035862E-3</v>
      </c>
      <c r="OJ155" s="34">
        <v>2.403381047770381E-3</v>
      </c>
      <c r="OK155" s="34">
        <v>2.2681697737425566E-3</v>
      </c>
      <c r="OL155" s="34">
        <v>2.0906731951981783E-3</v>
      </c>
      <c r="OM155" s="34">
        <v>1.9455938600003719E-3</v>
      </c>
      <c r="ON155" s="34">
        <v>1.8463099841028452E-3</v>
      </c>
      <c r="OO155" s="34">
        <v>1.7263804329559207E-3</v>
      </c>
      <c r="OP155" s="34">
        <v>1.6124499961733818E-3</v>
      </c>
      <c r="OQ155" s="34">
        <v>1.5255635371431708E-3</v>
      </c>
      <c r="OR155" s="34">
        <v>1.4377281768247485E-3</v>
      </c>
      <c r="OS155" s="34">
        <v>1.3263325672596693E-3</v>
      </c>
      <c r="OT155" s="34">
        <v>1.2253221357241273E-3</v>
      </c>
      <c r="OU155" s="34">
        <v>1.120859757065773E-3</v>
      </c>
      <c r="OV155" s="34">
        <v>1.0102579835802317E-3</v>
      </c>
      <c r="OW155" s="34">
        <v>8.9312577620148659E-4</v>
      </c>
      <c r="OX155" s="34">
        <v>7.6449377229437232E-4</v>
      </c>
      <c r="OY155" s="34">
        <v>6.5614830236881971E-4</v>
      </c>
      <c r="OZ155" s="34">
        <v>5.2803428843617439E-4</v>
      </c>
      <c r="PA155" s="34">
        <v>3.7843702011741698E-4</v>
      </c>
      <c r="PB155" s="34">
        <v>2.0390466670505702E-4</v>
      </c>
      <c r="PC155" s="34">
        <v>3.1571071303915232E-5</v>
      </c>
      <c r="PD155" s="34">
        <v>-1.6033810970839113E-4</v>
      </c>
      <c r="PE155" t="s">
        <v>1300</v>
      </c>
      <c r="PF155" t="s">
        <v>843</v>
      </c>
      <c r="PG155" t="s">
        <v>843</v>
      </c>
      <c r="PH155" t="s">
        <v>843</v>
      </c>
      <c r="PI155" t="s">
        <v>843</v>
      </c>
      <c r="PJ155" t="s">
        <v>1300</v>
      </c>
      <c r="PK155" s="34">
        <v>0.49627599120140076</v>
      </c>
      <c r="PL155" s="34">
        <v>0.49672752618789673</v>
      </c>
      <c r="PM155" s="34">
        <v>0.49705025553703308</v>
      </c>
      <c r="PN155" s="34">
        <v>0.49723300337791443</v>
      </c>
      <c r="PO155" s="34">
        <v>0.49734491109848022</v>
      </c>
      <c r="PP155" s="34">
        <v>0.49743929505348206</v>
      </c>
      <c r="PQ155" s="34">
        <v>0.49754342436790466</v>
      </c>
      <c r="PR155" s="34">
        <v>0.49768483638763428</v>
      </c>
      <c r="PS155" s="34">
        <v>0.49786189198493958</v>
      </c>
      <c r="PT155" s="34">
        <v>0.49805435538291931</v>
      </c>
      <c r="PU155" s="34">
        <v>0.49819168448448181</v>
      </c>
      <c r="PV155" s="34">
        <v>0.49802437424659729</v>
      </c>
      <c r="PW155" s="34">
        <v>0.49765017628669739</v>
      </c>
      <c r="PX155" s="34">
        <v>0.4973641037940979</v>
      </c>
      <c r="PY155" s="34">
        <v>0.49717429280281067</v>
      </c>
      <c r="PZ155" s="34">
        <v>0.49705421924591064</v>
      </c>
      <c r="QA155" s="34">
        <v>0.49698156118392944</v>
      </c>
      <c r="QB155" s="34">
        <v>0.49695837497711182</v>
      </c>
      <c r="QC155" s="34">
        <v>0.49694609642028809</v>
      </c>
      <c r="QD155" s="34">
        <v>0.49686890840530396</v>
      </c>
      <c r="QE155" s="34">
        <v>0.49663862586021423</v>
      </c>
      <c r="QF155" s="34">
        <v>0.49628740549087524</v>
      </c>
      <c r="QG155" s="34">
        <v>0.49594038724899292</v>
      </c>
      <c r="QH155" s="34">
        <v>0.49561044573783875</v>
      </c>
      <c r="QI155" s="34">
        <v>0.4952758252620697</v>
      </c>
      <c r="QJ155" s="34">
        <v>0.49493759870529175</v>
      </c>
      <c r="QK155" s="34">
        <v>0.49459740519523621</v>
      </c>
      <c r="QL155" s="34">
        <v>0.49425768852233887</v>
      </c>
      <c r="QM155" s="34">
        <v>0.49391913414001465</v>
      </c>
      <c r="QN155" s="34">
        <v>0.49358731508255005</v>
      </c>
      <c r="QO155" s="34">
        <v>0.49326330423355103</v>
      </c>
      <c r="QP155" s="34">
        <v>0.49294868111610413</v>
      </c>
      <c r="QQ155" s="34">
        <v>0.49264568090438843</v>
      </c>
      <c r="QR155" s="34">
        <v>0.49235576391220093</v>
      </c>
      <c r="QS155" s="34">
        <v>0.49207925796508789</v>
      </c>
      <c r="QT155" s="34">
        <v>0.49181899428367615</v>
      </c>
      <c r="QU155" s="34">
        <v>0.49157676100730896</v>
      </c>
      <c r="QV155" s="34">
        <v>0.49135145545005798</v>
      </c>
      <c r="QW155" s="34">
        <v>0.49114382266998291</v>
      </c>
      <c r="QX155" s="34">
        <v>0.49095368385314941</v>
      </c>
      <c r="QY155" s="34">
        <v>0.49078276753425598</v>
      </c>
      <c r="QZ155" s="34">
        <v>0.4906303882598877</v>
      </c>
      <c r="RA155" s="34">
        <v>0.49049550294876099</v>
      </c>
      <c r="RB155" s="34">
        <v>0.49037867784500122</v>
      </c>
      <c r="RC155" s="34">
        <v>0.49027848243713379</v>
      </c>
      <c r="RD155" s="34">
        <v>0.49019506573677063</v>
      </c>
      <c r="RE155" s="34">
        <v>0.49012798070907593</v>
      </c>
      <c r="RF155" s="34">
        <v>0.49007448554039001</v>
      </c>
      <c r="RG155" s="34">
        <v>0.49003618955612183</v>
      </c>
      <c r="RH155" s="34">
        <v>0.49001067876815796</v>
      </c>
      <c r="RI155" s="34">
        <v>0.48999768495559692</v>
      </c>
      <c r="RJ155" s="34">
        <v>0.48999854922294617</v>
      </c>
      <c r="RK155" s="34">
        <v>0.49001169204711914</v>
      </c>
      <c r="RL155" s="34">
        <v>0.49003827571868896</v>
      </c>
      <c r="RM155" s="34">
        <v>0.49007761478424072</v>
      </c>
      <c r="RN155" s="34">
        <v>0.49012893438339233</v>
      </c>
      <c r="RO155" s="34">
        <v>0.49019354581832886</v>
      </c>
      <c r="RP155" s="34">
        <v>0.49026849865913391</v>
      </c>
      <c r="RQ155" s="34">
        <v>0.49035182595252991</v>
      </c>
      <c r="RR155" s="34">
        <v>0.49044454097747803</v>
      </c>
      <c r="RS155" s="34">
        <v>0.49054655432701111</v>
      </c>
      <c r="RT155" s="34">
        <v>0.4906562864780426</v>
      </c>
      <c r="RU155" s="34">
        <v>0.49077197909355164</v>
      </c>
      <c r="RV155" s="34">
        <v>0.49089112877845764</v>
      </c>
      <c r="RW155" s="34">
        <v>0.4910157322883606</v>
      </c>
      <c r="RX155" s="34">
        <v>0.49114495515823364</v>
      </c>
      <c r="RY155" s="34">
        <v>0.49127557873725891</v>
      </c>
      <c r="RZ155" s="34">
        <v>0.49140796065330505</v>
      </c>
      <c r="SA155" s="34">
        <v>0.49154180288314819</v>
      </c>
      <c r="SB155" s="34">
        <v>0.49167490005493164</v>
      </c>
      <c r="SC155" s="34">
        <v>0.4918074905872345</v>
      </c>
      <c r="SD155" s="34">
        <v>0.49193862080574036</v>
      </c>
      <c r="SE155" s="34">
        <v>0.49206608533859253</v>
      </c>
      <c r="SF155" s="34">
        <v>0.49219110608100891</v>
      </c>
      <c r="SG155" s="34">
        <v>0.49231162667274475</v>
      </c>
      <c r="SH155" s="34">
        <v>0.49242985248565674</v>
      </c>
      <c r="SI155" s="34">
        <v>0.4925462007522583</v>
      </c>
      <c r="SJ155" s="34">
        <v>0.492656409740448</v>
      </c>
      <c r="SK155" s="34">
        <v>0.4927612841129303</v>
      </c>
      <c r="SL155" s="34">
        <v>0.49286171793937683</v>
      </c>
      <c r="SM155" s="34">
        <v>0.49295684695243835</v>
      </c>
      <c r="SN155" s="34">
        <v>0.49304744601249695</v>
      </c>
      <c r="SO155" s="34">
        <v>0.49313277006149292</v>
      </c>
      <c r="SP155" s="34">
        <v>0.49321097135543823</v>
      </c>
      <c r="SQ155" s="34">
        <v>0.4932807981967926</v>
      </c>
      <c r="SR155" s="34">
        <v>0.49334082007408142</v>
      </c>
      <c r="SS155" s="34">
        <v>0.4933907687664032</v>
      </c>
      <c r="ST155" s="34">
        <v>0.49342897534370422</v>
      </c>
      <c r="SU155" s="34">
        <v>0.49345424771308899</v>
      </c>
      <c r="SV155" s="34">
        <v>0.49346482753753662</v>
      </c>
      <c r="SW155" s="34">
        <v>0.49345934391021729</v>
      </c>
      <c r="SX155" s="34">
        <v>0.49343687295913696</v>
      </c>
      <c r="SY155" s="34">
        <v>0.49339857697486877</v>
      </c>
      <c r="SZ155" s="34">
        <v>0.49334648251533508</v>
      </c>
      <c r="TA155" s="34">
        <v>0.49327906966209412</v>
      </c>
      <c r="TB155" s="34">
        <v>0.49319732189178467</v>
      </c>
      <c r="TC155" s="34">
        <v>0.49310329556465149</v>
      </c>
      <c r="TD155" s="34">
        <v>0.49299928545951843</v>
      </c>
      <c r="TE155" s="34">
        <v>0.4928869903087616</v>
      </c>
      <c r="TF155" s="34">
        <v>0.49276873469352722</v>
      </c>
      <c r="TG155" s="34">
        <v>0.49264630675315857</v>
      </c>
      <c r="TH155" t="s">
        <v>843</v>
      </c>
      <c r="TI155" t="s">
        <v>843</v>
      </c>
      <c r="TJ155" t="s">
        <v>1300</v>
      </c>
      <c r="TK155" s="34">
        <v>0.61371096739079201</v>
      </c>
      <c r="TL155" s="34">
        <v>0.62430311239055503</v>
      </c>
      <c r="TM155" s="34">
        <v>0.63482878637707008</v>
      </c>
      <c r="TN155" s="34">
        <v>0.64528631266184699</v>
      </c>
      <c r="TO155" s="34">
        <v>0.65537231047589994</v>
      </c>
      <c r="TP155" s="34">
        <v>0.66452561389935694</v>
      </c>
      <c r="TQ155" s="34">
        <v>0.67208014591425391</v>
      </c>
      <c r="TR155" s="34">
        <v>0.67739824680510696</v>
      </c>
      <c r="TS155" s="34">
        <v>0.68038593144164294</v>
      </c>
      <c r="TT155" s="34">
        <v>0.68125922835701302</v>
      </c>
      <c r="TU155" s="34">
        <v>0.68102456226040897</v>
      </c>
      <c r="TV155" s="34">
        <v>0.68083128715577501</v>
      </c>
      <c r="TW155" s="34">
        <v>0.67996461044088707</v>
      </c>
      <c r="TX155" s="34">
        <v>0.67753145832026307</v>
      </c>
      <c r="TY155" s="34">
        <v>0.67376785869614808</v>
      </c>
      <c r="TZ155" s="34">
        <v>0.66874441457681799</v>
      </c>
      <c r="UA155" s="34">
        <v>0.6628359054111751</v>
      </c>
      <c r="UB155" s="34">
        <v>0.65618690002792301</v>
      </c>
      <c r="UC155" s="34">
        <v>0.648790720327586</v>
      </c>
      <c r="UD155" s="34">
        <v>0.641288077589937</v>
      </c>
      <c r="UE155" s="34">
        <v>0.63537709431493805</v>
      </c>
      <c r="UF155" s="34">
        <v>0.63150100103576001</v>
      </c>
      <c r="UG155" s="34">
        <v>0.62924211223864601</v>
      </c>
      <c r="UH155" s="34">
        <v>0.62900828552460597</v>
      </c>
      <c r="UI155" s="34">
        <v>0.63024565573505398</v>
      </c>
      <c r="UJ155" s="34">
        <v>0.63195237237866997</v>
      </c>
      <c r="UK155" s="34">
        <v>0.63451673363696504</v>
      </c>
      <c r="UL155" s="34">
        <v>0.63821078710928902</v>
      </c>
      <c r="UM155" s="34">
        <v>0.64271004759485506</v>
      </c>
      <c r="UN155" s="34">
        <v>0.64788684602324398</v>
      </c>
      <c r="UO155" s="34">
        <v>0.65338468145115303</v>
      </c>
      <c r="UP155" s="34">
        <v>0.65852948564935598</v>
      </c>
      <c r="UQ155" s="34">
        <v>0.66285930267553195</v>
      </c>
      <c r="UR155" s="34">
        <v>0.66660379069368003</v>
      </c>
      <c r="US155" s="34">
        <v>0.66971541578037996</v>
      </c>
      <c r="UT155" s="34">
        <v>0.6718653402093111</v>
      </c>
      <c r="UU155" s="34">
        <v>0.67311787956875602</v>
      </c>
      <c r="UV155" s="34">
        <v>0.67353021040823802</v>
      </c>
      <c r="UW155" s="34">
        <v>0.67294729833632805</v>
      </c>
      <c r="UX155" s="34">
        <v>0.67155495367761309</v>
      </c>
      <c r="UY155" s="34">
        <v>0.66956275161623102</v>
      </c>
      <c r="UZ155" s="34">
        <v>0.66714768514504397</v>
      </c>
      <c r="VA155" s="34">
        <v>0.66435405908822009</v>
      </c>
      <c r="VB155" s="34">
        <v>0.66118027764584197</v>
      </c>
      <c r="VC155" s="34">
        <v>0.65787864100683391</v>
      </c>
      <c r="VD155" s="34">
        <v>0.65460231014780401</v>
      </c>
      <c r="VE155" s="34">
        <v>0.65133505858668106</v>
      </c>
      <c r="VF155" s="34">
        <v>0.64820908645293895</v>
      </c>
      <c r="VG155" s="34">
        <v>0.64532178681086294</v>
      </c>
      <c r="VH155" s="34">
        <v>0.64247518168283801</v>
      </c>
      <c r="VI155" s="34">
        <v>0.63954686323852106</v>
      </c>
      <c r="VJ155" s="34">
        <v>0.63666725979429406</v>
      </c>
      <c r="VK155" s="34">
        <v>0.63410067483569799</v>
      </c>
      <c r="VL155" s="34">
        <v>0.63184314825294197</v>
      </c>
      <c r="VM155" s="34">
        <v>0.62958519637406907</v>
      </c>
      <c r="VN155" s="34">
        <v>0.62768825233648695</v>
      </c>
      <c r="VO155" s="34">
        <v>0.62653663360054401</v>
      </c>
      <c r="VP155" s="34">
        <v>0.62632856899748202</v>
      </c>
      <c r="VQ155" s="34">
        <v>0.62751793395449706</v>
      </c>
      <c r="VR155" s="34">
        <v>0.62924831942998305</v>
      </c>
      <c r="VS155" s="34">
        <v>0.63078823155295294</v>
      </c>
      <c r="VT155" s="34">
        <v>0.63257104390426</v>
      </c>
      <c r="VU155" s="34">
        <v>0.63465998229939302</v>
      </c>
      <c r="VV155" s="34">
        <v>0.63681053468530502</v>
      </c>
      <c r="VW155" s="34">
        <v>0.63872107261964606</v>
      </c>
      <c r="VX155" s="34">
        <v>0.64041248158181108</v>
      </c>
      <c r="VY155" s="34">
        <v>0.64206982051214201</v>
      </c>
      <c r="VZ155" s="34">
        <v>0.64374490200959</v>
      </c>
      <c r="WA155" s="34">
        <v>0.64537208758795006</v>
      </c>
      <c r="WB155" s="34">
        <v>0.64689808831761497</v>
      </c>
      <c r="WC155" s="34">
        <v>0.64817243383859402</v>
      </c>
      <c r="WD155" s="34">
        <v>0.64884317528164304</v>
      </c>
      <c r="WE155" s="34">
        <v>0.64846970171984297</v>
      </c>
      <c r="WF155" s="34">
        <v>0.64682221927194106</v>
      </c>
      <c r="WG155" s="34">
        <v>0.6442058911728149</v>
      </c>
      <c r="WH155" s="34">
        <v>0.64115048357318305</v>
      </c>
      <c r="WI155" s="34">
        <v>0.63772092659788904</v>
      </c>
      <c r="WJ155" s="34">
        <v>0.63366749263105904</v>
      </c>
      <c r="WK155" s="34">
        <v>0.62893742513111695</v>
      </c>
      <c r="WL155" s="34">
        <v>0.62380900288713592</v>
      </c>
      <c r="WM155" s="34">
        <v>0.61869437183087006</v>
      </c>
      <c r="WN155" s="34">
        <v>0.61392974001696499</v>
      </c>
      <c r="WO155" s="34">
        <v>0.60963842773919796</v>
      </c>
      <c r="WP155" s="34">
        <v>0.60566343325150296</v>
      </c>
      <c r="WQ155" s="34">
        <v>0.60198850902728507</v>
      </c>
      <c r="WR155" s="34">
        <v>0.59884444814270399</v>
      </c>
      <c r="WS155" s="34">
        <v>0.59625394951163602</v>
      </c>
      <c r="WT155" s="34">
        <v>0.594077285119604</v>
      </c>
      <c r="WU155" s="34">
        <v>0.59228249494481999</v>
      </c>
      <c r="WV155" s="34">
        <v>0.59086919257255899</v>
      </c>
      <c r="WW155" s="34">
        <v>0.589800751324284</v>
      </c>
      <c r="WX155" s="34">
        <v>0.58902600670668204</v>
      </c>
      <c r="WY155" s="34">
        <v>0.58846559056275904</v>
      </c>
      <c r="WZ155" s="34">
        <v>0.58804597907163103</v>
      </c>
      <c r="XA155" s="34">
        <v>0.58767103321542902</v>
      </c>
      <c r="XB155" s="34">
        <v>0.58728241870808806</v>
      </c>
      <c r="XC155" s="34">
        <v>0.58685421842060104</v>
      </c>
      <c r="XD155" s="34">
        <v>0.58630341808193098</v>
      </c>
      <c r="XE155" s="34">
        <v>0.58561040112060003</v>
      </c>
      <c r="XF155" s="34">
        <v>0.58477526221167797</v>
      </c>
      <c r="XG155" s="34">
        <v>0.58376297275831301</v>
      </c>
      <c r="XH155" t="s">
        <v>843</v>
      </c>
      <c r="XI155" t="s">
        <v>1300</v>
      </c>
      <c r="XJ155" s="34">
        <v>0.59525671267344404</v>
      </c>
      <c r="XK155" s="34">
        <v>0.60517932331176805</v>
      </c>
      <c r="XL155" s="34">
        <v>0.61533441499548502</v>
      </c>
      <c r="XM155" s="34">
        <v>0.62574631321421204</v>
      </c>
      <c r="XN155" s="34">
        <v>0.63612487878991997</v>
      </c>
      <c r="XO155" s="34">
        <v>0.64586998950866503</v>
      </c>
      <c r="XP155" s="34">
        <v>0.65405277769383896</v>
      </c>
      <c r="XQ155" s="34">
        <v>0.65978436032871701</v>
      </c>
      <c r="XR155" s="34">
        <v>0.66288670264010907</v>
      </c>
      <c r="XS155" s="34">
        <v>0.66360059436478391</v>
      </c>
      <c r="XT155" s="34">
        <v>0.66301544484407104</v>
      </c>
      <c r="XU155" s="34">
        <v>0.66230717718606902</v>
      </c>
      <c r="XV155" s="34">
        <v>0.66074548704334601</v>
      </c>
      <c r="XW155" s="34">
        <v>0.65749405084822299</v>
      </c>
      <c r="XX155" s="34">
        <v>0.65271696770987508</v>
      </c>
      <c r="XY155" s="34">
        <v>0.64661606203696498</v>
      </c>
      <c r="XZ155" s="34">
        <v>0.63927253990644506</v>
      </c>
      <c r="YA155" s="34">
        <v>0.63094085505322195</v>
      </c>
      <c r="YB155" s="34">
        <v>0.62187945540932299</v>
      </c>
      <c r="YC155" s="34">
        <v>0.61252612005923102</v>
      </c>
      <c r="YD155" s="34">
        <v>0.60452655847082903</v>
      </c>
      <c r="YE155" s="34">
        <v>0.59909925450652801</v>
      </c>
      <c r="YF155" s="34">
        <v>0.59550795882491803</v>
      </c>
      <c r="YG155" s="34">
        <v>0.59366727330192293</v>
      </c>
      <c r="YH155" s="34">
        <v>0.59358735572666699</v>
      </c>
      <c r="YI155" s="34">
        <v>0.59467524527642701</v>
      </c>
      <c r="YJ155" s="34">
        <v>0.59669761223757001</v>
      </c>
      <c r="YK155" s="34">
        <v>0.59978450305487596</v>
      </c>
      <c r="YL155" s="34">
        <v>0.60403446347834899</v>
      </c>
      <c r="YM155" s="34">
        <v>0.60900875495179096</v>
      </c>
      <c r="YN155" s="34">
        <v>0.61405045838472605</v>
      </c>
      <c r="YO155" s="34">
        <v>0.61861897710723102</v>
      </c>
      <c r="YP155" s="34">
        <v>0.62242326300579298</v>
      </c>
      <c r="YQ155" s="34">
        <v>0.62542704347561706</v>
      </c>
      <c r="YR155" s="34">
        <v>0.62767571116469101</v>
      </c>
      <c r="YS155" s="34">
        <v>0.62898901991851197</v>
      </c>
      <c r="YT155" s="34">
        <v>0.62947622881721899</v>
      </c>
      <c r="YU155" s="34">
        <v>0.62923630180382906</v>
      </c>
      <c r="YV155" s="34">
        <v>0.62813715901909806</v>
      </c>
      <c r="YW155" s="34">
        <v>0.62633498504454599</v>
      </c>
      <c r="YX155" s="34">
        <v>0.62398753916722005</v>
      </c>
      <c r="YY155" s="34">
        <v>0.62111106274143102</v>
      </c>
      <c r="YZ155" s="34">
        <v>0.61782827837832599</v>
      </c>
      <c r="ZA155" s="34">
        <v>0.61426005658000404</v>
      </c>
      <c r="ZB155" s="34">
        <v>0.610268429303778</v>
      </c>
      <c r="ZC155" s="34">
        <v>0.60577221902493494</v>
      </c>
      <c r="ZD155" s="34">
        <v>0.60100948935085496</v>
      </c>
      <c r="ZE155" s="34">
        <v>0.596331745813659</v>
      </c>
      <c r="ZF155" s="34">
        <v>0.59184257071992097</v>
      </c>
      <c r="ZG155" s="34">
        <v>0.58734769817857801</v>
      </c>
      <c r="ZH155" s="34">
        <v>0.58330254567720796</v>
      </c>
      <c r="ZI155" s="34">
        <v>0.58016306616228808</v>
      </c>
      <c r="ZJ155" s="34">
        <v>0.57823876031023191</v>
      </c>
      <c r="ZK155" s="34">
        <v>0.57807823688403093</v>
      </c>
      <c r="ZL155" s="34">
        <v>0.57874988248022097</v>
      </c>
      <c r="ZM155" s="34">
        <v>0.57945596138376299</v>
      </c>
      <c r="ZN155" s="34">
        <v>0.58065890508115603</v>
      </c>
      <c r="ZO155" s="34">
        <v>0.58244077267021799</v>
      </c>
      <c r="ZP155" s="34">
        <v>0.58453038778811706</v>
      </c>
      <c r="ZQ155" s="34">
        <v>0.58661914702231399</v>
      </c>
      <c r="ZR155" s="34">
        <v>0.58874504776820902</v>
      </c>
      <c r="ZS155" s="34">
        <v>0.591059287680888</v>
      </c>
      <c r="ZT155" s="34">
        <v>0.59359322845732099</v>
      </c>
      <c r="ZU155" s="34">
        <v>0.59622437880824197</v>
      </c>
      <c r="ZV155" s="34">
        <v>0.598754438083825</v>
      </c>
      <c r="ZW155" s="34">
        <v>0.60098368633136701</v>
      </c>
      <c r="ZX155" s="34">
        <v>0.60259002383807203</v>
      </c>
      <c r="ZY155" s="34">
        <v>0.60300863179442699</v>
      </c>
      <c r="ZZ155" s="34">
        <v>0.60194070911745201</v>
      </c>
      <c r="AAA155" s="34">
        <v>0.59976880173873703</v>
      </c>
      <c r="AAB155" s="34">
        <v>0.59705694862954894</v>
      </c>
      <c r="AAC155" s="34">
        <v>0.59380438600732799</v>
      </c>
      <c r="AAD155" s="34">
        <v>0.58973588034426105</v>
      </c>
      <c r="AAE155" s="34">
        <v>0.58484269012497703</v>
      </c>
      <c r="AAF155" s="34">
        <v>0.57939456362547292</v>
      </c>
      <c r="AAG155" s="34">
        <v>0.57379748550226994</v>
      </c>
      <c r="AAH155" s="34">
        <v>0.56844223802495597</v>
      </c>
      <c r="AAI155" s="34">
        <v>0.56348913940626399</v>
      </c>
      <c r="AAJ155" s="34">
        <v>0.558805264904498</v>
      </c>
      <c r="AAK155" s="34">
        <v>0.55446958094607401</v>
      </c>
      <c r="AAL155" s="34">
        <v>0.55074100213087707</v>
      </c>
      <c r="AAM155" s="34">
        <v>0.54760093034567103</v>
      </c>
      <c r="AAN155" s="34">
        <v>0.54497050393739199</v>
      </c>
      <c r="AAO155" s="34">
        <v>0.542829452999947</v>
      </c>
      <c r="AAP155" s="34">
        <v>0.54110192473889496</v>
      </c>
      <c r="AAQ155" s="34">
        <v>0.53976341158233099</v>
      </c>
      <c r="AAR155" s="34">
        <v>0.53880280999459595</v>
      </c>
      <c r="AAS155" s="34">
        <v>0.53813789861057604</v>
      </c>
      <c r="AAT155" s="34">
        <v>0.537665359906217</v>
      </c>
      <c r="AAU155" s="34">
        <v>0.53730168942647405</v>
      </c>
      <c r="AAV155" s="34">
        <v>0.53699002680842101</v>
      </c>
      <c r="AAW155" s="34">
        <v>0.53667751716190903</v>
      </c>
      <c r="AAX155" s="34">
        <v>0.53626547649616496</v>
      </c>
      <c r="AAY155" s="34">
        <v>0.53568577681801899</v>
      </c>
      <c r="AAZ155" s="34">
        <v>0.53489825411084602</v>
      </c>
      <c r="ABA155" s="34">
        <v>0.53387699302749803</v>
      </c>
      <c r="ABB155" s="34">
        <v>0.53263928032740904</v>
      </c>
      <c r="ABC155" s="34">
        <v>0.53114452694569803</v>
      </c>
      <c r="ABD155" s="34">
        <v>0.52942803156015894</v>
      </c>
      <c r="ABE155" s="34">
        <v>0.52754931903604796</v>
      </c>
      <c r="ABF155" s="34">
        <v>0.52551021038977197</v>
      </c>
      <c r="ABG155" t="s">
        <v>843</v>
      </c>
      <c r="ABH155" t="s">
        <v>843</v>
      </c>
      <c r="ABI155" t="s">
        <v>1300</v>
      </c>
      <c r="ABJ155" s="34">
        <v>0.50114005441498</v>
      </c>
      <c r="ABK155" s="34">
        <v>0.50930558549478899</v>
      </c>
      <c r="ABL155" s="34">
        <v>0.51727208680288694</v>
      </c>
      <c r="ABM155" s="34">
        <v>0.525470667349903</v>
      </c>
      <c r="ABN155" s="34">
        <v>0.53405683092922696</v>
      </c>
      <c r="ABO155" s="34">
        <v>0.54288181521575607</v>
      </c>
      <c r="ABP155" s="34">
        <v>0.55177740018177301</v>
      </c>
      <c r="ABQ155" s="34">
        <v>0.56044726771856301</v>
      </c>
      <c r="ABR155" s="34">
        <v>0.56845575219139</v>
      </c>
      <c r="ABS155" s="34">
        <v>0.57528529978390996</v>
      </c>
      <c r="ABT155" s="34">
        <v>0.58105101904888801</v>
      </c>
      <c r="ABU155" s="34">
        <v>0.586226727102932</v>
      </c>
      <c r="ABV155" s="34">
        <v>0.59001883360568497</v>
      </c>
      <c r="ABW155" s="34">
        <v>0.59130588209036905</v>
      </c>
      <c r="ABX155" s="34">
        <v>0.59060517823601</v>
      </c>
      <c r="ABY155" s="34">
        <v>0.588551271718326</v>
      </c>
      <c r="ABZ155" s="34">
        <v>0.58551199524550501</v>
      </c>
      <c r="ACA155" s="34">
        <v>0.58152110630728804</v>
      </c>
      <c r="ACB155" s="34">
        <v>0.57668242419147198</v>
      </c>
      <c r="ACC155" s="34">
        <v>0.57176544763002601</v>
      </c>
      <c r="ACD155" s="34">
        <v>0.56799050491222092</v>
      </c>
      <c r="ACE155" s="34">
        <v>0.56499907028010299</v>
      </c>
      <c r="ACF155" s="34">
        <v>0.56160666626255096</v>
      </c>
      <c r="ACG155" s="34">
        <v>0.55794043583457797</v>
      </c>
      <c r="ACH155" s="34">
        <v>0.55416545374451598</v>
      </c>
      <c r="ACI155" s="34">
        <v>0.55043193128670398</v>
      </c>
      <c r="ACJ155" s="34">
        <v>0.54769401102164506</v>
      </c>
      <c r="ACK155" s="34">
        <v>0.54650693619572599</v>
      </c>
      <c r="ACL155" s="34">
        <v>0.54689741403699199</v>
      </c>
      <c r="ACM155" s="34">
        <v>0.54865932745542101</v>
      </c>
      <c r="ACN155" s="34">
        <v>0.55121079488101499</v>
      </c>
      <c r="ACO155" s="34">
        <v>0.55435071790316703</v>
      </c>
      <c r="ACP155" s="34">
        <v>0.55822717818453005</v>
      </c>
      <c r="ACQ155" s="34">
        <v>0.56294300604830494</v>
      </c>
      <c r="ACR155" s="34">
        <v>0.56813422368487398</v>
      </c>
      <c r="ACS155" s="34">
        <v>0.57321145413163599</v>
      </c>
      <c r="ACT155" s="34">
        <v>0.57770061733260103</v>
      </c>
      <c r="ACU155" s="34">
        <v>0.581368942577971</v>
      </c>
      <c r="ACV155" s="34">
        <v>0.58424940727051</v>
      </c>
      <c r="ACW155" s="34">
        <v>0.58642816084007998</v>
      </c>
      <c r="ACX155" s="34">
        <v>0.58775298499399398</v>
      </c>
      <c r="ACY155" s="34">
        <v>0.58835659455227107</v>
      </c>
      <c r="ACZ155" s="34">
        <v>0.588366933946883</v>
      </c>
      <c r="ADA155" s="34">
        <v>0.58769071526537098</v>
      </c>
      <c r="ADB155" s="34">
        <v>0.58647869894448401</v>
      </c>
      <c r="ADC155" s="34">
        <v>0.584866271151957</v>
      </c>
      <c r="ADD155" s="34">
        <v>0.58284515388045299</v>
      </c>
      <c r="ADE155" s="34">
        <v>0.58053170799613807</v>
      </c>
      <c r="ADF155" s="34">
        <v>0.57803957539102402</v>
      </c>
      <c r="ADG155" s="34">
        <v>0.57524974421232999</v>
      </c>
      <c r="ADH155" s="34">
        <v>0.57208665510843304</v>
      </c>
      <c r="ADI155" s="34">
        <v>0.56874261336426402</v>
      </c>
      <c r="ADJ155" s="34">
        <v>0.56553799186340103</v>
      </c>
      <c r="ADK155" s="34">
        <v>0.56254251992788096</v>
      </c>
      <c r="ADL155" s="34">
        <v>0.55952359285613296</v>
      </c>
      <c r="ADM155" s="34">
        <v>0.55688921234669597</v>
      </c>
      <c r="ADN155" s="34">
        <v>0.55507075514382997</v>
      </c>
      <c r="ADO155" s="34">
        <v>0.55431435001184493</v>
      </c>
      <c r="ADP155" s="34">
        <v>0.55511486728673498</v>
      </c>
      <c r="ADQ155" s="34">
        <v>0.55663525939856295</v>
      </c>
      <c r="ADR155" s="34">
        <v>0.558138765498016</v>
      </c>
      <c r="ADS155" s="34">
        <v>0.56003311082473994</v>
      </c>
      <c r="ADT155" s="34">
        <v>0.56239515804076701</v>
      </c>
      <c r="ADU155" s="34">
        <v>0.56498672182464704</v>
      </c>
      <c r="ADV155" s="34">
        <v>0.56751227735195997</v>
      </c>
      <c r="ADW155" s="34">
        <v>0.56998962685176902</v>
      </c>
      <c r="ADX155" s="34">
        <v>0.57257033859833795</v>
      </c>
      <c r="ADY155" s="34">
        <v>0.57530263496082101</v>
      </c>
      <c r="ADZ155" s="34">
        <v>0.57807519664544704</v>
      </c>
      <c r="AEA155" s="34">
        <v>0.580736201838014</v>
      </c>
      <c r="AEB155" s="34">
        <v>0.58312002587562295</v>
      </c>
      <c r="AEC155" s="34">
        <v>0.58489911751553603</v>
      </c>
      <c r="AED155" s="34">
        <v>0.58555581850053207</v>
      </c>
      <c r="AEE155" s="34">
        <v>0.58482740951846801</v>
      </c>
      <c r="AEF155" s="34">
        <v>0.58305083170010497</v>
      </c>
      <c r="AEG155" s="34">
        <v>0.58075377353114399</v>
      </c>
      <c r="AEH155" s="34">
        <v>0.57796378673877702</v>
      </c>
      <c r="AEI155" s="34">
        <v>0.57442740927599101</v>
      </c>
      <c r="AEJ155" s="34">
        <v>0.57012184780924702</v>
      </c>
      <c r="AEK155" s="34">
        <v>0.56531047726463501</v>
      </c>
      <c r="AEL155" s="34">
        <v>0.56037527482168503</v>
      </c>
      <c r="AEM155" s="34">
        <v>0.55567861869268098</v>
      </c>
      <c r="AEN155" s="34">
        <v>0.55137600516902596</v>
      </c>
      <c r="AEO155" s="34">
        <v>0.54731997626575801</v>
      </c>
      <c r="AEP155" s="34">
        <v>0.54355963144143504</v>
      </c>
      <c r="AEQ155" s="34">
        <v>0.54036408975058303</v>
      </c>
      <c r="AER155" s="34">
        <v>0.53771915823238803</v>
      </c>
      <c r="AES155" s="34">
        <v>0.53551719347508997</v>
      </c>
      <c r="AET155" s="34">
        <v>0.53375658285529803</v>
      </c>
      <c r="AEU155" s="34">
        <v>0.53239921614042995</v>
      </c>
      <c r="AEV155" s="34">
        <v>0.53140620614705103</v>
      </c>
      <c r="AEW155" s="34">
        <v>0.53077356653922403</v>
      </c>
      <c r="AEX155" s="34">
        <v>0.53043752659271703</v>
      </c>
      <c r="AEY155" s="34">
        <v>0.53030157570538894</v>
      </c>
      <c r="AEZ155" s="34">
        <v>0.53027941656989497</v>
      </c>
      <c r="AFA155" s="34">
        <v>0.53030925008472896</v>
      </c>
      <c r="AFB155" s="34">
        <v>0.53034843726747605</v>
      </c>
      <c r="AFC155" s="34">
        <v>0.53030961193762993</v>
      </c>
      <c r="AFD155" s="34">
        <v>0.53013439789117101</v>
      </c>
      <c r="AFE155" s="34">
        <v>0.52977628064794202</v>
      </c>
      <c r="AFF155" s="34">
        <v>0.52923137967349099</v>
      </c>
      <c r="AFG155" t="s">
        <v>843</v>
      </c>
      <c r="AFH155" t="s">
        <v>843</v>
      </c>
      <c r="AFI155" s="34">
        <v>0.62505999999999995</v>
      </c>
      <c r="AFJ155" s="34">
        <v>0.62473999999999996</v>
      </c>
      <c r="AFK155" s="34">
        <v>0.62462000000000006</v>
      </c>
      <c r="AFL155" s="34">
        <v>0.62454999999999994</v>
      </c>
      <c r="AFM155" s="34">
        <v>0.62441000000000002</v>
      </c>
      <c r="AFN155" s="34">
        <v>0.60774000000000006</v>
      </c>
      <c r="AFO155" s="34">
        <v>0.61009999999999998</v>
      </c>
      <c r="AFP155" s="34">
        <v>0.61976999999999993</v>
      </c>
      <c r="AFQ155" s="34">
        <v>0.63239000000000001</v>
      </c>
      <c r="AFR155" s="34">
        <v>0.62768999999999997</v>
      </c>
      <c r="AFS155" s="34">
        <v>0.62295999999999996</v>
      </c>
      <c r="AFT155" s="34">
        <v>0.62890999999999997</v>
      </c>
      <c r="AFU155" s="34">
        <v>0.62748999999999999</v>
      </c>
      <c r="AFV155" s="34">
        <v>0.61579000000000006</v>
      </c>
      <c r="AFW155" s="34">
        <v>0.62472000000000005</v>
      </c>
      <c r="AFX155" s="34">
        <v>0.62491999999999992</v>
      </c>
      <c r="AFY155" s="34">
        <v>0.6611499999999999</v>
      </c>
      <c r="AFZ155" s="34">
        <v>0.64127999999999996</v>
      </c>
      <c r="AGA155" s="34">
        <v>0.61931999999999998</v>
      </c>
      <c r="AGB155" t="s">
        <v>843</v>
      </c>
      <c r="AGC155" t="s">
        <v>843</v>
      </c>
      <c r="AGD155" t="s">
        <v>843</v>
      </c>
      <c r="AGE155" t="s">
        <v>843</v>
      </c>
      <c r="AGF155" s="34">
        <v>-3.4844078123569489E-2</v>
      </c>
      <c r="AGG155" t="s">
        <v>843</v>
      </c>
      <c r="AGH155" t="s">
        <v>843</v>
      </c>
      <c r="AGI155" t="s">
        <v>843</v>
      </c>
      <c r="AGJ155" t="s">
        <v>843</v>
      </c>
      <c r="AGK155" t="s">
        <v>843</v>
      </c>
      <c r="AGL155" t="s">
        <v>843</v>
      </c>
      <c r="AGM155" t="s">
        <v>843</v>
      </c>
      <c r="AGN155" t="s">
        <v>843</v>
      </c>
      <c r="AGO155" s="34">
        <v>0.32700000000000001</v>
      </c>
      <c r="AGP155" s="34">
        <v>2018</v>
      </c>
      <c r="AGQ155" t="s">
        <v>832</v>
      </c>
      <c r="AGR155" t="s">
        <v>843</v>
      </c>
      <c r="AGS155" s="34">
        <v>6.9999999999999993E-3</v>
      </c>
      <c r="AGT155" s="34">
        <v>2018</v>
      </c>
      <c r="AGU155" t="s">
        <v>832</v>
      </c>
      <c r="AGV155" t="s">
        <v>843</v>
      </c>
      <c r="AGW155" s="34">
        <v>6.9000000000000006E-2</v>
      </c>
      <c r="AGX155" s="34">
        <v>2018</v>
      </c>
      <c r="AGY155" t="s">
        <v>832</v>
      </c>
      <c r="AGZ155" t="s">
        <v>843</v>
      </c>
      <c r="AHA155" s="34">
        <v>0.38299999999999995</v>
      </c>
      <c r="AHB155" s="34">
        <v>2018</v>
      </c>
      <c r="AHC155" t="s">
        <v>832</v>
      </c>
      <c r="AHD155" t="s">
        <v>843</v>
      </c>
      <c r="AHE155" s="34">
        <v>0.27800000000000002</v>
      </c>
      <c r="AHF155" s="34">
        <v>2020</v>
      </c>
      <c r="AHG155" t="s">
        <v>832</v>
      </c>
      <c r="AHH155" t="s">
        <v>843</v>
      </c>
      <c r="AHI155" t="s">
        <v>830</v>
      </c>
      <c r="AHJ155" s="34">
        <v>0.32604467868804932</v>
      </c>
      <c r="AHK155" s="34">
        <v>0.30696776509284973</v>
      </c>
      <c r="AHL155" s="34">
        <v>0.3346157968044281</v>
      </c>
      <c r="AHM155" s="34">
        <v>0.26047462224960327</v>
      </c>
      <c r="AHN155" s="34">
        <v>0.34537449479103088</v>
      </c>
      <c r="AHO155" t="s">
        <v>843</v>
      </c>
      <c r="AHP155" s="34"/>
      <c r="AHQ155" s="34"/>
      <c r="AHR155" s="34"/>
      <c r="AHS155" s="34"/>
      <c r="AHT155" s="34"/>
      <c r="AHU155" t="s">
        <v>843</v>
      </c>
      <c r="AHV155" s="34">
        <v>0.29862558841705322</v>
      </c>
      <c r="AHW155" s="34">
        <v>0.31428325176239014</v>
      </c>
      <c r="AHX155" s="34">
        <v>0.30997171998023987</v>
      </c>
      <c r="AHY155" s="34">
        <v>0.22823880612850189</v>
      </c>
      <c r="AHZ155" s="34">
        <v>0.27983453869819641</v>
      </c>
      <c r="AIA155" t="s">
        <v>832</v>
      </c>
      <c r="AIB155" t="s">
        <v>843</v>
      </c>
      <c r="AIC155" s="34">
        <v>0.32285976409912109</v>
      </c>
      <c r="AID155" s="34">
        <v>0.33795374631881714</v>
      </c>
      <c r="AIE155" s="34">
        <v>0.32914972305297852</v>
      </c>
      <c r="AIF155" s="34">
        <v>0.25464782118797302</v>
      </c>
      <c r="AIG155" s="34">
        <v>0.31535494327545166</v>
      </c>
      <c r="AIH155" t="s">
        <v>924</v>
      </c>
      <c r="AII155" t="s">
        <v>843</v>
      </c>
      <c r="AIJ155" s="34">
        <v>0.35464248061180115</v>
      </c>
      <c r="AIK155" s="34">
        <v>0.38944199681282043</v>
      </c>
      <c r="AIL155" s="34">
        <v>0.39410701394081116</v>
      </c>
      <c r="AIM155" s="34">
        <v>0.29903799295425415</v>
      </c>
      <c r="AIN155" s="34">
        <v>0.35591998696327209</v>
      </c>
      <c r="AIO155" t="s">
        <v>1607</v>
      </c>
      <c r="AIP155" s="34">
        <v>0.41164332628250122</v>
      </c>
      <c r="AIQ155" t="s">
        <v>843</v>
      </c>
      <c r="AIR155" s="34">
        <v>0.43896000000000002</v>
      </c>
      <c r="AIS155" s="34">
        <v>0.44770000000000004</v>
      </c>
      <c r="AIT155" s="34">
        <v>0.43676999999999999</v>
      </c>
      <c r="AIU155" s="34">
        <v>0.38655</v>
      </c>
      <c r="AIV155" s="34">
        <v>0.38496000000000002</v>
      </c>
      <c r="AIW155" s="34">
        <v>0.37491999999999998</v>
      </c>
      <c r="AIX155" t="s">
        <v>843</v>
      </c>
      <c r="AIY155" s="34">
        <v>4.4999999999999998E-2</v>
      </c>
      <c r="AIZ155" s="34">
        <v>5.5E-2</v>
      </c>
      <c r="AJA155" s="34">
        <v>0.06</v>
      </c>
      <c r="AJB155" s="34">
        <v>5.5E-2</v>
      </c>
      <c r="AJC155" s="34">
        <v>0.05</v>
      </c>
      <c r="AJD155" s="34">
        <v>0.05</v>
      </c>
      <c r="AJE155" t="s">
        <v>843</v>
      </c>
      <c r="AJF155" s="34">
        <v>6.5687529742717743E-2</v>
      </c>
      <c r="AJG155" s="34">
        <v>7.0555336773395538E-2</v>
      </c>
      <c r="AJH155" s="34">
        <v>7.3614701628684998E-2</v>
      </c>
      <c r="AJI155" s="34">
        <v>4.1608553379774094E-2</v>
      </c>
      <c r="AJJ155" s="34">
        <v>4.9011129885911942E-2</v>
      </c>
      <c r="AJK155" t="s">
        <v>830</v>
      </c>
      <c r="AJL155" t="s">
        <v>843</v>
      </c>
      <c r="AJM155" t="s">
        <v>843</v>
      </c>
      <c r="AJN155" s="34">
        <v>6.2674187123775482E-2</v>
      </c>
      <c r="AJO155" s="34">
        <v>5.5674344301223755E-2</v>
      </c>
      <c r="AJP155" s="34">
        <v>4.2524505406618118E-2</v>
      </c>
      <c r="AJQ155" s="34">
        <v>2.9202671721577644E-2</v>
      </c>
      <c r="AJR155" s="34">
        <v>4.7321546822786331E-2</v>
      </c>
      <c r="AJS155" t="s">
        <v>832</v>
      </c>
      <c r="AJT155" t="s">
        <v>843</v>
      </c>
      <c r="AJU155" t="s">
        <v>843</v>
      </c>
      <c r="AJV155" t="s">
        <v>843</v>
      </c>
      <c r="AJW155" s="34">
        <v>5.0413947552442551E-2</v>
      </c>
      <c r="AJX155" s="34">
        <v>5.3479429334402084E-2</v>
      </c>
      <c r="AJY155" s="34">
        <v>5.4866146296262741E-2</v>
      </c>
      <c r="AJZ155" s="34">
        <v>2.3100882768630981E-2</v>
      </c>
      <c r="AKA155" s="34">
        <v>3.1823672354221344E-2</v>
      </c>
      <c r="AKB155" t="s">
        <v>830</v>
      </c>
      <c r="AKC155" t="s">
        <v>843</v>
      </c>
      <c r="AKD155" t="s">
        <v>843</v>
      </c>
      <c r="AKE155" t="s">
        <v>843</v>
      </c>
      <c r="AKF155" s="34">
        <v>4.7216210514307022E-2</v>
      </c>
      <c r="AKG155" s="34">
        <v>3.7966661155223846E-2</v>
      </c>
      <c r="AKH155" s="34">
        <v>2.2883351892232895E-2</v>
      </c>
      <c r="AKI155" s="34">
        <v>1.0567852295935154E-2</v>
      </c>
      <c r="AKJ155" s="34">
        <v>3.2324854284524918E-2</v>
      </c>
      <c r="AKK155" t="s">
        <v>832</v>
      </c>
      <c r="AKL155" t="s">
        <v>843</v>
      </c>
      <c r="AKM155" s="34">
        <v>4210</v>
      </c>
      <c r="AKN155" t="s">
        <v>832</v>
      </c>
      <c r="AKO155" t="s">
        <v>843</v>
      </c>
      <c r="AKP155" s="34">
        <v>4346.19580078125</v>
      </c>
      <c r="AKQ155" t="s">
        <v>830</v>
      </c>
      <c r="AKR155" t="s">
        <v>843</v>
      </c>
      <c r="AKS155" s="34">
        <v>4242.1169370383996</v>
      </c>
      <c r="AKT155" t="s">
        <v>832</v>
      </c>
      <c r="AKU155" t="s">
        <v>843</v>
      </c>
      <c r="AKV155" s="34">
        <v>4946.7548112572304</v>
      </c>
      <c r="AKW155" t="s">
        <v>832</v>
      </c>
      <c r="AKX155" t="s">
        <v>843</v>
      </c>
      <c r="AKY155" s="34">
        <v>0.20995776355266571</v>
      </c>
      <c r="AKZ155" s="34">
        <v>0.16657763719558716</v>
      </c>
      <c r="ALA155" s="34">
        <v>0.12534706294536591</v>
      </c>
      <c r="ALB155" s="34">
        <v>0.1488230973482132</v>
      </c>
      <c r="ALC155" s="34">
        <v>0.1913745105266571</v>
      </c>
      <c r="ALD155" t="s">
        <v>830</v>
      </c>
      <c r="ALE155" t="s">
        <v>843</v>
      </c>
      <c r="ALF155" t="s">
        <v>843</v>
      </c>
      <c r="ALG155" t="s">
        <v>843</v>
      </c>
      <c r="ALH155" s="34">
        <v>0.18368694186210632</v>
      </c>
      <c r="ALI155" s="34">
        <v>0.17540740966796875</v>
      </c>
      <c r="ALJ155" s="34">
        <v>0.10297306627035141</v>
      </c>
      <c r="ALK155" s="34">
        <v>0.11996451020240784</v>
      </c>
      <c r="ALL155" s="34">
        <v>0.12767121195793152</v>
      </c>
      <c r="ALM155" t="s">
        <v>832</v>
      </c>
    </row>
    <row r="156" spans="1:1001">
      <c r="A156" t="s">
        <v>422</v>
      </c>
      <c r="B156" t="s">
        <v>107</v>
      </c>
      <c r="C156" t="s">
        <v>339</v>
      </c>
      <c r="D156" s="34">
        <v>3.3019557595252991E-2</v>
      </c>
      <c r="E156" t="s">
        <v>432</v>
      </c>
      <c r="F156" s="34">
        <v>4.1822876781225204E-2</v>
      </c>
      <c r="G156" t="s">
        <v>1464</v>
      </c>
      <c r="H156" s="34">
        <v>4.1912887245416641E-2</v>
      </c>
      <c r="I156" t="s">
        <v>1294</v>
      </c>
      <c r="J156" s="34">
        <v>4.0852166712284088E-2</v>
      </c>
      <c r="K156" t="s">
        <v>1521</v>
      </c>
      <c r="L156" s="34"/>
      <c r="M156" t="s">
        <v>465</v>
      </c>
      <c r="N156" s="34">
        <v>0.46652114391326904</v>
      </c>
      <c r="O156" s="34"/>
      <c r="P156" t="s">
        <v>1459</v>
      </c>
      <c r="Q156" s="34"/>
      <c r="R156" t="s">
        <v>1459</v>
      </c>
      <c r="S156" s="34"/>
      <c r="T156" t="s">
        <v>1459</v>
      </c>
      <c r="U156" s="34"/>
      <c r="V156" t="s">
        <v>1459</v>
      </c>
      <c r="W156" t="s">
        <v>843</v>
      </c>
      <c r="X156" t="s">
        <v>465</v>
      </c>
      <c r="Y156" s="34">
        <v>0.5264778733253479</v>
      </c>
      <c r="Z156" s="34"/>
      <c r="AA156" t="s">
        <v>1459</v>
      </c>
      <c r="AB156" s="34"/>
      <c r="AC156" t="s">
        <v>1459</v>
      </c>
      <c r="AD156" s="34"/>
      <c r="AE156" t="s">
        <v>1459</v>
      </c>
      <c r="AF156" s="34"/>
      <c r="AG156" t="s">
        <v>1459</v>
      </c>
      <c r="AH156" t="s">
        <v>843</v>
      </c>
      <c r="AI156" t="s">
        <v>465</v>
      </c>
      <c r="AJ156" s="34">
        <v>0.4904572069644928</v>
      </c>
      <c r="AK156" s="34"/>
      <c r="AL156" t="s">
        <v>1459</v>
      </c>
      <c r="AM156" s="34"/>
      <c r="AN156" t="s">
        <v>1459</v>
      </c>
      <c r="AO156" s="34"/>
      <c r="AP156" t="s">
        <v>1459</v>
      </c>
      <c r="AQ156" s="34"/>
      <c r="AR156" t="s">
        <v>1459</v>
      </c>
      <c r="AS156" t="s">
        <v>843</v>
      </c>
      <c r="AT156" t="s">
        <v>465</v>
      </c>
      <c r="AU156" s="34">
        <v>0.49465972185134888</v>
      </c>
      <c r="AV156" s="34"/>
      <c r="AW156" t="s">
        <v>1459</v>
      </c>
      <c r="AX156" s="34"/>
      <c r="AY156" t="s">
        <v>1459</v>
      </c>
      <c r="AZ156" s="34"/>
      <c r="BA156" t="s">
        <v>1459</v>
      </c>
      <c r="BB156" s="34"/>
      <c r="BC156" t="s">
        <v>1459</v>
      </c>
      <c r="BD156" t="s">
        <v>843</v>
      </c>
      <c r="BE156" s="34">
        <v>0.46877827883120921</v>
      </c>
      <c r="BF156" t="s">
        <v>465</v>
      </c>
      <c r="BG156" t="s">
        <v>843</v>
      </c>
      <c r="BH156" t="s">
        <v>432</v>
      </c>
      <c r="BI156" s="34">
        <v>3.0811538696289063</v>
      </c>
      <c r="BJ156" t="s">
        <v>819</v>
      </c>
      <c r="BK156" s="34">
        <v>2.7612907886505127</v>
      </c>
      <c r="BL156" t="s">
        <v>1294</v>
      </c>
      <c r="BM156" s="34">
        <v>3.0398075580596924</v>
      </c>
      <c r="BN156" t="s">
        <v>1521</v>
      </c>
      <c r="BO156" s="34">
        <v>3.5857834815979004</v>
      </c>
      <c r="BP156" t="s">
        <v>843</v>
      </c>
      <c r="BQ156" s="34">
        <v>4.0687131881713867</v>
      </c>
      <c r="BR156" t="s">
        <v>830</v>
      </c>
      <c r="BS156" s="34"/>
      <c r="BT156" t="s">
        <v>843</v>
      </c>
      <c r="BU156" s="34">
        <v>2.7189211845397949</v>
      </c>
      <c r="BV156" t="s">
        <v>1555</v>
      </c>
      <c r="BW156" t="s">
        <v>843</v>
      </c>
      <c r="BX156" s="34">
        <v>2.2140538692474365</v>
      </c>
      <c r="BY156" t="s">
        <v>924</v>
      </c>
      <c r="BZ156" t="s">
        <v>843</v>
      </c>
      <c r="CA156" t="s">
        <v>465</v>
      </c>
      <c r="CB156" s="34">
        <v>7.8226346522569656E-3</v>
      </c>
      <c r="CC156" s="34">
        <v>7.103451993316412E-3</v>
      </c>
      <c r="CD156" s="34">
        <v>7.3210392147302628E-3</v>
      </c>
      <c r="CE156" s="34">
        <v>7.8190751373767853E-3</v>
      </c>
      <c r="CF156" s="34">
        <v>7.2972276248037815E-3</v>
      </c>
      <c r="CG156" t="s">
        <v>843</v>
      </c>
      <c r="CH156" t="s">
        <v>465</v>
      </c>
      <c r="CI156" s="34">
        <v>9.0832607820630074E-3</v>
      </c>
      <c r="CJ156" s="34">
        <v>8.9548099786043167E-3</v>
      </c>
      <c r="CK156" s="34">
        <v>8.6809182539582253E-3</v>
      </c>
      <c r="CL156" s="34">
        <v>8.3659766241908073E-3</v>
      </c>
      <c r="CM156" s="34">
        <v>8.6410082876682281E-3</v>
      </c>
      <c r="CN156" t="s">
        <v>843</v>
      </c>
      <c r="CO156" t="s">
        <v>465</v>
      </c>
      <c r="CP156" s="34">
        <v>9.4992304220795631E-3</v>
      </c>
      <c r="CQ156" s="34">
        <v>9.1963382437825203E-3</v>
      </c>
      <c r="CR156" s="34">
        <v>8.3921756595373154E-3</v>
      </c>
      <c r="CS156" s="34">
        <v>8.7615326046943665E-3</v>
      </c>
      <c r="CT156" s="34">
        <v>9.0025216341018677E-3</v>
      </c>
      <c r="CU156" t="s">
        <v>843</v>
      </c>
      <c r="CV156" t="s">
        <v>465</v>
      </c>
      <c r="CW156" s="34">
        <v>8.8689429685473442E-3</v>
      </c>
      <c r="CX156" s="34">
        <v>8.4186391904950142E-3</v>
      </c>
      <c r="CY156" s="34">
        <v>8.6850700899958611E-3</v>
      </c>
      <c r="CZ156" s="34">
        <v>8.8439835235476494E-3</v>
      </c>
      <c r="DA156" s="34">
        <v>7.3552317917346954E-3</v>
      </c>
      <c r="DB156" t="s">
        <v>843</v>
      </c>
      <c r="DC156" s="34"/>
      <c r="DD156" s="34"/>
      <c r="DE156" s="34"/>
      <c r="DF156" s="34"/>
      <c r="DG156" s="34"/>
      <c r="DH156" t="s">
        <v>1460</v>
      </c>
      <c r="DI156" t="s">
        <v>843</v>
      </c>
      <c r="DJ156" s="34"/>
      <c r="DK156" s="34"/>
      <c r="DL156" s="34"/>
      <c r="DM156" s="34"/>
      <c r="DN156" s="34"/>
      <c r="DO156" t="s">
        <v>1460</v>
      </c>
      <c r="DP156" t="s">
        <v>843</v>
      </c>
      <c r="DQ156" s="34"/>
      <c r="DR156" t="s">
        <v>1460</v>
      </c>
      <c r="DS156" t="s">
        <v>843</v>
      </c>
      <c r="DT156" t="s">
        <v>843</v>
      </c>
      <c r="DU156" s="34">
        <v>11.6</v>
      </c>
      <c r="DV156" t="s">
        <v>1461</v>
      </c>
      <c r="DW156" t="s">
        <v>843</v>
      </c>
      <c r="DX156" t="s">
        <v>843</v>
      </c>
      <c r="DY156" t="s">
        <v>465</v>
      </c>
      <c r="DZ156" s="34">
        <v>-1.0180930839851499E-3</v>
      </c>
      <c r="EA156" s="34">
        <v>1.8438555998727679E-3</v>
      </c>
      <c r="EB156" s="34">
        <v>5.0869784317910671E-3</v>
      </c>
      <c r="EC156" s="34">
        <v>1.5274698380380869E-3</v>
      </c>
      <c r="ED156" s="34">
        <v>1.4675638638436794E-2</v>
      </c>
      <c r="EE156" t="s">
        <v>843</v>
      </c>
      <c r="EF156" t="s">
        <v>465</v>
      </c>
      <c r="EG156" s="34">
        <v>2.6000000070780516E-3</v>
      </c>
      <c r="EH156" s="34">
        <v>5.2000000141561031E-3</v>
      </c>
      <c r="EI156" s="34">
        <v>5.8999997563660145E-3</v>
      </c>
      <c r="EJ156" s="34">
        <v>2.4000001139938831E-3</v>
      </c>
      <c r="EK156" s="34">
        <v>-4.8000002279877663E-3</v>
      </c>
      <c r="EL156" t="s">
        <v>843</v>
      </c>
      <c r="EM156" t="s">
        <v>465</v>
      </c>
      <c r="EN156" s="34">
        <v>3.0940829310566187E-4</v>
      </c>
      <c r="EO156" s="34">
        <v>6.9943261332809925E-3</v>
      </c>
      <c r="EP156" s="34">
        <v>3.0724694952368736E-3</v>
      </c>
      <c r="EQ156" s="34">
        <v>6.5421424806118011E-3</v>
      </c>
      <c r="ER156" s="34">
        <v>8.9589860290288925E-3</v>
      </c>
      <c r="ES156" t="s">
        <v>843</v>
      </c>
      <c r="ET156" t="s">
        <v>465</v>
      </c>
      <c r="EU156" s="34">
        <v>4.3664304539561272E-3</v>
      </c>
      <c r="EV156" s="34">
        <v>4.836695734411478E-3</v>
      </c>
      <c r="EW156" s="34">
        <v>4.8726005479693413E-3</v>
      </c>
      <c r="EX156" s="34">
        <v>-8.6027442011982203E-4</v>
      </c>
      <c r="EY156" s="34">
        <v>3.6760754883289337E-3</v>
      </c>
      <c r="EZ156" t="s">
        <v>843</v>
      </c>
      <c r="FA156" t="s">
        <v>465</v>
      </c>
      <c r="FB156" s="34">
        <v>2.0853825844824314E-3</v>
      </c>
      <c r="FC156" s="34">
        <v>-1.8345281714573503E-3</v>
      </c>
      <c r="FD156" s="34">
        <v>-2.7963058091700077E-3</v>
      </c>
      <c r="FE156" s="34">
        <v>-4.196390975266695E-3</v>
      </c>
      <c r="FF156" s="34">
        <v>8.507472462952137E-3</v>
      </c>
      <c r="FG156" t="s">
        <v>843</v>
      </c>
      <c r="FH156" s="34"/>
      <c r="FI156" s="34"/>
      <c r="FJ156" s="34"/>
      <c r="FK156" s="34"/>
      <c r="FL156" s="34"/>
      <c r="FM156" t="s">
        <v>843</v>
      </c>
      <c r="FN156" t="s">
        <v>843</v>
      </c>
      <c r="FO156" s="34">
        <v>0.66764000000000001</v>
      </c>
      <c r="FP156" t="s">
        <v>1462</v>
      </c>
      <c r="FQ156" t="s">
        <v>843</v>
      </c>
      <c r="FR156" t="s">
        <v>843</v>
      </c>
      <c r="FS156" s="34">
        <v>0.73270999999999997</v>
      </c>
      <c r="FT156" t="s">
        <v>1462</v>
      </c>
      <c r="FU156" t="s">
        <v>843</v>
      </c>
      <c r="FV156" t="s">
        <v>843</v>
      </c>
      <c r="FW156" s="34">
        <v>0.60324</v>
      </c>
      <c r="FX156" t="s">
        <v>1462</v>
      </c>
      <c r="FY156" t="s">
        <v>843</v>
      </c>
      <c r="FZ156" s="34">
        <v>-0.18877986073493958</v>
      </c>
      <c r="GA156" s="34">
        <v>-0.20867791771888733</v>
      </c>
      <c r="GB156" s="34">
        <v>-0.14876575767993927</v>
      </c>
      <c r="GC156" s="34">
        <v>-0.14919497072696686</v>
      </c>
      <c r="GD156" s="34">
        <v>-0.14285033941268921</v>
      </c>
      <c r="GE156" t="s">
        <v>830</v>
      </c>
      <c r="GF156" t="s">
        <v>843</v>
      </c>
      <c r="GG156" s="34">
        <v>-0.20465365052223206</v>
      </c>
      <c r="GH156" s="34">
        <v>-0.20465365052223206</v>
      </c>
      <c r="GI156" s="34">
        <v>-0.14893995225429535</v>
      </c>
      <c r="GJ156" s="34">
        <v>-0.14850373566150665</v>
      </c>
      <c r="GK156" s="34">
        <v>-0.14356669783592224</v>
      </c>
      <c r="GL156" t="s">
        <v>832</v>
      </c>
      <c r="GM156" t="s">
        <v>843</v>
      </c>
      <c r="GN156" s="34">
        <v>1.5489761829376221</v>
      </c>
      <c r="GO156" t="s">
        <v>832</v>
      </c>
      <c r="GP156" t="s">
        <v>843</v>
      </c>
      <c r="GQ156" t="s">
        <v>843</v>
      </c>
      <c r="GR156" s="34">
        <v>0.15463219583034515</v>
      </c>
      <c r="GS156" s="34">
        <v>0.15463219583034515</v>
      </c>
      <c r="GT156" s="34">
        <v>0.11682766675949097</v>
      </c>
      <c r="GU156" s="34">
        <v>0.10067594051361084</v>
      </c>
      <c r="GV156" s="34">
        <v>7.5349293649196625E-2</v>
      </c>
      <c r="GW156" t="s">
        <v>832</v>
      </c>
      <c r="GX156" t="s">
        <v>843</v>
      </c>
      <c r="GY156" t="s">
        <v>843</v>
      </c>
      <c r="GZ156" t="s">
        <v>843</v>
      </c>
      <c r="HA156" t="s">
        <v>843</v>
      </c>
      <c r="HB156" t="s">
        <v>843</v>
      </c>
      <c r="HC156" t="s">
        <v>843</v>
      </c>
      <c r="HD156" t="s">
        <v>843</v>
      </c>
      <c r="HE156" t="s">
        <v>843</v>
      </c>
      <c r="HF156" t="s">
        <v>843</v>
      </c>
      <c r="HG156" t="s">
        <v>843</v>
      </c>
      <c r="HH156" s="34">
        <v>633324</v>
      </c>
      <c r="HI156" s="34">
        <v>633065</v>
      </c>
      <c r="HJ156" s="34">
        <v>632737</v>
      </c>
      <c r="HK156" s="34">
        <v>632351</v>
      </c>
      <c r="HL156" s="34">
        <v>632545</v>
      </c>
      <c r="HM156" s="34">
        <v>632875</v>
      </c>
      <c r="HN156" s="34">
        <v>632545</v>
      </c>
      <c r="HO156" s="34">
        <v>631923</v>
      </c>
      <c r="HP156" s="34">
        <v>631466</v>
      </c>
      <c r="HQ156" s="34">
        <v>631182</v>
      </c>
      <c r="HR156" s="34">
        <v>631044</v>
      </c>
      <c r="HS156" s="34">
        <v>631788</v>
      </c>
      <c r="HT156" s="34">
        <v>633051</v>
      </c>
      <c r="HU156" s="34">
        <v>633946</v>
      </c>
      <c r="HV156" s="34">
        <v>634294</v>
      </c>
      <c r="HW156" s="34">
        <v>633966</v>
      </c>
      <c r="HX156" s="34">
        <v>633264</v>
      </c>
      <c r="HY156" s="34">
        <v>632438</v>
      </c>
      <c r="HZ156" s="34">
        <v>631455</v>
      </c>
      <c r="IA156" s="34">
        <v>630396</v>
      </c>
      <c r="IB156" s="34">
        <v>629048</v>
      </c>
      <c r="IC156" s="34">
        <v>627859</v>
      </c>
      <c r="ID156" s="34">
        <v>627082</v>
      </c>
      <c r="IE156" s="34">
        <v>626485</v>
      </c>
      <c r="IF156" s="34">
        <v>626102</v>
      </c>
      <c r="IG156" s="34">
        <v>625623</v>
      </c>
      <c r="IH156" s="34">
        <v>625039</v>
      </c>
      <c r="II156" s="34">
        <v>624343</v>
      </c>
      <c r="IJ156" s="34">
        <v>623549</v>
      </c>
      <c r="IK156" s="34">
        <v>622668</v>
      </c>
      <c r="IL156" s="34">
        <v>621696</v>
      </c>
      <c r="IM156" s="34">
        <v>620632</v>
      </c>
      <c r="IN156" s="34">
        <v>619469</v>
      </c>
      <c r="IO156" s="34">
        <v>618208</v>
      </c>
      <c r="IP156" s="34">
        <v>616859</v>
      </c>
      <c r="IQ156" s="34">
        <v>615427</v>
      </c>
      <c r="IR156" s="34">
        <v>613922</v>
      </c>
      <c r="IS156" s="34">
        <v>612346</v>
      </c>
      <c r="IT156" s="34">
        <v>610696</v>
      </c>
      <c r="IU156" s="34">
        <v>608976</v>
      </c>
      <c r="IV156" s="34">
        <v>607201</v>
      </c>
      <c r="IW156" s="34">
        <v>605364</v>
      </c>
      <c r="IX156" s="34">
        <v>603442</v>
      </c>
      <c r="IY156" s="34">
        <v>601475</v>
      </c>
      <c r="IZ156" s="34">
        <v>599465</v>
      </c>
      <c r="JA156" s="34">
        <v>597396</v>
      </c>
      <c r="JB156" s="34">
        <v>595288</v>
      </c>
      <c r="JC156" s="34">
        <v>593128</v>
      </c>
      <c r="JD156" s="34">
        <v>590925</v>
      </c>
      <c r="JE156" s="34">
        <v>588678</v>
      </c>
      <c r="JF156" s="34">
        <v>586385</v>
      </c>
      <c r="JG156" s="34">
        <v>584043</v>
      </c>
      <c r="JH156" s="34">
        <v>581646</v>
      </c>
      <c r="JI156" s="34">
        <v>579195</v>
      </c>
      <c r="JJ156" s="34">
        <v>576689</v>
      </c>
      <c r="JK156" s="34">
        <v>574128</v>
      </c>
      <c r="JL156" s="34">
        <v>571502</v>
      </c>
      <c r="JM156" s="34">
        <v>568820</v>
      </c>
      <c r="JN156" s="34">
        <v>566092</v>
      </c>
      <c r="JO156" s="34">
        <v>563308</v>
      </c>
      <c r="JP156" s="34">
        <v>560472</v>
      </c>
      <c r="JQ156" s="34">
        <v>557593</v>
      </c>
      <c r="JR156" s="34">
        <v>554668</v>
      </c>
      <c r="JS156" s="34">
        <v>551694</v>
      </c>
      <c r="JT156" s="34">
        <v>548655</v>
      </c>
      <c r="JU156" s="34">
        <v>545571</v>
      </c>
      <c r="JV156" s="34">
        <v>542438</v>
      </c>
      <c r="JW156" s="34">
        <v>539264</v>
      </c>
      <c r="JX156" s="34">
        <v>536052</v>
      </c>
      <c r="JY156" s="34">
        <v>532818</v>
      </c>
      <c r="JZ156" s="34">
        <v>529556</v>
      </c>
      <c r="KA156" s="34">
        <v>526260</v>
      </c>
      <c r="KB156" s="34">
        <v>522953</v>
      </c>
      <c r="KC156" s="34">
        <v>519634</v>
      </c>
      <c r="KD156" s="34">
        <v>516311.00000000006</v>
      </c>
      <c r="KE156" s="34">
        <v>512967.99999999994</v>
      </c>
      <c r="KF156" s="34">
        <v>509613</v>
      </c>
      <c r="KG156" s="34">
        <v>506250</v>
      </c>
      <c r="KH156" s="34">
        <v>502873</v>
      </c>
      <c r="KI156" s="34">
        <v>499503</v>
      </c>
      <c r="KJ156" s="34">
        <v>496139</v>
      </c>
      <c r="KK156" s="34">
        <v>492769</v>
      </c>
      <c r="KL156" s="34">
        <v>489413</v>
      </c>
      <c r="KM156" s="34">
        <v>486070</v>
      </c>
      <c r="KN156" s="34">
        <v>482713</v>
      </c>
      <c r="KO156" s="34">
        <v>479357</v>
      </c>
      <c r="KP156" s="34">
        <v>476018</v>
      </c>
      <c r="KQ156" s="34">
        <v>472682</v>
      </c>
      <c r="KR156" s="34">
        <v>469342</v>
      </c>
      <c r="KS156" s="34">
        <v>465997</v>
      </c>
      <c r="KT156" s="34">
        <v>462649</v>
      </c>
      <c r="KU156" s="34">
        <v>459301</v>
      </c>
      <c r="KV156" s="34">
        <v>455950</v>
      </c>
      <c r="KW156" s="34">
        <v>452599</v>
      </c>
      <c r="KX156" s="34">
        <v>449257</v>
      </c>
      <c r="KY156" s="34">
        <v>445920</v>
      </c>
      <c r="KZ156" s="34">
        <v>442586</v>
      </c>
      <c r="LA156" s="34">
        <v>439250</v>
      </c>
      <c r="LB156" s="34">
        <v>435913</v>
      </c>
      <c r="LC156" s="34">
        <v>432584</v>
      </c>
      <c r="LD156" s="34">
        <v>429267</v>
      </c>
      <c r="LE156" t="s">
        <v>843</v>
      </c>
      <c r="LF156" t="s">
        <v>843</v>
      </c>
      <c r="LG156" t="s">
        <v>843</v>
      </c>
      <c r="LH156" s="34">
        <v>-6.2981090741232038E-4</v>
      </c>
      <c r="LI156" s="34">
        <v>-4.090370493941009E-4</v>
      </c>
      <c r="LJ156" s="34">
        <v>-5.1824853289872408E-4</v>
      </c>
      <c r="LK156" s="34">
        <v>-6.1023427406325936E-4</v>
      </c>
      <c r="LL156" s="34">
        <v>3.0674459412693977E-4</v>
      </c>
      <c r="LM156" s="34">
        <v>5.2156596211716533E-4</v>
      </c>
      <c r="LN156" s="34">
        <v>-5.2156596211716533E-4</v>
      </c>
      <c r="LO156" s="34">
        <v>-9.8381307907402515E-4</v>
      </c>
      <c r="LP156" s="34">
        <v>-7.2345102671533823E-4</v>
      </c>
      <c r="LQ156" s="34">
        <v>-4.4984827400185168E-4</v>
      </c>
      <c r="LR156" s="34">
        <v>-2.1866131282877177E-4</v>
      </c>
      <c r="LS156" s="34">
        <v>1.1783040827140212E-3</v>
      </c>
      <c r="LT156" s="34">
        <v>1.9970927387475967E-3</v>
      </c>
      <c r="LU156" s="34">
        <v>1.4127896865829825E-3</v>
      </c>
      <c r="LV156" s="34">
        <v>5.4879201343283057E-4</v>
      </c>
      <c r="LW156" s="34">
        <v>-5.1724410150200129E-4</v>
      </c>
      <c r="LX156" s="34">
        <v>-1.1079284595325589E-3</v>
      </c>
      <c r="LY156" s="34">
        <v>-1.3052046997472644E-3</v>
      </c>
      <c r="LZ156" s="34">
        <v>-1.5555117279291153E-3</v>
      </c>
      <c r="MA156" s="34">
        <v>-1.6784870531409979E-3</v>
      </c>
      <c r="MB156" s="34">
        <v>-2.1406279411166906E-3</v>
      </c>
      <c r="MC156" s="34">
        <v>-1.8919464200735092E-3</v>
      </c>
      <c r="MD156" s="34">
        <v>-1.2383053544908762E-3</v>
      </c>
      <c r="ME156" s="34">
        <v>-9.5248204888775945E-4</v>
      </c>
      <c r="MF156" s="34">
        <v>-6.1153440037742257E-4</v>
      </c>
      <c r="MG156" s="34">
        <v>-7.653438369743526E-4</v>
      </c>
      <c r="MH156" s="34">
        <v>-9.3390548136085272E-4</v>
      </c>
      <c r="MI156" s="34">
        <v>-1.1141509748995304E-3</v>
      </c>
      <c r="MJ156" s="34">
        <v>-1.2725462438538671E-3</v>
      </c>
      <c r="MK156" s="34">
        <v>-1.4138792175799608E-3</v>
      </c>
      <c r="ML156" s="34">
        <v>-1.5622441424056888E-3</v>
      </c>
      <c r="MM156" s="34">
        <v>-1.7129136249423027E-3</v>
      </c>
      <c r="MN156" s="34">
        <v>-1.8756542121991515E-3</v>
      </c>
      <c r="MO156" s="34">
        <v>-2.0376890897750854E-3</v>
      </c>
      <c r="MP156" s="34">
        <v>-2.1844976581633091E-3</v>
      </c>
      <c r="MQ156" s="34">
        <v>-2.3241369053721428E-3</v>
      </c>
      <c r="MR156" s="34">
        <v>-2.4484514724463224E-3</v>
      </c>
      <c r="MS156" s="34">
        <v>-2.5704021099954844E-3</v>
      </c>
      <c r="MT156" s="34">
        <v>-2.6981919072568417E-3</v>
      </c>
      <c r="MU156" s="34">
        <v>-2.820432186126709E-3</v>
      </c>
      <c r="MV156" s="34">
        <v>-2.9189849738031626E-3</v>
      </c>
      <c r="MW156" s="34">
        <v>-3.0299429781734943E-3</v>
      </c>
      <c r="MX156" s="34">
        <v>-3.1800002325326204E-3</v>
      </c>
      <c r="MY156" s="34">
        <v>-3.2649580389261246E-3</v>
      </c>
      <c r="MZ156" s="34">
        <v>-3.347381018102169E-3</v>
      </c>
      <c r="NA156" s="34">
        <v>-3.4573806915432215E-3</v>
      </c>
      <c r="NB156" s="34">
        <v>-3.5348879173398018E-3</v>
      </c>
      <c r="NC156" s="34">
        <v>-3.6350947339087725E-3</v>
      </c>
      <c r="ND156" s="34">
        <v>-3.7211214657872915E-3</v>
      </c>
      <c r="NE156" s="34">
        <v>-3.8097610231488943E-3</v>
      </c>
      <c r="NF156" s="34">
        <v>-3.9027745369821787E-3</v>
      </c>
      <c r="NG156" s="34">
        <v>-4.0019601583480835E-3</v>
      </c>
      <c r="NH156" s="34">
        <v>-4.1125952266156673E-3</v>
      </c>
      <c r="NI156" s="34">
        <v>-4.2228070087730885E-3</v>
      </c>
      <c r="NJ156" s="34">
        <v>-4.3360819108784199E-3</v>
      </c>
      <c r="NK156" s="34">
        <v>-4.4507584534585476E-3</v>
      </c>
      <c r="NL156" s="34">
        <v>-4.5843850821256638E-3</v>
      </c>
      <c r="NM156" s="34">
        <v>-4.7039431519806385E-3</v>
      </c>
      <c r="NN156" s="34">
        <v>-4.8074303194880486E-3</v>
      </c>
      <c r="NO156" s="34">
        <v>-4.9300612881779671E-3</v>
      </c>
      <c r="NP156" s="34">
        <v>-5.04726218059659E-3</v>
      </c>
      <c r="NQ156" s="34">
        <v>-5.1499800756573677E-3</v>
      </c>
      <c r="NR156" s="34">
        <v>-5.2595688030123711E-3</v>
      </c>
      <c r="NS156" s="34">
        <v>-5.3761918097734451E-3</v>
      </c>
      <c r="NT156" s="34">
        <v>-5.5237160995602608E-3</v>
      </c>
      <c r="NU156" s="34">
        <v>-5.6368759833276272E-3</v>
      </c>
      <c r="NV156" s="34">
        <v>-5.7591595686972141E-3</v>
      </c>
      <c r="NW156" s="34">
        <v>-5.8685461990535259E-3</v>
      </c>
      <c r="NX156" s="34">
        <v>-5.9740757569670677E-3</v>
      </c>
      <c r="NY156" s="34">
        <v>-6.051268894225359E-3</v>
      </c>
      <c r="NZ156" s="34">
        <v>-6.1409827321767807E-3</v>
      </c>
      <c r="OA156" s="34">
        <v>-6.2435325235128403E-3</v>
      </c>
      <c r="OB156" s="34">
        <v>-6.3037932850420475E-3</v>
      </c>
      <c r="OC156" s="34">
        <v>-6.3668764196336269E-3</v>
      </c>
      <c r="OD156" s="34">
        <v>-6.4154206775128841E-3</v>
      </c>
      <c r="OE156" s="34">
        <v>-6.4958319999277592E-3</v>
      </c>
      <c r="OF156" s="34">
        <v>-6.5618511289358139E-3</v>
      </c>
      <c r="OG156" s="34">
        <v>-6.6209957003593445E-3</v>
      </c>
      <c r="OH156" s="34">
        <v>-6.6929655149579048E-3</v>
      </c>
      <c r="OI156" s="34">
        <v>-6.7240488715469837E-3</v>
      </c>
      <c r="OJ156" s="34">
        <v>-6.7574745044112206E-3</v>
      </c>
      <c r="OK156" s="34">
        <v>-6.8156248889863491E-3</v>
      </c>
      <c r="OL156" s="34">
        <v>-6.8337908014655113E-3</v>
      </c>
      <c r="OM156" s="34">
        <v>-6.8540675565600395E-3</v>
      </c>
      <c r="ON156" s="34">
        <v>-6.9303722120821476E-3</v>
      </c>
      <c r="OO156" s="34">
        <v>-6.97665149345994E-3</v>
      </c>
      <c r="OP156" s="34">
        <v>-6.9899540394544601E-3</v>
      </c>
      <c r="OQ156" s="34">
        <v>-7.0328107103705406E-3</v>
      </c>
      <c r="OR156" s="34">
        <v>-7.0911440998315811E-3</v>
      </c>
      <c r="OS156" s="34">
        <v>-7.1525173261761665E-3</v>
      </c>
      <c r="OT156" s="34">
        <v>-7.2105289436876774E-3</v>
      </c>
      <c r="OU156" s="34">
        <v>-7.2628986090421677E-3</v>
      </c>
      <c r="OV156" s="34">
        <v>-7.3226140812039375E-3</v>
      </c>
      <c r="OW156" s="34">
        <v>-7.3766307905316353E-3</v>
      </c>
      <c r="OX156" s="34">
        <v>-7.411416620016098E-3</v>
      </c>
      <c r="OY156" s="34">
        <v>-7.4555431492626667E-3</v>
      </c>
      <c r="OZ156" s="34">
        <v>-7.5047677382826805E-3</v>
      </c>
      <c r="PA156" s="34">
        <v>-7.5660687871277332E-3</v>
      </c>
      <c r="PB156" s="34">
        <v>-7.6260450296103954E-3</v>
      </c>
      <c r="PC156" s="34">
        <v>-7.6661547645926476E-3</v>
      </c>
      <c r="PD156" s="34">
        <v>-7.6974243856966496E-3</v>
      </c>
      <c r="PE156" t="s">
        <v>1300</v>
      </c>
      <c r="PF156" t="s">
        <v>843</v>
      </c>
      <c r="PG156" t="s">
        <v>843</v>
      </c>
      <c r="PH156" t="s">
        <v>843</v>
      </c>
      <c r="PI156" t="s">
        <v>843</v>
      </c>
      <c r="PJ156" t="s">
        <v>1300</v>
      </c>
      <c r="PK156" s="34">
        <v>0.48554611206054688</v>
      </c>
      <c r="PL156" s="34">
        <v>0.48515555262565613</v>
      </c>
      <c r="PM156" s="34">
        <v>0.48473694920539856</v>
      </c>
      <c r="PN156" s="34">
        <v>0.48441451787948608</v>
      </c>
      <c r="PO156" s="34">
        <v>0.48453471064567566</v>
      </c>
      <c r="PP156" s="34">
        <v>0.48499783873558044</v>
      </c>
      <c r="PQ156" s="34">
        <v>0.48547059297561646</v>
      </c>
      <c r="PR156" s="34">
        <v>0.48595952987670898</v>
      </c>
      <c r="PS156" s="34">
        <v>0.4863840639591217</v>
      </c>
      <c r="PT156" s="34">
        <v>0.48675185441970825</v>
      </c>
      <c r="PU156" s="34">
        <v>0.48704051971435547</v>
      </c>
      <c r="PV156" s="34">
        <v>0.48715865612030029</v>
      </c>
      <c r="PW156" s="34">
        <v>0.48734778165817261</v>
      </c>
      <c r="PX156" s="34">
        <v>0.48755255341529846</v>
      </c>
      <c r="PY156" s="34">
        <v>0.48759406805038452</v>
      </c>
      <c r="PZ156" s="34">
        <v>0.48763498663902283</v>
      </c>
      <c r="QA156" s="34">
        <v>0.48769232630729675</v>
      </c>
      <c r="QB156" s="34">
        <v>0.48768100142478943</v>
      </c>
      <c r="QC156" s="34">
        <v>0.48766738176345825</v>
      </c>
      <c r="QD156" s="34">
        <v>0.48760303854942322</v>
      </c>
      <c r="QE156" s="34">
        <v>0.48742702603340149</v>
      </c>
      <c r="QF156" s="34">
        <v>0.48718899488449097</v>
      </c>
      <c r="QG156" s="34">
        <v>0.48693633079528809</v>
      </c>
      <c r="QH156" s="34">
        <v>0.48683208227157593</v>
      </c>
      <c r="QI156" s="34">
        <v>0.48685356974601746</v>
      </c>
      <c r="QJ156" s="34">
        <v>0.48689067363739014</v>
      </c>
      <c r="QK156" s="34">
        <v>0.48694241046905518</v>
      </c>
      <c r="QL156" s="34">
        <v>0.48699513077735901</v>
      </c>
      <c r="QM156" s="34">
        <v>0.4870571494102478</v>
      </c>
      <c r="QN156" s="34">
        <v>0.48713278770446777</v>
      </c>
      <c r="QO156" s="34">
        <v>0.48720595240592957</v>
      </c>
      <c r="QP156" s="34">
        <v>0.48728391528129578</v>
      </c>
      <c r="QQ156" s="34">
        <v>0.48737064003944397</v>
      </c>
      <c r="QR156" s="34">
        <v>0.48745891451835632</v>
      </c>
      <c r="QS156" s="34">
        <v>0.48754900693893433</v>
      </c>
      <c r="QT156" s="34">
        <v>0.48765003681182861</v>
      </c>
      <c r="QU156" s="34">
        <v>0.48776066303253174</v>
      </c>
      <c r="QV156" s="34">
        <v>0.48787775635719299</v>
      </c>
      <c r="QW156" s="34">
        <v>0.48800221085548401</v>
      </c>
      <c r="QX156" s="34">
        <v>0.48814567923545837</v>
      </c>
      <c r="QY156" s="34">
        <v>0.48830288648605347</v>
      </c>
      <c r="QZ156" s="34">
        <v>0.48847800493240356</v>
      </c>
      <c r="RA156" s="34">
        <v>0.48866668343544006</v>
      </c>
      <c r="RB156" s="34">
        <v>0.4888731837272644</v>
      </c>
      <c r="RC156" s="34">
        <v>0.48910778760910034</v>
      </c>
      <c r="RD156" s="34">
        <v>0.48936384916305542</v>
      </c>
      <c r="RE156" s="34">
        <v>0.48963695764541626</v>
      </c>
      <c r="RF156" s="34">
        <v>0.48993471264839172</v>
      </c>
      <c r="RG156" s="34">
        <v>0.49024665355682373</v>
      </c>
      <c r="RH156" s="34">
        <v>0.49057039618492126</v>
      </c>
      <c r="RI156" s="34">
        <v>0.49090784788131714</v>
      </c>
      <c r="RJ156" s="34">
        <v>0.49125662446022034</v>
      </c>
      <c r="RK156" s="34">
        <v>0.49161690473556519</v>
      </c>
      <c r="RL156" s="34">
        <v>0.4919828474521637</v>
      </c>
      <c r="RM156" s="34">
        <v>0.49234855175018311</v>
      </c>
      <c r="RN156" s="34">
        <v>0.49271589517593384</v>
      </c>
      <c r="RO156" s="34">
        <v>0.493091881275177</v>
      </c>
      <c r="RP156" s="34">
        <v>0.49346190690994263</v>
      </c>
      <c r="RQ156" s="34">
        <v>0.49381726980209351</v>
      </c>
      <c r="RR156" s="34">
        <v>0.49416661262512207</v>
      </c>
      <c r="RS156" s="34">
        <v>0.49451532959938049</v>
      </c>
      <c r="RT156" s="34">
        <v>0.49484661221504211</v>
      </c>
      <c r="RU156" s="34">
        <v>0.49516287446022034</v>
      </c>
      <c r="RV156" s="34">
        <v>0.49547213315963745</v>
      </c>
      <c r="RW156" s="34">
        <v>0.49577057361602783</v>
      </c>
      <c r="RX156" s="34">
        <v>0.49605277180671692</v>
      </c>
      <c r="RY156" s="34">
        <v>0.49633505940437317</v>
      </c>
      <c r="RZ156" s="34">
        <v>0.49660462141036987</v>
      </c>
      <c r="SA156" s="34">
        <v>0.49686598777770996</v>
      </c>
      <c r="SB156" s="34">
        <v>0.49711722135543823</v>
      </c>
      <c r="SC156" s="34">
        <v>0.49736005067825317</v>
      </c>
      <c r="SD156" s="34">
        <v>0.49759623408317566</v>
      </c>
      <c r="SE156" s="34">
        <v>0.49782484769821167</v>
      </c>
      <c r="SF156" s="34">
        <v>0.49804285168647766</v>
      </c>
      <c r="SG156" s="34">
        <v>0.49824622273445129</v>
      </c>
      <c r="SH156" s="34">
        <v>0.49845215678215027</v>
      </c>
      <c r="SI156" s="34">
        <v>0.49864700436592102</v>
      </c>
      <c r="SJ156" s="34">
        <v>0.49882665276527405</v>
      </c>
      <c r="SK156" s="34">
        <v>0.49900272488594055</v>
      </c>
      <c r="SL156" s="34">
        <v>0.49916818737983704</v>
      </c>
      <c r="SM156" s="34">
        <v>0.49932578206062317</v>
      </c>
      <c r="SN156" s="34">
        <v>0.49946728348731995</v>
      </c>
      <c r="SO156" s="34">
        <v>0.49960258603096008</v>
      </c>
      <c r="SP156" s="34">
        <v>0.49973255395889282</v>
      </c>
      <c r="SQ156" s="34">
        <v>0.49985188245773315</v>
      </c>
      <c r="SR156" s="34">
        <v>0.49996349215507507</v>
      </c>
      <c r="SS156" s="34">
        <v>0.50006091594696045</v>
      </c>
      <c r="ST156" s="34">
        <v>0.50014597177505493</v>
      </c>
      <c r="SU156" s="34">
        <v>0.50023221969604492</v>
      </c>
      <c r="SV156" s="34">
        <v>0.50030577182769775</v>
      </c>
      <c r="SW156" s="34">
        <v>0.50036638975143433</v>
      </c>
      <c r="SX156" s="34">
        <v>0.50041913986206055</v>
      </c>
      <c r="SY156" s="34">
        <v>0.50045621395111084</v>
      </c>
      <c r="SZ156" s="34">
        <v>0.50050044059753418</v>
      </c>
      <c r="TA156" s="34">
        <v>0.50053757429122925</v>
      </c>
      <c r="TB156" s="34">
        <v>0.50056064128875732</v>
      </c>
      <c r="TC156" s="34">
        <v>0.50057613849639893</v>
      </c>
      <c r="TD156" s="34">
        <v>0.50058507919311523</v>
      </c>
      <c r="TE156" s="34">
        <v>0.50058615207672119</v>
      </c>
      <c r="TF156" s="34">
        <v>0.50057792663574219</v>
      </c>
      <c r="TG156" s="34">
        <v>0.50057190656661987</v>
      </c>
      <c r="TH156" t="s">
        <v>843</v>
      </c>
      <c r="TI156" t="s">
        <v>843</v>
      </c>
      <c r="TJ156" t="s">
        <v>1300</v>
      </c>
      <c r="TK156" s="34">
        <v>0.67011145155445606</v>
      </c>
      <c r="TL156" s="34">
        <v>0.67076129623340408</v>
      </c>
      <c r="TM156" s="34">
        <v>0.67101023015881789</v>
      </c>
      <c r="TN156" s="34">
        <v>0.67081520325325394</v>
      </c>
      <c r="TO156" s="34">
        <v>0.67000081417068003</v>
      </c>
      <c r="TP156" s="34">
        <v>0.66934175837111698</v>
      </c>
      <c r="TQ156" s="34">
        <v>0.66976183512635501</v>
      </c>
      <c r="TR156" s="34">
        <v>0.67120730785816307</v>
      </c>
      <c r="TS156" s="34">
        <v>0.67279103483716096</v>
      </c>
      <c r="TT156" s="34">
        <v>0.67438710229379195</v>
      </c>
      <c r="TU156" s="34">
        <v>0.67665725369387897</v>
      </c>
      <c r="TV156" s="34">
        <v>0.67869601828461401</v>
      </c>
      <c r="TW156" s="34">
        <v>0.67921516529881898</v>
      </c>
      <c r="TX156" s="34">
        <v>0.67864903213288796</v>
      </c>
      <c r="TY156" s="34">
        <v>0.67678499498261502</v>
      </c>
      <c r="TZ156" s="34">
        <v>0.67392835425846598</v>
      </c>
      <c r="UA156" s="34">
        <v>0.67143219212855298</v>
      </c>
      <c r="UB156" s="34">
        <v>0.66889956011498397</v>
      </c>
      <c r="UC156" s="34">
        <v>0.66571779914467299</v>
      </c>
      <c r="UD156" s="34">
        <v>0.66190933952626596</v>
      </c>
      <c r="UE156" s="34">
        <v>0.65827620330738101</v>
      </c>
      <c r="UF156" s="34">
        <v>0.65559278085746997</v>
      </c>
      <c r="UG156" s="34">
        <v>0.65354638345034299</v>
      </c>
      <c r="UH156" s="34">
        <v>0.651605905652893</v>
      </c>
      <c r="UI156" s="34">
        <v>0.64986883138144291</v>
      </c>
      <c r="UJ156" s="34">
        <v>0.64848958558109304</v>
      </c>
      <c r="UK156" s="34">
        <v>0.64667004778901793</v>
      </c>
      <c r="UL156" s="34">
        <v>0.644618707490348</v>
      </c>
      <c r="UM156" s="34">
        <v>0.64298635712670504</v>
      </c>
      <c r="UN156" s="34">
        <v>0.6417863466456819</v>
      </c>
      <c r="UO156" s="34">
        <v>0.64078987157710499</v>
      </c>
      <c r="UP156" s="34">
        <v>0.63999439281248793</v>
      </c>
      <c r="UQ156" s="34">
        <v>0.639537248837311</v>
      </c>
      <c r="UR156" s="34">
        <v>0.63924116155080501</v>
      </c>
      <c r="US156" s="34">
        <v>0.63894504254619</v>
      </c>
      <c r="UT156" s="34">
        <v>0.63839984271083305</v>
      </c>
      <c r="UU156" s="34">
        <v>0.63748652108899795</v>
      </c>
      <c r="UV156" s="34">
        <v>0.636315609406781</v>
      </c>
      <c r="UW156" s="34">
        <v>0.63496783585272898</v>
      </c>
      <c r="UX156" s="34">
        <v>0.63342920457521801</v>
      </c>
      <c r="UY156" s="34">
        <v>0.63177978279003399</v>
      </c>
      <c r="UZ156" s="34">
        <v>0.62993835114080099</v>
      </c>
      <c r="VA156" s="34">
        <v>0.62781675786571001</v>
      </c>
      <c r="VB156" s="34">
        <v>0.62535984484795304</v>
      </c>
      <c r="VC156" s="34">
        <v>0.62276581849300494</v>
      </c>
      <c r="VD156" s="34">
        <v>0.62007979624922493</v>
      </c>
      <c r="VE156" s="34">
        <v>0.61727988576948101</v>
      </c>
      <c r="VF156" s="34">
        <v>0.61421785366552695</v>
      </c>
      <c r="VG156" s="34">
        <v>0.61082624698565802</v>
      </c>
      <c r="VH156" s="34">
        <v>0.60759141025194596</v>
      </c>
      <c r="VI156" s="34">
        <v>0.60461215754154696</v>
      </c>
      <c r="VJ156" s="34">
        <v>0.60185756711614802</v>
      </c>
      <c r="VK156" s="34">
        <v>0.59922702124659999</v>
      </c>
      <c r="VL156" s="34">
        <v>0.59697165894042603</v>
      </c>
      <c r="VM156" s="34">
        <v>0.59531567274562203</v>
      </c>
      <c r="VN156" s="34">
        <v>0.59387940831958097</v>
      </c>
      <c r="VO156" s="34">
        <v>0.59238112902492002</v>
      </c>
      <c r="VP156" s="34">
        <v>0.59047413944657401</v>
      </c>
      <c r="VQ156" s="34">
        <v>0.588521310563203</v>
      </c>
      <c r="VR156" s="34">
        <v>0.586821585013514</v>
      </c>
      <c r="VS156" s="34">
        <v>0.58483957732092096</v>
      </c>
      <c r="VT156" s="34">
        <v>0.58286995813258202</v>
      </c>
      <c r="VU156" s="34">
        <v>0.58128684069854297</v>
      </c>
      <c r="VV156" s="34">
        <v>0.57989120780722703</v>
      </c>
      <c r="VW156" s="34">
        <v>0.578775752726438</v>
      </c>
      <c r="VX156" s="34">
        <v>0.57764761841045298</v>
      </c>
      <c r="VY156" s="34">
        <v>0.57621647430999101</v>
      </c>
      <c r="VZ156" s="34">
        <v>0.57466896980789495</v>
      </c>
      <c r="WA156" s="34">
        <v>0.573323645209462</v>
      </c>
      <c r="WB156" s="34">
        <v>0.57244258598378306</v>
      </c>
      <c r="WC156" s="34">
        <v>0.57188002779687108</v>
      </c>
      <c r="WD156" s="34">
        <v>0.57134170499534909</v>
      </c>
      <c r="WE156" s="34">
        <v>0.57027591389665999</v>
      </c>
      <c r="WF156" s="34">
        <v>0.56847993010465103</v>
      </c>
      <c r="WG156" s="34">
        <v>0.56626390515009906</v>
      </c>
      <c r="WH156" s="34">
        <v>0.56395275733305295</v>
      </c>
      <c r="WI156" s="34">
        <v>0.56220743759731595</v>
      </c>
      <c r="WJ156" s="34">
        <v>0.56074129455930299</v>
      </c>
      <c r="WK156" s="34">
        <v>0.55893491889097102</v>
      </c>
      <c r="WL156" s="34">
        <v>0.55693559398041603</v>
      </c>
      <c r="WM156" s="34">
        <v>0.55490038587937496</v>
      </c>
      <c r="WN156" s="34">
        <v>0.55275347348704296</v>
      </c>
      <c r="WO156" s="34">
        <v>0.55047577403951298</v>
      </c>
      <c r="WP156" s="34">
        <v>0.54835414652210601</v>
      </c>
      <c r="WQ156" s="34">
        <v>0.54639920615355297</v>
      </c>
      <c r="WR156" s="34">
        <v>0.54473179696969098</v>
      </c>
      <c r="WS156" s="34">
        <v>0.54338176287451301</v>
      </c>
      <c r="WT156" s="34">
        <v>0.54220384952251199</v>
      </c>
      <c r="WU156" s="34">
        <v>0.54116720856006895</v>
      </c>
      <c r="WV156" s="34">
        <v>0.54020948632716492</v>
      </c>
      <c r="WW156" s="34">
        <v>0.539305758043093</v>
      </c>
      <c r="WX156" s="34">
        <v>0.53845132227959203</v>
      </c>
      <c r="WY156" s="34">
        <v>0.53767577330384198</v>
      </c>
      <c r="WZ156" s="34">
        <v>0.53695383435870903</v>
      </c>
      <c r="XA156" s="34">
        <v>0.53623761009845095</v>
      </c>
      <c r="XB156" s="34">
        <v>0.53555009867240799</v>
      </c>
      <c r="XC156" s="34">
        <v>0.53488135639175194</v>
      </c>
      <c r="XD156" s="34">
        <v>0.53424473534433703</v>
      </c>
      <c r="XE156" s="34">
        <v>0.533652969345912</v>
      </c>
      <c r="XF156" s="34">
        <v>0.53303928605691198</v>
      </c>
      <c r="XG156" s="34">
        <v>0.53239708619577097</v>
      </c>
      <c r="XH156" t="s">
        <v>843</v>
      </c>
      <c r="XI156" t="s">
        <v>1300</v>
      </c>
      <c r="XJ156" s="34">
        <v>0.61837415100789594</v>
      </c>
      <c r="XK156" s="34">
        <v>0.61936452023094002</v>
      </c>
      <c r="XL156" s="34">
        <v>0.62104081158522395</v>
      </c>
      <c r="XM156" s="34">
        <v>0.62316607140174396</v>
      </c>
      <c r="XN156" s="34">
        <v>0.62537793723929702</v>
      </c>
      <c r="XO156" s="34">
        <v>0.62805796716731799</v>
      </c>
      <c r="XP156" s="34">
        <v>0.63042866515425799</v>
      </c>
      <c r="XQ156" s="34">
        <v>0.63124196400666199</v>
      </c>
      <c r="XR156" s="34">
        <v>0.63080464284328597</v>
      </c>
      <c r="XS156" s="34">
        <v>0.62919807599076005</v>
      </c>
      <c r="XT156" s="34">
        <v>0.62673521973111201</v>
      </c>
      <c r="XU156" s="34">
        <v>0.62499050314345905</v>
      </c>
      <c r="XV156" s="34">
        <v>0.62332941842712397</v>
      </c>
      <c r="XW156" s="34">
        <v>0.62050681012800002</v>
      </c>
      <c r="XX156" s="34">
        <v>0.61671037664681005</v>
      </c>
      <c r="XY156" s="34">
        <v>0.61271060852584502</v>
      </c>
      <c r="XZ156" s="34">
        <v>0.60922112201319001</v>
      </c>
      <c r="YA156" s="34">
        <v>0.60582064961308502</v>
      </c>
      <c r="YB156" s="34">
        <v>0.60215581645233296</v>
      </c>
      <c r="YC156" s="34">
        <v>0.59828504622491296</v>
      </c>
      <c r="YD156" s="34">
        <v>0.59494632758257504</v>
      </c>
      <c r="YE156" s="34">
        <v>0.59239780937902398</v>
      </c>
      <c r="YF156" s="34">
        <v>0.59043985440512203</v>
      </c>
      <c r="YG156" s="34">
        <v>0.58879748820601296</v>
      </c>
      <c r="YH156" s="34">
        <v>0.58757711397095502</v>
      </c>
      <c r="YI156" s="34">
        <v>0.58663044677065901</v>
      </c>
      <c r="YJ156" s="34">
        <v>0.58529067786170108</v>
      </c>
      <c r="YK156" s="34">
        <v>0.58395738884123904</v>
      </c>
      <c r="YL156" s="34">
        <v>0.58321559332145501</v>
      </c>
      <c r="YM156" s="34">
        <v>0.58272673617942206</v>
      </c>
      <c r="YN156" s="34">
        <v>0.58223150864731299</v>
      </c>
      <c r="YO156" s="34">
        <v>0.58171670168473399</v>
      </c>
      <c r="YP156" s="34">
        <v>0.58117758919332507</v>
      </c>
      <c r="YQ156" s="34">
        <v>0.58044622521869693</v>
      </c>
      <c r="YR156" s="34">
        <v>0.57946386451360798</v>
      </c>
      <c r="YS156" s="34">
        <v>0.57818961469028796</v>
      </c>
      <c r="YT156" s="34">
        <v>0.576510533911474</v>
      </c>
      <c r="YU156" s="34">
        <v>0.57446572237405202</v>
      </c>
      <c r="YV156" s="34">
        <v>0.57203467194371005</v>
      </c>
      <c r="YW156" s="34">
        <v>0.56945300844942304</v>
      </c>
      <c r="YX156" s="34">
        <v>0.56676336728971699</v>
      </c>
      <c r="YY156" s="34">
        <v>0.56394334648244704</v>
      </c>
      <c r="YZ156" s="34">
        <v>0.56084263276338098</v>
      </c>
      <c r="ZA156" s="34">
        <v>0.55739270742151203</v>
      </c>
      <c r="ZB156" s="34">
        <v>0.55409619752295602</v>
      </c>
      <c r="ZC156" s="34">
        <v>0.55103101541438593</v>
      </c>
      <c r="ZD156" s="34">
        <v>0.54815530310984206</v>
      </c>
      <c r="ZE156" s="34">
        <v>0.54536166338603398</v>
      </c>
      <c r="ZF156" s="34">
        <v>0.542877691754453</v>
      </c>
      <c r="ZG156" s="34">
        <v>0.54095571691509003</v>
      </c>
      <c r="ZH156" s="34">
        <v>0.53924639954978404</v>
      </c>
      <c r="ZI156" s="34">
        <v>0.53744626898510095</v>
      </c>
      <c r="ZJ156" s="34">
        <v>0.53523620896559099</v>
      </c>
      <c r="ZK156" s="34">
        <v>0.53298629995079405</v>
      </c>
      <c r="ZL156" s="34">
        <v>0.53098117009341306</v>
      </c>
      <c r="ZM156" s="34">
        <v>0.52870660262746494</v>
      </c>
      <c r="ZN156" s="34">
        <v>0.52646272453989706</v>
      </c>
      <c r="ZO156" s="34">
        <v>0.52462114552934103</v>
      </c>
      <c r="ZP156" s="34">
        <v>0.52299226716481895</v>
      </c>
      <c r="ZQ156" s="34">
        <v>0.52165380365075897</v>
      </c>
      <c r="ZR156" s="34">
        <v>0.52032258496179606</v>
      </c>
      <c r="ZS156" s="34">
        <v>0.51872735245299706</v>
      </c>
      <c r="ZT156" s="34">
        <v>0.51704847129411502</v>
      </c>
      <c r="ZU156" s="34">
        <v>0.51561916569692601</v>
      </c>
      <c r="ZV156" s="34">
        <v>0.51472827666905696</v>
      </c>
      <c r="ZW156" s="34">
        <v>0.51420668822819404</v>
      </c>
      <c r="ZX156" s="34">
        <v>0.51373658027592095</v>
      </c>
      <c r="ZY156" s="34">
        <v>0.51275489626129001</v>
      </c>
      <c r="ZZ156" s="34">
        <v>0.51106750004430501</v>
      </c>
      <c r="AAA156" s="34">
        <v>0.508972567581644</v>
      </c>
      <c r="AAB156" s="34">
        <v>0.50674338502443494</v>
      </c>
      <c r="AAC156" s="34">
        <v>0.50505881604037495</v>
      </c>
      <c r="AAD156" s="34">
        <v>0.50363321369224401</v>
      </c>
      <c r="AAE156" s="34">
        <v>0.501854189679659</v>
      </c>
      <c r="AAF156" s="34">
        <v>0.49990364325343001</v>
      </c>
      <c r="AAG156" s="34">
        <v>0.49792921007820196</v>
      </c>
      <c r="AAH156" s="34">
        <v>0.495837531776533</v>
      </c>
      <c r="AAI156" s="34">
        <v>0.49362517888906604</v>
      </c>
      <c r="AAJ156" s="34">
        <v>0.49154905070370702</v>
      </c>
      <c r="AAK156" s="34">
        <v>0.48956963221442101</v>
      </c>
      <c r="AAL156" s="34">
        <v>0.48784061740699897</v>
      </c>
      <c r="AAM156" s="34">
        <v>0.486416035115881</v>
      </c>
      <c r="AAN156" s="34">
        <v>0.48512605917701401</v>
      </c>
      <c r="AAO156" s="34">
        <v>0.48394572798156604</v>
      </c>
      <c r="AAP156" s="34">
        <v>0.48285730858709003</v>
      </c>
      <c r="AAQ156" s="34">
        <v>0.48183608458831301</v>
      </c>
      <c r="AAR156" s="34">
        <v>0.48086626976290803</v>
      </c>
      <c r="AAS156" s="34">
        <v>0.47999712280137602</v>
      </c>
      <c r="AAT156" s="34">
        <v>0.47921132138184902</v>
      </c>
      <c r="AAU156" s="34">
        <v>0.478458015824136</v>
      </c>
      <c r="AAV156" s="34">
        <v>0.477739579832205</v>
      </c>
      <c r="AAW156" s="34">
        <v>0.47704938912674999</v>
      </c>
      <c r="AAX156" s="34">
        <v>0.476391574066865</v>
      </c>
      <c r="AAY156" s="34">
        <v>0.47576715344836501</v>
      </c>
      <c r="AAZ156" s="34">
        <v>0.47514451639039601</v>
      </c>
      <c r="ABA156" s="34">
        <v>0.474516729458199</v>
      </c>
      <c r="ABB156" s="34">
        <v>0.47387061497652394</v>
      </c>
      <c r="ABC156" s="34">
        <v>0.47320204894706897</v>
      </c>
      <c r="ABD156" s="34">
        <v>0.47251111174834398</v>
      </c>
      <c r="ABE156" s="34">
        <v>0.47175516403191503</v>
      </c>
      <c r="ABF156" s="34">
        <v>0.47095281025562202</v>
      </c>
      <c r="ABG156" t="s">
        <v>843</v>
      </c>
      <c r="ABH156" t="s">
        <v>843</v>
      </c>
      <c r="ABI156" t="s">
        <v>1300</v>
      </c>
      <c r="ABJ156" s="34">
        <v>0.58748003590576403</v>
      </c>
      <c r="ABK156" s="34">
        <v>0.588361384691935</v>
      </c>
      <c r="ABL156" s="34">
        <v>0.58933174446887104</v>
      </c>
      <c r="ABM156" s="34">
        <v>0.59038446180644799</v>
      </c>
      <c r="ABN156" s="34">
        <v>0.59161910091843195</v>
      </c>
      <c r="ABO156" s="34">
        <v>0.59331653698081199</v>
      </c>
      <c r="ABP156" s="34">
        <v>0.59569753930550395</v>
      </c>
      <c r="ABQ156" s="34">
        <v>0.59873243950009702</v>
      </c>
      <c r="ABR156" s="34">
        <v>0.60157664737559302</v>
      </c>
      <c r="ABS156" s="34">
        <v>0.60384247332782004</v>
      </c>
      <c r="ABT156" s="34">
        <v>0.60603539531316397</v>
      </c>
      <c r="ABU156" s="34">
        <v>0.60792069491664902</v>
      </c>
      <c r="ABV156" s="34">
        <v>0.60910148558448296</v>
      </c>
      <c r="ABW156" s="34">
        <v>0.60955160972039402</v>
      </c>
      <c r="ABX156" s="34">
        <v>0.60881104912623396</v>
      </c>
      <c r="ABY156" s="34">
        <v>0.60739013812244003</v>
      </c>
      <c r="ABZ156" s="34">
        <v>0.60605893123478605</v>
      </c>
      <c r="ACA156" s="34">
        <v>0.60420784329847399</v>
      </c>
      <c r="ACB156" s="34">
        <v>0.601700518406314</v>
      </c>
      <c r="ACC156" s="34">
        <v>0.59871890050063792</v>
      </c>
      <c r="ACD156" s="34">
        <v>0.59612906815463096</v>
      </c>
      <c r="ACE156" s="34">
        <v>0.59466902176206904</v>
      </c>
      <c r="ACF156" s="34">
        <v>0.59344982518249201</v>
      </c>
      <c r="ACG156" s="34">
        <v>0.59156451596168802</v>
      </c>
      <c r="ACH156" s="34">
        <v>0.58910402050782407</v>
      </c>
      <c r="ACI156" s="34">
        <v>0.58658888819624599</v>
      </c>
      <c r="ACJ156" s="34">
        <v>0.58409555243752798</v>
      </c>
      <c r="ACK156" s="34">
        <v>0.58207300948916707</v>
      </c>
      <c r="ACL156" s="34">
        <v>0.58081081037737203</v>
      </c>
      <c r="ACM156" s="34">
        <v>0.58019809930661193</v>
      </c>
      <c r="ACN156" s="34">
        <v>0.57984529416306396</v>
      </c>
      <c r="ACO156" s="34">
        <v>0.57908309594091201</v>
      </c>
      <c r="ACP156" s="34">
        <v>0.57829931764139897</v>
      </c>
      <c r="ACQ156" s="34">
        <v>0.578085369325535</v>
      </c>
      <c r="ACR156" s="34">
        <v>0.57811347487837605</v>
      </c>
      <c r="ACS156" s="34">
        <v>0.57812380672281205</v>
      </c>
      <c r="ACT156" s="34">
        <v>0.57811008564605904</v>
      </c>
      <c r="ACU156" s="34">
        <v>0.57805193309985903</v>
      </c>
      <c r="ACV156" s="34">
        <v>0.57776011121745596</v>
      </c>
      <c r="ACW156" s="34">
        <v>0.57720371804166493</v>
      </c>
      <c r="ACX156" s="34">
        <v>0.57634257547548107</v>
      </c>
      <c r="ACY156" s="34">
        <v>0.57505649493527899</v>
      </c>
      <c r="ACZ156" s="34">
        <v>0.57341964927863798</v>
      </c>
      <c r="ADA156" s="34">
        <v>0.57139246967244706</v>
      </c>
      <c r="ADB156" s="34">
        <v>0.56918549805701601</v>
      </c>
      <c r="ADC156" s="34">
        <v>0.56686472049970194</v>
      </c>
      <c r="ADD156" s="34">
        <v>0.56440795413980605</v>
      </c>
      <c r="ADE156" s="34">
        <v>0.56164652625278699</v>
      </c>
      <c r="ADF156" s="34">
        <v>0.55853450099420399</v>
      </c>
      <c r="ADG156" s="34">
        <v>0.55557235400987104</v>
      </c>
      <c r="ADH156" s="34">
        <v>0.55283474167995406</v>
      </c>
      <c r="ADI156" s="34">
        <v>0.55028692212138308</v>
      </c>
      <c r="ADJ156" s="34">
        <v>0.54781516592566593</v>
      </c>
      <c r="ADK156" s="34">
        <v>0.54566078781757399</v>
      </c>
      <c r="ADL156" s="34">
        <v>0.544069680538384</v>
      </c>
      <c r="ADM156" s="34">
        <v>0.54268085050794501</v>
      </c>
      <c r="ADN156" s="34">
        <v>0.54121595374994302</v>
      </c>
      <c r="ADO156" s="34">
        <v>0.53935955135192104</v>
      </c>
      <c r="ADP156" s="34">
        <v>0.53745015169782295</v>
      </c>
      <c r="ADQ156" s="34">
        <v>0.53578374156211295</v>
      </c>
      <c r="ADR156" s="34">
        <v>0.53384956443001197</v>
      </c>
      <c r="ADS156" s="34">
        <v>0.53193589953971798</v>
      </c>
      <c r="ADT156" s="34">
        <v>0.53040690069834495</v>
      </c>
      <c r="ADU156" s="34">
        <v>0.529085870065652</v>
      </c>
      <c r="ADV156" s="34">
        <v>0.52806998198322996</v>
      </c>
      <c r="ADW156" s="34">
        <v>0.52706478814378699</v>
      </c>
      <c r="ADX156" s="34">
        <v>0.52579693366160396</v>
      </c>
      <c r="ADY156" s="34">
        <v>0.52444584141148098</v>
      </c>
      <c r="ADZ156" s="34">
        <v>0.52333591082200104</v>
      </c>
      <c r="AEA156" s="34">
        <v>0.52272678219694002</v>
      </c>
      <c r="AEB156" s="34">
        <v>0.52245843687919702</v>
      </c>
      <c r="AEC156" s="34">
        <v>0.52223000249876694</v>
      </c>
      <c r="AED156" s="34">
        <v>0.52147707346549299</v>
      </c>
      <c r="AEE156" s="34">
        <v>0.51997848485664899</v>
      </c>
      <c r="AEF156" s="34">
        <v>0.51804970071304002</v>
      </c>
      <c r="AEG156" s="34">
        <v>0.51599464684478702</v>
      </c>
      <c r="AEH156" s="34">
        <v>0.51446537424930905</v>
      </c>
      <c r="AEI156" s="34">
        <v>0.51317976610347305</v>
      </c>
      <c r="AEJ156" s="34">
        <v>0.51154716155685598</v>
      </c>
      <c r="AEK156" s="34">
        <v>0.50972766930328706</v>
      </c>
      <c r="AEL156" s="34">
        <v>0.50785212626690701</v>
      </c>
      <c r="AEM156" s="34">
        <v>0.50585924222023104</v>
      </c>
      <c r="AEN156" s="34">
        <v>0.50372793530208593</v>
      </c>
      <c r="AEO156" s="34">
        <v>0.50171271627543401</v>
      </c>
      <c r="AEP156" s="34">
        <v>0.499802159875537</v>
      </c>
      <c r="AEQ156" s="34">
        <v>0.498147518446586</v>
      </c>
      <c r="AER156" s="34">
        <v>0.49678793659063303</v>
      </c>
      <c r="AES156" s="34">
        <v>0.49557842270278996</v>
      </c>
      <c r="AET156" s="34">
        <v>0.49449015856241302</v>
      </c>
      <c r="AEU156" s="34">
        <v>0.49348708253486601</v>
      </c>
      <c r="AEV156" s="34">
        <v>0.49256833211390499</v>
      </c>
      <c r="AEW156" s="34">
        <v>0.49171187117830001</v>
      </c>
      <c r="AEX156" s="34">
        <v>0.490949107302454</v>
      </c>
      <c r="AEY156" s="34">
        <v>0.49028443532181398</v>
      </c>
      <c r="AEZ156" s="34">
        <v>0.48964957696819394</v>
      </c>
      <c r="AFA156" s="34">
        <v>0.48902157337638996</v>
      </c>
      <c r="AFB156" s="34">
        <v>0.48842145933219799</v>
      </c>
      <c r="AFC156" s="34">
        <v>0.48786112692088801</v>
      </c>
      <c r="AFD156" s="34">
        <v>0.48733404066183</v>
      </c>
      <c r="AFE156" s="34">
        <v>0.48681121679398304</v>
      </c>
      <c r="AFF156" s="34">
        <v>0.48628243028231899</v>
      </c>
      <c r="AFG156" t="s">
        <v>843</v>
      </c>
      <c r="AFH156" t="s">
        <v>843</v>
      </c>
      <c r="AFI156" s="34">
        <v>0.57726999999999995</v>
      </c>
      <c r="AFJ156" s="34">
        <v>0.57833000000000001</v>
      </c>
      <c r="AFK156" s="34">
        <v>0.57921999999999996</v>
      </c>
      <c r="AFL156" s="34">
        <v>0.57816999999999996</v>
      </c>
      <c r="AFM156" s="34">
        <v>0.57704999999999995</v>
      </c>
      <c r="AFN156" s="34">
        <v>0.57578000000000007</v>
      </c>
      <c r="AFO156" s="34">
        <v>0.57726999999999995</v>
      </c>
      <c r="AFP156" s="34">
        <v>0.57619999999999993</v>
      </c>
      <c r="AFQ156" s="34">
        <v>0.57545000000000002</v>
      </c>
      <c r="AFR156" s="34">
        <v>0.59075999999999995</v>
      </c>
      <c r="AFS156" s="34">
        <v>0.59428999999999998</v>
      </c>
      <c r="AFT156" s="34">
        <v>0.62548000000000004</v>
      </c>
      <c r="AFU156" s="34">
        <v>0.63643000000000005</v>
      </c>
      <c r="AFV156" s="34">
        <v>0.64811000000000007</v>
      </c>
      <c r="AFW156" s="34">
        <v>0.65153000000000005</v>
      </c>
      <c r="AFX156" s="34">
        <v>0.66815000000000002</v>
      </c>
      <c r="AFY156" s="34">
        <v>0.68740999999999997</v>
      </c>
      <c r="AFZ156" s="34">
        <v>0.64236000000000004</v>
      </c>
      <c r="AGA156" s="34">
        <v>0.66764000000000001</v>
      </c>
      <c r="AGB156" t="s">
        <v>843</v>
      </c>
      <c r="AGC156" t="s">
        <v>843</v>
      </c>
      <c r="AGD156" t="s">
        <v>843</v>
      </c>
      <c r="AGE156" t="s">
        <v>843</v>
      </c>
      <c r="AGF156" s="34">
        <v>3.8600210100412369E-2</v>
      </c>
      <c r="AGG156" t="s">
        <v>843</v>
      </c>
      <c r="AGH156" t="s">
        <v>843</v>
      </c>
      <c r="AGI156" t="s">
        <v>843</v>
      </c>
      <c r="AGJ156" t="s">
        <v>843</v>
      </c>
      <c r="AGK156" t="s">
        <v>843</v>
      </c>
      <c r="AGL156" t="s">
        <v>843</v>
      </c>
      <c r="AGM156" t="s">
        <v>843</v>
      </c>
      <c r="AGN156" t="s">
        <v>843</v>
      </c>
      <c r="AGO156" s="34">
        <v>0.36799999999999999</v>
      </c>
      <c r="AGP156" s="34">
        <v>2018</v>
      </c>
      <c r="AGQ156" t="s">
        <v>832</v>
      </c>
      <c r="AGR156" t="s">
        <v>843</v>
      </c>
      <c r="AGS156" s="34">
        <v>2.7999999999999997E-2</v>
      </c>
      <c r="AGT156" s="34">
        <v>2018</v>
      </c>
      <c r="AGU156" t="s">
        <v>832</v>
      </c>
      <c r="AGV156" t="s">
        <v>843</v>
      </c>
      <c r="AGW156" s="34">
        <v>6.3E-2</v>
      </c>
      <c r="AGX156" s="34">
        <v>2018</v>
      </c>
      <c r="AGY156" t="s">
        <v>832</v>
      </c>
      <c r="AGZ156" t="s">
        <v>843</v>
      </c>
      <c r="AHA156" s="34">
        <v>0.185</v>
      </c>
      <c r="AHB156" s="34">
        <v>2018</v>
      </c>
      <c r="AHC156" t="s">
        <v>832</v>
      </c>
      <c r="AHD156" t="s">
        <v>843</v>
      </c>
      <c r="AHE156" s="34">
        <v>0.22600000000000001</v>
      </c>
      <c r="AHF156" s="34">
        <v>2019</v>
      </c>
      <c r="AHG156" t="s">
        <v>832</v>
      </c>
      <c r="AHH156" t="s">
        <v>843</v>
      </c>
      <c r="AHI156" t="s">
        <v>830</v>
      </c>
      <c r="AHJ156" s="34">
        <v>0.28735172748565674</v>
      </c>
      <c r="AHK156" s="34">
        <v>0.32931014895439148</v>
      </c>
      <c r="AHL156" s="34">
        <v>0.33247190713882446</v>
      </c>
      <c r="AHM156" s="34">
        <v>0.40048569440841675</v>
      </c>
      <c r="AHN156" s="34">
        <v>0.44287985563278198</v>
      </c>
      <c r="AHO156" t="s">
        <v>843</v>
      </c>
      <c r="AHP156" s="34">
        <v>0.23205198347568512</v>
      </c>
      <c r="AHQ156" s="34">
        <v>0.2529626190662384</v>
      </c>
      <c r="AHR156" s="34">
        <v>0.23997177183628082</v>
      </c>
      <c r="AHS156" s="34">
        <v>0.27342924475669861</v>
      </c>
      <c r="AHT156" s="34">
        <v>0.22448979318141937</v>
      </c>
      <c r="AHU156" t="s">
        <v>843</v>
      </c>
      <c r="AHV156" s="34">
        <v>0.22405728697776794</v>
      </c>
      <c r="AHW156" s="34">
        <v>0.24578967690467834</v>
      </c>
      <c r="AHX156" s="34">
        <v>0.22844251990318298</v>
      </c>
      <c r="AHY156" s="34">
        <v>0.25673776865005493</v>
      </c>
      <c r="AHZ156" s="34">
        <v>0.27305400371551514</v>
      </c>
      <c r="AIA156" t="s">
        <v>832</v>
      </c>
      <c r="AIB156" t="s">
        <v>843</v>
      </c>
      <c r="AIC156" s="34">
        <v>0.22541031241416931</v>
      </c>
      <c r="AID156" s="34">
        <v>0.24527323246002197</v>
      </c>
      <c r="AIE156" s="34">
        <v>0.22687996923923492</v>
      </c>
      <c r="AIF156" s="34">
        <v>0.25361362099647522</v>
      </c>
      <c r="AIG156" s="34">
        <v>0.27305403351783752</v>
      </c>
      <c r="AIH156" t="s">
        <v>924</v>
      </c>
      <c r="AII156" t="s">
        <v>843</v>
      </c>
      <c r="AIJ156" s="34">
        <v>0.24470600485801697</v>
      </c>
      <c r="AIK156" s="34">
        <v>0.25821131467819214</v>
      </c>
      <c r="AIL156" s="34">
        <v>0.24182800948619843</v>
      </c>
      <c r="AIM156" s="34">
        <v>0.28063198924064636</v>
      </c>
      <c r="AIN156" s="34">
        <v>0.31977999210357666</v>
      </c>
      <c r="AIO156" t="s">
        <v>1607</v>
      </c>
      <c r="AIP156" s="34">
        <v>0.25106501579284668</v>
      </c>
      <c r="AIQ156" t="s">
        <v>843</v>
      </c>
      <c r="AIR156" s="34">
        <v>0.24402000000000001</v>
      </c>
      <c r="AIS156" s="34">
        <v>0.24833</v>
      </c>
      <c r="AIT156" s="34">
        <v>0.24870999999999999</v>
      </c>
      <c r="AIU156" s="34">
        <v>0.25262000000000001</v>
      </c>
      <c r="AIV156" s="34">
        <v>0.2555</v>
      </c>
      <c r="AIW156" s="34">
        <v>0.25720999999999999</v>
      </c>
      <c r="AIX156" t="s">
        <v>843</v>
      </c>
      <c r="AIY156" s="34">
        <v>3.2000000000000001E-2</v>
      </c>
      <c r="AIZ156" s="34">
        <v>0.03</v>
      </c>
      <c r="AJA156" s="34">
        <v>0.03</v>
      </c>
      <c r="AJB156" s="34">
        <v>0.03</v>
      </c>
      <c r="AJC156" s="34">
        <v>0.03</v>
      </c>
      <c r="AJD156" s="34">
        <v>0.03</v>
      </c>
      <c r="AJE156" t="s">
        <v>843</v>
      </c>
      <c r="AJF156" s="34">
        <v>5.4853815585374832E-2</v>
      </c>
      <c r="AJG156" s="34">
        <v>3.2040879130363464E-2</v>
      </c>
      <c r="AJH156" s="34">
        <v>2.8154244646430016E-2</v>
      </c>
      <c r="AJI156" s="34">
        <v>3.9570577442646027E-2</v>
      </c>
      <c r="AJJ156" s="34">
        <v>3.9825920015573502E-2</v>
      </c>
      <c r="AJK156" t="s">
        <v>830</v>
      </c>
      <c r="AJL156" t="s">
        <v>843</v>
      </c>
      <c r="AJM156" t="s">
        <v>843</v>
      </c>
      <c r="AJN156" s="34">
        <v>2.8203167021274567E-2</v>
      </c>
      <c r="AJO156" s="34">
        <v>2.0480029284954071E-2</v>
      </c>
      <c r="AJP156" s="34">
        <v>2.6602538302540779E-2</v>
      </c>
      <c r="AJQ156" s="34">
        <v>2.0995374768972397E-2</v>
      </c>
      <c r="AJR156" s="34">
        <v>5.9153199195861816E-2</v>
      </c>
      <c r="AJS156" t="s">
        <v>832</v>
      </c>
      <c r="AJT156" t="s">
        <v>843</v>
      </c>
      <c r="AJU156" t="s">
        <v>843</v>
      </c>
      <c r="AJV156" t="s">
        <v>843</v>
      </c>
      <c r="AJW156" s="34">
        <v>5.3548641502857208E-2</v>
      </c>
      <c r="AJX156" s="34">
        <v>3.110458143055439E-2</v>
      </c>
      <c r="AJY156" s="34">
        <v>2.7552137151360512E-2</v>
      </c>
      <c r="AJZ156" s="34">
        <v>3.950047492980957E-2</v>
      </c>
      <c r="AKA156" s="34">
        <v>4.0145762264728546E-2</v>
      </c>
      <c r="AKB156" t="s">
        <v>830</v>
      </c>
      <c r="AKC156" t="s">
        <v>843</v>
      </c>
      <c r="AKD156" t="s">
        <v>843</v>
      </c>
      <c r="AKE156" t="s">
        <v>843</v>
      </c>
      <c r="AKF156" s="34">
        <v>2.7686763554811478E-2</v>
      </c>
      <c r="AKG156" s="34">
        <v>2.044929563999176E-2</v>
      </c>
      <c r="AKH156" s="34">
        <v>2.7320869266986847E-2</v>
      </c>
      <c r="AKI156" s="34">
        <v>2.3002283647656441E-2</v>
      </c>
      <c r="AKJ156" s="34">
        <v>6.4094237983226776E-2</v>
      </c>
      <c r="AKK156" t="s">
        <v>832</v>
      </c>
      <c r="AKL156" t="s">
        <v>843</v>
      </c>
      <c r="AKM156" s="34">
        <v>10400</v>
      </c>
      <c r="AKN156" t="s">
        <v>832</v>
      </c>
      <c r="AKO156" t="s">
        <v>843</v>
      </c>
      <c r="AKP156" s="34">
        <v>7681.099609375</v>
      </c>
      <c r="AKQ156" t="s">
        <v>830</v>
      </c>
      <c r="AKR156" t="s">
        <v>843</v>
      </c>
      <c r="AKS156" s="34">
        <v>7879.4901316431897</v>
      </c>
      <c r="AKT156" t="s">
        <v>832</v>
      </c>
      <c r="AKU156" t="s">
        <v>843</v>
      </c>
      <c r="AKV156" s="34">
        <v>9893.5159069319707</v>
      </c>
      <c r="AKW156" t="s">
        <v>832</v>
      </c>
      <c r="AKX156" t="s">
        <v>843</v>
      </c>
      <c r="AKY156" s="34">
        <v>0.10940933972597122</v>
      </c>
      <c r="AKZ156" s="34">
        <v>0.12063222378492355</v>
      </c>
      <c r="ALA156" s="34">
        <v>0.18370616436004639</v>
      </c>
      <c r="ALB156" s="34">
        <v>0.2512907087802887</v>
      </c>
      <c r="ALC156" s="34">
        <v>0.30002951622009277</v>
      </c>
      <c r="ALD156" t="s">
        <v>830</v>
      </c>
      <c r="ALE156" t="s">
        <v>843</v>
      </c>
      <c r="ALF156" t="s">
        <v>843</v>
      </c>
      <c r="ALG156" t="s">
        <v>843</v>
      </c>
      <c r="ALH156" s="34">
        <v>4.7565966844558716E-2</v>
      </c>
      <c r="ALI156" s="34">
        <v>4.7565966844558716E-2</v>
      </c>
      <c r="ALJ156" s="34">
        <v>7.950255274772644E-2</v>
      </c>
      <c r="ALK156" s="34">
        <v>0.10823403298854828</v>
      </c>
      <c r="ALL156" s="34">
        <v>0.1294873058795929</v>
      </c>
      <c r="ALM156" t="s">
        <v>832</v>
      </c>
    </row>
    <row r="157" spans="1:1001">
      <c r="A157" t="s">
        <v>423</v>
      </c>
      <c r="B157" t="s">
        <v>101</v>
      </c>
      <c r="C157" t="s">
        <v>340</v>
      </c>
      <c r="D157" s="34">
        <v>4.5087866485118866E-2</v>
      </c>
      <c r="E157" t="s">
        <v>432</v>
      </c>
      <c r="F157" s="34">
        <v>5.1500845700502396E-2</v>
      </c>
      <c r="G157" t="s">
        <v>1464</v>
      </c>
      <c r="H157" s="34">
        <v>5.2655827254056931E-2</v>
      </c>
      <c r="I157" t="s">
        <v>1294</v>
      </c>
      <c r="J157" s="34">
        <v>5.1182348281145096E-2</v>
      </c>
      <c r="K157" t="s">
        <v>1521</v>
      </c>
      <c r="L157" s="34"/>
      <c r="M157" t="s">
        <v>432</v>
      </c>
      <c r="N157" s="34">
        <v>0.49941980838775635</v>
      </c>
      <c r="O157" s="34"/>
      <c r="P157" t="s">
        <v>1459</v>
      </c>
      <c r="Q157" s="34"/>
      <c r="R157" t="s">
        <v>1459</v>
      </c>
      <c r="S157" s="34">
        <v>0.78431242704391479</v>
      </c>
      <c r="T157" t="s">
        <v>432</v>
      </c>
      <c r="U157" s="34">
        <v>0.49941980838775635</v>
      </c>
      <c r="V157" t="s">
        <v>432</v>
      </c>
      <c r="W157" t="s">
        <v>843</v>
      </c>
      <c r="X157" t="s">
        <v>1464</v>
      </c>
      <c r="Y157" s="34">
        <v>0.48951712250709534</v>
      </c>
      <c r="Z157" s="34"/>
      <c r="AA157" t="s">
        <v>1459</v>
      </c>
      <c r="AB157" s="34"/>
      <c r="AC157" t="s">
        <v>1459</v>
      </c>
      <c r="AD157" s="34">
        <v>0.80055254697799683</v>
      </c>
      <c r="AE157" t="s">
        <v>1464</v>
      </c>
      <c r="AF157" s="34">
        <v>0.48951712250709534</v>
      </c>
      <c r="AG157" t="s">
        <v>1464</v>
      </c>
      <c r="AH157" t="s">
        <v>843</v>
      </c>
      <c r="AI157" t="s">
        <v>1294</v>
      </c>
      <c r="AJ157" s="34">
        <v>0.49508458375930786</v>
      </c>
      <c r="AK157" s="34"/>
      <c r="AL157" t="s">
        <v>1459</v>
      </c>
      <c r="AM157" s="34"/>
      <c r="AN157" t="s">
        <v>1459</v>
      </c>
      <c r="AO157" s="34">
        <v>0.8263237476348877</v>
      </c>
      <c r="AP157" t="s">
        <v>1294</v>
      </c>
      <c r="AQ157" s="34">
        <v>0.49508458375930786</v>
      </c>
      <c r="AR157" t="s">
        <v>1294</v>
      </c>
      <c r="AS157" t="s">
        <v>843</v>
      </c>
      <c r="AT157" t="s">
        <v>1521</v>
      </c>
      <c r="AU157" s="34">
        <v>0.4854007363319397</v>
      </c>
      <c r="AV157" s="34"/>
      <c r="AW157" t="s">
        <v>1459</v>
      </c>
      <c r="AX157" s="34"/>
      <c r="AY157" t="s">
        <v>1459</v>
      </c>
      <c r="AZ157" s="34">
        <v>0.82595199346542358</v>
      </c>
      <c r="BA157" t="s">
        <v>1521</v>
      </c>
      <c r="BB157" s="34">
        <v>0.4854007363319397</v>
      </c>
      <c r="BC157" t="s">
        <v>1521</v>
      </c>
      <c r="BD157" t="s">
        <v>843</v>
      </c>
      <c r="BE157" s="34">
        <v>0.36566131169130212</v>
      </c>
      <c r="BF157" t="s">
        <v>1594</v>
      </c>
      <c r="BG157" t="s">
        <v>843</v>
      </c>
      <c r="BH157" t="s">
        <v>432</v>
      </c>
      <c r="BI157" s="34">
        <v>2.8046307563781738</v>
      </c>
      <c r="BJ157" t="s">
        <v>819</v>
      </c>
      <c r="BK157" s="34">
        <v>4.9879803657531738</v>
      </c>
      <c r="BL157" t="s">
        <v>1294</v>
      </c>
      <c r="BM157" s="34">
        <v>5.2217564582824707</v>
      </c>
      <c r="BN157" t="s">
        <v>1521</v>
      </c>
      <c r="BO157" s="34">
        <v>5.2883057594299316</v>
      </c>
      <c r="BP157" t="s">
        <v>843</v>
      </c>
      <c r="BQ157" s="34">
        <v>3.3662002086639404</v>
      </c>
      <c r="BR157" t="s">
        <v>830</v>
      </c>
      <c r="BS157" s="34"/>
      <c r="BT157" t="s">
        <v>843</v>
      </c>
      <c r="BU157" s="34">
        <v>3.0168614387512207</v>
      </c>
      <c r="BV157" t="s">
        <v>1570</v>
      </c>
      <c r="BW157" t="s">
        <v>843</v>
      </c>
      <c r="BX157" s="34">
        <v>3.0608112812042236</v>
      </c>
      <c r="BY157" t="s">
        <v>924</v>
      </c>
      <c r="BZ157" t="s">
        <v>843</v>
      </c>
      <c r="CA157" t="s">
        <v>432</v>
      </c>
      <c r="CB157" s="34">
        <v>1.2427174486219883E-2</v>
      </c>
      <c r="CC157" s="34">
        <v>1.1709625832736492E-2</v>
      </c>
      <c r="CD157" s="34">
        <v>1.1640888638794422E-2</v>
      </c>
      <c r="CE157" s="34">
        <v>1.2222921475768089E-2</v>
      </c>
      <c r="CF157" s="34">
        <v>1.2222932651638985E-2</v>
      </c>
      <c r="CG157" t="s">
        <v>843</v>
      </c>
      <c r="CH157" t="s">
        <v>819</v>
      </c>
      <c r="CI157" s="34">
        <v>1.3114644214510918E-2</v>
      </c>
      <c r="CJ157" s="34">
        <v>1.224617101252079E-2</v>
      </c>
      <c r="CK157" s="34">
        <v>1.1124788783490658E-2</v>
      </c>
      <c r="CL157" s="34">
        <v>1.0767079889774323E-2</v>
      </c>
      <c r="CM157" s="34">
        <v>1.1193076148629189E-2</v>
      </c>
      <c r="CN157" t="s">
        <v>843</v>
      </c>
      <c r="CO157" t="s">
        <v>1294</v>
      </c>
      <c r="CP157" s="34">
        <v>1.2458916753530502E-2</v>
      </c>
      <c r="CQ157" s="34">
        <v>1.153817493468523E-2</v>
      </c>
      <c r="CR157" s="34">
        <v>1.0665501467883587E-2</v>
      </c>
      <c r="CS157" s="34">
        <v>1.119302399456501E-2</v>
      </c>
      <c r="CT157" s="34">
        <v>1.1193050071597099E-2</v>
      </c>
      <c r="CU157" t="s">
        <v>843</v>
      </c>
      <c r="CV157" t="s">
        <v>1521</v>
      </c>
      <c r="CW157" s="34">
        <v>1.198288518935442E-2</v>
      </c>
      <c r="CX157" s="34">
        <v>1.1147535406053066E-2</v>
      </c>
      <c r="CY157" s="34">
        <v>1.0980053804814816E-2</v>
      </c>
      <c r="CZ157" s="34">
        <v>1.1193027719855309E-2</v>
      </c>
      <c r="DA157" s="34">
        <v>1.1193034239113331E-2</v>
      </c>
      <c r="DB157" t="s">
        <v>843</v>
      </c>
      <c r="DC157" s="34">
        <v>2.5541772842407227</v>
      </c>
      <c r="DD157" s="34">
        <v>3.1407465934753418</v>
      </c>
      <c r="DE157" s="34">
        <v>3.6813786029815674</v>
      </c>
      <c r="DF157" s="34">
        <v>4.1457147598266602</v>
      </c>
      <c r="DG157" s="34">
        <v>4.6787385940551758</v>
      </c>
      <c r="DH157" t="s">
        <v>1464</v>
      </c>
      <c r="DI157" t="s">
        <v>843</v>
      </c>
      <c r="DJ157" s="34">
        <v>2.9026367664337158</v>
      </c>
      <c r="DK157" s="34">
        <v>3.4705901145935059</v>
      </c>
      <c r="DL157" s="34">
        <v>3.9662437438964844</v>
      </c>
      <c r="DM157" s="34">
        <v>4.457094669342041</v>
      </c>
      <c r="DN157" s="34">
        <v>5.0112051963806152</v>
      </c>
      <c r="DO157" t="s">
        <v>1294</v>
      </c>
      <c r="DP157" t="s">
        <v>843</v>
      </c>
      <c r="DQ157" s="34">
        <v>5.23284912109375</v>
      </c>
      <c r="DR157" t="s">
        <v>1521</v>
      </c>
      <c r="DS157" t="s">
        <v>843</v>
      </c>
      <c r="DT157" t="s">
        <v>843</v>
      </c>
      <c r="DU157" s="34">
        <v>5.6</v>
      </c>
      <c r="DV157" t="s">
        <v>1461</v>
      </c>
      <c r="DW157" t="s">
        <v>843</v>
      </c>
      <c r="DX157" t="s">
        <v>843</v>
      </c>
      <c r="DY157" t="s">
        <v>432</v>
      </c>
      <c r="DZ157" s="34">
        <v>-1.532007590867579E-3</v>
      </c>
      <c r="EA157" s="34">
        <v>6.6286558285355568E-3</v>
      </c>
      <c r="EB157" s="34">
        <v>7.9570300877094269E-3</v>
      </c>
      <c r="EC157" s="34">
        <v>3.3679925836622715E-3</v>
      </c>
      <c r="ED157" s="34">
        <v>-4.1990852914750576E-3</v>
      </c>
      <c r="EE157" t="s">
        <v>843</v>
      </c>
      <c r="EF157" t="s">
        <v>819</v>
      </c>
      <c r="EG157" s="34">
        <v>-4.842657595872879E-3</v>
      </c>
      <c r="EH157" s="34">
        <v>-3.7485877983272076E-3</v>
      </c>
      <c r="EI157" s="34">
        <v>-4.5547317713499069E-3</v>
      </c>
      <c r="EJ157" s="34">
        <v>-1.3018151512369514E-3</v>
      </c>
      <c r="EK157" s="34">
        <v>-7.5791636481881142E-3</v>
      </c>
      <c r="EL157" t="s">
        <v>843</v>
      </c>
      <c r="EM157" t="s">
        <v>1294</v>
      </c>
      <c r="EN157" s="34">
        <v>-3.60855832695961E-3</v>
      </c>
      <c r="EO157" s="34">
        <v>-2.408304251730442E-3</v>
      </c>
      <c r="EP157" s="34">
        <v>1.9124829850625247E-4</v>
      </c>
      <c r="EQ157" s="34">
        <v>8.4425918757915497E-3</v>
      </c>
      <c r="ER157" s="34">
        <v>1.9777724519371986E-2</v>
      </c>
      <c r="ES157" t="s">
        <v>843</v>
      </c>
      <c r="ET157" t="s">
        <v>1521</v>
      </c>
      <c r="EU157" s="34">
        <v>1.1610358953475952E-2</v>
      </c>
      <c r="EV157" s="34">
        <v>1.2242966331541538E-2</v>
      </c>
      <c r="EW157" s="34">
        <v>9.522685781121254E-3</v>
      </c>
      <c r="EX157" s="34">
        <v>1.3262541033327579E-2</v>
      </c>
      <c r="EY157" s="34">
        <v>7.4001443572342396E-3</v>
      </c>
      <c r="EZ157" t="s">
        <v>843</v>
      </c>
      <c r="FA157" t="s">
        <v>1594</v>
      </c>
      <c r="FB157" s="34">
        <v>-4.9250252777710557E-4</v>
      </c>
      <c r="FC157" s="34">
        <v>-2.1538902074098587E-3</v>
      </c>
      <c r="FD157" s="34">
        <v>-5.8130390243604779E-4</v>
      </c>
      <c r="FE157" s="34">
        <v>-8.221952011808753E-4</v>
      </c>
      <c r="FF157" s="34">
        <v>1.806609146296978E-2</v>
      </c>
      <c r="FG157" t="s">
        <v>843</v>
      </c>
      <c r="FH157" s="34"/>
      <c r="FI157" s="34"/>
      <c r="FJ157" s="34"/>
      <c r="FK157" s="34"/>
      <c r="FL157" s="34"/>
      <c r="FM157" t="s">
        <v>843</v>
      </c>
      <c r="FN157" t="s">
        <v>843</v>
      </c>
      <c r="FO157" s="34">
        <v>0.48677999999999999</v>
      </c>
      <c r="FP157" t="s">
        <v>1462</v>
      </c>
      <c r="FQ157" t="s">
        <v>843</v>
      </c>
      <c r="FR157" t="s">
        <v>843</v>
      </c>
      <c r="FS157" s="34">
        <v>0.74604000000000004</v>
      </c>
      <c r="FT157" t="s">
        <v>1462</v>
      </c>
      <c r="FU157" t="s">
        <v>843</v>
      </c>
      <c r="FV157" t="s">
        <v>843</v>
      </c>
      <c r="FW157" s="34">
        <v>0.22390999999999997</v>
      </c>
      <c r="FX157" t="s">
        <v>1462</v>
      </c>
      <c r="FY157" t="s">
        <v>843</v>
      </c>
      <c r="FZ157" s="34">
        <v>-2.4794735014438629E-2</v>
      </c>
      <c r="GA157" s="34">
        <v>-4.0419340133666992E-2</v>
      </c>
      <c r="GB157" s="34">
        <v>-5.3990021347999573E-2</v>
      </c>
      <c r="GC157" s="34">
        <v>-3.7108872085809708E-2</v>
      </c>
      <c r="GD157" s="34">
        <v>-3.6795750260353088E-2</v>
      </c>
      <c r="GE157" t="s">
        <v>830</v>
      </c>
      <c r="GF157" t="s">
        <v>843</v>
      </c>
      <c r="GG157" s="34">
        <v>-2.2875182330608368E-2</v>
      </c>
      <c r="GH157" s="34">
        <v>-3.7101056426763535E-2</v>
      </c>
      <c r="GI157" s="34">
        <v>-4.9520283937454224E-2</v>
      </c>
      <c r="GJ157" s="34">
        <v>-3.4192506223917007E-2</v>
      </c>
      <c r="GK157" s="34">
        <v>-3.4182056784629822E-2</v>
      </c>
      <c r="GL157" t="s">
        <v>832</v>
      </c>
      <c r="GM157" t="s">
        <v>843</v>
      </c>
      <c r="GN157" s="34">
        <v>0.42656406760215759</v>
      </c>
      <c r="GO157" t="s">
        <v>832</v>
      </c>
      <c r="GP157" t="s">
        <v>843</v>
      </c>
      <c r="GQ157" t="s">
        <v>843</v>
      </c>
      <c r="GR157" s="34">
        <v>2.5189196690917015E-2</v>
      </c>
      <c r="GS157" s="34">
        <v>2.4390345439314842E-2</v>
      </c>
      <c r="GT157" s="34">
        <v>2.3296371102333069E-2</v>
      </c>
      <c r="GU157" s="34">
        <v>2.2510431706905365E-2</v>
      </c>
      <c r="GV157" s="34">
        <v>1.3347978703677654E-2</v>
      </c>
      <c r="GW157" t="s">
        <v>832</v>
      </c>
      <c r="GX157" t="s">
        <v>843</v>
      </c>
      <c r="GY157" t="s">
        <v>843</v>
      </c>
      <c r="GZ157" t="s">
        <v>843</v>
      </c>
      <c r="HA157" t="s">
        <v>843</v>
      </c>
      <c r="HB157" t="s">
        <v>843</v>
      </c>
      <c r="HC157" t="s">
        <v>843</v>
      </c>
      <c r="HD157" t="s">
        <v>843</v>
      </c>
      <c r="HE157" t="s">
        <v>843</v>
      </c>
      <c r="HF157" t="s">
        <v>843</v>
      </c>
      <c r="HG157" t="s">
        <v>843</v>
      </c>
      <c r="HH157" s="34">
        <v>28554415</v>
      </c>
      <c r="HI157" s="34">
        <v>28930097</v>
      </c>
      <c r="HJ157" s="34">
        <v>29301817</v>
      </c>
      <c r="HK157" s="34">
        <v>29661270</v>
      </c>
      <c r="HL157" s="34">
        <v>30033125</v>
      </c>
      <c r="HM157" s="34">
        <v>30431902</v>
      </c>
      <c r="HN157" s="34">
        <v>30833022</v>
      </c>
      <c r="HO157" s="34">
        <v>31232633</v>
      </c>
      <c r="HP157" s="34">
        <v>31634992</v>
      </c>
      <c r="HQ157" s="34">
        <v>32042877</v>
      </c>
      <c r="HR157" s="34">
        <v>32464865</v>
      </c>
      <c r="HS157" s="34">
        <v>32903699</v>
      </c>
      <c r="HT157" s="34">
        <v>33352169</v>
      </c>
      <c r="HU157" s="34">
        <v>33803527</v>
      </c>
      <c r="HV157" s="34">
        <v>34248603</v>
      </c>
      <c r="HW157" s="34">
        <v>34680458</v>
      </c>
      <c r="HX157" s="34">
        <v>35107264</v>
      </c>
      <c r="HY157" s="34">
        <v>35528115</v>
      </c>
      <c r="HZ157" s="34">
        <v>35927511</v>
      </c>
      <c r="IA157" s="34">
        <v>36304408</v>
      </c>
      <c r="IB157" s="34">
        <v>36688772</v>
      </c>
      <c r="IC157" s="34">
        <v>37076584</v>
      </c>
      <c r="ID157" s="34">
        <v>37457971</v>
      </c>
      <c r="IE157" s="34">
        <v>37840044</v>
      </c>
      <c r="IF157" s="34">
        <v>38211459</v>
      </c>
      <c r="IG157" s="34">
        <v>38571289</v>
      </c>
      <c r="IH157" s="34">
        <v>38920171</v>
      </c>
      <c r="II157" s="34">
        <v>39259527</v>
      </c>
      <c r="IJ157" s="34">
        <v>39590353</v>
      </c>
      <c r="IK157" s="34">
        <v>39912385</v>
      </c>
      <c r="IL157" s="34">
        <v>40226395</v>
      </c>
      <c r="IM157" s="34">
        <v>40531718</v>
      </c>
      <c r="IN157" s="34">
        <v>40828386</v>
      </c>
      <c r="IO157" s="34">
        <v>41119588</v>
      </c>
      <c r="IP157" s="34">
        <v>41405880</v>
      </c>
      <c r="IQ157" s="34">
        <v>41685255</v>
      </c>
      <c r="IR157" s="34">
        <v>41957986</v>
      </c>
      <c r="IS157" s="34">
        <v>42225957</v>
      </c>
      <c r="IT157" s="34">
        <v>42488389</v>
      </c>
      <c r="IU157" s="34">
        <v>42743296</v>
      </c>
      <c r="IV157" s="34">
        <v>42991078</v>
      </c>
      <c r="IW157" s="34">
        <v>43233124</v>
      </c>
      <c r="IX157" s="34">
        <v>43468863</v>
      </c>
      <c r="IY157" s="34">
        <v>43696563</v>
      </c>
      <c r="IZ157" s="34">
        <v>43915467</v>
      </c>
      <c r="JA157" s="34">
        <v>44126016</v>
      </c>
      <c r="JB157" s="34">
        <v>44327743</v>
      </c>
      <c r="JC157" s="34">
        <v>44520762</v>
      </c>
      <c r="JD157" s="34">
        <v>44704401</v>
      </c>
      <c r="JE157" s="34">
        <v>44878690</v>
      </c>
      <c r="JF157" s="34">
        <v>45044990</v>
      </c>
      <c r="JG157" s="34">
        <v>45202607</v>
      </c>
      <c r="JH157" s="34">
        <v>45351929</v>
      </c>
      <c r="JI157" s="34">
        <v>45492588</v>
      </c>
      <c r="JJ157" s="34">
        <v>45624074</v>
      </c>
      <c r="JK157" s="34">
        <v>45746687</v>
      </c>
      <c r="JL157" s="34">
        <v>45858484</v>
      </c>
      <c r="JM157" s="34">
        <v>45959946</v>
      </c>
      <c r="JN157" s="34">
        <v>46052972</v>
      </c>
      <c r="JO157" s="34">
        <v>46138075</v>
      </c>
      <c r="JP157" s="34">
        <v>46214438</v>
      </c>
      <c r="JQ157" s="34">
        <v>46281683</v>
      </c>
      <c r="JR157" s="34">
        <v>46340592</v>
      </c>
      <c r="JS157" s="34">
        <v>46391544</v>
      </c>
      <c r="JT157" s="34">
        <v>46434969</v>
      </c>
      <c r="JU157" s="34">
        <v>46470012</v>
      </c>
      <c r="JV157" s="34">
        <v>46497293</v>
      </c>
      <c r="JW157" s="34">
        <v>46517881</v>
      </c>
      <c r="JX157" s="34">
        <v>46532969</v>
      </c>
      <c r="JY157" s="34">
        <v>46542233</v>
      </c>
      <c r="JZ157" s="34">
        <v>46544215</v>
      </c>
      <c r="KA157" s="34">
        <v>46539312</v>
      </c>
      <c r="KB157" s="34">
        <v>46527519</v>
      </c>
      <c r="KC157" s="34">
        <v>46509635</v>
      </c>
      <c r="KD157" s="34">
        <v>46485505</v>
      </c>
      <c r="KE157" s="34">
        <v>46454887</v>
      </c>
      <c r="KF157" s="34">
        <v>46418965</v>
      </c>
      <c r="KG157" s="34">
        <v>46377749</v>
      </c>
      <c r="KH157" s="34">
        <v>46330450</v>
      </c>
      <c r="KI157" s="34">
        <v>46277391</v>
      </c>
      <c r="KJ157" s="34">
        <v>46219283</v>
      </c>
      <c r="KK157" s="34">
        <v>46155906</v>
      </c>
      <c r="KL157" s="34">
        <v>46086281</v>
      </c>
      <c r="KM157" s="34">
        <v>46009965</v>
      </c>
      <c r="KN157" s="34">
        <v>45928034</v>
      </c>
      <c r="KO157" s="34">
        <v>45840992</v>
      </c>
      <c r="KP157" s="34">
        <v>45748840</v>
      </c>
      <c r="KQ157" s="34">
        <v>45651819</v>
      </c>
      <c r="KR157" s="34">
        <v>45549671</v>
      </c>
      <c r="KS157" s="34">
        <v>45442324</v>
      </c>
      <c r="KT157" s="34">
        <v>45329552</v>
      </c>
      <c r="KU157" s="34">
        <v>45212546</v>
      </c>
      <c r="KV157" s="34">
        <v>45091354</v>
      </c>
      <c r="KW157" s="34">
        <v>44964726</v>
      </c>
      <c r="KX157" s="34">
        <v>44833622</v>
      </c>
      <c r="KY157" s="34">
        <v>44697340</v>
      </c>
      <c r="KZ157" s="34">
        <v>44554870</v>
      </c>
      <c r="LA157" s="34">
        <v>44407145</v>
      </c>
      <c r="LB157" s="34">
        <v>44254596</v>
      </c>
      <c r="LC157" s="34">
        <v>44096652</v>
      </c>
      <c r="LD157" s="34">
        <v>43933296</v>
      </c>
      <c r="LE157" t="s">
        <v>843</v>
      </c>
      <c r="LF157" t="s">
        <v>843</v>
      </c>
      <c r="LG157" t="s">
        <v>843</v>
      </c>
      <c r="LH157" s="34">
        <v>1.3305629603564739E-2</v>
      </c>
      <c r="LI157" s="34">
        <v>1.3070906512439251E-2</v>
      </c>
      <c r="LJ157" s="34">
        <v>1.2767056003212929E-2</v>
      </c>
      <c r="LK157" s="34">
        <v>1.2192626483738422E-2</v>
      </c>
      <c r="LL157" s="34">
        <v>1.2458784505724907E-2</v>
      </c>
      <c r="LM157" s="34">
        <v>1.3190526515245438E-2</v>
      </c>
      <c r="LN157" s="34">
        <v>1.3094792142510414E-2</v>
      </c>
      <c r="LO157" s="34">
        <v>1.287721935659647E-2</v>
      </c>
      <c r="LP157" s="34">
        <v>1.2800372205674648E-2</v>
      </c>
      <c r="LQ157" s="34">
        <v>1.2811062857508659E-2</v>
      </c>
      <c r="LR157" s="34">
        <v>1.308351568877697E-2</v>
      </c>
      <c r="LS157" s="34">
        <v>1.3426654972136021E-2</v>
      </c>
      <c r="LT157" s="34">
        <v>1.3537724502384663E-2</v>
      </c>
      <c r="LU157" s="34">
        <v>1.3442338444292545E-2</v>
      </c>
      <c r="LV157" s="34">
        <v>1.3080629520118237E-2</v>
      </c>
      <c r="LW157" s="34">
        <v>1.2530582956969738E-2</v>
      </c>
      <c r="LX157" s="34">
        <v>1.2231701985001564E-2</v>
      </c>
      <c r="LY157" s="34">
        <v>1.1916294693946838E-2</v>
      </c>
      <c r="LZ157" s="34">
        <v>1.1178970336914063E-2</v>
      </c>
      <c r="MA157" s="34">
        <v>1.0435841046273708E-2</v>
      </c>
      <c r="MB157" s="34">
        <v>1.0531601496040821E-2</v>
      </c>
      <c r="MC157" s="34">
        <v>1.051484327763319E-2</v>
      </c>
      <c r="MD157" s="34">
        <v>1.0233920067548752E-2</v>
      </c>
      <c r="ME157" s="34">
        <v>1.0148376226425171E-2</v>
      </c>
      <c r="MF157" s="34">
        <v>9.7675379365682602E-3</v>
      </c>
      <c r="MG157" s="34">
        <v>9.3727465718984604E-3</v>
      </c>
      <c r="MH157" s="34">
        <v>9.0044597163796425E-3</v>
      </c>
      <c r="MI157" s="34">
        <v>8.6814900860190392E-3</v>
      </c>
      <c r="MJ157" s="34">
        <v>8.3913365378975868E-3</v>
      </c>
      <c r="MK157" s="34">
        <v>8.101198822259903E-3</v>
      </c>
      <c r="ML157" s="34">
        <v>7.8366957604885101E-3</v>
      </c>
      <c r="MM157" s="34">
        <v>7.5614559464156628E-3</v>
      </c>
      <c r="MN157" s="34">
        <v>7.2927465662360191E-3</v>
      </c>
      <c r="MO157" s="34">
        <v>7.1070268750190735E-3</v>
      </c>
      <c r="MP157" s="34">
        <v>6.9382982328534126E-3</v>
      </c>
      <c r="MQ157" s="34">
        <v>6.7245694808661938E-3</v>
      </c>
      <c r="MR157" s="34">
        <v>6.5213153138756752E-3</v>
      </c>
      <c r="MS157" s="34">
        <v>6.366342306137085E-3</v>
      </c>
      <c r="MT157" s="34">
        <v>6.1957119032740593E-3</v>
      </c>
      <c r="MU157" s="34">
        <v>5.9815258719027042E-3</v>
      </c>
      <c r="MV157" s="34">
        <v>5.7802414521574974E-3</v>
      </c>
      <c r="MW157" s="34">
        <v>5.6143547408282757E-3</v>
      </c>
      <c r="MX157" s="34">
        <v>5.4379277862608433E-3</v>
      </c>
      <c r="MY157" s="34">
        <v>5.2245603874325752E-3</v>
      </c>
      <c r="MZ157" s="34">
        <v>4.99713234603405E-3</v>
      </c>
      <c r="NA157" s="34">
        <v>4.7829588875174522E-3</v>
      </c>
      <c r="NB157" s="34">
        <v>4.5611932873725891E-3</v>
      </c>
      <c r="NC157" s="34">
        <v>4.3449085205793381E-3</v>
      </c>
      <c r="ND157" s="34">
        <v>4.1163112036883831E-3</v>
      </c>
      <c r="NE157" s="34">
        <v>3.8911188021302223E-3</v>
      </c>
      <c r="NF157" s="34">
        <v>3.6986961495131254E-3</v>
      </c>
      <c r="NG157" s="34">
        <v>3.4929940011352301E-3</v>
      </c>
      <c r="NH157" s="34">
        <v>3.2979492098093033E-3</v>
      </c>
      <c r="NI157" s="34">
        <v>3.0967001803219318E-3</v>
      </c>
      <c r="NJ157" s="34">
        <v>2.8861041646450758E-3</v>
      </c>
      <c r="NK157" s="34">
        <v>2.6838579215109348E-3</v>
      </c>
      <c r="NL157" s="34">
        <v>2.4408460594713688E-3</v>
      </c>
      <c r="NM157" s="34">
        <v>2.2100582718849182E-3</v>
      </c>
      <c r="NN157" s="34">
        <v>2.0220212172716856E-3</v>
      </c>
      <c r="NO157" s="34">
        <v>1.8462318694218993E-3</v>
      </c>
      <c r="NP157" s="34">
        <v>1.6537290066480637E-3</v>
      </c>
      <c r="NQ157" s="34">
        <v>1.4540072297677398E-3</v>
      </c>
      <c r="NR157" s="34">
        <v>1.2720267986878753E-3</v>
      </c>
      <c r="NS157" s="34">
        <v>1.0989072034135461E-3</v>
      </c>
      <c r="NT157" s="34">
        <v>9.3561637913808227E-4</v>
      </c>
      <c r="NU157" s="34">
        <v>7.5438368367031217E-4</v>
      </c>
      <c r="NV157" s="34">
        <v>5.8689451543614268E-4</v>
      </c>
      <c r="NW157" s="34">
        <v>4.4268046622164547E-4</v>
      </c>
      <c r="NX157" s="34">
        <v>3.2429580460302532E-4</v>
      </c>
      <c r="NY157" s="34">
        <v>1.9906484521925449E-4</v>
      </c>
      <c r="NZ157" s="34">
        <v>4.2584073526086286E-5</v>
      </c>
      <c r="OA157" s="34">
        <v>-1.0534624743741006E-4</v>
      </c>
      <c r="OB157" s="34">
        <v>-2.534307714086026E-4</v>
      </c>
      <c r="OC157" s="34">
        <v>-3.8444856181740761E-4</v>
      </c>
      <c r="OD157" s="34">
        <v>-5.1895185606554151E-4</v>
      </c>
      <c r="OE157" s="34">
        <v>-6.5887393429875374E-4</v>
      </c>
      <c r="OF157" s="34">
        <v>-7.7356543624773622E-4</v>
      </c>
      <c r="OG157" s="34">
        <v>-8.8830734603106976E-4</v>
      </c>
      <c r="OH157" s="34">
        <v>-1.0203844867646694E-3</v>
      </c>
      <c r="OI157" s="34">
        <v>-1.1458857916295528E-3</v>
      </c>
      <c r="OJ157" s="34">
        <v>-1.2564344797283411E-3</v>
      </c>
      <c r="OK157" s="34">
        <v>-1.3721651630476117E-3</v>
      </c>
      <c r="OL157" s="34">
        <v>-1.5096132410690188E-3</v>
      </c>
      <c r="OM157" s="34">
        <v>-1.657310058362782E-3</v>
      </c>
      <c r="ON157" s="34">
        <v>-1.7823103116825223E-3</v>
      </c>
      <c r="OO157" s="34">
        <v>-1.8969804514199495E-3</v>
      </c>
      <c r="OP157" s="34">
        <v>-2.0122765563428402E-3</v>
      </c>
      <c r="OQ157" s="34">
        <v>-2.1229833364486694E-3</v>
      </c>
      <c r="OR157" s="34">
        <v>-2.240051981061697E-3</v>
      </c>
      <c r="OS157" s="34">
        <v>-2.359483391046524E-3</v>
      </c>
      <c r="OT157" s="34">
        <v>-2.4847355671226978E-3</v>
      </c>
      <c r="OU157" s="34">
        <v>-2.5845670606940985E-3</v>
      </c>
      <c r="OV157" s="34">
        <v>-2.6840937789529562E-3</v>
      </c>
      <c r="OW157" s="34">
        <v>-2.8122051153331995E-3</v>
      </c>
      <c r="OX157" s="34">
        <v>-2.9199668206274509E-3</v>
      </c>
      <c r="OY157" s="34">
        <v>-3.0443570576608181E-3</v>
      </c>
      <c r="OZ157" s="34">
        <v>-3.1925286166369915E-3</v>
      </c>
      <c r="PA157" s="34">
        <v>-3.3210834953933954E-3</v>
      </c>
      <c r="PB157" s="34">
        <v>-3.4411493688821793E-3</v>
      </c>
      <c r="PC157" s="34">
        <v>-3.5753692500293255E-3</v>
      </c>
      <c r="PD157" s="34">
        <v>-3.7113775033503771E-3</v>
      </c>
      <c r="PE157" t="s">
        <v>1300</v>
      </c>
      <c r="PF157" t="s">
        <v>843</v>
      </c>
      <c r="PG157" t="s">
        <v>843</v>
      </c>
      <c r="PH157" t="s">
        <v>843</v>
      </c>
      <c r="PI157" t="s">
        <v>843</v>
      </c>
      <c r="PJ157" t="s">
        <v>1300</v>
      </c>
      <c r="PK157" s="34">
        <v>0.50006842613220215</v>
      </c>
      <c r="PL157" s="34">
        <v>0.50029319524765015</v>
      </c>
      <c r="PM157" s="34">
        <v>0.50049960613250732</v>
      </c>
      <c r="PN157" s="34">
        <v>0.50068032741546631</v>
      </c>
      <c r="PO157" s="34">
        <v>0.50073522329330444</v>
      </c>
      <c r="PP157" s="34">
        <v>0.50079822540283203</v>
      </c>
      <c r="PQ157" s="34">
        <v>0.50100332498550415</v>
      </c>
      <c r="PR157" s="34">
        <v>0.50123697519302368</v>
      </c>
      <c r="PS157" s="34">
        <v>0.50148487091064453</v>
      </c>
      <c r="PT157" s="34">
        <v>0.50174933671951294</v>
      </c>
      <c r="PU157" s="34">
        <v>0.50200957059860229</v>
      </c>
      <c r="PV157" s="34">
        <v>0.50224381685256958</v>
      </c>
      <c r="PW157" s="34">
        <v>0.50244778394699097</v>
      </c>
      <c r="PX157" s="34">
        <v>0.50263369083404541</v>
      </c>
      <c r="PY157" s="34">
        <v>0.50281810760498047</v>
      </c>
      <c r="PZ157" s="34">
        <v>0.50300955772399902</v>
      </c>
      <c r="QA157" s="34">
        <v>0.50317323207855225</v>
      </c>
      <c r="QB157" s="34">
        <v>0.503304123878479</v>
      </c>
      <c r="QC157" s="34">
        <v>0.50343924760818481</v>
      </c>
      <c r="QD157" s="34">
        <v>0.50356930494308472</v>
      </c>
      <c r="QE157" s="34">
        <v>0.50355887413024902</v>
      </c>
      <c r="QF157" s="34">
        <v>0.50343537330627441</v>
      </c>
      <c r="QG157" s="34">
        <v>0.50329387187957764</v>
      </c>
      <c r="QH157" s="34">
        <v>0.50311720371246338</v>
      </c>
      <c r="QI157" s="34">
        <v>0.50293952226638794</v>
      </c>
      <c r="QJ157" s="34">
        <v>0.5027611255645752</v>
      </c>
      <c r="QK157" s="34">
        <v>0.50258141756057739</v>
      </c>
      <c r="QL157" s="34">
        <v>0.50240069627761841</v>
      </c>
      <c r="QM157" s="34">
        <v>0.50222015380859375</v>
      </c>
      <c r="QN157" s="34">
        <v>0.5020403265953064</v>
      </c>
      <c r="QO157" s="34">
        <v>0.50186145305633545</v>
      </c>
      <c r="QP157" s="34">
        <v>0.50168311595916748</v>
      </c>
      <c r="QQ157" s="34">
        <v>0.50150591135025024</v>
      </c>
      <c r="QR157" s="34">
        <v>0.50133204460144043</v>
      </c>
      <c r="QS157" s="34">
        <v>0.50116264820098877</v>
      </c>
      <c r="QT157" s="34">
        <v>0.50099897384643555</v>
      </c>
      <c r="QU157" s="34">
        <v>0.50084149837493896</v>
      </c>
      <c r="QV157" s="34">
        <v>0.50069129467010498</v>
      </c>
      <c r="QW157" s="34">
        <v>0.50054943561553955</v>
      </c>
      <c r="QX157" s="34">
        <v>0.50041508674621582</v>
      </c>
      <c r="QY157" s="34">
        <v>0.50028902292251587</v>
      </c>
      <c r="QZ157" s="34">
        <v>0.50017386674880981</v>
      </c>
      <c r="RA157" s="34">
        <v>0.50007057189941406</v>
      </c>
      <c r="RB157" s="34">
        <v>0.4999794065952301</v>
      </c>
      <c r="RC157" s="34">
        <v>0.49990078806877136</v>
      </c>
      <c r="RD157" s="34">
        <v>0.49983412027359009</v>
      </c>
      <c r="RE157" s="34">
        <v>0.49977916479110718</v>
      </c>
      <c r="RF157" s="34">
        <v>0.49973678588867188</v>
      </c>
      <c r="RG157" s="34">
        <v>0.49970641732215881</v>
      </c>
      <c r="RH157" s="34">
        <v>0.49968734383583069</v>
      </c>
      <c r="RI157" s="34">
        <v>0.4996807873249054</v>
      </c>
      <c r="RJ157" s="34">
        <v>0.49968573451042175</v>
      </c>
      <c r="RK157" s="34">
        <v>0.49970021843910217</v>
      </c>
      <c r="RL157" s="34">
        <v>0.49972423911094666</v>
      </c>
      <c r="RM157" s="34">
        <v>0.49975627660751343</v>
      </c>
      <c r="RN157" s="34">
        <v>0.4997955858707428</v>
      </c>
      <c r="RO157" s="34">
        <v>0.49984422326087952</v>
      </c>
      <c r="RP157" s="34">
        <v>0.49990200996398926</v>
      </c>
      <c r="RQ157" s="34">
        <v>0.499968022108078</v>
      </c>
      <c r="RR157" s="34">
        <v>0.50004178285598755</v>
      </c>
      <c r="RS157" s="34">
        <v>0.50012224912643433</v>
      </c>
      <c r="RT157" s="34">
        <v>0.50020939111709595</v>
      </c>
      <c r="RU157" s="34">
        <v>0.50030249357223511</v>
      </c>
      <c r="RV157" s="34">
        <v>0.50040274858474731</v>
      </c>
      <c r="RW157" s="34">
        <v>0.50051075220108032</v>
      </c>
      <c r="RX157" s="34">
        <v>0.50062400102615356</v>
      </c>
      <c r="RY157" s="34">
        <v>0.50074142217636108</v>
      </c>
      <c r="RZ157" s="34">
        <v>0.50086414813995361</v>
      </c>
      <c r="SA157" s="34">
        <v>0.50099068880081177</v>
      </c>
      <c r="SB157" s="34">
        <v>0.50111979246139526</v>
      </c>
      <c r="SC157" s="34">
        <v>0.50125068426132202</v>
      </c>
      <c r="SD157" s="34">
        <v>0.501381516456604</v>
      </c>
      <c r="SE157" s="34">
        <v>0.50151348114013672</v>
      </c>
      <c r="SF157" s="34">
        <v>0.50164651870727539</v>
      </c>
      <c r="SG157" s="34">
        <v>0.50177961587905884</v>
      </c>
      <c r="SH157" s="34">
        <v>0.50191032886505127</v>
      </c>
      <c r="SI157" s="34">
        <v>0.50203788280487061</v>
      </c>
      <c r="SJ157" s="34">
        <v>0.5021626353263855</v>
      </c>
      <c r="SK157" s="34">
        <v>0.50228345394134521</v>
      </c>
      <c r="SL157" s="34">
        <v>0.50240010023117065</v>
      </c>
      <c r="SM157" s="34">
        <v>0.50251102447509766</v>
      </c>
      <c r="SN157" s="34">
        <v>0.50261521339416504</v>
      </c>
      <c r="SO157" s="34">
        <v>0.50271338224411011</v>
      </c>
      <c r="SP157" s="34">
        <v>0.50280779600143433</v>
      </c>
      <c r="SQ157" s="34">
        <v>0.502899169921875</v>
      </c>
      <c r="SR157" s="34">
        <v>0.50298404693603516</v>
      </c>
      <c r="SS157" s="34">
        <v>0.50306355953216553</v>
      </c>
      <c r="ST157" s="34">
        <v>0.50313806533813477</v>
      </c>
      <c r="SU157" s="34">
        <v>0.50320547819137573</v>
      </c>
      <c r="SV157" s="34">
        <v>0.50326728820800781</v>
      </c>
      <c r="SW157" s="34">
        <v>0.50332087278366089</v>
      </c>
      <c r="SX157" s="34">
        <v>0.50336605310440063</v>
      </c>
      <c r="SY157" s="34">
        <v>0.50340253114700317</v>
      </c>
      <c r="SZ157" s="34">
        <v>0.50343221426010132</v>
      </c>
      <c r="TA157" s="34">
        <v>0.50345695018768311</v>
      </c>
      <c r="TB157" s="34">
        <v>0.50347387790679932</v>
      </c>
      <c r="TC157" s="34">
        <v>0.50348663330078125</v>
      </c>
      <c r="TD157" s="34">
        <v>0.50349527597427368</v>
      </c>
      <c r="TE157" s="34">
        <v>0.5034974217414856</v>
      </c>
      <c r="TF157" s="34">
        <v>0.50349539518356323</v>
      </c>
      <c r="TG157" s="34">
        <v>0.50348961353302002</v>
      </c>
      <c r="TH157" t="s">
        <v>843</v>
      </c>
      <c r="TI157" t="s">
        <v>843</v>
      </c>
      <c r="TJ157" t="s">
        <v>1300</v>
      </c>
      <c r="TK157" s="34">
        <v>0.616352224054455</v>
      </c>
      <c r="TL157" s="34">
        <v>0.62181295140489901</v>
      </c>
      <c r="TM157" s="34">
        <v>0.62708187391727099</v>
      </c>
      <c r="TN157" s="34">
        <v>0.63205440967295101</v>
      </c>
      <c r="TO157" s="34">
        <v>0.63701302540133597</v>
      </c>
      <c r="TP157" s="34">
        <v>0.6420915130444359</v>
      </c>
      <c r="TQ157" s="34">
        <v>0.64681532600315095</v>
      </c>
      <c r="TR157" s="34">
        <v>0.65090328759666205</v>
      </c>
      <c r="TS157" s="34">
        <v>0.65439529199810298</v>
      </c>
      <c r="TT157" s="34">
        <v>0.65715898419483398</v>
      </c>
      <c r="TU157" s="34">
        <v>0.65913543764928606</v>
      </c>
      <c r="TV157" s="34">
        <v>0.66040237603681007</v>
      </c>
      <c r="TW157" s="34">
        <v>0.66123071336080097</v>
      </c>
      <c r="TX157" s="34">
        <v>0.66174756465874796</v>
      </c>
      <c r="TY157" s="34">
        <v>0.66179045811313197</v>
      </c>
      <c r="TZ157" s="34">
        <v>0.66142044606215999</v>
      </c>
      <c r="UA157" s="34">
        <v>0.66095867882154902</v>
      </c>
      <c r="UB157" s="34">
        <v>0.66026870072150901</v>
      </c>
      <c r="UC157" s="34">
        <v>0.65925578590735101</v>
      </c>
      <c r="UD157" s="34">
        <v>0.65824506294449192</v>
      </c>
      <c r="UE157" s="34">
        <v>0.65757077747888104</v>
      </c>
      <c r="UF157" s="34">
        <v>0.65722545182121606</v>
      </c>
      <c r="UG157" s="34">
        <v>0.65695218324762095</v>
      </c>
      <c r="UH157" s="34">
        <v>0.65687399834947302</v>
      </c>
      <c r="UI157" s="34">
        <v>0.65718503446832499</v>
      </c>
      <c r="UJ157" s="34">
        <v>0.65785732934855601</v>
      </c>
      <c r="UK157" s="34">
        <v>0.65877700869784206</v>
      </c>
      <c r="UL157" s="34">
        <v>0.659852639080445</v>
      </c>
      <c r="UM157" s="34">
        <v>0.66108295371854897</v>
      </c>
      <c r="UN157" s="34">
        <v>0.66236210467455292</v>
      </c>
      <c r="UO157" s="34">
        <v>0.66351852230956199</v>
      </c>
      <c r="UP157" s="34">
        <v>0.66436769346909996</v>
      </c>
      <c r="UQ157" s="34">
        <v>0.665002469115483</v>
      </c>
      <c r="UR157" s="34">
        <v>0.66557457159377909</v>
      </c>
      <c r="US157" s="34">
        <v>0.66589424417625909</v>
      </c>
      <c r="UT157" s="34">
        <v>0.66591073589343197</v>
      </c>
      <c r="UU157" s="34">
        <v>0.66561936504769303</v>
      </c>
      <c r="UV157" s="34">
        <v>0.66500956195013505</v>
      </c>
      <c r="UW157" s="34">
        <v>0.66415753019018897</v>
      </c>
      <c r="UX157" s="34">
        <v>0.66312854067220295</v>
      </c>
      <c r="UY157" s="34">
        <v>0.66185856051341607</v>
      </c>
      <c r="UZ157" s="34">
        <v>0.66032802764843002</v>
      </c>
      <c r="VA157" s="34">
        <v>0.65861228070308597</v>
      </c>
      <c r="VB157" s="34">
        <v>0.65681142538386195</v>
      </c>
      <c r="VC157" s="34">
        <v>0.65493086234366105</v>
      </c>
      <c r="VD157" s="34">
        <v>0.65293305654423905</v>
      </c>
      <c r="VE157" s="34">
        <v>0.65078134419361999</v>
      </c>
      <c r="VF157" s="34">
        <v>0.6485041254292111</v>
      </c>
      <c r="VG157" s="34">
        <v>0.64625978719343802</v>
      </c>
      <c r="VH157" s="34">
        <v>0.64407912356709995</v>
      </c>
      <c r="VI157" s="34">
        <v>0.64188141677909105</v>
      </c>
      <c r="VJ157" s="34">
        <v>0.63968990063239195</v>
      </c>
      <c r="VK157" s="34">
        <v>0.63761829582134999</v>
      </c>
      <c r="VL157" s="34">
        <v>0.63577402982657294</v>
      </c>
      <c r="VM157" s="34">
        <v>0.63407037039261294</v>
      </c>
      <c r="VN157" s="34">
        <v>0.63236267396109702</v>
      </c>
      <c r="VO157" s="34">
        <v>0.630707413165985</v>
      </c>
      <c r="VP157" s="34">
        <v>0.62918767757921601</v>
      </c>
      <c r="VQ157" s="34">
        <v>0.62783104421577796</v>
      </c>
      <c r="VR157" s="34">
        <v>0.62665723078669</v>
      </c>
      <c r="VS157" s="34">
        <v>0.62567452405241797</v>
      </c>
      <c r="VT157" s="34">
        <v>0.62480734143578298</v>
      </c>
      <c r="VU157" s="34">
        <v>0.62391064594178403</v>
      </c>
      <c r="VV157" s="34">
        <v>0.62296116938897295</v>
      </c>
      <c r="VW157" s="34">
        <v>0.62206080484235104</v>
      </c>
      <c r="VX157" s="34">
        <v>0.62117143824740706</v>
      </c>
      <c r="VY157" s="34">
        <v>0.62019213677665097</v>
      </c>
      <c r="VZ157" s="34">
        <v>0.61921187897617302</v>
      </c>
      <c r="WA157" s="34">
        <v>0.61819903842586299</v>
      </c>
      <c r="WB157" s="34">
        <v>0.61705071176967397</v>
      </c>
      <c r="WC157" s="34">
        <v>0.61575738665097901</v>
      </c>
      <c r="WD157" s="34">
        <v>0.61424488827853796</v>
      </c>
      <c r="WE157" s="34">
        <v>0.61250950217225197</v>
      </c>
      <c r="WF157" s="34">
        <v>0.61058441557952892</v>
      </c>
      <c r="WG157" s="34">
        <v>0.60841057452651692</v>
      </c>
      <c r="WH157" s="34">
        <v>0.605965141988558</v>
      </c>
      <c r="WI157" s="34">
        <v>0.60324728693059693</v>
      </c>
      <c r="WJ157" s="34">
        <v>0.60033585933995903</v>
      </c>
      <c r="WK157" s="34">
        <v>0.59733413551275805</v>
      </c>
      <c r="WL157" s="34">
        <v>0.59435817595726004</v>
      </c>
      <c r="WM157" s="34">
        <v>0.59143950805121692</v>
      </c>
      <c r="WN157" s="34">
        <v>0.58870968309786498</v>
      </c>
      <c r="WO157" s="34">
        <v>0.586164097143834</v>
      </c>
      <c r="WP157" s="34">
        <v>0.58372267381340803</v>
      </c>
      <c r="WQ157" s="34">
        <v>0.58148232515243303</v>
      </c>
      <c r="WR157" s="34">
        <v>0.57940591687021092</v>
      </c>
      <c r="WS157" s="34">
        <v>0.57746053233262307</v>
      </c>
      <c r="WT157" s="34">
        <v>0.57562959320416096</v>
      </c>
      <c r="WU157" s="34">
        <v>0.57392433664422804</v>
      </c>
      <c r="WV157" s="34">
        <v>0.57232692368462501</v>
      </c>
      <c r="WW157" s="34">
        <v>0.57084500857189102</v>
      </c>
      <c r="WX157" s="34">
        <v>0.56947024649452105</v>
      </c>
      <c r="WY157" s="34">
        <v>0.56817272552959897</v>
      </c>
      <c r="WZ157" s="34">
        <v>0.56692262508171398</v>
      </c>
      <c r="XA157" s="34">
        <v>0.56570897840910594</v>
      </c>
      <c r="XB157" s="34">
        <v>0.56453090944561801</v>
      </c>
      <c r="XC157" s="34">
        <v>0.56340524616052101</v>
      </c>
      <c r="XD157" s="34">
        <v>0.56229746994878294</v>
      </c>
      <c r="XE157" s="34">
        <v>0.56111853827432401</v>
      </c>
      <c r="XF157" s="34">
        <v>0.55988520398328601</v>
      </c>
      <c r="XG157" s="34">
        <v>0.55864983360228604</v>
      </c>
      <c r="XH157" t="s">
        <v>843</v>
      </c>
      <c r="XI157" t="s">
        <v>1300</v>
      </c>
      <c r="XJ157" s="34">
        <v>0.59348532278659294</v>
      </c>
      <c r="XK157" s="34">
        <v>0.59894712762283497</v>
      </c>
      <c r="XL157" s="34">
        <v>0.60416390908734297</v>
      </c>
      <c r="XM157" s="34">
        <v>0.60913040810457497</v>
      </c>
      <c r="XN157" s="34">
        <v>0.61411818806931007</v>
      </c>
      <c r="XO157" s="34">
        <v>0.61895771417770706</v>
      </c>
      <c r="XP157" s="34">
        <v>0.62314993607908498</v>
      </c>
      <c r="XQ157" s="34">
        <v>0.62665345889986301</v>
      </c>
      <c r="XR157" s="34">
        <v>0.62943299668659602</v>
      </c>
      <c r="XS157" s="34">
        <v>0.631223376103213</v>
      </c>
      <c r="XT157" s="34">
        <v>0.63199863914419507</v>
      </c>
      <c r="XU157" s="34">
        <v>0.63191320829916398</v>
      </c>
      <c r="XV157" s="34">
        <v>0.63125677073655995</v>
      </c>
      <c r="XW157" s="34">
        <v>0.63023610479705094</v>
      </c>
      <c r="XX157" s="34">
        <v>0.62880686507407502</v>
      </c>
      <c r="XY157" s="34">
        <v>0.62705348354972701</v>
      </c>
      <c r="XZ157" s="34">
        <v>0.62527791435524405</v>
      </c>
      <c r="YA157" s="34">
        <v>0.62335542743198502</v>
      </c>
      <c r="YB157" s="34">
        <v>0.62115694571772595</v>
      </c>
      <c r="YC157" s="34">
        <v>0.61899777595874494</v>
      </c>
      <c r="YD157" s="34">
        <v>0.61741394093830604</v>
      </c>
      <c r="YE157" s="34">
        <v>0.61635475079965896</v>
      </c>
      <c r="YF157" s="34">
        <v>0.61545813060000099</v>
      </c>
      <c r="YG157" s="34">
        <v>0.61492123264972909</v>
      </c>
      <c r="YH157" s="34">
        <v>0.61485801942291696</v>
      </c>
      <c r="YI157" s="34">
        <v>0.61517791620630202</v>
      </c>
      <c r="YJ157" s="34">
        <v>0.61577013132560698</v>
      </c>
      <c r="YK157" s="34">
        <v>0.61657048236979495</v>
      </c>
      <c r="YL157" s="34">
        <v>0.61752039695124705</v>
      </c>
      <c r="YM157" s="34">
        <v>0.61844123845820298</v>
      </c>
      <c r="YN157" s="34">
        <v>0.61916397654868194</v>
      </c>
      <c r="YO157" s="34">
        <v>0.61950606189453905</v>
      </c>
      <c r="YP157" s="34">
        <v>0.61951633356263502</v>
      </c>
      <c r="YQ157" s="34">
        <v>0.61934398978725203</v>
      </c>
      <c r="YR157" s="34">
        <v>0.61886186673412202</v>
      </c>
      <c r="YS157" s="34">
        <v>0.61805216998255297</v>
      </c>
      <c r="YT157" s="34">
        <v>0.61693667803788299</v>
      </c>
      <c r="YU157" s="34">
        <v>0.61554021599154995</v>
      </c>
      <c r="YV157" s="34">
        <v>0.61393234984738998</v>
      </c>
      <c r="YW157" s="34">
        <v>0.61214957545623105</v>
      </c>
      <c r="YX157" s="34">
        <v>0.61011611525535603</v>
      </c>
      <c r="YY157" s="34">
        <v>0.60780140477472799</v>
      </c>
      <c r="YZ157" s="34">
        <v>0.60528206132283702</v>
      </c>
      <c r="ZA157" s="34">
        <v>0.60269079518554802</v>
      </c>
      <c r="ZB157" s="34">
        <v>0.60005773592185907</v>
      </c>
      <c r="ZC157" s="34">
        <v>0.59737903825262595</v>
      </c>
      <c r="ZD157" s="34">
        <v>0.59465617734410503</v>
      </c>
      <c r="ZE157" s="34">
        <v>0.59197551012239502</v>
      </c>
      <c r="ZF157" s="34">
        <v>0.58954690401123</v>
      </c>
      <c r="ZG157" s="34">
        <v>0.58732790091831899</v>
      </c>
      <c r="ZH157" s="34">
        <v>0.58509773228942896</v>
      </c>
      <c r="ZI157" s="34">
        <v>0.58287362073083893</v>
      </c>
      <c r="ZJ157" s="34">
        <v>0.58079825468065305</v>
      </c>
      <c r="ZK157" s="34">
        <v>0.57895489480616003</v>
      </c>
      <c r="ZL157" s="34">
        <v>0.57735271514770903</v>
      </c>
      <c r="ZM157" s="34">
        <v>0.57598529021331402</v>
      </c>
      <c r="ZN157" s="34">
        <v>0.57483387997337498</v>
      </c>
      <c r="ZO157" s="34">
        <v>0.57373811346799597</v>
      </c>
      <c r="ZP157" s="34">
        <v>0.57263134939478</v>
      </c>
      <c r="ZQ157" s="34">
        <v>0.57160107537647697</v>
      </c>
      <c r="ZR157" s="34">
        <v>0.57058578749783795</v>
      </c>
      <c r="ZS157" s="34">
        <v>0.56949955308992894</v>
      </c>
      <c r="ZT157" s="34">
        <v>0.56842942825990006</v>
      </c>
      <c r="ZU157" s="34">
        <v>0.56734467600388594</v>
      </c>
      <c r="ZV157" s="34">
        <v>0.56614189226505307</v>
      </c>
      <c r="ZW157" s="34">
        <v>0.56482125973174602</v>
      </c>
      <c r="ZX157" s="34">
        <v>0.56332872969615699</v>
      </c>
      <c r="ZY157" s="34">
        <v>0.56165083056986198</v>
      </c>
      <c r="ZZ157" s="34">
        <v>0.55976827354635095</v>
      </c>
      <c r="AAA157" s="34">
        <v>0.55759556057398396</v>
      </c>
      <c r="AAB157" s="34">
        <v>0.55515340031888594</v>
      </c>
      <c r="AAC157" s="34">
        <v>0.55241824374197901</v>
      </c>
      <c r="AAD157" s="34">
        <v>0.54945770910329406</v>
      </c>
      <c r="AAE157" s="34">
        <v>0.54639362947476999</v>
      </c>
      <c r="AAF157" s="34">
        <v>0.54335414387080594</v>
      </c>
      <c r="AAG157" s="34">
        <v>0.54037817872231397</v>
      </c>
      <c r="AAH157" s="34">
        <v>0.53756377875331995</v>
      </c>
      <c r="AAI157" s="34">
        <v>0.53489049818793999</v>
      </c>
      <c r="AAJ157" s="34">
        <v>0.53226190909285298</v>
      </c>
      <c r="AAK157" s="34">
        <v>0.52980720618187804</v>
      </c>
      <c r="AAL157" s="34">
        <v>0.52750826965446396</v>
      </c>
      <c r="AAM157" s="34">
        <v>0.52534067390358108</v>
      </c>
      <c r="AAN157" s="34">
        <v>0.52332015598438197</v>
      </c>
      <c r="AAO157" s="34">
        <v>0.52147170207010296</v>
      </c>
      <c r="AAP157" s="34">
        <v>0.51976269003807096</v>
      </c>
      <c r="AAQ157" s="34">
        <v>0.51816547730904194</v>
      </c>
      <c r="AAR157" s="34">
        <v>0.51666685974988702</v>
      </c>
      <c r="AAS157" s="34">
        <v>0.51523368652627</v>
      </c>
      <c r="AAT157" s="34">
        <v>0.51385675745213699</v>
      </c>
      <c r="AAU157" s="34">
        <v>0.51252782538146602</v>
      </c>
      <c r="AAV157" s="34">
        <v>0.51121981086422397</v>
      </c>
      <c r="AAW157" s="34">
        <v>0.509954554318236</v>
      </c>
      <c r="AAX157" s="34">
        <v>0.50873264972260501</v>
      </c>
      <c r="AAY157" s="34">
        <v>0.507476660705105</v>
      </c>
      <c r="AAZ157" s="34">
        <v>0.50616229489555797</v>
      </c>
      <c r="ABA157" s="34">
        <v>0.50484809610594295</v>
      </c>
      <c r="ABB157" s="34">
        <v>0.50353188102669799</v>
      </c>
      <c r="ABC157" s="34">
        <v>0.50214350080537207</v>
      </c>
      <c r="ABD157" s="34">
        <v>0.50068203649761001</v>
      </c>
      <c r="ABE157" s="34">
        <v>0.49921889761608201</v>
      </c>
      <c r="ABF157" s="34">
        <v>0.49775423177901301</v>
      </c>
      <c r="ABG157" t="s">
        <v>843</v>
      </c>
      <c r="ABH157" t="s">
        <v>843</v>
      </c>
      <c r="ABI157" t="s">
        <v>1300</v>
      </c>
      <c r="ABJ157" s="34">
        <v>0.50457676151697095</v>
      </c>
      <c r="ABK157" s="34">
        <v>0.510668353445203</v>
      </c>
      <c r="ABL157" s="34">
        <v>0.51674656415925602</v>
      </c>
      <c r="ABM157" s="34">
        <v>0.52269088612861092</v>
      </c>
      <c r="ABN157" s="34">
        <v>0.52872447553700197</v>
      </c>
      <c r="ABO157" s="34">
        <v>0.53502260555386894</v>
      </c>
      <c r="ABP157" s="34">
        <v>0.54118156920879201</v>
      </c>
      <c r="ABQ157" s="34">
        <v>0.54684379315698406</v>
      </c>
      <c r="ABR157" s="34">
        <v>0.55197506533232399</v>
      </c>
      <c r="ABS157" s="34">
        <v>0.55660267334921298</v>
      </c>
      <c r="ABT157" s="34">
        <v>0.560855466363406</v>
      </c>
      <c r="ABU157" s="34">
        <v>0.564679095806219</v>
      </c>
      <c r="ABV157" s="34">
        <v>0.56796787339378096</v>
      </c>
      <c r="ABW157" s="34">
        <v>0.57068731954083807</v>
      </c>
      <c r="ABX157" s="34">
        <v>0.57275796661315004</v>
      </c>
      <c r="ABY157" s="34">
        <v>0.57413313284386303</v>
      </c>
      <c r="ABZ157" s="34">
        <v>0.57505964542066901</v>
      </c>
      <c r="ACA157" s="34">
        <v>0.57573868717406906</v>
      </c>
      <c r="ACB157" s="34">
        <v>0.57611300988816094</v>
      </c>
      <c r="ACC157" s="34">
        <v>0.57616748049117705</v>
      </c>
      <c r="ACD157" s="34">
        <v>0.57615458724203894</v>
      </c>
      <c r="ACE157" s="34">
        <v>0.57618631241505003</v>
      </c>
      <c r="ACF157" s="34">
        <v>0.57597168805501608</v>
      </c>
      <c r="ACG157" s="34">
        <v>0.57565349289763001</v>
      </c>
      <c r="ACH157" s="34">
        <v>0.57551465124637102</v>
      </c>
      <c r="ACI157" s="34">
        <v>0.57557356229949197</v>
      </c>
      <c r="ACJ157" s="34">
        <v>0.57578672477809401</v>
      </c>
      <c r="ACK157" s="34">
        <v>0.57615733628171295</v>
      </c>
      <c r="ACL157" s="34">
        <v>0.57679449081951906</v>
      </c>
      <c r="ACM157" s="34">
        <v>0.57782111464675801</v>
      </c>
      <c r="ACN157" s="34">
        <v>0.57913497370153399</v>
      </c>
      <c r="ACO157" s="34">
        <v>0.58065645033847302</v>
      </c>
      <c r="ACP157" s="34">
        <v>0.58234682605381505</v>
      </c>
      <c r="ACQ157" s="34">
        <v>0.584118843990863</v>
      </c>
      <c r="ACR157" s="34">
        <v>0.58579284408648202</v>
      </c>
      <c r="ACS157" s="34">
        <v>0.58725063079559703</v>
      </c>
      <c r="ACT157" s="34">
        <v>0.58830452443546699</v>
      </c>
      <c r="ACU157" s="34">
        <v>0.588975158230574</v>
      </c>
      <c r="ACV157" s="34">
        <v>0.58946146440148606</v>
      </c>
      <c r="ACW157" s="34">
        <v>0.589674647458165</v>
      </c>
      <c r="ACX157" s="34">
        <v>0.58956356014147904</v>
      </c>
      <c r="ACY157" s="34">
        <v>0.58913568216814494</v>
      </c>
      <c r="ACZ157" s="34">
        <v>0.588448782292741</v>
      </c>
      <c r="ADA157" s="34">
        <v>0.58758032739989607</v>
      </c>
      <c r="ADB157" s="34">
        <v>0.58654774653144703</v>
      </c>
      <c r="ADC157" s="34">
        <v>0.585279192211688</v>
      </c>
      <c r="ADD157" s="34">
        <v>0.58377053413512892</v>
      </c>
      <c r="ADE157" s="34">
        <v>0.58208511325665402</v>
      </c>
      <c r="ADF157" s="34">
        <v>0.58033418700393502</v>
      </c>
      <c r="ADG157" s="34">
        <v>0.578535698998073</v>
      </c>
      <c r="ADH157" s="34">
        <v>0.57667549709745702</v>
      </c>
      <c r="ADI157" s="34">
        <v>0.57475863532872506</v>
      </c>
      <c r="ADJ157" s="34">
        <v>0.57286344343960105</v>
      </c>
      <c r="ADK157" s="34">
        <v>0.57118783833533504</v>
      </c>
      <c r="ADL157" s="34">
        <v>0.56970026394398698</v>
      </c>
      <c r="ADM157" s="34">
        <v>0.56820343698553999</v>
      </c>
      <c r="ADN157" s="34">
        <v>0.56672938170753095</v>
      </c>
      <c r="ADO157" s="34">
        <v>0.56541423519716194</v>
      </c>
      <c r="ADP157" s="34">
        <v>0.56430900919923299</v>
      </c>
      <c r="ADQ157" s="34">
        <v>0.563409532836053</v>
      </c>
      <c r="ADR157" s="34">
        <v>0.56272544091091203</v>
      </c>
      <c r="ADS157" s="34">
        <v>0.56222161975204799</v>
      </c>
      <c r="ADT157" s="34">
        <v>0.561740616501612</v>
      </c>
      <c r="ADU157" s="34">
        <v>0.561236968099186</v>
      </c>
      <c r="ADV157" s="34">
        <v>0.56079589973672694</v>
      </c>
      <c r="ADW157" s="34">
        <v>0.56035824178011606</v>
      </c>
      <c r="ADX157" s="34">
        <v>0.55982924640365606</v>
      </c>
      <c r="ADY157" s="34">
        <v>0.55928991047550103</v>
      </c>
      <c r="ADZ157" s="34">
        <v>0.55869981605192798</v>
      </c>
      <c r="AEA157" s="34">
        <v>0.55796800725053297</v>
      </c>
      <c r="AEB157" s="34">
        <v>0.55710307331316</v>
      </c>
      <c r="AEC157" s="34">
        <v>0.55605456737306302</v>
      </c>
      <c r="AED157" s="34">
        <v>0.55482197535613298</v>
      </c>
      <c r="AEE157" s="34">
        <v>0.55339119037798501</v>
      </c>
      <c r="AEF157" s="34">
        <v>0.55167641560177105</v>
      </c>
      <c r="AEG157" s="34">
        <v>0.54968403486070205</v>
      </c>
      <c r="AEH157" s="34">
        <v>0.54738033746142001</v>
      </c>
      <c r="AEI157" s="34">
        <v>0.54483134298768299</v>
      </c>
      <c r="AEJ157" s="34">
        <v>0.54217633912660401</v>
      </c>
      <c r="AEK157" s="34">
        <v>0.53953622256345202</v>
      </c>
      <c r="AEL157" s="34">
        <v>0.53693831641654799</v>
      </c>
      <c r="AEM157" s="34">
        <v>0.53449564541638095</v>
      </c>
      <c r="AEN157" s="34">
        <v>0.53220033671408995</v>
      </c>
      <c r="AEO157" s="34">
        <v>0.52995392987099599</v>
      </c>
      <c r="AEP157" s="34">
        <v>0.52787579585923505</v>
      </c>
      <c r="AEQ157" s="34">
        <v>0.52595003834123</v>
      </c>
      <c r="AER157" s="34">
        <v>0.52415052490948399</v>
      </c>
      <c r="AES157" s="34">
        <v>0.52247959714376302</v>
      </c>
      <c r="AET157" s="34">
        <v>0.52096063963929995</v>
      </c>
      <c r="AEU157" s="34">
        <v>0.51957483512506997</v>
      </c>
      <c r="AEV157" s="34">
        <v>0.51830247517116401</v>
      </c>
      <c r="AEW157" s="34">
        <v>0.51711727849702105</v>
      </c>
      <c r="AEX157" s="34">
        <v>0.51598925150927999</v>
      </c>
      <c r="AEY157" s="34">
        <v>0.51492087375335105</v>
      </c>
      <c r="AEZ157" s="34">
        <v>0.51389198490365096</v>
      </c>
      <c r="AFA157" s="34">
        <v>0.51288120277403504</v>
      </c>
      <c r="AFB157" s="34">
        <v>0.51193559761256202</v>
      </c>
      <c r="AFC157" s="34">
        <v>0.51104569446026904</v>
      </c>
      <c r="AFD157" s="34">
        <v>0.51011501144293592</v>
      </c>
      <c r="AFE157" s="34">
        <v>0.50913687279478703</v>
      </c>
      <c r="AFF157" s="34">
        <v>0.50816229449299699</v>
      </c>
      <c r="AFG157" t="s">
        <v>843</v>
      </c>
      <c r="AFH157" t="s">
        <v>843</v>
      </c>
      <c r="AFI157" s="34">
        <v>0.52629999999999999</v>
      </c>
      <c r="AFJ157" s="34">
        <v>0.52678000000000003</v>
      </c>
      <c r="AFK157" s="34">
        <v>0.52701999999999993</v>
      </c>
      <c r="AFL157" s="34">
        <v>0.52790000000000004</v>
      </c>
      <c r="AFM157" s="34">
        <v>0.52832999999999997</v>
      </c>
      <c r="AFN157" s="34">
        <v>0.52910000000000001</v>
      </c>
      <c r="AFO157" s="34">
        <v>0.52463000000000004</v>
      </c>
      <c r="AFP157" s="34">
        <v>0.52015</v>
      </c>
      <c r="AFQ157" s="34">
        <v>0.51636000000000004</v>
      </c>
      <c r="AFR157" s="34">
        <v>0.50877000000000006</v>
      </c>
      <c r="AFS157" s="34">
        <v>0.50863999999999998</v>
      </c>
      <c r="AFT157" s="34">
        <v>0.50694000000000006</v>
      </c>
      <c r="AFU157" s="34">
        <v>0.50190000000000001</v>
      </c>
      <c r="AFV157" s="34">
        <v>0.49304999999999999</v>
      </c>
      <c r="AFW157" s="34">
        <v>0.48350000000000004</v>
      </c>
      <c r="AFX157" s="34">
        <v>0.48453000000000002</v>
      </c>
      <c r="AFY157" s="34">
        <v>0.48584000000000005</v>
      </c>
      <c r="AFZ157" s="34">
        <v>0.46582999999999997</v>
      </c>
      <c r="AGA157" s="34">
        <v>0.48677999999999999</v>
      </c>
      <c r="AGB157" t="s">
        <v>843</v>
      </c>
      <c r="AGC157" t="s">
        <v>843</v>
      </c>
      <c r="AGD157" t="s">
        <v>843</v>
      </c>
      <c r="AGE157" t="s">
        <v>843</v>
      </c>
      <c r="AGF157" s="34">
        <v>4.3991513550281525E-2</v>
      </c>
      <c r="AGG157" t="s">
        <v>843</v>
      </c>
      <c r="AGH157" t="s">
        <v>843</v>
      </c>
      <c r="AGI157" t="s">
        <v>843</v>
      </c>
      <c r="AGJ157" t="s">
        <v>843</v>
      </c>
      <c r="AGK157" t="s">
        <v>843</v>
      </c>
      <c r="AGL157" t="s">
        <v>843</v>
      </c>
      <c r="AGM157" t="s">
        <v>843</v>
      </c>
      <c r="AGN157" t="s">
        <v>843</v>
      </c>
      <c r="AGO157" s="34">
        <v>0.39500000000000002</v>
      </c>
      <c r="AGP157" s="34">
        <v>2013</v>
      </c>
      <c r="AGQ157" t="s">
        <v>832</v>
      </c>
      <c r="AGR157" t="s">
        <v>843</v>
      </c>
      <c r="AGS157" s="34">
        <v>1.3999999999999999E-2</v>
      </c>
      <c r="AGT157" s="34">
        <v>2013</v>
      </c>
      <c r="AGU157" t="s">
        <v>832</v>
      </c>
      <c r="AGV157" t="s">
        <v>843</v>
      </c>
      <c r="AGW157" s="34">
        <v>9.8000000000000004E-2</v>
      </c>
      <c r="AGX157" s="34">
        <v>2013</v>
      </c>
      <c r="AGY157" t="s">
        <v>832</v>
      </c>
      <c r="AGZ157" t="s">
        <v>843</v>
      </c>
      <c r="AHA157" s="34">
        <v>0.42100000000000004</v>
      </c>
      <c r="AHB157" s="34">
        <v>2013</v>
      </c>
      <c r="AHC157" t="s">
        <v>832</v>
      </c>
      <c r="AHD157" t="s">
        <v>843</v>
      </c>
      <c r="AHE157" s="34">
        <v>4.8000000000000001E-2</v>
      </c>
      <c r="AHF157" s="34">
        <v>2013</v>
      </c>
      <c r="AHG157" t="s">
        <v>832</v>
      </c>
      <c r="AHH157" t="s">
        <v>843</v>
      </c>
      <c r="AHI157" t="s">
        <v>830</v>
      </c>
      <c r="AHJ157" s="34">
        <v>0.29362359642982483</v>
      </c>
      <c r="AHK157" s="34">
        <v>0.30337169766426086</v>
      </c>
      <c r="AHL157" s="34">
        <v>0.29766181111335754</v>
      </c>
      <c r="AHM157" s="34">
        <v>0.28661042451858521</v>
      </c>
      <c r="AHN157" s="34">
        <v>0.27890914678573608</v>
      </c>
      <c r="AHO157" t="s">
        <v>843</v>
      </c>
      <c r="AHP157" s="34"/>
      <c r="AHQ157" s="34"/>
      <c r="AHR157" s="34"/>
      <c r="AHS157" s="34"/>
      <c r="AHT157" s="34"/>
      <c r="AHU157" t="s">
        <v>843</v>
      </c>
      <c r="AHV157" s="34">
        <v>0.27068021893501282</v>
      </c>
      <c r="AHW157" s="34">
        <v>0.28148150444030762</v>
      </c>
      <c r="AHX157" s="34">
        <v>0.28046667575836182</v>
      </c>
      <c r="AHY157" s="34">
        <v>0.27548027038574219</v>
      </c>
      <c r="AHZ157" s="34">
        <v>0.27192708849906921</v>
      </c>
      <c r="AIA157" t="s">
        <v>832</v>
      </c>
      <c r="AIB157" t="s">
        <v>843</v>
      </c>
      <c r="AIC157" s="34">
        <v>0.29256215691566467</v>
      </c>
      <c r="AID157" s="34">
        <v>0.30266118049621582</v>
      </c>
      <c r="AIE157" s="34">
        <v>0.29847654700279236</v>
      </c>
      <c r="AIF157" s="34">
        <v>0.28616645932197571</v>
      </c>
      <c r="AIG157" s="34">
        <v>0.27673321962356567</v>
      </c>
      <c r="AIH157" t="s">
        <v>924</v>
      </c>
      <c r="AII157" t="s">
        <v>843</v>
      </c>
      <c r="AIJ157" s="34">
        <v>0.29466900229454041</v>
      </c>
      <c r="AIK157" s="34">
        <v>0.31390666961669922</v>
      </c>
      <c r="AIL157" s="34">
        <v>0.3179050087928772</v>
      </c>
      <c r="AIM157" s="34">
        <v>0.31111800670623779</v>
      </c>
      <c r="AIN157" s="34">
        <v>0.30421000719070435</v>
      </c>
      <c r="AIO157" t="s">
        <v>1607</v>
      </c>
      <c r="AIP157" s="34">
        <v>0.27628666162490845</v>
      </c>
      <c r="AIQ157" t="s">
        <v>843</v>
      </c>
      <c r="AIR157" s="34">
        <v>0.27683000000000002</v>
      </c>
      <c r="AIS157" s="34">
        <v>0.27393999999999996</v>
      </c>
      <c r="AIT157" s="34">
        <v>0.27695000000000003</v>
      </c>
      <c r="AIU157" s="34">
        <v>0.27567000000000003</v>
      </c>
      <c r="AIV157" s="34">
        <v>0.27629999999999999</v>
      </c>
      <c r="AIW157" s="34">
        <v>0.27803</v>
      </c>
      <c r="AIX157" t="s">
        <v>843</v>
      </c>
      <c r="AIY157" s="34">
        <v>2.9679999999999998E-2</v>
      </c>
      <c r="AIZ157" s="34">
        <v>3.1050000000000001E-2</v>
      </c>
      <c r="AJA157" s="34">
        <v>3.1300000000000001E-2</v>
      </c>
      <c r="AJB157" s="34">
        <v>3.2419999999999997E-2</v>
      </c>
      <c r="AJC157" s="34">
        <v>3.381E-2</v>
      </c>
      <c r="AJD157" s="34">
        <v>3.381E-2</v>
      </c>
      <c r="AJE157" t="s">
        <v>843</v>
      </c>
      <c r="AJF157" s="34">
        <v>4.0327508002519608E-2</v>
      </c>
      <c r="AJG157" s="34">
        <v>3.8764182478189468E-2</v>
      </c>
      <c r="AJH157" s="34">
        <v>3.4224856644868851E-2</v>
      </c>
      <c r="AJI157" s="34">
        <v>3.0663566663861275E-2</v>
      </c>
      <c r="AJJ157" s="34">
        <v>2.5798916816711426E-2</v>
      </c>
      <c r="AJK157" t="s">
        <v>830</v>
      </c>
      <c r="AJL157" t="s">
        <v>843</v>
      </c>
      <c r="AJM157" t="s">
        <v>843</v>
      </c>
      <c r="AJN157" s="34">
        <v>3.4535583108663559E-2</v>
      </c>
      <c r="AJO157" s="34">
        <v>2.9723495244979858E-2</v>
      </c>
      <c r="AJP157" s="34">
        <v>2.3545542731881142E-2</v>
      </c>
      <c r="AJQ157" s="34">
        <v>1.4232542365789413E-2</v>
      </c>
      <c r="AJR157" s="34">
        <v>1.0741794481873512E-2</v>
      </c>
      <c r="AJS157" t="s">
        <v>832</v>
      </c>
      <c r="AJT157" t="s">
        <v>843</v>
      </c>
      <c r="AJU157" t="s">
        <v>843</v>
      </c>
      <c r="AJV157" t="s">
        <v>843</v>
      </c>
      <c r="AJW157" s="34">
        <v>2.9146108776330948E-2</v>
      </c>
      <c r="AJX157" s="34">
        <v>2.7634900063276291E-2</v>
      </c>
      <c r="AJY157" s="34">
        <v>2.3379618301987648E-2</v>
      </c>
      <c r="AJZ157" s="34">
        <v>2.0647017285227776E-2</v>
      </c>
      <c r="AKA157" s="34">
        <v>1.5430502593517303E-2</v>
      </c>
      <c r="AKB157" t="s">
        <v>830</v>
      </c>
      <c r="AKC157" t="s">
        <v>843</v>
      </c>
      <c r="AKD157" t="s">
        <v>843</v>
      </c>
      <c r="AKE157" t="s">
        <v>843</v>
      </c>
      <c r="AKF157" s="34">
        <v>2.1999023854732513E-2</v>
      </c>
      <c r="AKG157" s="34">
        <v>1.7370926216244698E-2</v>
      </c>
      <c r="AKH157" s="34">
        <v>1.1738115921616554E-2</v>
      </c>
      <c r="AKI157" s="34">
        <v>3.5012639127671719E-3</v>
      </c>
      <c r="AKJ157" s="34">
        <v>3.8728798972442746E-4</v>
      </c>
      <c r="AKK157" t="s">
        <v>832</v>
      </c>
      <c r="AKL157" t="s">
        <v>843</v>
      </c>
      <c r="AKM157" s="34">
        <v>3710</v>
      </c>
      <c r="AKN157" t="s">
        <v>832</v>
      </c>
      <c r="AKO157" t="s">
        <v>843</v>
      </c>
      <c r="AKP157" s="34">
        <v>3169.892822265625</v>
      </c>
      <c r="AKQ157" t="s">
        <v>830</v>
      </c>
      <c r="AKR157" t="s">
        <v>843</v>
      </c>
      <c r="AKS157" s="34">
        <v>3291.87866210938</v>
      </c>
      <c r="AKT157" t="s">
        <v>832</v>
      </c>
      <c r="AKU157" t="s">
        <v>843</v>
      </c>
      <c r="AKV157" s="34">
        <v>3527.94189453125</v>
      </c>
      <c r="AKW157" t="s">
        <v>832</v>
      </c>
      <c r="AKX157" t="s">
        <v>843</v>
      </c>
      <c r="AKY157" s="34">
        <v>0.2688288688659668</v>
      </c>
      <c r="AKZ157" s="34">
        <v>0.26295235753059387</v>
      </c>
      <c r="ALA157" s="34">
        <v>0.24367180466651917</v>
      </c>
      <c r="ALB157" s="34">
        <v>0.2495015412569046</v>
      </c>
      <c r="ALC157" s="34">
        <v>0.242113396525383</v>
      </c>
      <c r="ALD157" t="s">
        <v>830</v>
      </c>
      <c r="ALE157" t="s">
        <v>843</v>
      </c>
      <c r="ALF157" t="s">
        <v>843</v>
      </c>
      <c r="ALG157" t="s">
        <v>843</v>
      </c>
      <c r="ALH157" s="34">
        <v>0.24780502915382385</v>
      </c>
      <c r="ALI157" s="34">
        <v>0.24438044428825378</v>
      </c>
      <c r="ALJ157" s="34">
        <v>0.23094639182090759</v>
      </c>
      <c r="ALK157" s="34">
        <v>0.24128775298595428</v>
      </c>
      <c r="ALL157" s="34">
        <v>0.23774503171443939</v>
      </c>
      <c r="ALM157" t="s">
        <v>832</v>
      </c>
    </row>
    <row r="158" spans="1:1001">
      <c r="A158" t="s">
        <v>421</v>
      </c>
      <c r="B158" t="s">
        <v>109</v>
      </c>
      <c r="C158" t="s">
        <v>341</v>
      </c>
      <c r="D158" s="34">
        <v>3.4024752676486969E-2</v>
      </c>
      <c r="E158" t="s">
        <v>432</v>
      </c>
      <c r="F158" s="34">
        <v>6.2067624181509018E-2</v>
      </c>
      <c r="G158" t="s">
        <v>1464</v>
      </c>
      <c r="H158" s="34">
        <v>6.3289381563663483E-2</v>
      </c>
      <c r="I158" t="s">
        <v>1294</v>
      </c>
      <c r="J158" s="34">
        <v>5.6641831994056702E-2</v>
      </c>
      <c r="K158" t="s">
        <v>1521</v>
      </c>
      <c r="L158" s="34"/>
      <c r="M158" t="s">
        <v>432</v>
      </c>
      <c r="N158" s="34">
        <v>0.41119468212127686</v>
      </c>
      <c r="O158" s="34">
        <v>0.59173524379730225</v>
      </c>
      <c r="P158" t="s">
        <v>432</v>
      </c>
      <c r="Q158" s="34">
        <v>0.41119468212127686</v>
      </c>
      <c r="R158" t="s">
        <v>432</v>
      </c>
      <c r="S158" s="34"/>
      <c r="T158" t="s">
        <v>1459</v>
      </c>
      <c r="U158" s="34">
        <v>0.57050663232803345</v>
      </c>
      <c r="V158" t="s">
        <v>432</v>
      </c>
      <c r="W158" t="s">
        <v>843</v>
      </c>
      <c r="X158" t="s">
        <v>1464</v>
      </c>
      <c r="Y158" s="34">
        <v>0.42669305205345154</v>
      </c>
      <c r="Z158" s="34">
        <v>0.60597699880599976</v>
      </c>
      <c r="AA158" t="s">
        <v>1464</v>
      </c>
      <c r="AB158" s="34">
        <v>0.42669305205345154</v>
      </c>
      <c r="AC158" t="s">
        <v>1464</v>
      </c>
      <c r="AD158" s="34"/>
      <c r="AE158" t="s">
        <v>1459</v>
      </c>
      <c r="AF158" s="34">
        <v>0.56223803758621216</v>
      </c>
      <c r="AG158" t="s">
        <v>1464</v>
      </c>
      <c r="AH158" t="s">
        <v>843</v>
      </c>
      <c r="AI158" t="s">
        <v>1294</v>
      </c>
      <c r="AJ158" s="34">
        <v>0.4148419201374054</v>
      </c>
      <c r="AK158" s="34">
        <v>0.5978313684463501</v>
      </c>
      <c r="AL158" t="s">
        <v>1294</v>
      </c>
      <c r="AM158" s="34">
        <v>0.4148419201374054</v>
      </c>
      <c r="AN158" t="s">
        <v>1294</v>
      </c>
      <c r="AO158" s="34"/>
      <c r="AP158" t="s">
        <v>1459</v>
      </c>
      <c r="AQ158" s="34">
        <v>0.55740034580230713</v>
      </c>
      <c r="AR158" t="s">
        <v>1294</v>
      </c>
      <c r="AS158" t="s">
        <v>843</v>
      </c>
      <c r="AT158" t="s">
        <v>1521</v>
      </c>
      <c r="AU158" s="34">
        <v>0.41486209630966187</v>
      </c>
      <c r="AV158" s="34">
        <v>0.59786474704742432</v>
      </c>
      <c r="AW158" t="s">
        <v>1521</v>
      </c>
      <c r="AX158" s="34">
        <v>0.41486209630966187</v>
      </c>
      <c r="AY158" t="s">
        <v>1521</v>
      </c>
      <c r="AZ158" s="34"/>
      <c r="BA158" t="s">
        <v>1459</v>
      </c>
      <c r="BB158" s="34">
        <v>0.56566929817199707</v>
      </c>
      <c r="BC158" t="s">
        <v>1521</v>
      </c>
      <c r="BD158" t="s">
        <v>843</v>
      </c>
      <c r="BE158" s="34">
        <v>0.59959905503318189</v>
      </c>
      <c r="BF158" t="s">
        <v>1594</v>
      </c>
      <c r="BG158" t="s">
        <v>843</v>
      </c>
      <c r="BH158" t="s">
        <v>432</v>
      </c>
      <c r="BI158" s="34">
        <v>1.3996022939682007</v>
      </c>
      <c r="BJ158" t="s">
        <v>819</v>
      </c>
      <c r="BK158" s="34">
        <v>2.3817462921142578</v>
      </c>
      <c r="BL158" t="s">
        <v>1294</v>
      </c>
      <c r="BM158" s="34">
        <v>3.0467643737792969</v>
      </c>
      <c r="BN158" t="s">
        <v>1521</v>
      </c>
      <c r="BO158" s="34">
        <v>3.0562851428985596</v>
      </c>
      <c r="BP158" t="s">
        <v>843</v>
      </c>
      <c r="BQ158" s="34">
        <v>2.7068605422973633</v>
      </c>
      <c r="BR158" t="s">
        <v>830</v>
      </c>
      <c r="BS158" s="34"/>
      <c r="BT158" t="s">
        <v>843</v>
      </c>
      <c r="BU158" s="34">
        <v>2.1830844879150391</v>
      </c>
      <c r="BV158" t="s">
        <v>1575</v>
      </c>
      <c r="BW158" t="s">
        <v>843</v>
      </c>
      <c r="BX158" s="34">
        <v>2.9964239597320557</v>
      </c>
      <c r="BY158" t="s">
        <v>924</v>
      </c>
      <c r="BZ158" t="s">
        <v>843</v>
      </c>
      <c r="CA158" t="s">
        <v>432</v>
      </c>
      <c r="CB158" s="34">
        <v>5.4293805733323097E-3</v>
      </c>
      <c r="CC158" s="34">
        <v>7.9168975353240967E-3</v>
      </c>
      <c r="CD158" s="34">
        <v>1.021178625524044E-2</v>
      </c>
      <c r="CE158" s="34">
        <v>1.5354598872363567E-2</v>
      </c>
      <c r="CF158" s="34">
        <v>1.5354628674685955E-2</v>
      </c>
      <c r="CG158" t="s">
        <v>843</v>
      </c>
      <c r="CH158" t="s">
        <v>819</v>
      </c>
      <c r="CI158" s="34">
        <v>3.7654356565326452E-3</v>
      </c>
      <c r="CJ158" s="34">
        <v>4.3267831206321716E-3</v>
      </c>
      <c r="CK158" s="34">
        <v>4.0981480851769447E-3</v>
      </c>
      <c r="CL158" s="34">
        <v>4.2339516803622246E-3</v>
      </c>
      <c r="CM158" s="34">
        <v>4.384336993098259E-3</v>
      </c>
      <c r="CN158" t="s">
        <v>843</v>
      </c>
      <c r="CO158" t="s">
        <v>1294</v>
      </c>
      <c r="CP158" s="34">
        <v>4.1817002929747105E-3</v>
      </c>
      <c r="CQ158" s="34">
        <v>4.3133245781064034E-3</v>
      </c>
      <c r="CR158" s="34">
        <v>4.1587231680750847E-3</v>
      </c>
      <c r="CS158" s="34">
        <v>4.3843528255820274E-3</v>
      </c>
      <c r="CT158" s="34">
        <v>4.3843435123562813E-3</v>
      </c>
      <c r="CU158" t="s">
        <v>843</v>
      </c>
      <c r="CV158" t="s">
        <v>1521</v>
      </c>
      <c r="CW158" s="34">
        <v>4.3411767110228539E-3</v>
      </c>
      <c r="CX158" s="34">
        <v>4.1935513727366924E-3</v>
      </c>
      <c r="CY158" s="34">
        <v>4.3091541156172752E-3</v>
      </c>
      <c r="CZ158" s="34">
        <v>4.3843570165336132E-3</v>
      </c>
      <c r="DA158" s="34">
        <v>4.3843844905495644E-3</v>
      </c>
      <c r="DB158" t="s">
        <v>843</v>
      </c>
      <c r="DC158" s="34">
        <v>0.80985152721405029</v>
      </c>
      <c r="DD158" s="34">
        <v>0.88751566410064697</v>
      </c>
      <c r="DE158" s="34">
        <v>1.0660250186920166</v>
      </c>
      <c r="DF158" s="34">
        <v>1.2138742208480835</v>
      </c>
      <c r="DG158" s="34">
        <v>1.3718569278717041</v>
      </c>
      <c r="DH158" t="s">
        <v>1464</v>
      </c>
      <c r="DI158" t="s">
        <v>843</v>
      </c>
      <c r="DJ158" s="34">
        <v>0.84587973356246948</v>
      </c>
      <c r="DK158" s="34">
        <v>0.98717933893203735</v>
      </c>
      <c r="DL158" s="34">
        <v>1.1596610546112061</v>
      </c>
      <c r="DM158" s="34">
        <v>1.3064188957214355</v>
      </c>
      <c r="DN158" s="34">
        <v>1.4700140953063965</v>
      </c>
      <c r="DO158" t="s">
        <v>1294</v>
      </c>
      <c r="DP158" t="s">
        <v>843</v>
      </c>
      <c r="DQ158" s="34">
        <v>1.5354522466659546</v>
      </c>
      <c r="DR158" t="s">
        <v>1521</v>
      </c>
      <c r="DS158" t="s">
        <v>843</v>
      </c>
      <c r="DT158" t="s">
        <v>843</v>
      </c>
      <c r="DU158" s="34">
        <v>3.5</v>
      </c>
      <c r="DV158" t="s">
        <v>1461</v>
      </c>
      <c r="DW158" t="s">
        <v>843</v>
      </c>
      <c r="DX158" t="s">
        <v>843</v>
      </c>
      <c r="DY158" t="s">
        <v>432</v>
      </c>
      <c r="DZ158" s="34">
        <v>2.6784073561429977E-2</v>
      </c>
      <c r="EA158" s="34">
        <v>3.4689810127019882E-2</v>
      </c>
      <c r="EB158" s="34">
        <v>2.9571421444416046E-2</v>
      </c>
      <c r="EC158" s="34">
        <v>2.0551601424813271E-2</v>
      </c>
      <c r="ED158" s="34">
        <v>1.7816122621297836E-2</v>
      </c>
      <c r="EE158" t="s">
        <v>843</v>
      </c>
      <c r="EF158" t="s">
        <v>819</v>
      </c>
      <c r="EG158" s="34">
        <v>1.7465140670537949E-2</v>
      </c>
      <c r="EH158" s="34">
        <v>3.0635220464318991E-3</v>
      </c>
      <c r="EI158" s="34">
        <v>-5.7795760221779346E-3</v>
      </c>
      <c r="EJ158" s="34">
        <v>-3.677855059504509E-2</v>
      </c>
      <c r="EK158" s="34">
        <v>-3.0105756595730782E-2</v>
      </c>
      <c r="EL158" t="s">
        <v>843</v>
      </c>
      <c r="EM158" t="s">
        <v>1294</v>
      </c>
      <c r="EN158" s="34">
        <v>-7.9791797325015068E-3</v>
      </c>
      <c r="EO158" s="34">
        <v>-1.788250170648098E-2</v>
      </c>
      <c r="EP158" s="34">
        <v>-4.2579121887683868E-2</v>
      </c>
      <c r="EQ158" s="34">
        <v>-6.3388794660568237E-2</v>
      </c>
      <c r="ER158" s="34">
        <v>-3.9936289191246033E-2</v>
      </c>
      <c r="ES158" t="s">
        <v>843</v>
      </c>
      <c r="ET158" t="s">
        <v>1521</v>
      </c>
      <c r="EU158" s="34">
        <v>1.5346546424552798E-3</v>
      </c>
      <c r="EV158" s="34">
        <v>-9.2009967193007469E-3</v>
      </c>
      <c r="EW158" s="34">
        <v>-2.8452213853597641E-2</v>
      </c>
      <c r="EX158" s="34">
        <v>-3.3528067171573639E-2</v>
      </c>
      <c r="EY158" s="34">
        <v>-6.029156967997551E-2</v>
      </c>
      <c r="EZ158" t="s">
        <v>843</v>
      </c>
      <c r="FA158" t="s">
        <v>1594</v>
      </c>
      <c r="FB158" s="34">
        <v>5.4817162454128265E-3</v>
      </c>
      <c r="FC158" s="34">
        <v>-8.6527541279792786E-3</v>
      </c>
      <c r="FD158" s="34">
        <v>-2.2459320724010468E-2</v>
      </c>
      <c r="FE158" s="34">
        <v>-3.9026476442813873E-2</v>
      </c>
      <c r="FF158" s="34">
        <v>-4.4945739209651947E-2</v>
      </c>
      <c r="FG158" t="s">
        <v>843</v>
      </c>
      <c r="FH158" s="34"/>
      <c r="FI158" s="34"/>
      <c r="FJ158" s="34"/>
      <c r="FK158" s="34"/>
      <c r="FL158" s="34"/>
      <c r="FM158" t="s">
        <v>843</v>
      </c>
      <c r="FN158" t="s">
        <v>843</v>
      </c>
      <c r="FO158" s="34">
        <v>0.78354000000000001</v>
      </c>
      <c r="FP158" t="s">
        <v>1462</v>
      </c>
      <c r="FQ158" t="s">
        <v>843</v>
      </c>
      <c r="FR158" t="s">
        <v>843</v>
      </c>
      <c r="FS158" s="34">
        <v>0.78459999999999996</v>
      </c>
      <c r="FT158" t="s">
        <v>1462</v>
      </c>
      <c r="FU158" t="s">
        <v>843</v>
      </c>
      <c r="FV158" t="s">
        <v>843</v>
      </c>
      <c r="FW158" s="34">
        <v>0.78252999999999995</v>
      </c>
      <c r="FX158" t="s">
        <v>1462</v>
      </c>
      <c r="FY158" t="s">
        <v>843</v>
      </c>
      <c r="FZ158" s="34">
        <v>-0.19561462104320526</v>
      </c>
      <c r="GA158" s="34">
        <v>-0.22155679762363434</v>
      </c>
      <c r="GB158" s="34">
        <v>-0.28824833035469055</v>
      </c>
      <c r="GC158" s="34">
        <v>-0.27698573470115662</v>
      </c>
      <c r="GD158" s="34">
        <v>-0.19645145535469055</v>
      </c>
      <c r="GE158" t="s">
        <v>830</v>
      </c>
      <c r="GF158" t="s">
        <v>843</v>
      </c>
      <c r="GG158" s="34">
        <v>-0.2229301929473877</v>
      </c>
      <c r="GH158" s="34">
        <v>-0.2229301929473877</v>
      </c>
      <c r="GI158" s="34">
        <v>-0.29030841588973999</v>
      </c>
      <c r="GJ158" s="34">
        <v>-0.28189584612846375</v>
      </c>
      <c r="GK158" s="34">
        <v>-0.19142672419548035</v>
      </c>
      <c r="GL158" t="s">
        <v>832</v>
      </c>
      <c r="GM158" t="s">
        <v>843</v>
      </c>
      <c r="GN158" s="34">
        <v>3.551569938659668</v>
      </c>
      <c r="GO158" t="s">
        <v>832</v>
      </c>
      <c r="GP158" t="s">
        <v>843</v>
      </c>
      <c r="GQ158" t="s">
        <v>843</v>
      </c>
      <c r="GR158" s="34">
        <v>0.14308133721351624</v>
      </c>
      <c r="GS158" s="34">
        <v>0.17418590188026428</v>
      </c>
      <c r="GT158" s="34">
        <v>0.2402072548866272</v>
      </c>
      <c r="GU158" s="34">
        <v>0.20252375304698944</v>
      </c>
      <c r="GV158" s="34">
        <v>0.21957910060882568</v>
      </c>
      <c r="GW158" t="s">
        <v>832</v>
      </c>
      <c r="GX158" t="s">
        <v>843</v>
      </c>
      <c r="GY158" t="s">
        <v>843</v>
      </c>
      <c r="GZ158" t="s">
        <v>843</v>
      </c>
      <c r="HA158" t="s">
        <v>843</v>
      </c>
      <c r="HB158" t="s">
        <v>843</v>
      </c>
      <c r="HC158" t="s">
        <v>843</v>
      </c>
      <c r="HD158" t="s">
        <v>843</v>
      </c>
      <c r="HE158" t="s">
        <v>843</v>
      </c>
      <c r="HF158" t="s">
        <v>843</v>
      </c>
      <c r="HG158" t="s">
        <v>843</v>
      </c>
      <c r="HH158" s="34">
        <v>17768505</v>
      </c>
      <c r="HI158" s="34">
        <v>18220716</v>
      </c>
      <c r="HJ158" s="34">
        <v>18694946</v>
      </c>
      <c r="HK158" s="34">
        <v>19186754</v>
      </c>
      <c r="HL158" s="34">
        <v>19694411</v>
      </c>
      <c r="HM158" s="34">
        <v>20211114</v>
      </c>
      <c r="HN158" s="34">
        <v>20735982</v>
      </c>
      <c r="HO158" s="34">
        <v>21280513</v>
      </c>
      <c r="HP158" s="34">
        <v>21845571</v>
      </c>
      <c r="HQ158" s="34">
        <v>22436660</v>
      </c>
      <c r="HR158" s="34">
        <v>23073723</v>
      </c>
      <c r="HS158" s="34">
        <v>23760421</v>
      </c>
      <c r="HT158" s="34">
        <v>24487611</v>
      </c>
      <c r="HU158" s="34">
        <v>25251731</v>
      </c>
      <c r="HV158" s="34">
        <v>26038704</v>
      </c>
      <c r="HW158" s="34">
        <v>26843246</v>
      </c>
      <c r="HX158" s="34">
        <v>27696493</v>
      </c>
      <c r="HY158" s="34">
        <v>28569441</v>
      </c>
      <c r="HZ158" s="34">
        <v>29423878</v>
      </c>
      <c r="IA158" s="34">
        <v>30285595</v>
      </c>
      <c r="IB158" s="34">
        <v>31178239</v>
      </c>
      <c r="IC158" s="34">
        <v>32077072</v>
      </c>
      <c r="ID158" s="34">
        <v>32969517.999999996</v>
      </c>
      <c r="IE158" s="34">
        <v>33897354</v>
      </c>
      <c r="IF158" s="34">
        <v>34858402</v>
      </c>
      <c r="IG158" s="34">
        <v>35834558</v>
      </c>
      <c r="IH158" s="34">
        <v>36825701</v>
      </c>
      <c r="II158" s="34">
        <v>37831124</v>
      </c>
      <c r="IJ158" s="34">
        <v>38849522</v>
      </c>
      <c r="IK158" s="34">
        <v>39880166</v>
      </c>
      <c r="IL158" s="34">
        <v>40920707</v>
      </c>
      <c r="IM158" s="34">
        <v>41972677</v>
      </c>
      <c r="IN158" s="34">
        <v>43036239</v>
      </c>
      <c r="IO158" s="34">
        <v>44106698</v>
      </c>
      <c r="IP158" s="34">
        <v>45186202</v>
      </c>
      <c r="IQ158" s="34">
        <v>46273717</v>
      </c>
      <c r="IR158" s="34">
        <v>47365952</v>
      </c>
      <c r="IS158" s="34">
        <v>48466889</v>
      </c>
      <c r="IT158" s="34">
        <v>49574698</v>
      </c>
      <c r="IU158" s="34">
        <v>50685124</v>
      </c>
      <c r="IV158" s="34">
        <v>51800400</v>
      </c>
      <c r="IW158" s="34">
        <v>52917300</v>
      </c>
      <c r="IX158" s="34">
        <v>54034719</v>
      </c>
      <c r="IY158" s="34">
        <v>55157639</v>
      </c>
      <c r="IZ158" s="34">
        <v>56284548</v>
      </c>
      <c r="JA158" s="34">
        <v>57411685</v>
      </c>
      <c r="JB158" s="34">
        <v>58538611</v>
      </c>
      <c r="JC158" s="34">
        <v>59669022</v>
      </c>
      <c r="JD158" s="34">
        <v>60798387</v>
      </c>
      <c r="JE158" s="34">
        <v>61921656</v>
      </c>
      <c r="JF158" s="34">
        <v>63044497</v>
      </c>
      <c r="JG158" s="34">
        <v>64166959</v>
      </c>
      <c r="JH158" s="34">
        <v>65289076</v>
      </c>
      <c r="JI158" s="34">
        <v>66411857.999999993</v>
      </c>
      <c r="JJ158" s="34">
        <v>67531050</v>
      </c>
      <c r="JK158" s="34">
        <v>68645364</v>
      </c>
      <c r="JL158" s="34">
        <v>69758296</v>
      </c>
      <c r="JM158" s="34">
        <v>70863670</v>
      </c>
      <c r="JN158" s="34">
        <v>71955768</v>
      </c>
      <c r="JO158" s="34">
        <v>73039510</v>
      </c>
      <c r="JP158" s="34">
        <v>74117243</v>
      </c>
      <c r="JQ158" s="34">
        <v>75187298</v>
      </c>
      <c r="JR158" s="34">
        <v>76249128</v>
      </c>
      <c r="JS158" s="34">
        <v>77300179</v>
      </c>
      <c r="JT158" s="34">
        <v>78336291</v>
      </c>
      <c r="JU158" s="34">
        <v>79364069</v>
      </c>
      <c r="JV158" s="34">
        <v>80384507</v>
      </c>
      <c r="JW158" s="34">
        <v>81389113</v>
      </c>
      <c r="JX158" s="34">
        <v>82380520</v>
      </c>
      <c r="JY158" s="34">
        <v>83362573</v>
      </c>
      <c r="JZ158" s="34">
        <v>84333440</v>
      </c>
      <c r="KA158" s="34">
        <v>85288233</v>
      </c>
      <c r="KB158" s="34">
        <v>86228365</v>
      </c>
      <c r="KC158" s="34">
        <v>87158717</v>
      </c>
      <c r="KD158" s="34">
        <v>88074386</v>
      </c>
      <c r="KE158" s="34">
        <v>88977367</v>
      </c>
      <c r="KF158" s="34">
        <v>89867532</v>
      </c>
      <c r="KG158" s="34">
        <v>90739626</v>
      </c>
      <c r="KH158" s="34">
        <v>91595788</v>
      </c>
      <c r="KI158" s="34">
        <v>92436515</v>
      </c>
      <c r="KJ158" s="34">
        <v>93264598</v>
      </c>
      <c r="KK158" s="34">
        <v>94078571</v>
      </c>
      <c r="KL158" s="34">
        <v>94874944</v>
      </c>
      <c r="KM158" s="34">
        <v>95655760</v>
      </c>
      <c r="KN158" s="34">
        <v>96420071</v>
      </c>
      <c r="KO158" s="34">
        <v>97165952</v>
      </c>
      <c r="KP158" s="34">
        <v>97891686</v>
      </c>
      <c r="KQ158" s="34">
        <v>98599479</v>
      </c>
      <c r="KR158" s="34">
        <v>99291700</v>
      </c>
      <c r="KS158" s="34">
        <v>99966664</v>
      </c>
      <c r="KT158" s="34">
        <v>100621306</v>
      </c>
      <c r="KU158" s="34">
        <v>101257806</v>
      </c>
      <c r="KV158" s="34">
        <v>101876477</v>
      </c>
      <c r="KW158" s="34">
        <v>102477180</v>
      </c>
      <c r="KX158" s="34">
        <v>103061548</v>
      </c>
      <c r="KY158" s="34">
        <v>103629213</v>
      </c>
      <c r="KZ158" s="34">
        <v>104180902</v>
      </c>
      <c r="LA158" s="34">
        <v>104713645</v>
      </c>
      <c r="LB158" s="34">
        <v>105224689</v>
      </c>
      <c r="LC158" s="34">
        <v>105718606</v>
      </c>
      <c r="LD158" s="34">
        <v>106196946</v>
      </c>
      <c r="LE158" t="s">
        <v>843</v>
      </c>
      <c r="LF158" t="s">
        <v>843</v>
      </c>
      <c r="LG158" t="s">
        <v>843</v>
      </c>
      <c r="LH158" s="34">
        <v>2.453305572271347E-2</v>
      </c>
      <c r="LI158" s="34">
        <v>2.5131680071353912E-2</v>
      </c>
      <c r="LJ158" s="34">
        <v>2.5694031268358231E-2</v>
      </c>
      <c r="LK158" s="34">
        <v>2.5966925546526909E-2</v>
      </c>
      <c r="LL158" s="34">
        <v>2.6114745065569878E-2</v>
      </c>
      <c r="LM158" s="34">
        <v>2.5897761806845665E-2</v>
      </c>
      <c r="LN158" s="34">
        <v>2.5637801736593246E-2</v>
      </c>
      <c r="LO158" s="34">
        <v>2.5921318680047989E-2</v>
      </c>
      <c r="LP158" s="34">
        <v>2.6206430047750473E-2</v>
      </c>
      <c r="LQ158" s="34">
        <v>2.6698026806116104E-2</v>
      </c>
      <c r="LR158" s="34">
        <v>2.7998208999633789E-2</v>
      </c>
      <c r="LS158" s="34">
        <v>2.9326776042580605E-2</v>
      </c>
      <c r="LT158" s="34">
        <v>3.0146103352308273E-2</v>
      </c>
      <c r="LU158" s="34">
        <v>3.0727392062544823E-2</v>
      </c>
      <c r="LV158" s="34">
        <v>3.0689338222146034E-2</v>
      </c>
      <c r="LW158" s="34">
        <v>3.0430197715759277E-2</v>
      </c>
      <c r="LX158" s="34">
        <v>3.1291555613279343E-2</v>
      </c>
      <c r="LY158" s="34">
        <v>3.1031850725412369E-2</v>
      </c>
      <c r="LZ158" s="34">
        <v>2.9468871653079987E-2</v>
      </c>
      <c r="MA158" s="34">
        <v>2.8865665197372437E-2</v>
      </c>
      <c r="MB158" s="34">
        <v>2.9048196971416473E-2</v>
      </c>
      <c r="MC158" s="34">
        <v>2.8421122580766678E-2</v>
      </c>
      <c r="MD158" s="34">
        <v>2.7441930025815964E-2</v>
      </c>
      <c r="ME158" s="34">
        <v>2.7753520756959915E-2</v>
      </c>
      <c r="MF158" s="34">
        <v>2.7957240119576454E-2</v>
      </c>
      <c r="MG158" s="34">
        <v>2.7618536725640297E-2</v>
      </c>
      <c r="MH158" s="34">
        <v>2.7283262461423874E-2</v>
      </c>
      <c r="MI158" s="34">
        <v>2.6936151087284088E-2</v>
      </c>
      <c r="MJ158" s="34">
        <v>2.6563622057437897E-2</v>
      </c>
      <c r="MK158" s="34">
        <v>2.6183335110545158E-2</v>
      </c>
      <c r="ML158" s="34">
        <v>2.5757111608982086E-2</v>
      </c>
      <c r="MM158" s="34">
        <v>2.5382639840245247E-2</v>
      </c>
      <c r="MN158" s="34">
        <v>2.5023669004440308E-2</v>
      </c>
      <c r="MO158" s="34">
        <v>2.4569123983383179E-2</v>
      </c>
      <c r="MP158" s="34">
        <v>2.4180121719837189E-2</v>
      </c>
      <c r="MQ158" s="34">
        <v>2.3782357573509216E-2</v>
      </c>
      <c r="MR158" s="34">
        <v>2.332952618598938E-2</v>
      </c>
      <c r="MS158" s="34">
        <v>2.2977204993367195E-2</v>
      </c>
      <c r="MT158" s="34">
        <v>2.25997194647789E-2</v>
      </c>
      <c r="MU158" s="34">
        <v>2.2151872515678406E-2</v>
      </c>
      <c r="MV158" s="34">
        <v>2.1765416488051414E-2</v>
      </c>
      <c r="MW158" s="34">
        <v>2.1332446485757828E-2</v>
      </c>
      <c r="MX158" s="34">
        <v>2.0896466448903084E-2</v>
      </c>
      <c r="MY158" s="34">
        <v>2.0568463951349258E-2</v>
      </c>
      <c r="MZ158" s="34">
        <v>2.0224789157509804E-2</v>
      </c>
      <c r="NA158" s="34">
        <v>1.9827814772725105E-2</v>
      </c>
      <c r="NB158" s="34">
        <v>1.9438698887825012E-2</v>
      </c>
      <c r="NC158" s="34">
        <v>1.9126437604427338E-2</v>
      </c>
      <c r="ND158" s="34">
        <v>1.87502671033144E-2</v>
      </c>
      <c r="NE158" s="34">
        <v>1.8306713551282883E-2</v>
      </c>
      <c r="NF158" s="34">
        <v>1.7970805987715721E-2</v>
      </c>
      <c r="NG158" s="34">
        <v>1.7647642642259598E-2</v>
      </c>
      <c r="NH158" s="34">
        <v>1.7336312681436539E-2</v>
      </c>
      <c r="NI158" s="34">
        <v>1.7050892114639282E-2</v>
      </c>
      <c r="NJ158" s="34">
        <v>1.6711866483092308E-2</v>
      </c>
      <c r="NK158" s="34">
        <v>1.6366107389330864E-2</v>
      </c>
      <c r="NL158" s="34">
        <v>1.6082754358649254E-2</v>
      </c>
      <c r="NM158" s="34">
        <v>1.5721537172794342E-2</v>
      </c>
      <c r="NN158" s="34">
        <v>1.5293706208467484E-2</v>
      </c>
      <c r="NO158" s="34">
        <v>1.4948930591344833E-2</v>
      </c>
      <c r="NP158" s="34">
        <v>1.4647676609456539E-2</v>
      </c>
      <c r="NQ158" s="34">
        <v>1.4334103092551231E-2</v>
      </c>
      <c r="NR158" s="34">
        <v>1.4023671858012676E-2</v>
      </c>
      <c r="NS158" s="34">
        <v>1.3690291903913021E-2</v>
      </c>
      <c r="NT158" s="34">
        <v>1.3314710929989815E-2</v>
      </c>
      <c r="NU158" s="34">
        <v>1.3034752570092678E-2</v>
      </c>
      <c r="NV158" s="34">
        <v>1.2775723822414875E-2</v>
      </c>
      <c r="NW158" s="34">
        <v>1.2420058250427246E-2</v>
      </c>
      <c r="NX158" s="34">
        <v>1.2107484042644501E-2</v>
      </c>
      <c r="NY158" s="34">
        <v>1.1850442737340927E-2</v>
      </c>
      <c r="NZ158" s="34">
        <v>1.1579020880162716E-2</v>
      </c>
      <c r="OA158" s="34">
        <v>1.1258031241595745E-2</v>
      </c>
      <c r="OB158" s="34">
        <v>1.0962687432765961E-2</v>
      </c>
      <c r="OC158" s="34">
        <v>1.0731605812907219E-2</v>
      </c>
      <c r="OD158" s="34">
        <v>1.045096293091774E-2</v>
      </c>
      <c r="OE158" s="34">
        <v>1.0200280696153641E-2</v>
      </c>
      <c r="OF158" s="34">
        <v>9.9546853452920914E-3</v>
      </c>
      <c r="OG158" s="34">
        <v>9.6574332565069199E-3</v>
      </c>
      <c r="OH158" s="34">
        <v>9.391135536134243E-3</v>
      </c>
      <c r="OI158" s="34">
        <v>9.1367969289422035E-3</v>
      </c>
      <c r="OJ158" s="34">
        <v>8.9185088872909546E-3</v>
      </c>
      <c r="OK158" s="34">
        <v>8.6897015571594238E-3</v>
      </c>
      <c r="OL158" s="34">
        <v>8.4293503314256668E-3</v>
      </c>
      <c r="OM158" s="34">
        <v>8.196268230676651E-3</v>
      </c>
      <c r="ON158" s="34">
        <v>7.9584717750549316E-3</v>
      </c>
      <c r="OO158" s="34">
        <v>7.7059767208993435E-3</v>
      </c>
      <c r="OP158" s="34">
        <v>7.4412603862583637E-3</v>
      </c>
      <c r="OQ158" s="34">
        <v>7.2043552063405514E-3</v>
      </c>
      <c r="OR158" s="34">
        <v>6.9960048422217369E-3</v>
      </c>
      <c r="OS158" s="34">
        <v>6.7747877910733223E-3</v>
      </c>
      <c r="OT158" s="34">
        <v>6.5272538922727108E-3</v>
      </c>
      <c r="OU158" s="34">
        <v>6.3057746738195419E-3</v>
      </c>
      <c r="OV158" s="34">
        <v>6.0912701301276684E-3</v>
      </c>
      <c r="OW158" s="34">
        <v>5.8790701441466808E-3</v>
      </c>
      <c r="OX158" s="34">
        <v>5.6862235069274902E-3</v>
      </c>
      <c r="OY158" s="34">
        <v>5.4929056204855442E-3</v>
      </c>
      <c r="OZ158" s="34">
        <v>5.3095617331564426E-3</v>
      </c>
      <c r="PA158" s="34">
        <v>5.1006036810576916E-3</v>
      </c>
      <c r="PB158" s="34">
        <v>4.8685250803828239E-3</v>
      </c>
      <c r="PC158" s="34">
        <v>4.6829446218907833E-3</v>
      </c>
      <c r="PD158" s="34">
        <v>4.5144474133849144E-3</v>
      </c>
      <c r="PE158" t="s">
        <v>1300</v>
      </c>
      <c r="PF158" t="s">
        <v>843</v>
      </c>
      <c r="PG158" t="s">
        <v>843</v>
      </c>
      <c r="PH158" t="s">
        <v>843</v>
      </c>
      <c r="PI158" t="s">
        <v>843</v>
      </c>
      <c r="PJ158" t="s">
        <v>1300</v>
      </c>
      <c r="PK158" s="34">
        <v>0.48714941740036011</v>
      </c>
      <c r="PL158" s="34">
        <v>0.48692944645881653</v>
      </c>
      <c r="PM158" s="34">
        <v>0.48681023716926575</v>
      </c>
      <c r="PN158" s="34">
        <v>0.48675158619880676</v>
      </c>
      <c r="PO158" s="34">
        <v>0.486765056848526</v>
      </c>
      <c r="PP158" s="34">
        <v>0.48679378628730774</v>
      </c>
      <c r="PQ158" s="34">
        <v>0.48681291937828064</v>
      </c>
      <c r="PR158" s="34">
        <v>0.48687246441841125</v>
      </c>
      <c r="PS158" s="34">
        <v>0.48688280582427979</v>
      </c>
      <c r="PT158" s="34">
        <v>0.48685759305953979</v>
      </c>
      <c r="PU158" s="34">
        <v>0.48697042465209961</v>
      </c>
      <c r="PV158" s="34">
        <v>0.48726153373718262</v>
      </c>
      <c r="PW158" s="34">
        <v>0.48766395449638367</v>
      </c>
      <c r="PX158" s="34">
        <v>0.48812645673751831</v>
      </c>
      <c r="PY158" s="34">
        <v>0.48860922455787659</v>
      </c>
      <c r="PZ158" s="34">
        <v>0.48907375335693359</v>
      </c>
      <c r="QA158" s="34">
        <v>0.48963671922683716</v>
      </c>
      <c r="QB158" s="34">
        <v>0.49011945724487305</v>
      </c>
      <c r="QC158" s="34">
        <v>0.49031218886375427</v>
      </c>
      <c r="QD158" s="34">
        <v>0.49039113521575928</v>
      </c>
      <c r="QE158" s="34">
        <v>0.49051195383071899</v>
      </c>
      <c r="QF158" s="34">
        <v>0.4906066358089447</v>
      </c>
      <c r="QG158" s="34">
        <v>0.49064159393310547</v>
      </c>
      <c r="QH158" s="34">
        <v>0.49073660373687744</v>
      </c>
      <c r="QI158" s="34">
        <v>0.49086788296699524</v>
      </c>
      <c r="QJ158" s="34">
        <v>0.49099239706993103</v>
      </c>
      <c r="QK158" s="34">
        <v>0.49111068248748779</v>
      </c>
      <c r="QL158" s="34">
        <v>0.49122181534767151</v>
      </c>
      <c r="QM158" s="34">
        <v>0.49132639169692993</v>
      </c>
      <c r="QN158" s="34">
        <v>0.49142369627952576</v>
      </c>
      <c r="QO158" s="34">
        <v>0.49151229858398438</v>
      </c>
      <c r="QP158" s="34">
        <v>0.4915936291217804</v>
      </c>
      <c r="QQ158" s="34">
        <v>0.49166825413703918</v>
      </c>
      <c r="QR158" s="34">
        <v>0.4917348325252533</v>
      </c>
      <c r="QS158" s="34">
        <v>0.49179214239120483</v>
      </c>
      <c r="QT158" s="34">
        <v>0.49183955788612366</v>
      </c>
      <c r="QU158" s="34">
        <v>0.49187809228897095</v>
      </c>
      <c r="QV158" s="34">
        <v>0.49190863966941833</v>
      </c>
      <c r="QW158" s="34">
        <v>0.49192878603935242</v>
      </c>
      <c r="QX158" s="34">
        <v>0.49193742871284485</v>
      </c>
      <c r="QY158" s="34">
        <v>0.49193626642227173</v>
      </c>
      <c r="QZ158" s="34">
        <v>0.49192610383033752</v>
      </c>
      <c r="RA158" s="34">
        <v>0.49190610647201538</v>
      </c>
      <c r="RB158" s="34">
        <v>0.49187681078910828</v>
      </c>
      <c r="RC158" s="34">
        <v>0.49183979630470276</v>
      </c>
      <c r="RD158" s="34">
        <v>0.49179449677467346</v>
      </c>
      <c r="RE158" s="34">
        <v>0.49174126982688904</v>
      </c>
      <c r="RF158" s="34">
        <v>0.49168291687965393</v>
      </c>
      <c r="RG158" s="34">
        <v>0.49161854386329651</v>
      </c>
      <c r="RH158" s="34">
        <v>0.49154680967330933</v>
      </c>
      <c r="RI158" s="34">
        <v>0.49146869778633118</v>
      </c>
      <c r="RJ158" s="34">
        <v>0.49138429760932922</v>
      </c>
      <c r="RK158" s="34">
        <v>0.49129584431648254</v>
      </c>
      <c r="RL158" s="34">
        <v>0.49120369553565979</v>
      </c>
      <c r="RM158" s="34">
        <v>0.49110648036003113</v>
      </c>
      <c r="RN158" s="34">
        <v>0.49100443720817566</v>
      </c>
      <c r="RO158" s="34">
        <v>0.49089869856834412</v>
      </c>
      <c r="RP158" s="34">
        <v>0.49078822135925293</v>
      </c>
      <c r="RQ158" s="34">
        <v>0.49067306518554688</v>
      </c>
      <c r="RR158" s="34">
        <v>0.4905543327331543</v>
      </c>
      <c r="RS158" s="34">
        <v>0.49043059349060059</v>
      </c>
      <c r="RT158" s="34">
        <v>0.49030271172523499</v>
      </c>
      <c r="RU158" s="34">
        <v>0.49017110466957092</v>
      </c>
      <c r="RV158" s="34">
        <v>0.49003598093986511</v>
      </c>
      <c r="RW158" s="34">
        <v>0.48989701271057129</v>
      </c>
      <c r="RX158" s="34">
        <v>0.48975446820259094</v>
      </c>
      <c r="RY158" s="34">
        <v>0.48960784077644348</v>
      </c>
      <c r="RZ158" s="34">
        <v>0.48945668339729309</v>
      </c>
      <c r="SA158" s="34">
        <v>0.48930284380912781</v>
      </c>
      <c r="SB158" s="34">
        <v>0.48914602398872375</v>
      </c>
      <c r="SC158" s="34">
        <v>0.48898494243621826</v>
      </c>
      <c r="SD158" s="34">
        <v>0.48882076144218445</v>
      </c>
      <c r="SE158" s="34">
        <v>0.48865437507629395</v>
      </c>
      <c r="SF158" s="34">
        <v>0.48848626017570496</v>
      </c>
      <c r="SG158" s="34">
        <v>0.48831644654273987</v>
      </c>
      <c r="SH158" s="34">
        <v>0.48814481496810913</v>
      </c>
      <c r="SI158" s="34">
        <v>0.48797112703323364</v>
      </c>
      <c r="SJ158" s="34">
        <v>0.48779594898223877</v>
      </c>
      <c r="SK158" s="34">
        <v>0.48761975765228271</v>
      </c>
      <c r="SL158" s="34">
        <v>0.48744121193885803</v>
      </c>
      <c r="SM158" s="34">
        <v>0.48726165294647217</v>
      </c>
      <c r="SN158" s="34">
        <v>0.4870830774307251</v>
      </c>
      <c r="SO158" s="34">
        <v>0.48690652847290039</v>
      </c>
      <c r="SP158" s="34">
        <v>0.48673093318939209</v>
      </c>
      <c r="SQ158" s="34">
        <v>0.48655638098716736</v>
      </c>
      <c r="SR158" s="34">
        <v>0.48638445138931274</v>
      </c>
      <c r="SS158" s="34">
        <v>0.48621386289596558</v>
      </c>
      <c r="ST158" s="34">
        <v>0.48604533076286316</v>
      </c>
      <c r="SU158" s="34">
        <v>0.48588013648986816</v>
      </c>
      <c r="SV158" s="34">
        <v>0.48571789264678955</v>
      </c>
      <c r="SW158" s="34">
        <v>0.48556038737297058</v>
      </c>
      <c r="SX158" s="34">
        <v>0.48540449142456055</v>
      </c>
      <c r="SY158" s="34">
        <v>0.48524820804595947</v>
      </c>
      <c r="SZ158" s="34">
        <v>0.48509424924850464</v>
      </c>
      <c r="TA158" s="34">
        <v>0.48494440317153931</v>
      </c>
      <c r="TB158" s="34">
        <v>0.48479852080345154</v>
      </c>
      <c r="TC158" s="34">
        <v>0.48465606570243835</v>
      </c>
      <c r="TD158" s="34">
        <v>0.48451870679855347</v>
      </c>
      <c r="TE158" s="34">
        <v>0.48438671231269836</v>
      </c>
      <c r="TF158" s="34">
        <v>0.48426035046577454</v>
      </c>
      <c r="TG158" s="34">
        <v>0.48414003849029541</v>
      </c>
      <c r="TH158" t="s">
        <v>843</v>
      </c>
      <c r="TI158" t="s">
        <v>843</v>
      </c>
      <c r="TJ158" t="s">
        <v>1300</v>
      </c>
      <c r="TK158" s="34">
        <v>0.52816400343855596</v>
      </c>
      <c r="TL158" s="34">
        <v>0.52695018881392497</v>
      </c>
      <c r="TM158" s="34">
        <v>0.52591780687678902</v>
      </c>
      <c r="TN158" s="34">
        <v>0.52491678569192102</v>
      </c>
      <c r="TO158" s="34">
        <v>0.52403236441121204</v>
      </c>
      <c r="TP158" s="34">
        <v>0.52325130313818202</v>
      </c>
      <c r="TQ158" s="34">
        <v>0.52246149899094496</v>
      </c>
      <c r="TR158" s="34">
        <v>0.52181766012877606</v>
      </c>
      <c r="TS158" s="34">
        <v>0.52097817724650397</v>
      </c>
      <c r="TT158" s="34">
        <v>0.51985907260392306</v>
      </c>
      <c r="TU158" s="34">
        <v>0.51904200722180804</v>
      </c>
      <c r="TV158" s="34">
        <v>0.51888554499939199</v>
      </c>
      <c r="TW158" s="34">
        <v>0.51947727771402397</v>
      </c>
      <c r="TX158" s="34">
        <v>0.52064181263454801</v>
      </c>
      <c r="TY158" s="34">
        <v>0.52237174472332104</v>
      </c>
      <c r="TZ158" s="34">
        <v>0.52458138864020698</v>
      </c>
      <c r="UA158" s="34">
        <v>0.52721516993532702</v>
      </c>
      <c r="UB158" s="34">
        <v>0.52970583148616701</v>
      </c>
      <c r="UC158" s="34">
        <v>0.531648555441119</v>
      </c>
      <c r="UD158" s="34">
        <v>0.53343214818794205</v>
      </c>
      <c r="UE158" s="34">
        <v>0.53536402424780904</v>
      </c>
      <c r="UF158" s="34">
        <v>0.53727676578460803</v>
      </c>
      <c r="UG158" s="34">
        <v>0.53910549224429805</v>
      </c>
      <c r="UH158" s="34">
        <v>0.54137460109718294</v>
      </c>
      <c r="UI158" s="34">
        <v>0.54415836388598604</v>
      </c>
      <c r="UJ158" s="34">
        <v>0.54729442250558202</v>
      </c>
      <c r="UK158" s="34">
        <v>0.55061678255629098</v>
      </c>
      <c r="UL158" s="34">
        <v>0.55399763493680998</v>
      </c>
      <c r="UM158" s="34">
        <v>0.55742128564670601</v>
      </c>
      <c r="UN158" s="34">
        <v>0.560660554923468</v>
      </c>
      <c r="UO158" s="34">
        <v>0.56375007157134394</v>
      </c>
      <c r="UP158" s="34">
        <v>0.56690060536286502</v>
      </c>
      <c r="UQ158" s="34">
        <v>0.57012760803749596</v>
      </c>
      <c r="UR158" s="34">
        <v>0.57345563478816797</v>
      </c>
      <c r="US158" s="34">
        <v>0.57678239451041302</v>
      </c>
      <c r="UT158" s="34">
        <v>0.58010236134693893</v>
      </c>
      <c r="UU158" s="34">
        <v>0.58345680018694401</v>
      </c>
      <c r="UV158" s="34">
        <v>0.58676532150882099</v>
      </c>
      <c r="UW158" s="34">
        <v>0.59004216818468702</v>
      </c>
      <c r="UX158" s="34">
        <v>0.59335298663417502</v>
      </c>
      <c r="UY158" s="34">
        <v>0.596673297889592</v>
      </c>
      <c r="UZ158" s="34">
        <v>0.60004581110482003</v>
      </c>
      <c r="VA158" s="34">
        <v>0.60349204736780404</v>
      </c>
      <c r="VB158" s="34">
        <v>0.60694199583125696</v>
      </c>
      <c r="VC158" s="34">
        <v>0.61037666688179404</v>
      </c>
      <c r="VD158" s="34">
        <v>0.61375100394415294</v>
      </c>
      <c r="VE158" s="34">
        <v>0.61709994607576202</v>
      </c>
      <c r="VF158" s="34">
        <v>0.62040245104067604</v>
      </c>
      <c r="VG158" s="34">
        <v>0.62359653041785001</v>
      </c>
      <c r="VH158" s="34">
        <v>0.62673982243998905</v>
      </c>
      <c r="VI158" s="34">
        <v>0.62975274725601604</v>
      </c>
      <c r="VJ158" s="34">
        <v>0.63258759075679405</v>
      </c>
      <c r="VK158" s="34">
        <v>0.63531357833889401</v>
      </c>
      <c r="VL158" s="34">
        <v>0.63791468535634099</v>
      </c>
      <c r="VM158" s="34">
        <v>0.64037330501766698</v>
      </c>
      <c r="VN158" s="34">
        <v>0.64274067104328192</v>
      </c>
      <c r="VO158" s="34">
        <v>0.6449557340104749</v>
      </c>
      <c r="VP158" s="34">
        <v>0.64706795705706499</v>
      </c>
      <c r="VQ158" s="34">
        <v>0.64919060171236398</v>
      </c>
      <c r="VR158" s="34">
        <v>0.65125493722507199</v>
      </c>
      <c r="VS158" s="34">
        <v>0.65319889192316594</v>
      </c>
      <c r="VT158" s="34">
        <v>0.65502767272623397</v>
      </c>
      <c r="VU158" s="34">
        <v>0.65676274787537692</v>
      </c>
      <c r="VV158" s="34">
        <v>0.65837583857098292</v>
      </c>
      <c r="VW158" s="34">
        <v>0.65986915949339509</v>
      </c>
      <c r="VX158" s="34">
        <v>0.66126482249794905</v>
      </c>
      <c r="VY158" s="34">
        <v>0.66256965202616502</v>
      </c>
      <c r="VZ158" s="34">
        <v>0.66386430986085498</v>
      </c>
      <c r="WA158" s="34">
        <v>0.66512543256585399</v>
      </c>
      <c r="WB158" s="34">
        <v>0.66629170223493606</v>
      </c>
      <c r="WC158" s="34">
        <v>0.66738941871694091</v>
      </c>
      <c r="WD158" s="34">
        <v>0.66849007177813102</v>
      </c>
      <c r="WE158" s="34">
        <v>0.66950275005214399</v>
      </c>
      <c r="WF158" s="34">
        <v>0.67025076407302608</v>
      </c>
      <c r="WG158" s="34">
        <v>0.67078148577726093</v>
      </c>
      <c r="WH158" s="34">
        <v>0.671141733555353</v>
      </c>
      <c r="WI158" s="34">
        <v>0.67137190882242093</v>
      </c>
      <c r="WJ158" s="34">
        <v>0.67155437691577002</v>
      </c>
      <c r="WK158" s="34">
        <v>0.67165329698348097</v>
      </c>
      <c r="WL158" s="34">
        <v>0.671696619719509</v>
      </c>
      <c r="WM158" s="34">
        <v>0.67173458288929</v>
      </c>
      <c r="WN158" s="34">
        <v>0.67170528663748497</v>
      </c>
      <c r="WO158" s="34">
        <v>0.671533344989379</v>
      </c>
      <c r="WP158" s="34">
        <v>0.67124120215678207</v>
      </c>
      <c r="WQ158" s="34">
        <v>0.67089879035662603</v>
      </c>
      <c r="WR158" s="34">
        <v>0.67050698648788498</v>
      </c>
      <c r="WS158" s="34">
        <v>0.67003090196019899</v>
      </c>
      <c r="WT158" s="34">
        <v>0.66948740672351803</v>
      </c>
      <c r="WU158" s="34">
        <v>0.66891757150354703</v>
      </c>
      <c r="WV158" s="34">
        <v>0.66828366570137998</v>
      </c>
      <c r="WW158" s="34">
        <v>0.66763077825500905</v>
      </c>
      <c r="WX158" s="34">
        <v>0.66694471765932206</v>
      </c>
      <c r="WY158" s="34">
        <v>0.66617566192439104</v>
      </c>
      <c r="WZ158" s="34">
        <v>0.66535921460758407</v>
      </c>
      <c r="XA158" s="34">
        <v>0.66449807740128308</v>
      </c>
      <c r="XB158" s="34">
        <v>0.66363835715109398</v>
      </c>
      <c r="XC158" s="34">
        <v>0.66275295033079606</v>
      </c>
      <c r="XD158" s="34">
        <v>0.66182867094350495</v>
      </c>
      <c r="XE158" s="34">
        <v>0.66093005350165501</v>
      </c>
      <c r="XF158" s="34">
        <v>0.65999730142110802</v>
      </c>
      <c r="XG158" s="34">
        <v>0.65901388538988703</v>
      </c>
      <c r="XH158" t="s">
        <v>843</v>
      </c>
      <c r="XI158" t="s">
        <v>1300</v>
      </c>
      <c r="XJ158" s="34">
        <v>0.51111051517529094</v>
      </c>
      <c r="XK158" s="34">
        <v>0.50989243480079405</v>
      </c>
      <c r="XL158" s="34">
        <v>0.50892636972580707</v>
      </c>
      <c r="XM158" s="34">
        <v>0.50799967237814991</v>
      </c>
      <c r="XN158" s="34">
        <v>0.50723528891611203</v>
      </c>
      <c r="XO158" s="34">
        <v>0.50663356540778604</v>
      </c>
      <c r="XP158" s="34">
        <v>0.50607324731297398</v>
      </c>
      <c r="XQ158" s="34">
        <v>0.50564070048499299</v>
      </c>
      <c r="XR158" s="34">
        <v>0.50487333347508601</v>
      </c>
      <c r="XS158" s="34">
        <v>0.50371948194872795</v>
      </c>
      <c r="XT158" s="34">
        <v>0.50289558819788194</v>
      </c>
      <c r="XU158" s="34">
        <v>0.50273092804205799</v>
      </c>
      <c r="XV158" s="34">
        <v>0.50328078145311894</v>
      </c>
      <c r="XW158" s="34">
        <v>0.50445282345198406</v>
      </c>
      <c r="XX158" s="34">
        <v>0.50621335635188802</v>
      </c>
      <c r="XY158" s="34">
        <v>0.50838975488265803</v>
      </c>
      <c r="XZ158" s="34">
        <v>0.51098454073200794</v>
      </c>
      <c r="YA158" s="34">
        <v>0.51347793259238106</v>
      </c>
      <c r="YB158" s="34">
        <v>0.51543811601859402</v>
      </c>
      <c r="YC158" s="34">
        <v>0.517239681109121</v>
      </c>
      <c r="YD158" s="34">
        <v>0.51920923115638407</v>
      </c>
      <c r="YE158" s="34">
        <v>0.52122913525274395</v>
      </c>
      <c r="YF158" s="34">
        <v>0.523202120771039</v>
      </c>
      <c r="YG158" s="34">
        <v>0.52556196569207103</v>
      </c>
      <c r="YH158" s="34">
        <v>0.528396912744308</v>
      </c>
      <c r="YI158" s="34">
        <v>0.53157829473467599</v>
      </c>
      <c r="YJ158" s="34">
        <v>0.53488726528247199</v>
      </c>
      <c r="YK158" s="34">
        <v>0.53816047683171597</v>
      </c>
      <c r="YL158" s="34">
        <v>0.54137112677988708</v>
      </c>
      <c r="YM158" s="34">
        <v>0.54428260153179897</v>
      </c>
      <c r="YN158" s="34">
        <v>0.54694878561115801</v>
      </c>
      <c r="YO158" s="34">
        <v>0.549625629072932</v>
      </c>
      <c r="YP158" s="34">
        <v>0.55237482531872706</v>
      </c>
      <c r="YQ158" s="34">
        <v>0.55525432894568505</v>
      </c>
      <c r="YR158" s="34">
        <v>0.55818599844025396</v>
      </c>
      <c r="YS158" s="34">
        <v>0.56117790364668596</v>
      </c>
      <c r="YT158" s="34">
        <v>0.56427011711144404</v>
      </c>
      <c r="YU158" s="34">
        <v>0.56739445802479205</v>
      </c>
      <c r="YV158" s="34">
        <v>0.57056596260622694</v>
      </c>
      <c r="YW158" s="34">
        <v>0.57381220401263899</v>
      </c>
      <c r="YX158" s="34">
        <v>0.57704034138732507</v>
      </c>
      <c r="YY158" s="34">
        <v>0.58028475961278503</v>
      </c>
      <c r="YZ158" s="34">
        <v>0.58356029774522999</v>
      </c>
      <c r="ZA158" s="34">
        <v>0.58674427670843599</v>
      </c>
      <c r="ZB158" s="34">
        <v>0.58980747779841303</v>
      </c>
      <c r="ZC158" s="34">
        <v>0.59274519283613802</v>
      </c>
      <c r="ZD158" s="34">
        <v>0.59559050183484397</v>
      </c>
      <c r="ZE158" s="34">
        <v>0.59831826973802305</v>
      </c>
      <c r="ZF158" s="34">
        <v>0.600919522742277</v>
      </c>
      <c r="ZG158" s="34">
        <v>0.60347586954493104</v>
      </c>
      <c r="ZH158" s="34">
        <v>0.60591997739374504</v>
      </c>
      <c r="ZI158" s="34">
        <v>0.60821867840113808</v>
      </c>
      <c r="ZJ158" s="34">
        <v>0.61043692822364304</v>
      </c>
      <c r="ZK158" s="34">
        <v>0.61253158283871501</v>
      </c>
      <c r="ZL158" s="34">
        <v>0.61448049738246002</v>
      </c>
      <c r="ZM158" s="34">
        <v>0.61633816681588405</v>
      </c>
      <c r="ZN158" s="34">
        <v>0.61802300904827101</v>
      </c>
      <c r="ZO158" s="34">
        <v>0.61954017750181301</v>
      </c>
      <c r="ZP158" s="34">
        <v>0.62101634174077802</v>
      </c>
      <c r="ZQ158" s="34">
        <v>0.62241872241475904</v>
      </c>
      <c r="ZR158" s="34">
        <v>0.62368201553314695</v>
      </c>
      <c r="ZS158" s="34">
        <v>0.62483048416522702</v>
      </c>
      <c r="ZT158" s="34">
        <v>0.62592795570021398</v>
      </c>
      <c r="ZU158" s="34">
        <v>0.62692377059745397</v>
      </c>
      <c r="ZV158" s="34">
        <v>0.62781366557168194</v>
      </c>
      <c r="ZW158" s="34">
        <v>0.62864720935616303</v>
      </c>
      <c r="ZX158" s="34">
        <v>0.62941102959934203</v>
      </c>
      <c r="ZY158" s="34">
        <v>0.63016303931315099</v>
      </c>
      <c r="ZZ158" s="34">
        <v>0.63080433335453601</v>
      </c>
      <c r="AAA158" s="34">
        <v>0.63120046311910005</v>
      </c>
      <c r="AAB158" s="34">
        <v>0.631392991914002</v>
      </c>
      <c r="AAC158" s="34">
        <v>0.63152103291904294</v>
      </c>
      <c r="AAD158" s="34">
        <v>0.63155428610991304</v>
      </c>
      <c r="AAE158" s="34">
        <v>0.63140385813960598</v>
      </c>
      <c r="AAF158" s="34">
        <v>0.63124865837838495</v>
      </c>
      <c r="AAG158" s="34">
        <v>0.63109656094395605</v>
      </c>
      <c r="AAH158" s="34">
        <v>0.63083800943815804</v>
      </c>
      <c r="AAI158" s="34">
        <v>0.630493005338153</v>
      </c>
      <c r="AAJ158" s="34">
        <v>0.63002533478941203</v>
      </c>
      <c r="AAK158" s="34">
        <v>0.62941086306958394</v>
      </c>
      <c r="AAL158" s="34">
        <v>0.62871185392721007</v>
      </c>
      <c r="AAM158" s="34">
        <v>0.62795511636757295</v>
      </c>
      <c r="AAN158" s="34">
        <v>0.62709872060635907</v>
      </c>
      <c r="AAO158" s="34">
        <v>0.62616859468874897</v>
      </c>
      <c r="AAP158" s="34">
        <v>0.62520915899346297</v>
      </c>
      <c r="AAQ158" s="34">
        <v>0.62421865313366798</v>
      </c>
      <c r="AAR158" s="34">
        <v>0.62315893903819897</v>
      </c>
      <c r="AAS158" s="34">
        <v>0.62203481318597997</v>
      </c>
      <c r="AAT158" s="34">
        <v>0.62089253492936702</v>
      </c>
      <c r="AAU158" s="34">
        <v>0.61970312613561296</v>
      </c>
      <c r="AAV158" s="34">
        <v>0.61852599398046992</v>
      </c>
      <c r="AAW158" s="34">
        <v>0.61733320400667802</v>
      </c>
      <c r="AAX158" s="34">
        <v>0.61606852090105202</v>
      </c>
      <c r="AAY158" s="34">
        <v>0.61479494751904806</v>
      </c>
      <c r="AAZ158" s="34">
        <v>0.61349160503585698</v>
      </c>
      <c r="ABA158" s="34">
        <v>0.61219454299920895</v>
      </c>
      <c r="ABB158" s="34">
        <v>0.610914927522345</v>
      </c>
      <c r="ABC158" s="34">
        <v>0.60960668974898202</v>
      </c>
      <c r="ABD158" s="34">
        <v>0.60831166062325803</v>
      </c>
      <c r="ABE158" s="34">
        <v>0.60702061467297197</v>
      </c>
      <c r="ABF158" s="34">
        <v>0.60569164578424006</v>
      </c>
      <c r="ABG158" t="s">
        <v>843</v>
      </c>
      <c r="ABH158" t="s">
        <v>843</v>
      </c>
      <c r="ABI158" t="s">
        <v>1300</v>
      </c>
      <c r="ABJ158" s="34">
        <v>0.42410176252583498</v>
      </c>
      <c r="ABK158" s="34">
        <v>0.42267698418994698</v>
      </c>
      <c r="ABL158" s="34">
        <v>0.42113095699768299</v>
      </c>
      <c r="ABM158" s="34">
        <v>0.41958479741844795</v>
      </c>
      <c r="ABN158" s="34">
        <v>0.41822744580245197</v>
      </c>
      <c r="ABO158" s="34">
        <v>0.41706957822637597</v>
      </c>
      <c r="ABP158" s="34">
        <v>0.41604872110593299</v>
      </c>
      <c r="ABQ158" s="34">
        <v>0.41528545387980104</v>
      </c>
      <c r="ABR158" s="34">
        <v>0.41436542021184603</v>
      </c>
      <c r="ABS158" s="34">
        <v>0.413203890712876</v>
      </c>
      <c r="ABT158" s="34">
        <v>0.41234589667215799</v>
      </c>
      <c r="ABU158" s="34">
        <v>0.41204305681283998</v>
      </c>
      <c r="ABV158" s="34">
        <v>0.41224070408501701</v>
      </c>
      <c r="ABW158" s="34">
        <v>0.41286153808624099</v>
      </c>
      <c r="ABX158" s="34">
        <v>0.414014203356392</v>
      </c>
      <c r="ABY158" s="34">
        <v>0.41562109171933004</v>
      </c>
      <c r="ABZ158" s="34">
        <v>0.41775468500208102</v>
      </c>
      <c r="ACA158" s="34">
        <v>0.42003536225997601</v>
      </c>
      <c r="ACB158" s="34">
        <v>0.42196848726112002</v>
      </c>
      <c r="ACC158" s="34">
        <v>0.42385789349689196</v>
      </c>
      <c r="ACD158" s="34">
        <v>0.42604226300273096</v>
      </c>
      <c r="ACE158" s="34">
        <v>0.42825556210367305</v>
      </c>
      <c r="ACF158" s="34">
        <v>0.43038766247071503</v>
      </c>
      <c r="ACG158" s="34">
        <v>0.43280040383093005</v>
      </c>
      <c r="ACH158" s="34">
        <v>0.43534487037013297</v>
      </c>
      <c r="ACI158" s="34">
        <v>0.43786541977348498</v>
      </c>
      <c r="ACJ158" s="34">
        <v>0.44041344929184101</v>
      </c>
      <c r="ACK158" s="34">
        <v>0.44303893213642098</v>
      </c>
      <c r="ACL158" s="34">
        <v>0.445980274866702</v>
      </c>
      <c r="ACM158" s="34">
        <v>0.44937363099240896</v>
      </c>
      <c r="ACN158" s="34">
        <v>0.45311036537076399</v>
      </c>
      <c r="ACO158" s="34">
        <v>0.45698320600327696</v>
      </c>
      <c r="ACP158" s="34">
        <v>0.46084096707428401</v>
      </c>
      <c r="ACQ158" s="34">
        <v>0.464694160510497</v>
      </c>
      <c r="ACR158" s="34">
        <v>0.46830384713793599</v>
      </c>
      <c r="ACS158" s="34">
        <v>0.471698448170913</v>
      </c>
      <c r="ACT158" s="34">
        <v>0.47515188204337</v>
      </c>
      <c r="ACU158" s="34">
        <v>0.47867776825248903</v>
      </c>
      <c r="ACV158" s="34">
        <v>0.48229039622480796</v>
      </c>
      <c r="ACW158" s="34">
        <v>0.48598454167750904</v>
      </c>
      <c r="ACX158" s="34">
        <v>0.48973371827244599</v>
      </c>
      <c r="ACY158" s="34">
        <v>0.49356717468987299</v>
      </c>
      <c r="ACZ158" s="34">
        <v>0.49747184308044801</v>
      </c>
      <c r="ADA158" s="34">
        <v>0.50139444873628503</v>
      </c>
      <c r="ADB158" s="34">
        <v>0.50533532316307594</v>
      </c>
      <c r="ADC158" s="34">
        <v>0.50927451884816199</v>
      </c>
      <c r="ADD158" s="34">
        <v>0.51321431667370498</v>
      </c>
      <c r="ADE158" s="34">
        <v>0.51712534353252904</v>
      </c>
      <c r="ADF158" s="34">
        <v>0.52099019073491104</v>
      </c>
      <c r="ADG158" s="34">
        <v>0.52480997500446402</v>
      </c>
      <c r="ADH158" s="34">
        <v>0.52849352951064399</v>
      </c>
      <c r="ADI158" s="34">
        <v>0.532067079881407</v>
      </c>
      <c r="ADJ158" s="34">
        <v>0.53554130556235802</v>
      </c>
      <c r="ADK158" s="34">
        <v>0.53885800032879705</v>
      </c>
      <c r="ADL158" s="34">
        <v>0.542084155791416</v>
      </c>
      <c r="ADM158" s="34">
        <v>0.54522172498948196</v>
      </c>
      <c r="ADN158" s="34">
        <v>0.54821264556118199</v>
      </c>
      <c r="ADO158" s="34">
        <v>0.55116416810501001</v>
      </c>
      <c r="ADP158" s="34">
        <v>0.55408814866716594</v>
      </c>
      <c r="ADQ158" s="34">
        <v>0.55689022283966605</v>
      </c>
      <c r="ADR158" s="34">
        <v>0.55959236773013799</v>
      </c>
      <c r="ADS158" s="34">
        <v>0.562160702743705</v>
      </c>
      <c r="ADT158" s="34">
        <v>0.56455599442760795</v>
      </c>
      <c r="ADU158" s="34">
        <v>0.56686980267620202</v>
      </c>
      <c r="ADV158" s="34">
        <v>0.56914007455369597</v>
      </c>
      <c r="ADW158" s="34">
        <v>0.57127532107760204</v>
      </c>
      <c r="ADX158" s="34">
        <v>0.57327827844536206</v>
      </c>
      <c r="ADY158" s="34">
        <v>0.57526538945857197</v>
      </c>
      <c r="ADZ158" s="34">
        <v>0.57715221389716898</v>
      </c>
      <c r="AEA158" s="34">
        <v>0.57887485323374799</v>
      </c>
      <c r="AEB158" s="34">
        <v>0.58054154437433103</v>
      </c>
      <c r="AEC158" s="34">
        <v>0.58218094986209901</v>
      </c>
      <c r="AED158" s="34">
        <v>0.58377549545326501</v>
      </c>
      <c r="AEE158" s="34">
        <v>0.58522674453074597</v>
      </c>
      <c r="AEF158" s="34">
        <v>0.58647410269768996</v>
      </c>
      <c r="AEG158" s="34">
        <v>0.58752793048780605</v>
      </c>
      <c r="AEH158" s="34">
        <v>0.58848321883369403</v>
      </c>
      <c r="AEI158" s="34">
        <v>0.58935453403786298</v>
      </c>
      <c r="AEJ158" s="34">
        <v>0.59007593231252098</v>
      </c>
      <c r="AEK158" s="34">
        <v>0.59077380518524603</v>
      </c>
      <c r="AEL158" s="34">
        <v>0.59145282324303206</v>
      </c>
      <c r="AEM158" s="34">
        <v>0.59202424003655407</v>
      </c>
      <c r="AEN158" s="34">
        <v>0.59249551177600701</v>
      </c>
      <c r="AEO158" s="34">
        <v>0.59283641462279102</v>
      </c>
      <c r="AEP158" s="34">
        <v>0.59303376264885799</v>
      </c>
      <c r="AEQ158" s="34">
        <v>0.59317506304484602</v>
      </c>
      <c r="AER158" s="34">
        <v>0.59328618779082898</v>
      </c>
      <c r="AES158" s="34">
        <v>0.59328915419522599</v>
      </c>
      <c r="AET158" s="34">
        <v>0.59320579460924594</v>
      </c>
      <c r="AEU158" s="34">
        <v>0.59308532795950197</v>
      </c>
      <c r="AEV158" s="34">
        <v>0.59293430654206702</v>
      </c>
      <c r="AEW158" s="34">
        <v>0.59269235298606193</v>
      </c>
      <c r="AEX158" s="34">
        <v>0.59237511717253399</v>
      </c>
      <c r="AEY158" s="34">
        <v>0.59204257474688493</v>
      </c>
      <c r="AEZ158" s="34">
        <v>0.59164745905039196</v>
      </c>
      <c r="AFA158" s="34">
        <v>0.59122971631932697</v>
      </c>
      <c r="AFB158" s="34">
        <v>0.59077406245352893</v>
      </c>
      <c r="AFC158" s="34">
        <v>0.59024736938533695</v>
      </c>
      <c r="AFD158" s="34">
        <v>0.58972324256393494</v>
      </c>
      <c r="AFE158" s="34">
        <v>0.58916558836783406</v>
      </c>
      <c r="AFF158" s="34">
        <v>0.58859903089868504</v>
      </c>
      <c r="AFG158" t="s">
        <v>843</v>
      </c>
      <c r="AFH158" t="s">
        <v>843</v>
      </c>
      <c r="AFI158" s="34">
        <v>0.82649000000000006</v>
      </c>
      <c r="AFJ158" s="34">
        <v>0.82384000000000002</v>
      </c>
      <c r="AFK158" s="34">
        <v>0.82116</v>
      </c>
      <c r="AFL158" s="34">
        <v>0.81843999999999995</v>
      </c>
      <c r="AFM158" s="34">
        <v>0.81569000000000003</v>
      </c>
      <c r="AFN158" s="34">
        <v>0.81291000000000002</v>
      </c>
      <c r="AFO158" s="34">
        <v>0.81010000000000004</v>
      </c>
      <c r="AFP158" s="34">
        <v>0.80724999999999991</v>
      </c>
      <c r="AFQ158" s="34">
        <v>0.80437000000000003</v>
      </c>
      <c r="AFR158" s="34">
        <v>0.80146000000000006</v>
      </c>
      <c r="AFS158" s="34">
        <v>0.79852000000000001</v>
      </c>
      <c r="AFT158" s="34">
        <v>0.79557</v>
      </c>
      <c r="AFU158" s="34">
        <v>0.79257999999999995</v>
      </c>
      <c r="AFV158" s="34">
        <v>0.79218</v>
      </c>
      <c r="AFW158" s="34">
        <v>0.79170000000000007</v>
      </c>
      <c r="AFX158" s="34">
        <v>0.79114999999999991</v>
      </c>
      <c r="AFY158" s="34">
        <v>0.79055999999999993</v>
      </c>
      <c r="AFZ158" s="34">
        <v>0.78305999999999998</v>
      </c>
      <c r="AGA158" s="34">
        <v>0.78354000000000001</v>
      </c>
      <c r="AGB158" t="s">
        <v>843</v>
      </c>
      <c r="AGC158" t="s">
        <v>843</v>
      </c>
      <c r="AGD158" t="s">
        <v>843</v>
      </c>
      <c r="AGE158" t="s">
        <v>843</v>
      </c>
      <c r="AGF158" s="34">
        <v>6.1279203509911895E-4</v>
      </c>
      <c r="AGG158" t="s">
        <v>843</v>
      </c>
      <c r="AGH158" t="s">
        <v>843</v>
      </c>
      <c r="AGI158" t="s">
        <v>843</v>
      </c>
      <c r="AGJ158" t="s">
        <v>843</v>
      </c>
      <c r="AGK158" t="s">
        <v>843</v>
      </c>
      <c r="AGL158" t="s">
        <v>843</v>
      </c>
      <c r="AGM158" t="s">
        <v>843</v>
      </c>
      <c r="AGN158" t="s">
        <v>843</v>
      </c>
      <c r="AGO158" s="34">
        <v>0.54</v>
      </c>
      <c r="AGP158" s="34">
        <v>2014</v>
      </c>
      <c r="AGQ158" t="s">
        <v>832</v>
      </c>
      <c r="AGR158" t="s">
        <v>843</v>
      </c>
      <c r="AGS158" s="34">
        <v>0.64599999999999991</v>
      </c>
      <c r="AGT158" s="34">
        <v>2014</v>
      </c>
      <c r="AGU158" t="s">
        <v>832</v>
      </c>
      <c r="AGV158" t="s">
        <v>843</v>
      </c>
      <c r="AGW158" s="34">
        <v>0.83099999999999996</v>
      </c>
      <c r="AGX158" s="34">
        <v>2014</v>
      </c>
      <c r="AGY158" t="s">
        <v>832</v>
      </c>
      <c r="AGZ158" t="s">
        <v>843</v>
      </c>
      <c r="AHA158" s="34">
        <v>0.93599999999999994</v>
      </c>
      <c r="AHB158" s="34">
        <v>2014</v>
      </c>
      <c r="AHC158" t="s">
        <v>832</v>
      </c>
      <c r="AHD158" t="s">
        <v>843</v>
      </c>
      <c r="AHE158" s="34">
        <v>0.46100000000000002</v>
      </c>
      <c r="AHF158" s="34">
        <v>2014</v>
      </c>
      <c r="AHG158" t="s">
        <v>832</v>
      </c>
      <c r="AHH158" t="s">
        <v>843</v>
      </c>
      <c r="AHI158" t="s">
        <v>830</v>
      </c>
      <c r="AHJ158" s="34">
        <v>0.27098444104194641</v>
      </c>
      <c r="AHK158" s="34">
        <v>0.27299150824546814</v>
      </c>
      <c r="AHL158" s="34">
        <v>0.30126726627349854</v>
      </c>
      <c r="AHM158" s="34">
        <v>0.26859444379806519</v>
      </c>
      <c r="AHN158" s="34">
        <v>0.24585793912410736</v>
      </c>
      <c r="AHO158" t="s">
        <v>843</v>
      </c>
      <c r="AHP158" s="34"/>
      <c r="AHQ158" s="34"/>
      <c r="AHR158" s="34"/>
      <c r="AHS158" s="34"/>
      <c r="AHT158" s="34"/>
      <c r="AHU158" t="s">
        <v>843</v>
      </c>
      <c r="AHV158" s="34">
        <v>0.20944513380527496</v>
      </c>
      <c r="AHW158" s="34">
        <v>0.22766678035259247</v>
      </c>
      <c r="AHX158" s="34">
        <v>0.27926313877105713</v>
      </c>
      <c r="AHY158" s="34">
        <v>0.2621082067489624</v>
      </c>
      <c r="AHZ158" s="34">
        <v>0.24013923108577728</v>
      </c>
      <c r="AIA158" t="s">
        <v>832</v>
      </c>
      <c r="AIB158" t="s">
        <v>843</v>
      </c>
      <c r="AIC158" s="34">
        <v>0.2320496141910553</v>
      </c>
      <c r="AID158" s="34">
        <v>0.2578062117099762</v>
      </c>
      <c r="AIE158" s="34">
        <v>0.32447227835655212</v>
      </c>
      <c r="AIF158" s="34">
        <v>0.35252651572227478</v>
      </c>
      <c r="AIG158" s="34">
        <v>0.46121188998222351</v>
      </c>
      <c r="AIH158" t="s">
        <v>924</v>
      </c>
      <c r="AII158" t="s">
        <v>843</v>
      </c>
      <c r="AIJ158" s="34">
        <v>0.35103747248649597</v>
      </c>
      <c r="AIK158" s="34">
        <v>0.3614826500415802</v>
      </c>
      <c r="AIL158" s="34">
        <v>0.43828299641609192</v>
      </c>
      <c r="AIM158" s="34">
        <v>0.46228599548339844</v>
      </c>
      <c r="AIN158" s="34">
        <v>0.60057997703552246</v>
      </c>
      <c r="AIO158" t="s">
        <v>1607</v>
      </c>
      <c r="AIP158" s="34">
        <v>0.56738996505737305</v>
      </c>
      <c r="AIQ158" t="s">
        <v>843</v>
      </c>
      <c r="AIR158" s="34">
        <v>0.36865999999999999</v>
      </c>
      <c r="AIS158" s="34">
        <v>0.60711000000000004</v>
      </c>
      <c r="AIT158" s="34">
        <v>0.66127999999999998</v>
      </c>
      <c r="AIU158" s="34">
        <v>0.67493999999999998</v>
      </c>
      <c r="AIV158" s="34">
        <v>0.58855000000000002</v>
      </c>
      <c r="AIW158" s="34">
        <v>0.50380000000000003</v>
      </c>
      <c r="AIX158" t="s">
        <v>843</v>
      </c>
      <c r="AIY158" s="34">
        <v>5.0010000000000006E-2</v>
      </c>
      <c r="AIZ158" s="34">
        <v>8.2430000000000003E-2</v>
      </c>
      <c r="AJA158" s="34">
        <v>5.083E-2</v>
      </c>
      <c r="AJB158" s="34">
        <v>5.0300000000000004E-2</v>
      </c>
      <c r="AJC158" s="34">
        <v>0.15547</v>
      </c>
      <c r="AJD158" s="34">
        <v>0.14495</v>
      </c>
      <c r="AJE158" t="s">
        <v>843</v>
      </c>
      <c r="AJF158" s="34">
        <v>6.2999561429023743E-2</v>
      </c>
      <c r="AJG158" s="34">
        <v>6.0173295438289642E-2</v>
      </c>
      <c r="AJH158" s="34">
        <v>5.3938191384077072E-2</v>
      </c>
      <c r="AJI158" s="34">
        <v>3.9213500916957855E-2</v>
      </c>
      <c r="AJJ158" s="34">
        <v>2.2880656644701958E-2</v>
      </c>
      <c r="AJK158" t="s">
        <v>830</v>
      </c>
      <c r="AJL158" t="s">
        <v>843</v>
      </c>
      <c r="AJM158" t="s">
        <v>843</v>
      </c>
      <c r="AJN158" s="34">
        <v>5.4845318198204041E-2</v>
      </c>
      <c r="AJO158" s="34">
        <v>4.8191297799348831E-2</v>
      </c>
      <c r="AJP158" s="34">
        <v>3.8635950535535812E-2</v>
      </c>
      <c r="AJQ158" s="34">
        <v>2.166728675365448E-2</v>
      </c>
      <c r="AJR158" s="34">
        <v>4.0646757930517197E-2</v>
      </c>
      <c r="AJS158" t="s">
        <v>832</v>
      </c>
      <c r="AJT158" t="s">
        <v>843</v>
      </c>
      <c r="AJU158" t="s">
        <v>843</v>
      </c>
      <c r="AJV158" t="s">
        <v>843</v>
      </c>
      <c r="AJW158" s="34">
        <v>3.470708429813385E-2</v>
      </c>
      <c r="AJX158" s="34">
        <v>3.2034967094659805E-2</v>
      </c>
      <c r="AJY158" s="34">
        <v>2.5696303695440292E-2</v>
      </c>
      <c r="AJZ158" s="34">
        <v>1.0357075370848179E-2</v>
      </c>
      <c r="AKA158" s="34">
        <v>-6.1907325871288776E-3</v>
      </c>
      <c r="AKB158" t="s">
        <v>830</v>
      </c>
      <c r="AKC158" t="s">
        <v>843</v>
      </c>
      <c r="AKD158" t="s">
        <v>843</v>
      </c>
      <c r="AKE158" t="s">
        <v>843</v>
      </c>
      <c r="AKF158" s="34">
        <v>2.6478808373212814E-2</v>
      </c>
      <c r="AKG158" s="34">
        <v>1.9005188718438148E-2</v>
      </c>
      <c r="AKH158" s="34">
        <v>8.8943373411893845E-3</v>
      </c>
      <c r="AKI158" s="34">
        <v>-6.9818701595067978E-3</v>
      </c>
      <c r="AKJ158" s="34">
        <v>1.3204827904701233E-2</v>
      </c>
      <c r="AKK158" t="s">
        <v>832</v>
      </c>
      <c r="AKL158" t="s">
        <v>843</v>
      </c>
      <c r="AKM158" s="34">
        <v>500</v>
      </c>
      <c r="AKN158" t="s">
        <v>832</v>
      </c>
      <c r="AKO158" t="s">
        <v>843</v>
      </c>
      <c r="AKP158" s="34">
        <v>605.48297119140625</v>
      </c>
      <c r="AKQ158" t="s">
        <v>830</v>
      </c>
      <c r="AKR158" t="s">
        <v>843</v>
      </c>
      <c r="AKS158" s="34">
        <v>580.73109887405201</v>
      </c>
      <c r="AKT158" t="s">
        <v>832</v>
      </c>
      <c r="AKU158" t="s">
        <v>843</v>
      </c>
      <c r="AKV158" s="34">
        <v>541.45442549922905</v>
      </c>
      <c r="AKW158" t="s">
        <v>832</v>
      </c>
      <c r="AKX158" t="s">
        <v>843</v>
      </c>
      <c r="AKY158" s="34">
        <v>7.5369827449321747E-2</v>
      </c>
      <c r="AKZ158" s="34">
        <v>5.1434721797704697E-2</v>
      </c>
      <c r="ALA158" s="34">
        <v>1.3018923811614513E-2</v>
      </c>
      <c r="ALB158" s="34">
        <v>-8.3912666887044907E-3</v>
      </c>
      <c r="ALC158" s="34">
        <v>4.9406483769416809E-2</v>
      </c>
      <c r="ALD158" t="s">
        <v>830</v>
      </c>
      <c r="ALE158" t="s">
        <v>843</v>
      </c>
      <c r="ALF158" t="s">
        <v>843</v>
      </c>
      <c r="ALG158" t="s">
        <v>843</v>
      </c>
      <c r="ALH158" s="34">
        <v>4.7365841455757618E-3</v>
      </c>
      <c r="ALI158" s="34">
        <v>4.7365841455757618E-3</v>
      </c>
      <c r="ALJ158" s="34">
        <v>-1.1045289225876331E-2</v>
      </c>
      <c r="ALK158" s="34">
        <v>-1.9787652418017387E-2</v>
      </c>
      <c r="ALL158" s="34">
        <v>4.8712506890296936E-2</v>
      </c>
      <c r="ALM158" t="s">
        <v>832</v>
      </c>
    </row>
    <row r="159" spans="1:1001">
      <c r="A159" t="s">
        <v>423</v>
      </c>
      <c r="B159" t="s">
        <v>194</v>
      </c>
      <c r="C159" t="s">
        <v>342</v>
      </c>
      <c r="D159" s="34">
        <v>4.1068878024816513E-2</v>
      </c>
      <c r="E159" t="s">
        <v>465</v>
      </c>
      <c r="F159" s="34">
        <v>8.4226012229919434E-2</v>
      </c>
      <c r="G159" t="s">
        <v>1464</v>
      </c>
      <c r="H159" s="34">
        <v>0.10236751288175583</v>
      </c>
      <c r="I159" t="s">
        <v>1294</v>
      </c>
      <c r="J159" s="34">
        <v>6.9147519767284393E-2</v>
      </c>
      <c r="K159" t="s">
        <v>1521</v>
      </c>
      <c r="L159" s="34"/>
      <c r="M159" t="s">
        <v>465</v>
      </c>
      <c r="N159" s="34">
        <v>0.49941980838775635</v>
      </c>
      <c r="O159" s="34"/>
      <c r="P159" t="s">
        <v>1459</v>
      </c>
      <c r="Q159" s="34"/>
      <c r="R159" t="s">
        <v>1459</v>
      </c>
      <c r="S159" s="34"/>
      <c r="T159" t="s">
        <v>1459</v>
      </c>
      <c r="U159" s="34"/>
      <c r="V159" t="s">
        <v>1459</v>
      </c>
      <c r="W159" t="s">
        <v>843</v>
      </c>
      <c r="X159" t="s">
        <v>465</v>
      </c>
      <c r="Y159" s="34">
        <v>0.48877426981925964</v>
      </c>
      <c r="Z159" s="34"/>
      <c r="AA159" t="s">
        <v>1459</v>
      </c>
      <c r="AB159" s="34"/>
      <c r="AC159" t="s">
        <v>1459</v>
      </c>
      <c r="AD159" s="34"/>
      <c r="AE159" t="s">
        <v>1459</v>
      </c>
      <c r="AF159" s="34"/>
      <c r="AG159" t="s">
        <v>1459</v>
      </c>
      <c r="AH159" t="s">
        <v>843</v>
      </c>
      <c r="AI159" t="s">
        <v>465</v>
      </c>
      <c r="AJ159" s="34">
        <v>0.49844139814376831</v>
      </c>
      <c r="AK159" s="34"/>
      <c r="AL159" t="s">
        <v>1459</v>
      </c>
      <c r="AM159" s="34"/>
      <c r="AN159" t="s">
        <v>1459</v>
      </c>
      <c r="AO159" s="34"/>
      <c r="AP159" t="s">
        <v>1459</v>
      </c>
      <c r="AQ159" s="34"/>
      <c r="AR159" t="s">
        <v>1459</v>
      </c>
      <c r="AS159" t="s">
        <v>843</v>
      </c>
      <c r="AT159" t="s">
        <v>465</v>
      </c>
      <c r="AU159" s="34">
        <v>0.49012428522109985</v>
      </c>
      <c r="AV159" s="34"/>
      <c r="AW159" t="s">
        <v>1459</v>
      </c>
      <c r="AX159" s="34"/>
      <c r="AY159" t="s">
        <v>1459</v>
      </c>
      <c r="AZ159" s="34"/>
      <c r="BA159" t="s">
        <v>1459</v>
      </c>
      <c r="BB159" s="34"/>
      <c r="BC159" t="s">
        <v>1459</v>
      </c>
      <c r="BD159" t="s">
        <v>843</v>
      </c>
      <c r="BE159" s="34">
        <v>0.6005279080603847</v>
      </c>
      <c r="BF159" t="s">
        <v>1594</v>
      </c>
      <c r="BG159" t="s">
        <v>843</v>
      </c>
      <c r="BH159" t="s">
        <v>465</v>
      </c>
      <c r="BI159" s="34">
        <v>2.522468090057373</v>
      </c>
      <c r="BJ159" t="s">
        <v>819</v>
      </c>
      <c r="BK159" s="34">
        <v>1.5549882650375366</v>
      </c>
      <c r="BL159" t="s">
        <v>1294</v>
      </c>
      <c r="BM159" s="34">
        <v>1.9468907117843628</v>
      </c>
      <c r="BN159" t="s">
        <v>1521</v>
      </c>
      <c r="BO159" s="34">
        <v>2.9272511005401611</v>
      </c>
      <c r="BP159" t="s">
        <v>843</v>
      </c>
      <c r="BQ159" s="34">
        <v>2.4023232460021973</v>
      </c>
      <c r="BR159" t="s">
        <v>830</v>
      </c>
      <c r="BS159" s="34"/>
      <c r="BT159" t="s">
        <v>843</v>
      </c>
      <c r="BU159" s="34">
        <v>2.6509904861450195</v>
      </c>
      <c r="BV159" t="s">
        <v>1552</v>
      </c>
      <c r="BW159" t="s">
        <v>843</v>
      </c>
      <c r="BX159" s="34">
        <v>2.1667191982269287</v>
      </c>
      <c r="BY159" t="s">
        <v>924</v>
      </c>
      <c r="BZ159" t="s">
        <v>843</v>
      </c>
      <c r="CA159" t="s">
        <v>465</v>
      </c>
      <c r="CB159" s="34">
        <v>9.8647559061646461E-3</v>
      </c>
      <c r="CC159" s="34">
        <v>9.4166509807109833E-3</v>
      </c>
      <c r="CD159" s="34">
        <v>9.1180354356765747E-3</v>
      </c>
      <c r="CE159" s="34">
        <v>9.306454099714756E-3</v>
      </c>
      <c r="CF159" s="34">
        <v>9.3064513057470322E-3</v>
      </c>
      <c r="CG159" t="s">
        <v>843</v>
      </c>
      <c r="CH159" t="s">
        <v>819</v>
      </c>
      <c r="CI159" s="34">
        <v>1.096789538860321E-2</v>
      </c>
      <c r="CJ159" s="34">
        <v>1.1309581808745861E-2</v>
      </c>
      <c r="CK159" s="34">
        <v>1.1102353222668171E-2</v>
      </c>
      <c r="CL159" s="34">
        <v>8.1883016973733902E-3</v>
      </c>
      <c r="CM159" s="34">
        <v>7.3778480291366577E-3</v>
      </c>
      <c r="CN159" t="s">
        <v>843</v>
      </c>
      <c r="CO159" t="s">
        <v>1294</v>
      </c>
      <c r="CP159" s="34">
        <v>1.0644513182342052E-2</v>
      </c>
      <c r="CQ159" s="34">
        <v>1.0479261167347431E-2</v>
      </c>
      <c r="CR159" s="34">
        <v>9.2108063399791718E-3</v>
      </c>
      <c r="CS159" s="34">
        <v>7.3778452351689339E-3</v>
      </c>
      <c r="CT159" s="34">
        <v>7.3778238147497177E-3</v>
      </c>
      <c r="CU159" t="s">
        <v>843</v>
      </c>
      <c r="CV159" t="s">
        <v>1521</v>
      </c>
      <c r="CW159" s="34">
        <v>1.0326643474400043E-2</v>
      </c>
      <c r="CX159" s="34">
        <v>9.8608452826738358E-3</v>
      </c>
      <c r="CY159" s="34">
        <v>7.7830664813518524E-3</v>
      </c>
      <c r="CZ159" s="34">
        <v>7.3778307996690273E-3</v>
      </c>
      <c r="DA159" s="34">
        <v>7.3778685182332993E-3</v>
      </c>
      <c r="DB159" t="s">
        <v>843</v>
      </c>
      <c r="DC159" s="34">
        <v>2.653728723526001</v>
      </c>
      <c r="DD159" s="34">
        <v>3.0247302055358887</v>
      </c>
      <c r="DE159" s="34">
        <v>3.4621942043304443</v>
      </c>
      <c r="DF159" s="34">
        <v>3.9851944446563721</v>
      </c>
      <c r="DG159" s="34">
        <v>4.3857183456420898</v>
      </c>
      <c r="DH159" t="s">
        <v>1464</v>
      </c>
      <c r="DI159" t="s">
        <v>843</v>
      </c>
      <c r="DJ159" s="34">
        <v>2.8671700954437256</v>
      </c>
      <c r="DK159" s="34">
        <v>3.2828521728515625</v>
      </c>
      <c r="DL159" s="34">
        <v>3.7685298919677734</v>
      </c>
      <c r="DM159" s="34">
        <v>4.2396225929260254</v>
      </c>
      <c r="DN159" s="34">
        <v>4.6048622131347656</v>
      </c>
      <c r="DO159" t="s">
        <v>1294</v>
      </c>
      <c r="DP159" t="s">
        <v>843</v>
      </c>
      <c r="DQ159" s="34">
        <v>4.7509579658508301</v>
      </c>
      <c r="DR159" t="s">
        <v>1521</v>
      </c>
      <c r="DS159" t="s">
        <v>843</v>
      </c>
      <c r="DT159" t="s">
        <v>843</v>
      </c>
      <c r="DU159" s="34">
        <v>5</v>
      </c>
      <c r="DV159" t="s">
        <v>1461</v>
      </c>
      <c r="DW159" t="s">
        <v>843</v>
      </c>
      <c r="DX159" t="s">
        <v>843</v>
      </c>
      <c r="DY159" t="s">
        <v>465</v>
      </c>
      <c r="DZ159" s="34">
        <v>1.5600734623149037E-3</v>
      </c>
      <c r="EA159" s="34">
        <v>6.7268130369484425E-3</v>
      </c>
      <c r="EB159" s="34">
        <v>7.451644167304039E-3</v>
      </c>
      <c r="EC159" s="34">
        <v>9.3510719016194344E-3</v>
      </c>
      <c r="ED159" s="34">
        <v>1.016119122505188E-2</v>
      </c>
      <c r="EE159" t="s">
        <v>843</v>
      </c>
      <c r="EF159" t="s">
        <v>465</v>
      </c>
      <c r="EG159" s="34">
        <v>7.5499997474253178E-3</v>
      </c>
      <c r="EH159" s="34">
        <v>7.9333335161209106E-3</v>
      </c>
      <c r="EI159" s="34">
        <v>5.7999999262392521E-3</v>
      </c>
      <c r="EJ159" s="34">
        <v>5.1999995484948158E-3</v>
      </c>
      <c r="EK159" s="34">
        <v>2.3000000510364771E-3</v>
      </c>
      <c r="EL159" t="s">
        <v>843</v>
      </c>
      <c r="EM159" t="s">
        <v>465</v>
      </c>
      <c r="EN159" s="34">
        <v>3.2904120162129402E-3</v>
      </c>
      <c r="EO159" s="34">
        <v>5.2266726270318031E-3</v>
      </c>
      <c r="EP159" s="34">
        <v>5.1937159150838852E-3</v>
      </c>
      <c r="EQ159" s="34">
        <v>4.9662156961858273E-3</v>
      </c>
      <c r="ER159" s="34">
        <v>1.3287917245179415E-3</v>
      </c>
      <c r="ES159" t="s">
        <v>843</v>
      </c>
      <c r="ET159" t="s">
        <v>465</v>
      </c>
      <c r="EU159" s="34">
        <v>8.6485305801033974E-3</v>
      </c>
      <c r="EV159" s="34">
        <v>6.2474519945681095E-3</v>
      </c>
      <c r="EW159" s="34">
        <v>2.9563978314399719E-3</v>
      </c>
      <c r="EX159" s="34">
        <v>7.2483252733945847E-4</v>
      </c>
      <c r="EY159" s="34">
        <v>-1.6093424055725336E-3</v>
      </c>
      <c r="EZ159" t="s">
        <v>843</v>
      </c>
      <c r="FA159" t="s">
        <v>1594</v>
      </c>
      <c r="FB159" s="34">
        <v>-8.7463380768895149E-3</v>
      </c>
      <c r="FC159" s="34">
        <v>-2.6782376691699028E-2</v>
      </c>
      <c r="FD159" s="34">
        <v>-1.4202606864273548E-2</v>
      </c>
      <c r="FE159" s="34">
        <v>-6.5868808887898922E-3</v>
      </c>
      <c r="FF159" s="34">
        <v>-0.1925630122423172</v>
      </c>
      <c r="FG159" t="s">
        <v>843</v>
      </c>
      <c r="FH159" s="34"/>
      <c r="FI159" s="34"/>
      <c r="FJ159" s="34"/>
      <c r="FK159" s="34"/>
      <c r="FL159" s="34"/>
      <c r="FM159" t="s">
        <v>843</v>
      </c>
      <c r="FN159" t="s">
        <v>843</v>
      </c>
      <c r="FO159" s="34"/>
      <c r="FP159" t="s">
        <v>1460</v>
      </c>
      <c r="FQ159" t="s">
        <v>843</v>
      </c>
      <c r="FR159" t="s">
        <v>843</v>
      </c>
      <c r="FS159" s="34"/>
      <c r="FT159" t="s">
        <v>1460</v>
      </c>
      <c r="FU159" t="s">
        <v>843</v>
      </c>
      <c r="FV159" t="s">
        <v>843</v>
      </c>
      <c r="FW159" s="34"/>
      <c r="FX159" t="s">
        <v>1460</v>
      </c>
      <c r="FY159" t="s">
        <v>843</v>
      </c>
      <c r="FZ159" s="34">
        <v>-2.9381946660578251E-3</v>
      </c>
      <c r="GA159" s="34">
        <v>7.7300891280174255E-4</v>
      </c>
      <c r="GB159" s="34">
        <v>-2.0963983610272408E-2</v>
      </c>
      <c r="GC159" s="34">
        <v>-4.2970873415470123E-2</v>
      </c>
      <c r="GD159" s="34">
        <v>-2.8000000864267349E-2</v>
      </c>
      <c r="GE159" t="s">
        <v>830</v>
      </c>
      <c r="GF159" t="s">
        <v>843</v>
      </c>
      <c r="GG159" s="34">
        <v>7.5736560393124819E-4</v>
      </c>
      <c r="GH159" s="34">
        <v>3.0225957743823528E-3</v>
      </c>
      <c r="GI159" s="34">
        <v>-2.5275295600295067E-2</v>
      </c>
      <c r="GJ159" s="34">
        <v>-3.9663366973400116E-2</v>
      </c>
      <c r="GK159" s="34">
        <v>9.857742115855217E-4</v>
      </c>
      <c r="GL159" t="s">
        <v>832</v>
      </c>
      <c r="GM159" t="s">
        <v>843</v>
      </c>
      <c r="GN159" s="34">
        <v>0.16271156072616577</v>
      </c>
      <c r="GO159" t="s">
        <v>832</v>
      </c>
      <c r="GP159" t="s">
        <v>843</v>
      </c>
      <c r="GQ159" t="s">
        <v>843</v>
      </c>
      <c r="GR159" s="34">
        <v>3.6443103104829788E-2</v>
      </c>
      <c r="GS159" s="34">
        <v>3.8596119731664658E-2</v>
      </c>
      <c r="GT159" s="34">
        <v>4.1380368173122406E-2</v>
      </c>
      <c r="GU159" s="34">
        <v>4.978552833199501E-2</v>
      </c>
      <c r="GV159" s="34">
        <v>2.5264132767915726E-2</v>
      </c>
      <c r="GW159" t="s">
        <v>832</v>
      </c>
      <c r="GX159" t="s">
        <v>843</v>
      </c>
      <c r="GY159" t="s">
        <v>843</v>
      </c>
      <c r="GZ159" t="s">
        <v>843</v>
      </c>
      <c r="HA159" t="s">
        <v>843</v>
      </c>
      <c r="HB159" t="s">
        <v>843</v>
      </c>
      <c r="HC159" t="s">
        <v>843</v>
      </c>
      <c r="HD159" t="s">
        <v>843</v>
      </c>
      <c r="HE159" t="s">
        <v>843</v>
      </c>
      <c r="HF159" t="s">
        <v>843</v>
      </c>
      <c r="HG159" t="s">
        <v>843</v>
      </c>
      <c r="HH159" s="34">
        <v>45538332</v>
      </c>
      <c r="HI159" s="34">
        <v>46014826</v>
      </c>
      <c r="HJ159" s="34">
        <v>46480230</v>
      </c>
      <c r="HK159" s="34">
        <v>46924293</v>
      </c>
      <c r="HL159" s="34">
        <v>47338446</v>
      </c>
      <c r="HM159" s="34">
        <v>47724471</v>
      </c>
      <c r="HN159" s="34">
        <v>48088274</v>
      </c>
      <c r="HO159" s="34">
        <v>48445647</v>
      </c>
      <c r="HP159" s="34">
        <v>48729486</v>
      </c>
      <c r="HQ159" s="34">
        <v>49015836</v>
      </c>
      <c r="HR159" s="34">
        <v>49390988</v>
      </c>
      <c r="HS159" s="34">
        <v>49794522</v>
      </c>
      <c r="HT159" s="34">
        <v>50218185</v>
      </c>
      <c r="HU159" s="34">
        <v>50648334</v>
      </c>
      <c r="HV159" s="34">
        <v>51072436</v>
      </c>
      <c r="HW159" s="34">
        <v>51483949</v>
      </c>
      <c r="HX159" s="34">
        <v>51892349</v>
      </c>
      <c r="HY159" s="34">
        <v>52288341</v>
      </c>
      <c r="HZ159" s="34">
        <v>52666014</v>
      </c>
      <c r="IA159" s="34">
        <v>53040212</v>
      </c>
      <c r="IB159" s="34">
        <v>53423198</v>
      </c>
      <c r="IC159" s="34">
        <v>53798084</v>
      </c>
      <c r="ID159" s="34">
        <v>54179306</v>
      </c>
      <c r="IE159" s="34">
        <v>54577997</v>
      </c>
      <c r="IF159" s="34">
        <v>54964694</v>
      </c>
      <c r="IG159" s="34">
        <v>55336783</v>
      </c>
      <c r="IH159" s="34">
        <v>55695986</v>
      </c>
      <c r="II159" s="34">
        <v>56041605</v>
      </c>
      <c r="IJ159" s="34">
        <v>56372008</v>
      </c>
      <c r="IK159" s="34">
        <v>56687802</v>
      </c>
      <c r="IL159" s="34">
        <v>56987625</v>
      </c>
      <c r="IM159" s="34">
        <v>57270951</v>
      </c>
      <c r="IN159" s="34">
        <v>57538458</v>
      </c>
      <c r="IO159" s="34">
        <v>57790976</v>
      </c>
      <c r="IP159" s="34">
        <v>58027255</v>
      </c>
      <c r="IQ159" s="34">
        <v>58247490</v>
      </c>
      <c r="IR159" s="34">
        <v>58454929</v>
      </c>
      <c r="IS159" s="34">
        <v>58646780</v>
      </c>
      <c r="IT159" s="34">
        <v>58823107</v>
      </c>
      <c r="IU159" s="34">
        <v>58985810</v>
      </c>
      <c r="IV159" s="34">
        <v>59133816</v>
      </c>
      <c r="IW159" s="34">
        <v>59267283</v>
      </c>
      <c r="IX159" s="34">
        <v>59387605</v>
      </c>
      <c r="IY159" s="34">
        <v>59496666</v>
      </c>
      <c r="IZ159" s="34">
        <v>59595599</v>
      </c>
      <c r="JA159" s="34">
        <v>59682760</v>
      </c>
      <c r="JB159" s="34">
        <v>59755787</v>
      </c>
      <c r="JC159" s="34">
        <v>59817137</v>
      </c>
      <c r="JD159" s="34">
        <v>59867490</v>
      </c>
      <c r="JE159" s="34">
        <v>59904146</v>
      </c>
      <c r="JF159" s="34">
        <v>59929399</v>
      </c>
      <c r="JG159" s="34">
        <v>59944501</v>
      </c>
      <c r="JH159" s="34">
        <v>59947164</v>
      </c>
      <c r="JI159" s="34">
        <v>59939829</v>
      </c>
      <c r="JJ159" s="34">
        <v>59923009</v>
      </c>
      <c r="JK159" s="34">
        <v>59894202</v>
      </c>
      <c r="JL159" s="34">
        <v>59854550</v>
      </c>
      <c r="JM159" s="34">
        <v>59806399</v>
      </c>
      <c r="JN159" s="34">
        <v>59748612</v>
      </c>
      <c r="JO159" s="34">
        <v>59681022</v>
      </c>
      <c r="JP159" s="34">
        <v>59606138</v>
      </c>
      <c r="JQ159" s="34">
        <v>59523762</v>
      </c>
      <c r="JR159" s="34">
        <v>59432277</v>
      </c>
      <c r="JS159" s="34">
        <v>59330746</v>
      </c>
      <c r="JT159" s="34">
        <v>59221332</v>
      </c>
      <c r="JU159" s="34">
        <v>59105226</v>
      </c>
      <c r="JV159" s="34">
        <v>58983111</v>
      </c>
      <c r="JW159" s="34">
        <v>58855897</v>
      </c>
      <c r="JX159" s="34">
        <v>58721607</v>
      </c>
      <c r="JY159" s="34">
        <v>58579435</v>
      </c>
      <c r="JZ159" s="34">
        <v>58432662</v>
      </c>
      <c r="KA159" s="34">
        <v>58281710</v>
      </c>
      <c r="KB159" s="34">
        <v>58125626</v>
      </c>
      <c r="KC159" s="34">
        <v>57965300</v>
      </c>
      <c r="KD159" s="34">
        <v>57799747</v>
      </c>
      <c r="KE159" s="34">
        <v>57629593</v>
      </c>
      <c r="KF159" s="34">
        <v>57455656</v>
      </c>
      <c r="KG159" s="34">
        <v>57277780</v>
      </c>
      <c r="KH159" s="34">
        <v>57095381</v>
      </c>
      <c r="KI159" s="34">
        <v>56909238</v>
      </c>
      <c r="KJ159" s="34">
        <v>56721471</v>
      </c>
      <c r="KK159" s="34">
        <v>56531503</v>
      </c>
      <c r="KL159" s="34">
        <v>56337969</v>
      </c>
      <c r="KM159" s="34">
        <v>56141866</v>
      </c>
      <c r="KN159" s="34">
        <v>55943998</v>
      </c>
      <c r="KO159" s="34">
        <v>55742732</v>
      </c>
      <c r="KP159" s="34">
        <v>55536429</v>
      </c>
      <c r="KQ159" s="34">
        <v>55327173</v>
      </c>
      <c r="KR159" s="34">
        <v>55115724</v>
      </c>
      <c r="KS159" s="34">
        <v>54901611</v>
      </c>
      <c r="KT159" s="34">
        <v>54685755</v>
      </c>
      <c r="KU159" s="34">
        <v>54467609</v>
      </c>
      <c r="KV159" s="34">
        <v>54247271</v>
      </c>
      <c r="KW159" s="34">
        <v>54024872</v>
      </c>
      <c r="KX159" s="34">
        <v>53800559</v>
      </c>
      <c r="KY159" s="34">
        <v>53574391</v>
      </c>
      <c r="KZ159" s="34">
        <v>53346967</v>
      </c>
      <c r="LA159" s="34">
        <v>53117012</v>
      </c>
      <c r="LB159" s="34">
        <v>52884876</v>
      </c>
      <c r="LC159" s="34">
        <v>52651918</v>
      </c>
      <c r="LD159" s="34">
        <v>52417687</v>
      </c>
      <c r="LE159" t="s">
        <v>843</v>
      </c>
      <c r="LF159" t="s">
        <v>843</v>
      </c>
      <c r="LG159" t="s">
        <v>843</v>
      </c>
      <c r="LH159" s="34">
        <v>1.0967126116156578E-2</v>
      </c>
      <c r="LI159" s="34">
        <v>1.0409216396510601E-2</v>
      </c>
      <c r="LJ159" s="34">
        <v>1.0063411667943001E-2</v>
      </c>
      <c r="LK159" s="34">
        <v>9.5084551721811295E-3</v>
      </c>
      <c r="LL159" s="34">
        <v>8.7872613221406937E-3</v>
      </c>
      <c r="LM159" s="34">
        <v>8.1215081736445427E-3</v>
      </c>
      <c r="LN159" s="34">
        <v>7.5940783135592937E-3</v>
      </c>
      <c r="LO159" s="34">
        <v>7.4041252955794334E-3</v>
      </c>
      <c r="LP159" s="34">
        <v>5.8418195694684982E-3</v>
      </c>
      <c r="LQ159" s="34">
        <v>5.85912074893713E-3</v>
      </c>
      <c r="LR159" s="34">
        <v>7.6245488598942757E-3</v>
      </c>
      <c r="LS159" s="34">
        <v>8.1369997933506966E-3</v>
      </c>
      <c r="LT159" s="34">
        <v>8.4722340106964111E-3</v>
      </c>
      <c r="LU159" s="34">
        <v>8.5291257128119469E-3</v>
      </c>
      <c r="LV159" s="34">
        <v>8.33860132843256E-3</v>
      </c>
      <c r="LW159" s="34">
        <v>8.0251507461071014E-3</v>
      </c>
      <c r="LX159" s="34">
        <v>7.9012718051671982E-3</v>
      </c>
      <c r="LY159" s="34">
        <v>7.6020597480237484E-3</v>
      </c>
      <c r="LZ159" s="34">
        <v>7.1969311684370041E-3</v>
      </c>
      <c r="MA159" s="34">
        <v>7.0799910463392735E-3</v>
      </c>
      <c r="MB159" s="34">
        <v>7.1947281248867512E-3</v>
      </c>
      <c r="MC159" s="34">
        <v>6.99278200045228E-3</v>
      </c>
      <c r="MD159" s="34">
        <v>7.061174139380455E-3</v>
      </c>
      <c r="ME159" s="34">
        <v>7.3317885398864746E-3</v>
      </c>
      <c r="MF159" s="34">
        <v>7.0602358318865299E-3</v>
      </c>
      <c r="MG159" s="34">
        <v>6.7467894405126572E-3</v>
      </c>
      <c r="MH159" s="34">
        <v>6.4702387899160385E-3</v>
      </c>
      <c r="MI159" s="34">
        <v>6.1862817965447903E-3</v>
      </c>
      <c r="MJ159" s="34">
        <v>5.8783618733286858E-3</v>
      </c>
      <c r="MK159" s="34">
        <v>5.5863321758806705E-3</v>
      </c>
      <c r="ML159" s="34">
        <v>5.2750837057828903E-3</v>
      </c>
      <c r="MM159" s="34">
        <v>4.9593928270041943E-3</v>
      </c>
      <c r="MN159" s="34">
        <v>4.6600271016359329E-3</v>
      </c>
      <c r="MO159" s="34">
        <v>4.3790796771645546E-3</v>
      </c>
      <c r="MP159" s="34">
        <v>4.0801749564707279E-3</v>
      </c>
      <c r="MQ159" s="34">
        <v>3.7881874013692141E-3</v>
      </c>
      <c r="MR159" s="34">
        <v>3.5550114698708057E-3</v>
      </c>
      <c r="MS159" s="34">
        <v>3.2766587100923061E-3</v>
      </c>
      <c r="MT159" s="34">
        <v>3.0020822305232286E-3</v>
      </c>
      <c r="MU159" s="34">
        <v>2.7621525805443525E-3</v>
      </c>
      <c r="MV159" s="34">
        <v>2.5060370098799467E-3</v>
      </c>
      <c r="MW159" s="34">
        <v>2.2544902749359608E-3</v>
      </c>
      <c r="MX159" s="34">
        <v>2.0281008910387754E-3</v>
      </c>
      <c r="MY159" s="34">
        <v>1.8347428413107991E-3</v>
      </c>
      <c r="MZ159" s="34">
        <v>1.661451649852097E-3</v>
      </c>
      <c r="NA159" s="34">
        <v>1.461472362279892E-3</v>
      </c>
      <c r="NB159" s="34">
        <v>1.222838182002306E-3</v>
      </c>
      <c r="NC159" s="34">
        <v>1.0261521674692631E-3</v>
      </c>
      <c r="ND159" s="34">
        <v>8.4142806008458138E-4</v>
      </c>
      <c r="NE159" s="34">
        <v>6.1209819978103042E-4</v>
      </c>
      <c r="NF159" s="34">
        <v>4.2146796477027237E-4</v>
      </c>
      <c r="NG159" s="34">
        <v>2.5196478236466646E-4</v>
      </c>
      <c r="NH159" s="34">
        <v>4.4423439248930663E-5</v>
      </c>
      <c r="NI159" s="34">
        <v>-1.2236523616593331E-4</v>
      </c>
      <c r="NJ159" s="34">
        <v>-2.8065411606803536E-4</v>
      </c>
      <c r="NK159" s="34">
        <v>-4.8084912123158574E-4</v>
      </c>
      <c r="NL159" s="34">
        <v>-6.6225329646840692E-4</v>
      </c>
      <c r="NM159" s="34">
        <v>-8.0479058669880033E-4</v>
      </c>
      <c r="NN159" s="34">
        <v>-9.6670148195698857E-4</v>
      </c>
      <c r="NO159" s="34">
        <v>-1.1318799806758761E-3</v>
      </c>
      <c r="NP159" s="34">
        <v>-1.2555250432342291E-3</v>
      </c>
      <c r="NQ159" s="34">
        <v>-1.3829611707478762E-3</v>
      </c>
      <c r="NR159" s="34">
        <v>-1.5381315024569631E-3</v>
      </c>
      <c r="NS159" s="34">
        <v>-1.7098087118938565E-3</v>
      </c>
      <c r="NT159" s="34">
        <v>-1.8458390841260552E-3</v>
      </c>
      <c r="NU159" s="34">
        <v>-1.9624680280685425E-3</v>
      </c>
      <c r="NV159" s="34">
        <v>-2.0681982859969139E-3</v>
      </c>
      <c r="NW159" s="34">
        <v>-2.1591160912066698E-3</v>
      </c>
      <c r="NX159" s="34">
        <v>-2.2842814214527607E-3</v>
      </c>
      <c r="NY159" s="34">
        <v>-2.424054779112339E-3</v>
      </c>
      <c r="NZ159" s="34">
        <v>-2.5086821988224983E-3</v>
      </c>
      <c r="OA159" s="34">
        <v>-2.586692338809371E-3</v>
      </c>
      <c r="OB159" s="34">
        <v>-2.6816881727427244E-3</v>
      </c>
      <c r="OC159" s="34">
        <v>-2.7620780747383833E-3</v>
      </c>
      <c r="OD159" s="34">
        <v>-2.8601570520550013E-3</v>
      </c>
      <c r="OE159" s="34">
        <v>-2.9481954406946898E-3</v>
      </c>
      <c r="OF159" s="34">
        <v>-3.0227529350668192E-3</v>
      </c>
      <c r="OG159" s="34">
        <v>-3.1006853096187115E-3</v>
      </c>
      <c r="OH159" s="34">
        <v>-3.1895446591079235E-3</v>
      </c>
      <c r="OI159" s="34">
        <v>-3.2655373215675354E-3</v>
      </c>
      <c r="OJ159" s="34">
        <v>-3.3048666082322598E-3</v>
      </c>
      <c r="OK159" s="34">
        <v>-3.3547582570463419E-3</v>
      </c>
      <c r="OL159" s="34">
        <v>-3.4293450880795717E-3</v>
      </c>
      <c r="OM159" s="34">
        <v>-3.4869040828198195E-3</v>
      </c>
      <c r="ON159" s="34">
        <v>-3.5306541249155998E-3</v>
      </c>
      <c r="OO159" s="34">
        <v>-3.6041205748915672E-3</v>
      </c>
      <c r="OP159" s="34">
        <v>-3.7078503519296646E-3</v>
      </c>
      <c r="OQ159" s="34">
        <v>-3.7750215269625187E-3</v>
      </c>
      <c r="OR159" s="34">
        <v>-3.8291146047413349E-3</v>
      </c>
      <c r="OS159" s="34">
        <v>-3.8923551328480244E-3</v>
      </c>
      <c r="OT159" s="34">
        <v>-3.9394372142851353E-3</v>
      </c>
      <c r="OU159" s="34">
        <v>-3.9970604702830315E-3</v>
      </c>
      <c r="OV159" s="34">
        <v>-4.0535079315304756E-3</v>
      </c>
      <c r="OW159" s="34">
        <v>-4.1081537492573261E-3</v>
      </c>
      <c r="OX159" s="34">
        <v>-4.160675685852766E-3</v>
      </c>
      <c r="OY159" s="34">
        <v>-4.2126835323870182E-3</v>
      </c>
      <c r="OZ159" s="34">
        <v>-4.254048690199852E-3</v>
      </c>
      <c r="PA159" s="34">
        <v>-4.3198717758059502E-3</v>
      </c>
      <c r="PB159" s="34">
        <v>-4.3798536062240601E-3</v>
      </c>
      <c r="PC159" s="34">
        <v>-4.4147330336272717E-3</v>
      </c>
      <c r="PD159" s="34">
        <v>-4.4585946016013622E-3</v>
      </c>
      <c r="PE159" t="s">
        <v>1300</v>
      </c>
      <c r="PF159" t="s">
        <v>843</v>
      </c>
      <c r="PG159" t="s">
        <v>843</v>
      </c>
      <c r="PH159" t="s">
        <v>843</v>
      </c>
      <c r="PI159" t="s">
        <v>843</v>
      </c>
      <c r="PJ159" t="s">
        <v>1300</v>
      </c>
      <c r="PK159" s="34">
        <v>0.49997618794441223</v>
      </c>
      <c r="PL159" s="34">
        <v>0.49981686472892761</v>
      </c>
      <c r="PM159" s="34">
        <v>0.49966582655906677</v>
      </c>
      <c r="PN159" s="34">
        <v>0.49951893091201782</v>
      </c>
      <c r="PO159" s="34">
        <v>0.49937960505485535</v>
      </c>
      <c r="PP159" s="34">
        <v>0.49925944209098816</v>
      </c>
      <c r="PQ159" s="34">
        <v>0.49916723370552063</v>
      </c>
      <c r="PR159" s="34">
        <v>0.49910557270050049</v>
      </c>
      <c r="PS159" s="34">
        <v>0.4992196261882782</v>
      </c>
      <c r="PT159" s="34">
        <v>0.49932363629341125</v>
      </c>
      <c r="PU159" s="34">
        <v>0.49924778938293457</v>
      </c>
      <c r="PV159" s="34">
        <v>0.49915784597396851</v>
      </c>
      <c r="PW159" s="34">
        <v>0.49904882907867432</v>
      </c>
      <c r="PX159" s="34">
        <v>0.49894285202026367</v>
      </c>
      <c r="PY159" s="34">
        <v>0.49883118271827698</v>
      </c>
      <c r="PZ159" s="34">
        <v>0.49870750308036804</v>
      </c>
      <c r="QA159" s="34">
        <v>0.49858009815216064</v>
      </c>
      <c r="QB159" s="34">
        <v>0.49845200777053833</v>
      </c>
      <c r="QC159" s="34">
        <v>0.4983154833316803</v>
      </c>
      <c r="QD159" s="34">
        <v>0.49817505478858948</v>
      </c>
      <c r="QE159" s="34">
        <v>0.49802663922309875</v>
      </c>
      <c r="QF159" s="34">
        <v>0.4978368878364563</v>
      </c>
      <c r="QG159" s="34">
        <v>0.49765431880950928</v>
      </c>
      <c r="QH159" s="34">
        <v>0.49750760197639465</v>
      </c>
      <c r="QI159" s="34">
        <v>0.49735629558563232</v>
      </c>
      <c r="QJ159" s="34">
        <v>0.49719923734664917</v>
      </c>
      <c r="QK159" s="34">
        <v>0.49703788757324219</v>
      </c>
      <c r="QL159" s="34">
        <v>0.49687305092811584</v>
      </c>
      <c r="QM159" s="34">
        <v>0.49670395255088806</v>
      </c>
      <c r="QN159" s="34">
        <v>0.49653267860412598</v>
      </c>
      <c r="QO159" s="34">
        <v>0.49635967612266541</v>
      </c>
      <c r="QP159" s="34">
        <v>0.49618473649024963</v>
      </c>
      <c r="QQ159" s="34">
        <v>0.49600818753242493</v>
      </c>
      <c r="QR159" s="34">
        <v>0.495830237865448</v>
      </c>
      <c r="QS159" s="34">
        <v>0.49565058946609497</v>
      </c>
      <c r="QT159" s="34">
        <v>0.49546965956687927</v>
      </c>
      <c r="QU159" s="34">
        <v>0.49528837203979492</v>
      </c>
      <c r="QV159" s="34">
        <v>0.49510595202445984</v>
      </c>
      <c r="QW159" s="34">
        <v>0.49492216110229492</v>
      </c>
      <c r="QX159" s="34">
        <v>0.49473786354064941</v>
      </c>
      <c r="QY159" s="34">
        <v>0.49455252289772034</v>
      </c>
      <c r="QZ159" s="34">
        <v>0.49436673521995544</v>
      </c>
      <c r="RA159" s="34">
        <v>0.49418145418167114</v>
      </c>
      <c r="RB159" s="34">
        <v>0.49399694800376892</v>
      </c>
      <c r="RC159" s="34">
        <v>0.493813157081604</v>
      </c>
      <c r="RD159" s="34">
        <v>0.49362906813621521</v>
      </c>
      <c r="RE159" s="34">
        <v>0.49344384670257568</v>
      </c>
      <c r="RF159" s="34">
        <v>0.49325829744338989</v>
      </c>
      <c r="RG159" s="34">
        <v>0.49307271838188171</v>
      </c>
      <c r="RH159" s="34">
        <v>0.49288567900657654</v>
      </c>
      <c r="RI159" s="34">
        <v>0.49269866943359375</v>
      </c>
      <c r="RJ159" s="34">
        <v>0.49251219630241394</v>
      </c>
      <c r="RK159" s="34">
        <v>0.49232634902000427</v>
      </c>
      <c r="RL159" s="34">
        <v>0.49214199185371399</v>
      </c>
      <c r="RM159" s="34">
        <v>0.49195858836174011</v>
      </c>
      <c r="RN159" s="34">
        <v>0.49177590012550354</v>
      </c>
      <c r="RO159" s="34">
        <v>0.49159398674964905</v>
      </c>
      <c r="RP159" s="34">
        <v>0.49141660332679749</v>
      </c>
      <c r="RQ159" s="34">
        <v>0.49124413728713989</v>
      </c>
      <c r="RR159" s="34">
        <v>0.49107608199119568</v>
      </c>
      <c r="RS159" s="34">
        <v>0.49091452360153198</v>
      </c>
      <c r="RT159" s="34">
        <v>0.49076032638549805</v>
      </c>
      <c r="RU159" s="34">
        <v>0.49061420559883118</v>
      </c>
      <c r="RV159" s="34">
        <v>0.49047502875328064</v>
      </c>
      <c r="RW159" s="34">
        <v>0.49034246802330017</v>
      </c>
      <c r="RX159" s="34">
        <v>0.49021479487419128</v>
      </c>
      <c r="RY159" s="34">
        <v>0.4900938868522644</v>
      </c>
      <c r="RZ159" s="34">
        <v>0.48998001217842102</v>
      </c>
      <c r="SA159" s="34">
        <v>0.48987197875976563</v>
      </c>
      <c r="SB159" s="34">
        <v>0.48977109789848328</v>
      </c>
      <c r="SC159" s="34">
        <v>0.4896787703037262</v>
      </c>
      <c r="SD159" s="34">
        <v>0.48959425091743469</v>
      </c>
      <c r="SE159" s="34">
        <v>0.48951694369316101</v>
      </c>
      <c r="SF159" s="34">
        <v>0.48944848775863647</v>
      </c>
      <c r="SG159" s="34">
        <v>0.48938676714897156</v>
      </c>
      <c r="SH159" s="34">
        <v>0.48933136463165283</v>
      </c>
      <c r="SI159" s="34">
        <v>0.48928692936897278</v>
      </c>
      <c r="SJ159" s="34">
        <v>0.48925593495368958</v>
      </c>
      <c r="SK159" s="34">
        <v>0.48923420906066895</v>
      </c>
      <c r="SL159" s="34">
        <v>0.48922160267829895</v>
      </c>
      <c r="SM159" s="34">
        <v>0.48921853303909302</v>
      </c>
      <c r="SN159" s="34">
        <v>0.48922395706176758</v>
      </c>
      <c r="SO159" s="34">
        <v>0.4892374575138092</v>
      </c>
      <c r="SP159" s="34">
        <v>0.48925775289535522</v>
      </c>
      <c r="SQ159" s="34">
        <v>0.48928648233413696</v>
      </c>
      <c r="SR159" s="34">
        <v>0.48932123184204102</v>
      </c>
      <c r="SS159" s="34">
        <v>0.48936229944229126</v>
      </c>
      <c r="ST159" s="34">
        <v>0.48941108584403992</v>
      </c>
      <c r="SU159" s="34">
        <v>0.48946622014045715</v>
      </c>
      <c r="SV159" s="34">
        <v>0.48953190445899963</v>
      </c>
      <c r="SW159" s="34">
        <v>0.48960977792739868</v>
      </c>
      <c r="SX159" s="34">
        <v>0.48969602584838867</v>
      </c>
      <c r="SY159" s="34">
        <v>0.48979106545448303</v>
      </c>
      <c r="SZ159" s="34">
        <v>0.48989513516426086</v>
      </c>
      <c r="TA159" s="34">
        <v>0.49000677466392517</v>
      </c>
      <c r="TB159" s="34">
        <v>0.49012571573257446</v>
      </c>
      <c r="TC159" s="34">
        <v>0.49025559425354004</v>
      </c>
      <c r="TD159" s="34">
        <v>0.49039480090141296</v>
      </c>
      <c r="TE159" s="34">
        <v>0.49053987860679626</v>
      </c>
      <c r="TF159" s="34">
        <v>0.4906940758228302</v>
      </c>
      <c r="TG159" s="34">
        <v>0.49085411429405212</v>
      </c>
      <c r="TH159" t="s">
        <v>843</v>
      </c>
      <c r="TI159" t="s">
        <v>843</v>
      </c>
      <c r="TJ159" t="s">
        <v>1300</v>
      </c>
      <c r="TK159" s="34">
        <v>0.632556018960027</v>
      </c>
      <c r="TL159" s="34">
        <v>0.63652740966574495</v>
      </c>
      <c r="TM159" s="34">
        <v>0.63978676525481903</v>
      </c>
      <c r="TN159" s="34">
        <v>0.64259947400805795</v>
      </c>
      <c r="TO159" s="34">
        <v>0.64549876647830795</v>
      </c>
      <c r="TP159" s="34">
        <v>0.64864702587644207</v>
      </c>
      <c r="TQ159" s="34">
        <v>0.65189325934329401</v>
      </c>
      <c r="TR159" s="34">
        <v>0.655128918549988</v>
      </c>
      <c r="TS159" s="34">
        <v>0.65864902617688204</v>
      </c>
      <c r="TT159" s="34">
        <v>0.66213528764320895</v>
      </c>
      <c r="TU159" s="34">
        <v>0.66525421601203905</v>
      </c>
      <c r="TV159" s="34">
        <v>0.66837688158123998</v>
      </c>
      <c r="TW159" s="34">
        <v>0.67145787925230704</v>
      </c>
      <c r="TX159" s="34">
        <v>0.67433457608235003</v>
      </c>
      <c r="TY159" s="34">
        <v>0.67660541980022304</v>
      </c>
      <c r="TZ159" s="34">
        <v>0.67826695850390195</v>
      </c>
      <c r="UA159" s="34">
        <v>0.67977408075874601</v>
      </c>
      <c r="UB159" s="34">
        <v>0.68130011047778294</v>
      </c>
      <c r="UC159" s="34">
        <v>0.68262255427190699</v>
      </c>
      <c r="UD159" s="34">
        <v>0.68353676640659</v>
      </c>
      <c r="UE159" s="34">
        <v>0.68422232978265396</v>
      </c>
      <c r="UF159" s="34">
        <v>0.68489953392299696</v>
      </c>
      <c r="UG159" s="34">
        <v>0.68543640998280797</v>
      </c>
      <c r="UH159" s="34">
        <v>0.68568896912797994</v>
      </c>
      <c r="UI159" s="34">
        <v>0.685820210333564</v>
      </c>
      <c r="UJ159" s="34">
        <v>0.685871948086755</v>
      </c>
      <c r="UK159" s="34">
        <v>0.68577952201277592</v>
      </c>
      <c r="UL159" s="34">
        <v>0.68554892668091005</v>
      </c>
      <c r="UM159" s="34">
        <v>0.6852323940633801</v>
      </c>
      <c r="UN159" s="34">
        <v>0.68488890255437995</v>
      </c>
      <c r="UO159" s="34">
        <v>0.68459746304570501</v>
      </c>
      <c r="UP159" s="34">
        <v>0.684422238771624</v>
      </c>
      <c r="UQ159" s="34">
        <v>0.68428756815137404</v>
      </c>
      <c r="UR159" s="34">
        <v>0.68410698164963502</v>
      </c>
      <c r="US159" s="34">
        <v>0.68391160053936406</v>
      </c>
      <c r="UT159" s="34">
        <v>0.68367638087343907</v>
      </c>
      <c r="UU159" s="34">
        <v>0.68332290093686598</v>
      </c>
      <c r="UV159" s="34">
        <v>0.68289910375301099</v>
      </c>
      <c r="UW159" s="34">
        <v>0.68245483870819701</v>
      </c>
      <c r="UX159" s="34">
        <v>0.68199078149481396</v>
      </c>
      <c r="UY159" s="34">
        <v>0.68148023797415702</v>
      </c>
      <c r="UZ159" s="34">
        <v>0.68091725818540794</v>
      </c>
      <c r="VA159" s="34">
        <v>0.68027635833877798</v>
      </c>
      <c r="VB159" s="34">
        <v>0.67952304822864407</v>
      </c>
      <c r="VC159" s="34">
        <v>0.67863940758444297</v>
      </c>
      <c r="VD159" s="34">
        <v>0.67764059503950502</v>
      </c>
      <c r="VE159" s="34">
        <v>0.6765716207823389</v>
      </c>
      <c r="VF159" s="34">
        <v>0.67535322966599698</v>
      </c>
      <c r="VG159" s="34">
        <v>0.67393028608740491</v>
      </c>
      <c r="VH159" s="34">
        <v>0.67236605793528892</v>
      </c>
      <c r="VI159" s="34">
        <v>0.67081461696966604</v>
      </c>
      <c r="VJ159" s="34">
        <v>0.669440813261587</v>
      </c>
      <c r="VK159" s="34">
        <v>0.66823683268819911</v>
      </c>
      <c r="VL159" s="34">
        <v>0.66716364562170893</v>
      </c>
      <c r="VM159" s="34">
        <v>0.66609084722440104</v>
      </c>
      <c r="VN159" s="34">
        <v>0.66492042919279593</v>
      </c>
      <c r="VO159" s="34">
        <v>0.66368920157281297</v>
      </c>
      <c r="VP159" s="34">
        <v>0.66242139355003304</v>
      </c>
      <c r="VQ159" s="34">
        <v>0.66117089046353106</v>
      </c>
      <c r="VR159" s="34">
        <v>0.65999147936843305</v>
      </c>
      <c r="VS159" s="34">
        <v>0.65886850444831691</v>
      </c>
      <c r="VT159" s="34">
        <v>0.65773624441163303</v>
      </c>
      <c r="VU159" s="34">
        <v>0.65664425362127499</v>
      </c>
      <c r="VV159" s="34">
        <v>0.65563491313593103</v>
      </c>
      <c r="VW159" s="34">
        <v>0.65461826875675699</v>
      </c>
      <c r="VX159" s="34">
        <v>0.65356638683692692</v>
      </c>
      <c r="VY159" s="34">
        <v>0.65237651378185602</v>
      </c>
      <c r="VZ159" s="34">
        <v>0.65091840882926599</v>
      </c>
      <c r="WA159" s="34">
        <v>0.64943163936232196</v>
      </c>
      <c r="WB159" s="34">
        <v>0.64813119996804303</v>
      </c>
      <c r="WC159" s="34">
        <v>0.64693509085723311</v>
      </c>
      <c r="WD159" s="34">
        <v>0.64581209096301395</v>
      </c>
      <c r="WE159" s="34">
        <v>0.64473896036200107</v>
      </c>
      <c r="WF159" s="34">
        <v>0.64368441674315902</v>
      </c>
      <c r="WG159" s="34">
        <v>0.64263998731136296</v>
      </c>
      <c r="WH159" s="34">
        <v>0.64162950968610899</v>
      </c>
      <c r="WI159" s="34">
        <v>0.6406629084466211</v>
      </c>
      <c r="WJ159" s="34">
        <v>0.63969802949765198</v>
      </c>
      <c r="WK159" s="34">
        <v>0.63868728715550604</v>
      </c>
      <c r="WL159" s="34">
        <v>0.63760280887964105</v>
      </c>
      <c r="WM159" s="34">
        <v>0.63637555665318002</v>
      </c>
      <c r="WN159" s="34">
        <v>0.63498105972009</v>
      </c>
      <c r="WO159" s="34">
        <v>0.63352409810868404</v>
      </c>
      <c r="WP159" s="34">
        <v>0.63203371259515995</v>
      </c>
      <c r="WQ159" s="34">
        <v>0.63048893109141002</v>
      </c>
      <c r="WR159" s="34">
        <v>0.628981813907311</v>
      </c>
      <c r="WS159" s="34">
        <v>0.62756529027491803</v>
      </c>
      <c r="WT159" s="34">
        <v>0.62618890155305007</v>
      </c>
      <c r="WU159" s="34">
        <v>0.624818684910873</v>
      </c>
      <c r="WV159" s="34">
        <v>0.62344439218732606</v>
      </c>
      <c r="WW159" s="34">
        <v>0.62209206604253797</v>
      </c>
      <c r="WX159" s="34">
        <v>0.620744040547621</v>
      </c>
      <c r="WY159" s="34">
        <v>0.61940056855579007</v>
      </c>
      <c r="WZ159" s="34">
        <v>0.61806562910505403</v>
      </c>
      <c r="XA159" s="34">
        <v>0.61673700267686793</v>
      </c>
      <c r="XB159" s="34">
        <v>0.61547020665153196</v>
      </c>
      <c r="XC159" s="34">
        <v>0.614255629699207</v>
      </c>
      <c r="XD159" s="34">
        <v>0.61306536419128199</v>
      </c>
      <c r="XE159" s="34">
        <v>0.61189107627017003</v>
      </c>
      <c r="XF159" s="34">
        <v>0.610759121721272</v>
      </c>
      <c r="XG159" s="34">
        <v>0.60964120383298503</v>
      </c>
      <c r="XH159" t="s">
        <v>843</v>
      </c>
      <c r="XI159" t="s">
        <v>1300</v>
      </c>
      <c r="XJ159" s="34">
        <v>0.60812527125499505</v>
      </c>
      <c r="XK159" s="34">
        <v>0.61229990307906401</v>
      </c>
      <c r="XL159" s="34">
        <v>0.61572339465617998</v>
      </c>
      <c r="XM159" s="34">
        <v>0.61861164322710205</v>
      </c>
      <c r="XN159" s="34">
        <v>0.62144928669606103</v>
      </c>
      <c r="XO159" s="34">
        <v>0.62438355131915901</v>
      </c>
      <c r="XP159" s="34">
        <v>0.62728177115192596</v>
      </c>
      <c r="XQ159" s="34">
        <v>0.63009177718373499</v>
      </c>
      <c r="XR159" s="34">
        <v>0.63313329428510701</v>
      </c>
      <c r="XS159" s="34">
        <v>0.63573571778174198</v>
      </c>
      <c r="XT159" s="34">
        <v>0.63759453445231695</v>
      </c>
      <c r="XU159" s="34">
        <v>0.63942189905369406</v>
      </c>
      <c r="XV159" s="34">
        <v>0.64113028975459796</v>
      </c>
      <c r="XW159" s="34">
        <v>0.642567657235948</v>
      </c>
      <c r="XX159" s="34">
        <v>0.64364664336747102</v>
      </c>
      <c r="XY159" s="34">
        <v>0.64437037454139401</v>
      </c>
      <c r="XZ159" s="34">
        <v>0.64495011244287792</v>
      </c>
      <c r="YA159" s="34">
        <v>0.64557977657007692</v>
      </c>
      <c r="YB159" s="34">
        <v>0.64604293957009906</v>
      </c>
      <c r="YC159" s="34">
        <v>0.64615411039458093</v>
      </c>
      <c r="YD159" s="34">
        <v>0.64611044999589895</v>
      </c>
      <c r="YE159" s="34">
        <v>0.64614207593209005</v>
      </c>
      <c r="YF159" s="34">
        <v>0.6460157684559491</v>
      </c>
      <c r="YG159" s="34">
        <v>0.6455311011138789</v>
      </c>
      <c r="YH159" s="34">
        <v>0.64488290428761408</v>
      </c>
      <c r="YI159" s="34">
        <v>0.64409383317337199</v>
      </c>
      <c r="YJ159" s="34">
        <v>0.64313076670255198</v>
      </c>
      <c r="YK159" s="34">
        <v>0.64204410596338102</v>
      </c>
      <c r="YL159" s="34">
        <v>0.64090050686149103</v>
      </c>
      <c r="YM159" s="34">
        <v>0.63978566323668706</v>
      </c>
      <c r="YN159" s="34">
        <v>0.63879218514545899</v>
      </c>
      <c r="YO159" s="34">
        <v>0.63795160307360699</v>
      </c>
      <c r="YP159" s="34">
        <v>0.637176686243486</v>
      </c>
      <c r="YQ159" s="34">
        <v>0.63638553503244599</v>
      </c>
      <c r="YR159" s="34">
        <v>0.63561107306912101</v>
      </c>
      <c r="YS159" s="34">
        <v>0.63482353802006297</v>
      </c>
      <c r="YT159" s="34">
        <v>0.633913389631237</v>
      </c>
      <c r="YU159" s="34">
        <v>0.63290784251070598</v>
      </c>
      <c r="YV159" s="34">
        <v>0.63184994631446501</v>
      </c>
      <c r="YW159" s="34">
        <v>0.63069860674373501</v>
      </c>
      <c r="YX159" s="34">
        <v>0.62944713393771201</v>
      </c>
      <c r="YY159" s="34">
        <v>0.62815075079576999</v>
      </c>
      <c r="YZ159" s="34">
        <v>0.62671800263103694</v>
      </c>
      <c r="ZA159" s="34">
        <v>0.62504494474568506</v>
      </c>
      <c r="ZB159" s="34">
        <v>0.62318673061747398</v>
      </c>
      <c r="ZC159" s="34">
        <v>0.62132896501435297</v>
      </c>
      <c r="ZD159" s="34">
        <v>0.61963685107488498</v>
      </c>
      <c r="ZE159" s="34">
        <v>0.61811515972324793</v>
      </c>
      <c r="ZF159" s="34">
        <v>0.61674977841271006</v>
      </c>
      <c r="ZG159" s="34">
        <v>0.61538072005900901</v>
      </c>
      <c r="ZH159" s="34">
        <v>0.61387936339791604</v>
      </c>
      <c r="ZI159" s="34">
        <v>0.61233219707675901</v>
      </c>
      <c r="ZJ159" s="34">
        <v>0.61074498870371896</v>
      </c>
      <c r="ZK159" s="34">
        <v>0.60911690796712892</v>
      </c>
      <c r="ZL159" s="34">
        <v>0.60751528354922302</v>
      </c>
      <c r="ZM159" s="34">
        <v>0.605984181907958</v>
      </c>
      <c r="ZN159" s="34">
        <v>0.604483410200227</v>
      </c>
      <c r="ZO159" s="34">
        <v>0.60301420586270194</v>
      </c>
      <c r="ZP159" s="34">
        <v>0.60164204316578906</v>
      </c>
      <c r="ZQ159" s="34">
        <v>0.60036400683620994</v>
      </c>
      <c r="ZR159" s="34">
        <v>0.59907696083245698</v>
      </c>
      <c r="ZS159" s="34">
        <v>0.59762000931980697</v>
      </c>
      <c r="ZT159" s="34">
        <v>0.59595391578254797</v>
      </c>
      <c r="ZU159" s="34">
        <v>0.59428352712773902</v>
      </c>
      <c r="ZV159" s="34">
        <v>0.59275159154434098</v>
      </c>
      <c r="ZW159" s="34">
        <v>0.59137847641425101</v>
      </c>
      <c r="ZX159" s="34">
        <v>0.59012982199370401</v>
      </c>
      <c r="ZY159" s="34">
        <v>0.58888159999397804</v>
      </c>
      <c r="ZZ159" s="34">
        <v>0.58769633126695597</v>
      </c>
      <c r="AAA159" s="34">
        <v>0.58657563016782299</v>
      </c>
      <c r="AAB159" s="34">
        <v>0.58543647215661698</v>
      </c>
      <c r="AAC159" s="34">
        <v>0.584322603094521</v>
      </c>
      <c r="AAD159" s="34">
        <v>0.58326408748471703</v>
      </c>
      <c r="AAE159" s="34">
        <v>0.58219032405758497</v>
      </c>
      <c r="AAF159" s="34">
        <v>0.58104659540251502</v>
      </c>
      <c r="AAG159" s="34">
        <v>0.57979697167043998</v>
      </c>
      <c r="AAH159" s="34">
        <v>0.578388326308655</v>
      </c>
      <c r="AAI159" s="34">
        <v>0.57686847325437496</v>
      </c>
      <c r="AAJ159" s="34">
        <v>0.57529642371595702</v>
      </c>
      <c r="AAK159" s="34">
        <v>0.57370382467605696</v>
      </c>
      <c r="AAL159" s="34">
        <v>0.57210768941352297</v>
      </c>
      <c r="AAM159" s="34">
        <v>0.57054690753094905</v>
      </c>
      <c r="AAN159" s="34">
        <v>0.56904854876823796</v>
      </c>
      <c r="AAO159" s="34">
        <v>0.56753401285236893</v>
      </c>
      <c r="AAP159" s="34">
        <v>0.56598000915129398</v>
      </c>
      <c r="AAQ159" s="34">
        <v>0.56449192726603403</v>
      </c>
      <c r="AAR159" s="34">
        <v>0.56305936088311204</v>
      </c>
      <c r="AAS159" s="34">
        <v>0.56164048394773003</v>
      </c>
      <c r="AAT159" s="34">
        <v>0.56025671040575697</v>
      </c>
      <c r="AAU159" s="34">
        <v>0.55888523016200697</v>
      </c>
      <c r="AAV159" s="34">
        <v>0.55753847192507899</v>
      </c>
      <c r="AAW159" s="34">
        <v>0.55623279189441899</v>
      </c>
      <c r="AAX159" s="34">
        <v>0.55495152926678992</v>
      </c>
      <c r="AAY159" s="34">
        <v>0.55366730901278205</v>
      </c>
      <c r="AAZ159" s="34">
        <v>0.55240714134587299</v>
      </c>
      <c r="ABA159" s="34">
        <v>0.55120104865027797</v>
      </c>
      <c r="ABB159" s="34">
        <v>0.54998791730735097</v>
      </c>
      <c r="ABC159" s="34">
        <v>0.54880163015195205</v>
      </c>
      <c r="ABD159" s="34">
        <v>0.54764204658774196</v>
      </c>
      <c r="ABE159" s="34">
        <v>0.54648729466524604</v>
      </c>
      <c r="ABF159" s="34">
        <v>0.54533961547501697</v>
      </c>
      <c r="ABG159" t="s">
        <v>843</v>
      </c>
      <c r="ABH159" t="s">
        <v>843</v>
      </c>
      <c r="ABI159" t="s">
        <v>1300</v>
      </c>
      <c r="ABJ159" s="34">
        <v>0.52689982145151903</v>
      </c>
      <c r="ABK159" s="34">
        <v>0.53140757285488804</v>
      </c>
      <c r="ABL159" s="34">
        <v>0.53580340501757395</v>
      </c>
      <c r="ABM159" s="34">
        <v>0.54037107176020793</v>
      </c>
      <c r="ABN159" s="34">
        <v>0.54523576882942004</v>
      </c>
      <c r="ABO159" s="34">
        <v>0.55008581917978905</v>
      </c>
      <c r="ABP159" s="34">
        <v>0.55463249154427496</v>
      </c>
      <c r="ABQ159" s="34">
        <v>0.55879473091560394</v>
      </c>
      <c r="ABR159" s="34">
        <v>0.56285331021139906</v>
      </c>
      <c r="ABS159" s="34">
        <v>0.566866720717905</v>
      </c>
      <c r="ABT159" s="34">
        <v>0.57078694194171598</v>
      </c>
      <c r="ABU159" s="34">
        <v>0.57480556370041602</v>
      </c>
      <c r="ABV159" s="34">
        <v>0.57885796748727603</v>
      </c>
      <c r="ABW159" s="34">
        <v>0.58282027186541097</v>
      </c>
      <c r="ABX159" s="34">
        <v>0.58622271316762697</v>
      </c>
      <c r="ABY159" s="34">
        <v>0.58893633042795501</v>
      </c>
      <c r="ABZ159" s="34">
        <v>0.59127933861000703</v>
      </c>
      <c r="ACA159" s="34">
        <v>0.59329051002019806</v>
      </c>
      <c r="ACB159" s="34">
        <v>0.594963243278673</v>
      </c>
      <c r="ACC159" s="34">
        <v>0.59638291981185898</v>
      </c>
      <c r="ACD159" s="34">
        <v>0.59776230543143394</v>
      </c>
      <c r="ACE159" s="34">
        <v>0.59938852469738002</v>
      </c>
      <c r="ACF159" s="34">
        <v>0.60121045108994198</v>
      </c>
      <c r="ACG159" s="34">
        <v>0.60288335608945098</v>
      </c>
      <c r="ACH159" s="34">
        <v>0.60424223411486699</v>
      </c>
      <c r="ACI159" s="34">
        <v>0.60532431379933693</v>
      </c>
      <c r="ACJ159" s="34">
        <v>0.60616709787517598</v>
      </c>
      <c r="ACK159" s="34">
        <v>0.60684981624946499</v>
      </c>
      <c r="ACL159" s="34">
        <v>0.60737587172697505</v>
      </c>
      <c r="ACM159" s="34">
        <v>0.607754186694344</v>
      </c>
      <c r="ACN159" s="34">
        <v>0.60799506910491496</v>
      </c>
      <c r="ACO159" s="34">
        <v>0.60809009440056305</v>
      </c>
      <c r="ACP159" s="34">
        <v>0.60807367309009197</v>
      </c>
      <c r="ACQ159" s="34">
        <v>0.60798697526766998</v>
      </c>
      <c r="ACR159" s="34">
        <v>0.60793017529374904</v>
      </c>
      <c r="ACS159" s="34">
        <v>0.60797562600572497</v>
      </c>
      <c r="ACT159" s="34">
        <v>0.60811949144511401</v>
      </c>
      <c r="ACU159" s="34">
        <v>0.608314574133482</v>
      </c>
      <c r="ACV159" s="34">
        <v>0.608487324547478</v>
      </c>
      <c r="ACW159" s="34">
        <v>0.60863642790837003</v>
      </c>
      <c r="ACX159" s="34">
        <v>0.60874874031467896</v>
      </c>
      <c r="ACY159" s="34">
        <v>0.60875194505501395</v>
      </c>
      <c r="ACZ159" s="34">
        <v>0.60863001960905794</v>
      </c>
      <c r="ADA159" s="34">
        <v>0.60841078564310502</v>
      </c>
      <c r="ADB159" s="34">
        <v>0.60806524488494507</v>
      </c>
      <c r="ADC159" s="34">
        <v>0.60758950323342897</v>
      </c>
      <c r="ADD159" s="34">
        <v>0.60706356685534402</v>
      </c>
      <c r="ADE159" s="34">
        <v>0.60639388670178296</v>
      </c>
      <c r="ADF159" s="34">
        <v>0.60549381136996205</v>
      </c>
      <c r="ADG159" s="34">
        <v>0.60445350477077198</v>
      </c>
      <c r="ADH159" s="34">
        <v>0.60340346149144208</v>
      </c>
      <c r="ADI159" s="34">
        <v>0.60245858081294201</v>
      </c>
      <c r="ADJ159" s="34">
        <v>0.60167171544595499</v>
      </c>
      <c r="ADK159" s="34">
        <v>0.60101494117554899</v>
      </c>
      <c r="ADL159" s="34">
        <v>0.60030967070019503</v>
      </c>
      <c r="ADM159" s="34">
        <v>0.59948564804319504</v>
      </c>
      <c r="ADN159" s="34">
        <v>0.59862672929626903</v>
      </c>
      <c r="ADO159" s="34">
        <v>0.59769045284192401</v>
      </c>
      <c r="ADP159" s="34">
        <v>0.5967126483206</v>
      </c>
      <c r="ADQ159" s="34">
        <v>0.59576434532237099</v>
      </c>
      <c r="ADR159" s="34">
        <v>0.59483611402570702</v>
      </c>
      <c r="ADS159" s="34">
        <v>0.593904703184716</v>
      </c>
      <c r="ADT159" s="34">
        <v>0.59301023757671101</v>
      </c>
      <c r="ADU159" s="34">
        <v>0.592212855371817</v>
      </c>
      <c r="ADV159" s="34">
        <v>0.59148818698883898</v>
      </c>
      <c r="ADW159" s="34">
        <v>0.59075010558287999</v>
      </c>
      <c r="ADX159" s="34">
        <v>0.589837755335063</v>
      </c>
      <c r="ADY159" s="34">
        <v>0.58869219671133499</v>
      </c>
      <c r="ADZ159" s="34">
        <v>0.58751627829258801</v>
      </c>
      <c r="AEA159" s="34">
        <v>0.58646927885186995</v>
      </c>
      <c r="AEB159" s="34">
        <v>0.58555138220469904</v>
      </c>
      <c r="AEC159" s="34">
        <v>0.58473255160152293</v>
      </c>
      <c r="AED159" s="34">
        <v>0.58391214071473296</v>
      </c>
      <c r="AEE159" s="34">
        <v>0.58312622019661997</v>
      </c>
      <c r="AEF159" s="34">
        <v>0.58237814101177499</v>
      </c>
      <c r="AEG159" s="34">
        <v>0.58161100495712292</v>
      </c>
      <c r="AEH159" s="34">
        <v>0.58086427051790801</v>
      </c>
      <c r="AEI159" s="34">
        <v>0.58015998525082502</v>
      </c>
      <c r="AEJ159" s="34">
        <v>0.57944224069544292</v>
      </c>
      <c r="AEK159" s="34">
        <v>0.57864246047363999</v>
      </c>
      <c r="AEL159" s="34">
        <v>0.57771331796284597</v>
      </c>
      <c r="AEM159" s="34">
        <v>0.57661494002189395</v>
      </c>
      <c r="AEN159" s="34">
        <v>0.57540365894269296</v>
      </c>
      <c r="AEO159" s="34">
        <v>0.574121048986865</v>
      </c>
      <c r="AEP159" s="34">
        <v>0.57279698708697901</v>
      </c>
      <c r="AEQ159" s="34">
        <v>0.57148491958122105</v>
      </c>
      <c r="AER159" s="34">
        <v>0.57023525432077005</v>
      </c>
      <c r="AES159" s="34">
        <v>0.56904181992958702</v>
      </c>
      <c r="AET159" s="34">
        <v>0.56782885073024902</v>
      </c>
      <c r="AEU159" s="34">
        <v>0.56658552332826806</v>
      </c>
      <c r="AEV159" s="34">
        <v>0.56539134885667497</v>
      </c>
      <c r="AEW159" s="34">
        <v>0.564226166378754</v>
      </c>
      <c r="AEX159" s="34">
        <v>0.56306698819927703</v>
      </c>
      <c r="AEY159" s="34">
        <v>0.56194076683791105</v>
      </c>
      <c r="AEZ159" s="34">
        <v>0.56081911713965704</v>
      </c>
      <c r="AFA159" s="34">
        <v>0.55972262941822304</v>
      </c>
      <c r="AFB159" s="34">
        <v>0.55865567351425705</v>
      </c>
      <c r="AFC159" s="34">
        <v>0.55761566141574104</v>
      </c>
      <c r="AFD159" s="34">
        <v>0.55657274722008698</v>
      </c>
      <c r="AFE159" s="34">
        <v>0.55554154213772899</v>
      </c>
      <c r="AFF159" s="34">
        <v>0.55455804025231104</v>
      </c>
      <c r="AFG159" t="s">
        <v>843</v>
      </c>
      <c r="AFH159" t="s">
        <v>843</v>
      </c>
      <c r="AFI159" s="34">
        <v>0.74462000000000006</v>
      </c>
      <c r="AFJ159" s="34">
        <v>0.73691000000000006</v>
      </c>
      <c r="AFK159" s="34">
        <v>0.72930000000000006</v>
      </c>
      <c r="AFL159" s="34">
        <v>0.72209999999999996</v>
      </c>
      <c r="AFM159" s="34">
        <v>0.71565000000000001</v>
      </c>
      <c r="AFN159" s="34">
        <v>0.71021000000000001</v>
      </c>
      <c r="AFO159" s="34">
        <v>0.70483999999999991</v>
      </c>
      <c r="AFP159" s="34">
        <v>0.70022999999999991</v>
      </c>
      <c r="AFQ159" s="34">
        <v>0.69784999999999997</v>
      </c>
      <c r="AFR159" s="34">
        <v>0.69471999999999989</v>
      </c>
      <c r="AFS159" s="34">
        <v>0.69123000000000001</v>
      </c>
      <c r="AFT159" s="34">
        <v>0.68833</v>
      </c>
      <c r="AFU159" s="34">
        <v>0.68623999999999996</v>
      </c>
      <c r="AFV159" s="34">
        <v>0.67402000000000006</v>
      </c>
      <c r="AFW159" s="34">
        <v>0.66156000000000004</v>
      </c>
      <c r="AFX159" s="34">
        <v>0.66559999999999997</v>
      </c>
      <c r="AFY159" s="34">
        <v>0.64746999999999999</v>
      </c>
      <c r="AFZ159" s="34">
        <v>0.64366000000000001</v>
      </c>
      <c r="AGA159" s="34"/>
      <c r="AGB159" t="s">
        <v>843</v>
      </c>
      <c r="AGC159" t="s">
        <v>843</v>
      </c>
      <c r="AGD159" t="s">
        <v>843</v>
      </c>
      <c r="AGE159" t="s">
        <v>843</v>
      </c>
      <c r="AGF159" s="34"/>
      <c r="AGG159" t="s">
        <v>843</v>
      </c>
      <c r="AGH159" t="s">
        <v>843</v>
      </c>
      <c r="AGI159" t="s">
        <v>843</v>
      </c>
      <c r="AGJ159" t="s">
        <v>843</v>
      </c>
      <c r="AGK159" t="s">
        <v>843</v>
      </c>
      <c r="AGL159" t="s">
        <v>843</v>
      </c>
      <c r="AGM159" t="s">
        <v>843</v>
      </c>
      <c r="AGN159" t="s">
        <v>843</v>
      </c>
      <c r="AGO159" s="34">
        <v>0.307</v>
      </c>
      <c r="AGP159" s="34">
        <v>2017</v>
      </c>
      <c r="AGQ159" t="s">
        <v>832</v>
      </c>
      <c r="AGR159" t="s">
        <v>843</v>
      </c>
      <c r="AGS159" s="34">
        <v>0.02</v>
      </c>
      <c r="AGT159" s="34">
        <v>2017</v>
      </c>
      <c r="AGU159" t="s">
        <v>832</v>
      </c>
      <c r="AGV159" t="s">
        <v>843</v>
      </c>
      <c r="AGW159" s="34">
        <v>0.19600000000000001</v>
      </c>
      <c r="AGX159" s="34">
        <v>2017</v>
      </c>
      <c r="AGY159" t="s">
        <v>832</v>
      </c>
      <c r="AGZ159" t="s">
        <v>843</v>
      </c>
      <c r="AHA159" s="34">
        <v>0.68200000000000005</v>
      </c>
      <c r="AHB159" s="34">
        <v>2017</v>
      </c>
      <c r="AHC159" t="s">
        <v>832</v>
      </c>
      <c r="AHD159" t="s">
        <v>843</v>
      </c>
      <c r="AHE159" s="34">
        <v>0.248</v>
      </c>
      <c r="AHF159" s="34">
        <v>2017</v>
      </c>
      <c r="AHG159" t="s">
        <v>832</v>
      </c>
      <c r="AHH159" t="s">
        <v>843</v>
      </c>
      <c r="AHI159" t="s">
        <v>830</v>
      </c>
      <c r="AHJ159" s="34">
        <v>0.25030174851417542</v>
      </c>
      <c r="AHK159" s="34">
        <v>0.27800530195236206</v>
      </c>
      <c r="AHL159" s="34">
        <v>0.30521869659423828</v>
      </c>
      <c r="AHM159" s="34">
        <v>0.33964604139328003</v>
      </c>
      <c r="AHN159" s="34">
        <v>0.35636013746261597</v>
      </c>
      <c r="AHO159" t="s">
        <v>843</v>
      </c>
      <c r="AHP159" s="34"/>
      <c r="AHQ159" s="34"/>
      <c r="AHR159" s="34"/>
      <c r="AHS159" s="34"/>
      <c r="AHT159" s="34"/>
      <c r="AHU159" t="s">
        <v>843</v>
      </c>
      <c r="AHV159" s="34">
        <v>0.28499108552932739</v>
      </c>
      <c r="AHW159" s="34">
        <v>0.28499108552932739</v>
      </c>
      <c r="AHX159" s="34">
        <v>0.29600802063941956</v>
      </c>
      <c r="AHY159" s="34">
        <v>0.31688755750656128</v>
      </c>
      <c r="AHZ159" s="34">
        <v>0.29923802614212036</v>
      </c>
      <c r="AIA159" t="s">
        <v>832</v>
      </c>
      <c r="AIB159" t="s">
        <v>843</v>
      </c>
      <c r="AIC159" s="34">
        <v>0.22283433377742767</v>
      </c>
      <c r="AID159" s="34">
        <v>0.25945913791656494</v>
      </c>
      <c r="AIE159" s="34">
        <v>0.30808305740356445</v>
      </c>
      <c r="AIF159" s="34">
        <v>0.3132745623588562</v>
      </c>
      <c r="AIG159" s="34">
        <v>0.31039729714393616</v>
      </c>
      <c r="AIH159" t="s">
        <v>924</v>
      </c>
      <c r="AII159" t="s">
        <v>843</v>
      </c>
      <c r="AIJ159" s="34">
        <v>0.21197450160980225</v>
      </c>
      <c r="AIK159" s="34">
        <v>0.24748599529266357</v>
      </c>
      <c r="AIL159" s="34">
        <v>0.30735200643539429</v>
      </c>
      <c r="AIM159" s="34">
        <v>0.33363997936248779</v>
      </c>
      <c r="AIN159" s="34">
        <v>0.32284998893737793</v>
      </c>
      <c r="AIO159" t="s">
        <v>1607</v>
      </c>
      <c r="AIP159" s="34">
        <v>0.32284998893737793</v>
      </c>
      <c r="AIQ159" t="s">
        <v>843</v>
      </c>
      <c r="AIR159" s="34">
        <v>0.32284999999999997</v>
      </c>
      <c r="AIS159" s="34">
        <v>0.32284999999999997</v>
      </c>
      <c r="AIT159" s="34">
        <v>0.32284999999999997</v>
      </c>
      <c r="AIU159" s="34">
        <v>0.32284999999999997</v>
      </c>
      <c r="AIV159" s="34">
        <v>0.32284999999999997</v>
      </c>
      <c r="AIW159" s="34">
        <v>0.32284999999999997</v>
      </c>
      <c r="AIX159" t="s">
        <v>843</v>
      </c>
      <c r="AIY159" s="34">
        <v>2.5830000000000002E-2</v>
      </c>
      <c r="AIZ159" s="34">
        <v>2.6389999999999997E-2</v>
      </c>
      <c r="AJA159" s="34">
        <v>2.528E-2</v>
      </c>
      <c r="AJB159" s="34">
        <v>2.5840000000000002E-2</v>
      </c>
      <c r="AJC159" s="34">
        <v>2.8990000000000002E-2</v>
      </c>
      <c r="AJD159" s="34">
        <v>3.397E-2</v>
      </c>
      <c r="AJE159" t="s">
        <v>843</v>
      </c>
      <c r="AJF159" s="34">
        <v>9.4886168837547302E-2</v>
      </c>
      <c r="AJG159" s="34">
        <v>8.7626099586486816E-2</v>
      </c>
      <c r="AJH159" s="34">
        <v>7.2617769241333008E-2</v>
      </c>
      <c r="AJI159" s="34">
        <v>6.5565869212150574E-2</v>
      </c>
      <c r="AJJ159" s="34">
        <v>6.5330468118190765E-2</v>
      </c>
      <c r="AJK159" t="s">
        <v>830</v>
      </c>
      <c r="AJL159" t="s">
        <v>843</v>
      </c>
      <c r="AJM159" t="s">
        <v>843</v>
      </c>
      <c r="AJN159" s="34">
        <v>6.9474034011363983E-2</v>
      </c>
      <c r="AJO159" s="34">
        <v>5.1272876560688019E-2</v>
      </c>
      <c r="AJP159" s="34">
        <v>3.3374704420566559E-2</v>
      </c>
      <c r="AJQ159" s="34">
        <v>-1.8309190636500716E-3</v>
      </c>
      <c r="AJR159" s="34">
        <v>2.9584804549813271E-2</v>
      </c>
      <c r="AJS159" t="s">
        <v>832</v>
      </c>
      <c r="AJT159" t="s">
        <v>843</v>
      </c>
      <c r="AJU159" t="s">
        <v>843</v>
      </c>
      <c r="AJV159" t="s">
        <v>843</v>
      </c>
      <c r="AJW159" s="34">
        <v>8.6751863360404968E-2</v>
      </c>
      <c r="AJX159" s="34">
        <v>8.0135174095630646E-2</v>
      </c>
      <c r="AJY159" s="34">
        <v>6.4793922007083893E-2</v>
      </c>
      <c r="AJZ159" s="34">
        <v>5.6728854775428772E-2</v>
      </c>
      <c r="AKA159" s="34">
        <v>5.6512929499149323E-2</v>
      </c>
      <c r="AKB159" t="s">
        <v>830</v>
      </c>
      <c r="AKC159" t="s">
        <v>843</v>
      </c>
      <c r="AKD159" t="s">
        <v>843</v>
      </c>
      <c r="AKE159" t="s">
        <v>843</v>
      </c>
      <c r="AKF159" s="34">
        <v>6.1810437589883804E-2</v>
      </c>
      <c r="AKG159" s="34">
        <v>4.3815772980451584E-2</v>
      </c>
      <c r="AKH159" s="34">
        <v>2.5782523676753044E-2</v>
      </c>
      <c r="AKI159" s="34">
        <v>-8.9360382407903671E-3</v>
      </c>
      <c r="AKJ159" s="34">
        <v>2.2523630410432816E-2</v>
      </c>
      <c r="AKK159" t="s">
        <v>832</v>
      </c>
      <c r="AKL159" t="s">
        <v>843</v>
      </c>
      <c r="AKM159" s="34">
        <v>1210</v>
      </c>
      <c r="AKN159" t="s">
        <v>832</v>
      </c>
      <c r="AKO159" t="s">
        <v>843</v>
      </c>
      <c r="AKP159" s="34">
        <v>1443.6962890625</v>
      </c>
      <c r="AKQ159" t="s">
        <v>830</v>
      </c>
      <c r="AKR159" t="s">
        <v>843</v>
      </c>
      <c r="AKS159" s="34">
        <v>1347.46357083207</v>
      </c>
      <c r="AKT159" t="s">
        <v>832</v>
      </c>
      <c r="AKU159" t="s">
        <v>843</v>
      </c>
      <c r="AKV159" s="34">
        <v>1095.70178954585</v>
      </c>
      <c r="AKW159" t="s">
        <v>832</v>
      </c>
      <c r="AKX159" t="s">
        <v>843</v>
      </c>
      <c r="AKY159" s="34">
        <v>0.24736356735229492</v>
      </c>
      <c r="AKZ159" s="34">
        <v>0.2787783145904541</v>
      </c>
      <c r="ALA159" s="34">
        <v>0.28425469994544983</v>
      </c>
      <c r="ALB159" s="34">
        <v>0.29667514562606812</v>
      </c>
      <c r="ALC159" s="34">
        <v>0.32836014032363892</v>
      </c>
      <c r="ALD159" t="s">
        <v>830</v>
      </c>
      <c r="ALE159" t="s">
        <v>843</v>
      </c>
      <c r="ALF159" t="s">
        <v>843</v>
      </c>
      <c r="ALG159" t="s">
        <v>843</v>
      </c>
      <c r="ALH159" s="34">
        <v>0.26505672931671143</v>
      </c>
      <c r="ALI159" s="34">
        <v>0.26505672931671143</v>
      </c>
      <c r="ALJ159" s="34">
        <v>0.27073273062705994</v>
      </c>
      <c r="ALK159" s="34">
        <v>0.27722418308258057</v>
      </c>
      <c r="ALL159" s="34">
        <v>0.30022379755973816</v>
      </c>
      <c r="ALM159" t="s">
        <v>832</v>
      </c>
    </row>
    <row r="160" spans="1:1001">
      <c r="A160" t="s">
        <v>422</v>
      </c>
      <c r="B160" t="s">
        <v>114</v>
      </c>
      <c r="C160" t="s">
        <v>343</v>
      </c>
      <c r="D160" s="34">
        <v>4.3002188205718994E-2</v>
      </c>
      <c r="E160" t="s">
        <v>432</v>
      </c>
      <c r="F160" s="34">
        <v>5.4274514317512512E-2</v>
      </c>
      <c r="G160" t="s">
        <v>1464</v>
      </c>
      <c r="H160" s="34">
        <v>5.3508523851633072E-2</v>
      </c>
      <c r="I160" t="s">
        <v>1294</v>
      </c>
      <c r="J160" s="34">
        <v>5.7187356054782867E-2</v>
      </c>
      <c r="K160" t="s">
        <v>1521</v>
      </c>
      <c r="L160" s="34"/>
      <c r="M160" t="s">
        <v>432</v>
      </c>
      <c r="N160" s="34">
        <v>0.53654587268829346</v>
      </c>
      <c r="O160" s="34"/>
      <c r="P160" t="s">
        <v>1459</v>
      </c>
      <c r="Q160" s="34"/>
      <c r="R160" t="s">
        <v>1459</v>
      </c>
      <c r="S160" s="34">
        <v>0.6591833233833313</v>
      </c>
      <c r="T160" t="s">
        <v>432</v>
      </c>
      <c r="U160" s="34">
        <v>0.53654587268829346</v>
      </c>
      <c r="V160" t="s">
        <v>432</v>
      </c>
      <c r="W160" t="s">
        <v>843</v>
      </c>
      <c r="X160" t="s">
        <v>1464</v>
      </c>
      <c r="Y160" s="34">
        <v>0.50405418872833252</v>
      </c>
      <c r="Z160" s="34"/>
      <c r="AA160" t="s">
        <v>1459</v>
      </c>
      <c r="AB160" s="34"/>
      <c r="AC160" t="s">
        <v>1459</v>
      </c>
      <c r="AD160" s="34">
        <v>0.69429951906204224</v>
      </c>
      <c r="AE160" t="s">
        <v>1464</v>
      </c>
      <c r="AF160" s="34">
        <v>0.50405418872833252</v>
      </c>
      <c r="AG160" t="s">
        <v>1464</v>
      </c>
      <c r="AH160" t="s">
        <v>843</v>
      </c>
      <c r="AI160" t="s">
        <v>1294</v>
      </c>
      <c r="AJ160" s="34">
        <v>0.51372939348220825</v>
      </c>
      <c r="AK160" s="34"/>
      <c r="AL160" t="s">
        <v>1459</v>
      </c>
      <c r="AM160" s="34"/>
      <c r="AN160" t="s">
        <v>1459</v>
      </c>
      <c r="AO160" s="34">
        <v>0.72026264667510986</v>
      </c>
      <c r="AP160" t="s">
        <v>1294</v>
      </c>
      <c r="AQ160" s="34">
        <v>0.51372939348220825</v>
      </c>
      <c r="AR160" t="s">
        <v>1294</v>
      </c>
      <c r="AS160" t="s">
        <v>843</v>
      </c>
      <c r="AT160" t="s">
        <v>1521</v>
      </c>
      <c r="AU160" s="34">
        <v>0.51108765602111816</v>
      </c>
      <c r="AV160" s="34"/>
      <c r="AW160" t="s">
        <v>1459</v>
      </c>
      <c r="AX160" s="34"/>
      <c r="AY160" t="s">
        <v>1459</v>
      </c>
      <c r="AZ160" s="34">
        <v>0.7189374566078186</v>
      </c>
      <c r="BA160" t="s">
        <v>1521</v>
      </c>
      <c r="BB160" s="34">
        <v>0.51108765602111816</v>
      </c>
      <c r="BC160" t="s">
        <v>1521</v>
      </c>
      <c r="BD160" t="s">
        <v>843</v>
      </c>
      <c r="BE160" s="34">
        <v>0.45351203523328315</v>
      </c>
      <c r="BF160" t="s">
        <v>1594</v>
      </c>
      <c r="BG160" t="s">
        <v>843</v>
      </c>
      <c r="BH160" t="s">
        <v>432</v>
      </c>
      <c r="BI160" s="34">
        <v>2.4645428657531738</v>
      </c>
      <c r="BJ160" t="s">
        <v>819</v>
      </c>
      <c r="BK160" s="34">
        <v>3.9183850288391113</v>
      </c>
      <c r="BL160" t="s">
        <v>1294</v>
      </c>
      <c r="BM160" s="34">
        <v>4.8854732513427734</v>
      </c>
      <c r="BN160" t="s">
        <v>1521</v>
      </c>
      <c r="BO160" s="34">
        <v>3.3607180118560791</v>
      </c>
      <c r="BP160" t="s">
        <v>843</v>
      </c>
      <c r="BQ160" s="34">
        <v>2.6600186824798584</v>
      </c>
      <c r="BR160" t="s">
        <v>830</v>
      </c>
      <c r="BS160" s="34"/>
      <c r="BT160" t="s">
        <v>843</v>
      </c>
      <c r="BU160" s="34">
        <v>2.6451637744903564</v>
      </c>
      <c r="BV160" t="s">
        <v>1553</v>
      </c>
      <c r="BW160" t="s">
        <v>843</v>
      </c>
      <c r="BX160" s="34">
        <v>2.1508972644805908</v>
      </c>
      <c r="BY160" t="s">
        <v>924</v>
      </c>
      <c r="BZ160" t="s">
        <v>843</v>
      </c>
      <c r="CA160" t="s">
        <v>432</v>
      </c>
      <c r="CB160" s="34">
        <v>1.5043126768432558E-4</v>
      </c>
      <c r="CC160" s="34">
        <v>7.8451132867485285E-4</v>
      </c>
      <c r="CD160" s="34">
        <v>4.633147269487381E-3</v>
      </c>
      <c r="CE160" s="34">
        <v>5.0451084971427917E-3</v>
      </c>
      <c r="CF160" s="34">
        <v>5.045152734965086E-3</v>
      </c>
      <c r="CG160" t="s">
        <v>843</v>
      </c>
      <c r="CH160" t="s">
        <v>819</v>
      </c>
      <c r="CI160" s="34">
        <v>3.9835451170802116E-3</v>
      </c>
      <c r="CJ160" s="34">
        <v>5.7823262177407742E-3</v>
      </c>
      <c r="CK160" s="34">
        <v>5.7102153077721596E-3</v>
      </c>
      <c r="CL160" s="34">
        <v>5.5386247113347054E-3</v>
      </c>
      <c r="CM160" s="34">
        <v>5.6548956781625748E-3</v>
      </c>
      <c r="CN160" t="s">
        <v>843</v>
      </c>
      <c r="CO160" t="s">
        <v>1294</v>
      </c>
      <c r="CP160" s="34">
        <v>4.9863243475556374E-3</v>
      </c>
      <c r="CQ160" s="34">
        <v>6.016711238771677E-3</v>
      </c>
      <c r="CR160" s="34">
        <v>5.5690533481538296E-3</v>
      </c>
      <c r="CS160" s="34">
        <v>5.7049458846449852E-3</v>
      </c>
      <c r="CT160" s="34">
        <v>5.8049317449331284E-3</v>
      </c>
      <c r="CU160" t="s">
        <v>843</v>
      </c>
      <c r="CV160" t="s">
        <v>1521</v>
      </c>
      <c r="CW160" s="34">
        <v>5.7881055399775505E-3</v>
      </c>
      <c r="CX160" s="34">
        <v>5.7419580407440662E-3</v>
      </c>
      <c r="CY160" s="34">
        <v>5.6720338761806488E-3</v>
      </c>
      <c r="CZ160" s="34">
        <v>5.8054435066878796E-3</v>
      </c>
      <c r="DA160" s="34">
        <v>5.9072757139801979E-3</v>
      </c>
      <c r="DB160" t="s">
        <v>843</v>
      </c>
      <c r="DC160" s="34">
        <v>5.6521453857421875</v>
      </c>
      <c r="DD160" s="34">
        <v>5.5822057723999023</v>
      </c>
      <c r="DE160" s="34">
        <v>5.8755984306335449</v>
      </c>
      <c r="DF160" s="34">
        <v>6.1667771339416504</v>
      </c>
      <c r="DG160" s="34">
        <v>6.4409670829772949</v>
      </c>
      <c r="DH160" t="s">
        <v>1464</v>
      </c>
      <c r="DI160" t="s">
        <v>843</v>
      </c>
      <c r="DJ160" s="34">
        <v>5.6245064735412598</v>
      </c>
      <c r="DK160" s="34">
        <v>5.7183270454406738</v>
      </c>
      <c r="DL160" s="34">
        <v>6.0605058670043945</v>
      </c>
      <c r="DM160" s="34">
        <v>6.329474925994873</v>
      </c>
      <c r="DN160" s="34">
        <v>6.6118979454040527</v>
      </c>
      <c r="DO160" t="s">
        <v>1294</v>
      </c>
      <c r="DP160" t="s">
        <v>843</v>
      </c>
      <c r="DQ160" s="34">
        <v>6.7283649444580078</v>
      </c>
      <c r="DR160" t="s">
        <v>1521</v>
      </c>
      <c r="DS160" t="s">
        <v>843</v>
      </c>
      <c r="DT160" t="s">
        <v>843</v>
      </c>
      <c r="DU160" s="34">
        <v>7</v>
      </c>
      <c r="DV160" t="s">
        <v>1461</v>
      </c>
      <c r="DW160" t="s">
        <v>843</v>
      </c>
      <c r="DX160" t="s">
        <v>843</v>
      </c>
      <c r="DY160" t="s">
        <v>432</v>
      </c>
      <c r="DZ160" s="34">
        <v>3.153930651023984E-3</v>
      </c>
      <c r="EA160" s="34">
        <v>-1.2555539142340422E-3</v>
      </c>
      <c r="EB160" s="34">
        <v>-3.138603875413537E-3</v>
      </c>
      <c r="EC160" s="34">
        <v>-9.0907895937561989E-3</v>
      </c>
      <c r="ED160" s="34">
        <v>1.5974203124642372E-2</v>
      </c>
      <c r="EE160" t="s">
        <v>843</v>
      </c>
      <c r="EF160" t="s">
        <v>819</v>
      </c>
      <c r="EG160" s="34">
        <v>3.0393982888199389E-4</v>
      </c>
      <c r="EH160" s="34">
        <v>6.5779942087829113E-4</v>
      </c>
      <c r="EI160" s="34">
        <v>-1.5007784590125084E-2</v>
      </c>
      <c r="EJ160" s="34">
        <v>-7.6686544343829155E-3</v>
      </c>
      <c r="EK160" s="34">
        <v>-4.9616217613220215E-2</v>
      </c>
      <c r="EL160" t="s">
        <v>843</v>
      </c>
      <c r="EM160" t="s">
        <v>1294</v>
      </c>
      <c r="EN160" s="34">
        <v>-5.8665480464696884E-3</v>
      </c>
      <c r="EO160" s="34">
        <v>-6.4382003620266914E-3</v>
      </c>
      <c r="EP160" s="34">
        <v>-2.2209156304597855E-2</v>
      </c>
      <c r="EQ160" s="34">
        <v>-1.8718656152486801E-2</v>
      </c>
      <c r="ER160" s="34">
        <v>-4.17330302298069E-2</v>
      </c>
      <c r="ES160" t="s">
        <v>843</v>
      </c>
      <c r="ET160" t="s">
        <v>1521</v>
      </c>
      <c r="EU160" s="34">
        <v>-7.5571415945887566E-3</v>
      </c>
      <c r="EV160" s="34">
        <v>-1.4185936190187931E-2</v>
      </c>
      <c r="EW160" s="34">
        <v>-1.2995198369026184E-2</v>
      </c>
      <c r="EX160" s="34">
        <v>-1.459186989814043E-2</v>
      </c>
      <c r="EY160" s="34">
        <v>-3.2527819275856018E-2</v>
      </c>
      <c r="EZ160" t="s">
        <v>843</v>
      </c>
      <c r="FA160" t="s">
        <v>1594</v>
      </c>
      <c r="FB160" s="34">
        <v>-2.2395545616745949E-2</v>
      </c>
      <c r="FC160" s="34">
        <v>-3.0728092417120934E-2</v>
      </c>
      <c r="FD160" s="34">
        <v>-3.2939106225967407E-2</v>
      </c>
      <c r="FE160" s="34">
        <v>-2.8335534036159515E-2</v>
      </c>
      <c r="FF160" s="34">
        <v>-1.7761556431651115E-2</v>
      </c>
      <c r="FG160" t="s">
        <v>843</v>
      </c>
      <c r="FH160" s="34"/>
      <c r="FI160" s="34"/>
      <c r="FJ160" s="34"/>
      <c r="FK160" s="34"/>
      <c r="FL160" s="34"/>
      <c r="FM160" t="s">
        <v>843</v>
      </c>
      <c r="FN160" t="s">
        <v>843</v>
      </c>
      <c r="FO160" s="34">
        <v>0.59753999999999996</v>
      </c>
      <c r="FP160" t="s">
        <v>1462</v>
      </c>
      <c r="FQ160" t="s">
        <v>843</v>
      </c>
      <c r="FR160" t="s">
        <v>843</v>
      </c>
      <c r="FS160" s="34">
        <v>0.63046000000000002</v>
      </c>
      <c r="FT160" t="s">
        <v>1462</v>
      </c>
      <c r="FU160" t="s">
        <v>843</v>
      </c>
      <c r="FV160" t="s">
        <v>843</v>
      </c>
      <c r="FW160" s="34">
        <v>0.56703000000000003</v>
      </c>
      <c r="FX160" t="s">
        <v>1462</v>
      </c>
      <c r="FY160" t="s">
        <v>843</v>
      </c>
      <c r="FZ160" s="34">
        <v>-1.6768066212534904E-2</v>
      </c>
      <c r="GA160" s="34">
        <v>-3.5568468272686005E-2</v>
      </c>
      <c r="GB160" s="34">
        <v>-7.6304033398628235E-2</v>
      </c>
      <c r="GC160" s="34">
        <v>-7.9026371240615845E-2</v>
      </c>
      <c r="GD160" s="34">
        <v>-1.7741119489073753E-2</v>
      </c>
      <c r="GE160" t="s">
        <v>830</v>
      </c>
      <c r="GF160" t="s">
        <v>843</v>
      </c>
      <c r="GG160" s="34">
        <v>-1.7125260084867477E-2</v>
      </c>
      <c r="GH160" s="34">
        <v>-3.6092743277549744E-2</v>
      </c>
      <c r="GI160" s="34">
        <v>-7.7024988830089569E-2</v>
      </c>
      <c r="GJ160" s="34">
        <v>-8.0009765923023224E-2</v>
      </c>
      <c r="GK160" s="34">
        <v>-1.7777884379029274E-2</v>
      </c>
      <c r="GL160" t="s">
        <v>832</v>
      </c>
      <c r="GM160" t="s">
        <v>843</v>
      </c>
      <c r="GN160" s="34"/>
      <c r="GO160" t="s">
        <v>1460</v>
      </c>
      <c r="GP160" t="s">
        <v>843</v>
      </c>
      <c r="GQ160" t="s">
        <v>843</v>
      </c>
      <c r="GR160" s="34">
        <v>5.1763821393251419E-2</v>
      </c>
      <c r="GS160" s="34">
        <v>5.2499126642942429E-2</v>
      </c>
      <c r="GT160" s="34">
        <v>4.0181025862693787E-2</v>
      </c>
      <c r="GU160" s="34">
        <v>2.6454668492078781E-2</v>
      </c>
      <c r="GV160" s="34">
        <v>-1.4071063138544559E-2</v>
      </c>
      <c r="GW160" t="s">
        <v>832</v>
      </c>
      <c r="GX160" t="s">
        <v>843</v>
      </c>
      <c r="GY160" t="s">
        <v>843</v>
      </c>
      <c r="GZ160" t="s">
        <v>843</v>
      </c>
      <c r="HA160" t="s">
        <v>843</v>
      </c>
      <c r="HB160" t="s">
        <v>843</v>
      </c>
      <c r="HC160" t="s">
        <v>843</v>
      </c>
      <c r="HD160" t="s">
        <v>843</v>
      </c>
      <c r="HE160" t="s">
        <v>843</v>
      </c>
      <c r="HF160" t="s">
        <v>843</v>
      </c>
      <c r="HG160" t="s">
        <v>843</v>
      </c>
      <c r="HH160" s="34">
        <v>1819141</v>
      </c>
      <c r="HI160" s="34">
        <v>1856402</v>
      </c>
      <c r="HJ160" s="34">
        <v>1888525</v>
      </c>
      <c r="HK160" s="34">
        <v>1915425</v>
      </c>
      <c r="HL160" s="34">
        <v>1939406</v>
      </c>
      <c r="HM160" s="34">
        <v>1962865</v>
      </c>
      <c r="HN160" s="34">
        <v>1986558</v>
      </c>
      <c r="HO160" s="34">
        <v>2011492</v>
      </c>
      <c r="HP160" s="34">
        <v>2038552</v>
      </c>
      <c r="HQ160" s="34">
        <v>2067918.9999999998</v>
      </c>
      <c r="HR160" s="34">
        <v>2099271</v>
      </c>
      <c r="HS160" s="34">
        <v>2132340</v>
      </c>
      <c r="HT160" s="34">
        <v>2167470</v>
      </c>
      <c r="HU160" s="34">
        <v>2204510</v>
      </c>
      <c r="HV160" s="34">
        <v>2243001</v>
      </c>
      <c r="HW160" s="34">
        <v>2282704</v>
      </c>
      <c r="HX160" s="34">
        <v>2323352</v>
      </c>
      <c r="HY160" s="34">
        <v>2364534</v>
      </c>
      <c r="HZ160" s="34">
        <v>2405680</v>
      </c>
      <c r="IA160" s="34">
        <v>2446644</v>
      </c>
      <c r="IB160" s="34">
        <v>2489098</v>
      </c>
      <c r="IC160" s="34">
        <v>2530151</v>
      </c>
      <c r="ID160" s="34">
        <v>2567012</v>
      </c>
      <c r="IE160" s="34">
        <v>2604172</v>
      </c>
      <c r="IF160" s="34">
        <v>2645805</v>
      </c>
      <c r="IG160" s="34">
        <v>2690284</v>
      </c>
      <c r="IH160" s="34">
        <v>2734497</v>
      </c>
      <c r="II160" s="34">
        <v>2778608</v>
      </c>
      <c r="IJ160" s="34">
        <v>2822568</v>
      </c>
      <c r="IK160" s="34">
        <v>2866354</v>
      </c>
      <c r="IL160" s="34">
        <v>2910056</v>
      </c>
      <c r="IM160" s="34">
        <v>2953517</v>
      </c>
      <c r="IN160" s="34">
        <v>2996909</v>
      </c>
      <c r="IO160" s="34">
        <v>3040441</v>
      </c>
      <c r="IP160" s="34">
        <v>3084032</v>
      </c>
      <c r="IQ160" s="34">
        <v>3127696</v>
      </c>
      <c r="IR160" s="34">
        <v>3171395</v>
      </c>
      <c r="IS160" s="34">
        <v>3215247</v>
      </c>
      <c r="IT160" s="34">
        <v>3259286</v>
      </c>
      <c r="IU160" s="34">
        <v>3303227</v>
      </c>
      <c r="IV160" s="34">
        <v>3347189</v>
      </c>
      <c r="IW160" s="34">
        <v>3391106</v>
      </c>
      <c r="IX160" s="34">
        <v>3434985</v>
      </c>
      <c r="IY160" s="34">
        <v>3478878</v>
      </c>
      <c r="IZ160" s="34">
        <v>3522542</v>
      </c>
      <c r="JA160" s="34">
        <v>3566040</v>
      </c>
      <c r="JB160" s="34">
        <v>3609486</v>
      </c>
      <c r="JC160" s="34">
        <v>3652704</v>
      </c>
      <c r="JD160" s="34">
        <v>3695526</v>
      </c>
      <c r="JE160" s="34">
        <v>3737961</v>
      </c>
      <c r="JF160" s="34">
        <v>3779918</v>
      </c>
      <c r="JG160" s="34">
        <v>3821426</v>
      </c>
      <c r="JH160" s="34">
        <v>3862423</v>
      </c>
      <c r="JI160" s="34">
        <v>3902825</v>
      </c>
      <c r="JJ160" s="34">
        <v>3942648</v>
      </c>
      <c r="JK160" s="34">
        <v>3981822</v>
      </c>
      <c r="JL160" s="34">
        <v>4020332</v>
      </c>
      <c r="JM160" s="34">
        <v>4058078</v>
      </c>
      <c r="JN160" s="34">
        <v>4095116</v>
      </c>
      <c r="JO160" s="34">
        <v>4131304</v>
      </c>
      <c r="JP160" s="34">
        <v>4166560.0000000005</v>
      </c>
      <c r="JQ160" s="34">
        <v>4201088</v>
      </c>
      <c r="JR160" s="34">
        <v>4235003</v>
      </c>
      <c r="JS160" s="34">
        <v>4268386</v>
      </c>
      <c r="JT160" s="34">
        <v>4300949</v>
      </c>
      <c r="JU160" s="34">
        <v>4332798</v>
      </c>
      <c r="JV160" s="34">
        <v>4364008</v>
      </c>
      <c r="JW160" s="34">
        <v>4394498</v>
      </c>
      <c r="JX160" s="34">
        <v>4424299</v>
      </c>
      <c r="JY160" s="34">
        <v>4453462</v>
      </c>
      <c r="JZ160" s="34">
        <v>4482144</v>
      </c>
      <c r="KA160" s="34">
        <v>4510238</v>
      </c>
      <c r="KB160" s="34">
        <v>4537868</v>
      </c>
      <c r="KC160" s="34">
        <v>4564972</v>
      </c>
      <c r="KD160" s="34">
        <v>4591386</v>
      </c>
      <c r="KE160" s="34">
        <v>4617136</v>
      </c>
      <c r="KF160" s="34">
        <v>4642044</v>
      </c>
      <c r="KG160" s="34">
        <v>4666212</v>
      </c>
      <c r="KH160" s="34">
        <v>4689689</v>
      </c>
      <c r="KI160" s="34">
        <v>4712466</v>
      </c>
      <c r="KJ160" s="34">
        <v>4734556</v>
      </c>
      <c r="KK160" s="34">
        <v>4755854</v>
      </c>
      <c r="KL160" s="34">
        <v>4776401</v>
      </c>
      <c r="KM160" s="34">
        <v>4796132</v>
      </c>
      <c r="KN160" s="34">
        <v>4815159</v>
      </c>
      <c r="KO160" s="34">
        <v>4833566</v>
      </c>
      <c r="KP160" s="34">
        <v>4851206</v>
      </c>
      <c r="KQ160" s="34">
        <v>4867998</v>
      </c>
      <c r="KR160" s="34">
        <v>4884101</v>
      </c>
      <c r="KS160" s="34">
        <v>4899487</v>
      </c>
      <c r="KT160" s="34">
        <v>4914092</v>
      </c>
      <c r="KU160" s="34">
        <v>4927967</v>
      </c>
      <c r="KV160" s="34">
        <v>4940877</v>
      </c>
      <c r="KW160" s="34">
        <v>4952986</v>
      </c>
      <c r="KX160" s="34">
        <v>4964517</v>
      </c>
      <c r="KY160" s="34">
        <v>4975233</v>
      </c>
      <c r="KZ160" s="34">
        <v>4985182</v>
      </c>
      <c r="LA160" s="34">
        <v>4994467</v>
      </c>
      <c r="LB160" s="34">
        <v>5003095</v>
      </c>
      <c r="LC160" s="34">
        <v>5011107</v>
      </c>
      <c r="LD160" s="34">
        <v>5018497</v>
      </c>
      <c r="LE160" t="s">
        <v>843</v>
      </c>
      <c r="LF160" t="s">
        <v>843</v>
      </c>
      <c r="LG160" t="s">
        <v>843</v>
      </c>
      <c r="LH160" s="34">
        <v>2.2719493135809898E-2</v>
      </c>
      <c r="LI160" s="34">
        <v>2.0275793969631195E-2</v>
      </c>
      <c r="LJ160" s="34">
        <v>1.7155895009636879E-2</v>
      </c>
      <c r="LK160" s="34">
        <v>1.4143428765237331E-2</v>
      </c>
      <c r="LL160" s="34">
        <v>1.244221068918705E-2</v>
      </c>
      <c r="LM160" s="34">
        <v>1.2023399583995342E-2</v>
      </c>
      <c r="LN160" s="34">
        <v>1.1998352594673634E-2</v>
      </c>
      <c r="LO160" s="34">
        <v>1.2473242357373238E-2</v>
      </c>
      <c r="LP160" s="34">
        <v>1.336301676928997E-2</v>
      </c>
      <c r="LQ160" s="34">
        <v>1.4303036034107208E-2</v>
      </c>
      <c r="LR160" s="34">
        <v>1.5047353692352772E-2</v>
      </c>
      <c r="LS160" s="34">
        <v>1.5629826113581657E-2</v>
      </c>
      <c r="LT160" s="34">
        <v>1.6340620815753937E-2</v>
      </c>
      <c r="LU160" s="34">
        <v>1.6944672912359238E-2</v>
      </c>
      <c r="LV160" s="34">
        <v>1.7309440299868584E-2</v>
      </c>
      <c r="LW160" s="34">
        <v>1.7546003684401512E-2</v>
      </c>
      <c r="LX160" s="34">
        <v>1.7650265246629715E-2</v>
      </c>
      <c r="LY160" s="34">
        <v>1.7569992691278458E-2</v>
      </c>
      <c r="LZ160" s="34">
        <v>1.7251646146178246E-2</v>
      </c>
      <c r="MA160" s="34">
        <v>1.6884680837392807E-2</v>
      </c>
      <c r="MB160" s="34">
        <v>1.7203105613589287E-2</v>
      </c>
      <c r="MC160" s="34">
        <v>1.6358589753508568E-2</v>
      </c>
      <c r="MD160" s="34">
        <v>1.4463591389358044E-2</v>
      </c>
      <c r="ME160" s="34">
        <v>1.4372197911143303E-2</v>
      </c>
      <c r="MF160" s="34">
        <v>1.5860592946410179E-2</v>
      </c>
      <c r="MG160" s="34">
        <v>1.6671396791934967E-2</v>
      </c>
      <c r="MH160" s="34">
        <v>1.6300741583108902E-2</v>
      </c>
      <c r="MI160" s="34">
        <v>1.6002576798200607E-2</v>
      </c>
      <c r="MJ160" s="34">
        <v>1.5697026625275612E-2</v>
      </c>
      <c r="MK160" s="34">
        <v>1.5393730252981186E-2</v>
      </c>
      <c r="ML160" s="34">
        <v>1.5131485648453236E-2</v>
      </c>
      <c r="MM160" s="34">
        <v>1.4824338257312775E-2</v>
      </c>
      <c r="MN160" s="34">
        <v>1.4584760181605816E-2</v>
      </c>
      <c r="MO160" s="34">
        <v>1.4421146363019943E-2</v>
      </c>
      <c r="MP160" s="34">
        <v>1.4235260896384716E-2</v>
      </c>
      <c r="MQ160" s="34">
        <v>1.4058799482882023E-2</v>
      </c>
      <c r="MR160" s="34">
        <v>1.3874922879040241E-2</v>
      </c>
      <c r="MS160" s="34">
        <v>1.3732627965509892E-2</v>
      </c>
      <c r="MT160" s="34">
        <v>1.3603971339762211E-2</v>
      </c>
      <c r="MU160" s="34">
        <v>1.3391716405749321E-2</v>
      </c>
      <c r="MV160" s="34">
        <v>1.3221019878983498E-2</v>
      </c>
      <c r="MW160" s="34">
        <v>1.303523313254118E-2</v>
      </c>
      <c r="MX160" s="34">
        <v>1.2856436893343925E-2</v>
      </c>
      <c r="MY160" s="34">
        <v>1.2697269208729267E-2</v>
      </c>
      <c r="MZ160" s="34">
        <v>1.2473059818148613E-2</v>
      </c>
      <c r="NA160" s="34">
        <v>1.227284874767065E-2</v>
      </c>
      <c r="NB160" s="34">
        <v>1.2109643779695034E-2</v>
      </c>
      <c r="NC160" s="34">
        <v>1.1902335099875927E-2</v>
      </c>
      <c r="ND160" s="34">
        <v>1.1655183508992195E-2</v>
      </c>
      <c r="NE160" s="34">
        <v>1.1417376808822155E-2</v>
      </c>
      <c r="NF160" s="34">
        <v>1.1162040755152702E-2</v>
      </c>
      <c r="NG160" s="34">
        <v>1.0921334847807884E-2</v>
      </c>
      <c r="NH160" s="34">
        <v>1.0671054944396019E-2</v>
      </c>
      <c r="NI160" s="34">
        <v>1.0405942797660828E-2</v>
      </c>
      <c r="NJ160" s="34">
        <v>1.0151929222047329E-2</v>
      </c>
      <c r="NK160" s="34">
        <v>9.886925108730793E-3</v>
      </c>
      <c r="NL160" s="34">
        <v>9.6249831840395927E-3</v>
      </c>
      <c r="NM160" s="34">
        <v>9.344976395368576E-3</v>
      </c>
      <c r="NN160" s="34">
        <v>9.0855816379189491E-3</v>
      </c>
      <c r="NO160" s="34">
        <v>8.7980516254901886E-3</v>
      </c>
      <c r="NP160" s="34">
        <v>8.4976600483059883E-3</v>
      </c>
      <c r="NQ160" s="34">
        <v>8.2527836784720421E-3</v>
      </c>
      <c r="NR160" s="34">
        <v>8.0404970794916153E-3</v>
      </c>
      <c r="NS160" s="34">
        <v>7.8517328947782516E-3</v>
      </c>
      <c r="NT160" s="34">
        <v>7.5999260880053043E-3</v>
      </c>
      <c r="NU160" s="34">
        <v>7.3778266087174416E-3</v>
      </c>
      <c r="NV160" s="34">
        <v>7.1773785166442394E-3</v>
      </c>
      <c r="NW160" s="34">
        <v>6.9624027237296104E-3</v>
      </c>
      <c r="NX160" s="34">
        <v>6.7585441283881664E-3</v>
      </c>
      <c r="NY160" s="34">
        <v>6.5699233673512936E-3</v>
      </c>
      <c r="NZ160" s="34">
        <v>6.4197322353720665E-3</v>
      </c>
      <c r="OA160" s="34">
        <v>6.2484205700457096E-3</v>
      </c>
      <c r="OB160" s="34">
        <v>6.1073745600879192E-3</v>
      </c>
      <c r="OC160" s="34">
        <v>5.9550823643803596E-3</v>
      </c>
      <c r="OD160" s="34">
        <v>5.7695587165653706E-3</v>
      </c>
      <c r="OE160" s="34">
        <v>5.5926600471138954E-3</v>
      </c>
      <c r="OF160" s="34">
        <v>5.3801871836185455E-3</v>
      </c>
      <c r="OG160" s="34">
        <v>5.192821379750967E-3</v>
      </c>
      <c r="OH160" s="34">
        <v>5.0186612643301487E-3</v>
      </c>
      <c r="OI160" s="34">
        <v>4.8450687900185585E-3</v>
      </c>
      <c r="OJ160" s="34">
        <v>4.6766144223511219E-3</v>
      </c>
      <c r="OK160" s="34">
        <v>4.488328006118536E-3</v>
      </c>
      <c r="OL160" s="34">
        <v>4.3110535480082035E-3</v>
      </c>
      <c r="OM160" s="34">
        <v>4.122425802052021E-3</v>
      </c>
      <c r="ON160" s="34">
        <v>3.9593069814145565E-3</v>
      </c>
      <c r="OO160" s="34">
        <v>3.8154309149831533E-3</v>
      </c>
      <c r="OP160" s="34">
        <v>3.6428363528102636E-3</v>
      </c>
      <c r="OQ160" s="34">
        <v>3.4554305020719767E-3</v>
      </c>
      <c r="OR160" s="34">
        <v>3.3024714794009924E-3</v>
      </c>
      <c r="OS160" s="34">
        <v>3.145270049571991E-3</v>
      </c>
      <c r="OT160" s="34">
        <v>2.9764901846647263E-3</v>
      </c>
      <c r="OU160" s="34">
        <v>2.8195339255034924E-3</v>
      </c>
      <c r="OV160" s="34">
        <v>2.6163160800933838E-3</v>
      </c>
      <c r="OW160" s="34">
        <v>2.447781153023243E-3</v>
      </c>
      <c r="OX160" s="34">
        <v>2.3253848776221275E-3</v>
      </c>
      <c r="OY160" s="34">
        <v>2.1561919711530209E-3</v>
      </c>
      <c r="OZ160" s="34">
        <v>1.9977085758000612E-3</v>
      </c>
      <c r="PA160" s="34">
        <v>1.8607873935252428E-3</v>
      </c>
      <c r="PB160" s="34">
        <v>1.7260211752727628E-3</v>
      </c>
      <c r="PC160" s="34">
        <v>1.6001277836039662E-3</v>
      </c>
      <c r="PD160" s="34">
        <v>1.4736377634108067E-3</v>
      </c>
      <c r="PE160" t="s">
        <v>1300</v>
      </c>
      <c r="PF160" t="s">
        <v>843</v>
      </c>
      <c r="PG160" t="s">
        <v>843</v>
      </c>
      <c r="PH160" t="s">
        <v>843</v>
      </c>
      <c r="PI160" t="s">
        <v>843</v>
      </c>
      <c r="PJ160" t="s">
        <v>1300</v>
      </c>
      <c r="PK160" s="34">
        <v>0.48413178324699402</v>
      </c>
      <c r="PL160" s="34">
        <v>0.48416236042976379</v>
      </c>
      <c r="PM160" s="34">
        <v>0.48433831334114075</v>
      </c>
      <c r="PN160" s="34">
        <v>0.48451125621795654</v>
      </c>
      <c r="PO160" s="34">
        <v>0.48458960652351379</v>
      </c>
      <c r="PP160" s="34">
        <v>0.48460695147514343</v>
      </c>
      <c r="PQ160" s="34">
        <v>0.48456627130508423</v>
      </c>
      <c r="PR160" s="34">
        <v>0.48445084691047668</v>
      </c>
      <c r="PS160" s="34">
        <v>0.48428982496261597</v>
      </c>
      <c r="PT160" s="34">
        <v>0.48411229252815247</v>
      </c>
      <c r="PU160" s="34">
        <v>0.48396944999694824</v>
      </c>
      <c r="PV160" s="34">
        <v>0.48384404182434082</v>
      </c>
      <c r="PW160" s="34">
        <v>0.48368972539901733</v>
      </c>
      <c r="PX160" s="34">
        <v>0.48352968692779541</v>
      </c>
      <c r="PY160" s="34">
        <v>0.48340237140655518</v>
      </c>
      <c r="PZ160" s="34">
        <v>0.48330312967300415</v>
      </c>
      <c r="QA160" s="34">
        <v>0.48319712281227112</v>
      </c>
      <c r="QB160" s="34">
        <v>0.48308122158050537</v>
      </c>
      <c r="QC160" s="34">
        <v>0.4829649031162262</v>
      </c>
      <c r="QD160" s="34">
        <v>0.48285651206970215</v>
      </c>
      <c r="QE160" s="34">
        <v>0.48276925086975098</v>
      </c>
      <c r="QF160" s="34">
        <v>0.48264551162719727</v>
      </c>
      <c r="QG160" s="34">
        <v>0.48249208927154541</v>
      </c>
      <c r="QH160" s="34">
        <v>0.48240017890930176</v>
      </c>
      <c r="QI160" s="34">
        <v>0.48240932822227478</v>
      </c>
      <c r="QJ160" s="34">
        <v>0.48247769474983215</v>
      </c>
      <c r="QK160" s="34">
        <v>0.482542484998703</v>
      </c>
      <c r="QL160" s="34">
        <v>0.482603520154953</v>
      </c>
      <c r="QM160" s="34">
        <v>0.48265975713729858</v>
      </c>
      <c r="QN160" s="34">
        <v>0.48271149396896362</v>
      </c>
      <c r="QO160" s="34">
        <v>0.48275908827781677</v>
      </c>
      <c r="QP160" s="34">
        <v>0.48280167579650879</v>
      </c>
      <c r="QQ160" s="34">
        <v>0.48283949494361877</v>
      </c>
      <c r="QR160" s="34">
        <v>0.48287534713745117</v>
      </c>
      <c r="QS160" s="34">
        <v>0.48290905356407166</v>
      </c>
      <c r="QT160" s="34">
        <v>0.48293983936309814</v>
      </c>
      <c r="QU160" s="34">
        <v>0.48296728730201721</v>
      </c>
      <c r="QV160" s="34">
        <v>0.48299399018287659</v>
      </c>
      <c r="QW160" s="34">
        <v>0.48301774263381958</v>
      </c>
      <c r="QX160" s="34">
        <v>0.48303553462028503</v>
      </c>
      <c r="QY160" s="34">
        <v>0.48304951190948486</v>
      </c>
      <c r="QZ160" s="34">
        <v>0.4830586314201355</v>
      </c>
      <c r="RA160" s="34">
        <v>0.48306295275688171</v>
      </c>
      <c r="RB160" s="34">
        <v>0.48306205868721008</v>
      </c>
      <c r="RC160" s="34">
        <v>0.48305428028106689</v>
      </c>
      <c r="RD160" s="34">
        <v>0.48304224014282227</v>
      </c>
      <c r="RE160" s="34">
        <v>0.48302611708641052</v>
      </c>
      <c r="RF160" s="34">
        <v>0.48300355672836304</v>
      </c>
      <c r="RG160" s="34">
        <v>0.48297509551048279</v>
      </c>
      <c r="RH160" s="34">
        <v>0.48294243216514587</v>
      </c>
      <c r="RI160" s="34">
        <v>0.48290440440177917</v>
      </c>
      <c r="RJ160" s="34">
        <v>0.48286005854606628</v>
      </c>
      <c r="RK160" s="34">
        <v>0.48281040787696838</v>
      </c>
      <c r="RL160" s="34">
        <v>0.48275595903396606</v>
      </c>
      <c r="RM160" s="34">
        <v>0.48269563913345337</v>
      </c>
      <c r="RN160" s="34">
        <v>0.48262929916381836</v>
      </c>
      <c r="RO160" s="34">
        <v>0.48256039619445801</v>
      </c>
      <c r="RP160" s="34">
        <v>0.48248383402824402</v>
      </c>
      <c r="RQ160" s="34">
        <v>0.48240122199058533</v>
      </c>
      <c r="RR160" s="34">
        <v>0.48231673240661621</v>
      </c>
      <c r="RS160" s="34">
        <v>0.48222658038139343</v>
      </c>
      <c r="RT160" s="34">
        <v>0.48213058710098267</v>
      </c>
      <c r="RU160" s="34">
        <v>0.48202964663505554</v>
      </c>
      <c r="RV160" s="34">
        <v>0.48192596435546875</v>
      </c>
      <c r="RW160" s="34">
        <v>0.48181924223899841</v>
      </c>
      <c r="RX160" s="34">
        <v>0.48170974850654602</v>
      </c>
      <c r="RY160" s="34">
        <v>0.48159649968147278</v>
      </c>
      <c r="RZ160" s="34">
        <v>0.48148071765899658</v>
      </c>
      <c r="SA160" s="34">
        <v>0.48136484622955322</v>
      </c>
      <c r="SB160" s="34">
        <v>0.48124897480010986</v>
      </c>
      <c r="SC160" s="34">
        <v>0.48113158345222473</v>
      </c>
      <c r="SD160" s="34">
        <v>0.48101562261581421</v>
      </c>
      <c r="SE160" s="34">
        <v>0.48090139031410217</v>
      </c>
      <c r="SF160" s="34">
        <v>0.48078760504722595</v>
      </c>
      <c r="SG160" s="34">
        <v>0.48067381978034973</v>
      </c>
      <c r="SH160" s="34">
        <v>0.48056241869926453</v>
      </c>
      <c r="SI160" s="34">
        <v>0.480450838804245</v>
      </c>
      <c r="SJ160" s="34">
        <v>0.48033928871154785</v>
      </c>
      <c r="SK160" s="34">
        <v>0.4802297055721283</v>
      </c>
      <c r="SL160" s="34">
        <v>0.48012059926986694</v>
      </c>
      <c r="SM160" s="34">
        <v>0.48001164197921753</v>
      </c>
      <c r="SN160" s="34">
        <v>0.47990307211875916</v>
      </c>
      <c r="SO160" s="34">
        <v>0.47979599237442017</v>
      </c>
      <c r="SP160" s="34">
        <v>0.4796888530254364</v>
      </c>
      <c r="SQ160" s="34">
        <v>0.47957959771156311</v>
      </c>
      <c r="SR160" s="34">
        <v>0.47946858406066895</v>
      </c>
      <c r="SS160" s="34">
        <v>0.47935566306114197</v>
      </c>
      <c r="ST160" s="34">
        <v>0.47924116253852844</v>
      </c>
      <c r="SU160" s="34">
        <v>0.47912502288818359</v>
      </c>
      <c r="SV160" s="34">
        <v>0.47900524735450745</v>
      </c>
      <c r="SW160" s="34">
        <v>0.47888094186782837</v>
      </c>
      <c r="SX160" s="34">
        <v>0.47875645756721497</v>
      </c>
      <c r="SY160" s="34">
        <v>0.47863081097602844</v>
      </c>
      <c r="SZ160" s="34">
        <v>0.47850468754768372</v>
      </c>
      <c r="TA160" s="34">
        <v>0.47838249802589417</v>
      </c>
      <c r="TB160" s="34">
        <v>0.47826221585273743</v>
      </c>
      <c r="TC160" s="34">
        <v>0.47814422845840454</v>
      </c>
      <c r="TD160" s="34">
        <v>0.47803080081939697</v>
      </c>
      <c r="TE160" s="34">
        <v>0.47792515158653259</v>
      </c>
      <c r="TF160" s="34">
        <v>0.47782614827156067</v>
      </c>
      <c r="TG160" s="34">
        <v>0.47773507237434387</v>
      </c>
      <c r="TH160" t="s">
        <v>843</v>
      </c>
      <c r="TI160" t="s">
        <v>843</v>
      </c>
      <c r="TJ160" t="s">
        <v>1300</v>
      </c>
      <c r="TK160" s="34">
        <v>0.55154355819587397</v>
      </c>
      <c r="TL160" s="34">
        <v>0.55365417790592308</v>
      </c>
      <c r="TM160" s="34">
        <v>0.55672866390437004</v>
      </c>
      <c r="TN160" s="34">
        <v>0.56062910320163906</v>
      </c>
      <c r="TO160" s="34">
        <v>0.56520774020698605</v>
      </c>
      <c r="TP160" s="34">
        <v>0.57096540006571994</v>
      </c>
      <c r="TQ160" s="34">
        <v>0.57746262631143896</v>
      </c>
      <c r="TR160" s="34">
        <v>0.583496872842863</v>
      </c>
      <c r="TS160" s="34">
        <v>0.58865498369798397</v>
      </c>
      <c r="TT160" s="34">
        <v>0.59273221225487804</v>
      </c>
      <c r="TU160" s="34">
        <v>0.59553830723577494</v>
      </c>
      <c r="TV160" s="34">
        <v>0.59705403522561196</v>
      </c>
      <c r="TW160" s="34">
        <v>0.59781427193917303</v>
      </c>
      <c r="TX160" s="34">
        <v>0.59849240874389298</v>
      </c>
      <c r="TY160" s="34">
        <v>0.59919210914306298</v>
      </c>
      <c r="TZ160" s="34">
        <v>0.59963578282598196</v>
      </c>
      <c r="UA160" s="34">
        <v>0.59961469463086092</v>
      </c>
      <c r="UB160" s="34">
        <v>0.59919176446432199</v>
      </c>
      <c r="UC160" s="34">
        <v>0.59857054999614401</v>
      </c>
      <c r="UD160" s="34">
        <v>0.59797694352408004</v>
      </c>
      <c r="UE160" s="34">
        <v>0.59763717619796397</v>
      </c>
      <c r="UF160" s="34">
        <v>0.59765950681589897</v>
      </c>
      <c r="UG160" s="34">
        <v>0.59790242548487793</v>
      </c>
      <c r="UH160" s="34">
        <v>0.59844818237812303</v>
      </c>
      <c r="UI160" s="34">
        <v>0.59952653342300999</v>
      </c>
      <c r="UJ160" s="34">
        <v>0.60112289281036702</v>
      </c>
      <c r="UK160" s="34">
        <v>0.60324136335834999</v>
      </c>
      <c r="UL160" s="34">
        <v>0.60581150601101197</v>
      </c>
      <c r="UM160" s="34">
        <v>0.60867012037798895</v>
      </c>
      <c r="UN160" s="34">
        <v>0.61169335474729303</v>
      </c>
      <c r="UO160" s="34">
        <v>0.61482390716879698</v>
      </c>
      <c r="UP160" s="34">
        <v>0.61805038163829495</v>
      </c>
      <c r="UQ160" s="34">
        <v>0.62126677853748602</v>
      </c>
      <c r="UR160" s="34">
        <v>0.62437840030798197</v>
      </c>
      <c r="US160" s="34">
        <v>0.62740756256744401</v>
      </c>
      <c r="UT160" s="34">
        <v>0.63029798931865499</v>
      </c>
      <c r="UU160" s="34">
        <v>0.63306163376053803</v>
      </c>
      <c r="UV160" s="34">
        <v>0.63559881471022106</v>
      </c>
      <c r="UW160" s="34">
        <v>0.63786623818836397</v>
      </c>
      <c r="UX160" s="34">
        <v>0.63999214101727508</v>
      </c>
      <c r="UY160" s="34">
        <v>0.64193078999560693</v>
      </c>
      <c r="UZ160" s="34">
        <v>0.64367490188671495</v>
      </c>
      <c r="VA160" s="34">
        <v>0.64528898961713099</v>
      </c>
      <c r="VB160" s="34">
        <v>0.64675646095615602</v>
      </c>
      <c r="VC160" s="34">
        <v>0.64818914863186905</v>
      </c>
      <c r="VD160" s="34">
        <v>0.64958707698175</v>
      </c>
      <c r="VE160" s="34">
        <v>0.65083934388442</v>
      </c>
      <c r="VF160" s="34">
        <v>0.65208568775351095</v>
      </c>
      <c r="VG160" s="34">
        <v>0.653325670012875</v>
      </c>
      <c r="VH160" s="34">
        <v>0.65443357295145999</v>
      </c>
      <c r="VI160" s="34">
        <v>0.65543022361860803</v>
      </c>
      <c r="VJ160" s="34">
        <v>0.65628733881017198</v>
      </c>
      <c r="VK160" s="34">
        <v>0.65701719581428508</v>
      </c>
      <c r="VL160" s="34">
        <v>0.65762398488581797</v>
      </c>
      <c r="VM160" s="34">
        <v>0.65800565279912704</v>
      </c>
      <c r="VN160" s="34">
        <v>0.65801032793530201</v>
      </c>
      <c r="VO160" s="34">
        <v>0.65774211461365495</v>
      </c>
      <c r="VP160" s="34">
        <v>0.6575705296941059</v>
      </c>
      <c r="VQ160" s="34">
        <v>0.65758076205899896</v>
      </c>
      <c r="VR160" s="34">
        <v>0.65778625828551995</v>
      </c>
      <c r="VS160" s="34">
        <v>0.65828309204715596</v>
      </c>
      <c r="VT160" s="34">
        <v>0.65909477984098597</v>
      </c>
      <c r="VU160" s="34">
        <v>0.66004191732567807</v>
      </c>
      <c r="VV160" s="34">
        <v>0.66092374718175095</v>
      </c>
      <c r="VW160" s="34">
        <v>0.66177987695273799</v>
      </c>
      <c r="VX160" s="34">
        <v>0.66267398110874298</v>
      </c>
      <c r="VY160" s="34">
        <v>0.66370723155099298</v>
      </c>
      <c r="VZ160" s="34">
        <v>0.66487783870624595</v>
      </c>
      <c r="WA160" s="34">
        <v>0.66609829037323198</v>
      </c>
      <c r="WB160" s="34">
        <v>0.66728712036693294</v>
      </c>
      <c r="WC160" s="34">
        <v>0.66833223880493808</v>
      </c>
      <c r="WD160" s="34">
        <v>0.66921841699023599</v>
      </c>
      <c r="WE160" s="34">
        <v>0.66985612297932406</v>
      </c>
      <c r="WF160" s="34">
        <v>0.67020611843773392</v>
      </c>
      <c r="WG160" s="34">
        <v>0.67024986248704199</v>
      </c>
      <c r="WH160" s="34">
        <v>0.66999087746169905</v>
      </c>
      <c r="WI160" s="34">
        <v>0.66951131872080494</v>
      </c>
      <c r="WJ160" s="34">
        <v>0.66882069772861796</v>
      </c>
      <c r="WK160" s="34">
        <v>0.66799863146560801</v>
      </c>
      <c r="WL160" s="34">
        <v>0.66703788070172609</v>
      </c>
      <c r="WM160" s="34">
        <v>0.665979661028405</v>
      </c>
      <c r="WN160" s="34">
        <v>0.66487701262486198</v>
      </c>
      <c r="WO160" s="34">
        <v>0.66374064907866792</v>
      </c>
      <c r="WP160" s="34">
        <v>0.662617500936171</v>
      </c>
      <c r="WQ160" s="34">
        <v>0.66150778598299798</v>
      </c>
      <c r="WR160" s="34">
        <v>0.66046437966664995</v>
      </c>
      <c r="WS160" s="34">
        <v>0.65948735221716004</v>
      </c>
      <c r="WT160" s="34">
        <v>0.65864803751439893</v>
      </c>
      <c r="WU160" s="34">
        <v>0.65791882682196801</v>
      </c>
      <c r="WV160" s="34">
        <v>0.65723584938586399</v>
      </c>
      <c r="WW160" s="34">
        <v>0.65662025218700093</v>
      </c>
      <c r="WX160" s="34">
        <v>0.65602975831615795</v>
      </c>
      <c r="WY160" s="34">
        <v>0.65548956748868303</v>
      </c>
      <c r="WZ160" s="34">
        <v>0.65499327072598201</v>
      </c>
      <c r="XA160" s="34">
        <v>0.65451003043095302</v>
      </c>
      <c r="XB160" s="34">
        <v>0.65405606672652994</v>
      </c>
      <c r="XC160" s="34">
        <v>0.65362351328160995</v>
      </c>
      <c r="XD160" s="34">
        <v>0.65317890777934906</v>
      </c>
      <c r="XE160" s="34">
        <v>0.65267259566328406</v>
      </c>
      <c r="XF160" s="34">
        <v>0.65212646626783299</v>
      </c>
      <c r="XG160" s="34">
        <v>0.65156021812905296</v>
      </c>
      <c r="XH160" t="s">
        <v>843</v>
      </c>
      <c r="XI160" t="s">
        <v>1300</v>
      </c>
      <c r="XJ160" s="34">
        <v>0.53514653344628005</v>
      </c>
      <c r="XK160" s="34">
        <v>0.53712274143134398</v>
      </c>
      <c r="XL160" s="34">
        <v>0.54011861108537096</v>
      </c>
      <c r="XM160" s="34">
        <v>0.54381090358536599</v>
      </c>
      <c r="XN160" s="34">
        <v>0.54802386607648601</v>
      </c>
      <c r="XO160" s="34">
        <v>0.55336001202324203</v>
      </c>
      <c r="XP160" s="34">
        <v>0.55941432366938204</v>
      </c>
      <c r="XQ160" s="34">
        <v>0.56505011331144095</v>
      </c>
      <c r="XR160" s="34">
        <v>0.56991913130475202</v>
      </c>
      <c r="XS160" s="34">
        <v>0.57376556485878705</v>
      </c>
      <c r="XT160" s="34">
        <v>0.57634949855199702</v>
      </c>
      <c r="XU160" s="34">
        <v>0.57767532905743701</v>
      </c>
      <c r="XV160" s="34">
        <v>0.57825413961900307</v>
      </c>
      <c r="XW160" s="34">
        <v>0.57872316297045601</v>
      </c>
      <c r="XX160" s="34">
        <v>0.579228676224397</v>
      </c>
      <c r="XY160" s="34">
        <v>0.57951337536535596</v>
      </c>
      <c r="XZ160" s="34">
        <v>0.57931751193964598</v>
      </c>
      <c r="YA160" s="34">
        <v>0.57867905022280297</v>
      </c>
      <c r="YB160" s="34">
        <v>0.577793476731428</v>
      </c>
      <c r="YC160" s="34">
        <v>0.57687395941666209</v>
      </c>
      <c r="YD160" s="34">
        <v>0.57624308082687004</v>
      </c>
      <c r="YE160" s="34">
        <v>0.57606731299185598</v>
      </c>
      <c r="YF160" s="34">
        <v>0.57618340385954492</v>
      </c>
      <c r="YG160" s="34">
        <v>0.57655677121173199</v>
      </c>
      <c r="YH160" s="34">
        <v>0.577266574306605</v>
      </c>
      <c r="YI160" s="34">
        <v>0.57838272434856797</v>
      </c>
      <c r="YJ160" s="34">
        <v>0.58001442678225201</v>
      </c>
      <c r="YK160" s="34">
        <v>0.58212285034037703</v>
      </c>
      <c r="YL160" s="34">
        <v>0.58456334525215103</v>
      </c>
      <c r="YM160" s="34">
        <v>0.587220806079639</v>
      </c>
      <c r="YN160" s="34">
        <v>0.59004981347438001</v>
      </c>
      <c r="YO160" s="34">
        <v>0.59303325375023297</v>
      </c>
      <c r="YP160" s="34">
        <v>0.59605096451043404</v>
      </c>
      <c r="YQ160" s="34">
        <v>0.59898784436405006</v>
      </c>
      <c r="YR160" s="34">
        <v>0.60183568134182797</v>
      </c>
      <c r="YS160" s="34">
        <v>0.60451207534236095</v>
      </c>
      <c r="YT160" s="34">
        <v>0.60701678598850006</v>
      </c>
      <c r="YU160" s="34">
        <v>0.609266471710187</v>
      </c>
      <c r="YV160" s="34">
        <v>0.61123295102056097</v>
      </c>
      <c r="YW160" s="34">
        <v>0.61313521794524195</v>
      </c>
      <c r="YX160" s="34">
        <v>0.61491035987057208</v>
      </c>
      <c r="YY160" s="34">
        <v>0.61649659675878599</v>
      </c>
      <c r="YZ160" s="34">
        <v>0.61802351393092003</v>
      </c>
      <c r="ZA160" s="34">
        <v>0.619375358862162</v>
      </c>
      <c r="ZB160" s="34">
        <v>0.62047507169538396</v>
      </c>
      <c r="ZC160" s="34">
        <v>0.62134510549517108</v>
      </c>
      <c r="ZD160" s="34">
        <v>0.621911817915349</v>
      </c>
      <c r="ZE160" s="34">
        <v>0.62221945714736304</v>
      </c>
      <c r="ZF160" s="34">
        <v>0.62232534691949093</v>
      </c>
      <c r="ZG160" s="34">
        <v>0.62216986451037504</v>
      </c>
      <c r="ZH160" s="34">
        <v>0.62153993816797093</v>
      </c>
      <c r="ZI160" s="34">
        <v>0.62055892224525599</v>
      </c>
      <c r="ZJ160" s="34">
        <v>0.61968104214388797</v>
      </c>
      <c r="ZK160" s="34">
        <v>0.61902629749300797</v>
      </c>
      <c r="ZL160" s="34">
        <v>0.61858075859412798</v>
      </c>
      <c r="ZM160" s="34">
        <v>0.61846674713234295</v>
      </c>
      <c r="ZN160" s="34">
        <v>0.61870367687249694</v>
      </c>
      <c r="ZO160" s="34">
        <v>0.61916207623411901</v>
      </c>
      <c r="ZP160" s="34">
        <v>0.61965460807459405</v>
      </c>
      <c r="ZQ160" s="34">
        <v>0.62012551000846206</v>
      </c>
      <c r="ZR160" s="34">
        <v>0.62072201048346798</v>
      </c>
      <c r="ZS160" s="34">
        <v>0.62155772248073293</v>
      </c>
      <c r="ZT160" s="34">
        <v>0.622576300418205</v>
      </c>
      <c r="ZU160" s="34">
        <v>0.623665288979805</v>
      </c>
      <c r="ZV160" s="34">
        <v>0.62478641341713204</v>
      </c>
      <c r="ZW160" s="34">
        <v>0.62581569692378902</v>
      </c>
      <c r="ZX160" s="34">
        <v>0.62671486547287902</v>
      </c>
      <c r="ZY160" s="34">
        <v>0.62743157778562908</v>
      </c>
      <c r="ZZ160" s="34">
        <v>0.62786794020928494</v>
      </c>
      <c r="AAA160" s="34">
        <v>0.62800565357980498</v>
      </c>
      <c r="AAB160" s="34">
        <v>0.62783364700393907</v>
      </c>
      <c r="AAC160" s="34">
        <v>0.62737804827351096</v>
      </c>
      <c r="AAD160" s="34">
        <v>0.62659770771233203</v>
      </c>
      <c r="AAE160" s="34">
        <v>0.62559292525858601</v>
      </c>
      <c r="AAF160" s="34">
        <v>0.62441805420172203</v>
      </c>
      <c r="AAG160" s="34">
        <v>0.62307272300404404</v>
      </c>
      <c r="AAH160" s="34">
        <v>0.62165373701757198</v>
      </c>
      <c r="AAI160" s="34">
        <v>0.62020868102342097</v>
      </c>
      <c r="AAJ160" s="34">
        <v>0.61878182314241104</v>
      </c>
      <c r="AAK160" s="34">
        <v>0.61731677399017504</v>
      </c>
      <c r="AAL160" s="34">
        <v>0.61587337862304303</v>
      </c>
      <c r="AAM160" s="34">
        <v>0.61448332938731898</v>
      </c>
      <c r="AAN160" s="34">
        <v>0.61316428415453406</v>
      </c>
      <c r="AAO160" s="34">
        <v>0.61194958770942898</v>
      </c>
      <c r="AAP160" s="34">
        <v>0.61079108594429699</v>
      </c>
      <c r="AAQ160" s="34">
        <v>0.60972110345435393</v>
      </c>
      <c r="AAR160" s="34">
        <v>0.60874419680384595</v>
      </c>
      <c r="AAS160" s="34">
        <v>0.60786360305238507</v>
      </c>
      <c r="AAT160" s="34">
        <v>0.60704815481907504</v>
      </c>
      <c r="AAU160" s="34">
        <v>0.60627469773876297</v>
      </c>
      <c r="AAV160" s="34">
        <v>0.60553654729465201</v>
      </c>
      <c r="AAW160" s="34">
        <v>0.60480721563273498</v>
      </c>
      <c r="AAX160" s="34">
        <v>0.60410657906547494</v>
      </c>
      <c r="AAY160" s="34">
        <v>0.60338672469496202</v>
      </c>
      <c r="AAZ160" s="34">
        <v>0.60262885567429303</v>
      </c>
      <c r="ABA160" s="34">
        <v>0.60185971208380695</v>
      </c>
      <c r="ABB160" s="34">
        <v>0.60105683192139903</v>
      </c>
      <c r="ABC160" s="34">
        <v>0.60019457531704601</v>
      </c>
      <c r="ABD160" s="34">
        <v>0.59924976439583899</v>
      </c>
      <c r="ABE160" s="34">
        <v>0.59828087885571002</v>
      </c>
      <c r="ABF160" s="34">
        <v>0.59728789316801401</v>
      </c>
      <c r="ABG160" t="s">
        <v>843</v>
      </c>
      <c r="ABH160" t="s">
        <v>843</v>
      </c>
      <c r="ABI160" t="s">
        <v>1300</v>
      </c>
      <c r="ABJ160" s="34">
        <v>0.44567875717165401</v>
      </c>
      <c r="ABK160" s="34">
        <v>0.44694240607842306</v>
      </c>
      <c r="ABL160" s="34">
        <v>0.44853311446764005</v>
      </c>
      <c r="ABM160" s="34">
        <v>0.45049401568842401</v>
      </c>
      <c r="ABN160" s="34">
        <v>0.45285011308877898</v>
      </c>
      <c r="ABO160" s="34">
        <v>0.45546458875164603</v>
      </c>
      <c r="ABP160" s="34">
        <v>0.45832213305627101</v>
      </c>
      <c r="ABQ160" s="34">
        <v>0.46146976012575697</v>
      </c>
      <c r="ABR160" s="34">
        <v>0.464842561004713</v>
      </c>
      <c r="ABS160" s="34">
        <v>0.46848003512709296</v>
      </c>
      <c r="ABT160" s="34">
        <v>0.47297596950940801</v>
      </c>
      <c r="ABU160" s="34">
        <v>0.47801723036259902</v>
      </c>
      <c r="ABV160" s="34">
        <v>0.48269041786045497</v>
      </c>
      <c r="ABW160" s="34">
        <v>0.48690003674285898</v>
      </c>
      <c r="ABX160" s="34">
        <v>0.490528760352759</v>
      </c>
      <c r="ABY160" s="34">
        <v>0.49339270444174999</v>
      </c>
      <c r="ABZ160" s="34">
        <v>0.49548002196825996</v>
      </c>
      <c r="ACA160" s="34">
        <v>0.49717523562258698</v>
      </c>
      <c r="ACB160" s="34">
        <v>0.49891662670915798</v>
      </c>
      <c r="ACC160" s="34">
        <v>0.50074786099901303</v>
      </c>
      <c r="ACD160" s="34">
        <v>0.502405891612142</v>
      </c>
      <c r="ACE160" s="34">
        <v>0.50359118953595794</v>
      </c>
      <c r="ACF160" s="34">
        <v>0.50408519631283399</v>
      </c>
      <c r="ACG160" s="34">
        <v>0.50411051958165598</v>
      </c>
      <c r="ACH160" s="34">
        <v>0.50418162037293401</v>
      </c>
      <c r="ACI160" s="34">
        <v>0.50448233429673894</v>
      </c>
      <c r="ACJ160" s="34">
        <v>0.50503447159852899</v>
      </c>
      <c r="ACK160" s="34">
        <v>0.505893687433836</v>
      </c>
      <c r="ACL160" s="34">
        <v>0.50721231644593101</v>
      </c>
      <c r="ACM160" s="34">
        <v>0.50902095327008601</v>
      </c>
      <c r="ACN160" s="34">
        <v>0.51124806532932698</v>
      </c>
      <c r="ACO160" s="34">
        <v>0.513904527027359</v>
      </c>
      <c r="ACP160" s="34">
        <v>0.51696080861981497</v>
      </c>
      <c r="ACQ160" s="34">
        <v>0.52023793255025597</v>
      </c>
      <c r="ACR160" s="34">
        <v>0.52364048103262195</v>
      </c>
      <c r="ACS160" s="34">
        <v>0.52714378251594807</v>
      </c>
      <c r="ACT160" s="34">
        <v>0.53071187915727902</v>
      </c>
      <c r="ACU160" s="34">
        <v>0.53424938515619702</v>
      </c>
      <c r="ACV160" s="34">
        <v>0.53768309991820307</v>
      </c>
      <c r="ACW160" s="34">
        <v>0.54103964714499597</v>
      </c>
      <c r="ACX160" s="34">
        <v>0.544228075524257</v>
      </c>
      <c r="ACY160" s="34">
        <v>0.54724941468202604</v>
      </c>
      <c r="ACZ160" s="34">
        <v>0.55004461445974295</v>
      </c>
      <c r="ADA160" s="34">
        <v>0.55258671798590198</v>
      </c>
      <c r="ADB160" s="34">
        <v>0.555061515235304</v>
      </c>
      <c r="ADC160" s="34">
        <v>0.55742490269318401</v>
      </c>
      <c r="ADD160" s="34">
        <v>0.55959698970989202</v>
      </c>
      <c r="ADE160" s="34">
        <v>0.56171510201757402</v>
      </c>
      <c r="ADF160" s="34">
        <v>0.563705680869246</v>
      </c>
      <c r="ADG160" s="34">
        <v>0.56546315418176496</v>
      </c>
      <c r="ADH160" s="34">
        <v>0.56703029007507599</v>
      </c>
      <c r="ADI160" s="34">
        <v>0.56835432636926597</v>
      </c>
      <c r="ADJ160" s="34">
        <v>0.56946437112977699</v>
      </c>
      <c r="ADK160" s="34">
        <v>0.57040868734937999</v>
      </c>
      <c r="ADL160" s="34">
        <v>0.57114056705790506</v>
      </c>
      <c r="ADM160" s="34">
        <v>0.57147946342151901</v>
      </c>
      <c r="ADN160" s="34">
        <v>0.57153357340468702</v>
      </c>
      <c r="ADO160" s="34">
        <v>0.57169810437354796</v>
      </c>
      <c r="ADP160" s="34">
        <v>0.57205668899244899</v>
      </c>
      <c r="ADQ160" s="34">
        <v>0.57261060914423101</v>
      </c>
      <c r="ADR160" s="34">
        <v>0.57347128086479005</v>
      </c>
      <c r="ADS160" s="34">
        <v>0.574625123941093</v>
      </c>
      <c r="ADT160" s="34">
        <v>0.57593264987061399</v>
      </c>
      <c r="ADU160" s="34">
        <v>0.57723380954372305</v>
      </c>
      <c r="ADV160" s="34">
        <v>0.578499070786471</v>
      </c>
      <c r="ADW160" s="34">
        <v>0.57983016978866797</v>
      </c>
      <c r="ADX160" s="34">
        <v>0.58134568253017793</v>
      </c>
      <c r="ADY160" s="34">
        <v>0.58302047048610195</v>
      </c>
      <c r="ADZ160" s="34">
        <v>0.58475896407543904</v>
      </c>
      <c r="AEA160" s="34">
        <v>0.58648469286194593</v>
      </c>
      <c r="AEB160" s="34">
        <v>0.58808235390053898</v>
      </c>
      <c r="AEC160" s="34">
        <v>0.589544009600381</v>
      </c>
      <c r="AED160" s="34">
        <v>0.59079609733071803</v>
      </c>
      <c r="AEE160" s="34">
        <v>0.59176577734038904</v>
      </c>
      <c r="AEF160" s="34">
        <v>0.59246244951551097</v>
      </c>
      <c r="AEG160" s="34">
        <v>0.59289243375113898</v>
      </c>
      <c r="AEH160" s="34">
        <v>0.59308981129864302</v>
      </c>
      <c r="AEI160" s="34">
        <v>0.59301917775926394</v>
      </c>
      <c r="AEJ160" s="34">
        <v>0.59275706691393193</v>
      </c>
      <c r="AEK160" s="34">
        <v>0.59233133908354296</v>
      </c>
      <c r="AEL160" s="34">
        <v>0.591743027223672</v>
      </c>
      <c r="AEM160" s="34">
        <v>0.59107270744644402</v>
      </c>
      <c r="AEN160" s="34">
        <v>0.59037180923460997</v>
      </c>
      <c r="AEO160" s="34">
        <v>0.58969634280290895</v>
      </c>
      <c r="AEP160" s="34">
        <v>0.58897841286462105</v>
      </c>
      <c r="AEQ160" s="34">
        <v>0.58826303517288903</v>
      </c>
      <c r="AER160" s="34">
        <v>0.58758739579395292</v>
      </c>
      <c r="AES160" s="34">
        <v>0.58698294319173305</v>
      </c>
      <c r="AET160" s="34">
        <v>0.58645193864746004</v>
      </c>
      <c r="AEU160" s="34">
        <v>0.58596849017050201</v>
      </c>
      <c r="AEV160" s="34">
        <v>0.58558290988273198</v>
      </c>
      <c r="AEW160" s="34">
        <v>0.58527410999302498</v>
      </c>
      <c r="AEX160" s="34">
        <v>0.58506511951877405</v>
      </c>
      <c r="AEY160" s="34">
        <v>0.58492523499965499</v>
      </c>
      <c r="AEZ160" s="34">
        <v>0.58480174558756193</v>
      </c>
      <c r="AFA160" s="34">
        <v>0.584710161786409</v>
      </c>
      <c r="AFB160" s="34">
        <v>0.58462353183659799</v>
      </c>
      <c r="AFC160" s="34">
        <v>0.58452333352087404</v>
      </c>
      <c r="AFD160" s="34">
        <v>0.58438416620112199</v>
      </c>
      <c r="AFE160" s="34">
        <v>0.58420853915113002</v>
      </c>
      <c r="AFF160" s="34">
        <v>0.58399696164010795</v>
      </c>
      <c r="AFG160" t="s">
        <v>843</v>
      </c>
      <c r="AFH160" t="s">
        <v>843</v>
      </c>
      <c r="AFI160" s="34">
        <v>0.56253999999999993</v>
      </c>
      <c r="AFJ160" s="34">
        <v>0.56542000000000003</v>
      </c>
      <c r="AFK160" s="34">
        <v>0.56828000000000001</v>
      </c>
      <c r="AFL160" s="34">
        <v>0.57112000000000007</v>
      </c>
      <c r="AFM160" s="34">
        <v>0.57399</v>
      </c>
      <c r="AFN160" s="34">
        <v>0.57689999999999997</v>
      </c>
      <c r="AFO160" s="34">
        <v>0.57985999999999993</v>
      </c>
      <c r="AFP160" s="34">
        <v>0.58287999999999995</v>
      </c>
      <c r="AFQ160" s="34">
        <v>0.58596999999999999</v>
      </c>
      <c r="AFR160" s="34">
        <v>0.58909</v>
      </c>
      <c r="AFS160" s="34">
        <v>0.62948999999999999</v>
      </c>
      <c r="AFT160" s="34">
        <v>0.62378999999999996</v>
      </c>
      <c r="AFU160" s="34">
        <v>0.62492999999999999</v>
      </c>
      <c r="AFV160" s="34">
        <v>0.62595999999999996</v>
      </c>
      <c r="AFW160" s="34">
        <v>0.61402000000000001</v>
      </c>
      <c r="AFX160" s="34">
        <v>0.60150000000000003</v>
      </c>
      <c r="AFY160" s="34">
        <v>0.60177000000000003</v>
      </c>
      <c r="AFZ160" s="34">
        <v>0.59497999999999995</v>
      </c>
      <c r="AGA160" s="34">
        <v>0.59753999999999996</v>
      </c>
      <c r="AGB160" t="s">
        <v>843</v>
      </c>
      <c r="AGC160" t="s">
        <v>843</v>
      </c>
      <c r="AGD160" t="s">
        <v>843</v>
      </c>
      <c r="AGE160" t="s">
        <v>843</v>
      </c>
      <c r="AGF160" s="34">
        <v>4.2934357188642025E-3</v>
      </c>
      <c r="AGG160" t="s">
        <v>843</v>
      </c>
      <c r="AGH160" t="s">
        <v>843</v>
      </c>
      <c r="AGI160" t="s">
        <v>843</v>
      </c>
      <c r="AGJ160" t="s">
        <v>843</v>
      </c>
      <c r="AGK160" t="s">
        <v>843</v>
      </c>
      <c r="AGL160" t="s">
        <v>843</v>
      </c>
      <c r="AGM160" t="s">
        <v>843</v>
      </c>
      <c r="AGN160" t="s">
        <v>843</v>
      </c>
      <c r="AGO160" s="34">
        <v>0.59099999999999997</v>
      </c>
      <c r="AGP160" s="34">
        <v>2015</v>
      </c>
      <c r="AGQ160" t="s">
        <v>832</v>
      </c>
      <c r="AGR160" t="s">
        <v>843</v>
      </c>
      <c r="AGS160" s="34">
        <v>0.156</v>
      </c>
      <c r="AGT160" s="34">
        <v>2015</v>
      </c>
      <c r="AGU160" t="s">
        <v>832</v>
      </c>
      <c r="AGV160" t="s">
        <v>843</v>
      </c>
      <c r="AGW160" s="34">
        <v>0.33299999999999996</v>
      </c>
      <c r="AGX160" s="34">
        <v>2015</v>
      </c>
      <c r="AGY160" t="s">
        <v>832</v>
      </c>
      <c r="AGZ160" t="s">
        <v>843</v>
      </c>
      <c r="AHA160" s="34">
        <v>0.57299999999999995</v>
      </c>
      <c r="AHB160" s="34">
        <v>2015</v>
      </c>
      <c r="AHC160" t="s">
        <v>832</v>
      </c>
      <c r="AHD160" t="s">
        <v>843</v>
      </c>
      <c r="AHE160" s="34">
        <v>0.17399999999999999</v>
      </c>
      <c r="AHF160" s="34">
        <v>2015</v>
      </c>
      <c r="AHG160" t="s">
        <v>832</v>
      </c>
      <c r="AHH160" t="s">
        <v>843</v>
      </c>
      <c r="AHI160" t="s">
        <v>830</v>
      </c>
      <c r="AHJ160" s="34">
        <v>0.21370428800582886</v>
      </c>
      <c r="AHK160" s="34">
        <v>0.23098133504390717</v>
      </c>
      <c r="AHL160" s="34">
        <v>0.24453641474246979</v>
      </c>
      <c r="AHM160" s="34">
        <v>0.21549968421459198</v>
      </c>
      <c r="AHN160" s="34">
        <v>0.16694772243499756</v>
      </c>
      <c r="AHO160" t="s">
        <v>843</v>
      </c>
      <c r="AHP160" s="34"/>
      <c r="AHQ160" s="34"/>
      <c r="AHR160" s="34"/>
      <c r="AHS160" s="34"/>
      <c r="AHT160" s="34"/>
      <c r="AHU160" t="s">
        <v>843</v>
      </c>
      <c r="AHV160" s="34">
        <v>0.22610852122306824</v>
      </c>
      <c r="AHW160" s="34">
        <v>0.23809707164764404</v>
      </c>
      <c r="AHX160" s="34">
        <v>0.24264673888683319</v>
      </c>
      <c r="AHY160" s="34">
        <v>0.20672795176506042</v>
      </c>
      <c r="AHZ160" s="34">
        <v>0.15750886499881744</v>
      </c>
      <c r="AIA160" t="s">
        <v>832</v>
      </c>
      <c r="AIB160" t="s">
        <v>843</v>
      </c>
      <c r="AIC160" s="34">
        <v>0.22839991748332977</v>
      </c>
      <c r="AID160" s="34">
        <v>0.23972673714160919</v>
      </c>
      <c r="AIE160" s="34">
        <v>0.24330595135688782</v>
      </c>
      <c r="AIF160" s="34">
        <v>0.20656260848045349</v>
      </c>
      <c r="AIG160" s="34">
        <v>0.1615101546049118</v>
      </c>
      <c r="AIH160" t="s">
        <v>924</v>
      </c>
      <c r="AII160" t="s">
        <v>843</v>
      </c>
      <c r="AIJ160" s="34">
        <v>0.22692550718784332</v>
      </c>
      <c r="AIK160" s="34">
        <v>0.2347320020198822</v>
      </c>
      <c r="AIL160" s="34">
        <v>0.22769199311733246</v>
      </c>
      <c r="AIM160" s="34">
        <v>0.19740200042724609</v>
      </c>
      <c r="AIN160" s="34">
        <v>0.15275999903678894</v>
      </c>
      <c r="AIO160" t="s">
        <v>1607</v>
      </c>
      <c r="AIP160" s="34">
        <v>0.15164832770824432</v>
      </c>
      <c r="AIQ160" t="s">
        <v>843</v>
      </c>
      <c r="AIR160" s="34">
        <v>0.15191000000000002</v>
      </c>
      <c r="AIS160" s="34">
        <v>0.15168999999999999</v>
      </c>
      <c r="AIT160" s="34">
        <v>0.15173999999999999</v>
      </c>
      <c r="AIU160" s="34">
        <v>0.15151000000000001</v>
      </c>
      <c r="AIV160" s="34">
        <v>0.15132999999999999</v>
      </c>
      <c r="AIW160" s="34">
        <v>0.15170999999999998</v>
      </c>
      <c r="AIX160" t="s">
        <v>843</v>
      </c>
      <c r="AIY160" s="34">
        <v>2.7799999999999998E-2</v>
      </c>
      <c r="AIZ160" s="34">
        <v>2.6000000000000002E-2</v>
      </c>
      <c r="AJA160" s="34">
        <v>2.5770000000000001E-2</v>
      </c>
      <c r="AJB160" s="34">
        <v>2.6030000000000001E-2</v>
      </c>
      <c r="AJC160" s="34">
        <v>2.5659999999999999E-2</v>
      </c>
      <c r="AJD160" s="34">
        <v>2.5600000000000001E-2</v>
      </c>
      <c r="AJE160" t="s">
        <v>843</v>
      </c>
      <c r="AJF160" s="34">
        <v>3.648405522108078E-2</v>
      </c>
      <c r="AJG160" s="34">
        <v>3.1974192708730698E-2</v>
      </c>
      <c r="AJH160" s="34">
        <v>3.0483793467283249E-2</v>
      </c>
      <c r="AJI160" s="34">
        <v>6.6785672679543495E-3</v>
      </c>
      <c r="AJJ160" s="34">
        <v>-8.9206909760832787E-3</v>
      </c>
      <c r="AJK160" t="s">
        <v>830</v>
      </c>
      <c r="AJL160" t="s">
        <v>843</v>
      </c>
      <c r="AJM160" t="s">
        <v>843</v>
      </c>
      <c r="AJN160" s="34">
        <v>3.1605593860149384E-2</v>
      </c>
      <c r="AJO160" s="34">
        <v>2.194594219326973E-2</v>
      </c>
      <c r="AJP160" s="34">
        <v>1.4240443706512451E-2</v>
      </c>
      <c r="AJQ160" s="34">
        <v>-6.2687287572771311E-4</v>
      </c>
      <c r="AJR160" s="34">
        <v>4.4593695551156998E-2</v>
      </c>
      <c r="AJS160" t="s">
        <v>832</v>
      </c>
      <c r="AJT160" t="s">
        <v>843</v>
      </c>
      <c r="AJU160" t="s">
        <v>843</v>
      </c>
      <c r="AJV160" t="s">
        <v>843</v>
      </c>
      <c r="AJW160" s="34">
        <v>1.9154243171215057E-2</v>
      </c>
      <c r="AJX160" s="34">
        <v>1.4095637015998363E-2</v>
      </c>
      <c r="AJY160" s="34">
        <v>1.2360734865069389E-2</v>
      </c>
      <c r="AJZ160" s="34">
        <v>-1.1883544735610485E-2</v>
      </c>
      <c r="AKA160" s="34">
        <v>-2.7645513415336609E-2</v>
      </c>
      <c r="AKB160" t="s">
        <v>830</v>
      </c>
      <c r="AKC160" t="s">
        <v>843</v>
      </c>
      <c r="AKD160" t="s">
        <v>843</v>
      </c>
      <c r="AKE160" t="s">
        <v>843</v>
      </c>
      <c r="AKF160" s="34">
        <v>1.6258271411061287E-2</v>
      </c>
      <c r="AKG160" s="34">
        <v>5.6882193312048912E-3</v>
      </c>
      <c r="AKH160" s="34">
        <v>-2.6777551975101233E-3</v>
      </c>
      <c r="AKI160" s="34">
        <v>-1.7059195786714554E-2</v>
      </c>
      <c r="AKJ160" s="34">
        <v>3.0130103230476379E-2</v>
      </c>
      <c r="AKK160" t="s">
        <v>832</v>
      </c>
      <c r="AKL160" t="s">
        <v>843</v>
      </c>
      <c r="AKM160" s="34">
        <v>4880</v>
      </c>
      <c r="AKN160" t="s">
        <v>832</v>
      </c>
      <c r="AKO160" t="s">
        <v>843</v>
      </c>
      <c r="AKP160" s="34">
        <v>4552.544921875</v>
      </c>
      <c r="AKQ160" t="s">
        <v>830</v>
      </c>
      <c r="AKR160" t="s">
        <v>843</v>
      </c>
      <c r="AKS160" s="34">
        <v>4358.1376424862301</v>
      </c>
      <c r="AKT160" t="s">
        <v>832</v>
      </c>
      <c r="AKU160" t="s">
        <v>843</v>
      </c>
      <c r="AKV160" s="34">
        <v>4911.32763537761</v>
      </c>
      <c r="AKW160" t="s">
        <v>832</v>
      </c>
      <c r="AKX160" t="s">
        <v>843</v>
      </c>
      <c r="AKY160" s="34">
        <v>0.1969362199306488</v>
      </c>
      <c r="AKZ160" s="34">
        <v>0.19541285932064056</v>
      </c>
      <c r="ALA160" s="34">
        <v>0.16823238134384155</v>
      </c>
      <c r="ALB160" s="34">
        <v>0.13647329807281494</v>
      </c>
      <c r="ALC160" s="34">
        <v>0.14920660853385925</v>
      </c>
      <c r="ALD160" t="s">
        <v>830</v>
      </c>
      <c r="ALE160" t="s">
        <v>843</v>
      </c>
      <c r="ALF160" t="s">
        <v>843</v>
      </c>
      <c r="ALG160" t="s">
        <v>843</v>
      </c>
      <c r="ALH160" s="34">
        <v>0.20898325741291046</v>
      </c>
      <c r="ALI160" s="34">
        <v>0.2020043283700943</v>
      </c>
      <c r="ALJ160" s="34">
        <v>0.16562174260616302</v>
      </c>
      <c r="ALK160" s="34">
        <v>0.1267181932926178</v>
      </c>
      <c r="ALL160" s="34">
        <v>0.13973097503185272</v>
      </c>
      <c r="ALM160" t="s">
        <v>832</v>
      </c>
    </row>
    <row r="161" spans="1:1001">
      <c r="A161" t="s">
        <v>512</v>
      </c>
      <c r="B161" t="s">
        <v>850</v>
      </c>
      <c r="C161" t="s">
        <v>851</v>
      </c>
      <c r="D161" s="34">
        <v>3.9769917726516724E-2</v>
      </c>
      <c r="E161" t="s">
        <v>465</v>
      </c>
      <c r="F161" s="34">
        <v>4.4602848589420319E-2</v>
      </c>
      <c r="G161" t="s">
        <v>465</v>
      </c>
      <c r="H161" s="34">
        <v>4.3633695691823959E-2</v>
      </c>
      <c r="I161" t="s">
        <v>465</v>
      </c>
      <c r="J161" s="34">
        <v>4.1830644011497498E-2</v>
      </c>
      <c r="K161" t="s">
        <v>465</v>
      </c>
      <c r="L161" s="34"/>
      <c r="M161" t="s">
        <v>465</v>
      </c>
      <c r="N161" s="34">
        <v>0.55762004852294922</v>
      </c>
      <c r="O161" s="34"/>
      <c r="P161" t="s">
        <v>1459</v>
      </c>
      <c r="Q161" s="34"/>
      <c r="R161" t="s">
        <v>1459</v>
      </c>
      <c r="S161" s="34"/>
      <c r="T161" t="s">
        <v>1459</v>
      </c>
      <c r="U161" s="34"/>
      <c r="V161" t="s">
        <v>1459</v>
      </c>
      <c r="W161" t="s">
        <v>843</v>
      </c>
      <c r="X161" t="s">
        <v>465</v>
      </c>
      <c r="Y161" s="34">
        <v>0.55313539505004883</v>
      </c>
      <c r="Z161" s="34"/>
      <c r="AA161" t="s">
        <v>1459</v>
      </c>
      <c r="AB161" s="34"/>
      <c r="AC161" t="s">
        <v>1459</v>
      </c>
      <c r="AD161" s="34"/>
      <c r="AE161" t="s">
        <v>1459</v>
      </c>
      <c r="AF161" s="34"/>
      <c r="AG161" t="s">
        <v>1459</v>
      </c>
      <c r="AH161" t="s">
        <v>843</v>
      </c>
      <c r="AI161" t="s">
        <v>465</v>
      </c>
      <c r="AJ161" s="34">
        <v>0.55089175701141357</v>
      </c>
      <c r="AK161" s="34"/>
      <c r="AL161" t="s">
        <v>1459</v>
      </c>
      <c r="AM161" s="34"/>
      <c r="AN161" t="s">
        <v>1459</v>
      </c>
      <c r="AO161" s="34"/>
      <c r="AP161" t="s">
        <v>1459</v>
      </c>
      <c r="AQ161" s="34"/>
      <c r="AR161" t="s">
        <v>1459</v>
      </c>
      <c r="AS161" t="s">
        <v>843</v>
      </c>
      <c r="AT161" t="s">
        <v>465</v>
      </c>
      <c r="AU161" s="34">
        <v>0.5560491681098938</v>
      </c>
      <c r="AV161" s="34"/>
      <c r="AW161" t="s">
        <v>1459</v>
      </c>
      <c r="AX161" s="34"/>
      <c r="AY161" t="s">
        <v>1459</v>
      </c>
      <c r="AZ161" s="34"/>
      <c r="BA161" t="s">
        <v>1459</v>
      </c>
      <c r="BB161" s="34"/>
      <c r="BC161" t="s">
        <v>1459</v>
      </c>
      <c r="BD161" t="s">
        <v>843</v>
      </c>
      <c r="BE161" s="34">
        <v>0.54523499805254672</v>
      </c>
      <c r="BF161" t="s">
        <v>465</v>
      </c>
      <c r="BG161" t="s">
        <v>843</v>
      </c>
      <c r="BH161" t="s">
        <v>465</v>
      </c>
      <c r="BI161" s="34">
        <v>3.0569381713867188</v>
      </c>
      <c r="BJ161" t="s">
        <v>465</v>
      </c>
      <c r="BK161" s="34">
        <v>4.1264667510986328</v>
      </c>
      <c r="BL161" t="s">
        <v>465</v>
      </c>
      <c r="BM161" s="34">
        <v>4.477994441986084</v>
      </c>
      <c r="BN161" t="s">
        <v>465</v>
      </c>
      <c r="BO161" s="34">
        <v>5.1013460159301758</v>
      </c>
      <c r="BP161" t="s">
        <v>843</v>
      </c>
      <c r="BQ161" s="34">
        <v>2.3396694660186768</v>
      </c>
      <c r="BR161" t="s">
        <v>465</v>
      </c>
      <c r="BS161" s="34"/>
      <c r="BT161" t="s">
        <v>843</v>
      </c>
      <c r="BU161" s="34">
        <v>3.3246822357177734</v>
      </c>
      <c r="BV161" t="s">
        <v>1552</v>
      </c>
      <c r="BW161" t="s">
        <v>843</v>
      </c>
      <c r="BX161" s="34">
        <v>2.5122501850128174</v>
      </c>
      <c r="BY161" t="s">
        <v>465</v>
      </c>
      <c r="BZ161" t="s">
        <v>843</v>
      </c>
      <c r="CA161" t="s">
        <v>465</v>
      </c>
      <c r="CB161" s="34">
        <v>5.4214815609157085E-3</v>
      </c>
      <c r="CC161" s="34">
        <v>4.6930694952607155E-3</v>
      </c>
      <c r="CD161" s="34">
        <v>4.7089480794966221E-3</v>
      </c>
      <c r="CE161" s="34">
        <v>3.8022354710847139E-3</v>
      </c>
      <c r="CF161" s="34">
        <v>3.8022384978830814E-3</v>
      </c>
      <c r="CG161" t="s">
        <v>843</v>
      </c>
      <c r="CH161" t="s">
        <v>465</v>
      </c>
      <c r="CI161" s="34">
        <v>6.4205015078186989E-3</v>
      </c>
      <c r="CJ161" s="34">
        <v>5.952516570687294E-3</v>
      </c>
      <c r="CK161" s="34">
        <v>5.778125487267971E-3</v>
      </c>
      <c r="CL161" s="34">
        <v>5.6714778766036034E-3</v>
      </c>
      <c r="CM161" s="34">
        <v>5.6387479417026043E-3</v>
      </c>
      <c r="CN161" t="s">
        <v>843</v>
      </c>
      <c r="CO161" t="s">
        <v>465</v>
      </c>
      <c r="CP161" s="34">
        <v>5.9743542224168777E-3</v>
      </c>
      <c r="CQ161" s="34">
        <v>5.7432614266872406E-3</v>
      </c>
      <c r="CR161" s="34">
        <v>5.7246191427111626E-3</v>
      </c>
      <c r="CS161" s="34">
        <v>5.6582079268991947E-3</v>
      </c>
      <c r="CT161" s="34">
        <v>5.6660785339772701E-3</v>
      </c>
      <c r="CU161" t="s">
        <v>843</v>
      </c>
      <c r="CV161" t="s">
        <v>465</v>
      </c>
      <c r="CW161" s="34">
        <v>5.7653733529150486E-3</v>
      </c>
      <c r="CX161" s="34">
        <v>5.6581948883831501E-3</v>
      </c>
      <c r="CY161" s="34">
        <v>5.5668866261839867E-3</v>
      </c>
      <c r="CZ161" s="34">
        <v>5.4930443875491619E-3</v>
      </c>
      <c r="DA161" s="34">
        <v>5.49300666898489E-3</v>
      </c>
      <c r="DB161" t="s">
        <v>843</v>
      </c>
      <c r="DC161" s="34"/>
      <c r="DD161" s="34"/>
      <c r="DE161" s="34"/>
      <c r="DF161" s="34"/>
      <c r="DG161" s="34"/>
      <c r="DH161" t="s">
        <v>1460</v>
      </c>
      <c r="DI161" t="s">
        <v>843</v>
      </c>
      <c r="DJ161" s="34"/>
      <c r="DK161" s="34"/>
      <c r="DL161" s="34"/>
      <c r="DM161" s="34"/>
      <c r="DN161" s="34"/>
      <c r="DO161" t="s">
        <v>1460</v>
      </c>
      <c r="DP161" t="s">
        <v>843</v>
      </c>
      <c r="DQ161" s="34"/>
      <c r="DR161" t="s">
        <v>1460</v>
      </c>
      <c r="DS161" t="s">
        <v>843</v>
      </c>
      <c r="DT161" t="s">
        <v>843</v>
      </c>
      <c r="DU161" s="34"/>
      <c r="DV161" t="s">
        <v>1460</v>
      </c>
      <c r="DW161" t="s">
        <v>843</v>
      </c>
      <c r="DX161" t="s">
        <v>843</v>
      </c>
      <c r="DY161" t="s">
        <v>465</v>
      </c>
      <c r="DZ161" s="34">
        <v>2.1715874318033457E-3</v>
      </c>
      <c r="EA161" s="34">
        <v>3.2348956447094679E-3</v>
      </c>
      <c r="EB161" s="34">
        <v>-7.9938117414712906E-4</v>
      </c>
      <c r="EC161" s="34">
        <v>-6.023443304002285E-3</v>
      </c>
      <c r="ED161" s="34">
        <v>1.3055985793471336E-2</v>
      </c>
      <c r="EE161" t="s">
        <v>843</v>
      </c>
      <c r="EF161" t="s">
        <v>465</v>
      </c>
      <c r="EG161" s="34">
        <v>3.6000001709908247E-3</v>
      </c>
      <c r="EH161" s="34">
        <v>2.5999997742474079E-3</v>
      </c>
      <c r="EI161" s="34">
        <v>-9.9999961093999445E-5</v>
      </c>
      <c r="EJ161" s="34">
        <v>1.999999862164259E-3</v>
      </c>
      <c r="EK161" s="34">
        <v>1.0000000474974513E-3</v>
      </c>
      <c r="EL161" t="s">
        <v>843</v>
      </c>
      <c r="EM161" t="s">
        <v>465</v>
      </c>
      <c r="EN161" s="34">
        <v>3.5073859617114067E-3</v>
      </c>
      <c r="EO161" s="34">
        <v>2.6816804893314838E-3</v>
      </c>
      <c r="EP161" s="34">
        <v>-1.4286595396697521E-3</v>
      </c>
      <c r="EQ161" s="34">
        <v>5.0182463601231575E-3</v>
      </c>
      <c r="ER161" s="34">
        <v>7.3443073779344559E-3</v>
      </c>
      <c r="ES161" t="s">
        <v>843</v>
      </c>
      <c r="ET161" t="s">
        <v>465</v>
      </c>
      <c r="EU161" s="34">
        <v>3.8306564092636108E-3</v>
      </c>
      <c r="EV161" s="34">
        <v>2.7025560848414898E-3</v>
      </c>
      <c r="EW161" s="34">
        <v>3.3236271701753139E-3</v>
      </c>
      <c r="EX161" s="34">
        <v>4.6387426555156708E-3</v>
      </c>
      <c r="EY161" s="34">
        <v>-7.6699157943949103E-5</v>
      </c>
      <c r="EZ161" t="s">
        <v>843</v>
      </c>
      <c r="FA161" t="s">
        <v>465</v>
      </c>
      <c r="FB161" s="34">
        <v>-4.2330138385295868E-3</v>
      </c>
      <c r="FC161" s="34">
        <v>-5.191451869904995E-3</v>
      </c>
      <c r="FD161" s="34">
        <v>-1.7498646629974246E-3</v>
      </c>
      <c r="FE161" s="34">
        <v>-1.8796479562297463E-3</v>
      </c>
      <c r="FF161" s="34">
        <v>1.3925275765359402E-2</v>
      </c>
      <c r="FG161" t="s">
        <v>843</v>
      </c>
      <c r="FH161" s="34"/>
      <c r="FI161" s="34"/>
      <c r="FJ161" s="34"/>
      <c r="FK161" s="34"/>
      <c r="FL161" s="34"/>
      <c r="FM161" t="s">
        <v>843</v>
      </c>
      <c r="FN161" t="s">
        <v>843</v>
      </c>
      <c r="FO161" s="34"/>
      <c r="FP161" t="s">
        <v>1460</v>
      </c>
      <c r="FQ161" t="s">
        <v>843</v>
      </c>
      <c r="FR161" t="s">
        <v>843</v>
      </c>
      <c r="FS161" s="34"/>
      <c r="FT161" t="s">
        <v>1460</v>
      </c>
      <c r="FU161" t="s">
        <v>843</v>
      </c>
      <c r="FV161" t="s">
        <v>843</v>
      </c>
      <c r="FW161" s="34"/>
      <c r="FX161" t="s">
        <v>1460</v>
      </c>
      <c r="FY161" t="s">
        <v>843</v>
      </c>
      <c r="FZ161" s="34"/>
      <c r="GA161" s="34"/>
      <c r="GB161" s="34"/>
      <c r="GC161" s="34"/>
      <c r="GD161" s="34"/>
      <c r="GE161" t="s">
        <v>1460</v>
      </c>
      <c r="GF161" t="s">
        <v>843</v>
      </c>
      <c r="GG161" s="34">
        <v>0.21250699460506439</v>
      </c>
      <c r="GH161" s="34">
        <v>0.21250699460506439</v>
      </c>
      <c r="GI161" s="34">
        <v>0.21250699460506439</v>
      </c>
      <c r="GJ161" s="34">
        <v>4.4279624707996845E-3</v>
      </c>
      <c r="GK161" s="34"/>
      <c r="GL161" t="s">
        <v>832</v>
      </c>
      <c r="GM161" t="s">
        <v>843</v>
      </c>
      <c r="GN161" s="34"/>
      <c r="GO161" t="s">
        <v>1460</v>
      </c>
      <c r="GP161" t="s">
        <v>843</v>
      </c>
      <c r="GQ161" t="s">
        <v>843</v>
      </c>
      <c r="GR161" s="34"/>
      <c r="GS161" s="34"/>
      <c r="GT161" s="34"/>
      <c r="GU161" s="34"/>
      <c r="GV161" s="34"/>
      <c r="GW161" t="s">
        <v>1460</v>
      </c>
      <c r="GX161" t="s">
        <v>843</v>
      </c>
      <c r="GY161" t="s">
        <v>843</v>
      </c>
      <c r="GZ161" t="s">
        <v>843</v>
      </c>
      <c r="HA161" t="s">
        <v>843</v>
      </c>
      <c r="HB161" t="s">
        <v>843</v>
      </c>
      <c r="HC161" t="s">
        <v>843</v>
      </c>
      <c r="HD161" t="s">
        <v>843</v>
      </c>
      <c r="HE161" t="s">
        <v>843</v>
      </c>
      <c r="HF161" t="s">
        <v>843</v>
      </c>
      <c r="HG161" t="s">
        <v>843</v>
      </c>
      <c r="HH161" s="34">
        <v>10377</v>
      </c>
      <c r="HI161" s="34">
        <v>10363</v>
      </c>
      <c r="HJ161" s="34">
        <v>10351</v>
      </c>
      <c r="HK161" s="34">
        <v>10344</v>
      </c>
      <c r="HL161" s="34">
        <v>10335</v>
      </c>
      <c r="HM161" s="34">
        <v>10318</v>
      </c>
      <c r="HN161" s="34">
        <v>10294</v>
      </c>
      <c r="HO161" s="34">
        <v>10267</v>
      </c>
      <c r="HP161" s="34">
        <v>10243</v>
      </c>
      <c r="HQ161" s="34">
        <v>10233</v>
      </c>
      <c r="HR161" s="34">
        <v>10241</v>
      </c>
      <c r="HS161" s="34">
        <v>10283</v>
      </c>
      <c r="HT161" s="34">
        <v>10444</v>
      </c>
      <c r="HU161" s="34">
        <v>10694</v>
      </c>
      <c r="HV161" s="34">
        <v>10940</v>
      </c>
      <c r="HW161" s="34">
        <v>11185</v>
      </c>
      <c r="HX161" s="34">
        <v>11437</v>
      </c>
      <c r="HY161" s="34">
        <v>11682</v>
      </c>
      <c r="HZ161" s="34">
        <v>11924</v>
      </c>
      <c r="IA161" s="34">
        <v>12132</v>
      </c>
      <c r="IB161" s="34">
        <v>12315</v>
      </c>
      <c r="IC161" s="34">
        <v>12511</v>
      </c>
      <c r="ID161" s="34">
        <v>12668</v>
      </c>
      <c r="IE161" s="34">
        <v>12780</v>
      </c>
      <c r="IF161" s="34">
        <v>12884</v>
      </c>
      <c r="IG161" s="34">
        <v>12979</v>
      </c>
      <c r="IH161" s="34">
        <v>13063</v>
      </c>
      <c r="II161" s="34">
        <v>13141</v>
      </c>
      <c r="IJ161" s="34">
        <v>13213</v>
      </c>
      <c r="IK161" s="34">
        <v>13286</v>
      </c>
      <c r="IL161" s="34">
        <v>13358</v>
      </c>
      <c r="IM161" s="34">
        <v>13428</v>
      </c>
      <c r="IN161" s="34">
        <v>13498</v>
      </c>
      <c r="IO161" s="34">
        <v>13570</v>
      </c>
      <c r="IP161" s="34">
        <v>13643</v>
      </c>
      <c r="IQ161" s="34">
        <v>13719</v>
      </c>
      <c r="IR161" s="34">
        <v>13794</v>
      </c>
      <c r="IS161" s="34">
        <v>13868</v>
      </c>
      <c r="IT161" s="34">
        <v>13944</v>
      </c>
      <c r="IU161" s="34">
        <v>14022</v>
      </c>
      <c r="IV161" s="34">
        <v>14097</v>
      </c>
      <c r="IW161" s="34">
        <v>14172</v>
      </c>
      <c r="IX161" s="34">
        <v>14245</v>
      </c>
      <c r="IY161" s="34">
        <v>14318</v>
      </c>
      <c r="IZ161" s="34">
        <v>14386</v>
      </c>
      <c r="JA161" s="34">
        <v>14451</v>
      </c>
      <c r="JB161" s="34">
        <v>14513</v>
      </c>
      <c r="JC161" s="34">
        <v>14563</v>
      </c>
      <c r="JD161" s="34">
        <v>14614</v>
      </c>
      <c r="JE161" s="34">
        <v>14656</v>
      </c>
      <c r="JF161" s="34">
        <v>14695</v>
      </c>
      <c r="JG161" s="34">
        <v>14732</v>
      </c>
      <c r="JH161" s="34">
        <v>14761</v>
      </c>
      <c r="JI161" s="34">
        <v>14787</v>
      </c>
      <c r="JJ161" s="34">
        <v>14807</v>
      </c>
      <c r="JK161" s="34">
        <v>14822</v>
      </c>
      <c r="JL161" s="34">
        <v>14833</v>
      </c>
      <c r="JM161" s="34">
        <v>14842</v>
      </c>
      <c r="JN161" s="34">
        <v>14847</v>
      </c>
      <c r="JO161" s="34">
        <v>14849</v>
      </c>
      <c r="JP161" s="34">
        <v>14853</v>
      </c>
      <c r="JQ161" s="34">
        <v>14850</v>
      </c>
      <c r="JR161" s="34">
        <v>14845</v>
      </c>
      <c r="JS161" s="34">
        <v>14840</v>
      </c>
      <c r="JT161" s="34">
        <v>14825</v>
      </c>
      <c r="JU161" s="34">
        <v>14815</v>
      </c>
      <c r="JV161" s="34">
        <v>14806</v>
      </c>
      <c r="JW161" s="34">
        <v>14790</v>
      </c>
      <c r="JX161" s="34">
        <v>14772</v>
      </c>
      <c r="JY161" s="34">
        <v>14754</v>
      </c>
      <c r="JZ161" s="34">
        <v>14729</v>
      </c>
      <c r="KA161" s="34">
        <v>14702</v>
      </c>
      <c r="KB161" s="34">
        <v>14674</v>
      </c>
      <c r="KC161" s="34">
        <v>14639</v>
      </c>
      <c r="KD161" s="34">
        <v>14601</v>
      </c>
      <c r="KE161" s="34">
        <v>14562</v>
      </c>
      <c r="KF161" s="34">
        <v>14521</v>
      </c>
      <c r="KG161" s="34">
        <v>14476</v>
      </c>
      <c r="KH161" s="34">
        <v>14429</v>
      </c>
      <c r="KI161" s="34">
        <v>14380</v>
      </c>
      <c r="KJ161" s="34">
        <v>14322</v>
      </c>
      <c r="KK161" s="34">
        <v>14258</v>
      </c>
      <c r="KL161" s="34">
        <v>14191</v>
      </c>
      <c r="KM161" s="34">
        <v>14126</v>
      </c>
      <c r="KN161" s="34">
        <v>14056</v>
      </c>
      <c r="KO161" s="34">
        <v>13979</v>
      </c>
      <c r="KP161" s="34">
        <v>13899</v>
      </c>
      <c r="KQ161" s="34">
        <v>13815</v>
      </c>
      <c r="KR161" s="34">
        <v>13726</v>
      </c>
      <c r="KS161" s="34">
        <v>13633</v>
      </c>
      <c r="KT161" s="34">
        <v>13539</v>
      </c>
      <c r="KU161" s="34">
        <v>13441</v>
      </c>
      <c r="KV161" s="34">
        <v>13332</v>
      </c>
      <c r="KW161" s="34">
        <v>13227</v>
      </c>
      <c r="KX161" s="34">
        <v>13121</v>
      </c>
      <c r="KY161" s="34">
        <v>13006</v>
      </c>
      <c r="KZ161" s="34">
        <v>12888</v>
      </c>
      <c r="LA161" s="34">
        <v>12765</v>
      </c>
      <c r="LB161" s="34">
        <v>12640</v>
      </c>
      <c r="LC161" s="34">
        <v>12515</v>
      </c>
      <c r="LD161" s="34">
        <v>12380</v>
      </c>
      <c r="LE161" t="s">
        <v>843</v>
      </c>
      <c r="LF161" t="s">
        <v>843</v>
      </c>
      <c r="LG161" t="s">
        <v>843</v>
      </c>
      <c r="LH161" s="34">
        <v>-5.780346691608429E-4</v>
      </c>
      <c r="LI161" s="34">
        <v>-1.3500484637916088E-3</v>
      </c>
      <c r="LJ161" s="34">
        <v>-1.158636761829257E-3</v>
      </c>
      <c r="LK161" s="34">
        <v>-6.7649193806573749E-4</v>
      </c>
      <c r="LL161" s="34">
        <v>-8.7044836254790425E-4</v>
      </c>
      <c r="LM161" s="34">
        <v>-1.6462502535432577E-3</v>
      </c>
      <c r="LN161" s="34">
        <v>-2.3287415970116854E-3</v>
      </c>
      <c r="LO161" s="34">
        <v>-2.6263329200446606E-3</v>
      </c>
      <c r="LP161" s="34">
        <v>-2.3403228260576725E-3</v>
      </c>
      <c r="LQ161" s="34">
        <v>-9.7675330471247435E-4</v>
      </c>
      <c r="LR161" s="34">
        <v>7.8147900057956576E-4</v>
      </c>
      <c r="LS161" s="34">
        <v>4.092775285243988E-3</v>
      </c>
      <c r="LT161" s="34">
        <v>1.5535604208707809E-2</v>
      </c>
      <c r="LU161" s="34">
        <v>2.3655185475945473E-2</v>
      </c>
      <c r="LV161" s="34">
        <v>2.2742960602045059E-2</v>
      </c>
      <c r="LW161" s="34">
        <v>2.2147797048091888E-2</v>
      </c>
      <c r="LX161" s="34">
        <v>2.2280119359493256E-2</v>
      </c>
      <c r="LY161" s="34">
        <v>2.1195482462644577E-2</v>
      </c>
      <c r="LZ161" s="34">
        <v>2.0503981038928032E-2</v>
      </c>
      <c r="MA161" s="34">
        <v>1.7293414101004601E-2</v>
      </c>
      <c r="MB161" s="34">
        <v>1.4971441589295864E-2</v>
      </c>
      <c r="MC161" s="34">
        <v>1.5790225937962532E-2</v>
      </c>
      <c r="MD161" s="34">
        <v>1.2470871210098267E-2</v>
      </c>
      <c r="ME161" s="34">
        <v>8.8023198768496513E-3</v>
      </c>
      <c r="MF161" s="34">
        <v>8.1047825515270233E-3</v>
      </c>
      <c r="MG161" s="34">
        <v>7.3464354500174522E-3</v>
      </c>
      <c r="MH161" s="34">
        <v>6.4511396922171116E-3</v>
      </c>
      <c r="MI161" s="34">
        <v>5.9533072635531425E-3</v>
      </c>
      <c r="MJ161" s="34">
        <v>5.4640797898173332E-3</v>
      </c>
      <c r="MK161" s="34">
        <v>5.5096559226512909E-3</v>
      </c>
      <c r="ML161" s="34">
        <v>5.4046069271862507E-3</v>
      </c>
      <c r="MM161" s="34">
        <v>5.2266228012740612E-3</v>
      </c>
      <c r="MN161" s="34">
        <v>5.1994472742080688E-3</v>
      </c>
      <c r="MO161" s="34">
        <v>5.3199473768472672E-3</v>
      </c>
      <c r="MP161" s="34">
        <v>5.365095566958189E-3</v>
      </c>
      <c r="MQ161" s="34">
        <v>5.5551636032760143E-3</v>
      </c>
      <c r="MR161" s="34">
        <v>5.4519814439117908E-3</v>
      </c>
      <c r="MS161" s="34">
        <v>5.3503126837313175E-3</v>
      </c>
      <c r="MT161" s="34">
        <v>5.4652802646160126E-3</v>
      </c>
      <c r="MU161" s="34">
        <v>5.5782166309654713E-3</v>
      </c>
      <c r="MV161" s="34">
        <v>5.3344839252531528E-3</v>
      </c>
      <c r="MW161" s="34">
        <v>5.3061782382428646E-3</v>
      </c>
      <c r="MX161" s="34">
        <v>5.1377811469137669E-3</v>
      </c>
      <c r="MY161" s="34">
        <v>5.1115192472934723E-3</v>
      </c>
      <c r="MZ161" s="34">
        <v>4.7380244359374046E-3</v>
      </c>
      <c r="NA161" s="34">
        <v>4.5081046409904957E-3</v>
      </c>
      <c r="NB161" s="34">
        <v>4.2811832390725613E-3</v>
      </c>
      <c r="NC161" s="34">
        <v>3.4392660018056631E-3</v>
      </c>
      <c r="ND161" s="34">
        <v>3.4959078766405582E-3</v>
      </c>
      <c r="NE161" s="34">
        <v>2.8698346577584743E-3</v>
      </c>
      <c r="NF161" s="34">
        <v>2.657491946592927E-3</v>
      </c>
      <c r="NG161" s="34">
        <v>2.514698775485158E-3</v>
      </c>
      <c r="NH161" s="34">
        <v>1.9665688741952181E-3</v>
      </c>
      <c r="NI161" s="34">
        <v>1.759848790243268E-3</v>
      </c>
      <c r="NJ161" s="34">
        <v>1.3516255421563983E-3</v>
      </c>
      <c r="NK161" s="34">
        <v>1.0125215630978346E-3</v>
      </c>
      <c r="NL161" s="34">
        <v>7.4186478741466999E-4</v>
      </c>
      <c r="NM161" s="34">
        <v>6.0657120775431395E-4</v>
      </c>
      <c r="NN161" s="34">
        <v>3.3682509092614055E-4</v>
      </c>
      <c r="NO161" s="34">
        <v>1.3469827536027879E-4</v>
      </c>
      <c r="NP161" s="34">
        <v>2.6934212655760348E-4</v>
      </c>
      <c r="NQ161" s="34">
        <v>-2.0199979189783335E-4</v>
      </c>
      <c r="NR161" s="34">
        <v>-3.367570461705327E-4</v>
      </c>
      <c r="NS161" s="34">
        <v>-3.3687046379782259E-4</v>
      </c>
      <c r="NT161" s="34">
        <v>-1.0112927993759513E-3</v>
      </c>
      <c r="NU161" s="34">
        <v>-6.7476386902853847E-4</v>
      </c>
      <c r="NV161" s="34">
        <v>-6.0767697868868709E-4</v>
      </c>
      <c r="NW161" s="34">
        <v>-1.0812273249030113E-3</v>
      </c>
      <c r="NX161" s="34">
        <v>-1.217779703438282E-3</v>
      </c>
      <c r="NY161" s="34">
        <v>-1.2192645808681846E-3</v>
      </c>
      <c r="NZ161" s="34">
        <v>-1.6958930063992739E-3</v>
      </c>
      <c r="OA161" s="34">
        <v>-1.8348005833104253E-3</v>
      </c>
      <c r="OB161" s="34">
        <v>-1.9063187064602971E-3</v>
      </c>
      <c r="OC161" s="34">
        <v>-2.3880200460553169E-3</v>
      </c>
      <c r="OD161" s="34">
        <v>-2.5991806760430336E-3</v>
      </c>
      <c r="OE161" s="34">
        <v>-2.6746236253529787E-3</v>
      </c>
      <c r="OF161" s="34">
        <v>-2.8195183258503675E-3</v>
      </c>
      <c r="OG161" s="34">
        <v>-3.1037719454616308E-3</v>
      </c>
      <c r="OH161" s="34">
        <v>-3.2520354725420475E-3</v>
      </c>
      <c r="OI161" s="34">
        <v>-3.4017181023955345E-3</v>
      </c>
      <c r="OJ161" s="34">
        <v>-4.0415357798337936E-3</v>
      </c>
      <c r="OK161" s="34">
        <v>-4.4786636717617512E-3</v>
      </c>
      <c r="OL161" s="34">
        <v>-4.7101918607950211E-3</v>
      </c>
      <c r="OM161" s="34">
        <v>-4.5908899046480656E-3</v>
      </c>
      <c r="ON161" s="34">
        <v>-4.9677202478051186E-3</v>
      </c>
      <c r="OO161" s="34">
        <v>-5.4931472986936569E-3</v>
      </c>
      <c r="OP161" s="34">
        <v>-5.7393084280192852E-3</v>
      </c>
      <c r="OQ161" s="34">
        <v>-6.061936728656292E-3</v>
      </c>
      <c r="OR161" s="34">
        <v>-6.4631137065589428E-3</v>
      </c>
      <c r="OS161" s="34">
        <v>-6.7985202185809612E-3</v>
      </c>
      <c r="OT161" s="34">
        <v>-6.9189146161079407E-3</v>
      </c>
      <c r="OU161" s="34">
        <v>-7.2646723128855228E-3</v>
      </c>
      <c r="OV161" s="34">
        <v>-8.142576552927494E-3</v>
      </c>
      <c r="OW161" s="34">
        <v>-7.9069649800658226E-3</v>
      </c>
      <c r="OX161" s="34">
        <v>-8.0461949110031128E-3</v>
      </c>
      <c r="OY161" s="34">
        <v>-8.8032102212309837E-3</v>
      </c>
      <c r="OZ161" s="34">
        <v>-9.1141434386372566E-3</v>
      </c>
      <c r="PA161" s="34">
        <v>-9.5895947888493538E-3</v>
      </c>
      <c r="PB161" s="34">
        <v>-9.8406616598367691E-3</v>
      </c>
      <c r="PC161" s="34">
        <v>-9.938463568687439E-3</v>
      </c>
      <c r="PD161" s="34">
        <v>-1.084565743803978E-2</v>
      </c>
      <c r="PE161" t="s">
        <v>1300</v>
      </c>
      <c r="PF161" t="s">
        <v>843</v>
      </c>
      <c r="PG161" t="s">
        <v>843</v>
      </c>
      <c r="PH161" t="s">
        <v>843</v>
      </c>
      <c r="PI161" t="s">
        <v>843</v>
      </c>
      <c r="PJ161" t="s">
        <v>1300</v>
      </c>
      <c r="PK161" s="34">
        <v>0.51594871282577515</v>
      </c>
      <c r="PL161" s="34">
        <v>0.51616328954696655</v>
      </c>
      <c r="PM161" s="34">
        <v>0.51589220762252808</v>
      </c>
      <c r="PN161" s="34">
        <v>0.51517790555953979</v>
      </c>
      <c r="PO161" s="34">
        <v>0.51436865329742432</v>
      </c>
      <c r="PP161" s="34">
        <v>0.51347160339355469</v>
      </c>
      <c r="PQ161" s="34">
        <v>0.51214301586151123</v>
      </c>
      <c r="PR161" s="34">
        <v>0.51105481386184692</v>
      </c>
      <c r="PS161" s="34">
        <v>0.51039731502532959</v>
      </c>
      <c r="PT161" s="34">
        <v>0.50982117652893066</v>
      </c>
      <c r="PU161" s="34">
        <v>0.50981348752975464</v>
      </c>
      <c r="PV161" s="34">
        <v>0.51025962829589844</v>
      </c>
      <c r="PW161" s="34">
        <v>0.5106281042098999</v>
      </c>
      <c r="PX161" s="34">
        <v>0.51028615236282349</v>
      </c>
      <c r="PY161" s="34">
        <v>0.5100548267364502</v>
      </c>
      <c r="PZ161" s="34">
        <v>0.51014751195907593</v>
      </c>
      <c r="QA161" s="34">
        <v>0.50992393493652344</v>
      </c>
      <c r="QB161" s="34">
        <v>0.50958740711212158</v>
      </c>
      <c r="QC161" s="34">
        <v>0.50939279794692993</v>
      </c>
      <c r="QD161" s="34">
        <v>0.50914937257766724</v>
      </c>
      <c r="QE161" s="34">
        <v>0.50881040096282959</v>
      </c>
      <c r="QF161" s="34">
        <v>0.50843256711959839</v>
      </c>
      <c r="QG161" s="34">
        <v>0.5079728364944458</v>
      </c>
      <c r="QH161" s="34">
        <v>0.50758999586105347</v>
      </c>
      <c r="QI161" s="34">
        <v>0.50752872228622437</v>
      </c>
      <c r="QJ161" s="34">
        <v>0.50735801458358765</v>
      </c>
      <c r="QK161" s="34">
        <v>0.50715762376785278</v>
      </c>
      <c r="QL161" s="34">
        <v>0.50703901052474976</v>
      </c>
      <c r="QM161" s="34">
        <v>0.50684928894042969</v>
      </c>
      <c r="QN161" s="34">
        <v>0.50662350654602051</v>
      </c>
      <c r="QO161" s="34">
        <v>0.50628834962844849</v>
      </c>
      <c r="QP161" s="34">
        <v>0.50610661506652832</v>
      </c>
      <c r="QQ161" s="34">
        <v>0.50592678785324097</v>
      </c>
      <c r="QR161" s="34">
        <v>0.50567430257797241</v>
      </c>
      <c r="QS161" s="34">
        <v>0.5056072473526001</v>
      </c>
      <c r="QT161" s="34">
        <v>0.50535750389099121</v>
      </c>
      <c r="QU161" s="34">
        <v>0.50514715909957886</v>
      </c>
      <c r="QV161" s="34">
        <v>0.50497549772262573</v>
      </c>
      <c r="QW161" s="34">
        <v>0.50473320484161377</v>
      </c>
      <c r="QX161" s="34">
        <v>0.50463557243347168</v>
      </c>
      <c r="QY161" s="34">
        <v>0.5045045018196106</v>
      </c>
      <c r="QZ161" s="34">
        <v>0.50444537401199341</v>
      </c>
      <c r="RA161" s="34">
        <v>0.50445771217346191</v>
      </c>
      <c r="RB161" s="34">
        <v>0.50433021783828735</v>
      </c>
      <c r="RC161" s="34">
        <v>0.5041012167930603</v>
      </c>
      <c r="RD161" s="34">
        <v>0.50404816865921021</v>
      </c>
      <c r="RE161" s="34">
        <v>0.50403088331222534</v>
      </c>
      <c r="RF161" s="34">
        <v>0.50401705503463745</v>
      </c>
      <c r="RG161" s="34">
        <v>0.50390034914016724</v>
      </c>
      <c r="RH161" s="34">
        <v>0.50375270843505859</v>
      </c>
      <c r="RI161" s="34">
        <v>0.50364071130752563</v>
      </c>
      <c r="RJ161" s="34">
        <v>0.50352972745895386</v>
      </c>
      <c r="RK161" s="34">
        <v>0.50335341691970825</v>
      </c>
      <c r="RL161" s="34">
        <v>0.5032799243927002</v>
      </c>
      <c r="RM161" s="34">
        <v>0.50327545404434204</v>
      </c>
      <c r="RN161" s="34">
        <v>0.50317096710205078</v>
      </c>
      <c r="RO161" s="34">
        <v>0.50313490629196167</v>
      </c>
      <c r="RP161" s="34">
        <v>0.50309932231903076</v>
      </c>
      <c r="RQ161" s="34">
        <v>0.50306457281112671</v>
      </c>
      <c r="RR161" s="34">
        <v>0.50313150882720947</v>
      </c>
      <c r="RS161" s="34">
        <v>0.50299602746963501</v>
      </c>
      <c r="RT161" s="34">
        <v>0.50309765338897705</v>
      </c>
      <c r="RU161" s="34">
        <v>0.50306499004364014</v>
      </c>
      <c r="RV161" s="34">
        <v>0.50303232669830322</v>
      </c>
      <c r="RW161" s="34">
        <v>0.50306916236877441</v>
      </c>
      <c r="RX161" s="34">
        <v>0.50320619344711304</v>
      </c>
      <c r="RY161" s="34">
        <v>0.50317436456680298</v>
      </c>
      <c r="RZ161" s="34">
        <v>0.50324541330337524</v>
      </c>
      <c r="SA161" s="34">
        <v>0.50311398506164551</v>
      </c>
      <c r="SB161" s="34">
        <v>0.50305002927780151</v>
      </c>
      <c r="SC161" s="34">
        <v>0.50308912992477417</v>
      </c>
      <c r="SD161" s="34">
        <v>0.50306081771850586</v>
      </c>
      <c r="SE161" s="34">
        <v>0.5029984712600708</v>
      </c>
      <c r="SF161" s="34">
        <v>0.50303983688354492</v>
      </c>
      <c r="SG161" s="34">
        <v>0.50311625003814697</v>
      </c>
      <c r="SH161" s="34">
        <v>0.50288420915603638</v>
      </c>
      <c r="SI161" s="34">
        <v>0.50285792350769043</v>
      </c>
      <c r="SJ161" s="34">
        <v>0.50297045707702637</v>
      </c>
      <c r="SK161" s="34">
        <v>0.50266826152801514</v>
      </c>
      <c r="SL161" s="34">
        <v>0.5023643970489502</v>
      </c>
      <c r="SM161" s="34">
        <v>0.50237399339675903</v>
      </c>
      <c r="SN161" s="34">
        <v>0.50217419862747192</v>
      </c>
      <c r="SO161" s="34">
        <v>0.50186735391616821</v>
      </c>
      <c r="SP161" s="34">
        <v>0.50162822008132935</v>
      </c>
      <c r="SQ161" s="34">
        <v>0.50156515836715698</v>
      </c>
      <c r="SR161" s="34">
        <v>0.50139492750167847</v>
      </c>
      <c r="SS161" s="34">
        <v>0.50089937448501587</v>
      </c>
      <c r="ST161" s="34">
        <v>0.50047051906585693</v>
      </c>
      <c r="SU161" s="34">
        <v>0.50036424398422241</v>
      </c>
      <c r="SV161" s="34">
        <v>0.50003665685653687</v>
      </c>
      <c r="SW161" s="34">
        <v>0.49974149465560913</v>
      </c>
      <c r="SX161" s="34">
        <v>0.49951639771461487</v>
      </c>
      <c r="SY161" s="34">
        <v>0.49924993515014648</v>
      </c>
      <c r="SZ161" s="34">
        <v>0.49890375137329102</v>
      </c>
      <c r="TA161" s="34">
        <v>0.49874246120452881</v>
      </c>
      <c r="TB161" s="34">
        <v>0.49869289994239807</v>
      </c>
      <c r="TC161" s="34">
        <v>0.49860334396362305</v>
      </c>
      <c r="TD161" s="34">
        <v>0.4983157217502594</v>
      </c>
      <c r="TE161" s="34">
        <v>0.49802213907241821</v>
      </c>
      <c r="TF161" s="34">
        <v>0.49796244502067566</v>
      </c>
      <c r="TG161" s="34">
        <v>0.49798062443733215</v>
      </c>
      <c r="TH161" t="s">
        <v>843</v>
      </c>
      <c r="TI161" t="s">
        <v>843</v>
      </c>
      <c r="TJ161" t="s">
        <v>1300</v>
      </c>
      <c r="TK161" s="34">
        <v>0.59162530718450301</v>
      </c>
      <c r="TL161" s="34">
        <v>0.59432596738396204</v>
      </c>
      <c r="TM161" s="34">
        <v>0.59590397526928496</v>
      </c>
      <c r="TN161" s="34">
        <v>0.59889791183294694</v>
      </c>
      <c r="TO161" s="34">
        <v>0.60394794136145902</v>
      </c>
      <c r="TP161" s="34">
        <v>0.609353040949842</v>
      </c>
      <c r="TQ161" s="34">
        <v>0.61489144688911601</v>
      </c>
      <c r="TR161" s="34">
        <v>0.61958798032435602</v>
      </c>
      <c r="TS161" s="34">
        <v>0.62286439519671999</v>
      </c>
      <c r="TT161" s="34">
        <v>0.62407778374945</v>
      </c>
      <c r="TU161" s="34">
        <v>0.62174698501049797</v>
      </c>
      <c r="TV161" s="34">
        <v>0.61611397452105399</v>
      </c>
      <c r="TW161" s="34">
        <v>0.61047541533010996</v>
      </c>
      <c r="TX161" s="34">
        <v>0.60611586477766899</v>
      </c>
      <c r="TY161" s="34">
        <v>0.60231271995977897</v>
      </c>
      <c r="TZ161" s="34">
        <v>0.59894506280452398</v>
      </c>
      <c r="UA161" s="34">
        <v>0.59568049665544498</v>
      </c>
      <c r="UB161" s="34">
        <v>0.59272416006847894</v>
      </c>
      <c r="UC161" s="34">
        <v>0.59090909090909105</v>
      </c>
      <c r="UD161" s="34">
        <v>0.589992993446812</v>
      </c>
      <c r="UE161" s="34">
        <v>0.58911896061713398</v>
      </c>
      <c r="UF161" s="34">
        <v>0.588738360708148</v>
      </c>
      <c r="UG161" s="34">
        <v>0.58766182507104503</v>
      </c>
      <c r="UH161" s="34">
        <v>0.58583724569640094</v>
      </c>
      <c r="UI161" s="34">
        <v>0.58580409810617806</v>
      </c>
      <c r="UJ161" s="34">
        <v>0.58747158762568896</v>
      </c>
      <c r="UK161" s="34">
        <v>0.58997129186602892</v>
      </c>
      <c r="UL161" s="34">
        <v>0.593638231489232</v>
      </c>
      <c r="UM161" s="34">
        <v>0.59802474741741396</v>
      </c>
      <c r="UN161" s="34">
        <v>0.60231078995897802</v>
      </c>
      <c r="UO161" s="34">
        <v>0.60649049258871102</v>
      </c>
      <c r="UP161" s="34">
        <v>0.61047810545129599</v>
      </c>
      <c r="UQ161" s="34">
        <v>0.61388302403970796</v>
      </c>
      <c r="UR161" s="34">
        <v>0.61728076639646301</v>
      </c>
      <c r="US161" s="34">
        <v>0.62066185362993398</v>
      </c>
      <c r="UT161" s="34">
        <v>0.62329615861214405</v>
      </c>
      <c r="UU161" s="34">
        <v>0.62597412012033804</v>
      </c>
      <c r="UV161" s="34">
        <v>0.62858275949093301</v>
      </c>
      <c r="UW161" s="34">
        <v>0.629889920757288</v>
      </c>
      <c r="UX161" s="34">
        <v>0.63061617458279795</v>
      </c>
      <c r="UY161" s="34">
        <v>0.63087891040646904</v>
      </c>
      <c r="UZ161" s="34">
        <v>0.63036268698842801</v>
      </c>
      <c r="VA161" s="34">
        <v>0.62941382941382895</v>
      </c>
      <c r="VB161" s="34">
        <v>0.628112449799197</v>
      </c>
      <c r="VC161" s="34">
        <v>0.62642939070591896</v>
      </c>
      <c r="VD161" s="34">
        <v>0.62446804829948399</v>
      </c>
      <c r="VE161" s="34">
        <v>0.62264865982222806</v>
      </c>
      <c r="VF161" s="34">
        <v>0.62070386266094402</v>
      </c>
      <c r="VG161" s="34">
        <v>0.61925616724261801</v>
      </c>
      <c r="VH161" s="34">
        <v>0.61829222529253203</v>
      </c>
      <c r="VI161" s="34">
        <v>0.61708063967335791</v>
      </c>
      <c r="VJ161" s="34">
        <v>0.61633234904795797</v>
      </c>
      <c r="VK161" s="34">
        <v>0.61644253243453795</v>
      </c>
      <c r="VL161" s="34">
        <v>0.61710904480135298</v>
      </c>
      <c r="VM161" s="34">
        <v>0.61833530305588402</v>
      </c>
      <c r="VN161" s="34">
        <v>0.62034069826277605</v>
      </c>
      <c r="VO161" s="34">
        <v>0.62253084338973896</v>
      </c>
      <c r="VP161" s="34">
        <v>0.62481471499797903</v>
      </c>
      <c r="VQ161" s="34">
        <v>0.627386926211565</v>
      </c>
      <c r="VR161" s="34">
        <v>0.62994141019597305</v>
      </c>
      <c r="VS161" s="34">
        <v>0.63249848515451401</v>
      </c>
      <c r="VT161" s="34">
        <v>0.63528619528619501</v>
      </c>
      <c r="VU161" s="34">
        <v>0.638105823313462</v>
      </c>
      <c r="VV161" s="34">
        <v>0.64117250673854398</v>
      </c>
      <c r="VW161" s="34">
        <v>0.64453138174091906</v>
      </c>
      <c r="VX161" s="34">
        <v>0.64787876742380801</v>
      </c>
      <c r="VY161" s="34">
        <v>0.65143686894269393</v>
      </c>
      <c r="VZ161" s="34">
        <v>0.65491362699029809</v>
      </c>
      <c r="WA161" s="34">
        <v>0.65800162469537005</v>
      </c>
      <c r="WB161" s="34">
        <v>0.66060051511454498</v>
      </c>
      <c r="WC161" s="34">
        <v>0.66296635774179291</v>
      </c>
      <c r="WD161" s="34">
        <v>0.66473949122568399</v>
      </c>
      <c r="WE161" s="34">
        <v>0.66573531416110099</v>
      </c>
      <c r="WF161" s="34">
        <v>0.66646172763602807</v>
      </c>
      <c r="WG161" s="34">
        <v>0.66650686573297302</v>
      </c>
      <c r="WH161" s="34">
        <v>0.66572811866909309</v>
      </c>
      <c r="WI161" s="34">
        <v>0.6643710616025621</v>
      </c>
      <c r="WJ161" s="34">
        <v>0.66269471211964204</v>
      </c>
      <c r="WK161" s="34">
        <v>0.66068334603922696</v>
      </c>
      <c r="WL161" s="34">
        <v>0.65829827184533496</v>
      </c>
      <c r="WM161" s="34">
        <v>0.65598380114509203</v>
      </c>
      <c r="WN161" s="34">
        <v>0.653843456305232</v>
      </c>
      <c r="WO161" s="34">
        <v>0.65185681065463996</v>
      </c>
      <c r="WP161" s="34">
        <v>0.64995929347633707</v>
      </c>
      <c r="WQ161" s="34">
        <v>0.64812179852020502</v>
      </c>
      <c r="WR161" s="34">
        <v>0.64646970455683506</v>
      </c>
      <c r="WS161" s="34">
        <v>0.64515432764947112</v>
      </c>
      <c r="WT161" s="34">
        <v>0.64382917119073502</v>
      </c>
      <c r="WU161" s="34">
        <v>0.64261256010490997</v>
      </c>
      <c r="WV161" s="34">
        <v>0.64203190904089491</v>
      </c>
      <c r="WW161" s="34">
        <v>0.64203412364280998</v>
      </c>
      <c r="WX161" s="34">
        <v>0.64197760499981404</v>
      </c>
      <c r="WY161" s="34">
        <v>0.64191419141914197</v>
      </c>
      <c r="WZ161" s="34">
        <v>0.6422091177137671</v>
      </c>
      <c r="XA161" s="34">
        <v>0.64272377395877001</v>
      </c>
      <c r="XB161" s="34">
        <v>0.64285714285714302</v>
      </c>
      <c r="XC161" s="34">
        <v>0.64241930477964004</v>
      </c>
      <c r="XD161" s="34">
        <v>0.64219967882182505</v>
      </c>
      <c r="XE161" s="34">
        <v>0.64179753945963103</v>
      </c>
      <c r="XF161" s="34">
        <v>0.64081665268288801</v>
      </c>
      <c r="XG161" s="34">
        <v>0.63955413755502599</v>
      </c>
      <c r="XH161" t="s">
        <v>843</v>
      </c>
      <c r="XI161" t="s">
        <v>1300</v>
      </c>
      <c r="XJ161" s="34">
        <v>0.57861513997976199</v>
      </c>
      <c r="XK161" s="34">
        <v>0.58192608318054606</v>
      </c>
      <c r="XL161" s="34">
        <v>0.58402163937593599</v>
      </c>
      <c r="XM161" s="34">
        <v>0.58749033255993799</v>
      </c>
      <c r="XN161" s="34">
        <v>0.59291692873385304</v>
      </c>
      <c r="XO161" s="34">
        <v>0.59796462321298793</v>
      </c>
      <c r="XP161" s="34">
        <v>0.60289474962358502</v>
      </c>
      <c r="XQ161" s="34">
        <v>0.60687673501193207</v>
      </c>
      <c r="XR161" s="34">
        <v>0.60909889680757601</v>
      </c>
      <c r="XS161" s="34">
        <v>0.60942004201886002</v>
      </c>
      <c r="XT161" s="34">
        <v>0.60631805087642199</v>
      </c>
      <c r="XU161" s="34">
        <v>0.60001944957697195</v>
      </c>
      <c r="XV161" s="34">
        <v>0.59371858093551</v>
      </c>
      <c r="XW161" s="34">
        <v>0.58867536353859795</v>
      </c>
      <c r="XX161" s="34">
        <v>0.58435029023264295</v>
      </c>
      <c r="XY161" s="34">
        <v>0.58088596844128604</v>
      </c>
      <c r="XZ161" s="34">
        <v>0.57762427316049492</v>
      </c>
      <c r="YA161" s="34">
        <v>0.57427776588915003</v>
      </c>
      <c r="YB161" s="34">
        <v>0.57153639718215399</v>
      </c>
      <c r="YC161" s="34">
        <v>0.56963277418291203</v>
      </c>
      <c r="YD161" s="34">
        <v>0.56820950060901299</v>
      </c>
      <c r="YE161" s="34">
        <v>0.56735803061183698</v>
      </c>
      <c r="YF161" s="34">
        <v>0.56607199242185002</v>
      </c>
      <c r="YG161" s="34">
        <v>0.56420187793427201</v>
      </c>
      <c r="YH161" s="34">
        <v>0.563528407326917</v>
      </c>
      <c r="YI161" s="34">
        <v>0.56447201140347503</v>
      </c>
      <c r="YJ161" s="34">
        <v>0.56612440191387603</v>
      </c>
      <c r="YK161" s="34">
        <v>0.56879232935088697</v>
      </c>
      <c r="YL161" s="34">
        <v>0.57255836833541496</v>
      </c>
      <c r="YM161" s="34">
        <v>0.57664370930713904</v>
      </c>
      <c r="YN161" s="34">
        <v>0.58081299595747904</v>
      </c>
      <c r="YO161" s="34">
        <v>0.58538129282097107</v>
      </c>
      <c r="YP161" s="34">
        <v>0.58943586324406394</v>
      </c>
      <c r="YQ161" s="34">
        <v>0.592704495210022</v>
      </c>
      <c r="YR161" s="34">
        <v>0.59592479935500398</v>
      </c>
      <c r="YS161" s="34">
        <v>0.59847656534732796</v>
      </c>
      <c r="YT161" s="34">
        <v>0.60052919641886293</v>
      </c>
      <c r="YU161" s="34">
        <v>0.60215596495655599</v>
      </c>
      <c r="YV161" s="34">
        <v>0.60267488974147498</v>
      </c>
      <c r="YW161" s="34">
        <v>0.60208957352731407</v>
      </c>
      <c r="YX161" s="34">
        <v>0.60062424629353794</v>
      </c>
      <c r="YY161" s="34">
        <v>0.59850409257691195</v>
      </c>
      <c r="YZ161" s="34">
        <v>0.59568269568269594</v>
      </c>
      <c r="ZA161" s="34">
        <v>0.59280600663523697</v>
      </c>
      <c r="ZB161" s="34">
        <v>0.58989955163185204</v>
      </c>
      <c r="ZC161" s="34">
        <v>0.58640971525447194</v>
      </c>
      <c r="ZD161" s="34">
        <v>0.58354578653620903</v>
      </c>
      <c r="ZE161" s="34">
        <v>0.58145922746781098</v>
      </c>
      <c r="ZF161" s="34">
        <v>0.57973791357306603</v>
      </c>
      <c r="ZG161" s="34">
        <v>0.57899225599563298</v>
      </c>
      <c r="ZH161" s="34">
        <v>0.57910854031983705</v>
      </c>
      <c r="ZI161" s="34">
        <v>0.57947255880256598</v>
      </c>
      <c r="ZJ161" s="34">
        <v>0.58033264455811095</v>
      </c>
      <c r="ZK161" s="34">
        <v>0.58197802197802195</v>
      </c>
      <c r="ZL161" s="34">
        <v>0.583758230626372</v>
      </c>
      <c r="ZM161" s="34">
        <v>0.58593354697250799</v>
      </c>
      <c r="ZN161" s="34">
        <v>0.58878851210139505</v>
      </c>
      <c r="ZO161" s="34">
        <v>0.59190136100255997</v>
      </c>
      <c r="ZP161" s="34">
        <v>0.59562859933317602</v>
      </c>
      <c r="ZQ161" s="34">
        <v>0.59977102835207807</v>
      </c>
      <c r="ZR161" s="34">
        <v>0.60388473709015</v>
      </c>
      <c r="ZS161" s="34">
        <v>0.60828282828282798</v>
      </c>
      <c r="ZT161" s="34">
        <v>0.61271092250176795</v>
      </c>
      <c r="ZU161" s="34">
        <v>0.61667789757412406</v>
      </c>
      <c r="ZV161" s="34">
        <v>0.62011399278270607</v>
      </c>
      <c r="ZW161" s="34">
        <v>0.62317324243140204</v>
      </c>
      <c r="ZX161" s="34">
        <v>0.62580623374869093</v>
      </c>
      <c r="ZY161" s="34">
        <v>0.627598796524796</v>
      </c>
      <c r="ZZ161" s="34">
        <v>0.62862171676144096</v>
      </c>
      <c r="AAA161" s="34">
        <v>0.62867696895757097</v>
      </c>
      <c r="AAB161" s="34">
        <v>0.62789829242624795</v>
      </c>
      <c r="AAC161" s="34">
        <v>0.62620731873214508</v>
      </c>
      <c r="AAD161" s="34">
        <v>0.62365408204988393</v>
      </c>
      <c r="AAE161" s="34">
        <v>0.62099941933941305</v>
      </c>
      <c r="AAF161" s="34">
        <v>0.61822415505256301</v>
      </c>
      <c r="AAG161" s="34">
        <v>0.61521821240943597</v>
      </c>
      <c r="AAH161" s="34">
        <v>0.61227230467270399</v>
      </c>
      <c r="AAI161" s="34">
        <v>0.60985044727662097</v>
      </c>
      <c r="AAJ161" s="34">
        <v>0.60763046642178897</v>
      </c>
      <c r="AAK161" s="34">
        <v>0.60527139330296598</v>
      </c>
      <c r="AAL161" s="34">
        <v>0.60312805474095799</v>
      </c>
      <c r="AAM161" s="34">
        <v>0.6011712722682</v>
      </c>
      <c r="AAN161" s="34">
        <v>0.59939398210133199</v>
      </c>
      <c r="AAO161" s="34">
        <v>0.597925737142048</v>
      </c>
      <c r="AAP161" s="34">
        <v>0.59693369379624395</v>
      </c>
      <c r="AAQ161" s="34">
        <v>0.59639459188783195</v>
      </c>
      <c r="AAR161" s="34">
        <v>0.59630189222246199</v>
      </c>
      <c r="AAS161" s="34">
        <v>0.59634455302207701</v>
      </c>
      <c r="AAT161" s="34">
        <v>0.59638641993297403</v>
      </c>
      <c r="AAU161" s="34">
        <v>0.59662571061800795</v>
      </c>
      <c r="AAV161" s="34">
        <v>0.59694216707290104</v>
      </c>
      <c r="AAW161" s="34">
        <v>0.59677839366094998</v>
      </c>
      <c r="AAX161" s="34">
        <v>0.59623462346234601</v>
      </c>
      <c r="AAY161" s="34">
        <v>0.59563771074317695</v>
      </c>
      <c r="AAZ161" s="34">
        <v>0.59482528674313206</v>
      </c>
      <c r="ABA161" s="34">
        <v>0.59345686606181802</v>
      </c>
      <c r="ABB161" s="34">
        <v>0.59159683426443199</v>
      </c>
      <c r="ABC161" s="34">
        <v>0.58983196897888801</v>
      </c>
      <c r="ABD161" s="34">
        <v>0.58772103326872094</v>
      </c>
      <c r="ABE161" s="34">
        <v>0.58512125933916703</v>
      </c>
      <c r="ABF161" s="34">
        <v>0.58236743265619306</v>
      </c>
      <c r="ABG161" t="s">
        <v>843</v>
      </c>
      <c r="ABH161" t="s">
        <v>843</v>
      </c>
      <c r="ABI161" t="s">
        <v>1300</v>
      </c>
      <c r="ABJ161" s="34">
        <v>0.48388184840745901</v>
      </c>
      <c r="ABK161" s="34">
        <v>0.48899932451992695</v>
      </c>
      <c r="ABL161" s="34">
        <v>0.49302033521711797</v>
      </c>
      <c r="ABM161" s="34">
        <v>0.49526295436968298</v>
      </c>
      <c r="ABN161" s="34">
        <v>0.49750834583192199</v>
      </c>
      <c r="ABO161" s="34">
        <v>0.50099345771746995</v>
      </c>
      <c r="ABP161" s="34">
        <v>0.50507552576618597</v>
      </c>
      <c r="ABQ161" s="34">
        <v>0.50932645010470901</v>
      </c>
      <c r="ABR161" s="34">
        <v>0.51449770575026799</v>
      </c>
      <c r="ABS161" s="34">
        <v>0.51937264865393096</v>
      </c>
      <c r="ABT161" s="34">
        <v>0.52160539036179898</v>
      </c>
      <c r="ABU161" s="34">
        <v>0.52120003889915401</v>
      </c>
      <c r="ABV161" s="34">
        <v>0.51773830612342597</v>
      </c>
      <c r="ABW161" s="34">
        <v>0.51269462757749995</v>
      </c>
      <c r="ABX161" s="34">
        <v>0.50875268522327299</v>
      </c>
      <c r="ABY161" s="34">
        <v>0.50565464217066702</v>
      </c>
      <c r="ABZ161" s="34">
        <v>0.50321339570672796</v>
      </c>
      <c r="ACA161" s="34">
        <v>0.50199015621656295</v>
      </c>
      <c r="ACB161" s="34">
        <v>0.50129989936262997</v>
      </c>
      <c r="ACC161" s="34">
        <v>0.50055640275316304</v>
      </c>
      <c r="ACD161" s="34">
        <v>0.499675192854243</v>
      </c>
      <c r="ACE161" s="34">
        <v>0.49858130519921701</v>
      </c>
      <c r="ACF161" s="34">
        <v>0.49569782128196999</v>
      </c>
      <c r="ACG161" s="34">
        <v>0.49147104851330198</v>
      </c>
      <c r="ACH161" s="34">
        <v>0.48835765290282501</v>
      </c>
      <c r="ACI161" s="34">
        <v>0.48595754517085998</v>
      </c>
      <c r="ACJ161" s="34">
        <v>0.48401913875598096</v>
      </c>
      <c r="ACK161" s="34">
        <v>0.48333460162849101</v>
      </c>
      <c r="ACL161" s="34">
        <v>0.48367200211904504</v>
      </c>
      <c r="ACM161" s="34">
        <v>0.48481427119792303</v>
      </c>
      <c r="ACN161" s="34">
        <v>0.48686180565953002</v>
      </c>
      <c r="ACO161" s="34">
        <v>0.48972296693476303</v>
      </c>
      <c r="ACP161" s="34">
        <v>0.493165907323036</v>
      </c>
      <c r="ACQ161" s="34">
        <v>0.49734708916728104</v>
      </c>
      <c r="ACR161" s="34">
        <v>0.50192399311027203</v>
      </c>
      <c r="ACS161" s="34">
        <v>0.50605000364457997</v>
      </c>
      <c r="ACT161" s="34">
        <v>0.51027583457174996</v>
      </c>
      <c r="ACU161" s="34">
        <v>0.51447524966651004</v>
      </c>
      <c r="ACV161" s="34">
        <v>0.517587579332353</v>
      </c>
      <c r="ACW161" s="34">
        <v>0.520539152759949</v>
      </c>
      <c r="ACX161" s="34">
        <v>0.523551110165283</v>
      </c>
      <c r="ACY161" s="34">
        <v>0.52589613322043494</v>
      </c>
      <c r="ACZ161" s="34">
        <v>0.52776412776412795</v>
      </c>
      <c r="ADA161" s="34">
        <v>0.52910773528898192</v>
      </c>
      <c r="ADB161" s="34">
        <v>0.52949150185951099</v>
      </c>
      <c r="ADC161" s="34">
        <v>0.52904542781026198</v>
      </c>
      <c r="ADD161" s="34">
        <v>0.52818163026252296</v>
      </c>
      <c r="ADE161" s="34">
        <v>0.52659227467811198</v>
      </c>
      <c r="ADF161" s="34">
        <v>0.525096657200534</v>
      </c>
      <c r="ADG161" s="34">
        <v>0.52365844505850601</v>
      </c>
      <c r="ADH161" s="34">
        <v>0.52170806396733604</v>
      </c>
      <c r="ADI161" s="34">
        <v>0.52021179105997395</v>
      </c>
      <c r="ADJ161" s="34">
        <v>0.51946072287524103</v>
      </c>
      <c r="ADK161" s="34">
        <v>0.51925612848689806</v>
      </c>
      <c r="ADL161" s="34">
        <v>0.51973661995610299</v>
      </c>
      <c r="ADM161" s="34">
        <v>0.521065947039973</v>
      </c>
      <c r="ADN161" s="34">
        <v>0.52278702892199802</v>
      </c>
      <c r="ADO161" s="34">
        <v>0.52472712572429603</v>
      </c>
      <c r="ADP161" s="34">
        <v>0.52709392786178599</v>
      </c>
      <c r="ADQ161" s="34">
        <v>0.52976631422991405</v>
      </c>
      <c r="ADR161" s="34">
        <v>0.53268699925940899</v>
      </c>
      <c r="ADS161" s="34">
        <v>0.53602693602693596</v>
      </c>
      <c r="ADT161" s="34">
        <v>0.53962480212859099</v>
      </c>
      <c r="ADU161" s="34">
        <v>0.54366576819406998</v>
      </c>
      <c r="ADV161" s="34">
        <v>0.54814340157161601</v>
      </c>
      <c r="ADW161" s="34">
        <v>0.552667994194877</v>
      </c>
      <c r="ADX161" s="34">
        <v>0.55739033532570192</v>
      </c>
      <c r="ADY161" s="34">
        <v>0.56204996450424294</v>
      </c>
      <c r="ADZ161" s="34">
        <v>0.56637557541294303</v>
      </c>
      <c r="AEA161" s="34">
        <v>0.57015046766978505</v>
      </c>
      <c r="AEB161" s="34">
        <v>0.57351393556709807</v>
      </c>
      <c r="AEC161" s="34">
        <v>0.57624812950618998</v>
      </c>
      <c r="AED161" s="34">
        <v>0.57816546272318403</v>
      </c>
      <c r="AEE161" s="34">
        <v>0.57963589165556595</v>
      </c>
      <c r="AEF161" s="34">
        <v>0.58024860459541794</v>
      </c>
      <c r="AEG161" s="34">
        <v>0.57998832537856704</v>
      </c>
      <c r="AEH161" s="34">
        <v>0.57907785544574897</v>
      </c>
      <c r="AEI161" s="34">
        <v>0.577660346078127</v>
      </c>
      <c r="AEJ161" s="34">
        <v>0.57578487767690101</v>
      </c>
      <c r="AEK161" s="34">
        <v>0.57359435307208206</v>
      </c>
      <c r="AEL161" s="34">
        <v>0.57153330540427294</v>
      </c>
      <c r="AEM161" s="34">
        <v>0.56964511151634201</v>
      </c>
      <c r="AEN161" s="34">
        <v>0.56796561200760998</v>
      </c>
      <c r="AEO161" s="34">
        <v>0.56645782450178706</v>
      </c>
      <c r="AEP161" s="34">
        <v>0.56491889584519095</v>
      </c>
      <c r="AEQ161" s="34">
        <v>0.56355962515201397</v>
      </c>
      <c r="AER161" s="34">
        <v>0.56263040506511297</v>
      </c>
      <c r="AES161" s="34">
        <v>0.56167209554831699</v>
      </c>
      <c r="AET161" s="34">
        <v>0.56090630919423001</v>
      </c>
      <c r="AEU161" s="34">
        <v>0.56082890152209797</v>
      </c>
      <c r="AEV161" s="34">
        <v>0.56141517098751803</v>
      </c>
      <c r="AEW161" s="34">
        <v>0.56199546147836799</v>
      </c>
      <c r="AEX161" s="34">
        <v>0.56259375937593803</v>
      </c>
      <c r="AEY161" s="34">
        <v>0.56358206698419899</v>
      </c>
      <c r="AEZ161" s="34">
        <v>0.56472202111039105</v>
      </c>
      <c r="AFA161" s="34">
        <v>0.56546978317699503</v>
      </c>
      <c r="AFB161" s="34">
        <v>0.56575884543761601</v>
      </c>
      <c r="AFC161" s="34">
        <v>0.56625279072500101</v>
      </c>
      <c r="AFD161" s="34">
        <v>0.56639898730171301</v>
      </c>
      <c r="AFE161" s="34">
        <v>0.56598345918734305</v>
      </c>
      <c r="AFF161" s="34">
        <v>0.56528411615039797</v>
      </c>
      <c r="AFG161" t="s">
        <v>843</v>
      </c>
      <c r="AFH161" t="s">
        <v>843</v>
      </c>
      <c r="AFI161" s="34"/>
      <c r="AFJ161" s="34"/>
      <c r="AFK161" s="34"/>
      <c r="AFL161" s="34"/>
      <c r="AFM161" s="34"/>
      <c r="AFN161" s="34"/>
      <c r="AFO161" s="34"/>
      <c r="AFP161" s="34"/>
      <c r="AFQ161" s="34"/>
      <c r="AFR161" s="34"/>
      <c r="AFS161" s="34"/>
      <c r="AFT161" s="34"/>
      <c r="AFU161" s="34"/>
      <c r="AFV161" s="34"/>
      <c r="AFW161" s="34"/>
      <c r="AFX161" s="34"/>
      <c r="AFY161" s="34"/>
      <c r="AFZ161" s="34"/>
      <c r="AGA161" s="34"/>
      <c r="AGB161" t="s">
        <v>843</v>
      </c>
      <c r="AGC161" t="s">
        <v>843</v>
      </c>
      <c r="AGD161" t="s">
        <v>843</v>
      </c>
      <c r="AGE161" t="s">
        <v>843</v>
      </c>
      <c r="AGF161" s="34"/>
      <c r="AGG161" t="s">
        <v>843</v>
      </c>
      <c r="AGH161" t="s">
        <v>843</v>
      </c>
      <c r="AGI161" t="s">
        <v>843</v>
      </c>
      <c r="AGJ161" t="s">
        <v>843</v>
      </c>
      <c r="AGK161" t="s">
        <v>843</v>
      </c>
      <c r="AGL161" t="s">
        <v>843</v>
      </c>
      <c r="AGM161" t="s">
        <v>843</v>
      </c>
      <c r="AGN161" t="s">
        <v>843</v>
      </c>
      <c r="AGO161" s="34">
        <v>0.32400000000000001</v>
      </c>
      <c r="AGP161" s="34">
        <v>2012</v>
      </c>
      <c r="AGQ161" t="s">
        <v>832</v>
      </c>
      <c r="AGR161" t="s">
        <v>843</v>
      </c>
      <c r="AGS161" s="34">
        <v>1.7000000000000001E-2</v>
      </c>
      <c r="AGT161" s="34">
        <v>2012</v>
      </c>
      <c r="AGU161" t="s">
        <v>832</v>
      </c>
      <c r="AGV161" t="s">
        <v>843</v>
      </c>
      <c r="AGW161" s="34">
        <v>0.20899999999999999</v>
      </c>
      <c r="AGX161" s="34">
        <v>2012</v>
      </c>
      <c r="AGY161" t="s">
        <v>832</v>
      </c>
      <c r="AGZ161" t="s">
        <v>843</v>
      </c>
      <c r="AHA161" s="34">
        <v>0.61699999999999999</v>
      </c>
      <c r="AHB161" s="34">
        <v>2012</v>
      </c>
      <c r="AHC161" t="s">
        <v>832</v>
      </c>
      <c r="AHD161" t="s">
        <v>843</v>
      </c>
      <c r="AHE161" s="34"/>
      <c r="AHF161" s="34"/>
      <c r="AHG161" t="s">
        <v>1460</v>
      </c>
      <c r="AHH161" t="s">
        <v>843</v>
      </c>
      <c r="AHI161" t="s">
        <v>465</v>
      </c>
      <c r="AHJ161" s="34">
        <v>0.20682899653911591</v>
      </c>
      <c r="AHK161" s="34">
        <v>0.21238978207111359</v>
      </c>
      <c r="AHL161" s="34">
        <v>0.20801654458045959</v>
      </c>
      <c r="AHM161" s="34">
        <v>0.21340465545654297</v>
      </c>
      <c r="AHN161" s="34">
        <v>0.21979445219039917</v>
      </c>
      <c r="AHO161" t="s">
        <v>843</v>
      </c>
      <c r="AHP161" s="34"/>
      <c r="AHQ161" s="34"/>
      <c r="AHR161" s="34"/>
      <c r="AHS161" s="34"/>
      <c r="AHT161" s="34"/>
      <c r="AHU161" t="s">
        <v>843</v>
      </c>
      <c r="AHV161" s="34">
        <v>0.22544831037521362</v>
      </c>
      <c r="AHW161" s="34">
        <v>0.22419703006744385</v>
      </c>
      <c r="AHX161" s="34">
        <v>0.22275207936763763</v>
      </c>
      <c r="AHY161" s="34">
        <v>0.22436089813709259</v>
      </c>
      <c r="AHZ161" s="34">
        <v>0.22618228197097778</v>
      </c>
      <c r="AIA161" t="s">
        <v>465</v>
      </c>
      <c r="AIB161" t="s">
        <v>843</v>
      </c>
      <c r="AIC161" s="34">
        <v>0.22531422972679138</v>
      </c>
      <c r="AID161" s="34">
        <v>0.22559827566146851</v>
      </c>
      <c r="AIE161" s="34">
        <v>0.22367745637893677</v>
      </c>
      <c r="AIF161" s="34">
        <v>0.22894996404647827</v>
      </c>
      <c r="AIG161" s="34">
        <v>0.22643586993217468</v>
      </c>
      <c r="AIH161" t="s">
        <v>465</v>
      </c>
      <c r="AII161" t="s">
        <v>843</v>
      </c>
      <c r="AIJ161" s="34">
        <v>0.23393100500106812</v>
      </c>
      <c r="AIK161" s="34">
        <v>0.23397098481655121</v>
      </c>
      <c r="AIL161" s="34">
        <v>0.22857549786567688</v>
      </c>
      <c r="AIM161" s="34">
        <v>0.23364600539207458</v>
      </c>
      <c r="AIN161" s="34">
        <v>0.23812000453472137</v>
      </c>
      <c r="AIO161" t="s">
        <v>465</v>
      </c>
      <c r="AIP161" s="34"/>
      <c r="AIQ161" t="s">
        <v>843</v>
      </c>
      <c r="AIR161" s="34"/>
      <c r="AIS161" s="34"/>
      <c r="AIT161" s="34"/>
      <c r="AIU161" s="34"/>
      <c r="AIV161" s="34"/>
      <c r="AIW161" s="34"/>
      <c r="AIX161" t="s">
        <v>843</v>
      </c>
      <c r="AIY161" s="34">
        <v>1.0189999999999999E-2</v>
      </c>
      <c r="AIZ161" s="34">
        <v>1.983E-2</v>
      </c>
      <c r="AJA161" s="34">
        <v>2.53E-2</v>
      </c>
      <c r="AJB161" s="34">
        <v>2.2599999999999999E-2</v>
      </c>
      <c r="AJC161" s="34">
        <v>2.2189999999999998E-2</v>
      </c>
      <c r="AJD161" s="34">
        <v>2.214E-2</v>
      </c>
      <c r="AJE161" t="s">
        <v>843</v>
      </c>
      <c r="AJF161" s="34"/>
      <c r="AJG161" s="34"/>
      <c r="AJH161" s="34"/>
      <c r="AJI161" s="34"/>
      <c r="AJJ161" s="34"/>
      <c r="AJK161" t="s">
        <v>1460</v>
      </c>
      <c r="AJL161" t="s">
        <v>843</v>
      </c>
      <c r="AJM161" t="s">
        <v>843</v>
      </c>
      <c r="AJN161" s="34">
        <v>5.1983822137117386E-2</v>
      </c>
      <c r="AJO161" s="34">
        <v>7.8576996922492981E-2</v>
      </c>
      <c r="AJP161" s="34">
        <v>3.9019763469696045E-2</v>
      </c>
      <c r="AJQ161" s="34">
        <v>5.0482787191867828E-2</v>
      </c>
      <c r="AJR161" s="34">
        <v>2.3347364738583565E-2</v>
      </c>
      <c r="AJS161" t="s">
        <v>832</v>
      </c>
      <c r="AJT161" t="s">
        <v>843</v>
      </c>
      <c r="AJU161" t="s">
        <v>843</v>
      </c>
      <c r="AJV161" t="s">
        <v>843</v>
      </c>
      <c r="AJW161" s="34"/>
      <c r="AJX161" s="34"/>
      <c r="AJY161" s="34"/>
      <c r="AJZ161" s="34"/>
      <c r="AKA161" s="34"/>
      <c r="AKB161" t="s">
        <v>1460</v>
      </c>
      <c r="AKC161" t="s">
        <v>843</v>
      </c>
      <c r="AKD161" t="s">
        <v>843</v>
      </c>
      <c r="AKE161" t="s">
        <v>843</v>
      </c>
      <c r="AKF161" s="34">
        <v>4.0675882250070572E-2</v>
      </c>
      <c r="AKG161" s="34">
        <v>6.4567379653453827E-2</v>
      </c>
      <c r="AKH161" s="34">
        <v>1.9714614376425743E-2</v>
      </c>
      <c r="AKI161" s="34">
        <v>3.4276798367500305E-2</v>
      </c>
      <c r="AKJ161" s="34">
        <v>1.0876492597162724E-2</v>
      </c>
      <c r="AKK161" t="s">
        <v>832</v>
      </c>
      <c r="AKL161" t="s">
        <v>843</v>
      </c>
      <c r="AKM161" s="34">
        <v>17870</v>
      </c>
      <c r="AKN161" t="s">
        <v>832</v>
      </c>
      <c r="AKO161" t="s">
        <v>843</v>
      </c>
      <c r="AKP161" s="34"/>
      <c r="AKQ161" t="s">
        <v>1460</v>
      </c>
      <c r="AKR161" t="s">
        <v>843</v>
      </c>
      <c r="AKS161" s="34">
        <v>8708.7488336368897</v>
      </c>
      <c r="AKT161" t="s">
        <v>832</v>
      </c>
      <c r="AKU161" t="s">
        <v>843</v>
      </c>
      <c r="AKV161" s="34">
        <v>11913.6573290384</v>
      </c>
      <c r="AKW161" t="s">
        <v>832</v>
      </c>
      <c r="AKX161" t="s">
        <v>843</v>
      </c>
      <c r="AKY161" s="34"/>
      <c r="AKZ161" s="34"/>
      <c r="ALA161" s="34"/>
      <c r="ALB161" s="34"/>
      <c r="ALC161" s="34"/>
      <c r="ALD161" t="s">
        <v>1460</v>
      </c>
      <c r="ALE161" t="s">
        <v>843</v>
      </c>
      <c r="ALF161" t="s">
        <v>843</v>
      </c>
      <c r="ALG161" t="s">
        <v>843</v>
      </c>
      <c r="ALH161" s="34"/>
      <c r="ALI161" s="34"/>
      <c r="ALJ161" s="34"/>
      <c r="ALK161" s="34"/>
      <c r="ALL161" s="34">
        <v>0.24950085580348969</v>
      </c>
      <c r="ALM161" t="s">
        <v>465</v>
      </c>
    </row>
    <row r="162" spans="1:1001">
      <c r="A162" t="s">
        <v>423</v>
      </c>
      <c r="B162" t="s">
        <v>120</v>
      </c>
      <c r="C162" t="s">
        <v>344</v>
      </c>
      <c r="D162" s="34">
        <v>2.5190582498908043E-2</v>
      </c>
      <c r="E162" t="s">
        <v>432</v>
      </c>
      <c r="F162" s="34">
        <v>4.2838986963033676E-2</v>
      </c>
      <c r="G162" t="s">
        <v>1464</v>
      </c>
      <c r="H162" s="34">
        <v>4.9496352672576904E-2</v>
      </c>
      <c r="I162" t="s">
        <v>1294</v>
      </c>
      <c r="J162" s="34">
        <v>4.1052579879760742E-2</v>
      </c>
      <c r="K162" t="s">
        <v>1521</v>
      </c>
      <c r="L162" s="34"/>
      <c r="M162" t="s">
        <v>466</v>
      </c>
      <c r="N162" s="34">
        <v>0.47499999403953552</v>
      </c>
      <c r="O162" s="34"/>
      <c r="P162" t="s">
        <v>1459</v>
      </c>
      <c r="Q162" s="34"/>
      <c r="R162" t="s">
        <v>1459</v>
      </c>
      <c r="S162" s="34"/>
      <c r="T162" t="s">
        <v>1459</v>
      </c>
      <c r="U162" s="34"/>
      <c r="V162" t="s">
        <v>1459</v>
      </c>
      <c r="W162" t="s">
        <v>843</v>
      </c>
      <c r="X162" t="s">
        <v>465</v>
      </c>
      <c r="Y162" s="34">
        <v>0.48877426981925964</v>
      </c>
      <c r="Z162" s="34"/>
      <c r="AA162" t="s">
        <v>1459</v>
      </c>
      <c r="AB162" s="34"/>
      <c r="AC162" t="s">
        <v>1459</v>
      </c>
      <c r="AD162" s="34"/>
      <c r="AE162" t="s">
        <v>1459</v>
      </c>
      <c r="AF162" s="34"/>
      <c r="AG162" t="s">
        <v>1459</v>
      </c>
      <c r="AH162" t="s">
        <v>843</v>
      </c>
      <c r="AI162" t="s">
        <v>465</v>
      </c>
      <c r="AJ162" s="34">
        <v>0.49844139814376831</v>
      </c>
      <c r="AK162" s="34"/>
      <c r="AL162" t="s">
        <v>1459</v>
      </c>
      <c r="AM162" s="34"/>
      <c r="AN162" t="s">
        <v>1459</v>
      </c>
      <c r="AO162" s="34"/>
      <c r="AP162" t="s">
        <v>1459</v>
      </c>
      <c r="AQ162" s="34"/>
      <c r="AR162" t="s">
        <v>1459</v>
      </c>
      <c r="AS162" t="s">
        <v>843</v>
      </c>
      <c r="AT162" t="s">
        <v>465</v>
      </c>
      <c r="AU162" s="34">
        <v>0.49012428522109985</v>
      </c>
      <c r="AV162" s="34"/>
      <c r="AW162" t="s">
        <v>1459</v>
      </c>
      <c r="AX162" s="34"/>
      <c r="AY162" t="s">
        <v>1459</v>
      </c>
      <c r="AZ162" s="34"/>
      <c r="BA162" t="s">
        <v>1459</v>
      </c>
      <c r="BB162" s="34"/>
      <c r="BC162" t="s">
        <v>1459</v>
      </c>
      <c r="BD162" t="s">
        <v>843</v>
      </c>
      <c r="BE162" s="34">
        <v>0.47822917414913746</v>
      </c>
      <c r="BF162" t="s">
        <v>465</v>
      </c>
      <c r="BG162" t="s">
        <v>843</v>
      </c>
      <c r="BH162" t="s">
        <v>432</v>
      </c>
      <c r="BI162" s="34">
        <v>3.4752569198608398</v>
      </c>
      <c r="BJ162" t="s">
        <v>819</v>
      </c>
      <c r="BK162" s="34">
        <v>2.7317841053009033</v>
      </c>
      <c r="BL162" t="s">
        <v>1294</v>
      </c>
      <c r="BM162" s="34">
        <v>3.0123741626739502</v>
      </c>
      <c r="BN162" t="s">
        <v>1521</v>
      </c>
      <c r="BO162" s="34">
        <v>3.3510873317718506</v>
      </c>
      <c r="BP162" t="s">
        <v>843</v>
      </c>
      <c r="BQ162" s="34">
        <v>2.7253897190093994</v>
      </c>
      <c r="BR162" t="s">
        <v>830</v>
      </c>
      <c r="BS162" s="34"/>
      <c r="BT162" t="s">
        <v>843</v>
      </c>
      <c r="BU162" s="34">
        <v>2.810072660446167</v>
      </c>
      <c r="BV162" t="s">
        <v>1561</v>
      </c>
      <c r="BW162" t="s">
        <v>843</v>
      </c>
      <c r="BX162" s="34">
        <v>2.7006752490997314</v>
      </c>
      <c r="BY162" t="s">
        <v>924</v>
      </c>
      <c r="BZ162" t="s">
        <v>843</v>
      </c>
      <c r="CA162" t="s">
        <v>432</v>
      </c>
      <c r="CB162" s="34">
        <v>1.0260883718729019E-2</v>
      </c>
      <c r="CC162" s="34">
        <v>1.2522898614406586E-2</v>
      </c>
      <c r="CD162" s="34">
        <v>1.4562895521521568E-2</v>
      </c>
      <c r="CE162" s="34">
        <v>1.6176393255591393E-2</v>
      </c>
      <c r="CF162" s="34">
        <v>1.5698380768299103E-2</v>
      </c>
      <c r="CG162" t="s">
        <v>843</v>
      </c>
      <c r="CH162" t="s">
        <v>819</v>
      </c>
      <c r="CI162" s="34">
        <v>1.1474587954580784E-2</v>
      </c>
      <c r="CJ162" s="34">
        <v>1.3937255367636681E-2</v>
      </c>
      <c r="CK162" s="34">
        <v>1.5915138646960258E-2</v>
      </c>
      <c r="CL162" s="34">
        <v>1.8551098182797432E-2</v>
      </c>
      <c r="CM162" s="34">
        <v>1.9762188196182251E-2</v>
      </c>
      <c r="CN162" t="s">
        <v>843</v>
      </c>
      <c r="CO162" t="s">
        <v>1294</v>
      </c>
      <c r="CP162" s="34">
        <v>1.3208556920289993E-2</v>
      </c>
      <c r="CQ162" s="34">
        <v>1.5342463739216328E-2</v>
      </c>
      <c r="CR162" s="34">
        <v>1.680169440805912E-2</v>
      </c>
      <c r="CS162" s="34">
        <v>1.7474457621574402E-2</v>
      </c>
      <c r="CT162" s="34">
        <v>1.489540096372366E-2</v>
      </c>
      <c r="CU162" t="s">
        <v>843</v>
      </c>
      <c r="CV162" t="s">
        <v>1521</v>
      </c>
      <c r="CW162" s="34">
        <v>1.4334870502352715E-2</v>
      </c>
      <c r="CX162" s="34">
        <v>1.5785999596118927E-2</v>
      </c>
      <c r="CY162" s="34">
        <v>1.7039407044649124E-2</v>
      </c>
      <c r="CZ162" s="34">
        <v>1.5527716837823391E-2</v>
      </c>
      <c r="DA162" s="34">
        <v>1.4895307831466198E-2</v>
      </c>
      <c r="DB162" t="s">
        <v>843</v>
      </c>
      <c r="DC162" s="34">
        <v>2.1915647983551025</v>
      </c>
      <c r="DD162" s="34">
        <v>2.3440494537353516</v>
      </c>
      <c r="DE162" s="34">
        <v>2.7164928913116455</v>
      </c>
      <c r="DF162" s="34">
        <v>3.2119846343994141</v>
      </c>
      <c r="DG162" s="34">
        <v>3.9041900634765625</v>
      </c>
      <c r="DH162" t="s">
        <v>1464</v>
      </c>
      <c r="DI162" t="s">
        <v>843</v>
      </c>
      <c r="DJ162" s="34">
        <v>2.2898378372192383</v>
      </c>
      <c r="DK162" s="34">
        <v>2.5438241958618164</v>
      </c>
      <c r="DL162" s="34">
        <v>3.0074059963226318</v>
      </c>
      <c r="DM162" s="34">
        <v>3.6092321872711182</v>
      </c>
      <c r="DN162" s="34">
        <v>4.3466272354125977</v>
      </c>
      <c r="DO162" t="s">
        <v>1294</v>
      </c>
      <c r="DP162" t="s">
        <v>843</v>
      </c>
      <c r="DQ162" s="34">
        <v>4.6415848731994629</v>
      </c>
      <c r="DR162" t="s">
        <v>1521</v>
      </c>
      <c r="DS162" t="s">
        <v>843</v>
      </c>
      <c r="DT162" t="s">
        <v>843</v>
      </c>
      <c r="DU162" s="34">
        <v>5</v>
      </c>
      <c r="DV162" t="s">
        <v>1461</v>
      </c>
      <c r="DW162" t="s">
        <v>843</v>
      </c>
      <c r="DX162" t="s">
        <v>843</v>
      </c>
      <c r="DY162" t="s">
        <v>995</v>
      </c>
      <c r="DZ162" s="34">
        <v>-3.5499834921211004E-3</v>
      </c>
      <c r="EA162" s="34">
        <v>-5.1260865293443203E-3</v>
      </c>
      <c r="EB162" s="34">
        <v>-6.0563478618860245E-3</v>
      </c>
      <c r="EC162" s="34">
        <v>-1.3887751847505569E-3</v>
      </c>
      <c r="ED162" s="34">
        <v>-1.5409870538860559E-3</v>
      </c>
      <c r="EE162" t="s">
        <v>843</v>
      </c>
      <c r="EF162" t="s">
        <v>465</v>
      </c>
      <c r="EG162" s="34">
        <v>7.5499997474253178E-3</v>
      </c>
      <c r="EH162" s="34">
        <v>7.9333335161209106E-3</v>
      </c>
      <c r="EI162" s="34">
        <v>5.7999999262392521E-3</v>
      </c>
      <c r="EJ162" s="34">
        <v>5.1999995484948158E-3</v>
      </c>
      <c r="EK162" s="34">
        <v>2.3000000510364771E-3</v>
      </c>
      <c r="EL162" t="s">
        <v>843</v>
      </c>
      <c r="EM162" t="s">
        <v>465</v>
      </c>
      <c r="EN162" s="34">
        <v>3.2904120162129402E-3</v>
      </c>
      <c r="EO162" s="34">
        <v>5.2266726270318031E-3</v>
      </c>
      <c r="EP162" s="34">
        <v>5.1937159150838852E-3</v>
      </c>
      <c r="EQ162" s="34">
        <v>4.9662156961858273E-3</v>
      </c>
      <c r="ER162" s="34">
        <v>1.3287917245179415E-3</v>
      </c>
      <c r="ES162" t="s">
        <v>843</v>
      </c>
      <c r="ET162" t="s">
        <v>465</v>
      </c>
      <c r="EU162" s="34">
        <v>8.6485305801033974E-3</v>
      </c>
      <c r="EV162" s="34">
        <v>6.2474519945681095E-3</v>
      </c>
      <c r="EW162" s="34">
        <v>2.9563978314399719E-3</v>
      </c>
      <c r="EX162" s="34">
        <v>7.2483252733945847E-4</v>
      </c>
      <c r="EY162" s="34">
        <v>-1.6093424055725336E-3</v>
      </c>
      <c r="EZ162" t="s">
        <v>843</v>
      </c>
      <c r="FA162" t="s">
        <v>465</v>
      </c>
      <c r="FB162" s="34">
        <v>9.5905864145606756E-4</v>
      </c>
      <c r="FC162" s="34">
        <v>-7.2991795605048537E-4</v>
      </c>
      <c r="FD162" s="34">
        <v>-1.2427323963493109E-3</v>
      </c>
      <c r="FE162" s="34">
        <v>-7.6796216890215874E-3</v>
      </c>
      <c r="FF162" s="34">
        <v>-9.5483642071485519E-3</v>
      </c>
      <c r="FG162" t="s">
        <v>843</v>
      </c>
      <c r="FH162" s="34"/>
      <c r="FI162" s="34"/>
      <c r="FJ162" s="34"/>
      <c r="FK162" s="34"/>
      <c r="FL162" s="34"/>
      <c r="FM162" t="s">
        <v>843</v>
      </c>
      <c r="FN162" t="s">
        <v>843</v>
      </c>
      <c r="FO162" s="34">
        <v>0.42060000000000003</v>
      </c>
      <c r="FP162" t="s">
        <v>1462</v>
      </c>
      <c r="FQ162" t="s">
        <v>843</v>
      </c>
      <c r="FR162" t="s">
        <v>843</v>
      </c>
      <c r="FS162" s="34">
        <v>0.55662</v>
      </c>
      <c r="FT162" t="s">
        <v>1462</v>
      </c>
      <c r="FU162" t="s">
        <v>843</v>
      </c>
      <c r="FV162" t="s">
        <v>843</v>
      </c>
      <c r="FW162" s="34">
        <v>0.30191000000000001</v>
      </c>
      <c r="FX162" t="s">
        <v>1462</v>
      </c>
      <c r="FY162" t="s">
        <v>843</v>
      </c>
      <c r="FZ162" s="34">
        <v>6.6051534377038479E-3</v>
      </c>
      <c r="GA162" s="34">
        <v>6.6051534377038479E-3</v>
      </c>
      <c r="GB162" s="34">
        <v>6.6051534377038479E-3</v>
      </c>
      <c r="GC162" s="34">
        <v>-8.9890388771891594E-3</v>
      </c>
      <c r="GD162" s="34">
        <v>-6.8765074014663696E-2</v>
      </c>
      <c r="GE162" t="s">
        <v>830</v>
      </c>
      <c r="GF162" t="s">
        <v>843</v>
      </c>
      <c r="GG162" s="34">
        <v>7.6237767934799194E-3</v>
      </c>
      <c r="GH162" s="34">
        <v>8.392632007598877E-3</v>
      </c>
      <c r="GI162" s="34">
        <v>2.9795444570481777E-3</v>
      </c>
      <c r="GJ162" s="34">
        <v>-1.5271606855094433E-2</v>
      </c>
      <c r="GK162" s="34">
        <v>-5.1296308636665344E-2</v>
      </c>
      <c r="GL162" t="s">
        <v>832</v>
      </c>
      <c r="GM162" t="s">
        <v>843</v>
      </c>
      <c r="GN162" s="34">
        <v>0.19052965939044952</v>
      </c>
      <c r="GO162" t="s">
        <v>832</v>
      </c>
      <c r="GP162" t="s">
        <v>843</v>
      </c>
      <c r="GQ162" t="s">
        <v>843</v>
      </c>
      <c r="GR162" s="34">
        <v>2.366700442507863E-3</v>
      </c>
      <c r="GS162" s="34">
        <v>2.8438679873943329E-3</v>
      </c>
      <c r="GT162" s="34">
        <v>3.9479010738432407E-3</v>
      </c>
      <c r="GU162" s="34">
        <v>4.143283236771822E-3</v>
      </c>
      <c r="GV162" s="34">
        <v>5.4280199110507965E-3</v>
      </c>
      <c r="GW162" t="s">
        <v>832</v>
      </c>
      <c r="GX162" t="s">
        <v>843</v>
      </c>
      <c r="GY162" t="s">
        <v>843</v>
      </c>
      <c r="GZ162" t="s">
        <v>843</v>
      </c>
      <c r="HA162" t="s">
        <v>843</v>
      </c>
      <c r="HB162" t="s">
        <v>843</v>
      </c>
      <c r="HC162" t="s">
        <v>843</v>
      </c>
      <c r="HD162" t="s">
        <v>843</v>
      </c>
      <c r="HE162" t="s">
        <v>843</v>
      </c>
      <c r="HF162" t="s">
        <v>843</v>
      </c>
      <c r="HG162" t="s">
        <v>843</v>
      </c>
      <c r="HH162" s="34">
        <v>24559500</v>
      </c>
      <c r="HI162" s="34">
        <v>24956071</v>
      </c>
      <c r="HJ162" s="34">
        <v>25332178</v>
      </c>
      <c r="HK162" s="34">
        <v>25682908</v>
      </c>
      <c r="HL162" s="34">
        <v>26003965</v>
      </c>
      <c r="HM162" s="34">
        <v>26285110</v>
      </c>
      <c r="HN162" s="34">
        <v>26518971</v>
      </c>
      <c r="HO162" s="34">
        <v>26713655</v>
      </c>
      <c r="HP162" s="34">
        <v>26881544</v>
      </c>
      <c r="HQ162" s="34">
        <v>27026941</v>
      </c>
      <c r="HR162" s="34">
        <v>27161567</v>
      </c>
      <c r="HS162" s="34">
        <v>27266399</v>
      </c>
      <c r="HT162" s="34">
        <v>27330694</v>
      </c>
      <c r="HU162" s="34">
        <v>27381555</v>
      </c>
      <c r="HV162" s="34">
        <v>27462106</v>
      </c>
      <c r="HW162" s="34">
        <v>27610325</v>
      </c>
      <c r="HX162" s="34">
        <v>27861186</v>
      </c>
      <c r="HY162" s="34">
        <v>28183426</v>
      </c>
      <c r="HZ162" s="34">
        <v>28506712</v>
      </c>
      <c r="IA162" s="34">
        <v>28832496</v>
      </c>
      <c r="IB162" s="34">
        <v>29348627</v>
      </c>
      <c r="IC162" s="34">
        <v>30034989</v>
      </c>
      <c r="ID162" s="34">
        <v>30547580</v>
      </c>
      <c r="IE162" s="34">
        <v>30896590</v>
      </c>
      <c r="IF162" s="34">
        <v>31240315</v>
      </c>
      <c r="IG162" s="34">
        <v>31577361</v>
      </c>
      <c r="IH162" s="34">
        <v>31907071</v>
      </c>
      <c r="II162" s="34">
        <v>32228530</v>
      </c>
      <c r="IJ162" s="34">
        <v>32540486</v>
      </c>
      <c r="IK162" s="34">
        <v>32842036</v>
      </c>
      <c r="IL162" s="34">
        <v>33133394.999999996</v>
      </c>
      <c r="IM162" s="34">
        <v>33414586.000000004</v>
      </c>
      <c r="IN162" s="34">
        <v>33686387</v>
      </c>
      <c r="IO162" s="34">
        <v>33948886</v>
      </c>
      <c r="IP162" s="34">
        <v>34202471</v>
      </c>
      <c r="IQ162" s="34">
        <v>34448817</v>
      </c>
      <c r="IR162" s="34">
        <v>34687232</v>
      </c>
      <c r="IS162" s="34">
        <v>34918056</v>
      </c>
      <c r="IT162" s="34">
        <v>35141522</v>
      </c>
      <c r="IU162" s="34">
        <v>35357736</v>
      </c>
      <c r="IV162" s="34">
        <v>35568802</v>
      </c>
      <c r="IW162" s="34">
        <v>35775609</v>
      </c>
      <c r="IX162" s="34">
        <v>35977813</v>
      </c>
      <c r="IY162" s="34">
        <v>36176020</v>
      </c>
      <c r="IZ162" s="34">
        <v>36369545</v>
      </c>
      <c r="JA162" s="34">
        <v>36557101</v>
      </c>
      <c r="JB162" s="34">
        <v>36738417</v>
      </c>
      <c r="JC162" s="34">
        <v>36914245</v>
      </c>
      <c r="JD162" s="34">
        <v>37084465</v>
      </c>
      <c r="JE162" s="34">
        <v>37247004</v>
      </c>
      <c r="JF162" s="34">
        <v>37401365</v>
      </c>
      <c r="JG162" s="34">
        <v>37548376</v>
      </c>
      <c r="JH162" s="34">
        <v>37687305</v>
      </c>
      <c r="JI162" s="34">
        <v>37817371</v>
      </c>
      <c r="JJ162" s="34">
        <v>37938361</v>
      </c>
      <c r="JK162" s="34">
        <v>38049053</v>
      </c>
      <c r="JL162" s="34">
        <v>38149244</v>
      </c>
      <c r="JM162" s="34">
        <v>38238906</v>
      </c>
      <c r="JN162" s="34">
        <v>38317673</v>
      </c>
      <c r="JO162" s="34">
        <v>38386567</v>
      </c>
      <c r="JP162" s="34">
        <v>38446287</v>
      </c>
      <c r="JQ162" s="34">
        <v>38496880</v>
      </c>
      <c r="JR162" s="34">
        <v>38538330</v>
      </c>
      <c r="JS162" s="34">
        <v>38569111</v>
      </c>
      <c r="JT162" s="34">
        <v>38590056</v>
      </c>
      <c r="JU162" s="34">
        <v>38601800</v>
      </c>
      <c r="JV162" s="34">
        <v>38603454</v>
      </c>
      <c r="JW162" s="34">
        <v>38595170</v>
      </c>
      <c r="JX162" s="34">
        <v>38577090</v>
      </c>
      <c r="JY162" s="34">
        <v>38549592</v>
      </c>
      <c r="JZ162" s="34">
        <v>38512777</v>
      </c>
      <c r="KA162" s="34">
        <v>38467055</v>
      </c>
      <c r="KB162" s="34">
        <v>38412150</v>
      </c>
      <c r="KC162" s="34">
        <v>38347453</v>
      </c>
      <c r="KD162" s="34">
        <v>38272946</v>
      </c>
      <c r="KE162" s="34">
        <v>38189243</v>
      </c>
      <c r="KF162" s="34">
        <v>38095904</v>
      </c>
      <c r="KG162" s="34">
        <v>37992269</v>
      </c>
      <c r="KH162" s="34">
        <v>37878081</v>
      </c>
      <c r="KI162" s="34">
        <v>37754404</v>
      </c>
      <c r="KJ162" s="34">
        <v>37621963</v>
      </c>
      <c r="KK162" s="34">
        <v>37480849</v>
      </c>
      <c r="KL162" s="34">
        <v>37331459</v>
      </c>
      <c r="KM162" s="34">
        <v>37173721</v>
      </c>
      <c r="KN162" s="34">
        <v>37007832</v>
      </c>
      <c r="KO162" s="34">
        <v>36834499</v>
      </c>
      <c r="KP162" s="34">
        <v>36654349</v>
      </c>
      <c r="KQ162" s="34">
        <v>36467882</v>
      </c>
      <c r="KR162" s="34">
        <v>36275442</v>
      </c>
      <c r="KS162" s="34">
        <v>36077469</v>
      </c>
      <c r="KT162" s="34">
        <v>35875632</v>
      </c>
      <c r="KU162" s="34">
        <v>35670935</v>
      </c>
      <c r="KV162" s="34">
        <v>35463618</v>
      </c>
      <c r="KW162" s="34">
        <v>35254173</v>
      </c>
      <c r="KX162" s="34">
        <v>35043793</v>
      </c>
      <c r="KY162" s="34">
        <v>34832626</v>
      </c>
      <c r="KZ162" s="34">
        <v>34620913</v>
      </c>
      <c r="LA162" s="34">
        <v>34408587</v>
      </c>
      <c r="LB162" s="34">
        <v>34195393</v>
      </c>
      <c r="LC162" s="34">
        <v>33982584</v>
      </c>
      <c r="LD162" s="34">
        <v>33769507</v>
      </c>
      <c r="LE162" t="s">
        <v>843</v>
      </c>
      <c r="LF162" t="s">
        <v>843</v>
      </c>
      <c r="LG162" t="s">
        <v>843</v>
      </c>
      <c r="LH162" s="34">
        <v>1.7097758129239082E-2</v>
      </c>
      <c r="LI162" s="34">
        <v>1.6018373891711235E-2</v>
      </c>
      <c r="LJ162" s="34">
        <v>1.4958325773477554E-2</v>
      </c>
      <c r="LK162" s="34">
        <v>1.3750267215073109E-2</v>
      </c>
      <c r="LL162" s="34">
        <v>1.2423314154148102E-2</v>
      </c>
      <c r="LM162" s="34">
        <v>1.0753592476248741E-2</v>
      </c>
      <c r="LN162" s="34">
        <v>8.8577447459101677E-3</v>
      </c>
      <c r="LO162" s="34">
        <v>7.3144943453371525E-3</v>
      </c>
      <c r="LP162" s="34">
        <v>6.2650963664054871E-3</v>
      </c>
      <c r="LQ162" s="34">
        <v>5.3942287340760231E-3</v>
      </c>
      <c r="LR162" s="34">
        <v>4.9688126891851425E-3</v>
      </c>
      <c r="LS162" s="34">
        <v>3.8521420210599899E-3</v>
      </c>
      <c r="LT162" s="34">
        <v>2.3552547208964825E-3</v>
      </c>
      <c r="LU162" s="34">
        <v>1.859218580648303E-3</v>
      </c>
      <c r="LV162" s="34">
        <v>2.9374791774898767E-3</v>
      </c>
      <c r="LW162" s="34">
        <v>5.3827064111828804E-3</v>
      </c>
      <c r="LX162" s="34">
        <v>9.0447403490543365E-3</v>
      </c>
      <c r="LY162" s="34">
        <v>1.1499537155032158E-2</v>
      </c>
      <c r="LZ162" s="34">
        <v>1.1405494064092636E-2</v>
      </c>
      <c r="MA162" s="34">
        <v>1.1363515630364418E-2</v>
      </c>
      <c r="MB162" s="34">
        <v>1.7742680385708809E-2</v>
      </c>
      <c r="MC162" s="34">
        <v>2.3117236793041229E-2</v>
      </c>
      <c r="MD162" s="34">
        <v>1.6922466456890106E-2</v>
      </c>
      <c r="ME162" s="34">
        <v>1.1360353790223598E-2</v>
      </c>
      <c r="MF162" s="34">
        <v>1.1063585989177227E-2</v>
      </c>
      <c r="MG162" s="34">
        <v>1.0731031186878681E-2</v>
      </c>
      <c r="MH162" s="34">
        <v>1.0387206450104713E-2</v>
      </c>
      <c r="MI162" s="34">
        <v>1.0024438612163067E-2</v>
      </c>
      <c r="MJ162" s="34">
        <v>9.6329515799880028E-3</v>
      </c>
      <c r="MK162" s="34">
        <v>9.2242434620857239E-3</v>
      </c>
      <c r="ML162" s="34">
        <v>8.8324062526226044E-3</v>
      </c>
      <c r="MM162" s="34">
        <v>8.4508247673511505E-3</v>
      </c>
      <c r="MN162" s="34">
        <v>8.1012975424528122E-3</v>
      </c>
      <c r="MO162" s="34">
        <v>7.7622313983738422E-3</v>
      </c>
      <c r="MP162" s="34">
        <v>7.4418522417545319E-3</v>
      </c>
      <c r="MQ162" s="34">
        <v>7.1767643094062805E-3</v>
      </c>
      <c r="MR162" s="34">
        <v>6.8970080465078354E-3</v>
      </c>
      <c r="MS162" s="34">
        <v>6.6323941573500633E-3</v>
      </c>
      <c r="MT162" s="34">
        <v>6.3793351873755455E-3</v>
      </c>
      <c r="MU162" s="34">
        <v>6.1338143423199654E-3</v>
      </c>
      <c r="MV162" s="34">
        <v>5.9516965411603451E-3</v>
      </c>
      <c r="MW162" s="34">
        <v>5.7974429801106453E-3</v>
      </c>
      <c r="MX162" s="34">
        <v>5.6360946036875248E-3</v>
      </c>
      <c r="MY162" s="34">
        <v>5.4940255358815193E-3</v>
      </c>
      <c r="MZ162" s="34">
        <v>5.3352802060544491E-3</v>
      </c>
      <c r="NA162" s="34">
        <v>5.1437006331980228E-3</v>
      </c>
      <c r="NB162" s="34">
        <v>4.9475431442260742E-3</v>
      </c>
      <c r="NC162" s="34">
        <v>4.7745276242494583E-3</v>
      </c>
      <c r="ND162" s="34">
        <v>4.6006287448108196E-3</v>
      </c>
      <c r="NE162" s="34">
        <v>4.3733632192015648E-3</v>
      </c>
      <c r="NF162" s="34">
        <v>4.1356892324984074E-3</v>
      </c>
      <c r="NG162" s="34">
        <v>3.9229271933436394E-3</v>
      </c>
      <c r="NH162" s="34">
        <v>3.6931720096617937E-3</v>
      </c>
      <c r="NI162" s="34">
        <v>3.4452469553798437E-3</v>
      </c>
      <c r="NJ162" s="34">
        <v>3.1942164059728384E-3</v>
      </c>
      <c r="NK162" s="34">
        <v>2.9134319629520178E-3</v>
      </c>
      <c r="NL162" s="34">
        <v>2.6297452859580517E-3</v>
      </c>
      <c r="NM162" s="34">
        <v>2.3475380148738623E-3</v>
      </c>
      <c r="NN162" s="34">
        <v>2.0577467512339354E-3</v>
      </c>
      <c r="NO162" s="34">
        <v>1.7963548889383674E-3</v>
      </c>
      <c r="NP162" s="34">
        <v>1.5545436181128025E-3</v>
      </c>
      <c r="NQ162" s="34">
        <v>1.3150747399777174E-3</v>
      </c>
      <c r="NR162" s="34">
        <v>1.0761313606053591E-3</v>
      </c>
      <c r="NS162" s="34">
        <v>7.9839251702651381E-4</v>
      </c>
      <c r="NT162" s="34">
        <v>5.4290372645482421E-4</v>
      </c>
      <c r="NU162" s="34">
        <v>3.0428080935962498E-4</v>
      </c>
      <c r="NV162" s="34">
        <v>4.2846826545428485E-5</v>
      </c>
      <c r="NW162" s="34">
        <v>-2.1461522555910051E-4</v>
      </c>
      <c r="NX162" s="34">
        <v>-4.6856215340085328E-4</v>
      </c>
      <c r="NY162" s="34">
        <v>-7.1306066820397973E-4</v>
      </c>
      <c r="NZ162" s="34">
        <v>-9.5545995282009244E-4</v>
      </c>
      <c r="OA162" s="34">
        <v>-1.1878956574946642E-3</v>
      </c>
      <c r="OB162" s="34">
        <v>-1.4283448690548539E-3</v>
      </c>
      <c r="OC162" s="34">
        <v>-1.6857048030942678E-3</v>
      </c>
      <c r="OD162" s="34">
        <v>-1.9448351813480258E-3</v>
      </c>
      <c r="OE162" s="34">
        <v>-2.1893966477364302E-3</v>
      </c>
      <c r="OF162" s="34">
        <v>-2.4471092037856579E-3</v>
      </c>
      <c r="OG162" s="34">
        <v>-2.7240780182182789E-3</v>
      </c>
      <c r="OH162" s="34">
        <v>-3.0100846197456121E-3</v>
      </c>
      <c r="OI162" s="34">
        <v>-3.2704758923500776E-3</v>
      </c>
      <c r="OJ162" s="34">
        <v>-3.5141289699822664E-3</v>
      </c>
      <c r="OK162" s="34">
        <v>-3.7578931078314781E-3</v>
      </c>
      <c r="OL162" s="34">
        <v>-3.9937333203852177E-3</v>
      </c>
      <c r="OM162" s="34">
        <v>-4.2342892847955227E-3</v>
      </c>
      <c r="ON162" s="34">
        <v>-4.4725211337208748E-3</v>
      </c>
      <c r="OO162" s="34">
        <v>-4.6946872025728226E-3</v>
      </c>
      <c r="OP162" s="34">
        <v>-4.9027944914996624E-3</v>
      </c>
      <c r="OQ162" s="34">
        <v>-5.1001561805605888E-3</v>
      </c>
      <c r="OR162" s="34">
        <v>-5.2909445948898792E-3</v>
      </c>
      <c r="OS162" s="34">
        <v>-5.4724402725696564E-3</v>
      </c>
      <c r="OT162" s="34">
        <v>-5.6102522648870945E-3</v>
      </c>
      <c r="OU162" s="34">
        <v>-5.7220789603888988E-3</v>
      </c>
      <c r="OV162" s="34">
        <v>-5.8288858272135258E-3</v>
      </c>
      <c r="OW162" s="34">
        <v>-5.9234206564724445E-3</v>
      </c>
      <c r="OX162" s="34">
        <v>-5.9853973798453808E-3</v>
      </c>
      <c r="OY162" s="34">
        <v>-6.0440315864980221E-3</v>
      </c>
      <c r="OZ162" s="34">
        <v>-6.0965549200773239E-3</v>
      </c>
      <c r="PA162" s="34">
        <v>-6.151766050606966E-3</v>
      </c>
      <c r="PB162" s="34">
        <v>-6.2152277678251266E-3</v>
      </c>
      <c r="PC162" s="34">
        <v>-6.2427693046629429E-3</v>
      </c>
      <c r="PD162" s="34">
        <v>-6.2899226322770119E-3</v>
      </c>
      <c r="PE162" t="s">
        <v>1300</v>
      </c>
      <c r="PF162" t="s">
        <v>843</v>
      </c>
      <c r="PG162" t="s">
        <v>843</v>
      </c>
      <c r="PH162" t="s">
        <v>843</v>
      </c>
      <c r="PI162" t="s">
        <v>843</v>
      </c>
      <c r="PJ162" t="s">
        <v>1300</v>
      </c>
      <c r="PK162" s="34">
        <v>0.50480061769485474</v>
      </c>
      <c r="PL162" s="34">
        <v>0.50392550230026245</v>
      </c>
      <c r="PM162" s="34">
        <v>0.50284719467163086</v>
      </c>
      <c r="PN162" s="34">
        <v>0.50151455402374268</v>
      </c>
      <c r="PO162" s="34">
        <v>0.5000184178352356</v>
      </c>
      <c r="PP162" s="34">
        <v>0.49833205342292786</v>
      </c>
      <c r="PQ162" s="34">
        <v>0.49645707011222839</v>
      </c>
      <c r="PR162" s="34">
        <v>0.49445009231567383</v>
      </c>
      <c r="PS162" s="34">
        <v>0.4923861026763916</v>
      </c>
      <c r="PT162" s="34">
        <v>0.49027639627456665</v>
      </c>
      <c r="PU162" s="34">
        <v>0.48819270730018616</v>
      </c>
      <c r="PV162" s="34">
        <v>0.48594814538955688</v>
      </c>
      <c r="PW162" s="34">
        <v>0.48341459035873413</v>
      </c>
      <c r="PX162" s="34">
        <v>0.48079416155815125</v>
      </c>
      <c r="PY162" s="34">
        <v>0.4784405529499054</v>
      </c>
      <c r="PZ162" s="34">
        <v>0.47673636674880981</v>
      </c>
      <c r="QA162" s="34">
        <v>0.47591185569763184</v>
      </c>
      <c r="QB162" s="34">
        <v>0.47566244006156921</v>
      </c>
      <c r="QC162" s="34">
        <v>0.47547301650047302</v>
      </c>
      <c r="QD162" s="34">
        <v>0.4753042459487915</v>
      </c>
      <c r="QE162" s="34">
        <v>0.47635772824287415</v>
      </c>
      <c r="QF162" s="34">
        <v>0.47847411036491394</v>
      </c>
      <c r="QG162" s="34">
        <v>0.47945684194564819</v>
      </c>
      <c r="QH162" s="34">
        <v>0.47941741347312927</v>
      </c>
      <c r="QI162" s="34">
        <v>0.47937288880348206</v>
      </c>
      <c r="QJ162" s="34">
        <v>0.47932261228561401</v>
      </c>
      <c r="QK162" s="34">
        <v>0.47926527261734009</v>
      </c>
      <c r="QL162" s="34">
        <v>0.47920051217079163</v>
      </c>
      <c r="QM162" s="34">
        <v>0.47912764549255371</v>
      </c>
      <c r="QN162" s="34">
        <v>0.47904661297798157</v>
      </c>
      <c r="QO162" s="34">
        <v>0.47895902395248413</v>
      </c>
      <c r="QP162" s="34">
        <v>0.47886458039283752</v>
      </c>
      <c r="QQ162" s="34">
        <v>0.47876372933387756</v>
      </c>
      <c r="QR162" s="34">
        <v>0.47865715622901917</v>
      </c>
      <c r="QS162" s="34">
        <v>0.47854691743850708</v>
      </c>
      <c r="QT162" s="34">
        <v>0.47843578457832336</v>
      </c>
      <c r="QU162" s="34">
        <v>0.47832459211349487</v>
      </c>
      <c r="QV162" s="34">
        <v>0.47821387648582458</v>
      </c>
      <c r="QW162" s="34">
        <v>0.47810289263725281</v>
      </c>
      <c r="QX162" s="34">
        <v>0.47799137234687805</v>
      </c>
      <c r="QY162" s="34">
        <v>0.47788229584693909</v>
      </c>
      <c r="QZ162" s="34">
        <v>0.47777840495109558</v>
      </c>
      <c r="RA162" s="34">
        <v>0.4776795506477356</v>
      </c>
      <c r="RB162" s="34">
        <v>0.47758743166923523</v>
      </c>
      <c r="RC162" s="34">
        <v>0.47750219702720642</v>
      </c>
      <c r="RD162" s="34">
        <v>0.47742217779159546</v>
      </c>
      <c r="RE162" s="34">
        <v>0.47734683752059937</v>
      </c>
      <c r="RF162" s="34">
        <v>0.47727823257446289</v>
      </c>
      <c r="RG162" s="34">
        <v>0.47721824049949646</v>
      </c>
      <c r="RH162" s="34">
        <v>0.47716575860977173</v>
      </c>
      <c r="RI162" s="34">
        <v>0.47712031006813049</v>
      </c>
      <c r="RJ162" s="34">
        <v>0.47708332538604736</v>
      </c>
      <c r="RK162" s="34">
        <v>0.47705486416816711</v>
      </c>
      <c r="RL162" s="34">
        <v>0.47703471779823303</v>
      </c>
      <c r="RM162" s="34">
        <v>0.47702500224113464</v>
      </c>
      <c r="RN162" s="34">
        <v>0.47702562808990479</v>
      </c>
      <c r="RO162" s="34">
        <v>0.47703710198402405</v>
      </c>
      <c r="RP162" s="34">
        <v>0.47706064581871033</v>
      </c>
      <c r="RQ162" s="34">
        <v>0.47709515690803528</v>
      </c>
      <c r="RR162" s="34">
        <v>0.47714146971702576</v>
      </c>
      <c r="RS162" s="34">
        <v>0.4772021472454071</v>
      </c>
      <c r="RT162" s="34">
        <v>0.47727936506271362</v>
      </c>
      <c r="RU162" s="34">
        <v>0.47737261652946472</v>
      </c>
      <c r="RV162" s="34">
        <v>0.47748032212257385</v>
      </c>
      <c r="RW162" s="34">
        <v>0.47760307788848877</v>
      </c>
      <c r="RX162" s="34">
        <v>0.47774225473403931</v>
      </c>
      <c r="RY162" s="34">
        <v>0.47789832949638367</v>
      </c>
      <c r="RZ162" s="34">
        <v>0.47806930541992188</v>
      </c>
      <c r="SA162" s="34">
        <v>0.47825437784194946</v>
      </c>
      <c r="SB162" s="34">
        <v>0.47845539450645447</v>
      </c>
      <c r="SC162" s="34">
        <v>0.47867172956466675</v>
      </c>
      <c r="SD162" s="34">
        <v>0.47890210151672363</v>
      </c>
      <c r="SE162" s="34">
        <v>0.47914609313011169</v>
      </c>
      <c r="SF162" s="34">
        <v>0.47940161824226379</v>
      </c>
      <c r="SG162" s="34">
        <v>0.47966688871383667</v>
      </c>
      <c r="SH162" s="34">
        <v>0.47994157671928406</v>
      </c>
      <c r="SI162" s="34">
        <v>0.48022302985191345</v>
      </c>
      <c r="SJ162" s="34">
        <v>0.48050671815872192</v>
      </c>
      <c r="SK162" s="34">
        <v>0.48079076409339905</v>
      </c>
      <c r="SL162" s="34">
        <v>0.48107632994651794</v>
      </c>
      <c r="SM162" s="34">
        <v>0.48136162757873535</v>
      </c>
      <c r="SN162" s="34">
        <v>0.48164454102516174</v>
      </c>
      <c r="SO162" s="34">
        <v>0.4819236695766449</v>
      </c>
      <c r="SP162" s="34">
        <v>0.482195645570755</v>
      </c>
      <c r="SQ162" s="34">
        <v>0.48245912790298462</v>
      </c>
      <c r="SR162" s="34">
        <v>0.48271331191062927</v>
      </c>
      <c r="SS162" s="34">
        <v>0.48295629024505615</v>
      </c>
      <c r="ST162" s="34">
        <v>0.48318642377853394</v>
      </c>
      <c r="SU162" s="34">
        <v>0.48340225219726563</v>
      </c>
      <c r="SV162" s="34">
        <v>0.48360443115234375</v>
      </c>
      <c r="SW162" s="34">
        <v>0.48379510641098022</v>
      </c>
      <c r="SX162" s="34">
        <v>0.48397126793861389</v>
      </c>
      <c r="SY162" s="34">
        <v>0.48413148522377014</v>
      </c>
      <c r="SZ162" s="34">
        <v>0.48427745699882507</v>
      </c>
      <c r="TA162" s="34">
        <v>0.48441022634506226</v>
      </c>
      <c r="TB162" s="34">
        <v>0.48453015089035034</v>
      </c>
      <c r="TC162" s="34">
        <v>0.48463568091392517</v>
      </c>
      <c r="TD162" s="34">
        <v>0.48472887277603149</v>
      </c>
      <c r="TE162" s="34">
        <v>0.48481088876724243</v>
      </c>
      <c r="TF162" s="34">
        <v>0.48488080501556396</v>
      </c>
      <c r="TG162" s="34">
        <v>0.48493582010269165</v>
      </c>
      <c r="TH162" t="s">
        <v>843</v>
      </c>
      <c r="TI162" t="s">
        <v>843</v>
      </c>
      <c r="TJ162" t="s">
        <v>1300</v>
      </c>
      <c r="TK162" s="34">
        <v>0.55584742043104696</v>
      </c>
      <c r="TL162" s="34">
        <v>0.55802973637096698</v>
      </c>
      <c r="TM162" s="34">
        <v>0.56061989616526509</v>
      </c>
      <c r="TN162" s="34">
        <v>0.56340524211666398</v>
      </c>
      <c r="TO162" s="34">
        <v>0.56637228207313794</v>
      </c>
      <c r="TP162" s="34">
        <v>0.56953512844344201</v>
      </c>
      <c r="TQ162" s="34">
        <v>0.57292362512859196</v>
      </c>
      <c r="TR162" s="34">
        <v>0.576650855152543</v>
      </c>
      <c r="TS162" s="34">
        <v>0.58100152282919504</v>
      </c>
      <c r="TT162" s="34">
        <v>0.58590419093304003</v>
      </c>
      <c r="TU162" s="34">
        <v>0.59113753619475506</v>
      </c>
      <c r="TV162" s="34">
        <v>0.59604027653229896</v>
      </c>
      <c r="TW162" s="34">
        <v>0.59998328253208699</v>
      </c>
      <c r="TX162" s="34">
        <v>0.60332347815892906</v>
      </c>
      <c r="TY162" s="34">
        <v>0.60684874277304202</v>
      </c>
      <c r="TZ162" s="34">
        <v>0.61114455170041404</v>
      </c>
      <c r="UA162" s="34">
        <v>0.61635461247055301</v>
      </c>
      <c r="UB162" s="34">
        <v>0.62189315844519999</v>
      </c>
      <c r="UC162" s="34">
        <v>0.627190308724486</v>
      </c>
      <c r="UD162" s="34">
        <v>0.63218719656090794</v>
      </c>
      <c r="UE162" s="34">
        <v>0.63844319466046595</v>
      </c>
      <c r="UF162" s="34">
        <v>0.64559446574802393</v>
      </c>
      <c r="UG162" s="34">
        <v>0.65028521080884305</v>
      </c>
      <c r="UH162" s="34">
        <v>0.65284992615689996</v>
      </c>
      <c r="UI162" s="34">
        <v>0.65508506644515407</v>
      </c>
      <c r="UJ162" s="34">
        <v>0.65709288282366496</v>
      </c>
      <c r="UK162" s="34">
        <v>0.65899960950661396</v>
      </c>
      <c r="UL162" s="34">
        <v>0.66097568925693595</v>
      </c>
      <c r="UM162" s="34">
        <v>0.66308945109178796</v>
      </c>
      <c r="UN162" s="34">
        <v>0.66534376857756294</v>
      </c>
      <c r="UO162" s="34">
        <v>0.66770766068934906</v>
      </c>
      <c r="UP162" s="34">
        <v>0.670108506957239</v>
      </c>
      <c r="UQ162" s="34">
        <v>0.67246555221944004</v>
      </c>
      <c r="UR162" s="34">
        <v>0.67474672070241093</v>
      </c>
      <c r="US162" s="34">
        <v>0.677045029875181</v>
      </c>
      <c r="UT162" s="34">
        <v>0.67938241536712296</v>
      </c>
      <c r="UU162" s="34">
        <v>0.681766598128</v>
      </c>
      <c r="UV162" s="34">
        <v>0.68425500262672101</v>
      </c>
      <c r="UW162" s="34">
        <v>0.68678355318223794</v>
      </c>
      <c r="UX162" s="34">
        <v>0.68916807908741706</v>
      </c>
      <c r="UY162" s="34">
        <v>0.69128164620219712</v>
      </c>
      <c r="UZ162" s="34">
        <v>0.69310539200045496</v>
      </c>
      <c r="VA162" s="34">
        <v>0.69463609419505301</v>
      </c>
      <c r="VB162" s="34">
        <v>0.69582363808710301</v>
      </c>
      <c r="VC162" s="34">
        <v>0.696640110518843</v>
      </c>
      <c r="VD162" s="34">
        <v>0.69716851586738893</v>
      </c>
      <c r="VE162" s="34">
        <v>0.69740914530966291</v>
      </c>
      <c r="VF162" s="34">
        <v>0.69731644247362989</v>
      </c>
      <c r="VG162" s="34">
        <v>0.69688742981731</v>
      </c>
      <c r="VH162" s="34">
        <v>0.69616764344321491</v>
      </c>
      <c r="VI162" s="34">
        <v>0.6952582118960341</v>
      </c>
      <c r="VJ162" s="34">
        <v>0.69416200583481991</v>
      </c>
      <c r="VK162" s="34">
        <v>0.69287156510660597</v>
      </c>
      <c r="VL162" s="34">
        <v>0.6913187593077269</v>
      </c>
      <c r="VM162" s="34">
        <v>0.68943900461908503</v>
      </c>
      <c r="VN162" s="34">
        <v>0.68725701267781902</v>
      </c>
      <c r="VO162" s="34">
        <v>0.68476933645133298</v>
      </c>
      <c r="VP162" s="34">
        <v>0.68196305508893107</v>
      </c>
      <c r="VQ162" s="34">
        <v>0.67871060437307906</v>
      </c>
      <c r="VR162" s="34">
        <v>0.67501400522497901</v>
      </c>
      <c r="VS162" s="34">
        <v>0.67100301519363892</v>
      </c>
      <c r="VT162" s="34">
        <v>0.66680099357144007</v>
      </c>
      <c r="VU162" s="34">
        <v>0.66255706120948898</v>
      </c>
      <c r="VV162" s="34">
        <v>0.65821665350004199</v>
      </c>
      <c r="VW162" s="34">
        <v>0.65366079869980998</v>
      </c>
      <c r="VX162" s="34">
        <v>0.64892945861424289</v>
      </c>
      <c r="VY162" s="34">
        <v>0.64422958111468498</v>
      </c>
      <c r="VZ162" s="34">
        <v>0.63975482734957301</v>
      </c>
      <c r="WA162" s="34">
        <v>0.63547000305103407</v>
      </c>
      <c r="WB162" s="34">
        <v>0.63135144684084499</v>
      </c>
      <c r="WC162" s="34">
        <v>0.62752169718218898</v>
      </c>
      <c r="WD162" s="34">
        <v>0.62410973494071698</v>
      </c>
      <c r="WE162" s="34">
        <v>0.62109788179000702</v>
      </c>
      <c r="WF162" s="34">
        <v>0.61837541074761904</v>
      </c>
      <c r="WG162" s="34">
        <v>0.61591010809450197</v>
      </c>
      <c r="WH162" s="34">
        <v>0.61365029396301096</v>
      </c>
      <c r="WI162" s="34">
        <v>0.61150665158770601</v>
      </c>
      <c r="WJ162" s="34">
        <v>0.60938583320727702</v>
      </c>
      <c r="WK162" s="34">
        <v>0.60722762063896507</v>
      </c>
      <c r="WL162" s="34">
        <v>0.60503747317746703</v>
      </c>
      <c r="WM162" s="34">
        <v>0.60283893742015904</v>
      </c>
      <c r="WN162" s="34">
        <v>0.60066527575189099</v>
      </c>
      <c r="WO162" s="34">
        <v>0.59854725472351999</v>
      </c>
      <c r="WP162" s="34">
        <v>0.59649520159018798</v>
      </c>
      <c r="WQ162" s="34">
        <v>0.59444619174727897</v>
      </c>
      <c r="WR162" s="34">
        <v>0.59235621193539501</v>
      </c>
      <c r="WS162" s="34">
        <v>0.59021775846820002</v>
      </c>
      <c r="WT162" s="34">
        <v>0.587981698690622</v>
      </c>
      <c r="WU162" s="34">
        <v>0.58571090030702999</v>
      </c>
      <c r="WV162" s="34">
        <v>0.58349706317401195</v>
      </c>
      <c r="WW162" s="34">
        <v>0.58136494405680406</v>
      </c>
      <c r="WX162" s="34">
        <v>0.57929813755515303</v>
      </c>
      <c r="WY162" s="34">
        <v>0.57729174727744903</v>
      </c>
      <c r="WZ162" s="34">
        <v>0.57536630593158899</v>
      </c>
      <c r="XA162" s="34">
        <v>0.57354828248112699</v>
      </c>
      <c r="XB162" s="34">
        <v>0.57184477810895995</v>
      </c>
      <c r="XC162" s="34">
        <v>0.570248912846406</v>
      </c>
      <c r="XD162" s="34">
        <v>0.56874406089386897</v>
      </c>
      <c r="XE162" s="34">
        <v>0.56731672256722898</v>
      </c>
      <c r="XF162" s="34">
        <v>0.56592932182659605</v>
      </c>
      <c r="XG162" s="34">
        <v>0.56455155777890897</v>
      </c>
      <c r="XH162" t="s">
        <v>843</v>
      </c>
      <c r="XI162" t="s">
        <v>1300</v>
      </c>
      <c r="XJ162" s="34">
        <v>0.53469550408812305</v>
      </c>
      <c r="XK162" s="34">
        <v>0.53644460827899099</v>
      </c>
      <c r="XL162" s="34">
        <v>0.53847797848254497</v>
      </c>
      <c r="XM162" s="34">
        <v>0.540621685052176</v>
      </c>
      <c r="XN162" s="34">
        <v>0.54293470245787501</v>
      </c>
      <c r="XO162" s="34">
        <v>0.54559356989565599</v>
      </c>
      <c r="XP162" s="34">
        <v>0.54861444284546301</v>
      </c>
      <c r="XQ162" s="34">
        <v>0.55188954862223094</v>
      </c>
      <c r="XR162" s="34">
        <v>0.55561873603688805</v>
      </c>
      <c r="XS162" s="34">
        <v>0.55986175053995202</v>
      </c>
      <c r="XT162" s="34">
        <v>0.56443979400083599</v>
      </c>
      <c r="XU162" s="34">
        <v>0.56862028242159901</v>
      </c>
      <c r="XV162" s="34">
        <v>0.571886923178753</v>
      </c>
      <c r="XW162" s="34">
        <v>0.57469263524295799</v>
      </c>
      <c r="XX162" s="34">
        <v>0.57774323644370196</v>
      </c>
      <c r="XY162" s="34">
        <v>0.58165000626305496</v>
      </c>
      <c r="XZ162" s="34">
        <v>0.58667023363614201</v>
      </c>
      <c r="YA162" s="34">
        <v>0.59215482873080805</v>
      </c>
      <c r="YB162" s="34">
        <v>0.59745460998799205</v>
      </c>
      <c r="YC162" s="34">
        <v>0.60247776679614806</v>
      </c>
      <c r="YD162" s="34">
        <v>0.60888038120351606</v>
      </c>
      <c r="YE162" s="34">
        <v>0.61625778161167699</v>
      </c>
      <c r="YF162" s="34">
        <v>0.62096161136168593</v>
      </c>
      <c r="YG162" s="34">
        <v>0.62333712231673499</v>
      </c>
      <c r="YH162" s="34">
        <v>0.62532182574538409</v>
      </c>
      <c r="YI162" s="34">
        <v>0.62704585055341</v>
      </c>
      <c r="YJ162" s="34">
        <v>0.62866683420529001</v>
      </c>
      <c r="YK162" s="34">
        <v>0.63032235150536398</v>
      </c>
      <c r="YL162" s="34">
        <v>0.63204212745931299</v>
      </c>
      <c r="YM162" s="34">
        <v>0.63385388165337897</v>
      </c>
      <c r="YN162" s="34">
        <v>0.63574323374131703</v>
      </c>
      <c r="YO162" s="34">
        <v>0.63762034396625999</v>
      </c>
      <c r="YP162" s="34">
        <v>0.63945579321783297</v>
      </c>
      <c r="YQ162" s="34">
        <v>0.64128652115418405</v>
      </c>
      <c r="YR162" s="34">
        <v>0.64312169141229603</v>
      </c>
      <c r="YS162" s="34">
        <v>0.644916601925692</v>
      </c>
      <c r="YT162" s="34">
        <v>0.64670707010136996</v>
      </c>
      <c r="YU162" s="34">
        <v>0.64853702050308892</v>
      </c>
      <c r="YV162" s="34">
        <v>0.65030185161447807</v>
      </c>
      <c r="YW162" s="34">
        <v>0.65186446043943502</v>
      </c>
      <c r="YX162" s="34">
        <v>0.65319943865413288</v>
      </c>
      <c r="YY162" s="34">
        <v>0.65426689172503005</v>
      </c>
      <c r="YZ162" s="34">
        <v>0.65499678927120997</v>
      </c>
      <c r="ZA162" s="34">
        <v>0.65533088846328202</v>
      </c>
      <c r="ZB162" s="34">
        <v>0.65524877552425809</v>
      </c>
      <c r="ZC162" s="34">
        <v>0.65483665751883091</v>
      </c>
      <c r="ZD162" s="34">
        <v>0.65414247434776496</v>
      </c>
      <c r="ZE162" s="34">
        <v>0.65313704777112502</v>
      </c>
      <c r="ZF162" s="34">
        <v>0.65172648439178005</v>
      </c>
      <c r="ZG162" s="34">
        <v>0.64988235026903096</v>
      </c>
      <c r="ZH162" s="34">
        <v>0.64760230478750802</v>
      </c>
      <c r="ZI162" s="34">
        <v>0.64482447922647912</v>
      </c>
      <c r="ZJ162" s="34">
        <v>0.64156793647091503</v>
      </c>
      <c r="ZK162" s="34">
        <v>0.63769275500404299</v>
      </c>
      <c r="ZL162" s="34">
        <v>0.63324912261298205</v>
      </c>
      <c r="ZM162" s="34">
        <v>0.62850310624025196</v>
      </c>
      <c r="ZN162" s="34">
        <v>0.62361524123518697</v>
      </c>
      <c r="ZO162" s="34">
        <v>0.61871093254196508</v>
      </c>
      <c r="ZP162" s="34">
        <v>0.613727809097384</v>
      </c>
      <c r="ZQ162" s="34">
        <v>0.60857237648488305</v>
      </c>
      <c r="ZR162" s="34">
        <v>0.60326322279183897</v>
      </c>
      <c r="ZS162" s="34">
        <v>0.59797342795017994</v>
      </c>
      <c r="ZT162" s="34">
        <v>0.59294893430840201</v>
      </c>
      <c r="ZU162" s="34">
        <v>0.58819576385626593</v>
      </c>
      <c r="ZV162" s="34">
        <v>0.58363876931972802</v>
      </c>
      <c r="ZW162" s="34">
        <v>0.57941825796441793</v>
      </c>
      <c r="ZX162" s="34">
        <v>0.57571265514220604</v>
      </c>
      <c r="ZY162" s="34">
        <v>0.57248135676667999</v>
      </c>
      <c r="ZZ162" s="34">
        <v>0.56958834893974597</v>
      </c>
      <c r="AAA162" s="34">
        <v>0.56695132380452495</v>
      </c>
      <c r="AAB162" s="34">
        <v>0.56446946730861003</v>
      </c>
      <c r="AAC162" s="34">
        <v>0.56203236769750098</v>
      </c>
      <c r="AAD162" s="34">
        <v>0.55953400161146905</v>
      </c>
      <c r="AAE162" s="34">
        <v>0.55694713283826192</v>
      </c>
      <c r="AAF162" s="34">
        <v>0.55430456743915901</v>
      </c>
      <c r="AAG162" s="34">
        <v>0.55163692886453797</v>
      </c>
      <c r="AAH162" s="34">
        <v>0.54900827987953393</v>
      </c>
      <c r="AAI162" s="34">
        <v>0.546461926240836</v>
      </c>
      <c r="AAJ162" s="34">
        <v>0.543968344119651</v>
      </c>
      <c r="AAK162" s="34">
        <v>0.54146195048580403</v>
      </c>
      <c r="AAL162" s="34">
        <v>0.53891440301886395</v>
      </c>
      <c r="AAM162" s="34">
        <v>0.536294321934917</v>
      </c>
      <c r="AAN162" s="34">
        <v>0.53356357614583994</v>
      </c>
      <c r="AAO162" s="34">
        <v>0.53081151694752993</v>
      </c>
      <c r="AAP162" s="34">
        <v>0.52815175079901699</v>
      </c>
      <c r="AAQ162" s="34">
        <v>0.52561288434536402</v>
      </c>
      <c r="AAR162" s="34">
        <v>0.52321430503083999</v>
      </c>
      <c r="AAS162" s="34">
        <v>0.52096607199499501</v>
      </c>
      <c r="AAT162" s="34">
        <v>0.51888712367566903</v>
      </c>
      <c r="AAU162" s="34">
        <v>0.51699530921923398</v>
      </c>
      <c r="AAV162" s="34">
        <v>0.51527727114712907</v>
      </c>
      <c r="AAW162" s="34">
        <v>0.51370266137259002</v>
      </c>
      <c r="AAX162" s="34">
        <v>0.512229180903088</v>
      </c>
      <c r="AAY162" s="34">
        <v>0.51083968855034101</v>
      </c>
      <c r="AAZ162" s="34">
        <v>0.50952229271418004</v>
      </c>
      <c r="ABA162" s="34">
        <v>0.50824571061977497</v>
      </c>
      <c r="ABB162" s="34">
        <v>0.50702162302883202</v>
      </c>
      <c r="ABC162" s="34">
        <v>0.50583733647650198</v>
      </c>
      <c r="ABD162" s="34">
        <v>0.504669481422095</v>
      </c>
      <c r="ABE162" s="34">
        <v>0.50349144280064995</v>
      </c>
      <c r="ABF162" s="34">
        <v>0.50225751744402902</v>
      </c>
      <c r="ABG162" t="s">
        <v>843</v>
      </c>
      <c r="ABH162" t="s">
        <v>843</v>
      </c>
      <c r="ABI162" t="s">
        <v>1300</v>
      </c>
      <c r="ABJ162" s="34">
        <v>0.45013270933584304</v>
      </c>
      <c r="ABK162" s="34">
        <v>0.451213385087473</v>
      </c>
      <c r="ABL162" s="34">
        <v>0.45312286215579201</v>
      </c>
      <c r="ABM162" s="34">
        <v>0.45565122532074598</v>
      </c>
      <c r="ABN162" s="34">
        <v>0.45834879411659002</v>
      </c>
      <c r="ABO162" s="34">
        <v>0.461048688782356</v>
      </c>
      <c r="ABP162" s="34">
        <v>0.46366710457958599</v>
      </c>
      <c r="ABQ162" s="34">
        <v>0.46633811434639</v>
      </c>
      <c r="ABR162" s="34">
        <v>0.46920969271705504</v>
      </c>
      <c r="ABS162" s="34">
        <v>0.47240261115751103</v>
      </c>
      <c r="ABT162" s="34">
        <v>0.47604246242572201</v>
      </c>
      <c r="ABU162" s="34">
        <v>0.47986983906455699</v>
      </c>
      <c r="ABV162" s="34">
        <v>0.48354827725926003</v>
      </c>
      <c r="ABW162" s="34">
        <v>0.48737255791353001</v>
      </c>
      <c r="ABX162" s="34">
        <v>0.49169419126122399</v>
      </c>
      <c r="ABY162" s="34">
        <v>0.49661028081686298</v>
      </c>
      <c r="ABZ162" s="34">
        <v>0.50214911884942703</v>
      </c>
      <c r="ACA162" s="34">
        <v>0.50805030779526805</v>
      </c>
      <c r="ACB162" s="34">
        <v>0.51417346904125605</v>
      </c>
      <c r="ACC162" s="34">
        <v>0.52056558892032101</v>
      </c>
      <c r="ACD162" s="34">
        <v>0.52871976721909697</v>
      </c>
      <c r="ACE162" s="34">
        <v>0.53831721832298296</v>
      </c>
      <c r="ACF162" s="34">
        <v>0.54604708458084095</v>
      </c>
      <c r="ACG162" s="34">
        <v>0.55200392664692099</v>
      </c>
      <c r="ACH162" s="34">
        <v>0.557678348596651</v>
      </c>
      <c r="ACI162" s="34">
        <v>0.56285825210570595</v>
      </c>
      <c r="ACJ162" s="34">
        <v>0.56735037771643693</v>
      </c>
      <c r="ACK162" s="34">
        <v>0.57122798606123193</v>
      </c>
      <c r="ACL162" s="34">
        <v>0.57469472029397506</v>
      </c>
      <c r="ACM162" s="34">
        <v>0.57785648551143398</v>
      </c>
      <c r="ACN162" s="34">
        <v>0.58080319597790697</v>
      </c>
      <c r="ACO162" s="34">
        <v>0.58366971213813201</v>
      </c>
      <c r="ACP162" s="34">
        <v>0.58655627845390901</v>
      </c>
      <c r="ACQ162" s="34">
        <v>0.589469209681873</v>
      </c>
      <c r="ACR162" s="34">
        <v>0.59241374694828297</v>
      </c>
      <c r="ACS162" s="34">
        <v>0.59535256319542096</v>
      </c>
      <c r="ACT162" s="34">
        <v>0.598215380832126</v>
      </c>
      <c r="ACU162" s="34">
        <v>0.60098311314925401</v>
      </c>
      <c r="ACV162" s="34">
        <v>0.60368823245174497</v>
      </c>
      <c r="ACW162" s="34">
        <v>0.60635109668786502</v>
      </c>
      <c r="ACX162" s="34">
        <v>0.60892798694766304</v>
      </c>
      <c r="ACY162" s="34">
        <v>0.61142570626820103</v>
      </c>
      <c r="ACZ162" s="34">
        <v>0.61389851573246002</v>
      </c>
      <c r="ADA162" s="34">
        <v>0.61623937094571701</v>
      </c>
      <c r="ADB162" s="34">
        <v>0.61833027631126902</v>
      </c>
      <c r="ADC162" s="34">
        <v>0.62020348140028192</v>
      </c>
      <c r="ADD162" s="34">
        <v>0.62184010269141399</v>
      </c>
      <c r="ADE162" s="34">
        <v>0.62315583049307899</v>
      </c>
      <c r="ADF162" s="34">
        <v>0.62410661715087401</v>
      </c>
      <c r="ADG162" s="34">
        <v>0.62469378745200599</v>
      </c>
      <c r="ADH162" s="34">
        <v>0.62498238199351297</v>
      </c>
      <c r="ADI162" s="34">
        <v>0.62499798926057404</v>
      </c>
      <c r="ADJ162" s="34">
        <v>0.624738768134256</v>
      </c>
      <c r="ADK162" s="34">
        <v>0.62412873702934002</v>
      </c>
      <c r="ADL162" s="34">
        <v>0.623114103731499</v>
      </c>
      <c r="ADM162" s="34">
        <v>0.62170752318066902</v>
      </c>
      <c r="ADN162" s="34">
        <v>0.61986591398770596</v>
      </c>
      <c r="ADO162" s="34">
        <v>0.617595968650411</v>
      </c>
      <c r="ADP162" s="34">
        <v>0.61475983940882795</v>
      </c>
      <c r="ADQ162" s="34">
        <v>0.611381796806443</v>
      </c>
      <c r="ADR162" s="34">
        <v>0.60768299940121695</v>
      </c>
      <c r="ADS162" s="34">
        <v>0.60381440786648699</v>
      </c>
      <c r="ADT162" s="34">
        <v>0.59989581022457594</v>
      </c>
      <c r="ADU162" s="34">
        <v>0.59588929083834397</v>
      </c>
      <c r="ADV162" s="34">
        <v>0.59171035657100801</v>
      </c>
      <c r="ADW162" s="34">
        <v>0.58737641007185704</v>
      </c>
      <c r="ADX162" s="34">
        <v>0.58306557231899492</v>
      </c>
      <c r="ADY162" s="34">
        <v>0.57901090446046599</v>
      </c>
      <c r="ADZ162" s="34">
        <v>0.57519438350585805</v>
      </c>
      <c r="AEA162" s="34">
        <v>0.57155010134024098</v>
      </c>
      <c r="AEB162" s="34">
        <v>0.56822184533431797</v>
      </c>
      <c r="AEC162" s="34">
        <v>0.56536429679890998</v>
      </c>
      <c r="AED162" s="34">
        <v>0.56294538316652398</v>
      </c>
      <c r="AEE162" s="34">
        <v>0.56084649220379801</v>
      </c>
      <c r="AEF162" s="34">
        <v>0.55899536135780303</v>
      </c>
      <c r="AEG162" s="34">
        <v>0.557286045742173</v>
      </c>
      <c r="AEH162" s="34">
        <v>0.555625054131475</v>
      </c>
      <c r="AEI162" s="34">
        <v>0.55391569269000496</v>
      </c>
      <c r="AEJ162" s="34">
        <v>0.55212585875192599</v>
      </c>
      <c r="AEK162" s="34">
        <v>0.55027370382705998</v>
      </c>
      <c r="AEL162" s="34">
        <v>0.54838800478874494</v>
      </c>
      <c r="AEM162" s="34">
        <v>0.546523852754776</v>
      </c>
      <c r="AEN162" s="34">
        <v>0.54470996626076096</v>
      </c>
      <c r="AEO162" s="34">
        <v>0.54291454246785598</v>
      </c>
      <c r="AEP162" s="34">
        <v>0.54108576991332202</v>
      </c>
      <c r="AEQ162" s="34">
        <v>0.53919748629128206</v>
      </c>
      <c r="AER162" s="34">
        <v>0.53721102048202996</v>
      </c>
      <c r="AES162" s="34">
        <v>0.53508640102698601</v>
      </c>
      <c r="AET162" s="34">
        <v>0.53290711844265204</v>
      </c>
      <c r="AEU162" s="34">
        <v>0.53078362383481492</v>
      </c>
      <c r="AEV162" s="34">
        <v>0.52873005176229393</v>
      </c>
      <c r="AEW162" s="34">
        <v>0.52676093958903902</v>
      </c>
      <c r="AEX162" s="34">
        <v>0.52489073449866297</v>
      </c>
      <c r="AEY162" s="34">
        <v>0.52313477220320503</v>
      </c>
      <c r="AEZ162" s="34">
        <v>0.52149943531368603</v>
      </c>
      <c r="AFA162" s="34">
        <v>0.51999426514662195</v>
      </c>
      <c r="AFB162" s="34">
        <v>0.51859942284017801</v>
      </c>
      <c r="AFC162" s="34">
        <v>0.51727596370057294</v>
      </c>
      <c r="AFD162" s="34">
        <v>0.51601767694288003</v>
      </c>
      <c r="AFE162" s="34">
        <v>0.51481163829666898</v>
      </c>
      <c r="AFF162" s="34">
        <v>0.513637769625091</v>
      </c>
      <c r="AFG162" t="s">
        <v>843</v>
      </c>
      <c r="AFH162" t="s">
        <v>843</v>
      </c>
      <c r="AFI162" s="34">
        <v>0.42759000000000003</v>
      </c>
      <c r="AFJ162" s="34">
        <v>0.42664999999999997</v>
      </c>
      <c r="AFK162" s="34">
        <v>0.42549999999999999</v>
      </c>
      <c r="AFL162" s="34">
        <v>0.42518999999999996</v>
      </c>
      <c r="AFM162" s="34">
        <v>0.42452000000000001</v>
      </c>
      <c r="AFN162" s="34">
        <v>0.42351</v>
      </c>
      <c r="AFO162" s="34">
        <v>0.42237000000000002</v>
      </c>
      <c r="AFP162" s="34">
        <v>0.42125000000000001</v>
      </c>
      <c r="AFQ162" s="34">
        <v>0.41999000000000003</v>
      </c>
      <c r="AFR162" s="34">
        <v>0.41936000000000001</v>
      </c>
      <c r="AFS162" s="34">
        <v>0.41914000000000001</v>
      </c>
      <c r="AFT162" s="34">
        <v>0.41886000000000001</v>
      </c>
      <c r="AFU162" s="34">
        <v>0.41822000000000004</v>
      </c>
      <c r="AFV162" s="34">
        <v>0.42020000000000002</v>
      </c>
      <c r="AFW162" s="34">
        <v>0.42213000000000001</v>
      </c>
      <c r="AFX162" s="34">
        <v>0.42412</v>
      </c>
      <c r="AFY162" s="34">
        <v>0.42627999999999999</v>
      </c>
      <c r="AFZ162" s="34">
        <v>0.42226999999999998</v>
      </c>
      <c r="AGA162" s="34">
        <v>0.42060000000000003</v>
      </c>
      <c r="AGB162" t="s">
        <v>843</v>
      </c>
      <c r="AGC162" t="s">
        <v>843</v>
      </c>
      <c r="AGD162" t="s">
        <v>843</v>
      </c>
      <c r="AGE162" t="s">
        <v>843</v>
      </c>
      <c r="AGF162" s="34">
        <v>-3.9626564830541611E-3</v>
      </c>
      <c r="AGG162" t="s">
        <v>843</v>
      </c>
      <c r="AGH162" t="s">
        <v>843</v>
      </c>
      <c r="AGI162" t="s">
        <v>843</v>
      </c>
      <c r="AGJ162" t="s">
        <v>843</v>
      </c>
      <c r="AGK162" t="s">
        <v>843</v>
      </c>
      <c r="AGL162" t="s">
        <v>843</v>
      </c>
      <c r="AGM162" t="s">
        <v>843</v>
      </c>
      <c r="AGN162" t="s">
        <v>843</v>
      </c>
      <c r="AGO162" s="34">
        <v>0.32799999999999996</v>
      </c>
      <c r="AGP162" s="34">
        <v>2010</v>
      </c>
      <c r="AGQ162" t="s">
        <v>832</v>
      </c>
      <c r="AGR162" t="s">
        <v>843</v>
      </c>
      <c r="AGS162" s="34">
        <v>8.199999999999999E-2</v>
      </c>
      <c r="AGT162" s="34">
        <v>2010</v>
      </c>
      <c r="AGU162" t="s">
        <v>832</v>
      </c>
      <c r="AGV162" t="s">
        <v>843</v>
      </c>
      <c r="AGW162" s="34">
        <v>0.4</v>
      </c>
      <c r="AGX162" s="34">
        <v>2010</v>
      </c>
      <c r="AGY162" t="s">
        <v>832</v>
      </c>
      <c r="AGZ162" t="s">
        <v>843</v>
      </c>
      <c r="AHA162" s="34">
        <v>0.80400000000000005</v>
      </c>
      <c r="AHB162" s="34">
        <v>2010</v>
      </c>
      <c r="AHC162" t="s">
        <v>832</v>
      </c>
      <c r="AHD162" t="s">
        <v>843</v>
      </c>
      <c r="AHE162" s="34">
        <v>0.252</v>
      </c>
      <c r="AHF162" s="34">
        <v>2010</v>
      </c>
      <c r="AHG162" t="s">
        <v>832</v>
      </c>
      <c r="AHH162" t="s">
        <v>843</v>
      </c>
      <c r="AHI162" t="s">
        <v>830</v>
      </c>
      <c r="AHJ162" s="34">
        <v>0.29423791170120239</v>
      </c>
      <c r="AHK162" s="34">
        <v>0.29423791170120239</v>
      </c>
      <c r="AHL162" s="34">
        <v>0.29423791170120239</v>
      </c>
      <c r="AHM162" s="34">
        <v>0.33389967679977417</v>
      </c>
      <c r="AHN162" s="34">
        <v>0.3737507164478302</v>
      </c>
      <c r="AHO162" t="s">
        <v>843</v>
      </c>
      <c r="AHP162" s="34"/>
      <c r="AHQ162" s="34"/>
      <c r="AHR162" s="34"/>
      <c r="AHS162" s="34"/>
      <c r="AHT162" s="34"/>
      <c r="AHU162" t="s">
        <v>843</v>
      </c>
      <c r="AHV162" s="34">
        <v>0.23827734589576721</v>
      </c>
      <c r="AHW162" s="34">
        <v>0.2521384060382843</v>
      </c>
      <c r="AHX162" s="34">
        <v>0.27324530482292175</v>
      </c>
      <c r="AHY162" s="34">
        <v>0.30616495013237</v>
      </c>
      <c r="AHZ162" s="34">
        <v>0.3381512463092804</v>
      </c>
      <c r="AIA162" t="s">
        <v>832</v>
      </c>
      <c r="AIB162" t="s">
        <v>843</v>
      </c>
      <c r="AIC162" s="34">
        <v>0.23519933223724365</v>
      </c>
      <c r="AID162" s="34">
        <v>0.2478833943605423</v>
      </c>
      <c r="AIE162" s="34">
        <v>0.26686277985572815</v>
      </c>
      <c r="AIF162" s="34">
        <v>0.3127225935459137</v>
      </c>
      <c r="AIG162" s="34">
        <v>0.33680522441864014</v>
      </c>
      <c r="AIH162" t="s">
        <v>924</v>
      </c>
      <c r="AII162" t="s">
        <v>843</v>
      </c>
      <c r="AIJ162" s="34">
        <v>0.30333200097084045</v>
      </c>
      <c r="AIK162" s="34">
        <v>0.32372066378593445</v>
      </c>
      <c r="AIL162" s="34">
        <v>0.33380797505378723</v>
      </c>
      <c r="AIM162" s="34">
        <v>0.35554000735282898</v>
      </c>
      <c r="AIN162" s="34">
        <v>0.4137900173664093</v>
      </c>
      <c r="AIO162" t="s">
        <v>1607</v>
      </c>
      <c r="AIP162" s="34">
        <v>0.35740664601325989</v>
      </c>
      <c r="AIQ162" t="s">
        <v>843</v>
      </c>
      <c r="AIR162" s="34">
        <v>0.35969000000000001</v>
      </c>
      <c r="AIS162" s="34">
        <v>0.36837000000000003</v>
      </c>
      <c r="AIT162" s="34">
        <v>0.36579</v>
      </c>
      <c r="AIU162" s="34">
        <v>0.35844000000000004</v>
      </c>
      <c r="AIV162" s="34">
        <v>0.35100000000000003</v>
      </c>
      <c r="AIW162" s="34">
        <v>0.34115000000000001</v>
      </c>
      <c r="AIX162" t="s">
        <v>843</v>
      </c>
      <c r="AIY162" s="34">
        <v>4.3959999999999999E-2</v>
      </c>
      <c r="AIZ162" s="34">
        <v>5.1060000000000001E-2</v>
      </c>
      <c r="AJA162" s="34">
        <v>5.1749999999999997E-2</v>
      </c>
      <c r="AJB162" s="34">
        <v>5.1980000000000005E-2</v>
      </c>
      <c r="AJC162" s="34">
        <v>5.2220000000000003E-2</v>
      </c>
      <c r="AJD162" s="34">
        <v>5.2450000000000004E-2</v>
      </c>
      <c r="AJE162" t="s">
        <v>843</v>
      </c>
      <c r="AJF162" s="34">
        <v>5.0454754382371902E-2</v>
      </c>
      <c r="AJG162" s="34">
        <v>5.0454754382371902E-2</v>
      </c>
      <c r="AJH162" s="34">
        <v>5.0454754382371902E-2</v>
      </c>
      <c r="AJI162" s="34">
        <v>5.3437650203704834E-2</v>
      </c>
      <c r="AJJ162" s="34">
        <v>6.4448408782482147E-2</v>
      </c>
      <c r="AJK162" t="s">
        <v>830</v>
      </c>
      <c r="AJL162" t="s">
        <v>843</v>
      </c>
      <c r="AJM162" t="s">
        <v>843</v>
      </c>
      <c r="AJN162" s="34">
        <v>4.2665090411901474E-2</v>
      </c>
      <c r="AJO162" s="34">
        <v>4.453384131193161E-2</v>
      </c>
      <c r="AJP162" s="34">
        <v>4.3808907270431519E-2</v>
      </c>
      <c r="AJQ162" s="34">
        <v>4.3157197535037994E-2</v>
      </c>
      <c r="AJR162" s="34">
        <v>5.4613113403320313E-2</v>
      </c>
      <c r="AJS162" t="s">
        <v>832</v>
      </c>
      <c r="AJT162" t="s">
        <v>843</v>
      </c>
      <c r="AJU162" t="s">
        <v>843</v>
      </c>
      <c r="AJV162" t="s">
        <v>843</v>
      </c>
      <c r="AJW162" s="34">
        <v>4.3412160128355026E-2</v>
      </c>
      <c r="AJX162" s="34">
        <v>4.3412160128355026E-2</v>
      </c>
      <c r="AJY162" s="34">
        <v>4.3412160128355026E-2</v>
      </c>
      <c r="AJZ162" s="34">
        <v>4.1172154247760773E-2</v>
      </c>
      <c r="AKA162" s="34">
        <v>4.6075098216533661E-2</v>
      </c>
      <c r="AKB162" t="s">
        <v>830</v>
      </c>
      <c r="AKC162" t="s">
        <v>843</v>
      </c>
      <c r="AKD162" t="s">
        <v>843</v>
      </c>
      <c r="AKE162" t="s">
        <v>843</v>
      </c>
      <c r="AKF162" s="34">
        <v>3.3304590731859207E-2</v>
      </c>
      <c r="AKG162" s="34">
        <v>3.5593133419752121E-2</v>
      </c>
      <c r="AKH162" s="34">
        <v>3.2681401818990707E-2</v>
      </c>
      <c r="AKI162" s="34">
        <v>2.7046918869018555E-2</v>
      </c>
      <c r="AKJ162" s="34">
        <v>3.7690646946430206E-2</v>
      </c>
      <c r="AKK162" t="s">
        <v>832</v>
      </c>
      <c r="AKL162" t="s">
        <v>843</v>
      </c>
      <c r="AKM162" s="34">
        <v>1340</v>
      </c>
      <c r="AKN162" t="s">
        <v>832</v>
      </c>
      <c r="AKO162" t="s">
        <v>843</v>
      </c>
      <c r="AKP162" s="34">
        <v>1069.78955078125</v>
      </c>
      <c r="AKQ162" t="s">
        <v>830</v>
      </c>
      <c r="AKR162" t="s">
        <v>843</v>
      </c>
      <c r="AKS162" s="34">
        <v>1083.0345499980799</v>
      </c>
      <c r="AKT162" t="s">
        <v>832</v>
      </c>
      <c r="AKU162" t="s">
        <v>843</v>
      </c>
      <c r="AKV162" s="34">
        <v>1336.54604726414</v>
      </c>
      <c r="AKW162" t="s">
        <v>832</v>
      </c>
      <c r="AKX162" t="s">
        <v>843</v>
      </c>
      <c r="AKY162" s="34">
        <v>0.30084306001663208</v>
      </c>
      <c r="AKZ162" s="34">
        <v>0.30084306001663208</v>
      </c>
      <c r="ALA162" s="34">
        <v>0.30084306001663208</v>
      </c>
      <c r="ALB162" s="34">
        <v>0.32491064071655273</v>
      </c>
      <c r="ALC162" s="34">
        <v>0.3049856424331665</v>
      </c>
      <c r="ALD162" t="s">
        <v>830</v>
      </c>
      <c r="ALE162" t="s">
        <v>843</v>
      </c>
      <c r="ALF162" t="s">
        <v>843</v>
      </c>
      <c r="ALG162" t="s">
        <v>843</v>
      </c>
      <c r="ALH162" s="34">
        <v>0.24590112268924713</v>
      </c>
      <c r="ALI162" s="34">
        <v>0.26053103804588318</v>
      </c>
      <c r="ALJ162" s="34">
        <v>0.27622485160827637</v>
      </c>
      <c r="ALK162" s="34">
        <v>0.29089334607124329</v>
      </c>
      <c r="ALL162" s="34">
        <v>0.28685495257377625</v>
      </c>
      <c r="ALM162" t="s">
        <v>832</v>
      </c>
    </row>
    <row r="163" spans="1:1001">
      <c r="A163" t="s">
        <v>512</v>
      </c>
      <c r="B163" t="s">
        <v>118</v>
      </c>
      <c r="C163" t="s">
        <v>345</v>
      </c>
      <c r="D163" s="34">
        <v>3.6932814866304398E-2</v>
      </c>
      <c r="E163" t="s">
        <v>432</v>
      </c>
      <c r="F163" s="34">
        <v>4.164649173617363E-2</v>
      </c>
      <c r="G163" t="s">
        <v>1464</v>
      </c>
      <c r="H163" s="34">
        <v>4.1270788758993149E-2</v>
      </c>
      <c r="I163" t="s">
        <v>1294</v>
      </c>
      <c r="J163" s="34">
        <v>4.3435696512460709E-2</v>
      </c>
      <c r="K163" t="s">
        <v>1521</v>
      </c>
      <c r="L163" s="34">
        <v>6.2180224806070328E-2</v>
      </c>
      <c r="M163" t="s">
        <v>432</v>
      </c>
      <c r="N163" s="34">
        <v>0.6122051477432251</v>
      </c>
      <c r="O163" s="34">
        <v>0.64657896757125854</v>
      </c>
      <c r="P163" t="s">
        <v>432</v>
      </c>
      <c r="Q163" s="34">
        <v>0.6122051477432251</v>
      </c>
      <c r="R163" t="s">
        <v>432</v>
      </c>
      <c r="S163" s="34">
        <v>0.68386733531951904</v>
      </c>
      <c r="T163" t="s">
        <v>432</v>
      </c>
      <c r="U163" s="34">
        <v>0.60046607255935669</v>
      </c>
      <c r="V163" t="s">
        <v>432</v>
      </c>
      <c r="W163" t="s">
        <v>843</v>
      </c>
      <c r="X163" t="s">
        <v>1464</v>
      </c>
      <c r="Y163" s="34">
        <v>0.59558784961700439</v>
      </c>
      <c r="Z163" s="34">
        <v>0.63282483816146851</v>
      </c>
      <c r="AA163" t="s">
        <v>1464</v>
      </c>
      <c r="AB163" s="34">
        <v>0.59558784961700439</v>
      </c>
      <c r="AC163" t="s">
        <v>1464</v>
      </c>
      <c r="AD163" s="34">
        <v>0.6491464376449585</v>
      </c>
      <c r="AE163" t="s">
        <v>1464</v>
      </c>
      <c r="AF163" s="34">
        <v>0.55908858776092529</v>
      </c>
      <c r="AG163" t="s">
        <v>1464</v>
      </c>
      <c r="AH163" t="s">
        <v>843</v>
      </c>
      <c r="AI163" t="s">
        <v>1294</v>
      </c>
      <c r="AJ163" s="34">
        <v>0.58152681589126587</v>
      </c>
      <c r="AK163" s="34">
        <v>0.62476623058319092</v>
      </c>
      <c r="AL163" t="s">
        <v>1294</v>
      </c>
      <c r="AM163" s="34">
        <v>0.58152681589126587</v>
      </c>
      <c r="AN163" t="s">
        <v>1294</v>
      </c>
      <c r="AO163" s="34">
        <v>0.63561147451400757</v>
      </c>
      <c r="AP163" t="s">
        <v>1294</v>
      </c>
      <c r="AQ163" s="34">
        <v>0.54213333129882813</v>
      </c>
      <c r="AR163" t="s">
        <v>1294</v>
      </c>
      <c r="AS163" t="s">
        <v>843</v>
      </c>
      <c r="AT163" t="s">
        <v>1521</v>
      </c>
      <c r="AU163" s="34">
        <v>0.59589385986328125</v>
      </c>
      <c r="AV163" s="34">
        <v>0.63789218664169312</v>
      </c>
      <c r="AW163" t="s">
        <v>1521</v>
      </c>
      <c r="AX163" s="34">
        <v>0.59589385986328125</v>
      </c>
      <c r="AY163" t="s">
        <v>1521</v>
      </c>
      <c r="AZ163" s="34">
        <v>0.65135765075683594</v>
      </c>
      <c r="BA163" t="s">
        <v>1521</v>
      </c>
      <c r="BB163" s="34">
        <v>0.55240881443023682</v>
      </c>
      <c r="BC163" t="s">
        <v>1521</v>
      </c>
      <c r="BD163" t="s">
        <v>843</v>
      </c>
      <c r="BE163" s="34">
        <v>0.56667983719118897</v>
      </c>
      <c r="BF163" t="s">
        <v>1594</v>
      </c>
      <c r="BG163" t="s">
        <v>843</v>
      </c>
      <c r="BH163" t="s">
        <v>432</v>
      </c>
      <c r="BI163" s="34">
        <v>2.8151392936706543</v>
      </c>
      <c r="BJ163" t="s">
        <v>819</v>
      </c>
      <c r="BK163" s="34">
        <v>4.5496788024902344</v>
      </c>
      <c r="BL163" t="s">
        <v>1294</v>
      </c>
      <c r="BM163" s="34">
        <v>4.5360298156738281</v>
      </c>
      <c r="BN163" t="s">
        <v>1521</v>
      </c>
      <c r="BO163" s="34">
        <v>4.9423098564147949</v>
      </c>
      <c r="BP163" t="s">
        <v>843</v>
      </c>
      <c r="BQ163" s="34">
        <v>2.0306398868560791</v>
      </c>
      <c r="BR163" t="s">
        <v>830</v>
      </c>
      <c r="BS163" s="34">
        <v>2.7</v>
      </c>
      <c r="BT163" t="s">
        <v>843</v>
      </c>
      <c r="BU163" s="34">
        <v>3.4591045379638672</v>
      </c>
      <c r="BV163" t="s">
        <v>1554</v>
      </c>
      <c r="BW163" t="s">
        <v>843</v>
      </c>
      <c r="BX163" s="34">
        <v>2.5122501850128174</v>
      </c>
      <c r="BY163" t="s">
        <v>924</v>
      </c>
      <c r="BZ163" t="s">
        <v>843</v>
      </c>
      <c r="CA163" t="s">
        <v>432</v>
      </c>
      <c r="CB163" s="34">
        <v>3.0041167046874762E-3</v>
      </c>
      <c r="CC163" s="34">
        <v>2.4620222393423319E-3</v>
      </c>
      <c r="CD163" s="34">
        <v>1.9495685119181871E-3</v>
      </c>
      <c r="CE163" s="34">
        <v>2.8250664472579956E-3</v>
      </c>
      <c r="CF163" s="34">
        <v>2.8250806499272585E-3</v>
      </c>
      <c r="CG163" t="s">
        <v>843</v>
      </c>
      <c r="CH163" t="s">
        <v>819</v>
      </c>
      <c r="CI163" s="34">
        <v>4.2457813397049904E-3</v>
      </c>
      <c r="CJ163" s="34">
        <v>4.1004442609846592E-3</v>
      </c>
      <c r="CK163" s="34">
        <v>4.0812203660607338E-3</v>
      </c>
      <c r="CL163" s="34">
        <v>4.159288015216589E-3</v>
      </c>
      <c r="CM163" s="34">
        <v>4.198362585157156E-3</v>
      </c>
      <c r="CN163" t="s">
        <v>843</v>
      </c>
      <c r="CO163" t="s">
        <v>1294</v>
      </c>
      <c r="CP163" s="34">
        <v>4.1732629761099815E-3</v>
      </c>
      <c r="CQ163" s="34">
        <v>4.0942393243312836E-3</v>
      </c>
      <c r="CR163" s="34">
        <v>4.1397730819880962E-3</v>
      </c>
      <c r="CS163" s="34">
        <v>4.1983234696090221E-3</v>
      </c>
      <c r="CT163" s="34">
        <v>4.1983025148510933E-3</v>
      </c>
      <c r="CU163" t="s">
        <v>843</v>
      </c>
      <c r="CV163" t="s">
        <v>1521</v>
      </c>
      <c r="CW163" s="34">
        <v>4.1249152272939682E-3</v>
      </c>
      <c r="CX163" s="34">
        <v>4.120255820453167E-3</v>
      </c>
      <c r="CY163" s="34">
        <v>4.1788076050579548E-3</v>
      </c>
      <c r="CZ163" s="34">
        <v>4.1983276605606079E-3</v>
      </c>
      <c r="DA163" s="34">
        <v>4.1982955299317837E-3</v>
      </c>
      <c r="DB163" t="s">
        <v>843</v>
      </c>
      <c r="DC163" s="34">
        <v>10.602200508117676</v>
      </c>
      <c r="DD163" s="34">
        <v>10.946450233459473</v>
      </c>
      <c r="DE163" s="34">
        <v>11.25078010559082</v>
      </c>
      <c r="DF163" s="34">
        <v>11.545129776000977</v>
      </c>
      <c r="DG163" s="34">
        <v>11.850959777832031</v>
      </c>
      <c r="DH163" t="s">
        <v>1464</v>
      </c>
      <c r="DI163" t="s">
        <v>843</v>
      </c>
      <c r="DJ163" s="34">
        <v>10.808750152587891</v>
      </c>
      <c r="DK163" s="34">
        <v>11.133039474487305</v>
      </c>
      <c r="DL163" s="34">
        <v>11.427390098571777</v>
      </c>
      <c r="DM163" s="34">
        <v>11.727479934692383</v>
      </c>
      <c r="DN163" s="34">
        <v>12.03618049621582</v>
      </c>
      <c r="DO163" t="s">
        <v>1294</v>
      </c>
      <c r="DP163" t="s">
        <v>843</v>
      </c>
      <c r="DQ163" s="34">
        <v>12.159660339355469</v>
      </c>
      <c r="DR163" t="s">
        <v>1521</v>
      </c>
      <c r="DS163" t="s">
        <v>843</v>
      </c>
      <c r="DT163" t="s">
        <v>843</v>
      </c>
      <c r="DU163" s="34">
        <v>12.4</v>
      </c>
      <c r="DV163" t="s">
        <v>1461</v>
      </c>
      <c r="DW163" t="s">
        <v>843</v>
      </c>
      <c r="DX163" t="s">
        <v>843</v>
      </c>
      <c r="DY163" t="s">
        <v>432</v>
      </c>
      <c r="DZ163" s="34">
        <v>4.1703106835484505E-3</v>
      </c>
      <c r="EA163" s="34">
        <v>4.5491498894989491E-3</v>
      </c>
      <c r="EB163" s="34">
        <v>1.1377265909686685E-3</v>
      </c>
      <c r="EC163" s="34">
        <v>-5.0550175365060568E-4</v>
      </c>
      <c r="ED163" s="34">
        <v>1.4184251427650452E-2</v>
      </c>
      <c r="EE163" t="s">
        <v>843</v>
      </c>
      <c r="EF163" t="s">
        <v>819</v>
      </c>
      <c r="EG163" s="34">
        <v>3.2609433401376009E-3</v>
      </c>
      <c r="EH163" s="34">
        <v>7.9583079786971211E-4</v>
      </c>
      <c r="EI163" s="34">
        <v>-1.4733636053279042E-3</v>
      </c>
      <c r="EJ163" s="34">
        <v>2.4002259306143969E-4</v>
      </c>
      <c r="EK163" s="34">
        <v>3.277486888691783E-3</v>
      </c>
      <c r="EL163" t="s">
        <v>843</v>
      </c>
      <c r="EM163" t="s">
        <v>1294</v>
      </c>
      <c r="EN163" s="34">
        <v>3.1073200516402721E-3</v>
      </c>
      <c r="EO163" s="34">
        <v>1.4238975709304214E-3</v>
      </c>
      <c r="EP163" s="34">
        <v>-1.2229772983118892E-3</v>
      </c>
      <c r="EQ163" s="34">
        <v>5.7715866714715958E-3</v>
      </c>
      <c r="ER163" s="34">
        <v>1.3285402208566666E-2</v>
      </c>
      <c r="ES163" t="s">
        <v>843</v>
      </c>
      <c r="ET163" t="s">
        <v>1521</v>
      </c>
      <c r="EU163" s="34">
        <v>1.5452876687049866E-3</v>
      </c>
      <c r="EV163" s="34">
        <v>4.3642969103530049E-4</v>
      </c>
      <c r="EW163" s="34">
        <v>1.8066766206175089E-3</v>
      </c>
      <c r="EX163" s="34">
        <v>2.0207802299410105E-3</v>
      </c>
      <c r="EY163" s="34">
        <v>-3.6072034854441881E-3</v>
      </c>
      <c r="EZ163" t="s">
        <v>843</v>
      </c>
      <c r="FA163" t="s">
        <v>1594</v>
      </c>
      <c r="FB163" s="34">
        <v>-4.6595395542681217E-3</v>
      </c>
      <c r="FC163" s="34">
        <v>-5.9406175278127193E-3</v>
      </c>
      <c r="FD163" s="34">
        <v>-5.0187092274427414E-3</v>
      </c>
      <c r="FE163" s="34">
        <v>-4.5249843969941139E-3</v>
      </c>
      <c r="FF163" s="34">
        <v>2.561037614941597E-2</v>
      </c>
      <c r="FG163" t="s">
        <v>843</v>
      </c>
      <c r="FH163" s="34">
        <v>2.1061149891465902E-3</v>
      </c>
      <c r="FI163" s="34">
        <v>6.710278830723837E-5</v>
      </c>
      <c r="FJ163" s="34">
        <v>7.0671655703336E-4</v>
      </c>
      <c r="FK163" s="34">
        <v>-2.0020189695060253E-3</v>
      </c>
      <c r="FL163" s="34">
        <v>3.1683795154094696E-2</v>
      </c>
      <c r="FM163" t="s">
        <v>843</v>
      </c>
      <c r="FN163" t="s">
        <v>843</v>
      </c>
      <c r="FO163" s="34">
        <v>0.82274000000000003</v>
      </c>
      <c r="FP163" t="s">
        <v>1462</v>
      </c>
      <c r="FQ163" t="s">
        <v>843</v>
      </c>
      <c r="FR163" t="s">
        <v>843</v>
      </c>
      <c r="FS163" s="34">
        <v>0.85746999999999995</v>
      </c>
      <c r="FT163" t="s">
        <v>1462</v>
      </c>
      <c r="FU163" t="s">
        <v>843</v>
      </c>
      <c r="FV163" t="s">
        <v>843</v>
      </c>
      <c r="FW163" s="34">
        <v>0.78756000000000004</v>
      </c>
      <c r="FX163" t="s">
        <v>1462</v>
      </c>
      <c r="FY163" t="s">
        <v>843</v>
      </c>
      <c r="FZ163" s="34">
        <v>6.9272898137569427E-2</v>
      </c>
      <c r="GA163" s="34">
        <v>8.01972895860672E-2</v>
      </c>
      <c r="GB163" s="34">
        <v>9.0648792684078217E-2</v>
      </c>
      <c r="GC163" s="34">
        <v>9.0787418186664581E-2</v>
      </c>
      <c r="GD163" s="34">
        <v>9.2970915138721466E-2</v>
      </c>
      <c r="GE163" t="s">
        <v>830</v>
      </c>
      <c r="GF163" t="s">
        <v>843</v>
      </c>
      <c r="GG163" s="34">
        <v>6.5251618623733521E-2</v>
      </c>
      <c r="GH163" s="34">
        <v>7.4852503836154938E-2</v>
      </c>
      <c r="GI163" s="34">
        <v>8.2684233784675598E-2</v>
      </c>
      <c r="GJ163" s="34">
        <v>7.4943341314792633E-2</v>
      </c>
      <c r="GK163" s="34">
        <v>6.9213792681694031E-2</v>
      </c>
      <c r="GL163" t="s">
        <v>832</v>
      </c>
      <c r="GM163" t="s">
        <v>843</v>
      </c>
      <c r="GN163" s="34"/>
      <c r="GO163" t="s">
        <v>1460</v>
      </c>
      <c r="GP163" t="s">
        <v>843</v>
      </c>
      <c r="GQ163" t="s">
        <v>843</v>
      </c>
      <c r="GR163" s="34">
        <v>0.22524990141391754</v>
      </c>
      <c r="GS163" s="34">
        <v>0.26211845874786377</v>
      </c>
      <c r="GT163" s="34">
        <v>0.19337154924869537</v>
      </c>
      <c r="GU163" s="34">
        <v>0.1276126354932785</v>
      </c>
      <c r="GV163" s="34">
        <v>-1.5592135488986969E-2</v>
      </c>
      <c r="GW163" t="s">
        <v>832</v>
      </c>
      <c r="GX163" t="s">
        <v>843</v>
      </c>
      <c r="GY163" t="s">
        <v>843</v>
      </c>
      <c r="GZ163" t="s">
        <v>843</v>
      </c>
      <c r="HA163" t="s">
        <v>843</v>
      </c>
      <c r="HB163" t="s">
        <v>843</v>
      </c>
      <c r="HC163" t="s">
        <v>843</v>
      </c>
      <c r="HD163" t="s">
        <v>843</v>
      </c>
      <c r="HE163" t="s">
        <v>843</v>
      </c>
      <c r="HF163" t="s">
        <v>843</v>
      </c>
      <c r="HG163" t="s">
        <v>843</v>
      </c>
      <c r="HH163" s="34">
        <v>15899135</v>
      </c>
      <c r="HI163" s="34">
        <v>15981636</v>
      </c>
      <c r="HJ163" s="34">
        <v>16057040</v>
      </c>
      <c r="HK163" s="34">
        <v>16127579</v>
      </c>
      <c r="HL163" s="34">
        <v>16196035</v>
      </c>
      <c r="HM163" s="34">
        <v>16261831</v>
      </c>
      <c r="HN163" s="34">
        <v>16325677</v>
      </c>
      <c r="HO163" s="34">
        <v>16391232</v>
      </c>
      <c r="HP163" s="34">
        <v>16460770</v>
      </c>
      <c r="HQ163" s="34">
        <v>16536207.999999998</v>
      </c>
      <c r="HR163" s="34">
        <v>16617116.999999998</v>
      </c>
      <c r="HS163" s="34">
        <v>16701472.000000002</v>
      </c>
      <c r="HT163" s="34">
        <v>16785299</v>
      </c>
      <c r="HU163" s="34">
        <v>16867352</v>
      </c>
      <c r="HV163" s="34">
        <v>16954081</v>
      </c>
      <c r="HW163" s="34">
        <v>17041107</v>
      </c>
      <c r="HX163" s="34">
        <v>17124505</v>
      </c>
      <c r="HY163" s="34">
        <v>17207198</v>
      </c>
      <c r="HZ163" s="34">
        <v>17286042</v>
      </c>
      <c r="IA163" s="34">
        <v>17363262</v>
      </c>
      <c r="IB163" s="34">
        <v>17434557</v>
      </c>
      <c r="IC163" s="34">
        <v>17501696</v>
      </c>
      <c r="ID163" s="34">
        <v>17564014</v>
      </c>
      <c r="IE163" s="34">
        <v>17618299</v>
      </c>
      <c r="IF163" s="34">
        <v>17671125</v>
      </c>
      <c r="IG163" s="34">
        <v>17722333</v>
      </c>
      <c r="IH163" s="34">
        <v>17771604</v>
      </c>
      <c r="II163" s="34">
        <v>17818839</v>
      </c>
      <c r="IJ163" s="34">
        <v>17863750</v>
      </c>
      <c r="IK163" s="34">
        <v>17905449</v>
      </c>
      <c r="IL163" s="34">
        <v>17943803</v>
      </c>
      <c r="IM163" s="34">
        <v>17978614</v>
      </c>
      <c r="IN163" s="34">
        <v>18009471</v>
      </c>
      <c r="IO163" s="34">
        <v>18036007</v>
      </c>
      <c r="IP163" s="34">
        <v>18058190</v>
      </c>
      <c r="IQ163" s="34">
        <v>18075642</v>
      </c>
      <c r="IR163" s="34">
        <v>18088257</v>
      </c>
      <c r="IS163" s="34">
        <v>18096419</v>
      </c>
      <c r="IT163" s="34">
        <v>18100104</v>
      </c>
      <c r="IU163" s="34">
        <v>18100067</v>
      </c>
      <c r="IV163" s="34">
        <v>18096392</v>
      </c>
      <c r="IW163" s="34">
        <v>18088839</v>
      </c>
      <c r="IX163" s="34">
        <v>18078167</v>
      </c>
      <c r="IY163" s="34">
        <v>18064333</v>
      </c>
      <c r="IZ163" s="34">
        <v>18046977</v>
      </c>
      <c r="JA163" s="34">
        <v>18027049</v>
      </c>
      <c r="JB163" s="34">
        <v>18004933</v>
      </c>
      <c r="JC163" s="34">
        <v>17980469</v>
      </c>
      <c r="JD163" s="34">
        <v>17954107</v>
      </c>
      <c r="JE163" s="34">
        <v>17926277</v>
      </c>
      <c r="JF163" s="34">
        <v>17897025</v>
      </c>
      <c r="JG163" s="34">
        <v>17866601</v>
      </c>
      <c r="JH163" s="34">
        <v>17835289</v>
      </c>
      <c r="JI163" s="34">
        <v>17803714</v>
      </c>
      <c r="JJ163" s="34">
        <v>17772584</v>
      </c>
      <c r="JK163" s="34">
        <v>17741957</v>
      </c>
      <c r="JL163" s="34">
        <v>17711921</v>
      </c>
      <c r="JM163" s="34">
        <v>17682686</v>
      </c>
      <c r="JN163" s="34">
        <v>17654373</v>
      </c>
      <c r="JO163" s="34">
        <v>17627111</v>
      </c>
      <c r="JP163" s="34">
        <v>17601170</v>
      </c>
      <c r="JQ163" s="34">
        <v>17576645</v>
      </c>
      <c r="JR163" s="34">
        <v>17553786</v>
      </c>
      <c r="JS163" s="34">
        <v>17532397</v>
      </c>
      <c r="JT163" s="34">
        <v>17512496</v>
      </c>
      <c r="JU163" s="34">
        <v>17493977</v>
      </c>
      <c r="JV163" s="34">
        <v>17476308</v>
      </c>
      <c r="JW163" s="34">
        <v>17459711</v>
      </c>
      <c r="JX163" s="34">
        <v>17443959</v>
      </c>
      <c r="JY163" s="34">
        <v>17428919</v>
      </c>
      <c r="JZ163" s="34">
        <v>17414156</v>
      </c>
      <c r="KA163" s="34">
        <v>17398982</v>
      </c>
      <c r="KB163" s="34">
        <v>17383313</v>
      </c>
      <c r="KC163" s="34">
        <v>17366745</v>
      </c>
      <c r="KD163" s="34">
        <v>17348899</v>
      </c>
      <c r="KE163" s="34">
        <v>17329570</v>
      </c>
      <c r="KF163" s="34">
        <v>17308827</v>
      </c>
      <c r="KG163" s="34">
        <v>17286234</v>
      </c>
      <c r="KH163" s="34">
        <v>17261514</v>
      </c>
      <c r="KI163" s="34">
        <v>17235024</v>
      </c>
      <c r="KJ163" s="34">
        <v>17206930</v>
      </c>
      <c r="KK163" s="34">
        <v>17177342</v>
      </c>
      <c r="KL163" s="34">
        <v>17146148</v>
      </c>
      <c r="KM163" s="34">
        <v>17113753</v>
      </c>
      <c r="KN163" s="34">
        <v>17080412</v>
      </c>
      <c r="KO163" s="34">
        <v>17046047</v>
      </c>
      <c r="KP163" s="34">
        <v>17011304</v>
      </c>
      <c r="KQ163" s="34">
        <v>16976766</v>
      </c>
      <c r="KR163" s="34">
        <v>16942513</v>
      </c>
      <c r="KS163" s="34">
        <v>16908481</v>
      </c>
      <c r="KT163" s="34">
        <v>16874746</v>
      </c>
      <c r="KU163" s="34">
        <v>16841305</v>
      </c>
      <c r="KV163" s="34">
        <v>16808112</v>
      </c>
      <c r="KW163" s="34">
        <v>16775775.000000002</v>
      </c>
      <c r="KX163" s="34">
        <v>16744432</v>
      </c>
      <c r="KY163" s="34">
        <v>16713871</v>
      </c>
      <c r="KZ163" s="34">
        <v>16684661</v>
      </c>
      <c r="LA163" s="34">
        <v>16656768</v>
      </c>
      <c r="LB163" s="34">
        <v>16629866.999999998</v>
      </c>
      <c r="LC163" s="34">
        <v>16604378</v>
      </c>
      <c r="LD163" s="34">
        <v>16580142</v>
      </c>
      <c r="LE163" t="s">
        <v>843</v>
      </c>
      <c r="LF163" t="s">
        <v>843</v>
      </c>
      <c r="LG163" t="s">
        <v>843</v>
      </c>
      <c r="LH163" s="34">
        <v>5.4647610522806644E-3</v>
      </c>
      <c r="LI163" s="34">
        <v>5.1756077446043491E-3</v>
      </c>
      <c r="LJ163" s="34">
        <v>4.7070696018636227E-3</v>
      </c>
      <c r="LK163" s="34">
        <v>4.3834052048623562E-3</v>
      </c>
      <c r="LL163" s="34">
        <v>4.2356713674962521E-3</v>
      </c>
      <c r="LM163" s="34">
        <v>4.0542460046708584E-3</v>
      </c>
      <c r="LN163" s="34">
        <v>3.9184391498565674E-3</v>
      </c>
      <c r="LO163" s="34">
        <v>4.0074130520224571E-3</v>
      </c>
      <c r="LP163" s="34">
        <v>4.233416635543108E-3</v>
      </c>
      <c r="LQ163" s="34">
        <v>4.572426900267601E-3</v>
      </c>
      <c r="LR163" s="34">
        <v>4.8809079453349113E-3</v>
      </c>
      <c r="LS163" s="34">
        <v>5.0635505467653275E-3</v>
      </c>
      <c r="LT163" s="34">
        <v>5.0065843388438225E-3</v>
      </c>
      <c r="LU163" s="34">
        <v>4.876475315541029E-3</v>
      </c>
      <c r="LV163" s="34">
        <v>5.1286527886986732E-3</v>
      </c>
      <c r="LW163" s="34">
        <v>5.119912326335907E-3</v>
      </c>
      <c r="LX163" s="34">
        <v>4.8819943331182003E-3</v>
      </c>
      <c r="LY163" s="34">
        <v>4.8173060640692711E-3</v>
      </c>
      <c r="LZ163" s="34">
        <v>4.5715705491602421E-3</v>
      </c>
      <c r="MA163" s="34">
        <v>4.457239992916584E-3</v>
      </c>
      <c r="MB163" s="34">
        <v>4.097676370292902E-3</v>
      </c>
      <c r="MC163" s="34">
        <v>3.8435193710029125E-3</v>
      </c>
      <c r="MD163" s="34">
        <v>3.5543593112379313E-3</v>
      </c>
      <c r="ME163" s="34">
        <v>3.0859280377626419E-3</v>
      </c>
      <c r="MF163" s="34">
        <v>2.9938737861812115E-3</v>
      </c>
      <c r="MG163" s="34">
        <v>2.8936441522091627E-3</v>
      </c>
      <c r="MH163" s="34">
        <v>2.7763068210333586E-3</v>
      </c>
      <c r="MI163" s="34">
        <v>2.6543657295405865E-3</v>
      </c>
      <c r="MJ163" s="34">
        <v>2.5172512978315353E-3</v>
      </c>
      <c r="MK163" s="34">
        <v>2.3315600119531155E-3</v>
      </c>
      <c r="ML163" s="34">
        <v>2.1397385280579329E-3</v>
      </c>
      <c r="MM163" s="34">
        <v>1.9381218589842319E-3</v>
      </c>
      <c r="MN163" s="34">
        <v>1.7148457700386643E-3</v>
      </c>
      <c r="MO163" s="34">
        <v>1.4723624335601926E-3</v>
      </c>
      <c r="MP163" s="34">
        <v>1.2291728053241968E-3</v>
      </c>
      <c r="MQ163" s="34">
        <v>9.6596463117748499E-4</v>
      </c>
      <c r="MR163" s="34">
        <v>6.9765711668878794E-4</v>
      </c>
      <c r="MS163" s="34">
        <v>4.5113021042197943E-4</v>
      </c>
      <c r="MT163" s="34">
        <v>2.0361071801744401E-4</v>
      </c>
      <c r="MU163" s="34">
        <v>-2.0441891592781758E-6</v>
      </c>
      <c r="MV163" s="34">
        <v>-2.0305853104218841E-4</v>
      </c>
      <c r="MW163" s="34">
        <v>-4.1746313218027353E-4</v>
      </c>
      <c r="MX163" s="34">
        <v>-5.9015117585659027E-4</v>
      </c>
      <c r="MY163" s="34">
        <v>-7.655253866687417E-4</v>
      </c>
      <c r="MZ163" s="34">
        <v>-9.6125015988945961E-4</v>
      </c>
      <c r="NA163" s="34">
        <v>-1.1048393789678812E-3</v>
      </c>
      <c r="NB163" s="34">
        <v>-1.2275762856006622E-3</v>
      </c>
      <c r="NC163" s="34">
        <v>-1.3596626231446862E-3</v>
      </c>
      <c r="ND163" s="34">
        <v>-1.4672222314402461E-3</v>
      </c>
      <c r="NE163" s="34">
        <v>-1.5512657118961215E-3</v>
      </c>
      <c r="NF163" s="34">
        <v>-1.6331273363903165E-3</v>
      </c>
      <c r="NG163" s="34">
        <v>-1.7013938631862402E-3</v>
      </c>
      <c r="NH163" s="34">
        <v>-1.7540812259539962E-3</v>
      </c>
      <c r="NI163" s="34">
        <v>-1.7719356110319495E-3</v>
      </c>
      <c r="NJ163" s="34">
        <v>-1.750041963532567E-3</v>
      </c>
      <c r="NK163" s="34">
        <v>-1.7247587675228715E-3</v>
      </c>
      <c r="NL163" s="34">
        <v>-1.6943707596510649E-3</v>
      </c>
      <c r="NM163" s="34">
        <v>-1.6519469209015369E-3</v>
      </c>
      <c r="NN163" s="34">
        <v>-1.602453994564712E-3</v>
      </c>
      <c r="NO163" s="34">
        <v>-1.5454001259058714E-3</v>
      </c>
      <c r="NP163" s="34">
        <v>-1.472737523727119E-3</v>
      </c>
      <c r="NQ163" s="34">
        <v>-1.3943449594080448E-3</v>
      </c>
      <c r="NR163" s="34">
        <v>-1.3013790594413877E-3</v>
      </c>
      <c r="NS163" s="34">
        <v>-1.2192265130579472E-3</v>
      </c>
      <c r="NT163" s="34">
        <v>-1.1357433395460248E-3</v>
      </c>
      <c r="NU163" s="34">
        <v>-1.0580329690128565E-3</v>
      </c>
      <c r="NV163" s="34">
        <v>-1.0105151450261474E-3</v>
      </c>
      <c r="NW163" s="34">
        <v>-9.5013692043721676E-4</v>
      </c>
      <c r="NX163" s="34">
        <v>-9.0259854914620519E-4</v>
      </c>
      <c r="NY163" s="34">
        <v>-8.6256151553243399E-4</v>
      </c>
      <c r="NZ163" s="34">
        <v>-8.4739940939471126E-4</v>
      </c>
      <c r="OA163" s="34">
        <v>-8.7173993233591318E-4</v>
      </c>
      <c r="OB163" s="34">
        <v>-9.009756613522768E-4</v>
      </c>
      <c r="OC163" s="34">
        <v>-9.535524295642972E-4</v>
      </c>
      <c r="OD163" s="34">
        <v>-1.028124475851655E-3</v>
      </c>
      <c r="OE163" s="34">
        <v>-1.1147551704198122E-3</v>
      </c>
      <c r="OF163" s="34">
        <v>-1.1976883979514241E-3</v>
      </c>
      <c r="OG163" s="34">
        <v>-1.3061404461041093E-3</v>
      </c>
      <c r="OH163" s="34">
        <v>-1.4310631668195128E-3</v>
      </c>
      <c r="OI163" s="34">
        <v>-1.5358065720647573E-3</v>
      </c>
      <c r="OJ163" s="34">
        <v>-1.6313828527927399E-3</v>
      </c>
      <c r="OK163" s="34">
        <v>-1.7210198566317558E-3</v>
      </c>
      <c r="OL163" s="34">
        <v>-1.8176478333771229E-3</v>
      </c>
      <c r="OM163" s="34">
        <v>-1.8911326769739389E-3</v>
      </c>
      <c r="ON163" s="34">
        <v>-1.950099365785718E-3</v>
      </c>
      <c r="OO163" s="34">
        <v>-2.0139804109930992E-3</v>
      </c>
      <c r="OP163" s="34">
        <v>-2.0402651280164719E-3</v>
      </c>
      <c r="OQ163" s="34">
        <v>-2.0323609933257103E-3</v>
      </c>
      <c r="OR163" s="34">
        <v>-2.0196780096739531E-3</v>
      </c>
      <c r="OS163" s="34">
        <v>-2.0106949377804995E-3</v>
      </c>
      <c r="OT163" s="34">
        <v>-1.9971455913037062E-3</v>
      </c>
      <c r="OU163" s="34">
        <v>-1.983684953302145E-3</v>
      </c>
      <c r="OV163" s="34">
        <v>-1.9728727638721466E-3</v>
      </c>
      <c r="OW163" s="34">
        <v>-1.9257455132901669E-3</v>
      </c>
      <c r="OX163" s="34">
        <v>-1.8700964283198118E-3</v>
      </c>
      <c r="OY163" s="34">
        <v>-1.8268115818500519E-3</v>
      </c>
      <c r="OZ163" s="34">
        <v>-1.7491790931671858E-3</v>
      </c>
      <c r="PA163" s="34">
        <v>-1.6731739742681384E-3</v>
      </c>
      <c r="PB163" s="34">
        <v>-1.6163247637450695E-3</v>
      </c>
      <c r="PC163" s="34">
        <v>-1.5339000383391976E-3</v>
      </c>
      <c r="PD163" s="34">
        <v>-1.4606813201680779E-3</v>
      </c>
      <c r="PE163" t="s">
        <v>1300</v>
      </c>
      <c r="PF163" t="s">
        <v>843</v>
      </c>
      <c r="PG163" t="s">
        <v>843</v>
      </c>
      <c r="PH163" t="s">
        <v>843</v>
      </c>
      <c r="PI163" t="s">
        <v>843</v>
      </c>
      <c r="PJ163" t="s">
        <v>1300</v>
      </c>
      <c r="PK163" s="34">
        <v>0.49464944005012512</v>
      </c>
      <c r="PL163" s="34">
        <v>0.49472343921661377</v>
      </c>
      <c r="PM163" s="34">
        <v>0.49479728937149048</v>
      </c>
      <c r="PN163" s="34">
        <v>0.49485021829605103</v>
      </c>
      <c r="PO163" s="34">
        <v>0.494864821434021</v>
      </c>
      <c r="PP163" s="34">
        <v>0.49485933780670166</v>
      </c>
      <c r="PQ163" s="34">
        <v>0.49486547708511353</v>
      </c>
      <c r="PR163" s="34">
        <v>0.4948650598526001</v>
      </c>
      <c r="PS163" s="34">
        <v>0.49489113688468933</v>
      </c>
      <c r="PT163" s="34">
        <v>0.49494653940200806</v>
      </c>
      <c r="PU163" s="34">
        <v>0.49500524997711182</v>
      </c>
      <c r="PV163" s="34">
        <v>0.49512436985969543</v>
      </c>
      <c r="PW163" s="34">
        <v>0.49528548121452332</v>
      </c>
      <c r="PX163" s="34">
        <v>0.49545234441757202</v>
      </c>
      <c r="PY163" s="34">
        <v>0.49563223123550415</v>
      </c>
      <c r="PZ163" s="34">
        <v>0.49583703279495239</v>
      </c>
      <c r="QA163" s="34">
        <v>0.49605655670166016</v>
      </c>
      <c r="QB163" s="34">
        <v>0.49628481268882751</v>
      </c>
      <c r="QC163" s="34">
        <v>0.49650469422340393</v>
      </c>
      <c r="QD163" s="34">
        <v>0.49669596552848816</v>
      </c>
      <c r="QE163" s="34">
        <v>0.49682512879371643</v>
      </c>
      <c r="QF163" s="34">
        <v>0.49689465761184692</v>
      </c>
      <c r="QG163" s="34">
        <v>0.49702414870262146</v>
      </c>
      <c r="QH163" s="34">
        <v>0.49721434712409973</v>
      </c>
      <c r="QI163" s="34">
        <v>0.4973863959312439</v>
      </c>
      <c r="QJ163" s="34">
        <v>0.49754178524017334</v>
      </c>
      <c r="QK163" s="34">
        <v>0.49768462777137756</v>
      </c>
      <c r="QL163" s="34">
        <v>0.49781644344329834</v>
      </c>
      <c r="QM163" s="34">
        <v>0.49793636798858643</v>
      </c>
      <c r="QN163" s="34">
        <v>0.49804899096488953</v>
      </c>
      <c r="QO163" s="34">
        <v>0.49815636873245239</v>
      </c>
      <c r="QP163" s="34">
        <v>0.49825724959373474</v>
      </c>
      <c r="QQ163" s="34">
        <v>0.49835518002510071</v>
      </c>
      <c r="QR163" s="34">
        <v>0.49845090508460999</v>
      </c>
      <c r="QS163" s="34">
        <v>0.49854829907417297</v>
      </c>
      <c r="QT163" s="34">
        <v>0.49864739179611206</v>
      </c>
      <c r="QU163" s="34">
        <v>0.49874699115753174</v>
      </c>
      <c r="QV163" s="34">
        <v>0.49885040521621704</v>
      </c>
      <c r="QW163" s="34">
        <v>0.49895685911178589</v>
      </c>
      <c r="QX163" s="34">
        <v>0.49906665086746216</v>
      </c>
      <c r="QY163" s="34">
        <v>0.49918022751808167</v>
      </c>
      <c r="QZ163" s="34">
        <v>0.49929839372634888</v>
      </c>
      <c r="RA163" s="34">
        <v>0.49941965937614441</v>
      </c>
      <c r="RB163" s="34">
        <v>0.49954217672348022</v>
      </c>
      <c r="RC163" s="34">
        <v>0.49966651201248169</v>
      </c>
      <c r="RD163" s="34">
        <v>0.49978983402252197</v>
      </c>
      <c r="RE163" s="34">
        <v>0.49991178512573242</v>
      </c>
      <c r="RF163" s="34">
        <v>0.50003397464752197</v>
      </c>
      <c r="RG163" s="34">
        <v>0.50015711784362793</v>
      </c>
      <c r="RH163" s="34">
        <v>0.50028038024902344</v>
      </c>
      <c r="RI163" s="34">
        <v>0.50040316581726074</v>
      </c>
      <c r="RJ163" s="34">
        <v>0.50052976608276367</v>
      </c>
      <c r="RK163" s="34">
        <v>0.50065845251083374</v>
      </c>
      <c r="RL163" s="34">
        <v>0.50079053640365601</v>
      </c>
      <c r="RM163" s="34">
        <v>0.50092458724975586</v>
      </c>
      <c r="RN163" s="34">
        <v>0.50106173753738403</v>
      </c>
      <c r="RO163" s="34">
        <v>0.50120872259140015</v>
      </c>
      <c r="RP163" s="34">
        <v>0.50136256217956543</v>
      </c>
      <c r="RQ163" s="34">
        <v>0.50151968002319336</v>
      </c>
      <c r="RR163" s="34">
        <v>0.50168037414550781</v>
      </c>
      <c r="RS163" s="34">
        <v>0.50184768438339233</v>
      </c>
      <c r="RT163" s="34">
        <v>0.50201988220214844</v>
      </c>
      <c r="RU163" s="34">
        <v>0.50219404697418213</v>
      </c>
      <c r="RV163" s="34">
        <v>0.50236976146697998</v>
      </c>
      <c r="RW163" s="34">
        <v>0.50254321098327637</v>
      </c>
      <c r="RX163" s="34">
        <v>0.5027083158493042</v>
      </c>
      <c r="RY163" s="34">
        <v>0.50286561250686646</v>
      </c>
      <c r="RZ163" s="34">
        <v>0.50301343202590942</v>
      </c>
      <c r="SA163" s="34">
        <v>0.50314962863922119</v>
      </c>
      <c r="SB163" s="34">
        <v>0.50327533483505249</v>
      </c>
      <c r="SC163" s="34">
        <v>0.50338685512542725</v>
      </c>
      <c r="SD163" s="34">
        <v>0.50348073244094849</v>
      </c>
      <c r="SE163" s="34">
        <v>0.50356072187423706</v>
      </c>
      <c r="SF163" s="34">
        <v>0.50363010168075562</v>
      </c>
      <c r="SG163" s="34">
        <v>0.50368541479110718</v>
      </c>
      <c r="SH163" s="34">
        <v>0.50372540950775146</v>
      </c>
      <c r="SI163" s="34">
        <v>0.50375759601593018</v>
      </c>
      <c r="SJ163" s="34">
        <v>0.50378668308258057</v>
      </c>
      <c r="SK163" s="34">
        <v>0.50381118059158325</v>
      </c>
      <c r="SL163" s="34">
        <v>0.50383251905441284</v>
      </c>
      <c r="SM163" s="34">
        <v>0.50384950637817383</v>
      </c>
      <c r="SN163" s="34">
        <v>0.50386375188827515</v>
      </c>
      <c r="SO163" s="34">
        <v>0.50387626886367798</v>
      </c>
      <c r="SP163" s="34">
        <v>0.50388944149017334</v>
      </c>
      <c r="SQ163" s="34">
        <v>0.50390446186065674</v>
      </c>
      <c r="SR163" s="34">
        <v>0.50391930341720581</v>
      </c>
      <c r="SS163" s="34">
        <v>0.50393772125244141</v>
      </c>
      <c r="ST163" s="34">
        <v>0.5039631724357605</v>
      </c>
      <c r="SU163" s="34">
        <v>0.50399059057235718</v>
      </c>
      <c r="SV163" s="34">
        <v>0.50401782989501953</v>
      </c>
      <c r="SW163" s="34">
        <v>0.50405019521713257</v>
      </c>
      <c r="SX163" s="34">
        <v>0.50408673286437988</v>
      </c>
      <c r="SY163" s="34">
        <v>0.5041276216506958</v>
      </c>
      <c r="SZ163" s="34">
        <v>0.50417351722717285</v>
      </c>
      <c r="TA163" s="34">
        <v>0.50422120094299316</v>
      </c>
      <c r="TB163" s="34">
        <v>0.50427013635635376</v>
      </c>
      <c r="TC163" s="34">
        <v>0.50431793928146362</v>
      </c>
      <c r="TD163" s="34">
        <v>0.50436222553253174</v>
      </c>
      <c r="TE163" s="34">
        <v>0.50440412759780884</v>
      </c>
      <c r="TF163" s="34">
        <v>0.50444585084915161</v>
      </c>
      <c r="TG163" s="34">
        <v>0.50448590517044067</v>
      </c>
      <c r="TH163" t="s">
        <v>843</v>
      </c>
      <c r="TI163" t="s">
        <v>843</v>
      </c>
      <c r="TJ163" t="s">
        <v>1300</v>
      </c>
      <c r="TK163" s="34">
        <v>0.67817242887742002</v>
      </c>
      <c r="TL163" s="34">
        <v>0.67737464424793603</v>
      </c>
      <c r="TM163" s="34">
        <v>0.67690001778347597</v>
      </c>
      <c r="TN163" s="34">
        <v>0.67633899049572188</v>
      </c>
      <c r="TO163" s="34">
        <v>0.67558922058426008</v>
      </c>
      <c r="TP163" s="34">
        <v>0.67504277347366393</v>
      </c>
      <c r="TQ163" s="34">
        <v>0.67486876654487304</v>
      </c>
      <c r="TR163" s="34">
        <v>0.67463438152073096</v>
      </c>
      <c r="TS163" s="34">
        <v>0.67370642442607509</v>
      </c>
      <c r="TT163" s="34">
        <v>0.67208409183302809</v>
      </c>
      <c r="TU163" s="34">
        <v>0.67042866100058207</v>
      </c>
      <c r="TV163" s="34">
        <v>0.66712185608549901</v>
      </c>
      <c r="TW163" s="34">
        <v>0.66255486422970511</v>
      </c>
      <c r="TX163" s="34">
        <v>0.65924891470812996</v>
      </c>
      <c r="TY163" s="34">
        <v>0.656839494868522</v>
      </c>
      <c r="TZ163" s="34">
        <v>0.65515738927179501</v>
      </c>
      <c r="UA163" s="34">
        <v>0.65388605393265398</v>
      </c>
      <c r="UB163" s="34">
        <v>0.65240979385487408</v>
      </c>
      <c r="UC163" s="34">
        <v>0.65092383059916703</v>
      </c>
      <c r="UD163" s="34">
        <v>0.64931954172319495</v>
      </c>
      <c r="UE163" s="34">
        <v>0.64752678695745503</v>
      </c>
      <c r="UF163" s="34">
        <v>0.64545912137484096</v>
      </c>
      <c r="UG163" s="34">
        <v>0.64260350737593397</v>
      </c>
      <c r="UH163" s="34">
        <v>0.63926181634395596</v>
      </c>
      <c r="UI163" s="34">
        <v>0.63579503285727401</v>
      </c>
      <c r="UJ163" s="34">
        <v>0.63216561273281602</v>
      </c>
      <c r="UK163" s="34">
        <v>0.62824534577745506</v>
      </c>
      <c r="UL163" s="34">
        <v>0.62394558927211796</v>
      </c>
      <c r="UM163" s="34">
        <v>0.61935676999510203</v>
      </c>
      <c r="UN163" s="34">
        <v>0.61466573667044</v>
      </c>
      <c r="UO163" s="34">
        <v>0.61013185471696996</v>
      </c>
      <c r="UP163" s="34">
        <v>0.60589478699526</v>
      </c>
      <c r="UQ163" s="34">
        <v>0.60187281458739106</v>
      </c>
      <c r="UR163" s="34">
        <v>0.597834138181635</v>
      </c>
      <c r="US163" s="34">
        <v>0.59356859685273</v>
      </c>
      <c r="UT163" s="34">
        <v>0.58942992424362894</v>
      </c>
      <c r="UU163" s="34">
        <v>0.58615811943190199</v>
      </c>
      <c r="UV163" s="34">
        <v>0.58385087126906099</v>
      </c>
      <c r="UW163" s="34">
        <v>0.58252498390409801</v>
      </c>
      <c r="UX163" s="34">
        <v>0.58205189467121599</v>
      </c>
      <c r="UY163" s="34">
        <v>0.58216418450053997</v>
      </c>
      <c r="UZ163" s="34">
        <v>0.58267115477474396</v>
      </c>
      <c r="VA163" s="34">
        <v>0.58335828516242794</v>
      </c>
      <c r="VB163" s="34">
        <v>0.584108020598049</v>
      </c>
      <c r="VC163" s="34">
        <v>0.58486098765629801</v>
      </c>
      <c r="VD163" s="34">
        <v>0.58547620815465207</v>
      </c>
      <c r="VE163" s="34">
        <v>0.58597668761111199</v>
      </c>
      <c r="VF163" s="34">
        <v>0.58662597770319602</v>
      </c>
      <c r="VG163" s="34">
        <v>0.58737665391480198</v>
      </c>
      <c r="VH163" s="34">
        <v>0.58796324524049293</v>
      </c>
      <c r="VI163" s="34">
        <v>0.58821397443949597</v>
      </c>
      <c r="VJ163" s="34">
        <v>0.58809230138401802</v>
      </c>
      <c r="VK163" s="34">
        <v>0.58768191006935999</v>
      </c>
      <c r="VL163" s="34">
        <v>0.58709594000735099</v>
      </c>
      <c r="VM163" s="34">
        <v>0.58631810619992297</v>
      </c>
      <c r="VN163" s="34">
        <v>0.585146103104635</v>
      </c>
      <c r="VO163" s="34">
        <v>0.58357629823372303</v>
      </c>
      <c r="VP163" s="34">
        <v>0.58189239462828202</v>
      </c>
      <c r="VQ163" s="34">
        <v>0.58017874664821001</v>
      </c>
      <c r="VR163" s="34">
        <v>0.57836374888658704</v>
      </c>
      <c r="VS163" s="34">
        <v>0.57654692841441801</v>
      </c>
      <c r="VT163" s="34">
        <v>0.57476641376194304</v>
      </c>
      <c r="VU163" s="34">
        <v>0.57282866007285693</v>
      </c>
      <c r="VV163" s="34">
        <v>0.57059354177298194</v>
      </c>
      <c r="VW163" s="34">
        <v>0.56810211405615707</v>
      </c>
      <c r="VX163" s="34">
        <v>0.565400696634067</v>
      </c>
      <c r="VY163" s="34">
        <v>0.56275601803309894</v>
      </c>
      <c r="VZ163" s="34">
        <v>0.56041735169614204</v>
      </c>
      <c r="WA163" s="34">
        <v>0.55833946750102603</v>
      </c>
      <c r="WB163" s="34">
        <v>0.556609863279247</v>
      </c>
      <c r="WC163" s="34">
        <v>0.55526796704933601</v>
      </c>
      <c r="WD163" s="34">
        <v>0.55419016600539694</v>
      </c>
      <c r="WE163" s="34">
        <v>0.553284750726171</v>
      </c>
      <c r="WF163" s="34">
        <v>0.55241792726322403</v>
      </c>
      <c r="WG163" s="34">
        <v>0.55152604924594795</v>
      </c>
      <c r="WH163" s="34">
        <v>0.55071966586591603</v>
      </c>
      <c r="WI163" s="34">
        <v>0.55011376565263492</v>
      </c>
      <c r="WJ163" s="34">
        <v>0.54980957679966602</v>
      </c>
      <c r="WK163" s="34">
        <v>0.54979008648343597</v>
      </c>
      <c r="WL163" s="34">
        <v>0.54981868462095906</v>
      </c>
      <c r="WM163" s="34">
        <v>0.54986747926947199</v>
      </c>
      <c r="WN163" s="34">
        <v>0.54998687951876102</v>
      </c>
      <c r="WO163" s="34">
        <v>0.550169810735332</v>
      </c>
      <c r="WP163" s="34">
        <v>0.55048692269641497</v>
      </c>
      <c r="WQ163" s="34">
        <v>0.55084793765958506</v>
      </c>
      <c r="WR163" s="34">
        <v>0.55109164019083101</v>
      </c>
      <c r="WS163" s="34">
        <v>0.55099244596416597</v>
      </c>
      <c r="WT163" s="34">
        <v>0.55059690257251903</v>
      </c>
      <c r="WU163" s="34">
        <v>0.550062408097311</v>
      </c>
      <c r="WV163" s="34">
        <v>0.549401125979324</v>
      </c>
      <c r="WW163" s="34">
        <v>0.54863216904124101</v>
      </c>
      <c r="WX163" s="34">
        <v>0.54778579962224394</v>
      </c>
      <c r="WY163" s="34">
        <v>0.54684236555413301</v>
      </c>
      <c r="WZ163" s="34">
        <v>0.54578591612649996</v>
      </c>
      <c r="XA163" s="34">
        <v>0.54467995689552196</v>
      </c>
      <c r="XB163" s="34">
        <v>0.54355297296338401</v>
      </c>
      <c r="XC163" s="34">
        <v>0.54239869010220498</v>
      </c>
      <c r="XD163" s="34">
        <v>0.54122750584026902</v>
      </c>
      <c r="XE163" s="34">
        <v>0.54008265790949106</v>
      </c>
      <c r="XF163" s="34">
        <v>0.538959889405075</v>
      </c>
      <c r="XG163" s="34">
        <v>0.53787910863489596</v>
      </c>
      <c r="XH163" t="s">
        <v>843</v>
      </c>
      <c r="XI163" t="s">
        <v>1300</v>
      </c>
      <c r="XJ163" s="34">
        <v>0.63211092930527402</v>
      </c>
      <c r="XK163" s="34">
        <v>0.63061331768537299</v>
      </c>
      <c r="XL163" s="34">
        <v>0.62944500887320998</v>
      </c>
      <c r="XM163" s="34">
        <v>0.62782668744019199</v>
      </c>
      <c r="XN163" s="34">
        <v>0.62567719118669496</v>
      </c>
      <c r="XO163" s="34">
        <v>0.623991388177629</v>
      </c>
      <c r="XP163" s="34">
        <v>0.62088959618642503</v>
      </c>
      <c r="XQ163" s="34">
        <v>0.61603402916772698</v>
      </c>
      <c r="XR163" s="34">
        <v>0.61182259396127892</v>
      </c>
      <c r="XS163" s="34">
        <v>0.60824871724668395</v>
      </c>
      <c r="XT163" s="34">
        <v>0.60503699287908996</v>
      </c>
      <c r="XU163" s="34">
        <v>0.602062919962983</v>
      </c>
      <c r="XV163" s="34">
        <v>0.59936084546364099</v>
      </c>
      <c r="XW163" s="34">
        <v>0.597122328389186</v>
      </c>
      <c r="XX163" s="34">
        <v>0.59517525603422594</v>
      </c>
      <c r="XY163" s="34">
        <v>0.59349311657120896</v>
      </c>
      <c r="XZ163" s="34">
        <v>0.59187547318886002</v>
      </c>
      <c r="YA163" s="34">
        <v>0.58997176646656802</v>
      </c>
      <c r="YB163" s="34">
        <v>0.58796485661770204</v>
      </c>
      <c r="YC163" s="34">
        <v>0.585571437716353</v>
      </c>
      <c r="YD163" s="34">
        <v>0.58289116313964395</v>
      </c>
      <c r="YE163" s="34">
        <v>0.57990601539148001</v>
      </c>
      <c r="YF163" s="34">
        <v>0.57607907850676998</v>
      </c>
      <c r="YG163" s="34">
        <v>0.57176094501974706</v>
      </c>
      <c r="YH163" s="34">
        <v>0.56737072484066498</v>
      </c>
      <c r="YI163" s="34">
        <v>0.56305569362679297</v>
      </c>
      <c r="YJ163" s="34">
        <v>0.55891857032150805</v>
      </c>
      <c r="YK163" s="34">
        <v>0.55476069456601496</v>
      </c>
      <c r="YL163" s="34">
        <v>0.55043747813309107</v>
      </c>
      <c r="YM163" s="34">
        <v>0.54587033813003005</v>
      </c>
      <c r="YN163" s="34">
        <v>0.54127529546761299</v>
      </c>
      <c r="YO163" s="34">
        <v>0.53714994381658099</v>
      </c>
      <c r="YP163" s="34">
        <v>0.533694715408354</v>
      </c>
      <c r="YQ163" s="34">
        <v>0.53102314910880399</v>
      </c>
      <c r="YR163" s="34">
        <v>0.52913071575833504</v>
      </c>
      <c r="YS163" s="34">
        <v>0.52790997763481895</v>
      </c>
      <c r="YT163" s="34">
        <v>0.52735773470717096</v>
      </c>
      <c r="YU163" s="34">
        <v>0.52721140574828607</v>
      </c>
      <c r="YV163" s="34">
        <v>0.52720096324311105</v>
      </c>
      <c r="YW163" s="34">
        <v>0.52726126724451494</v>
      </c>
      <c r="YX163" s="34">
        <v>0.52727266096116499</v>
      </c>
      <c r="YY163" s="34">
        <v>0.52727478730738897</v>
      </c>
      <c r="YZ163" s="34">
        <v>0.52752712705884397</v>
      </c>
      <c r="ZA163" s="34">
        <v>0.52800381636022298</v>
      </c>
      <c r="ZB163" s="34">
        <v>0.52842283581407701</v>
      </c>
      <c r="ZC163" s="34">
        <v>0.52860097979988196</v>
      </c>
      <c r="ZD163" s="34">
        <v>0.52850879811660501</v>
      </c>
      <c r="ZE163" s="34">
        <v>0.52821315372215405</v>
      </c>
      <c r="ZF163" s="34">
        <v>0.52781440279414604</v>
      </c>
      <c r="ZG163" s="34">
        <v>0.52727702467165893</v>
      </c>
      <c r="ZH163" s="34">
        <v>0.52639180181086498</v>
      </c>
      <c r="ZI163" s="34">
        <v>0.52516250852638402</v>
      </c>
      <c r="ZJ163" s="34">
        <v>0.52385437870240303</v>
      </c>
      <c r="ZK163" s="34">
        <v>0.52254710667259896</v>
      </c>
      <c r="ZL163" s="34">
        <v>0.52120528790876097</v>
      </c>
      <c r="ZM163" s="34">
        <v>0.51987258226361399</v>
      </c>
      <c r="ZN163" s="34">
        <v>0.518534791300582</v>
      </c>
      <c r="ZO163" s="34">
        <v>0.51704989841475402</v>
      </c>
      <c r="ZP163" s="34">
        <v>0.51524019006509003</v>
      </c>
      <c r="ZQ163" s="34">
        <v>0.51308254653868102</v>
      </c>
      <c r="ZR163" s="34">
        <v>0.51066270026367599</v>
      </c>
      <c r="ZS163" s="34">
        <v>0.50825201543718901</v>
      </c>
      <c r="ZT163" s="34">
        <v>0.50606802127848605</v>
      </c>
      <c r="ZU163" s="34">
        <v>0.50405363852985996</v>
      </c>
      <c r="ZV163" s="34">
        <v>0.502304868477914</v>
      </c>
      <c r="ZW163" s="34">
        <v>0.50085742369666497</v>
      </c>
      <c r="ZX163" s="34">
        <v>0.49959362126142404</v>
      </c>
      <c r="ZY163" s="34">
        <v>0.49843966489479696</v>
      </c>
      <c r="ZZ163" s="34">
        <v>0.49728351509205898</v>
      </c>
      <c r="AAA163" s="34">
        <v>0.49608448188655602</v>
      </c>
      <c r="AAB163" s="34">
        <v>0.49495826843402596</v>
      </c>
      <c r="AAC163" s="34">
        <v>0.49404038425810198</v>
      </c>
      <c r="AAD163" s="34">
        <v>0.49340726937379598</v>
      </c>
      <c r="AAE163" s="34">
        <v>0.49305518947434301</v>
      </c>
      <c r="AAF163" s="34">
        <v>0.49277439759219299</v>
      </c>
      <c r="AAG163" s="34">
        <v>0.49255232530293597</v>
      </c>
      <c r="AAH163" s="34">
        <v>0.49245503464792795</v>
      </c>
      <c r="AAI163" s="34">
        <v>0.49247965172749603</v>
      </c>
      <c r="AAJ163" s="34">
        <v>0.49270436222177205</v>
      </c>
      <c r="AAK163" s="34">
        <v>0.493006493840493</v>
      </c>
      <c r="AAL163" s="34">
        <v>0.49321670125883299</v>
      </c>
      <c r="AAM163" s="34">
        <v>0.49311481097847398</v>
      </c>
      <c r="AAN163" s="34">
        <v>0.49276642193920206</v>
      </c>
      <c r="AAO163" s="34">
        <v>0.49232723844012399</v>
      </c>
      <c r="AAP163" s="34">
        <v>0.491813502747665</v>
      </c>
      <c r="AAQ163" s="34">
        <v>0.49122497432982598</v>
      </c>
      <c r="AAR163" s="34">
        <v>0.49054408174705499</v>
      </c>
      <c r="AAS163" s="34">
        <v>0.489764348809554</v>
      </c>
      <c r="AAT163" s="34">
        <v>0.48889181905895496</v>
      </c>
      <c r="AAU163" s="34">
        <v>0.48796994242120301</v>
      </c>
      <c r="AAV163" s="34">
        <v>0.48701337489761298</v>
      </c>
      <c r="AAW163" s="34">
        <v>0.48604768199234899</v>
      </c>
      <c r="AAX163" s="34">
        <v>0.48507272901701498</v>
      </c>
      <c r="AAY163" s="34">
        <v>0.484083045818061</v>
      </c>
      <c r="AAZ163" s="34">
        <v>0.48310306972490902</v>
      </c>
      <c r="ABA163" s="34">
        <v>0.482179008147754</v>
      </c>
      <c r="ABB163" s="34">
        <v>0.48131854406027602</v>
      </c>
      <c r="ABC163" s="34">
        <v>0.48049630636627699</v>
      </c>
      <c r="ABD163" s="34">
        <v>0.479731030913567</v>
      </c>
      <c r="ABE163" s="34">
        <v>0.478989562903544</v>
      </c>
      <c r="ABF163" s="34">
        <v>0.47828546944893502</v>
      </c>
      <c r="ABG163" t="s">
        <v>843</v>
      </c>
      <c r="ABH163" t="s">
        <v>843</v>
      </c>
      <c r="ABI163" t="s">
        <v>1300</v>
      </c>
      <c r="ABJ163" s="34">
        <v>0.61989737177525694</v>
      </c>
      <c r="ABK163" s="34">
        <v>0.61919277225435498</v>
      </c>
      <c r="ABL163" s="34">
        <v>0.61836018287429706</v>
      </c>
      <c r="ABM163" s="34">
        <v>0.617189784033921</v>
      </c>
      <c r="ABN163" s="34">
        <v>0.61587158165959799</v>
      </c>
      <c r="ABO163" s="34">
        <v>0.61473554238757</v>
      </c>
      <c r="ABP163" s="34">
        <v>0.61402357157991094</v>
      </c>
      <c r="ABQ163" s="34">
        <v>0.61350801411669298</v>
      </c>
      <c r="ABR163" s="34">
        <v>0.61244984286883297</v>
      </c>
      <c r="ABS163" s="34">
        <v>0.61079186385390993</v>
      </c>
      <c r="ABT163" s="34">
        <v>0.609461827824887</v>
      </c>
      <c r="ABU163" s="34">
        <v>0.60679486814096395</v>
      </c>
      <c r="ABV163" s="34">
        <v>0.60270674951932601</v>
      </c>
      <c r="ABW163" s="34">
        <v>0.59949881285456097</v>
      </c>
      <c r="ABX163" s="34">
        <v>0.59692185615958804</v>
      </c>
      <c r="ABY163" s="34">
        <v>0.59474858074805292</v>
      </c>
      <c r="ABZ163" s="34">
        <v>0.59287120999993903</v>
      </c>
      <c r="ACA163" s="34">
        <v>0.59110675660267298</v>
      </c>
      <c r="ACB163" s="34">
        <v>0.58970545166714705</v>
      </c>
      <c r="ACC163" s="34">
        <v>0.58864724233981003</v>
      </c>
      <c r="ACD163" s="34">
        <v>0.58790938628640299</v>
      </c>
      <c r="ACE163" s="34">
        <v>0.58705846527840699</v>
      </c>
      <c r="ACF163" s="34">
        <v>0.58548074489123003</v>
      </c>
      <c r="ACG163" s="34">
        <v>0.58336745741934204</v>
      </c>
      <c r="ACH163" s="34">
        <v>0.58071113186059198</v>
      </c>
      <c r="ACI163" s="34">
        <v>0.57755635220261392</v>
      </c>
      <c r="ACJ163" s="34">
        <v>0.57404306330480903</v>
      </c>
      <c r="ACK163" s="34">
        <v>0.570253651205895</v>
      </c>
      <c r="ACL163" s="34">
        <v>0.56641111188860105</v>
      </c>
      <c r="ACM163" s="34">
        <v>0.56255492392287998</v>
      </c>
      <c r="ACN163" s="34">
        <v>0.55881976520862797</v>
      </c>
      <c r="ACO163" s="34">
        <v>0.55529489091873296</v>
      </c>
      <c r="ACP163" s="34">
        <v>0.55179610772576293</v>
      </c>
      <c r="ACQ163" s="34">
        <v>0.54818684234856296</v>
      </c>
      <c r="ACR163" s="34">
        <v>0.54437114129378406</v>
      </c>
      <c r="ACS163" s="34">
        <v>0.54056355344290308</v>
      </c>
      <c r="ACT163" s="34">
        <v>0.53724000225007895</v>
      </c>
      <c r="ACU163" s="34">
        <v>0.53457250299078507</v>
      </c>
      <c r="ACV163" s="34">
        <v>0.53265935744511095</v>
      </c>
      <c r="ACW163" s="34">
        <v>0.53147837882253102</v>
      </c>
      <c r="ACX163" s="34">
        <v>0.53091976928107498</v>
      </c>
      <c r="ACY163" s="34">
        <v>0.53099199647384798</v>
      </c>
      <c r="ACZ163" s="34">
        <v>0.53142829690642901</v>
      </c>
      <c r="ADA163" s="34">
        <v>0.53196261195923</v>
      </c>
      <c r="ADB163" s="34">
        <v>0.53256438827855701</v>
      </c>
      <c r="ADC163" s="34">
        <v>0.53309045571159397</v>
      </c>
      <c r="ADD163" s="34">
        <v>0.53355977497944596</v>
      </c>
      <c r="ADE163" s="34">
        <v>0.53425443089792501</v>
      </c>
      <c r="ADF163" s="34">
        <v>0.53513593115870206</v>
      </c>
      <c r="ADG163" s="34">
        <v>0.53590173799054908</v>
      </c>
      <c r="ADH163" s="34">
        <v>0.53639776620981006</v>
      </c>
      <c r="ADI163" s="34">
        <v>0.53659951884524704</v>
      </c>
      <c r="ADJ163" s="34">
        <v>0.53655762077761604</v>
      </c>
      <c r="ADK163" s="34">
        <v>0.53636453224409997</v>
      </c>
      <c r="ADL163" s="34">
        <v>0.53597747901986204</v>
      </c>
      <c r="ADM163" s="34">
        <v>0.53518873368929898</v>
      </c>
      <c r="ADN163" s="34">
        <v>0.53400632077137</v>
      </c>
      <c r="ADO163" s="34">
        <v>0.53269573977618601</v>
      </c>
      <c r="ADP163" s="34">
        <v>0.53134937162594198</v>
      </c>
      <c r="ADQ163" s="34">
        <v>0.52994909375677002</v>
      </c>
      <c r="ADR163" s="34">
        <v>0.52853208053782796</v>
      </c>
      <c r="ADS163" s="34">
        <v>0.52708336752880403</v>
      </c>
      <c r="ADT163" s="34">
        <v>0.525461614791772</v>
      </c>
      <c r="ADU163" s="34">
        <v>0.52350018083665295</v>
      </c>
      <c r="ADV163" s="34">
        <v>0.52118070433820496</v>
      </c>
      <c r="ADW163" s="34">
        <v>0.51860044513035708</v>
      </c>
      <c r="ADX163" s="34">
        <v>0.51604580898894703</v>
      </c>
      <c r="ADY163" s="34">
        <v>0.51373321700456598</v>
      </c>
      <c r="ADZ163" s="34">
        <v>0.51160787271994501</v>
      </c>
      <c r="AEA163" s="34">
        <v>0.50976777418703401</v>
      </c>
      <c r="AEB163" s="34">
        <v>0.50825773583284795</v>
      </c>
      <c r="AEC163" s="34">
        <v>0.50696585274455008</v>
      </c>
      <c r="AED163" s="34">
        <v>0.50582734142795505</v>
      </c>
      <c r="AEE163" s="34">
        <v>0.50473717166737797</v>
      </c>
      <c r="AEF163" s="34">
        <v>0.50366298450227298</v>
      </c>
      <c r="AEG163" s="34">
        <v>0.50271192533917497</v>
      </c>
      <c r="AEH163" s="34">
        <v>0.50199724683827496</v>
      </c>
      <c r="AEI163" s="34">
        <v>0.501604831914227</v>
      </c>
      <c r="AEJ163" s="34">
        <v>0.50152783531988698</v>
      </c>
      <c r="AEK163" s="34">
        <v>0.50153766825222701</v>
      </c>
      <c r="AEL163" s="34">
        <v>0.50161049932758206</v>
      </c>
      <c r="AEM163" s="34">
        <v>0.50181112124881899</v>
      </c>
      <c r="AEN163" s="34">
        <v>0.50212794150616202</v>
      </c>
      <c r="AEO163" s="34">
        <v>0.50261907769093395</v>
      </c>
      <c r="AEP163" s="34">
        <v>0.50316510213087706</v>
      </c>
      <c r="AEQ163" s="34">
        <v>0.50360403206679005</v>
      </c>
      <c r="AER163" s="34">
        <v>0.50369995151459301</v>
      </c>
      <c r="AES163" s="34">
        <v>0.50349764800603503</v>
      </c>
      <c r="AET163" s="34">
        <v>0.50316101277301695</v>
      </c>
      <c r="AEU163" s="34">
        <v>0.50271576731227396</v>
      </c>
      <c r="AEV163" s="34">
        <v>0.50215748432598606</v>
      </c>
      <c r="AEW163" s="34">
        <v>0.50148618229150899</v>
      </c>
      <c r="AEX163" s="34">
        <v>0.50071392608777499</v>
      </c>
      <c r="AEY163" s="34">
        <v>0.49983161732225101</v>
      </c>
      <c r="AEZ163" s="34">
        <v>0.49887664150088801</v>
      </c>
      <c r="AFA163" s="34">
        <v>0.49787181251643703</v>
      </c>
      <c r="AFB163" s="34">
        <v>0.49682584191629203</v>
      </c>
      <c r="AFC163" s="34">
        <v>0.49573839894990401</v>
      </c>
      <c r="AFD163" s="34">
        <v>0.494630759663645</v>
      </c>
      <c r="AFE163" s="34">
        <v>0.493519525587784</v>
      </c>
      <c r="AFF163" s="34">
        <v>0.49245009481824703</v>
      </c>
      <c r="AFG163" t="s">
        <v>843</v>
      </c>
      <c r="AFH163" t="s">
        <v>843</v>
      </c>
      <c r="AFI163" s="34">
        <v>0.77269999999999994</v>
      </c>
      <c r="AFJ163" s="34">
        <v>0.77363999999999999</v>
      </c>
      <c r="AFK163" s="34">
        <v>0.75719999999999998</v>
      </c>
      <c r="AFL163" s="34">
        <v>0.75956999999999997</v>
      </c>
      <c r="AFM163" s="34">
        <v>0.77246999999999999</v>
      </c>
      <c r="AFN163" s="34">
        <v>0.78344999999999998</v>
      </c>
      <c r="AFO163" s="34">
        <v>0.78605000000000003</v>
      </c>
      <c r="AFP163" s="34">
        <v>0.78383999999999998</v>
      </c>
      <c r="AFQ163" s="34">
        <v>0.78566000000000003</v>
      </c>
      <c r="AFR163" s="34">
        <v>0.79520999999999997</v>
      </c>
      <c r="AFS163" s="34">
        <v>0.79930999999999996</v>
      </c>
      <c r="AFT163" s="34">
        <v>0.79472999999999994</v>
      </c>
      <c r="AFU163" s="34">
        <v>0.79962999999999995</v>
      </c>
      <c r="AFV163" s="34">
        <v>0.80001</v>
      </c>
      <c r="AFW163" s="34">
        <v>0.80062</v>
      </c>
      <c r="AFX163" s="34">
        <v>0.80558000000000007</v>
      </c>
      <c r="AFY163" s="34">
        <v>0.81251999999999991</v>
      </c>
      <c r="AFZ163" s="34">
        <v>0.81303999999999998</v>
      </c>
      <c r="AGA163" s="34">
        <v>0.82274000000000003</v>
      </c>
      <c r="AGB163" t="s">
        <v>843</v>
      </c>
      <c r="AGC163" t="s">
        <v>843</v>
      </c>
      <c r="AGD163" t="s">
        <v>843</v>
      </c>
      <c r="AGE163" t="s">
        <v>843</v>
      </c>
      <c r="AGF163" s="34">
        <v>1.1859924532473087E-2</v>
      </c>
      <c r="AGG163" t="s">
        <v>843</v>
      </c>
      <c r="AGH163" t="s">
        <v>843</v>
      </c>
      <c r="AGI163" t="s">
        <v>843</v>
      </c>
      <c r="AGJ163" t="s">
        <v>843</v>
      </c>
      <c r="AGK163" t="s">
        <v>843</v>
      </c>
      <c r="AGL163" t="s">
        <v>843</v>
      </c>
      <c r="AGM163" t="s">
        <v>843</v>
      </c>
      <c r="AGN163" t="s">
        <v>843</v>
      </c>
      <c r="AGO163" s="34">
        <v>0.26</v>
      </c>
      <c r="AGP163" s="34">
        <v>2020</v>
      </c>
      <c r="AGQ163" t="s">
        <v>832</v>
      </c>
      <c r="AGR163" t="s">
        <v>843</v>
      </c>
      <c r="AGS163" s="34">
        <v>0</v>
      </c>
      <c r="AGT163" s="34">
        <v>2020</v>
      </c>
      <c r="AGU163" t="s">
        <v>832</v>
      </c>
      <c r="AGV163" t="s">
        <v>843</v>
      </c>
      <c r="AGW163" s="34">
        <v>1E-3</v>
      </c>
      <c r="AGX163" s="34">
        <v>2020</v>
      </c>
      <c r="AGY163" t="s">
        <v>832</v>
      </c>
      <c r="AGZ163" t="s">
        <v>843</v>
      </c>
      <c r="AHA163" s="34">
        <v>2E-3</v>
      </c>
      <c r="AHB163" s="34">
        <v>2020</v>
      </c>
      <c r="AHC163" t="s">
        <v>832</v>
      </c>
      <c r="AHD163" t="s">
        <v>843</v>
      </c>
      <c r="AHE163" s="34">
        <v>0.14499999999999999</v>
      </c>
      <c r="AHF163" s="34">
        <v>2021</v>
      </c>
      <c r="AHG163" t="s">
        <v>832</v>
      </c>
      <c r="AHH163" t="s">
        <v>843</v>
      </c>
      <c r="AHI163" t="s">
        <v>830</v>
      </c>
      <c r="AHJ163" s="34">
        <v>0.17633530497550964</v>
      </c>
      <c r="AHK163" s="34">
        <v>0.17539170384407043</v>
      </c>
      <c r="AHL163" s="34">
        <v>0.17140327394008636</v>
      </c>
      <c r="AHM163" s="34">
        <v>0.18200676143169403</v>
      </c>
      <c r="AHN163" s="34">
        <v>0.18648326396942139</v>
      </c>
      <c r="AHO163" t="s">
        <v>843</v>
      </c>
      <c r="AHP163" s="34">
        <v>0.2055542916059494</v>
      </c>
      <c r="AHQ163" s="34">
        <v>0.20511098206043243</v>
      </c>
      <c r="AHR163" s="34">
        <v>0.20112696290016174</v>
      </c>
      <c r="AHS163" s="34">
        <v>0.20865137875080109</v>
      </c>
      <c r="AHT163" s="34">
        <v>0.21203671395778656</v>
      </c>
      <c r="AHU163" t="s">
        <v>843</v>
      </c>
      <c r="AHV163" s="34">
        <v>0.20664741098880768</v>
      </c>
      <c r="AHW163" s="34">
        <v>0.20442791283130646</v>
      </c>
      <c r="AHX163" s="34">
        <v>0.19847118854522705</v>
      </c>
      <c r="AHY163" s="34">
        <v>0.20785601437091827</v>
      </c>
      <c r="AHZ163" s="34">
        <v>0.21254158020019531</v>
      </c>
      <c r="AIA163" t="s">
        <v>832</v>
      </c>
      <c r="AIB163" t="s">
        <v>843</v>
      </c>
      <c r="AIC163" s="34">
        <v>0.20658406615257263</v>
      </c>
      <c r="AID163" s="34">
        <v>0.20433421432971954</v>
      </c>
      <c r="AIE163" s="34">
        <v>0.19824394583702087</v>
      </c>
      <c r="AIF163" s="34">
        <v>0.20740973949432373</v>
      </c>
      <c r="AIG163" s="34">
        <v>0.21001428365707397</v>
      </c>
      <c r="AIH163" t="s">
        <v>924</v>
      </c>
      <c r="AII163" t="s">
        <v>843</v>
      </c>
      <c r="AIJ163" s="34">
        <v>0.20850250124931335</v>
      </c>
      <c r="AIK163" s="34">
        <v>0.20659932494163513</v>
      </c>
      <c r="AIL163" s="34">
        <v>0.20201998949050903</v>
      </c>
      <c r="AIM163" s="34">
        <v>0.21322000026702881</v>
      </c>
      <c r="AIN163" s="34">
        <v>0.22096000611782074</v>
      </c>
      <c r="AIO163" t="s">
        <v>1607</v>
      </c>
      <c r="AIP163" s="34">
        <v>0.21341167390346527</v>
      </c>
      <c r="AIQ163" t="s">
        <v>843</v>
      </c>
      <c r="AIR163" s="34">
        <v>0.21231999999999998</v>
      </c>
      <c r="AIS163" s="34">
        <v>0.21274000000000001</v>
      </c>
      <c r="AIT163" s="34">
        <v>0.21321000000000001</v>
      </c>
      <c r="AIU163" s="34">
        <v>0.21370999999999998</v>
      </c>
      <c r="AIV163" s="34">
        <v>0.21411000000000002</v>
      </c>
      <c r="AIW163" s="34">
        <v>0.21437999999999999</v>
      </c>
      <c r="AIX163" t="s">
        <v>843</v>
      </c>
      <c r="AIY163" s="34">
        <v>1.034E-2</v>
      </c>
      <c r="AIZ163" s="34">
        <v>1.2279999999999999E-2</v>
      </c>
      <c r="AJA163" s="34">
        <v>1.538E-2</v>
      </c>
      <c r="AJB163" s="34">
        <v>1.555E-2</v>
      </c>
      <c r="AJC163" s="34">
        <v>1.512E-2</v>
      </c>
      <c r="AJD163" s="34">
        <v>1.5780000000000002E-2</v>
      </c>
      <c r="AJE163" t="s">
        <v>843</v>
      </c>
      <c r="AJF163" s="34">
        <v>1.5351766720414162E-2</v>
      </c>
      <c r="AJG163" s="34">
        <v>1.4687377028167248E-2</v>
      </c>
      <c r="AJH163" s="34">
        <v>1.433143112808466E-2</v>
      </c>
      <c r="AJI163" s="34">
        <v>2.2419895976781845E-2</v>
      </c>
      <c r="AJJ163" s="34">
        <v>1.8898684531450272E-2</v>
      </c>
      <c r="AJK163" t="s">
        <v>830</v>
      </c>
      <c r="AJL163" t="s">
        <v>843</v>
      </c>
      <c r="AJM163" t="s">
        <v>843</v>
      </c>
      <c r="AJN163" s="34">
        <v>1.4601259492337704E-2</v>
      </c>
      <c r="AJO163" s="34">
        <v>1.1963672004640102E-2</v>
      </c>
      <c r="AJP163" s="34">
        <v>1.7696816474199295E-2</v>
      </c>
      <c r="AJQ163" s="34">
        <v>1.8872218206524849E-2</v>
      </c>
      <c r="AJR163" s="34">
        <v>4.3808635324239731E-2</v>
      </c>
      <c r="AJS163" t="s">
        <v>832</v>
      </c>
      <c r="AJT163" t="s">
        <v>843</v>
      </c>
      <c r="AJU163" t="s">
        <v>843</v>
      </c>
      <c r="AJV163" t="s">
        <v>843</v>
      </c>
      <c r="AJW163" s="34">
        <v>1.1519020423293114E-2</v>
      </c>
      <c r="AJX163" s="34">
        <v>1.1451896280050278E-2</v>
      </c>
      <c r="AJY163" s="34">
        <v>1.1539389379322529E-2</v>
      </c>
      <c r="AJZ163" s="34">
        <v>2.0011993125081062E-2</v>
      </c>
      <c r="AKA163" s="34">
        <v>1.6698798164725304E-2</v>
      </c>
      <c r="AKB163" t="s">
        <v>830</v>
      </c>
      <c r="AKC163" t="s">
        <v>843</v>
      </c>
      <c r="AKD163" t="s">
        <v>843</v>
      </c>
      <c r="AKE163" t="s">
        <v>843</v>
      </c>
      <c r="AKF163" s="34">
        <v>1.0006985627114773E-2</v>
      </c>
      <c r="AKG163" s="34">
        <v>6.7920321598649025E-3</v>
      </c>
      <c r="AKH163" s="34">
        <v>1.2192340567708015E-2</v>
      </c>
      <c r="AKI163" s="34">
        <v>1.2305771000683308E-2</v>
      </c>
      <c r="AKJ163" s="34">
        <v>3.4156762063503265E-2</v>
      </c>
      <c r="AKK163" t="s">
        <v>832</v>
      </c>
      <c r="AKL163" t="s">
        <v>843</v>
      </c>
      <c r="AKM163" s="34">
        <v>57430</v>
      </c>
      <c r="AKN163" t="s">
        <v>832</v>
      </c>
      <c r="AKO163" t="s">
        <v>843</v>
      </c>
      <c r="AKP163" s="34">
        <v>56379.94921875</v>
      </c>
      <c r="AKQ163" t="s">
        <v>830</v>
      </c>
      <c r="AKR163" t="s">
        <v>843</v>
      </c>
      <c r="AKS163" s="34">
        <v>49979.852695987698</v>
      </c>
      <c r="AKT163" t="s">
        <v>832</v>
      </c>
      <c r="AKU163" t="s">
        <v>843</v>
      </c>
      <c r="AKV163" s="34">
        <v>55985.403425570701</v>
      </c>
      <c r="AKW163" t="s">
        <v>832</v>
      </c>
      <c r="AKX163" t="s">
        <v>843</v>
      </c>
      <c r="AKY163" s="34">
        <v>0.24560821056365967</v>
      </c>
      <c r="AKZ163" s="34">
        <v>0.25558900833129883</v>
      </c>
      <c r="ALA163" s="34">
        <v>0.26205205917358398</v>
      </c>
      <c r="ALB163" s="34">
        <v>0.27279418706893921</v>
      </c>
      <c r="ALC163" s="34">
        <v>0.27945417165756226</v>
      </c>
      <c r="ALD163" t="s">
        <v>830</v>
      </c>
      <c r="ALE163" t="s">
        <v>843</v>
      </c>
      <c r="ALF163" t="s">
        <v>843</v>
      </c>
      <c r="ALG163" t="s">
        <v>843</v>
      </c>
      <c r="ALH163" s="34">
        <v>0.27189904451370239</v>
      </c>
      <c r="ALI163" s="34">
        <v>0.27928042411804199</v>
      </c>
      <c r="ALJ163" s="34">
        <v>0.28115540742874146</v>
      </c>
      <c r="ALK163" s="34">
        <v>0.2827993631362915</v>
      </c>
      <c r="ALL163" s="34">
        <v>0.28175538778305054</v>
      </c>
      <c r="ALM163" t="s">
        <v>832</v>
      </c>
    </row>
    <row r="164" spans="1:1001">
      <c r="A164" t="s">
        <v>512</v>
      </c>
      <c r="B164" t="s">
        <v>195</v>
      </c>
      <c r="C164" t="s">
        <v>346</v>
      </c>
      <c r="D164" s="34">
        <v>3.9769917726516724E-2</v>
      </c>
      <c r="E164" t="s">
        <v>465</v>
      </c>
      <c r="F164" s="34">
        <v>4.4602848589420319E-2</v>
      </c>
      <c r="G164" t="s">
        <v>465</v>
      </c>
      <c r="H164" s="34">
        <v>4.3633695691823959E-2</v>
      </c>
      <c r="I164" t="s">
        <v>465</v>
      </c>
      <c r="J164" s="34">
        <v>4.1830644011497498E-2</v>
      </c>
      <c r="K164" t="s">
        <v>465</v>
      </c>
      <c r="L164" s="34"/>
      <c r="M164" t="s">
        <v>465</v>
      </c>
      <c r="N164" s="34">
        <v>0.55762004852294922</v>
      </c>
      <c r="O164" s="34"/>
      <c r="P164" t="s">
        <v>1459</v>
      </c>
      <c r="Q164" s="34"/>
      <c r="R164" t="s">
        <v>1459</v>
      </c>
      <c r="S164" s="34"/>
      <c r="T164" t="s">
        <v>1459</v>
      </c>
      <c r="U164" s="34"/>
      <c r="V164" t="s">
        <v>1459</v>
      </c>
      <c r="W164" t="s">
        <v>843</v>
      </c>
      <c r="X164" t="s">
        <v>465</v>
      </c>
      <c r="Y164" s="34">
        <v>0.55313539505004883</v>
      </c>
      <c r="Z164" s="34"/>
      <c r="AA164" t="s">
        <v>1459</v>
      </c>
      <c r="AB164" s="34"/>
      <c r="AC164" t="s">
        <v>1459</v>
      </c>
      <c r="AD164" s="34"/>
      <c r="AE164" t="s">
        <v>1459</v>
      </c>
      <c r="AF164" s="34"/>
      <c r="AG164" t="s">
        <v>1459</v>
      </c>
      <c r="AH164" t="s">
        <v>843</v>
      </c>
      <c r="AI164" t="s">
        <v>465</v>
      </c>
      <c r="AJ164" s="34">
        <v>0.55089175701141357</v>
      </c>
      <c r="AK164" s="34"/>
      <c r="AL164" t="s">
        <v>1459</v>
      </c>
      <c r="AM164" s="34"/>
      <c r="AN164" t="s">
        <v>1459</v>
      </c>
      <c r="AO164" s="34"/>
      <c r="AP164" t="s">
        <v>1459</v>
      </c>
      <c r="AQ164" s="34"/>
      <c r="AR164" t="s">
        <v>1459</v>
      </c>
      <c r="AS164" t="s">
        <v>843</v>
      </c>
      <c r="AT164" t="s">
        <v>465</v>
      </c>
      <c r="AU164" s="34">
        <v>0.5560491681098938</v>
      </c>
      <c r="AV164" s="34"/>
      <c r="AW164" t="s">
        <v>1459</v>
      </c>
      <c r="AX164" s="34"/>
      <c r="AY164" t="s">
        <v>1459</v>
      </c>
      <c r="AZ164" s="34"/>
      <c r="BA164" t="s">
        <v>1459</v>
      </c>
      <c r="BB164" s="34"/>
      <c r="BC164" t="s">
        <v>1459</v>
      </c>
      <c r="BD164" t="s">
        <v>843</v>
      </c>
      <c r="BE164" s="34">
        <v>0.54523499805254672</v>
      </c>
      <c r="BF164" t="s">
        <v>465</v>
      </c>
      <c r="BG164" t="s">
        <v>843</v>
      </c>
      <c r="BH164" t="s">
        <v>465</v>
      </c>
      <c r="BI164" s="34">
        <v>3.0569381713867188</v>
      </c>
      <c r="BJ164" t="s">
        <v>465</v>
      </c>
      <c r="BK164" s="34">
        <v>4.1264667510986328</v>
      </c>
      <c r="BL164" t="s">
        <v>465</v>
      </c>
      <c r="BM164" s="34">
        <v>4.477994441986084</v>
      </c>
      <c r="BN164" t="s">
        <v>465</v>
      </c>
      <c r="BO164" s="34">
        <v>5.1013460159301758</v>
      </c>
      <c r="BP164" t="s">
        <v>843</v>
      </c>
      <c r="BQ164" s="34">
        <v>2.3396694660186768</v>
      </c>
      <c r="BR164" t="s">
        <v>465</v>
      </c>
      <c r="BS164" s="34"/>
      <c r="BT164" t="s">
        <v>843</v>
      </c>
      <c r="BU164" s="34">
        <v>3.3246822357177734</v>
      </c>
      <c r="BV164" t="s">
        <v>1552</v>
      </c>
      <c r="BW164" t="s">
        <v>843</v>
      </c>
      <c r="BX164" s="34">
        <v>2.5122501850128174</v>
      </c>
      <c r="BY164" t="s">
        <v>465</v>
      </c>
      <c r="BZ164" t="s">
        <v>843</v>
      </c>
      <c r="CA164" t="s">
        <v>465</v>
      </c>
      <c r="CB164" s="34">
        <v>5.4214815609157085E-3</v>
      </c>
      <c r="CC164" s="34">
        <v>4.6930694952607155E-3</v>
      </c>
      <c r="CD164" s="34">
        <v>4.7089480794966221E-3</v>
      </c>
      <c r="CE164" s="34">
        <v>3.8022354710847139E-3</v>
      </c>
      <c r="CF164" s="34">
        <v>3.8022384978830814E-3</v>
      </c>
      <c r="CG164" t="s">
        <v>843</v>
      </c>
      <c r="CH164" t="s">
        <v>465</v>
      </c>
      <c r="CI164" s="34">
        <v>6.4205015078186989E-3</v>
      </c>
      <c r="CJ164" s="34">
        <v>5.952516570687294E-3</v>
      </c>
      <c r="CK164" s="34">
        <v>5.778125487267971E-3</v>
      </c>
      <c r="CL164" s="34">
        <v>5.6714778766036034E-3</v>
      </c>
      <c r="CM164" s="34">
        <v>5.6387479417026043E-3</v>
      </c>
      <c r="CN164" t="s">
        <v>843</v>
      </c>
      <c r="CO164" t="s">
        <v>465</v>
      </c>
      <c r="CP164" s="34">
        <v>5.9743542224168777E-3</v>
      </c>
      <c r="CQ164" s="34">
        <v>5.7432614266872406E-3</v>
      </c>
      <c r="CR164" s="34">
        <v>5.7246191427111626E-3</v>
      </c>
      <c r="CS164" s="34">
        <v>5.6582079268991947E-3</v>
      </c>
      <c r="CT164" s="34">
        <v>5.6660785339772701E-3</v>
      </c>
      <c r="CU164" t="s">
        <v>843</v>
      </c>
      <c r="CV164" t="s">
        <v>465</v>
      </c>
      <c r="CW164" s="34">
        <v>5.7653733529150486E-3</v>
      </c>
      <c r="CX164" s="34">
        <v>5.6581948883831501E-3</v>
      </c>
      <c r="CY164" s="34">
        <v>5.5668866261839867E-3</v>
      </c>
      <c r="CZ164" s="34">
        <v>5.4930443875491619E-3</v>
      </c>
      <c r="DA164" s="34">
        <v>5.49300666898489E-3</v>
      </c>
      <c r="DB164" t="s">
        <v>843</v>
      </c>
      <c r="DC164" s="34"/>
      <c r="DD164" s="34"/>
      <c r="DE164" s="34"/>
      <c r="DF164" s="34"/>
      <c r="DG164" s="34"/>
      <c r="DH164" t="s">
        <v>1460</v>
      </c>
      <c r="DI164" t="s">
        <v>843</v>
      </c>
      <c r="DJ164" s="34"/>
      <c r="DK164" s="34"/>
      <c r="DL164" s="34"/>
      <c r="DM164" s="34"/>
      <c r="DN164" s="34"/>
      <c r="DO164" t="s">
        <v>1460</v>
      </c>
      <c r="DP164" t="s">
        <v>843</v>
      </c>
      <c r="DQ164" s="34"/>
      <c r="DR164" t="s">
        <v>1460</v>
      </c>
      <c r="DS164" t="s">
        <v>843</v>
      </c>
      <c r="DT164" t="s">
        <v>843</v>
      </c>
      <c r="DU164" s="34"/>
      <c r="DV164" t="s">
        <v>1460</v>
      </c>
      <c r="DW164" t="s">
        <v>843</v>
      </c>
      <c r="DX164" t="s">
        <v>843</v>
      </c>
      <c r="DY164" t="s">
        <v>465</v>
      </c>
      <c r="DZ164" s="34">
        <v>2.1715874318033457E-3</v>
      </c>
      <c r="EA164" s="34">
        <v>3.2348956447094679E-3</v>
      </c>
      <c r="EB164" s="34">
        <v>-7.9938117414712906E-4</v>
      </c>
      <c r="EC164" s="34">
        <v>-6.023443304002285E-3</v>
      </c>
      <c r="ED164" s="34">
        <v>1.3055985793471336E-2</v>
      </c>
      <c r="EE164" t="s">
        <v>843</v>
      </c>
      <c r="EF164" t="s">
        <v>465</v>
      </c>
      <c r="EG164" s="34">
        <v>3.6000001709908247E-3</v>
      </c>
      <c r="EH164" s="34">
        <v>2.5999997742474079E-3</v>
      </c>
      <c r="EI164" s="34">
        <v>-9.9999961093999445E-5</v>
      </c>
      <c r="EJ164" s="34">
        <v>1.999999862164259E-3</v>
      </c>
      <c r="EK164" s="34">
        <v>1.0000000474974513E-3</v>
      </c>
      <c r="EL164" t="s">
        <v>843</v>
      </c>
      <c r="EM164" t="s">
        <v>465</v>
      </c>
      <c r="EN164" s="34">
        <v>3.5073859617114067E-3</v>
      </c>
      <c r="EO164" s="34">
        <v>2.6816804893314838E-3</v>
      </c>
      <c r="EP164" s="34">
        <v>-1.4286595396697521E-3</v>
      </c>
      <c r="EQ164" s="34">
        <v>5.0182463601231575E-3</v>
      </c>
      <c r="ER164" s="34">
        <v>7.3443073779344559E-3</v>
      </c>
      <c r="ES164" t="s">
        <v>843</v>
      </c>
      <c r="ET164" t="s">
        <v>465</v>
      </c>
      <c r="EU164" s="34">
        <v>3.8306564092636108E-3</v>
      </c>
      <c r="EV164" s="34">
        <v>2.7025560848414898E-3</v>
      </c>
      <c r="EW164" s="34">
        <v>3.3236271701753139E-3</v>
      </c>
      <c r="EX164" s="34">
        <v>4.6387426555156708E-3</v>
      </c>
      <c r="EY164" s="34">
        <v>-7.6699157943949103E-5</v>
      </c>
      <c r="EZ164" t="s">
        <v>843</v>
      </c>
      <c r="FA164" t="s">
        <v>465</v>
      </c>
      <c r="FB164" s="34">
        <v>-4.2330138385295868E-3</v>
      </c>
      <c r="FC164" s="34">
        <v>-5.191451869904995E-3</v>
      </c>
      <c r="FD164" s="34">
        <v>-1.7498646629974246E-3</v>
      </c>
      <c r="FE164" s="34">
        <v>-1.8796479562297463E-3</v>
      </c>
      <c r="FF164" s="34">
        <v>1.3925275765359402E-2</v>
      </c>
      <c r="FG164" t="s">
        <v>843</v>
      </c>
      <c r="FH164" s="34"/>
      <c r="FI164" s="34"/>
      <c r="FJ164" s="34"/>
      <c r="FK164" s="34"/>
      <c r="FL164" s="34"/>
      <c r="FM164" t="s">
        <v>843</v>
      </c>
      <c r="FN164" t="s">
        <v>843</v>
      </c>
      <c r="FO164" s="34">
        <v>0.65316999999999992</v>
      </c>
      <c r="FP164" t="s">
        <v>1462</v>
      </c>
      <c r="FQ164" t="s">
        <v>843</v>
      </c>
      <c r="FR164" t="s">
        <v>843</v>
      </c>
      <c r="FS164" s="34">
        <v>0.69460999999999995</v>
      </c>
      <c r="FT164" t="s">
        <v>1462</v>
      </c>
      <c r="FU164" t="s">
        <v>843</v>
      </c>
      <c r="FV164" t="s">
        <v>843</v>
      </c>
      <c r="FW164" s="34">
        <v>0.61215000000000008</v>
      </c>
      <c r="FX164" t="s">
        <v>1462</v>
      </c>
      <c r="FY164" t="s">
        <v>843</v>
      </c>
      <c r="FZ164" s="34"/>
      <c r="GA164" s="34"/>
      <c r="GB164" s="34"/>
      <c r="GC164" s="34"/>
      <c r="GD164" s="34"/>
      <c r="GE164" t="s">
        <v>1460</v>
      </c>
      <c r="GF164" t="s">
        <v>843</v>
      </c>
      <c r="GG164" s="34">
        <v>-8.915574848651886E-2</v>
      </c>
      <c r="GH164" s="34">
        <v>-0.11205221712589264</v>
      </c>
      <c r="GI164" s="34">
        <v>-0.14041392505168915</v>
      </c>
      <c r="GJ164" s="34">
        <v>-0.10154487192630768</v>
      </c>
      <c r="GK164" s="34"/>
      <c r="GL164" t="s">
        <v>832</v>
      </c>
      <c r="GM164" t="s">
        <v>843</v>
      </c>
      <c r="GN164" s="34"/>
      <c r="GO164" t="s">
        <v>1460</v>
      </c>
      <c r="GP164" t="s">
        <v>843</v>
      </c>
      <c r="GQ164" t="s">
        <v>843</v>
      </c>
      <c r="GR164" s="34">
        <v>8.084646612405777E-2</v>
      </c>
      <c r="GS164" s="34">
        <v>0.10356674343347549</v>
      </c>
      <c r="GT164" s="34">
        <v>0.10714974254369736</v>
      </c>
      <c r="GU164" s="34">
        <v>1.8312776461243629E-2</v>
      </c>
      <c r="GV164" s="34">
        <v>-6.9137625396251678E-2</v>
      </c>
      <c r="GW164" t="s">
        <v>832</v>
      </c>
      <c r="GX164" t="s">
        <v>843</v>
      </c>
      <c r="GY164" t="s">
        <v>843</v>
      </c>
      <c r="GZ164" t="s">
        <v>843</v>
      </c>
      <c r="HA164" t="s">
        <v>843</v>
      </c>
      <c r="HB164" t="s">
        <v>843</v>
      </c>
      <c r="HC164" t="s">
        <v>843</v>
      </c>
      <c r="HD164" t="s">
        <v>843</v>
      </c>
      <c r="HE164" t="s">
        <v>843</v>
      </c>
      <c r="HF164" t="s">
        <v>843</v>
      </c>
      <c r="HG164" t="s">
        <v>843</v>
      </c>
      <c r="HH164" s="34">
        <v>221537</v>
      </c>
      <c r="HI164" s="34">
        <v>225987</v>
      </c>
      <c r="HJ164" s="34">
        <v>230399</v>
      </c>
      <c r="HK164" s="34">
        <v>234685</v>
      </c>
      <c r="HL164" s="34">
        <v>238649</v>
      </c>
      <c r="HM164" s="34">
        <v>242141</v>
      </c>
      <c r="HN164" s="34">
        <v>245635</v>
      </c>
      <c r="HO164" s="34">
        <v>249367</v>
      </c>
      <c r="HP164" s="34">
        <v>253077</v>
      </c>
      <c r="HQ164" s="34">
        <v>256976</v>
      </c>
      <c r="HR164" s="34">
        <v>261426</v>
      </c>
      <c r="HS164" s="34">
        <v>266303</v>
      </c>
      <c r="HT164" s="34">
        <v>271303</v>
      </c>
      <c r="HU164" s="34">
        <v>276394</v>
      </c>
      <c r="HV164" s="34">
        <v>280798</v>
      </c>
      <c r="HW164" s="34">
        <v>283032</v>
      </c>
      <c r="HX164" s="34">
        <v>283748</v>
      </c>
      <c r="HY164" s="34">
        <v>284349</v>
      </c>
      <c r="HZ164" s="34">
        <v>284880</v>
      </c>
      <c r="IA164" s="34">
        <v>285374</v>
      </c>
      <c r="IB164" s="34">
        <v>286403</v>
      </c>
      <c r="IC164" s="34">
        <v>287800</v>
      </c>
      <c r="ID164" s="34">
        <v>289950</v>
      </c>
      <c r="IE164" s="34">
        <v>292991</v>
      </c>
      <c r="IF164" s="34">
        <v>295966</v>
      </c>
      <c r="IG164" s="34">
        <v>298873</v>
      </c>
      <c r="IH164" s="34">
        <v>301712</v>
      </c>
      <c r="II164" s="34">
        <v>304499</v>
      </c>
      <c r="IJ164" s="34">
        <v>307233</v>
      </c>
      <c r="IK164" s="34">
        <v>309909</v>
      </c>
      <c r="IL164" s="34">
        <v>312529</v>
      </c>
      <c r="IM164" s="34">
        <v>315098</v>
      </c>
      <c r="IN164" s="34">
        <v>317611</v>
      </c>
      <c r="IO164" s="34">
        <v>320065</v>
      </c>
      <c r="IP164" s="34">
        <v>322481</v>
      </c>
      <c r="IQ164" s="34">
        <v>324862</v>
      </c>
      <c r="IR164" s="34">
        <v>327183</v>
      </c>
      <c r="IS164" s="34">
        <v>329447</v>
      </c>
      <c r="IT164" s="34">
        <v>331656</v>
      </c>
      <c r="IU164" s="34">
        <v>333802</v>
      </c>
      <c r="IV164" s="34">
        <v>335889</v>
      </c>
      <c r="IW164" s="34">
        <v>337916</v>
      </c>
      <c r="IX164" s="34">
        <v>339885</v>
      </c>
      <c r="IY164" s="34">
        <v>341793</v>
      </c>
      <c r="IZ164" s="34">
        <v>343639</v>
      </c>
      <c r="JA164" s="34">
        <v>345421</v>
      </c>
      <c r="JB164" s="34">
        <v>347128</v>
      </c>
      <c r="JC164" s="34">
        <v>348766</v>
      </c>
      <c r="JD164" s="34">
        <v>350320</v>
      </c>
      <c r="JE164" s="34">
        <v>351790</v>
      </c>
      <c r="JF164" s="34">
        <v>353191</v>
      </c>
      <c r="JG164" s="34">
        <v>354513</v>
      </c>
      <c r="JH164" s="34">
        <v>355761</v>
      </c>
      <c r="JI164" s="34">
        <v>356935</v>
      </c>
      <c r="JJ164" s="34">
        <v>358026</v>
      </c>
      <c r="JK164" s="34">
        <v>359043</v>
      </c>
      <c r="JL164" s="34">
        <v>359996</v>
      </c>
      <c r="JM164" s="34">
        <v>360897</v>
      </c>
      <c r="JN164" s="34">
        <v>361745</v>
      </c>
      <c r="JO164" s="34">
        <v>362520</v>
      </c>
      <c r="JP164" s="34">
        <v>363238</v>
      </c>
      <c r="JQ164" s="34">
        <v>363914</v>
      </c>
      <c r="JR164" s="34">
        <v>364535</v>
      </c>
      <c r="JS164" s="34">
        <v>365098</v>
      </c>
      <c r="JT164" s="34">
        <v>365629</v>
      </c>
      <c r="JU164" s="34">
        <v>366123</v>
      </c>
      <c r="JV164" s="34">
        <v>366574</v>
      </c>
      <c r="JW164" s="34">
        <v>366993</v>
      </c>
      <c r="JX164" s="34">
        <v>367380</v>
      </c>
      <c r="JY164" s="34">
        <v>367730</v>
      </c>
      <c r="JZ164" s="34">
        <v>368043</v>
      </c>
      <c r="KA164" s="34">
        <v>368327</v>
      </c>
      <c r="KB164" s="34">
        <v>368589</v>
      </c>
      <c r="KC164" s="34">
        <v>368825</v>
      </c>
      <c r="KD164" s="34">
        <v>369038</v>
      </c>
      <c r="KE164" s="34">
        <v>369228</v>
      </c>
      <c r="KF164" s="34">
        <v>369392</v>
      </c>
      <c r="KG164" s="34">
        <v>369534</v>
      </c>
      <c r="KH164" s="34">
        <v>369650</v>
      </c>
      <c r="KI164" s="34">
        <v>369738</v>
      </c>
      <c r="KJ164" s="34">
        <v>369810</v>
      </c>
      <c r="KK164" s="34">
        <v>369859</v>
      </c>
      <c r="KL164" s="34">
        <v>369886</v>
      </c>
      <c r="KM164" s="34">
        <v>369895</v>
      </c>
      <c r="KN164" s="34">
        <v>369880</v>
      </c>
      <c r="KO164" s="34">
        <v>369844</v>
      </c>
      <c r="KP164" s="34">
        <v>369785</v>
      </c>
      <c r="KQ164" s="34">
        <v>369706</v>
      </c>
      <c r="KR164" s="34">
        <v>369613</v>
      </c>
      <c r="KS164" s="34">
        <v>369498</v>
      </c>
      <c r="KT164" s="34">
        <v>369356</v>
      </c>
      <c r="KU164" s="34">
        <v>369190</v>
      </c>
      <c r="KV164" s="34">
        <v>368998</v>
      </c>
      <c r="KW164" s="34">
        <v>368779</v>
      </c>
      <c r="KX164" s="34">
        <v>368539</v>
      </c>
      <c r="KY164" s="34">
        <v>368276</v>
      </c>
      <c r="KZ164" s="34">
        <v>367993</v>
      </c>
      <c r="LA164" s="34">
        <v>367680</v>
      </c>
      <c r="LB164" s="34">
        <v>367337</v>
      </c>
      <c r="LC164" s="34">
        <v>366969</v>
      </c>
      <c r="LD164" s="34">
        <v>366575</v>
      </c>
      <c r="LE164" t="s">
        <v>843</v>
      </c>
      <c r="LF164" t="s">
        <v>843</v>
      </c>
      <c r="LG164" t="s">
        <v>843</v>
      </c>
      <c r="LH164" s="34">
        <v>2.0148633047938347E-2</v>
      </c>
      <c r="LI164" s="34">
        <v>1.9887857139110565E-2</v>
      </c>
      <c r="LJ164" s="34">
        <v>1.933511346578598E-2</v>
      </c>
      <c r="LK164" s="34">
        <v>1.843160018324852E-2</v>
      </c>
      <c r="LL164" s="34">
        <v>1.6749663278460503E-2</v>
      </c>
      <c r="LM164" s="34">
        <v>1.4526347629725933E-2</v>
      </c>
      <c r="LN164" s="34">
        <v>1.4326493255794048E-2</v>
      </c>
      <c r="LO164" s="34">
        <v>1.507901307195425E-2</v>
      </c>
      <c r="LP164" s="34">
        <v>1.4768083579838276E-2</v>
      </c>
      <c r="LQ164" s="34">
        <v>1.5288905240595341E-2</v>
      </c>
      <c r="LR164" s="34">
        <v>1.7168564721941948E-2</v>
      </c>
      <c r="LS164" s="34">
        <v>1.8483497202396393E-2</v>
      </c>
      <c r="LT164" s="34">
        <v>1.8601519986987114E-2</v>
      </c>
      <c r="LU164" s="34">
        <v>1.8591105937957764E-2</v>
      </c>
      <c r="LV164" s="34">
        <v>1.5808165073394775E-2</v>
      </c>
      <c r="LW164" s="34">
        <v>7.9244161024689674E-3</v>
      </c>
      <c r="LX164" s="34">
        <v>2.5265547446906567E-3</v>
      </c>
      <c r="LY164" s="34">
        <v>2.1158365998417139E-3</v>
      </c>
      <c r="LZ164" s="34">
        <v>1.8656819593161345E-3</v>
      </c>
      <c r="MA164" s="34">
        <v>1.7325617372989655E-3</v>
      </c>
      <c r="MB164" s="34">
        <v>3.59930912964046E-3</v>
      </c>
      <c r="MC164" s="34">
        <v>4.8658847808837891E-3</v>
      </c>
      <c r="MD164" s="34">
        <v>7.4426997452974319E-3</v>
      </c>
      <c r="ME164" s="34">
        <v>1.0433397255837917E-2</v>
      </c>
      <c r="MF164" s="34">
        <v>1.0102691128849983E-2</v>
      </c>
      <c r="MG164" s="34">
        <v>9.7741512581706047E-3</v>
      </c>
      <c r="MH164" s="34">
        <v>9.4541860744357109E-3</v>
      </c>
      <c r="MI164" s="34">
        <v>9.1948835179209709E-3</v>
      </c>
      <c r="MJ164" s="34">
        <v>8.9386142790317535E-3</v>
      </c>
      <c r="MK164" s="34">
        <v>8.6722886189818382E-3</v>
      </c>
      <c r="ML164" s="34">
        <v>8.4185590967535973E-3</v>
      </c>
      <c r="MM164" s="34">
        <v>8.1864362582564354E-3</v>
      </c>
      <c r="MN164" s="34">
        <v>7.9436618834733963E-3</v>
      </c>
      <c r="MO164" s="34">
        <v>7.696736603975296E-3</v>
      </c>
      <c r="MP164" s="34">
        <v>7.5201196596026421E-3</v>
      </c>
      <c r="MQ164" s="34">
        <v>7.3562571778893471E-3</v>
      </c>
      <c r="MR164" s="34">
        <v>7.1191703900694847E-3</v>
      </c>
      <c r="MS164" s="34">
        <v>6.895843893289566E-3</v>
      </c>
      <c r="MT164" s="34">
        <v>6.6827959381043911E-3</v>
      </c>
      <c r="MU164" s="34">
        <v>6.4497157000005245E-3</v>
      </c>
      <c r="MV164" s="34">
        <v>6.2327454797923565E-3</v>
      </c>
      <c r="MW164" s="34">
        <v>6.0165957547724247E-3</v>
      </c>
      <c r="MX164" s="34">
        <v>5.8099813759326935E-3</v>
      </c>
      <c r="MY164" s="34">
        <v>5.5979653261601925E-3</v>
      </c>
      <c r="MZ164" s="34">
        <v>5.3863972425460815E-3</v>
      </c>
      <c r="NA164" s="34">
        <v>5.1722750067710876E-3</v>
      </c>
      <c r="NB164" s="34">
        <v>4.9296249635517597E-3</v>
      </c>
      <c r="NC164" s="34">
        <v>4.707622341811657E-3</v>
      </c>
      <c r="ND164" s="34">
        <v>4.4458121992647648E-3</v>
      </c>
      <c r="NE164" s="34">
        <v>4.1873841546475887E-3</v>
      </c>
      <c r="NF164" s="34">
        <v>3.974580205976963E-3</v>
      </c>
      <c r="NG164" s="34">
        <v>3.7360296119004488E-3</v>
      </c>
      <c r="NH164" s="34">
        <v>3.5141403786838055E-3</v>
      </c>
      <c r="NI164" s="34">
        <v>3.2945352140814066E-3</v>
      </c>
      <c r="NJ164" s="34">
        <v>3.0519170686602592E-3</v>
      </c>
      <c r="NK164" s="34">
        <v>2.8365489561110735E-3</v>
      </c>
      <c r="NL164" s="34">
        <v>2.6507617440074682E-3</v>
      </c>
      <c r="NM164" s="34">
        <v>2.4996788706630468E-3</v>
      </c>
      <c r="NN164" s="34">
        <v>2.3469447623938322E-3</v>
      </c>
      <c r="NO164" s="34">
        <v>2.1401015110313892E-3</v>
      </c>
      <c r="NP164" s="34">
        <v>1.9786215852946043E-3</v>
      </c>
      <c r="NQ164" s="34">
        <v>1.8593091517686844E-3</v>
      </c>
      <c r="NR164" s="34">
        <v>1.7049928428605199E-3</v>
      </c>
      <c r="NS164" s="34">
        <v>1.5432419022545218E-3</v>
      </c>
      <c r="NT164" s="34">
        <v>1.4533473877236247E-3</v>
      </c>
      <c r="NU164" s="34">
        <v>1.3501844368875027E-3</v>
      </c>
      <c r="NV164" s="34">
        <v>1.2310683960095048E-3</v>
      </c>
      <c r="NW164" s="34">
        <v>1.1423634132370353E-3</v>
      </c>
      <c r="NX164" s="34">
        <v>1.0539604118093848E-3</v>
      </c>
      <c r="NY164" s="34">
        <v>9.522385080344975E-4</v>
      </c>
      <c r="NZ164" s="34">
        <v>8.5080595454201102E-4</v>
      </c>
      <c r="OA164" s="34">
        <v>7.7135139144957066E-4</v>
      </c>
      <c r="OB164" s="34">
        <v>7.1107159601524472E-4</v>
      </c>
      <c r="OC164" s="34">
        <v>6.4007466426119208E-4</v>
      </c>
      <c r="OD164" s="34">
        <v>5.7734298752620816E-4</v>
      </c>
      <c r="OE164" s="34">
        <v>5.147196352481842E-4</v>
      </c>
      <c r="OF164" s="34">
        <v>4.4407139648683369E-4</v>
      </c>
      <c r="OG164" s="34">
        <v>3.8434160524047911E-4</v>
      </c>
      <c r="OH164" s="34">
        <v>3.1385960755869746E-4</v>
      </c>
      <c r="OI164" s="34">
        <v>2.3803469957783818E-4</v>
      </c>
      <c r="OJ164" s="34">
        <v>1.9471353152766824E-4</v>
      </c>
      <c r="OK164" s="34">
        <v>1.3249169569462538E-4</v>
      </c>
      <c r="OL164" s="34">
        <v>7.2998125688172877E-5</v>
      </c>
      <c r="OM164" s="34">
        <v>2.4331524400622584E-5</v>
      </c>
      <c r="ON164" s="34">
        <v>-4.0552869904786348E-5</v>
      </c>
      <c r="OO164" s="34">
        <v>-9.7333599114790559E-5</v>
      </c>
      <c r="OP164" s="34">
        <v>-1.5953944239299744E-4</v>
      </c>
      <c r="OQ164" s="34">
        <v>-2.1366047440096736E-4</v>
      </c>
      <c r="OR164" s="34">
        <v>-2.515828819014132E-4</v>
      </c>
      <c r="OS164" s="34">
        <v>-3.1118464539758861E-4</v>
      </c>
      <c r="OT164" s="34">
        <v>-3.8437906187027693E-4</v>
      </c>
      <c r="OU164" s="34">
        <v>-4.4953191536478698E-4</v>
      </c>
      <c r="OV164" s="34">
        <v>-5.201927269808948E-4</v>
      </c>
      <c r="OW164" s="34">
        <v>-5.9367535868659616E-4</v>
      </c>
      <c r="OX164" s="34">
        <v>-6.5100815845653415E-4</v>
      </c>
      <c r="OY164" s="34">
        <v>-7.1388343349099159E-4</v>
      </c>
      <c r="OZ164" s="34">
        <v>-7.6874083606526256E-4</v>
      </c>
      <c r="PA164" s="34">
        <v>-8.5092161316424608E-4</v>
      </c>
      <c r="PB164" s="34">
        <v>-9.3331182142719626E-4</v>
      </c>
      <c r="PC164" s="34">
        <v>-1.0023070499300957E-3</v>
      </c>
      <c r="PD164" s="34">
        <v>-1.0742369340732694E-3</v>
      </c>
      <c r="PE164" t="s">
        <v>1300</v>
      </c>
      <c r="PF164" t="s">
        <v>843</v>
      </c>
      <c r="PG164" t="s">
        <v>843</v>
      </c>
      <c r="PH164" t="s">
        <v>843</v>
      </c>
      <c r="PI164" t="s">
        <v>843</v>
      </c>
      <c r="PJ164" t="s">
        <v>1300</v>
      </c>
      <c r="PK164" s="34">
        <v>0.50713878870010376</v>
      </c>
      <c r="PL164" s="34">
        <v>0.50625920295715332</v>
      </c>
      <c r="PM164" s="34">
        <v>0.50542318820953369</v>
      </c>
      <c r="PN164" s="34">
        <v>0.50465089082717896</v>
      </c>
      <c r="PO164" s="34">
        <v>0.5040205717086792</v>
      </c>
      <c r="PP164" s="34">
        <v>0.50433838367462158</v>
      </c>
      <c r="PQ164" s="34">
        <v>0.50514787435531616</v>
      </c>
      <c r="PR164" s="34">
        <v>0.50553601980209351</v>
      </c>
      <c r="PS164" s="34">
        <v>0.5058974027633667</v>
      </c>
      <c r="PT164" s="34">
        <v>0.50606280565261841</v>
      </c>
      <c r="PU164" s="34">
        <v>0.50574159622192383</v>
      </c>
      <c r="PV164" s="34">
        <v>0.50517266988754272</v>
      </c>
      <c r="PW164" s="34">
        <v>0.50461661815643311</v>
      </c>
      <c r="PX164" s="34">
        <v>0.504081130027771</v>
      </c>
      <c r="PY164" s="34">
        <v>0.50349718332290649</v>
      </c>
      <c r="PZ164" s="34">
        <v>0.50270992517471313</v>
      </c>
      <c r="QA164" s="34">
        <v>0.5018044114112854</v>
      </c>
      <c r="QB164" s="34">
        <v>0.50091260671615601</v>
      </c>
      <c r="QC164" s="34">
        <v>0.50001406669616699</v>
      </c>
      <c r="QD164" s="34">
        <v>0.49912044405937195</v>
      </c>
      <c r="QE164" s="34">
        <v>0.49840608239173889</v>
      </c>
      <c r="QF164" s="34">
        <v>0.49778318405151367</v>
      </c>
      <c r="QG164" s="34">
        <v>0.49731332063674927</v>
      </c>
      <c r="QH164" s="34">
        <v>0.49707669019699097</v>
      </c>
      <c r="QI164" s="34">
        <v>0.49685436487197876</v>
      </c>
      <c r="QJ164" s="34">
        <v>0.49664238095283508</v>
      </c>
      <c r="QK164" s="34">
        <v>0.49643367528915405</v>
      </c>
      <c r="QL164" s="34">
        <v>0.49622821807861328</v>
      </c>
      <c r="QM164" s="34">
        <v>0.49604371190071106</v>
      </c>
      <c r="QN164" s="34">
        <v>0.49586167931556702</v>
      </c>
      <c r="QO164" s="34">
        <v>0.49567559361457825</v>
      </c>
      <c r="QP164" s="34">
        <v>0.49549981951713562</v>
      </c>
      <c r="QQ164" s="34">
        <v>0.49532604217529297</v>
      </c>
      <c r="QR164" s="34">
        <v>0.49515879154205322</v>
      </c>
      <c r="QS164" s="34">
        <v>0.49500590562820435</v>
      </c>
      <c r="QT164" s="34">
        <v>0.49484395980834961</v>
      </c>
      <c r="QU164" s="34">
        <v>0.49470174312591553</v>
      </c>
      <c r="QV164" s="34">
        <v>0.49456208944320679</v>
      </c>
      <c r="QW164" s="34">
        <v>0.49441289901733398</v>
      </c>
      <c r="QX164" s="34">
        <v>0.49427205324172974</v>
      </c>
      <c r="QY164" s="34">
        <v>0.49413943290710449</v>
      </c>
      <c r="QZ164" s="34">
        <v>0.49401330947875977</v>
      </c>
      <c r="RA164" s="34">
        <v>0.49388468265533447</v>
      </c>
      <c r="RB164" s="34">
        <v>0.4937608540058136</v>
      </c>
      <c r="RC164" s="34">
        <v>0.49363720417022705</v>
      </c>
      <c r="RD164" s="34">
        <v>0.49353107810020447</v>
      </c>
      <c r="RE164" s="34">
        <v>0.49342894554138184</v>
      </c>
      <c r="RF164" s="34">
        <v>0.4933193027973175</v>
      </c>
      <c r="RG164" s="34">
        <v>0.49321761727333069</v>
      </c>
      <c r="RH164" s="34">
        <v>0.49312373995780945</v>
      </c>
      <c r="RI164" s="34">
        <v>0.49302786588668823</v>
      </c>
      <c r="RJ164" s="34">
        <v>0.49294102191925049</v>
      </c>
      <c r="RK164" s="34">
        <v>0.49286177754402161</v>
      </c>
      <c r="RL164" s="34">
        <v>0.49279281497001648</v>
      </c>
      <c r="RM164" s="34">
        <v>0.49272677302360535</v>
      </c>
      <c r="RN164" s="34">
        <v>0.49267914891242981</v>
      </c>
      <c r="RO164" s="34">
        <v>0.49263325333595276</v>
      </c>
      <c r="RP164" s="34">
        <v>0.49259206652641296</v>
      </c>
      <c r="RQ164" s="34">
        <v>0.49257072806358337</v>
      </c>
      <c r="RR164" s="34">
        <v>0.49254938960075378</v>
      </c>
      <c r="RS164" s="34">
        <v>0.49253106117248535</v>
      </c>
      <c r="RT164" s="34">
        <v>0.49254220724105835</v>
      </c>
      <c r="RU164" s="34">
        <v>0.49255901575088501</v>
      </c>
      <c r="RV164" s="34">
        <v>0.49257734417915344</v>
      </c>
      <c r="RW164" s="34">
        <v>0.49261409044265747</v>
      </c>
      <c r="RX164" s="34">
        <v>0.49265682697296143</v>
      </c>
      <c r="RY164" s="34">
        <v>0.49271634221076965</v>
      </c>
      <c r="RZ164" s="34">
        <v>0.49278596043586731</v>
      </c>
      <c r="SA164" s="34">
        <v>0.49286025762557983</v>
      </c>
      <c r="SB164" s="34">
        <v>0.49293774366378784</v>
      </c>
      <c r="SC164" s="34">
        <v>0.49301847815513611</v>
      </c>
      <c r="SD164" s="34">
        <v>0.49310803413391113</v>
      </c>
      <c r="SE164" s="34">
        <v>0.49319159984588623</v>
      </c>
      <c r="SF164" s="34">
        <v>0.49329355359077454</v>
      </c>
      <c r="SG164" s="34">
        <v>0.4933963418006897</v>
      </c>
      <c r="SH164" s="34">
        <v>0.49348911643028259</v>
      </c>
      <c r="SI164" s="34">
        <v>0.4935840368270874</v>
      </c>
      <c r="SJ164" s="34">
        <v>0.4936785101890564</v>
      </c>
      <c r="SK164" s="34">
        <v>0.49377518892288208</v>
      </c>
      <c r="SL164" s="34">
        <v>0.49386322498321533</v>
      </c>
      <c r="SM164" s="34">
        <v>0.49394282698631287</v>
      </c>
      <c r="SN164" s="34">
        <v>0.49402070045471191</v>
      </c>
      <c r="SO164" s="34">
        <v>0.4941008985042572</v>
      </c>
      <c r="SP164" s="34">
        <v>0.49417808651924133</v>
      </c>
      <c r="SQ164" s="34">
        <v>0.49425217509269714</v>
      </c>
      <c r="SR164" s="34">
        <v>0.49433004856109619</v>
      </c>
      <c r="SS164" s="34">
        <v>0.49439540505409241</v>
      </c>
      <c r="ST164" s="34">
        <v>0.49445235729217529</v>
      </c>
      <c r="SU164" s="34">
        <v>0.49451723694801331</v>
      </c>
      <c r="SV164" s="34">
        <v>0.49457371234893799</v>
      </c>
      <c r="SW164" s="34">
        <v>0.49461767077445984</v>
      </c>
      <c r="SX164" s="34">
        <v>0.4946504533290863</v>
      </c>
      <c r="SY164" s="34">
        <v>0.4946829080581665</v>
      </c>
      <c r="SZ164" s="34">
        <v>0.49470821022987366</v>
      </c>
      <c r="TA164" s="34">
        <v>0.49471834301948547</v>
      </c>
      <c r="TB164" s="34">
        <v>0.49472406506538391</v>
      </c>
      <c r="TC164" s="34">
        <v>0.49471864104270935</v>
      </c>
      <c r="TD164" s="34">
        <v>0.49471551179885864</v>
      </c>
      <c r="TE164" s="34">
        <v>0.49469831585884094</v>
      </c>
      <c r="TF164" s="34">
        <v>0.49467939138412476</v>
      </c>
      <c r="TG164" s="34">
        <v>0.4946654736995697</v>
      </c>
      <c r="TH164" t="s">
        <v>843</v>
      </c>
      <c r="TI164" t="s">
        <v>843</v>
      </c>
      <c r="TJ164" t="s">
        <v>1300</v>
      </c>
      <c r="TK164" s="34">
        <v>0.64595981709601602</v>
      </c>
      <c r="TL164" s="34">
        <v>0.64630851842919801</v>
      </c>
      <c r="TM164" s="34">
        <v>0.64756063950069109</v>
      </c>
      <c r="TN164" s="34">
        <v>0.64933346684591398</v>
      </c>
      <c r="TO164" s="34">
        <v>0.65131081355711995</v>
      </c>
      <c r="TP164" s="34">
        <v>0.65355237971343105</v>
      </c>
      <c r="TQ164" s="34">
        <v>0.65640616444351296</v>
      </c>
      <c r="TR164" s="34">
        <v>0.65925924440683803</v>
      </c>
      <c r="TS164" s="34">
        <v>0.66138104486192906</v>
      </c>
      <c r="TT164" s="34">
        <v>0.66332329999046602</v>
      </c>
      <c r="TU164" s="34">
        <v>0.66548915278290499</v>
      </c>
      <c r="TV164" s="34">
        <v>0.66743208406949195</v>
      </c>
      <c r="TW164" s="34">
        <v>0.66883091751826795</v>
      </c>
      <c r="TX164" s="34">
        <v>0.66979444236408492</v>
      </c>
      <c r="TY164" s="34">
        <v>0.67035436442858498</v>
      </c>
      <c r="TZ164" s="34">
        <v>0.670607917125979</v>
      </c>
      <c r="UA164" s="34">
        <v>0.67080591018423108</v>
      </c>
      <c r="UB164" s="34">
        <v>0.67085987793148205</v>
      </c>
      <c r="UC164" s="34">
        <v>0.67059639146307204</v>
      </c>
      <c r="UD164" s="34">
        <v>0.66985079229362199</v>
      </c>
      <c r="UE164" s="34">
        <v>0.66888614993557993</v>
      </c>
      <c r="UF164" s="34">
        <v>0.66826963168867293</v>
      </c>
      <c r="UG164" s="34">
        <v>0.66767603435758904</v>
      </c>
      <c r="UH164" s="34">
        <v>0.66667235512353595</v>
      </c>
      <c r="UI164" s="34">
        <v>0.66554491809039207</v>
      </c>
      <c r="UJ164" s="34">
        <v>0.66465354849718805</v>
      </c>
      <c r="UK164" s="34">
        <v>0.66387206363674001</v>
      </c>
      <c r="UL164" s="34">
        <v>0.66288559239931799</v>
      </c>
      <c r="UM164" s="34">
        <v>0.66170193029080493</v>
      </c>
      <c r="UN164" s="34">
        <v>0.66049120791714999</v>
      </c>
      <c r="UO164" s="34">
        <v>0.659084982377664</v>
      </c>
      <c r="UP164" s="34">
        <v>0.65716008537040094</v>
      </c>
      <c r="UQ164" s="34">
        <v>0.65482303824489707</v>
      </c>
      <c r="UR164" s="34">
        <v>0.65230500054676399</v>
      </c>
      <c r="US164" s="34">
        <v>0.64949152121904707</v>
      </c>
      <c r="UT164" s="34">
        <v>0.64638985169087204</v>
      </c>
      <c r="UU164" s="34">
        <v>0.64315437667241793</v>
      </c>
      <c r="UV164" s="34">
        <v>0.63977568504845206</v>
      </c>
      <c r="UW164" s="34">
        <v>0.63640886401703001</v>
      </c>
      <c r="UX164" s="34">
        <v>0.63333952462837206</v>
      </c>
      <c r="UY164" s="34">
        <v>0.63074651260760595</v>
      </c>
      <c r="UZ164" s="34">
        <v>0.62848256442808903</v>
      </c>
      <c r="VA164" s="34">
        <v>0.62627892710611999</v>
      </c>
      <c r="VB164" s="34">
        <v>0.624192127983897</v>
      </c>
      <c r="VC164" s="34">
        <v>0.62218982392885602</v>
      </c>
      <c r="VD164" s="34">
        <v>0.62004102234516401</v>
      </c>
      <c r="VE164" s="34">
        <v>0.61768713558111099</v>
      </c>
      <c r="VF164" s="34">
        <v>0.61530510428195395</v>
      </c>
      <c r="VG164" s="34">
        <v>0.61310603606136704</v>
      </c>
      <c r="VH164" s="34">
        <v>0.61112311322095603</v>
      </c>
      <c r="VI164" s="34">
        <v>0.60912792228567492</v>
      </c>
      <c r="VJ164" s="34">
        <v>0.60705249172808895</v>
      </c>
      <c r="VK164" s="34">
        <v>0.60510145856347397</v>
      </c>
      <c r="VL164" s="34">
        <v>0.60337511959443701</v>
      </c>
      <c r="VM164" s="34">
        <v>0.60172445576578193</v>
      </c>
      <c r="VN164" s="34">
        <v>0.60010500135081302</v>
      </c>
      <c r="VO164" s="34">
        <v>0.59871220791342095</v>
      </c>
      <c r="VP164" s="34">
        <v>0.59756661873055206</v>
      </c>
      <c r="VQ164" s="34">
        <v>0.59670430372818406</v>
      </c>
      <c r="VR164" s="34">
        <v>0.59629813527529496</v>
      </c>
      <c r="VS164" s="34">
        <v>0.59628342338002005</v>
      </c>
      <c r="VT164" s="34">
        <v>0.59641206931848001</v>
      </c>
      <c r="VU164" s="34">
        <v>0.59652982566831703</v>
      </c>
      <c r="VV164" s="34">
        <v>0.59648313121837293</v>
      </c>
      <c r="VW164" s="34">
        <v>0.59597980466538503</v>
      </c>
      <c r="VX164" s="34">
        <v>0.59478862948876399</v>
      </c>
      <c r="VY164" s="34">
        <v>0.59325129441804403</v>
      </c>
      <c r="VZ164" s="34">
        <v>0.59178866053120993</v>
      </c>
      <c r="WA164" s="34">
        <v>0.59029342914693206</v>
      </c>
      <c r="WB164" s="34">
        <v>0.58876621434204401</v>
      </c>
      <c r="WC164" s="34">
        <v>0.58724931597666596</v>
      </c>
      <c r="WD164" s="34">
        <v>0.58562963666845402</v>
      </c>
      <c r="WE164" s="34">
        <v>0.58401170953515902</v>
      </c>
      <c r="WF164" s="34">
        <v>0.58254456720667003</v>
      </c>
      <c r="WG164" s="34">
        <v>0.58102417637208104</v>
      </c>
      <c r="WH164" s="34">
        <v>0.57925376833045095</v>
      </c>
      <c r="WI164" s="34">
        <v>0.57728567851269297</v>
      </c>
      <c r="WJ164" s="34">
        <v>0.57519876384852298</v>
      </c>
      <c r="WK164" s="34">
        <v>0.57307994048424193</v>
      </c>
      <c r="WL164" s="34">
        <v>0.57102538963453808</v>
      </c>
      <c r="WM164" s="34">
        <v>0.56913414996890299</v>
      </c>
      <c r="WN164" s="34">
        <v>0.56742975025617903</v>
      </c>
      <c r="WO164" s="34">
        <v>0.56589597876102404</v>
      </c>
      <c r="WP164" s="34">
        <v>0.56448721934603097</v>
      </c>
      <c r="WQ164" s="34">
        <v>0.56310636301822603</v>
      </c>
      <c r="WR164" s="34">
        <v>0.56177393472121406</v>
      </c>
      <c r="WS164" s="34">
        <v>0.56053247157131803</v>
      </c>
      <c r="WT164" s="34">
        <v>0.55940801609927904</v>
      </c>
      <c r="WU164" s="34">
        <v>0.558368403751486</v>
      </c>
      <c r="WV164" s="34">
        <v>0.55736356169240198</v>
      </c>
      <c r="WW164" s="34">
        <v>0.55640011750165497</v>
      </c>
      <c r="WX164" s="34">
        <v>0.55546933087389905</v>
      </c>
      <c r="WY164" s="34">
        <v>0.55458776820981204</v>
      </c>
      <c r="WZ164" s="34">
        <v>0.55371645348569198</v>
      </c>
      <c r="XA164" s="34">
        <v>0.55281455583458505</v>
      </c>
      <c r="XB164" s="34">
        <v>0.55192980264801395</v>
      </c>
      <c r="XC164" s="34">
        <v>0.55107569980950699</v>
      </c>
      <c r="XD164" s="34">
        <v>0.55020731314279703</v>
      </c>
      <c r="XE164" s="34">
        <v>0.54934977963014897</v>
      </c>
      <c r="XF164" s="34">
        <v>0.54845429933550305</v>
      </c>
      <c r="XG164" s="34">
        <v>0.54753795602815802</v>
      </c>
      <c r="XH164" t="s">
        <v>843</v>
      </c>
      <c r="XI164" t="s">
        <v>1300</v>
      </c>
      <c r="XJ164" s="34">
        <v>0.616522296501262</v>
      </c>
      <c r="XK164" s="34">
        <v>0.61611202439083801</v>
      </c>
      <c r="XL164" s="34">
        <v>0.61664680976655706</v>
      </c>
      <c r="XM164" s="34">
        <v>0.61775916176824597</v>
      </c>
      <c r="XN164" s="34">
        <v>0.619081540082841</v>
      </c>
      <c r="XO164" s="34">
        <v>0.62085235637987002</v>
      </c>
      <c r="XP164" s="34">
        <v>0.62317386197785707</v>
      </c>
      <c r="XQ164" s="34">
        <v>0.62517895310927296</v>
      </c>
      <c r="XR164" s="34">
        <v>0.62645287096984492</v>
      </c>
      <c r="XS164" s="34">
        <v>0.62770525709549296</v>
      </c>
      <c r="XT164" s="34">
        <v>0.62931072404672106</v>
      </c>
      <c r="XU164" s="34">
        <v>0.63076339589979102</v>
      </c>
      <c r="XV164" s="34">
        <v>0.63177818118152207</v>
      </c>
      <c r="XW164" s="34">
        <v>0.632492687083137</v>
      </c>
      <c r="XX164" s="34">
        <v>0.632841699652954</v>
      </c>
      <c r="XY164" s="34">
        <v>0.63263694564572193</v>
      </c>
      <c r="XZ164" s="34">
        <v>0.63204081093225495</v>
      </c>
      <c r="YA164" s="34">
        <v>0.63099154734419205</v>
      </c>
      <c r="YB164" s="34">
        <v>0.62928777028924499</v>
      </c>
      <c r="YC164" s="34">
        <v>0.62702103204917103</v>
      </c>
      <c r="YD164" s="34">
        <v>0.62457970063162693</v>
      </c>
      <c r="YE164" s="34">
        <v>0.62240271021542704</v>
      </c>
      <c r="YF164" s="34">
        <v>0.62021620931848698</v>
      </c>
      <c r="YG164" s="34">
        <v>0.61777153564443998</v>
      </c>
      <c r="YH164" s="34">
        <v>0.615468304689889</v>
      </c>
      <c r="YI164" s="34">
        <v>0.61352648114751096</v>
      </c>
      <c r="YJ164" s="34">
        <v>0.61158387537805003</v>
      </c>
      <c r="YK164" s="34">
        <v>0.60955701003944196</v>
      </c>
      <c r="YL164" s="34">
        <v>0.607510248719622</v>
      </c>
      <c r="YM164" s="34">
        <v>0.605163765550911</v>
      </c>
      <c r="YN164" s="34">
        <v>0.60244072959512596</v>
      </c>
      <c r="YO164" s="34">
        <v>0.59943033505502297</v>
      </c>
      <c r="YP164" s="34">
        <v>0.59618527066128102</v>
      </c>
      <c r="YQ164" s="34">
        <v>0.59290612844266</v>
      </c>
      <c r="YR164" s="34">
        <v>0.58985709257740404</v>
      </c>
      <c r="YS164" s="34">
        <v>0.58725551157106703</v>
      </c>
      <c r="YT164" s="34">
        <v>0.584969902210839</v>
      </c>
      <c r="YU164" s="34">
        <v>0.58266795164631702</v>
      </c>
      <c r="YV164" s="34">
        <v>0.58039140011246604</v>
      </c>
      <c r="YW164" s="34">
        <v>0.578166098465557</v>
      </c>
      <c r="YX164" s="34">
        <v>0.57573569800692803</v>
      </c>
      <c r="YY164" s="34">
        <v>0.57301159609428998</v>
      </c>
      <c r="YZ164" s="34">
        <v>0.57020252468117805</v>
      </c>
      <c r="ZA164" s="34">
        <v>0.56755550874359595</v>
      </c>
      <c r="ZB164" s="34">
        <v>0.56503690640918802</v>
      </c>
      <c r="ZC164" s="34">
        <v>0.56243169576879304</v>
      </c>
      <c r="ZD164" s="34">
        <v>0.55974597266714299</v>
      </c>
      <c r="ZE164" s="34">
        <v>0.55718303963115701</v>
      </c>
      <c r="ZF164" s="34">
        <v>0.55485492528962799</v>
      </c>
      <c r="ZG164" s="34">
        <v>0.55269194690013901</v>
      </c>
      <c r="ZH164" s="34">
        <v>0.55061708820439892</v>
      </c>
      <c r="ZI164" s="34">
        <v>0.54876266878788593</v>
      </c>
      <c r="ZJ164" s="34">
        <v>0.54719741624292706</v>
      </c>
      <c r="ZK164" s="34">
        <v>0.54597959575329402</v>
      </c>
      <c r="ZL164" s="34">
        <v>0.54523833464608695</v>
      </c>
      <c r="ZM164" s="34">
        <v>0.54491384040351698</v>
      </c>
      <c r="ZN164" s="34">
        <v>0.54480605340059296</v>
      </c>
      <c r="ZO164" s="34">
        <v>0.54472051582584502</v>
      </c>
      <c r="ZP164" s="34">
        <v>0.54450447760781406</v>
      </c>
      <c r="ZQ164" s="34">
        <v>0.54391068079002503</v>
      </c>
      <c r="ZR164" s="34">
        <v>0.54266561134244096</v>
      </c>
      <c r="ZS164" s="34">
        <v>0.54107489533942699</v>
      </c>
      <c r="ZT164" s="34">
        <v>0.53959153442056296</v>
      </c>
      <c r="ZU164" s="34">
        <v>0.53809735755517396</v>
      </c>
      <c r="ZV164" s="34">
        <v>0.53656438630415004</v>
      </c>
      <c r="ZW164" s="34">
        <v>0.53504496445861693</v>
      </c>
      <c r="ZX164" s="34">
        <v>0.53342981226164399</v>
      </c>
      <c r="ZY164" s="34">
        <v>0.53181604528702897</v>
      </c>
      <c r="ZZ164" s="34">
        <v>0.53032010452392597</v>
      </c>
      <c r="AAA164" s="34">
        <v>0.52877382862426203</v>
      </c>
      <c r="AAB164" s="34">
        <v>0.52697103327600303</v>
      </c>
      <c r="AAC164" s="34">
        <v>0.52494994264615102</v>
      </c>
      <c r="AAD164" s="34">
        <v>0.52281473784450694</v>
      </c>
      <c r="AAE164" s="34">
        <v>0.52065613773469799</v>
      </c>
      <c r="AAF164" s="34">
        <v>0.51854280588990798</v>
      </c>
      <c r="AAG164" s="34">
        <v>0.51657713313029707</v>
      </c>
      <c r="AAH164" s="34">
        <v>0.51480742029142401</v>
      </c>
      <c r="AAI164" s="34">
        <v>0.51318958472021503</v>
      </c>
      <c r="AAJ164" s="34">
        <v>0.51168402542946001</v>
      </c>
      <c r="AAK164" s="34">
        <v>0.51023225937320393</v>
      </c>
      <c r="AAL164" s="34">
        <v>0.50885995511208504</v>
      </c>
      <c r="AAM164" s="34">
        <v>0.50758261932249904</v>
      </c>
      <c r="AAN164" s="34">
        <v>0.506410083106687</v>
      </c>
      <c r="AAO164" s="34">
        <v>0.50532313224022996</v>
      </c>
      <c r="AAP164" s="34">
        <v>0.50425070867674504</v>
      </c>
      <c r="AAQ164" s="34">
        <v>0.50320742906816196</v>
      </c>
      <c r="AAR164" s="34">
        <v>0.50220803980691497</v>
      </c>
      <c r="AAS164" s="34">
        <v>0.50126451829291396</v>
      </c>
      <c r="AAT164" s="34">
        <v>0.50033345643489802</v>
      </c>
      <c r="AAU164" s="34">
        <v>0.49939038994745599</v>
      </c>
      <c r="AAV164" s="34">
        <v>0.49845880605864501</v>
      </c>
      <c r="AAW164" s="34">
        <v>0.49752905342905601</v>
      </c>
      <c r="AAX164" s="34">
        <v>0.49661176566236898</v>
      </c>
      <c r="AAY164" s="34">
        <v>0.49569932127371702</v>
      </c>
      <c r="AAZ164" s="34">
        <v>0.494712235730498</v>
      </c>
      <c r="ABA164" s="34">
        <v>0.49369358850427403</v>
      </c>
      <c r="ABB164" s="34">
        <v>0.49270094811586096</v>
      </c>
      <c r="ABC164" s="34">
        <v>0.49168367645278999</v>
      </c>
      <c r="ABD164" s="34">
        <v>0.49068158121833599</v>
      </c>
      <c r="ABE164" s="34">
        <v>0.48970963526941602</v>
      </c>
      <c r="ABF164" s="34">
        <v>0.48876425183897998</v>
      </c>
      <c r="ABG164" t="s">
        <v>843</v>
      </c>
      <c r="ABH164" t="s">
        <v>843</v>
      </c>
      <c r="ABI164" t="s">
        <v>1300</v>
      </c>
      <c r="ABJ164" s="34">
        <v>0.56059258724276295</v>
      </c>
      <c r="ABK164" s="34">
        <v>0.56090518681425694</v>
      </c>
      <c r="ABL164" s="34">
        <v>0.56138386317619304</v>
      </c>
      <c r="ABM164" s="34">
        <v>0.56209080701963698</v>
      </c>
      <c r="ABN164" s="34">
        <v>0.56307052811759495</v>
      </c>
      <c r="ABO164" s="34">
        <v>0.56553529872119701</v>
      </c>
      <c r="ABP164" s="34">
        <v>0.56885942324877004</v>
      </c>
      <c r="ABQ164" s="34">
        <v>0.57171959401203898</v>
      </c>
      <c r="ABR164" s="34">
        <v>0.57436782949029297</v>
      </c>
      <c r="ABS164" s="34">
        <v>0.57697299169379301</v>
      </c>
      <c r="ABT164" s="34">
        <v>0.58002727344014504</v>
      </c>
      <c r="ABU164" s="34">
        <v>0.58298520297329903</v>
      </c>
      <c r="ABV164" s="34">
        <v>0.58519733507800298</v>
      </c>
      <c r="ABW164" s="34">
        <v>0.58667773779869004</v>
      </c>
      <c r="ABX164" s="34">
        <v>0.58790022026470901</v>
      </c>
      <c r="ABY164" s="34">
        <v>0.58948281466406593</v>
      </c>
      <c r="ABZ164" s="34">
        <v>0.59104309289068602</v>
      </c>
      <c r="ACA164" s="34">
        <v>0.59183537103237804</v>
      </c>
      <c r="ACB164" s="34">
        <v>0.59184919966301597</v>
      </c>
      <c r="ACC164" s="34">
        <v>0.59200207447069497</v>
      </c>
      <c r="ACD164" s="34">
        <v>0.59280279885336395</v>
      </c>
      <c r="ACE164" s="34">
        <v>0.59371612230715798</v>
      </c>
      <c r="ACF164" s="34">
        <v>0.59402208307969806</v>
      </c>
      <c r="ACG164" s="34">
        <v>0.59376567880924702</v>
      </c>
      <c r="ACH164" s="34">
        <v>0.59334417915541104</v>
      </c>
      <c r="ACI164" s="34">
        <v>0.59278690279817903</v>
      </c>
      <c r="ACJ164" s="34">
        <v>0.59217466959439902</v>
      </c>
      <c r="ACK164" s="34">
        <v>0.59119734383364098</v>
      </c>
      <c r="ACL164" s="34">
        <v>0.58978757199328902</v>
      </c>
      <c r="ACM164" s="34">
        <v>0.588468569049997</v>
      </c>
      <c r="ACN164" s="34">
        <v>0.58744694500839101</v>
      </c>
      <c r="ACO164" s="34">
        <v>0.58637881925435797</v>
      </c>
      <c r="ACP164" s="34">
        <v>0.58520800601994305</v>
      </c>
      <c r="ACQ164" s="34">
        <v>0.58400793588802302</v>
      </c>
      <c r="ACR164" s="34">
        <v>0.58247992520501202</v>
      </c>
      <c r="ACS164" s="34">
        <v>0.58053881340384494</v>
      </c>
      <c r="ACT164" s="34">
        <v>0.57832072827633396</v>
      </c>
      <c r="ACU164" s="34">
        <v>0.57586110078237096</v>
      </c>
      <c r="ACV164" s="34">
        <v>0.57335246965601305</v>
      </c>
      <c r="ACW164" s="34">
        <v>0.57110203054505393</v>
      </c>
      <c r="ACX164" s="34">
        <v>0.56928415233031204</v>
      </c>
      <c r="ACY164" s="34">
        <v>0.56772773074925498</v>
      </c>
      <c r="ACZ164" s="34">
        <v>0.56614673514090808</v>
      </c>
      <c r="ADA164" s="34">
        <v>0.56458002358152404</v>
      </c>
      <c r="ADB164" s="34">
        <v>0.56303626329336398</v>
      </c>
      <c r="ADC164" s="34">
        <v>0.56129829787665197</v>
      </c>
      <c r="ADD164" s="34">
        <v>0.55930521306261705</v>
      </c>
      <c r="ADE164" s="34">
        <v>0.55723751741855598</v>
      </c>
      <c r="ADF164" s="34">
        <v>0.55533163298075006</v>
      </c>
      <c r="ADG164" s="34">
        <v>0.55358026095113599</v>
      </c>
      <c r="ADH164" s="34">
        <v>0.55175669821711204</v>
      </c>
      <c r="ADI164" s="34">
        <v>0.54983456177911694</v>
      </c>
      <c r="ADJ164" s="34">
        <v>0.54801819198844204</v>
      </c>
      <c r="ADK164" s="34">
        <v>0.54642505438657696</v>
      </c>
      <c r="ADL164" s="34">
        <v>0.54497019769513899</v>
      </c>
      <c r="ADM164" s="34">
        <v>0.543585308723468</v>
      </c>
      <c r="ADN164" s="34">
        <v>0.54240602673363003</v>
      </c>
      <c r="ADO164" s="34">
        <v>0.54147166643114197</v>
      </c>
      <c r="ADP164" s="34">
        <v>0.54081817415330402</v>
      </c>
      <c r="ADQ164" s="34">
        <v>0.54059638088933004</v>
      </c>
      <c r="ADR164" s="34">
        <v>0.54076052169723698</v>
      </c>
      <c r="ADS164" s="34">
        <v>0.54109825247413901</v>
      </c>
      <c r="ADT164" s="34">
        <v>0.54144595169188103</v>
      </c>
      <c r="ADU164" s="34">
        <v>0.54167174521874306</v>
      </c>
      <c r="ADV164" s="34">
        <v>0.54149698191336004</v>
      </c>
      <c r="ADW164" s="34">
        <v>0.54064554896243699</v>
      </c>
      <c r="ADX164" s="34">
        <v>0.53944224085723502</v>
      </c>
      <c r="ADY164" s="34">
        <v>0.53831617812353105</v>
      </c>
      <c r="ADZ164" s="34">
        <v>0.53713865752082302</v>
      </c>
      <c r="AEA164" s="34">
        <v>0.53592309574959895</v>
      </c>
      <c r="AEB164" s="34">
        <v>0.53472420342188298</v>
      </c>
      <c r="AEC164" s="34">
        <v>0.53341252010778495</v>
      </c>
      <c r="AED164" s="34">
        <v>0.53207031689811302</v>
      </c>
      <c r="AEE164" s="34">
        <v>0.530835762217854</v>
      </c>
      <c r="AEF164" s="34">
        <v>0.52953083422303404</v>
      </c>
      <c r="AEG164" s="34">
        <v>0.52795897391452695</v>
      </c>
      <c r="AEH164" s="34">
        <v>0.52616525782196399</v>
      </c>
      <c r="AEI164" s="34">
        <v>0.52427381512932503</v>
      </c>
      <c r="AEJ164" s="34">
        <v>0.52236845664818099</v>
      </c>
      <c r="AEK164" s="34">
        <v>0.52048818418472598</v>
      </c>
      <c r="AEL164" s="34">
        <v>0.51874205673183504</v>
      </c>
      <c r="AEM164" s="34">
        <v>0.51718087162945903</v>
      </c>
      <c r="AEN164" s="34">
        <v>0.51576431657321398</v>
      </c>
      <c r="AEO164" s="34">
        <v>0.51445545357466305</v>
      </c>
      <c r="AEP164" s="34">
        <v>0.51320362442362999</v>
      </c>
      <c r="AEQ164" s="34">
        <v>0.51202059243817299</v>
      </c>
      <c r="AER164" s="34">
        <v>0.51092526738510202</v>
      </c>
      <c r="AES164" s="34">
        <v>0.50993492126175899</v>
      </c>
      <c r="AET164" s="34">
        <v>0.50902496797330199</v>
      </c>
      <c r="AEU164" s="34">
        <v>0.50813467443034299</v>
      </c>
      <c r="AEV164" s="34">
        <v>0.50728496723355399</v>
      </c>
      <c r="AEW164" s="34">
        <v>0.50647159122458496</v>
      </c>
      <c r="AEX164" s="34">
        <v>0.505722938502293</v>
      </c>
      <c r="AEY164" s="34">
        <v>0.50500570802567402</v>
      </c>
      <c r="AEZ164" s="34">
        <v>0.50426209402248601</v>
      </c>
      <c r="AFA164" s="34">
        <v>0.50351909980558096</v>
      </c>
      <c r="AFB164" s="34">
        <v>0.50279353139869498</v>
      </c>
      <c r="AFC164" s="34">
        <v>0.50207177155166005</v>
      </c>
      <c r="AFD164" s="34">
        <v>0.50135434219803598</v>
      </c>
      <c r="AFE164" s="34">
        <v>0.50057974845320896</v>
      </c>
      <c r="AFF164" s="34">
        <v>0.49977971795714704</v>
      </c>
      <c r="AFG164" t="s">
        <v>843</v>
      </c>
      <c r="AFH164" t="s">
        <v>843</v>
      </c>
      <c r="AFI164" s="34">
        <v>0.70938999999999997</v>
      </c>
      <c r="AFJ164" s="34">
        <v>0.70879000000000003</v>
      </c>
      <c r="AFK164" s="34">
        <v>0.70967000000000002</v>
      </c>
      <c r="AFL164" s="34">
        <v>0.71096000000000004</v>
      </c>
      <c r="AFM164" s="34">
        <v>0.71084999999999998</v>
      </c>
      <c r="AFN164" s="34">
        <v>0.71066000000000007</v>
      </c>
      <c r="AFO164" s="34">
        <v>0.71073999999999993</v>
      </c>
      <c r="AFP164" s="34">
        <v>0.71138000000000001</v>
      </c>
      <c r="AFQ164" s="34">
        <v>0.71200000000000008</v>
      </c>
      <c r="AFR164" s="34">
        <v>0.71263999999999994</v>
      </c>
      <c r="AFS164" s="34">
        <v>0.71345000000000003</v>
      </c>
      <c r="AFT164" s="34">
        <v>0.71403000000000005</v>
      </c>
      <c r="AFU164" s="34">
        <v>0.70275999999999994</v>
      </c>
      <c r="AFV164" s="34">
        <v>0.6910599999999999</v>
      </c>
      <c r="AFW164" s="34">
        <v>0.67915000000000003</v>
      </c>
      <c r="AFX164" s="34">
        <v>0.66689999999999994</v>
      </c>
      <c r="AFY164" s="34">
        <v>0.65425</v>
      </c>
      <c r="AFZ164" s="34">
        <v>0.65410999999999997</v>
      </c>
      <c r="AGA164" s="34">
        <v>0.65316999999999992</v>
      </c>
      <c r="AGB164" t="s">
        <v>843</v>
      </c>
      <c r="AGC164" t="s">
        <v>843</v>
      </c>
      <c r="AGD164" t="s">
        <v>843</v>
      </c>
      <c r="AGE164" t="s">
        <v>843</v>
      </c>
      <c r="AGF164" s="34">
        <v>-1.4381007058545947E-3</v>
      </c>
      <c r="AGG164" t="s">
        <v>843</v>
      </c>
      <c r="AGH164" t="s">
        <v>843</v>
      </c>
      <c r="AGI164" t="s">
        <v>843</v>
      </c>
      <c r="AGJ164" t="s">
        <v>843</v>
      </c>
      <c r="AGK164" t="s">
        <v>843</v>
      </c>
      <c r="AGL164" t="s">
        <v>843</v>
      </c>
      <c r="AGM164" t="s">
        <v>843</v>
      </c>
      <c r="AGN164" t="s">
        <v>843</v>
      </c>
      <c r="AGO164" s="34"/>
      <c r="AGP164" s="34"/>
      <c r="AGQ164" t="s">
        <v>1460</v>
      </c>
      <c r="AGR164" t="s">
        <v>843</v>
      </c>
      <c r="AGS164" s="34"/>
      <c r="AGT164" s="34"/>
      <c r="AGU164" t="s">
        <v>1460</v>
      </c>
      <c r="AGV164" t="s">
        <v>843</v>
      </c>
      <c r="AGW164" s="34"/>
      <c r="AGX164" s="34"/>
      <c r="AGY164" t="s">
        <v>1460</v>
      </c>
      <c r="AGZ164" t="s">
        <v>843</v>
      </c>
      <c r="AHA164" s="34"/>
      <c r="AHB164" s="34"/>
      <c r="AHC164" t="s">
        <v>1460</v>
      </c>
      <c r="AHD164" t="s">
        <v>843</v>
      </c>
      <c r="AHE164" s="34"/>
      <c r="AHF164" s="34"/>
      <c r="AHG164" t="s">
        <v>1460</v>
      </c>
      <c r="AHH164" t="s">
        <v>843</v>
      </c>
      <c r="AHI164" t="s">
        <v>465</v>
      </c>
      <c r="AHJ164" s="34">
        <v>0.20682899653911591</v>
      </c>
      <c r="AHK164" s="34">
        <v>0.21238978207111359</v>
      </c>
      <c r="AHL164" s="34">
        <v>0.20801654458045959</v>
      </c>
      <c r="AHM164" s="34">
        <v>0.21340465545654297</v>
      </c>
      <c r="AHN164" s="34">
        <v>0.21979445219039917</v>
      </c>
      <c r="AHO164" t="s">
        <v>843</v>
      </c>
      <c r="AHP164" s="34"/>
      <c r="AHQ164" s="34"/>
      <c r="AHR164" s="34"/>
      <c r="AHS164" s="34"/>
      <c r="AHT164" s="34"/>
      <c r="AHU164" t="s">
        <v>843</v>
      </c>
      <c r="AHV164" s="34">
        <v>0.3306085467338562</v>
      </c>
      <c r="AHW164" s="34">
        <v>0.3626711368560791</v>
      </c>
      <c r="AHX164" s="34">
        <v>0.36659464240074158</v>
      </c>
      <c r="AHY164" s="34">
        <v>0.30891695618629456</v>
      </c>
      <c r="AHZ164" s="34">
        <v>0.22618228197097778</v>
      </c>
      <c r="AIA164" t="s">
        <v>465</v>
      </c>
      <c r="AIB164" t="s">
        <v>843</v>
      </c>
      <c r="AIC164" s="34">
        <v>0.22531422972679138</v>
      </c>
      <c r="AID164" s="34">
        <v>0.22559827566146851</v>
      </c>
      <c r="AIE164" s="34">
        <v>0.22367745637893677</v>
      </c>
      <c r="AIF164" s="34">
        <v>0.22894996404647827</v>
      </c>
      <c r="AIG164" s="34">
        <v>0.22643586993217468</v>
      </c>
      <c r="AIH164" t="s">
        <v>465</v>
      </c>
      <c r="AII164" t="s">
        <v>843</v>
      </c>
      <c r="AIJ164" s="34">
        <v>0.23393100500106812</v>
      </c>
      <c r="AIK164" s="34">
        <v>0.23397098481655121</v>
      </c>
      <c r="AIL164" s="34">
        <v>0.22857549786567688</v>
      </c>
      <c r="AIM164" s="34">
        <v>0.23364600539207458</v>
      </c>
      <c r="AIN164" s="34">
        <v>0.23812000453472137</v>
      </c>
      <c r="AIO164" t="s">
        <v>465</v>
      </c>
      <c r="AIP164" s="34"/>
      <c r="AIQ164" t="s">
        <v>843</v>
      </c>
      <c r="AIR164" s="34"/>
      <c r="AIS164" s="34"/>
      <c r="AIT164" s="34"/>
      <c r="AIU164" s="34"/>
      <c r="AIV164" s="34"/>
      <c r="AIW164" s="34"/>
      <c r="AIX164" t="s">
        <v>843</v>
      </c>
      <c r="AIY164" s="34"/>
      <c r="AIZ164" s="34"/>
      <c r="AJA164" s="34"/>
      <c r="AJB164" s="34"/>
      <c r="AJC164" s="34"/>
      <c r="AJD164" s="34"/>
      <c r="AJE164" t="s">
        <v>843</v>
      </c>
      <c r="AJF164" s="34"/>
      <c r="AJG164" s="34"/>
      <c r="AJH164" s="34"/>
      <c r="AJI164" s="34"/>
      <c r="AJJ164" s="34"/>
      <c r="AJK164" t="s">
        <v>1460</v>
      </c>
      <c r="AJL164" t="s">
        <v>843</v>
      </c>
      <c r="AJM164" t="s">
        <v>843</v>
      </c>
      <c r="AJN164" s="34"/>
      <c r="AJO164" s="34"/>
      <c r="AJP164" s="34"/>
      <c r="AJQ164" s="34"/>
      <c r="AJR164" s="34"/>
      <c r="AJS164" t="s">
        <v>1460</v>
      </c>
      <c r="AJT164" t="s">
        <v>843</v>
      </c>
      <c r="AJU164" t="s">
        <v>843</v>
      </c>
      <c r="AJV164" t="s">
        <v>843</v>
      </c>
      <c r="AJW164" s="34"/>
      <c r="AJX164" s="34"/>
      <c r="AJY164" s="34"/>
      <c r="AJZ164" s="34"/>
      <c r="AKA164" s="34"/>
      <c r="AKB164" t="s">
        <v>1460</v>
      </c>
      <c r="AKC164" t="s">
        <v>843</v>
      </c>
      <c r="AKD164" t="s">
        <v>843</v>
      </c>
      <c r="AKE164" t="s">
        <v>843</v>
      </c>
      <c r="AKF164" s="34"/>
      <c r="AKG164" s="34"/>
      <c r="AKH164" s="34"/>
      <c r="AKI164" s="34"/>
      <c r="AKJ164" s="34"/>
      <c r="AKK164" t="s">
        <v>1460</v>
      </c>
      <c r="AKL164" t="s">
        <v>843</v>
      </c>
      <c r="AKM164" s="34"/>
      <c r="AKN164" t="s">
        <v>1460</v>
      </c>
      <c r="AKO164" t="s">
        <v>843</v>
      </c>
      <c r="AKP164" s="34"/>
      <c r="AKQ164" t="s">
        <v>1460</v>
      </c>
      <c r="AKR164" t="s">
        <v>843</v>
      </c>
      <c r="AKS164" s="34"/>
      <c r="AKT164" t="s">
        <v>1460</v>
      </c>
      <c r="AKU164" t="s">
        <v>843</v>
      </c>
      <c r="AKV164" s="34"/>
      <c r="AKW164" t="s">
        <v>1460</v>
      </c>
      <c r="AKX164" t="s">
        <v>843</v>
      </c>
      <c r="AKY164" s="34"/>
      <c r="AKZ164" s="34"/>
      <c r="ALA164" s="34"/>
      <c r="ALB164" s="34"/>
      <c r="ALC164" s="34"/>
      <c r="ALD164" t="s">
        <v>1460</v>
      </c>
      <c r="ALE164" t="s">
        <v>843</v>
      </c>
      <c r="ALF164" t="s">
        <v>843</v>
      </c>
      <c r="ALG164" t="s">
        <v>843</v>
      </c>
      <c r="ALH164" s="34">
        <v>0.2590394914150238</v>
      </c>
      <c r="ALI164" s="34">
        <v>0.25759625434875488</v>
      </c>
      <c r="ALJ164" s="34">
        <v>0.23870234191417694</v>
      </c>
      <c r="ALK164" s="34">
        <v>0.22235892713069916</v>
      </c>
      <c r="ALL164" s="34">
        <v>0.24950085580348969</v>
      </c>
      <c r="ALM164" t="s">
        <v>832</v>
      </c>
    </row>
    <row r="165" spans="1:1001">
      <c r="A165" t="s">
        <v>512</v>
      </c>
      <c r="B165" t="s">
        <v>121</v>
      </c>
      <c r="C165" t="s">
        <v>347</v>
      </c>
      <c r="D165" s="34">
        <v>4.2737122625112534E-2</v>
      </c>
      <c r="E165" t="s">
        <v>432</v>
      </c>
      <c r="F165" s="34">
        <v>3.835836797952652E-2</v>
      </c>
      <c r="G165" t="s">
        <v>1464</v>
      </c>
      <c r="H165" s="34">
        <v>4.4960677623748779E-2</v>
      </c>
      <c r="I165" t="s">
        <v>1294</v>
      </c>
      <c r="J165" s="34">
        <v>3.7720032036304474E-2</v>
      </c>
      <c r="K165" t="s">
        <v>1521</v>
      </c>
      <c r="L165" s="34"/>
      <c r="M165" t="s">
        <v>432</v>
      </c>
      <c r="N165" s="34">
        <v>0.50898998975753784</v>
      </c>
      <c r="O165" s="34"/>
      <c r="P165" t="s">
        <v>1459</v>
      </c>
      <c r="Q165" s="34"/>
      <c r="R165" t="s">
        <v>1459</v>
      </c>
      <c r="S165" s="34">
        <v>0.55092227458953857</v>
      </c>
      <c r="T165" t="s">
        <v>432</v>
      </c>
      <c r="U165" s="34">
        <v>0.50898998975753784</v>
      </c>
      <c r="V165" t="s">
        <v>432</v>
      </c>
      <c r="W165" t="s">
        <v>843</v>
      </c>
      <c r="X165" t="s">
        <v>1464</v>
      </c>
      <c r="Y165" s="34">
        <v>0.56716662645339966</v>
      </c>
      <c r="Z165" s="34"/>
      <c r="AA165" t="s">
        <v>1459</v>
      </c>
      <c r="AB165" s="34"/>
      <c r="AC165" t="s">
        <v>1459</v>
      </c>
      <c r="AD165" s="34">
        <v>0.5903744101524353</v>
      </c>
      <c r="AE165" t="s">
        <v>1464</v>
      </c>
      <c r="AF165" s="34">
        <v>0.56716662645339966</v>
      </c>
      <c r="AG165" t="s">
        <v>1464</v>
      </c>
      <c r="AH165" t="s">
        <v>843</v>
      </c>
      <c r="AI165" t="s">
        <v>1294</v>
      </c>
      <c r="AJ165" s="34">
        <v>0.54872441291809082</v>
      </c>
      <c r="AK165" s="34"/>
      <c r="AL165" t="s">
        <v>1459</v>
      </c>
      <c r="AM165" s="34"/>
      <c r="AN165" t="s">
        <v>1459</v>
      </c>
      <c r="AO165" s="34">
        <v>0.57493811845779419</v>
      </c>
      <c r="AP165" t="s">
        <v>1294</v>
      </c>
      <c r="AQ165" s="34">
        <v>0.54872441291809082</v>
      </c>
      <c r="AR165" t="s">
        <v>1294</v>
      </c>
      <c r="AS165" t="s">
        <v>843</v>
      </c>
      <c r="AT165" t="s">
        <v>1521</v>
      </c>
      <c r="AU165" s="34">
        <v>0.55241543054580688</v>
      </c>
      <c r="AV165" s="34"/>
      <c r="AW165" t="s">
        <v>1459</v>
      </c>
      <c r="AX165" s="34"/>
      <c r="AY165" t="s">
        <v>1459</v>
      </c>
      <c r="AZ165" s="34">
        <v>0.57521504163742065</v>
      </c>
      <c r="BA165" t="s">
        <v>1521</v>
      </c>
      <c r="BB165" s="34">
        <v>0.55241543054580688</v>
      </c>
      <c r="BC165" t="s">
        <v>1521</v>
      </c>
      <c r="BD165" t="s">
        <v>843</v>
      </c>
      <c r="BE165" s="34">
        <v>0.53798134439909173</v>
      </c>
      <c r="BF165" t="s">
        <v>1594</v>
      </c>
      <c r="BG165" t="s">
        <v>843</v>
      </c>
      <c r="BH165" t="s">
        <v>432</v>
      </c>
      <c r="BI165" s="34">
        <v>2.6889171600341797</v>
      </c>
      <c r="BJ165" t="s">
        <v>819</v>
      </c>
      <c r="BK165" s="34">
        <v>2.9017231464385986</v>
      </c>
      <c r="BL165" t="s">
        <v>1294</v>
      </c>
      <c r="BM165" s="34">
        <v>2.8181545734405518</v>
      </c>
      <c r="BN165" t="s">
        <v>1521</v>
      </c>
      <c r="BO165" s="34">
        <v>3.3456287384033203</v>
      </c>
      <c r="BP165" t="s">
        <v>843</v>
      </c>
      <c r="BQ165" s="34">
        <v>2.44478440284729</v>
      </c>
      <c r="BR165" t="s">
        <v>830</v>
      </c>
      <c r="BS165" s="34"/>
      <c r="BT165" t="s">
        <v>843</v>
      </c>
      <c r="BU165" s="34">
        <v>3.4735763072967529</v>
      </c>
      <c r="BV165" t="s">
        <v>1560</v>
      </c>
      <c r="BW165" t="s">
        <v>843</v>
      </c>
      <c r="BX165" s="34">
        <v>2.3626863956451416</v>
      </c>
      <c r="BY165" t="s">
        <v>924</v>
      </c>
      <c r="BZ165" t="s">
        <v>843</v>
      </c>
      <c r="CA165" t="s">
        <v>432</v>
      </c>
      <c r="CB165" s="34">
        <v>3.0661229975521564E-3</v>
      </c>
      <c r="CC165" s="34">
        <v>3.1919565517455339E-3</v>
      </c>
      <c r="CD165" s="34">
        <v>3.4915176220238209E-3</v>
      </c>
      <c r="CE165" s="34">
        <v>3.3195624127984047E-3</v>
      </c>
      <c r="CF165" s="34">
        <v>3.319514449685812E-3</v>
      </c>
      <c r="CG165" t="s">
        <v>843</v>
      </c>
      <c r="CH165" t="s">
        <v>819</v>
      </c>
      <c r="CI165" s="34">
        <v>4.1048528510145843E-4</v>
      </c>
      <c r="CJ165" s="34">
        <v>4.5492581557482481E-4</v>
      </c>
      <c r="CK165" s="34">
        <v>4.2210338870063424E-4</v>
      </c>
      <c r="CL165" s="34">
        <v>4.5322850346565247E-3</v>
      </c>
      <c r="CM165" s="34">
        <v>6.8559697829186916E-3</v>
      </c>
      <c r="CN165" t="s">
        <v>843</v>
      </c>
      <c r="CO165" t="s">
        <v>1294</v>
      </c>
      <c r="CP165" s="34">
        <v>1.3864790089428425E-3</v>
      </c>
      <c r="CQ165" s="34">
        <v>1.733703538775444E-3</v>
      </c>
      <c r="CR165" s="34">
        <v>3.3704598899930716E-3</v>
      </c>
      <c r="CS165" s="34">
        <v>6.8558887578547001E-3</v>
      </c>
      <c r="CT165" s="34">
        <v>6.8559269420802593E-3</v>
      </c>
      <c r="CU165" t="s">
        <v>843</v>
      </c>
      <c r="CV165" t="s">
        <v>1521</v>
      </c>
      <c r="CW165" s="34">
        <v>2.0551665220409632E-3</v>
      </c>
      <c r="CX165" s="34">
        <v>2.5666984729468822E-3</v>
      </c>
      <c r="CY165" s="34">
        <v>5.6940866634249687E-3</v>
      </c>
      <c r="CZ165" s="34">
        <v>6.8558887578547001E-3</v>
      </c>
      <c r="DA165" s="34">
        <v>6.8559511564671993E-3</v>
      </c>
      <c r="DB165" t="s">
        <v>843</v>
      </c>
      <c r="DC165" s="34">
        <v>11.578811645507813</v>
      </c>
      <c r="DD165" s="34">
        <v>11.599190711975098</v>
      </c>
      <c r="DE165" s="34">
        <v>11.637468338012695</v>
      </c>
      <c r="DF165" s="34">
        <v>11.366286277770996</v>
      </c>
      <c r="DG165" s="34">
        <v>11.699542045593262</v>
      </c>
      <c r="DH165" t="s">
        <v>1464</v>
      </c>
      <c r="DI165" t="s">
        <v>843</v>
      </c>
      <c r="DJ165" s="34">
        <v>11.594219207763672</v>
      </c>
      <c r="DK165" s="34">
        <v>11.619572639465332</v>
      </c>
      <c r="DL165" s="34">
        <v>11.506351470947266</v>
      </c>
      <c r="DM165" s="34">
        <v>11.497898101806641</v>
      </c>
      <c r="DN165" s="34">
        <v>12.002007484436035</v>
      </c>
      <c r="DO165" t="s">
        <v>1294</v>
      </c>
      <c r="DP165" t="s">
        <v>843</v>
      </c>
      <c r="DQ165" s="34">
        <v>12.203651428222656</v>
      </c>
      <c r="DR165" t="s">
        <v>1521</v>
      </c>
      <c r="DS165" t="s">
        <v>843</v>
      </c>
      <c r="DT165" t="s">
        <v>843</v>
      </c>
      <c r="DU165" s="34">
        <v>12.8</v>
      </c>
      <c r="DV165" t="s">
        <v>1461</v>
      </c>
      <c r="DW165" t="s">
        <v>843</v>
      </c>
      <c r="DX165" t="s">
        <v>843</v>
      </c>
      <c r="DY165" t="s">
        <v>432</v>
      </c>
      <c r="DZ165" s="34">
        <v>-1.009820494800806E-3</v>
      </c>
      <c r="EA165" s="34">
        <v>-4.1991109028458595E-3</v>
      </c>
      <c r="EB165" s="34">
        <v>-8.8095283135771751E-3</v>
      </c>
      <c r="EC165" s="34">
        <v>-1.6114776954054832E-2</v>
      </c>
      <c r="ED165" s="34">
        <v>-1.6840064898133278E-2</v>
      </c>
      <c r="EE165" t="s">
        <v>843</v>
      </c>
      <c r="EF165" t="s">
        <v>819</v>
      </c>
      <c r="EG165" s="34">
        <v>2.8498561587184668E-3</v>
      </c>
      <c r="EH165" s="34">
        <v>2.6210867799818516E-3</v>
      </c>
      <c r="EI165" s="34">
        <v>-1.4182585291564465E-3</v>
      </c>
      <c r="EJ165" s="34">
        <v>2.2157239727675915E-3</v>
      </c>
      <c r="EK165" s="34">
        <v>-4.8271580599248409E-3</v>
      </c>
      <c r="EL165" t="s">
        <v>843</v>
      </c>
      <c r="EM165" t="s">
        <v>1294</v>
      </c>
      <c r="EN165" s="34">
        <v>2.1687117405235767E-3</v>
      </c>
      <c r="EO165" s="34">
        <v>4.3102470226585865E-4</v>
      </c>
      <c r="EP165" s="34">
        <v>2.1645028027705848E-4</v>
      </c>
      <c r="EQ165" s="34">
        <v>-1.2430835049599409E-3</v>
      </c>
      <c r="ER165" s="34">
        <v>-1.3921020552515984E-2</v>
      </c>
      <c r="ES165" t="s">
        <v>843</v>
      </c>
      <c r="ET165" t="s">
        <v>1521</v>
      </c>
      <c r="EU165" s="34">
        <v>3.9055934175848961E-3</v>
      </c>
      <c r="EV165" s="34">
        <v>3.6483299918472767E-3</v>
      </c>
      <c r="EW165" s="34">
        <v>3.3152804244309664E-3</v>
      </c>
      <c r="EX165" s="34">
        <v>6.7078797146677971E-3</v>
      </c>
      <c r="EY165" s="34">
        <v>4.2865597642958164E-3</v>
      </c>
      <c r="EZ165" t="s">
        <v>843</v>
      </c>
      <c r="FA165" t="s">
        <v>1594</v>
      </c>
      <c r="FB165" s="34">
        <v>1.5434777014888823E-4</v>
      </c>
      <c r="FC165" s="34">
        <v>1.1828819988295436E-3</v>
      </c>
      <c r="FD165" s="34">
        <v>2.5251717306673527E-3</v>
      </c>
      <c r="FE165" s="34">
        <v>2.6349832769483328E-3</v>
      </c>
      <c r="FF165" s="34">
        <v>2.5952387601137161E-2</v>
      </c>
      <c r="FG165" t="s">
        <v>843</v>
      </c>
      <c r="FH165" s="34">
        <v>2.4846054147928953E-3</v>
      </c>
      <c r="FI165" s="34">
        <v>2.2500536870211363E-3</v>
      </c>
      <c r="FJ165" s="34">
        <v>3.7843454629182816E-3</v>
      </c>
      <c r="FK165" s="34">
        <v>2.9955271165817976E-3</v>
      </c>
      <c r="FL165" s="34"/>
      <c r="FM165" t="s">
        <v>843</v>
      </c>
      <c r="FN165" t="s">
        <v>843</v>
      </c>
      <c r="FO165" s="34">
        <v>0.81918999999999997</v>
      </c>
      <c r="FP165" t="s">
        <v>1462</v>
      </c>
      <c r="FQ165" t="s">
        <v>843</v>
      </c>
      <c r="FR165" t="s">
        <v>843</v>
      </c>
      <c r="FS165" s="34">
        <v>0.85882000000000003</v>
      </c>
      <c r="FT165" t="s">
        <v>1462</v>
      </c>
      <c r="FU165" t="s">
        <v>843</v>
      </c>
      <c r="FV165" t="s">
        <v>843</v>
      </c>
      <c r="FW165" s="34">
        <v>0.7799299999999999</v>
      </c>
      <c r="FX165" t="s">
        <v>1462</v>
      </c>
      <c r="FY165" t="s">
        <v>843</v>
      </c>
      <c r="FZ165" s="34">
        <v>-3.7719655781984329E-2</v>
      </c>
      <c r="GA165" s="34">
        <v>-4.1507083922624588E-2</v>
      </c>
      <c r="GB165" s="34">
        <v>-3.0958415940403938E-2</v>
      </c>
      <c r="GC165" s="34">
        <v>-3.1313233077526093E-2</v>
      </c>
      <c r="GD165" s="34">
        <v>-3.6778192967176437E-2</v>
      </c>
      <c r="GE165" t="s">
        <v>830</v>
      </c>
      <c r="GF165" t="s">
        <v>843</v>
      </c>
      <c r="GG165" s="34">
        <v>-3.6895778030157089E-2</v>
      </c>
      <c r="GH165" s="34">
        <v>-4.0468759834766388E-2</v>
      </c>
      <c r="GI165" s="34">
        <v>-2.9655992984771729E-2</v>
      </c>
      <c r="GJ165" s="34">
        <v>-2.8783688321709633E-2</v>
      </c>
      <c r="GK165" s="34">
        <v>-2.7898527681827545E-2</v>
      </c>
      <c r="GL165" t="s">
        <v>832</v>
      </c>
      <c r="GM165" t="s">
        <v>843</v>
      </c>
      <c r="GN165" s="34"/>
      <c r="GO165" t="s">
        <v>1460</v>
      </c>
      <c r="GP165" t="s">
        <v>843</v>
      </c>
      <c r="GQ165" t="s">
        <v>843</v>
      </c>
      <c r="GR165" s="34">
        <v>9.580603800714016E-3</v>
      </c>
      <c r="GS165" s="34">
        <v>1.2565997429192066E-2</v>
      </c>
      <c r="GT165" s="34">
        <v>9.5116440206766129E-3</v>
      </c>
      <c r="GU165" s="34">
        <v>9.4704991206526756E-3</v>
      </c>
      <c r="GV165" s="34">
        <v>1.3683078810572624E-2</v>
      </c>
      <c r="GW165" t="s">
        <v>832</v>
      </c>
      <c r="GX165" t="s">
        <v>843</v>
      </c>
      <c r="GY165" t="s">
        <v>843</v>
      </c>
      <c r="GZ165" t="s">
        <v>843</v>
      </c>
      <c r="HA165" t="s">
        <v>843</v>
      </c>
      <c r="HB165" t="s">
        <v>843</v>
      </c>
      <c r="HC165" t="s">
        <v>843</v>
      </c>
      <c r="HD165" t="s">
        <v>843</v>
      </c>
      <c r="HE165" t="s">
        <v>843</v>
      </c>
      <c r="HF165" t="s">
        <v>843</v>
      </c>
      <c r="HG165" t="s">
        <v>843</v>
      </c>
      <c r="HH165" s="34">
        <v>3855266</v>
      </c>
      <c r="HI165" s="34">
        <v>3889579</v>
      </c>
      <c r="HJ165" s="34">
        <v>3948584</v>
      </c>
      <c r="HK165" s="34">
        <v>4019941</v>
      </c>
      <c r="HL165" s="34">
        <v>4081409</v>
      </c>
      <c r="HM165" s="34">
        <v>4132781</v>
      </c>
      <c r="HN165" s="34">
        <v>4179978</v>
      </c>
      <c r="HO165" s="34">
        <v>4221494</v>
      </c>
      <c r="HP165" s="34">
        <v>4260239</v>
      </c>
      <c r="HQ165" s="34">
        <v>4302886</v>
      </c>
      <c r="HR165" s="34">
        <v>4346338</v>
      </c>
      <c r="HS165" s="34">
        <v>4381269</v>
      </c>
      <c r="HT165" s="34">
        <v>4410284</v>
      </c>
      <c r="HU165" s="34">
        <v>4450644</v>
      </c>
      <c r="HV165" s="34">
        <v>4514195</v>
      </c>
      <c r="HW165" s="34">
        <v>4590590</v>
      </c>
      <c r="HX165" s="34">
        <v>4668081</v>
      </c>
      <c r="HY165" s="34">
        <v>4746252</v>
      </c>
      <c r="HZ165" s="34">
        <v>4838526</v>
      </c>
      <c r="IA165" s="34">
        <v>4959034</v>
      </c>
      <c r="IB165" s="34">
        <v>5061133</v>
      </c>
      <c r="IC165" s="34">
        <v>5129727</v>
      </c>
      <c r="ID165" s="34">
        <v>5185288</v>
      </c>
      <c r="IE165" s="34">
        <v>5228100</v>
      </c>
      <c r="IF165" s="34">
        <v>5269939</v>
      </c>
      <c r="IG165" s="34">
        <v>5310695</v>
      </c>
      <c r="IH165" s="34">
        <v>5350410</v>
      </c>
      <c r="II165" s="34">
        <v>5388806</v>
      </c>
      <c r="IJ165" s="34">
        <v>5425762</v>
      </c>
      <c r="IK165" s="34">
        <v>5461373</v>
      </c>
      <c r="IL165" s="34">
        <v>5495670</v>
      </c>
      <c r="IM165" s="34">
        <v>5528743</v>
      </c>
      <c r="IN165" s="34">
        <v>5560491</v>
      </c>
      <c r="IO165" s="34">
        <v>5590867</v>
      </c>
      <c r="IP165" s="34">
        <v>5619900</v>
      </c>
      <c r="IQ165" s="34">
        <v>5647638</v>
      </c>
      <c r="IR165" s="34">
        <v>5674271</v>
      </c>
      <c r="IS165" s="34">
        <v>5699822</v>
      </c>
      <c r="IT165" s="34">
        <v>5724319</v>
      </c>
      <c r="IU165" s="34">
        <v>5747927</v>
      </c>
      <c r="IV165" s="34">
        <v>5770708</v>
      </c>
      <c r="IW165" s="34">
        <v>5792644</v>
      </c>
      <c r="IX165" s="34">
        <v>5813704</v>
      </c>
      <c r="IY165" s="34">
        <v>5833850</v>
      </c>
      <c r="IZ165" s="34">
        <v>5853055</v>
      </c>
      <c r="JA165" s="34">
        <v>5871298</v>
      </c>
      <c r="JB165" s="34">
        <v>5888568</v>
      </c>
      <c r="JC165" s="34">
        <v>5904945</v>
      </c>
      <c r="JD165" s="34">
        <v>5920383</v>
      </c>
      <c r="JE165" s="34">
        <v>5934989</v>
      </c>
      <c r="JF165" s="34">
        <v>5949002</v>
      </c>
      <c r="JG165" s="34">
        <v>5962273</v>
      </c>
      <c r="JH165" s="34">
        <v>5974861</v>
      </c>
      <c r="JI165" s="34">
        <v>5987004</v>
      </c>
      <c r="JJ165" s="34">
        <v>5998651</v>
      </c>
      <c r="JK165" s="34">
        <v>6009764</v>
      </c>
      <c r="JL165" s="34">
        <v>6020400</v>
      </c>
      <c r="JM165" s="34">
        <v>6030616</v>
      </c>
      <c r="JN165" s="34">
        <v>6040359</v>
      </c>
      <c r="JO165" s="34">
        <v>6049561</v>
      </c>
      <c r="JP165" s="34">
        <v>6058347</v>
      </c>
      <c r="JQ165" s="34">
        <v>6066821</v>
      </c>
      <c r="JR165" s="34">
        <v>6074974</v>
      </c>
      <c r="JS165" s="34">
        <v>6082706</v>
      </c>
      <c r="JT165" s="34">
        <v>6089988</v>
      </c>
      <c r="JU165" s="34">
        <v>6096900</v>
      </c>
      <c r="JV165" s="34">
        <v>6103435</v>
      </c>
      <c r="JW165" s="34">
        <v>6109432</v>
      </c>
      <c r="JX165" s="34">
        <v>6114969</v>
      </c>
      <c r="JY165" s="34">
        <v>6120190</v>
      </c>
      <c r="JZ165" s="34">
        <v>6124926</v>
      </c>
      <c r="KA165" s="34">
        <v>6129132</v>
      </c>
      <c r="KB165" s="34">
        <v>6132753</v>
      </c>
      <c r="KC165" s="34">
        <v>6135819</v>
      </c>
      <c r="KD165" s="34">
        <v>6138309</v>
      </c>
      <c r="KE165" s="34">
        <v>6140249</v>
      </c>
      <c r="KF165" s="34">
        <v>6141696</v>
      </c>
      <c r="KG165" s="34">
        <v>6142486</v>
      </c>
      <c r="KH165" s="34">
        <v>6142788</v>
      </c>
      <c r="KI165" s="34">
        <v>6142663</v>
      </c>
      <c r="KJ165" s="34">
        <v>6141930</v>
      </c>
      <c r="KK165" s="34">
        <v>6140715</v>
      </c>
      <c r="KL165" s="34">
        <v>6139090</v>
      </c>
      <c r="KM165" s="34">
        <v>6137095</v>
      </c>
      <c r="KN165" s="34">
        <v>6134758</v>
      </c>
      <c r="KO165" s="34">
        <v>6131972</v>
      </c>
      <c r="KP165" s="34">
        <v>6128749</v>
      </c>
      <c r="KQ165" s="34">
        <v>6125258</v>
      </c>
      <c r="KR165" s="34">
        <v>6121687</v>
      </c>
      <c r="KS165" s="34">
        <v>6117845</v>
      </c>
      <c r="KT165" s="34">
        <v>6113774</v>
      </c>
      <c r="KU165" s="34">
        <v>6109601</v>
      </c>
      <c r="KV165" s="34">
        <v>6105278</v>
      </c>
      <c r="KW165" s="34">
        <v>6100933</v>
      </c>
      <c r="KX165" s="34">
        <v>6096568</v>
      </c>
      <c r="KY165" s="34">
        <v>6092150</v>
      </c>
      <c r="KZ165" s="34">
        <v>6087666</v>
      </c>
      <c r="LA165" s="34">
        <v>6083039</v>
      </c>
      <c r="LB165" s="34">
        <v>6078395</v>
      </c>
      <c r="LC165" s="34">
        <v>6073833</v>
      </c>
      <c r="LD165" s="34">
        <v>6069341</v>
      </c>
      <c r="LE165" t="s">
        <v>843</v>
      </c>
      <c r="LF165" t="s">
        <v>843</v>
      </c>
      <c r="LG165" t="s">
        <v>843</v>
      </c>
      <c r="LH165" s="34">
        <v>5.6633469648659229E-3</v>
      </c>
      <c r="LI165" s="34">
        <v>8.8609196245670319E-3</v>
      </c>
      <c r="LJ165" s="34">
        <v>1.5056108124554157E-2</v>
      </c>
      <c r="LK165" s="34">
        <v>1.7910191789269447E-2</v>
      </c>
      <c r="LL165" s="34">
        <v>1.5175046399235725E-2</v>
      </c>
      <c r="LM165" s="34">
        <v>1.2508274056017399E-2</v>
      </c>
      <c r="LN165" s="34">
        <v>1.1355437338352203E-2</v>
      </c>
      <c r="LO165" s="34">
        <v>9.883110411465168E-3</v>
      </c>
      <c r="LP165" s="34">
        <v>9.1361682862043381E-3</v>
      </c>
      <c r="LQ165" s="34">
        <v>9.9606979638338089E-3</v>
      </c>
      <c r="LR165" s="34">
        <v>1.0047690942883492E-2</v>
      </c>
      <c r="LS165" s="34">
        <v>8.0047566443681717E-3</v>
      </c>
      <c r="LT165" s="34">
        <v>6.6006779670715332E-3</v>
      </c>
      <c r="LU165" s="34">
        <v>9.1097187250852585E-3</v>
      </c>
      <c r="LV165" s="34">
        <v>1.4178071171045303E-2</v>
      </c>
      <c r="LW165" s="34">
        <v>1.6781680285930634E-2</v>
      </c>
      <c r="LX165" s="34">
        <v>1.6739509999752045E-2</v>
      </c>
      <c r="LY165" s="34">
        <v>1.6607187688350677E-2</v>
      </c>
      <c r="LZ165" s="34">
        <v>1.9254874438047409E-2</v>
      </c>
      <c r="MA165" s="34">
        <v>2.4600835517048836E-2</v>
      </c>
      <c r="MB165" s="34">
        <v>2.0379407331347466E-2</v>
      </c>
      <c r="MC165" s="34">
        <v>1.3462070375680923E-2</v>
      </c>
      <c r="MD165" s="34">
        <v>1.0772943496704102E-2</v>
      </c>
      <c r="ME165" s="34">
        <v>8.2225380465388298E-3</v>
      </c>
      <c r="MF165" s="34">
        <v>7.9708639532327652E-3</v>
      </c>
      <c r="MG165" s="34">
        <v>7.703924085944891E-3</v>
      </c>
      <c r="MH165" s="34">
        <v>7.4504818767309189E-3</v>
      </c>
      <c r="MI165" s="34">
        <v>7.1506453678011894E-3</v>
      </c>
      <c r="MJ165" s="34">
        <v>6.8345111794769764E-3</v>
      </c>
      <c r="MK165" s="34">
        <v>6.54187286272645E-3</v>
      </c>
      <c r="ML165" s="34">
        <v>6.2602860853075981E-3</v>
      </c>
      <c r="MM165" s="34">
        <v>5.9999744407832623E-3</v>
      </c>
      <c r="MN165" s="34">
        <v>5.7259295135736465E-3</v>
      </c>
      <c r="MO165" s="34">
        <v>5.4479599930346012E-3</v>
      </c>
      <c r="MP165" s="34">
        <v>5.1794964820146561E-3</v>
      </c>
      <c r="MQ165" s="34">
        <v>4.9235345795750618E-3</v>
      </c>
      <c r="MR165" s="34">
        <v>4.7046924009919167E-3</v>
      </c>
      <c r="MS165" s="34">
        <v>4.4928491115570068E-3</v>
      </c>
      <c r="MT165" s="34">
        <v>4.2886440642178059E-3</v>
      </c>
      <c r="MU165" s="34">
        <v>4.1156774386763573E-3</v>
      </c>
      <c r="MV165" s="34">
        <v>3.9555085822939873E-3</v>
      </c>
      <c r="MW165" s="34">
        <v>3.7940600886940956E-3</v>
      </c>
      <c r="MX165" s="34">
        <v>3.6290525458753109E-3</v>
      </c>
      <c r="MY165" s="34">
        <v>3.4592705778777599E-3</v>
      </c>
      <c r="MZ165" s="34">
        <v>3.2865873072296381E-3</v>
      </c>
      <c r="NA165" s="34">
        <v>3.1119866762310266E-3</v>
      </c>
      <c r="NB165" s="34">
        <v>2.937110373750329E-3</v>
      </c>
      <c r="NC165" s="34">
        <v>2.7772912289947271E-3</v>
      </c>
      <c r="ND165" s="34">
        <v>2.6110073085874319E-3</v>
      </c>
      <c r="NE165" s="34">
        <v>2.4640318006277084E-3</v>
      </c>
      <c r="NF165" s="34">
        <v>2.3582996800541878E-3</v>
      </c>
      <c r="NG165" s="34">
        <v>2.2283098660409451E-3</v>
      </c>
      <c r="NH165" s="34">
        <v>2.1090498194098473E-3</v>
      </c>
      <c r="NI165" s="34">
        <v>2.030286006629467E-3</v>
      </c>
      <c r="NJ165" s="34">
        <v>1.9434905843809247E-3</v>
      </c>
      <c r="NK165" s="34">
        <v>1.8508692737668753E-3</v>
      </c>
      <c r="NL165" s="34">
        <v>1.7682224279269576E-3</v>
      </c>
      <c r="NM165" s="34">
        <v>1.6954591264948249E-3</v>
      </c>
      <c r="NN165" s="34">
        <v>1.6142858657985926E-3</v>
      </c>
      <c r="NO165" s="34">
        <v>1.5222601359710097E-3</v>
      </c>
      <c r="NP165" s="34">
        <v>1.4512831112369895E-3</v>
      </c>
      <c r="NQ165" s="34">
        <v>1.3977540656924248E-3</v>
      </c>
      <c r="NR165" s="34">
        <v>1.3429647078737617E-3</v>
      </c>
      <c r="NS165" s="34">
        <v>1.2719533406198025E-3</v>
      </c>
      <c r="NT165" s="34">
        <v>1.1964485747739673E-3</v>
      </c>
      <c r="NU165" s="34">
        <v>1.1343340156599879E-3</v>
      </c>
      <c r="NV165" s="34">
        <v>1.0712821967899799E-3</v>
      </c>
      <c r="NW165" s="34">
        <v>9.8207907285541296E-4</v>
      </c>
      <c r="NX165" s="34">
        <v>9.0589310275390744E-4</v>
      </c>
      <c r="NY165" s="34">
        <v>8.5344217950478196E-4</v>
      </c>
      <c r="NZ165" s="34">
        <v>7.735329563729465E-4</v>
      </c>
      <c r="OA165" s="34">
        <v>6.8646651925519109E-4</v>
      </c>
      <c r="OB165" s="34">
        <v>5.9061066713184118E-4</v>
      </c>
      <c r="OC165" s="34">
        <v>4.9981370102614164E-4</v>
      </c>
      <c r="OD165" s="34">
        <v>4.0573146543465555E-4</v>
      </c>
      <c r="OE165" s="34">
        <v>3.1599801150150597E-4</v>
      </c>
      <c r="OF165" s="34">
        <v>2.3563043214380741E-4</v>
      </c>
      <c r="OG165" s="34">
        <v>1.2862069706898183E-4</v>
      </c>
      <c r="OH165" s="34">
        <v>4.9164551455760375E-5</v>
      </c>
      <c r="OI165" s="34">
        <v>-2.0349272745079361E-5</v>
      </c>
      <c r="OJ165" s="34">
        <v>-1.1933647328987718E-4</v>
      </c>
      <c r="OK165" s="34">
        <v>-1.9784012692980468E-4</v>
      </c>
      <c r="OL165" s="34">
        <v>-2.6466217241249979E-4</v>
      </c>
      <c r="OM165" s="34">
        <v>-3.2501952955499291E-4</v>
      </c>
      <c r="ON165" s="34">
        <v>-3.8087158463895321E-4</v>
      </c>
      <c r="OO165" s="34">
        <v>-4.5423678238876164E-4</v>
      </c>
      <c r="OP165" s="34">
        <v>-5.2574399160221219E-4</v>
      </c>
      <c r="OQ165" s="34">
        <v>-5.6977284839376807E-4</v>
      </c>
      <c r="OR165" s="34">
        <v>-5.8316584909334779E-4</v>
      </c>
      <c r="OS165" s="34">
        <v>-6.2780181178823113E-4</v>
      </c>
      <c r="OT165" s="34">
        <v>-6.6565186716616154E-4</v>
      </c>
      <c r="OU165" s="34">
        <v>-6.827901815995574E-4</v>
      </c>
      <c r="OV165" s="34">
        <v>-7.0782529655843973E-4</v>
      </c>
      <c r="OW165" s="34">
        <v>-7.1193266194313765E-4</v>
      </c>
      <c r="OX165" s="34">
        <v>-7.1572040906175971E-4</v>
      </c>
      <c r="OY165" s="34">
        <v>-7.2493270272389054E-4</v>
      </c>
      <c r="OZ165" s="34">
        <v>-7.3630013503134251E-4</v>
      </c>
      <c r="PA165" s="34">
        <v>-7.6035037636756897E-4</v>
      </c>
      <c r="PB165" s="34">
        <v>-7.6372578041628003E-4</v>
      </c>
      <c r="PC165" s="34">
        <v>-7.5080886017531157E-4</v>
      </c>
      <c r="PD165" s="34">
        <v>-7.3983956826850772E-4</v>
      </c>
      <c r="PE165" t="s">
        <v>1300</v>
      </c>
      <c r="PF165" t="s">
        <v>843</v>
      </c>
      <c r="PG165" t="s">
        <v>843</v>
      </c>
      <c r="PH165" t="s">
        <v>843</v>
      </c>
      <c r="PI165" t="s">
        <v>843</v>
      </c>
      <c r="PJ165" t="s">
        <v>1300</v>
      </c>
      <c r="PK165" s="34">
        <v>0.49091657996177673</v>
      </c>
      <c r="PL165" s="34">
        <v>0.49054050445556641</v>
      </c>
      <c r="PM165" s="34">
        <v>0.49045556783676147</v>
      </c>
      <c r="PN165" s="34">
        <v>0.49043330550193787</v>
      </c>
      <c r="PO165" s="34">
        <v>0.490232914686203</v>
      </c>
      <c r="PP165" s="34">
        <v>0.48988127708435059</v>
      </c>
      <c r="PQ165" s="34">
        <v>0.4895341694355011</v>
      </c>
      <c r="PR165" s="34">
        <v>0.48927679657936096</v>
      </c>
      <c r="PS165" s="34">
        <v>0.48915940523147583</v>
      </c>
      <c r="PT165" s="34">
        <v>0.48913007974624634</v>
      </c>
      <c r="PU165" s="34">
        <v>0.48906528949737549</v>
      </c>
      <c r="PV165" s="34">
        <v>0.48896884918212891</v>
      </c>
      <c r="PW165" s="34">
        <v>0.48894175887107849</v>
      </c>
      <c r="PX165" s="34">
        <v>0.48921909928321838</v>
      </c>
      <c r="PY165" s="34">
        <v>0.48981201648712158</v>
      </c>
      <c r="PZ165" s="34">
        <v>0.49046441912651062</v>
      </c>
      <c r="QA165" s="34">
        <v>0.49108701944351196</v>
      </c>
      <c r="QB165" s="34">
        <v>0.4916597306728363</v>
      </c>
      <c r="QC165" s="34">
        <v>0.4926256537437439</v>
      </c>
      <c r="QD165" s="34">
        <v>0.49439689517021179</v>
      </c>
      <c r="QE165" s="34">
        <v>0.49551236629486084</v>
      </c>
      <c r="QF165" s="34">
        <v>0.49561312794685364</v>
      </c>
      <c r="QG165" s="34">
        <v>0.49569493532180786</v>
      </c>
      <c r="QH165" s="34">
        <v>0.49576729536056519</v>
      </c>
      <c r="QI165" s="34">
        <v>0.49584066867828369</v>
      </c>
      <c r="QJ165" s="34">
        <v>0.4959147572517395</v>
      </c>
      <c r="QK165" s="34">
        <v>0.49599188566207886</v>
      </c>
      <c r="QL165" s="34">
        <v>0.49606981873512268</v>
      </c>
      <c r="QM165" s="34">
        <v>0.49614781141281128</v>
      </c>
      <c r="QN165" s="34">
        <v>0.49622666835784912</v>
      </c>
      <c r="QO165" s="34">
        <v>0.49630564451217651</v>
      </c>
      <c r="QP165" s="34">
        <v>0.49638462066650391</v>
      </c>
      <c r="QQ165" s="34">
        <v>0.49646282196044922</v>
      </c>
      <c r="QR165" s="34">
        <v>0.49653980135917664</v>
      </c>
      <c r="QS165" s="34">
        <v>0.49661737680435181</v>
      </c>
      <c r="QT165" s="34">
        <v>0.49669685959815979</v>
      </c>
      <c r="QU165" s="34">
        <v>0.49677923321723938</v>
      </c>
      <c r="QV165" s="34">
        <v>0.49686515331268311</v>
      </c>
      <c r="QW165" s="34">
        <v>0.49695324897766113</v>
      </c>
      <c r="QX165" s="34">
        <v>0.49704372882843018</v>
      </c>
      <c r="QY165" s="34">
        <v>0.49713847041130066</v>
      </c>
      <c r="QZ165" s="34">
        <v>0.49723908305168152</v>
      </c>
      <c r="RA165" s="34">
        <v>0.49734559655189514</v>
      </c>
      <c r="RB165" s="34">
        <v>0.49745795130729675</v>
      </c>
      <c r="RC165" s="34">
        <v>0.4975731372833252</v>
      </c>
      <c r="RD165" s="34">
        <v>0.49769267439842224</v>
      </c>
      <c r="RE165" s="34">
        <v>0.49782034754753113</v>
      </c>
      <c r="RF165" s="34">
        <v>0.49795451760292053</v>
      </c>
      <c r="RG165" s="34">
        <v>0.49809277057647705</v>
      </c>
      <c r="RH165" s="34">
        <v>0.49823242425918579</v>
      </c>
      <c r="RI165" s="34">
        <v>0.49837654829025269</v>
      </c>
      <c r="RJ165" s="34">
        <v>0.49852398037910461</v>
      </c>
      <c r="RK165" s="34">
        <v>0.49867352843284607</v>
      </c>
      <c r="RL165" s="34">
        <v>0.49882727861404419</v>
      </c>
      <c r="RM165" s="34">
        <v>0.49898335337638855</v>
      </c>
      <c r="RN165" s="34">
        <v>0.49914222955703735</v>
      </c>
      <c r="RO165" s="34">
        <v>0.49930420517921448</v>
      </c>
      <c r="RP165" s="34">
        <v>0.49946773052215576</v>
      </c>
      <c r="RQ165" s="34">
        <v>0.49962940812110901</v>
      </c>
      <c r="RR165" s="34">
        <v>0.49978849291801453</v>
      </c>
      <c r="RS165" s="34">
        <v>0.49995055794715881</v>
      </c>
      <c r="RT165" s="34">
        <v>0.50010788440704346</v>
      </c>
      <c r="RU165" s="34">
        <v>0.50026142597198486</v>
      </c>
      <c r="RV165" s="34">
        <v>0.50041282176971436</v>
      </c>
      <c r="RW165" s="34">
        <v>0.50055646896362305</v>
      </c>
      <c r="RX165" s="34">
        <v>0.50069427490234375</v>
      </c>
      <c r="RY165" s="34">
        <v>0.50082898139953613</v>
      </c>
      <c r="RZ165" s="34">
        <v>0.500957190990448</v>
      </c>
      <c r="SA165" s="34">
        <v>0.50107663869857788</v>
      </c>
      <c r="SB165" s="34">
        <v>0.50118935108184814</v>
      </c>
      <c r="SC165" s="34">
        <v>0.50129520893096924</v>
      </c>
      <c r="SD165" s="34">
        <v>0.50138908624649048</v>
      </c>
      <c r="SE165" s="34">
        <v>0.50147312879562378</v>
      </c>
      <c r="SF165" s="34">
        <v>0.50155144929885864</v>
      </c>
      <c r="SG165" s="34">
        <v>0.50162184238433838</v>
      </c>
      <c r="SH165" s="34">
        <v>0.50168079137802124</v>
      </c>
      <c r="SI165" s="34">
        <v>0.50173306465148926</v>
      </c>
      <c r="SJ165" s="34">
        <v>0.50178056955337524</v>
      </c>
      <c r="SK165" s="34">
        <v>0.50181901454925537</v>
      </c>
      <c r="SL165" s="34">
        <v>0.50185072422027588</v>
      </c>
      <c r="SM165" s="34">
        <v>0.5018770694732666</v>
      </c>
      <c r="SN165" s="34">
        <v>0.50190198421478271</v>
      </c>
      <c r="SO165" s="34">
        <v>0.50192391872406006</v>
      </c>
      <c r="SP165" s="34">
        <v>0.50194299221038818</v>
      </c>
      <c r="SQ165" s="34">
        <v>0.50196355581283569</v>
      </c>
      <c r="SR165" s="34">
        <v>0.50198274850845337</v>
      </c>
      <c r="SS165" s="34">
        <v>0.50199902057647705</v>
      </c>
      <c r="ST165" s="34">
        <v>0.50201606750488281</v>
      </c>
      <c r="SU165" s="34">
        <v>0.50203448534011841</v>
      </c>
      <c r="SV165" s="34">
        <v>0.50205099582672119</v>
      </c>
      <c r="SW165" s="34">
        <v>0.50206613540649414</v>
      </c>
      <c r="SX165" s="34">
        <v>0.50208109617233276</v>
      </c>
      <c r="SY165" s="34">
        <v>0.50209569931030273</v>
      </c>
      <c r="SZ165" s="34">
        <v>0.50210744142532349</v>
      </c>
      <c r="TA165" s="34">
        <v>0.5021175742149353</v>
      </c>
      <c r="TB165" s="34">
        <v>0.50212764739990234</v>
      </c>
      <c r="TC165" s="34">
        <v>0.50213712453842163</v>
      </c>
      <c r="TD165" s="34">
        <v>0.50214308500289917</v>
      </c>
      <c r="TE165" s="34">
        <v>0.50214636325836182</v>
      </c>
      <c r="TF165" s="34">
        <v>0.50215011835098267</v>
      </c>
      <c r="TG165" s="34">
        <v>0.50215470790863037</v>
      </c>
      <c r="TH165" t="s">
        <v>843</v>
      </c>
      <c r="TI165" t="s">
        <v>843</v>
      </c>
      <c r="TJ165" t="s">
        <v>1300</v>
      </c>
      <c r="TK165" s="34">
        <v>0.6552013531621419</v>
      </c>
      <c r="TL165" s="34">
        <v>0.65617649830180791</v>
      </c>
      <c r="TM165" s="34">
        <v>0.65847474163836195</v>
      </c>
      <c r="TN165" s="34">
        <v>0.66116430564528206</v>
      </c>
      <c r="TO165" s="34">
        <v>0.66333191103022404</v>
      </c>
      <c r="TP165" s="34">
        <v>0.66479798953779612</v>
      </c>
      <c r="TQ165" s="34">
        <v>0.66534943485348508</v>
      </c>
      <c r="TR165" s="34">
        <v>0.66498720595125804</v>
      </c>
      <c r="TS165" s="34">
        <v>0.66424109823898303</v>
      </c>
      <c r="TT165" s="34">
        <v>0.66321921342800905</v>
      </c>
      <c r="TU165" s="34">
        <v>0.66175954772045498</v>
      </c>
      <c r="TV165" s="34">
        <v>0.65968090523544698</v>
      </c>
      <c r="TW165" s="34">
        <v>0.65705523079066697</v>
      </c>
      <c r="TX165" s="34">
        <v>0.65488500091222701</v>
      </c>
      <c r="TY165" s="34">
        <v>0.65414276521062997</v>
      </c>
      <c r="TZ165" s="34">
        <v>0.65424727540468697</v>
      </c>
      <c r="UA165" s="34">
        <v>0.65426799577813699</v>
      </c>
      <c r="UB165" s="34">
        <v>0.65402149464688097</v>
      </c>
      <c r="UC165" s="34">
        <v>0.65390296548990312</v>
      </c>
      <c r="UD165" s="34">
        <v>0.65423124745666206</v>
      </c>
      <c r="UE165" s="34">
        <v>0.65353423299345903</v>
      </c>
      <c r="UF165" s="34">
        <v>0.65181093927503997</v>
      </c>
      <c r="UG165" s="34">
        <v>0.6498732905604</v>
      </c>
      <c r="UH165" s="34">
        <v>0.6475746110034819</v>
      </c>
      <c r="UI165" s="34">
        <v>0.64524310862451206</v>
      </c>
      <c r="UJ165" s="34">
        <v>0.642861527540181</v>
      </c>
      <c r="UK165" s="34">
        <v>0.64030283283871403</v>
      </c>
      <c r="UL165" s="34">
        <v>0.63755588900398397</v>
      </c>
      <c r="UM165" s="34">
        <v>0.634757016618127</v>
      </c>
      <c r="UN165" s="34">
        <v>0.63206673193107898</v>
      </c>
      <c r="UO165" s="34">
        <v>0.62965525586507198</v>
      </c>
      <c r="UP165" s="34">
        <v>0.62747213720441197</v>
      </c>
      <c r="UQ165" s="34">
        <v>0.62531105616392502</v>
      </c>
      <c r="UR165" s="34">
        <v>0.62298545314934595</v>
      </c>
      <c r="US165" s="34">
        <v>0.62058876675641594</v>
      </c>
      <c r="UT165" s="34">
        <v>0.61852432822358705</v>
      </c>
      <c r="UU165" s="34">
        <v>0.61673582238706803</v>
      </c>
      <c r="UV165" s="34">
        <v>0.61511268379193995</v>
      </c>
      <c r="UW165" s="34">
        <v>0.61387668996084899</v>
      </c>
      <c r="UX165" s="34">
        <v>0.61303826466148004</v>
      </c>
      <c r="UY165" s="34">
        <v>0.61256689711497303</v>
      </c>
      <c r="UZ165" s="34">
        <v>0.61238103121657705</v>
      </c>
      <c r="VA165" s="34">
        <v>0.612275667973464</v>
      </c>
      <c r="VB165" s="34">
        <v>0.61210269479869195</v>
      </c>
      <c r="VC165" s="34">
        <v>0.61176556516212499</v>
      </c>
      <c r="VD165" s="34">
        <v>0.61124720632473395</v>
      </c>
      <c r="VE165" s="34">
        <v>0.61058483238920203</v>
      </c>
      <c r="VF165" s="34">
        <v>0.609713078638914</v>
      </c>
      <c r="VG165" s="34">
        <v>0.60862256642665102</v>
      </c>
      <c r="VH165" s="34">
        <v>0.60736065453201804</v>
      </c>
      <c r="VI165" s="34">
        <v>0.60593118021570502</v>
      </c>
      <c r="VJ165" s="34">
        <v>0.60432070118225001</v>
      </c>
      <c r="VK165" s="34">
        <v>0.602382415056818</v>
      </c>
      <c r="VL165" s="34">
        <v>0.60004177381541801</v>
      </c>
      <c r="VM165" s="34">
        <v>0.59740309967998595</v>
      </c>
      <c r="VN165" s="34">
        <v>0.59449410946038095</v>
      </c>
      <c r="VO165" s="34">
        <v>0.59141660022589904</v>
      </c>
      <c r="VP165" s="34">
        <v>0.58842056930834308</v>
      </c>
      <c r="VQ165" s="34">
        <v>0.58572614759105002</v>
      </c>
      <c r="VR165" s="34">
        <v>0.58338464559659797</v>
      </c>
      <c r="VS165" s="34">
        <v>0.58125462430142905</v>
      </c>
      <c r="VT165" s="34">
        <v>0.57927224159077706</v>
      </c>
      <c r="VU165" s="34">
        <v>0.57746806817609397</v>
      </c>
      <c r="VV165" s="34">
        <v>0.57583319003088396</v>
      </c>
      <c r="VW165" s="34">
        <v>0.57431045630224997</v>
      </c>
      <c r="VX165" s="34">
        <v>0.57278781019862601</v>
      </c>
      <c r="VY165" s="34">
        <v>0.57131726407484207</v>
      </c>
      <c r="VZ165" s="34">
        <v>0.57008134552595502</v>
      </c>
      <c r="WA165" s="34">
        <v>0.56904156014527596</v>
      </c>
      <c r="WB165" s="34">
        <v>0.568062791509513</v>
      </c>
      <c r="WC165" s="34">
        <v>0.56711730068249</v>
      </c>
      <c r="WD165" s="34">
        <v>0.56608798766285295</v>
      </c>
      <c r="WE165" s="34">
        <v>0.56480885788088497</v>
      </c>
      <c r="WF165" s="34">
        <v>0.56331970000095299</v>
      </c>
      <c r="WG165" s="34">
        <v>0.56174856640066206</v>
      </c>
      <c r="WH165" s="34">
        <v>0.56015024797854307</v>
      </c>
      <c r="WI165" s="34">
        <v>0.55861849886415693</v>
      </c>
      <c r="WJ165" s="34">
        <v>0.55721901523259498</v>
      </c>
      <c r="WK165" s="34">
        <v>0.55595952521884195</v>
      </c>
      <c r="WL165" s="34">
        <v>0.55487855999913993</v>
      </c>
      <c r="WM165" s="34">
        <v>0.55394639795634293</v>
      </c>
      <c r="WN165" s="34">
        <v>0.55310708932103203</v>
      </c>
      <c r="WO165" s="34">
        <v>0.55234974176545204</v>
      </c>
      <c r="WP165" s="34">
        <v>0.55172235398018099</v>
      </c>
      <c r="WQ165" s="34">
        <v>0.55117426382798895</v>
      </c>
      <c r="WR165" s="34">
        <v>0.55036960377509903</v>
      </c>
      <c r="WS165" s="34">
        <v>0.54931699764503295</v>
      </c>
      <c r="WT165" s="34">
        <v>0.54823163789740503</v>
      </c>
      <c r="WU165" s="34">
        <v>0.54711299352613108</v>
      </c>
      <c r="WV165" s="34">
        <v>0.54601853643060105</v>
      </c>
      <c r="WW165" s="34">
        <v>0.54496837796097797</v>
      </c>
      <c r="WX165" s="34">
        <v>0.54395380778926405</v>
      </c>
      <c r="WY165" s="34">
        <v>0.54299431925903396</v>
      </c>
      <c r="WZ165" s="34">
        <v>0.54211388651539005</v>
      </c>
      <c r="XA165" s="34">
        <v>0.54130861341238301</v>
      </c>
      <c r="XB165" s="34">
        <v>0.54054151654177895</v>
      </c>
      <c r="XC165" s="34">
        <v>0.53980709025487694</v>
      </c>
      <c r="XD165" s="34">
        <v>0.539136397190911</v>
      </c>
      <c r="XE165" s="34">
        <v>0.53852476364856505</v>
      </c>
      <c r="XF165" s="34">
        <v>0.53795161456954899</v>
      </c>
      <c r="XG165" s="34">
        <v>0.53739063268977605</v>
      </c>
      <c r="XH165" t="s">
        <v>843</v>
      </c>
      <c r="XI165" t="s">
        <v>1300</v>
      </c>
      <c r="XJ165" s="34">
        <v>0.61552393531341298</v>
      </c>
      <c r="XK165" s="34">
        <v>0.61483242978641495</v>
      </c>
      <c r="XL165" s="34">
        <v>0.61603078673655998</v>
      </c>
      <c r="XM165" s="34">
        <v>0.61822462070960804</v>
      </c>
      <c r="XN165" s="34">
        <v>0.61983087456205399</v>
      </c>
      <c r="XO165" s="34">
        <v>0.62066705204074502</v>
      </c>
      <c r="XP165" s="34">
        <v>0.620286398636548</v>
      </c>
      <c r="XQ165" s="34">
        <v>0.61797600565108002</v>
      </c>
      <c r="XR165" s="34">
        <v>0.61475208488914401</v>
      </c>
      <c r="XS165" s="34">
        <v>0.61169217454376301</v>
      </c>
      <c r="XT165" s="34">
        <v>0.60868590884028007</v>
      </c>
      <c r="XU165" s="34">
        <v>0.60562396419850106</v>
      </c>
      <c r="XV165" s="34">
        <v>0.602747736568922</v>
      </c>
      <c r="XW165" s="34">
        <v>0.60058701617114307</v>
      </c>
      <c r="XX165" s="34">
        <v>0.59991670718699597</v>
      </c>
      <c r="XY165" s="34">
        <v>0.60009868012608403</v>
      </c>
      <c r="XZ165" s="34">
        <v>0.60000694075359906</v>
      </c>
      <c r="YA165" s="34">
        <v>0.59955430090461903</v>
      </c>
      <c r="YB165" s="34">
        <v>0.59896278329392105</v>
      </c>
      <c r="YC165" s="34">
        <v>0.59832176992535202</v>
      </c>
      <c r="YD165" s="34">
        <v>0.59668333190578704</v>
      </c>
      <c r="YE165" s="34">
        <v>0.59423224722950696</v>
      </c>
      <c r="YF165" s="34">
        <v>0.59140605194870099</v>
      </c>
      <c r="YG165" s="34">
        <v>0.588279928490267</v>
      </c>
      <c r="YH165" s="34">
        <v>0.58556897770249106</v>
      </c>
      <c r="YI165" s="34">
        <v>0.58333287827676006</v>
      </c>
      <c r="YJ165" s="34">
        <v>0.58136258890789794</v>
      </c>
      <c r="YK165" s="34">
        <v>0.57940970597197206</v>
      </c>
      <c r="YL165" s="34">
        <v>0.57727909923067</v>
      </c>
      <c r="YM165" s="34">
        <v>0.57491453386222302</v>
      </c>
      <c r="YN165" s="34">
        <v>0.57241955939858102</v>
      </c>
      <c r="YO165" s="34">
        <v>0.56982685125471999</v>
      </c>
      <c r="YP165" s="34">
        <v>0.56729873315144308</v>
      </c>
      <c r="YQ165" s="34">
        <v>0.56503701170471499</v>
      </c>
      <c r="YR165" s="34">
        <v>0.563196548265676</v>
      </c>
      <c r="YS165" s="34">
        <v>0.56214199635316597</v>
      </c>
      <c r="YT165" s="34">
        <v>0.56173440061865199</v>
      </c>
      <c r="YU165" s="34">
        <v>0.56152626884894508</v>
      </c>
      <c r="YV165" s="34">
        <v>0.56137498626474203</v>
      </c>
      <c r="YW165" s="34">
        <v>0.56109702149165896</v>
      </c>
      <c r="YX165" s="34">
        <v>0.56063289282416495</v>
      </c>
      <c r="YY165" s="34">
        <v>0.56001582006557105</v>
      </c>
      <c r="YZ165" s="34">
        <v>0.55916288479771192</v>
      </c>
      <c r="ZA165" s="34">
        <v>0.55804593519253398</v>
      </c>
      <c r="ZB165" s="34">
        <v>0.55674301710815999</v>
      </c>
      <c r="ZC165" s="34">
        <v>0.555290414487563</v>
      </c>
      <c r="ZD165" s="34">
        <v>0.55364212094027998</v>
      </c>
      <c r="ZE165" s="34">
        <v>0.55162846126183607</v>
      </c>
      <c r="ZF165" s="34">
        <v>0.54919660187553698</v>
      </c>
      <c r="ZG165" s="34">
        <v>0.54641563332431098</v>
      </c>
      <c r="ZH165" s="34">
        <v>0.54328226341849106</v>
      </c>
      <c r="ZI165" s="34">
        <v>0.539970578334806</v>
      </c>
      <c r="ZJ165" s="34">
        <v>0.53674884346691498</v>
      </c>
      <c r="ZK165" s="34">
        <v>0.53381407461895802</v>
      </c>
      <c r="ZL165" s="34">
        <v>0.53125998401474095</v>
      </c>
      <c r="ZM165" s="34">
        <v>0.528981464911223</v>
      </c>
      <c r="ZN165" s="34">
        <v>0.52690261444422293</v>
      </c>
      <c r="ZO165" s="34">
        <v>0.52503583381863494</v>
      </c>
      <c r="ZP165" s="34">
        <v>0.52338424559001806</v>
      </c>
      <c r="ZQ165" s="34">
        <v>0.52186638005633801</v>
      </c>
      <c r="ZR165" s="34">
        <v>0.52031804052177599</v>
      </c>
      <c r="ZS165" s="34">
        <v>0.51880960390952702</v>
      </c>
      <c r="ZT165" s="34">
        <v>0.51751966345864198</v>
      </c>
      <c r="ZU165" s="34">
        <v>0.51637404470970705</v>
      </c>
      <c r="ZV165" s="34">
        <v>0.51527675549416196</v>
      </c>
      <c r="ZW165" s="34">
        <v>0.51422583608063099</v>
      </c>
      <c r="ZX165" s="34">
        <v>0.51305973710375707</v>
      </c>
      <c r="ZY165" s="34">
        <v>0.511620023627399</v>
      </c>
      <c r="ZZ165" s="34">
        <v>0.50999440880239999</v>
      </c>
      <c r="AAA165" s="34">
        <v>0.50830215170589899</v>
      </c>
      <c r="AAB165" s="34">
        <v>0.50659044697029798</v>
      </c>
      <c r="AAC165" s="34">
        <v>0.50495469831617301</v>
      </c>
      <c r="AAD165" s="34">
        <v>0.50345036695181</v>
      </c>
      <c r="AAE165" s="34">
        <v>0.50210244939571602</v>
      </c>
      <c r="AAF165" s="34">
        <v>0.500946148275213</v>
      </c>
      <c r="AAG165" s="34">
        <v>0.49992891167768599</v>
      </c>
      <c r="AAH165" s="34">
        <v>0.49901476725647098</v>
      </c>
      <c r="AAI165" s="34">
        <v>0.498229299993521</v>
      </c>
      <c r="AAJ165" s="34">
        <v>0.49757764715305197</v>
      </c>
      <c r="AAK165" s="34">
        <v>0.49697370668063701</v>
      </c>
      <c r="AAL165" s="34">
        <v>0.49611164568791899</v>
      </c>
      <c r="AAM165" s="34">
        <v>0.49499854658618703</v>
      </c>
      <c r="AAN165" s="34">
        <v>0.49384684813603102</v>
      </c>
      <c r="AAO165" s="34">
        <v>0.49267071798627904</v>
      </c>
      <c r="AAP165" s="34">
        <v>0.49153018818915201</v>
      </c>
      <c r="AAQ165" s="34">
        <v>0.49043562168907501</v>
      </c>
      <c r="AAR165" s="34">
        <v>0.48937638007365003</v>
      </c>
      <c r="AAS165" s="34">
        <v>0.48837253154295396</v>
      </c>
      <c r="AAT165" s="34">
        <v>0.48743908337685299</v>
      </c>
      <c r="AAU165" s="34">
        <v>0.486578728831699</v>
      </c>
      <c r="AAV165" s="34">
        <v>0.48578341299498495</v>
      </c>
      <c r="AAW165" s="34">
        <v>0.485036462689097</v>
      </c>
      <c r="AAX165" s="34">
        <v>0.48433408637035696</v>
      </c>
      <c r="AAY165" s="34">
        <v>0.48368610178148203</v>
      </c>
      <c r="AAZ165" s="34">
        <v>0.48309962942262202</v>
      </c>
      <c r="ABA165" s="34">
        <v>0.48254319082753999</v>
      </c>
      <c r="ABB165" s="34">
        <v>0.48199552028606002</v>
      </c>
      <c r="ABC165" s="34">
        <v>0.48147048856085806</v>
      </c>
      <c r="ABD165" s="34">
        <v>0.480960312635135</v>
      </c>
      <c r="ABE165" s="34">
        <v>0.48042278083895096</v>
      </c>
      <c r="ABF165" s="34">
        <v>0.47982548681973902</v>
      </c>
      <c r="ABG165" t="s">
        <v>843</v>
      </c>
      <c r="ABH165" t="s">
        <v>843</v>
      </c>
      <c r="ABI165" t="s">
        <v>1300</v>
      </c>
      <c r="ABJ165" s="34">
        <v>0.58410171957006296</v>
      </c>
      <c r="ABK165" s="34">
        <v>0.58445908727642293</v>
      </c>
      <c r="ABL165" s="34">
        <v>0.58587832826632602</v>
      </c>
      <c r="ABM165" s="34">
        <v>0.58790925040939701</v>
      </c>
      <c r="ABN165" s="34">
        <v>0.589679886245153</v>
      </c>
      <c r="ABO165" s="34">
        <v>0.59061380218308202</v>
      </c>
      <c r="ABP165" s="34">
        <v>0.59061327595504098</v>
      </c>
      <c r="ABQ165" s="34">
        <v>0.59018252779703095</v>
      </c>
      <c r="ABR165" s="34">
        <v>0.58987178769451498</v>
      </c>
      <c r="ABS165" s="34">
        <v>0.58953948703968795</v>
      </c>
      <c r="ABT165" s="34">
        <v>0.58895389763130501</v>
      </c>
      <c r="ABU165" s="34">
        <v>0.58784076029113896</v>
      </c>
      <c r="ABV165" s="34">
        <v>0.58604597957342697</v>
      </c>
      <c r="ABW165" s="34">
        <v>0.58459303867035894</v>
      </c>
      <c r="ABX165" s="34">
        <v>0.58477912451721703</v>
      </c>
      <c r="ABY165" s="34">
        <v>0.58599450179606505</v>
      </c>
      <c r="ABZ165" s="34">
        <v>0.58721431783210298</v>
      </c>
      <c r="ACA165" s="34">
        <v>0.588325860945211</v>
      </c>
      <c r="ACB165" s="34">
        <v>0.589421757783259</v>
      </c>
      <c r="ACC165" s="34">
        <v>0.59069649451889195</v>
      </c>
      <c r="ACD165" s="34">
        <v>0.59080283102589592</v>
      </c>
      <c r="ACE165" s="34">
        <v>0.58958005079217202</v>
      </c>
      <c r="ACF165" s="34">
        <v>0.58772072180747503</v>
      </c>
      <c r="ACG165" s="34">
        <v>0.58519888536933895</v>
      </c>
      <c r="ACH165" s="34">
        <v>0.58248118075761202</v>
      </c>
      <c r="ACI165" s="34">
        <v>0.57964503704317405</v>
      </c>
      <c r="ACJ165" s="34">
        <v>0.57682237652606294</v>
      </c>
      <c r="ACK165" s="34">
        <v>0.57426125564735497</v>
      </c>
      <c r="ACL165" s="34">
        <v>0.57206960054642997</v>
      </c>
      <c r="ACM165" s="34">
        <v>0.570290880123837</v>
      </c>
      <c r="ACN165" s="34">
        <v>0.56896483959189703</v>
      </c>
      <c r="ACO165" s="34">
        <v>0.56788834569735402</v>
      </c>
      <c r="ACP165" s="34">
        <v>0.56680929795588197</v>
      </c>
      <c r="ACQ165" s="34">
        <v>0.56553621875964999</v>
      </c>
      <c r="ACR165" s="34">
        <v>0.56402174095817903</v>
      </c>
      <c r="ACS165" s="34">
        <v>0.56236465580832207</v>
      </c>
      <c r="ACT165" s="34">
        <v>0.56058667619270597</v>
      </c>
      <c r="ACU165" s="34">
        <v>0.55883065811797794</v>
      </c>
      <c r="ACV165" s="34">
        <v>0.55728244704741303</v>
      </c>
      <c r="ACW165" s="34">
        <v>0.55607956085041099</v>
      </c>
      <c r="ACX165" s="34">
        <v>0.55557866074850304</v>
      </c>
      <c r="ACY165" s="34">
        <v>0.55567212102730001</v>
      </c>
      <c r="ACZ165" s="34">
        <v>0.55593422024925898</v>
      </c>
      <c r="ADA165" s="34">
        <v>0.55623101007319398</v>
      </c>
      <c r="ADB165" s="34">
        <v>0.556406184462644</v>
      </c>
      <c r="ADC165" s="34">
        <v>0.55641180195588802</v>
      </c>
      <c r="ADD165" s="34">
        <v>0.55627544390040495</v>
      </c>
      <c r="ADE165" s="34">
        <v>0.55590716290268904</v>
      </c>
      <c r="ADF165" s="34">
        <v>0.55528176510862903</v>
      </c>
      <c r="ADG165" s="34">
        <v>0.55445979381425903</v>
      </c>
      <c r="ADH165" s="34">
        <v>0.55345388633706005</v>
      </c>
      <c r="ADI165" s="34">
        <v>0.55223343513455303</v>
      </c>
      <c r="ADJ165" s="34">
        <v>0.55063468835218998</v>
      </c>
      <c r="ADK165" s="34">
        <v>0.54858147748022201</v>
      </c>
      <c r="ADL165" s="34">
        <v>0.54615458157554198</v>
      </c>
      <c r="ADM165" s="34">
        <v>0.54337587494083595</v>
      </c>
      <c r="ADN165" s="34">
        <v>0.54039748189489101</v>
      </c>
      <c r="ADO165" s="34">
        <v>0.53748083114560796</v>
      </c>
      <c r="ADP165" s="34">
        <v>0.53484358008823796</v>
      </c>
      <c r="ADQ165" s="34">
        <v>0.53258062857784205</v>
      </c>
      <c r="ADR165" s="34">
        <v>0.53057488036135292</v>
      </c>
      <c r="ADS165" s="34">
        <v>0.52874800492712704</v>
      </c>
      <c r="ADT165" s="34">
        <v>0.52711740000862495</v>
      </c>
      <c r="ADU165" s="34">
        <v>0.52569111510567801</v>
      </c>
      <c r="ADV165" s="34">
        <v>0.52438555908366002</v>
      </c>
      <c r="ADW165" s="34">
        <v>0.52304523610359399</v>
      </c>
      <c r="ADX165" s="34">
        <v>0.52174927084086797</v>
      </c>
      <c r="ADY165" s="34">
        <v>0.52068346773616003</v>
      </c>
      <c r="ADZ165" s="34">
        <v>0.51976117949248801</v>
      </c>
      <c r="AEA165" s="34">
        <v>0.51887420824564201</v>
      </c>
      <c r="AEB165" s="34">
        <v>0.51804070775712197</v>
      </c>
      <c r="AEC165" s="34">
        <v>0.51710617425110106</v>
      </c>
      <c r="AED165" s="34">
        <v>0.51590700653466692</v>
      </c>
      <c r="AEE165" s="34">
        <v>0.51453192193805597</v>
      </c>
      <c r="AEF165" s="34">
        <v>0.51311179618945502</v>
      </c>
      <c r="AEG165" s="34">
        <v>0.51167696945189001</v>
      </c>
      <c r="AEH165" s="34">
        <v>0.51031262374432107</v>
      </c>
      <c r="AEI165" s="34">
        <v>0.50908256038353206</v>
      </c>
      <c r="AEJ165" s="34">
        <v>0.50800165983263601</v>
      </c>
      <c r="AEK165" s="34">
        <v>0.50709684057224003</v>
      </c>
      <c r="AEL165" s="34">
        <v>0.50633335124301293</v>
      </c>
      <c r="AEM165" s="34">
        <v>0.505670512310049</v>
      </c>
      <c r="AEN165" s="34">
        <v>0.50511537582242394</v>
      </c>
      <c r="AEO165" s="34">
        <v>0.50468136797621699</v>
      </c>
      <c r="AEP165" s="34">
        <v>0.50428586553162602</v>
      </c>
      <c r="AEQ165" s="34">
        <v>0.50362363037535096</v>
      </c>
      <c r="AER165" s="34">
        <v>0.50270911730925805</v>
      </c>
      <c r="AES165" s="34">
        <v>0.50174339580933602</v>
      </c>
      <c r="AET165" s="34">
        <v>0.50073100764544198</v>
      </c>
      <c r="AEU165" s="34">
        <v>0.49974897204399399</v>
      </c>
      <c r="AEV165" s="34">
        <v>0.49879395280231198</v>
      </c>
      <c r="AEW165" s="34">
        <v>0.49784793656345699</v>
      </c>
      <c r="AEX165" s="34">
        <v>0.496947190361126</v>
      </c>
      <c r="AEY165" s="34">
        <v>0.49610985729559703</v>
      </c>
      <c r="AEZ165" s="34">
        <v>0.49532544337448897</v>
      </c>
      <c r="AFA165" s="34">
        <v>0.494591646627217</v>
      </c>
      <c r="AFB165" s="34">
        <v>0.49390262983404704</v>
      </c>
      <c r="AFC165" s="34">
        <v>0.49325768803572601</v>
      </c>
      <c r="AFD165" s="34">
        <v>0.49266619784777099</v>
      </c>
      <c r="AFE165" s="34">
        <v>0.49212651155592502</v>
      </c>
      <c r="AFF165" s="34">
        <v>0.491606914160862</v>
      </c>
      <c r="AFG165" t="s">
        <v>843</v>
      </c>
      <c r="AFH165" t="s">
        <v>843</v>
      </c>
      <c r="AFI165" s="34">
        <v>0.76316000000000006</v>
      </c>
      <c r="AFJ165" s="34">
        <v>0.76788000000000001</v>
      </c>
      <c r="AFK165" s="34">
        <v>0.77722999999999998</v>
      </c>
      <c r="AFL165" s="34">
        <v>0.78278999999999999</v>
      </c>
      <c r="AFM165" s="34">
        <v>0.78425</v>
      </c>
      <c r="AFN165" s="34">
        <v>0.78222999999999998</v>
      </c>
      <c r="AFO165" s="34">
        <v>0.77854000000000001</v>
      </c>
      <c r="AFP165" s="34">
        <v>0.77503</v>
      </c>
      <c r="AFQ165" s="34">
        <v>0.77678999999999998</v>
      </c>
      <c r="AFR165" s="34">
        <v>0.77471000000000001</v>
      </c>
      <c r="AFS165" s="34">
        <v>0.77837999999999996</v>
      </c>
      <c r="AFT165" s="34">
        <v>0.79061000000000003</v>
      </c>
      <c r="AFU165" s="34">
        <v>0.79146000000000005</v>
      </c>
      <c r="AFV165" s="34">
        <v>0.80401999999999996</v>
      </c>
      <c r="AFW165" s="34">
        <v>0.81469999999999998</v>
      </c>
      <c r="AFX165" s="34">
        <v>0.81626999999999994</v>
      </c>
      <c r="AFY165" s="34">
        <v>0.81346999999999992</v>
      </c>
      <c r="AFZ165" s="34">
        <v>0.81043999999999994</v>
      </c>
      <c r="AGA165" s="34">
        <v>0.81918999999999997</v>
      </c>
      <c r="AGB165" t="s">
        <v>843</v>
      </c>
      <c r="AGC165" t="s">
        <v>843</v>
      </c>
      <c r="AGD165" t="s">
        <v>843</v>
      </c>
      <c r="AGE165" t="s">
        <v>843</v>
      </c>
      <c r="AGF165" s="34">
        <v>1.073873694986105E-2</v>
      </c>
      <c r="AGG165" t="s">
        <v>843</v>
      </c>
      <c r="AGH165" t="s">
        <v>843</v>
      </c>
      <c r="AGI165" t="s">
        <v>843</v>
      </c>
      <c r="AGJ165" t="s">
        <v>843</v>
      </c>
      <c r="AGK165" t="s">
        <v>843</v>
      </c>
      <c r="AGL165" t="s">
        <v>843</v>
      </c>
      <c r="AGM165" t="s">
        <v>843</v>
      </c>
      <c r="AGN165" t="s">
        <v>843</v>
      </c>
      <c r="AGO165" s="34"/>
      <c r="AGP165" s="34"/>
      <c r="AGQ165" t="s">
        <v>1460</v>
      </c>
      <c r="AGR165" t="s">
        <v>843</v>
      </c>
      <c r="AGS165" s="34"/>
      <c r="AGT165" s="34"/>
      <c r="AGU165" t="s">
        <v>1460</v>
      </c>
      <c r="AGV165" t="s">
        <v>843</v>
      </c>
      <c r="AGW165" s="34"/>
      <c r="AGX165" s="34"/>
      <c r="AGY165" t="s">
        <v>1460</v>
      </c>
      <c r="AGZ165" t="s">
        <v>843</v>
      </c>
      <c r="AHA165" s="34"/>
      <c r="AHB165" s="34"/>
      <c r="AHC165" t="s">
        <v>1460</v>
      </c>
      <c r="AHD165" t="s">
        <v>843</v>
      </c>
      <c r="AHE165" s="34"/>
      <c r="AHF165" s="34"/>
      <c r="AHG165" t="s">
        <v>1460</v>
      </c>
      <c r="AHH165" t="s">
        <v>843</v>
      </c>
      <c r="AHI165" t="s">
        <v>830</v>
      </c>
      <c r="AHJ165" s="34">
        <v>0.240382120013237</v>
      </c>
      <c r="AHK165" s="34">
        <v>0.24578970670700073</v>
      </c>
      <c r="AHL165" s="34">
        <v>0.24685674905776978</v>
      </c>
      <c r="AHM165" s="34">
        <v>0.25972890853881836</v>
      </c>
      <c r="AHN165" s="34">
        <v>0.26501917839050293</v>
      </c>
      <c r="AHO165" t="s">
        <v>843</v>
      </c>
      <c r="AHP165" s="34">
        <v>0.22540554404258728</v>
      </c>
      <c r="AHQ165" s="34">
        <v>0.22155730426311493</v>
      </c>
      <c r="AHR165" s="34">
        <v>0.22618913650512695</v>
      </c>
      <c r="AHS165" s="34">
        <v>0.23316197097301483</v>
      </c>
      <c r="AHT165" s="34"/>
      <c r="AHU165" t="s">
        <v>843</v>
      </c>
      <c r="AHV165" s="34">
        <v>0.22338593006134033</v>
      </c>
      <c r="AHW165" s="34">
        <v>0.22334824502468109</v>
      </c>
      <c r="AHX165" s="34">
        <v>0.21957659721374512</v>
      </c>
      <c r="AHY165" s="34">
        <v>0.23056663572788239</v>
      </c>
      <c r="AHZ165" s="34">
        <v>0.23458866775035858</v>
      </c>
      <c r="AIA165" t="s">
        <v>832</v>
      </c>
      <c r="AIB165" t="s">
        <v>843</v>
      </c>
      <c r="AIC165" s="34">
        <v>0.22342030704021454</v>
      </c>
      <c r="AID165" s="34">
        <v>0.22347217798233032</v>
      </c>
      <c r="AIE165" s="34">
        <v>0.2187877744436264</v>
      </c>
      <c r="AIF165" s="34">
        <v>0.23163771629333496</v>
      </c>
      <c r="AIG165" s="34">
        <v>0.23773553967475891</v>
      </c>
      <c r="AIH165" t="s">
        <v>924</v>
      </c>
      <c r="AII165" t="s">
        <v>843</v>
      </c>
      <c r="AIJ165" s="34">
        <v>0.22910399734973907</v>
      </c>
      <c r="AIK165" s="34">
        <v>0.2276366651058197</v>
      </c>
      <c r="AIL165" s="34">
        <v>0.22406400740146637</v>
      </c>
      <c r="AIM165" s="34">
        <v>0.23499999940395355</v>
      </c>
      <c r="AIN165" s="34">
        <v>0.240090012550354</v>
      </c>
      <c r="AIO165" t="s">
        <v>1607</v>
      </c>
      <c r="AIP165" s="34">
        <v>0.25689500570297241</v>
      </c>
      <c r="AIQ165" t="s">
        <v>843</v>
      </c>
      <c r="AIR165" s="34">
        <v>0.26289999999999997</v>
      </c>
      <c r="AIS165" s="34">
        <v>0.25940000000000002</v>
      </c>
      <c r="AIT165" s="34">
        <v>0.25672</v>
      </c>
      <c r="AIU165" s="34">
        <v>0.25411</v>
      </c>
      <c r="AIV165" s="34">
        <v>0.25323000000000001</v>
      </c>
      <c r="AIW165" s="34">
        <v>0.25501000000000001</v>
      </c>
      <c r="AIX165" t="s">
        <v>843</v>
      </c>
      <c r="AIY165" s="34">
        <v>1.0740000000000001E-2</v>
      </c>
      <c r="AIZ165" s="34">
        <v>8.5000000000000006E-3</v>
      </c>
      <c r="AJA165" s="34">
        <v>2.444E-2</v>
      </c>
      <c r="AJB165" s="34">
        <v>2.4150000000000001E-2</v>
      </c>
      <c r="AJC165" s="34">
        <v>2.5059999999999999E-2</v>
      </c>
      <c r="AJD165" s="34">
        <v>2.4559999999999998E-2</v>
      </c>
      <c r="AJE165" t="s">
        <v>843</v>
      </c>
      <c r="AJF165" s="34">
        <v>3.0096665024757385E-2</v>
      </c>
      <c r="AJG165" s="34">
        <v>2.6805784553289413E-2</v>
      </c>
      <c r="AJH165" s="34">
        <v>3.1197786331176758E-2</v>
      </c>
      <c r="AJI165" s="34">
        <v>3.8676552474498749E-2</v>
      </c>
      <c r="AJJ165" s="34">
        <v>2.9521383345127106E-2</v>
      </c>
      <c r="AJK165" t="s">
        <v>830</v>
      </c>
      <c r="AJL165" t="s">
        <v>843</v>
      </c>
      <c r="AJM165" t="s">
        <v>843</v>
      </c>
      <c r="AJN165" s="34">
        <v>2.6002127677202225E-2</v>
      </c>
      <c r="AJO165" s="34">
        <v>2.2866116836667061E-2</v>
      </c>
      <c r="AJP165" s="34">
        <v>2.9728462919592857E-2</v>
      </c>
      <c r="AJQ165" s="34">
        <v>2.4795480072498322E-2</v>
      </c>
      <c r="AJR165" s="34">
        <v>2.1340461447834969E-2</v>
      </c>
      <c r="AJS165" t="s">
        <v>832</v>
      </c>
      <c r="AJT165" t="s">
        <v>843</v>
      </c>
      <c r="AJU165" t="s">
        <v>843</v>
      </c>
      <c r="AJV165" t="s">
        <v>843</v>
      </c>
      <c r="AJW165" s="34">
        <v>1.8830660730600357E-2</v>
      </c>
      <c r="AJX165" s="34">
        <v>1.6214001923799515E-2</v>
      </c>
      <c r="AJY165" s="34">
        <v>2.1092431619763374E-2</v>
      </c>
      <c r="AJZ165" s="34">
        <v>2.945471927523613E-2</v>
      </c>
      <c r="AKA165" s="34">
        <v>2.1137742325663567E-2</v>
      </c>
      <c r="AKB165" t="s">
        <v>830</v>
      </c>
      <c r="AKC165" t="s">
        <v>843</v>
      </c>
      <c r="AKD165" t="s">
        <v>843</v>
      </c>
      <c r="AKE165" t="s">
        <v>843</v>
      </c>
      <c r="AKF165" s="34">
        <v>1.2971170246601105E-2</v>
      </c>
      <c r="AKG165" s="34">
        <v>9.9848033860325813E-3</v>
      </c>
      <c r="AKH165" s="34">
        <v>1.4677348546683788E-2</v>
      </c>
      <c r="AKI165" s="34">
        <v>1.2293549254536629E-2</v>
      </c>
      <c r="AKJ165" s="34">
        <v>1.8858900293707848E-2</v>
      </c>
      <c r="AKK165" t="s">
        <v>832</v>
      </c>
      <c r="AKL165" t="s">
        <v>843</v>
      </c>
      <c r="AKM165" s="34">
        <v>48460</v>
      </c>
      <c r="AKN165" t="s">
        <v>832</v>
      </c>
      <c r="AKO165" t="s">
        <v>843</v>
      </c>
      <c r="AKP165" s="34">
        <v>40660.77734375</v>
      </c>
      <c r="AKQ165" t="s">
        <v>830</v>
      </c>
      <c r="AKR165" t="s">
        <v>843</v>
      </c>
      <c r="AKS165" s="34">
        <v>42271.714723241697</v>
      </c>
      <c r="AKT165" t="s">
        <v>832</v>
      </c>
      <c r="AKU165" t="s">
        <v>843</v>
      </c>
      <c r="AKV165" s="34">
        <v>48249.264015001099</v>
      </c>
      <c r="AKW165" t="s">
        <v>832</v>
      </c>
      <c r="AKX165" t="s">
        <v>843</v>
      </c>
      <c r="AKY165" s="34">
        <v>0.20266246795654297</v>
      </c>
      <c r="AKZ165" s="34">
        <v>0.20428262650966644</v>
      </c>
      <c r="ALA165" s="34">
        <v>0.21589833498001099</v>
      </c>
      <c r="ALB165" s="34">
        <v>0.22841566801071167</v>
      </c>
      <c r="ALC165" s="34">
        <v>0.22824098169803619</v>
      </c>
      <c r="ALD165" t="s">
        <v>830</v>
      </c>
      <c r="ALE165" t="s">
        <v>843</v>
      </c>
      <c r="ALF165" t="s">
        <v>843</v>
      </c>
      <c r="ALG165" t="s">
        <v>843</v>
      </c>
      <c r="ALH165" s="34">
        <v>0.18649016320705414</v>
      </c>
      <c r="ALI165" s="34">
        <v>0.18287947773933411</v>
      </c>
      <c r="ALJ165" s="34">
        <v>0.18992060422897339</v>
      </c>
      <c r="ALK165" s="34">
        <v>0.2017829418182373</v>
      </c>
      <c r="ALL165" s="34">
        <v>0.20669014751911163</v>
      </c>
      <c r="ALM165" t="s">
        <v>832</v>
      </c>
    </row>
    <row r="166" spans="1:1001">
      <c r="A166" t="s">
        <v>423</v>
      </c>
      <c r="B166" t="s">
        <v>117</v>
      </c>
      <c r="C166" t="s">
        <v>348</v>
      </c>
      <c r="D166" s="34">
        <v>4.1068878024816513E-2</v>
      </c>
      <c r="E166" t="s">
        <v>465</v>
      </c>
      <c r="F166" s="34">
        <v>4.0596645325422287E-2</v>
      </c>
      <c r="G166" t="s">
        <v>1464</v>
      </c>
      <c r="H166" s="34">
        <v>4.2556174099445343E-2</v>
      </c>
      <c r="I166" t="s">
        <v>1294</v>
      </c>
      <c r="J166" s="34">
        <v>4.0660787373781204E-2</v>
      </c>
      <c r="K166" t="s">
        <v>1521</v>
      </c>
      <c r="L166" s="34"/>
      <c r="M166" t="s">
        <v>465</v>
      </c>
      <c r="N166" s="34">
        <v>0.49941980838775635</v>
      </c>
      <c r="O166" s="34"/>
      <c r="P166" t="s">
        <v>1459</v>
      </c>
      <c r="Q166" s="34"/>
      <c r="R166" t="s">
        <v>1459</v>
      </c>
      <c r="S166" s="34"/>
      <c r="T166" t="s">
        <v>1459</v>
      </c>
      <c r="U166" s="34"/>
      <c r="V166" t="s">
        <v>1459</v>
      </c>
      <c r="W166" t="s">
        <v>843</v>
      </c>
      <c r="X166" t="s">
        <v>1464</v>
      </c>
      <c r="Y166" s="34">
        <v>0.55633491277694702</v>
      </c>
      <c r="Z166" s="34">
        <v>0.6568036675453186</v>
      </c>
      <c r="AA166" t="s">
        <v>1464</v>
      </c>
      <c r="AB166" s="34">
        <v>0.55633491277694702</v>
      </c>
      <c r="AC166" t="s">
        <v>1464</v>
      </c>
      <c r="AD166" s="34">
        <v>0.85253012180328369</v>
      </c>
      <c r="AE166" t="s">
        <v>1464</v>
      </c>
      <c r="AF166" s="34">
        <v>0.60311025381088257</v>
      </c>
      <c r="AG166" t="s">
        <v>1464</v>
      </c>
      <c r="AH166" t="s">
        <v>843</v>
      </c>
      <c r="AI166" t="s">
        <v>1294</v>
      </c>
      <c r="AJ166" s="34">
        <v>0.55262267589569092</v>
      </c>
      <c r="AK166" s="34">
        <v>0.64459371566772461</v>
      </c>
      <c r="AL166" t="s">
        <v>1294</v>
      </c>
      <c r="AM166" s="34">
        <v>0.55262267589569092</v>
      </c>
      <c r="AN166" t="s">
        <v>1294</v>
      </c>
      <c r="AO166" s="34">
        <v>0.84458881616592407</v>
      </c>
      <c r="AP166" t="s">
        <v>1294</v>
      </c>
      <c r="AQ166" s="34">
        <v>0.62393712997436523</v>
      </c>
      <c r="AR166" t="s">
        <v>1294</v>
      </c>
      <c r="AS166" t="s">
        <v>843</v>
      </c>
      <c r="AT166" t="s">
        <v>1521</v>
      </c>
      <c r="AU166" s="34">
        <v>0.55210089683532715</v>
      </c>
      <c r="AV166" s="34">
        <v>0.64431256055831909</v>
      </c>
      <c r="AW166" t="s">
        <v>1521</v>
      </c>
      <c r="AX166" s="34">
        <v>0.55210089683532715</v>
      </c>
      <c r="AY166" t="s">
        <v>1521</v>
      </c>
      <c r="AZ166" s="34">
        <v>0.84485280513763428</v>
      </c>
      <c r="BA166" t="s">
        <v>1521</v>
      </c>
      <c r="BB166" s="34">
        <v>0.62335824966430664</v>
      </c>
      <c r="BC166" t="s">
        <v>1521</v>
      </c>
      <c r="BD166" t="s">
        <v>843</v>
      </c>
      <c r="BE166" s="34">
        <v>0.47822917414913746</v>
      </c>
      <c r="BF166" t="s">
        <v>465</v>
      </c>
      <c r="BG166" t="s">
        <v>843</v>
      </c>
      <c r="BH166" t="s">
        <v>465</v>
      </c>
      <c r="BI166" s="34">
        <v>2.522468090057373</v>
      </c>
      <c r="BJ166" t="s">
        <v>819</v>
      </c>
      <c r="BK166" s="34">
        <v>3.1467540264129639</v>
      </c>
      <c r="BL166" t="s">
        <v>1294</v>
      </c>
      <c r="BM166" s="34">
        <v>3.4209012985229492</v>
      </c>
      <c r="BN166" t="s">
        <v>1521</v>
      </c>
      <c r="BO166" s="34">
        <v>4.0519499778747559</v>
      </c>
      <c r="BP166" t="s">
        <v>843</v>
      </c>
      <c r="BQ166" s="34">
        <v>3.4636616706848145</v>
      </c>
      <c r="BR166" t="s">
        <v>830</v>
      </c>
      <c r="BS166" s="34"/>
      <c r="BT166" t="s">
        <v>843</v>
      </c>
      <c r="BU166" s="34">
        <v>2.6509904861450195</v>
      </c>
      <c r="BV166" t="s">
        <v>1552</v>
      </c>
      <c r="BW166" t="s">
        <v>843</v>
      </c>
      <c r="BX166" s="34">
        <v>3.4186081886291504</v>
      </c>
      <c r="BY166" t="s">
        <v>924</v>
      </c>
      <c r="BZ166" t="s">
        <v>843</v>
      </c>
      <c r="CA166" t="s">
        <v>465</v>
      </c>
      <c r="CB166" s="34">
        <v>9.8647559061646461E-3</v>
      </c>
      <c r="CC166" s="34">
        <v>9.4166509807109833E-3</v>
      </c>
      <c r="CD166" s="34">
        <v>9.1180354356765747E-3</v>
      </c>
      <c r="CE166" s="34">
        <v>9.306454099714756E-3</v>
      </c>
      <c r="CF166" s="34">
        <v>9.3064513057470322E-3</v>
      </c>
      <c r="CG166" t="s">
        <v>843</v>
      </c>
      <c r="CH166" t="s">
        <v>819</v>
      </c>
      <c r="CI166" s="34">
        <v>9.7166290506720543E-3</v>
      </c>
      <c r="CJ166" s="34">
        <v>9.5192203298211098E-3</v>
      </c>
      <c r="CK166" s="34">
        <v>1.0159085504710674E-2</v>
      </c>
      <c r="CL166" s="34">
        <v>1.0113559663295746E-2</v>
      </c>
      <c r="CM166" s="34">
        <v>9.9325301125645638E-3</v>
      </c>
      <c r="CN166" t="s">
        <v>843</v>
      </c>
      <c r="CO166" t="s">
        <v>1294</v>
      </c>
      <c r="CP166" s="34">
        <v>9.6803149208426476E-3</v>
      </c>
      <c r="CQ166" s="34">
        <v>9.7821280360221863E-3</v>
      </c>
      <c r="CR166" s="34">
        <v>1.0204082354903221E-2</v>
      </c>
      <c r="CS166" s="34">
        <v>9.9324844777584076E-3</v>
      </c>
      <c r="CT166" s="34">
        <v>9.9324500188231468E-3</v>
      </c>
      <c r="CU166" t="s">
        <v>843</v>
      </c>
      <c r="CV166" t="s">
        <v>1521</v>
      </c>
      <c r="CW166" s="34">
        <v>9.6225393936038017E-3</v>
      </c>
      <c r="CX166" s="34">
        <v>1.0083555243909359E-2</v>
      </c>
      <c r="CY166" s="34">
        <v>1.0023027658462524E-2</v>
      </c>
      <c r="CZ166" s="34">
        <v>9.932495653629303E-3</v>
      </c>
      <c r="DA166" s="34">
        <v>9.9325366318225861E-3</v>
      </c>
      <c r="DB166" t="s">
        <v>843</v>
      </c>
      <c r="DC166" s="34">
        <v>4.464961051940918</v>
      </c>
      <c r="DD166" s="34">
        <v>4.9753003120422363</v>
      </c>
      <c r="DE166" s="34">
        <v>5.3831958770751953</v>
      </c>
      <c r="DF166" s="34">
        <v>5.8883752822875977</v>
      </c>
      <c r="DG166" s="34">
        <v>6.3890461921691895</v>
      </c>
      <c r="DH166" t="s">
        <v>1464</v>
      </c>
      <c r="DI166" t="s">
        <v>843</v>
      </c>
      <c r="DJ166" s="34">
        <v>4.7671761512756348</v>
      </c>
      <c r="DK166" s="34">
        <v>5.2312788963317871</v>
      </c>
      <c r="DL166" s="34">
        <v>5.673764705657959</v>
      </c>
      <c r="DM166" s="34">
        <v>6.1923632621765137</v>
      </c>
      <c r="DN166" s="34">
        <v>6.6840705871582031</v>
      </c>
      <c r="DO166" t="s">
        <v>1294</v>
      </c>
      <c r="DP166" t="s">
        <v>843</v>
      </c>
      <c r="DQ166" s="34">
        <v>6.8807535171508789</v>
      </c>
      <c r="DR166" t="s">
        <v>1521</v>
      </c>
      <c r="DS166" t="s">
        <v>843</v>
      </c>
      <c r="DT166" t="s">
        <v>843</v>
      </c>
      <c r="DU166" s="34">
        <v>6.9</v>
      </c>
      <c r="DV166" t="s">
        <v>1461</v>
      </c>
      <c r="DW166" t="s">
        <v>843</v>
      </c>
      <c r="DX166" t="s">
        <v>843</v>
      </c>
      <c r="DY166" t="s">
        <v>465</v>
      </c>
      <c r="DZ166" s="34">
        <v>1.5600734623149037E-3</v>
      </c>
      <c r="EA166" s="34">
        <v>6.7268130369484425E-3</v>
      </c>
      <c r="EB166" s="34">
        <v>7.451644167304039E-3</v>
      </c>
      <c r="EC166" s="34">
        <v>9.3510719016194344E-3</v>
      </c>
      <c r="ED166" s="34">
        <v>1.016119122505188E-2</v>
      </c>
      <c r="EE166" t="s">
        <v>843</v>
      </c>
      <c r="EF166" t="s">
        <v>819</v>
      </c>
      <c r="EG166" s="34">
        <v>3.9130421355366707E-3</v>
      </c>
      <c r="EH166" s="34">
        <v>1.8496166449040174E-3</v>
      </c>
      <c r="EI166" s="34">
        <v>4.7098551876842976E-3</v>
      </c>
      <c r="EJ166" s="34">
        <v>9.1617675498127937E-3</v>
      </c>
      <c r="EK166" s="34">
        <v>1.2623905204236507E-2</v>
      </c>
      <c r="EL166" t="s">
        <v>843</v>
      </c>
      <c r="EM166" t="s">
        <v>1294</v>
      </c>
      <c r="EN166" s="34">
        <v>-6.4052420202642679E-4</v>
      </c>
      <c r="EO166" s="34">
        <v>1.6493776638526469E-4</v>
      </c>
      <c r="EP166" s="34">
        <v>-6.0987944016233087E-4</v>
      </c>
      <c r="EQ166" s="34">
        <v>2.6927299331873655E-3</v>
      </c>
      <c r="ER166" s="34">
        <v>8.2015432417392731E-3</v>
      </c>
      <c r="ES166" t="s">
        <v>843</v>
      </c>
      <c r="ET166" t="s">
        <v>1521</v>
      </c>
      <c r="EU166" s="34">
        <v>-3.056451678276062E-3</v>
      </c>
      <c r="EV166" s="34">
        <v>-3.3166876528412104E-3</v>
      </c>
      <c r="EW166" s="34">
        <v>-3.9085093885660172E-3</v>
      </c>
      <c r="EX166" s="34">
        <v>-1.6795221716165543E-2</v>
      </c>
      <c r="EY166" s="34">
        <v>-4.321669414639473E-2</v>
      </c>
      <c r="EZ166" t="s">
        <v>843</v>
      </c>
      <c r="FA166" t="s">
        <v>465</v>
      </c>
      <c r="FB166" s="34">
        <v>9.5905864145606756E-4</v>
      </c>
      <c r="FC166" s="34">
        <v>-7.2991795605048537E-4</v>
      </c>
      <c r="FD166" s="34">
        <v>-1.2427323963493109E-3</v>
      </c>
      <c r="FE166" s="34">
        <v>-7.6796216890215874E-3</v>
      </c>
      <c r="FF166" s="34">
        <v>-9.5483642071485519E-3</v>
      </c>
      <c r="FG166" t="s">
        <v>843</v>
      </c>
      <c r="FH166" s="34"/>
      <c r="FI166" s="34"/>
      <c r="FJ166" s="34"/>
      <c r="FK166" s="34"/>
      <c r="FL166" s="34"/>
      <c r="FM166" t="s">
        <v>843</v>
      </c>
      <c r="FN166" t="s">
        <v>843</v>
      </c>
      <c r="FO166" s="34">
        <v>0.67867999999999995</v>
      </c>
      <c r="FP166" t="s">
        <v>1462</v>
      </c>
      <c r="FQ166" t="s">
        <v>843</v>
      </c>
      <c r="FR166" t="s">
        <v>843</v>
      </c>
      <c r="FS166" s="34">
        <v>0.85046999999999995</v>
      </c>
      <c r="FT166" t="s">
        <v>1462</v>
      </c>
      <c r="FU166" t="s">
        <v>843</v>
      </c>
      <c r="FV166" t="s">
        <v>843</v>
      </c>
      <c r="FW166" s="34">
        <v>0.51292000000000004</v>
      </c>
      <c r="FX166" t="s">
        <v>1462</v>
      </c>
      <c r="FY166" t="s">
        <v>843</v>
      </c>
      <c r="FZ166" s="34">
        <v>-0.10696088522672653</v>
      </c>
      <c r="GA166" s="34">
        <v>-9.3773059546947479E-2</v>
      </c>
      <c r="GB166" s="34">
        <v>-7.4089497327804565E-2</v>
      </c>
      <c r="GC166" s="34">
        <v>-4.1914854198694229E-2</v>
      </c>
      <c r="GD166" s="34">
        <v>6.2555328011512756E-2</v>
      </c>
      <c r="GE166" t="s">
        <v>830</v>
      </c>
      <c r="GF166" t="s">
        <v>843</v>
      </c>
      <c r="GG166" s="34">
        <v>-0.10779623687267303</v>
      </c>
      <c r="GH166" s="34">
        <v>-9.4491183757781982E-2</v>
      </c>
      <c r="GI166" s="34">
        <v>-7.4479401111602783E-2</v>
      </c>
      <c r="GJ166" s="34">
        <v>-4.275159165263176E-2</v>
      </c>
      <c r="GK166" s="34">
        <v>5.9382494539022446E-2</v>
      </c>
      <c r="GL166" t="s">
        <v>832</v>
      </c>
      <c r="GM166" t="s">
        <v>843</v>
      </c>
      <c r="GN166" s="34">
        <v>1.0387877225875854</v>
      </c>
      <c r="GO166" t="s">
        <v>832</v>
      </c>
      <c r="GP166" t="s">
        <v>843</v>
      </c>
      <c r="GQ166" t="s">
        <v>843</v>
      </c>
      <c r="GR166" s="34">
        <v>5.9580780565738678E-2</v>
      </c>
      <c r="GS166" s="34">
        <v>6.6082149744033813E-2</v>
      </c>
      <c r="GT166" s="34">
        <v>7.3315657675266266E-2</v>
      </c>
      <c r="GU166" s="34">
        <v>6.5854094922542572E-2</v>
      </c>
      <c r="GV166" s="34">
        <v>3.9609327912330627E-2</v>
      </c>
      <c r="GW166" t="s">
        <v>832</v>
      </c>
      <c r="GX166" t="s">
        <v>843</v>
      </c>
      <c r="GY166" t="s">
        <v>843</v>
      </c>
      <c r="GZ166" t="s">
        <v>843</v>
      </c>
      <c r="HA166" t="s">
        <v>843</v>
      </c>
      <c r="HB166" t="s">
        <v>843</v>
      </c>
      <c r="HC166" t="s">
        <v>843</v>
      </c>
      <c r="HD166" t="s">
        <v>843</v>
      </c>
      <c r="HE166" t="s">
        <v>843</v>
      </c>
      <c r="HF166" t="s">
        <v>843</v>
      </c>
      <c r="HG166" t="s">
        <v>843</v>
      </c>
      <c r="HH166" s="34">
        <v>5123222</v>
      </c>
      <c r="HI166" s="34">
        <v>5192764</v>
      </c>
      <c r="HJ166" s="34">
        <v>5259006</v>
      </c>
      <c r="HK166" s="34">
        <v>5323062</v>
      </c>
      <c r="HL166" s="34">
        <v>5386223</v>
      </c>
      <c r="HM166" s="34">
        <v>5454678</v>
      </c>
      <c r="HN166" s="34">
        <v>5529811</v>
      </c>
      <c r="HO166" s="34">
        <v>5607453</v>
      </c>
      <c r="HP166" s="34">
        <v>5687744</v>
      </c>
      <c r="HQ166" s="34">
        <v>5770639</v>
      </c>
      <c r="HR166" s="34">
        <v>5855734</v>
      </c>
      <c r="HS166" s="34">
        <v>5942553</v>
      </c>
      <c r="HT166" s="34">
        <v>6030607</v>
      </c>
      <c r="HU166" s="34">
        <v>6119379</v>
      </c>
      <c r="HV166" s="34">
        <v>6208676</v>
      </c>
      <c r="HW166" s="34">
        <v>6298598</v>
      </c>
      <c r="HX166" s="34">
        <v>6389235</v>
      </c>
      <c r="HY166" s="34">
        <v>6480532</v>
      </c>
      <c r="HZ166" s="34">
        <v>6572233</v>
      </c>
      <c r="IA166" s="34">
        <v>6663924</v>
      </c>
      <c r="IB166" s="34">
        <v>6755895</v>
      </c>
      <c r="IC166" s="34">
        <v>6850540</v>
      </c>
      <c r="ID166" s="34">
        <v>6948392</v>
      </c>
      <c r="IE166" s="34">
        <v>7046310</v>
      </c>
      <c r="IF166" s="34">
        <v>7142529</v>
      </c>
      <c r="IG166" s="34">
        <v>7237313</v>
      </c>
      <c r="IH166" s="34">
        <v>7330715</v>
      </c>
      <c r="II166" s="34">
        <v>7422450</v>
      </c>
      <c r="IJ166" s="34">
        <v>7512564</v>
      </c>
      <c r="IK166" s="34">
        <v>7601360</v>
      </c>
      <c r="IL166" s="34">
        <v>7688686</v>
      </c>
      <c r="IM166" s="34">
        <v>7774417</v>
      </c>
      <c r="IN166" s="34">
        <v>7858704</v>
      </c>
      <c r="IO166" s="34">
        <v>7941633</v>
      </c>
      <c r="IP166" s="34">
        <v>8023271</v>
      </c>
      <c r="IQ166" s="34">
        <v>8103378</v>
      </c>
      <c r="IR166" s="34">
        <v>8181700</v>
      </c>
      <c r="IS166" s="34">
        <v>8258476.0000000009</v>
      </c>
      <c r="IT166" s="34">
        <v>8333754.9999999991</v>
      </c>
      <c r="IU166" s="34">
        <v>8407196</v>
      </c>
      <c r="IV166" s="34">
        <v>8478904</v>
      </c>
      <c r="IW166" s="34">
        <v>8548953</v>
      </c>
      <c r="IX166" s="34">
        <v>8617299</v>
      </c>
      <c r="IY166" s="34">
        <v>8683724</v>
      </c>
      <c r="IZ166" s="34">
        <v>8748153</v>
      </c>
      <c r="JA166" s="34">
        <v>8810803</v>
      </c>
      <c r="JB166" s="34">
        <v>8871604</v>
      </c>
      <c r="JC166" s="34">
        <v>8930546</v>
      </c>
      <c r="JD166" s="34">
        <v>8987448</v>
      </c>
      <c r="JE166" s="34">
        <v>9042168</v>
      </c>
      <c r="JF166" s="34">
        <v>9094641</v>
      </c>
      <c r="JG166" s="34">
        <v>9144844</v>
      </c>
      <c r="JH166" s="34">
        <v>9192945</v>
      </c>
      <c r="JI166" s="34">
        <v>9239021</v>
      </c>
      <c r="JJ166" s="34">
        <v>9283002</v>
      </c>
      <c r="JK166" s="34">
        <v>9324805</v>
      </c>
      <c r="JL166" s="34">
        <v>9364499</v>
      </c>
      <c r="JM166" s="34">
        <v>9401986</v>
      </c>
      <c r="JN166" s="34">
        <v>9437093</v>
      </c>
      <c r="JO166" s="34">
        <v>9469814</v>
      </c>
      <c r="JP166" s="34">
        <v>9500072</v>
      </c>
      <c r="JQ166" s="34">
        <v>9528132</v>
      </c>
      <c r="JR166" s="34">
        <v>9554179</v>
      </c>
      <c r="JS166" s="34">
        <v>9577956</v>
      </c>
      <c r="JT166" s="34">
        <v>9599294</v>
      </c>
      <c r="JU166" s="34">
        <v>9618319</v>
      </c>
      <c r="JV166" s="34">
        <v>9635173</v>
      </c>
      <c r="JW166" s="34">
        <v>9649646</v>
      </c>
      <c r="JX166" s="34">
        <v>9661608</v>
      </c>
      <c r="JY166" s="34">
        <v>9671367</v>
      </c>
      <c r="JZ166" s="34">
        <v>9678965</v>
      </c>
      <c r="KA166" s="34">
        <v>9684540</v>
      </c>
      <c r="KB166" s="34">
        <v>9688463</v>
      </c>
      <c r="KC166" s="34">
        <v>9690633</v>
      </c>
      <c r="KD166" s="34">
        <v>9690853</v>
      </c>
      <c r="KE166" s="34">
        <v>9688897</v>
      </c>
      <c r="KF166" s="34">
        <v>9684716</v>
      </c>
      <c r="KG166" s="34">
        <v>9678450</v>
      </c>
      <c r="KH166" s="34">
        <v>9670272</v>
      </c>
      <c r="KI166" s="34">
        <v>9660492</v>
      </c>
      <c r="KJ166" s="34">
        <v>9648950</v>
      </c>
      <c r="KK166" s="34">
        <v>9635459</v>
      </c>
      <c r="KL166" s="34">
        <v>9620375</v>
      </c>
      <c r="KM166" s="34">
        <v>9603890</v>
      </c>
      <c r="KN166" s="34">
        <v>9586029</v>
      </c>
      <c r="KO166" s="34">
        <v>9566650</v>
      </c>
      <c r="KP166" s="34">
        <v>9545763</v>
      </c>
      <c r="KQ166" s="34">
        <v>9523590</v>
      </c>
      <c r="KR166" s="34">
        <v>9500201</v>
      </c>
      <c r="KS166" s="34">
        <v>9475746</v>
      </c>
      <c r="KT166" s="34">
        <v>9450485</v>
      </c>
      <c r="KU166" s="34">
        <v>9424205</v>
      </c>
      <c r="KV166" s="34">
        <v>9396565</v>
      </c>
      <c r="KW166" s="34">
        <v>9367680</v>
      </c>
      <c r="KX166" s="34">
        <v>9337820</v>
      </c>
      <c r="KY166" s="34">
        <v>9307034</v>
      </c>
      <c r="KZ166" s="34">
        <v>9275234</v>
      </c>
      <c r="LA166" s="34">
        <v>9242446</v>
      </c>
      <c r="LB166" s="34">
        <v>9208570</v>
      </c>
      <c r="LC166" s="34">
        <v>9173769</v>
      </c>
      <c r="LD166" s="34">
        <v>9138044</v>
      </c>
      <c r="LE166" t="s">
        <v>843</v>
      </c>
      <c r="LF166" t="s">
        <v>843</v>
      </c>
      <c r="LG166" t="s">
        <v>843</v>
      </c>
      <c r="LH166" s="34">
        <v>1.4419453218579292E-2</v>
      </c>
      <c r="LI166" s="34">
        <v>1.3482579961419106E-2</v>
      </c>
      <c r="LJ166" s="34">
        <v>1.2675917707383633E-2</v>
      </c>
      <c r="LK166" s="34">
        <v>1.2106666341423988E-2</v>
      </c>
      <c r="LL166" s="34">
        <v>1.1795695871114731E-2</v>
      </c>
      <c r="LM166" s="34">
        <v>1.2629192322492599E-2</v>
      </c>
      <c r="LN166" s="34">
        <v>1.3680048286914825E-2</v>
      </c>
      <c r="LO166" s="34">
        <v>1.3942968100309372E-2</v>
      </c>
      <c r="LP166" s="34">
        <v>1.4217078685760498E-2</v>
      </c>
      <c r="LQ166" s="34">
        <v>1.446913555264473E-2</v>
      </c>
      <c r="LR166" s="34">
        <v>1.4638532884418964E-2</v>
      </c>
      <c r="LS166" s="34">
        <v>1.4717486687004566E-2</v>
      </c>
      <c r="LT166" s="34">
        <v>1.4708830043673515E-2</v>
      </c>
      <c r="LU166" s="34">
        <v>1.4612951315939426E-2</v>
      </c>
      <c r="LV166" s="34">
        <v>1.4487047679722309E-2</v>
      </c>
      <c r="LW166" s="34">
        <v>1.4379399828612804E-2</v>
      </c>
      <c r="LX166" s="34">
        <v>1.4287473633885384E-2</v>
      </c>
      <c r="LY166" s="34">
        <v>1.4188062399625778E-2</v>
      </c>
      <c r="LZ166" s="34">
        <v>1.4051047153770924E-2</v>
      </c>
      <c r="MA166" s="34">
        <v>1.385484728962183E-2</v>
      </c>
      <c r="MB166" s="34">
        <v>1.370695699006319E-2</v>
      </c>
      <c r="MC166" s="34">
        <v>1.3912023976445198E-2</v>
      </c>
      <c r="MD166" s="34">
        <v>1.4182784594595432E-2</v>
      </c>
      <c r="ME166" s="34">
        <v>1.3993809930980206E-2</v>
      </c>
      <c r="MF166" s="34">
        <v>1.3562839478254318E-2</v>
      </c>
      <c r="MG166" s="34">
        <v>1.3183089904487133E-2</v>
      </c>
      <c r="MH166" s="34">
        <v>1.282305084168911E-2</v>
      </c>
      <c r="MI166" s="34">
        <v>1.2436135672032833E-2</v>
      </c>
      <c r="MJ166" s="34">
        <v>1.2067627161741257E-2</v>
      </c>
      <c r="MK166" s="34">
        <v>1.1750360019505024E-2</v>
      </c>
      <c r="ML166" s="34">
        <v>1.1422718875110149E-2</v>
      </c>
      <c r="MM166" s="34">
        <v>1.108857337385416E-2</v>
      </c>
      <c r="MN166" s="34">
        <v>1.0783236473798752E-2</v>
      </c>
      <c r="MO166" s="34">
        <v>1.0497214272618294E-2</v>
      </c>
      <c r="MP166" s="34">
        <v>1.0227272287011147E-2</v>
      </c>
      <c r="MQ166" s="34">
        <v>9.9348174408078194E-3</v>
      </c>
      <c r="MR166" s="34">
        <v>9.6189407631754875E-3</v>
      </c>
      <c r="MS166" s="34">
        <v>9.3401139602065086E-3</v>
      </c>
      <c r="MT166" s="34">
        <v>9.074067696928978E-3</v>
      </c>
      <c r="MU166" s="34">
        <v>8.7738707661628723E-3</v>
      </c>
      <c r="MV166" s="34">
        <v>8.4931906312704086E-3</v>
      </c>
      <c r="MW166" s="34">
        <v>8.2276230677962303E-3</v>
      </c>
      <c r="MX166" s="34">
        <v>7.9628750681877136E-3</v>
      </c>
      <c r="MY166" s="34">
        <v>7.6787741854786873E-3</v>
      </c>
      <c r="MZ166" s="34">
        <v>7.3921233415603638E-3</v>
      </c>
      <c r="NA166" s="34">
        <v>7.1359900757670403E-3</v>
      </c>
      <c r="NB166" s="34">
        <v>6.877032108604908E-3</v>
      </c>
      <c r="NC166" s="34">
        <v>6.621920969337225E-3</v>
      </c>
      <c r="ND166" s="34">
        <v>6.3514020293951035E-3</v>
      </c>
      <c r="NE166" s="34">
        <v>6.0700313188135624E-3</v>
      </c>
      <c r="NF166" s="34">
        <v>5.7863704860210419E-3</v>
      </c>
      <c r="NG166" s="34">
        <v>5.5048842914402485E-3</v>
      </c>
      <c r="NH166" s="34">
        <v>5.2461186423897743E-3</v>
      </c>
      <c r="NI166" s="34">
        <v>4.9995854496955872E-3</v>
      </c>
      <c r="NJ166" s="34">
        <v>4.7490582801401615E-3</v>
      </c>
      <c r="NK166" s="34">
        <v>4.4930679723620415E-3</v>
      </c>
      <c r="NL166" s="34">
        <v>4.2477836832404137E-3</v>
      </c>
      <c r="NM166" s="34">
        <v>3.9951060898602009E-3</v>
      </c>
      <c r="NN166" s="34">
        <v>3.7270442117005587E-3</v>
      </c>
      <c r="NO166" s="34">
        <v>3.4612782765179873E-3</v>
      </c>
      <c r="NP166" s="34">
        <v>3.1901116017252207E-3</v>
      </c>
      <c r="NQ166" s="34">
        <v>2.9493083711713552E-3</v>
      </c>
      <c r="NR166" s="34">
        <v>2.729964442551136E-3</v>
      </c>
      <c r="NS166" s="34">
        <v>2.4855576921254396E-3</v>
      </c>
      <c r="NT166" s="34">
        <v>2.2253461647778749E-3</v>
      </c>
      <c r="NU166" s="34">
        <v>1.9799552392214537E-3</v>
      </c>
      <c r="NV166" s="34">
        <v>1.7507477896288037E-3</v>
      </c>
      <c r="NW166" s="34">
        <v>1.5009737107902765E-3</v>
      </c>
      <c r="NX166" s="34">
        <v>1.2388632167130709E-3</v>
      </c>
      <c r="NY166" s="34">
        <v>1.0095705511048436E-3</v>
      </c>
      <c r="NZ166" s="34">
        <v>7.8530958853662014E-4</v>
      </c>
      <c r="OA166" s="34">
        <v>5.7582551380619407E-4</v>
      </c>
      <c r="OB166" s="34">
        <v>4.0499659371562302E-4</v>
      </c>
      <c r="OC166" s="34">
        <v>2.2395265114028007E-4</v>
      </c>
      <c r="OD166" s="34">
        <v>2.2702077330905013E-5</v>
      </c>
      <c r="OE166" s="34">
        <v>-2.0186019537504762E-4</v>
      </c>
      <c r="OF166" s="34">
        <v>-4.3161801295354962E-4</v>
      </c>
      <c r="OG166" s="34">
        <v>-6.4720824593678117E-4</v>
      </c>
      <c r="OH166" s="34">
        <v>-8.4532721666619182E-4</v>
      </c>
      <c r="OI166" s="34">
        <v>-1.011858694255352E-3</v>
      </c>
      <c r="OJ166" s="34">
        <v>-1.195477438159287E-3</v>
      </c>
      <c r="OK166" s="34">
        <v>-1.3991616433486342E-3</v>
      </c>
      <c r="OL166" s="34">
        <v>-1.566694350913167E-3</v>
      </c>
      <c r="OM166" s="34">
        <v>-1.7150205094367266E-3</v>
      </c>
      <c r="ON166" s="34">
        <v>-1.8614988075569272E-3</v>
      </c>
      <c r="OO166" s="34">
        <v>-2.023634035140276E-3</v>
      </c>
      <c r="OP166" s="34">
        <v>-2.1857009269297123E-3</v>
      </c>
      <c r="OQ166" s="34">
        <v>-2.3255124688148499E-3</v>
      </c>
      <c r="OR166" s="34">
        <v>-2.4589223321527243E-3</v>
      </c>
      <c r="OS166" s="34">
        <v>-2.5774748064577579E-3</v>
      </c>
      <c r="OT166" s="34">
        <v>-2.6694184634834528E-3</v>
      </c>
      <c r="OU166" s="34">
        <v>-2.7846833691000938E-3</v>
      </c>
      <c r="OV166" s="34">
        <v>-2.9371827840805054E-3</v>
      </c>
      <c r="OW166" s="34">
        <v>-3.0787300784140825E-3</v>
      </c>
      <c r="OX166" s="34">
        <v>-3.192646661773324E-3</v>
      </c>
      <c r="OY166" s="34">
        <v>-3.3023618161678314E-3</v>
      </c>
      <c r="OZ166" s="34">
        <v>-3.4226211719214916E-3</v>
      </c>
      <c r="PA166" s="34">
        <v>-3.5412679426372051E-3</v>
      </c>
      <c r="PB166" s="34">
        <v>-3.6719969939440489E-3</v>
      </c>
      <c r="PC166" s="34">
        <v>-3.7863561883568764E-3</v>
      </c>
      <c r="PD166" s="34">
        <v>-3.9018578827381134E-3</v>
      </c>
      <c r="PE166" t="s">
        <v>1300</v>
      </c>
      <c r="PF166" t="s">
        <v>843</v>
      </c>
      <c r="PG166" t="s">
        <v>843</v>
      </c>
      <c r="PH166" t="s">
        <v>843</v>
      </c>
      <c r="PI166" t="s">
        <v>843</v>
      </c>
      <c r="PJ166" t="s">
        <v>1300</v>
      </c>
      <c r="PK166" s="34">
        <v>0.49353161454200745</v>
      </c>
      <c r="PL166" s="34">
        <v>0.4933609664440155</v>
      </c>
      <c r="PM166" s="34">
        <v>0.49317875504493713</v>
      </c>
      <c r="PN166" s="34">
        <v>0.49298861622810364</v>
      </c>
      <c r="PO166" s="34">
        <v>0.49279487133026123</v>
      </c>
      <c r="PP166" s="34">
        <v>0.49269655346870422</v>
      </c>
      <c r="PQ166" s="34">
        <v>0.49269261956214905</v>
      </c>
      <c r="PR166" s="34">
        <v>0.49269106984138489</v>
      </c>
      <c r="PS166" s="34">
        <v>0.49269059300422668</v>
      </c>
      <c r="PT166" s="34">
        <v>0.49269068241119385</v>
      </c>
      <c r="PU166" s="34">
        <v>0.4926929771900177</v>
      </c>
      <c r="PV166" s="34">
        <v>0.49269816279411316</v>
      </c>
      <c r="PW166" s="34">
        <v>0.49270561337471008</v>
      </c>
      <c r="PX166" s="34">
        <v>0.49271517992019653</v>
      </c>
      <c r="PY166" s="34">
        <v>0.49272808432579041</v>
      </c>
      <c r="PZ166" s="34">
        <v>0.49274665117263794</v>
      </c>
      <c r="QA166" s="34">
        <v>0.49277433753013611</v>
      </c>
      <c r="QB166" s="34">
        <v>0.49280908703804016</v>
      </c>
      <c r="QC166" s="34">
        <v>0.49284040927886963</v>
      </c>
      <c r="QD166" s="34">
        <v>0.49285256862640381</v>
      </c>
      <c r="QE166" s="34">
        <v>0.49280619621276855</v>
      </c>
      <c r="QF166" s="34">
        <v>0.49275386333465576</v>
      </c>
      <c r="QG166" s="34">
        <v>0.49274522066116333</v>
      </c>
      <c r="QH166" s="34">
        <v>0.4927387535572052</v>
      </c>
      <c r="QI166" s="34">
        <v>0.4927259087562561</v>
      </c>
      <c r="QJ166" s="34">
        <v>0.4927089512348175</v>
      </c>
      <c r="QK166" s="34">
        <v>0.49268713593482971</v>
      </c>
      <c r="QL166" s="34">
        <v>0.49265983700752258</v>
      </c>
      <c r="QM166" s="34">
        <v>0.4926292896270752</v>
      </c>
      <c r="QN166" s="34">
        <v>0.4925963282585144</v>
      </c>
      <c r="QO166" s="34">
        <v>0.49256116151809692</v>
      </c>
      <c r="QP166" s="34">
        <v>0.49252438545227051</v>
      </c>
      <c r="QQ166" s="34">
        <v>0.49248602986335754</v>
      </c>
      <c r="QR166" s="34">
        <v>0.49244782328605652</v>
      </c>
      <c r="QS166" s="34">
        <v>0.49241101741790771</v>
      </c>
      <c r="QT166" s="34">
        <v>0.49237477779388428</v>
      </c>
      <c r="QU166" s="34">
        <v>0.4923381507396698</v>
      </c>
      <c r="QV166" s="34">
        <v>0.49230244755744934</v>
      </c>
      <c r="QW166" s="34">
        <v>0.49226787686347961</v>
      </c>
      <c r="QX166" s="34">
        <v>0.49223318696022034</v>
      </c>
      <c r="QY166" s="34">
        <v>0.49219980835914612</v>
      </c>
      <c r="QZ166" s="34">
        <v>0.49216833710670471</v>
      </c>
      <c r="RA166" s="34">
        <v>0.49213865399360657</v>
      </c>
      <c r="RB166" s="34">
        <v>0.49211031198501587</v>
      </c>
      <c r="RC166" s="34">
        <v>0.49208271503448486</v>
      </c>
      <c r="RD166" s="34">
        <v>0.49205708503723145</v>
      </c>
      <c r="RE166" s="34">
        <v>0.49203255772590637</v>
      </c>
      <c r="RF166" s="34">
        <v>0.49200955033302307</v>
      </c>
      <c r="RG166" s="34">
        <v>0.49198839068412781</v>
      </c>
      <c r="RH166" s="34">
        <v>0.49196994304656982</v>
      </c>
      <c r="RI166" s="34">
        <v>0.49195510149002075</v>
      </c>
      <c r="RJ166" s="34">
        <v>0.49194255471229553</v>
      </c>
      <c r="RK166" s="34">
        <v>0.49193224310874939</v>
      </c>
      <c r="RL166" s="34">
        <v>0.49192440509796143</v>
      </c>
      <c r="RM166" s="34">
        <v>0.49191963672637939</v>
      </c>
      <c r="RN166" s="34">
        <v>0.49191999435424805</v>
      </c>
      <c r="RO166" s="34">
        <v>0.49192744493484497</v>
      </c>
      <c r="RP166" s="34">
        <v>0.49194085597991943</v>
      </c>
      <c r="RQ166" s="34">
        <v>0.49196019768714905</v>
      </c>
      <c r="RR166" s="34">
        <v>0.49198737740516663</v>
      </c>
      <c r="RS166" s="34">
        <v>0.49202290177345276</v>
      </c>
      <c r="RT166" s="34">
        <v>0.4920676052570343</v>
      </c>
      <c r="RU166" s="34">
        <v>0.49212172627449036</v>
      </c>
      <c r="RV166" s="34">
        <v>0.49218487739562988</v>
      </c>
      <c r="RW166" s="34">
        <v>0.49225777387619019</v>
      </c>
      <c r="RX166" s="34">
        <v>0.49234071373939514</v>
      </c>
      <c r="RY166" s="34">
        <v>0.4924323558807373</v>
      </c>
      <c r="RZ166" s="34">
        <v>0.4925321638584137</v>
      </c>
      <c r="SA166" s="34">
        <v>0.49263954162597656</v>
      </c>
      <c r="SB166" s="34">
        <v>0.49275392293930054</v>
      </c>
      <c r="SC166" s="34">
        <v>0.49287748336791992</v>
      </c>
      <c r="SD166" s="34">
        <v>0.4930078387260437</v>
      </c>
      <c r="SE166" s="34">
        <v>0.49314519762992859</v>
      </c>
      <c r="SF166" s="34">
        <v>0.49328923225402832</v>
      </c>
      <c r="SG166" s="34">
        <v>0.49343603849411011</v>
      </c>
      <c r="SH166" s="34">
        <v>0.49358478188514709</v>
      </c>
      <c r="SI166" s="34">
        <v>0.49373364448547363</v>
      </c>
      <c r="SJ166" s="34">
        <v>0.49388092756271362</v>
      </c>
      <c r="SK166" s="34">
        <v>0.49402767419815063</v>
      </c>
      <c r="SL166" s="34">
        <v>0.4941752552986145</v>
      </c>
      <c r="SM166" s="34">
        <v>0.49432310461997986</v>
      </c>
      <c r="SN166" s="34">
        <v>0.494466632604599</v>
      </c>
      <c r="SO166" s="34">
        <v>0.49460473656654358</v>
      </c>
      <c r="SP166" s="34">
        <v>0.49474057555198669</v>
      </c>
      <c r="SQ166" s="34">
        <v>0.49487593770027161</v>
      </c>
      <c r="SR166" s="34">
        <v>0.49500942230224609</v>
      </c>
      <c r="SS166" s="34">
        <v>0.49513927102088928</v>
      </c>
      <c r="ST166" s="34">
        <v>0.49526554346084595</v>
      </c>
      <c r="SU166" s="34">
        <v>0.49538815021514893</v>
      </c>
      <c r="SV166" s="34">
        <v>0.49550694227218628</v>
      </c>
      <c r="SW166" s="34">
        <v>0.49562165141105652</v>
      </c>
      <c r="SX166" s="34">
        <v>0.49572977423667908</v>
      </c>
      <c r="SY166" s="34">
        <v>0.4958319365978241</v>
      </c>
      <c r="SZ166" s="34">
        <v>0.49593046307563782</v>
      </c>
      <c r="TA166" s="34">
        <v>0.49602401256561279</v>
      </c>
      <c r="TB166" s="34">
        <v>0.49611034989356995</v>
      </c>
      <c r="TC166" s="34">
        <v>0.49619212746620178</v>
      </c>
      <c r="TD166" s="34">
        <v>0.49627229571342468</v>
      </c>
      <c r="TE166" s="34">
        <v>0.49634850025177002</v>
      </c>
      <c r="TF166" s="34">
        <v>0.49641886353492737</v>
      </c>
      <c r="TG166" s="34">
        <v>0.49648293852806091</v>
      </c>
      <c r="TH166" t="s">
        <v>843</v>
      </c>
      <c r="TI166" t="s">
        <v>843</v>
      </c>
      <c r="TJ166" t="s">
        <v>1300</v>
      </c>
      <c r="TK166" s="34">
        <v>0.56343531829820004</v>
      </c>
      <c r="TL166" s="34">
        <v>0.56865264818505101</v>
      </c>
      <c r="TM166" s="34">
        <v>0.57387361545828397</v>
      </c>
      <c r="TN166" s="34">
        <v>0.57918356013888195</v>
      </c>
      <c r="TO166" s="34">
        <v>0.584546536599023</v>
      </c>
      <c r="TP166" s="34">
        <v>0.58998551335202498</v>
      </c>
      <c r="TQ166" s="34">
        <v>0.59554236161576202</v>
      </c>
      <c r="TR166" s="34">
        <v>0.60108933582775104</v>
      </c>
      <c r="TS166" s="34">
        <v>0.60650268366508797</v>
      </c>
      <c r="TT166" s="34">
        <v>0.61166983514909101</v>
      </c>
      <c r="TU166" s="34">
        <v>0.61654496400835201</v>
      </c>
      <c r="TV166" s="34">
        <v>0.62113589899829302</v>
      </c>
      <c r="TW166" s="34">
        <v>0.62529800068218699</v>
      </c>
      <c r="TX166" s="34">
        <v>0.62892786996850492</v>
      </c>
      <c r="TY166" s="34">
        <v>0.63209391439446305</v>
      </c>
      <c r="TZ166" s="34">
        <v>0.63480380872060704</v>
      </c>
      <c r="UA166" s="34">
        <v>0.63716814297799307</v>
      </c>
      <c r="UB166" s="34">
        <v>0.63935851557854495</v>
      </c>
      <c r="UC166" s="34">
        <v>0.64139871801552995</v>
      </c>
      <c r="UD166" s="34">
        <v>0.643298302921822</v>
      </c>
      <c r="UE166" s="34">
        <v>0.64539512193461201</v>
      </c>
      <c r="UF166" s="34">
        <v>0.64763726655124998</v>
      </c>
      <c r="UG166" s="34">
        <v>0.64981926753700703</v>
      </c>
      <c r="UH166" s="34">
        <v>0.65208118489811095</v>
      </c>
      <c r="UI166" s="34">
        <v>0.65439307281776493</v>
      </c>
      <c r="UJ166" s="34">
        <v>0.65672278211007196</v>
      </c>
      <c r="UK166" s="34">
        <v>0.65904130770327296</v>
      </c>
      <c r="UL166" s="34">
        <v>0.66135945678313801</v>
      </c>
      <c r="UM166" s="34">
        <v>0.66365256014142204</v>
      </c>
      <c r="UN166" s="34">
        <v>0.66587119503146797</v>
      </c>
      <c r="UO166" s="34">
        <v>0.66800276406137504</v>
      </c>
      <c r="UP166" s="34">
        <v>0.67001675688242901</v>
      </c>
      <c r="UQ166" s="34">
        <v>0.67185030306203797</v>
      </c>
      <c r="UR166" s="34">
        <v>0.673462120448024</v>
      </c>
      <c r="US166" s="34">
        <v>0.674839870494224</v>
      </c>
      <c r="UT166" s="34">
        <v>0.67597163331319199</v>
      </c>
      <c r="UU166" s="34">
        <v>0.6768525687294471</v>
      </c>
      <c r="UV166" s="34">
        <v>0.67744290835258203</v>
      </c>
      <c r="UW166" s="34">
        <v>0.67772392650588298</v>
      </c>
      <c r="UX166" s="34">
        <v>0.67776806916360699</v>
      </c>
      <c r="UY166" s="34">
        <v>0.67762519778499697</v>
      </c>
      <c r="UZ166" s="34">
        <v>0.67730516239824889</v>
      </c>
      <c r="VA166" s="34">
        <v>0.67680108795117211</v>
      </c>
      <c r="VB166" s="34">
        <v>0.67614769884441306</v>
      </c>
      <c r="VC166" s="34">
        <v>0.67538039172382991</v>
      </c>
      <c r="VD166" s="34">
        <v>0.67446465013094392</v>
      </c>
      <c r="VE166" s="34">
        <v>0.67339893251553307</v>
      </c>
      <c r="VF166" s="34">
        <v>0.67217961813309102</v>
      </c>
      <c r="VG166" s="34">
        <v>0.67084458629661003</v>
      </c>
      <c r="VH166" s="34">
        <v>0.66943405224089803</v>
      </c>
      <c r="VI166" s="34">
        <v>0.66790943149927495</v>
      </c>
      <c r="VJ166" s="34">
        <v>0.66624302175083594</v>
      </c>
      <c r="VK166" s="34">
        <v>0.66442783025461394</v>
      </c>
      <c r="VL166" s="34">
        <v>0.66242195263015202</v>
      </c>
      <c r="VM166" s="34">
        <v>0.66020823114161897</v>
      </c>
      <c r="VN166" s="34">
        <v>0.65783416692542995</v>
      </c>
      <c r="VO166" s="34">
        <v>0.65530886087398499</v>
      </c>
      <c r="VP166" s="34">
        <v>0.65267479938147099</v>
      </c>
      <c r="VQ166" s="34">
        <v>0.64996625549838294</v>
      </c>
      <c r="VR166" s="34">
        <v>0.64723106743337699</v>
      </c>
      <c r="VS166" s="34">
        <v>0.64453983320020303</v>
      </c>
      <c r="VT166" s="34">
        <v>0.64189283681770803</v>
      </c>
      <c r="VU166" s="34">
        <v>0.63935064436201205</v>
      </c>
      <c r="VV166" s="34">
        <v>0.636939950284797</v>
      </c>
      <c r="VW166" s="34">
        <v>0.63462682776462498</v>
      </c>
      <c r="VX166" s="34">
        <v>0.63239693963155097</v>
      </c>
      <c r="VY166" s="34">
        <v>0.630245767252959</v>
      </c>
      <c r="VZ166" s="34">
        <v>0.62819625714767102</v>
      </c>
      <c r="WA166" s="34">
        <v>0.62626485156508105</v>
      </c>
      <c r="WB166" s="34">
        <v>0.624426754998893</v>
      </c>
      <c r="WC166" s="34">
        <v>0.62266697021153494</v>
      </c>
      <c r="WD166" s="34">
        <v>0.62093504807327204</v>
      </c>
      <c r="WE166" s="34">
        <v>0.61914322121356002</v>
      </c>
      <c r="WF166" s="34">
        <v>0.61727278290283005</v>
      </c>
      <c r="WG166" s="34">
        <v>0.61532985716892707</v>
      </c>
      <c r="WH166" s="34">
        <v>0.61331687187922401</v>
      </c>
      <c r="WI166" s="34">
        <v>0.61126467783178495</v>
      </c>
      <c r="WJ166" s="34">
        <v>0.60918672975459598</v>
      </c>
      <c r="WK166" s="34">
        <v>0.60706172484083198</v>
      </c>
      <c r="WL166" s="34">
        <v>0.60486710225871998</v>
      </c>
      <c r="WM166" s="34">
        <v>0.60263515719326999</v>
      </c>
      <c r="WN166" s="34">
        <v>0.60041607773952399</v>
      </c>
      <c r="WO166" s="34">
        <v>0.59819341761625699</v>
      </c>
      <c r="WP166" s="34">
        <v>0.59595452488759593</v>
      </c>
      <c r="WQ166" s="34">
        <v>0.59373385997476102</v>
      </c>
      <c r="WR166" s="34">
        <v>0.59156434070442598</v>
      </c>
      <c r="WS166" s="34">
        <v>0.58947066826772598</v>
      </c>
      <c r="WT166" s="34">
        <v>0.58750623451870598</v>
      </c>
      <c r="WU166" s="34">
        <v>0.58567447227303493</v>
      </c>
      <c r="WV166" s="34">
        <v>0.58392497983404001</v>
      </c>
      <c r="WW166" s="34">
        <v>0.58219485995665099</v>
      </c>
      <c r="WX166" s="34">
        <v>0.58048286301072605</v>
      </c>
      <c r="WY166" s="34">
        <v>0.57884333264336496</v>
      </c>
      <c r="WZ166" s="34">
        <v>0.57727748905158405</v>
      </c>
      <c r="XA166" s="34">
        <v>0.575766047334065</v>
      </c>
      <c r="XB166" s="34">
        <v>0.57429122962266999</v>
      </c>
      <c r="XC166" s="34">
        <v>0.57283368807730295</v>
      </c>
      <c r="XD166" s="34">
        <v>0.57140885648669193</v>
      </c>
      <c r="XE166" s="34">
        <v>0.57002259851421</v>
      </c>
      <c r="XF166" s="34">
        <v>0.56864488132657798</v>
      </c>
      <c r="XG166" s="34">
        <v>0.567274790972773</v>
      </c>
      <c r="XH166" t="s">
        <v>843</v>
      </c>
      <c r="XI166" t="s">
        <v>1300</v>
      </c>
      <c r="XJ166" s="34">
        <v>0.54668248353453297</v>
      </c>
      <c r="XK166" s="34">
        <v>0.551626166719689</v>
      </c>
      <c r="XL166" s="34">
        <v>0.55656578035523996</v>
      </c>
      <c r="XM166" s="34">
        <v>0.561589363415267</v>
      </c>
      <c r="XN166" s="34">
        <v>0.56667557210312303</v>
      </c>
      <c r="XO166" s="34">
        <v>0.57197005946088797</v>
      </c>
      <c r="XP166" s="34">
        <v>0.577495543925864</v>
      </c>
      <c r="XQ166" s="34">
        <v>0.58293064757469704</v>
      </c>
      <c r="XR166" s="34">
        <v>0.58803604733265091</v>
      </c>
      <c r="XS166" s="34">
        <v>0.59265972041048798</v>
      </c>
      <c r="XT166" s="34">
        <v>0.59672456063787704</v>
      </c>
      <c r="XU166" s="34">
        <v>0.60034508737238002</v>
      </c>
      <c r="XV166" s="34">
        <v>0.60358998687860099</v>
      </c>
      <c r="XW166" s="34">
        <v>0.60645475627510603</v>
      </c>
      <c r="XX166" s="34">
        <v>0.60902788364442595</v>
      </c>
      <c r="XY166" s="34">
        <v>0.61133811048109399</v>
      </c>
      <c r="XZ166" s="34">
        <v>0.61339675250636394</v>
      </c>
      <c r="YA166" s="34">
        <v>0.61523634288329598</v>
      </c>
      <c r="YB166" s="34">
        <v>0.61687759828946997</v>
      </c>
      <c r="YC166" s="34">
        <v>0.61832795512073702</v>
      </c>
      <c r="YD166" s="34">
        <v>0.61997480570858399</v>
      </c>
      <c r="YE166" s="34">
        <v>0.62173047672154302</v>
      </c>
      <c r="YF166" s="34">
        <v>0.62332536794124505</v>
      </c>
      <c r="YG166" s="34">
        <v>0.62493662463497801</v>
      </c>
      <c r="YH166" s="34">
        <v>0.62656413435633196</v>
      </c>
      <c r="YI166" s="34">
        <v>0.62818352807067501</v>
      </c>
      <c r="YJ166" s="34">
        <v>0.62976517297426005</v>
      </c>
      <c r="YK166" s="34">
        <v>0.63129862781157198</v>
      </c>
      <c r="YL166" s="34">
        <v>0.63274573319746308</v>
      </c>
      <c r="YM166" s="34">
        <v>0.63406248131502307</v>
      </c>
      <c r="YN166" s="34">
        <v>0.63522297568140995</v>
      </c>
      <c r="YO166" s="34">
        <v>0.63619441585173397</v>
      </c>
      <c r="YP166" s="34">
        <v>0.63695193018136798</v>
      </c>
      <c r="YQ166" s="34">
        <v>0.63747235612625308</v>
      </c>
      <c r="YR166" s="34">
        <v>0.63775848791854994</v>
      </c>
      <c r="YS166" s="34">
        <v>0.63783704537558006</v>
      </c>
      <c r="YT166" s="34">
        <v>0.637722255905114</v>
      </c>
      <c r="YU166" s="34">
        <v>0.63737752582922103</v>
      </c>
      <c r="YV166" s="34">
        <v>0.63679088017400998</v>
      </c>
      <c r="YW166" s="34">
        <v>0.63600676135063305</v>
      </c>
      <c r="YX166" s="34">
        <v>0.63504693531145096</v>
      </c>
      <c r="YY166" s="34">
        <v>0.63391598947847794</v>
      </c>
      <c r="YZ166" s="34">
        <v>0.63256088900715202</v>
      </c>
      <c r="ZA166" s="34">
        <v>0.63101867355526298</v>
      </c>
      <c r="ZB166" s="34">
        <v>0.62935347609946901</v>
      </c>
      <c r="ZC166" s="34">
        <v>0.62751490258521803</v>
      </c>
      <c r="ZD166" s="34">
        <v>0.62549271667825102</v>
      </c>
      <c r="ZE166" s="34">
        <v>0.62328383953232003</v>
      </c>
      <c r="ZF166" s="34">
        <v>0.62087010800341291</v>
      </c>
      <c r="ZG166" s="34">
        <v>0.618287914010892</v>
      </c>
      <c r="ZH166" s="34">
        <v>0.61554914592010801</v>
      </c>
      <c r="ZI166" s="34">
        <v>0.61263680386455999</v>
      </c>
      <c r="ZJ166" s="34">
        <v>0.60961014125505997</v>
      </c>
      <c r="ZK166" s="34">
        <v>0.60651510622798099</v>
      </c>
      <c r="ZL166" s="34">
        <v>0.60337672034201395</v>
      </c>
      <c r="ZM166" s="34">
        <v>0.60025660591597396</v>
      </c>
      <c r="ZN166" s="34">
        <v>0.59718477212797094</v>
      </c>
      <c r="ZO166" s="34">
        <v>0.59424091858044203</v>
      </c>
      <c r="ZP166" s="34">
        <v>0.59144161236940196</v>
      </c>
      <c r="ZQ166" s="34">
        <v>0.58874448794582901</v>
      </c>
      <c r="ZR166" s="34">
        <v>0.58617500931440392</v>
      </c>
      <c r="ZS166" s="34">
        <v>0.583717218458077</v>
      </c>
      <c r="ZT166" s="34">
        <v>0.58135052734515402</v>
      </c>
      <c r="ZU166" s="34">
        <v>0.57906783968666398</v>
      </c>
      <c r="ZV166" s="34">
        <v>0.57686830927357802</v>
      </c>
      <c r="ZW166" s="34">
        <v>0.57473842362683103</v>
      </c>
      <c r="ZX166" s="34">
        <v>0.57261613258007893</v>
      </c>
      <c r="ZY166" s="34">
        <v>0.57047724859544102</v>
      </c>
      <c r="ZZ166" s="34">
        <v>0.56833184496824996</v>
      </c>
      <c r="AAA166" s="34">
        <v>0.56614517710604806</v>
      </c>
      <c r="AAB166" s="34">
        <v>0.56390076645079101</v>
      </c>
      <c r="AAC166" s="34">
        <v>0.561605020042512</v>
      </c>
      <c r="AAD166" s="34">
        <v>0.55923155410556102</v>
      </c>
      <c r="AAE166" s="34">
        <v>0.55678328753137196</v>
      </c>
      <c r="AAF166" s="34">
        <v>0.55429023872871497</v>
      </c>
      <c r="AAG166" s="34">
        <v>0.55177354037306803</v>
      </c>
      <c r="AAH166" s="34">
        <v>0.54927984203562796</v>
      </c>
      <c r="AAI166" s="34">
        <v>0.54683981148013405</v>
      </c>
      <c r="AAJ166" s="34">
        <v>0.54443846046936395</v>
      </c>
      <c r="AAK166" s="34">
        <v>0.54205104367619394</v>
      </c>
      <c r="AAL166" s="34">
        <v>0.53970867296441594</v>
      </c>
      <c r="AAM166" s="34">
        <v>0.53745047329867701</v>
      </c>
      <c r="AAN166" s="34">
        <v>0.53527019476891502</v>
      </c>
      <c r="AAO166" s="34">
        <v>0.53315778641999301</v>
      </c>
      <c r="AAP166" s="34">
        <v>0.53111888144715602</v>
      </c>
      <c r="AAQ166" s="34">
        <v>0.52914316923897098</v>
      </c>
      <c r="AAR166" s="34">
        <v>0.527236771289879</v>
      </c>
      <c r="AAS166" s="34">
        <v>0.52544933160709295</v>
      </c>
      <c r="AAT166" s="34">
        <v>0.52376015392936703</v>
      </c>
      <c r="AAU166" s="34">
        <v>0.52210541112569997</v>
      </c>
      <c r="AAV166" s="34">
        <v>0.52046252231830004</v>
      </c>
      <c r="AAW166" s="34">
        <v>0.51884275649776301</v>
      </c>
      <c r="AAX166" s="34">
        <v>0.51725337929339099</v>
      </c>
      <c r="AAY166" s="34">
        <v>0.51569078553552106</v>
      </c>
      <c r="AAZ166" s="34">
        <v>0.51415873757693198</v>
      </c>
      <c r="ABA166" s="34">
        <v>0.512647692057427</v>
      </c>
      <c r="ABB166" s="34">
        <v>0.51115120114489798</v>
      </c>
      <c r="ABC166" s="34">
        <v>0.50967552312450604</v>
      </c>
      <c r="ABD166" s="34">
        <v>0.50823151694562807</v>
      </c>
      <c r="ABE166" s="34">
        <v>0.50683647619841299</v>
      </c>
      <c r="ABF166" s="34">
        <v>0.50545707593441203</v>
      </c>
      <c r="ABG166" t="s">
        <v>843</v>
      </c>
      <c r="ABH166" t="s">
        <v>843</v>
      </c>
      <c r="ABI166" t="s">
        <v>1300</v>
      </c>
      <c r="ABJ166" s="34">
        <v>0.44508207480740902</v>
      </c>
      <c r="ABK166" s="34">
        <v>0.451101571340427</v>
      </c>
      <c r="ABL166" s="34">
        <v>0.45713795127234597</v>
      </c>
      <c r="ABM166" s="34">
        <v>0.46314611777957898</v>
      </c>
      <c r="ABN166" s="34">
        <v>0.46906199390556202</v>
      </c>
      <c r="ABO166" s="34">
        <v>0.47457998437304605</v>
      </c>
      <c r="ABP166" s="34">
        <v>0.47978190576658902</v>
      </c>
      <c r="ABQ166" s="34">
        <v>0.485092029742199</v>
      </c>
      <c r="ABR166" s="34">
        <v>0.49055258112882699</v>
      </c>
      <c r="ABS166" s="34">
        <v>0.49612031666859702</v>
      </c>
      <c r="ABT166" s="34">
        <v>0.50175541629413301</v>
      </c>
      <c r="ABU166" s="34">
        <v>0.50747944528218802</v>
      </c>
      <c r="ABV166" s="34">
        <v>0.51318797593675103</v>
      </c>
      <c r="ABW166" s="34">
        <v>0.51871864775821197</v>
      </c>
      <c r="ABX166" s="34">
        <v>0.52395885402611198</v>
      </c>
      <c r="ABY166" s="34">
        <v>0.52882379539065705</v>
      </c>
      <c r="ABZ166" s="34">
        <v>0.53338310455007498</v>
      </c>
      <c r="ACA166" s="34">
        <v>0.53766137854588003</v>
      </c>
      <c r="ACB166" s="34">
        <v>0.54162508706136003</v>
      </c>
      <c r="ACC166" s="34">
        <v>0.545338977455325</v>
      </c>
      <c r="ACD166" s="34">
        <v>0.549082057293515</v>
      </c>
      <c r="ACE166" s="34">
        <v>0.55276861386109699</v>
      </c>
      <c r="ACF166" s="34">
        <v>0.55621070313822296</v>
      </c>
      <c r="ACG166" s="34">
        <v>0.55951366321424501</v>
      </c>
      <c r="ACH166" s="34">
        <v>0.56263355738562604</v>
      </c>
      <c r="ACI166" s="34">
        <v>0.56554757031702008</v>
      </c>
      <c r="ACJ166" s="34">
        <v>0.56831898389174906</v>
      </c>
      <c r="ACK166" s="34">
        <v>0.57104702625143999</v>
      </c>
      <c r="ACL166" s="34">
        <v>0.57374097403635904</v>
      </c>
      <c r="ACM166" s="34">
        <v>0.57639102894804206</v>
      </c>
      <c r="ACN166" s="34">
        <v>0.579009989483248</v>
      </c>
      <c r="ACO166" s="34">
        <v>0.58158588730281102</v>
      </c>
      <c r="ACP166" s="34">
        <v>0.584076739365884</v>
      </c>
      <c r="ACQ166" s="34">
        <v>0.58644626363368901</v>
      </c>
      <c r="ACR166" s="34">
        <v>0.58867389692596095</v>
      </c>
      <c r="ACS166" s="34">
        <v>0.59074162708800992</v>
      </c>
      <c r="ACT166" s="34">
        <v>0.59262716839855001</v>
      </c>
      <c r="ACU166" s="34">
        <v>0.59430051016676699</v>
      </c>
      <c r="ACV166" s="34">
        <v>0.595742339693071</v>
      </c>
      <c r="ACW166" s="34">
        <v>0.59698405984587499</v>
      </c>
      <c r="ACX166" s="34">
        <v>0.598024402682233</v>
      </c>
      <c r="ACY166" s="34">
        <v>0.59885274840088598</v>
      </c>
      <c r="ACZ166" s="34">
        <v>0.59945619848262199</v>
      </c>
      <c r="ADA166" s="34">
        <v>0.59983982678399306</v>
      </c>
      <c r="ADB166" s="34">
        <v>0.60002562826690398</v>
      </c>
      <c r="ADC166" s="34">
        <v>0.60002824940994304</v>
      </c>
      <c r="ADD166" s="34">
        <v>0.59986212189689003</v>
      </c>
      <c r="ADE166" s="34">
        <v>0.59947454500542297</v>
      </c>
      <c r="ADF166" s="34">
        <v>0.59889824113019896</v>
      </c>
      <c r="ADG166" s="34">
        <v>0.59819854053814603</v>
      </c>
      <c r="ADH166" s="34">
        <v>0.597346558264367</v>
      </c>
      <c r="ADI166" s="34">
        <v>0.59632958200271102</v>
      </c>
      <c r="ADJ166" s="34">
        <v>0.595133224445485</v>
      </c>
      <c r="ADK166" s="34">
        <v>0.593723815203137</v>
      </c>
      <c r="ADL166" s="34">
        <v>0.59213262003674105</v>
      </c>
      <c r="ADM166" s="34">
        <v>0.59037227000308701</v>
      </c>
      <c r="ADN166" s="34">
        <v>0.58842007519996098</v>
      </c>
      <c r="ADO166" s="34">
        <v>0.58635019166962099</v>
      </c>
      <c r="ADP166" s="34">
        <v>0.58422228116221797</v>
      </c>
      <c r="ADQ166" s="34">
        <v>0.58205359588127104</v>
      </c>
      <c r="ADR166" s="34">
        <v>0.57990174073953005</v>
      </c>
      <c r="ADS166" s="34">
        <v>0.57778578331063302</v>
      </c>
      <c r="ADT166" s="34">
        <v>0.57576469940536001</v>
      </c>
      <c r="ADU166" s="34">
        <v>0.573859473454434</v>
      </c>
      <c r="ADV166" s="34">
        <v>0.57204102718387395</v>
      </c>
      <c r="ADW166" s="34">
        <v>0.57032439868130802</v>
      </c>
      <c r="ADX166" s="34">
        <v>0.56870099789593798</v>
      </c>
      <c r="ADY166" s="34">
        <v>0.56717334501182703</v>
      </c>
      <c r="ADZ166" s="34">
        <v>0.56572932787171704</v>
      </c>
      <c r="AEA166" s="34">
        <v>0.56434160570794201</v>
      </c>
      <c r="AEB166" s="34">
        <v>0.56300067016466504</v>
      </c>
      <c r="AEC166" s="34">
        <v>0.56164833650583001</v>
      </c>
      <c r="AED166" s="34">
        <v>0.56023052571751997</v>
      </c>
      <c r="AEE166" s="34">
        <v>0.55875550131761298</v>
      </c>
      <c r="AEF166" s="34">
        <v>0.55721887654167901</v>
      </c>
      <c r="AEG166" s="34">
        <v>0.55562062430842196</v>
      </c>
      <c r="AEH166" s="34">
        <v>0.55397662430042505</v>
      </c>
      <c r="AEI166" s="34">
        <v>0.55227415300353599</v>
      </c>
      <c r="AEJ166" s="34">
        <v>0.550500906282677</v>
      </c>
      <c r="AEK166" s="34">
        <v>0.54865728105034794</v>
      </c>
      <c r="AEL166" s="34">
        <v>0.54676052834764399</v>
      </c>
      <c r="AEM166" s="34">
        <v>0.54486693368733097</v>
      </c>
      <c r="AEN166" s="34">
        <v>0.54299504956927402</v>
      </c>
      <c r="AEO166" s="34">
        <v>0.54112919134177995</v>
      </c>
      <c r="AEP166" s="34">
        <v>0.53926041742623598</v>
      </c>
      <c r="AEQ166" s="34">
        <v>0.53741947285622504</v>
      </c>
      <c r="AER166" s="34">
        <v>0.535635524139638</v>
      </c>
      <c r="AES166" s="34">
        <v>0.53390900910265993</v>
      </c>
      <c r="AET166" s="34">
        <v>0.53223613204414699</v>
      </c>
      <c r="AEU166" s="34">
        <v>0.53061708970550103</v>
      </c>
      <c r="AEV166" s="34">
        <v>0.52901986136266299</v>
      </c>
      <c r="AEW166" s="34">
        <v>0.52746321838287702</v>
      </c>
      <c r="AEX166" s="34">
        <v>0.52602929900447704</v>
      </c>
      <c r="AEY166" s="34">
        <v>0.52469488308177104</v>
      </c>
      <c r="AEZ166" s="34">
        <v>0.52339028149020406</v>
      </c>
      <c r="AFA166" s="34">
        <v>0.52210392698683594</v>
      </c>
      <c r="AFB166" s="34">
        <v>0.52083931251761395</v>
      </c>
      <c r="AFC166" s="34">
        <v>0.51958475061688203</v>
      </c>
      <c r="AFD166" s="34">
        <v>0.51834910306377602</v>
      </c>
      <c r="AFE166" s="34">
        <v>0.51714134709198301</v>
      </c>
      <c r="AFF166" s="34">
        <v>0.51595461785913899</v>
      </c>
      <c r="AFG166" t="s">
        <v>843</v>
      </c>
      <c r="AFH166" t="s">
        <v>843</v>
      </c>
      <c r="AFI166" s="34">
        <v>0.62819999999999998</v>
      </c>
      <c r="AFJ166" s="34">
        <v>0.63210999999999995</v>
      </c>
      <c r="AFK166" s="34">
        <v>0.63593</v>
      </c>
      <c r="AFL166" s="34">
        <v>0.63968000000000003</v>
      </c>
      <c r="AFM166" s="34">
        <v>0.64347999999999994</v>
      </c>
      <c r="AFN166" s="34">
        <v>0.64732000000000001</v>
      </c>
      <c r="AFO166" s="34">
        <v>0.65120999999999996</v>
      </c>
      <c r="AFP166" s="34">
        <v>0.65510999999999997</v>
      </c>
      <c r="AFQ166" s="34">
        <v>0.65902000000000005</v>
      </c>
      <c r="AFR166" s="34">
        <v>0.66293000000000002</v>
      </c>
      <c r="AFS166" s="34">
        <v>0.66689999999999994</v>
      </c>
      <c r="AFT166" s="34">
        <v>0.67091999999999996</v>
      </c>
      <c r="AFU166" s="34">
        <v>0.67308999999999997</v>
      </c>
      <c r="AFV166" s="34">
        <v>0.67520999999999998</v>
      </c>
      <c r="AFW166" s="34">
        <v>0.67737999999999998</v>
      </c>
      <c r="AFX166" s="34">
        <v>0.67581000000000002</v>
      </c>
      <c r="AFY166" s="34">
        <v>0.67408000000000001</v>
      </c>
      <c r="AFZ166" s="34">
        <v>0.6628400000000001</v>
      </c>
      <c r="AGA166" s="34">
        <v>0.67867999999999995</v>
      </c>
      <c r="AGB166" t="s">
        <v>843</v>
      </c>
      <c r="AGC166" t="s">
        <v>843</v>
      </c>
      <c r="AGD166" t="s">
        <v>843</v>
      </c>
      <c r="AGE166" t="s">
        <v>843</v>
      </c>
      <c r="AGF166" s="34">
        <v>2.361610159277916E-2</v>
      </c>
      <c r="AGG166" t="s">
        <v>843</v>
      </c>
      <c r="AGH166" t="s">
        <v>843</v>
      </c>
      <c r="AGI166" t="s">
        <v>843</v>
      </c>
      <c r="AGJ166" t="s">
        <v>843</v>
      </c>
      <c r="AGK166" t="s">
        <v>843</v>
      </c>
      <c r="AGL166" t="s">
        <v>843</v>
      </c>
      <c r="AGM166" t="s">
        <v>843</v>
      </c>
      <c r="AGN166" t="s">
        <v>843</v>
      </c>
      <c r="AGO166" s="34">
        <v>0.46200000000000002</v>
      </c>
      <c r="AGP166" s="34">
        <v>2014</v>
      </c>
      <c r="AGQ166" t="s">
        <v>832</v>
      </c>
      <c r="AGR166" t="s">
        <v>843</v>
      </c>
      <c r="AGS166" s="34">
        <v>3.9E-2</v>
      </c>
      <c r="AGT166" s="34">
        <v>2014</v>
      </c>
      <c r="AGU166" t="s">
        <v>832</v>
      </c>
      <c r="AGV166" t="s">
        <v>843</v>
      </c>
      <c r="AGW166" s="34">
        <v>0.14400000000000002</v>
      </c>
      <c r="AGX166" s="34">
        <v>2014</v>
      </c>
      <c r="AGY166" t="s">
        <v>832</v>
      </c>
      <c r="AGZ166" t="s">
        <v>843</v>
      </c>
      <c r="AHA166" s="34">
        <v>0.42100000000000004</v>
      </c>
      <c r="AHB166" s="34">
        <v>2014</v>
      </c>
      <c r="AHC166" t="s">
        <v>832</v>
      </c>
      <c r="AHD166" t="s">
        <v>843</v>
      </c>
      <c r="AHE166" s="34">
        <v>0.249</v>
      </c>
      <c r="AHF166" s="34">
        <v>2016</v>
      </c>
      <c r="AHG166" t="s">
        <v>832</v>
      </c>
      <c r="AHH166" t="s">
        <v>843</v>
      </c>
      <c r="AHI166" t="s">
        <v>830</v>
      </c>
      <c r="AHJ166" s="34">
        <v>0.25777134299278259</v>
      </c>
      <c r="AHK166" s="34">
        <v>0.26105433702468872</v>
      </c>
      <c r="AHL166" s="34">
        <v>0.26747235655784607</v>
      </c>
      <c r="AHM166" s="34">
        <v>0.26922550797462463</v>
      </c>
      <c r="AHN166" s="34">
        <v>0.18440429866313934</v>
      </c>
      <c r="AHO166" t="s">
        <v>843</v>
      </c>
      <c r="AHP166" s="34"/>
      <c r="AHQ166" s="34"/>
      <c r="AHR166" s="34"/>
      <c r="AHS166" s="34"/>
      <c r="AHT166" s="34"/>
      <c r="AHU166" t="s">
        <v>843</v>
      </c>
      <c r="AHV166" s="34">
        <v>0.24947428703308105</v>
      </c>
      <c r="AHW166" s="34">
        <v>0.24947428703308105</v>
      </c>
      <c r="AHX166" s="34">
        <v>0.2520466148853302</v>
      </c>
      <c r="AHY166" s="34">
        <v>0.24502289295196533</v>
      </c>
      <c r="AHZ166" s="34">
        <v>0.16457369923591614</v>
      </c>
      <c r="AIA166" t="s">
        <v>832</v>
      </c>
      <c r="AIB166" t="s">
        <v>843</v>
      </c>
      <c r="AIC166" s="34">
        <v>0.24251407384872437</v>
      </c>
      <c r="AID166" s="34">
        <v>0.24980427324771881</v>
      </c>
      <c r="AIE166" s="34">
        <v>0.25366559624671936</v>
      </c>
      <c r="AIF166" s="34">
        <v>0.24827113747596741</v>
      </c>
      <c r="AIG166" s="34">
        <v>0.17532527446746826</v>
      </c>
      <c r="AIH166" t="s">
        <v>924</v>
      </c>
      <c r="AII166" t="s">
        <v>843</v>
      </c>
      <c r="AIJ166" s="34">
        <v>0.27245751023292542</v>
      </c>
      <c r="AIK166" s="34">
        <v>0.28333732485771179</v>
      </c>
      <c r="AIL166" s="34">
        <v>0.28265699744224548</v>
      </c>
      <c r="AIM166" s="34">
        <v>0.27207601070404053</v>
      </c>
      <c r="AIN166" s="34">
        <v>0.17371000349521637</v>
      </c>
      <c r="AIO166" t="s">
        <v>1607</v>
      </c>
      <c r="AIP166" s="34">
        <v>0.25150832533836365</v>
      </c>
      <c r="AIQ166" t="s">
        <v>843</v>
      </c>
      <c r="AIR166" s="34">
        <v>0.24029</v>
      </c>
      <c r="AIS166" s="34">
        <v>0.24518000000000001</v>
      </c>
      <c r="AIT166" s="34">
        <v>0.24954999999999999</v>
      </c>
      <c r="AIU166" s="34">
        <v>0.25608000000000003</v>
      </c>
      <c r="AIV166" s="34">
        <v>0.25553000000000003</v>
      </c>
      <c r="AIW166" s="34">
        <v>0.26241999999999999</v>
      </c>
      <c r="AIX166" t="s">
        <v>843</v>
      </c>
      <c r="AIY166" s="34">
        <v>3.024E-2</v>
      </c>
      <c r="AIZ166" s="34">
        <v>3.2919999999999998E-2</v>
      </c>
      <c r="AJA166" s="34">
        <v>3.465E-2</v>
      </c>
      <c r="AJB166" s="34">
        <v>3.5000000000000003E-2</v>
      </c>
      <c r="AJC166" s="34">
        <v>3.5000000000000003E-2</v>
      </c>
      <c r="AJD166" s="34">
        <v>3.5000000000000003E-2</v>
      </c>
      <c r="AJE166" t="s">
        <v>843</v>
      </c>
      <c r="AJF166" s="34">
        <v>3.0661109834909439E-2</v>
      </c>
      <c r="AJG166" s="34">
        <v>3.0645448714494705E-2</v>
      </c>
      <c r="AJH166" s="34">
        <v>3.2725125551223755E-2</v>
      </c>
      <c r="AJI166" s="34">
        <v>1.3011166825890541E-2</v>
      </c>
      <c r="AJJ166" s="34">
        <v>-3.743460401892662E-2</v>
      </c>
      <c r="AJK166" t="s">
        <v>830</v>
      </c>
      <c r="AJL166" t="s">
        <v>843</v>
      </c>
      <c r="AJM166" t="s">
        <v>843</v>
      </c>
      <c r="AJN166" s="34">
        <v>3.3092368394136429E-2</v>
      </c>
      <c r="AJO166" s="34">
        <v>3.0203213915228844E-2</v>
      </c>
      <c r="AJP166" s="34">
        <v>2.8539553284645081E-2</v>
      </c>
      <c r="AJQ166" s="34">
        <v>1.0771987028419971E-2</v>
      </c>
      <c r="AJR166" s="34">
        <v>3.6824598908424377E-2</v>
      </c>
      <c r="AJS166" t="s">
        <v>832</v>
      </c>
      <c r="AJT166" t="s">
        <v>843</v>
      </c>
      <c r="AJU166" t="s">
        <v>843</v>
      </c>
      <c r="AJV166" t="s">
        <v>843</v>
      </c>
      <c r="AJW166" s="34">
        <v>1.7104420810937881E-2</v>
      </c>
      <c r="AJX166" s="34">
        <v>1.7385862767696381E-2</v>
      </c>
      <c r="AJY166" s="34">
        <v>1.9689466804265976E-2</v>
      </c>
      <c r="AJZ166" s="34">
        <v>3.0950605287216604E-4</v>
      </c>
      <c r="AKA166" s="34">
        <v>-4.9730278551578522E-2</v>
      </c>
      <c r="AKB166" t="s">
        <v>830</v>
      </c>
      <c r="AKC166" t="s">
        <v>843</v>
      </c>
      <c r="AKD166" t="s">
        <v>843</v>
      </c>
      <c r="AKE166" t="s">
        <v>843</v>
      </c>
      <c r="AKF166" s="34">
        <v>1.9163956865668297E-2</v>
      </c>
      <c r="AKG166" s="34">
        <v>1.5908969566226006E-2</v>
      </c>
      <c r="AKH166" s="34">
        <v>1.4373293146491051E-2</v>
      </c>
      <c r="AKI166" s="34">
        <v>-3.1695454381406307E-3</v>
      </c>
      <c r="AKJ166" s="34">
        <v>2.264181524515152E-2</v>
      </c>
      <c r="AKK166" t="s">
        <v>832</v>
      </c>
      <c r="AKL166" t="s">
        <v>843</v>
      </c>
      <c r="AKM166" s="34">
        <v>2090</v>
      </c>
      <c r="AKN166" t="s">
        <v>832</v>
      </c>
      <c r="AKO166" t="s">
        <v>843</v>
      </c>
      <c r="AKP166" s="34">
        <v>1984.8319091796875</v>
      </c>
      <c r="AKQ166" t="s">
        <v>830</v>
      </c>
      <c r="AKR166" t="s">
        <v>843</v>
      </c>
      <c r="AKS166" s="34">
        <v>2119.7430977853601</v>
      </c>
      <c r="AKT166" t="s">
        <v>832</v>
      </c>
      <c r="AKU166" t="s">
        <v>843</v>
      </c>
      <c r="AKV166" s="34">
        <v>2255.4259860369498</v>
      </c>
      <c r="AKW166" t="s">
        <v>832</v>
      </c>
      <c r="AKX166" t="s">
        <v>843</v>
      </c>
      <c r="AKY166" s="34">
        <v>0.15081046521663666</v>
      </c>
      <c r="AKZ166" s="34">
        <v>0.16728128492832184</v>
      </c>
      <c r="ALA166" s="34">
        <v>0.1933828741312027</v>
      </c>
      <c r="ALB166" s="34">
        <v>0.22731064260005951</v>
      </c>
      <c r="ALC166" s="34">
        <v>0.2469596266746521</v>
      </c>
      <c r="ALD166" t="s">
        <v>830</v>
      </c>
      <c r="ALE166" t="s">
        <v>843</v>
      </c>
      <c r="ALF166" t="s">
        <v>843</v>
      </c>
      <c r="ALG166" t="s">
        <v>843</v>
      </c>
      <c r="ALH166" s="34">
        <v>0.1570877879858017</v>
      </c>
      <c r="ALI166" s="34">
        <v>0.1570877879858017</v>
      </c>
      <c r="ALJ166" s="34">
        <v>0.17756721377372742</v>
      </c>
      <c r="ALK166" s="34">
        <v>0.20227131247520447</v>
      </c>
      <c r="ALL166" s="34">
        <v>0.22395619750022888</v>
      </c>
      <c r="ALM166" t="s">
        <v>832</v>
      </c>
    </row>
    <row r="167" spans="1:1001">
      <c r="A167" t="s">
        <v>421</v>
      </c>
      <c r="B167" t="s">
        <v>115</v>
      </c>
      <c r="C167" t="s">
        <v>349</v>
      </c>
      <c r="D167" s="34">
        <v>3.7789277732372284E-2</v>
      </c>
      <c r="E167" t="s">
        <v>432</v>
      </c>
      <c r="F167" s="34">
        <v>3.8400609046220779E-2</v>
      </c>
      <c r="G167" t="s">
        <v>1464</v>
      </c>
      <c r="H167" s="34">
        <v>3.9433911442756653E-2</v>
      </c>
      <c r="I167" t="s">
        <v>1294</v>
      </c>
      <c r="J167" s="34">
        <v>4.5533996075391769E-2</v>
      </c>
      <c r="K167" t="s">
        <v>1521</v>
      </c>
      <c r="L167" s="34"/>
      <c r="M167" t="s">
        <v>432</v>
      </c>
      <c r="N167" s="34">
        <v>0.48388895392417908</v>
      </c>
      <c r="O167" s="34">
        <v>0.83572292327880859</v>
      </c>
      <c r="P167" t="s">
        <v>432</v>
      </c>
      <c r="Q167" s="34">
        <v>0.48388895392417908</v>
      </c>
      <c r="R167" t="s">
        <v>432</v>
      </c>
      <c r="S167" s="34"/>
      <c r="T167" t="s">
        <v>1459</v>
      </c>
      <c r="U167" s="34">
        <v>0.60488301515579224</v>
      </c>
      <c r="V167" t="s">
        <v>432</v>
      </c>
      <c r="W167" t="s">
        <v>843</v>
      </c>
      <c r="X167" t="s">
        <v>1464</v>
      </c>
      <c r="Y167" s="34">
        <v>0.43861222267150879</v>
      </c>
      <c r="Z167" s="34">
        <v>0.7862669825553894</v>
      </c>
      <c r="AA167" t="s">
        <v>1464</v>
      </c>
      <c r="AB167" s="34">
        <v>0.43861222267150879</v>
      </c>
      <c r="AC167" t="s">
        <v>1464</v>
      </c>
      <c r="AD167" s="34"/>
      <c r="AE167" t="s">
        <v>1459</v>
      </c>
      <c r="AF167" s="34">
        <v>0.54736417531967163</v>
      </c>
      <c r="AG167" t="s">
        <v>1464</v>
      </c>
      <c r="AH167" t="s">
        <v>843</v>
      </c>
      <c r="AI167" t="s">
        <v>1294</v>
      </c>
      <c r="AJ167" s="34">
        <v>0.45067459344863892</v>
      </c>
      <c r="AK167" s="34">
        <v>0.79240113496780396</v>
      </c>
      <c r="AL167" t="s">
        <v>1294</v>
      </c>
      <c r="AM167" s="34">
        <v>0.45067459344863892</v>
      </c>
      <c r="AN167" t="s">
        <v>1294</v>
      </c>
      <c r="AO167" s="34"/>
      <c r="AP167" t="s">
        <v>1459</v>
      </c>
      <c r="AQ167" s="34">
        <v>0.5897945761680603</v>
      </c>
      <c r="AR167" t="s">
        <v>1294</v>
      </c>
      <c r="AS167" t="s">
        <v>843</v>
      </c>
      <c r="AT167" t="s">
        <v>1521</v>
      </c>
      <c r="AU167" s="34">
        <v>0.44994041323661804</v>
      </c>
      <c r="AV167" s="34">
        <v>0.7920234203338623</v>
      </c>
      <c r="AW167" t="s">
        <v>1521</v>
      </c>
      <c r="AX167" s="34">
        <v>0.44994041323661804</v>
      </c>
      <c r="AY167" t="s">
        <v>1521</v>
      </c>
      <c r="AZ167" s="34"/>
      <c r="BA167" t="s">
        <v>1459</v>
      </c>
      <c r="BB167" s="34">
        <v>0.54987615346908569</v>
      </c>
      <c r="BC167" t="s">
        <v>1521</v>
      </c>
      <c r="BD167" t="s">
        <v>843</v>
      </c>
      <c r="BE167" s="34">
        <v>0.74346926426343829</v>
      </c>
      <c r="BF167" t="s">
        <v>1594</v>
      </c>
      <c r="BG167" t="s">
        <v>843</v>
      </c>
      <c r="BH167" t="s">
        <v>432</v>
      </c>
      <c r="BI167" s="34">
        <v>3.382178783416748</v>
      </c>
      <c r="BJ167" t="s">
        <v>819</v>
      </c>
      <c r="BK167" s="34">
        <v>4.5566301345825195</v>
      </c>
      <c r="BL167" t="s">
        <v>1294</v>
      </c>
      <c r="BM167" s="34">
        <v>4.6359014511108398</v>
      </c>
      <c r="BN167" t="s">
        <v>1521</v>
      </c>
      <c r="BO167" s="34">
        <v>4.7373285293579102</v>
      </c>
      <c r="BP167" t="s">
        <v>843</v>
      </c>
      <c r="BQ167" s="34">
        <v>2.5618400573730469</v>
      </c>
      <c r="BR167" t="s">
        <v>830</v>
      </c>
      <c r="BS167" s="34"/>
      <c r="BT167" t="s">
        <v>843</v>
      </c>
      <c r="BU167" s="34">
        <v>2.6495954990386963</v>
      </c>
      <c r="BV167" t="s">
        <v>1553</v>
      </c>
      <c r="BW167" t="s">
        <v>843</v>
      </c>
      <c r="BX167" s="34">
        <v>2.8534162044525146</v>
      </c>
      <c r="BY167" t="s">
        <v>924</v>
      </c>
      <c r="BZ167" t="s">
        <v>843</v>
      </c>
      <c r="CA167" t="s">
        <v>432</v>
      </c>
      <c r="CB167" s="34">
        <v>5.4158116690814495E-3</v>
      </c>
      <c r="CC167" s="34">
        <v>5.4805479012429714E-3</v>
      </c>
      <c r="CD167" s="34">
        <v>6.2682041898369789E-3</v>
      </c>
      <c r="CE167" s="34">
        <v>7.8682731837034225E-3</v>
      </c>
      <c r="CF167" s="34">
        <v>7.868276908993721E-3</v>
      </c>
      <c r="CG167" t="s">
        <v>843</v>
      </c>
      <c r="CH167" t="s">
        <v>819</v>
      </c>
      <c r="CI167" s="34">
        <v>4.9157124012708664E-3</v>
      </c>
      <c r="CJ167" s="34">
        <v>4.6840147115290165E-3</v>
      </c>
      <c r="CK167" s="34">
        <v>4.7358344309031963E-3</v>
      </c>
      <c r="CL167" s="34">
        <v>5.1489034667611122E-3</v>
      </c>
      <c r="CM167" s="34">
        <v>5.3554512560367584E-3</v>
      </c>
      <c r="CN167" t="s">
        <v>843</v>
      </c>
      <c r="CO167" t="s">
        <v>1294</v>
      </c>
      <c r="CP167" s="34">
        <v>4.8774117603898048E-3</v>
      </c>
      <c r="CQ167" s="34">
        <v>4.804681520909071E-3</v>
      </c>
      <c r="CR167" s="34">
        <v>5.045643076300621E-3</v>
      </c>
      <c r="CS167" s="34">
        <v>5.3554433397948742E-3</v>
      </c>
      <c r="CT167" s="34">
        <v>5.355506669729948E-3</v>
      </c>
      <c r="CU167" t="s">
        <v>843</v>
      </c>
      <c r="CV167" t="s">
        <v>1521</v>
      </c>
      <c r="CW167" s="34">
        <v>4.8518739640712738E-3</v>
      </c>
      <c r="CX167" s="34">
        <v>4.9423733726143837E-3</v>
      </c>
      <c r="CY167" s="34">
        <v>5.2521778270602226E-3</v>
      </c>
      <c r="CZ167" s="34">
        <v>5.3554517216980457E-3</v>
      </c>
      <c r="DA167" s="34">
        <v>5.3554344922304153E-3</v>
      </c>
      <c r="DB167" t="s">
        <v>843</v>
      </c>
      <c r="DC167" s="34">
        <v>0.58088517189025879</v>
      </c>
      <c r="DD167" s="34">
        <v>0.79024422168731689</v>
      </c>
      <c r="DE167" s="34">
        <v>0.96115362644195557</v>
      </c>
      <c r="DF167" s="34">
        <v>1.122450590133667</v>
      </c>
      <c r="DG167" s="34">
        <v>1.3145740032196045</v>
      </c>
      <c r="DH167" t="s">
        <v>1464</v>
      </c>
      <c r="DI167" t="s">
        <v>843</v>
      </c>
      <c r="DJ167" s="34">
        <v>0.7065005898475647</v>
      </c>
      <c r="DK167" s="34">
        <v>0.89663481712341309</v>
      </c>
      <c r="DL167" s="34">
        <v>1.0579319000244141</v>
      </c>
      <c r="DM167" s="34">
        <v>1.2346420288085938</v>
      </c>
      <c r="DN167" s="34">
        <v>1.4344720840454102</v>
      </c>
      <c r="DO167" t="s">
        <v>1294</v>
      </c>
      <c r="DP167" t="s">
        <v>843</v>
      </c>
      <c r="DQ167" s="34">
        <v>1.5144040584564209</v>
      </c>
      <c r="DR167" t="s">
        <v>1521</v>
      </c>
      <c r="DS167" t="s">
        <v>843</v>
      </c>
      <c r="DT167" t="s">
        <v>843</v>
      </c>
      <c r="DU167" s="34">
        <v>2.1</v>
      </c>
      <c r="DV167" t="s">
        <v>1461</v>
      </c>
      <c r="DW167" t="s">
        <v>843</v>
      </c>
      <c r="DX167" t="s">
        <v>843</v>
      </c>
      <c r="DY167" t="s">
        <v>432</v>
      </c>
      <c r="DZ167" s="34">
        <v>4.9730557948350906E-3</v>
      </c>
      <c r="EA167" s="34">
        <v>9.5840701833367348E-3</v>
      </c>
      <c r="EB167" s="34">
        <v>1.2855545617640018E-2</v>
      </c>
      <c r="EC167" s="34">
        <v>1.2338344007730484E-2</v>
      </c>
      <c r="ED167" s="34">
        <v>3.8555759936571121E-2</v>
      </c>
      <c r="EE167" t="s">
        <v>843</v>
      </c>
      <c r="EF167" t="s">
        <v>819</v>
      </c>
      <c r="EG167" s="34">
        <v>9.9576367065310478E-3</v>
      </c>
      <c r="EH167" s="34">
        <v>9.9858865141868591E-3</v>
      </c>
      <c r="EI167" s="34">
        <v>1.6084570437669754E-2</v>
      </c>
      <c r="EJ167" s="34">
        <v>1.7160937190055847E-2</v>
      </c>
      <c r="EK167" s="34">
        <v>1.7203230410814285E-2</v>
      </c>
      <c r="EL167" t="s">
        <v>843</v>
      </c>
      <c r="EM167" t="s">
        <v>1294</v>
      </c>
      <c r="EN167" s="34">
        <v>2.4750223383307457E-3</v>
      </c>
      <c r="EO167" s="34">
        <v>3.6547580384649336E-4</v>
      </c>
      <c r="EP167" s="34">
        <v>-2.0454931654967368E-4</v>
      </c>
      <c r="EQ167" s="34">
        <v>-1.1050587520003319E-2</v>
      </c>
      <c r="ER167" s="34">
        <v>-1.0135170072317123E-2</v>
      </c>
      <c r="ES167" t="s">
        <v>843</v>
      </c>
      <c r="ET167" t="s">
        <v>1521</v>
      </c>
      <c r="EU167" s="34">
        <v>9.1737564653158188E-3</v>
      </c>
      <c r="EV167" s="34">
        <v>1.2238609604537487E-2</v>
      </c>
      <c r="EW167" s="34">
        <v>1.4744966290891171E-2</v>
      </c>
      <c r="EX167" s="34">
        <v>8.0467695370316505E-3</v>
      </c>
      <c r="EY167" s="34">
        <v>8.7304199114441872E-3</v>
      </c>
      <c r="EZ167" t="s">
        <v>843</v>
      </c>
      <c r="FA167" t="s">
        <v>1594</v>
      </c>
      <c r="FB167" s="34">
        <v>1.0972950607538223E-2</v>
      </c>
      <c r="FC167" s="34">
        <v>1.2530242092907429E-2</v>
      </c>
      <c r="FD167" s="34">
        <v>2.2265912964940071E-2</v>
      </c>
      <c r="FE167" s="34">
        <v>1.3320811092853546E-2</v>
      </c>
      <c r="FF167" s="34">
        <v>2.2017180919647217E-2</v>
      </c>
      <c r="FG167" t="s">
        <v>843</v>
      </c>
      <c r="FH167" s="34"/>
      <c r="FI167" s="34"/>
      <c r="FJ167" s="34"/>
      <c r="FK167" s="34"/>
      <c r="FL167" s="34"/>
      <c r="FM167" t="s">
        <v>843</v>
      </c>
      <c r="FN167" t="s">
        <v>843</v>
      </c>
      <c r="FO167" s="34">
        <v>0.73861999999999994</v>
      </c>
      <c r="FP167" t="s">
        <v>1462</v>
      </c>
      <c r="FQ167" t="s">
        <v>843</v>
      </c>
      <c r="FR167" t="s">
        <v>843</v>
      </c>
      <c r="FS167" s="34">
        <v>0.84209000000000001</v>
      </c>
      <c r="FT167" t="s">
        <v>1462</v>
      </c>
      <c r="FU167" t="s">
        <v>843</v>
      </c>
      <c r="FV167" t="s">
        <v>843</v>
      </c>
      <c r="FW167" s="34">
        <v>0.63131000000000004</v>
      </c>
      <c r="FX167" t="s">
        <v>1462</v>
      </c>
      <c r="FY167" t="s">
        <v>843</v>
      </c>
      <c r="FZ167" s="34">
        <v>-0.10355696082115173</v>
      </c>
      <c r="GA167" s="34">
        <v>-0.12011280655860901</v>
      </c>
      <c r="GB167" s="34">
        <v>-0.1332317441701889</v>
      </c>
      <c r="GC167" s="34">
        <v>-0.12688319385051727</v>
      </c>
      <c r="GD167" s="34">
        <v>-0.12673802673816681</v>
      </c>
      <c r="GE167" t="s">
        <v>830</v>
      </c>
      <c r="GF167" t="s">
        <v>843</v>
      </c>
      <c r="GG167" s="34">
        <v>-0.10086372494697571</v>
      </c>
      <c r="GH167" s="34">
        <v>-0.11649399250745773</v>
      </c>
      <c r="GI167" s="34">
        <v>-0.12790283560752869</v>
      </c>
      <c r="GJ167" s="34">
        <v>-0.12592998147010803</v>
      </c>
      <c r="GK167" s="34">
        <v>-0.12173930555582047</v>
      </c>
      <c r="GL167" t="s">
        <v>832</v>
      </c>
      <c r="GM167" t="s">
        <v>843</v>
      </c>
      <c r="GN167" s="34">
        <v>0.27858239412307739</v>
      </c>
      <c r="GO167" t="s">
        <v>832</v>
      </c>
      <c r="GP167" t="s">
        <v>843</v>
      </c>
      <c r="GQ167" t="s">
        <v>843</v>
      </c>
      <c r="GR167" s="34">
        <v>4.2871750891208649E-2</v>
      </c>
      <c r="GS167" s="34">
        <v>5.5094208568334579E-2</v>
      </c>
      <c r="GT167" s="34">
        <v>6.6430240869522095E-2</v>
      </c>
      <c r="GU167" s="34">
        <v>4.1168577969074249E-2</v>
      </c>
      <c r="GV167" s="34">
        <v>5.5522017180919647E-2</v>
      </c>
      <c r="GW167" t="s">
        <v>832</v>
      </c>
      <c r="GX167" t="s">
        <v>843</v>
      </c>
      <c r="GY167" t="s">
        <v>843</v>
      </c>
      <c r="GZ167" t="s">
        <v>843</v>
      </c>
      <c r="HA167" t="s">
        <v>843</v>
      </c>
      <c r="HB167" t="s">
        <v>843</v>
      </c>
      <c r="HC167" t="s">
        <v>843</v>
      </c>
      <c r="HD167" t="s">
        <v>843</v>
      </c>
      <c r="HE167" t="s">
        <v>843</v>
      </c>
      <c r="HF167" t="s">
        <v>843</v>
      </c>
      <c r="HG167" t="s">
        <v>843</v>
      </c>
      <c r="HH167" s="34">
        <v>11622665</v>
      </c>
      <c r="HI167" s="34">
        <v>12031430</v>
      </c>
      <c r="HJ167" s="34">
        <v>12456517</v>
      </c>
      <c r="HK167" s="34">
        <v>12900790</v>
      </c>
      <c r="HL167" s="34">
        <v>13366885</v>
      </c>
      <c r="HM167" s="34">
        <v>13855221</v>
      </c>
      <c r="HN167" s="34">
        <v>14365168</v>
      </c>
      <c r="HO167" s="34">
        <v>14897873</v>
      </c>
      <c r="HP167" s="34">
        <v>15455175</v>
      </c>
      <c r="HQ167" s="34">
        <v>16037915</v>
      </c>
      <c r="HR167" s="34">
        <v>16647543.000000002</v>
      </c>
      <c r="HS167" s="34">
        <v>17283112</v>
      </c>
      <c r="HT167" s="34">
        <v>17954407</v>
      </c>
      <c r="HU167" s="34">
        <v>18653199</v>
      </c>
      <c r="HV167" s="34">
        <v>19372014</v>
      </c>
      <c r="HW167" s="34">
        <v>20128124</v>
      </c>
      <c r="HX167" s="34">
        <v>20921743</v>
      </c>
      <c r="HY167" s="34">
        <v>21737922</v>
      </c>
      <c r="HZ167" s="34">
        <v>22577058</v>
      </c>
      <c r="IA167" s="34">
        <v>23443393</v>
      </c>
      <c r="IB167" s="34">
        <v>24333639</v>
      </c>
      <c r="IC167" s="34">
        <v>25252722</v>
      </c>
      <c r="ID167" s="34">
        <v>26207977</v>
      </c>
      <c r="IE167" s="34">
        <v>27202843</v>
      </c>
      <c r="IF167" s="34">
        <v>28238972</v>
      </c>
      <c r="IG167" s="34">
        <v>29315971</v>
      </c>
      <c r="IH167" s="34">
        <v>30427550</v>
      </c>
      <c r="II167" s="34">
        <v>31572965</v>
      </c>
      <c r="IJ167" s="34">
        <v>32753299</v>
      </c>
      <c r="IK167" s="34">
        <v>33969221</v>
      </c>
      <c r="IL167" s="34">
        <v>35217942</v>
      </c>
      <c r="IM167" s="34">
        <v>36498899</v>
      </c>
      <c r="IN167" s="34">
        <v>37815958</v>
      </c>
      <c r="IO167" s="34">
        <v>39167073</v>
      </c>
      <c r="IP167" s="34">
        <v>40551808</v>
      </c>
      <c r="IQ167" s="34">
        <v>41971174</v>
      </c>
      <c r="IR167" s="34">
        <v>43423749</v>
      </c>
      <c r="IS167" s="34">
        <v>44909740</v>
      </c>
      <c r="IT167" s="34">
        <v>46431153</v>
      </c>
      <c r="IU167" s="34">
        <v>47985369</v>
      </c>
      <c r="IV167" s="34">
        <v>49566690</v>
      </c>
      <c r="IW167" s="34">
        <v>51181048</v>
      </c>
      <c r="IX167" s="34">
        <v>52829810</v>
      </c>
      <c r="IY167" s="34">
        <v>54507499</v>
      </c>
      <c r="IZ167" s="34">
        <v>56212092</v>
      </c>
      <c r="JA167" s="34">
        <v>57946395</v>
      </c>
      <c r="JB167" s="34">
        <v>59709808</v>
      </c>
      <c r="JC167" s="34">
        <v>61501999</v>
      </c>
      <c r="JD167" s="34">
        <v>63323897</v>
      </c>
      <c r="JE167" s="34">
        <v>65171542</v>
      </c>
      <c r="JF167" s="34">
        <v>67043296</v>
      </c>
      <c r="JG167" s="34">
        <v>68934312</v>
      </c>
      <c r="JH167" s="34">
        <v>70845050</v>
      </c>
      <c r="JI167" s="34">
        <v>72777763</v>
      </c>
      <c r="JJ167" s="34">
        <v>74730106</v>
      </c>
      <c r="JK167" s="34">
        <v>76701575</v>
      </c>
      <c r="JL167" s="34">
        <v>78691383</v>
      </c>
      <c r="JM167" s="34">
        <v>80697299</v>
      </c>
      <c r="JN167" s="34">
        <v>82710065</v>
      </c>
      <c r="JO167" s="34">
        <v>84728772</v>
      </c>
      <c r="JP167" s="34">
        <v>86760446</v>
      </c>
      <c r="JQ167" s="34">
        <v>88808072</v>
      </c>
      <c r="JR167" s="34">
        <v>90869894</v>
      </c>
      <c r="JS167" s="34">
        <v>92939658</v>
      </c>
      <c r="JT167" s="34">
        <v>95024936</v>
      </c>
      <c r="JU167" s="34">
        <v>97128585</v>
      </c>
      <c r="JV167" s="34">
        <v>99241890</v>
      </c>
      <c r="JW167" s="34">
        <v>101355273</v>
      </c>
      <c r="JX167" s="34">
        <v>103467355</v>
      </c>
      <c r="JY167" s="34">
        <v>105582845</v>
      </c>
      <c r="JZ167" s="34">
        <v>107699637</v>
      </c>
      <c r="KA167" s="34">
        <v>109816690</v>
      </c>
      <c r="KB167" s="34">
        <v>111933526</v>
      </c>
      <c r="KC167" s="34">
        <v>114052174</v>
      </c>
      <c r="KD167" s="34">
        <v>116169610</v>
      </c>
      <c r="KE167" s="34">
        <v>118284220</v>
      </c>
      <c r="KF167" s="34">
        <v>120393262</v>
      </c>
      <c r="KG167" s="34">
        <v>122491284</v>
      </c>
      <c r="KH167" s="34">
        <v>124580386</v>
      </c>
      <c r="KI167" s="34">
        <v>126665746</v>
      </c>
      <c r="KJ167" s="34">
        <v>128744959</v>
      </c>
      <c r="KK167" s="34">
        <v>130813384</v>
      </c>
      <c r="KL167" s="34">
        <v>132874226</v>
      </c>
      <c r="KM167" s="34">
        <v>134925940</v>
      </c>
      <c r="KN167" s="34">
        <v>136965049</v>
      </c>
      <c r="KO167" s="34">
        <v>138991055</v>
      </c>
      <c r="KP167" s="34">
        <v>141007050</v>
      </c>
      <c r="KQ167" s="34">
        <v>143006426</v>
      </c>
      <c r="KR167" s="34">
        <v>144985399</v>
      </c>
      <c r="KS167" s="34">
        <v>146942477</v>
      </c>
      <c r="KT167" s="34">
        <v>148878636</v>
      </c>
      <c r="KU167" s="34">
        <v>150796971</v>
      </c>
      <c r="KV167" s="34">
        <v>152692196</v>
      </c>
      <c r="KW167" s="34">
        <v>154566248</v>
      </c>
      <c r="KX167" s="34">
        <v>156422120</v>
      </c>
      <c r="KY167" s="34">
        <v>158252737</v>
      </c>
      <c r="KZ167" s="34">
        <v>160055585</v>
      </c>
      <c r="LA167" s="34">
        <v>161831478</v>
      </c>
      <c r="LB167" s="34">
        <v>163580628</v>
      </c>
      <c r="LC167" s="34">
        <v>165307884</v>
      </c>
      <c r="LD167" s="34">
        <v>167008298</v>
      </c>
      <c r="LE167" t="s">
        <v>843</v>
      </c>
      <c r="LF167" t="s">
        <v>843</v>
      </c>
      <c r="LG167" t="s">
        <v>843</v>
      </c>
      <c r="LH167" s="34">
        <v>3.423750028014183E-2</v>
      </c>
      <c r="LI167" s="34">
        <v>3.456532210111618E-2</v>
      </c>
      <c r="LJ167" s="34">
        <v>3.4721545875072479E-2</v>
      </c>
      <c r="LK167" s="34">
        <v>3.5044610500335693E-2</v>
      </c>
      <c r="LL167" s="34">
        <v>3.5491831600666046E-2</v>
      </c>
      <c r="LM167" s="34">
        <v>3.5881750285625458E-2</v>
      </c>
      <c r="LN167" s="34">
        <v>3.6144256591796875E-2</v>
      </c>
      <c r="LO167" s="34">
        <v>3.6412063986063004E-2</v>
      </c>
      <c r="LP167" s="34">
        <v>3.6725446581840515E-2</v>
      </c>
      <c r="LQ167" s="34">
        <v>3.7011709064245224E-2</v>
      </c>
      <c r="LR167" s="34">
        <v>3.7307031452655792E-2</v>
      </c>
      <c r="LS167" s="34">
        <v>3.7467200309038162E-2</v>
      </c>
      <c r="LT167" s="34">
        <v>3.8105759769678116E-2</v>
      </c>
      <c r="LU167" s="34">
        <v>3.8182061165571213E-2</v>
      </c>
      <c r="LV167" s="34">
        <v>3.7811785936355591E-2</v>
      </c>
      <c r="LW167" s="34">
        <v>3.8288593292236328E-2</v>
      </c>
      <c r="LX167" s="34">
        <v>3.8670912384986877E-2</v>
      </c>
      <c r="LY167" s="34">
        <v>3.8269340991973877E-2</v>
      </c>
      <c r="LZ167" s="34">
        <v>3.7875965237617493E-2</v>
      </c>
      <c r="MA167" s="34">
        <v>3.7654448300600052E-2</v>
      </c>
      <c r="MB167" s="34">
        <v>3.7271007895469666E-2</v>
      </c>
      <c r="MC167" s="34">
        <v>3.7074238061904907E-2</v>
      </c>
      <c r="MD167" s="34">
        <v>3.7129878997802734E-2</v>
      </c>
      <c r="ME167" s="34">
        <v>3.7257660180330276E-2</v>
      </c>
      <c r="MF167" s="34">
        <v>3.7381518632173538E-2</v>
      </c>
      <c r="MG167" s="34">
        <v>3.7429444491863251E-2</v>
      </c>
      <c r="MH167" s="34">
        <v>3.7215996533632278E-2</v>
      </c>
      <c r="MI167" s="34">
        <v>3.695276752114296E-2</v>
      </c>
      <c r="MJ167" s="34">
        <v>3.6702472716569901E-2</v>
      </c>
      <c r="MK167" s="34">
        <v>3.6451160907745361E-2</v>
      </c>
      <c r="ML167" s="34">
        <v>3.6100819706916809E-2</v>
      </c>
      <c r="MM167" s="34">
        <v>3.5726428031921387E-2</v>
      </c>
      <c r="MN167" s="34">
        <v>3.5449087619781494E-2</v>
      </c>
      <c r="MO167" s="34">
        <v>3.5105235874652863E-2</v>
      </c>
      <c r="MP167" s="34">
        <v>3.4743946045637131E-2</v>
      </c>
      <c r="MQ167" s="34">
        <v>3.440268337726593E-2</v>
      </c>
      <c r="MR167" s="34">
        <v>3.4023452550172806E-2</v>
      </c>
      <c r="MS167" s="34">
        <v>3.3648192882537842E-2</v>
      </c>
      <c r="MT167" s="34">
        <v>3.3315937966108322E-2</v>
      </c>
      <c r="MU167" s="34">
        <v>3.2925516366958618E-2</v>
      </c>
      <c r="MV167" s="34">
        <v>3.2422885298728943E-2</v>
      </c>
      <c r="MW167" s="34">
        <v>3.2050270587205887E-2</v>
      </c>
      <c r="MX167" s="34">
        <v>3.1706307083368301E-2</v>
      </c>
      <c r="MY167" s="34">
        <v>3.1262673437595367E-2</v>
      </c>
      <c r="MZ167" s="34">
        <v>3.0793605372309685E-2</v>
      </c>
      <c r="NA167" s="34">
        <v>3.0386464670300484E-2</v>
      </c>
      <c r="NB167" s="34">
        <v>2.9977936297655106E-2</v>
      </c>
      <c r="NC167" s="34">
        <v>2.9573382809758186E-2</v>
      </c>
      <c r="ND167" s="34">
        <v>2.9193099588155746E-2</v>
      </c>
      <c r="NE167" s="34">
        <v>2.8760123997926712E-2</v>
      </c>
      <c r="NF167" s="34">
        <v>2.8315719217061996E-2</v>
      </c>
      <c r="NG167" s="34">
        <v>2.7815431356430054E-2</v>
      </c>
      <c r="NH167" s="34">
        <v>2.7341047301888466E-2</v>
      </c>
      <c r="NI167" s="34">
        <v>2.6915358379483223E-2</v>
      </c>
      <c r="NJ167" s="34">
        <v>2.6472581550478935E-2</v>
      </c>
      <c r="NK167" s="34">
        <v>2.6039205491542816E-2</v>
      </c>
      <c r="NL167" s="34">
        <v>2.5611415505409241E-2</v>
      </c>
      <c r="NM167" s="34">
        <v>2.5171447545289993E-2</v>
      </c>
      <c r="NN167" s="34">
        <v>2.4636194109916687E-2</v>
      </c>
      <c r="NO167" s="34">
        <v>2.4113938212394714E-2</v>
      </c>
      <c r="NP167" s="34">
        <v>2.3695589974522591E-2</v>
      </c>
      <c r="NQ167" s="34">
        <v>2.3326721042394638E-2</v>
      </c>
      <c r="NR167" s="34">
        <v>2.2951200604438782E-2</v>
      </c>
      <c r="NS167" s="34">
        <v>2.2521696984767914E-2</v>
      </c>
      <c r="NT167" s="34">
        <v>2.2188898175954819E-2</v>
      </c>
      <c r="NU167" s="34">
        <v>2.1896377205848694E-2</v>
      </c>
      <c r="NV167" s="34">
        <v>2.152448333799839E-2</v>
      </c>
      <c r="NW167" s="34">
        <v>2.1071696653962135E-2</v>
      </c>
      <c r="NX167" s="34">
        <v>2.0624253898859024E-2</v>
      </c>
      <c r="NY167" s="34">
        <v>2.0239753648638725E-2</v>
      </c>
      <c r="NZ167" s="34">
        <v>1.9850308075547218E-2</v>
      </c>
      <c r="OA167" s="34">
        <v>1.9466307014226913E-2</v>
      </c>
      <c r="OB167" s="34">
        <v>1.9092656672000885E-2</v>
      </c>
      <c r="OC167" s="34">
        <v>1.8750833347439766E-2</v>
      </c>
      <c r="OD167" s="34">
        <v>1.8395267426967621E-2</v>
      </c>
      <c r="OE167" s="34">
        <v>1.8039094284176826E-2</v>
      </c>
      <c r="OF167" s="34">
        <v>1.7673196271061897E-2</v>
      </c>
      <c r="OG167" s="34">
        <v>1.7276309430599213E-2</v>
      </c>
      <c r="OH167" s="34">
        <v>1.6911301761865616E-2</v>
      </c>
      <c r="OI167" s="34">
        <v>1.6600517556071281E-2</v>
      </c>
      <c r="OJ167" s="34">
        <v>1.6281690448522568E-2</v>
      </c>
      <c r="OK167" s="34">
        <v>1.5938373282551765E-2</v>
      </c>
      <c r="OL167" s="34">
        <v>1.5631252899765968E-2</v>
      </c>
      <c r="OM167" s="34">
        <v>1.5323023311793804E-2</v>
      </c>
      <c r="ON167" s="34">
        <v>1.499974075704813E-2</v>
      </c>
      <c r="OO167" s="34">
        <v>1.4683801680803299E-2</v>
      </c>
      <c r="OP167" s="34">
        <v>1.4400310814380646E-2</v>
      </c>
      <c r="OQ167" s="34">
        <v>1.4079676941037178E-2</v>
      </c>
      <c r="OR167" s="34">
        <v>1.3743474148213863E-2</v>
      </c>
      <c r="OS167" s="34">
        <v>1.3408156111836433E-2</v>
      </c>
      <c r="OT167" s="34">
        <v>1.3090252876281738E-2</v>
      </c>
      <c r="OU167" s="34">
        <v>1.2802918441593647E-2</v>
      </c>
      <c r="OV167" s="34">
        <v>1.2489735148847103E-2</v>
      </c>
      <c r="OW167" s="34">
        <v>1.2198690325021744E-2</v>
      </c>
      <c r="OX167" s="34">
        <v>1.1935456655919552E-2</v>
      </c>
      <c r="OY167" s="34">
        <v>1.1635106056928635E-2</v>
      </c>
      <c r="OZ167" s="34">
        <v>1.1327804997563362E-2</v>
      </c>
      <c r="PA167" s="34">
        <v>1.1034373193979263E-2</v>
      </c>
      <c r="PB167" s="34">
        <v>1.0750471614301205E-2</v>
      </c>
      <c r="PC167" s="34">
        <v>1.0503692552447319E-2</v>
      </c>
      <c r="PD167" s="34">
        <v>1.0233800858259201E-2</v>
      </c>
      <c r="PE167" t="s">
        <v>1300</v>
      </c>
      <c r="PF167" t="s">
        <v>843</v>
      </c>
      <c r="PG167" t="s">
        <v>843</v>
      </c>
      <c r="PH167" t="s">
        <v>843</v>
      </c>
      <c r="PI167" t="s">
        <v>843</v>
      </c>
      <c r="PJ167" t="s">
        <v>1300</v>
      </c>
      <c r="PK167" s="34">
        <v>0.50367176532745361</v>
      </c>
      <c r="PL167" s="34">
        <v>0.50401407480239868</v>
      </c>
      <c r="PM167" s="34">
        <v>0.50435179471969604</v>
      </c>
      <c r="PN167" s="34">
        <v>0.50469326972961426</v>
      </c>
      <c r="PO167" s="34">
        <v>0.50500047206878662</v>
      </c>
      <c r="PP167" s="34">
        <v>0.50525385141372681</v>
      </c>
      <c r="PQ167" s="34">
        <v>0.50548219680786133</v>
      </c>
      <c r="PR167" s="34">
        <v>0.50568628311157227</v>
      </c>
      <c r="PS167" s="34">
        <v>0.5058751106262207</v>
      </c>
      <c r="PT167" s="34">
        <v>0.50606107711791992</v>
      </c>
      <c r="PU167" s="34">
        <v>0.50623959302902222</v>
      </c>
      <c r="PV167" s="34">
        <v>0.50640237331390381</v>
      </c>
      <c r="PW167" s="34">
        <v>0.5065576434135437</v>
      </c>
      <c r="PX167" s="34">
        <v>0.50670087337493896</v>
      </c>
      <c r="PY167" s="34">
        <v>0.50682330131530762</v>
      </c>
      <c r="PZ167" s="34">
        <v>0.506908118724823</v>
      </c>
      <c r="QA167" s="34">
        <v>0.50696825981140137</v>
      </c>
      <c r="QB167" s="34">
        <v>0.50703078508377075</v>
      </c>
      <c r="QC167" s="34">
        <v>0.50710445642471313</v>
      </c>
      <c r="QD167" s="34">
        <v>0.50716894865036011</v>
      </c>
      <c r="QE167" s="34">
        <v>0.50721430778503418</v>
      </c>
      <c r="QF167" s="34">
        <v>0.50723779201507568</v>
      </c>
      <c r="QG167" s="34">
        <v>0.50722658634185791</v>
      </c>
      <c r="QH167" s="34">
        <v>0.50720024108886719</v>
      </c>
      <c r="QI167" s="34">
        <v>0.50718587636947632</v>
      </c>
      <c r="QJ167" s="34">
        <v>0.50718075037002563</v>
      </c>
      <c r="QK167" s="34">
        <v>0.50716626644134521</v>
      </c>
      <c r="QL167" s="34">
        <v>0.5071445107460022</v>
      </c>
      <c r="QM167" s="34">
        <v>0.50711464881896973</v>
      </c>
      <c r="QN167" s="34">
        <v>0.5070766806602478</v>
      </c>
      <c r="QO167" s="34">
        <v>0.50703173875808716</v>
      </c>
      <c r="QP167" s="34">
        <v>0.50697892904281616</v>
      </c>
      <c r="QQ167" s="34">
        <v>0.50692117214202881</v>
      </c>
      <c r="QR167" s="34">
        <v>0.50685811042785645</v>
      </c>
      <c r="QS167" s="34">
        <v>0.50678867101669312</v>
      </c>
      <c r="QT167" s="34">
        <v>0.50671499967575073</v>
      </c>
      <c r="QU167" s="34">
        <v>0.50663679838180542</v>
      </c>
      <c r="QV167" s="34">
        <v>0.50655561685562134</v>
      </c>
      <c r="QW167" s="34">
        <v>0.50647127628326416</v>
      </c>
      <c r="QX167" s="34">
        <v>0.50638270378112793</v>
      </c>
      <c r="QY167" s="34">
        <v>0.50629186630249023</v>
      </c>
      <c r="QZ167" s="34">
        <v>0.5061987042427063</v>
      </c>
      <c r="RA167" s="34">
        <v>0.50610381364822388</v>
      </c>
      <c r="RB167" s="34">
        <v>0.5060078501701355</v>
      </c>
      <c r="RC167" s="34">
        <v>0.5059090256690979</v>
      </c>
      <c r="RD167" s="34">
        <v>0.50580781698226929</v>
      </c>
      <c r="RE167" s="34">
        <v>0.50570428371429443</v>
      </c>
      <c r="RF167" s="34">
        <v>0.50559842586517334</v>
      </c>
      <c r="RG167" s="34">
        <v>0.50549232959747314</v>
      </c>
      <c r="RH167" s="34">
        <v>0.50538450479507446</v>
      </c>
      <c r="RI167" s="34">
        <v>0.50527465343475342</v>
      </c>
      <c r="RJ167" s="34">
        <v>0.50516283512115479</v>
      </c>
      <c r="RK167" s="34">
        <v>0.50504904985427856</v>
      </c>
      <c r="RL167" s="34">
        <v>0.50493359565734863</v>
      </c>
      <c r="RM167" s="34">
        <v>0.50481587648391724</v>
      </c>
      <c r="RN167" s="34">
        <v>0.50469678640365601</v>
      </c>
      <c r="RO167" s="34">
        <v>0.50457662343978882</v>
      </c>
      <c r="RP167" s="34">
        <v>0.50445473194122314</v>
      </c>
      <c r="RQ167" s="34">
        <v>0.50433135032653809</v>
      </c>
      <c r="RR167" s="34">
        <v>0.50420522689819336</v>
      </c>
      <c r="RS167" s="34">
        <v>0.50407606363296509</v>
      </c>
      <c r="RT167" s="34">
        <v>0.50394588708877563</v>
      </c>
      <c r="RU167" s="34">
        <v>0.50381457805633545</v>
      </c>
      <c r="RV167" s="34">
        <v>0.50368183851242065</v>
      </c>
      <c r="RW167" s="34">
        <v>0.50354784727096558</v>
      </c>
      <c r="RX167" s="34">
        <v>0.50341230630874634</v>
      </c>
      <c r="RY167" s="34">
        <v>0.50327616930007935</v>
      </c>
      <c r="RZ167" s="34">
        <v>0.5031391978263855</v>
      </c>
      <c r="SA167" s="34">
        <v>0.50300031900405884</v>
      </c>
      <c r="SB167" s="34">
        <v>0.502860426902771</v>
      </c>
      <c r="SC167" s="34">
        <v>0.50271898508071899</v>
      </c>
      <c r="SD167" s="34">
        <v>0.50257599353790283</v>
      </c>
      <c r="SE167" s="34">
        <v>0.50243192911148071</v>
      </c>
      <c r="SF167" s="34">
        <v>0.50228667259216309</v>
      </c>
      <c r="SG167" s="34">
        <v>0.50213968753814697</v>
      </c>
      <c r="SH167" s="34">
        <v>0.50199151039123535</v>
      </c>
      <c r="SI167" s="34">
        <v>0.50184249877929688</v>
      </c>
      <c r="SJ167" s="34">
        <v>0.50169253349304199</v>
      </c>
      <c r="SK167" s="34">
        <v>0.50154274702072144</v>
      </c>
      <c r="SL167" s="34">
        <v>0.50139355659484863</v>
      </c>
      <c r="SM167" s="34">
        <v>0.50124377012252808</v>
      </c>
      <c r="SN167" s="34">
        <v>0.50109374523162842</v>
      </c>
      <c r="SO167" s="34">
        <v>0.50094366073608398</v>
      </c>
      <c r="SP167" s="34">
        <v>0.50079268217086792</v>
      </c>
      <c r="SQ167" s="34">
        <v>0.50064152479171753</v>
      </c>
      <c r="SR167" s="34">
        <v>0.50049078464508057</v>
      </c>
      <c r="SS167" s="34">
        <v>0.50034052133560181</v>
      </c>
      <c r="ST167" s="34">
        <v>0.5001908540725708</v>
      </c>
      <c r="SU167" s="34">
        <v>0.50004118680953979</v>
      </c>
      <c r="SV167" s="34">
        <v>0.49989008903503418</v>
      </c>
      <c r="SW167" s="34">
        <v>0.49973878264427185</v>
      </c>
      <c r="SX167" s="34">
        <v>0.4995897114276886</v>
      </c>
      <c r="SY167" s="34">
        <v>0.49944320321083069</v>
      </c>
      <c r="SZ167" s="34">
        <v>0.49929791688919067</v>
      </c>
      <c r="TA167" s="34">
        <v>0.49915251135826111</v>
      </c>
      <c r="TB167" s="34">
        <v>0.49900856614112854</v>
      </c>
      <c r="TC167" s="34">
        <v>0.49886634945869446</v>
      </c>
      <c r="TD167" s="34">
        <v>0.4987257719039917</v>
      </c>
      <c r="TE167" s="34">
        <v>0.49858790636062622</v>
      </c>
      <c r="TF167" s="34">
        <v>0.49845248460769653</v>
      </c>
      <c r="TG167" s="34">
        <v>0.49831891059875488</v>
      </c>
      <c r="TH167" t="s">
        <v>843</v>
      </c>
      <c r="TI167" t="s">
        <v>843</v>
      </c>
      <c r="TJ167" t="s">
        <v>1300</v>
      </c>
      <c r="TK167" s="34">
        <v>0.50543571547489297</v>
      </c>
      <c r="TL167" s="34">
        <v>0.50363593521302097</v>
      </c>
      <c r="TM167" s="34">
        <v>0.50161680421514299</v>
      </c>
      <c r="TN167" s="34">
        <v>0.49942017114534004</v>
      </c>
      <c r="TO167" s="34">
        <v>0.497066014148622</v>
      </c>
      <c r="TP167" s="34">
        <v>0.49472092524829003</v>
      </c>
      <c r="TQ167" s="34">
        <v>0.49249001151639804</v>
      </c>
      <c r="TR167" s="34">
        <v>0.49036721550787804</v>
      </c>
      <c r="TS167" s="34">
        <v>0.48839717154942697</v>
      </c>
      <c r="TT167" s="34">
        <v>0.48665025971268699</v>
      </c>
      <c r="TU167" s="34">
        <v>0.48524246234887403</v>
      </c>
      <c r="TV167" s="34">
        <v>0.484259489841876</v>
      </c>
      <c r="TW167" s="34">
        <v>0.48397075993654398</v>
      </c>
      <c r="TX167" s="34">
        <v>0.48409511419462098</v>
      </c>
      <c r="TY167" s="34">
        <v>0.48437119134850903</v>
      </c>
      <c r="TZ167" s="34">
        <v>0.484802905625979</v>
      </c>
      <c r="UA167" s="34">
        <v>0.485172291811442</v>
      </c>
      <c r="UB167" s="34">
        <v>0.48537551105390797</v>
      </c>
      <c r="UC167" s="34">
        <v>0.48553693311148005</v>
      </c>
      <c r="UD167" s="34">
        <v>0.48577272922908399</v>
      </c>
      <c r="UE167" s="34">
        <v>0.486159355083704</v>
      </c>
      <c r="UF167" s="34">
        <v>0.48676006095501301</v>
      </c>
      <c r="UG167" s="34">
        <v>0.48750593163878897</v>
      </c>
      <c r="UH167" s="34">
        <v>0.48844436958298798</v>
      </c>
      <c r="UI167" s="34">
        <v>0.48951471233593902</v>
      </c>
      <c r="UJ167" s="34">
        <v>0.49065328588297497</v>
      </c>
      <c r="UK167" s="34">
        <v>0.49184736352166603</v>
      </c>
      <c r="UL167" s="34">
        <v>0.49304738257798397</v>
      </c>
      <c r="UM167" s="34">
        <v>0.49430745892192396</v>
      </c>
      <c r="UN167" s="34">
        <v>0.495669984537914</v>
      </c>
      <c r="UO167" s="34">
        <v>0.49719315650518603</v>
      </c>
      <c r="UP167" s="34">
        <v>0.49897676365525401</v>
      </c>
      <c r="UQ167" s="34">
        <v>0.50097595041754606</v>
      </c>
      <c r="UR167" s="34">
        <v>0.50316702880545794</v>
      </c>
      <c r="US167" s="34">
        <v>0.50551707830141601</v>
      </c>
      <c r="UT167" s="34">
        <v>0.50798038196405892</v>
      </c>
      <c r="UU167" s="34">
        <v>0.51054902571230099</v>
      </c>
      <c r="UV167" s="34">
        <v>0.51322016686380501</v>
      </c>
      <c r="UW167" s="34">
        <v>0.51595639892896894</v>
      </c>
      <c r="UX167" s="34">
        <v>0.51879136325908004</v>
      </c>
      <c r="UY167" s="34">
        <v>0.52180681219585201</v>
      </c>
      <c r="UZ167" s="34">
        <v>0.52489050243754298</v>
      </c>
      <c r="VA167" s="34">
        <v>0.52800003445024701</v>
      </c>
      <c r="VB167" s="34">
        <v>0.53118481430247999</v>
      </c>
      <c r="VC167" s="34">
        <v>0.53445541160837307</v>
      </c>
      <c r="VD167" s="34">
        <v>0.53772933588017002</v>
      </c>
      <c r="VE167" s="34">
        <v>0.54100415512134803</v>
      </c>
      <c r="VF167" s="34">
        <v>0.54435231817137897</v>
      </c>
      <c r="VG167" s="34">
        <v>0.54773188980877097</v>
      </c>
      <c r="VH167" s="34">
        <v>0.55115285595053098</v>
      </c>
      <c r="VI167" s="34">
        <v>0.55463274060988899</v>
      </c>
      <c r="VJ167" s="34">
        <v>0.55819257324277105</v>
      </c>
      <c r="VK167" s="34">
        <v>0.561809819021867</v>
      </c>
      <c r="VL167" s="34">
        <v>0.56547719802819396</v>
      </c>
      <c r="VM167" s="34">
        <v>0.56916867902496593</v>
      </c>
      <c r="VN167" s="34">
        <v>0.57278741668603306</v>
      </c>
      <c r="VO167" s="34">
        <v>0.57640068051415094</v>
      </c>
      <c r="VP167" s="34">
        <v>0.58003492161490999</v>
      </c>
      <c r="VQ167" s="34">
        <v>0.58367643899399402</v>
      </c>
      <c r="VR167" s="34">
        <v>0.58729781307346196</v>
      </c>
      <c r="VS167" s="34">
        <v>0.59086501002349001</v>
      </c>
      <c r="VT167" s="34">
        <v>0.59434386775112102</v>
      </c>
      <c r="VU167" s="34">
        <v>0.59775556358767401</v>
      </c>
      <c r="VV167" s="34">
        <v>0.60115432962511195</v>
      </c>
      <c r="VW167" s="34">
        <v>0.60445051178750298</v>
      </c>
      <c r="VX167" s="34">
        <v>0.60760594319375694</v>
      </c>
      <c r="VY167" s="34">
        <v>0.61062549600086002</v>
      </c>
      <c r="VZ167" s="34">
        <v>0.61357626461908998</v>
      </c>
      <c r="WA167" s="34">
        <v>0.61648575533799999</v>
      </c>
      <c r="WB167" s="34">
        <v>0.61930276827024899</v>
      </c>
      <c r="WC167" s="34">
        <v>0.62203633693753202</v>
      </c>
      <c r="WD167" s="34">
        <v>0.62469400598397196</v>
      </c>
      <c r="WE167" s="34">
        <v>0.62726028405135903</v>
      </c>
      <c r="WF167" s="34">
        <v>0.62964004364195703</v>
      </c>
      <c r="WG167" s="34">
        <v>0.63185177417806704</v>
      </c>
      <c r="WH167" s="34">
        <v>0.63396862390448805</v>
      </c>
      <c r="WI167" s="34">
        <v>0.636039768571102</v>
      </c>
      <c r="WJ167" s="34">
        <v>0.63809421998586502</v>
      </c>
      <c r="WK167" s="34">
        <v>0.64005917432299497</v>
      </c>
      <c r="WL167" s="34">
        <v>0.64196089762105102</v>
      </c>
      <c r="WM167" s="34">
        <v>0.64383252861962503</v>
      </c>
      <c r="WN167" s="34">
        <v>0.64561110963997392</v>
      </c>
      <c r="WO167" s="34">
        <v>0.647207259565872</v>
      </c>
      <c r="WP167" s="34">
        <v>0.64863526242618708</v>
      </c>
      <c r="WQ167" s="34">
        <v>0.64995676981051109</v>
      </c>
      <c r="WR167" s="34">
        <v>0.65116726756264998</v>
      </c>
      <c r="WS167" s="34">
        <v>0.65225292990669603</v>
      </c>
      <c r="WT167" s="34">
        <v>0.65324212074218291</v>
      </c>
      <c r="WU167" s="34">
        <v>0.6541703899438871</v>
      </c>
      <c r="WV167" s="34">
        <v>0.65502227786727696</v>
      </c>
      <c r="WW167" s="34">
        <v>0.65577893373573404</v>
      </c>
      <c r="WX167" s="34">
        <v>0.65642199139397805</v>
      </c>
      <c r="WY167" s="34">
        <v>0.65694946630753293</v>
      </c>
      <c r="WZ167" s="34">
        <v>0.65736887784194598</v>
      </c>
      <c r="XA167" s="34">
        <v>0.65770171553197898</v>
      </c>
      <c r="XB167" s="34">
        <v>0.65798148989365801</v>
      </c>
      <c r="XC167" s="34">
        <v>0.65819743497235705</v>
      </c>
      <c r="XD167" s="34">
        <v>0.65835331077663795</v>
      </c>
      <c r="XE167" s="34">
        <v>0.65845308913489797</v>
      </c>
      <c r="XF167" s="34">
        <v>0.65845969875217802</v>
      </c>
      <c r="XG167" s="34">
        <v>0.65839178841281298</v>
      </c>
      <c r="XH167" t="s">
        <v>843</v>
      </c>
      <c r="XI167" t="s">
        <v>1300</v>
      </c>
      <c r="XJ167" s="34">
        <v>0.49013922366342</v>
      </c>
      <c r="XK167" s="34">
        <v>0.488222181403208</v>
      </c>
      <c r="XL167" s="34">
        <v>0.48607827187654995</v>
      </c>
      <c r="XM167" s="34">
        <v>0.48374868840391499</v>
      </c>
      <c r="XN167" s="34">
        <v>0.48126962569325699</v>
      </c>
      <c r="XO167" s="34">
        <v>0.47883002086974896</v>
      </c>
      <c r="XP167" s="34">
        <v>0.47656861804301198</v>
      </c>
      <c r="XQ167" s="34">
        <v>0.47454351369487396</v>
      </c>
      <c r="XR167" s="34">
        <v>0.47291365277605502</v>
      </c>
      <c r="XS167" s="34">
        <v>0.47174773030035394</v>
      </c>
      <c r="XT167" s="34">
        <v>0.470683197193628</v>
      </c>
      <c r="XU167" s="34">
        <v>0.46970386467437103</v>
      </c>
      <c r="XV167" s="34">
        <v>0.46933159641529798</v>
      </c>
      <c r="XW167" s="34">
        <v>0.46920656880355999</v>
      </c>
      <c r="XX167" s="34">
        <v>0.46906816193711198</v>
      </c>
      <c r="XY167" s="34">
        <v>0.46926024998653604</v>
      </c>
      <c r="XZ167" s="34">
        <v>0.46962059996626498</v>
      </c>
      <c r="YA167" s="34">
        <v>0.469824829622629</v>
      </c>
      <c r="YB167" s="34">
        <v>0.46999015549324397</v>
      </c>
      <c r="YC167" s="34">
        <v>0.47022826431310499</v>
      </c>
      <c r="YD167" s="34">
        <v>0.47065772757329299</v>
      </c>
      <c r="YE167" s="34">
        <v>0.47134259427557901</v>
      </c>
      <c r="YF167" s="34">
        <v>0.47217334768290897</v>
      </c>
      <c r="YG167" s="34">
        <v>0.47317697639176898</v>
      </c>
      <c r="YH167" s="34">
        <v>0.47427885345332599</v>
      </c>
      <c r="YI167" s="34">
        <v>0.47544843389291103</v>
      </c>
      <c r="YJ167" s="34">
        <v>0.47669341561666001</v>
      </c>
      <c r="YK167" s="34">
        <v>0.477961327389408</v>
      </c>
      <c r="YL167" s="34">
        <v>0.47931245032752301</v>
      </c>
      <c r="YM167" s="34">
        <v>0.480785068353276</v>
      </c>
      <c r="YN167" s="34">
        <v>0.482419848417319</v>
      </c>
      <c r="YO167" s="34">
        <v>0.48430704717969697</v>
      </c>
      <c r="YP167" s="34">
        <v>0.486398387685961</v>
      </c>
      <c r="YQ167" s="34">
        <v>0.48865634548876896</v>
      </c>
      <c r="YR167" s="34">
        <v>0.49103797048950298</v>
      </c>
      <c r="YS167" s="34">
        <v>0.49349598846103299</v>
      </c>
      <c r="YT167" s="34">
        <v>0.49602426662856502</v>
      </c>
      <c r="YU167" s="34">
        <v>0.49862231999809303</v>
      </c>
      <c r="YV167" s="34">
        <v>0.50124652299717798</v>
      </c>
      <c r="YW167" s="34">
        <v>0.50393311552944398</v>
      </c>
      <c r="YX167" s="34">
        <v>0.50677912929025504</v>
      </c>
      <c r="YY167" s="34">
        <v>0.50969074529306202</v>
      </c>
      <c r="YZ167" s="34">
        <v>0.51264886245095298</v>
      </c>
      <c r="ZA167" s="34">
        <v>0.51572340059371102</v>
      </c>
      <c r="ZB167" s="34">
        <v>0.51891485838060303</v>
      </c>
      <c r="ZC167" s="34">
        <v>0.52213194625826198</v>
      </c>
      <c r="ZD167" s="34">
        <v>0.52537693199937197</v>
      </c>
      <c r="ZE167" s="34">
        <v>0.52869112816405295</v>
      </c>
      <c r="ZF167" s="34">
        <v>0.53201495583898595</v>
      </c>
      <c r="ZG167" s="34">
        <v>0.53536713923387003</v>
      </c>
      <c r="ZH167" s="34">
        <v>0.53874010758659596</v>
      </c>
      <c r="ZI167" s="34">
        <v>0.54213159478548201</v>
      </c>
      <c r="ZJ167" s="34">
        <v>0.54553293034917094</v>
      </c>
      <c r="ZK167" s="34">
        <v>0.54893516031813194</v>
      </c>
      <c r="ZL167" s="34">
        <v>0.55230824540575196</v>
      </c>
      <c r="ZM167" s="34">
        <v>0.55556222280963607</v>
      </c>
      <c r="ZN167" s="34">
        <v>0.55876772709174705</v>
      </c>
      <c r="ZO167" s="34">
        <v>0.56196679519595794</v>
      </c>
      <c r="ZP167" s="34">
        <v>0.565158698852681</v>
      </c>
      <c r="ZQ167" s="34">
        <v>0.56832458872412306</v>
      </c>
      <c r="ZR167" s="34">
        <v>0.57144064572605302</v>
      </c>
      <c r="ZS167" s="34">
        <v>0.574474694147172</v>
      </c>
      <c r="ZT167" s="34">
        <v>0.57743527478179302</v>
      </c>
      <c r="ZU167" s="34">
        <v>0.58036641139978395</v>
      </c>
      <c r="ZV167" s="34">
        <v>0.58317682222286993</v>
      </c>
      <c r="ZW167" s="34">
        <v>0.58583435556072405</v>
      </c>
      <c r="ZX167" s="34">
        <v>0.588353111717003</v>
      </c>
      <c r="ZY167" s="34">
        <v>0.59079785415208697</v>
      </c>
      <c r="ZZ167" s="34">
        <v>0.59319445249180303</v>
      </c>
      <c r="AAA167" s="34">
        <v>0.59549597950549593</v>
      </c>
      <c r="AAB167" s="34">
        <v>0.59771062832036004</v>
      </c>
      <c r="AAC167" s="34">
        <v>0.59984876615749405</v>
      </c>
      <c r="AAD167" s="34">
        <v>0.60191097974484897</v>
      </c>
      <c r="AAE167" s="34">
        <v>0.60379156649741506</v>
      </c>
      <c r="AAF167" s="34">
        <v>0.60549469605047901</v>
      </c>
      <c r="AAG167" s="34">
        <v>0.60709052480926706</v>
      </c>
      <c r="AAH167" s="34">
        <v>0.60859588637111595</v>
      </c>
      <c r="AAI167" s="34">
        <v>0.61002095304193604</v>
      </c>
      <c r="AAJ167" s="34">
        <v>0.61132016800782796</v>
      </c>
      <c r="AAK167" s="34">
        <v>0.61253872850517899</v>
      </c>
      <c r="AAL167" s="34">
        <v>0.61371726795143899</v>
      </c>
      <c r="AAM167" s="34">
        <v>0.61481775060570198</v>
      </c>
      <c r="AAN167" s="34">
        <v>0.61575346216596794</v>
      </c>
      <c r="AAO167" s="34">
        <v>0.61652844516035998</v>
      </c>
      <c r="AAP167" s="34">
        <v>0.61719202764346104</v>
      </c>
      <c r="AAQ167" s="34">
        <v>0.617724708974977</v>
      </c>
      <c r="AAR167" s="34">
        <v>0.61812164001728997</v>
      </c>
      <c r="AAS167" s="34">
        <v>0.61841921005703593</v>
      </c>
      <c r="AAT167" s="34">
        <v>0.61864830264735804</v>
      </c>
      <c r="AAU167" s="34">
        <v>0.61879649000336401</v>
      </c>
      <c r="AAV167" s="34">
        <v>0.61887354805267802</v>
      </c>
      <c r="AAW167" s="34">
        <v>0.61885670435648199</v>
      </c>
      <c r="AAX167" s="34">
        <v>0.61871650395703104</v>
      </c>
      <c r="AAY167" s="34">
        <v>0.61847729525012496</v>
      </c>
      <c r="AAZ167" s="34">
        <v>0.61816586228927906</v>
      </c>
      <c r="ABA167" s="34">
        <v>0.61779375854398699</v>
      </c>
      <c r="ABB167" s="34">
        <v>0.61735480208328897</v>
      </c>
      <c r="ABC167" s="34">
        <v>0.616870525080635</v>
      </c>
      <c r="ABD167" s="34">
        <v>0.61632343353127195</v>
      </c>
      <c r="ABE167" s="34">
        <v>0.61568972717598902</v>
      </c>
      <c r="ABF167" s="34">
        <v>0.61502015905820395</v>
      </c>
      <c r="ABG167" t="s">
        <v>843</v>
      </c>
      <c r="ABH167" t="s">
        <v>843</v>
      </c>
      <c r="ABI167" t="s">
        <v>1300</v>
      </c>
      <c r="ABJ167" s="34">
        <v>0.40145121622278501</v>
      </c>
      <c r="ABK167" s="34">
        <v>0.40055633453379996</v>
      </c>
      <c r="ABL167" s="34">
        <v>0.399467146415521</v>
      </c>
      <c r="ABM167" s="34">
        <v>0.39811075128386497</v>
      </c>
      <c r="ABN167" s="34">
        <v>0.39657285136263398</v>
      </c>
      <c r="ABO167" s="34">
        <v>0.39486615208569603</v>
      </c>
      <c r="ABP167" s="34">
        <v>0.39294485129081502</v>
      </c>
      <c r="ABQ167" s="34">
        <v>0.39089103525046803</v>
      </c>
      <c r="ABR167" s="34">
        <v>0.38874524588866699</v>
      </c>
      <c r="ABS167" s="34">
        <v>0.38655807191895003</v>
      </c>
      <c r="ABT167" s="34">
        <v>0.38450282469602798</v>
      </c>
      <c r="ABU167" s="34">
        <v>0.38268816981571396</v>
      </c>
      <c r="ABV167" s="34">
        <v>0.38145952133089095</v>
      </c>
      <c r="ABW167" s="34">
        <v>0.38066357947502705</v>
      </c>
      <c r="ABX167" s="34">
        <v>0.38010327681984896</v>
      </c>
      <c r="ABY167" s="34">
        <v>0.379818804772864</v>
      </c>
      <c r="ABZ167" s="34">
        <v>0.37962962741679801</v>
      </c>
      <c r="ACA167" s="34">
        <v>0.37936924237744502</v>
      </c>
      <c r="ACB167" s="34">
        <v>0.37908519790310996</v>
      </c>
      <c r="ACC167" s="34">
        <v>0.37885729680852898</v>
      </c>
      <c r="ACD167" s="34">
        <v>0.37874798296194001</v>
      </c>
      <c r="ACE167" s="34">
        <v>0.37887000854798897</v>
      </c>
      <c r="ACF167" s="34">
        <v>0.37919442197301995</v>
      </c>
      <c r="ACG167" s="34">
        <v>0.37977396333169999</v>
      </c>
      <c r="ACH167" s="34">
        <v>0.38057593986466798</v>
      </c>
      <c r="ACI167" s="34">
        <v>0.38152492032414698</v>
      </c>
      <c r="ACJ167" s="34">
        <v>0.38259195010101005</v>
      </c>
      <c r="ACK167" s="34">
        <v>0.38378802269935597</v>
      </c>
      <c r="ACL167" s="34">
        <v>0.38511890054189701</v>
      </c>
      <c r="ACM167" s="34">
        <v>0.38656728964386999</v>
      </c>
      <c r="ACN167" s="34">
        <v>0.38816795978833701</v>
      </c>
      <c r="ACO167" s="34">
        <v>0.38989276087478703</v>
      </c>
      <c r="ACP167" s="34">
        <v>0.39164180370625501</v>
      </c>
      <c r="ACQ167" s="34">
        <v>0.39349558500968895</v>
      </c>
      <c r="ACR167" s="34">
        <v>0.39549118253864302</v>
      </c>
      <c r="ACS167" s="34">
        <v>0.39761451514317897</v>
      </c>
      <c r="ACT167" s="34">
        <v>0.39994792481013197</v>
      </c>
      <c r="ACU167" s="34">
        <v>0.40249067799647298</v>
      </c>
      <c r="ACV167" s="34">
        <v>0.40516859445639902</v>
      </c>
      <c r="ACW167" s="34">
        <v>0.407965905190809</v>
      </c>
      <c r="ACX167" s="34">
        <v>0.41090036474091796</v>
      </c>
      <c r="ACY167" s="34">
        <v>0.41389934024016101</v>
      </c>
      <c r="ACZ167" s="34">
        <v>0.41695272044324999</v>
      </c>
      <c r="ADA167" s="34">
        <v>0.42008476283158103</v>
      </c>
      <c r="ADB167" s="34">
        <v>0.42331362995095101</v>
      </c>
      <c r="ADC167" s="34">
        <v>0.42664766289602701</v>
      </c>
      <c r="ADD167" s="34">
        <v>0.43006256668868703</v>
      </c>
      <c r="ADE167" s="34">
        <v>0.43355151404467795</v>
      </c>
      <c r="ADF167" s="34">
        <v>0.437119887276678</v>
      </c>
      <c r="ADG167" s="34">
        <v>0.44078136128803003</v>
      </c>
      <c r="ADH167" s="34">
        <v>0.44449120610060705</v>
      </c>
      <c r="ADI167" s="34">
        <v>0.44827555543021902</v>
      </c>
      <c r="ADJ167" s="34">
        <v>0.45216238500669903</v>
      </c>
      <c r="ADK167" s="34">
        <v>0.45609055062602005</v>
      </c>
      <c r="ADL167" s="34">
        <v>0.46006042424146698</v>
      </c>
      <c r="ADM167" s="34">
        <v>0.46405719178517502</v>
      </c>
      <c r="ADN167" s="34">
        <v>0.46804973888913798</v>
      </c>
      <c r="ADO167" s="34">
        <v>0.47204771376548799</v>
      </c>
      <c r="ADP167" s="34">
        <v>0.47611346045905401</v>
      </c>
      <c r="ADQ167" s="34">
        <v>0.480207390471799</v>
      </c>
      <c r="ADR167" s="34">
        <v>0.48420595074053702</v>
      </c>
      <c r="ADS167" s="34">
        <v>0.48815063229837896</v>
      </c>
      <c r="ADT167" s="34">
        <v>0.492074088409996</v>
      </c>
      <c r="ADU167" s="34">
        <v>0.49595291977485501</v>
      </c>
      <c r="ADV167" s="34">
        <v>0.49972746364318804</v>
      </c>
      <c r="ADW167" s="34">
        <v>0.50340715866497998</v>
      </c>
      <c r="ADX167" s="34">
        <v>0.50702670770894598</v>
      </c>
      <c r="ADY167" s="34">
        <v>0.510631457283093</v>
      </c>
      <c r="ADZ167" s="34">
        <v>0.51423106834034793</v>
      </c>
      <c r="AEA167" s="34">
        <v>0.51776205917844897</v>
      </c>
      <c r="AEB167" s="34">
        <v>0.52121876919037902</v>
      </c>
      <c r="AEC167" s="34">
        <v>0.52456901132241396</v>
      </c>
      <c r="AED167" s="34">
        <v>0.52782126030686005</v>
      </c>
      <c r="AEE167" s="34">
        <v>0.53098293650668604</v>
      </c>
      <c r="AEF167" s="34">
        <v>0.53405183363337505</v>
      </c>
      <c r="AEG167" s="34">
        <v>0.53703206760364097</v>
      </c>
      <c r="AEH167" s="34">
        <v>0.53994043287904292</v>
      </c>
      <c r="AEI167" s="34">
        <v>0.54279914945948005</v>
      </c>
      <c r="AEJ167" s="34">
        <v>0.54551366135597001</v>
      </c>
      <c r="AEK167" s="34">
        <v>0.54805106109744894</v>
      </c>
      <c r="AEL167" s="34">
        <v>0.55047922691870199</v>
      </c>
      <c r="AEM167" s="34">
        <v>0.55282151404324198</v>
      </c>
      <c r="AEN167" s="34">
        <v>0.55504910126419393</v>
      </c>
      <c r="AEO167" s="34">
        <v>0.55713748223655102</v>
      </c>
      <c r="AEP167" s="34">
        <v>0.55916611820861695</v>
      </c>
      <c r="AEQ167" s="34">
        <v>0.56116311225927495</v>
      </c>
      <c r="AER167" s="34">
        <v>0.56306059874311298</v>
      </c>
      <c r="AES167" s="34">
        <v>0.56481920959272103</v>
      </c>
      <c r="AET167" s="34">
        <v>0.56644958434745596</v>
      </c>
      <c r="AEU167" s="34">
        <v>0.56798830878562101</v>
      </c>
      <c r="AEV167" s="34">
        <v>0.56941268400184497</v>
      </c>
      <c r="AEW167" s="34">
        <v>0.57071920894220096</v>
      </c>
      <c r="AEX167" s="34">
        <v>0.57193459457504092</v>
      </c>
      <c r="AEY167" s="34">
        <v>0.57306577047791196</v>
      </c>
      <c r="AEZ167" s="34">
        <v>0.57408507321699398</v>
      </c>
      <c r="AFA167" s="34">
        <v>0.57503060255118799</v>
      </c>
      <c r="AFB167" s="34">
        <v>0.57590075035494703</v>
      </c>
      <c r="AFC167" s="34">
        <v>0.57664664156576106</v>
      </c>
      <c r="AFD167" s="34">
        <v>0.57729811862960401</v>
      </c>
      <c r="AFE167" s="34">
        <v>0.57787403836105</v>
      </c>
      <c r="AFF167" s="34">
        <v>0.57837817136487402</v>
      </c>
      <c r="AFG167" t="s">
        <v>843</v>
      </c>
      <c r="AFH167" t="s">
        <v>843</v>
      </c>
      <c r="AFI167" s="34">
        <v>0.80227000000000004</v>
      </c>
      <c r="AFJ167" s="34">
        <v>0.80263000000000007</v>
      </c>
      <c r="AFK167" s="34">
        <v>0.80318000000000001</v>
      </c>
      <c r="AFL167" s="34">
        <v>0.80409000000000008</v>
      </c>
      <c r="AFM167" s="34">
        <v>0.80472999999999995</v>
      </c>
      <c r="AFN167" s="34">
        <v>0.80537000000000003</v>
      </c>
      <c r="AFO167" s="34">
        <v>0.80569000000000002</v>
      </c>
      <c r="AFP167" s="34">
        <v>0.80610999999999999</v>
      </c>
      <c r="AFQ167" s="34">
        <v>0.80649000000000004</v>
      </c>
      <c r="AFR167" s="34">
        <v>0.78754999999999997</v>
      </c>
      <c r="AFS167" s="34">
        <v>0.76727000000000001</v>
      </c>
      <c r="AFT167" s="34">
        <v>0.74569000000000007</v>
      </c>
      <c r="AFU167" s="34">
        <v>0.7454900000000001</v>
      </c>
      <c r="AFV167" s="34">
        <v>0.74556</v>
      </c>
      <c r="AFW167" s="34">
        <v>0.74548000000000003</v>
      </c>
      <c r="AFX167" s="34">
        <v>0.74537999999999993</v>
      </c>
      <c r="AFY167" s="34">
        <v>0.74517</v>
      </c>
      <c r="AFZ167" s="34">
        <v>0.73805999999999994</v>
      </c>
      <c r="AGA167" s="34">
        <v>0.73861999999999994</v>
      </c>
      <c r="AGB167" t="s">
        <v>843</v>
      </c>
      <c r="AGC167" t="s">
        <v>843</v>
      </c>
      <c r="AGD167" t="s">
        <v>843</v>
      </c>
      <c r="AGE167" t="s">
        <v>843</v>
      </c>
      <c r="AGF167" s="34">
        <v>7.5845821993425488E-4</v>
      </c>
      <c r="AGG167" t="s">
        <v>843</v>
      </c>
      <c r="AGH167" t="s">
        <v>843</v>
      </c>
      <c r="AGI167" t="s">
        <v>843</v>
      </c>
      <c r="AGJ167" t="s">
        <v>843</v>
      </c>
      <c r="AGK167" t="s">
        <v>843</v>
      </c>
      <c r="AGL167" t="s">
        <v>843</v>
      </c>
      <c r="AGM167" t="s">
        <v>843</v>
      </c>
      <c r="AGN167" t="s">
        <v>843</v>
      </c>
      <c r="AGO167" s="34">
        <v>0.373</v>
      </c>
      <c r="AGP167" s="34">
        <v>2018</v>
      </c>
      <c r="AGQ167" t="s">
        <v>832</v>
      </c>
      <c r="AGR167" t="s">
        <v>843</v>
      </c>
      <c r="AGS167" s="34">
        <v>0.50600000000000001</v>
      </c>
      <c r="AGT167" s="34">
        <v>2018</v>
      </c>
      <c r="AGU167" t="s">
        <v>832</v>
      </c>
      <c r="AGV167" t="s">
        <v>843</v>
      </c>
      <c r="AGW167" s="34">
        <v>0.81099999999999994</v>
      </c>
      <c r="AGX167" s="34">
        <v>2018</v>
      </c>
      <c r="AGY167" t="s">
        <v>832</v>
      </c>
      <c r="AGZ167" t="s">
        <v>843</v>
      </c>
      <c r="AHA167" s="34">
        <v>0.95</v>
      </c>
      <c r="AHB167" s="34">
        <v>2018</v>
      </c>
      <c r="AHC167" t="s">
        <v>832</v>
      </c>
      <c r="AHD167" t="s">
        <v>843</v>
      </c>
      <c r="AHE167" s="34">
        <v>0.40799999999999997</v>
      </c>
      <c r="AHF167" s="34">
        <v>2018</v>
      </c>
      <c r="AHG167" t="s">
        <v>832</v>
      </c>
      <c r="AHH167" t="s">
        <v>843</v>
      </c>
      <c r="AHI167" t="s">
        <v>830</v>
      </c>
      <c r="AHJ167" s="34">
        <v>0.24326357245445251</v>
      </c>
      <c r="AHK167" s="34">
        <v>0.27423366904258728</v>
      </c>
      <c r="AHL167" s="34">
        <v>0.2954387366771698</v>
      </c>
      <c r="AHM167" s="34">
        <v>0.28509175777435303</v>
      </c>
      <c r="AHN167" s="34">
        <v>0.29888072609901428</v>
      </c>
      <c r="AHO167" t="s">
        <v>843</v>
      </c>
      <c r="AHP167" s="34"/>
      <c r="AHQ167" s="34"/>
      <c r="AHR167" s="34"/>
      <c r="AHS167" s="34"/>
      <c r="AHT167" s="34"/>
      <c r="AHU167" t="s">
        <v>843</v>
      </c>
      <c r="AHV167" s="34">
        <v>0.23649735748767853</v>
      </c>
      <c r="AHW167" s="34">
        <v>0.27122509479522705</v>
      </c>
      <c r="AHX167" s="34">
        <v>0.29683592915534973</v>
      </c>
      <c r="AHY167" s="34">
        <v>0.28843685984611511</v>
      </c>
      <c r="AHZ167" s="34">
        <v>0.30314990878105164</v>
      </c>
      <c r="AIA167" t="s">
        <v>832</v>
      </c>
      <c r="AIB167" t="s">
        <v>843</v>
      </c>
      <c r="AIC167" s="34">
        <v>0.23391948640346527</v>
      </c>
      <c r="AID167" s="34">
        <v>0.2698802649974823</v>
      </c>
      <c r="AIE167" s="34">
        <v>0.29740405082702637</v>
      </c>
      <c r="AIF167" s="34">
        <v>0.29378947615623474</v>
      </c>
      <c r="AIG167" s="34">
        <v>0.30191275477409363</v>
      </c>
      <c r="AIH167" t="s">
        <v>924</v>
      </c>
      <c r="AII167" t="s">
        <v>843</v>
      </c>
      <c r="AIJ167" s="34">
        <v>0.24136351048946381</v>
      </c>
      <c r="AIK167" s="34">
        <v>0.2763499915599823</v>
      </c>
      <c r="AIL167" s="34">
        <v>0.30123999714851379</v>
      </c>
      <c r="AIM167" s="34">
        <v>0.29296800494194031</v>
      </c>
      <c r="AIN167" s="34">
        <v>0.30232998728752136</v>
      </c>
      <c r="AIO167" t="s">
        <v>1607</v>
      </c>
      <c r="AIP167" s="34">
        <v>0.32177165150642395</v>
      </c>
      <c r="AIQ167" t="s">
        <v>843</v>
      </c>
      <c r="AIR167" s="34">
        <v>0.32990999999999998</v>
      </c>
      <c r="AIS167" s="34">
        <v>0.33041999999999999</v>
      </c>
      <c r="AIT167" s="34">
        <v>0.32159999999999994</v>
      </c>
      <c r="AIU167" s="34">
        <v>0.31836999999999999</v>
      </c>
      <c r="AIV167" s="34">
        <v>0.31664000000000003</v>
      </c>
      <c r="AIW167" s="34">
        <v>0.31369000000000002</v>
      </c>
      <c r="AIX167" t="s">
        <v>843</v>
      </c>
      <c r="AIY167" s="34">
        <v>6.1249999999999999E-2</v>
      </c>
      <c r="AIZ167" s="34">
        <v>0.13003999999999999</v>
      </c>
      <c r="AJA167" s="34">
        <v>6.7140000000000005E-2</v>
      </c>
      <c r="AJB167" s="34">
        <v>6.1529999999999994E-2</v>
      </c>
      <c r="AJC167" s="34">
        <v>6.0220000000000003E-2</v>
      </c>
      <c r="AJD167" s="34">
        <v>6.0010000000000001E-2</v>
      </c>
      <c r="AJE167" t="s">
        <v>843</v>
      </c>
      <c r="AJF167" s="34">
        <v>4.9070172011852264E-2</v>
      </c>
      <c r="AJG167" s="34">
        <v>5.6676954030990601E-2</v>
      </c>
      <c r="AJH167" s="34">
        <v>5.9686839580535889E-2</v>
      </c>
      <c r="AJI167" s="34">
        <v>5.4992686957120895E-2</v>
      </c>
      <c r="AJJ167" s="34">
        <v>5.7715877890586853E-2</v>
      </c>
      <c r="AJK167" t="s">
        <v>830</v>
      </c>
      <c r="AJL167" t="s">
        <v>843</v>
      </c>
      <c r="AJM167" t="s">
        <v>843</v>
      </c>
      <c r="AJN167" s="34">
        <v>5.1639527082443237E-2</v>
      </c>
      <c r="AJO167" s="34">
        <v>5.6557871401309967E-2</v>
      </c>
      <c r="AJP167" s="34">
        <v>5.4856888949871063E-2</v>
      </c>
      <c r="AJQ167" s="34">
        <v>5.6971948593854904E-2</v>
      </c>
      <c r="AJR167" s="34">
        <v>0.10885445028543472</v>
      </c>
      <c r="AJS167" t="s">
        <v>832</v>
      </c>
      <c r="AJT167" t="s">
        <v>843</v>
      </c>
      <c r="AJU167" t="s">
        <v>843</v>
      </c>
      <c r="AJV167" t="s">
        <v>843</v>
      </c>
      <c r="AJW167" s="34">
        <v>1.1199705302715302E-2</v>
      </c>
      <c r="AJX167" s="34">
        <v>1.8388651311397552E-2</v>
      </c>
      <c r="AJY167" s="34">
        <v>2.1069139242172241E-2</v>
      </c>
      <c r="AJZ167" s="34">
        <v>1.6609974205493927E-2</v>
      </c>
      <c r="AKA167" s="34">
        <v>1.9779231399297714E-2</v>
      </c>
      <c r="AKB167" t="s">
        <v>830</v>
      </c>
      <c r="AKC167" t="s">
        <v>843</v>
      </c>
      <c r="AKD167" t="s">
        <v>843</v>
      </c>
      <c r="AKE167" t="s">
        <v>843</v>
      </c>
      <c r="AKF167" s="34">
        <v>1.4448531903326511E-2</v>
      </c>
      <c r="AKG167" s="34">
        <v>1.8901512026786804E-2</v>
      </c>
      <c r="AKH167" s="34">
        <v>1.703406497836113E-2</v>
      </c>
      <c r="AKI167" s="34">
        <v>1.9570840522646904E-2</v>
      </c>
      <c r="AKJ167" s="34">
        <v>7.1724571287631989E-2</v>
      </c>
      <c r="AKK167" t="s">
        <v>832</v>
      </c>
      <c r="AKL167" t="s">
        <v>843</v>
      </c>
      <c r="AKM167" s="34">
        <v>610</v>
      </c>
      <c r="AKN167" t="s">
        <v>832</v>
      </c>
      <c r="AKO167" t="s">
        <v>843</v>
      </c>
      <c r="AKP167" s="34">
        <v>523.88580322265625</v>
      </c>
      <c r="AKQ167" t="s">
        <v>830</v>
      </c>
      <c r="AKR167" t="s">
        <v>843</v>
      </c>
      <c r="AKS167" s="34">
        <v>545.46422341551204</v>
      </c>
      <c r="AKT167" t="s">
        <v>832</v>
      </c>
      <c r="AKU167" t="s">
        <v>843</v>
      </c>
      <c r="AKV167" s="34">
        <v>533.02876381951296</v>
      </c>
      <c r="AKW167" t="s">
        <v>832</v>
      </c>
      <c r="AKX167" t="s">
        <v>843</v>
      </c>
      <c r="AKY167" s="34">
        <v>0.13970661163330078</v>
      </c>
      <c r="AKZ167" s="34">
        <v>0.15412084758281708</v>
      </c>
      <c r="ALA167" s="34">
        <v>0.1622069925069809</v>
      </c>
      <c r="ALB167" s="34">
        <v>0.15820856392383575</v>
      </c>
      <c r="ALC167" s="34">
        <v>0.17214269936084747</v>
      </c>
      <c r="ALD167" t="s">
        <v>830</v>
      </c>
      <c r="ALE167" t="s">
        <v>843</v>
      </c>
      <c r="ALF167" t="s">
        <v>843</v>
      </c>
      <c r="ALG167" t="s">
        <v>843</v>
      </c>
      <c r="ALH167" s="34">
        <v>0.13563363254070282</v>
      </c>
      <c r="ALI167" s="34">
        <v>0.15473112463951111</v>
      </c>
      <c r="ALJ167" s="34">
        <v>0.16893309354782104</v>
      </c>
      <c r="ALK167" s="34">
        <v>0.16250686347484589</v>
      </c>
      <c r="ALL167" s="34">
        <v>0.18141059577465057</v>
      </c>
      <c r="ALM167" t="s">
        <v>832</v>
      </c>
    </row>
    <row r="168" spans="1:1001">
      <c r="A168" t="s">
        <v>423</v>
      </c>
      <c r="B168" t="s">
        <v>116</v>
      </c>
      <c r="C168" t="s">
        <v>350</v>
      </c>
      <c r="D168" s="34">
        <v>5.7205803692340851E-2</v>
      </c>
      <c r="E168" t="s">
        <v>432</v>
      </c>
      <c r="F168" s="34">
        <v>5.7155102491378784E-2</v>
      </c>
      <c r="G168" t="s">
        <v>1464</v>
      </c>
      <c r="H168" s="34">
        <v>4.2989686131477356E-2</v>
      </c>
      <c r="I168" t="s">
        <v>1294</v>
      </c>
      <c r="J168" s="34">
        <v>3.4205302596092224E-2</v>
      </c>
      <c r="K168" t="s">
        <v>1521</v>
      </c>
      <c r="L168" s="34"/>
      <c r="M168" t="s">
        <v>432</v>
      </c>
      <c r="N168" s="34">
        <v>0.39552277326583862</v>
      </c>
      <c r="O168" s="34"/>
      <c r="P168" t="s">
        <v>1459</v>
      </c>
      <c r="Q168" s="34"/>
      <c r="R168" t="s">
        <v>1459</v>
      </c>
      <c r="S168" s="34"/>
      <c r="T168" t="s">
        <v>1459</v>
      </c>
      <c r="U168" s="34">
        <v>0.39552277326583862</v>
      </c>
      <c r="V168" t="s">
        <v>432</v>
      </c>
      <c r="W168" t="s">
        <v>843</v>
      </c>
      <c r="X168" t="s">
        <v>1464</v>
      </c>
      <c r="Y168" s="34">
        <v>0.48877426981925964</v>
      </c>
      <c r="Z168" s="34"/>
      <c r="AA168" t="s">
        <v>1459</v>
      </c>
      <c r="AB168" s="34"/>
      <c r="AC168" t="s">
        <v>1459</v>
      </c>
      <c r="AD168" s="34"/>
      <c r="AE168" t="s">
        <v>1459</v>
      </c>
      <c r="AF168" s="34">
        <v>0.48877426981925964</v>
      </c>
      <c r="AG168" t="s">
        <v>1464</v>
      </c>
      <c r="AH168" t="s">
        <v>843</v>
      </c>
      <c r="AI168" t="s">
        <v>1294</v>
      </c>
      <c r="AJ168" s="34">
        <v>0.48877376317977905</v>
      </c>
      <c r="AK168" s="34"/>
      <c r="AL168" t="s">
        <v>1459</v>
      </c>
      <c r="AM168" s="34"/>
      <c r="AN168" t="s">
        <v>1459</v>
      </c>
      <c r="AO168" s="34"/>
      <c r="AP168" t="s">
        <v>1459</v>
      </c>
      <c r="AQ168" s="34">
        <v>0.48877376317977905</v>
      </c>
      <c r="AR168" t="s">
        <v>1294</v>
      </c>
      <c r="AS168" t="s">
        <v>843</v>
      </c>
      <c r="AT168" t="s">
        <v>1521</v>
      </c>
      <c r="AU168" s="34">
        <v>0.46524184942245483</v>
      </c>
      <c r="AV168" s="34"/>
      <c r="AW168" t="s">
        <v>1459</v>
      </c>
      <c r="AX168" s="34"/>
      <c r="AY168" t="s">
        <v>1459</v>
      </c>
      <c r="AZ168" s="34"/>
      <c r="BA168" t="s">
        <v>1459</v>
      </c>
      <c r="BB168" s="34">
        <v>0.46524184942245483</v>
      </c>
      <c r="BC168" t="s">
        <v>1521</v>
      </c>
      <c r="BD168" t="s">
        <v>843</v>
      </c>
      <c r="BE168" s="34">
        <v>0.47822917414913746</v>
      </c>
      <c r="BF168" t="s">
        <v>1594</v>
      </c>
      <c r="BG168" t="s">
        <v>843</v>
      </c>
      <c r="BH168" t="s">
        <v>432</v>
      </c>
      <c r="BI168" s="34">
        <v>1.0726290941238403</v>
      </c>
      <c r="BJ168" t="s">
        <v>819</v>
      </c>
      <c r="BK168" s="34">
        <v>1.9089155197143555</v>
      </c>
      <c r="BL168" t="s">
        <v>1294</v>
      </c>
      <c r="BM168" s="34">
        <v>2.1980025768280029</v>
      </c>
      <c r="BN168" t="s">
        <v>1521</v>
      </c>
      <c r="BO168" s="34">
        <v>3.0961320400238037</v>
      </c>
      <c r="BP168" t="s">
        <v>843</v>
      </c>
      <c r="BQ168" s="34">
        <v>2.2551455497741699</v>
      </c>
      <c r="BR168" t="s">
        <v>830</v>
      </c>
      <c r="BS168" s="34"/>
      <c r="BT168" t="s">
        <v>843</v>
      </c>
      <c r="BU168" s="34">
        <v>2.9916856288909912</v>
      </c>
      <c r="BV168" t="s">
        <v>1571</v>
      </c>
      <c r="BW168" t="s">
        <v>843</v>
      </c>
      <c r="BX168" s="34">
        <v>4.0045886039733887</v>
      </c>
      <c r="BY168" t="s">
        <v>924</v>
      </c>
      <c r="BZ168" t="s">
        <v>843</v>
      </c>
      <c r="CA168" t="s">
        <v>465</v>
      </c>
      <c r="CB168" s="34">
        <v>9.8647559061646461E-3</v>
      </c>
      <c r="CC168" s="34">
        <v>9.4166509807109833E-3</v>
      </c>
      <c r="CD168" s="34">
        <v>9.1180354356765747E-3</v>
      </c>
      <c r="CE168" s="34">
        <v>9.306454099714756E-3</v>
      </c>
      <c r="CF168" s="34">
        <v>9.3064513057470322E-3</v>
      </c>
      <c r="CG168" t="s">
        <v>843</v>
      </c>
      <c r="CH168" t="s">
        <v>819</v>
      </c>
      <c r="CI168" s="34">
        <v>1.7211385071277618E-2</v>
      </c>
      <c r="CJ168" s="34">
        <v>1.7046172171831131E-2</v>
      </c>
      <c r="CK168" s="34">
        <v>1.5957031399011612E-2</v>
      </c>
      <c r="CL168" s="34">
        <v>1.3220351189374924E-2</v>
      </c>
      <c r="CM168" s="34">
        <v>1.2831442058086395E-2</v>
      </c>
      <c r="CN168" t="s">
        <v>843</v>
      </c>
      <c r="CO168" t="s">
        <v>1294</v>
      </c>
      <c r="CP168" s="34">
        <v>1.6480045393109322E-2</v>
      </c>
      <c r="CQ168" s="34">
        <v>1.5818152576684952E-2</v>
      </c>
      <c r="CR168" s="34">
        <v>1.3925329782068729E-2</v>
      </c>
      <c r="CS168" s="34">
        <v>1.2831444852054119E-2</v>
      </c>
      <c r="CT168" s="34">
        <v>1.2831475585699081E-2</v>
      </c>
      <c r="CU168" t="s">
        <v>843</v>
      </c>
      <c r="CV168" t="s">
        <v>1521</v>
      </c>
      <c r="CW168" s="34">
        <v>1.5992486849427223E-2</v>
      </c>
      <c r="CX168" s="34">
        <v>1.4915165491402149E-2</v>
      </c>
      <c r="CY168" s="34">
        <v>1.3025891967117786E-2</v>
      </c>
      <c r="CZ168" s="34">
        <v>1.2831433676183224E-2</v>
      </c>
      <c r="DA168" s="34">
        <v>1.2831434607505798E-2</v>
      </c>
      <c r="DB168" t="s">
        <v>843</v>
      </c>
      <c r="DC168" s="34">
        <v>2.0283679962158203</v>
      </c>
      <c r="DD168" s="34">
        <v>2.6890778541564941</v>
      </c>
      <c r="DE168" s="34">
        <v>3.4064080715179443</v>
      </c>
      <c r="DF168" s="34">
        <v>4.1378931999206543</v>
      </c>
      <c r="DG168" s="34">
        <v>4.7923660278320313</v>
      </c>
      <c r="DH168" t="s">
        <v>1464</v>
      </c>
      <c r="DI168" t="s">
        <v>843</v>
      </c>
      <c r="DJ168" s="34">
        <v>2.4247939586639404</v>
      </c>
      <c r="DK168" s="34">
        <v>3.1138138771057129</v>
      </c>
      <c r="DL168" s="34">
        <v>3.8452990055084229</v>
      </c>
      <c r="DM168" s="34">
        <v>4.5382781028747559</v>
      </c>
      <c r="DN168" s="34">
        <v>5.1734981536865234</v>
      </c>
      <c r="DO168" t="s">
        <v>1294</v>
      </c>
      <c r="DP168" t="s">
        <v>843</v>
      </c>
      <c r="DQ168" s="34">
        <v>5.4275856018066406</v>
      </c>
      <c r="DR168" t="s">
        <v>1521</v>
      </c>
      <c r="DS168" t="s">
        <v>843</v>
      </c>
      <c r="DT168" t="s">
        <v>843</v>
      </c>
      <c r="DU168" s="34">
        <v>6.7</v>
      </c>
      <c r="DV168" t="s">
        <v>1461</v>
      </c>
      <c r="DW168" t="s">
        <v>843</v>
      </c>
      <c r="DX168" t="s">
        <v>843</v>
      </c>
      <c r="DY168" t="s">
        <v>465</v>
      </c>
      <c r="DZ168" s="34">
        <v>1.5600734623149037E-3</v>
      </c>
      <c r="EA168" s="34">
        <v>6.7268130369484425E-3</v>
      </c>
      <c r="EB168" s="34">
        <v>7.451644167304039E-3</v>
      </c>
      <c r="EC168" s="34">
        <v>9.3510719016194344E-3</v>
      </c>
      <c r="ED168" s="34">
        <v>1.016119122505188E-2</v>
      </c>
      <c r="EE168" t="s">
        <v>843</v>
      </c>
      <c r="EF168" t="s">
        <v>819</v>
      </c>
      <c r="EG168" s="34">
        <v>1.4616056345403194E-2</v>
      </c>
      <c r="EH168" s="34">
        <v>2.5247454643249512E-2</v>
      </c>
      <c r="EI168" s="34">
        <v>1.0512444190680981E-2</v>
      </c>
      <c r="EJ168" s="34">
        <v>-2.3676750715821981E-3</v>
      </c>
      <c r="EK168" s="34">
        <v>-1.3015913777053356E-2</v>
      </c>
      <c r="EL168" t="s">
        <v>843</v>
      </c>
      <c r="EM168" t="s">
        <v>1294</v>
      </c>
      <c r="EN168" s="34">
        <v>3.8565456867218018E-2</v>
      </c>
      <c r="EO168" s="34">
        <v>1.6583881806582212E-3</v>
      </c>
      <c r="EP168" s="34">
        <v>2.0054275169968605E-2</v>
      </c>
      <c r="EQ168" s="34">
        <v>7.0532569661736488E-3</v>
      </c>
      <c r="ER168" s="34">
        <v>-4.8109325580298901E-3</v>
      </c>
      <c r="ES168" t="s">
        <v>843</v>
      </c>
      <c r="ET168" t="s">
        <v>1521</v>
      </c>
      <c r="EU168" s="34">
        <v>2.2857345640659332E-2</v>
      </c>
      <c r="EV168" s="34">
        <v>1.3345579616725445E-2</v>
      </c>
      <c r="EW168" s="34">
        <v>3.3070479985326529E-3</v>
      </c>
      <c r="EX168" s="34">
        <v>-2.0726760849356651E-2</v>
      </c>
      <c r="EY168" s="34">
        <v>-7.1413940750062466E-3</v>
      </c>
      <c r="EZ168" t="s">
        <v>843</v>
      </c>
      <c r="FA168" t="s">
        <v>1594</v>
      </c>
      <c r="FB168" s="34">
        <v>2.5743205100297928E-2</v>
      </c>
      <c r="FC168" s="34">
        <v>1.1949463747441769E-2</v>
      </c>
      <c r="FD168" s="34">
        <v>-3.7034011911600828E-3</v>
      </c>
      <c r="FE168" s="34">
        <v>-1.5064085833728313E-2</v>
      </c>
      <c r="FF168" s="34">
        <v>-5.206775851547718E-3</v>
      </c>
      <c r="FG168" t="s">
        <v>843</v>
      </c>
      <c r="FH168" s="34"/>
      <c r="FI168" s="34"/>
      <c r="FJ168" s="34"/>
      <c r="FK168" s="34"/>
      <c r="FL168" s="34"/>
      <c r="FM168" t="s">
        <v>843</v>
      </c>
      <c r="FN168" t="s">
        <v>843</v>
      </c>
      <c r="FO168" s="34">
        <v>0.58460999999999996</v>
      </c>
      <c r="FP168" t="s">
        <v>1462</v>
      </c>
      <c r="FQ168" t="s">
        <v>843</v>
      </c>
      <c r="FR168" t="s">
        <v>843</v>
      </c>
      <c r="FS168" s="34">
        <v>0.65153000000000005</v>
      </c>
      <c r="FT168" t="s">
        <v>1462</v>
      </c>
      <c r="FU168" t="s">
        <v>843</v>
      </c>
      <c r="FV168" t="s">
        <v>843</v>
      </c>
      <c r="FW168" s="34">
        <v>0.51629999999999998</v>
      </c>
      <c r="FX168" t="s">
        <v>1462</v>
      </c>
      <c r="FY168" t="s">
        <v>843</v>
      </c>
      <c r="FZ168" s="34">
        <v>5.2027389407157898E-2</v>
      </c>
      <c r="GA168" s="34">
        <v>4.8865634948015213E-2</v>
      </c>
      <c r="GB168" s="34">
        <v>1.2852982617914677E-2</v>
      </c>
      <c r="GC168" s="34">
        <v>-5.1042078994214535E-3</v>
      </c>
      <c r="GD168" s="34">
        <v>-3.7972811609506607E-2</v>
      </c>
      <c r="GE168" t="s">
        <v>830</v>
      </c>
      <c r="GF168" t="s">
        <v>843</v>
      </c>
      <c r="GG168" s="34">
        <v>5.2220460027456284E-2</v>
      </c>
      <c r="GH168" s="34">
        <v>4.9079220741987228E-2</v>
      </c>
      <c r="GI168" s="34">
        <v>1.428771298378706E-2</v>
      </c>
      <c r="GJ168" s="34">
        <v>1.1521021369844675E-3</v>
      </c>
      <c r="GK168" s="34">
        <v>-2.8840284794569016E-2</v>
      </c>
      <c r="GL168" t="s">
        <v>832</v>
      </c>
      <c r="GM168" t="s">
        <v>843</v>
      </c>
      <c r="GN168" s="34">
        <v>0.12653073668479919</v>
      </c>
      <c r="GO168" t="s">
        <v>832</v>
      </c>
      <c r="GP168" t="s">
        <v>843</v>
      </c>
      <c r="GQ168" t="s">
        <v>843</v>
      </c>
      <c r="GR168" s="34">
        <v>1.5422247350215912E-2</v>
      </c>
      <c r="GS168" s="34">
        <v>1.4885269105434418E-2</v>
      </c>
      <c r="GT168" s="34">
        <v>9.9726710468530655E-3</v>
      </c>
      <c r="GU168" s="34">
        <v>5.5733588524162769E-3</v>
      </c>
      <c r="GV168" s="34">
        <v>4.8577766865491867E-3</v>
      </c>
      <c r="GW168" t="s">
        <v>832</v>
      </c>
      <c r="GX168" t="s">
        <v>843</v>
      </c>
      <c r="GY168" t="s">
        <v>843</v>
      </c>
      <c r="GZ168" t="s">
        <v>843</v>
      </c>
      <c r="HA168" t="s">
        <v>843</v>
      </c>
      <c r="HB168" t="s">
        <v>843</v>
      </c>
      <c r="HC168" t="s">
        <v>843</v>
      </c>
      <c r="HD168" t="s">
        <v>843</v>
      </c>
      <c r="HE168" t="s">
        <v>843</v>
      </c>
      <c r="HF168" t="s">
        <v>843</v>
      </c>
      <c r="HG168" t="s">
        <v>843</v>
      </c>
      <c r="HH168" s="34">
        <v>122851984</v>
      </c>
      <c r="HI168" s="34">
        <v>126152678</v>
      </c>
      <c r="HJ168" s="34">
        <v>129583026</v>
      </c>
      <c r="HK168" s="34">
        <v>133119801</v>
      </c>
      <c r="HL168" s="34">
        <v>136756848</v>
      </c>
      <c r="HM168" s="34">
        <v>140490722</v>
      </c>
      <c r="HN168" s="34">
        <v>144329764</v>
      </c>
      <c r="HO168" s="34">
        <v>148294028</v>
      </c>
      <c r="HP168" s="34">
        <v>152382506</v>
      </c>
      <c r="HQ168" s="34">
        <v>156595758</v>
      </c>
      <c r="HR168" s="34">
        <v>160952853</v>
      </c>
      <c r="HS168" s="34">
        <v>165463745</v>
      </c>
      <c r="HT168" s="34">
        <v>170075932</v>
      </c>
      <c r="HU168" s="34">
        <v>174726123</v>
      </c>
      <c r="HV168" s="34">
        <v>179379016</v>
      </c>
      <c r="HW168" s="34">
        <v>183995785</v>
      </c>
      <c r="HX168" s="34">
        <v>188666931</v>
      </c>
      <c r="HY168" s="34">
        <v>193495907</v>
      </c>
      <c r="HZ168" s="34">
        <v>198387623</v>
      </c>
      <c r="IA168" s="34">
        <v>203304492</v>
      </c>
      <c r="IB168" s="34">
        <v>208327405</v>
      </c>
      <c r="IC168" s="34">
        <v>213401323</v>
      </c>
      <c r="ID168" s="34">
        <v>218541212</v>
      </c>
      <c r="IE168" s="34">
        <v>223804632</v>
      </c>
      <c r="IF168" s="34">
        <v>229152217</v>
      </c>
      <c r="IG168" s="34">
        <v>234573603</v>
      </c>
      <c r="IH168" s="34">
        <v>240054483</v>
      </c>
      <c r="II168" s="34">
        <v>245599161</v>
      </c>
      <c r="IJ168" s="34">
        <v>251201204</v>
      </c>
      <c r="IK168" s="34">
        <v>256866062</v>
      </c>
      <c r="IL168" s="34">
        <v>262580425.99999997</v>
      </c>
      <c r="IM168" s="34">
        <v>268333202</v>
      </c>
      <c r="IN168" s="34">
        <v>274119414</v>
      </c>
      <c r="IO168" s="34">
        <v>279925063</v>
      </c>
      <c r="IP168" s="34">
        <v>285756014</v>
      </c>
      <c r="IQ168" s="34">
        <v>291591598</v>
      </c>
      <c r="IR168" s="34">
        <v>297416662</v>
      </c>
      <c r="IS168" s="34">
        <v>303246595</v>
      </c>
      <c r="IT168" s="34">
        <v>309097424</v>
      </c>
      <c r="IU168" s="34">
        <v>314949915</v>
      </c>
      <c r="IV168" s="34">
        <v>320779660</v>
      </c>
      <c r="IW168" s="34">
        <v>326599329</v>
      </c>
      <c r="IX168" s="34">
        <v>332393067</v>
      </c>
      <c r="IY168" s="34">
        <v>338154157</v>
      </c>
      <c r="IZ168" s="34">
        <v>343902355</v>
      </c>
      <c r="JA168" s="34">
        <v>349603702</v>
      </c>
      <c r="JB168" s="34">
        <v>355245595</v>
      </c>
      <c r="JC168" s="34">
        <v>360853520</v>
      </c>
      <c r="JD168" s="34">
        <v>366429556</v>
      </c>
      <c r="JE168" s="34">
        <v>371960240</v>
      </c>
      <c r="JF168" s="34">
        <v>377459883</v>
      </c>
      <c r="JG168" s="34">
        <v>382907203</v>
      </c>
      <c r="JH168" s="34">
        <v>388269433</v>
      </c>
      <c r="JI168" s="34">
        <v>393553039</v>
      </c>
      <c r="JJ168" s="34">
        <v>398765112</v>
      </c>
      <c r="JK168" s="34">
        <v>403930803</v>
      </c>
      <c r="JL168" s="34">
        <v>409057341</v>
      </c>
      <c r="JM168" s="34">
        <v>414134702</v>
      </c>
      <c r="JN168" s="34">
        <v>419146599</v>
      </c>
      <c r="JO168" s="34">
        <v>424079002</v>
      </c>
      <c r="JP168" s="34">
        <v>428942394</v>
      </c>
      <c r="JQ168" s="34">
        <v>433771126</v>
      </c>
      <c r="JR168" s="34">
        <v>438585987</v>
      </c>
      <c r="JS168" s="34">
        <v>443332357</v>
      </c>
      <c r="JT168" s="34">
        <v>447986080</v>
      </c>
      <c r="JU168" s="34">
        <v>452547705</v>
      </c>
      <c r="JV168" s="34">
        <v>456994203</v>
      </c>
      <c r="JW168" s="34">
        <v>461366335</v>
      </c>
      <c r="JX168" s="34">
        <v>465665250</v>
      </c>
      <c r="JY168" s="34">
        <v>469857518</v>
      </c>
      <c r="JZ168" s="34">
        <v>473939499</v>
      </c>
      <c r="KA168" s="34">
        <v>477911999</v>
      </c>
      <c r="KB168" s="34">
        <v>481808242</v>
      </c>
      <c r="KC168" s="34">
        <v>485629571</v>
      </c>
      <c r="KD168" s="34">
        <v>489350340</v>
      </c>
      <c r="KE168" s="34">
        <v>492948645</v>
      </c>
      <c r="KF168" s="34">
        <v>496424780</v>
      </c>
      <c r="KG168" s="34">
        <v>499794399</v>
      </c>
      <c r="KH168" s="34">
        <v>503044220</v>
      </c>
      <c r="KI168" s="34">
        <v>506183389</v>
      </c>
      <c r="KJ168" s="34">
        <v>509211428</v>
      </c>
      <c r="KK168" s="34">
        <v>512127701</v>
      </c>
      <c r="KL168" s="34">
        <v>514937044</v>
      </c>
      <c r="KM168" s="34">
        <v>517626997</v>
      </c>
      <c r="KN168" s="34">
        <v>520211231</v>
      </c>
      <c r="KO168" s="34">
        <v>522685448</v>
      </c>
      <c r="KP168" s="34">
        <v>525017922</v>
      </c>
      <c r="KQ168" s="34">
        <v>527226385</v>
      </c>
      <c r="KR168" s="34">
        <v>529328741.99999994</v>
      </c>
      <c r="KS168" s="34">
        <v>531318165.99999994</v>
      </c>
      <c r="KT168" s="34">
        <v>533192461</v>
      </c>
      <c r="KU168" s="34">
        <v>534963915.99999994</v>
      </c>
      <c r="KV168" s="34">
        <v>536636123</v>
      </c>
      <c r="KW168" s="34">
        <v>538189204</v>
      </c>
      <c r="KX168" s="34">
        <v>539633792</v>
      </c>
      <c r="KY168" s="34">
        <v>540970120</v>
      </c>
      <c r="KZ168" s="34">
        <v>542202605</v>
      </c>
      <c r="LA168" s="34">
        <v>543330974</v>
      </c>
      <c r="LB168" s="34">
        <v>544348046</v>
      </c>
      <c r="LC168" s="34">
        <v>545269101</v>
      </c>
      <c r="LD168" s="34">
        <v>546091662</v>
      </c>
      <c r="LE168" t="s">
        <v>843</v>
      </c>
      <c r="LF168" t="s">
        <v>843</v>
      </c>
      <c r="LG168" t="s">
        <v>843</v>
      </c>
      <c r="LH168" s="34">
        <v>2.6028687134385109E-2</v>
      </c>
      <c r="LI168" s="34">
        <v>2.651265449821949E-2</v>
      </c>
      <c r="LJ168" s="34">
        <v>2.682889997959137E-2</v>
      </c>
      <c r="LK168" s="34">
        <v>2.6927679777145386E-2</v>
      </c>
      <c r="LL168" s="34">
        <v>2.6955034583806992E-2</v>
      </c>
      <c r="LM168" s="34">
        <v>2.6936933398246765E-2</v>
      </c>
      <c r="LN168" s="34">
        <v>2.6959259063005447E-2</v>
      </c>
      <c r="LO168" s="34">
        <v>2.7096269652247429E-2</v>
      </c>
      <c r="LP168" s="34">
        <v>2.7196867391467094E-2</v>
      </c>
      <c r="LQ168" s="34">
        <v>2.7273848652839661E-2</v>
      </c>
      <c r="LR168" s="34">
        <v>2.7443788945674896E-2</v>
      </c>
      <c r="LS168" s="34">
        <v>2.7640623971819878E-2</v>
      </c>
      <c r="LT168" s="34">
        <v>2.7492888271808624E-2</v>
      </c>
      <c r="LU168" s="34">
        <v>2.6974739506840706E-2</v>
      </c>
      <c r="LV168" s="34">
        <v>2.6281237602233887E-2</v>
      </c>
      <c r="LW168" s="34">
        <v>2.5411874055862427E-2</v>
      </c>
      <c r="LX168" s="34">
        <v>2.5070341303944588E-2</v>
      </c>
      <c r="LY168" s="34">
        <v>2.5273168459534645E-2</v>
      </c>
      <c r="LZ168" s="34">
        <v>2.4966448545455933E-2</v>
      </c>
      <c r="MA168" s="34">
        <v>2.4482006207108498E-2</v>
      </c>
      <c r="MB168" s="34">
        <v>2.4406088516116142E-2</v>
      </c>
      <c r="MC168" s="34">
        <v>2.4063633754849434E-2</v>
      </c>
      <c r="MD168" s="34">
        <v>2.3800071328878403E-2</v>
      </c>
      <c r="ME168" s="34">
        <v>2.3798882961273193E-2</v>
      </c>
      <c r="MF168" s="34">
        <v>2.3612992838025093E-2</v>
      </c>
      <c r="MG168" s="34">
        <v>2.3382924497127533E-2</v>
      </c>
      <c r="MH168" s="34">
        <v>2.3096499964594841E-2</v>
      </c>
      <c r="MI168" s="34">
        <v>2.2834870964288712E-2</v>
      </c>
      <c r="MJ168" s="34">
        <v>2.2553447633981705E-2</v>
      </c>
      <c r="MK168" s="34">
        <v>2.2300561890006065E-2</v>
      </c>
      <c r="ML168" s="34">
        <v>2.2002629935741425E-2</v>
      </c>
      <c r="MM168" s="34">
        <v>2.1672079339623451E-2</v>
      </c>
      <c r="MN168" s="34">
        <v>2.13343296200037E-2</v>
      </c>
      <c r="MO168" s="34">
        <v>2.0958106964826584E-2</v>
      </c>
      <c r="MP168" s="34">
        <v>2.0616414025425911E-2</v>
      </c>
      <c r="MQ168" s="34">
        <v>2.02158372849226E-2</v>
      </c>
      <c r="MR168" s="34">
        <v>1.977987214922905E-2</v>
      </c>
      <c r="MS168" s="34">
        <v>1.9412260502576828E-2</v>
      </c>
      <c r="MT168" s="34">
        <v>1.9110195338726044E-2</v>
      </c>
      <c r="MU168" s="34">
        <v>1.8757110461592674E-2</v>
      </c>
      <c r="MV168" s="34">
        <v>1.8340844660997391E-2</v>
      </c>
      <c r="MW168" s="34">
        <v>1.7979655414819717E-2</v>
      </c>
      <c r="MX168" s="34">
        <v>1.7584079876542091E-2</v>
      </c>
      <c r="MY168" s="34">
        <v>1.718367263674736E-2</v>
      </c>
      <c r="MZ168" s="34">
        <v>1.6855888068675995E-2</v>
      </c>
      <c r="NA168" s="34">
        <v>1.6442468389868736E-2</v>
      </c>
      <c r="NB168" s="34">
        <v>1.60091333091259E-2</v>
      </c>
      <c r="NC168" s="34">
        <v>1.5662746503949165E-2</v>
      </c>
      <c r="ND168" s="34">
        <v>1.5334181487560272E-2</v>
      </c>
      <c r="NE168" s="34">
        <v>1.4980670996010303E-2</v>
      </c>
      <c r="NF168" s="34">
        <v>1.4677326194941998E-2</v>
      </c>
      <c r="NG168" s="34">
        <v>1.4328377321362495E-2</v>
      </c>
      <c r="NH168" s="34">
        <v>1.3906843960285187E-2</v>
      </c>
      <c r="NI168" s="34">
        <v>1.351633295416832E-2</v>
      </c>
      <c r="NJ168" s="34">
        <v>1.3156705535948277E-2</v>
      </c>
      <c r="NK168" s="34">
        <v>1.2871031649410725E-2</v>
      </c>
      <c r="NL168" s="34">
        <v>1.2611760757863522E-2</v>
      </c>
      <c r="NM168" s="34">
        <v>1.23359439894557E-2</v>
      </c>
      <c r="NN168" s="34">
        <v>1.202944852411747E-2</v>
      </c>
      <c r="NO168" s="34">
        <v>1.1699026450514793E-2</v>
      </c>
      <c r="NP168" s="34">
        <v>1.1402866803109646E-2</v>
      </c>
      <c r="NQ168" s="34">
        <v>1.1194405145943165E-2</v>
      </c>
      <c r="NR168" s="34">
        <v>1.1038850992918015E-2</v>
      </c>
      <c r="NS168" s="34">
        <v>1.0763844475150108E-2</v>
      </c>
      <c r="NT168" s="34">
        <v>1.0442430153489113E-2</v>
      </c>
      <c r="NU168" s="34">
        <v>1.0131022892892361E-2</v>
      </c>
      <c r="NV168" s="34">
        <v>9.7775226458907127E-3</v>
      </c>
      <c r="NW168" s="34">
        <v>9.5216743648052216E-3</v>
      </c>
      <c r="NX168" s="34">
        <v>9.2746475711464882E-3</v>
      </c>
      <c r="NY168" s="34">
        <v>8.9624673128128052E-3</v>
      </c>
      <c r="NZ168" s="34">
        <v>8.6501790210604668E-3</v>
      </c>
      <c r="OA168" s="34">
        <v>8.3469385281205177E-3</v>
      </c>
      <c r="OB168" s="34">
        <v>8.1195840612053871E-3</v>
      </c>
      <c r="OC168" s="34">
        <v>7.8999372199177742E-3</v>
      </c>
      <c r="OD168" s="34">
        <v>7.6325410045683384E-3</v>
      </c>
      <c r="OE168" s="34">
        <v>7.3263254016637802E-3</v>
      </c>
      <c r="OF168" s="34">
        <v>7.0269713178277016E-3</v>
      </c>
      <c r="OG168" s="34">
        <v>6.7648403346538544E-3</v>
      </c>
      <c r="OH168" s="34">
        <v>6.4812670461833477E-3</v>
      </c>
      <c r="OI168" s="34">
        <v>6.2209535390138626E-3</v>
      </c>
      <c r="OJ168" s="34">
        <v>5.964276846498251E-3</v>
      </c>
      <c r="OK168" s="34">
        <v>5.7107005268335342E-3</v>
      </c>
      <c r="OL168" s="34">
        <v>5.4706386290490627E-3</v>
      </c>
      <c r="OM168" s="34">
        <v>5.210251547396183E-3</v>
      </c>
      <c r="ON168" s="34">
        <v>4.980042576789856E-3</v>
      </c>
      <c r="OO168" s="34">
        <v>4.7449027188122272E-3</v>
      </c>
      <c r="OP168" s="34">
        <v>4.4525540433824062E-3</v>
      </c>
      <c r="OQ168" s="34">
        <v>4.1976300999522209E-3</v>
      </c>
      <c r="OR168" s="34">
        <v>3.9796498604118824E-3</v>
      </c>
      <c r="OS168" s="34">
        <v>3.7513452116400003E-3</v>
      </c>
      <c r="OT168" s="34">
        <v>3.5214244853705168E-3</v>
      </c>
      <c r="OU168" s="34">
        <v>3.3168487716466188E-3</v>
      </c>
      <c r="OV168" s="34">
        <v>3.1209562439471483E-3</v>
      </c>
      <c r="OW168" s="34">
        <v>2.8899246826767921E-3</v>
      </c>
      <c r="OX168" s="34">
        <v>2.680567791685462E-3</v>
      </c>
      <c r="OY168" s="34">
        <v>2.4732996243983507E-3</v>
      </c>
      <c r="OZ168" s="34">
        <v>2.2756953258067369E-3</v>
      </c>
      <c r="PA168" s="34">
        <v>2.0789213012903929E-3</v>
      </c>
      <c r="PB168" s="34">
        <v>1.8701698863878846E-3</v>
      </c>
      <c r="PC168" s="34">
        <v>1.6906034434214234E-3</v>
      </c>
      <c r="PD168" s="34">
        <v>1.5074047259986401E-3</v>
      </c>
      <c r="PE168" t="s">
        <v>1300</v>
      </c>
      <c r="PF168" t="s">
        <v>843</v>
      </c>
      <c r="PG168" t="s">
        <v>843</v>
      </c>
      <c r="PH168" t="s">
        <v>843</v>
      </c>
      <c r="PI168" t="s">
        <v>843</v>
      </c>
      <c r="PJ168" t="s">
        <v>1300</v>
      </c>
      <c r="PK168" s="34">
        <v>0.50262409448623657</v>
      </c>
      <c r="PL168" s="34">
        <v>0.50273001194000244</v>
      </c>
      <c r="PM168" s="34">
        <v>0.5028342604637146</v>
      </c>
      <c r="PN168" s="34">
        <v>0.50290685892105103</v>
      </c>
      <c r="PO168" s="34">
        <v>0.50297367572784424</v>
      </c>
      <c r="PP168" s="34">
        <v>0.50302737951278687</v>
      </c>
      <c r="PQ168" s="34">
        <v>0.50309234857559204</v>
      </c>
      <c r="PR168" s="34">
        <v>0.50319564342498779</v>
      </c>
      <c r="PS168" s="34">
        <v>0.50333207845687866</v>
      </c>
      <c r="PT168" s="34">
        <v>0.50350034236907959</v>
      </c>
      <c r="PU168" s="34">
        <v>0.50366586446762085</v>
      </c>
      <c r="PV168" s="34">
        <v>0.50382423400878906</v>
      </c>
      <c r="PW168" s="34">
        <v>0.50397372245788574</v>
      </c>
      <c r="PX168" s="34">
        <v>0.50410854816436768</v>
      </c>
      <c r="PY168" s="34">
        <v>0.50423723459243774</v>
      </c>
      <c r="PZ168" s="34">
        <v>0.50437802076339722</v>
      </c>
      <c r="QA168" s="34">
        <v>0.50455039739608765</v>
      </c>
      <c r="QB168" s="34">
        <v>0.50472879409790039</v>
      </c>
      <c r="QC168" s="34">
        <v>0.50489598512649536</v>
      </c>
      <c r="QD168" s="34">
        <v>0.50505936145782471</v>
      </c>
      <c r="QE168" s="34">
        <v>0.50518161058425903</v>
      </c>
      <c r="QF168" s="34">
        <v>0.50527811050415039</v>
      </c>
      <c r="QG168" s="34">
        <v>0.50538814067840576</v>
      </c>
      <c r="QH168" s="34">
        <v>0.50549840927124023</v>
      </c>
      <c r="QI168" s="34">
        <v>0.50559478998184204</v>
      </c>
      <c r="QJ168" s="34">
        <v>0.50567930936813354</v>
      </c>
      <c r="QK168" s="34">
        <v>0.50575298070907593</v>
      </c>
      <c r="QL168" s="34">
        <v>0.50581610202789307</v>
      </c>
      <c r="QM168" s="34">
        <v>0.50586813688278198</v>
      </c>
      <c r="QN168" s="34">
        <v>0.50590866804122925</v>
      </c>
      <c r="QO168" s="34">
        <v>0.5059400200843811</v>
      </c>
      <c r="QP168" s="34">
        <v>0.50596326589584351</v>
      </c>
      <c r="QQ168" s="34">
        <v>0.50597727298736572</v>
      </c>
      <c r="QR168" s="34">
        <v>0.50598430633544922</v>
      </c>
      <c r="QS168" s="34">
        <v>0.50598388910293579</v>
      </c>
      <c r="QT168" s="34">
        <v>0.50597488880157471</v>
      </c>
      <c r="QU168" s="34">
        <v>0.50595980882644653</v>
      </c>
      <c r="QV168" s="34">
        <v>0.50593841075897217</v>
      </c>
      <c r="QW168" s="34">
        <v>0.50591075420379639</v>
      </c>
      <c r="QX168" s="34">
        <v>0.50587689876556396</v>
      </c>
      <c r="QY168" s="34">
        <v>0.50583732128143311</v>
      </c>
      <c r="QZ168" s="34">
        <v>0.50579196214675903</v>
      </c>
      <c r="RA168" s="34">
        <v>0.50574135780334473</v>
      </c>
      <c r="RB168" s="34">
        <v>0.50568586587905884</v>
      </c>
      <c r="RC168" s="34">
        <v>0.50562465190887451</v>
      </c>
      <c r="RD168" s="34">
        <v>0.50555866956710815</v>
      </c>
      <c r="RE168" s="34">
        <v>0.5054888129234314</v>
      </c>
      <c r="RF168" s="34">
        <v>0.50541359186172485</v>
      </c>
      <c r="RG168" s="34">
        <v>0.50533461570739746</v>
      </c>
      <c r="RH168" s="34">
        <v>0.50525248050689697</v>
      </c>
      <c r="RI168" s="34">
        <v>0.50516557693481445</v>
      </c>
      <c r="RJ168" s="34">
        <v>0.50507330894470215</v>
      </c>
      <c r="RK168" s="34">
        <v>0.50497448444366455</v>
      </c>
      <c r="RL168" s="34">
        <v>0.50487017631530762</v>
      </c>
      <c r="RM168" s="34">
        <v>0.50476163625717163</v>
      </c>
      <c r="RN168" s="34">
        <v>0.50465017557144165</v>
      </c>
      <c r="RO168" s="34">
        <v>0.50453519821166992</v>
      </c>
      <c r="RP168" s="34">
        <v>0.50441569089889526</v>
      </c>
      <c r="RQ168" s="34">
        <v>0.50429278612136841</v>
      </c>
      <c r="RR168" s="34">
        <v>0.50416606664657593</v>
      </c>
      <c r="RS168" s="34">
        <v>0.50403571128845215</v>
      </c>
      <c r="RT168" s="34">
        <v>0.50390231609344482</v>
      </c>
      <c r="RU168" s="34">
        <v>0.50376492738723755</v>
      </c>
      <c r="RV168" s="34">
        <v>0.50362342596054077</v>
      </c>
      <c r="RW168" s="34">
        <v>0.50347864627838135</v>
      </c>
      <c r="RX168" s="34">
        <v>0.50333154201507568</v>
      </c>
      <c r="RY168" s="34">
        <v>0.50318044424057007</v>
      </c>
      <c r="RZ168" s="34">
        <v>0.50302529335021973</v>
      </c>
      <c r="SA168" s="34">
        <v>0.50286662578582764</v>
      </c>
      <c r="SB168" s="34">
        <v>0.50270402431488037</v>
      </c>
      <c r="SC168" s="34">
        <v>0.50253719091415405</v>
      </c>
      <c r="SD168" s="34">
        <v>0.5023655891418457</v>
      </c>
      <c r="SE168" s="34">
        <v>0.50219082832336426</v>
      </c>
      <c r="SF168" s="34">
        <v>0.50201404094696045</v>
      </c>
      <c r="SG168" s="34">
        <v>0.50183355808258057</v>
      </c>
      <c r="SH168" s="34">
        <v>0.50164908170700073</v>
      </c>
      <c r="SI168" s="34">
        <v>0.50146174430847168</v>
      </c>
      <c r="SJ168" s="34">
        <v>0.5012703537940979</v>
      </c>
      <c r="SK168" s="34">
        <v>0.50107574462890625</v>
      </c>
      <c r="SL168" s="34">
        <v>0.50087928771972656</v>
      </c>
      <c r="SM168" s="34">
        <v>0.50067996978759766</v>
      </c>
      <c r="SN168" s="34">
        <v>0.50047916173934937</v>
      </c>
      <c r="SO168" s="34">
        <v>0.50027960538864136</v>
      </c>
      <c r="SP168" s="34">
        <v>0.50007772445678711</v>
      </c>
      <c r="SQ168" s="34">
        <v>0.4998735785484314</v>
      </c>
      <c r="SR168" s="34">
        <v>0.49967071413993835</v>
      </c>
      <c r="SS168" s="34">
        <v>0.49946621060371399</v>
      </c>
      <c r="ST168" s="34">
        <v>0.49926075339317322</v>
      </c>
      <c r="SU168" s="34">
        <v>0.49905648827552795</v>
      </c>
      <c r="SV168" s="34">
        <v>0.49885302782058716</v>
      </c>
      <c r="SW168" s="34">
        <v>0.49864810705184937</v>
      </c>
      <c r="SX168" s="34">
        <v>0.49844011664390564</v>
      </c>
      <c r="SY168" s="34">
        <v>0.49823224544525146</v>
      </c>
      <c r="SZ168" s="34">
        <v>0.49802488088607788</v>
      </c>
      <c r="TA168" s="34">
        <v>0.49781802296638489</v>
      </c>
      <c r="TB168" s="34">
        <v>0.49761149287223816</v>
      </c>
      <c r="TC168" s="34">
        <v>0.4974033534526825</v>
      </c>
      <c r="TD168" s="34">
        <v>0.49719476699829102</v>
      </c>
      <c r="TE168" s="34">
        <v>0.49698600172996521</v>
      </c>
      <c r="TF168" s="34">
        <v>0.49677622318267822</v>
      </c>
      <c r="TG168" s="34">
        <v>0.49656888842582703</v>
      </c>
      <c r="TH168" t="s">
        <v>843</v>
      </c>
      <c r="TI168" t="s">
        <v>843</v>
      </c>
      <c r="TJ168" t="s">
        <v>1300</v>
      </c>
      <c r="TK168" s="34">
        <v>0.53509265074259094</v>
      </c>
      <c r="TL168" s="34">
        <v>0.53498871211046106</v>
      </c>
      <c r="TM168" s="34">
        <v>0.53444314741671095</v>
      </c>
      <c r="TN168" s="34">
        <v>0.53357339579246099</v>
      </c>
      <c r="TO168" s="34">
        <v>0.532645694395668</v>
      </c>
      <c r="TP168" s="34">
        <v>0.53162856903817501</v>
      </c>
      <c r="TQ168" s="34">
        <v>0.530460205247546</v>
      </c>
      <c r="TR168" s="34">
        <v>0.529317600031742</v>
      </c>
      <c r="TS168" s="34">
        <v>0.52821582747825402</v>
      </c>
      <c r="TT168" s="34">
        <v>0.52721945867530895</v>
      </c>
      <c r="TU168" s="34">
        <v>0.52647079661746998</v>
      </c>
      <c r="TV168" s="34">
        <v>0.525956210147558</v>
      </c>
      <c r="TW168" s="34">
        <v>0.52561907914642203</v>
      </c>
      <c r="TX168" s="34">
        <v>0.52554215225864598</v>
      </c>
      <c r="TY168" s="34">
        <v>0.52589423969776294</v>
      </c>
      <c r="TZ168" s="34">
        <v>0.52660172222586998</v>
      </c>
      <c r="UA168" s="34">
        <v>0.52765341531950805</v>
      </c>
      <c r="UB168" s="34">
        <v>0.52918857743380698</v>
      </c>
      <c r="UC168" s="34">
        <v>0.530969166027638</v>
      </c>
      <c r="UD168" s="34">
        <v>0.532820402543837</v>
      </c>
      <c r="UE168" s="34">
        <v>0.53495582238677597</v>
      </c>
      <c r="UF168" s="34">
        <v>0.53732346480655002</v>
      </c>
      <c r="UG168" s="34">
        <v>0.539809030481191</v>
      </c>
      <c r="UH168" s="34">
        <v>0.54251818389531803</v>
      </c>
      <c r="UI168" s="34">
        <v>0.54536194503708801</v>
      </c>
      <c r="UJ168" s="34">
        <v>0.54827415512733502</v>
      </c>
      <c r="UK168" s="34">
        <v>0.55126834477821396</v>
      </c>
      <c r="UL168" s="34">
        <v>0.55425932714350901</v>
      </c>
      <c r="UM168" s="34">
        <v>0.55716378541488998</v>
      </c>
      <c r="UN168" s="34">
        <v>0.559976826677821</v>
      </c>
      <c r="UO168" s="34">
        <v>0.56274180162995102</v>
      </c>
      <c r="UP168" s="34">
        <v>0.56551984678645906</v>
      </c>
      <c r="UQ168" s="34">
        <v>0.56835037880306905</v>
      </c>
      <c r="UR168" s="34">
        <v>0.57123697857087397</v>
      </c>
      <c r="US168" s="34">
        <v>0.57416128431858704</v>
      </c>
      <c r="UT168" s="34">
        <v>0.577155151774984</v>
      </c>
      <c r="UU168" s="34">
        <v>0.580229446626919</v>
      </c>
      <c r="UV168" s="34">
        <v>0.58329805057943296</v>
      </c>
      <c r="UW168" s="34">
        <v>0.58631850810895103</v>
      </c>
      <c r="UX168" s="34">
        <v>0.58937283250258998</v>
      </c>
      <c r="UY168" s="34">
        <v>0.59246852404471606</v>
      </c>
      <c r="UZ168" s="34">
        <v>0.59555804231306297</v>
      </c>
      <c r="VA168" s="34">
        <v>0.59868647320492996</v>
      </c>
      <c r="VB168" s="34">
        <v>0.60183880276828905</v>
      </c>
      <c r="VC168" s="34">
        <v>0.605007432422217</v>
      </c>
      <c r="VD168" s="34">
        <v>0.60823699402393205</v>
      </c>
      <c r="VE168" s="34">
        <v>0.61152550478708301</v>
      </c>
      <c r="VF168" s="34">
        <v>0.61482160460174906</v>
      </c>
      <c r="VG168" s="34">
        <v>0.61808252443479195</v>
      </c>
      <c r="VH168" s="34">
        <v>0.62136186332894294</v>
      </c>
      <c r="VI168" s="34">
        <v>0.62460964626537507</v>
      </c>
      <c r="VJ168" s="34">
        <v>0.62782531803142905</v>
      </c>
      <c r="VK168" s="34">
        <v>0.63109353675145796</v>
      </c>
      <c r="VL168" s="34">
        <v>0.63442090711437804</v>
      </c>
      <c r="VM168" s="34">
        <v>0.63771737930057804</v>
      </c>
      <c r="VN168" s="34">
        <v>0.640884704947842</v>
      </c>
      <c r="VO168" s="34">
        <v>0.643949700386932</v>
      </c>
      <c r="VP168" s="34">
        <v>0.64688120485010703</v>
      </c>
      <c r="VQ168" s="34">
        <v>0.64967984149144897</v>
      </c>
      <c r="VR168" s="34">
        <v>0.65240694114819708</v>
      </c>
      <c r="VS168" s="34">
        <v>0.65497976827977</v>
      </c>
      <c r="VT168" s="34">
        <v>0.65733171806368706</v>
      </c>
      <c r="VU168" s="34">
        <v>0.65950202182417006</v>
      </c>
      <c r="VV168" s="34">
        <v>0.66158028817192804</v>
      </c>
      <c r="VW168" s="34">
        <v>0.66352873769701903</v>
      </c>
      <c r="VX168" s="34">
        <v>0.66533931636517807</v>
      </c>
      <c r="VY168" s="34">
        <v>0.66701872036656895</v>
      </c>
      <c r="VZ168" s="34">
        <v>0.66845327946559707</v>
      </c>
      <c r="WA168" s="34">
        <v>0.66966883077489703</v>
      </c>
      <c r="WB168" s="34">
        <v>0.6707515667236289</v>
      </c>
      <c r="WC168" s="34">
        <v>0.671749538014345</v>
      </c>
      <c r="WD168" s="34">
        <v>0.67267442612099604</v>
      </c>
      <c r="WE168" s="34">
        <v>0.67347266342529688</v>
      </c>
      <c r="WF168" s="34">
        <v>0.67410214296855497</v>
      </c>
      <c r="WG168" s="34">
        <v>0.67458696904697502</v>
      </c>
      <c r="WH168" s="34">
        <v>0.67500114269002498</v>
      </c>
      <c r="WI168" s="34">
        <v>0.67541247807513993</v>
      </c>
      <c r="WJ168" s="34">
        <v>0.67586456185956612</v>
      </c>
      <c r="WK168" s="34">
        <v>0.67630606808284199</v>
      </c>
      <c r="WL168" s="34">
        <v>0.67668049652257589</v>
      </c>
      <c r="WM168" s="34">
        <v>0.676986820612963</v>
      </c>
      <c r="WN168" s="34">
        <v>0.67717691080334708</v>
      </c>
      <c r="WO168" s="34">
        <v>0.67731354425271606</v>
      </c>
      <c r="WP168" s="34">
        <v>0.67742108029964299</v>
      </c>
      <c r="WQ168" s="34">
        <v>0.67741950896344705</v>
      </c>
      <c r="WR168" s="34">
        <v>0.67731367439687507</v>
      </c>
      <c r="WS168" s="34">
        <v>0.67714549054684003</v>
      </c>
      <c r="WT168" s="34">
        <v>0.67697180815697289</v>
      </c>
      <c r="WU168" s="34">
        <v>0.67678144679018903</v>
      </c>
      <c r="WV168" s="34">
        <v>0.67651475676865402</v>
      </c>
      <c r="WW168" s="34">
        <v>0.67615294669727799</v>
      </c>
      <c r="WX168" s="34">
        <v>0.67570004852439391</v>
      </c>
      <c r="WY168" s="34">
        <v>0.67517467914177798</v>
      </c>
      <c r="WZ168" s="34">
        <v>0.67458718755718494</v>
      </c>
      <c r="XA168" s="34">
        <v>0.67394098595843799</v>
      </c>
      <c r="XB168" s="34">
        <v>0.67325491840473506</v>
      </c>
      <c r="XC168" s="34">
        <v>0.67253332328838</v>
      </c>
      <c r="XD168" s="34">
        <v>0.67179209444444399</v>
      </c>
      <c r="XE168" s="34">
        <v>0.67103782500859599</v>
      </c>
      <c r="XF168" s="34">
        <v>0.67026902036920211</v>
      </c>
      <c r="XG168" s="34">
        <v>0.66950208931270794</v>
      </c>
      <c r="XH168" t="s">
        <v>843</v>
      </c>
      <c r="XI168" t="s">
        <v>1300</v>
      </c>
      <c r="XJ168" s="34">
        <v>0.51602343481902402</v>
      </c>
      <c r="XK168" s="34">
        <v>0.51596269119248195</v>
      </c>
      <c r="XL168" s="34">
        <v>0.51547590621736195</v>
      </c>
      <c r="XM168" s="34">
        <v>0.51466057448005298</v>
      </c>
      <c r="XN168" s="34">
        <v>0.51376740751500594</v>
      </c>
      <c r="XO168" s="34">
        <v>0.51276891437713601</v>
      </c>
      <c r="XP168" s="34">
        <v>0.51162792897095</v>
      </c>
      <c r="XQ168" s="34">
        <v>0.51056538837828302</v>
      </c>
      <c r="XR168" s="34">
        <v>0.50967691461905706</v>
      </c>
      <c r="XS168" s="34">
        <v>0.50906478740332406</v>
      </c>
      <c r="XT168" s="34">
        <v>0.50866392374957203</v>
      </c>
      <c r="XU168" s="34">
        <v>0.50836461936611999</v>
      </c>
      <c r="XV168" s="34">
        <v>0.50818684770807798</v>
      </c>
      <c r="XW168" s="34">
        <v>0.50815399965077301</v>
      </c>
      <c r="XX168" s="34">
        <v>0.50840051294405397</v>
      </c>
      <c r="XY168" s="34">
        <v>0.50900836806943306</v>
      </c>
      <c r="XZ168" s="34">
        <v>0.51003714583134896</v>
      </c>
      <c r="YA168" s="34">
        <v>0.51154879857884705</v>
      </c>
      <c r="YB168" s="34">
        <v>0.51329741343466406</v>
      </c>
      <c r="YC168" s="34">
        <v>0.51511464762695602</v>
      </c>
      <c r="YD168" s="34">
        <v>0.51723834777579603</v>
      </c>
      <c r="YE168" s="34">
        <v>0.51961621746744302</v>
      </c>
      <c r="YF168" s="34">
        <v>0.52206640210741195</v>
      </c>
      <c r="YG168" s="34">
        <v>0.52469516806068595</v>
      </c>
      <c r="YH168" s="34">
        <v>0.52745656291742693</v>
      </c>
      <c r="YI168" s="34">
        <v>0.53028765986085802</v>
      </c>
      <c r="YJ168" s="34">
        <v>0.53320621802343093</v>
      </c>
      <c r="YK168" s="34">
        <v>0.53612657183277901</v>
      </c>
      <c r="YL168" s="34">
        <v>0.53895095674192905</v>
      </c>
      <c r="YM168" s="34">
        <v>0.54165805395820998</v>
      </c>
      <c r="YN168" s="34">
        <v>0.54427842995425701</v>
      </c>
      <c r="YO168" s="34">
        <v>0.54685309600049603</v>
      </c>
      <c r="YP168" s="34">
        <v>0.549419939204707</v>
      </c>
      <c r="YQ168" s="34">
        <v>0.55199325157963197</v>
      </c>
      <c r="YR168" s="34">
        <v>0.55454661052207999</v>
      </c>
      <c r="YS168" s="34">
        <v>0.55711509218451505</v>
      </c>
      <c r="YT168" s="34">
        <v>0.55974890445151204</v>
      </c>
      <c r="YU168" s="34">
        <v>0.56237477363533994</v>
      </c>
      <c r="YV168" s="34">
        <v>0.56494096178556297</v>
      </c>
      <c r="YW168" s="34">
        <v>0.56756706062295703</v>
      </c>
      <c r="YX168" s="34">
        <v>0.57029354889537998</v>
      </c>
      <c r="YY168" s="34">
        <v>0.57306343088047196</v>
      </c>
      <c r="YZ168" s="34">
        <v>0.57591984161330301</v>
      </c>
      <c r="ZA168" s="34">
        <v>0.57884669742504402</v>
      </c>
      <c r="ZB168" s="34">
        <v>0.58184122144473394</v>
      </c>
      <c r="ZC168" s="34">
        <v>0.58494887245923499</v>
      </c>
      <c r="ZD168" s="34">
        <v>0.58815858306161206</v>
      </c>
      <c r="ZE168" s="34">
        <v>0.59140706928477893</v>
      </c>
      <c r="ZF168" s="34">
        <v>0.59463022409687905</v>
      </c>
      <c r="ZG168" s="34">
        <v>0.59782105286014098</v>
      </c>
      <c r="ZH168" s="34">
        <v>0.60090083268531103</v>
      </c>
      <c r="ZI168" s="34">
        <v>0.60387957105105694</v>
      </c>
      <c r="ZJ168" s="34">
        <v>0.60683219092496499</v>
      </c>
      <c r="ZK168" s="34">
        <v>0.60976934293219898</v>
      </c>
      <c r="ZL168" s="34">
        <v>0.61262495349314205</v>
      </c>
      <c r="ZM168" s="34">
        <v>0.61531277672824602</v>
      </c>
      <c r="ZN168" s="34">
        <v>0.61786598933342995</v>
      </c>
      <c r="ZO168" s="34">
        <v>0.62028280233323696</v>
      </c>
      <c r="ZP168" s="34">
        <v>0.62257744097787604</v>
      </c>
      <c r="ZQ168" s="34">
        <v>0.624759159851069</v>
      </c>
      <c r="ZR168" s="34">
        <v>0.626695746500048</v>
      </c>
      <c r="ZS168" s="34">
        <v>0.62832831109187304</v>
      </c>
      <c r="ZT168" s="34">
        <v>0.62969710814119406</v>
      </c>
      <c r="ZU168" s="34">
        <v>0.63090190256516698</v>
      </c>
      <c r="ZV168" s="34">
        <v>0.63197565130597899</v>
      </c>
      <c r="ZW168" s="34">
        <v>0.63294258708820306</v>
      </c>
      <c r="ZX168" s="34">
        <v>0.63378898484627</v>
      </c>
      <c r="ZY168" s="34">
        <v>0.63440486762606496</v>
      </c>
      <c r="ZZ168" s="34">
        <v>0.63479357972277295</v>
      </c>
      <c r="AAA168" s="34">
        <v>0.63503172001499397</v>
      </c>
      <c r="AAB168" s="34">
        <v>0.63520187309815301</v>
      </c>
      <c r="AAC168" s="34">
        <v>0.63532201078370298</v>
      </c>
      <c r="AAD168" s="34">
        <v>0.63535543877225698</v>
      </c>
      <c r="AAE168" s="34">
        <v>0.63530738431906597</v>
      </c>
      <c r="AAF168" s="34">
        <v>0.63519006175086101</v>
      </c>
      <c r="AAG168" s="34">
        <v>0.63504711364502597</v>
      </c>
      <c r="AAH168" s="34">
        <v>0.634929634893457</v>
      </c>
      <c r="AAI168" s="34">
        <v>0.63484807179681901</v>
      </c>
      <c r="AAJ168" s="34">
        <v>0.63472345433170896</v>
      </c>
      <c r="AAK168" s="34">
        <v>0.63449733136146003</v>
      </c>
      <c r="AAL168" s="34">
        <v>0.63417057027030199</v>
      </c>
      <c r="AAM168" s="34">
        <v>0.63370477005304604</v>
      </c>
      <c r="AAN168" s="34">
        <v>0.63319394888319003</v>
      </c>
      <c r="AAO168" s="34">
        <v>0.63266181709606595</v>
      </c>
      <c r="AAP168" s="34">
        <v>0.63200369213866203</v>
      </c>
      <c r="AAQ168" s="34">
        <v>0.63123825156811897</v>
      </c>
      <c r="AAR168" s="34">
        <v>0.63042401496384004</v>
      </c>
      <c r="AAS168" s="34">
        <v>0.62959593284619497</v>
      </c>
      <c r="AAT168" s="34">
        <v>0.62874724515596692</v>
      </c>
      <c r="AAU168" s="34">
        <v>0.62783490695463495</v>
      </c>
      <c r="AAV168" s="34">
        <v>0.62684615806407107</v>
      </c>
      <c r="AAW168" s="34">
        <v>0.62578448375198503</v>
      </c>
      <c r="AAX168" s="34">
        <v>0.62467898231230401</v>
      </c>
      <c r="AAY168" s="34">
        <v>0.62354829863885597</v>
      </c>
      <c r="AAZ168" s="34">
        <v>0.62239485330673605</v>
      </c>
      <c r="ABA168" s="34">
        <v>0.62124647568335201</v>
      </c>
      <c r="ABB168" s="34">
        <v>0.62011301994769397</v>
      </c>
      <c r="ABC168" s="34">
        <v>0.618984015441019</v>
      </c>
      <c r="ABD168" s="34">
        <v>0.61782724266252598</v>
      </c>
      <c r="ABE168" s="34">
        <v>0.61667235329306502</v>
      </c>
      <c r="ABF168" s="34">
        <v>0.61554238067130296</v>
      </c>
      <c r="ABG168" t="s">
        <v>843</v>
      </c>
      <c r="ABH168" t="s">
        <v>843</v>
      </c>
      <c r="ABI168" t="s">
        <v>1300</v>
      </c>
      <c r="ABJ168" s="34">
        <v>0.42740688431782603</v>
      </c>
      <c r="ABK168" s="34">
        <v>0.428322851662638</v>
      </c>
      <c r="ABL168" s="34">
        <v>0.42900759405405303</v>
      </c>
      <c r="ABM168" s="34">
        <v>0.42947795358211899</v>
      </c>
      <c r="ABN168" s="34">
        <v>0.42972351713503798</v>
      </c>
      <c r="ABO168" s="34">
        <v>0.42958715451686602</v>
      </c>
      <c r="ABP168" s="34">
        <v>0.42906054904565399</v>
      </c>
      <c r="ABQ168" s="34">
        <v>0.42828267838270601</v>
      </c>
      <c r="ABR168" s="34">
        <v>0.427305372573411</v>
      </c>
      <c r="ABS168" s="34">
        <v>0.42630232814576702</v>
      </c>
      <c r="ABT168" s="34">
        <v>0.42544655475772603</v>
      </c>
      <c r="ABU168" s="34">
        <v>0.42474911822904404</v>
      </c>
      <c r="ABV168" s="34">
        <v>0.42426739553091897</v>
      </c>
      <c r="ABW168" s="34">
        <v>0.42412657887416599</v>
      </c>
      <c r="ABX168" s="34">
        <v>0.424318030531737</v>
      </c>
      <c r="ABY168" s="34">
        <v>0.42459382540908203</v>
      </c>
      <c r="ABZ168" s="34">
        <v>0.424957657258971</v>
      </c>
      <c r="ACA168" s="34">
        <v>0.425555883788167</v>
      </c>
      <c r="ACB168" s="34">
        <v>0.42621948641871804</v>
      </c>
      <c r="ACC168" s="34">
        <v>0.42703138705619798</v>
      </c>
      <c r="ACD168" s="34">
        <v>0.428291610093957</v>
      </c>
      <c r="ACE168" s="34">
        <v>0.429877431992016</v>
      </c>
      <c r="ACF168" s="34">
        <v>0.43171132965006004</v>
      </c>
      <c r="ACG168" s="34">
        <v>0.43382688344001702</v>
      </c>
      <c r="ACH168" s="34">
        <v>0.436090619267477</v>
      </c>
      <c r="ACI168" s="34">
        <v>0.43853234841603195</v>
      </c>
      <c r="ACJ168" s="34">
        <v>0.44117522479261501</v>
      </c>
      <c r="ACK168" s="34">
        <v>0.44396797543626804</v>
      </c>
      <c r="ACL168" s="34">
        <v>0.44694991500329401</v>
      </c>
      <c r="ACM168" s="34">
        <v>0.45008162162364895</v>
      </c>
      <c r="ACN168" s="34">
        <v>0.45330964045278799</v>
      </c>
      <c r="ACO168" s="34">
        <v>0.45664174360473198</v>
      </c>
      <c r="ACP168" s="34">
        <v>0.46002115059975501</v>
      </c>
      <c r="ACQ168" s="34">
        <v>0.46337273761125702</v>
      </c>
      <c r="ACR168" s="34">
        <v>0.46667713702081498</v>
      </c>
      <c r="ACS168" s="34">
        <v>0.469968069861876</v>
      </c>
      <c r="ACT168" s="34">
        <v>0.47328187101823899</v>
      </c>
      <c r="ACU168" s="34">
        <v>0.476614836389812</v>
      </c>
      <c r="ACV168" s="34">
        <v>0.479929255249956</v>
      </c>
      <c r="ACW168" s="34">
        <v>0.48324316740965001</v>
      </c>
      <c r="ACX168" s="34">
        <v>0.48659022600343499</v>
      </c>
      <c r="ACY168" s="34">
        <v>0.48997082293454397</v>
      </c>
      <c r="ACZ168" s="34">
        <v>0.49337046641830201</v>
      </c>
      <c r="ADA168" s="34">
        <v>0.49677873692382302</v>
      </c>
      <c r="ADB168" s="34">
        <v>0.50023774699105805</v>
      </c>
      <c r="ADC168" s="34">
        <v>0.503792035794564</v>
      </c>
      <c r="ADD168" s="34">
        <v>0.50742878248417</v>
      </c>
      <c r="ADE168" s="34">
        <v>0.51112573391119198</v>
      </c>
      <c r="ADF168" s="34">
        <v>0.51485897605923503</v>
      </c>
      <c r="ADG168" s="34">
        <v>0.51867489723992399</v>
      </c>
      <c r="ADH168" s="34">
        <v>0.52254044968270197</v>
      </c>
      <c r="ADI168" s="34">
        <v>0.52645554437376296</v>
      </c>
      <c r="ADJ168" s="34">
        <v>0.53044672392425096</v>
      </c>
      <c r="ADK168" s="34">
        <v>0.53445128523070595</v>
      </c>
      <c r="ADL168" s="34">
        <v>0.53843702663432003</v>
      </c>
      <c r="ADM168" s="34">
        <v>0.54232063480437298</v>
      </c>
      <c r="ADN168" s="34">
        <v>0.54607053544350104</v>
      </c>
      <c r="ADO168" s="34">
        <v>0.54972362229137706</v>
      </c>
      <c r="ADP168" s="34">
        <v>0.55332394096319493</v>
      </c>
      <c r="ADQ168" s="34">
        <v>0.55684076053357601</v>
      </c>
      <c r="ADR168" s="34">
        <v>0.56021548963543999</v>
      </c>
      <c r="ADS168" s="34">
        <v>0.56344284543273193</v>
      </c>
      <c r="ADT168" s="34">
        <v>0.56647818804288597</v>
      </c>
      <c r="ADU168" s="34">
        <v>0.569383374604439</v>
      </c>
      <c r="ADV168" s="34">
        <v>0.57218573334668599</v>
      </c>
      <c r="ADW168" s="34">
        <v>0.57477976319117596</v>
      </c>
      <c r="ADX168" s="34">
        <v>0.57718346484145699</v>
      </c>
      <c r="ADY168" s="34">
        <v>0.57940825637027904</v>
      </c>
      <c r="ADZ168" s="34">
        <v>0.58147116302966606</v>
      </c>
      <c r="AEA168" s="34">
        <v>0.58341197126850297</v>
      </c>
      <c r="AEB168" s="34">
        <v>0.58525786431655902</v>
      </c>
      <c r="AEC168" s="34">
        <v>0.58696757518849407</v>
      </c>
      <c r="AED168" s="34">
        <v>0.58845087066816903</v>
      </c>
      <c r="AEE168" s="34">
        <v>0.58971097643475301</v>
      </c>
      <c r="AEF168" s="34">
        <v>0.59080874390440896</v>
      </c>
      <c r="AEG168" s="34">
        <v>0.59184267704819193</v>
      </c>
      <c r="AEH168" s="34">
        <v>0.592830088571354</v>
      </c>
      <c r="AEI168" s="34">
        <v>0.59375856971138197</v>
      </c>
      <c r="AEJ168" s="34">
        <v>0.59464828459812091</v>
      </c>
      <c r="AEK168" s="34">
        <v>0.59546633799158499</v>
      </c>
      <c r="AEL168" s="34">
        <v>0.59622879320352906</v>
      </c>
      <c r="AEM168" s="34">
        <v>0.596989730106398</v>
      </c>
      <c r="AEN168" s="34">
        <v>0.59777474622487503</v>
      </c>
      <c r="AEO168" s="34">
        <v>0.598504747232108</v>
      </c>
      <c r="AEP168" s="34">
        <v>0.59912025371178501</v>
      </c>
      <c r="AEQ168" s="34">
        <v>0.59962891543866803</v>
      </c>
      <c r="AER168" s="34">
        <v>0.600028466837774</v>
      </c>
      <c r="AES168" s="34">
        <v>0.60039263531889397</v>
      </c>
      <c r="AET168" s="34">
        <v>0.60070991251851402</v>
      </c>
      <c r="AEU168" s="34">
        <v>0.60090797893112902</v>
      </c>
      <c r="AEV168" s="34">
        <v>0.601000885493577</v>
      </c>
      <c r="AEW168" s="34">
        <v>0.60099330699530806</v>
      </c>
      <c r="AEX168" s="34">
        <v>0.60093769572707501</v>
      </c>
      <c r="AEY168" s="34">
        <v>0.60087098012467699</v>
      </c>
      <c r="AEZ168" s="34">
        <v>0.60073325856577708</v>
      </c>
      <c r="AFA168" s="34">
        <v>0.60050845506957007</v>
      </c>
      <c r="AFB168" s="34">
        <v>0.60020908291302799</v>
      </c>
      <c r="AFC168" s="34">
        <v>0.59986920881856398</v>
      </c>
      <c r="AFD168" s="34">
        <v>0.599491254166724</v>
      </c>
      <c r="AFE168" s="34">
        <v>0.59907115422713897</v>
      </c>
      <c r="AFF168" s="34">
        <v>0.59863758861178396</v>
      </c>
      <c r="AFG168" t="s">
        <v>843</v>
      </c>
      <c r="AFH168" t="s">
        <v>843</v>
      </c>
      <c r="AFI168" s="34">
        <v>0.60106000000000004</v>
      </c>
      <c r="AFJ168" s="34">
        <v>0.60138000000000003</v>
      </c>
      <c r="AFK168" s="34">
        <v>0.60159999999999991</v>
      </c>
      <c r="AFL168" s="34">
        <v>0.60220999999999991</v>
      </c>
      <c r="AFM168" s="34">
        <v>0.60270999999999997</v>
      </c>
      <c r="AFN168" s="34">
        <v>0.60311999999999999</v>
      </c>
      <c r="AFO168" s="34">
        <v>0.60350000000000004</v>
      </c>
      <c r="AFP168" s="34">
        <v>0.60382999999999998</v>
      </c>
      <c r="AFQ168" s="34">
        <v>0.60421999999999998</v>
      </c>
      <c r="AFR168" s="34">
        <v>0.57850000000000001</v>
      </c>
      <c r="AFS168" s="34">
        <v>0.5524</v>
      </c>
      <c r="AFT168" s="34">
        <v>0.55875999999999992</v>
      </c>
      <c r="AFU168" s="34">
        <v>0.56508000000000003</v>
      </c>
      <c r="AFV168" s="34">
        <v>0.57135999999999998</v>
      </c>
      <c r="AFW168" s="34">
        <v>0.57761000000000007</v>
      </c>
      <c r="AFX168" s="34">
        <v>0.58384000000000003</v>
      </c>
      <c r="AFY168" s="34">
        <v>0.59005000000000007</v>
      </c>
      <c r="AFZ168" s="34">
        <v>0.58436999999999995</v>
      </c>
      <c r="AGA168" s="34">
        <v>0.58460999999999996</v>
      </c>
      <c r="AGB168" t="s">
        <v>843</v>
      </c>
      <c r="AGC168" t="s">
        <v>843</v>
      </c>
      <c r="AGD168" t="s">
        <v>843</v>
      </c>
      <c r="AGE168" t="s">
        <v>843</v>
      </c>
      <c r="AGF168" s="34">
        <v>4.106143896933645E-4</v>
      </c>
      <c r="AGG168" t="s">
        <v>843</v>
      </c>
      <c r="AGH168" t="s">
        <v>843</v>
      </c>
      <c r="AGI168" t="s">
        <v>843</v>
      </c>
      <c r="AGJ168" t="s">
        <v>843</v>
      </c>
      <c r="AGK168" t="s">
        <v>843</v>
      </c>
      <c r="AGL168" t="s">
        <v>843</v>
      </c>
      <c r="AGM168" t="s">
        <v>843</v>
      </c>
      <c r="AGN168" t="s">
        <v>843</v>
      </c>
      <c r="AGO168" s="34">
        <v>0.35100000000000003</v>
      </c>
      <c r="AGP168" s="34">
        <v>2018</v>
      </c>
      <c r="AGQ168" t="s">
        <v>832</v>
      </c>
      <c r="AGR168" t="s">
        <v>843</v>
      </c>
      <c r="AGS168" s="34">
        <v>0.309</v>
      </c>
      <c r="AGT168" s="34">
        <v>2018</v>
      </c>
      <c r="AGU168" t="s">
        <v>832</v>
      </c>
      <c r="AGV168" t="s">
        <v>843</v>
      </c>
      <c r="AGW168" s="34">
        <v>0.63500000000000001</v>
      </c>
      <c r="AGX168" s="34">
        <v>2018</v>
      </c>
      <c r="AGY168" t="s">
        <v>832</v>
      </c>
      <c r="AGZ168" t="s">
        <v>843</v>
      </c>
      <c r="AHA168" s="34">
        <v>0.90799999999999992</v>
      </c>
      <c r="AHB168" s="34">
        <v>2018</v>
      </c>
      <c r="AHC168" t="s">
        <v>832</v>
      </c>
      <c r="AHD168" t="s">
        <v>843</v>
      </c>
      <c r="AHE168" s="34">
        <v>0.40100000000000002</v>
      </c>
      <c r="AHF168" s="34">
        <v>2018</v>
      </c>
      <c r="AHG168" t="s">
        <v>832</v>
      </c>
      <c r="AHH168" t="s">
        <v>843</v>
      </c>
      <c r="AHI168" t="s">
        <v>830</v>
      </c>
      <c r="AHJ168" s="34">
        <v>0.19104273617267609</v>
      </c>
      <c r="AHK168" s="34">
        <v>0.16613812744617462</v>
      </c>
      <c r="AHL168" s="34">
        <v>0.15070915222167969</v>
      </c>
      <c r="AHM168" s="34">
        <v>0.14940154552459717</v>
      </c>
      <c r="AHN168" s="34">
        <v>0.16388483345508575</v>
      </c>
      <c r="AHO168" t="s">
        <v>843</v>
      </c>
      <c r="AHP168" s="34"/>
      <c r="AHQ168" s="34"/>
      <c r="AHR168" s="34"/>
      <c r="AHS168" s="34"/>
      <c r="AHT168" s="34"/>
      <c r="AHU168" t="s">
        <v>843</v>
      </c>
      <c r="AHV168" s="34">
        <v>0.21022199094295502</v>
      </c>
      <c r="AHW168" s="34">
        <v>0.18343596160411835</v>
      </c>
      <c r="AHX168" s="34">
        <v>0.1638660728931427</v>
      </c>
      <c r="AHY168" s="34">
        <v>0.17582273483276367</v>
      </c>
      <c r="AHZ168" s="34">
        <v>0.24625234305858612</v>
      </c>
      <c r="AIA168" t="s">
        <v>832</v>
      </c>
      <c r="AIB168" t="s">
        <v>843</v>
      </c>
      <c r="AIC168" s="34">
        <v>0.21060159802436829</v>
      </c>
      <c r="AID168" s="34">
        <v>0.18394210934638977</v>
      </c>
      <c r="AIE168" s="34">
        <v>0.16462528705596924</v>
      </c>
      <c r="AIF168" s="34">
        <v>0.17734116315841675</v>
      </c>
      <c r="AIG168" s="34">
        <v>0.25415891408920288</v>
      </c>
      <c r="AIH168" t="s">
        <v>924</v>
      </c>
      <c r="AII168" t="s">
        <v>843</v>
      </c>
      <c r="AIJ168" s="34">
        <v>0.16993899643421173</v>
      </c>
      <c r="AIK168" s="34">
        <v>0.17080400884151459</v>
      </c>
      <c r="AIL168" s="34">
        <v>0.1706790030002594</v>
      </c>
      <c r="AIM168" s="34">
        <v>0.18312200903892517</v>
      </c>
      <c r="AIN168" s="34">
        <v>0.25416001677513123</v>
      </c>
      <c r="AIO168" t="s">
        <v>1607</v>
      </c>
      <c r="AIP168" s="34">
        <v>0.21238332986831665</v>
      </c>
      <c r="AIQ168" t="s">
        <v>843</v>
      </c>
      <c r="AIR168" s="34">
        <v>0.22136</v>
      </c>
      <c r="AIS168" s="34">
        <v>0.22045999999999999</v>
      </c>
      <c r="AIT168" s="34">
        <v>0.21406</v>
      </c>
      <c r="AIU168" s="34">
        <v>0.20797000000000002</v>
      </c>
      <c r="AIV168" s="34">
        <v>0.20565</v>
      </c>
      <c r="AIW168" s="34">
        <v>0.20480000000000001</v>
      </c>
      <c r="AIX168" t="s">
        <v>843</v>
      </c>
      <c r="AIY168" s="34">
        <v>3.2320000000000002E-2</v>
      </c>
      <c r="AIZ168" s="34">
        <v>3.0089999999999999E-2</v>
      </c>
      <c r="AJA168" s="34">
        <v>2.9670000000000002E-2</v>
      </c>
      <c r="AJB168" s="34">
        <v>2.9900000000000003E-2</v>
      </c>
      <c r="AJC168" s="34">
        <v>2.9750000000000002E-2</v>
      </c>
      <c r="AJD168" s="34">
        <v>2.9870000000000001E-2</v>
      </c>
      <c r="AJE168" t="s">
        <v>843</v>
      </c>
      <c r="AJF168" s="34">
        <v>5.4548390209674835E-2</v>
      </c>
      <c r="AJG168" s="34">
        <v>4.5502785593271255E-2</v>
      </c>
      <c r="AJH168" s="34">
        <v>3.5472705960273743E-2</v>
      </c>
      <c r="AJI168" s="34">
        <v>1.1759191751480103E-2</v>
      </c>
      <c r="AJJ168" s="34">
        <v>2.1843966096639633E-2</v>
      </c>
      <c r="AJK168" t="s">
        <v>830</v>
      </c>
      <c r="AJL168" t="s">
        <v>843</v>
      </c>
      <c r="AJM168" t="s">
        <v>843</v>
      </c>
      <c r="AJN168" s="34">
        <v>4.458150640130043E-2</v>
      </c>
      <c r="AJO168" s="34">
        <v>3.6480091512203217E-2</v>
      </c>
      <c r="AJP168" s="34">
        <v>2.3428115993738174E-2</v>
      </c>
      <c r="AJQ168" s="34">
        <v>1.8121082335710526E-2</v>
      </c>
      <c r="AJR168" s="34">
        <v>3.1999330967664719E-2</v>
      </c>
      <c r="AJS168" t="s">
        <v>832</v>
      </c>
      <c r="AJT168" t="s">
        <v>843</v>
      </c>
      <c r="AJU168" t="s">
        <v>843</v>
      </c>
      <c r="AJV168" t="s">
        <v>843</v>
      </c>
      <c r="AJW168" s="34">
        <v>2.8457526117563248E-2</v>
      </c>
      <c r="AJX168" s="34">
        <v>1.9137563183903694E-2</v>
      </c>
      <c r="AJY168" s="34">
        <v>9.0663637965917587E-3</v>
      </c>
      <c r="AJZ168" s="34">
        <v>-1.4309171587228775E-2</v>
      </c>
      <c r="AKA168" s="34">
        <v>-3.8044326938688755E-3</v>
      </c>
      <c r="AKB168" t="s">
        <v>830</v>
      </c>
      <c r="AKC168" t="s">
        <v>843</v>
      </c>
      <c r="AKD168" t="s">
        <v>843</v>
      </c>
      <c r="AKE168" t="s">
        <v>843</v>
      </c>
      <c r="AKF168" s="34">
        <v>1.844886876642704E-2</v>
      </c>
      <c r="AKG168" s="34">
        <v>1.0628249496221542E-2</v>
      </c>
      <c r="AKH168" s="34">
        <v>-1.6448451206088066E-3</v>
      </c>
      <c r="AKI168" s="34">
        <v>-6.2225665897130966E-3</v>
      </c>
      <c r="AKJ168" s="34">
        <v>8.1992587074637413E-3</v>
      </c>
      <c r="AKK168" t="s">
        <v>832</v>
      </c>
      <c r="AKL168" t="s">
        <v>843</v>
      </c>
      <c r="AKM168" s="34">
        <v>2140</v>
      </c>
      <c r="AKN168" t="s">
        <v>832</v>
      </c>
      <c r="AKO168" t="s">
        <v>843</v>
      </c>
      <c r="AKP168" s="34">
        <v>2502.65234375</v>
      </c>
      <c r="AKQ168" t="s">
        <v>830</v>
      </c>
      <c r="AKR168" t="s">
        <v>843</v>
      </c>
      <c r="AKS168" s="34">
        <v>2449.58847573807</v>
      </c>
      <c r="AKT168" t="s">
        <v>832</v>
      </c>
      <c r="AKU168" t="s">
        <v>843</v>
      </c>
      <c r="AKV168" s="34">
        <v>2184.42149316828</v>
      </c>
      <c r="AKW168" t="s">
        <v>832</v>
      </c>
      <c r="AKX168" t="s">
        <v>843</v>
      </c>
      <c r="AKY168" s="34">
        <v>0.24307012557983398</v>
      </c>
      <c r="AKZ168" s="34">
        <v>0.21500377357006073</v>
      </c>
      <c r="ALA168" s="34">
        <v>0.16356213390827179</v>
      </c>
      <c r="ALB168" s="34">
        <v>0.14429734647274017</v>
      </c>
      <c r="ALC168" s="34">
        <v>0.12591202557086945</v>
      </c>
      <c r="ALD168" t="s">
        <v>830</v>
      </c>
      <c r="ALE168" t="s">
        <v>843</v>
      </c>
      <c r="ALF168" t="s">
        <v>843</v>
      </c>
      <c r="ALG168" t="s">
        <v>843</v>
      </c>
      <c r="ALH168" s="34">
        <v>0.26244243979454041</v>
      </c>
      <c r="ALI168" s="34">
        <v>0.23251518607139587</v>
      </c>
      <c r="ALJ168" s="34">
        <v>0.17815378308296204</v>
      </c>
      <c r="ALK168" s="34">
        <v>0.1769748330116272</v>
      </c>
      <c r="ALL168" s="34">
        <v>0.21741205453872681</v>
      </c>
      <c r="ALM168" t="s">
        <v>832</v>
      </c>
    </row>
    <row r="169" spans="1:1001">
      <c r="A169" t="s">
        <v>422</v>
      </c>
      <c r="B169" t="s">
        <v>1296</v>
      </c>
      <c r="C169" t="s">
        <v>324</v>
      </c>
      <c r="D169" s="34">
        <v>3.8194995373487473E-2</v>
      </c>
      <c r="E169" t="s">
        <v>432</v>
      </c>
      <c r="F169" s="34">
        <v>4.0250305086374283E-2</v>
      </c>
      <c r="G169" t="s">
        <v>1464</v>
      </c>
      <c r="H169" s="34">
        <v>3.7115205079317093E-2</v>
      </c>
      <c r="I169" t="s">
        <v>1294</v>
      </c>
      <c r="J169" s="34">
        <v>3.8247004151344299E-2</v>
      </c>
      <c r="K169" t="s">
        <v>1521</v>
      </c>
      <c r="L169" s="34"/>
      <c r="M169" t="s">
        <v>432</v>
      </c>
      <c r="N169" s="34">
        <v>0.5648123025894165</v>
      </c>
      <c r="O169" s="34"/>
      <c r="P169" t="s">
        <v>1459</v>
      </c>
      <c r="Q169" s="34"/>
      <c r="R169" t="s">
        <v>1459</v>
      </c>
      <c r="S169" s="34">
        <v>0.61980539560317993</v>
      </c>
      <c r="T169" t="s">
        <v>432</v>
      </c>
      <c r="U169" s="34">
        <v>0.5648123025894165</v>
      </c>
      <c r="V169" t="s">
        <v>432</v>
      </c>
      <c r="W169" t="s">
        <v>843</v>
      </c>
      <c r="X169" t="s">
        <v>1464</v>
      </c>
      <c r="Y169" s="34">
        <v>0.5264778733253479</v>
      </c>
      <c r="Z169" s="34"/>
      <c r="AA169" t="s">
        <v>1459</v>
      </c>
      <c r="AB169" s="34"/>
      <c r="AC169" t="s">
        <v>1459</v>
      </c>
      <c r="AD169" s="34">
        <v>0.5820084810256958</v>
      </c>
      <c r="AE169" t="s">
        <v>1464</v>
      </c>
      <c r="AF169" s="34">
        <v>0.5264778733253479</v>
      </c>
      <c r="AG169" t="s">
        <v>1464</v>
      </c>
      <c r="AH169" t="s">
        <v>843</v>
      </c>
      <c r="AI169" t="s">
        <v>1294</v>
      </c>
      <c r="AJ169" s="34">
        <v>0.4904572069644928</v>
      </c>
      <c r="AK169" s="34"/>
      <c r="AL169" t="s">
        <v>1459</v>
      </c>
      <c r="AM169" s="34"/>
      <c r="AN169" t="s">
        <v>1459</v>
      </c>
      <c r="AO169" s="34">
        <v>0.52481281757354736</v>
      </c>
      <c r="AP169" t="s">
        <v>1294</v>
      </c>
      <c r="AQ169" s="34">
        <v>0.4904572069644928</v>
      </c>
      <c r="AR169" t="s">
        <v>1294</v>
      </c>
      <c r="AS169" t="s">
        <v>843</v>
      </c>
      <c r="AT169" t="s">
        <v>1521</v>
      </c>
      <c r="AU169" s="34">
        <v>0.49410805106163025</v>
      </c>
      <c r="AV169" s="34"/>
      <c r="AW169" t="s">
        <v>1459</v>
      </c>
      <c r="AX169" s="34"/>
      <c r="AY169" t="s">
        <v>1459</v>
      </c>
      <c r="AZ169" s="34">
        <v>0.52345061302185059</v>
      </c>
      <c r="BA169" t="s">
        <v>1521</v>
      </c>
      <c r="BB169" s="34">
        <v>0.49410805106163025</v>
      </c>
      <c r="BC169" t="s">
        <v>1521</v>
      </c>
      <c r="BD169" t="s">
        <v>843</v>
      </c>
      <c r="BE169" s="34">
        <v>0.37468296284137403</v>
      </c>
      <c r="BF169" t="s">
        <v>1594</v>
      </c>
      <c r="BG169" t="s">
        <v>843</v>
      </c>
      <c r="BH169" t="s">
        <v>432</v>
      </c>
      <c r="BI169" s="34">
        <v>3.5490713119506836</v>
      </c>
      <c r="BJ169" t="s">
        <v>819</v>
      </c>
      <c r="BK169" s="34">
        <v>3.1502320766448975</v>
      </c>
      <c r="BL169" t="s">
        <v>1294</v>
      </c>
      <c r="BM169" s="34">
        <v>5.2552704811096191</v>
      </c>
      <c r="BN169" t="s">
        <v>1521</v>
      </c>
      <c r="BO169" s="34">
        <v>4.1233325004577637</v>
      </c>
      <c r="BP169" t="s">
        <v>843</v>
      </c>
      <c r="BQ169" s="34">
        <v>3.4373955726623535</v>
      </c>
      <c r="BR169" t="s">
        <v>830</v>
      </c>
      <c r="BS169" s="34"/>
      <c r="BT169" t="s">
        <v>843</v>
      </c>
      <c r="BU169" s="34">
        <v>3.1124989986419678</v>
      </c>
      <c r="BV169" t="s">
        <v>1558</v>
      </c>
      <c r="BW169" t="s">
        <v>843</v>
      </c>
      <c r="BX169" s="34">
        <v>2.6110231876373291</v>
      </c>
      <c r="BY169" t="s">
        <v>465</v>
      </c>
      <c r="BZ169" t="s">
        <v>843</v>
      </c>
      <c r="CA169" t="s">
        <v>465</v>
      </c>
      <c r="CB169" s="34">
        <v>7.8226346522569656E-3</v>
      </c>
      <c r="CC169" s="34">
        <v>7.103451993316412E-3</v>
      </c>
      <c r="CD169" s="34">
        <v>7.3210392147302628E-3</v>
      </c>
      <c r="CE169" s="34">
        <v>7.8190751373767853E-3</v>
      </c>
      <c r="CF169" s="34">
        <v>7.2972276248037815E-3</v>
      </c>
      <c r="CG169" t="s">
        <v>843</v>
      </c>
      <c r="CH169" t="s">
        <v>465</v>
      </c>
      <c r="CI169" s="34">
        <v>9.0832607820630074E-3</v>
      </c>
      <c r="CJ169" s="34">
        <v>8.9548099786043167E-3</v>
      </c>
      <c r="CK169" s="34">
        <v>8.6809182539582253E-3</v>
      </c>
      <c r="CL169" s="34">
        <v>8.3659766241908073E-3</v>
      </c>
      <c r="CM169" s="34">
        <v>8.6410082876682281E-3</v>
      </c>
      <c r="CN169" t="s">
        <v>843</v>
      </c>
      <c r="CO169" t="s">
        <v>465</v>
      </c>
      <c r="CP169" s="34">
        <v>9.4992304220795631E-3</v>
      </c>
      <c r="CQ169" s="34">
        <v>9.1963382437825203E-3</v>
      </c>
      <c r="CR169" s="34">
        <v>8.3921756595373154E-3</v>
      </c>
      <c r="CS169" s="34">
        <v>8.7615326046943665E-3</v>
      </c>
      <c r="CT169" s="34">
        <v>9.0025216341018677E-3</v>
      </c>
      <c r="CU169" t="s">
        <v>843</v>
      </c>
      <c r="CV169" t="s">
        <v>465</v>
      </c>
      <c r="CW169" s="34">
        <v>8.8689429685473442E-3</v>
      </c>
      <c r="CX169" s="34">
        <v>8.4186391904950142E-3</v>
      </c>
      <c r="CY169" s="34">
        <v>8.6850700899958611E-3</v>
      </c>
      <c r="CZ169" s="34">
        <v>8.8439835235476494E-3</v>
      </c>
      <c r="DA169" s="34">
        <v>7.3552317917346954E-3</v>
      </c>
      <c r="DB169" t="s">
        <v>843</v>
      </c>
      <c r="DC169" s="34"/>
      <c r="DD169" s="34"/>
      <c r="DE169" s="34"/>
      <c r="DF169" s="34"/>
      <c r="DG169" s="34"/>
      <c r="DH169" t="s">
        <v>1460</v>
      </c>
      <c r="DI169" t="s">
        <v>843</v>
      </c>
      <c r="DJ169" s="34"/>
      <c r="DK169" s="34"/>
      <c r="DL169" s="34"/>
      <c r="DM169" s="34"/>
      <c r="DN169" s="34"/>
      <c r="DO169" t="s">
        <v>1460</v>
      </c>
      <c r="DP169" t="s">
        <v>843</v>
      </c>
      <c r="DQ169" s="34"/>
      <c r="DR169" t="s">
        <v>1460</v>
      </c>
      <c r="DS169" t="s">
        <v>843</v>
      </c>
      <c r="DT169" t="s">
        <v>843</v>
      </c>
      <c r="DU169" s="34">
        <v>9.8000000000000007</v>
      </c>
      <c r="DV169" t="s">
        <v>1461</v>
      </c>
      <c r="DW169" t="s">
        <v>843</v>
      </c>
      <c r="DX169" t="s">
        <v>843</v>
      </c>
      <c r="DY169" t="s">
        <v>465</v>
      </c>
      <c r="DZ169" s="34">
        <v>-1.0180930839851499E-3</v>
      </c>
      <c r="EA169" s="34">
        <v>1.8438555998727679E-3</v>
      </c>
      <c r="EB169" s="34">
        <v>5.0869784317910671E-3</v>
      </c>
      <c r="EC169" s="34">
        <v>1.5274698380380869E-3</v>
      </c>
      <c r="ED169" s="34">
        <v>1.4675638638436794E-2</v>
      </c>
      <c r="EE169" t="s">
        <v>843</v>
      </c>
      <c r="EF169" t="s">
        <v>465</v>
      </c>
      <c r="EG169" s="34">
        <v>2.6000000070780516E-3</v>
      </c>
      <c r="EH169" s="34">
        <v>5.2000000141561031E-3</v>
      </c>
      <c r="EI169" s="34">
        <v>5.8999997563660145E-3</v>
      </c>
      <c r="EJ169" s="34">
        <v>2.4000001139938831E-3</v>
      </c>
      <c r="EK169" s="34">
        <v>-4.8000002279877663E-3</v>
      </c>
      <c r="EL169" t="s">
        <v>843</v>
      </c>
      <c r="EM169" t="s">
        <v>465</v>
      </c>
      <c r="EN169" s="34">
        <v>3.0940829310566187E-4</v>
      </c>
      <c r="EO169" s="34">
        <v>6.9943261332809925E-3</v>
      </c>
      <c r="EP169" s="34">
        <v>3.0724694952368736E-3</v>
      </c>
      <c r="EQ169" s="34">
        <v>6.5421424806118011E-3</v>
      </c>
      <c r="ER169" s="34">
        <v>8.9589860290288925E-3</v>
      </c>
      <c r="ES169" t="s">
        <v>843</v>
      </c>
      <c r="ET169" t="s">
        <v>465</v>
      </c>
      <c r="EU169" s="34">
        <v>4.3664304539561272E-3</v>
      </c>
      <c r="EV169" s="34">
        <v>4.836695734411478E-3</v>
      </c>
      <c r="EW169" s="34">
        <v>4.8726005479693413E-3</v>
      </c>
      <c r="EX169" s="34">
        <v>-8.6027442011982203E-4</v>
      </c>
      <c r="EY169" s="34">
        <v>3.6760754883289337E-3</v>
      </c>
      <c r="EZ169" t="s">
        <v>843</v>
      </c>
      <c r="FA169" t="s">
        <v>1594</v>
      </c>
      <c r="FB169" s="34">
        <v>5.2342228591442108E-3</v>
      </c>
      <c r="FC169" s="34">
        <v>-1.8345281714573503E-3</v>
      </c>
      <c r="FD169" s="34">
        <v>-8.3281705155968666E-3</v>
      </c>
      <c r="FE169" s="34">
        <v>-1.0449572466313839E-2</v>
      </c>
      <c r="FF169" s="34">
        <v>-3.1050036195665598E-3</v>
      </c>
      <c r="FG169" t="s">
        <v>843</v>
      </c>
      <c r="FH169" s="34"/>
      <c r="FI169" s="34"/>
      <c r="FJ169" s="34"/>
      <c r="FK169" s="34"/>
      <c r="FL169" s="34"/>
      <c r="FM169" t="s">
        <v>843</v>
      </c>
      <c r="FN169" t="s">
        <v>843</v>
      </c>
      <c r="FO169" s="34">
        <v>0.65049000000000001</v>
      </c>
      <c r="FP169" t="s">
        <v>1462</v>
      </c>
      <c r="FQ169" t="s">
        <v>843</v>
      </c>
      <c r="FR169" t="s">
        <v>843</v>
      </c>
      <c r="FS169" s="34">
        <v>0.76666999999999996</v>
      </c>
      <c r="FT169" t="s">
        <v>1462</v>
      </c>
      <c r="FU169" t="s">
        <v>843</v>
      </c>
      <c r="FV169" t="s">
        <v>843</v>
      </c>
      <c r="FW169" s="34">
        <v>0.53088000000000002</v>
      </c>
      <c r="FX169" t="s">
        <v>1462</v>
      </c>
      <c r="FY169" t="s">
        <v>843</v>
      </c>
      <c r="FZ169" s="34">
        <v>-3.9355970919132233E-2</v>
      </c>
      <c r="GA169" s="34">
        <v>-3.2302748411893845E-2</v>
      </c>
      <c r="GB169" s="34">
        <v>-1.9278235733509064E-2</v>
      </c>
      <c r="GC169" s="34">
        <v>-1.8269278109073639E-2</v>
      </c>
      <c r="GD169" s="34">
        <v>-3.3364716917276382E-2</v>
      </c>
      <c r="GE169" t="s">
        <v>830</v>
      </c>
      <c r="GF169" t="s">
        <v>843</v>
      </c>
      <c r="GG169" s="34">
        <v>-3.8591813296079636E-2</v>
      </c>
      <c r="GH169" s="34">
        <v>-3.1322203576564789E-2</v>
      </c>
      <c r="GI169" s="34">
        <v>-1.780136302113533E-2</v>
      </c>
      <c r="GJ169" s="34">
        <v>-1.5611273236572742E-2</v>
      </c>
      <c r="GK169" s="34">
        <v>-2.986489050090313E-2</v>
      </c>
      <c r="GL169" t="s">
        <v>832</v>
      </c>
      <c r="GM169" t="s">
        <v>843</v>
      </c>
      <c r="GN169" s="34">
        <v>0.71394550800323486</v>
      </c>
      <c r="GO169" t="s">
        <v>832</v>
      </c>
      <c r="GP169" t="s">
        <v>843</v>
      </c>
      <c r="GQ169" t="s">
        <v>843</v>
      </c>
      <c r="GR169" s="34">
        <v>4.6049237251281738E-2</v>
      </c>
      <c r="GS169" s="34">
        <v>4.1991282254457474E-2</v>
      </c>
      <c r="GT169" s="34">
        <v>3.6703538149595261E-2</v>
      </c>
      <c r="GU169" s="34">
        <v>4.1871443390846252E-2</v>
      </c>
      <c r="GV169" s="34">
        <v>4.358924925327301E-2</v>
      </c>
      <c r="GW169" t="s">
        <v>832</v>
      </c>
      <c r="GX169" t="s">
        <v>843</v>
      </c>
      <c r="GY169" t="s">
        <v>843</v>
      </c>
      <c r="GZ169" t="s">
        <v>843</v>
      </c>
      <c r="HA169" t="s">
        <v>843</v>
      </c>
      <c r="HB169" t="s">
        <v>843</v>
      </c>
      <c r="HC169" t="s">
        <v>843</v>
      </c>
      <c r="HD169" t="s">
        <v>843</v>
      </c>
      <c r="HE169" t="s">
        <v>843</v>
      </c>
      <c r="HF169" t="s">
        <v>843</v>
      </c>
      <c r="HG169" t="s">
        <v>843</v>
      </c>
      <c r="HH169" s="34">
        <v>2037936</v>
      </c>
      <c r="HI169" s="34">
        <v>2053384</v>
      </c>
      <c r="HJ169" s="34">
        <v>2064737</v>
      </c>
      <c r="HK169" s="34">
        <v>2071141.9999999998</v>
      </c>
      <c r="HL169" s="34">
        <v>2075873.9999999998</v>
      </c>
      <c r="HM169" s="34">
        <v>2078661.9999999998</v>
      </c>
      <c r="HN169" s="34">
        <v>2081074.9999999998</v>
      </c>
      <c r="HO169" s="34">
        <v>2083487.9999999998</v>
      </c>
      <c r="HP169" s="34">
        <v>2086226.9999999998</v>
      </c>
      <c r="HQ169" s="34">
        <v>2089786.9999999998</v>
      </c>
      <c r="HR169" s="34">
        <v>2093828</v>
      </c>
      <c r="HS169" s="34">
        <v>2097099.0000000002</v>
      </c>
      <c r="HT169" s="34">
        <v>2099478</v>
      </c>
      <c r="HU169" s="34">
        <v>2102215</v>
      </c>
      <c r="HV169" s="34">
        <v>2105291</v>
      </c>
      <c r="HW169" s="34">
        <v>2107962</v>
      </c>
      <c r="HX169" s="34">
        <v>2110196</v>
      </c>
      <c r="HY169" s="34">
        <v>2111979</v>
      </c>
      <c r="HZ169" s="34">
        <v>2113491</v>
      </c>
      <c r="IA169" s="34">
        <v>2114176</v>
      </c>
      <c r="IB169" s="34">
        <v>2111072</v>
      </c>
      <c r="IC169" s="34">
        <v>2103330</v>
      </c>
      <c r="ID169" s="34">
        <v>2093599.0000000002</v>
      </c>
      <c r="IE169" s="34">
        <v>2085679</v>
      </c>
      <c r="IF169" s="34">
        <v>2082706.0000000002</v>
      </c>
      <c r="IG169" s="34">
        <v>2082425.0000000002</v>
      </c>
      <c r="IH169" s="34">
        <v>2081572.9999999998</v>
      </c>
      <c r="II169" s="34">
        <v>2080143.9999999998</v>
      </c>
      <c r="IJ169" s="34">
        <v>2078114.9999999998</v>
      </c>
      <c r="IK169" s="34">
        <v>2075487</v>
      </c>
      <c r="IL169" s="34">
        <v>2072255.9999999998</v>
      </c>
      <c r="IM169" s="34">
        <v>2068443.0000000002</v>
      </c>
      <c r="IN169" s="34">
        <v>2064036.9999999998</v>
      </c>
      <c r="IO169" s="34">
        <v>2059036.9999999998</v>
      </c>
      <c r="IP169" s="34">
        <v>2053511</v>
      </c>
      <c r="IQ169" s="34">
        <v>2047455</v>
      </c>
      <c r="IR169" s="34">
        <v>2040880</v>
      </c>
      <c r="IS169" s="34">
        <v>2033842</v>
      </c>
      <c r="IT169" s="34">
        <v>2026372</v>
      </c>
      <c r="IU169" s="34">
        <v>2018461</v>
      </c>
      <c r="IV169" s="34">
        <v>2010114</v>
      </c>
      <c r="IW169" s="34">
        <v>2001364</v>
      </c>
      <c r="IX169" s="34">
        <v>1992276</v>
      </c>
      <c r="IY169" s="34">
        <v>1982876</v>
      </c>
      <c r="IZ169" s="34">
        <v>1973157</v>
      </c>
      <c r="JA169" s="34">
        <v>1963152</v>
      </c>
      <c r="JB169" s="34">
        <v>1952886</v>
      </c>
      <c r="JC169" s="34">
        <v>1942373</v>
      </c>
      <c r="JD169" s="34">
        <v>1931608</v>
      </c>
      <c r="JE169" s="34">
        <v>1920582</v>
      </c>
      <c r="JF169" s="34">
        <v>1909309</v>
      </c>
      <c r="JG169" s="34">
        <v>1897805</v>
      </c>
      <c r="JH169" s="34">
        <v>1886056</v>
      </c>
      <c r="JI169" s="34">
        <v>1874063</v>
      </c>
      <c r="JJ169" s="34">
        <v>1861862</v>
      </c>
      <c r="JK169" s="34">
        <v>1849472</v>
      </c>
      <c r="JL169" s="34">
        <v>1836850</v>
      </c>
      <c r="JM169" s="34">
        <v>1823964</v>
      </c>
      <c r="JN169" s="34">
        <v>1810841</v>
      </c>
      <c r="JO169" s="34">
        <v>1797511</v>
      </c>
      <c r="JP169" s="34">
        <v>1783977</v>
      </c>
      <c r="JQ169" s="34">
        <v>1770213</v>
      </c>
      <c r="JR169" s="34">
        <v>1756268</v>
      </c>
      <c r="JS169" s="34">
        <v>1742144</v>
      </c>
      <c r="JT169" s="34">
        <v>1727813</v>
      </c>
      <c r="JU169" s="34">
        <v>1713288</v>
      </c>
      <c r="JV169" s="34">
        <v>1698596</v>
      </c>
      <c r="JW169" s="34">
        <v>1683725</v>
      </c>
      <c r="JX169" s="34">
        <v>1668672</v>
      </c>
      <c r="JY169" s="34">
        <v>1653485</v>
      </c>
      <c r="JZ169" s="34">
        <v>1638175</v>
      </c>
      <c r="KA169" s="34">
        <v>1622752</v>
      </c>
      <c r="KB169" s="34">
        <v>1607204</v>
      </c>
      <c r="KC169" s="34">
        <v>1591552</v>
      </c>
      <c r="KD169" s="34">
        <v>1575875</v>
      </c>
      <c r="KE169" s="34">
        <v>1560184</v>
      </c>
      <c r="KF169" s="34">
        <v>1544472</v>
      </c>
      <c r="KG169" s="34">
        <v>1528778</v>
      </c>
      <c r="KH169" s="34">
        <v>1513159</v>
      </c>
      <c r="KI169" s="34">
        <v>1497627</v>
      </c>
      <c r="KJ169" s="34">
        <v>1482154</v>
      </c>
      <c r="KK169" s="34">
        <v>1466778</v>
      </c>
      <c r="KL169" s="34">
        <v>1451533</v>
      </c>
      <c r="KM169" s="34">
        <v>1436449</v>
      </c>
      <c r="KN169" s="34">
        <v>1421544</v>
      </c>
      <c r="KO169" s="34">
        <v>1406828</v>
      </c>
      <c r="KP169" s="34">
        <v>1392296</v>
      </c>
      <c r="KQ169" s="34">
        <v>1377955</v>
      </c>
      <c r="KR169" s="34">
        <v>1363819</v>
      </c>
      <c r="KS169" s="34">
        <v>1349883</v>
      </c>
      <c r="KT169" s="34">
        <v>1336147</v>
      </c>
      <c r="KU169" s="34">
        <v>1322601</v>
      </c>
      <c r="KV169" s="34">
        <v>1309280</v>
      </c>
      <c r="KW169" s="34">
        <v>1296175</v>
      </c>
      <c r="KX169" s="34">
        <v>1283271</v>
      </c>
      <c r="KY169" s="34">
        <v>1270572</v>
      </c>
      <c r="KZ169" s="34">
        <v>1258065</v>
      </c>
      <c r="LA169" s="34">
        <v>1245738</v>
      </c>
      <c r="LB169" s="34">
        <v>1233585</v>
      </c>
      <c r="LC169" s="34">
        <v>1221601</v>
      </c>
      <c r="LD169" s="34">
        <v>1209753</v>
      </c>
      <c r="LE169" t="s">
        <v>843</v>
      </c>
      <c r="LF169" t="s">
        <v>843</v>
      </c>
      <c r="LG169" t="s">
        <v>843</v>
      </c>
      <c r="LH169" s="34">
        <v>6.9714691489934921E-3</v>
      </c>
      <c r="LI169" s="34">
        <v>7.551632821559906E-3</v>
      </c>
      <c r="LJ169" s="34">
        <v>5.5136936716735363E-3</v>
      </c>
      <c r="LK169" s="34">
        <v>3.0972885433584452E-3</v>
      </c>
      <c r="LL169" s="34">
        <v>2.2821237798780203E-3</v>
      </c>
      <c r="LM169" s="34">
        <v>1.3421477051451802E-3</v>
      </c>
      <c r="LN169" s="34">
        <v>1.1601696023717523E-3</v>
      </c>
      <c r="LO169" s="34">
        <v>1.1588252382352948E-3</v>
      </c>
      <c r="LP169" s="34">
        <v>1.3137590140104294E-3</v>
      </c>
      <c r="LQ169" s="34">
        <v>1.7049754969775677E-3</v>
      </c>
      <c r="LR169" s="34">
        <v>1.9318227423354983E-3</v>
      </c>
      <c r="LS169" s="34">
        <v>1.5609915135428309E-3</v>
      </c>
      <c r="LT169" s="34">
        <v>1.1337812757119536E-3</v>
      </c>
      <c r="LU169" s="34">
        <v>1.3028084067627788E-3</v>
      </c>
      <c r="LV169" s="34">
        <v>1.4621490845456719E-3</v>
      </c>
      <c r="LW169" s="34">
        <v>1.2679040664806962E-3</v>
      </c>
      <c r="LX169" s="34">
        <v>1.0592301841825247E-3</v>
      </c>
      <c r="LY169" s="34">
        <v>8.4458844503387809E-4</v>
      </c>
      <c r="LZ169" s="34">
        <v>7.1566004771739244E-4</v>
      </c>
      <c r="MA169" s="34">
        <v>3.2405581441707909E-4</v>
      </c>
      <c r="MB169" s="34">
        <v>-1.4692631084471941E-3</v>
      </c>
      <c r="MC169" s="34">
        <v>-3.6740722134709358E-3</v>
      </c>
      <c r="MD169" s="34">
        <v>-4.6372083015739918E-3</v>
      </c>
      <c r="ME169" s="34">
        <v>-3.7901329342275858E-3</v>
      </c>
      <c r="MF169" s="34">
        <v>-1.426451955921948E-3</v>
      </c>
      <c r="MG169" s="34">
        <v>-1.3492972357198596E-4</v>
      </c>
      <c r="MH169" s="34">
        <v>-4.0922209154814482E-4</v>
      </c>
      <c r="MI169" s="34">
        <v>-6.8673578789457679E-4</v>
      </c>
      <c r="MJ169" s="34">
        <v>-9.7588927019387484E-4</v>
      </c>
      <c r="MK169" s="34">
        <v>-1.2654078891500831E-3</v>
      </c>
      <c r="ML169" s="34">
        <v>-1.5579561004415154E-3</v>
      </c>
      <c r="MM169" s="34">
        <v>-1.8417185638099909E-3</v>
      </c>
      <c r="MN169" s="34">
        <v>-2.1323764231055975E-3</v>
      </c>
      <c r="MO169" s="34">
        <v>-2.4253760930150747E-3</v>
      </c>
      <c r="MP169" s="34">
        <v>-2.6873867027461529E-3</v>
      </c>
      <c r="MQ169" s="34">
        <v>-2.9534525237977505E-3</v>
      </c>
      <c r="MR169" s="34">
        <v>-3.2164710573852062E-3</v>
      </c>
      <c r="MS169" s="34">
        <v>-3.4544721711426973E-3</v>
      </c>
      <c r="MT169" s="34">
        <v>-3.6796131171286106E-3</v>
      </c>
      <c r="MU169" s="34">
        <v>-3.9116623811423779E-3</v>
      </c>
      <c r="MV169" s="34">
        <v>-4.1439030319452286E-3</v>
      </c>
      <c r="MW169" s="34">
        <v>-4.3624886311590672E-3</v>
      </c>
      <c r="MX169" s="34">
        <v>-4.5512444339692593E-3</v>
      </c>
      <c r="MY169" s="34">
        <v>-4.729387816041708E-3</v>
      </c>
      <c r="MZ169" s="34">
        <v>-4.913517739623785E-3</v>
      </c>
      <c r="NA169" s="34">
        <v>-5.0834533758461475E-3</v>
      </c>
      <c r="NB169" s="34">
        <v>-5.2430662326514721E-3</v>
      </c>
      <c r="NC169" s="34">
        <v>-5.397857166826725E-3</v>
      </c>
      <c r="ND169" s="34">
        <v>-5.5576045997440815E-3</v>
      </c>
      <c r="NE169" s="34">
        <v>-5.7245516218245029E-3</v>
      </c>
      <c r="NF169" s="34">
        <v>-5.8868685737252235E-3</v>
      </c>
      <c r="NG169" s="34">
        <v>-6.0434411279857159E-3</v>
      </c>
      <c r="NH169" s="34">
        <v>-6.210078950971365E-3</v>
      </c>
      <c r="NI169" s="34">
        <v>-6.3790748827159405E-3</v>
      </c>
      <c r="NJ169" s="34">
        <v>-6.5317391417920589E-3</v>
      </c>
      <c r="NK169" s="34">
        <v>-6.6768694669008255E-3</v>
      </c>
      <c r="NL169" s="34">
        <v>-6.8480446934700012E-3</v>
      </c>
      <c r="NM169" s="34">
        <v>-7.0399935357272625E-3</v>
      </c>
      <c r="NN169" s="34">
        <v>-7.2207762859761715E-3</v>
      </c>
      <c r="NO169" s="34">
        <v>-7.3884478770196438E-3</v>
      </c>
      <c r="NP169" s="34">
        <v>-7.557788398116827E-3</v>
      </c>
      <c r="NQ169" s="34">
        <v>-7.7452631667256355E-3</v>
      </c>
      <c r="NR169" s="34">
        <v>-7.9087754711508751E-3</v>
      </c>
      <c r="NS169" s="34">
        <v>-8.0745648592710495E-3</v>
      </c>
      <c r="NT169" s="34">
        <v>-8.2600917667150497E-3</v>
      </c>
      <c r="NU169" s="34">
        <v>-8.4421159699559212E-3</v>
      </c>
      <c r="NV169" s="34">
        <v>-8.6123039945960045E-3</v>
      </c>
      <c r="NW169" s="34">
        <v>-8.7934266775846481E-3</v>
      </c>
      <c r="NX169" s="34">
        <v>-8.9805005118250847E-3</v>
      </c>
      <c r="NY169" s="34">
        <v>-9.1429185122251511E-3</v>
      </c>
      <c r="NZ169" s="34">
        <v>-9.3023646622896194E-3</v>
      </c>
      <c r="OA169" s="34">
        <v>-9.4593437388539314E-3</v>
      </c>
      <c r="OB169" s="34">
        <v>-9.6274502575397491E-3</v>
      </c>
      <c r="OC169" s="34">
        <v>-9.7863823175430298E-3</v>
      </c>
      <c r="OD169" s="34">
        <v>-9.8989671096205711E-3</v>
      </c>
      <c r="OE169" s="34">
        <v>-1.0006910189986229E-2</v>
      </c>
      <c r="OF169" s="34">
        <v>-1.0121658444404602E-2</v>
      </c>
      <c r="OG169" s="34">
        <v>-1.0213380679488182E-2</v>
      </c>
      <c r="OH169" s="34">
        <v>-1.0269205085933208E-2</v>
      </c>
      <c r="OI169" s="34">
        <v>-1.0317662730813026E-2</v>
      </c>
      <c r="OJ169" s="34">
        <v>-1.0385420173406601E-2</v>
      </c>
      <c r="OK169" s="34">
        <v>-1.0428276844322681E-2</v>
      </c>
      <c r="OL169" s="34">
        <v>-1.0447919368743896E-2</v>
      </c>
      <c r="OM169" s="34">
        <v>-1.0446143336594105E-2</v>
      </c>
      <c r="ON169" s="34">
        <v>-1.0430490598082542E-2</v>
      </c>
      <c r="OO169" s="34">
        <v>-1.0406079702079296E-2</v>
      </c>
      <c r="OP169" s="34">
        <v>-1.0383341461420059E-2</v>
      </c>
      <c r="OQ169" s="34">
        <v>-1.0353666730225086E-2</v>
      </c>
      <c r="OR169" s="34">
        <v>-1.0311663150787354E-2</v>
      </c>
      <c r="OS169" s="34">
        <v>-1.0270930826663971E-2</v>
      </c>
      <c r="OT169" s="34">
        <v>-1.0227822698652744E-2</v>
      </c>
      <c r="OU169" s="34">
        <v>-1.0189847089350224E-2</v>
      </c>
      <c r="OV169" s="34">
        <v>-1.0122884996235371E-2</v>
      </c>
      <c r="OW169" s="34">
        <v>-1.0059747844934464E-2</v>
      </c>
      <c r="OX169" s="34">
        <v>-1.000533252954483E-2</v>
      </c>
      <c r="OY169" s="34">
        <v>-9.9450945854187012E-3</v>
      </c>
      <c r="OZ169" s="34">
        <v>-9.8923668265342712E-3</v>
      </c>
      <c r="PA169" s="34">
        <v>-9.8467012867331505E-3</v>
      </c>
      <c r="PB169" s="34">
        <v>-9.8035614937543869E-3</v>
      </c>
      <c r="PC169" s="34">
        <v>-9.762270376086235E-3</v>
      </c>
      <c r="PD169" s="34">
        <v>-9.7460867837071419E-3</v>
      </c>
      <c r="PE169" t="s">
        <v>1300</v>
      </c>
      <c r="PF169" t="s">
        <v>843</v>
      </c>
      <c r="PG169" t="s">
        <v>843</v>
      </c>
      <c r="PH169" t="s">
        <v>843</v>
      </c>
      <c r="PI169" t="s">
        <v>843</v>
      </c>
      <c r="PJ169" t="s">
        <v>1300</v>
      </c>
      <c r="PK169" s="34">
        <v>0.50333523750305176</v>
      </c>
      <c r="PL169" s="34">
        <v>0.50178045034408569</v>
      </c>
      <c r="PM169" s="34">
        <v>0.50087785720825195</v>
      </c>
      <c r="PN169" s="34">
        <v>0.50068753957748413</v>
      </c>
      <c r="PO169" s="34">
        <v>0.50054097175598145</v>
      </c>
      <c r="PP169" s="34">
        <v>0.50039017200469971</v>
      </c>
      <c r="PQ169" s="34">
        <v>0.50022369623184204</v>
      </c>
      <c r="PR169" s="34">
        <v>0.50007152557373047</v>
      </c>
      <c r="PS169" s="34">
        <v>0.4999537467956543</v>
      </c>
      <c r="PT169" s="34">
        <v>0.49983370304107666</v>
      </c>
      <c r="PU169" s="34">
        <v>0.49970197677612305</v>
      </c>
      <c r="PV169" s="34">
        <v>0.49957776069641113</v>
      </c>
      <c r="PW169" s="34">
        <v>0.49947890639305115</v>
      </c>
      <c r="PX169" s="34">
        <v>0.4993780255317688</v>
      </c>
      <c r="PY169" s="34">
        <v>0.49926304817199707</v>
      </c>
      <c r="PZ169" s="34">
        <v>0.49916791915893555</v>
      </c>
      <c r="QA169" s="34">
        <v>0.49907070398330688</v>
      </c>
      <c r="QB169" s="34">
        <v>0.49898365139961243</v>
      </c>
      <c r="QC169" s="34">
        <v>0.49891009926795959</v>
      </c>
      <c r="QD169" s="34">
        <v>0.49884068965911865</v>
      </c>
      <c r="QE169" s="34">
        <v>0.49874377250671387</v>
      </c>
      <c r="QF169" s="34">
        <v>0.49858888983726501</v>
      </c>
      <c r="QG169" s="34">
        <v>0.49843594431877136</v>
      </c>
      <c r="QH169" s="34">
        <v>0.49832835793495178</v>
      </c>
      <c r="QI169" s="34">
        <v>0.4982810914516449</v>
      </c>
      <c r="QJ169" s="34">
        <v>0.49826619029045105</v>
      </c>
      <c r="QK169" s="34">
        <v>0.49825397133827209</v>
      </c>
      <c r="QL169" s="34">
        <v>0.49824482202529907</v>
      </c>
      <c r="QM169" s="34">
        <v>0.49823853373527527</v>
      </c>
      <c r="QN169" s="34">
        <v>0.49823486804962158</v>
      </c>
      <c r="QO169" s="34">
        <v>0.49823573231697083</v>
      </c>
      <c r="QP169" s="34">
        <v>0.49824190139770508</v>
      </c>
      <c r="QQ169" s="34">
        <v>0.49825462698936462</v>
      </c>
      <c r="QR169" s="34">
        <v>0.49827370047569275</v>
      </c>
      <c r="QS169" s="34">
        <v>0.4982987642288208</v>
      </c>
      <c r="QT169" s="34">
        <v>0.49833330512046814</v>
      </c>
      <c r="QU169" s="34">
        <v>0.49837815761566162</v>
      </c>
      <c r="QV169" s="34">
        <v>0.49843302369117737</v>
      </c>
      <c r="QW169" s="34">
        <v>0.49849829077720642</v>
      </c>
      <c r="QX169" s="34">
        <v>0.49857291579246521</v>
      </c>
      <c r="QY169" s="34">
        <v>0.49865877628326416</v>
      </c>
      <c r="QZ169" s="34">
        <v>0.49875685572624207</v>
      </c>
      <c r="RA169" s="34">
        <v>0.49886512756347656</v>
      </c>
      <c r="RB169" s="34">
        <v>0.49898481369018555</v>
      </c>
      <c r="RC169" s="34">
        <v>0.49911537766456604</v>
      </c>
      <c r="RD169" s="34">
        <v>0.49925374984741211</v>
      </c>
      <c r="RE169" s="34">
        <v>0.49940189719200134</v>
      </c>
      <c r="RF169" s="34">
        <v>0.49956315755844116</v>
      </c>
      <c r="RG169" s="34">
        <v>0.49973183870315552</v>
      </c>
      <c r="RH169" s="34">
        <v>0.4999062716960907</v>
      </c>
      <c r="RI169" s="34">
        <v>0.50008773803710938</v>
      </c>
      <c r="RJ169" s="34">
        <v>0.50027692317962646</v>
      </c>
      <c r="RK169" s="34">
        <v>0.50047028064727783</v>
      </c>
      <c r="RL169" s="34">
        <v>0.50066620111465454</v>
      </c>
      <c r="RM169" s="34">
        <v>0.50086688995361328</v>
      </c>
      <c r="RN169" s="34">
        <v>0.50106734037399292</v>
      </c>
      <c r="RO169" s="34">
        <v>0.50126737356185913</v>
      </c>
      <c r="RP169" s="34">
        <v>0.50146770477294922</v>
      </c>
      <c r="RQ169" s="34">
        <v>0.50166523456573486</v>
      </c>
      <c r="RR169" s="34">
        <v>0.50185894966125488</v>
      </c>
      <c r="RS169" s="34">
        <v>0.50205129384994507</v>
      </c>
      <c r="RT169" s="34">
        <v>0.50224071741104126</v>
      </c>
      <c r="RU169" s="34">
        <v>0.50242847204208374</v>
      </c>
      <c r="RV169" s="34">
        <v>0.5026128888130188</v>
      </c>
      <c r="RW169" s="34">
        <v>0.5027957558631897</v>
      </c>
      <c r="RX169" s="34">
        <v>0.5029749870300293</v>
      </c>
      <c r="RY169" s="34">
        <v>0.5031549334526062</v>
      </c>
      <c r="RZ169" s="34">
        <v>0.503337562084198</v>
      </c>
      <c r="SA169" s="34">
        <v>0.5035213828086853</v>
      </c>
      <c r="SB169" s="34">
        <v>0.50370156764984131</v>
      </c>
      <c r="SC169" s="34">
        <v>0.50388509035110474</v>
      </c>
      <c r="SD169" s="34">
        <v>0.50407087802886963</v>
      </c>
      <c r="SE169" s="34">
        <v>0.5042564868927002</v>
      </c>
      <c r="SF169" s="34">
        <v>0.5044434666633606</v>
      </c>
      <c r="SG169" s="34">
        <v>0.50463074445724487</v>
      </c>
      <c r="SH169" s="34">
        <v>0.50481927394866943</v>
      </c>
      <c r="SI169" s="34">
        <v>0.50500881671905518</v>
      </c>
      <c r="SJ169" s="34">
        <v>0.50520151853561401</v>
      </c>
      <c r="SK169" s="34">
        <v>0.50539302825927734</v>
      </c>
      <c r="SL169" s="34">
        <v>0.50558251142501831</v>
      </c>
      <c r="SM169" s="34">
        <v>0.50576728582382202</v>
      </c>
      <c r="SN169" s="34">
        <v>0.5059504508972168</v>
      </c>
      <c r="SO169" s="34">
        <v>0.50613385438919067</v>
      </c>
      <c r="SP169" s="34">
        <v>0.5063096284866333</v>
      </c>
      <c r="SQ169" s="34">
        <v>0.50647819042205811</v>
      </c>
      <c r="SR169" s="34">
        <v>0.50663906335830688</v>
      </c>
      <c r="SS169" s="34">
        <v>0.50679022073745728</v>
      </c>
      <c r="ST169" s="34">
        <v>0.5069345235824585</v>
      </c>
      <c r="SU169" s="34">
        <v>0.50707536935806274</v>
      </c>
      <c r="SV169" s="34">
        <v>0.50720691680908203</v>
      </c>
      <c r="SW169" s="34">
        <v>0.50732439756393433</v>
      </c>
      <c r="SX169" s="34">
        <v>0.5074387788772583</v>
      </c>
      <c r="SY169" s="34">
        <v>0.50754308700561523</v>
      </c>
      <c r="SZ169" s="34">
        <v>0.50763976573944092</v>
      </c>
      <c r="TA169" s="34">
        <v>0.50773143768310547</v>
      </c>
      <c r="TB169" s="34">
        <v>0.50781303644180298</v>
      </c>
      <c r="TC169" s="34">
        <v>0.50788867473602295</v>
      </c>
      <c r="TD169" s="34">
        <v>0.50795996189117432</v>
      </c>
      <c r="TE169" s="34">
        <v>0.50802415609359741</v>
      </c>
      <c r="TF169" s="34">
        <v>0.50807750225067139</v>
      </c>
      <c r="TG169" s="34">
        <v>0.5081251859664917</v>
      </c>
      <c r="TH169" t="s">
        <v>843</v>
      </c>
      <c r="TI169" t="s">
        <v>843</v>
      </c>
      <c r="TJ169" t="s">
        <v>1300</v>
      </c>
      <c r="TK169" s="34">
        <v>0.67800477493031597</v>
      </c>
      <c r="TL169" s="34">
        <v>0.67805218117994503</v>
      </c>
      <c r="TM169" s="34">
        <v>0.67907123280107795</v>
      </c>
      <c r="TN169" s="34">
        <v>0.68164044724107598</v>
      </c>
      <c r="TO169" s="34">
        <v>0.68447827650467308</v>
      </c>
      <c r="TP169" s="34">
        <v>0.68760681447805994</v>
      </c>
      <c r="TQ169" s="34">
        <v>0.69086056704814391</v>
      </c>
      <c r="TR169" s="34">
        <v>0.69386792724508095</v>
      </c>
      <c r="TS169" s="34">
        <v>0.69656585788603098</v>
      </c>
      <c r="TT169" s="34">
        <v>0.69916773834660206</v>
      </c>
      <c r="TU169" s="34">
        <v>0.70149553831546796</v>
      </c>
      <c r="TV169" s="34">
        <v>0.70348879488073901</v>
      </c>
      <c r="TW169" s="34">
        <v>0.70458847389684498</v>
      </c>
      <c r="TX169" s="34">
        <v>0.70426937675989909</v>
      </c>
      <c r="TY169" s="34">
        <v>0.70302632747681892</v>
      </c>
      <c r="TZ169" s="34">
        <v>0.70161487730803496</v>
      </c>
      <c r="UA169" s="34">
        <v>0.70036977607767203</v>
      </c>
      <c r="UB169" s="34">
        <v>0.69913756224317591</v>
      </c>
      <c r="UC169" s="34">
        <v>0.69758068522648098</v>
      </c>
      <c r="UD169" s="34">
        <v>0.69522665095053593</v>
      </c>
      <c r="UE169" s="34">
        <v>0.69293673852354098</v>
      </c>
      <c r="UF169" s="34">
        <v>0.69165965397726492</v>
      </c>
      <c r="UG169" s="34">
        <v>0.69081464282669303</v>
      </c>
      <c r="UH169" s="34">
        <v>0.68947690416406404</v>
      </c>
      <c r="UI169" s="34">
        <v>0.68700615617522498</v>
      </c>
      <c r="UJ169" s="34">
        <v>0.68408170380246702</v>
      </c>
      <c r="UK169" s="34">
        <v>0.68122208541329099</v>
      </c>
      <c r="UL169" s="34">
        <v>0.67856223449861308</v>
      </c>
      <c r="UM169" s="34">
        <v>0.67622677282056098</v>
      </c>
      <c r="UN169" s="34">
        <v>0.67396278560164402</v>
      </c>
      <c r="UO169" s="34">
        <v>0.67174366288326892</v>
      </c>
      <c r="UP169" s="34">
        <v>0.66960897641366002</v>
      </c>
      <c r="UQ169" s="34">
        <v>0.66748851885891591</v>
      </c>
      <c r="UR169" s="34">
        <v>0.66525597518257895</v>
      </c>
      <c r="US169" s="34">
        <v>0.66284353967424592</v>
      </c>
      <c r="UT169" s="34">
        <v>0.66035875278302891</v>
      </c>
      <c r="UU169" s="34">
        <v>0.65793423864564304</v>
      </c>
      <c r="UV169" s="34">
        <v>0.65542308596243004</v>
      </c>
      <c r="UW169" s="34">
        <v>0.65280782600628096</v>
      </c>
      <c r="UX169" s="34">
        <v>0.65004435308773589</v>
      </c>
      <c r="UY169" s="34">
        <v>0.64704787887652104</v>
      </c>
      <c r="UZ169" s="34">
        <v>0.64385497993993601</v>
      </c>
      <c r="VA169" s="34">
        <v>0.64058293128060595</v>
      </c>
      <c r="VB169" s="34">
        <v>0.63717464863527706</v>
      </c>
      <c r="VC169" s="34">
        <v>0.63346926612258103</v>
      </c>
      <c r="VD169" s="34">
        <v>0.62941467868644896</v>
      </c>
      <c r="VE169" s="34">
        <v>0.62504662971792302</v>
      </c>
      <c r="VF169" s="34">
        <v>0.62039149525052695</v>
      </c>
      <c r="VG169" s="34">
        <v>0.61557339791510501</v>
      </c>
      <c r="VH169" s="34">
        <v>0.61072857361168997</v>
      </c>
      <c r="VI169" s="34">
        <v>0.60596870386092594</v>
      </c>
      <c r="VJ169" s="34">
        <v>0.60130782667344596</v>
      </c>
      <c r="VK169" s="34">
        <v>0.59658127951098006</v>
      </c>
      <c r="VL169" s="34">
        <v>0.59183186695648304</v>
      </c>
      <c r="VM169" s="34">
        <v>0.58735647772056199</v>
      </c>
      <c r="VN169" s="34">
        <v>0.58310414623853402</v>
      </c>
      <c r="VO169" s="34">
        <v>0.57879238337163696</v>
      </c>
      <c r="VP169" s="34">
        <v>0.57470597007397106</v>
      </c>
      <c r="VQ169" s="34">
        <v>0.57084277415852602</v>
      </c>
      <c r="VR169" s="34">
        <v>0.56685077309679899</v>
      </c>
      <c r="VS169" s="34">
        <v>0.56291196579328107</v>
      </c>
      <c r="VT169" s="34">
        <v>0.55928184913340895</v>
      </c>
      <c r="VU169" s="34">
        <v>0.55611131102998002</v>
      </c>
      <c r="VV169" s="34">
        <v>0.55339369191065702</v>
      </c>
      <c r="VW169" s="34">
        <v>0.55106860522521794</v>
      </c>
      <c r="VX169" s="34">
        <v>0.54894390201764098</v>
      </c>
      <c r="VY169" s="34">
        <v>0.54670739834545701</v>
      </c>
      <c r="VZ169" s="34">
        <v>0.54433087350962905</v>
      </c>
      <c r="WA169" s="34">
        <v>0.54202936765602605</v>
      </c>
      <c r="WB169" s="34">
        <v>0.54070026057093401</v>
      </c>
      <c r="WC169" s="34">
        <v>0.54048240892530108</v>
      </c>
      <c r="WD169" s="34">
        <v>0.54042716953273495</v>
      </c>
      <c r="WE169" s="34">
        <v>0.54020383853071496</v>
      </c>
      <c r="WF169" s="34">
        <v>0.53976827014394402</v>
      </c>
      <c r="WG169" s="34">
        <v>0.53894122313000703</v>
      </c>
      <c r="WH169" s="34">
        <v>0.53761351225240095</v>
      </c>
      <c r="WI169" s="34">
        <v>0.536373121808981</v>
      </c>
      <c r="WJ169" s="34">
        <v>0.535259031965716</v>
      </c>
      <c r="WK169" s="34">
        <v>0.53395296398033398</v>
      </c>
      <c r="WL169" s="34">
        <v>0.53248739505898302</v>
      </c>
      <c r="WM169" s="34">
        <v>0.53089759903491807</v>
      </c>
      <c r="WN169" s="34">
        <v>0.52935702289064102</v>
      </c>
      <c r="WO169" s="34">
        <v>0.52806258213302104</v>
      </c>
      <c r="WP169" s="34">
        <v>0.52707892866367001</v>
      </c>
      <c r="WQ169" s="34">
        <v>0.52650022563486398</v>
      </c>
      <c r="WR169" s="34">
        <v>0.52623971311337003</v>
      </c>
      <c r="WS169" s="34">
        <v>0.52593897923323096</v>
      </c>
      <c r="WT169" s="34">
        <v>0.52557775834479403</v>
      </c>
      <c r="WU169" s="34">
        <v>0.52516482215192095</v>
      </c>
      <c r="WV169" s="34">
        <v>0.52474380196513304</v>
      </c>
      <c r="WW169" s="34">
        <v>0.52430403402620895</v>
      </c>
      <c r="WX169" s="34">
        <v>0.52383389857035501</v>
      </c>
      <c r="WY169" s="34">
        <v>0.52332637912683999</v>
      </c>
      <c r="WZ169" s="34">
        <v>0.52282929497532893</v>
      </c>
      <c r="XA169" s="34">
        <v>0.52234466544660696</v>
      </c>
      <c r="XB169" s="34">
        <v>0.52183465399835693</v>
      </c>
      <c r="XC169" s="34">
        <v>0.52130234872508607</v>
      </c>
      <c r="XD169" s="34">
        <v>0.52077643934759998</v>
      </c>
      <c r="XE169" s="34">
        <v>0.52027484110343403</v>
      </c>
      <c r="XF169" s="34">
        <v>0.51976136234335102</v>
      </c>
      <c r="XG169" s="34">
        <v>0.51923926588289804</v>
      </c>
      <c r="XH169" t="s">
        <v>843</v>
      </c>
      <c r="XI169" t="s">
        <v>1300</v>
      </c>
      <c r="XJ169" s="34">
        <v>0.63436183333574592</v>
      </c>
      <c r="XK169" s="34">
        <v>0.63458125708586399</v>
      </c>
      <c r="XL169" s="34">
        <v>0.63562962256209898</v>
      </c>
      <c r="XM169" s="34">
        <v>0.637976382600425</v>
      </c>
      <c r="XN169" s="34">
        <v>0.64060158742737106</v>
      </c>
      <c r="XO169" s="34">
        <v>0.64366846469785299</v>
      </c>
      <c r="XP169" s="34">
        <v>0.64676750074660905</v>
      </c>
      <c r="XQ169" s="34">
        <v>0.64901285728547509</v>
      </c>
      <c r="XR169" s="34">
        <v>0.65005054579391397</v>
      </c>
      <c r="XS169" s="34">
        <v>0.650427615247962</v>
      </c>
      <c r="XT169" s="34">
        <v>0.65041875454908404</v>
      </c>
      <c r="XU169" s="34">
        <v>0.65017468174495308</v>
      </c>
      <c r="XV169" s="34">
        <v>0.64936188900288494</v>
      </c>
      <c r="XW169" s="34">
        <v>0.647573000960177</v>
      </c>
      <c r="XX169" s="34">
        <v>0.64509086867326204</v>
      </c>
      <c r="XY169" s="34">
        <v>0.64249070903555194</v>
      </c>
      <c r="XZ169" s="34">
        <v>0.64017347203766906</v>
      </c>
      <c r="YA169" s="34">
        <v>0.63814428035133897</v>
      </c>
      <c r="YB169" s="34">
        <v>0.63603251681696304</v>
      </c>
      <c r="YC169" s="34">
        <v>0.633123968865411</v>
      </c>
      <c r="YD169" s="34">
        <v>0.63022071966771398</v>
      </c>
      <c r="YE169" s="34">
        <v>0.62844061559526998</v>
      </c>
      <c r="YF169" s="34">
        <v>0.62734855799715195</v>
      </c>
      <c r="YG169" s="34">
        <v>0.62594819241120003</v>
      </c>
      <c r="YH169" s="34">
        <v>0.62344292075859997</v>
      </c>
      <c r="YI169" s="34">
        <v>0.62046018955309101</v>
      </c>
      <c r="YJ169" s="34">
        <v>0.61753299067580103</v>
      </c>
      <c r="YK169" s="34">
        <v>0.61473974524366004</v>
      </c>
      <c r="YL169" s="34">
        <v>0.61223777317424699</v>
      </c>
      <c r="YM169" s="34">
        <v>0.60999057088770003</v>
      </c>
      <c r="YN169" s="34">
        <v>0.60802444486213192</v>
      </c>
      <c r="YO169" s="34">
        <v>0.60607495589677796</v>
      </c>
      <c r="YP169" s="34">
        <v>0.60384891356114301</v>
      </c>
      <c r="YQ169" s="34">
        <v>0.60129040874680495</v>
      </c>
      <c r="YR169" s="34">
        <v>0.598298962119024</v>
      </c>
      <c r="YS169" s="34">
        <v>0.59484667424843896</v>
      </c>
      <c r="YT169" s="34">
        <v>0.59123137843268092</v>
      </c>
      <c r="YU169" s="34">
        <v>0.58759407072919101</v>
      </c>
      <c r="YV169" s="34">
        <v>0.58387946536963597</v>
      </c>
      <c r="YW169" s="34">
        <v>0.57989983955601798</v>
      </c>
      <c r="YX169" s="34">
        <v>0.57562506405109404</v>
      </c>
      <c r="YY169" s="34">
        <v>0.57108262887644901</v>
      </c>
      <c r="YZ169" s="34">
        <v>0.56628574554931099</v>
      </c>
      <c r="ZA169" s="34">
        <v>0.56134588379351102</v>
      </c>
      <c r="ZB169" s="34">
        <v>0.55637553331426093</v>
      </c>
      <c r="ZC169" s="34">
        <v>0.55147422322005002</v>
      </c>
      <c r="ZD169" s="34">
        <v>0.54666287398825997</v>
      </c>
      <c r="ZE169" s="34">
        <v>0.54173772449016599</v>
      </c>
      <c r="ZF169" s="34">
        <v>0.53673623219618105</v>
      </c>
      <c r="ZG169" s="34">
        <v>0.53200866508398592</v>
      </c>
      <c r="ZH169" s="34">
        <v>0.527514142551049</v>
      </c>
      <c r="ZI169" s="34">
        <v>0.52294729964353603</v>
      </c>
      <c r="ZJ169" s="34">
        <v>0.51857857916769701</v>
      </c>
      <c r="ZK169" s="34">
        <v>0.51440839651377901</v>
      </c>
      <c r="ZL169" s="34">
        <v>0.51009137355739198</v>
      </c>
      <c r="ZM169" s="34">
        <v>0.505797196658613</v>
      </c>
      <c r="ZN169" s="34">
        <v>0.50177545846842697</v>
      </c>
      <c r="ZO169" s="34">
        <v>0.49822227850988299</v>
      </c>
      <c r="ZP169" s="34">
        <v>0.49515335692089996</v>
      </c>
      <c r="ZQ169" s="34">
        <v>0.492483773395545</v>
      </c>
      <c r="ZR169" s="34">
        <v>0.49002033097960301</v>
      </c>
      <c r="ZS169" s="34">
        <v>0.48748286223183301</v>
      </c>
      <c r="ZT169" s="34">
        <v>0.48483830486007795</v>
      </c>
      <c r="ZU169" s="34">
        <v>0.48227557538297605</v>
      </c>
      <c r="ZV169" s="34">
        <v>0.48066631053244796</v>
      </c>
      <c r="ZW169" s="34">
        <v>0.48014140062849897</v>
      </c>
      <c r="ZX169" s="34">
        <v>0.47979272293117398</v>
      </c>
      <c r="ZY169" s="34">
        <v>0.47930214257078801</v>
      </c>
      <c r="ZZ169" s="34">
        <v>0.47861278950782699</v>
      </c>
      <c r="AAA169" s="34">
        <v>0.47756510569043698</v>
      </c>
      <c r="AAB169" s="34">
        <v>0.47607016224462001</v>
      </c>
      <c r="AAC169" s="34">
        <v>0.474671260510312</v>
      </c>
      <c r="AAD169" s="34">
        <v>0.47337004928125198</v>
      </c>
      <c r="AAE169" s="34">
        <v>0.471897704849639</v>
      </c>
      <c r="AAF169" s="34">
        <v>0.47029967478384999</v>
      </c>
      <c r="AAG169" s="34">
        <v>0.468587999876938</v>
      </c>
      <c r="AAH169" s="34">
        <v>0.46693318717761995</v>
      </c>
      <c r="AAI169" s="34">
        <v>0.46556613662476304</v>
      </c>
      <c r="AAJ169" s="34">
        <v>0.46454190718162897</v>
      </c>
      <c r="AAK169" s="34">
        <v>0.46392092290002801</v>
      </c>
      <c r="AAL169" s="34">
        <v>0.46363670711680399</v>
      </c>
      <c r="AAM169" s="34">
        <v>0.46334944233229503</v>
      </c>
      <c r="AAN169" s="34">
        <v>0.46303751380007002</v>
      </c>
      <c r="AAO169" s="34">
        <v>0.46269550815935701</v>
      </c>
      <c r="AAP169" s="34">
        <v>0.46235872320563998</v>
      </c>
      <c r="AAQ169" s="34">
        <v>0.46201471040337205</v>
      </c>
      <c r="AAR169" s="34">
        <v>0.46166028572218598</v>
      </c>
      <c r="AAS169" s="34">
        <v>0.46129155161090202</v>
      </c>
      <c r="AAT169" s="34">
        <v>0.46091543706145599</v>
      </c>
      <c r="AAU169" s="34">
        <v>0.46055455896749597</v>
      </c>
      <c r="AAV169" s="34">
        <v>0.46021413071096601</v>
      </c>
      <c r="AAW169" s="34">
        <v>0.45986489505720302</v>
      </c>
      <c r="AAX169" s="34">
        <v>0.45950998239871604</v>
      </c>
      <c r="AAY169" s="34">
        <v>0.45919318733704401</v>
      </c>
      <c r="AAZ169" s="34">
        <v>0.45887285650219506</v>
      </c>
      <c r="ABA169" s="34">
        <v>0.45850294198203601</v>
      </c>
      <c r="ABB169" s="34">
        <v>0.45809856482035299</v>
      </c>
      <c r="ABC169" s="34">
        <v>0.45764759524073301</v>
      </c>
      <c r="ABD169" s="34">
        <v>0.45715355765773802</v>
      </c>
      <c r="ABE169" s="34">
        <v>0.45663886981100998</v>
      </c>
      <c r="ABF169" s="34">
        <v>0.45612139673197605</v>
      </c>
      <c r="ABG169" t="s">
        <v>843</v>
      </c>
      <c r="ABH169" t="s">
        <v>843</v>
      </c>
      <c r="ABI169" t="s">
        <v>1300</v>
      </c>
      <c r="ABJ169" s="34">
        <v>0.59255972527099099</v>
      </c>
      <c r="ABK169" s="34">
        <v>0.59408298691330996</v>
      </c>
      <c r="ABL169" s="34">
        <v>0.59642584019175304</v>
      </c>
      <c r="ABM169" s="34">
        <v>0.59978369426536293</v>
      </c>
      <c r="ABN169" s="34">
        <v>0.60363066264362297</v>
      </c>
      <c r="ABO169" s="34">
        <v>0.60781536204169795</v>
      </c>
      <c r="ABP169" s="34">
        <v>0.61192397873118998</v>
      </c>
      <c r="ABQ169" s="34">
        <v>0.61602946597244601</v>
      </c>
      <c r="ABR169" s="34">
        <v>0.62003847136481294</v>
      </c>
      <c r="ABS169" s="34">
        <v>0.62357009983072398</v>
      </c>
      <c r="ABT169" s="34">
        <v>0.62665414733206393</v>
      </c>
      <c r="ABU169" s="34">
        <v>0.629691390418051</v>
      </c>
      <c r="ABV169" s="34">
        <v>0.63202210263694103</v>
      </c>
      <c r="ABW169" s="34">
        <v>0.63316938724883398</v>
      </c>
      <c r="ABX169" s="34">
        <v>0.63386344215597801</v>
      </c>
      <c r="ABY169" s="34">
        <v>0.63448036539558106</v>
      </c>
      <c r="ABZ169" s="34">
        <v>0.63487514903828801</v>
      </c>
      <c r="ACA169" s="34">
        <v>0.63474083661363001</v>
      </c>
      <c r="ACB169" s="34">
        <v>0.63393267347719995</v>
      </c>
      <c r="ACC169" s="34">
        <v>0.63276922072713004</v>
      </c>
      <c r="ACD169" s="34">
        <v>0.63228388995825102</v>
      </c>
      <c r="ACE169" s="34">
        <v>0.632908293040084</v>
      </c>
      <c r="ACF169" s="34">
        <v>0.63392837738468</v>
      </c>
      <c r="ACG169" s="34">
        <v>0.63428960065283302</v>
      </c>
      <c r="ACH169" s="34">
        <v>0.63252269703997999</v>
      </c>
      <c r="ACI169" s="34">
        <v>0.62907586805668103</v>
      </c>
      <c r="ACJ169" s="34">
        <v>0.62563936023382294</v>
      </c>
      <c r="ACK169" s="34">
        <v>0.62262405328091397</v>
      </c>
      <c r="ACL169" s="34">
        <v>0.61996833668974094</v>
      </c>
      <c r="ACM169" s="34">
        <v>0.61759625572215104</v>
      </c>
      <c r="ACN169" s="34">
        <v>0.61557418957266596</v>
      </c>
      <c r="ACO169" s="34">
        <v>0.61360090657562205</v>
      </c>
      <c r="ACP169" s="34">
        <v>0.61175138817763397</v>
      </c>
      <c r="ACQ169" s="34">
        <v>0.61018388446057903</v>
      </c>
      <c r="ACR169" s="34">
        <v>0.60884285499322899</v>
      </c>
      <c r="ACS169" s="34">
        <v>0.60775318816608603</v>
      </c>
      <c r="ACT169" s="34">
        <v>0.60665757091489203</v>
      </c>
      <c r="ACU169" s="34">
        <v>0.60524613023037199</v>
      </c>
      <c r="ACV169" s="34">
        <v>0.603453857435851</v>
      </c>
      <c r="ACW169" s="34">
        <v>0.60119923020577803</v>
      </c>
      <c r="ACX169" s="34">
        <v>0.59845536123821796</v>
      </c>
      <c r="ACY169" s="34">
        <v>0.59552195514610196</v>
      </c>
      <c r="ACZ169" s="34">
        <v>0.59252959931254501</v>
      </c>
      <c r="ADA169" s="34">
        <v>0.58942026365245803</v>
      </c>
      <c r="ADB169" s="34">
        <v>0.58601712535219597</v>
      </c>
      <c r="ADC169" s="34">
        <v>0.58228028642706098</v>
      </c>
      <c r="ADD169" s="34">
        <v>0.57823308125335604</v>
      </c>
      <c r="ADE169" s="34">
        <v>0.57390687218498404</v>
      </c>
      <c r="ADF169" s="34">
        <v>0.569424541625423</v>
      </c>
      <c r="ADG169" s="34">
        <v>0.56489193507278901</v>
      </c>
      <c r="ADH169" s="34">
        <v>0.560414003181256</v>
      </c>
      <c r="ADI169" s="34">
        <v>0.556016819430869</v>
      </c>
      <c r="ADJ169" s="34">
        <v>0.55150680798799001</v>
      </c>
      <c r="ADK169" s="34">
        <v>0.54691583289466994</v>
      </c>
      <c r="ADL169" s="34">
        <v>0.54258410596915707</v>
      </c>
      <c r="ADM169" s="34">
        <v>0.53847085505237602</v>
      </c>
      <c r="ADN169" s="34">
        <v>0.53428846511377204</v>
      </c>
      <c r="ADO169" s="34">
        <v>0.53031172764374701</v>
      </c>
      <c r="ADP169" s="34">
        <v>0.52653490836578198</v>
      </c>
      <c r="ADQ169" s="34">
        <v>0.52261627328010807</v>
      </c>
      <c r="ADR169" s="34">
        <v>0.51872613828541503</v>
      </c>
      <c r="ADS169" s="34">
        <v>0.515112588146172</v>
      </c>
      <c r="ADT169" s="34">
        <v>0.51195461057196301</v>
      </c>
      <c r="ADU169" s="34">
        <v>0.50927506566621406</v>
      </c>
      <c r="ADV169" s="34">
        <v>0.50700278328731196</v>
      </c>
      <c r="ADW169" s="34">
        <v>0.50494283506334003</v>
      </c>
      <c r="ADX169" s="34">
        <v>0.50279848769218805</v>
      </c>
      <c r="ADY169" s="34">
        <v>0.50054848624329995</v>
      </c>
      <c r="ADZ169" s="34">
        <v>0.49838808993376504</v>
      </c>
      <c r="AEA169" s="34">
        <v>0.49718911789012799</v>
      </c>
      <c r="AEB169" s="34">
        <v>0.49708135488618604</v>
      </c>
      <c r="AEC169" s="34">
        <v>0.49714327794489799</v>
      </c>
      <c r="AED169" s="34">
        <v>0.49705217789782097</v>
      </c>
      <c r="AEE169" s="34">
        <v>0.49674264389182499</v>
      </c>
      <c r="AEF169" s="34">
        <v>0.49603553581343696</v>
      </c>
      <c r="AEG169" s="34">
        <v>0.49484067263861198</v>
      </c>
      <c r="AEH169" s="34">
        <v>0.493722609967228</v>
      </c>
      <c r="AEI169" s="34">
        <v>0.49266718494536699</v>
      </c>
      <c r="AEJ169" s="34">
        <v>0.49138507870452502</v>
      </c>
      <c r="AEK169" s="34">
        <v>0.48994041907631197</v>
      </c>
      <c r="AEL169" s="34">
        <v>0.48835883450707596</v>
      </c>
      <c r="AEM169" s="34">
        <v>0.48679435920283803</v>
      </c>
      <c r="AEN169" s="34">
        <v>0.48549033521467799</v>
      </c>
      <c r="AEO169" s="34">
        <v>0.48451424310922298</v>
      </c>
      <c r="AEP169" s="34">
        <v>0.48392364783515396</v>
      </c>
      <c r="AEQ169" s="34">
        <v>0.48363711968951401</v>
      </c>
      <c r="AER169" s="34">
        <v>0.48331587416904398</v>
      </c>
      <c r="AES169" s="34">
        <v>0.48294356492048002</v>
      </c>
      <c r="AET169" s="34">
        <v>0.48252021804954198</v>
      </c>
      <c r="AEU169" s="34">
        <v>0.48208863950111303</v>
      </c>
      <c r="AEV169" s="34">
        <v>0.48164217022609401</v>
      </c>
      <c r="AEW169" s="34">
        <v>0.48117705900076502</v>
      </c>
      <c r="AEX169" s="34">
        <v>0.48067658586268203</v>
      </c>
      <c r="AEY169" s="34">
        <v>0.48015950012903402</v>
      </c>
      <c r="AEZ169" s="34">
        <v>0.47964984779124897</v>
      </c>
      <c r="AFA169" s="34">
        <v>0.479149548392378</v>
      </c>
      <c r="AFB169" s="34">
        <v>0.47864002311485399</v>
      </c>
      <c r="AFC169" s="34">
        <v>0.47813384515845203</v>
      </c>
      <c r="AFD169" s="34">
        <v>0.47766733639459902</v>
      </c>
      <c r="AFE169" s="34">
        <v>0.47720900686885498</v>
      </c>
      <c r="AFF169" s="34">
        <v>0.476722304768951</v>
      </c>
      <c r="AFG169" t="s">
        <v>843</v>
      </c>
      <c r="AFH169" t="s">
        <v>843</v>
      </c>
      <c r="AFI169" s="34">
        <v>0.61901000000000006</v>
      </c>
      <c r="AFJ169" s="34">
        <v>0.61893999999999993</v>
      </c>
      <c r="AFK169" s="34">
        <v>0.61878999999999995</v>
      </c>
      <c r="AFL169" s="34">
        <v>0.61919999999999997</v>
      </c>
      <c r="AFM169" s="34">
        <v>0.62575000000000003</v>
      </c>
      <c r="AFN169" s="34">
        <v>0.63366</v>
      </c>
      <c r="AFO169" s="34">
        <v>0.63878000000000001</v>
      </c>
      <c r="AFP169" s="34">
        <v>0.64171999999999996</v>
      </c>
      <c r="AFQ169" s="34">
        <v>0.64129999999999998</v>
      </c>
      <c r="AFR169" s="34">
        <v>0.63838000000000006</v>
      </c>
      <c r="AFS169" s="34">
        <v>0.64966999999999997</v>
      </c>
      <c r="AFT169" s="34">
        <v>0.65417000000000003</v>
      </c>
      <c r="AFU169" s="34">
        <v>0.64819999999999989</v>
      </c>
      <c r="AFV169" s="34">
        <v>0.64454999999999996</v>
      </c>
      <c r="AFW169" s="34">
        <v>0.65195999999999998</v>
      </c>
      <c r="AFX169" s="34">
        <v>0.65349999999999997</v>
      </c>
      <c r="AFY169" s="34">
        <v>0.66183999999999998</v>
      </c>
      <c r="AFZ169" s="34">
        <v>0.65197000000000005</v>
      </c>
      <c r="AGA169" s="34">
        <v>0.65049000000000001</v>
      </c>
      <c r="AGB169" t="s">
        <v>843</v>
      </c>
      <c r="AGC169" t="s">
        <v>843</v>
      </c>
      <c r="AGD169" t="s">
        <v>843</v>
      </c>
      <c r="AGE169" t="s">
        <v>843</v>
      </c>
      <c r="AGF169" s="34">
        <v>-2.2726235911250114E-3</v>
      </c>
      <c r="AGG169" t="s">
        <v>843</v>
      </c>
      <c r="AGH169" t="s">
        <v>843</v>
      </c>
      <c r="AGI169" t="s">
        <v>843</v>
      </c>
      <c r="AGJ169" t="s">
        <v>843</v>
      </c>
      <c r="AGK169" t="s">
        <v>843</v>
      </c>
      <c r="AGL169" t="s">
        <v>843</v>
      </c>
      <c r="AGM169" t="s">
        <v>843</v>
      </c>
      <c r="AGN169" t="s">
        <v>843</v>
      </c>
      <c r="AGO169" s="34">
        <v>0.33500000000000002</v>
      </c>
      <c r="AGP169" s="34">
        <v>2019</v>
      </c>
      <c r="AGQ169" t="s">
        <v>832</v>
      </c>
      <c r="AGR169" t="s">
        <v>843</v>
      </c>
      <c r="AGS169" s="34">
        <v>2.7000000000000003E-2</v>
      </c>
      <c r="AGT169" s="34">
        <v>2019</v>
      </c>
      <c r="AGU169" t="s">
        <v>832</v>
      </c>
      <c r="AGV169" t="s">
        <v>843</v>
      </c>
      <c r="AGW169" s="34">
        <v>7.4999999999999997E-2</v>
      </c>
      <c r="AGX169" s="34">
        <v>2019</v>
      </c>
      <c r="AGY169" t="s">
        <v>832</v>
      </c>
      <c r="AGZ169" t="s">
        <v>843</v>
      </c>
      <c r="AHA169" s="34">
        <v>0.19</v>
      </c>
      <c r="AHB169" s="34">
        <v>2019</v>
      </c>
      <c r="AHC169" t="s">
        <v>832</v>
      </c>
      <c r="AHD169" t="s">
        <v>843</v>
      </c>
      <c r="AHE169" s="34">
        <v>0.218</v>
      </c>
      <c r="AHF169" s="34">
        <v>2019</v>
      </c>
      <c r="AHG169" t="s">
        <v>832</v>
      </c>
      <c r="AHH169" t="s">
        <v>843</v>
      </c>
      <c r="AHI169" t="s">
        <v>830</v>
      </c>
      <c r="AHJ169" s="34">
        <v>0.24475318193435669</v>
      </c>
      <c r="AHK169" s="34">
        <v>0.25231820344924927</v>
      </c>
      <c r="AHL169" s="34">
        <v>0.27050188183784485</v>
      </c>
      <c r="AHM169" s="34">
        <v>0.28258004784584045</v>
      </c>
      <c r="AHN169" s="34">
        <v>0.27099597454071045</v>
      </c>
      <c r="AHO169" t="s">
        <v>843</v>
      </c>
      <c r="AHP169" s="34">
        <v>0.2247169017791748</v>
      </c>
      <c r="AHQ169" s="34">
        <v>0.23054103553295135</v>
      </c>
      <c r="AHR169" s="34">
        <v>0.22632552683353424</v>
      </c>
      <c r="AHS169" s="34">
        <v>0.214021235704422</v>
      </c>
      <c r="AHT169" s="34">
        <v>0.20512820780277252</v>
      </c>
      <c r="AHU169" t="s">
        <v>843</v>
      </c>
      <c r="AHV169" s="34">
        <v>0.22377490997314453</v>
      </c>
      <c r="AHW169" s="34">
        <v>0.22803421318531036</v>
      </c>
      <c r="AHX169" s="34">
        <v>0.22946779429912567</v>
      </c>
      <c r="AHY169" s="34">
        <v>0.22396601736545563</v>
      </c>
      <c r="AHZ169" s="34">
        <v>0.21042236685752869</v>
      </c>
      <c r="AIA169" t="s">
        <v>832</v>
      </c>
      <c r="AIB169" t="s">
        <v>843</v>
      </c>
      <c r="AIC169" s="34">
        <v>0.22581824660301208</v>
      </c>
      <c r="AID169" s="34">
        <v>0.23151995241641998</v>
      </c>
      <c r="AIE169" s="34">
        <v>0.23549158871173859</v>
      </c>
      <c r="AIF169" s="34">
        <v>0.2363622784614563</v>
      </c>
      <c r="AIG169" s="34">
        <v>0.21167938411235809</v>
      </c>
      <c r="AIH169" t="s">
        <v>465</v>
      </c>
      <c r="AII169" t="s">
        <v>843</v>
      </c>
      <c r="AIJ169" s="34">
        <v>0.24039874970912933</v>
      </c>
      <c r="AIK169" s="34">
        <v>0.2365083247423172</v>
      </c>
      <c r="AIL169" s="34">
        <v>0.22786399722099304</v>
      </c>
      <c r="AIM169" s="34">
        <v>0.22617599368095398</v>
      </c>
      <c r="AIN169" s="34">
        <v>0.22230499982833862</v>
      </c>
      <c r="AIO169" t="s">
        <v>465</v>
      </c>
      <c r="AIP169" s="34"/>
      <c r="AIQ169" t="s">
        <v>843</v>
      </c>
      <c r="AIR169" s="34"/>
      <c r="AIS169" s="34"/>
      <c r="AIT169" s="34"/>
      <c r="AIU169" s="34"/>
      <c r="AIV169" s="34"/>
      <c r="AIW169" s="34"/>
      <c r="AIX169" t="s">
        <v>843</v>
      </c>
      <c r="AIY169" s="34">
        <v>1.3999999999999999E-2</v>
      </c>
      <c r="AIZ169" s="34">
        <v>3.6000000000000004E-2</v>
      </c>
      <c r="AJA169" s="34">
        <v>3.9E-2</v>
      </c>
      <c r="AJB169" s="34">
        <v>3.7999999999999999E-2</v>
      </c>
      <c r="AJC169" s="34">
        <v>3.7999999999999999E-2</v>
      </c>
      <c r="AJD169" s="34">
        <v>3.5000000000000003E-2</v>
      </c>
      <c r="AJE169" t="s">
        <v>843</v>
      </c>
      <c r="AJF169" s="34">
        <v>2.7844218537211418E-2</v>
      </c>
      <c r="AJG169" s="34">
        <v>3.0737200751900673E-2</v>
      </c>
      <c r="AJH169" s="34">
        <v>2.5239953771233559E-2</v>
      </c>
      <c r="AJI169" s="34">
        <v>2.7264636009931564E-2</v>
      </c>
      <c r="AJJ169" s="34">
        <v>3.1249307096004486E-2</v>
      </c>
      <c r="AJK169" t="s">
        <v>830</v>
      </c>
      <c r="AJL169" t="s">
        <v>843</v>
      </c>
      <c r="AJM169" t="s">
        <v>843</v>
      </c>
      <c r="AJN169" s="34">
        <v>2.7380829676985741E-2</v>
      </c>
      <c r="AJO169" s="34">
        <v>2.1398227661848068E-2</v>
      </c>
      <c r="AJP169" s="34">
        <v>2.1969787776470184E-2</v>
      </c>
      <c r="AJQ169" s="34">
        <v>1.5707863494753838E-2</v>
      </c>
      <c r="AJR169" s="34">
        <v>2.1239403635263443E-2</v>
      </c>
      <c r="AJS169" t="s">
        <v>832</v>
      </c>
      <c r="AJT169" t="s">
        <v>843</v>
      </c>
      <c r="AJU169" t="s">
        <v>843</v>
      </c>
      <c r="AJV169" t="s">
        <v>843</v>
      </c>
      <c r="AJW169" s="34">
        <v>2.6389444246888161E-2</v>
      </c>
      <c r="AJX169" s="34">
        <v>2.9304603114724159E-2</v>
      </c>
      <c r="AJY169" s="34">
        <v>2.3978943005204201E-2</v>
      </c>
      <c r="AJZ169" s="34">
        <v>2.6374420151114464E-2</v>
      </c>
      <c r="AKA169" s="34">
        <v>3.1019655987620354E-2</v>
      </c>
      <c r="AKB169" t="s">
        <v>830</v>
      </c>
      <c r="AKC169" t="s">
        <v>843</v>
      </c>
      <c r="AKD169" t="s">
        <v>843</v>
      </c>
      <c r="AKE169" t="s">
        <v>843</v>
      </c>
      <c r="AKF169" s="34">
        <v>2.6460658758878708E-2</v>
      </c>
      <c r="AKG169" s="34">
        <v>2.0939178764820099E-2</v>
      </c>
      <c r="AKH169" s="34">
        <v>2.213318832218647E-2</v>
      </c>
      <c r="AKI169" s="34">
        <v>1.7336359247565269E-2</v>
      </c>
      <c r="AKJ169" s="34">
        <v>2.4835532531142235E-2</v>
      </c>
      <c r="AKK169" t="s">
        <v>832</v>
      </c>
      <c r="AKL169" t="s">
        <v>843</v>
      </c>
      <c r="AKM169" s="34">
        <v>6640</v>
      </c>
      <c r="AKN169" t="s">
        <v>832</v>
      </c>
      <c r="AKO169" t="s">
        <v>843</v>
      </c>
      <c r="AKP169" s="34">
        <v>5351.6171875</v>
      </c>
      <c r="AKQ169" t="s">
        <v>830</v>
      </c>
      <c r="AKR169" t="s">
        <v>843</v>
      </c>
      <c r="AKS169" s="34">
        <v>5500.3990591829097</v>
      </c>
      <c r="AKT169" t="s">
        <v>832</v>
      </c>
      <c r="AKU169" t="s">
        <v>843</v>
      </c>
      <c r="AKV169" s="34">
        <v>6591.4712922903</v>
      </c>
      <c r="AKW169" t="s">
        <v>832</v>
      </c>
      <c r="AKX169" t="s">
        <v>843</v>
      </c>
      <c r="AKY169" s="34">
        <v>0.20539721846580505</v>
      </c>
      <c r="AKZ169" s="34">
        <v>0.22001545131206512</v>
      </c>
      <c r="ALA169" s="34">
        <v>0.25122362375259399</v>
      </c>
      <c r="ALB169" s="34">
        <v>0.26431077718734741</v>
      </c>
      <c r="ALC169" s="34">
        <v>0.23763126134872437</v>
      </c>
      <c r="ALD169" t="s">
        <v>830</v>
      </c>
      <c r="ALE169" t="s">
        <v>843</v>
      </c>
      <c r="ALF169" t="s">
        <v>843</v>
      </c>
      <c r="ALG169" t="s">
        <v>843</v>
      </c>
      <c r="ALH169" s="34">
        <v>0.1851830929517746</v>
      </c>
      <c r="ALI169" s="34">
        <v>0.19671200215816498</v>
      </c>
      <c r="ALJ169" s="34">
        <v>0.21166643500328064</v>
      </c>
      <c r="ALK169" s="34">
        <v>0.20835474133491516</v>
      </c>
      <c r="ALL169" s="34">
        <v>0.18055747449398041</v>
      </c>
      <c r="ALM169" t="s">
        <v>832</v>
      </c>
    </row>
    <row r="170" spans="1:1001">
      <c r="A170" t="s">
        <v>512</v>
      </c>
      <c r="B170" t="s">
        <v>196</v>
      </c>
      <c r="C170" t="s">
        <v>351</v>
      </c>
      <c r="D170" s="34">
        <v>3.9769917726516724E-2</v>
      </c>
      <c r="E170" t="s">
        <v>465</v>
      </c>
      <c r="F170" s="34">
        <v>4.4602848589420319E-2</v>
      </c>
      <c r="G170" t="s">
        <v>465</v>
      </c>
      <c r="H170" s="34">
        <v>4.3633695691823959E-2</v>
      </c>
      <c r="I170" t="s">
        <v>465</v>
      </c>
      <c r="J170" s="34">
        <v>4.1830644011497498E-2</v>
      </c>
      <c r="K170" t="s">
        <v>465</v>
      </c>
      <c r="L170" s="34"/>
      <c r="M170" t="s">
        <v>465</v>
      </c>
      <c r="N170" s="34">
        <v>0.55762004852294922</v>
      </c>
      <c r="O170" s="34"/>
      <c r="P170" t="s">
        <v>1459</v>
      </c>
      <c r="Q170" s="34"/>
      <c r="R170" t="s">
        <v>1459</v>
      </c>
      <c r="S170" s="34"/>
      <c r="T170" t="s">
        <v>1459</v>
      </c>
      <c r="U170" s="34"/>
      <c r="V170" t="s">
        <v>1459</v>
      </c>
      <c r="W170" t="s">
        <v>843</v>
      </c>
      <c r="X170" t="s">
        <v>465</v>
      </c>
      <c r="Y170" s="34">
        <v>0.55313539505004883</v>
      </c>
      <c r="Z170" s="34"/>
      <c r="AA170" t="s">
        <v>1459</v>
      </c>
      <c r="AB170" s="34"/>
      <c r="AC170" t="s">
        <v>1459</v>
      </c>
      <c r="AD170" s="34"/>
      <c r="AE170" t="s">
        <v>1459</v>
      </c>
      <c r="AF170" s="34"/>
      <c r="AG170" t="s">
        <v>1459</v>
      </c>
      <c r="AH170" t="s">
        <v>843</v>
      </c>
      <c r="AI170" t="s">
        <v>465</v>
      </c>
      <c r="AJ170" s="34">
        <v>0.55089175701141357</v>
      </c>
      <c r="AK170" s="34"/>
      <c r="AL170" t="s">
        <v>1459</v>
      </c>
      <c r="AM170" s="34"/>
      <c r="AN170" t="s">
        <v>1459</v>
      </c>
      <c r="AO170" s="34"/>
      <c r="AP170" t="s">
        <v>1459</v>
      </c>
      <c r="AQ170" s="34"/>
      <c r="AR170" t="s">
        <v>1459</v>
      </c>
      <c r="AS170" t="s">
        <v>843</v>
      </c>
      <c r="AT170" t="s">
        <v>465</v>
      </c>
      <c r="AU170" s="34">
        <v>0.5560491681098938</v>
      </c>
      <c r="AV170" s="34"/>
      <c r="AW170" t="s">
        <v>1459</v>
      </c>
      <c r="AX170" s="34"/>
      <c r="AY170" t="s">
        <v>1459</v>
      </c>
      <c r="AZ170" s="34"/>
      <c r="BA170" t="s">
        <v>1459</v>
      </c>
      <c r="BB170" s="34"/>
      <c r="BC170" t="s">
        <v>1459</v>
      </c>
      <c r="BD170" t="s">
        <v>843</v>
      </c>
      <c r="BE170" s="34">
        <v>0.54523499805254672</v>
      </c>
      <c r="BF170" t="s">
        <v>465</v>
      </c>
      <c r="BG170" t="s">
        <v>843</v>
      </c>
      <c r="BH170" t="s">
        <v>465</v>
      </c>
      <c r="BI170" s="34">
        <v>3.0569381713867188</v>
      </c>
      <c r="BJ170" t="s">
        <v>465</v>
      </c>
      <c r="BK170" s="34">
        <v>4.1264667510986328</v>
      </c>
      <c r="BL170" t="s">
        <v>465</v>
      </c>
      <c r="BM170" s="34">
        <v>4.477994441986084</v>
      </c>
      <c r="BN170" t="s">
        <v>465</v>
      </c>
      <c r="BO170" s="34">
        <v>5.1013460159301758</v>
      </c>
      <c r="BP170" t="s">
        <v>843</v>
      </c>
      <c r="BQ170" s="34">
        <v>2.3396694660186768</v>
      </c>
      <c r="BR170" t="s">
        <v>465</v>
      </c>
      <c r="BS170" s="34"/>
      <c r="BT170" t="s">
        <v>843</v>
      </c>
      <c r="BU170" s="34">
        <v>3.3246822357177734</v>
      </c>
      <c r="BV170" t="s">
        <v>1552</v>
      </c>
      <c r="BW170" t="s">
        <v>843</v>
      </c>
      <c r="BX170" s="34">
        <v>2.5122501850128174</v>
      </c>
      <c r="BY170" t="s">
        <v>465</v>
      </c>
      <c r="BZ170" t="s">
        <v>843</v>
      </c>
      <c r="CA170" t="s">
        <v>465</v>
      </c>
      <c r="CB170" s="34">
        <v>5.4214815609157085E-3</v>
      </c>
      <c r="CC170" s="34">
        <v>4.6930694952607155E-3</v>
      </c>
      <c r="CD170" s="34">
        <v>4.7089480794966221E-3</v>
      </c>
      <c r="CE170" s="34">
        <v>3.8022354710847139E-3</v>
      </c>
      <c r="CF170" s="34">
        <v>3.8022384978830814E-3</v>
      </c>
      <c r="CG170" t="s">
        <v>843</v>
      </c>
      <c r="CH170" t="s">
        <v>465</v>
      </c>
      <c r="CI170" s="34">
        <v>6.4205015078186989E-3</v>
      </c>
      <c r="CJ170" s="34">
        <v>5.952516570687294E-3</v>
      </c>
      <c r="CK170" s="34">
        <v>5.778125487267971E-3</v>
      </c>
      <c r="CL170" s="34">
        <v>5.6714778766036034E-3</v>
      </c>
      <c r="CM170" s="34">
        <v>5.6387479417026043E-3</v>
      </c>
      <c r="CN170" t="s">
        <v>843</v>
      </c>
      <c r="CO170" t="s">
        <v>465</v>
      </c>
      <c r="CP170" s="34">
        <v>5.9743542224168777E-3</v>
      </c>
      <c r="CQ170" s="34">
        <v>5.7432614266872406E-3</v>
      </c>
      <c r="CR170" s="34">
        <v>5.7246191427111626E-3</v>
      </c>
      <c r="CS170" s="34">
        <v>5.6582079268991947E-3</v>
      </c>
      <c r="CT170" s="34">
        <v>5.6660785339772701E-3</v>
      </c>
      <c r="CU170" t="s">
        <v>843</v>
      </c>
      <c r="CV170" t="s">
        <v>465</v>
      </c>
      <c r="CW170" s="34">
        <v>5.7653733529150486E-3</v>
      </c>
      <c r="CX170" s="34">
        <v>5.6581948883831501E-3</v>
      </c>
      <c r="CY170" s="34">
        <v>5.5668866261839867E-3</v>
      </c>
      <c r="CZ170" s="34">
        <v>5.4930443875491619E-3</v>
      </c>
      <c r="DA170" s="34">
        <v>5.49300666898489E-3</v>
      </c>
      <c r="DB170" t="s">
        <v>843</v>
      </c>
      <c r="DC170" s="34"/>
      <c r="DD170" s="34"/>
      <c r="DE170" s="34"/>
      <c r="DF170" s="34"/>
      <c r="DG170" s="34"/>
      <c r="DH170" t="s">
        <v>1460</v>
      </c>
      <c r="DI170" t="s">
        <v>843</v>
      </c>
      <c r="DJ170" s="34"/>
      <c r="DK170" s="34"/>
      <c r="DL170" s="34"/>
      <c r="DM170" s="34"/>
      <c r="DN170" s="34"/>
      <c r="DO170" t="s">
        <v>1460</v>
      </c>
      <c r="DP170" t="s">
        <v>843</v>
      </c>
      <c r="DQ170" s="34"/>
      <c r="DR170" t="s">
        <v>1460</v>
      </c>
      <c r="DS170" t="s">
        <v>843</v>
      </c>
      <c r="DT170" t="s">
        <v>843</v>
      </c>
      <c r="DU170" s="34"/>
      <c r="DV170" t="s">
        <v>1460</v>
      </c>
      <c r="DW170" t="s">
        <v>843</v>
      </c>
      <c r="DX170" t="s">
        <v>843</v>
      </c>
      <c r="DY170" t="s">
        <v>465</v>
      </c>
      <c r="DZ170" s="34">
        <v>2.1715874318033457E-3</v>
      </c>
      <c r="EA170" s="34">
        <v>3.2348956447094679E-3</v>
      </c>
      <c r="EB170" s="34">
        <v>-7.9938117414712906E-4</v>
      </c>
      <c r="EC170" s="34">
        <v>-6.023443304002285E-3</v>
      </c>
      <c r="ED170" s="34">
        <v>1.3055985793471336E-2</v>
      </c>
      <c r="EE170" t="s">
        <v>843</v>
      </c>
      <c r="EF170" t="s">
        <v>465</v>
      </c>
      <c r="EG170" s="34">
        <v>3.6000001709908247E-3</v>
      </c>
      <c r="EH170" s="34">
        <v>2.5999997742474079E-3</v>
      </c>
      <c r="EI170" s="34">
        <v>-9.9999961093999445E-5</v>
      </c>
      <c r="EJ170" s="34">
        <v>1.999999862164259E-3</v>
      </c>
      <c r="EK170" s="34">
        <v>1.0000000474974513E-3</v>
      </c>
      <c r="EL170" t="s">
        <v>843</v>
      </c>
      <c r="EM170" t="s">
        <v>465</v>
      </c>
      <c r="EN170" s="34">
        <v>3.5073859617114067E-3</v>
      </c>
      <c r="EO170" s="34">
        <v>2.6816804893314838E-3</v>
      </c>
      <c r="EP170" s="34">
        <v>-1.4286595396697521E-3</v>
      </c>
      <c r="EQ170" s="34">
        <v>5.0182463601231575E-3</v>
      </c>
      <c r="ER170" s="34">
        <v>7.3443073779344559E-3</v>
      </c>
      <c r="ES170" t="s">
        <v>843</v>
      </c>
      <c r="ET170" t="s">
        <v>465</v>
      </c>
      <c r="EU170" s="34">
        <v>3.8306564092636108E-3</v>
      </c>
      <c r="EV170" s="34">
        <v>2.7025560848414898E-3</v>
      </c>
      <c r="EW170" s="34">
        <v>3.3236271701753139E-3</v>
      </c>
      <c r="EX170" s="34">
        <v>4.6387426555156708E-3</v>
      </c>
      <c r="EY170" s="34">
        <v>-7.6699157943949103E-5</v>
      </c>
      <c r="EZ170" t="s">
        <v>843</v>
      </c>
      <c r="FA170" t="s">
        <v>465</v>
      </c>
      <c r="FB170" s="34">
        <v>-4.2330138385295868E-3</v>
      </c>
      <c r="FC170" s="34">
        <v>-5.191451869904995E-3</v>
      </c>
      <c r="FD170" s="34">
        <v>-1.7498646629974246E-3</v>
      </c>
      <c r="FE170" s="34">
        <v>-1.8796479562297463E-3</v>
      </c>
      <c r="FF170" s="34">
        <v>1.3925275765359402E-2</v>
      </c>
      <c r="FG170" t="s">
        <v>843</v>
      </c>
      <c r="FH170" s="34"/>
      <c r="FI170" s="34"/>
      <c r="FJ170" s="34"/>
      <c r="FK170" s="34"/>
      <c r="FL170" s="34"/>
      <c r="FM170" t="s">
        <v>843</v>
      </c>
      <c r="FN170" t="s">
        <v>843</v>
      </c>
      <c r="FO170" s="34"/>
      <c r="FP170" t="s">
        <v>1460</v>
      </c>
      <c r="FQ170" t="s">
        <v>843</v>
      </c>
      <c r="FR170" t="s">
        <v>843</v>
      </c>
      <c r="FS170" s="34"/>
      <c r="FT170" t="s">
        <v>1460</v>
      </c>
      <c r="FU170" t="s">
        <v>843</v>
      </c>
      <c r="FV170" t="s">
        <v>843</v>
      </c>
      <c r="FW170" s="34"/>
      <c r="FX170" t="s">
        <v>1460</v>
      </c>
      <c r="FY170" t="s">
        <v>843</v>
      </c>
      <c r="FZ170" s="34"/>
      <c r="GA170" s="34"/>
      <c r="GB170" s="34"/>
      <c r="GC170" s="34"/>
      <c r="GD170" s="34"/>
      <c r="GE170" t="s">
        <v>1460</v>
      </c>
      <c r="GF170" t="s">
        <v>843</v>
      </c>
      <c r="GG170" s="34"/>
      <c r="GH170" s="34"/>
      <c r="GI170" s="34"/>
      <c r="GJ170" s="34"/>
      <c r="GK170" s="34"/>
      <c r="GL170" t="s">
        <v>1460</v>
      </c>
      <c r="GM170" t="s">
        <v>843</v>
      </c>
      <c r="GN170" s="34"/>
      <c r="GO170" t="s">
        <v>1460</v>
      </c>
      <c r="GP170" t="s">
        <v>843</v>
      </c>
      <c r="GQ170" t="s">
        <v>843</v>
      </c>
      <c r="GR170" s="34"/>
      <c r="GS170" s="34"/>
      <c r="GT170" s="34"/>
      <c r="GU170" s="34"/>
      <c r="GV170" s="34"/>
      <c r="GW170" t="s">
        <v>1460</v>
      </c>
      <c r="GX170" t="s">
        <v>843</v>
      </c>
      <c r="GY170" t="s">
        <v>843</v>
      </c>
      <c r="GZ170" t="s">
        <v>843</v>
      </c>
      <c r="HA170" t="s">
        <v>843</v>
      </c>
      <c r="HB170" t="s">
        <v>843</v>
      </c>
      <c r="HC170" t="s">
        <v>843</v>
      </c>
      <c r="HD170" t="s">
        <v>843</v>
      </c>
      <c r="HE170" t="s">
        <v>843</v>
      </c>
      <c r="HF170" t="s">
        <v>843</v>
      </c>
      <c r="HG170" t="s">
        <v>843</v>
      </c>
      <c r="HH170" s="34">
        <v>80338</v>
      </c>
      <c r="HI170" s="34">
        <v>79479</v>
      </c>
      <c r="HJ170" s="34">
        <v>77162</v>
      </c>
      <c r="HK170" s="34">
        <v>74623</v>
      </c>
      <c r="HL170" s="34">
        <v>71898</v>
      </c>
      <c r="HM170" s="34">
        <v>69025</v>
      </c>
      <c r="HN170" s="34">
        <v>66060</v>
      </c>
      <c r="HO170" s="34">
        <v>63050</v>
      </c>
      <c r="HP170" s="34">
        <v>60032</v>
      </c>
      <c r="HQ170" s="34">
        <v>57056</v>
      </c>
      <c r="HR170" s="34">
        <v>54087</v>
      </c>
      <c r="HS170" s="34">
        <v>52520</v>
      </c>
      <c r="HT170" s="34">
        <v>52359</v>
      </c>
      <c r="HU170" s="34">
        <v>52141</v>
      </c>
      <c r="HV170" s="34">
        <v>51856</v>
      </c>
      <c r="HW170" s="34">
        <v>51514</v>
      </c>
      <c r="HX170" s="34">
        <v>51133</v>
      </c>
      <c r="HY170" s="34">
        <v>50729</v>
      </c>
      <c r="HZ170" s="34">
        <v>50304</v>
      </c>
      <c r="IA170" s="34">
        <v>49858</v>
      </c>
      <c r="IB170" s="34">
        <v>49587</v>
      </c>
      <c r="IC170" s="34">
        <v>49481</v>
      </c>
      <c r="ID170" s="34">
        <v>49551</v>
      </c>
      <c r="IE170" s="34">
        <v>49796</v>
      </c>
      <c r="IF170" s="34">
        <v>50025</v>
      </c>
      <c r="IG170" s="34">
        <v>50255</v>
      </c>
      <c r="IH170" s="34">
        <v>50470</v>
      </c>
      <c r="II170" s="34">
        <v>50668</v>
      </c>
      <c r="IJ170" s="34">
        <v>50859</v>
      </c>
      <c r="IK170" s="34">
        <v>51028</v>
      </c>
      <c r="IL170" s="34">
        <v>51178</v>
      </c>
      <c r="IM170" s="34">
        <v>51313</v>
      </c>
      <c r="IN170" s="34">
        <v>51428</v>
      </c>
      <c r="IO170" s="34">
        <v>51525</v>
      </c>
      <c r="IP170" s="34">
        <v>51605</v>
      </c>
      <c r="IQ170" s="34">
        <v>51666</v>
      </c>
      <c r="IR170" s="34">
        <v>51712</v>
      </c>
      <c r="IS170" s="34">
        <v>51736</v>
      </c>
      <c r="IT170" s="34">
        <v>51736</v>
      </c>
      <c r="IU170" s="34">
        <v>51722</v>
      </c>
      <c r="IV170" s="34">
        <v>51682</v>
      </c>
      <c r="IW170" s="34">
        <v>51618</v>
      </c>
      <c r="IX170" s="34">
        <v>51528</v>
      </c>
      <c r="IY170" s="34">
        <v>51410</v>
      </c>
      <c r="IZ170" s="34">
        <v>51272</v>
      </c>
      <c r="JA170" s="34">
        <v>51111</v>
      </c>
      <c r="JB170" s="34">
        <v>50931</v>
      </c>
      <c r="JC170" s="34">
        <v>50735</v>
      </c>
      <c r="JD170" s="34">
        <v>50518</v>
      </c>
      <c r="JE170" s="34">
        <v>50288</v>
      </c>
      <c r="JF170" s="34">
        <v>50050</v>
      </c>
      <c r="JG170" s="34">
        <v>49809</v>
      </c>
      <c r="JH170" s="34">
        <v>49564</v>
      </c>
      <c r="JI170" s="34">
        <v>49313</v>
      </c>
      <c r="JJ170" s="34">
        <v>49073</v>
      </c>
      <c r="JK170" s="34">
        <v>48843</v>
      </c>
      <c r="JL170" s="34">
        <v>48611</v>
      </c>
      <c r="JM170" s="34">
        <v>48382</v>
      </c>
      <c r="JN170" s="34">
        <v>48169</v>
      </c>
      <c r="JO170" s="34">
        <v>47968</v>
      </c>
      <c r="JP170" s="34">
        <v>47778</v>
      </c>
      <c r="JQ170" s="34">
        <v>47609</v>
      </c>
      <c r="JR170" s="34">
        <v>47456</v>
      </c>
      <c r="JS170" s="34">
        <v>47313</v>
      </c>
      <c r="JT170" s="34">
        <v>47186</v>
      </c>
      <c r="JU170" s="34">
        <v>47072</v>
      </c>
      <c r="JV170" s="34">
        <v>46977</v>
      </c>
      <c r="JW170" s="34">
        <v>46897</v>
      </c>
      <c r="JX170" s="34">
        <v>46826</v>
      </c>
      <c r="JY170" s="34">
        <v>46760</v>
      </c>
      <c r="JZ170" s="34">
        <v>46699</v>
      </c>
      <c r="KA170" s="34">
        <v>46643</v>
      </c>
      <c r="KB170" s="34">
        <v>46590</v>
      </c>
      <c r="KC170" s="34">
        <v>46533</v>
      </c>
      <c r="KD170" s="34">
        <v>46470</v>
      </c>
      <c r="KE170" s="34">
        <v>46401</v>
      </c>
      <c r="KF170" s="34">
        <v>46325</v>
      </c>
      <c r="KG170" s="34">
        <v>46242</v>
      </c>
      <c r="KH170" s="34">
        <v>46147</v>
      </c>
      <c r="KI170" s="34">
        <v>46036</v>
      </c>
      <c r="KJ170" s="34">
        <v>45911</v>
      </c>
      <c r="KK170" s="34">
        <v>45769</v>
      </c>
      <c r="KL170" s="34">
        <v>45613</v>
      </c>
      <c r="KM170" s="34">
        <v>45443</v>
      </c>
      <c r="KN170" s="34">
        <v>45264</v>
      </c>
      <c r="KO170" s="34">
        <v>45074</v>
      </c>
      <c r="KP170" s="34">
        <v>44867</v>
      </c>
      <c r="KQ170" s="34">
        <v>44650</v>
      </c>
      <c r="KR170" s="34">
        <v>44426</v>
      </c>
      <c r="KS170" s="34">
        <v>44200</v>
      </c>
      <c r="KT170" s="34">
        <v>43962</v>
      </c>
      <c r="KU170" s="34">
        <v>43722</v>
      </c>
      <c r="KV170" s="34">
        <v>43484</v>
      </c>
      <c r="KW170" s="34">
        <v>43232</v>
      </c>
      <c r="KX170" s="34">
        <v>42980</v>
      </c>
      <c r="KY170" s="34">
        <v>42728</v>
      </c>
      <c r="KZ170" s="34">
        <v>42479</v>
      </c>
      <c r="LA170" s="34">
        <v>42225</v>
      </c>
      <c r="LB170" s="34">
        <v>41971</v>
      </c>
      <c r="LC170" s="34">
        <v>41709</v>
      </c>
      <c r="LD170" s="34">
        <v>41446</v>
      </c>
      <c r="LE170" t="s">
        <v>843</v>
      </c>
      <c r="LF170" t="s">
        <v>843</v>
      </c>
      <c r="LG170" t="s">
        <v>843</v>
      </c>
      <c r="LH170" s="34">
        <v>5.239582434296608E-2</v>
      </c>
      <c r="LI170" s="34">
        <v>-1.0749898850917816E-2</v>
      </c>
      <c r="LJ170" s="34">
        <v>-2.9585728421807289E-2</v>
      </c>
      <c r="LK170" s="34">
        <v>-3.3458337187767029E-2</v>
      </c>
      <c r="LL170" s="34">
        <v>-3.7200324237346649E-2</v>
      </c>
      <c r="LM170" s="34">
        <v>-4.0779691189527512E-2</v>
      </c>
      <c r="LN170" s="34">
        <v>-4.3905336409807205E-2</v>
      </c>
      <c r="LO170" s="34">
        <v>-4.6635355800390244E-2</v>
      </c>
      <c r="LP170" s="34">
        <v>-4.9050308763980865E-2</v>
      </c>
      <c r="LQ170" s="34">
        <v>-5.084451287984848E-2</v>
      </c>
      <c r="LR170" s="34">
        <v>-5.343937873840332E-2</v>
      </c>
      <c r="LS170" s="34">
        <v>-2.93998122215271E-2</v>
      </c>
      <c r="LT170" s="34">
        <v>-3.070207079872489E-3</v>
      </c>
      <c r="LU170" s="34">
        <v>-4.1722548194229603E-3</v>
      </c>
      <c r="LV170" s="34">
        <v>-5.4809409193694592E-3</v>
      </c>
      <c r="LW170" s="34">
        <v>-6.6170310601592064E-3</v>
      </c>
      <c r="LX170" s="34">
        <v>-7.42353405803442E-3</v>
      </c>
      <c r="LY170" s="34">
        <v>-7.9323425889015198E-3</v>
      </c>
      <c r="LZ170" s="34">
        <v>-8.4131425246596336E-3</v>
      </c>
      <c r="MA170" s="34">
        <v>-8.9056314900517464E-3</v>
      </c>
      <c r="MB170" s="34">
        <v>-5.4502622224390507E-3</v>
      </c>
      <c r="MC170" s="34">
        <v>-2.1399450488388538E-3</v>
      </c>
      <c r="MD170" s="34">
        <v>1.413684687577188E-3</v>
      </c>
      <c r="ME170" s="34">
        <v>4.9322172999382019E-3</v>
      </c>
      <c r="MF170" s="34">
        <v>4.5882207341492176E-3</v>
      </c>
      <c r="MG170" s="34">
        <v>4.5871641486883163E-3</v>
      </c>
      <c r="MH170" s="34">
        <v>4.2690560221672058E-3</v>
      </c>
      <c r="MI170" s="34">
        <v>3.9154472760856152E-3</v>
      </c>
      <c r="MJ170" s="34">
        <v>3.7625504191964865E-3</v>
      </c>
      <c r="MK170" s="34">
        <v>3.317403607070446E-3</v>
      </c>
      <c r="ML170" s="34">
        <v>2.9352505225688219E-3</v>
      </c>
      <c r="MM170" s="34">
        <v>2.634379081428051E-3</v>
      </c>
      <c r="MN170" s="34">
        <v>2.2386398632079363E-3</v>
      </c>
      <c r="MO170" s="34">
        <v>1.8843555590137839E-3</v>
      </c>
      <c r="MP170" s="34">
        <v>1.5514402184635401E-3</v>
      </c>
      <c r="MQ170" s="34">
        <v>1.1813578894361854E-3</v>
      </c>
      <c r="MR170" s="34">
        <v>8.8993797544389963E-4</v>
      </c>
      <c r="MS170" s="34">
        <v>4.6400123392231762E-4</v>
      </c>
      <c r="MT170" s="34">
        <v>0</v>
      </c>
      <c r="MU170" s="34">
        <v>-2.706412342377007E-4</v>
      </c>
      <c r="MV170" s="34">
        <v>-7.7366450568661094E-4</v>
      </c>
      <c r="MW170" s="34">
        <v>-1.2391095515340567E-3</v>
      </c>
      <c r="MX170" s="34">
        <v>-1.7450996674597263E-3</v>
      </c>
      <c r="MY170" s="34">
        <v>-2.2926430683583021E-3</v>
      </c>
      <c r="MZ170" s="34">
        <v>-2.687911968678236E-3</v>
      </c>
      <c r="NA170" s="34">
        <v>-3.1450560782104731E-3</v>
      </c>
      <c r="NB170" s="34">
        <v>-3.5279628355056047E-3</v>
      </c>
      <c r="NC170" s="34">
        <v>-3.855767659842968E-3</v>
      </c>
      <c r="ND170" s="34">
        <v>-4.2862994596362114E-3</v>
      </c>
      <c r="NE170" s="34">
        <v>-4.5632282271981239E-3</v>
      </c>
      <c r="NF170" s="34">
        <v>-4.7439741902053356E-3</v>
      </c>
      <c r="NG170" s="34">
        <v>-4.8268153332173824E-3</v>
      </c>
      <c r="NH170" s="34">
        <v>-4.9309269525110722E-3</v>
      </c>
      <c r="NI170" s="34">
        <v>-5.0770258530974388E-3</v>
      </c>
      <c r="NJ170" s="34">
        <v>-4.8787523992359638E-3</v>
      </c>
      <c r="NK170" s="34">
        <v>-4.6979128383100033E-3</v>
      </c>
      <c r="NL170" s="34">
        <v>-4.7612297348678112E-3</v>
      </c>
      <c r="NM170" s="34">
        <v>-4.7219991683959961E-3</v>
      </c>
      <c r="NN170" s="34">
        <v>-4.4121830724179745E-3</v>
      </c>
      <c r="NO170" s="34">
        <v>-4.1815387085080147E-3</v>
      </c>
      <c r="NP170" s="34">
        <v>-3.9688395336270332E-3</v>
      </c>
      <c r="NQ170" s="34">
        <v>-3.5434635356068611E-3</v>
      </c>
      <c r="NR170" s="34">
        <v>-3.218853147700429E-3</v>
      </c>
      <c r="NS170" s="34">
        <v>-3.0178667511790991E-3</v>
      </c>
      <c r="NT170" s="34">
        <v>-2.6878607459366322E-3</v>
      </c>
      <c r="NU170" s="34">
        <v>-2.418894087895751E-3</v>
      </c>
      <c r="NV170" s="34">
        <v>-2.020224230363965E-3</v>
      </c>
      <c r="NW170" s="34">
        <v>-1.7044127453118563E-3</v>
      </c>
      <c r="NX170" s="34">
        <v>-1.5151032712310553E-3</v>
      </c>
      <c r="NY170" s="34">
        <v>-1.4104676665738225E-3</v>
      </c>
      <c r="NZ170" s="34">
        <v>-1.3053853763267398E-3</v>
      </c>
      <c r="OA170" s="34">
        <v>-1.199888763949275E-3</v>
      </c>
      <c r="OB170" s="34">
        <v>-1.1369365965947509E-3</v>
      </c>
      <c r="OC170" s="34">
        <v>-1.224187551997602E-3</v>
      </c>
      <c r="OD170" s="34">
        <v>-1.3547951821237803E-3</v>
      </c>
      <c r="OE170" s="34">
        <v>-1.4859323855489492E-3</v>
      </c>
      <c r="OF170" s="34">
        <v>-1.6392385587096214E-3</v>
      </c>
      <c r="OG170" s="34">
        <v>-1.7932961927726865E-3</v>
      </c>
      <c r="OH170" s="34">
        <v>-2.0565225277096033E-3</v>
      </c>
      <c r="OI170" s="34">
        <v>-2.4082544259727001E-3</v>
      </c>
      <c r="OJ170" s="34">
        <v>-2.7189592365175486E-3</v>
      </c>
      <c r="OK170" s="34">
        <v>-3.0977337155491114E-3</v>
      </c>
      <c r="OL170" s="34">
        <v>-3.4142425283789635E-3</v>
      </c>
      <c r="OM170" s="34">
        <v>-3.7339702248573303E-3</v>
      </c>
      <c r="ON170" s="34">
        <v>-3.9467788301408291E-3</v>
      </c>
      <c r="OO170" s="34">
        <v>-4.2064310982823372E-3</v>
      </c>
      <c r="OP170" s="34">
        <v>-4.6030255034565926E-3</v>
      </c>
      <c r="OQ170" s="34">
        <v>-4.8482506535947323E-3</v>
      </c>
      <c r="OR170" s="34">
        <v>-5.0294236280024052E-3</v>
      </c>
      <c r="OS170" s="34">
        <v>-5.1000947132706642E-3</v>
      </c>
      <c r="OT170" s="34">
        <v>-5.3991647437214851E-3</v>
      </c>
      <c r="OU170" s="34">
        <v>-5.4742163047194481E-3</v>
      </c>
      <c r="OV170" s="34">
        <v>-5.45835355296731E-3</v>
      </c>
      <c r="OW170" s="34">
        <v>-5.8120926842093468E-3</v>
      </c>
      <c r="OX170" s="34">
        <v>-5.8460705913603306E-3</v>
      </c>
      <c r="OY170" s="34">
        <v>-5.8804480358958244E-3</v>
      </c>
      <c r="OZ170" s="34">
        <v>-5.8446070179343224E-3</v>
      </c>
      <c r="PA170" s="34">
        <v>-5.9973732568323612E-3</v>
      </c>
      <c r="PB170" s="34">
        <v>-6.033558864146471E-3</v>
      </c>
      <c r="PC170" s="34">
        <v>-6.2619708478450775E-3</v>
      </c>
      <c r="PD170" s="34">
        <v>-6.3255578279495239E-3</v>
      </c>
      <c r="PE170" t="s">
        <v>1300</v>
      </c>
      <c r="PF170" t="s">
        <v>843</v>
      </c>
      <c r="PG170" t="s">
        <v>843</v>
      </c>
      <c r="PH170" t="s">
        <v>843</v>
      </c>
      <c r="PI170" t="s">
        <v>843</v>
      </c>
      <c r="PJ170" t="s">
        <v>1300</v>
      </c>
      <c r="PK170" s="34">
        <v>0.47564041614532471</v>
      </c>
      <c r="PL170" s="34">
        <v>0.47821438312530518</v>
      </c>
      <c r="PM170" s="34">
        <v>0.48185634613037109</v>
      </c>
      <c r="PN170" s="34">
        <v>0.48554736375808716</v>
      </c>
      <c r="PO170" s="34">
        <v>0.48929038643836975</v>
      </c>
      <c r="PP170" s="34">
        <v>0.49321261048316956</v>
      </c>
      <c r="PQ170" s="34">
        <v>0.49741142988204956</v>
      </c>
      <c r="PR170" s="34">
        <v>0.50201427936553955</v>
      </c>
      <c r="PS170" s="34">
        <v>0.5072295069694519</v>
      </c>
      <c r="PT170" s="34">
        <v>0.51314496994018555</v>
      </c>
      <c r="PU170" s="34">
        <v>0.51966273784637451</v>
      </c>
      <c r="PV170" s="34">
        <v>0.52399086952209473</v>
      </c>
      <c r="PW170" s="34">
        <v>0.52565938234329224</v>
      </c>
      <c r="PX170" s="34">
        <v>0.52730095386505127</v>
      </c>
      <c r="PY170" s="34">
        <v>0.52890700101852417</v>
      </c>
      <c r="PZ170" s="34">
        <v>0.53043830394744873</v>
      </c>
      <c r="QA170" s="34">
        <v>0.53194612264633179</v>
      </c>
      <c r="QB170" s="34">
        <v>0.53340297937393188</v>
      </c>
      <c r="QC170" s="34">
        <v>0.53480833768844604</v>
      </c>
      <c r="QD170" s="34">
        <v>0.53614264726638794</v>
      </c>
      <c r="QE170" s="34">
        <v>0.5370560884475708</v>
      </c>
      <c r="QF170" s="34">
        <v>0.53751945495605469</v>
      </c>
      <c r="QG170" s="34">
        <v>0.53752696514129639</v>
      </c>
      <c r="QH170" s="34">
        <v>0.53713148832321167</v>
      </c>
      <c r="QI170" s="34">
        <v>0.53671163320541382</v>
      </c>
      <c r="QJ170" s="34">
        <v>0.53624516725540161</v>
      </c>
      <c r="QK170" s="34">
        <v>0.53576380014419556</v>
      </c>
      <c r="QL170" s="34">
        <v>0.53522932529449463</v>
      </c>
      <c r="QM170" s="34">
        <v>0.53473329544067383</v>
      </c>
      <c r="QN170" s="34">
        <v>0.53423613309860229</v>
      </c>
      <c r="QO170" s="34">
        <v>0.53372544050216675</v>
      </c>
      <c r="QP170" s="34">
        <v>0.53319823741912842</v>
      </c>
      <c r="QQ170" s="34">
        <v>0.53264760971069336</v>
      </c>
      <c r="QR170" s="34">
        <v>0.5322076678276062</v>
      </c>
      <c r="QS170" s="34">
        <v>0.53171205520629883</v>
      </c>
      <c r="QT170" s="34">
        <v>0.5312390923500061</v>
      </c>
      <c r="QU170" s="34">
        <v>0.53078591823577881</v>
      </c>
      <c r="QV170" s="34">
        <v>0.53034639358520508</v>
      </c>
      <c r="QW170" s="34">
        <v>0.52992111444473267</v>
      </c>
      <c r="QX170" s="34">
        <v>0.52956187725067139</v>
      </c>
      <c r="QY170" s="34">
        <v>0.52921712398529053</v>
      </c>
      <c r="QZ170" s="34">
        <v>0.52886587381362915</v>
      </c>
      <c r="RA170" s="34">
        <v>0.52856701612472534</v>
      </c>
      <c r="RB170" s="34">
        <v>0.52834081649780273</v>
      </c>
      <c r="RC170" s="34">
        <v>0.52814400196075439</v>
      </c>
      <c r="RD170" s="34">
        <v>0.52798807621002197</v>
      </c>
      <c r="RE170" s="34">
        <v>0.52791029214859009</v>
      </c>
      <c r="RF170" s="34">
        <v>0.52786046266555786</v>
      </c>
      <c r="RG170" s="34">
        <v>0.52781188488006592</v>
      </c>
      <c r="RH170" s="34">
        <v>0.52783966064453125</v>
      </c>
      <c r="RI170" s="34">
        <v>0.52795207500457764</v>
      </c>
      <c r="RJ170" s="34">
        <v>0.52805715799331665</v>
      </c>
      <c r="RK170" s="34">
        <v>0.52820593118667603</v>
      </c>
      <c r="RL170" s="34">
        <v>0.52844077348709106</v>
      </c>
      <c r="RM170" s="34">
        <v>0.5287632942199707</v>
      </c>
      <c r="RN170" s="34">
        <v>0.52912390232086182</v>
      </c>
      <c r="RO170" s="34">
        <v>0.52942746877670288</v>
      </c>
      <c r="RP170" s="34">
        <v>0.52976316213607788</v>
      </c>
      <c r="RQ170" s="34">
        <v>0.53017503023147583</v>
      </c>
      <c r="RR170" s="34">
        <v>0.53052031993865967</v>
      </c>
      <c r="RS170" s="34">
        <v>0.5308719277381897</v>
      </c>
      <c r="RT170" s="34">
        <v>0.53128612041473389</v>
      </c>
      <c r="RU170" s="34">
        <v>0.53154498338699341</v>
      </c>
      <c r="RV170" s="34">
        <v>0.53184115886688232</v>
      </c>
      <c r="RW170" s="34">
        <v>0.53210699558258057</v>
      </c>
      <c r="RX170" s="34">
        <v>0.53233343362808228</v>
      </c>
      <c r="RY170" s="34">
        <v>0.53251588344573975</v>
      </c>
      <c r="RZ170" s="34">
        <v>0.53252875804901123</v>
      </c>
      <c r="SA170" s="34">
        <v>0.53256738185882568</v>
      </c>
      <c r="SB170" s="34">
        <v>0.53254920244216919</v>
      </c>
      <c r="SC170" s="34">
        <v>0.53240966796875</v>
      </c>
      <c r="SD170" s="34">
        <v>0.53225564956665039</v>
      </c>
      <c r="SE170" s="34">
        <v>0.53204548358917236</v>
      </c>
      <c r="SF170" s="34">
        <v>0.53181612491607666</v>
      </c>
      <c r="SG170" s="34">
        <v>0.53154724836349487</v>
      </c>
      <c r="SH170" s="34">
        <v>0.53126007318496704</v>
      </c>
      <c r="SI170" s="34">
        <v>0.53094440698623657</v>
      </c>
      <c r="SJ170" s="34">
        <v>0.53057825565338135</v>
      </c>
      <c r="SK170" s="34">
        <v>0.53028362989425659</v>
      </c>
      <c r="SL170" s="34">
        <v>0.52997654676437378</v>
      </c>
      <c r="SM170" s="34">
        <v>0.52965521812438965</v>
      </c>
      <c r="SN170" s="34">
        <v>0.52939760684967041</v>
      </c>
      <c r="SO170" s="34">
        <v>0.52910351753234863</v>
      </c>
      <c r="SP170" s="34">
        <v>0.52883833646774292</v>
      </c>
      <c r="SQ170" s="34">
        <v>0.52867621183395386</v>
      </c>
      <c r="SR170" s="34">
        <v>0.52853083610534668</v>
      </c>
      <c r="SS170" s="34">
        <v>0.52840620279312134</v>
      </c>
      <c r="ST170" s="34">
        <v>0.52835386991500854</v>
      </c>
      <c r="SU170" s="34">
        <v>0.52831673622131348</v>
      </c>
      <c r="SV170" s="34">
        <v>0.52839368581771851</v>
      </c>
      <c r="SW170" s="34">
        <v>0.52847915887832642</v>
      </c>
      <c r="SX170" s="34">
        <v>0.52852112054824829</v>
      </c>
      <c r="SY170" s="34">
        <v>0.52858525514602661</v>
      </c>
      <c r="SZ170" s="34">
        <v>0.52872872352600098</v>
      </c>
      <c r="TA170" s="34">
        <v>0.52878081798553467</v>
      </c>
      <c r="TB170" s="34">
        <v>0.52888035774230957</v>
      </c>
      <c r="TC170" s="34">
        <v>0.52899080514907837</v>
      </c>
      <c r="TD170" s="34">
        <v>0.5290941596031189</v>
      </c>
      <c r="TE170" s="34">
        <v>0.52917492389678955</v>
      </c>
      <c r="TF170" s="34">
        <v>0.52921432256698608</v>
      </c>
      <c r="TG170" s="34">
        <v>0.52929115295410156</v>
      </c>
      <c r="TH170" t="s">
        <v>843</v>
      </c>
      <c r="TI170" t="s">
        <v>843</v>
      </c>
      <c r="TJ170" t="s">
        <v>1300</v>
      </c>
      <c r="TK170" s="34">
        <v>0.63981777105621807</v>
      </c>
      <c r="TL170" s="34">
        <v>0.63553265642496792</v>
      </c>
      <c r="TM170" s="34">
        <v>0.63415693059362499</v>
      </c>
      <c r="TN170" s="34">
        <v>0.63635632684512</v>
      </c>
      <c r="TO170" s="34">
        <v>0.64241952196499197</v>
      </c>
      <c r="TP170" s="34">
        <v>0.65234587217767404</v>
      </c>
      <c r="TQ170" s="34">
        <v>0.66490311837723293</v>
      </c>
      <c r="TR170" s="34">
        <v>0.67752321588593101</v>
      </c>
      <c r="TS170" s="34">
        <v>0.68733342217483995</v>
      </c>
      <c r="TT170" s="34">
        <v>0.69173538510073396</v>
      </c>
      <c r="TU170" s="34">
        <v>0.69689854402588391</v>
      </c>
      <c r="TV170" s="34">
        <v>0.70292938813202699</v>
      </c>
      <c r="TW170" s="34">
        <v>0.70480719647052092</v>
      </c>
      <c r="TX170" s="34">
        <v>0.70595794056443595</v>
      </c>
      <c r="TY170" s="34">
        <v>0.70635027769207004</v>
      </c>
      <c r="TZ170" s="34">
        <v>0.70588577862328705</v>
      </c>
      <c r="UA170" s="34">
        <v>0.70450589638785099</v>
      </c>
      <c r="UB170" s="34">
        <v>0.70218218376076802</v>
      </c>
      <c r="UC170" s="34">
        <v>0.69896032124681895</v>
      </c>
      <c r="UD170" s="34">
        <v>0.69516426651690788</v>
      </c>
      <c r="UE170" s="34">
        <v>0.69041977151039102</v>
      </c>
      <c r="UF170" s="34">
        <v>0.68513484837767602</v>
      </c>
      <c r="UG170" s="34">
        <v>0.6799257330830859</v>
      </c>
      <c r="UH170" s="34">
        <v>0.67543577797413401</v>
      </c>
      <c r="UI170" s="34">
        <v>0.67255372313843098</v>
      </c>
      <c r="UJ170" s="34">
        <v>0.6691108435892591</v>
      </c>
      <c r="UK170" s="34">
        <v>0.663295026748564</v>
      </c>
      <c r="UL170" s="34">
        <v>0.65643009394489593</v>
      </c>
      <c r="UM170" s="34">
        <v>0.64887582457554605</v>
      </c>
      <c r="UN170" s="34">
        <v>0.64013874735439402</v>
      </c>
      <c r="UO170" s="34">
        <v>0.63041120783141402</v>
      </c>
      <c r="UP170" s="34">
        <v>0.62000253344636402</v>
      </c>
      <c r="UQ170" s="34">
        <v>0.60925574838364704</v>
      </c>
      <c r="UR170" s="34">
        <v>0.59861232411450804</v>
      </c>
      <c r="US170" s="34">
        <v>0.58856699932177103</v>
      </c>
      <c r="UT170" s="34">
        <v>0.579534127529444</v>
      </c>
      <c r="UU170" s="34">
        <v>0.57171863669325607</v>
      </c>
      <c r="UV170" s="34">
        <v>0.56521150853862401</v>
      </c>
      <c r="UW170" s="34">
        <v>0.56017511814676302</v>
      </c>
      <c r="UX170" s="34">
        <v>0.55664900815900398</v>
      </c>
      <c r="UY170" s="34">
        <v>0.55472891915947498</v>
      </c>
      <c r="UZ170" s="34">
        <v>0.55445774729745401</v>
      </c>
      <c r="VA170" s="34">
        <v>0.55569356169035999</v>
      </c>
      <c r="VB170" s="34">
        <v>0.558165319639366</v>
      </c>
      <c r="VC170" s="34">
        <v>0.56181736620377598</v>
      </c>
      <c r="VD170" s="34">
        <v>0.56660438453185702</v>
      </c>
      <c r="VE170" s="34">
        <v>0.57225461899432606</v>
      </c>
      <c r="VF170" s="34">
        <v>0.57864393416773408</v>
      </c>
      <c r="VG170" s="34">
        <v>0.58576151074864402</v>
      </c>
      <c r="VH170" s="34">
        <v>0.59352535868041401</v>
      </c>
      <c r="VI170" s="34">
        <v>0.60183214952897601</v>
      </c>
      <c r="VJ170" s="34">
        <v>0.61040173462627201</v>
      </c>
      <c r="VK170" s="34">
        <v>0.61856387700750504</v>
      </c>
      <c r="VL170" s="34">
        <v>0.62579467680608403</v>
      </c>
      <c r="VM170" s="34">
        <v>0.63165080594216805</v>
      </c>
      <c r="VN170" s="34">
        <v>0.63545814693869196</v>
      </c>
      <c r="VO170" s="34">
        <v>0.637166867240617</v>
      </c>
      <c r="VP170" s="34">
        <v>0.63705510313753</v>
      </c>
      <c r="VQ170" s="34">
        <v>0.63554360688409606</v>
      </c>
      <c r="VR170" s="34">
        <v>0.63309914943295498</v>
      </c>
      <c r="VS170" s="34">
        <v>0.63004939511909197</v>
      </c>
      <c r="VT170" s="34">
        <v>0.62692978218404105</v>
      </c>
      <c r="VU170" s="34">
        <v>0.62415315400743898</v>
      </c>
      <c r="VV170" s="34">
        <v>0.62182041066503202</v>
      </c>
      <c r="VW170" s="34">
        <v>0.62009918196075098</v>
      </c>
      <c r="VX170" s="34">
        <v>0.61914068723777194</v>
      </c>
      <c r="VY170" s="34">
        <v>0.61883880581129302</v>
      </c>
      <c r="VZ170" s="34">
        <v>0.61879884426343101</v>
      </c>
      <c r="WA170" s="34">
        <v>0.61871609789433202</v>
      </c>
      <c r="WB170" s="34">
        <v>0.61824869812551497</v>
      </c>
      <c r="WC170" s="34">
        <v>0.61687616437182802</v>
      </c>
      <c r="WD170" s="34">
        <v>0.61421863945286503</v>
      </c>
      <c r="WE170" s="34">
        <v>0.61001942497773098</v>
      </c>
      <c r="WF170" s="34">
        <v>0.60403795115347003</v>
      </c>
      <c r="WG170" s="34">
        <v>0.595986658058963</v>
      </c>
      <c r="WH170" s="34">
        <v>0.58828917168625994</v>
      </c>
      <c r="WI170" s="34">
        <v>0.58301762566244597</v>
      </c>
      <c r="WJ170" s="34">
        <v>0.57880281994723393</v>
      </c>
      <c r="WK170" s="34">
        <v>0.57510780765813596</v>
      </c>
      <c r="WL170" s="34">
        <v>0.57232847848989399</v>
      </c>
      <c r="WM170" s="34">
        <v>0.57036907964235506</v>
      </c>
      <c r="WN170" s="34">
        <v>0.569026732359592</v>
      </c>
      <c r="WO170" s="34">
        <v>0.568171354657663</v>
      </c>
      <c r="WP170" s="34">
        <v>0.56751939263904905</v>
      </c>
      <c r="WQ170" s="34">
        <v>0.56688059915826206</v>
      </c>
      <c r="WR170" s="34">
        <v>0.56635754536983596</v>
      </c>
      <c r="WS170" s="34">
        <v>0.56592335038391706</v>
      </c>
      <c r="WT170" s="34">
        <v>0.56553824790871099</v>
      </c>
      <c r="WU170" s="34">
        <v>0.56505689172003204</v>
      </c>
      <c r="WV170" s="34">
        <v>0.56443931629732702</v>
      </c>
      <c r="WW170" s="34">
        <v>0.56366862290159703</v>
      </c>
      <c r="WX170" s="34">
        <v>0.56263937332037306</v>
      </c>
      <c r="WY170" s="34">
        <v>0.56143639039646798</v>
      </c>
      <c r="WZ170" s="34">
        <v>0.56018689859363402</v>
      </c>
      <c r="XA170" s="34">
        <v>0.55885945625239897</v>
      </c>
      <c r="XB170" s="34">
        <v>0.55736803304585902</v>
      </c>
      <c r="XC170" s="34">
        <v>0.55566279808846697</v>
      </c>
      <c r="XD170" s="34">
        <v>0.55383066903493205</v>
      </c>
      <c r="XE170" s="34">
        <v>0.55206633230483293</v>
      </c>
      <c r="XF170" s="34">
        <v>0.550198396048862</v>
      </c>
      <c r="XG170" s="34">
        <v>0.54812285865946098</v>
      </c>
      <c r="XH170" t="s">
        <v>843</v>
      </c>
      <c r="XI170" t="s">
        <v>1300</v>
      </c>
      <c r="XJ170" s="34">
        <v>0.629150407338947</v>
      </c>
      <c r="XK170" s="34">
        <v>0.62473735200493197</v>
      </c>
      <c r="XL170" s="34">
        <v>0.62306331525436898</v>
      </c>
      <c r="XM170" s="34">
        <v>0.62467084324432998</v>
      </c>
      <c r="XN170" s="34">
        <v>0.62975583635263599</v>
      </c>
      <c r="XO170" s="34">
        <v>0.63805405248784897</v>
      </c>
      <c r="XP170" s="34">
        <v>0.64828186497123796</v>
      </c>
      <c r="XQ170" s="34">
        <v>0.65816540971776105</v>
      </c>
      <c r="XR170" s="34">
        <v>0.66491204690831596</v>
      </c>
      <c r="XS170" s="34">
        <v>0.66604155530044806</v>
      </c>
      <c r="XT170" s="34">
        <v>0.66767737462445098</v>
      </c>
      <c r="XU170" s="34">
        <v>0.67022724892658903</v>
      </c>
      <c r="XV170" s="34">
        <v>0.66893943734601502</v>
      </c>
      <c r="XW170" s="34">
        <v>0.66659314736145603</v>
      </c>
      <c r="XX170" s="34">
        <v>0.66312480715828404</v>
      </c>
      <c r="XY170" s="34">
        <v>0.65811235780564503</v>
      </c>
      <c r="XZ170" s="34">
        <v>0.65145796256820399</v>
      </c>
      <c r="YA170" s="34">
        <v>0.64353722722703</v>
      </c>
      <c r="YB170" s="34">
        <v>0.63480041348600502</v>
      </c>
      <c r="YC170" s="34">
        <v>0.62564683701712898</v>
      </c>
      <c r="YD170" s="34">
        <v>0.61645810855777294</v>
      </c>
      <c r="YE170" s="34">
        <v>0.60785344017461096</v>
      </c>
      <c r="YF170" s="34">
        <v>0.60010897862807999</v>
      </c>
      <c r="YG170" s="34">
        <v>0.59359185476745102</v>
      </c>
      <c r="YH170" s="34">
        <v>0.58859570214892598</v>
      </c>
      <c r="YI170" s="34">
        <v>0.58275213658206604</v>
      </c>
      <c r="YJ170" s="34">
        <v>0.57434119278779494</v>
      </c>
      <c r="YK170" s="34">
        <v>0.56487329280808407</v>
      </c>
      <c r="YL170" s="34">
        <v>0.55516668469017605</v>
      </c>
      <c r="YM170" s="34">
        <v>0.54535745081131903</v>
      </c>
      <c r="YN170" s="34">
        <v>0.53592817296325601</v>
      </c>
      <c r="YO170" s="34">
        <v>0.52732711664571708</v>
      </c>
      <c r="YP170" s="34">
        <v>0.51981916289922703</v>
      </c>
      <c r="YQ170" s="34">
        <v>0.51355652595827306</v>
      </c>
      <c r="YR170" s="34">
        <v>0.50867164034492807</v>
      </c>
      <c r="YS170" s="34">
        <v>0.50535646889183494</v>
      </c>
      <c r="YT170" s="34">
        <v>0.50352429296591705</v>
      </c>
      <c r="YU170" s="34">
        <v>0.50304916353374407</v>
      </c>
      <c r="YV170" s="34">
        <v>0.50386091057570603</v>
      </c>
      <c r="YW170" s="34">
        <v>0.50580990680948101</v>
      </c>
      <c r="YX170" s="34">
        <v>0.50894895708370402</v>
      </c>
      <c r="YY170" s="34">
        <v>0.51312526637994504</v>
      </c>
      <c r="YZ170" s="34">
        <v>0.51811168793362805</v>
      </c>
      <c r="ZA170" s="34">
        <v>0.523852595337438</v>
      </c>
      <c r="ZB170" s="34">
        <v>0.53036745202059599</v>
      </c>
      <c r="ZC170" s="34">
        <v>0.53750134509846104</v>
      </c>
      <c r="ZD170" s="34">
        <v>0.54487443796508994</v>
      </c>
      <c r="ZE170" s="34">
        <v>0.55203508426135794</v>
      </c>
      <c r="ZF170" s="34">
        <v>0.55855338691159606</v>
      </c>
      <c r="ZG170" s="34">
        <v>0.56399574455392398</v>
      </c>
      <c r="ZH170" s="34">
        <v>0.56771660622771003</v>
      </c>
      <c r="ZI170" s="34">
        <v>0.56962597121002201</v>
      </c>
      <c r="ZJ170" s="34">
        <v>0.57000040351868297</v>
      </c>
      <c r="ZK170" s="34">
        <v>0.56926742712293998</v>
      </c>
      <c r="ZL170" s="34">
        <v>0.56780714445825597</v>
      </c>
      <c r="ZM170" s="34">
        <v>0.56594019675084706</v>
      </c>
      <c r="ZN170" s="34">
        <v>0.56431223706812295</v>
      </c>
      <c r="ZO170" s="34">
        <v>0.56311231449712695</v>
      </c>
      <c r="ZP170" s="34">
        <v>0.56232224044509993</v>
      </c>
      <c r="ZQ170" s="34">
        <v>0.56221856237491696</v>
      </c>
      <c r="ZR170" s="34">
        <v>0.56284273096404203</v>
      </c>
      <c r="ZS170" s="34">
        <v>0.56402150853830202</v>
      </c>
      <c r="ZT170" s="34">
        <v>0.56548766739366396</v>
      </c>
      <c r="ZU170" s="34">
        <v>0.56677269701036703</v>
      </c>
      <c r="ZV170" s="34">
        <v>0.56740346713008105</v>
      </c>
      <c r="ZW170" s="34">
        <v>0.56696585054968407</v>
      </c>
      <c r="ZX170" s="34">
        <v>0.56508967058698301</v>
      </c>
      <c r="ZY170" s="34">
        <v>0.56136385444542802</v>
      </c>
      <c r="ZZ170" s="34">
        <v>0.55563148678084806</v>
      </c>
      <c r="AAA170" s="34">
        <v>0.54772826912178307</v>
      </c>
      <c r="AAB170" s="34">
        <v>0.53996873594723704</v>
      </c>
      <c r="AAC170" s="34">
        <v>0.53441030808481405</v>
      </c>
      <c r="AAD170" s="34">
        <v>0.52979748655812997</v>
      </c>
      <c r="AAE170" s="34">
        <v>0.52564281646555699</v>
      </c>
      <c r="AAF170" s="34">
        <v>0.52226167419840797</v>
      </c>
      <c r="AAG170" s="34">
        <v>0.51965992478691403</v>
      </c>
      <c r="AAH170" s="34">
        <v>0.517641852583406</v>
      </c>
      <c r="AAI170" s="34">
        <v>0.515991955365252</v>
      </c>
      <c r="AAJ170" s="34">
        <v>0.51459466487529004</v>
      </c>
      <c r="AAK170" s="34">
        <v>0.51334267374800402</v>
      </c>
      <c r="AAL170" s="34">
        <v>0.51220282500027203</v>
      </c>
      <c r="AAM170" s="34">
        <v>0.51118127096146904</v>
      </c>
      <c r="AAN170" s="34">
        <v>0.51039177427487803</v>
      </c>
      <c r="AAO170" s="34">
        <v>0.50958904109588998</v>
      </c>
      <c r="AAP170" s="34">
        <v>0.50863278358942599</v>
      </c>
      <c r="AAQ170" s="34">
        <v>0.50764298708790001</v>
      </c>
      <c r="AAR170" s="34">
        <v>0.50661406617409399</v>
      </c>
      <c r="AAS170" s="34">
        <v>0.50555997267606601</v>
      </c>
      <c r="AAT170" s="34">
        <v>0.50434988126456093</v>
      </c>
      <c r="AAU170" s="34">
        <v>0.50308254431511001</v>
      </c>
      <c r="AAV170" s="34">
        <v>0.50174013921113703</v>
      </c>
      <c r="AAW170" s="34">
        <v>0.50020012579335604</v>
      </c>
      <c r="AAX170" s="34">
        <v>0.49855119124275604</v>
      </c>
      <c r="AAY170" s="34">
        <v>0.49686574759437396</v>
      </c>
      <c r="AAZ170" s="34">
        <v>0.49504996568131299</v>
      </c>
      <c r="ABA170" s="34">
        <v>0.49301988134383401</v>
      </c>
      <c r="ABB170" s="34">
        <v>0.49079545187033602</v>
      </c>
      <c r="ABC170" s="34">
        <v>0.48845470692717596</v>
      </c>
      <c r="ABD170" s="34">
        <v>0.48624629203845599</v>
      </c>
      <c r="ABE170" s="34">
        <v>0.48409834689938697</v>
      </c>
      <c r="ABF170" s="34">
        <v>0.48196448390676999</v>
      </c>
      <c r="ABG170" t="s">
        <v>843</v>
      </c>
      <c r="ABH170" t="s">
        <v>843</v>
      </c>
      <c r="ABI170" t="s">
        <v>1300</v>
      </c>
      <c r="ABJ170" s="34">
        <v>0.59281042090653902</v>
      </c>
      <c r="ABK170" s="34">
        <v>0.59323846550661197</v>
      </c>
      <c r="ABL170" s="34">
        <v>0.59368985828424803</v>
      </c>
      <c r="ABM170" s="34">
        <v>0.59467318838152006</v>
      </c>
      <c r="ABN170" s="34">
        <v>0.59642412567717007</v>
      </c>
      <c r="ABO170" s="34">
        <v>0.59855415752149599</v>
      </c>
      <c r="ABP170" s="34">
        <v>0.60096881622767195</v>
      </c>
      <c r="ABQ170" s="34">
        <v>0.60425538664065503</v>
      </c>
      <c r="ABR170" s="34">
        <v>0.60825059968017103</v>
      </c>
      <c r="ABS170" s="34">
        <v>0.61187594752569796</v>
      </c>
      <c r="ABT170" s="34">
        <v>0.61641784146059597</v>
      </c>
      <c r="ABU170" s="34">
        <v>0.62029341482687395</v>
      </c>
      <c r="ABV170" s="34">
        <v>0.62229989113619399</v>
      </c>
      <c r="ABW170" s="34">
        <v>0.62508031184971402</v>
      </c>
      <c r="ABX170" s="34">
        <v>0.62840365627892603</v>
      </c>
      <c r="ABY170" s="34">
        <v>0.63198353845556499</v>
      </c>
      <c r="ABZ170" s="34">
        <v>0.63508888584671297</v>
      </c>
      <c r="ACA170" s="34">
        <v>0.63712077904157394</v>
      </c>
      <c r="ACB170" s="34">
        <v>0.63767294847328204</v>
      </c>
      <c r="ACC170" s="34">
        <v>0.63655782422078699</v>
      </c>
      <c r="ACD170" s="34">
        <v>0.63274278281387097</v>
      </c>
      <c r="ACE170" s="34">
        <v>0.62630478057455796</v>
      </c>
      <c r="ACF170" s="34">
        <v>0.61786845875966201</v>
      </c>
      <c r="ACG170" s="34">
        <v>0.60818138003052502</v>
      </c>
      <c r="ACH170" s="34">
        <v>0.598390804597701</v>
      </c>
      <c r="ACI170" s="34">
        <v>0.58911959884987697</v>
      </c>
      <c r="ACJ170" s="34">
        <v>0.58090945115910397</v>
      </c>
      <c r="ACK170" s="34">
        <v>0.57407041919949497</v>
      </c>
      <c r="ACL170" s="34">
        <v>0.56872364061778002</v>
      </c>
      <c r="ACM170" s="34">
        <v>0.56495453476522695</v>
      </c>
      <c r="ACN170" s="34">
        <v>0.560528346864406</v>
      </c>
      <c r="ACO170" s="34">
        <v>0.55357751858672699</v>
      </c>
      <c r="ACP170" s="34">
        <v>0.54561275582130198</v>
      </c>
      <c r="ACQ170" s="34">
        <v>0.537467248908297</v>
      </c>
      <c r="ACR170" s="34">
        <v>0.52915415172948399</v>
      </c>
      <c r="ACS170" s="34">
        <v>0.52118877802831598</v>
      </c>
      <c r="ACT170" s="34">
        <v>0.51394730481024897</v>
      </c>
      <c r="ACU170" s="34">
        <v>0.50774613176638905</v>
      </c>
      <c r="ACV170" s="34">
        <v>0.50279783131831501</v>
      </c>
      <c r="ACW170" s="34">
        <v>0.499207300568423</v>
      </c>
      <c r="ACX170" s="34">
        <v>0.49712665918501597</v>
      </c>
      <c r="ACY170" s="34">
        <v>0.496541903986981</v>
      </c>
      <c r="ACZ170" s="34">
        <v>0.49735578089369803</v>
      </c>
      <c r="ADA170" s="34">
        <v>0.49936295820811305</v>
      </c>
      <c r="ADB170" s="34">
        <v>0.50257450460290198</v>
      </c>
      <c r="ADC170" s="34">
        <v>0.50699940326540993</v>
      </c>
      <c r="ADD170" s="34">
        <v>0.51235004221397606</v>
      </c>
      <c r="ADE170" s="34">
        <v>0.51844880260175397</v>
      </c>
      <c r="ADF170" s="34">
        <v>0.52529791361494904</v>
      </c>
      <c r="ADG170" s="34">
        <v>0.53273611263012399</v>
      </c>
      <c r="ADH170" s="34">
        <v>0.54066392943127395</v>
      </c>
      <c r="ADI170" s="34">
        <v>0.54884659398903801</v>
      </c>
      <c r="ADJ170" s="34">
        <v>0.55662375918005003</v>
      </c>
      <c r="ADK170" s="34">
        <v>0.56354879594423302</v>
      </c>
      <c r="ADL170" s="34">
        <v>0.56924377967517803</v>
      </c>
      <c r="ADM170" s="34">
        <v>0.57309570362484297</v>
      </c>
      <c r="ADN170" s="34">
        <v>0.57504037193610402</v>
      </c>
      <c r="ADO170" s="34">
        <v>0.57530693233020502</v>
      </c>
      <c r="ADP170" s="34">
        <v>0.57431127903838597</v>
      </c>
      <c r="ADQ170" s="34">
        <v>0.57253794196130703</v>
      </c>
      <c r="ADR170" s="34">
        <v>0.57026246389551705</v>
      </c>
      <c r="ADS170" s="34">
        <v>0.56797034174210803</v>
      </c>
      <c r="ADT170" s="34">
        <v>0.56604608527989397</v>
      </c>
      <c r="ADU170" s="34">
        <v>0.56457459287518397</v>
      </c>
      <c r="ADV170" s="34">
        <v>0.563694739965244</v>
      </c>
      <c r="ADW170" s="34">
        <v>0.56344999734452206</v>
      </c>
      <c r="ADX170" s="34">
        <v>0.56379117662710898</v>
      </c>
      <c r="ADY170" s="34">
        <v>0.56435981363214704</v>
      </c>
      <c r="ADZ170" s="34">
        <v>0.564728996711229</v>
      </c>
      <c r="AEA170" s="34">
        <v>0.56462323164276806</v>
      </c>
      <c r="AEB170" s="34">
        <v>0.563588085397974</v>
      </c>
      <c r="AEC170" s="34">
        <v>0.56118817400252996</v>
      </c>
      <c r="AED170" s="34">
        <v>0.55719636398759398</v>
      </c>
      <c r="AEE170" s="34">
        <v>0.551419944770972</v>
      </c>
      <c r="AEF170" s="34">
        <v>0.543533462448892</v>
      </c>
      <c r="AEG170" s="34">
        <v>0.53595250153551099</v>
      </c>
      <c r="AEH170" s="34">
        <v>0.53077745037723001</v>
      </c>
      <c r="AEI170" s="34">
        <v>0.52663163357986198</v>
      </c>
      <c r="AEJ170" s="34">
        <v>0.52295923895377794</v>
      </c>
      <c r="AEK170" s="34">
        <v>0.52020679243643597</v>
      </c>
      <c r="AEL170" s="34">
        <v>0.51829062435337603</v>
      </c>
      <c r="AEM170" s="34">
        <v>0.51700405300588803</v>
      </c>
      <c r="AEN170" s="34">
        <v>0.51622344507048401</v>
      </c>
      <c r="AEO170" s="34">
        <v>0.51565164768663696</v>
      </c>
      <c r="AEP170" s="34">
        <v>0.51515017619052894</v>
      </c>
      <c r="AEQ170" s="34">
        <v>0.51482007365665405</v>
      </c>
      <c r="AER170" s="34">
        <v>0.51461558178150701</v>
      </c>
      <c r="AES170" s="34">
        <v>0.51451863962642297</v>
      </c>
      <c r="AET170" s="34">
        <v>0.51435517090025096</v>
      </c>
      <c r="AEU170" s="34">
        <v>0.51407789504643597</v>
      </c>
      <c r="AEV170" s="34">
        <v>0.51369364451116906</v>
      </c>
      <c r="AEW170" s="34">
        <v>0.51308822688547107</v>
      </c>
      <c r="AEX170" s="34">
        <v>0.51231487443657397</v>
      </c>
      <c r="AEY170" s="34">
        <v>0.51146141746854201</v>
      </c>
      <c r="AEZ170" s="34">
        <v>0.51051082492816302</v>
      </c>
      <c r="AFA170" s="34">
        <v>0.50939068771428897</v>
      </c>
      <c r="AFB170" s="34">
        <v>0.50802749593916996</v>
      </c>
      <c r="AFC170" s="34">
        <v>0.50653641207815303</v>
      </c>
      <c r="AFD170" s="34">
        <v>0.50504521032630101</v>
      </c>
      <c r="AFE170" s="34">
        <v>0.503386518658819</v>
      </c>
      <c r="AFF170" s="34">
        <v>0.50149592240505703</v>
      </c>
      <c r="AFG170" t="s">
        <v>843</v>
      </c>
      <c r="AFH170" t="s">
        <v>843</v>
      </c>
      <c r="AFI170" s="34"/>
      <c r="AFJ170" s="34"/>
      <c r="AFK170" s="34"/>
      <c r="AFL170" s="34"/>
      <c r="AFM170" s="34"/>
      <c r="AFN170" s="34"/>
      <c r="AFO170" s="34"/>
      <c r="AFP170" s="34"/>
      <c r="AFQ170" s="34"/>
      <c r="AFR170" s="34"/>
      <c r="AFS170" s="34"/>
      <c r="AFT170" s="34"/>
      <c r="AFU170" s="34"/>
      <c r="AFV170" s="34"/>
      <c r="AFW170" s="34"/>
      <c r="AFX170" s="34"/>
      <c r="AFY170" s="34"/>
      <c r="AFZ170" s="34"/>
      <c r="AGA170" s="34"/>
      <c r="AGB170" t="s">
        <v>843</v>
      </c>
      <c r="AGC170" t="s">
        <v>843</v>
      </c>
      <c r="AGD170" t="s">
        <v>843</v>
      </c>
      <c r="AGE170" t="s">
        <v>843</v>
      </c>
      <c r="AGF170" s="34"/>
      <c r="AGG170" t="s">
        <v>843</v>
      </c>
      <c r="AGH170" t="s">
        <v>843</v>
      </c>
      <c r="AGI170" t="s">
        <v>843</v>
      </c>
      <c r="AGJ170" t="s">
        <v>843</v>
      </c>
      <c r="AGK170" t="s">
        <v>843</v>
      </c>
      <c r="AGL170" t="s">
        <v>843</v>
      </c>
      <c r="AGM170" t="s">
        <v>843</v>
      </c>
      <c r="AGN170" t="s">
        <v>843</v>
      </c>
      <c r="AGO170" s="34"/>
      <c r="AGP170" s="34"/>
      <c r="AGQ170" t="s">
        <v>1460</v>
      </c>
      <c r="AGR170" t="s">
        <v>843</v>
      </c>
      <c r="AGS170" s="34"/>
      <c r="AGT170" s="34"/>
      <c r="AGU170" t="s">
        <v>1460</v>
      </c>
      <c r="AGV170" t="s">
        <v>843</v>
      </c>
      <c r="AGW170" s="34"/>
      <c r="AGX170" s="34"/>
      <c r="AGY170" t="s">
        <v>1460</v>
      </c>
      <c r="AGZ170" t="s">
        <v>843</v>
      </c>
      <c r="AHA170" s="34"/>
      <c r="AHB170" s="34"/>
      <c r="AHC170" t="s">
        <v>1460</v>
      </c>
      <c r="AHD170" t="s">
        <v>843</v>
      </c>
      <c r="AHE170" s="34"/>
      <c r="AHF170" s="34"/>
      <c r="AHG170" t="s">
        <v>1460</v>
      </c>
      <c r="AHH170" t="s">
        <v>843</v>
      </c>
      <c r="AHI170" t="s">
        <v>465</v>
      </c>
      <c r="AHJ170" s="34">
        <v>0.20682899653911591</v>
      </c>
      <c r="AHK170" s="34">
        <v>0.21238978207111359</v>
      </c>
      <c r="AHL170" s="34">
        <v>0.20801654458045959</v>
      </c>
      <c r="AHM170" s="34">
        <v>0.21340465545654297</v>
      </c>
      <c r="AHN170" s="34">
        <v>0.21979445219039917</v>
      </c>
      <c r="AHO170" t="s">
        <v>843</v>
      </c>
      <c r="AHP170" s="34"/>
      <c r="AHQ170" s="34"/>
      <c r="AHR170" s="34"/>
      <c r="AHS170" s="34"/>
      <c r="AHT170" s="34"/>
      <c r="AHU170" t="s">
        <v>843</v>
      </c>
      <c r="AHV170" s="34">
        <v>0.22544831037521362</v>
      </c>
      <c r="AHW170" s="34">
        <v>0.22419703006744385</v>
      </c>
      <c r="AHX170" s="34">
        <v>0.22275207936763763</v>
      </c>
      <c r="AHY170" s="34">
        <v>0.22436089813709259</v>
      </c>
      <c r="AHZ170" s="34">
        <v>0.22618228197097778</v>
      </c>
      <c r="AIA170" t="s">
        <v>465</v>
      </c>
      <c r="AIB170" t="s">
        <v>843</v>
      </c>
      <c r="AIC170" s="34">
        <v>0.22531422972679138</v>
      </c>
      <c r="AID170" s="34">
        <v>0.22559827566146851</v>
      </c>
      <c r="AIE170" s="34">
        <v>0.22367745637893677</v>
      </c>
      <c r="AIF170" s="34">
        <v>0.22894996404647827</v>
      </c>
      <c r="AIG170" s="34">
        <v>0.22643586993217468</v>
      </c>
      <c r="AIH170" t="s">
        <v>465</v>
      </c>
      <c r="AII170" t="s">
        <v>843</v>
      </c>
      <c r="AIJ170" s="34">
        <v>0.23393100500106812</v>
      </c>
      <c r="AIK170" s="34">
        <v>0.23397098481655121</v>
      </c>
      <c r="AIL170" s="34">
        <v>0.22857549786567688</v>
      </c>
      <c r="AIM170" s="34">
        <v>0.23364600539207458</v>
      </c>
      <c r="AIN170" s="34">
        <v>0.23812000453472137</v>
      </c>
      <c r="AIO170" t="s">
        <v>465</v>
      </c>
      <c r="AIP170" s="34"/>
      <c r="AIQ170" t="s">
        <v>843</v>
      </c>
      <c r="AIR170" s="34"/>
      <c r="AIS170" s="34"/>
      <c r="AIT170" s="34"/>
      <c r="AIU170" s="34"/>
      <c r="AIV170" s="34"/>
      <c r="AIW170" s="34"/>
      <c r="AIX170" t="s">
        <v>843</v>
      </c>
      <c r="AIY170" s="34"/>
      <c r="AIZ170" s="34"/>
      <c r="AJA170" s="34"/>
      <c r="AJB170" s="34"/>
      <c r="AJC170" s="34"/>
      <c r="AJD170" s="34"/>
      <c r="AJE170" t="s">
        <v>843</v>
      </c>
      <c r="AJF170" s="34"/>
      <c r="AJG170" s="34"/>
      <c r="AJH170" s="34"/>
      <c r="AJI170" s="34"/>
      <c r="AJJ170" s="34"/>
      <c r="AJK170" t="s">
        <v>1460</v>
      </c>
      <c r="AJL170" t="s">
        <v>843</v>
      </c>
      <c r="AJM170" t="s">
        <v>843</v>
      </c>
      <c r="AJN170" s="34">
        <v>-4.3910052627325058E-2</v>
      </c>
      <c r="AJO170" s="34">
        <v>-3.740939125418663E-2</v>
      </c>
      <c r="AJP170" s="34">
        <v>-1.5121471136808395E-2</v>
      </c>
      <c r="AJQ170" s="34">
        <v>-0.22877201437950134</v>
      </c>
      <c r="AJR170" s="34"/>
      <c r="AJS170" t="s">
        <v>832</v>
      </c>
      <c r="AJT170" t="s">
        <v>843</v>
      </c>
      <c r="AJU170" t="s">
        <v>843</v>
      </c>
      <c r="AJV170" t="s">
        <v>843</v>
      </c>
      <c r="AJW170" s="34"/>
      <c r="AJX170" s="34"/>
      <c r="AJY170" s="34"/>
      <c r="AJZ170" s="34"/>
      <c r="AKA170" s="34"/>
      <c r="AKB170" t="s">
        <v>1460</v>
      </c>
      <c r="AKC170" t="s">
        <v>843</v>
      </c>
      <c r="AKD170" t="s">
        <v>843</v>
      </c>
      <c r="AKE170" t="s">
        <v>843</v>
      </c>
      <c r="AKF170" s="34">
        <v>-1.9344588741660118E-2</v>
      </c>
      <c r="AKG170" s="34">
        <v>-1.8932519480586052E-2</v>
      </c>
      <c r="AKH170" s="34">
        <v>-8.3220796659588814E-3</v>
      </c>
      <c r="AKI170" s="34">
        <v>-0.22118233144283295</v>
      </c>
      <c r="AKJ170" s="34"/>
      <c r="AKK170" t="s">
        <v>832</v>
      </c>
      <c r="AKL170" t="s">
        <v>843</v>
      </c>
      <c r="AKM170" s="34"/>
      <c r="AKN170" t="s">
        <v>1460</v>
      </c>
      <c r="AKO170" t="s">
        <v>843</v>
      </c>
      <c r="AKP170" s="34"/>
      <c r="AKQ170" t="s">
        <v>1460</v>
      </c>
      <c r="AKR170" t="s">
        <v>843</v>
      </c>
      <c r="AKS170" s="34"/>
      <c r="AKT170" t="s">
        <v>1460</v>
      </c>
      <c r="AKU170" t="s">
        <v>843</v>
      </c>
      <c r="AKV170" s="34"/>
      <c r="AKW170" t="s">
        <v>1460</v>
      </c>
      <c r="AKX170" t="s">
        <v>843</v>
      </c>
      <c r="AKY170" s="34"/>
      <c r="AKZ170" s="34"/>
      <c r="ALA170" s="34"/>
      <c r="ALB170" s="34"/>
      <c r="ALC170" s="34"/>
      <c r="ALD170" t="s">
        <v>1460</v>
      </c>
      <c r="ALE170" t="s">
        <v>843</v>
      </c>
      <c r="ALF170" t="s">
        <v>843</v>
      </c>
      <c r="ALG170" t="s">
        <v>843</v>
      </c>
      <c r="ALH170" s="34"/>
      <c r="ALI170" s="34"/>
      <c r="ALJ170" s="34"/>
      <c r="ALK170" s="34"/>
      <c r="ALL170" s="34">
        <v>0.24950085580348969</v>
      </c>
      <c r="ALM170" t="s">
        <v>465</v>
      </c>
    </row>
    <row r="171" spans="1:1001">
      <c r="A171" t="s">
        <v>512</v>
      </c>
      <c r="B171" t="s">
        <v>119</v>
      </c>
      <c r="C171" t="s">
        <v>352</v>
      </c>
      <c r="D171" s="34">
        <v>3.5241194069385529E-2</v>
      </c>
      <c r="E171" t="s">
        <v>432</v>
      </c>
      <c r="F171" s="34">
        <v>3.8980282843112946E-2</v>
      </c>
      <c r="G171" t="s">
        <v>1464</v>
      </c>
      <c r="H171" s="34">
        <v>3.7854287773370743E-2</v>
      </c>
      <c r="I171" t="s">
        <v>1294</v>
      </c>
      <c r="J171" s="34">
        <v>3.8229320198297501E-2</v>
      </c>
      <c r="K171" t="s">
        <v>1521</v>
      </c>
      <c r="L171" s="34">
        <v>5.5800832808017731E-2</v>
      </c>
      <c r="M171" t="s">
        <v>432</v>
      </c>
      <c r="N171" s="34">
        <v>0.53613221645355225</v>
      </c>
      <c r="O171" s="34">
        <v>0.55362182855606079</v>
      </c>
      <c r="P171" t="s">
        <v>432</v>
      </c>
      <c r="Q171" s="34">
        <v>0.53613221645355225</v>
      </c>
      <c r="R171" t="s">
        <v>432</v>
      </c>
      <c r="S171" s="34">
        <v>0.56111109256744385</v>
      </c>
      <c r="T171" t="s">
        <v>432</v>
      </c>
      <c r="U171" s="34">
        <v>0.52979797124862671</v>
      </c>
      <c r="V171" t="s">
        <v>432</v>
      </c>
      <c r="W171" t="s">
        <v>843</v>
      </c>
      <c r="X171" t="s">
        <v>1464</v>
      </c>
      <c r="Y171" s="34">
        <v>0.53361409902572632</v>
      </c>
      <c r="Z171" s="34">
        <v>0.54999458789825439</v>
      </c>
      <c r="AA171" t="s">
        <v>1464</v>
      </c>
      <c r="AB171" s="34">
        <v>0.53361409902572632</v>
      </c>
      <c r="AC171" t="s">
        <v>1464</v>
      </c>
      <c r="AD171" s="34">
        <v>0.55376684665679932</v>
      </c>
      <c r="AE171" t="s">
        <v>1464</v>
      </c>
      <c r="AF171" s="34">
        <v>0.5295671820640564</v>
      </c>
      <c r="AG171" t="s">
        <v>1464</v>
      </c>
      <c r="AH171" t="s">
        <v>843</v>
      </c>
      <c r="AI171" t="s">
        <v>1294</v>
      </c>
      <c r="AJ171" s="34">
        <v>0.53103488683700562</v>
      </c>
      <c r="AK171" s="34">
        <v>0.53637158870697021</v>
      </c>
      <c r="AL171" t="s">
        <v>1294</v>
      </c>
      <c r="AM171" s="34">
        <v>0.53103488683700562</v>
      </c>
      <c r="AN171" t="s">
        <v>1294</v>
      </c>
      <c r="AO171" s="34">
        <v>0.54241162538528442</v>
      </c>
      <c r="AP171" t="s">
        <v>1294</v>
      </c>
      <c r="AQ171" s="34">
        <v>0.54755192995071411</v>
      </c>
      <c r="AR171" t="s">
        <v>1294</v>
      </c>
      <c r="AS171" t="s">
        <v>843</v>
      </c>
      <c r="AT171" t="s">
        <v>1521</v>
      </c>
      <c r="AU171" s="34">
        <v>0.52850353717803955</v>
      </c>
      <c r="AV171" s="34">
        <v>0.53399354219436646</v>
      </c>
      <c r="AW171" t="s">
        <v>1521</v>
      </c>
      <c r="AX171" s="34">
        <v>0.52850353717803955</v>
      </c>
      <c r="AY171" t="s">
        <v>1521</v>
      </c>
      <c r="AZ171" s="34">
        <v>0.55360132455825806</v>
      </c>
      <c r="BA171" t="s">
        <v>1521</v>
      </c>
      <c r="BB171" s="34">
        <v>0.54528117179870605</v>
      </c>
      <c r="BC171" t="s">
        <v>1521</v>
      </c>
      <c r="BD171" t="s">
        <v>843</v>
      </c>
      <c r="BE171" s="34">
        <v>0.4962119342591948</v>
      </c>
      <c r="BF171" t="s">
        <v>1594</v>
      </c>
      <c r="BG171" t="s">
        <v>843</v>
      </c>
      <c r="BH171" t="s">
        <v>432</v>
      </c>
      <c r="BI171" s="34">
        <v>2.3697631359100342</v>
      </c>
      <c r="BJ171" t="s">
        <v>819</v>
      </c>
      <c r="BK171" s="34">
        <v>2.8758993148803711</v>
      </c>
      <c r="BL171" t="s">
        <v>1294</v>
      </c>
      <c r="BM171" s="34">
        <v>3.1424846649169922</v>
      </c>
      <c r="BN171" t="s">
        <v>1521</v>
      </c>
      <c r="BO171" s="34">
        <v>4.5620999336242676</v>
      </c>
      <c r="BP171" t="s">
        <v>843</v>
      </c>
      <c r="BQ171" s="34">
        <v>2.1703445911407471</v>
      </c>
      <c r="BR171" t="s">
        <v>830</v>
      </c>
      <c r="BS171" s="34">
        <v>3.2</v>
      </c>
      <c r="BT171" t="s">
        <v>843</v>
      </c>
      <c r="BU171" s="34">
        <v>3.9044792652130127</v>
      </c>
      <c r="BV171" t="s">
        <v>1559</v>
      </c>
      <c r="BW171" t="s">
        <v>843</v>
      </c>
      <c r="BX171" s="34">
        <v>2.8396587371826172</v>
      </c>
      <c r="BY171" t="s">
        <v>924</v>
      </c>
      <c r="BZ171" t="s">
        <v>843</v>
      </c>
      <c r="CA171" t="s">
        <v>432</v>
      </c>
      <c r="CB171" s="34">
        <v>5.7349260896444321E-3</v>
      </c>
      <c r="CC171" s="34">
        <v>5.6731868535280228E-3</v>
      </c>
      <c r="CD171" s="34">
        <v>6.5866457298398018E-3</v>
      </c>
      <c r="CE171" s="34">
        <v>-1.0916289174929261E-3</v>
      </c>
      <c r="CF171" s="34">
        <v>-1.0916192550212145E-3</v>
      </c>
      <c r="CG171" t="s">
        <v>843</v>
      </c>
      <c r="CH171" t="s">
        <v>819</v>
      </c>
      <c r="CI171" s="34">
        <v>5.0752470269799232E-3</v>
      </c>
      <c r="CJ171" s="34">
        <v>5.4786228574812412E-3</v>
      </c>
      <c r="CK171" s="34">
        <v>5.1304702647030354E-3</v>
      </c>
      <c r="CL171" s="34">
        <v>3.5085340496152639E-3</v>
      </c>
      <c r="CM171" s="34">
        <v>2.6975928340107203E-3</v>
      </c>
      <c r="CN171" t="s">
        <v>843</v>
      </c>
      <c r="CO171" t="s">
        <v>1294</v>
      </c>
      <c r="CP171" s="34">
        <v>4.9001136794686317E-3</v>
      </c>
      <c r="CQ171" s="34">
        <v>4.8601455055177212E-3</v>
      </c>
      <c r="CR171" s="34">
        <v>3.9140181615948677E-3</v>
      </c>
      <c r="CS171" s="34">
        <v>2.697566756978631E-3</v>
      </c>
      <c r="CT171" s="34">
        <v>2.6975409127771854E-3</v>
      </c>
      <c r="CU171" t="s">
        <v>843</v>
      </c>
      <c r="CV171" t="s">
        <v>1521</v>
      </c>
      <c r="CW171" s="34">
        <v>4.7833602875471115E-3</v>
      </c>
      <c r="CX171" s="34">
        <v>4.3195048347115517E-3</v>
      </c>
      <c r="CY171" s="34">
        <v>3.1030538957566023E-3</v>
      </c>
      <c r="CZ171" s="34">
        <v>2.6975737418979406E-3</v>
      </c>
      <c r="DA171" s="34">
        <v>2.697561401873827E-3</v>
      </c>
      <c r="DB171" t="s">
        <v>843</v>
      </c>
      <c r="DC171" s="34">
        <v>11.577159881591797</v>
      </c>
      <c r="DD171" s="34">
        <v>11.861359596252441</v>
      </c>
      <c r="DE171" s="34">
        <v>12.315399169921875</v>
      </c>
      <c r="DF171" s="34">
        <v>12.811899185180664</v>
      </c>
      <c r="DG171" s="34">
        <v>13.069879531860352</v>
      </c>
      <c r="DH171" t="s">
        <v>1464</v>
      </c>
      <c r="DI171" t="s">
        <v>843</v>
      </c>
      <c r="DJ171" s="34">
        <v>11.747679710388184</v>
      </c>
      <c r="DK171" s="34">
        <v>12.116799354553223</v>
      </c>
      <c r="DL171" s="34">
        <v>12.613299369812012</v>
      </c>
      <c r="DM171" s="34">
        <v>12.99053955078125</v>
      </c>
      <c r="DN171" s="34">
        <v>13.18889045715332</v>
      </c>
      <c r="DO171" t="s">
        <v>1294</v>
      </c>
      <c r="DP171" t="s">
        <v>843</v>
      </c>
      <c r="DQ171" s="34">
        <v>13.268230438232422</v>
      </c>
      <c r="DR171" t="s">
        <v>1521</v>
      </c>
      <c r="DS171" t="s">
        <v>843</v>
      </c>
      <c r="DT171" t="s">
        <v>843</v>
      </c>
      <c r="DU171" s="34">
        <v>12.9</v>
      </c>
      <c r="DV171" t="s">
        <v>1461</v>
      </c>
      <c r="DW171" t="s">
        <v>843</v>
      </c>
      <c r="DX171" t="s">
        <v>843</v>
      </c>
      <c r="DY171" t="s">
        <v>432</v>
      </c>
      <c r="DZ171" s="34">
        <v>1.9524967065081E-3</v>
      </c>
      <c r="EA171" s="34">
        <v>-4.8512578941881657E-3</v>
      </c>
      <c r="EB171" s="34">
        <v>-1.2095361016690731E-2</v>
      </c>
      <c r="EC171" s="34">
        <v>-2.3337146267294884E-2</v>
      </c>
      <c r="ED171" s="34">
        <v>-5.5289622396230698E-3</v>
      </c>
      <c r="EE171" t="s">
        <v>843</v>
      </c>
      <c r="EF171" t="s">
        <v>819</v>
      </c>
      <c r="EG171" s="34">
        <v>3.462250460870564E-4</v>
      </c>
      <c r="EH171" s="34">
        <v>-3.9125289767980576E-3</v>
      </c>
      <c r="EI171" s="34">
        <v>-1.19184460490942E-2</v>
      </c>
      <c r="EJ171" s="34">
        <v>-5.8838333934545517E-3</v>
      </c>
      <c r="EK171" s="34">
        <v>-1.5505119226872921E-3</v>
      </c>
      <c r="EL171" t="s">
        <v>843</v>
      </c>
      <c r="EM171" t="s">
        <v>1294</v>
      </c>
      <c r="EN171" s="34">
        <v>-2.8875975403934717E-3</v>
      </c>
      <c r="EO171" s="34">
        <v>-2.8962616343051195E-3</v>
      </c>
      <c r="EP171" s="34">
        <v>-3.0831738840788603E-3</v>
      </c>
      <c r="EQ171" s="34">
        <v>5.4481737315654755E-3</v>
      </c>
      <c r="ER171" s="34">
        <v>1.5112762339413166E-2</v>
      </c>
      <c r="ES171" t="s">
        <v>843</v>
      </c>
      <c r="ET171" t="s">
        <v>1521</v>
      </c>
      <c r="EU171" s="34">
        <v>-1.9782085437327623E-3</v>
      </c>
      <c r="EV171" s="34">
        <v>-7.5514800846576691E-3</v>
      </c>
      <c r="EW171" s="34">
        <v>-3.2825630623847246E-3</v>
      </c>
      <c r="EX171" s="34">
        <v>-2.568545751273632E-3</v>
      </c>
      <c r="EY171" s="34">
        <v>-1.2695423327386379E-2</v>
      </c>
      <c r="EZ171" t="s">
        <v>843</v>
      </c>
      <c r="FA171" t="s">
        <v>1594</v>
      </c>
      <c r="FB171" s="34">
        <v>-1.0023131035268307E-2</v>
      </c>
      <c r="FC171" s="34">
        <v>-1.2587812729179859E-2</v>
      </c>
      <c r="FD171" s="34">
        <v>-6.0369670391082764E-3</v>
      </c>
      <c r="FE171" s="34">
        <v>-6.2216697260737419E-3</v>
      </c>
      <c r="FF171" s="34">
        <v>1.2022217735648155E-2</v>
      </c>
      <c r="FG171" t="s">
        <v>843</v>
      </c>
      <c r="FH171" s="34">
        <v>-1.2859264388680458E-3</v>
      </c>
      <c r="FI171" s="34">
        <v>-4.7063194215297699E-3</v>
      </c>
      <c r="FJ171" s="34">
        <v>2.0060196402482688E-4</v>
      </c>
      <c r="FK171" s="34">
        <v>-2.0030028827022761E-4</v>
      </c>
      <c r="FL171" s="34">
        <v>2.3315805941820145E-2</v>
      </c>
      <c r="FM171" t="s">
        <v>843</v>
      </c>
      <c r="FN171" t="s">
        <v>843</v>
      </c>
      <c r="FO171" s="34">
        <v>0.79883999999999999</v>
      </c>
      <c r="FP171" t="s">
        <v>1462</v>
      </c>
      <c r="FQ171" t="s">
        <v>843</v>
      </c>
      <c r="FR171" t="s">
        <v>843</v>
      </c>
      <c r="FS171" s="34">
        <v>0.82031999999999994</v>
      </c>
      <c r="FT171" t="s">
        <v>1462</v>
      </c>
      <c r="FU171" t="s">
        <v>843</v>
      </c>
      <c r="FV171" t="s">
        <v>843</v>
      </c>
      <c r="FW171" s="34">
        <v>0.7762699999999999</v>
      </c>
      <c r="FX171" t="s">
        <v>1462</v>
      </c>
      <c r="FY171" t="s">
        <v>843</v>
      </c>
      <c r="FZ171" s="34">
        <v>0.1138434112071991</v>
      </c>
      <c r="GA171" s="34">
        <v>0.10690562427043915</v>
      </c>
      <c r="GB171" s="34">
        <v>8.9219368994235992E-2</v>
      </c>
      <c r="GC171" s="34">
        <v>6.2433511018753052E-2</v>
      </c>
      <c r="GD171" s="34">
        <v>6.2706343829631805E-2</v>
      </c>
      <c r="GE171" t="s">
        <v>830</v>
      </c>
      <c r="GF171" t="s">
        <v>843</v>
      </c>
      <c r="GG171" s="34">
        <v>0.11296682804822922</v>
      </c>
      <c r="GH171" s="34">
        <v>0.10573006421327591</v>
      </c>
      <c r="GI171" s="34">
        <v>8.6681023240089417E-2</v>
      </c>
      <c r="GJ171" s="34">
        <v>5.6497342884540558E-2</v>
      </c>
      <c r="GK171" s="34">
        <v>2.9160086065530777E-2</v>
      </c>
      <c r="GL171" t="s">
        <v>832</v>
      </c>
      <c r="GM171" t="s">
        <v>843</v>
      </c>
      <c r="GN171" s="34"/>
      <c r="GO171" t="s">
        <v>1460</v>
      </c>
      <c r="GP171" t="s">
        <v>843</v>
      </c>
      <c r="GQ171" t="s">
        <v>843</v>
      </c>
      <c r="GR171" s="34">
        <v>2.2651109844446182E-2</v>
      </c>
      <c r="GS171" s="34">
        <v>2.2265518084168434E-2</v>
      </c>
      <c r="GT171" s="34">
        <v>1.3916559517383575E-2</v>
      </c>
      <c r="GU171" s="34">
        <v>2.03471421264112E-3</v>
      </c>
      <c r="GV171" s="34">
        <v>3.9951339364051819E-2</v>
      </c>
      <c r="GW171" t="s">
        <v>832</v>
      </c>
      <c r="GX171" t="s">
        <v>843</v>
      </c>
      <c r="GY171" t="s">
        <v>843</v>
      </c>
      <c r="GZ171" t="s">
        <v>843</v>
      </c>
      <c r="HA171" t="s">
        <v>843</v>
      </c>
      <c r="HB171" t="s">
        <v>843</v>
      </c>
      <c r="HC171" t="s">
        <v>843</v>
      </c>
      <c r="HD171" t="s">
        <v>843</v>
      </c>
      <c r="HE171" t="s">
        <v>843</v>
      </c>
      <c r="HF171" t="s">
        <v>843</v>
      </c>
      <c r="HG171" t="s">
        <v>843</v>
      </c>
      <c r="HH171" s="34">
        <v>4491202</v>
      </c>
      <c r="HI171" s="34">
        <v>4514017</v>
      </c>
      <c r="HJ171" s="34">
        <v>4538438</v>
      </c>
      <c r="HK171" s="34">
        <v>4565167</v>
      </c>
      <c r="HL171" s="34">
        <v>4592277</v>
      </c>
      <c r="HM171" s="34">
        <v>4623689</v>
      </c>
      <c r="HN171" s="34">
        <v>4661087</v>
      </c>
      <c r="HO171" s="34">
        <v>4709577</v>
      </c>
      <c r="HP171" s="34">
        <v>4768654</v>
      </c>
      <c r="HQ171" s="34">
        <v>4829199</v>
      </c>
      <c r="HR171" s="34">
        <v>4889741</v>
      </c>
      <c r="HS171" s="34">
        <v>4953561</v>
      </c>
      <c r="HT171" s="34">
        <v>5019056</v>
      </c>
      <c r="HU171" s="34">
        <v>5080668</v>
      </c>
      <c r="HV171" s="34">
        <v>5137923</v>
      </c>
      <c r="HW171" s="34">
        <v>5190356</v>
      </c>
      <c r="HX171" s="34">
        <v>5236590</v>
      </c>
      <c r="HY171" s="34">
        <v>5277392</v>
      </c>
      <c r="HZ171" s="34">
        <v>5312320</v>
      </c>
      <c r="IA171" s="34">
        <v>5348279</v>
      </c>
      <c r="IB171" s="34">
        <v>5379839</v>
      </c>
      <c r="IC171" s="34">
        <v>5403021</v>
      </c>
      <c r="ID171" s="34">
        <v>5434319</v>
      </c>
      <c r="IE171" s="34">
        <v>5474360</v>
      </c>
      <c r="IF171" s="34">
        <v>5514477</v>
      </c>
      <c r="IG171" s="34">
        <v>5554468</v>
      </c>
      <c r="IH171" s="34">
        <v>5594125</v>
      </c>
      <c r="II171" s="34">
        <v>5633425</v>
      </c>
      <c r="IJ171" s="34">
        <v>5672292</v>
      </c>
      <c r="IK171" s="34">
        <v>5710637</v>
      </c>
      <c r="IL171" s="34">
        <v>5748397</v>
      </c>
      <c r="IM171" s="34">
        <v>5785507</v>
      </c>
      <c r="IN171" s="34">
        <v>5821885</v>
      </c>
      <c r="IO171" s="34">
        <v>5857592</v>
      </c>
      <c r="IP171" s="34">
        <v>5892684</v>
      </c>
      <c r="IQ171" s="34">
        <v>5927178</v>
      </c>
      <c r="IR171" s="34">
        <v>5961087</v>
      </c>
      <c r="IS171" s="34">
        <v>5994456</v>
      </c>
      <c r="IT171" s="34">
        <v>6027403</v>
      </c>
      <c r="IU171" s="34">
        <v>6059761</v>
      </c>
      <c r="IV171" s="34">
        <v>6091402</v>
      </c>
      <c r="IW171" s="34">
        <v>6122351</v>
      </c>
      <c r="IX171" s="34">
        <v>6152665</v>
      </c>
      <c r="IY171" s="34">
        <v>6182325</v>
      </c>
      <c r="IZ171" s="34">
        <v>6211225</v>
      </c>
      <c r="JA171" s="34">
        <v>6239281</v>
      </c>
      <c r="JB171" s="34">
        <v>6266468</v>
      </c>
      <c r="JC171" s="34">
        <v>6292968</v>
      </c>
      <c r="JD171" s="34">
        <v>6318755</v>
      </c>
      <c r="JE171" s="34">
        <v>6343614</v>
      </c>
      <c r="JF171" s="34">
        <v>6367559</v>
      </c>
      <c r="JG171" s="34">
        <v>6390727</v>
      </c>
      <c r="JH171" s="34">
        <v>6413087</v>
      </c>
      <c r="JI171" s="34">
        <v>6434758</v>
      </c>
      <c r="JJ171" s="34">
        <v>6455870</v>
      </c>
      <c r="JK171" s="34">
        <v>6476392</v>
      </c>
      <c r="JL171" s="34">
        <v>6496450</v>
      </c>
      <c r="JM171" s="34">
        <v>6516087</v>
      </c>
      <c r="JN171" s="34">
        <v>6535249</v>
      </c>
      <c r="JO171" s="34">
        <v>6554044</v>
      </c>
      <c r="JP171" s="34">
        <v>6572559</v>
      </c>
      <c r="JQ171" s="34">
        <v>6590822</v>
      </c>
      <c r="JR171" s="34">
        <v>6609112</v>
      </c>
      <c r="JS171" s="34">
        <v>6627534</v>
      </c>
      <c r="JT171" s="34">
        <v>6646105</v>
      </c>
      <c r="JU171" s="34">
        <v>6664806</v>
      </c>
      <c r="JV171" s="34">
        <v>6683607</v>
      </c>
      <c r="JW171" s="34">
        <v>6702617</v>
      </c>
      <c r="JX171" s="34">
        <v>6721883</v>
      </c>
      <c r="JY171" s="34">
        <v>6741453</v>
      </c>
      <c r="JZ171" s="34">
        <v>6761191</v>
      </c>
      <c r="KA171" s="34">
        <v>6780955</v>
      </c>
      <c r="KB171" s="34">
        <v>6800644</v>
      </c>
      <c r="KC171" s="34">
        <v>6820193</v>
      </c>
      <c r="KD171" s="34">
        <v>6839502</v>
      </c>
      <c r="KE171" s="34">
        <v>6858400</v>
      </c>
      <c r="KF171" s="34">
        <v>6876895</v>
      </c>
      <c r="KG171" s="34">
        <v>6895151</v>
      </c>
      <c r="KH171" s="34">
        <v>6913015</v>
      </c>
      <c r="KI171" s="34">
        <v>6930238</v>
      </c>
      <c r="KJ171" s="34">
        <v>6946735</v>
      </c>
      <c r="KK171" s="34">
        <v>6962476</v>
      </c>
      <c r="KL171" s="34">
        <v>6977636</v>
      </c>
      <c r="KM171" s="34">
        <v>6992217</v>
      </c>
      <c r="KN171" s="34">
        <v>7006265</v>
      </c>
      <c r="KO171" s="34">
        <v>7019851</v>
      </c>
      <c r="KP171" s="34">
        <v>7033056</v>
      </c>
      <c r="KQ171" s="34">
        <v>7046150</v>
      </c>
      <c r="KR171" s="34">
        <v>7059265</v>
      </c>
      <c r="KS171" s="34">
        <v>7072399</v>
      </c>
      <c r="KT171" s="34">
        <v>7085666</v>
      </c>
      <c r="KU171" s="34">
        <v>7099047</v>
      </c>
      <c r="KV171" s="34">
        <v>7112383</v>
      </c>
      <c r="KW171" s="34">
        <v>7125800</v>
      </c>
      <c r="KX171" s="34">
        <v>7139306</v>
      </c>
      <c r="KY171" s="34">
        <v>7152743</v>
      </c>
      <c r="KZ171" s="34">
        <v>7166115</v>
      </c>
      <c r="LA171" s="34">
        <v>7179449</v>
      </c>
      <c r="LB171" s="34">
        <v>7192886</v>
      </c>
      <c r="LC171" s="34">
        <v>7206408</v>
      </c>
      <c r="LD171" s="34">
        <v>7219859</v>
      </c>
      <c r="LE171" t="s">
        <v>843</v>
      </c>
      <c r="LF171" t="s">
        <v>843</v>
      </c>
      <c r="LG171" t="s">
        <v>843</v>
      </c>
      <c r="LH171" s="34">
        <v>6.4914519898593426E-3</v>
      </c>
      <c r="LI171" s="34">
        <v>5.0670723430812359E-3</v>
      </c>
      <c r="LJ171" s="34">
        <v>5.395455751568079E-3</v>
      </c>
      <c r="LK171" s="34">
        <v>5.872196052223444E-3</v>
      </c>
      <c r="LL171" s="34">
        <v>5.9208832681179047E-3</v>
      </c>
      <c r="LM171" s="34">
        <v>6.8168919533491135E-3</v>
      </c>
      <c r="LN171" s="34">
        <v>8.0558117479085922E-3</v>
      </c>
      <c r="LO171" s="34">
        <v>1.0349412448704243E-2</v>
      </c>
      <c r="LP171" s="34">
        <v>1.2465990148484707E-2</v>
      </c>
      <c r="LQ171" s="34">
        <v>1.2616530992090702E-2</v>
      </c>
      <c r="LR171" s="34">
        <v>1.2458721175789833E-2</v>
      </c>
      <c r="LS171" s="34">
        <v>1.2967375107109547E-2</v>
      </c>
      <c r="LT171" s="34">
        <v>1.3135156594216824E-2</v>
      </c>
      <c r="LU171" s="34">
        <v>1.2200880795717239E-2</v>
      </c>
      <c r="LV171" s="34">
        <v>1.1206163093447685E-2</v>
      </c>
      <c r="LW171" s="34">
        <v>1.0153376497328281E-2</v>
      </c>
      <c r="LX171" s="34">
        <v>8.8682351633906364E-3</v>
      </c>
      <c r="LY171" s="34">
        <v>7.7615133486688137E-3</v>
      </c>
      <c r="LZ171" s="34">
        <v>6.5966150723397732E-3</v>
      </c>
      <c r="MA171" s="34">
        <v>6.7461756989359856E-3</v>
      </c>
      <c r="MB171" s="34">
        <v>5.8836210519075394E-3</v>
      </c>
      <c r="MC171" s="34">
        <v>4.2997933924198151E-3</v>
      </c>
      <c r="MD171" s="34">
        <v>5.7759722694754601E-3</v>
      </c>
      <c r="ME171" s="34">
        <v>7.3411599732935429E-3</v>
      </c>
      <c r="MF171" s="34">
        <v>7.3014418594539165E-3</v>
      </c>
      <c r="MG171" s="34">
        <v>7.2258329018950462E-3</v>
      </c>
      <c r="MH171" s="34">
        <v>7.1142911911010742E-3</v>
      </c>
      <c r="MI171" s="34">
        <v>7.0006656460464001E-3</v>
      </c>
      <c r="MJ171" s="34">
        <v>6.8756635300815105E-3</v>
      </c>
      <c r="MK171" s="34">
        <v>6.7373071797192097E-3</v>
      </c>
      <c r="ML171" s="34">
        <v>6.5904571674764156E-3</v>
      </c>
      <c r="MM171" s="34">
        <v>6.4349640160799026E-3</v>
      </c>
      <c r="MN171" s="34">
        <v>6.2680952250957489E-3</v>
      </c>
      <c r="MO171" s="34">
        <v>6.1145052313804626E-3</v>
      </c>
      <c r="MP171" s="34">
        <v>5.9729837812483311E-3</v>
      </c>
      <c r="MQ171" s="34">
        <v>5.8366330340504646E-3</v>
      </c>
      <c r="MR171" s="34">
        <v>5.7046324945986271E-3</v>
      </c>
      <c r="MS171" s="34">
        <v>5.5821952410042286E-3</v>
      </c>
      <c r="MT171" s="34">
        <v>5.4811961017549038E-3</v>
      </c>
      <c r="MU171" s="34">
        <v>5.3541222587227821E-3</v>
      </c>
      <c r="MV171" s="34">
        <v>5.2079083397984505E-3</v>
      </c>
      <c r="MW171" s="34">
        <v>5.0679044798016548E-3</v>
      </c>
      <c r="MX171" s="34">
        <v>4.9391482025384903E-3</v>
      </c>
      <c r="MY171" s="34">
        <v>4.8090931959450245E-3</v>
      </c>
      <c r="MZ171" s="34">
        <v>4.6637244522571564E-3</v>
      </c>
      <c r="NA171" s="34">
        <v>4.5068124309182167E-3</v>
      </c>
      <c r="NB171" s="34">
        <v>4.3479269370436668E-3</v>
      </c>
      <c r="NC171" s="34">
        <v>4.2199408635497093E-3</v>
      </c>
      <c r="ND171" s="34">
        <v>4.0893754921853542E-3</v>
      </c>
      <c r="NE171" s="34">
        <v>3.9264424704015255E-3</v>
      </c>
      <c r="NF171" s="34">
        <v>3.767556045204401E-3</v>
      </c>
      <c r="NG171" s="34">
        <v>3.6318397615104914E-3</v>
      </c>
      <c r="NH171" s="34">
        <v>3.4927127417176962E-3</v>
      </c>
      <c r="NI171" s="34">
        <v>3.3734871540218592E-3</v>
      </c>
      <c r="NJ171" s="34">
        <v>3.2755609136074781E-3</v>
      </c>
      <c r="NK171" s="34">
        <v>3.1737706158310175E-3</v>
      </c>
      <c r="NL171" s="34">
        <v>3.0923087615519762E-3</v>
      </c>
      <c r="NM171" s="34">
        <v>3.0181684996932745E-3</v>
      </c>
      <c r="NN171" s="34">
        <v>2.9364065267145634E-3</v>
      </c>
      <c r="NO171" s="34">
        <v>2.8718148823827505E-3</v>
      </c>
      <c r="NP171" s="34">
        <v>2.8209907468408346E-3</v>
      </c>
      <c r="NQ171" s="34">
        <v>2.7748208958655596E-3</v>
      </c>
      <c r="NR171" s="34">
        <v>2.7712278533726931E-3</v>
      </c>
      <c r="NS171" s="34">
        <v>2.7834863867610693E-3</v>
      </c>
      <c r="NT171" s="34">
        <v>2.7981793973594904E-3</v>
      </c>
      <c r="NU171" s="34">
        <v>2.8098770417273045E-3</v>
      </c>
      <c r="NV171" s="34">
        <v>2.8169660363346338E-3</v>
      </c>
      <c r="NW171" s="34">
        <v>2.8402353636920452E-3</v>
      </c>
      <c r="NX171" s="34">
        <v>2.8702765703201294E-3</v>
      </c>
      <c r="NY171" s="34">
        <v>2.9071567114442587E-3</v>
      </c>
      <c r="NZ171" s="34">
        <v>2.9235775582492352E-3</v>
      </c>
      <c r="OA171" s="34">
        <v>2.9188895132392645E-3</v>
      </c>
      <c r="OB171" s="34">
        <v>2.8993661981076002E-3</v>
      </c>
      <c r="OC171" s="34">
        <v>2.8704570140689611E-3</v>
      </c>
      <c r="OD171" s="34">
        <v>2.827151445671916E-3</v>
      </c>
      <c r="OE171" s="34">
        <v>2.759256400167942E-3</v>
      </c>
      <c r="OF171" s="34">
        <v>2.6930635794997215E-3</v>
      </c>
      <c r="OG171" s="34">
        <v>2.6511689648032188E-3</v>
      </c>
      <c r="OH171" s="34">
        <v>2.587455790489912E-3</v>
      </c>
      <c r="OI171" s="34">
        <v>2.4882892612367868E-3</v>
      </c>
      <c r="OJ171" s="34">
        <v>2.3776090238243341E-3</v>
      </c>
      <c r="OK171" s="34">
        <v>2.2633932530879974E-3</v>
      </c>
      <c r="OL171" s="34">
        <v>2.1750193554908037E-3</v>
      </c>
      <c r="OM171" s="34">
        <v>2.0874959882348776E-3</v>
      </c>
      <c r="ON171" s="34">
        <v>2.0070753525942564E-3</v>
      </c>
      <c r="OO171" s="34">
        <v>1.937243971042335E-3</v>
      </c>
      <c r="OP171" s="34">
        <v>1.8793269991874695E-3</v>
      </c>
      <c r="OQ171" s="34">
        <v>1.8600486218929291E-3</v>
      </c>
      <c r="OR171" s="34">
        <v>1.8595700385048985E-3</v>
      </c>
      <c r="OS171" s="34">
        <v>1.8588049570098519E-3</v>
      </c>
      <c r="OT171" s="34">
        <v>1.8741267267614603E-3</v>
      </c>
      <c r="OU171" s="34">
        <v>1.886679558083415E-3</v>
      </c>
      <c r="OV171" s="34">
        <v>1.8767997389659286E-3</v>
      </c>
      <c r="OW171" s="34">
        <v>1.8846511375159025E-3</v>
      </c>
      <c r="OX171" s="34">
        <v>1.8935721600428224E-3</v>
      </c>
      <c r="OY171" s="34">
        <v>1.8803467974066734E-3</v>
      </c>
      <c r="OZ171" s="34">
        <v>1.8677472835406661E-3</v>
      </c>
      <c r="PA171" s="34">
        <v>1.8589723622426391E-3</v>
      </c>
      <c r="PB171" s="34">
        <v>1.8698428757488728E-3</v>
      </c>
      <c r="PC171" s="34">
        <v>1.8781481776386499E-3</v>
      </c>
      <c r="PD171" s="34">
        <v>1.8647934775799513E-3</v>
      </c>
      <c r="PE171" t="s">
        <v>1300</v>
      </c>
      <c r="PF171" t="s">
        <v>843</v>
      </c>
      <c r="PG171" t="s">
        <v>843</v>
      </c>
      <c r="PH171" t="s">
        <v>843</v>
      </c>
      <c r="PI171" t="s">
        <v>843</v>
      </c>
      <c r="PJ171" t="s">
        <v>1300</v>
      </c>
      <c r="PK171" s="34">
        <v>0.49526786804199219</v>
      </c>
      <c r="PL171" s="34">
        <v>0.49551296234130859</v>
      </c>
      <c r="PM171" s="34">
        <v>0.49558064341545105</v>
      </c>
      <c r="PN171" s="34">
        <v>0.49565371870994568</v>
      </c>
      <c r="PO171" s="34">
        <v>0.4957767128944397</v>
      </c>
      <c r="PP171" s="34">
        <v>0.49597084522247314</v>
      </c>
      <c r="PQ171" s="34">
        <v>0.49646681547164917</v>
      </c>
      <c r="PR171" s="34">
        <v>0.49748396873474121</v>
      </c>
      <c r="PS171" s="34">
        <v>0.49858450889587402</v>
      </c>
      <c r="PT171" s="34">
        <v>0.49927929043769836</v>
      </c>
      <c r="PU171" s="34">
        <v>0.49982810020446777</v>
      </c>
      <c r="PV171" s="34">
        <v>0.5006672739982605</v>
      </c>
      <c r="PW171" s="34">
        <v>0.50161182880401611</v>
      </c>
      <c r="PX171" s="34">
        <v>0.50227963924407959</v>
      </c>
      <c r="PY171" s="34">
        <v>0.50280570983886719</v>
      </c>
      <c r="PZ171" s="34">
        <v>0.5032799243927002</v>
      </c>
      <c r="QA171" s="34">
        <v>0.50363826751708984</v>
      </c>
      <c r="QB171" s="34">
        <v>0.50384169816970825</v>
      </c>
      <c r="QC171" s="34">
        <v>0.50391149520874023</v>
      </c>
      <c r="QD171" s="34">
        <v>0.50409376621246338</v>
      </c>
      <c r="QE171" s="34">
        <v>0.50431227684020996</v>
      </c>
      <c r="QF171" s="34">
        <v>0.50445091724395752</v>
      </c>
      <c r="QG171" s="34">
        <v>0.50458836555480957</v>
      </c>
      <c r="QH171" s="34">
        <v>0.50470536947250366</v>
      </c>
      <c r="QI171" s="34">
        <v>0.50480508804321289</v>
      </c>
      <c r="QJ171" s="34">
        <v>0.50488811731338501</v>
      </c>
      <c r="QK171" s="34">
        <v>0.50495404005050659</v>
      </c>
      <c r="QL171" s="34">
        <v>0.50500345230102539</v>
      </c>
      <c r="QM171" s="34">
        <v>0.50503551959991455</v>
      </c>
      <c r="QN171" s="34">
        <v>0.50504958629608154</v>
      </c>
      <c r="QO171" s="34">
        <v>0.50505053997039795</v>
      </c>
      <c r="QP171" s="34">
        <v>0.50504058599472046</v>
      </c>
      <c r="QQ171" s="34">
        <v>0.50502097606658936</v>
      </c>
      <c r="QR171" s="34">
        <v>0.50499331951141357</v>
      </c>
      <c r="QS171" s="34">
        <v>0.50496041774749756</v>
      </c>
      <c r="QT171" s="34">
        <v>0.50492727756500244</v>
      </c>
      <c r="QU171" s="34">
        <v>0.50489568710327148</v>
      </c>
      <c r="QV171" s="34">
        <v>0.50486248731613159</v>
      </c>
      <c r="QW171" s="34">
        <v>0.5048290491104126</v>
      </c>
      <c r="QX171" s="34">
        <v>0.5047987699508667</v>
      </c>
      <c r="QY171" s="34">
        <v>0.50476855039596558</v>
      </c>
      <c r="QZ171" s="34">
        <v>0.50473958253860474</v>
      </c>
      <c r="RA171" s="34">
        <v>0.50470989942550659</v>
      </c>
      <c r="RB171" s="34">
        <v>0.50467729568481445</v>
      </c>
      <c r="RC171" s="34">
        <v>0.50464165210723877</v>
      </c>
      <c r="RD171" s="34">
        <v>0.50460159778594971</v>
      </c>
      <c r="RE171" s="34">
        <v>0.50455743074417114</v>
      </c>
      <c r="RF171" s="34">
        <v>0.50451028347015381</v>
      </c>
      <c r="RG171" s="34">
        <v>0.50445824861526489</v>
      </c>
      <c r="RH171" s="34">
        <v>0.5044020414352417</v>
      </c>
      <c r="RI171" s="34">
        <v>0.50434273481369019</v>
      </c>
      <c r="RJ171" s="34">
        <v>0.50427782535552979</v>
      </c>
      <c r="RK171" s="34">
        <v>0.50420832633972168</v>
      </c>
      <c r="RL171" s="34">
        <v>0.50413519144058228</v>
      </c>
      <c r="RM171" s="34">
        <v>0.50406080484390259</v>
      </c>
      <c r="RN171" s="34">
        <v>0.503986656665802</v>
      </c>
      <c r="RO171" s="34">
        <v>0.50391167402267456</v>
      </c>
      <c r="RP171" s="34">
        <v>0.5038343071937561</v>
      </c>
      <c r="RQ171" s="34">
        <v>0.50375527143478394</v>
      </c>
      <c r="RR171" s="34">
        <v>0.50367861986160278</v>
      </c>
      <c r="RS171" s="34">
        <v>0.50360584259033203</v>
      </c>
      <c r="RT171" s="34">
        <v>0.5035368800163269</v>
      </c>
      <c r="RU171" s="34">
        <v>0.50347036123275757</v>
      </c>
      <c r="RV171" s="34">
        <v>0.5034061074256897</v>
      </c>
      <c r="RW171" s="34">
        <v>0.5033489465713501</v>
      </c>
      <c r="RX171" s="34">
        <v>0.50329804420471191</v>
      </c>
      <c r="RY171" s="34">
        <v>0.50324934720993042</v>
      </c>
      <c r="RZ171" s="34">
        <v>0.50320148468017578</v>
      </c>
      <c r="SA171" s="34">
        <v>0.50315189361572266</v>
      </c>
      <c r="SB171" s="34">
        <v>0.50309628248214722</v>
      </c>
      <c r="SC171" s="34">
        <v>0.50303876399993896</v>
      </c>
      <c r="SD171" s="34">
        <v>0.5029788613319397</v>
      </c>
      <c r="SE171" s="34">
        <v>0.50291121006011963</v>
      </c>
      <c r="SF171" s="34">
        <v>0.50283896923065186</v>
      </c>
      <c r="SG171" s="34">
        <v>0.50276291370391846</v>
      </c>
      <c r="SH171" s="34">
        <v>0.50268125534057617</v>
      </c>
      <c r="SI171" s="34">
        <v>0.50259673595428467</v>
      </c>
      <c r="SJ171" s="34">
        <v>0.50251168012619019</v>
      </c>
      <c r="SK171" s="34">
        <v>0.50242912769317627</v>
      </c>
      <c r="SL171" s="34">
        <v>0.50235015153884888</v>
      </c>
      <c r="SM171" s="34">
        <v>0.50227582454681396</v>
      </c>
      <c r="SN171" s="34">
        <v>0.50220984220504761</v>
      </c>
      <c r="SO171" s="34">
        <v>0.50214582681655884</v>
      </c>
      <c r="SP171" s="34">
        <v>0.50208437442779541</v>
      </c>
      <c r="SQ171" s="34">
        <v>0.50202924013137817</v>
      </c>
      <c r="SR171" s="34">
        <v>0.50197833776473999</v>
      </c>
      <c r="SS171" s="34">
        <v>0.50193727016448975</v>
      </c>
      <c r="ST171" s="34">
        <v>0.50190204381942749</v>
      </c>
      <c r="SU171" s="34">
        <v>0.50186455249786377</v>
      </c>
      <c r="SV171" s="34">
        <v>0.50183087587356567</v>
      </c>
      <c r="SW171" s="34">
        <v>0.50180083513259888</v>
      </c>
      <c r="SX171" s="34">
        <v>0.5017693042755127</v>
      </c>
      <c r="SY171" s="34">
        <v>0.50173860788345337</v>
      </c>
      <c r="SZ171" s="34">
        <v>0.50170856714248657</v>
      </c>
      <c r="TA171" s="34">
        <v>0.50167679786682129</v>
      </c>
      <c r="TB171" s="34">
        <v>0.50164836645126343</v>
      </c>
      <c r="TC171" s="34">
        <v>0.50162369012832642</v>
      </c>
      <c r="TD171" s="34">
        <v>0.50160324573516846</v>
      </c>
      <c r="TE171" s="34">
        <v>0.50158697366714478</v>
      </c>
      <c r="TF171" s="34">
        <v>0.50157260894775391</v>
      </c>
      <c r="TG171" s="34">
        <v>0.50156629085540771</v>
      </c>
      <c r="TH171" t="s">
        <v>843</v>
      </c>
      <c r="TI171" t="s">
        <v>843</v>
      </c>
      <c r="TJ171" t="s">
        <v>1300</v>
      </c>
      <c r="TK171" s="34">
        <v>0.64832595464710296</v>
      </c>
      <c r="TL171" s="34">
        <v>0.64961219685260407</v>
      </c>
      <c r="TM171" s="34">
        <v>0.65120363561247696</v>
      </c>
      <c r="TN171" s="34">
        <v>0.65293453087975395</v>
      </c>
      <c r="TO171" s="34">
        <v>0.6546308073315269</v>
      </c>
      <c r="TP171" s="34">
        <v>0.656496035957436</v>
      </c>
      <c r="TQ171" s="34">
        <v>0.65876707957102298</v>
      </c>
      <c r="TR171" s="34">
        <v>0.66106602154142702</v>
      </c>
      <c r="TS171" s="34">
        <v>0.66258455740341005</v>
      </c>
      <c r="TT171" s="34">
        <v>0.662693578925451</v>
      </c>
      <c r="TU171" s="34">
        <v>0.66206563905940996</v>
      </c>
      <c r="TV171" s="34">
        <v>0.66125328829098906</v>
      </c>
      <c r="TW171" s="34">
        <v>0.66028671527075999</v>
      </c>
      <c r="TX171" s="34">
        <v>0.65930192060355797</v>
      </c>
      <c r="TY171" s="34">
        <v>0.65835964665491797</v>
      </c>
      <c r="TZ171" s="34">
        <v>0.65741929287516199</v>
      </c>
      <c r="UA171" s="34">
        <v>0.65607204842006395</v>
      </c>
      <c r="UB171" s="34">
        <v>0.65434596725560989</v>
      </c>
      <c r="UC171" s="34">
        <v>0.65273853984699703</v>
      </c>
      <c r="UD171" s="34">
        <v>0.65165819244454104</v>
      </c>
      <c r="UE171" s="34">
        <v>0.65058907896686091</v>
      </c>
      <c r="UF171" s="34">
        <v>0.64935357460206111</v>
      </c>
      <c r="UG171" s="34">
        <v>0.64857243382289498</v>
      </c>
      <c r="UH171" s="34">
        <v>0.64821394647045494</v>
      </c>
      <c r="UI171" s="34">
        <v>0.64793859871026793</v>
      </c>
      <c r="UJ171" s="34">
        <v>0.64762587095417001</v>
      </c>
      <c r="UK171" s="34">
        <v>0.64704685719393096</v>
      </c>
      <c r="UL171" s="34">
        <v>0.64616134944549697</v>
      </c>
      <c r="UM171" s="34">
        <v>0.64489754362984597</v>
      </c>
      <c r="UN171" s="34">
        <v>0.64315043635671199</v>
      </c>
      <c r="UO171" s="34">
        <v>0.6411122091950161</v>
      </c>
      <c r="UP171" s="34">
        <v>0.63894682341122599</v>
      </c>
      <c r="UQ171" s="34">
        <v>0.63653581585137897</v>
      </c>
      <c r="UR171" s="34">
        <v>0.63368459545190203</v>
      </c>
      <c r="US171" s="34">
        <v>0.63051344684357802</v>
      </c>
      <c r="UT171" s="34">
        <v>0.62728539388513394</v>
      </c>
      <c r="UU171" s="34">
        <v>0.62413423927548795</v>
      </c>
      <c r="UV171" s="34">
        <v>0.62111090647758505</v>
      </c>
      <c r="UW171" s="34">
        <v>0.61840411354642399</v>
      </c>
      <c r="UX171" s="34">
        <v>0.616039344122702</v>
      </c>
      <c r="UY171" s="34">
        <v>0.61404574841719506</v>
      </c>
      <c r="UZ171" s="34">
        <v>0.61253430259062203</v>
      </c>
      <c r="VA171" s="34">
        <v>0.61138384748722696</v>
      </c>
      <c r="VB171" s="34">
        <v>0.61029580295439001</v>
      </c>
      <c r="VC171" s="34">
        <v>0.60911812008757404</v>
      </c>
      <c r="VD171" s="34">
        <v>0.60791315537799906</v>
      </c>
      <c r="VE171" s="34">
        <v>0.60678200223794299</v>
      </c>
      <c r="VF171" s="34">
        <v>0.60566003150977199</v>
      </c>
      <c r="VG171" s="34">
        <v>0.60451509866382702</v>
      </c>
      <c r="VH171" s="34">
        <v>0.60346723464989904</v>
      </c>
      <c r="VI171" s="34">
        <v>0.60241742557862399</v>
      </c>
      <c r="VJ171" s="34">
        <v>0.60127204620068997</v>
      </c>
      <c r="VK171" s="34">
        <v>0.60007954048335399</v>
      </c>
      <c r="VL171" s="34">
        <v>0.59872212754543397</v>
      </c>
      <c r="VM171" s="34">
        <v>0.59713981229485702</v>
      </c>
      <c r="VN171" s="34">
        <v>0.595448778004113</v>
      </c>
      <c r="VO171" s="34">
        <v>0.59376031572933596</v>
      </c>
      <c r="VP171" s="34">
        <v>0.59223845478417092</v>
      </c>
      <c r="VQ171" s="34">
        <v>0.59091378225115998</v>
      </c>
      <c r="VR171" s="34">
        <v>0.58970312148475601</v>
      </c>
      <c r="VS171" s="34">
        <v>0.58848095456282401</v>
      </c>
      <c r="VT171" s="34">
        <v>0.58717991376340595</v>
      </c>
      <c r="VU171" s="34">
        <v>0.58590465708555106</v>
      </c>
      <c r="VV171" s="34">
        <v>0.58473411190843305</v>
      </c>
      <c r="VW171" s="34">
        <v>0.58342690944545705</v>
      </c>
      <c r="VX171" s="34">
        <v>0.58188892384031299</v>
      </c>
      <c r="VY171" s="34">
        <v>0.58039371554910402</v>
      </c>
      <c r="VZ171" s="34">
        <v>0.57901283774776602</v>
      </c>
      <c r="WA171" s="34">
        <v>0.57750640705885503</v>
      </c>
      <c r="WB171" s="34">
        <v>0.57578830378171508</v>
      </c>
      <c r="WC171" s="34">
        <v>0.57397357950692407</v>
      </c>
      <c r="WD171" s="34">
        <v>0.57202458945679502</v>
      </c>
      <c r="WE171" s="34">
        <v>0.56997844615892301</v>
      </c>
      <c r="WF171" s="34">
        <v>0.56783536535075796</v>
      </c>
      <c r="WG171" s="34">
        <v>0.56553997392938693</v>
      </c>
      <c r="WH171" s="34">
        <v>0.56332151546435905</v>
      </c>
      <c r="WI171" s="34">
        <v>0.56136199549360599</v>
      </c>
      <c r="WJ171" s="34">
        <v>0.55963802970826704</v>
      </c>
      <c r="WK171" s="34">
        <v>0.55816962642204604</v>
      </c>
      <c r="WL171" s="34">
        <v>0.55694898212730903</v>
      </c>
      <c r="WM171" s="34">
        <v>0.55585569653544509</v>
      </c>
      <c r="WN171" s="34">
        <v>0.55486435035005099</v>
      </c>
      <c r="WO171" s="34">
        <v>0.554131410275014</v>
      </c>
      <c r="WP171" s="34">
        <v>0.55376624082417403</v>
      </c>
      <c r="WQ171" s="34">
        <v>0.55364655775937699</v>
      </c>
      <c r="WR171" s="34">
        <v>0.55376239467191002</v>
      </c>
      <c r="WS171" s="34">
        <v>0.553977389061028</v>
      </c>
      <c r="WT171" s="34">
        <v>0.55411434287620498</v>
      </c>
      <c r="WU171" s="34">
        <v>0.55419463316610396</v>
      </c>
      <c r="WV171" s="34">
        <v>0.55421109583890793</v>
      </c>
      <c r="WW171" s="34">
        <v>0.55415715332898796</v>
      </c>
      <c r="WX171" s="34">
        <v>0.55404849087831698</v>
      </c>
      <c r="WY171" s="34">
        <v>0.55391916085514803</v>
      </c>
      <c r="WZ171" s="34">
        <v>0.55375522748323003</v>
      </c>
      <c r="XA171" s="34">
        <v>0.55353556448873098</v>
      </c>
      <c r="XB171" s="34">
        <v>0.553258480469767</v>
      </c>
      <c r="XC171" s="34">
        <v>0.55291556163974498</v>
      </c>
      <c r="XD171" s="34">
        <v>0.55252722040368296</v>
      </c>
      <c r="XE171" s="34">
        <v>0.55207367390502204</v>
      </c>
      <c r="XF171" s="34">
        <v>0.55154114227226703</v>
      </c>
      <c r="XG171" s="34">
        <v>0.55093586667938199</v>
      </c>
      <c r="XH171" t="s">
        <v>843</v>
      </c>
      <c r="XI171" t="s">
        <v>1300</v>
      </c>
      <c r="XJ171" s="34">
        <v>0.60708175752078797</v>
      </c>
      <c r="XK171" s="34">
        <v>0.60752961275954398</v>
      </c>
      <c r="XL171" s="34">
        <v>0.60814233973696896</v>
      </c>
      <c r="XM171" s="34">
        <v>0.608223794636232</v>
      </c>
      <c r="XN171" s="34">
        <v>0.60752236853308295</v>
      </c>
      <c r="XO171" s="34">
        <v>0.60646520559665706</v>
      </c>
      <c r="XP171" s="34">
        <v>0.60501202777248897</v>
      </c>
      <c r="XQ171" s="34">
        <v>0.60378401327592801</v>
      </c>
      <c r="XR171" s="34">
        <v>0.60332821378946799</v>
      </c>
      <c r="XS171" s="34">
        <v>0.60274855076912803</v>
      </c>
      <c r="XT171" s="34">
        <v>0.60237873539723308</v>
      </c>
      <c r="XU171" s="34">
        <v>0.60284500382654005</v>
      </c>
      <c r="XV171" s="34">
        <v>0.60341436716386498</v>
      </c>
      <c r="XW171" s="34">
        <v>0.60320438147066702</v>
      </c>
      <c r="XX171" s="34">
        <v>0.60261134678241102</v>
      </c>
      <c r="XY171" s="34">
        <v>0.60167726436517399</v>
      </c>
      <c r="XZ171" s="34">
        <v>0.59989483613332706</v>
      </c>
      <c r="YA171" s="34">
        <v>0.59774291944364599</v>
      </c>
      <c r="YB171" s="34">
        <v>0.59589614330461993</v>
      </c>
      <c r="YC171" s="34">
        <v>0.59454224382668197</v>
      </c>
      <c r="YD171" s="34">
        <v>0.59326189872968305</v>
      </c>
      <c r="YE171" s="34">
        <v>0.59187313911976291</v>
      </c>
      <c r="YF171" s="34">
        <v>0.59089777394370802</v>
      </c>
      <c r="YG171" s="34">
        <v>0.59023794562286702</v>
      </c>
      <c r="YH171" s="34">
        <v>0.58943368518900296</v>
      </c>
      <c r="YI171" s="34">
        <v>0.58827590794690798</v>
      </c>
      <c r="YJ171" s="34">
        <v>0.58670149487185197</v>
      </c>
      <c r="YK171" s="34">
        <v>0.58484279101967307</v>
      </c>
      <c r="YL171" s="34">
        <v>0.58263215445959504</v>
      </c>
      <c r="YM171" s="34">
        <v>0.58007683030134605</v>
      </c>
      <c r="YN171" s="34">
        <v>0.57763103348637901</v>
      </c>
      <c r="YO171" s="34">
        <v>0.57530684651378405</v>
      </c>
      <c r="YP171" s="34">
        <v>0.57278197463381497</v>
      </c>
      <c r="YQ171" s="34">
        <v>0.57019459277759499</v>
      </c>
      <c r="YR171" s="34">
        <v>0.56769606176065102</v>
      </c>
      <c r="YS171" s="34">
        <v>0.56530075819380199</v>
      </c>
      <c r="YT171" s="34">
        <v>0.56328828953511301</v>
      </c>
      <c r="YU171" s="34">
        <v>0.56171293942269296</v>
      </c>
      <c r="YV171" s="34">
        <v>0.56020624141162001</v>
      </c>
      <c r="YW171" s="34">
        <v>0.558621737835722</v>
      </c>
      <c r="YX171" s="34">
        <v>0.55701035656487596</v>
      </c>
      <c r="YY171" s="34">
        <v>0.55545998587797396</v>
      </c>
      <c r="YZ171" s="34">
        <v>0.55392338116897299</v>
      </c>
      <c r="ZA171" s="34">
        <v>0.55235093593429707</v>
      </c>
      <c r="ZB171" s="34">
        <v>0.55084314681539093</v>
      </c>
      <c r="ZC171" s="34">
        <v>0.54930119351893303</v>
      </c>
      <c r="ZD171" s="34">
        <v>0.54764350508133097</v>
      </c>
      <c r="ZE171" s="34">
        <v>0.54589737736650001</v>
      </c>
      <c r="ZF171" s="34">
        <v>0.54395387572028608</v>
      </c>
      <c r="ZG171" s="34">
        <v>0.54182587860595899</v>
      </c>
      <c r="ZH171" s="34">
        <v>0.53967077493903093</v>
      </c>
      <c r="ZI171" s="34">
        <v>0.53760675428632798</v>
      </c>
      <c r="ZJ171" s="34">
        <v>0.53580604284691902</v>
      </c>
      <c r="ZK171" s="34">
        <v>0.53430051293304304</v>
      </c>
      <c r="ZL171" s="34">
        <v>0.53299834104466204</v>
      </c>
      <c r="ZM171" s="34">
        <v>0.53177258790291004</v>
      </c>
      <c r="ZN171" s="34">
        <v>0.53053571330990701</v>
      </c>
      <c r="ZO171" s="34">
        <v>0.52938562126208699</v>
      </c>
      <c r="ZP171" s="34">
        <v>0.52842091185653994</v>
      </c>
      <c r="ZQ171" s="34">
        <v>0.52739220797173403</v>
      </c>
      <c r="ZR171" s="34">
        <v>0.52616770166442794</v>
      </c>
      <c r="ZS171" s="34">
        <v>0.52500602542490293</v>
      </c>
      <c r="ZT171" s="34">
        <v>0.52400322463895299</v>
      </c>
      <c r="ZU171" s="34">
        <v>0.52287981299833297</v>
      </c>
      <c r="ZV171" s="34">
        <v>0.52149100864340903</v>
      </c>
      <c r="ZW171" s="34">
        <v>0.51995140743417001</v>
      </c>
      <c r="ZX171" s="34">
        <v>0.51821823156268798</v>
      </c>
      <c r="ZY171" s="34">
        <v>0.51630001507620205</v>
      </c>
      <c r="ZZ171" s="34">
        <v>0.51421885801939704</v>
      </c>
      <c r="AAA171" s="34">
        <v>0.51192743700263399</v>
      </c>
      <c r="AAB171" s="34">
        <v>0.50964401094422596</v>
      </c>
      <c r="AAC171" s="34">
        <v>0.50758278148137004</v>
      </c>
      <c r="AAD171" s="34">
        <v>0.50572232570915299</v>
      </c>
      <c r="AAE171" s="34">
        <v>0.504056520398801</v>
      </c>
      <c r="AAF171" s="34">
        <v>0.50257690564144197</v>
      </c>
      <c r="AAG171" s="34">
        <v>0.50118318421083496</v>
      </c>
      <c r="AAH171" s="34">
        <v>0.49985851172658596</v>
      </c>
      <c r="AAI171" s="34">
        <v>0.498782586575509</v>
      </c>
      <c r="AAJ171" s="34">
        <v>0.49807168073554003</v>
      </c>
      <c r="AAK171" s="34">
        <v>0.497610038789433</v>
      </c>
      <c r="AAL171" s="34">
        <v>0.49740853095673498</v>
      </c>
      <c r="AAM171" s="34">
        <v>0.49733539495609103</v>
      </c>
      <c r="AAN171" s="34">
        <v>0.49723699382118802</v>
      </c>
      <c r="AAO171" s="34">
        <v>0.49716509819667398</v>
      </c>
      <c r="AAP171" s="34">
        <v>0.49711408289580805</v>
      </c>
      <c r="AAQ171" s="34">
        <v>0.49707287234444203</v>
      </c>
      <c r="AAR171" s="34">
        <v>0.49703592577678896</v>
      </c>
      <c r="AAS171" s="34">
        <v>0.49697512095081103</v>
      </c>
      <c r="AAT171" s="34">
        <v>0.49687938453078201</v>
      </c>
      <c r="AAU171" s="34">
        <v>0.49674827452467002</v>
      </c>
      <c r="AAV171" s="34">
        <v>0.496561932216393</v>
      </c>
      <c r="AAW171" s="34">
        <v>0.496324119020773</v>
      </c>
      <c r="AAX171" s="34">
        <v>0.49607258944909299</v>
      </c>
      <c r="AAY171" s="34">
        <v>0.49578391198181299</v>
      </c>
      <c r="AAZ171" s="34">
        <v>0.49542550042157502</v>
      </c>
      <c r="ABA171" s="34">
        <v>0.49498992938863201</v>
      </c>
      <c r="ABB171" s="34">
        <v>0.49446994640750297</v>
      </c>
      <c r="ABC171" s="34">
        <v>0.49388386211811003</v>
      </c>
      <c r="ABD171" s="34">
        <v>0.49321037480644103</v>
      </c>
      <c r="ABE171" s="34">
        <v>0.49247281030993501</v>
      </c>
      <c r="ABF171" s="34">
        <v>0.49171309936337404</v>
      </c>
      <c r="ABG171" t="s">
        <v>843</v>
      </c>
      <c r="ABH171" t="s">
        <v>843</v>
      </c>
      <c r="ABI171" t="s">
        <v>1300</v>
      </c>
      <c r="ABJ171" s="34">
        <v>0.58916595035871799</v>
      </c>
      <c r="ABK171" s="34">
        <v>0.59044039931617398</v>
      </c>
      <c r="ABL171" s="34">
        <v>0.59167775253046895</v>
      </c>
      <c r="ABM171" s="34">
        <v>0.59248581788072396</v>
      </c>
      <c r="ABN171" s="34">
        <v>0.59269203490991496</v>
      </c>
      <c r="ABO171" s="34">
        <v>0.59288524812114296</v>
      </c>
      <c r="ABP171" s="34">
        <v>0.59360331682252299</v>
      </c>
      <c r="ABQ171" s="34">
        <v>0.59483161596377099</v>
      </c>
      <c r="ABR171" s="34">
        <v>0.59602332230436506</v>
      </c>
      <c r="ABS171" s="34">
        <v>0.59629768867490396</v>
      </c>
      <c r="ABT171" s="34">
        <v>0.596039953854407</v>
      </c>
      <c r="ABU171" s="34">
        <v>0.59577927878550396</v>
      </c>
      <c r="ABV171" s="34">
        <v>0.59542302377180101</v>
      </c>
      <c r="ABW171" s="34">
        <v>0.59514363119735103</v>
      </c>
      <c r="ABX171" s="34">
        <v>0.59487320120667397</v>
      </c>
      <c r="ABY171" s="34">
        <v>0.59447544691776</v>
      </c>
      <c r="ABZ171" s="34">
        <v>0.59382561875434403</v>
      </c>
      <c r="ACA171" s="34">
        <v>0.59304201838313098</v>
      </c>
      <c r="ACB171" s="34">
        <v>0.59226289078971095</v>
      </c>
      <c r="ACC171" s="34">
        <v>0.59190073964921597</v>
      </c>
      <c r="ACD171" s="34">
        <v>0.591582015744337</v>
      </c>
      <c r="ACE171" s="34">
        <v>0.59062689188141204</v>
      </c>
      <c r="ACF171" s="34">
        <v>0.58953725388590494</v>
      </c>
      <c r="ACG171" s="34">
        <v>0.58870214965767698</v>
      </c>
      <c r="ACH171" s="34">
        <v>0.58795394377381593</v>
      </c>
      <c r="ACI171" s="34">
        <v>0.58729768653832504</v>
      </c>
      <c r="ACJ171" s="34">
        <v>0.58681607936898095</v>
      </c>
      <c r="ACK171" s="34">
        <v>0.58639326874858499</v>
      </c>
      <c r="ACL171" s="34">
        <v>0.58594554141910005</v>
      </c>
      <c r="ACM171" s="34">
        <v>0.585422205489317</v>
      </c>
      <c r="ACN171" s="34">
        <v>0.58460671731614899</v>
      </c>
      <c r="ACO171" s="34">
        <v>0.58341875512541497</v>
      </c>
      <c r="ACP171" s="34">
        <v>0.58198664023650803</v>
      </c>
      <c r="ACQ171" s="34">
        <v>0.58023361649578997</v>
      </c>
      <c r="ACR171" s="34">
        <v>0.57815318113104297</v>
      </c>
      <c r="ACS171" s="34">
        <v>0.57616942023932605</v>
      </c>
      <c r="ACT171" s="34">
        <v>0.57428804511660403</v>
      </c>
      <c r="ACU171" s="34">
        <v>0.57218753461531802</v>
      </c>
      <c r="ACV171" s="34">
        <v>0.56999163404136399</v>
      </c>
      <c r="ACW171" s="34">
        <v>0.56786739874168302</v>
      </c>
      <c r="ACX171" s="34">
        <v>0.56584288805762595</v>
      </c>
      <c r="ACY171" s="34">
        <v>0.56418588218806809</v>
      </c>
      <c r="ACZ171" s="34">
        <v>0.56295077011343897</v>
      </c>
      <c r="ADA171" s="34">
        <v>0.56179746292859101</v>
      </c>
      <c r="ADB171" s="34">
        <v>0.56058091917609498</v>
      </c>
      <c r="ADC171" s="34">
        <v>0.55934682217390097</v>
      </c>
      <c r="ADD171" s="34">
        <v>0.558181897681437</v>
      </c>
      <c r="ADE171" s="34">
        <v>0.55702884894465898</v>
      </c>
      <c r="ADF171" s="34">
        <v>0.555843164978161</v>
      </c>
      <c r="ADG171" s="34">
        <v>0.55473043010416201</v>
      </c>
      <c r="ADH171" s="34">
        <v>0.55358662558132599</v>
      </c>
      <c r="ADI171" s="34">
        <v>0.55232041675383703</v>
      </c>
      <c r="ADJ171" s="34">
        <v>0.55097744276488403</v>
      </c>
      <c r="ADK171" s="34">
        <v>0.54943837825758202</v>
      </c>
      <c r="ADL171" s="34">
        <v>0.54768652404710705</v>
      </c>
      <c r="ADM171" s="34">
        <v>0.54587920667254197</v>
      </c>
      <c r="ADN171" s="34">
        <v>0.54413229193388002</v>
      </c>
      <c r="ADO171" s="34">
        <v>0.54260597983160597</v>
      </c>
      <c r="ADP171" s="34">
        <v>0.54134689119367208</v>
      </c>
      <c r="ADQ171" s="34">
        <v>0.540268684474144</v>
      </c>
      <c r="ADR171" s="34">
        <v>0.53923795429131605</v>
      </c>
      <c r="ADS171" s="34">
        <v>0.53817881427982794</v>
      </c>
      <c r="ADT171" s="34">
        <v>0.53716633944166803</v>
      </c>
      <c r="ADU171" s="34">
        <v>0.53628457158540599</v>
      </c>
      <c r="ADV171" s="34">
        <v>0.53529954762977705</v>
      </c>
      <c r="ADW171" s="34">
        <v>0.53408970449325199</v>
      </c>
      <c r="ADX171" s="34">
        <v>0.53291201891433804</v>
      </c>
      <c r="ADY171" s="34">
        <v>0.53187549966494396</v>
      </c>
      <c r="ADZ171" s="34">
        <v>0.53071059106503293</v>
      </c>
      <c r="AEA171" s="34">
        <v>0.52927303129407199</v>
      </c>
      <c r="AEB171" s="34">
        <v>0.52768543293629799</v>
      </c>
      <c r="AEC171" s="34">
        <v>0.52591478633909194</v>
      </c>
      <c r="AED171" s="34">
        <v>0.52398552254757003</v>
      </c>
      <c r="AEE171" s="34">
        <v>0.52192859659019897</v>
      </c>
      <c r="AEF171" s="34">
        <v>0.51970761319373904</v>
      </c>
      <c r="AEG171" s="34">
        <v>0.51753736422032603</v>
      </c>
      <c r="AEH171" s="34">
        <v>0.51561533221024902</v>
      </c>
      <c r="AEI171" s="34">
        <v>0.51390031096488598</v>
      </c>
      <c r="AEJ171" s="34">
        <v>0.51239300073846206</v>
      </c>
      <c r="AEK171" s="34">
        <v>0.51109622786403597</v>
      </c>
      <c r="AEL171" s="34">
        <v>0.50990519215824504</v>
      </c>
      <c r="AEM171" s="34">
        <v>0.50880645701281701</v>
      </c>
      <c r="AEN171" s="34">
        <v>0.50797444205848796</v>
      </c>
      <c r="AEO171" s="34">
        <v>0.50751210184751794</v>
      </c>
      <c r="AEP171" s="34">
        <v>0.50728662133105207</v>
      </c>
      <c r="AEQ171" s="34">
        <v>0.50729687852349004</v>
      </c>
      <c r="AER171" s="34">
        <v>0.50740666646191901</v>
      </c>
      <c r="AES171" s="34">
        <v>0.50745900296324997</v>
      </c>
      <c r="AET171" s="34">
        <v>0.50749373394352904</v>
      </c>
      <c r="AEU171" s="34">
        <v>0.50750905032366</v>
      </c>
      <c r="AEV171" s="34">
        <v>0.50749287364095297</v>
      </c>
      <c r="AEW171" s="34">
        <v>0.50744582388634907</v>
      </c>
      <c r="AEX171" s="34">
        <v>0.50736971649518092</v>
      </c>
      <c r="AEY171" s="34">
        <v>0.507255115215134</v>
      </c>
      <c r="AEZ171" s="34">
        <v>0.50710058562419003</v>
      </c>
      <c r="AFA171" s="34">
        <v>0.50690486804119306</v>
      </c>
      <c r="AFB171" s="34">
        <v>0.50667062976243105</v>
      </c>
      <c r="AFC171" s="34">
        <v>0.50642208058027793</v>
      </c>
      <c r="AFD171" s="34">
        <v>0.50613467250836497</v>
      </c>
      <c r="AFE171" s="34">
        <v>0.50577902333589797</v>
      </c>
      <c r="AFF171" s="34">
        <v>0.50534743859592302</v>
      </c>
      <c r="AFG171" t="s">
        <v>843</v>
      </c>
      <c r="AFH171" t="s">
        <v>843</v>
      </c>
      <c r="AFI171" s="34">
        <v>0.78763000000000005</v>
      </c>
      <c r="AFJ171" s="34">
        <v>0.78478999999999999</v>
      </c>
      <c r="AFK171" s="34">
        <v>0.78061999999999998</v>
      </c>
      <c r="AFL171" s="34">
        <v>0.77995999999999999</v>
      </c>
      <c r="AFM171" s="34">
        <v>0.78747</v>
      </c>
      <c r="AFN171" s="34">
        <v>0.79988999999999999</v>
      </c>
      <c r="AFO171" s="34">
        <v>0.78834999999999988</v>
      </c>
      <c r="AFP171" s="34">
        <v>0.78067999999999993</v>
      </c>
      <c r="AFQ171" s="34">
        <v>0.77796999999999994</v>
      </c>
      <c r="AFR171" s="34">
        <v>0.78206999999999993</v>
      </c>
      <c r="AFS171" s="34">
        <v>0.78100999999999998</v>
      </c>
      <c r="AFT171" s="34">
        <v>0.77944999999999998</v>
      </c>
      <c r="AFU171" s="34">
        <v>0.78177999999999992</v>
      </c>
      <c r="AFV171" s="34">
        <v>0.77974999999999994</v>
      </c>
      <c r="AFW171" s="34">
        <v>0.77251999999999998</v>
      </c>
      <c r="AFX171" s="34">
        <v>0.77804000000000006</v>
      </c>
      <c r="AFY171" s="34">
        <v>0.7819799999999999</v>
      </c>
      <c r="AFZ171" s="34">
        <v>0.78146000000000004</v>
      </c>
      <c r="AGA171" s="34">
        <v>0.79883999999999999</v>
      </c>
      <c r="AGB171" t="s">
        <v>843</v>
      </c>
      <c r="AGC171" t="s">
        <v>843</v>
      </c>
      <c r="AGD171" t="s">
        <v>843</v>
      </c>
      <c r="AGE171" t="s">
        <v>843</v>
      </c>
      <c r="AGF171" s="34">
        <v>2.1996710449457169E-2</v>
      </c>
      <c r="AGG171" t="s">
        <v>843</v>
      </c>
      <c r="AGH171" t="s">
        <v>843</v>
      </c>
      <c r="AGI171" t="s">
        <v>843</v>
      </c>
      <c r="AGJ171" t="s">
        <v>843</v>
      </c>
      <c r="AGK171" t="s">
        <v>843</v>
      </c>
      <c r="AGL171" t="s">
        <v>843</v>
      </c>
      <c r="AGM171" t="s">
        <v>843</v>
      </c>
      <c r="AGN171" t="s">
        <v>843</v>
      </c>
      <c r="AGO171" s="34">
        <v>0.27699999999999997</v>
      </c>
      <c r="AGP171" s="34">
        <v>2019</v>
      </c>
      <c r="AGQ171" t="s">
        <v>832</v>
      </c>
      <c r="AGR171" t="s">
        <v>843</v>
      </c>
      <c r="AGS171" s="34">
        <v>2E-3</v>
      </c>
      <c r="AGT171" s="34">
        <v>2019</v>
      </c>
      <c r="AGU171" t="s">
        <v>832</v>
      </c>
      <c r="AGV171" t="s">
        <v>843</v>
      </c>
      <c r="AGW171" s="34">
        <v>3.0000000000000001E-3</v>
      </c>
      <c r="AGX171" s="34">
        <v>2019</v>
      </c>
      <c r="AGY171" t="s">
        <v>832</v>
      </c>
      <c r="AGZ171" t="s">
        <v>843</v>
      </c>
      <c r="AHA171" s="34">
        <v>5.0000000000000001E-3</v>
      </c>
      <c r="AHB171" s="34">
        <v>2019</v>
      </c>
      <c r="AHC171" t="s">
        <v>832</v>
      </c>
      <c r="AHD171" t="s">
        <v>843</v>
      </c>
      <c r="AHE171" s="34">
        <v>0.127</v>
      </c>
      <c r="AHF171" s="34">
        <v>2019</v>
      </c>
      <c r="AHG171" t="s">
        <v>832</v>
      </c>
      <c r="AHH171" t="s">
        <v>843</v>
      </c>
      <c r="AHI171" t="s">
        <v>830</v>
      </c>
      <c r="AHJ171" s="34">
        <v>0.18232132494449615</v>
      </c>
      <c r="AHK171" s="34">
        <v>0.19246236979961395</v>
      </c>
      <c r="AHL171" s="34">
        <v>0.19475643336772919</v>
      </c>
      <c r="AHM171" s="34">
        <v>0.19657027721405029</v>
      </c>
      <c r="AHN171" s="34">
        <v>0.20541198551654816</v>
      </c>
      <c r="AHO171" t="s">
        <v>843</v>
      </c>
      <c r="AHP171" s="34">
        <v>0.22798867523670197</v>
      </c>
      <c r="AHQ171" s="34">
        <v>0.23779724538326263</v>
      </c>
      <c r="AHR171" s="34">
        <v>0.24494744837284088</v>
      </c>
      <c r="AHS171" s="34">
        <v>0.25202485918998718</v>
      </c>
      <c r="AHT171" s="34">
        <v>0.23325975239276886</v>
      </c>
      <c r="AHU171" t="s">
        <v>843</v>
      </c>
      <c r="AHV171" s="34">
        <v>0.2211940735578537</v>
      </c>
      <c r="AHW171" s="34">
        <v>0.23017951846122742</v>
      </c>
      <c r="AHX171" s="34">
        <v>0.23497122526168823</v>
      </c>
      <c r="AHY171" s="34">
        <v>0.24701090157032013</v>
      </c>
      <c r="AHZ171" s="34">
        <v>0.26626822352409363</v>
      </c>
      <c r="AIA171" t="s">
        <v>832</v>
      </c>
      <c r="AIB171" t="s">
        <v>843</v>
      </c>
      <c r="AIC171" s="34">
        <v>0.22170434892177582</v>
      </c>
      <c r="AID171" s="34">
        <v>0.23073165118694305</v>
      </c>
      <c r="AIE171" s="34">
        <v>0.23531021177768707</v>
      </c>
      <c r="AIF171" s="34">
        <v>0.2463093101978302</v>
      </c>
      <c r="AIG171" s="34">
        <v>0.25629979372024536</v>
      </c>
      <c r="AIH171" t="s">
        <v>924</v>
      </c>
      <c r="AII171" t="s">
        <v>843</v>
      </c>
      <c r="AIJ171" s="34">
        <v>0.24865700304508209</v>
      </c>
      <c r="AIK171" s="34">
        <v>0.2624773383140564</v>
      </c>
      <c r="AIL171" s="34">
        <v>0.27026399970054626</v>
      </c>
      <c r="AIM171" s="34">
        <v>0.27895799279212952</v>
      </c>
      <c r="AIN171" s="34">
        <v>0.29600000381469727</v>
      </c>
      <c r="AIO171" t="s">
        <v>1607</v>
      </c>
      <c r="AIP171" s="34">
        <v>0.23635333776473999</v>
      </c>
      <c r="AIQ171" t="s">
        <v>843</v>
      </c>
      <c r="AIR171" s="34">
        <v>0.21939</v>
      </c>
      <c r="AIS171" s="34">
        <v>0.2288</v>
      </c>
      <c r="AIT171" s="34">
        <v>0.23524999999999999</v>
      </c>
      <c r="AIU171" s="34">
        <v>0.24081</v>
      </c>
      <c r="AIV171" s="34">
        <v>0.24484999999999998</v>
      </c>
      <c r="AIW171" s="34">
        <v>0.24902000000000002</v>
      </c>
      <c r="AIX171" t="s">
        <v>843</v>
      </c>
      <c r="AIY171" s="34">
        <v>2.145E-2</v>
      </c>
      <c r="AIZ171" s="34">
        <v>2.5399999999999999E-2</v>
      </c>
      <c r="AJA171" s="34">
        <v>1.831E-2</v>
      </c>
      <c r="AJB171" s="34">
        <v>1.4760000000000001E-2</v>
      </c>
      <c r="AJC171" s="34">
        <v>1.3480000000000001E-2</v>
      </c>
      <c r="AJD171" s="34">
        <v>1.376E-2</v>
      </c>
      <c r="AJE171" t="s">
        <v>843</v>
      </c>
      <c r="AJF171" s="34">
        <v>1.6341557726264E-2</v>
      </c>
      <c r="AJG171" s="34">
        <v>1.4160222373902798E-2</v>
      </c>
      <c r="AJH171" s="34">
        <v>1.4593851752579212E-2</v>
      </c>
      <c r="AJI171" s="34">
        <v>1.4542870223522186E-2</v>
      </c>
      <c r="AJJ171" s="34">
        <v>8.4824506193399429E-3</v>
      </c>
      <c r="AJK171" t="s">
        <v>830</v>
      </c>
      <c r="AJL171" t="s">
        <v>843</v>
      </c>
      <c r="AJM171" t="s">
        <v>843</v>
      </c>
      <c r="AJN171" s="34">
        <v>1.6048194840550423E-2</v>
      </c>
      <c r="AJO171" s="34">
        <v>1.2844037264585495E-2</v>
      </c>
      <c r="AJP171" s="34">
        <v>1.6179492697119713E-2</v>
      </c>
      <c r="AJQ171" s="34">
        <v>1.5417620539665222E-2</v>
      </c>
      <c r="AJR171" s="34">
        <v>3.2278958708047867E-2</v>
      </c>
      <c r="AJS171" t="s">
        <v>832</v>
      </c>
      <c r="AJT171" t="s">
        <v>843</v>
      </c>
      <c r="AJU171" t="s">
        <v>843</v>
      </c>
      <c r="AJV171" t="s">
        <v>843</v>
      </c>
      <c r="AJW171" s="34">
        <v>7.1319532580673695E-3</v>
      </c>
      <c r="AJX171" s="34">
        <v>3.7063618656247854E-3</v>
      </c>
      <c r="AJY171" s="34">
        <v>3.7656310014426708E-3</v>
      </c>
      <c r="AJZ171" s="34">
        <v>5.5464194156229496E-3</v>
      </c>
      <c r="AKA171" s="34">
        <v>8.5050123743712902E-4</v>
      </c>
      <c r="AKB171" t="s">
        <v>830</v>
      </c>
      <c r="AKC171" t="s">
        <v>843</v>
      </c>
      <c r="AKD171" t="s">
        <v>843</v>
      </c>
      <c r="AKE171" t="s">
        <v>843</v>
      </c>
      <c r="AKF171" s="34">
        <v>6.8281423300504684E-3</v>
      </c>
      <c r="AKG171" s="34">
        <v>3.0164106283336878E-3</v>
      </c>
      <c r="AKH171" s="34">
        <v>7.8018098138272762E-3</v>
      </c>
      <c r="AKI171" s="34">
        <v>8.703465573489666E-3</v>
      </c>
      <c r="AKJ171" s="34">
        <v>2.3295007646083832E-2</v>
      </c>
      <c r="AKK171" t="s">
        <v>832</v>
      </c>
      <c r="AKL171" t="s">
        <v>843</v>
      </c>
      <c r="AKM171" s="34">
        <v>95510</v>
      </c>
      <c r="AKN171" t="s">
        <v>832</v>
      </c>
      <c r="AKO171" t="s">
        <v>843</v>
      </c>
      <c r="AKP171" s="34">
        <v>91593.40625</v>
      </c>
      <c r="AKQ171" t="s">
        <v>830</v>
      </c>
      <c r="AKR171" t="s">
        <v>843</v>
      </c>
      <c r="AKS171" s="34">
        <v>79638.751418800894</v>
      </c>
      <c r="AKT171" t="s">
        <v>832</v>
      </c>
      <c r="AKU171" t="s">
        <v>843</v>
      </c>
      <c r="AKV171" s="34">
        <v>106148.778627718</v>
      </c>
      <c r="AKW171" t="s">
        <v>832</v>
      </c>
      <c r="AKX171" t="s">
        <v>843</v>
      </c>
      <c r="AKY171" s="34">
        <v>0.29616475105285645</v>
      </c>
      <c r="AKZ171" s="34">
        <v>0.2993679940700531</v>
      </c>
      <c r="ALA171" s="34">
        <v>0.28397580981254578</v>
      </c>
      <c r="ALB171" s="34">
        <v>0.25900378823280334</v>
      </c>
      <c r="ALC171" s="34">
        <v>0.26811832189559937</v>
      </c>
      <c r="ALD171" t="s">
        <v>830</v>
      </c>
      <c r="ALE171" t="s">
        <v>843</v>
      </c>
      <c r="ALF171" t="s">
        <v>843</v>
      </c>
      <c r="ALG171" t="s">
        <v>843</v>
      </c>
      <c r="ALH171" s="34">
        <v>0.33416092395782471</v>
      </c>
      <c r="ALI171" s="34">
        <v>0.33590957522392273</v>
      </c>
      <c r="ALJ171" s="34">
        <v>0.32165226340293884</v>
      </c>
      <c r="ALK171" s="34">
        <v>0.30350825190544128</v>
      </c>
      <c r="ALL171" s="34">
        <v>0.29542830586433411</v>
      </c>
      <c r="ALM171" t="s">
        <v>832</v>
      </c>
    </row>
    <row r="172" spans="1:1001">
      <c r="A172" t="s">
        <v>512</v>
      </c>
      <c r="B172" t="s">
        <v>122</v>
      </c>
      <c r="C172" t="s">
        <v>353</v>
      </c>
      <c r="D172" s="34">
        <v>5.6049112230539322E-2</v>
      </c>
      <c r="E172" t="s">
        <v>432</v>
      </c>
      <c r="F172" s="34">
        <v>6.2375210225582123E-2</v>
      </c>
      <c r="G172" t="s">
        <v>1464</v>
      </c>
      <c r="H172" s="34">
        <v>4.8328705132007599E-2</v>
      </c>
      <c r="I172" t="s">
        <v>1294</v>
      </c>
      <c r="J172" s="34">
        <v>4.0439985692501068E-2</v>
      </c>
      <c r="K172" t="s">
        <v>1521</v>
      </c>
      <c r="L172" s="34"/>
      <c r="M172" t="s">
        <v>432</v>
      </c>
      <c r="N172" s="34">
        <v>0.30266872048377991</v>
      </c>
      <c r="O172" s="34">
        <v>0.34443849325180054</v>
      </c>
      <c r="P172" t="s">
        <v>432</v>
      </c>
      <c r="Q172" s="34">
        <v>0.30266872048377991</v>
      </c>
      <c r="R172" t="s">
        <v>432</v>
      </c>
      <c r="S172" s="34">
        <v>0.25612527132034302</v>
      </c>
      <c r="T172" t="s">
        <v>432</v>
      </c>
      <c r="U172" s="34">
        <v>0.25878086686134338</v>
      </c>
      <c r="V172" t="s">
        <v>432</v>
      </c>
      <c r="W172" t="s">
        <v>843</v>
      </c>
      <c r="X172" t="s">
        <v>1464</v>
      </c>
      <c r="Y172" s="34">
        <v>0.30266872048377991</v>
      </c>
      <c r="Z172" s="34">
        <v>0.34443849325180054</v>
      </c>
      <c r="AA172" t="s">
        <v>1464</v>
      </c>
      <c r="AB172" s="34">
        <v>0.30266872048377991</v>
      </c>
      <c r="AC172" t="s">
        <v>1464</v>
      </c>
      <c r="AD172" s="34">
        <v>0.25612530112266541</v>
      </c>
      <c r="AE172" t="s">
        <v>1464</v>
      </c>
      <c r="AF172" s="34">
        <v>0.26014164090156555</v>
      </c>
      <c r="AG172" t="s">
        <v>1464</v>
      </c>
      <c r="AH172" t="s">
        <v>843</v>
      </c>
      <c r="AI172" t="s">
        <v>1294</v>
      </c>
      <c r="AJ172" s="34">
        <v>0.30266872048377991</v>
      </c>
      <c r="AK172" s="34">
        <v>0.34443849325180054</v>
      </c>
      <c r="AL172" t="s">
        <v>1294</v>
      </c>
      <c r="AM172" s="34">
        <v>0.30266872048377991</v>
      </c>
      <c r="AN172" t="s">
        <v>1294</v>
      </c>
      <c r="AO172" s="34">
        <v>0.25612530112266541</v>
      </c>
      <c r="AP172" t="s">
        <v>1294</v>
      </c>
      <c r="AQ172" s="34">
        <v>0.26012551784515381</v>
      </c>
      <c r="AR172" t="s">
        <v>1294</v>
      </c>
      <c r="AS172" t="s">
        <v>843</v>
      </c>
      <c r="AT172" t="s">
        <v>1521</v>
      </c>
      <c r="AU172" s="34">
        <v>0.30266872048377991</v>
      </c>
      <c r="AV172" s="34">
        <v>0.34443849325180054</v>
      </c>
      <c r="AW172" t="s">
        <v>1521</v>
      </c>
      <c r="AX172" s="34">
        <v>0.30266872048377991</v>
      </c>
      <c r="AY172" t="s">
        <v>1521</v>
      </c>
      <c r="AZ172" s="34">
        <v>0.25612530112266541</v>
      </c>
      <c r="BA172" t="s">
        <v>1521</v>
      </c>
      <c r="BB172" s="34">
        <v>0.26015612483024597</v>
      </c>
      <c r="BC172" t="s">
        <v>1521</v>
      </c>
      <c r="BD172" t="s">
        <v>843</v>
      </c>
      <c r="BE172" s="34">
        <v>0.36420029187659914</v>
      </c>
      <c r="BF172" t="s">
        <v>1594</v>
      </c>
      <c r="BG172" t="s">
        <v>843</v>
      </c>
      <c r="BH172" t="s">
        <v>432</v>
      </c>
      <c r="BI172" s="34">
        <v>2.7811415195465088</v>
      </c>
      <c r="BJ172" t="s">
        <v>819</v>
      </c>
      <c r="BK172" s="34">
        <v>3.2148749828338623</v>
      </c>
      <c r="BL172" t="s">
        <v>1294</v>
      </c>
      <c r="BM172" s="34">
        <v>3.6291191577911377</v>
      </c>
      <c r="BN172" t="s">
        <v>1521</v>
      </c>
      <c r="BO172" s="34">
        <v>5.3972406387329102</v>
      </c>
      <c r="BP172" t="s">
        <v>843</v>
      </c>
      <c r="BQ172" s="34">
        <v>2.7963771820068359</v>
      </c>
      <c r="BR172" t="s">
        <v>830</v>
      </c>
      <c r="BS172" s="34"/>
      <c r="BT172" t="s">
        <v>843</v>
      </c>
      <c r="BU172" s="34">
        <v>3.235863208770752</v>
      </c>
      <c r="BV172" t="s">
        <v>1554</v>
      </c>
      <c r="BW172" t="s">
        <v>843</v>
      </c>
      <c r="BX172" s="34">
        <v>2.4816970825195313</v>
      </c>
      <c r="BY172" t="s">
        <v>924</v>
      </c>
      <c r="BZ172" t="s">
        <v>843</v>
      </c>
      <c r="CA172" t="s">
        <v>465</v>
      </c>
      <c r="CB172" s="34">
        <v>5.4214815609157085E-3</v>
      </c>
      <c r="CC172" s="34">
        <v>4.6930694952607155E-3</v>
      </c>
      <c r="CD172" s="34">
        <v>4.7089480794966221E-3</v>
      </c>
      <c r="CE172" s="34">
        <v>3.8022354710847139E-3</v>
      </c>
      <c r="CF172" s="34">
        <v>3.8022384978830814E-3</v>
      </c>
      <c r="CG172" t="s">
        <v>843</v>
      </c>
      <c r="CH172" t="s">
        <v>465</v>
      </c>
      <c r="CI172" s="34">
        <v>6.4205015078186989E-3</v>
      </c>
      <c r="CJ172" s="34">
        <v>5.952516570687294E-3</v>
      </c>
      <c r="CK172" s="34">
        <v>5.778125487267971E-3</v>
      </c>
      <c r="CL172" s="34">
        <v>5.6714778766036034E-3</v>
      </c>
      <c r="CM172" s="34">
        <v>5.6387479417026043E-3</v>
      </c>
      <c r="CN172" t="s">
        <v>843</v>
      </c>
      <c r="CO172" t="s">
        <v>465</v>
      </c>
      <c r="CP172" s="34">
        <v>5.9743542224168777E-3</v>
      </c>
      <c r="CQ172" s="34">
        <v>5.7432614266872406E-3</v>
      </c>
      <c r="CR172" s="34">
        <v>5.7246191427111626E-3</v>
      </c>
      <c r="CS172" s="34">
        <v>5.6582079268991947E-3</v>
      </c>
      <c r="CT172" s="34">
        <v>5.6660785339772701E-3</v>
      </c>
      <c r="CU172" t="s">
        <v>843</v>
      </c>
      <c r="CV172" t="s">
        <v>465</v>
      </c>
      <c r="CW172" s="34">
        <v>5.7653733529150486E-3</v>
      </c>
      <c r="CX172" s="34">
        <v>5.6581948883831501E-3</v>
      </c>
      <c r="CY172" s="34">
        <v>5.5668866261839867E-3</v>
      </c>
      <c r="CZ172" s="34">
        <v>5.4930443875491619E-3</v>
      </c>
      <c r="DA172" s="34">
        <v>5.49300666898489E-3</v>
      </c>
      <c r="DB172" t="s">
        <v>843</v>
      </c>
      <c r="DC172" s="34"/>
      <c r="DD172" s="34"/>
      <c r="DE172" s="34"/>
      <c r="DF172" s="34"/>
      <c r="DG172" s="34"/>
      <c r="DH172" t="s">
        <v>1460</v>
      </c>
      <c r="DI172" t="s">
        <v>843</v>
      </c>
      <c r="DJ172" s="34"/>
      <c r="DK172" s="34"/>
      <c r="DL172" s="34"/>
      <c r="DM172" s="34"/>
      <c r="DN172" s="34"/>
      <c r="DO172" t="s">
        <v>1460</v>
      </c>
      <c r="DP172" t="s">
        <v>843</v>
      </c>
      <c r="DQ172" s="34"/>
      <c r="DR172" t="s">
        <v>1460</v>
      </c>
      <c r="DS172" t="s">
        <v>843</v>
      </c>
      <c r="DT172" t="s">
        <v>843</v>
      </c>
      <c r="DU172" s="34">
        <v>9.6999999999999993</v>
      </c>
      <c r="DV172" t="s">
        <v>1461</v>
      </c>
      <c r="DW172" t="s">
        <v>843</v>
      </c>
      <c r="DX172" t="s">
        <v>843</v>
      </c>
      <c r="DY172" t="s">
        <v>465</v>
      </c>
      <c r="DZ172" s="34">
        <v>2.1715874318033457E-3</v>
      </c>
      <c r="EA172" s="34">
        <v>3.2348956447094679E-3</v>
      </c>
      <c r="EB172" s="34">
        <v>-7.9938117414712906E-4</v>
      </c>
      <c r="EC172" s="34">
        <v>-6.023443304002285E-3</v>
      </c>
      <c r="ED172" s="34">
        <v>1.3055985793471336E-2</v>
      </c>
      <c r="EE172" t="s">
        <v>843</v>
      </c>
      <c r="EF172" t="s">
        <v>465</v>
      </c>
      <c r="EG172" s="34">
        <v>3.6000001709908247E-3</v>
      </c>
      <c r="EH172" s="34">
        <v>2.5999997742474079E-3</v>
      </c>
      <c r="EI172" s="34">
        <v>-9.9999961093999445E-5</v>
      </c>
      <c r="EJ172" s="34">
        <v>1.999999862164259E-3</v>
      </c>
      <c r="EK172" s="34">
        <v>1.0000000474974513E-3</v>
      </c>
      <c r="EL172" t="s">
        <v>843</v>
      </c>
      <c r="EM172" t="s">
        <v>465</v>
      </c>
      <c r="EN172" s="34">
        <v>3.5073859617114067E-3</v>
      </c>
      <c r="EO172" s="34">
        <v>2.6816804893314838E-3</v>
      </c>
      <c r="EP172" s="34">
        <v>-1.4286595396697521E-3</v>
      </c>
      <c r="EQ172" s="34">
        <v>5.0182463601231575E-3</v>
      </c>
      <c r="ER172" s="34">
        <v>7.3443073779344559E-3</v>
      </c>
      <c r="ES172" t="s">
        <v>843</v>
      </c>
      <c r="ET172" t="s">
        <v>465</v>
      </c>
      <c r="EU172" s="34">
        <v>3.8306564092636108E-3</v>
      </c>
      <c r="EV172" s="34">
        <v>2.7025560848414898E-3</v>
      </c>
      <c r="EW172" s="34">
        <v>3.3236271701753139E-3</v>
      </c>
      <c r="EX172" s="34">
        <v>4.6387426555156708E-3</v>
      </c>
      <c r="EY172" s="34">
        <v>-7.6699157943949103E-5</v>
      </c>
      <c r="EZ172" t="s">
        <v>843</v>
      </c>
      <c r="FA172" t="s">
        <v>1594</v>
      </c>
      <c r="FB172" s="34">
        <v>-4.0087617933750153E-2</v>
      </c>
      <c r="FC172" s="34">
        <v>-3.7191320210695267E-2</v>
      </c>
      <c r="FD172" s="34">
        <v>-3.3994950354099274E-2</v>
      </c>
      <c r="FE172" s="34">
        <v>-3.8154222071170807E-2</v>
      </c>
      <c r="FF172" s="34">
        <v>-4.8927951604127884E-2</v>
      </c>
      <c r="FG172" t="s">
        <v>843</v>
      </c>
      <c r="FH172" s="34"/>
      <c r="FI172" s="34"/>
      <c r="FJ172" s="34"/>
      <c r="FK172" s="34"/>
      <c r="FL172" s="34"/>
      <c r="FM172" t="s">
        <v>843</v>
      </c>
      <c r="FN172" t="s">
        <v>843</v>
      </c>
      <c r="FO172" s="34">
        <v>0.67620999999999998</v>
      </c>
      <c r="FP172" t="s">
        <v>1462</v>
      </c>
      <c r="FQ172" t="s">
        <v>843</v>
      </c>
      <c r="FR172" t="s">
        <v>843</v>
      </c>
      <c r="FS172" s="34">
        <v>0.86763999999999997</v>
      </c>
      <c r="FT172" t="s">
        <v>1462</v>
      </c>
      <c r="FU172" t="s">
        <v>843</v>
      </c>
      <c r="FV172" t="s">
        <v>843</v>
      </c>
      <c r="FW172" s="34">
        <v>0.31359000000000004</v>
      </c>
      <c r="FX172" t="s">
        <v>1462</v>
      </c>
      <c r="FY172" t="s">
        <v>843</v>
      </c>
      <c r="FZ172" s="34">
        <v>3.6781866103410721E-2</v>
      </c>
      <c r="GA172" s="34">
        <v>1.795087568461895E-2</v>
      </c>
      <c r="GB172" s="34">
        <v>-1.8004503101110458E-2</v>
      </c>
      <c r="GC172" s="34">
        <v>-0.12247699499130249</v>
      </c>
      <c r="GD172" s="34">
        <v>-5.4585807025432587E-2</v>
      </c>
      <c r="GE172" t="s">
        <v>830</v>
      </c>
      <c r="GF172" t="s">
        <v>843</v>
      </c>
      <c r="GG172" s="34">
        <v>3.8236495107412338E-2</v>
      </c>
      <c r="GH172" s="34">
        <v>1.9885381683707237E-2</v>
      </c>
      <c r="GI172" s="34">
        <v>-1.5105496160686016E-2</v>
      </c>
      <c r="GJ172" s="34">
        <v>-0.10583415627479553</v>
      </c>
      <c r="GK172" s="34">
        <v>-4.5653380453586578E-2</v>
      </c>
      <c r="GL172" t="s">
        <v>832</v>
      </c>
      <c r="GM172" t="s">
        <v>843</v>
      </c>
      <c r="GN172" s="34"/>
      <c r="GO172" t="s">
        <v>1460</v>
      </c>
      <c r="GP172" t="s">
        <v>843</v>
      </c>
      <c r="GQ172" t="s">
        <v>843</v>
      </c>
      <c r="GR172" s="34">
        <v>2.5599664077162743E-2</v>
      </c>
      <c r="GS172" s="34">
        <v>3.3097386360168457E-2</v>
      </c>
      <c r="GT172" s="34">
        <v>2.4573124945163727E-2</v>
      </c>
      <c r="GU172" s="34">
        <v>3.1634494662284851E-2</v>
      </c>
      <c r="GV172" s="34">
        <v>4.8122528940439224E-2</v>
      </c>
      <c r="GW172" t="s">
        <v>832</v>
      </c>
      <c r="GX172" t="s">
        <v>843</v>
      </c>
      <c r="GY172" t="s">
        <v>843</v>
      </c>
      <c r="GZ172" t="s">
        <v>843</v>
      </c>
      <c r="HA172" t="s">
        <v>843</v>
      </c>
      <c r="HB172" t="s">
        <v>843</v>
      </c>
      <c r="HC172" t="s">
        <v>843</v>
      </c>
      <c r="HD172" t="s">
        <v>843</v>
      </c>
      <c r="HE172" t="s">
        <v>843</v>
      </c>
      <c r="HF172" t="s">
        <v>843</v>
      </c>
      <c r="HG172" t="s">
        <v>843</v>
      </c>
      <c r="HH172" s="34">
        <v>2344253</v>
      </c>
      <c r="HI172" s="34">
        <v>2374653</v>
      </c>
      <c r="HJ172" s="34">
        <v>2403659</v>
      </c>
      <c r="HK172" s="34">
        <v>2431600</v>
      </c>
      <c r="HL172" s="34">
        <v>2468855</v>
      </c>
      <c r="HM172" s="34">
        <v>2515192</v>
      </c>
      <c r="HN172" s="34">
        <v>2560649</v>
      </c>
      <c r="HO172" s="34">
        <v>2605700</v>
      </c>
      <c r="HP172" s="34">
        <v>2651028</v>
      </c>
      <c r="HQ172" s="34">
        <v>2697537</v>
      </c>
      <c r="HR172" s="34">
        <v>2881914</v>
      </c>
      <c r="HS172" s="34">
        <v>3206870</v>
      </c>
      <c r="HT172" s="34">
        <v>3535579</v>
      </c>
      <c r="HU172" s="34">
        <v>3816680</v>
      </c>
      <c r="HV172" s="34">
        <v>4009267</v>
      </c>
      <c r="HW172" s="34">
        <v>4191776</v>
      </c>
      <c r="HX172" s="34">
        <v>4398070</v>
      </c>
      <c r="HY172" s="34">
        <v>4541854</v>
      </c>
      <c r="HZ172" s="34">
        <v>4601157</v>
      </c>
      <c r="IA172" s="34">
        <v>4602768</v>
      </c>
      <c r="IB172" s="34">
        <v>4543399</v>
      </c>
      <c r="IC172" s="34">
        <v>4520471</v>
      </c>
      <c r="ID172" s="34">
        <v>4576298</v>
      </c>
      <c r="IE172" s="34">
        <v>4644384</v>
      </c>
      <c r="IF172" s="34">
        <v>4713553</v>
      </c>
      <c r="IG172" s="34">
        <v>4780706</v>
      </c>
      <c r="IH172" s="34">
        <v>4846014</v>
      </c>
      <c r="II172" s="34">
        <v>4909747</v>
      </c>
      <c r="IJ172" s="34">
        <v>4972087</v>
      </c>
      <c r="IK172" s="34">
        <v>5033246</v>
      </c>
      <c r="IL172" s="34">
        <v>5093376</v>
      </c>
      <c r="IM172" s="34">
        <v>5152792</v>
      </c>
      <c r="IN172" s="34">
        <v>5211645</v>
      </c>
      <c r="IO172" s="34">
        <v>5270150</v>
      </c>
      <c r="IP172" s="34">
        <v>5328579</v>
      </c>
      <c r="IQ172" s="34">
        <v>5387135</v>
      </c>
      <c r="IR172" s="34">
        <v>5446192</v>
      </c>
      <c r="IS172" s="34">
        <v>5505926</v>
      </c>
      <c r="IT172" s="34">
        <v>5566306</v>
      </c>
      <c r="IU172" s="34">
        <v>5627456</v>
      </c>
      <c r="IV172" s="34">
        <v>5689446</v>
      </c>
      <c r="IW172" s="34">
        <v>5752240</v>
      </c>
      <c r="IX172" s="34">
        <v>5815752</v>
      </c>
      <c r="IY172" s="34">
        <v>5879774</v>
      </c>
      <c r="IZ172" s="34">
        <v>5944240</v>
      </c>
      <c r="JA172" s="34">
        <v>6008877</v>
      </c>
      <c r="JB172" s="34">
        <v>6073623</v>
      </c>
      <c r="JC172" s="34">
        <v>6138380</v>
      </c>
      <c r="JD172" s="34">
        <v>6202674</v>
      </c>
      <c r="JE172" s="34">
        <v>6266279</v>
      </c>
      <c r="JF172" s="34">
        <v>6328978</v>
      </c>
      <c r="JG172" s="34">
        <v>6390502</v>
      </c>
      <c r="JH172" s="34">
        <v>6450747</v>
      </c>
      <c r="JI172" s="34">
        <v>6509495</v>
      </c>
      <c r="JJ172" s="34">
        <v>6566651</v>
      </c>
      <c r="JK172" s="34">
        <v>6622056</v>
      </c>
      <c r="JL172" s="34">
        <v>6675450</v>
      </c>
      <c r="JM172" s="34">
        <v>6726823</v>
      </c>
      <c r="JN172" s="34">
        <v>6776117</v>
      </c>
      <c r="JO172" s="34">
        <v>6823245</v>
      </c>
      <c r="JP172" s="34">
        <v>6868026</v>
      </c>
      <c r="JQ172" s="34">
        <v>6910490</v>
      </c>
      <c r="JR172" s="34">
        <v>6950766</v>
      </c>
      <c r="JS172" s="34">
        <v>6988744</v>
      </c>
      <c r="JT172" s="34">
        <v>7024647</v>
      </c>
      <c r="JU172" s="34">
        <v>7058756</v>
      </c>
      <c r="JV172" s="34">
        <v>7091164</v>
      </c>
      <c r="JW172" s="34">
        <v>7121950</v>
      </c>
      <c r="JX172" s="34">
        <v>7151384</v>
      </c>
      <c r="JY172" s="34">
        <v>7179778</v>
      </c>
      <c r="JZ172" s="34">
        <v>7206947</v>
      </c>
      <c r="KA172" s="34">
        <v>7232868</v>
      </c>
      <c r="KB172" s="34">
        <v>7257767</v>
      </c>
      <c r="KC172" s="34">
        <v>7281810</v>
      </c>
      <c r="KD172" s="34">
        <v>7305170</v>
      </c>
      <c r="KE172" s="34">
        <v>7327914</v>
      </c>
      <c r="KF172" s="34">
        <v>7350113</v>
      </c>
      <c r="KG172" s="34">
        <v>7371818</v>
      </c>
      <c r="KH172" s="34">
        <v>7393126</v>
      </c>
      <c r="KI172" s="34">
        <v>7414193</v>
      </c>
      <c r="KJ172" s="34">
        <v>7435110</v>
      </c>
      <c r="KK172" s="34">
        <v>7455912</v>
      </c>
      <c r="KL172" s="34">
        <v>7476784</v>
      </c>
      <c r="KM172" s="34">
        <v>7497719</v>
      </c>
      <c r="KN172" s="34">
        <v>7518523</v>
      </c>
      <c r="KO172" s="34">
        <v>7539311</v>
      </c>
      <c r="KP172" s="34">
        <v>7560093</v>
      </c>
      <c r="KQ172" s="34">
        <v>7580887</v>
      </c>
      <c r="KR172" s="34">
        <v>7601891</v>
      </c>
      <c r="KS172" s="34">
        <v>7623168</v>
      </c>
      <c r="KT172" s="34">
        <v>7644485</v>
      </c>
      <c r="KU172" s="34">
        <v>7665726</v>
      </c>
      <c r="KV172" s="34">
        <v>7686885</v>
      </c>
      <c r="KW172" s="34">
        <v>7707818</v>
      </c>
      <c r="KX172" s="34">
        <v>7728411</v>
      </c>
      <c r="KY172" s="34">
        <v>7748561</v>
      </c>
      <c r="KZ172" s="34">
        <v>7768189</v>
      </c>
      <c r="LA172" s="34">
        <v>7787131</v>
      </c>
      <c r="LB172" s="34">
        <v>7805278</v>
      </c>
      <c r="LC172" s="34">
        <v>7822618</v>
      </c>
      <c r="LD172" s="34">
        <v>7838991</v>
      </c>
      <c r="LE172" t="s">
        <v>843</v>
      </c>
      <c r="LF172" t="s">
        <v>843</v>
      </c>
      <c r="LG172" t="s">
        <v>843</v>
      </c>
      <c r="LH172" s="34">
        <v>1.3594368472695351E-2</v>
      </c>
      <c r="LI172" s="34">
        <v>1.2884520925581455E-2</v>
      </c>
      <c r="LJ172" s="34">
        <v>1.2140838429331779E-2</v>
      </c>
      <c r="LK172" s="34">
        <v>1.1557317338883877E-2</v>
      </c>
      <c r="LL172" s="34">
        <v>1.5205003321170807E-2</v>
      </c>
      <c r="LM172" s="34">
        <v>1.8594661727547646E-2</v>
      </c>
      <c r="LN172" s="34">
        <v>1.7911599949002266E-2</v>
      </c>
      <c r="LO172" s="34">
        <v>1.7440611496567726E-2</v>
      </c>
      <c r="LP172" s="34">
        <v>1.724613644182682E-2</v>
      </c>
      <c r="LQ172" s="34">
        <v>1.7391644418239594E-2</v>
      </c>
      <c r="LR172" s="34">
        <v>6.6115520894527435E-2</v>
      </c>
      <c r="LS172" s="34">
        <v>0.10684072971343994</v>
      </c>
      <c r="LT172" s="34">
        <v>9.7581692039966583E-2</v>
      </c>
      <c r="LU172" s="34">
        <v>7.6503857970237732E-2</v>
      </c>
      <c r="LV172" s="34">
        <v>4.9227498471736908E-2</v>
      </c>
      <c r="LW172" s="34">
        <v>4.4516079127788544E-2</v>
      </c>
      <c r="LX172" s="34">
        <v>4.8041298985481262E-2</v>
      </c>
      <c r="LY172" s="34">
        <v>3.2169491052627563E-2</v>
      </c>
      <c r="LZ172" s="34">
        <v>1.2972494587302208E-2</v>
      </c>
      <c r="MA172" s="34">
        <v>3.5006803227588534E-4</v>
      </c>
      <c r="MB172" s="34">
        <v>-1.2982451356947422E-2</v>
      </c>
      <c r="MC172" s="34">
        <v>-5.0592184998095036E-3</v>
      </c>
      <c r="MD172" s="34">
        <v>1.22741824015975E-2</v>
      </c>
      <c r="ME172" s="34">
        <v>1.4768373221158981E-2</v>
      </c>
      <c r="MF172" s="34">
        <v>1.4783228747546673E-2</v>
      </c>
      <c r="MG172" s="34">
        <v>1.4146258123219013E-2</v>
      </c>
      <c r="MH172" s="34">
        <v>1.3568277470767498E-2</v>
      </c>
      <c r="MI172" s="34">
        <v>1.3065901584923267E-2</v>
      </c>
      <c r="MJ172" s="34">
        <v>1.2617258355021477E-2</v>
      </c>
      <c r="MK172" s="34">
        <v>1.2225432321429253E-2</v>
      </c>
      <c r="ML172" s="34">
        <v>1.1875768192112446E-2</v>
      </c>
      <c r="MM172" s="34">
        <v>1.1597831733524799E-2</v>
      </c>
      <c r="MN172" s="34">
        <v>1.1356840841472149E-2</v>
      </c>
      <c r="MO172" s="34">
        <v>1.1163280345499516E-2</v>
      </c>
      <c r="MP172" s="34">
        <v>1.1025773361325264E-2</v>
      </c>
      <c r="MQ172" s="34">
        <v>1.0929104872047901E-2</v>
      </c>
      <c r="MR172" s="34">
        <v>1.0902944952249527E-2</v>
      </c>
      <c r="MS172" s="34">
        <v>1.0908317752182484E-2</v>
      </c>
      <c r="MT172" s="34">
        <v>1.0906671173870564E-2</v>
      </c>
      <c r="MU172" s="34">
        <v>1.0925836861133575E-2</v>
      </c>
      <c r="MV172" s="34">
        <v>1.0955404490232468E-2</v>
      </c>
      <c r="MW172" s="34">
        <v>1.0976464487612247E-2</v>
      </c>
      <c r="MX172" s="34">
        <v>1.0980754159390926E-2</v>
      </c>
      <c r="MY172" s="34">
        <v>1.0948227718472481E-2</v>
      </c>
      <c r="MZ172" s="34">
        <v>1.0904357768595219E-2</v>
      </c>
      <c r="NA172" s="34">
        <v>1.0815192013978958E-2</v>
      </c>
      <c r="NB172" s="34">
        <v>1.0717420838773251E-2</v>
      </c>
      <c r="NC172" s="34">
        <v>1.0605567134916782E-2</v>
      </c>
      <c r="ND172" s="34">
        <v>1.0419625788927078E-2</v>
      </c>
      <c r="NE172" s="34">
        <v>1.0202228091657162E-2</v>
      </c>
      <c r="NF172" s="34">
        <v>9.9560525268316269E-3</v>
      </c>
      <c r="NG172" s="34">
        <v>9.6740555018186569E-3</v>
      </c>
      <c r="NH172" s="34">
        <v>9.3831121921539307E-3</v>
      </c>
      <c r="NI172" s="34">
        <v>9.0659419074654579E-3</v>
      </c>
      <c r="NJ172" s="34">
        <v>8.7420810014009476E-3</v>
      </c>
      <c r="NK172" s="34">
        <v>8.4019340574741364E-3</v>
      </c>
      <c r="NL172" s="34">
        <v>8.0307219177484512E-3</v>
      </c>
      <c r="NM172" s="34">
        <v>7.6663489453494549E-3</v>
      </c>
      <c r="NN172" s="34">
        <v>7.3012569919228554E-3</v>
      </c>
      <c r="NO172" s="34">
        <v>6.9309412501752377E-3</v>
      </c>
      <c r="NP172" s="34">
        <v>6.5415636636316776E-3</v>
      </c>
      <c r="NQ172" s="34">
        <v>6.1638182960450649E-3</v>
      </c>
      <c r="NR172" s="34">
        <v>5.8113224804401398E-3</v>
      </c>
      <c r="NS172" s="34">
        <v>5.4489853791892529E-3</v>
      </c>
      <c r="NT172" s="34">
        <v>5.1241097971796989E-3</v>
      </c>
      <c r="NU172" s="34">
        <v>4.8438673838973045E-3</v>
      </c>
      <c r="NV172" s="34">
        <v>4.5806700363755226E-3</v>
      </c>
      <c r="NW172" s="34">
        <v>4.3320623226463795E-3</v>
      </c>
      <c r="NX172" s="34">
        <v>4.1243401356041431E-3</v>
      </c>
      <c r="NY172" s="34">
        <v>3.9625591598451138E-3</v>
      </c>
      <c r="NZ172" s="34">
        <v>3.7769586779177189E-3</v>
      </c>
      <c r="OA172" s="34">
        <v>3.5902161616832018E-3</v>
      </c>
      <c r="OB172" s="34">
        <v>3.4365677274763584E-3</v>
      </c>
      <c r="OC172" s="34">
        <v>3.3072519581764936E-3</v>
      </c>
      <c r="OD172" s="34">
        <v>3.20285907946527E-3</v>
      </c>
      <c r="OE172" s="34">
        <v>3.1085747759789228E-3</v>
      </c>
      <c r="OF172" s="34">
        <v>3.0247957911342382E-3</v>
      </c>
      <c r="OG172" s="34">
        <v>2.948664128780365E-3</v>
      </c>
      <c r="OH172" s="34">
        <v>2.8862981125712395E-3</v>
      </c>
      <c r="OI172" s="34">
        <v>2.8454866260290146E-3</v>
      </c>
      <c r="OJ172" s="34">
        <v>2.8172384481877089E-3</v>
      </c>
      <c r="OK172" s="34">
        <v>2.7938999701291323E-3</v>
      </c>
      <c r="OL172" s="34">
        <v>2.7954783290624619E-3</v>
      </c>
      <c r="OM172" s="34">
        <v>2.7960878796875477E-3</v>
      </c>
      <c r="ON172" s="34">
        <v>2.7708681300282478E-3</v>
      </c>
      <c r="OO172" s="34">
        <v>2.761089475825429E-3</v>
      </c>
      <c r="OP172" s="34">
        <v>2.7526931371539831E-3</v>
      </c>
      <c r="OQ172" s="34">
        <v>2.7467196341603994E-3</v>
      </c>
      <c r="OR172" s="34">
        <v>2.7668208349496126E-3</v>
      </c>
      <c r="OS172" s="34">
        <v>2.7949991635978222E-3</v>
      </c>
      <c r="OT172" s="34">
        <v>2.7924415189772844E-3</v>
      </c>
      <c r="OU172" s="34">
        <v>2.7747512795031071E-3</v>
      </c>
      <c r="OV172" s="34">
        <v>2.7564058545976877E-3</v>
      </c>
      <c r="OW172" s="34">
        <v>2.719508484005928E-3</v>
      </c>
      <c r="OX172" s="34">
        <v>2.6681402232497931E-3</v>
      </c>
      <c r="OY172" s="34">
        <v>2.6038698852062225E-3</v>
      </c>
      <c r="OZ172" s="34">
        <v>2.5299126282334328E-3</v>
      </c>
      <c r="PA172" s="34">
        <v>2.4354381021112204E-3</v>
      </c>
      <c r="PB172" s="34">
        <v>2.3276722058653831E-3</v>
      </c>
      <c r="PC172" s="34">
        <v>2.2191095631569624E-3</v>
      </c>
      <c r="PD172" s="34">
        <v>2.0908459555357695E-3</v>
      </c>
      <c r="PE172" t="s">
        <v>1300</v>
      </c>
      <c r="PF172" t="s">
        <v>843</v>
      </c>
      <c r="PG172" t="s">
        <v>843</v>
      </c>
      <c r="PH172" t="s">
        <v>843</v>
      </c>
      <c r="PI172" t="s">
        <v>843</v>
      </c>
      <c r="PJ172" t="s">
        <v>1300</v>
      </c>
      <c r="PK172" s="34">
        <v>0.57321757078170776</v>
      </c>
      <c r="PL172" s="34">
        <v>0.57107377052307129</v>
      </c>
      <c r="PM172" s="34">
        <v>0.56900542974472046</v>
      </c>
      <c r="PN172" s="34">
        <v>0.56713438034057617</v>
      </c>
      <c r="PO172" s="34">
        <v>0.56753313541412354</v>
      </c>
      <c r="PP172" s="34">
        <v>0.56996005773544312</v>
      </c>
      <c r="PQ172" s="34">
        <v>0.57229357957839966</v>
      </c>
      <c r="PR172" s="34">
        <v>0.57453429698944092</v>
      </c>
      <c r="PS172" s="34">
        <v>0.5766785740852356</v>
      </c>
      <c r="PT172" s="34">
        <v>0.57871347665786743</v>
      </c>
      <c r="PU172" s="34">
        <v>0.59297502040863037</v>
      </c>
      <c r="PV172" s="34">
        <v>0.61541754007339478</v>
      </c>
      <c r="PW172" s="34">
        <v>0.63360482454299927</v>
      </c>
      <c r="PX172" s="34">
        <v>0.64442449808120728</v>
      </c>
      <c r="PY172" s="34">
        <v>0.64634609222412109</v>
      </c>
      <c r="PZ172" s="34">
        <v>0.64755392074584961</v>
      </c>
      <c r="QA172" s="34">
        <v>0.6517258882522583</v>
      </c>
      <c r="QB172" s="34">
        <v>0.65191793441772461</v>
      </c>
      <c r="QC172" s="34">
        <v>0.64578694105148315</v>
      </c>
      <c r="QD172" s="34">
        <v>0.6354222297668457</v>
      </c>
      <c r="QE172" s="34">
        <v>0.6208534836769104</v>
      </c>
      <c r="QF172" s="34">
        <v>0.61094695329666138</v>
      </c>
      <c r="QG172" s="34">
        <v>0.60867846012115479</v>
      </c>
      <c r="QH172" s="34">
        <v>0.60696744918823242</v>
      </c>
      <c r="QI172" s="34">
        <v>0.60535925626754761</v>
      </c>
      <c r="QJ172" s="34">
        <v>0.6038367748260498</v>
      </c>
      <c r="QK172" s="34">
        <v>0.6023901104927063</v>
      </c>
      <c r="QL172" s="34">
        <v>0.60100859403610229</v>
      </c>
      <c r="QM172" s="34">
        <v>0.5996854305267334</v>
      </c>
      <c r="QN172" s="34">
        <v>0.59841400384902954</v>
      </c>
      <c r="QO172" s="34">
        <v>0.59718722105026245</v>
      </c>
      <c r="QP172" s="34">
        <v>0.5959969162940979</v>
      </c>
      <c r="QQ172" s="34">
        <v>0.59483850002288818</v>
      </c>
      <c r="QR172" s="34">
        <v>0.59370589256286621</v>
      </c>
      <c r="QS172" s="34">
        <v>0.59259361028671265</v>
      </c>
      <c r="QT172" s="34">
        <v>0.59149771928787231</v>
      </c>
      <c r="QU172" s="34">
        <v>0.59041160345077515</v>
      </c>
      <c r="QV172" s="34">
        <v>0.58933228254318237</v>
      </c>
      <c r="QW172" s="34">
        <v>0.58825910091400146</v>
      </c>
      <c r="QX172" s="34">
        <v>0.58719003200531006</v>
      </c>
      <c r="QY172" s="34">
        <v>0.58612453937530518</v>
      </c>
      <c r="QZ172" s="34">
        <v>0.58506232500076294</v>
      </c>
      <c r="RA172" s="34">
        <v>0.58400446176528931</v>
      </c>
      <c r="RB172" s="34">
        <v>0.58295267820358276</v>
      </c>
      <c r="RC172" s="34">
        <v>0.58190685510635376</v>
      </c>
      <c r="RD172" s="34">
        <v>0.58086812496185303</v>
      </c>
      <c r="RE172" s="34">
        <v>0.57983696460723877</v>
      </c>
      <c r="RF172" s="34">
        <v>0.57881247997283936</v>
      </c>
      <c r="RG172" s="34">
        <v>0.57779884338378906</v>
      </c>
      <c r="RH172" s="34">
        <v>0.57679671049118042</v>
      </c>
      <c r="RI172" s="34">
        <v>0.5758059024810791</v>
      </c>
      <c r="RJ172" s="34">
        <v>0.57482695579528809</v>
      </c>
      <c r="RK172" s="34">
        <v>0.57385802268981934</v>
      </c>
      <c r="RL172" s="34">
        <v>0.57289958000183105</v>
      </c>
      <c r="RM172" s="34">
        <v>0.57195103168487549</v>
      </c>
      <c r="RN172" s="34">
        <v>0.57101285457611084</v>
      </c>
      <c r="RO172" s="34">
        <v>0.57008486986160278</v>
      </c>
      <c r="RP172" s="34">
        <v>0.5691646933555603</v>
      </c>
      <c r="RQ172" s="34">
        <v>0.56825214624404907</v>
      </c>
      <c r="RR172" s="34">
        <v>0.56734704971313477</v>
      </c>
      <c r="RS172" s="34">
        <v>0.56644922494888306</v>
      </c>
      <c r="RT172" s="34">
        <v>0.56555670499801636</v>
      </c>
      <c r="RU172" s="34">
        <v>0.56466943025588989</v>
      </c>
      <c r="RV172" s="34">
        <v>0.56378686428070068</v>
      </c>
      <c r="RW172" s="34">
        <v>0.56290560960769653</v>
      </c>
      <c r="RX172" s="34">
        <v>0.56202507019042969</v>
      </c>
      <c r="RY172" s="34">
        <v>0.56114369630813599</v>
      </c>
      <c r="RZ172" s="34">
        <v>0.56025892496109009</v>
      </c>
      <c r="SA172" s="34">
        <v>0.55937159061431885</v>
      </c>
      <c r="SB172" s="34">
        <v>0.55848050117492676</v>
      </c>
      <c r="SC172" s="34">
        <v>0.55758589506149292</v>
      </c>
      <c r="SD172" s="34">
        <v>0.55668938159942627</v>
      </c>
      <c r="SE172" s="34">
        <v>0.55579036474227905</v>
      </c>
      <c r="SF172" s="34">
        <v>0.5548892617225647</v>
      </c>
      <c r="SG172" s="34">
        <v>0.5539887547492981</v>
      </c>
      <c r="SH172" s="34">
        <v>0.55309289693832397</v>
      </c>
      <c r="SI172" s="34">
        <v>0.55220359563827515</v>
      </c>
      <c r="SJ172" s="34">
        <v>0.55132341384887695</v>
      </c>
      <c r="SK172" s="34">
        <v>0.55045688152313232</v>
      </c>
      <c r="SL172" s="34">
        <v>0.54960530996322632</v>
      </c>
      <c r="SM172" s="34">
        <v>0.54877263307571411</v>
      </c>
      <c r="SN172" s="34">
        <v>0.54796421527862549</v>
      </c>
      <c r="SO172" s="34">
        <v>0.54718178510665894</v>
      </c>
      <c r="SP172" s="34">
        <v>0.54642951488494873</v>
      </c>
      <c r="SQ172" s="34">
        <v>0.54571223258972168</v>
      </c>
      <c r="SR172" s="34">
        <v>0.54503124952316284</v>
      </c>
      <c r="SS172" s="34">
        <v>0.54438626766204834</v>
      </c>
      <c r="ST172" s="34">
        <v>0.54378068447113037</v>
      </c>
      <c r="SU172" s="34">
        <v>0.54321640729904175</v>
      </c>
      <c r="SV172" s="34">
        <v>0.54269260168075562</v>
      </c>
      <c r="SW172" s="34">
        <v>0.5422094464302063</v>
      </c>
      <c r="SX172" s="34">
        <v>0.5417669415473938</v>
      </c>
      <c r="SY172" s="34">
        <v>0.54136204719543457</v>
      </c>
      <c r="SZ172" s="34">
        <v>0.54099512100219727</v>
      </c>
      <c r="TA172" s="34">
        <v>0.54066354036331177</v>
      </c>
      <c r="TB172" s="34">
        <v>0.54036331176757813</v>
      </c>
      <c r="TC172" s="34">
        <v>0.54009407758712769</v>
      </c>
      <c r="TD172" s="34">
        <v>0.53985440731048584</v>
      </c>
      <c r="TE172" s="34">
        <v>0.53964126110076904</v>
      </c>
      <c r="TF172" s="34">
        <v>0.53945022821426392</v>
      </c>
      <c r="TG172" s="34">
        <v>0.53927934169769287</v>
      </c>
      <c r="TH172" t="s">
        <v>843</v>
      </c>
      <c r="TI172" t="s">
        <v>843</v>
      </c>
      <c r="TJ172" t="s">
        <v>1300</v>
      </c>
      <c r="TK172" s="34">
        <v>0.60368087325026898</v>
      </c>
      <c r="TL172" s="34">
        <v>0.61086048975145202</v>
      </c>
      <c r="TM172" s="34">
        <v>0.61823112559458804</v>
      </c>
      <c r="TN172" s="34">
        <v>0.62582147557164003</v>
      </c>
      <c r="TO172" s="34">
        <v>0.63565802770920099</v>
      </c>
      <c r="TP172" s="34">
        <v>0.64765910514982594</v>
      </c>
      <c r="TQ172" s="34">
        <v>0.65953305987406696</v>
      </c>
      <c r="TR172" s="34">
        <v>0.67055826254782502</v>
      </c>
      <c r="TS172" s="34">
        <v>0.68020034488501391</v>
      </c>
      <c r="TT172" s="34">
        <v>0.6880283755144041</v>
      </c>
      <c r="TU172" s="34">
        <v>0.70556152862966603</v>
      </c>
      <c r="TV172" s="34">
        <v>0.72828864281994599</v>
      </c>
      <c r="TW172" s="34">
        <v>0.74504115804528193</v>
      </c>
      <c r="TX172" s="34">
        <v>0.75369640630076407</v>
      </c>
      <c r="TY172" s="34">
        <v>0.75343301488364101</v>
      </c>
      <c r="TZ172" s="34">
        <v>0.75199691586610096</v>
      </c>
      <c r="UA172" s="34">
        <v>0.75308567166961893</v>
      </c>
      <c r="UB172" s="34">
        <v>0.75124365512409697</v>
      </c>
      <c r="UC172" s="34">
        <v>0.74433286500904705</v>
      </c>
      <c r="UD172" s="34">
        <v>0.73276569664167301</v>
      </c>
      <c r="UE172" s="34">
        <v>0.71600201919334194</v>
      </c>
      <c r="UF172" s="34">
        <v>0.70439451995157099</v>
      </c>
      <c r="UG172" s="34">
        <v>0.7021448340995281</v>
      </c>
      <c r="UH172" s="34">
        <v>0.70191676657227309</v>
      </c>
      <c r="UI172" s="34">
        <v>0.702847512269407</v>
      </c>
      <c r="UJ172" s="34">
        <v>0.7046273818790969</v>
      </c>
      <c r="UK172" s="34">
        <v>0.70680315822447104</v>
      </c>
      <c r="UL172" s="34">
        <v>0.70974672521279902</v>
      </c>
      <c r="UM172" s="34">
        <v>0.71389823690753607</v>
      </c>
      <c r="UN172" s="34">
        <v>0.71893326890837495</v>
      </c>
      <c r="UO172" s="34">
        <v>0.72435745214543901</v>
      </c>
      <c r="UP172" s="34">
        <v>0.73019791988498695</v>
      </c>
      <c r="UQ172" s="34">
        <v>0.73605855119243102</v>
      </c>
      <c r="UR172" s="34">
        <v>0.74122567668851902</v>
      </c>
      <c r="US172" s="34">
        <v>0.74566805280844506</v>
      </c>
      <c r="UT172" s="34">
        <v>0.74883950374364106</v>
      </c>
      <c r="UU172" s="34">
        <v>0.75034987749238402</v>
      </c>
      <c r="UV172" s="34">
        <v>0.75096023811435197</v>
      </c>
      <c r="UW172" s="34">
        <v>0.75118482965319999</v>
      </c>
      <c r="UX172" s="34">
        <v>0.75073201378491605</v>
      </c>
      <c r="UY172" s="34">
        <v>0.74904920443923695</v>
      </c>
      <c r="UZ172" s="34">
        <v>0.74645112165000105</v>
      </c>
      <c r="VA172" s="34">
        <v>0.74305332681425595</v>
      </c>
      <c r="VB172" s="34">
        <v>0.73877575906829096</v>
      </c>
      <c r="VC172" s="34">
        <v>0.73408837799281301</v>
      </c>
      <c r="VD172" s="34">
        <v>0.72847203632825497</v>
      </c>
      <c r="VE172" s="34">
        <v>0.72250601309086704</v>
      </c>
      <c r="VF172" s="34">
        <v>0.71595388359795298</v>
      </c>
      <c r="VG172" s="34">
        <v>0.70869265416818605</v>
      </c>
      <c r="VH172" s="34">
        <v>0.70172923183525393</v>
      </c>
      <c r="VI172" s="34">
        <v>0.69418182524887895</v>
      </c>
      <c r="VJ172" s="34">
        <v>0.68673407816788101</v>
      </c>
      <c r="VK172" s="34">
        <v>0.67982312746105189</v>
      </c>
      <c r="VL172" s="34">
        <v>0.67250078539118607</v>
      </c>
      <c r="VM172" s="34">
        <v>0.665819558111162</v>
      </c>
      <c r="VN172" s="34">
        <v>0.660213610395321</v>
      </c>
      <c r="VO172" s="34">
        <v>0.65580719982868596</v>
      </c>
      <c r="VP172" s="34">
        <v>0.652044285987605</v>
      </c>
      <c r="VQ172" s="34">
        <v>0.6482083322941441</v>
      </c>
      <c r="VR172" s="34">
        <v>0.64502769576645702</v>
      </c>
      <c r="VS172" s="34">
        <v>0.6427402866558749</v>
      </c>
      <c r="VT172" s="34">
        <v>0.64140191216541798</v>
      </c>
      <c r="VU172" s="34">
        <v>0.64080344819574198</v>
      </c>
      <c r="VV172" s="34">
        <v>0.64105703399638103</v>
      </c>
      <c r="VW172" s="34">
        <v>0.64221582949292699</v>
      </c>
      <c r="VX172" s="34">
        <v>0.64403536543832896</v>
      </c>
      <c r="VY172" s="34">
        <v>0.64644048565228507</v>
      </c>
      <c r="VZ172" s="34">
        <v>0.64913382927893093</v>
      </c>
      <c r="WA172" s="34">
        <v>0.65161505800835196</v>
      </c>
      <c r="WB172" s="34">
        <v>0.65365753648650393</v>
      </c>
      <c r="WC172" s="34">
        <v>0.6553257572173069</v>
      </c>
      <c r="WD172" s="34">
        <v>0.65671254772570509</v>
      </c>
      <c r="WE172" s="34">
        <v>0.657676458888802</v>
      </c>
      <c r="WF172" s="34">
        <v>0.65800968440538798</v>
      </c>
      <c r="WG172" s="34">
        <v>0.65753397935982305</v>
      </c>
      <c r="WH172" s="34">
        <v>0.65650008607496702</v>
      </c>
      <c r="WI172" s="34">
        <v>0.65515781866210798</v>
      </c>
      <c r="WJ172" s="34">
        <v>0.65327596259158893</v>
      </c>
      <c r="WK172" s="34">
        <v>0.65059232048797799</v>
      </c>
      <c r="WL172" s="34">
        <v>0.64723353217494706</v>
      </c>
      <c r="WM172" s="34">
        <v>0.64343811702596798</v>
      </c>
      <c r="WN172" s="34">
        <v>0.63934436453544297</v>
      </c>
      <c r="WO172" s="34">
        <v>0.63519103700260504</v>
      </c>
      <c r="WP172" s="34">
        <v>0.63128752891379403</v>
      </c>
      <c r="WQ172" s="34">
        <v>0.62776130549585996</v>
      </c>
      <c r="WR172" s="34">
        <v>0.62470313104850494</v>
      </c>
      <c r="WS172" s="34">
        <v>0.62250294920294302</v>
      </c>
      <c r="WT172" s="34">
        <v>0.62072224393252096</v>
      </c>
      <c r="WU172" s="34">
        <v>0.61892692226184298</v>
      </c>
      <c r="WV172" s="34">
        <v>0.617392820321366</v>
      </c>
      <c r="WW172" s="34">
        <v>0.61614948554415394</v>
      </c>
      <c r="WX172" s="34">
        <v>0.61516974288086101</v>
      </c>
      <c r="WY172" s="34">
        <v>0.61440297337608096</v>
      </c>
      <c r="WZ172" s="34">
        <v>0.61382615766395598</v>
      </c>
      <c r="XA172" s="34">
        <v>0.61341762232883301</v>
      </c>
      <c r="XB172" s="34">
        <v>0.613153163977598</v>
      </c>
      <c r="XC172" s="34">
        <v>0.61298087707320692</v>
      </c>
      <c r="XD172" s="34">
        <v>0.61289360695830097</v>
      </c>
      <c r="XE172" s="34">
        <v>0.61284947185737604</v>
      </c>
      <c r="XF172" s="34">
        <v>0.612775824361114</v>
      </c>
      <c r="XG172" s="34">
        <v>0.61265505981573398</v>
      </c>
      <c r="XH172" t="s">
        <v>843</v>
      </c>
      <c r="XI172" t="s">
        <v>1300</v>
      </c>
      <c r="XJ172" s="34">
        <v>0.58952647399267999</v>
      </c>
      <c r="XK172" s="34">
        <v>0.59674243000083993</v>
      </c>
      <c r="XL172" s="34">
        <v>0.60421540747156899</v>
      </c>
      <c r="XM172" s="34">
        <v>0.61198593518670796</v>
      </c>
      <c r="XN172" s="34">
        <v>0.62191886522294704</v>
      </c>
      <c r="XO172" s="34">
        <v>0.63394305484432201</v>
      </c>
      <c r="XP172" s="34">
        <v>0.645861528491111</v>
      </c>
      <c r="XQ172" s="34">
        <v>0.65682683025159605</v>
      </c>
      <c r="XR172" s="34">
        <v>0.66627499478032803</v>
      </c>
      <c r="XS172" s="34">
        <v>0.67385155421408494</v>
      </c>
      <c r="XT172" s="34">
        <v>0.69142596006925305</v>
      </c>
      <c r="XU172" s="34">
        <v>0.71448811457901296</v>
      </c>
      <c r="XV172" s="34">
        <v>0.73141043255014693</v>
      </c>
      <c r="XW172" s="34">
        <v>0.740005842774348</v>
      </c>
      <c r="XX172" s="34">
        <v>0.73960904329780908</v>
      </c>
      <c r="XY172" s="34">
        <v>0.73808634596811207</v>
      </c>
      <c r="XZ172" s="34">
        <v>0.73898710116028199</v>
      </c>
      <c r="YA172" s="34">
        <v>0.73650749231481205</v>
      </c>
      <c r="YB172" s="34">
        <v>0.72873809008669899</v>
      </c>
      <c r="YC172" s="34">
        <v>0.71635470221397202</v>
      </c>
      <c r="YD172" s="34">
        <v>0.698971925971275</v>
      </c>
      <c r="YE172" s="34">
        <v>0.68742018254292503</v>
      </c>
      <c r="YF172" s="34">
        <v>0.685140368918283</v>
      </c>
      <c r="YG172" s="34">
        <v>0.68439399067777307</v>
      </c>
      <c r="YH172" s="34">
        <v>0.68476359552974198</v>
      </c>
      <c r="YI172" s="34">
        <v>0.68585389750529502</v>
      </c>
      <c r="YJ172" s="34">
        <v>0.687537324489776</v>
      </c>
      <c r="YK172" s="34">
        <v>0.69013532572404701</v>
      </c>
      <c r="YL172" s="34">
        <v>0.69367041509225302</v>
      </c>
      <c r="YM172" s="34">
        <v>0.69803671427941294</v>
      </c>
      <c r="YN172" s="34">
        <v>0.70249228630404303</v>
      </c>
      <c r="YO172" s="34">
        <v>0.70703077089081001</v>
      </c>
      <c r="YP172" s="34">
        <v>0.71137804967318896</v>
      </c>
      <c r="YQ172" s="34">
        <v>0.71497851104807297</v>
      </c>
      <c r="YR172" s="34">
        <v>0.71781766604026498</v>
      </c>
      <c r="YS172" s="34">
        <v>0.71911721165331799</v>
      </c>
      <c r="YT172" s="34">
        <v>0.71855114546090204</v>
      </c>
      <c r="YU172" s="34">
        <v>0.71682165724711888</v>
      </c>
      <c r="YV172" s="34">
        <v>0.71438673023125798</v>
      </c>
      <c r="YW172" s="34">
        <v>0.71130335904033404</v>
      </c>
      <c r="YX172" s="34">
        <v>0.70690230648115804</v>
      </c>
      <c r="YY172" s="34">
        <v>0.70179373600545203</v>
      </c>
      <c r="YZ172" s="34">
        <v>0.69575204511403199</v>
      </c>
      <c r="ZA172" s="34">
        <v>0.68861243646439507</v>
      </c>
      <c r="ZB172" s="34">
        <v>0.68145280136737396</v>
      </c>
      <c r="ZC172" s="34">
        <v>0.67332603690556792</v>
      </c>
      <c r="ZD172" s="34">
        <v>0.66495214924007096</v>
      </c>
      <c r="ZE172" s="34">
        <v>0.65681442009129398</v>
      </c>
      <c r="ZF172" s="34">
        <v>0.64796836009759706</v>
      </c>
      <c r="ZG172" s="34">
        <v>0.639589488467599</v>
      </c>
      <c r="ZH172" s="34">
        <v>0.63217663262536195</v>
      </c>
      <c r="ZI172" s="34">
        <v>0.62592844818763804</v>
      </c>
      <c r="ZJ172" s="34">
        <v>0.62029668811999594</v>
      </c>
      <c r="ZK172" s="34">
        <v>0.61455857942897307</v>
      </c>
      <c r="ZL172" s="34">
        <v>0.60951780370863295</v>
      </c>
      <c r="ZM172" s="34">
        <v>0.605470189318846</v>
      </c>
      <c r="ZN172" s="34">
        <v>0.60249506756135807</v>
      </c>
      <c r="ZO172" s="34">
        <v>0.600381636323715</v>
      </c>
      <c r="ZP172" s="34">
        <v>0.59927315304620599</v>
      </c>
      <c r="ZQ172" s="34">
        <v>0.59926611165215393</v>
      </c>
      <c r="ZR172" s="34">
        <v>0.60012993544287707</v>
      </c>
      <c r="ZS172" s="34">
        <v>0.60181289604644495</v>
      </c>
      <c r="ZT172" s="34">
        <v>0.60399203512188704</v>
      </c>
      <c r="ZU172" s="34">
        <v>0.606135952325625</v>
      </c>
      <c r="ZV172" s="34">
        <v>0.60799994647417899</v>
      </c>
      <c r="ZW172" s="34">
        <v>0.60960111101729497</v>
      </c>
      <c r="ZX172" s="34">
        <v>0.61102091278667403</v>
      </c>
      <c r="ZY172" s="34">
        <v>0.61211117656602598</v>
      </c>
      <c r="ZZ172" s="34">
        <v>0.61262819896120801</v>
      </c>
      <c r="AAA172" s="34">
        <v>0.61237743005424394</v>
      </c>
      <c r="AAB172" s="34">
        <v>0.61163881182975299</v>
      </c>
      <c r="AAC172" s="34">
        <v>0.61064043954345404</v>
      </c>
      <c r="AAD172" s="34">
        <v>0.60911475940189297</v>
      </c>
      <c r="AAE172" s="34">
        <v>0.60679398391333994</v>
      </c>
      <c r="AAF172" s="34">
        <v>0.60376719501394194</v>
      </c>
      <c r="AAG172" s="34">
        <v>0.60022793661143292</v>
      </c>
      <c r="AAH172" s="34">
        <v>0.59631634234739006</v>
      </c>
      <c r="AAI172" s="34">
        <v>0.59229643216910699</v>
      </c>
      <c r="AAJ172" s="34">
        <v>0.58843275496724901</v>
      </c>
      <c r="AAK172" s="34">
        <v>0.58482403849104303</v>
      </c>
      <c r="AAL172" s="34">
        <v>0.581633790109777</v>
      </c>
      <c r="AAM172" s="34">
        <v>0.57928443759022596</v>
      </c>
      <c r="AAN172" s="34">
        <v>0.57730766481232698</v>
      </c>
      <c r="AAO172" s="34">
        <v>0.57530056807943897</v>
      </c>
      <c r="AAP172" s="34">
        <v>0.57359614206115606</v>
      </c>
      <c r="AAQ172" s="34">
        <v>0.572178175686202</v>
      </c>
      <c r="AAR172" s="34">
        <v>0.57100848025226103</v>
      </c>
      <c r="AAS172" s="34">
        <v>0.57006452080973402</v>
      </c>
      <c r="AAT172" s="34">
        <v>0.56931334585039406</v>
      </c>
      <c r="AAU172" s="34">
        <v>0.56872814761998203</v>
      </c>
      <c r="AAV172" s="34">
        <v>0.56829250106449303</v>
      </c>
      <c r="AAW172" s="34">
        <v>0.56795993178206894</v>
      </c>
      <c r="AAX172" s="34">
        <v>0.56769640758252504</v>
      </c>
      <c r="AAY172" s="34">
        <v>0.56747470992923699</v>
      </c>
      <c r="AAZ172" s="34">
        <v>0.56726544434554493</v>
      </c>
      <c r="ABA172" s="34">
        <v>0.56703783018305998</v>
      </c>
      <c r="ABB172" s="34">
        <v>0.56673412340599105</v>
      </c>
      <c r="ABC172" s="34">
        <v>0.566345459344748</v>
      </c>
      <c r="ABD172" s="34">
        <v>0.56586107503153604</v>
      </c>
      <c r="ABE172" s="34">
        <v>0.56522493075688096</v>
      </c>
      <c r="ABF172" s="34">
        <v>0.56443762979189505</v>
      </c>
      <c r="ABG172" t="s">
        <v>843</v>
      </c>
      <c r="ABH172" t="s">
        <v>843</v>
      </c>
      <c r="ABI172" t="s">
        <v>1300</v>
      </c>
      <c r="ABJ172" s="34">
        <v>0.489156356170525</v>
      </c>
      <c r="ABK172" s="34">
        <v>0.49631093546911204</v>
      </c>
      <c r="ABL172" s="34">
        <v>0.50425798839560598</v>
      </c>
      <c r="ABM172" s="34">
        <v>0.51273544168448804</v>
      </c>
      <c r="ABN172" s="34">
        <v>0.52180930026267203</v>
      </c>
      <c r="ABO172" s="34">
        <v>0.53241283369221892</v>
      </c>
      <c r="ABP172" s="34">
        <v>0.54489202837014605</v>
      </c>
      <c r="ABQ172" s="34">
        <v>0.55845788877117697</v>
      </c>
      <c r="ABR172" s="34">
        <v>0.57229297987554606</v>
      </c>
      <c r="ABS172" s="34">
        <v>0.58565813925814503</v>
      </c>
      <c r="ABT172" s="34">
        <v>0.61210646603152197</v>
      </c>
      <c r="ABU172" s="34">
        <v>0.64611833345286795</v>
      </c>
      <c r="ABV172" s="34">
        <v>0.67341624574309411</v>
      </c>
      <c r="ABW172" s="34">
        <v>0.68974501399121702</v>
      </c>
      <c r="ABX172" s="34">
        <v>0.69383397341284903</v>
      </c>
      <c r="ABY172" s="34">
        <v>0.69556165506438605</v>
      </c>
      <c r="ABZ172" s="34">
        <v>0.69955446366246998</v>
      </c>
      <c r="ACA172" s="34">
        <v>0.69930176091085305</v>
      </c>
      <c r="ACB172" s="34">
        <v>0.69282570588503101</v>
      </c>
      <c r="ACC172" s="34">
        <v>0.68061392622873895</v>
      </c>
      <c r="ACD172" s="34">
        <v>0.66146046841367712</v>
      </c>
      <c r="ACE172" s="34">
        <v>0.647696667006602</v>
      </c>
      <c r="ACF172" s="34">
        <v>0.64389578650691004</v>
      </c>
      <c r="ACG172" s="34">
        <v>0.64119439736249206</v>
      </c>
      <c r="ACH172" s="34">
        <v>0.63920422662055598</v>
      </c>
      <c r="ACI172" s="34">
        <v>0.63792843964138801</v>
      </c>
      <c r="ACJ172" s="34">
        <v>0.63712228235411605</v>
      </c>
      <c r="ACK172" s="34">
        <v>0.63696628736330896</v>
      </c>
      <c r="ACL172" s="34">
        <v>0.63781761684604299</v>
      </c>
      <c r="ACM172" s="34">
        <v>0.63975961039853801</v>
      </c>
      <c r="ACN172" s="34">
        <v>0.64220171868341491</v>
      </c>
      <c r="ACO172" s="34">
        <v>0.64500497982452998</v>
      </c>
      <c r="ACP172" s="34">
        <v>0.64850029582792901</v>
      </c>
      <c r="ACQ172" s="34">
        <v>0.65272478012959789</v>
      </c>
      <c r="ACR172" s="34">
        <v>0.65757478142157799</v>
      </c>
      <c r="ACS172" s="34">
        <v>0.66236422514007898</v>
      </c>
      <c r="ACT172" s="34">
        <v>0.66707664731614302</v>
      </c>
      <c r="ACU172" s="34">
        <v>0.67144881714719706</v>
      </c>
      <c r="ACV172" s="34">
        <v>0.67499283411720101</v>
      </c>
      <c r="ACW172" s="34">
        <v>0.67771011250111202</v>
      </c>
      <c r="ACX172" s="34">
        <v>0.67890318319217702</v>
      </c>
      <c r="ACY172" s="34">
        <v>0.67830897180924299</v>
      </c>
      <c r="ACZ172" s="34">
        <v>0.67662373469705495</v>
      </c>
      <c r="ADA172" s="34">
        <v>0.67430763495331603</v>
      </c>
      <c r="ADB172" s="34">
        <v>0.67142250312908003</v>
      </c>
      <c r="ADC172" s="34">
        <v>0.66739239856235999</v>
      </c>
      <c r="ADD172" s="34">
        <v>0.66277692385772691</v>
      </c>
      <c r="ADE172" s="34">
        <v>0.65736594997377196</v>
      </c>
      <c r="ADF172" s="34">
        <v>0.65103324791855899</v>
      </c>
      <c r="ADG172" s="34">
        <v>0.644780527265022</v>
      </c>
      <c r="ADH172" s="34">
        <v>0.63772207771934097</v>
      </c>
      <c r="ADI172" s="34">
        <v>0.63053786697821201</v>
      </c>
      <c r="ADJ172" s="34">
        <v>0.62366808061143897</v>
      </c>
      <c r="ADK172" s="34">
        <v>0.61620694078419302</v>
      </c>
      <c r="ADL172" s="34">
        <v>0.60923044263883996</v>
      </c>
      <c r="ADM172" s="34">
        <v>0.60319710373938196</v>
      </c>
      <c r="ADN172" s="34">
        <v>0.59829325376616904</v>
      </c>
      <c r="ADO172" s="34">
        <v>0.593999425880538</v>
      </c>
      <c r="ADP172" s="34">
        <v>0.58962603508764699</v>
      </c>
      <c r="ADQ172" s="34">
        <v>0.58592846951853605</v>
      </c>
      <c r="ADR172" s="34">
        <v>0.58318889590691692</v>
      </c>
      <c r="ADS172" s="34">
        <v>0.581463760167513</v>
      </c>
      <c r="ADT172" s="34">
        <v>0.580547998634107</v>
      </c>
      <c r="ADU172" s="34">
        <v>0.58058436537380698</v>
      </c>
      <c r="ADV172" s="34">
        <v>0.58164474314510006</v>
      </c>
      <c r="ADW172" s="34">
        <v>0.58347774027038202</v>
      </c>
      <c r="ADX172" s="34">
        <v>0.58603312516816697</v>
      </c>
      <c r="ADY172" s="34">
        <v>0.58900935916361707</v>
      </c>
      <c r="ADZ172" s="34">
        <v>0.59186816146357102</v>
      </c>
      <c r="AEA172" s="34">
        <v>0.59436649712567702</v>
      </c>
      <c r="AEB172" s="34">
        <v>0.59655884801150894</v>
      </c>
      <c r="AEC172" s="34">
        <v>0.59853168905255205</v>
      </c>
      <c r="AED172" s="34">
        <v>0.60012976443029897</v>
      </c>
      <c r="AEE172" s="34">
        <v>0.60112636830678101</v>
      </c>
      <c r="AEF172" s="34">
        <v>0.60134439034273002</v>
      </c>
      <c r="AEG172" s="34">
        <v>0.60103266761641405</v>
      </c>
      <c r="AEH172" s="34">
        <v>0.600405395127939</v>
      </c>
      <c r="AEI172" s="34">
        <v>0.59921758784603707</v>
      </c>
      <c r="AEJ172" s="34">
        <v>0.59721489935380501</v>
      </c>
      <c r="AEK172" s="34">
        <v>0.59448577845800499</v>
      </c>
      <c r="AEL172" s="34">
        <v>0.59121690255982107</v>
      </c>
      <c r="AEM172" s="34">
        <v>0.58754814887488893</v>
      </c>
      <c r="AEN172" s="34">
        <v>0.58372760375800603</v>
      </c>
      <c r="AEO172" s="34">
        <v>0.58002213739938802</v>
      </c>
      <c r="AEP172" s="34">
        <v>0.57655510108535302</v>
      </c>
      <c r="AEQ172" s="34">
        <v>0.57348525790451799</v>
      </c>
      <c r="AER172" s="34">
        <v>0.57122593788026599</v>
      </c>
      <c r="AES172" s="34">
        <v>0.56933327397352895</v>
      </c>
      <c r="AET172" s="34">
        <v>0.56740059808802801</v>
      </c>
      <c r="AEU172" s="34">
        <v>0.56573332991393299</v>
      </c>
      <c r="AEV172" s="34">
        <v>0.56434174440789697</v>
      </c>
      <c r="AEW172" s="34">
        <v>0.56319828264157301</v>
      </c>
      <c r="AEX172" s="34">
        <v>0.56228127518494198</v>
      </c>
      <c r="AEY172" s="34">
        <v>0.56158387247752006</v>
      </c>
      <c r="AEZ172" s="34">
        <v>0.56109360643475104</v>
      </c>
      <c r="AFA172" s="34">
        <v>0.560783508009842</v>
      </c>
      <c r="AFB172" s="34">
        <v>0.56060489520819401</v>
      </c>
      <c r="AFC172" s="34">
        <v>0.56053600231818401</v>
      </c>
      <c r="AFD172" s="34">
        <v>0.56054742701028704</v>
      </c>
      <c r="AFE172" s="34">
        <v>0.56060282116531701</v>
      </c>
      <c r="AFF172" s="34">
        <v>0.56067579360660103</v>
      </c>
      <c r="AFG172" t="s">
        <v>843</v>
      </c>
      <c r="AFH172" t="s">
        <v>843</v>
      </c>
      <c r="AFI172" s="34">
        <v>0.57343</v>
      </c>
      <c r="AFJ172" s="34">
        <v>0.57530999999999999</v>
      </c>
      <c r="AFK172" s="34">
        <v>0.57735999999999998</v>
      </c>
      <c r="AFL172" s="34">
        <v>0.58111000000000002</v>
      </c>
      <c r="AFM172" s="34">
        <v>0.58679999999999999</v>
      </c>
      <c r="AFN172" s="34">
        <v>0.59438000000000002</v>
      </c>
      <c r="AFO172" s="34">
        <v>0.60360000000000003</v>
      </c>
      <c r="AFP172" s="34">
        <v>0.62163000000000002</v>
      </c>
      <c r="AFQ172" s="34">
        <v>0.64639999999999997</v>
      </c>
      <c r="AFR172" s="34">
        <v>0.67189999999999994</v>
      </c>
      <c r="AFS172" s="34">
        <v>0.69298000000000004</v>
      </c>
      <c r="AFT172" s="34">
        <v>0.7051099999999999</v>
      </c>
      <c r="AFU172" s="34">
        <v>0.71358999999999995</v>
      </c>
      <c r="AFV172" s="34">
        <v>0.72227999999999992</v>
      </c>
      <c r="AFW172" s="34">
        <v>0.72563999999999995</v>
      </c>
      <c r="AFX172" s="34">
        <v>0.72424999999999995</v>
      </c>
      <c r="AFY172" s="34">
        <v>0.72010000000000007</v>
      </c>
      <c r="AFZ172" s="34">
        <v>0.67370000000000008</v>
      </c>
      <c r="AGA172" s="34">
        <v>0.67620999999999998</v>
      </c>
      <c r="AGB172" t="s">
        <v>843</v>
      </c>
      <c r="AGC172" t="s">
        <v>843</v>
      </c>
      <c r="AGD172" t="s">
        <v>843</v>
      </c>
      <c r="AGE172" t="s">
        <v>843</v>
      </c>
      <c r="AGF172" s="34">
        <v>3.7187708076089621E-3</v>
      </c>
      <c r="AGG172" t="s">
        <v>843</v>
      </c>
      <c r="AGH172" t="s">
        <v>843</v>
      </c>
      <c r="AGI172" t="s">
        <v>843</v>
      </c>
      <c r="AGJ172" t="s">
        <v>843</v>
      </c>
      <c r="AGK172" t="s">
        <v>843</v>
      </c>
      <c r="AGL172" t="s">
        <v>843</v>
      </c>
      <c r="AGM172" t="s">
        <v>843</v>
      </c>
      <c r="AGN172" t="s">
        <v>843</v>
      </c>
      <c r="AGO172" s="34"/>
      <c r="AGP172" s="34"/>
      <c r="AGQ172" t="s">
        <v>1460</v>
      </c>
      <c r="AGR172" t="s">
        <v>843</v>
      </c>
      <c r="AGS172" s="34"/>
      <c r="AGT172" s="34"/>
      <c r="AGU172" t="s">
        <v>1460</v>
      </c>
      <c r="AGV172" t="s">
        <v>843</v>
      </c>
      <c r="AGW172" s="34"/>
      <c r="AGX172" s="34"/>
      <c r="AGY172" t="s">
        <v>1460</v>
      </c>
      <c r="AGZ172" t="s">
        <v>843</v>
      </c>
      <c r="AHA172" s="34"/>
      <c r="AHB172" s="34"/>
      <c r="AHC172" t="s">
        <v>1460</v>
      </c>
      <c r="AHD172" t="s">
        <v>843</v>
      </c>
      <c r="AHE172" s="34"/>
      <c r="AHF172" s="34"/>
      <c r="AHG172" t="s">
        <v>1460</v>
      </c>
      <c r="AHH172" t="s">
        <v>843</v>
      </c>
      <c r="AHI172" t="s">
        <v>830</v>
      </c>
      <c r="AHJ172" s="34">
        <v>0.22669519484043121</v>
      </c>
      <c r="AHK172" s="34">
        <v>0.25745081901550293</v>
      </c>
      <c r="AHL172" s="34">
        <v>0.26156321167945862</v>
      </c>
      <c r="AHM172" s="34">
        <v>0.26237931847572327</v>
      </c>
      <c r="AHN172" s="34">
        <v>0.24619719386100769</v>
      </c>
      <c r="AHO172" t="s">
        <v>843</v>
      </c>
      <c r="AHP172" s="34"/>
      <c r="AHQ172" s="34"/>
      <c r="AHR172" s="34"/>
      <c r="AHS172" s="34"/>
      <c r="AHT172" s="34"/>
      <c r="AHU172" t="s">
        <v>843</v>
      </c>
      <c r="AHV172" s="34">
        <v>0.26981788873672485</v>
      </c>
      <c r="AHW172" s="34">
        <v>0.29479721188545227</v>
      </c>
      <c r="AHX172" s="34">
        <v>0.30372017621994019</v>
      </c>
      <c r="AHY172" s="34">
        <v>0.33215364813804626</v>
      </c>
      <c r="AHZ172" s="34">
        <v>0.28953403234481812</v>
      </c>
      <c r="AIA172" t="s">
        <v>832</v>
      </c>
      <c r="AIB172" t="s">
        <v>843</v>
      </c>
      <c r="AIC172" s="34">
        <v>0.24467603862285614</v>
      </c>
      <c r="AID172" s="34">
        <v>0.26127475500106812</v>
      </c>
      <c r="AIE172" s="34">
        <v>0.25343650579452515</v>
      </c>
      <c r="AIF172" s="34">
        <v>0.2698313295841217</v>
      </c>
      <c r="AIG172" s="34">
        <v>0.23250815272331238</v>
      </c>
      <c r="AIH172" t="s">
        <v>924</v>
      </c>
      <c r="AII172" t="s">
        <v>843</v>
      </c>
      <c r="AIJ172" s="34">
        <v>0.31330150365829468</v>
      </c>
      <c r="AIK172" s="34">
        <v>0.32764998078346252</v>
      </c>
      <c r="AIL172" s="34">
        <v>0.3135870099067688</v>
      </c>
      <c r="AIM172" s="34">
        <v>0.32967200875282288</v>
      </c>
      <c r="AIN172" s="34">
        <v>0.26865997910499573</v>
      </c>
      <c r="AIO172" t="s">
        <v>1607</v>
      </c>
      <c r="AIP172" s="34">
        <v>0.23950000107288361</v>
      </c>
      <c r="AIQ172" t="s">
        <v>843</v>
      </c>
      <c r="AIR172" s="34">
        <v>0.23499999999999999</v>
      </c>
      <c r="AIS172" s="34">
        <v>0.23800000000000002</v>
      </c>
      <c r="AIT172" s="34">
        <v>0.24</v>
      </c>
      <c r="AIU172" s="34">
        <v>0.24100000000000002</v>
      </c>
      <c r="AIV172" s="34">
        <v>0.24199999999999999</v>
      </c>
      <c r="AIW172" s="34">
        <v>0.24100000000000002</v>
      </c>
      <c r="AIX172" t="s">
        <v>843</v>
      </c>
      <c r="AIY172" s="34">
        <v>1.66E-2</v>
      </c>
      <c r="AIZ172" s="34">
        <v>5.1859999999999996E-2</v>
      </c>
      <c r="AJA172" s="34">
        <v>2.282E-2</v>
      </c>
      <c r="AJB172" s="34">
        <v>2.4889999999999999E-2</v>
      </c>
      <c r="AJC172" s="34">
        <v>2.5870000000000001E-2</v>
      </c>
      <c r="AJD172" s="34">
        <v>2.5950000000000001E-2</v>
      </c>
      <c r="AJE172" t="s">
        <v>843</v>
      </c>
      <c r="AJF172" s="34">
        <v>3.1702559441328049E-2</v>
      </c>
      <c r="AJG172" s="34">
        <v>3.6801591515541077E-2</v>
      </c>
      <c r="AJH172" s="34">
        <v>2.933952771127224E-2</v>
      </c>
      <c r="AJI172" s="34">
        <v>1.9860098138451576E-2</v>
      </c>
      <c r="AJJ172" s="34">
        <v>-8.286631666123867E-3</v>
      </c>
      <c r="AJK172" t="s">
        <v>830</v>
      </c>
      <c r="AJL172" t="s">
        <v>843</v>
      </c>
      <c r="AJM172" t="s">
        <v>843</v>
      </c>
      <c r="AJN172" s="34">
        <v>2.8980281203985214E-2</v>
      </c>
      <c r="AJO172" s="34">
        <v>3.1555190682411194E-2</v>
      </c>
      <c r="AJP172" s="34">
        <v>2.0473644137382507E-2</v>
      </c>
      <c r="AJQ172" s="34">
        <v>7.9439003020524979E-3</v>
      </c>
      <c r="AJR172" s="34">
        <v>4.2209066450595856E-2</v>
      </c>
      <c r="AJS172" t="s">
        <v>832</v>
      </c>
      <c r="AJT172" t="s">
        <v>843</v>
      </c>
      <c r="AJU172" t="s">
        <v>843</v>
      </c>
      <c r="AJV172" t="s">
        <v>843</v>
      </c>
      <c r="AJW172" s="34">
        <v>-7.8631965443491936E-3</v>
      </c>
      <c r="AJX172" s="34">
        <v>-1.0542805306613445E-2</v>
      </c>
      <c r="AJY172" s="34">
        <v>-2.5456218048930168E-2</v>
      </c>
      <c r="AJZ172" s="34">
        <v>-2.2407159209251404E-2</v>
      </c>
      <c r="AKA172" s="34">
        <v>-3.7969734519720078E-2</v>
      </c>
      <c r="AKB172" t="s">
        <v>830</v>
      </c>
      <c r="AKC172" t="s">
        <v>843</v>
      </c>
      <c r="AKD172" t="s">
        <v>843</v>
      </c>
      <c r="AKE172" t="s">
        <v>843</v>
      </c>
      <c r="AKF172" s="34">
        <v>-3.2146302983164787E-3</v>
      </c>
      <c r="AKG172" s="34">
        <v>-5.9907431714236736E-3</v>
      </c>
      <c r="AKH172" s="34">
        <v>-5.3276857361197472E-3</v>
      </c>
      <c r="AKI172" s="34">
        <v>6.4328857697546482E-3</v>
      </c>
      <c r="AKJ172" s="34">
        <v>2.9934883117675781E-2</v>
      </c>
      <c r="AKK172" t="s">
        <v>832</v>
      </c>
      <c r="AKL172" t="s">
        <v>843</v>
      </c>
      <c r="AKM172" s="34">
        <v>20150</v>
      </c>
      <c r="AKN172" t="s">
        <v>832</v>
      </c>
      <c r="AKO172" t="s">
        <v>843</v>
      </c>
      <c r="AKP172" s="34">
        <v>14500.111328125</v>
      </c>
      <c r="AKQ172" t="s">
        <v>830</v>
      </c>
      <c r="AKR172" t="s">
        <v>843</v>
      </c>
      <c r="AKS172" s="34">
        <v>18856.875237347798</v>
      </c>
      <c r="AKT172" t="s">
        <v>832</v>
      </c>
      <c r="AKU172" t="s">
        <v>843</v>
      </c>
      <c r="AKV172" s="34">
        <v>25056.794860837799</v>
      </c>
      <c r="AKW172" t="s">
        <v>832</v>
      </c>
      <c r="AKX172" t="s">
        <v>843</v>
      </c>
      <c r="AKY172" s="34">
        <v>0.26347705721855164</v>
      </c>
      <c r="AKZ172" s="34">
        <v>0.27540168166160583</v>
      </c>
      <c r="ALA172" s="34">
        <v>0.24355870485305786</v>
      </c>
      <c r="ALB172" s="34">
        <v>0.13990233838558197</v>
      </c>
      <c r="ALC172" s="34">
        <v>0.19161137938499451</v>
      </c>
      <c r="ALD172" t="s">
        <v>830</v>
      </c>
      <c r="ALE172" t="s">
        <v>843</v>
      </c>
      <c r="ALF172" t="s">
        <v>843</v>
      </c>
      <c r="ALG172" t="s">
        <v>843</v>
      </c>
      <c r="ALH172" s="34">
        <v>0.30805438756942749</v>
      </c>
      <c r="ALI172" s="34">
        <v>0.31468260288238525</v>
      </c>
      <c r="ALJ172" s="34">
        <v>0.28861469030380249</v>
      </c>
      <c r="ALK172" s="34">
        <v>0.22631949186325073</v>
      </c>
      <c r="ALL172" s="34">
        <v>0.24388065934181213</v>
      </c>
      <c r="ALM172" t="s">
        <v>832</v>
      </c>
    </row>
    <row r="173" spans="1:1001">
      <c r="A173" t="s">
        <v>423</v>
      </c>
      <c r="B173" t="s">
        <v>123</v>
      </c>
      <c r="C173" t="s">
        <v>354</v>
      </c>
      <c r="D173" s="34">
        <v>4.1631054133176804E-2</v>
      </c>
      <c r="E173" t="s">
        <v>432</v>
      </c>
      <c r="F173" s="34">
        <v>5.2231281995773315E-2</v>
      </c>
      <c r="G173" t="s">
        <v>1464</v>
      </c>
      <c r="H173" s="34">
        <v>5.4777927696704865E-2</v>
      </c>
      <c r="I173" t="s">
        <v>1294</v>
      </c>
      <c r="J173" s="34">
        <v>7.4801646173000336E-2</v>
      </c>
      <c r="K173" t="s">
        <v>1521</v>
      </c>
      <c r="L173" s="34"/>
      <c r="M173" t="s">
        <v>466</v>
      </c>
      <c r="N173" s="34">
        <v>0.24300000071525574</v>
      </c>
      <c r="O173" s="34"/>
      <c r="P173" t="s">
        <v>1459</v>
      </c>
      <c r="Q173" s="34"/>
      <c r="R173" t="s">
        <v>1459</v>
      </c>
      <c r="S173" s="34"/>
      <c r="T173" t="s">
        <v>1459</v>
      </c>
      <c r="U173" s="34"/>
      <c r="V173" t="s">
        <v>1459</v>
      </c>
      <c r="W173" t="s">
        <v>843</v>
      </c>
      <c r="X173" t="s">
        <v>465</v>
      </c>
      <c r="Y173" s="34">
        <v>0.48877426981925964</v>
      </c>
      <c r="Z173" s="34"/>
      <c r="AA173" t="s">
        <v>1459</v>
      </c>
      <c r="AB173" s="34"/>
      <c r="AC173" t="s">
        <v>1459</v>
      </c>
      <c r="AD173" s="34"/>
      <c r="AE173" t="s">
        <v>1459</v>
      </c>
      <c r="AF173" s="34"/>
      <c r="AG173" t="s">
        <v>1459</v>
      </c>
      <c r="AH173" t="s">
        <v>843</v>
      </c>
      <c r="AI173" t="s">
        <v>465</v>
      </c>
      <c r="AJ173" s="34">
        <v>0.49844139814376831</v>
      </c>
      <c r="AK173" s="34"/>
      <c r="AL173" t="s">
        <v>1459</v>
      </c>
      <c r="AM173" s="34"/>
      <c r="AN173" t="s">
        <v>1459</v>
      </c>
      <c r="AO173" s="34"/>
      <c r="AP173" t="s">
        <v>1459</v>
      </c>
      <c r="AQ173" s="34"/>
      <c r="AR173" t="s">
        <v>1459</v>
      </c>
      <c r="AS173" t="s">
        <v>843</v>
      </c>
      <c r="AT173" t="s">
        <v>465</v>
      </c>
      <c r="AU173" s="34">
        <v>0.49012428522109985</v>
      </c>
      <c r="AV173" s="34"/>
      <c r="AW173" t="s">
        <v>1459</v>
      </c>
      <c r="AX173" s="34"/>
      <c r="AY173" t="s">
        <v>1459</v>
      </c>
      <c r="AZ173" s="34"/>
      <c r="BA173" t="s">
        <v>1459</v>
      </c>
      <c r="BB173" s="34"/>
      <c r="BC173" t="s">
        <v>1459</v>
      </c>
      <c r="BD173" t="s">
        <v>843</v>
      </c>
      <c r="BE173" s="34">
        <v>0.56242223543556125</v>
      </c>
      <c r="BF173" t="s">
        <v>1594</v>
      </c>
      <c r="BG173" t="s">
        <v>843</v>
      </c>
      <c r="BH173" t="s">
        <v>432</v>
      </c>
      <c r="BI173" s="34">
        <v>2.2420508861541748</v>
      </c>
      <c r="BJ173" t="s">
        <v>819</v>
      </c>
      <c r="BK173" s="34">
        <v>1.6648586988449097</v>
      </c>
      <c r="BL173" t="s">
        <v>1294</v>
      </c>
      <c r="BM173" s="34">
        <v>1.6777678728103638</v>
      </c>
      <c r="BN173" t="s">
        <v>1521</v>
      </c>
      <c r="BO173" s="34">
        <v>1.5982295274734497</v>
      </c>
      <c r="BP173" t="s">
        <v>843</v>
      </c>
      <c r="BQ173" s="34">
        <v>1.7627097368240356</v>
      </c>
      <c r="BR173" t="s">
        <v>830</v>
      </c>
      <c r="BS173" s="34"/>
      <c r="BT173" t="s">
        <v>843</v>
      </c>
      <c r="BU173" s="34">
        <v>1.3035731315612793</v>
      </c>
      <c r="BV173" t="s">
        <v>1557</v>
      </c>
      <c r="BW173" t="s">
        <v>843</v>
      </c>
      <c r="BX173" s="34">
        <v>1.852566123008728</v>
      </c>
      <c r="BY173" t="s">
        <v>924</v>
      </c>
      <c r="BZ173" t="s">
        <v>843</v>
      </c>
      <c r="CA173" t="s">
        <v>432</v>
      </c>
      <c r="CB173" s="34">
        <v>1.4985749498009682E-2</v>
      </c>
      <c r="CC173" s="34">
        <v>1.6016576439142227E-2</v>
      </c>
      <c r="CD173" s="34">
        <v>1.7089422792196274E-2</v>
      </c>
      <c r="CE173" s="34">
        <v>1.2233291752636433E-2</v>
      </c>
      <c r="CF173" s="34">
        <v>1.2233292683959007E-2</v>
      </c>
      <c r="CG173" t="s">
        <v>843</v>
      </c>
      <c r="CH173" t="s">
        <v>819</v>
      </c>
      <c r="CI173" s="34">
        <v>1.0941372253000736E-2</v>
      </c>
      <c r="CJ173" s="34">
        <v>1.0145834647119045E-2</v>
      </c>
      <c r="CK173" s="34">
        <v>1.4550988562405109E-3</v>
      </c>
      <c r="CL173" s="34">
        <v>-1.1615300318226218E-3</v>
      </c>
      <c r="CM173" s="34">
        <v>-1.1542561696842313E-3</v>
      </c>
      <c r="CN173" t="s">
        <v>843</v>
      </c>
      <c r="CO173" t="s">
        <v>1294</v>
      </c>
      <c r="CP173" s="34">
        <v>8.7764393538236618E-3</v>
      </c>
      <c r="CQ173" s="34">
        <v>4.5922934077680111E-3</v>
      </c>
      <c r="CR173" s="34">
        <v>-1.1597536504268646E-3</v>
      </c>
      <c r="CS173" s="34">
        <v>-1.1513428762555122E-3</v>
      </c>
      <c r="CT173" s="34">
        <v>-1.1453558690845966E-3</v>
      </c>
      <c r="CU173" t="s">
        <v>843</v>
      </c>
      <c r="CV173" t="s">
        <v>1521</v>
      </c>
      <c r="CW173" s="34">
        <v>7.3230229318141937E-3</v>
      </c>
      <c r="CX173" s="34">
        <v>5.882621044293046E-4</v>
      </c>
      <c r="CY173" s="34">
        <v>-1.153470715507865E-3</v>
      </c>
      <c r="CZ173" s="34">
        <v>-1.1454112827777863E-3</v>
      </c>
      <c r="DA173" s="34">
        <v>-1.1394983157515526E-3</v>
      </c>
      <c r="DB173" t="s">
        <v>843</v>
      </c>
      <c r="DC173" s="34">
        <v>2.673945426940918</v>
      </c>
      <c r="DD173" s="34">
        <v>3.1712582111358643</v>
      </c>
      <c r="DE173" s="34">
        <v>4.263218879699707</v>
      </c>
      <c r="DF173" s="34">
        <v>4.464789867401123</v>
      </c>
      <c r="DG173" s="34">
        <v>4.4072880744934082</v>
      </c>
      <c r="DH173" t="s">
        <v>1464</v>
      </c>
      <c r="DI173" t="s">
        <v>843</v>
      </c>
      <c r="DJ173" s="34">
        <v>2.9713594913482666</v>
      </c>
      <c r="DK173" s="34">
        <v>3.7672133445739746</v>
      </c>
      <c r="DL173" s="34">
        <v>4.4880056381225586</v>
      </c>
      <c r="DM173" s="34">
        <v>4.4301753044128418</v>
      </c>
      <c r="DN173" s="34">
        <v>4.3731780052185059</v>
      </c>
      <c r="DO173" t="s">
        <v>1294</v>
      </c>
      <c r="DP173" t="s">
        <v>843</v>
      </c>
      <c r="DQ173" s="34">
        <v>4.3505849838256836</v>
      </c>
      <c r="DR173" t="s">
        <v>1521</v>
      </c>
      <c r="DS173" t="s">
        <v>843</v>
      </c>
      <c r="DT173" t="s">
        <v>843</v>
      </c>
      <c r="DU173" s="34">
        <v>5.2</v>
      </c>
      <c r="DV173" t="s">
        <v>1461</v>
      </c>
      <c r="DW173" t="s">
        <v>843</v>
      </c>
      <c r="DX173" t="s">
        <v>843</v>
      </c>
      <c r="DY173" t="s">
        <v>995</v>
      </c>
      <c r="DZ173" s="34">
        <v>2.9556096997112036E-3</v>
      </c>
      <c r="EA173" s="34">
        <v>2.1562085021287203E-3</v>
      </c>
      <c r="EB173" s="34">
        <v>4.567654337733984E-3</v>
      </c>
      <c r="EC173" s="34">
        <v>-5.5610821582376957E-3</v>
      </c>
      <c r="ED173" s="34">
        <v>4.4889170676469803E-3</v>
      </c>
      <c r="EE173" t="s">
        <v>843</v>
      </c>
      <c r="EF173" t="s">
        <v>465</v>
      </c>
      <c r="EG173" s="34">
        <v>7.5499997474253178E-3</v>
      </c>
      <c r="EH173" s="34">
        <v>7.9333335161209106E-3</v>
      </c>
      <c r="EI173" s="34">
        <v>5.7999999262392521E-3</v>
      </c>
      <c r="EJ173" s="34">
        <v>5.1999995484948158E-3</v>
      </c>
      <c r="EK173" s="34">
        <v>2.3000000510364771E-3</v>
      </c>
      <c r="EL173" t="s">
        <v>843</v>
      </c>
      <c r="EM173" t="s">
        <v>465</v>
      </c>
      <c r="EN173" s="34">
        <v>3.2904120162129402E-3</v>
      </c>
      <c r="EO173" s="34">
        <v>5.2266726270318031E-3</v>
      </c>
      <c r="EP173" s="34">
        <v>5.1937159150838852E-3</v>
      </c>
      <c r="EQ173" s="34">
        <v>4.9662156961858273E-3</v>
      </c>
      <c r="ER173" s="34">
        <v>1.3287917245179415E-3</v>
      </c>
      <c r="ES173" t="s">
        <v>843</v>
      </c>
      <c r="ET173" t="s">
        <v>465</v>
      </c>
      <c r="EU173" s="34">
        <v>8.6485305801033974E-3</v>
      </c>
      <c r="EV173" s="34">
        <v>6.2474519945681095E-3</v>
      </c>
      <c r="EW173" s="34">
        <v>2.9563978314399719E-3</v>
      </c>
      <c r="EX173" s="34">
        <v>7.2483252733945847E-4</v>
      </c>
      <c r="EY173" s="34">
        <v>-1.6093424055725336E-3</v>
      </c>
      <c r="EZ173" t="s">
        <v>843</v>
      </c>
      <c r="FA173" t="s">
        <v>1594</v>
      </c>
      <c r="FB173" s="34">
        <v>8.963070809841156E-3</v>
      </c>
      <c r="FC173" s="34">
        <v>5.0303549505770206E-3</v>
      </c>
      <c r="FD173" s="34">
        <v>9.1284457594156265E-3</v>
      </c>
      <c r="FE173" s="34">
        <v>4.5838127844035625E-3</v>
      </c>
      <c r="FF173" s="34">
        <v>-9.5483642071485519E-3</v>
      </c>
      <c r="FG173" t="s">
        <v>843</v>
      </c>
      <c r="FH173" s="34"/>
      <c r="FI173" s="34"/>
      <c r="FJ173" s="34"/>
      <c r="FK173" s="34"/>
      <c r="FL173" s="34"/>
      <c r="FM173" t="s">
        <v>843</v>
      </c>
      <c r="FN173" t="s">
        <v>843</v>
      </c>
      <c r="FO173" s="34">
        <v>0.55014000000000007</v>
      </c>
      <c r="FP173" t="s">
        <v>1462</v>
      </c>
      <c r="FQ173" t="s">
        <v>843</v>
      </c>
      <c r="FR173" t="s">
        <v>843</v>
      </c>
      <c r="FS173" s="34">
        <v>0.83623999999999998</v>
      </c>
      <c r="FT173" t="s">
        <v>1462</v>
      </c>
      <c r="FU173" t="s">
        <v>843</v>
      </c>
      <c r="FV173" t="s">
        <v>843</v>
      </c>
      <c r="FW173" s="34">
        <v>0.26046999999999998</v>
      </c>
      <c r="FX173" t="s">
        <v>1462</v>
      </c>
      <c r="FY173" t="s">
        <v>843</v>
      </c>
      <c r="FZ173" s="34">
        <v>-2.4277808144688606E-2</v>
      </c>
      <c r="GA173" s="34">
        <v>-3.1592268496751785E-2</v>
      </c>
      <c r="GB173" s="34">
        <v>-2.4328924715518951E-2</v>
      </c>
      <c r="GC173" s="34">
        <v>-3.5530228167772293E-2</v>
      </c>
      <c r="GD173" s="34">
        <v>-4.8140030354261398E-2</v>
      </c>
      <c r="GE173" t="s">
        <v>830</v>
      </c>
      <c r="GF173" t="s">
        <v>843</v>
      </c>
      <c r="GG173" s="34">
        <v>-1.8518431112170219E-2</v>
      </c>
      <c r="GH173" s="34">
        <v>-3.1503230333328247E-2</v>
      </c>
      <c r="GI173" s="34">
        <v>-2.2309157997369766E-2</v>
      </c>
      <c r="GJ173" s="34">
        <v>-3.2122008502483368E-2</v>
      </c>
      <c r="GK173" s="34">
        <v>-2.6667732745409012E-2</v>
      </c>
      <c r="GL173" t="s">
        <v>832</v>
      </c>
      <c r="GM173" t="s">
        <v>843</v>
      </c>
      <c r="GN173" s="34">
        <v>0.33617871999740601</v>
      </c>
      <c r="GO173" t="s">
        <v>832</v>
      </c>
      <c r="GP173" t="s">
        <v>843</v>
      </c>
      <c r="GQ173" t="s">
        <v>843</v>
      </c>
      <c r="GR173" s="34">
        <v>1.1779884807765484E-2</v>
      </c>
      <c r="GS173" s="34">
        <v>1.3370336033403873E-2</v>
      </c>
      <c r="GT173" s="34">
        <v>6.8531199358403683E-3</v>
      </c>
      <c r="GU173" s="34">
        <v>6.7188707180321217E-3</v>
      </c>
      <c r="GV173" s="34">
        <v>6.9614648818969727E-3</v>
      </c>
      <c r="GW173" t="s">
        <v>832</v>
      </c>
      <c r="GX173" t="s">
        <v>843</v>
      </c>
      <c r="GY173" t="s">
        <v>843</v>
      </c>
      <c r="GZ173" t="s">
        <v>843</v>
      </c>
      <c r="HA173" t="s">
        <v>843</v>
      </c>
      <c r="HB173" t="s">
        <v>843</v>
      </c>
      <c r="HC173" t="s">
        <v>843</v>
      </c>
      <c r="HD173" t="s">
        <v>843</v>
      </c>
      <c r="HE173" t="s">
        <v>843</v>
      </c>
      <c r="HF173" t="s">
        <v>843</v>
      </c>
      <c r="HG173" t="s">
        <v>843</v>
      </c>
      <c r="HH173" s="34">
        <v>154369924</v>
      </c>
      <c r="HI173" s="34">
        <v>159217727</v>
      </c>
      <c r="HJ173" s="34">
        <v>163262807</v>
      </c>
      <c r="HK173" s="34">
        <v>166876680</v>
      </c>
      <c r="HL173" s="34">
        <v>170648620</v>
      </c>
      <c r="HM173" s="34">
        <v>174372098</v>
      </c>
      <c r="HN173" s="34">
        <v>178069984</v>
      </c>
      <c r="HO173" s="34">
        <v>181924521</v>
      </c>
      <c r="HP173" s="34">
        <v>185931955</v>
      </c>
      <c r="HQ173" s="34">
        <v>190123222</v>
      </c>
      <c r="HR173" s="34">
        <v>194454498</v>
      </c>
      <c r="HS173" s="34">
        <v>198602738</v>
      </c>
      <c r="HT173" s="34">
        <v>202205861</v>
      </c>
      <c r="HU173" s="34">
        <v>205337562</v>
      </c>
      <c r="HV173" s="34">
        <v>208251628</v>
      </c>
      <c r="HW173" s="34">
        <v>210969298</v>
      </c>
      <c r="HX173" s="34">
        <v>213524840</v>
      </c>
      <c r="HY173" s="34">
        <v>216379655</v>
      </c>
      <c r="HZ173" s="34">
        <v>219731479</v>
      </c>
      <c r="IA173" s="34">
        <v>223293280</v>
      </c>
      <c r="IB173" s="34">
        <v>227196741</v>
      </c>
      <c r="IC173" s="34">
        <v>231402117</v>
      </c>
      <c r="ID173" s="34">
        <v>235824862</v>
      </c>
      <c r="IE173" s="34">
        <v>240485658</v>
      </c>
      <c r="IF173" s="34">
        <v>245209815</v>
      </c>
      <c r="IG173" s="34">
        <v>249948885</v>
      </c>
      <c r="IH173" s="34">
        <v>254714473</v>
      </c>
      <c r="II173" s="34">
        <v>259516159</v>
      </c>
      <c r="IJ173" s="34">
        <v>264344407</v>
      </c>
      <c r="IK173" s="34">
        <v>269181864</v>
      </c>
      <c r="IL173" s="34">
        <v>274029836</v>
      </c>
      <c r="IM173" s="34">
        <v>278894997</v>
      </c>
      <c r="IN173" s="34">
        <v>283775146</v>
      </c>
      <c r="IO173" s="34">
        <v>288660900</v>
      </c>
      <c r="IP173" s="34">
        <v>293546480</v>
      </c>
      <c r="IQ173" s="34">
        <v>298432780</v>
      </c>
      <c r="IR173" s="34">
        <v>303322829</v>
      </c>
      <c r="IS173" s="34">
        <v>308188654</v>
      </c>
      <c r="IT173" s="34">
        <v>313022074</v>
      </c>
      <c r="IU173" s="34">
        <v>317831136</v>
      </c>
      <c r="IV173" s="34">
        <v>322595767</v>
      </c>
      <c r="IW173" s="34">
        <v>327302028</v>
      </c>
      <c r="IX173" s="34">
        <v>331973561</v>
      </c>
      <c r="IY173" s="34">
        <v>336630727</v>
      </c>
      <c r="IZ173" s="34">
        <v>341250506</v>
      </c>
      <c r="JA173" s="34">
        <v>345818945</v>
      </c>
      <c r="JB173" s="34">
        <v>350343720</v>
      </c>
      <c r="JC173" s="34">
        <v>354810480</v>
      </c>
      <c r="JD173" s="34">
        <v>359208126</v>
      </c>
      <c r="JE173" s="34">
        <v>363535502</v>
      </c>
      <c r="JF173" s="34">
        <v>367808468</v>
      </c>
      <c r="JG173" s="34">
        <v>372047758</v>
      </c>
      <c r="JH173" s="34">
        <v>376240378</v>
      </c>
      <c r="JI173" s="34">
        <v>380369492</v>
      </c>
      <c r="JJ173" s="34">
        <v>384441394</v>
      </c>
      <c r="JK173" s="34">
        <v>388462358</v>
      </c>
      <c r="JL173" s="34">
        <v>392424047</v>
      </c>
      <c r="JM173" s="34">
        <v>396323426</v>
      </c>
      <c r="JN173" s="34">
        <v>400165534</v>
      </c>
      <c r="JO173" s="34">
        <v>403952083</v>
      </c>
      <c r="JP173" s="34">
        <v>407672068</v>
      </c>
      <c r="JQ173" s="34">
        <v>411316839</v>
      </c>
      <c r="JR173" s="34">
        <v>414873818</v>
      </c>
      <c r="JS173" s="34">
        <v>418365296</v>
      </c>
      <c r="JT173" s="34">
        <v>421784888</v>
      </c>
      <c r="JU173" s="34">
        <v>425116124</v>
      </c>
      <c r="JV173" s="34">
        <v>428361004</v>
      </c>
      <c r="JW173" s="34">
        <v>431506667</v>
      </c>
      <c r="JX173" s="34">
        <v>434559400</v>
      </c>
      <c r="JY173" s="34">
        <v>437521943</v>
      </c>
      <c r="JZ173" s="34">
        <v>440386840</v>
      </c>
      <c r="KA173" s="34">
        <v>443150985</v>
      </c>
      <c r="KB173" s="34">
        <v>445824063</v>
      </c>
      <c r="KC173" s="34">
        <v>448403975</v>
      </c>
      <c r="KD173" s="34">
        <v>450880744</v>
      </c>
      <c r="KE173" s="34">
        <v>453262112</v>
      </c>
      <c r="KF173" s="34">
        <v>455561479</v>
      </c>
      <c r="KG173" s="34">
        <v>457758742</v>
      </c>
      <c r="KH173" s="34">
        <v>459850287</v>
      </c>
      <c r="KI173" s="34">
        <v>461858842</v>
      </c>
      <c r="KJ173" s="34">
        <v>463780198</v>
      </c>
      <c r="KK173" s="34">
        <v>465610271</v>
      </c>
      <c r="KL173" s="34">
        <v>467366183</v>
      </c>
      <c r="KM173" s="34">
        <v>469050161</v>
      </c>
      <c r="KN173" s="34">
        <v>470657541</v>
      </c>
      <c r="KO173" s="34">
        <v>472183772</v>
      </c>
      <c r="KP173" s="34">
        <v>473629704</v>
      </c>
      <c r="KQ173" s="34">
        <v>475015709</v>
      </c>
      <c r="KR173" s="34">
        <v>476352851</v>
      </c>
      <c r="KS173" s="34">
        <v>477624436</v>
      </c>
      <c r="KT173" s="34">
        <v>478822764</v>
      </c>
      <c r="KU173" s="34">
        <v>479951187</v>
      </c>
      <c r="KV173" s="34">
        <v>481003034</v>
      </c>
      <c r="KW173" s="34">
        <v>481981546</v>
      </c>
      <c r="KX173" s="34">
        <v>482893235</v>
      </c>
      <c r="KY173" s="34">
        <v>483738203</v>
      </c>
      <c r="KZ173" s="34">
        <v>484519107</v>
      </c>
      <c r="LA173" s="34">
        <v>485241978</v>
      </c>
      <c r="LB173" s="34">
        <v>485893422</v>
      </c>
      <c r="LC173" s="34">
        <v>486485530</v>
      </c>
      <c r="LD173" s="34">
        <v>487017405</v>
      </c>
      <c r="LE173" t="s">
        <v>843</v>
      </c>
      <c r="LF173" t="s">
        <v>843</v>
      </c>
      <c r="LG173" t="s">
        <v>843</v>
      </c>
      <c r="LH173" s="34">
        <v>3.0755529180169106E-2</v>
      </c>
      <c r="LI173" s="34">
        <v>3.0920792371034622E-2</v>
      </c>
      <c r="LJ173" s="34">
        <v>2.50885970890522E-2</v>
      </c>
      <c r="LK173" s="34">
        <v>2.1893881261348724E-2</v>
      </c>
      <c r="LL173" s="34">
        <v>2.2351492196321487E-2</v>
      </c>
      <c r="LM173" s="34">
        <v>2.1584922447800636E-2</v>
      </c>
      <c r="LN173" s="34">
        <v>2.0985132083296776E-2</v>
      </c>
      <c r="LO173" s="34">
        <v>2.1415239199995995E-2</v>
      </c>
      <c r="LP173" s="34">
        <v>2.1788891404867172E-2</v>
      </c>
      <c r="LQ173" s="34">
        <v>2.2291624918580055E-2</v>
      </c>
      <c r="LR173" s="34">
        <v>2.2525792941451073E-2</v>
      </c>
      <c r="LS173" s="34">
        <v>2.1108346059918404E-2</v>
      </c>
      <c r="LT173" s="34">
        <v>1.7979754135012627E-2</v>
      </c>
      <c r="LU173" s="34">
        <v>1.5368976630270481E-2</v>
      </c>
      <c r="LV173" s="34">
        <v>1.4091829769313335E-2</v>
      </c>
      <c r="LW173" s="34">
        <v>1.2965517118573189E-2</v>
      </c>
      <c r="LX173" s="34">
        <v>1.2040556408464909E-2</v>
      </c>
      <c r="LY173" s="34">
        <v>1.3281354680657387E-2</v>
      </c>
      <c r="LZ173" s="34">
        <v>1.5371724031865597E-2</v>
      </c>
      <c r="MA173" s="34">
        <v>1.6079813241958618E-2</v>
      </c>
      <c r="MB173" s="34">
        <v>1.733027771115303E-2</v>
      </c>
      <c r="MC173" s="34">
        <v>1.8340621143579483E-2</v>
      </c>
      <c r="MD173" s="34">
        <v>1.8932456150650978E-2</v>
      </c>
      <c r="ME173" s="34">
        <v>1.9571034237742424E-2</v>
      </c>
      <c r="MF173" s="34">
        <v>1.9453778862953186E-2</v>
      </c>
      <c r="MG173" s="34">
        <v>1.9142204895615578E-2</v>
      </c>
      <c r="MH173" s="34">
        <v>1.8886767327785492E-2</v>
      </c>
      <c r="MI173" s="34">
        <v>1.8675766885280609E-2</v>
      </c>
      <c r="MJ173" s="34">
        <v>1.8433853983879089E-2</v>
      </c>
      <c r="MK173" s="34">
        <v>1.8134400248527527E-2</v>
      </c>
      <c r="ML173" s="34">
        <v>1.7849765717983246E-2</v>
      </c>
      <c r="MM173" s="34">
        <v>1.7598364502191544E-2</v>
      </c>
      <c r="MN173" s="34">
        <v>1.7346829175949097E-2</v>
      </c>
      <c r="MO173" s="34">
        <v>1.7070457339286804E-2</v>
      </c>
      <c r="MP173" s="34">
        <v>1.6783349215984344E-2</v>
      </c>
      <c r="MQ173" s="34">
        <v>1.6508722677826881E-2</v>
      </c>
      <c r="MR173" s="34">
        <v>1.6252966597676277E-2</v>
      </c>
      <c r="MS173" s="34">
        <v>1.5914427116513252E-2</v>
      </c>
      <c r="MT173" s="34">
        <v>1.556160394102335E-2</v>
      </c>
      <c r="MU173" s="34">
        <v>1.524651050567627E-2</v>
      </c>
      <c r="MV173" s="34">
        <v>1.4879820868372917E-2</v>
      </c>
      <c r="MW173" s="34">
        <v>1.4483333565294743E-2</v>
      </c>
      <c r="MX173" s="34">
        <v>1.417195238173008E-2</v>
      </c>
      <c r="MY173" s="34">
        <v>1.3931233435869217E-2</v>
      </c>
      <c r="MZ173" s="34">
        <v>1.363026537001133E-2</v>
      </c>
      <c r="NA173" s="34">
        <v>1.3298528268933296E-2</v>
      </c>
      <c r="NB173" s="34">
        <v>1.2999371625483036E-2</v>
      </c>
      <c r="NC173" s="34">
        <v>1.2669057585299015E-2</v>
      </c>
      <c r="ND173" s="34">
        <v>1.2318170629441738E-2</v>
      </c>
      <c r="NE173" s="34">
        <v>1.1975000612437725E-2</v>
      </c>
      <c r="NF173" s="34">
        <v>1.1685376055538654E-2</v>
      </c>
      <c r="NG173" s="34">
        <v>1.1459892615675926E-2</v>
      </c>
      <c r="NH173" s="34">
        <v>1.1206015013158321E-2</v>
      </c>
      <c r="NI173" s="34">
        <v>1.0914885438978672E-2</v>
      </c>
      <c r="NJ173" s="34">
        <v>1.0648228228092194E-2</v>
      </c>
      <c r="NK173" s="34">
        <v>1.0404918342828751E-2</v>
      </c>
      <c r="NL173" s="34">
        <v>1.0146733373403549E-2</v>
      </c>
      <c r="NM173" s="34">
        <v>9.8876021802425385E-3</v>
      </c>
      <c r="NN173" s="34">
        <v>9.6476860344409943E-3</v>
      </c>
      <c r="NO173" s="34">
        <v>9.4179678708314896E-3</v>
      </c>
      <c r="NP173" s="34">
        <v>9.1668320819735527E-3</v>
      </c>
      <c r="NQ173" s="34">
        <v>8.9007187634706497E-3</v>
      </c>
      <c r="NR173" s="34">
        <v>8.6106052622199059E-3</v>
      </c>
      <c r="NS173" s="34">
        <v>8.380543440580368E-3</v>
      </c>
      <c r="NT173" s="34">
        <v>8.1404754891991615E-3</v>
      </c>
      <c r="NU173" s="34">
        <v>7.8669246286153793E-3</v>
      </c>
      <c r="NV173" s="34">
        <v>7.6039428822696209E-3</v>
      </c>
      <c r="NW173" s="34">
        <v>7.3166536167263985E-3</v>
      </c>
      <c r="NX173" s="34">
        <v>7.0496830157935619E-3</v>
      </c>
      <c r="NY173" s="34">
        <v>6.7942156456410885E-3</v>
      </c>
      <c r="NZ173" s="34">
        <v>6.52666250243783E-3</v>
      </c>
      <c r="OA173" s="34">
        <v>6.2570134177803993E-3</v>
      </c>
      <c r="OB173" s="34">
        <v>6.0138609260320663E-3</v>
      </c>
      <c r="OC173" s="34">
        <v>5.7701594196259975E-3</v>
      </c>
      <c r="OD173" s="34">
        <v>5.5083227343857288E-3</v>
      </c>
      <c r="OE173" s="34">
        <v>5.2676931954920292E-3</v>
      </c>
      <c r="OF173" s="34">
        <v>5.0601060502231121E-3</v>
      </c>
      <c r="OG173" s="34">
        <v>4.8116031102836132E-3</v>
      </c>
      <c r="OH173" s="34">
        <v>4.5586922205984592E-3</v>
      </c>
      <c r="OI173" s="34">
        <v>4.3583340011537075E-3</v>
      </c>
      <c r="OJ173" s="34">
        <v>4.151421133428812E-3</v>
      </c>
      <c r="OK173" s="34">
        <v>3.9382269605994225E-3</v>
      </c>
      <c r="OL173" s="34">
        <v>3.7641122471541166E-3</v>
      </c>
      <c r="OM173" s="34">
        <v>3.5966476425528526E-3</v>
      </c>
      <c r="ON173" s="34">
        <v>3.421024652197957E-3</v>
      </c>
      <c r="OO173" s="34">
        <v>3.2375168520957232E-3</v>
      </c>
      <c r="OP173" s="34">
        <v>3.0575438868254423E-3</v>
      </c>
      <c r="OQ173" s="34">
        <v>2.9220739379525185E-3</v>
      </c>
      <c r="OR173" s="34">
        <v>2.8109881095588207E-3</v>
      </c>
      <c r="OS173" s="34">
        <v>2.6658617425709963E-3</v>
      </c>
      <c r="OT173" s="34">
        <v>2.5057913735508919E-3</v>
      </c>
      <c r="OU173" s="34">
        <v>2.3538884706795216E-3</v>
      </c>
      <c r="OV173" s="34">
        <v>2.1891728974878788E-3</v>
      </c>
      <c r="OW173" s="34">
        <v>2.0322492346167564E-3</v>
      </c>
      <c r="OX173" s="34">
        <v>1.8897566478699446E-3</v>
      </c>
      <c r="OY173" s="34">
        <v>1.7482738476246595E-3</v>
      </c>
      <c r="OZ173" s="34">
        <v>1.6130096046254039E-3</v>
      </c>
      <c r="PA173" s="34">
        <v>1.4908231096342206E-3</v>
      </c>
      <c r="PB173" s="34">
        <v>1.3416133588179946E-3</v>
      </c>
      <c r="PC173" s="34">
        <v>1.2178545584902167E-3</v>
      </c>
      <c r="PD173" s="34">
        <v>1.0927035473287106E-3</v>
      </c>
      <c r="PE173" t="s">
        <v>1300</v>
      </c>
      <c r="PF173" t="s">
        <v>843</v>
      </c>
      <c r="PG173" t="s">
        <v>843</v>
      </c>
      <c r="PH173" t="s">
        <v>843</v>
      </c>
      <c r="PI173" t="s">
        <v>843</v>
      </c>
      <c r="PJ173" t="s">
        <v>1300</v>
      </c>
      <c r="PK173" s="34">
        <v>0.51659059524536133</v>
      </c>
      <c r="PL173" s="34">
        <v>0.51635372638702393</v>
      </c>
      <c r="PM173" s="34">
        <v>0.516213059425354</v>
      </c>
      <c r="PN173" s="34">
        <v>0.51611322164535522</v>
      </c>
      <c r="PO173" s="34">
        <v>0.51596975326538086</v>
      </c>
      <c r="PP173" s="34">
        <v>0.51580506563186646</v>
      </c>
      <c r="PQ173" s="34">
        <v>0.51558458805084229</v>
      </c>
      <c r="PR173" s="34">
        <v>0.51529061794281006</v>
      </c>
      <c r="PS173" s="34">
        <v>0.51494979858398438</v>
      </c>
      <c r="PT173" s="34">
        <v>0.51457786560058594</v>
      </c>
      <c r="PU173" s="34">
        <v>0.5141947865486145</v>
      </c>
      <c r="PV173" s="34">
        <v>0.51382488012313843</v>
      </c>
      <c r="PW173" s="34">
        <v>0.51349639892578125</v>
      </c>
      <c r="PX173" s="34">
        <v>0.51319712400436401</v>
      </c>
      <c r="PY173" s="34">
        <v>0.51291316747665405</v>
      </c>
      <c r="PZ173" s="34">
        <v>0.51184558868408203</v>
      </c>
      <c r="QA173" s="34">
        <v>0.50998520851135254</v>
      </c>
      <c r="QB173" s="34">
        <v>0.50837999582290649</v>
      </c>
      <c r="QC173" s="34">
        <v>0.5071568489074707</v>
      </c>
      <c r="QD173" s="34">
        <v>0.50612825155258179</v>
      </c>
      <c r="QE173" s="34">
        <v>0.50535780191421509</v>
      </c>
      <c r="QF173" s="34">
        <v>0.50481754541397095</v>
      </c>
      <c r="QG173" s="34">
        <v>0.50444585084915161</v>
      </c>
      <c r="QH173" s="34">
        <v>0.50421559810638428</v>
      </c>
      <c r="QI173" s="34">
        <v>0.50401294231414795</v>
      </c>
      <c r="QJ173" s="34">
        <v>0.50381612777709961</v>
      </c>
      <c r="QK173" s="34">
        <v>0.50362557172775269</v>
      </c>
      <c r="QL173" s="34">
        <v>0.503440260887146</v>
      </c>
      <c r="QM173" s="34">
        <v>0.50325906276702881</v>
      </c>
      <c r="QN173" s="34">
        <v>0.50308209657669067</v>
      </c>
      <c r="QO173" s="34">
        <v>0.50290971994400024</v>
      </c>
      <c r="QP173" s="34">
        <v>0.50274127721786499</v>
      </c>
      <c r="QQ173" s="34">
        <v>0.50257730484008789</v>
      </c>
      <c r="QR173" s="34">
        <v>0.50241672992706299</v>
      </c>
      <c r="QS173" s="34">
        <v>0.50225847959518433</v>
      </c>
      <c r="QT173" s="34">
        <v>0.50210392475128174</v>
      </c>
      <c r="QU173" s="34">
        <v>0.5019526481628418</v>
      </c>
      <c r="QV173" s="34">
        <v>0.50180238485336304</v>
      </c>
      <c r="QW173" s="34">
        <v>0.50165319442749023</v>
      </c>
      <c r="QX173" s="34">
        <v>0.50150525569915771</v>
      </c>
      <c r="QY173" s="34">
        <v>0.50135844945907593</v>
      </c>
      <c r="QZ173" s="34">
        <v>0.50121116638183594</v>
      </c>
      <c r="RA173" s="34">
        <v>0.50106281042098999</v>
      </c>
      <c r="RB173" s="34">
        <v>0.50091391801834106</v>
      </c>
      <c r="RC173" s="34">
        <v>0.50076395273208618</v>
      </c>
      <c r="RD173" s="34">
        <v>0.50061291456222534</v>
      </c>
      <c r="RE173" s="34">
        <v>0.50046038627624512</v>
      </c>
      <c r="RF173" s="34">
        <v>0.50030487775802612</v>
      </c>
      <c r="RG173" s="34">
        <v>0.50014638900756836</v>
      </c>
      <c r="RH173" s="34">
        <v>0.49998533725738525</v>
      </c>
      <c r="RI173" s="34">
        <v>0.49982148408889771</v>
      </c>
      <c r="RJ173" s="34">
        <v>0.49965453147888184</v>
      </c>
      <c r="RK173" s="34">
        <v>0.49948421120643616</v>
      </c>
      <c r="RL173" s="34">
        <v>0.4993111789226532</v>
      </c>
      <c r="RM173" s="34">
        <v>0.4991346001625061</v>
      </c>
      <c r="RN173" s="34">
        <v>0.49895381927490234</v>
      </c>
      <c r="RO173" s="34">
        <v>0.49877050518989563</v>
      </c>
      <c r="RP173" s="34">
        <v>0.49858435988426208</v>
      </c>
      <c r="RQ173" s="34">
        <v>0.49839520454406738</v>
      </c>
      <c r="RR173" s="34">
        <v>0.49820432066917419</v>
      </c>
      <c r="RS173" s="34">
        <v>0.49801149964332581</v>
      </c>
      <c r="RT173" s="34">
        <v>0.49781545996665955</v>
      </c>
      <c r="RU173" s="34">
        <v>0.49761694669723511</v>
      </c>
      <c r="RV173" s="34">
        <v>0.49741777777671814</v>
      </c>
      <c r="RW173" s="34">
        <v>0.49721655249595642</v>
      </c>
      <c r="RX173" s="34">
        <v>0.49701371788978577</v>
      </c>
      <c r="RY173" s="34">
        <v>0.49680930376052856</v>
      </c>
      <c r="RZ173" s="34">
        <v>0.49660375714302063</v>
      </c>
      <c r="SA173" s="34">
        <v>0.49639850854873657</v>
      </c>
      <c r="SB173" s="34">
        <v>0.49619340896606445</v>
      </c>
      <c r="SC173" s="34">
        <v>0.49598965048789978</v>
      </c>
      <c r="SD173" s="34">
        <v>0.4957866370677948</v>
      </c>
      <c r="SE173" s="34">
        <v>0.49558383226394653</v>
      </c>
      <c r="SF173" s="34">
        <v>0.49538189172744751</v>
      </c>
      <c r="SG173" s="34">
        <v>0.49518173933029175</v>
      </c>
      <c r="SH173" s="34">
        <v>0.49498441815376282</v>
      </c>
      <c r="SI173" s="34">
        <v>0.49478998780250549</v>
      </c>
      <c r="SJ173" s="34">
        <v>0.49459809064865112</v>
      </c>
      <c r="SK173" s="34">
        <v>0.49440768361091614</v>
      </c>
      <c r="SL173" s="34">
        <v>0.49421879649162292</v>
      </c>
      <c r="SM173" s="34">
        <v>0.49403175711631775</v>
      </c>
      <c r="SN173" s="34">
        <v>0.4938463568687439</v>
      </c>
      <c r="SO173" s="34">
        <v>0.4936651885509491</v>
      </c>
      <c r="SP173" s="34">
        <v>0.49348708987236023</v>
      </c>
      <c r="SQ173" s="34">
        <v>0.49331137537956238</v>
      </c>
      <c r="SR173" s="34">
        <v>0.49313995242118835</v>
      </c>
      <c r="SS173" s="34">
        <v>0.49297335743904114</v>
      </c>
      <c r="ST173" s="34">
        <v>0.49281489849090576</v>
      </c>
      <c r="SU173" s="34">
        <v>0.49266484379768372</v>
      </c>
      <c r="SV173" s="34">
        <v>0.49252277612686157</v>
      </c>
      <c r="SW173" s="34">
        <v>0.49238812923431396</v>
      </c>
      <c r="SX173" s="34">
        <v>0.492259681224823</v>
      </c>
      <c r="SY173" s="34">
        <v>0.49213990569114685</v>
      </c>
      <c r="SZ173" s="34">
        <v>0.49202904105186462</v>
      </c>
      <c r="TA173" s="34">
        <v>0.49192565679550171</v>
      </c>
      <c r="TB173" s="34">
        <v>0.49183183908462524</v>
      </c>
      <c r="TC173" s="34">
        <v>0.4917464554309845</v>
      </c>
      <c r="TD173" s="34">
        <v>0.49166697263717651</v>
      </c>
      <c r="TE173" s="34">
        <v>0.49159464240074158</v>
      </c>
      <c r="TF173" s="34">
        <v>0.49152740836143494</v>
      </c>
      <c r="TG173" s="34">
        <v>0.4914650022983551</v>
      </c>
      <c r="TH173" t="s">
        <v>843</v>
      </c>
      <c r="TI173" t="s">
        <v>843</v>
      </c>
      <c r="TJ173" t="s">
        <v>1300</v>
      </c>
      <c r="TK173" s="34">
        <v>0.53618505550402806</v>
      </c>
      <c r="TL173" s="34">
        <v>0.54093118035782506</v>
      </c>
      <c r="TM173" s="34">
        <v>0.54408441432688204</v>
      </c>
      <c r="TN173" s="34">
        <v>0.54670856183527694</v>
      </c>
      <c r="TO173" s="34">
        <v>0.55002377985828399</v>
      </c>
      <c r="TP173" s="34">
        <v>0.55357716404834401</v>
      </c>
      <c r="TQ173" s="34">
        <v>0.55721167875993205</v>
      </c>
      <c r="TR173" s="34">
        <v>0.56078346514042299</v>
      </c>
      <c r="TS173" s="34">
        <v>0.564048993084594</v>
      </c>
      <c r="TT173" s="34">
        <v>0.56722405798487896</v>
      </c>
      <c r="TU173" s="34">
        <v>0.57027923056837704</v>
      </c>
      <c r="TV173" s="34">
        <v>0.57272992127631195</v>
      </c>
      <c r="TW173" s="34">
        <v>0.5741903558725</v>
      </c>
      <c r="TX173" s="34">
        <v>0.57498429098909798</v>
      </c>
      <c r="TY173" s="34">
        <v>0.57581561037260098</v>
      </c>
      <c r="TZ173" s="34">
        <v>0.57667616877598904</v>
      </c>
      <c r="UA173" s="34">
        <v>0.57748730446885599</v>
      </c>
      <c r="UB173" s="34">
        <v>0.57889431887669796</v>
      </c>
      <c r="UC173" s="34">
        <v>0.58094492782951501</v>
      </c>
      <c r="UD173" s="34">
        <v>0.583067436205576</v>
      </c>
      <c r="UE173" s="34">
        <v>0.58553442363315999</v>
      </c>
      <c r="UF173" s="34">
        <v>0.58838485170035204</v>
      </c>
      <c r="UG173" s="34">
        <v>0.59160758760115895</v>
      </c>
      <c r="UH173" s="34">
        <v>0.59509187985566303</v>
      </c>
      <c r="UI173" s="34">
        <v>0.59854737340235098</v>
      </c>
      <c r="UJ173" s="34">
        <v>0.602088605036186</v>
      </c>
      <c r="UK173" s="34">
        <v>0.60567121681709701</v>
      </c>
      <c r="UL173" s="34">
        <v>0.60920988160895195</v>
      </c>
      <c r="UM173" s="34">
        <v>0.61264998957846306</v>
      </c>
      <c r="UN173" s="34">
        <v>0.61585947892834303</v>
      </c>
      <c r="UO173" s="34">
        <v>0.61871544892651698</v>
      </c>
      <c r="UP173" s="34">
        <v>0.62130264925476597</v>
      </c>
      <c r="UQ173" s="34">
        <v>0.62375336488461697</v>
      </c>
      <c r="UR173" s="34">
        <v>0.62612024415824896</v>
      </c>
      <c r="US173" s="34">
        <v>0.62845954178782792</v>
      </c>
      <c r="UT173" s="34">
        <v>0.63077428692652293</v>
      </c>
      <c r="UU173" s="34">
        <v>0.63298396343257102</v>
      </c>
      <c r="UV173" s="34">
        <v>0.63513537658517305</v>
      </c>
      <c r="UW173" s="34">
        <v>0.63728455355310698</v>
      </c>
      <c r="UX173" s="34">
        <v>0.63940407808251998</v>
      </c>
      <c r="UY173" s="34">
        <v>0.64153130533792802</v>
      </c>
      <c r="UZ173" s="34">
        <v>0.64371871329150299</v>
      </c>
      <c r="VA173" s="34">
        <v>0.64593276547997902</v>
      </c>
      <c r="VB173" s="34">
        <v>0.64809221849778997</v>
      </c>
      <c r="VC173" s="34">
        <v>0.65018860316384208</v>
      </c>
      <c r="VD173" s="34">
        <v>0.65222881058146098</v>
      </c>
      <c r="VE173" s="34">
        <v>0.65415590103078802</v>
      </c>
      <c r="VF173" s="34">
        <v>0.65596570597351</v>
      </c>
      <c r="VG173" s="34">
        <v>0.65769218797919393</v>
      </c>
      <c r="VH173" s="34">
        <v>0.65937398826507698</v>
      </c>
      <c r="VI173" s="34">
        <v>0.661014260091769</v>
      </c>
      <c r="VJ173" s="34">
        <v>0.66254414305595699</v>
      </c>
      <c r="VK173" s="34">
        <v>0.66388105656235397</v>
      </c>
      <c r="VL173" s="34">
        <v>0.66504572041893095</v>
      </c>
      <c r="VM173" s="34">
        <v>0.66606034754935906</v>
      </c>
      <c r="VN173" s="34">
        <v>0.66688781893908999</v>
      </c>
      <c r="VO173" s="34">
        <v>0.66752478983531804</v>
      </c>
      <c r="VP173" s="34">
        <v>0.66804533485745199</v>
      </c>
      <c r="VQ173" s="34">
        <v>0.66855997273368406</v>
      </c>
      <c r="VR173" s="34">
        <v>0.66899581626863391</v>
      </c>
      <c r="VS173" s="34">
        <v>0.66929105421408097</v>
      </c>
      <c r="VT173" s="34">
        <v>0.66947383677315697</v>
      </c>
      <c r="VU173" s="34">
        <v>0.66952292789602197</v>
      </c>
      <c r="VV173" s="34">
        <v>0.66937708029847798</v>
      </c>
      <c r="VW173" s="34">
        <v>0.66902805441431601</v>
      </c>
      <c r="VX173" s="34">
        <v>0.66857242555616092</v>
      </c>
      <c r="VY173" s="34">
        <v>0.66804490253267201</v>
      </c>
      <c r="VZ173" s="34">
        <v>0.66743271469843501</v>
      </c>
      <c r="WA173" s="34">
        <v>0.66678525804897404</v>
      </c>
      <c r="WB173" s="34">
        <v>0.66617175206018397</v>
      </c>
      <c r="WC173" s="34">
        <v>0.66562919470342297</v>
      </c>
      <c r="WD173" s="34">
        <v>0.66514350746619699</v>
      </c>
      <c r="WE173" s="34">
        <v>0.66458769671144102</v>
      </c>
      <c r="WF173" s="34">
        <v>0.66395115772998092</v>
      </c>
      <c r="WG173" s="34">
        <v>0.66330886488246188</v>
      </c>
      <c r="WH173" s="34">
        <v>0.66260336800442698</v>
      </c>
      <c r="WI173" s="34">
        <v>0.66180992298276609</v>
      </c>
      <c r="WJ173" s="34">
        <v>0.66097273790568001</v>
      </c>
      <c r="WK173" s="34">
        <v>0.66018996889286496</v>
      </c>
      <c r="WL173" s="34">
        <v>0.65950633678677095</v>
      </c>
      <c r="WM173" s="34">
        <v>0.65896016291208692</v>
      </c>
      <c r="WN173" s="34">
        <v>0.65851866521806302</v>
      </c>
      <c r="WO173" s="34">
        <v>0.65806913548128909</v>
      </c>
      <c r="WP173" s="34">
        <v>0.65760616059142507</v>
      </c>
      <c r="WQ173" s="34">
        <v>0.65712754297503095</v>
      </c>
      <c r="WR173" s="34">
        <v>0.65660851216208305</v>
      </c>
      <c r="WS173" s="34">
        <v>0.65606296517247098</v>
      </c>
      <c r="WT173" s="34">
        <v>0.65548121131240411</v>
      </c>
      <c r="WU173" s="34">
        <v>0.65481739222883606</v>
      </c>
      <c r="WV173" s="34">
        <v>0.65408460974773608</v>
      </c>
      <c r="WW173" s="34">
        <v>0.65330545667206397</v>
      </c>
      <c r="WX173" s="34">
        <v>0.652481155338824</v>
      </c>
      <c r="WY173" s="34">
        <v>0.65156052492962102</v>
      </c>
      <c r="WZ173" s="34">
        <v>0.65054617293320005</v>
      </c>
      <c r="XA173" s="34">
        <v>0.6495035626249771</v>
      </c>
      <c r="XB173" s="34">
        <v>0.64841696304891594</v>
      </c>
      <c r="XC173" s="34">
        <v>0.64726466231262092</v>
      </c>
      <c r="XD173" s="34">
        <v>0.64607158946170107</v>
      </c>
      <c r="XE173" s="34">
        <v>0.64486934169190202</v>
      </c>
      <c r="XF173" s="34">
        <v>0.64363718830071093</v>
      </c>
      <c r="XG173" s="34">
        <v>0.64235942076612307</v>
      </c>
      <c r="XH173" t="s">
        <v>843</v>
      </c>
      <c r="XI173" t="s">
        <v>1300</v>
      </c>
      <c r="XJ173" s="34">
        <v>0.51689003071896999</v>
      </c>
      <c r="XK173" s="34">
        <v>0.52154159002659295</v>
      </c>
      <c r="XL173" s="34">
        <v>0.52451945615353901</v>
      </c>
      <c r="XM173" s="34">
        <v>0.52690880317456901</v>
      </c>
      <c r="XN173" s="34">
        <v>0.53000056783348104</v>
      </c>
      <c r="XO173" s="34">
        <v>0.53338111467810601</v>
      </c>
      <c r="XP173" s="34">
        <v>0.53688939923505208</v>
      </c>
      <c r="XQ173" s="34">
        <v>0.54038739928958601</v>
      </c>
      <c r="XR173" s="34">
        <v>0.54368839933942503</v>
      </c>
      <c r="XS173" s="34">
        <v>0.54700939162497497</v>
      </c>
      <c r="XT173" s="34">
        <v>0.55025601927706491</v>
      </c>
      <c r="XU173" s="34">
        <v>0.55281560116255801</v>
      </c>
      <c r="XV173" s="34">
        <v>0.55420149160315801</v>
      </c>
      <c r="XW173" s="34">
        <v>0.55471465079535698</v>
      </c>
      <c r="XX173" s="34">
        <v>0.555063882994144</v>
      </c>
      <c r="XY173" s="34">
        <v>0.55527551691431398</v>
      </c>
      <c r="XZ173" s="34">
        <v>0.55537355175017</v>
      </c>
      <c r="YA173" s="34">
        <v>0.55611731380198404</v>
      </c>
      <c r="YB173" s="34">
        <v>0.55757188172939998</v>
      </c>
      <c r="YC173" s="34">
        <v>0.55916052995226795</v>
      </c>
      <c r="YD173" s="34">
        <v>0.56119883462852793</v>
      </c>
      <c r="YE173" s="34">
        <v>0.56373467742245098</v>
      </c>
      <c r="YF173" s="34">
        <v>0.56672649390392404</v>
      </c>
      <c r="YG173" s="34">
        <v>0.570037030170916</v>
      </c>
      <c r="YH173" s="34">
        <v>0.573373878665147</v>
      </c>
      <c r="YI173" s="34">
        <v>0.57687197324364903</v>
      </c>
      <c r="YJ173" s="34">
        <v>0.58047606227007797</v>
      </c>
      <c r="YK173" s="34">
        <v>0.58407669712775001</v>
      </c>
      <c r="YL173" s="34">
        <v>0.58760095577206395</v>
      </c>
      <c r="YM173" s="34">
        <v>0.59091379202277894</v>
      </c>
      <c r="YN173" s="34">
        <v>0.59386212419584805</v>
      </c>
      <c r="YO173" s="34">
        <v>0.59649396471604699</v>
      </c>
      <c r="YP173" s="34">
        <v>0.59892186858583796</v>
      </c>
      <c r="YQ173" s="34">
        <v>0.60118693144588198</v>
      </c>
      <c r="YR173" s="34">
        <v>0.603348118164026</v>
      </c>
      <c r="YS173" s="34">
        <v>0.605428704916397</v>
      </c>
      <c r="YT173" s="34">
        <v>0.60737004071658607</v>
      </c>
      <c r="YU173" s="34">
        <v>0.60922052569985397</v>
      </c>
      <c r="YV173" s="34">
        <v>0.61103017033388196</v>
      </c>
      <c r="YW173" s="34">
        <v>0.61276130762720493</v>
      </c>
      <c r="YX173" s="34">
        <v>0.61442512511331304</v>
      </c>
      <c r="YY173" s="34">
        <v>0.61601194022545402</v>
      </c>
      <c r="YZ173" s="34">
        <v>0.61747370691588599</v>
      </c>
      <c r="ZA173" s="34">
        <v>0.61879004346090194</v>
      </c>
      <c r="ZB173" s="34">
        <v>0.62001735261898405</v>
      </c>
      <c r="ZC173" s="34">
        <v>0.62121993400156295</v>
      </c>
      <c r="ZD173" s="34">
        <v>0.62235311028602602</v>
      </c>
      <c r="ZE173" s="34">
        <v>0.62339488957597899</v>
      </c>
      <c r="ZF173" s="34">
        <v>0.62434910593357396</v>
      </c>
      <c r="ZG173" s="34">
        <v>0.62521207987165506</v>
      </c>
      <c r="ZH173" s="34">
        <v>0.62598387569747804</v>
      </c>
      <c r="ZI173" s="34">
        <v>0.62665676243639701</v>
      </c>
      <c r="ZJ173" s="34">
        <v>0.62719021663965302</v>
      </c>
      <c r="ZK173" s="34">
        <v>0.62766651856987898</v>
      </c>
      <c r="ZL173" s="34">
        <v>0.628080983911946</v>
      </c>
      <c r="ZM173" s="34">
        <v>0.62832118649148294</v>
      </c>
      <c r="ZN173" s="34">
        <v>0.62836117303484196</v>
      </c>
      <c r="ZO173" s="34">
        <v>0.62825573377569599</v>
      </c>
      <c r="ZP173" s="34">
        <v>0.62804637117998297</v>
      </c>
      <c r="ZQ173" s="34">
        <v>0.62765375070488294</v>
      </c>
      <c r="ZR173" s="34">
        <v>0.62709461783987797</v>
      </c>
      <c r="ZS173" s="34">
        <v>0.62638638729107099</v>
      </c>
      <c r="ZT173" s="34">
        <v>0.62551021552474806</v>
      </c>
      <c r="ZU173" s="34">
        <v>0.624518698874725</v>
      </c>
      <c r="ZV173" s="34">
        <v>0.62348686850060897</v>
      </c>
      <c r="ZW173" s="34">
        <v>0.622486350785314</v>
      </c>
      <c r="ZX173" s="34">
        <v>0.62155874064862504</v>
      </c>
      <c r="ZY173" s="34">
        <v>0.62057567163779703</v>
      </c>
      <c r="ZZ173" s="34">
        <v>0.61946215451850495</v>
      </c>
      <c r="AAA173" s="34">
        <v>0.61828978097481402</v>
      </c>
      <c r="AAB173" s="34">
        <v>0.61706297738476601</v>
      </c>
      <c r="AAC173" s="34">
        <v>0.61578580153669304</v>
      </c>
      <c r="AAD173" s="34">
        <v>0.61448131208826096</v>
      </c>
      <c r="AAE173" s="34">
        <v>0.61321348858829094</v>
      </c>
      <c r="AAF173" s="34">
        <v>0.61209670222687496</v>
      </c>
      <c r="AAG173" s="34">
        <v>0.61116630568936703</v>
      </c>
      <c r="AAH173" s="34">
        <v>0.61034101459919599</v>
      </c>
      <c r="AAI173" s="34">
        <v>0.609559037105183</v>
      </c>
      <c r="AAJ173" s="34">
        <v>0.608858553774417</v>
      </c>
      <c r="AAK173" s="34">
        <v>0.60818151014201005</v>
      </c>
      <c r="AAL173" s="34">
        <v>0.607488070898068</v>
      </c>
      <c r="AAM173" s="34">
        <v>0.606811720647361</v>
      </c>
      <c r="AAN173" s="34">
        <v>0.60609714567217599</v>
      </c>
      <c r="AAO173" s="34">
        <v>0.60532427362283703</v>
      </c>
      <c r="AAP173" s="34">
        <v>0.60451731506411799</v>
      </c>
      <c r="AAQ173" s="34">
        <v>0.60366306489668997</v>
      </c>
      <c r="AAR173" s="34">
        <v>0.60273088361873495</v>
      </c>
      <c r="AAS173" s="34">
        <v>0.60169871519101603</v>
      </c>
      <c r="AAT173" s="34">
        <v>0.60056399809333394</v>
      </c>
      <c r="AAU173" s="34">
        <v>0.59935854873153804</v>
      </c>
      <c r="AAV173" s="34">
        <v>0.59810173206384998</v>
      </c>
      <c r="AAW173" s="34">
        <v>0.59680358911165698</v>
      </c>
      <c r="AAX173" s="34">
        <v>0.59543082278710802</v>
      </c>
      <c r="AAY173" s="34">
        <v>0.593986613344335</v>
      </c>
      <c r="AAZ173" s="34">
        <v>0.59251934850568</v>
      </c>
      <c r="ABA173" s="34">
        <v>0.59101325722665699</v>
      </c>
      <c r="ABB173" s="34">
        <v>0.58945043668891794</v>
      </c>
      <c r="ABC173" s="34">
        <v>0.58790318734542801</v>
      </c>
      <c r="ABD173" s="34">
        <v>0.58640129667530094</v>
      </c>
      <c r="ABE173" s="34">
        <v>0.58490051226713702</v>
      </c>
      <c r="ABF173" s="34">
        <v>0.58342130854294505</v>
      </c>
      <c r="ABG173" t="s">
        <v>843</v>
      </c>
      <c r="ABH173" t="s">
        <v>843</v>
      </c>
      <c r="ABI173" t="s">
        <v>1300</v>
      </c>
      <c r="ABJ173" s="34">
        <v>0.42904187226600499</v>
      </c>
      <c r="ABK173" s="34">
        <v>0.43252221531839902</v>
      </c>
      <c r="ABL173" s="34">
        <v>0.43477374661709201</v>
      </c>
      <c r="ABM173" s="34">
        <v>0.43660407362908898</v>
      </c>
      <c r="ABN173" s="34">
        <v>0.43904408661494004</v>
      </c>
      <c r="ABO173" s="34">
        <v>0.44166396965643001</v>
      </c>
      <c r="ABP173" s="34">
        <v>0.44449601780023701</v>
      </c>
      <c r="ABQ173" s="34">
        <v>0.44757637550018997</v>
      </c>
      <c r="ABR173" s="34">
        <v>0.45084294681890497</v>
      </c>
      <c r="ABS173" s="34">
        <v>0.45444322156501199</v>
      </c>
      <c r="ABT173" s="34">
        <v>0.45818972775831596</v>
      </c>
      <c r="ABU173" s="34">
        <v>0.46153979760339503</v>
      </c>
      <c r="ABV173" s="34">
        <v>0.46400323545518601</v>
      </c>
      <c r="ABW173" s="34">
        <v>0.46563501372437599</v>
      </c>
      <c r="ABX173" s="34">
        <v>0.46701871513585202</v>
      </c>
      <c r="ABY173" s="34">
        <v>0.46826789697143495</v>
      </c>
      <c r="ABZ173" s="34">
        <v>0.46924814571749202</v>
      </c>
      <c r="ACA173" s="34">
        <v>0.47058487545883204</v>
      </c>
      <c r="ACB173" s="34">
        <v>0.47259332953246697</v>
      </c>
      <c r="ACC173" s="34">
        <v>0.47493519167915699</v>
      </c>
      <c r="ACD173" s="34">
        <v>0.47781154897334505</v>
      </c>
      <c r="ACE173" s="34">
        <v>0.48129814318271402</v>
      </c>
      <c r="ACF173" s="34">
        <v>0.48520550499631904</v>
      </c>
      <c r="ACG173" s="34">
        <v>0.489196454470471</v>
      </c>
      <c r="ACH173" s="34">
        <v>0.49298596695041397</v>
      </c>
      <c r="ACI173" s="34">
        <v>0.49660502586358801</v>
      </c>
      <c r="ACJ173" s="34">
        <v>0.50005707861770599</v>
      </c>
      <c r="ACK173" s="34">
        <v>0.50358053619312404</v>
      </c>
      <c r="ACL173" s="34">
        <v>0.50726640585350802</v>
      </c>
      <c r="ACM173" s="34">
        <v>0.511036831961309</v>
      </c>
      <c r="ACN173" s="34">
        <v>0.51494059573863293</v>
      </c>
      <c r="ACO173" s="34">
        <v>0.51894071086545901</v>
      </c>
      <c r="ACP173" s="34">
        <v>0.52296057047405997</v>
      </c>
      <c r="ACQ173" s="34">
        <v>0.52693010115514394</v>
      </c>
      <c r="ACR173" s="34">
        <v>0.53070070969800198</v>
      </c>
      <c r="ACS173" s="34">
        <v>0.53413447075083398</v>
      </c>
      <c r="ACT173" s="34">
        <v>0.53728340869456903</v>
      </c>
      <c r="ACU173" s="34">
        <v>0.54029523348431807</v>
      </c>
      <c r="ACV173" s="34">
        <v>0.54320294270492397</v>
      </c>
      <c r="ACW173" s="34">
        <v>0.54603319449482801</v>
      </c>
      <c r="ACX173" s="34">
        <v>0.54884163281658904</v>
      </c>
      <c r="ACY173" s="34">
        <v>0.55160252406319099</v>
      </c>
      <c r="ACZ173" s="34">
        <v>0.55426895962095701</v>
      </c>
      <c r="ADA173" s="34">
        <v>0.55683876035945101</v>
      </c>
      <c r="ADB173" s="34">
        <v>0.55933071431010706</v>
      </c>
      <c r="ADC173" s="34">
        <v>0.56174553773833091</v>
      </c>
      <c r="ADD173" s="34">
        <v>0.56404443836476403</v>
      </c>
      <c r="ADE173" s="34">
        <v>0.56625062765902501</v>
      </c>
      <c r="ADF173" s="34">
        <v>0.56839444045371401</v>
      </c>
      <c r="ADG173" s="34">
        <v>0.57048523086265901</v>
      </c>
      <c r="ADH173" s="34">
        <v>0.57253128627333705</v>
      </c>
      <c r="ADI173" s="34">
        <v>0.57447598703175107</v>
      </c>
      <c r="ADJ173" s="34">
        <v>0.57630021361463202</v>
      </c>
      <c r="ADK173" s="34">
        <v>0.578017653658219</v>
      </c>
      <c r="ADL173" s="34">
        <v>0.57961510122918802</v>
      </c>
      <c r="ADM173" s="34">
        <v>0.58110747427797405</v>
      </c>
      <c r="ADN173" s="34">
        <v>0.58253127515399195</v>
      </c>
      <c r="ADO173" s="34">
        <v>0.58383160094078301</v>
      </c>
      <c r="ADP173" s="34">
        <v>0.58504783048107301</v>
      </c>
      <c r="ADQ173" s="34">
        <v>0.58618411431734108</v>
      </c>
      <c r="ADR173" s="34">
        <v>0.58716375855904401</v>
      </c>
      <c r="ADS173" s="34">
        <v>0.587962762190685</v>
      </c>
      <c r="ADT173" s="34">
        <v>0.58864749039025599</v>
      </c>
      <c r="ADU173" s="34">
        <v>0.58923392105309103</v>
      </c>
      <c r="ADV173" s="34">
        <v>0.58965917835349302</v>
      </c>
      <c r="ADW173" s="34">
        <v>0.58994444704954996</v>
      </c>
      <c r="ADX173" s="34">
        <v>0.59009322007507803</v>
      </c>
      <c r="ADY173" s="34">
        <v>0.590088424299956</v>
      </c>
      <c r="ADZ173" s="34">
        <v>0.58999718612691698</v>
      </c>
      <c r="AEA173" s="34">
        <v>0.58987468268519994</v>
      </c>
      <c r="AEB173" s="34">
        <v>0.589777099617944</v>
      </c>
      <c r="AEC173" s="34">
        <v>0.58975124245746602</v>
      </c>
      <c r="AED173" s="34">
        <v>0.58965075805065903</v>
      </c>
      <c r="AEE173" s="34">
        <v>0.58941777064913092</v>
      </c>
      <c r="AEF173" s="34">
        <v>0.58913460717674804</v>
      </c>
      <c r="AEG173" s="34">
        <v>0.58878772002898005</v>
      </c>
      <c r="AEH173" s="34">
        <v>0.58836017343376001</v>
      </c>
      <c r="AEI173" s="34">
        <v>0.58791265967783501</v>
      </c>
      <c r="AEJ173" s="34">
        <v>0.58750601629231303</v>
      </c>
      <c r="AEK173" s="34">
        <v>0.58720304200650097</v>
      </c>
      <c r="AEL173" s="34">
        <v>0.58705107390877798</v>
      </c>
      <c r="AEM173" s="34">
        <v>0.58699676796112099</v>
      </c>
      <c r="AEN173" s="34">
        <v>0.58693651354745102</v>
      </c>
      <c r="AEO173" s="34">
        <v>0.58690291335386602</v>
      </c>
      <c r="AEP173" s="34">
        <v>0.58687795251962205</v>
      </c>
      <c r="AEQ173" s="34">
        <v>0.58682396755473398</v>
      </c>
      <c r="AER173" s="34">
        <v>0.58676618918310097</v>
      </c>
      <c r="AES173" s="34">
        <v>0.58664727716051901</v>
      </c>
      <c r="AET173" s="34">
        <v>0.58643766510548501</v>
      </c>
      <c r="AEU173" s="34">
        <v>0.58617591184779305</v>
      </c>
      <c r="AEV173" s="34">
        <v>0.58585330019940296</v>
      </c>
      <c r="AEW173" s="34">
        <v>0.58543829999945407</v>
      </c>
      <c r="AEX173" s="34">
        <v>0.58494453341113906</v>
      </c>
      <c r="AEY173" s="34">
        <v>0.58437909821512202</v>
      </c>
      <c r="AEZ173" s="34">
        <v>0.58374258235363297</v>
      </c>
      <c r="AFA173" s="34">
        <v>0.58304559522250499</v>
      </c>
      <c r="AFB173" s="34">
        <v>0.58230130170872596</v>
      </c>
      <c r="AFC173" s="34">
        <v>0.58145960323325496</v>
      </c>
      <c r="AFD173" s="34">
        <v>0.58054210437475096</v>
      </c>
      <c r="AFE173" s="34">
        <v>0.57959049822140596</v>
      </c>
      <c r="AFF173" s="34">
        <v>0.57859005821507503</v>
      </c>
      <c r="AFG173" t="s">
        <v>843</v>
      </c>
      <c r="AFH173" t="s">
        <v>843</v>
      </c>
      <c r="AFI173" s="34">
        <v>0.51753000000000005</v>
      </c>
      <c r="AFJ173" s="34">
        <v>0.51899000000000006</v>
      </c>
      <c r="AFK173" s="34">
        <v>0.51671</v>
      </c>
      <c r="AFL173" s="34">
        <v>0.51439000000000001</v>
      </c>
      <c r="AFM173" s="34">
        <v>0.51485999999999998</v>
      </c>
      <c r="AFN173" s="34">
        <v>0.51523000000000008</v>
      </c>
      <c r="AFO173" s="34">
        <v>0.52127999999999997</v>
      </c>
      <c r="AFP173" s="34">
        <v>0.52682000000000007</v>
      </c>
      <c r="AFQ173" s="34">
        <v>0.52505000000000002</v>
      </c>
      <c r="AFR173" s="34">
        <v>0.52832999999999997</v>
      </c>
      <c r="AFS173" s="34">
        <v>0.53161999999999998</v>
      </c>
      <c r="AFT173" s="34">
        <v>0.52768000000000004</v>
      </c>
      <c r="AFU173" s="34">
        <v>0.53740999999999994</v>
      </c>
      <c r="AFV173" s="34">
        <v>0.53388999999999998</v>
      </c>
      <c r="AFW173" s="34">
        <v>0.53039000000000003</v>
      </c>
      <c r="AFX173" s="34">
        <v>0.52688999999999997</v>
      </c>
      <c r="AFY173" s="34">
        <v>0.53639000000000003</v>
      </c>
      <c r="AFZ173" s="34">
        <v>0.53149999999999997</v>
      </c>
      <c r="AGA173" s="34">
        <v>0.55014000000000007</v>
      </c>
      <c r="AGB173" t="s">
        <v>843</v>
      </c>
      <c r="AGC173" t="s">
        <v>843</v>
      </c>
      <c r="AGD173" t="s">
        <v>843</v>
      </c>
      <c r="AGE173" t="s">
        <v>843</v>
      </c>
      <c r="AGF173" s="34">
        <v>3.4469593316316605E-2</v>
      </c>
      <c r="AGG173" t="s">
        <v>843</v>
      </c>
      <c r="AGH173" t="s">
        <v>843</v>
      </c>
      <c r="AGI173" t="s">
        <v>843</v>
      </c>
      <c r="AGJ173" t="s">
        <v>843</v>
      </c>
      <c r="AGK173" t="s">
        <v>843</v>
      </c>
      <c r="AGL173" t="s">
        <v>843</v>
      </c>
      <c r="AGM173" t="s">
        <v>843</v>
      </c>
      <c r="AGN173" t="s">
        <v>843</v>
      </c>
      <c r="AGO173" s="34">
        <v>0.29600000000000004</v>
      </c>
      <c r="AGP173" s="34">
        <v>2018</v>
      </c>
      <c r="AGQ173" t="s">
        <v>832</v>
      </c>
      <c r="AGR173" t="s">
        <v>843</v>
      </c>
      <c r="AGS173" s="34">
        <v>4.9000000000000002E-2</v>
      </c>
      <c r="AGT173" s="34">
        <v>2018</v>
      </c>
      <c r="AGU173" t="s">
        <v>832</v>
      </c>
      <c r="AGV173" t="s">
        <v>843</v>
      </c>
      <c r="AGW173" s="34">
        <v>0.39799999999999996</v>
      </c>
      <c r="AGX173" s="34">
        <v>2018</v>
      </c>
      <c r="AGY173" t="s">
        <v>832</v>
      </c>
      <c r="AGZ173" t="s">
        <v>843</v>
      </c>
      <c r="AHA173" s="34">
        <v>0.84499999999999997</v>
      </c>
      <c r="AHB173" s="34">
        <v>2018</v>
      </c>
      <c r="AHC173" t="s">
        <v>832</v>
      </c>
      <c r="AHD173" t="s">
        <v>843</v>
      </c>
      <c r="AHE173" s="34">
        <v>0.21899999999999997</v>
      </c>
      <c r="AHF173" s="34">
        <v>2018</v>
      </c>
      <c r="AHG173" t="s">
        <v>832</v>
      </c>
      <c r="AHH173" t="s">
        <v>843</v>
      </c>
      <c r="AHI173" t="s">
        <v>830</v>
      </c>
      <c r="AHJ173" s="34">
        <v>0.15264829993247986</v>
      </c>
      <c r="AHK173" s="34">
        <v>0.15121746063232422</v>
      </c>
      <c r="AHL173" s="34">
        <v>0.14119338989257813</v>
      </c>
      <c r="AHM173" s="34">
        <v>0.14677473902702332</v>
      </c>
      <c r="AHN173" s="34">
        <v>0.13735254108905792</v>
      </c>
      <c r="AHO173" t="s">
        <v>843</v>
      </c>
      <c r="AHP173" s="34"/>
      <c r="AHQ173" s="34"/>
      <c r="AHR173" s="34"/>
      <c r="AHS173" s="34"/>
      <c r="AHT173" s="34"/>
      <c r="AHU173" t="s">
        <v>843</v>
      </c>
      <c r="AHV173" s="34">
        <v>0.1497492790222168</v>
      </c>
      <c r="AHW173" s="34">
        <v>0.14886625111103058</v>
      </c>
      <c r="AHX173" s="34">
        <v>0.13870275020599365</v>
      </c>
      <c r="AHY173" s="34">
        <v>0.14421801269054413</v>
      </c>
      <c r="AHZ173" s="34">
        <v>0.13789644837379456</v>
      </c>
      <c r="AIA173" t="s">
        <v>832</v>
      </c>
      <c r="AIB173" t="s">
        <v>843</v>
      </c>
      <c r="AIC173" s="34">
        <v>0.14412936568260193</v>
      </c>
      <c r="AID173" s="34">
        <v>0.14791575074195862</v>
      </c>
      <c r="AIE173" s="34">
        <v>0.13832542300224304</v>
      </c>
      <c r="AIF173" s="34">
        <v>0.14346334338188171</v>
      </c>
      <c r="AIG173" s="34">
        <v>0.13848873972892761</v>
      </c>
      <c r="AIH173" t="s">
        <v>924</v>
      </c>
      <c r="AII173" t="s">
        <v>843</v>
      </c>
      <c r="AIJ173" s="34">
        <v>0.15007399022579193</v>
      </c>
      <c r="AIK173" s="34">
        <v>0.15684732794761658</v>
      </c>
      <c r="AIL173" s="34">
        <v>0.16018600761890411</v>
      </c>
      <c r="AIM173" s="34">
        <v>0.16008800268173218</v>
      </c>
      <c r="AIN173" s="34">
        <v>0.1550000011920929</v>
      </c>
      <c r="AIO173" t="s">
        <v>1607</v>
      </c>
      <c r="AIP173" s="34">
        <v>0.15149332582950592</v>
      </c>
      <c r="AIQ173" t="s">
        <v>843</v>
      </c>
      <c r="AIR173" s="34">
        <v>0.14307</v>
      </c>
      <c r="AIS173" s="34">
        <v>0.15129000000000001</v>
      </c>
      <c r="AIT173" s="34">
        <v>0.15182000000000001</v>
      </c>
      <c r="AIU173" s="34">
        <v>0.15493000000000001</v>
      </c>
      <c r="AIV173" s="34">
        <v>0.15374000000000002</v>
      </c>
      <c r="AIW173" s="34">
        <v>0.15411</v>
      </c>
      <c r="AIX173" t="s">
        <v>843</v>
      </c>
      <c r="AIY173" s="34">
        <v>4.6300000000000004E-3</v>
      </c>
      <c r="AIZ173" s="34">
        <v>3.526E-2</v>
      </c>
      <c r="AJA173" s="34">
        <v>4.4000000000000004E-2</v>
      </c>
      <c r="AJB173" s="34">
        <v>4.8000000000000001E-2</v>
      </c>
      <c r="AJC173" s="34">
        <v>0.05</v>
      </c>
      <c r="AJD173" s="34">
        <v>0.05</v>
      </c>
      <c r="AJE173" t="s">
        <v>843</v>
      </c>
      <c r="AJF173" s="34">
        <v>4.1560683399438858E-2</v>
      </c>
      <c r="AJG173" s="34">
        <v>4.0058299899101257E-2</v>
      </c>
      <c r="AJH173" s="34">
        <v>3.8841720670461655E-2</v>
      </c>
      <c r="AJI173" s="34">
        <v>4.4436521828174591E-2</v>
      </c>
      <c r="AJJ173" s="34">
        <v>1.1382468976080418E-2</v>
      </c>
      <c r="AJK173" t="s">
        <v>830</v>
      </c>
      <c r="AJL173" t="s">
        <v>843</v>
      </c>
      <c r="AJM173" t="s">
        <v>843</v>
      </c>
      <c r="AJN173" s="34">
        <v>4.2272292077541351E-2</v>
      </c>
      <c r="AJO173" s="34">
        <v>3.6590859293937683E-2</v>
      </c>
      <c r="AJP173" s="34">
        <v>4.2654715478420258E-2</v>
      </c>
      <c r="AJQ173" s="34">
        <v>3.8888357579708099E-2</v>
      </c>
      <c r="AJR173" s="34">
        <v>6.0042385011911392E-2</v>
      </c>
      <c r="AJS173" t="s">
        <v>832</v>
      </c>
      <c r="AJT173" t="s">
        <v>843</v>
      </c>
      <c r="AJU173" t="s">
        <v>843</v>
      </c>
      <c r="AJV173" t="s">
        <v>843</v>
      </c>
      <c r="AJW173" s="34">
        <v>1.9254559651017189E-2</v>
      </c>
      <c r="AJX173" s="34">
        <v>1.847267709672451E-2</v>
      </c>
      <c r="AJY173" s="34">
        <v>1.7830997705459595E-2</v>
      </c>
      <c r="AJZ173" s="34">
        <v>2.3772437125444412E-2</v>
      </c>
      <c r="AKA173" s="34">
        <v>-8.9096939191222191E-3</v>
      </c>
      <c r="AKB173" t="s">
        <v>830</v>
      </c>
      <c r="AKC173" t="s">
        <v>843</v>
      </c>
      <c r="AKD173" t="s">
        <v>843</v>
      </c>
      <c r="AKE173" t="s">
        <v>843</v>
      </c>
      <c r="AKF173" s="34">
        <v>2.3885883390903473E-2</v>
      </c>
      <c r="AKG173" s="34">
        <v>1.9291022792458534E-2</v>
      </c>
      <c r="AKH173" s="34">
        <v>2.7274403721094131E-2</v>
      </c>
      <c r="AKI173" s="34">
        <v>2.1677380427718163E-2</v>
      </c>
      <c r="AKJ173" s="34">
        <v>4.1109930723905563E-2</v>
      </c>
      <c r="AKK173" t="s">
        <v>832</v>
      </c>
      <c r="AKL173" t="s">
        <v>843</v>
      </c>
      <c r="AKM173" s="34">
        <v>1580</v>
      </c>
      <c r="AKN173" t="s">
        <v>832</v>
      </c>
      <c r="AKO173" t="s">
        <v>843</v>
      </c>
      <c r="AKP173" s="34">
        <v>1489.6815185546875</v>
      </c>
      <c r="AKQ173" t="s">
        <v>830</v>
      </c>
      <c r="AKR173" t="s">
        <v>843</v>
      </c>
      <c r="AKS173" s="34">
        <v>1535.7179092116301</v>
      </c>
      <c r="AKT173" t="s">
        <v>832</v>
      </c>
      <c r="AKU173" t="s">
        <v>843</v>
      </c>
      <c r="AKV173" s="34">
        <v>1596.66266149236</v>
      </c>
      <c r="AKW173" t="s">
        <v>832</v>
      </c>
      <c r="AKX173" t="s">
        <v>843</v>
      </c>
      <c r="AKY173" s="34">
        <v>0.1271054744720459</v>
      </c>
      <c r="AKZ173" s="34">
        <v>0.11962519586086273</v>
      </c>
      <c r="ALA173" s="34">
        <v>0.11686446517705917</v>
      </c>
      <c r="ALB173" s="34">
        <v>0.11124450713396072</v>
      </c>
      <c r="ALC173" s="34">
        <v>8.9212507009506226E-2</v>
      </c>
      <c r="ALD173" t="s">
        <v>830</v>
      </c>
      <c r="ALE173" t="s">
        <v>843</v>
      </c>
      <c r="ALF173" t="s">
        <v>843</v>
      </c>
      <c r="ALG173" t="s">
        <v>843</v>
      </c>
      <c r="ALH173" s="34">
        <v>0.13123086094856262</v>
      </c>
      <c r="ALI173" s="34">
        <v>0.11736302077770233</v>
      </c>
      <c r="ALJ173" s="34">
        <v>0.11639358848333359</v>
      </c>
      <c r="ALK173" s="34">
        <v>0.11209600418806076</v>
      </c>
      <c r="ALL173" s="34">
        <v>0.11122871935367584</v>
      </c>
      <c r="ALM173" t="s">
        <v>832</v>
      </c>
    </row>
    <row r="174" spans="1:1001">
      <c r="A174" t="s">
        <v>422</v>
      </c>
      <c r="B174" t="s">
        <v>197</v>
      </c>
      <c r="C174" t="s">
        <v>355</v>
      </c>
      <c r="D174" s="34">
        <v>3.8473881781101227E-2</v>
      </c>
      <c r="E174" t="s">
        <v>465</v>
      </c>
      <c r="F174" s="34">
        <v>4.5408941805362701E-2</v>
      </c>
      <c r="G174" t="s">
        <v>465</v>
      </c>
      <c r="H174" s="34">
        <v>4.628194123506546E-2</v>
      </c>
      <c r="I174" t="s">
        <v>465</v>
      </c>
      <c r="J174" s="34">
        <v>4.3182190507650375E-2</v>
      </c>
      <c r="K174" t="s">
        <v>465</v>
      </c>
      <c r="L174" s="34"/>
      <c r="M174" t="s">
        <v>465</v>
      </c>
      <c r="N174" s="34">
        <v>0.46652114391326904</v>
      </c>
      <c r="O174" s="34"/>
      <c r="P174" t="s">
        <v>1459</v>
      </c>
      <c r="Q174" s="34"/>
      <c r="R174" t="s">
        <v>1459</v>
      </c>
      <c r="S174" s="34"/>
      <c r="T174" t="s">
        <v>1459</v>
      </c>
      <c r="U174" s="34"/>
      <c r="V174" t="s">
        <v>1459</v>
      </c>
      <c r="W174" t="s">
        <v>843</v>
      </c>
      <c r="X174" t="s">
        <v>465</v>
      </c>
      <c r="Y174" s="34">
        <v>0.5264778733253479</v>
      </c>
      <c r="Z174" s="34"/>
      <c r="AA174" t="s">
        <v>1459</v>
      </c>
      <c r="AB174" s="34"/>
      <c r="AC174" t="s">
        <v>1459</v>
      </c>
      <c r="AD174" s="34"/>
      <c r="AE174" t="s">
        <v>1459</v>
      </c>
      <c r="AF174" s="34"/>
      <c r="AG174" t="s">
        <v>1459</v>
      </c>
      <c r="AH174" t="s">
        <v>843</v>
      </c>
      <c r="AI174" t="s">
        <v>465</v>
      </c>
      <c r="AJ174" s="34">
        <v>0.4904572069644928</v>
      </c>
      <c r="AK174" s="34"/>
      <c r="AL174" t="s">
        <v>1459</v>
      </c>
      <c r="AM174" s="34"/>
      <c r="AN174" t="s">
        <v>1459</v>
      </c>
      <c r="AO174" s="34"/>
      <c r="AP174" t="s">
        <v>1459</v>
      </c>
      <c r="AQ174" s="34"/>
      <c r="AR174" t="s">
        <v>1459</v>
      </c>
      <c r="AS174" t="s">
        <v>843</v>
      </c>
      <c r="AT174" t="s">
        <v>1521</v>
      </c>
      <c r="AU174" s="34">
        <v>0.64829111099243164</v>
      </c>
      <c r="AV174" s="34">
        <v>0.65436667203903198</v>
      </c>
      <c r="AW174" t="s">
        <v>1521</v>
      </c>
      <c r="AX174" s="34">
        <v>0.64829111099243164</v>
      </c>
      <c r="AY174" t="s">
        <v>1521</v>
      </c>
      <c r="AZ174" s="34"/>
      <c r="BA174" t="s">
        <v>1459</v>
      </c>
      <c r="BB174" s="34">
        <v>0.6718214750289917</v>
      </c>
      <c r="BC174" t="s">
        <v>1521</v>
      </c>
      <c r="BD174" t="s">
        <v>843</v>
      </c>
      <c r="BE174" s="34">
        <v>0.46877827883120921</v>
      </c>
      <c r="BF174" t="s">
        <v>465</v>
      </c>
      <c r="BG174" t="s">
        <v>843</v>
      </c>
      <c r="BH174" t="s">
        <v>465</v>
      </c>
      <c r="BI174" s="34">
        <v>2.7337713241577148</v>
      </c>
      <c r="BJ174" t="s">
        <v>465</v>
      </c>
      <c r="BK174" s="34">
        <v>3.0299539566040039</v>
      </c>
      <c r="BL174" t="s">
        <v>465</v>
      </c>
      <c r="BM174" s="34">
        <v>3.3389935493469238</v>
      </c>
      <c r="BN174" t="s">
        <v>465</v>
      </c>
      <c r="BO174" s="34">
        <v>4.0365357398986816</v>
      </c>
      <c r="BP174" t="s">
        <v>843</v>
      </c>
      <c r="BQ174" s="34">
        <v>2.6799290180206299</v>
      </c>
      <c r="BR174" t="s">
        <v>465</v>
      </c>
      <c r="BS174" s="34"/>
      <c r="BT174" t="s">
        <v>843</v>
      </c>
      <c r="BU174" s="34">
        <v>2.7265379428863525</v>
      </c>
      <c r="BV174" t="s">
        <v>1552</v>
      </c>
      <c r="BW174" t="s">
        <v>843</v>
      </c>
      <c r="BX174" s="34">
        <v>2.6110231876373291</v>
      </c>
      <c r="BY174" t="s">
        <v>465</v>
      </c>
      <c r="BZ174" t="s">
        <v>843</v>
      </c>
      <c r="CA174" t="s">
        <v>465</v>
      </c>
      <c r="CB174" s="34">
        <v>7.8226346522569656E-3</v>
      </c>
      <c r="CC174" s="34">
        <v>7.103451993316412E-3</v>
      </c>
      <c r="CD174" s="34">
        <v>7.3210392147302628E-3</v>
      </c>
      <c r="CE174" s="34">
        <v>7.8190751373767853E-3</v>
      </c>
      <c r="CF174" s="34">
        <v>7.2972276248037815E-3</v>
      </c>
      <c r="CG174" t="s">
        <v>843</v>
      </c>
      <c r="CH174" t="s">
        <v>465</v>
      </c>
      <c r="CI174" s="34">
        <v>9.0832607820630074E-3</v>
      </c>
      <c r="CJ174" s="34">
        <v>8.9548099786043167E-3</v>
      </c>
      <c r="CK174" s="34">
        <v>8.6809182539582253E-3</v>
      </c>
      <c r="CL174" s="34">
        <v>8.3659766241908073E-3</v>
      </c>
      <c r="CM174" s="34">
        <v>8.6410082876682281E-3</v>
      </c>
      <c r="CN174" t="s">
        <v>843</v>
      </c>
      <c r="CO174" t="s">
        <v>465</v>
      </c>
      <c r="CP174" s="34">
        <v>9.4992304220795631E-3</v>
      </c>
      <c r="CQ174" s="34">
        <v>9.1963382437825203E-3</v>
      </c>
      <c r="CR174" s="34">
        <v>8.3921756595373154E-3</v>
      </c>
      <c r="CS174" s="34">
        <v>8.7615326046943665E-3</v>
      </c>
      <c r="CT174" s="34">
        <v>9.0025216341018677E-3</v>
      </c>
      <c r="CU174" t="s">
        <v>843</v>
      </c>
      <c r="CV174" t="s">
        <v>465</v>
      </c>
      <c r="CW174" s="34">
        <v>8.8689429685473442E-3</v>
      </c>
      <c r="CX174" s="34">
        <v>8.4186391904950142E-3</v>
      </c>
      <c r="CY174" s="34">
        <v>8.6850700899958611E-3</v>
      </c>
      <c r="CZ174" s="34">
        <v>8.8439835235476494E-3</v>
      </c>
      <c r="DA174" s="34">
        <v>7.3552317917346954E-3</v>
      </c>
      <c r="DB174" t="s">
        <v>843</v>
      </c>
      <c r="DC174" s="34"/>
      <c r="DD174" s="34"/>
      <c r="DE174" s="34"/>
      <c r="DF174" s="34"/>
      <c r="DG174" s="34"/>
      <c r="DH174" t="s">
        <v>1460</v>
      </c>
      <c r="DI174" t="s">
        <v>843</v>
      </c>
      <c r="DJ174" s="34"/>
      <c r="DK174" s="34"/>
      <c r="DL174" s="34"/>
      <c r="DM174" s="34"/>
      <c r="DN174" s="34"/>
      <c r="DO174" t="s">
        <v>1460</v>
      </c>
      <c r="DP174" t="s">
        <v>843</v>
      </c>
      <c r="DQ174" s="34"/>
      <c r="DR174" t="s">
        <v>1460</v>
      </c>
      <c r="DS174" t="s">
        <v>843</v>
      </c>
      <c r="DT174" t="s">
        <v>843</v>
      </c>
      <c r="DU174" s="34">
        <v>12.5</v>
      </c>
      <c r="DV174" t="s">
        <v>1461</v>
      </c>
      <c r="DW174" t="s">
        <v>843</v>
      </c>
      <c r="DX174" t="s">
        <v>843</v>
      </c>
      <c r="DY174" t="s">
        <v>465</v>
      </c>
      <c r="DZ174" s="34">
        <v>-1.0180930839851499E-3</v>
      </c>
      <c r="EA174" s="34">
        <v>1.8438555998727679E-3</v>
      </c>
      <c r="EB174" s="34">
        <v>5.0869784317910671E-3</v>
      </c>
      <c r="EC174" s="34">
        <v>1.5274698380380869E-3</v>
      </c>
      <c r="ED174" s="34">
        <v>1.4675638638436794E-2</v>
      </c>
      <c r="EE174" t="s">
        <v>843</v>
      </c>
      <c r="EF174" t="s">
        <v>465</v>
      </c>
      <c r="EG174" s="34">
        <v>2.6000000070780516E-3</v>
      </c>
      <c r="EH174" s="34">
        <v>5.2000000141561031E-3</v>
      </c>
      <c r="EI174" s="34">
        <v>5.8999997563660145E-3</v>
      </c>
      <c r="EJ174" s="34">
        <v>2.4000001139938831E-3</v>
      </c>
      <c r="EK174" s="34">
        <v>-4.8000002279877663E-3</v>
      </c>
      <c r="EL174" t="s">
        <v>843</v>
      </c>
      <c r="EM174" t="s">
        <v>465</v>
      </c>
      <c r="EN174" s="34">
        <v>3.0940829310566187E-4</v>
      </c>
      <c r="EO174" s="34">
        <v>6.9943261332809925E-3</v>
      </c>
      <c r="EP174" s="34">
        <v>3.0724694952368736E-3</v>
      </c>
      <c r="EQ174" s="34">
        <v>6.5421424806118011E-3</v>
      </c>
      <c r="ER174" s="34">
        <v>8.9589860290288925E-3</v>
      </c>
      <c r="ES174" t="s">
        <v>843</v>
      </c>
      <c r="ET174" t="s">
        <v>465</v>
      </c>
      <c r="EU174" s="34">
        <v>4.3664304539561272E-3</v>
      </c>
      <c r="EV174" s="34">
        <v>4.836695734411478E-3</v>
      </c>
      <c r="EW174" s="34">
        <v>4.8726005479693413E-3</v>
      </c>
      <c r="EX174" s="34">
        <v>-8.6027442011982203E-4</v>
      </c>
      <c r="EY174" s="34">
        <v>3.6760754883289337E-3</v>
      </c>
      <c r="EZ174" t="s">
        <v>843</v>
      </c>
      <c r="FA174" t="s">
        <v>465</v>
      </c>
      <c r="FB174" s="34">
        <v>2.0853825844824314E-3</v>
      </c>
      <c r="FC174" s="34">
        <v>-1.8345281714573503E-3</v>
      </c>
      <c r="FD174" s="34">
        <v>-2.7963058091700077E-3</v>
      </c>
      <c r="FE174" s="34">
        <v>-4.196390975266695E-3</v>
      </c>
      <c r="FF174" s="34">
        <v>8.507472462952137E-3</v>
      </c>
      <c r="FG174" t="s">
        <v>843</v>
      </c>
      <c r="FH174" s="34"/>
      <c r="FI174" s="34"/>
      <c r="FJ174" s="34"/>
      <c r="FK174" s="34"/>
      <c r="FL174" s="34"/>
      <c r="FM174" t="s">
        <v>843</v>
      </c>
      <c r="FN174" t="s">
        <v>843</v>
      </c>
      <c r="FO174" s="34"/>
      <c r="FP174" t="s">
        <v>1460</v>
      </c>
      <c r="FQ174" t="s">
        <v>843</v>
      </c>
      <c r="FR174" t="s">
        <v>843</v>
      </c>
      <c r="FS174" s="34"/>
      <c r="FT174" t="s">
        <v>1460</v>
      </c>
      <c r="FU174" t="s">
        <v>843</v>
      </c>
      <c r="FV174" t="s">
        <v>843</v>
      </c>
      <c r="FW174" s="34"/>
      <c r="FX174" t="s">
        <v>1460</v>
      </c>
      <c r="FY174" t="s">
        <v>843</v>
      </c>
      <c r="FZ174" s="34"/>
      <c r="GA174" s="34"/>
      <c r="GB174" s="34"/>
      <c r="GC174" s="34"/>
      <c r="GD174" s="34"/>
      <c r="GE174" t="s">
        <v>1460</v>
      </c>
      <c r="GF174" t="s">
        <v>843</v>
      </c>
      <c r="GG174" s="34">
        <v>-0.1737886369228363</v>
      </c>
      <c r="GH174" s="34">
        <v>-0.1737886369228363</v>
      </c>
      <c r="GI174" s="34">
        <v>-0.1758100837469101</v>
      </c>
      <c r="GJ174" s="34">
        <v>-0.2068449854850769</v>
      </c>
      <c r="GK174" s="34">
        <v>-0.34951594471931458</v>
      </c>
      <c r="GL174" t="s">
        <v>832</v>
      </c>
      <c r="GM174" t="s">
        <v>843</v>
      </c>
      <c r="GN174" s="34"/>
      <c r="GO174" t="s">
        <v>1460</v>
      </c>
      <c r="GP174" t="s">
        <v>843</v>
      </c>
      <c r="GQ174" t="s">
        <v>843</v>
      </c>
      <c r="GR174" s="34">
        <v>8.100564032793045E-2</v>
      </c>
      <c r="GS174" s="34">
        <v>0.10163957625627518</v>
      </c>
      <c r="GT174" s="34">
        <v>0.12698984146118164</v>
      </c>
      <c r="GU174" s="34">
        <v>0.1729532778263092</v>
      </c>
      <c r="GV174" s="34">
        <v>0.19440300762653351</v>
      </c>
      <c r="GW174" t="s">
        <v>832</v>
      </c>
      <c r="GX174" t="s">
        <v>843</v>
      </c>
      <c r="GY174" t="s">
        <v>843</v>
      </c>
      <c r="GZ174" t="s">
        <v>843</v>
      </c>
      <c r="HA174" t="s">
        <v>843</v>
      </c>
      <c r="HB174" t="s">
        <v>843</v>
      </c>
      <c r="HC174" t="s">
        <v>843</v>
      </c>
      <c r="HD174" t="s">
        <v>843</v>
      </c>
      <c r="HE174" t="s">
        <v>843</v>
      </c>
      <c r="HF174" t="s">
        <v>843</v>
      </c>
      <c r="HG174" t="s">
        <v>843</v>
      </c>
      <c r="HH174" s="34">
        <v>19726</v>
      </c>
      <c r="HI174" s="34">
        <v>19828</v>
      </c>
      <c r="HJ174" s="34">
        <v>19851</v>
      </c>
      <c r="HK174" s="34">
        <v>19880</v>
      </c>
      <c r="HL174" s="34">
        <v>19907</v>
      </c>
      <c r="HM174" s="34">
        <v>19831</v>
      </c>
      <c r="HN174" s="34">
        <v>19619</v>
      </c>
      <c r="HO174" s="34">
        <v>19366</v>
      </c>
      <c r="HP174" s="34">
        <v>19102</v>
      </c>
      <c r="HQ174" s="34">
        <v>18826</v>
      </c>
      <c r="HR174" s="34">
        <v>18540</v>
      </c>
      <c r="HS174" s="34">
        <v>18240</v>
      </c>
      <c r="HT174" s="34">
        <v>17946</v>
      </c>
      <c r="HU174" s="34">
        <v>17805</v>
      </c>
      <c r="HV174" s="34">
        <v>17796</v>
      </c>
      <c r="HW174" s="34">
        <v>17794</v>
      </c>
      <c r="HX174" s="34">
        <v>17816</v>
      </c>
      <c r="HY174" s="34">
        <v>17837</v>
      </c>
      <c r="HZ174" s="34">
        <v>17864</v>
      </c>
      <c r="IA174" s="34">
        <v>17916</v>
      </c>
      <c r="IB174" s="34">
        <v>17972</v>
      </c>
      <c r="IC174" s="34">
        <v>18024</v>
      </c>
      <c r="ID174" s="34">
        <v>18055</v>
      </c>
      <c r="IE174" s="34">
        <v>18058</v>
      </c>
      <c r="IF174" s="34">
        <v>18051</v>
      </c>
      <c r="IG174" s="34">
        <v>18044</v>
      </c>
      <c r="IH174" s="34">
        <v>18031</v>
      </c>
      <c r="II174" s="34">
        <v>18011</v>
      </c>
      <c r="IJ174" s="34">
        <v>17988</v>
      </c>
      <c r="IK174" s="34">
        <v>17955</v>
      </c>
      <c r="IL174" s="34">
        <v>17919</v>
      </c>
      <c r="IM174" s="34">
        <v>17883</v>
      </c>
      <c r="IN174" s="34">
        <v>17843</v>
      </c>
      <c r="IO174" s="34">
        <v>17798</v>
      </c>
      <c r="IP174" s="34">
        <v>17744</v>
      </c>
      <c r="IQ174" s="34">
        <v>17688</v>
      </c>
      <c r="IR174" s="34">
        <v>17629</v>
      </c>
      <c r="IS174" s="34">
        <v>17570</v>
      </c>
      <c r="IT174" s="34">
        <v>17506</v>
      </c>
      <c r="IU174" s="34">
        <v>17441</v>
      </c>
      <c r="IV174" s="34">
        <v>17375</v>
      </c>
      <c r="IW174" s="34">
        <v>17306</v>
      </c>
      <c r="IX174" s="34">
        <v>17235</v>
      </c>
      <c r="IY174" s="34">
        <v>17161</v>
      </c>
      <c r="IZ174" s="34">
        <v>17092</v>
      </c>
      <c r="JA174" s="34">
        <v>17027</v>
      </c>
      <c r="JB174" s="34">
        <v>16955</v>
      </c>
      <c r="JC174" s="34">
        <v>16881</v>
      </c>
      <c r="JD174" s="34">
        <v>16814</v>
      </c>
      <c r="JE174" s="34">
        <v>16751</v>
      </c>
      <c r="JF174" s="34">
        <v>16689</v>
      </c>
      <c r="JG174" s="34">
        <v>16627</v>
      </c>
      <c r="JH174" s="34">
        <v>16562</v>
      </c>
      <c r="JI174" s="34">
        <v>16504</v>
      </c>
      <c r="JJ174" s="34">
        <v>16449</v>
      </c>
      <c r="JK174" s="34">
        <v>16389</v>
      </c>
      <c r="JL174" s="34">
        <v>16328</v>
      </c>
      <c r="JM174" s="34">
        <v>16268</v>
      </c>
      <c r="JN174" s="34">
        <v>16212</v>
      </c>
      <c r="JO174" s="34">
        <v>16157</v>
      </c>
      <c r="JP174" s="34">
        <v>16102</v>
      </c>
      <c r="JQ174" s="34">
        <v>16047</v>
      </c>
      <c r="JR174" s="34">
        <v>15990</v>
      </c>
      <c r="JS174" s="34">
        <v>15937</v>
      </c>
      <c r="JT174" s="34">
        <v>15887</v>
      </c>
      <c r="JU174" s="34">
        <v>15835</v>
      </c>
      <c r="JV174" s="34">
        <v>15788</v>
      </c>
      <c r="JW174" s="34">
        <v>15741</v>
      </c>
      <c r="JX174" s="34">
        <v>15688</v>
      </c>
      <c r="JY174" s="34">
        <v>15633</v>
      </c>
      <c r="JZ174" s="34">
        <v>15585</v>
      </c>
      <c r="KA174" s="34">
        <v>15541</v>
      </c>
      <c r="KB174" s="34">
        <v>15494</v>
      </c>
      <c r="KC174" s="34">
        <v>15447</v>
      </c>
      <c r="KD174" s="34">
        <v>15398</v>
      </c>
      <c r="KE174" s="34">
        <v>15354</v>
      </c>
      <c r="KF174" s="34">
        <v>15310</v>
      </c>
      <c r="KG174" s="34">
        <v>15260</v>
      </c>
      <c r="KH174" s="34">
        <v>15213</v>
      </c>
      <c r="KI174" s="34">
        <v>15169</v>
      </c>
      <c r="KJ174" s="34">
        <v>15121</v>
      </c>
      <c r="KK174" s="34">
        <v>15075</v>
      </c>
      <c r="KL174" s="34">
        <v>15031</v>
      </c>
      <c r="KM174" s="34">
        <v>14984</v>
      </c>
      <c r="KN174" s="34">
        <v>14931</v>
      </c>
      <c r="KO174" s="34">
        <v>14880</v>
      </c>
      <c r="KP174" s="34">
        <v>14832</v>
      </c>
      <c r="KQ174" s="34">
        <v>14778</v>
      </c>
      <c r="KR174" s="34">
        <v>14724</v>
      </c>
      <c r="KS174" s="34">
        <v>14672</v>
      </c>
      <c r="KT174" s="34">
        <v>14617</v>
      </c>
      <c r="KU174" s="34">
        <v>14560</v>
      </c>
      <c r="KV174" s="34">
        <v>14502</v>
      </c>
      <c r="KW174" s="34">
        <v>14444</v>
      </c>
      <c r="KX174" s="34">
        <v>14383</v>
      </c>
      <c r="KY174" s="34">
        <v>14322</v>
      </c>
      <c r="KZ174" s="34">
        <v>14261</v>
      </c>
      <c r="LA174" s="34">
        <v>14196</v>
      </c>
      <c r="LB174" s="34">
        <v>14130</v>
      </c>
      <c r="LC174" s="34">
        <v>14066</v>
      </c>
      <c r="LD174" s="34">
        <v>14005</v>
      </c>
      <c r="LE174" t="s">
        <v>843</v>
      </c>
      <c r="LF174" t="s">
        <v>843</v>
      </c>
      <c r="LG174" t="s">
        <v>843</v>
      </c>
      <c r="LH174" s="34">
        <v>1.769595593214035E-2</v>
      </c>
      <c r="LI174" s="34">
        <v>5.1575177349150181E-3</v>
      </c>
      <c r="LJ174" s="34">
        <v>1.1593035887926817E-3</v>
      </c>
      <c r="LK174" s="34">
        <v>1.4598175184801221E-3</v>
      </c>
      <c r="LL174" s="34">
        <v>1.3572274474427104E-3</v>
      </c>
      <c r="LM174" s="34">
        <v>-3.8250586949288845E-3</v>
      </c>
      <c r="LN174" s="34">
        <v>-1.0747885331511497E-2</v>
      </c>
      <c r="LO174" s="34">
        <v>-1.2979533523321152E-2</v>
      </c>
      <c r="LP174" s="34">
        <v>-1.3725909404456615E-2</v>
      </c>
      <c r="LQ174" s="34">
        <v>-1.455414853990078E-2</v>
      </c>
      <c r="LR174" s="34">
        <v>-1.530833262950182E-2</v>
      </c>
      <c r="LS174" s="34">
        <v>-1.6313575208187103E-2</v>
      </c>
      <c r="LT174" s="34">
        <v>-1.6249734908342361E-2</v>
      </c>
      <c r="LU174" s="34">
        <v>-7.8879324719309807E-3</v>
      </c>
      <c r="LV174" s="34">
        <v>-5.0560379168018699E-4</v>
      </c>
      <c r="LW174" s="34">
        <v>-1.1239112063776702E-4</v>
      </c>
      <c r="LX174" s="34">
        <v>1.2356081278994679E-3</v>
      </c>
      <c r="LY174" s="34">
        <v>1.1780216591432691E-3</v>
      </c>
      <c r="LZ174" s="34">
        <v>1.5125629724934697E-3</v>
      </c>
      <c r="MA174" s="34">
        <v>2.9066537972539663E-3</v>
      </c>
      <c r="MB174" s="34">
        <v>3.1208228319883347E-3</v>
      </c>
      <c r="MC174" s="34">
        <v>2.8892119880765676E-3</v>
      </c>
      <c r="MD174" s="34">
        <v>1.7184516182169318E-3</v>
      </c>
      <c r="ME174" s="34">
        <v>1.6614515334367752E-4</v>
      </c>
      <c r="MF174" s="34">
        <v>-3.877149720210582E-4</v>
      </c>
      <c r="MG174" s="34">
        <v>-3.8786535151302814E-4</v>
      </c>
      <c r="MH174" s="34">
        <v>-7.2072073817253113E-4</v>
      </c>
      <c r="MI174" s="34">
        <v>-1.1098164832219481E-3</v>
      </c>
      <c r="MJ174" s="34">
        <v>-1.2778134550899267E-3</v>
      </c>
      <c r="MK174" s="34">
        <v>-1.8362412229180336E-3</v>
      </c>
      <c r="ML174" s="34">
        <v>-2.0070252940058708E-3</v>
      </c>
      <c r="MM174" s="34">
        <v>-2.0110614132136106E-3</v>
      </c>
      <c r="MN174" s="34">
        <v>-2.2392664104700089E-3</v>
      </c>
      <c r="MO174" s="34">
        <v>-2.5251829065382481E-3</v>
      </c>
      <c r="MP174" s="34">
        <v>-3.0386608559638262E-3</v>
      </c>
      <c r="MQ174" s="34">
        <v>-3.1609870493412018E-3</v>
      </c>
      <c r="MR174" s="34">
        <v>-3.3411702606827021E-3</v>
      </c>
      <c r="MS174" s="34">
        <v>-3.3523710444569588E-3</v>
      </c>
      <c r="MT174" s="34">
        <v>-3.6492228973656893E-3</v>
      </c>
      <c r="MU174" s="34">
        <v>-3.7199230864644051E-3</v>
      </c>
      <c r="MV174" s="34">
        <v>-3.7913648411631584E-3</v>
      </c>
      <c r="MW174" s="34">
        <v>-3.9791292510926723E-3</v>
      </c>
      <c r="MX174" s="34">
        <v>-4.1110622696578503E-3</v>
      </c>
      <c r="MY174" s="34">
        <v>-4.3028327636420727E-3</v>
      </c>
      <c r="MZ174" s="34">
        <v>-4.0288497693836689E-3</v>
      </c>
      <c r="NA174" s="34">
        <v>-3.8101982790976763E-3</v>
      </c>
      <c r="NB174" s="34">
        <v>-4.2375437915325165E-3</v>
      </c>
      <c r="NC174" s="34">
        <v>-4.3740463443100452E-3</v>
      </c>
      <c r="ND174" s="34">
        <v>-3.9768563583493233E-3</v>
      </c>
      <c r="NE174" s="34">
        <v>-3.7539147306233644E-3</v>
      </c>
      <c r="NF174" s="34">
        <v>-3.7081381306052208E-3</v>
      </c>
      <c r="NG174" s="34">
        <v>-3.7219396326690912E-3</v>
      </c>
      <c r="NH174" s="34">
        <v>-3.9169653318822384E-3</v>
      </c>
      <c r="NI174" s="34">
        <v>-3.5081389360129833E-3</v>
      </c>
      <c r="NJ174" s="34">
        <v>-3.3380906097590923E-3</v>
      </c>
      <c r="NK174" s="34">
        <v>-3.6543069873005152E-3</v>
      </c>
      <c r="NL174" s="34">
        <v>-3.7289524916559458E-3</v>
      </c>
      <c r="NM174" s="34">
        <v>-3.6814375780522823E-3</v>
      </c>
      <c r="NN174" s="34">
        <v>-3.4482793416827917E-3</v>
      </c>
      <c r="NO174" s="34">
        <v>-3.3983164466917515E-3</v>
      </c>
      <c r="NP174" s="34">
        <v>-3.4099044278264046E-3</v>
      </c>
      <c r="NQ174" s="34">
        <v>-3.4215715713799E-3</v>
      </c>
      <c r="NR174" s="34">
        <v>-3.5583893768489361E-3</v>
      </c>
      <c r="NS174" s="34">
        <v>-3.3200769685208797E-3</v>
      </c>
      <c r="NT174" s="34">
        <v>-3.1422851607203484E-3</v>
      </c>
      <c r="NU174" s="34">
        <v>-3.2784848008304834E-3</v>
      </c>
      <c r="NV174" s="34">
        <v>-2.972522284835577E-3</v>
      </c>
      <c r="NW174" s="34">
        <v>-2.9813845176249743E-3</v>
      </c>
      <c r="NX174" s="34">
        <v>-3.3726845867931843E-3</v>
      </c>
      <c r="NY174" s="34">
        <v>-3.5120244137942791E-3</v>
      </c>
      <c r="NZ174" s="34">
        <v>-3.0751514714211226E-3</v>
      </c>
      <c r="OA174" s="34">
        <v>-2.8272203635424376E-3</v>
      </c>
      <c r="OB174" s="34">
        <v>-3.0288407579064369E-3</v>
      </c>
      <c r="OC174" s="34">
        <v>-3.0380424577742815E-3</v>
      </c>
      <c r="OD174" s="34">
        <v>-3.1771787907928228E-3</v>
      </c>
      <c r="OE174" s="34">
        <v>-2.8616045601665974E-3</v>
      </c>
      <c r="OF174" s="34">
        <v>-2.869816729798913E-3</v>
      </c>
      <c r="OG174" s="34">
        <v>-3.2711836975067854E-3</v>
      </c>
      <c r="OH174" s="34">
        <v>-3.0847003217786551E-3</v>
      </c>
      <c r="OI174" s="34">
        <v>-2.8964539524167776E-3</v>
      </c>
      <c r="OJ174" s="34">
        <v>-3.1693654600530863E-3</v>
      </c>
      <c r="OK174" s="34">
        <v>-3.0467635951936245E-3</v>
      </c>
      <c r="OL174" s="34">
        <v>-2.9230073560029268E-3</v>
      </c>
      <c r="OM174" s="34">
        <v>-3.1317700631916523E-3</v>
      </c>
      <c r="ON174" s="34">
        <v>-3.5433766897767782E-3</v>
      </c>
      <c r="OO174" s="34">
        <v>-3.4215592313557863E-3</v>
      </c>
      <c r="OP174" s="34">
        <v>-3.2310206443071365E-3</v>
      </c>
      <c r="OQ174" s="34">
        <v>-3.6474205553531647E-3</v>
      </c>
      <c r="OR174" s="34">
        <v>-3.6607729271054268E-3</v>
      </c>
      <c r="OS174" s="34">
        <v>-3.5379000473767519E-3</v>
      </c>
      <c r="OT174" s="34">
        <v>-3.7556805182248354E-3</v>
      </c>
      <c r="OU174" s="34">
        <v>-3.9071920327842236E-3</v>
      </c>
      <c r="OV174" s="34">
        <v>-3.991471603512764E-3</v>
      </c>
      <c r="OW174" s="34">
        <v>-4.0074675343930721E-3</v>
      </c>
      <c r="OX174" s="34">
        <v>-4.2321495711803436E-3</v>
      </c>
      <c r="OY174" s="34">
        <v>-4.250137135386467E-3</v>
      </c>
      <c r="OZ174" s="34">
        <v>-4.2682779021561146E-3</v>
      </c>
      <c r="PA174" s="34">
        <v>-4.5683039352297783E-3</v>
      </c>
      <c r="PB174" s="34">
        <v>-4.6600382775068283E-3</v>
      </c>
      <c r="PC174" s="34">
        <v>-4.5396587811410427E-3</v>
      </c>
      <c r="PD174" s="34">
        <v>-4.3461290188133717E-3</v>
      </c>
      <c r="PE174" t="s">
        <v>1300</v>
      </c>
      <c r="PF174" t="s">
        <v>843</v>
      </c>
      <c r="PG174" t="s">
        <v>843</v>
      </c>
      <c r="PH174" t="s">
        <v>843</v>
      </c>
      <c r="PI174" t="s">
        <v>843</v>
      </c>
      <c r="PJ174" t="s">
        <v>1300</v>
      </c>
      <c r="PK174" s="34">
        <v>0.54582786560058594</v>
      </c>
      <c r="PL174" s="34">
        <v>0.54488599300384521</v>
      </c>
      <c r="PM174" s="34">
        <v>0.54324716329574585</v>
      </c>
      <c r="PN174" s="34">
        <v>0.5415995717048645</v>
      </c>
      <c r="PO174" s="34">
        <v>0.53970962762832642</v>
      </c>
      <c r="PP174" s="34">
        <v>0.53784477710723877</v>
      </c>
      <c r="PQ174" s="34">
        <v>0.53636783361434937</v>
      </c>
      <c r="PR174" s="34">
        <v>0.53485488891601563</v>
      </c>
      <c r="PS174" s="34">
        <v>0.53345197439193726</v>
      </c>
      <c r="PT174" s="34">
        <v>0.53187084197998047</v>
      </c>
      <c r="PU174" s="34">
        <v>0.53020495176315308</v>
      </c>
      <c r="PV174" s="34">
        <v>0.52834427356719971</v>
      </c>
      <c r="PW174" s="34">
        <v>0.52657973766326904</v>
      </c>
      <c r="PX174" s="34">
        <v>0.52732378244400024</v>
      </c>
      <c r="PY174" s="34">
        <v>0.5306248664855957</v>
      </c>
      <c r="PZ174" s="34">
        <v>0.53130269050598145</v>
      </c>
      <c r="QA174" s="34">
        <v>0.52935564517974854</v>
      </c>
      <c r="QB174" s="34">
        <v>0.52749902009963989</v>
      </c>
      <c r="QC174" s="34">
        <v>0.52558219432830811</v>
      </c>
      <c r="QD174" s="34">
        <v>0.52349853515625</v>
      </c>
      <c r="QE174" s="34">
        <v>0.52175605297088623</v>
      </c>
      <c r="QF174" s="34">
        <v>0.52041721343994141</v>
      </c>
      <c r="QG174" s="34">
        <v>0.5193021297454834</v>
      </c>
      <c r="QH174" s="34">
        <v>0.51827442646026611</v>
      </c>
      <c r="QI174" s="34">
        <v>0.51731204986572266</v>
      </c>
      <c r="QJ174" s="34">
        <v>0.51623809337615967</v>
      </c>
      <c r="QK174" s="34">
        <v>0.51539015769958496</v>
      </c>
      <c r="QL174" s="34">
        <v>0.51451891660690308</v>
      </c>
      <c r="QM174" s="34">
        <v>0.51362019777297974</v>
      </c>
      <c r="QN174" s="34">
        <v>0.51278197765350342</v>
      </c>
      <c r="QO174" s="34">
        <v>0.51185894012451172</v>
      </c>
      <c r="QP174" s="34">
        <v>0.51082032918930054</v>
      </c>
      <c r="QQ174" s="34">
        <v>0.51000392436981201</v>
      </c>
      <c r="QR174" s="34">
        <v>0.50915831327438354</v>
      </c>
      <c r="QS174" s="34">
        <v>0.5082281231880188</v>
      </c>
      <c r="QT174" s="34">
        <v>0.50740617513656616</v>
      </c>
      <c r="QU174" s="34">
        <v>0.50666517019271851</v>
      </c>
      <c r="QV174" s="34">
        <v>0.50591915845870972</v>
      </c>
      <c r="QW174" s="34">
        <v>0.50508397817611694</v>
      </c>
      <c r="QX174" s="34">
        <v>0.50432890653610229</v>
      </c>
      <c r="QY174" s="34">
        <v>0.50359714031219482</v>
      </c>
      <c r="QZ174" s="34">
        <v>0.50294697284698486</v>
      </c>
      <c r="RA174" s="34">
        <v>0.50229185819625854</v>
      </c>
      <c r="RB174" s="34">
        <v>0.50160247087478638</v>
      </c>
      <c r="RC174" s="34">
        <v>0.50099462270736694</v>
      </c>
      <c r="RD174" s="34">
        <v>0.50061666965484619</v>
      </c>
      <c r="RE174" s="34">
        <v>0.50008845329284668</v>
      </c>
      <c r="RF174" s="34">
        <v>0.49949648976325989</v>
      </c>
      <c r="RG174" s="34">
        <v>0.49916735291481018</v>
      </c>
      <c r="RH174" s="34">
        <v>0.49859708547592163</v>
      </c>
      <c r="RI174" s="34">
        <v>0.49811252951622009</v>
      </c>
      <c r="RJ174" s="34">
        <v>0.49762433767318726</v>
      </c>
      <c r="RK174" s="34">
        <v>0.49710181355476379</v>
      </c>
      <c r="RL174" s="34">
        <v>0.49672806262969971</v>
      </c>
      <c r="RM174" s="34">
        <v>0.49662593007087708</v>
      </c>
      <c r="RN174" s="34">
        <v>0.49643054604530334</v>
      </c>
      <c r="RO174" s="34">
        <v>0.49614158272743225</v>
      </c>
      <c r="RP174" s="34">
        <v>0.49582001566886902</v>
      </c>
      <c r="RQ174" s="34">
        <v>0.49549716711044312</v>
      </c>
      <c r="RR174" s="34">
        <v>0.49526521563529968</v>
      </c>
      <c r="RS174" s="34">
        <v>0.49496957659721375</v>
      </c>
      <c r="RT174" s="34">
        <v>0.4945472776889801</v>
      </c>
      <c r="RU174" s="34">
        <v>0.49424639344215393</v>
      </c>
      <c r="RV174" s="34">
        <v>0.49394491314888</v>
      </c>
      <c r="RW174" s="34">
        <v>0.49379995465278625</v>
      </c>
      <c r="RX174" s="34">
        <v>0.49365329742431641</v>
      </c>
      <c r="RY174" s="34">
        <v>0.49353939294815063</v>
      </c>
      <c r="RZ174" s="34">
        <v>0.4932977557182312</v>
      </c>
      <c r="SA174" s="34">
        <v>0.49286079406738281</v>
      </c>
      <c r="SB174" s="34">
        <v>0.49267575144767761</v>
      </c>
      <c r="SC174" s="34">
        <v>0.492460697889328</v>
      </c>
      <c r="SD174" s="34">
        <v>0.49231067299842834</v>
      </c>
      <c r="SE174" s="34">
        <v>0.49225506186485291</v>
      </c>
      <c r="SF174" s="34">
        <v>0.49200493097305298</v>
      </c>
      <c r="SG174" s="34">
        <v>0.49181711673736572</v>
      </c>
      <c r="SH174" s="34">
        <v>0.49172854423522949</v>
      </c>
      <c r="SI174" s="34">
        <v>0.49163946509361267</v>
      </c>
      <c r="SJ174" s="34">
        <v>0.49128440022468567</v>
      </c>
      <c r="SK174" s="34">
        <v>0.4911588728427887</v>
      </c>
      <c r="SL174" s="34">
        <v>0.4910673201084137</v>
      </c>
      <c r="SM174" s="34">
        <v>0.49103894829750061</v>
      </c>
      <c r="SN174" s="34">
        <v>0.49094527959823608</v>
      </c>
      <c r="SO174" s="34">
        <v>0.4908522367477417</v>
      </c>
      <c r="SP174" s="34">
        <v>0.49079018831253052</v>
      </c>
      <c r="SQ174" s="34">
        <v>0.49072399735450745</v>
      </c>
      <c r="SR174" s="34">
        <v>0.49059140682220459</v>
      </c>
      <c r="SS174" s="34">
        <v>0.49056094884872437</v>
      </c>
      <c r="ST174" s="34">
        <v>0.49039113521575928</v>
      </c>
      <c r="SU174" s="34">
        <v>0.49035587906837463</v>
      </c>
      <c r="SV174" s="34">
        <v>0.49038985371589661</v>
      </c>
      <c r="SW174" s="34">
        <v>0.49038791656494141</v>
      </c>
      <c r="SX174" s="34">
        <v>0.49031594395637512</v>
      </c>
      <c r="SY174" s="34">
        <v>0.49027720093727112</v>
      </c>
      <c r="SZ174" s="34">
        <v>0.49023815989494324</v>
      </c>
      <c r="TA174" s="34">
        <v>0.49037057161331177</v>
      </c>
      <c r="TB174" s="34">
        <v>0.49043428897857666</v>
      </c>
      <c r="TC174" s="34">
        <v>0.49042844772338867</v>
      </c>
      <c r="TD174" s="34">
        <v>0.49027895927429199</v>
      </c>
      <c r="TE174" s="34">
        <v>0.49030432105064392</v>
      </c>
      <c r="TF174" s="34">
        <v>0.49040240049362183</v>
      </c>
      <c r="TG174" s="34">
        <v>0.49032488465309143</v>
      </c>
      <c r="TH174" t="s">
        <v>843</v>
      </c>
      <c r="TI174" t="s">
        <v>843</v>
      </c>
      <c r="TJ174" t="s">
        <v>1300</v>
      </c>
      <c r="TK174" s="34">
        <v>0.68525512661276</v>
      </c>
      <c r="TL174" s="34">
        <v>0.68864736735929</v>
      </c>
      <c r="TM174" s="34">
        <v>0.69162762581230197</v>
      </c>
      <c r="TN174" s="34">
        <v>0.69483638924520208</v>
      </c>
      <c r="TO174" s="34">
        <v>0.69875674996860493</v>
      </c>
      <c r="TP174" s="34">
        <v>0.70455347687963299</v>
      </c>
      <c r="TQ174" s="34">
        <v>0.711343884598721</v>
      </c>
      <c r="TR174" s="34">
        <v>0.71702984612206999</v>
      </c>
      <c r="TS174" s="34">
        <v>0.72135696149517103</v>
      </c>
      <c r="TT174" s="34">
        <v>0.72420387240710693</v>
      </c>
      <c r="TU174" s="34">
        <v>0.7256937889371341</v>
      </c>
      <c r="TV174" s="34">
        <v>0.7260142543859649</v>
      </c>
      <c r="TW174" s="34">
        <v>0.72467402206619891</v>
      </c>
      <c r="TX174" s="34">
        <v>0.72295077363735905</v>
      </c>
      <c r="TY174" s="34">
        <v>0.72195999100921593</v>
      </c>
      <c r="TZ174" s="34">
        <v>0.72024277846465101</v>
      </c>
      <c r="UA174" s="34">
        <v>0.71716434665469198</v>
      </c>
      <c r="UB174" s="34">
        <v>0.71384520505704596</v>
      </c>
      <c r="UC174" s="34">
        <v>0.70964762517842606</v>
      </c>
      <c r="UD174" s="34">
        <v>0.70446236709178711</v>
      </c>
      <c r="UE174" s="34">
        <v>0.69961606944135302</v>
      </c>
      <c r="UF174" s="34">
        <v>0.695211939636041</v>
      </c>
      <c r="UG174" s="34">
        <v>0.69099116563737595</v>
      </c>
      <c r="UH174" s="34">
        <v>0.68669527896995708</v>
      </c>
      <c r="UI174" s="34">
        <v>0.68259376211844203</v>
      </c>
      <c r="UJ174" s="34">
        <v>0.678776290630975</v>
      </c>
      <c r="UK174" s="34">
        <v>0.67514280960567907</v>
      </c>
      <c r="UL174" s="34">
        <v>0.67141389744871005</v>
      </c>
      <c r="UM174" s="34">
        <v>0.66739861578230508</v>
      </c>
      <c r="UN174" s="34">
        <v>0.66343636869952705</v>
      </c>
      <c r="UO174" s="34">
        <v>0.65921647413360107</v>
      </c>
      <c r="UP174" s="34">
        <v>0.65463441912484299</v>
      </c>
      <c r="UQ174" s="34">
        <v>0.64998458822540395</v>
      </c>
      <c r="UR174" s="34">
        <v>0.64678615574783704</v>
      </c>
      <c r="US174" s="34">
        <v>0.64516583537633498</v>
      </c>
      <c r="UT174" s="34">
        <v>0.64367491166077695</v>
      </c>
      <c r="UU174" s="34">
        <v>0.64252084633274709</v>
      </c>
      <c r="UV174" s="34">
        <v>0.64186112692088804</v>
      </c>
      <c r="UW174" s="34">
        <v>0.64121897580898501</v>
      </c>
      <c r="UX174" s="34">
        <v>0.64061693710223</v>
      </c>
      <c r="UY174" s="34">
        <v>0.64031654676258998</v>
      </c>
      <c r="UZ174" s="34">
        <v>0.64003813706228996</v>
      </c>
      <c r="VA174" s="34">
        <v>0.63971569480707902</v>
      </c>
      <c r="VB174" s="34">
        <v>0.63950236000233096</v>
      </c>
      <c r="VC174" s="34">
        <v>0.63942195179031103</v>
      </c>
      <c r="VD174" s="34">
        <v>0.63949493466451302</v>
      </c>
      <c r="VE174" s="34">
        <v>0.639781775287526</v>
      </c>
      <c r="VF174" s="34">
        <v>0.64007937683262695</v>
      </c>
      <c r="VG174" s="34">
        <v>0.64028071010140097</v>
      </c>
      <c r="VH174" s="34">
        <v>0.64085726225299988</v>
      </c>
      <c r="VI174" s="34">
        <v>0.641601006620929</v>
      </c>
      <c r="VJ174" s="34">
        <v>0.64252849366974407</v>
      </c>
      <c r="VK174" s="34">
        <v>0.64361188262287206</v>
      </c>
      <c r="VL174" s="34">
        <v>0.64484367426078504</v>
      </c>
      <c r="VM174" s="34">
        <v>0.64645267189494804</v>
      </c>
      <c r="VN174" s="34">
        <v>0.64796509854170492</v>
      </c>
      <c r="VO174" s="34">
        <v>0.64911045105184195</v>
      </c>
      <c r="VP174" s="34">
        <v>0.65024433721609198</v>
      </c>
      <c r="VQ174" s="34">
        <v>0.65163618419023506</v>
      </c>
      <c r="VR174" s="34">
        <v>0.65281302221947102</v>
      </c>
      <c r="VS174" s="34">
        <v>0.65343890700201801</v>
      </c>
      <c r="VT174" s="34">
        <v>0.65371553201433297</v>
      </c>
      <c r="VU174" s="34">
        <v>0.65378361475922508</v>
      </c>
      <c r="VV174" s="34">
        <v>0.65400181972202209</v>
      </c>
      <c r="VW174" s="34">
        <v>0.65418266507207212</v>
      </c>
      <c r="VX174" s="34">
        <v>0.65429915690422802</v>
      </c>
      <c r="VY174" s="34">
        <v>0.65483278439321002</v>
      </c>
      <c r="VZ174" s="34">
        <v>0.65548567435359895</v>
      </c>
      <c r="WA174" s="34">
        <v>0.65617032126466102</v>
      </c>
      <c r="WB174" s="34">
        <v>0.65682668628266194</v>
      </c>
      <c r="WC174" s="34">
        <v>0.65741602232987906</v>
      </c>
      <c r="WD174" s="34">
        <v>0.65784055080110704</v>
      </c>
      <c r="WE174" s="34">
        <v>0.65796437330579594</v>
      </c>
      <c r="WF174" s="34">
        <v>0.65785129317321089</v>
      </c>
      <c r="WG174" s="34">
        <v>0.65741191751907802</v>
      </c>
      <c r="WH174" s="34">
        <v>0.65673440145890294</v>
      </c>
      <c r="WI174" s="34">
        <v>0.65618366480519896</v>
      </c>
      <c r="WJ174" s="34">
        <v>0.65563564875491498</v>
      </c>
      <c r="WK174" s="34">
        <v>0.65487889045913206</v>
      </c>
      <c r="WL174" s="34">
        <v>0.65420745575002504</v>
      </c>
      <c r="WM174" s="34">
        <v>0.65367192408160602</v>
      </c>
      <c r="WN174" s="34">
        <v>0.65288050147590493</v>
      </c>
      <c r="WO174" s="34">
        <v>0.65209726241559396</v>
      </c>
      <c r="WP174" s="34">
        <v>0.65066070475173499</v>
      </c>
      <c r="WQ174" s="34">
        <v>0.64822690285637707</v>
      </c>
      <c r="WR174" s="34">
        <v>0.645442021437452</v>
      </c>
      <c r="WS174" s="34">
        <v>0.64271026462160807</v>
      </c>
      <c r="WT174" s="34">
        <v>0.64055892005277892</v>
      </c>
      <c r="WU174" s="34">
        <v>0.63851534908992102</v>
      </c>
      <c r="WV174" s="34">
        <v>0.63634814612867996</v>
      </c>
      <c r="WW174" s="34">
        <v>0.63437660338635193</v>
      </c>
      <c r="WX174" s="34">
        <v>0.63270492084749796</v>
      </c>
      <c r="WY174" s="34">
        <v>0.63098193352640997</v>
      </c>
      <c r="WZ174" s="34">
        <v>0.62936167266685106</v>
      </c>
      <c r="XA174" s="34">
        <v>0.62808969233443401</v>
      </c>
      <c r="XB174" s="34">
        <v>0.62676302192431199</v>
      </c>
      <c r="XC174" s="34">
        <v>0.62579762989972698</v>
      </c>
      <c r="XD174" s="34">
        <v>0.62489433643279801</v>
      </c>
      <c r="XE174" s="34">
        <v>0.62400481228548199</v>
      </c>
      <c r="XF174" s="34">
        <v>0.62321828457683204</v>
      </c>
      <c r="XG174" s="34">
        <v>0.62229124272607206</v>
      </c>
      <c r="XH174" t="s">
        <v>843</v>
      </c>
      <c r="XI174" t="s">
        <v>1300</v>
      </c>
      <c r="XJ174" s="34">
        <v>0.66178297128082908</v>
      </c>
      <c r="XK174" s="34">
        <v>0.66481742989711501</v>
      </c>
      <c r="XL174" s="34">
        <v>0.66737192081003505</v>
      </c>
      <c r="XM174" s="34">
        <v>0.67008727583691696</v>
      </c>
      <c r="XN174" s="34">
        <v>0.67343965842019304</v>
      </c>
      <c r="XO174" s="34">
        <v>0.67815541324189399</v>
      </c>
      <c r="XP174" s="34">
        <v>0.683563982975253</v>
      </c>
      <c r="XQ174" s="34">
        <v>0.687829185169885</v>
      </c>
      <c r="XR174" s="34">
        <v>0.69012904745700598</v>
      </c>
      <c r="XS174" s="34">
        <v>0.69028711056811209</v>
      </c>
      <c r="XT174" s="34">
        <v>0.68890746783893808</v>
      </c>
      <c r="XU174" s="34">
        <v>0.68612938596491202</v>
      </c>
      <c r="XV174" s="34">
        <v>0.68182324752033907</v>
      </c>
      <c r="XW174" s="34">
        <v>0.67799275504759804</v>
      </c>
      <c r="XX174" s="34">
        <v>0.67534839289727999</v>
      </c>
      <c r="XY174" s="34">
        <v>0.67177138361245392</v>
      </c>
      <c r="XZ174" s="34">
        <v>0.66701279748540598</v>
      </c>
      <c r="YA174" s="34">
        <v>0.662181481792953</v>
      </c>
      <c r="YB174" s="34">
        <v>0.65660947689551907</v>
      </c>
      <c r="YC174" s="34">
        <v>0.65026651410710801</v>
      </c>
      <c r="YD174" s="34">
        <v>0.64436345426218589</v>
      </c>
      <c r="YE174" s="34">
        <v>0.63900909897913893</v>
      </c>
      <c r="YF174" s="34">
        <v>0.63388628873688002</v>
      </c>
      <c r="YG174" s="34">
        <v>0.62882458812127906</v>
      </c>
      <c r="YH174" s="34">
        <v>0.62392665226303301</v>
      </c>
      <c r="YI174" s="34">
        <v>0.61889323024912002</v>
      </c>
      <c r="YJ174" s="34">
        <v>0.613665354112362</v>
      </c>
      <c r="YK174" s="34">
        <v>0.60831181810610502</v>
      </c>
      <c r="YL174" s="34">
        <v>0.60310754092892704</v>
      </c>
      <c r="YM174" s="34">
        <v>0.598301308827625</v>
      </c>
      <c r="YN174" s="34">
        <v>0.59386684524806099</v>
      </c>
      <c r="YO174" s="34">
        <v>0.589822452117992</v>
      </c>
      <c r="YP174" s="34">
        <v>0.58598369154033703</v>
      </c>
      <c r="YQ174" s="34">
        <v>0.58354871333857705</v>
      </c>
      <c r="YR174" s="34">
        <v>0.58249499816834305</v>
      </c>
      <c r="YS174" s="34">
        <v>0.58176678445229701</v>
      </c>
      <c r="YT174" s="34">
        <v>0.58128651653525398</v>
      </c>
      <c r="YU174" s="34">
        <v>0.580904951622083</v>
      </c>
      <c r="YV174" s="34">
        <v>0.58064147602319105</v>
      </c>
      <c r="YW174" s="34">
        <v>0.58058597557479497</v>
      </c>
      <c r="YX174" s="34">
        <v>0.58074820143884898</v>
      </c>
      <c r="YY174" s="34">
        <v>0.58104125736738699</v>
      </c>
      <c r="YZ174" s="34">
        <v>0.58149115172613897</v>
      </c>
      <c r="ZA174" s="34">
        <v>0.58198822912417691</v>
      </c>
      <c r="ZB174" s="34">
        <v>0.58287502925345203</v>
      </c>
      <c r="ZC174" s="34">
        <v>0.58393774776097507</v>
      </c>
      <c r="ZD174" s="34">
        <v>0.58519610734296701</v>
      </c>
      <c r="ZE174" s="34">
        <v>0.58670734235701805</v>
      </c>
      <c r="ZF174" s="34">
        <v>0.58818281840078501</v>
      </c>
      <c r="ZG174" s="34">
        <v>0.58999462718643703</v>
      </c>
      <c r="ZH174" s="34">
        <v>0.59177926241049805</v>
      </c>
      <c r="ZI174" s="34">
        <v>0.59329985264487395</v>
      </c>
      <c r="ZJ174" s="34">
        <v>0.59476512498490497</v>
      </c>
      <c r="ZK174" s="34">
        <v>0.59615850702859907</v>
      </c>
      <c r="ZL174" s="34">
        <v>0.59733114475044102</v>
      </c>
      <c r="ZM174" s="34">
        <v>0.597962047714931</v>
      </c>
      <c r="ZN174" s="34">
        <v>0.59803411213522406</v>
      </c>
      <c r="ZO174" s="34">
        <v>0.59787319052155996</v>
      </c>
      <c r="ZP174" s="34">
        <v>0.59790889183604201</v>
      </c>
      <c r="ZQ174" s="34">
        <v>0.59794516308720702</v>
      </c>
      <c r="ZR174" s="34">
        <v>0.59804378202142505</v>
      </c>
      <c r="ZS174" s="34">
        <v>0.598379809939243</v>
      </c>
      <c r="ZT174" s="34">
        <v>0.59884302689180702</v>
      </c>
      <c r="ZU174" s="34">
        <v>0.59953565713927093</v>
      </c>
      <c r="ZV174" s="34">
        <v>0.600302133820105</v>
      </c>
      <c r="ZW174" s="34">
        <v>0.60093466797183404</v>
      </c>
      <c r="ZX174" s="34">
        <v>0.60143780086141396</v>
      </c>
      <c r="ZY174" s="34">
        <v>0.60183596976049802</v>
      </c>
      <c r="ZZ174" s="34">
        <v>0.60205252422233502</v>
      </c>
      <c r="AAA174" s="34">
        <v>0.60197652477052499</v>
      </c>
      <c r="AAB174" s="34">
        <v>0.60178382367095506</v>
      </c>
      <c r="AAC174" s="34">
        <v>0.60163438646161804</v>
      </c>
      <c r="AAD174" s="34">
        <v>0.60139408803407801</v>
      </c>
      <c r="AAE174" s="34">
        <v>0.60113941669633908</v>
      </c>
      <c r="AAF174" s="34">
        <v>0.60090923851274602</v>
      </c>
      <c r="AAG174" s="34">
        <v>0.60072293864790904</v>
      </c>
      <c r="AAH174" s="34">
        <v>0.60047026550406601</v>
      </c>
      <c r="AAI174" s="34">
        <v>0.60016382699868898</v>
      </c>
      <c r="AAJ174" s="34">
        <v>0.59871167055575603</v>
      </c>
      <c r="AAK174" s="34">
        <v>0.59606447147236208</v>
      </c>
      <c r="AAL174" s="34">
        <v>0.59339351254835793</v>
      </c>
      <c r="AAM174" s="34">
        <v>0.59066034294053305</v>
      </c>
      <c r="AAN174" s="34">
        <v>0.58796527292685397</v>
      </c>
      <c r="AAO174" s="34">
        <v>0.58559129738387594</v>
      </c>
      <c r="AAP174" s="34">
        <v>0.58343100157385397</v>
      </c>
      <c r="AAQ174" s="34">
        <v>0.58109606532038593</v>
      </c>
      <c r="AAR174" s="34">
        <v>0.57883027136356002</v>
      </c>
      <c r="AAS174" s="34">
        <v>0.57702067192204898</v>
      </c>
      <c r="AAT174" s="34">
        <v>0.57528524857375696</v>
      </c>
      <c r="AAU174" s="34">
        <v>0.57343920392584502</v>
      </c>
      <c r="AAV174" s="34">
        <v>0.57181460578074206</v>
      </c>
      <c r="AAW174" s="34">
        <v>0.57041310394560596</v>
      </c>
      <c r="AAX174" s="34">
        <v>0.56895600606812802</v>
      </c>
      <c r="AAY174" s="34">
        <v>0.56770977568540604</v>
      </c>
      <c r="AAZ174" s="34">
        <v>0.56669563705892601</v>
      </c>
      <c r="ABA174" s="34">
        <v>0.56566820276497698</v>
      </c>
      <c r="ABB174" s="34">
        <v>0.56486221162611305</v>
      </c>
      <c r="ABC174" s="34">
        <v>0.56403212172442896</v>
      </c>
      <c r="ABD174" s="34">
        <v>0.56321432362619905</v>
      </c>
      <c r="ABE174" s="34">
        <v>0.56240002843635606</v>
      </c>
      <c r="ABF174" s="34">
        <v>0.56145799864338997</v>
      </c>
      <c r="ABG174" t="s">
        <v>843</v>
      </c>
      <c r="ABH174" t="s">
        <v>843</v>
      </c>
      <c r="ABI174" t="s">
        <v>1300</v>
      </c>
      <c r="ABJ174" s="34">
        <v>0.61499074801652698</v>
      </c>
      <c r="ABK174" s="34">
        <v>0.618947952390559</v>
      </c>
      <c r="ABL174" s="34">
        <v>0.62231121857840899</v>
      </c>
      <c r="ABM174" s="34">
        <v>0.62499056817324405</v>
      </c>
      <c r="ABN174" s="34">
        <v>0.62705010674368999</v>
      </c>
      <c r="ABO174" s="34">
        <v>0.62974635671423496</v>
      </c>
      <c r="ABP174" s="34">
        <v>0.63320335397711291</v>
      </c>
      <c r="ABQ174" s="34">
        <v>0.63673448311473702</v>
      </c>
      <c r="ABR174" s="34">
        <v>0.64005444598591699</v>
      </c>
      <c r="ABS174" s="34">
        <v>0.64239993625667291</v>
      </c>
      <c r="ABT174" s="34">
        <v>0.64389546643652695</v>
      </c>
      <c r="ABU174" s="34">
        <v>0.64443530701754392</v>
      </c>
      <c r="ABV174" s="34">
        <v>0.643569597681935</v>
      </c>
      <c r="ABW174" s="34">
        <v>0.64539046923703391</v>
      </c>
      <c r="ABX174" s="34">
        <v>0.64980894583052407</v>
      </c>
      <c r="ABY174" s="34">
        <v>0.65066876475216406</v>
      </c>
      <c r="ABZ174" s="34">
        <v>0.64820947462954703</v>
      </c>
      <c r="ACA174" s="34">
        <v>0.64530597370560405</v>
      </c>
      <c r="ACB174" s="34">
        <v>0.641215819082538</v>
      </c>
      <c r="ACC174" s="34">
        <v>0.636284988697569</v>
      </c>
      <c r="ACD174" s="34">
        <v>0.63181615846872896</v>
      </c>
      <c r="ACE174" s="34">
        <v>0.62757989347536602</v>
      </c>
      <c r="ACF174" s="34">
        <v>0.62344567836273501</v>
      </c>
      <c r="ACG174" s="34">
        <v>0.61913332410355804</v>
      </c>
      <c r="ACH174" s="34">
        <v>0.61473048584566004</v>
      </c>
      <c r="ACI174" s="34">
        <v>0.610386011583119</v>
      </c>
      <c r="ACJ174" s="34">
        <v>0.60642781875658602</v>
      </c>
      <c r="ACK174" s="34">
        <v>0.60264845506787701</v>
      </c>
      <c r="ACL174" s="34">
        <v>0.59874364177113204</v>
      </c>
      <c r="ACM174" s="34">
        <v>0.59518240044555804</v>
      </c>
      <c r="ACN174" s="34">
        <v>0.59163457782242301</v>
      </c>
      <c r="ACO174" s="34">
        <v>0.58766950929679895</v>
      </c>
      <c r="ACP174" s="34">
        <v>0.58357385042172194</v>
      </c>
      <c r="ACQ174" s="34">
        <v>0.57986852455332094</v>
      </c>
      <c r="ACR174" s="34">
        <v>0.57649280018034799</v>
      </c>
      <c r="ACS174" s="34">
        <v>0.57294699646643099</v>
      </c>
      <c r="ACT174" s="34">
        <v>0.56985648647115494</v>
      </c>
      <c r="ACU174" s="34">
        <v>0.56738759248719395</v>
      </c>
      <c r="ACV174" s="34">
        <v>0.56590409276554399</v>
      </c>
      <c r="ACW174" s="34">
        <v>0.56573590963820897</v>
      </c>
      <c r="ACX174" s="34">
        <v>0.56607194244604297</v>
      </c>
      <c r="ACY174" s="34">
        <v>0.56645094186987199</v>
      </c>
      <c r="ACZ174" s="34">
        <v>0.56663765593269499</v>
      </c>
      <c r="ADA174" s="34">
        <v>0.56701241186411</v>
      </c>
      <c r="ADB174" s="34">
        <v>0.56745846009829204</v>
      </c>
      <c r="ADC174" s="34">
        <v>0.56799295257671401</v>
      </c>
      <c r="ADD174" s="34">
        <v>0.56879976408139199</v>
      </c>
      <c r="ADE174" s="34">
        <v>0.56958801054408703</v>
      </c>
      <c r="ADF174" s="34">
        <v>0.57031133842814197</v>
      </c>
      <c r="ADG174" s="34">
        <v>0.57133902453584906</v>
      </c>
      <c r="ADH174" s="34">
        <v>0.57254561251086</v>
      </c>
      <c r="ADI174" s="34">
        <v>0.57390310648663301</v>
      </c>
      <c r="ADJ174" s="34">
        <v>0.57535321821036101</v>
      </c>
      <c r="ADK174" s="34">
        <v>0.57692074648570002</v>
      </c>
      <c r="ADL174" s="34">
        <v>0.57875858714815498</v>
      </c>
      <c r="ADM174" s="34">
        <v>0.58041979376411001</v>
      </c>
      <c r="ADN174" s="34">
        <v>0.58180481979361198</v>
      </c>
      <c r="ADO174" s="34">
        <v>0.58315148907397696</v>
      </c>
      <c r="ADP174" s="34">
        <v>0.584646701415662</v>
      </c>
      <c r="ADQ174" s="34">
        <v>0.58593798353654802</v>
      </c>
      <c r="ADR174" s="34">
        <v>0.58658593386120206</v>
      </c>
      <c r="ADS174" s="34">
        <v>0.58678921950459606</v>
      </c>
      <c r="ADT174" s="34">
        <v>0.58677298311444703</v>
      </c>
      <c r="ADU174" s="34">
        <v>0.58682897750447094</v>
      </c>
      <c r="ADV174" s="34">
        <v>0.58680052873418498</v>
      </c>
      <c r="ADW174" s="34">
        <v>0.58681991853231896</v>
      </c>
      <c r="ADX174" s="34">
        <v>0.58721814035976694</v>
      </c>
      <c r="ADY174" s="34">
        <v>0.58776443682104107</v>
      </c>
      <c r="ADZ174" s="34">
        <v>0.58844339622641495</v>
      </c>
      <c r="AEA174" s="34">
        <v>0.58908753638020894</v>
      </c>
      <c r="AEB174" s="34">
        <v>0.589784721999422</v>
      </c>
      <c r="AEC174" s="34">
        <v>0.59050254166398597</v>
      </c>
      <c r="AED174" s="34">
        <v>0.59100296889118398</v>
      </c>
      <c r="AEE174" s="34">
        <v>0.59129899977341094</v>
      </c>
      <c r="AEF174" s="34">
        <v>0.59129728852086405</v>
      </c>
      <c r="AEG174" s="34">
        <v>0.59108375667578494</v>
      </c>
      <c r="AEH174" s="34">
        <v>0.59103229809607793</v>
      </c>
      <c r="AEI174" s="34">
        <v>0.59102228047182204</v>
      </c>
      <c r="AEJ174" s="34">
        <v>0.59079107371742201</v>
      </c>
      <c r="AEK174" s="34">
        <v>0.59062592702462202</v>
      </c>
      <c r="AEL174" s="34">
        <v>0.59058294481367601</v>
      </c>
      <c r="AEM174" s="34">
        <v>0.59029551258664703</v>
      </c>
      <c r="AEN174" s="34">
        <v>0.58992781824834506</v>
      </c>
      <c r="AEO174" s="34">
        <v>0.58889482114255198</v>
      </c>
      <c r="AEP174" s="34">
        <v>0.586846599470917</v>
      </c>
      <c r="AEQ174" s="34">
        <v>0.584355364403078</v>
      </c>
      <c r="AER174" s="34">
        <v>0.581965278948256</v>
      </c>
      <c r="AES174" s="34">
        <v>0.57999797002402098</v>
      </c>
      <c r="AET174" s="34">
        <v>0.57806981798424306</v>
      </c>
      <c r="AEU174" s="34">
        <v>0.57609732824427506</v>
      </c>
      <c r="AEV174" s="34">
        <v>0.57417479049085007</v>
      </c>
      <c r="AEW174" s="34">
        <v>0.57250781223172298</v>
      </c>
      <c r="AEX174" s="34">
        <v>0.57088677423803602</v>
      </c>
      <c r="AEY174" s="34">
        <v>0.56930213237330396</v>
      </c>
      <c r="AEZ174" s="34">
        <v>0.56808621588736297</v>
      </c>
      <c r="AFA174" s="34">
        <v>0.56682027649769606</v>
      </c>
      <c r="AFB174" s="34">
        <v>0.56584390996423795</v>
      </c>
      <c r="AFC174" s="34">
        <v>0.56501831501831501</v>
      </c>
      <c r="AFD174" s="34">
        <v>0.56431124164042301</v>
      </c>
      <c r="AFE174" s="34">
        <v>0.56364411900614897</v>
      </c>
      <c r="AFF174" s="34">
        <v>0.56292170932847807</v>
      </c>
      <c r="AFG174" t="s">
        <v>843</v>
      </c>
      <c r="AFH174" t="s">
        <v>843</v>
      </c>
      <c r="AFI174" s="34"/>
      <c r="AFJ174" s="34"/>
      <c r="AFK174" s="34"/>
      <c r="AFL174" s="34"/>
      <c r="AFM174" s="34"/>
      <c r="AFN174" s="34"/>
      <c r="AFO174" s="34"/>
      <c r="AFP174" s="34"/>
      <c r="AFQ174" s="34"/>
      <c r="AFR174" s="34"/>
      <c r="AFS174" s="34"/>
      <c r="AFT174" s="34"/>
      <c r="AFU174" s="34"/>
      <c r="AFV174" s="34"/>
      <c r="AFW174" s="34"/>
      <c r="AFX174" s="34"/>
      <c r="AFY174" s="34"/>
      <c r="AFZ174" s="34"/>
      <c r="AGA174" s="34"/>
      <c r="AGB174" t="s">
        <v>843</v>
      </c>
      <c r="AGC174" t="s">
        <v>843</v>
      </c>
      <c r="AGD174" t="s">
        <v>843</v>
      </c>
      <c r="AGE174" t="s">
        <v>843</v>
      </c>
      <c r="AGF174" s="34"/>
      <c r="AGG174" t="s">
        <v>843</v>
      </c>
      <c r="AGH174" t="s">
        <v>843</v>
      </c>
      <c r="AGI174" t="s">
        <v>843</v>
      </c>
      <c r="AGJ174" t="s">
        <v>843</v>
      </c>
      <c r="AGK174" t="s">
        <v>843</v>
      </c>
      <c r="AGL174" t="s">
        <v>843</v>
      </c>
      <c r="AGM174" t="s">
        <v>843</v>
      </c>
      <c r="AGN174" t="s">
        <v>843</v>
      </c>
      <c r="AGO174" s="34"/>
      <c r="AGP174" s="34"/>
      <c r="AGQ174" t="s">
        <v>1460</v>
      </c>
      <c r="AGR174" t="s">
        <v>843</v>
      </c>
      <c r="AGS174" s="34"/>
      <c r="AGT174" s="34"/>
      <c r="AGU174" t="s">
        <v>1460</v>
      </c>
      <c r="AGV174" t="s">
        <v>843</v>
      </c>
      <c r="AGW174" s="34"/>
      <c r="AGX174" s="34"/>
      <c r="AGY174" t="s">
        <v>1460</v>
      </c>
      <c r="AGZ174" t="s">
        <v>843</v>
      </c>
      <c r="AHA174" s="34"/>
      <c r="AHB174" s="34"/>
      <c r="AHC174" t="s">
        <v>1460</v>
      </c>
      <c r="AHD174" t="s">
        <v>843</v>
      </c>
      <c r="AHE174" s="34">
        <v>0.249</v>
      </c>
      <c r="AHF174" s="34">
        <v>2006</v>
      </c>
      <c r="AHG174" t="s">
        <v>832</v>
      </c>
      <c r="AHH174" t="s">
        <v>843</v>
      </c>
      <c r="AHI174" t="s">
        <v>465</v>
      </c>
      <c r="AHJ174" s="34">
        <v>0.23300600051879883</v>
      </c>
      <c r="AHK174" s="34">
        <v>0.22927777469158173</v>
      </c>
      <c r="AHL174" s="34">
        <v>0.23296627402305603</v>
      </c>
      <c r="AHM174" s="34">
        <v>0.22429254651069641</v>
      </c>
      <c r="AHN174" s="34">
        <v>0.22539059817790985</v>
      </c>
      <c r="AHO174" t="s">
        <v>843</v>
      </c>
      <c r="AHP174" s="34"/>
      <c r="AHQ174" s="34"/>
      <c r="AHR174" s="34"/>
      <c r="AHS174" s="34"/>
      <c r="AHT174" s="34"/>
      <c r="AHU174" t="s">
        <v>843</v>
      </c>
      <c r="AHV174" s="34">
        <v>0.23318344354629517</v>
      </c>
      <c r="AHW174" s="34">
        <v>0.2341856062412262</v>
      </c>
      <c r="AHX174" s="34">
        <v>0.22861409187316895</v>
      </c>
      <c r="AHY174" s="34">
        <v>0.22186313569545746</v>
      </c>
      <c r="AHZ174" s="34">
        <v>0.21583952009677887</v>
      </c>
      <c r="AIA174" t="s">
        <v>465</v>
      </c>
      <c r="AIB174" t="s">
        <v>843</v>
      </c>
      <c r="AIC174" s="34">
        <v>0.23236477375030518</v>
      </c>
      <c r="AID174" s="34">
        <v>0.23972673714160919</v>
      </c>
      <c r="AIE174" s="34">
        <v>0.22703947126865387</v>
      </c>
      <c r="AIF174" s="34">
        <v>0.21781089901924133</v>
      </c>
      <c r="AIG174" s="34">
        <v>0.21167938411235809</v>
      </c>
      <c r="AIH174" t="s">
        <v>465</v>
      </c>
      <c r="AII174" t="s">
        <v>843</v>
      </c>
      <c r="AIJ174" s="34">
        <v>0.36520802974700928</v>
      </c>
      <c r="AIK174" s="34">
        <v>0.31231799721717834</v>
      </c>
      <c r="AIL174" s="34">
        <v>0.29188299179077148</v>
      </c>
      <c r="AIM174" s="34">
        <v>0.30326798558235168</v>
      </c>
      <c r="AIN174" s="34">
        <v>0.36285001039505005</v>
      </c>
      <c r="AIO174" t="s">
        <v>1607</v>
      </c>
      <c r="AIP174" s="34">
        <v>0.26125666499137878</v>
      </c>
      <c r="AIQ174" t="s">
        <v>843</v>
      </c>
      <c r="AIR174" s="34">
        <v>0.32661999999999997</v>
      </c>
      <c r="AIS174" s="34">
        <v>0.27207999999999999</v>
      </c>
      <c r="AIT174" s="34">
        <v>0.26552999999999999</v>
      </c>
      <c r="AIU174" s="34">
        <v>0.26979999999999998</v>
      </c>
      <c r="AIV174" s="34">
        <v>0.22141</v>
      </c>
      <c r="AIW174" s="34">
        <v>0.21210000000000001</v>
      </c>
      <c r="AIX174" t="s">
        <v>843</v>
      </c>
      <c r="AIY174" s="34">
        <v>8.6999999999999994E-2</v>
      </c>
      <c r="AIZ174" s="34">
        <v>9.6000000000000002E-2</v>
      </c>
      <c r="AJA174" s="34">
        <v>4.9000000000000002E-2</v>
      </c>
      <c r="AJB174" s="34">
        <v>3.5000000000000003E-2</v>
      </c>
      <c r="AJC174" s="34">
        <v>3.2000000000000001E-2</v>
      </c>
      <c r="AJD174" s="34">
        <v>3.2000000000000001E-2</v>
      </c>
      <c r="AJE174" t="s">
        <v>843</v>
      </c>
      <c r="AJF174" s="34"/>
      <c r="AJG174" s="34"/>
      <c r="AJH174" s="34"/>
      <c r="AJI174" s="34"/>
      <c r="AJJ174" s="34"/>
      <c r="AJK174" t="s">
        <v>1460</v>
      </c>
      <c r="AJL174" t="s">
        <v>843</v>
      </c>
      <c r="AJM174" t="s">
        <v>843</v>
      </c>
      <c r="AJN174" s="34">
        <v>-8.0023659393191338E-3</v>
      </c>
      <c r="AJO174" s="34">
        <v>-1.5790339559316635E-2</v>
      </c>
      <c r="AJP174" s="34">
        <v>-1.9641559571027756E-2</v>
      </c>
      <c r="AJQ174" s="34">
        <v>-5.8389488607645035E-2</v>
      </c>
      <c r="AJR174" s="34"/>
      <c r="AJS174" t="s">
        <v>832</v>
      </c>
      <c r="AJT174" t="s">
        <v>843</v>
      </c>
      <c r="AJU174" t="s">
        <v>843</v>
      </c>
      <c r="AJV174" t="s">
        <v>843</v>
      </c>
      <c r="AJW174" s="34"/>
      <c r="AJX174" s="34"/>
      <c r="AJY174" s="34"/>
      <c r="AJZ174" s="34"/>
      <c r="AKA174" s="34"/>
      <c r="AKB174" t="s">
        <v>1460</v>
      </c>
      <c r="AKC174" t="s">
        <v>843</v>
      </c>
      <c r="AKD174" t="s">
        <v>843</v>
      </c>
      <c r="AKE174" t="s">
        <v>843</v>
      </c>
      <c r="AKF174" s="34">
        <v>-2.9207773040980101E-3</v>
      </c>
      <c r="AKG174" s="34">
        <v>-1.0660714469850063E-2</v>
      </c>
      <c r="AKH174" s="34">
        <v>-2.0123442634940147E-2</v>
      </c>
      <c r="AKI174" s="34">
        <v>-6.0996804386377335E-2</v>
      </c>
      <c r="AKJ174" s="34"/>
      <c r="AKK174" t="s">
        <v>832</v>
      </c>
      <c r="AKL174" t="s">
        <v>843</v>
      </c>
      <c r="AKM174" s="34"/>
      <c r="AKN174" t="s">
        <v>1460</v>
      </c>
      <c r="AKO174" t="s">
        <v>843</v>
      </c>
      <c r="AKP174" s="34"/>
      <c r="AKQ174" t="s">
        <v>1460</v>
      </c>
      <c r="AKR174" t="s">
        <v>843</v>
      </c>
      <c r="AKS174" s="34"/>
      <c r="AKT174" t="s">
        <v>1460</v>
      </c>
      <c r="AKU174" t="s">
        <v>843</v>
      </c>
      <c r="AKV174" s="34"/>
      <c r="AKW174" t="s">
        <v>1460</v>
      </c>
      <c r="AKX174" t="s">
        <v>843</v>
      </c>
      <c r="AKY174" s="34"/>
      <c r="AKZ174" s="34"/>
      <c r="ALA174" s="34"/>
      <c r="ALB174" s="34"/>
      <c r="ALC174" s="34"/>
      <c r="ALD174" t="s">
        <v>1460</v>
      </c>
      <c r="ALE174" t="s">
        <v>843</v>
      </c>
      <c r="ALF174" t="s">
        <v>843</v>
      </c>
      <c r="ALG174" t="s">
        <v>843</v>
      </c>
      <c r="ALH174" s="34"/>
      <c r="ALI174" s="34"/>
      <c r="ALJ174" s="34"/>
      <c r="ALK174" s="34"/>
      <c r="ALL174" s="34">
        <v>0.19599011540412903</v>
      </c>
      <c r="ALM174" t="s">
        <v>465</v>
      </c>
    </row>
    <row r="175" spans="1:1001">
      <c r="A175" t="s">
        <v>512</v>
      </c>
      <c r="B175" t="s">
        <v>124</v>
      </c>
      <c r="C175" t="s">
        <v>356</v>
      </c>
      <c r="D175" s="34">
        <v>4.5811980962753296E-2</v>
      </c>
      <c r="E175" t="s">
        <v>432</v>
      </c>
      <c r="F175" s="34">
        <v>5.7381805032491684E-2</v>
      </c>
      <c r="G175" t="s">
        <v>1464</v>
      </c>
      <c r="H175" s="34">
        <v>4.2948417365550995E-2</v>
      </c>
      <c r="I175" t="s">
        <v>1294</v>
      </c>
      <c r="J175" s="34">
        <v>3.7337351590394974E-2</v>
      </c>
      <c r="K175" t="s">
        <v>1521</v>
      </c>
      <c r="L175" s="34"/>
      <c r="M175" t="s">
        <v>432</v>
      </c>
      <c r="N175" s="34">
        <v>0.38717794418334961</v>
      </c>
      <c r="O175" s="34">
        <v>0.47364068031311035</v>
      </c>
      <c r="P175" t="s">
        <v>432</v>
      </c>
      <c r="Q175" s="34">
        <v>0.38717794418334961</v>
      </c>
      <c r="R175" t="s">
        <v>432</v>
      </c>
      <c r="S175" s="34">
        <v>0.50480484962463379</v>
      </c>
      <c r="T175" t="s">
        <v>432</v>
      </c>
      <c r="U175" s="34">
        <v>0.37566778063774109</v>
      </c>
      <c r="V175" t="s">
        <v>432</v>
      </c>
      <c r="W175" t="s">
        <v>843</v>
      </c>
      <c r="X175" t="s">
        <v>1464</v>
      </c>
      <c r="Y175" s="34">
        <v>0.38198006153106689</v>
      </c>
      <c r="Z175" s="34">
        <v>0.46820086240768433</v>
      </c>
      <c r="AA175" t="s">
        <v>1464</v>
      </c>
      <c r="AB175" s="34">
        <v>0.38198006153106689</v>
      </c>
      <c r="AC175" t="s">
        <v>1464</v>
      </c>
      <c r="AD175" s="34">
        <v>0.48353147506713867</v>
      </c>
      <c r="AE175" t="s">
        <v>1464</v>
      </c>
      <c r="AF175" s="34">
        <v>0.36138215661048889</v>
      </c>
      <c r="AG175" t="s">
        <v>1464</v>
      </c>
      <c r="AH175" t="s">
        <v>843</v>
      </c>
      <c r="AI175" t="s">
        <v>1294</v>
      </c>
      <c r="AJ175" s="34">
        <v>0.29885569214820862</v>
      </c>
      <c r="AK175" s="34">
        <v>0.39474946260452271</v>
      </c>
      <c r="AL175" t="s">
        <v>1294</v>
      </c>
      <c r="AM175" s="34">
        <v>0.29885569214820862</v>
      </c>
      <c r="AN175" t="s">
        <v>1294</v>
      </c>
      <c r="AO175" s="34">
        <v>0.37924191355705261</v>
      </c>
      <c r="AP175" t="s">
        <v>1294</v>
      </c>
      <c r="AQ175" s="34">
        <v>0.28394827246665955</v>
      </c>
      <c r="AR175" t="s">
        <v>1294</v>
      </c>
      <c r="AS175" t="s">
        <v>843</v>
      </c>
      <c r="AT175" t="s">
        <v>1521</v>
      </c>
      <c r="AU175" s="34">
        <v>0.30630838871002197</v>
      </c>
      <c r="AV175" s="34">
        <v>0.39848527312278748</v>
      </c>
      <c r="AW175" t="s">
        <v>1521</v>
      </c>
      <c r="AX175" s="34">
        <v>0.30630838871002197</v>
      </c>
      <c r="AY175" t="s">
        <v>1521</v>
      </c>
      <c r="AZ175" s="34">
        <v>0.37924191355705261</v>
      </c>
      <c r="BA175" t="s">
        <v>1521</v>
      </c>
      <c r="BB175" s="34">
        <v>0.28886973857879639</v>
      </c>
      <c r="BC175" t="s">
        <v>1521</v>
      </c>
      <c r="BD175" t="s">
        <v>843</v>
      </c>
      <c r="BE175" s="34">
        <v>0.54523499805254672</v>
      </c>
      <c r="BF175" t="s">
        <v>465</v>
      </c>
      <c r="BG175" t="s">
        <v>843</v>
      </c>
      <c r="BH175" t="s">
        <v>432</v>
      </c>
      <c r="BI175" s="34">
        <v>1.626545786857605</v>
      </c>
      <c r="BJ175" t="s">
        <v>819</v>
      </c>
      <c r="BK175" s="34">
        <v>2.5847194194793701</v>
      </c>
      <c r="BL175" t="s">
        <v>1294</v>
      </c>
      <c r="BM175" s="34">
        <v>3.1874103546142578</v>
      </c>
      <c r="BN175" t="s">
        <v>1521</v>
      </c>
      <c r="BO175" s="34">
        <v>4.0649642944335938</v>
      </c>
      <c r="BP175" t="s">
        <v>843</v>
      </c>
      <c r="BQ175" s="34">
        <v>3.5785300731658936</v>
      </c>
      <c r="BR175" t="s">
        <v>830</v>
      </c>
      <c r="BS175" s="34"/>
      <c r="BT175" t="s">
        <v>843</v>
      </c>
      <c r="BU175" s="34">
        <v>3.290870189666748</v>
      </c>
      <c r="BV175" t="s">
        <v>1557</v>
      </c>
      <c r="BW175" t="s">
        <v>843</v>
      </c>
      <c r="BX175" s="34">
        <v>2.9942822456359863</v>
      </c>
      <c r="BY175" t="s">
        <v>924</v>
      </c>
      <c r="BZ175" t="s">
        <v>843</v>
      </c>
      <c r="CA175" t="s">
        <v>432</v>
      </c>
      <c r="CB175" s="34">
        <v>7.1998331695795059E-3</v>
      </c>
      <c r="CC175" s="34">
        <v>5.3491159342229366E-3</v>
      </c>
      <c r="CD175" s="34">
        <v>5.8623985387384892E-3</v>
      </c>
      <c r="CE175" s="34">
        <v>4.331687930971384E-3</v>
      </c>
      <c r="CF175" s="34">
        <v>4.3317116796970367E-3</v>
      </c>
      <c r="CG175" t="s">
        <v>843</v>
      </c>
      <c r="CH175" t="s">
        <v>819</v>
      </c>
      <c r="CI175" s="34">
        <v>6.6169267520308495E-3</v>
      </c>
      <c r="CJ175" s="34">
        <v>5.8855745010077953E-3</v>
      </c>
      <c r="CK175" s="34">
        <v>5.784907378256321E-3</v>
      </c>
      <c r="CL175" s="34">
        <v>5.5314740166068077E-3</v>
      </c>
      <c r="CM175" s="34">
        <v>5.4047880694270134E-3</v>
      </c>
      <c r="CN175" t="s">
        <v>843</v>
      </c>
      <c r="CO175" t="s">
        <v>1294</v>
      </c>
      <c r="CP175" s="34">
        <v>6.0282209888100624E-3</v>
      </c>
      <c r="CQ175" s="34">
        <v>5.742665845900774E-3</v>
      </c>
      <c r="CR175" s="34">
        <v>5.5948402732610703E-3</v>
      </c>
      <c r="CS175" s="34">
        <v>5.4047619923949242E-3</v>
      </c>
      <c r="CT175" s="34">
        <v>5.404710303992033E-3</v>
      </c>
      <c r="CU175" t="s">
        <v>843</v>
      </c>
      <c r="CV175" t="s">
        <v>1521</v>
      </c>
      <c r="CW175" s="34">
        <v>5.7653733529150486E-3</v>
      </c>
      <c r="CX175" s="34">
        <v>5.6581948883831501E-3</v>
      </c>
      <c r="CY175" s="34">
        <v>5.4681217297911644E-3</v>
      </c>
      <c r="CZ175" s="34">
        <v>5.4047699086368084E-3</v>
      </c>
      <c r="DA175" s="34">
        <v>5.4047903977334499E-3</v>
      </c>
      <c r="DB175" t="s">
        <v>843</v>
      </c>
      <c r="DC175" s="34">
        <v>7.616703987121582</v>
      </c>
      <c r="DD175" s="34">
        <v>8.0785589218139648</v>
      </c>
      <c r="DE175" s="34">
        <v>8.5261259078979492</v>
      </c>
      <c r="DF175" s="34">
        <v>8.9701213836669922</v>
      </c>
      <c r="DG175" s="34">
        <v>9.3768482208251953</v>
      </c>
      <c r="DH175" t="s">
        <v>1464</v>
      </c>
      <c r="DI175" t="s">
        <v>843</v>
      </c>
      <c r="DJ175" s="34">
        <v>7.8938169479370117</v>
      </c>
      <c r="DK175" s="34">
        <v>8.3485279083251953</v>
      </c>
      <c r="DL175" s="34">
        <v>8.7925224304199219</v>
      </c>
      <c r="DM175" s="34">
        <v>9.2178840637207031</v>
      </c>
      <c r="DN175" s="34">
        <v>9.6152935028076172</v>
      </c>
      <c r="DO175" t="s">
        <v>1294</v>
      </c>
      <c r="DP175" t="s">
        <v>843</v>
      </c>
      <c r="DQ175" s="34">
        <v>9.7742576599121094</v>
      </c>
      <c r="DR175" t="s">
        <v>1521</v>
      </c>
      <c r="DS175" t="s">
        <v>843</v>
      </c>
      <c r="DT175" t="s">
        <v>843</v>
      </c>
      <c r="DU175" s="34">
        <v>10.199999999999999</v>
      </c>
      <c r="DV175" t="s">
        <v>1461</v>
      </c>
      <c r="DW175" t="s">
        <v>843</v>
      </c>
      <c r="DX175" t="s">
        <v>843</v>
      </c>
      <c r="DY175" t="s">
        <v>432</v>
      </c>
      <c r="DZ175" s="34">
        <v>3.1654287595301867E-3</v>
      </c>
      <c r="EA175" s="34">
        <v>4.3639675714075565E-3</v>
      </c>
      <c r="EB175" s="34">
        <v>6.4781908877193928E-3</v>
      </c>
      <c r="EC175" s="34">
        <v>1.2190032750368118E-2</v>
      </c>
      <c r="ED175" s="34">
        <v>1.4963573776185513E-2</v>
      </c>
      <c r="EE175" t="s">
        <v>843</v>
      </c>
      <c r="EF175" t="s">
        <v>819</v>
      </c>
      <c r="EG175" s="34">
        <v>3.4870149102061987E-4</v>
      </c>
      <c r="EH175" s="34">
        <v>4.510972648859024E-3</v>
      </c>
      <c r="EI175" s="34">
        <v>5.4553477093577385E-3</v>
      </c>
      <c r="EJ175" s="34">
        <v>1.9240518668084405E-5</v>
      </c>
      <c r="EK175" s="34">
        <v>-1.0592990554869175E-2</v>
      </c>
      <c r="EL175" t="s">
        <v>843</v>
      </c>
      <c r="EM175" t="s">
        <v>1294</v>
      </c>
      <c r="EN175" s="34">
        <v>-1.8499433062970638E-3</v>
      </c>
      <c r="EO175" s="34">
        <v>-6.7582860356196761E-4</v>
      </c>
      <c r="EP175" s="34">
        <v>-1.6105297952890396E-2</v>
      </c>
      <c r="EQ175" s="34">
        <v>-2.945990301668644E-2</v>
      </c>
      <c r="ER175" s="34">
        <v>-2.0564353093504906E-2</v>
      </c>
      <c r="ES175" t="s">
        <v>843</v>
      </c>
      <c r="ET175" t="s">
        <v>1521</v>
      </c>
      <c r="EU175" s="34">
        <v>-5.1363012753427029E-3</v>
      </c>
      <c r="EV175" s="34">
        <v>-8.2682687789201736E-3</v>
      </c>
      <c r="EW175" s="34">
        <v>-2.0149029791355133E-2</v>
      </c>
      <c r="EX175" s="34">
        <v>-3.1096631661057472E-2</v>
      </c>
      <c r="EY175" s="34">
        <v>-3.026963397860527E-2</v>
      </c>
      <c r="EZ175" t="s">
        <v>843</v>
      </c>
      <c r="FA175" t="s">
        <v>465</v>
      </c>
      <c r="FB175" s="34">
        <v>-4.2330138385295868E-3</v>
      </c>
      <c r="FC175" s="34">
        <v>-5.191451869904995E-3</v>
      </c>
      <c r="FD175" s="34">
        <v>-1.7498646629974246E-3</v>
      </c>
      <c r="FE175" s="34">
        <v>-1.8796479562297463E-3</v>
      </c>
      <c r="FF175" s="34">
        <v>1.3925275765359402E-2</v>
      </c>
      <c r="FG175" t="s">
        <v>843</v>
      </c>
      <c r="FH175" s="34"/>
      <c r="FI175" s="34"/>
      <c r="FJ175" s="34"/>
      <c r="FK175" s="34"/>
      <c r="FL175" s="34"/>
      <c r="FM175" t="s">
        <v>843</v>
      </c>
      <c r="FN175" t="s">
        <v>843</v>
      </c>
      <c r="FO175" s="34">
        <v>0.69259000000000004</v>
      </c>
      <c r="FP175" t="s">
        <v>1462</v>
      </c>
      <c r="FQ175" t="s">
        <v>843</v>
      </c>
      <c r="FR175" t="s">
        <v>843</v>
      </c>
      <c r="FS175" s="34">
        <v>0.79902000000000006</v>
      </c>
      <c r="FT175" t="s">
        <v>1462</v>
      </c>
      <c r="FU175" t="s">
        <v>843</v>
      </c>
      <c r="FV175" t="s">
        <v>843</v>
      </c>
      <c r="FW175" s="34">
        <v>0.58573999999999993</v>
      </c>
      <c r="FX175" t="s">
        <v>1462</v>
      </c>
      <c r="FY175" t="s">
        <v>843</v>
      </c>
      <c r="FZ175" s="34">
        <v>-6.8147875368595123E-2</v>
      </c>
      <c r="GA175" s="34">
        <v>-7.8755445778369904E-2</v>
      </c>
      <c r="GB175" s="34">
        <v>-9.0585187077522278E-2</v>
      </c>
      <c r="GC175" s="34">
        <v>-7.0792235434055328E-2</v>
      </c>
      <c r="GD175" s="34">
        <v>-4.9899071455001831E-2</v>
      </c>
      <c r="GE175" t="s">
        <v>830</v>
      </c>
      <c r="GF175" t="s">
        <v>843</v>
      </c>
      <c r="GG175" s="34">
        <v>-6.766432523727417E-2</v>
      </c>
      <c r="GH175" s="34">
        <v>-7.7391199767589569E-2</v>
      </c>
      <c r="GI175" s="34">
        <v>-9.1623112559318542E-2</v>
      </c>
      <c r="GJ175" s="34">
        <v>-7.2853855788707733E-2</v>
      </c>
      <c r="GK175" s="34">
        <v>-5.7733174413442612E-2</v>
      </c>
      <c r="GL175" t="s">
        <v>832</v>
      </c>
      <c r="GM175" t="s">
        <v>843</v>
      </c>
      <c r="GN175" s="34"/>
      <c r="GO175" t="s">
        <v>1460</v>
      </c>
      <c r="GP175" t="s">
        <v>843</v>
      </c>
      <c r="GQ175" t="s">
        <v>843</v>
      </c>
      <c r="GR175" s="34">
        <v>8.1594020128250122E-2</v>
      </c>
      <c r="GS175" s="34">
        <v>8.901418000459671E-2</v>
      </c>
      <c r="GT175" s="34">
        <v>8.6599975824356079E-2</v>
      </c>
      <c r="GU175" s="34">
        <v>7.7176846563816071E-2</v>
      </c>
      <c r="GV175" s="34">
        <v>6.0516055673360825E-2</v>
      </c>
      <c r="GW175" t="s">
        <v>832</v>
      </c>
      <c r="GX175" t="s">
        <v>843</v>
      </c>
      <c r="GY175" t="s">
        <v>843</v>
      </c>
      <c r="GZ175" t="s">
        <v>843</v>
      </c>
      <c r="HA175" t="s">
        <v>843</v>
      </c>
      <c r="HB175" t="s">
        <v>843</v>
      </c>
      <c r="HC175" t="s">
        <v>843</v>
      </c>
      <c r="HD175" t="s">
        <v>843</v>
      </c>
      <c r="HE175" t="s">
        <v>843</v>
      </c>
      <c r="HF175" t="s">
        <v>843</v>
      </c>
      <c r="HG175" t="s">
        <v>843</v>
      </c>
      <c r="HH175" s="34">
        <v>3001731</v>
      </c>
      <c r="HI175" s="34">
        <v>3061024</v>
      </c>
      <c r="HJ175" s="34">
        <v>3120990</v>
      </c>
      <c r="HK175" s="34">
        <v>3181608</v>
      </c>
      <c r="HL175" s="34">
        <v>3243311</v>
      </c>
      <c r="HM175" s="34">
        <v>3305868</v>
      </c>
      <c r="HN175" s="34">
        <v>3368573</v>
      </c>
      <c r="HO175" s="34">
        <v>3431614</v>
      </c>
      <c r="HP175" s="34">
        <v>3495276</v>
      </c>
      <c r="HQ175" s="34">
        <v>3559343</v>
      </c>
      <c r="HR175" s="34">
        <v>3623617</v>
      </c>
      <c r="HS175" s="34">
        <v>3688674</v>
      </c>
      <c r="HT175" s="34">
        <v>3754862</v>
      </c>
      <c r="HU175" s="34">
        <v>3821556</v>
      </c>
      <c r="HV175" s="34">
        <v>3888793</v>
      </c>
      <c r="HW175" s="34">
        <v>3957099</v>
      </c>
      <c r="HX175" s="34">
        <v>4026336</v>
      </c>
      <c r="HY175" s="34">
        <v>4096063</v>
      </c>
      <c r="HZ175" s="34">
        <v>4165255</v>
      </c>
      <c r="IA175" s="34">
        <v>4232532</v>
      </c>
      <c r="IB175" s="34">
        <v>4294396</v>
      </c>
      <c r="IC175" s="34">
        <v>4351267</v>
      </c>
      <c r="ID175" s="34">
        <v>4408581</v>
      </c>
      <c r="IE175" s="34">
        <v>4468087</v>
      </c>
      <c r="IF175" s="34">
        <v>4527961</v>
      </c>
      <c r="IG175" s="34">
        <v>4586672</v>
      </c>
      <c r="IH175" s="34">
        <v>4644204</v>
      </c>
      <c r="II175" s="34">
        <v>4700639</v>
      </c>
      <c r="IJ175" s="34">
        <v>4756063</v>
      </c>
      <c r="IK175" s="34">
        <v>4810535</v>
      </c>
      <c r="IL175" s="34">
        <v>4864126</v>
      </c>
      <c r="IM175" s="34">
        <v>4917001</v>
      </c>
      <c r="IN175" s="34">
        <v>4969177</v>
      </c>
      <c r="IO175" s="34">
        <v>5020569</v>
      </c>
      <c r="IP175" s="34">
        <v>5071120</v>
      </c>
      <c r="IQ175" s="34">
        <v>5120748</v>
      </c>
      <c r="IR175" s="34">
        <v>5169383</v>
      </c>
      <c r="IS175" s="34">
        <v>5216940</v>
      </c>
      <c r="IT175" s="34">
        <v>5263458</v>
      </c>
      <c r="IU175" s="34">
        <v>5308889</v>
      </c>
      <c r="IV175" s="34">
        <v>5353222</v>
      </c>
      <c r="IW175" s="34">
        <v>5396390</v>
      </c>
      <c r="IX175" s="34">
        <v>5438418</v>
      </c>
      <c r="IY175" s="34">
        <v>5479534</v>
      </c>
      <c r="IZ175" s="34">
        <v>5519569</v>
      </c>
      <c r="JA175" s="34">
        <v>5558419</v>
      </c>
      <c r="JB175" s="34">
        <v>5596146</v>
      </c>
      <c r="JC175" s="34">
        <v>5632900</v>
      </c>
      <c r="JD175" s="34">
        <v>5668608</v>
      </c>
      <c r="JE175" s="34">
        <v>5703036</v>
      </c>
      <c r="JF175" s="34">
        <v>5736121</v>
      </c>
      <c r="JG175" s="34">
        <v>5767903</v>
      </c>
      <c r="JH175" s="34">
        <v>5798568</v>
      </c>
      <c r="JI175" s="34">
        <v>5828252</v>
      </c>
      <c r="JJ175" s="34">
        <v>5856865</v>
      </c>
      <c r="JK175" s="34">
        <v>5884370</v>
      </c>
      <c r="JL175" s="34">
        <v>5910835</v>
      </c>
      <c r="JM175" s="34">
        <v>5936180</v>
      </c>
      <c r="JN175" s="34">
        <v>5960388</v>
      </c>
      <c r="JO175" s="34">
        <v>5983608</v>
      </c>
      <c r="JP175" s="34">
        <v>6005865</v>
      </c>
      <c r="JQ175" s="34">
        <v>6026935</v>
      </c>
      <c r="JR175" s="34">
        <v>6046907</v>
      </c>
      <c r="JS175" s="34">
        <v>6066081</v>
      </c>
      <c r="JT175" s="34">
        <v>6084450</v>
      </c>
      <c r="JU175" s="34">
        <v>6101959</v>
      </c>
      <c r="JV175" s="34">
        <v>6118512</v>
      </c>
      <c r="JW175" s="34">
        <v>6134128</v>
      </c>
      <c r="JX175" s="34">
        <v>6148776</v>
      </c>
      <c r="JY175" s="34">
        <v>6162611</v>
      </c>
      <c r="JZ175" s="34">
        <v>6175683</v>
      </c>
      <c r="KA175" s="34">
        <v>6187876</v>
      </c>
      <c r="KB175" s="34">
        <v>6199175</v>
      </c>
      <c r="KC175" s="34">
        <v>6209592</v>
      </c>
      <c r="KD175" s="34">
        <v>6219306</v>
      </c>
      <c r="KE175" s="34">
        <v>6228178</v>
      </c>
      <c r="KF175" s="34">
        <v>6236164</v>
      </c>
      <c r="KG175" s="34">
        <v>6243322</v>
      </c>
      <c r="KH175" s="34">
        <v>6249765</v>
      </c>
      <c r="KI175" s="34">
        <v>6255346</v>
      </c>
      <c r="KJ175" s="34">
        <v>6259962</v>
      </c>
      <c r="KK175" s="34">
        <v>6263797</v>
      </c>
      <c r="KL175" s="34">
        <v>6266832</v>
      </c>
      <c r="KM175" s="34">
        <v>6269072</v>
      </c>
      <c r="KN175" s="34">
        <v>6270532</v>
      </c>
      <c r="KO175" s="34">
        <v>6271311</v>
      </c>
      <c r="KP175" s="34">
        <v>6271364</v>
      </c>
      <c r="KQ175" s="34">
        <v>6270662</v>
      </c>
      <c r="KR175" s="34">
        <v>6269247</v>
      </c>
      <c r="KS175" s="34">
        <v>6267122</v>
      </c>
      <c r="KT175" s="34">
        <v>6264451</v>
      </c>
      <c r="KU175" s="34">
        <v>6261197</v>
      </c>
      <c r="KV175" s="34">
        <v>6257401</v>
      </c>
      <c r="KW175" s="34">
        <v>6253092</v>
      </c>
      <c r="KX175" s="34">
        <v>6248130</v>
      </c>
      <c r="KY175" s="34">
        <v>6242548</v>
      </c>
      <c r="KZ175" s="34">
        <v>6236421</v>
      </c>
      <c r="LA175" s="34">
        <v>6229738</v>
      </c>
      <c r="LB175" s="34">
        <v>6222498</v>
      </c>
      <c r="LC175" s="34">
        <v>6214676</v>
      </c>
      <c r="LD175" s="34">
        <v>6206167</v>
      </c>
      <c r="LE175" t="s">
        <v>843</v>
      </c>
      <c r="LF175" t="s">
        <v>843</v>
      </c>
      <c r="LG175" t="s">
        <v>843</v>
      </c>
      <c r="LH175" s="34">
        <v>1.9718879833817482E-2</v>
      </c>
      <c r="LI175" s="34">
        <v>1.9560378044843674E-2</v>
      </c>
      <c r="LJ175" s="34">
        <v>1.9400758668780327E-2</v>
      </c>
      <c r="LK175" s="34">
        <v>1.9236469641327858E-2</v>
      </c>
      <c r="LL175" s="34">
        <v>1.9207991659641266E-2</v>
      </c>
      <c r="LM175" s="34">
        <v>1.9104350358247757E-2</v>
      </c>
      <c r="LN175" s="34">
        <v>1.8790140748023987E-2</v>
      </c>
      <c r="LO175" s="34">
        <v>1.8541492521762848E-2</v>
      </c>
      <c r="LP175" s="34">
        <v>1.8381638452410698E-2</v>
      </c>
      <c r="LQ175" s="34">
        <v>1.8163634464144707E-2</v>
      </c>
      <c r="LR175" s="34">
        <v>1.7896721139550209E-2</v>
      </c>
      <c r="LS175" s="34">
        <v>1.7794346436858177E-2</v>
      </c>
      <c r="LT175" s="34">
        <v>1.7784489318728447E-2</v>
      </c>
      <c r="LU175" s="34">
        <v>1.7606135457754135E-2</v>
      </c>
      <c r="LV175" s="34">
        <v>1.7441157251596451E-2</v>
      </c>
      <c r="LW175" s="34">
        <v>1.7412355169653893E-2</v>
      </c>
      <c r="LX175" s="34">
        <v>1.7345599830150604E-2</v>
      </c>
      <c r="LY175" s="34">
        <v>1.7169486731290817E-2</v>
      </c>
      <c r="LZ175" s="34">
        <v>1.6751229763031006E-2</v>
      </c>
      <c r="MA175" s="34">
        <v>1.6022896394133568E-2</v>
      </c>
      <c r="MB175" s="34">
        <v>1.4510521665215492E-2</v>
      </c>
      <c r="MC175" s="34">
        <v>1.3156150467693806E-2</v>
      </c>
      <c r="MD175" s="34">
        <v>1.3085802085697651E-2</v>
      </c>
      <c r="ME175" s="34">
        <v>1.3407483696937561E-2</v>
      </c>
      <c r="MF175" s="34">
        <v>1.3311374932527542E-2</v>
      </c>
      <c r="MG175" s="34">
        <v>1.2882978655397892E-2</v>
      </c>
      <c r="MH175" s="34">
        <v>1.2465284205973148E-2</v>
      </c>
      <c r="MI175" s="34">
        <v>1.2078466825187206E-2</v>
      </c>
      <c r="MJ175" s="34">
        <v>1.1721768416464329E-2</v>
      </c>
      <c r="MK175" s="34">
        <v>1.1388079263269901E-2</v>
      </c>
      <c r="ML175" s="34">
        <v>1.1078744195401669E-2</v>
      </c>
      <c r="MM175" s="34">
        <v>1.0811743326485157E-2</v>
      </c>
      <c r="MN175" s="34">
        <v>1.0555441491305828E-2</v>
      </c>
      <c r="MO175" s="34">
        <v>1.0289041325449944E-2</v>
      </c>
      <c r="MP175" s="34">
        <v>1.0018426924943924E-2</v>
      </c>
      <c r="MQ175" s="34">
        <v>9.7388215363025665E-3</v>
      </c>
      <c r="MR175" s="34">
        <v>9.4528170302510262E-3</v>
      </c>
      <c r="MS175" s="34">
        <v>9.1576837003231049E-3</v>
      </c>
      <c r="MT175" s="34">
        <v>8.8772019371390343E-3</v>
      </c>
      <c r="MU175" s="34">
        <v>8.5943602025508881E-3</v>
      </c>
      <c r="MV175" s="34">
        <v>8.3160372450947762E-3</v>
      </c>
      <c r="MW175" s="34">
        <v>8.0315889790654182E-3</v>
      </c>
      <c r="MX175" s="34">
        <v>7.7579980716109276E-3</v>
      </c>
      <c r="MY175" s="34">
        <v>7.5318510644137859E-3</v>
      </c>
      <c r="MZ175" s="34">
        <v>7.2797168977558613E-3</v>
      </c>
      <c r="NA175" s="34">
        <v>7.0139379240572453E-3</v>
      </c>
      <c r="NB175" s="34">
        <v>6.7644310183823109E-3</v>
      </c>
      <c r="NC175" s="34">
        <v>6.5462607890367508E-3</v>
      </c>
      <c r="ND175" s="34">
        <v>6.3191778026521206E-3</v>
      </c>
      <c r="NE175" s="34">
        <v>6.0550798662006855E-3</v>
      </c>
      <c r="NF175" s="34">
        <v>5.7845334522426128E-3</v>
      </c>
      <c r="NG175" s="34">
        <v>5.5253850296139717E-3</v>
      </c>
      <c r="NH175" s="34">
        <v>5.3024077787995338E-3</v>
      </c>
      <c r="NI175" s="34">
        <v>5.1061362028121948E-3</v>
      </c>
      <c r="NJ175" s="34">
        <v>4.8973504453897476E-3</v>
      </c>
      <c r="NK175" s="34">
        <v>4.6852058731019497E-3</v>
      </c>
      <c r="NL175" s="34">
        <v>4.4874241575598717E-3</v>
      </c>
      <c r="NM175" s="34">
        <v>4.2787212878465652E-3</v>
      </c>
      <c r="NN175" s="34">
        <v>4.0697506628930569E-3</v>
      </c>
      <c r="NO175" s="34">
        <v>3.8881509099155664E-3</v>
      </c>
      <c r="NP175" s="34">
        <v>3.712761215865612E-3</v>
      </c>
      <c r="NQ175" s="34">
        <v>3.50209791213274E-3</v>
      </c>
      <c r="NR175" s="34">
        <v>3.3083120360970497E-3</v>
      </c>
      <c r="NS175" s="34">
        <v>3.1658606603741646E-3</v>
      </c>
      <c r="NT175" s="34">
        <v>3.0235738959163427E-3</v>
      </c>
      <c r="NU175" s="34">
        <v>2.8735310770571232E-3</v>
      </c>
      <c r="NV175" s="34">
        <v>2.7090625371783972E-3</v>
      </c>
      <c r="NW175" s="34">
        <v>2.5490031111985445E-3</v>
      </c>
      <c r="NX175" s="34">
        <v>2.3851047735661268E-3</v>
      </c>
      <c r="NY175" s="34">
        <v>2.2475137375295162E-3</v>
      </c>
      <c r="NZ175" s="34">
        <v>2.1189323160797358E-3</v>
      </c>
      <c r="OA175" s="34">
        <v>1.9724101293832064E-3</v>
      </c>
      <c r="OB175" s="34">
        <v>1.8243249505758286E-3</v>
      </c>
      <c r="OC175" s="34">
        <v>1.6789746005088091E-3</v>
      </c>
      <c r="OD175" s="34">
        <v>1.5631316928192973E-3</v>
      </c>
      <c r="OE175" s="34">
        <v>1.4255092246457934E-3</v>
      </c>
      <c r="OF175" s="34">
        <v>1.2814155779778957E-3</v>
      </c>
      <c r="OG175" s="34">
        <v>1.1471627512946725E-3</v>
      </c>
      <c r="OH175" s="34">
        <v>1.0314505780115724E-3</v>
      </c>
      <c r="OI175" s="34">
        <v>8.9259509695693851E-4</v>
      </c>
      <c r="OJ175" s="34">
        <v>7.3765666456893086E-4</v>
      </c>
      <c r="OK175" s="34">
        <v>6.1243597883731127E-4</v>
      </c>
      <c r="OL175" s="34">
        <v>4.8441303079016507E-4</v>
      </c>
      <c r="OM175" s="34">
        <v>3.573735011741519E-4</v>
      </c>
      <c r="ON175" s="34">
        <v>2.3286222130991518E-4</v>
      </c>
      <c r="OO175" s="34">
        <v>1.2422417057678103E-4</v>
      </c>
      <c r="OP175" s="34">
        <v>8.4511475506587885E-6</v>
      </c>
      <c r="OQ175" s="34">
        <v>-1.1194363469257951E-4</v>
      </c>
      <c r="OR175" s="34">
        <v>-2.2567946871276945E-4</v>
      </c>
      <c r="OS175" s="34">
        <v>-3.3901364076882601E-4</v>
      </c>
      <c r="OT175" s="34">
        <v>-4.2628328083083034E-4</v>
      </c>
      <c r="OU175" s="34">
        <v>-5.1957392133772373E-4</v>
      </c>
      <c r="OV175" s="34">
        <v>-6.0645770281553268E-4</v>
      </c>
      <c r="OW175" s="34">
        <v>-6.8886176450178027E-4</v>
      </c>
      <c r="OX175" s="34">
        <v>-7.9384242417290807E-4</v>
      </c>
      <c r="OY175" s="34">
        <v>-8.9378660777583718E-4</v>
      </c>
      <c r="OZ175" s="34">
        <v>-9.8197220358997583E-4</v>
      </c>
      <c r="PA175" s="34">
        <v>-1.0721827857196331E-3</v>
      </c>
      <c r="PB175" s="34">
        <v>-1.1628435458987951E-3</v>
      </c>
      <c r="PC175" s="34">
        <v>-1.2578421737998724E-3</v>
      </c>
      <c r="PD175" s="34">
        <v>-1.3701166026294231E-3</v>
      </c>
      <c r="PE175" t="s">
        <v>1300</v>
      </c>
      <c r="PF175" t="s">
        <v>843</v>
      </c>
      <c r="PG175" t="s">
        <v>843</v>
      </c>
      <c r="PH175" t="s">
        <v>843</v>
      </c>
      <c r="PI175" t="s">
        <v>843</v>
      </c>
      <c r="PJ175" t="s">
        <v>1300</v>
      </c>
      <c r="PK175" s="34">
        <v>0.50241577625274658</v>
      </c>
      <c r="PL175" s="34">
        <v>0.5023263692855835</v>
      </c>
      <c r="PM175" s="34">
        <v>0.50224608182907104</v>
      </c>
      <c r="PN175" s="34">
        <v>0.50216937065124512</v>
      </c>
      <c r="PO175" s="34">
        <v>0.50209307670593262</v>
      </c>
      <c r="PP175" s="34">
        <v>0.50201219320297241</v>
      </c>
      <c r="PQ175" s="34">
        <v>0.50191879272460938</v>
      </c>
      <c r="PR175" s="34">
        <v>0.50180703401565552</v>
      </c>
      <c r="PS175" s="34">
        <v>0.50167566537857056</v>
      </c>
      <c r="PT175" s="34">
        <v>0.50153076648712158</v>
      </c>
      <c r="PU175" s="34">
        <v>0.50138270854949951</v>
      </c>
      <c r="PV175" s="34">
        <v>0.50124001502990723</v>
      </c>
      <c r="PW175" s="34">
        <v>0.50111323595046997</v>
      </c>
      <c r="PX175" s="34">
        <v>0.50100719928741455</v>
      </c>
      <c r="PY175" s="34">
        <v>0.50091838836669922</v>
      </c>
      <c r="PZ175" s="34">
        <v>0.50084137916564941</v>
      </c>
      <c r="QA175" s="34">
        <v>0.50077241659164429</v>
      </c>
      <c r="QB175" s="34">
        <v>0.50070202350616455</v>
      </c>
      <c r="QC175" s="34">
        <v>0.50062072277069092</v>
      </c>
      <c r="QD175" s="34">
        <v>0.50052803754806519</v>
      </c>
      <c r="QE175" s="34">
        <v>0.50038933753967285</v>
      </c>
      <c r="QF175" s="34">
        <v>0.50020444393157959</v>
      </c>
      <c r="QG175" s="34">
        <v>0.5000271201133728</v>
      </c>
      <c r="QH175" s="34">
        <v>0.49989446997642517</v>
      </c>
      <c r="QI175" s="34">
        <v>0.49979296326637268</v>
      </c>
      <c r="QJ175" s="34">
        <v>0.49969062209129333</v>
      </c>
      <c r="QK175" s="34">
        <v>0.49958810210227966</v>
      </c>
      <c r="QL175" s="34">
        <v>0.49948635697364807</v>
      </c>
      <c r="QM175" s="34">
        <v>0.49938595294952393</v>
      </c>
      <c r="QN175" s="34">
        <v>0.49928852915763855</v>
      </c>
      <c r="QO175" s="34">
        <v>0.49919348955154419</v>
      </c>
      <c r="QP175" s="34">
        <v>0.49910098314285278</v>
      </c>
      <c r="QQ175" s="34">
        <v>0.49901220202445984</v>
      </c>
      <c r="QR175" s="34">
        <v>0.49892672896385193</v>
      </c>
      <c r="QS175" s="34">
        <v>0.49884521961212158</v>
      </c>
      <c r="QT175" s="34">
        <v>0.49876892566680908</v>
      </c>
      <c r="QU175" s="34">
        <v>0.49869722127914429</v>
      </c>
      <c r="QV175" s="34">
        <v>0.49862965941429138</v>
      </c>
      <c r="QW175" s="34">
        <v>0.49856671690940857</v>
      </c>
      <c r="QX175" s="34">
        <v>0.49850937724113464</v>
      </c>
      <c r="QY175" s="34">
        <v>0.49845850467681885</v>
      </c>
      <c r="QZ175" s="34">
        <v>0.49841302633285522</v>
      </c>
      <c r="RA175" s="34">
        <v>0.49837341904640198</v>
      </c>
      <c r="RB175" s="34">
        <v>0.49834129214286804</v>
      </c>
      <c r="RC175" s="34">
        <v>0.49831518530845642</v>
      </c>
      <c r="RD175" s="34">
        <v>0.49829474091529846</v>
      </c>
      <c r="RE175" s="34">
        <v>0.49828043580055237</v>
      </c>
      <c r="RF175" s="34">
        <v>0.49827229976654053</v>
      </c>
      <c r="RG175" s="34">
        <v>0.49826905131340027</v>
      </c>
      <c r="RH175" s="34">
        <v>0.49827021360397339</v>
      </c>
      <c r="RI175" s="34">
        <v>0.49827593564987183</v>
      </c>
      <c r="RJ175" s="34">
        <v>0.49828422069549561</v>
      </c>
      <c r="RK175" s="34">
        <v>0.49829596281051636</v>
      </c>
      <c r="RL175" s="34">
        <v>0.49831202626228333</v>
      </c>
      <c r="RM175" s="34">
        <v>0.49833214282989502</v>
      </c>
      <c r="RN175" s="34">
        <v>0.49835547804832458</v>
      </c>
      <c r="RO175" s="34">
        <v>0.49838119745254517</v>
      </c>
      <c r="RP175" s="34">
        <v>0.49840840697288513</v>
      </c>
      <c r="RQ175" s="34">
        <v>0.49843683838844299</v>
      </c>
      <c r="RR175" s="34">
        <v>0.49846547842025757</v>
      </c>
      <c r="RS175" s="34">
        <v>0.49849504232406616</v>
      </c>
      <c r="RT175" s="34">
        <v>0.49852520227432251</v>
      </c>
      <c r="RU175" s="34">
        <v>0.49855637550354004</v>
      </c>
      <c r="RV175" s="34">
        <v>0.498587965965271</v>
      </c>
      <c r="RW175" s="34">
        <v>0.49861845374107361</v>
      </c>
      <c r="RX175" s="34">
        <v>0.49864739179611206</v>
      </c>
      <c r="RY175" s="34">
        <v>0.49867662787437439</v>
      </c>
      <c r="RZ175" s="34">
        <v>0.49870592355728149</v>
      </c>
      <c r="SA175" s="34">
        <v>0.49873438477516174</v>
      </c>
      <c r="SB175" s="34">
        <v>0.49876114726066589</v>
      </c>
      <c r="SC175" s="34">
        <v>0.49878677725791931</v>
      </c>
      <c r="SD175" s="34">
        <v>0.49880993366241455</v>
      </c>
      <c r="SE175" s="34">
        <v>0.49883139133453369</v>
      </c>
      <c r="SF175" s="34">
        <v>0.49885225296020508</v>
      </c>
      <c r="SG175" s="34">
        <v>0.49887076020240784</v>
      </c>
      <c r="SH175" s="34">
        <v>0.49888700246810913</v>
      </c>
      <c r="SI175" s="34">
        <v>0.49890220165252686</v>
      </c>
      <c r="SJ175" s="34">
        <v>0.49891725182533264</v>
      </c>
      <c r="SK175" s="34">
        <v>0.49893108010292053</v>
      </c>
      <c r="SL175" s="34">
        <v>0.49894297122955322</v>
      </c>
      <c r="SM175" s="34">
        <v>0.49895542860031128</v>
      </c>
      <c r="SN175" s="34">
        <v>0.49896731972694397</v>
      </c>
      <c r="SO175" s="34">
        <v>0.49897778034210205</v>
      </c>
      <c r="SP175" s="34">
        <v>0.49898740649223328</v>
      </c>
      <c r="SQ175" s="34">
        <v>0.49899706244468689</v>
      </c>
      <c r="SR175" s="34">
        <v>0.49900650978088379</v>
      </c>
      <c r="SS175" s="34">
        <v>0.49901407957077026</v>
      </c>
      <c r="ST175" s="34">
        <v>0.49901941418647766</v>
      </c>
      <c r="SU175" s="34">
        <v>0.49902373552322388</v>
      </c>
      <c r="SV175" s="34">
        <v>0.49902841448783875</v>
      </c>
      <c r="SW175" s="34">
        <v>0.49903270602226257</v>
      </c>
      <c r="SX175" s="34">
        <v>0.49903428554534912</v>
      </c>
      <c r="SY175" s="34">
        <v>0.49903210997581482</v>
      </c>
      <c r="SZ175" s="34">
        <v>0.49902847409248352</v>
      </c>
      <c r="TA175" s="34">
        <v>0.49902483820915222</v>
      </c>
      <c r="TB175" s="34">
        <v>0.49901723861694336</v>
      </c>
      <c r="TC175" s="34">
        <v>0.49900496006011963</v>
      </c>
      <c r="TD175" s="34">
        <v>0.49899113178253174</v>
      </c>
      <c r="TE175" s="34">
        <v>0.4989774227142334</v>
      </c>
      <c r="TF175" s="34">
        <v>0.49896359443664551</v>
      </c>
      <c r="TG175" s="34">
        <v>0.49894902110099792</v>
      </c>
      <c r="TH175" t="s">
        <v>843</v>
      </c>
      <c r="TI175" t="s">
        <v>843</v>
      </c>
      <c r="TJ175" t="s">
        <v>1300</v>
      </c>
      <c r="TK175" s="34">
        <v>0.62595088867875104</v>
      </c>
      <c r="TL175" s="34">
        <v>0.62861431338009799</v>
      </c>
      <c r="TM175" s="34">
        <v>0.63111037986177798</v>
      </c>
      <c r="TN175" s="34">
        <v>0.63342954254578199</v>
      </c>
      <c r="TO175" s="34">
        <v>0.63553140602304192</v>
      </c>
      <c r="TP175" s="34">
        <v>0.63744226932230807</v>
      </c>
      <c r="TQ175" s="34">
        <v>0.63909619309182408</v>
      </c>
      <c r="TR175" s="34">
        <v>0.64045446253570504</v>
      </c>
      <c r="TS175" s="34">
        <v>0.64160360417838203</v>
      </c>
      <c r="TT175" s="34">
        <v>0.64259269794912999</v>
      </c>
      <c r="TU175" s="34">
        <v>0.64349037943436405</v>
      </c>
      <c r="TV175" s="34">
        <v>0.64423041992867891</v>
      </c>
      <c r="TW175" s="34">
        <v>0.64478108649532306</v>
      </c>
      <c r="TX175" s="34">
        <v>0.64530416406301494</v>
      </c>
      <c r="TY175" s="34">
        <v>0.6458377504070989</v>
      </c>
      <c r="TZ175" s="34">
        <v>0.64635843661713299</v>
      </c>
      <c r="UA175" s="34">
        <v>0.64693375727537894</v>
      </c>
      <c r="UB175" s="34">
        <v>0.64752519675600695</v>
      </c>
      <c r="UC175" s="34">
        <v>0.64810361527728999</v>
      </c>
      <c r="UD175" s="34">
        <v>0.64880608108810511</v>
      </c>
      <c r="UE175" s="34">
        <v>0.64957462591076509</v>
      </c>
      <c r="UF175" s="34">
        <v>0.65026450916480205</v>
      </c>
      <c r="UG175" s="34">
        <v>0.65096939933386688</v>
      </c>
      <c r="UH175" s="34">
        <v>0.65160432771388799</v>
      </c>
      <c r="UI175" s="34">
        <v>0.65204304984075601</v>
      </c>
      <c r="UJ175" s="34">
        <v>0.65232682298550904</v>
      </c>
      <c r="UK175" s="34">
        <v>0.65256794785845496</v>
      </c>
      <c r="UL175" s="34">
        <v>0.65282124409043107</v>
      </c>
      <c r="UM175" s="34">
        <v>0.65293910110105802</v>
      </c>
      <c r="UN175" s="34">
        <v>0.6528814362643659</v>
      </c>
      <c r="UO175" s="34">
        <v>0.65268957390182503</v>
      </c>
      <c r="UP175" s="34">
        <v>0.65229740648822299</v>
      </c>
      <c r="UQ175" s="34">
        <v>0.65169517490570594</v>
      </c>
      <c r="UR175" s="34">
        <v>0.65087712169676393</v>
      </c>
      <c r="US175" s="34">
        <v>0.649776775150263</v>
      </c>
      <c r="UT175" s="34">
        <v>0.64848426440824691</v>
      </c>
      <c r="UU175" s="34">
        <v>0.6471322934349909</v>
      </c>
      <c r="UV175" s="34">
        <v>0.64573188497471701</v>
      </c>
      <c r="UW175" s="34">
        <v>0.64431852595764993</v>
      </c>
      <c r="UX175" s="34">
        <v>0.6429615163324679</v>
      </c>
      <c r="UY175" s="34">
        <v>0.641662815403508</v>
      </c>
      <c r="UZ175" s="34">
        <v>0.64043208889943903</v>
      </c>
      <c r="VA175" s="34">
        <v>0.63926213107726104</v>
      </c>
      <c r="VB175" s="34">
        <v>0.63810922259910907</v>
      </c>
      <c r="VC175" s="34">
        <v>0.63695576927797903</v>
      </c>
      <c r="VD175" s="34">
        <v>0.63577808725826501</v>
      </c>
      <c r="VE175" s="34">
        <v>0.63456585705896007</v>
      </c>
      <c r="VF175" s="34">
        <v>0.63329466171954107</v>
      </c>
      <c r="VG175" s="34">
        <v>0.63195290906982005</v>
      </c>
      <c r="VH175" s="34">
        <v>0.63060061342765505</v>
      </c>
      <c r="VI175" s="34">
        <v>0.62929408218550498</v>
      </c>
      <c r="VJ175" s="34">
        <v>0.62801255499615705</v>
      </c>
      <c r="VK175" s="34">
        <v>0.62672349679468198</v>
      </c>
      <c r="VL175" s="34">
        <v>0.62542608190466698</v>
      </c>
      <c r="VM175" s="34">
        <v>0.62410388287045404</v>
      </c>
      <c r="VN175" s="34">
        <v>0.62276865469297005</v>
      </c>
      <c r="VO175" s="34">
        <v>0.621493917526035</v>
      </c>
      <c r="VP175" s="34">
        <v>0.62029323742652998</v>
      </c>
      <c r="VQ175" s="34">
        <v>0.61913049955808197</v>
      </c>
      <c r="VR175" s="34">
        <v>0.61795742635547002</v>
      </c>
      <c r="VS175" s="34">
        <v>0.61674496512991905</v>
      </c>
      <c r="VT175" s="34">
        <v>0.61551622968525699</v>
      </c>
      <c r="VU175" s="34">
        <v>0.614287849970241</v>
      </c>
      <c r="VV175" s="34">
        <v>0.61302096139343998</v>
      </c>
      <c r="VW175" s="34">
        <v>0.61168555812887293</v>
      </c>
      <c r="VX175" s="34">
        <v>0.61029633185864296</v>
      </c>
      <c r="VY175" s="34">
        <v>0.60887372543571705</v>
      </c>
      <c r="VZ175" s="34">
        <v>0.60744664930369896</v>
      </c>
      <c r="WA175" s="34">
        <v>0.60603585119738901</v>
      </c>
      <c r="WB175" s="34">
        <v>0.60453953689434603</v>
      </c>
      <c r="WC175" s="34">
        <v>0.60296942054830194</v>
      </c>
      <c r="WD175" s="34">
        <v>0.60143561377118704</v>
      </c>
      <c r="WE175" s="34">
        <v>0.59988116159659599</v>
      </c>
      <c r="WF175" s="34">
        <v>0.59824494105248804</v>
      </c>
      <c r="WG175" s="34">
        <v>0.59655316874960296</v>
      </c>
      <c r="WH175" s="34">
        <v>0.59484566795893901</v>
      </c>
      <c r="WI175" s="34">
        <v>0.59300416145212298</v>
      </c>
      <c r="WJ175" s="34">
        <v>0.59099410538171804</v>
      </c>
      <c r="WK175" s="34">
        <v>0.58896211209238403</v>
      </c>
      <c r="WL175" s="34">
        <v>0.586978355235797</v>
      </c>
      <c r="WM175" s="34">
        <v>0.58504216279250898</v>
      </c>
      <c r="WN175" s="34">
        <v>0.58315443492182095</v>
      </c>
      <c r="WO175" s="34">
        <v>0.58133388459542901</v>
      </c>
      <c r="WP175" s="34">
        <v>0.57961206854954495</v>
      </c>
      <c r="WQ175" s="34">
        <v>0.57807933999858396</v>
      </c>
      <c r="WR175" s="34">
        <v>0.57668360118932105</v>
      </c>
      <c r="WS175" s="34">
        <v>0.57531379335390198</v>
      </c>
      <c r="WT175" s="34">
        <v>0.573974372560216</v>
      </c>
      <c r="WU175" s="34">
        <v>0.57267001704271803</v>
      </c>
      <c r="WV175" s="34">
        <v>0.57139334222258198</v>
      </c>
      <c r="WW175" s="34">
        <v>0.57010207279137493</v>
      </c>
      <c r="WX175" s="34">
        <v>0.56879898524195904</v>
      </c>
      <c r="WY175" s="34">
        <v>0.56748320908313199</v>
      </c>
      <c r="WZ175" s="34">
        <v>0.56617522708567403</v>
      </c>
      <c r="XA175" s="34">
        <v>0.56486980904686701</v>
      </c>
      <c r="XB175" s="34">
        <v>0.56354123640368992</v>
      </c>
      <c r="XC175" s="34">
        <v>0.56219004154706997</v>
      </c>
      <c r="XD175" s="34">
        <v>0.560807934458881</v>
      </c>
      <c r="XE175" s="34">
        <v>0.55940656313537096</v>
      </c>
      <c r="XF175" s="34">
        <v>0.55799405777501998</v>
      </c>
      <c r="XG175" s="34">
        <v>0.55660949826197093</v>
      </c>
      <c r="XH175" t="s">
        <v>843</v>
      </c>
      <c r="XI175" t="s">
        <v>1300</v>
      </c>
      <c r="XJ175" s="34">
        <v>0.60149117267816898</v>
      </c>
      <c r="XK175" s="34">
        <v>0.60369569137648005</v>
      </c>
      <c r="XL175" s="34">
        <v>0.60574968107080107</v>
      </c>
      <c r="XM175" s="34">
        <v>0.60763676732017302</v>
      </c>
      <c r="XN175" s="34">
        <v>0.60930604558119805</v>
      </c>
      <c r="XO175" s="34">
        <v>0.61077347915887703</v>
      </c>
      <c r="XP175" s="34">
        <v>0.61195948373992703</v>
      </c>
      <c r="XQ175" s="34">
        <v>0.61281703012052102</v>
      </c>
      <c r="XR175" s="34">
        <v>0.61345518730778503</v>
      </c>
      <c r="XS175" s="34">
        <v>0.61387208452122799</v>
      </c>
      <c r="XT175" s="34">
        <v>0.61411779802917899</v>
      </c>
      <c r="XU175" s="34">
        <v>0.61417964829638005</v>
      </c>
      <c r="XV175" s="34">
        <v>0.614016174229572</v>
      </c>
      <c r="XW175" s="34">
        <v>0.61376229996367992</v>
      </c>
      <c r="XX175" s="34">
        <v>0.61352026368082102</v>
      </c>
      <c r="XY175" s="34">
        <v>0.61329077353015105</v>
      </c>
      <c r="XZ175" s="34">
        <v>0.61310250645965603</v>
      </c>
      <c r="YA175" s="34">
        <v>0.61293173469255702</v>
      </c>
      <c r="YB175" s="34">
        <v>0.61274467142403899</v>
      </c>
      <c r="YC175" s="34">
        <v>0.61265183582782101</v>
      </c>
      <c r="YD175" s="34">
        <v>0.61257792567593594</v>
      </c>
      <c r="YE175" s="34">
        <v>0.61237209759823996</v>
      </c>
      <c r="YF175" s="34">
        <v>0.61211936585937399</v>
      </c>
      <c r="YG175" s="34">
        <v>0.61171767824996204</v>
      </c>
      <c r="YH175" s="34">
        <v>0.61108708754337793</v>
      </c>
      <c r="YI175" s="34">
        <v>0.610348460676013</v>
      </c>
      <c r="YJ175" s="34">
        <v>0.60962840891265702</v>
      </c>
      <c r="YK175" s="34">
        <v>0.60900464809146204</v>
      </c>
      <c r="YL175" s="34">
        <v>0.60835695406053292</v>
      </c>
      <c r="YM175" s="34">
        <v>0.60762919301075702</v>
      </c>
      <c r="YN175" s="34">
        <v>0.606839913978371</v>
      </c>
      <c r="YO175" s="34">
        <v>0.60591720440976093</v>
      </c>
      <c r="YP175" s="34">
        <v>0.60484647610192999</v>
      </c>
      <c r="YQ175" s="34">
        <v>0.60364293369934696</v>
      </c>
      <c r="YR175" s="34">
        <v>0.60224536197131995</v>
      </c>
      <c r="YS175" s="34">
        <v>0.60072464022834193</v>
      </c>
      <c r="YT175" s="34">
        <v>0.59922600054726094</v>
      </c>
      <c r="YU175" s="34">
        <v>0.59774772184460601</v>
      </c>
      <c r="YV175" s="34">
        <v>0.59626333106486296</v>
      </c>
      <c r="YW175" s="34">
        <v>0.59478872084053003</v>
      </c>
      <c r="YX175" s="34">
        <v>0.59328821035256896</v>
      </c>
      <c r="YY175" s="34">
        <v>0.59173026706096699</v>
      </c>
      <c r="YZ175" s="34">
        <v>0.59009995277119598</v>
      </c>
      <c r="ZA175" s="34">
        <v>0.58836019738538003</v>
      </c>
      <c r="ZB175" s="34">
        <v>0.58656460192495108</v>
      </c>
      <c r="ZC175" s="34">
        <v>0.58479605441763194</v>
      </c>
      <c r="ZD175" s="34">
        <v>0.58307068980413601</v>
      </c>
      <c r="ZE175" s="34">
        <v>0.58137531289389099</v>
      </c>
      <c r="ZF175" s="34">
        <v>0.57971627070669496</v>
      </c>
      <c r="ZG175" s="34">
        <v>0.57809217756998199</v>
      </c>
      <c r="ZH175" s="34">
        <v>0.57650091411948901</v>
      </c>
      <c r="ZI175" s="34">
        <v>0.575023799810781</v>
      </c>
      <c r="ZJ175" s="34">
        <v>0.57363081485211698</v>
      </c>
      <c r="ZK175" s="34">
        <v>0.572235944176397</v>
      </c>
      <c r="ZL175" s="34">
        <v>0.57083545797662605</v>
      </c>
      <c r="ZM175" s="34">
        <v>0.56942216673814106</v>
      </c>
      <c r="ZN175" s="34">
        <v>0.56796755449949099</v>
      </c>
      <c r="ZO175" s="34">
        <v>0.56648615494191201</v>
      </c>
      <c r="ZP175" s="34">
        <v>0.56502076710442306</v>
      </c>
      <c r="ZQ175" s="34">
        <v>0.56353875454408098</v>
      </c>
      <c r="ZR175" s="34">
        <v>0.562041104820038</v>
      </c>
      <c r="ZS175" s="34">
        <v>0.56056018196315205</v>
      </c>
      <c r="ZT175" s="34">
        <v>0.55911261740919793</v>
      </c>
      <c r="ZU175" s="34">
        <v>0.557655062441061</v>
      </c>
      <c r="ZV175" s="34">
        <v>0.55607289433943097</v>
      </c>
      <c r="ZW175" s="34">
        <v>0.55438429245556298</v>
      </c>
      <c r="ZX175" s="34">
        <v>0.55269544680998894</v>
      </c>
      <c r="ZY175" s="34">
        <v>0.55099094769460299</v>
      </c>
      <c r="ZZ175" s="34">
        <v>0.54923495755619001</v>
      </c>
      <c r="AAA175" s="34">
        <v>0.54742089026875096</v>
      </c>
      <c r="AAB175" s="34">
        <v>0.54556613414257205</v>
      </c>
      <c r="AAC175" s="34">
        <v>0.54360882474050898</v>
      </c>
      <c r="AAD175" s="34">
        <v>0.54149072590229597</v>
      </c>
      <c r="AAE175" s="34">
        <v>0.53932126297508798</v>
      </c>
      <c r="AAF175" s="34">
        <v>0.53716784982376997</v>
      </c>
      <c r="AAG175" s="34">
        <v>0.53504158559360493</v>
      </c>
      <c r="AAH175" s="34">
        <v>0.53294448855542498</v>
      </c>
      <c r="AAI175" s="34">
        <v>0.53090285908687695</v>
      </c>
      <c r="AAJ175" s="34">
        <v>0.528989452322564</v>
      </c>
      <c r="AAK175" s="34">
        <v>0.52728541896120396</v>
      </c>
      <c r="AAL175" s="34">
        <v>0.52574388424850804</v>
      </c>
      <c r="AAM175" s="34">
        <v>0.52423170801991192</v>
      </c>
      <c r="AAN175" s="34">
        <v>0.52275452116432397</v>
      </c>
      <c r="AAO175" s="34">
        <v>0.52131444026439999</v>
      </c>
      <c r="AAP175" s="34">
        <v>0.51989847113450705</v>
      </c>
      <c r="AAQ175" s="34">
        <v>0.51849497509412501</v>
      </c>
      <c r="AAR175" s="34">
        <v>0.51709209375407905</v>
      </c>
      <c r="AAS175" s="34">
        <v>0.51569025054214801</v>
      </c>
      <c r="AAT175" s="34">
        <v>0.51429282609959603</v>
      </c>
      <c r="AAU175" s="34">
        <v>0.512930776912495</v>
      </c>
      <c r="AAV175" s="34">
        <v>0.51156541890103402</v>
      </c>
      <c r="AAW175" s="34">
        <v>0.51017225619957296</v>
      </c>
      <c r="AAX175" s="34">
        <v>0.50874724186607201</v>
      </c>
      <c r="AAY175" s="34">
        <v>0.50731738053089404</v>
      </c>
      <c r="AAZ175" s="34">
        <v>0.50587615814651699</v>
      </c>
      <c r="ABA175" s="34">
        <v>0.50441378228779499</v>
      </c>
      <c r="ABB175" s="34">
        <v>0.50296295767740506</v>
      </c>
      <c r="ABC175" s="34">
        <v>0.50152831467390802</v>
      </c>
      <c r="ABD175" s="34">
        <v>0.50010562477435694</v>
      </c>
      <c r="ABE175" s="34">
        <v>0.498703431900829</v>
      </c>
      <c r="ABF175" s="34">
        <v>0.49734634920394499</v>
      </c>
      <c r="ABG175" t="s">
        <v>843</v>
      </c>
      <c r="ABH175" t="s">
        <v>843</v>
      </c>
      <c r="ABI175" t="s">
        <v>1300</v>
      </c>
      <c r="ABJ175" s="34">
        <v>0.52759732174579899</v>
      </c>
      <c r="ABK175" s="34">
        <v>0.53074330681497406</v>
      </c>
      <c r="ABL175" s="34">
        <v>0.53390037553782999</v>
      </c>
      <c r="ABM175" s="34">
        <v>0.537089421449783</v>
      </c>
      <c r="ABN175" s="34">
        <v>0.54015618607034599</v>
      </c>
      <c r="ABO175" s="34">
        <v>0.54300065822349797</v>
      </c>
      <c r="ABP175" s="34">
        <v>0.545728035917874</v>
      </c>
      <c r="ABQ175" s="34">
        <v>0.548298118611242</v>
      </c>
      <c r="ABR175" s="34">
        <v>0.55063755328083497</v>
      </c>
      <c r="ABS175" s="34">
        <v>0.55281193085520697</v>
      </c>
      <c r="ABT175" s="34">
        <v>0.55484719344688005</v>
      </c>
      <c r="ABU175" s="34">
        <v>0.55650282459225198</v>
      </c>
      <c r="ABV175" s="34">
        <v>0.55776031183036801</v>
      </c>
      <c r="ABW175" s="34">
        <v>0.55890846555696205</v>
      </c>
      <c r="ABX175" s="34">
        <v>0.56000300864599994</v>
      </c>
      <c r="ABY175" s="34">
        <v>0.56107498966730296</v>
      </c>
      <c r="ABZ175" s="34">
        <v>0.56221691853127498</v>
      </c>
      <c r="ACA175" s="34">
        <v>0.56340014789811599</v>
      </c>
      <c r="ACB175" s="34">
        <v>0.56459263173474805</v>
      </c>
      <c r="ACC175" s="34">
        <v>0.56579867559182095</v>
      </c>
      <c r="ACD175" s="34">
        <v>0.56696476443197497</v>
      </c>
      <c r="ACE175" s="34">
        <v>0.56807040340204407</v>
      </c>
      <c r="ACF175" s="34">
        <v>0.56914204016462899</v>
      </c>
      <c r="ACG175" s="34">
        <v>0.57006069600487796</v>
      </c>
      <c r="ACH175" s="34">
        <v>0.570856065235544</v>
      </c>
      <c r="ACI175" s="34">
        <v>0.57154734723266198</v>
      </c>
      <c r="ACJ175" s="34">
        <v>0.57199720641070007</v>
      </c>
      <c r="ACK175" s="34">
        <v>0.572263579483555</v>
      </c>
      <c r="ACL175" s="34">
        <v>0.572440693069036</v>
      </c>
      <c r="ACM175" s="34">
        <v>0.57253912506613103</v>
      </c>
      <c r="ACN175" s="34">
        <v>0.57255831495301701</v>
      </c>
      <c r="ACO175" s="34">
        <v>0.57259831755169499</v>
      </c>
      <c r="ACP175" s="34">
        <v>0.57272617047791097</v>
      </c>
      <c r="ACQ175" s="34">
        <v>0.57282451451219996</v>
      </c>
      <c r="ACR175" s="34">
        <v>0.57283588240862005</v>
      </c>
      <c r="ACS175" s="34">
        <v>0.57278682723695806</v>
      </c>
      <c r="ACT175" s="34">
        <v>0.57263104971801804</v>
      </c>
      <c r="ACU175" s="34">
        <v>0.57236263020084599</v>
      </c>
      <c r="ACV175" s="34">
        <v>0.57198176559972602</v>
      </c>
      <c r="ACW175" s="34">
        <v>0.571428463792374</v>
      </c>
      <c r="ACX175" s="34">
        <v>0.570760095508836</v>
      </c>
      <c r="ACY175" s="34">
        <v>0.57011479619845806</v>
      </c>
      <c r="ACZ175" s="34">
        <v>0.56948136668776006</v>
      </c>
      <c r="ADA175" s="34">
        <v>0.56881684018961798</v>
      </c>
      <c r="ADB175" s="34">
        <v>0.568149484873682</v>
      </c>
      <c r="ADC175" s="34">
        <v>0.56745722119904995</v>
      </c>
      <c r="ADD175" s="34">
        <v>0.56669844150792004</v>
      </c>
      <c r="ADE175" s="34">
        <v>0.56584689946563893</v>
      </c>
      <c r="ADF175" s="34">
        <v>0.56489755200020497</v>
      </c>
      <c r="ADG175" s="34">
        <v>0.56390806580915798</v>
      </c>
      <c r="ADH175" s="34">
        <v>0.562952385418648</v>
      </c>
      <c r="ADI175" s="34">
        <v>0.56204689988718604</v>
      </c>
      <c r="ADJ175" s="34">
        <v>0.56117566968048604</v>
      </c>
      <c r="ADK175" s="34">
        <v>0.56032087839723499</v>
      </c>
      <c r="ADL175" s="34">
        <v>0.55946529760671504</v>
      </c>
      <c r="ADM175" s="34">
        <v>0.55860529176400397</v>
      </c>
      <c r="ADN175" s="34">
        <v>0.55781543555183</v>
      </c>
      <c r="ADO175" s="34">
        <v>0.55709366605238297</v>
      </c>
      <c r="ADP175" s="34">
        <v>0.55637317570601097</v>
      </c>
      <c r="ADQ175" s="34">
        <v>0.55562789206779595</v>
      </c>
      <c r="ADR175" s="34">
        <v>0.55484663741193008</v>
      </c>
      <c r="ADS175" s="34">
        <v>0.55403066019715297</v>
      </c>
      <c r="ADT175" s="34">
        <v>0.553176772852634</v>
      </c>
      <c r="ADU175" s="34">
        <v>0.552299050432977</v>
      </c>
      <c r="ADV175" s="34">
        <v>0.55138068754113501</v>
      </c>
      <c r="ADW175" s="34">
        <v>0.55042990698315797</v>
      </c>
      <c r="ADX175" s="34">
        <v>0.54946770150424595</v>
      </c>
      <c r="ADY175" s="34">
        <v>0.54851659437168598</v>
      </c>
      <c r="ADZ175" s="34">
        <v>0.54756413735317899</v>
      </c>
      <c r="AEA175" s="34">
        <v>0.54648557243025697</v>
      </c>
      <c r="AEB175" s="34">
        <v>0.54528794628869404</v>
      </c>
      <c r="AEC175" s="34">
        <v>0.54407732152357302</v>
      </c>
      <c r="AED175" s="34">
        <v>0.54284235747840304</v>
      </c>
      <c r="AEE175" s="34">
        <v>0.54154483901679906</v>
      </c>
      <c r="AEF175" s="34">
        <v>0.54017710817114395</v>
      </c>
      <c r="AEG175" s="34">
        <v>0.53877188972666701</v>
      </c>
      <c r="AEH175" s="34">
        <v>0.53726196606904797</v>
      </c>
      <c r="AEI175" s="34">
        <v>0.53558594286823602</v>
      </c>
      <c r="AEJ175" s="34">
        <v>0.53384147514678293</v>
      </c>
      <c r="AEK175" s="34">
        <v>0.53212152196524998</v>
      </c>
      <c r="AEL175" s="34">
        <v>0.530435925135334</v>
      </c>
      <c r="AEM175" s="34">
        <v>0.52876553949625094</v>
      </c>
      <c r="AEN175" s="34">
        <v>0.52714198554724201</v>
      </c>
      <c r="AEO175" s="34">
        <v>0.52564881418245102</v>
      </c>
      <c r="AEP175" s="34">
        <v>0.52435112363671799</v>
      </c>
      <c r="AEQ175" s="34">
        <v>0.52318426536458906</v>
      </c>
      <c r="AER175" s="34">
        <v>0.52204037893189004</v>
      </c>
      <c r="AES175" s="34">
        <v>0.52092630099711201</v>
      </c>
      <c r="AET175" s="34">
        <v>0.519838149608569</v>
      </c>
      <c r="AEU175" s="34">
        <v>0.51876583212883298</v>
      </c>
      <c r="AEV175" s="34">
        <v>0.51769428797511496</v>
      </c>
      <c r="AEW175" s="34">
        <v>0.51660984313382896</v>
      </c>
      <c r="AEX175" s="34">
        <v>0.51550643789650008</v>
      </c>
      <c r="AEY175" s="34">
        <v>0.51438964230732898</v>
      </c>
      <c r="AEZ175" s="34">
        <v>0.51330246009606095</v>
      </c>
      <c r="AFA175" s="34">
        <v>0.51221684541177404</v>
      </c>
      <c r="AFB175" s="34">
        <v>0.51109943596651297</v>
      </c>
      <c r="AFC175" s="34">
        <v>0.509950097419827</v>
      </c>
      <c r="AFD175" s="34">
        <v>0.50879956017667194</v>
      </c>
      <c r="AFE175" s="34">
        <v>0.50763157304029793</v>
      </c>
      <c r="AFF175" s="34">
        <v>0.50644616878662807</v>
      </c>
      <c r="AFG175" t="s">
        <v>843</v>
      </c>
      <c r="AFH175" t="s">
        <v>843</v>
      </c>
      <c r="AFI175" s="34">
        <v>0.66257999999999995</v>
      </c>
      <c r="AFJ175" s="34">
        <v>0.66677999999999993</v>
      </c>
      <c r="AFK175" s="34">
        <v>0.66847999999999996</v>
      </c>
      <c r="AFL175" s="34">
        <v>0.65840999999999994</v>
      </c>
      <c r="AFM175" s="34">
        <v>0.65929000000000004</v>
      </c>
      <c r="AFN175" s="34">
        <v>0.67453999999999992</v>
      </c>
      <c r="AFO175" s="34">
        <v>0.6845</v>
      </c>
      <c r="AFP175" s="34">
        <v>0.66989999999999994</v>
      </c>
      <c r="AFQ175" s="34">
        <v>0.65560000000000007</v>
      </c>
      <c r="AFR175" s="34">
        <v>0.67205000000000004</v>
      </c>
      <c r="AFS175" s="34">
        <v>0.67867</v>
      </c>
      <c r="AFT175" s="34">
        <v>0.67859999999999998</v>
      </c>
      <c r="AFU175" s="34">
        <v>0.68093999999999999</v>
      </c>
      <c r="AFV175" s="34">
        <v>0.68242999999999998</v>
      </c>
      <c r="AFW175" s="34">
        <v>0.67944999999999989</v>
      </c>
      <c r="AFX175" s="34">
        <v>0.69491000000000003</v>
      </c>
      <c r="AFY175" s="34">
        <v>0.70778000000000008</v>
      </c>
      <c r="AFZ175" s="34">
        <v>0.67732999999999999</v>
      </c>
      <c r="AGA175" s="34">
        <v>0.69259000000000004</v>
      </c>
      <c r="AGB175" t="s">
        <v>843</v>
      </c>
      <c r="AGC175" t="s">
        <v>843</v>
      </c>
      <c r="AGD175" t="s">
        <v>843</v>
      </c>
      <c r="AGE175" t="s">
        <v>843</v>
      </c>
      <c r="AGF175" s="34">
        <v>2.2279594093561172E-2</v>
      </c>
      <c r="AGG175" t="s">
        <v>843</v>
      </c>
      <c r="AGH175" t="s">
        <v>843</v>
      </c>
      <c r="AGI175" t="s">
        <v>843</v>
      </c>
      <c r="AGJ175" t="s">
        <v>843</v>
      </c>
      <c r="AGK175" t="s">
        <v>843</v>
      </c>
      <c r="AGL175" t="s">
        <v>843</v>
      </c>
      <c r="AGM175" t="s">
        <v>843</v>
      </c>
      <c r="AGN175" t="s">
        <v>843</v>
      </c>
      <c r="AGO175" s="34">
        <v>0.50900000000000001</v>
      </c>
      <c r="AGP175" s="34">
        <v>2021</v>
      </c>
      <c r="AGQ175" t="s">
        <v>832</v>
      </c>
      <c r="AGR175" t="s">
        <v>843</v>
      </c>
      <c r="AGS175" s="34">
        <v>1.1000000000000001E-2</v>
      </c>
      <c r="AGT175" s="34">
        <v>2021</v>
      </c>
      <c r="AGU175" t="s">
        <v>832</v>
      </c>
      <c r="AGV175" t="s">
        <v>843</v>
      </c>
      <c r="AGW175" s="34">
        <v>4.2999999999999997E-2</v>
      </c>
      <c r="AGX175" s="34">
        <v>2021</v>
      </c>
      <c r="AGY175" t="s">
        <v>832</v>
      </c>
      <c r="AGZ175" t="s">
        <v>843</v>
      </c>
      <c r="AHA175" s="34">
        <v>0.129</v>
      </c>
      <c r="AHB175" s="34">
        <v>2021</v>
      </c>
      <c r="AHC175" t="s">
        <v>832</v>
      </c>
      <c r="AHD175" t="s">
        <v>843</v>
      </c>
      <c r="AHE175" s="34">
        <v>0.215</v>
      </c>
      <c r="AHF175" s="34">
        <v>2019</v>
      </c>
      <c r="AHG175" t="s">
        <v>832</v>
      </c>
      <c r="AHH175" t="s">
        <v>843</v>
      </c>
      <c r="AHI175" t="s">
        <v>830</v>
      </c>
      <c r="AHJ175" s="34">
        <v>0.32221093773841858</v>
      </c>
      <c r="AHK175" s="34">
        <v>0.36132064461708069</v>
      </c>
      <c r="AHL175" s="34">
        <v>0.41067314147949219</v>
      </c>
      <c r="AHM175" s="34">
        <v>0.44025543332099915</v>
      </c>
      <c r="AHN175" s="34">
        <v>0.42419338226318359</v>
      </c>
      <c r="AHO175" t="s">
        <v>843</v>
      </c>
      <c r="AHP175" s="34"/>
      <c r="AHQ175" s="34"/>
      <c r="AHR175" s="34"/>
      <c r="AHS175" s="34"/>
      <c r="AHT175" s="34"/>
      <c r="AHU175" t="s">
        <v>843</v>
      </c>
      <c r="AHV175" s="34">
        <v>0.29319190979003906</v>
      </c>
      <c r="AHW175" s="34">
        <v>0.32682287693023682</v>
      </c>
      <c r="AHX175" s="34">
        <v>0.36657872796058655</v>
      </c>
      <c r="AHY175" s="34">
        <v>0.39039760828018188</v>
      </c>
      <c r="AHZ175" s="34">
        <v>0.22618228197097778</v>
      </c>
      <c r="AIA175" t="s">
        <v>465</v>
      </c>
      <c r="AIB175" t="s">
        <v>843</v>
      </c>
      <c r="AIC175" s="34">
        <v>0.28724643588066101</v>
      </c>
      <c r="AID175" s="34">
        <v>0.32815051078796387</v>
      </c>
      <c r="AIE175" s="34">
        <v>0.369280606508255</v>
      </c>
      <c r="AIF175" s="34">
        <v>0.38627418875694275</v>
      </c>
      <c r="AIG175" s="34">
        <v>0.3737928569316864</v>
      </c>
      <c r="AIH175" t="s">
        <v>924</v>
      </c>
      <c r="AII175" t="s">
        <v>843</v>
      </c>
      <c r="AIJ175" s="34">
        <v>0.34010800719261169</v>
      </c>
      <c r="AIK175" s="34">
        <v>0.37892332673072815</v>
      </c>
      <c r="AIL175" s="34">
        <v>0.41362500190734863</v>
      </c>
      <c r="AIM175" s="34">
        <v>0.40953800082206726</v>
      </c>
      <c r="AIN175" s="34">
        <v>0.38301998376846313</v>
      </c>
      <c r="AIO175" t="s">
        <v>1607</v>
      </c>
      <c r="AIP175" s="34">
        <v>0.34795832633972168</v>
      </c>
      <c r="AIQ175" t="s">
        <v>843</v>
      </c>
      <c r="AIR175" s="34">
        <v>0.34726000000000001</v>
      </c>
      <c r="AIS175" s="34">
        <v>0.34750999999999999</v>
      </c>
      <c r="AIT175" s="34">
        <v>0.34822999999999998</v>
      </c>
      <c r="AIU175" s="34">
        <v>0.34838999999999998</v>
      </c>
      <c r="AIV175" s="34">
        <v>0.34810999999999998</v>
      </c>
      <c r="AIW175" s="34">
        <v>0.34825</v>
      </c>
      <c r="AIX175" t="s">
        <v>843</v>
      </c>
      <c r="AIY175" s="34">
        <v>0.05</v>
      </c>
      <c r="AIZ175" s="34">
        <v>0.04</v>
      </c>
      <c r="AJA175" s="34">
        <v>0.04</v>
      </c>
      <c r="AJB175" s="34">
        <v>0.04</v>
      </c>
      <c r="AJC175" s="34">
        <v>0.04</v>
      </c>
      <c r="AJD175" s="34">
        <v>0.04</v>
      </c>
      <c r="AJE175" t="s">
        <v>843</v>
      </c>
      <c r="AJF175" s="34">
        <v>5.6867238134145737E-2</v>
      </c>
      <c r="AJG175" s="34">
        <v>6.4603783190250397E-2</v>
      </c>
      <c r="AJH175" s="34">
        <v>5.9709534049034119E-2</v>
      </c>
      <c r="AJI175" s="34">
        <v>4.4757954776287079E-2</v>
      </c>
      <c r="AJJ175" s="34">
        <v>2.9944652691483498E-2</v>
      </c>
      <c r="AJK175" t="s">
        <v>830</v>
      </c>
      <c r="AJL175" t="s">
        <v>843</v>
      </c>
      <c r="AJM175" t="s">
        <v>843</v>
      </c>
      <c r="AJN175" s="34">
        <v>5.7059943675994873E-2</v>
      </c>
      <c r="AJO175" s="34">
        <v>5.0790905952453613E-2</v>
      </c>
      <c r="AJP175" s="34">
        <v>3.9839237928390503E-2</v>
      </c>
      <c r="AJQ175" s="34">
        <v>2.4742612615227699E-2</v>
      </c>
      <c r="AJR175" s="34">
        <v>0.10264112055301666</v>
      </c>
      <c r="AJS175" t="s">
        <v>832</v>
      </c>
      <c r="AJT175" t="s">
        <v>843</v>
      </c>
      <c r="AJU175" t="s">
        <v>843</v>
      </c>
      <c r="AJV175" t="s">
        <v>843</v>
      </c>
      <c r="AJW175" s="34">
        <v>3.9011429995298386E-2</v>
      </c>
      <c r="AJX175" s="34">
        <v>4.7171261161565781E-2</v>
      </c>
      <c r="AJY175" s="34">
        <v>4.2615808546543121E-2</v>
      </c>
      <c r="AJZ175" s="34">
        <v>2.78045404702425E-2</v>
      </c>
      <c r="AKA175" s="34">
        <v>1.3426770456135273E-2</v>
      </c>
      <c r="AKB175" t="s">
        <v>830</v>
      </c>
      <c r="AKC175" t="s">
        <v>843</v>
      </c>
      <c r="AKD175" t="s">
        <v>843</v>
      </c>
      <c r="AKE175" t="s">
        <v>843</v>
      </c>
      <c r="AKF175" s="34">
        <v>3.9789814502000809E-2</v>
      </c>
      <c r="AKG175" s="34">
        <v>3.4089427441358566E-2</v>
      </c>
      <c r="AKH175" s="34">
        <v>2.3789104074239731E-2</v>
      </c>
      <c r="AKI175" s="34">
        <v>1.0037291795015335E-2</v>
      </c>
      <c r="AKJ175" s="34">
        <v>8.9555315673351288E-2</v>
      </c>
      <c r="AKK175" t="s">
        <v>832</v>
      </c>
      <c r="AKL175" t="s">
        <v>843</v>
      </c>
      <c r="AKM175" s="34">
        <v>16750</v>
      </c>
      <c r="AKN175" t="s">
        <v>832</v>
      </c>
      <c r="AKO175" t="s">
        <v>843</v>
      </c>
      <c r="AKP175" s="34">
        <v>15069.20703125</v>
      </c>
      <c r="AKQ175" t="s">
        <v>830</v>
      </c>
      <c r="AKR175" t="s">
        <v>843</v>
      </c>
      <c r="AKS175" s="34">
        <v>15388.0558729164</v>
      </c>
      <c r="AKT175" t="s">
        <v>832</v>
      </c>
      <c r="AKU175" t="s">
        <v>843</v>
      </c>
      <c r="AKV175" s="34">
        <v>17357.628629398499</v>
      </c>
      <c r="AKW175" t="s">
        <v>832</v>
      </c>
      <c r="AKX175" t="s">
        <v>843</v>
      </c>
      <c r="AKY175" s="34">
        <v>0.25406306982040405</v>
      </c>
      <c r="AKZ175" s="34">
        <v>0.28256520628929138</v>
      </c>
      <c r="ALA175" s="34">
        <v>0.3200879693031311</v>
      </c>
      <c r="ALB175" s="34">
        <v>0.36946317553520203</v>
      </c>
      <c r="ALC175" s="34">
        <v>0.37429431080818176</v>
      </c>
      <c r="ALD175" t="s">
        <v>830</v>
      </c>
      <c r="ALE175" t="s">
        <v>843</v>
      </c>
      <c r="ALF175" t="s">
        <v>843</v>
      </c>
      <c r="ALG175" t="s">
        <v>843</v>
      </c>
      <c r="ALH175" s="34">
        <v>0.22559712827205658</v>
      </c>
      <c r="ALI175" s="34">
        <v>0.24803155660629272</v>
      </c>
      <c r="ALJ175" s="34">
        <v>0.2691224217414856</v>
      </c>
      <c r="ALK175" s="34">
        <v>0.31450140476226807</v>
      </c>
      <c r="ALL175" s="34">
        <v>0.24950085580348969</v>
      </c>
      <c r="ALM175" t="s">
        <v>832</v>
      </c>
    </row>
    <row r="176" spans="1:1001">
      <c r="A176" t="s">
        <v>423</v>
      </c>
      <c r="B176" t="s">
        <v>127</v>
      </c>
      <c r="C176" t="s">
        <v>357</v>
      </c>
      <c r="D176" s="34">
        <v>4.1068878024816513E-2</v>
      </c>
      <c r="E176" t="s">
        <v>465</v>
      </c>
      <c r="F176" s="34">
        <v>4.7211907804012299E-2</v>
      </c>
      <c r="G176" t="s">
        <v>465</v>
      </c>
      <c r="H176" s="34">
        <v>4.515465721487999E-2</v>
      </c>
      <c r="I176" t="s">
        <v>465</v>
      </c>
      <c r="J176" s="34">
        <v>4.5825056731700897E-2</v>
      </c>
      <c r="K176" t="s">
        <v>465</v>
      </c>
      <c r="L176" s="34"/>
      <c r="M176" t="s">
        <v>465</v>
      </c>
      <c r="N176" s="34">
        <v>0.49941980838775635</v>
      </c>
      <c r="O176" s="34"/>
      <c r="P176" t="s">
        <v>1459</v>
      </c>
      <c r="Q176" s="34"/>
      <c r="R176" t="s">
        <v>1459</v>
      </c>
      <c r="S176" s="34"/>
      <c r="T176" t="s">
        <v>1459</v>
      </c>
      <c r="U176" s="34"/>
      <c r="V176" t="s">
        <v>1459</v>
      </c>
      <c r="W176" t="s">
        <v>843</v>
      </c>
      <c r="X176" t="s">
        <v>465</v>
      </c>
      <c r="Y176" s="34">
        <v>0.48877426981925964</v>
      </c>
      <c r="Z176" s="34"/>
      <c r="AA176" t="s">
        <v>1459</v>
      </c>
      <c r="AB176" s="34"/>
      <c r="AC176" t="s">
        <v>1459</v>
      </c>
      <c r="AD176" s="34"/>
      <c r="AE176" t="s">
        <v>1459</v>
      </c>
      <c r="AF176" s="34"/>
      <c r="AG176" t="s">
        <v>1459</v>
      </c>
      <c r="AH176" t="s">
        <v>843</v>
      </c>
      <c r="AI176" t="s">
        <v>465</v>
      </c>
      <c r="AJ176" s="34">
        <v>0.49844139814376831</v>
      </c>
      <c r="AK176" s="34"/>
      <c r="AL176" t="s">
        <v>1459</v>
      </c>
      <c r="AM176" s="34"/>
      <c r="AN176" t="s">
        <v>1459</v>
      </c>
      <c r="AO176" s="34"/>
      <c r="AP176" t="s">
        <v>1459</v>
      </c>
      <c r="AQ176" s="34"/>
      <c r="AR176" t="s">
        <v>1459</v>
      </c>
      <c r="AS176" t="s">
        <v>843</v>
      </c>
      <c r="AT176" t="s">
        <v>1521</v>
      </c>
      <c r="AU176" s="34">
        <v>0.36625123023986816</v>
      </c>
      <c r="AV176" s="34"/>
      <c r="AW176" t="s">
        <v>1459</v>
      </c>
      <c r="AX176" s="34"/>
      <c r="AY176" t="s">
        <v>1459</v>
      </c>
      <c r="AZ176" s="34"/>
      <c r="BA176" t="s">
        <v>1459</v>
      </c>
      <c r="BB176" s="34">
        <v>0.36625123023986816</v>
      </c>
      <c r="BC176" t="s">
        <v>1521</v>
      </c>
      <c r="BD176" t="s">
        <v>843</v>
      </c>
      <c r="BE176" s="34">
        <v>0.47822917414913746</v>
      </c>
      <c r="BF176" t="s">
        <v>465</v>
      </c>
      <c r="BG176" t="s">
        <v>843</v>
      </c>
      <c r="BH176" t="s">
        <v>465</v>
      </c>
      <c r="BI176" s="34">
        <v>2.522468090057373</v>
      </c>
      <c r="BJ176" t="s">
        <v>465</v>
      </c>
      <c r="BK176" s="34">
        <v>3.1210217475891113</v>
      </c>
      <c r="BL176" t="s">
        <v>465</v>
      </c>
      <c r="BM176" s="34">
        <v>3.4132125377655029</v>
      </c>
      <c r="BN176" t="s">
        <v>465</v>
      </c>
      <c r="BO176" s="34">
        <v>3.3510873317718506</v>
      </c>
      <c r="BP176" t="s">
        <v>843</v>
      </c>
      <c r="BQ176" s="34">
        <v>2.7253897190093994</v>
      </c>
      <c r="BR176" t="s">
        <v>465</v>
      </c>
      <c r="BS176" s="34"/>
      <c r="BT176" t="s">
        <v>843</v>
      </c>
      <c r="BU176" s="34">
        <v>2.6509904861450195</v>
      </c>
      <c r="BV176" t="s">
        <v>1552</v>
      </c>
      <c r="BW176" t="s">
        <v>843</v>
      </c>
      <c r="BX176" s="34">
        <v>2.6899244785308838</v>
      </c>
      <c r="BY176" t="s">
        <v>465</v>
      </c>
      <c r="BZ176" t="s">
        <v>843</v>
      </c>
      <c r="CA176" t="s">
        <v>465</v>
      </c>
      <c r="CB176" s="34">
        <v>9.8647559061646461E-3</v>
      </c>
      <c r="CC176" s="34">
        <v>9.4166509807109833E-3</v>
      </c>
      <c r="CD176" s="34">
        <v>9.1180354356765747E-3</v>
      </c>
      <c r="CE176" s="34">
        <v>9.306454099714756E-3</v>
      </c>
      <c r="CF176" s="34">
        <v>9.3064513057470322E-3</v>
      </c>
      <c r="CG176" t="s">
        <v>843</v>
      </c>
      <c r="CH176" t="s">
        <v>465</v>
      </c>
      <c r="CI176" s="34">
        <v>1.0511551052331924E-2</v>
      </c>
      <c r="CJ176" s="34">
        <v>1.0145834647119045E-2</v>
      </c>
      <c r="CK176" s="34">
        <v>1.0879836976528168E-2</v>
      </c>
      <c r="CL176" s="34">
        <v>1.0767079889774323E-2</v>
      </c>
      <c r="CM176" s="34">
        <v>1.1023652739822865E-2</v>
      </c>
      <c r="CN176" t="s">
        <v>843</v>
      </c>
      <c r="CO176" t="s">
        <v>465</v>
      </c>
      <c r="CP176" s="34">
        <v>1.0377908125519753E-2</v>
      </c>
      <c r="CQ176" s="34">
        <v>1.0479261167347431E-2</v>
      </c>
      <c r="CR176" s="34">
        <v>1.0665501467883587E-2</v>
      </c>
      <c r="CS176" s="34">
        <v>1.1023640632629395E-2</v>
      </c>
      <c r="CT176" s="34">
        <v>1.1023670434951782E-2</v>
      </c>
      <c r="CU176" t="s">
        <v>843</v>
      </c>
      <c r="CV176" t="s">
        <v>465</v>
      </c>
      <c r="CW176" s="34">
        <v>1.0326643474400043E-2</v>
      </c>
      <c r="CX176" s="34">
        <v>1.0232133790850639E-2</v>
      </c>
      <c r="CY176" s="34">
        <v>1.095246896147728E-2</v>
      </c>
      <c r="CZ176" s="34">
        <v>1.102363970130682E-2</v>
      </c>
      <c r="DA176" s="34">
        <v>1.1023667640984058E-2</v>
      </c>
      <c r="DB176" t="s">
        <v>843</v>
      </c>
      <c r="DC176" s="34"/>
      <c r="DD176" s="34"/>
      <c r="DE176" s="34"/>
      <c r="DF176" s="34"/>
      <c r="DG176" s="34"/>
      <c r="DH176" t="s">
        <v>1460</v>
      </c>
      <c r="DI176" t="s">
        <v>843</v>
      </c>
      <c r="DJ176" s="34"/>
      <c r="DK176" s="34"/>
      <c r="DL176" s="34"/>
      <c r="DM176" s="34"/>
      <c r="DN176" s="34"/>
      <c r="DO176" t="s">
        <v>1460</v>
      </c>
      <c r="DP176" t="s">
        <v>843</v>
      </c>
      <c r="DQ176" s="34">
        <v>4.7926068305969238</v>
      </c>
      <c r="DR176" t="s">
        <v>1521</v>
      </c>
      <c r="DS176" t="s">
        <v>843</v>
      </c>
      <c r="DT176" t="s">
        <v>843</v>
      </c>
      <c r="DU176" s="34">
        <v>4.7</v>
      </c>
      <c r="DV176" t="s">
        <v>1461</v>
      </c>
      <c r="DW176" t="s">
        <v>843</v>
      </c>
      <c r="DX176" t="s">
        <v>843</v>
      </c>
      <c r="DY176" t="s">
        <v>465</v>
      </c>
      <c r="DZ176" s="34">
        <v>1.5600734623149037E-3</v>
      </c>
      <c r="EA176" s="34">
        <v>6.7268130369484425E-3</v>
      </c>
      <c r="EB176" s="34">
        <v>7.451644167304039E-3</v>
      </c>
      <c r="EC176" s="34">
        <v>9.3510719016194344E-3</v>
      </c>
      <c r="ED176" s="34">
        <v>1.016119122505188E-2</v>
      </c>
      <c r="EE176" t="s">
        <v>843</v>
      </c>
      <c r="EF176" t="s">
        <v>465</v>
      </c>
      <c r="EG176" s="34">
        <v>7.5499997474253178E-3</v>
      </c>
      <c r="EH176" s="34">
        <v>7.9333335161209106E-3</v>
      </c>
      <c r="EI176" s="34">
        <v>5.7999999262392521E-3</v>
      </c>
      <c r="EJ176" s="34">
        <v>5.1999995484948158E-3</v>
      </c>
      <c r="EK176" s="34">
        <v>2.3000000510364771E-3</v>
      </c>
      <c r="EL176" t="s">
        <v>843</v>
      </c>
      <c r="EM176" t="s">
        <v>465</v>
      </c>
      <c r="EN176" s="34">
        <v>3.2904120162129402E-3</v>
      </c>
      <c r="EO176" s="34">
        <v>5.2266726270318031E-3</v>
      </c>
      <c r="EP176" s="34">
        <v>5.1937159150838852E-3</v>
      </c>
      <c r="EQ176" s="34">
        <v>4.9662156961858273E-3</v>
      </c>
      <c r="ER176" s="34">
        <v>1.3287917245179415E-3</v>
      </c>
      <c r="ES176" t="s">
        <v>843</v>
      </c>
      <c r="ET176" t="s">
        <v>465</v>
      </c>
      <c r="EU176" s="34">
        <v>8.6485305801033974E-3</v>
      </c>
      <c r="EV176" s="34">
        <v>6.2474519945681095E-3</v>
      </c>
      <c r="EW176" s="34">
        <v>2.9563978314399719E-3</v>
      </c>
      <c r="EX176" s="34">
        <v>7.2483252733945847E-4</v>
      </c>
      <c r="EY176" s="34">
        <v>-1.6093424055725336E-3</v>
      </c>
      <c r="EZ176" t="s">
        <v>843</v>
      </c>
      <c r="FA176" t="s">
        <v>465</v>
      </c>
      <c r="FB176" s="34">
        <v>9.5905864145606756E-4</v>
      </c>
      <c r="FC176" s="34">
        <v>-7.2991795605048537E-4</v>
      </c>
      <c r="FD176" s="34">
        <v>-1.2427323963493109E-3</v>
      </c>
      <c r="FE176" s="34">
        <v>-7.6796216890215874E-3</v>
      </c>
      <c r="FF176" s="34">
        <v>-9.5483642071485519E-3</v>
      </c>
      <c r="FG176" t="s">
        <v>843</v>
      </c>
      <c r="FH176" s="34"/>
      <c r="FI176" s="34"/>
      <c r="FJ176" s="34"/>
      <c r="FK176" s="34"/>
      <c r="FL176" s="34"/>
      <c r="FM176" t="s">
        <v>843</v>
      </c>
      <c r="FN176" t="s">
        <v>843</v>
      </c>
      <c r="FO176" s="34">
        <v>0.48298999999999997</v>
      </c>
      <c r="FP176" t="s">
        <v>1462</v>
      </c>
      <c r="FQ176" t="s">
        <v>843</v>
      </c>
      <c r="FR176" t="s">
        <v>843</v>
      </c>
      <c r="FS176" s="34">
        <v>0.48902999999999996</v>
      </c>
      <c r="FT176" t="s">
        <v>1462</v>
      </c>
      <c r="FU176" t="s">
        <v>843</v>
      </c>
      <c r="FV176" t="s">
        <v>843</v>
      </c>
      <c r="FW176" s="34">
        <v>0.47658</v>
      </c>
      <c r="FX176" t="s">
        <v>1462</v>
      </c>
      <c r="FY176" t="s">
        <v>843</v>
      </c>
      <c r="FZ176" s="34">
        <v>7.1362383663654327E-2</v>
      </c>
      <c r="GA176" s="34">
        <v>7.6931238174438477E-2</v>
      </c>
      <c r="GB176" s="34">
        <v>9.3150511384010315E-2</v>
      </c>
      <c r="GC176" s="34">
        <v>0.22726805508136749</v>
      </c>
      <c r="GD176" s="34">
        <v>0.21619431674480438</v>
      </c>
      <c r="GE176" t="s">
        <v>830</v>
      </c>
      <c r="GF176" t="s">
        <v>843</v>
      </c>
      <c r="GG176" s="34">
        <v>4.7615997493267059E-2</v>
      </c>
      <c r="GH176" s="34">
        <v>4.5342031866312027E-2</v>
      </c>
      <c r="GI176" s="34">
        <v>4.5768797397613525E-2</v>
      </c>
      <c r="GJ176" s="34">
        <v>0.13250400125980377</v>
      </c>
      <c r="GK176" s="34">
        <v>0.1437966525554657</v>
      </c>
      <c r="GL176" t="s">
        <v>832</v>
      </c>
      <c r="GM176" t="s">
        <v>843</v>
      </c>
      <c r="GN176" s="34">
        <v>0.75732797384262085</v>
      </c>
      <c r="GO176" t="s">
        <v>832</v>
      </c>
      <c r="GP176" t="s">
        <v>843</v>
      </c>
      <c r="GQ176" t="s">
        <v>843</v>
      </c>
      <c r="GR176" s="34">
        <v>1.0721437633037567E-2</v>
      </c>
      <c r="GS176" s="34">
        <v>6.9222603924572468E-3</v>
      </c>
      <c r="GT176" s="34">
        <v>2.6295848656445742E-3</v>
      </c>
      <c r="GU176" s="34">
        <v>3.5784365609288216E-3</v>
      </c>
      <c r="GV176" s="34">
        <v>1.3557884842157364E-2</v>
      </c>
      <c r="GW176" t="s">
        <v>832</v>
      </c>
      <c r="GX176" t="s">
        <v>843</v>
      </c>
      <c r="GY176" t="s">
        <v>843</v>
      </c>
      <c r="GZ176" t="s">
        <v>843</v>
      </c>
      <c r="HA176" t="s">
        <v>843</v>
      </c>
      <c r="HB176" t="s">
        <v>843</v>
      </c>
      <c r="HC176" t="s">
        <v>843</v>
      </c>
      <c r="HD176" t="s">
        <v>843</v>
      </c>
      <c r="HE176" t="s">
        <v>843</v>
      </c>
      <c r="HF176" t="s">
        <v>843</v>
      </c>
      <c r="HG176" t="s">
        <v>843</v>
      </c>
      <c r="HH176" s="34">
        <v>5508297</v>
      </c>
      <c r="HI176" s="34">
        <v>5698489</v>
      </c>
      <c r="HJ176" s="34">
        <v>5892596</v>
      </c>
      <c r="HK176" s="34">
        <v>6090980</v>
      </c>
      <c r="HL176" s="34">
        <v>6293166</v>
      </c>
      <c r="HM176" s="34">
        <v>6498818</v>
      </c>
      <c r="HN176" s="34">
        <v>6708217</v>
      </c>
      <c r="HO176" s="34">
        <v>6921066</v>
      </c>
      <c r="HP176" s="34">
        <v>7137988</v>
      </c>
      <c r="HQ176" s="34">
        <v>7358890</v>
      </c>
      <c r="HR176" s="34">
        <v>7583269</v>
      </c>
      <c r="HS176" s="34">
        <v>7806637</v>
      </c>
      <c r="HT176" s="34">
        <v>8026545</v>
      </c>
      <c r="HU176" s="34">
        <v>8245627</v>
      </c>
      <c r="HV176" s="34">
        <v>8464153</v>
      </c>
      <c r="HW176" s="34">
        <v>8682174</v>
      </c>
      <c r="HX176" s="34">
        <v>8899169</v>
      </c>
      <c r="HY176" s="34">
        <v>9114796</v>
      </c>
      <c r="HZ176" s="34">
        <v>9329227</v>
      </c>
      <c r="IA176" s="34">
        <v>9542486</v>
      </c>
      <c r="IB176" s="34">
        <v>9749640</v>
      </c>
      <c r="IC176" s="34">
        <v>9949437</v>
      </c>
      <c r="ID176" s="34">
        <v>10142619</v>
      </c>
      <c r="IE176" s="34">
        <v>10329931</v>
      </c>
      <c r="IF176" s="34">
        <v>10515788</v>
      </c>
      <c r="IG176" s="34">
        <v>10701144</v>
      </c>
      <c r="IH176" s="34">
        <v>10886097</v>
      </c>
      <c r="II176" s="34">
        <v>11069871</v>
      </c>
      <c r="IJ176" s="34">
        <v>11252452</v>
      </c>
      <c r="IK176" s="34">
        <v>11434334</v>
      </c>
      <c r="IL176" s="34">
        <v>11615322</v>
      </c>
      <c r="IM176" s="34">
        <v>11795728</v>
      </c>
      <c r="IN176" s="34">
        <v>11975671</v>
      </c>
      <c r="IO176" s="34">
        <v>12154395</v>
      </c>
      <c r="IP176" s="34">
        <v>12331461</v>
      </c>
      <c r="IQ176" s="34">
        <v>12507085</v>
      </c>
      <c r="IR176" s="34">
        <v>12681353</v>
      </c>
      <c r="IS176" s="34">
        <v>12854191</v>
      </c>
      <c r="IT176" s="34">
        <v>13025474</v>
      </c>
      <c r="IU176" s="34">
        <v>13194712</v>
      </c>
      <c r="IV176" s="34">
        <v>13362082</v>
      </c>
      <c r="IW176" s="34">
        <v>13527645</v>
      </c>
      <c r="IX176" s="34">
        <v>13690710</v>
      </c>
      <c r="IY176" s="34">
        <v>13851796</v>
      </c>
      <c r="IZ176" s="34">
        <v>14009881</v>
      </c>
      <c r="JA176" s="34">
        <v>14165403</v>
      </c>
      <c r="JB176" s="34">
        <v>14319594</v>
      </c>
      <c r="JC176" s="34">
        <v>14471387</v>
      </c>
      <c r="JD176" s="34">
        <v>14620589</v>
      </c>
      <c r="JE176" s="34">
        <v>14766879</v>
      </c>
      <c r="JF176" s="34">
        <v>14910369</v>
      </c>
      <c r="JG176" s="34">
        <v>15051146</v>
      </c>
      <c r="JH176" s="34">
        <v>15189144</v>
      </c>
      <c r="JI176" s="34">
        <v>15324555</v>
      </c>
      <c r="JJ176" s="34">
        <v>15457017</v>
      </c>
      <c r="JK176" s="34">
        <v>15586007</v>
      </c>
      <c r="JL176" s="34">
        <v>15711677</v>
      </c>
      <c r="JM176" s="34">
        <v>15835075</v>
      </c>
      <c r="JN176" s="34">
        <v>15955959</v>
      </c>
      <c r="JO176" s="34">
        <v>16073326</v>
      </c>
      <c r="JP176" s="34">
        <v>16187410</v>
      </c>
      <c r="JQ176" s="34">
        <v>16298114</v>
      </c>
      <c r="JR176" s="34">
        <v>16405527.999999998</v>
      </c>
      <c r="JS176" s="34">
        <v>16510166.000000002</v>
      </c>
      <c r="JT176" s="34">
        <v>16612730</v>
      </c>
      <c r="JU176" s="34">
        <v>16713024.000000002</v>
      </c>
      <c r="JV176" s="34">
        <v>16809999</v>
      </c>
      <c r="JW176" s="34">
        <v>16904347</v>
      </c>
      <c r="JX176" s="34">
        <v>16996325</v>
      </c>
      <c r="JY176" s="34">
        <v>17085616</v>
      </c>
      <c r="JZ176" s="34">
        <v>17172835</v>
      </c>
      <c r="KA176" s="34">
        <v>17257791</v>
      </c>
      <c r="KB176" s="34">
        <v>17339617</v>
      </c>
      <c r="KC176" s="34">
        <v>17418054</v>
      </c>
      <c r="KD176" s="34">
        <v>17493320</v>
      </c>
      <c r="KE176" s="34">
        <v>17565761</v>
      </c>
      <c r="KF176" s="34">
        <v>17635115</v>
      </c>
      <c r="KG176" s="34">
        <v>17700770</v>
      </c>
      <c r="KH176" s="34">
        <v>17763579</v>
      </c>
      <c r="KI176" s="34">
        <v>17824029</v>
      </c>
      <c r="KJ176" s="34">
        <v>17882004</v>
      </c>
      <c r="KK176" s="34">
        <v>17938119</v>
      </c>
      <c r="KL176" s="34">
        <v>17991742</v>
      </c>
      <c r="KM176" s="34">
        <v>18042704</v>
      </c>
      <c r="KN176" s="34">
        <v>18091283</v>
      </c>
      <c r="KO176" s="34">
        <v>18137161</v>
      </c>
      <c r="KP176" s="34">
        <v>18180269</v>
      </c>
      <c r="KQ176" s="34">
        <v>18220748</v>
      </c>
      <c r="KR176" s="34">
        <v>18258316</v>
      </c>
      <c r="KS176" s="34">
        <v>18293243</v>
      </c>
      <c r="KT176" s="34">
        <v>18326464</v>
      </c>
      <c r="KU176" s="34">
        <v>18358014</v>
      </c>
      <c r="KV176" s="34">
        <v>18388060</v>
      </c>
      <c r="KW176" s="34">
        <v>18416222</v>
      </c>
      <c r="KX176" s="34">
        <v>18441908</v>
      </c>
      <c r="KY176" s="34">
        <v>18464936</v>
      </c>
      <c r="KZ176" s="34">
        <v>18485738</v>
      </c>
      <c r="LA176" s="34">
        <v>18504303</v>
      </c>
      <c r="LB176" s="34">
        <v>18520771</v>
      </c>
      <c r="LC176" s="34">
        <v>18535585</v>
      </c>
      <c r="LD176" s="34">
        <v>18548056</v>
      </c>
      <c r="LE176" t="s">
        <v>843</v>
      </c>
      <c r="LF176" t="s">
        <v>843</v>
      </c>
      <c r="LG176" t="s">
        <v>843</v>
      </c>
      <c r="LH176" s="34">
        <v>3.4521330147981644E-2</v>
      </c>
      <c r="LI176" s="34">
        <v>3.394554927945137E-2</v>
      </c>
      <c r="LJ176" s="34">
        <v>3.3495593816041946E-2</v>
      </c>
      <c r="LK176" s="34">
        <v>3.3112339675426483E-2</v>
      </c>
      <c r="LL176" s="34">
        <v>3.2655294984579086E-2</v>
      </c>
      <c r="LM176" s="34">
        <v>3.2156031578779221E-2</v>
      </c>
      <c r="LN176" s="34">
        <v>3.1712878495454788E-2</v>
      </c>
      <c r="LO176" s="34">
        <v>3.1236611306667328E-2</v>
      </c>
      <c r="LP176" s="34">
        <v>3.0861139297485352E-2</v>
      </c>
      <c r="LQ176" s="34">
        <v>3.0478162690997124E-2</v>
      </c>
      <c r="LR176" s="34">
        <v>3.0035266652703285E-2</v>
      </c>
      <c r="LS176" s="34">
        <v>2.9029896482825279E-2</v>
      </c>
      <c r="LT176" s="34">
        <v>2.7779905125498772E-2</v>
      </c>
      <c r="LU176" s="34">
        <v>2.6928825303912163E-2</v>
      </c>
      <c r="LV176" s="34">
        <v>2.6156952604651451E-2</v>
      </c>
      <c r="LW176" s="34">
        <v>2.5432007387280464E-2</v>
      </c>
      <c r="LX176" s="34">
        <v>2.4685943499207497E-2</v>
      </c>
      <c r="LY176" s="34">
        <v>2.3941125720739365E-2</v>
      </c>
      <c r="LZ176" s="34">
        <v>2.3253133520483971E-2</v>
      </c>
      <c r="MA176" s="34">
        <v>2.2601878270506859E-2</v>
      </c>
      <c r="MB176" s="34">
        <v>2.1476322785019875E-2</v>
      </c>
      <c r="MC176" s="34">
        <v>2.0285604521632195E-2</v>
      </c>
      <c r="MD176" s="34">
        <v>1.9230281934142113E-2</v>
      </c>
      <c r="ME176" s="34">
        <v>1.8299354240298271E-2</v>
      </c>
      <c r="MF176" s="34">
        <v>1.7832143232226372E-2</v>
      </c>
      <c r="MG176" s="34">
        <v>1.7472904175519943E-2</v>
      </c>
      <c r="MH176" s="34">
        <v>1.7135819420218468E-2</v>
      </c>
      <c r="MI176" s="34">
        <v>1.6740623861551285E-2</v>
      </c>
      <c r="MJ176" s="34">
        <v>1.6358966007828712E-2</v>
      </c>
      <c r="MK176" s="34">
        <v>1.6034523025155067E-2</v>
      </c>
      <c r="ML176" s="34">
        <v>1.5704505145549774E-2</v>
      </c>
      <c r="MM176" s="34">
        <v>1.5412343665957451E-2</v>
      </c>
      <c r="MN176" s="34">
        <v>1.5139742754399776E-2</v>
      </c>
      <c r="MO176" s="34">
        <v>1.4813657850027084E-2</v>
      </c>
      <c r="MP176" s="34">
        <v>1.4462969265878201E-2</v>
      </c>
      <c r="MQ176" s="34">
        <v>1.4141482301056385E-2</v>
      </c>
      <c r="MR176" s="34">
        <v>1.3837362639605999E-2</v>
      </c>
      <c r="MS176" s="34">
        <v>1.3537258841097355E-2</v>
      </c>
      <c r="MT176" s="34">
        <v>1.323707215487957E-2</v>
      </c>
      <c r="MU176" s="34">
        <v>1.2909164652228355E-2</v>
      </c>
      <c r="MV176" s="34">
        <v>1.2604851275682449E-2</v>
      </c>
      <c r="MW176" s="34">
        <v>1.231437548995018E-2</v>
      </c>
      <c r="MX176" s="34">
        <v>1.1982130818068981E-2</v>
      </c>
      <c r="MY176" s="34">
        <v>1.1697398498654366E-2</v>
      </c>
      <c r="MZ176" s="34">
        <v>1.1347967199981213E-2</v>
      </c>
      <c r="NA176" s="34">
        <v>1.1039717122912407E-2</v>
      </c>
      <c r="NB176" s="34">
        <v>1.0826226323843002E-2</v>
      </c>
      <c r="NC176" s="34">
        <v>1.0544580407440662E-2</v>
      </c>
      <c r="ND176" s="34">
        <v>1.0257351212203503E-2</v>
      </c>
      <c r="NE176" s="34">
        <v>9.9560264497995377E-3</v>
      </c>
      <c r="NF176" s="34">
        <v>9.6701094880700111E-3</v>
      </c>
      <c r="NG176" s="34">
        <v>9.3972571194171906E-3</v>
      </c>
      <c r="NH176" s="34">
        <v>9.1268280521035194E-3</v>
      </c>
      <c r="NI176" s="34">
        <v>8.8754817843437195E-3</v>
      </c>
      <c r="NJ176" s="34">
        <v>8.6066313087940216E-3</v>
      </c>
      <c r="NK176" s="34">
        <v>8.3104493096470833E-3</v>
      </c>
      <c r="NL176" s="34">
        <v>8.0306697636842728E-3</v>
      </c>
      <c r="NM176" s="34">
        <v>7.823222316801548E-3</v>
      </c>
      <c r="NN176" s="34">
        <v>7.6049482449889183E-3</v>
      </c>
      <c r="NO176" s="34">
        <v>7.3287631385028362E-3</v>
      </c>
      <c r="NP176" s="34">
        <v>7.0726517587900162E-3</v>
      </c>
      <c r="NQ176" s="34">
        <v>6.8156160414218903E-3</v>
      </c>
      <c r="NR176" s="34">
        <v>6.5689557231962681E-3</v>
      </c>
      <c r="NS176" s="34">
        <v>6.3579613342881203E-3</v>
      </c>
      <c r="NT176" s="34">
        <v>6.1929565854370594E-3</v>
      </c>
      <c r="NU176" s="34">
        <v>6.0190269723534584E-3</v>
      </c>
      <c r="NV176" s="34">
        <v>5.7855923660099506E-3</v>
      </c>
      <c r="NW176" s="34">
        <v>5.5969199165701866E-3</v>
      </c>
      <c r="NX176" s="34">
        <v>5.426336545497179E-3</v>
      </c>
      <c r="NY176" s="34">
        <v>5.2397958934307098E-3</v>
      </c>
      <c r="NZ176" s="34">
        <v>5.0918348133563995E-3</v>
      </c>
      <c r="OA176" s="34">
        <v>4.9349190667271614E-3</v>
      </c>
      <c r="OB176" s="34">
        <v>4.7301896847784519E-3</v>
      </c>
      <c r="OC176" s="34">
        <v>4.5133712701499462E-3</v>
      </c>
      <c r="OD176" s="34">
        <v>4.3118391185998917E-3</v>
      </c>
      <c r="OE176" s="34">
        <v>4.1325157508254051E-3</v>
      </c>
      <c r="OF176" s="34">
        <v>3.9404751732945442E-3</v>
      </c>
      <c r="OG176" s="34">
        <v>3.7160567007958889E-3</v>
      </c>
      <c r="OH176" s="34">
        <v>3.5420961212366819E-3</v>
      </c>
      <c r="OI176" s="34">
        <v>3.3972533419728279E-3</v>
      </c>
      <c r="OJ176" s="34">
        <v>3.2473532482981682E-3</v>
      </c>
      <c r="OK176" s="34">
        <v>3.1331577338278294E-3</v>
      </c>
      <c r="OL176" s="34">
        <v>2.9848732519894838E-3</v>
      </c>
      <c r="OM176" s="34">
        <v>2.8285176958888769E-3</v>
      </c>
      <c r="ON176" s="34">
        <v>2.688827458769083E-3</v>
      </c>
      <c r="OO176" s="34">
        <v>2.5327075272798538E-3</v>
      </c>
      <c r="OP176" s="34">
        <v>2.3739575408399105E-3</v>
      </c>
      <c r="OQ176" s="34">
        <v>2.2240595426410437E-3</v>
      </c>
      <c r="OR176" s="34">
        <v>2.0597027614712715E-3</v>
      </c>
      <c r="OS176" s="34">
        <v>1.9111091969534755E-3</v>
      </c>
      <c r="OT176" s="34">
        <v>1.8143787747249007E-3</v>
      </c>
      <c r="OU176" s="34">
        <v>1.720073982141912E-3</v>
      </c>
      <c r="OV176" s="34">
        <v>1.6353315440937877E-3</v>
      </c>
      <c r="OW176" s="34">
        <v>1.5303656691685319E-3</v>
      </c>
      <c r="OX176" s="34">
        <v>1.3937768526375294E-3</v>
      </c>
      <c r="OY176" s="34">
        <v>1.2478987919166684E-3</v>
      </c>
      <c r="OZ176" s="34">
        <v>1.1259336024522781E-3</v>
      </c>
      <c r="PA176" s="34">
        <v>1.0037837782874703E-3</v>
      </c>
      <c r="PB176" s="34">
        <v>8.8955939281731844E-4</v>
      </c>
      <c r="PC176" s="34">
        <v>7.9953897511586547E-4</v>
      </c>
      <c r="PD176" s="34">
        <v>6.7258771741762757E-4</v>
      </c>
      <c r="PE176" t="s">
        <v>1300</v>
      </c>
      <c r="PF176" t="s">
        <v>843</v>
      </c>
      <c r="PG176" t="s">
        <v>843</v>
      </c>
      <c r="PH176" t="s">
        <v>843</v>
      </c>
      <c r="PI176" t="s">
        <v>843</v>
      </c>
      <c r="PJ176" t="s">
        <v>1300</v>
      </c>
      <c r="PK176" s="34">
        <v>0.52228009700775146</v>
      </c>
      <c r="PL176" s="34">
        <v>0.52191358804702759</v>
      </c>
      <c r="PM176" s="34">
        <v>0.52176016569137573</v>
      </c>
      <c r="PN176" s="34">
        <v>0.52160292863845825</v>
      </c>
      <c r="PO176" s="34">
        <v>0.52143800258636475</v>
      </c>
      <c r="PP176" s="34">
        <v>0.5212780237197876</v>
      </c>
      <c r="PQ176" s="34">
        <v>0.52115100622177124</v>
      </c>
      <c r="PR176" s="34">
        <v>0.52105367183685303</v>
      </c>
      <c r="PS176" s="34">
        <v>0.52093249559402466</v>
      </c>
      <c r="PT176" s="34">
        <v>0.52076941728591919</v>
      </c>
      <c r="PU176" s="34">
        <v>0.52060478925704956</v>
      </c>
      <c r="PV176" s="34">
        <v>0.52037978172302246</v>
      </c>
      <c r="PW176" s="34">
        <v>0.5200725793838501</v>
      </c>
      <c r="PX176" s="34">
        <v>0.51973426342010498</v>
      </c>
      <c r="PY176" s="34">
        <v>0.51937931776046753</v>
      </c>
      <c r="PZ176" s="34">
        <v>0.51899176836013794</v>
      </c>
      <c r="QA176" s="34">
        <v>0.51857483386993408</v>
      </c>
      <c r="QB176" s="34">
        <v>0.51816642284393311</v>
      </c>
      <c r="QC176" s="34">
        <v>0.51776731014251709</v>
      </c>
      <c r="QD176" s="34">
        <v>0.5173456072807312</v>
      </c>
      <c r="QE176" s="34">
        <v>0.516887366771698</v>
      </c>
      <c r="QF176" s="34">
        <v>0.51639944314956665</v>
      </c>
      <c r="QG176" s="34">
        <v>0.51587402820587158</v>
      </c>
      <c r="QH176" s="34">
        <v>0.51533228158950806</v>
      </c>
      <c r="QI176" s="34">
        <v>0.51480221748352051</v>
      </c>
      <c r="QJ176" s="34">
        <v>0.51428359746932983</v>
      </c>
      <c r="QK176" s="34">
        <v>0.51377636194229126</v>
      </c>
      <c r="QL176" s="34">
        <v>0.51327836513519287</v>
      </c>
      <c r="QM176" s="34">
        <v>0.51279056072235107</v>
      </c>
      <c r="QN176" s="34">
        <v>0.5123136043548584</v>
      </c>
      <c r="QO176" s="34">
        <v>0.51184636354446411</v>
      </c>
      <c r="QP176" s="34">
        <v>0.51138895750045776</v>
      </c>
      <c r="QQ176" s="34">
        <v>0.51094174385070801</v>
      </c>
      <c r="QR176" s="34">
        <v>0.5105055570602417</v>
      </c>
      <c r="QS176" s="34">
        <v>0.51007980108261108</v>
      </c>
      <c r="QT176" s="34">
        <v>0.50966417789459229</v>
      </c>
      <c r="QU176" s="34">
        <v>0.50925898551940918</v>
      </c>
      <c r="QV176" s="34">
        <v>0.50886344909667969</v>
      </c>
      <c r="QW176" s="34">
        <v>0.50847828388214111</v>
      </c>
      <c r="QX176" s="34">
        <v>0.50810390710830688</v>
      </c>
      <c r="QY176" s="34">
        <v>0.50773996114730835</v>
      </c>
      <c r="QZ176" s="34">
        <v>0.50738698244094849</v>
      </c>
      <c r="RA176" s="34">
        <v>0.50704360008239746</v>
      </c>
      <c r="RB176" s="34">
        <v>0.50670921802520752</v>
      </c>
      <c r="RC176" s="34">
        <v>0.50638532638549805</v>
      </c>
      <c r="RD176" s="34">
        <v>0.50607150793075562</v>
      </c>
      <c r="RE176" s="34">
        <v>0.50576686859130859</v>
      </c>
      <c r="RF176" s="34">
        <v>0.50547140836715698</v>
      </c>
      <c r="RG176" s="34">
        <v>0.50518429279327393</v>
      </c>
      <c r="RH176" s="34">
        <v>0.50490403175354004</v>
      </c>
      <c r="RI176" s="34">
        <v>0.50463074445724487</v>
      </c>
      <c r="RJ176" s="34">
        <v>0.50436592102050781</v>
      </c>
      <c r="RK176" s="34">
        <v>0.50410765409469604</v>
      </c>
      <c r="RL176" s="34">
        <v>0.50385308265686035</v>
      </c>
      <c r="RM176" s="34">
        <v>0.50360238552093506</v>
      </c>
      <c r="RN176" s="34">
        <v>0.50335723161697388</v>
      </c>
      <c r="RO176" s="34">
        <v>0.50311630964279175</v>
      </c>
      <c r="RP176" s="34">
        <v>0.50287878513336182</v>
      </c>
      <c r="RQ176" s="34">
        <v>0.50264370441436768</v>
      </c>
      <c r="RR176" s="34">
        <v>0.5024106502532959</v>
      </c>
      <c r="RS176" s="34">
        <v>0.50218117237091064</v>
      </c>
      <c r="RT176" s="34">
        <v>0.50195235013961792</v>
      </c>
      <c r="RU176" s="34">
        <v>0.50172460079193115</v>
      </c>
      <c r="RV176" s="34">
        <v>0.50149935483932495</v>
      </c>
      <c r="RW176" s="34">
        <v>0.50127524137496948</v>
      </c>
      <c r="RX176" s="34">
        <v>0.50105142593383789</v>
      </c>
      <c r="RY176" s="34">
        <v>0.50082516670227051</v>
      </c>
      <c r="RZ176" s="34">
        <v>0.50059968233108521</v>
      </c>
      <c r="SA176" s="34">
        <v>0.50037562847137451</v>
      </c>
      <c r="SB176" s="34">
        <v>0.50015151500701904</v>
      </c>
      <c r="SC176" s="34">
        <v>0.49992740154266357</v>
      </c>
      <c r="SD176" s="34">
        <v>0.49970555305480957</v>
      </c>
      <c r="SE176" s="34">
        <v>0.49948656558990479</v>
      </c>
      <c r="SF176" s="34">
        <v>0.49926719069480896</v>
      </c>
      <c r="SG176" s="34">
        <v>0.49904751777648926</v>
      </c>
      <c r="SH176" s="34">
        <v>0.49882739782333374</v>
      </c>
      <c r="SI176" s="34">
        <v>0.49860700964927673</v>
      </c>
      <c r="SJ176" s="34">
        <v>0.49838826060295105</v>
      </c>
      <c r="SK176" s="34">
        <v>0.49817201495170593</v>
      </c>
      <c r="SL176" s="34">
        <v>0.49795845150947571</v>
      </c>
      <c r="SM176" s="34">
        <v>0.49774962663650513</v>
      </c>
      <c r="SN176" s="34">
        <v>0.49754664301872253</v>
      </c>
      <c r="SO176" s="34">
        <v>0.49734851717948914</v>
      </c>
      <c r="SP176" s="34">
        <v>0.49715352058410645</v>
      </c>
      <c r="SQ176" s="34">
        <v>0.49696266651153564</v>
      </c>
      <c r="SR176" s="34">
        <v>0.49677759408950806</v>
      </c>
      <c r="SS176" s="34">
        <v>0.49659821391105652</v>
      </c>
      <c r="ST176" s="34">
        <v>0.49642381072044373</v>
      </c>
      <c r="SU176" s="34">
        <v>0.49625632166862488</v>
      </c>
      <c r="SV176" s="34">
        <v>0.49609529972076416</v>
      </c>
      <c r="SW176" s="34">
        <v>0.49594074487686157</v>
      </c>
      <c r="SX176" s="34">
        <v>0.49579420685768127</v>
      </c>
      <c r="SY176" s="34">
        <v>0.49565571546554565</v>
      </c>
      <c r="SZ176" s="34">
        <v>0.49552610516548157</v>
      </c>
      <c r="TA176" s="34">
        <v>0.49540460109710693</v>
      </c>
      <c r="TB176" s="34">
        <v>0.49528989195823669</v>
      </c>
      <c r="TC176" s="34">
        <v>0.4951852560043335</v>
      </c>
      <c r="TD176" s="34">
        <v>0.49509245157241821</v>
      </c>
      <c r="TE176" s="34">
        <v>0.49501028656959534</v>
      </c>
      <c r="TF176" s="34">
        <v>0.49493944644927979</v>
      </c>
      <c r="TG176" s="34">
        <v>0.49487799406051636</v>
      </c>
      <c r="TH176" t="s">
        <v>843</v>
      </c>
      <c r="TI176" t="s">
        <v>843</v>
      </c>
      <c r="TJ176" t="s">
        <v>1300</v>
      </c>
      <c r="TK176" s="34">
        <v>0.57372001058403299</v>
      </c>
      <c r="TL176" s="34">
        <v>0.57560811295766301</v>
      </c>
      <c r="TM176" s="34">
        <v>0.57761621533191798</v>
      </c>
      <c r="TN176" s="34">
        <v>0.579689803611242</v>
      </c>
      <c r="TO176" s="34">
        <v>0.58185673157199402</v>
      </c>
      <c r="TP176" s="34">
        <v>0.58408752176165002</v>
      </c>
      <c r="TQ176" s="34">
        <v>0.58629203659541407</v>
      </c>
      <c r="TR176" s="34">
        <v>0.58849629605495102</v>
      </c>
      <c r="TS176" s="34">
        <v>0.59077246913083004</v>
      </c>
      <c r="TT176" s="34">
        <v>0.59309302035313893</v>
      </c>
      <c r="TU176" s="34">
        <v>0.59535551224676297</v>
      </c>
      <c r="TV176" s="34">
        <v>0.597563521910907</v>
      </c>
      <c r="TW176" s="34">
        <v>0.59982993928271799</v>
      </c>
      <c r="TX176" s="34">
        <v>0.60216057553901003</v>
      </c>
      <c r="TY176" s="34">
        <v>0.60455104013360805</v>
      </c>
      <c r="TZ176" s="34">
        <v>0.60703275469945606</v>
      </c>
      <c r="UA176" s="34">
        <v>0.60960941355257903</v>
      </c>
      <c r="UB176" s="34">
        <v>0.61230180028165204</v>
      </c>
      <c r="UC176" s="34">
        <v>0.615062802094964</v>
      </c>
      <c r="UD176" s="34">
        <v>0.61781571478416197</v>
      </c>
      <c r="UE176" s="34">
        <v>0.62049506443314795</v>
      </c>
      <c r="UF176" s="34">
        <v>0.62313189178442996</v>
      </c>
      <c r="UG176" s="34">
        <v>0.62566195307454398</v>
      </c>
      <c r="UH176" s="34">
        <v>0.62808442902882999</v>
      </c>
      <c r="UI176" s="34">
        <v>0.63046378454947893</v>
      </c>
      <c r="UJ176" s="34">
        <v>0.63276365592314199</v>
      </c>
      <c r="UK176" s="34">
        <v>0.63500522730965903</v>
      </c>
      <c r="UL176" s="34">
        <v>0.63719224912377004</v>
      </c>
      <c r="UM176" s="34">
        <v>0.63933047659301301</v>
      </c>
      <c r="UN176" s="34">
        <v>0.64141867123256502</v>
      </c>
      <c r="UO176" s="34">
        <v>0.64344505473029501</v>
      </c>
      <c r="UP176" s="34">
        <v>0.64537918496336899</v>
      </c>
      <c r="UQ176" s="34">
        <v>0.64722005973611008</v>
      </c>
      <c r="UR176" s="34">
        <v>0.64903747364790609</v>
      </c>
      <c r="US176" s="34">
        <v>0.650836764158085</v>
      </c>
      <c r="UT176" s="34">
        <v>0.65258522080025894</v>
      </c>
      <c r="UU176" s="34">
        <v>0.65423364739683709</v>
      </c>
      <c r="UV176" s="34">
        <v>0.65572036605494499</v>
      </c>
      <c r="UW176" s="34">
        <v>0.65701628209460905</v>
      </c>
      <c r="UX176" s="34">
        <v>0.65817499464937201</v>
      </c>
      <c r="UY176" s="34">
        <v>0.65927012721520495</v>
      </c>
      <c r="UZ176" s="34">
        <v>0.66030963483701799</v>
      </c>
      <c r="VA176" s="34">
        <v>0.66127488416324298</v>
      </c>
      <c r="VB176" s="34">
        <v>0.66214991182370897</v>
      </c>
      <c r="VC176" s="34">
        <v>0.66302979304392395</v>
      </c>
      <c r="VD176" s="34">
        <v>0.66388132409646206</v>
      </c>
      <c r="VE176" s="34">
        <v>0.66466856532384899</v>
      </c>
      <c r="VF176" s="34">
        <v>0.66544266508257488</v>
      </c>
      <c r="VG176" s="34">
        <v>0.66613369680250201</v>
      </c>
      <c r="VH176" s="34">
        <v>0.66672016476873697</v>
      </c>
      <c r="VI176" s="34">
        <v>0.66722650080714008</v>
      </c>
      <c r="VJ176" s="34">
        <v>0.66766849514315996</v>
      </c>
      <c r="VK176" s="34">
        <v>0.66805631048069603</v>
      </c>
      <c r="VL176" s="34">
        <v>0.66838227928967597</v>
      </c>
      <c r="VM176" s="34">
        <v>0.66864852808764697</v>
      </c>
      <c r="VN176" s="34">
        <v>0.66891635554892304</v>
      </c>
      <c r="VO176" s="34">
        <v>0.669212395341376</v>
      </c>
      <c r="VP176" s="34">
        <v>0.66945286553593408</v>
      </c>
      <c r="VQ176" s="34">
        <v>0.66965865229410493</v>
      </c>
      <c r="VR176" s="34">
        <v>0.66981965431984503</v>
      </c>
      <c r="VS176" s="34">
        <v>0.66998529505383209</v>
      </c>
      <c r="VT176" s="34">
        <v>0.67022570832428796</v>
      </c>
      <c r="VU176" s="34">
        <v>0.67045101109976502</v>
      </c>
      <c r="VV176" s="34">
        <v>0.67062354188322504</v>
      </c>
      <c r="VW176" s="34">
        <v>0.67068686695946</v>
      </c>
      <c r="VX176" s="34">
        <v>0.670662602092159</v>
      </c>
      <c r="VY176" s="34">
        <v>0.67059748189158097</v>
      </c>
      <c r="VZ176" s="34">
        <v>0.67045086095310291</v>
      </c>
      <c r="WA176" s="34">
        <v>0.67023221196346894</v>
      </c>
      <c r="WB176" s="34">
        <v>0.66996088990879799</v>
      </c>
      <c r="WC176" s="34">
        <v>0.6695906063267949</v>
      </c>
      <c r="WD176" s="34">
        <v>0.66913537775489307</v>
      </c>
      <c r="WE176" s="34">
        <v>0.66869719984868192</v>
      </c>
      <c r="WF176" s="34">
        <v>0.66825823366950199</v>
      </c>
      <c r="WG176" s="34">
        <v>0.66775173802776489</v>
      </c>
      <c r="WH176" s="34">
        <v>0.66716730917607292</v>
      </c>
      <c r="WI176" s="34">
        <v>0.66650543532038198</v>
      </c>
      <c r="WJ176" s="34">
        <v>0.66581810661857899</v>
      </c>
      <c r="WK176" s="34">
        <v>0.66510355261177911</v>
      </c>
      <c r="WL176" s="34">
        <v>0.66438065153507098</v>
      </c>
      <c r="WM176" s="34">
        <v>0.66366144802166904</v>
      </c>
      <c r="WN176" s="34">
        <v>0.66287437001823801</v>
      </c>
      <c r="WO176" s="34">
        <v>0.66208449026460303</v>
      </c>
      <c r="WP176" s="34">
        <v>0.66130185749037806</v>
      </c>
      <c r="WQ176" s="34">
        <v>0.66050199424772704</v>
      </c>
      <c r="WR176" s="34">
        <v>0.65973693457316696</v>
      </c>
      <c r="WS176" s="34">
        <v>0.65901013345842108</v>
      </c>
      <c r="WT176" s="34">
        <v>0.65828439095914204</v>
      </c>
      <c r="WU176" s="34">
        <v>0.65757953800339497</v>
      </c>
      <c r="WV176" s="34">
        <v>0.65689611888105703</v>
      </c>
      <c r="WW176" s="34">
        <v>0.65617215236316595</v>
      </c>
      <c r="WX176" s="34">
        <v>0.65538390087794596</v>
      </c>
      <c r="WY176" s="34">
        <v>0.654522146436329</v>
      </c>
      <c r="WZ176" s="34">
        <v>0.653641121398298</v>
      </c>
      <c r="XA176" s="34">
        <v>0.652759916510806</v>
      </c>
      <c r="XB176" s="34">
        <v>0.65187859302626294</v>
      </c>
      <c r="XC176" s="34">
        <v>0.65100027383272407</v>
      </c>
      <c r="XD176" s="34">
        <v>0.65008275778025093</v>
      </c>
      <c r="XE176" s="34">
        <v>0.64913701486833308</v>
      </c>
      <c r="XF176" s="34">
        <v>0.64817800463271102</v>
      </c>
      <c r="XG176" s="34">
        <v>0.64719834663000997</v>
      </c>
      <c r="XH176" t="s">
        <v>843</v>
      </c>
      <c r="XI176" t="s">
        <v>1300</v>
      </c>
      <c r="XJ176" s="34">
        <v>0.55692834310419892</v>
      </c>
      <c r="XK176" s="34">
        <v>0.55883893081130798</v>
      </c>
      <c r="XL176" s="34">
        <v>0.56085560591630601</v>
      </c>
      <c r="XM176" s="34">
        <v>0.56292476744300601</v>
      </c>
      <c r="XN176" s="34">
        <v>0.56506438889423893</v>
      </c>
      <c r="XO176" s="34">
        <v>0.56724276629996406</v>
      </c>
      <c r="XP176" s="34">
        <v>0.56938694966285797</v>
      </c>
      <c r="XQ176" s="34">
        <v>0.571559094252309</v>
      </c>
      <c r="XR176" s="34">
        <v>0.57379877731643603</v>
      </c>
      <c r="XS176" s="34">
        <v>0.57605077505240398</v>
      </c>
      <c r="XT176" s="34">
        <v>0.57823796043632403</v>
      </c>
      <c r="XU176" s="34">
        <v>0.58033600127686202</v>
      </c>
      <c r="XV176" s="34">
        <v>0.58242058071062996</v>
      </c>
      <c r="XW176" s="34">
        <v>0.58451958838302998</v>
      </c>
      <c r="XX176" s="34">
        <v>0.58665125736739399</v>
      </c>
      <c r="XY176" s="34">
        <v>0.58880379499420299</v>
      </c>
      <c r="XZ176" s="34">
        <v>0.59094682936424592</v>
      </c>
      <c r="YA176" s="34">
        <v>0.59308924741705704</v>
      </c>
      <c r="YB176" s="34">
        <v>0.59518559254694903</v>
      </c>
      <c r="YC176" s="34">
        <v>0.597179791365677</v>
      </c>
      <c r="YD176" s="34">
        <v>0.59901601495029599</v>
      </c>
      <c r="YE176" s="34">
        <v>0.60079565306057003</v>
      </c>
      <c r="YF176" s="34">
        <v>0.602462766395088</v>
      </c>
      <c r="YG176" s="34">
        <v>0.60402942691628003</v>
      </c>
      <c r="YH176" s="34">
        <v>0.60562156635337305</v>
      </c>
      <c r="YI176" s="34">
        <v>0.60721834973905597</v>
      </c>
      <c r="YJ176" s="34">
        <v>0.60884718370596902</v>
      </c>
      <c r="YK176" s="34">
        <v>0.61051014054274</v>
      </c>
      <c r="YL176" s="34">
        <v>0.61219958992049006</v>
      </c>
      <c r="YM176" s="34">
        <v>0.61387867513222294</v>
      </c>
      <c r="YN176" s="34">
        <v>0.61550906638662295</v>
      </c>
      <c r="YO176" s="34">
        <v>0.61703650749815997</v>
      </c>
      <c r="YP176" s="34">
        <v>0.61841040055292096</v>
      </c>
      <c r="YQ176" s="34">
        <v>0.61968891169362594</v>
      </c>
      <c r="YR176" s="34">
        <v>0.62092084543263604</v>
      </c>
      <c r="YS176" s="34">
        <v>0.62209070387267307</v>
      </c>
      <c r="YT176" s="34">
        <v>0.62315624457249297</v>
      </c>
      <c r="YU176" s="34">
        <v>0.62408597414205103</v>
      </c>
      <c r="YV176" s="34">
        <v>0.62485875753926501</v>
      </c>
      <c r="YW176" s="34">
        <v>0.62550493712935906</v>
      </c>
      <c r="YX176" s="34">
        <v>0.62608963184030797</v>
      </c>
      <c r="YY176" s="34">
        <v>0.62662176700459593</v>
      </c>
      <c r="YZ176" s="34">
        <v>0.62707001218088698</v>
      </c>
      <c r="ZA176" s="34">
        <v>0.62737774220758102</v>
      </c>
      <c r="ZB176" s="34">
        <v>0.62761989198908996</v>
      </c>
      <c r="ZC176" s="34">
        <v>0.62777663296977904</v>
      </c>
      <c r="ZD176" s="34">
        <v>0.62782481821761205</v>
      </c>
      <c r="ZE176" s="34">
        <v>0.62783448565899302</v>
      </c>
      <c r="ZF176" s="34">
        <v>0.62777672636854798</v>
      </c>
      <c r="ZG176" s="34">
        <v>0.62765676484516497</v>
      </c>
      <c r="ZH176" s="34">
        <v>0.627515175094432</v>
      </c>
      <c r="ZI176" s="34">
        <v>0.62739445222310597</v>
      </c>
      <c r="ZJ176" s="34">
        <v>0.62729594900147101</v>
      </c>
      <c r="ZK176" s="34">
        <v>0.62717400276875901</v>
      </c>
      <c r="ZL176" s="34">
        <v>0.62702714155560701</v>
      </c>
      <c r="ZM176" s="34">
        <v>0.62692683251072601</v>
      </c>
      <c r="ZN176" s="34">
        <v>0.62685895974058004</v>
      </c>
      <c r="ZO176" s="34">
        <v>0.62671571264157899</v>
      </c>
      <c r="ZP176" s="34">
        <v>0.62653482626772894</v>
      </c>
      <c r="ZQ176" s="34">
        <v>0.62628044045518505</v>
      </c>
      <c r="ZR176" s="34">
        <v>0.62598085098292899</v>
      </c>
      <c r="ZS176" s="34">
        <v>0.62571951576728502</v>
      </c>
      <c r="ZT176" s="34">
        <v>0.62541271531805398</v>
      </c>
      <c r="ZU176" s="34">
        <v>0.62503129889790299</v>
      </c>
      <c r="ZV176" s="34">
        <v>0.62456298948345601</v>
      </c>
      <c r="ZW176" s="34">
        <v>0.62403522474343298</v>
      </c>
      <c r="ZX176" s="34">
        <v>0.62348180389540797</v>
      </c>
      <c r="ZY176" s="34">
        <v>0.62288495970888402</v>
      </c>
      <c r="ZZ176" s="34">
        <v>0.62223745427320298</v>
      </c>
      <c r="AAA176" s="34">
        <v>0.62152672751160998</v>
      </c>
      <c r="AAB176" s="34">
        <v>0.62068665424200509</v>
      </c>
      <c r="AAC176" s="34">
        <v>0.619725896553041</v>
      </c>
      <c r="AAD176" s="34">
        <v>0.618764953653964</v>
      </c>
      <c r="AAE176" s="34">
        <v>0.61780839581735103</v>
      </c>
      <c r="AAF176" s="34">
        <v>0.61678908339838001</v>
      </c>
      <c r="AAG176" s="34">
        <v>0.61572584301926903</v>
      </c>
      <c r="AAH176" s="34">
        <v>0.61464189487848497</v>
      </c>
      <c r="AAI176" s="34">
        <v>0.61356665236691299</v>
      </c>
      <c r="AAJ176" s="34">
        <v>0.61248104900482003</v>
      </c>
      <c r="AAK176" s="34">
        <v>0.61141109005152505</v>
      </c>
      <c r="AAL176" s="34">
        <v>0.61035556724079798</v>
      </c>
      <c r="AAM176" s="34">
        <v>0.60925051866504298</v>
      </c>
      <c r="AAN176" s="34">
        <v>0.60817609012446094</v>
      </c>
      <c r="AAO176" s="34">
        <v>0.60717396884707597</v>
      </c>
      <c r="AAP176" s="34">
        <v>0.60621731471449503</v>
      </c>
      <c r="AAQ176" s="34">
        <v>0.60530493168142496</v>
      </c>
      <c r="AAR176" s="34">
        <v>0.60441429662014401</v>
      </c>
      <c r="AAS176" s="34">
        <v>0.60352225934961601</v>
      </c>
      <c r="AAT176" s="34">
        <v>0.60262520924711804</v>
      </c>
      <c r="AAU176" s="34">
        <v>0.601697047420653</v>
      </c>
      <c r="AAV176" s="34">
        <v>0.60072724887701301</v>
      </c>
      <c r="AAW176" s="34">
        <v>0.59968277613479304</v>
      </c>
      <c r="AAX176" s="34">
        <v>0.59851708119290403</v>
      </c>
      <c r="AAY176" s="34">
        <v>0.59731759858237998</v>
      </c>
      <c r="AAZ176" s="34">
        <v>0.59614313215701797</v>
      </c>
      <c r="ABA176" s="34">
        <v>0.59497384664642194</v>
      </c>
      <c r="ABB176" s="34">
        <v>0.59382105815845698</v>
      </c>
      <c r="ABC176" s="34">
        <v>0.592650898351883</v>
      </c>
      <c r="ABD176" s="34">
        <v>0.59144945963642703</v>
      </c>
      <c r="ABE176" s="34">
        <v>0.59023791264208803</v>
      </c>
      <c r="ABF176" s="34">
        <v>0.58900928515071105</v>
      </c>
      <c r="ABG176" t="s">
        <v>843</v>
      </c>
      <c r="ABH176" t="s">
        <v>843</v>
      </c>
      <c r="ABI176" t="s">
        <v>1300</v>
      </c>
      <c r="ABJ176" s="34">
        <v>0.46763959281429501</v>
      </c>
      <c r="ABK176" s="34">
        <v>0.46933151928519995</v>
      </c>
      <c r="ABL176" s="34">
        <v>0.47088040653050001</v>
      </c>
      <c r="ABM176" s="34">
        <v>0.47256016273243395</v>
      </c>
      <c r="ABN176" s="34">
        <v>0.47446023194048897</v>
      </c>
      <c r="ABO176" s="34">
        <v>0.47657550957728001</v>
      </c>
      <c r="ABP176" s="34">
        <v>0.478885560881113</v>
      </c>
      <c r="ABQ176" s="34">
        <v>0.48137732819067702</v>
      </c>
      <c r="ABR176" s="34">
        <v>0.484013316078236</v>
      </c>
      <c r="ABS176" s="34">
        <v>0.48675428541222099</v>
      </c>
      <c r="ABT176" s="34">
        <v>0.48952799907269501</v>
      </c>
      <c r="ABU176" s="34">
        <v>0.49230084606213897</v>
      </c>
      <c r="ABV176" s="34">
        <v>0.495130221035327</v>
      </c>
      <c r="ABW176" s="34">
        <v>0.49801894992339596</v>
      </c>
      <c r="ABX176" s="34">
        <v>0.50090434329341593</v>
      </c>
      <c r="ABY176" s="34">
        <v>0.503757296271648</v>
      </c>
      <c r="ABZ176" s="34">
        <v>0.50661081351467696</v>
      </c>
      <c r="ACA176" s="34">
        <v>0.50950717931591694</v>
      </c>
      <c r="ACB176" s="34">
        <v>0.51242418048140503</v>
      </c>
      <c r="ACC176" s="34">
        <v>0.51537966706892002</v>
      </c>
      <c r="ACD176" s="34">
        <v>0.51838765328771108</v>
      </c>
      <c r="ACE176" s="34">
        <v>0.52142824764858497</v>
      </c>
      <c r="ACF176" s="34">
        <v>0.52448955858883994</v>
      </c>
      <c r="ACG176" s="34">
        <v>0.52754783780975101</v>
      </c>
      <c r="ACH176" s="34">
        <v>0.53052034711996798</v>
      </c>
      <c r="ACI176" s="34">
        <v>0.53333634235741501</v>
      </c>
      <c r="ACJ176" s="34">
        <v>0.53601318268613607</v>
      </c>
      <c r="ACK176" s="34">
        <v>0.53858848038969898</v>
      </c>
      <c r="ACL176" s="34">
        <v>0.54111481657509009</v>
      </c>
      <c r="ACM176" s="34">
        <v>0.54359495461628804</v>
      </c>
      <c r="ACN176" s="34">
        <v>0.54606889072898701</v>
      </c>
      <c r="ACO176" s="34">
        <v>0.54855243137822596</v>
      </c>
      <c r="ACP176" s="34">
        <v>0.55100261187869992</v>
      </c>
      <c r="ACQ176" s="34">
        <v>0.55344719146642807</v>
      </c>
      <c r="ACR176" s="34">
        <v>0.55589980149554896</v>
      </c>
      <c r="ACS176" s="34">
        <v>0.55830509500435499</v>
      </c>
      <c r="ACT176" s="34">
        <v>0.56062245726550097</v>
      </c>
      <c r="ACU176" s="34">
        <v>0.5628178608369</v>
      </c>
      <c r="ACV176" s="34">
        <v>0.56491556468501603</v>
      </c>
      <c r="ACW176" s="34">
        <v>0.56695871800763797</v>
      </c>
      <c r="ACX176" s="34">
        <v>0.56893689920478008</v>
      </c>
      <c r="ACY176" s="34">
        <v>0.57081615354395199</v>
      </c>
      <c r="ACZ176" s="34">
        <v>0.572592561941909</v>
      </c>
      <c r="ADA176" s="34">
        <v>0.57421727117552102</v>
      </c>
      <c r="ADB176" s="34">
        <v>0.57573893739711302</v>
      </c>
      <c r="ADC176" s="34">
        <v>0.57720913411358599</v>
      </c>
      <c r="ADD176" s="34">
        <v>0.57858777280976004</v>
      </c>
      <c r="ADE176" s="34">
        <v>0.57986074796634002</v>
      </c>
      <c r="ADF176" s="34">
        <v>0.58100935605261905</v>
      </c>
      <c r="ADG176" s="34">
        <v>0.582074824341691</v>
      </c>
      <c r="ADH176" s="34">
        <v>0.58305379910630595</v>
      </c>
      <c r="ADI176" s="34">
        <v>0.58397510063353297</v>
      </c>
      <c r="ADJ176" s="34">
        <v>0.58486232008861105</v>
      </c>
      <c r="ADK176" s="34">
        <v>0.58567038325093301</v>
      </c>
      <c r="ADL176" s="34">
        <v>0.58640462171955199</v>
      </c>
      <c r="ADM176" s="34">
        <v>0.58712885859732999</v>
      </c>
      <c r="ADN176" s="34">
        <v>0.58787725205909003</v>
      </c>
      <c r="ADO176" s="34">
        <v>0.58860973467475608</v>
      </c>
      <c r="ADP176" s="34">
        <v>0.58930487976310308</v>
      </c>
      <c r="ADQ176" s="34">
        <v>0.58998328690703805</v>
      </c>
      <c r="ADR176" s="34">
        <v>0.59068113457677496</v>
      </c>
      <c r="ADS176" s="34">
        <v>0.59139447055039596</v>
      </c>
      <c r="ADT176" s="34">
        <v>0.59206020653709601</v>
      </c>
      <c r="ADU176" s="34">
        <v>0.59268816558234494</v>
      </c>
      <c r="ADV176" s="34">
        <v>0.59318118073252202</v>
      </c>
      <c r="ADW176" s="34">
        <v>0.59358187980876798</v>
      </c>
      <c r="ADX176" s="34">
        <v>0.59400678726988598</v>
      </c>
      <c r="ADY176" s="34">
        <v>0.59435670599994195</v>
      </c>
      <c r="ADZ176" s="34">
        <v>0.594614541672979</v>
      </c>
      <c r="AEA176" s="34">
        <v>0.59480401526055604</v>
      </c>
      <c r="AEB176" s="34">
        <v>0.59492075711436099</v>
      </c>
      <c r="AEC176" s="34">
        <v>0.59496922288605802</v>
      </c>
      <c r="AED176" s="34">
        <v>0.59498697678809698</v>
      </c>
      <c r="AEE176" s="34">
        <v>0.594984405261345</v>
      </c>
      <c r="AEF176" s="34">
        <v>0.59493222541324997</v>
      </c>
      <c r="AEG176" s="34">
        <v>0.59477801730309299</v>
      </c>
      <c r="AEH176" s="34">
        <v>0.594532584562108</v>
      </c>
      <c r="AEI176" s="34">
        <v>0.59430096559920897</v>
      </c>
      <c r="AEJ176" s="34">
        <v>0.59405002223932502</v>
      </c>
      <c r="AEK176" s="34">
        <v>0.59370661930588198</v>
      </c>
      <c r="AEL176" s="34">
        <v>0.59330518566864299</v>
      </c>
      <c r="AEM176" s="34">
        <v>0.59283667347832503</v>
      </c>
      <c r="AEN176" s="34">
        <v>0.59233034778762206</v>
      </c>
      <c r="AEO176" s="34">
        <v>0.59180551341402299</v>
      </c>
      <c r="AEP176" s="34">
        <v>0.59129427139026003</v>
      </c>
      <c r="AEQ176" s="34">
        <v>0.590800814967679</v>
      </c>
      <c r="AER176" s="34">
        <v>0.59028474771192896</v>
      </c>
      <c r="AES176" s="34">
        <v>0.589796011667578</v>
      </c>
      <c r="AET176" s="34">
        <v>0.58937812227589903</v>
      </c>
      <c r="AEU176" s="34">
        <v>0.58900643229323602</v>
      </c>
      <c r="AEV176" s="34">
        <v>0.58864270239590999</v>
      </c>
      <c r="AEW176" s="34">
        <v>0.58826353951640797</v>
      </c>
      <c r="AEX176" s="34">
        <v>0.58784423152850307</v>
      </c>
      <c r="AEY176" s="34">
        <v>0.58738361212196499</v>
      </c>
      <c r="AEZ176" s="34">
        <v>0.58688579258951401</v>
      </c>
      <c r="AFA176" s="34">
        <v>0.58637625389007608</v>
      </c>
      <c r="AFB176" s="34">
        <v>0.58580974695194699</v>
      </c>
      <c r="AFC176" s="34">
        <v>0.58514729209598704</v>
      </c>
      <c r="AFD176" s="34">
        <v>0.58445606827059204</v>
      </c>
      <c r="AFE176" s="34">
        <v>0.58375975185029194</v>
      </c>
      <c r="AFF176" s="34">
        <v>0.583055345987328</v>
      </c>
      <c r="AFG176" t="s">
        <v>843</v>
      </c>
      <c r="AFH176" t="s">
        <v>843</v>
      </c>
      <c r="AFI176" s="34">
        <v>0.66783000000000003</v>
      </c>
      <c r="AFJ176" s="34">
        <v>0.64476</v>
      </c>
      <c r="AFK176" s="34">
        <v>0.62094000000000005</v>
      </c>
      <c r="AFL176" s="34">
        <v>0.59648000000000001</v>
      </c>
      <c r="AFM176" s="34">
        <v>0.57149000000000005</v>
      </c>
      <c r="AFN176" s="34">
        <v>0.54608999999999996</v>
      </c>
      <c r="AFO176" s="34">
        <v>0.52042999999999995</v>
      </c>
      <c r="AFP176" s="34">
        <v>0.49463000000000001</v>
      </c>
      <c r="AFQ176" s="34">
        <v>0.49518000000000001</v>
      </c>
      <c r="AFR176" s="34">
        <v>0.49424999999999997</v>
      </c>
      <c r="AFS176" s="34">
        <v>0.49363999999999997</v>
      </c>
      <c r="AFT176" s="34">
        <v>0.48941000000000001</v>
      </c>
      <c r="AFU176" s="34">
        <v>0.48781999999999998</v>
      </c>
      <c r="AFV176" s="34">
        <v>0.48665999999999998</v>
      </c>
      <c r="AFW176" s="34">
        <v>0.48624000000000001</v>
      </c>
      <c r="AFX176" s="34">
        <v>0.48727999999999999</v>
      </c>
      <c r="AFY176" s="34">
        <v>0.48603000000000002</v>
      </c>
      <c r="AFZ176" s="34">
        <v>0.48162999999999995</v>
      </c>
      <c r="AGA176" s="34">
        <v>0.48298999999999997</v>
      </c>
      <c r="AGB176" t="s">
        <v>843</v>
      </c>
      <c r="AGC176" t="s">
        <v>843</v>
      </c>
      <c r="AGD176" t="s">
        <v>843</v>
      </c>
      <c r="AGE176" t="s">
        <v>843</v>
      </c>
      <c r="AGF176" s="34">
        <v>2.8197651263326406E-3</v>
      </c>
      <c r="AGG176" t="s">
        <v>843</v>
      </c>
      <c r="AGH176" t="s">
        <v>843</v>
      </c>
      <c r="AGI176" t="s">
        <v>843</v>
      </c>
      <c r="AGJ176" t="s">
        <v>843</v>
      </c>
      <c r="AGK176" t="s">
        <v>843</v>
      </c>
      <c r="AGL176" t="s">
        <v>843</v>
      </c>
      <c r="AGM176" t="s">
        <v>843</v>
      </c>
      <c r="AGN176" t="s">
        <v>843</v>
      </c>
      <c r="AGO176" s="34">
        <v>0.41899999999999998</v>
      </c>
      <c r="AGP176" s="34">
        <v>2009</v>
      </c>
      <c r="AGQ176" t="s">
        <v>832</v>
      </c>
      <c r="AGR176" t="s">
        <v>843</v>
      </c>
      <c r="AGS176" s="34">
        <v>0.39700000000000002</v>
      </c>
      <c r="AGT176" s="34">
        <v>2009</v>
      </c>
      <c r="AGU176" t="s">
        <v>832</v>
      </c>
      <c r="AGV176" t="s">
        <v>843</v>
      </c>
      <c r="AGW176" s="34">
        <v>0.67700000000000005</v>
      </c>
      <c r="AGX176" s="34">
        <v>2009</v>
      </c>
      <c r="AGY176" t="s">
        <v>832</v>
      </c>
      <c r="AGZ176" t="s">
        <v>843</v>
      </c>
      <c r="AHA176" s="34">
        <v>0.90200000000000002</v>
      </c>
      <c r="AHB176" s="34">
        <v>2009</v>
      </c>
      <c r="AHC176" t="s">
        <v>832</v>
      </c>
      <c r="AHD176" t="s">
        <v>843</v>
      </c>
      <c r="AHE176" s="34">
        <v>0.39899999999999997</v>
      </c>
      <c r="AHF176" s="34">
        <v>2009</v>
      </c>
      <c r="AHG176" t="s">
        <v>832</v>
      </c>
      <c r="AHH176" t="s">
        <v>843</v>
      </c>
      <c r="AHI176" t="s">
        <v>830</v>
      </c>
      <c r="AHJ176" s="34">
        <v>0.22916789352893829</v>
      </c>
      <c r="AHK176" s="34">
        <v>0.24012176692485809</v>
      </c>
      <c r="AHL176" s="34">
        <v>0.2521827220916748</v>
      </c>
      <c r="AHM176" s="34">
        <v>0.26349014043807983</v>
      </c>
      <c r="AHN176" s="34">
        <v>0.26116096973419189</v>
      </c>
      <c r="AHO176" t="s">
        <v>843</v>
      </c>
      <c r="AHP176" s="34"/>
      <c r="AHQ176" s="34"/>
      <c r="AHR176" s="34"/>
      <c r="AHS176" s="34"/>
      <c r="AHT176" s="34"/>
      <c r="AHU176" t="s">
        <v>843</v>
      </c>
      <c r="AHV176" s="34">
        <v>0.19457037746906281</v>
      </c>
      <c r="AHW176" s="34">
        <v>0.24967102706432343</v>
      </c>
      <c r="AHX176" s="34">
        <v>0.25273224711418152</v>
      </c>
      <c r="AHY176" s="34">
        <v>0.25814759731292725</v>
      </c>
      <c r="AHZ176" s="34">
        <v>0.2384178638458252</v>
      </c>
      <c r="AIA176" t="s">
        <v>465</v>
      </c>
      <c r="AIB176" t="s">
        <v>843</v>
      </c>
      <c r="AIC176" s="34">
        <v>0.24230910837650299</v>
      </c>
      <c r="AID176" s="34">
        <v>0.25156044960021973</v>
      </c>
      <c r="AIE176" s="34">
        <v>0.25456154346466064</v>
      </c>
      <c r="AIF176" s="34">
        <v>0.25392898917198181</v>
      </c>
      <c r="AIG176" s="34">
        <v>0.25836086273193359</v>
      </c>
      <c r="AIH176" t="s">
        <v>465</v>
      </c>
      <c r="AII176" t="s">
        <v>843</v>
      </c>
      <c r="AIJ176" s="34">
        <v>0.25939801335334778</v>
      </c>
      <c r="AIK176" s="34">
        <v>0.27940800786018372</v>
      </c>
      <c r="AIL176" s="34">
        <v>0.26970198750495911</v>
      </c>
      <c r="AIM176" s="34">
        <v>0.25577998161315918</v>
      </c>
      <c r="AIN176" s="34">
        <v>0.2443699985742569</v>
      </c>
      <c r="AIO176" t="s">
        <v>465</v>
      </c>
      <c r="AIP176" s="34"/>
      <c r="AIQ176" t="s">
        <v>843</v>
      </c>
      <c r="AIR176" s="34"/>
      <c r="AIS176" s="34"/>
      <c r="AIT176" s="34"/>
      <c r="AIU176" s="34"/>
      <c r="AIV176" s="34"/>
      <c r="AIW176" s="34"/>
      <c r="AIX176" t="s">
        <v>843</v>
      </c>
      <c r="AIY176" s="34">
        <v>3.696E-2</v>
      </c>
      <c r="AIZ176" s="34">
        <v>4.4170000000000001E-2</v>
      </c>
      <c r="AJA176" s="34">
        <v>3.109E-2</v>
      </c>
      <c r="AJB176" s="34">
        <v>3.1259999999999996E-2</v>
      </c>
      <c r="AJC176" s="34">
        <v>3.049E-2</v>
      </c>
      <c r="AJD176" s="34">
        <v>3.1449999999999999E-2</v>
      </c>
      <c r="AJE176" t="s">
        <v>843</v>
      </c>
      <c r="AJF176" s="34"/>
      <c r="AJG176" s="34"/>
      <c r="AJH176" s="34"/>
      <c r="AJI176" s="34"/>
      <c r="AJJ176" s="34"/>
      <c r="AJK176" t="s">
        <v>1460</v>
      </c>
      <c r="AJL176" t="s">
        <v>843</v>
      </c>
      <c r="AJM176" t="s">
        <v>843</v>
      </c>
      <c r="AJN176" s="34">
        <v>4.1240286082029343E-2</v>
      </c>
      <c r="AJO176" s="34">
        <v>3.9139725267887115E-2</v>
      </c>
      <c r="AJP176" s="34">
        <v>3.7126205861568451E-2</v>
      </c>
      <c r="AJQ176" s="34">
        <v>1.0963952168822289E-2</v>
      </c>
      <c r="AJR176" s="34">
        <v>4.4973365962505341E-2</v>
      </c>
      <c r="AJS176" t="s">
        <v>832</v>
      </c>
      <c r="AJT176" t="s">
        <v>843</v>
      </c>
      <c r="AJU176" t="s">
        <v>843</v>
      </c>
      <c r="AJV176" t="s">
        <v>843</v>
      </c>
      <c r="AJW176" s="34"/>
      <c r="AJX176" s="34"/>
      <c r="AJY176" s="34"/>
      <c r="AJZ176" s="34"/>
      <c r="AKA176" s="34"/>
      <c r="AKB176" t="s">
        <v>1460</v>
      </c>
      <c r="AKC176" t="s">
        <v>843</v>
      </c>
      <c r="AKD176" t="s">
        <v>843</v>
      </c>
      <c r="AKE176" t="s">
        <v>843</v>
      </c>
      <c r="AKF176" s="34">
        <v>1.4087805524468422E-2</v>
      </c>
      <c r="AKG176" s="34">
        <v>1.3661294244229794E-2</v>
      </c>
      <c r="AKH176" s="34">
        <v>1.3726996257901192E-2</v>
      </c>
      <c r="AKI176" s="34">
        <v>-1.0405492037534714E-2</v>
      </c>
      <c r="AKJ176" s="34">
        <v>2.5743084028363228E-2</v>
      </c>
      <c r="AKK176" t="s">
        <v>832</v>
      </c>
      <c r="AKL176" t="s">
        <v>843</v>
      </c>
      <c r="AKM176" s="34">
        <v>2730</v>
      </c>
      <c r="AKN176" t="s">
        <v>832</v>
      </c>
      <c r="AKO176" t="s">
        <v>843</v>
      </c>
      <c r="AKP176" s="34"/>
      <c r="AKQ176" t="s">
        <v>1460</v>
      </c>
      <c r="AKR176" t="s">
        <v>843</v>
      </c>
      <c r="AKS176" s="34">
        <v>2471.0497505245798</v>
      </c>
      <c r="AKT176" t="s">
        <v>832</v>
      </c>
      <c r="AKU176" t="s">
        <v>843</v>
      </c>
      <c r="AKV176" s="34">
        <v>3020.2696458016399</v>
      </c>
      <c r="AKW176" t="s">
        <v>832</v>
      </c>
      <c r="AKX176" t="s">
        <v>843</v>
      </c>
      <c r="AKY176" s="34"/>
      <c r="AKZ176" s="34"/>
      <c r="ALA176" s="34"/>
      <c r="ALB176" s="34"/>
      <c r="ALC176" s="34"/>
      <c r="ALD176" t="s">
        <v>1460</v>
      </c>
      <c r="ALE176" t="s">
        <v>843</v>
      </c>
      <c r="ALF176" t="s">
        <v>843</v>
      </c>
      <c r="ALG176" t="s">
        <v>843</v>
      </c>
      <c r="ALH176" s="34">
        <v>0.24900826811790466</v>
      </c>
      <c r="ALI176" s="34"/>
      <c r="ALJ176" s="34"/>
      <c r="ALK176" s="34"/>
      <c r="ALL176" s="34">
        <v>0.21741205453872681</v>
      </c>
      <c r="ALM176" t="s">
        <v>832</v>
      </c>
    </row>
    <row r="177" spans="1:1001">
      <c r="A177" t="s">
        <v>422</v>
      </c>
      <c r="B177" t="s">
        <v>130</v>
      </c>
      <c r="C177" t="s">
        <v>358</v>
      </c>
      <c r="D177" s="34">
        <v>3.7949852645397186E-2</v>
      </c>
      <c r="E177" t="s">
        <v>432</v>
      </c>
      <c r="F177" s="34">
        <v>4.2883235961198807E-2</v>
      </c>
      <c r="G177" t="s">
        <v>1464</v>
      </c>
      <c r="H177" s="34">
        <v>4.6546321362257004E-2</v>
      </c>
      <c r="I177" t="s">
        <v>1294</v>
      </c>
      <c r="J177" s="34">
        <v>3.1623579561710358E-2</v>
      </c>
      <c r="K177" t="s">
        <v>1521</v>
      </c>
      <c r="L177" s="34"/>
      <c r="M177" t="s">
        <v>432</v>
      </c>
      <c r="N177" s="34">
        <v>0.5648876428604126</v>
      </c>
      <c r="O177" s="34">
        <v>0.68816983699798584</v>
      </c>
      <c r="P177" t="s">
        <v>432</v>
      </c>
      <c r="Q177" s="34">
        <v>0.5648876428604126</v>
      </c>
      <c r="R177" t="s">
        <v>432</v>
      </c>
      <c r="S177" s="34">
        <v>0.58891236782073975</v>
      </c>
      <c r="T177" t="s">
        <v>432</v>
      </c>
      <c r="U177" s="34">
        <v>0.55260097980499268</v>
      </c>
      <c r="V177" t="s">
        <v>432</v>
      </c>
      <c r="W177" t="s">
        <v>843</v>
      </c>
      <c r="X177" t="s">
        <v>1464</v>
      </c>
      <c r="Y177" s="34">
        <v>0.5648876428604126</v>
      </c>
      <c r="Z177" s="34">
        <v>0.68816983699798584</v>
      </c>
      <c r="AA177" t="s">
        <v>1464</v>
      </c>
      <c r="AB177" s="34">
        <v>0.5648876428604126</v>
      </c>
      <c r="AC177" t="s">
        <v>1464</v>
      </c>
      <c r="AD177" s="34">
        <v>0.58891236782073975</v>
      </c>
      <c r="AE177" t="s">
        <v>1464</v>
      </c>
      <c r="AF177" s="34">
        <v>0.52904629707336426</v>
      </c>
      <c r="AG177" t="s">
        <v>1464</v>
      </c>
      <c r="AH177" t="s">
        <v>843</v>
      </c>
      <c r="AI177" t="s">
        <v>1294</v>
      </c>
      <c r="AJ177" s="34">
        <v>0.5648876428604126</v>
      </c>
      <c r="AK177" s="34">
        <v>0.68816983699798584</v>
      </c>
      <c r="AL177" t="s">
        <v>1294</v>
      </c>
      <c r="AM177" s="34">
        <v>0.5648876428604126</v>
      </c>
      <c r="AN177" t="s">
        <v>1294</v>
      </c>
      <c r="AO177" s="34">
        <v>0.58891236782073975</v>
      </c>
      <c r="AP177" t="s">
        <v>1294</v>
      </c>
      <c r="AQ177" s="34">
        <v>0.52904629707336426</v>
      </c>
      <c r="AR177" t="s">
        <v>1294</v>
      </c>
      <c r="AS177" t="s">
        <v>843</v>
      </c>
      <c r="AT177" t="s">
        <v>1521</v>
      </c>
      <c r="AU177" s="34">
        <v>0.44938284158706665</v>
      </c>
      <c r="AV177" s="34"/>
      <c r="AW177" t="s">
        <v>1459</v>
      </c>
      <c r="AX177" s="34"/>
      <c r="AY177" t="s">
        <v>1459</v>
      </c>
      <c r="AZ177" s="34"/>
      <c r="BA177" t="s">
        <v>1459</v>
      </c>
      <c r="BB177" s="34">
        <v>0.44938284158706665</v>
      </c>
      <c r="BC177" t="s">
        <v>1521</v>
      </c>
      <c r="BD177" t="s">
        <v>843</v>
      </c>
      <c r="BE177" s="34">
        <v>0.47955934668779693</v>
      </c>
      <c r="BF177" t="s">
        <v>1594</v>
      </c>
      <c r="BG177" t="s">
        <v>843</v>
      </c>
      <c r="BH177" t="s">
        <v>432</v>
      </c>
      <c r="BI177" s="34">
        <v>2.4825944900512695</v>
      </c>
      <c r="BJ177" t="s">
        <v>819</v>
      </c>
      <c r="BK177" s="34">
        <v>2.4709792137145996</v>
      </c>
      <c r="BL177" t="s">
        <v>1294</v>
      </c>
      <c r="BM177" s="34">
        <v>2.9504694938659668</v>
      </c>
      <c r="BN177" t="s">
        <v>1521</v>
      </c>
      <c r="BO177" s="34">
        <v>3.2846810817718506</v>
      </c>
      <c r="BP177" t="s">
        <v>843</v>
      </c>
      <c r="BQ177" s="34">
        <v>2.3345131874084473</v>
      </c>
      <c r="BR177" t="s">
        <v>830</v>
      </c>
      <c r="BS177" s="34"/>
      <c r="BT177" t="s">
        <v>843</v>
      </c>
      <c r="BU177" s="34">
        <v>2.7265379428863525</v>
      </c>
      <c r="BV177" t="s">
        <v>1579</v>
      </c>
      <c r="BW177" t="s">
        <v>843</v>
      </c>
      <c r="BX177" s="34">
        <v>2.6221292018890381</v>
      </c>
      <c r="BY177" t="s">
        <v>924</v>
      </c>
      <c r="BZ177" t="s">
        <v>843</v>
      </c>
      <c r="CA177" t="s">
        <v>432</v>
      </c>
      <c r="CB177" s="34">
        <v>1.1206444352865219E-2</v>
      </c>
      <c r="CC177" s="34">
        <v>1.393747515976429E-2</v>
      </c>
      <c r="CD177" s="34">
        <v>2.119363471865654E-2</v>
      </c>
      <c r="CE177" s="34">
        <v>1.505168154835701E-2</v>
      </c>
      <c r="CF177" s="34">
        <v>1.2420768849551678E-2</v>
      </c>
      <c r="CG177" t="s">
        <v>843</v>
      </c>
      <c r="CH177" t="s">
        <v>819</v>
      </c>
      <c r="CI177" s="34">
        <v>9.0182125568389893E-3</v>
      </c>
      <c r="CJ177" s="34">
        <v>1.2816745787858963E-2</v>
      </c>
      <c r="CK177" s="34">
        <v>1.1664665304124355E-2</v>
      </c>
      <c r="CL177" s="34">
        <v>1.322835311293602E-2</v>
      </c>
      <c r="CM177" s="34">
        <v>1.463624369353056E-2</v>
      </c>
      <c r="CN177" t="s">
        <v>843</v>
      </c>
      <c r="CO177" t="s">
        <v>1294</v>
      </c>
      <c r="CP177" s="34">
        <v>1.0900471359491348E-2</v>
      </c>
      <c r="CQ177" s="34">
        <v>1.2824972160160542E-2</v>
      </c>
      <c r="CR177" s="34">
        <v>1.1682742275297642E-2</v>
      </c>
      <c r="CS177" s="34">
        <v>1.2952930293977261E-2</v>
      </c>
      <c r="CT177" s="34">
        <v>9.8540829494595528E-3</v>
      </c>
      <c r="CU177" t="s">
        <v>843</v>
      </c>
      <c r="CV177" t="s">
        <v>1521</v>
      </c>
      <c r="CW177" s="34">
        <v>1.2372579425573349E-2</v>
      </c>
      <c r="CX177" s="34">
        <v>1.1456470936536789E-2</v>
      </c>
      <c r="CY177" s="34">
        <v>1.2134216725826263E-2</v>
      </c>
      <c r="CZ177" s="34">
        <v>1.1040081270039082E-2</v>
      </c>
      <c r="DA177" s="34">
        <v>9.8541490733623505E-3</v>
      </c>
      <c r="DB177" t="s">
        <v>843</v>
      </c>
      <c r="DC177" s="34">
        <v>6.0345249176025391</v>
      </c>
      <c r="DD177" s="34">
        <v>5.916832447052002</v>
      </c>
      <c r="DE177" s="34">
        <v>6.6653928756713867</v>
      </c>
      <c r="DF177" s="34">
        <v>7.165440559387207</v>
      </c>
      <c r="DG177" s="34">
        <v>7.820310115814209</v>
      </c>
      <c r="DH177" t="s">
        <v>1464</v>
      </c>
      <c r="DI177" t="s">
        <v>843</v>
      </c>
      <c r="DJ177" s="34">
        <v>6.0132079124450684</v>
      </c>
      <c r="DK177" s="34">
        <v>6.2670187950134277</v>
      </c>
      <c r="DL177" s="34">
        <v>7.0150103569030762</v>
      </c>
      <c r="DM177" s="34">
        <v>7.5304827690124512</v>
      </c>
      <c r="DN177" s="34">
        <v>8.2550506591796875</v>
      </c>
      <c r="DO177" t="s">
        <v>1294</v>
      </c>
      <c r="DP177" t="s">
        <v>843</v>
      </c>
      <c r="DQ177" s="34">
        <v>8.5448780059814453</v>
      </c>
      <c r="DR177" t="s">
        <v>1521</v>
      </c>
      <c r="DS177" t="s">
        <v>843</v>
      </c>
      <c r="DT177" t="s">
        <v>843</v>
      </c>
      <c r="DU177" s="34">
        <v>8.5</v>
      </c>
      <c r="DV177" t="s">
        <v>1461</v>
      </c>
      <c r="DW177" t="s">
        <v>843</v>
      </c>
      <c r="DX177" t="s">
        <v>843</v>
      </c>
      <c r="DY177" t="s">
        <v>432</v>
      </c>
      <c r="DZ177" s="34">
        <v>-1.110785361379385E-2</v>
      </c>
      <c r="EA177" s="34">
        <v>-9.5215458422899246E-3</v>
      </c>
      <c r="EB177" s="34">
        <v>3.5558941308408976E-3</v>
      </c>
      <c r="EC177" s="34">
        <v>1.5628552064299583E-2</v>
      </c>
      <c r="ED177" s="34">
        <v>0.1237952783703804</v>
      </c>
      <c r="EE177" t="s">
        <v>843</v>
      </c>
      <c r="EF177" t="s">
        <v>819</v>
      </c>
      <c r="EG177" s="34">
        <v>5.7433010078966618E-3</v>
      </c>
      <c r="EH177" s="34">
        <v>1.1602085083723068E-2</v>
      </c>
      <c r="EI177" s="34">
        <v>1.541680283844471E-2</v>
      </c>
      <c r="EJ177" s="34">
        <v>2.7844958007335663E-2</v>
      </c>
      <c r="EK177" s="34">
        <v>6.5817162394523621E-3</v>
      </c>
      <c r="EL177" t="s">
        <v>843</v>
      </c>
      <c r="EM177" t="s">
        <v>1294</v>
      </c>
      <c r="EN177" s="34">
        <v>6.8479008041322231E-3</v>
      </c>
      <c r="EO177" s="34">
        <v>7.3908595368266106E-3</v>
      </c>
      <c r="EP177" s="34">
        <v>1.2942617759108543E-2</v>
      </c>
      <c r="EQ177" s="34">
        <v>2.7322797104716301E-2</v>
      </c>
      <c r="ER177" s="34">
        <v>-2.3343004286289215E-3</v>
      </c>
      <c r="ES177" t="s">
        <v>843</v>
      </c>
      <c r="ET177" t="s">
        <v>1521</v>
      </c>
      <c r="EU177" s="34">
        <v>9.952101856470108E-3</v>
      </c>
      <c r="EV177" s="34">
        <v>8.2469694316387177E-3</v>
      </c>
      <c r="EW177" s="34">
        <v>7.1794190444052219E-3</v>
      </c>
      <c r="EX177" s="34">
        <v>-6.3207587227225304E-3</v>
      </c>
      <c r="EY177" s="34">
        <v>-2.7409309521317482E-2</v>
      </c>
      <c r="EZ177" t="s">
        <v>843</v>
      </c>
      <c r="FA177" t="s">
        <v>1594</v>
      </c>
      <c r="FB177" s="34">
        <v>8.8656339794397354E-3</v>
      </c>
      <c r="FC177" s="34">
        <v>9.7526432946324348E-3</v>
      </c>
      <c r="FD177" s="34">
        <v>6.8807532079517841E-3</v>
      </c>
      <c r="FE177" s="34">
        <v>-4.196390975266695E-3</v>
      </c>
      <c r="FF177" s="34">
        <v>-6.2752313911914825E-2</v>
      </c>
      <c r="FG177" t="s">
        <v>843</v>
      </c>
      <c r="FH177" s="34"/>
      <c r="FI177" s="34"/>
      <c r="FJ177" s="34"/>
      <c r="FK177" s="34"/>
      <c r="FL177" s="34"/>
      <c r="FM177" t="s">
        <v>843</v>
      </c>
      <c r="FN177" t="s">
        <v>843</v>
      </c>
      <c r="FO177" s="34">
        <v>0.75395000000000001</v>
      </c>
      <c r="FP177" t="s">
        <v>1462</v>
      </c>
      <c r="FQ177" t="s">
        <v>843</v>
      </c>
      <c r="FR177" t="s">
        <v>843</v>
      </c>
      <c r="FS177" s="34">
        <v>0.86951999999999996</v>
      </c>
      <c r="FT177" t="s">
        <v>1462</v>
      </c>
      <c r="FU177" t="s">
        <v>843</v>
      </c>
      <c r="FV177" t="s">
        <v>843</v>
      </c>
      <c r="FW177" s="34">
        <v>0.63744999999999996</v>
      </c>
      <c r="FX177" t="s">
        <v>1462</v>
      </c>
      <c r="FY177" t="s">
        <v>843</v>
      </c>
      <c r="FZ177" s="34">
        <v>1.0451402515172958E-2</v>
      </c>
      <c r="GA177" s="34">
        <v>1.0171747766435146E-2</v>
      </c>
      <c r="GB177" s="34">
        <v>6.7894621752202511E-3</v>
      </c>
      <c r="GC177" s="34">
        <v>1.0788608342409134E-2</v>
      </c>
      <c r="GD177" s="34">
        <v>-5.5822283029556274E-3</v>
      </c>
      <c r="GE177" t="s">
        <v>830</v>
      </c>
      <c r="GF177" t="s">
        <v>843</v>
      </c>
      <c r="GG177" s="34">
        <v>8.3930203691124916E-3</v>
      </c>
      <c r="GH177" s="34">
        <v>7.4799684807658195E-3</v>
      </c>
      <c r="GI177" s="34">
        <v>4.0121958591043949E-3</v>
      </c>
      <c r="GJ177" s="34">
        <v>1.4282997697591782E-2</v>
      </c>
      <c r="GK177" s="34">
        <v>-5.7717692106962204E-3</v>
      </c>
      <c r="GL177" t="s">
        <v>832</v>
      </c>
      <c r="GM177" t="s">
        <v>843</v>
      </c>
      <c r="GN177" s="34">
        <v>0.43210268020629883</v>
      </c>
      <c r="GO177" t="s">
        <v>832</v>
      </c>
      <c r="GP177" t="s">
        <v>843</v>
      </c>
      <c r="GQ177" t="s">
        <v>843</v>
      </c>
      <c r="GR177" s="34">
        <v>1.2239054776728153E-2</v>
      </c>
      <c r="GS177" s="34">
        <v>1.3740467838943005E-2</v>
      </c>
      <c r="GT177" s="34">
        <v>1.6471387818455696E-2</v>
      </c>
      <c r="GU177" s="34">
        <v>1.3203735463321209E-2</v>
      </c>
      <c r="GV177" s="34">
        <v>1.0610467754304409E-2</v>
      </c>
      <c r="GW177" t="s">
        <v>832</v>
      </c>
      <c r="GX177" t="s">
        <v>843</v>
      </c>
      <c r="GY177" t="s">
        <v>843</v>
      </c>
      <c r="GZ177" t="s">
        <v>843</v>
      </c>
      <c r="HA177" t="s">
        <v>843</v>
      </c>
      <c r="HB177" t="s">
        <v>843</v>
      </c>
      <c r="HC177" t="s">
        <v>843</v>
      </c>
      <c r="HD177" t="s">
        <v>843</v>
      </c>
      <c r="HE177" t="s">
        <v>843</v>
      </c>
      <c r="HF177" t="s">
        <v>843</v>
      </c>
      <c r="HG177" t="s">
        <v>843</v>
      </c>
      <c r="HH177" s="34">
        <v>5123819</v>
      </c>
      <c r="HI177" s="34">
        <v>5211541</v>
      </c>
      <c r="HJ177" s="34">
        <v>5286512</v>
      </c>
      <c r="HK177" s="34">
        <v>5353254</v>
      </c>
      <c r="HL177" s="34">
        <v>5416324</v>
      </c>
      <c r="HM177" s="34">
        <v>5476878</v>
      </c>
      <c r="HN177" s="34">
        <v>5534675</v>
      </c>
      <c r="HO177" s="34">
        <v>5590145</v>
      </c>
      <c r="HP177" s="34">
        <v>5645148</v>
      </c>
      <c r="HQ177" s="34">
        <v>5702574</v>
      </c>
      <c r="HR177" s="34">
        <v>5768613</v>
      </c>
      <c r="HS177" s="34">
        <v>5843939</v>
      </c>
      <c r="HT177" s="34">
        <v>5923322</v>
      </c>
      <c r="HU177" s="34">
        <v>6005652</v>
      </c>
      <c r="HV177" s="34">
        <v>6090721</v>
      </c>
      <c r="HW177" s="34">
        <v>6177950</v>
      </c>
      <c r="HX177" s="34">
        <v>6266615</v>
      </c>
      <c r="HY177" s="34">
        <v>6355404</v>
      </c>
      <c r="HZ177" s="34">
        <v>6443328</v>
      </c>
      <c r="IA177" s="34">
        <v>6530026</v>
      </c>
      <c r="IB177" s="34">
        <v>6618695</v>
      </c>
      <c r="IC177" s="34">
        <v>6703799</v>
      </c>
      <c r="ID177" s="34">
        <v>6780744</v>
      </c>
      <c r="IE177" s="34">
        <v>6861524</v>
      </c>
      <c r="IF177" s="34">
        <v>6947270</v>
      </c>
      <c r="IG177" s="34">
        <v>7031341</v>
      </c>
      <c r="IH177" s="34">
        <v>7113876</v>
      </c>
      <c r="II177" s="34">
        <v>7194655</v>
      </c>
      <c r="IJ177" s="34">
        <v>7273521</v>
      </c>
      <c r="IK177" s="34">
        <v>7350459</v>
      </c>
      <c r="IL177" s="34">
        <v>7425448</v>
      </c>
      <c r="IM177" s="34">
        <v>7498454</v>
      </c>
      <c r="IN177" s="34">
        <v>7569644</v>
      </c>
      <c r="IO177" s="34">
        <v>7639257</v>
      </c>
      <c r="IP177" s="34">
        <v>7707287</v>
      </c>
      <c r="IQ177" s="34">
        <v>7773694</v>
      </c>
      <c r="IR177" s="34">
        <v>7838570</v>
      </c>
      <c r="IS177" s="34">
        <v>7902181</v>
      </c>
      <c r="IT177" s="34">
        <v>7964226</v>
      </c>
      <c r="IU177" s="34">
        <v>8024671</v>
      </c>
      <c r="IV177" s="34">
        <v>8083610</v>
      </c>
      <c r="IW177" s="34">
        <v>8141028</v>
      </c>
      <c r="IX177" s="34">
        <v>8197013.0000000009</v>
      </c>
      <c r="IY177" s="34">
        <v>8251538</v>
      </c>
      <c r="IZ177" s="34">
        <v>8304646.0000000009</v>
      </c>
      <c r="JA177" s="34">
        <v>8356299.0000000009</v>
      </c>
      <c r="JB177" s="34">
        <v>8406438</v>
      </c>
      <c r="JC177" s="34">
        <v>8455070</v>
      </c>
      <c r="JD177" s="34">
        <v>8502115</v>
      </c>
      <c r="JE177" s="34">
        <v>8547721</v>
      </c>
      <c r="JF177" s="34">
        <v>8591486</v>
      </c>
      <c r="JG177" s="34">
        <v>8633280</v>
      </c>
      <c r="JH177" s="34">
        <v>8673252</v>
      </c>
      <c r="JI177" s="34">
        <v>8711355</v>
      </c>
      <c r="JJ177" s="34">
        <v>8747751</v>
      </c>
      <c r="JK177" s="34">
        <v>8782191</v>
      </c>
      <c r="JL177" s="34">
        <v>8814671</v>
      </c>
      <c r="JM177" s="34">
        <v>8845326</v>
      </c>
      <c r="JN177" s="34">
        <v>8874001</v>
      </c>
      <c r="JO177" s="34">
        <v>8900506</v>
      </c>
      <c r="JP177" s="34">
        <v>8924887</v>
      </c>
      <c r="JQ177" s="34">
        <v>8947354</v>
      </c>
      <c r="JR177" s="34">
        <v>8967834</v>
      </c>
      <c r="JS177" s="34">
        <v>8986046</v>
      </c>
      <c r="JT177" s="34">
        <v>9002211</v>
      </c>
      <c r="JU177" s="34">
        <v>9016530</v>
      </c>
      <c r="JV177" s="34">
        <v>9028791</v>
      </c>
      <c r="JW177" s="34">
        <v>9039035</v>
      </c>
      <c r="JX177" s="34">
        <v>9047565</v>
      </c>
      <c r="JY177" s="34">
        <v>9054234</v>
      </c>
      <c r="JZ177" s="34">
        <v>9058894</v>
      </c>
      <c r="KA177" s="34">
        <v>9061857</v>
      </c>
      <c r="KB177" s="34">
        <v>9063296</v>
      </c>
      <c r="KC177" s="34">
        <v>9063189</v>
      </c>
      <c r="KD177" s="34">
        <v>9061579</v>
      </c>
      <c r="KE177" s="34">
        <v>9058622</v>
      </c>
      <c r="KF177" s="34">
        <v>9054432</v>
      </c>
      <c r="KG177" s="34">
        <v>9049064</v>
      </c>
      <c r="KH177" s="34">
        <v>9042153</v>
      </c>
      <c r="KI177" s="34">
        <v>9033682</v>
      </c>
      <c r="KJ177" s="34">
        <v>9023822</v>
      </c>
      <c r="KK177" s="34">
        <v>9012568</v>
      </c>
      <c r="KL177" s="34">
        <v>8999832</v>
      </c>
      <c r="KM177" s="34">
        <v>8985821</v>
      </c>
      <c r="KN177" s="34">
        <v>8971011</v>
      </c>
      <c r="KO177" s="34">
        <v>8955369</v>
      </c>
      <c r="KP177" s="34">
        <v>8938801</v>
      </c>
      <c r="KQ177" s="34">
        <v>8921223</v>
      </c>
      <c r="KR177" s="34">
        <v>8902826</v>
      </c>
      <c r="KS177" s="34">
        <v>8883292</v>
      </c>
      <c r="KT177" s="34">
        <v>8862522</v>
      </c>
      <c r="KU177" s="34">
        <v>8840827</v>
      </c>
      <c r="KV177" s="34">
        <v>8818125</v>
      </c>
      <c r="KW177" s="34">
        <v>8794596</v>
      </c>
      <c r="KX177" s="34">
        <v>8770336</v>
      </c>
      <c r="KY177" s="34">
        <v>8745086</v>
      </c>
      <c r="KZ177" s="34">
        <v>8718932</v>
      </c>
      <c r="LA177" s="34">
        <v>8691873</v>
      </c>
      <c r="LB177" s="34">
        <v>8663843</v>
      </c>
      <c r="LC177" s="34">
        <v>8634962</v>
      </c>
      <c r="LD177" s="34">
        <v>8605016</v>
      </c>
      <c r="LE177" t="s">
        <v>843</v>
      </c>
      <c r="LF177" t="s">
        <v>843</v>
      </c>
      <c r="LG177" t="s">
        <v>843</v>
      </c>
      <c r="LH177" s="34">
        <v>1.9269451498985291E-2</v>
      </c>
      <c r="LI177" s="34">
        <v>1.6975529491901398E-2</v>
      </c>
      <c r="LJ177" s="34">
        <v>1.4283081516623497E-2</v>
      </c>
      <c r="LK177" s="34">
        <v>1.2545929290354252E-2</v>
      </c>
      <c r="LL177" s="34">
        <v>1.1712756007909775E-2</v>
      </c>
      <c r="LM177" s="34">
        <v>1.1117873713374138E-2</v>
      </c>
      <c r="LN177" s="34">
        <v>1.0497616603970528E-2</v>
      </c>
      <c r="LO177" s="34">
        <v>9.9723786115646362E-3</v>
      </c>
      <c r="LP177" s="34">
        <v>9.7911888733506203E-3</v>
      </c>
      <c r="LQ177" s="34">
        <v>1.0121236555278301E-2</v>
      </c>
      <c r="LR177" s="34">
        <v>1.1514018289744854E-2</v>
      </c>
      <c r="LS177" s="34">
        <v>1.2973385863006115E-2</v>
      </c>
      <c r="LT177" s="34">
        <v>1.3492383994162083E-2</v>
      </c>
      <c r="LU177" s="34">
        <v>1.3803585432469845E-2</v>
      </c>
      <c r="LV177" s="34">
        <v>1.4065439812839031E-2</v>
      </c>
      <c r="LW177" s="34">
        <v>1.4220035634934902E-2</v>
      </c>
      <c r="LX177" s="34">
        <v>1.4249835163354874E-2</v>
      </c>
      <c r="LY177" s="34">
        <v>1.4069138094782829E-2</v>
      </c>
      <c r="LZ177" s="34">
        <v>1.3739702291786671E-2</v>
      </c>
      <c r="MA177" s="34">
        <v>1.3365748338401318E-2</v>
      </c>
      <c r="MB177" s="34">
        <v>1.3487295247614384E-2</v>
      </c>
      <c r="MC177" s="34">
        <v>1.2776159681379795E-2</v>
      </c>
      <c r="MD177" s="34">
        <v>1.1412450112402439E-2</v>
      </c>
      <c r="ME177" s="34">
        <v>1.1842744424939156E-2</v>
      </c>
      <c r="MF177" s="34">
        <v>1.2419202364981174E-2</v>
      </c>
      <c r="MG177" s="34">
        <v>1.2028665281832218E-2</v>
      </c>
      <c r="MH177" s="34">
        <v>1.166980154812336E-2</v>
      </c>
      <c r="MI177" s="34">
        <v>1.1291146278381348E-2</v>
      </c>
      <c r="MJ177" s="34">
        <v>1.0902103967964649E-2</v>
      </c>
      <c r="MK177" s="34">
        <v>1.052226684987545E-2</v>
      </c>
      <c r="ML177" s="34">
        <v>1.0150259360671043E-2</v>
      </c>
      <c r="MM177" s="34">
        <v>9.7838463261723518E-3</v>
      </c>
      <c r="MN177" s="34">
        <v>9.4491727650165558E-3</v>
      </c>
      <c r="MO177" s="34">
        <v>9.1543085873126984E-3</v>
      </c>
      <c r="MP177" s="34">
        <v>8.8658975437283516E-3</v>
      </c>
      <c r="MQ177" s="34">
        <v>8.5792243480682373E-3</v>
      </c>
      <c r="MR177" s="34">
        <v>8.3109503611922264E-3</v>
      </c>
      <c r="MS177" s="34">
        <v>8.0823777243494987E-3</v>
      </c>
      <c r="MT177" s="34">
        <v>7.8209657222032547E-3</v>
      </c>
      <c r="MU177" s="34">
        <v>7.5609078630805016E-3</v>
      </c>
      <c r="MV177" s="34">
        <v>7.3178834281861782E-3</v>
      </c>
      <c r="MW177" s="34">
        <v>7.0779072120785713E-3</v>
      </c>
      <c r="MX177" s="34">
        <v>6.8533574230968952E-3</v>
      </c>
      <c r="MY177" s="34">
        <v>6.6297873854637146E-3</v>
      </c>
      <c r="MZ177" s="34">
        <v>6.4155100844800472E-3</v>
      </c>
      <c r="NA177" s="34">
        <v>6.2005086801946163E-3</v>
      </c>
      <c r="NB177" s="34">
        <v>5.9822150506079197E-3</v>
      </c>
      <c r="NC177" s="34">
        <v>5.7684206403791904E-3</v>
      </c>
      <c r="ND177" s="34">
        <v>5.5486946366727352E-3</v>
      </c>
      <c r="NE177" s="34">
        <v>5.3497417829930782E-3</v>
      </c>
      <c r="NF177" s="34">
        <v>5.1070153713226318E-3</v>
      </c>
      <c r="NG177" s="34">
        <v>4.8527894541621208E-3</v>
      </c>
      <c r="NH177" s="34">
        <v>4.6193045563995838E-3</v>
      </c>
      <c r="NI177" s="34">
        <v>4.3835402466356754E-3</v>
      </c>
      <c r="NJ177" s="34">
        <v>4.1692918166518211E-3</v>
      </c>
      <c r="NK177" s="34">
        <v>3.9292820729315281E-3</v>
      </c>
      <c r="NL177" s="34">
        <v>3.691571531817317E-3</v>
      </c>
      <c r="NM177" s="34">
        <v>3.4716913942247629E-3</v>
      </c>
      <c r="NN177" s="34">
        <v>3.2365818042308092E-3</v>
      </c>
      <c r="NO177" s="34">
        <v>2.9823633376508951E-3</v>
      </c>
      <c r="NP177" s="34">
        <v>2.735537476837635E-3</v>
      </c>
      <c r="NQ177" s="34">
        <v>2.5141795631498098E-3</v>
      </c>
      <c r="NR177" s="34">
        <v>2.2863291669636965E-3</v>
      </c>
      <c r="NS177" s="34">
        <v>2.0287544466555119E-3</v>
      </c>
      <c r="NT177" s="34">
        <v>1.79728411603719E-3</v>
      </c>
      <c r="NU177" s="34">
        <v>1.5893455129116774E-3</v>
      </c>
      <c r="NV177" s="34">
        <v>1.3589119771495461E-3</v>
      </c>
      <c r="NW177" s="34">
        <v>1.1339494958519936E-3</v>
      </c>
      <c r="NX177" s="34">
        <v>9.4323983648791909E-4</v>
      </c>
      <c r="NY177" s="34">
        <v>7.3683285154402256E-4</v>
      </c>
      <c r="NZ177" s="34">
        <v>5.1454396452754736E-4</v>
      </c>
      <c r="OA177" s="34">
        <v>3.270283923484385E-4</v>
      </c>
      <c r="OB177" s="34">
        <v>1.5878486738074571E-4</v>
      </c>
      <c r="OC177" s="34">
        <v>-1.1805929716501851E-5</v>
      </c>
      <c r="OD177" s="34">
        <v>-1.7765744996722788E-4</v>
      </c>
      <c r="OE177" s="34">
        <v>-3.2637605909258127E-4</v>
      </c>
      <c r="OF177" s="34">
        <v>-4.6264976845122874E-4</v>
      </c>
      <c r="OG177" s="34">
        <v>-5.9303466696292162E-4</v>
      </c>
      <c r="OH177" s="34">
        <v>-7.6401716796681285E-4</v>
      </c>
      <c r="OI177" s="34">
        <v>-9.3727349303662777E-4</v>
      </c>
      <c r="OJ177" s="34">
        <v>-1.092066871933639E-3</v>
      </c>
      <c r="OK177" s="34">
        <v>-1.2479217257350683E-3</v>
      </c>
      <c r="OL177" s="34">
        <v>-1.4141371939331293E-3</v>
      </c>
      <c r="OM177" s="34">
        <v>-1.5580198960378766E-3</v>
      </c>
      <c r="ON177" s="34">
        <v>-1.6495118616148829E-3</v>
      </c>
      <c r="OO177" s="34">
        <v>-1.7451380845159292E-3</v>
      </c>
      <c r="OP177" s="34">
        <v>-1.8517768476158381E-3</v>
      </c>
      <c r="OQ177" s="34">
        <v>-1.9684189464896917E-3</v>
      </c>
      <c r="OR177" s="34">
        <v>-2.0642904564738274E-3</v>
      </c>
      <c r="OS177" s="34">
        <v>-2.1965454798191786E-3</v>
      </c>
      <c r="OT177" s="34">
        <v>-2.3408348206430674E-3</v>
      </c>
      <c r="OU177" s="34">
        <v>-2.4509499780833721E-3</v>
      </c>
      <c r="OV177" s="34">
        <v>-2.5711618363857269E-3</v>
      </c>
      <c r="OW177" s="34">
        <v>-2.6718203444033861E-3</v>
      </c>
      <c r="OX177" s="34">
        <v>-2.7623239438980818E-3</v>
      </c>
      <c r="OY177" s="34">
        <v>-2.8831753879785538E-3</v>
      </c>
      <c r="OZ177" s="34">
        <v>-2.9951892793178558E-3</v>
      </c>
      <c r="PA177" s="34">
        <v>-3.1083021312952042E-3</v>
      </c>
      <c r="PB177" s="34">
        <v>-3.2300625462085009E-3</v>
      </c>
      <c r="PC177" s="34">
        <v>-3.3390775788575411E-3</v>
      </c>
      <c r="PD177" s="34">
        <v>-3.4740217961370945E-3</v>
      </c>
      <c r="PE177" t="s">
        <v>1300</v>
      </c>
      <c r="PF177" t="s">
        <v>843</v>
      </c>
      <c r="PG177" t="s">
        <v>843</v>
      </c>
      <c r="PH177" t="s">
        <v>843</v>
      </c>
      <c r="PI177" t="s">
        <v>843</v>
      </c>
      <c r="PJ177" t="s">
        <v>1300</v>
      </c>
      <c r="PK177" s="34">
        <v>0.50528812408447266</v>
      </c>
      <c r="PL177" s="34">
        <v>0.50516557693481445</v>
      </c>
      <c r="PM177" s="34">
        <v>0.50501769781112671</v>
      </c>
      <c r="PN177" s="34">
        <v>0.50481873750686646</v>
      </c>
      <c r="PO177" s="34">
        <v>0.5045892596244812</v>
      </c>
      <c r="PP177" s="34">
        <v>0.50436890125274658</v>
      </c>
      <c r="PQ177" s="34">
        <v>0.50416094064712524</v>
      </c>
      <c r="PR177" s="34">
        <v>0.50396829843521118</v>
      </c>
      <c r="PS177" s="34">
        <v>0.50379443168640137</v>
      </c>
      <c r="PT177" s="34">
        <v>0.50363272428512573</v>
      </c>
      <c r="PU177" s="34">
        <v>0.50348204374313354</v>
      </c>
      <c r="PV177" s="34">
        <v>0.50334489345550537</v>
      </c>
      <c r="PW177" s="34">
        <v>0.50321948528289795</v>
      </c>
      <c r="PX177" s="34">
        <v>0.50310242176055908</v>
      </c>
      <c r="PY177" s="34">
        <v>0.50298792123794556</v>
      </c>
      <c r="PZ177" s="34">
        <v>0.5028688907623291</v>
      </c>
      <c r="QA177" s="34">
        <v>0.50274336338043213</v>
      </c>
      <c r="QB177" s="34">
        <v>0.50261634588241577</v>
      </c>
      <c r="QC177" s="34">
        <v>0.50249278545379639</v>
      </c>
      <c r="QD177" s="34">
        <v>0.50236153602600098</v>
      </c>
      <c r="QE177" s="34">
        <v>0.50221151113510132</v>
      </c>
      <c r="QF177" s="34">
        <v>0.50199371576309204</v>
      </c>
      <c r="QG177" s="34">
        <v>0.50173431634902954</v>
      </c>
      <c r="QH177" s="34">
        <v>0.50155067443847656</v>
      </c>
      <c r="QI177" s="34">
        <v>0.50142717361450195</v>
      </c>
      <c r="QJ177" s="34">
        <v>0.50130099058151245</v>
      </c>
      <c r="QK177" s="34">
        <v>0.5011717677116394</v>
      </c>
      <c r="QL177" s="34">
        <v>0.50104016065597534</v>
      </c>
      <c r="QM177" s="34">
        <v>0.50090736150741577</v>
      </c>
      <c r="QN177" s="34">
        <v>0.5007743239402771</v>
      </c>
      <c r="QO177" s="34">
        <v>0.50063967704772949</v>
      </c>
      <c r="QP177" s="34">
        <v>0.50050395727157593</v>
      </c>
      <c r="QQ177" s="34">
        <v>0.50036752223968506</v>
      </c>
      <c r="QR177" s="34">
        <v>0.50023162364959717</v>
      </c>
      <c r="QS177" s="34">
        <v>0.50009709596633911</v>
      </c>
      <c r="QT177" s="34">
        <v>0.49996411800384521</v>
      </c>
      <c r="QU177" s="34">
        <v>0.49983352422714233</v>
      </c>
      <c r="QV177" s="34">
        <v>0.49970585107803345</v>
      </c>
      <c r="QW177" s="34">
        <v>0.49957925081253052</v>
      </c>
      <c r="QX177" s="34">
        <v>0.49945363402366638</v>
      </c>
      <c r="QY177" s="34">
        <v>0.49933087825775146</v>
      </c>
      <c r="QZ177" s="34">
        <v>0.4992104172706604</v>
      </c>
      <c r="RA177" s="34">
        <v>0.49909192323684692</v>
      </c>
      <c r="RB177" s="34">
        <v>0.49897545576095581</v>
      </c>
      <c r="RC177" s="34">
        <v>0.49886208772659302</v>
      </c>
      <c r="RD177" s="34">
        <v>0.4987509548664093</v>
      </c>
      <c r="RE177" s="34">
        <v>0.49864223599433899</v>
      </c>
      <c r="RF177" s="34">
        <v>0.4985370934009552</v>
      </c>
      <c r="RG177" s="34">
        <v>0.49843350052833557</v>
      </c>
      <c r="RH177" s="34">
        <v>0.49833223223686218</v>
      </c>
      <c r="RI177" s="34">
        <v>0.49823278188705444</v>
      </c>
      <c r="RJ177" s="34">
        <v>0.49813500046730042</v>
      </c>
      <c r="RK177" s="34">
        <v>0.4980396032333374</v>
      </c>
      <c r="RL177" s="34">
        <v>0.49794778227806091</v>
      </c>
      <c r="RM177" s="34">
        <v>0.49785757064819336</v>
      </c>
      <c r="RN177" s="34">
        <v>0.49776792526245117</v>
      </c>
      <c r="RO177" s="34">
        <v>0.4976801872253418</v>
      </c>
      <c r="RP177" s="34">
        <v>0.4975942075252533</v>
      </c>
      <c r="RQ177" s="34">
        <v>0.49751052260398865</v>
      </c>
      <c r="RR177" s="34">
        <v>0.49742835760116577</v>
      </c>
      <c r="RS177" s="34">
        <v>0.4973486065864563</v>
      </c>
      <c r="RT177" s="34">
        <v>0.49727237224578857</v>
      </c>
      <c r="RU177" s="34">
        <v>0.49719876050949097</v>
      </c>
      <c r="RV177" s="34">
        <v>0.49712821841239929</v>
      </c>
      <c r="RW177" s="34">
        <v>0.49706211686134338</v>
      </c>
      <c r="RX177" s="34">
        <v>0.49700051546096802</v>
      </c>
      <c r="RY177" s="34">
        <v>0.49694338440895081</v>
      </c>
      <c r="RZ177" s="34">
        <v>0.49689307808876038</v>
      </c>
      <c r="SA177" s="34">
        <v>0.49685057997703552</v>
      </c>
      <c r="SB177" s="34">
        <v>0.49681442975997925</v>
      </c>
      <c r="SC177" s="34">
        <v>0.49678570032119751</v>
      </c>
      <c r="SD177" s="34">
        <v>0.49676573276519775</v>
      </c>
      <c r="SE177" s="34">
        <v>0.49675482511520386</v>
      </c>
      <c r="SF177" s="34">
        <v>0.49675449728965759</v>
      </c>
      <c r="SG177" s="34">
        <v>0.4967631995677948</v>
      </c>
      <c r="SH177" s="34">
        <v>0.49678316712379456</v>
      </c>
      <c r="SI177" s="34">
        <v>0.49681580066680908</v>
      </c>
      <c r="SJ177" s="34">
        <v>0.49686110019683838</v>
      </c>
      <c r="SK177" s="34">
        <v>0.49691703915596008</v>
      </c>
      <c r="SL177" s="34">
        <v>0.49698439240455627</v>
      </c>
      <c r="SM177" s="34">
        <v>0.49706354737281799</v>
      </c>
      <c r="SN177" s="34">
        <v>0.49715030193328857</v>
      </c>
      <c r="SO177" s="34">
        <v>0.49724450707435608</v>
      </c>
      <c r="SP177" s="34">
        <v>0.49734532833099365</v>
      </c>
      <c r="SQ177" s="34">
        <v>0.49745273590087891</v>
      </c>
      <c r="SR177" s="34">
        <v>0.49756821990013123</v>
      </c>
      <c r="SS177" s="34">
        <v>0.49768844246864319</v>
      </c>
      <c r="ST177" s="34">
        <v>0.49781110882759094</v>
      </c>
      <c r="SU177" s="34">
        <v>0.49793469905853271</v>
      </c>
      <c r="SV177" s="34">
        <v>0.49805805087089539</v>
      </c>
      <c r="SW177" s="34">
        <v>0.49818110466003418</v>
      </c>
      <c r="SX177" s="34">
        <v>0.49830180406570435</v>
      </c>
      <c r="SY177" s="34">
        <v>0.49841886758804321</v>
      </c>
      <c r="SZ177" s="34">
        <v>0.49853238463401794</v>
      </c>
      <c r="TA177" s="34">
        <v>0.49863973259925842</v>
      </c>
      <c r="TB177" s="34">
        <v>0.49874123930931091</v>
      </c>
      <c r="TC177" s="34">
        <v>0.49883896112442017</v>
      </c>
      <c r="TD177" s="34">
        <v>0.49893146753311157</v>
      </c>
      <c r="TE177" s="34">
        <v>0.49901655316352844</v>
      </c>
      <c r="TF177" s="34">
        <v>0.4990963339805603</v>
      </c>
      <c r="TG177" s="34">
        <v>0.49917128682136536</v>
      </c>
      <c r="TH177" t="s">
        <v>843</v>
      </c>
      <c r="TI177" t="s">
        <v>843</v>
      </c>
      <c r="TJ177" t="s">
        <v>1300</v>
      </c>
      <c r="TK177" s="34">
        <v>0.56879429191390196</v>
      </c>
      <c r="TL177" s="34">
        <v>0.57329348459505503</v>
      </c>
      <c r="TM177" s="34">
        <v>0.57751107180773698</v>
      </c>
      <c r="TN177" s="34">
        <v>0.58242893014230201</v>
      </c>
      <c r="TO177" s="34">
        <v>0.58813169117391195</v>
      </c>
      <c r="TP177" s="34">
        <v>0.59383785799135902</v>
      </c>
      <c r="TQ177" s="34">
        <v>0.59940565615867203</v>
      </c>
      <c r="TR177" s="34">
        <v>0.60471934133366301</v>
      </c>
      <c r="TS177" s="34">
        <v>0.60982130140786406</v>
      </c>
      <c r="TT177" s="34">
        <v>0.61479056520874897</v>
      </c>
      <c r="TU177" s="34">
        <v>0.61972008000190693</v>
      </c>
      <c r="TV177" s="34">
        <v>0.62457005664929599</v>
      </c>
      <c r="TW177" s="34">
        <v>0.62918342106000702</v>
      </c>
      <c r="TX177" s="34">
        <v>0.63324248557858498</v>
      </c>
      <c r="TY177" s="34">
        <v>0.63653441029395408</v>
      </c>
      <c r="TZ177" s="34">
        <v>0.63918848485338997</v>
      </c>
      <c r="UA177" s="34">
        <v>0.64129465099621996</v>
      </c>
      <c r="UB177" s="34">
        <v>0.64292419490562691</v>
      </c>
      <c r="UC177" s="34">
        <v>0.6442292709605969</v>
      </c>
      <c r="UD177" s="34">
        <v>0.64533267973721098</v>
      </c>
      <c r="UE177" s="34">
        <v>0.64630625825785903</v>
      </c>
      <c r="UF177" s="34">
        <v>0.64750643627590909</v>
      </c>
      <c r="UG177" s="34">
        <v>0.64874274858334102</v>
      </c>
      <c r="UH177" s="34">
        <v>0.64945795201313505</v>
      </c>
      <c r="UI177" s="34">
        <v>0.64988590121629797</v>
      </c>
      <c r="UJ177" s="34">
        <v>0.65026827741678306</v>
      </c>
      <c r="UK177" s="34">
        <v>0.65056346572272705</v>
      </c>
      <c r="UL177" s="34">
        <v>0.65080139353450606</v>
      </c>
      <c r="UM177" s="34">
        <v>0.65118076925879509</v>
      </c>
      <c r="UN177" s="34">
        <v>0.65189747661353703</v>
      </c>
      <c r="UO177" s="34">
        <v>0.65293110934181997</v>
      </c>
      <c r="UP177" s="34">
        <v>0.65419305099424507</v>
      </c>
      <c r="UQ177" s="34">
        <v>0.655569667477097</v>
      </c>
      <c r="UR177" s="34">
        <v>0.65699412914109301</v>
      </c>
      <c r="US177" s="34">
        <v>0.65842128744013906</v>
      </c>
      <c r="UT177" s="34">
        <v>0.65981803502942105</v>
      </c>
      <c r="UU177" s="34">
        <v>0.6611998744668991</v>
      </c>
      <c r="UV177" s="34">
        <v>0.66252570018327905</v>
      </c>
      <c r="UW177" s="34">
        <v>0.66377475577822909</v>
      </c>
      <c r="UX177" s="34">
        <v>0.66491035364006512</v>
      </c>
      <c r="UY177" s="34">
        <v>0.66588764178380699</v>
      </c>
      <c r="UZ177" s="34">
        <v>0.66671553437204301</v>
      </c>
      <c r="VA177" s="34">
        <v>0.66732885914227891</v>
      </c>
      <c r="VB177" s="34">
        <v>0.667701342464884</v>
      </c>
      <c r="VC177" s="34">
        <v>0.66777355711489705</v>
      </c>
      <c r="VD177" s="34">
        <v>0.66746620319197503</v>
      </c>
      <c r="VE177" s="34">
        <v>0.66674200575451803</v>
      </c>
      <c r="VF177" s="34">
        <v>0.66566817306066095</v>
      </c>
      <c r="VG177" s="34">
        <v>0.66434283326308607</v>
      </c>
      <c r="VH177" s="34">
        <v>0.662752231691217</v>
      </c>
      <c r="VI177" s="34">
        <v>0.66094774879152196</v>
      </c>
      <c r="VJ177" s="34">
        <v>0.65900225638459498</v>
      </c>
      <c r="VK177" s="34">
        <v>0.65696699790153701</v>
      </c>
      <c r="VL177" s="34">
        <v>0.65481391815624601</v>
      </c>
      <c r="VM177" s="34">
        <v>0.65257521618985292</v>
      </c>
      <c r="VN177" s="34">
        <v>0.65030588608241402</v>
      </c>
      <c r="VO177" s="34">
        <v>0.64800998517187902</v>
      </c>
      <c r="VP177" s="34">
        <v>0.64572636182508403</v>
      </c>
      <c r="VQ177" s="34">
        <v>0.64349271540537301</v>
      </c>
      <c r="VR177" s="34">
        <v>0.64134282695035394</v>
      </c>
      <c r="VS177" s="34">
        <v>0.63928927055322904</v>
      </c>
      <c r="VT177" s="34">
        <v>0.63733982135947698</v>
      </c>
      <c r="VU177" s="34">
        <v>0.63552938201130804</v>
      </c>
      <c r="VV177" s="34">
        <v>0.63389785862980608</v>
      </c>
      <c r="VW177" s="34">
        <v>0.63247062305027102</v>
      </c>
      <c r="VX177" s="34">
        <v>0.63120433421750599</v>
      </c>
      <c r="VY177" s="34">
        <v>0.630126004688778</v>
      </c>
      <c r="VZ177" s="34">
        <v>0.62925552178658894</v>
      </c>
      <c r="WA177" s="34">
        <v>0.62851267874354499</v>
      </c>
      <c r="WB177" s="34">
        <v>0.627868167968056</v>
      </c>
      <c r="WC177" s="34">
        <v>0.62727044824677303</v>
      </c>
      <c r="WD177" s="34">
        <v>0.62665533124170902</v>
      </c>
      <c r="WE177" s="34">
        <v>0.62600066388655196</v>
      </c>
      <c r="WF177" s="34">
        <v>0.62528432321117899</v>
      </c>
      <c r="WG177" s="34">
        <v>0.62448310609000901</v>
      </c>
      <c r="WH177" s="34">
        <v>0.62361769814437595</v>
      </c>
      <c r="WI177" s="34">
        <v>0.62271104486239703</v>
      </c>
      <c r="WJ177" s="34">
        <v>0.62172944074657899</v>
      </c>
      <c r="WK177" s="34">
        <v>0.62053594978983395</v>
      </c>
      <c r="WL177" s="34">
        <v>0.61903566115320696</v>
      </c>
      <c r="WM177" s="34">
        <v>0.61727833379682895</v>
      </c>
      <c r="WN177" s="34">
        <v>0.61532917144148003</v>
      </c>
      <c r="WO177" s="34">
        <v>0.61329753784834695</v>
      </c>
      <c r="WP177" s="34">
        <v>0.61125204920062404</v>
      </c>
      <c r="WQ177" s="34">
        <v>0.60917914431155795</v>
      </c>
      <c r="WR177" s="34">
        <v>0.60708771464358402</v>
      </c>
      <c r="WS177" s="34">
        <v>0.605013748488192</v>
      </c>
      <c r="WT177" s="34">
        <v>0.60299310980120102</v>
      </c>
      <c r="WU177" s="34">
        <v>0.60101525060608596</v>
      </c>
      <c r="WV177" s="34">
        <v>0.59910644612380204</v>
      </c>
      <c r="WW177" s="34">
        <v>0.597298263406285</v>
      </c>
      <c r="WX177" s="34">
        <v>0.59556438579985904</v>
      </c>
      <c r="WY177" s="34">
        <v>0.59392648663973402</v>
      </c>
      <c r="WZ177" s="34">
        <v>0.59233524812650595</v>
      </c>
      <c r="XA177" s="34">
        <v>0.59077776495678203</v>
      </c>
      <c r="XB177" s="34">
        <v>0.58928788182941405</v>
      </c>
      <c r="XC177" s="34">
        <v>0.587855404071015</v>
      </c>
      <c r="XD177" s="34">
        <v>0.58644299105612807</v>
      </c>
      <c r="XE177" s="34">
        <v>0.58503991819796397</v>
      </c>
      <c r="XF177" s="34">
        <v>0.58368522156291902</v>
      </c>
      <c r="XG177" s="34">
        <v>0.58238735407348496</v>
      </c>
      <c r="XH177" t="s">
        <v>843</v>
      </c>
      <c r="XI177" t="s">
        <v>1300</v>
      </c>
      <c r="XJ177" s="34">
        <v>0.54899167983880803</v>
      </c>
      <c r="XK177" s="34">
        <v>0.55309091878966299</v>
      </c>
      <c r="XL177" s="34">
        <v>0.55680498249082</v>
      </c>
      <c r="XM177" s="34">
        <v>0.56120837905318899</v>
      </c>
      <c r="XN177" s="34">
        <v>0.56641899251401806</v>
      </c>
      <c r="XO177" s="34">
        <v>0.57166445920467801</v>
      </c>
      <c r="XP177" s="34">
        <v>0.57687967224814496</v>
      </c>
      <c r="XQ177" s="34">
        <v>0.58193254217310508</v>
      </c>
      <c r="XR177" s="34">
        <v>0.58669843554145995</v>
      </c>
      <c r="XS177" s="34">
        <v>0.591172811508206</v>
      </c>
      <c r="XT177" s="34">
        <v>0.59556938518577907</v>
      </c>
      <c r="XU177" s="34">
        <v>0.59989063882174698</v>
      </c>
      <c r="XV177" s="34">
        <v>0.60394395239698295</v>
      </c>
      <c r="XW177" s="34">
        <v>0.60748882885654998</v>
      </c>
      <c r="XX177" s="34">
        <v>0.61034711654006202</v>
      </c>
      <c r="XY177" s="34">
        <v>0.61254259098891994</v>
      </c>
      <c r="XZ177" s="34">
        <v>0.61411578546665302</v>
      </c>
      <c r="YA177" s="34">
        <v>0.61516498400416397</v>
      </c>
      <c r="YB177" s="34">
        <v>0.61585115642102994</v>
      </c>
      <c r="YC177" s="34">
        <v>0.61630155712231793</v>
      </c>
      <c r="YD177" s="34">
        <v>0.61661437790984497</v>
      </c>
      <c r="YE177" s="34">
        <v>0.61716998078253804</v>
      </c>
      <c r="YF177" s="34">
        <v>0.61771311525696904</v>
      </c>
      <c r="YG177" s="34">
        <v>0.61758201367378496</v>
      </c>
      <c r="YH177" s="34">
        <v>0.61706818772468797</v>
      </c>
      <c r="YI177" s="34">
        <v>0.61654014504487797</v>
      </c>
      <c r="YJ177" s="34">
        <v>0.61602828163073697</v>
      </c>
      <c r="YK177" s="34">
        <v>0.615629588910101</v>
      </c>
      <c r="YL177" s="34">
        <v>0.615563562681678</v>
      </c>
      <c r="YM177" s="34">
        <v>0.615992714469075</v>
      </c>
      <c r="YN177" s="34">
        <v>0.61684890931833303</v>
      </c>
      <c r="YO177" s="34">
        <v>0.61801672718136302</v>
      </c>
      <c r="YP177" s="34">
        <v>0.61934042076483398</v>
      </c>
      <c r="YQ177" s="34">
        <v>0.62069426385314697</v>
      </c>
      <c r="YR177" s="34">
        <v>0.621989074883878</v>
      </c>
      <c r="YS177" s="34">
        <v>0.623164868594004</v>
      </c>
      <c r="YT177" s="34">
        <v>0.62420709389595297</v>
      </c>
      <c r="YU177" s="34">
        <v>0.62503605017399599</v>
      </c>
      <c r="YV177" s="34">
        <v>0.62564977276826605</v>
      </c>
      <c r="YW177" s="34">
        <v>0.62598738477797899</v>
      </c>
      <c r="YX177" s="34">
        <v>0.62593457625986404</v>
      </c>
      <c r="YY177" s="34">
        <v>0.62546410757118798</v>
      </c>
      <c r="YZ177" s="34">
        <v>0.62459560724105301</v>
      </c>
      <c r="ZA177" s="34">
        <v>0.62338305901275592</v>
      </c>
      <c r="ZB177" s="34">
        <v>0.621821026447124</v>
      </c>
      <c r="ZC177" s="34">
        <v>0.61993960364872003</v>
      </c>
      <c r="ZD177" s="34">
        <v>0.61779874054853801</v>
      </c>
      <c r="ZE177" s="34">
        <v>0.61545634749327904</v>
      </c>
      <c r="ZF177" s="34">
        <v>0.61295115315711701</v>
      </c>
      <c r="ZG177" s="34">
        <v>0.61032247014599195</v>
      </c>
      <c r="ZH177" s="34">
        <v>0.60762460694370002</v>
      </c>
      <c r="ZI177" s="34">
        <v>0.60488539697542498</v>
      </c>
      <c r="ZJ177" s="34">
        <v>0.60216742244820198</v>
      </c>
      <c r="ZK177" s="34">
        <v>0.59947137959594099</v>
      </c>
      <c r="ZL177" s="34">
        <v>0.59679470757683906</v>
      </c>
      <c r="ZM177" s="34">
        <v>0.59418993506290196</v>
      </c>
      <c r="ZN177" s="34">
        <v>0.591690636649436</v>
      </c>
      <c r="ZO177" s="34">
        <v>0.58932414761625795</v>
      </c>
      <c r="ZP177" s="34">
        <v>0.58713200505611807</v>
      </c>
      <c r="ZQ177" s="34">
        <v>0.58516377691539201</v>
      </c>
      <c r="ZR177" s="34">
        <v>0.58342469770205496</v>
      </c>
      <c r="ZS177" s="34">
        <v>0.58191952615264808</v>
      </c>
      <c r="ZT177" s="34">
        <v>0.58066579956765496</v>
      </c>
      <c r="ZU177" s="34">
        <v>0.57961341281879797</v>
      </c>
      <c r="ZV177" s="34">
        <v>0.57870127683077</v>
      </c>
      <c r="ZW177" s="34">
        <v>0.57783407684741694</v>
      </c>
      <c r="ZX177" s="34">
        <v>0.57696418047554798</v>
      </c>
      <c r="ZY177" s="34">
        <v>0.57607833269379194</v>
      </c>
      <c r="ZZ177" s="34">
        <v>0.57514643858023906</v>
      </c>
      <c r="AAA177" s="34">
        <v>0.57419714214350703</v>
      </c>
      <c r="AAB177" s="34">
        <v>0.57324089452862603</v>
      </c>
      <c r="AAC177" s="34">
        <v>0.57226399622064195</v>
      </c>
      <c r="AAD177" s="34">
        <v>0.57124513925425902</v>
      </c>
      <c r="AAE177" s="34">
        <v>0.57003042747977606</v>
      </c>
      <c r="AAF177" s="34">
        <v>0.56847195174262699</v>
      </c>
      <c r="AAG177" s="34">
        <v>0.56660670905574795</v>
      </c>
      <c r="AAH177" s="34">
        <v>0.56454720542090397</v>
      </c>
      <c r="AAI177" s="34">
        <v>0.56238468420601295</v>
      </c>
      <c r="AAJ177" s="34">
        <v>0.56016006364855797</v>
      </c>
      <c r="AAK177" s="34">
        <v>0.55793460285266905</v>
      </c>
      <c r="AAL177" s="34">
        <v>0.55574852627570304</v>
      </c>
      <c r="AAM177" s="34">
        <v>0.55357207845754897</v>
      </c>
      <c r="AAN177" s="34">
        <v>0.551431990698937</v>
      </c>
      <c r="AAO177" s="34">
        <v>0.54936037564068996</v>
      </c>
      <c r="AAP177" s="34">
        <v>0.54731270239846497</v>
      </c>
      <c r="AAQ177" s="34">
        <v>0.54528222120160497</v>
      </c>
      <c r="AAR177" s="34">
        <v>0.54329327837145103</v>
      </c>
      <c r="AAS177" s="34">
        <v>0.54138451645026697</v>
      </c>
      <c r="AAT177" s="34">
        <v>0.53955207371501601</v>
      </c>
      <c r="AAU177" s="34">
        <v>0.53781841236334504</v>
      </c>
      <c r="AAV177" s="34">
        <v>0.53620154624157801</v>
      </c>
      <c r="AAW177" s="34">
        <v>0.53469282145817199</v>
      </c>
      <c r="AAX177" s="34">
        <v>0.533273059749096</v>
      </c>
      <c r="AAY177" s="34">
        <v>0.53185293947254997</v>
      </c>
      <c r="AAZ177" s="34">
        <v>0.53042015722088598</v>
      </c>
      <c r="ABA177" s="34">
        <v>0.52900848951008106</v>
      </c>
      <c r="ABB177" s="34">
        <v>0.52759503845167299</v>
      </c>
      <c r="ABC177" s="34">
        <v>0.52613464324662795</v>
      </c>
      <c r="ABD177" s="34">
        <v>0.52467230765839101</v>
      </c>
      <c r="ABE177" s="34">
        <v>0.52324766899682507</v>
      </c>
      <c r="ABF177" s="34">
        <v>0.52185446255997692</v>
      </c>
      <c r="ABG177" t="s">
        <v>843</v>
      </c>
      <c r="ABH177" t="s">
        <v>843</v>
      </c>
      <c r="ABI177" t="s">
        <v>1300</v>
      </c>
      <c r="ABJ177" s="34">
        <v>0.46030412081301103</v>
      </c>
      <c r="ABK177" s="34">
        <v>0.46362496236717704</v>
      </c>
      <c r="ABL177" s="34">
        <v>0.46691386807465202</v>
      </c>
      <c r="ABM177" s="34">
        <v>0.47113409899847802</v>
      </c>
      <c r="ABN177" s="34">
        <v>0.47651123497331704</v>
      </c>
      <c r="ABO177" s="34">
        <v>0.482180906713642</v>
      </c>
      <c r="ABP177" s="34">
        <v>0.48792404251378796</v>
      </c>
      <c r="ABQ177" s="34">
        <v>0.49363965457422404</v>
      </c>
      <c r="ABR177" s="34">
        <v>0.49939780143939499</v>
      </c>
      <c r="ABS177" s="34">
        <v>0.50517516255158101</v>
      </c>
      <c r="ABT177" s="34">
        <v>0.51099922208329995</v>
      </c>
      <c r="ABU177" s="34">
        <v>0.51687718821818496</v>
      </c>
      <c r="ABV177" s="34">
        <v>0.52267984080554797</v>
      </c>
      <c r="ABW177" s="34">
        <v>0.52814065816667399</v>
      </c>
      <c r="ABX177" s="34">
        <v>0.53309755938582593</v>
      </c>
      <c r="ABY177" s="34">
        <v>0.53765302406137994</v>
      </c>
      <c r="ABZ177" s="34">
        <v>0.541871445599303</v>
      </c>
      <c r="ACA177" s="34">
        <v>0.54577293591406606</v>
      </c>
      <c r="ACB177" s="34">
        <v>0.54935399843062493</v>
      </c>
      <c r="ACC177" s="34">
        <v>0.55259944197776201</v>
      </c>
      <c r="ACD177" s="34">
        <v>0.55546471018833798</v>
      </c>
      <c r="ACE177" s="34">
        <v>0.55814165967684903</v>
      </c>
      <c r="ACF177" s="34">
        <v>0.56043673083661605</v>
      </c>
      <c r="ACG177" s="34">
        <v>0.56199712789732503</v>
      </c>
      <c r="ACH177" s="34">
        <v>0.56314426840645804</v>
      </c>
      <c r="ACI177" s="34">
        <v>0.56414523204037503</v>
      </c>
      <c r="ACJ177" s="34">
        <v>0.56503554215982599</v>
      </c>
      <c r="ACK177" s="34">
        <v>0.56584526985658101</v>
      </c>
      <c r="ACL177" s="34">
        <v>0.56659168235026802</v>
      </c>
      <c r="ACM177" s="34">
        <v>0.56730671055326498</v>
      </c>
      <c r="ACN177" s="34">
        <v>0.56799966816816994</v>
      </c>
      <c r="ACO177" s="34">
        <v>0.568708696485969</v>
      </c>
      <c r="ACP177" s="34">
        <v>0.56949309637282797</v>
      </c>
      <c r="ACQ177" s="34">
        <v>0.57053199021841994</v>
      </c>
      <c r="ACR177" s="34">
        <v>0.57198269455793604</v>
      </c>
      <c r="ACS177" s="34">
        <v>0.57378532008077499</v>
      </c>
      <c r="ACT177" s="34">
        <v>0.57582307742356098</v>
      </c>
      <c r="ACU177" s="34">
        <v>0.57794424096334895</v>
      </c>
      <c r="ACV177" s="34">
        <v>0.58007271641508407</v>
      </c>
      <c r="ACW177" s="34">
        <v>0.58212701692860802</v>
      </c>
      <c r="ACX177" s="34">
        <v>0.58404227814058307</v>
      </c>
      <c r="ACY177" s="34">
        <v>0.58581432134948597</v>
      </c>
      <c r="ACZ177" s="34">
        <v>0.58738223224619901</v>
      </c>
      <c r="ADA177" s="34">
        <v>0.58872539882867903</v>
      </c>
      <c r="ADB177" s="34">
        <v>0.58978269513233894</v>
      </c>
      <c r="ADC177" s="34">
        <v>0.59045926968031703</v>
      </c>
      <c r="ADD177" s="34">
        <v>0.59073579027977097</v>
      </c>
      <c r="ADE177" s="34">
        <v>0.59063343059253204</v>
      </c>
      <c r="ADF177" s="34">
        <v>0.59020446146608996</v>
      </c>
      <c r="ADG177" s="34">
        <v>0.58943789874295704</v>
      </c>
      <c r="ADH177" s="34">
        <v>0.58838544277354599</v>
      </c>
      <c r="ADI177" s="34">
        <v>0.58710721765076501</v>
      </c>
      <c r="ADJ177" s="34">
        <v>0.585649568676753</v>
      </c>
      <c r="ADK177" s="34">
        <v>0.58404651170799493</v>
      </c>
      <c r="ADL177" s="34">
        <v>0.58233247608442396</v>
      </c>
      <c r="ADM177" s="34">
        <v>0.58054726889907105</v>
      </c>
      <c r="ADN177" s="34">
        <v>0.57870926655738297</v>
      </c>
      <c r="ADO177" s="34">
        <v>0.57687876190890197</v>
      </c>
      <c r="ADP177" s="34">
        <v>0.57506360434261805</v>
      </c>
      <c r="ADQ177" s="34">
        <v>0.57328596973666601</v>
      </c>
      <c r="ADR177" s="34">
        <v>0.57157664853347701</v>
      </c>
      <c r="ADS177" s="34">
        <v>0.569953865690348</v>
      </c>
      <c r="ADT177" s="34">
        <v>0.56845755619472893</v>
      </c>
      <c r="ADU177" s="34">
        <v>0.56713389666233094</v>
      </c>
      <c r="ADV177" s="34">
        <v>0.56600611783038601</v>
      </c>
      <c r="ADW177" s="34">
        <v>0.56507090671638105</v>
      </c>
      <c r="ADX177" s="34">
        <v>0.56435977973130602</v>
      </c>
      <c r="ADY177" s="34">
        <v>0.56388339220484296</v>
      </c>
      <c r="ADZ177" s="34">
        <v>0.56355757397474204</v>
      </c>
      <c r="AEA177" s="34">
        <v>0.56334829447462298</v>
      </c>
      <c r="AEB177" s="34">
        <v>0.56318585911260299</v>
      </c>
      <c r="AEC177" s="34">
        <v>0.56299177972020498</v>
      </c>
      <c r="AED177" s="34">
        <v>0.56274657490754898</v>
      </c>
      <c r="AEE177" s="34">
        <v>0.56244181821652395</v>
      </c>
      <c r="AEF177" s="34">
        <v>0.56209502780917098</v>
      </c>
      <c r="AEG177" s="34">
        <v>0.56169597318444198</v>
      </c>
      <c r="AEH177" s="34">
        <v>0.56124368492930798</v>
      </c>
      <c r="AEI177" s="34">
        <v>0.56072589386040395</v>
      </c>
      <c r="AEJ177" s="34">
        <v>0.56001524194514307</v>
      </c>
      <c r="AEK177" s="34">
        <v>0.55897188759643601</v>
      </c>
      <c r="AEL177" s="34">
        <v>0.55762976916154594</v>
      </c>
      <c r="AEM177" s="34">
        <v>0.55610576253072397</v>
      </c>
      <c r="AEN177" s="34">
        <v>0.55449599250830406</v>
      </c>
      <c r="AEO177" s="34">
        <v>0.55280385620857597</v>
      </c>
      <c r="AEP177" s="34">
        <v>0.55105966044739296</v>
      </c>
      <c r="AEQ177" s="34">
        <v>0.54931700748456003</v>
      </c>
      <c r="AER177" s="34">
        <v>0.54755268631665499</v>
      </c>
      <c r="AES177" s="34">
        <v>0.54579192785563202</v>
      </c>
      <c r="AET177" s="34">
        <v>0.54406856069811094</v>
      </c>
      <c r="AEU177" s="34">
        <v>0.54238715782392399</v>
      </c>
      <c r="AEV177" s="34">
        <v>0.54074398912634603</v>
      </c>
      <c r="AEW177" s="34">
        <v>0.53913895503559994</v>
      </c>
      <c r="AEX177" s="34">
        <v>0.53761145368204699</v>
      </c>
      <c r="AEY177" s="34">
        <v>0.53615813983051996</v>
      </c>
      <c r="AEZ177" s="34">
        <v>0.53477546356262695</v>
      </c>
      <c r="AFA177" s="34">
        <v>0.53349192143496804</v>
      </c>
      <c r="AFB177" s="34">
        <v>0.53231482550356102</v>
      </c>
      <c r="AFC177" s="34">
        <v>0.53122008340434801</v>
      </c>
      <c r="AFD177" s="34">
        <v>0.53013258665929197</v>
      </c>
      <c r="AFE177" s="34">
        <v>0.52903837162002698</v>
      </c>
      <c r="AFF177" s="34">
        <v>0.52796932626272897</v>
      </c>
      <c r="AFG177" t="s">
        <v>843</v>
      </c>
      <c r="AFH177" t="s">
        <v>843</v>
      </c>
      <c r="AFI177" s="34">
        <v>0.69857000000000002</v>
      </c>
      <c r="AFJ177" s="34">
        <v>0.73754999999999993</v>
      </c>
      <c r="AFK177" s="34">
        <v>0.72514000000000001</v>
      </c>
      <c r="AFL177" s="34">
        <v>0.6972799999999999</v>
      </c>
      <c r="AFM177" s="34">
        <v>0.71135000000000004</v>
      </c>
      <c r="AFN177" s="34">
        <v>0.71794000000000002</v>
      </c>
      <c r="AFO177" s="34">
        <v>0.72203000000000006</v>
      </c>
      <c r="AFP177" s="34">
        <v>0.70519999999999994</v>
      </c>
      <c r="AFQ177" s="34">
        <v>0.70762000000000003</v>
      </c>
      <c r="AFR177" s="34">
        <v>0.73911000000000004</v>
      </c>
      <c r="AFS177" s="34">
        <v>0.72736000000000001</v>
      </c>
      <c r="AFT177" s="34">
        <v>0.70918000000000003</v>
      </c>
      <c r="AFU177" s="34">
        <v>0.71052999999999999</v>
      </c>
      <c r="AFV177" s="34">
        <v>0.73202</v>
      </c>
      <c r="AFW177" s="34">
        <v>0.73195999999999994</v>
      </c>
      <c r="AFX177" s="34">
        <v>0.75046999999999997</v>
      </c>
      <c r="AFY177" s="34">
        <v>0.75583</v>
      </c>
      <c r="AFZ177" s="34">
        <v>0.73494999999999999</v>
      </c>
      <c r="AGA177" s="34">
        <v>0.75395000000000001</v>
      </c>
      <c r="AGB177" t="s">
        <v>843</v>
      </c>
      <c r="AGC177" t="s">
        <v>843</v>
      </c>
      <c r="AGD177" t="s">
        <v>843</v>
      </c>
      <c r="AGE177" t="s">
        <v>843</v>
      </c>
      <c r="AGF177" s="34">
        <v>2.5523582473397255E-2</v>
      </c>
      <c r="AGG177" t="s">
        <v>843</v>
      </c>
      <c r="AGH177" t="s">
        <v>843</v>
      </c>
      <c r="AGI177" t="s">
        <v>843</v>
      </c>
      <c r="AGJ177" t="s">
        <v>843</v>
      </c>
      <c r="AGK177" t="s">
        <v>843</v>
      </c>
      <c r="AGL177" t="s">
        <v>843</v>
      </c>
      <c r="AGM177" t="s">
        <v>843</v>
      </c>
      <c r="AGN177" t="s">
        <v>843</v>
      </c>
      <c r="AGO177" s="34">
        <v>0.42899999999999999</v>
      </c>
      <c r="AGP177" s="34">
        <v>2021</v>
      </c>
      <c r="AGQ177" t="s">
        <v>832</v>
      </c>
      <c r="AGR177" t="s">
        <v>843</v>
      </c>
      <c r="AGS177" s="34">
        <v>6.9999999999999993E-3</v>
      </c>
      <c r="AGT177" s="34">
        <v>2021</v>
      </c>
      <c r="AGU177" t="s">
        <v>832</v>
      </c>
      <c r="AGV177" t="s">
        <v>843</v>
      </c>
      <c r="AGW177" s="34">
        <v>4.0999999999999995E-2</v>
      </c>
      <c r="AGX177" s="34">
        <v>2021</v>
      </c>
      <c r="AGY177" t="s">
        <v>832</v>
      </c>
      <c r="AGZ177" t="s">
        <v>843</v>
      </c>
      <c r="AHA177" s="34">
        <v>0.20800000000000002</v>
      </c>
      <c r="AHB177" s="34">
        <v>2021</v>
      </c>
      <c r="AHC177" t="s">
        <v>832</v>
      </c>
      <c r="AHD177" t="s">
        <v>843</v>
      </c>
      <c r="AHE177" s="34">
        <v>0.26899999999999996</v>
      </c>
      <c r="AHF177" s="34">
        <v>2020</v>
      </c>
      <c r="AHG177" t="s">
        <v>832</v>
      </c>
      <c r="AHH177" t="s">
        <v>843</v>
      </c>
      <c r="AHI177" t="s">
        <v>830</v>
      </c>
      <c r="AHJ177" s="34">
        <v>0.18503029644489288</v>
      </c>
      <c r="AHK177" s="34">
        <v>0.19058451056480408</v>
      </c>
      <c r="AHL177" s="34">
        <v>0.19462373852729797</v>
      </c>
      <c r="AHM177" s="34">
        <v>0.18649895489215851</v>
      </c>
      <c r="AHN177" s="34">
        <v>0.18159420788288116</v>
      </c>
      <c r="AHO177" t="s">
        <v>843</v>
      </c>
      <c r="AHP177" s="34"/>
      <c r="AHQ177" s="34"/>
      <c r="AHR177" s="34"/>
      <c r="AHS177" s="34"/>
      <c r="AHT177" s="34"/>
      <c r="AHU177" t="s">
        <v>843</v>
      </c>
      <c r="AHV177" s="34">
        <v>0.18650442361831665</v>
      </c>
      <c r="AHW177" s="34">
        <v>0.19380331039428711</v>
      </c>
      <c r="AHX177" s="34">
        <v>0.19693966209888458</v>
      </c>
      <c r="AHY177" s="34">
        <v>0.19265948235988617</v>
      </c>
      <c r="AHZ177" s="34">
        <v>0.18709269165992737</v>
      </c>
      <c r="AIA177" t="s">
        <v>832</v>
      </c>
      <c r="AIB177" t="s">
        <v>843</v>
      </c>
      <c r="AIC177" s="34">
        <v>0.19453528523445129</v>
      </c>
      <c r="AID177" s="34">
        <v>0.19597730040550232</v>
      </c>
      <c r="AIE177" s="34">
        <v>0.19952106475830078</v>
      </c>
      <c r="AIF177" s="34">
        <v>0.19773441553115845</v>
      </c>
      <c r="AIG177" s="34">
        <v>0.21287108957767487</v>
      </c>
      <c r="AIH177" t="s">
        <v>924</v>
      </c>
      <c r="AII177" t="s">
        <v>843</v>
      </c>
      <c r="AIJ177" s="34">
        <v>0.21031650900840759</v>
      </c>
      <c r="AIK177" s="34">
        <v>0.21768733859062195</v>
      </c>
      <c r="AIL177" s="34">
        <v>0.22118900716304779</v>
      </c>
      <c r="AIM177" s="34">
        <v>0.21350401639938354</v>
      </c>
      <c r="AIN177" s="34">
        <v>0.21684999763965607</v>
      </c>
      <c r="AIO177" t="s">
        <v>1607</v>
      </c>
      <c r="AIP177" s="34">
        <v>0.33158668875694275</v>
      </c>
      <c r="AIQ177" t="s">
        <v>843</v>
      </c>
      <c r="AIR177" s="34">
        <v>0.31608000000000003</v>
      </c>
      <c r="AIS177" s="34">
        <v>0.33944000000000002</v>
      </c>
      <c r="AIT177" s="34">
        <v>0.33531999999999995</v>
      </c>
      <c r="AIU177" s="34">
        <v>0.33433000000000002</v>
      </c>
      <c r="AIV177" s="34">
        <v>0.33311000000000002</v>
      </c>
      <c r="AIW177" s="34">
        <v>0.33124000000000003</v>
      </c>
      <c r="AIX177" t="s">
        <v>843</v>
      </c>
      <c r="AIY177" s="34">
        <v>4.4999999999999998E-2</v>
      </c>
      <c r="AIZ177" s="34">
        <v>3.5000000000000003E-2</v>
      </c>
      <c r="AJA177" s="34">
        <v>3.5000000000000003E-2</v>
      </c>
      <c r="AJB177" s="34">
        <v>3.5000000000000003E-2</v>
      </c>
      <c r="AJC177" s="34">
        <v>3.5000000000000003E-2</v>
      </c>
      <c r="AJD177" s="34">
        <v>3.5000000000000003E-2</v>
      </c>
      <c r="AJE177" t="s">
        <v>843</v>
      </c>
      <c r="AJF177" s="34">
        <v>3.2404661178588867E-2</v>
      </c>
      <c r="AJG177" s="34">
        <v>3.986823558807373E-2</v>
      </c>
      <c r="AJH177" s="34">
        <v>4.1683875024318695E-2</v>
      </c>
      <c r="AJI177" s="34">
        <v>2.9086047783493996E-2</v>
      </c>
      <c r="AJJ177" s="34">
        <v>-4.0266471914947033E-3</v>
      </c>
      <c r="AJK177" t="s">
        <v>830</v>
      </c>
      <c r="AJL177" t="s">
        <v>843</v>
      </c>
      <c r="AJM177" t="s">
        <v>843</v>
      </c>
      <c r="AJN177" s="34">
        <v>3.5600017756223679E-2</v>
      </c>
      <c r="AJO177" s="34">
        <v>3.3937867730855942E-2</v>
      </c>
      <c r="AJP177" s="34">
        <v>3.0866038054227829E-2</v>
      </c>
      <c r="AJQ177" s="34">
        <v>1.188346091657877E-2</v>
      </c>
      <c r="AJR177" s="34">
        <v>7.541102240793407E-4</v>
      </c>
      <c r="AJS177" t="s">
        <v>832</v>
      </c>
      <c r="AJT177" t="s">
        <v>843</v>
      </c>
      <c r="AJU177" t="s">
        <v>843</v>
      </c>
      <c r="AJV177" t="s">
        <v>843</v>
      </c>
      <c r="AJW177" s="34">
        <v>1.7381224781274796E-2</v>
      </c>
      <c r="AJX177" s="34">
        <v>2.6104554533958435E-2</v>
      </c>
      <c r="AJY177" s="34">
        <v>2.8329361230134964E-2</v>
      </c>
      <c r="AJZ177" s="34">
        <v>1.603231392800808E-2</v>
      </c>
      <c r="AKA177" s="34">
        <v>-1.6678376123309135E-2</v>
      </c>
      <c r="AKB177" t="s">
        <v>830</v>
      </c>
      <c r="AKC177" t="s">
        <v>843</v>
      </c>
      <c r="AKD177" t="s">
        <v>843</v>
      </c>
      <c r="AKE177" t="s">
        <v>843</v>
      </c>
      <c r="AKF177" s="34">
        <v>2.3153608664870262E-2</v>
      </c>
      <c r="AKG177" s="34">
        <v>2.1065762266516685E-2</v>
      </c>
      <c r="AKH177" s="34">
        <v>1.7347099259495735E-2</v>
      </c>
      <c r="AKI177" s="34">
        <v>-1.0728093329817057E-3</v>
      </c>
      <c r="AKJ177" s="34">
        <v>-1.0658339597284794E-2</v>
      </c>
      <c r="AKK177" t="s">
        <v>832</v>
      </c>
      <c r="AKL177" t="s">
        <v>843</v>
      </c>
      <c r="AKM177" s="34">
        <v>5920</v>
      </c>
      <c r="AKN177" t="s">
        <v>832</v>
      </c>
      <c r="AKO177" t="s">
        <v>843</v>
      </c>
      <c r="AKP177" s="34">
        <v>5774.16845703125</v>
      </c>
      <c r="AKQ177" t="s">
        <v>830</v>
      </c>
      <c r="AKR177" t="s">
        <v>843</v>
      </c>
      <c r="AKS177" s="34">
        <v>6193.36175156423</v>
      </c>
      <c r="AKT177" t="s">
        <v>832</v>
      </c>
      <c r="AKU177" t="s">
        <v>843</v>
      </c>
      <c r="AKV177" s="34">
        <v>6153.0556767910302</v>
      </c>
      <c r="AKW177" t="s">
        <v>832</v>
      </c>
      <c r="AKX177" t="s">
        <v>843</v>
      </c>
      <c r="AKY177" s="34">
        <v>0.19548170268535614</v>
      </c>
      <c r="AKZ177" s="34">
        <v>0.2007562667131424</v>
      </c>
      <c r="ALA177" s="34">
        <v>0.20141319930553436</v>
      </c>
      <c r="ALB177" s="34">
        <v>0.19728757441043854</v>
      </c>
      <c r="ALC177" s="34">
        <v>0.17601197957992554</v>
      </c>
      <c r="ALD177" t="s">
        <v>830</v>
      </c>
      <c r="ALE177" t="s">
        <v>843</v>
      </c>
      <c r="ALF177" t="s">
        <v>843</v>
      </c>
      <c r="ALG177" t="s">
        <v>843</v>
      </c>
      <c r="ALH177" s="34">
        <v>0.19489744305610657</v>
      </c>
      <c r="ALI177" s="34">
        <v>0.20128327608108521</v>
      </c>
      <c r="ALJ177" s="34">
        <v>0.20095185935497284</v>
      </c>
      <c r="ALK177" s="34">
        <v>0.20694248378276825</v>
      </c>
      <c r="ALL177" s="34">
        <v>0.181320920586586</v>
      </c>
      <c r="ALM177" t="s">
        <v>832</v>
      </c>
    </row>
    <row r="178" spans="1:1001">
      <c r="A178" t="s">
        <v>422</v>
      </c>
      <c r="B178" t="s">
        <v>125</v>
      </c>
      <c r="C178" t="s">
        <v>359</v>
      </c>
      <c r="D178" s="34">
        <v>3.5399198532104492E-2</v>
      </c>
      <c r="E178" t="s">
        <v>432</v>
      </c>
      <c r="F178" s="34">
        <v>4.1701748967170715E-2</v>
      </c>
      <c r="G178" t="s">
        <v>1464</v>
      </c>
      <c r="H178" s="34">
        <v>3.9168968796730042E-2</v>
      </c>
      <c r="I178" t="s">
        <v>1294</v>
      </c>
      <c r="J178" s="34">
        <v>4.2067904025316238E-2</v>
      </c>
      <c r="K178" t="s">
        <v>1521</v>
      </c>
      <c r="L178" s="34"/>
      <c r="M178" t="s">
        <v>432</v>
      </c>
      <c r="N178" s="34">
        <v>0.29913526773452759</v>
      </c>
      <c r="O178" s="34"/>
      <c r="P178" t="s">
        <v>1459</v>
      </c>
      <c r="Q178" s="34"/>
      <c r="R178" t="s">
        <v>1459</v>
      </c>
      <c r="S178" s="34">
        <v>0.53783601522445679</v>
      </c>
      <c r="T178" t="s">
        <v>432</v>
      </c>
      <c r="U178" s="34">
        <v>0.29913526773452759</v>
      </c>
      <c r="V178" t="s">
        <v>432</v>
      </c>
      <c r="W178" t="s">
        <v>843</v>
      </c>
      <c r="X178" t="s">
        <v>1464</v>
      </c>
      <c r="Y178" s="34">
        <v>0.30656313896179199</v>
      </c>
      <c r="Z178" s="34"/>
      <c r="AA178" t="s">
        <v>1459</v>
      </c>
      <c r="AB178" s="34"/>
      <c r="AC178" t="s">
        <v>1459</v>
      </c>
      <c r="AD178" s="34">
        <v>0.53783601522445679</v>
      </c>
      <c r="AE178" t="s">
        <v>1464</v>
      </c>
      <c r="AF178" s="34">
        <v>0.30656313896179199</v>
      </c>
      <c r="AG178" t="s">
        <v>1464</v>
      </c>
      <c r="AH178" t="s">
        <v>843</v>
      </c>
      <c r="AI178" t="s">
        <v>1294</v>
      </c>
      <c r="AJ178" s="34">
        <v>0.45412993431091309</v>
      </c>
      <c r="AK178" s="34">
        <v>0.58808988332748413</v>
      </c>
      <c r="AL178" t="s">
        <v>1294</v>
      </c>
      <c r="AM178" s="34">
        <v>0.45412993431091309</v>
      </c>
      <c r="AN178" t="s">
        <v>1294</v>
      </c>
      <c r="AO178" s="34">
        <v>0.74296927452087402</v>
      </c>
      <c r="AP178" t="s">
        <v>1294</v>
      </c>
      <c r="AQ178" s="34">
        <v>0.41836914420127869</v>
      </c>
      <c r="AR178" t="s">
        <v>1294</v>
      </c>
      <c r="AS178" t="s">
        <v>843</v>
      </c>
      <c r="AT178" t="s">
        <v>1521</v>
      </c>
      <c r="AU178" s="34">
        <v>0.44721227884292603</v>
      </c>
      <c r="AV178" s="34">
        <v>0.58050835132598877</v>
      </c>
      <c r="AW178" t="s">
        <v>1521</v>
      </c>
      <c r="AX178" s="34">
        <v>0.44721227884292603</v>
      </c>
      <c r="AY178" t="s">
        <v>1521</v>
      </c>
      <c r="AZ178" s="34">
        <v>0.7397003173828125</v>
      </c>
      <c r="BA178" t="s">
        <v>1521</v>
      </c>
      <c r="BB178" s="34">
        <v>0.41426116228103638</v>
      </c>
      <c r="BC178" t="s">
        <v>1521</v>
      </c>
      <c r="BD178" t="s">
        <v>843</v>
      </c>
      <c r="BE178" s="34">
        <v>0.53401156233114222</v>
      </c>
      <c r="BF178" t="s">
        <v>1594</v>
      </c>
      <c r="BG178" t="s">
        <v>843</v>
      </c>
      <c r="BH178" t="s">
        <v>432</v>
      </c>
      <c r="BI178" s="34">
        <v>3.650155782699585</v>
      </c>
      <c r="BJ178" t="s">
        <v>819</v>
      </c>
      <c r="BK178" s="34">
        <v>2.6154458522796631</v>
      </c>
      <c r="BL178" t="s">
        <v>1294</v>
      </c>
      <c r="BM178" s="34">
        <v>2.9290313720703125</v>
      </c>
      <c r="BN178" t="s">
        <v>1521</v>
      </c>
      <c r="BO178" s="34">
        <v>3.6774048805236816</v>
      </c>
      <c r="BP178" t="s">
        <v>843</v>
      </c>
      <c r="BQ178" s="34">
        <v>2.4919648170471191</v>
      </c>
      <c r="BR178" t="s">
        <v>830</v>
      </c>
      <c r="BS178" s="34"/>
      <c r="BT178" t="s">
        <v>843</v>
      </c>
      <c r="BU178" s="34">
        <v>2.6536397933959961</v>
      </c>
      <c r="BV178" t="s">
        <v>1557</v>
      </c>
      <c r="BW178" t="s">
        <v>843</v>
      </c>
      <c r="BX178" s="34">
        <v>2.41790771484375</v>
      </c>
      <c r="BY178" t="s">
        <v>924</v>
      </c>
      <c r="BZ178" t="s">
        <v>843</v>
      </c>
      <c r="CA178" t="s">
        <v>432</v>
      </c>
      <c r="CB178" s="34">
        <v>7.0927254855632782E-3</v>
      </c>
      <c r="CC178" s="34">
        <v>5.3351330570876598E-3</v>
      </c>
      <c r="CD178" s="34">
        <v>4.6907332725822926E-3</v>
      </c>
      <c r="CE178" s="34">
        <v>5.4710428230464458E-3</v>
      </c>
      <c r="CF178" s="34">
        <v>5.4710297845304012E-3</v>
      </c>
      <c r="CG178" t="s">
        <v>843</v>
      </c>
      <c r="CH178" t="s">
        <v>819</v>
      </c>
      <c r="CI178" s="34">
        <v>8.1249652430415154E-3</v>
      </c>
      <c r="CJ178" s="34">
        <v>4.4745444320142269E-3</v>
      </c>
      <c r="CK178" s="34">
        <v>3.1908330856822431E-4</v>
      </c>
      <c r="CL178" s="34">
        <v>3.6646081134676933E-3</v>
      </c>
      <c r="CM178" s="34">
        <v>6.3071753829717636E-3</v>
      </c>
      <c r="CN178" t="s">
        <v>843</v>
      </c>
      <c r="CO178" t="s">
        <v>1294</v>
      </c>
      <c r="CP178" s="34">
        <v>6.2640947289764881E-3</v>
      </c>
      <c r="CQ178" s="34">
        <v>3.1394921243190765E-3</v>
      </c>
      <c r="CR178" s="34">
        <v>2.3433305323123932E-3</v>
      </c>
      <c r="CS178" s="34">
        <v>6.3071395270526409E-3</v>
      </c>
      <c r="CT178" s="34">
        <v>6.3071362674236298E-3</v>
      </c>
      <c r="CU178" t="s">
        <v>843</v>
      </c>
      <c r="CV178" t="s">
        <v>1521</v>
      </c>
      <c r="CW178" s="34">
        <v>4.9326936714351177E-3</v>
      </c>
      <c r="CX178" s="34">
        <v>2.3151026107370853E-3</v>
      </c>
      <c r="CY178" s="34">
        <v>4.9858745187520981E-3</v>
      </c>
      <c r="CZ178" s="34">
        <v>6.3071413896977901E-3</v>
      </c>
      <c r="DA178" s="34">
        <v>6.3071106560528278E-3</v>
      </c>
      <c r="DB178" t="s">
        <v>843</v>
      </c>
      <c r="DC178" s="34">
        <v>7.1014986038208008</v>
      </c>
      <c r="DD178" s="34">
        <v>8.0681247711181641</v>
      </c>
      <c r="DE178" s="34">
        <v>9.0082321166992188</v>
      </c>
      <c r="DF178" s="34">
        <v>8.7856998443603516</v>
      </c>
      <c r="DG178" s="34">
        <v>9.0551567077636719</v>
      </c>
      <c r="DH178" t="s">
        <v>1464</v>
      </c>
      <c r="DI178" t="s">
        <v>843</v>
      </c>
      <c r="DJ178" s="34">
        <v>7.6573281288146973</v>
      </c>
      <c r="DK178" s="34">
        <v>8.6408777236938477</v>
      </c>
      <c r="DL178" s="34">
        <v>8.988804817199707</v>
      </c>
      <c r="DM178" s="34">
        <v>8.8696517944335938</v>
      </c>
      <c r="DN178" s="34">
        <v>9.3334121704101563</v>
      </c>
      <c r="DO178" t="s">
        <v>1294</v>
      </c>
      <c r="DP178" t="s">
        <v>843</v>
      </c>
      <c r="DQ178" s="34">
        <v>9.5189170837402344</v>
      </c>
      <c r="DR178" t="s">
        <v>1521</v>
      </c>
      <c r="DS178" t="s">
        <v>843</v>
      </c>
      <c r="DT178" t="s">
        <v>843</v>
      </c>
      <c r="DU178" s="34">
        <v>9.6999999999999993</v>
      </c>
      <c r="DV178" t="s">
        <v>1461</v>
      </c>
      <c r="DW178" t="s">
        <v>843</v>
      </c>
      <c r="DX178" t="s">
        <v>843</v>
      </c>
      <c r="DY178" t="s">
        <v>432</v>
      </c>
      <c r="DZ178" s="34">
        <v>1.4793377369642258E-2</v>
      </c>
      <c r="EA178" s="34">
        <v>7.1985111571848392E-3</v>
      </c>
      <c r="EB178" s="34">
        <v>1.6165189445018768E-2</v>
      </c>
      <c r="EC178" s="34">
        <v>1.329105906188488E-2</v>
      </c>
      <c r="ED178" s="34">
        <v>1.7458116635680199E-2</v>
      </c>
      <c r="EE178" t="s">
        <v>843</v>
      </c>
      <c r="EF178" t="s">
        <v>819</v>
      </c>
      <c r="EG178" s="34">
        <v>7.0969806984066963E-4</v>
      </c>
      <c r="EH178" s="34">
        <v>7.9913735389709473E-3</v>
      </c>
      <c r="EI178" s="34">
        <v>9.361855685710907E-3</v>
      </c>
      <c r="EJ178" s="34">
        <v>-8.361543295904994E-4</v>
      </c>
      <c r="EK178" s="34">
        <v>-2.6716677471995354E-2</v>
      </c>
      <c r="EL178" t="s">
        <v>843</v>
      </c>
      <c r="EM178" t="s">
        <v>1294</v>
      </c>
      <c r="EN178" s="34">
        <v>-6.1638915212824941E-4</v>
      </c>
      <c r="EO178" s="34">
        <v>6.9943261332809925E-3</v>
      </c>
      <c r="EP178" s="34">
        <v>3.0724694952368736E-3</v>
      </c>
      <c r="EQ178" s="34">
        <v>-4.2293462320230901E-4</v>
      </c>
      <c r="ER178" s="34">
        <v>-4.4078952632844448E-3</v>
      </c>
      <c r="ES178" t="s">
        <v>843</v>
      </c>
      <c r="ET178" t="s">
        <v>1521</v>
      </c>
      <c r="EU178" s="34">
        <v>5.0070649012923241E-3</v>
      </c>
      <c r="EV178" s="34">
        <v>4.836695734411478E-3</v>
      </c>
      <c r="EW178" s="34">
        <v>-1.4923007693141699E-3</v>
      </c>
      <c r="EX178" s="34">
        <v>-2.2118138149380684E-3</v>
      </c>
      <c r="EY178" s="34">
        <v>-1.0008487850427628E-2</v>
      </c>
      <c r="EZ178" t="s">
        <v>843</v>
      </c>
      <c r="FA178" t="s">
        <v>1594</v>
      </c>
      <c r="FB178" s="34">
        <v>2.0853825844824314E-3</v>
      </c>
      <c r="FC178" s="34">
        <v>-4.2458716779947281E-3</v>
      </c>
      <c r="FD178" s="34">
        <v>-5.8149523101747036E-3</v>
      </c>
      <c r="FE178" s="34">
        <v>-9.8305093124508858E-3</v>
      </c>
      <c r="FF178" s="34">
        <v>-3.0914926901459694E-2</v>
      </c>
      <c r="FG178" t="s">
        <v>843</v>
      </c>
      <c r="FH178" s="34"/>
      <c r="FI178" s="34"/>
      <c r="FJ178" s="34"/>
      <c r="FK178" s="34"/>
      <c r="FL178" s="34"/>
      <c r="FM178" t="s">
        <v>843</v>
      </c>
      <c r="FN178" t="s">
        <v>843</v>
      </c>
      <c r="FO178" s="34">
        <v>0.75316000000000005</v>
      </c>
      <c r="FP178" t="s">
        <v>1462</v>
      </c>
      <c r="FQ178" t="s">
        <v>843</v>
      </c>
      <c r="FR178" t="s">
        <v>843</v>
      </c>
      <c r="FS178" s="34">
        <v>0.82361000000000006</v>
      </c>
      <c r="FT178" t="s">
        <v>1462</v>
      </c>
      <c r="FU178" t="s">
        <v>843</v>
      </c>
      <c r="FV178" t="s">
        <v>843</v>
      </c>
      <c r="FW178" s="34">
        <v>0.68438999999999994</v>
      </c>
      <c r="FX178" t="s">
        <v>1462</v>
      </c>
      <c r="FY178" t="s">
        <v>843</v>
      </c>
      <c r="FZ178" s="34">
        <v>-1.8248634412884712E-2</v>
      </c>
      <c r="GA178" s="34">
        <v>-1.8391188234090805E-2</v>
      </c>
      <c r="GB178" s="34">
        <v>-2.8757145628333092E-2</v>
      </c>
      <c r="GC178" s="34">
        <v>-2.3061018437147141E-2</v>
      </c>
      <c r="GD178" s="34">
        <v>-8.9649558067321777E-3</v>
      </c>
      <c r="GE178" t="s">
        <v>830</v>
      </c>
      <c r="GF178" t="s">
        <v>843</v>
      </c>
      <c r="GG178" s="34">
        <v>-1.6676675528287888E-2</v>
      </c>
      <c r="GH178" s="34">
        <v>-1.6294056549668312E-2</v>
      </c>
      <c r="GI178" s="34">
        <v>-2.5610307231545448E-2</v>
      </c>
      <c r="GJ178" s="34">
        <v>-1.8782492727041245E-2</v>
      </c>
      <c r="GK178" s="34">
        <v>-5.6149568408727646E-3</v>
      </c>
      <c r="GL178" t="s">
        <v>832</v>
      </c>
      <c r="GM178" t="s">
        <v>843</v>
      </c>
      <c r="GN178" s="34">
        <v>0.2813841700553894</v>
      </c>
      <c r="GO178" t="s">
        <v>832</v>
      </c>
      <c r="GP178" t="s">
        <v>843</v>
      </c>
      <c r="GQ178" t="s">
        <v>843</v>
      </c>
      <c r="GR178" s="34">
        <v>3.8101263344287872E-2</v>
      </c>
      <c r="GS178" s="34">
        <v>4.2556609958410263E-2</v>
      </c>
      <c r="GT178" s="34">
        <v>4.0093891322612762E-2</v>
      </c>
      <c r="GU178" s="34">
        <v>3.1296540051698685E-2</v>
      </c>
      <c r="GV178" s="34">
        <v>2.0848963409662247E-2</v>
      </c>
      <c r="GW178" t="s">
        <v>832</v>
      </c>
      <c r="GX178" t="s">
        <v>843</v>
      </c>
      <c r="GY178" t="s">
        <v>843</v>
      </c>
      <c r="GZ178" t="s">
        <v>843</v>
      </c>
      <c r="HA178" t="s">
        <v>843</v>
      </c>
      <c r="HB178" t="s">
        <v>843</v>
      </c>
      <c r="HC178" t="s">
        <v>843</v>
      </c>
      <c r="HD178" t="s">
        <v>843</v>
      </c>
      <c r="HE178" t="s">
        <v>843</v>
      </c>
      <c r="HF178" t="s">
        <v>843</v>
      </c>
      <c r="HG178" t="s">
        <v>843</v>
      </c>
      <c r="HH178" s="34">
        <v>26654439</v>
      </c>
      <c r="HI178" s="34">
        <v>27014909</v>
      </c>
      <c r="HJ178" s="34">
        <v>27334503</v>
      </c>
      <c r="HK178" s="34">
        <v>27623341</v>
      </c>
      <c r="HL178" s="34">
        <v>27893911</v>
      </c>
      <c r="HM178" s="34">
        <v>28147267</v>
      </c>
      <c r="HN178" s="34">
        <v>28381078</v>
      </c>
      <c r="HO178" s="34">
        <v>28600387</v>
      </c>
      <c r="HP178" s="34">
        <v>28806185</v>
      </c>
      <c r="HQ178" s="34">
        <v>29009326</v>
      </c>
      <c r="HR178" s="34">
        <v>29229572</v>
      </c>
      <c r="HS178" s="34">
        <v>29477721</v>
      </c>
      <c r="HT178" s="34">
        <v>29749589</v>
      </c>
      <c r="HU178" s="34">
        <v>30038809</v>
      </c>
      <c r="HV178" s="34">
        <v>30353951</v>
      </c>
      <c r="HW178" s="34">
        <v>30711863</v>
      </c>
      <c r="HX178" s="34">
        <v>31132779</v>
      </c>
      <c r="HY178" s="34">
        <v>31605486</v>
      </c>
      <c r="HZ178" s="34">
        <v>32203944</v>
      </c>
      <c r="IA178" s="34">
        <v>32824860.999999996</v>
      </c>
      <c r="IB178" s="34">
        <v>33304756</v>
      </c>
      <c r="IC178" s="34">
        <v>33715471</v>
      </c>
      <c r="ID178" s="34">
        <v>34049588</v>
      </c>
      <c r="IE178" s="34">
        <v>34352719</v>
      </c>
      <c r="IF178" s="34">
        <v>34683444</v>
      </c>
      <c r="IG178" s="34">
        <v>35015825</v>
      </c>
      <c r="IH178" s="34">
        <v>35351784</v>
      </c>
      <c r="II178" s="34">
        <v>35690300</v>
      </c>
      <c r="IJ178" s="34">
        <v>36029236</v>
      </c>
      <c r="IK178" s="34">
        <v>36367136</v>
      </c>
      <c r="IL178" s="34">
        <v>36702393</v>
      </c>
      <c r="IM178" s="34">
        <v>37032851</v>
      </c>
      <c r="IN178" s="34">
        <v>37357050</v>
      </c>
      <c r="IO178" s="34">
        <v>37675482</v>
      </c>
      <c r="IP178" s="34">
        <v>37987772</v>
      </c>
      <c r="IQ178" s="34">
        <v>38292986</v>
      </c>
      <c r="IR178" s="34">
        <v>38591846</v>
      </c>
      <c r="IS178" s="34">
        <v>38884546</v>
      </c>
      <c r="IT178" s="34">
        <v>39169734</v>
      </c>
      <c r="IU178" s="34">
        <v>39447878</v>
      </c>
      <c r="IV178" s="34">
        <v>39720162</v>
      </c>
      <c r="IW178" s="34">
        <v>39985297</v>
      </c>
      <c r="IX178" s="34">
        <v>40242211</v>
      </c>
      <c r="IY178" s="34">
        <v>40491961</v>
      </c>
      <c r="IZ178" s="34">
        <v>40734414</v>
      </c>
      <c r="JA178" s="34">
        <v>40968891</v>
      </c>
      <c r="JB178" s="34">
        <v>41196444</v>
      </c>
      <c r="JC178" s="34">
        <v>41416289</v>
      </c>
      <c r="JD178" s="34">
        <v>41627090</v>
      </c>
      <c r="JE178" s="34">
        <v>41829207</v>
      </c>
      <c r="JF178" s="34">
        <v>42022554</v>
      </c>
      <c r="JG178" s="34">
        <v>42207183</v>
      </c>
      <c r="JH178" s="34">
        <v>42383105</v>
      </c>
      <c r="JI178" s="34">
        <v>42550346</v>
      </c>
      <c r="JJ178" s="34">
        <v>42709705</v>
      </c>
      <c r="JK178" s="34">
        <v>42860751</v>
      </c>
      <c r="JL178" s="34">
        <v>43003082</v>
      </c>
      <c r="JM178" s="34">
        <v>43138629</v>
      </c>
      <c r="JN178" s="34">
        <v>43265671</v>
      </c>
      <c r="JO178" s="34">
        <v>43382571</v>
      </c>
      <c r="JP178" s="34">
        <v>43489939</v>
      </c>
      <c r="JQ178" s="34">
        <v>43589207</v>
      </c>
      <c r="JR178" s="34">
        <v>43681143</v>
      </c>
      <c r="JS178" s="34">
        <v>43765046</v>
      </c>
      <c r="JT178" s="34">
        <v>43840727</v>
      </c>
      <c r="JU178" s="34">
        <v>43908122</v>
      </c>
      <c r="JV178" s="34">
        <v>43968090</v>
      </c>
      <c r="JW178" s="34">
        <v>44019984</v>
      </c>
      <c r="JX178" s="34">
        <v>44063454</v>
      </c>
      <c r="JY178" s="34">
        <v>44098924</v>
      </c>
      <c r="JZ178" s="34">
        <v>44126251</v>
      </c>
      <c r="KA178" s="34">
        <v>44145061</v>
      </c>
      <c r="KB178" s="34">
        <v>44156071</v>
      </c>
      <c r="KC178" s="34">
        <v>44160351</v>
      </c>
      <c r="KD178" s="34">
        <v>44157950</v>
      </c>
      <c r="KE178" s="34">
        <v>44148425</v>
      </c>
      <c r="KF178" s="34">
        <v>44130840</v>
      </c>
      <c r="KG178" s="34">
        <v>44105721</v>
      </c>
      <c r="KH178" s="34">
        <v>44073869</v>
      </c>
      <c r="KI178" s="34">
        <v>44035118</v>
      </c>
      <c r="KJ178" s="34">
        <v>43990236</v>
      </c>
      <c r="KK178" s="34">
        <v>43938908</v>
      </c>
      <c r="KL178" s="34">
        <v>43881874</v>
      </c>
      <c r="KM178" s="34">
        <v>43820328</v>
      </c>
      <c r="KN178" s="34">
        <v>43754211</v>
      </c>
      <c r="KO178" s="34">
        <v>43683490</v>
      </c>
      <c r="KP178" s="34">
        <v>43607789</v>
      </c>
      <c r="KQ178" s="34">
        <v>43527891</v>
      </c>
      <c r="KR178" s="34">
        <v>43444784</v>
      </c>
      <c r="KS178" s="34">
        <v>43357113</v>
      </c>
      <c r="KT178" s="34">
        <v>43264162</v>
      </c>
      <c r="KU178" s="34">
        <v>43166103</v>
      </c>
      <c r="KV178" s="34">
        <v>43063711</v>
      </c>
      <c r="KW178" s="34">
        <v>42957680</v>
      </c>
      <c r="KX178" s="34">
        <v>42847256</v>
      </c>
      <c r="KY178" s="34">
        <v>42732541</v>
      </c>
      <c r="KZ178" s="34">
        <v>42614354</v>
      </c>
      <c r="LA178" s="34">
        <v>42491907</v>
      </c>
      <c r="LB178" s="34">
        <v>42365066</v>
      </c>
      <c r="LC178" s="34">
        <v>42235276</v>
      </c>
      <c r="LD178" s="34">
        <v>42102154</v>
      </c>
      <c r="LE178" t="s">
        <v>843</v>
      </c>
      <c r="LF178" t="s">
        <v>843</v>
      </c>
      <c r="LG178" t="s">
        <v>843</v>
      </c>
      <c r="LH178" s="34">
        <v>1.5204423107206821E-2</v>
      </c>
      <c r="LI178" s="34">
        <v>1.3433195650577545E-2</v>
      </c>
      <c r="LJ178" s="34">
        <v>1.1760851368308067E-2</v>
      </c>
      <c r="LK178" s="34">
        <v>1.0511353611946106E-2</v>
      </c>
      <c r="LL178" s="34">
        <v>9.7473179921507835E-3</v>
      </c>
      <c r="LM178" s="34">
        <v>9.0418411418795586E-3</v>
      </c>
      <c r="LN178" s="34">
        <v>8.272392675280571E-3</v>
      </c>
      <c r="LO178" s="34">
        <v>7.6975938864052296E-3</v>
      </c>
      <c r="LP178" s="34">
        <v>7.1698720566928387E-3</v>
      </c>
      <c r="LQ178" s="34">
        <v>7.0272432640194893E-3</v>
      </c>
      <c r="LR178" s="34">
        <v>7.5635719113051891E-3</v>
      </c>
      <c r="LS178" s="34">
        <v>8.4538208320736885E-3</v>
      </c>
      <c r="LT178" s="34">
        <v>9.1805588454008102E-3</v>
      </c>
      <c r="LU178" s="34">
        <v>9.6748620271682739E-3</v>
      </c>
      <c r="LV178" s="34">
        <v>1.0436511598527431E-2</v>
      </c>
      <c r="LW178" s="34">
        <v>1.1722306720912457E-2</v>
      </c>
      <c r="LX178" s="34">
        <v>1.3612254522740841E-2</v>
      </c>
      <c r="LY178" s="34">
        <v>1.5069461427628994E-2</v>
      </c>
      <c r="LZ178" s="34">
        <v>1.8758216872811317E-2</v>
      </c>
      <c r="MA178" s="34">
        <v>1.9097255542874336E-2</v>
      </c>
      <c r="MB178" s="34">
        <v>1.4514024369418621E-2</v>
      </c>
      <c r="MC178" s="34">
        <v>1.2256602756679058E-2</v>
      </c>
      <c r="MD178" s="34">
        <v>9.8611209541559219E-3</v>
      </c>
      <c r="ME178" s="34">
        <v>8.8632386177778244E-3</v>
      </c>
      <c r="MF178" s="34">
        <v>9.5812836661934853E-3</v>
      </c>
      <c r="MG178" s="34">
        <v>9.5376474782824516E-3</v>
      </c>
      <c r="MH178" s="34">
        <v>9.5487553626298904E-3</v>
      </c>
      <c r="MI178" s="34">
        <v>9.5300851389765739E-3</v>
      </c>
      <c r="MJ178" s="34">
        <v>9.4517767429351807E-3</v>
      </c>
      <c r="MK178" s="34">
        <v>9.3347895890474319E-3</v>
      </c>
      <c r="ML178" s="34">
        <v>9.1764479875564575E-3</v>
      </c>
      <c r="MM178" s="34">
        <v>8.9634265750646591E-3</v>
      </c>
      <c r="MN178" s="34">
        <v>8.7162647396326065E-3</v>
      </c>
      <c r="MO178" s="34">
        <v>8.4878895431756973E-3</v>
      </c>
      <c r="MP178" s="34">
        <v>8.2547804340720177E-3</v>
      </c>
      <c r="MQ178" s="34">
        <v>8.0024274066090584E-3</v>
      </c>
      <c r="MR178" s="34">
        <v>7.7742645516991615E-3</v>
      </c>
      <c r="MS178" s="34">
        <v>7.5558861717581749E-3</v>
      </c>
      <c r="MT178" s="34">
        <v>7.3074600659310818E-3</v>
      </c>
      <c r="MU178" s="34">
        <v>7.0758992806077003E-3</v>
      </c>
      <c r="MV178" s="34">
        <v>6.8786614574491978E-3</v>
      </c>
      <c r="MW178" s="34">
        <v>6.6528939642012119E-3</v>
      </c>
      <c r="MX178" s="34">
        <v>6.4046578481793404E-3</v>
      </c>
      <c r="MY178" s="34">
        <v>6.18699099868536E-3</v>
      </c>
      <c r="MZ178" s="34">
        <v>5.9698275290429592E-3</v>
      </c>
      <c r="NA178" s="34">
        <v>5.7397345080971718E-3</v>
      </c>
      <c r="NB178" s="34">
        <v>5.5389194749295712E-3</v>
      </c>
      <c r="NC178" s="34">
        <v>5.3223157301545143E-3</v>
      </c>
      <c r="ND178" s="34">
        <v>5.0768996588885784E-3</v>
      </c>
      <c r="NE178" s="34">
        <v>4.8436704091727734E-3</v>
      </c>
      <c r="NF178" s="34">
        <v>4.611646756529808E-3</v>
      </c>
      <c r="NG178" s="34">
        <v>4.3839458376169205E-3</v>
      </c>
      <c r="NH178" s="34">
        <v>4.1593960486352444E-3</v>
      </c>
      <c r="NI178" s="34">
        <v>3.9381706155836582E-3</v>
      </c>
      <c r="NJ178" s="34">
        <v>3.7381912115961313E-3</v>
      </c>
      <c r="NK178" s="34">
        <v>3.5303342156112194E-3</v>
      </c>
      <c r="NL178" s="34">
        <v>3.3152755349874496E-3</v>
      </c>
      <c r="NM178" s="34">
        <v>3.1470726244151592E-3</v>
      </c>
      <c r="NN178" s="34">
        <v>2.9406428802758455E-3</v>
      </c>
      <c r="NO178" s="34">
        <v>2.6982675772160292E-3</v>
      </c>
      <c r="NP178" s="34">
        <v>2.4718535132706165E-3</v>
      </c>
      <c r="NQ178" s="34">
        <v>2.2799498401582241E-3</v>
      </c>
      <c r="NR178" s="34">
        <v>2.1069247741252184E-3</v>
      </c>
      <c r="NS178" s="34">
        <v>1.9189636223018169E-3</v>
      </c>
      <c r="NT178" s="34">
        <v>1.7277633305639029E-3</v>
      </c>
      <c r="NU178" s="34">
        <v>1.5360888792201877E-3</v>
      </c>
      <c r="NV178" s="34">
        <v>1.3648291351273656E-3</v>
      </c>
      <c r="NW178" s="34">
        <v>1.1795690516009927E-3</v>
      </c>
      <c r="NX178" s="34">
        <v>9.8701880779117346E-4</v>
      </c>
      <c r="NY178" s="34">
        <v>8.0465164501219988E-4</v>
      </c>
      <c r="NZ178" s="34">
        <v>6.1948306392878294E-4</v>
      </c>
      <c r="OA178" s="34">
        <v>4.2618604493327439E-4</v>
      </c>
      <c r="OB178" s="34">
        <v>2.4937393027357757E-4</v>
      </c>
      <c r="OC178" s="34">
        <v>9.6924217359628528E-5</v>
      </c>
      <c r="OD178" s="34">
        <v>-5.4371517762774602E-5</v>
      </c>
      <c r="OE178" s="34">
        <v>-2.1572622063104063E-4</v>
      </c>
      <c r="OF178" s="34">
        <v>-3.9839479723013937E-4</v>
      </c>
      <c r="OG178" s="34">
        <v>-5.6935584871098399E-4</v>
      </c>
      <c r="OH178" s="34">
        <v>-7.2243477916345E-4</v>
      </c>
      <c r="OI178" s="34">
        <v>-8.7961519602686167E-4</v>
      </c>
      <c r="OJ178" s="34">
        <v>-1.01975176949054E-3</v>
      </c>
      <c r="OK178" s="34">
        <v>-1.1674856068566442E-3</v>
      </c>
      <c r="OL178" s="34">
        <v>-1.2988727539777756E-3</v>
      </c>
      <c r="OM178" s="34">
        <v>-1.4035225613042712E-3</v>
      </c>
      <c r="ON178" s="34">
        <v>-1.5099596930667758E-3</v>
      </c>
      <c r="OO178" s="34">
        <v>-1.617632107809186E-3</v>
      </c>
      <c r="OP178" s="34">
        <v>-1.7344462685286999E-3</v>
      </c>
      <c r="OQ178" s="34">
        <v>-1.8338761292397976E-3</v>
      </c>
      <c r="OR178" s="34">
        <v>-1.9111065194010735E-3</v>
      </c>
      <c r="OS178" s="34">
        <v>-2.0200256258249283E-3</v>
      </c>
      <c r="OT178" s="34">
        <v>-2.1461478900164366E-3</v>
      </c>
      <c r="OU178" s="34">
        <v>-2.269090386107564E-3</v>
      </c>
      <c r="OV178" s="34">
        <v>-2.3748641833662987E-3</v>
      </c>
      <c r="OW178" s="34">
        <v>-2.4652252905070782E-3</v>
      </c>
      <c r="OX178" s="34">
        <v>-2.5738393887877464E-3</v>
      </c>
      <c r="OY178" s="34">
        <v>-2.6808914262801409E-3</v>
      </c>
      <c r="OZ178" s="34">
        <v>-2.7695694006979465E-3</v>
      </c>
      <c r="PA178" s="34">
        <v>-2.8775106184184551E-3</v>
      </c>
      <c r="PB178" s="34">
        <v>-2.9895268380641937E-3</v>
      </c>
      <c r="PC178" s="34">
        <v>-3.0683116056025028E-3</v>
      </c>
      <c r="PD178" s="34">
        <v>-3.1568927224725485E-3</v>
      </c>
      <c r="PE178" t="s">
        <v>1300</v>
      </c>
      <c r="PF178" t="s">
        <v>843</v>
      </c>
      <c r="PG178" t="s">
        <v>843</v>
      </c>
      <c r="PH178" t="s">
        <v>843</v>
      </c>
      <c r="PI178" t="s">
        <v>843</v>
      </c>
      <c r="PJ178" t="s">
        <v>1300</v>
      </c>
      <c r="PK178" s="34">
        <v>0.49861741065979004</v>
      </c>
      <c r="PL178" s="34">
        <v>0.49870961904525757</v>
      </c>
      <c r="PM178" s="34">
        <v>0.49884781241416931</v>
      </c>
      <c r="PN178" s="34">
        <v>0.49902030825614929</v>
      </c>
      <c r="PO178" s="34">
        <v>0.49921566247940063</v>
      </c>
      <c r="PP178" s="34">
        <v>0.49942988157272339</v>
      </c>
      <c r="PQ178" s="34">
        <v>0.49965548515319824</v>
      </c>
      <c r="PR178" s="34">
        <v>0.49987789988517761</v>
      </c>
      <c r="PS178" s="34">
        <v>0.49947696924209595</v>
      </c>
      <c r="PT178" s="34">
        <v>0.49849787354469299</v>
      </c>
      <c r="PU178" s="34">
        <v>0.49762901663780212</v>
      </c>
      <c r="PV178" s="34">
        <v>0.49690908193588257</v>
      </c>
      <c r="PW178" s="34">
        <v>0.49632400274276733</v>
      </c>
      <c r="PX178" s="34">
        <v>0.49585419893264771</v>
      </c>
      <c r="PY178" s="34">
        <v>0.49554345011711121</v>
      </c>
      <c r="PZ178" s="34">
        <v>0.49543282389640808</v>
      </c>
      <c r="QA178" s="34">
        <v>0.49555778503417969</v>
      </c>
      <c r="QB178" s="34">
        <v>0.49567550420761108</v>
      </c>
      <c r="QC178" s="34">
        <v>0.49565178155899048</v>
      </c>
      <c r="QD178" s="34">
        <v>0.49560549855232239</v>
      </c>
      <c r="QE178" s="34">
        <v>0.49540767073631287</v>
      </c>
      <c r="QF178" s="34">
        <v>0.4951765239238739</v>
      </c>
      <c r="QG178" s="34">
        <v>0.49507459998130798</v>
      </c>
      <c r="QH178" s="34">
        <v>0.49501520395278931</v>
      </c>
      <c r="QI178" s="34">
        <v>0.4949614405632019</v>
      </c>
      <c r="QJ178" s="34">
        <v>0.49491047859191895</v>
      </c>
      <c r="QK178" s="34">
        <v>0.49486303329467773</v>
      </c>
      <c r="QL178" s="34">
        <v>0.4948183000087738</v>
      </c>
      <c r="QM178" s="34">
        <v>0.49477675557136536</v>
      </c>
      <c r="QN178" s="34">
        <v>0.49473845958709717</v>
      </c>
      <c r="QO178" s="34">
        <v>0.49470287561416626</v>
      </c>
      <c r="QP178" s="34">
        <v>0.49466913938522339</v>
      </c>
      <c r="QQ178" s="34">
        <v>0.49463710188865662</v>
      </c>
      <c r="QR178" s="34">
        <v>0.49460884928703308</v>
      </c>
      <c r="QS178" s="34">
        <v>0.49458470940589905</v>
      </c>
      <c r="QT178" s="34">
        <v>0.49456384778022766</v>
      </c>
      <c r="QU178" s="34">
        <v>0.49454614520072937</v>
      </c>
      <c r="QV178" s="34">
        <v>0.49453219771385193</v>
      </c>
      <c r="QW178" s="34">
        <v>0.4945223331451416</v>
      </c>
      <c r="QX178" s="34">
        <v>0.49451574683189392</v>
      </c>
      <c r="QY178" s="34">
        <v>0.49451276659965515</v>
      </c>
      <c r="QZ178" s="34">
        <v>0.49451354146003723</v>
      </c>
      <c r="RA178" s="34">
        <v>0.49451777338981628</v>
      </c>
      <c r="RB178" s="34">
        <v>0.49452698230743408</v>
      </c>
      <c r="RC178" s="34">
        <v>0.49454057216644287</v>
      </c>
      <c r="RD178" s="34">
        <v>0.49455708265304565</v>
      </c>
      <c r="RE178" s="34">
        <v>0.49457690119743347</v>
      </c>
      <c r="RF178" s="34">
        <v>0.49459919333457947</v>
      </c>
      <c r="RG178" s="34">
        <v>0.49462339282035828</v>
      </c>
      <c r="RH178" s="34">
        <v>0.49465060234069824</v>
      </c>
      <c r="RI178" s="34">
        <v>0.49468010663986206</v>
      </c>
      <c r="RJ178" s="34">
        <v>0.49471217393875122</v>
      </c>
      <c r="RK178" s="34">
        <v>0.4947490394115448</v>
      </c>
      <c r="RL178" s="34">
        <v>0.49479067325592041</v>
      </c>
      <c r="RM178" s="34">
        <v>0.49483731389045715</v>
      </c>
      <c r="RN178" s="34">
        <v>0.49489083886146545</v>
      </c>
      <c r="RO178" s="34">
        <v>0.4949495792388916</v>
      </c>
      <c r="RP178" s="34">
        <v>0.49501416087150574</v>
      </c>
      <c r="RQ178" s="34">
        <v>0.4950869083404541</v>
      </c>
      <c r="RR178" s="34">
        <v>0.49516746401786804</v>
      </c>
      <c r="RS178" s="34">
        <v>0.49525579810142517</v>
      </c>
      <c r="RT178" s="34">
        <v>0.49535214900970459</v>
      </c>
      <c r="RU178" s="34">
        <v>0.49545621871948242</v>
      </c>
      <c r="RV178" s="34">
        <v>0.49556800723075867</v>
      </c>
      <c r="RW178" s="34">
        <v>0.49568754434585571</v>
      </c>
      <c r="RX178" s="34">
        <v>0.49581268429756165</v>
      </c>
      <c r="RY178" s="34">
        <v>0.49594336748123169</v>
      </c>
      <c r="RZ178" s="34">
        <v>0.49608099460601807</v>
      </c>
      <c r="SA178" s="34">
        <v>0.49622535705566406</v>
      </c>
      <c r="SB178" s="34">
        <v>0.49637609720230103</v>
      </c>
      <c r="SC178" s="34">
        <v>0.49653401970863342</v>
      </c>
      <c r="SD178" s="34">
        <v>0.4966987669467926</v>
      </c>
      <c r="SE178" s="34">
        <v>0.49686694145202637</v>
      </c>
      <c r="SF178" s="34">
        <v>0.49703788757324219</v>
      </c>
      <c r="SG178" s="34">
        <v>0.49721336364746094</v>
      </c>
      <c r="SH178" s="34">
        <v>0.49739283323287964</v>
      </c>
      <c r="SI178" s="34">
        <v>0.49757379293441772</v>
      </c>
      <c r="SJ178" s="34">
        <v>0.49775600433349609</v>
      </c>
      <c r="SK178" s="34">
        <v>0.49794080853462219</v>
      </c>
      <c r="SL178" s="34">
        <v>0.49812695384025574</v>
      </c>
      <c r="SM178" s="34">
        <v>0.49831086397171021</v>
      </c>
      <c r="SN178" s="34">
        <v>0.49849161505699158</v>
      </c>
      <c r="SO178" s="34">
        <v>0.49866873025894165</v>
      </c>
      <c r="SP178" s="34">
        <v>0.49884018301963806</v>
      </c>
      <c r="SQ178" s="34">
        <v>0.49900519847869873</v>
      </c>
      <c r="SR178" s="34">
        <v>0.49916669726371765</v>
      </c>
      <c r="SS178" s="34">
        <v>0.49932321906089783</v>
      </c>
      <c r="ST178" s="34">
        <v>0.49947077035903931</v>
      </c>
      <c r="SU178" s="34">
        <v>0.49961012601852417</v>
      </c>
      <c r="SV178" s="34">
        <v>0.49973845481872559</v>
      </c>
      <c r="SW178" s="34">
        <v>0.49985569715499878</v>
      </c>
      <c r="SX178" s="34">
        <v>0.49996337294578552</v>
      </c>
      <c r="SY178" s="34">
        <v>0.5000615119934082</v>
      </c>
      <c r="SZ178" s="34">
        <v>0.50015085935592651</v>
      </c>
      <c r="TA178" s="34">
        <v>0.50023168325424194</v>
      </c>
      <c r="TB178" s="34">
        <v>0.50030481815338135</v>
      </c>
      <c r="TC178" s="34">
        <v>0.50036972761154175</v>
      </c>
      <c r="TD178" s="34">
        <v>0.50042605400085449</v>
      </c>
      <c r="TE178" s="34">
        <v>0.50047695636749268</v>
      </c>
      <c r="TF178" s="34">
        <v>0.50052100419998169</v>
      </c>
      <c r="TG178" s="34">
        <v>0.50055873394012451</v>
      </c>
      <c r="TH178" t="s">
        <v>843</v>
      </c>
      <c r="TI178" t="s">
        <v>843</v>
      </c>
      <c r="TJ178" t="s">
        <v>1300</v>
      </c>
      <c r="TK178" s="34">
        <v>0.60704355848569902</v>
      </c>
      <c r="TL178" s="34">
        <v>0.61070826873243</v>
      </c>
      <c r="TM178" s="34">
        <v>0.61411943359643306</v>
      </c>
      <c r="TN178" s="34">
        <v>0.61723942774989804</v>
      </c>
      <c r="TO178" s="34">
        <v>0.62001485521311706</v>
      </c>
      <c r="TP178" s="34">
        <v>0.62233146827363395</v>
      </c>
      <c r="TQ178" s="34">
        <v>0.62425194659181105</v>
      </c>
      <c r="TR178" s="34">
        <v>0.62587642607773097</v>
      </c>
      <c r="TS178" s="34">
        <v>0.62747199950288401</v>
      </c>
      <c r="TT178" s="34">
        <v>0.62902303161019602</v>
      </c>
      <c r="TU178" s="34">
        <v>0.63034229512495099</v>
      </c>
      <c r="TV178" s="34">
        <v>0.63150750983246806</v>
      </c>
      <c r="TW178" s="34">
        <v>0.63260156299974402</v>
      </c>
      <c r="TX178" s="34">
        <v>0.63373056834576902</v>
      </c>
      <c r="TY178" s="34">
        <v>0.63507171380965</v>
      </c>
      <c r="TZ178" s="34">
        <v>0.63684775488872203</v>
      </c>
      <c r="UA178" s="34">
        <v>0.63900070788734797</v>
      </c>
      <c r="UB178" s="34">
        <v>0.64136573249710904</v>
      </c>
      <c r="UC178" s="34">
        <v>0.64462976957108098</v>
      </c>
      <c r="UD178" s="34">
        <v>0.64799145147928305</v>
      </c>
      <c r="UE178" s="34">
        <v>0.65072595037177294</v>
      </c>
      <c r="UF178" s="34">
        <v>0.65349283340142506</v>
      </c>
      <c r="UG178" s="34">
        <v>0.655815150306442</v>
      </c>
      <c r="UH178" s="34">
        <v>0.65744852186880098</v>
      </c>
      <c r="UI178" s="34">
        <v>0.65882637464107707</v>
      </c>
      <c r="UJ178" s="34">
        <v>0.66014417281535098</v>
      </c>
      <c r="UK178" s="34">
        <v>0.66134055639172307</v>
      </c>
      <c r="UL178" s="34">
        <v>0.66232146182125906</v>
      </c>
      <c r="UM178" s="34">
        <v>0.66300085662378294</v>
      </c>
      <c r="UN178" s="34">
        <v>0.66340375277283303</v>
      </c>
      <c r="UO178" s="34">
        <v>0.66356878505944805</v>
      </c>
      <c r="UP178" s="34">
        <v>0.66358252654626204</v>
      </c>
      <c r="UQ178" s="34">
        <v>0.66352001380622994</v>
      </c>
      <c r="UR178" s="34">
        <v>0.66338999542713195</v>
      </c>
      <c r="US178" s="34">
        <v>0.66324437685836901</v>
      </c>
      <c r="UT178" s="34">
        <v>0.66305010792315899</v>
      </c>
      <c r="UU178" s="34">
        <v>0.66267227797291695</v>
      </c>
      <c r="UV178" s="34">
        <v>0.66208842116751998</v>
      </c>
      <c r="UW178" s="34">
        <v>0.66136594568952201</v>
      </c>
      <c r="UX178" s="34">
        <v>0.66052004115405194</v>
      </c>
      <c r="UY178" s="34">
        <v>0.65955707405671005</v>
      </c>
      <c r="UZ178" s="34">
        <v>0.65854720298813807</v>
      </c>
      <c r="VA178" s="34">
        <v>0.65751040617524692</v>
      </c>
      <c r="VB178" s="34">
        <v>0.65643312932617504</v>
      </c>
      <c r="VC178" s="34">
        <v>0.65531018385719508</v>
      </c>
      <c r="VD178" s="34">
        <v>0.65411509852542593</v>
      </c>
      <c r="VE178" s="34">
        <v>0.65278353457865801</v>
      </c>
      <c r="VF178" s="34">
        <v>0.65129667521994405</v>
      </c>
      <c r="VG178" s="34">
        <v>0.64968850032889092</v>
      </c>
      <c r="VH178" s="34">
        <v>0.64795201171219896</v>
      </c>
      <c r="VI178" s="34">
        <v>0.64607422901908507</v>
      </c>
      <c r="VJ178" s="34">
        <v>0.64408783637505707</v>
      </c>
      <c r="VK178" s="34">
        <v>0.64204018745157798</v>
      </c>
      <c r="VL178" s="34">
        <v>0.63992487863670999</v>
      </c>
      <c r="VM178" s="34">
        <v>0.63777496662907196</v>
      </c>
      <c r="VN178" s="34">
        <v>0.63564075632225003</v>
      </c>
      <c r="VO178" s="34">
        <v>0.63348793233005896</v>
      </c>
      <c r="VP178" s="34">
        <v>0.63130835706438393</v>
      </c>
      <c r="VQ178" s="34">
        <v>0.62919159823972703</v>
      </c>
      <c r="VR178" s="34">
        <v>0.62716595764730099</v>
      </c>
      <c r="VS178" s="34">
        <v>0.62521975484950698</v>
      </c>
      <c r="VT178" s="34">
        <v>0.62336180349229797</v>
      </c>
      <c r="VU178" s="34">
        <v>0.62155727726214993</v>
      </c>
      <c r="VV178" s="34">
        <v>0.61978082485941899</v>
      </c>
      <c r="VW178" s="34">
        <v>0.61803724194628407</v>
      </c>
      <c r="VX178" s="34">
        <v>0.61630181295043995</v>
      </c>
      <c r="VY178" s="34">
        <v>0.61464355172125995</v>
      </c>
      <c r="VZ178" s="34">
        <v>0.61306782150275407</v>
      </c>
      <c r="WA178" s="34">
        <v>0.61143813886489906</v>
      </c>
      <c r="WB178" s="34">
        <v>0.60964992025655806</v>
      </c>
      <c r="WC178" s="34">
        <v>0.60762716959571295</v>
      </c>
      <c r="WD178" s="34">
        <v>0.60541067096951107</v>
      </c>
      <c r="WE178" s="34">
        <v>0.60313288516996899</v>
      </c>
      <c r="WF178" s="34">
        <v>0.60084340816090198</v>
      </c>
      <c r="WG178" s="34">
        <v>0.59851887827085593</v>
      </c>
      <c r="WH178" s="34">
        <v>0.59619075421366396</v>
      </c>
      <c r="WI178" s="34">
        <v>0.5939470833328</v>
      </c>
      <c r="WJ178" s="34">
        <v>0.59187873165162896</v>
      </c>
      <c r="WK178" s="34">
        <v>0.59001364277776502</v>
      </c>
      <c r="WL178" s="34">
        <v>0.58831031178342696</v>
      </c>
      <c r="WM178" s="34">
        <v>0.586732740116094</v>
      </c>
      <c r="WN178" s="34">
        <v>0.58525070292200598</v>
      </c>
      <c r="WO178" s="34">
        <v>0.58375733242662597</v>
      </c>
      <c r="WP178" s="34">
        <v>0.58218558975642498</v>
      </c>
      <c r="WQ178" s="34">
        <v>0.58049937845410293</v>
      </c>
      <c r="WR178" s="34">
        <v>0.57872275568272202</v>
      </c>
      <c r="WS178" s="34">
        <v>0.57693371501896495</v>
      </c>
      <c r="WT178" s="34">
        <v>0.57516670834301098</v>
      </c>
      <c r="WU178" s="34">
        <v>0.57344381088417895</v>
      </c>
      <c r="WV178" s="34">
        <v>0.571799390469096</v>
      </c>
      <c r="WW178" s="34">
        <v>0.57023903028838296</v>
      </c>
      <c r="WX178" s="34">
        <v>0.56870817131673901</v>
      </c>
      <c r="WY178" s="34">
        <v>0.56720336332366506</v>
      </c>
      <c r="WZ178" s="34">
        <v>0.56571838842321098</v>
      </c>
      <c r="XA178" s="34">
        <v>0.56423915454469198</v>
      </c>
      <c r="XB178" s="34">
        <v>0.56279287764805697</v>
      </c>
      <c r="XC178" s="34">
        <v>0.56139230692080899</v>
      </c>
      <c r="XD178" s="34">
        <v>0.56007013288436303</v>
      </c>
      <c r="XE178" s="34">
        <v>0.55881418903017899</v>
      </c>
      <c r="XF178" s="34">
        <v>0.55758566082989103</v>
      </c>
      <c r="XG178" s="34">
        <v>0.55639579101339798</v>
      </c>
      <c r="XH178" t="s">
        <v>843</v>
      </c>
      <c r="XI178" t="s">
        <v>1300</v>
      </c>
      <c r="XJ178" s="34">
        <v>0.58403652764929703</v>
      </c>
      <c r="XK178" s="34">
        <v>0.58743887657439198</v>
      </c>
      <c r="XL178" s="34">
        <v>0.59059487929961596</v>
      </c>
      <c r="XM178" s="34">
        <v>0.59343772729305799</v>
      </c>
      <c r="XN178" s="34">
        <v>0.59586786528665892</v>
      </c>
      <c r="XO178" s="34">
        <v>0.59771264826528303</v>
      </c>
      <c r="XP178" s="34">
        <v>0.59901035825682203</v>
      </c>
      <c r="XQ178" s="34">
        <v>0.59986188298780696</v>
      </c>
      <c r="XR178" s="34">
        <v>0.60045880771785598</v>
      </c>
      <c r="XS178" s="34">
        <v>0.60085271197178602</v>
      </c>
      <c r="XT178" s="34">
        <v>0.60105657722254702</v>
      </c>
      <c r="XU178" s="34">
        <v>0.60121570115247902</v>
      </c>
      <c r="XV178" s="34">
        <v>0.60141256069117499</v>
      </c>
      <c r="XW178" s="34">
        <v>0.60172627017269598</v>
      </c>
      <c r="XX178" s="34">
        <v>0.60233177548563999</v>
      </c>
      <c r="XY178" s="34">
        <v>0.60346707068861294</v>
      </c>
      <c r="XZ178" s="34">
        <v>0.60507900057812103</v>
      </c>
      <c r="YA178" s="34">
        <v>0.60693584007953805</v>
      </c>
      <c r="YB178" s="34">
        <v>0.60974733405324499</v>
      </c>
      <c r="YC178" s="34">
        <v>0.61267832349203699</v>
      </c>
      <c r="YD178" s="34">
        <v>0.61501234238137004</v>
      </c>
      <c r="YE178" s="34">
        <v>0.61749186868111894</v>
      </c>
      <c r="YF178" s="34">
        <v>0.61947474049502804</v>
      </c>
      <c r="YG178" s="34">
        <v>0.62061354765853505</v>
      </c>
      <c r="YH178" s="34">
        <v>0.62141544217155298</v>
      </c>
      <c r="YI178" s="34">
        <v>0.622144096592671</v>
      </c>
      <c r="YJ178" s="34">
        <v>0.62272055350869993</v>
      </c>
      <c r="YK178" s="34">
        <v>0.62300310416271198</v>
      </c>
      <c r="YL178" s="34">
        <v>0.62288603098447604</v>
      </c>
      <c r="YM178" s="34">
        <v>0.62240605089166201</v>
      </c>
      <c r="YN178" s="34">
        <v>0.62160622090235695</v>
      </c>
      <c r="YO178" s="34">
        <v>0.620566002608954</v>
      </c>
      <c r="YP178" s="34">
        <v>0.61941781563878595</v>
      </c>
      <c r="YQ178" s="34">
        <v>0.61825037325667598</v>
      </c>
      <c r="YR178" s="34">
        <v>0.61715049230643904</v>
      </c>
      <c r="YS178" s="34">
        <v>0.61612251914750094</v>
      </c>
      <c r="YT178" s="34">
        <v>0.61506955381196304</v>
      </c>
      <c r="YU178" s="34">
        <v>0.61395559801629707</v>
      </c>
      <c r="YV178" s="34">
        <v>0.61278935909049903</v>
      </c>
      <c r="YW178" s="34">
        <v>0.61153340111222199</v>
      </c>
      <c r="YX178" s="34">
        <v>0.61014381827223896</v>
      </c>
      <c r="YY178" s="34">
        <v>0.60865864019967097</v>
      </c>
      <c r="YZ178" s="34">
        <v>0.60706924129988804</v>
      </c>
      <c r="ZA178" s="34">
        <v>0.60533467858799594</v>
      </c>
      <c r="ZB178" s="34">
        <v>0.60345970121798898</v>
      </c>
      <c r="ZC178" s="34">
        <v>0.60143759320410195</v>
      </c>
      <c r="ZD178" s="34">
        <v>0.59922977331768901</v>
      </c>
      <c r="ZE178" s="34">
        <v>0.59687972764628594</v>
      </c>
      <c r="ZF178" s="34">
        <v>0.59447111731241498</v>
      </c>
      <c r="ZG178" s="34">
        <v>0.59204300229792794</v>
      </c>
      <c r="ZH178" s="34">
        <v>0.58960520831735697</v>
      </c>
      <c r="ZI178" s="34">
        <v>0.58716966982646401</v>
      </c>
      <c r="ZJ178" s="34">
        <v>0.584782998027363</v>
      </c>
      <c r="ZK178" s="34">
        <v>0.58244366567548</v>
      </c>
      <c r="ZL178" s="34">
        <v>0.58015322770137101</v>
      </c>
      <c r="ZM178" s="34">
        <v>0.57795302539200699</v>
      </c>
      <c r="ZN178" s="34">
        <v>0.575817589074197</v>
      </c>
      <c r="ZO178" s="34">
        <v>0.57369447230230697</v>
      </c>
      <c r="ZP178" s="34">
        <v>0.57163737768406098</v>
      </c>
      <c r="ZQ178" s="34">
        <v>0.56966135582811195</v>
      </c>
      <c r="ZR178" s="34">
        <v>0.56771625961581595</v>
      </c>
      <c r="ZS178" s="34">
        <v>0.56589357583525701</v>
      </c>
      <c r="ZT178" s="34">
        <v>0.56416321986083606</v>
      </c>
      <c r="ZU178" s="34">
        <v>0.56235450503530304</v>
      </c>
      <c r="ZV178" s="34">
        <v>0.56035789506866496</v>
      </c>
      <c r="ZW178" s="34">
        <v>0.55810152210448105</v>
      </c>
      <c r="ZX178" s="34">
        <v>0.55561958684127499</v>
      </c>
      <c r="ZY178" s="34">
        <v>0.55302087850576098</v>
      </c>
      <c r="ZZ178" s="34">
        <v>0.55041878412911993</v>
      </c>
      <c r="AAA178" s="34">
        <v>0.54784182489350497</v>
      </c>
      <c r="AAB178" s="34">
        <v>0.54529870439254002</v>
      </c>
      <c r="AAC178" s="34">
        <v>0.54283213019005705</v>
      </c>
      <c r="AAD178" s="34">
        <v>0.54055708443806094</v>
      </c>
      <c r="AAE178" s="34">
        <v>0.538478504603355</v>
      </c>
      <c r="AAF178" s="34">
        <v>0.53652103939923601</v>
      </c>
      <c r="AAG178" s="34">
        <v>0.53467637333241602</v>
      </c>
      <c r="AAH178" s="34">
        <v>0.53293195265564897</v>
      </c>
      <c r="AAI178" s="34">
        <v>0.53122022955683901</v>
      </c>
      <c r="AAJ178" s="34">
        <v>0.52947001317265796</v>
      </c>
      <c r="AAK178" s="34">
        <v>0.52762823299349404</v>
      </c>
      <c r="AAL178" s="34">
        <v>0.52571273400632901</v>
      </c>
      <c r="AAM178" s="34">
        <v>0.52383047985433007</v>
      </c>
      <c r="AAN178" s="34">
        <v>0.52198815025552303</v>
      </c>
      <c r="AAO178" s="34">
        <v>0.52017678872691198</v>
      </c>
      <c r="AAP178" s="34">
        <v>0.51842117000374199</v>
      </c>
      <c r="AAQ178" s="34">
        <v>0.51672640491034005</v>
      </c>
      <c r="AAR178" s="34">
        <v>0.515063587435451</v>
      </c>
      <c r="AAS178" s="34">
        <v>0.51343478269409804</v>
      </c>
      <c r="AAT178" s="34">
        <v>0.51183929237627201</v>
      </c>
      <c r="AAU178" s="34">
        <v>0.51028051049294398</v>
      </c>
      <c r="AAV178" s="34">
        <v>0.50876730848002194</v>
      </c>
      <c r="AAW178" s="34">
        <v>0.50730112236446301</v>
      </c>
      <c r="AAX178" s="34">
        <v>0.50589074283576307</v>
      </c>
      <c r="AAY178" s="34">
        <v>0.50450609762910803</v>
      </c>
      <c r="AAZ178" s="34">
        <v>0.50314086624357002</v>
      </c>
      <c r="ABA178" s="34">
        <v>0.50182112383837496</v>
      </c>
      <c r="ABB178" s="34">
        <v>0.50050721172495105</v>
      </c>
      <c r="ABC178" s="34">
        <v>0.499212532400582</v>
      </c>
      <c r="ABD178" s="34">
        <v>0.49798827175201404</v>
      </c>
      <c r="ABE178" s="34">
        <v>0.49679472316926199</v>
      </c>
      <c r="ABF178" s="34">
        <v>0.49560796219129299</v>
      </c>
      <c r="ABG178" t="s">
        <v>843</v>
      </c>
      <c r="ABH178" t="s">
        <v>843</v>
      </c>
      <c r="ABI178" t="s">
        <v>1300</v>
      </c>
      <c r="ABJ178" s="34">
        <v>0.50146069478333399</v>
      </c>
      <c r="ABK178" s="34">
        <v>0.505470525654381</v>
      </c>
      <c r="ABL178" s="34">
        <v>0.509277432262076</v>
      </c>
      <c r="ABM178" s="34">
        <v>0.51289808656928804</v>
      </c>
      <c r="ABN178" s="34">
        <v>0.51633140443569603</v>
      </c>
      <c r="ABO178" s="34">
        <v>0.51950912321256604</v>
      </c>
      <c r="ABP178" s="34">
        <v>0.52246502894525304</v>
      </c>
      <c r="ABQ178" s="34">
        <v>0.525292542370143</v>
      </c>
      <c r="ABR178" s="34">
        <v>0.52868311093607201</v>
      </c>
      <c r="ABS178" s="34">
        <v>0.53251446564952098</v>
      </c>
      <c r="ABT178" s="34">
        <v>0.53605704524171605</v>
      </c>
      <c r="ABU178" s="34">
        <v>0.53934244883886295</v>
      </c>
      <c r="ABV178" s="34">
        <v>0.54236641723016699</v>
      </c>
      <c r="ABW178" s="34">
        <v>0.54516994998037394</v>
      </c>
      <c r="ABX178" s="34">
        <v>0.54784270838674798</v>
      </c>
      <c r="ABY178" s="34">
        <v>0.55045651252091099</v>
      </c>
      <c r="ABZ178" s="34">
        <v>0.55303207196877702</v>
      </c>
      <c r="ACA178" s="34">
        <v>0.55577926319849602</v>
      </c>
      <c r="ACB178" s="34">
        <v>0.55935476412454299</v>
      </c>
      <c r="ACC178" s="34">
        <v>0.56286187415785105</v>
      </c>
      <c r="ACD178" s="34">
        <v>0.56559099246966393</v>
      </c>
      <c r="ACE178" s="34">
        <v>0.56797405309903504</v>
      </c>
      <c r="ACF178" s="34">
        <v>0.56977415453934199</v>
      </c>
      <c r="ACG178" s="34">
        <v>0.57113803089557502</v>
      </c>
      <c r="ACH178" s="34">
        <v>0.57255783807747196</v>
      </c>
      <c r="ACI178" s="34">
        <v>0.57425694774087099</v>
      </c>
      <c r="ACJ178" s="34">
        <v>0.57617097909401105</v>
      </c>
      <c r="ACK178" s="34">
        <v>0.57817317901260001</v>
      </c>
      <c r="ACL178" s="34">
        <v>0.58011176784475504</v>
      </c>
      <c r="ACM178" s="34">
        <v>0.58194248510523305</v>
      </c>
      <c r="ACN178" s="34">
        <v>0.58364899508935297</v>
      </c>
      <c r="ACO178" s="34">
        <v>0.58518691398060196</v>
      </c>
      <c r="ACP178" s="34">
        <v>0.58643177909433097</v>
      </c>
      <c r="ACQ178" s="34">
        <v>0.587277404802378</v>
      </c>
      <c r="ACR178" s="34">
        <v>0.58777314463489505</v>
      </c>
      <c r="ACS178" s="34">
        <v>0.58795794874810803</v>
      </c>
      <c r="ACT178" s="34">
        <v>0.58787159339307105</v>
      </c>
      <c r="ACU178" s="34">
        <v>0.58762985701787696</v>
      </c>
      <c r="ACV178" s="34">
        <v>0.58736354212459607</v>
      </c>
      <c r="ACW178" s="34">
        <v>0.58715757790571199</v>
      </c>
      <c r="ACX178" s="34">
        <v>0.58699328299558895</v>
      </c>
      <c r="ACY178" s="34">
        <v>0.58681143471311503</v>
      </c>
      <c r="ACZ178" s="34">
        <v>0.58659229732680407</v>
      </c>
      <c r="ADA178" s="34">
        <v>0.58629906086421602</v>
      </c>
      <c r="ADB178" s="34">
        <v>0.58589579300067696</v>
      </c>
      <c r="ADC178" s="34">
        <v>0.58536143210025604</v>
      </c>
      <c r="ADD178" s="34">
        <v>0.58469652847581399</v>
      </c>
      <c r="ADE178" s="34">
        <v>0.58389330323503008</v>
      </c>
      <c r="ADF178" s="34">
        <v>0.58295690879476703</v>
      </c>
      <c r="ADG178" s="34">
        <v>0.58189108846709803</v>
      </c>
      <c r="ADH178" s="34">
        <v>0.580681357674246</v>
      </c>
      <c r="ADI178" s="34">
        <v>0.57930427885575497</v>
      </c>
      <c r="ADJ178" s="34">
        <v>0.57778971623492803</v>
      </c>
      <c r="ADK178" s="34">
        <v>0.57619925111772297</v>
      </c>
      <c r="ADL178" s="34">
        <v>0.57456463847544004</v>
      </c>
      <c r="ADM178" s="34">
        <v>0.57290057081710299</v>
      </c>
      <c r="ADN178" s="34">
        <v>0.57122556936732993</v>
      </c>
      <c r="ADO178" s="34">
        <v>0.56955936174976696</v>
      </c>
      <c r="ADP178" s="34">
        <v>0.56792423757943999</v>
      </c>
      <c r="ADQ178" s="34">
        <v>0.56635415215070894</v>
      </c>
      <c r="ADR178" s="34">
        <v>0.56487593601821307</v>
      </c>
      <c r="ADS178" s="34">
        <v>0.56344155832610598</v>
      </c>
      <c r="ADT178" s="34">
        <v>0.56201542805342097</v>
      </c>
      <c r="ADU178" s="34">
        <v>0.56063694712713197</v>
      </c>
      <c r="ADV178" s="34">
        <v>0.55930299695988195</v>
      </c>
      <c r="ADW178" s="34">
        <v>0.55797401722198403</v>
      </c>
      <c r="ADX178" s="34">
        <v>0.55674689303083202</v>
      </c>
      <c r="ADY178" s="34">
        <v>0.55561112248915001</v>
      </c>
      <c r="ADZ178" s="34">
        <v>0.55439683137863904</v>
      </c>
      <c r="AEA178" s="34">
        <v>0.55299004574351995</v>
      </c>
      <c r="AEB178" s="34">
        <v>0.55132203503986799</v>
      </c>
      <c r="AEC178" s="34">
        <v>0.54944128404307802</v>
      </c>
      <c r="AED178" s="34">
        <v>0.54743667071284496</v>
      </c>
      <c r="AEE178" s="34">
        <v>0.54540185318501899</v>
      </c>
      <c r="AEF178" s="34">
        <v>0.54337012312199595</v>
      </c>
      <c r="AEG178" s="34">
        <v>0.54135388228859704</v>
      </c>
      <c r="AEH178" s="34">
        <v>0.53940282419955299</v>
      </c>
      <c r="AEI178" s="34">
        <v>0.53763360383981007</v>
      </c>
      <c r="AEJ178" s="34">
        <v>0.53605393708458005</v>
      </c>
      <c r="AEK178" s="34">
        <v>0.534592663064966</v>
      </c>
      <c r="AEL178" s="34">
        <v>0.53322740149396597</v>
      </c>
      <c r="AEM178" s="34">
        <v>0.53193889720630805</v>
      </c>
      <c r="AEN178" s="34">
        <v>0.53065865497609999</v>
      </c>
      <c r="AEO178" s="34">
        <v>0.52931186411931896</v>
      </c>
      <c r="AEP178" s="34">
        <v>0.52784518875046305</v>
      </c>
      <c r="AEQ178" s="34">
        <v>0.52628606910429898</v>
      </c>
      <c r="AER178" s="34">
        <v>0.52474103279185902</v>
      </c>
      <c r="AES178" s="34">
        <v>0.52321616642552404</v>
      </c>
      <c r="AET178" s="34">
        <v>0.52170501066365094</v>
      </c>
      <c r="AEU178" s="34">
        <v>0.52024768715859504</v>
      </c>
      <c r="AEV178" s="34">
        <v>0.51885757684220901</v>
      </c>
      <c r="AEW178" s="34">
        <v>0.51750057215032796</v>
      </c>
      <c r="AEX178" s="34">
        <v>0.51617909199489198</v>
      </c>
      <c r="AEY178" s="34">
        <v>0.51489548551039099</v>
      </c>
      <c r="AEZ178" s="34">
        <v>0.51364661484973506</v>
      </c>
      <c r="AFA178" s="34">
        <v>0.51243146865018507</v>
      </c>
      <c r="AFB178" s="34">
        <v>0.51124319519193007</v>
      </c>
      <c r="AFC178" s="34">
        <v>0.51010966629480803</v>
      </c>
      <c r="AFD178" s="34">
        <v>0.50901125705787897</v>
      </c>
      <c r="AFE178" s="34">
        <v>0.50791551010481695</v>
      </c>
      <c r="AFF178" s="34">
        <v>0.506854690936415</v>
      </c>
      <c r="AFG178" t="s">
        <v>843</v>
      </c>
      <c r="AFH178" t="s">
        <v>843</v>
      </c>
      <c r="AFI178" s="34">
        <v>0.73416999999999999</v>
      </c>
      <c r="AFJ178" s="34">
        <v>0.7464400000000001</v>
      </c>
      <c r="AFK178" s="34">
        <v>0.75841999999999998</v>
      </c>
      <c r="AFL178" s="34">
        <v>0.79069999999999996</v>
      </c>
      <c r="AFM178" s="34">
        <v>0.81413999999999997</v>
      </c>
      <c r="AFN178" s="34">
        <v>0.81206999999999996</v>
      </c>
      <c r="AFO178" s="34">
        <v>0.81825999999999999</v>
      </c>
      <c r="AFP178" s="34">
        <v>0.82522999999999991</v>
      </c>
      <c r="AFQ178" s="34">
        <v>0.82147999999999999</v>
      </c>
      <c r="AFR178" s="34">
        <v>0.81874999999999998</v>
      </c>
      <c r="AFS178" s="34">
        <v>0.81527000000000005</v>
      </c>
      <c r="AFT178" s="34">
        <v>0.80628</v>
      </c>
      <c r="AFU178" s="34">
        <v>0.7924500000000001</v>
      </c>
      <c r="AFV178" s="34">
        <v>0.78949000000000003</v>
      </c>
      <c r="AFW178" s="34">
        <v>0.80615999999999999</v>
      </c>
      <c r="AFX178" s="34">
        <v>0.80723</v>
      </c>
      <c r="AFY178" s="34">
        <v>0.80781000000000003</v>
      </c>
      <c r="AFZ178" s="34">
        <v>0.72203000000000006</v>
      </c>
      <c r="AGA178" s="34">
        <v>0.75316000000000005</v>
      </c>
      <c r="AGB178" t="s">
        <v>843</v>
      </c>
      <c r="AGC178" t="s">
        <v>843</v>
      </c>
      <c r="AGD178" t="s">
        <v>843</v>
      </c>
      <c r="AGE178" t="s">
        <v>843</v>
      </c>
      <c r="AGF178" s="34">
        <v>4.2210999876260757E-2</v>
      </c>
      <c r="AGG178" t="s">
        <v>843</v>
      </c>
      <c r="AGH178" t="s">
        <v>843</v>
      </c>
      <c r="AGI178" t="s">
        <v>843</v>
      </c>
      <c r="AGJ178" t="s">
        <v>843</v>
      </c>
      <c r="AGK178" t="s">
        <v>843</v>
      </c>
      <c r="AGL178" t="s">
        <v>843</v>
      </c>
      <c r="AGM178" t="s">
        <v>843</v>
      </c>
      <c r="AGN178" t="s">
        <v>843</v>
      </c>
      <c r="AGO178" s="34">
        <v>0.40200000000000002</v>
      </c>
      <c r="AGP178" s="34">
        <v>2021</v>
      </c>
      <c r="AGQ178" t="s">
        <v>832</v>
      </c>
      <c r="AGR178" t="s">
        <v>843</v>
      </c>
      <c r="AGS178" s="34">
        <v>2.8999999999999998E-2</v>
      </c>
      <c r="AGT178" s="34">
        <v>2021</v>
      </c>
      <c r="AGU178" t="s">
        <v>832</v>
      </c>
      <c r="AGV178" t="s">
        <v>843</v>
      </c>
      <c r="AGW178" s="34">
        <v>0.10199999999999999</v>
      </c>
      <c r="AGX178" s="34">
        <v>2021</v>
      </c>
      <c r="AGY178" t="s">
        <v>832</v>
      </c>
      <c r="AGZ178" t="s">
        <v>843</v>
      </c>
      <c r="AHA178" s="34">
        <v>0.33700000000000002</v>
      </c>
      <c r="AHB178" s="34">
        <v>2021</v>
      </c>
      <c r="AHC178" t="s">
        <v>832</v>
      </c>
      <c r="AHD178" t="s">
        <v>843</v>
      </c>
      <c r="AHE178" s="34">
        <v>0.25900000000000001</v>
      </c>
      <c r="AHF178" s="34">
        <v>2021</v>
      </c>
      <c r="AHG178" t="s">
        <v>832</v>
      </c>
      <c r="AHH178" t="s">
        <v>843</v>
      </c>
      <c r="AHI178" t="s">
        <v>830</v>
      </c>
      <c r="AHJ178" s="34">
        <v>0.21170632541179657</v>
      </c>
      <c r="AHK178" s="34">
        <v>0.23066172003746033</v>
      </c>
      <c r="AHL178" s="34">
        <v>0.24655906856060028</v>
      </c>
      <c r="AHM178" s="34">
        <v>0.22471743822097778</v>
      </c>
      <c r="AHN178" s="34">
        <v>0.2209508866071701</v>
      </c>
      <c r="AHO178" t="s">
        <v>843</v>
      </c>
      <c r="AHP178" s="34"/>
      <c r="AHQ178" s="34"/>
      <c r="AHR178" s="34"/>
      <c r="AHS178" s="34"/>
      <c r="AHT178" s="34"/>
      <c r="AHU178" t="s">
        <v>843</v>
      </c>
      <c r="AHV178" s="34">
        <v>0.20863090455532074</v>
      </c>
      <c r="AHW178" s="34">
        <v>0.21945635974407196</v>
      </c>
      <c r="AHX178" s="34">
        <v>0.2287856787443161</v>
      </c>
      <c r="AHY178" s="34">
        <v>0.21407586336135864</v>
      </c>
      <c r="AHZ178" s="34">
        <v>0.20971569418907166</v>
      </c>
      <c r="AIA178" t="s">
        <v>832</v>
      </c>
      <c r="AIB178" t="s">
        <v>843</v>
      </c>
      <c r="AIC178" s="34">
        <v>0.20876921713352203</v>
      </c>
      <c r="AID178" s="34">
        <v>0.21964077651500702</v>
      </c>
      <c r="AIE178" s="34">
        <v>0.22906230390071869</v>
      </c>
      <c r="AIF178" s="34">
        <v>0.21462912857532501</v>
      </c>
      <c r="AIG178" s="34">
        <v>0.21167938411235809</v>
      </c>
      <c r="AIH178" t="s">
        <v>924</v>
      </c>
      <c r="AII178" t="s">
        <v>843</v>
      </c>
      <c r="AIJ178" s="34">
        <v>0.21242900192737579</v>
      </c>
      <c r="AIK178" s="34">
        <v>0.22725267708301544</v>
      </c>
      <c r="AIL178" s="34">
        <v>0.23677998781204224</v>
      </c>
      <c r="AIM178" s="34">
        <v>0.22489200532436371</v>
      </c>
      <c r="AIN178" s="34">
        <v>0.21798999607563019</v>
      </c>
      <c r="AIO178" t="s">
        <v>1607</v>
      </c>
      <c r="AIP178" s="34">
        <v>0.24928833544254303</v>
      </c>
      <c r="AIQ178" t="s">
        <v>843</v>
      </c>
      <c r="AIR178" s="34">
        <v>0.25162000000000001</v>
      </c>
      <c r="AIS178" s="34">
        <v>0.25168000000000001</v>
      </c>
      <c r="AIT178" s="34">
        <v>0.25001999999999996</v>
      </c>
      <c r="AIU178" s="34">
        <v>0.24847000000000002</v>
      </c>
      <c r="AIV178" s="34">
        <v>0.24745</v>
      </c>
      <c r="AIW178" s="34">
        <v>0.24649000000000001</v>
      </c>
      <c r="AIX178" t="s">
        <v>843</v>
      </c>
      <c r="AIY178" s="34">
        <v>2.3990000000000001E-2</v>
      </c>
      <c r="AIZ178" s="34">
        <v>2.9980000000000003E-2</v>
      </c>
      <c r="AJA178" s="34">
        <v>0.03</v>
      </c>
      <c r="AJB178" s="34">
        <v>0.03</v>
      </c>
      <c r="AJC178" s="34">
        <v>0.03</v>
      </c>
      <c r="AJD178" s="34">
        <v>0.03</v>
      </c>
      <c r="AJE178" t="s">
        <v>843</v>
      </c>
      <c r="AJF178" s="34">
        <v>4.6298865228891373E-2</v>
      </c>
      <c r="AJG178" s="34">
        <v>5.0062123686075211E-2</v>
      </c>
      <c r="AJH178" s="34">
        <v>4.3740157037973404E-2</v>
      </c>
      <c r="AJI178" s="34">
        <v>3.1202197074890137E-2</v>
      </c>
      <c r="AJJ178" s="34">
        <v>2.1359173581004143E-2</v>
      </c>
      <c r="AJK178" t="s">
        <v>830</v>
      </c>
      <c r="AJL178" t="s">
        <v>843</v>
      </c>
      <c r="AJM178" t="s">
        <v>843</v>
      </c>
      <c r="AJN178" s="34">
        <v>4.3908871710300446E-2</v>
      </c>
      <c r="AJO178" s="34">
        <v>3.8245715200901031E-2</v>
      </c>
      <c r="AJP178" s="34">
        <v>2.7447719126939774E-2</v>
      </c>
      <c r="AJQ178" s="34">
        <v>1.9681086763739586E-2</v>
      </c>
      <c r="AJR178" s="34">
        <v>2.648487314581871E-2</v>
      </c>
      <c r="AJS178" t="s">
        <v>832</v>
      </c>
      <c r="AJT178" t="s">
        <v>843</v>
      </c>
      <c r="AJU178" t="s">
        <v>843</v>
      </c>
      <c r="AJV178" t="s">
        <v>843</v>
      </c>
      <c r="AJW178" s="34">
        <v>3.527594730257988E-2</v>
      </c>
      <c r="AJX178" s="34">
        <v>3.9204191416501999E-2</v>
      </c>
      <c r="AJY178" s="34">
        <v>3.1596023589372635E-2</v>
      </c>
      <c r="AJZ178" s="34">
        <v>1.5730824321508408E-2</v>
      </c>
      <c r="AKA178" s="34">
        <v>5.1975925453007221E-3</v>
      </c>
      <c r="AKB178" t="s">
        <v>830</v>
      </c>
      <c r="AKC178" t="s">
        <v>843</v>
      </c>
      <c r="AKD178" t="s">
        <v>843</v>
      </c>
      <c r="AKE178" t="s">
        <v>843</v>
      </c>
      <c r="AKF178" s="34">
        <v>3.2925460487604141E-2</v>
      </c>
      <c r="AKG178" s="34">
        <v>2.6619203388690948E-2</v>
      </c>
      <c r="AKH178" s="34">
        <v>1.3947458006441593E-2</v>
      </c>
      <c r="AKI178" s="34">
        <v>4.7836415469646454E-3</v>
      </c>
      <c r="AKJ178" s="34">
        <v>1.6623752191662788E-2</v>
      </c>
      <c r="AKK178" t="s">
        <v>832</v>
      </c>
      <c r="AKL178" t="s">
        <v>843</v>
      </c>
      <c r="AKM178" s="34">
        <v>6770</v>
      </c>
      <c r="AKN178" t="s">
        <v>832</v>
      </c>
      <c r="AKO178" t="s">
        <v>843</v>
      </c>
      <c r="AKP178" s="34">
        <v>6608.98974609375</v>
      </c>
      <c r="AKQ178" t="s">
        <v>830</v>
      </c>
      <c r="AKR178" t="s">
        <v>843</v>
      </c>
      <c r="AKS178" s="34">
        <v>6554.9605621232604</v>
      </c>
      <c r="AKT178" t="s">
        <v>832</v>
      </c>
      <c r="AKU178" t="s">
        <v>843</v>
      </c>
      <c r="AKV178" s="34">
        <v>7125.8292350928996</v>
      </c>
      <c r="AKW178" t="s">
        <v>832</v>
      </c>
      <c r="AKX178" t="s">
        <v>843</v>
      </c>
      <c r="AKY178" s="34">
        <v>0.19345769286155701</v>
      </c>
      <c r="AKZ178" s="34">
        <v>0.21227052807807922</v>
      </c>
      <c r="ALA178" s="34">
        <v>0.21780191361904144</v>
      </c>
      <c r="ALB178" s="34">
        <v>0.20165641605854034</v>
      </c>
      <c r="ALC178" s="34">
        <v>0.21198593080043793</v>
      </c>
      <c r="ALD178" t="s">
        <v>830</v>
      </c>
      <c r="ALE178" t="s">
        <v>843</v>
      </c>
      <c r="ALF178" t="s">
        <v>843</v>
      </c>
      <c r="ALG178" t="s">
        <v>843</v>
      </c>
      <c r="ALH178" s="34">
        <v>0.19195424020290375</v>
      </c>
      <c r="ALI178" s="34">
        <v>0.2031622976064682</v>
      </c>
      <c r="ALJ178" s="34">
        <v>0.2031753808259964</v>
      </c>
      <c r="ALK178" s="34">
        <v>0.1952933669090271</v>
      </c>
      <c r="ALL178" s="34">
        <v>0.20410074293613434</v>
      </c>
      <c r="ALM178" t="s">
        <v>832</v>
      </c>
    </row>
    <row r="179" spans="1:1001">
      <c r="A179" t="s">
        <v>423</v>
      </c>
      <c r="B179" t="s">
        <v>126</v>
      </c>
      <c r="C179" t="s">
        <v>360</v>
      </c>
      <c r="D179" s="34">
        <v>3.6353845149278641E-2</v>
      </c>
      <c r="E179" t="s">
        <v>432</v>
      </c>
      <c r="F179" s="34">
        <v>4.6888761222362518E-2</v>
      </c>
      <c r="G179" t="s">
        <v>1464</v>
      </c>
      <c r="H179" s="34">
        <v>5.517597496509552E-2</v>
      </c>
      <c r="I179" t="s">
        <v>1294</v>
      </c>
      <c r="J179" s="34">
        <v>4.7949604690074921E-2</v>
      </c>
      <c r="K179" t="s">
        <v>1521</v>
      </c>
      <c r="L179" s="34"/>
      <c r="M179" t="s">
        <v>432</v>
      </c>
      <c r="N179" s="34">
        <v>0.41122910380363464</v>
      </c>
      <c r="O179" s="34"/>
      <c r="P179" t="s">
        <v>1459</v>
      </c>
      <c r="Q179" s="34"/>
      <c r="R179" t="s">
        <v>1459</v>
      </c>
      <c r="S179" s="34">
        <v>0.5325465202331543</v>
      </c>
      <c r="T179" t="s">
        <v>432</v>
      </c>
      <c r="U179" s="34">
        <v>0.41122910380363464</v>
      </c>
      <c r="V179" t="s">
        <v>432</v>
      </c>
      <c r="W179" t="s">
        <v>843</v>
      </c>
      <c r="X179" t="s">
        <v>1464</v>
      </c>
      <c r="Y179" s="34">
        <v>0.35672587156295776</v>
      </c>
      <c r="Z179" s="34"/>
      <c r="AA179" t="s">
        <v>1459</v>
      </c>
      <c r="AB179" s="34"/>
      <c r="AC179" t="s">
        <v>1459</v>
      </c>
      <c r="AD179" s="34">
        <v>0.41664108633995056</v>
      </c>
      <c r="AE179" t="s">
        <v>1464</v>
      </c>
      <c r="AF179" s="34">
        <v>0.35672587156295776</v>
      </c>
      <c r="AG179" t="s">
        <v>1464</v>
      </c>
      <c r="AH179" t="s">
        <v>843</v>
      </c>
      <c r="AI179" t="s">
        <v>1294</v>
      </c>
      <c r="AJ179" s="34">
        <v>0.35653933882713318</v>
      </c>
      <c r="AK179" s="34"/>
      <c r="AL179" t="s">
        <v>1459</v>
      </c>
      <c r="AM179" s="34"/>
      <c r="AN179" t="s">
        <v>1459</v>
      </c>
      <c r="AO179" s="34">
        <v>0.41663980484008789</v>
      </c>
      <c r="AP179" t="s">
        <v>1294</v>
      </c>
      <c r="AQ179" s="34">
        <v>0.35653933882713318</v>
      </c>
      <c r="AR179" t="s">
        <v>1294</v>
      </c>
      <c r="AS179" t="s">
        <v>843</v>
      </c>
      <c r="AT179" t="s">
        <v>1521</v>
      </c>
      <c r="AU179" s="34">
        <v>0.4969918429851532</v>
      </c>
      <c r="AV179" s="34"/>
      <c r="AW179" t="s">
        <v>1459</v>
      </c>
      <c r="AX179" s="34"/>
      <c r="AY179" t="s">
        <v>1459</v>
      </c>
      <c r="AZ179" s="34">
        <v>0.64485287666320801</v>
      </c>
      <c r="BA179" t="s">
        <v>1521</v>
      </c>
      <c r="BB179" s="34">
        <v>0.4969918429851532</v>
      </c>
      <c r="BC179" t="s">
        <v>1521</v>
      </c>
      <c r="BD179" t="s">
        <v>843</v>
      </c>
      <c r="BE179" s="34">
        <v>0.41053035233622653</v>
      </c>
      <c r="BF179" t="s">
        <v>1594</v>
      </c>
      <c r="BG179" t="s">
        <v>843</v>
      </c>
      <c r="BH179" t="s">
        <v>432</v>
      </c>
      <c r="BI179" s="34">
        <v>2.764340877532959</v>
      </c>
      <c r="BJ179" t="s">
        <v>819</v>
      </c>
      <c r="BK179" s="34">
        <v>2.9796206951141357</v>
      </c>
      <c r="BL179" t="s">
        <v>1294</v>
      </c>
      <c r="BM179" s="34">
        <v>3.2185132503509521</v>
      </c>
      <c r="BN179" t="s">
        <v>1521</v>
      </c>
      <c r="BO179" s="34">
        <v>2.9513752460479736</v>
      </c>
      <c r="BP179" t="s">
        <v>843</v>
      </c>
      <c r="BQ179" s="34">
        <v>2.1385979652404785</v>
      </c>
      <c r="BR179" t="s">
        <v>830</v>
      </c>
      <c r="BS179" s="34"/>
      <c r="BT179" t="s">
        <v>843</v>
      </c>
      <c r="BU179" s="34">
        <v>1.9520364999771118</v>
      </c>
      <c r="BV179" t="s">
        <v>1555</v>
      </c>
      <c r="BW179" t="s">
        <v>843</v>
      </c>
      <c r="BX179" s="34">
        <v>2.084547758102417</v>
      </c>
      <c r="BY179" t="s">
        <v>924</v>
      </c>
      <c r="BZ179" t="s">
        <v>843</v>
      </c>
      <c r="CA179" t="s">
        <v>432</v>
      </c>
      <c r="CB179" s="34">
        <v>5.9175635688006878E-3</v>
      </c>
      <c r="CC179" s="34">
        <v>4.8005501739680767E-3</v>
      </c>
      <c r="CD179" s="34">
        <v>4.5735309831798077E-3</v>
      </c>
      <c r="CE179" s="34">
        <v>4.5628165826201439E-3</v>
      </c>
      <c r="CF179" s="34">
        <v>4.5628603547811508E-3</v>
      </c>
      <c r="CG179" t="s">
        <v>843</v>
      </c>
      <c r="CH179" t="s">
        <v>819</v>
      </c>
      <c r="CI179" s="34">
        <v>6.6379248164594173E-3</v>
      </c>
      <c r="CJ179" s="34">
        <v>5.8403648436069489E-3</v>
      </c>
      <c r="CK179" s="34">
        <v>5.3928005509078503E-3</v>
      </c>
      <c r="CL179" s="34">
        <v>5.0228917971253395E-3</v>
      </c>
      <c r="CM179" s="34">
        <v>5.1706884987652302E-3</v>
      </c>
      <c r="CN179" t="s">
        <v>843</v>
      </c>
      <c r="CO179" t="s">
        <v>1294</v>
      </c>
      <c r="CP179" s="34">
        <v>6.0194316320121288E-3</v>
      </c>
      <c r="CQ179" s="34">
        <v>5.4640686139464378E-3</v>
      </c>
      <c r="CR179" s="34">
        <v>5.0015337765216827E-3</v>
      </c>
      <c r="CS179" s="34">
        <v>5.1707234233617783E-3</v>
      </c>
      <c r="CT179" s="34">
        <v>5.1707201637327671E-3</v>
      </c>
      <c r="CU179" t="s">
        <v>843</v>
      </c>
      <c r="CV179" t="s">
        <v>1521</v>
      </c>
      <c r="CW179" s="34">
        <v>5.6729544885456562E-3</v>
      </c>
      <c r="CX179" s="34">
        <v>5.3187753073871136E-3</v>
      </c>
      <c r="CY179" s="34">
        <v>5.0968080759048462E-3</v>
      </c>
      <c r="CZ179" s="34">
        <v>5.1707238890230656E-3</v>
      </c>
      <c r="DA179" s="34">
        <v>5.1707024686038494E-3</v>
      </c>
      <c r="DB179" t="s">
        <v>843</v>
      </c>
      <c r="DC179" s="34">
        <v>7.0112442970275879</v>
      </c>
      <c r="DD179" s="34">
        <v>7.4583048820495605</v>
      </c>
      <c r="DE179" s="34">
        <v>7.7917447090148926</v>
      </c>
      <c r="DF179" s="34">
        <v>8.1144084930419922</v>
      </c>
      <c r="DG179" s="34">
        <v>8.483738899230957</v>
      </c>
      <c r="DH179" t="s">
        <v>1464</v>
      </c>
      <c r="DI179" t="s">
        <v>843</v>
      </c>
      <c r="DJ179" s="34">
        <v>7.2873039245605469</v>
      </c>
      <c r="DK179" s="34">
        <v>7.6677751541137695</v>
      </c>
      <c r="DL179" s="34">
        <v>7.9840693473815918</v>
      </c>
      <c r="DM179" s="34">
        <v>8.3316583633422852</v>
      </c>
      <c r="DN179" s="34">
        <v>8.7118587493896484</v>
      </c>
      <c r="DO179" t="s">
        <v>1294</v>
      </c>
      <c r="DP179" t="s">
        <v>843</v>
      </c>
      <c r="DQ179" s="34">
        <v>8.8639383316040039</v>
      </c>
      <c r="DR179" t="s">
        <v>1521</v>
      </c>
      <c r="DS179" t="s">
        <v>843</v>
      </c>
      <c r="DT179" t="s">
        <v>843</v>
      </c>
      <c r="DU179" s="34">
        <v>9.4</v>
      </c>
      <c r="DV179" t="s">
        <v>1461</v>
      </c>
      <c r="DW179" t="s">
        <v>843</v>
      </c>
      <c r="DX179" t="s">
        <v>843</v>
      </c>
      <c r="DY179" t="s">
        <v>432</v>
      </c>
      <c r="DZ179" s="34">
        <v>1.348692923784256E-3</v>
      </c>
      <c r="EA179" s="34">
        <v>7.6400600373744965E-3</v>
      </c>
      <c r="EB179" s="34">
        <v>9.8322881385684013E-3</v>
      </c>
      <c r="EC179" s="34">
        <v>1.2695170938968658E-2</v>
      </c>
      <c r="ED179" s="34">
        <v>3.2324645668268204E-2</v>
      </c>
      <c r="EE179" t="s">
        <v>843</v>
      </c>
      <c r="EF179" t="s">
        <v>819</v>
      </c>
      <c r="EG179" s="34">
        <v>1.4553331770002842E-2</v>
      </c>
      <c r="EH179" s="34">
        <v>1.9891040399670601E-2</v>
      </c>
      <c r="EI179" s="34">
        <v>2.1685121580958366E-2</v>
      </c>
      <c r="EJ179" s="34">
        <v>2.7663463726639748E-2</v>
      </c>
      <c r="EK179" s="34">
        <v>2.584175206720829E-2</v>
      </c>
      <c r="EL179" t="s">
        <v>843</v>
      </c>
      <c r="EM179" t="s">
        <v>1294</v>
      </c>
      <c r="EN179" s="34">
        <v>1.1748316697776318E-2</v>
      </c>
      <c r="EO179" s="34">
        <v>1.6528042033314705E-2</v>
      </c>
      <c r="EP179" s="34">
        <v>1.3994232751429081E-2</v>
      </c>
      <c r="EQ179" s="34">
        <v>1.5815073624253273E-2</v>
      </c>
      <c r="ER179" s="34">
        <v>1.9159888848662376E-2</v>
      </c>
      <c r="ES179" t="s">
        <v>843</v>
      </c>
      <c r="ET179" t="s">
        <v>1521</v>
      </c>
      <c r="EU179" s="34">
        <v>1.5208786353468895E-2</v>
      </c>
      <c r="EV179" s="34">
        <v>1.4984280802309513E-2</v>
      </c>
      <c r="EW179" s="34">
        <v>1.6756448894739151E-2</v>
      </c>
      <c r="EX179" s="34">
        <v>8.8904658332467079E-3</v>
      </c>
      <c r="EY179" s="34">
        <v>3.0911723151803017E-3</v>
      </c>
      <c r="EZ179" t="s">
        <v>843</v>
      </c>
      <c r="FA179" t="s">
        <v>1594</v>
      </c>
      <c r="FB179" s="34">
        <v>9.5905864145606756E-4</v>
      </c>
      <c r="FC179" s="34">
        <v>-2.9537929221987724E-3</v>
      </c>
      <c r="FD179" s="34">
        <v>-4.0807323530316353E-3</v>
      </c>
      <c r="FE179" s="34">
        <v>-1.9549200311303139E-2</v>
      </c>
      <c r="FF179" s="34">
        <v>-3.8532029837369919E-2</v>
      </c>
      <c r="FG179" t="s">
        <v>843</v>
      </c>
      <c r="FH179" s="34"/>
      <c r="FI179" s="34"/>
      <c r="FJ179" s="34"/>
      <c r="FK179" s="34"/>
      <c r="FL179" s="34"/>
      <c r="FM179" t="s">
        <v>843</v>
      </c>
      <c r="FN179" t="s">
        <v>843</v>
      </c>
      <c r="FO179" s="34">
        <v>0.59008000000000005</v>
      </c>
      <c r="FP179" t="s">
        <v>1462</v>
      </c>
      <c r="FQ179" t="s">
        <v>843</v>
      </c>
      <c r="FR179" t="s">
        <v>843</v>
      </c>
      <c r="FS179" s="34">
        <v>0.71265000000000001</v>
      </c>
      <c r="FT179" t="s">
        <v>1462</v>
      </c>
      <c r="FU179" t="s">
        <v>843</v>
      </c>
      <c r="FV179" t="s">
        <v>843</v>
      </c>
      <c r="FW179" s="34">
        <v>0.46323999999999999</v>
      </c>
      <c r="FX179" t="s">
        <v>1462</v>
      </c>
      <c r="FY179" t="s">
        <v>843</v>
      </c>
      <c r="FZ179" s="34">
        <v>1.4146558009088039E-2</v>
      </c>
      <c r="GA179" s="34">
        <v>2.0979957655072212E-2</v>
      </c>
      <c r="GB179" s="34">
        <v>1.4107438735663891E-2</v>
      </c>
      <c r="GC179" s="34">
        <v>-4.0514394640922546E-3</v>
      </c>
      <c r="GD179" s="34">
        <v>-8.0862371250987053E-3</v>
      </c>
      <c r="GE179" t="s">
        <v>830</v>
      </c>
      <c r="GF179" t="s">
        <v>843</v>
      </c>
      <c r="GG179" s="34">
        <v>1.4146593399345875E-2</v>
      </c>
      <c r="GH179" s="34">
        <v>2.0979998633265495E-2</v>
      </c>
      <c r="GI179" s="34">
        <v>1.4107515104115009E-2</v>
      </c>
      <c r="GJ179" s="34">
        <v>-4.0513034909963608E-3</v>
      </c>
      <c r="GK179" s="34">
        <v>-8.0855786800384521E-3</v>
      </c>
      <c r="GL179" t="s">
        <v>832</v>
      </c>
      <c r="GM179" t="s">
        <v>843</v>
      </c>
      <c r="GN179" s="34">
        <v>0.22192184627056122</v>
      </c>
      <c r="GO179" t="s">
        <v>832</v>
      </c>
      <c r="GP179" t="s">
        <v>843</v>
      </c>
      <c r="GQ179" t="s">
        <v>843</v>
      </c>
      <c r="GR179" s="34">
        <v>1.6026906669139862E-2</v>
      </c>
      <c r="GS179" s="34">
        <v>1.7351280897855759E-2</v>
      </c>
      <c r="GT179" s="34">
        <v>1.8574681133031845E-2</v>
      </c>
      <c r="GU179" s="34">
        <v>2.546117827296257E-2</v>
      </c>
      <c r="GV179" s="34">
        <v>2.3011749610304832E-2</v>
      </c>
      <c r="GW179" t="s">
        <v>832</v>
      </c>
      <c r="GX179" t="s">
        <v>843</v>
      </c>
      <c r="GY179" t="s">
        <v>843</v>
      </c>
      <c r="GZ179" t="s">
        <v>843</v>
      </c>
      <c r="HA179" t="s">
        <v>843</v>
      </c>
      <c r="HB179" t="s">
        <v>843</v>
      </c>
      <c r="HC179" t="s">
        <v>843</v>
      </c>
      <c r="HD179" t="s">
        <v>843</v>
      </c>
      <c r="HE179" t="s">
        <v>843</v>
      </c>
      <c r="HF179" t="s">
        <v>843</v>
      </c>
      <c r="HG179" t="s">
        <v>843</v>
      </c>
      <c r="HH179" s="34">
        <v>77958223</v>
      </c>
      <c r="HI179" s="34">
        <v>79626086</v>
      </c>
      <c r="HJ179" s="34">
        <v>81285572</v>
      </c>
      <c r="HK179" s="34">
        <v>82942837</v>
      </c>
      <c r="HL179" s="34">
        <v>84607501</v>
      </c>
      <c r="HM179" s="34">
        <v>86261250</v>
      </c>
      <c r="HN179" s="34">
        <v>87901835</v>
      </c>
      <c r="HO179" s="34">
        <v>89561377</v>
      </c>
      <c r="HP179" s="34">
        <v>91252326</v>
      </c>
      <c r="HQ179" s="34">
        <v>92946951</v>
      </c>
      <c r="HR179" s="34">
        <v>94636700</v>
      </c>
      <c r="HS179" s="34">
        <v>96337913</v>
      </c>
      <c r="HT179" s="34">
        <v>98032317</v>
      </c>
      <c r="HU179" s="34">
        <v>99700107</v>
      </c>
      <c r="HV179" s="34">
        <v>101325201</v>
      </c>
      <c r="HW179" s="34">
        <v>103031365</v>
      </c>
      <c r="HX179" s="34">
        <v>104875266</v>
      </c>
      <c r="HY179" s="34">
        <v>106738501</v>
      </c>
      <c r="HZ179" s="34">
        <v>108568836</v>
      </c>
      <c r="IA179" s="34">
        <v>110380804</v>
      </c>
      <c r="IB179" s="34">
        <v>112190977</v>
      </c>
      <c r="IC179" s="34">
        <v>113880328</v>
      </c>
      <c r="ID179" s="34">
        <v>115559009</v>
      </c>
      <c r="IE179" s="34">
        <v>117337368</v>
      </c>
      <c r="IF179" s="34">
        <v>119106224</v>
      </c>
      <c r="IG179" s="34">
        <v>120864358</v>
      </c>
      <c r="IH179" s="34">
        <v>122610193</v>
      </c>
      <c r="II179" s="34">
        <v>124343503</v>
      </c>
      <c r="IJ179" s="34">
        <v>126062041</v>
      </c>
      <c r="IK179" s="34">
        <v>127766369</v>
      </c>
      <c r="IL179" s="34">
        <v>129453321</v>
      </c>
      <c r="IM179" s="34">
        <v>131122946.99999999</v>
      </c>
      <c r="IN179" s="34">
        <v>132771739.99999999</v>
      </c>
      <c r="IO179" s="34">
        <v>134393296</v>
      </c>
      <c r="IP179" s="34">
        <v>135989261</v>
      </c>
      <c r="IQ179" s="34">
        <v>137561513</v>
      </c>
      <c r="IR179" s="34">
        <v>139105043</v>
      </c>
      <c r="IS179" s="34">
        <v>140621204</v>
      </c>
      <c r="IT179" s="34">
        <v>142116809</v>
      </c>
      <c r="IU179" s="34">
        <v>143584902</v>
      </c>
      <c r="IV179" s="34">
        <v>145022250</v>
      </c>
      <c r="IW179" s="34">
        <v>146428606</v>
      </c>
      <c r="IX179" s="34">
        <v>147801667</v>
      </c>
      <c r="IY179" s="34">
        <v>149149914</v>
      </c>
      <c r="IZ179" s="34">
        <v>150475799</v>
      </c>
      <c r="JA179" s="34">
        <v>151774780</v>
      </c>
      <c r="JB179" s="34">
        <v>153050505</v>
      </c>
      <c r="JC179" s="34">
        <v>154302926</v>
      </c>
      <c r="JD179" s="34">
        <v>155526647</v>
      </c>
      <c r="JE179" s="34">
        <v>156722225</v>
      </c>
      <c r="JF179" s="34">
        <v>157891622</v>
      </c>
      <c r="JG179" s="34">
        <v>159037644</v>
      </c>
      <c r="JH179" s="34">
        <v>160155640</v>
      </c>
      <c r="JI179" s="34">
        <v>161244155</v>
      </c>
      <c r="JJ179" s="34">
        <v>162304916</v>
      </c>
      <c r="JK179" s="34">
        <v>163333449</v>
      </c>
      <c r="JL179" s="34">
        <v>164330938</v>
      </c>
      <c r="JM179" s="34">
        <v>165298821</v>
      </c>
      <c r="JN179" s="34">
        <v>166233520</v>
      </c>
      <c r="JO179" s="34">
        <v>167137826</v>
      </c>
      <c r="JP179" s="34">
        <v>168013229</v>
      </c>
      <c r="JQ179" s="34">
        <v>168858840</v>
      </c>
      <c r="JR179" s="34">
        <v>169680323</v>
      </c>
      <c r="JS179" s="34">
        <v>170475447</v>
      </c>
      <c r="JT179" s="34">
        <v>171236142</v>
      </c>
      <c r="JU179" s="34">
        <v>171966368</v>
      </c>
      <c r="JV179" s="34">
        <v>172664661</v>
      </c>
      <c r="JW179" s="34">
        <v>173325462</v>
      </c>
      <c r="JX179" s="34">
        <v>173957570</v>
      </c>
      <c r="JY179" s="34">
        <v>174561834</v>
      </c>
      <c r="JZ179" s="34">
        <v>175134198</v>
      </c>
      <c r="KA179" s="34">
        <v>175676153</v>
      </c>
      <c r="KB179" s="34">
        <v>176192679</v>
      </c>
      <c r="KC179" s="34">
        <v>176685171</v>
      </c>
      <c r="KD179" s="34">
        <v>177148861</v>
      </c>
      <c r="KE179" s="34">
        <v>177582652</v>
      </c>
      <c r="KF179" s="34">
        <v>177983739</v>
      </c>
      <c r="KG179" s="34">
        <v>178354719</v>
      </c>
      <c r="KH179" s="34">
        <v>178695524</v>
      </c>
      <c r="KI179" s="34">
        <v>179008373</v>
      </c>
      <c r="KJ179" s="34">
        <v>179298622</v>
      </c>
      <c r="KK179" s="34">
        <v>179562975</v>
      </c>
      <c r="KL179" s="34">
        <v>179798345</v>
      </c>
      <c r="KM179" s="34">
        <v>180006580</v>
      </c>
      <c r="KN179" s="34">
        <v>180191815</v>
      </c>
      <c r="KO179" s="34">
        <v>180351071</v>
      </c>
      <c r="KP179" s="34">
        <v>180487797</v>
      </c>
      <c r="KQ179" s="34">
        <v>180605470</v>
      </c>
      <c r="KR179" s="34">
        <v>180702317</v>
      </c>
      <c r="KS179" s="34">
        <v>180776265</v>
      </c>
      <c r="KT179" s="34">
        <v>180828935</v>
      </c>
      <c r="KU179" s="34">
        <v>180858740</v>
      </c>
      <c r="KV179" s="34">
        <v>180862508</v>
      </c>
      <c r="KW179" s="34">
        <v>180841424</v>
      </c>
      <c r="KX179" s="34">
        <v>180799612</v>
      </c>
      <c r="KY179" s="34">
        <v>180740375</v>
      </c>
      <c r="KZ179" s="34">
        <v>180663641</v>
      </c>
      <c r="LA179" s="34">
        <v>180568223</v>
      </c>
      <c r="LB179" s="34">
        <v>180449693</v>
      </c>
      <c r="LC179" s="34">
        <v>180310247</v>
      </c>
      <c r="LD179" s="34">
        <v>180147660</v>
      </c>
      <c r="LE179" t="s">
        <v>843</v>
      </c>
      <c r="LF179" t="s">
        <v>843</v>
      </c>
      <c r="LG179" t="s">
        <v>843</v>
      </c>
      <c r="LH179" s="34">
        <v>2.2167941555380821E-2</v>
      </c>
      <c r="LI179" s="34">
        <v>2.1168671548366547E-2</v>
      </c>
      <c r="LJ179" s="34">
        <v>2.062678150832653E-2</v>
      </c>
      <c r="LK179" s="34">
        <v>2.0183125510811806E-2</v>
      </c>
      <c r="LL179" s="34">
        <v>1.9871266558766365E-2</v>
      </c>
      <c r="LM179" s="34">
        <v>1.9357554614543915E-2</v>
      </c>
      <c r="LN179" s="34">
        <v>1.884019747376442E-2</v>
      </c>
      <c r="LO179" s="34">
        <v>1.8703486770391464E-2</v>
      </c>
      <c r="LP179" s="34">
        <v>1.8704315647482872E-2</v>
      </c>
      <c r="LQ179" s="34">
        <v>1.840042881667614E-2</v>
      </c>
      <c r="LR179" s="34">
        <v>1.801643893122673E-2</v>
      </c>
      <c r="LS179" s="34">
        <v>1.7816588282585144E-2</v>
      </c>
      <c r="LT179" s="34">
        <v>1.7435250803828239E-2</v>
      </c>
      <c r="LU179" s="34">
        <v>1.686955988407135E-2</v>
      </c>
      <c r="LV179" s="34">
        <v>1.616840623319149E-2</v>
      </c>
      <c r="LW179" s="34">
        <v>1.6698300838470459E-2</v>
      </c>
      <c r="LX179" s="34">
        <v>1.773824542760849E-2</v>
      </c>
      <c r="LY179" s="34">
        <v>1.7610225826501846E-2</v>
      </c>
      <c r="LZ179" s="34">
        <v>1.7002478241920471E-2</v>
      </c>
      <c r="MA179" s="34">
        <v>1.655183732509613E-2</v>
      </c>
      <c r="MB179" s="34">
        <v>1.626632921397686E-2</v>
      </c>
      <c r="MC179" s="34">
        <v>1.4945571310818195E-2</v>
      </c>
      <c r="MD179" s="34">
        <v>1.4633157290518284E-2</v>
      </c>
      <c r="ME179" s="34">
        <v>1.5271972864866257E-2</v>
      </c>
      <c r="MF179" s="34">
        <v>1.4962460845708847E-2</v>
      </c>
      <c r="MG179" s="34">
        <v>1.4653175137937069E-2</v>
      </c>
      <c r="MH179" s="34">
        <v>1.434125192463398E-2</v>
      </c>
      <c r="MI179" s="34">
        <v>1.4037760905921459E-2</v>
      </c>
      <c r="MJ179" s="34">
        <v>1.3726253062486649E-2</v>
      </c>
      <c r="MK179" s="34">
        <v>1.3429178856313229E-2</v>
      </c>
      <c r="ML179" s="34">
        <v>1.3117006979882717E-2</v>
      </c>
      <c r="MM179" s="34">
        <v>1.2815048918128014E-2</v>
      </c>
      <c r="MN179" s="34">
        <v>1.2496002949774265E-2</v>
      </c>
      <c r="MO179" s="34">
        <v>1.2139132246375084E-2</v>
      </c>
      <c r="MP179" s="34">
        <v>1.180537324398756E-2</v>
      </c>
      <c r="MQ179" s="34">
        <v>1.1495265178382397E-2</v>
      </c>
      <c r="MR179" s="34">
        <v>1.1158168315887451E-2</v>
      </c>
      <c r="MS179" s="34">
        <v>1.0840426199138165E-2</v>
      </c>
      <c r="MT179" s="34">
        <v>1.0579539462924004E-2</v>
      </c>
      <c r="MU179" s="34">
        <v>1.027719397097826E-2</v>
      </c>
      <c r="MV179" s="34">
        <v>9.9606672301888466E-3</v>
      </c>
      <c r="MW179" s="34">
        <v>9.6507994458079338E-3</v>
      </c>
      <c r="MX179" s="34">
        <v>9.3333087861537933E-3</v>
      </c>
      <c r="MY179" s="34">
        <v>9.0806474909186363E-3</v>
      </c>
      <c r="MZ179" s="34">
        <v>8.8503332808613777E-3</v>
      </c>
      <c r="NA179" s="34">
        <v>8.5954442620277405E-3</v>
      </c>
      <c r="NB179" s="34">
        <v>8.3702532574534416E-3</v>
      </c>
      <c r="NC179" s="34">
        <v>8.1497570499777794E-3</v>
      </c>
      <c r="ND179" s="34">
        <v>7.8993579372763634E-3</v>
      </c>
      <c r="NE179" s="34">
        <v>7.6578906737267971E-3</v>
      </c>
      <c r="NF179" s="34">
        <v>7.4338898994028568E-3</v>
      </c>
      <c r="NG179" s="34">
        <v>7.2320681065320969E-3</v>
      </c>
      <c r="NH179" s="34">
        <v>7.0051634684205055E-3</v>
      </c>
      <c r="NI179" s="34">
        <v>6.7736143246293068E-3</v>
      </c>
      <c r="NJ179" s="34">
        <v>6.5570566803216934E-3</v>
      </c>
      <c r="NK179" s="34">
        <v>6.3170469366014004E-3</v>
      </c>
      <c r="NL179" s="34">
        <v>6.0884985141456127E-3</v>
      </c>
      <c r="NM179" s="34">
        <v>5.8725629933178425E-3</v>
      </c>
      <c r="NN179" s="34">
        <v>5.6386743672192097E-3</v>
      </c>
      <c r="NO179" s="34">
        <v>5.4252305999398232E-3</v>
      </c>
      <c r="NP179" s="34">
        <v>5.2239429205656052E-3</v>
      </c>
      <c r="NQ179" s="34">
        <v>5.0203790888190269E-3</v>
      </c>
      <c r="NR179" s="34">
        <v>4.8531140200793743E-3</v>
      </c>
      <c r="NS179" s="34">
        <v>4.675066564232111E-3</v>
      </c>
      <c r="NT179" s="34">
        <v>4.4522709213197231E-3</v>
      </c>
      <c r="NU179" s="34">
        <v>4.2553716339170933E-3</v>
      </c>
      <c r="NV179" s="34">
        <v>4.0524150244891644E-3</v>
      </c>
      <c r="NW179" s="34">
        <v>3.8197727408260107E-3</v>
      </c>
      <c r="NX179" s="34">
        <v>3.6403085105121136E-3</v>
      </c>
      <c r="NY179" s="34">
        <v>3.4676096402108669E-3</v>
      </c>
      <c r="NZ179" s="34">
        <v>3.2734973356127739E-3</v>
      </c>
      <c r="OA179" s="34">
        <v>3.089734585955739E-3</v>
      </c>
      <c r="OB179" s="34">
        <v>2.93590291403234E-3</v>
      </c>
      <c r="OC179" s="34">
        <v>2.7912906371057034E-3</v>
      </c>
      <c r="OD179" s="34">
        <v>2.6209477800875902E-3</v>
      </c>
      <c r="OE179" s="34">
        <v>2.4457438848912716E-3</v>
      </c>
      <c r="OF179" s="34">
        <v>2.2560465149581432E-3</v>
      </c>
      <c r="OG179" s="34">
        <v>2.0821783691644669E-3</v>
      </c>
      <c r="OH179" s="34">
        <v>1.9090035930275917E-3</v>
      </c>
      <c r="OI179" s="34">
        <v>1.7492070328444242E-3</v>
      </c>
      <c r="OJ179" s="34">
        <v>1.6201138496398926E-3</v>
      </c>
      <c r="OK179" s="34">
        <v>1.4732868876308203E-3</v>
      </c>
      <c r="OL179" s="34">
        <v>1.3099352363497019E-3</v>
      </c>
      <c r="OM179" s="34">
        <v>1.1574884410947561E-3</v>
      </c>
      <c r="ON179" s="34">
        <v>1.0285165626555681E-3</v>
      </c>
      <c r="OO179" s="34">
        <v>8.8342337403446436E-4</v>
      </c>
      <c r="OP179" s="34">
        <v>7.5782305793836713E-4</v>
      </c>
      <c r="OQ179" s="34">
        <v>6.5175961935892701E-4</v>
      </c>
      <c r="OR179" s="34">
        <v>5.3609139285981655E-4</v>
      </c>
      <c r="OS179" s="34">
        <v>4.0914182318374515E-4</v>
      </c>
      <c r="OT179" s="34">
        <v>2.913121716119349E-4</v>
      </c>
      <c r="OU179" s="34">
        <v>1.648106990614906E-4</v>
      </c>
      <c r="OV179" s="34">
        <v>2.0833722373936325E-5</v>
      </c>
      <c r="OW179" s="34">
        <v>-1.1658153380267322E-4</v>
      </c>
      <c r="OX179" s="34">
        <v>-2.3123482242226601E-4</v>
      </c>
      <c r="OY179" s="34">
        <v>-3.2769265817478299E-4</v>
      </c>
      <c r="OZ179" s="34">
        <v>-4.2464386206120253E-4</v>
      </c>
      <c r="PA179" s="34">
        <v>-5.2829226478934288E-4</v>
      </c>
      <c r="PB179" s="34">
        <v>-6.5664335852488875E-4</v>
      </c>
      <c r="PC179" s="34">
        <v>-7.7306810999289155E-4</v>
      </c>
      <c r="PD179" s="34">
        <v>-9.0211373753845692E-4</v>
      </c>
      <c r="PE179" t="s">
        <v>1300</v>
      </c>
      <c r="PF179" t="s">
        <v>843</v>
      </c>
      <c r="PG179" t="s">
        <v>843</v>
      </c>
      <c r="PH179" t="s">
        <v>843</v>
      </c>
      <c r="PI179" t="s">
        <v>843</v>
      </c>
      <c r="PJ179" t="s">
        <v>1300</v>
      </c>
      <c r="PK179" s="34">
        <v>0.50532668828964233</v>
      </c>
      <c r="PL179" s="34">
        <v>0.50547802448272705</v>
      </c>
      <c r="PM179" s="34">
        <v>0.50563907623291016</v>
      </c>
      <c r="PN179" s="34">
        <v>0.50577378273010254</v>
      </c>
      <c r="PO179" s="34">
        <v>0.5058940052986145</v>
      </c>
      <c r="PP179" s="34">
        <v>0.50602239370346069</v>
      </c>
      <c r="PQ179" s="34">
        <v>0.50615042448043823</v>
      </c>
      <c r="PR179" s="34">
        <v>0.50616687536239624</v>
      </c>
      <c r="PS179" s="34">
        <v>0.50594723224639893</v>
      </c>
      <c r="PT179" s="34">
        <v>0.5055888295173645</v>
      </c>
      <c r="PU179" s="34">
        <v>0.50543051958084106</v>
      </c>
      <c r="PV179" s="34">
        <v>0.50558143854141235</v>
      </c>
      <c r="PW179" s="34">
        <v>0.50583100318908691</v>
      </c>
      <c r="PX179" s="34">
        <v>0.5060693621635437</v>
      </c>
      <c r="PY179" s="34">
        <v>0.50628960132598877</v>
      </c>
      <c r="PZ179" s="34">
        <v>0.5065380334854126</v>
      </c>
      <c r="QA179" s="34">
        <v>0.50680971145629883</v>
      </c>
      <c r="QB179" s="34">
        <v>0.50704807043075562</v>
      </c>
      <c r="QC179" s="34">
        <v>0.50725442171096802</v>
      </c>
      <c r="QD179" s="34">
        <v>0.50743544101715088</v>
      </c>
      <c r="QE179" s="34">
        <v>0.50759828090667725</v>
      </c>
      <c r="QF179" s="34">
        <v>0.50770372152328491</v>
      </c>
      <c r="QG179" s="34">
        <v>0.50778627395629883</v>
      </c>
      <c r="QH179" s="34">
        <v>0.507884681224823</v>
      </c>
      <c r="QI179" s="34">
        <v>0.50796431303024292</v>
      </c>
      <c r="QJ179" s="34">
        <v>0.50802594423294067</v>
      </c>
      <c r="QK179" s="34">
        <v>0.50807082653045654</v>
      </c>
      <c r="QL179" s="34">
        <v>0.50810045003890991</v>
      </c>
      <c r="QM179" s="34">
        <v>0.50811576843261719</v>
      </c>
      <c r="QN179" s="34">
        <v>0.50811785459518433</v>
      </c>
      <c r="QO179" s="34">
        <v>0.50810849666595459</v>
      </c>
      <c r="QP179" s="34">
        <v>0.50808864831924438</v>
      </c>
      <c r="QQ179" s="34">
        <v>0.50805890560150146</v>
      </c>
      <c r="QR179" s="34">
        <v>0.50801992416381836</v>
      </c>
      <c r="QS179" s="34">
        <v>0.50797206163406372</v>
      </c>
      <c r="QT179" s="34">
        <v>0.50791668891906738</v>
      </c>
      <c r="QU179" s="34">
        <v>0.50785535573959351</v>
      </c>
      <c r="QV179" s="34">
        <v>0.50778776407241821</v>
      </c>
      <c r="QW179" s="34">
        <v>0.50771456956863403</v>
      </c>
      <c r="QX179" s="34">
        <v>0.50763612985610962</v>
      </c>
      <c r="QY179" s="34">
        <v>0.5075531005859375</v>
      </c>
      <c r="QZ179" s="34">
        <v>0.507465660572052</v>
      </c>
      <c r="RA179" s="34">
        <v>0.50737309455871582</v>
      </c>
      <c r="RB179" s="34">
        <v>0.50727713108062744</v>
      </c>
      <c r="RC179" s="34">
        <v>0.50717896223068237</v>
      </c>
      <c r="RD179" s="34">
        <v>0.50707799196243286</v>
      </c>
      <c r="RE179" s="34">
        <v>0.50697475671768188</v>
      </c>
      <c r="RF179" s="34">
        <v>0.5068703293800354</v>
      </c>
      <c r="RG179" s="34">
        <v>0.5067639946937561</v>
      </c>
      <c r="RH179" s="34">
        <v>0.50665527582168579</v>
      </c>
      <c r="RI179" s="34">
        <v>0.50654417276382446</v>
      </c>
      <c r="RJ179" s="34">
        <v>0.50643205642700195</v>
      </c>
      <c r="RK179" s="34">
        <v>0.50631898641586304</v>
      </c>
      <c r="RL179" s="34">
        <v>0.50620460510253906</v>
      </c>
      <c r="RM179" s="34">
        <v>0.5060884952545166</v>
      </c>
      <c r="RN179" s="34">
        <v>0.5059705376625061</v>
      </c>
      <c r="RO179" s="34">
        <v>0.50585192441940308</v>
      </c>
      <c r="RP179" s="34">
        <v>0.50573444366455078</v>
      </c>
      <c r="RQ179" s="34">
        <v>0.50561761856079102</v>
      </c>
      <c r="RR179" s="34">
        <v>0.50550097227096558</v>
      </c>
      <c r="RS179" s="34">
        <v>0.50538557767868042</v>
      </c>
      <c r="RT179" s="34">
        <v>0.50527173280715942</v>
      </c>
      <c r="RU179" s="34">
        <v>0.50515991449356079</v>
      </c>
      <c r="RV179" s="34">
        <v>0.5050513744354248</v>
      </c>
      <c r="RW179" s="34">
        <v>0.50494647026062012</v>
      </c>
      <c r="RX179" s="34">
        <v>0.50484359264373779</v>
      </c>
      <c r="RY179" s="34">
        <v>0.50474417209625244</v>
      </c>
      <c r="RZ179" s="34">
        <v>0.50464886426925659</v>
      </c>
      <c r="SA179" s="34">
        <v>0.50455731153488159</v>
      </c>
      <c r="SB179" s="34">
        <v>0.5044701099395752</v>
      </c>
      <c r="SC179" s="34">
        <v>0.50438928604125977</v>
      </c>
      <c r="SD179" s="34">
        <v>0.50431466102600098</v>
      </c>
      <c r="SE179" s="34">
        <v>0.50424641370773315</v>
      </c>
      <c r="SF179" s="34">
        <v>0.50418591499328613</v>
      </c>
      <c r="SG179" s="34">
        <v>0.50412970781326294</v>
      </c>
      <c r="SH179" s="34">
        <v>0.50407624244689941</v>
      </c>
      <c r="SI179" s="34">
        <v>0.50402826070785522</v>
      </c>
      <c r="SJ179" s="34">
        <v>0.50398766994476318</v>
      </c>
      <c r="SK179" s="34">
        <v>0.50395554304122925</v>
      </c>
      <c r="SL179" s="34">
        <v>0.50393217802047729</v>
      </c>
      <c r="SM179" s="34">
        <v>0.50391548871994019</v>
      </c>
      <c r="SN179" s="34">
        <v>0.50390440225601196</v>
      </c>
      <c r="SO179" s="34">
        <v>0.50389891862869263</v>
      </c>
      <c r="SP179" s="34">
        <v>0.50389862060546875</v>
      </c>
      <c r="SQ179" s="34">
        <v>0.50390505790710449</v>
      </c>
      <c r="SR179" s="34">
        <v>0.503917396068573</v>
      </c>
      <c r="SS179" s="34">
        <v>0.50393348932266235</v>
      </c>
      <c r="ST179" s="34">
        <v>0.50395584106445313</v>
      </c>
      <c r="SU179" s="34">
        <v>0.50398451089859009</v>
      </c>
      <c r="SV179" s="34">
        <v>0.50401800870895386</v>
      </c>
      <c r="SW179" s="34">
        <v>0.50405681133270264</v>
      </c>
      <c r="SX179" s="34">
        <v>0.50409960746765137</v>
      </c>
      <c r="SY179" s="34">
        <v>0.50414609909057617</v>
      </c>
      <c r="SZ179" s="34">
        <v>0.50419604778289795</v>
      </c>
      <c r="TA179" s="34">
        <v>0.50424957275390625</v>
      </c>
      <c r="TB179" s="34">
        <v>0.50430756807327271</v>
      </c>
      <c r="TC179" s="34">
        <v>0.50436961650848389</v>
      </c>
      <c r="TD179" s="34">
        <v>0.50443363189697266</v>
      </c>
      <c r="TE179" s="34">
        <v>0.50450009107589722</v>
      </c>
      <c r="TF179" s="34">
        <v>0.50457173585891724</v>
      </c>
      <c r="TG179" s="34">
        <v>0.50464814901351929</v>
      </c>
      <c r="TH179" t="s">
        <v>843</v>
      </c>
      <c r="TI179" t="s">
        <v>843</v>
      </c>
      <c r="TJ179" t="s">
        <v>1300</v>
      </c>
      <c r="TK179" s="34">
        <v>0.58532904485695492</v>
      </c>
      <c r="TL179" s="34">
        <v>0.58689088397488198</v>
      </c>
      <c r="TM179" s="34">
        <v>0.58854167509246502</v>
      </c>
      <c r="TN179" s="34">
        <v>0.59038520463427802</v>
      </c>
      <c r="TO179" s="34">
        <v>0.59248283435294902</v>
      </c>
      <c r="TP179" s="34">
        <v>0.59499444655048206</v>
      </c>
      <c r="TQ179" s="34">
        <v>0.59779840204701107</v>
      </c>
      <c r="TR179" s="34">
        <v>0.60113539232430502</v>
      </c>
      <c r="TS179" s="34">
        <v>0.604987802694543</v>
      </c>
      <c r="TT179" s="34">
        <v>0.60887363799123595</v>
      </c>
      <c r="TU179" s="34">
        <v>0.61232072025081596</v>
      </c>
      <c r="TV179" s="34">
        <v>0.61539168065955696</v>
      </c>
      <c r="TW179" s="34">
        <v>0.61831546835723605</v>
      </c>
      <c r="TX179" s="34">
        <v>0.62112171243145398</v>
      </c>
      <c r="TY179" s="34">
        <v>0.624051585271721</v>
      </c>
      <c r="TZ179" s="34">
        <v>0.62726217885204205</v>
      </c>
      <c r="UA179" s="34">
        <v>0.63021654395509896</v>
      </c>
      <c r="UB179" s="34">
        <v>0.63259001720199304</v>
      </c>
      <c r="UC179" s="34">
        <v>0.63465530292689198</v>
      </c>
      <c r="UD179" s="34">
        <v>0.63654132906777294</v>
      </c>
      <c r="UE179" s="34">
        <v>0.63836636506710198</v>
      </c>
      <c r="UF179" s="34">
        <v>0.64037052123699501</v>
      </c>
      <c r="UG179" s="34">
        <v>0.64227083325022305</v>
      </c>
      <c r="UH179" s="34">
        <v>0.64388873968947391</v>
      </c>
      <c r="UI179" s="34">
        <v>0.64537323572035499</v>
      </c>
      <c r="UJ179" s="34">
        <v>0.64672816944098599</v>
      </c>
      <c r="UK179" s="34">
        <v>0.64789345186050995</v>
      </c>
      <c r="UL179" s="34">
        <v>0.64889888396058293</v>
      </c>
      <c r="UM179" s="34">
        <v>0.64980995746372205</v>
      </c>
      <c r="UN179" s="34">
        <v>0.65054536378035488</v>
      </c>
      <c r="UO179" s="34">
        <v>0.6511757160714321</v>
      </c>
      <c r="UP179" s="34">
        <v>0.65173490571410098</v>
      </c>
      <c r="UQ179" s="34">
        <v>0.65229143641561094</v>
      </c>
      <c r="UR179" s="34">
        <v>0.65286131033225503</v>
      </c>
      <c r="US179" s="34">
        <v>0.65339298132742596</v>
      </c>
      <c r="UT179" s="34">
        <v>0.65393436752909195</v>
      </c>
      <c r="UU179" s="34">
        <v>0.654548228707999</v>
      </c>
      <c r="UV179" s="34">
        <v>0.655284497492995</v>
      </c>
      <c r="UW179" s="34">
        <v>0.65604231465696006</v>
      </c>
      <c r="UX179" s="34">
        <v>0.65676391708383097</v>
      </c>
      <c r="UY179" s="34">
        <v>0.65745825899129295</v>
      </c>
      <c r="UZ179" s="34">
        <v>0.65809192823261597</v>
      </c>
      <c r="VA179" s="34">
        <v>0.65871410300128797</v>
      </c>
      <c r="VB179" s="34">
        <v>0.65926379950846004</v>
      </c>
      <c r="VC179" s="34">
        <v>0.65968107934751696</v>
      </c>
      <c r="VD179" s="34">
        <v>0.660039688412001</v>
      </c>
      <c r="VE179" s="34">
        <v>0.66039145163097801</v>
      </c>
      <c r="VF179" s="34">
        <v>0.66075615118277098</v>
      </c>
      <c r="VG179" s="34">
        <v>0.66109339662255195</v>
      </c>
      <c r="VH179" s="34">
        <v>0.66135940196101695</v>
      </c>
      <c r="VI179" s="34">
        <v>0.66152899277477506</v>
      </c>
      <c r="VJ179" s="34">
        <v>0.661538960356018</v>
      </c>
      <c r="VK179" s="34">
        <v>0.6614489411674791</v>
      </c>
      <c r="VL179" s="34">
        <v>0.66123136885560696</v>
      </c>
      <c r="VM179" s="34">
        <v>0.66082770099212496</v>
      </c>
      <c r="VN179" s="34">
        <v>0.66031034463736804</v>
      </c>
      <c r="VO179" s="34">
        <v>0.65958224293838597</v>
      </c>
      <c r="VP179" s="34">
        <v>0.6586690849456539</v>
      </c>
      <c r="VQ179" s="34">
        <v>0.65774914108779003</v>
      </c>
      <c r="VR179" s="34">
        <v>0.65684515561679402</v>
      </c>
      <c r="VS179" s="34">
        <v>0.65589894217228906</v>
      </c>
      <c r="VT179" s="34">
        <v>0.65493789766962196</v>
      </c>
      <c r="VU179" s="34">
        <v>0.65397598577178595</v>
      </c>
      <c r="VV179" s="34">
        <v>0.65301600294381401</v>
      </c>
      <c r="VW179" s="34">
        <v>0.65202414262514696</v>
      </c>
      <c r="VX179" s="34">
        <v>0.65087825196145299</v>
      </c>
      <c r="VY179" s="34">
        <v>0.64981762249543396</v>
      </c>
      <c r="VZ179" s="34">
        <v>0.64896804082945392</v>
      </c>
      <c r="WA179" s="34">
        <v>0.6481178312619561</v>
      </c>
      <c r="WB179" s="34">
        <v>0.64719712257606898</v>
      </c>
      <c r="WC179" s="34">
        <v>0.64613407770879805</v>
      </c>
      <c r="WD179" s="34">
        <v>0.64496558050198205</v>
      </c>
      <c r="WE179" s="34">
        <v>0.64374399359619205</v>
      </c>
      <c r="WF179" s="34">
        <v>0.64243315020477898</v>
      </c>
      <c r="WG179" s="34">
        <v>0.64110294505365206</v>
      </c>
      <c r="WH179" s="34">
        <v>0.63977698857593601</v>
      </c>
      <c r="WI179" s="34">
        <v>0.63853099906354105</v>
      </c>
      <c r="WJ179" s="34">
        <v>0.63737963389687502</v>
      </c>
      <c r="WK179" s="34">
        <v>0.63624725251582903</v>
      </c>
      <c r="WL179" s="34">
        <v>0.63510866332492699</v>
      </c>
      <c r="WM179" s="34">
        <v>0.63396718585480005</v>
      </c>
      <c r="WN179" s="34">
        <v>0.63283986300628003</v>
      </c>
      <c r="WO179" s="34">
        <v>0.63165938660797805</v>
      </c>
      <c r="WP179" s="34">
        <v>0.63042028519179705</v>
      </c>
      <c r="WQ179" s="34">
        <v>0.62912294878654695</v>
      </c>
      <c r="WR179" s="34">
        <v>0.62775572316950601</v>
      </c>
      <c r="WS179" s="34">
        <v>0.62633062666281003</v>
      </c>
      <c r="WT179" s="34">
        <v>0.62487001466547498</v>
      </c>
      <c r="WU179" s="34">
        <v>0.62341070867397907</v>
      </c>
      <c r="WV179" s="34">
        <v>0.62193803760687305</v>
      </c>
      <c r="WW179" s="34">
        <v>0.62044161068459092</v>
      </c>
      <c r="WX179" s="34">
        <v>0.61890965291475597</v>
      </c>
      <c r="WY179" s="34">
        <v>0.61736430918386997</v>
      </c>
      <c r="WZ179" s="34">
        <v>0.61580723894321898</v>
      </c>
      <c r="XA179" s="34">
        <v>0.61422736349677598</v>
      </c>
      <c r="XB179" s="34">
        <v>0.61265091156306395</v>
      </c>
      <c r="XC179" s="34">
        <v>0.61105450269059502</v>
      </c>
      <c r="XD179" s="34">
        <v>0.60943767329028398</v>
      </c>
      <c r="XE179" s="34">
        <v>0.60784728962616497</v>
      </c>
      <c r="XF179" s="34">
        <v>0.60628582965036404</v>
      </c>
      <c r="XG179" s="34">
        <v>0.60473196988718003</v>
      </c>
      <c r="XH179" t="s">
        <v>843</v>
      </c>
      <c r="XI179" t="s">
        <v>1300</v>
      </c>
      <c r="XJ179" s="34">
        <v>0.56471633810383104</v>
      </c>
      <c r="XK179" s="34">
        <v>0.566248779325911</v>
      </c>
      <c r="XL179" s="34">
        <v>0.56798461990287397</v>
      </c>
      <c r="XM179" s="34">
        <v>0.56993023140702403</v>
      </c>
      <c r="XN179" s="34">
        <v>0.57212026035374797</v>
      </c>
      <c r="XO179" s="34">
        <v>0.57465911649402801</v>
      </c>
      <c r="XP179" s="34">
        <v>0.57734019432017503</v>
      </c>
      <c r="XQ179" s="34">
        <v>0.58033165345369797</v>
      </c>
      <c r="XR179" s="34">
        <v>0.583535357862903</v>
      </c>
      <c r="XS179" s="34">
        <v>0.58650996746246198</v>
      </c>
      <c r="XT179" s="34">
        <v>0.58903675629558494</v>
      </c>
      <c r="XU179" s="34">
        <v>0.59132071611660997</v>
      </c>
      <c r="XV179" s="34">
        <v>0.59351905351783107</v>
      </c>
      <c r="XW179" s="34">
        <v>0.59560194054956295</v>
      </c>
      <c r="XX179" s="34">
        <v>0.59774138813571898</v>
      </c>
      <c r="XY179" s="34">
        <v>0.60009518946002505</v>
      </c>
      <c r="XZ179" s="34">
        <v>0.60226303215162702</v>
      </c>
      <c r="YA179" s="34">
        <v>0.60395682058549394</v>
      </c>
      <c r="YB179" s="34">
        <v>0.60539704045459208</v>
      </c>
      <c r="YC179" s="34">
        <v>0.60669942390209697</v>
      </c>
      <c r="YD179" s="34">
        <v>0.607975021877316</v>
      </c>
      <c r="YE179" s="34">
        <v>0.60949823572689399</v>
      </c>
      <c r="YF179" s="34">
        <v>0.61091095026610998</v>
      </c>
      <c r="YG179" s="34">
        <v>0.61196277216649297</v>
      </c>
      <c r="YH179" s="34">
        <v>0.61287056832197695</v>
      </c>
      <c r="YI179" s="34">
        <v>0.61367670525333895</v>
      </c>
      <c r="YJ179" s="34">
        <v>0.61432930941422903</v>
      </c>
      <c r="YK179" s="34">
        <v>0.61483256031009703</v>
      </c>
      <c r="YL179" s="34">
        <v>0.615205500282198</v>
      </c>
      <c r="YM179" s="34">
        <v>0.61536249809212296</v>
      </c>
      <c r="YN179" s="34">
        <v>0.615391045085665</v>
      </c>
      <c r="YO179" s="34">
        <v>0.61535077075410793</v>
      </c>
      <c r="YP179" s="34">
        <v>0.61540539048445098</v>
      </c>
      <c r="YQ179" s="34">
        <v>0.61561425882290399</v>
      </c>
      <c r="YR179" s="34">
        <v>0.61586005083202799</v>
      </c>
      <c r="YS179" s="34">
        <v>0.61612606717985097</v>
      </c>
      <c r="YT179" s="34">
        <v>0.61637212174974798</v>
      </c>
      <c r="YU179" s="34">
        <v>0.61662063780935905</v>
      </c>
      <c r="YV179" s="34">
        <v>0.61679367082043601</v>
      </c>
      <c r="YW179" s="34">
        <v>0.61685172297275503</v>
      </c>
      <c r="YX179" s="34">
        <v>0.61688572960356103</v>
      </c>
      <c r="YY179" s="34">
        <v>0.61696201076666002</v>
      </c>
      <c r="YZ179" s="34">
        <v>0.61713403408366196</v>
      </c>
      <c r="ZA179" s="34">
        <v>0.61732540120673496</v>
      </c>
      <c r="ZB179" s="34">
        <v>0.61747190656219697</v>
      </c>
      <c r="ZC179" s="34">
        <v>0.61753873733172293</v>
      </c>
      <c r="ZD179" s="34">
        <v>0.61748881319441307</v>
      </c>
      <c r="ZE179" s="34">
        <v>0.61733747032120401</v>
      </c>
      <c r="ZF179" s="34">
        <v>0.61698575877156803</v>
      </c>
      <c r="ZG179" s="34">
        <v>0.61643583416455494</v>
      </c>
      <c r="ZH179" s="34">
        <v>0.61577449747214996</v>
      </c>
      <c r="ZI179" s="34">
        <v>0.61486291064880594</v>
      </c>
      <c r="ZJ179" s="34">
        <v>0.61377834711284596</v>
      </c>
      <c r="ZK179" s="34">
        <v>0.61269069137014798</v>
      </c>
      <c r="ZL179" s="34">
        <v>0.61157463955065905</v>
      </c>
      <c r="ZM179" s="34">
        <v>0.610399548349708</v>
      </c>
      <c r="ZN179" s="34">
        <v>0.60916117752227206</v>
      </c>
      <c r="ZO179" s="34">
        <v>0.60788340829157095</v>
      </c>
      <c r="ZP179" s="34">
        <v>0.60665662677419097</v>
      </c>
      <c r="ZQ179" s="34">
        <v>0.60540511220184601</v>
      </c>
      <c r="ZR179" s="34">
        <v>0.60397311748596605</v>
      </c>
      <c r="ZS179" s="34">
        <v>0.60262623028019702</v>
      </c>
      <c r="ZT179" s="34">
        <v>0.60148382379022203</v>
      </c>
      <c r="ZU179" s="34">
        <v>0.60033820002243499</v>
      </c>
      <c r="ZV179" s="34">
        <v>0.59914157725201</v>
      </c>
      <c r="ZW179" s="34">
        <v>0.59782425596149102</v>
      </c>
      <c r="ZX179" s="34">
        <v>0.59643952852633797</v>
      </c>
      <c r="ZY179" s="34">
        <v>0.59504223909121901</v>
      </c>
      <c r="ZZ179" s="34">
        <v>0.59358355603610702</v>
      </c>
      <c r="AAA179" s="34">
        <v>0.59211022727880402</v>
      </c>
      <c r="AAB179" s="34">
        <v>0.59062469055872202</v>
      </c>
      <c r="AAC179" s="34">
        <v>0.58920553377554907</v>
      </c>
      <c r="AAD179" s="34">
        <v>0.58783527716221196</v>
      </c>
      <c r="AAE179" s="34">
        <v>0.58642370445451808</v>
      </c>
      <c r="AAF179" s="34">
        <v>0.58503337484060902</v>
      </c>
      <c r="AAG179" s="34">
        <v>0.58367235833281805</v>
      </c>
      <c r="AAH179" s="34">
        <v>0.58235575503233006</v>
      </c>
      <c r="AAI179" s="34">
        <v>0.58106481612073302</v>
      </c>
      <c r="AAJ179" s="34">
        <v>0.57973795253053506</v>
      </c>
      <c r="AAK179" s="34">
        <v>0.57832735287751003</v>
      </c>
      <c r="AAL179" s="34">
        <v>0.57683912533594106</v>
      </c>
      <c r="AAM179" s="34">
        <v>0.57529598738270005</v>
      </c>
      <c r="AAN179" s="34">
        <v>0.57368059915590597</v>
      </c>
      <c r="AAO179" s="34">
        <v>0.57205784088559397</v>
      </c>
      <c r="AAP179" s="34">
        <v>0.57042661732443301</v>
      </c>
      <c r="AAQ179" s="34">
        <v>0.56877457633728201</v>
      </c>
      <c r="AAR179" s="34">
        <v>0.567099965766661</v>
      </c>
      <c r="AAS179" s="34">
        <v>0.56541622032428995</v>
      </c>
      <c r="AAT179" s="34">
        <v>0.563744052601163</v>
      </c>
      <c r="AAU179" s="34">
        <v>0.56205918680751599</v>
      </c>
      <c r="AAV179" s="34">
        <v>0.56036360674146601</v>
      </c>
      <c r="AAW179" s="34">
        <v>0.55863833287791298</v>
      </c>
      <c r="AAX179" s="34">
        <v>0.55692131493864205</v>
      </c>
      <c r="AAY179" s="34">
        <v>0.55523608352033305</v>
      </c>
      <c r="AAZ179" s="34">
        <v>0.553566749357847</v>
      </c>
      <c r="ABA179" s="34">
        <v>0.55191604808831396</v>
      </c>
      <c r="ABB179" s="34">
        <v>0.55028792027469398</v>
      </c>
      <c r="ABC179" s="34">
        <v>0.548659858748624</v>
      </c>
      <c r="ABD179" s="34">
        <v>0.54701315991436206</v>
      </c>
      <c r="ABE179" s="34">
        <v>0.54539697750678295</v>
      </c>
      <c r="ABF179" s="34">
        <v>0.54381624369646597</v>
      </c>
      <c r="ABG179" t="s">
        <v>843</v>
      </c>
      <c r="ABH179" t="s">
        <v>843</v>
      </c>
      <c r="ABI179" t="s">
        <v>1300</v>
      </c>
      <c r="ABJ179" s="34">
        <v>0.48188090124962896</v>
      </c>
      <c r="ABK179" s="34">
        <v>0.48460934648979198</v>
      </c>
      <c r="ABL179" s="34">
        <v>0.48706455256866199</v>
      </c>
      <c r="ABM179" s="34">
        <v>0.48927716018007206</v>
      </c>
      <c r="ABN179" s="34">
        <v>0.49126338691885002</v>
      </c>
      <c r="ABO179" s="34">
        <v>0.49307455843107695</v>
      </c>
      <c r="ABP179" s="34">
        <v>0.49489858772572803</v>
      </c>
      <c r="ABQ179" s="34">
        <v>0.49733727854586202</v>
      </c>
      <c r="ABR179" s="34">
        <v>0.50111437432775996</v>
      </c>
      <c r="ABS179" s="34">
        <v>0.50572325118161598</v>
      </c>
      <c r="ABT179" s="34">
        <v>0.50990213896882597</v>
      </c>
      <c r="ABU179" s="34">
        <v>0.513702204065277</v>
      </c>
      <c r="ABV179" s="34">
        <v>0.51747467623355303</v>
      </c>
      <c r="ABW179" s="34">
        <v>0.52107296373777701</v>
      </c>
      <c r="ABX179" s="34">
        <v>0.52453591739993599</v>
      </c>
      <c r="ABY179" s="34">
        <v>0.52803407486642495</v>
      </c>
      <c r="ABZ179" s="34">
        <v>0.53150910467531498</v>
      </c>
      <c r="ACA179" s="34">
        <v>0.53476727889045694</v>
      </c>
      <c r="ACB179" s="34">
        <v>0.53771631575749801</v>
      </c>
      <c r="ACC179" s="34">
        <v>0.54047154095529404</v>
      </c>
      <c r="ACD179" s="34">
        <v>0.54325101588494495</v>
      </c>
      <c r="ACE179" s="34">
        <v>0.54587525863114794</v>
      </c>
      <c r="ACF179" s="34">
        <v>0.54800939838450802</v>
      </c>
      <c r="ACG179" s="34">
        <v>0.54982854652066204</v>
      </c>
      <c r="ACH179" s="34">
        <v>0.55160218347782497</v>
      </c>
      <c r="ACI179" s="34">
        <v>0.55345848939188502</v>
      </c>
      <c r="ACJ179" s="34">
        <v>0.55539298614678401</v>
      </c>
      <c r="ACK179" s="34">
        <v>0.557311303821444</v>
      </c>
      <c r="ACL179" s="34">
        <v>0.55919086301323706</v>
      </c>
      <c r="ACM179" s="34">
        <v>0.56093789438439801</v>
      </c>
      <c r="ACN179" s="34">
        <v>0.56259624656520002</v>
      </c>
      <c r="ACO179" s="34">
        <v>0.56410589597257899</v>
      </c>
      <c r="ACP179" s="34">
        <v>0.56548538868286302</v>
      </c>
      <c r="ACQ179" s="34">
        <v>0.56677588875703999</v>
      </c>
      <c r="ACR179" s="34">
        <v>0.56789493632186494</v>
      </c>
      <c r="ACS179" s="34">
        <v>0.56889708678909301</v>
      </c>
      <c r="ACT179" s="34">
        <v>0.56985415331060307</v>
      </c>
      <c r="ACU179" s="34">
        <v>0.57089403458670396</v>
      </c>
      <c r="ACV179" s="34">
        <v>0.57202100763471597</v>
      </c>
      <c r="ACW179" s="34">
        <v>0.57316798679443304</v>
      </c>
      <c r="ACX179" s="34">
        <v>0.57434119247219007</v>
      </c>
      <c r="ACY179" s="34">
        <v>0.57548553192029506</v>
      </c>
      <c r="ACZ179" s="34">
        <v>0.57663505919726898</v>
      </c>
      <c r="ADA179" s="34">
        <v>0.577711875180833</v>
      </c>
      <c r="ADB179" s="34">
        <v>0.57864562659673902</v>
      </c>
      <c r="ADC179" s="34">
        <v>0.57952342609226593</v>
      </c>
      <c r="ADD179" s="34">
        <v>0.58039064431577503</v>
      </c>
      <c r="ADE179" s="34">
        <v>0.58128880848312603</v>
      </c>
      <c r="ADF179" s="34">
        <v>0.58220148468256194</v>
      </c>
      <c r="ADG179" s="34">
        <v>0.58307720235595195</v>
      </c>
      <c r="ADH179" s="34">
        <v>0.58386050216185503</v>
      </c>
      <c r="ADI179" s="34">
        <v>0.58452304039249003</v>
      </c>
      <c r="ADJ179" s="34">
        <v>0.58509485522957494</v>
      </c>
      <c r="ADK179" s="34">
        <v>0.58546993094251998</v>
      </c>
      <c r="ADL179" s="34">
        <v>0.58564725174436494</v>
      </c>
      <c r="ADM179" s="34">
        <v>0.58572998418713396</v>
      </c>
      <c r="ADN179" s="34">
        <v>0.58559519514945102</v>
      </c>
      <c r="ADO179" s="34">
        <v>0.58529173179858396</v>
      </c>
      <c r="ADP179" s="34">
        <v>0.58498538080647</v>
      </c>
      <c r="ADQ179" s="34">
        <v>0.58464721380499196</v>
      </c>
      <c r="ADR179" s="34">
        <v>0.58422861575909402</v>
      </c>
      <c r="ADS179" s="34">
        <v>0.58373460760557594</v>
      </c>
      <c r="ADT179" s="34">
        <v>0.58317181244403893</v>
      </c>
      <c r="ADU179" s="34">
        <v>0.58262317681442999</v>
      </c>
      <c r="ADV179" s="34">
        <v>0.58205818902980699</v>
      </c>
      <c r="ADW179" s="34">
        <v>0.58132206118349794</v>
      </c>
      <c r="ADX179" s="34">
        <v>0.58066280279552995</v>
      </c>
      <c r="ADY179" s="34">
        <v>0.58022987701599193</v>
      </c>
      <c r="ADZ179" s="34">
        <v>0.579792078033741</v>
      </c>
      <c r="AEA179" s="34">
        <v>0.57927524529996799</v>
      </c>
      <c r="AEB179" s="34">
        <v>0.57864224781501494</v>
      </c>
      <c r="AEC179" s="34">
        <v>0.57793481509126599</v>
      </c>
      <c r="AED179" s="34">
        <v>0.57716882940740399</v>
      </c>
      <c r="AEE179" s="34">
        <v>0.57632247473671694</v>
      </c>
      <c r="AEF179" s="34">
        <v>0.57545873241600998</v>
      </c>
      <c r="AEG179" s="34">
        <v>0.57456948715511202</v>
      </c>
      <c r="AEH179" s="34">
        <v>0.57374352728441302</v>
      </c>
      <c r="AEI179" s="34">
        <v>0.57297196885494206</v>
      </c>
      <c r="AEJ179" s="34">
        <v>0.57217393544738693</v>
      </c>
      <c r="AEK179" s="34">
        <v>0.57138806574148393</v>
      </c>
      <c r="AEL179" s="34">
        <v>0.57060226199229303</v>
      </c>
      <c r="AEM179" s="34">
        <v>0.56983195449952906</v>
      </c>
      <c r="AEN179" s="34">
        <v>0.56907847391220001</v>
      </c>
      <c r="AEO179" s="34">
        <v>0.56827739019318102</v>
      </c>
      <c r="AEP179" s="34">
        <v>0.56737553811753305</v>
      </c>
      <c r="AEQ179" s="34">
        <v>0.56640471516800706</v>
      </c>
      <c r="AER179" s="34">
        <v>0.56536612832611599</v>
      </c>
      <c r="AES179" s="34">
        <v>0.56422298681146499</v>
      </c>
      <c r="AET179" s="34">
        <v>0.56304994694672306</v>
      </c>
      <c r="AEU179" s="34">
        <v>0.56186462863363196</v>
      </c>
      <c r="AEV179" s="34">
        <v>0.56064088813927693</v>
      </c>
      <c r="AEW179" s="34">
        <v>0.55939273103417597</v>
      </c>
      <c r="AEX179" s="34">
        <v>0.55815355484883999</v>
      </c>
      <c r="AEY179" s="34">
        <v>0.55693513008391304</v>
      </c>
      <c r="AEZ179" s="34">
        <v>0.55569480149105599</v>
      </c>
      <c r="AFA179" s="34">
        <v>0.55442934928070198</v>
      </c>
      <c r="AFB179" s="34">
        <v>0.55311470655325401</v>
      </c>
      <c r="AFC179" s="34">
        <v>0.55178234336452903</v>
      </c>
      <c r="AFD179" s="34">
        <v>0.55047279728670095</v>
      </c>
      <c r="AFE179" s="34">
        <v>0.54917652697470798</v>
      </c>
      <c r="AFF179" s="34">
        <v>0.54791326611712099</v>
      </c>
      <c r="AFG179" t="s">
        <v>843</v>
      </c>
      <c r="AFH179" t="s">
        <v>843</v>
      </c>
      <c r="AFI179" s="34">
        <v>0.62668000000000001</v>
      </c>
      <c r="AFJ179" s="34">
        <v>0.63075999999999999</v>
      </c>
      <c r="AFK179" s="34">
        <v>0.63131999999999999</v>
      </c>
      <c r="AFL179" s="34">
        <v>0.63031999999999999</v>
      </c>
      <c r="AFM179" s="34">
        <v>0.62841999999999998</v>
      </c>
      <c r="AFN179" s="34">
        <v>0.62714999999999999</v>
      </c>
      <c r="AFO179" s="34">
        <v>0.63141000000000003</v>
      </c>
      <c r="AFP179" s="34">
        <v>0.63127999999999995</v>
      </c>
      <c r="AFQ179" s="34">
        <v>0.64049999999999996</v>
      </c>
      <c r="AFR179" s="34">
        <v>0.63585000000000003</v>
      </c>
      <c r="AFS179" s="34">
        <v>0.63324000000000003</v>
      </c>
      <c r="AFT179" s="34">
        <v>0.64119999999999999</v>
      </c>
      <c r="AFU179" s="34">
        <v>0.63312000000000002</v>
      </c>
      <c r="AFV179" s="34">
        <v>0.63517000000000001</v>
      </c>
      <c r="AFW179" s="34">
        <v>0.61264000000000007</v>
      </c>
      <c r="AFX179" s="34">
        <v>0.61073999999999995</v>
      </c>
      <c r="AFY179" s="34">
        <v>0.61576999999999993</v>
      </c>
      <c r="AFZ179" s="34">
        <v>0.56913999999999998</v>
      </c>
      <c r="AGA179" s="34">
        <v>0.59008000000000005</v>
      </c>
      <c r="AGB179" t="s">
        <v>843</v>
      </c>
      <c r="AGC179" t="s">
        <v>843</v>
      </c>
      <c r="AGD179" t="s">
        <v>843</v>
      </c>
      <c r="AGE179" t="s">
        <v>843</v>
      </c>
      <c r="AGF179" s="34">
        <v>3.6131672561168671E-2</v>
      </c>
      <c r="AGG179" t="s">
        <v>843</v>
      </c>
      <c r="AGH179" t="s">
        <v>843</v>
      </c>
      <c r="AGI179" t="s">
        <v>843</v>
      </c>
      <c r="AGJ179" t="s">
        <v>843</v>
      </c>
      <c r="AGK179" t="s">
        <v>843</v>
      </c>
      <c r="AGL179" t="s">
        <v>843</v>
      </c>
      <c r="AGM179" t="s">
        <v>843</v>
      </c>
      <c r="AGN179" t="s">
        <v>843</v>
      </c>
      <c r="AGO179" s="34">
        <v>0.40700000000000003</v>
      </c>
      <c r="AGP179" s="34">
        <v>2021</v>
      </c>
      <c r="AGQ179" t="s">
        <v>832</v>
      </c>
      <c r="AGR179" t="s">
        <v>843</v>
      </c>
      <c r="AGS179" s="34">
        <v>0.03</v>
      </c>
      <c r="AGT179" s="34">
        <v>2021</v>
      </c>
      <c r="AGU179" t="s">
        <v>832</v>
      </c>
      <c r="AGV179" t="s">
        <v>843</v>
      </c>
      <c r="AGW179" s="34">
        <v>0.17800000000000002</v>
      </c>
      <c r="AGX179" s="34">
        <v>2021</v>
      </c>
      <c r="AGY179" t="s">
        <v>832</v>
      </c>
      <c r="AGZ179" t="s">
        <v>843</v>
      </c>
      <c r="AHA179" s="34">
        <v>0.55299999999999994</v>
      </c>
      <c r="AHB179" s="34">
        <v>2021</v>
      </c>
      <c r="AHC179" t="s">
        <v>832</v>
      </c>
      <c r="AHD179" t="s">
        <v>843</v>
      </c>
      <c r="AHE179" s="34">
        <v>0.18100000000000002</v>
      </c>
      <c r="AHF179" s="34">
        <v>2021</v>
      </c>
      <c r="AHG179" t="s">
        <v>832</v>
      </c>
      <c r="AHH179" t="s">
        <v>843</v>
      </c>
      <c r="AHI179" t="s">
        <v>830</v>
      </c>
      <c r="AHJ179" s="34">
        <v>0.19863609969615936</v>
      </c>
      <c r="AHK179" s="34">
        <v>0.20668871700763702</v>
      </c>
      <c r="AHL179" s="34">
        <v>0.22493568062782288</v>
      </c>
      <c r="AHM179" s="34">
        <v>0.25307571887969971</v>
      </c>
      <c r="AHN179" s="34">
        <v>0.26701679825782776</v>
      </c>
      <c r="AHO179" t="s">
        <v>843</v>
      </c>
      <c r="AHP179" s="34"/>
      <c r="AHQ179" s="34"/>
      <c r="AHR179" s="34"/>
      <c r="AHS179" s="34"/>
      <c r="AHT179" s="34"/>
      <c r="AHU179" t="s">
        <v>843</v>
      </c>
      <c r="AHV179" s="34">
        <v>0.20746253430843353</v>
      </c>
      <c r="AHW179" s="34">
        <v>0.21448493003845215</v>
      </c>
      <c r="AHX179" s="34">
        <v>0.22825364768505096</v>
      </c>
      <c r="AHY179" s="34">
        <v>0.25461924076080322</v>
      </c>
      <c r="AHZ179" s="34">
        <v>0.27155125141143799</v>
      </c>
      <c r="AIA179" t="s">
        <v>832</v>
      </c>
      <c r="AIB179" t="s">
        <v>843</v>
      </c>
      <c r="AIC179" s="34">
        <v>0.21397779881954193</v>
      </c>
      <c r="AID179" s="34">
        <v>0.21560743451118469</v>
      </c>
      <c r="AIE179" s="34">
        <v>0.22481048107147217</v>
      </c>
      <c r="AIF179" s="34">
        <v>0.24931794404983521</v>
      </c>
      <c r="AIG179" s="34">
        <v>0.26256278157234192</v>
      </c>
      <c r="AIH179" t="s">
        <v>924</v>
      </c>
      <c r="AII179" t="s">
        <v>843</v>
      </c>
      <c r="AIJ179" s="34">
        <v>0.2049194872379303</v>
      </c>
      <c r="AIK179" s="34">
        <v>0.20966066420078278</v>
      </c>
      <c r="AIL179" s="34">
        <v>0.22738100588321686</v>
      </c>
      <c r="AIM179" s="34">
        <v>0.25014400482177734</v>
      </c>
      <c r="AIN179" s="34">
        <v>0.26401999592781067</v>
      </c>
      <c r="AIO179" t="s">
        <v>1607</v>
      </c>
      <c r="AIP179" s="34">
        <v>0.25983500480651855</v>
      </c>
      <c r="AIQ179" t="s">
        <v>843</v>
      </c>
      <c r="AIR179" s="34">
        <v>0.24588000000000002</v>
      </c>
      <c r="AIS179" s="34">
        <v>0.23821000000000001</v>
      </c>
      <c r="AIT179" s="34">
        <v>0.25435999999999998</v>
      </c>
      <c r="AIU179" s="34">
        <v>0.26379999999999998</v>
      </c>
      <c r="AIV179" s="34">
        <v>0.27331</v>
      </c>
      <c r="AIW179" s="34">
        <v>0.28344999999999998</v>
      </c>
      <c r="AIX179" t="s">
        <v>843</v>
      </c>
      <c r="AIY179" s="34">
        <v>6.0330000000000002E-2</v>
      </c>
      <c r="AIZ179" s="34">
        <v>5.8070000000000004E-2</v>
      </c>
      <c r="AJA179" s="34">
        <v>6.0979999999999999E-2</v>
      </c>
      <c r="AJB179" s="34">
        <v>6.216E-2</v>
      </c>
      <c r="AJC179" s="34">
        <v>6.3329999999999997E-2</v>
      </c>
      <c r="AJD179" s="34">
        <v>6.4119999999999996E-2</v>
      </c>
      <c r="AJE179" t="s">
        <v>843</v>
      </c>
      <c r="AJF179" s="34">
        <v>5.3186532109975815E-2</v>
      </c>
      <c r="AJG179" s="34">
        <v>5.6053079664707184E-2</v>
      </c>
      <c r="AJH179" s="34">
        <v>6.206917017698288E-2</v>
      </c>
      <c r="AJI179" s="34">
        <v>6.3697829842567444E-2</v>
      </c>
      <c r="AJJ179" s="34">
        <v>5.9386469423770905E-2</v>
      </c>
      <c r="AJK179" t="s">
        <v>830</v>
      </c>
      <c r="AJL179" t="s">
        <v>843</v>
      </c>
      <c r="AJM179" t="s">
        <v>843</v>
      </c>
      <c r="AJN179" s="34">
        <v>4.9128230661153793E-2</v>
      </c>
      <c r="AJO179" s="34">
        <v>4.7074995934963226E-2</v>
      </c>
      <c r="AJP179" s="34">
        <v>4.7388628125190735E-2</v>
      </c>
      <c r="AJQ179" s="34">
        <v>2.9879603534936905E-2</v>
      </c>
      <c r="AJR179" s="34">
        <v>7.2974704205989838E-2</v>
      </c>
      <c r="AJS179" t="s">
        <v>832</v>
      </c>
      <c r="AJT179" t="s">
        <v>843</v>
      </c>
      <c r="AJU179" t="s">
        <v>843</v>
      </c>
      <c r="AJV179" t="s">
        <v>843</v>
      </c>
      <c r="AJW179" s="34">
        <v>3.5776648670434952E-2</v>
      </c>
      <c r="AJX179" s="34">
        <v>3.9788391441106796E-2</v>
      </c>
      <c r="AJY179" s="34">
        <v>4.6376150101423264E-2</v>
      </c>
      <c r="AJZ179" s="34">
        <v>4.91134412586689E-2</v>
      </c>
      <c r="AKA179" s="34">
        <v>4.5746520161628723E-2</v>
      </c>
      <c r="AKB179" t="s">
        <v>830</v>
      </c>
      <c r="AKC179" t="s">
        <v>843</v>
      </c>
      <c r="AKD179" t="s">
        <v>843</v>
      </c>
      <c r="AKE179" t="s">
        <v>843</v>
      </c>
      <c r="AKF179" s="34">
        <v>3.153759241104126E-2</v>
      </c>
      <c r="AKG179" s="34">
        <v>3.0084522441029549E-2</v>
      </c>
      <c r="AKH179" s="34">
        <v>3.0940219759941101E-2</v>
      </c>
      <c r="AKI179" s="34">
        <v>1.3999731279909611E-2</v>
      </c>
      <c r="AKJ179" s="34">
        <v>5.8341547846794128E-2</v>
      </c>
      <c r="AKK179" t="s">
        <v>832</v>
      </c>
      <c r="AKL179" t="s">
        <v>843</v>
      </c>
      <c r="AKM179" s="34">
        <v>3950</v>
      </c>
      <c r="AKN179" t="s">
        <v>832</v>
      </c>
      <c r="AKO179" t="s">
        <v>843</v>
      </c>
      <c r="AKP179" s="34">
        <v>3664.791015625</v>
      </c>
      <c r="AKQ179" t="s">
        <v>830</v>
      </c>
      <c r="AKR179" t="s">
        <v>843</v>
      </c>
      <c r="AKS179" s="34">
        <v>3527.9811567612701</v>
      </c>
      <c r="AKT179" t="s">
        <v>832</v>
      </c>
      <c r="AKU179" t="s">
        <v>843</v>
      </c>
      <c r="AKV179" s="34">
        <v>3498.5098159825302</v>
      </c>
      <c r="AKW179" t="s">
        <v>832</v>
      </c>
      <c r="AKX179" t="s">
        <v>843</v>
      </c>
      <c r="AKY179" s="34">
        <v>0.21278266608715057</v>
      </c>
      <c r="AKZ179" s="34">
        <v>0.22766868770122528</v>
      </c>
      <c r="ALA179" s="34">
        <v>0.23904313147068024</v>
      </c>
      <c r="ALB179" s="34">
        <v>0.24902427196502686</v>
      </c>
      <c r="ALC179" s="34">
        <v>0.25893056392669678</v>
      </c>
      <c r="ALD179" t="s">
        <v>830</v>
      </c>
      <c r="ALE179" t="s">
        <v>843</v>
      </c>
      <c r="ALF179" t="s">
        <v>843</v>
      </c>
      <c r="ALG179" t="s">
        <v>843</v>
      </c>
      <c r="ALH179" s="34">
        <v>0.22160913050174713</v>
      </c>
      <c r="ALI179" s="34">
        <v>0.23546493053436279</v>
      </c>
      <c r="ALJ179" s="34">
        <v>0.2423611581325531</v>
      </c>
      <c r="ALK179" s="34">
        <v>0.25056794285774231</v>
      </c>
      <c r="ALL179" s="34">
        <v>0.26346567273139954</v>
      </c>
      <c r="ALM179" t="s">
        <v>832</v>
      </c>
    </row>
    <row r="180" spans="1:1001">
      <c r="A180" t="s">
        <v>512</v>
      </c>
      <c r="B180" t="s">
        <v>128</v>
      </c>
      <c r="C180" t="s">
        <v>361</v>
      </c>
      <c r="D180" s="34">
        <v>3.8932666182518005E-2</v>
      </c>
      <c r="E180" t="s">
        <v>432</v>
      </c>
      <c r="F180" s="34">
        <v>5.038641020655632E-2</v>
      </c>
      <c r="G180" t="s">
        <v>1464</v>
      </c>
      <c r="H180" s="34">
        <v>5.1183316856622696E-2</v>
      </c>
      <c r="I180" t="s">
        <v>1294</v>
      </c>
      <c r="J180" s="34">
        <v>5.0969574600458145E-2</v>
      </c>
      <c r="K180" t="s">
        <v>1521</v>
      </c>
      <c r="L180" s="34">
        <v>5.8102771639823914E-2</v>
      </c>
      <c r="M180" t="s">
        <v>432</v>
      </c>
      <c r="N180" s="34">
        <v>0.56203269958496094</v>
      </c>
      <c r="O180" s="34">
        <v>0.66960680484771729</v>
      </c>
      <c r="P180" t="s">
        <v>432</v>
      </c>
      <c r="Q180" s="34">
        <v>0.56203269958496094</v>
      </c>
      <c r="R180" t="s">
        <v>432</v>
      </c>
      <c r="S180" s="34">
        <v>0.53457933664321899</v>
      </c>
      <c r="T180" t="s">
        <v>432</v>
      </c>
      <c r="U180" s="34">
        <v>0.44906827807426453</v>
      </c>
      <c r="V180" t="s">
        <v>432</v>
      </c>
      <c r="W180" t="s">
        <v>843</v>
      </c>
      <c r="X180" t="s">
        <v>1464</v>
      </c>
      <c r="Y180" s="34">
        <v>0.56311589479446411</v>
      </c>
      <c r="Z180" s="34">
        <v>0.67164218425750732</v>
      </c>
      <c r="AA180" t="s">
        <v>1464</v>
      </c>
      <c r="AB180" s="34">
        <v>0.56311589479446411</v>
      </c>
      <c r="AC180" t="s">
        <v>1464</v>
      </c>
      <c r="AD180" s="34">
        <v>0.54142433404922485</v>
      </c>
      <c r="AE180" t="s">
        <v>1464</v>
      </c>
      <c r="AF180" s="34">
        <v>0.45559608936309814</v>
      </c>
      <c r="AG180" t="s">
        <v>1464</v>
      </c>
      <c r="AH180" t="s">
        <v>843</v>
      </c>
      <c r="AI180" t="s">
        <v>1294</v>
      </c>
      <c r="AJ180" s="34">
        <v>0.5597684383392334</v>
      </c>
      <c r="AK180" s="34">
        <v>0.66310286521911621</v>
      </c>
      <c r="AL180" t="s">
        <v>1294</v>
      </c>
      <c r="AM180" s="34">
        <v>0.5597684383392334</v>
      </c>
      <c r="AN180" t="s">
        <v>1294</v>
      </c>
      <c r="AO180" s="34">
        <v>0.54278749227523804</v>
      </c>
      <c r="AP180" t="s">
        <v>1294</v>
      </c>
      <c r="AQ180" s="34">
        <v>0.45532712340354919</v>
      </c>
      <c r="AR180" t="s">
        <v>1294</v>
      </c>
      <c r="AS180" t="s">
        <v>843</v>
      </c>
      <c r="AT180" t="s">
        <v>1521</v>
      </c>
      <c r="AU180" s="34">
        <v>0.57970792055130005</v>
      </c>
      <c r="AV180" s="34">
        <v>0.67447340488433838</v>
      </c>
      <c r="AW180" t="s">
        <v>1521</v>
      </c>
      <c r="AX180" s="34">
        <v>0.57970792055130005</v>
      </c>
      <c r="AY180" t="s">
        <v>1521</v>
      </c>
      <c r="AZ180" s="34">
        <v>0.54026424884796143</v>
      </c>
      <c r="BA180" t="s">
        <v>1521</v>
      </c>
      <c r="BB180" s="34">
        <v>0.47570690512657166</v>
      </c>
      <c r="BC180" t="s">
        <v>1521</v>
      </c>
      <c r="BD180" t="s">
        <v>843</v>
      </c>
      <c r="BE180" s="34">
        <v>0.58819277510011359</v>
      </c>
      <c r="BF180" t="s">
        <v>1594</v>
      </c>
      <c r="BG180" t="s">
        <v>843</v>
      </c>
      <c r="BH180" t="s">
        <v>432</v>
      </c>
      <c r="BI180" s="34">
        <v>2.6651654243469238</v>
      </c>
      <c r="BJ180" t="s">
        <v>819</v>
      </c>
      <c r="BK180" s="34">
        <v>2.3257825374603271</v>
      </c>
      <c r="BL180" t="s">
        <v>1294</v>
      </c>
      <c r="BM180" s="34">
        <v>2.2501125335693359</v>
      </c>
      <c r="BN180" t="s">
        <v>1521</v>
      </c>
      <c r="BO180" s="34">
        <v>2.5985469818115234</v>
      </c>
      <c r="BP180" t="s">
        <v>843</v>
      </c>
      <c r="BQ180" s="34">
        <v>2.2858028411865234</v>
      </c>
      <c r="BR180" t="s">
        <v>830</v>
      </c>
      <c r="BS180" s="34">
        <v>1.9</v>
      </c>
      <c r="BT180" t="s">
        <v>843</v>
      </c>
      <c r="BU180" s="34">
        <v>2.1263275146484375</v>
      </c>
      <c r="BV180" t="s">
        <v>1563</v>
      </c>
      <c r="BW180" t="s">
        <v>843</v>
      </c>
      <c r="BX180" s="34">
        <v>1.738595724105835</v>
      </c>
      <c r="BY180" t="s">
        <v>924</v>
      </c>
      <c r="BZ180" t="s">
        <v>843</v>
      </c>
      <c r="CA180" t="s">
        <v>432</v>
      </c>
      <c r="CB180" s="34">
        <v>4.5460592955350876E-3</v>
      </c>
      <c r="CC180" s="34">
        <v>3.1202083919197321E-3</v>
      </c>
      <c r="CD180" s="34">
        <v>2.7731293812394142E-3</v>
      </c>
      <c r="CE180" s="34">
        <v>2.1308453287929296E-3</v>
      </c>
      <c r="CF180" s="34">
        <v>2.1308911964297295E-3</v>
      </c>
      <c r="CG180" t="s">
        <v>843</v>
      </c>
      <c r="CH180" t="s">
        <v>819</v>
      </c>
      <c r="CI180" s="34">
        <v>7.4816811829805374E-3</v>
      </c>
      <c r="CJ180" s="34">
        <v>7.0269340649247169E-3</v>
      </c>
      <c r="CK180" s="34">
        <v>7.1388334035873413E-3</v>
      </c>
      <c r="CL180" s="34">
        <v>7.3198112659156322E-3</v>
      </c>
      <c r="CM180" s="34">
        <v>7.4840020388364792E-3</v>
      </c>
      <c r="CN180" t="s">
        <v>843</v>
      </c>
      <c r="CO180" t="s">
        <v>1294</v>
      </c>
      <c r="CP180" s="34">
        <v>7.2235362604260445E-3</v>
      </c>
      <c r="CQ180" s="34">
        <v>7.1482495404779911E-3</v>
      </c>
      <c r="CR180" s="34">
        <v>7.3629091493785381E-3</v>
      </c>
      <c r="CS180" s="34">
        <v>7.5547792948782444E-3</v>
      </c>
      <c r="CT180" s="34">
        <v>7.6963719911873341E-3</v>
      </c>
      <c r="CU180" t="s">
        <v>843</v>
      </c>
      <c r="CV180" t="s">
        <v>1521</v>
      </c>
      <c r="CW180" s="34">
        <v>7.1944608353078365E-3</v>
      </c>
      <c r="CX180" s="34">
        <v>7.3249028064310551E-3</v>
      </c>
      <c r="CY180" s="34">
        <v>7.5084264390170574E-3</v>
      </c>
      <c r="CZ180" s="34">
        <v>7.6970416121184826E-3</v>
      </c>
      <c r="DA180" s="34">
        <v>7.8413132578134537E-3</v>
      </c>
      <c r="DB180" t="s">
        <v>843</v>
      </c>
      <c r="DC180" s="34">
        <v>9.6544361114501953</v>
      </c>
      <c r="DD180" s="34">
        <v>10.304871559143066</v>
      </c>
      <c r="DE180" s="34">
        <v>10.805102348327637</v>
      </c>
      <c r="DF180" s="34">
        <v>11.316709518432617</v>
      </c>
      <c r="DG180" s="34">
        <v>11.854930877685547</v>
      </c>
      <c r="DH180" t="s">
        <v>1464</v>
      </c>
      <c r="DI180" t="s">
        <v>843</v>
      </c>
      <c r="DJ180" s="34">
        <v>10.066763877868652</v>
      </c>
      <c r="DK180" s="34">
        <v>10.614513397216797</v>
      </c>
      <c r="DL180" s="34">
        <v>11.108552932739258</v>
      </c>
      <c r="DM180" s="34">
        <v>11.635834693908691</v>
      </c>
      <c r="DN180" s="34">
        <v>12.191333770751953</v>
      </c>
      <c r="DO180" t="s">
        <v>1294</v>
      </c>
      <c r="DP180" t="s">
        <v>843</v>
      </c>
      <c r="DQ180" s="34">
        <v>12.420889854431152</v>
      </c>
      <c r="DR180" t="s">
        <v>1521</v>
      </c>
      <c r="DS180" t="s">
        <v>843</v>
      </c>
      <c r="DT180" t="s">
        <v>843</v>
      </c>
      <c r="DU180" s="34">
        <v>12.5</v>
      </c>
      <c r="DV180" t="s">
        <v>1461</v>
      </c>
      <c r="DW180" t="s">
        <v>843</v>
      </c>
      <c r="DX180" t="s">
        <v>843</v>
      </c>
      <c r="DY180" t="s">
        <v>432</v>
      </c>
      <c r="DZ180" s="34">
        <v>2.481936477124691E-2</v>
      </c>
      <c r="EA180" s="34">
        <v>2.503264881670475E-2</v>
      </c>
      <c r="EB180" s="34">
        <v>1.7595905810594559E-2</v>
      </c>
      <c r="EC180" s="34">
        <v>1.2619415298104286E-2</v>
      </c>
      <c r="ED180" s="34">
        <v>1.6849687322974205E-2</v>
      </c>
      <c r="EE180" t="s">
        <v>843</v>
      </c>
      <c r="EF180" t="s">
        <v>819</v>
      </c>
      <c r="EG180" s="34">
        <v>1.7666719853878021E-2</v>
      </c>
      <c r="EH180" s="34">
        <v>1.427071075886488E-2</v>
      </c>
      <c r="EI180" s="34">
        <v>8.6680473759770393E-3</v>
      </c>
      <c r="EJ180" s="34">
        <v>8.8401492685079575E-3</v>
      </c>
      <c r="EK180" s="34">
        <v>9.6555042546242476E-5</v>
      </c>
      <c r="EL180" t="s">
        <v>843</v>
      </c>
      <c r="EM180" t="s">
        <v>1294</v>
      </c>
      <c r="EN180" s="34">
        <v>1.2969694100320339E-2</v>
      </c>
      <c r="EO180" s="34">
        <v>1.1766191571950912E-2</v>
      </c>
      <c r="EP180" s="34">
        <v>9.1050146147608757E-3</v>
      </c>
      <c r="EQ180" s="34">
        <v>7.8083248808979988E-3</v>
      </c>
      <c r="ER180" s="34">
        <v>2.8642605990171432E-2</v>
      </c>
      <c r="ES180" t="s">
        <v>843</v>
      </c>
      <c r="ET180" t="s">
        <v>1521</v>
      </c>
      <c r="EU180" s="34">
        <v>1.5907211229205132E-2</v>
      </c>
      <c r="EV180" s="34">
        <v>1.2489783577620983E-2</v>
      </c>
      <c r="EW180" s="34">
        <v>1.4914906583726406E-2</v>
      </c>
      <c r="EX180" s="34">
        <v>2.0616885274648666E-2</v>
      </c>
      <c r="EY180" s="34">
        <v>1.9404446706175804E-2</v>
      </c>
      <c r="EZ180" t="s">
        <v>843</v>
      </c>
      <c r="FA180" t="s">
        <v>1594</v>
      </c>
      <c r="FB180" s="34">
        <v>8.9817559346556664E-3</v>
      </c>
      <c r="FC180" s="34">
        <v>6.6475635394454002E-3</v>
      </c>
      <c r="FD180" s="34">
        <v>5.2690906450152397E-3</v>
      </c>
      <c r="FE180" s="34">
        <v>1.2379046529531479E-2</v>
      </c>
      <c r="FF180" s="34">
        <v>1.2114584445953369E-2</v>
      </c>
      <c r="FG180" t="s">
        <v>843</v>
      </c>
      <c r="FH180" s="34">
        <v>1.4051273465156555E-2</v>
      </c>
      <c r="FI180" s="34">
        <v>1.0216022841632366E-2</v>
      </c>
      <c r="FJ180" s="34">
        <v>9.1492338106036186E-3</v>
      </c>
      <c r="FK180" s="34">
        <v>1.6510080546140671E-2</v>
      </c>
      <c r="FL180" s="34">
        <v>3.5221435129642487E-2</v>
      </c>
      <c r="FM180" t="s">
        <v>843</v>
      </c>
      <c r="FN180" t="s">
        <v>843</v>
      </c>
      <c r="FO180" s="34">
        <v>0.72849999999999993</v>
      </c>
      <c r="FP180" t="s">
        <v>1462</v>
      </c>
      <c r="FQ180" t="s">
        <v>843</v>
      </c>
      <c r="FR180" t="s">
        <v>843</v>
      </c>
      <c r="FS180" s="34">
        <v>0.79510999999999998</v>
      </c>
      <c r="FT180" t="s">
        <v>1462</v>
      </c>
      <c r="FU180" t="s">
        <v>843</v>
      </c>
      <c r="FV180" t="s">
        <v>843</v>
      </c>
      <c r="FW180" s="34">
        <v>0.66174999999999995</v>
      </c>
      <c r="FX180" t="s">
        <v>1462</v>
      </c>
      <c r="FY180" t="s">
        <v>843</v>
      </c>
      <c r="FZ180" s="34">
        <v>-3.3765871077775955E-2</v>
      </c>
      <c r="GA180" s="34">
        <v>-3.1591214239597321E-2</v>
      </c>
      <c r="GB180" s="34">
        <v>-2.2272396832704544E-2</v>
      </c>
      <c r="GC180" s="34">
        <v>-5.7214335538446903E-3</v>
      </c>
      <c r="GD180" s="34">
        <v>4.9073691479861736E-3</v>
      </c>
      <c r="GE180" t="s">
        <v>830</v>
      </c>
      <c r="GF180" t="s">
        <v>843</v>
      </c>
      <c r="GG180" s="34">
        <v>-3.5384934395551682E-2</v>
      </c>
      <c r="GH180" s="34">
        <v>-3.3570528030395508E-2</v>
      </c>
      <c r="GI180" s="34">
        <v>-2.4953171610832214E-2</v>
      </c>
      <c r="GJ180" s="34">
        <v>-1.1266588233411312E-2</v>
      </c>
      <c r="GK180" s="34">
        <v>-2.4242587387561798E-3</v>
      </c>
      <c r="GL180" t="s">
        <v>832</v>
      </c>
      <c r="GM180" t="s">
        <v>843</v>
      </c>
      <c r="GN180" s="34"/>
      <c r="GO180" t="s">
        <v>1460</v>
      </c>
      <c r="GP180" t="s">
        <v>843</v>
      </c>
      <c r="GQ180" t="s">
        <v>843</v>
      </c>
      <c r="GR180" s="34">
        <v>3.4163471311330795E-2</v>
      </c>
      <c r="GS180" s="34">
        <v>3.3317297697067261E-2</v>
      </c>
      <c r="GT180" s="34">
        <v>2.8383538126945496E-2</v>
      </c>
      <c r="GU180" s="34">
        <v>3.1100643798708916E-2</v>
      </c>
      <c r="GV180" s="34">
        <v>2.95591801404953E-2</v>
      </c>
      <c r="GW180" t="s">
        <v>832</v>
      </c>
      <c r="GX180" t="s">
        <v>843</v>
      </c>
      <c r="GY180" t="s">
        <v>843</v>
      </c>
      <c r="GZ180" t="s">
        <v>843</v>
      </c>
      <c r="HA180" t="s">
        <v>843</v>
      </c>
      <c r="HB180" t="s">
        <v>843</v>
      </c>
      <c r="HC180" t="s">
        <v>843</v>
      </c>
      <c r="HD180" t="s">
        <v>843</v>
      </c>
      <c r="HE180" t="s">
        <v>843</v>
      </c>
      <c r="HF180" t="s">
        <v>843</v>
      </c>
      <c r="HG180" t="s">
        <v>843</v>
      </c>
      <c r="HH180" s="34">
        <v>38504431</v>
      </c>
      <c r="HI180" s="34">
        <v>38662862</v>
      </c>
      <c r="HJ180" s="34">
        <v>38647476</v>
      </c>
      <c r="HK180" s="34">
        <v>38621531</v>
      </c>
      <c r="HL180" s="34">
        <v>38596042</v>
      </c>
      <c r="HM180" s="34">
        <v>38575911</v>
      </c>
      <c r="HN180" s="34">
        <v>38547179</v>
      </c>
      <c r="HO180" s="34">
        <v>38521874</v>
      </c>
      <c r="HP180" s="34">
        <v>38522882</v>
      </c>
      <c r="HQ180" s="34">
        <v>38555285</v>
      </c>
      <c r="HR180" s="34">
        <v>38597353</v>
      </c>
      <c r="HS180" s="34">
        <v>38620847</v>
      </c>
      <c r="HT180" s="34">
        <v>38625874</v>
      </c>
      <c r="HU180" s="34">
        <v>38607353</v>
      </c>
      <c r="HV180" s="34">
        <v>38581872</v>
      </c>
      <c r="HW180" s="34">
        <v>38553146</v>
      </c>
      <c r="HX180" s="34">
        <v>38532113</v>
      </c>
      <c r="HY180" s="34">
        <v>38532812</v>
      </c>
      <c r="HZ180" s="34">
        <v>38521457</v>
      </c>
      <c r="IA180" s="34">
        <v>38493601</v>
      </c>
      <c r="IB180" s="34">
        <v>38428366</v>
      </c>
      <c r="IC180" s="34">
        <v>38307726</v>
      </c>
      <c r="ID180" s="34">
        <v>39857145</v>
      </c>
      <c r="IE180" s="34">
        <v>41026067</v>
      </c>
      <c r="IF180" s="34">
        <v>40221726</v>
      </c>
      <c r="IG180" s="34">
        <v>39616730</v>
      </c>
      <c r="IH180" s="34">
        <v>39242577</v>
      </c>
      <c r="II180" s="34">
        <v>39047654</v>
      </c>
      <c r="IJ180" s="34">
        <v>38923845</v>
      </c>
      <c r="IK180" s="34">
        <v>38817187</v>
      </c>
      <c r="IL180" s="34">
        <v>38700518</v>
      </c>
      <c r="IM180" s="34">
        <v>38573935</v>
      </c>
      <c r="IN180" s="34">
        <v>38437517</v>
      </c>
      <c r="IO180" s="34">
        <v>38291012</v>
      </c>
      <c r="IP180" s="34">
        <v>38135299</v>
      </c>
      <c r="IQ180" s="34">
        <v>37971541</v>
      </c>
      <c r="IR180" s="34">
        <v>37799685</v>
      </c>
      <c r="IS180" s="34">
        <v>37620296</v>
      </c>
      <c r="IT180" s="34">
        <v>37434342</v>
      </c>
      <c r="IU180" s="34">
        <v>37241771</v>
      </c>
      <c r="IV180" s="34">
        <v>37043145</v>
      </c>
      <c r="IW180" s="34">
        <v>36840499</v>
      </c>
      <c r="IX180" s="34">
        <v>36634491</v>
      </c>
      <c r="IY180" s="34">
        <v>36425187</v>
      </c>
      <c r="IZ180" s="34">
        <v>36214005</v>
      </c>
      <c r="JA180" s="34">
        <v>36001211</v>
      </c>
      <c r="JB180" s="34">
        <v>35787488</v>
      </c>
      <c r="JC180" s="34">
        <v>35573947</v>
      </c>
      <c r="JD180" s="34">
        <v>35359891</v>
      </c>
      <c r="JE180" s="34">
        <v>35145640</v>
      </c>
      <c r="JF180" s="34">
        <v>34932339</v>
      </c>
      <c r="JG180" s="34">
        <v>34718810</v>
      </c>
      <c r="JH180" s="34">
        <v>34504622</v>
      </c>
      <c r="JI180" s="34">
        <v>34290230</v>
      </c>
      <c r="JJ180" s="34">
        <v>34074967</v>
      </c>
      <c r="JK180" s="34">
        <v>33858601</v>
      </c>
      <c r="JL180" s="34">
        <v>33639964</v>
      </c>
      <c r="JM180" s="34">
        <v>33418205</v>
      </c>
      <c r="JN180" s="34">
        <v>33192781.000000004</v>
      </c>
      <c r="JO180" s="34">
        <v>32962466.999999996</v>
      </c>
      <c r="JP180" s="34">
        <v>32726742</v>
      </c>
      <c r="JQ180" s="34">
        <v>32485014</v>
      </c>
      <c r="JR180" s="34">
        <v>32237121</v>
      </c>
      <c r="JS180" s="34">
        <v>31983821</v>
      </c>
      <c r="JT180" s="34">
        <v>31724726</v>
      </c>
      <c r="JU180" s="34">
        <v>31459143</v>
      </c>
      <c r="JV180" s="34">
        <v>31187676</v>
      </c>
      <c r="JW180" s="34">
        <v>30911364</v>
      </c>
      <c r="JX180" s="34">
        <v>30630767</v>
      </c>
      <c r="JY180" s="34">
        <v>30345923</v>
      </c>
      <c r="JZ180" s="34">
        <v>30058215</v>
      </c>
      <c r="KA180" s="34">
        <v>29769211</v>
      </c>
      <c r="KB180" s="34">
        <v>29479475</v>
      </c>
      <c r="KC180" s="34">
        <v>29189712</v>
      </c>
      <c r="KD180" s="34">
        <v>28900583</v>
      </c>
      <c r="KE180" s="34">
        <v>28613166</v>
      </c>
      <c r="KF180" s="34">
        <v>28328679</v>
      </c>
      <c r="KG180" s="34">
        <v>28047959</v>
      </c>
      <c r="KH180" s="34">
        <v>27771353</v>
      </c>
      <c r="KI180" s="34">
        <v>27500057</v>
      </c>
      <c r="KJ180" s="34">
        <v>27235018</v>
      </c>
      <c r="KK180" s="34">
        <v>26975964</v>
      </c>
      <c r="KL180" s="34">
        <v>26723169</v>
      </c>
      <c r="KM180" s="34">
        <v>26476938</v>
      </c>
      <c r="KN180" s="34">
        <v>26237351</v>
      </c>
      <c r="KO180" s="34">
        <v>26004010</v>
      </c>
      <c r="KP180" s="34">
        <v>25776907</v>
      </c>
      <c r="KQ180" s="34">
        <v>25555912</v>
      </c>
      <c r="KR180" s="34">
        <v>25340357</v>
      </c>
      <c r="KS180" s="34">
        <v>25130396</v>
      </c>
      <c r="KT180" s="34">
        <v>24926208</v>
      </c>
      <c r="KU180" s="34">
        <v>24727265</v>
      </c>
      <c r="KV180" s="34">
        <v>24532860</v>
      </c>
      <c r="KW180" s="34">
        <v>24342279</v>
      </c>
      <c r="KX180" s="34">
        <v>24154786</v>
      </c>
      <c r="KY180" s="34">
        <v>23970225</v>
      </c>
      <c r="KZ180" s="34">
        <v>23788547</v>
      </c>
      <c r="LA180" s="34">
        <v>23609585</v>
      </c>
      <c r="LB180" s="34">
        <v>23432809</v>
      </c>
      <c r="LC180" s="34">
        <v>23257158</v>
      </c>
      <c r="LD180" s="34">
        <v>23082363</v>
      </c>
      <c r="LE180" t="s">
        <v>843</v>
      </c>
      <c r="LF180" t="s">
        <v>843</v>
      </c>
      <c r="LG180" t="s">
        <v>843</v>
      </c>
      <c r="LH180" s="34">
        <v>3.8895753677934408E-3</v>
      </c>
      <c r="LI180" s="34">
        <v>4.1061756201088428E-3</v>
      </c>
      <c r="LJ180" s="34">
        <v>-3.9803216350264847E-4</v>
      </c>
      <c r="LK180" s="34">
        <v>-6.7154999123886228E-4</v>
      </c>
      <c r="LL180" s="34">
        <v>-6.6018651705235243E-4</v>
      </c>
      <c r="LM180" s="34">
        <v>-5.2171805873513222E-4</v>
      </c>
      <c r="LN180" s="34">
        <v>-7.4509467231109738E-4</v>
      </c>
      <c r="LO180" s="34">
        <v>-6.5668381284922361E-4</v>
      </c>
      <c r="LP180" s="34">
        <v>2.6166608222411014E-5</v>
      </c>
      <c r="LQ180" s="34">
        <v>8.407828863710165E-4</v>
      </c>
      <c r="LR180" s="34">
        <v>1.0905136587098241E-3</v>
      </c>
      <c r="LS180" s="34">
        <v>6.0850940644741058E-4</v>
      </c>
      <c r="LT180" s="34">
        <v>1.3015439617447555E-4</v>
      </c>
      <c r="LU180" s="34">
        <v>-4.7961223754100502E-4</v>
      </c>
      <c r="LV180" s="34">
        <v>-6.6022173268720508E-4</v>
      </c>
      <c r="LW180" s="34">
        <v>-7.4482389027252793E-4</v>
      </c>
      <c r="LX180" s="34">
        <v>-5.4570747306570411E-4</v>
      </c>
      <c r="LY180" s="34">
        <v>1.8140548490919173E-5</v>
      </c>
      <c r="LZ180" s="34">
        <v>-2.9472733149304986E-4</v>
      </c>
      <c r="MA180" s="34">
        <v>-7.2339101461693645E-4</v>
      </c>
      <c r="MB180" s="34">
        <v>-1.6961349174380302E-3</v>
      </c>
      <c r="MC180" s="34">
        <v>-3.1442856416106224E-3</v>
      </c>
      <c r="MD180" s="34">
        <v>3.9650086313486099E-2</v>
      </c>
      <c r="ME180" s="34">
        <v>2.8905957937240601E-2</v>
      </c>
      <c r="MF180" s="34">
        <v>-1.9800348207354546E-2</v>
      </c>
      <c r="MG180" s="34">
        <v>-1.51557931676507E-2</v>
      </c>
      <c r="MH180" s="34">
        <v>-9.4891982153058052E-3</v>
      </c>
      <c r="MI180" s="34">
        <v>-4.9795075319707394E-3</v>
      </c>
      <c r="MJ180" s="34">
        <v>-3.1757529359310865E-3</v>
      </c>
      <c r="MK180" s="34">
        <v>-2.743932418525219E-3</v>
      </c>
      <c r="ML180" s="34">
        <v>-3.0101274605840445E-3</v>
      </c>
      <c r="MM180" s="34">
        <v>-3.2761956099420786E-3</v>
      </c>
      <c r="MN180" s="34">
        <v>-3.5428013652563095E-3</v>
      </c>
      <c r="MO180" s="34">
        <v>-3.8187927566468716E-3</v>
      </c>
      <c r="MP180" s="34">
        <v>-4.0748589672148228E-3</v>
      </c>
      <c r="MQ180" s="34">
        <v>-4.30337805300951E-3</v>
      </c>
      <c r="MR180" s="34">
        <v>-4.5361886732280254E-3</v>
      </c>
      <c r="MS180" s="34">
        <v>-4.7570774331688881E-3</v>
      </c>
      <c r="MT180" s="34">
        <v>-4.9551734700798988E-3</v>
      </c>
      <c r="MU180" s="34">
        <v>-5.1575107499957085E-3</v>
      </c>
      <c r="MV180" s="34">
        <v>-5.3476933389902115E-3</v>
      </c>
      <c r="MW180" s="34">
        <v>-5.4855579510331154E-3</v>
      </c>
      <c r="MX180" s="34">
        <v>-5.6075826287269592E-3</v>
      </c>
      <c r="MY180" s="34">
        <v>-5.7296878658235073E-3</v>
      </c>
      <c r="MZ180" s="34">
        <v>-5.8145634829998016E-3</v>
      </c>
      <c r="NA180" s="34">
        <v>-5.8933454565703869E-3</v>
      </c>
      <c r="NB180" s="34">
        <v>-5.9542418457567692E-3</v>
      </c>
      <c r="NC180" s="34">
        <v>-5.9847910888493061E-3</v>
      </c>
      <c r="ND180" s="34">
        <v>-6.0353889130055904E-3</v>
      </c>
      <c r="NE180" s="34">
        <v>-6.0775843448936939E-3</v>
      </c>
      <c r="NF180" s="34">
        <v>-6.0875518247485161E-3</v>
      </c>
      <c r="NG180" s="34">
        <v>-6.1314040794968605E-3</v>
      </c>
      <c r="NH180" s="34">
        <v>-6.1883288435637951E-3</v>
      </c>
      <c r="NI180" s="34">
        <v>-6.2328120693564415E-3</v>
      </c>
      <c r="NJ180" s="34">
        <v>-6.2974649481475353E-3</v>
      </c>
      <c r="NK180" s="34">
        <v>-6.3699502497911453E-3</v>
      </c>
      <c r="NL180" s="34">
        <v>-6.4782937988638878E-3</v>
      </c>
      <c r="NM180" s="34">
        <v>-6.6139535047113895E-3</v>
      </c>
      <c r="NN180" s="34">
        <v>-6.7683989182114601E-3</v>
      </c>
      <c r="NO180" s="34">
        <v>-6.9628618657588959E-3</v>
      </c>
      <c r="NP180" s="34">
        <v>-7.1770087815821171E-3</v>
      </c>
      <c r="NQ180" s="34">
        <v>-7.413666695356369E-3</v>
      </c>
      <c r="NR180" s="34">
        <v>-7.6602608896791935E-3</v>
      </c>
      <c r="NS180" s="34">
        <v>-7.8884335234761238E-3</v>
      </c>
      <c r="NT180" s="34">
        <v>-8.1338044255971909E-3</v>
      </c>
      <c r="NU180" s="34">
        <v>-8.4067201241850853E-3</v>
      </c>
      <c r="NV180" s="34">
        <v>-8.6666392162442207E-3</v>
      </c>
      <c r="NW180" s="34">
        <v>-8.8991336524486542E-3</v>
      </c>
      <c r="NX180" s="34">
        <v>-9.1189220547676086E-3</v>
      </c>
      <c r="NY180" s="34">
        <v>-9.3427859246730804E-3</v>
      </c>
      <c r="NZ180" s="34">
        <v>-9.5261745154857635E-3</v>
      </c>
      <c r="OA180" s="34">
        <v>-9.661329910159111E-3</v>
      </c>
      <c r="OB180" s="34">
        <v>-9.7804134711623192E-3</v>
      </c>
      <c r="OC180" s="34">
        <v>-9.8779397085309029E-3</v>
      </c>
      <c r="OD180" s="34">
        <v>-9.9545503035187721E-3</v>
      </c>
      <c r="OE180" s="34">
        <v>-9.9948067218065262E-3</v>
      </c>
      <c r="OF180" s="34">
        <v>-9.9922781810164452E-3</v>
      </c>
      <c r="OG180" s="34">
        <v>-9.9588176235556602E-3</v>
      </c>
      <c r="OH180" s="34">
        <v>-9.9108442664146423E-3</v>
      </c>
      <c r="OI180" s="34">
        <v>-9.8169445991516113E-3</v>
      </c>
      <c r="OJ180" s="34">
        <v>-9.6845058724284172E-3</v>
      </c>
      <c r="OK180" s="34">
        <v>-9.5573244616389275E-3</v>
      </c>
      <c r="OL180" s="34">
        <v>-9.4153052195906639E-3</v>
      </c>
      <c r="OM180" s="34">
        <v>-9.2568518593907356E-3</v>
      </c>
      <c r="ON180" s="34">
        <v>-9.0900836512446404E-3</v>
      </c>
      <c r="OO180" s="34">
        <v>-8.9332489296793938E-3</v>
      </c>
      <c r="OP180" s="34">
        <v>-8.7717436254024506E-3</v>
      </c>
      <c r="OQ180" s="34">
        <v>-8.6103342473506927E-3</v>
      </c>
      <c r="OR180" s="34">
        <v>-8.4704160690307617E-3</v>
      </c>
      <c r="OS180" s="34">
        <v>-8.3201536908745766E-3</v>
      </c>
      <c r="OT180" s="34">
        <v>-8.1583298742771149E-3</v>
      </c>
      <c r="OU180" s="34">
        <v>-8.0132987350225449E-3</v>
      </c>
      <c r="OV180" s="34">
        <v>-7.8930379822850227E-3</v>
      </c>
      <c r="OW180" s="34">
        <v>-7.7987285330891609E-3</v>
      </c>
      <c r="OX180" s="34">
        <v>-7.7321766875684261E-3</v>
      </c>
      <c r="OY180" s="34">
        <v>-7.6701035723090172E-3</v>
      </c>
      <c r="OZ180" s="34">
        <v>-7.6081887818872929E-3</v>
      </c>
      <c r="PA180" s="34">
        <v>-7.5514726340770721E-3</v>
      </c>
      <c r="PB180" s="34">
        <v>-7.515639066696167E-3</v>
      </c>
      <c r="PC180" s="34">
        <v>-7.5241788290441036E-3</v>
      </c>
      <c r="PD180" s="34">
        <v>-7.5441361404955387E-3</v>
      </c>
      <c r="PE180" t="s">
        <v>1300</v>
      </c>
      <c r="PF180" t="s">
        <v>843</v>
      </c>
      <c r="PG180" t="s">
        <v>843</v>
      </c>
      <c r="PH180" t="s">
        <v>843</v>
      </c>
      <c r="PI180" t="s">
        <v>843</v>
      </c>
      <c r="PJ180" t="s">
        <v>1300</v>
      </c>
      <c r="PK180" s="34">
        <v>0.48550117015838623</v>
      </c>
      <c r="PL180" s="34">
        <v>0.485912024974823</v>
      </c>
      <c r="PM180" s="34">
        <v>0.48574322462081909</v>
      </c>
      <c r="PN180" s="34">
        <v>0.48557719588279724</v>
      </c>
      <c r="PO180" s="34">
        <v>0.48540434241294861</v>
      </c>
      <c r="PP180" s="34">
        <v>0.48521167039871216</v>
      </c>
      <c r="PQ180" s="34">
        <v>0.48496550321578979</v>
      </c>
      <c r="PR180" s="34">
        <v>0.48468750715255737</v>
      </c>
      <c r="PS180" s="34">
        <v>0.48447933793067932</v>
      </c>
      <c r="PT180" s="34">
        <v>0.48437666893005371</v>
      </c>
      <c r="PU180" s="34">
        <v>0.48432064056396484</v>
      </c>
      <c r="PV180" s="34">
        <v>0.4842488169670105</v>
      </c>
      <c r="PW180" s="34">
        <v>0.48416802287101746</v>
      </c>
      <c r="PX180" s="34">
        <v>0.48410367965698242</v>
      </c>
      <c r="PY180" s="34">
        <v>0.4840584397315979</v>
      </c>
      <c r="PZ180" s="34">
        <v>0.48401141166687012</v>
      </c>
      <c r="QA180" s="34">
        <v>0.48394775390625</v>
      </c>
      <c r="QB180" s="34">
        <v>0.48390299081802368</v>
      </c>
      <c r="QC180" s="34">
        <v>0.48388832807540894</v>
      </c>
      <c r="QD180" s="34">
        <v>0.48386847972869873</v>
      </c>
      <c r="QE180" s="34">
        <v>0.48376262187957764</v>
      </c>
      <c r="QF180" s="34">
        <v>0.48356679081916809</v>
      </c>
      <c r="QG180" s="34">
        <v>0.48412081599235535</v>
      </c>
      <c r="QH180" s="34">
        <v>0.48455721139907837</v>
      </c>
      <c r="QI180" s="34">
        <v>0.48425054550170898</v>
      </c>
      <c r="QJ180" s="34">
        <v>0.48401716351509094</v>
      </c>
      <c r="QK180" s="34">
        <v>0.48387527465820313</v>
      </c>
      <c r="QL180" s="34">
        <v>0.48380741477012634</v>
      </c>
      <c r="QM180" s="34">
        <v>0.48377051949501038</v>
      </c>
      <c r="QN180" s="34">
        <v>0.48374161124229431</v>
      </c>
      <c r="QO180" s="34">
        <v>0.48371106386184692</v>
      </c>
      <c r="QP180" s="34">
        <v>0.48368290066719055</v>
      </c>
      <c r="QQ180" s="34">
        <v>0.48365890979766846</v>
      </c>
      <c r="QR180" s="34">
        <v>0.48364344239234924</v>
      </c>
      <c r="QS180" s="34">
        <v>0.48364096879959106</v>
      </c>
      <c r="QT180" s="34">
        <v>0.48365327715873718</v>
      </c>
      <c r="QU180" s="34">
        <v>0.48368433117866516</v>
      </c>
      <c r="QV180" s="34">
        <v>0.48373806476593018</v>
      </c>
      <c r="QW180" s="34">
        <v>0.48381471633911133</v>
      </c>
      <c r="QX180" s="34">
        <v>0.48391443490982056</v>
      </c>
      <c r="QY180" s="34">
        <v>0.48403894901275635</v>
      </c>
      <c r="QZ180" s="34">
        <v>0.48419022560119629</v>
      </c>
      <c r="RA180" s="34">
        <v>0.48436659574508667</v>
      </c>
      <c r="RB180" s="34">
        <v>0.48456504940986633</v>
      </c>
      <c r="RC180" s="34">
        <v>0.48478376865386963</v>
      </c>
      <c r="RD180" s="34">
        <v>0.48501825332641602</v>
      </c>
      <c r="RE180" s="34">
        <v>0.4852619469165802</v>
      </c>
      <c r="RF180" s="34">
        <v>0.48550814390182495</v>
      </c>
      <c r="RG180" s="34">
        <v>0.48575231432914734</v>
      </c>
      <c r="RH180" s="34">
        <v>0.48598936200141907</v>
      </c>
      <c r="RI180" s="34">
        <v>0.48621609807014465</v>
      </c>
      <c r="RJ180" s="34">
        <v>0.48642918467521667</v>
      </c>
      <c r="RK180" s="34">
        <v>0.48662415146827698</v>
      </c>
      <c r="RL180" s="34">
        <v>0.48680028319358826</v>
      </c>
      <c r="RM180" s="34">
        <v>0.4869588315486908</v>
      </c>
      <c r="RN180" s="34">
        <v>0.48710024356842041</v>
      </c>
      <c r="RO180" s="34">
        <v>0.48722359538078308</v>
      </c>
      <c r="RP180" s="34">
        <v>0.48732838034629822</v>
      </c>
      <c r="RQ180" s="34">
        <v>0.48741719126701355</v>
      </c>
      <c r="RR180" s="34">
        <v>0.48749428987503052</v>
      </c>
      <c r="RS180" s="34">
        <v>0.4875609278678894</v>
      </c>
      <c r="RT180" s="34">
        <v>0.48762166500091553</v>
      </c>
      <c r="RU180" s="34">
        <v>0.48768296837806702</v>
      </c>
      <c r="RV180" s="34">
        <v>0.48774707317352295</v>
      </c>
      <c r="RW180" s="34">
        <v>0.48781681060791016</v>
      </c>
      <c r="RX180" s="34">
        <v>0.48789492249488831</v>
      </c>
      <c r="RY180" s="34">
        <v>0.48798534274101257</v>
      </c>
      <c r="RZ180" s="34">
        <v>0.48809272050857544</v>
      </c>
      <c r="SA180" s="34">
        <v>0.48821774125099182</v>
      </c>
      <c r="SB180" s="34">
        <v>0.48836201429367065</v>
      </c>
      <c r="SC180" s="34">
        <v>0.48852801322937012</v>
      </c>
      <c r="SD180" s="34">
        <v>0.48871546983718872</v>
      </c>
      <c r="SE180" s="34">
        <v>0.48892420530319214</v>
      </c>
      <c r="SF180" s="34">
        <v>0.48915174603462219</v>
      </c>
      <c r="SG180" s="34">
        <v>0.48939862847328186</v>
      </c>
      <c r="SH180" s="34">
        <v>0.48966634273529053</v>
      </c>
      <c r="SI180" s="34">
        <v>0.48995083570480347</v>
      </c>
      <c r="SJ180" s="34">
        <v>0.49025046825408936</v>
      </c>
      <c r="SK180" s="34">
        <v>0.49056223034858704</v>
      </c>
      <c r="SL180" s="34">
        <v>0.49088189005851746</v>
      </c>
      <c r="SM180" s="34">
        <v>0.49120554327964783</v>
      </c>
      <c r="SN180" s="34">
        <v>0.49153211712837219</v>
      </c>
      <c r="SO180" s="34">
        <v>0.4918597936630249</v>
      </c>
      <c r="SP180" s="34">
        <v>0.49218422174453735</v>
      </c>
      <c r="SQ180" s="34">
        <v>0.492502361536026</v>
      </c>
      <c r="SR180" s="34">
        <v>0.49281030893325806</v>
      </c>
      <c r="SS180" s="34">
        <v>0.49310389161109924</v>
      </c>
      <c r="ST180" s="34">
        <v>0.49338451027870178</v>
      </c>
      <c r="SU180" s="34">
        <v>0.49365365505218506</v>
      </c>
      <c r="SV180" s="34">
        <v>0.49390611052513123</v>
      </c>
      <c r="SW180" s="34">
        <v>0.4941411018371582</v>
      </c>
      <c r="SX180" s="34">
        <v>0.49435758590698242</v>
      </c>
      <c r="SY180" s="34">
        <v>0.49455121159553528</v>
      </c>
      <c r="SZ180" s="34">
        <v>0.49472182989120483</v>
      </c>
      <c r="TA180" s="34">
        <v>0.49487105011940002</v>
      </c>
      <c r="TB180" s="34">
        <v>0.49500182271003723</v>
      </c>
      <c r="TC180" s="34">
        <v>0.49511408805847168</v>
      </c>
      <c r="TD180" s="34">
        <v>0.4952068030834198</v>
      </c>
      <c r="TE180" s="34">
        <v>0.49528235197067261</v>
      </c>
      <c r="TF180" s="34">
        <v>0.4953421950340271</v>
      </c>
      <c r="TG180" s="34">
        <v>0.49538832902908325</v>
      </c>
      <c r="TH180" t="s">
        <v>843</v>
      </c>
      <c r="TI180" t="s">
        <v>843</v>
      </c>
      <c r="TJ180" t="s">
        <v>1300</v>
      </c>
      <c r="TK180" s="34">
        <v>0.68499792919936897</v>
      </c>
      <c r="TL180" s="34">
        <v>0.69015930584756002</v>
      </c>
      <c r="TM180" s="34">
        <v>0.69411229216996906</v>
      </c>
      <c r="TN180" s="34">
        <v>0.69795577239027595</v>
      </c>
      <c r="TO180" s="34">
        <v>0.70152662285941103</v>
      </c>
      <c r="TP180" s="34">
        <v>0.70464245160665195</v>
      </c>
      <c r="TQ180" s="34">
        <v>0.70755615206554912</v>
      </c>
      <c r="TR180" s="34">
        <v>0.71018196973208003</v>
      </c>
      <c r="TS180" s="34">
        <v>0.71207094900024703</v>
      </c>
      <c r="TT180" s="34">
        <v>0.713134123027934</v>
      </c>
      <c r="TU180" s="34">
        <v>0.71365527319969302</v>
      </c>
      <c r="TV180" s="34">
        <v>0.71242953320003588</v>
      </c>
      <c r="TW180" s="34">
        <v>0.70910433909022108</v>
      </c>
      <c r="TX180" s="34">
        <v>0.70481667967260908</v>
      </c>
      <c r="TY180" s="34">
        <v>0.70002876350804399</v>
      </c>
      <c r="TZ180" s="34">
        <v>0.69488665075477896</v>
      </c>
      <c r="UA180" s="34">
        <v>0.68898275431952993</v>
      </c>
      <c r="UB180" s="34">
        <v>0.68228699478252497</v>
      </c>
      <c r="UC180" s="34">
        <v>0.67538984409896297</v>
      </c>
      <c r="UD180" s="34">
        <v>0.66874618978879097</v>
      </c>
      <c r="UE180" s="34">
        <v>0.66277956415347505</v>
      </c>
      <c r="UF180" s="34">
        <v>0.65794442690156596</v>
      </c>
      <c r="UG180" s="34">
        <v>0.662949232026664</v>
      </c>
      <c r="UH180" s="34">
        <v>0.66525557196043705</v>
      </c>
      <c r="UI180" s="34">
        <v>0.65739689611277397</v>
      </c>
      <c r="UJ180" s="34">
        <v>0.651080852093053</v>
      </c>
      <c r="UK180" s="34">
        <v>0.64656134840482093</v>
      </c>
      <c r="UL180" s="34">
        <v>0.64366499913586395</v>
      </c>
      <c r="UM180" s="34">
        <v>0.64147484658825504</v>
      </c>
      <c r="UN180" s="34">
        <v>0.63970852189403304</v>
      </c>
      <c r="UO180" s="34">
        <v>0.63838915541130492</v>
      </c>
      <c r="UP180" s="34">
        <v>0.63767524155463096</v>
      </c>
      <c r="UQ180" s="34">
        <v>0.63785026748736096</v>
      </c>
      <c r="UR180" s="34">
        <v>0.63821560315793702</v>
      </c>
      <c r="US180" s="34">
        <v>0.63792620322709404</v>
      </c>
      <c r="UT180" s="34">
        <v>0.63725174286116404</v>
      </c>
      <c r="UU180" s="34">
        <v>0.63646671923324194</v>
      </c>
      <c r="UV180" s="34">
        <v>0.635232481956016</v>
      </c>
      <c r="UW180" s="34">
        <v>0.63367879731502696</v>
      </c>
      <c r="UX180" s="34">
        <v>0.63167277947120193</v>
      </c>
      <c r="UY180" s="34">
        <v>0.62885115451185403</v>
      </c>
      <c r="UZ180" s="34">
        <v>0.62521274481108402</v>
      </c>
      <c r="VA180" s="34">
        <v>0.62106788927407197</v>
      </c>
      <c r="VB180" s="34">
        <v>0.61665785842990806</v>
      </c>
      <c r="VC180" s="34">
        <v>0.61176047774887099</v>
      </c>
      <c r="VD180" s="34">
        <v>0.60641648424571704</v>
      </c>
      <c r="VE180" s="34">
        <v>0.60096628744892999</v>
      </c>
      <c r="VF180" s="34">
        <v>0.59509317310221399</v>
      </c>
      <c r="VG180" s="34">
        <v>0.58843552430633894</v>
      </c>
      <c r="VH180" s="34">
        <v>0.58156116946511704</v>
      </c>
      <c r="VI180" s="34">
        <v>0.57495183760812596</v>
      </c>
      <c r="VJ180" s="34">
        <v>0.568836316682513</v>
      </c>
      <c r="VK180" s="34">
        <v>0.56333694313963101</v>
      </c>
      <c r="VL180" s="34">
        <v>0.55821585976215604</v>
      </c>
      <c r="VM180" s="34">
        <v>0.553344373794175</v>
      </c>
      <c r="VN180" s="34">
        <v>0.54863439944499803</v>
      </c>
      <c r="VO180" s="34">
        <v>0.54407781173606506</v>
      </c>
      <c r="VP180" s="34">
        <v>0.54002794973536195</v>
      </c>
      <c r="VQ180" s="34">
        <v>0.536617622720169</v>
      </c>
      <c r="VR180" s="34">
        <v>0.53374417434010402</v>
      </c>
      <c r="VS180" s="34">
        <v>0.53154232401135404</v>
      </c>
      <c r="VT180" s="34">
        <v>0.52995359644911999</v>
      </c>
      <c r="VU180" s="34">
        <v>0.52885291772798193</v>
      </c>
      <c r="VV180" s="34">
        <v>0.52827954058834203</v>
      </c>
      <c r="VW180" s="34">
        <v>0.52820512933665698</v>
      </c>
      <c r="VX180" s="34">
        <v>0.52852421199973898</v>
      </c>
      <c r="VY180" s="34">
        <v>0.52920834819497298</v>
      </c>
      <c r="VZ180" s="34">
        <v>0.53041578818715296</v>
      </c>
      <c r="WA180" s="34">
        <v>0.53210889234344005</v>
      </c>
      <c r="WB180" s="34">
        <v>0.53403056812607097</v>
      </c>
      <c r="WC180" s="34">
        <v>0.535936797976859</v>
      </c>
      <c r="WD180" s="34">
        <v>0.53762803014208305</v>
      </c>
      <c r="WE180" s="34">
        <v>0.53889228013728196</v>
      </c>
      <c r="WF180" s="34">
        <v>0.53941472598290796</v>
      </c>
      <c r="WG180" s="34">
        <v>0.53933226086359998</v>
      </c>
      <c r="WH180" s="34">
        <v>0.53924748244833398</v>
      </c>
      <c r="WI180" s="34">
        <v>0.53943087957912095</v>
      </c>
      <c r="WJ180" s="34">
        <v>0.53965981160446996</v>
      </c>
      <c r="WK180" s="34">
        <v>0.54001048382501404</v>
      </c>
      <c r="WL180" s="34">
        <v>0.540308625542122</v>
      </c>
      <c r="WM180" s="34">
        <v>0.54035914351149006</v>
      </c>
      <c r="WN180" s="34">
        <v>0.53986553474297505</v>
      </c>
      <c r="WO180" s="34">
        <v>0.53833460021152402</v>
      </c>
      <c r="WP180" s="34">
        <v>0.53652886523358601</v>
      </c>
      <c r="WQ180" s="34">
        <v>0.53535575171738503</v>
      </c>
      <c r="WR180" s="34">
        <v>0.53423285485584704</v>
      </c>
      <c r="WS180" s="34">
        <v>0.53273632737892695</v>
      </c>
      <c r="WT180" s="34">
        <v>0.53126490787601499</v>
      </c>
      <c r="WU180" s="34">
        <v>0.52951968021761298</v>
      </c>
      <c r="WV180" s="34">
        <v>0.52767035585113709</v>
      </c>
      <c r="WW180" s="34">
        <v>0.52616358653510398</v>
      </c>
      <c r="WX180" s="34">
        <v>0.52498202945174099</v>
      </c>
      <c r="WY180" s="34">
        <v>0.52408201644484098</v>
      </c>
      <c r="WZ180" s="34">
        <v>0.52338740598995304</v>
      </c>
      <c r="XA180" s="34">
        <v>0.52287986577235401</v>
      </c>
      <c r="XB180" s="34">
        <v>0.52253999540137797</v>
      </c>
      <c r="XC180" s="34">
        <v>0.522323830875421</v>
      </c>
      <c r="XD180" s="34">
        <v>0.52221125445449401</v>
      </c>
      <c r="XE180" s="34">
        <v>0.52220764484531101</v>
      </c>
      <c r="XF180" s="34">
        <v>0.52228715993587893</v>
      </c>
      <c r="XG180" s="34">
        <v>0.52237592567156299</v>
      </c>
      <c r="XH180" t="s">
        <v>843</v>
      </c>
      <c r="XI180" t="s">
        <v>1300</v>
      </c>
      <c r="XJ180" s="34">
        <v>0.64058702750340601</v>
      </c>
      <c r="XK180" s="34">
        <v>0.64664742097985395</v>
      </c>
      <c r="XL180" s="34">
        <v>0.65185531583155198</v>
      </c>
      <c r="XM180" s="34">
        <v>0.65699698699153108</v>
      </c>
      <c r="XN180" s="34">
        <v>0.66164362138480404</v>
      </c>
      <c r="XO180" s="34">
        <v>0.66567063056527698</v>
      </c>
      <c r="XP180" s="34">
        <v>0.66751062811223305</v>
      </c>
      <c r="XQ180" s="34">
        <v>0.66635878963674999</v>
      </c>
      <c r="XR180" s="34">
        <v>0.66335094472746203</v>
      </c>
      <c r="XS180" s="34">
        <v>0.65945861455126897</v>
      </c>
      <c r="XT180" s="34">
        <v>0.65489025892526898</v>
      </c>
      <c r="XU180" s="34">
        <v>0.64948782713129005</v>
      </c>
      <c r="XV180" s="34">
        <v>0.64370027774258598</v>
      </c>
      <c r="XW180" s="34">
        <v>0.637606398936576</v>
      </c>
      <c r="XX180" s="34">
        <v>0.63117699899091195</v>
      </c>
      <c r="XY180" s="34">
        <v>0.62442633086285604</v>
      </c>
      <c r="XZ180" s="34">
        <v>0.61743197962478702</v>
      </c>
      <c r="YA180" s="34">
        <v>0.61012447002310699</v>
      </c>
      <c r="YB180" s="34">
        <v>0.602976032331488</v>
      </c>
      <c r="YC180" s="34">
        <v>0.59659939323421596</v>
      </c>
      <c r="YD180" s="34">
        <v>0.59178912796098204</v>
      </c>
      <c r="YE180" s="34">
        <v>0.58896075675388193</v>
      </c>
      <c r="YF180" s="34">
        <v>0.59877429004543203</v>
      </c>
      <c r="YG180" s="34">
        <v>0.60512593608929299</v>
      </c>
      <c r="YH180" s="34">
        <v>0.59861625031477095</v>
      </c>
      <c r="YI180" s="34">
        <v>0.59358974849249002</v>
      </c>
      <c r="YJ180" s="34">
        <v>0.59014074177646403</v>
      </c>
      <c r="YK180" s="34">
        <v>0.58808008557850799</v>
      </c>
      <c r="YL180" s="34">
        <v>0.586510659468508</v>
      </c>
      <c r="YM180" s="34">
        <v>0.58500893669869702</v>
      </c>
      <c r="YN180" s="34">
        <v>0.583305758336361</v>
      </c>
      <c r="YO180" s="34">
        <v>0.58157841015673395</v>
      </c>
      <c r="YP180" s="34">
        <v>0.58018445884524705</v>
      </c>
      <c r="YQ180" s="34">
        <v>0.57846342084747493</v>
      </c>
      <c r="YR180" s="34">
        <v>0.57570821720841903</v>
      </c>
      <c r="YS180" s="34">
        <v>0.57233661425096505</v>
      </c>
      <c r="YT180" s="34">
        <v>0.56868686868686902</v>
      </c>
      <c r="YU180" s="34">
        <v>0.56473029877276903</v>
      </c>
      <c r="YV180" s="34">
        <v>0.56087055785394302</v>
      </c>
      <c r="YW180" s="34">
        <v>0.55674581104104903</v>
      </c>
      <c r="YX180" s="34">
        <v>0.55204999467512794</v>
      </c>
      <c r="YY180" s="34">
        <v>0.54713063197108203</v>
      </c>
      <c r="YZ180" s="34">
        <v>0.54170683032009403</v>
      </c>
      <c r="ZA180" s="34">
        <v>0.535449640045082</v>
      </c>
      <c r="ZB180" s="34">
        <v>0.52892277449014502</v>
      </c>
      <c r="ZC180" s="34">
        <v>0.52260892727482</v>
      </c>
      <c r="ZD180" s="34">
        <v>0.51671533241890799</v>
      </c>
      <c r="ZE180" s="34">
        <v>0.51134172713531101</v>
      </c>
      <c r="ZF180" s="34">
        <v>0.50624023416814301</v>
      </c>
      <c r="ZG180" s="34">
        <v>0.50129577950493998</v>
      </c>
      <c r="ZH180" s="34">
        <v>0.49643251773091995</v>
      </c>
      <c r="ZI180" s="34">
        <v>0.491596183740169</v>
      </c>
      <c r="ZJ180" s="34">
        <v>0.48714154131498</v>
      </c>
      <c r="ZK180" s="34">
        <v>0.48322678962452598</v>
      </c>
      <c r="ZL180" s="34">
        <v>0.47971259194047905</v>
      </c>
      <c r="ZM180" s="34">
        <v>0.47675087820741802</v>
      </c>
      <c r="ZN180" s="34">
        <v>0.47433643210795401</v>
      </c>
      <c r="ZO180" s="34">
        <v>0.47234627843796095</v>
      </c>
      <c r="ZP180" s="34">
        <v>0.47087259017446298</v>
      </c>
      <c r="ZQ180" s="34">
        <v>0.46992603026457302</v>
      </c>
      <c r="ZR180" s="34">
        <v>0.46935370163030599</v>
      </c>
      <c r="ZS180" s="34">
        <v>0.46918928525011599</v>
      </c>
      <c r="ZT180" s="34">
        <v>0.46963973612904197</v>
      </c>
      <c r="ZU180" s="34">
        <v>0.470603144486757</v>
      </c>
      <c r="ZV180" s="34">
        <v>0.47183714053196196</v>
      </c>
      <c r="ZW180" s="34">
        <v>0.47315390112746997</v>
      </c>
      <c r="ZX180" s="34">
        <v>0.47435418079885106</v>
      </c>
      <c r="ZY180" s="34">
        <v>0.47522459701228298</v>
      </c>
      <c r="ZZ180" s="34">
        <v>0.47547555697838101</v>
      </c>
      <c r="AAA180" s="34">
        <v>0.475265029836133</v>
      </c>
      <c r="AAB180" s="34">
        <v>0.475191241396071</v>
      </c>
      <c r="AAC180" s="34">
        <v>0.47548926431891803</v>
      </c>
      <c r="AAD180" s="34">
        <v>0.47592297691868701</v>
      </c>
      <c r="AAE180" s="34">
        <v>0.47653003565091701</v>
      </c>
      <c r="AAF180" s="34">
        <v>0.47713209586692601</v>
      </c>
      <c r="AAG180" s="34">
        <v>0.477560059631988</v>
      </c>
      <c r="AAH180" s="34">
        <v>0.47748506950350394</v>
      </c>
      <c r="AAI180" s="34">
        <v>0.47639037614805402</v>
      </c>
      <c r="AAJ180" s="34">
        <v>0.47505165619859496</v>
      </c>
      <c r="AAK180" s="34">
        <v>0.47434528953885396</v>
      </c>
      <c r="AAL180" s="34">
        <v>0.473624654846933</v>
      </c>
      <c r="AAM180" s="34">
        <v>0.47247174424477001</v>
      </c>
      <c r="AAN180" s="34">
        <v>0.47131393735525895</v>
      </c>
      <c r="AAO180" s="34">
        <v>0.46984764627994402</v>
      </c>
      <c r="AAP180" s="34">
        <v>0.46822833730867797</v>
      </c>
      <c r="AAQ180" s="34">
        <v>0.46693210008763997</v>
      </c>
      <c r="AAR180" s="34">
        <v>0.46594794064989897</v>
      </c>
      <c r="AAS180" s="34">
        <v>0.46520540012022699</v>
      </c>
      <c r="AAT180" s="34">
        <v>0.46463955767001303</v>
      </c>
      <c r="AAU180" s="34">
        <v>0.46420344908213901</v>
      </c>
      <c r="AAV180" s="34">
        <v>0.46387166070346503</v>
      </c>
      <c r="AAW180" s="34">
        <v>0.46365094286915598</v>
      </c>
      <c r="AAX180" s="34">
        <v>0.46353948411356299</v>
      </c>
      <c r="AAY180" s="34">
        <v>0.46353158764492797</v>
      </c>
      <c r="AAZ180" s="34">
        <v>0.46361411489247095</v>
      </c>
      <c r="ABA180" s="34">
        <v>0.46374056696882399</v>
      </c>
      <c r="ABB180" s="34">
        <v>0.46387597779721501</v>
      </c>
      <c r="ABC180" s="34">
        <v>0.464000193141896</v>
      </c>
      <c r="ABD180" s="34">
        <v>0.464080960161456</v>
      </c>
      <c r="ABE180" s="34">
        <v>0.46413310689122</v>
      </c>
      <c r="ABF180" s="34">
        <v>0.46412887917651902</v>
      </c>
      <c r="ABG180" t="s">
        <v>843</v>
      </c>
      <c r="ABH180" t="s">
        <v>843</v>
      </c>
      <c r="ABI180" t="s">
        <v>1300</v>
      </c>
      <c r="ABJ180" s="34">
        <v>0.59868642131083594</v>
      </c>
      <c r="ABK180" s="34">
        <v>0.60472714099644298</v>
      </c>
      <c r="ABL180" s="34">
        <v>0.61016928233334999</v>
      </c>
      <c r="ABM180" s="34">
        <v>0.61659287924137407</v>
      </c>
      <c r="ABN180" s="34">
        <v>0.62312114801823493</v>
      </c>
      <c r="ABO180" s="34">
        <v>0.62900846333868798</v>
      </c>
      <c r="ABP180" s="34">
        <v>0.63421694705315601</v>
      </c>
      <c r="ABQ180" s="34">
        <v>0.63888641085953402</v>
      </c>
      <c r="ABR180" s="34">
        <v>0.64296149178348694</v>
      </c>
      <c r="ABS180" s="34">
        <v>0.64631266046033209</v>
      </c>
      <c r="ABT180" s="34">
        <v>0.64942018174147809</v>
      </c>
      <c r="ABU180" s="34">
        <v>0.65105665600757012</v>
      </c>
      <c r="ABV180" s="34">
        <v>0.650398585808034</v>
      </c>
      <c r="ABW180" s="34">
        <v>0.64853172721439512</v>
      </c>
      <c r="ABX180" s="34">
        <v>0.64602372526113105</v>
      </c>
      <c r="ABY180" s="34">
        <v>0.6427195072485139</v>
      </c>
      <c r="ABZ180" s="34">
        <v>0.63829042594018193</v>
      </c>
      <c r="ACA180" s="34">
        <v>0.63301980140976999</v>
      </c>
      <c r="ACB180" s="34">
        <v>0.62732899260961195</v>
      </c>
      <c r="ACC180" s="34">
        <v>0.62148754282562402</v>
      </c>
      <c r="ACD180" s="34">
        <v>0.61584664286992297</v>
      </c>
      <c r="ACE180" s="34">
        <v>0.61075848786689202</v>
      </c>
      <c r="ACF180" s="34">
        <v>0.61217351854763402</v>
      </c>
      <c r="ACG180" s="34">
        <v>0.61202138128398498</v>
      </c>
      <c r="ACH180" s="34">
        <v>0.60490540118672897</v>
      </c>
      <c r="ACI180" s="34">
        <v>0.59877284923279706</v>
      </c>
      <c r="ACJ180" s="34">
        <v>0.59425219449782807</v>
      </c>
      <c r="ACK180" s="34">
        <v>0.59135331675299496</v>
      </c>
      <c r="ACL180" s="34">
        <v>0.58971225735792498</v>
      </c>
      <c r="ACM180" s="34">
        <v>0.58891017255977607</v>
      </c>
      <c r="ACN180" s="34">
        <v>0.58839913977378799</v>
      </c>
      <c r="ACO180" s="34">
        <v>0.58786567390474498</v>
      </c>
      <c r="ACP180" s="34">
        <v>0.58737865403740797</v>
      </c>
      <c r="ACQ180" s="34">
        <v>0.58678597456220205</v>
      </c>
      <c r="ACR180" s="34">
        <v>0.58604875498681697</v>
      </c>
      <c r="ACS180" s="34">
        <v>0.58509045517680702</v>
      </c>
      <c r="ACT180" s="34">
        <v>0.58409685160074798</v>
      </c>
      <c r="ACU180" s="34">
        <v>0.58342888902309498</v>
      </c>
      <c r="ACV180" s="34">
        <v>0.58239869131930599</v>
      </c>
      <c r="ACW180" s="34">
        <v>0.58029635593860396</v>
      </c>
      <c r="ACX180" s="34">
        <v>0.577558911372131</v>
      </c>
      <c r="ACY180" s="34">
        <v>0.574499452355409</v>
      </c>
      <c r="ACZ180" s="34">
        <v>0.57107389590863999</v>
      </c>
      <c r="ADA180" s="34">
        <v>0.56770119763147908</v>
      </c>
      <c r="ADB180" s="34">
        <v>0.56399885900496205</v>
      </c>
      <c r="ADC180" s="34">
        <v>0.55965587601561306</v>
      </c>
      <c r="ADD180" s="34">
        <v>0.55503392072438695</v>
      </c>
      <c r="ADE180" s="34">
        <v>0.54985122960912902</v>
      </c>
      <c r="ADF180" s="34">
        <v>0.54379913105501398</v>
      </c>
      <c r="ADG180" s="34">
        <v>0.53745208509504994</v>
      </c>
      <c r="ADH180" s="34">
        <v>0.531274959858829</v>
      </c>
      <c r="ADI180" s="34">
        <v>0.52550215574784997</v>
      </c>
      <c r="ADJ180" s="34">
        <v>0.52025626480209297</v>
      </c>
      <c r="ADK180" s="34">
        <v>0.51527427032022999</v>
      </c>
      <c r="ADL180" s="34">
        <v>0.51045809538800302</v>
      </c>
      <c r="ADM180" s="34">
        <v>0.50575356752404599</v>
      </c>
      <c r="ADN180" s="34">
        <v>0.50110765576324601</v>
      </c>
      <c r="ADO180" s="34">
        <v>0.496880734664224</v>
      </c>
      <c r="ADP180" s="34">
        <v>0.493245451575066</v>
      </c>
      <c r="ADQ180" s="34">
        <v>0.490072383082365</v>
      </c>
      <c r="ADR180" s="34">
        <v>0.48751919760298795</v>
      </c>
      <c r="ADS180" s="34">
        <v>0.48557616444308799</v>
      </c>
      <c r="ADT180" s="34">
        <v>0.48411260112216603</v>
      </c>
      <c r="ADU180" s="34">
        <v>0.48320329649173699</v>
      </c>
      <c r="ADV180" s="34">
        <v>0.48284952878710397</v>
      </c>
      <c r="ADW180" s="34">
        <v>0.48290248216396897</v>
      </c>
      <c r="ADX180" s="34">
        <v>0.483381272140957</v>
      </c>
      <c r="ADY180" s="34">
        <v>0.48447813561381503</v>
      </c>
      <c r="ADZ180" s="34">
        <v>0.48609303514991997</v>
      </c>
      <c r="AEA180" s="34">
        <v>0.48797556759107302</v>
      </c>
      <c r="AEB180" s="34">
        <v>0.48990304314477795</v>
      </c>
      <c r="AEC180" s="34">
        <v>0.49165396912356796</v>
      </c>
      <c r="AED180" s="34">
        <v>0.493015886476947</v>
      </c>
      <c r="AEE180" s="34">
        <v>0.49368815286701001</v>
      </c>
      <c r="AEF180" s="34">
        <v>0.49381765921153997</v>
      </c>
      <c r="AEG180" s="34">
        <v>0.494017553072988</v>
      </c>
      <c r="AEH180" s="34">
        <v>0.49452973972895597</v>
      </c>
      <c r="AEI180" s="34">
        <v>0.49510355628913205</v>
      </c>
      <c r="AEJ180" s="34">
        <v>0.49578024692891703</v>
      </c>
      <c r="AEK180" s="34">
        <v>0.49636435299025</v>
      </c>
      <c r="AEL180" s="34">
        <v>0.49668131300665896</v>
      </c>
      <c r="AEM180" s="34">
        <v>0.49641785745973999</v>
      </c>
      <c r="AEN180" s="34">
        <v>0.49505468456978297</v>
      </c>
      <c r="AEO180" s="34">
        <v>0.49338817049010703</v>
      </c>
      <c r="AEP180" s="34">
        <v>0.49233343892707504</v>
      </c>
      <c r="AEQ180" s="34">
        <v>0.49125065711019195</v>
      </c>
      <c r="AER180" s="34">
        <v>0.48970891832966801</v>
      </c>
      <c r="AES180" s="34">
        <v>0.48815404263103501</v>
      </c>
      <c r="AET180" s="34">
        <v>0.48629483621136799</v>
      </c>
      <c r="AEU180" s="34">
        <v>0.48428942385149804</v>
      </c>
      <c r="AEV180" s="34">
        <v>0.48261400209771205</v>
      </c>
      <c r="AEW180" s="34">
        <v>0.48126718586279504</v>
      </c>
      <c r="AEX180" s="34">
        <v>0.48018742045999901</v>
      </c>
      <c r="AEY180" s="34">
        <v>0.47930985589537201</v>
      </c>
      <c r="AEZ180" s="34">
        <v>0.47860468477354096</v>
      </c>
      <c r="AFA180" s="34">
        <v>0.47805332403123701</v>
      </c>
      <c r="AFB180" s="34">
        <v>0.47765496144005803</v>
      </c>
      <c r="AFC180" s="34">
        <v>0.47739858620979597</v>
      </c>
      <c r="AFD180" s="34">
        <v>0.47727557972243095</v>
      </c>
      <c r="AFE180" s="34">
        <v>0.47728039255699301</v>
      </c>
      <c r="AFF180" s="34">
        <v>0.47736870619856603</v>
      </c>
      <c r="AFG180" t="s">
        <v>843</v>
      </c>
      <c r="AFH180" t="s">
        <v>843</v>
      </c>
      <c r="AFI180" s="34">
        <v>0.64010999999999996</v>
      </c>
      <c r="AFJ180" s="34">
        <v>0.63664999999999994</v>
      </c>
      <c r="AFK180" s="34">
        <v>0.64370000000000005</v>
      </c>
      <c r="AFL180" s="34">
        <v>0.63414999999999999</v>
      </c>
      <c r="AFM180" s="34">
        <v>0.63202000000000003</v>
      </c>
      <c r="AFN180" s="34">
        <v>0.63846999999999998</v>
      </c>
      <c r="AFO180" s="34">
        <v>0.64701999999999993</v>
      </c>
      <c r="AFP180" s="34">
        <v>0.65605999999999998</v>
      </c>
      <c r="AFQ180" s="34">
        <v>0.65998999999999997</v>
      </c>
      <c r="AFR180" s="34">
        <v>0.66744000000000003</v>
      </c>
      <c r="AFS180" s="34">
        <v>0.6724</v>
      </c>
      <c r="AFT180" s="34">
        <v>0.68087999999999993</v>
      </c>
      <c r="AFU180" s="34">
        <v>0.6839400000000001</v>
      </c>
      <c r="AFV180" s="34">
        <v>0.69074000000000002</v>
      </c>
      <c r="AFW180" s="34">
        <v>0.69790999999999992</v>
      </c>
      <c r="AFX180" s="34">
        <v>0.70308000000000004</v>
      </c>
      <c r="AFY180" s="34">
        <v>0.70715000000000006</v>
      </c>
      <c r="AFZ180" s="34">
        <v>0.71050000000000002</v>
      </c>
      <c r="AGA180" s="34">
        <v>0.72849999999999993</v>
      </c>
      <c r="AGB180" t="s">
        <v>843</v>
      </c>
      <c r="AGC180" t="s">
        <v>843</v>
      </c>
      <c r="AGD180" t="s">
        <v>843</v>
      </c>
      <c r="AGE180" t="s">
        <v>843</v>
      </c>
      <c r="AGF180" s="34">
        <v>2.5018678978085518E-2</v>
      </c>
      <c r="AGG180" t="s">
        <v>843</v>
      </c>
      <c r="AGH180" t="s">
        <v>843</v>
      </c>
      <c r="AGI180" t="s">
        <v>843</v>
      </c>
      <c r="AGJ180" t="s">
        <v>843</v>
      </c>
      <c r="AGK180" t="s">
        <v>843</v>
      </c>
      <c r="AGL180" t="s">
        <v>843</v>
      </c>
      <c r="AGM180" t="s">
        <v>843</v>
      </c>
      <c r="AGN180" t="s">
        <v>843</v>
      </c>
      <c r="AGO180" s="34">
        <v>0.28800000000000003</v>
      </c>
      <c r="AGP180" s="34">
        <v>2019</v>
      </c>
      <c r="AGQ180" t="s">
        <v>832</v>
      </c>
      <c r="AGR180" t="s">
        <v>843</v>
      </c>
      <c r="AGS180" s="34">
        <v>1E-3</v>
      </c>
      <c r="AGT180" s="34">
        <v>2019</v>
      </c>
      <c r="AGU180" t="s">
        <v>832</v>
      </c>
      <c r="AGV180" t="s">
        <v>843</v>
      </c>
      <c r="AGW180" s="34">
        <v>2E-3</v>
      </c>
      <c r="AGX180" s="34">
        <v>2019</v>
      </c>
      <c r="AGY180" t="s">
        <v>832</v>
      </c>
      <c r="AGZ180" t="s">
        <v>843</v>
      </c>
      <c r="AHA180" s="34">
        <v>8.0000000000000002E-3</v>
      </c>
      <c r="AHB180" s="34">
        <v>2019</v>
      </c>
      <c r="AHC180" t="s">
        <v>832</v>
      </c>
      <c r="AHD180" t="s">
        <v>843</v>
      </c>
      <c r="AHE180" s="34">
        <v>0.12</v>
      </c>
      <c r="AHF180" s="34">
        <v>2021</v>
      </c>
      <c r="AHG180" t="s">
        <v>832</v>
      </c>
      <c r="AHH180" t="s">
        <v>843</v>
      </c>
      <c r="AHI180" t="s">
        <v>830</v>
      </c>
      <c r="AHJ180" s="34">
        <v>0.19674058258533478</v>
      </c>
      <c r="AHK180" s="34">
        <v>0.20266351103782654</v>
      </c>
      <c r="AHL180" s="34">
        <v>0.2027340829372406</v>
      </c>
      <c r="AHM180" s="34">
        <v>0.1997031569480896</v>
      </c>
      <c r="AHN180" s="34">
        <v>0.20066766440868378</v>
      </c>
      <c r="AHO180" t="s">
        <v>843</v>
      </c>
      <c r="AHP180" s="34">
        <v>0.19333933293819427</v>
      </c>
      <c r="AHQ180" s="34">
        <v>0.1950041651725769</v>
      </c>
      <c r="AHR180" s="34">
        <v>0.18451914191246033</v>
      </c>
      <c r="AHS180" s="34">
        <v>0.17564603686332703</v>
      </c>
      <c r="AHT180" s="34">
        <v>0.16559289395809174</v>
      </c>
      <c r="AHU180" t="s">
        <v>843</v>
      </c>
      <c r="AHV180" s="34">
        <v>0.19916893541812897</v>
      </c>
      <c r="AHW180" s="34">
        <v>0.19954784214496613</v>
      </c>
      <c r="AHX180" s="34">
        <v>0.19300925731658936</v>
      </c>
      <c r="AHY180" s="34">
        <v>0.18822368979454041</v>
      </c>
      <c r="AHZ180" s="34">
        <v>0.18917086720466614</v>
      </c>
      <c r="AIA180" t="s">
        <v>832</v>
      </c>
      <c r="AIB180" t="s">
        <v>843</v>
      </c>
      <c r="AIC180" s="34">
        <v>0.19861918687820435</v>
      </c>
      <c r="AID180" s="34">
        <v>0.19881333410739899</v>
      </c>
      <c r="AIE180" s="34">
        <v>0.19189999997615814</v>
      </c>
      <c r="AIF180" s="34">
        <v>0.18464000523090363</v>
      </c>
      <c r="AIG180" s="34">
        <v>0.18519999086856842</v>
      </c>
      <c r="AIH180" t="s">
        <v>924</v>
      </c>
      <c r="AII180" t="s">
        <v>843</v>
      </c>
      <c r="AIJ180" s="34">
        <v>0.21111050248146057</v>
      </c>
      <c r="AIK180" s="34">
        <v>0.21321332454681396</v>
      </c>
      <c r="AIL180" s="34">
        <v>0.20784901082515717</v>
      </c>
      <c r="AIM180" s="34">
        <v>0.2063480019569397</v>
      </c>
      <c r="AIN180" s="34">
        <v>0.20497000217437744</v>
      </c>
      <c r="AIO180" t="s">
        <v>1607</v>
      </c>
      <c r="AIP180" s="34">
        <v>0.22317667305469513</v>
      </c>
      <c r="AIQ180" t="s">
        <v>843</v>
      </c>
      <c r="AIR180" s="34">
        <v>0.23061000000000001</v>
      </c>
      <c r="AIS180" s="34">
        <v>0.22457000000000002</v>
      </c>
      <c r="AIT180" s="34">
        <v>0.22143999999999997</v>
      </c>
      <c r="AIU180" s="34">
        <v>0.22184000000000001</v>
      </c>
      <c r="AIV180" s="34">
        <v>0.22076000000000001</v>
      </c>
      <c r="AIW180" s="34">
        <v>0.21984000000000001</v>
      </c>
      <c r="AIX180" t="s">
        <v>843</v>
      </c>
      <c r="AIY180" s="34">
        <v>3.2300000000000002E-3</v>
      </c>
      <c r="AIZ180" s="34">
        <v>2.444E-2</v>
      </c>
      <c r="AJA180" s="34">
        <v>3.6589999999999998E-2</v>
      </c>
      <c r="AJB180" s="34">
        <v>3.4300000000000004E-2</v>
      </c>
      <c r="AJC180" s="34">
        <v>3.1440000000000003E-2</v>
      </c>
      <c r="AJD180" s="34">
        <v>3.0939999999999999E-2</v>
      </c>
      <c r="AJE180" t="s">
        <v>843</v>
      </c>
      <c r="AJF180" s="34">
        <v>3.7633907049894333E-2</v>
      </c>
      <c r="AJG180" s="34">
        <v>3.9344944059848785E-2</v>
      </c>
      <c r="AJH180" s="34">
        <v>3.5889782011508942E-2</v>
      </c>
      <c r="AJI180" s="34">
        <v>4.3622337281703949E-2</v>
      </c>
      <c r="AJJ180" s="34">
        <v>4.6358123421669006E-2</v>
      </c>
      <c r="AJK180" t="s">
        <v>830</v>
      </c>
      <c r="AJL180" t="s">
        <v>843</v>
      </c>
      <c r="AJM180" t="s">
        <v>843</v>
      </c>
      <c r="AJN180" s="34">
        <v>3.8537818938493729E-2</v>
      </c>
      <c r="AJO180" s="34">
        <v>3.503582626581192E-2</v>
      </c>
      <c r="AJP180" s="34">
        <v>3.6301750689744949E-2</v>
      </c>
      <c r="AJQ180" s="34">
        <v>3.8941405713558197E-2</v>
      </c>
      <c r="AJR180" s="34">
        <v>4.7589667141437531E-2</v>
      </c>
      <c r="AJS180" t="s">
        <v>832</v>
      </c>
      <c r="AJT180" t="s">
        <v>843</v>
      </c>
      <c r="AJU180" t="s">
        <v>843</v>
      </c>
      <c r="AJV180" t="s">
        <v>843</v>
      </c>
      <c r="AJW180" s="34">
        <v>3.853100910782814E-2</v>
      </c>
      <c r="AJX180" s="34">
        <v>3.9726223796606064E-2</v>
      </c>
      <c r="AJY180" s="34">
        <v>3.631829097867012E-2</v>
      </c>
      <c r="AJZ180" s="34">
        <v>4.3859437108039856E-2</v>
      </c>
      <c r="AKA180" s="34">
        <v>4.646020382642746E-2</v>
      </c>
      <c r="AKB180" t="s">
        <v>830</v>
      </c>
      <c r="AKC180" t="s">
        <v>843</v>
      </c>
      <c r="AKD180" t="s">
        <v>843</v>
      </c>
      <c r="AKE180" t="s">
        <v>843</v>
      </c>
      <c r="AKF180" s="34">
        <v>3.942020982503891E-2</v>
      </c>
      <c r="AKG180" s="34">
        <v>3.6020595580339432E-2</v>
      </c>
      <c r="AKH180" s="34">
        <v>3.7628229707479477E-2</v>
      </c>
      <c r="AKI180" s="34">
        <v>4.1129656136035919E-2</v>
      </c>
      <c r="AKJ180" s="34">
        <v>5.2516728639602661E-2</v>
      </c>
      <c r="AKK180" t="s">
        <v>832</v>
      </c>
      <c r="AKL180" t="s">
        <v>843</v>
      </c>
      <c r="AKM180" s="34">
        <v>18350</v>
      </c>
      <c r="AKN180" t="s">
        <v>832</v>
      </c>
      <c r="AKO180" t="s">
        <v>843</v>
      </c>
      <c r="AKP180" s="34">
        <v>15011.3828125</v>
      </c>
      <c r="AKQ180" t="s">
        <v>830</v>
      </c>
      <c r="AKR180" t="s">
        <v>843</v>
      </c>
      <c r="AKS180" s="34">
        <v>16704.943397030998</v>
      </c>
      <c r="AKT180" t="s">
        <v>832</v>
      </c>
      <c r="AKU180" t="s">
        <v>843</v>
      </c>
      <c r="AKV180" s="34">
        <v>18321.280889953301</v>
      </c>
      <c r="AKW180" t="s">
        <v>832</v>
      </c>
      <c r="AKX180" t="s">
        <v>843</v>
      </c>
      <c r="AKY180" s="34">
        <v>0.16297470033168793</v>
      </c>
      <c r="AKZ180" s="34">
        <v>0.17107228934764862</v>
      </c>
      <c r="ALA180" s="34">
        <v>0.18046168982982635</v>
      </c>
      <c r="ALB180" s="34">
        <v>0.19398172199726105</v>
      </c>
      <c r="ALC180" s="34">
        <v>0.20557503402233124</v>
      </c>
      <c r="ALD180" t="s">
        <v>830</v>
      </c>
      <c r="ALE180" t="s">
        <v>843</v>
      </c>
      <c r="ALF180" t="s">
        <v>843</v>
      </c>
      <c r="ALG180" t="s">
        <v>843</v>
      </c>
      <c r="ALH180" s="34">
        <v>0.16378399729728699</v>
      </c>
      <c r="ALI180" s="34">
        <v>0.16597731411457062</v>
      </c>
      <c r="ALJ180" s="34">
        <v>0.16805608570575714</v>
      </c>
      <c r="ALK180" s="34">
        <v>0.17695710062980652</v>
      </c>
      <c r="ALL180" s="34">
        <v>0.18674661219120026</v>
      </c>
      <c r="ALM180" t="s">
        <v>832</v>
      </c>
    </row>
    <row r="181" spans="1:1001">
      <c r="A181" t="s">
        <v>512</v>
      </c>
      <c r="B181" t="s">
        <v>129</v>
      </c>
      <c r="C181" t="s">
        <v>362</v>
      </c>
      <c r="D181" s="34">
        <v>3.9810121059417725E-2</v>
      </c>
      <c r="E181" t="s">
        <v>432</v>
      </c>
      <c r="F181" s="34">
        <v>3.4286227077245712E-2</v>
      </c>
      <c r="G181" t="s">
        <v>1464</v>
      </c>
      <c r="H181" s="34">
        <v>3.3457238227128983E-2</v>
      </c>
      <c r="I181" t="s">
        <v>1294</v>
      </c>
      <c r="J181" s="34">
        <v>3.3121172338724136E-2</v>
      </c>
      <c r="K181" t="s">
        <v>1521</v>
      </c>
      <c r="L181" s="34">
        <v>6.9129876792430878E-2</v>
      </c>
      <c r="M181" t="s">
        <v>432</v>
      </c>
      <c r="N181" s="34">
        <v>0.6663469672203064</v>
      </c>
      <c r="O181" s="34">
        <v>0.70627206563949585</v>
      </c>
      <c r="P181" t="s">
        <v>432</v>
      </c>
      <c r="Q181" s="34">
        <v>0.6663469672203064</v>
      </c>
      <c r="R181" t="s">
        <v>432</v>
      </c>
      <c r="S181" s="34">
        <v>0.75416254997253418</v>
      </c>
      <c r="T181" t="s">
        <v>432</v>
      </c>
      <c r="U181" s="34">
        <v>0.60495990514755249</v>
      </c>
      <c r="V181" t="s">
        <v>432</v>
      </c>
      <c r="W181" t="s">
        <v>843</v>
      </c>
      <c r="X181" t="s">
        <v>1464</v>
      </c>
      <c r="Y181" s="34">
        <v>0.5807642936706543</v>
      </c>
      <c r="Z181" s="34">
        <v>0.63586717844009399</v>
      </c>
      <c r="AA181" t="s">
        <v>1464</v>
      </c>
      <c r="AB181" s="34">
        <v>0.5807642936706543</v>
      </c>
      <c r="AC181" t="s">
        <v>1464</v>
      </c>
      <c r="AD181" s="34">
        <v>0.6285439133644104</v>
      </c>
      <c r="AE181" t="s">
        <v>1464</v>
      </c>
      <c r="AF181" s="34">
        <v>0.52768802642822266</v>
      </c>
      <c r="AG181" t="s">
        <v>1464</v>
      </c>
      <c r="AH181" t="s">
        <v>843</v>
      </c>
      <c r="AI181" t="s">
        <v>1294</v>
      </c>
      <c r="AJ181" s="34">
        <v>0.58114272356033325</v>
      </c>
      <c r="AK181" s="34">
        <v>0.63167816400527954</v>
      </c>
      <c r="AL181" t="s">
        <v>1294</v>
      </c>
      <c r="AM181" s="34">
        <v>0.58114272356033325</v>
      </c>
      <c r="AN181" t="s">
        <v>1294</v>
      </c>
      <c r="AO181" s="34">
        <v>0.62940484285354614</v>
      </c>
      <c r="AP181" t="s">
        <v>1294</v>
      </c>
      <c r="AQ181" s="34">
        <v>0.53383839130401611</v>
      </c>
      <c r="AR181" t="s">
        <v>1294</v>
      </c>
      <c r="AS181" t="s">
        <v>843</v>
      </c>
      <c r="AT181" t="s">
        <v>1521</v>
      </c>
      <c r="AU181" s="34">
        <v>0.58629155158996582</v>
      </c>
      <c r="AV181" s="34">
        <v>0.63565051555633545</v>
      </c>
      <c r="AW181" t="s">
        <v>1521</v>
      </c>
      <c r="AX181" s="34">
        <v>0.58629155158996582</v>
      </c>
      <c r="AY181" t="s">
        <v>1521</v>
      </c>
      <c r="AZ181" s="34">
        <v>0.62948018312454224</v>
      </c>
      <c r="BA181" t="s">
        <v>1521</v>
      </c>
      <c r="BB181" s="34">
        <v>0.53988814353942871</v>
      </c>
      <c r="BC181" t="s">
        <v>1521</v>
      </c>
      <c r="BD181" t="s">
        <v>843</v>
      </c>
      <c r="BE181" s="34">
        <v>0.58414129879994514</v>
      </c>
      <c r="BF181" t="s">
        <v>1594</v>
      </c>
      <c r="BG181" t="s">
        <v>843</v>
      </c>
      <c r="BH181" t="s">
        <v>432</v>
      </c>
      <c r="BI181" s="34">
        <v>4.1933684349060059</v>
      </c>
      <c r="BJ181" t="s">
        <v>819</v>
      </c>
      <c r="BK181" s="34">
        <v>6.7422289848327637</v>
      </c>
      <c r="BL181" t="s">
        <v>1294</v>
      </c>
      <c r="BM181" s="34">
        <v>7.670379638671875</v>
      </c>
      <c r="BN181" t="s">
        <v>1521</v>
      </c>
      <c r="BO181" s="34">
        <v>8.8257465362548828</v>
      </c>
      <c r="BP181" t="s">
        <v>843</v>
      </c>
      <c r="BQ181" s="34">
        <v>1.968021035194397</v>
      </c>
      <c r="BR181" t="s">
        <v>830</v>
      </c>
      <c r="BS181" s="34">
        <v>2.8</v>
      </c>
      <c r="BT181" t="s">
        <v>843</v>
      </c>
      <c r="BU181" s="34">
        <v>4.435056209564209</v>
      </c>
      <c r="BV181" t="s">
        <v>1559</v>
      </c>
      <c r="BW181" t="s">
        <v>843</v>
      </c>
      <c r="BX181" s="34">
        <v>2.5902624130249023</v>
      </c>
      <c r="BY181" t="s">
        <v>924</v>
      </c>
      <c r="BZ181" t="s">
        <v>843</v>
      </c>
      <c r="CA181" t="s">
        <v>432</v>
      </c>
      <c r="CB181" s="34">
        <v>6.2031131237745285E-3</v>
      </c>
      <c r="CC181" s="34">
        <v>6.9964868016541004E-3</v>
      </c>
      <c r="CD181" s="34">
        <v>6.7817512899637222E-3</v>
      </c>
      <c r="CE181" s="34">
        <v>8.5362829267978668E-3</v>
      </c>
      <c r="CF181" s="34">
        <v>7.8216260299086571E-3</v>
      </c>
      <c r="CG181" t="s">
        <v>843</v>
      </c>
      <c r="CH181" t="s">
        <v>819</v>
      </c>
      <c r="CI181" s="34">
        <v>8.5334992036223412E-3</v>
      </c>
      <c r="CJ181" s="34">
        <v>6.2788999639451504E-3</v>
      </c>
      <c r="CK181" s="34">
        <v>8.3387596532702446E-3</v>
      </c>
      <c r="CL181" s="34">
        <v>7.8074680641293526E-3</v>
      </c>
      <c r="CM181" s="34">
        <v>6.909544114023447E-3</v>
      </c>
      <c r="CN181" t="s">
        <v>843</v>
      </c>
      <c r="CO181" t="s">
        <v>1294</v>
      </c>
      <c r="CP181" s="34">
        <v>7.3235444724559784E-3</v>
      </c>
      <c r="CQ181" s="34">
        <v>6.7749838344752789E-3</v>
      </c>
      <c r="CR181" s="34">
        <v>8.2564223557710648E-3</v>
      </c>
      <c r="CS181" s="34">
        <v>6.9095976650714874E-3</v>
      </c>
      <c r="CT181" s="34">
        <v>6.9096037186682224E-3</v>
      </c>
      <c r="CU181" t="s">
        <v>843</v>
      </c>
      <c r="CV181" t="s">
        <v>1521</v>
      </c>
      <c r="CW181" s="34">
        <v>6.4365756697952747E-3</v>
      </c>
      <c r="CX181" s="34">
        <v>7.8623741865158081E-3</v>
      </c>
      <c r="CY181" s="34">
        <v>7.3585351929068565E-3</v>
      </c>
      <c r="CZ181" s="34">
        <v>6.9096023216843605E-3</v>
      </c>
      <c r="DA181" s="34">
        <v>6.9096065126359463E-3</v>
      </c>
      <c r="DB181" t="s">
        <v>843</v>
      </c>
      <c r="DC181" s="34">
        <v>5.7837638854980469</v>
      </c>
      <c r="DD181" s="34">
        <v>6.5410552024841309</v>
      </c>
      <c r="DE181" s="34">
        <v>6.6479458808898926</v>
      </c>
      <c r="DF181" s="34">
        <v>7.0870566368103027</v>
      </c>
      <c r="DG181" s="34">
        <v>7.4735655784606934</v>
      </c>
      <c r="DH181" t="s">
        <v>1464</v>
      </c>
      <c r="DI181" t="s">
        <v>843</v>
      </c>
      <c r="DJ181" s="34">
        <v>6.2285943031311035</v>
      </c>
      <c r="DK181" s="34">
        <v>6.6726160049438477</v>
      </c>
      <c r="DL181" s="34">
        <v>6.8613338470458984</v>
      </c>
      <c r="DM181" s="34">
        <v>7.3367419242858887</v>
      </c>
      <c r="DN181" s="34">
        <v>7.6788010597229004</v>
      </c>
      <c r="DO181" t="s">
        <v>1294</v>
      </c>
      <c r="DP181" t="s">
        <v>843</v>
      </c>
      <c r="DQ181" s="34">
        <v>7.8156247138977051</v>
      </c>
      <c r="DR181" t="s">
        <v>1521</v>
      </c>
      <c r="DS181" t="s">
        <v>843</v>
      </c>
      <c r="DT181" t="s">
        <v>843</v>
      </c>
      <c r="DU181" s="34">
        <v>9.3000000000000007</v>
      </c>
      <c r="DV181" t="s">
        <v>1461</v>
      </c>
      <c r="DW181" t="s">
        <v>843</v>
      </c>
      <c r="DX181" t="s">
        <v>843</v>
      </c>
      <c r="DY181" t="s">
        <v>432</v>
      </c>
      <c r="DZ181" s="34">
        <v>-1.7147079342976213E-3</v>
      </c>
      <c r="EA181" s="34">
        <v>-3.5700653679668903E-3</v>
      </c>
      <c r="EB181" s="34">
        <v>-8.1411004066467285E-3</v>
      </c>
      <c r="EC181" s="34">
        <v>-6.023443304002285E-3</v>
      </c>
      <c r="ED181" s="34">
        <v>1.3055985793471336E-2</v>
      </c>
      <c r="EE181" t="s">
        <v>843</v>
      </c>
      <c r="EF181" t="s">
        <v>819</v>
      </c>
      <c r="EG181" s="34">
        <v>-1.2214179150760174E-3</v>
      </c>
      <c r="EH181" s="34">
        <v>-2.182097639888525E-3</v>
      </c>
      <c r="EI181" s="34">
        <v>-2.5433327537029982E-3</v>
      </c>
      <c r="EJ181" s="34">
        <v>1.0877811582759023E-3</v>
      </c>
      <c r="EK181" s="34">
        <v>-1.0094777680933475E-3</v>
      </c>
      <c r="EL181" t="s">
        <v>843</v>
      </c>
      <c r="EM181" t="s">
        <v>1294</v>
      </c>
      <c r="EN181" s="34">
        <v>-5.4043140262365341E-3</v>
      </c>
      <c r="EO181" s="34">
        <v>-5.9584788978099823E-3</v>
      </c>
      <c r="EP181" s="34">
        <v>-9.2345885932445526E-3</v>
      </c>
      <c r="EQ181" s="34">
        <v>-1.027954276651144E-2</v>
      </c>
      <c r="ER181" s="34">
        <v>-1.2809164822101593E-2</v>
      </c>
      <c r="ES181" t="s">
        <v>843</v>
      </c>
      <c r="ET181" t="s">
        <v>1521</v>
      </c>
      <c r="EU181" s="34">
        <v>-5.1716296002268791E-4</v>
      </c>
      <c r="EV181" s="34">
        <v>-2.7181627228856087E-4</v>
      </c>
      <c r="EW181" s="34">
        <v>3.1225131824612617E-3</v>
      </c>
      <c r="EX181" s="34">
        <v>7.3889782652258873E-3</v>
      </c>
      <c r="EY181" s="34">
        <v>1.0057196021080017E-2</v>
      </c>
      <c r="EZ181" t="s">
        <v>843</v>
      </c>
      <c r="FA181" t="s">
        <v>1594</v>
      </c>
      <c r="FB181" s="34">
        <v>-1.3705091550946236E-2</v>
      </c>
      <c r="FC181" s="34">
        <v>-1.302974671125412E-2</v>
      </c>
      <c r="FD181" s="34">
        <v>-1.1660899966955185E-2</v>
      </c>
      <c r="FE181" s="34">
        <v>-1.1116094887256622E-2</v>
      </c>
      <c r="FF181" s="34">
        <v>-9.6145616844296455E-3</v>
      </c>
      <c r="FG181" t="s">
        <v>843</v>
      </c>
      <c r="FH181" s="34">
        <v>1.7948087770491838E-3</v>
      </c>
      <c r="FI181" s="34">
        <v>2.528579905629158E-3</v>
      </c>
      <c r="FJ181" s="34">
        <v>3.2855118624866009E-3</v>
      </c>
      <c r="FK181" s="34">
        <v>1.7707934603095055E-3</v>
      </c>
      <c r="FL181" s="34">
        <v>3.4881465137004852E-2</v>
      </c>
      <c r="FM181" t="s">
        <v>843</v>
      </c>
      <c r="FN181" t="s">
        <v>843</v>
      </c>
      <c r="FO181" s="34">
        <v>0.75210999999999995</v>
      </c>
      <c r="FP181" t="s">
        <v>1462</v>
      </c>
      <c r="FQ181" t="s">
        <v>843</v>
      </c>
      <c r="FR181" t="s">
        <v>843</v>
      </c>
      <c r="FS181" s="34">
        <v>0.77739999999999998</v>
      </c>
      <c r="FT181" t="s">
        <v>1462</v>
      </c>
      <c r="FU181" t="s">
        <v>843</v>
      </c>
      <c r="FV181" t="s">
        <v>843</v>
      </c>
      <c r="FW181" s="34">
        <v>0.72850999999999999</v>
      </c>
      <c r="FX181" t="s">
        <v>1462</v>
      </c>
      <c r="FY181" t="s">
        <v>843</v>
      </c>
      <c r="FZ181" s="34">
        <v>-5.4212503135204315E-2</v>
      </c>
      <c r="GA181" s="34">
        <v>-4.2153935879468918E-2</v>
      </c>
      <c r="GB181" s="34">
        <v>-1.0652218945324421E-2</v>
      </c>
      <c r="GC181" s="34">
        <v>9.2426016926765442E-3</v>
      </c>
      <c r="GD181" s="34">
        <v>3.5490139853209257E-3</v>
      </c>
      <c r="GE181" t="s">
        <v>830</v>
      </c>
      <c r="GF181" t="s">
        <v>843</v>
      </c>
      <c r="GG181" s="34">
        <v>-5.4101724177598953E-2</v>
      </c>
      <c r="GH181" s="34">
        <v>-4.2651887983083725E-2</v>
      </c>
      <c r="GI181" s="34">
        <v>-1.2366022914648056E-2</v>
      </c>
      <c r="GJ181" s="34">
        <v>7.4893506243824959E-3</v>
      </c>
      <c r="GK181" s="34">
        <v>4.2201871983706951E-3</v>
      </c>
      <c r="GL181" t="s">
        <v>832</v>
      </c>
      <c r="GM181" t="s">
        <v>843</v>
      </c>
      <c r="GN181" s="34"/>
      <c r="GO181" t="s">
        <v>1460</v>
      </c>
      <c r="GP181" t="s">
        <v>843</v>
      </c>
      <c r="GQ181" t="s">
        <v>843</v>
      </c>
      <c r="GR181" s="34">
        <v>4.0746647864580154E-2</v>
      </c>
      <c r="GS181" s="34">
        <v>4.1534468531608582E-2</v>
      </c>
      <c r="GT181" s="34">
        <v>4.6425670385360718E-2</v>
      </c>
      <c r="GU181" s="34">
        <v>3.3129226416349411E-2</v>
      </c>
      <c r="GV181" s="34">
        <v>4.3002519756555557E-2</v>
      </c>
      <c r="GW181" t="s">
        <v>832</v>
      </c>
      <c r="GX181" t="s">
        <v>843</v>
      </c>
      <c r="GY181" t="s">
        <v>843</v>
      </c>
      <c r="GZ181" t="s">
        <v>843</v>
      </c>
      <c r="HA181" t="s">
        <v>843</v>
      </c>
      <c r="HB181" t="s">
        <v>843</v>
      </c>
      <c r="HC181" t="s">
        <v>843</v>
      </c>
      <c r="HD181" t="s">
        <v>843</v>
      </c>
      <c r="HE181" t="s">
        <v>843</v>
      </c>
      <c r="HF181" t="s">
        <v>843</v>
      </c>
      <c r="HG181" t="s">
        <v>843</v>
      </c>
      <c r="HH181" s="34">
        <v>10300626</v>
      </c>
      <c r="HI181" s="34">
        <v>10371819</v>
      </c>
      <c r="HJ181" s="34">
        <v>10430914</v>
      </c>
      <c r="HK181" s="34">
        <v>10473344</v>
      </c>
      <c r="HL181" s="34">
        <v>10501522</v>
      </c>
      <c r="HM181" s="34">
        <v>10523315</v>
      </c>
      <c r="HN181" s="34">
        <v>10543947</v>
      </c>
      <c r="HO181" s="34">
        <v>10565551</v>
      </c>
      <c r="HP181" s="34">
        <v>10580960</v>
      </c>
      <c r="HQ181" s="34">
        <v>10591343</v>
      </c>
      <c r="HR181" s="34">
        <v>10588401</v>
      </c>
      <c r="HS181" s="34">
        <v>10564826</v>
      </c>
      <c r="HT181" s="34">
        <v>10522086</v>
      </c>
      <c r="HU181" s="34">
        <v>10464535</v>
      </c>
      <c r="HV181" s="34">
        <v>10408372</v>
      </c>
      <c r="HW181" s="34">
        <v>10365435</v>
      </c>
      <c r="HX181" s="34">
        <v>10332753</v>
      </c>
      <c r="HY181" s="34">
        <v>10307530</v>
      </c>
      <c r="HZ181" s="34">
        <v>10289835</v>
      </c>
      <c r="IA181" s="34">
        <v>10289923</v>
      </c>
      <c r="IB181" s="34">
        <v>10298192</v>
      </c>
      <c r="IC181" s="34">
        <v>10290103</v>
      </c>
      <c r="ID181" s="34">
        <v>10270865</v>
      </c>
      <c r="IE181" s="34">
        <v>10247605</v>
      </c>
      <c r="IF181" s="34">
        <v>10223349</v>
      </c>
      <c r="IG181" s="34">
        <v>10198116</v>
      </c>
      <c r="IH181" s="34">
        <v>10172106</v>
      </c>
      <c r="II181" s="34">
        <v>10145530</v>
      </c>
      <c r="IJ181" s="34">
        <v>10118394</v>
      </c>
      <c r="IK181" s="34">
        <v>10090603</v>
      </c>
      <c r="IL181" s="34">
        <v>10062183</v>
      </c>
      <c r="IM181" s="34">
        <v>10033283</v>
      </c>
      <c r="IN181" s="34">
        <v>10003604</v>
      </c>
      <c r="IO181" s="34">
        <v>9973208</v>
      </c>
      <c r="IP181" s="34">
        <v>9942165</v>
      </c>
      <c r="IQ181" s="34">
        <v>9910155</v>
      </c>
      <c r="IR181" s="34">
        <v>9876958</v>
      </c>
      <c r="IS181" s="34">
        <v>9842256</v>
      </c>
      <c r="IT181" s="34">
        <v>9806203</v>
      </c>
      <c r="IU181" s="34">
        <v>9768966</v>
      </c>
      <c r="IV181" s="34">
        <v>9730312</v>
      </c>
      <c r="IW181" s="34">
        <v>9690101</v>
      </c>
      <c r="IX181" s="34">
        <v>9648403</v>
      </c>
      <c r="IY181" s="34">
        <v>9605092</v>
      </c>
      <c r="IZ181" s="34">
        <v>9560036</v>
      </c>
      <c r="JA181" s="34">
        <v>9513430</v>
      </c>
      <c r="JB181" s="34">
        <v>9465531</v>
      </c>
      <c r="JC181" s="34">
        <v>9416346</v>
      </c>
      <c r="JD181" s="34">
        <v>9365892</v>
      </c>
      <c r="JE181" s="34">
        <v>9314293</v>
      </c>
      <c r="JF181" s="34">
        <v>9261305</v>
      </c>
      <c r="JG181" s="34">
        <v>9207036</v>
      </c>
      <c r="JH181" s="34">
        <v>9151668</v>
      </c>
      <c r="JI181" s="34">
        <v>9095340</v>
      </c>
      <c r="JJ181" s="34">
        <v>9038153</v>
      </c>
      <c r="JK181" s="34">
        <v>8980146</v>
      </c>
      <c r="JL181" s="34">
        <v>8921523</v>
      </c>
      <c r="JM181" s="34">
        <v>8862380</v>
      </c>
      <c r="JN181" s="34">
        <v>8802838</v>
      </c>
      <c r="JO181" s="34">
        <v>8742891</v>
      </c>
      <c r="JP181" s="34">
        <v>8682657</v>
      </c>
      <c r="JQ181" s="34">
        <v>8622415</v>
      </c>
      <c r="JR181" s="34">
        <v>8562064</v>
      </c>
      <c r="JS181" s="34">
        <v>8501681</v>
      </c>
      <c r="JT181" s="34">
        <v>8441541</v>
      </c>
      <c r="JU181" s="34">
        <v>8381647.0000000009</v>
      </c>
      <c r="JV181" s="34">
        <v>8322233</v>
      </c>
      <c r="JW181" s="34">
        <v>8263645</v>
      </c>
      <c r="JX181" s="34">
        <v>8205957</v>
      </c>
      <c r="JY181" s="34">
        <v>8149235</v>
      </c>
      <c r="JZ181" s="34">
        <v>8093611</v>
      </c>
      <c r="KA181" s="34">
        <v>8039265</v>
      </c>
      <c r="KB181" s="34">
        <v>7986425</v>
      </c>
      <c r="KC181" s="34">
        <v>7935164</v>
      </c>
      <c r="KD181" s="34">
        <v>7885562</v>
      </c>
      <c r="KE181" s="34">
        <v>7837762</v>
      </c>
      <c r="KF181" s="34">
        <v>7791548</v>
      </c>
      <c r="KG181" s="34">
        <v>7746683</v>
      </c>
      <c r="KH181" s="34">
        <v>7703327</v>
      </c>
      <c r="KI181" s="34">
        <v>7661404</v>
      </c>
      <c r="KJ181" s="34">
        <v>7620841</v>
      </c>
      <c r="KK181" s="34">
        <v>7581466</v>
      </c>
      <c r="KL181" s="34">
        <v>7542970</v>
      </c>
      <c r="KM181" s="34">
        <v>7505260</v>
      </c>
      <c r="KN181" s="34">
        <v>7468141</v>
      </c>
      <c r="KO181" s="34">
        <v>7431229</v>
      </c>
      <c r="KP181" s="34">
        <v>7394380</v>
      </c>
      <c r="KQ181" s="34">
        <v>7357672</v>
      </c>
      <c r="KR181" s="34">
        <v>7320930</v>
      </c>
      <c r="KS181" s="34">
        <v>7284015</v>
      </c>
      <c r="KT181" s="34">
        <v>7246935</v>
      </c>
      <c r="KU181" s="34">
        <v>7209800</v>
      </c>
      <c r="KV181" s="34">
        <v>7172696</v>
      </c>
      <c r="KW181" s="34">
        <v>7135775</v>
      </c>
      <c r="KX181" s="34">
        <v>7098975</v>
      </c>
      <c r="KY181" s="34">
        <v>7062307</v>
      </c>
      <c r="KZ181" s="34">
        <v>7025995</v>
      </c>
      <c r="LA181" s="34">
        <v>6990035</v>
      </c>
      <c r="LB181" s="34">
        <v>6954530</v>
      </c>
      <c r="LC181" s="34">
        <v>6919658</v>
      </c>
      <c r="LD181" s="34">
        <v>6885463</v>
      </c>
      <c r="LE181" t="s">
        <v>843</v>
      </c>
      <c r="LF181" t="s">
        <v>843</v>
      </c>
      <c r="LG181" t="s">
        <v>843</v>
      </c>
      <c r="LH181" s="34">
        <v>6.5508186817169189E-3</v>
      </c>
      <c r="LI181" s="34">
        <v>6.8877465091645718E-3</v>
      </c>
      <c r="LJ181" s="34">
        <v>5.6814802810549736E-3</v>
      </c>
      <c r="LK181" s="34">
        <v>4.0594656020402908E-3</v>
      </c>
      <c r="LL181" s="34">
        <v>2.6868365239351988E-3</v>
      </c>
      <c r="LM181" s="34">
        <v>2.0730725955218077E-3</v>
      </c>
      <c r="LN181" s="34">
        <v>1.9586794078350067E-3</v>
      </c>
      <c r="LO181" s="34">
        <v>2.0468519069254398E-3</v>
      </c>
      <c r="LP181" s="34">
        <v>1.4573564985767007E-3</v>
      </c>
      <c r="LQ181" s="34">
        <v>9.8080979660153389E-4</v>
      </c>
      <c r="LR181" s="34">
        <v>-2.7781262178905308E-4</v>
      </c>
      <c r="LS181" s="34">
        <v>-2.2289752960205078E-3</v>
      </c>
      <c r="LT181" s="34">
        <v>-4.0537049062550068E-3</v>
      </c>
      <c r="LU181" s="34">
        <v>-5.4845553822815418E-3</v>
      </c>
      <c r="LV181" s="34">
        <v>-5.3814388811588287E-3</v>
      </c>
      <c r="LW181" s="34">
        <v>-4.1337693110108376E-3</v>
      </c>
      <c r="LX181" s="34">
        <v>-3.1579602509737015E-3</v>
      </c>
      <c r="LY181" s="34">
        <v>-2.4440567940473557E-3</v>
      </c>
      <c r="LZ181" s="34">
        <v>-1.7181814182549715E-3</v>
      </c>
      <c r="MA181" s="34">
        <v>8.5520923676085658E-6</v>
      </c>
      <c r="MB181" s="34">
        <v>8.032790501601994E-4</v>
      </c>
      <c r="MC181" s="34">
        <v>-7.8578630927950144E-4</v>
      </c>
      <c r="MD181" s="34">
        <v>-1.8713132012635469E-3</v>
      </c>
      <c r="ME181" s="34">
        <v>-2.2672265768051147E-3</v>
      </c>
      <c r="MF181" s="34">
        <v>-2.3697977885603905E-3</v>
      </c>
      <c r="MG181" s="34">
        <v>-2.4712246377021074E-3</v>
      </c>
      <c r="MH181" s="34">
        <v>-2.5537291076034307E-3</v>
      </c>
      <c r="MI181" s="34">
        <v>-2.6160539127886295E-3</v>
      </c>
      <c r="MJ181" s="34">
        <v>-2.6782588101923466E-3</v>
      </c>
      <c r="MK181" s="34">
        <v>-2.7503608725965023E-3</v>
      </c>
      <c r="ML181" s="34">
        <v>-2.8204554691910744E-3</v>
      </c>
      <c r="MM181" s="34">
        <v>-2.8762726578861475E-3</v>
      </c>
      <c r="MN181" s="34">
        <v>-2.9624383896589279E-3</v>
      </c>
      <c r="MO181" s="34">
        <v>-3.0431305058300495E-3</v>
      </c>
      <c r="MP181" s="34">
        <v>-3.1174938194453716E-3</v>
      </c>
      <c r="MQ181" s="34">
        <v>-3.2248147763311863E-3</v>
      </c>
      <c r="MR181" s="34">
        <v>-3.3554192632436752E-3</v>
      </c>
      <c r="MS181" s="34">
        <v>-3.5196165554225445E-3</v>
      </c>
      <c r="MT181" s="34">
        <v>-3.6698083858937025E-3</v>
      </c>
      <c r="MU181" s="34">
        <v>-3.8045183755457401E-3</v>
      </c>
      <c r="MV181" s="34">
        <v>-3.9646648801863194E-3</v>
      </c>
      <c r="MW181" s="34">
        <v>-4.1411123238503933E-3</v>
      </c>
      <c r="MX181" s="34">
        <v>-4.3124393559992313E-3</v>
      </c>
      <c r="MY181" s="34">
        <v>-4.4990349560976028E-3</v>
      </c>
      <c r="MZ181" s="34">
        <v>-4.7018816694617271E-3</v>
      </c>
      <c r="NA181" s="34">
        <v>-4.8870081081986427E-3</v>
      </c>
      <c r="NB181" s="34">
        <v>-5.0475997850298882E-3</v>
      </c>
      <c r="NC181" s="34">
        <v>-5.2097691223025322E-3</v>
      </c>
      <c r="ND181" s="34">
        <v>-5.3725354373455048E-3</v>
      </c>
      <c r="NE181" s="34">
        <v>-5.5244774557650089E-3</v>
      </c>
      <c r="NF181" s="34">
        <v>-5.7051344774663448E-3</v>
      </c>
      <c r="NG181" s="34">
        <v>-5.8769932948052883E-3</v>
      </c>
      <c r="NH181" s="34">
        <v>-6.0318168252706528E-3</v>
      </c>
      <c r="NI181" s="34">
        <v>-6.1739631928503513E-3</v>
      </c>
      <c r="NJ181" s="34">
        <v>-6.3073551282286644E-3</v>
      </c>
      <c r="NK181" s="34">
        <v>-6.4386986196041107E-3</v>
      </c>
      <c r="NL181" s="34">
        <v>-6.5494687296450138E-3</v>
      </c>
      <c r="NM181" s="34">
        <v>-6.6513204947113991E-3</v>
      </c>
      <c r="NN181" s="34">
        <v>-6.7411819472908974E-3</v>
      </c>
      <c r="NO181" s="34">
        <v>-6.8332566879689693E-3</v>
      </c>
      <c r="NP181" s="34">
        <v>-6.9133252836763859E-3</v>
      </c>
      <c r="NQ181" s="34">
        <v>-6.9623799063265324E-3</v>
      </c>
      <c r="NR181" s="34">
        <v>-7.0239254273474216E-3</v>
      </c>
      <c r="NS181" s="34">
        <v>-7.077374029904604E-3</v>
      </c>
      <c r="NT181" s="34">
        <v>-7.0990337990224361E-3</v>
      </c>
      <c r="NU181" s="34">
        <v>-7.1204402483999729E-3</v>
      </c>
      <c r="NV181" s="34">
        <v>-7.1138264611363411E-3</v>
      </c>
      <c r="NW181" s="34">
        <v>-7.0648347027599812E-3</v>
      </c>
      <c r="NX181" s="34">
        <v>-7.0054195821285248E-3</v>
      </c>
      <c r="NY181" s="34">
        <v>-6.9362958893179893E-3</v>
      </c>
      <c r="NZ181" s="34">
        <v>-6.8490728735923767E-3</v>
      </c>
      <c r="OA181" s="34">
        <v>-6.7373239435255527E-3</v>
      </c>
      <c r="OB181" s="34">
        <v>-6.594435777515173E-3</v>
      </c>
      <c r="OC181" s="34">
        <v>-6.4392038621008396E-3</v>
      </c>
      <c r="OD181" s="34">
        <v>-6.2705292366445065E-3</v>
      </c>
      <c r="OE181" s="34">
        <v>-6.0801580548286438E-3</v>
      </c>
      <c r="OF181" s="34">
        <v>-5.9137782081961632E-3</v>
      </c>
      <c r="OG181" s="34">
        <v>-5.7748048566281796E-3</v>
      </c>
      <c r="OH181" s="34">
        <v>-5.612438078969717E-3</v>
      </c>
      <c r="OI181" s="34">
        <v>-5.4570566862821579E-3</v>
      </c>
      <c r="OJ181" s="34">
        <v>-5.3085256367921829E-3</v>
      </c>
      <c r="OK181" s="34">
        <v>-5.1801465451717377E-3</v>
      </c>
      <c r="OL181" s="34">
        <v>-5.0905807875096798E-3</v>
      </c>
      <c r="OM181" s="34">
        <v>-5.0118956714868546E-3</v>
      </c>
      <c r="ON181" s="34">
        <v>-4.958001896739006E-3</v>
      </c>
      <c r="OO181" s="34">
        <v>-4.9548503011465073E-3</v>
      </c>
      <c r="OP181" s="34">
        <v>-4.9710031598806381E-3</v>
      </c>
      <c r="OQ181" s="34">
        <v>-4.9766739830374718E-3</v>
      </c>
      <c r="OR181" s="34">
        <v>-5.0062094815075397E-3</v>
      </c>
      <c r="OS181" s="34">
        <v>-5.0551476888358593E-3</v>
      </c>
      <c r="OT181" s="34">
        <v>-5.1036002114415169E-3</v>
      </c>
      <c r="OU181" s="34">
        <v>-5.137409083545208E-3</v>
      </c>
      <c r="OV181" s="34">
        <v>-5.1596164703369141E-3</v>
      </c>
      <c r="OW181" s="34">
        <v>-5.1607307977974415E-3</v>
      </c>
      <c r="OX181" s="34">
        <v>-5.1704570651054382E-3</v>
      </c>
      <c r="OY181" s="34">
        <v>-5.1786387339234352E-3</v>
      </c>
      <c r="OZ181" s="34">
        <v>-5.1549263298511505E-3</v>
      </c>
      <c r="PA181" s="34">
        <v>-5.1312786526978016E-3</v>
      </c>
      <c r="PB181" s="34">
        <v>-5.0923177041113377E-3</v>
      </c>
      <c r="PC181" s="34">
        <v>-5.0268992781639099E-3</v>
      </c>
      <c r="PD181" s="34">
        <v>-4.9539688043296337E-3</v>
      </c>
      <c r="PE181" t="s">
        <v>1300</v>
      </c>
      <c r="PF181" t="s">
        <v>843</v>
      </c>
      <c r="PG181" t="s">
        <v>843</v>
      </c>
      <c r="PH181" t="s">
        <v>843</v>
      </c>
      <c r="PI181" t="s">
        <v>843</v>
      </c>
      <c r="PJ181" t="s">
        <v>1300</v>
      </c>
      <c r="PK181" s="34">
        <v>0.48226457834243774</v>
      </c>
      <c r="PL181" s="34">
        <v>0.48249366879463196</v>
      </c>
      <c r="PM181" s="34">
        <v>0.48224708437919617</v>
      </c>
      <c r="PN181" s="34">
        <v>0.48172798752784729</v>
      </c>
      <c r="PO181" s="34">
        <v>0.48131260275840759</v>
      </c>
      <c r="PP181" s="34">
        <v>0.48093932867050171</v>
      </c>
      <c r="PQ181" s="34">
        <v>0.48058256506919861</v>
      </c>
      <c r="PR181" s="34">
        <v>0.48018375039100647</v>
      </c>
      <c r="PS181" s="34">
        <v>0.47961348295211792</v>
      </c>
      <c r="PT181" s="34">
        <v>0.47891300916671753</v>
      </c>
      <c r="PU181" s="34">
        <v>0.47826135158538818</v>
      </c>
      <c r="PV181" s="34">
        <v>0.47753062844276428</v>
      </c>
      <c r="PW181" s="34">
        <v>0.47671869397163391</v>
      </c>
      <c r="PX181" s="34">
        <v>0.47587999701499939</v>
      </c>
      <c r="PY181" s="34">
        <v>0.47498869895935059</v>
      </c>
      <c r="PZ181" s="34">
        <v>0.47423142194747925</v>
      </c>
      <c r="QA181" s="34">
        <v>0.4737364649772644</v>
      </c>
      <c r="QB181" s="34">
        <v>0.47325471043586731</v>
      </c>
      <c r="QC181" s="34">
        <v>0.47255781292915344</v>
      </c>
      <c r="QD181" s="34">
        <v>0.47208517789840698</v>
      </c>
      <c r="QE181" s="34">
        <v>0.47191515564918518</v>
      </c>
      <c r="QF181" s="34">
        <v>0.47178661823272705</v>
      </c>
      <c r="QG181" s="34">
        <v>0.47183641791343689</v>
      </c>
      <c r="QH181" s="34">
        <v>0.47198998928070068</v>
      </c>
      <c r="QI181" s="34">
        <v>0.47216153144836426</v>
      </c>
      <c r="QJ181" s="34">
        <v>0.47234803438186646</v>
      </c>
      <c r="QK181" s="34">
        <v>0.47254610061645508</v>
      </c>
      <c r="QL181" s="34">
        <v>0.47275400161743164</v>
      </c>
      <c r="QM181" s="34">
        <v>0.47296765446662903</v>
      </c>
      <c r="QN181" s="34">
        <v>0.47318688035011292</v>
      </c>
      <c r="QO181" s="34">
        <v>0.47341099381446838</v>
      </c>
      <c r="QP181" s="34">
        <v>0.47363719344139099</v>
      </c>
      <c r="QQ181" s="34">
        <v>0.47386682033538818</v>
      </c>
      <c r="QR181" s="34">
        <v>0.47409811615943909</v>
      </c>
      <c r="QS181" s="34">
        <v>0.47432705760002136</v>
      </c>
      <c r="QT181" s="34">
        <v>0.47455441951751709</v>
      </c>
      <c r="QU181" s="34">
        <v>0.47478020191192627</v>
      </c>
      <c r="QV181" s="34">
        <v>0.47500655055046082</v>
      </c>
      <c r="QW181" s="34">
        <v>0.47523409128189087</v>
      </c>
      <c r="QX181" s="34">
        <v>0.4754636287689209</v>
      </c>
      <c r="QY181" s="34">
        <v>0.47569841146469116</v>
      </c>
      <c r="QZ181" s="34">
        <v>0.47593942284584045</v>
      </c>
      <c r="RA181" s="34">
        <v>0.47618803381919861</v>
      </c>
      <c r="RB181" s="34">
        <v>0.47644135355949402</v>
      </c>
      <c r="RC181" s="34">
        <v>0.47670289874076843</v>
      </c>
      <c r="RD181" s="34">
        <v>0.4769740104675293</v>
      </c>
      <c r="RE181" s="34">
        <v>0.47725149989128113</v>
      </c>
      <c r="RF181" s="34">
        <v>0.4775364100933075</v>
      </c>
      <c r="RG181" s="34">
        <v>0.47782933712005615</v>
      </c>
      <c r="RH181" s="34">
        <v>0.47813311219215393</v>
      </c>
      <c r="RI181" s="34">
        <v>0.4784507155418396</v>
      </c>
      <c r="RJ181" s="34">
        <v>0.47877699136734009</v>
      </c>
      <c r="RK181" s="34">
        <v>0.47911223769187927</v>
      </c>
      <c r="RL181" s="34">
        <v>0.47945880889892578</v>
      </c>
      <c r="RM181" s="34">
        <v>0.47981837391853333</v>
      </c>
      <c r="RN181" s="34">
        <v>0.48019295930862427</v>
      </c>
      <c r="RO181" s="34">
        <v>0.48057758808135986</v>
      </c>
      <c r="RP181" s="34">
        <v>0.48096898198127747</v>
      </c>
      <c r="RQ181" s="34">
        <v>0.48137021064758301</v>
      </c>
      <c r="RR181" s="34">
        <v>0.48178583383560181</v>
      </c>
      <c r="RS181" s="34">
        <v>0.48221415281295776</v>
      </c>
      <c r="RT181" s="34">
        <v>0.48265689611434937</v>
      </c>
      <c r="RU181" s="34">
        <v>0.48311552405357361</v>
      </c>
      <c r="RV181" s="34">
        <v>0.48358437418937683</v>
      </c>
      <c r="RW181" s="34">
        <v>0.48406243324279785</v>
      </c>
      <c r="RX181" s="34">
        <v>0.48455452919006348</v>
      </c>
      <c r="RY181" s="34">
        <v>0.4850594699382782</v>
      </c>
      <c r="RZ181" s="34">
        <v>0.48557278513908386</v>
      </c>
      <c r="SA181" s="34">
        <v>0.48609539866447449</v>
      </c>
      <c r="SB181" s="34">
        <v>0.48663157224655151</v>
      </c>
      <c r="SC181" s="34">
        <v>0.48717537522315979</v>
      </c>
      <c r="SD181" s="34">
        <v>0.48771661520004272</v>
      </c>
      <c r="SE181" s="34">
        <v>0.48825913667678833</v>
      </c>
      <c r="SF181" s="34">
        <v>0.48879745602607727</v>
      </c>
      <c r="SG181" s="34">
        <v>0.48931920528411865</v>
      </c>
      <c r="SH181" s="34">
        <v>0.48981979489326477</v>
      </c>
      <c r="SI181" s="34">
        <v>0.49029755592346191</v>
      </c>
      <c r="SJ181" s="34">
        <v>0.49074822664260864</v>
      </c>
      <c r="SK181" s="34">
        <v>0.49116894602775574</v>
      </c>
      <c r="SL181" s="34">
        <v>0.49155506491661072</v>
      </c>
      <c r="SM181" s="34">
        <v>0.49190568923950195</v>
      </c>
      <c r="SN181" s="34">
        <v>0.49222537875175476</v>
      </c>
      <c r="SO181" s="34">
        <v>0.4925101101398468</v>
      </c>
      <c r="SP181" s="34">
        <v>0.49275693297386169</v>
      </c>
      <c r="SQ181" s="34">
        <v>0.49297249317169189</v>
      </c>
      <c r="SR181" s="34">
        <v>0.49316081404685974</v>
      </c>
      <c r="SS181" s="34">
        <v>0.49332398176193237</v>
      </c>
      <c r="ST181" s="34">
        <v>0.49346885085105896</v>
      </c>
      <c r="SU181" s="34">
        <v>0.49359479546546936</v>
      </c>
      <c r="SV181" s="34">
        <v>0.49370560050010681</v>
      </c>
      <c r="SW181" s="34">
        <v>0.49380573630332947</v>
      </c>
      <c r="SX181" s="34">
        <v>0.49389830231666565</v>
      </c>
      <c r="SY181" s="34">
        <v>0.49398398399353027</v>
      </c>
      <c r="SZ181" s="34">
        <v>0.49406909942626953</v>
      </c>
      <c r="TA181" s="34">
        <v>0.4941571056842804</v>
      </c>
      <c r="TB181" s="34">
        <v>0.4942450225353241</v>
      </c>
      <c r="TC181" s="34">
        <v>0.49434208869934082</v>
      </c>
      <c r="TD181" s="34">
        <v>0.49444574117660522</v>
      </c>
      <c r="TE181" s="34">
        <v>0.4945518970489502</v>
      </c>
      <c r="TF181" s="34">
        <v>0.49466231465339661</v>
      </c>
      <c r="TG181" s="34">
        <v>0.4947834312915802</v>
      </c>
      <c r="TH181" t="s">
        <v>843</v>
      </c>
      <c r="TI181" t="s">
        <v>843</v>
      </c>
      <c r="TJ181" t="s">
        <v>1300</v>
      </c>
      <c r="TK181" s="34">
        <v>0.67367428317823996</v>
      </c>
      <c r="TL181" s="34">
        <v>0.67280503063156005</v>
      </c>
      <c r="TM181" s="34">
        <v>0.67133473017487899</v>
      </c>
      <c r="TN181" s="34">
        <v>0.66983260885122309</v>
      </c>
      <c r="TO181" s="34">
        <v>0.66817243252930392</v>
      </c>
      <c r="TP181" s="34">
        <v>0.66679352783764101</v>
      </c>
      <c r="TQ181" s="34">
        <v>0.66607858831605393</v>
      </c>
      <c r="TR181" s="34">
        <v>0.66569954562710509</v>
      </c>
      <c r="TS181" s="34">
        <v>0.66500484525955794</v>
      </c>
      <c r="TT181" s="34">
        <v>0.66369019490729397</v>
      </c>
      <c r="TU181" s="34">
        <v>0.66233499279069608</v>
      </c>
      <c r="TV181" s="34">
        <v>0.66082025392562105</v>
      </c>
      <c r="TW181" s="34">
        <v>0.65891231073382206</v>
      </c>
      <c r="TX181" s="34">
        <v>0.65650408737703103</v>
      </c>
      <c r="TY181" s="34">
        <v>0.65403864312305504</v>
      </c>
      <c r="TZ181" s="34">
        <v>0.65212069478412205</v>
      </c>
      <c r="UA181" s="34">
        <v>0.6498821756408959</v>
      </c>
      <c r="UB181" s="34">
        <v>0.64731002480710698</v>
      </c>
      <c r="UC181" s="34">
        <v>0.645231774853533</v>
      </c>
      <c r="UD181" s="34">
        <v>0.64350860545798094</v>
      </c>
      <c r="UE181" s="34">
        <v>0.64207613540688202</v>
      </c>
      <c r="UF181" s="34">
        <v>0.64096029942557398</v>
      </c>
      <c r="UG181" s="34">
        <v>0.639204195557044</v>
      </c>
      <c r="UH181" s="34">
        <v>0.63680118427671606</v>
      </c>
      <c r="UI181" s="34">
        <v>0.63432607232356408</v>
      </c>
      <c r="UJ181" s="34">
        <v>0.63162632195986002</v>
      </c>
      <c r="UK181" s="34">
        <v>0.62866848811838993</v>
      </c>
      <c r="UL181" s="34">
        <v>0.62525519244707706</v>
      </c>
      <c r="UM181" s="34">
        <v>0.62124708828530895</v>
      </c>
      <c r="UN181" s="34">
        <v>0.616778433200594</v>
      </c>
      <c r="UO181" s="34">
        <v>0.61242277148010504</v>
      </c>
      <c r="UP181" s="34">
        <v>0.60848203922883504</v>
      </c>
      <c r="UQ181" s="34">
        <v>0.60478115663209198</v>
      </c>
      <c r="UR181" s="34">
        <v>0.60121482475849297</v>
      </c>
      <c r="US181" s="34">
        <v>0.59766723835639601</v>
      </c>
      <c r="UT181" s="34">
        <v>0.59382764447175607</v>
      </c>
      <c r="UU181" s="34">
        <v>0.58933598732200698</v>
      </c>
      <c r="UV181" s="34">
        <v>0.58439535689808497</v>
      </c>
      <c r="UW181" s="34">
        <v>0.57942082274756002</v>
      </c>
      <c r="UX181" s="34">
        <v>0.57425970158970796</v>
      </c>
      <c r="UY181" s="34">
        <v>0.56878350868913596</v>
      </c>
      <c r="UZ181" s="34">
        <v>0.56325576809033107</v>
      </c>
      <c r="VA181" s="34">
        <v>0.55798664297086298</v>
      </c>
      <c r="VB181" s="34">
        <v>0.55356825317238001</v>
      </c>
      <c r="VC181" s="34">
        <v>0.55004787638874997</v>
      </c>
      <c r="VD181" s="34">
        <v>0.54681618511935204</v>
      </c>
      <c r="VE181" s="34">
        <v>0.54396639469916697</v>
      </c>
      <c r="VF181" s="34">
        <v>0.54154655417576203</v>
      </c>
      <c r="VG181" s="34">
        <v>0.53956836145452003</v>
      </c>
      <c r="VH181" s="34">
        <v>0.53811531706618398</v>
      </c>
      <c r="VI181" s="34">
        <v>0.53727682005937605</v>
      </c>
      <c r="VJ181" s="34">
        <v>0.53703895585940997</v>
      </c>
      <c r="VK181" s="34">
        <v>0.53703950268740597</v>
      </c>
      <c r="VL181" s="34">
        <v>0.53713547471207601</v>
      </c>
      <c r="VM181" s="34">
        <v>0.53731182687436208</v>
      </c>
      <c r="VN181" s="34">
        <v>0.53747815110568098</v>
      </c>
      <c r="VO181" s="34">
        <v>0.53752739302471098</v>
      </c>
      <c r="VP181" s="34">
        <v>0.53759244130809103</v>
      </c>
      <c r="VQ181" s="34">
        <v>0.53767122956987101</v>
      </c>
      <c r="VR181" s="34">
        <v>0.53786867880037204</v>
      </c>
      <c r="VS181" s="34">
        <v>0.53811693021404994</v>
      </c>
      <c r="VT181" s="34">
        <v>0.53812310483065895</v>
      </c>
      <c r="VU181" s="34">
        <v>0.53784160792547298</v>
      </c>
      <c r="VV181" s="34">
        <v>0.53729418554367003</v>
      </c>
      <c r="VW181" s="34">
        <v>0.53635802181390702</v>
      </c>
      <c r="VX181" s="34">
        <v>0.53490575689326003</v>
      </c>
      <c r="VY181" s="34">
        <v>0.53364484830242398</v>
      </c>
      <c r="VZ181" s="34">
        <v>0.53272257779240095</v>
      </c>
      <c r="WA181" s="34">
        <v>0.53168947875305694</v>
      </c>
      <c r="WB181" s="34">
        <v>0.53071696111862299</v>
      </c>
      <c r="WC181" s="34">
        <v>0.52966212919905997</v>
      </c>
      <c r="WD181" s="34">
        <v>0.52861225497604603</v>
      </c>
      <c r="WE181" s="34">
        <v>0.52780424282454297</v>
      </c>
      <c r="WF181" s="34">
        <v>0.52689065236139698</v>
      </c>
      <c r="WG181" s="34">
        <v>0.52593772010162398</v>
      </c>
      <c r="WH181" s="34">
        <v>0.52484168791794905</v>
      </c>
      <c r="WI181" s="34">
        <v>0.52362957912856301</v>
      </c>
      <c r="WJ181" s="34">
        <v>0.52287237001953002</v>
      </c>
      <c r="WK181" s="34">
        <v>0.52274286959017002</v>
      </c>
      <c r="WL181" s="34">
        <v>0.52293124080129405</v>
      </c>
      <c r="WM181" s="34">
        <v>0.52281411741920103</v>
      </c>
      <c r="WN181" s="34">
        <v>0.52229136965669798</v>
      </c>
      <c r="WO181" s="34">
        <v>0.52167147169294503</v>
      </c>
      <c r="WP181" s="34">
        <v>0.52101606073606999</v>
      </c>
      <c r="WQ181" s="34">
        <v>0.52028985526652494</v>
      </c>
      <c r="WR181" s="34">
        <v>0.51970236146015403</v>
      </c>
      <c r="WS181" s="34">
        <v>0.51949693682884401</v>
      </c>
      <c r="WT181" s="34">
        <v>0.51956647975293802</v>
      </c>
      <c r="WU181" s="34">
        <v>0.51968977985037401</v>
      </c>
      <c r="WV181" s="34">
        <v>0.51985779820607203</v>
      </c>
      <c r="WW181" s="34">
        <v>0.52008273014158901</v>
      </c>
      <c r="WX181" s="34">
        <v>0.52028974451441101</v>
      </c>
      <c r="WY181" s="34">
        <v>0.52041965810345192</v>
      </c>
      <c r="WZ181" s="34">
        <v>0.52049269494152295</v>
      </c>
      <c r="XA181" s="34">
        <v>0.52051208241415703</v>
      </c>
      <c r="XB181" s="34">
        <v>0.52048455834017404</v>
      </c>
      <c r="XC181" s="34">
        <v>0.52038067206139504</v>
      </c>
      <c r="XD181" s="34">
        <v>0.52020311772401695</v>
      </c>
      <c r="XE181" s="34">
        <v>0.51993743646227697</v>
      </c>
      <c r="XF181" s="34">
        <v>0.51956014300128706</v>
      </c>
      <c r="XG181" s="34">
        <v>0.51907526044363306</v>
      </c>
      <c r="XH181" t="s">
        <v>843</v>
      </c>
      <c r="XI181" t="s">
        <v>1300</v>
      </c>
      <c r="XJ181" s="34">
        <v>0.619843426013304</v>
      </c>
      <c r="XK181" s="34">
        <v>0.62019796141833905</v>
      </c>
      <c r="XL181" s="34">
        <v>0.61973292176183792</v>
      </c>
      <c r="XM181" s="34">
        <v>0.61863520469847999</v>
      </c>
      <c r="XN181" s="34">
        <v>0.61690167387165407</v>
      </c>
      <c r="XO181" s="34">
        <v>0.61473711538318099</v>
      </c>
      <c r="XP181" s="34">
        <v>0.61282172666562795</v>
      </c>
      <c r="XQ181" s="34">
        <v>0.61134866510984598</v>
      </c>
      <c r="XR181" s="34">
        <v>0.60923575888975301</v>
      </c>
      <c r="XS181" s="34">
        <v>0.60647492957219906</v>
      </c>
      <c r="XT181" s="34">
        <v>0.60411156509845099</v>
      </c>
      <c r="XU181" s="34">
        <v>0.60143702319375603</v>
      </c>
      <c r="XV181" s="34">
        <v>0.59804082574500905</v>
      </c>
      <c r="XW181" s="34">
        <v>0.59482385027141704</v>
      </c>
      <c r="XX181" s="34">
        <v>0.59203490228827294</v>
      </c>
      <c r="XY181" s="34">
        <v>0.58947489471136993</v>
      </c>
      <c r="XZ181" s="34">
        <v>0.58672296724793493</v>
      </c>
      <c r="YA181" s="34">
        <v>0.58364428723467199</v>
      </c>
      <c r="YB181" s="34">
        <v>0.58070940884863598</v>
      </c>
      <c r="YC181" s="34">
        <v>0.578127698331659</v>
      </c>
      <c r="YD181" s="34">
        <v>0.57588922287957101</v>
      </c>
      <c r="YE181" s="34">
        <v>0.57376942679776899</v>
      </c>
      <c r="YF181" s="34">
        <v>0.57104406493513504</v>
      </c>
      <c r="YG181" s="34">
        <v>0.56782614083973793</v>
      </c>
      <c r="YH181" s="34">
        <v>0.56441282423268702</v>
      </c>
      <c r="YI181" s="34">
        <v>0.56097052632074407</v>
      </c>
      <c r="YJ181" s="34">
        <v>0.55772968744132201</v>
      </c>
      <c r="YK181" s="34">
        <v>0.55423026466977399</v>
      </c>
      <c r="YL181" s="34">
        <v>0.55026378446341295</v>
      </c>
      <c r="YM181" s="34">
        <v>0.54596710156801798</v>
      </c>
      <c r="YN181" s="34">
        <v>0.54164926239166999</v>
      </c>
      <c r="YO181" s="34">
        <v>0.53719580121481703</v>
      </c>
      <c r="YP181" s="34">
        <v>0.53250810745266897</v>
      </c>
      <c r="YQ181" s="34">
        <v>0.52778534248959796</v>
      </c>
      <c r="YR181" s="34">
        <v>0.522894335534279</v>
      </c>
      <c r="YS181" s="34">
        <v>0.51755769712986299</v>
      </c>
      <c r="YT181" s="34">
        <v>0.51184172858899102</v>
      </c>
      <c r="YU181" s="34">
        <v>0.50614775178842397</v>
      </c>
      <c r="YV181" s="34">
        <v>0.50122904343153796</v>
      </c>
      <c r="YW181" s="34">
        <v>0.49712344172351502</v>
      </c>
      <c r="YX181" s="34">
        <v>0.49323731859779996</v>
      </c>
      <c r="YY181" s="34">
        <v>0.48969801706391003</v>
      </c>
      <c r="YZ181" s="34">
        <v>0.48658871317875096</v>
      </c>
      <c r="ZA181" s="34">
        <v>0.483918165489721</v>
      </c>
      <c r="ZB181" s="34">
        <v>0.48177632385484698</v>
      </c>
      <c r="ZC181" s="34">
        <v>0.48026001137339497</v>
      </c>
      <c r="ZD181" s="34">
        <v>0.47937968188893398</v>
      </c>
      <c r="ZE181" s="34">
        <v>0.47878718141903598</v>
      </c>
      <c r="ZF181" s="34">
        <v>0.47833842201041799</v>
      </c>
      <c r="ZG181" s="34">
        <v>0.47801966944674901</v>
      </c>
      <c r="ZH181" s="34">
        <v>0.47775702236347894</v>
      </c>
      <c r="ZI181" s="34">
        <v>0.47743296539733299</v>
      </c>
      <c r="ZJ181" s="34">
        <v>0.477150532714335</v>
      </c>
      <c r="ZK181" s="34">
        <v>0.476954653534373</v>
      </c>
      <c r="ZL181" s="34">
        <v>0.476962881686114</v>
      </c>
      <c r="ZM181" s="34">
        <v>0.47706576691880997</v>
      </c>
      <c r="ZN181" s="34">
        <v>0.47695561621037103</v>
      </c>
      <c r="ZO181" s="34">
        <v>0.47658574784651497</v>
      </c>
      <c r="ZP181" s="34">
        <v>0.47595482979723003</v>
      </c>
      <c r="ZQ181" s="34">
        <v>0.474939898316249</v>
      </c>
      <c r="ZR181" s="34">
        <v>0.47345314496166602</v>
      </c>
      <c r="ZS181" s="34">
        <v>0.47220752699751001</v>
      </c>
      <c r="ZT181" s="34">
        <v>0.47135109427768201</v>
      </c>
      <c r="ZU181" s="34">
        <v>0.47043458055145698</v>
      </c>
      <c r="ZV181" s="34">
        <v>0.469618374795646</v>
      </c>
      <c r="ZW181" s="34">
        <v>0.46873648647237898</v>
      </c>
      <c r="ZX181" s="34">
        <v>0.46786292019599302</v>
      </c>
      <c r="ZY181" s="34">
        <v>0.46724813730793996</v>
      </c>
      <c r="ZZ181" s="34">
        <v>0.466553931491476</v>
      </c>
      <c r="AAA181" s="34">
        <v>0.46585418963533398</v>
      </c>
      <c r="AAB181" s="34">
        <v>0.46504542502441604</v>
      </c>
      <c r="AAC181" s="34">
        <v>0.46411618475071997</v>
      </c>
      <c r="AAD181" s="34">
        <v>0.46362333584801702</v>
      </c>
      <c r="AAE181" s="34">
        <v>0.46375295685426599</v>
      </c>
      <c r="AAF181" s="34">
        <v>0.46416596559636503</v>
      </c>
      <c r="AAG181" s="34">
        <v>0.46425890041960299</v>
      </c>
      <c r="AAH181" s="34">
        <v>0.46396248858378297</v>
      </c>
      <c r="AAI181" s="34">
        <v>0.46352548568206603</v>
      </c>
      <c r="AAJ181" s="34">
        <v>0.46298946305858896</v>
      </c>
      <c r="AAK181" s="34">
        <v>0.46234880708548998</v>
      </c>
      <c r="AAL181" s="34">
        <v>0.46178390690633103</v>
      </c>
      <c r="AAM181" s="34">
        <v>0.46153286590831299</v>
      </c>
      <c r="AAN181" s="34">
        <v>0.46152493391362598</v>
      </c>
      <c r="AAO181" s="34">
        <v>0.46153844104001701</v>
      </c>
      <c r="AAP181" s="34">
        <v>0.46155509115320698</v>
      </c>
      <c r="AAQ181" s="34">
        <v>0.46159016641730199</v>
      </c>
      <c r="AAR181" s="34">
        <v>0.461624602848691</v>
      </c>
      <c r="AAS181" s="34">
        <v>0.46163763065018204</v>
      </c>
      <c r="AAT181" s="34">
        <v>0.46162830405426597</v>
      </c>
      <c r="AAU181" s="34">
        <v>0.46159576826791304</v>
      </c>
      <c r="AAV181" s="34">
        <v>0.46154847107442898</v>
      </c>
      <c r="AAW181" s="34">
        <v>0.46142916585758298</v>
      </c>
      <c r="AAX181" s="34">
        <v>0.461231174442636</v>
      </c>
      <c r="AAY181" s="34">
        <v>0.46096608013607998</v>
      </c>
      <c r="AAZ181" s="34">
        <v>0.46062765826247198</v>
      </c>
      <c r="ABA181" s="34">
        <v>0.46026564263875502</v>
      </c>
      <c r="ABB181" s="34">
        <v>0.45989543118092202</v>
      </c>
      <c r="ABC181" s="34">
        <v>0.459522877925504</v>
      </c>
      <c r="ABD181" s="34">
        <v>0.45912520328476503</v>
      </c>
      <c r="ABE181" s="34">
        <v>0.45868314590114101</v>
      </c>
      <c r="ABF181" s="34">
        <v>0.45820114057689404</v>
      </c>
      <c r="ABG181" t="s">
        <v>843</v>
      </c>
      <c r="ABH181" t="s">
        <v>843</v>
      </c>
      <c r="ABI181" t="s">
        <v>1300</v>
      </c>
      <c r="ABJ181" s="34">
        <v>0.60599582035090993</v>
      </c>
      <c r="ABK181" s="34">
        <v>0.60758382883465301</v>
      </c>
      <c r="ABL181" s="34">
        <v>0.60906861129660395</v>
      </c>
      <c r="ABM181" s="34">
        <v>0.610176969751827</v>
      </c>
      <c r="ABN181" s="34">
        <v>0.61068728894725899</v>
      </c>
      <c r="ABO181" s="34">
        <v>0.61081111849313308</v>
      </c>
      <c r="ABP181" s="34">
        <v>0.61074660232769606</v>
      </c>
      <c r="ABQ181" s="34">
        <v>0.61065040526518699</v>
      </c>
      <c r="ABR181" s="34">
        <v>0.61018638147264603</v>
      </c>
      <c r="ABS181" s="34">
        <v>0.60925380284634301</v>
      </c>
      <c r="ABT181" s="34">
        <v>0.60843596686600698</v>
      </c>
      <c r="ABU181" s="34">
        <v>0.60752846284453699</v>
      </c>
      <c r="ABV181" s="34">
        <v>0.60616160141629694</v>
      </c>
      <c r="ABW181" s="34">
        <v>0.60400901712307298</v>
      </c>
      <c r="ABX181" s="34">
        <v>0.60120434780770704</v>
      </c>
      <c r="ABY181" s="34">
        <v>0.59844557423564093</v>
      </c>
      <c r="ABZ181" s="34">
        <v>0.59575710364895007</v>
      </c>
      <c r="ACA181" s="34">
        <v>0.59326870744009497</v>
      </c>
      <c r="ACB181" s="34">
        <v>0.59136103737329104</v>
      </c>
      <c r="ACC181" s="34">
        <v>0.590152958384625</v>
      </c>
      <c r="ACD181" s="34">
        <v>0.58955502041305008</v>
      </c>
      <c r="ACE181" s="34">
        <v>0.58899259803327508</v>
      </c>
      <c r="ACF181" s="34">
        <v>0.58772917373560996</v>
      </c>
      <c r="ACG181" s="34">
        <v>0.58592788266136298</v>
      </c>
      <c r="ACH181" s="34">
        <v>0.58398444501818603</v>
      </c>
      <c r="ACI181" s="34">
        <v>0.58178324310098095</v>
      </c>
      <c r="ACJ181" s="34">
        <v>0.57920591861704895</v>
      </c>
      <c r="ACK181" s="34">
        <v>0.57631260152562802</v>
      </c>
      <c r="ACL181" s="34">
        <v>0.57340545215996996</v>
      </c>
      <c r="ACM181" s="34">
        <v>0.57028116011903096</v>
      </c>
      <c r="ACN181" s="34">
        <v>0.56710680972508598</v>
      </c>
      <c r="ACO181" s="34">
        <v>0.56411371033788205</v>
      </c>
      <c r="ACP181" s="34">
        <v>0.56086263706247097</v>
      </c>
      <c r="ACQ181" s="34">
        <v>0.55714174416095608</v>
      </c>
      <c r="ACR181" s="34">
        <v>0.55308630228357203</v>
      </c>
      <c r="ACS181" s="34">
        <v>0.549033794123301</v>
      </c>
      <c r="ACT181" s="34">
        <v>0.54489294906857699</v>
      </c>
      <c r="ACU181" s="34">
        <v>0.54056125239166397</v>
      </c>
      <c r="ACV181" s="34">
        <v>0.53622857204625607</v>
      </c>
      <c r="ACW181" s="34">
        <v>0.53176011667969802</v>
      </c>
      <c r="ACX181" s="34">
        <v>0.52687365009467302</v>
      </c>
      <c r="ACY181" s="34">
        <v>0.521622866553345</v>
      </c>
      <c r="ACZ181" s="34">
        <v>0.51638753066180998</v>
      </c>
      <c r="ADA181" s="34">
        <v>0.51193627296854605</v>
      </c>
      <c r="ADB181" s="34">
        <v>0.50832298121053099</v>
      </c>
      <c r="ADC181" s="34">
        <v>0.504936232252721</v>
      </c>
      <c r="ADD181" s="34">
        <v>0.50188386165994603</v>
      </c>
      <c r="ADE181" s="34">
        <v>0.49925456757565201</v>
      </c>
      <c r="ADF181" s="34">
        <v>0.49705196258936096</v>
      </c>
      <c r="ADG181" s="34">
        <v>0.49535302919110302</v>
      </c>
      <c r="ADH181" s="34">
        <v>0.49427947789215404</v>
      </c>
      <c r="ADI181" s="34">
        <v>0.49385116990962102</v>
      </c>
      <c r="ADJ181" s="34">
        <v>0.49370926186847797</v>
      </c>
      <c r="ADK181" s="34">
        <v>0.493704055796928</v>
      </c>
      <c r="ADL181" s="34">
        <v>0.49382351681809294</v>
      </c>
      <c r="ADM181" s="34">
        <v>0.49397712988057896</v>
      </c>
      <c r="ADN181" s="34">
        <v>0.49403991896899202</v>
      </c>
      <c r="ADO181" s="34">
        <v>0.49411997680081399</v>
      </c>
      <c r="ADP181" s="34">
        <v>0.49426273127696296</v>
      </c>
      <c r="ADQ181" s="34">
        <v>0.49459409395621601</v>
      </c>
      <c r="ADR181" s="34">
        <v>0.49499862225361296</v>
      </c>
      <c r="ADS181" s="34">
        <v>0.49515840427778002</v>
      </c>
      <c r="ADT181" s="34">
        <v>0.49503551334325002</v>
      </c>
      <c r="ADU181" s="34">
        <v>0.49462979701483695</v>
      </c>
      <c r="ADV181" s="34">
        <v>0.493799799479751</v>
      </c>
      <c r="ADW181" s="34">
        <v>0.49246129713758502</v>
      </c>
      <c r="ADX181" s="34">
        <v>0.49134219694054404</v>
      </c>
      <c r="ADY181" s="34">
        <v>0.49056581511946701</v>
      </c>
      <c r="ADZ181" s="34">
        <v>0.48967317279386202</v>
      </c>
      <c r="AEA181" s="34">
        <v>0.48883892237498799</v>
      </c>
      <c r="AEB181" s="34">
        <v>0.48788479654601702</v>
      </c>
      <c r="AEC181" s="34">
        <v>0.48688760726260399</v>
      </c>
      <c r="AED181" s="34">
        <v>0.486108615557023</v>
      </c>
      <c r="AEE181" s="34">
        <v>0.48520279573284197</v>
      </c>
      <c r="AEF181" s="34">
        <v>0.48424278447116398</v>
      </c>
      <c r="AEG181" s="34">
        <v>0.483122574841991</v>
      </c>
      <c r="AEH181" s="34">
        <v>0.48185424770533403</v>
      </c>
      <c r="AEI181" s="34">
        <v>0.48103117166405296</v>
      </c>
      <c r="AEJ181" s="34">
        <v>0.480835909006323</v>
      </c>
      <c r="AEK181" s="34">
        <v>0.48093254186830497</v>
      </c>
      <c r="AEL181" s="34">
        <v>0.48072256596893703</v>
      </c>
      <c r="AEM181" s="34">
        <v>0.48013527199985295</v>
      </c>
      <c r="AEN181" s="34">
        <v>0.47942922213857497</v>
      </c>
      <c r="AEO181" s="34">
        <v>0.47866129887572201</v>
      </c>
      <c r="AEP181" s="34">
        <v>0.47783564879131196</v>
      </c>
      <c r="AEQ181" s="34">
        <v>0.47715589690183796</v>
      </c>
      <c r="AER181" s="34">
        <v>0.47686104019951897</v>
      </c>
      <c r="AES181" s="34">
        <v>0.47685650591270501</v>
      </c>
      <c r="AET181" s="34">
        <v>0.47692492620473098</v>
      </c>
      <c r="AEU181" s="34">
        <v>0.477045008830981</v>
      </c>
      <c r="AEV181" s="34">
        <v>0.47720840070951398</v>
      </c>
      <c r="AEW181" s="34">
        <v>0.47738085661183399</v>
      </c>
      <c r="AEX181" s="34">
        <v>0.47753954719397002</v>
      </c>
      <c r="AEY181" s="34">
        <v>0.47766195526498201</v>
      </c>
      <c r="AEZ181" s="34">
        <v>0.47774294723836497</v>
      </c>
      <c r="AFA181" s="34">
        <v>0.47778958930915999</v>
      </c>
      <c r="AFB181" s="34">
        <v>0.47773553781350503</v>
      </c>
      <c r="AFC181" s="34">
        <v>0.47758008364764998</v>
      </c>
      <c r="AFD181" s="34">
        <v>0.47733685813419496</v>
      </c>
      <c r="AFE181" s="34">
        <v>0.47698361682036894</v>
      </c>
      <c r="AFF181" s="34">
        <v>0.47656867809760894</v>
      </c>
      <c r="AFG181" t="s">
        <v>843</v>
      </c>
      <c r="AFH181" t="s">
        <v>843</v>
      </c>
      <c r="AFI181" s="34">
        <v>0.72931000000000001</v>
      </c>
      <c r="AFJ181" s="34">
        <v>0.72745000000000004</v>
      </c>
      <c r="AFK181" s="34">
        <v>0.73333000000000004</v>
      </c>
      <c r="AFL181" s="34">
        <v>0.73746</v>
      </c>
      <c r="AFM181" s="34">
        <v>0.74009000000000003</v>
      </c>
      <c r="AFN181" s="34">
        <v>0.74076999999999993</v>
      </c>
      <c r="AFO181" s="34">
        <v>0.73581999999999992</v>
      </c>
      <c r="AFP181" s="34">
        <v>0.73769999999999991</v>
      </c>
      <c r="AFQ181" s="34">
        <v>0.73673</v>
      </c>
      <c r="AFR181" s="34">
        <v>0.73456999999999995</v>
      </c>
      <c r="AFS181" s="34">
        <v>0.73053000000000001</v>
      </c>
      <c r="AFT181" s="34">
        <v>0.73250999999999999</v>
      </c>
      <c r="AFU181" s="34">
        <v>0.73412000000000011</v>
      </c>
      <c r="AFV181" s="34">
        <v>0.73748999999999998</v>
      </c>
      <c r="AFW181" s="34">
        <v>0.74690000000000001</v>
      </c>
      <c r="AFX181" s="34">
        <v>0.75144999999999995</v>
      </c>
      <c r="AFY181" s="34">
        <v>0.75522999999999996</v>
      </c>
      <c r="AFZ181" s="34">
        <v>0.74226999999999999</v>
      </c>
      <c r="AGA181" s="34">
        <v>0.75210999999999995</v>
      </c>
      <c r="AGB181" t="s">
        <v>843</v>
      </c>
      <c r="AGC181" t="s">
        <v>843</v>
      </c>
      <c r="AGD181" t="s">
        <v>843</v>
      </c>
      <c r="AGE181" t="s">
        <v>843</v>
      </c>
      <c r="AGF181" s="34">
        <v>1.3169531710445881E-2</v>
      </c>
      <c r="AGG181" t="s">
        <v>843</v>
      </c>
      <c r="AGH181" t="s">
        <v>843</v>
      </c>
      <c r="AGI181" t="s">
        <v>843</v>
      </c>
      <c r="AGJ181" t="s">
        <v>843</v>
      </c>
      <c r="AGK181" t="s">
        <v>843</v>
      </c>
      <c r="AGL181" t="s">
        <v>843</v>
      </c>
      <c r="AGM181" t="s">
        <v>843</v>
      </c>
      <c r="AGN181" t="s">
        <v>843</v>
      </c>
      <c r="AGO181" s="34">
        <v>0.34700000000000003</v>
      </c>
      <c r="AGP181" s="34">
        <v>2020</v>
      </c>
      <c r="AGQ181" t="s">
        <v>832</v>
      </c>
      <c r="AGR181" t="s">
        <v>843</v>
      </c>
      <c r="AGS181" s="34">
        <v>5.0000000000000001E-3</v>
      </c>
      <c r="AGT181" s="34">
        <v>2020</v>
      </c>
      <c r="AGU181" t="s">
        <v>832</v>
      </c>
      <c r="AGV181" t="s">
        <v>843</v>
      </c>
      <c r="AGW181" s="34">
        <v>0.01</v>
      </c>
      <c r="AGX181" s="34">
        <v>2020</v>
      </c>
      <c r="AGY181" t="s">
        <v>832</v>
      </c>
      <c r="AGZ181" t="s">
        <v>843</v>
      </c>
      <c r="AHA181" s="34">
        <v>2.6000000000000002E-2</v>
      </c>
      <c r="AHB181" s="34">
        <v>2020</v>
      </c>
      <c r="AHC181" t="s">
        <v>832</v>
      </c>
      <c r="AHD181" t="s">
        <v>843</v>
      </c>
      <c r="AHE181" s="34">
        <v>0.184</v>
      </c>
      <c r="AHF181" s="34">
        <v>2020</v>
      </c>
      <c r="AHG181" t="s">
        <v>832</v>
      </c>
      <c r="AHH181" t="s">
        <v>843</v>
      </c>
      <c r="AHI181" t="s">
        <v>830</v>
      </c>
      <c r="AHJ181" s="34">
        <v>0.16889169812202454</v>
      </c>
      <c r="AHK181" s="34">
        <v>0.15710370242595673</v>
      </c>
      <c r="AHL181" s="34">
        <v>0.143606036901474</v>
      </c>
      <c r="AHM181" s="34">
        <v>0.14426709711551666</v>
      </c>
      <c r="AHN181" s="34">
        <v>0.15481416881084442</v>
      </c>
      <c r="AHO181" t="s">
        <v>843</v>
      </c>
      <c r="AHP181" s="34">
        <v>0.19613015651702881</v>
      </c>
      <c r="AHQ181" s="34">
        <v>0.18232488632202148</v>
      </c>
      <c r="AHR181" s="34">
        <v>0.16793514788150787</v>
      </c>
      <c r="AHS181" s="34">
        <v>0.18261581659317017</v>
      </c>
      <c r="AHT181" s="34">
        <v>0.19782300293445587</v>
      </c>
      <c r="AHU181" t="s">
        <v>843</v>
      </c>
      <c r="AHV181" s="34">
        <v>0.20433691143989563</v>
      </c>
      <c r="AHW181" s="34">
        <v>0.18683171272277832</v>
      </c>
      <c r="AHX181" s="34">
        <v>0.1680246889591217</v>
      </c>
      <c r="AHY181" s="34">
        <v>0.16684643924236298</v>
      </c>
      <c r="AHZ181" s="34">
        <v>0.18106228113174438</v>
      </c>
      <c r="AIA181" t="s">
        <v>832</v>
      </c>
      <c r="AIB181" t="s">
        <v>843</v>
      </c>
      <c r="AIC181" s="34">
        <v>0.2043749988079071</v>
      </c>
      <c r="AID181" s="34">
        <v>0.18688666820526123</v>
      </c>
      <c r="AIE181" s="34">
        <v>0.16810999810695648</v>
      </c>
      <c r="AIF181" s="34">
        <v>0.16703999042510986</v>
      </c>
      <c r="AIG181" s="34">
        <v>0.18210001289844513</v>
      </c>
      <c r="AIH181" t="s">
        <v>924</v>
      </c>
      <c r="AII181" t="s">
        <v>843</v>
      </c>
      <c r="AIJ181" s="34">
        <v>0.20732900500297546</v>
      </c>
      <c r="AIK181" s="34">
        <v>0.18992000818252563</v>
      </c>
      <c r="AIL181" s="34">
        <v>0.17107300460338593</v>
      </c>
      <c r="AIM181" s="34">
        <v>0.17139600217342377</v>
      </c>
      <c r="AIN181" s="34">
        <v>0.18492999672889709</v>
      </c>
      <c r="AIO181" t="s">
        <v>1607</v>
      </c>
      <c r="AIP181" s="34">
        <v>0.20089332759380341</v>
      </c>
      <c r="AIQ181" t="s">
        <v>843</v>
      </c>
      <c r="AIR181" s="34">
        <v>0.20588000000000001</v>
      </c>
      <c r="AIS181" s="34">
        <v>0.20254000000000003</v>
      </c>
      <c r="AIT181" s="34">
        <v>0.20312999999999998</v>
      </c>
      <c r="AIU181" s="34">
        <v>0.20126000000000002</v>
      </c>
      <c r="AIV181" s="34">
        <v>0.19775999999999999</v>
      </c>
      <c r="AIW181" s="34">
        <v>0.19478999999999999</v>
      </c>
      <c r="AIX181" t="s">
        <v>843</v>
      </c>
      <c r="AIY181" s="34">
        <v>1.004E-2</v>
      </c>
      <c r="AIZ181" s="34">
        <v>1.6659999999999998E-2</v>
      </c>
      <c r="AJA181" s="34">
        <v>2.1499999999999998E-2</v>
      </c>
      <c r="AJB181" s="34">
        <v>1.9E-2</v>
      </c>
      <c r="AJC181" s="34">
        <v>1.9E-2</v>
      </c>
      <c r="AJD181" s="34">
        <v>1.9E-2</v>
      </c>
      <c r="AJE181" t="s">
        <v>843</v>
      </c>
      <c r="AJF181" s="34">
        <v>8.7557686492800713E-3</v>
      </c>
      <c r="AJG181" s="34">
        <v>6.8235932849347591E-3</v>
      </c>
      <c r="AJH181" s="34">
        <v>8.2220342010259628E-3</v>
      </c>
      <c r="AJI181" s="34">
        <v>2.4979542940855026E-2</v>
      </c>
      <c r="AJJ181" s="34">
        <v>2.458488754928112E-2</v>
      </c>
      <c r="AJK181" t="s">
        <v>830</v>
      </c>
      <c r="AJL181" t="s">
        <v>843</v>
      </c>
      <c r="AJM181" t="s">
        <v>843</v>
      </c>
      <c r="AJN181" s="34">
        <v>7.2127101011574268E-3</v>
      </c>
      <c r="AJO181" s="34">
        <v>5.8139413595199585E-3</v>
      </c>
      <c r="AJP181" s="34">
        <v>1.5703938901424408E-2</v>
      </c>
      <c r="AJQ181" s="34">
        <v>1.7239963635802269E-2</v>
      </c>
      <c r="AJR181" s="34">
        <v>6.4717419445514679E-2</v>
      </c>
      <c r="AJS181" t="s">
        <v>832</v>
      </c>
      <c r="AJT181" t="s">
        <v>843</v>
      </c>
      <c r="AJU181" t="s">
        <v>843</v>
      </c>
      <c r="AJV181" t="s">
        <v>843</v>
      </c>
      <c r="AJW181" s="34">
        <v>8.8939638808369637E-3</v>
      </c>
      <c r="AJX181" s="34">
        <v>8.4002763032913208E-3</v>
      </c>
      <c r="AJY181" s="34">
        <v>1.1850519105792046E-2</v>
      </c>
      <c r="AJZ181" s="34">
        <v>2.8700396418571472E-2</v>
      </c>
      <c r="AKA181" s="34">
        <v>2.751489169895649E-2</v>
      </c>
      <c r="AKB181" t="s">
        <v>830</v>
      </c>
      <c r="AKC181" t="s">
        <v>843</v>
      </c>
      <c r="AKD181" t="s">
        <v>843</v>
      </c>
      <c r="AKE181" t="s">
        <v>843</v>
      </c>
      <c r="AKF181" s="34">
        <v>7.4080312624573708E-3</v>
      </c>
      <c r="AKG181" s="34">
        <v>6.8588424474000931E-3</v>
      </c>
      <c r="AKH181" s="34">
        <v>1.7004216089844704E-2</v>
      </c>
      <c r="AKI181" s="34">
        <v>1.5717525035142899E-2</v>
      </c>
      <c r="AKJ181" s="34">
        <v>5.9514589607715607E-2</v>
      </c>
      <c r="AKK181" t="s">
        <v>832</v>
      </c>
      <c r="AKL181" t="s">
        <v>843</v>
      </c>
      <c r="AKM181" s="34">
        <v>25800</v>
      </c>
      <c r="AKN181" t="s">
        <v>832</v>
      </c>
      <c r="AKO181" t="s">
        <v>843</v>
      </c>
      <c r="AKP181" s="34">
        <v>24824.0078125</v>
      </c>
      <c r="AKQ181" t="s">
        <v>830</v>
      </c>
      <c r="AKR181" t="s">
        <v>843</v>
      </c>
      <c r="AKS181" s="34">
        <v>22112.743760132402</v>
      </c>
      <c r="AKT181" t="s">
        <v>832</v>
      </c>
      <c r="AKU181" t="s">
        <v>843</v>
      </c>
      <c r="AKV181" s="34">
        <v>24274.5165823077</v>
      </c>
      <c r="AKW181" t="s">
        <v>832</v>
      </c>
      <c r="AKX181" t="s">
        <v>843</v>
      </c>
      <c r="AKY181" s="34">
        <v>0.11467918753623962</v>
      </c>
      <c r="AKZ181" s="34">
        <v>0.11494977027177811</v>
      </c>
      <c r="ALA181" s="34">
        <v>0.13295382261276245</v>
      </c>
      <c r="ALB181" s="34">
        <v>0.1535097062587738</v>
      </c>
      <c r="ALC181" s="34">
        <v>0.15836317837238312</v>
      </c>
      <c r="ALD181" t="s">
        <v>830</v>
      </c>
      <c r="ALE181" t="s">
        <v>843</v>
      </c>
      <c r="ALF181" t="s">
        <v>843</v>
      </c>
      <c r="ALG181" t="s">
        <v>843</v>
      </c>
      <c r="ALH181" s="34">
        <v>0.15023519098758698</v>
      </c>
      <c r="ALI181" s="34">
        <v>0.1441798210144043</v>
      </c>
      <c r="ALJ181" s="34">
        <v>0.15565866231918335</v>
      </c>
      <c r="ALK181" s="34">
        <v>0.1743357926607132</v>
      </c>
      <c r="ALL181" s="34">
        <v>0.18528246879577637</v>
      </c>
      <c r="ALM181" t="s">
        <v>832</v>
      </c>
    </row>
    <row r="182" spans="1:1001">
      <c r="A182" t="s">
        <v>512</v>
      </c>
      <c r="B182" t="s">
        <v>198</v>
      </c>
      <c r="C182" t="s">
        <v>363</v>
      </c>
      <c r="D182" s="34">
        <v>3.9769917726516724E-2</v>
      </c>
      <c r="E182" t="s">
        <v>465</v>
      </c>
      <c r="F182" s="34">
        <v>4.4602848589420319E-2</v>
      </c>
      <c r="G182" t="s">
        <v>465</v>
      </c>
      <c r="H182" s="34">
        <v>4.3633695691823959E-2</v>
      </c>
      <c r="I182" t="s">
        <v>465</v>
      </c>
      <c r="J182" s="34">
        <v>4.1830644011497498E-2</v>
      </c>
      <c r="K182" t="s">
        <v>465</v>
      </c>
      <c r="L182" s="34"/>
      <c r="M182" t="s">
        <v>465</v>
      </c>
      <c r="N182" s="34">
        <v>0.55762004852294922</v>
      </c>
      <c r="O182" s="34"/>
      <c r="P182" t="s">
        <v>1459</v>
      </c>
      <c r="Q182" s="34"/>
      <c r="R182" t="s">
        <v>1459</v>
      </c>
      <c r="S182" s="34"/>
      <c r="T182" t="s">
        <v>1459</v>
      </c>
      <c r="U182" s="34"/>
      <c r="V182" t="s">
        <v>1459</v>
      </c>
      <c r="W182" t="s">
        <v>843</v>
      </c>
      <c r="X182" t="s">
        <v>465</v>
      </c>
      <c r="Y182" s="34">
        <v>0.55313539505004883</v>
      </c>
      <c r="Z182" s="34"/>
      <c r="AA182" t="s">
        <v>1459</v>
      </c>
      <c r="AB182" s="34"/>
      <c r="AC182" t="s">
        <v>1459</v>
      </c>
      <c r="AD182" s="34"/>
      <c r="AE182" t="s">
        <v>1459</v>
      </c>
      <c r="AF182" s="34"/>
      <c r="AG182" t="s">
        <v>1459</v>
      </c>
      <c r="AH182" t="s">
        <v>843</v>
      </c>
      <c r="AI182" t="s">
        <v>465</v>
      </c>
      <c r="AJ182" s="34">
        <v>0.55089175701141357</v>
      </c>
      <c r="AK182" s="34"/>
      <c r="AL182" t="s">
        <v>1459</v>
      </c>
      <c r="AM182" s="34"/>
      <c r="AN182" t="s">
        <v>1459</v>
      </c>
      <c r="AO182" s="34"/>
      <c r="AP182" t="s">
        <v>1459</v>
      </c>
      <c r="AQ182" s="34"/>
      <c r="AR182" t="s">
        <v>1459</v>
      </c>
      <c r="AS182" t="s">
        <v>843</v>
      </c>
      <c r="AT182" t="s">
        <v>465</v>
      </c>
      <c r="AU182" s="34">
        <v>0.5560491681098938</v>
      </c>
      <c r="AV182" s="34"/>
      <c r="AW182" t="s">
        <v>1459</v>
      </c>
      <c r="AX182" s="34"/>
      <c r="AY182" t="s">
        <v>1459</v>
      </c>
      <c r="AZ182" s="34"/>
      <c r="BA182" t="s">
        <v>1459</v>
      </c>
      <c r="BB182" s="34"/>
      <c r="BC182" t="s">
        <v>1459</v>
      </c>
      <c r="BD182" t="s">
        <v>843</v>
      </c>
      <c r="BE182" s="34">
        <v>0.54523499805254672</v>
      </c>
      <c r="BF182" t="s">
        <v>465</v>
      </c>
      <c r="BG182" t="s">
        <v>843</v>
      </c>
      <c r="BH182" t="s">
        <v>465</v>
      </c>
      <c r="BI182" s="34">
        <v>3.0569381713867188</v>
      </c>
      <c r="BJ182" t="s">
        <v>465</v>
      </c>
      <c r="BK182" s="34">
        <v>4.1264667510986328</v>
      </c>
      <c r="BL182" t="s">
        <v>465</v>
      </c>
      <c r="BM182" s="34">
        <v>4.477994441986084</v>
      </c>
      <c r="BN182" t="s">
        <v>465</v>
      </c>
      <c r="BO182" s="34">
        <v>5.1013460159301758</v>
      </c>
      <c r="BP182" t="s">
        <v>843</v>
      </c>
      <c r="BQ182" s="34">
        <v>2.3396694660186768</v>
      </c>
      <c r="BR182" t="s">
        <v>465</v>
      </c>
      <c r="BS182" s="34"/>
      <c r="BT182" t="s">
        <v>843</v>
      </c>
      <c r="BU182" s="34">
        <v>3.3246822357177734</v>
      </c>
      <c r="BV182" t="s">
        <v>1552</v>
      </c>
      <c r="BW182" t="s">
        <v>843</v>
      </c>
      <c r="BX182" s="34">
        <v>2.5122501850128174</v>
      </c>
      <c r="BY182" t="s">
        <v>465</v>
      </c>
      <c r="BZ182" t="s">
        <v>843</v>
      </c>
      <c r="CA182" t="s">
        <v>465</v>
      </c>
      <c r="CB182" s="34">
        <v>5.4214815609157085E-3</v>
      </c>
      <c r="CC182" s="34">
        <v>4.6930694952607155E-3</v>
      </c>
      <c r="CD182" s="34">
        <v>4.7089480794966221E-3</v>
      </c>
      <c r="CE182" s="34">
        <v>3.8022354710847139E-3</v>
      </c>
      <c r="CF182" s="34">
        <v>3.8022384978830814E-3</v>
      </c>
      <c r="CG182" t="s">
        <v>843</v>
      </c>
      <c r="CH182" t="s">
        <v>465</v>
      </c>
      <c r="CI182" s="34">
        <v>6.4205015078186989E-3</v>
      </c>
      <c r="CJ182" s="34">
        <v>5.952516570687294E-3</v>
      </c>
      <c r="CK182" s="34">
        <v>5.778125487267971E-3</v>
      </c>
      <c r="CL182" s="34">
        <v>5.6714778766036034E-3</v>
      </c>
      <c r="CM182" s="34">
        <v>5.6387479417026043E-3</v>
      </c>
      <c r="CN182" t="s">
        <v>843</v>
      </c>
      <c r="CO182" t="s">
        <v>465</v>
      </c>
      <c r="CP182" s="34">
        <v>5.9743542224168777E-3</v>
      </c>
      <c r="CQ182" s="34">
        <v>5.7432614266872406E-3</v>
      </c>
      <c r="CR182" s="34">
        <v>5.7246191427111626E-3</v>
      </c>
      <c r="CS182" s="34">
        <v>5.6582079268991947E-3</v>
      </c>
      <c r="CT182" s="34">
        <v>5.6660785339772701E-3</v>
      </c>
      <c r="CU182" t="s">
        <v>843</v>
      </c>
      <c r="CV182" t="s">
        <v>465</v>
      </c>
      <c r="CW182" s="34">
        <v>5.7653733529150486E-3</v>
      </c>
      <c r="CX182" s="34">
        <v>5.6581948883831501E-3</v>
      </c>
      <c r="CY182" s="34">
        <v>5.5668866261839867E-3</v>
      </c>
      <c r="CZ182" s="34">
        <v>5.4930443875491619E-3</v>
      </c>
      <c r="DA182" s="34">
        <v>5.49300666898489E-3</v>
      </c>
      <c r="DB182" t="s">
        <v>843</v>
      </c>
      <c r="DC182" s="34"/>
      <c r="DD182" s="34"/>
      <c r="DE182" s="34"/>
      <c r="DF182" s="34"/>
      <c r="DG182" s="34"/>
      <c r="DH182" t="s">
        <v>1460</v>
      </c>
      <c r="DI182" t="s">
        <v>843</v>
      </c>
      <c r="DJ182" s="34"/>
      <c r="DK182" s="34"/>
      <c r="DL182" s="34"/>
      <c r="DM182" s="34"/>
      <c r="DN182" s="34"/>
      <c r="DO182" t="s">
        <v>1460</v>
      </c>
      <c r="DP182" t="s">
        <v>843</v>
      </c>
      <c r="DQ182" s="34"/>
      <c r="DR182" t="s">
        <v>1460</v>
      </c>
      <c r="DS182" t="s">
        <v>843</v>
      </c>
      <c r="DT182" t="s">
        <v>843</v>
      </c>
      <c r="DU182" s="34"/>
      <c r="DV182" t="s">
        <v>1460</v>
      </c>
      <c r="DW182" t="s">
        <v>843</v>
      </c>
      <c r="DX182" t="s">
        <v>843</v>
      </c>
      <c r="DY182" t="s">
        <v>465</v>
      </c>
      <c r="DZ182" s="34">
        <v>2.1715874318033457E-3</v>
      </c>
      <c r="EA182" s="34">
        <v>3.2348956447094679E-3</v>
      </c>
      <c r="EB182" s="34">
        <v>-7.9938117414712906E-4</v>
      </c>
      <c r="EC182" s="34">
        <v>-6.023443304002285E-3</v>
      </c>
      <c r="ED182" s="34">
        <v>1.3055985793471336E-2</v>
      </c>
      <c r="EE182" t="s">
        <v>843</v>
      </c>
      <c r="EF182" t="s">
        <v>465</v>
      </c>
      <c r="EG182" s="34">
        <v>3.6000001709908247E-3</v>
      </c>
      <c r="EH182" s="34">
        <v>2.5999997742474079E-3</v>
      </c>
      <c r="EI182" s="34">
        <v>-9.9999961093999445E-5</v>
      </c>
      <c r="EJ182" s="34">
        <v>1.999999862164259E-3</v>
      </c>
      <c r="EK182" s="34">
        <v>1.0000000474974513E-3</v>
      </c>
      <c r="EL182" t="s">
        <v>843</v>
      </c>
      <c r="EM182" t="s">
        <v>465</v>
      </c>
      <c r="EN182" s="34">
        <v>3.5073859617114067E-3</v>
      </c>
      <c r="EO182" s="34">
        <v>2.6816804893314838E-3</v>
      </c>
      <c r="EP182" s="34">
        <v>-1.4286595396697521E-3</v>
      </c>
      <c r="EQ182" s="34">
        <v>5.0182463601231575E-3</v>
      </c>
      <c r="ER182" s="34">
        <v>7.3443073779344559E-3</v>
      </c>
      <c r="ES182" t="s">
        <v>843</v>
      </c>
      <c r="ET182" t="s">
        <v>465</v>
      </c>
      <c r="EU182" s="34">
        <v>3.8306564092636108E-3</v>
      </c>
      <c r="EV182" s="34">
        <v>2.7025560848414898E-3</v>
      </c>
      <c r="EW182" s="34">
        <v>3.3236271701753139E-3</v>
      </c>
      <c r="EX182" s="34">
        <v>4.6387426555156708E-3</v>
      </c>
      <c r="EY182" s="34">
        <v>-7.6699157943949103E-5</v>
      </c>
      <c r="EZ182" t="s">
        <v>843</v>
      </c>
      <c r="FA182" t="s">
        <v>465</v>
      </c>
      <c r="FB182" s="34">
        <v>-4.2330138385295868E-3</v>
      </c>
      <c r="FC182" s="34">
        <v>-5.191451869904995E-3</v>
      </c>
      <c r="FD182" s="34">
        <v>-1.7498646629974246E-3</v>
      </c>
      <c r="FE182" s="34">
        <v>-1.8796479562297463E-3</v>
      </c>
      <c r="FF182" s="34">
        <v>1.3925275765359402E-2</v>
      </c>
      <c r="FG182" t="s">
        <v>843</v>
      </c>
      <c r="FH182" s="34"/>
      <c r="FI182" s="34"/>
      <c r="FJ182" s="34"/>
      <c r="FK182" s="34"/>
      <c r="FL182" s="34"/>
      <c r="FM182" t="s">
        <v>843</v>
      </c>
      <c r="FN182" t="s">
        <v>843</v>
      </c>
      <c r="FO182" s="34">
        <v>0.52373999999999998</v>
      </c>
      <c r="FP182" t="s">
        <v>1462</v>
      </c>
      <c r="FQ182" t="s">
        <v>843</v>
      </c>
      <c r="FR182" t="s">
        <v>843</v>
      </c>
      <c r="FS182" s="34">
        <v>0.64485999999999999</v>
      </c>
      <c r="FT182" t="s">
        <v>1462</v>
      </c>
      <c r="FU182" t="s">
        <v>843</v>
      </c>
      <c r="FV182" t="s">
        <v>843</v>
      </c>
      <c r="FW182" s="34">
        <v>0.41311999999999999</v>
      </c>
      <c r="FX182" t="s">
        <v>1462</v>
      </c>
      <c r="FY182" t="s">
        <v>843</v>
      </c>
      <c r="FZ182" s="34"/>
      <c r="GA182" s="34"/>
      <c r="GB182" s="34"/>
      <c r="GC182" s="34"/>
      <c r="GD182" s="34"/>
      <c r="GE182" t="s">
        <v>1460</v>
      </c>
      <c r="GF182" t="s">
        <v>843</v>
      </c>
      <c r="GG182" s="34"/>
      <c r="GH182" s="34"/>
      <c r="GI182" s="34"/>
      <c r="GJ182" s="34"/>
      <c r="GK182" s="34"/>
      <c r="GL182" t="s">
        <v>1460</v>
      </c>
      <c r="GM182" t="s">
        <v>843</v>
      </c>
      <c r="GN182" s="34"/>
      <c r="GO182" t="s">
        <v>1460</v>
      </c>
      <c r="GP182" t="s">
        <v>843</v>
      </c>
      <c r="GQ182" t="s">
        <v>843</v>
      </c>
      <c r="GR182" s="34"/>
      <c r="GS182" s="34"/>
      <c r="GT182" s="34"/>
      <c r="GU182" s="34"/>
      <c r="GV182" s="34"/>
      <c r="GW182" t="s">
        <v>1460</v>
      </c>
      <c r="GX182" t="s">
        <v>843</v>
      </c>
      <c r="GY182" t="s">
        <v>843</v>
      </c>
      <c r="GZ182" t="s">
        <v>843</v>
      </c>
      <c r="HA182" t="s">
        <v>843</v>
      </c>
      <c r="HB182" t="s">
        <v>843</v>
      </c>
      <c r="HC182" t="s">
        <v>843</v>
      </c>
      <c r="HD182" t="s">
        <v>843</v>
      </c>
      <c r="HE182" t="s">
        <v>843</v>
      </c>
      <c r="HF182" t="s">
        <v>843</v>
      </c>
      <c r="HG182" t="s">
        <v>843</v>
      </c>
      <c r="HH182" s="34">
        <v>3827108</v>
      </c>
      <c r="HI182" s="34">
        <v>3832131</v>
      </c>
      <c r="HJ182" s="34">
        <v>3830773</v>
      </c>
      <c r="HK182" s="34">
        <v>3825628</v>
      </c>
      <c r="HL182" s="34">
        <v>3817037</v>
      </c>
      <c r="HM182" s="34">
        <v>3805559</v>
      </c>
      <c r="HN182" s="34">
        <v>3791559</v>
      </c>
      <c r="HO182" s="34">
        <v>3775440</v>
      </c>
      <c r="HP182" s="34">
        <v>3757619</v>
      </c>
      <c r="HQ182" s="34">
        <v>3738939</v>
      </c>
      <c r="HR182" s="34">
        <v>3717922</v>
      </c>
      <c r="HS182" s="34">
        <v>3691614</v>
      </c>
      <c r="HT182" s="34">
        <v>3657988</v>
      </c>
      <c r="HU182" s="34">
        <v>3615018</v>
      </c>
      <c r="HV182" s="34">
        <v>3560010</v>
      </c>
      <c r="HW182" s="34">
        <v>3497335</v>
      </c>
      <c r="HX182" s="34">
        <v>3432740</v>
      </c>
      <c r="HY182" s="34">
        <v>3366408</v>
      </c>
      <c r="HZ182" s="34">
        <v>3319269</v>
      </c>
      <c r="IA182" s="34">
        <v>3292887</v>
      </c>
      <c r="IB182" s="34">
        <v>3271564</v>
      </c>
      <c r="IC182" s="34">
        <v>3256028</v>
      </c>
      <c r="ID182" s="34">
        <v>3252407</v>
      </c>
      <c r="IE182" s="34">
        <v>3260314</v>
      </c>
      <c r="IF182" s="34">
        <v>3268802</v>
      </c>
      <c r="IG182" s="34">
        <v>3275311</v>
      </c>
      <c r="IH182" s="34">
        <v>3279209</v>
      </c>
      <c r="II182" s="34">
        <v>3280157</v>
      </c>
      <c r="IJ182" s="34">
        <v>3277996</v>
      </c>
      <c r="IK182" s="34">
        <v>3271656</v>
      </c>
      <c r="IL182" s="34">
        <v>3259722</v>
      </c>
      <c r="IM182" s="34">
        <v>3242061</v>
      </c>
      <c r="IN182" s="34">
        <v>3219727</v>
      </c>
      <c r="IO182" s="34">
        <v>3194891</v>
      </c>
      <c r="IP182" s="34">
        <v>3169240</v>
      </c>
      <c r="IQ182" s="34">
        <v>3143193</v>
      </c>
      <c r="IR182" s="34">
        <v>3116945</v>
      </c>
      <c r="IS182" s="34">
        <v>3090506</v>
      </c>
      <c r="IT182" s="34">
        <v>3063872</v>
      </c>
      <c r="IU182" s="34">
        <v>3037059</v>
      </c>
      <c r="IV182" s="34">
        <v>3010093</v>
      </c>
      <c r="IW182" s="34">
        <v>2982999</v>
      </c>
      <c r="IX182" s="34">
        <v>2955760</v>
      </c>
      <c r="IY182" s="34">
        <v>2928255</v>
      </c>
      <c r="IZ182" s="34">
        <v>2900369</v>
      </c>
      <c r="JA182" s="34">
        <v>2872173</v>
      </c>
      <c r="JB182" s="34">
        <v>2843718</v>
      </c>
      <c r="JC182" s="34">
        <v>2815019</v>
      </c>
      <c r="JD182" s="34">
        <v>2786081</v>
      </c>
      <c r="JE182" s="34">
        <v>2756931</v>
      </c>
      <c r="JF182" s="34">
        <v>2727624</v>
      </c>
      <c r="JG182" s="34">
        <v>2698235</v>
      </c>
      <c r="JH182" s="34">
        <v>2668780</v>
      </c>
      <c r="JI182" s="34">
        <v>2639240</v>
      </c>
      <c r="JJ182" s="34">
        <v>2609704</v>
      </c>
      <c r="JK182" s="34">
        <v>2580223</v>
      </c>
      <c r="JL182" s="34">
        <v>2550755</v>
      </c>
      <c r="JM182" s="34">
        <v>2521314</v>
      </c>
      <c r="JN182" s="34">
        <v>2491908</v>
      </c>
      <c r="JO182" s="34">
        <v>2462477</v>
      </c>
      <c r="JP182" s="34">
        <v>2433045</v>
      </c>
      <c r="JQ182" s="34">
        <v>2403650</v>
      </c>
      <c r="JR182" s="34">
        <v>2374260</v>
      </c>
      <c r="JS182" s="34">
        <v>2344852</v>
      </c>
      <c r="JT182" s="34">
        <v>2315477</v>
      </c>
      <c r="JU182" s="34">
        <v>2286178</v>
      </c>
      <c r="JV182" s="34">
        <v>2256890</v>
      </c>
      <c r="JW182" s="34">
        <v>2227582</v>
      </c>
      <c r="JX182" s="34">
        <v>2198289</v>
      </c>
      <c r="JY182" s="34">
        <v>2169018</v>
      </c>
      <c r="JZ182" s="34">
        <v>2139722</v>
      </c>
      <c r="KA182" s="34">
        <v>2110380</v>
      </c>
      <c r="KB182" s="34">
        <v>2081061.0000000002</v>
      </c>
      <c r="KC182" s="34">
        <v>2051742.0000000002</v>
      </c>
      <c r="KD182" s="34">
        <v>2022406</v>
      </c>
      <c r="KE182" s="34">
        <v>1993085</v>
      </c>
      <c r="KF182" s="34">
        <v>1963760</v>
      </c>
      <c r="KG182" s="34">
        <v>1934450</v>
      </c>
      <c r="KH182" s="34">
        <v>1905165</v>
      </c>
      <c r="KI182" s="34">
        <v>1875913</v>
      </c>
      <c r="KJ182" s="34">
        <v>1846670</v>
      </c>
      <c r="KK182" s="34">
        <v>1817427</v>
      </c>
      <c r="KL182" s="34">
        <v>1788216</v>
      </c>
      <c r="KM182" s="34">
        <v>1759020</v>
      </c>
      <c r="KN182" s="34">
        <v>1729830</v>
      </c>
      <c r="KO182" s="34">
        <v>1700627</v>
      </c>
      <c r="KP182" s="34">
        <v>1671428</v>
      </c>
      <c r="KQ182" s="34">
        <v>1642238</v>
      </c>
      <c r="KR182" s="34">
        <v>1613055</v>
      </c>
      <c r="KS182" s="34">
        <v>1583932</v>
      </c>
      <c r="KT182" s="34">
        <v>1554890</v>
      </c>
      <c r="KU182" s="34">
        <v>1525969</v>
      </c>
      <c r="KV182" s="34">
        <v>1497152</v>
      </c>
      <c r="KW182" s="34">
        <v>1468455</v>
      </c>
      <c r="KX182" s="34">
        <v>1439938</v>
      </c>
      <c r="KY182" s="34">
        <v>1411648</v>
      </c>
      <c r="KZ182" s="34">
        <v>1383605</v>
      </c>
      <c r="LA182" s="34">
        <v>1355781</v>
      </c>
      <c r="LB182" s="34">
        <v>1328221</v>
      </c>
      <c r="LC182" s="34">
        <v>1301003</v>
      </c>
      <c r="LD182" s="34">
        <v>1274146</v>
      </c>
      <c r="LE182" t="s">
        <v>843</v>
      </c>
      <c r="LF182" t="s">
        <v>843</v>
      </c>
      <c r="LG182" t="s">
        <v>843</v>
      </c>
      <c r="LH182" s="34">
        <v>4.4500543735921383E-3</v>
      </c>
      <c r="LI182" s="34">
        <v>1.3116187183186412E-3</v>
      </c>
      <c r="LJ182" s="34">
        <v>-3.5443482920527458E-4</v>
      </c>
      <c r="LK182" s="34">
        <v>-1.3439736794680357E-3</v>
      </c>
      <c r="LL182" s="34">
        <v>-2.2481696214526892E-3</v>
      </c>
      <c r="LM182" s="34">
        <v>-3.0115747358649969E-3</v>
      </c>
      <c r="LN182" s="34">
        <v>-3.6856122314929962E-3</v>
      </c>
      <c r="LO182" s="34">
        <v>-4.2603481560945511E-3</v>
      </c>
      <c r="LP182" s="34">
        <v>-4.731419961899519E-3</v>
      </c>
      <c r="LQ182" s="34">
        <v>-4.9836309626698494E-3</v>
      </c>
      <c r="LR182" s="34">
        <v>-5.6369714438915253E-3</v>
      </c>
      <c r="LS182" s="34">
        <v>-7.1011492982506752E-3</v>
      </c>
      <c r="LT182" s="34">
        <v>-9.1504910960793495E-3</v>
      </c>
      <c r="LU182" s="34">
        <v>-1.1816434562206268E-2</v>
      </c>
      <c r="LV182" s="34">
        <v>-1.5333481132984161E-2</v>
      </c>
      <c r="LW182" s="34">
        <v>-1.7762104049324989E-2</v>
      </c>
      <c r="LX182" s="34">
        <v>-1.8642473965883255E-2</v>
      </c>
      <c r="LY182" s="34">
        <v>-1.9512476399540901E-2</v>
      </c>
      <c r="LZ182" s="34">
        <v>-1.4101722277700901E-2</v>
      </c>
      <c r="MA182" s="34">
        <v>-7.9798903316259384E-3</v>
      </c>
      <c r="MB182" s="34">
        <v>-6.4965295605361462E-3</v>
      </c>
      <c r="MC182" s="34">
        <v>-4.7601102851331234E-3</v>
      </c>
      <c r="MD182" s="34">
        <v>-1.1127099860459566E-3</v>
      </c>
      <c r="ME182" s="34">
        <v>2.4281721562147141E-3</v>
      </c>
      <c r="MF182" s="34">
        <v>2.6000472716987133E-3</v>
      </c>
      <c r="MG182" s="34">
        <v>1.9892693962901831E-3</v>
      </c>
      <c r="MH182" s="34">
        <v>1.1894083581864834E-3</v>
      </c>
      <c r="MI182" s="34">
        <v>2.8905231738463044E-4</v>
      </c>
      <c r="MJ182" s="34">
        <v>-6.5902702044695616E-4</v>
      </c>
      <c r="MK182" s="34">
        <v>-1.9359813304618001E-3</v>
      </c>
      <c r="ML182" s="34">
        <v>-3.6543630994856358E-3</v>
      </c>
      <c r="MM182" s="34">
        <v>-5.4326769895851612E-3</v>
      </c>
      <c r="MN182" s="34">
        <v>-6.9126654416322708E-3</v>
      </c>
      <c r="MO182" s="34">
        <v>-7.7436016872525215E-3</v>
      </c>
      <c r="MP182" s="34">
        <v>-8.0611603334546089E-3</v>
      </c>
      <c r="MQ182" s="34">
        <v>-8.2526495680212975E-3</v>
      </c>
      <c r="MR182" s="34">
        <v>-8.3858063444495201E-3</v>
      </c>
      <c r="MS182" s="34">
        <v>-8.5185235366225243E-3</v>
      </c>
      <c r="MT182" s="34">
        <v>-8.6553562432527542E-3</v>
      </c>
      <c r="MU182" s="34">
        <v>-8.7898625060915947E-3</v>
      </c>
      <c r="MV182" s="34">
        <v>-8.9186374098062515E-3</v>
      </c>
      <c r="MW182" s="34">
        <v>-9.0418048202991486E-3</v>
      </c>
      <c r="MX182" s="34">
        <v>-9.1733615845441818E-3</v>
      </c>
      <c r="MY182" s="34">
        <v>-9.3491263687610626E-3</v>
      </c>
      <c r="MZ182" s="34">
        <v>-9.5687117427587509E-3</v>
      </c>
      <c r="NA182" s="34">
        <v>-9.7690839320421219E-3</v>
      </c>
      <c r="NB182" s="34">
        <v>-9.9565349519252777E-3</v>
      </c>
      <c r="NC182" s="34">
        <v>-1.014333963394165E-2</v>
      </c>
      <c r="ND182" s="34">
        <v>-1.0333062149584293E-2</v>
      </c>
      <c r="NE182" s="34">
        <v>-1.0517843998968601E-2</v>
      </c>
      <c r="NF182" s="34">
        <v>-1.0687204077839851E-2</v>
      </c>
      <c r="NG182" s="34">
        <v>-1.0833045467734337E-2</v>
      </c>
      <c r="NH182" s="34">
        <v>-1.0976416058838367E-2</v>
      </c>
      <c r="NI182" s="34">
        <v>-1.1130441911518574E-2</v>
      </c>
      <c r="NJ182" s="34">
        <v>-1.125419232994318E-2</v>
      </c>
      <c r="NK182" s="34">
        <v>-1.1360975913703442E-2</v>
      </c>
      <c r="NL182" s="34">
        <v>-1.1486435309052467E-2</v>
      </c>
      <c r="NM182" s="34">
        <v>-1.1609199456870556E-2</v>
      </c>
      <c r="NN182" s="34">
        <v>-1.1731511913239956E-2</v>
      </c>
      <c r="NO182" s="34">
        <v>-1.188092865049839E-2</v>
      </c>
      <c r="NP182" s="34">
        <v>-1.2024194933474064E-2</v>
      </c>
      <c r="NQ182" s="34">
        <v>-1.2155143544077873E-2</v>
      </c>
      <c r="NR182" s="34">
        <v>-1.230260543525219E-2</v>
      </c>
      <c r="NS182" s="34">
        <v>-1.246352307498455E-2</v>
      </c>
      <c r="NT182" s="34">
        <v>-1.2606573291122913E-2</v>
      </c>
      <c r="NU182" s="34">
        <v>-1.2734286487102509E-2</v>
      </c>
      <c r="NV182" s="34">
        <v>-1.2893668375909328E-2</v>
      </c>
      <c r="NW182" s="34">
        <v>-1.3071066699922085E-2</v>
      </c>
      <c r="NX182" s="34">
        <v>-1.3237361796200275E-2</v>
      </c>
      <c r="NY182" s="34">
        <v>-1.3404799625277519E-2</v>
      </c>
      <c r="NZ182" s="34">
        <v>-1.3598616234958172E-2</v>
      </c>
      <c r="OA182" s="34">
        <v>-1.3807888142764568E-2</v>
      </c>
      <c r="OB182" s="34">
        <v>-1.399016659706831E-2</v>
      </c>
      <c r="OC182" s="34">
        <v>-1.4188671484589577E-2</v>
      </c>
      <c r="OD182" s="34">
        <v>-1.4401297084987164E-2</v>
      </c>
      <c r="OE182" s="34">
        <v>-1.4604202471673489E-2</v>
      </c>
      <c r="OF182" s="34">
        <v>-1.4822687022387981E-2</v>
      </c>
      <c r="OG182" s="34">
        <v>-1.5037954784929752E-2</v>
      </c>
      <c r="OH182" s="34">
        <v>-1.5254429541528225E-2</v>
      </c>
      <c r="OI182" s="34">
        <v>-1.5473145060241222E-2</v>
      </c>
      <c r="OJ182" s="34">
        <v>-1.5711456537246704E-2</v>
      </c>
      <c r="OK182" s="34">
        <v>-1.5962252393364906E-2</v>
      </c>
      <c r="OL182" s="34">
        <v>-1.6203289851546288E-2</v>
      </c>
      <c r="OM182" s="34">
        <v>-1.6461638733744621E-2</v>
      </c>
      <c r="ON182" s="34">
        <v>-1.6733698546886444E-2</v>
      </c>
      <c r="OO182" s="34">
        <v>-1.7026131972670555E-2</v>
      </c>
      <c r="OP182" s="34">
        <v>-1.7318654805421829E-2</v>
      </c>
      <c r="OQ182" s="34">
        <v>-1.7618404701352119E-2</v>
      </c>
      <c r="OR182" s="34">
        <v>-1.7930049449205399E-2</v>
      </c>
      <c r="OS182" s="34">
        <v>-1.8219532445073128E-2</v>
      </c>
      <c r="OT182" s="34">
        <v>-1.8505560234189034E-2</v>
      </c>
      <c r="OU182" s="34">
        <v>-1.8775185570120811E-2</v>
      </c>
      <c r="OV182" s="34">
        <v>-1.9064981490373611E-2</v>
      </c>
      <c r="OW182" s="34">
        <v>-1.9353808835148811E-2</v>
      </c>
      <c r="OX182" s="34">
        <v>-1.9610770046710968E-2</v>
      </c>
      <c r="OY182" s="34">
        <v>-1.9842240959405899E-2</v>
      </c>
      <c r="OZ182" s="34">
        <v>-2.006540447473526E-2</v>
      </c>
      <c r="PA182" s="34">
        <v>-2.0314740017056465E-2</v>
      </c>
      <c r="PB182" s="34">
        <v>-2.0537219941616058E-2</v>
      </c>
      <c r="PC182" s="34">
        <v>-2.0704947412014008E-2</v>
      </c>
      <c r="PD182" s="34">
        <v>-2.0859355106949806E-2</v>
      </c>
      <c r="PE182" t="s">
        <v>1300</v>
      </c>
      <c r="PF182" t="s">
        <v>843</v>
      </c>
      <c r="PG182" t="s">
        <v>843</v>
      </c>
      <c r="PH182" t="s">
        <v>843</v>
      </c>
      <c r="PI182" t="s">
        <v>843</v>
      </c>
      <c r="PJ182" t="s">
        <v>1300</v>
      </c>
      <c r="PK182" s="34">
        <v>0.48146092891693115</v>
      </c>
      <c r="PL182" s="34">
        <v>0.48127686977386475</v>
      </c>
      <c r="PM182" s="34">
        <v>0.48108252882957458</v>
      </c>
      <c r="PN182" s="34">
        <v>0.48087894916534424</v>
      </c>
      <c r="PO182" s="34">
        <v>0.48066261410713196</v>
      </c>
      <c r="PP182" s="34">
        <v>0.48042798042297363</v>
      </c>
      <c r="PQ182" s="34">
        <v>0.48017847537994385</v>
      </c>
      <c r="PR182" s="34">
        <v>0.47991862893104553</v>
      </c>
      <c r="PS182" s="34">
        <v>0.47964310646057129</v>
      </c>
      <c r="PT182" s="34">
        <v>0.47935819625854492</v>
      </c>
      <c r="PU182" s="34">
        <v>0.47903937101364136</v>
      </c>
      <c r="PV182" s="34">
        <v>0.4786849319934845</v>
      </c>
      <c r="PW182" s="34">
        <v>0.47831431031227112</v>
      </c>
      <c r="PX182" s="34">
        <v>0.47791436314582825</v>
      </c>
      <c r="PY182" s="34">
        <v>0.47746607661247253</v>
      </c>
      <c r="PZ182" s="34">
        <v>0.47694173455238342</v>
      </c>
      <c r="QA182" s="34">
        <v>0.47632795572280884</v>
      </c>
      <c r="QB182" s="34">
        <v>0.47564494609832764</v>
      </c>
      <c r="QC182" s="34">
        <v>0.47485154867172241</v>
      </c>
      <c r="QD182" s="34">
        <v>0.47397768497467041</v>
      </c>
      <c r="QE182" s="34">
        <v>0.47311988472938538</v>
      </c>
      <c r="QF182" s="34">
        <v>0.47235006093978882</v>
      </c>
      <c r="QG182" s="34">
        <v>0.47169342637062073</v>
      </c>
      <c r="QH182" s="34">
        <v>0.47110831737518311</v>
      </c>
      <c r="QI182" s="34">
        <v>0.47058126330375671</v>
      </c>
      <c r="QJ182" s="34">
        <v>0.47010344266891479</v>
      </c>
      <c r="QK182" s="34">
        <v>0.46967333555221558</v>
      </c>
      <c r="QL182" s="34">
        <v>0.46928790211677551</v>
      </c>
      <c r="QM182" s="34">
        <v>0.46894383430480957</v>
      </c>
      <c r="QN182" s="34">
        <v>0.46863332390785217</v>
      </c>
      <c r="QO182" s="34">
        <v>0.46834605932235718</v>
      </c>
      <c r="QP182" s="34">
        <v>0.46807849407196045</v>
      </c>
      <c r="QQ182" s="34">
        <v>0.46782973408699036</v>
      </c>
      <c r="QR182" s="34">
        <v>0.46760374307632446</v>
      </c>
      <c r="QS182" s="34">
        <v>0.46740639209747314</v>
      </c>
      <c r="QT182" s="34">
        <v>0.46723762154579163</v>
      </c>
      <c r="QU182" s="34">
        <v>0.46709614992141724</v>
      </c>
      <c r="QV182" s="34">
        <v>0.46698209643363953</v>
      </c>
      <c r="QW182" s="34">
        <v>0.46689614653587341</v>
      </c>
      <c r="QX182" s="34">
        <v>0.46683552861213684</v>
      </c>
      <c r="QY182" s="34">
        <v>0.466796875</v>
      </c>
      <c r="QZ182" s="34">
        <v>0.46678259968757629</v>
      </c>
      <c r="RA182" s="34">
        <v>0.46679025888442993</v>
      </c>
      <c r="RB182" s="34">
        <v>0.46681931614875793</v>
      </c>
      <c r="RC182" s="34">
        <v>0.4668678343296051</v>
      </c>
      <c r="RD182" s="34">
        <v>0.46693357825279236</v>
      </c>
      <c r="RE182" s="34">
        <v>0.46702170372009277</v>
      </c>
      <c r="RF182" s="34">
        <v>0.4671265184879303</v>
      </c>
      <c r="RG182" s="34">
        <v>0.46724161505699158</v>
      </c>
      <c r="RH182" s="34">
        <v>0.4673689603805542</v>
      </c>
      <c r="RI182" s="34">
        <v>0.4675079882144928</v>
      </c>
      <c r="RJ182" s="34">
        <v>0.46765497326850891</v>
      </c>
      <c r="RK182" s="34">
        <v>0.46781226992607117</v>
      </c>
      <c r="RL182" s="34">
        <v>0.46797826886177063</v>
      </c>
      <c r="RM182" s="34">
        <v>0.46814888715744019</v>
      </c>
      <c r="RN182" s="34">
        <v>0.46832695603370667</v>
      </c>
      <c r="RO182" s="34">
        <v>0.46851068735122681</v>
      </c>
      <c r="RP182" s="34">
        <v>0.46869409084320068</v>
      </c>
      <c r="RQ182" s="34">
        <v>0.46888166666030884</v>
      </c>
      <c r="RR182" s="34">
        <v>0.46907240152359009</v>
      </c>
      <c r="RS182" s="34">
        <v>0.4692617654800415</v>
      </c>
      <c r="RT182" s="34">
        <v>0.46945187449455261</v>
      </c>
      <c r="RU182" s="34">
        <v>0.46963897347450256</v>
      </c>
      <c r="RV182" s="34">
        <v>0.4698219895362854</v>
      </c>
      <c r="RW182" s="34">
        <v>0.47000294923782349</v>
      </c>
      <c r="RX182" s="34">
        <v>0.47017860412597656</v>
      </c>
      <c r="RY182" s="34">
        <v>0.47035345435142517</v>
      </c>
      <c r="RZ182" s="34">
        <v>0.47052589058876038</v>
      </c>
      <c r="SA182" s="34">
        <v>0.47069153189659119</v>
      </c>
      <c r="SB182" s="34">
        <v>0.47085410356521606</v>
      </c>
      <c r="SC182" s="34">
        <v>0.47101211547851563</v>
      </c>
      <c r="SD182" s="34">
        <v>0.47116491198539734</v>
      </c>
      <c r="SE182" s="34">
        <v>0.47131150960922241</v>
      </c>
      <c r="SF182" s="34">
        <v>0.47145351767539978</v>
      </c>
      <c r="SG182" s="34">
        <v>0.47158879041671753</v>
      </c>
      <c r="SH182" s="34">
        <v>0.47171595692634583</v>
      </c>
      <c r="SI182" s="34">
        <v>0.4718356728553772</v>
      </c>
      <c r="SJ182" s="34">
        <v>0.47195068001747131</v>
      </c>
      <c r="SK182" s="34">
        <v>0.47205623984336853</v>
      </c>
      <c r="SL182" s="34">
        <v>0.47215250134468079</v>
      </c>
      <c r="SM182" s="34">
        <v>0.47224083542823792</v>
      </c>
      <c r="SN182" s="34">
        <v>0.47231829166412354</v>
      </c>
      <c r="SO182" s="34">
        <v>0.47238701581954956</v>
      </c>
      <c r="SP182" s="34">
        <v>0.47244375944137573</v>
      </c>
      <c r="SQ182" s="34">
        <v>0.47248861193656921</v>
      </c>
      <c r="SR182" s="34">
        <v>0.47251984477043152</v>
      </c>
      <c r="SS182" s="34">
        <v>0.47253665328025818</v>
      </c>
      <c r="ST182" s="34">
        <v>0.47254234552383423</v>
      </c>
      <c r="SU182" s="34">
        <v>0.4725344181060791</v>
      </c>
      <c r="SV182" s="34">
        <v>0.47251901030540466</v>
      </c>
      <c r="SW182" s="34">
        <v>0.47249707579612732</v>
      </c>
      <c r="SX182" s="34">
        <v>0.47246438264846802</v>
      </c>
      <c r="SY182" s="34">
        <v>0.47242563962936401</v>
      </c>
      <c r="SZ182" s="34">
        <v>0.47238084673881531</v>
      </c>
      <c r="TA182" s="34">
        <v>0.47233352065086365</v>
      </c>
      <c r="TB182" s="34">
        <v>0.47228273749351501</v>
      </c>
      <c r="TC182" s="34">
        <v>0.47223088145256042</v>
      </c>
      <c r="TD182" s="34">
        <v>0.47217950224876404</v>
      </c>
      <c r="TE182" s="34">
        <v>0.47212624549865723</v>
      </c>
      <c r="TF182" s="34">
        <v>0.47206962108612061</v>
      </c>
      <c r="TG182" s="34">
        <v>0.47201183438301086</v>
      </c>
      <c r="TH182" t="s">
        <v>843</v>
      </c>
      <c r="TI182" t="s">
        <v>843</v>
      </c>
      <c r="TJ182" t="s">
        <v>1300</v>
      </c>
      <c r="TK182" s="34">
        <v>0.64831112052349693</v>
      </c>
      <c r="TL182" s="34">
        <v>0.64888478499299695</v>
      </c>
      <c r="TM182" s="34">
        <v>0.64969176590576294</v>
      </c>
      <c r="TN182" s="34">
        <v>0.65078182578365895</v>
      </c>
      <c r="TO182" s="34">
        <v>0.65220038474869402</v>
      </c>
      <c r="TP182" s="34">
        <v>0.65391983148861998</v>
      </c>
      <c r="TQ182" s="34">
        <v>0.65556991200717207</v>
      </c>
      <c r="TR182" s="34">
        <v>0.65682622422816905</v>
      </c>
      <c r="TS182" s="34">
        <v>0.65759558678040708</v>
      </c>
      <c r="TT182" s="34">
        <v>0.65763875023920604</v>
      </c>
      <c r="TU182" s="34">
        <v>0.65735483423267094</v>
      </c>
      <c r="TV182" s="34">
        <v>0.65687894238129996</v>
      </c>
      <c r="TW182" s="34">
        <v>0.65601992133380405</v>
      </c>
      <c r="TX182" s="34">
        <v>0.65523325195061299</v>
      </c>
      <c r="TY182" s="34">
        <v>0.65448332245087504</v>
      </c>
      <c r="TZ182" s="34">
        <v>0.65349158716565592</v>
      </c>
      <c r="UA182" s="34">
        <v>0.65213770164100693</v>
      </c>
      <c r="UB182" s="34">
        <v>0.65042680506938</v>
      </c>
      <c r="UC182" s="34">
        <v>0.6486202233082039</v>
      </c>
      <c r="UD182" s="34">
        <v>0.64645319539558999</v>
      </c>
      <c r="UE182" s="34">
        <v>0.64354821676295904</v>
      </c>
      <c r="UF182" s="34">
        <v>0.63993393790439401</v>
      </c>
      <c r="UG182" s="34">
        <v>0.63633133860553104</v>
      </c>
      <c r="UH182" s="34">
        <v>0.633227045002414</v>
      </c>
      <c r="UI182" s="34">
        <v>0.63036234217270704</v>
      </c>
      <c r="UJ182" s="34">
        <v>0.62743043751119199</v>
      </c>
      <c r="UK182" s="34">
        <v>0.62445918749625495</v>
      </c>
      <c r="UL182" s="34">
        <v>0.62167822734121803</v>
      </c>
      <c r="UM182" s="34">
        <v>0.61876692344957096</v>
      </c>
      <c r="UN182" s="34">
        <v>0.61577500813043895</v>
      </c>
      <c r="UO182" s="34">
        <v>0.61276783921571198</v>
      </c>
      <c r="UP182" s="34">
        <v>0.60981770395163704</v>
      </c>
      <c r="UQ182" s="34">
        <v>0.60695183055087698</v>
      </c>
      <c r="UR182" s="34">
        <v>0.60356863504889502</v>
      </c>
      <c r="US182" s="34">
        <v>0.60023926875832501</v>
      </c>
      <c r="UT182" s="34">
        <v>0.59754300801764304</v>
      </c>
      <c r="UU182" s="34">
        <v>0.59508627917940804</v>
      </c>
      <c r="UV182" s="34">
        <v>0.59289362209515606</v>
      </c>
      <c r="UW182" s="34">
        <v>0.59088147434333504</v>
      </c>
      <c r="UX182" s="34">
        <v>0.58889412604527502</v>
      </c>
      <c r="UY182" s="34">
        <v>0.586826484568165</v>
      </c>
      <c r="UZ182" s="34">
        <v>0.58468625031386201</v>
      </c>
      <c r="VA182" s="34">
        <v>0.58249492812425108</v>
      </c>
      <c r="VB182" s="34">
        <v>0.58029355366933499</v>
      </c>
      <c r="VC182" s="34">
        <v>0.57797549588078401</v>
      </c>
      <c r="VD182" s="34">
        <v>0.57555680393263198</v>
      </c>
      <c r="VE182" s="34">
        <v>0.57338519033624102</v>
      </c>
      <c r="VF182" s="34">
        <v>0.57167294933480906</v>
      </c>
      <c r="VG182" s="34">
        <v>0.57045559694782699</v>
      </c>
      <c r="VH182" s="34">
        <v>0.56963485847124895</v>
      </c>
      <c r="VI182" s="34">
        <v>0.56898649355877307</v>
      </c>
      <c r="VJ182" s="34">
        <v>0.568294829768348</v>
      </c>
      <c r="VK182" s="34">
        <v>0.56734735859594199</v>
      </c>
      <c r="VL182" s="34">
        <v>0.56590192631212</v>
      </c>
      <c r="VM182" s="34">
        <v>0.56363488663180095</v>
      </c>
      <c r="VN182" s="34">
        <v>0.56058817396790905</v>
      </c>
      <c r="VO182" s="34">
        <v>0.55715699861413592</v>
      </c>
      <c r="VP182" s="34">
        <v>0.55349840470056599</v>
      </c>
      <c r="VQ182" s="34">
        <v>0.54954436520128391</v>
      </c>
      <c r="VR182" s="34">
        <v>0.54524488959693795</v>
      </c>
      <c r="VS182" s="34">
        <v>0.54058905610048302</v>
      </c>
      <c r="VT182" s="34">
        <v>0.53559981694506298</v>
      </c>
      <c r="VU182" s="34">
        <v>0.53031629440674</v>
      </c>
      <c r="VV182" s="34">
        <v>0.52466413132595802</v>
      </c>
      <c r="VW182" s="34">
        <v>0.518651664430266</v>
      </c>
      <c r="VX182" s="34">
        <v>0.51247015761677295</v>
      </c>
      <c r="VY182" s="34">
        <v>0.50638179087150903</v>
      </c>
      <c r="VZ182" s="34">
        <v>0.50061916898700698</v>
      </c>
      <c r="WA182" s="34">
        <v>0.49521855406636706</v>
      </c>
      <c r="WB182" s="34">
        <v>0.490095978917648</v>
      </c>
      <c r="WC182" s="34">
        <v>0.48521081588850895</v>
      </c>
      <c r="WD182" s="34">
        <v>0.480602422455298</v>
      </c>
      <c r="WE182" s="34">
        <v>0.47632373013662999</v>
      </c>
      <c r="WF182" s="34">
        <v>0.472385301761795</v>
      </c>
      <c r="WG182" s="34">
        <v>0.46843264903288501</v>
      </c>
      <c r="WH182" s="34">
        <v>0.46480857565031103</v>
      </c>
      <c r="WI182" s="34">
        <v>0.46170535095938398</v>
      </c>
      <c r="WJ182" s="34">
        <v>0.45874925689472495</v>
      </c>
      <c r="WK182" s="34">
        <v>0.45614658047990603</v>
      </c>
      <c r="WL182" s="34">
        <v>0.45372786477837701</v>
      </c>
      <c r="WM182" s="34">
        <v>0.45155550260739602</v>
      </c>
      <c r="WN182" s="34">
        <v>0.44974736261759096</v>
      </c>
      <c r="WO182" s="34">
        <v>0.44844122621617699</v>
      </c>
      <c r="WP182" s="34">
        <v>0.44848409910063602</v>
      </c>
      <c r="WQ182" s="34">
        <v>0.44843019256227501</v>
      </c>
      <c r="WR182" s="34">
        <v>0.44703113823052804</v>
      </c>
      <c r="WS182" s="34">
        <v>0.44530109741523299</v>
      </c>
      <c r="WT182" s="34">
        <v>0.44369086575758204</v>
      </c>
      <c r="WU182" s="34">
        <v>0.44226965532184104</v>
      </c>
      <c r="WV182" s="34">
        <v>0.44089789179778799</v>
      </c>
      <c r="WW182" s="34">
        <v>0.43952291174201696</v>
      </c>
      <c r="WX182" s="34">
        <v>0.43810082704798503</v>
      </c>
      <c r="WY182" s="34">
        <v>0.43664838306331</v>
      </c>
      <c r="WZ182" s="34">
        <v>0.43513231087514098</v>
      </c>
      <c r="XA182" s="34">
        <v>0.43359004568597903</v>
      </c>
      <c r="XB182" s="34">
        <v>0.432022158506284</v>
      </c>
      <c r="XC182" s="34">
        <v>0.43032006967306402</v>
      </c>
      <c r="XD182" s="34">
        <v>0.428562577584433</v>
      </c>
      <c r="XE182" s="34">
        <v>0.42678063364455199</v>
      </c>
      <c r="XF182" s="34">
        <v>0.42496152005856996</v>
      </c>
      <c r="XG182" s="34">
        <v>0.42316422136866599</v>
      </c>
      <c r="XH182" t="s">
        <v>843</v>
      </c>
      <c r="XI182" t="s">
        <v>1300</v>
      </c>
      <c r="XJ182" s="34">
        <v>0.60641565296620203</v>
      </c>
      <c r="XK182" s="34">
        <v>0.60639106544113408</v>
      </c>
      <c r="XL182" s="34">
        <v>0.60617836058435703</v>
      </c>
      <c r="XM182" s="34">
        <v>0.60591442687129704</v>
      </c>
      <c r="XN182" s="34">
        <v>0.60571825738131402</v>
      </c>
      <c r="XO182" s="34">
        <v>0.60532329153220299</v>
      </c>
      <c r="XP182" s="34">
        <v>0.60446929613913403</v>
      </c>
      <c r="XQ182" s="34">
        <v>0.60326160659419803</v>
      </c>
      <c r="XR182" s="34">
        <v>0.60192882754626997</v>
      </c>
      <c r="XS182" s="34">
        <v>0.60038641973211904</v>
      </c>
      <c r="XT182" s="34">
        <v>0.59906003945214603</v>
      </c>
      <c r="XU182" s="34">
        <v>0.59809015785507402</v>
      </c>
      <c r="XV182" s="34">
        <v>0.59691420529536998</v>
      </c>
      <c r="XW182" s="34">
        <v>0.59544240166992302</v>
      </c>
      <c r="XX182" s="34">
        <v>0.593367772370334</v>
      </c>
      <c r="XY182" s="34">
        <v>0.59053064690685897</v>
      </c>
      <c r="XZ182" s="34">
        <v>0.58698538383545196</v>
      </c>
      <c r="YA182" s="34">
        <v>0.58297687030211398</v>
      </c>
      <c r="YB182" s="34">
        <v>0.57960306923000204</v>
      </c>
      <c r="YC182" s="34">
        <v>0.57663694147976297</v>
      </c>
      <c r="YD182" s="34">
        <v>0.57316614115356701</v>
      </c>
      <c r="YE182" s="34">
        <v>0.56929402469727297</v>
      </c>
      <c r="YF182" s="34">
        <v>0.565883974545621</v>
      </c>
      <c r="YG182" s="34">
        <v>0.56323654715466098</v>
      </c>
      <c r="YH182" s="34">
        <v>0.56084284688353003</v>
      </c>
      <c r="YI182" s="34">
        <v>0.558503079326372</v>
      </c>
      <c r="YJ182" s="34">
        <v>0.55627705396681693</v>
      </c>
      <c r="YK182" s="34">
        <v>0.554490599917839</v>
      </c>
      <c r="YL182" s="34">
        <v>0.55283914318382299</v>
      </c>
      <c r="YM182" s="34">
        <v>0.55105090510738297</v>
      </c>
      <c r="YN182" s="34">
        <v>0.54884750123591797</v>
      </c>
      <c r="YO182" s="34">
        <v>0.54628605903990402</v>
      </c>
      <c r="YP182" s="34">
        <v>0.54354444591972506</v>
      </c>
      <c r="YQ182" s="34">
        <v>0.54016068153811803</v>
      </c>
      <c r="YR182" s="34">
        <v>0.53684156719616805</v>
      </c>
      <c r="YS182" s="34">
        <v>0.53419341414924293</v>
      </c>
      <c r="YT182" s="34">
        <v>0.53159992691562896</v>
      </c>
      <c r="YU182" s="34">
        <v>0.52887593955098899</v>
      </c>
      <c r="YV182" s="34">
        <v>0.52603347560970593</v>
      </c>
      <c r="YW182" s="34">
        <v>0.52308161891461102</v>
      </c>
      <c r="YX182" s="34">
        <v>0.52011009628441596</v>
      </c>
      <c r="YY182" s="34">
        <v>0.51745039136788196</v>
      </c>
      <c r="YZ182" s="34">
        <v>0.51531999970904296</v>
      </c>
      <c r="ZA182" s="34">
        <v>0.51375529112048002</v>
      </c>
      <c r="ZB182" s="34">
        <v>0.51263985502536802</v>
      </c>
      <c r="ZC182" s="34">
        <v>0.51177305270729601</v>
      </c>
      <c r="ZD182" s="34">
        <v>0.51099731249675795</v>
      </c>
      <c r="ZE182" s="34">
        <v>0.51010250550662295</v>
      </c>
      <c r="ZF182" s="34">
        <v>0.50881794176120498</v>
      </c>
      <c r="ZG182" s="34">
        <v>0.50684220968896199</v>
      </c>
      <c r="ZH182" s="34">
        <v>0.50421089853093792</v>
      </c>
      <c r="ZI182" s="34">
        <v>0.50127991075647604</v>
      </c>
      <c r="ZJ182" s="34">
        <v>0.498144751186825</v>
      </c>
      <c r="ZK182" s="34">
        <v>0.49470718843303402</v>
      </c>
      <c r="ZL182" s="34">
        <v>0.49085883095193306</v>
      </c>
      <c r="ZM182" s="34">
        <v>0.48654186091667301</v>
      </c>
      <c r="ZN182" s="34">
        <v>0.48179931040025403</v>
      </c>
      <c r="ZO182" s="34">
        <v>0.47668744882379799</v>
      </c>
      <c r="ZP182" s="34">
        <v>0.47118111904612903</v>
      </c>
      <c r="ZQ182" s="34">
        <v>0.46532962541376</v>
      </c>
      <c r="ZR182" s="34">
        <v>0.45932483780612399</v>
      </c>
      <c r="ZS182" s="34">
        <v>0.45337736359286901</v>
      </c>
      <c r="ZT182" s="34">
        <v>0.44771390827329499</v>
      </c>
      <c r="ZU182" s="34">
        <v>0.44238816727278196</v>
      </c>
      <c r="ZV182" s="34">
        <v>0.43727404763683703</v>
      </c>
      <c r="ZW182" s="34">
        <v>0.43230535855038399</v>
      </c>
      <c r="ZX182" s="34">
        <v>0.42757821604065804</v>
      </c>
      <c r="ZY182" s="34">
        <v>0.42316636982019701</v>
      </c>
      <c r="ZZ182" s="34">
        <v>0.41905136221852501</v>
      </c>
      <c r="AAA182" s="34">
        <v>0.414951835346687</v>
      </c>
      <c r="AAB182" s="34">
        <v>0.41122084756317695</v>
      </c>
      <c r="AAC182" s="34">
        <v>0.40800671158907698</v>
      </c>
      <c r="AAD182" s="34">
        <v>0.40495867371467598</v>
      </c>
      <c r="AAE182" s="34">
        <v>0.40228439972365004</v>
      </c>
      <c r="AAF182" s="34">
        <v>0.39977655327367501</v>
      </c>
      <c r="AAG182" s="34">
        <v>0.39748380023932806</v>
      </c>
      <c r="AAH182" s="34">
        <v>0.39555011814071001</v>
      </c>
      <c r="AAI182" s="34">
        <v>0.39409651322081202</v>
      </c>
      <c r="AAJ182" s="34">
        <v>0.39390840163450397</v>
      </c>
      <c r="AAK182" s="34">
        <v>0.393626196950498</v>
      </c>
      <c r="AAL182" s="34">
        <v>0.39210254133115297</v>
      </c>
      <c r="AAM182" s="34">
        <v>0.39028775296064194</v>
      </c>
      <c r="AAN182" s="34">
        <v>0.38856536666561398</v>
      </c>
      <c r="AAO182" s="34">
        <v>0.38701293902286499</v>
      </c>
      <c r="AAP182" s="34">
        <v>0.38551418347467703</v>
      </c>
      <c r="AAQ182" s="34">
        <v>0.38400201337565903</v>
      </c>
      <c r="AAR182" s="34">
        <v>0.38242669813677205</v>
      </c>
      <c r="AAS182" s="34">
        <v>0.38081477836951799</v>
      </c>
      <c r="AAT182" s="34">
        <v>0.379140395355275</v>
      </c>
      <c r="AAU182" s="34">
        <v>0.37742643704829598</v>
      </c>
      <c r="AAV182" s="34">
        <v>0.375689799378156</v>
      </c>
      <c r="AAW182" s="34">
        <v>0.37385380245149102</v>
      </c>
      <c r="AAX182" s="34">
        <v>0.37197859669559302</v>
      </c>
      <c r="AAY182" s="34">
        <v>0.37009590695523797</v>
      </c>
      <c r="AAZ182" s="34">
        <v>0.36823760181424398</v>
      </c>
      <c r="ABA182" s="34">
        <v>0.366455152578813</v>
      </c>
      <c r="ABB182" s="34">
        <v>0.364730902244499</v>
      </c>
      <c r="ABC182" s="34">
        <v>0.36314862061055597</v>
      </c>
      <c r="ABD182" s="34">
        <v>0.36169018559411398</v>
      </c>
      <c r="ABE182" s="34">
        <v>0.36035057580596502</v>
      </c>
      <c r="ABF182" s="34">
        <v>0.35917783362346201</v>
      </c>
      <c r="ABG182" t="s">
        <v>843</v>
      </c>
      <c r="ABH182" t="s">
        <v>843</v>
      </c>
      <c r="ABI182" t="s">
        <v>1300</v>
      </c>
      <c r="ABJ182" s="34">
        <v>0.56833272430086601</v>
      </c>
      <c r="ABK182" s="34">
        <v>0.57092072269972005</v>
      </c>
      <c r="ABL182" s="34">
        <v>0.57357306559628196</v>
      </c>
      <c r="ABM182" s="34">
        <v>0.57597111167485304</v>
      </c>
      <c r="ABN182" s="34">
        <v>0.57790375099848401</v>
      </c>
      <c r="ABO182" s="34">
        <v>0.57937099385399105</v>
      </c>
      <c r="ABP182" s="34">
        <v>0.58032526989557598</v>
      </c>
      <c r="ABQ182" s="34">
        <v>0.58080753501578597</v>
      </c>
      <c r="ABR182" s="34">
        <v>0.58104672386334</v>
      </c>
      <c r="ABS182" s="34">
        <v>0.58113109345577796</v>
      </c>
      <c r="ABT182" s="34">
        <v>0.58166107304026293</v>
      </c>
      <c r="ABU182" s="34">
        <v>0.58248682012799802</v>
      </c>
      <c r="ABV182" s="34">
        <v>0.58308324138843504</v>
      </c>
      <c r="ABW182" s="34">
        <v>0.58386915362523806</v>
      </c>
      <c r="ABX182" s="34">
        <v>0.58485993229514399</v>
      </c>
      <c r="ABY182" s="34">
        <v>0.58577988668514702</v>
      </c>
      <c r="ABZ182" s="34">
        <v>0.58647515010237494</v>
      </c>
      <c r="ACA182" s="34">
        <v>0.58698440593059398</v>
      </c>
      <c r="ACB182" s="34">
        <v>0.58710020188180001</v>
      </c>
      <c r="ACC182" s="34">
        <v>0.58652689669079106</v>
      </c>
      <c r="ACD182" s="34">
        <v>0.58517828396780802</v>
      </c>
      <c r="ACE182" s="34">
        <v>0.58300167919343404</v>
      </c>
      <c r="ACF182" s="34">
        <v>0.58038938546129104</v>
      </c>
      <c r="ACG182" s="34">
        <v>0.57777226365313294</v>
      </c>
      <c r="ACH182" s="34">
        <v>0.57517118271905399</v>
      </c>
      <c r="ACI182" s="34">
        <v>0.57265624129376402</v>
      </c>
      <c r="ACJ182" s="34">
        <v>0.57035742913040499</v>
      </c>
      <c r="ACK182" s="34">
        <v>0.56823917753949305</v>
      </c>
      <c r="ACL182" s="34">
        <v>0.56612119111798798</v>
      </c>
      <c r="ACM182" s="34">
        <v>0.56417743797025099</v>
      </c>
      <c r="ACN182" s="34">
        <v>0.56230064439554095</v>
      </c>
      <c r="ACO182" s="34">
        <v>0.56052530157123792</v>
      </c>
      <c r="ACP182" s="34">
        <v>0.55915679199559598</v>
      </c>
      <c r="ACQ182" s="34">
        <v>0.55787803089369903</v>
      </c>
      <c r="ACR182" s="34">
        <v>0.55644974133384406</v>
      </c>
      <c r="ACS182" s="34">
        <v>0.55468324725844098</v>
      </c>
      <c r="ACT182" s="34">
        <v>0.55270953566560599</v>
      </c>
      <c r="ACU182" s="34">
        <v>0.55070634884810898</v>
      </c>
      <c r="ACV182" s="34">
        <v>0.54811712954765601</v>
      </c>
      <c r="ACW182" s="34">
        <v>0.54562480583604001</v>
      </c>
      <c r="ACX182" s="34">
        <v>0.54384690835912797</v>
      </c>
      <c r="ACY182" s="34">
        <v>0.54213243115401599</v>
      </c>
      <c r="ACZ182" s="34">
        <v>0.54025266932148297</v>
      </c>
      <c r="ADA182" s="34">
        <v>0.53820483530293606</v>
      </c>
      <c r="ADB182" s="34">
        <v>0.53598670790049296</v>
      </c>
      <c r="ADC182" s="34">
        <v>0.53365804677189599</v>
      </c>
      <c r="ADD182" s="34">
        <v>0.53154893198779396</v>
      </c>
      <c r="ADE182" s="34">
        <v>0.52989810550157801</v>
      </c>
      <c r="ADF182" s="34">
        <v>0.52877626314525694</v>
      </c>
      <c r="ADG182" s="34">
        <v>0.52807868604618702</v>
      </c>
      <c r="ADH182" s="34">
        <v>0.527608913910254</v>
      </c>
      <c r="ADI182" s="34">
        <v>0.52720018827122206</v>
      </c>
      <c r="ADJ182" s="34">
        <v>0.52664017390721096</v>
      </c>
      <c r="ADK182" s="34">
        <v>0.52565643897485603</v>
      </c>
      <c r="ADL182" s="34">
        <v>0.52392655950127698</v>
      </c>
      <c r="ADM182" s="34">
        <v>0.52148360819975703</v>
      </c>
      <c r="ADN182" s="34">
        <v>0.51871132272601594</v>
      </c>
      <c r="ADO182" s="34">
        <v>0.51570738823236395</v>
      </c>
      <c r="ADP182" s="34">
        <v>0.51236642765302698</v>
      </c>
      <c r="ADQ182" s="34">
        <v>0.50860962356196604</v>
      </c>
      <c r="ADR182" s="34">
        <v>0.50438031355770196</v>
      </c>
      <c r="ADS182" s="34">
        <v>0.49970440787968301</v>
      </c>
      <c r="ADT182" s="34">
        <v>0.49465338561349298</v>
      </c>
      <c r="ADU182" s="34">
        <v>0.48920795657722599</v>
      </c>
      <c r="ADV182" s="34">
        <v>0.48339435027858202</v>
      </c>
      <c r="ADW182" s="34">
        <v>0.47741011417308699</v>
      </c>
      <c r="ADX182" s="34">
        <v>0.47149418004422006</v>
      </c>
      <c r="ADY182" s="34">
        <v>0.465878368141247</v>
      </c>
      <c r="ADZ182" s="34">
        <v>0.460608000131011</v>
      </c>
      <c r="AEA182" s="34">
        <v>0.45556122632453899</v>
      </c>
      <c r="AEB182" s="34">
        <v>0.45068764758046903</v>
      </c>
      <c r="AEC182" s="34">
        <v>0.44607711551405799</v>
      </c>
      <c r="AED182" s="34">
        <v>0.44178749248279897</v>
      </c>
      <c r="AEE182" s="34">
        <v>0.43781078765975801</v>
      </c>
      <c r="AEF182" s="34">
        <v>0.43386095571314598</v>
      </c>
      <c r="AEG182" s="34">
        <v>0.43029474407764901</v>
      </c>
      <c r="AEH182" s="34">
        <v>0.42726376950340206</v>
      </c>
      <c r="AEI182" s="34">
        <v>0.424412365271783</v>
      </c>
      <c r="AEJ182" s="34">
        <v>0.42195426642836703</v>
      </c>
      <c r="AEK182" s="34">
        <v>0.41966471792668403</v>
      </c>
      <c r="AEL182" s="34">
        <v>0.41760303681762301</v>
      </c>
      <c r="AEM182" s="34">
        <v>0.41592839767429401</v>
      </c>
      <c r="AEN182" s="34">
        <v>0.41476773086480301</v>
      </c>
      <c r="AEO182" s="34">
        <v>0.414949517344885</v>
      </c>
      <c r="AEP182" s="34">
        <v>0.41504714336090798</v>
      </c>
      <c r="AEQ182" s="34">
        <v>0.413849543094854</v>
      </c>
      <c r="AER182" s="34">
        <v>0.41235111902849503</v>
      </c>
      <c r="AES182" s="34">
        <v>0.41096174854071099</v>
      </c>
      <c r="AET182" s="34">
        <v>0.40976643395097101</v>
      </c>
      <c r="AEU182" s="34">
        <v>0.40862757724839904</v>
      </c>
      <c r="AEV182" s="34">
        <v>0.407457952826903</v>
      </c>
      <c r="AEW182" s="34">
        <v>0.40619848561848698</v>
      </c>
      <c r="AEX182" s="34">
        <v>0.40488874877100001</v>
      </c>
      <c r="AEY182" s="34">
        <v>0.40349496698740095</v>
      </c>
      <c r="AEZ182" s="34">
        <v>0.40203001725420895</v>
      </c>
      <c r="AFA182" s="34">
        <v>0.400509333951996</v>
      </c>
      <c r="AFB182" s="34">
        <v>0.39885155084001606</v>
      </c>
      <c r="AFC182" s="34">
        <v>0.39712165902900204</v>
      </c>
      <c r="AFD182" s="34">
        <v>0.39534648224956498</v>
      </c>
      <c r="AFE182" s="34">
        <v>0.39355227987648</v>
      </c>
      <c r="AFF182" s="34">
        <v>0.39179772176814898</v>
      </c>
      <c r="AFG182" t="s">
        <v>843</v>
      </c>
      <c r="AFH182" t="s">
        <v>843</v>
      </c>
      <c r="AFI182" s="34">
        <v>0.53837000000000002</v>
      </c>
      <c r="AFJ182" s="34">
        <v>0.54040999999999995</v>
      </c>
      <c r="AFK182" s="34">
        <v>0.55404000000000009</v>
      </c>
      <c r="AFL182" s="34">
        <v>0.54838999999999993</v>
      </c>
      <c r="AFM182" s="34">
        <v>0.53874999999999995</v>
      </c>
      <c r="AFN182" s="34">
        <v>0.52612999999999999</v>
      </c>
      <c r="AFO182" s="34">
        <v>0.51024000000000003</v>
      </c>
      <c r="AFP182" s="34">
        <v>0.49798000000000003</v>
      </c>
      <c r="AFQ182" s="34">
        <v>0.48482999999999998</v>
      </c>
      <c r="AFR182" s="34">
        <v>0.48718000000000006</v>
      </c>
      <c r="AFS182" s="34">
        <v>0.48969999999999997</v>
      </c>
      <c r="AFT182" s="34">
        <v>0.49246000000000001</v>
      </c>
      <c r="AFU182" s="34">
        <v>0.49557000000000001</v>
      </c>
      <c r="AFV182" s="34">
        <v>0.50088999999999995</v>
      </c>
      <c r="AFW182" s="34">
        <v>0.50417999999999996</v>
      </c>
      <c r="AFX182" s="34">
        <v>0.51475000000000004</v>
      </c>
      <c r="AFY182" s="34">
        <v>0.52371999999999996</v>
      </c>
      <c r="AFZ182" s="34">
        <v>0.51849000000000001</v>
      </c>
      <c r="AGA182" s="34">
        <v>0.52373999999999998</v>
      </c>
      <c r="AGB182" t="s">
        <v>843</v>
      </c>
      <c r="AGC182" t="s">
        <v>843</v>
      </c>
      <c r="AGD182" t="s">
        <v>843</v>
      </c>
      <c r="AGE182" t="s">
        <v>843</v>
      </c>
      <c r="AGF182" s="34">
        <v>1.0074636898934841E-2</v>
      </c>
      <c r="AGG182" t="s">
        <v>843</v>
      </c>
      <c r="AGH182" t="s">
        <v>843</v>
      </c>
      <c r="AGI182" t="s">
        <v>843</v>
      </c>
      <c r="AGJ182" t="s">
        <v>843</v>
      </c>
      <c r="AGK182" t="s">
        <v>843</v>
      </c>
      <c r="AGL182" t="s">
        <v>843</v>
      </c>
      <c r="AGM182" t="s">
        <v>843</v>
      </c>
      <c r="AGN182" t="s">
        <v>843</v>
      </c>
      <c r="AGO182" s="34"/>
      <c r="AGP182" s="34"/>
      <c r="AGQ182" t="s">
        <v>1460</v>
      </c>
      <c r="AGR182" t="s">
        <v>843</v>
      </c>
      <c r="AGS182" s="34"/>
      <c r="AGT182" s="34"/>
      <c r="AGU182" t="s">
        <v>1460</v>
      </c>
      <c r="AGV182" t="s">
        <v>843</v>
      </c>
      <c r="AGW182" s="34"/>
      <c r="AGX182" s="34"/>
      <c r="AGY182" t="s">
        <v>1460</v>
      </c>
      <c r="AGZ182" t="s">
        <v>843</v>
      </c>
      <c r="AHA182" s="34"/>
      <c r="AHB182" s="34"/>
      <c r="AHC182" t="s">
        <v>1460</v>
      </c>
      <c r="AHD182" t="s">
        <v>843</v>
      </c>
      <c r="AHE182" s="34"/>
      <c r="AHF182" s="34"/>
      <c r="AHG182" t="s">
        <v>1460</v>
      </c>
      <c r="AHH182" t="s">
        <v>843</v>
      </c>
      <c r="AHI182" t="s">
        <v>465</v>
      </c>
      <c r="AHJ182" s="34">
        <v>0.20682899653911591</v>
      </c>
      <c r="AHK182" s="34">
        <v>0.21238978207111359</v>
      </c>
      <c r="AHL182" s="34">
        <v>0.20801654458045959</v>
      </c>
      <c r="AHM182" s="34">
        <v>0.21340465545654297</v>
      </c>
      <c r="AHN182" s="34">
        <v>0.21979445219039917</v>
      </c>
      <c r="AHO182" t="s">
        <v>843</v>
      </c>
      <c r="AHP182" s="34"/>
      <c r="AHQ182" s="34"/>
      <c r="AHR182" s="34"/>
      <c r="AHS182" s="34"/>
      <c r="AHT182" s="34"/>
      <c r="AHU182" t="s">
        <v>843</v>
      </c>
      <c r="AHV182" s="34">
        <v>0.12345843762159348</v>
      </c>
      <c r="AHW182" s="34">
        <v>0.10992967337369919</v>
      </c>
      <c r="AHX182" s="34">
        <v>0.1023300364613533</v>
      </c>
      <c r="AHY182" s="34">
        <v>0.11047948151826859</v>
      </c>
      <c r="AHZ182" s="34">
        <v>0.15310616791248322</v>
      </c>
      <c r="AIA182" t="s">
        <v>832</v>
      </c>
      <c r="AIB182" t="s">
        <v>843</v>
      </c>
      <c r="AIC182" s="34">
        <v>0.22531422972679138</v>
      </c>
      <c r="AID182" s="34">
        <v>0.22559827566146851</v>
      </c>
      <c r="AIE182" s="34">
        <v>0.22367745637893677</v>
      </c>
      <c r="AIF182" s="34">
        <v>0.22894996404647827</v>
      </c>
      <c r="AIG182" s="34">
        <v>0.22643586993217468</v>
      </c>
      <c r="AIH182" t="s">
        <v>465</v>
      </c>
      <c r="AII182" t="s">
        <v>843</v>
      </c>
      <c r="AIJ182" s="34">
        <v>0.12576550245285034</v>
      </c>
      <c r="AIK182" s="34">
        <v>0.11182466149330139</v>
      </c>
      <c r="AIL182" s="34">
        <v>0.10318200290203094</v>
      </c>
      <c r="AIM182" s="34">
        <v>0.11029399931430817</v>
      </c>
      <c r="AIN182" s="34">
        <v>0.15349000692367554</v>
      </c>
      <c r="AIO182" t="s">
        <v>1607</v>
      </c>
      <c r="AIP182" s="34">
        <v>0.14206500351428986</v>
      </c>
      <c r="AIQ182" t="s">
        <v>843</v>
      </c>
      <c r="AIR182" s="34">
        <v>0.13217000000000001</v>
      </c>
      <c r="AIS182" s="34">
        <v>0.13852999999999999</v>
      </c>
      <c r="AIT182" s="34">
        <v>0.14288999999999999</v>
      </c>
      <c r="AIU182" s="34">
        <v>0.14526</v>
      </c>
      <c r="AIV182" s="34">
        <v>0.14624999999999999</v>
      </c>
      <c r="AIW182" s="34">
        <v>0.14729</v>
      </c>
      <c r="AIX182" t="s">
        <v>843</v>
      </c>
      <c r="AIY182" s="34">
        <v>4.0000000000000001E-3</v>
      </c>
      <c r="AIZ182" s="34">
        <v>-1.6E-2</v>
      </c>
      <c r="AJA182" s="34">
        <v>-0.01</v>
      </c>
      <c r="AJB182" s="34">
        <v>-5.0000000000000001E-3</v>
      </c>
      <c r="AJC182" s="34">
        <v>-5.0000000000000001E-3</v>
      </c>
      <c r="AJD182" s="34">
        <v>-5.0000000000000001E-3</v>
      </c>
      <c r="AJE182" t="s">
        <v>843</v>
      </c>
      <c r="AJF182" s="34"/>
      <c r="AJG182" s="34"/>
      <c r="AJH182" s="34"/>
      <c r="AJI182" s="34"/>
      <c r="AJJ182" s="34"/>
      <c r="AJK182" t="s">
        <v>1460</v>
      </c>
      <c r="AJL182" t="s">
        <v>843</v>
      </c>
      <c r="AJM182" t="s">
        <v>843</v>
      </c>
      <c r="AJN182" s="34">
        <v>-5.4227970540523529E-3</v>
      </c>
      <c r="AJO182" s="34">
        <v>-9.7932843491435051E-3</v>
      </c>
      <c r="AJP182" s="34">
        <v>-1.0112845338881016E-2</v>
      </c>
      <c r="AJQ182" s="34">
        <v>-6.7071779631078243E-3</v>
      </c>
      <c r="AJR182" s="34">
        <v>3.3057264983654022E-2</v>
      </c>
      <c r="AJS182" t="s">
        <v>832</v>
      </c>
      <c r="AJT182" t="s">
        <v>843</v>
      </c>
      <c r="AJU182" t="s">
        <v>843</v>
      </c>
      <c r="AJV182" t="s">
        <v>843</v>
      </c>
      <c r="AJW182" s="34"/>
      <c r="AJX182" s="34"/>
      <c r="AJY182" s="34"/>
      <c r="AJZ182" s="34"/>
      <c r="AKA182" s="34"/>
      <c r="AKB182" t="s">
        <v>1460</v>
      </c>
      <c r="AKC182" t="s">
        <v>843</v>
      </c>
      <c r="AKD182" t="s">
        <v>843</v>
      </c>
      <c r="AKE182" t="s">
        <v>843</v>
      </c>
      <c r="AKF182" s="34">
        <v>3.1413030810654163E-3</v>
      </c>
      <c r="AKG182" s="34">
        <v>9.1199710732325912E-4</v>
      </c>
      <c r="AKH182" s="34">
        <v>1.9402995239943266E-3</v>
      </c>
      <c r="AKI182" s="34">
        <v>-3.8340035825967789E-4</v>
      </c>
      <c r="AKJ182" s="34">
        <v>4.5673396438360214E-2</v>
      </c>
      <c r="AKK182" t="s">
        <v>832</v>
      </c>
      <c r="AKL182" t="s">
        <v>843</v>
      </c>
      <c r="AKM182" s="34">
        <v>24560</v>
      </c>
      <c r="AKN182" t="s">
        <v>832</v>
      </c>
      <c r="AKO182" t="s">
        <v>843</v>
      </c>
      <c r="AKP182" s="34"/>
      <c r="AKQ182" t="s">
        <v>1460</v>
      </c>
      <c r="AKR182" t="s">
        <v>843</v>
      </c>
      <c r="AKS182" s="34">
        <v>29752.128106077998</v>
      </c>
      <c r="AKT182" t="s">
        <v>832</v>
      </c>
      <c r="AKU182" t="s">
        <v>843</v>
      </c>
      <c r="AKV182" s="34">
        <v>35208.6371888414</v>
      </c>
      <c r="AKW182" t="s">
        <v>832</v>
      </c>
      <c r="AKX182" t="s">
        <v>843</v>
      </c>
      <c r="AKY182" s="34"/>
      <c r="AKZ182" s="34"/>
      <c r="ALA182" s="34"/>
      <c r="ALB182" s="34"/>
      <c r="ALC182" s="34"/>
      <c r="ALD182" t="s">
        <v>1460</v>
      </c>
      <c r="ALE182" t="s">
        <v>843</v>
      </c>
      <c r="ALF182" t="s">
        <v>843</v>
      </c>
      <c r="ALG182" t="s">
        <v>843</v>
      </c>
      <c r="ALH182" s="34"/>
      <c r="ALI182" s="34"/>
      <c r="ALJ182" s="34"/>
      <c r="ALK182" s="34"/>
      <c r="ALL182" s="34">
        <v>0.24950085580348969</v>
      </c>
      <c r="ALM182" t="s">
        <v>465</v>
      </c>
    </row>
    <row r="183" spans="1:1001">
      <c r="A183" t="s">
        <v>512</v>
      </c>
      <c r="B183" t="s">
        <v>199</v>
      </c>
      <c r="C183" t="s">
        <v>364</v>
      </c>
      <c r="D183" s="34">
        <v>4.9569800496101379E-2</v>
      </c>
      <c r="E183" t="s">
        <v>432</v>
      </c>
      <c r="F183" s="34">
        <v>0.1044391542673111</v>
      </c>
      <c r="G183" t="s">
        <v>1464</v>
      </c>
      <c r="H183" s="34">
        <v>9.9556505680084229E-2</v>
      </c>
      <c r="I183" t="s">
        <v>1294</v>
      </c>
      <c r="J183" s="34">
        <v>7.2000645101070404E-2</v>
      </c>
      <c r="K183" t="s">
        <v>1521</v>
      </c>
      <c r="L183" s="34"/>
      <c r="M183" t="s">
        <v>432</v>
      </c>
      <c r="N183" s="34">
        <v>0.17505742609500885</v>
      </c>
      <c r="O183" s="34">
        <v>0.20116594433784485</v>
      </c>
      <c r="P183" t="s">
        <v>432</v>
      </c>
      <c r="Q183" s="34">
        <v>0.17505742609500885</v>
      </c>
      <c r="R183" t="s">
        <v>432</v>
      </c>
      <c r="S183" s="34">
        <v>0.19883637130260468</v>
      </c>
      <c r="T183" t="s">
        <v>432</v>
      </c>
      <c r="U183" s="34">
        <v>0.25058567523956299</v>
      </c>
      <c r="V183" t="s">
        <v>432</v>
      </c>
      <c r="W183" t="s">
        <v>843</v>
      </c>
      <c r="X183" t="s">
        <v>1464</v>
      </c>
      <c r="Y183" s="34">
        <v>0.19303059577941895</v>
      </c>
      <c r="Z183" s="34"/>
      <c r="AA183" t="s">
        <v>1459</v>
      </c>
      <c r="AB183" s="34"/>
      <c r="AC183" t="s">
        <v>1459</v>
      </c>
      <c r="AD183" s="34">
        <v>0.20093527436256409</v>
      </c>
      <c r="AE183" t="s">
        <v>1464</v>
      </c>
      <c r="AF183" s="34">
        <v>0.19303059577941895</v>
      </c>
      <c r="AG183" t="s">
        <v>1464</v>
      </c>
      <c r="AH183" t="s">
        <v>843</v>
      </c>
      <c r="AI183" t="s">
        <v>1294</v>
      </c>
      <c r="AJ183" s="34">
        <v>0.1767188161611557</v>
      </c>
      <c r="AK183" s="34"/>
      <c r="AL183" t="s">
        <v>1459</v>
      </c>
      <c r="AM183" s="34"/>
      <c r="AN183" t="s">
        <v>1459</v>
      </c>
      <c r="AO183" s="34">
        <v>0.1767188161611557</v>
      </c>
      <c r="AP183" t="s">
        <v>1294</v>
      </c>
      <c r="AQ183" s="34">
        <v>0.18511128425598145</v>
      </c>
      <c r="AR183" t="s">
        <v>1294</v>
      </c>
      <c r="AS183" t="s">
        <v>843</v>
      </c>
      <c r="AT183" t="s">
        <v>1521</v>
      </c>
      <c r="AU183" s="34">
        <v>0.17619691789150238</v>
      </c>
      <c r="AV183" s="34"/>
      <c r="AW183" t="s">
        <v>1459</v>
      </c>
      <c r="AX183" s="34"/>
      <c r="AY183" t="s">
        <v>1459</v>
      </c>
      <c r="AZ183" s="34">
        <v>0.17619691789150238</v>
      </c>
      <c r="BA183" t="s">
        <v>1521</v>
      </c>
      <c r="BB183" s="34">
        <v>0.30129536986351013</v>
      </c>
      <c r="BC183" t="s">
        <v>1521</v>
      </c>
      <c r="BD183" t="s">
        <v>843</v>
      </c>
      <c r="BE183" s="34">
        <v>0.25619735049104086</v>
      </c>
      <c r="BF183" t="s">
        <v>1594</v>
      </c>
      <c r="BG183" t="s">
        <v>843</v>
      </c>
      <c r="BH183" t="s">
        <v>432</v>
      </c>
      <c r="BI183" s="34">
        <v>2.4537956714630127</v>
      </c>
      <c r="BJ183" t="s">
        <v>819</v>
      </c>
      <c r="BK183" s="34">
        <v>2.5921511650085449</v>
      </c>
      <c r="BL183" t="s">
        <v>1294</v>
      </c>
      <c r="BM183" s="34">
        <v>3.4053471088409424</v>
      </c>
      <c r="BN183" t="s">
        <v>1521</v>
      </c>
      <c r="BO183" s="34">
        <v>5.3466506004333496</v>
      </c>
      <c r="BP183" t="s">
        <v>843</v>
      </c>
      <c r="BQ183" s="34">
        <v>3.5515749454498291</v>
      </c>
      <c r="BR183" t="s">
        <v>830</v>
      </c>
      <c r="BS183" s="34"/>
      <c r="BT183" t="s">
        <v>843</v>
      </c>
      <c r="BU183" s="34">
        <v>3.3246822357177734</v>
      </c>
      <c r="BV183" t="s">
        <v>1552</v>
      </c>
      <c r="BW183" t="s">
        <v>843</v>
      </c>
      <c r="BX183" s="34">
        <v>2.5122501850128174</v>
      </c>
      <c r="BY183" t="s">
        <v>465</v>
      </c>
      <c r="BZ183" t="s">
        <v>843</v>
      </c>
      <c r="CA183" t="s">
        <v>432</v>
      </c>
      <c r="CB183" s="34">
        <v>9.4273854047060013E-3</v>
      </c>
      <c r="CC183" s="34">
        <v>8.8927587494254112E-3</v>
      </c>
      <c r="CD183" s="34">
        <v>8.6347423493862152E-3</v>
      </c>
      <c r="CE183" s="34">
        <v>4.9967169761657715E-3</v>
      </c>
      <c r="CF183" s="34">
        <v>4.996767733246088E-3</v>
      </c>
      <c r="CG183" t="s">
        <v>843</v>
      </c>
      <c r="CH183" t="s">
        <v>819</v>
      </c>
      <c r="CI183" s="34">
        <v>1.6810547560453415E-2</v>
      </c>
      <c r="CJ183" s="34">
        <v>1.9023772329092026E-2</v>
      </c>
      <c r="CK183" s="34">
        <v>2.2052384912967682E-2</v>
      </c>
      <c r="CL183" s="34">
        <v>2.0791580900549889E-2</v>
      </c>
      <c r="CM183" s="34">
        <v>2.2537073120474815E-2</v>
      </c>
      <c r="CN183" t="s">
        <v>843</v>
      </c>
      <c r="CO183" t="s">
        <v>1294</v>
      </c>
      <c r="CP183" s="34">
        <v>1.8881978467106819E-2</v>
      </c>
      <c r="CQ183" s="34">
        <v>2.1366538479924202E-2</v>
      </c>
      <c r="CR183" s="34">
        <v>2.2486845031380653E-2</v>
      </c>
      <c r="CS183" s="34">
        <v>2.3361558094620705E-2</v>
      </c>
      <c r="CT183" s="34">
        <v>2.5011520832777023E-2</v>
      </c>
      <c r="CU183" t="s">
        <v>843</v>
      </c>
      <c r="CV183" t="s">
        <v>1521</v>
      </c>
      <c r="CW183" s="34">
        <v>2.0528249442577362E-2</v>
      </c>
      <c r="CX183" s="34">
        <v>2.3048818111419678E-2</v>
      </c>
      <c r="CY183" s="34">
        <v>2.2916633635759354E-2</v>
      </c>
      <c r="CZ183" s="34">
        <v>2.5041686370968819E-2</v>
      </c>
      <c r="DA183" s="34">
        <v>2.6810307055711746E-2</v>
      </c>
      <c r="DB183" t="s">
        <v>843</v>
      </c>
      <c r="DC183" s="34">
        <v>5.8231782913208008</v>
      </c>
      <c r="DD183" s="34">
        <v>6.3266868591308594</v>
      </c>
      <c r="DE183" s="34">
        <v>6.9685955047607422</v>
      </c>
      <c r="DF183" s="34">
        <v>8.1822662353515625</v>
      </c>
      <c r="DG183" s="34">
        <v>9.7110586166381836</v>
      </c>
      <c r="DH183" t="s">
        <v>1464</v>
      </c>
      <c r="DI183" t="s">
        <v>843</v>
      </c>
      <c r="DJ183" s="34">
        <v>6.1308445930480957</v>
      </c>
      <c r="DK183" s="34">
        <v>6.6966018676757813</v>
      </c>
      <c r="DL183" s="34">
        <v>7.6434292793273926</v>
      </c>
      <c r="DM183" s="34">
        <v>9.0595149993896484</v>
      </c>
      <c r="DN183" s="34">
        <v>10.777276992797852</v>
      </c>
      <c r="DO183" t="s">
        <v>1294</v>
      </c>
      <c r="DP183" t="s">
        <v>843</v>
      </c>
      <c r="DQ183" s="34">
        <v>11.552359580993652</v>
      </c>
      <c r="DR183" t="s">
        <v>1521</v>
      </c>
      <c r="DS183" t="s">
        <v>843</v>
      </c>
      <c r="DT183" t="s">
        <v>843</v>
      </c>
      <c r="DU183" s="34">
        <v>9.6999999999999993</v>
      </c>
      <c r="DV183" t="s">
        <v>1461</v>
      </c>
      <c r="DW183" t="s">
        <v>843</v>
      </c>
      <c r="DX183" t="s">
        <v>843</v>
      </c>
      <c r="DY183" t="s">
        <v>432</v>
      </c>
      <c r="DZ183" s="34">
        <v>1.7071289476007223E-3</v>
      </c>
      <c r="EA183" s="34">
        <v>2.3051354219205678E-4</v>
      </c>
      <c r="EB183" s="34">
        <v>-3.0715256929397583E-2</v>
      </c>
      <c r="EC183" s="34">
        <v>-3.3656835556030273E-2</v>
      </c>
      <c r="ED183" s="34">
        <v>2.4746555835008621E-2</v>
      </c>
      <c r="EE183" t="s">
        <v>843</v>
      </c>
      <c r="EF183" t="s">
        <v>819</v>
      </c>
      <c r="EG183" s="34">
        <v>-9.978574700653553E-3</v>
      </c>
      <c r="EH183" s="34">
        <v>-2.9932955279946327E-2</v>
      </c>
      <c r="EI183" s="34">
        <v>-4.094894602894783E-2</v>
      </c>
      <c r="EJ183" s="34">
        <v>-2.3926073685288429E-2</v>
      </c>
      <c r="EK183" s="34">
        <v>-2.961491234600544E-2</v>
      </c>
      <c r="EL183" t="s">
        <v>843</v>
      </c>
      <c r="EM183" t="s">
        <v>1294</v>
      </c>
      <c r="EN183" s="34">
        <v>-2.9264379292726517E-2</v>
      </c>
      <c r="EO183" s="34">
        <v>-3.8599081337451935E-2</v>
      </c>
      <c r="EP183" s="34">
        <v>-2.7760569006204605E-2</v>
      </c>
      <c r="EQ183" s="34">
        <v>-4.1872207075357437E-2</v>
      </c>
      <c r="ER183" s="34">
        <v>-3.1695619225502014E-2</v>
      </c>
      <c r="ES183" t="s">
        <v>843</v>
      </c>
      <c r="ET183" t="s">
        <v>1521</v>
      </c>
      <c r="EU183" s="34">
        <v>-4.5793183147907257E-2</v>
      </c>
      <c r="EV183" s="34">
        <v>-5.1349788904190063E-2</v>
      </c>
      <c r="EW183" s="34">
        <v>-4.9151521176099777E-2</v>
      </c>
      <c r="EX183" s="34">
        <v>-6.5985359251499176E-2</v>
      </c>
      <c r="EY183" s="34">
        <v>-6.8531602621078491E-2</v>
      </c>
      <c r="EZ183" t="s">
        <v>843</v>
      </c>
      <c r="FA183" t="s">
        <v>1594</v>
      </c>
      <c r="FB183" s="34">
        <v>-2.5951363146305084E-2</v>
      </c>
      <c r="FC183" s="34">
        <v>-3.8026958703994751E-2</v>
      </c>
      <c r="FD183" s="34">
        <v>-5.1001023501157761E-2</v>
      </c>
      <c r="FE183" s="34">
        <v>-5.392150953412056E-2</v>
      </c>
      <c r="FF183" s="34">
        <v>-7.466405164450407E-3</v>
      </c>
      <c r="FG183" t="s">
        <v>843</v>
      </c>
      <c r="FH183" s="34"/>
      <c r="FI183" s="34"/>
      <c r="FJ183" s="34"/>
      <c r="FK183" s="34"/>
      <c r="FL183" s="34"/>
      <c r="FM183" t="s">
        <v>843</v>
      </c>
      <c r="FN183" t="s">
        <v>843</v>
      </c>
      <c r="FO183" s="34">
        <v>0.88859999999999995</v>
      </c>
      <c r="FP183" t="s">
        <v>1462</v>
      </c>
      <c r="FQ183" t="s">
        <v>843</v>
      </c>
      <c r="FR183" t="s">
        <v>843</v>
      </c>
      <c r="FS183" s="34">
        <v>0.97075999999999996</v>
      </c>
      <c r="FT183" t="s">
        <v>1462</v>
      </c>
      <c r="FU183" t="s">
        <v>843</v>
      </c>
      <c r="FV183" t="s">
        <v>843</v>
      </c>
      <c r="FW183" s="34">
        <v>0.61414000000000002</v>
      </c>
      <c r="FX183" t="s">
        <v>1462</v>
      </c>
      <c r="FY183" t="s">
        <v>843</v>
      </c>
      <c r="FZ183" s="34">
        <v>0.16772763431072235</v>
      </c>
      <c r="GA183" s="34">
        <v>0.15585121512413025</v>
      </c>
      <c r="GB183" s="34">
        <v>0.15653805434703827</v>
      </c>
      <c r="GC183" s="34">
        <v>3.7057217210531235E-2</v>
      </c>
      <c r="GD183" s="34">
        <v>2.4053925648331642E-2</v>
      </c>
      <c r="GE183" t="s">
        <v>830</v>
      </c>
      <c r="GF183" t="s">
        <v>843</v>
      </c>
      <c r="GG183" s="34">
        <v>0.15241564810276031</v>
      </c>
      <c r="GH183" s="34">
        <v>0.15241564810276031</v>
      </c>
      <c r="GI183" s="34">
        <v>0.15241564810276031</v>
      </c>
      <c r="GJ183" s="34">
        <v>3.7077091634273529E-2</v>
      </c>
      <c r="GK183" s="34">
        <v>2.4152971804141998E-2</v>
      </c>
      <c r="GL183" t="s">
        <v>832</v>
      </c>
      <c r="GM183" t="s">
        <v>843</v>
      </c>
      <c r="GN183" s="34"/>
      <c r="GO183" t="s">
        <v>1460</v>
      </c>
      <c r="GP183" t="s">
        <v>843</v>
      </c>
      <c r="GQ183" t="s">
        <v>843</v>
      </c>
      <c r="GR183" s="34">
        <v>2.2592341527342796E-2</v>
      </c>
      <c r="GS183" s="34">
        <v>2.161821722984314E-2</v>
      </c>
      <c r="GT183" s="34">
        <v>3.5824575461447239E-3</v>
      </c>
      <c r="GU183" s="34">
        <v>-2.0060804672539234E-3</v>
      </c>
      <c r="GV183" s="34">
        <v>-1.5947254374623299E-2</v>
      </c>
      <c r="GW183" t="s">
        <v>832</v>
      </c>
      <c r="GX183" t="s">
        <v>843</v>
      </c>
      <c r="GY183" t="s">
        <v>843</v>
      </c>
      <c r="GZ183" t="s">
        <v>843</v>
      </c>
      <c r="HA183" t="s">
        <v>843</v>
      </c>
      <c r="HB183" t="s">
        <v>843</v>
      </c>
      <c r="HC183" t="s">
        <v>843</v>
      </c>
      <c r="HD183" t="s">
        <v>843</v>
      </c>
      <c r="HE183" t="s">
        <v>843</v>
      </c>
      <c r="HF183" t="s">
        <v>843</v>
      </c>
      <c r="HG183" t="s">
        <v>843</v>
      </c>
      <c r="HH183" s="34">
        <v>645937</v>
      </c>
      <c r="HI183" s="34">
        <v>678831</v>
      </c>
      <c r="HJ183" s="34">
        <v>713186</v>
      </c>
      <c r="HK183" s="34">
        <v>748525</v>
      </c>
      <c r="HL183" s="34">
        <v>777943</v>
      </c>
      <c r="HM183" s="34">
        <v>848710</v>
      </c>
      <c r="HN183" s="34">
        <v>1015060</v>
      </c>
      <c r="HO183" s="34">
        <v>1231893</v>
      </c>
      <c r="HP183" s="34">
        <v>1444277</v>
      </c>
      <c r="HQ183" s="34">
        <v>1610274</v>
      </c>
      <c r="HR183" s="34">
        <v>1713504</v>
      </c>
      <c r="HS183" s="34">
        <v>1804171</v>
      </c>
      <c r="HT183" s="34">
        <v>1905660</v>
      </c>
      <c r="HU183" s="34">
        <v>2035501</v>
      </c>
      <c r="HV183" s="34">
        <v>2214465</v>
      </c>
      <c r="HW183" s="34">
        <v>2414573</v>
      </c>
      <c r="HX183" s="34">
        <v>2595166</v>
      </c>
      <c r="HY183" s="34">
        <v>2711755</v>
      </c>
      <c r="HZ183" s="34">
        <v>2766732</v>
      </c>
      <c r="IA183" s="34">
        <v>2807235</v>
      </c>
      <c r="IB183" s="34">
        <v>2760385</v>
      </c>
      <c r="IC183" s="34">
        <v>2688235</v>
      </c>
      <c r="ID183" s="34">
        <v>2695122</v>
      </c>
      <c r="IE183" s="34">
        <v>2716391</v>
      </c>
      <c r="IF183" s="34">
        <v>2737061</v>
      </c>
      <c r="IG183" s="34">
        <v>2757220</v>
      </c>
      <c r="IH183" s="34">
        <v>2776990</v>
      </c>
      <c r="II183" s="34">
        <v>2796538</v>
      </c>
      <c r="IJ183" s="34">
        <v>2816020</v>
      </c>
      <c r="IK183" s="34">
        <v>2835555</v>
      </c>
      <c r="IL183" s="34">
        <v>2855291</v>
      </c>
      <c r="IM183" s="34">
        <v>2875390</v>
      </c>
      <c r="IN183" s="34">
        <v>2896022</v>
      </c>
      <c r="IO183" s="34">
        <v>2917304</v>
      </c>
      <c r="IP183" s="34">
        <v>2939367</v>
      </c>
      <c r="IQ183" s="34">
        <v>2962241</v>
      </c>
      <c r="IR183" s="34">
        <v>2985916</v>
      </c>
      <c r="IS183" s="34">
        <v>3010424</v>
      </c>
      <c r="IT183" s="34">
        <v>3035693</v>
      </c>
      <c r="IU183" s="34">
        <v>3061640</v>
      </c>
      <c r="IV183" s="34">
        <v>3088149</v>
      </c>
      <c r="IW183" s="34">
        <v>3115115</v>
      </c>
      <c r="IX183" s="34">
        <v>3142502</v>
      </c>
      <c r="IY183" s="34">
        <v>3170142</v>
      </c>
      <c r="IZ183" s="34">
        <v>3197862</v>
      </c>
      <c r="JA183" s="34">
        <v>3225544</v>
      </c>
      <c r="JB183" s="34">
        <v>3253042</v>
      </c>
      <c r="JC183" s="34">
        <v>3280240</v>
      </c>
      <c r="JD183" s="34">
        <v>3306947</v>
      </c>
      <c r="JE183" s="34">
        <v>3333052</v>
      </c>
      <c r="JF183" s="34">
        <v>3358454</v>
      </c>
      <c r="JG183" s="34">
        <v>3383160</v>
      </c>
      <c r="JH183" s="34">
        <v>3407143</v>
      </c>
      <c r="JI183" s="34">
        <v>3430289</v>
      </c>
      <c r="JJ183" s="34">
        <v>3452648</v>
      </c>
      <c r="JK183" s="34">
        <v>3474253</v>
      </c>
      <c r="JL183" s="34">
        <v>3495046</v>
      </c>
      <c r="JM183" s="34">
        <v>3515031</v>
      </c>
      <c r="JN183" s="34">
        <v>3534369</v>
      </c>
      <c r="JO183" s="34">
        <v>3553081</v>
      </c>
      <c r="JP183" s="34">
        <v>3571133</v>
      </c>
      <c r="JQ183" s="34">
        <v>3588690</v>
      </c>
      <c r="JR183" s="34">
        <v>3605887</v>
      </c>
      <c r="JS183" s="34">
        <v>3622689</v>
      </c>
      <c r="JT183" s="34">
        <v>3639149</v>
      </c>
      <c r="JU183" s="34">
        <v>3655407</v>
      </c>
      <c r="JV183" s="34">
        <v>3671484</v>
      </c>
      <c r="JW183" s="34">
        <v>3687314</v>
      </c>
      <c r="JX183" s="34">
        <v>3702977</v>
      </c>
      <c r="JY183" s="34">
        <v>3718617</v>
      </c>
      <c r="JZ183" s="34">
        <v>3734300</v>
      </c>
      <c r="KA183" s="34">
        <v>3750046</v>
      </c>
      <c r="KB183" s="34">
        <v>3765838</v>
      </c>
      <c r="KC183" s="34">
        <v>3781771</v>
      </c>
      <c r="KD183" s="34">
        <v>3797910</v>
      </c>
      <c r="KE183" s="34">
        <v>3814244</v>
      </c>
      <c r="KF183" s="34">
        <v>3830793</v>
      </c>
      <c r="KG183" s="34">
        <v>3847552</v>
      </c>
      <c r="KH183" s="34">
        <v>3864556</v>
      </c>
      <c r="KI183" s="34">
        <v>3881973</v>
      </c>
      <c r="KJ183" s="34">
        <v>3899916</v>
      </c>
      <c r="KK183" s="34">
        <v>3918389</v>
      </c>
      <c r="KL183" s="34">
        <v>3937494</v>
      </c>
      <c r="KM183" s="34">
        <v>3957278</v>
      </c>
      <c r="KN183" s="34">
        <v>3977691</v>
      </c>
      <c r="KO183" s="34">
        <v>3998784</v>
      </c>
      <c r="KP183" s="34">
        <v>4020577</v>
      </c>
      <c r="KQ183" s="34">
        <v>4043148</v>
      </c>
      <c r="KR183" s="34">
        <v>4066555</v>
      </c>
      <c r="KS183" s="34">
        <v>4090700</v>
      </c>
      <c r="KT183" s="34">
        <v>4115421.9999999995</v>
      </c>
      <c r="KU183" s="34">
        <v>4140622.9999999995</v>
      </c>
      <c r="KV183" s="34">
        <v>4166350.0000000005</v>
      </c>
      <c r="KW183" s="34">
        <v>4192499</v>
      </c>
      <c r="KX183" s="34">
        <v>4218902</v>
      </c>
      <c r="KY183" s="34">
        <v>4245574</v>
      </c>
      <c r="KZ183" s="34">
        <v>4272386</v>
      </c>
      <c r="LA183" s="34">
        <v>4299284</v>
      </c>
      <c r="LB183" s="34">
        <v>4326111</v>
      </c>
      <c r="LC183" s="34">
        <v>4352780</v>
      </c>
      <c r="LD183" s="34">
        <v>4379295</v>
      </c>
      <c r="LE183" t="s">
        <v>843</v>
      </c>
      <c r="LF183" t="s">
        <v>843</v>
      </c>
      <c r="LG183" t="s">
        <v>843</v>
      </c>
      <c r="LH183" s="34">
        <v>5.1844503730535507E-2</v>
      </c>
      <c r="LI183" s="34">
        <v>4.9670226871967316E-2</v>
      </c>
      <c r="LJ183" s="34">
        <v>4.937005415558815E-2</v>
      </c>
      <c r="LK183" s="34">
        <v>4.8362348228693008E-2</v>
      </c>
      <c r="LL183" s="34">
        <v>3.8548652082681656E-2</v>
      </c>
      <c r="LM183" s="34">
        <v>8.7064296007156372E-2</v>
      </c>
      <c r="LN183" s="34">
        <v>0.17898544669151306</v>
      </c>
      <c r="LO183" s="34">
        <v>0.19360429048538208</v>
      </c>
      <c r="LP183" s="34">
        <v>0.15905684232711792</v>
      </c>
      <c r="LQ183" s="34">
        <v>0.10879550129175186</v>
      </c>
      <c r="LR183" s="34">
        <v>6.2136046588420868E-2</v>
      </c>
      <c r="LS183" s="34">
        <v>5.1560807973146439E-2</v>
      </c>
      <c r="LT183" s="34">
        <v>5.4727200418710709E-2</v>
      </c>
      <c r="LU183" s="34">
        <v>6.5913572907447815E-2</v>
      </c>
      <c r="LV183" s="34">
        <v>8.4268860518932343E-2</v>
      </c>
      <c r="LW183" s="34">
        <v>8.6511619389057159E-2</v>
      </c>
      <c r="LX183" s="34">
        <v>7.2128020226955414E-2</v>
      </c>
      <c r="LY183" s="34">
        <v>4.3945543467998505E-2</v>
      </c>
      <c r="LZ183" s="34">
        <v>2.0070813596248627E-2</v>
      </c>
      <c r="MA183" s="34">
        <v>1.453317329287529E-2</v>
      </c>
      <c r="MB183" s="34">
        <v>-1.6829850152134895E-2</v>
      </c>
      <c r="MC183" s="34">
        <v>-2.6485318318009377E-2</v>
      </c>
      <c r="MD183" s="34">
        <v>2.5586278643459082E-3</v>
      </c>
      <c r="ME183" s="34">
        <v>7.8606884926557541E-3</v>
      </c>
      <c r="MF183" s="34">
        <v>7.5805559754371643E-3</v>
      </c>
      <c r="MG183" s="34">
        <v>7.3382086120545864E-3</v>
      </c>
      <c r="MH183" s="34">
        <v>7.1446816436946392E-3</v>
      </c>
      <c r="MI183" s="34">
        <v>7.0146163925528526E-3</v>
      </c>
      <c r="MJ183" s="34">
        <v>6.9423168897628784E-3</v>
      </c>
      <c r="MK183" s="34">
        <v>6.9131446070969105E-3</v>
      </c>
      <c r="ML183" s="34">
        <v>6.9360793568193913E-3</v>
      </c>
      <c r="MM183" s="34">
        <v>7.0145530626177788E-3</v>
      </c>
      <c r="MN183" s="34">
        <v>7.1497540920972824E-3</v>
      </c>
      <c r="MO183" s="34">
        <v>7.3218308389186859E-3</v>
      </c>
      <c r="MP183" s="34">
        <v>7.5343498028814793E-3</v>
      </c>
      <c r="MQ183" s="34">
        <v>7.7518243342638016E-3</v>
      </c>
      <c r="MR183" s="34">
        <v>7.960490882396698E-3</v>
      </c>
      <c r="MS183" s="34">
        <v>8.1743653863668442E-3</v>
      </c>
      <c r="MT183" s="34">
        <v>8.3588017150759697E-3</v>
      </c>
      <c r="MU183" s="34">
        <v>8.5109854117035866E-3</v>
      </c>
      <c r="MV183" s="34">
        <v>8.6211618036031723E-3</v>
      </c>
      <c r="MW183" s="34">
        <v>8.6941877380013466E-3</v>
      </c>
      <c r="MX183" s="34">
        <v>8.7532280012965202E-3</v>
      </c>
      <c r="MY183" s="34">
        <v>8.7570836767554283E-3</v>
      </c>
      <c r="MZ183" s="34">
        <v>8.7060797959566116E-3</v>
      </c>
      <c r="NA183" s="34">
        <v>8.6191566661000252E-3</v>
      </c>
      <c r="NB183" s="34">
        <v>8.4889400750398636E-3</v>
      </c>
      <c r="NC183" s="34">
        <v>8.3260321989655495E-3</v>
      </c>
      <c r="ND183" s="34">
        <v>8.1088170409202576E-3</v>
      </c>
      <c r="NE183" s="34">
        <v>7.8629935160279274E-3</v>
      </c>
      <c r="NF183" s="34">
        <v>7.5923483818769455E-3</v>
      </c>
      <c r="NG183" s="34">
        <v>7.3294350877404213E-3</v>
      </c>
      <c r="NH183" s="34">
        <v>7.0639261975884438E-3</v>
      </c>
      <c r="NI183" s="34">
        <v>6.7704040557146072E-3</v>
      </c>
      <c r="NJ183" s="34">
        <v>6.4969589002430439E-3</v>
      </c>
      <c r="NK183" s="34">
        <v>6.2380190938711166E-3</v>
      </c>
      <c r="NL183" s="34">
        <v>5.9670452028512955E-3</v>
      </c>
      <c r="NM183" s="34">
        <v>5.701807327568531E-3</v>
      </c>
      <c r="NN183" s="34">
        <v>5.486438050866127E-3</v>
      </c>
      <c r="NO183" s="34">
        <v>5.2803317084908485E-3</v>
      </c>
      <c r="NP183" s="34">
        <v>5.0677978433668613E-3</v>
      </c>
      <c r="NQ183" s="34">
        <v>4.9043209291994572E-3</v>
      </c>
      <c r="NR183" s="34">
        <v>4.7805542126297951E-3</v>
      </c>
      <c r="NS183" s="34">
        <v>4.6487799845635891E-3</v>
      </c>
      <c r="NT183" s="34">
        <v>4.5332955196499825E-3</v>
      </c>
      <c r="NU183" s="34">
        <v>4.4575780630111694E-3</v>
      </c>
      <c r="NV183" s="34">
        <v>4.3884986080229282E-3</v>
      </c>
      <c r="NW183" s="34">
        <v>4.3023396283388138E-3</v>
      </c>
      <c r="NX183" s="34">
        <v>4.2388108558952808E-3</v>
      </c>
      <c r="NY183" s="34">
        <v>4.2147343046963215E-3</v>
      </c>
      <c r="NZ183" s="34">
        <v>4.2085596360266209E-3</v>
      </c>
      <c r="OA183" s="34">
        <v>4.2077219113707542E-3</v>
      </c>
      <c r="OB183" s="34">
        <v>4.2023062705993652E-3</v>
      </c>
      <c r="OC183" s="34">
        <v>4.2220056056976318E-3</v>
      </c>
      <c r="OD183" s="34">
        <v>4.2584971524775028E-3</v>
      </c>
      <c r="OE183" s="34">
        <v>4.2915646918118E-3</v>
      </c>
      <c r="OF183" s="34">
        <v>4.3293512426316738E-3</v>
      </c>
      <c r="OG183" s="34">
        <v>4.3652704916894436E-3</v>
      </c>
      <c r="OH183" s="34">
        <v>4.4096964411437511E-3</v>
      </c>
      <c r="OI183" s="34">
        <v>4.4967313297092915E-3</v>
      </c>
      <c r="OJ183" s="34">
        <v>4.611484706401825E-3</v>
      </c>
      <c r="OK183" s="34">
        <v>4.7255856916308403E-3</v>
      </c>
      <c r="OL183" s="34">
        <v>4.8638805747032166E-3</v>
      </c>
      <c r="OM183" s="34">
        <v>5.0119347870349884E-3</v>
      </c>
      <c r="ON183" s="34">
        <v>5.1450850442051888E-3</v>
      </c>
      <c r="OO183" s="34">
        <v>5.2888146601617336E-3</v>
      </c>
      <c r="OP183" s="34">
        <v>5.4351096041500568E-3</v>
      </c>
      <c r="OQ183" s="34">
        <v>5.5981716141104698E-3</v>
      </c>
      <c r="OR183" s="34">
        <v>5.7726074010133743E-3</v>
      </c>
      <c r="OS183" s="34">
        <v>5.9199007228016853E-3</v>
      </c>
      <c r="OT183" s="34">
        <v>6.0252761468291283E-3</v>
      </c>
      <c r="OU183" s="34">
        <v>6.1048790812492371E-3</v>
      </c>
      <c r="OV183" s="34">
        <v>6.1940932646393776E-3</v>
      </c>
      <c r="OW183" s="34">
        <v>6.2566236592829227E-3</v>
      </c>
      <c r="OX183" s="34">
        <v>6.2779285944998264E-3</v>
      </c>
      <c r="OY183" s="34">
        <v>6.3021238893270493E-3</v>
      </c>
      <c r="OZ183" s="34">
        <v>6.2954248860478401E-3</v>
      </c>
      <c r="PA183" s="34">
        <v>6.2760435976088047E-3</v>
      </c>
      <c r="PB183" s="34">
        <v>6.2204888090491295E-3</v>
      </c>
      <c r="PC183" s="34">
        <v>6.1457352712750435E-3</v>
      </c>
      <c r="PD183" s="34">
        <v>6.0730311088263988E-3</v>
      </c>
      <c r="PE183" t="s">
        <v>1300</v>
      </c>
      <c r="PF183" t="s">
        <v>843</v>
      </c>
      <c r="PG183" t="s">
        <v>843</v>
      </c>
      <c r="PH183" t="s">
        <v>843</v>
      </c>
      <c r="PI183" t="s">
        <v>843</v>
      </c>
      <c r="PJ183" t="s">
        <v>1300</v>
      </c>
      <c r="PK183" s="34">
        <v>0.67160576581954956</v>
      </c>
      <c r="PL183" s="34">
        <v>0.67291563749313354</v>
      </c>
      <c r="PM183" s="34">
        <v>0.6737709641456604</v>
      </c>
      <c r="PN183" s="34">
        <v>0.67437827587127686</v>
      </c>
      <c r="PO183" s="34">
        <v>0.6719091534614563</v>
      </c>
      <c r="PP183" s="34">
        <v>0.68265718221664429</v>
      </c>
      <c r="PQ183" s="34">
        <v>0.7168009877204895</v>
      </c>
      <c r="PR183" s="34">
        <v>0.74792289733886719</v>
      </c>
      <c r="PS183" s="34">
        <v>0.76432567834854126</v>
      </c>
      <c r="PT183" s="34">
        <v>0.76605784893035889</v>
      </c>
      <c r="PU183" s="34">
        <v>0.75749224424362183</v>
      </c>
      <c r="PV183" s="34">
        <v>0.74875384569168091</v>
      </c>
      <c r="PW183" s="34">
        <v>0.74262827634811401</v>
      </c>
      <c r="PX183" s="34">
        <v>0.7405056357383728</v>
      </c>
      <c r="PY183" s="34">
        <v>0.74592822790145874</v>
      </c>
      <c r="PZ183" s="34">
        <v>0.75258898735046387</v>
      </c>
      <c r="QA183" s="34">
        <v>0.75352787971496582</v>
      </c>
      <c r="QB183" s="34">
        <v>0.74916058778762817</v>
      </c>
      <c r="QC183" s="34">
        <v>0.74260717630386353</v>
      </c>
      <c r="QD183" s="34">
        <v>0.73237043619155884</v>
      </c>
      <c r="QE183" s="34">
        <v>0.7264896035194397</v>
      </c>
      <c r="QF183" s="34">
        <v>0.72675007581710815</v>
      </c>
      <c r="QG183" s="34">
        <v>0.72510004043579102</v>
      </c>
      <c r="QH183" s="34">
        <v>0.72317826747894287</v>
      </c>
      <c r="QI183" s="34">
        <v>0.72133028507232666</v>
      </c>
      <c r="QJ183" s="34">
        <v>0.71954470872879028</v>
      </c>
      <c r="QK183" s="34">
        <v>0.71780920028686523</v>
      </c>
      <c r="QL183" s="34">
        <v>0.71610897779464722</v>
      </c>
      <c r="QM183" s="34">
        <v>0.71443134546279907</v>
      </c>
      <c r="QN183" s="34">
        <v>0.71276736259460449</v>
      </c>
      <c r="QO183" s="34">
        <v>0.71110337972640991</v>
      </c>
      <c r="QP183" s="34">
        <v>0.7094268798828125</v>
      </c>
      <c r="QQ183" s="34">
        <v>0.70772802829742432</v>
      </c>
      <c r="QR183" s="34">
        <v>0.70599877834320068</v>
      </c>
      <c r="QS183" s="34">
        <v>0.70423054695129395</v>
      </c>
      <c r="QT183" s="34">
        <v>0.70242327451705933</v>
      </c>
      <c r="QU183" s="34">
        <v>0.70057797431945801</v>
      </c>
      <c r="QV183" s="34">
        <v>0.69869393110275269</v>
      </c>
      <c r="QW183" s="34">
        <v>0.69677597284317017</v>
      </c>
      <c r="QX183" s="34">
        <v>0.69483053684234619</v>
      </c>
      <c r="QY183" s="34">
        <v>0.69286555051803589</v>
      </c>
      <c r="QZ183" s="34">
        <v>0.69088524580001831</v>
      </c>
      <c r="RA183" s="34">
        <v>0.6888921856880188</v>
      </c>
      <c r="RB183" s="34">
        <v>0.68689638376235962</v>
      </c>
      <c r="RC183" s="34">
        <v>0.68490415811538696</v>
      </c>
      <c r="RD183" s="34">
        <v>0.68291956186294556</v>
      </c>
      <c r="RE183" s="34">
        <v>0.68094938993453979</v>
      </c>
      <c r="RF183" s="34">
        <v>0.6789969801902771</v>
      </c>
      <c r="RG183" s="34">
        <v>0.67706829309463501</v>
      </c>
      <c r="RH183" s="34">
        <v>0.67516529560089111</v>
      </c>
      <c r="RI183" s="34">
        <v>0.67328923940658569</v>
      </c>
      <c r="RJ183" s="34">
        <v>0.67143648862838745</v>
      </c>
      <c r="RK183" s="34">
        <v>0.66960382461547852</v>
      </c>
      <c r="RL183" s="34">
        <v>0.66779416799545288</v>
      </c>
      <c r="RM183" s="34">
        <v>0.66600126028060913</v>
      </c>
      <c r="RN183" s="34">
        <v>0.66422075033187866</v>
      </c>
      <c r="RO183" s="34">
        <v>0.66245222091674805</v>
      </c>
      <c r="RP183" s="34">
        <v>0.66069316864013672</v>
      </c>
      <c r="RQ183" s="34">
        <v>0.65893512964248657</v>
      </c>
      <c r="RR183" s="34">
        <v>0.6571764349937439</v>
      </c>
      <c r="RS183" s="34">
        <v>0.65541690587997437</v>
      </c>
      <c r="RT183" s="34">
        <v>0.65364712476730347</v>
      </c>
      <c r="RU183" s="34">
        <v>0.6518634557723999</v>
      </c>
      <c r="RV183" s="34">
        <v>0.65006822347640991</v>
      </c>
      <c r="RW183" s="34">
        <v>0.64826005697250366</v>
      </c>
      <c r="RX183" s="34">
        <v>0.64643388986587524</v>
      </c>
      <c r="RY183" s="34">
        <v>0.64459359645843506</v>
      </c>
      <c r="RZ183" s="34">
        <v>0.64274674654006958</v>
      </c>
      <c r="SA183" s="34">
        <v>0.64089220762252808</v>
      </c>
      <c r="SB183" s="34">
        <v>0.63902842998504639</v>
      </c>
      <c r="SC183" s="34">
        <v>0.63716119527816772</v>
      </c>
      <c r="SD183" s="34">
        <v>0.63529515266418457</v>
      </c>
      <c r="SE183" s="34">
        <v>0.63343590497970581</v>
      </c>
      <c r="SF183" s="34">
        <v>0.63158875703811646</v>
      </c>
      <c r="SG183" s="34">
        <v>0.6297568678855896</v>
      </c>
      <c r="SH183" s="34">
        <v>0.62794959545135498</v>
      </c>
      <c r="SI183" s="34">
        <v>0.62617218494415283</v>
      </c>
      <c r="SJ183" s="34">
        <v>0.62443029880523682</v>
      </c>
      <c r="SK183" s="34">
        <v>0.62272948026657104</v>
      </c>
      <c r="SL183" s="34">
        <v>0.62106972932815552</v>
      </c>
      <c r="SM183" s="34">
        <v>0.6194528341293335</v>
      </c>
      <c r="SN183" s="34">
        <v>0.61788481473922729</v>
      </c>
      <c r="SO183" s="34">
        <v>0.61636614799499512</v>
      </c>
      <c r="SP183" s="34">
        <v>0.61489766836166382</v>
      </c>
      <c r="SQ183" s="34">
        <v>0.61348205804824829</v>
      </c>
      <c r="SR183" s="34">
        <v>0.61211836338043213</v>
      </c>
      <c r="SS183" s="34">
        <v>0.61080688238143921</v>
      </c>
      <c r="ST183" s="34">
        <v>0.60954511165618896</v>
      </c>
      <c r="SU183" s="34">
        <v>0.608329176902771</v>
      </c>
      <c r="SV183" s="34">
        <v>0.60715943574905396</v>
      </c>
      <c r="SW183" s="34">
        <v>0.60603892803192139</v>
      </c>
      <c r="SX183" s="34">
        <v>0.60496765375137329</v>
      </c>
      <c r="SY183" s="34">
        <v>0.60394299030303955</v>
      </c>
      <c r="SZ183" s="34">
        <v>0.60296398401260376</v>
      </c>
      <c r="TA183" s="34">
        <v>0.60203129053115845</v>
      </c>
      <c r="TB183" s="34">
        <v>0.60114204883575439</v>
      </c>
      <c r="TC183" s="34">
        <v>0.60029685497283936</v>
      </c>
      <c r="TD183" s="34">
        <v>0.59949541091918945</v>
      </c>
      <c r="TE183" s="34">
        <v>0.5987396240234375</v>
      </c>
      <c r="TF183" s="34">
        <v>0.59802794456481934</v>
      </c>
      <c r="TG183" s="34">
        <v>0.59735780954360962</v>
      </c>
      <c r="TH183" t="s">
        <v>843</v>
      </c>
      <c r="TI183" t="s">
        <v>843</v>
      </c>
      <c r="TJ183" t="s">
        <v>1300</v>
      </c>
      <c r="TK183" s="34">
        <v>0.75141693384958597</v>
      </c>
      <c r="TL183" s="34">
        <v>0.75694392271419497</v>
      </c>
      <c r="TM183" s="34">
        <v>0.76118555410899402</v>
      </c>
      <c r="TN183" s="34">
        <v>0.76491849643064891</v>
      </c>
      <c r="TO183" s="34">
        <v>0.76517382046382598</v>
      </c>
      <c r="TP183" s="34">
        <v>0.77679065876447795</v>
      </c>
      <c r="TQ183" s="34">
        <v>0.80885169349595099</v>
      </c>
      <c r="TR183" s="34">
        <v>0.83362401051714297</v>
      </c>
      <c r="TS183" s="34">
        <v>0.84481167919599898</v>
      </c>
      <c r="TT183" s="34">
        <v>0.85175012086448598</v>
      </c>
      <c r="TU183" s="34">
        <v>0.85324833010262291</v>
      </c>
      <c r="TV183" s="34">
        <v>0.84939236652391403</v>
      </c>
      <c r="TW183" s="34">
        <v>0.84494584553383101</v>
      </c>
      <c r="TX183" s="34">
        <v>0.84277380428056903</v>
      </c>
      <c r="TY183" s="34">
        <v>0.84599008022029698</v>
      </c>
      <c r="TZ183" s="34">
        <v>0.85116785683594098</v>
      </c>
      <c r="UA183" s="34">
        <v>0.85264198899030008</v>
      </c>
      <c r="UB183" s="34">
        <v>0.85128963554776105</v>
      </c>
      <c r="UC183" s="34">
        <v>0.84876363160580792</v>
      </c>
      <c r="UD183" s="34">
        <v>0.84238601328353302</v>
      </c>
      <c r="UE183" s="34">
        <v>0.8339251589905029</v>
      </c>
      <c r="UF183" s="34">
        <v>0.82835391995119489</v>
      </c>
      <c r="UG183" s="34">
        <v>0.82667185381589403</v>
      </c>
      <c r="UH183" s="34">
        <v>0.82697722824144193</v>
      </c>
      <c r="UI183" s="34">
        <v>0.82795527247012901</v>
      </c>
      <c r="UJ183" s="34">
        <v>0.82941534781131909</v>
      </c>
      <c r="UK183" s="34">
        <v>0.83119078570682703</v>
      </c>
      <c r="UL183" s="34">
        <v>0.83303606101544103</v>
      </c>
      <c r="UM183" s="34">
        <v>0.83484368008749898</v>
      </c>
      <c r="UN183" s="34">
        <v>0.8365836958578311</v>
      </c>
      <c r="UO183" s="34">
        <v>0.83810476760512298</v>
      </c>
      <c r="UP183" s="34">
        <v>0.83923499755424402</v>
      </c>
      <c r="UQ183" s="34">
        <v>0.83981199037852605</v>
      </c>
      <c r="UR183" s="34">
        <v>0.83964406863323104</v>
      </c>
      <c r="US183" s="34">
        <v>0.83867855924786494</v>
      </c>
      <c r="UT183" s="34">
        <v>0.83699722608660099</v>
      </c>
      <c r="UU183" s="34">
        <v>0.83423582005725905</v>
      </c>
      <c r="UV183" s="34">
        <v>0.83018172855385197</v>
      </c>
      <c r="UW183" s="34">
        <v>0.82524220993361297</v>
      </c>
      <c r="UX183" s="34">
        <v>0.81960651487331704</v>
      </c>
      <c r="UY183" s="34">
        <v>0.813259010494636</v>
      </c>
      <c r="UZ183" s="34">
        <v>0.80627614169559392</v>
      </c>
      <c r="VA183" s="34">
        <v>0.79867936440454101</v>
      </c>
      <c r="VB183" s="34">
        <v>0.79050421235007606</v>
      </c>
      <c r="VC183" s="34">
        <v>0.78176559839042492</v>
      </c>
      <c r="VD183" s="34">
        <v>0.77256329049662498</v>
      </c>
      <c r="VE183" s="34">
        <v>0.76320379509394598</v>
      </c>
      <c r="VF183" s="34">
        <v>0.75383173182450092</v>
      </c>
      <c r="VG183" s="34">
        <v>0.74464710199467998</v>
      </c>
      <c r="VH183" s="34">
        <v>0.73595750441974706</v>
      </c>
      <c r="VI183" s="34">
        <v>0.72786024047668307</v>
      </c>
      <c r="VJ183" s="34">
        <v>0.72051849757600805</v>
      </c>
      <c r="VK183" s="34">
        <v>0.71394361786399896</v>
      </c>
      <c r="VL183" s="34">
        <v>0.70799686382063798</v>
      </c>
      <c r="VM183" s="34">
        <v>0.70305834825907498</v>
      </c>
      <c r="VN183" s="34">
        <v>0.699631791298992</v>
      </c>
      <c r="VO183" s="34">
        <v>0.69767894328143298</v>
      </c>
      <c r="VP183" s="34">
        <v>0.69678204829488</v>
      </c>
      <c r="VQ183" s="34">
        <v>0.696614968133628</v>
      </c>
      <c r="VR183" s="34">
        <v>0.69725228572783493</v>
      </c>
      <c r="VS183" s="34">
        <v>0.69874458592617306</v>
      </c>
      <c r="VT183" s="34">
        <v>0.700808790951573</v>
      </c>
      <c r="VU183" s="34">
        <v>0.70325563491807097</v>
      </c>
      <c r="VV183" s="34">
        <v>0.70618938031942602</v>
      </c>
      <c r="VW183" s="34">
        <v>0.70976391599191002</v>
      </c>
      <c r="VX183" s="34">
        <v>0.71392405825124294</v>
      </c>
      <c r="VY183" s="34">
        <v>0.71837940734591299</v>
      </c>
      <c r="VZ183" s="34">
        <v>0.72272482391312809</v>
      </c>
      <c r="WA183" s="34">
        <v>0.72646761328352993</v>
      </c>
      <c r="WB183" s="34">
        <v>0.72907296865031201</v>
      </c>
      <c r="WC183" s="34">
        <v>0.73064185130303594</v>
      </c>
      <c r="WD183" s="34">
        <v>0.73149066284911402</v>
      </c>
      <c r="WE183" s="34">
        <v>0.73161687629461492</v>
      </c>
      <c r="WF183" s="34">
        <v>0.73111556316927107</v>
      </c>
      <c r="WG183" s="34">
        <v>0.73009628980149599</v>
      </c>
      <c r="WH183" s="34">
        <v>0.72868555341504104</v>
      </c>
      <c r="WI183" s="34">
        <v>0.72704267758659891</v>
      </c>
      <c r="WJ183" s="34">
        <v>0.72528471021512997</v>
      </c>
      <c r="WK183" s="34">
        <v>0.72342954792219305</v>
      </c>
      <c r="WL183" s="34">
        <v>0.7214891757361529</v>
      </c>
      <c r="WM183" s="34">
        <v>0.71953934392433094</v>
      </c>
      <c r="WN183" s="34">
        <v>0.71766866434139098</v>
      </c>
      <c r="WO183" s="34">
        <v>0.71590013851449696</v>
      </c>
      <c r="WP183" s="34">
        <v>0.71430766299461401</v>
      </c>
      <c r="WQ183" s="34">
        <v>0.71288509930948607</v>
      </c>
      <c r="WR183" s="34">
        <v>0.71153402028391899</v>
      </c>
      <c r="WS183" s="34">
        <v>0.71054710686390399</v>
      </c>
      <c r="WT183" s="34">
        <v>0.71006672400648296</v>
      </c>
      <c r="WU183" s="34">
        <v>0.70982342547930599</v>
      </c>
      <c r="WV183" s="34">
        <v>0.70967902803921101</v>
      </c>
      <c r="WW183" s="34">
        <v>0.70961203978595611</v>
      </c>
      <c r="WX183" s="34">
        <v>0.70958262686766904</v>
      </c>
      <c r="WY183" s="34">
        <v>0.70951567804964999</v>
      </c>
      <c r="WZ183" s="34">
        <v>0.70937786747236009</v>
      </c>
      <c r="XA183" s="34">
        <v>0.70918072996244008</v>
      </c>
      <c r="XB183" s="34">
        <v>0.70889350991097</v>
      </c>
      <c r="XC183" s="34">
        <v>0.70848143069453107</v>
      </c>
      <c r="XD183" s="34">
        <v>0.70791869064709401</v>
      </c>
      <c r="XE183" s="34">
        <v>0.70720137472184907</v>
      </c>
      <c r="XF183" s="34">
        <v>0.70629494254246694</v>
      </c>
      <c r="XG183" s="34">
        <v>0.70519889616936093</v>
      </c>
      <c r="XH183" t="s">
        <v>843</v>
      </c>
      <c r="XI183" t="s">
        <v>1300</v>
      </c>
      <c r="XJ183" s="34">
        <v>0.74047314211757498</v>
      </c>
      <c r="XK183" s="34">
        <v>0.74589699056171599</v>
      </c>
      <c r="XL183" s="34">
        <v>0.74987152711321203</v>
      </c>
      <c r="XM183" s="34">
        <v>0.753168061742719</v>
      </c>
      <c r="XN183" s="34">
        <v>0.7530758981854081</v>
      </c>
      <c r="XO183" s="34">
        <v>0.76506227097595203</v>
      </c>
      <c r="XP183" s="34">
        <v>0.79797745946052501</v>
      </c>
      <c r="XQ183" s="34">
        <v>0.82367753381278508</v>
      </c>
      <c r="XR183" s="34">
        <v>0.83572374422505402</v>
      </c>
      <c r="XS183" s="34">
        <v>0.8430003704337371</v>
      </c>
      <c r="XT183" s="34">
        <v>0.84421508330738704</v>
      </c>
      <c r="XU183" s="34">
        <v>0.83967239256356707</v>
      </c>
      <c r="XV183" s="34">
        <v>0.83449146227553694</v>
      </c>
      <c r="XW183" s="34">
        <v>0.8316320727997859</v>
      </c>
      <c r="XX183" s="34">
        <v>0.83423960962119692</v>
      </c>
      <c r="XY183" s="34">
        <v>0.83896031285041106</v>
      </c>
      <c r="XZ183" s="34">
        <v>0.84008518144889388</v>
      </c>
      <c r="YA183" s="34">
        <v>0.83854954421574701</v>
      </c>
      <c r="YB183" s="34">
        <v>0.83585453885667305</v>
      </c>
      <c r="YC183" s="34">
        <v>0.82896800588479391</v>
      </c>
      <c r="YD183" s="34">
        <v>0.81920547314957903</v>
      </c>
      <c r="YE183" s="34">
        <v>0.81173613913962095</v>
      </c>
      <c r="YF183" s="34">
        <v>0.80867563694704703</v>
      </c>
      <c r="YG183" s="34">
        <v>0.80807457394756499</v>
      </c>
      <c r="YH183" s="34">
        <v>0.80816397439370602</v>
      </c>
      <c r="YI183" s="34">
        <v>0.808708443883977</v>
      </c>
      <c r="YJ183" s="34">
        <v>0.80949931400545194</v>
      </c>
      <c r="YK183" s="34">
        <v>0.81034604214210604</v>
      </c>
      <c r="YL183" s="34">
        <v>0.81108994254302202</v>
      </c>
      <c r="YM183" s="34">
        <v>0.811560556652832</v>
      </c>
      <c r="YN183" s="34">
        <v>0.81157769908566191</v>
      </c>
      <c r="YO183" s="34">
        <v>0.81102577581228597</v>
      </c>
      <c r="YP183" s="34">
        <v>0.80979909683006501</v>
      </c>
      <c r="YQ183" s="34">
        <v>0.80778417333263908</v>
      </c>
      <c r="YR183" s="34">
        <v>0.80496365289471294</v>
      </c>
      <c r="YS183" s="34">
        <v>0.80137048268523703</v>
      </c>
      <c r="YT183" s="34">
        <v>0.79658272426573207</v>
      </c>
      <c r="YU183" s="34">
        <v>0.79030761115377801</v>
      </c>
      <c r="YV183" s="34">
        <v>0.78286490102918804</v>
      </c>
      <c r="YW183" s="34">
        <v>0.77441456630848704</v>
      </c>
      <c r="YX183" s="34">
        <v>0.76505440637741207</v>
      </c>
      <c r="YY183" s="34">
        <v>0.75510161825512401</v>
      </c>
      <c r="YZ183" s="34">
        <v>0.74470199223421307</v>
      </c>
      <c r="ZA183" s="34">
        <v>0.73409144857052988</v>
      </c>
      <c r="ZB183" s="34">
        <v>0.72362472176723103</v>
      </c>
      <c r="ZC183" s="34">
        <v>0.71345108196494611</v>
      </c>
      <c r="ZD183" s="34">
        <v>0.70384258795306098</v>
      </c>
      <c r="ZE183" s="34">
        <v>0.69487613711191898</v>
      </c>
      <c r="ZF183" s="34">
        <v>0.68647562237919102</v>
      </c>
      <c r="ZG183" s="34">
        <v>0.67913961751277596</v>
      </c>
      <c r="ZH183" s="34">
        <v>0.67346736422958797</v>
      </c>
      <c r="ZI183" s="34">
        <v>0.66942454235456494</v>
      </c>
      <c r="ZJ183" s="34">
        <v>0.66658575821443411</v>
      </c>
      <c r="ZK183" s="34">
        <v>0.66468622099861308</v>
      </c>
      <c r="ZL183" s="34">
        <v>0.66381484588061102</v>
      </c>
      <c r="ZM183" s="34">
        <v>0.66400671799185607</v>
      </c>
      <c r="ZN183" s="34">
        <v>0.66501113290068303</v>
      </c>
      <c r="ZO183" s="34">
        <v>0.66667619716582904</v>
      </c>
      <c r="ZP183" s="34">
        <v>0.66907794136349907</v>
      </c>
      <c r="ZQ183" s="34">
        <v>0.67235712785004498</v>
      </c>
      <c r="ZR183" s="34">
        <v>0.67648162032632497</v>
      </c>
      <c r="ZS183" s="34">
        <v>0.68107972547085394</v>
      </c>
      <c r="ZT183" s="34">
        <v>0.68566370572118696</v>
      </c>
      <c r="ZU183" s="34">
        <v>0.68972384877642001</v>
      </c>
      <c r="ZV183" s="34">
        <v>0.69268520020955404</v>
      </c>
      <c r="ZW183" s="34">
        <v>0.69460021825203</v>
      </c>
      <c r="ZX183" s="34">
        <v>0.69581223832107097</v>
      </c>
      <c r="ZY183" s="34">
        <v>0.69632565823329107</v>
      </c>
      <c r="ZZ183" s="34">
        <v>0.69616928435813707</v>
      </c>
      <c r="AAA183" s="34">
        <v>0.69545012360104297</v>
      </c>
      <c r="AAB183" s="34">
        <v>0.69430384467019801</v>
      </c>
      <c r="AAC183" s="34">
        <v>0.69283900879629101</v>
      </c>
      <c r="AAD183" s="34">
        <v>0.69114727038878598</v>
      </c>
      <c r="AAE183" s="34">
        <v>0.68929058775761609</v>
      </c>
      <c r="AAF183" s="34">
        <v>0.68730064693476189</v>
      </c>
      <c r="AAG183" s="34">
        <v>0.68524234422339003</v>
      </c>
      <c r="AAH183" s="34">
        <v>0.68325304969493306</v>
      </c>
      <c r="AAI183" s="34">
        <v>0.6814383949276851</v>
      </c>
      <c r="AAJ183" s="34">
        <v>0.67985791899509296</v>
      </c>
      <c r="AAK183" s="34">
        <v>0.67844830450907301</v>
      </c>
      <c r="AAL183" s="34">
        <v>0.67712689196382703</v>
      </c>
      <c r="AAM183" s="34">
        <v>0.67621170333011804</v>
      </c>
      <c r="AAN183" s="34">
        <v>0.67584395049236901</v>
      </c>
      <c r="AAO183" s="34">
        <v>0.67575591100751597</v>
      </c>
      <c r="AAP183" s="34">
        <v>0.675831949260017</v>
      </c>
      <c r="AAQ183" s="34">
        <v>0.67604147611392307</v>
      </c>
      <c r="AAR183" s="34">
        <v>0.67633285923051101</v>
      </c>
      <c r="AAS183" s="34">
        <v>0.67662792416057005</v>
      </c>
      <c r="AAT183" s="34">
        <v>0.67687698801565499</v>
      </c>
      <c r="AAU183" s="34">
        <v>0.67705771628327693</v>
      </c>
      <c r="AAV183" s="34">
        <v>0.67713663386160605</v>
      </c>
      <c r="AAW183" s="34">
        <v>0.67706590565406399</v>
      </c>
      <c r="AAX183" s="34">
        <v>0.6767715534254739</v>
      </c>
      <c r="AAY183" s="34">
        <v>0.67623271943535401</v>
      </c>
      <c r="AAZ183" s="34">
        <v>0.675460581923922</v>
      </c>
      <c r="ABA183" s="34">
        <v>0.67444963560282201</v>
      </c>
      <c r="ABB183" s="34">
        <v>0.67320887283957109</v>
      </c>
      <c r="ABC183" s="34">
        <v>0.67174464399188294</v>
      </c>
      <c r="ABD183" s="34">
        <v>0.67009252997755597</v>
      </c>
      <c r="ABE183" s="34">
        <v>0.66826683177187907</v>
      </c>
      <c r="ABF183" s="34">
        <v>0.66630051184037598</v>
      </c>
      <c r="ABG183" t="s">
        <v>843</v>
      </c>
      <c r="ABH183" t="s">
        <v>843</v>
      </c>
      <c r="ABI183" t="s">
        <v>1300</v>
      </c>
      <c r="ABJ183" s="34">
        <v>0.68040691274845699</v>
      </c>
      <c r="ABK183" s="34">
        <v>0.68866109532416797</v>
      </c>
      <c r="ABL183" s="34">
        <v>0.69714681523951294</v>
      </c>
      <c r="ABM183" s="34">
        <v>0.70541618154625296</v>
      </c>
      <c r="ABN183" s="34">
        <v>0.70819024774935502</v>
      </c>
      <c r="ABO183" s="34">
        <v>0.71867775800921396</v>
      </c>
      <c r="ABP183" s="34">
        <v>0.75362687919925908</v>
      </c>
      <c r="ABQ183" s="34">
        <v>0.78536983919470305</v>
      </c>
      <c r="ABR183" s="34">
        <v>0.80145401420433404</v>
      </c>
      <c r="ABS183" s="34">
        <v>0.81157777757767402</v>
      </c>
      <c r="ABT183" s="34">
        <v>0.81418829900259893</v>
      </c>
      <c r="ABU183" s="34">
        <v>0.80871690967294396</v>
      </c>
      <c r="ABV183" s="34">
        <v>0.80379815916795194</v>
      </c>
      <c r="ABW183" s="34">
        <v>0.80169398140653891</v>
      </c>
      <c r="ABX183" s="34">
        <v>0.80547757708466305</v>
      </c>
      <c r="ABY183" s="34">
        <v>0.81364237354645597</v>
      </c>
      <c r="ABZ183" s="34">
        <v>0.81709031329787807</v>
      </c>
      <c r="ACA183" s="34">
        <v>0.81719086296344301</v>
      </c>
      <c r="ACB183" s="34">
        <v>0.81643505767815594</v>
      </c>
      <c r="ACC183" s="34">
        <v>0.80982853234588503</v>
      </c>
      <c r="ACD183" s="34">
        <v>0.80323722958935095</v>
      </c>
      <c r="ACE183" s="34">
        <v>0.79960568923475805</v>
      </c>
      <c r="ACF183" s="34">
        <v>0.79431673222956112</v>
      </c>
      <c r="ACG183" s="34">
        <v>0.78928199217270301</v>
      </c>
      <c r="ACH183" s="34">
        <v>0.78575472271996805</v>
      </c>
      <c r="ACI183" s="34">
        <v>0.7835809649609089</v>
      </c>
      <c r="ACJ183" s="34">
        <v>0.78229449871983703</v>
      </c>
      <c r="ACK183" s="34">
        <v>0.78177714731571701</v>
      </c>
      <c r="ACL183" s="34">
        <v>0.78187051228329296</v>
      </c>
      <c r="ACM183" s="34">
        <v>0.78243169636425702</v>
      </c>
      <c r="ACN183" s="34">
        <v>0.78322279585513399</v>
      </c>
      <c r="ACO183" s="34">
        <v>0.78404038826739797</v>
      </c>
      <c r="ACP183" s="34">
        <v>0.78470519215668899</v>
      </c>
      <c r="ACQ183" s="34">
        <v>0.78507982027241596</v>
      </c>
      <c r="ACR183" s="34">
        <v>0.78500612801903802</v>
      </c>
      <c r="ACS183" s="34">
        <v>0.78434857258406698</v>
      </c>
      <c r="ACT183" s="34">
        <v>0.78304550713323706</v>
      </c>
      <c r="ACU183" s="34">
        <v>0.78103649186958402</v>
      </c>
      <c r="ACV183" s="34">
        <v>0.77826644525648703</v>
      </c>
      <c r="ACW183" s="34">
        <v>0.77477777028361106</v>
      </c>
      <c r="ACX183" s="34">
        <v>0.77064464829903001</v>
      </c>
      <c r="ACY183" s="34">
        <v>0.76548582724647796</v>
      </c>
      <c r="ACZ183" s="34">
        <v>0.75903436179197303</v>
      </c>
      <c r="ADA183" s="34">
        <v>0.75161889410334093</v>
      </c>
      <c r="ADB183" s="34">
        <v>0.74340950297417507</v>
      </c>
      <c r="ADC183" s="34">
        <v>0.73449249715590592</v>
      </c>
      <c r="ADD183" s="34">
        <v>0.72516555273494798</v>
      </c>
      <c r="ADE183" s="34">
        <v>0.71557523230007603</v>
      </c>
      <c r="ADF183" s="34">
        <v>0.70593904286945008</v>
      </c>
      <c r="ADG183" s="34">
        <v>0.69656523562110095</v>
      </c>
      <c r="ADH183" s="34">
        <v>0.6875827854746881</v>
      </c>
      <c r="ADI183" s="34">
        <v>0.679213025575649</v>
      </c>
      <c r="ADJ183" s="34">
        <v>0.67150879784030193</v>
      </c>
      <c r="ADK183" s="34">
        <v>0.66438245646102401</v>
      </c>
      <c r="ADL183" s="34">
        <v>0.65827692252439307</v>
      </c>
      <c r="ADM183" s="34">
        <v>0.65373875387583391</v>
      </c>
      <c r="ADN183" s="34">
        <v>0.65075209310549897</v>
      </c>
      <c r="ADO183" s="34">
        <v>0.64891390716042097</v>
      </c>
      <c r="ADP183" s="34">
        <v>0.64792550635283208</v>
      </c>
      <c r="ADQ183" s="34">
        <v>0.64788202800358707</v>
      </c>
      <c r="ADR183" s="34">
        <v>0.64883338828788895</v>
      </c>
      <c r="ADS183" s="34">
        <v>0.65050352635641406</v>
      </c>
      <c r="ADT183" s="34">
        <v>0.65272340102773596</v>
      </c>
      <c r="ADU183" s="34">
        <v>0.6556034757606849</v>
      </c>
      <c r="ADV183" s="34">
        <v>0.65927409687345895</v>
      </c>
      <c r="ADW183" s="34">
        <v>0.66367233525569103</v>
      </c>
      <c r="ADX183" s="34">
        <v>0.66846825425359302</v>
      </c>
      <c r="ADY183" s="34">
        <v>0.67322794766433602</v>
      </c>
      <c r="ADZ183" s="34">
        <v>0.67743678632581095</v>
      </c>
      <c r="AEA183" s="34">
        <v>0.68052118831797004</v>
      </c>
      <c r="AEB183" s="34">
        <v>0.68254581615641696</v>
      </c>
      <c r="AEC183" s="34">
        <v>0.68384152036514712</v>
      </c>
      <c r="AED183" s="34">
        <v>0.68440521280984301</v>
      </c>
      <c r="AEE183" s="34">
        <v>0.6842627853110641</v>
      </c>
      <c r="AEF183" s="34">
        <v>0.683532653485733</v>
      </c>
      <c r="AEG183" s="34">
        <v>0.68236156365455403</v>
      </c>
      <c r="AEH183" s="34">
        <v>0.68085511276646893</v>
      </c>
      <c r="AEI183" s="34">
        <v>0.67909976537032302</v>
      </c>
      <c r="AEJ183" s="34">
        <v>0.67716886493558404</v>
      </c>
      <c r="AEK183" s="34">
        <v>0.67507553504364903</v>
      </c>
      <c r="AEL183" s="34">
        <v>0.67286167189241997</v>
      </c>
      <c r="AEM183" s="34">
        <v>0.67066401523687402</v>
      </c>
      <c r="AEN183" s="34">
        <v>0.6685696536934409</v>
      </c>
      <c r="AEO183" s="34">
        <v>0.66663474236583797</v>
      </c>
      <c r="AEP183" s="34">
        <v>0.66483650127215799</v>
      </c>
      <c r="AEQ183" s="34">
        <v>0.66310641723914299</v>
      </c>
      <c r="AER183" s="34">
        <v>0.66175037336063591</v>
      </c>
      <c r="AES183" s="34">
        <v>0.66090774575995592</v>
      </c>
      <c r="AET183" s="34">
        <v>0.66031665623605207</v>
      </c>
      <c r="AEU183" s="34">
        <v>0.65987483804727798</v>
      </c>
      <c r="AEV183" s="34">
        <v>0.65958679328632597</v>
      </c>
      <c r="AEW183" s="34">
        <v>0.659419408695333</v>
      </c>
      <c r="AEX183" s="34">
        <v>0.659301587804483</v>
      </c>
      <c r="AEY183" s="34">
        <v>0.65921351442182796</v>
      </c>
      <c r="AEZ183" s="34">
        <v>0.65914022179230503</v>
      </c>
      <c r="AFA183" s="34">
        <v>0.65902027134850005</v>
      </c>
      <c r="AFB183" s="34">
        <v>0.65881340557554902</v>
      </c>
      <c r="AFC183" s="34">
        <v>0.65846278124450508</v>
      </c>
      <c r="AFD183" s="34">
        <v>0.65795183503707699</v>
      </c>
      <c r="AFE183" s="34">
        <v>0.65727902627745904</v>
      </c>
      <c r="AFF183" s="34">
        <v>0.65643956390240898</v>
      </c>
      <c r="AFG183" t="s">
        <v>843</v>
      </c>
      <c r="AFH183" t="s">
        <v>843</v>
      </c>
      <c r="AFI183" s="34">
        <v>0.82296000000000002</v>
      </c>
      <c r="AFJ183" s="34">
        <v>0.82081000000000004</v>
      </c>
      <c r="AFK183" s="34">
        <v>0.82684000000000002</v>
      </c>
      <c r="AFL183" s="34">
        <v>0.84177000000000002</v>
      </c>
      <c r="AFM183" s="34">
        <v>0.85729</v>
      </c>
      <c r="AFN183" s="34">
        <v>0.86692999999999998</v>
      </c>
      <c r="AFO183" s="34">
        <v>0.87153999999999998</v>
      </c>
      <c r="AFP183" s="34">
        <v>0.87159999999999993</v>
      </c>
      <c r="AFQ183" s="34">
        <v>0.87026999999999999</v>
      </c>
      <c r="AFR183" s="34">
        <v>0.86882000000000004</v>
      </c>
      <c r="AFS183" s="34">
        <v>0.86931999999999998</v>
      </c>
      <c r="AFT183" s="34">
        <v>0.8742700000000001</v>
      </c>
      <c r="AFU183" s="34">
        <v>0.87995000000000001</v>
      </c>
      <c r="AFV183" s="34">
        <v>0.88179000000000007</v>
      </c>
      <c r="AFW183" s="34">
        <v>0.88191999999999993</v>
      </c>
      <c r="AFX183" s="34">
        <v>0.88224999999999998</v>
      </c>
      <c r="AFY183" s="34">
        <v>0.88188999999999995</v>
      </c>
      <c r="AFZ183" s="34">
        <v>0.88493999999999995</v>
      </c>
      <c r="AGA183" s="34">
        <v>0.88859999999999995</v>
      </c>
      <c r="AGB183" t="s">
        <v>843</v>
      </c>
      <c r="AGC183" t="s">
        <v>843</v>
      </c>
      <c r="AGD183" t="s">
        <v>843</v>
      </c>
      <c r="AGE183" t="s">
        <v>843</v>
      </c>
      <c r="AGF183" s="34">
        <v>4.1273445822298527E-3</v>
      </c>
      <c r="AGG183" t="s">
        <v>843</v>
      </c>
      <c r="AGH183" t="s">
        <v>843</v>
      </c>
      <c r="AGI183" t="s">
        <v>843</v>
      </c>
      <c r="AGJ183" t="s">
        <v>843</v>
      </c>
      <c r="AGK183" t="s">
        <v>843</v>
      </c>
      <c r="AGL183" t="s">
        <v>843</v>
      </c>
      <c r="AGM183" t="s">
        <v>843</v>
      </c>
      <c r="AGN183" t="s">
        <v>843</v>
      </c>
      <c r="AGO183" s="34"/>
      <c r="AGP183" s="34"/>
      <c r="AGQ183" t="s">
        <v>1460</v>
      </c>
      <c r="AGR183" t="s">
        <v>843</v>
      </c>
      <c r="AGS183" s="34"/>
      <c r="AGT183" s="34"/>
      <c r="AGU183" t="s">
        <v>1460</v>
      </c>
      <c r="AGV183" t="s">
        <v>843</v>
      </c>
      <c r="AGW183" s="34"/>
      <c r="AGX183" s="34"/>
      <c r="AGY183" t="s">
        <v>1460</v>
      </c>
      <c r="AGZ183" t="s">
        <v>843</v>
      </c>
      <c r="AHA183" s="34"/>
      <c r="AHB183" s="34"/>
      <c r="AHC183" t="s">
        <v>1460</v>
      </c>
      <c r="AHD183" t="s">
        <v>843</v>
      </c>
      <c r="AHE183" s="34"/>
      <c r="AHF183" s="34"/>
      <c r="AHG183" t="s">
        <v>1460</v>
      </c>
      <c r="AHH183" t="s">
        <v>843</v>
      </c>
      <c r="AHI183" t="s">
        <v>830</v>
      </c>
      <c r="AHJ183" s="34">
        <v>0.29855483770370483</v>
      </c>
      <c r="AHK183" s="34">
        <v>0.35937866568565369</v>
      </c>
      <c r="AHL183" s="34">
        <v>0.37469011545181274</v>
      </c>
      <c r="AHM183" s="34">
        <v>0.41485247015953064</v>
      </c>
      <c r="AHN183" s="34">
        <v>0.44584169983863831</v>
      </c>
      <c r="AHO183" t="s">
        <v>843</v>
      </c>
      <c r="AHP183" s="34"/>
      <c r="AHQ183" s="34"/>
      <c r="AHR183" s="34"/>
      <c r="AHS183" s="34"/>
      <c r="AHT183" s="34"/>
      <c r="AHU183" t="s">
        <v>843</v>
      </c>
      <c r="AHV183" s="34">
        <v>0.22544831037521362</v>
      </c>
      <c r="AHW183" s="34">
        <v>0.22419703006744385</v>
      </c>
      <c r="AHX183" s="34">
        <v>0.22275207936763763</v>
      </c>
      <c r="AHY183" s="34">
        <v>0.22436089813709259</v>
      </c>
      <c r="AHZ183" s="34">
        <v>0.22618228197097778</v>
      </c>
      <c r="AIA183" t="s">
        <v>465</v>
      </c>
      <c r="AIB183" t="s">
        <v>843</v>
      </c>
      <c r="AIC183" s="34">
        <v>0.22531422972679138</v>
      </c>
      <c r="AID183" s="34">
        <v>0.22559827566146851</v>
      </c>
      <c r="AIE183" s="34">
        <v>0.22367745637893677</v>
      </c>
      <c r="AIF183" s="34">
        <v>0.22894996404647827</v>
      </c>
      <c r="AIG183" s="34">
        <v>0.22643586993217468</v>
      </c>
      <c r="AIH183" t="s">
        <v>465</v>
      </c>
      <c r="AII183" t="s">
        <v>843</v>
      </c>
      <c r="AIJ183" s="34">
        <v>0.23393100500106812</v>
      </c>
      <c r="AIK183" s="34">
        <v>0.23397098481655121</v>
      </c>
      <c r="AIL183" s="34">
        <v>0.22857549786567688</v>
      </c>
      <c r="AIM183" s="34">
        <v>0.23364600539207458</v>
      </c>
      <c r="AIN183" s="34">
        <v>0.23812000453472137</v>
      </c>
      <c r="AIO183" t="s">
        <v>465</v>
      </c>
      <c r="AIP183" s="34"/>
      <c r="AIQ183" t="s">
        <v>843</v>
      </c>
      <c r="AIR183" s="34"/>
      <c r="AIS183" s="34"/>
      <c r="AIT183" s="34"/>
      <c r="AIU183" s="34"/>
      <c r="AIV183" s="34"/>
      <c r="AIW183" s="34"/>
      <c r="AIX183" t="s">
        <v>843</v>
      </c>
      <c r="AIY183" s="34">
        <v>2.4239999999999998E-2</v>
      </c>
      <c r="AIZ183" s="34">
        <v>1.8420000000000002E-2</v>
      </c>
      <c r="AJA183" s="34">
        <v>3.3360000000000001E-2</v>
      </c>
      <c r="AJB183" s="34">
        <v>2.8889999999999999E-2</v>
      </c>
      <c r="AJC183" s="34">
        <v>3.7139999999999999E-2</v>
      </c>
      <c r="AJD183" s="34">
        <v>3.5779999999999999E-2</v>
      </c>
      <c r="AJE183" t="s">
        <v>843</v>
      </c>
      <c r="AJF183" s="34">
        <v>7.3168106377124786E-2</v>
      </c>
      <c r="AJG183" s="34">
        <v>7.1081407368183136E-2</v>
      </c>
      <c r="AJH183" s="34">
        <v>3.2051306217908859E-2</v>
      </c>
      <c r="AJI183" s="34">
        <v>1.6304247081279755E-2</v>
      </c>
      <c r="AJJ183" s="34">
        <v>7.7194180339574814E-3</v>
      </c>
      <c r="AJK183" t="s">
        <v>830</v>
      </c>
      <c r="AJL183" t="s">
        <v>843</v>
      </c>
      <c r="AJM183" t="s">
        <v>843</v>
      </c>
      <c r="AJN183" s="34">
        <v>7.6105095446109772E-2</v>
      </c>
      <c r="AJO183" s="34">
        <v>5.5978547781705856E-2</v>
      </c>
      <c r="AJP183" s="34">
        <v>2.1341191604733467E-2</v>
      </c>
      <c r="AJQ183" s="34">
        <v>9.1680288314819336E-3</v>
      </c>
      <c r="AJR183" s="34">
        <v>4.7147758305072784E-2</v>
      </c>
      <c r="AJS183" t="s">
        <v>832</v>
      </c>
      <c r="AJT183" t="s">
        <v>843</v>
      </c>
      <c r="AJU183" t="s">
        <v>843</v>
      </c>
      <c r="AJV183" t="s">
        <v>843</v>
      </c>
      <c r="AJW183" s="34">
        <v>-6.9453069008886814E-3</v>
      </c>
      <c r="AJX183" s="34">
        <v>-1.7202151939272881E-2</v>
      </c>
      <c r="AJY183" s="34">
        <v>-2.1672293543815613E-2</v>
      </c>
      <c r="AJZ183" s="34">
        <v>-1.1930062435567379E-2</v>
      </c>
      <c r="AKA183" s="34">
        <v>-1.0233434848487377E-2</v>
      </c>
      <c r="AKB183" t="s">
        <v>830</v>
      </c>
      <c r="AKC183" t="s">
        <v>843</v>
      </c>
      <c r="AKD183" t="s">
        <v>843</v>
      </c>
      <c r="AKE183" t="s">
        <v>843</v>
      </c>
      <c r="AKF183" s="34">
        <v>9.6322717145085335E-3</v>
      </c>
      <c r="AKG183" s="34">
        <v>3.785781329497695E-3</v>
      </c>
      <c r="AKH183" s="34">
        <v>-1.3320314697921276E-2</v>
      </c>
      <c r="AKI183" s="34">
        <v>1.0398540645837784E-2</v>
      </c>
      <c r="AKJ183" s="34">
        <v>4.4589132070541382E-2</v>
      </c>
      <c r="AKK183" t="s">
        <v>832</v>
      </c>
      <c r="AKL183" t="s">
        <v>843</v>
      </c>
      <c r="AKM183" s="34">
        <v>70500</v>
      </c>
      <c r="AKN183" t="s">
        <v>832</v>
      </c>
      <c r="AKO183" t="s">
        <v>843</v>
      </c>
      <c r="AKP183" s="34">
        <v>59149.484375</v>
      </c>
      <c r="AKQ183" t="s">
        <v>830</v>
      </c>
      <c r="AKR183" t="s">
        <v>843</v>
      </c>
      <c r="AKS183" s="34">
        <v>63782.5102627249</v>
      </c>
      <c r="AKT183" t="s">
        <v>832</v>
      </c>
      <c r="AKU183" t="s">
        <v>843</v>
      </c>
      <c r="AKV183" s="34">
        <v>88046.3204155891</v>
      </c>
      <c r="AKW183" t="s">
        <v>832</v>
      </c>
      <c r="AKX183" t="s">
        <v>843</v>
      </c>
      <c r="AKY183" s="34">
        <v>0.46628248691558838</v>
      </c>
      <c r="AKZ183" s="34">
        <v>0.51522988080978394</v>
      </c>
      <c r="ALA183" s="34">
        <v>0.53122818470001221</v>
      </c>
      <c r="ALB183" s="34">
        <v>0.45190969109535217</v>
      </c>
      <c r="ALC183" s="34">
        <v>0.4698956310749054</v>
      </c>
      <c r="ALD183" t="s">
        <v>830</v>
      </c>
      <c r="ALE183" t="s">
        <v>843</v>
      </c>
      <c r="ALF183" t="s">
        <v>843</v>
      </c>
      <c r="ALG183" t="s">
        <v>843</v>
      </c>
      <c r="ALH183" s="34"/>
      <c r="ALI183" s="34"/>
      <c r="ALJ183" s="34"/>
      <c r="ALK183" s="34"/>
      <c r="ALL183" s="34">
        <v>0.24950085580348969</v>
      </c>
      <c r="ALM183" t="s">
        <v>465</v>
      </c>
    </row>
    <row r="184" spans="1:1001">
      <c r="A184" t="s">
        <v>512</v>
      </c>
      <c r="B184" t="s">
        <v>131</v>
      </c>
      <c r="C184" t="s">
        <v>854</v>
      </c>
      <c r="D184" s="34">
        <v>3.7027981132268906E-2</v>
      </c>
      <c r="E184" t="s">
        <v>432</v>
      </c>
      <c r="F184" s="34">
        <v>5.3905509412288666E-2</v>
      </c>
      <c r="G184" t="s">
        <v>1464</v>
      </c>
      <c r="H184" s="34">
        <v>5.2345432341098785E-2</v>
      </c>
      <c r="I184" t="s">
        <v>1294</v>
      </c>
      <c r="J184" s="34">
        <v>5.9364009648561478E-2</v>
      </c>
      <c r="K184" t="s">
        <v>1521</v>
      </c>
      <c r="L184" s="34"/>
      <c r="M184" t="s">
        <v>432</v>
      </c>
      <c r="N184" s="34">
        <v>0.52653253078460693</v>
      </c>
      <c r="O184" s="34"/>
      <c r="P184" t="s">
        <v>1459</v>
      </c>
      <c r="Q184" s="34"/>
      <c r="R184" t="s">
        <v>1459</v>
      </c>
      <c r="S184" s="34">
        <v>0.67680126428604126</v>
      </c>
      <c r="T184" t="s">
        <v>432</v>
      </c>
      <c r="U184" s="34">
        <v>0.52653253078460693</v>
      </c>
      <c r="V184" t="s">
        <v>432</v>
      </c>
      <c r="W184" t="s">
        <v>843</v>
      </c>
      <c r="X184" t="s">
        <v>1464</v>
      </c>
      <c r="Y184" s="34">
        <v>0.45667847990989685</v>
      </c>
      <c r="Z184" s="34">
        <v>0.54806119203567505</v>
      </c>
      <c r="AA184" t="s">
        <v>1464</v>
      </c>
      <c r="AB184" s="34">
        <v>0.45667847990989685</v>
      </c>
      <c r="AC184" t="s">
        <v>1464</v>
      </c>
      <c r="AD184" s="34">
        <v>0.57002222537994385</v>
      </c>
      <c r="AE184" t="s">
        <v>1464</v>
      </c>
      <c r="AF184" s="34">
        <v>0.43307358026504517</v>
      </c>
      <c r="AG184" t="s">
        <v>1464</v>
      </c>
      <c r="AH184" t="s">
        <v>843</v>
      </c>
      <c r="AI184" t="s">
        <v>1294</v>
      </c>
      <c r="AJ184" s="34">
        <v>0.49614602327346802</v>
      </c>
      <c r="AK184" s="34">
        <v>0.57917958498001099</v>
      </c>
      <c r="AL184" t="s">
        <v>1294</v>
      </c>
      <c r="AM184" s="34">
        <v>0.49614602327346802</v>
      </c>
      <c r="AN184" t="s">
        <v>1294</v>
      </c>
      <c r="AO184" s="34">
        <v>0.55679589509963989</v>
      </c>
      <c r="AP184" t="s">
        <v>1294</v>
      </c>
      <c r="AQ184" s="34">
        <v>0.46661841869354248</v>
      </c>
      <c r="AR184" t="s">
        <v>1294</v>
      </c>
      <c r="AS184" t="s">
        <v>843</v>
      </c>
      <c r="AT184" t="s">
        <v>1521</v>
      </c>
      <c r="AU184" s="34">
        <v>0.50458335876464844</v>
      </c>
      <c r="AV184" s="34">
        <v>0.58333301544189453</v>
      </c>
      <c r="AW184" t="s">
        <v>1521</v>
      </c>
      <c r="AX184" s="34">
        <v>0.50458335876464844</v>
      </c>
      <c r="AY184" t="s">
        <v>1521</v>
      </c>
      <c r="AZ184" s="34">
        <v>0.54331457614898682</v>
      </c>
      <c r="BA184" t="s">
        <v>1521</v>
      </c>
      <c r="BB184" s="34">
        <v>0.47258263826370239</v>
      </c>
      <c r="BC184" t="s">
        <v>1521</v>
      </c>
      <c r="BD184" t="s">
        <v>843</v>
      </c>
      <c r="BE184" s="34">
        <v>0.51896009766742313</v>
      </c>
      <c r="BF184" t="s">
        <v>1594</v>
      </c>
      <c r="BG184" t="s">
        <v>843</v>
      </c>
      <c r="BH184" t="s">
        <v>432</v>
      </c>
      <c r="BI184" s="34">
        <v>3.5652151107788086</v>
      </c>
      <c r="BJ184" t="s">
        <v>819</v>
      </c>
      <c r="BK184" s="34">
        <v>4.2688279151916504</v>
      </c>
      <c r="BL184" t="s">
        <v>1294</v>
      </c>
      <c r="BM184" s="34">
        <v>3.8756060600280762</v>
      </c>
      <c r="BN184" t="s">
        <v>1521</v>
      </c>
      <c r="BO184" s="34">
        <v>3.3436570167541504</v>
      </c>
      <c r="BP184" t="s">
        <v>843</v>
      </c>
      <c r="BQ184" s="34">
        <v>3.3654828071594238</v>
      </c>
      <c r="BR184" t="s">
        <v>830</v>
      </c>
      <c r="BS184" s="34"/>
      <c r="BT184" t="s">
        <v>843</v>
      </c>
      <c r="BU184" s="34">
        <v>2.4419500827789307</v>
      </c>
      <c r="BV184" t="s">
        <v>1558</v>
      </c>
      <c r="BW184" t="s">
        <v>843</v>
      </c>
      <c r="BX184" s="34">
        <v>2.4975271224975586</v>
      </c>
      <c r="BY184" t="s">
        <v>924</v>
      </c>
      <c r="BZ184" t="s">
        <v>843</v>
      </c>
      <c r="CA184" t="s">
        <v>432</v>
      </c>
      <c r="CB184" s="34">
        <v>3.6477386020123959E-3</v>
      </c>
      <c r="CC184" s="34">
        <v>3.3232728019356728E-3</v>
      </c>
      <c r="CD184" s="34">
        <v>2.9792150016874075E-3</v>
      </c>
      <c r="CE184" s="34">
        <v>3.8019535131752491E-3</v>
      </c>
      <c r="CF184" s="34">
        <v>3.8019714411348104E-3</v>
      </c>
      <c r="CG184" t="s">
        <v>843</v>
      </c>
      <c r="CH184" t="s">
        <v>819</v>
      </c>
      <c r="CI184" s="34">
        <v>5.6615620851516724E-3</v>
      </c>
      <c r="CJ184" s="34">
        <v>5.564546212553978E-3</v>
      </c>
      <c r="CK184" s="34">
        <v>6.0078729875385761E-3</v>
      </c>
      <c r="CL184" s="34">
        <v>6.0949856415390968E-3</v>
      </c>
      <c r="CM184" s="34">
        <v>6.0474867932498455E-3</v>
      </c>
      <c r="CN184" t="s">
        <v>843</v>
      </c>
      <c r="CO184" t="s">
        <v>1294</v>
      </c>
      <c r="CP184" s="34">
        <v>5.6337118148803711E-3</v>
      </c>
      <c r="CQ184" s="34">
        <v>5.8100163005292416E-3</v>
      </c>
      <c r="CR184" s="34">
        <v>6.1187222599983215E-3</v>
      </c>
      <c r="CS184" s="34">
        <v>6.0475259087979794E-3</v>
      </c>
      <c r="CT184" s="34">
        <v>6.0475431382656097E-3</v>
      </c>
      <c r="CU184" t="s">
        <v>843</v>
      </c>
      <c r="CV184" t="s">
        <v>1521</v>
      </c>
      <c r="CW184" s="34">
        <v>5.6852959096431732E-3</v>
      </c>
      <c r="CX184" s="34">
        <v>6.021096371114254E-3</v>
      </c>
      <c r="CY184" s="34">
        <v>6.0712648555636406E-3</v>
      </c>
      <c r="CZ184" s="34">
        <v>6.047543603926897E-3</v>
      </c>
      <c r="DA184" s="34">
        <v>6.0476092621684074E-3</v>
      </c>
      <c r="DB184" t="s">
        <v>843</v>
      </c>
      <c r="DC184" s="34">
        <v>9.5037155151367188</v>
      </c>
      <c r="DD184" s="34">
        <v>9.9414072036743164</v>
      </c>
      <c r="DE184" s="34">
        <v>10.285369873046875</v>
      </c>
      <c r="DF184" s="34">
        <v>10.720720291137695</v>
      </c>
      <c r="DG184" s="34">
        <v>11.168881416320801</v>
      </c>
      <c r="DH184" t="s">
        <v>1464</v>
      </c>
      <c r="DI184" t="s">
        <v>843</v>
      </c>
      <c r="DJ184" s="34">
        <v>9.7787103652954102</v>
      </c>
      <c r="DK184" s="34">
        <v>10.15406322479248</v>
      </c>
      <c r="DL184" s="34">
        <v>10.535872459411621</v>
      </c>
      <c r="DM184" s="34">
        <v>10.991013526916504</v>
      </c>
      <c r="DN184" s="34">
        <v>11.435684204101563</v>
      </c>
      <c r="DO184" t="s">
        <v>1294</v>
      </c>
      <c r="DP184" t="s">
        <v>843</v>
      </c>
      <c r="DQ184" s="34">
        <v>11.613553047180176</v>
      </c>
      <c r="DR184" t="s">
        <v>1521</v>
      </c>
      <c r="DS184" t="s">
        <v>843</v>
      </c>
      <c r="DT184" t="s">
        <v>843</v>
      </c>
      <c r="DU184" s="34">
        <v>11.1</v>
      </c>
      <c r="DV184" t="s">
        <v>1461</v>
      </c>
      <c r="DW184" t="s">
        <v>843</v>
      </c>
      <c r="DX184" t="s">
        <v>843</v>
      </c>
      <c r="DY184" t="s">
        <v>432</v>
      </c>
      <c r="DZ184" s="34">
        <v>1.3938004150986671E-2</v>
      </c>
      <c r="EA184" s="34">
        <v>2.1918496116995811E-2</v>
      </c>
      <c r="EB184" s="34">
        <v>3.233816847205162E-2</v>
      </c>
      <c r="EC184" s="34">
        <v>2.7794875204563141E-3</v>
      </c>
      <c r="ED184" s="34">
        <v>-2.5621561333537102E-2</v>
      </c>
      <c r="EE184" t="s">
        <v>843</v>
      </c>
      <c r="EF184" t="s">
        <v>819</v>
      </c>
      <c r="EG184" s="34">
        <v>2.5710146874189377E-2</v>
      </c>
      <c r="EH184" s="34">
        <v>2.8764938935637474E-2</v>
      </c>
      <c r="EI184" s="34">
        <v>1.4252860099077225E-2</v>
      </c>
      <c r="EJ184" s="34">
        <v>1.1372886598110199E-2</v>
      </c>
      <c r="EK184" s="34">
        <v>1.5609512105584145E-2</v>
      </c>
      <c r="EL184" t="s">
        <v>843</v>
      </c>
      <c r="EM184" t="s">
        <v>1294</v>
      </c>
      <c r="EN184" s="34">
        <v>2.1541841328144073E-2</v>
      </c>
      <c r="EO184" s="34">
        <v>1.8376324325799942E-2</v>
      </c>
      <c r="EP184" s="34">
        <v>-9.9123595282435417E-3</v>
      </c>
      <c r="EQ184" s="34">
        <v>2.5800488889217377E-2</v>
      </c>
      <c r="ER184" s="34">
        <v>3.0580485239624977E-2</v>
      </c>
      <c r="ES184" t="s">
        <v>843</v>
      </c>
      <c r="ET184" t="s">
        <v>1521</v>
      </c>
      <c r="EU184" s="34">
        <v>2.4898994714021683E-2</v>
      </c>
      <c r="EV184" s="34">
        <v>1.5608008019626141E-2</v>
      </c>
      <c r="EW184" s="34">
        <v>1.7258649691939354E-2</v>
      </c>
      <c r="EX184" s="34">
        <v>2.9026355594396591E-2</v>
      </c>
      <c r="EY184" s="34">
        <v>1.7404332756996155E-2</v>
      </c>
      <c r="EZ184" t="s">
        <v>843</v>
      </c>
      <c r="FA184" t="s">
        <v>1594</v>
      </c>
      <c r="FB184" s="34">
        <v>1.8746837973594666E-2</v>
      </c>
      <c r="FC184" s="34">
        <v>9.1350171715021133E-3</v>
      </c>
      <c r="FD184" s="34">
        <v>2.1974416449666023E-2</v>
      </c>
      <c r="FE184" s="34">
        <v>2.5017693638801575E-2</v>
      </c>
      <c r="FF184" s="34">
        <v>6.9671809673309326E-2</v>
      </c>
      <c r="FG184" t="s">
        <v>843</v>
      </c>
      <c r="FH184" s="34"/>
      <c r="FI184" s="34"/>
      <c r="FJ184" s="34"/>
      <c r="FK184" s="34"/>
      <c r="FL184" s="34"/>
      <c r="FM184" t="s">
        <v>843</v>
      </c>
      <c r="FN184" t="s">
        <v>843</v>
      </c>
      <c r="FO184" s="34">
        <v>0.65221000000000007</v>
      </c>
      <c r="FP184" t="s">
        <v>1462</v>
      </c>
      <c r="FQ184" t="s">
        <v>843</v>
      </c>
      <c r="FR184" t="s">
        <v>843</v>
      </c>
      <c r="FS184" s="34">
        <v>0.75263000000000002</v>
      </c>
      <c r="FT184" t="s">
        <v>1462</v>
      </c>
      <c r="FU184" t="s">
        <v>843</v>
      </c>
      <c r="FV184" t="s">
        <v>843</v>
      </c>
      <c r="FW184" s="34">
        <v>0.55091000000000001</v>
      </c>
      <c r="FX184" t="s">
        <v>1462</v>
      </c>
      <c r="FY184" t="s">
        <v>843</v>
      </c>
      <c r="FZ184" s="34">
        <v>-5.4663855582475662E-2</v>
      </c>
      <c r="GA184" s="34">
        <v>-5.5351551622152328E-2</v>
      </c>
      <c r="GB184" s="34">
        <v>-3.394346684217453E-2</v>
      </c>
      <c r="GC184" s="34">
        <v>-3.4537374973297119E-2</v>
      </c>
      <c r="GD184" s="34">
        <v>-4.6916034072637558E-2</v>
      </c>
      <c r="GE184" t="s">
        <v>830</v>
      </c>
      <c r="GF184" t="s">
        <v>843</v>
      </c>
      <c r="GG184" s="34">
        <v>-5.3367823362350464E-2</v>
      </c>
      <c r="GH184" s="34">
        <v>-5.3353246301412582E-2</v>
      </c>
      <c r="GI184" s="34">
        <v>-3.0597960576415062E-2</v>
      </c>
      <c r="GJ184" s="34">
        <v>-2.9940022155642509E-2</v>
      </c>
      <c r="GK184" s="34">
        <v>-4.8539988696575165E-2</v>
      </c>
      <c r="GL184" t="s">
        <v>832</v>
      </c>
      <c r="GM184" t="s">
        <v>843</v>
      </c>
      <c r="GN184" s="34"/>
      <c r="GO184" t="s">
        <v>1460</v>
      </c>
      <c r="GP184" t="s">
        <v>843</v>
      </c>
      <c r="GQ184" t="s">
        <v>843</v>
      </c>
      <c r="GR184" s="34">
        <v>3.6870259791612625E-2</v>
      </c>
      <c r="GS184" s="34">
        <v>3.588375449180603E-2</v>
      </c>
      <c r="GT184" s="34">
        <v>2.3376954719424248E-2</v>
      </c>
      <c r="GU184" s="34">
        <v>2.9173176735639572E-2</v>
      </c>
      <c r="GV184" s="34">
        <v>2.9342308640480042E-2</v>
      </c>
      <c r="GW184" t="s">
        <v>832</v>
      </c>
      <c r="GX184" t="s">
        <v>843</v>
      </c>
      <c r="GY184" t="s">
        <v>843</v>
      </c>
      <c r="GZ184" t="s">
        <v>843</v>
      </c>
      <c r="HA184" t="s">
        <v>843</v>
      </c>
      <c r="HB184" t="s">
        <v>843</v>
      </c>
      <c r="HC184" t="s">
        <v>843</v>
      </c>
      <c r="HD184" t="s">
        <v>843</v>
      </c>
      <c r="HE184" t="s">
        <v>843</v>
      </c>
      <c r="HF184" t="s">
        <v>843</v>
      </c>
      <c r="HG184" t="s">
        <v>843</v>
      </c>
      <c r="HH184" s="34">
        <v>21919876</v>
      </c>
      <c r="HI184" s="34">
        <v>21797590</v>
      </c>
      <c r="HJ184" s="34">
        <v>21653532</v>
      </c>
      <c r="HK184" s="34">
        <v>21481320</v>
      </c>
      <c r="HL184" s="34">
        <v>21289286</v>
      </c>
      <c r="HM184" s="34">
        <v>21092264</v>
      </c>
      <c r="HN184" s="34">
        <v>20909401</v>
      </c>
      <c r="HO184" s="34">
        <v>20744230</v>
      </c>
      <c r="HP184" s="34">
        <v>20597508</v>
      </c>
      <c r="HQ184" s="34">
        <v>20466318</v>
      </c>
      <c r="HR184" s="34">
        <v>20335211</v>
      </c>
      <c r="HS184" s="34">
        <v>20220285</v>
      </c>
      <c r="HT184" s="34">
        <v>20137118</v>
      </c>
      <c r="HU184" s="34">
        <v>20066546</v>
      </c>
      <c r="HV184" s="34">
        <v>19995836</v>
      </c>
      <c r="HW184" s="34">
        <v>19906079</v>
      </c>
      <c r="HX184" s="34">
        <v>19797820</v>
      </c>
      <c r="HY184" s="34">
        <v>19698853</v>
      </c>
      <c r="HZ184" s="34">
        <v>19606783</v>
      </c>
      <c r="IA184" s="34">
        <v>19524211</v>
      </c>
      <c r="IB184" s="34">
        <v>19442038</v>
      </c>
      <c r="IC184" s="34">
        <v>19328560</v>
      </c>
      <c r="ID184" s="34">
        <v>19659267</v>
      </c>
      <c r="IE184" s="34">
        <v>19892812</v>
      </c>
      <c r="IF184" s="34">
        <v>19618996</v>
      </c>
      <c r="IG184" s="34">
        <v>19424322</v>
      </c>
      <c r="IH184" s="34">
        <v>19291945</v>
      </c>
      <c r="II184" s="34">
        <v>19208482</v>
      </c>
      <c r="IJ184" s="34">
        <v>19144537</v>
      </c>
      <c r="IK184" s="34">
        <v>19085238</v>
      </c>
      <c r="IL184" s="34">
        <v>19023383</v>
      </c>
      <c r="IM184" s="34">
        <v>18959017</v>
      </c>
      <c r="IN184" s="34">
        <v>18892250</v>
      </c>
      <c r="IO184" s="34">
        <v>18823372</v>
      </c>
      <c r="IP184" s="34">
        <v>18752783</v>
      </c>
      <c r="IQ184" s="34">
        <v>18680470</v>
      </c>
      <c r="IR184" s="34">
        <v>18606572</v>
      </c>
      <c r="IS184" s="34">
        <v>18531225</v>
      </c>
      <c r="IT184" s="34">
        <v>18454237</v>
      </c>
      <c r="IU184" s="34">
        <v>18375560</v>
      </c>
      <c r="IV184" s="34">
        <v>18295603</v>
      </c>
      <c r="IW184" s="34">
        <v>18214523</v>
      </c>
      <c r="IX184" s="34">
        <v>18132423</v>
      </c>
      <c r="IY184" s="34">
        <v>18049550</v>
      </c>
      <c r="IZ184" s="34">
        <v>17966025</v>
      </c>
      <c r="JA184" s="34">
        <v>17882022</v>
      </c>
      <c r="JB184" s="34">
        <v>17797514</v>
      </c>
      <c r="JC184" s="34">
        <v>17712699</v>
      </c>
      <c r="JD184" s="34">
        <v>17627677</v>
      </c>
      <c r="JE184" s="34">
        <v>17542502</v>
      </c>
      <c r="JF184" s="34">
        <v>17457213</v>
      </c>
      <c r="JG184" s="34">
        <v>17371613</v>
      </c>
      <c r="JH184" s="34">
        <v>17285538</v>
      </c>
      <c r="JI184" s="34">
        <v>17198605</v>
      </c>
      <c r="JJ184" s="34">
        <v>17110533</v>
      </c>
      <c r="JK184" s="34">
        <v>17020831</v>
      </c>
      <c r="JL184" s="34">
        <v>16928728</v>
      </c>
      <c r="JM184" s="34">
        <v>16834038</v>
      </c>
      <c r="JN184" s="34">
        <v>16737121</v>
      </c>
      <c r="JO184" s="34">
        <v>16637911</v>
      </c>
      <c r="JP184" s="34">
        <v>16536378</v>
      </c>
      <c r="JQ184" s="34">
        <v>16432944</v>
      </c>
      <c r="JR184" s="34">
        <v>16327810</v>
      </c>
      <c r="JS184" s="34">
        <v>16221489</v>
      </c>
      <c r="JT184" s="34">
        <v>16114514</v>
      </c>
      <c r="JU184" s="34">
        <v>16007279</v>
      </c>
      <c r="JV184" s="34">
        <v>15900325</v>
      </c>
      <c r="JW184" s="34">
        <v>15794047</v>
      </c>
      <c r="JX184" s="34">
        <v>15688825</v>
      </c>
      <c r="JY184" s="34">
        <v>15585182</v>
      </c>
      <c r="JZ184" s="34">
        <v>15483266</v>
      </c>
      <c r="KA184" s="34">
        <v>15382747</v>
      </c>
      <c r="KB184" s="34">
        <v>15283710</v>
      </c>
      <c r="KC184" s="34">
        <v>15186397</v>
      </c>
      <c r="KD184" s="34">
        <v>15091066</v>
      </c>
      <c r="KE184" s="34">
        <v>14998034</v>
      </c>
      <c r="KF184" s="34">
        <v>14907137</v>
      </c>
      <c r="KG184" s="34">
        <v>14817960</v>
      </c>
      <c r="KH184" s="34">
        <v>14730373</v>
      </c>
      <c r="KI184" s="34">
        <v>14644584</v>
      </c>
      <c r="KJ184" s="34">
        <v>14560803</v>
      </c>
      <c r="KK184" s="34">
        <v>14478763</v>
      </c>
      <c r="KL184" s="34">
        <v>14398553</v>
      </c>
      <c r="KM184" s="34">
        <v>14320054</v>
      </c>
      <c r="KN184" s="34">
        <v>14242845</v>
      </c>
      <c r="KO184" s="34">
        <v>14167084</v>
      </c>
      <c r="KP184" s="34">
        <v>14092969</v>
      </c>
      <c r="KQ184" s="34">
        <v>14020175</v>
      </c>
      <c r="KR184" s="34">
        <v>13948215</v>
      </c>
      <c r="KS184" s="34">
        <v>13876861</v>
      </c>
      <c r="KT184" s="34">
        <v>13806070</v>
      </c>
      <c r="KU184" s="34">
        <v>13735693</v>
      </c>
      <c r="KV184" s="34">
        <v>13665399</v>
      </c>
      <c r="KW184" s="34">
        <v>13595279</v>
      </c>
      <c r="KX184" s="34">
        <v>13525441</v>
      </c>
      <c r="KY184" s="34">
        <v>13455669</v>
      </c>
      <c r="KZ184" s="34">
        <v>13385831</v>
      </c>
      <c r="LA184" s="34">
        <v>13315808</v>
      </c>
      <c r="LB184" s="34">
        <v>13245556</v>
      </c>
      <c r="LC184" s="34">
        <v>13175373</v>
      </c>
      <c r="LD184" s="34">
        <v>13105206</v>
      </c>
      <c r="LE184" t="s">
        <v>843</v>
      </c>
      <c r="LF184" t="s">
        <v>843</v>
      </c>
      <c r="LG184" t="s">
        <v>843</v>
      </c>
      <c r="LH184" s="34">
        <v>-5.4201236926019192E-3</v>
      </c>
      <c r="LI184" s="34">
        <v>-5.5943918414413929E-3</v>
      </c>
      <c r="LJ184" s="34">
        <v>-6.6308313980698586E-3</v>
      </c>
      <c r="LK184" s="34">
        <v>-7.9848617315292358E-3</v>
      </c>
      <c r="LL184" s="34">
        <v>-8.9797787368297577E-3</v>
      </c>
      <c r="LM184" s="34">
        <v>-9.2976037412881851E-3</v>
      </c>
      <c r="LN184" s="34">
        <v>-8.7074721232056618E-3</v>
      </c>
      <c r="LO184" s="34">
        <v>-7.9307304695248604E-3</v>
      </c>
      <c r="LP184" s="34">
        <v>-7.0980382151901722E-3</v>
      </c>
      <c r="LQ184" s="34">
        <v>-6.3895871862769127E-3</v>
      </c>
      <c r="LR184" s="34">
        <v>-6.426595151424408E-3</v>
      </c>
      <c r="LS184" s="34">
        <v>-5.6676068343222141E-3</v>
      </c>
      <c r="LT184" s="34">
        <v>-4.1215298697352409E-3</v>
      </c>
      <c r="LU184" s="34">
        <v>-3.5107284784317017E-3</v>
      </c>
      <c r="LV184" s="34">
        <v>-3.5299984738230705E-3</v>
      </c>
      <c r="LW184" s="34">
        <v>-4.4988892041146755E-3</v>
      </c>
      <c r="LX184" s="34">
        <v>-5.4533318616449833E-3</v>
      </c>
      <c r="LY184" s="34">
        <v>-5.011419765651226E-3</v>
      </c>
      <c r="LZ184" s="34">
        <v>-4.6848328784108162E-3</v>
      </c>
      <c r="MA184" s="34">
        <v>-4.2202924378216267E-3</v>
      </c>
      <c r="MB184" s="34">
        <v>-4.2176563292741776E-3</v>
      </c>
      <c r="MC184" s="34">
        <v>-5.8538340963423252E-3</v>
      </c>
      <c r="MD184" s="34">
        <v>1.696503534913063E-2</v>
      </c>
      <c r="ME184" s="34">
        <v>1.1809630319476128E-2</v>
      </c>
      <c r="MF184" s="34">
        <v>-1.3860180042684078E-2</v>
      </c>
      <c r="MG184" s="34">
        <v>-9.9722882732748985E-3</v>
      </c>
      <c r="MH184" s="34">
        <v>-6.8383407779037952E-3</v>
      </c>
      <c r="MI184" s="34">
        <v>-4.3356991373002529E-3</v>
      </c>
      <c r="MJ184" s="34">
        <v>-3.3345515839755535E-3</v>
      </c>
      <c r="MK184" s="34">
        <v>-3.1022441107779741E-3</v>
      </c>
      <c r="ML184" s="34">
        <v>-3.2462498638778925E-3</v>
      </c>
      <c r="MM184" s="34">
        <v>-3.3892572391778231E-3</v>
      </c>
      <c r="MN184" s="34">
        <v>-3.5278643481433392E-3</v>
      </c>
      <c r="MO184" s="34">
        <v>-3.6524957977235317E-3</v>
      </c>
      <c r="MP184" s="34">
        <v>-3.7571210414171219E-3</v>
      </c>
      <c r="MQ184" s="34">
        <v>-3.8635749369859695E-3</v>
      </c>
      <c r="MR184" s="34">
        <v>-3.9637414738535881E-3</v>
      </c>
      <c r="MS184" s="34">
        <v>-4.057704471051693E-3</v>
      </c>
      <c r="MT184" s="34">
        <v>-4.1631553322076797E-3</v>
      </c>
      <c r="MU184" s="34">
        <v>-4.2724711820483208E-3</v>
      </c>
      <c r="MV184" s="34">
        <v>-4.3607628904283047E-3</v>
      </c>
      <c r="MW184" s="34">
        <v>-4.4415146112442017E-3</v>
      </c>
      <c r="MX184" s="34">
        <v>-4.5175813138484955E-3</v>
      </c>
      <c r="MY184" s="34">
        <v>-4.5809079892933369E-3</v>
      </c>
      <c r="MZ184" s="34">
        <v>-4.6382793225347996E-3</v>
      </c>
      <c r="NA184" s="34">
        <v>-4.6866238117218018E-3</v>
      </c>
      <c r="NB184" s="34">
        <v>-4.7370661050081253E-3</v>
      </c>
      <c r="NC184" s="34">
        <v>-4.7769448719918728E-3</v>
      </c>
      <c r="ND184" s="34">
        <v>-4.8116161487996578E-3</v>
      </c>
      <c r="NE184" s="34">
        <v>-4.8436014913022518E-3</v>
      </c>
      <c r="NF184" s="34">
        <v>-4.8737064935266972E-3</v>
      </c>
      <c r="NG184" s="34">
        <v>-4.9154786393046379E-3</v>
      </c>
      <c r="NH184" s="34">
        <v>-4.9672392196953297E-3</v>
      </c>
      <c r="NI184" s="34">
        <v>-5.0419224426150322E-3</v>
      </c>
      <c r="NJ184" s="34">
        <v>-5.1340372301638126E-3</v>
      </c>
      <c r="NK184" s="34">
        <v>-5.2562919445335865E-3</v>
      </c>
      <c r="NL184" s="34">
        <v>-5.4258862510323524E-3</v>
      </c>
      <c r="NM184" s="34">
        <v>-5.6091523729264736E-3</v>
      </c>
      <c r="NN184" s="34">
        <v>-5.7738409377634525E-3</v>
      </c>
      <c r="NO184" s="34">
        <v>-5.9451805427670479E-3</v>
      </c>
      <c r="NP184" s="34">
        <v>-6.1212051659822464E-3</v>
      </c>
      <c r="NQ184" s="34">
        <v>-6.2745809555053711E-3</v>
      </c>
      <c r="NR184" s="34">
        <v>-6.4183115027844906E-3</v>
      </c>
      <c r="NS184" s="34">
        <v>-6.5329442732036114E-3</v>
      </c>
      <c r="NT184" s="34">
        <v>-6.6164880990982056E-3</v>
      </c>
      <c r="NU184" s="34">
        <v>-6.6768000833690166E-3</v>
      </c>
      <c r="NV184" s="34">
        <v>-6.7040068097412586E-3</v>
      </c>
      <c r="NW184" s="34">
        <v>-6.7064524628221989E-3</v>
      </c>
      <c r="NX184" s="34">
        <v>-6.6844215616583824E-3</v>
      </c>
      <c r="NY184" s="34">
        <v>-6.6280844621360302E-3</v>
      </c>
      <c r="NZ184" s="34">
        <v>-6.560763344168663E-3</v>
      </c>
      <c r="OA184" s="34">
        <v>-6.513271015137434E-3</v>
      </c>
      <c r="OB184" s="34">
        <v>-6.4590014517307281E-3</v>
      </c>
      <c r="OC184" s="34">
        <v>-6.3874623738229275E-3</v>
      </c>
      <c r="OD184" s="34">
        <v>-6.297179963439703E-3</v>
      </c>
      <c r="OE184" s="34">
        <v>-6.1837872490286827E-3</v>
      </c>
      <c r="OF184" s="34">
        <v>-6.0790344141423702E-3</v>
      </c>
      <c r="OG184" s="34">
        <v>-6.0001327656209469E-3</v>
      </c>
      <c r="OH184" s="34">
        <v>-5.9284060262143612E-3</v>
      </c>
      <c r="OI184" s="34">
        <v>-5.8409781195223331E-3</v>
      </c>
      <c r="OJ184" s="34">
        <v>-5.7373819872736931E-3</v>
      </c>
      <c r="OK184" s="34">
        <v>-5.6502372026443481E-3</v>
      </c>
      <c r="OL184" s="34">
        <v>-5.5552395060658455E-3</v>
      </c>
      <c r="OM184" s="34">
        <v>-5.4667829535901546E-3</v>
      </c>
      <c r="ON184" s="34">
        <v>-5.4062572307884693E-3</v>
      </c>
      <c r="OO184" s="34">
        <v>-5.3334296680986881E-3</v>
      </c>
      <c r="OP184" s="34">
        <v>-5.2452250383794308E-3</v>
      </c>
      <c r="OQ184" s="34">
        <v>-5.1786568947136402E-3</v>
      </c>
      <c r="OR184" s="34">
        <v>-5.145820789039135E-3</v>
      </c>
      <c r="OS184" s="34">
        <v>-5.1287664100527763E-3</v>
      </c>
      <c r="OT184" s="34">
        <v>-5.1144263707101345E-3</v>
      </c>
      <c r="OU184" s="34">
        <v>-5.1105772145092487E-3</v>
      </c>
      <c r="OV184" s="34">
        <v>-5.130755715072155E-3</v>
      </c>
      <c r="OW184" s="34">
        <v>-5.1444172859191895E-3</v>
      </c>
      <c r="OX184" s="34">
        <v>-5.150169599801302E-3</v>
      </c>
      <c r="OY184" s="34">
        <v>-5.1719262264668941E-3</v>
      </c>
      <c r="OZ184" s="34">
        <v>-5.203744862228632E-3</v>
      </c>
      <c r="PA184" s="34">
        <v>-5.2448585629463196E-3</v>
      </c>
      <c r="PB184" s="34">
        <v>-5.2898009307682514E-3</v>
      </c>
      <c r="PC184" s="34">
        <v>-5.3126947022974491E-3</v>
      </c>
      <c r="PD184" s="34">
        <v>-5.3398492746055126E-3</v>
      </c>
      <c r="PE184" t="s">
        <v>1300</v>
      </c>
      <c r="PF184" t="s">
        <v>843</v>
      </c>
      <c r="PG184" t="s">
        <v>843</v>
      </c>
      <c r="PH184" t="s">
        <v>843</v>
      </c>
      <c r="PI184" t="s">
        <v>843</v>
      </c>
      <c r="PJ184" t="s">
        <v>1300</v>
      </c>
      <c r="PK184" s="34">
        <v>0.48441427946090698</v>
      </c>
      <c r="PL184" s="34">
        <v>0.48396769165992737</v>
      </c>
      <c r="PM184" s="34">
        <v>0.48372822999954224</v>
      </c>
      <c r="PN184" s="34">
        <v>0.48378825187683105</v>
      </c>
      <c r="PO184" s="34">
        <v>0.48395103216171265</v>
      </c>
      <c r="PP184" s="34">
        <v>0.48413687944412231</v>
      </c>
      <c r="PQ184" s="34">
        <v>0.48429638147354126</v>
      </c>
      <c r="PR184" s="34">
        <v>0.48439601063728333</v>
      </c>
      <c r="PS184" s="34">
        <v>0.48441457748413086</v>
      </c>
      <c r="PT184" s="34">
        <v>0.48434975743293762</v>
      </c>
      <c r="PU184" s="34">
        <v>0.48425984382629395</v>
      </c>
      <c r="PV184" s="34">
        <v>0.48421964049339294</v>
      </c>
      <c r="PW184" s="34">
        <v>0.48420384526252747</v>
      </c>
      <c r="PX184" s="34">
        <v>0.48417818546295166</v>
      </c>
      <c r="PY184" s="34">
        <v>0.48416563868522644</v>
      </c>
      <c r="PZ184" s="34">
        <v>0.48420906066894531</v>
      </c>
      <c r="QA184" s="34">
        <v>0.48429271578788757</v>
      </c>
      <c r="QB184" s="34">
        <v>0.48429378867149353</v>
      </c>
      <c r="QC184" s="34">
        <v>0.48419564962387085</v>
      </c>
      <c r="QD184" s="34">
        <v>0.48406001925468445</v>
      </c>
      <c r="QE184" s="34">
        <v>0.48378905653953552</v>
      </c>
      <c r="QF184" s="34">
        <v>0.48348036408424377</v>
      </c>
      <c r="QG184" s="34">
        <v>0.48371508717536926</v>
      </c>
      <c r="QH184" s="34">
        <v>0.48395958542823792</v>
      </c>
      <c r="QI184" s="34">
        <v>0.48378866910934448</v>
      </c>
      <c r="QJ184" s="34">
        <v>0.48365470767021179</v>
      </c>
      <c r="QK184" s="34">
        <v>0.48358401656150818</v>
      </c>
      <c r="QL184" s="34">
        <v>0.48356512188911438</v>
      </c>
      <c r="QM184" s="34">
        <v>0.48357251286506653</v>
      </c>
      <c r="QN184" s="34">
        <v>0.4835936427116394</v>
      </c>
      <c r="QO184" s="34">
        <v>0.48362112045288086</v>
      </c>
      <c r="QP184" s="34">
        <v>0.48365429043769836</v>
      </c>
      <c r="QQ184" s="34">
        <v>0.48369362950325012</v>
      </c>
      <c r="QR184" s="34">
        <v>0.48374021053314209</v>
      </c>
      <c r="QS184" s="34">
        <v>0.48379683494567871</v>
      </c>
      <c r="QT184" s="34">
        <v>0.48386475443840027</v>
      </c>
      <c r="QU184" s="34">
        <v>0.48394492268562317</v>
      </c>
      <c r="QV184" s="34">
        <v>0.48404073715209961</v>
      </c>
      <c r="QW184" s="34">
        <v>0.48415395617485046</v>
      </c>
      <c r="QX184" s="34">
        <v>0.48428598046302795</v>
      </c>
      <c r="QY184" s="34">
        <v>0.4844365119934082</v>
      </c>
      <c r="QZ184" s="34">
        <v>0.48460456728935242</v>
      </c>
      <c r="RA184" s="34">
        <v>0.48478963971138</v>
      </c>
      <c r="RB184" s="34">
        <v>0.48498910665512085</v>
      </c>
      <c r="RC184" s="34">
        <v>0.48519814014434814</v>
      </c>
      <c r="RD184" s="34">
        <v>0.48541289567947388</v>
      </c>
      <c r="RE184" s="34">
        <v>0.48563086986541748</v>
      </c>
      <c r="RF184" s="34">
        <v>0.48585158586502075</v>
      </c>
      <c r="RG184" s="34">
        <v>0.48607346415519714</v>
      </c>
      <c r="RH184" s="34">
        <v>0.48629266023635864</v>
      </c>
      <c r="RI184" s="34">
        <v>0.48650795221328735</v>
      </c>
      <c r="RJ184" s="34">
        <v>0.48671996593475342</v>
      </c>
      <c r="RK184" s="34">
        <v>0.48692911863327026</v>
      </c>
      <c r="RL184" s="34">
        <v>0.48713591694831848</v>
      </c>
      <c r="RM184" s="34">
        <v>0.48734202980995178</v>
      </c>
      <c r="RN184" s="34">
        <v>0.48754853010177612</v>
      </c>
      <c r="RO184" s="34">
        <v>0.48775702714920044</v>
      </c>
      <c r="RP184" s="34">
        <v>0.4879743754863739</v>
      </c>
      <c r="RQ184" s="34">
        <v>0.48820552229881287</v>
      </c>
      <c r="RR184" s="34">
        <v>0.48845452070236206</v>
      </c>
      <c r="RS184" s="34">
        <v>0.48872232437133789</v>
      </c>
      <c r="RT184" s="34">
        <v>0.48900744318962097</v>
      </c>
      <c r="RU184" s="34">
        <v>0.48930957913398743</v>
      </c>
      <c r="RV184" s="34">
        <v>0.4896259605884552</v>
      </c>
      <c r="RW184" s="34">
        <v>0.48995357751846313</v>
      </c>
      <c r="RX184" s="34">
        <v>0.49028608202934265</v>
      </c>
      <c r="RY184" s="34">
        <v>0.49061989784240723</v>
      </c>
      <c r="RZ184" s="34">
        <v>0.49095433950424194</v>
      </c>
      <c r="SA184" s="34">
        <v>0.49128556251525879</v>
      </c>
      <c r="SB184" s="34">
        <v>0.49161157011985779</v>
      </c>
      <c r="SC184" s="34">
        <v>0.49193340539932251</v>
      </c>
      <c r="SD184" s="34">
        <v>0.49225077033042908</v>
      </c>
      <c r="SE184" s="34">
        <v>0.49256247282028198</v>
      </c>
      <c r="SF184" s="34">
        <v>0.49286693334579468</v>
      </c>
      <c r="SG184" s="34">
        <v>0.49316084384918213</v>
      </c>
      <c r="SH184" s="34">
        <v>0.49344512820243835</v>
      </c>
      <c r="SI184" s="34">
        <v>0.49372175335884094</v>
      </c>
      <c r="SJ184" s="34">
        <v>0.49398776888847351</v>
      </c>
      <c r="SK184" s="34">
        <v>0.49424165487289429</v>
      </c>
      <c r="SL184" s="34">
        <v>0.49448484182357788</v>
      </c>
      <c r="SM184" s="34">
        <v>0.49471762776374817</v>
      </c>
      <c r="SN184" s="34">
        <v>0.49494081735610962</v>
      </c>
      <c r="SO184" s="34">
        <v>0.49515712261199951</v>
      </c>
      <c r="SP184" s="34">
        <v>0.4953654408454895</v>
      </c>
      <c r="SQ184" s="34">
        <v>0.49556165933609009</v>
      </c>
      <c r="SR184" s="34">
        <v>0.49574124813079834</v>
      </c>
      <c r="SS184" s="34">
        <v>0.49590346217155457</v>
      </c>
      <c r="ST184" s="34">
        <v>0.49605065584182739</v>
      </c>
      <c r="SU184" s="34">
        <v>0.49618327617645264</v>
      </c>
      <c r="SV184" s="34">
        <v>0.49630293250083923</v>
      </c>
      <c r="SW184" s="34">
        <v>0.49641042947769165</v>
      </c>
      <c r="SX184" s="34">
        <v>0.49650737643241882</v>
      </c>
      <c r="SY184" s="34">
        <v>0.49659839272499084</v>
      </c>
      <c r="SZ184" s="34">
        <v>0.49668505787849426</v>
      </c>
      <c r="TA184" s="34">
        <v>0.4967663586139679</v>
      </c>
      <c r="TB184" s="34">
        <v>0.49684002995491028</v>
      </c>
      <c r="TC184" s="34">
        <v>0.49690556526184082</v>
      </c>
      <c r="TD184" s="34">
        <v>0.49696579575538635</v>
      </c>
      <c r="TE184" s="34">
        <v>0.49702268838882446</v>
      </c>
      <c r="TF184" s="34">
        <v>0.49707639217376709</v>
      </c>
      <c r="TG184" s="34">
        <v>0.49712717533111572</v>
      </c>
      <c r="TH184" t="s">
        <v>843</v>
      </c>
      <c r="TI184" t="s">
        <v>843</v>
      </c>
      <c r="TJ184" t="s">
        <v>1300</v>
      </c>
      <c r="TK184" s="34">
        <v>0.68029418413922205</v>
      </c>
      <c r="TL184" s="34">
        <v>0.682546694382269</v>
      </c>
      <c r="TM184" s="34">
        <v>0.68546872630294198</v>
      </c>
      <c r="TN184" s="34">
        <v>0.68837117551435401</v>
      </c>
      <c r="TO184" s="34">
        <v>0.69088485848902703</v>
      </c>
      <c r="TP184" s="34">
        <v>0.69252090938461908</v>
      </c>
      <c r="TQ184" s="34">
        <v>0.69261183778980895</v>
      </c>
      <c r="TR184" s="34">
        <v>0.69170439201647893</v>
      </c>
      <c r="TS184" s="34">
        <v>0.69013790406101505</v>
      </c>
      <c r="TT184" s="34">
        <v>0.68774871962802497</v>
      </c>
      <c r="TU184" s="34">
        <v>0.68519382464238998</v>
      </c>
      <c r="TV184" s="34">
        <v>0.68321153732501794</v>
      </c>
      <c r="TW184" s="34">
        <v>0.68182785639931198</v>
      </c>
      <c r="TX184" s="34">
        <v>0.68055608573593107</v>
      </c>
      <c r="TY184" s="34">
        <v>0.67814103091616207</v>
      </c>
      <c r="TZ184" s="34">
        <v>0.67450548648983</v>
      </c>
      <c r="UA184" s="34">
        <v>0.67039686692777289</v>
      </c>
      <c r="UB184" s="34">
        <v>0.66575130034220809</v>
      </c>
      <c r="UC184" s="34">
        <v>0.66099912973994801</v>
      </c>
      <c r="UD184" s="34">
        <v>0.65665222015885805</v>
      </c>
      <c r="UE184" s="34">
        <v>0.652959873523551</v>
      </c>
      <c r="UF184" s="34">
        <v>0.65049579482382602</v>
      </c>
      <c r="UG184" s="34">
        <v>0.65439013200212703</v>
      </c>
      <c r="UH184" s="34">
        <v>0.65700920010705399</v>
      </c>
      <c r="UI184" s="34">
        <v>0.65308050557430408</v>
      </c>
      <c r="UJ184" s="34">
        <v>0.64964914477712199</v>
      </c>
      <c r="UK184" s="34">
        <v>0.64746229579236303</v>
      </c>
      <c r="UL184" s="34">
        <v>0.646512341617824</v>
      </c>
      <c r="UM184" s="34">
        <v>0.64620537320371396</v>
      </c>
      <c r="UN184" s="34">
        <v>0.64632113452498896</v>
      </c>
      <c r="UO184" s="34">
        <v>0.64702314916796988</v>
      </c>
      <c r="UP184" s="34">
        <v>0.64773711632834097</v>
      </c>
      <c r="UQ184" s="34">
        <v>0.64548321016598809</v>
      </c>
      <c r="UR184" s="34">
        <v>0.63953091506481696</v>
      </c>
      <c r="US184" s="34">
        <v>0.63358153293833797</v>
      </c>
      <c r="UT184" s="34">
        <v>0.62917170635504105</v>
      </c>
      <c r="UU184" s="34">
        <v>0.62568750907777304</v>
      </c>
      <c r="UV184" s="34">
        <v>0.62271695476149003</v>
      </c>
      <c r="UW184" s="34">
        <v>0.62017123764044002</v>
      </c>
      <c r="UX184" s="34">
        <v>0.61713093369671501</v>
      </c>
      <c r="UY184" s="34">
        <v>0.61322796010680702</v>
      </c>
      <c r="UZ184" s="34">
        <v>0.60913884486571501</v>
      </c>
      <c r="VA184" s="34">
        <v>0.60484904871370604</v>
      </c>
      <c r="VB184" s="34">
        <v>0.60053591363773595</v>
      </c>
      <c r="VC184" s="34">
        <v>0.59636781090975899</v>
      </c>
      <c r="VD184" s="34">
        <v>0.592406507709069</v>
      </c>
      <c r="VE184" s="34">
        <v>0.58895346282632499</v>
      </c>
      <c r="VF184" s="34">
        <v>0.58638261209139797</v>
      </c>
      <c r="VG184" s="34">
        <v>0.58471628407748499</v>
      </c>
      <c r="VH184" s="34">
        <v>0.58296819396206401</v>
      </c>
      <c r="VI184" s="34">
        <v>0.58028947690562094</v>
      </c>
      <c r="VJ184" s="34">
        <v>0.57707624568092097</v>
      </c>
      <c r="VK184" s="34">
        <v>0.57342645124998592</v>
      </c>
      <c r="VL184" s="34">
        <v>0.56942978805548494</v>
      </c>
      <c r="VM184" s="34">
        <v>0.56570556760872304</v>
      </c>
      <c r="VN184" s="34">
        <v>0.56292589357123601</v>
      </c>
      <c r="VO184" s="34">
        <v>0.56174520500728697</v>
      </c>
      <c r="VP184" s="34">
        <v>0.56160944386577194</v>
      </c>
      <c r="VQ184" s="34">
        <v>0.561785865083965</v>
      </c>
      <c r="VR184" s="34">
        <v>0.56204039076780699</v>
      </c>
      <c r="VS184" s="34">
        <v>0.56243540756022903</v>
      </c>
      <c r="VT184" s="34">
        <v>0.56311142422197802</v>
      </c>
      <c r="VU184" s="34">
        <v>0.56383134051657902</v>
      </c>
      <c r="VV184" s="34">
        <v>0.56438024894015593</v>
      </c>
      <c r="VW184" s="34">
        <v>0.564737385192008</v>
      </c>
      <c r="VX184" s="34">
        <v>0.56513013751837904</v>
      </c>
      <c r="VY184" s="34">
        <v>0.56573719611823003</v>
      </c>
      <c r="VZ184" s="34">
        <v>0.56659716685018002</v>
      </c>
      <c r="WA184" s="34">
        <v>0.56746292345028992</v>
      </c>
      <c r="WB184" s="34">
        <v>0.56822554269818604</v>
      </c>
      <c r="WC184" s="34">
        <v>0.56876446480994403</v>
      </c>
      <c r="WD184" s="34">
        <v>0.56906527913820293</v>
      </c>
      <c r="WE184" s="34">
        <v>0.56928156086714399</v>
      </c>
      <c r="WF184" s="34">
        <v>0.56925439817141599</v>
      </c>
      <c r="WG184" s="34">
        <v>0.56893356638954495</v>
      </c>
      <c r="WH184" s="34">
        <v>0.56864039646796405</v>
      </c>
      <c r="WI184" s="34">
        <v>0.56850566170102501</v>
      </c>
      <c r="WJ184" s="34">
        <v>0.56825127857507807</v>
      </c>
      <c r="WK184" s="34">
        <v>0.56806932180196701</v>
      </c>
      <c r="WL184" s="34">
        <v>0.56771233651976705</v>
      </c>
      <c r="WM184" s="34">
        <v>0.56670732490827203</v>
      </c>
      <c r="WN184" s="34">
        <v>0.56519864871048198</v>
      </c>
      <c r="WO184" s="34">
        <v>0.56323045100434699</v>
      </c>
      <c r="WP184" s="34">
        <v>0.56119833765990002</v>
      </c>
      <c r="WQ184" s="34">
        <v>0.55945483504173499</v>
      </c>
      <c r="WR184" s="34">
        <v>0.55792954844940401</v>
      </c>
      <c r="WS184" s="34">
        <v>0.55649762103011702</v>
      </c>
      <c r="WT184" s="34">
        <v>0.55512067431398004</v>
      </c>
      <c r="WU184" s="34">
        <v>0.55352731514390896</v>
      </c>
      <c r="WV184" s="34">
        <v>0.55185293705831595</v>
      </c>
      <c r="WW184" s="34">
        <v>0.550488026263519</v>
      </c>
      <c r="WX184" s="34">
        <v>0.54938613037630801</v>
      </c>
      <c r="WY184" s="34">
        <v>0.54845125457181099</v>
      </c>
      <c r="WZ184" s="34">
        <v>0.54761472714167903</v>
      </c>
      <c r="XA184" s="34">
        <v>0.54687669703339092</v>
      </c>
      <c r="XB184" s="34">
        <v>0.54624121624870492</v>
      </c>
      <c r="XC184" s="34">
        <v>0.545678133306708</v>
      </c>
      <c r="XD184" s="34">
        <v>0.54518238773043304</v>
      </c>
      <c r="XE184" s="34">
        <v>0.54472779398614901</v>
      </c>
      <c r="XF184" s="34">
        <v>0.54424434343360406</v>
      </c>
      <c r="XG184" s="34">
        <v>0.543741128525565</v>
      </c>
      <c r="XH184" t="s">
        <v>843</v>
      </c>
      <c r="XI184" t="s">
        <v>1300</v>
      </c>
      <c r="XJ184" s="34">
        <v>0.62541698170607907</v>
      </c>
      <c r="XK184" s="34">
        <v>0.629074039836514</v>
      </c>
      <c r="XL184" s="34">
        <v>0.63395699140445105</v>
      </c>
      <c r="XM184" s="34">
        <v>0.63888618110991302</v>
      </c>
      <c r="XN184" s="34">
        <v>0.64326531766413697</v>
      </c>
      <c r="XO184" s="34">
        <v>0.64630382130395803</v>
      </c>
      <c r="XP184" s="34">
        <v>0.646599784312334</v>
      </c>
      <c r="XQ184" s="34">
        <v>0.64464600517830706</v>
      </c>
      <c r="XR184" s="34">
        <v>0.64108910650744699</v>
      </c>
      <c r="XS184" s="34">
        <v>0.63544321943986193</v>
      </c>
      <c r="XT184" s="34">
        <v>0.62864575145052592</v>
      </c>
      <c r="XU184" s="34">
        <v>0.62308740949991603</v>
      </c>
      <c r="XV184" s="34">
        <v>0.619174153918153</v>
      </c>
      <c r="XW184" s="34">
        <v>0.61585720831078805</v>
      </c>
      <c r="XX184" s="34">
        <v>0.61254167148954597</v>
      </c>
      <c r="XY184" s="34">
        <v>0.60818587126073398</v>
      </c>
      <c r="XZ184" s="34">
        <v>0.60296893799418294</v>
      </c>
      <c r="YA184" s="34">
        <v>0.59765010175973199</v>
      </c>
      <c r="YB184" s="34">
        <v>0.592808213361672</v>
      </c>
      <c r="YC184" s="34">
        <v>0.58920806069961007</v>
      </c>
      <c r="YD184" s="34">
        <v>0.58762834977412504</v>
      </c>
      <c r="YE184" s="34">
        <v>0.58807233958453198</v>
      </c>
      <c r="YF184" s="34">
        <v>0.59603940462376892</v>
      </c>
      <c r="YG184" s="34">
        <v>0.60230366124206103</v>
      </c>
      <c r="YH184" s="34">
        <v>0.60045021163290402</v>
      </c>
      <c r="YI184" s="34">
        <v>0.59868234786567198</v>
      </c>
      <c r="YJ184" s="34">
        <v>0.59725478690717804</v>
      </c>
      <c r="YK184" s="34">
        <v>0.59312918133954595</v>
      </c>
      <c r="YL184" s="34">
        <v>0.585315471841511</v>
      </c>
      <c r="YM184" s="34">
        <v>0.57797517175381397</v>
      </c>
      <c r="YN184" s="34">
        <v>0.57292394909664701</v>
      </c>
      <c r="YO184" s="34">
        <v>0.56934170162936193</v>
      </c>
      <c r="YP184" s="34">
        <v>0.56672255642598002</v>
      </c>
      <c r="YQ184" s="34">
        <v>0.564383351834712</v>
      </c>
      <c r="YR184" s="34">
        <v>0.561190704334391</v>
      </c>
      <c r="YS184" s="34">
        <v>0.55715194646730093</v>
      </c>
      <c r="YT184" s="34">
        <v>0.55301050206855695</v>
      </c>
      <c r="YU184" s="34">
        <v>0.54872101007893404</v>
      </c>
      <c r="YV184" s="34">
        <v>0.54468523949269798</v>
      </c>
      <c r="YW184" s="34">
        <v>0.54097409820435405</v>
      </c>
      <c r="YX184" s="34">
        <v>0.53731641250950901</v>
      </c>
      <c r="YY184" s="34">
        <v>0.53404299964374602</v>
      </c>
      <c r="YZ184" s="34">
        <v>0.53159686743456402</v>
      </c>
      <c r="ZA184" s="34">
        <v>0.53002196730666395</v>
      </c>
      <c r="ZB184" s="34">
        <v>0.52829537975150298</v>
      </c>
      <c r="ZC184" s="34">
        <v>0.52556608180086994</v>
      </c>
      <c r="ZD184" s="34">
        <v>0.52223290848373505</v>
      </c>
      <c r="ZE184" s="34">
        <v>0.51838589030429805</v>
      </c>
      <c r="ZF184" s="34">
        <v>0.51412904587850794</v>
      </c>
      <c r="ZG184" s="34">
        <v>0.51011028785659296</v>
      </c>
      <c r="ZH184" s="34">
        <v>0.50697319211262404</v>
      </c>
      <c r="ZI184" s="34">
        <v>0.50536721876755997</v>
      </c>
      <c r="ZJ184" s="34">
        <v>0.50473822380483002</v>
      </c>
      <c r="ZK184" s="34">
        <v>0.504348841083332</v>
      </c>
      <c r="ZL184" s="34">
        <v>0.50397239244307601</v>
      </c>
      <c r="ZM184" s="34">
        <v>0.50370152315124894</v>
      </c>
      <c r="ZN184" s="34">
        <v>0.50372823356037799</v>
      </c>
      <c r="ZO184" s="34">
        <v>0.50382378536202099</v>
      </c>
      <c r="ZP184" s="34">
        <v>0.50378165396545804</v>
      </c>
      <c r="ZQ184" s="34">
        <v>0.50359672557450308</v>
      </c>
      <c r="ZR184" s="34">
        <v>0.50351095626865794</v>
      </c>
      <c r="ZS184" s="34">
        <v>0.50370679167409105</v>
      </c>
      <c r="ZT184" s="34">
        <v>0.50423749418936192</v>
      </c>
      <c r="ZU184" s="34">
        <v>0.50487797390239597</v>
      </c>
      <c r="ZV184" s="34">
        <v>0.50553420351367695</v>
      </c>
      <c r="ZW184" s="34">
        <v>0.50610230214961294</v>
      </c>
      <c r="ZX184" s="34">
        <v>0.50657280610845401</v>
      </c>
      <c r="ZY184" s="34">
        <v>0.50709135875977096</v>
      </c>
      <c r="ZZ184" s="34">
        <v>0.50744268611575405</v>
      </c>
      <c r="AAA184" s="34">
        <v>0.50755223776020097</v>
      </c>
      <c r="AAB184" s="34">
        <v>0.50773389800317292</v>
      </c>
      <c r="AAC184" s="34">
        <v>0.50806850336716503</v>
      </c>
      <c r="AAD184" s="34">
        <v>0.50826286641996199</v>
      </c>
      <c r="AAE184" s="34">
        <v>0.50851885765000293</v>
      </c>
      <c r="AAF184" s="34">
        <v>0.50858590771519996</v>
      </c>
      <c r="AAG184" s="34">
        <v>0.50798524659965405</v>
      </c>
      <c r="AAH184" s="34">
        <v>0.50685334504047797</v>
      </c>
      <c r="AAI184" s="34">
        <v>0.50523504904740402</v>
      </c>
      <c r="AAJ184" s="34">
        <v>0.50352838994640503</v>
      </c>
      <c r="AAK184" s="34">
        <v>0.50205000701965996</v>
      </c>
      <c r="AAL184" s="34">
        <v>0.50072566393743301</v>
      </c>
      <c r="AAM184" s="34">
        <v>0.49948491799627198</v>
      </c>
      <c r="AAN184" s="34">
        <v>0.49828382060336202</v>
      </c>
      <c r="AAO184" s="34">
        <v>0.49683024938313802</v>
      </c>
      <c r="AAP184" s="34">
        <v>0.49527085354084799</v>
      </c>
      <c r="AAQ184" s="34">
        <v>0.49398120650591204</v>
      </c>
      <c r="AAR184" s="34">
        <v>0.49288984127866003</v>
      </c>
      <c r="AAS184" s="34">
        <v>0.49192096389667</v>
      </c>
      <c r="AAT184" s="34">
        <v>0.49105215255141998</v>
      </c>
      <c r="AAU184" s="34">
        <v>0.49028688836762202</v>
      </c>
      <c r="AAV184" s="34">
        <v>0.48961038551845698</v>
      </c>
      <c r="AAW184" s="34">
        <v>0.48900708944910598</v>
      </c>
      <c r="AAX184" s="34">
        <v>0.48845077672262699</v>
      </c>
      <c r="AAY184" s="34">
        <v>0.48790539716029402</v>
      </c>
      <c r="AAZ184" s="34">
        <v>0.487358452859319</v>
      </c>
      <c r="ABA184" s="34">
        <v>0.486841048185713</v>
      </c>
      <c r="ABB184" s="34">
        <v>0.486322645427193</v>
      </c>
      <c r="ABC184" s="34">
        <v>0.48579860869126401</v>
      </c>
      <c r="ABD184" s="34">
        <v>0.48527736397022503</v>
      </c>
      <c r="ABE184" s="34">
        <v>0.48472481634012099</v>
      </c>
      <c r="ABF184" s="34">
        <v>0.48412111950014397</v>
      </c>
      <c r="ABG184" t="s">
        <v>843</v>
      </c>
      <c r="ABH184" t="s">
        <v>843</v>
      </c>
      <c r="ABI184" t="s">
        <v>1300</v>
      </c>
      <c r="ABJ184" s="34">
        <v>0.605605761510563</v>
      </c>
      <c r="ABK184" s="34">
        <v>0.60787217761229595</v>
      </c>
      <c r="ABL184" s="34">
        <v>0.60959486886481207</v>
      </c>
      <c r="ABM184" s="34">
        <v>0.61124244227077296</v>
      </c>
      <c r="ABN184" s="34">
        <v>0.61311019573672398</v>
      </c>
      <c r="ABO184" s="34">
        <v>0.615835967533783</v>
      </c>
      <c r="ABP184" s="34">
        <v>0.61914450301219803</v>
      </c>
      <c r="ABQ184" s="34">
        <v>0.62265323899706093</v>
      </c>
      <c r="ABR184" s="34">
        <v>0.62576378171572999</v>
      </c>
      <c r="ABS184" s="34">
        <v>0.627604120096248</v>
      </c>
      <c r="ABT184" s="34">
        <v>0.62819756332993104</v>
      </c>
      <c r="ABU184" s="34">
        <v>0.62794985332798203</v>
      </c>
      <c r="ABV184" s="34">
        <v>0.62734272600478402</v>
      </c>
      <c r="ABW184" s="34">
        <v>0.62631610841247898</v>
      </c>
      <c r="ABX184" s="34">
        <v>0.62394077006684701</v>
      </c>
      <c r="ABY184" s="34">
        <v>0.62038681751438807</v>
      </c>
      <c r="ABZ184" s="34">
        <v>0.61642387899273798</v>
      </c>
      <c r="ACA184" s="34">
        <v>0.612140260146111</v>
      </c>
      <c r="ACB184" s="34">
        <v>0.60786700704547003</v>
      </c>
      <c r="ACC184" s="34">
        <v>0.60393467372381904</v>
      </c>
      <c r="ACD184" s="34">
        <v>0.60024567382684701</v>
      </c>
      <c r="ACE184" s="34">
        <v>0.59730647290848404</v>
      </c>
      <c r="ACF184" s="34">
        <v>0.59914188558357506</v>
      </c>
      <c r="ACG184" s="34">
        <v>0.60056833593963499</v>
      </c>
      <c r="ACH184" s="34">
        <v>0.59741786983946199</v>
      </c>
      <c r="ACI184" s="34">
        <v>0.594701642747128</v>
      </c>
      <c r="ACJ184" s="34">
        <v>0.59319132933460095</v>
      </c>
      <c r="ACK184" s="34">
        <v>0.59260558453797696</v>
      </c>
      <c r="ACL184" s="34">
        <v>0.59280635533765202</v>
      </c>
      <c r="ACM184" s="34">
        <v>0.59347581640124603</v>
      </c>
      <c r="ACN184" s="34">
        <v>0.594131401493325</v>
      </c>
      <c r="ACO184" s="34">
        <v>0.59420615003404398</v>
      </c>
      <c r="ACP184" s="34">
        <v>0.59099975939870197</v>
      </c>
      <c r="ACQ184" s="34">
        <v>0.58394727533268898</v>
      </c>
      <c r="ACR184" s="34">
        <v>0.57721941857909798</v>
      </c>
      <c r="ACS184" s="34">
        <v>0.57268937631951</v>
      </c>
      <c r="ACT184" s="34">
        <v>0.56956376570698308</v>
      </c>
      <c r="ACU184" s="34">
        <v>0.56735677215078906</v>
      </c>
      <c r="ACV184" s="34">
        <v>0.56541004648417603</v>
      </c>
      <c r="ACW184" s="34">
        <v>0.56263085315495098</v>
      </c>
      <c r="ACX184" s="34">
        <v>0.55901597118761204</v>
      </c>
      <c r="ACY184" s="34">
        <v>0.55528678955798094</v>
      </c>
      <c r="ACZ184" s="34">
        <v>0.55140133647338097</v>
      </c>
      <c r="ADA184" s="34">
        <v>0.54774758927507894</v>
      </c>
      <c r="ADB184" s="34">
        <v>0.54438669655641692</v>
      </c>
      <c r="ADC184" s="34">
        <v>0.54104620995751507</v>
      </c>
      <c r="ADD184" s="34">
        <v>0.53805399450732305</v>
      </c>
      <c r="ADE184" s="34">
        <v>0.53584322367124204</v>
      </c>
      <c r="ADF184" s="34">
        <v>0.53446329129082892</v>
      </c>
      <c r="ADG184" s="34">
        <v>0.53291798020265402</v>
      </c>
      <c r="ADH184" s="34">
        <v>0.53038133864781301</v>
      </c>
      <c r="ADI184" s="34">
        <v>0.52724918154551403</v>
      </c>
      <c r="ADJ184" s="34">
        <v>0.52362007697937796</v>
      </c>
      <c r="ADK184" s="34">
        <v>0.51961063121107798</v>
      </c>
      <c r="ADL184" s="34">
        <v>0.51586725895292806</v>
      </c>
      <c r="ADM184" s="34">
        <v>0.51303793569185896</v>
      </c>
      <c r="ADN184" s="34">
        <v>0.51178055172782499</v>
      </c>
      <c r="ADO184" s="34">
        <v>0.51155101611535503</v>
      </c>
      <c r="ADP184" s="34">
        <v>0.51160041204219098</v>
      </c>
      <c r="ADQ184" s="34">
        <v>0.51169906486457295</v>
      </c>
      <c r="ADR184" s="34">
        <v>0.51192836786870699</v>
      </c>
      <c r="ADS184" s="34">
        <v>0.51244497029868807</v>
      </c>
      <c r="ADT184" s="34">
        <v>0.51301071607276194</v>
      </c>
      <c r="ADU184" s="34">
        <v>0.51341482893463097</v>
      </c>
      <c r="ADV184" s="34">
        <v>0.51363286537837904</v>
      </c>
      <c r="ADW184" s="34">
        <v>0.51389185238452595</v>
      </c>
      <c r="ADX184" s="34">
        <v>0.51436805582175404</v>
      </c>
      <c r="ADY184" s="34">
        <v>0.51510700566824297</v>
      </c>
      <c r="ADZ184" s="34">
        <v>0.51588567021430898</v>
      </c>
      <c r="AEA184" s="34">
        <v>0.51660795491512401</v>
      </c>
      <c r="AEB184" s="34">
        <v>0.51717544605899002</v>
      </c>
      <c r="AEC184" s="34">
        <v>0.51760460866955005</v>
      </c>
      <c r="AED184" s="34">
        <v>0.51805083706936506</v>
      </c>
      <c r="AEE184" s="34">
        <v>0.51830109927657997</v>
      </c>
      <c r="AEF184" s="34">
        <v>0.51828730985604299</v>
      </c>
      <c r="AEG184" s="34">
        <v>0.51831830091863995</v>
      </c>
      <c r="AEH184" s="34">
        <v>0.51846952632385201</v>
      </c>
      <c r="AEI184" s="34">
        <v>0.51846318526763502</v>
      </c>
      <c r="AEJ184" s="34">
        <v>0.51851541709093196</v>
      </c>
      <c r="AEK184" s="34">
        <v>0.51837573535717996</v>
      </c>
      <c r="AEL184" s="34">
        <v>0.51756766032863499</v>
      </c>
      <c r="AEM184" s="34">
        <v>0.51623393228530401</v>
      </c>
      <c r="AEN184" s="34">
        <v>0.51440325288242494</v>
      </c>
      <c r="AEO184" s="34">
        <v>0.51247593060752406</v>
      </c>
      <c r="AEP184" s="34">
        <v>0.510791980113524</v>
      </c>
      <c r="AEQ184" s="34">
        <v>0.50927810935821805</v>
      </c>
      <c r="AER184" s="34">
        <v>0.50784737027920202</v>
      </c>
      <c r="AES184" s="34">
        <v>0.50647131722678207</v>
      </c>
      <c r="AET184" s="34">
        <v>0.50487047984276101</v>
      </c>
      <c r="AEU184" s="34">
        <v>0.50318685183918799</v>
      </c>
      <c r="AEV184" s="34">
        <v>0.50180415202138806</v>
      </c>
      <c r="AEW184" s="34">
        <v>0.50066270771111798</v>
      </c>
      <c r="AEX184" s="34">
        <v>0.49968656240163301</v>
      </c>
      <c r="AEY184" s="34">
        <v>0.49883290368664002</v>
      </c>
      <c r="AEZ184" s="34">
        <v>0.49809425807262003</v>
      </c>
      <c r="AFA184" s="34">
        <v>0.49746196194332698</v>
      </c>
      <c r="AFB184" s="34">
        <v>0.49692000806375097</v>
      </c>
      <c r="AFC184" s="34">
        <v>0.49643521444586802</v>
      </c>
      <c r="AFD184" s="34">
        <v>0.49597540488296604</v>
      </c>
      <c r="AFE184" s="34">
        <v>0.495520942916723</v>
      </c>
      <c r="AFF184" s="34">
        <v>0.49509927581451202</v>
      </c>
      <c r="AFG184" t="s">
        <v>843</v>
      </c>
      <c r="AFH184" t="s">
        <v>843</v>
      </c>
      <c r="AFI184" s="34">
        <v>0.63465000000000005</v>
      </c>
      <c r="AFJ184" s="34">
        <v>0.63983999999999996</v>
      </c>
      <c r="AFK184" s="34">
        <v>0.62346999999999997</v>
      </c>
      <c r="AFL184" s="34">
        <v>0.63758999999999999</v>
      </c>
      <c r="AFM184" s="34">
        <v>0.63228000000000006</v>
      </c>
      <c r="AFN184" s="34">
        <v>0.63176999999999994</v>
      </c>
      <c r="AFO184" s="34">
        <v>0.63564999999999994</v>
      </c>
      <c r="AFP184" s="34">
        <v>0.64585999999999999</v>
      </c>
      <c r="AFQ184" s="34">
        <v>0.63885000000000003</v>
      </c>
      <c r="AFR184" s="34">
        <v>0.64644000000000001</v>
      </c>
      <c r="AFS184" s="34">
        <v>0.64790000000000003</v>
      </c>
      <c r="AFT184" s="34">
        <v>0.65563000000000005</v>
      </c>
      <c r="AFU184" s="34">
        <v>0.65938999999999992</v>
      </c>
      <c r="AFV184" s="34">
        <v>0.65406000000000009</v>
      </c>
      <c r="AFW184" s="34">
        <v>0.67130000000000001</v>
      </c>
      <c r="AFX184" s="34">
        <v>0.67584999999999995</v>
      </c>
      <c r="AFY184" s="34">
        <v>0.68432000000000004</v>
      </c>
      <c r="AFZ184" s="34">
        <v>0.68888000000000005</v>
      </c>
      <c r="AGA184" s="34">
        <v>0.65221000000000007</v>
      </c>
      <c r="AGB184" t="s">
        <v>843</v>
      </c>
      <c r="AGC184" t="s">
        <v>843</v>
      </c>
      <c r="AGD184" t="s">
        <v>843</v>
      </c>
      <c r="AGE184" t="s">
        <v>843</v>
      </c>
      <c r="AGF184" s="34">
        <v>-5.4700493812561035E-2</v>
      </c>
      <c r="AGG184" t="s">
        <v>843</v>
      </c>
      <c r="AGH184" t="s">
        <v>843</v>
      </c>
      <c r="AGI184" t="s">
        <v>843</v>
      </c>
      <c r="AGJ184" t="s">
        <v>843</v>
      </c>
      <c r="AGK184" t="s">
        <v>843</v>
      </c>
      <c r="AGL184" t="s">
        <v>843</v>
      </c>
      <c r="AGM184" t="s">
        <v>843</v>
      </c>
      <c r="AGN184" t="s">
        <v>843</v>
      </c>
      <c r="AGO184" s="34">
        <v>0.34600000000000003</v>
      </c>
      <c r="AGP184" s="34">
        <v>2020</v>
      </c>
      <c r="AGQ184" t="s">
        <v>832</v>
      </c>
      <c r="AGR184" t="s">
        <v>843</v>
      </c>
      <c r="AGS184" s="34">
        <v>1.3999999999999999E-2</v>
      </c>
      <c r="AGT184" s="34">
        <v>2020</v>
      </c>
      <c r="AGU184" t="s">
        <v>832</v>
      </c>
      <c r="AGV184" t="s">
        <v>843</v>
      </c>
      <c r="AGW184" s="34">
        <v>3.9E-2</v>
      </c>
      <c r="AGX184" s="34">
        <v>2020</v>
      </c>
      <c r="AGY184" t="s">
        <v>832</v>
      </c>
      <c r="AGZ184" t="s">
        <v>843</v>
      </c>
      <c r="AHA184" s="34">
        <v>0.1</v>
      </c>
      <c r="AHB184" s="34">
        <v>2020</v>
      </c>
      <c r="AHC184" t="s">
        <v>832</v>
      </c>
      <c r="AHD184" t="s">
        <v>843</v>
      </c>
      <c r="AHE184" s="34">
        <v>0.22600000000000001</v>
      </c>
      <c r="AHF184" s="34">
        <v>2020</v>
      </c>
      <c r="AHG184" t="s">
        <v>832</v>
      </c>
      <c r="AHH184" t="s">
        <v>843</v>
      </c>
      <c r="AHI184" t="s">
        <v>830</v>
      </c>
      <c r="AHJ184" s="34">
        <v>0.27245530486106873</v>
      </c>
      <c r="AHK184" s="34">
        <v>0.29444324970245361</v>
      </c>
      <c r="AHL184" s="34">
        <v>0.28276550769805908</v>
      </c>
      <c r="AHM184" s="34">
        <v>0.2718518078327179</v>
      </c>
      <c r="AHN184" s="34">
        <v>0.27389407157897949</v>
      </c>
      <c r="AHO184" t="s">
        <v>843</v>
      </c>
      <c r="AHP184" s="34"/>
      <c r="AHQ184" s="34"/>
      <c r="AHR184" s="34"/>
      <c r="AHS184" s="34"/>
      <c r="AHT184" s="34"/>
      <c r="AHU184" t="s">
        <v>843</v>
      </c>
      <c r="AHV184" s="34">
        <v>0.24940592050552368</v>
      </c>
      <c r="AHW184" s="34">
        <v>0.26143544912338257</v>
      </c>
      <c r="AHX184" s="34">
        <v>0.24354739487171173</v>
      </c>
      <c r="AHY184" s="34">
        <v>0.23050579428672791</v>
      </c>
      <c r="AHZ184" s="34">
        <v>0.22979380190372467</v>
      </c>
      <c r="AIA184" t="s">
        <v>832</v>
      </c>
      <c r="AIB184" t="s">
        <v>843</v>
      </c>
      <c r="AIC184" s="34">
        <v>0.25082477927207947</v>
      </c>
      <c r="AID184" s="34">
        <v>0.26233026385307312</v>
      </c>
      <c r="AIE184" s="34">
        <v>0.24488538503646851</v>
      </c>
      <c r="AIF184" s="34">
        <v>0.22982451319694519</v>
      </c>
      <c r="AIG184" s="34">
        <v>0.23629999160766602</v>
      </c>
      <c r="AIH184" t="s">
        <v>924</v>
      </c>
      <c r="AII184" t="s">
        <v>843</v>
      </c>
      <c r="AIJ184" s="34">
        <v>0.25318950414657593</v>
      </c>
      <c r="AIK184" s="34">
        <v>0.26291200518608093</v>
      </c>
      <c r="AIL184" s="34">
        <v>0.25234401226043701</v>
      </c>
      <c r="AIM184" s="34">
        <v>0.24167400598526001</v>
      </c>
      <c r="AIN184" s="34">
        <v>0.24289000034332275</v>
      </c>
      <c r="AIO184" t="s">
        <v>1607</v>
      </c>
      <c r="AIP184" s="34">
        <v>0.27544501423835754</v>
      </c>
      <c r="AIQ184" t="s">
        <v>843</v>
      </c>
      <c r="AIR184" s="34">
        <v>0.28161999999999998</v>
      </c>
      <c r="AIS184" s="34">
        <v>0.27763000000000004</v>
      </c>
      <c r="AIT184" s="34">
        <v>0.27505000000000002</v>
      </c>
      <c r="AIU184" s="34">
        <v>0.27246999999999999</v>
      </c>
      <c r="AIV184" s="34">
        <v>0.27259</v>
      </c>
      <c r="AIW184" s="34">
        <v>0.27331</v>
      </c>
      <c r="AIX184" t="s">
        <v>843</v>
      </c>
      <c r="AIY184" s="34">
        <v>2.4E-2</v>
      </c>
      <c r="AIZ184" s="34">
        <v>3.6499999999999998E-2</v>
      </c>
      <c r="AJA184" s="34">
        <v>3.7499999999999999E-2</v>
      </c>
      <c r="AJB184" s="34">
        <v>3.7000000000000005E-2</v>
      </c>
      <c r="AJC184" s="34">
        <v>3.5799999999999998E-2</v>
      </c>
      <c r="AJD184" s="34">
        <v>3.5499999999999997E-2</v>
      </c>
      <c r="AJE184" t="s">
        <v>843</v>
      </c>
      <c r="AJF184" s="34">
        <v>3.9226282387971878E-2</v>
      </c>
      <c r="AJG184" s="34">
        <v>3.5569004714488983E-2</v>
      </c>
      <c r="AJH184" s="34">
        <v>3.0826518312096596E-2</v>
      </c>
      <c r="AJI184" s="34">
        <v>4.794258251786232E-2</v>
      </c>
      <c r="AJJ184" s="34">
        <v>4.0445528924465179E-2</v>
      </c>
      <c r="AJK184" t="s">
        <v>830</v>
      </c>
      <c r="AJL184" t="s">
        <v>843</v>
      </c>
      <c r="AJM184" t="s">
        <v>843</v>
      </c>
      <c r="AJN184" s="34">
        <v>3.5693872720003128E-2</v>
      </c>
      <c r="AJO184" s="34">
        <v>2.6589827612042427E-2</v>
      </c>
      <c r="AJP184" s="34">
        <v>3.431537002325058E-2</v>
      </c>
      <c r="AJQ184" s="34">
        <v>3.2401546835899353E-2</v>
      </c>
      <c r="AJR184" s="34">
        <v>4.6809062361717224E-2</v>
      </c>
      <c r="AJS184" t="s">
        <v>832</v>
      </c>
      <c r="AJT184" t="s">
        <v>843</v>
      </c>
      <c r="AJU184" t="s">
        <v>843</v>
      </c>
      <c r="AJV184" t="s">
        <v>843</v>
      </c>
      <c r="AJW184" s="34">
        <v>4.6663355082273483E-2</v>
      </c>
      <c r="AJX184" s="34">
        <v>4.2387388646602631E-2</v>
      </c>
      <c r="AJY184" s="34">
        <v>3.5867463797330856E-2</v>
      </c>
      <c r="AJZ184" s="34">
        <v>5.3470682352781296E-2</v>
      </c>
      <c r="AKA184" s="34">
        <v>4.5920722186565399E-2</v>
      </c>
      <c r="AKB184" t="s">
        <v>830</v>
      </c>
      <c r="AKC184" t="s">
        <v>843</v>
      </c>
      <c r="AKD184" t="s">
        <v>843</v>
      </c>
      <c r="AKE184" t="s">
        <v>843</v>
      </c>
      <c r="AKF184" s="34">
        <v>4.2521920055150986E-2</v>
      </c>
      <c r="AKG184" s="34">
        <v>3.3041756600141525E-2</v>
      </c>
      <c r="AKH184" s="34">
        <v>3.9962787181138992E-2</v>
      </c>
      <c r="AKI184" s="34">
        <v>3.8961149752140045E-2</v>
      </c>
      <c r="AKJ184" s="34">
        <v>5.5382058024406433E-2</v>
      </c>
      <c r="AKK184" t="s">
        <v>832</v>
      </c>
      <c r="AKL184" t="s">
        <v>843</v>
      </c>
      <c r="AKM184" s="34">
        <v>15660</v>
      </c>
      <c r="AKN184" t="s">
        <v>832</v>
      </c>
      <c r="AKO184" t="s">
        <v>843</v>
      </c>
      <c r="AKP184" s="34">
        <v>11238.65625</v>
      </c>
      <c r="AKQ184" t="s">
        <v>830</v>
      </c>
      <c r="AKR184" t="s">
        <v>843</v>
      </c>
      <c r="AKS184" s="34">
        <v>12279.5695705611</v>
      </c>
      <c r="AKT184" t="s">
        <v>832</v>
      </c>
      <c r="AKU184" t="s">
        <v>843</v>
      </c>
      <c r="AKV184" s="34">
        <v>15892.118525698799</v>
      </c>
      <c r="AKW184" t="s">
        <v>832</v>
      </c>
      <c r="AKX184" t="s">
        <v>843</v>
      </c>
      <c r="AKY184" s="34">
        <v>0.21779143810272217</v>
      </c>
      <c r="AKZ184" s="34">
        <v>0.23909170925617218</v>
      </c>
      <c r="ALA184" s="34">
        <v>0.24882204830646515</v>
      </c>
      <c r="ALB184" s="34">
        <v>0.23731443285942078</v>
      </c>
      <c r="ALC184" s="34">
        <v>0.22697803378105164</v>
      </c>
      <c r="ALD184" t="s">
        <v>830</v>
      </c>
      <c r="ALE184" t="s">
        <v>843</v>
      </c>
      <c r="ALF184" t="s">
        <v>843</v>
      </c>
      <c r="ALG184" t="s">
        <v>843</v>
      </c>
      <c r="ALH184" s="34">
        <v>0.19603809714317322</v>
      </c>
      <c r="ALI184" s="34">
        <v>0.20808219909667969</v>
      </c>
      <c r="ALJ184" s="34">
        <v>0.21294943988323212</v>
      </c>
      <c r="ALK184" s="34">
        <v>0.20056577026844025</v>
      </c>
      <c r="ALL184" s="34">
        <v>0.18125380575656891</v>
      </c>
      <c r="ALM184" t="s">
        <v>832</v>
      </c>
    </row>
    <row r="185" spans="1:1001">
      <c r="A185" t="s">
        <v>422</v>
      </c>
      <c r="B185" t="s">
        <v>132</v>
      </c>
      <c r="C185" t="s">
        <v>365</v>
      </c>
      <c r="D185" s="34">
        <v>3.2099951058626175E-2</v>
      </c>
      <c r="E185" t="s">
        <v>432</v>
      </c>
      <c r="F185" s="34">
        <v>4.3266307562589645E-2</v>
      </c>
      <c r="G185" t="s">
        <v>1464</v>
      </c>
      <c r="H185" s="34">
        <v>3.3384256064891815E-2</v>
      </c>
      <c r="I185" t="s">
        <v>1294</v>
      </c>
      <c r="J185" s="34">
        <v>3.4211944788694382E-2</v>
      </c>
      <c r="K185" t="s">
        <v>1521</v>
      </c>
      <c r="L185" s="34"/>
      <c r="M185" t="s">
        <v>432</v>
      </c>
      <c r="N185" s="34">
        <v>0.61969983577728271</v>
      </c>
      <c r="O185" s="34"/>
      <c r="P185" t="s">
        <v>1459</v>
      </c>
      <c r="Q185" s="34"/>
      <c r="R185" t="s">
        <v>1459</v>
      </c>
      <c r="S185" s="34">
        <v>0.62256067991256714</v>
      </c>
      <c r="T185" t="s">
        <v>432</v>
      </c>
      <c r="U185" s="34">
        <v>0.61969983577728271</v>
      </c>
      <c r="V185" t="s">
        <v>432</v>
      </c>
      <c r="W185" t="s">
        <v>843</v>
      </c>
      <c r="X185" t="s">
        <v>1464</v>
      </c>
      <c r="Y185" s="34">
        <v>0.65714794397354126</v>
      </c>
      <c r="Z185" s="34">
        <v>0.68567204475402832</v>
      </c>
      <c r="AA185" t="s">
        <v>1464</v>
      </c>
      <c r="AB185" s="34">
        <v>0.65714794397354126</v>
      </c>
      <c r="AC185" t="s">
        <v>1464</v>
      </c>
      <c r="AD185" s="34">
        <v>0.64975321292877197</v>
      </c>
      <c r="AE185" t="s">
        <v>1464</v>
      </c>
      <c r="AF185" s="34">
        <v>0.64273262023925781</v>
      </c>
      <c r="AG185" t="s">
        <v>1464</v>
      </c>
      <c r="AH185" t="s">
        <v>843</v>
      </c>
      <c r="AI185" t="s">
        <v>1294</v>
      </c>
      <c r="AJ185" s="34">
        <v>0.59131747484207153</v>
      </c>
      <c r="AK185" s="34">
        <v>0.64404392242431641</v>
      </c>
      <c r="AL185" t="s">
        <v>1294</v>
      </c>
      <c r="AM185" s="34">
        <v>0.59131747484207153</v>
      </c>
      <c r="AN185" t="s">
        <v>1294</v>
      </c>
      <c r="AO185" s="34">
        <v>0.57782047986984253</v>
      </c>
      <c r="AP185" t="s">
        <v>1294</v>
      </c>
      <c r="AQ185" s="34">
        <v>0.56096851825714111</v>
      </c>
      <c r="AR185" t="s">
        <v>1294</v>
      </c>
      <c r="AS185" t="s">
        <v>843</v>
      </c>
      <c r="AT185" t="s">
        <v>1521</v>
      </c>
      <c r="AU185" s="34">
        <v>0.53920120000839233</v>
      </c>
      <c r="AV185" s="34">
        <v>0.56583058834075928</v>
      </c>
      <c r="AW185" t="s">
        <v>1521</v>
      </c>
      <c r="AX185" s="34">
        <v>0.53920120000839233</v>
      </c>
      <c r="AY185" t="s">
        <v>1521</v>
      </c>
      <c r="AZ185" s="34">
        <v>0.5792805552482605</v>
      </c>
      <c r="BA185" t="s">
        <v>1521</v>
      </c>
      <c r="BB185" s="34">
        <v>0.54326319694519043</v>
      </c>
      <c r="BC185" t="s">
        <v>1521</v>
      </c>
      <c r="BD185" t="s">
        <v>843</v>
      </c>
      <c r="BE185" s="34">
        <v>0.43821477992556057</v>
      </c>
      <c r="BF185" t="s">
        <v>1594</v>
      </c>
      <c r="BG185" t="s">
        <v>843</v>
      </c>
      <c r="BH185" t="s">
        <v>432</v>
      </c>
      <c r="BI185" s="34">
        <v>3.4814233779907227</v>
      </c>
      <c r="BJ185" t="s">
        <v>819</v>
      </c>
      <c r="BK185" s="34">
        <v>2.1297981739044189</v>
      </c>
      <c r="BL185" t="s">
        <v>1294</v>
      </c>
      <c r="BM185" s="34">
        <v>3.6131272315979004</v>
      </c>
      <c r="BN185" t="s">
        <v>1521</v>
      </c>
      <c r="BO185" s="34">
        <v>4.7976326942443848</v>
      </c>
      <c r="BP185" t="s">
        <v>843</v>
      </c>
      <c r="BQ185" s="34">
        <v>3.2561030387878418</v>
      </c>
      <c r="BR185" t="s">
        <v>830</v>
      </c>
      <c r="BS185" s="34"/>
      <c r="BT185" t="s">
        <v>843</v>
      </c>
      <c r="BU185" s="34">
        <v>3.5033483505249023</v>
      </c>
      <c r="BV185" t="s">
        <v>1565</v>
      </c>
      <c r="BW185" t="s">
        <v>843</v>
      </c>
      <c r="BX185" s="34">
        <v>3.5033929347991943</v>
      </c>
      <c r="BY185" t="s">
        <v>924</v>
      </c>
      <c r="BZ185" t="s">
        <v>843</v>
      </c>
      <c r="CA185" t="s">
        <v>432</v>
      </c>
      <c r="CB185" s="34">
        <v>6.0522835701704025E-3</v>
      </c>
      <c r="CC185" s="34">
        <v>6.0062361881136894E-3</v>
      </c>
      <c r="CD185" s="34">
        <v>2.7323572430759668E-3</v>
      </c>
      <c r="CE185" s="34">
        <v>2.6990720070898533E-3</v>
      </c>
      <c r="CF185" s="34">
        <v>2.6990566402673721E-3</v>
      </c>
      <c r="CG185" t="s">
        <v>843</v>
      </c>
      <c r="CH185" t="s">
        <v>819</v>
      </c>
      <c r="CI185" s="34">
        <v>8.0862082540988922E-3</v>
      </c>
      <c r="CJ185" s="34">
        <v>5.089915357530117E-3</v>
      </c>
      <c r="CK185" s="34">
        <v>4.3118316680192947E-3</v>
      </c>
      <c r="CL185" s="34">
        <v>4.4168583117425442E-3</v>
      </c>
      <c r="CM185" s="34">
        <v>4.4753258116543293E-3</v>
      </c>
      <c r="CN185" t="s">
        <v>843</v>
      </c>
      <c r="CO185" t="s">
        <v>1294</v>
      </c>
      <c r="CP185" s="34">
        <v>6.3336850143969059E-3</v>
      </c>
      <c r="CQ185" s="34">
        <v>4.2747054249048233E-3</v>
      </c>
      <c r="CR185" s="34">
        <v>4.4319042935967445E-3</v>
      </c>
      <c r="CS185" s="34">
        <v>4.5001255348324776E-3</v>
      </c>
      <c r="CT185" s="34">
        <v>4.5498316176235676E-3</v>
      </c>
      <c r="CU185" t="s">
        <v>843</v>
      </c>
      <c r="CV185" t="s">
        <v>1521</v>
      </c>
      <c r="CW185" s="34">
        <v>4.9549257382750511E-3</v>
      </c>
      <c r="CX185" s="34">
        <v>4.39120689406991E-3</v>
      </c>
      <c r="CY185" s="34">
        <v>4.4834078289568424E-3</v>
      </c>
      <c r="CZ185" s="34">
        <v>4.5499573461711407E-3</v>
      </c>
      <c r="DA185" s="34">
        <v>4.6002366580069065E-3</v>
      </c>
      <c r="DB185" t="s">
        <v>843</v>
      </c>
      <c r="DC185" s="34">
        <v>9.6083908081054688</v>
      </c>
      <c r="DD185" s="34">
        <v>10.863912582397461</v>
      </c>
      <c r="DE185" s="34">
        <v>11.352595329284668</v>
      </c>
      <c r="DF185" s="34">
        <v>11.661918640136719</v>
      </c>
      <c r="DG185" s="34">
        <v>11.986687660217285</v>
      </c>
      <c r="DH185" t="s">
        <v>1464</v>
      </c>
      <c r="DI185" t="s">
        <v>843</v>
      </c>
      <c r="DJ185" s="34">
        <v>10.323466300964355</v>
      </c>
      <c r="DK185" s="34">
        <v>11.243365287780762</v>
      </c>
      <c r="DL185" s="34">
        <v>11.534564018249512</v>
      </c>
      <c r="DM185" s="34">
        <v>11.855422973632813</v>
      </c>
      <c r="DN185" s="34">
        <v>12.186314582824707</v>
      </c>
      <c r="DO185" t="s">
        <v>1294</v>
      </c>
      <c r="DP185" t="s">
        <v>843</v>
      </c>
      <c r="DQ185" s="34">
        <v>12.321243286132813</v>
      </c>
      <c r="DR185" t="s">
        <v>1521</v>
      </c>
      <c r="DS185" t="s">
        <v>843</v>
      </c>
      <c r="DT185" t="s">
        <v>843</v>
      </c>
      <c r="DU185" s="34">
        <v>12.2</v>
      </c>
      <c r="DV185" t="s">
        <v>1461</v>
      </c>
      <c r="DW185" t="s">
        <v>843</v>
      </c>
      <c r="DX185" t="s">
        <v>843</v>
      </c>
      <c r="DY185" t="s">
        <v>432</v>
      </c>
      <c r="DZ185" s="34">
        <v>-2.725992351770401E-3</v>
      </c>
      <c r="EA185" s="34">
        <v>3.1875558197498322E-2</v>
      </c>
      <c r="EB185" s="34">
        <v>3.8926173001527786E-2</v>
      </c>
      <c r="EC185" s="34">
        <v>2.4600841104984283E-2</v>
      </c>
      <c r="ED185" s="34">
        <v>3.4477971494197845E-2</v>
      </c>
      <c r="EE185" t="s">
        <v>843</v>
      </c>
      <c r="EF185" t="s">
        <v>819</v>
      </c>
      <c r="EG185" s="34">
        <v>1.3302095234394073E-2</v>
      </c>
      <c r="EH185" s="34">
        <v>2.6735035702586174E-2</v>
      </c>
      <c r="EI185" s="34">
        <v>1.7178535461425781E-2</v>
      </c>
      <c r="EJ185" s="34">
        <v>1.0342145338654518E-2</v>
      </c>
      <c r="EK185" s="34">
        <v>-9.1491322964429855E-3</v>
      </c>
      <c r="EL185" t="s">
        <v>843</v>
      </c>
      <c r="EM185" t="s">
        <v>1294</v>
      </c>
      <c r="EN185" s="34">
        <v>1.2396743521094322E-2</v>
      </c>
      <c r="EO185" s="34">
        <v>1.2800197117030621E-2</v>
      </c>
      <c r="EP185" s="34">
        <v>8.3020515739917755E-3</v>
      </c>
      <c r="EQ185" s="34">
        <v>6.5421424806118011E-3</v>
      </c>
      <c r="ER185" s="34">
        <v>2.109631709754467E-2</v>
      </c>
      <c r="ES185" t="s">
        <v>843</v>
      </c>
      <c r="ET185" t="s">
        <v>1521</v>
      </c>
      <c r="EU185" s="34">
        <v>2.5553485378623009E-2</v>
      </c>
      <c r="EV185" s="34">
        <v>1.3413950800895691E-2</v>
      </c>
      <c r="EW185" s="34">
        <v>9.7676031291484833E-3</v>
      </c>
      <c r="EX185" s="34">
        <v>3.2127774320542812E-3</v>
      </c>
      <c r="EY185" s="34">
        <v>1.1729496531188488E-2</v>
      </c>
      <c r="EZ185" t="s">
        <v>843</v>
      </c>
      <c r="FA185" t="s">
        <v>1594</v>
      </c>
      <c r="FB185" s="34">
        <v>1.7790691927075386E-2</v>
      </c>
      <c r="FC185" s="34">
        <v>5.0257015973329544E-3</v>
      </c>
      <c r="FD185" s="34">
        <v>1.2853944208472967E-3</v>
      </c>
      <c r="FE185" s="34">
        <v>8.0373324453830719E-3</v>
      </c>
      <c r="FF185" s="34">
        <v>8.507472462952137E-3</v>
      </c>
      <c r="FG185" t="s">
        <v>843</v>
      </c>
      <c r="FH185" s="34"/>
      <c r="FI185" s="34"/>
      <c r="FJ185" s="34"/>
      <c r="FK185" s="34"/>
      <c r="FL185" s="34"/>
      <c r="FM185" t="s">
        <v>843</v>
      </c>
      <c r="FN185" t="s">
        <v>843</v>
      </c>
      <c r="FO185" s="34">
        <v>0.75238000000000005</v>
      </c>
      <c r="FP185" t="s">
        <v>1462</v>
      </c>
      <c r="FQ185" t="s">
        <v>843</v>
      </c>
      <c r="FR185" t="s">
        <v>843</v>
      </c>
      <c r="FS185" s="34">
        <v>0.80364999999999998</v>
      </c>
      <c r="FT185" t="s">
        <v>1462</v>
      </c>
      <c r="FU185" t="s">
        <v>843</v>
      </c>
      <c r="FV185" t="s">
        <v>843</v>
      </c>
      <c r="FW185" s="34">
        <v>0.70456999999999992</v>
      </c>
      <c r="FX185" t="s">
        <v>1462</v>
      </c>
      <c r="FY185" t="s">
        <v>843</v>
      </c>
      <c r="FZ185" s="34">
        <v>5.9843532741069794E-2</v>
      </c>
      <c r="GA185" s="34">
        <v>4.6606127172708511E-2</v>
      </c>
      <c r="GB185" s="34">
        <v>3.612043708562851E-2</v>
      </c>
      <c r="GC185" s="34">
        <v>3.9489418268203735E-2</v>
      </c>
      <c r="GD185" s="34">
        <v>3.8751702755689621E-2</v>
      </c>
      <c r="GE185" t="s">
        <v>830</v>
      </c>
      <c r="GF185" t="s">
        <v>843</v>
      </c>
      <c r="GG185" s="34">
        <v>6.3118025660514832E-2</v>
      </c>
      <c r="GH185" s="34">
        <v>4.8499088734388351E-2</v>
      </c>
      <c r="GI185" s="34">
        <v>3.6444354802370071E-2</v>
      </c>
      <c r="GJ185" s="34">
        <v>3.9574950933456421E-2</v>
      </c>
      <c r="GK185" s="34">
        <v>3.876124694943428E-2</v>
      </c>
      <c r="GL185" t="s">
        <v>832</v>
      </c>
      <c r="GM185" t="s">
        <v>843</v>
      </c>
      <c r="GN185" s="34">
        <v>0.28692281246185303</v>
      </c>
      <c r="GO185" t="s">
        <v>832</v>
      </c>
      <c r="GP185" t="s">
        <v>843</v>
      </c>
      <c r="GQ185" t="s">
        <v>843</v>
      </c>
      <c r="GR185" s="34">
        <v>2.2111132740974426E-2</v>
      </c>
      <c r="GS185" s="34">
        <v>2.453889325261116E-2</v>
      </c>
      <c r="GT185" s="34">
        <v>1.9187046214938164E-2</v>
      </c>
      <c r="GU185" s="34">
        <v>1.4567557722330093E-2</v>
      </c>
      <c r="GV185" s="34">
        <v>1.888517290353775E-2</v>
      </c>
      <c r="GW185" t="s">
        <v>832</v>
      </c>
      <c r="GX185" t="s">
        <v>843</v>
      </c>
      <c r="GY185" t="s">
        <v>843</v>
      </c>
      <c r="GZ185" t="s">
        <v>843</v>
      </c>
      <c r="HA185" t="s">
        <v>843</v>
      </c>
      <c r="HB185" t="s">
        <v>843</v>
      </c>
      <c r="HC185" t="s">
        <v>843</v>
      </c>
      <c r="HD185" t="s">
        <v>843</v>
      </c>
      <c r="HE185" t="s">
        <v>843</v>
      </c>
      <c r="HF185" t="s">
        <v>843</v>
      </c>
      <c r="HG185" t="s">
        <v>843</v>
      </c>
      <c r="HH185" s="34">
        <v>146844839</v>
      </c>
      <c r="HI185" s="34">
        <v>146235530</v>
      </c>
      <c r="HJ185" s="34">
        <v>145590136</v>
      </c>
      <c r="HK185" s="34">
        <v>144946723</v>
      </c>
      <c r="HL185" s="34">
        <v>144353636</v>
      </c>
      <c r="HM185" s="34">
        <v>143800049</v>
      </c>
      <c r="HN185" s="34">
        <v>143338669</v>
      </c>
      <c r="HO185" s="34">
        <v>143117693</v>
      </c>
      <c r="HP185" s="34">
        <v>143086549</v>
      </c>
      <c r="HQ185" s="34">
        <v>143163643</v>
      </c>
      <c r="HR185" s="34">
        <v>143242599</v>
      </c>
      <c r="HS185" s="34">
        <v>143364543</v>
      </c>
      <c r="HT185" s="34">
        <v>143629362</v>
      </c>
      <c r="HU185" s="34">
        <v>143956866</v>
      </c>
      <c r="HV185" s="34">
        <v>144285070</v>
      </c>
      <c r="HW185" s="34">
        <v>144668389</v>
      </c>
      <c r="HX185" s="34">
        <v>145109157</v>
      </c>
      <c r="HY185" s="34">
        <v>145452536</v>
      </c>
      <c r="HZ185" s="34">
        <v>145652293</v>
      </c>
      <c r="IA185" s="34">
        <v>145742286</v>
      </c>
      <c r="IB185" s="34">
        <v>145617329</v>
      </c>
      <c r="IC185" s="34">
        <v>145102755</v>
      </c>
      <c r="ID185" s="34">
        <v>144713314</v>
      </c>
      <c r="IE185" s="34">
        <v>144444359</v>
      </c>
      <c r="IF185" s="34">
        <v>143957079</v>
      </c>
      <c r="IG185" s="34">
        <v>143494210</v>
      </c>
      <c r="IH185" s="34">
        <v>143065413</v>
      </c>
      <c r="II185" s="34">
        <v>142662574</v>
      </c>
      <c r="IJ185" s="34">
        <v>142263180</v>
      </c>
      <c r="IK185" s="34">
        <v>141854940</v>
      </c>
      <c r="IL185" s="34">
        <v>141432741</v>
      </c>
      <c r="IM185" s="34">
        <v>141000041</v>
      </c>
      <c r="IN185" s="34">
        <v>140559555</v>
      </c>
      <c r="IO185" s="34">
        <v>140115666</v>
      </c>
      <c r="IP185" s="34">
        <v>139670938</v>
      </c>
      <c r="IQ185" s="34">
        <v>139227987</v>
      </c>
      <c r="IR185" s="34">
        <v>138790761</v>
      </c>
      <c r="IS185" s="34">
        <v>138360672</v>
      </c>
      <c r="IT185" s="34">
        <v>137938508</v>
      </c>
      <c r="IU185" s="34">
        <v>137521801</v>
      </c>
      <c r="IV185" s="34">
        <v>137110991</v>
      </c>
      <c r="IW185" s="34">
        <v>136709408</v>
      </c>
      <c r="IX185" s="34">
        <v>136317799</v>
      </c>
      <c r="IY185" s="34">
        <v>135935122</v>
      </c>
      <c r="IZ185" s="34">
        <v>135554900</v>
      </c>
      <c r="JA185" s="34">
        <v>135171274</v>
      </c>
      <c r="JB185" s="34">
        <v>134783212</v>
      </c>
      <c r="JC185" s="34">
        <v>134390857</v>
      </c>
      <c r="JD185" s="34">
        <v>133988174</v>
      </c>
      <c r="JE185" s="34">
        <v>133568298.00000001</v>
      </c>
      <c r="JF185" s="34">
        <v>133133035</v>
      </c>
      <c r="JG185" s="34">
        <v>132680696</v>
      </c>
      <c r="JH185" s="34">
        <v>132208665.00000001</v>
      </c>
      <c r="JI185" s="34">
        <v>131720511.99999999</v>
      </c>
      <c r="JJ185" s="34">
        <v>131217864.99999999</v>
      </c>
      <c r="JK185" s="34">
        <v>130700222</v>
      </c>
      <c r="JL185" s="34">
        <v>130169445</v>
      </c>
      <c r="JM185" s="34">
        <v>129627234</v>
      </c>
      <c r="JN185" s="34">
        <v>129076299</v>
      </c>
      <c r="JO185" s="34">
        <v>128519549</v>
      </c>
      <c r="JP185" s="34">
        <v>127957595</v>
      </c>
      <c r="JQ185" s="34">
        <v>127393455</v>
      </c>
      <c r="JR185" s="34">
        <v>126828583</v>
      </c>
      <c r="JS185" s="34">
        <v>126266229</v>
      </c>
      <c r="JT185" s="34">
        <v>125708193</v>
      </c>
      <c r="JU185" s="34">
        <v>125152477</v>
      </c>
      <c r="JV185" s="34">
        <v>124601187</v>
      </c>
      <c r="JW185" s="34">
        <v>124056898</v>
      </c>
      <c r="JX185" s="34">
        <v>123525046</v>
      </c>
      <c r="JY185" s="34">
        <v>123004018</v>
      </c>
      <c r="JZ185" s="34">
        <v>122489972</v>
      </c>
      <c r="KA185" s="34">
        <v>121987126</v>
      </c>
      <c r="KB185" s="34">
        <v>121497299</v>
      </c>
      <c r="KC185" s="34">
        <v>121020281</v>
      </c>
      <c r="KD185" s="34">
        <v>120554337</v>
      </c>
      <c r="KE185" s="34">
        <v>120100789</v>
      </c>
      <c r="KF185" s="34">
        <v>119660728</v>
      </c>
      <c r="KG185" s="34">
        <v>119232643</v>
      </c>
      <c r="KH185" s="34">
        <v>118818000</v>
      </c>
      <c r="KI185" s="34">
        <v>118417124</v>
      </c>
      <c r="KJ185" s="34">
        <v>118030379</v>
      </c>
      <c r="KK185" s="34">
        <v>117656213</v>
      </c>
      <c r="KL185" s="34">
        <v>117292124</v>
      </c>
      <c r="KM185" s="34">
        <v>116940031</v>
      </c>
      <c r="KN185" s="34">
        <v>116601011</v>
      </c>
      <c r="KO185" s="34">
        <v>116274231</v>
      </c>
      <c r="KP185" s="34">
        <v>115958095</v>
      </c>
      <c r="KQ185" s="34">
        <v>115652642</v>
      </c>
      <c r="KR185" s="34">
        <v>115356684</v>
      </c>
      <c r="KS185" s="34">
        <v>115068352</v>
      </c>
      <c r="KT185" s="34">
        <v>114785573</v>
      </c>
      <c r="KU185" s="34">
        <v>114508299</v>
      </c>
      <c r="KV185" s="34">
        <v>114237495</v>
      </c>
      <c r="KW185" s="34">
        <v>113969018</v>
      </c>
      <c r="KX185" s="34">
        <v>113699861</v>
      </c>
      <c r="KY185" s="34">
        <v>113429989</v>
      </c>
      <c r="KZ185" s="34">
        <v>113158372</v>
      </c>
      <c r="LA185" s="34">
        <v>112885713</v>
      </c>
      <c r="LB185" s="34">
        <v>112612788</v>
      </c>
      <c r="LC185" s="34">
        <v>112339929</v>
      </c>
      <c r="LD185" s="34">
        <v>112068747</v>
      </c>
      <c r="LE185" t="s">
        <v>843</v>
      </c>
      <c r="LF185" t="s">
        <v>843</v>
      </c>
      <c r="LG185" t="s">
        <v>843</v>
      </c>
      <c r="LH185" s="34">
        <v>-3.3418138045817614E-3</v>
      </c>
      <c r="LI185" s="34">
        <v>-4.1579711250960827E-3</v>
      </c>
      <c r="LJ185" s="34">
        <v>-4.4231549836695194E-3</v>
      </c>
      <c r="LK185" s="34">
        <v>-4.4291387312114239E-3</v>
      </c>
      <c r="LL185" s="34">
        <v>-4.1001527570188046E-3</v>
      </c>
      <c r="LM185" s="34">
        <v>-3.8423084188252687E-3</v>
      </c>
      <c r="LN185" s="34">
        <v>-3.2136412337422371E-3</v>
      </c>
      <c r="LO185" s="34">
        <v>-1.5428251354023814E-3</v>
      </c>
      <c r="LP185" s="34">
        <v>-2.1763479162473232E-4</v>
      </c>
      <c r="LQ185" s="34">
        <v>5.386476987041533E-4</v>
      </c>
      <c r="LR185" s="34">
        <v>5.5135670118033886E-4</v>
      </c>
      <c r="LS185" s="34">
        <v>8.5094885434955359E-4</v>
      </c>
      <c r="LT185" s="34">
        <v>1.8454683013260365E-3</v>
      </c>
      <c r="LU185" s="34">
        <v>2.2776066325604916E-3</v>
      </c>
      <c r="LV185" s="34">
        <v>2.2772822994738817E-3</v>
      </c>
      <c r="LW185" s="34">
        <v>2.6531554758548737E-3</v>
      </c>
      <c r="LX185" s="34">
        <v>3.042115131393075E-3</v>
      </c>
      <c r="LY185" s="34">
        <v>2.3635542020201683E-3</v>
      </c>
      <c r="LZ185" s="34">
        <v>1.3724061427637935E-3</v>
      </c>
      <c r="MA185" s="34">
        <v>6.176710594445467E-4</v>
      </c>
      <c r="MB185" s="34">
        <v>-8.577510598115623E-4</v>
      </c>
      <c r="MC185" s="34">
        <v>-3.5399999469518661E-3</v>
      </c>
      <c r="MD185" s="34">
        <v>-2.6875061448663473E-3</v>
      </c>
      <c r="ME185" s="34">
        <v>-1.8602658528834581E-3</v>
      </c>
      <c r="MF185" s="34">
        <v>-3.3791819587349892E-3</v>
      </c>
      <c r="MG185" s="34">
        <v>-3.2205067109316587E-3</v>
      </c>
      <c r="MH185" s="34">
        <v>-2.9927266295999289E-3</v>
      </c>
      <c r="MI185" s="34">
        <v>-2.8197397477924824E-3</v>
      </c>
      <c r="MJ185" s="34">
        <v>-2.8034970164299011E-3</v>
      </c>
      <c r="MK185" s="34">
        <v>-2.8737364336848259E-3</v>
      </c>
      <c r="ML185" s="34">
        <v>-2.98071070574224E-3</v>
      </c>
      <c r="MM185" s="34">
        <v>-3.0640943441540003E-3</v>
      </c>
      <c r="MN185" s="34">
        <v>-3.1289032194763422E-3</v>
      </c>
      <c r="MO185" s="34">
        <v>-3.1630108132958412E-3</v>
      </c>
      <c r="MP185" s="34">
        <v>-3.1790540087968111E-3</v>
      </c>
      <c r="MQ185" s="34">
        <v>-3.176429308950901E-3</v>
      </c>
      <c r="MR185" s="34">
        <v>-3.1453012488782406E-3</v>
      </c>
      <c r="MS185" s="34">
        <v>-3.1036415603011847E-3</v>
      </c>
      <c r="MT185" s="34">
        <v>-3.0558493454009295E-3</v>
      </c>
      <c r="MU185" s="34">
        <v>-3.0255343299359083E-3</v>
      </c>
      <c r="MV185" s="34">
        <v>-2.9917061328887939E-3</v>
      </c>
      <c r="MW185" s="34">
        <v>-2.933187410235405E-3</v>
      </c>
      <c r="MX185" s="34">
        <v>-2.8686465229839087E-3</v>
      </c>
      <c r="MY185" s="34">
        <v>-2.8111892752349377E-3</v>
      </c>
      <c r="MZ185" s="34">
        <v>-2.8010034002363682E-3</v>
      </c>
      <c r="NA185" s="34">
        <v>-2.834053710103035E-3</v>
      </c>
      <c r="NB185" s="34">
        <v>-2.8750200290232897E-3</v>
      </c>
      <c r="NC185" s="34">
        <v>-2.9152531642466784E-3</v>
      </c>
      <c r="ND185" s="34">
        <v>-3.0008552130311728E-3</v>
      </c>
      <c r="NE185" s="34">
        <v>-3.1385996844619513E-3</v>
      </c>
      <c r="NF185" s="34">
        <v>-3.2640511635690928E-3</v>
      </c>
      <c r="NG185" s="34">
        <v>-3.403431735932827E-3</v>
      </c>
      <c r="NH185" s="34">
        <v>-3.5639898851513863E-3</v>
      </c>
      <c r="NI185" s="34">
        <v>-3.6991252563893795E-3</v>
      </c>
      <c r="NJ185" s="34">
        <v>-3.8233110681176186E-3</v>
      </c>
      <c r="NK185" s="34">
        <v>-3.9527141489088535E-3</v>
      </c>
      <c r="NL185" s="34">
        <v>-4.0692943148314953E-3</v>
      </c>
      <c r="NM185" s="34">
        <v>-4.1741239838302135E-3</v>
      </c>
      <c r="NN185" s="34">
        <v>-4.2592058889567852E-3</v>
      </c>
      <c r="NO185" s="34">
        <v>-4.3226694688200951E-3</v>
      </c>
      <c r="NP185" s="34">
        <v>-4.382105078548193E-3</v>
      </c>
      <c r="NQ185" s="34">
        <v>-4.4185519218444824E-3</v>
      </c>
      <c r="NR185" s="34">
        <v>-4.4439337216317654E-3</v>
      </c>
      <c r="NS185" s="34">
        <v>-4.4438280165195465E-3</v>
      </c>
      <c r="NT185" s="34">
        <v>-4.4293138198554516E-3</v>
      </c>
      <c r="NU185" s="34">
        <v>-4.430482629686594E-3</v>
      </c>
      <c r="NV185" s="34">
        <v>-4.4146771542727947E-3</v>
      </c>
      <c r="NW185" s="34">
        <v>-4.3778177350759506E-3</v>
      </c>
      <c r="NX185" s="34">
        <v>-4.2963782325387001E-3</v>
      </c>
      <c r="NY185" s="34">
        <v>-4.2269155383110046E-3</v>
      </c>
      <c r="NZ185" s="34">
        <v>-4.1878558695316315E-3</v>
      </c>
      <c r="OA185" s="34">
        <v>-4.113650880753994E-3</v>
      </c>
      <c r="OB185" s="34">
        <v>-4.0234825573861599E-3</v>
      </c>
      <c r="OC185" s="34">
        <v>-3.9338888600468636E-3</v>
      </c>
      <c r="OD185" s="34">
        <v>-3.857562318444252E-3</v>
      </c>
      <c r="OE185" s="34">
        <v>-3.7692822515964508E-3</v>
      </c>
      <c r="OF185" s="34">
        <v>-3.6708267871290445E-3</v>
      </c>
      <c r="OG185" s="34">
        <v>-3.5839041229337454E-3</v>
      </c>
      <c r="OH185" s="34">
        <v>-3.4836572594940662E-3</v>
      </c>
      <c r="OI185" s="34">
        <v>-3.3795703202486038E-3</v>
      </c>
      <c r="OJ185" s="34">
        <v>-3.2712998799979687E-3</v>
      </c>
      <c r="OK185" s="34">
        <v>-3.1751175411045551E-3</v>
      </c>
      <c r="OL185" s="34">
        <v>-3.0993137042969465E-3</v>
      </c>
      <c r="OM185" s="34">
        <v>-3.0063614249229431E-3</v>
      </c>
      <c r="ON185" s="34">
        <v>-2.9033033642917871E-3</v>
      </c>
      <c r="OO185" s="34">
        <v>-2.806483069434762E-3</v>
      </c>
      <c r="OP185" s="34">
        <v>-2.7225855737924576E-3</v>
      </c>
      <c r="OQ185" s="34">
        <v>-2.6376426685601473E-3</v>
      </c>
      <c r="OR185" s="34">
        <v>-2.5623049587011337E-3</v>
      </c>
      <c r="OS185" s="34">
        <v>-2.5026113726198673E-3</v>
      </c>
      <c r="OT185" s="34">
        <v>-2.4605118669569492E-3</v>
      </c>
      <c r="OU185" s="34">
        <v>-2.4185045622289181E-3</v>
      </c>
      <c r="OV185" s="34">
        <v>-2.3677297867834568E-3</v>
      </c>
      <c r="OW185" s="34">
        <v>-2.3529313039034605E-3</v>
      </c>
      <c r="OX185" s="34">
        <v>-2.3644613102078438E-3</v>
      </c>
      <c r="OY185" s="34">
        <v>-2.37636873498559E-3</v>
      </c>
      <c r="OZ185" s="34">
        <v>-2.3974499199539423E-3</v>
      </c>
      <c r="PA185" s="34">
        <v>-2.4124421179294586E-3</v>
      </c>
      <c r="PB185" s="34">
        <v>-2.4206382222473621E-3</v>
      </c>
      <c r="PC185" s="34">
        <v>-2.4259244091808796E-3</v>
      </c>
      <c r="PD185" s="34">
        <v>-2.4168596137315035E-3</v>
      </c>
      <c r="PE185" t="s">
        <v>1300</v>
      </c>
      <c r="PF185" t="s">
        <v>843</v>
      </c>
      <c r="PG185" t="s">
        <v>843</v>
      </c>
      <c r="PH185" t="s">
        <v>843</v>
      </c>
      <c r="PI185" t="s">
        <v>843</v>
      </c>
      <c r="PJ185" t="s">
        <v>1300</v>
      </c>
      <c r="PK185" s="34">
        <v>0.46702784299850464</v>
      </c>
      <c r="PL185" s="34">
        <v>0.46656778454780579</v>
      </c>
      <c r="PM185" s="34">
        <v>0.46601516008377075</v>
      </c>
      <c r="PN185" s="34">
        <v>0.46532812714576721</v>
      </c>
      <c r="PO185" s="34">
        <v>0.46451270580291748</v>
      </c>
      <c r="PP185" s="34">
        <v>0.46364670991897583</v>
      </c>
      <c r="PQ185" s="34">
        <v>0.46291419863700867</v>
      </c>
      <c r="PR185" s="34">
        <v>0.4625244140625</v>
      </c>
      <c r="PS185" s="34">
        <v>0.46235144138336182</v>
      </c>
      <c r="PT185" s="34">
        <v>0.46229952573776245</v>
      </c>
      <c r="PU185" s="34">
        <v>0.46239656209945679</v>
      </c>
      <c r="PV185" s="34">
        <v>0.46262502670288086</v>
      </c>
      <c r="PW185" s="34">
        <v>0.46293151378631592</v>
      </c>
      <c r="PX185" s="34">
        <v>0.46326082944869995</v>
      </c>
      <c r="PY185" s="34">
        <v>0.46353733539581299</v>
      </c>
      <c r="PZ185" s="34">
        <v>0.46373975276947021</v>
      </c>
      <c r="QA185" s="34">
        <v>0.463926762342453</v>
      </c>
      <c r="QB185" s="34">
        <v>0.46412670612335205</v>
      </c>
      <c r="QC185" s="34">
        <v>0.46432381868362427</v>
      </c>
      <c r="QD185" s="34">
        <v>0.46449878811836243</v>
      </c>
      <c r="QE185" s="34">
        <v>0.4645269513130188</v>
      </c>
      <c r="QF185" s="34">
        <v>0.46444782614707947</v>
      </c>
      <c r="QG185" s="34">
        <v>0.464424729347229</v>
      </c>
      <c r="QH185" s="34">
        <v>0.46445316076278687</v>
      </c>
      <c r="QI185" s="34">
        <v>0.46451276540756226</v>
      </c>
      <c r="QJ185" s="34">
        <v>0.464578777551651</v>
      </c>
      <c r="QK185" s="34">
        <v>0.46465420722961426</v>
      </c>
      <c r="QL185" s="34">
        <v>0.46473872661590576</v>
      </c>
      <c r="QM185" s="34">
        <v>0.46482834219932556</v>
      </c>
      <c r="QN185" s="34">
        <v>0.46492165327072144</v>
      </c>
      <c r="QO185" s="34">
        <v>0.46502012014389038</v>
      </c>
      <c r="QP185" s="34">
        <v>0.46512815356254578</v>
      </c>
      <c r="QQ185" s="34">
        <v>0.46524909138679504</v>
      </c>
      <c r="QR185" s="34">
        <v>0.46538755297660828</v>
      </c>
      <c r="QS185" s="34">
        <v>0.46554544568061829</v>
      </c>
      <c r="QT185" s="34">
        <v>0.46572640538215637</v>
      </c>
      <c r="QU185" s="34">
        <v>0.46593385934829712</v>
      </c>
      <c r="QV185" s="34">
        <v>0.4661700427532196</v>
      </c>
      <c r="QW185" s="34">
        <v>0.46643748879432678</v>
      </c>
      <c r="QX185" s="34">
        <v>0.46673557162284851</v>
      </c>
      <c r="QY185" s="34">
        <v>0.46706366539001465</v>
      </c>
      <c r="QZ185" s="34">
        <v>0.46742233633995056</v>
      </c>
      <c r="RA185" s="34">
        <v>0.46781128644943237</v>
      </c>
      <c r="RB185" s="34">
        <v>0.46822875738143921</v>
      </c>
      <c r="RC185" s="34">
        <v>0.46867009997367859</v>
      </c>
      <c r="RD185" s="34">
        <v>0.46912872791290283</v>
      </c>
      <c r="RE185" s="34">
        <v>0.46960070729255676</v>
      </c>
      <c r="RF185" s="34">
        <v>0.47008121013641357</v>
      </c>
      <c r="RG185" s="34">
        <v>0.47056406736373901</v>
      </c>
      <c r="RH185" s="34">
        <v>0.47104302048683167</v>
      </c>
      <c r="RI185" s="34">
        <v>0.47151553630828857</v>
      </c>
      <c r="RJ185" s="34">
        <v>0.47198212146759033</v>
      </c>
      <c r="RK185" s="34">
        <v>0.47243964672088623</v>
      </c>
      <c r="RL185" s="34">
        <v>0.47288689017295837</v>
      </c>
      <c r="RM185" s="34">
        <v>0.47332477569580078</v>
      </c>
      <c r="RN185" s="34">
        <v>0.47375431656837463</v>
      </c>
      <c r="RO185" s="34">
        <v>0.47417792677879333</v>
      </c>
      <c r="RP185" s="34">
        <v>0.47459691762924194</v>
      </c>
      <c r="RQ185" s="34">
        <v>0.47501355409622192</v>
      </c>
      <c r="RR185" s="34">
        <v>0.47542932629585266</v>
      </c>
      <c r="RS185" s="34">
        <v>0.47584730386734009</v>
      </c>
      <c r="RT185" s="34">
        <v>0.47627010941505432</v>
      </c>
      <c r="RU185" s="34">
        <v>0.47669953107833862</v>
      </c>
      <c r="RV185" s="34">
        <v>0.47714042663574219</v>
      </c>
      <c r="RW185" s="34">
        <v>0.47759443521499634</v>
      </c>
      <c r="RX185" s="34">
        <v>0.47806039452552795</v>
      </c>
      <c r="RY185" s="34">
        <v>0.4785417914390564</v>
      </c>
      <c r="RZ185" s="34">
        <v>0.47903940081596375</v>
      </c>
      <c r="SA185" s="34">
        <v>0.47955235838890076</v>
      </c>
      <c r="SB185" s="34">
        <v>0.48008129000663757</v>
      </c>
      <c r="SC185" s="34">
        <v>0.48062369227409363</v>
      </c>
      <c r="SD185" s="34">
        <v>0.48117852210998535</v>
      </c>
      <c r="SE185" s="34">
        <v>0.48174175620079041</v>
      </c>
      <c r="SF185" s="34">
        <v>0.48231020569801331</v>
      </c>
      <c r="SG185" s="34">
        <v>0.48288172483444214</v>
      </c>
      <c r="SH185" s="34">
        <v>0.48345100879669189</v>
      </c>
      <c r="SI185" s="34">
        <v>0.48401448130607605</v>
      </c>
      <c r="SJ185" s="34">
        <v>0.48456880450248718</v>
      </c>
      <c r="SK185" s="34">
        <v>0.48510941863059998</v>
      </c>
      <c r="SL185" s="34">
        <v>0.48563191294670105</v>
      </c>
      <c r="SM185" s="34">
        <v>0.48613360524177551</v>
      </c>
      <c r="SN185" s="34">
        <v>0.48661282658576965</v>
      </c>
      <c r="SO185" s="34">
        <v>0.48706579208374023</v>
      </c>
      <c r="SP185" s="34">
        <v>0.48748859763145447</v>
      </c>
      <c r="SQ185" s="34">
        <v>0.48787826299667358</v>
      </c>
      <c r="SR185" s="34">
        <v>0.48823389410972595</v>
      </c>
      <c r="SS185" s="34">
        <v>0.4885576069355011</v>
      </c>
      <c r="ST185" s="34">
        <v>0.48884904384613037</v>
      </c>
      <c r="SU185" s="34">
        <v>0.48910826444625854</v>
      </c>
      <c r="SV185" s="34">
        <v>0.48933777213096619</v>
      </c>
      <c r="SW185" s="34">
        <v>0.4895402193069458</v>
      </c>
      <c r="SX185" s="34">
        <v>0.48971986770629883</v>
      </c>
      <c r="SY185" s="34">
        <v>0.48988121747970581</v>
      </c>
      <c r="SZ185" s="34">
        <v>0.49002650380134583</v>
      </c>
      <c r="TA185" s="34">
        <v>0.49015888571739197</v>
      </c>
      <c r="TB185" s="34">
        <v>0.49028313159942627</v>
      </c>
      <c r="TC185" s="34">
        <v>0.49040272831916809</v>
      </c>
      <c r="TD185" s="34">
        <v>0.49051803350448608</v>
      </c>
      <c r="TE185" s="34">
        <v>0.49063354730606079</v>
      </c>
      <c r="TF185" s="34">
        <v>0.49075499176979065</v>
      </c>
      <c r="TG185" s="34">
        <v>0.49087956547737122</v>
      </c>
      <c r="TH185" t="s">
        <v>843</v>
      </c>
      <c r="TI185" t="s">
        <v>843</v>
      </c>
      <c r="TJ185" t="s">
        <v>1300</v>
      </c>
      <c r="TK185" s="34">
        <v>0.69330592204197206</v>
      </c>
      <c r="TL185" s="34">
        <v>0.69992733400724405</v>
      </c>
      <c r="TM185" s="34">
        <v>0.70564804367773903</v>
      </c>
      <c r="TN185" s="34">
        <v>0.70863253565460893</v>
      </c>
      <c r="TO185" s="34">
        <v>0.70930184706500299</v>
      </c>
      <c r="TP185" s="34">
        <v>0.70995835088359993</v>
      </c>
      <c r="TQ185" s="34">
        <v>0.71083822119207796</v>
      </c>
      <c r="TR185" s="34">
        <v>0.71250311098852093</v>
      </c>
      <c r="TS185" s="34">
        <v>0.71545073045265795</v>
      </c>
      <c r="TT185" s="34">
        <v>0.71833057852544302</v>
      </c>
      <c r="TU185" s="34">
        <v>0.72048459899837491</v>
      </c>
      <c r="TV185" s="34">
        <v>0.71942758091666903</v>
      </c>
      <c r="TW185" s="34">
        <v>0.71471406382770097</v>
      </c>
      <c r="TX185" s="34">
        <v>0.70914447387316704</v>
      </c>
      <c r="TY185" s="34">
        <v>0.70250374484345501</v>
      </c>
      <c r="TZ185" s="34">
        <v>0.69533472963698106</v>
      </c>
      <c r="UA185" s="34">
        <v>0.68886519921298006</v>
      </c>
      <c r="UB185" s="34">
        <v>0.68309979139861798</v>
      </c>
      <c r="UC185" s="34">
        <v>0.67853044949498498</v>
      </c>
      <c r="UD185" s="34">
        <v>0.67432165955486101</v>
      </c>
      <c r="UE185" s="34">
        <v>0.67013461931489804</v>
      </c>
      <c r="UF185" s="34">
        <v>0.66686972276990897</v>
      </c>
      <c r="UG185" s="34">
        <v>0.66497820304218902</v>
      </c>
      <c r="UH185" s="34">
        <v>0.66266438276070005</v>
      </c>
      <c r="UI185" s="34">
        <v>0.65933746703535701</v>
      </c>
      <c r="UJ185" s="34">
        <v>0.6556833512655319</v>
      </c>
      <c r="UK185" s="34">
        <v>0.652693902149872</v>
      </c>
      <c r="UL185" s="34">
        <v>0.65165244511972598</v>
      </c>
      <c r="UM185" s="34">
        <v>0.65175461896832798</v>
      </c>
      <c r="UN185" s="34">
        <v>0.65278063403086095</v>
      </c>
      <c r="UO185" s="34">
        <v>0.65467281016635293</v>
      </c>
      <c r="UP185" s="34">
        <v>0.65702492242537702</v>
      </c>
      <c r="UQ185" s="34">
        <v>0.65907471157306008</v>
      </c>
      <c r="UR185" s="34">
        <v>0.66026135150369303</v>
      </c>
      <c r="US185" s="34">
        <v>0.66060285690713005</v>
      </c>
      <c r="UT185" s="34">
        <v>0.65967652035362701</v>
      </c>
      <c r="UU185" s="34">
        <v>0.65800049306595998</v>
      </c>
      <c r="UV185" s="34">
        <v>0.65600775032370606</v>
      </c>
      <c r="UW185" s="34">
        <v>0.65369000873925598</v>
      </c>
      <c r="UX185" s="34">
        <v>0.65109322921098201</v>
      </c>
      <c r="UY185" s="34">
        <v>0.64786575716603201</v>
      </c>
      <c r="UZ185" s="34">
        <v>0.64430090413272501</v>
      </c>
      <c r="VA185" s="34">
        <v>0.64068514398224297</v>
      </c>
      <c r="VB185" s="34">
        <v>0.63676270374319699</v>
      </c>
      <c r="VC185" s="34">
        <v>0.63251114997498703</v>
      </c>
      <c r="VD185" s="34">
        <v>0.62756944063266507</v>
      </c>
      <c r="VE185" s="34">
        <v>0.62243681727958799</v>
      </c>
      <c r="VF185" s="34">
        <v>0.61739924390838608</v>
      </c>
      <c r="VG185" s="34">
        <v>0.61159048115541303</v>
      </c>
      <c r="VH185" s="34">
        <v>0.60561134424277807</v>
      </c>
      <c r="VI185" s="34">
        <v>0.59974613738806393</v>
      </c>
      <c r="VJ185" s="34">
        <v>0.59374680094287002</v>
      </c>
      <c r="VK185" s="34">
        <v>0.58779360485862897</v>
      </c>
      <c r="VL185" s="34">
        <v>0.58233497452545602</v>
      </c>
      <c r="VM185" s="34">
        <v>0.57773329492900993</v>
      </c>
      <c r="VN185" s="34">
        <v>0.57378048294363304</v>
      </c>
      <c r="VO185" s="34">
        <v>0.57110831962139796</v>
      </c>
      <c r="VP185" s="34">
        <v>0.57019078645155696</v>
      </c>
      <c r="VQ185" s="34">
        <v>0.57084796190643805</v>
      </c>
      <c r="VR185" s="34">
        <v>0.57247456405435504</v>
      </c>
      <c r="VS185" s="34">
        <v>0.57445122904017099</v>
      </c>
      <c r="VT185" s="34">
        <v>0.57694300081215699</v>
      </c>
      <c r="VU185" s="34">
        <v>0.57993553953080301</v>
      </c>
      <c r="VV185" s="34">
        <v>0.58294796306936503</v>
      </c>
      <c r="VW185" s="34">
        <v>0.58587448234181505</v>
      </c>
      <c r="VX185" s="34">
        <v>0.58860196190923197</v>
      </c>
      <c r="VY185" s="34">
        <v>0.59102306144162198</v>
      </c>
      <c r="VZ185" s="34">
        <v>0.59306364974133208</v>
      </c>
      <c r="WA185" s="34">
        <v>0.59443412959978092</v>
      </c>
      <c r="WB185" s="34">
        <v>0.59540173149222497</v>
      </c>
      <c r="WC185" s="34">
        <v>0.59614943417572197</v>
      </c>
      <c r="WD185" s="34">
        <v>0.59673174446293598</v>
      </c>
      <c r="WE185" s="34">
        <v>0.59669356763516801</v>
      </c>
      <c r="WF185" s="34">
        <v>0.59569974640986101</v>
      </c>
      <c r="WG185" s="34">
        <v>0.59419398742081808</v>
      </c>
      <c r="WH185" s="34">
        <v>0.59259505364281995</v>
      </c>
      <c r="WI185" s="34">
        <v>0.59047580092243901</v>
      </c>
      <c r="WJ185" s="34">
        <v>0.58738601055752804</v>
      </c>
      <c r="WK185" s="34">
        <v>0.58384741194030998</v>
      </c>
      <c r="WL185" s="34">
        <v>0.58018369454742003</v>
      </c>
      <c r="WM185" s="34">
        <v>0.57627049802267605</v>
      </c>
      <c r="WN185" s="34">
        <v>0.57241774995589201</v>
      </c>
      <c r="WO185" s="34">
        <v>0.56950903625890492</v>
      </c>
      <c r="WP185" s="34">
        <v>0.56770547817066397</v>
      </c>
      <c r="WQ185" s="34">
        <v>0.56668762932081296</v>
      </c>
      <c r="WR185" s="34">
        <v>0.56629666292955294</v>
      </c>
      <c r="WS185" s="34">
        <v>0.56627768850462801</v>
      </c>
      <c r="WT185" s="34">
        <v>0.56652977283476103</v>
      </c>
      <c r="WU185" s="34">
        <v>0.56692233802420999</v>
      </c>
      <c r="WV185" s="34">
        <v>0.56742773011743397</v>
      </c>
      <c r="WW185" s="34">
        <v>0.56809105269701399</v>
      </c>
      <c r="WX185" s="34">
        <v>0.56889690589151098</v>
      </c>
      <c r="WY185" s="34">
        <v>0.56978136206505603</v>
      </c>
      <c r="WZ185" s="34">
        <v>0.57071506486087298</v>
      </c>
      <c r="XA185" s="34">
        <v>0.57168997330612403</v>
      </c>
      <c r="XB185" s="34">
        <v>0.57267458355887402</v>
      </c>
      <c r="XC185" s="34">
        <v>0.57361154606567</v>
      </c>
      <c r="XD185" s="34">
        <v>0.57443947501824499</v>
      </c>
      <c r="XE185" s="34">
        <v>0.57511398450096995</v>
      </c>
      <c r="XF185" s="34">
        <v>0.57560758038396298</v>
      </c>
      <c r="XG185" s="34">
        <v>0.57587364398803498</v>
      </c>
      <c r="XH185" t="s">
        <v>843</v>
      </c>
      <c r="XI185" t="s">
        <v>1300</v>
      </c>
      <c r="XJ185" s="34">
        <v>0.63326338626037804</v>
      </c>
      <c r="XK185" s="34">
        <v>0.63964810179971998</v>
      </c>
      <c r="XL185" s="34">
        <v>0.64906246241482191</v>
      </c>
      <c r="XM185" s="34">
        <v>0.65983017311757397</v>
      </c>
      <c r="XN185" s="34">
        <v>0.66901119252371599</v>
      </c>
      <c r="XO185" s="34">
        <v>0.67629994452818298</v>
      </c>
      <c r="XP185" s="34">
        <v>0.67989901943347908</v>
      </c>
      <c r="XQ185" s="34">
        <v>0.679553442773843</v>
      </c>
      <c r="XR185" s="34">
        <v>0.67713901255665898</v>
      </c>
      <c r="XS185" s="34">
        <v>0.67278488086531896</v>
      </c>
      <c r="XT185" s="34">
        <v>0.66778949256568598</v>
      </c>
      <c r="XU185" s="34">
        <v>0.66226188389643104</v>
      </c>
      <c r="XV185" s="34">
        <v>0.65519124146774399</v>
      </c>
      <c r="XW185" s="34">
        <v>0.64780115454861298</v>
      </c>
      <c r="XX185" s="34">
        <v>0.63984007146408106</v>
      </c>
      <c r="XY185" s="34">
        <v>0.63167718819459207</v>
      </c>
      <c r="XZ185" s="34">
        <v>0.62433159068083999</v>
      </c>
      <c r="YA185" s="34">
        <v>0.61762003929584308</v>
      </c>
      <c r="YB185" s="34">
        <v>0.61172351612660003</v>
      </c>
      <c r="YC185" s="34">
        <v>0.60642846096695502</v>
      </c>
      <c r="YD185" s="34">
        <v>0.60116207598191207</v>
      </c>
      <c r="YE185" s="34">
        <v>0.59682065306065302</v>
      </c>
      <c r="YF185" s="34">
        <v>0.59507382990344604</v>
      </c>
      <c r="YG185" s="34">
        <v>0.59369600927094701</v>
      </c>
      <c r="YH185" s="34">
        <v>0.59191444344294597</v>
      </c>
      <c r="YI185" s="34">
        <v>0.59092533419989601</v>
      </c>
      <c r="YJ185" s="34">
        <v>0.59105118373002197</v>
      </c>
      <c r="YK185" s="34">
        <v>0.59278657557101599</v>
      </c>
      <c r="YL185" s="34">
        <v>0.59514169233690095</v>
      </c>
      <c r="YM185" s="34">
        <v>0.59753243490310404</v>
      </c>
      <c r="YN185" s="34">
        <v>0.59949630404179199</v>
      </c>
      <c r="YO185" s="34">
        <v>0.60103754508837293</v>
      </c>
      <c r="YP185" s="34">
        <v>0.60170649515180097</v>
      </c>
      <c r="YQ185" s="34">
        <v>0.60124625893010408</v>
      </c>
      <c r="YR185" s="34">
        <v>0.59994904738182198</v>
      </c>
      <c r="YS185" s="34">
        <v>0.59757719545280796</v>
      </c>
      <c r="YT185" s="34">
        <v>0.59470843093544101</v>
      </c>
      <c r="YU185" s="34">
        <v>0.59170944691671701</v>
      </c>
      <c r="YV185" s="34">
        <v>0.58836065560459705</v>
      </c>
      <c r="YW185" s="34">
        <v>0.58461366790855207</v>
      </c>
      <c r="YX185" s="34">
        <v>0.58000540963196701</v>
      </c>
      <c r="YY185" s="34">
        <v>0.57500643783416006</v>
      </c>
      <c r="YZ185" s="34">
        <v>0.56991353502592301</v>
      </c>
      <c r="ZA185" s="34">
        <v>0.56378364291968497</v>
      </c>
      <c r="ZB185" s="34">
        <v>0.55721439963728903</v>
      </c>
      <c r="ZC185" s="34">
        <v>0.55052347716469496</v>
      </c>
      <c r="ZD185" s="34">
        <v>0.543452036148241</v>
      </c>
      <c r="ZE185" s="34">
        <v>0.53618644235597102</v>
      </c>
      <c r="ZF185" s="34">
        <v>0.52927312648231595</v>
      </c>
      <c r="ZG185" s="34">
        <v>0.52317959835050099</v>
      </c>
      <c r="ZH185" s="34">
        <v>0.517707043935414</v>
      </c>
      <c r="ZI185" s="34">
        <v>0.51353280703898596</v>
      </c>
      <c r="ZJ185" s="34">
        <v>0.51118653422295202</v>
      </c>
      <c r="ZK185" s="34">
        <v>0.51050554297875794</v>
      </c>
      <c r="ZL185" s="34">
        <v>0.51090839650530806</v>
      </c>
      <c r="ZM185" s="34">
        <v>0.51182750477654104</v>
      </c>
      <c r="ZN185" s="34">
        <v>0.51348181595150799</v>
      </c>
      <c r="ZO185" s="34">
        <v>0.51586923470109702</v>
      </c>
      <c r="ZP185" s="34">
        <v>0.51854987522321994</v>
      </c>
      <c r="ZQ185" s="34">
        <v>0.52142087551762595</v>
      </c>
      <c r="ZR185" s="34">
        <v>0.52429238168983905</v>
      </c>
      <c r="ZS185" s="34">
        <v>0.52706012437193106</v>
      </c>
      <c r="ZT185" s="34">
        <v>0.52966867677742402</v>
      </c>
      <c r="ZU185" s="34">
        <v>0.53174193552576898</v>
      </c>
      <c r="ZV185" s="34">
        <v>0.53347076192559695</v>
      </c>
      <c r="ZW185" s="34">
        <v>0.53504096447088301</v>
      </c>
      <c r="ZX185" s="34">
        <v>0.53647827207296206</v>
      </c>
      <c r="ZY185" s="34">
        <v>0.53727032761503402</v>
      </c>
      <c r="ZZ185" s="34">
        <v>0.53705052440518597</v>
      </c>
      <c r="AAA185" s="34">
        <v>0.53624315563514002</v>
      </c>
      <c r="AAB185" s="34">
        <v>0.535272422137544</v>
      </c>
      <c r="AAC185" s="34">
        <v>0.53366722895004504</v>
      </c>
      <c r="AAD185" s="34">
        <v>0.53093996982986402</v>
      </c>
      <c r="AAE185" s="34">
        <v>0.52761796377080794</v>
      </c>
      <c r="AAF185" s="34">
        <v>0.52405054276873297</v>
      </c>
      <c r="AAG185" s="34">
        <v>0.52013197848350501</v>
      </c>
      <c r="AAH185" s="34">
        <v>0.51617667529075806</v>
      </c>
      <c r="AAI185" s="34">
        <v>0.51308659240238397</v>
      </c>
      <c r="AAJ185" s="34">
        <v>0.51102002016117098</v>
      </c>
      <c r="AAK185" s="34">
        <v>0.50969296045392898</v>
      </c>
      <c r="AAL185" s="34">
        <v>0.50897404349169295</v>
      </c>
      <c r="AAM185" s="34">
        <v>0.50859973493877597</v>
      </c>
      <c r="AAN185" s="34">
        <v>0.50849896366443192</v>
      </c>
      <c r="AAO185" s="34">
        <v>0.50859826388878604</v>
      </c>
      <c r="AAP185" s="34">
        <v>0.50886623959032395</v>
      </c>
      <c r="AAQ185" s="34">
        <v>0.50929807482450695</v>
      </c>
      <c r="AAR185" s="34">
        <v>0.50992346416177303</v>
      </c>
      <c r="AAS185" s="34">
        <v>0.51071458877696896</v>
      </c>
      <c r="AAT185" s="34">
        <v>0.51160533099235106</v>
      </c>
      <c r="AAU185" s="34">
        <v>0.51256674603528996</v>
      </c>
      <c r="AAV185" s="34">
        <v>0.51359193894514898</v>
      </c>
      <c r="AAW185" s="34">
        <v>0.514627878630875</v>
      </c>
      <c r="AAX185" s="34">
        <v>0.515607165580793</v>
      </c>
      <c r="AAY185" s="34">
        <v>0.51649567604416802</v>
      </c>
      <c r="AAZ185" s="34">
        <v>0.517255491631604</v>
      </c>
      <c r="ABA185" s="34">
        <v>0.51783906759508302</v>
      </c>
      <c r="ABB185" s="34">
        <v>0.51820033908670804</v>
      </c>
      <c r="ABC185" s="34">
        <v>0.518294137371068</v>
      </c>
      <c r="ABD185" s="34">
        <v>0.51811519612623702</v>
      </c>
      <c r="ABE185" s="34">
        <v>0.51769771228136696</v>
      </c>
      <c r="ABF185" s="34">
        <v>0.51702961166760597</v>
      </c>
      <c r="ABG185" t="s">
        <v>843</v>
      </c>
      <c r="ABH185" t="s">
        <v>843</v>
      </c>
      <c r="ABI185" t="s">
        <v>1300</v>
      </c>
      <c r="ABJ185" s="34">
        <v>0.60956481078643798</v>
      </c>
      <c r="ABK185" s="34">
        <v>0.61399982407148301</v>
      </c>
      <c r="ABL185" s="34">
        <v>0.617744640276507</v>
      </c>
      <c r="ABM185" s="34">
        <v>0.62080305403249103</v>
      </c>
      <c r="ABN185" s="34">
        <v>0.62322076659288006</v>
      </c>
      <c r="ABO185" s="34">
        <v>0.62596754878029404</v>
      </c>
      <c r="ABP185" s="34">
        <v>0.629943626726435</v>
      </c>
      <c r="ABQ185" s="34">
        <v>0.63626832288304103</v>
      </c>
      <c r="ABR185" s="34">
        <v>0.64477854937992807</v>
      </c>
      <c r="ABS185" s="34">
        <v>0.65324160198968895</v>
      </c>
      <c r="ABT185" s="34">
        <v>0.66035851527659006</v>
      </c>
      <c r="ABU185" s="34">
        <v>0.66379876669993199</v>
      </c>
      <c r="ABV185" s="34">
        <v>0.6630300460430929</v>
      </c>
      <c r="ABW185" s="34">
        <v>0.65996704526757299</v>
      </c>
      <c r="ABX185" s="34">
        <v>0.65493787056415498</v>
      </c>
      <c r="ABY185" s="34">
        <v>0.64890444156081495</v>
      </c>
      <c r="ABZ185" s="34">
        <v>0.64283229087614502</v>
      </c>
      <c r="ACA185" s="34">
        <v>0.63676385470515295</v>
      </c>
      <c r="ACB185" s="34">
        <v>0.63131462211622902</v>
      </c>
      <c r="ACC185" s="34">
        <v>0.62595403290862994</v>
      </c>
      <c r="ACD185" s="34">
        <v>0.62061160186715003</v>
      </c>
      <c r="ACE185" s="34">
        <v>0.61626801641360995</v>
      </c>
      <c r="ACF185" s="34">
        <v>0.61289107096255202</v>
      </c>
      <c r="ACG185" s="34">
        <v>0.60907701836940498</v>
      </c>
      <c r="ACH185" s="34">
        <v>0.60443090681365808</v>
      </c>
      <c r="ACI185" s="34">
        <v>0.59943991468366598</v>
      </c>
      <c r="ACJ185" s="34">
        <v>0.59459882314602897</v>
      </c>
      <c r="ACK185" s="34">
        <v>0.59119836646435997</v>
      </c>
      <c r="ACL185" s="34">
        <v>0.58928286437403199</v>
      </c>
      <c r="ACM185" s="34">
        <v>0.58853390798891503</v>
      </c>
      <c r="ACN185" s="34">
        <v>0.58838515687113802</v>
      </c>
      <c r="ACO185" s="34">
        <v>0.58914308755413802</v>
      </c>
      <c r="ACP185" s="34">
        <v>0.59133262199310299</v>
      </c>
      <c r="ACQ185" s="34">
        <v>0.59403809992238799</v>
      </c>
      <c r="ACR185" s="34">
        <v>0.59670424925225196</v>
      </c>
      <c r="ACS185" s="34">
        <v>0.59891284286111202</v>
      </c>
      <c r="ACT185" s="34">
        <v>0.60064519856388299</v>
      </c>
      <c r="ACU185" s="34">
        <v>0.60141877020726398</v>
      </c>
      <c r="ACV185" s="34">
        <v>0.60099939967452698</v>
      </c>
      <c r="ACW185" s="34">
        <v>0.59970694391938606</v>
      </c>
      <c r="ACX185" s="34">
        <v>0.59733482999915</v>
      </c>
      <c r="ACY185" s="34">
        <v>0.59445036659638495</v>
      </c>
      <c r="ACZ185" s="34">
        <v>0.59141053696366297</v>
      </c>
      <c r="ADA185" s="34">
        <v>0.58802289002257602</v>
      </c>
      <c r="ADB185" s="34">
        <v>0.58426266559061102</v>
      </c>
      <c r="ADC185" s="34">
        <v>0.57971835265723104</v>
      </c>
      <c r="ADD185" s="34">
        <v>0.57485403300820603</v>
      </c>
      <c r="ADE185" s="34">
        <v>0.56995276099772196</v>
      </c>
      <c r="ADF185" s="34">
        <v>0.56414440562547097</v>
      </c>
      <c r="ADG185" s="34">
        <v>0.55800080644884797</v>
      </c>
      <c r="ADH185" s="34">
        <v>0.55179185616853099</v>
      </c>
      <c r="ADI185" s="34">
        <v>0.54527976151587199</v>
      </c>
      <c r="ADJ185" s="34">
        <v>0.53865812629852305</v>
      </c>
      <c r="ADK185" s="34">
        <v>0.53241218421622893</v>
      </c>
      <c r="ADL185" s="34">
        <v>0.52696151168135497</v>
      </c>
      <c r="ADM185" s="34">
        <v>0.52212909018624298</v>
      </c>
      <c r="ADN185" s="34">
        <v>0.51855551047329096</v>
      </c>
      <c r="ADO185" s="34">
        <v>0.51673421111492701</v>
      </c>
      <c r="ADP185" s="34">
        <v>0.51651163504265196</v>
      </c>
      <c r="ADQ185" s="34">
        <v>0.51731952668663506</v>
      </c>
      <c r="ADR185" s="34">
        <v>0.51860280541142201</v>
      </c>
      <c r="ADS185" s="34">
        <v>0.52056794236184301</v>
      </c>
      <c r="ADT185" s="34">
        <v>0.52321150066301891</v>
      </c>
      <c r="ADU185" s="34">
        <v>0.52610076364916203</v>
      </c>
      <c r="ADV185" s="34">
        <v>0.52913616378210104</v>
      </c>
      <c r="ADW185" s="34">
        <v>0.53213844501056107</v>
      </c>
      <c r="ADX185" s="34">
        <v>0.53500698592863305</v>
      </c>
      <c r="ADY185" s="34">
        <v>0.53768117941462201</v>
      </c>
      <c r="ADZ185" s="34">
        <v>0.53977981299525402</v>
      </c>
      <c r="AEA185" s="34">
        <v>0.541499414846348</v>
      </c>
      <c r="AEB185" s="34">
        <v>0.54302996330181197</v>
      </c>
      <c r="AEC185" s="34">
        <v>0.54438420001795895</v>
      </c>
      <c r="AED185" s="34">
        <v>0.545062197411739</v>
      </c>
      <c r="AEE185" s="34">
        <v>0.54473401220769802</v>
      </c>
      <c r="AEF185" s="34">
        <v>0.54381734709462404</v>
      </c>
      <c r="AEG185" s="34">
        <v>0.54270332062514592</v>
      </c>
      <c r="AEH185" s="34">
        <v>0.54094656878175396</v>
      </c>
      <c r="AEI185" s="34">
        <v>0.53808933011742399</v>
      </c>
      <c r="AEJ185" s="34">
        <v>0.53464258586511493</v>
      </c>
      <c r="AEK185" s="34">
        <v>0.53094222251167</v>
      </c>
      <c r="AEL185" s="34">
        <v>0.52689262959535399</v>
      </c>
      <c r="AEM185" s="34">
        <v>0.52281544399692903</v>
      </c>
      <c r="AEN185" s="34">
        <v>0.51959815733237102</v>
      </c>
      <c r="AEO185" s="34">
        <v>0.51739218147893196</v>
      </c>
      <c r="AEP185" s="34">
        <v>0.51591462187236092</v>
      </c>
      <c r="AEQ185" s="34">
        <v>0.51504036178059098</v>
      </c>
      <c r="AER185" s="34">
        <v>0.51451203557629999</v>
      </c>
      <c r="AES185" s="34">
        <v>0.51424919458389906</v>
      </c>
      <c r="AET185" s="34">
        <v>0.51419438773049297</v>
      </c>
      <c r="AEU185" s="34">
        <v>0.51432924195494401</v>
      </c>
      <c r="AEV185" s="34">
        <v>0.51465269071749997</v>
      </c>
      <c r="AEW185" s="34">
        <v>0.51518756295558998</v>
      </c>
      <c r="AEX185" s="34">
        <v>0.51590314108340696</v>
      </c>
      <c r="AEY185" s="34">
        <v>0.51674706015278604</v>
      </c>
      <c r="AEZ185" s="34">
        <v>0.51769542180882699</v>
      </c>
      <c r="AFA185" s="34">
        <v>0.51873316976724193</v>
      </c>
      <c r="AFB185" s="34">
        <v>0.51981250437301907</v>
      </c>
      <c r="AFC185" s="34">
        <v>0.52086747894807806</v>
      </c>
      <c r="AFD185" s="34">
        <v>0.52184253922457502</v>
      </c>
      <c r="AFE185" s="34">
        <v>0.522685751729976</v>
      </c>
      <c r="AFF185" s="34">
        <v>0.52334236625603403</v>
      </c>
      <c r="AFG185" t="s">
        <v>843</v>
      </c>
      <c r="AFH185" t="s">
        <v>843</v>
      </c>
      <c r="AFI185" s="34">
        <v>0.69924999999999993</v>
      </c>
      <c r="AFJ185" s="34">
        <v>0.70879999999999999</v>
      </c>
      <c r="AFK185" s="34">
        <v>0.71480999999999995</v>
      </c>
      <c r="AFL185" s="34">
        <v>0.71992999999999996</v>
      </c>
      <c r="AFM185" s="34">
        <v>0.72921999999999998</v>
      </c>
      <c r="AFN185" s="34">
        <v>0.73224999999999996</v>
      </c>
      <c r="AFO185" s="34">
        <v>0.72978999999999994</v>
      </c>
      <c r="AFP185" s="34">
        <v>0.72677000000000003</v>
      </c>
      <c r="AFQ185" s="34">
        <v>0.72933000000000003</v>
      </c>
      <c r="AFR185" s="34">
        <v>0.73119000000000001</v>
      </c>
      <c r="AFS185" s="34">
        <v>0.73224999999999996</v>
      </c>
      <c r="AFT185" s="34">
        <v>0.73543999999999998</v>
      </c>
      <c r="AFU185" s="34">
        <v>0.73822999999999994</v>
      </c>
      <c r="AFV185" s="34">
        <v>0.74421999999999999</v>
      </c>
      <c r="AFW185" s="34">
        <v>0.74361999999999995</v>
      </c>
      <c r="AFX185" s="34">
        <v>0.74646000000000001</v>
      </c>
      <c r="AFY185" s="34">
        <v>0.74082999999999999</v>
      </c>
      <c r="AFZ185" s="34">
        <v>0.74180999999999997</v>
      </c>
      <c r="AGA185" s="34">
        <v>0.75238000000000005</v>
      </c>
      <c r="AGB185" t="s">
        <v>843</v>
      </c>
      <c r="AGC185" t="s">
        <v>843</v>
      </c>
      <c r="AGD185" t="s">
        <v>843</v>
      </c>
      <c r="AGE185" t="s">
        <v>843</v>
      </c>
      <c r="AGF185" s="34">
        <v>1.4148369431495667E-2</v>
      </c>
      <c r="AGG185" t="s">
        <v>843</v>
      </c>
      <c r="AGH185" t="s">
        <v>843</v>
      </c>
      <c r="AGI185" t="s">
        <v>843</v>
      </c>
      <c r="AGJ185" t="s">
        <v>843</v>
      </c>
      <c r="AGK185" t="s">
        <v>843</v>
      </c>
      <c r="AGL185" t="s">
        <v>843</v>
      </c>
      <c r="AGM185" t="s">
        <v>843</v>
      </c>
      <c r="AGN185" t="s">
        <v>843</v>
      </c>
      <c r="AGO185" s="34">
        <v>0.36</v>
      </c>
      <c r="AGP185" s="34">
        <v>2020</v>
      </c>
      <c r="AGQ185" t="s">
        <v>832</v>
      </c>
      <c r="AGR185" t="s">
        <v>843</v>
      </c>
      <c r="AGS185" s="34">
        <v>0</v>
      </c>
      <c r="AGT185" s="34">
        <v>2020</v>
      </c>
      <c r="AGU185" t="s">
        <v>832</v>
      </c>
      <c r="AGV185" t="s">
        <v>843</v>
      </c>
      <c r="AGW185" s="34">
        <v>3.0000000000000001E-3</v>
      </c>
      <c r="AGX185" s="34">
        <v>2020</v>
      </c>
      <c r="AGY185" t="s">
        <v>832</v>
      </c>
      <c r="AGZ185" t="s">
        <v>843</v>
      </c>
      <c r="AHA185" s="34">
        <v>4.0999999999999995E-2</v>
      </c>
      <c r="AHB185" s="34">
        <v>2020</v>
      </c>
      <c r="AHC185" t="s">
        <v>832</v>
      </c>
      <c r="AHD185" t="s">
        <v>843</v>
      </c>
      <c r="AHE185" s="34">
        <v>0.121</v>
      </c>
      <c r="AHF185" s="34">
        <v>2020</v>
      </c>
      <c r="AHG185" t="s">
        <v>832</v>
      </c>
      <c r="AHH185" t="s">
        <v>843</v>
      </c>
      <c r="AHI185" t="s">
        <v>830</v>
      </c>
      <c r="AHJ185" s="34">
        <v>0.2057984322309494</v>
      </c>
      <c r="AHK185" s="34">
        <v>0.22124397754669189</v>
      </c>
      <c r="AHL185" s="34">
        <v>0.22805704176425934</v>
      </c>
      <c r="AHM185" s="34">
        <v>0.21984156966209412</v>
      </c>
      <c r="AHN185" s="34">
        <v>0.21891841292381287</v>
      </c>
      <c r="AHO185" t="s">
        <v>843</v>
      </c>
      <c r="AHP185" s="34"/>
      <c r="AHQ185" s="34"/>
      <c r="AHR185" s="34"/>
      <c r="AHS185" s="34"/>
      <c r="AHT185" s="34"/>
      <c r="AHU185" t="s">
        <v>843</v>
      </c>
      <c r="AHV185" s="34">
        <v>0.20294767618179321</v>
      </c>
      <c r="AHW185" s="34">
        <v>0.21029137074947357</v>
      </c>
      <c r="AHX185" s="34">
        <v>0.21389739215373993</v>
      </c>
      <c r="AHY185" s="34">
        <v>0.21206359565258026</v>
      </c>
      <c r="AHZ185" s="34">
        <v>0.20902340114116669</v>
      </c>
      <c r="AIA185" t="s">
        <v>832</v>
      </c>
      <c r="AIB185" t="s">
        <v>843</v>
      </c>
      <c r="AIC185" s="34">
        <v>0.21148446202278137</v>
      </c>
      <c r="AID185" s="34">
        <v>0.21633616089820862</v>
      </c>
      <c r="AIE185" s="34">
        <v>0.21456536650657654</v>
      </c>
      <c r="AIF185" s="34">
        <v>0.21051429212093353</v>
      </c>
      <c r="AIG185" s="34">
        <v>0.21048258244991302</v>
      </c>
      <c r="AIH185" t="s">
        <v>924</v>
      </c>
      <c r="AII185" t="s">
        <v>843</v>
      </c>
      <c r="AIJ185" s="34">
        <v>0.21004100143909454</v>
      </c>
      <c r="AIK185" s="34">
        <v>0.21906200051307678</v>
      </c>
      <c r="AIL185" s="34">
        <v>0.22856700420379639</v>
      </c>
      <c r="AIM185" s="34">
        <v>0.22686199843883514</v>
      </c>
      <c r="AIN185" s="34">
        <v>0.22662000358104706</v>
      </c>
      <c r="AIO185" t="s">
        <v>1607</v>
      </c>
      <c r="AIP185" s="34">
        <v>0.23331667482852936</v>
      </c>
      <c r="AIQ185" t="s">
        <v>843</v>
      </c>
      <c r="AIR185" s="34">
        <v>0.23216999999999999</v>
      </c>
      <c r="AIS185" s="34">
        <v>0.23411000000000001</v>
      </c>
      <c r="AIT185" s="34">
        <v>0.23385</v>
      </c>
      <c r="AIU185" s="34">
        <v>0.23297000000000001</v>
      </c>
      <c r="AIV185" s="34">
        <v>0.23363</v>
      </c>
      <c r="AIW185" s="34">
        <v>0.23316999999999999</v>
      </c>
      <c r="AIX185" t="s">
        <v>843</v>
      </c>
      <c r="AIY185" s="34">
        <v>7.11E-3</v>
      </c>
      <c r="AIZ185" s="34">
        <v>1.2809999999999998E-2</v>
      </c>
      <c r="AJA185" s="34">
        <v>0.01</v>
      </c>
      <c r="AJB185" s="34">
        <v>8.0000000000000002E-3</v>
      </c>
      <c r="AJC185" s="34">
        <v>8.0000000000000002E-3</v>
      </c>
      <c r="AJD185" s="34">
        <v>7.4000000000000003E-3</v>
      </c>
      <c r="AJE185" t="s">
        <v>843</v>
      </c>
      <c r="AJF185" s="34">
        <v>3.5867895931005478E-2</v>
      </c>
      <c r="AJG185" s="34">
        <v>2.5694366544485092E-2</v>
      </c>
      <c r="AJH185" s="34">
        <v>1.9360946491360664E-2</v>
      </c>
      <c r="AJI185" s="34">
        <v>9.5830252394080162E-3</v>
      </c>
      <c r="AJJ185" s="34">
        <v>2.0126007497310638E-2</v>
      </c>
      <c r="AJK185" t="s">
        <v>830</v>
      </c>
      <c r="AJL185" t="s">
        <v>843</v>
      </c>
      <c r="AJM185" t="s">
        <v>843</v>
      </c>
      <c r="AJN185" s="34">
        <v>2.6927387341856956E-2</v>
      </c>
      <c r="AJO185" s="34">
        <v>1.1742498725652695E-2</v>
      </c>
      <c r="AJP185" s="34">
        <v>8.1084026023745537E-3</v>
      </c>
      <c r="AJQ185" s="34">
        <v>1.1248502880334854E-2</v>
      </c>
      <c r="AJR185" s="34">
        <v>-2.0914303138852119E-2</v>
      </c>
      <c r="AJS185" t="s">
        <v>832</v>
      </c>
      <c r="AJT185" t="s">
        <v>843</v>
      </c>
      <c r="AJU185" t="s">
        <v>843</v>
      </c>
      <c r="AJV185" t="s">
        <v>843</v>
      </c>
      <c r="AJW185" s="34">
        <v>3.6026481539011002E-2</v>
      </c>
      <c r="AJX185" s="34">
        <v>2.4465015158057213E-2</v>
      </c>
      <c r="AJY185" s="34">
        <v>1.6623103991150856E-2</v>
      </c>
      <c r="AJZ185" s="34">
        <v>5.5508916266262531E-3</v>
      </c>
      <c r="AKA185" s="34">
        <v>2.0728945732116699E-2</v>
      </c>
      <c r="AKB185" t="s">
        <v>830</v>
      </c>
      <c r="AKC185" t="s">
        <v>843</v>
      </c>
      <c r="AKD185" t="s">
        <v>843</v>
      </c>
      <c r="AKE185" t="s">
        <v>843</v>
      </c>
      <c r="AKF185" s="34">
        <v>2.6688462123274803E-2</v>
      </c>
      <c r="AKG185" s="34">
        <v>1.0266304947435856E-2</v>
      </c>
      <c r="AKH185" s="34">
        <v>6.1714551411569118E-3</v>
      </c>
      <c r="AKI185" s="34">
        <v>1.2395745143294334E-2</v>
      </c>
      <c r="AKJ185" s="34">
        <v>-2.1861368790268898E-2</v>
      </c>
      <c r="AKK185" t="s">
        <v>832</v>
      </c>
      <c r="AKL185" t="s">
        <v>843</v>
      </c>
      <c r="AKM185" s="34">
        <v>12830</v>
      </c>
      <c r="AKN185" t="s">
        <v>832</v>
      </c>
      <c r="AKO185" t="s">
        <v>843</v>
      </c>
      <c r="AKP185" s="34">
        <v>9988.9794921875</v>
      </c>
      <c r="AKQ185" t="s">
        <v>830</v>
      </c>
      <c r="AKR185" t="s">
        <v>843</v>
      </c>
      <c r="AKS185" s="34">
        <v>10078.900390625</v>
      </c>
      <c r="AKT185" t="s">
        <v>832</v>
      </c>
      <c r="AKU185" t="s">
        <v>843</v>
      </c>
      <c r="AKV185" s="34">
        <v>15345.0966796875</v>
      </c>
      <c r="AKW185" t="s">
        <v>832</v>
      </c>
      <c r="AKX185" t="s">
        <v>843</v>
      </c>
      <c r="AKY185" s="34">
        <v>0.2656419575214386</v>
      </c>
      <c r="AKZ185" s="34">
        <v>0.26785010099411011</v>
      </c>
      <c r="ALA185" s="34">
        <v>0.26417747139930725</v>
      </c>
      <c r="ALB185" s="34">
        <v>0.25933098793029785</v>
      </c>
      <c r="ALC185" s="34">
        <v>0.25767010450363159</v>
      </c>
      <c r="ALD185" t="s">
        <v>830</v>
      </c>
      <c r="ALE185" t="s">
        <v>843</v>
      </c>
      <c r="ALF185" t="s">
        <v>843</v>
      </c>
      <c r="ALG185" t="s">
        <v>843</v>
      </c>
      <c r="ALH185" s="34">
        <v>0.26606571674346924</v>
      </c>
      <c r="ALI185" s="34">
        <v>0.25879046320915222</v>
      </c>
      <c r="ALJ185" s="34">
        <v>0.2503417432308197</v>
      </c>
      <c r="ALK185" s="34">
        <v>0.25163853168487549</v>
      </c>
      <c r="ALL185" s="34">
        <v>0.24778464436531067</v>
      </c>
      <c r="ALM185" t="s">
        <v>832</v>
      </c>
    </row>
    <row r="186" spans="1:1001">
      <c r="A186" t="s">
        <v>421</v>
      </c>
      <c r="B186" t="s">
        <v>133</v>
      </c>
      <c r="C186" t="s">
        <v>366</v>
      </c>
      <c r="D186" s="34">
        <v>4.3995443731546402E-2</v>
      </c>
      <c r="E186" t="s">
        <v>432</v>
      </c>
      <c r="F186" s="34">
        <v>4.5880619436502457E-2</v>
      </c>
      <c r="G186" t="s">
        <v>1464</v>
      </c>
      <c r="H186" s="34">
        <v>4.4079400599002838E-2</v>
      </c>
      <c r="I186" t="s">
        <v>1294</v>
      </c>
      <c r="J186" s="34">
        <v>4.630761593580246E-2</v>
      </c>
      <c r="K186" t="s">
        <v>1521</v>
      </c>
      <c r="L186" s="34"/>
      <c r="M186" t="s">
        <v>432</v>
      </c>
      <c r="N186" s="34">
        <v>0.66531074047088623</v>
      </c>
      <c r="O186" s="34"/>
      <c r="P186" t="s">
        <v>1459</v>
      </c>
      <c r="Q186" s="34"/>
      <c r="R186" t="s">
        <v>1459</v>
      </c>
      <c r="S186" s="34"/>
      <c r="T186" t="s">
        <v>1459</v>
      </c>
      <c r="U186" s="34">
        <v>0.66531074047088623</v>
      </c>
      <c r="V186" t="s">
        <v>432</v>
      </c>
      <c r="W186" t="s">
        <v>843</v>
      </c>
      <c r="X186" t="s">
        <v>1464</v>
      </c>
      <c r="Y186" s="34">
        <v>0.77097785472869873</v>
      </c>
      <c r="Z186" s="34"/>
      <c r="AA186" t="s">
        <v>1459</v>
      </c>
      <c r="AB186" s="34"/>
      <c r="AC186" t="s">
        <v>1459</v>
      </c>
      <c r="AD186" s="34"/>
      <c r="AE186" t="s">
        <v>1459</v>
      </c>
      <c r="AF186" s="34">
        <v>0.77097785472869873</v>
      </c>
      <c r="AG186" t="s">
        <v>1464</v>
      </c>
      <c r="AH186" t="s">
        <v>843</v>
      </c>
      <c r="AI186" t="s">
        <v>1294</v>
      </c>
      <c r="AJ186" s="34">
        <v>0.74101006984710693</v>
      </c>
      <c r="AK186" s="34"/>
      <c r="AL186" t="s">
        <v>1459</v>
      </c>
      <c r="AM186" s="34"/>
      <c r="AN186" t="s">
        <v>1459</v>
      </c>
      <c r="AO186" s="34"/>
      <c r="AP186" t="s">
        <v>1459</v>
      </c>
      <c r="AQ186" s="34">
        <v>0.74101006984710693</v>
      </c>
      <c r="AR186" t="s">
        <v>1294</v>
      </c>
      <c r="AS186" t="s">
        <v>843</v>
      </c>
      <c r="AT186" t="s">
        <v>1521</v>
      </c>
      <c r="AU186" s="34">
        <v>0.74101006984710693</v>
      </c>
      <c r="AV186" s="34"/>
      <c r="AW186" t="s">
        <v>1459</v>
      </c>
      <c r="AX186" s="34"/>
      <c r="AY186" t="s">
        <v>1459</v>
      </c>
      <c r="AZ186" s="34"/>
      <c r="BA186" t="s">
        <v>1459</v>
      </c>
      <c r="BB186" s="34">
        <v>0.74101006984710693</v>
      </c>
      <c r="BC186" t="s">
        <v>1521</v>
      </c>
      <c r="BD186" t="s">
        <v>843</v>
      </c>
      <c r="BE186" s="34">
        <v>0.5</v>
      </c>
      <c r="BF186" t="s">
        <v>1594</v>
      </c>
      <c r="BG186" t="s">
        <v>843</v>
      </c>
      <c r="BH186" t="s">
        <v>432</v>
      </c>
      <c r="BI186" s="34">
        <v>1.4237903356552124</v>
      </c>
      <c r="BJ186" t="s">
        <v>819</v>
      </c>
      <c r="BK186" s="34">
        <v>1.8504976034164429</v>
      </c>
      <c r="BL186" t="s">
        <v>1294</v>
      </c>
      <c r="BM186" s="34">
        <v>2.1232051849365234</v>
      </c>
      <c r="BN186" t="s">
        <v>1521</v>
      </c>
      <c r="BO186" s="34">
        <v>1.7366063594818115</v>
      </c>
      <c r="BP186" t="s">
        <v>843</v>
      </c>
      <c r="BQ186" s="34">
        <v>1.8811593055725098</v>
      </c>
      <c r="BR186" t="s">
        <v>830</v>
      </c>
      <c r="BS186" s="34"/>
      <c r="BT186" t="s">
        <v>843</v>
      </c>
      <c r="BU186" s="34">
        <v>1.9284589290618896</v>
      </c>
      <c r="BV186" t="s">
        <v>1564</v>
      </c>
      <c r="BW186" t="s">
        <v>843</v>
      </c>
      <c r="BX186" s="34">
        <v>1.9680603742599487</v>
      </c>
      <c r="BY186" t="s">
        <v>924</v>
      </c>
      <c r="BZ186" t="s">
        <v>843</v>
      </c>
      <c r="CA186" t="s">
        <v>432</v>
      </c>
      <c r="CB186" s="34">
        <v>1.2066790834069252E-2</v>
      </c>
      <c r="CC186" s="34">
        <v>1.1854548938572407E-2</v>
      </c>
      <c r="CD186" s="34">
        <v>1.0482430458068848E-2</v>
      </c>
      <c r="CE186" s="34">
        <v>9.4340341165661812E-3</v>
      </c>
      <c r="CF186" s="34">
        <v>9.4340145587921143E-3</v>
      </c>
      <c r="CG186" t="s">
        <v>843</v>
      </c>
      <c r="CH186" t="s">
        <v>819</v>
      </c>
      <c r="CI186" s="34">
        <v>1.4620614238083363E-2</v>
      </c>
      <c r="CJ186" s="34">
        <v>1.6936814412474632E-2</v>
      </c>
      <c r="CK186" s="34">
        <v>1.8885331228375435E-2</v>
      </c>
      <c r="CL186" s="34">
        <v>2.0364243537187576E-2</v>
      </c>
      <c r="CM186" s="34">
        <v>1.8799435347318649E-2</v>
      </c>
      <c r="CN186" t="s">
        <v>843</v>
      </c>
      <c r="CO186" t="s">
        <v>1294</v>
      </c>
      <c r="CP186" s="34">
        <v>1.6424095258116722E-2</v>
      </c>
      <c r="CQ186" s="34">
        <v>1.8365735188126564E-2</v>
      </c>
      <c r="CR186" s="34">
        <v>1.9631974399089813E-2</v>
      </c>
      <c r="CS186" s="34">
        <v>1.9892919808626175E-2</v>
      </c>
      <c r="CT186" s="34">
        <v>2.0216166973114014E-2</v>
      </c>
      <c r="CU186" t="s">
        <v>843</v>
      </c>
      <c r="CV186" t="s">
        <v>1521</v>
      </c>
      <c r="CW186" s="34">
        <v>1.776614598929882E-2</v>
      </c>
      <c r="CX186" s="34">
        <v>1.9341601058840752E-2</v>
      </c>
      <c r="CY186" s="34">
        <v>2.0309193059802055E-2</v>
      </c>
      <c r="CZ186" s="34">
        <v>2.0254142582416534E-2</v>
      </c>
      <c r="DA186" s="34">
        <v>2.2046566009521484E-2</v>
      </c>
      <c r="DB186" t="s">
        <v>843</v>
      </c>
      <c r="DC186" s="34">
        <v>1.9263569116592407</v>
      </c>
      <c r="DD186" s="34">
        <v>2.2126259803771973</v>
      </c>
      <c r="DE186" s="34">
        <v>2.6991848945617676</v>
      </c>
      <c r="DF186" s="34">
        <v>3.3486781120300293</v>
      </c>
      <c r="DG186" s="34">
        <v>4.1440005302429199</v>
      </c>
      <c r="DH186" t="s">
        <v>1464</v>
      </c>
      <c r="DI186" t="s">
        <v>843</v>
      </c>
      <c r="DJ186" s="34">
        <v>2.0908563137054443</v>
      </c>
      <c r="DK186" s="34">
        <v>2.4863479137420654</v>
      </c>
      <c r="DL186" s="34">
        <v>3.0771408081054688</v>
      </c>
      <c r="DM186" s="34">
        <v>3.799940824508667</v>
      </c>
      <c r="DN186" s="34">
        <v>4.7193727493286133</v>
      </c>
      <c r="DO186" t="s">
        <v>1294</v>
      </c>
      <c r="DP186" t="s">
        <v>843</v>
      </c>
      <c r="DQ186" s="34">
        <v>5.1466813087463379</v>
      </c>
      <c r="DR186" t="s">
        <v>1521</v>
      </c>
      <c r="DS186" t="s">
        <v>843</v>
      </c>
      <c r="DT186" t="s">
        <v>843</v>
      </c>
      <c r="DU186" s="34">
        <v>4.4000000000000004</v>
      </c>
      <c r="DV186" t="s">
        <v>1461</v>
      </c>
      <c r="DW186" t="s">
        <v>843</v>
      </c>
      <c r="DX186" t="s">
        <v>843</v>
      </c>
      <c r="DY186" t="s">
        <v>432</v>
      </c>
      <c r="DZ186" s="34">
        <v>1.7731204861775041E-3</v>
      </c>
      <c r="EA186" s="34">
        <v>2.4633880704641342E-2</v>
      </c>
      <c r="EB186" s="34">
        <v>2.4242481216788292E-2</v>
      </c>
      <c r="EC186" s="34">
        <v>2.0815636962652206E-2</v>
      </c>
      <c r="ED186" s="34">
        <v>1.1377514339983463E-2</v>
      </c>
      <c r="EE186" t="s">
        <v>843</v>
      </c>
      <c r="EF186" t="s">
        <v>819</v>
      </c>
      <c r="EG186" s="34">
        <v>4.2579364031553268E-2</v>
      </c>
      <c r="EH186" s="34">
        <v>2.4543261155486107E-2</v>
      </c>
      <c r="EI186" s="34">
        <v>1.8348792567849159E-2</v>
      </c>
      <c r="EJ186" s="34">
        <v>5.070216953754425E-3</v>
      </c>
      <c r="EK186" s="34">
        <v>-1.704733120277524E-3</v>
      </c>
      <c r="EL186" t="s">
        <v>843</v>
      </c>
      <c r="EM186" t="s">
        <v>1294</v>
      </c>
      <c r="EN186" s="34">
        <v>2.0533226430416107E-2</v>
      </c>
      <c r="EO186" s="34">
        <v>1.4952145516872406E-2</v>
      </c>
      <c r="EP186" s="34">
        <v>9.4688618555665016E-3</v>
      </c>
      <c r="EQ186" s="34">
        <v>-3.8463405799120665E-3</v>
      </c>
      <c r="ER186" s="34">
        <v>-3.5448833368718624E-3</v>
      </c>
      <c r="ES186" t="s">
        <v>843</v>
      </c>
      <c r="ET186" t="s">
        <v>1521</v>
      </c>
      <c r="EU186" s="34">
        <v>2.0634278655052185E-2</v>
      </c>
      <c r="EV186" s="34">
        <v>1.4345570467412472E-2</v>
      </c>
      <c r="EW186" s="34">
        <v>1.0731244459748268E-2</v>
      </c>
      <c r="EX186" s="34">
        <v>2.0210868678987026E-3</v>
      </c>
      <c r="EY186" s="34">
        <v>2.9435236006975174E-2</v>
      </c>
      <c r="EZ186" t="s">
        <v>843</v>
      </c>
      <c r="FA186" t="s">
        <v>1594</v>
      </c>
      <c r="FB186" s="34">
        <v>4.627786111086607E-3</v>
      </c>
      <c r="FC186" s="34">
        <v>-5.2720331586897373E-3</v>
      </c>
      <c r="FD186" s="34">
        <v>-9.1991880908608437E-3</v>
      </c>
      <c r="FE186" s="34">
        <v>-1.3159203343093395E-2</v>
      </c>
      <c r="FF186" s="34">
        <v>-3.2887618988752365E-2</v>
      </c>
      <c r="FG186" t="s">
        <v>843</v>
      </c>
      <c r="FH186" s="34"/>
      <c r="FI186" s="34"/>
      <c r="FJ186" s="34"/>
      <c r="FK186" s="34"/>
      <c r="FL186" s="34"/>
      <c r="FM186" t="s">
        <v>843</v>
      </c>
      <c r="FN186" t="s">
        <v>843</v>
      </c>
      <c r="FO186" s="34">
        <v>0.57443</v>
      </c>
      <c r="FP186" t="s">
        <v>1462</v>
      </c>
      <c r="FQ186" t="s">
        <v>843</v>
      </c>
      <c r="FR186" t="s">
        <v>843</v>
      </c>
      <c r="FS186" s="34">
        <v>0.64019999999999999</v>
      </c>
      <c r="FT186" t="s">
        <v>1462</v>
      </c>
      <c r="FU186" t="s">
        <v>843</v>
      </c>
      <c r="FV186" t="s">
        <v>843</v>
      </c>
      <c r="FW186" s="34">
        <v>0.51290000000000002</v>
      </c>
      <c r="FX186" t="s">
        <v>1462</v>
      </c>
      <c r="FY186" t="s">
        <v>843</v>
      </c>
      <c r="FZ186" s="34">
        <v>-7.1354873478412628E-2</v>
      </c>
      <c r="GA186" s="34">
        <v>-7.9628311097621918E-2</v>
      </c>
      <c r="GB186" s="34">
        <v>-9.9577069282531738E-2</v>
      </c>
      <c r="GC186" s="34">
        <v>-0.11525203287601471</v>
      </c>
      <c r="GD186" s="34">
        <v>-0.11642088741064072</v>
      </c>
      <c r="GE186" t="s">
        <v>830</v>
      </c>
      <c r="GF186" t="s">
        <v>843</v>
      </c>
      <c r="GG186" s="34">
        <v>-0.10141272097826004</v>
      </c>
      <c r="GH186" s="34">
        <v>-0.10141272097826004</v>
      </c>
      <c r="GI186" s="34">
        <v>-0.10141272097826004</v>
      </c>
      <c r="GJ186" s="34">
        <v>-0.11892218887805939</v>
      </c>
      <c r="GK186" s="34">
        <v>-0.11896240711212158</v>
      </c>
      <c r="GL186" t="s">
        <v>832</v>
      </c>
      <c r="GM186" t="s">
        <v>843</v>
      </c>
      <c r="GN186" s="34">
        <v>0.6296650767326355</v>
      </c>
      <c r="GO186" t="s">
        <v>832</v>
      </c>
      <c r="GP186" t="s">
        <v>843</v>
      </c>
      <c r="GQ186" t="s">
        <v>843</v>
      </c>
      <c r="GR186" s="34">
        <v>1.9567424431443214E-2</v>
      </c>
      <c r="GS186" s="34">
        <v>2.4788301438093185E-2</v>
      </c>
      <c r="GT186" s="34">
        <v>2.9900435358285904E-2</v>
      </c>
      <c r="GU186" s="34">
        <v>2.8838854283094406E-2</v>
      </c>
      <c r="GV186" s="34">
        <v>2.5435447692871094E-2</v>
      </c>
      <c r="GW186" t="s">
        <v>832</v>
      </c>
      <c r="GX186" t="s">
        <v>843</v>
      </c>
      <c r="GY186" t="s">
        <v>843</v>
      </c>
      <c r="GZ186" t="s">
        <v>843</v>
      </c>
      <c r="HA186" t="s">
        <v>843</v>
      </c>
      <c r="HB186" t="s">
        <v>843</v>
      </c>
      <c r="HC186" t="s">
        <v>843</v>
      </c>
      <c r="HD186" t="s">
        <v>843</v>
      </c>
      <c r="HE186" t="s">
        <v>843</v>
      </c>
      <c r="HF186" t="s">
        <v>843</v>
      </c>
      <c r="HG186" t="s">
        <v>843</v>
      </c>
      <c r="HH186" s="34">
        <v>8109989</v>
      </c>
      <c r="HI186" s="34">
        <v>8223941.0000000009</v>
      </c>
      <c r="HJ186" s="34">
        <v>8372306.0000000009</v>
      </c>
      <c r="HK186" s="34">
        <v>8567992</v>
      </c>
      <c r="HL186" s="34">
        <v>8791853</v>
      </c>
      <c r="HM186" s="34">
        <v>9026299</v>
      </c>
      <c r="HN186" s="34">
        <v>9270066</v>
      </c>
      <c r="HO186" s="34">
        <v>9523168</v>
      </c>
      <c r="HP186" s="34">
        <v>9781996</v>
      </c>
      <c r="HQ186" s="34">
        <v>10043737</v>
      </c>
      <c r="HR186" s="34">
        <v>10309031</v>
      </c>
      <c r="HS186" s="34">
        <v>10576932</v>
      </c>
      <c r="HT186" s="34">
        <v>10840334</v>
      </c>
      <c r="HU186" s="34">
        <v>11101350</v>
      </c>
      <c r="HV186" s="34">
        <v>11368451</v>
      </c>
      <c r="HW186" s="34">
        <v>11642959</v>
      </c>
      <c r="HX186" s="34">
        <v>11930899</v>
      </c>
      <c r="HY186" s="34">
        <v>12230339</v>
      </c>
      <c r="HZ186" s="34">
        <v>12531808</v>
      </c>
      <c r="IA186" s="34">
        <v>12835028</v>
      </c>
      <c r="IB186" s="34">
        <v>13146362</v>
      </c>
      <c r="IC186" s="34">
        <v>13461888</v>
      </c>
      <c r="ID186" s="34">
        <v>13776698</v>
      </c>
      <c r="IE186" s="34">
        <v>14094683</v>
      </c>
      <c r="IF186" s="34">
        <v>14414910</v>
      </c>
      <c r="IG186" s="34">
        <v>14737248</v>
      </c>
      <c r="IH186" s="34">
        <v>15061867</v>
      </c>
      <c r="II186" s="34">
        <v>15387840</v>
      </c>
      <c r="IJ186" s="34">
        <v>15715617</v>
      </c>
      <c r="IK186" s="34">
        <v>16045268</v>
      </c>
      <c r="IL186" s="34">
        <v>16375704</v>
      </c>
      <c r="IM186" s="34">
        <v>16706697</v>
      </c>
      <c r="IN186" s="34">
        <v>17038488</v>
      </c>
      <c r="IO186" s="34">
        <v>17371424</v>
      </c>
      <c r="IP186" s="34">
        <v>17705321</v>
      </c>
      <c r="IQ186" s="34">
        <v>18040220</v>
      </c>
      <c r="IR186" s="34">
        <v>18376507</v>
      </c>
      <c r="IS186" s="34">
        <v>18714064</v>
      </c>
      <c r="IT186" s="34">
        <v>19051669</v>
      </c>
      <c r="IU186" s="34">
        <v>19388318</v>
      </c>
      <c r="IV186" s="34">
        <v>19724007</v>
      </c>
      <c r="IW186" s="34">
        <v>20059538</v>
      </c>
      <c r="IX186" s="34">
        <v>20394731</v>
      </c>
      <c r="IY186" s="34">
        <v>20728002</v>
      </c>
      <c r="IZ186" s="34">
        <v>21060157</v>
      </c>
      <c r="JA186" s="34">
        <v>21391576</v>
      </c>
      <c r="JB186" s="34">
        <v>21722279</v>
      </c>
      <c r="JC186" s="34">
        <v>22052274</v>
      </c>
      <c r="JD186" s="34">
        <v>22380425</v>
      </c>
      <c r="JE186" s="34">
        <v>22706656</v>
      </c>
      <c r="JF186" s="34">
        <v>23030046</v>
      </c>
      <c r="JG186" s="34">
        <v>23349990</v>
      </c>
      <c r="JH186" s="34">
        <v>23668244</v>
      </c>
      <c r="JI186" s="34">
        <v>23984997</v>
      </c>
      <c r="JJ186" s="34">
        <v>24299139</v>
      </c>
      <c r="JK186" s="34">
        <v>24610589</v>
      </c>
      <c r="JL186" s="34">
        <v>24918288</v>
      </c>
      <c r="JM186" s="34">
        <v>25222428</v>
      </c>
      <c r="JN186" s="34">
        <v>25521922</v>
      </c>
      <c r="JO186" s="34">
        <v>25815858</v>
      </c>
      <c r="JP186" s="34">
        <v>26105535</v>
      </c>
      <c r="JQ186" s="34">
        <v>26391711</v>
      </c>
      <c r="JR186" s="34">
        <v>26674285</v>
      </c>
      <c r="JS186" s="34">
        <v>26951769</v>
      </c>
      <c r="JT186" s="34">
        <v>27223932</v>
      </c>
      <c r="JU186" s="34">
        <v>27490943</v>
      </c>
      <c r="JV186" s="34">
        <v>27753004</v>
      </c>
      <c r="JW186" s="34">
        <v>28010974</v>
      </c>
      <c r="JX186" s="34">
        <v>28264570</v>
      </c>
      <c r="JY186" s="34">
        <v>28514002</v>
      </c>
      <c r="JZ186" s="34">
        <v>28759715</v>
      </c>
      <c r="KA186" s="34">
        <v>29000543</v>
      </c>
      <c r="KB186" s="34">
        <v>29236375</v>
      </c>
      <c r="KC186" s="34">
        <v>29467686</v>
      </c>
      <c r="KD186" s="34">
        <v>29693780</v>
      </c>
      <c r="KE186" s="34">
        <v>29915471</v>
      </c>
      <c r="KF186" s="34">
        <v>30132930</v>
      </c>
      <c r="KG186" s="34">
        <v>30346162</v>
      </c>
      <c r="KH186" s="34">
        <v>30554766</v>
      </c>
      <c r="KI186" s="34">
        <v>30757446</v>
      </c>
      <c r="KJ186" s="34">
        <v>30954631</v>
      </c>
      <c r="KK186" s="34">
        <v>31147082</v>
      </c>
      <c r="KL186" s="34">
        <v>31334547</v>
      </c>
      <c r="KM186" s="34">
        <v>31516875</v>
      </c>
      <c r="KN186" s="34">
        <v>31694499</v>
      </c>
      <c r="KO186" s="34">
        <v>31866314</v>
      </c>
      <c r="KP186" s="34">
        <v>32032725</v>
      </c>
      <c r="KQ186" s="34">
        <v>32194558</v>
      </c>
      <c r="KR186" s="34">
        <v>32351512</v>
      </c>
      <c r="KS186" s="34">
        <v>32503141</v>
      </c>
      <c r="KT186" s="34">
        <v>32649239</v>
      </c>
      <c r="KU186" s="34">
        <v>32789938.000000004</v>
      </c>
      <c r="KV186" s="34">
        <v>32925521.999999996</v>
      </c>
      <c r="KW186" s="34">
        <v>33056357.000000004</v>
      </c>
      <c r="KX186" s="34">
        <v>33180814</v>
      </c>
      <c r="KY186" s="34">
        <v>33299384</v>
      </c>
      <c r="KZ186" s="34">
        <v>33412586.000000004</v>
      </c>
      <c r="LA186" s="34">
        <v>33519705</v>
      </c>
      <c r="LB186" s="34">
        <v>33621499</v>
      </c>
      <c r="LC186" s="34">
        <v>33718662</v>
      </c>
      <c r="LD186" s="34">
        <v>33811630</v>
      </c>
      <c r="LE186" t="s">
        <v>843</v>
      </c>
      <c r="LF186" t="s">
        <v>843</v>
      </c>
      <c r="LG186" t="s">
        <v>843</v>
      </c>
      <c r="LH186" s="34">
        <v>1.2457313016057014E-2</v>
      </c>
      <c r="LI186" s="34">
        <v>1.3953022658824921E-2</v>
      </c>
      <c r="LJ186" s="34">
        <v>1.7879819497466087E-2</v>
      </c>
      <c r="LK186" s="34">
        <v>2.3104045540094376E-2</v>
      </c>
      <c r="LL186" s="34">
        <v>2.5792097672820091E-2</v>
      </c>
      <c r="LM186" s="34">
        <v>2.631692960858345E-2</v>
      </c>
      <c r="LN186" s="34">
        <v>2.6648072525858879E-2</v>
      </c>
      <c r="LO186" s="34">
        <v>2.693706750869751E-2</v>
      </c>
      <c r="LP186" s="34">
        <v>2.6815986260771751E-2</v>
      </c>
      <c r="LQ186" s="34">
        <v>2.6405703276395798E-2</v>
      </c>
      <c r="LR186" s="34">
        <v>2.6071051135659218E-2</v>
      </c>
      <c r="LS186" s="34">
        <v>2.5655096396803856E-2</v>
      </c>
      <c r="LT186" s="34">
        <v>2.4598404765129089E-2</v>
      </c>
      <c r="LU186" s="34">
        <v>2.3792915046215057E-2</v>
      </c>
      <c r="LV186" s="34">
        <v>2.3775340989232063E-2</v>
      </c>
      <c r="LW186" s="34">
        <v>2.3859556764364243E-2</v>
      </c>
      <c r="LX186" s="34">
        <v>2.4429969489574432E-2</v>
      </c>
      <c r="LY186" s="34">
        <v>2.4788077920675278E-2</v>
      </c>
      <c r="LZ186" s="34">
        <v>2.4350384250283241E-2</v>
      </c>
      <c r="MA186" s="34">
        <v>2.3907944560050964E-2</v>
      </c>
      <c r="MB186" s="34">
        <v>2.3967070505023003E-2</v>
      </c>
      <c r="MC186" s="34">
        <v>2.3717515170574188E-2</v>
      </c>
      <c r="MD186" s="34">
        <v>2.3116031661629677E-2</v>
      </c>
      <c r="ME186" s="34">
        <v>2.2819019854068756E-2</v>
      </c>
      <c r="MF186" s="34">
        <v>2.2465454414486885E-2</v>
      </c>
      <c r="MG186" s="34">
        <v>2.2115079686045647E-2</v>
      </c>
      <c r="MH186" s="34">
        <v>2.1788019686937332E-2</v>
      </c>
      <c r="MI186" s="34">
        <v>2.1411402150988579E-2</v>
      </c>
      <c r="MJ186" s="34">
        <v>2.1077344194054604E-2</v>
      </c>
      <c r="MK186" s="34">
        <v>2.0759046077728271E-2</v>
      </c>
      <c r="ML186" s="34">
        <v>2.0384795963764191E-2</v>
      </c>
      <c r="MM186" s="34">
        <v>2.001088485121727E-2</v>
      </c>
      <c r="MN186" s="34">
        <v>1.9665127620100975E-2</v>
      </c>
      <c r="MO186" s="34">
        <v>1.9351772964000702E-2</v>
      </c>
      <c r="MP186" s="34">
        <v>1.903865858912468E-2</v>
      </c>
      <c r="MQ186" s="34">
        <v>1.8738493323326111E-2</v>
      </c>
      <c r="MR186" s="34">
        <v>1.8469344824552536E-2</v>
      </c>
      <c r="MS186" s="34">
        <v>1.8202271312475204E-2</v>
      </c>
      <c r="MT186" s="34">
        <v>1.7879381775856018E-2</v>
      </c>
      <c r="MU186" s="34">
        <v>1.7516011372208595E-2</v>
      </c>
      <c r="MV186" s="34">
        <v>1.7165804281830788E-2</v>
      </c>
      <c r="MW186" s="34">
        <v>1.686822809278965E-2</v>
      </c>
      <c r="MX186" s="34">
        <v>1.6571830958127975E-2</v>
      </c>
      <c r="MY186" s="34">
        <v>1.6208956018090248E-2</v>
      </c>
      <c r="MZ186" s="34">
        <v>1.5897421166300774E-2</v>
      </c>
      <c r="NA186" s="34">
        <v>1.5614237636327744E-2</v>
      </c>
      <c r="NB186" s="34">
        <v>1.5341215766966343E-2</v>
      </c>
      <c r="NC186" s="34">
        <v>1.5077309682965279E-2</v>
      </c>
      <c r="ND186" s="34">
        <v>1.4770966954529285E-2</v>
      </c>
      <c r="NE186" s="34">
        <v>1.4471404254436493E-2</v>
      </c>
      <c r="NF186" s="34">
        <v>1.4141613617539406E-2</v>
      </c>
      <c r="NG186" s="34">
        <v>1.3796844519674778E-2</v>
      </c>
      <c r="NH186" s="34">
        <v>1.3537677936255932E-2</v>
      </c>
      <c r="NI186" s="34">
        <v>1.3294275850057602E-2</v>
      </c>
      <c r="NJ186" s="34">
        <v>1.3012407347559929E-2</v>
      </c>
      <c r="NK186" s="34">
        <v>1.2735879980027676E-2</v>
      </c>
      <c r="NL186" s="34">
        <v>1.242519449442625E-2</v>
      </c>
      <c r="NM186" s="34">
        <v>1.2131607159972191E-2</v>
      </c>
      <c r="NN186" s="34">
        <v>1.1804169975221157E-2</v>
      </c>
      <c r="NO186" s="34">
        <v>1.1451184749603271E-2</v>
      </c>
      <c r="NP186" s="34">
        <v>1.1158406734466553E-2</v>
      </c>
      <c r="NQ186" s="34">
        <v>1.090262271463871E-2</v>
      </c>
      <c r="NR186" s="34">
        <v>1.0650008916854858E-2</v>
      </c>
      <c r="NS186" s="34">
        <v>1.0348942130804062E-2</v>
      </c>
      <c r="NT186" s="34">
        <v>1.0047503747045994E-2</v>
      </c>
      <c r="NU186" s="34">
        <v>9.7601655870676041E-3</v>
      </c>
      <c r="NV186" s="34">
        <v>9.4874817878007889E-3</v>
      </c>
      <c r="NW186" s="34">
        <v>9.2522753402590752E-3</v>
      </c>
      <c r="NX186" s="34">
        <v>9.0127149596810341E-3</v>
      </c>
      <c r="NY186" s="34">
        <v>8.7861884385347366E-3</v>
      </c>
      <c r="NZ186" s="34">
        <v>8.580358698964119E-3</v>
      </c>
      <c r="OA186" s="34">
        <v>8.3389310166239738E-3</v>
      </c>
      <c r="OB186" s="34">
        <v>8.0990996211767197E-3</v>
      </c>
      <c r="OC186" s="34">
        <v>7.8806197270750999E-3</v>
      </c>
      <c r="OD186" s="34">
        <v>7.6433229260146618E-3</v>
      </c>
      <c r="OE186" s="34">
        <v>7.4381749145686626E-3</v>
      </c>
      <c r="OF186" s="34">
        <v>7.2428225539624691E-3</v>
      </c>
      <c r="OG186" s="34">
        <v>7.0514576509594917E-3</v>
      </c>
      <c r="OH186" s="34">
        <v>6.8506286479532719E-3</v>
      </c>
      <c r="OI186" s="34">
        <v>6.6114314831793308E-3</v>
      </c>
      <c r="OJ186" s="34">
        <v>6.3905050046741962E-3</v>
      </c>
      <c r="OK186" s="34">
        <v>6.1979489400982857E-3</v>
      </c>
      <c r="OL186" s="34">
        <v>6.0006617568433285E-3</v>
      </c>
      <c r="OM186" s="34">
        <v>5.8018895797431469E-3</v>
      </c>
      <c r="ON186" s="34">
        <v>5.6200162507593632E-3</v>
      </c>
      <c r="OO186" s="34">
        <v>5.4063317365944386E-3</v>
      </c>
      <c r="OP186" s="34">
        <v>5.208571907132864E-3</v>
      </c>
      <c r="OQ186" s="34">
        <v>5.0393957644701004E-3</v>
      </c>
      <c r="OR186" s="34">
        <v>4.8633264377713203E-3</v>
      </c>
      <c r="OS186" s="34">
        <v>4.6759722754359245E-3</v>
      </c>
      <c r="OT186" s="34">
        <v>4.4848169200122356E-3</v>
      </c>
      <c r="OU186" s="34">
        <v>4.3001524172723293E-3</v>
      </c>
      <c r="OV186" s="34">
        <v>4.1264016181230545E-3</v>
      </c>
      <c r="OW186" s="34">
        <v>3.9657908491790295E-3</v>
      </c>
      <c r="OX186" s="34">
        <v>3.7579245399683714E-3</v>
      </c>
      <c r="OY186" s="34">
        <v>3.567080944776535E-3</v>
      </c>
      <c r="OZ186" s="34">
        <v>3.3937569241970778E-3</v>
      </c>
      <c r="PA186" s="34">
        <v>3.2008194830268621E-3</v>
      </c>
      <c r="PB186" s="34">
        <v>3.0322386883199215E-3</v>
      </c>
      <c r="PC186" s="34">
        <v>2.8857390861958265E-3</v>
      </c>
      <c r="PD186" s="34">
        <v>2.7533734682947397E-3</v>
      </c>
      <c r="PE186" t="s">
        <v>1300</v>
      </c>
      <c r="PF186" t="s">
        <v>843</v>
      </c>
      <c r="PG186" t="s">
        <v>843</v>
      </c>
      <c r="PH186" t="s">
        <v>843</v>
      </c>
      <c r="PI186" t="s">
        <v>843</v>
      </c>
      <c r="PJ186" t="s">
        <v>1300</v>
      </c>
      <c r="PK186" s="34">
        <v>0.48141643404960632</v>
      </c>
      <c r="PL186" s="34">
        <v>0.48028373718261719</v>
      </c>
      <c r="PM186" s="34">
        <v>0.47951579093933105</v>
      </c>
      <c r="PN186" s="34">
        <v>0.47974121570587158</v>
      </c>
      <c r="PO186" s="34">
        <v>0.48053771257400513</v>
      </c>
      <c r="PP186" s="34">
        <v>0.48126247525215149</v>
      </c>
      <c r="PQ186" s="34">
        <v>0.48191124200820923</v>
      </c>
      <c r="PR186" s="34">
        <v>0.48250037431716919</v>
      </c>
      <c r="PS186" s="34">
        <v>0.48303598165512085</v>
      </c>
      <c r="PT186" s="34">
        <v>0.48352330923080444</v>
      </c>
      <c r="PU186" s="34">
        <v>0.48396691679954529</v>
      </c>
      <c r="PV186" s="34">
        <v>0.48436135053634644</v>
      </c>
      <c r="PW186" s="34">
        <v>0.48483145236968994</v>
      </c>
      <c r="PX186" s="34">
        <v>0.48541122674942017</v>
      </c>
      <c r="PY186" s="34">
        <v>0.48595467209815979</v>
      </c>
      <c r="PZ186" s="34">
        <v>0.48645511269569397</v>
      </c>
      <c r="QA186" s="34">
        <v>0.48692509531974792</v>
      </c>
      <c r="QB186" s="34">
        <v>0.48735681176185608</v>
      </c>
      <c r="QC186" s="34">
        <v>0.48778429627418518</v>
      </c>
      <c r="QD186" s="34">
        <v>0.48820245265960693</v>
      </c>
      <c r="QE186" s="34">
        <v>0.48858726024627686</v>
      </c>
      <c r="QF186" s="34">
        <v>0.48895362019538879</v>
      </c>
      <c r="QG186" s="34">
        <v>0.48930731415748596</v>
      </c>
      <c r="QH186" s="34">
        <v>0.48963576555252075</v>
      </c>
      <c r="QI186" s="34">
        <v>0.48994332551956177</v>
      </c>
      <c r="QJ186" s="34">
        <v>0.4902312159538269</v>
      </c>
      <c r="QK186" s="34">
        <v>0.49050182104110718</v>
      </c>
      <c r="QL186" s="34">
        <v>0.49075490236282349</v>
      </c>
      <c r="QM186" s="34">
        <v>0.49099135398864746</v>
      </c>
      <c r="QN186" s="34">
        <v>0.4912131130695343</v>
      </c>
      <c r="QO186" s="34">
        <v>0.4914202094078064</v>
      </c>
      <c r="QP186" s="34">
        <v>0.4916113018989563</v>
      </c>
      <c r="QQ186" s="34">
        <v>0.49178823828697205</v>
      </c>
      <c r="QR186" s="34">
        <v>0.49195247888565063</v>
      </c>
      <c r="QS186" s="34">
        <v>0.49210312962532043</v>
      </c>
      <c r="QT186" s="34">
        <v>0.49224233627319336</v>
      </c>
      <c r="QU186" s="34">
        <v>0.49237093329429626</v>
      </c>
      <c r="QV186" s="34">
        <v>0.49248874187469482</v>
      </c>
      <c r="QW186" s="34">
        <v>0.49259522557258606</v>
      </c>
      <c r="QX186" s="34">
        <v>0.4926895797252655</v>
      </c>
      <c r="QY186" s="34">
        <v>0.49277320504188538</v>
      </c>
      <c r="QZ186" s="34">
        <v>0.49284589290618896</v>
      </c>
      <c r="RA186" s="34">
        <v>0.49290800094604492</v>
      </c>
      <c r="RB186" s="34">
        <v>0.49296030402183533</v>
      </c>
      <c r="RC186" s="34">
        <v>0.49300274252891541</v>
      </c>
      <c r="RD186" s="34">
        <v>0.49303501844406128</v>
      </c>
      <c r="RE186" s="34">
        <v>0.49305826425552368</v>
      </c>
      <c r="RF186" s="34">
        <v>0.49307268857955933</v>
      </c>
      <c r="RG186" s="34">
        <v>0.49307721853256226</v>
      </c>
      <c r="RH186" s="34">
        <v>0.49307265877723694</v>
      </c>
      <c r="RI186" s="34">
        <v>0.4930589497089386</v>
      </c>
      <c r="RJ186" s="34">
        <v>0.49303674697875977</v>
      </c>
      <c r="RK186" s="34">
        <v>0.49300718307495117</v>
      </c>
      <c r="RL186" s="34">
        <v>0.49297016859054565</v>
      </c>
      <c r="RM186" s="34">
        <v>0.49292585253715515</v>
      </c>
      <c r="RN186" s="34">
        <v>0.49287381768226624</v>
      </c>
      <c r="RO186" s="34">
        <v>0.49281412363052368</v>
      </c>
      <c r="RP186" s="34">
        <v>0.49274781346321106</v>
      </c>
      <c r="RQ186" s="34">
        <v>0.49267527461051941</v>
      </c>
      <c r="RR186" s="34">
        <v>0.49259680509567261</v>
      </c>
      <c r="RS186" s="34">
        <v>0.49251490831375122</v>
      </c>
      <c r="RT186" s="34">
        <v>0.49243003129959106</v>
      </c>
      <c r="RU186" s="34">
        <v>0.4923417866230011</v>
      </c>
      <c r="RV186" s="34">
        <v>0.49225026369094849</v>
      </c>
      <c r="RW186" s="34">
        <v>0.49215641617774963</v>
      </c>
      <c r="RX186" s="34">
        <v>0.49206140637397766</v>
      </c>
      <c r="RY186" s="34">
        <v>0.49196469783782959</v>
      </c>
      <c r="RZ186" s="34">
        <v>0.49186685681343079</v>
      </c>
      <c r="SA186" s="34">
        <v>0.49176961183547974</v>
      </c>
      <c r="SB186" s="34">
        <v>0.49167460203170776</v>
      </c>
      <c r="SC186" s="34">
        <v>0.49157992005348206</v>
      </c>
      <c r="SD186" s="34">
        <v>0.49148571491241455</v>
      </c>
      <c r="SE186" s="34">
        <v>0.49139273166656494</v>
      </c>
      <c r="SF186" s="34">
        <v>0.49129992723464966</v>
      </c>
      <c r="SG186" s="34">
        <v>0.49120742082595825</v>
      </c>
      <c r="SH186" s="34">
        <v>0.49111610651016235</v>
      </c>
      <c r="SI186" s="34">
        <v>0.49102699756622314</v>
      </c>
      <c r="SJ186" s="34">
        <v>0.49093952775001526</v>
      </c>
      <c r="SK186" s="34">
        <v>0.49085187911987305</v>
      </c>
      <c r="SL186" s="34">
        <v>0.49076411128044128</v>
      </c>
      <c r="SM186" s="34">
        <v>0.49067792296409607</v>
      </c>
      <c r="SN186" s="34">
        <v>0.49059340357780457</v>
      </c>
      <c r="SO186" s="34">
        <v>0.490510493516922</v>
      </c>
      <c r="SP186" s="34">
        <v>0.49042844772338867</v>
      </c>
      <c r="SQ186" s="34">
        <v>0.49034690856933594</v>
      </c>
      <c r="SR186" s="34">
        <v>0.49026688933372498</v>
      </c>
      <c r="SS186" s="34">
        <v>0.49018958210945129</v>
      </c>
      <c r="ST186" s="34">
        <v>0.49011555314064026</v>
      </c>
      <c r="SU186" s="34">
        <v>0.49004584550857544</v>
      </c>
      <c r="SV186" s="34">
        <v>0.48998004198074341</v>
      </c>
      <c r="SW186" s="34">
        <v>0.48991692066192627</v>
      </c>
      <c r="SX186" s="34">
        <v>0.48985835909843445</v>
      </c>
      <c r="SY186" s="34">
        <v>0.48980629444122314</v>
      </c>
      <c r="SZ186" s="34">
        <v>0.48975977301597595</v>
      </c>
      <c r="TA186" s="34">
        <v>0.4897177517414093</v>
      </c>
      <c r="TB186" s="34">
        <v>0.48968121409416199</v>
      </c>
      <c r="TC186" s="34">
        <v>0.48964968323707581</v>
      </c>
      <c r="TD186" s="34">
        <v>0.48962485790252686</v>
      </c>
      <c r="TE186" s="34">
        <v>0.48960646986961365</v>
      </c>
      <c r="TF186" s="34">
        <v>0.48959431052207947</v>
      </c>
      <c r="TG186" s="34">
        <v>0.4895896315574646</v>
      </c>
      <c r="TH186" t="s">
        <v>843</v>
      </c>
      <c r="TI186" t="s">
        <v>843</v>
      </c>
      <c r="TJ186" t="s">
        <v>1300</v>
      </c>
      <c r="TK186" s="34">
        <v>0.51514179089156498</v>
      </c>
      <c r="TL186" s="34">
        <v>0.52319854921138198</v>
      </c>
      <c r="TM186" s="34">
        <v>0.52945305630252903</v>
      </c>
      <c r="TN186" s="34">
        <v>0.53466235348155999</v>
      </c>
      <c r="TO186" s="34">
        <v>0.53896354607859898</v>
      </c>
      <c r="TP186" s="34">
        <v>0.54170128079618896</v>
      </c>
      <c r="TQ186" s="34">
        <v>0.54319060636626604</v>
      </c>
      <c r="TR186" s="34">
        <v>0.54393304077314197</v>
      </c>
      <c r="TS186" s="34">
        <v>0.54453638375356195</v>
      </c>
      <c r="TT186" s="34">
        <v>0.54555684801384208</v>
      </c>
      <c r="TU186" s="34">
        <v>0.54712969628280295</v>
      </c>
      <c r="TV186" s="34">
        <v>0.54896041687703001</v>
      </c>
      <c r="TW186" s="34">
        <v>0.55107545579315198</v>
      </c>
      <c r="TX186" s="34">
        <v>0.55344311968558402</v>
      </c>
      <c r="TY186" s="34">
        <v>0.55585965247773605</v>
      </c>
      <c r="TZ186" s="34">
        <v>0.55849269073265706</v>
      </c>
      <c r="UA186" s="34">
        <v>0.56165849020855496</v>
      </c>
      <c r="UB186" s="34">
        <v>0.56509337149199201</v>
      </c>
      <c r="UC186" s="34">
        <v>0.56841349502057104</v>
      </c>
      <c r="UD186" s="34">
        <v>0.57188613067303007</v>
      </c>
      <c r="UE186" s="34">
        <v>0.57571032106488196</v>
      </c>
      <c r="UF186" s="34">
        <v>0.57967094138916297</v>
      </c>
      <c r="UG186" s="34">
        <v>0.58337166799227491</v>
      </c>
      <c r="UH186" s="34">
        <v>0.58663124952863399</v>
      </c>
      <c r="UI186" s="34">
        <v>0.58950199517367796</v>
      </c>
      <c r="UJ186" s="34">
        <v>0.59208479765014499</v>
      </c>
      <c r="UK186" s="34">
        <v>0.59449793290891295</v>
      </c>
      <c r="UL186" s="34">
        <v>0.59695301614781504</v>
      </c>
      <c r="UM186" s="34">
        <v>0.59952740003780902</v>
      </c>
      <c r="UN186" s="34">
        <v>0.60221181721614103</v>
      </c>
      <c r="UO186" s="34">
        <v>0.60507117739793104</v>
      </c>
      <c r="UP186" s="34">
        <v>0.60815462206562998</v>
      </c>
      <c r="UQ186" s="34">
        <v>0.61140611152215796</v>
      </c>
      <c r="UR186" s="34">
        <v>0.61473429006165503</v>
      </c>
      <c r="US186" s="34">
        <v>0.61804729826833704</v>
      </c>
      <c r="UT186" s="34">
        <v>0.62122604380656099</v>
      </c>
      <c r="UU186" s="34">
        <v>0.62427689265764996</v>
      </c>
      <c r="UV186" s="34">
        <v>0.62719620922531905</v>
      </c>
      <c r="UW186" s="34">
        <v>0.63000217986151197</v>
      </c>
      <c r="UX186" s="34">
        <v>0.63272543807049209</v>
      </c>
      <c r="UY186" s="34">
        <v>0.63534247883809802</v>
      </c>
      <c r="UZ186" s="34">
        <v>0.63782962000420906</v>
      </c>
      <c r="VA186" s="34">
        <v>0.64010525561724707</v>
      </c>
      <c r="VB186" s="34">
        <v>0.64216782688461704</v>
      </c>
      <c r="VC186" s="34">
        <v>0.64391801542600102</v>
      </c>
      <c r="VD186" s="34">
        <v>0.64528163690974394</v>
      </c>
      <c r="VE186" s="34">
        <v>0.64630815210503501</v>
      </c>
      <c r="VF186" s="34">
        <v>0.64705701899366408</v>
      </c>
      <c r="VG186" s="34">
        <v>0.64764567696994102</v>
      </c>
      <c r="VH186" s="34">
        <v>0.64814963612761001</v>
      </c>
      <c r="VI186" s="34">
        <v>0.648667223678146</v>
      </c>
      <c r="VJ186" s="34">
        <v>0.649278757721095</v>
      </c>
      <c r="VK186" s="34">
        <v>0.64993250027336202</v>
      </c>
      <c r="VL186" s="34">
        <v>0.65059274345541895</v>
      </c>
      <c r="VM186" s="34">
        <v>0.65127212226063091</v>
      </c>
      <c r="VN186" s="34">
        <v>0.65198233678971107</v>
      </c>
      <c r="VO186" s="34">
        <v>0.65278475391246804</v>
      </c>
      <c r="VP186" s="34">
        <v>0.65365159638183101</v>
      </c>
      <c r="VQ186" s="34">
        <v>0.65452450357235092</v>
      </c>
      <c r="VR186" s="34">
        <v>0.65540850898699499</v>
      </c>
      <c r="VS186" s="34">
        <v>0.656258701459288</v>
      </c>
      <c r="VT186" s="34">
        <v>0.65710561547146396</v>
      </c>
      <c r="VU186" s="34">
        <v>0.65800275433812005</v>
      </c>
      <c r="VV186" s="34">
        <v>0.65888857501545506</v>
      </c>
      <c r="VW186" s="34">
        <v>0.65967207345963008</v>
      </c>
      <c r="VX186" s="34">
        <v>0.66025159631664909</v>
      </c>
      <c r="VY186" s="34">
        <v>0.66055180909425104</v>
      </c>
      <c r="VZ186" s="34">
        <v>0.66069519147558398</v>
      </c>
      <c r="WA186" s="34">
        <v>0.66075743697422995</v>
      </c>
      <c r="WB186" s="34">
        <v>0.66063483477345597</v>
      </c>
      <c r="WC186" s="34">
        <v>0.66034844225681699</v>
      </c>
      <c r="WD186" s="34">
        <v>0.65996290724689299</v>
      </c>
      <c r="WE186" s="34">
        <v>0.65955427682887702</v>
      </c>
      <c r="WF186" s="34">
        <v>0.659170121821406</v>
      </c>
      <c r="WG186" s="34">
        <v>0.65882054522564204</v>
      </c>
      <c r="WH186" s="34">
        <v>0.65849942660103911</v>
      </c>
      <c r="WI186" s="34">
        <v>0.658201144063986</v>
      </c>
      <c r="WJ186" s="34">
        <v>0.65788584731077404</v>
      </c>
      <c r="WK186" s="34">
        <v>0.65749331311346493</v>
      </c>
      <c r="WL186" s="34">
        <v>0.65703788186707901</v>
      </c>
      <c r="WM186" s="34">
        <v>0.65649731053166205</v>
      </c>
      <c r="WN186" s="34">
        <v>0.65583922115079707</v>
      </c>
      <c r="WO186" s="34">
        <v>0.65509727968941112</v>
      </c>
      <c r="WP186" s="34">
        <v>0.65427536835425504</v>
      </c>
      <c r="WQ186" s="34">
        <v>0.65339048268281497</v>
      </c>
      <c r="WR186" s="34">
        <v>0.65251548472966603</v>
      </c>
      <c r="WS186" s="34">
        <v>0.651599450249706</v>
      </c>
      <c r="WT186" s="34">
        <v>0.65063400387987902</v>
      </c>
      <c r="WU186" s="34">
        <v>0.64965413363060098</v>
      </c>
      <c r="WV186" s="34">
        <v>0.648643188053733</v>
      </c>
      <c r="WW186" s="34">
        <v>0.64762935749238493</v>
      </c>
      <c r="WX186" s="34">
        <v>0.64660642776137001</v>
      </c>
      <c r="WY186" s="34">
        <v>0.64558797814066593</v>
      </c>
      <c r="WZ186" s="34">
        <v>0.64453998969093906</v>
      </c>
      <c r="XA186" s="34">
        <v>0.64345332215177098</v>
      </c>
      <c r="XB186" s="34">
        <v>0.64235648687009506</v>
      </c>
      <c r="XC186" s="34">
        <v>0.64126597921414996</v>
      </c>
      <c r="XD186" s="34">
        <v>0.640181758160137</v>
      </c>
      <c r="XE186" s="34">
        <v>0.63907595792983596</v>
      </c>
      <c r="XF186" s="34">
        <v>0.63795168737643992</v>
      </c>
      <c r="XG186" s="34">
        <v>0.63676666874681898</v>
      </c>
      <c r="XH186" t="s">
        <v>843</v>
      </c>
      <c r="XI186" t="s">
        <v>1300</v>
      </c>
      <c r="XJ186" s="34">
        <v>0.50319695274537102</v>
      </c>
      <c r="XK186" s="34">
        <v>0.51053454785242303</v>
      </c>
      <c r="XL186" s="34">
        <v>0.51620413778473906</v>
      </c>
      <c r="XM186" s="34">
        <v>0.52127975383729097</v>
      </c>
      <c r="XN186" s="34">
        <v>0.52572071699337497</v>
      </c>
      <c r="XO186" s="34">
        <v>0.52859524548238201</v>
      </c>
      <c r="XP186" s="34">
        <v>0.530157041500947</v>
      </c>
      <c r="XQ186" s="34">
        <v>0.53083482666509607</v>
      </c>
      <c r="XR186" s="34">
        <v>0.53120204040146601</v>
      </c>
      <c r="XS186" s="34">
        <v>0.53178403616104297</v>
      </c>
      <c r="XT186" s="34">
        <v>0.53269604097611101</v>
      </c>
      <c r="XU186" s="34">
        <v>0.53372140427866999</v>
      </c>
      <c r="XV186" s="34">
        <v>0.53509559760796999</v>
      </c>
      <c r="XW186" s="34">
        <v>0.53682315830160998</v>
      </c>
      <c r="XX186" s="34">
        <v>0.53864046479856997</v>
      </c>
      <c r="XY186" s="34">
        <v>0.54077047767667996</v>
      </c>
      <c r="XZ186" s="34">
        <v>0.543504033371499</v>
      </c>
      <c r="YA186" s="34">
        <v>0.54651257009311005</v>
      </c>
      <c r="YB186" s="34">
        <v>0.54941962681760004</v>
      </c>
      <c r="YC186" s="34">
        <v>0.55250705335430506</v>
      </c>
      <c r="YD186" s="34">
        <v>0.55595713688536597</v>
      </c>
      <c r="YE186" s="34">
        <v>0.55963437519441495</v>
      </c>
      <c r="YF186" s="34">
        <v>0.56321847089986599</v>
      </c>
      <c r="YG186" s="34">
        <v>0.56653232286245803</v>
      </c>
      <c r="YH186" s="34">
        <v>0.569612450940989</v>
      </c>
      <c r="YI186" s="34">
        <v>0.57254098594255898</v>
      </c>
      <c r="YJ186" s="34">
        <v>0.57539306300450899</v>
      </c>
      <c r="YK186" s="34">
        <v>0.57825598004658196</v>
      </c>
      <c r="YL186" s="34">
        <v>0.58110419718169504</v>
      </c>
      <c r="YM186" s="34">
        <v>0.58389258440557101</v>
      </c>
      <c r="YN186" s="34">
        <v>0.58666628927831099</v>
      </c>
      <c r="YO186" s="34">
        <v>0.58948489339334997</v>
      </c>
      <c r="YP186" s="34">
        <v>0.59235494979498904</v>
      </c>
      <c r="YQ186" s="34">
        <v>0.59525416569188605</v>
      </c>
      <c r="YR186" s="34">
        <v>0.59812083040236397</v>
      </c>
      <c r="YS186" s="34">
        <v>0.60084064939341097</v>
      </c>
      <c r="YT186" s="34">
        <v>0.60340263240988501</v>
      </c>
      <c r="YU186" s="34">
        <v>0.60573195111441303</v>
      </c>
      <c r="YV186" s="34">
        <v>0.60774189914804799</v>
      </c>
      <c r="YW186" s="34">
        <v>0.60938078795695394</v>
      </c>
      <c r="YX186" s="34">
        <v>0.61062592403257598</v>
      </c>
      <c r="YY186" s="34">
        <v>0.61152774306168001</v>
      </c>
      <c r="YZ186" s="34">
        <v>0.61210417533822803</v>
      </c>
      <c r="ZA186" s="34">
        <v>0.61250437934153001</v>
      </c>
      <c r="ZB186" s="34">
        <v>0.61280295773673499</v>
      </c>
      <c r="ZC186" s="34">
        <v>0.613026604186933</v>
      </c>
      <c r="ZD186" s="34">
        <v>0.61322582681126603</v>
      </c>
      <c r="ZE186" s="34">
        <v>0.61341894687552501</v>
      </c>
      <c r="ZF186" s="34">
        <v>0.61368086173519898</v>
      </c>
      <c r="ZG186" s="34">
        <v>0.6140325024969</v>
      </c>
      <c r="ZH186" s="34">
        <v>0.61450852073851703</v>
      </c>
      <c r="ZI186" s="34">
        <v>0.61513908571267006</v>
      </c>
      <c r="ZJ186" s="34">
        <v>0.61585124354810605</v>
      </c>
      <c r="ZK186" s="34">
        <v>0.61655771730969999</v>
      </c>
      <c r="ZL186" s="34">
        <v>0.61718869168962498</v>
      </c>
      <c r="ZM186" s="34">
        <v>0.61771680104277105</v>
      </c>
      <c r="ZN186" s="34">
        <v>0.61825726149404803</v>
      </c>
      <c r="ZO186" s="34">
        <v>0.61885569896077597</v>
      </c>
      <c r="ZP186" s="34">
        <v>0.61941288393979299</v>
      </c>
      <c r="ZQ186" s="34">
        <v>0.61987467160688603</v>
      </c>
      <c r="ZR186" s="34">
        <v>0.62014963493374098</v>
      </c>
      <c r="ZS186" s="34">
        <v>0.62016130746506004</v>
      </c>
      <c r="ZT186" s="34">
        <v>0.62000171700947204</v>
      </c>
      <c r="ZU186" s="34">
        <v>0.61973442968188008</v>
      </c>
      <c r="ZV186" s="34">
        <v>0.61929282259276808</v>
      </c>
      <c r="ZW186" s="34">
        <v>0.618675721673134</v>
      </c>
      <c r="ZX186" s="34">
        <v>0.61794225951179893</v>
      </c>
      <c r="ZY186" s="34">
        <v>0.61721239356425794</v>
      </c>
      <c r="ZZ186" s="34">
        <v>0.61660314691861795</v>
      </c>
      <c r="AAA186" s="34">
        <v>0.61609897831949401</v>
      </c>
      <c r="AAB186" s="34">
        <v>0.61565356263092297</v>
      </c>
      <c r="AAC186" s="34">
        <v>0.61522626291469296</v>
      </c>
      <c r="AAD186" s="34">
        <v>0.61478338859069603</v>
      </c>
      <c r="AAE186" s="34">
        <v>0.61425526228535099</v>
      </c>
      <c r="AAF186" s="34">
        <v>0.61362170147454598</v>
      </c>
      <c r="AAG186" s="34">
        <v>0.612890483990708</v>
      </c>
      <c r="AAH186" s="34">
        <v>0.61206260061666806</v>
      </c>
      <c r="AAI186" s="34">
        <v>0.61113815644957004</v>
      </c>
      <c r="AAJ186" s="34">
        <v>0.61008879285949702</v>
      </c>
      <c r="AAK186" s="34">
        <v>0.60895651724534405</v>
      </c>
      <c r="AAL186" s="34">
        <v>0.60778217643750898</v>
      </c>
      <c r="AAM186" s="34">
        <v>0.60654856849832695</v>
      </c>
      <c r="AAN186" s="34">
        <v>0.60530161805115601</v>
      </c>
      <c r="AAO186" s="34">
        <v>0.60405503400955807</v>
      </c>
      <c r="AAP186" s="34">
        <v>0.60279859605920894</v>
      </c>
      <c r="AAQ186" s="34">
        <v>0.60156445457677399</v>
      </c>
      <c r="AAR186" s="34">
        <v>0.60030162903717998</v>
      </c>
      <c r="AAS186" s="34">
        <v>0.59901433343153299</v>
      </c>
      <c r="AAT186" s="34">
        <v>0.59770524790309698</v>
      </c>
      <c r="AAU186" s="34">
        <v>0.59635888728415498</v>
      </c>
      <c r="AAV186" s="34">
        <v>0.59502805570708606</v>
      </c>
      <c r="AAW186" s="34">
        <v>0.59371491349396699</v>
      </c>
      <c r="AAX186" s="34">
        <v>0.59240450929822008</v>
      </c>
      <c r="AAY186" s="34">
        <v>0.59106543410092005</v>
      </c>
      <c r="AAZ186" s="34">
        <v>0.58969175680861807</v>
      </c>
      <c r="ABA186" s="34">
        <v>0.58828593628467596</v>
      </c>
      <c r="ABB186" s="34">
        <v>0.58685094612474797</v>
      </c>
      <c r="ABC186" s="34">
        <v>0.58539453755045701</v>
      </c>
      <c r="ABD186" s="34">
        <v>0.583930945733102</v>
      </c>
      <c r="ABE186" s="34">
        <v>0.58248665950159395</v>
      </c>
      <c r="ABF186" s="34">
        <v>0.58102034714091</v>
      </c>
      <c r="ABG186" t="s">
        <v>843</v>
      </c>
      <c r="ABH186" t="s">
        <v>843</v>
      </c>
      <c r="ABI186" t="s">
        <v>1300</v>
      </c>
      <c r="ABJ186" s="34">
        <v>0.38239548675069002</v>
      </c>
      <c r="ABK186" s="34">
        <v>0.39007174297578301</v>
      </c>
      <c r="ABL186" s="34">
        <v>0.396918065345438</v>
      </c>
      <c r="ABM186" s="34">
        <v>0.403745498580385</v>
      </c>
      <c r="ABN186" s="34">
        <v>0.41086790298176601</v>
      </c>
      <c r="ABO186" s="34">
        <v>0.417574499937654</v>
      </c>
      <c r="ABP186" s="34">
        <v>0.42357327464406802</v>
      </c>
      <c r="ABQ186" s="34">
        <v>0.42870710520348299</v>
      </c>
      <c r="ABR186" s="34">
        <v>0.43297838023147894</v>
      </c>
      <c r="ABS186" s="34">
        <v>0.43646274290137199</v>
      </c>
      <c r="ABT186" s="34">
        <v>0.43937068382081695</v>
      </c>
      <c r="ABU186" s="34">
        <v>0.44198279803633</v>
      </c>
      <c r="ABV186" s="34">
        <v>0.44491576551054601</v>
      </c>
      <c r="ABW186" s="34">
        <v>0.44809290978542698</v>
      </c>
      <c r="ABX186" s="34">
        <v>0.45104221098185598</v>
      </c>
      <c r="ABY186" s="34">
        <v>0.45381895616054302</v>
      </c>
      <c r="ABZ186" s="34">
        <v>0.45644944876117699</v>
      </c>
      <c r="ACA186" s="34">
        <v>0.45879047179313703</v>
      </c>
      <c r="ACB186" s="34">
        <v>0.46082845591108901</v>
      </c>
      <c r="ACC186" s="34">
        <v>0.46290463877445398</v>
      </c>
      <c r="ACD186" s="34">
        <v>0.46546643343103</v>
      </c>
      <c r="ACE186" s="34">
        <v>0.46862867484221704</v>
      </c>
      <c r="ACF186" s="34">
        <v>0.47197987761580701</v>
      </c>
      <c r="ACG186" s="34">
        <v>0.47542002186214505</v>
      </c>
      <c r="ACH186" s="34">
        <v>0.47917820925769905</v>
      </c>
      <c r="ACI186" s="34">
        <v>0.48316904214409595</v>
      </c>
      <c r="ACJ186" s="34">
        <v>0.48724688271536598</v>
      </c>
      <c r="ACK186" s="34">
        <v>0.49135177516792505</v>
      </c>
      <c r="ACL186" s="34">
        <v>0.49528968541292401</v>
      </c>
      <c r="ACM186" s="34">
        <v>0.49899387782117399</v>
      </c>
      <c r="ACN186" s="34">
        <v>0.50256648508057999</v>
      </c>
      <c r="ACO186" s="34">
        <v>0.50608414697411497</v>
      </c>
      <c r="ACP186" s="34">
        <v>0.50959080085067399</v>
      </c>
      <c r="ACQ186" s="34">
        <v>0.51307330936139695</v>
      </c>
      <c r="ACR186" s="34">
        <v>0.51650293480990594</v>
      </c>
      <c r="ACS186" s="34">
        <v>0.51988900357090995</v>
      </c>
      <c r="ACT186" s="34">
        <v>0.52326795502355405</v>
      </c>
      <c r="ACU186" s="34">
        <v>0.52665647611336608</v>
      </c>
      <c r="ACV186" s="34">
        <v>0.53008051420586799</v>
      </c>
      <c r="ACW186" s="34">
        <v>0.53350690348693497</v>
      </c>
      <c r="ACX186" s="34">
        <v>0.53683366670879795</v>
      </c>
      <c r="ACY186" s="34">
        <v>0.54004092716392593</v>
      </c>
      <c r="ACZ186" s="34">
        <v>0.54306553491683696</v>
      </c>
      <c r="ADA186" s="34">
        <v>0.545839729270578</v>
      </c>
      <c r="ADB186" s="34">
        <v>0.54827366671577993</v>
      </c>
      <c r="ADC186" s="34">
        <v>0.55033975639897303</v>
      </c>
      <c r="ADD186" s="34">
        <v>0.55210275128130004</v>
      </c>
      <c r="ADE186" s="34">
        <v>0.55357035846801206</v>
      </c>
      <c r="ADF186" s="34">
        <v>0.55486035229447195</v>
      </c>
      <c r="ADG186" s="34">
        <v>0.55605978608342399</v>
      </c>
      <c r="ADH186" s="34">
        <v>0.55721896951486793</v>
      </c>
      <c r="ADI186" s="34">
        <v>0.55839411494394597</v>
      </c>
      <c r="ADJ186" s="34">
        <v>0.55955767145209401</v>
      </c>
      <c r="ADK186" s="34">
        <v>0.56074255502304193</v>
      </c>
      <c r="ADL186" s="34">
        <v>0.56199124096518904</v>
      </c>
      <c r="ADM186" s="34">
        <v>0.56331521694412101</v>
      </c>
      <c r="ADN186" s="34">
        <v>0.56475374632478792</v>
      </c>
      <c r="ADO186" s="34">
        <v>0.56628141759947603</v>
      </c>
      <c r="ADP186" s="34">
        <v>0.567848525825142</v>
      </c>
      <c r="ADQ186" s="34">
        <v>0.56938655689847695</v>
      </c>
      <c r="ADR186" s="34">
        <v>0.57084135605725006</v>
      </c>
      <c r="ADS186" s="34">
        <v>0.57227632948845197</v>
      </c>
      <c r="ADT186" s="34">
        <v>0.57373781527789802</v>
      </c>
      <c r="ADU186" s="34">
        <v>0.575144537355887</v>
      </c>
      <c r="ADV186" s="34">
        <v>0.57643813949362399</v>
      </c>
      <c r="ADW186" s="34">
        <v>0.57756383620598195</v>
      </c>
      <c r="ADX186" s="34">
        <v>0.57846705531408404</v>
      </c>
      <c r="ADY186" s="34">
        <v>0.57920912673741998</v>
      </c>
      <c r="ADZ186" s="34">
        <v>0.57981985184667306</v>
      </c>
      <c r="AEA186" s="34">
        <v>0.58023233637986005</v>
      </c>
      <c r="AEB186" s="34">
        <v>0.58044003565403901</v>
      </c>
      <c r="AEC186" s="34">
        <v>0.58052286158016297</v>
      </c>
      <c r="AED186" s="34">
        <v>0.580611317569102</v>
      </c>
      <c r="AEE186" s="34">
        <v>0.58079710465224299</v>
      </c>
      <c r="AEF186" s="34">
        <v>0.58108202426706901</v>
      </c>
      <c r="AEG186" s="34">
        <v>0.58141722054117106</v>
      </c>
      <c r="AEH186" s="34">
        <v>0.58173959518705898</v>
      </c>
      <c r="AEI186" s="34">
        <v>0.58201893867171695</v>
      </c>
      <c r="AEJ186" s="34">
        <v>0.58220700466511499</v>
      </c>
      <c r="AEK186" s="34">
        <v>0.58229572146049202</v>
      </c>
      <c r="AEL186" s="34">
        <v>0.58230222482703797</v>
      </c>
      <c r="AEM186" s="34">
        <v>0.58221689916249597</v>
      </c>
      <c r="AEN186" s="34">
        <v>0.58204404550670608</v>
      </c>
      <c r="AEO186" s="34">
        <v>0.58175087155690397</v>
      </c>
      <c r="AEP186" s="34">
        <v>0.58134438408381195</v>
      </c>
      <c r="AEQ186" s="34">
        <v>0.58089091479000199</v>
      </c>
      <c r="AER186" s="34">
        <v>0.58038179705285797</v>
      </c>
      <c r="AES186" s="34">
        <v>0.57984165243328301</v>
      </c>
      <c r="AET186" s="34">
        <v>0.57928587696303002</v>
      </c>
      <c r="AEU186" s="34">
        <v>0.57872162262717897</v>
      </c>
      <c r="AEV186" s="34">
        <v>0.57816414069920397</v>
      </c>
      <c r="AEW186" s="34">
        <v>0.57757049468086097</v>
      </c>
      <c r="AEX186" s="34">
        <v>0.576953547206426</v>
      </c>
      <c r="AEY186" s="34">
        <v>0.57630440039112596</v>
      </c>
      <c r="AEZ186" s="34">
        <v>0.57562933808676298</v>
      </c>
      <c r="AFA186" s="34">
        <v>0.57496755157644297</v>
      </c>
      <c r="AFB186" s="34">
        <v>0.57431336541395905</v>
      </c>
      <c r="AFC186" s="34">
        <v>0.57366979253442407</v>
      </c>
      <c r="AFD186" s="34">
        <v>0.573001793093732</v>
      </c>
      <c r="AFE186" s="34">
        <v>0.57226208400947298</v>
      </c>
      <c r="AFF186" s="34">
        <v>0.57145417124226194</v>
      </c>
      <c r="AFG186" t="s">
        <v>843</v>
      </c>
      <c r="AFH186" t="s">
        <v>843</v>
      </c>
      <c r="AFI186" s="34">
        <v>0.63098999999999994</v>
      </c>
      <c r="AFJ186" s="34">
        <v>0.62930999999999993</v>
      </c>
      <c r="AFK186" s="34">
        <v>0.62819000000000003</v>
      </c>
      <c r="AFL186" s="34">
        <v>0.62763000000000002</v>
      </c>
      <c r="AFM186" s="34">
        <v>0.62741000000000002</v>
      </c>
      <c r="AFN186" s="34">
        <v>0.62758000000000003</v>
      </c>
      <c r="AFO186" s="34">
        <v>0.62761999999999996</v>
      </c>
      <c r="AFP186" s="34">
        <v>0.62751000000000001</v>
      </c>
      <c r="AFQ186" s="34">
        <v>0.62758000000000003</v>
      </c>
      <c r="AFR186" s="34">
        <v>0.62695999999999996</v>
      </c>
      <c r="AFS186" s="34">
        <v>0.62566999999999995</v>
      </c>
      <c r="AFT186" s="34">
        <v>0.62462000000000006</v>
      </c>
      <c r="AFU186" s="34">
        <v>0.62392999999999998</v>
      </c>
      <c r="AFV186" s="34">
        <v>0.62295</v>
      </c>
      <c r="AFW186" s="34">
        <v>0.62229000000000001</v>
      </c>
      <c r="AFX186" s="34">
        <v>0.55108000000000001</v>
      </c>
      <c r="AFY186" s="34">
        <v>0.54398999999999997</v>
      </c>
      <c r="AFZ186" s="34">
        <v>0.58677999999999997</v>
      </c>
      <c r="AGA186" s="34">
        <v>0.57443</v>
      </c>
      <c r="AGB186" t="s">
        <v>843</v>
      </c>
      <c r="AGC186" t="s">
        <v>843</v>
      </c>
      <c r="AGD186" t="s">
        <v>843</v>
      </c>
      <c r="AGE186" t="s">
        <v>843</v>
      </c>
      <c r="AGF186" s="34">
        <v>-2.1271718665957451E-2</v>
      </c>
      <c r="AGG186" t="s">
        <v>843</v>
      </c>
      <c r="AGH186" t="s">
        <v>843</v>
      </c>
      <c r="AGI186" t="s">
        <v>843</v>
      </c>
      <c r="AGJ186" t="s">
        <v>843</v>
      </c>
      <c r="AGK186" t="s">
        <v>843</v>
      </c>
      <c r="AGL186" t="s">
        <v>843</v>
      </c>
      <c r="AGM186" t="s">
        <v>843</v>
      </c>
      <c r="AGN186" t="s">
        <v>843</v>
      </c>
      <c r="AGO186" s="34">
        <v>0.43700000000000006</v>
      </c>
      <c r="AGP186" s="34">
        <v>2016</v>
      </c>
      <c r="AGQ186" t="s">
        <v>832</v>
      </c>
      <c r="AGR186" t="s">
        <v>843</v>
      </c>
      <c r="AGS186" s="34">
        <v>0.52</v>
      </c>
      <c r="AGT186" s="34">
        <v>2016</v>
      </c>
      <c r="AGU186" t="s">
        <v>832</v>
      </c>
      <c r="AGV186" t="s">
        <v>843</v>
      </c>
      <c r="AGW186" s="34">
        <v>0.78</v>
      </c>
      <c r="AGX186" s="34">
        <v>2016</v>
      </c>
      <c r="AGY186" t="s">
        <v>832</v>
      </c>
      <c r="AGZ186" t="s">
        <v>843</v>
      </c>
      <c r="AHA186" s="34">
        <v>0.92200000000000004</v>
      </c>
      <c r="AHB186" s="34">
        <v>2016</v>
      </c>
      <c r="AHC186" t="s">
        <v>832</v>
      </c>
      <c r="AHD186" t="s">
        <v>843</v>
      </c>
      <c r="AHE186" s="34">
        <v>0.38200000000000001</v>
      </c>
      <c r="AHF186" s="34">
        <v>2016</v>
      </c>
      <c r="AHG186" t="s">
        <v>832</v>
      </c>
      <c r="AHH186" t="s">
        <v>843</v>
      </c>
      <c r="AHI186" t="s">
        <v>830</v>
      </c>
      <c r="AHJ186" s="34">
        <v>0.1909056156873703</v>
      </c>
      <c r="AHK186" s="34">
        <v>0.21487522125244141</v>
      </c>
      <c r="AHL186" s="34">
        <v>0.23488476872444153</v>
      </c>
      <c r="AHM186" s="34">
        <v>0.24699252843856812</v>
      </c>
      <c r="AHN186" s="34">
        <v>0.26740476489067078</v>
      </c>
      <c r="AHO186" t="s">
        <v>843</v>
      </c>
      <c r="AHP186" s="34"/>
      <c r="AHQ186" s="34"/>
      <c r="AHR186" s="34"/>
      <c r="AHS186" s="34"/>
      <c r="AHT186" s="34"/>
      <c r="AHU186" t="s">
        <v>843</v>
      </c>
      <c r="AHV186" s="34">
        <v>0.19261635839939117</v>
      </c>
      <c r="AHW186" s="34">
        <v>0.21333777904510498</v>
      </c>
      <c r="AHX186" s="34">
        <v>0.23300608992576599</v>
      </c>
      <c r="AHY186" s="34">
        <v>0.2473716139793396</v>
      </c>
      <c r="AHZ186" s="34">
        <v>0.26909935474395752</v>
      </c>
      <c r="AIA186" t="s">
        <v>832</v>
      </c>
      <c r="AIB186" t="s">
        <v>843</v>
      </c>
      <c r="AIC186" s="34">
        <v>0.19259284436702728</v>
      </c>
      <c r="AID186" s="34">
        <v>0.21336632966995239</v>
      </c>
      <c r="AIE186" s="34">
        <v>0.23298503458499908</v>
      </c>
      <c r="AIF186" s="34">
        <v>0.24734239280223846</v>
      </c>
      <c r="AIG186" s="34">
        <v>0.26887145638465881</v>
      </c>
      <c r="AIH186" t="s">
        <v>924</v>
      </c>
      <c r="AII186" t="s">
        <v>843</v>
      </c>
      <c r="AIJ186" s="34">
        <v>0.19304999709129333</v>
      </c>
      <c r="AIK186" s="34">
        <v>0.21395866572856903</v>
      </c>
      <c r="AIL186" s="34">
        <v>0.23154400289058685</v>
      </c>
      <c r="AIM186" s="34">
        <v>0.23824200034141541</v>
      </c>
      <c r="AIN186" s="34">
        <v>0.23481000959873199</v>
      </c>
      <c r="AIO186" t="s">
        <v>1607</v>
      </c>
      <c r="AIP186" s="34">
        <v>0.28979501128196716</v>
      </c>
      <c r="AIQ186" t="s">
        <v>843</v>
      </c>
      <c r="AIR186" s="34">
        <v>0.28932999999999998</v>
      </c>
      <c r="AIS186" s="34">
        <v>0.30481000000000003</v>
      </c>
      <c r="AIT186" s="34">
        <v>0.29415999999999998</v>
      </c>
      <c r="AIU186" s="34">
        <v>0.28815000000000002</v>
      </c>
      <c r="AIV186" s="34">
        <v>0.27946000000000004</v>
      </c>
      <c r="AIW186" s="34">
        <v>0.28286</v>
      </c>
      <c r="AIX186" t="s">
        <v>843</v>
      </c>
      <c r="AIY186" s="34">
        <v>6.191E-2</v>
      </c>
      <c r="AIZ186" s="34">
        <v>7.5090000000000004E-2</v>
      </c>
      <c r="AJA186" s="34">
        <v>7.4789999999999995E-2</v>
      </c>
      <c r="AJB186" s="34">
        <v>6.812E-2</v>
      </c>
      <c r="AJC186" s="34">
        <v>6.1980000000000007E-2</v>
      </c>
      <c r="AJD186" s="34">
        <v>7.2999999999999995E-2</v>
      </c>
      <c r="AJE186" t="s">
        <v>843</v>
      </c>
      <c r="AJF186" s="34">
        <v>7.4399925768375397E-2</v>
      </c>
      <c r="AJG186" s="34">
        <v>7.390911877155304E-2</v>
      </c>
      <c r="AJH186" s="34">
        <v>6.9075971841812134E-2</v>
      </c>
      <c r="AJI186" s="34">
        <v>7.091117650270462E-2</v>
      </c>
      <c r="AJJ186" s="34">
        <v>9.0395212173461914E-2</v>
      </c>
      <c r="AJK186" t="s">
        <v>830</v>
      </c>
      <c r="AJL186" t="s">
        <v>843</v>
      </c>
      <c r="AJM186" t="s">
        <v>843</v>
      </c>
      <c r="AJN186" s="34">
        <v>6.7444242537021637E-2</v>
      </c>
      <c r="AJO186" s="34">
        <v>6.692059338092804E-2</v>
      </c>
      <c r="AJP186" s="34">
        <v>6.0714848339557648E-2</v>
      </c>
      <c r="AJQ186" s="34">
        <v>6.3943549990653992E-2</v>
      </c>
      <c r="AJR186" s="34">
        <v>7.8418195247650146E-2</v>
      </c>
      <c r="AJS186" t="s">
        <v>832</v>
      </c>
      <c r="AJT186" t="s">
        <v>843</v>
      </c>
      <c r="AJU186" t="s">
        <v>843</v>
      </c>
      <c r="AJV186" t="s">
        <v>843</v>
      </c>
      <c r="AJW186" s="34">
        <v>4.8361632972955704E-2</v>
      </c>
      <c r="AJX186" s="34">
        <v>4.8925686627626419E-2</v>
      </c>
      <c r="AJY186" s="34">
        <v>4.3554902076721191E-2</v>
      </c>
      <c r="AJZ186" s="34">
        <v>4.4838450849056244E-2</v>
      </c>
      <c r="AKA186" s="34">
        <v>6.4318694174289703E-2</v>
      </c>
      <c r="AKB186" t="s">
        <v>830</v>
      </c>
      <c r="AKC186" t="s">
        <v>843</v>
      </c>
      <c r="AKD186" t="s">
        <v>843</v>
      </c>
      <c r="AKE186" t="s">
        <v>843</v>
      </c>
      <c r="AKF186" s="34">
        <v>4.2541779577732086E-2</v>
      </c>
      <c r="AKG186" s="34">
        <v>4.2303852736949921E-2</v>
      </c>
      <c r="AKH186" s="34">
        <v>3.6744371056556702E-2</v>
      </c>
      <c r="AKI186" s="34">
        <v>4.0131762623786926E-2</v>
      </c>
      <c r="AKJ186" s="34">
        <v>5.5302165448665619E-2</v>
      </c>
      <c r="AKK186" t="s">
        <v>832</v>
      </c>
      <c r="AKL186" t="s">
        <v>843</v>
      </c>
      <c r="AKM186" s="34">
        <v>930</v>
      </c>
      <c r="AKN186" t="s">
        <v>832</v>
      </c>
      <c r="AKO186" t="s">
        <v>843</v>
      </c>
      <c r="AKP186" s="34">
        <v>886.14105224609375</v>
      </c>
      <c r="AKQ186" t="s">
        <v>830</v>
      </c>
      <c r="AKR186" t="s">
        <v>843</v>
      </c>
      <c r="AKS186" s="34">
        <v>940.40667888926396</v>
      </c>
      <c r="AKT186" t="s">
        <v>832</v>
      </c>
      <c r="AKU186" t="s">
        <v>843</v>
      </c>
      <c r="AKV186" s="34">
        <v>966.32711011257095</v>
      </c>
      <c r="AKW186" t="s">
        <v>832</v>
      </c>
      <c r="AKX186" t="s">
        <v>843</v>
      </c>
      <c r="AKY186" s="34">
        <v>0.11955074220895767</v>
      </c>
      <c r="AKZ186" s="34">
        <v>0.13524690270423889</v>
      </c>
      <c r="ALA186" s="34">
        <v>0.13530769944190979</v>
      </c>
      <c r="ALB186" s="34">
        <v>0.13174049556255341</v>
      </c>
      <c r="ALC186" s="34">
        <v>0.15098387002944946</v>
      </c>
      <c r="ALD186" t="s">
        <v>830</v>
      </c>
      <c r="ALE186" t="s">
        <v>843</v>
      </c>
      <c r="ALF186" t="s">
        <v>843</v>
      </c>
      <c r="ALG186" t="s">
        <v>843</v>
      </c>
      <c r="ALH186" s="34">
        <v>0.13159337639808655</v>
      </c>
      <c r="ALI186" s="34">
        <v>0.13159337639808655</v>
      </c>
      <c r="ALJ186" s="34">
        <v>0.13159337639808655</v>
      </c>
      <c r="ALK186" s="34">
        <v>0.12844941020011902</v>
      </c>
      <c r="ALL186" s="34">
        <v>0.15013694763183594</v>
      </c>
      <c r="ALM186" t="s">
        <v>832</v>
      </c>
    </row>
    <row r="187" spans="1:1001">
      <c r="A187" t="s">
        <v>423</v>
      </c>
      <c r="B187" t="s">
        <v>200</v>
      </c>
      <c r="C187" t="s">
        <v>367</v>
      </c>
      <c r="D187" s="34">
        <v>4.1068878024816513E-2</v>
      </c>
      <c r="E187" t="s">
        <v>465</v>
      </c>
      <c r="F187" s="34">
        <v>4.7211907804012299E-2</v>
      </c>
      <c r="G187" t="s">
        <v>465</v>
      </c>
      <c r="H187" s="34">
        <v>4.515465721487999E-2</v>
      </c>
      <c r="I187" t="s">
        <v>465</v>
      </c>
      <c r="J187" s="34">
        <v>4.5825056731700897E-2</v>
      </c>
      <c r="K187" t="s">
        <v>465</v>
      </c>
      <c r="L187" s="34"/>
      <c r="M187" t="s">
        <v>465</v>
      </c>
      <c r="N187" s="34">
        <v>0.49941980838775635</v>
      </c>
      <c r="O187" s="34"/>
      <c r="P187" t="s">
        <v>1459</v>
      </c>
      <c r="Q187" s="34"/>
      <c r="R187" t="s">
        <v>1459</v>
      </c>
      <c r="S187" s="34"/>
      <c r="T187" t="s">
        <v>1459</v>
      </c>
      <c r="U187" s="34"/>
      <c r="V187" t="s">
        <v>1459</v>
      </c>
      <c r="W187" t="s">
        <v>843</v>
      </c>
      <c r="X187" t="s">
        <v>465</v>
      </c>
      <c r="Y187" s="34">
        <v>0.48877426981925964</v>
      </c>
      <c r="Z187" s="34"/>
      <c r="AA187" t="s">
        <v>1459</v>
      </c>
      <c r="AB187" s="34"/>
      <c r="AC187" t="s">
        <v>1459</v>
      </c>
      <c r="AD187" s="34"/>
      <c r="AE187" t="s">
        <v>1459</v>
      </c>
      <c r="AF187" s="34"/>
      <c r="AG187" t="s">
        <v>1459</v>
      </c>
      <c r="AH187" t="s">
        <v>843</v>
      </c>
      <c r="AI187" t="s">
        <v>465</v>
      </c>
      <c r="AJ187" s="34">
        <v>0.49844139814376831</v>
      </c>
      <c r="AK187" s="34"/>
      <c r="AL187" t="s">
        <v>1459</v>
      </c>
      <c r="AM187" s="34"/>
      <c r="AN187" t="s">
        <v>1459</v>
      </c>
      <c r="AO187" s="34"/>
      <c r="AP187" t="s">
        <v>1459</v>
      </c>
      <c r="AQ187" s="34"/>
      <c r="AR187" t="s">
        <v>1459</v>
      </c>
      <c r="AS187" t="s">
        <v>843</v>
      </c>
      <c r="AT187" t="s">
        <v>465</v>
      </c>
      <c r="AU187" s="34">
        <v>0.49012428522109985</v>
      </c>
      <c r="AV187" s="34"/>
      <c r="AW187" t="s">
        <v>1459</v>
      </c>
      <c r="AX187" s="34"/>
      <c r="AY187" t="s">
        <v>1459</v>
      </c>
      <c r="AZ187" s="34"/>
      <c r="BA187" t="s">
        <v>1459</v>
      </c>
      <c r="BB187" s="34"/>
      <c r="BC187" t="s">
        <v>1459</v>
      </c>
      <c r="BD187" t="s">
        <v>843</v>
      </c>
      <c r="BE187" s="34">
        <v>0.47822917414913746</v>
      </c>
      <c r="BF187" t="s">
        <v>465</v>
      </c>
      <c r="BG187" t="s">
        <v>843</v>
      </c>
      <c r="BH187" t="s">
        <v>465</v>
      </c>
      <c r="BI187" s="34">
        <v>2.522468090057373</v>
      </c>
      <c r="BJ187" t="s">
        <v>465</v>
      </c>
      <c r="BK187" s="34">
        <v>3.1210217475891113</v>
      </c>
      <c r="BL187" t="s">
        <v>465</v>
      </c>
      <c r="BM187" s="34">
        <v>3.4132125377655029</v>
      </c>
      <c r="BN187" t="s">
        <v>465</v>
      </c>
      <c r="BO187" s="34">
        <v>3.3510873317718506</v>
      </c>
      <c r="BP187" t="s">
        <v>843</v>
      </c>
      <c r="BQ187" s="34">
        <v>2.7253897190093994</v>
      </c>
      <c r="BR187" t="s">
        <v>465</v>
      </c>
      <c r="BS187" s="34"/>
      <c r="BT187" t="s">
        <v>843</v>
      </c>
      <c r="BU187" s="34">
        <v>2.6509904861450195</v>
      </c>
      <c r="BV187" t="s">
        <v>1552</v>
      </c>
      <c r="BW187" t="s">
        <v>843</v>
      </c>
      <c r="BX187" s="34">
        <v>2.6899244785308838</v>
      </c>
      <c r="BY187" t="s">
        <v>465</v>
      </c>
      <c r="BZ187" t="s">
        <v>843</v>
      </c>
      <c r="CA187" t="s">
        <v>465</v>
      </c>
      <c r="CB187" s="34">
        <v>9.8647559061646461E-3</v>
      </c>
      <c r="CC187" s="34">
        <v>9.4166509807109833E-3</v>
      </c>
      <c r="CD187" s="34">
        <v>9.1180354356765747E-3</v>
      </c>
      <c r="CE187" s="34">
        <v>9.306454099714756E-3</v>
      </c>
      <c r="CF187" s="34">
        <v>9.3064513057470322E-3</v>
      </c>
      <c r="CG187" t="s">
        <v>843</v>
      </c>
      <c r="CH187" t="s">
        <v>465</v>
      </c>
      <c r="CI187" s="34">
        <v>1.0511551052331924E-2</v>
      </c>
      <c r="CJ187" s="34">
        <v>1.0145834647119045E-2</v>
      </c>
      <c r="CK187" s="34">
        <v>1.0879836976528168E-2</v>
      </c>
      <c r="CL187" s="34">
        <v>1.0767079889774323E-2</v>
      </c>
      <c r="CM187" s="34">
        <v>1.1023652739822865E-2</v>
      </c>
      <c r="CN187" t="s">
        <v>843</v>
      </c>
      <c r="CO187" t="s">
        <v>465</v>
      </c>
      <c r="CP187" s="34">
        <v>1.0377908125519753E-2</v>
      </c>
      <c r="CQ187" s="34">
        <v>1.0479261167347431E-2</v>
      </c>
      <c r="CR187" s="34">
        <v>1.0665501467883587E-2</v>
      </c>
      <c r="CS187" s="34">
        <v>1.1023640632629395E-2</v>
      </c>
      <c r="CT187" s="34">
        <v>1.1023670434951782E-2</v>
      </c>
      <c r="CU187" t="s">
        <v>843</v>
      </c>
      <c r="CV187" t="s">
        <v>465</v>
      </c>
      <c r="CW187" s="34">
        <v>1.0326643474400043E-2</v>
      </c>
      <c r="CX187" s="34">
        <v>1.0232133790850639E-2</v>
      </c>
      <c r="CY187" s="34">
        <v>1.095246896147728E-2</v>
      </c>
      <c r="CZ187" s="34">
        <v>1.102363970130682E-2</v>
      </c>
      <c r="DA187" s="34">
        <v>1.1023667640984058E-2</v>
      </c>
      <c r="DB187" t="s">
        <v>843</v>
      </c>
      <c r="DC187" s="34"/>
      <c r="DD187" s="34"/>
      <c r="DE187" s="34"/>
      <c r="DF187" s="34"/>
      <c r="DG187" s="34"/>
      <c r="DH187" t="s">
        <v>1460</v>
      </c>
      <c r="DI187" t="s">
        <v>843</v>
      </c>
      <c r="DJ187" s="34"/>
      <c r="DK187" s="34"/>
      <c r="DL187" s="34"/>
      <c r="DM187" s="34"/>
      <c r="DN187" s="34"/>
      <c r="DO187" t="s">
        <v>1460</v>
      </c>
      <c r="DP187" t="s">
        <v>843</v>
      </c>
      <c r="DQ187" s="34"/>
      <c r="DR187" t="s">
        <v>1460</v>
      </c>
      <c r="DS187" t="s">
        <v>843</v>
      </c>
      <c r="DT187" t="s">
        <v>843</v>
      </c>
      <c r="DU187" s="34">
        <v>10.8</v>
      </c>
      <c r="DV187" t="s">
        <v>1461</v>
      </c>
      <c r="DW187" t="s">
        <v>843</v>
      </c>
      <c r="DX187" t="s">
        <v>843</v>
      </c>
      <c r="DY187" t="s">
        <v>465</v>
      </c>
      <c r="DZ187" s="34">
        <v>1.5600734623149037E-3</v>
      </c>
      <c r="EA187" s="34">
        <v>6.7268130369484425E-3</v>
      </c>
      <c r="EB187" s="34">
        <v>7.451644167304039E-3</v>
      </c>
      <c r="EC187" s="34">
        <v>9.3510719016194344E-3</v>
      </c>
      <c r="ED187" s="34">
        <v>1.016119122505188E-2</v>
      </c>
      <c r="EE187" t="s">
        <v>843</v>
      </c>
      <c r="EF187" t="s">
        <v>465</v>
      </c>
      <c r="EG187" s="34">
        <v>7.5499997474253178E-3</v>
      </c>
      <c r="EH187" s="34">
        <v>7.9333335161209106E-3</v>
      </c>
      <c r="EI187" s="34">
        <v>5.7999999262392521E-3</v>
      </c>
      <c r="EJ187" s="34">
        <v>5.1999995484948158E-3</v>
      </c>
      <c r="EK187" s="34">
        <v>2.3000000510364771E-3</v>
      </c>
      <c r="EL187" t="s">
        <v>843</v>
      </c>
      <c r="EM187" t="s">
        <v>465</v>
      </c>
      <c r="EN187" s="34">
        <v>3.2904120162129402E-3</v>
      </c>
      <c r="EO187" s="34">
        <v>5.2266726270318031E-3</v>
      </c>
      <c r="EP187" s="34">
        <v>5.1937159150838852E-3</v>
      </c>
      <c r="EQ187" s="34">
        <v>4.9662156961858273E-3</v>
      </c>
      <c r="ER187" s="34">
        <v>1.3287917245179415E-3</v>
      </c>
      <c r="ES187" t="s">
        <v>843</v>
      </c>
      <c r="ET187" t="s">
        <v>465</v>
      </c>
      <c r="EU187" s="34">
        <v>8.6485305801033974E-3</v>
      </c>
      <c r="EV187" s="34">
        <v>6.2474519945681095E-3</v>
      </c>
      <c r="EW187" s="34">
        <v>2.9563978314399719E-3</v>
      </c>
      <c r="EX187" s="34">
        <v>7.2483252733945847E-4</v>
      </c>
      <c r="EY187" s="34">
        <v>-1.6093424055725336E-3</v>
      </c>
      <c r="EZ187" t="s">
        <v>843</v>
      </c>
      <c r="FA187" t="s">
        <v>465</v>
      </c>
      <c r="FB187" s="34">
        <v>9.5905864145606756E-4</v>
      </c>
      <c r="FC187" s="34">
        <v>-7.2991795605048537E-4</v>
      </c>
      <c r="FD187" s="34">
        <v>-1.2427323963493109E-3</v>
      </c>
      <c r="FE187" s="34">
        <v>-7.6796216890215874E-3</v>
      </c>
      <c r="FF187" s="34">
        <v>-9.5483642071485519E-3</v>
      </c>
      <c r="FG187" t="s">
        <v>843</v>
      </c>
      <c r="FH187" s="34"/>
      <c r="FI187" s="34"/>
      <c r="FJ187" s="34"/>
      <c r="FK187" s="34"/>
      <c r="FL187" s="34"/>
      <c r="FM187" t="s">
        <v>843</v>
      </c>
      <c r="FN187" t="s">
        <v>843</v>
      </c>
      <c r="FO187" s="34">
        <v>0.56816999999999995</v>
      </c>
      <c r="FP187" t="s">
        <v>1462</v>
      </c>
      <c r="FQ187" t="s">
        <v>843</v>
      </c>
      <c r="FR187" t="s">
        <v>843</v>
      </c>
      <c r="FS187" s="34">
        <v>0.69240999999999997</v>
      </c>
      <c r="FT187" t="s">
        <v>1462</v>
      </c>
      <c r="FU187" t="s">
        <v>843</v>
      </c>
      <c r="FV187" t="s">
        <v>843</v>
      </c>
      <c r="FW187" s="34">
        <v>0.43959000000000004</v>
      </c>
      <c r="FX187" t="s">
        <v>1462</v>
      </c>
      <c r="FY187" t="s">
        <v>843</v>
      </c>
      <c r="FZ187" s="34"/>
      <c r="GA187" s="34"/>
      <c r="GB187" s="34"/>
      <c r="GC187" s="34"/>
      <c r="GD187" s="34"/>
      <c r="GE187" t="s">
        <v>1460</v>
      </c>
      <c r="GF187" t="s">
        <v>843</v>
      </c>
      <c r="GG187" s="34">
        <v>-5.1931731402873993E-2</v>
      </c>
      <c r="GH187" s="34">
        <v>-5.1117215305566788E-2</v>
      </c>
      <c r="GI187" s="34">
        <v>-3.3148054033517838E-2</v>
      </c>
      <c r="GJ187" s="34">
        <v>-1.4902721159160137E-3</v>
      </c>
      <c r="GK187" s="34">
        <v>3.7322357296943665E-2</v>
      </c>
      <c r="GL187" t="s">
        <v>832</v>
      </c>
      <c r="GM187" t="s">
        <v>843</v>
      </c>
      <c r="GN187" s="34">
        <v>0.44751083850860596</v>
      </c>
      <c r="GO187" t="s">
        <v>832</v>
      </c>
      <c r="GP187" t="s">
        <v>843</v>
      </c>
      <c r="GQ187" t="s">
        <v>843</v>
      </c>
      <c r="GR187" s="34">
        <v>1.6401393339037895E-2</v>
      </c>
      <c r="GS187" s="34">
        <v>2.0496461540460587E-2</v>
      </c>
      <c r="GT187" s="34">
        <v>1.5651723369956017E-2</v>
      </c>
      <c r="GU187" s="34">
        <v>1.2528268620371819E-2</v>
      </c>
      <c r="GV187" s="34">
        <v>-2.3865646217018366E-3</v>
      </c>
      <c r="GW187" t="s">
        <v>832</v>
      </c>
      <c r="GX187" t="s">
        <v>843</v>
      </c>
      <c r="GY187" t="s">
        <v>843</v>
      </c>
      <c r="GZ187" t="s">
        <v>843</v>
      </c>
      <c r="HA187" t="s">
        <v>843</v>
      </c>
      <c r="HB187" t="s">
        <v>843</v>
      </c>
      <c r="HC187" t="s">
        <v>843</v>
      </c>
      <c r="HD187" t="s">
        <v>843</v>
      </c>
      <c r="HE187" t="s">
        <v>843</v>
      </c>
      <c r="HF187" t="s">
        <v>843</v>
      </c>
      <c r="HG187" t="s">
        <v>843</v>
      </c>
      <c r="HH187" s="34">
        <v>184008</v>
      </c>
      <c r="HI187" s="34">
        <v>185530</v>
      </c>
      <c r="HJ187" s="34">
        <v>186630</v>
      </c>
      <c r="HK187" s="34">
        <v>187440</v>
      </c>
      <c r="HL187" s="34">
        <v>188073</v>
      </c>
      <c r="HM187" s="34">
        <v>188626</v>
      </c>
      <c r="HN187" s="34">
        <v>189379</v>
      </c>
      <c r="HO187" s="34">
        <v>190478</v>
      </c>
      <c r="HP187" s="34">
        <v>191787</v>
      </c>
      <c r="HQ187" s="34">
        <v>193176</v>
      </c>
      <c r="HR187" s="34">
        <v>194672</v>
      </c>
      <c r="HS187" s="34">
        <v>196351</v>
      </c>
      <c r="HT187" s="34">
        <v>198124</v>
      </c>
      <c r="HU187" s="34">
        <v>199939</v>
      </c>
      <c r="HV187" s="34">
        <v>201757</v>
      </c>
      <c r="HW187" s="34">
        <v>203571</v>
      </c>
      <c r="HX187" s="34">
        <v>205544</v>
      </c>
      <c r="HY187" s="34">
        <v>207630</v>
      </c>
      <c r="HZ187" s="34">
        <v>209701</v>
      </c>
      <c r="IA187" s="34">
        <v>211905</v>
      </c>
      <c r="IB187" s="34">
        <v>214929</v>
      </c>
      <c r="IC187" s="34">
        <v>218764</v>
      </c>
      <c r="ID187" s="34">
        <v>222382</v>
      </c>
      <c r="IE187" s="34">
        <v>225681</v>
      </c>
      <c r="IF187" s="34">
        <v>228966</v>
      </c>
      <c r="IG187" s="34">
        <v>232231</v>
      </c>
      <c r="IH187" s="34">
        <v>235495</v>
      </c>
      <c r="II187" s="34">
        <v>238761</v>
      </c>
      <c r="IJ187" s="34">
        <v>242024</v>
      </c>
      <c r="IK187" s="34">
        <v>245308</v>
      </c>
      <c r="IL187" s="34">
        <v>248627</v>
      </c>
      <c r="IM187" s="34">
        <v>251982</v>
      </c>
      <c r="IN187" s="34">
        <v>255362</v>
      </c>
      <c r="IO187" s="34">
        <v>258774.99999999997</v>
      </c>
      <c r="IP187" s="34">
        <v>262233</v>
      </c>
      <c r="IQ187" s="34">
        <v>265731</v>
      </c>
      <c r="IR187" s="34">
        <v>269262</v>
      </c>
      <c r="IS187" s="34">
        <v>272837</v>
      </c>
      <c r="IT187" s="34">
        <v>276442</v>
      </c>
      <c r="IU187" s="34">
        <v>280077</v>
      </c>
      <c r="IV187" s="34">
        <v>283738</v>
      </c>
      <c r="IW187" s="34">
        <v>287404</v>
      </c>
      <c r="IX187" s="34">
        <v>291054</v>
      </c>
      <c r="IY187" s="34">
        <v>294704</v>
      </c>
      <c r="IZ187" s="34">
        <v>298373</v>
      </c>
      <c r="JA187" s="34">
        <v>302043</v>
      </c>
      <c r="JB187" s="34">
        <v>305699</v>
      </c>
      <c r="JC187" s="34">
        <v>309327</v>
      </c>
      <c r="JD187" s="34">
        <v>312927</v>
      </c>
      <c r="JE187" s="34">
        <v>316493</v>
      </c>
      <c r="JF187" s="34">
        <v>320016</v>
      </c>
      <c r="JG187" s="34">
        <v>323507</v>
      </c>
      <c r="JH187" s="34">
        <v>326966</v>
      </c>
      <c r="JI187" s="34">
        <v>330380</v>
      </c>
      <c r="JJ187" s="34">
        <v>333770</v>
      </c>
      <c r="JK187" s="34">
        <v>337146</v>
      </c>
      <c r="JL187" s="34">
        <v>340502</v>
      </c>
      <c r="JM187" s="34">
        <v>343831</v>
      </c>
      <c r="JN187" s="34">
        <v>347132</v>
      </c>
      <c r="JO187" s="34">
        <v>350413</v>
      </c>
      <c r="JP187" s="34">
        <v>353680</v>
      </c>
      <c r="JQ187" s="34">
        <v>356940</v>
      </c>
      <c r="JR187" s="34">
        <v>360170</v>
      </c>
      <c r="JS187" s="34">
        <v>363354</v>
      </c>
      <c r="JT187" s="34">
        <v>366515</v>
      </c>
      <c r="JU187" s="34">
        <v>369647</v>
      </c>
      <c r="JV187" s="34">
        <v>372746</v>
      </c>
      <c r="JW187" s="34">
        <v>375830</v>
      </c>
      <c r="JX187" s="34">
        <v>378876</v>
      </c>
      <c r="JY187" s="34">
        <v>381887</v>
      </c>
      <c r="JZ187" s="34">
        <v>384878</v>
      </c>
      <c r="KA187" s="34">
        <v>387818</v>
      </c>
      <c r="KB187" s="34">
        <v>390699</v>
      </c>
      <c r="KC187" s="34">
        <v>393526</v>
      </c>
      <c r="KD187" s="34">
        <v>396308</v>
      </c>
      <c r="KE187" s="34">
        <v>399050</v>
      </c>
      <c r="KF187" s="34">
        <v>401719</v>
      </c>
      <c r="KG187" s="34">
        <v>404312</v>
      </c>
      <c r="KH187" s="34">
        <v>406837</v>
      </c>
      <c r="KI187" s="34">
        <v>409260</v>
      </c>
      <c r="KJ187" s="34">
        <v>411599</v>
      </c>
      <c r="KK187" s="34">
        <v>413880</v>
      </c>
      <c r="KL187" s="34">
        <v>416085</v>
      </c>
      <c r="KM187" s="34">
        <v>418222</v>
      </c>
      <c r="KN187" s="34">
        <v>420291</v>
      </c>
      <c r="KO187" s="34">
        <v>422273</v>
      </c>
      <c r="KP187" s="34">
        <v>424163</v>
      </c>
      <c r="KQ187" s="34">
        <v>425955</v>
      </c>
      <c r="KR187" s="34">
        <v>427660</v>
      </c>
      <c r="KS187" s="34">
        <v>429280</v>
      </c>
      <c r="KT187" s="34">
        <v>430805</v>
      </c>
      <c r="KU187" s="34">
        <v>432245</v>
      </c>
      <c r="KV187" s="34">
        <v>433603</v>
      </c>
      <c r="KW187" s="34">
        <v>434892</v>
      </c>
      <c r="KX187" s="34">
        <v>436099</v>
      </c>
      <c r="KY187" s="34">
        <v>437197</v>
      </c>
      <c r="KZ187" s="34">
        <v>438190</v>
      </c>
      <c r="LA187" s="34">
        <v>439086</v>
      </c>
      <c r="LB187" s="34">
        <v>439894</v>
      </c>
      <c r="LC187" s="34">
        <v>440595</v>
      </c>
      <c r="LD187" s="34">
        <v>441188</v>
      </c>
      <c r="LE187" t="s">
        <v>843</v>
      </c>
      <c r="LF187" t="s">
        <v>843</v>
      </c>
      <c r="LG187" t="s">
        <v>843</v>
      </c>
      <c r="LH187" s="34">
        <v>9.8138786852359772E-3</v>
      </c>
      <c r="LI187" s="34">
        <v>8.2373591139912605E-3</v>
      </c>
      <c r="LJ187" s="34">
        <v>5.9114531613886356E-3</v>
      </c>
      <c r="LK187" s="34">
        <v>4.3307468295097351E-3</v>
      </c>
      <c r="LL187" s="34">
        <v>3.371391212567687E-3</v>
      </c>
      <c r="LM187" s="34">
        <v>2.9360332991927862E-3</v>
      </c>
      <c r="LN187" s="34">
        <v>3.9840796962380409E-3</v>
      </c>
      <c r="LO187" s="34">
        <v>5.786404013633728E-3</v>
      </c>
      <c r="LP187" s="34">
        <v>6.8486789241433144E-3</v>
      </c>
      <c r="LQ187" s="34">
        <v>7.2163091972470284E-3</v>
      </c>
      <c r="LR187" s="34">
        <v>7.7144005335867405E-3</v>
      </c>
      <c r="LS187" s="34">
        <v>8.5877832025289536E-3</v>
      </c>
      <c r="LT187" s="34">
        <v>8.9892232790589333E-3</v>
      </c>
      <c r="LU187" s="34">
        <v>9.1192228719592094E-3</v>
      </c>
      <c r="LV187" s="34">
        <v>9.0516833588480949E-3</v>
      </c>
      <c r="LW187" s="34">
        <v>8.9508350938558578E-3</v>
      </c>
      <c r="LX187" s="34">
        <v>9.6452841535210609E-3</v>
      </c>
      <c r="LY187" s="34">
        <v>1.009752694517374E-2</v>
      </c>
      <c r="LZ187" s="34">
        <v>9.9250571802258492E-3</v>
      </c>
      <c r="MA187" s="34">
        <v>1.0455354116857052E-2</v>
      </c>
      <c r="MB187" s="34">
        <v>1.4169679954648018E-2</v>
      </c>
      <c r="MC187" s="34">
        <v>1.7685782164335251E-2</v>
      </c>
      <c r="MD187" s="34">
        <v>1.640310138463974E-2</v>
      </c>
      <c r="ME187" s="34">
        <v>1.4725874178111553E-2</v>
      </c>
      <c r="MF187" s="34">
        <v>1.4451023191213608E-2</v>
      </c>
      <c r="MG187" s="34">
        <v>1.4159045182168484E-2</v>
      </c>
      <c r="MH187" s="34">
        <v>1.3957115821540356E-2</v>
      </c>
      <c r="MI187" s="34">
        <v>1.377336960285902E-2</v>
      </c>
      <c r="MJ187" s="34">
        <v>1.35738430544734E-2</v>
      </c>
      <c r="MK187" s="34">
        <v>1.3477669097483158E-2</v>
      </c>
      <c r="ML187" s="34">
        <v>1.3439217582345009E-2</v>
      </c>
      <c r="MM187" s="34">
        <v>1.3403874821960926E-2</v>
      </c>
      <c r="MN187" s="34">
        <v>1.3324489817023277E-2</v>
      </c>
      <c r="MO187" s="34">
        <v>1.3276811689138412E-2</v>
      </c>
      <c r="MP187" s="34">
        <v>1.3274462893605232E-2</v>
      </c>
      <c r="MQ187" s="34">
        <v>1.3251096941530704E-2</v>
      </c>
      <c r="MR187" s="34">
        <v>1.3200364075601101E-2</v>
      </c>
      <c r="MS187" s="34">
        <v>1.3189664110541344E-2</v>
      </c>
      <c r="MT187" s="34">
        <v>1.3126486912369728E-2</v>
      </c>
      <c r="MU187" s="34">
        <v>1.3063531368970871E-2</v>
      </c>
      <c r="MV187" s="34">
        <v>1.2986712157726288E-2</v>
      </c>
      <c r="MW187" s="34">
        <v>1.2837613932788372E-2</v>
      </c>
      <c r="MX187" s="34">
        <v>1.2619925662875175E-2</v>
      </c>
      <c r="MY187" s="34">
        <v>1.2462645769119263E-2</v>
      </c>
      <c r="MZ187" s="34">
        <v>1.2372918426990509E-2</v>
      </c>
      <c r="NA187" s="34">
        <v>1.2225009500980377E-2</v>
      </c>
      <c r="NB187" s="34">
        <v>1.2031566351652145E-2</v>
      </c>
      <c r="NC187" s="34">
        <v>1.17980120703578E-2</v>
      </c>
      <c r="ND187" s="34">
        <v>1.1570966802537441E-2</v>
      </c>
      <c r="NE187" s="34">
        <v>1.1331187561154366E-2</v>
      </c>
      <c r="NF187" s="34">
        <v>1.1069870553910732E-2</v>
      </c>
      <c r="NG187" s="34">
        <v>1.0849757120013237E-2</v>
      </c>
      <c r="NH187" s="34">
        <v>1.0635438375174999E-2</v>
      </c>
      <c r="NI187" s="34">
        <v>1.0387317277491093E-2</v>
      </c>
      <c r="NJ187" s="34">
        <v>1.020862627774477E-2</v>
      </c>
      <c r="NK187" s="34">
        <v>1.0063937865197659E-2</v>
      </c>
      <c r="NL187" s="34">
        <v>9.9049285054206848E-3</v>
      </c>
      <c r="NM187" s="34">
        <v>9.7292587161064148E-3</v>
      </c>
      <c r="NN187" s="34">
        <v>9.5548536628484726E-3</v>
      </c>
      <c r="NO187" s="34">
        <v>9.4073479995131493E-3</v>
      </c>
      <c r="NP187" s="34">
        <v>9.2800911515951157E-3</v>
      </c>
      <c r="NQ187" s="34">
        <v>9.1751506552100182E-3</v>
      </c>
      <c r="NR187" s="34">
        <v>9.0084420517086983E-3</v>
      </c>
      <c r="NS187" s="34">
        <v>8.8014230132102966E-3</v>
      </c>
      <c r="NT187" s="34">
        <v>8.6618829518556595E-3</v>
      </c>
      <c r="NU187" s="34">
        <v>8.5090482607483864E-3</v>
      </c>
      <c r="NV187" s="34">
        <v>8.3487266674637794E-3</v>
      </c>
      <c r="NW187" s="34">
        <v>8.2396911457180977E-3</v>
      </c>
      <c r="NX187" s="34">
        <v>8.0720614641904831E-3</v>
      </c>
      <c r="NY187" s="34">
        <v>7.9157790169119835E-3</v>
      </c>
      <c r="NZ187" s="34">
        <v>7.8016477636992931E-3</v>
      </c>
      <c r="OA187" s="34">
        <v>7.609756663441658E-3</v>
      </c>
      <c r="OB187" s="34">
        <v>7.4012852273881435E-3</v>
      </c>
      <c r="OC187" s="34">
        <v>7.2096968069672585E-3</v>
      </c>
      <c r="OD187" s="34">
        <v>7.0445472374558449E-3</v>
      </c>
      <c r="OE187" s="34">
        <v>6.8950355052947998E-3</v>
      </c>
      <c r="OF187" s="34">
        <v>6.6661168821156025E-3</v>
      </c>
      <c r="OG187" s="34">
        <v>6.4340177923440933E-3</v>
      </c>
      <c r="OH187" s="34">
        <v>6.2257568351924419E-3</v>
      </c>
      <c r="OI187" s="34">
        <v>5.9380372986197472E-3</v>
      </c>
      <c r="OJ187" s="34">
        <v>5.6989234872162342E-3</v>
      </c>
      <c r="OK187" s="34">
        <v>5.526502151042223E-3</v>
      </c>
      <c r="OL187" s="34">
        <v>5.3134895861148834E-3</v>
      </c>
      <c r="OM187" s="34">
        <v>5.1228255033493042E-3</v>
      </c>
      <c r="ON187" s="34">
        <v>4.9349362961947918E-3</v>
      </c>
      <c r="OO187" s="34">
        <v>4.7046956606209278E-3</v>
      </c>
      <c r="OP187" s="34">
        <v>4.465790931135416E-3</v>
      </c>
      <c r="OQ187" s="34">
        <v>4.2158914729952812E-3</v>
      </c>
      <c r="OR187" s="34">
        <v>3.9947805926203728E-3</v>
      </c>
      <c r="OS187" s="34">
        <v>3.7808993365615606E-3</v>
      </c>
      <c r="OT187" s="34">
        <v>3.5461648367345333E-3</v>
      </c>
      <c r="OU187" s="34">
        <v>3.3370056189596653E-3</v>
      </c>
      <c r="OV187" s="34">
        <v>3.1368117779493332E-3</v>
      </c>
      <c r="OW187" s="34">
        <v>2.9683555476367474E-3</v>
      </c>
      <c r="OX187" s="34">
        <v>2.7715573087334633E-3</v>
      </c>
      <c r="OY187" s="34">
        <v>2.514612628147006E-3</v>
      </c>
      <c r="OZ187" s="34">
        <v>2.2687118034809828E-3</v>
      </c>
      <c r="PA187" s="34">
        <v>2.0426874980330467E-3</v>
      </c>
      <c r="PB187" s="34">
        <v>1.8384951399639249E-3</v>
      </c>
      <c r="PC187" s="34">
        <v>1.5922973398119211E-3</v>
      </c>
      <c r="PD187" s="34">
        <v>1.3450023252516985E-3</v>
      </c>
      <c r="PE187" t="s">
        <v>1300</v>
      </c>
      <c r="PF187" t="s">
        <v>843</v>
      </c>
      <c r="PG187" t="s">
        <v>843</v>
      </c>
      <c r="PH187" t="s">
        <v>843</v>
      </c>
      <c r="PI187" t="s">
        <v>843</v>
      </c>
      <c r="PJ187" t="s">
        <v>1300</v>
      </c>
      <c r="PK187" s="34">
        <v>0.52020019292831421</v>
      </c>
      <c r="PL187" s="34">
        <v>0.51970028877258301</v>
      </c>
      <c r="PM187" s="34">
        <v>0.5190805196762085</v>
      </c>
      <c r="PN187" s="34">
        <v>0.51832050085067749</v>
      </c>
      <c r="PO187" s="34">
        <v>0.51757031679153442</v>
      </c>
      <c r="PP187" s="34">
        <v>0.51684284210205078</v>
      </c>
      <c r="PQ187" s="34">
        <v>0.5161818265914917</v>
      </c>
      <c r="PR187" s="34">
        <v>0.51559233665466309</v>
      </c>
      <c r="PS187" s="34">
        <v>0.51504009962081909</v>
      </c>
      <c r="PT187" s="34">
        <v>0.51454633474349976</v>
      </c>
      <c r="PU187" s="34">
        <v>0.51406979560852051</v>
      </c>
      <c r="PV187" s="34">
        <v>0.51359045505523682</v>
      </c>
      <c r="PW187" s="34">
        <v>0.51313823461532593</v>
      </c>
      <c r="PX187" s="34">
        <v>0.51270639896392822</v>
      </c>
      <c r="PY187" s="34">
        <v>0.51227962970733643</v>
      </c>
      <c r="PZ187" s="34">
        <v>0.51186561584472656</v>
      </c>
      <c r="QA187" s="34">
        <v>0.51146715879440308</v>
      </c>
      <c r="QB187" s="34">
        <v>0.51109665632247925</v>
      </c>
      <c r="QC187" s="34">
        <v>0.51072239875793457</v>
      </c>
      <c r="QD187" s="34">
        <v>0.51035606861114502</v>
      </c>
      <c r="QE187" s="34">
        <v>0.5100940465927124</v>
      </c>
      <c r="QF187" s="34">
        <v>0.5099102258682251</v>
      </c>
      <c r="QG187" s="34">
        <v>0.50982093811035156</v>
      </c>
      <c r="QH187" s="34">
        <v>0.50983023643493652</v>
      </c>
      <c r="QI187" s="34">
        <v>0.50981366634368896</v>
      </c>
      <c r="QJ187" s="34">
        <v>0.50977259874343872</v>
      </c>
      <c r="QK187" s="34">
        <v>0.50973904132843018</v>
      </c>
      <c r="QL187" s="34">
        <v>0.50969380140304565</v>
      </c>
      <c r="QM187" s="34">
        <v>0.50963538885116577</v>
      </c>
      <c r="QN187" s="34">
        <v>0.5095716118812561</v>
      </c>
      <c r="QO187" s="34">
        <v>0.50950217247009277</v>
      </c>
      <c r="QP187" s="34">
        <v>0.50943320989608765</v>
      </c>
      <c r="QQ187" s="34">
        <v>0.50935924053192139</v>
      </c>
      <c r="QR187" s="34">
        <v>0.50928801298141479</v>
      </c>
      <c r="QS187" s="34">
        <v>0.50921887159347534</v>
      </c>
      <c r="QT187" s="34">
        <v>0.50913518667221069</v>
      </c>
      <c r="QU187" s="34">
        <v>0.50906920433044434</v>
      </c>
      <c r="QV187" s="34">
        <v>0.50900352001190186</v>
      </c>
      <c r="QW187" s="34">
        <v>0.50893133878707886</v>
      </c>
      <c r="QX187" s="34">
        <v>0.50887793302536011</v>
      </c>
      <c r="QY187" s="34">
        <v>0.50883561372756958</v>
      </c>
      <c r="QZ187" s="34">
        <v>0.50878554582595825</v>
      </c>
      <c r="RA187" s="34">
        <v>0.50874066352844238</v>
      </c>
      <c r="RB187" s="34">
        <v>0.50871723890304565</v>
      </c>
      <c r="RC187" s="34">
        <v>0.50869882106781006</v>
      </c>
      <c r="RD187" s="34">
        <v>0.50868582725524902</v>
      </c>
      <c r="RE187" s="34">
        <v>0.50868338346481323</v>
      </c>
      <c r="RF187" s="34">
        <v>0.5086817741394043</v>
      </c>
      <c r="RG187" s="34">
        <v>0.50868415832519531</v>
      </c>
      <c r="RH187" s="34">
        <v>0.50870001316070557</v>
      </c>
      <c r="RI187" s="34">
        <v>0.50872141122817993</v>
      </c>
      <c r="RJ187" s="34">
        <v>0.50875562429428101</v>
      </c>
      <c r="RK187" s="34">
        <v>0.50879603624343872</v>
      </c>
      <c r="RL187" s="34">
        <v>0.50884133577346802</v>
      </c>
      <c r="RM187" s="34">
        <v>0.50889235734939575</v>
      </c>
      <c r="RN187" s="34">
        <v>0.50895160436630249</v>
      </c>
      <c r="RO187" s="34">
        <v>0.50901609659194946</v>
      </c>
      <c r="RP187" s="34">
        <v>0.50909310579299927</v>
      </c>
      <c r="RQ187" s="34">
        <v>0.50917518138885498</v>
      </c>
      <c r="RR187" s="34">
        <v>0.50925904512405396</v>
      </c>
      <c r="RS187" s="34">
        <v>0.50935310125350952</v>
      </c>
      <c r="RT187" s="34">
        <v>0.50945258140563965</v>
      </c>
      <c r="RU187" s="34">
        <v>0.50955104827880859</v>
      </c>
      <c r="RV187" s="34">
        <v>0.50965726375579834</v>
      </c>
      <c r="RW187" s="34">
        <v>0.50976359844207764</v>
      </c>
      <c r="RX187" s="34">
        <v>0.5098729133605957</v>
      </c>
      <c r="RY187" s="34">
        <v>0.50998532772064209</v>
      </c>
      <c r="RZ187" s="34">
        <v>0.51010560989379883</v>
      </c>
      <c r="SA187" s="34">
        <v>0.51021969318389893</v>
      </c>
      <c r="SB187" s="34">
        <v>0.51033157110214233</v>
      </c>
      <c r="SC187" s="34">
        <v>0.51045268774032593</v>
      </c>
      <c r="SD187" s="34">
        <v>0.51056164503097534</v>
      </c>
      <c r="SE187" s="34">
        <v>0.51066935062408447</v>
      </c>
      <c r="SF187" s="34">
        <v>0.5107845664024353</v>
      </c>
      <c r="SG187" s="34">
        <v>0.51089304685592651</v>
      </c>
      <c r="SH187" s="34">
        <v>0.51099610328674316</v>
      </c>
      <c r="SI187" s="34">
        <v>0.51109355688095093</v>
      </c>
      <c r="SJ187" s="34">
        <v>0.51118940114974976</v>
      </c>
      <c r="SK187" s="34">
        <v>0.51127845048904419</v>
      </c>
      <c r="SL187" s="34">
        <v>0.51136195659637451</v>
      </c>
      <c r="SM187" s="34">
        <v>0.51144438982009888</v>
      </c>
      <c r="SN187" s="34">
        <v>0.51152992248535156</v>
      </c>
      <c r="SO187" s="34">
        <v>0.51160699129104614</v>
      </c>
      <c r="SP187" s="34">
        <v>0.51168280839920044</v>
      </c>
      <c r="SQ187" s="34">
        <v>0.51175969839096069</v>
      </c>
      <c r="SR187" s="34">
        <v>0.51182764768600464</v>
      </c>
      <c r="SS187" s="34">
        <v>0.5118904709815979</v>
      </c>
      <c r="ST187" s="34">
        <v>0.51195549964904785</v>
      </c>
      <c r="SU187" s="34">
        <v>0.51201653480529785</v>
      </c>
      <c r="SV187" s="34">
        <v>0.51206439733505249</v>
      </c>
      <c r="SW187" s="34">
        <v>0.51210874319076538</v>
      </c>
      <c r="SX187" s="34">
        <v>0.51215165853500366</v>
      </c>
      <c r="SY187" s="34">
        <v>0.51219433546066284</v>
      </c>
      <c r="SZ187" s="34">
        <v>0.51224213838577271</v>
      </c>
      <c r="TA187" s="34">
        <v>0.51227587461471558</v>
      </c>
      <c r="TB187" s="34">
        <v>0.51229310035705566</v>
      </c>
      <c r="TC187" s="34">
        <v>0.51231884956359863</v>
      </c>
      <c r="TD187" s="34">
        <v>0.51234608888626099</v>
      </c>
      <c r="TE187" s="34">
        <v>0.51236659288406372</v>
      </c>
      <c r="TF187" s="34">
        <v>0.51239120960235596</v>
      </c>
      <c r="TG187" s="34">
        <v>0.51240968704223633</v>
      </c>
      <c r="TH187" t="s">
        <v>843</v>
      </c>
      <c r="TI187" t="s">
        <v>843</v>
      </c>
      <c r="TJ187" t="s">
        <v>1300</v>
      </c>
      <c r="TK187" s="34">
        <v>0.546177340115647</v>
      </c>
      <c r="TL187" s="34">
        <v>0.54433245297256494</v>
      </c>
      <c r="TM187" s="34">
        <v>0.54375380098001702</v>
      </c>
      <c r="TN187" s="34">
        <v>0.54467708247194402</v>
      </c>
      <c r="TO187" s="34">
        <v>0.54589562059513996</v>
      </c>
      <c r="TP187" s="34">
        <v>0.54771346473975002</v>
      </c>
      <c r="TQ187" s="34">
        <v>0.55086770673545304</v>
      </c>
      <c r="TR187" s="34">
        <v>0.554279234347274</v>
      </c>
      <c r="TS187" s="34">
        <v>0.55700334224947501</v>
      </c>
      <c r="TT187" s="34">
        <v>0.55965803205367104</v>
      </c>
      <c r="TU187" s="34">
        <v>0.56201344315937396</v>
      </c>
      <c r="TV187" s="34">
        <v>0.56386012803601704</v>
      </c>
      <c r="TW187" s="34">
        <v>0.56552209727241498</v>
      </c>
      <c r="TX187" s="34">
        <v>0.56707045648922905</v>
      </c>
      <c r="TY187" s="34">
        <v>0.56822811600093204</v>
      </c>
      <c r="TZ187" s="34">
        <v>0.56899452523818506</v>
      </c>
      <c r="UA187" s="34">
        <v>0.56945228272292103</v>
      </c>
      <c r="UB187" s="34">
        <v>0.56963485439207806</v>
      </c>
      <c r="UC187" s="34">
        <v>0.56971831321739008</v>
      </c>
      <c r="UD187" s="34">
        <v>0.56994745299201799</v>
      </c>
      <c r="UE187" s="34">
        <v>0.570605710244522</v>
      </c>
      <c r="UF187" s="34">
        <v>0.571711981861732</v>
      </c>
      <c r="UG187" s="34">
        <v>0.57211689795037401</v>
      </c>
      <c r="UH187" s="34">
        <v>0.57205524612173797</v>
      </c>
      <c r="UI187" s="34">
        <v>0.57266144318370404</v>
      </c>
      <c r="UJ187" s="34">
        <v>0.57395438162863699</v>
      </c>
      <c r="UK187" s="34">
        <v>0.57582628967432503</v>
      </c>
      <c r="UL187" s="34">
        <v>0.57807510036207799</v>
      </c>
      <c r="UM187" s="34">
        <v>0.58041471179451598</v>
      </c>
      <c r="UN187" s="34">
        <v>0.58266954196357201</v>
      </c>
      <c r="UO187" s="34">
        <v>0.58483072065640396</v>
      </c>
      <c r="UP187" s="34">
        <v>0.58686731591939101</v>
      </c>
      <c r="UQ187" s="34">
        <v>0.58878491863495497</v>
      </c>
      <c r="UR187" s="34">
        <v>0.59057675586899794</v>
      </c>
      <c r="US187" s="34">
        <v>0.59214896675856998</v>
      </c>
      <c r="UT187" s="34">
        <v>0.59349039722576102</v>
      </c>
      <c r="UU187" s="34">
        <v>0.59461416761370001</v>
      </c>
      <c r="UV187" s="34">
        <v>0.59542693989451601</v>
      </c>
      <c r="UW187" s="34">
        <v>0.59595575933512401</v>
      </c>
      <c r="UX187" s="34">
        <v>0.59625924299389099</v>
      </c>
      <c r="UY187" s="34">
        <v>0.59639879043342803</v>
      </c>
      <c r="UZ187" s="34">
        <v>0.59657415445532203</v>
      </c>
      <c r="VA187" s="34">
        <v>0.59688408336597298</v>
      </c>
      <c r="VB187" s="34">
        <v>0.59732375990186803</v>
      </c>
      <c r="VC187" s="34">
        <v>0.597915357481001</v>
      </c>
      <c r="VD187" s="34">
        <v>0.59869356566190002</v>
      </c>
      <c r="VE187" s="34">
        <v>0.59971017195046694</v>
      </c>
      <c r="VF187" s="34">
        <v>0.60100088417901498</v>
      </c>
      <c r="VG187" s="34">
        <v>0.60258622618054702</v>
      </c>
      <c r="VH187" s="34">
        <v>0.60444306825111493</v>
      </c>
      <c r="VI187" s="34">
        <v>0.60656342182890899</v>
      </c>
      <c r="VJ187" s="34">
        <v>0.60886472317445994</v>
      </c>
      <c r="VK187" s="34">
        <v>0.61128314761037505</v>
      </c>
      <c r="VL187" s="34">
        <v>0.61377748922073005</v>
      </c>
      <c r="VM187" s="34">
        <v>0.616205770440723</v>
      </c>
      <c r="VN187" s="34">
        <v>0.61845016698996902</v>
      </c>
      <c r="VO187" s="34">
        <v>0.62024507896417802</v>
      </c>
      <c r="VP187" s="34">
        <v>0.62173422408101697</v>
      </c>
      <c r="VQ187" s="34">
        <v>0.62324562414297702</v>
      </c>
      <c r="VR187" s="34">
        <v>0.62478989078601499</v>
      </c>
      <c r="VS187" s="34">
        <v>0.62640522506220297</v>
      </c>
      <c r="VT187" s="34">
        <v>0.62805933770381595</v>
      </c>
      <c r="VU187" s="34">
        <v>0.62977205208651499</v>
      </c>
      <c r="VV187" s="34">
        <v>0.63155678545332494</v>
      </c>
      <c r="VW187" s="34">
        <v>0.63335334160948398</v>
      </c>
      <c r="VX187" s="34">
        <v>0.63508108422506404</v>
      </c>
      <c r="VY187" s="34">
        <v>0.63672313049636997</v>
      </c>
      <c r="VZ187" s="34">
        <v>0.63824117521063395</v>
      </c>
      <c r="WA187" s="34">
        <v>0.63948495022118101</v>
      </c>
      <c r="WB187" s="34">
        <v>0.64040231848991791</v>
      </c>
      <c r="WC187" s="34">
        <v>0.64103476811513205</v>
      </c>
      <c r="WD187" s="34">
        <v>0.64144779252123396</v>
      </c>
      <c r="WE187" s="34">
        <v>0.64168917976393602</v>
      </c>
      <c r="WF187" s="34">
        <v>0.64167851466165604</v>
      </c>
      <c r="WG187" s="34">
        <v>0.64132190114759202</v>
      </c>
      <c r="WH187" s="34">
        <v>0.64060894624733711</v>
      </c>
      <c r="WI187" s="34">
        <v>0.639617045269262</v>
      </c>
      <c r="WJ187" s="34">
        <v>0.63840425216169694</v>
      </c>
      <c r="WK187" s="34">
        <v>0.63705935922661805</v>
      </c>
      <c r="WL187" s="34">
        <v>0.63574700159678599</v>
      </c>
      <c r="WM187" s="34">
        <v>0.63447797492219404</v>
      </c>
      <c r="WN187" s="34">
        <v>0.63325315701792395</v>
      </c>
      <c r="WO187" s="34">
        <v>0.632094403787688</v>
      </c>
      <c r="WP187" s="34">
        <v>0.63098306640970603</v>
      </c>
      <c r="WQ187" s="34">
        <v>0.62996828387950299</v>
      </c>
      <c r="WR187" s="34">
        <v>0.62910131597331598</v>
      </c>
      <c r="WS187" s="34">
        <v>0.62830680658143201</v>
      </c>
      <c r="WT187" s="34">
        <v>0.62752916677915893</v>
      </c>
      <c r="WU187" s="34">
        <v>0.62680984894542402</v>
      </c>
      <c r="WV187" s="34">
        <v>0.62617638837122602</v>
      </c>
      <c r="WW187" s="34">
        <v>0.62564690016004898</v>
      </c>
      <c r="WX187" s="34">
        <v>0.62510381843630303</v>
      </c>
      <c r="WY187" s="34">
        <v>0.62451554130799503</v>
      </c>
      <c r="WZ187" s="34">
        <v>0.62387716504653501</v>
      </c>
      <c r="XA187" s="34">
        <v>0.62313832409613401</v>
      </c>
      <c r="XB187" s="34">
        <v>0.62233572318168195</v>
      </c>
      <c r="XC187" s="34">
        <v>0.62147969889808197</v>
      </c>
      <c r="XD187" s="34">
        <v>0.62057845226043706</v>
      </c>
      <c r="XE187" s="34">
        <v>0.61961972657049202</v>
      </c>
      <c r="XF187" s="34">
        <v>0.61859644344579501</v>
      </c>
      <c r="XG187" s="34">
        <v>0.61746762997591698</v>
      </c>
      <c r="XH187" t="s">
        <v>843</v>
      </c>
      <c r="XI187" t="s">
        <v>1300</v>
      </c>
      <c r="XJ187" s="34">
        <v>0.525311399504369</v>
      </c>
      <c r="XK187" s="34">
        <v>0.52344095294561499</v>
      </c>
      <c r="XL187" s="34">
        <v>0.52282463383334399</v>
      </c>
      <c r="XM187" s="34">
        <v>0.52370231461351502</v>
      </c>
      <c r="XN187" s="34">
        <v>0.524983583545795</v>
      </c>
      <c r="XO187" s="34">
        <v>0.52695015533383494</v>
      </c>
      <c r="XP187" s="34">
        <v>0.530268747508297</v>
      </c>
      <c r="XQ187" s="34">
        <v>0.53386480328436903</v>
      </c>
      <c r="XR187" s="34">
        <v>0.53670999598512903</v>
      </c>
      <c r="XS187" s="34">
        <v>0.53931130161096597</v>
      </c>
      <c r="XT187" s="34">
        <v>0.54140693424563902</v>
      </c>
      <c r="XU187" s="34">
        <v>0.54278817016465408</v>
      </c>
      <c r="XV187" s="34">
        <v>0.54377813894328808</v>
      </c>
      <c r="XW187" s="34">
        <v>0.54450607435267795</v>
      </c>
      <c r="XX187" s="34">
        <v>0.54480389775819393</v>
      </c>
      <c r="XY187" s="34">
        <v>0.54468353715297602</v>
      </c>
      <c r="XZ187" s="34">
        <v>0.544275191686452</v>
      </c>
      <c r="YA187" s="34">
        <v>0.54367274399832399</v>
      </c>
      <c r="YB187" s="34">
        <v>0.54301600850735099</v>
      </c>
      <c r="YC187" s="34">
        <v>0.54252721142207294</v>
      </c>
      <c r="YD187" s="34">
        <v>0.54253371454360599</v>
      </c>
      <c r="YE187" s="34">
        <v>0.54306238686438302</v>
      </c>
      <c r="YF187" s="34">
        <v>0.54289241035695301</v>
      </c>
      <c r="YG187" s="34">
        <v>0.54221223762744797</v>
      </c>
      <c r="YH187" s="34">
        <v>0.54223552841906697</v>
      </c>
      <c r="YI187" s="34">
        <v>0.54304119605048395</v>
      </c>
      <c r="YJ187" s="34">
        <v>0.54454968353960098</v>
      </c>
      <c r="YK187" s="34">
        <v>0.54656653843495906</v>
      </c>
      <c r="YL187" s="34">
        <v>0.54883926560850493</v>
      </c>
      <c r="YM187" s="34">
        <v>0.55114386811681593</v>
      </c>
      <c r="YN187" s="34">
        <v>0.55339212275391902</v>
      </c>
      <c r="YO187" s="34">
        <v>0.55545832638839299</v>
      </c>
      <c r="YP187" s="34">
        <v>0.557204198753532</v>
      </c>
      <c r="YQ187" s="34">
        <v>0.55860689788426199</v>
      </c>
      <c r="YR187" s="34">
        <v>0.55967212364576502</v>
      </c>
      <c r="YS187" s="34">
        <v>0.56050020603581496</v>
      </c>
      <c r="YT187" s="34">
        <v>0.56122846892617606</v>
      </c>
      <c r="YU187" s="34">
        <v>0.56194907582182796</v>
      </c>
      <c r="YV187" s="34">
        <v>0.56271014767989702</v>
      </c>
      <c r="YW187" s="34">
        <v>0.56345576395062802</v>
      </c>
      <c r="YX187" s="34">
        <v>0.56416306592701704</v>
      </c>
      <c r="YY187" s="34">
        <v>0.56497224285716796</v>
      </c>
      <c r="YZ187" s="34">
        <v>0.56594308959849404</v>
      </c>
      <c r="ZA187" s="34">
        <v>0.56705106301396802</v>
      </c>
      <c r="ZB187" s="34">
        <v>0.56831980159029394</v>
      </c>
      <c r="ZC187" s="34">
        <v>0.56974574854284199</v>
      </c>
      <c r="ZD187" s="34">
        <v>0.57129982646300204</v>
      </c>
      <c r="ZE187" s="34">
        <v>0.57296093286543504</v>
      </c>
      <c r="ZF187" s="34">
        <v>0.57469154147772494</v>
      </c>
      <c r="ZG187" s="34">
        <v>0.57639189492342602</v>
      </c>
      <c r="ZH187" s="34">
        <v>0.578000787460627</v>
      </c>
      <c r="ZI187" s="34">
        <v>0.57924867158979598</v>
      </c>
      <c r="ZJ187" s="34">
        <v>0.58030893167627806</v>
      </c>
      <c r="ZK187" s="34">
        <v>0.58154183295271</v>
      </c>
      <c r="ZL187" s="34">
        <v>0.58287443449081699</v>
      </c>
      <c r="ZM187" s="34">
        <v>0.58434179850865808</v>
      </c>
      <c r="ZN187" s="34">
        <v>0.58596192392126301</v>
      </c>
      <c r="ZO187" s="34">
        <v>0.58771896658532807</v>
      </c>
      <c r="ZP187" s="34">
        <v>0.58959560052083904</v>
      </c>
      <c r="ZQ187" s="34">
        <v>0.59159477530799398</v>
      </c>
      <c r="ZR187" s="34">
        <v>0.59365386790318897</v>
      </c>
      <c r="ZS187" s="34">
        <v>0.59565193029640806</v>
      </c>
      <c r="ZT187" s="34">
        <v>0.59751922703167903</v>
      </c>
      <c r="ZU187" s="34">
        <v>0.59913527973370395</v>
      </c>
      <c r="ZV187" s="34">
        <v>0.60040243919075598</v>
      </c>
      <c r="ZW187" s="34">
        <v>0.60129339788148894</v>
      </c>
      <c r="ZX187" s="34">
        <v>0.60185488241322505</v>
      </c>
      <c r="ZY187" s="34">
        <v>0.60218901871987496</v>
      </c>
      <c r="ZZ187" s="34">
        <v>0.60220758242802397</v>
      </c>
      <c r="AAA187" s="34">
        <v>0.60179398852800503</v>
      </c>
      <c r="AAB187" s="34">
        <v>0.60095328785577795</v>
      </c>
      <c r="AAC187" s="34">
        <v>0.59974137353088297</v>
      </c>
      <c r="AAD187" s="34">
        <v>0.59825159298026498</v>
      </c>
      <c r="AAE187" s="34">
        <v>0.59663326357945401</v>
      </c>
      <c r="AAF187" s="34">
        <v>0.59499303571969298</v>
      </c>
      <c r="AAG187" s="34">
        <v>0.59336173411853199</v>
      </c>
      <c r="AAH187" s="34">
        <v>0.59183482961327405</v>
      </c>
      <c r="AAI187" s="34">
        <v>0.59037203941510497</v>
      </c>
      <c r="AAJ187" s="34">
        <v>0.58893068837235607</v>
      </c>
      <c r="AAK187" s="34">
        <v>0.58763083080539402</v>
      </c>
      <c r="AAL187" s="34">
        <v>0.586455506451668</v>
      </c>
      <c r="AAM187" s="34">
        <v>0.58535636580212402</v>
      </c>
      <c r="AAN187" s="34">
        <v>0.584324116466587</v>
      </c>
      <c r="AAO187" s="34">
        <v>0.58332177647278205</v>
      </c>
      <c r="AAP187" s="34">
        <v>0.58239767208909998</v>
      </c>
      <c r="AAQ187" s="34">
        <v>0.58160952748577299</v>
      </c>
      <c r="AAR187" s="34">
        <v>0.58084156326695202</v>
      </c>
      <c r="AAS187" s="34">
        <v>0.58006528851018502</v>
      </c>
      <c r="AAT187" s="34">
        <v>0.57931768227096303</v>
      </c>
      <c r="AAU187" s="34">
        <v>0.578547800969065</v>
      </c>
      <c r="AAV187" s="34">
        <v>0.57776207073045904</v>
      </c>
      <c r="AAW187" s="34">
        <v>0.57688232368217096</v>
      </c>
      <c r="AAX187" s="34">
        <v>0.57587652285215096</v>
      </c>
      <c r="AAY187" s="34">
        <v>0.57473283627563099</v>
      </c>
      <c r="AAZ187" s="34">
        <v>0.57343630689361802</v>
      </c>
      <c r="ABA187" s="34">
        <v>0.57203568647049996</v>
      </c>
      <c r="ABB187" s="34">
        <v>0.57055550040450398</v>
      </c>
      <c r="ABC187" s="34">
        <v>0.56899624332846299</v>
      </c>
      <c r="ABD187" s="34">
        <v>0.56737304896179497</v>
      </c>
      <c r="ABE187" s="34">
        <v>0.56569865749724801</v>
      </c>
      <c r="ABF187" s="34">
        <v>0.56393596826745995</v>
      </c>
      <c r="ABG187" t="s">
        <v>843</v>
      </c>
      <c r="ABH187" t="s">
        <v>843</v>
      </c>
      <c r="ABI187" t="s">
        <v>1300</v>
      </c>
      <c r="ABJ187" s="34">
        <v>0.44669525238033103</v>
      </c>
      <c r="ABK187" s="34">
        <v>0.44646148870802599</v>
      </c>
      <c r="ABL187" s="34">
        <v>0.44712116787538903</v>
      </c>
      <c r="ABM187" s="34">
        <v>0.44882748833623604</v>
      </c>
      <c r="ABN187" s="34">
        <v>0.45030001568535705</v>
      </c>
      <c r="ABO187" s="34">
        <v>0.451642403486264</v>
      </c>
      <c r="ABP187" s="34">
        <v>0.452934203196245</v>
      </c>
      <c r="ABQ187" s="34">
        <v>0.45359831581599996</v>
      </c>
      <c r="ABR187" s="34">
        <v>0.45372470501128903</v>
      </c>
      <c r="ABS187" s="34">
        <v>0.45404967490785603</v>
      </c>
      <c r="ABT187" s="34">
        <v>0.45473785325535604</v>
      </c>
      <c r="ABU187" s="34">
        <v>0.456287464795188</v>
      </c>
      <c r="ABV187" s="34">
        <v>0.45892976115967798</v>
      </c>
      <c r="ABW187" s="34">
        <v>0.46200341104036702</v>
      </c>
      <c r="ABX187" s="34">
        <v>0.46500740990399303</v>
      </c>
      <c r="ABY187" s="34">
        <v>0.46780108119791403</v>
      </c>
      <c r="ABZ187" s="34">
        <v>0.47022535320904502</v>
      </c>
      <c r="ACA187" s="34">
        <v>0.47222576753303402</v>
      </c>
      <c r="ACB187" s="34">
        <v>0.47385563254347901</v>
      </c>
      <c r="ACC187" s="34">
        <v>0.47510800805075803</v>
      </c>
      <c r="ACD187" s="34">
        <v>0.47583509941632002</v>
      </c>
      <c r="ACE187" s="34">
        <v>0.47618438134245106</v>
      </c>
      <c r="ACF187" s="34">
        <v>0.47547463373834198</v>
      </c>
      <c r="ACG187" s="34">
        <v>0.47406516277400401</v>
      </c>
      <c r="ACH187" s="34">
        <v>0.47314885179458999</v>
      </c>
      <c r="ACI187" s="34">
        <v>0.472669454121112</v>
      </c>
      <c r="ACJ187" s="34">
        <v>0.47252070634046101</v>
      </c>
      <c r="ACK187" s="34">
        <v>0.47256979274209898</v>
      </c>
      <c r="ACL187" s="34">
        <v>0.47295407264170597</v>
      </c>
      <c r="ACM187" s="34">
        <v>0.47388589039085605</v>
      </c>
      <c r="ACN187" s="34">
        <v>0.47542005610803301</v>
      </c>
      <c r="ACO187" s="34">
        <v>0.47753807811669097</v>
      </c>
      <c r="ACP187" s="34">
        <v>0.48006453596176402</v>
      </c>
      <c r="ACQ187" s="34">
        <v>0.48274949280262802</v>
      </c>
      <c r="ACR187" s="34">
        <v>0.48540992171084496</v>
      </c>
      <c r="ACS187" s="34">
        <v>0.48798312576087399</v>
      </c>
      <c r="ACT187" s="34">
        <v>0.49039597121019701</v>
      </c>
      <c r="ACU187" s="34">
        <v>0.49249918449477198</v>
      </c>
      <c r="ACV187" s="34">
        <v>0.494281812673522</v>
      </c>
      <c r="ACW187" s="34">
        <v>0.49579936945911302</v>
      </c>
      <c r="ACX187" s="34">
        <v>0.49712586964030203</v>
      </c>
      <c r="ACY187" s="34">
        <v>0.49839163406151998</v>
      </c>
      <c r="ACZ187" s="34">
        <v>0.49973372638754299</v>
      </c>
      <c r="ADA187" s="34">
        <v>0.50115454633370005</v>
      </c>
      <c r="ADB187" s="34">
        <v>0.50255804405566895</v>
      </c>
      <c r="ADC187" s="34">
        <v>0.50394562372638396</v>
      </c>
      <c r="ADD187" s="34">
        <v>0.50544081832262799</v>
      </c>
      <c r="ADE187" s="34">
        <v>0.50708393881545899</v>
      </c>
      <c r="ADF187" s="34">
        <v>0.50887587200848794</v>
      </c>
      <c r="ADG187" s="34">
        <v>0.51085963986565297</v>
      </c>
      <c r="ADH187" s="34">
        <v>0.51304934753262299</v>
      </c>
      <c r="ADI187" s="34">
        <v>0.515379883588299</v>
      </c>
      <c r="ADJ187" s="34">
        <v>0.51778398638388501</v>
      </c>
      <c r="ADK187" s="34">
        <v>0.520256250766164</v>
      </c>
      <c r="ADL187" s="34">
        <v>0.52268777900949803</v>
      </c>
      <c r="ADM187" s="34">
        <v>0.52497137738546495</v>
      </c>
      <c r="ADN187" s="34">
        <v>0.52687865727858108</v>
      </c>
      <c r="ADO187" s="34">
        <v>0.52861871093647794</v>
      </c>
      <c r="ADP187" s="34">
        <v>0.53048264060933592</v>
      </c>
      <c r="ADQ187" s="34">
        <v>0.53241460790552897</v>
      </c>
      <c r="ADR187" s="34">
        <v>0.53446759782854603</v>
      </c>
      <c r="ADS187" s="34">
        <v>0.53661679834145803</v>
      </c>
      <c r="ADT187" s="34">
        <v>0.53885942749257298</v>
      </c>
      <c r="ADU187" s="34">
        <v>0.54123727654398102</v>
      </c>
      <c r="ADV187" s="34">
        <v>0.5437335443297</v>
      </c>
      <c r="ADW187" s="34">
        <v>0.54627867435509303</v>
      </c>
      <c r="ADX187" s="34">
        <v>0.54879328014251005</v>
      </c>
      <c r="ADY187" s="34">
        <v>0.55117000882046596</v>
      </c>
      <c r="ADZ187" s="34">
        <v>0.55327732556298104</v>
      </c>
      <c r="AEA187" s="34">
        <v>0.55504318691548393</v>
      </c>
      <c r="AEB187" s="34">
        <v>0.55644703458364098</v>
      </c>
      <c r="AEC187" s="34">
        <v>0.55757597636004497</v>
      </c>
      <c r="AED187" s="34">
        <v>0.55852402811886892</v>
      </c>
      <c r="AEE187" s="34">
        <v>0.55917072929014899</v>
      </c>
      <c r="AEF187" s="34">
        <v>0.55943861844827802</v>
      </c>
      <c r="AEG187" s="34">
        <v>0.55933091091341902</v>
      </c>
      <c r="AEH187" s="34">
        <v>0.55887891645517895</v>
      </c>
      <c r="AEI187" s="34">
        <v>0.55817660618532206</v>
      </c>
      <c r="AEJ187" s="34">
        <v>0.55737624328200608</v>
      </c>
      <c r="AEK187" s="34">
        <v>0.55659917485116406</v>
      </c>
      <c r="AEL187" s="34">
        <v>0.55586869744581502</v>
      </c>
      <c r="AEM187" s="34">
        <v>0.55521957477961603</v>
      </c>
      <c r="AEN187" s="34">
        <v>0.55460062246896702</v>
      </c>
      <c r="AEO187" s="34">
        <v>0.55397731348422607</v>
      </c>
      <c r="AEP187" s="34">
        <v>0.55343321650951405</v>
      </c>
      <c r="AEQ187" s="34">
        <v>0.55300125748035001</v>
      </c>
      <c r="AER187" s="34">
        <v>0.55266253775081797</v>
      </c>
      <c r="AES187" s="34">
        <v>0.552400426805147</v>
      </c>
      <c r="AET187" s="34">
        <v>0.55218514707945598</v>
      </c>
      <c r="AEU187" s="34">
        <v>0.55206042676108802</v>
      </c>
      <c r="AEV187" s="34">
        <v>0.55205319350192494</v>
      </c>
      <c r="AEW187" s="34">
        <v>0.55203414730072098</v>
      </c>
      <c r="AEX187" s="34">
        <v>0.55198251855097702</v>
      </c>
      <c r="AEY187" s="34">
        <v>0.55191800272481106</v>
      </c>
      <c r="AEZ187" s="34">
        <v>0.55181736257134295</v>
      </c>
      <c r="AFA187" s="34">
        <v>0.55169929310961996</v>
      </c>
      <c r="AFB187" s="34">
        <v>0.55150442558658808</v>
      </c>
      <c r="AFC187" s="34">
        <v>0.551203581079311</v>
      </c>
      <c r="AFD187" s="34">
        <v>0.55078496183171399</v>
      </c>
      <c r="AFE187" s="34">
        <v>0.55023434219634804</v>
      </c>
      <c r="AFF187" s="34">
        <v>0.549569060773481</v>
      </c>
      <c r="AFG187" t="s">
        <v>843</v>
      </c>
      <c r="AFH187" t="s">
        <v>843</v>
      </c>
      <c r="AFI187" s="34">
        <v>0.57594000000000001</v>
      </c>
      <c r="AFJ187" s="34">
        <v>0.57466000000000006</v>
      </c>
      <c r="AFK187" s="34">
        <v>0.57355</v>
      </c>
      <c r="AFL187" s="34">
        <v>0.57323000000000002</v>
      </c>
      <c r="AFM187" s="34">
        <v>0.57094999999999996</v>
      </c>
      <c r="AFN187" s="34">
        <v>0.57078000000000007</v>
      </c>
      <c r="AFO187" s="34">
        <v>0.57308000000000003</v>
      </c>
      <c r="AFP187" s="34">
        <v>0.57302999999999993</v>
      </c>
      <c r="AFQ187" s="34">
        <v>0.57145999999999997</v>
      </c>
      <c r="AFR187" s="34">
        <v>0.57340999999999998</v>
      </c>
      <c r="AFS187" s="34">
        <v>0.57372999999999996</v>
      </c>
      <c r="AFT187" s="34">
        <v>0.57389999999999997</v>
      </c>
      <c r="AFU187" s="34">
        <v>0.57235000000000003</v>
      </c>
      <c r="AFV187" s="34">
        <v>0.56940999999999997</v>
      </c>
      <c r="AFW187" s="34">
        <v>0.56942000000000004</v>
      </c>
      <c r="AFX187" s="34">
        <v>0.57084000000000001</v>
      </c>
      <c r="AFY187" s="34">
        <v>0.57003000000000004</v>
      </c>
      <c r="AFZ187" s="34">
        <v>0.56508999999999998</v>
      </c>
      <c r="AGA187" s="34">
        <v>0.56816999999999995</v>
      </c>
      <c r="AGB187" t="s">
        <v>843</v>
      </c>
      <c r="AGC187" t="s">
        <v>843</v>
      </c>
      <c r="AGD187" t="s">
        <v>843</v>
      </c>
      <c r="AGE187" t="s">
        <v>843</v>
      </c>
      <c r="AGF187" s="34">
        <v>5.43565908446908E-3</v>
      </c>
      <c r="AGG187" t="s">
        <v>843</v>
      </c>
      <c r="AGH187" t="s">
        <v>843</v>
      </c>
      <c r="AGI187" t="s">
        <v>843</v>
      </c>
      <c r="AGJ187" t="s">
        <v>843</v>
      </c>
      <c r="AGK187" t="s">
        <v>843</v>
      </c>
      <c r="AGL187" t="s">
        <v>843</v>
      </c>
      <c r="AGM187" t="s">
        <v>843</v>
      </c>
      <c r="AGN187" t="s">
        <v>843</v>
      </c>
      <c r="AGO187" s="34">
        <v>0.38700000000000001</v>
      </c>
      <c r="AGP187" s="34">
        <v>2013</v>
      </c>
      <c r="AGQ187" t="s">
        <v>832</v>
      </c>
      <c r="AGR187" t="s">
        <v>843</v>
      </c>
      <c r="AGS187" s="34">
        <v>1.2E-2</v>
      </c>
      <c r="AGT187" s="34">
        <v>2013</v>
      </c>
      <c r="AGU187" t="s">
        <v>832</v>
      </c>
      <c r="AGV187" t="s">
        <v>843</v>
      </c>
      <c r="AGW187" s="34">
        <v>0.105</v>
      </c>
      <c r="AGX187" s="34">
        <v>2013</v>
      </c>
      <c r="AGY187" t="s">
        <v>832</v>
      </c>
      <c r="AGZ187" t="s">
        <v>843</v>
      </c>
      <c r="AHA187" s="34">
        <v>0.433</v>
      </c>
      <c r="AHB187" s="34">
        <v>2013</v>
      </c>
      <c r="AHC187" t="s">
        <v>832</v>
      </c>
      <c r="AHD187" t="s">
        <v>843</v>
      </c>
      <c r="AHE187" s="34">
        <v>0.22699999999999998</v>
      </c>
      <c r="AHF187" s="34">
        <v>2018</v>
      </c>
      <c r="AHG187" t="s">
        <v>832</v>
      </c>
      <c r="AHH187" t="s">
        <v>843</v>
      </c>
      <c r="AHI187" t="s">
        <v>465</v>
      </c>
      <c r="AHJ187" s="34">
        <v>0.22916789352893829</v>
      </c>
      <c r="AHK187" s="34">
        <v>0.24012176692485809</v>
      </c>
      <c r="AHL187" s="34">
        <v>0.2521827220916748</v>
      </c>
      <c r="AHM187" s="34">
        <v>0.26349014043807983</v>
      </c>
      <c r="AHN187" s="34">
        <v>0.26116096973419189</v>
      </c>
      <c r="AHO187" t="s">
        <v>843</v>
      </c>
      <c r="AHP187" s="34"/>
      <c r="AHQ187" s="34"/>
      <c r="AHR187" s="34"/>
      <c r="AHS187" s="34"/>
      <c r="AHT187" s="34"/>
      <c r="AHU187" t="s">
        <v>843</v>
      </c>
      <c r="AHV187" s="34">
        <v>0.33633515238761902</v>
      </c>
      <c r="AHW187" s="34">
        <v>0.33633515238761902</v>
      </c>
      <c r="AHX187" s="34">
        <v>0.33633515238761902</v>
      </c>
      <c r="AHY187" s="34">
        <v>0.331085205078125</v>
      </c>
      <c r="AHZ187" s="34">
        <v>0.32622638344764709</v>
      </c>
      <c r="AIA187" t="s">
        <v>832</v>
      </c>
      <c r="AIB187" t="s">
        <v>843</v>
      </c>
      <c r="AIC187" s="34">
        <v>0.24230910837650299</v>
      </c>
      <c r="AID187" s="34">
        <v>0.25156044960021973</v>
      </c>
      <c r="AIE187" s="34">
        <v>0.25456154346466064</v>
      </c>
      <c r="AIF187" s="34">
        <v>0.25392898917198181</v>
      </c>
      <c r="AIG187" s="34">
        <v>0.25836086273193359</v>
      </c>
      <c r="AIH187" t="s">
        <v>465</v>
      </c>
      <c r="AII187" t="s">
        <v>843</v>
      </c>
      <c r="AIJ187" s="34">
        <v>0.25939801335334778</v>
      </c>
      <c r="AIK187" s="34">
        <v>0.27940800786018372</v>
      </c>
      <c r="AIL187" s="34">
        <v>0.26970198750495911</v>
      </c>
      <c r="AIM187" s="34">
        <v>0.25577998161315918</v>
      </c>
      <c r="AIN187" s="34">
        <v>0.2443699985742569</v>
      </c>
      <c r="AIO187" t="s">
        <v>465</v>
      </c>
      <c r="AIP187" s="34"/>
      <c r="AIQ187" t="s">
        <v>843</v>
      </c>
      <c r="AIR187" s="34"/>
      <c r="AIS187" s="34"/>
      <c r="AIT187" s="34"/>
      <c r="AIU187" s="34"/>
      <c r="AIV187" s="34"/>
      <c r="AIW187" s="34"/>
      <c r="AIX187" t="s">
        <v>843</v>
      </c>
      <c r="AIY187" s="34">
        <v>5.0209999999999998E-2</v>
      </c>
      <c r="AIZ187" s="34">
        <v>3.6000000000000004E-2</v>
      </c>
      <c r="AJA187" s="34">
        <v>3.424E-2</v>
      </c>
      <c r="AJB187" s="34">
        <v>3.007E-2</v>
      </c>
      <c r="AJC187" s="34">
        <v>2.6080000000000002E-2</v>
      </c>
      <c r="AJD187" s="34">
        <v>2.2499999999999999E-2</v>
      </c>
      <c r="AJE187" t="s">
        <v>843</v>
      </c>
      <c r="AJF187" s="34"/>
      <c r="AJG187" s="34"/>
      <c r="AJH187" s="34"/>
      <c r="AJI187" s="34"/>
      <c r="AJJ187" s="34"/>
      <c r="AJK187" t="s">
        <v>1460</v>
      </c>
      <c r="AJL187" t="s">
        <v>843</v>
      </c>
      <c r="AJM187" t="s">
        <v>843</v>
      </c>
      <c r="AJN187" s="34">
        <v>1.3330737128853798E-2</v>
      </c>
      <c r="AJO187" s="34">
        <v>6.3446485437452793E-3</v>
      </c>
      <c r="AJP187" s="34">
        <v>6.4801395637914538E-4</v>
      </c>
      <c r="AJQ187" s="34">
        <v>-2.5945419445633888E-2</v>
      </c>
      <c r="AJR187" s="34">
        <v>-6.210959330201149E-2</v>
      </c>
      <c r="AJS187" t="s">
        <v>832</v>
      </c>
      <c r="AJT187" t="s">
        <v>843</v>
      </c>
      <c r="AJU187" t="s">
        <v>843</v>
      </c>
      <c r="AJV187" t="s">
        <v>843</v>
      </c>
      <c r="AJW187" s="34"/>
      <c r="AJX187" s="34"/>
      <c r="AJY187" s="34"/>
      <c r="AJZ187" s="34"/>
      <c r="AKA187" s="34"/>
      <c r="AKB187" t="s">
        <v>1460</v>
      </c>
      <c r="AKC187" t="s">
        <v>843</v>
      </c>
      <c r="AKD187" t="s">
        <v>843</v>
      </c>
      <c r="AKE187" t="s">
        <v>843</v>
      </c>
      <c r="AKF187" s="34">
        <v>4.5673088170588017E-3</v>
      </c>
      <c r="AKG187" s="34">
        <v>-3.9793457835912704E-3</v>
      </c>
      <c r="AKH187" s="34">
        <v>-1.0902337729930878E-2</v>
      </c>
      <c r="AKI187" s="34">
        <v>-3.9673212915658951E-2</v>
      </c>
      <c r="AKJ187" s="34">
        <v>-7.8512690961360931E-2</v>
      </c>
      <c r="AKK187" t="s">
        <v>832</v>
      </c>
      <c r="AKL187" t="s">
        <v>843</v>
      </c>
      <c r="AKM187" s="34">
        <v>3630</v>
      </c>
      <c r="AKN187" t="s">
        <v>832</v>
      </c>
      <c r="AKO187" t="s">
        <v>843</v>
      </c>
      <c r="AKP187" s="34"/>
      <c r="AKQ187" t="s">
        <v>1460</v>
      </c>
      <c r="AKR187" t="s">
        <v>843</v>
      </c>
      <c r="AKS187" s="34">
        <v>3564.4362266909602</v>
      </c>
      <c r="AKT187" t="s">
        <v>832</v>
      </c>
      <c r="AKU187" t="s">
        <v>843</v>
      </c>
      <c r="AKV187" s="34">
        <v>3743.2056792921899</v>
      </c>
      <c r="AKW187" t="s">
        <v>832</v>
      </c>
      <c r="AKX187" t="s">
        <v>843</v>
      </c>
      <c r="AKY187" s="34"/>
      <c r="AKZ187" s="34"/>
      <c r="ALA187" s="34"/>
      <c r="ALB187" s="34"/>
      <c r="ALC187" s="34"/>
      <c r="ALD187" t="s">
        <v>1460</v>
      </c>
      <c r="ALE187" t="s">
        <v>843</v>
      </c>
      <c r="ALF187" t="s">
        <v>843</v>
      </c>
      <c r="ALG187" t="s">
        <v>843</v>
      </c>
      <c r="ALH187" s="34">
        <v>0.32537353038787842</v>
      </c>
      <c r="ALI187" s="34">
        <v>0.32537353038787842</v>
      </c>
      <c r="ALJ187" s="34">
        <v>0.32537353038787842</v>
      </c>
      <c r="ALK187" s="34">
        <v>0.3295949399471283</v>
      </c>
      <c r="ALL187" s="34">
        <v>0.36354875564575195</v>
      </c>
      <c r="ALM187" t="s">
        <v>832</v>
      </c>
    </row>
    <row r="188" spans="1:1001">
      <c r="A188" t="s">
        <v>512</v>
      </c>
      <c r="B188" t="s">
        <v>201</v>
      </c>
      <c r="C188" t="s">
        <v>368</v>
      </c>
      <c r="D188" s="34">
        <v>3.9769917726516724E-2</v>
      </c>
      <c r="E188" t="s">
        <v>465</v>
      </c>
      <c r="F188" s="34">
        <v>4.4602848589420319E-2</v>
      </c>
      <c r="G188" t="s">
        <v>465</v>
      </c>
      <c r="H188" s="34">
        <v>4.3633695691823959E-2</v>
      </c>
      <c r="I188" t="s">
        <v>465</v>
      </c>
      <c r="J188" s="34">
        <v>4.1830644011497498E-2</v>
      </c>
      <c r="K188" t="s">
        <v>465</v>
      </c>
      <c r="L188" s="34"/>
      <c r="M188" t="s">
        <v>465</v>
      </c>
      <c r="N188" s="34">
        <v>0.55762004852294922</v>
      </c>
      <c r="O188" s="34"/>
      <c r="P188" t="s">
        <v>1459</v>
      </c>
      <c r="Q188" s="34"/>
      <c r="R188" t="s">
        <v>1459</v>
      </c>
      <c r="S188" s="34"/>
      <c r="T188" t="s">
        <v>1459</v>
      </c>
      <c r="U188" s="34"/>
      <c r="V188" t="s">
        <v>1459</v>
      </c>
      <c r="W188" t="s">
        <v>843</v>
      </c>
      <c r="X188" t="s">
        <v>465</v>
      </c>
      <c r="Y188" s="34">
        <v>0.55313539505004883</v>
      </c>
      <c r="Z188" s="34"/>
      <c r="AA188" t="s">
        <v>1459</v>
      </c>
      <c r="AB188" s="34"/>
      <c r="AC188" t="s">
        <v>1459</v>
      </c>
      <c r="AD188" s="34"/>
      <c r="AE188" t="s">
        <v>1459</v>
      </c>
      <c r="AF188" s="34"/>
      <c r="AG188" t="s">
        <v>1459</v>
      </c>
      <c r="AH188" t="s">
        <v>843</v>
      </c>
      <c r="AI188" t="s">
        <v>465</v>
      </c>
      <c r="AJ188" s="34">
        <v>0.55089175701141357</v>
      </c>
      <c r="AK188" s="34"/>
      <c r="AL188" t="s">
        <v>1459</v>
      </c>
      <c r="AM188" s="34"/>
      <c r="AN188" t="s">
        <v>1459</v>
      </c>
      <c r="AO188" s="34"/>
      <c r="AP188" t="s">
        <v>1459</v>
      </c>
      <c r="AQ188" s="34"/>
      <c r="AR188" t="s">
        <v>1459</v>
      </c>
      <c r="AS188" t="s">
        <v>843</v>
      </c>
      <c r="AT188" t="s">
        <v>1521</v>
      </c>
      <c r="AU188" s="34">
        <v>0.61817330121994019</v>
      </c>
      <c r="AV188" s="34">
        <v>0.68323796987533569</v>
      </c>
      <c r="AW188" t="s">
        <v>1521</v>
      </c>
      <c r="AX188" s="34">
        <v>0.61817330121994019</v>
      </c>
      <c r="AY188" t="s">
        <v>1521</v>
      </c>
      <c r="AZ188" s="34"/>
      <c r="BA188" t="s">
        <v>1459</v>
      </c>
      <c r="BB188" s="34">
        <v>0.51342195272445679</v>
      </c>
      <c r="BC188" t="s">
        <v>1521</v>
      </c>
      <c r="BD188" t="s">
        <v>843</v>
      </c>
      <c r="BE188" s="34">
        <v>0.54523499805254672</v>
      </c>
      <c r="BF188" t="s">
        <v>465</v>
      </c>
      <c r="BG188" t="s">
        <v>843</v>
      </c>
      <c r="BH188" t="s">
        <v>465</v>
      </c>
      <c r="BI188" s="34">
        <v>3.0569381713867188</v>
      </c>
      <c r="BJ188" t="s">
        <v>465</v>
      </c>
      <c r="BK188" s="34">
        <v>4.1264667510986328</v>
      </c>
      <c r="BL188" t="s">
        <v>465</v>
      </c>
      <c r="BM188" s="34">
        <v>4.477994441986084</v>
      </c>
      <c r="BN188" t="s">
        <v>465</v>
      </c>
      <c r="BO188" s="34">
        <v>5.1013460159301758</v>
      </c>
      <c r="BP188" t="s">
        <v>843</v>
      </c>
      <c r="BQ188" s="34">
        <v>2.3396694660186768</v>
      </c>
      <c r="BR188" t="s">
        <v>465</v>
      </c>
      <c r="BS188" s="34"/>
      <c r="BT188" t="s">
        <v>843</v>
      </c>
      <c r="BU188" s="34">
        <v>3.3246822357177734</v>
      </c>
      <c r="BV188" t="s">
        <v>1552</v>
      </c>
      <c r="BW188" t="s">
        <v>843</v>
      </c>
      <c r="BX188" s="34">
        <v>2.5122501850128174</v>
      </c>
      <c r="BY188" t="s">
        <v>465</v>
      </c>
      <c r="BZ188" t="s">
        <v>843</v>
      </c>
      <c r="CA188" t="s">
        <v>465</v>
      </c>
      <c r="CB188" s="34">
        <v>5.4214815609157085E-3</v>
      </c>
      <c r="CC188" s="34">
        <v>4.6930694952607155E-3</v>
      </c>
      <c r="CD188" s="34">
        <v>4.7089480794966221E-3</v>
      </c>
      <c r="CE188" s="34">
        <v>3.8022354710847139E-3</v>
      </c>
      <c r="CF188" s="34">
        <v>3.8022384978830814E-3</v>
      </c>
      <c r="CG188" t="s">
        <v>843</v>
      </c>
      <c r="CH188" t="s">
        <v>465</v>
      </c>
      <c r="CI188" s="34">
        <v>6.4205015078186989E-3</v>
      </c>
      <c r="CJ188" s="34">
        <v>5.952516570687294E-3</v>
      </c>
      <c r="CK188" s="34">
        <v>5.778125487267971E-3</v>
      </c>
      <c r="CL188" s="34">
        <v>5.6714778766036034E-3</v>
      </c>
      <c r="CM188" s="34">
        <v>5.6387479417026043E-3</v>
      </c>
      <c r="CN188" t="s">
        <v>843</v>
      </c>
      <c r="CO188" t="s">
        <v>465</v>
      </c>
      <c r="CP188" s="34">
        <v>5.9743542224168777E-3</v>
      </c>
      <c r="CQ188" s="34">
        <v>5.7432614266872406E-3</v>
      </c>
      <c r="CR188" s="34">
        <v>5.7246191427111626E-3</v>
      </c>
      <c r="CS188" s="34">
        <v>5.6582079268991947E-3</v>
      </c>
      <c r="CT188" s="34">
        <v>5.6660785339772701E-3</v>
      </c>
      <c r="CU188" t="s">
        <v>843</v>
      </c>
      <c r="CV188" t="s">
        <v>465</v>
      </c>
      <c r="CW188" s="34">
        <v>5.7653733529150486E-3</v>
      </c>
      <c r="CX188" s="34">
        <v>5.6581948883831501E-3</v>
      </c>
      <c r="CY188" s="34">
        <v>5.5668866261839867E-3</v>
      </c>
      <c r="CZ188" s="34">
        <v>5.4930443875491619E-3</v>
      </c>
      <c r="DA188" s="34">
        <v>5.49300666898489E-3</v>
      </c>
      <c r="DB188" t="s">
        <v>843</v>
      </c>
      <c r="DC188" s="34"/>
      <c r="DD188" s="34"/>
      <c r="DE188" s="34"/>
      <c r="DF188" s="34"/>
      <c r="DG188" s="34"/>
      <c r="DH188" t="s">
        <v>1460</v>
      </c>
      <c r="DI188" t="s">
        <v>843</v>
      </c>
      <c r="DJ188" s="34"/>
      <c r="DK188" s="34"/>
      <c r="DL188" s="34"/>
      <c r="DM188" s="34"/>
      <c r="DN188" s="34"/>
      <c r="DO188" t="s">
        <v>1460</v>
      </c>
      <c r="DP188" t="s">
        <v>843</v>
      </c>
      <c r="DQ188" s="34"/>
      <c r="DR188" t="s">
        <v>1460</v>
      </c>
      <c r="DS188" t="s">
        <v>843</v>
      </c>
      <c r="DT188" t="s">
        <v>843</v>
      </c>
      <c r="DU188" s="34"/>
      <c r="DV188" t="s">
        <v>1460</v>
      </c>
      <c r="DW188" t="s">
        <v>843</v>
      </c>
      <c r="DX188" t="s">
        <v>843</v>
      </c>
      <c r="DY188" t="s">
        <v>465</v>
      </c>
      <c r="DZ188" s="34">
        <v>2.1715874318033457E-3</v>
      </c>
      <c r="EA188" s="34">
        <v>3.2348956447094679E-3</v>
      </c>
      <c r="EB188" s="34">
        <v>-7.9938117414712906E-4</v>
      </c>
      <c r="EC188" s="34">
        <v>-6.023443304002285E-3</v>
      </c>
      <c r="ED188" s="34">
        <v>1.3055985793471336E-2</v>
      </c>
      <c r="EE188" t="s">
        <v>843</v>
      </c>
      <c r="EF188" t="s">
        <v>465</v>
      </c>
      <c r="EG188" s="34">
        <v>3.6000001709908247E-3</v>
      </c>
      <c r="EH188" s="34">
        <v>2.5999997742474079E-3</v>
      </c>
      <c r="EI188" s="34">
        <v>-9.9999961093999445E-5</v>
      </c>
      <c r="EJ188" s="34">
        <v>1.999999862164259E-3</v>
      </c>
      <c r="EK188" s="34">
        <v>1.0000000474974513E-3</v>
      </c>
      <c r="EL188" t="s">
        <v>843</v>
      </c>
      <c r="EM188" t="s">
        <v>465</v>
      </c>
      <c r="EN188" s="34">
        <v>3.5073859617114067E-3</v>
      </c>
      <c r="EO188" s="34">
        <v>2.6816804893314838E-3</v>
      </c>
      <c r="EP188" s="34">
        <v>-1.4286595396697521E-3</v>
      </c>
      <c r="EQ188" s="34">
        <v>5.0182463601231575E-3</v>
      </c>
      <c r="ER188" s="34">
        <v>7.3443073779344559E-3</v>
      </c>
      <c r="ES188" t="s">
        <v>843</v>
      </c>
      <c r="ET188" t="s">
        <v>465</v>
      </c>
      <c r="EU188" s="34">
        <v>3.8306564092636108E-3</v>
      </c>
      <c r="EV188" s="34">
        <v>2.7025560848414898E-3</v>
      </c>
      <c r="EW188" s="34">
        <v>3.3236271701753139E-3</v>
      </c>
      <c r="EX188" s="34">
        <v>4.6387426555156708E-3</v>
      </c>
      <c r="EY188" s="34">
        <v>-7.6699157943949103E-5</v>
      </c>
      <c r="EZ188" t="s">
        <v>843</v>
      </c>
      <c r="FA188" t="s">
        <v>465</v>
      </c>
      <c r="FB188" s="34">
        <v>-4.2330138385295868E-3</v>
      </c>
      <c r="FC188" s="34">
        <v>-5.191451869904995E-3</v>
      </c>
      <c r="FD188" s="34">
        <v>-1.7498646629974246E-3</v>
      </c>
      <c r="FE188" s="34">
        <v>-1.8796479562297463E-3</v>
      </c>
      <c r="FF188" s="34">
        <v>1.3925275765359402E-2</v>
      </c>
      <c r="FG188" t="s">
        <v>843</v>
      </c>
      <c r="FH188" s="34"/>
      <c r="FI188" s="34"/>
      <c r="FJ188" s="34"/>
      <c r="FK188" s="34"/>
      <c r="FL188" s="34"/>
      <c r="FM188" t="s">
        <v>843</v>
      </c>
      <c r="FN188" t="s">
        <v>843</v>
      </c>
      <c r="FO188" s="34"/>
      <c r="FP188" t="s">
        <v>1460</v>
      </c>
      <c r="FQ188" t="s">
        <v>843</v>
      </c>
      <c r="FR188" t="s">
        <v>843</v>
      </c>
      <c r="FS188" s="34"/>
      <c r="FT188" t="s">
        <v>1460</v>
      </c>
      <c r="FU188" t="s">
        <v>843</v>
      </c>
      <c r="FV188" t="s">
        <v>843</v>
      </c>
      <c r="FW188" s="34"/>
      <c r="FX188" t="s">
        <v>1460</v>
      </c>
      <c r="FY188" t="s">
        <v>843</v>
      </c>
      <c r="FZ188" s="34"/>
      <c r="GA188" s="34"/>
      <c r="GB188" s="34"/>
      <c r="GC188" s="34"/>
      <c r="GD188" s="34"/>
      <c r="GE188" t="s">
        <v>1460</v>
      </c>
      <c r="GF188" t="s">
        <v>843</v>
      </c>
      <c r="GG188" s="34"/>
      <c r="GH188" s="34"/>
      <c r="GI188" s="34"/>
      <c r="GJ188" s="34"/>
      <c r="GK188" s="34"/>
      <c r="GL188" t="s">
        <v>1460</v>
      </c>
      <c r="GM188" t="s">
        <v>843</v>
      </c>
      <c r="GN188" s="34"/>
      <c r="GO188" t="s">
        <v>1460</v>
      </c>
      <c r="GP188" t="s">
        <v>843</v>
      </c>
      <c r="GQ188" t="s">
        <v>843</v>
      </c>
      <c r="GR188" s="34"/>
      <c r="GS188" s="34"/>
      <c r="GT188" s="34"/>
      <c r="GU188" s="34"/>
      <c r="GV188" s="34"/>
      <c r="GW188" t="s">
        <v>1460</v>
      </c>
      <c r="GX188" t="s">
        <v>843</v>
      </c>
      <c r="GY188" t="s">
        <v>843</v>
      </c>
      <c r="GZ188" t="s">
        <v>843</v>
      </c>
      <c r="HA188" t="s">
        <v>843</v>
      </c>
      <c r="HB188" t="s">
        <v>843</v>
      </c>
      <c r="HC188" t="s">
        <v>843</v>
      </c>
      <c r="HD188" t="s">
        <v>843</v>
      </c>
      <c r="HE188" t="s">
        <v>843</v>
      </c>
      <c r="HF188" t="s">
        <v>843</v>
      </c>
      <c r="HG188" t="s">
        <v>843</v>
      </c>
      <c r="HH188" s="34">
        <v>26823</v>
      </c>
      <c r="HI188" s="34">
        <v>27335</v>
      </c>
      <c r="HJ188" s="34">
        <v>27969</v>
      </c>
      <c r="HK188" s="34">
        <v>28601</v>
      </c>
      <c r="HL188" s="34">
        <v>29093</v>
      </c>
      <c r="HM188" s="34">
        <v>29508</v>
      </c>
      <c r="HN188" s="34">
        <v>29959</v>
      </c>
      <c r="HO188" s="34">
        <v>30372</v>
      </c>
      <c r="HP188" s="34">
        <v>30700</v>
      </c>
      <c r="HQ188" s="34">
        <v>31059</v>
      </c>
      <c r="HR188" s="34">
        <v>31608</v>
      </c>
      <c r="HS188" s="34">
        <v>32494.999999999996</v>
      </c>
      <c r="HT188" s="34">
        <v>33132</v>
      </c>
      <c r="HU188" s="34">
        <v>33285</v>
      </c>
      <c r="HV188" s="34">
        <v>33389</v>
      </c>
      <c r="HW188" s="34">
        <v>33570</v>
      </c>
      <c r="HX188" s="34">
        <v>33834</v>
      </c>
      <c r="HY188" s="34">
        <v>34056</v>
      </c>
      <c r="HZ188" s="34">
        <v>34156</v>
      </c>
      <c r="IA188" s="34">
        <v>34178</v>
      </c>
      <c r="IB188" s="34">
        <v>34007</v>
      </c>
      <c r="IC188" s="34">
        <v>33745</v>
      </c>
      <c r="ID188" s="34">
        <v>33660</v>
      </c>
      <c r="IE188" s="34">
        <v>33642</v>
      </c>
      <c r="IF188" s="34">
        <v>33614</v>
      </c>
      <c r="IG188" s="34">
        <v>33583</v>
      </c>
      <c r="IH188" s="34">
        <v>33559</v>
      </c>
      <c r="II188" s="34">
        <v>33534</v>
      </c>
      <c r="IJ188" s="34">
        <v>33506</v>
      </c>
      <c r="IK188" s="34">
        <v>33480</v>
      </c>
      <c r="IL188" s="34">
        <v>33458</v>
      </c>
      <c r="IM188" s="34">
        <v>33433</v>
      </c>
      <c r="IN188" s="34">
        <v>33407</v>
      </c>
      <c r="IO188" s="34">
        <v>33380</v>
      </c>
      <c r="IP188" s="34">
        <v>33352</v>
      </c>
      <c r="IQ188" s="34">
        <v>33319</v>
      </c>
      <c r="IR188" s="34">
        <v>33287</v>
      </c>
      <c r="IS188" s="34">
        <v>33248</v>
      </c>
      <c r="IT188" s="34">
        <v>33203</v>
      </c>
      <c r="IU188" s="34">
        <v>33161</v>
      </c>
      <c r="IV188" s="34">
        <v>33112</v>
      </c>
      <c r="IW188" s="34">
        <v>33047</v>
      </c>
      <c r="IX188" s="34">
        <v>32974</v>
      </c>
      <c r="IY188" s="34">
        <v>32900</v>
      </c>
      <c r="IZ188" s="34">
        <v>32813</v>
      </c>
      <c r="JA188" s="34">
        <v>32709.000000000004</v>
      </c>
      <c r="JB188" s="34">
        <v>32600</v>
      </c>
      <c r="JC188" s="34">
        <v>32485.999999999996</v>
      </c>
      <c r="JD188" s="34">
        <v>32347</v>
      </c>
      <c r="JE188" s="34">
        <v>32195.999999999996</v>
      </c>
      <c r="JF188" s="34">
        <v>32043.999999999996</v>
      </c>
      <c r="JG188" s="34">
        <v>31878</v>
      </c>
      <c r="JH188" s="34">
        <v>31698</v>
      </c>
      <c r="JI188" s="34">
        <v>31509</v>
      </c>
      <c r="JJ188" s="34">
        <v>31309</v>
      </c>
      <c r="JK188" s="34">
        <v>31107</v>
      </c>
      <c r="JL188" s="34">
        <v>30901</v>
      </c>
      <c r="JM188" s="34">
        <v>30686</v>
      </c>
      <c r="JN188" s="34">
        <v>30471</v>
      </c>
      <c r="JO188" s="34">
        <v>30262</v>
      </c>
      <c r="JP188" s="34">
        <v>30050</v>
      </c>
      <c r="JQ188" s="34">
        <v>29840</v>
      </c>
      <c r="JR188" s="34">
        <v>29634</v>
      </c>
      <c r="JS188" s="34">
        <v>29437</v>
      </c>
      <c r="JT188" s="34">
        <v>29244</v>
      </c>
      <c r="JU188" s="34">
        <v>29056</v>
      </c>
      <c r="JV188" s="34">
        <v>28881</v>
      </c>
      <c r="JW188" s="34">
        <v>28710</v>
      </c>
      <c r="JX188" s="34">
        <v>28548</v>
      </c>
      <c r="JY188" s="34">
        <v>28398</v>
      </c>
      <c r="JZ188" s="34">
        <v>28260</v>
      </c>
      <c r="KA188" s="34">
        <v>28130</v>
      </c>
      <c r="KB188" s="34">
        <v>28010</v>
      </c>
      <c r="KC188" s="34">
        <v>27901</v>
      </c>
      <c r="KD188" s="34">
        <v>27803</v>
      </c>
      <c r="KE188" s="34">
        <v>27711</v>
      </c>
      <c r="KF188" s="34">
        <v>27624</v>
      </c>
      <c r="KG188" s="34">
        <v>27547</v>
      </c>
      <c r="KH188" s="34">
        <v>27474</v>
      </c>
      <c r="KI188" s="34">
        <v>27404</v>
      </c>
      <c r="KJ188" s="34">
        <v>27338</v>
      </c>
      <c r="KK188" s="34">
        <v>27275</v>
      </c>
      <c r="KL188" s="34">
        <v>27215</v>
      </c>
      <c r="KM188" s="34">
        <v>27157</v>
      </c>
      <c r="KN188" s="34">
        <v>27096</v>
      </c>
      <c r="KO188" s="34">
        <v>27041</v>
      </c>
      <c r="KP188" s="34">
        <v>26985</v>
      </c>
      <c r="KQ188" s="34">
        <v>26925</v>
      </c>
      <c r="KR188" s="34">
        <v>26869</v>
      </c>
      <c r="KS188" s="34">
        <v>26811</v>
      </c>
      <c r="KT188" s="34">
        <v>26747</v>
      </c>
      <c r="KU188" s="34">
        <v>26680</v>
      </c>
      <c r="KV188" s="34">
        <v>26614</v>
      </c>
      <c r="KW188" s="34">
        <v>26550</v>
      </c>
      <c r="KX188" s="34">
        <v>26490</v>
      </c>
      <c r="KY188" s="34">
        <v>26424</v>
      </c>
      <c r="KZ188" s="34">
        <v>26358</v>
      </c>
      <c r="LA188" s="34">
        <v>26289</v>
      </c>
      <c r="LB188" s="34">
        <v>26221</v>
      </c>
      <c r="LC188" s="34">
        <v>26155</v>
      </c>
      <c r="LD188" s="34">
        <v>26093</v>
      </c>
      <c r="LE188" t="s">
        <v>843</v>
      </c>
      <c r="LF188" t="s">
        <v>843</v>
      </c>
      <c r="LG188" t="s">
        <v>843</v>
      </c>
      <c r="LH188" s="34">
        <v>1.5744214877486229E-2</v>
      </c>
      <c r="LI188" s="34">
        <v>1.8908204510807991E-2</v>
      </c>
      <c r="LJ188" s="34">
        <v>2.2928820922970772E-2</v>
      </c>
      <c r="LK188" s="34">
        <v>2.2344928234815598E-2</v>
      </c>
      <c r="LL188" s="34">
        <v>1.7055913805961609E-2</v>
      </c>
      <c r="LM188" s="34">
        <v>1.4163817279040813E-2</v>
      </c>
      <c r="LN188" s="34">
        <v>1.5168366953730583E-2</v>
      </c>
      <c r="LO188" s="34">
        <v>1.3691350817680359E-2</v>
      </c>
      <c r="LP188" s="34">
        <v>1.0741523467004299E-2</v>
      </c>
      <c r="LQ188" s="34">
        <v>1.1625966988503933E-2</v>
      </c>
      <c r="LR188" s="34">
        <v>1.7521630972623825E-2</v>
      </c>
      <c r="LS188" s="34">
        <v>2.767597883939743E-2</v>
      </c>
      <c r="LT188" s="34">
        <v>1.9413352012634277E-2</v>
      </c>
      <c r="LU188" s="34">
        <v>4.6072620898485184E-3</v>
      </c>
      <c r="LV188" s="34">
        <v>3.1196593772619963E-3</v>
      </c>
      <c r="LW188" s="34">
        <v>5.4063065908849239E-3</v>
      </c>
      <c r="LX188" s="34">
        <v>7.8334026038646698E-3</v>
      </c>
      <c r="LY188" s="34">
        <v>6.5400144085288048E-3</v>
      </c>
      <c r="LZ188" s="34">
        <v>2.9320374596863985E-3</v>
      </c>
      <c r="MA188" s="34">
        <v>6.4389617182314396E-4</v>
      </c>
      <c r="MB188" s="34">
        <v>-5.0157764926552773E-3</v>
      </c>
      <c r="MC188" s="34">
        <v>-7.7341278083622456E-3</v>
      </c>
      <c r="MD188" s="34">
        <v>-2.5220694951713085E-3</v>
      </c>
      <c r="ME188" s="34">
        <v>-5.3490238497033715E-4</v>
      </c>
      <c r="MF188" s="34">
        <v>-8.3263951819390059E-4</v>
      </c>
      <c r="MG188" s="34">
        <v>-9.2266028514131904E-4</v>
      </c>
      <c r="MH188" s="34">
        <v>-7.1490276604890823E-4</v>
      </c>
      <c r="MI188" s="34">
        <v>-7.4523425428196788E-4</v>
      </c>
      <c r="MJ188" s="34">
        <v>-8.3532225107774138E-4</v>
      </c>
      <c r="MK188" s="34">
        <v>-7.7628163853660226E-4</v>
      </c>
      <c r="ML188" s="34">
        <v>-6.573247374035418E-4</v>
      </c>
      <c r="MM188" s="34">
        <v>-7.4748473707586527E-4</v>
      </c>
      <c r="MN188" s="34">
        <v>-7.7797728590667248E-4</v>
      </c>
      <c r="MO188" s="34">
        <v>-8.0854061525315046E-4</v>
      </c>
      <c r="MP188" s="34">
        <v>-8.391776354983449E-4</v>
      </c>
      <c r="MQ188" s="34">
        <v>-9.8993571009486914E-4</v>
      </c>
      <c r="MR188" s="34">
        <v>-9.6087448764592409E-4</v>
      </c>
      <c r="MS188" s="34">
        <v>-1.1723154457286E-3</v>
      </c>
      <c r="MT188" s="34">
        <v>-1.354381674900651E-3</v>
      </c>
      <c r="MU188" s="34">
        <v>-1.2657466577365994E-3</v>
      </c>
      <c r="MV188" s="34">
        <v>-1.4787322143092752E-3</v>
      </c>
      <c r="MW188" s="34">
        <v>-1.9649637397378683E-3</v>
      </c>
      <c r="MX188" s="34">
        <v>-2.2114184685051441E-3</v>
      </c>
      <c r="MY188" s="34">
        <v>-2.2467144299298525E-3</v>
      </c>
      <c r="MZ188" s="34">
        <v>-2.647879533469677E-3</v>
      </c>
      <c r="NA188" s="34">
        <v>-3.1745089218020439E-3</v>
      </c>
      <c r="NB188" s="34">
        <v>-3.3379809465259314E-3</v>
      </c>
      <c r="NC188" s="34">
        <v>-3.5030611325055361E-3</v>
      </c>
      <c r="ND188" s="34">
        <v>-4.2879465036094189E-3</v>
      </c>
      <c r="NE188" s="34">
        <v>-4.6790596097707748E-3</v>
      </c>
      <c r="NF188" s="34">
        <v>-4.732262808829546E-3</v>
      </c>
      <c r="NG188" s="34">
        <v>-5.1938416436314583E-3</v>
      </c>
      <c r="NH188" s="34">
        <v>-5.6625292636454105E-3</v>
      </c>
      <c r="NI188" s="34">
        <v>-5.9803682379424572E-3</v>
      </c>
      <c r="NJ188" s="34">
        <v>-6.3676233403384686E-3</v>
      </c>
      <c r="NK188" s="34">
        <v>-6.4727216958999634E-3</v>
      </c>
      <c r="NL188" s="34">
        <v>-6.6443285904824734E-3</v>
      </c>
      <c r="NM188" s="34">
        <v>-6.9820214994251728E-3</v>
      </c>
      <c r="NN188" s="34">
        <v>-7.0311129093170166E-3</v>
      </c>
      <c r="NO188" s="34">
        <v>-6.8826116621494293E-3</v>
      </c>
      <c r="NP188" s="34">
        <v>-7.0301392115652561E-3</v>
      </c>
      <c r="NQ188" s="34">
        <v>-7.0128855295479298E-3</v>
      </c>
      <c r="NR188" s="34">
        <v>-6.9274245761334896E-3</v>
      </c>
      <c r="NS188" s="34">
        <v>-6.669964175671339E-3</v>
      </c>
      <c r="NT188" s="34">
        <v>-6.5779620781540871E-3</v>
      </c>
      <c r="NU188" s="34">
        <v>-6.4494218677282333E-3</v>
      </c>
      <c r="NV188" s="34">
        <v>-6.0410629957914352E-3</v>
      </c>
      <c r="NW188" s="34">
        <v>-5.9384452179074287E-3</v>
      </c>
      <c r="NX188" s="34">
        <v>-5.6586130522191525E-3</v>
      </c>
      <c r="NY188" s="34">
        <v>-5.2681611850857735E-3</v>
      </c>
      <c r="NZ188" s="34">
        <v>-4.8713427968323231E-3</v>
      </c>
      <c r="OA188" s="34">
        <v>-4.6107545495033264E-3</v>
      </c>
      <c r="OB188" s="34">
        <v>-4.275033250451088E-3</v>
      </c>
      <c r="OC188" s="34">
        <v>-3.8990587927401066E-3</v>
      </c>
      <c r="OD188" s="34">
        <v>-3.5186018794775009E-3</v>
      </c>
      <c r="OE188" s="34">
        <v>-3.3144822809845209E-3</v>
      </c>
      <c r="OF188" s="34">
        <v>-3.1444861087948084E-3</v>
      </c>
      <c r="OG188" s="34">
        <v>-2.7913232333958149E-3</v>
      </c>
      <c r="OH188" s="34">
        <v>-2.6535338256508112E-3</v>
      </c>
      <c r="OI188" s="34">
        <v>-2.5511146523058414E-3</v>
      </c>
      <c r="OJ188" s="34">
        <v>-2.41131242364645E-3</v>
      </c>
      <c r="OK188" s="34">
        <v>-2.3071439936757088E-3</v>
      </c>
      <c r="OL188" s="34">
        <v>-2.2022398188710213E-3</v>
      </c>
      <c r="OM188" s="34">
        <v>-2.1334518678486347E-3</v>
      </c>
      <c r="ON188" s="34">
        <v>-2.2487244568765163E-3</v>
      </c>
      <c r="OO188" s="34">
        <v>-2.0318827591836452E-3</v>
      </c>
      <c r="OP188" s="34">
        <v>-2.0730765536427498E-3</v>
      </c>
      <c r="OQ188" s="34">
        <v>-2.2259331308305264E-3</v>
      </c>
      <c r="OR188" s="34">
        <v>-2.0820172503590584E-3</v>
      </c>
      <c r="OS188" s="34">
        <v>-2.1609547547996044E-3</v>
      </c>
      <c r="OT188" s="34">
        <v>-2.3899334482848644E-3</v>
      </c>
      <c r="OU188" s="34">
        <v>-2.5080963969230652E-3</v>
      </c>
      <c r="OV188" s="34">
        <v>-2.4768279399722815E-3</v>
      </c>
      <c r="OW188" s="34">
        <v>-2.4076453410089016E-3</v>
      </c>
      <c r="OX188" s="34">
        <v>-2.2624444682151079E-3</v>
      </c>
      <c r="OY188" s="34">
        <v>-2.4946152698248625E-3</v>
      </c>
      <c r="OZ188" s="34">
        <v>-2.5008539669215679E-3</v>
      </c>
      <c r="PA188" s="34">
        <v>-2.6212334632873535E-3</v>
      </c>
      <c r="PB188" s="34">
        <v>-2.5899843312799931E-3</v>
      </c>
      <c r="PC188" s="34">
        <v>-2.5202396791428328E-3</v>
      </c>
      <c r="PD188" s="34">
        <v>-2.3732976987957954E-3</v>
      </c>
      <c r="PE188" t="s">
        <v>1300</v>
      </c>
      <c r="PF188" t="s">
        <v>843</v>
      </c>
      <c r="PG188" t="s">
        <v>843</v>
      </c>
      <c r="PH188" t="s">
        <v>843</v>
      </c>
      <c r="PI188" t="s">
        <v>843</v>
      </c>
      <c r="PJ188" t="s">
        <v>1300</v>
      </c>
      <c r="PK188" s="34">
        <v>0.48913246393203735</v>
      </c>
      <c r="PL188" s="34">
        <v>0.4894091784954071</v>
      </c>
      <c r="PM188" s="34">
        <v>0.48936322331428528</v>
      </c>
      <c r="PN188" s="34">
        <v>0.48942345380783081</v>
      </c>
      <c r="PO188" s="34">
        <v>0.48967105150222778</v>
      </c>
      <c r="PP188" s="34">
        <v>0.49003660678863525</v>
      </c>
      <c r="PQ188" s="34">
        <v>0.49047031998634338</v>
      </c>
      <c r="PR188" s="34">
        <v>0.49055051803588867</v>
      </c>
      <c r="PS188" s="34">
        <v>0.49029314517974854</v>
      </c>
      <c r="PT188" s="34">
        <v>0.49009948968887329</v>
      </c>
      <c r="PU188" s="34">
        <v>0.48943305015563965</v>
      </c>
      <c r="PV188" s="34">
        <v>0.48718264698982239</v>
      </c>
      <c r="PW188" s="34">
        <v>0.48581433296203613</v>
      </c>
      <c r="PX188" s="34">
        <v>0.48628512024879456</v>
      </c>
      <c r="PY188" s="34">
        <v>0.48641768097877502</v>
      </c>
      <c r="PZ188" s="34">
        <v>0.48638665676116943</v>
      </c>
      <c r="QA188" s="34">
        <v>0.4862859845161438</v>
      </c>
      <c r="QB188" s="34">
        <v>0.48637539148330688</v>
      </c>
      <c r="QC188" s="34">
        <v>0.48676660656929016</v>
      </c>
      <c r="QD188" s="34">
        <v>0.48715546727180481</v>
      </c>
      <c r="QE188" s="34">
        <v>0.48704677820205688</v>
      </c>
      <c r="QF188" s="34">
        <v>0.48656097054481506</v>
      </c>
      <c r="QG188" s="34">
        <v>0.48663100600242615</v>
      </c>
      <c r="QH188" s="34">
        <v>0.48692110180854797</v>
      </c>
      <c r="QI188" s="34">
        <v>0.48720771074295044</v>
      </c>
      <c r="QJ188" s="34">
        <v>0.48747879266738892</v>
      </c>
      <c r="QK188" s="34">
        <v>0.48782742023468018</v>
      </c>
      <c r="QL188" s="34">
        <v>0.48813146352767944</v>
      </c>
      <c r="QM188" s="34">
        <v>0.48836028575897217</v>
      </c>
      <c r="QN188" s="34">
        <v>0.48856034874916077</v>
      </c>
      <c r="QO188" s="34">
        <v>0.48873212933540344</v>
      </c>
      <c r="QP188" s="34">
        <v>0.48894804716110229</v>
      </c>
      <c r="QQ188" s="34">
        <v>0.48911905288696289</v>
      </c>
      <c r="QR188" s="34">
        <v>0.48936489224433899</v>
      </c>
      <c r="QS188" s="34">
        <v>0.48959583044052124</v>
      </c>
      <c r="QT188" s="34">
        <v>0.48978060483932495</v>
      </c>
      <c r="QU188" s="34">
        <v>0.48992100358009338</v>
      </c>
      <c r="QV188" s="34">
        <v>0.48998436331748962</v>
      </c>
      <c r="QW188" s="34">
        <v>0.49016654491424561</v>
      </c>
      <c r="QX188" s="34">
        <v>0.49042549729347229</v>
      </c>
      <c r="QY188" s="34">
        <v>0.49066802859306335</v>
      </c>
      <c r="QZ188" s="34">
        <v>0.49081611633300781</v>
      </c>
      <c r="RA188" s="34">
        <v>0.49096256494522095</v>
      </c>
      <c r="RB188" s="34">
        <v>0.49118539690971375</v>
      </c>
      <c r="RC188" s="34">
        <v>0.49132966995239258</v>
      </c>
      <c r="RD188" s="34">
        <v>0.49148553609848022</v>
      </c>
      <c r="RE188" s="34">
        <v>0.49171778559684753</v>
      </c>
      <c r="RF188" s="34">
        <v>0.49187341332435608</v>
      </c>
      <c r="RG188" s="34">
        <v>0.4921012818813324</v>
      </c>
      <c r="RH188" s="34">
        <v>0.49229717254638672</v>
      </c>
      <c r="RI188" s="34">
        <v>0.49247908592224121</v>
      </c>
      <c r="RJ188" s="34">
        <v>0.49272224307060242</v>
      </c>
      <c r="RK188" s="34">
        <v>0.49296486377716064</v>
      </c>
      <c r="RL188" s="34">
        <v>0.49328762292861938</v>
      </c>
      <c r="RM188" s="34">
        <v>0.49350026249885559</v>
      </c>
      <c r="RN188" s="34">
        <v>0.49371522665023804</v>
      </c>
      <c r="RO188" s="34">
        <v>0.494061678647995</v>
      </c>
      <c r="RP188" s="34">
        <v>0.49439483880996704</v>
      </c>
      <c r="RQ188" s="34">
        <v>0.4947655200958252</v>
      </c>
      <c r="RR188" s="34">
        <v>0.49510937929153442</v>
      </c>
      <c r="RS188" s="34">
        <v>0.49550747871398926</v>
      </c>
      <c r="RT188" s="34">
        <v>0.4959450364112854</v>
      </c>
      <c r="RU188" s="34">
        <v>0.49638926982879639</v>
      </c>
      <c r="RV188" s="34">
        <v>0.49678975343704224</v>
      </c>
      <c r="RW188" s="34">
        <v>0.4971960186958313</v>
      </c>
      <c r="RX188" s="34">
        <v>0.49776294827461243</v>
      </c>
      <c r="RY188" s="34">
        <v>0.49835532903671265</v>
      </c>
      <c r="RZ188" s="34">
        <v>0.49881574511528015</v>
      </c>
      <c r="SA188" s="34">
        <v>0.49926438927650452</v>
      </c>
      <c r="SB188" s="34">
        <v>0.49978873133659363</v>
      </c>
      <c r="SC188" s="34">
        <v>0.50031846761703491</v>
      </c>
      <c r="SD188" s="34">
        <v>0.50081765651702881</v>
      </c>
      <c r="SE188" s="34">
        <v>0.50128525495529175</v>
      </c>
      <c r="SF188" s="34">
        <v>0.50180995464324951</v>
      </c>
      <c r="SG188" s="34">
        <v>0.50214004516601563</v>
      </c>
      <c r="SH188" s="34">
        <v>0.50258022546768188</v>
      </c>
      <c r="SI188" s="34">
        <v>0.502968430519104</v>
      </c>
      <c r="SJ188" s="34">
        <v>0.50328528881072998</v>
      </c>
      <c r="SK188" s="34">
        <v>0.50353062152862549</v>
      </c>
      <c r="SL188" s="34">
        <v>0.5037950873374939</v>
      </c>
      <c r="SM188" s="34">
        <v>0.5040968656539917</v>
      </c>
      <c r="SN188" s="34">
        <v>0.50419795513153076</v>
      </c>
      <c r="SO188" s="34">
        <v>0.50439095497131348</v>
      </c>
      <c r="SP188" s="34">
        <v>0.50454765558242798</v>
      </c>
      <c r="SQ188" s="34">
        <v>0.50457632541656494</v>
      </c>
      <c r="SR188" s="34">
        <v>0.50464111566543579</v>
      </c>
      <c r="SS188" s="34">
        <v>0.50468778610229492</v>
      </c>
      <c r="ST188" s="34">
        <v>0.50466108322143555</v>
      </c>
      <c r="SU188" s="34">
        <v>0.50463360548019409</v>
      </c>
      <c r="SV188" s="34">
        <v>0.50456899404525757</v>
      </c>
      <c r="SW188" s="34">
        <v>0.50450515747070313</v>
      </c>
      <c r="SX188" s="34">
        <v>0.50438529253005981</v>
      </c>
      <c r="SY188" s="34">
        <v>0.50428348779678345</v>
      </c>
      <c r="SZ188" s="34">
        <v>0.50418078899383545</v>
      </c>
      <c r="TA188" s="34">
        <v>0.50400149822235107</v>
      </c>
      <c r="TB188" s="34">
        <v>0.50386011600494385</v>
      </c>
      <c r="TC188" s="34">
        <v>0.50379389524459839</v>
      </c>
      <c r="TD188" s="34">
        <v>0.50367075204849243</v>
      </c>
      <c r="TE188" s="34">
        <v>0.50345140695571899</v>
      </c>
      <c r="TF188" s="34">
        <v>0.50338369607925415</v>
      </c>
      <c r="TG188" s="34">
        <v>0.50331509113311768</v>
      </c>
      <c r="TH188" t="s">
        <v>843</v>
      </c>
      <c r="TI188" t="s">
        <v>843</v>
      </c>
      <c r="TJ188" t="s">
        <v>1300</v>
      </c>
      <c r="TK188" s="34">
        <v>0.68962624662130689</v>
      </c>
      <c r="TL188" s="34">
        <v>0.68934169852389704</v>
      </c>
      <c r="TM188" s="34">
        <v>0.68892345096356711</v>
      </c>
      <c r="TN188" s="34">
        <v>0.6873710709415759</v>
      </c>
      <c r="TO188" s="34">
        <v>0.68493598006358991</v>
      </c>
      <c r="TP188" s="34">
        <v>0.68418733902670492</v>
      </c>
      <c r="TQ188" s="34">
        <v>0.68588737941853906</v>
      </c>
      <c r="TR188" s="34">
        <v>0.68453978236175406</v>
      </c>
      <c r="TS188" s="34">
        <v>0.67853420195439695</v>
      </c>
      <c r="TT188" s="34">
        <v>0.67391619311321804</v>
      </c>
      <c r="TU188" s="34">
        <v>0.67319465316776106</v>
      </c>
      <c r="TV188" s="34">
        <v>0.67420104322136898</v>
      </c>
      <c r="TW188" s="34">
        <v>0.67374441627429704</v>
      </c>
      <c r="TX188" s="34">
        <v>0.67164896573480104</v>
      </c>
      <c r="TY188" s="34">
        <v>0.66956677997574099</v>
      </c>
      <c r="TZ188" s="34">
        <v>0.66797736073875502</v>
      </c>
      <c r="UA188" s="34">
        <v>0.66783413134716596</v>
      </c>
      <c r="UB188" s="34">
        <v>0.66837461277582799</v>
      </c>
      <c r="UC188" s="34">
        <v>0.66874048483428994</v>
      </c>
      <c r="UD188" s="34">
        <v>0.66935849608660702</v>
      </c>
      <c r="UE188" s="34">
        <v>0.66920045872908507</v>
      </c>
      <c r="UF188" s="34">
        <v>0.66854839904579899</v>
      </c>
      <c r="UG188" s="34">
        <v>0.66800849660581407</v>
      </c>
      <c r="UH188" s="34">
        <v>0.66784079424528897</v>
      </c>
      <c r="UI188" s="34">
        <v>0.66702366608654307</v>
      </c>
      <c r="UJ188" s="34">
        <v>0.66478076379066497</v>
      </c>
      <c r="UK188" s="34">
        <v>0.66234598250867904</v>
      </c>
      <c r="UL188" s="34">
        <v>0.65833184230929798</v>
      </c>
      <c r="UM188" s="34">
        <v>0.653077060824927</v>
      </c>
      <c r="UN188" s="34">
        <v>0.64740669942205198</v>
      </c>
      <c r="UO188" s="34">
        <v>0.64091758200702398</v>
      </c>
      <c r="UP188" s="34">
        <v>0.63362545987497398</v>
      </c>
      <c r="UQ188" s="34">
        <v>0.625147800577732</v>
      </c>
      <c r="UR188" s="34">
        <v>0.616072498502097</v>
      </c>
      <c r="US188" s="34">
        <v>0.60685106064013195</v>
      </c>
      <c r="UT188" s="34">
        <v>0.59795315055748099</v>
      </c>
      <c r="UU188" s="34">
        <v>0.58953945984918998</v>
      </c>
      <c r="UV188" s="34">
        <v>0.58102112940822603</v>
      </c>
      <c r="UW188" s="34">
        <v>0.57223744842333502</v>
      </c>
      <c r="UX188" s="34">
        <v>0.56383155164874899</v>
      </c>
      <c r="UY188" s="34">
        <v>0.55601359003397499</v>
      </c>
      <c r="UZ188" s="34">
        <v>0.54838563258389594</v>
      </c>
      <c r="VA188" s="34">
        <v>0.54185115545581397</v>
      </c>
      <c r="VB188" s="34">
        <v>0.53661094224924</v>
      </c>
      <c r="VC188" s="34">
        <v>0.53211428571428598</v>
      </c>
      <c r="VD188" s="34">
        <v>0.52850897306551703</v>
      </c>
      <c r="VE188" s="34">
        <v>0.52621892302265305</v>
      </c>
      <c r="VF188" s="34">
        <v>0.52484878334077201</v>
      </c>
      <c r="VG188" s="34">
        <v>0.523557053204316</v>
      </c>
      <c r="VH188" s="34">
        <v>0.52273574357063002</v>
      </c>
      <c r="VI188" s="34">
        <v>0.52296841842466602</v>
      </c>
      <c r="VJ188" s="34">
        <v>0.52435103129166305</v>
      </c>
      <c r="VK188" s="34">
        <v>0.52638967758218203</v>
      </c>
      <c r="VL188" s="34">
        <v>0.52833272505117501</v>
      </c>
      <c r="VM188" s="34">
        <v>0.53063766588415706</v>
      </c>
      <c r="VN188" s="34">
        <v>0.53315223506341103</v>
      </c>
      <c r="VO188" s="34">
        <v>0.53564609559561194</v>
      </c>
      <c r="VP188" s="34">
        <v>0.53860066479827895</v>
      </c>
      <c r="VQ188" s="34">
        <v>0.54147317985658705</v>
      </c>
      <c r="VR188" s="34">
        <v>0.54425590271467006</v>
      </c>
      <c r="VS188" s="34">
        <v>0.54702163061564102</v>
      </c>
      <c r="VT188" s="34">
        <v>0.54913624101472802</v>
      </c>
      <c r="VU188" s="34">
        <v>0.55063440642505201</v>
      </c>
      <c r="VV188" s="34">
        <v>0.55139790060128402</v>
      </c>
      <c r="VW188" s="34">
        <v>0.551497743126795</v>
      </c>
      <c r="VX188" s="34">
        <v>0.55148678414096897</v>
      </c>
      <c r="VY188" s="34">
        <v>0.55054448503315401</v>
      </c>
      <c r="VZ188" s="34">
        <v>0.54913707528604494</v>
      </c>
      <c r="WA188" s="34">
        <v>0.54797183690626294</v>
      </c>
      <c r="WB188" s="34">
        <v>0.54629808962056503</v>
      </c>
      <c r="WC188" s="34">
        <v>0.54449752300070797</v>
      </c>
      <c r="WD188" s="34">
        <v>0.54264130821187395</v>
      </c>
      <c r="WE188" s="34">
        <v>0.54016422706176404</v>
      </c>
      <c r="WF188" s="34">
        <v>0.53656613443721701</v>
      </c>
      <c r="WG188" s="34">
        <v>0.53273028090493801</v>
      </c>
      <c r="WH188" s="34">
        <v>0.52897766230016996</v>
      </c>
      <c r="WI188" s="34">
        <v>0.52511448585443599</v>
      </c>
      <c r="WJ188" s="34">
        <v>0.52218975187410399</v>
      </c>
      <c r="WK188" s="34">
        <v>0.519245818698018</v>
      </c>
      <c r="WL188" s="34">
        <v>0.51617494115715101</v>
      </c>
      <c r="WM188" s="34">
        <v>0.51387237778224903</v>
      </c>
      <c r="WN188" s="34">
        <v>0.51208065994500496</v>
      </c>
      <c r="WO188" s="34">
        <v>0.51147324135143601</v>
      </c>
      <c r="WP188" s="34">
        <v>0.51209632875501698</v>
      </c>
      <c r="WQ188" s="34">
        <v>0.51313847062297002</v>
      </c>
      <c r="WR188" s="34">
        <v>0.51422813083593699</v>
      </c>
      <c r="WS188" s="34">
        <v>0.51544347890533804</v>
      </c>
      <c r="WT188" s="34">
        <v>0.51678737233054794</v>
      </c>
      <c r="WU188" s="34">
        <v>0.51822766436533496</v>
      </c>
      <c r="WV188" s="34">
        <v>0.51968371780765699</v>
      </c>
      <c r="WW188" s="34">
        <v>0.52127341384080506</v>
      </c>
      <c r="WX188" s="34">
        <v>0.52270384737917197</v>
      </c>
      <c r="WY188" s="34">
        <v>0.52408506800931798</v>
      </c>
      <c r="WZ188" s="34">
        <v>0.52548916216267105</v>
      </c>
      <c r="XA188" s="34">
        <v>0.52653831634579096</v>
      </c>
      <c r="XB188" s="34">
        <v>0.52751286709052403</v>
      </c>
      <c r="XC188" s="34">
        <v>0.528349488779711</v>
      </c>
      <c r="XD188" s="34">
        <v>0.52894746852295593</v>
      </c>
      <c r="XE188" s="34">
        <v>0.529318662878282</v>
      </c>
      <c r="XF188" s="34">
        <v>0.52964003746821897</v>
      </c>
      <c r="XG188" s="34">
        <v>0.52967214057140699</v>
      </c>
      <c r="XH188" t="s">
        <v>843</v>
      </c>
      <c r="XI188" t="s">
        <v>1300</v>
      </c>
      <c r="XJ188" s="34">
        <v>0.63642464348960803</v>
      </c>
      <c r="XK188" s="34">
        <v>0.63726655813868394</v>
      </c>
      <c r="XL188" s="34">
        <v>0.63761664700203802</v>
      </c>
      <c r="XM188" s="34">
        <v>0.63641131428970998</v>
      </c>
      <c r="XN188" s="34">
        <v>0.63423562773910802</v>
      </c>
      <c r="XO188" s="34">
        <v>0.63408228277077394</v>
      </c>
      <c r="XP188" s="34">
        <v>0.63605260522714402</v>
      </c>
      <c r="XQ188" s="34">
        <v>0.63307706237755801</v>
      </c>
      <c r="XR188" s="34">
        <v>0.62454397394136796</v>
      </c>
      <c r="XS188" s="34">
        <v>0.61844202256958392</v>
      </c>
      <c r="XT188" s="34">
        <v>0.61619868702048597</v>
      </c>
      <c r="XU188" s="34">
        <v>0.61682386792017396</v>
      </c>
      <c r="XV188" s="34">
        <v>0.61653386454183301</v>
      </c>
      <c r="XW188" s="34">
        <v>0.61361895176433501</v>
      </c>
      <c r="XX188" s="34">
        <v>0.61144970724329495</v>
      </c>
      <c r="XY188" s="34">
        <v>0.60939827226690502</v>
      </c>
      <c r="XZ188" s="34">
        <v>0.60785009162380998</v>
      </c>
      <c r="YA188" s="34">
        <v>0.60693259730154303</v>
      </c>
      <c r="YB188" s="34">
        <v>0.606145333177187</v>
      </c>
      <c r="YC188" s="34">
        <v>0.604900885085217</v>
      </c>
      <c r="YD188" s="34">
        <v>0.60164083865086604</v>
      </c>
      <c r="YE188" s="34">
        <v>0.59809456075624901</v>
      </c>
      <c r="YF188" s="34">
        <v>0.59448017706213496</v>
      </c>
      <c r="YG188" s="34">
        <v>0.59019975031210992</v>
      </c>
      <c r="YH188" s="34">
        <v>0.58537492376574907</v>
      </c>
      <c r="YI188" s="34">
        <v>0.58030224075039105</v>
      </c>
      <c r="YJ188" s="34">
        <v>0.57496387014109307</v>
      </c>
      <c r="YK188" s="34">
        <v>0.56834854177849403</v>
      </c>
      <c r="YL188" s="34">
        <v>0.56197397481048195</v>
      </c>
      <c r="YM188" s="34">
        <v>0.55598034676901498</v>
      </c>
      <c r="YN188" s="34">
        <v>0.54974221026675596</v>
      </c>
      <c r="YO188" s="34">
        <v>0.54322076989800505</v>
      </c>
      <c r="YP188" s="34">
        <v>0.53564426084743999</v>
      </c>
      <c r="YQ188" s="34">
        <v>0.52703714799280998</v>
      </c>
      <c r="YR188" s="34">
        <v>0.51847687579641699</v>
      </c>
      <c r="YS188" s="34">
        <v>0.51031678146430803</v>
      </c>
      <c r="YT188" s="34">
        <v>0.50223811097425397</v>
      </c>
      <c r="YU188" s="34">
        <v>0.49515001127904301</v>
      </c>
      <c r="YV188" s="34">
        <v>0.48900701743818303</v>
      </c>
      <c r="YW188" s="34">
        <v>0.48339188516804099</v>
      </c>
      <c r="YX188" s="34">
        <v>0.478595696489241</v>
      </c>
      <c r="YY188" s="34">
        <v>0.47505068538747802</v>
      </c>
      <c r="YZ188" s="34">
        <v>0.47223570085521899</v>
      </c>
      <c r="ZA188" s="34">
        <v>0.46933130699088205</v>
      </c>
      <c r="ZB188" s="34">
        <v>0.46694095238095201</v>
      </c>
      <c r="ZC188" s="34">
        <v>0.46543764713075902</v>
      </c>
      <c r="ZD188" s="34">
        <v>0.46513090290026199</v>
      </c>
      <c r="ZE188" s="34">
        <v>0.46557800932695104</v>
      </c>
      <c r="ZF188" s="34">
        <v>0.46587009614492803</v>
      </c>
      <c r="ZG188" s="34">
        <v>0.46659522922102098</v>
      </c>
      <c r="ZH188" s="34">
        <v>0.46763824740981197</v>
      </c>
      <c r="ZI188" s="34">
        <v>0.46871617912320601</v>
      </c>
      <c r="ZJ188" s="34">
        <v>0.47040822764843199</v>
      </c>
      <c r="ZK188" s="34">
        <v>0.47241308176899</v>
      </c>
      <c r="ZL188" s="34">
        <v>0.47455245213114206</v>
      </c>
      <c r="ZM188" s="34">
        <v>0.47676530628646802</v>
      </c>
      <c r="ZN188" s="34">
        <v>0.47869001003203798</v>
      </c>
      <c r="ZO188" s="34">
        <v>0.48031675682721797</v>
      </c>
      <c r="ZP188" s="34">
        <v>0.48138424429384796</v>
      </c>
      <c r="ZQ188" s="34">
        <v>0.48193248847545594</v>
      </c>
      <c r="ZR188" s="34">
        <v>0.48259567387687197</v>
      </c>
      <c r="ZS188" s="34">
        <v>0.482582396407567</v>
      </c>
      <c r="ZT188" s="34">
        <v>0.48216575555105601</v>
      </c>
      <c r="ZU188" s="34">
        <v>0.48191052077317698</v>
      </c>
      <c r="ZV188" s="34">
        <v>0.48131240596361602</v>
      </c>
      <c r="ZW188" s="34">
        <v>0.48074408039647598</v>
      </c>
      <c r="ZX188" s="34">
        <v>0.47985665068125499</v>
      </c>
      <c r="ZY188" s="34">
        <v>0.47825708364535602</v>
      </c>
      <c r="ZZ188" s="34">
        <v>0.47560249404511701</v>
      </c>
      <c r="AAA188" s="34">
        <v>0.47266484725768104</v>
      </c>
      <c r="AAB188" s="34">
        <v>0.46958598726114603</v>
      </c>
      <c r="AAC188" s="34">
        <v>0.466210451475293</v>
      </c>
      <c r="AAD188" s="34">
        <v>0.46369153873616598</v>
      </c>
      <c r="AAE188" s="34">
        <v>0.46110424170743497</v>
      </c>
      <c r="AAF188" s="34">
        <v>0.45809804697334799</v>
      </c>
      <c r="AAG188" s="34">
        <v>0.45573959799357699</v>
      </c>
      <c r="AAH188" s="34">
        <v>0.45405180371784903</v>
      </c>
      <c r="AAI188" s="34">
        <v>0.45343328553536799</v>
      </c>
      <c r="AAJ188" s="34">
        <v>0.453782736091142</v>
      </c>
      <c r="AAK188" s="34">
        <v>0.45454047840604295</v>
      </c>
      <c r="AAL188" s="34">
        <v>0.45538343361925498</v>
      </c>
      <c r="AAM188" s="34">
        <v>0.45615032080659901</v>
      </c>
      <c r="AAN188" s="34">
        <v>0.457074093806838</v>
      </c>
      <c r="AAO188" s="34">
        <v>0.45811393011010099</v>
      </c>
      <c r="AAP188" s="34">
        <v>0.45925597874224999</v>
      </c>
      <c r="AAQ188" s="34">
        <v>0.46038496385185701</v>
      </c>
      <c r="AAR188" s="34">
        <v>0.46154416260584397</v>
      </c>
      <c r="AAS188" s="34">
        <v>0.46272980501392802</v>
      </c>
      <c r="AAT188" s="34">
        <v>0.46385172227701604</v>
      </c>
      <c r="AAU188" s="34">
        <v>0.464837849430282</v>
      </c>
      <c r="AAV188" s="34">
        <v>0.46584663700601903</v>
      </c>
      <c r="AAW188" s="34">
        <v>0.466651674443882</v>
      </c>
      <c r="AAX188" s="34">
        <v>0.46729165101074599</v>
      </c>
      <c r="AAY188" s="34">
        <v>0.46788196079169903</v>
      </c>
      <c r="AAZ188" s="34">
        <v>0.46815779539448898</v>
      </c>
      <c r="ABA188" s="34">
        <v>0.46836209506509197</v>
      </c>
      <c r="ABB188" s="34">
        <v>0.46844471422880701</v>
      </c>
      <c r="ABC188" s="34">
        <v>0.46831374339077203</v>
      </c>
      <c r="ABD188" s="34">
        <v>0.46799260120897801</v>
      </c>
      <c r="ABE188" s="34">
        <v>0.46764542830379802</v>
      </c>
      <c r="ABF188" s="34">
        <v>0.46710866690938402</v>
      </c>
      <c r="ABG188" t="s">
        <v>843</v>
      </c>
      <c r="ABH188" t="s">
        <v>843</v>
      </c>
      <c r="ABI188" t="s">
        <v>1300</v>
      </c>
      <c r="ABJ188" s="34">
        <v>0.64020877994221292</v>
      </c>
      <c r="ABK188" s="34">
        <v>0.64134550310036398</v>
      </c>
      <c r="ABL188" s="34">
        <v>0.642300404018735</v>
      </c>
      <c r="ABM188" s="34">
        <v>0.64209293381350308</v>
      </c>
      <c r="ABN188" s="34">
        <v>0.64083526682134606</v>
      </c>
      <c r="ABO188" s="34">
        <v>0.64087705029144604</v>
      </c>
      <c r="ABP188" s="34">
        <v>0.642728395473814</v>
      </c>
      <c r="ABQ188" s="34">
        <v>0.64079811665541697</v>
      </c>
      <c r="ABR188" s="34">
        <v>0.63412052117263795</v>
      </c>
      <c r="ABS188" s="34">
        <v>0.62909898742735704</v>
      </c>
      <c r="ABT188" s="34">
        <v>0.62801550264968808</v>
      </c>
      <c r="ABU188" s="34">
        <v>0.62910249111415406</v>
      </c>
      <c r="ABV188" s="34">
        <v>0.62863696728238605</v>
      </c>
      <c r="ABW188" s="34">
        <v>0.62565157956406092</v>
      </c>
      <c r="ABX188" s="34">
        <v>0.62214169125024299</v>
      </c>
      <c r="ABY188" s="34">
        <v>0.61939231456657706</v>
      </c>
      <c r="ABZ188" s="34">
        <v>0.61813560323934502</v>
      </c>
      <c r="ACA188" s="34">
        <v>0.61782625930439106</v>
      </c>
      <c r="ACB188" s="34">
        <v>0.61794413865792297</v>
      </c>
      <c r="ACC188" s="34">
        <v>0.61836003218491697</v>
      </c>
      <c r="ACD188" s="34">
        <v>0.61832857941012198</v>
      </c>
      <c r="ACE188" s="34">
        <v>0.61830466284393504</v>
      </c>
      <c r="ACF188" s="34">
        <v>0.61793496828627004</v>
      </c>
      <c r="ACG188" s="34">
        <v>0.61686285000891705</v>
      </c>
      <c r="ACH188" s="34">
        <v>0.615273625180359</v>
      </c>
      <c r="ACI188" s="34">
        <v>0.61220873967095901</v>
      </c>
      <c r="ACJ188" s="34">
        <v>0.60875460003873694</v>
      </c>
      <c r="ACK188" s="34">
        <v>0.60493827160493796</v>
      </c>
      <c r="ACL188" s="34">
        <v>0.60081776398257003</v>
      </c>
      <c r="ACM188" s="34">
        <v>0.596108182374815</v>
      </c>
      <c r="ACN188" s="34">
        <v>0.59097362325338099</v>
      </c>
      <c r="ACO188" s="34">
        <v>0.58567882032722207</v>
      </c>
      <c r="ACP188" s="34">
        <v>0.57931839612051494</v>
      </c>
      <c r="ACQ188" s="34">
        <v>0.57312762133013795</v>
      </c>
      <c r="ACR188" s="34">
        <v>0.56722884341503599</v>
      </c>
      <c r="ACS188" s="34">
        <v>0.56111286183766307</v>
      </c>
      <c r="ACT188" s="34">
        <v>0.55490131282482702</v>
      </c>
      <c r="ACU188" s="34">
        <v>0.54771035416196701</v>
      </c>
      <c r="ACV188" s="34">
        <v>0.53939403065988001</v>
      </c>
      <c r="ACW188" s="34">
        <v>0.53117319783483896</v>
      </c>
      <c r="ACX188" s="34">
        <v>0.52344280860702197</v>
      </c>
      <c r="ACY188" s="34">
        <v>0.51579568493357897</v>
      </c>
      <c r="ACZ188" s="34">
        <v>0.50915873112149002</v>
      </c>
      <c r="ADA188" s="34">
        <v>0.50369300911854098</v>
      </c>
      <c r="ADB188" s="34">
        <v>0.49881904761904799</v>
      </c>
      <c r="ADC188" s="34">
        <v>0.49477208107860199</v>
      </c>
      <c r="ADD188" s="34">
        <v>0.49195564485207299</v>
      </c>
      <c r="ADE188" s="34">
        <v>0.49000353993197199</v>
      </c>
      <c r="ADF188" s="34">
        <v>0.48803598478993399</v>
      </c>
      <c r="ADG188" s="34">
        <v>0.48647347496583399</v>
      </c>
      <c r="ADH188" s="34">
        <v>0.48600362002246894</v>
      </c>
      <c r="ADI188" s="34">
        <v>0.48669123990275304</v>
      </c>
      <c r="ADJ188" s="34">
        <v>0.48804340967884402</v>
      </c>
      <c r="ADK188" s="34">
        <v>0.48931274694933302</v>
      </c>
      <c r="ADL188" s="34">
        <v>0.49100113384116595</v>
      </c>
      <c r="ADM188" s="34">
        <v>0.49291948628100202</v>
      </c>
      <c r="ADN188" s="34">
        <v>0.494870716158053</v>
      </c>
      <c r="ADO188" s="34">
        <v>0.49744183015055699</v>
      </c>
      <c r="ADP188" s="34">
        <v>0.50004102193853295</v>
      </c>
      <c r="ADQ188" s="34">
        <v>0.502668407051865</v>
      </c>
      <c r="ADR188" s="34">
        <v>0.50540765391014997</v>
      </c>
      <c r="ADS188" s="34">
        <v>0.507598733265193</v>
      </c>
      <c r="ADT188" s="34">
        <v>0.50933049875143399</v>
      </c>
      <c r="ADU188" s="34">
        <v>0.51039508102048403</v>
      </c>
      <c r="ADV188" s="34">
        <v>0.51085692791683801</v>
      </c>
      <c r="ADW188" s="34">
        <v>0.51132296255506604</v>
      </c>
      <c r="ADX188" s="34">
        <v>0.51096760790152507</v>
      </c>
      <c r="ADY188" s="34">
        <v>0.51017920273070805</v>
      </c>
      <c r="ADZ188" s="34">
        <v>0.50956284153005493</v>
      </c>
      <c r="AEA188" s="34">
        <v>0.508389823047804</v>
      </c>
      <c r="AEB188" s="34">
        <v>0.50705944798301505</v>
      </c>
      <c r="AEC188" s="34">
        <v>0.50554568076786299</v>
      </c>
      <c r="AED188" s="34">
        <v>0.50324883970010703</v>
      </c>
      <c r="AEE188" s="34">
        <v>0.49975807752271401</v>
      </c>
      <c r="AEF188" s="34">
        <v>0.49600762507643098</v>
      </c>
      <c r="AEG188" s="34">
        <v>0.49222330482479898</v>
      </c>
      <c r="AEH188" s="34">
        <v>0.48818940394953603</v>
      </c>
      <c r="AEI188" s="34">
        <v>0.48503439638429596</v>
      </c>
      <c r="AEJ188" s="34">
        <v>0.48182794329080703</v>
      </c>
      <c r="AEK188" s="34">
        <v>0.47846078055722802</v>
      </c>
      <c r="AEL188" s="34">
        <v>0.47579420963110602</v>
      </c>
      <c r="AEM188" s="34">
        <v>0.473620531622365</v>
      </c>
      <c r="AEN188" s="34">
        <v>0.47267182304201699</v>
      </c>
      <c r="AEO188" s="34">
        <v>0.47293515484037302</v>
      </c>
      <c r="AEP188" s="34">
        <v>0.47357543548863296</v>
      </c>
      <c r="AEQ188" s="34">
        <v>0.47428951796313101</v>
      </c>
      <c r="AER188" s="34">
        <v>0.47516258731541</v>
      </c>
      <c r="AES188" s="34">
        <v>0.47619312906220995</v>
      </c>
      <c r="AET188" s="34">
        <v>0.47730613915923897</v>
      </c>
      <c r="AEU188" s="34">
        <v>0.47848870820356898</v>
      </c>
      <c r="AEV188" s="34">
        <v>0.47984820727558203</v>
      </c>
      <c r="AEW188" s="34">
        <v>0.48113790970933801</v>
      </c>
      <c r="AEX188" s="34">
        <v>0.48243405726309496</v>
      </c>
      <c r="AEY188" s="34">
        <v>0.48379503210862301</v>
      </c>
      <c r="AEZ188" s="34">
        <v>0.484899962249906</v>
      </c>
      <c r="AFA188" s="34">
        <v>0.48592188919164397</v>
      </c>
      <c r="AFB188" s="34">
        <v>0.48686382002010703</v>
      </c>
      <c r="AFC188" s="34">
        <v>0.48767545361177705</v>
      </c>
      <c r="AFD188" s="34">
        <v>0.48828206937319996</v>
      </c>
      <c r="AFE188" s="34">
        <v>0.48880732541912797</v>
      </c>
      <c r="AFF188" s="34">
        <v>0.48906815873685</v>
      </c>
      <c r="AFG188" t="s">
        <v>843</v>
      </c>
      <c r="AFH188" t="s">
        <v>843</v>
      </c>
      <c r="AFI188" s="34"/>
      <c r="AFJ188" s="34"/>
      <c r="AFK188" s="34"/>
      <c r="AFL188" s="34"/>
      <c r="AFM188" s="34"/>
      <c r="AFN188" s="34"/>
      <c r="AFO188" s="34"/>
      <c r="AFP188" s="34"/>
      <c r="AFQ188" s="34"/>
      <c r="AFR188" s="34"/>
      <c r="AFS188" s="34"/>
      <c r="AFT188" s="34"/>
      <c r="AFU188" s="34"/>
      <c r="AFV188" s="34"/>
      <c r="AFW188" s="34"/>
      <c r="AFX188" s="34"/>
      <c r="AFY188" s="34"/>
      <c r="AFZ188" s="34"/>
      <c r="AGA188" s="34"/>
      <c r="AGB188" t="s">
        <v>843</v>
      </c>
      <c r="AGC188" t="s">
        <v>843</v>
      </c>
      <c r="AGD188" t="s">
        <v>843</v>
      </c>
      <c r="AGE188" t="s">
        <v>843</v>
      </c>
      <c r="AGF188" s="34"/>
      <c r="AGG188" t="s">
        <v>843</v>
      </c>
      <c r="AGH188" t="s">
        <v>843</v>
      </c>
      <c r="AGI188" t="s">
        <v>843</v>
      </c>
      <c r="AGJ188" t="s">
        <v>843</v>
      </c>
      <c r="AGK188" t="s">
        <v>843</v>
      </c>
      <c r="AGL188" t="s">
        <v>843</v>
      </c>
      <c r="AGM188" t="s">
        <v>843</v>
      </c>
      <c r="AGN188" t="s">
        <v>843</v>
      </c>
      <c r="AGO188" s="34"/>
      <c r="AGP188" s="34"/>
      <c r="AGQ188" t="s">
        <v>1460</v>
      </c>
      <c r="AGR188" t="s">
        <v>843</v>
      </c>
      <c r="AGS188" s="34"/>
      <c r="AGT188" s="34"/>
      <c r="AGU188" t="s">
        <v>1460</v>
      </c>
      <c r="AGV188" t="s">
        <v>843</v>
      </c>
      <c r="AGW188" s="34"/>
      <c r="AGX188" s="34"/>
      <c r="AGY188" t="s">
        <v>1460</v>
      </c>
      <c r="AGZ188" t="s">
        <v>843</v>
      </c>
      <c r="AHA188" s="34"/>
      <c r="AHB188" s="34"/>
      <c r="AHC188" t="s">
        <v>1460</v>
      </c>
      <c r="AHD188" t="s">
        <v>843</v>
      </c>
      <c r="AHE188" s="34"/>
      <c r="AHF188" s="34"/>
      <c r="AHG188" t="s">
        <v>1460</v>
      </c>
      <c r="AHH188" t="s">
        <v>843</v>
      </c>
      <c r="AHI188" t="s">
        <v>465</v>
      </c>
      <c r="AHJ188" s="34">
        <v>0.20682899653911591</v>
      </c>
      <c r="AHK188" s="34">
        <v>0.21238978207111359</v>
      </c>
      <c r="AHL188" s="34">
        <v>0.20801654458045959</v>
      </c>
      <c r="AHM188" s="34">
        <v>0.21340465545654297</v>
      </c>
      <c r="AHN188" s="34">
        <v>0.21979445219039917</v>
      </c>
      <c r="AHO188" t="s">
        <v>843</v>
      </c>
      <c r="AHP188" s="34"/>
      <c r="AHQ188" s="34"/>
      <c r="AHR188" s="34"/>
      <c r="AHS188" s="34"/>
      <c r="AHT188" s="34"/>
      <c r="AHU188" t="s">
        <v>843</v>
      </c>
      <c r="AHV188" s="34">
        <v>0.2009977251291275</v>
      </c>
      <c r="AHW188" s="34">
        <v>0.2009977251291275</v>
      </c>
      <c r="AHX188" s="34">
        <v>0.2009977251291275</v>
      </c>
      <c r="AHY188" s="34">
        <v>0.2009977251291275</v>
      </c>
      <c r="AHZ188" s="34">
        <v>0.23477277159690857</v>
      </c>
      <c r="AIA188" t="s">
        <v>832</v>
      </c>
      <c r="AIB188" t="s">
        <v>843</v>
      </c>
      <c r="AIC188" s="34">
        <v>0.22531422972679138</v>
      </c>
      <c r="AID188" s="34">
        <v>0.22559827566146851</v>
      </c>
      <c r="AIE188" s="34">
        <v>0.22367745637893677</v>
      </c>
      <c r="AIF188" s="34">
        <v>0.22894996404647827</v>
      </c>
      <c r="AIG188" s="34">
        <v>0.22643586993217468</v>
      </c>
      <c r="AIH188" t="s">
        <v>465</v>
      </c>
      <c r="AII188" t="s">
        <v>843</v>
      </c>
      <c r="AIJ188" s="34">
        <v>0.33833199739456177</v>
      </c>
      <c r="AIK188" s="34">
        <v>0.24607732892036438</v>
      </c>
      <c r="AIL188" s="34">
        <v>0.18103200197219849</v>
      </c>
      <c r="AIM188" s="34">
        <v>0.18320998549461365</v>
      </c>
      <c r="AIN188" s="34">
        <v>0.24024000763893127</v>
      </c>
      <c r="AIO188" t="s">
        <v>1607</v>
      </c>
      <c r="AIP188" s="34">
        <v>0.22052668035030365</v>
      </c>
      <c r="AIQ188" t="s">
        <v>843</v>
      </c>
      <c r="AIR188" s="34">
        <v>0.21817</v>
      </c>
      <c r="AIS188" s="34">
        <v>0.21990999999999999</v>
      </c>
      <c r="AIT188" s="34">
        <v>0.22048999999999999</v>
      </c>
      <c r="AIU188" s="34">
        <v>0.22103</v>
      </c>
      <c r="AIV188" s="34">
        <v>0.22153999999999999</v>
      </c>
      <c r="AIW188" s="34">
        <v>0.22202000000000002</v>
      </c>
      <c r="AIX188" t="s">
        <v>843</v>
      </c>
      <c r="AIY188" s="34">
        <v>1.2190000000000001E-2</v>
      </c>
      <c r="AIZ188" s="34">
        <v>9.5399999999999999E-3</v>
      </c>
      <c r="AJA188" s="34">
        <v>1.3000000000000001E-2</v>
      </c>
      <c r="AJB188" s="34">
        <v>1.3000000000000001E-2</v>
      </c>
      <c r="AJC188" s="34">
        <v>1.3000000000000001E-2</v>
      </c>
      <c r="AJD188" s="34">
        <v>1.3000000000000001E-2</v>
      </c>
      <c r="AJE188" t="s">
        <v>843</v>
      </c>
      <c r="AJF188" s="34"/>
      <c r="AJG188" s="34"/>
      <c r="AJH188" s="34"/>
      <c r="AJI188" s="34"/>
      <c r="AJJ188" s="34"/>
      <c r="AJK188" t="s">
        <v>1460</v>
      </c>
      <c r="AJL188" t="s">
        <v>843</v>
      </c>
      <c r="AJM188" t="s">
        <v>843</v>
      </c>
      <c r="AJN188" s="34">
        <v>-1.9043722422793508E-3</v>
      </c>
      <c r="AJO188" s="34">
        <v>-1.7778059467673302E-2</v>
      </c>
      <c r="AJP188" s="34">
        <v>9.023638442158699E-3</v>
      </c>
      <c r="AJQ188" s="34">
        <v>1.1930651031434536E-2</v>
      </c>
      <c r="AJR188" s="34"/>
      <c r="AJS188" t="s">
        <v>832</v>
      </c>
      <c r="AJT188" t="s">
        <v>843</v>
      </c>
      <c r="AJU188" t="s">
        <v>843</v>
      </c>
      <c r="AJV188" t="s">
        <v>843</v>
      </c>
      <c r="AJW188" s="34"/>
      <c r="AJX188" s="34"/>
      <c r="AJY188" s="34"/>
      <c r="AJZ188" s="34"/>
      <c r="AKA188" s="34"/>
      <c r="AKB188" t="s">
        <v>1460</v>
      </c>
      <c r="AKC188" t="s">
        <v>843</v>
      </c>
      <c r="AKD188" t="s">
        <v>843</v>
      </c>
      <c r="AKE188" t="s">
        <v>843</v>
      </c>
      <c r="AKF188" s="34">
        <v>-1.1785188689827919E-2</v>
      </c>
      <c r="AKG188" s="34">
        <v>-2.5300282984972E-2</v>
      </c>
      <c r="AKH188" s="34">
        <v>6.9866743870079517E-3</v>
      </c>
      <c r="AKI188" s="34">
        <v>1.4224143698811531E-2</v>
      </c>
      <c r="AKJ188" s="34"/>
      <c r="AKK188" t="s">
        <v>832</v>
      </c>
      <c r="AKL188" t="s">
        <v>843</v>
      </c>
      <c r="AKM188" s="34"/>
      <c r="AKN188" t="s">
        <v>1460</v>
      </c>
      <c r="AKO188" t="s">
        <v>843</v>
      </c>
      <c r="AKP188" s="34"/>
      <c r="AKQ188" t="s">
        <v>1460</v>
      </c>
      <c r="AKR188" t="s">
        <v>843</v>
      </c>
      <c r="AKS188" s="34"/>
      <c r="AKT188" t="s">
        <v>1460</v>
      </c>
      <c r="AKU188" t="s">
        <v>843</v>
      </c>
      <c r="AKV188" s="34"/>
      <c r="AKW188" t="s">
        <v>1460</v>
      </c>
      <c r="AKX188" t="s">
        <v>843</v>
      </c>
      <c r="AKY188" s="34"/>
      <c r="AKZ188" s="34"/>
      <c r="ALA188" s="34"/>
      <c r="ALB188" s="34"/>
      <c r="ALC188" s="34"/>
      <c r="ALD188" t="s">
        <v>1460</v>
      </c>
      <c r="ALE188" t="s">
        <v>843</v>
      </c>
      <c r="ALF188" t="s">
        <v>843</v>
      </c>
      <c r="ALG188" t="s">
        <v>843</v>
      </c>
      <c r="ALH188" s="34"/>
      <c r="ALI188" s="34"/>
      <c r="ALJ188" s="34"/>
      <c r="ALK188" s="34"/>
      <c r="ALL188" s="34">
        <v>0.24950085580348969</v>
      </c>
      <c r="ALM188" t="s">
        <v>465</v>
      </c>
    </row>
    <row r="189" spans="1:1001">
      <c r="A189" t="s">
        <v>512</v>
      </c>
      <c r="B189" t="s">
        <v>134</v>
      </c>
      <c r="C189" t="s">
        <v>370</v>
      </c>
      <c r="D189" s="34">
        <v>4.0432315319776535E-2</v>
      </c>
      <c r="E189" t="s">
        <v>432</v>
      </c>
      <c r="F189" s="34">
        <v>5.4705925285816193E-2</v>
      </c>
      <c r="G189" t="s">
        <v>1464</v>
      </c>
      <c r="H189" s="34">
        <v>5.5759340524673462E-2</v>
      </c>
      <c r="I189" t="s">
        <v>1294</v>
      </c>
      <c r="J189" s="34">
        <v>5.853736400604248E-2</v>
      </c>
      <c r="K189" t="s">
        <v>1521</v>
      </c>
      <c r="L189" s="34"/>
      <c r="M189" t="s">
        <v>432</v>
      </c>
      <c r="N189" s="34">
        <v>0.31990647315979004</v>
      </c>
      <c r="O189" s="34"/>
      <c r="P189" t="s">
        <v>1459</v>
      </c>
      <c r="Q189" s="34"/>
      <c r="R189" t="s">
        <v>1459</v>
      </c>
      <c r="S189" s="34"/>
      <c r="T189" t="s">
        <v>1459</v>
      </c>
      <c r="U189" s="34">
        <v>0.31990647315979004</v>
      </c>
      <c r="V189" t="s">
        <v>432</v>
      </c>
      <c r="W189" t="s">
        <v>843</v>
      </c>
      <c r="X189" t="s">
        <v>1464</v>
      </c>
      <c r="Y189" s="34">
        <v>0.27961787581443787</v>
      </c>
      <c r="Z189" s="34">
        <v>0.2858777642250061</v>
      </c>
      <c r="AA189" t="s">
        <v>1464</v>
      </c>
      <c r="AB189" s="34">
        <v>0.27961787581443787</v>
      </c>
      <c r="AC189" t="s">
        <v>1464</v>
      </c>
      <c r="AD189" s="34">
        <v>0.29775291681289673</v>
      </c>
      <c r="AE189" t="s">
        <v>1464</v>
      </c>
      <c r="AF189" s="34">
        <v>0.30561581254005432</v>
      </c>
      <c r="AG189" t="s">
        <v>1464</v>
      </c>
      <c r="AH189" t="s">
        <v>843</v>
      </c>
      <c r="AI189" t="s">
        <v>1294</v>
      </c>
      <c r="AJ189" s="34">
        <v>0.27961727976799011</v>
      </c>
      <c r="AK189" s="34">
        <v>0.28587716817855835</v>
      </c>
      <c r="AL189" t="s">
        <v>1294</v>
      </c>
      <c r="AM189" s="34">
        <v>0.27961727976799011</v>
      </c>
      <c r="AN189" t="s">
        <v>1294</v>
      </c>
      <c r="AO189" s="34">
        <v>0.2977522611618042</v>
      </c>
      <c r="AP189" t="s">
        <v>1294</v>
      </c>
      <c r="AQ189" s="34">
        <v>0.30561524629592896</v>
      </c>
      <c r="AR189" t="s">
        <v>1294</v>
      </c>
      <c r="AS189" t="s">
        <v>843</v>
      </c>
      <c r="AT189" t="s">
        <v>1521</v>
      </c>
      <c r="AU189" s="34">
        <v>0.28088164329528809</v>
      </c>
      <c r="AV189" s="34">
        <v>0.28715091943740845</v>
      </c>
      <c r="AW189" t="s">
        <v>1521</v>
      </c>
      <c r="AX189" s="34">
        <v>0.28088164329528809</v>
      </c>
      <c r="AY189" t="s">
        <v>1521</v>
      </c>
      <c r="AZ189" s="34">
        <v>0.29909005761146545</v>
      </c>
      <c r="BA189" t="s">
        <v>1521</v>
      </c>
      <c r="BB189" s="34">
        <v>0.30686086416244507</v>
      </c>
      <c r="BC189" t="s">
        <v>1521</v>
      </c>
      <c r="BD189" t="s">
        <v>843</v>
      </c>
      <c r="BE189" s="34">
        <v>0.21453712154410265</v>
      </c>
      <c r="BF189" t="s">
        <v>1594</v>
      </c>
      <c r="BG189" t="s">
        <v>843</v>
      </c>
      <c r="BH189" t="s">
        <v>432</v>
      </c>
      <c r="BI189" s="34">
        <v>3.0410590171813965</v>
      </c>
      <c r="BJ189" t="s">
        <v>819</v>
      </c>
      <c r="BK189" s="34">
        <v>3.3337888717651367</v>
      </c>
      <c r="BL189" t="s">
        <v>1294</v>
      </c>
      <c r="BM189" s="34">
        <v>3.6126446723937988</v>
      </c>
      <c r="BN189" t="s">
        <v>1521</v>
      </c>
      <c r="BO189" s="34">
        <v>4.3147492408752441</v>
      </c>
      <c r="BP189" t="s">
        <v>843</v>
      </c>
      <c r="BQ189" s="34">
        <v>2.664233922958374</v>
      </c>
      <c r="BR189" t="s">
        <v>830</v>
      </c>
      <c r="BS189" s="34"/>
      <c r="BT189" t="s">
        <v>843</v>
      </c>
      <c r="BU189" s="34">
        <v>2.7784855365753174</v>
      </c>
      <c r="BV189" t="s">
        <v>1554</v>
      </c>
      <c r="BW189" t="s">
        <v>843</v>
      </c>
      <c r="BX189" s="34">
        <v>2.2592484951019287</v>
      </c>
      <c r="BY189" t="s">
        <v>924</v>
      </c>
      <c r="BZ189" t="s">
        <v>843</v>
      </c>
      <c r="CA189" t="s">
        <v>432</v>
      </c>
      <c r="CB189" s="34">
        <v>1.313411071896553E-2</v>
      </c>
      <c r="CC189" s="34">
        <v>1.3558679260313511E-2</v>
      </c>
      <c r="CD189" s="34">
        <v>1.2745611369609833E-2</v>
      </c>
      <c r="CE189" s="34">
        <v>1.3253636658191681E-2</v>
      </c>
      <c r="CF189" s="34">
        <v>1.1126658879220486E-2</v>
      </c>
      <c r="CG189" t="s">
        <v>843</v>
      </c>
      <c r="CH189" t="s">
        <v>819</v>
      </c>
      <c r="CI189" s="34">
        <v>1.1180342175066471E-2</v>
      </c>
      <c r="CJ189" s="34">
        <v>1.1071058921515942E-2</v>
      </c>
      <c r="CK189" s="34">
        <v>1.0504872538149357E-2</v>
      </c>
      <c r="CL189" s="34">
        <v>9.8442872986197472E-3</v>
      </c>
      <c r="CM189" s="34">
        <v>7.9842256382107735E-3</v>
      </c>
      <c r="CN189" t="s">
        <v>843</v>
      </c>
      <c r="CO189" t="s">
        <v>1294</v>
      </c>
      <c r="CP189" s="34">
        <v>1.0719834826886654E-2</v>
      </c>
      <c r="CQ189" s="34">
        <v>1.0285895317792892E-2</v>
      </c>
      <c r="CR189" s="34">
        <v>9.5639079809188843E-3</v>
      </c>
      <c r="CS189" s="34">
        <v>8.1011513248085976E-3</v>
      </c>
      <c r="CT189" s="34">
        <v>8.3351526409387589E-3</v>
      </c>
      <c r="CU189" t="s">
        <v>843</v>
      </c>
      <c r="CV189" t="s">
        <v>1521</v>
      </c>
      <c r="CW189" s="34">
        <v>1.0387517511844635E-2</v>
      </c>
      <c r="CX189" s="34">
        <v>9.7822127863764763E-3</v>
      </c>
      <c r="CY189" s="34">
        <v>9.0905902907252312E-3</v>
      </c>
      <c r="CZ189" s="34">
        <v>8.3368932828307152E-3</v>
      </c>
      <c r="DA189" s="34">
        <v>8.577762171626091E-3</v>
      </c>
      <c r="DB189" t="s">
        <v>843</v>
      </c>
      <c r="DC189" s="34">
        <v>5.9511933326721191</v>
      </c>
      <c r="DD189" s="34">
        <v>6.5209054946899414</v>
      </c>
      <c r="DE189" s="34">
        <v>7.125035285949707</v>
      </c>
      <c r="DF189" s="34">
        <v>7.6777806282043457</v>
      </c>
      <c r="DG189" s="34">
        <v>8.2452545166015625</v>
      </c>
      <c r="DH189" t="s">
        <v>1464</v>
      </c>
      <c r="DI189" t="s">
        <v>843</v>
      </c>
      <c r="DJ189" s="34">
        <v>6.2864527702331543</v>
      </c>
      <c r="DK189" s="34">
        <v>6.8815836906433105</v>
      </c>
      <c r="DL189" s="34">
        <v>7.4622707366943359</v>
      </c>
      <c r="DM189" s="34">
        <v>8.0120983123779297</v>
      </c>
      <c r="DN189" s="34">
        <v>8.6077709197998047</v>
      </c>
      <c r="DO189" t="s">
        <v>1294</v>
      </c>
      <c r="DP189" t="s">
        <v>843</v>
      </c>
      <c r="DQ189" s="34">
        <v>8.8582620620727539</v>
      </c>
      <c r="DR189" t="s">
        <v>1521</v>
      </c>
      <c r="DS189" t="s">
        <v>843</v>
      </c>
      <c r="DT189" t="s">
        <v>843</v>
      </c>
      <c r="DU189" s="34">
        <v>10.199999999999999</v>
      </c>
      <c r="DV189" t="s">
        <v>1461</v>
      </c>
      <c r="DW189" t="s">
        <v>843</v>
      </c>
      <c r="DX189" t="s">
        <v>843</v>
      </c>
      <c r="DY189" t="s">
        <v>432</v>
      </c>
      <c r="DZ189" s="34">
        <v>-1.3693642802536488E-2</v>
      </c>
      <c r="EA189" s="34">
        <v>-1.6684070229530334E-2</v>
      </c>
      <c r="EB189" s="34">
        <v>-2.5754043832421303E-2</v>
      </c>
      <c r="EC189" s="34">
        <v>-3.1966645270586014E-2</v>
      </c>
      <c r="ED189" s="34">
        <v>-7.5316824950277805E-3</v>
      </c>
      <c r="EE189" t="s">
        <v>843</v>
      </c>
      <c r="EF189" t="s">
        <v>819</v>
      </c>
      <c r="EG189" s="34">
        <v>-1.4701231382787228E-2</v>
      </c>
      <c r="EH189" s="34">
        <v>-1.4298980124294758E-2</v>
      </c>
      <c r="EI189" s="34">
        <v>-2.2848110646009445E-2</v>
      </c>
      <c r="EJ189" s="34">
        <v>-1.2856876477599144E-2</v>
      </c>
      <c r="EK189" s="34">
        <v>-2.0737532526254654E-2</v>
      </c>
      <c r="EL189" t="s">
        <v>843</v>
      </c>
      <c r="EM189" t="s">
        <v>1294</v>
      </c>
      <c r="EN189" s="34">
        <v>-2.6518695056438446E-2</v>
      </c>
      <c r="EO189" s="34">
        <v>-1.507269311696291E-2</v>
      </c>
      <c r="EP189" s="34">
        <v>-7.0391390472650528E-3</v>
      </c>
      <c r="EQ189" s="34">
        <v>1.7404794692993164E-2</v>
      </c>
      <c r="ER189" s="34">
        <v>7.187266368418932E-3</v>
      </c>
      <c r="ES189" t="s">
        <v>843</v>
      </c>
      <c r="ET189" t="s">
        <v>1521</v>
      </c>
      <c r="EU189" s="34">
        <v>-2.7011815458536148E-2</v>
      </c>
      <c r="EV189" s="34">
        <v>-3.550555557012558E-2</v>
      </c>
      <c r="EW189" s="34">
        <v>-2.8652343899011612E-2</v>
      </c>
      <c r="EX189" s="34">
        <v>-3.1731311231851578E-2</v>
      </c>
      <c r="EY189" s="34">
        <v>-3.2230954617261887E-2</v>
      </c>
      <c r="EZ189" t="s">
        <v>843</v>
      </c>
      <c r="FA189" t="s">
        <v>1594</v>
      </c>
      <c r="FB189" s="34">
        <v>-3.4020740538835526E-2</v>
      </c>
      <c r="FC189" s="34">
        <v>-3.9182044565677643E-2</v>
      </c>
      <c r="FD189" s="34">
        <v>-3.3427998423576355E-2</v>
      </c>
      <c r="FE189" s="34">
        <v>-3.5453900694847107E-2</v>
      </c>
      <c r="FF189" s="34">
        <v>-1.8715497106313705E-2</v>
      </c>
      <c r="FG189" t="s">
        <v>843</v>
      </c>
      <c r="FH189" s="34"/>
      <c r="FI189" s="34"/>
      <c r="FJ189" s="34"/>
      <c r="FK189" s="34"/>
      <c r="FL189" s="34"/>
      <c r="FM189" t="s">
        <v>843</v>
      </c>
      <c r="FN189" t="s">
        <v>843</v>
      </c>
      <c r="FO189" s="34">
        <v>0.6048</v>
      </c>
      <c r="FP189" t="s">
        <v>1462</v>
      </c>
      <c r="FQ189" t="s">
        <v>843</v>
      </c>
      <c r="FR189" t="s">
        <v>843</v>
      </c>
      <c r="FS189" s="34">
        <v>0.81200000000000006</v>
      </c>
      <c r="FT189" t="s">
        <v>1462</v>
      </c>
      <c r="FU189" t="s">
        <v>843</v>
      </c>
      <c r="FV189" t="s">
        <v>843</v>
      </c>
      <c r="FW189" s="34">
        <v>0.28836000000000001</v>
      </c>
      <c r="FX189" t="s">
        <v>1462</v>
      </c>
      <c r="FY189" t="s">
        <v>843</v>
      </c>
      <c r="FZ189" s="34">
        <v>0.12389796227216721</v>
      </c>
      <c r="GA189" s="34">
        <v>0.13055616617202759</v>
      </c>
      <c r="GB189" s="34">
        <v>8.9339017868041992E-2</v>
      </c>
      <c r="GC189" s="34">
        <v>5.6131440214812756E-3</v>
      </c>
      <c r="GD189" s="34">
        <v>4.6833019703626633E-2</v>
      </c>
      <c r="GE189" t="s">
        <v>830</v>
      </c>
      <c r="GF189" t="s">
        <v>843</v>
      </c>
      <c r="GG189" s="34">
        <v>0.12336140125989914</v>
      </c>
      <c r="GH189" s="34">
        <v>0.12984095513820648</v>
      </c>
      <c r="GI189" s="34">
        <v>8.833756297826767E-2</v>
      </c>
      <c r="GJ189" s="34">
        <v>4.9424157477915287E-3</v>
      </c>
      <c r="GK189" s="34">
        <v>4.558965191245079E-2</v>
      </c>
      <c r="GL189" t="s">
        <v>832</v>
      </c>
      <c r="GM189" t="s">
        <v>843</v>
      </c>
      <c r="GN189" s="34"/>
      <c r="GO189" t="s">
        <v>1460</v>
      </c>
      <c r="GP189" t="s">
        <v>843</v>
      </c>
      <c r="GQ189" t="s">
        <v>843</v>
      </c>
      <c r="GR189" s="34">
        <v>2.2075027227401733E-2</v>
      </c>
      <c r="GS189" s="34">
        <v>3.057122603058815E-2</v>
      </c>
      <c r="GT189" s="34">
        <v>1.5386912971735001E-2</v>
      </c>
      <c r="GU189" s="34">
        <v>7.1584475226700306E-3</v>
      </c>
      <c r="GV189" s="34">
        <v>5.4409322328865528E-3</v>
      </c>
      <c r="GW189" t="s">
        <v>832</v>
      </c>
      <c r="GX189" t="s">
        <v>843</v>
      </c>
      <c r="GY189" t="s">
        <v>843</v>
      </c>
      <c r="GZ189" t="s">
        <v>843</v>
      </c>
      <c r="HA189" t="s">
        <v>843</v>
      </c>
      <c r="HB189" t="s">
        <v>843</v>
      </c>
      <c r="HC189" t="s">
        <v>843</v>
      </c>
      <c r="HD189" t="s">
        <v>843</v>
      </c>
      <c r="HE189" t="s">
        <v>843</v>
      </c>
      <c r="HF189" t="s">
        <v>843</v>
      </c>
      <c r="HG189" t="s">
        <v>843</v>
      </c>
      <c r="HH189" s="34">
        <v>21547390</v>
      </c>
      <c r="HI189" s="34">
        <v>22085929</v>
      </c>
      <c r="HJ189" s="34">
        <v>22623415</v>
      </c>
      <c r="HK189" s="34">
        <v>23150847</v>
      </c>
      <c r="HL189" s="34">
        <v>23661808</v>
      </c>
      <c r="HM189" s="34">
        <v>24397644</v>
      </c>
      <c r="HN189" s="34">
        <v>25382870</v>
      </c>
      <c r="HO189" s="34">
        <v>26400068</v>
      </c>
      <c r="HP189" s="34">
        <v>27437353</v>
      </c>
      <c r="HQ189" s="34">
        <v>28483797</v>
      </c>
      <c r="HR189" s="34">
        <v>29411929</v>
      </c>
      <c r="HS189" s="34">
        <v>30150945</v>
      </c>
      <c r="HT189" s="34">
        <v>30821543</v>
      </c>
      <c r="HU189" s="34">
        <v>31482498</v>
      </c>
      <c r="HV189" s="34">
        <v>32125564</v>
      </c>
      <c r="HW189" s="34">
        <v>32749848</v>
      </c>
      <c r="HX189" s="34">
        <v>33416269.999999996</v>
      </c>
      <c r="HY189" s="34">
        <v>34193122</v>
      </c>
      <c r="HZ189" s="34">
        <v>35018133</v>
      </c>
      <c r="IA189" s="34">
        <v>35827362</v>
      </c>
      <c r="IB189" s="34">
        <v>35997107</v>
      </c>
      <c r="IC189" s="34">
        <v>35950396</v>
      </c>
      <c r="ID189" s="34">
        <v>36408820</v>
      </c>
      <c r="IE189" s="34">
        <v>36947025</v>
      </c>
      <c r="IF189" s="34">
        <v>37473929</v>
      </c>
      <c r="IG189" s="34">
        <v>37989969</v>
      </c>
      <c r="IH189" s="34">
        <v>38494876</v>
      </c>
      <c r="II189" s="34">
        <v>38995485</v>
      </c>
      <c r="IJ189" s="34">
        <v>39492450</v>
      </c>
      <c r="IK189" s="34">
        <v>39980836</v>
      </c>
      <c r="IL189" s="34">
        <v>40461368</v>
      </c>
      <c r="IM189" s="34">
        <v>40933778</v>
      </c>
      <c r="IN189" s="34">
        <v>41399264</v>
      </c>
      <c r="IO189" s="34">
        <v>41858423</v>
      </c>
      <c r="IP189" s="34">
        <v>42310341</v>
      </c>
      <c r="IQ189" s="34">
        <v>42755976</v>
      </c>
      <c r="IR189" s="34">
        <v>43195155</v>
      </c>
      <c r="IS189" s="34">
        <v>43627940</v>
      </c>
      <c r="IT189" s="34">
        <v>44053187</v>
      </c>
      <c r="IU189" s="34">
        <v>44470702</v>
      </c>
      <c r="IV189" s="34">
        <v>44881078</v>
      </c>
      <c r="IW189" s="34">
        <v>45282942</v>
      </c>
      <c r="IX189" s="34">
        <v>45674812</v>
      </c>
      <c r="IY189" s="34">
        <v>46056082</v>
      </c>
      <c r="IZ189" s="34">
        <v>46426615</v>
      </c>
      <c r="JA189" s="34">
        <v>46785937</v>
      </c>
      <c r="JB189" s="34">
        <v>47133219</v>
      </c>
      <c r="JC189" s="34">
        <v>47466783</v>
      </c>
      <c r="JD189" s="34">
        <v>47785458</v>
      </c>
      <c r="JE189" s="34">
        <v>48088523</v>
      </c>
      <c r="JF189" s="34">
        <v>48374543</v>
      </c>
      <c r="JG189" s="34">
        <v>48642389</v>
      </c>
      <c r="JH189" s="34">
        <v>48891469</v>
      </c>
      <c r="JI189" s="34">
        <v>49122929</v>
      </c>
      <c r="JJ189" s="34">
        <v>49336893</v>
      </c>
      <c r="JK189" s="34">
        <v>49531550</v>
      </c>
      <c r="JL189" s="34">
        <v>49708171</v>
      </c>
      <c r="JM189" s="34">
        <v>49868601</v>
      </c>
      <c r="JN189" s="34">
        <v>50013541</v>
      </c>
      <c r="JO189" s="34">
        <v>50140791</v>
      </c>
      <c r="JP189" s="34">
        <v>50249836</v>
      </c>
      <c r="JQ189" s="34">
        <v>50343003</v>
      </c>
      <c r="JR189" s="34">
        <v>50422016</v>
      </c>
      <c r="JS189" s="34">
        <v>50487779</v>
      </c>
      <c r="JT189" s="34">
        <v>50541365</v>
      </c>
      <c r="JU189" s="34">
        <v>50583300</v>
      </c>
      <c r="JV189" s="34">
        <v>50614880</v>
      </c>
      <c r="JW189" s="34">
        <v>50638575</v>
      </c>
      <c r="JX189" s="34">
        <v>50654753</v>
      </c>
      <c r="JY189" s="34">
        <v>50665461</v>
      </c>
      <c r="JZ189" s="34">
        <v>50673182</v>
      </c>
      <c r="KA189" s="34">
        <v>50677872</v>
      </c>
      <c r="KB189" s="34">
        <v>50679888</v>
      </c>
      <c r="KC189" s="34">
        <v>50681459</v>
      </c>
      <c r="KD189" s="34">
        <v>50683063</v>
      </c>
      <c r="KE189" s="34">
        <v>50684122</v>
      </c>
      <c r="KF189" s="34">
        <v>50684936</v>
      </c>
      <c r="KG189" s="34">
        <v>50685863</v>
      </c>
      <c r="KH189" s="34">
        <v>50688621</v>
      </c>
      <c r="KI189" s="34">
        <v>50692429</v>
      </c>
      <c r="KJ189" s="34">
        <v>50697229</v>
      </c>
      <c r="KK189" s="34">
        <v>50704440</v>
      </c>
      <c r="KL189" s="34">
        <v>50712307</v>
      </c>
      <c r="KM189" s="34">
        <v>50719843</v>
      </c>
      <c r="KN189" s="34">
        <v>50727154</v>
      </c>
      <c r="KO189" s="34">
        <v>50734504</v>
      </c>
      <c r="KP189" s="34">
        <v>50741010</v>
      </c>
      <c r="KQ189" s="34">
        <v>50745821</v>
      </c>
      <c r="KR189" s="34">
        <v>50748245</v>
      </c>
      <c r="KS189" s="34">
        <v>50747777</v>
      </c>
      <c r="KT189" s="34">
        <v>50744332</v>
      </c>
      <c r="KU189" s="34">
        <v>50737088</v>
      </c>
      <c r="KV189" s="34">
        <v>50725599</v>
      </c>
      <c r="KW189" s="34">
        <v>50709995</v>
      </c>
      <c r="KX189" s="34">
        <v>50690557</v>
      </c>
      <c r="KY189" s="34">
        <v>50667025</v>
      </c>
      <c r="KZ189" s="34">
        <v>50638846</v>
      </c>
      <c r="LA189" s="34">
        <v>50604703</v>
      </c>
      <c r="LB189" s="34">
        <v>50564772</v>
      </c>
      <c r="LC189" s="34">
        <v>50519843</v>
      </c>
      <c r="LD189" s="34">
        <v>50468334</v>
      </c>
      <c r="LE189" t="s">
        <v>843</v>
      </c>
      <c r="LF189" t="s">
        <v>843</v>
      </c>
      <c r="LG189" t="s">
        <v>843</v>
      </c>
      <c r="LH189" s="34">
        <v>2.5272363796830177E-2</v>
      </c>
      <c r="LI189" s="34">
        <v>2.4686014279723167E-2</v>
      </c>
      <c r="LJ189" s="34">
        <v>2.4044722318649292E-2</v>
      </c>
      <c r="LK189" s="34">
        <v>2.3045934736728668E-2</v>
      </c>
      <c r="LL189" s="34">
        <v>2.1830903366208076E-2</v>
      </c>
      <c r="LM189" s="34">
        <v>3.0624298378825188E-2</v>
      </c>
      <c r="LN189" s="34">
        <v>3.9587967097759247E-2</v>
      </c>
      <c r="LO189" s="34">
        <v>3.9292048662900925E-2</v>
      </c>
      <c r="LP189" s="34">
        <v>3.8538746535778046E-2</v>
      </c>
      <c r="LQ189" s="34">
        <v>3.7430066615343094E-2</v>
      </c>
      <c r="LR189" s="34">
        <v>3.206494078040123E-2</v>
      </c>
      <c r="LS189" s="34">
        <v>2.481592632830143E-2</v>
      </c>
      <c r="LT189" s="34">
        <v>2.199762687087059E-2</v>
      </c>
      <c r="LU189" s="34">
        <v>2.121787890791893E-2</v>
      </c>
      <c r="LV189" s="34">
        <v>2.0220326259732246E-2</v>
      </c>
      <c r="LW189" s="34">
        <v>1.9246220588684082E-2</v>
      </c>
      <c r="LX189" s="34">
        <v>2.0144585520029068E-2</v>
      </c>
      <c r="LY189" s="34">
        <v>2.2981606423854828E-2</v>
      </c>
      <c r="LZ189" s="34">
        <v>2.3841500282287598E-2</v>
      </c>
      <c r="MA189" s="34">
        <v>2.2845890372991562E-2</v>
      </c>
      <c r="MB189" s="34">
        <v>4.7266711480915546E-3</v>
      </c>
      <c r="MC189" s="34">
        <v>-1.2984747299924493E-3</v>
      </c>
      <c r="MD189" s="34">
        <v>1.2670953758060932E-2</v>
      </c>
      <c r="ME189" s="34">
        <v>1.4674076810479164E-2</v>
      </c>
      <c r="MF189" s="34">
        <v>1.4160334132611752E-2</v>
      </c>
      <c r="MG189" s="34">
        <v>1.3676686212420464E-2</v>
      </c>
      <c r="MH189" s="34">
        <v>1.3202990405261517E-2</v>
      </c>
      <c r="MI189" s="34">
        <v>1.2920728884637356E-2</v>
      </c>
      <c r="MJ189" s="34">
        <v>1.2663643807172775E-2</v>
      </c>
      <c r="MK189" s="34">
        <v>1.229072455316782E-2</v>
      </c>
      <c r="ML189" s="34">
        <v>1.1947402730584145E-2</v>
      </c>
      <c r="MM189" s="34">
        <v>1.1607947759330273E-2</v>
      </c>
      <c r="MN189" s="34">
        <v>1.1307512409985065E-2</v>
      </c>
      <c r="MO189" s="34">
        <v>1.1029940098524094E-2</v>
      </c>
      <c r="MP189" s="34">
        <v>1.073848083615303E-2</v>
      </c>
      <c r="MQ189" s="34">
        <v>1.0477450676262379E-2</v>
      </c>
      <c r="MR189" s="34">
        <v>1.0219360701739788E-2</v>
      </c>
      <c r="MS189" s="34">
        <v>9.9694347009062767E-3</v>
      </c>
      <c r="MT189" s="34">
        <v>9.6999285742640495E-3</v>
      </c>
      <c r="MU189" s="34">
        <v>9.432891383767128E-3</v>
      </c>
      <c r="MV189" s="34">
        <v>9.1856904327869415E-3</v>
      </c>
      <c r="MW189" s="34">
        <v>8.9141251519322395E-3</v>
      </c>
      <c r="MX189" s="34">
        <v>8.6165806278586388E-3</v>
      </c>
      <c r="MY189" s="34">
        <v>8.3128418773412704E-3</v>
      </c>
      <c r="MZ189" s="34">
        <v>8.013065904378891E-3</v>
      </c>
      <c r="NA189" s="34">
        <v>7.7097723260521889E-3</v>
      </c>
      <c r="NB189" s="34">
        <v>7.3953727260231972E-3</v>
      </c>
      <c r="NC189" s="34">
        <v>7.0521221496164799E-3</v>
      </c>
      <c r="ND189" s="34">
        <v>6.6912062466144562E-3</v>
      </c>
      <c r="NE189" s="34">
        <v>6.3221743330359459E-3</v>
      </c>
      <c r="NF189" s="34">
        <v>5.930162500590086E-3</v>
      </c>
      <c r="NG189" s="34">
        <v>5.5216480977833271E-3</v>
      </c>
      <c r="NH189" s="34">
        <v>5.10757090523839E-3</v>
      </c>
      <c r="NI189" s="34">
        <v>4.7229882329702377E-3</v>
      </c>
      <c r="NJ189" s="34">
        <v>4.346226342022419E-3</v>
      </c>
      <c r="NK189" s="34">
        <v>3.9377021603286266E-3</v>
      </c>
      <c r="NL189" s="34">
        <v>3.5594857763499022E-3</v>
      </c>
      <c r="NM189" s="34">
        <v>3.2222401350736618E-3</v>
      </c>
      <c r="NN189" s="34">
        <v>2.9022225644439459E-3</v>
      </c>
      <c r="NO189" s="34">
        <v>2.5410796515643597E-3</v>
      </c>
      <c r="NP189" s="34">
        <v>2.1724149119108915E-3</v>
      </c>
      <c r="NQ189" s="34">
        <v>1.8523590406402946E-3</v>
      </c>
      <c r="NR189" s="34">
        <v>1.5682628145441413E-3</v>
      </c>
      <c r="NS189" s="34">
        <v>1.3034018920734525E-3</v>
      </c>
      <c r="NT189" s="34">
        <v>1.0608029551804066E-3</v>
      </c>
      <c r="NU189" s="34">
        <v>8.2937238039448857E-4</v>
      </c>
      <c r="NV189" s="34">
        <v>6.2412192346528172E-4</v>
      </c>
      <c r="NW189" s="34">
        <v>4.680334241129458E-4</v>
      </c>
      <c r="NX189" s="34">
        <v>3.1942874193191528E-4</v>
      </c>
      <c r="NY189" s="34">
        <v>2.1136946452315897E-4</v>
      </c>
      <c r="NZ189" s="34">
        <v>1.5238017658703029E-4</v>
      </c>
      <c r="OA189" s="34">
        <v>9.2549606051761657E-5</v>
      </c>
      <c r="OB189" s="34">
        <v>3.9779883081791922E-5</v>
      </c>
      <c r="OC189" s="34">
        <v>3.0998009606264532E-5</v>
      </c>
      <c r="OD189" s="34">
        <v>3.1648152798879892E-5</v>
      </c>
      <c r="OE189" s="34">
        <v>2.0894336557830684E-5</v>
      </c>
      <c r="OF189" s="34">
        <v>1.6060126654338092E-5</v>
      </c>
      <c r="OG189" s="34">
        <v>1.8289290892425925E-5</v>
      </c>
      <c r="OH189" s="34">
        <v>5.4412113968282938E-5</v>
      </c>
      <c r="OI189" s="34">
        <v>7.5122523412574083E-5</v>
      </c>
      <c r="OJ189" s="34">
        <v>9.4684211944695562E-5</v>
      </c>
      <c r="OK189" s="34">
        <v>1.4222646132111549E-4</v>
      </c>
      <c r="OL189" s="34">
        <v>1.5514202823396772E-4</v>
      </c>
      <c r="OM189" s="34">
        <v>1.4859193470329046E-4</v>
      </c>
      <c r="ON189" s="34">
        <v>1.441343774786219E-4</v>
      </c>
      <c r="OO189" s="34">
        <v>1.448823168175295E-4</v>
      </c>
      <c r="OP189" s="34">
        <v>1.2822798453271389E-4</v>
      </c>
      <c r="OQ189" s="34">
        <v>9.4810333393979818E-5</v>
      </c>
      <c r="OR189" s="34">
        <v>4.776633795700036E-5</v>
      </c>
      <c r="OS189" s="34">
        <v>-9.2220361693762243E-6</v>
      </c>
      <c r="OT189" s="34">
        <v>-6.7887049226555973E-5</v>
      </c>
      <c r="OU189" s="34">
        <v>-1.4276505680754781E-4</v>
      </c>
      <c r="OV189" s="34">
        <v>-2.2646748402621597E-4</v>
      </c>
      <c r="OW189" s="34">
        <v>-3.0766319832764566E-4</v>
      </c>
      <c r="OX189" s="34">
        <v>-3.8339043385349214E-4</v>
      </c>
      <c r="OY189" s="34">
        <v>-4.6433627721853554E-4</v>
      </c>
      <c r="OZ189" s="34">
        <v>-5.5631523719057441E-4</v>
      </c>
      <c r="PA189" s="34">
        <v>-6.7447265610098839E-4</v>
      </c>
      <c r="PB189" s="34">
        <v>-7.8938831575214863E-4</v>
      </c>
      <c r="PC189" s="34">
        <v>-8.8893849169835448E-4</v>
      </c>
      <c r="PD189" s="34">
        <v>-1.0200997348874807E-3</v>
      </c>
      <c r="PE189" t="s">
        <v>1300</v>
      </c>
      <c r="PF189" t="s">
        <v>843</v>
      </c>
      <c r="PG189" t="s">
        <v>843</v>
      </c>
      <c r="PH189" t="s">
        <v>843</v>
      </c>
      <c r="PI189" t="s">
        <v>843</v>
      </c>
      <c r="PJ189" t="s">
        <v>1300</v>
      </c>
      <c r="PK189" s="34">
        <v>0.57163524627685547</v>
      </c>
      <c r="PL189" s="34">
        <v>0.57157808542251587</v>
      </c>
      <c r="PM189" s="34">
        <v>0.57144707441329956</v>
      </c>
      <c r="PN189" s="34">
        <v>0.57110774517059326</v>
      </c>
      <c r="PO189" s="34">
        <v>0.57010459899902344</v>
      </c>
      <c r="PP189" s="34">
        <v>0.56973695755004883</v>
      </c>
      <c r="PQ189" s="34">
        <v>0.57050621509552002</v>
      </c>
      <c r="PR189" s="34">
        <v>0.57133829593658447</v>
      </c>
      <c r="PS189" s="34">
        <v>0.5722193717956543</v>
      </c>
      <c r="PT189" s="34">
        <v>0.57310175895690918</v>
      </c>
      <c r="PU189" s="34">
        <v>0.57341045141220093</v>
      </c>
      <c r="PV189" s="34">
        <v>0.57300055027008057</v>
      </c>
      <c r="PW189" s="34">
        <v>0.57247215509414673</v>
      </c>
      <c r="PX189" s="34">
        <v>0.57203316688537598</v>
      </c>
      <c r="PY189" s="34">
        <v>0.57163649797439575</v>
      </c>
      <c r="PZ189" s="34">
        <v>0.57325786352157593</v>
      </c>
      <c r="QA189" s="34">
        <v>0.57730263471603394</v>
      </c>
      <c r="QB189" s="34">
        <v>0.57990086078643799</v>
      </c>
      <c r="QC189" s="34">
        <v>0.58071327209472656</v>
      </c>
      <c r="QD189" s="34">
        <v>0.5815691351890564</v>
      </c>
      <c r="QE189" s="34">
        <v>0.58023697137832642</v>
      </c>
      <c r="QF189" s="34">
        <v>0.57763606309890747</v>
      </c>
      <c r="QG189" s="34">
        <v>0.57621294260025024</v>
      </c>
      <c r="QH189" s="34">
        <v>0.57504326105117798</v>
      </c>
      <c r="QI189" s="34">
        <v>0.57390618324279785</v>
      </c>
      <c r="QJ189" s="34">
        <v>0.5727965235710144</v>
      </c>
      <c r="QK189" s="34">
        <v>0.57171118259429932</v>
      </c>
      <c r="QL189" s="34">
        <v>0.57065474987030029</v>
      </c>
      <c r="QM189" s="34">
        <v>0.56962281465530396</v>
      </c>
      <c r="QN189" s="34">
        <v>0.56860119104385376</v>
      </c>
      <c r="QO189" s="34">
        <v>0.56758636236190796</v>
      </c>
      <c r="QP189" s="34">
        <v>0.56657606363296509</v>
      </c>
      <c r="QQ189" s="34">
        <v>0.56556570529937744</v>
      </c>
      <c r="QR189" s="34">
        <v>0.56455248594284058</v>
      </c>
      <c r="QS189" s="34">
        <v>0.56353467702865601</v>
      </c>
      <c r="QT189" s="34">
        <v>0.56250780820846558</v>
      </c>
      <c r="QU189" s="34">
        <v>0.56147128343582153</v>
      </c>
      <c r="QV189" s="34">
        <v>0.56042319536209106</v>
      </c>
      <c r="QW189" s="34">
        <v>0.55936282873153687</v>
      </c>
      <c r="QX189" s="34">
        <v>0.55828875303268433</v>
      </c>
      <c r="QY189" s="34">
        <v>0.55719864368438721</v>
      </c>
      <c r="QZ189" s="34">
        <v>0.55609315633773804</v>
      </c>
      <c r="RA189" s="34">
        <v>0.55497300624847412</v>
      </c>
      <c r="RB189" s="34">
        <v>0.55383837223052979</v>
      </c>
      <c r="RC189" s="34">
        <v>0.55268830060958862</v>
      </c>
      <c r="RD189" s="34">
        <v>0.55152320861816406</v>
      </c>
      <c r="RE189" s="34">
        <v>0.55034369230270386</v>
      </c>
      <c r="RF189" s="34">
        <v>0.54915106296539307</v>
      </c>
      <c r="RG189" s="34">
        <v>0.54794758558273315</v>
      </c>
      <c r="RH189" s="34">
        <v>0.54673361778259277</v>
      </c>
      <c r="RI189" s="34">
        <v>0.54551088809967041</v>
      </c>
      <c r="RJ189" s="34">
        <v>0.544281005859375</v>
      </c>
      <c r="RK189" s="34">
        <v>0.54304540157318115</v>
      </c>
      <c r="RL189" s="34">
        <v>0.54180651903152466</v>
      </c>
      <c r="RM189" s="34">
        <v>0.54056447744369507</v>
      </c>
      <c r="RN189" s="34">
        <v>0.53931963443756104</v>
      </c>
      <c r="RO189" s="34">
        <v>0.5380750298500061</v>
      </c>
      <c r="RP189" s="34">
        <v>0.53683382272720337</v>
      </c>
      <c r="RQ189" s="34">
        <v>0.5355985164642334</v>
      </c>
      <c r="RR189" s="34">
        <v>0.53437143564224243</v>
      </c>
      <c r="RS189" s="34">
        <v>0.5331541895866394</v>
      </c>
      <c r="RT189" s="34">
        <v>0.5319487452507019</v>
      </c>
      <c r="RU189" s="34">
        <v>0.53075683116912842</v>
      </c>
      <c r="RV189" s="34">
        <v>0.52958220243453979</v>
      </c>
      <c r="RW189" s="34">
        <v>0.52842837572097778</v>
      </c>
      <c r="RX189" s="34">
        <v>0.52729767560958862</v>
      </c>
      <c r="RY189" s="34">
        <v>0.52619200944900513</v>
      </c>
      <c r="RZ189" s="34">
        <v>0.52511608600616455</v>
      </c>
      <c r="SA189" s="34">
        <v>0.5240752100944519</v>
      </c>
      <c r="SB189" s="34">
        <v>0.52307140827178955</v>
      </c>
      <c r="SC189" s="34">
        <v>0.52210879325866699</v>
      </c>
      <c r="SD189" s="34">
        <v>0.52119290828704834</v>
      </c>
      <c r="SE189" s="34">
        <v>0.52032673358917236</v>
      </c>
      <c r="SF189" s="34">
        <v>0.51951205730438232</v>
      </c>
      <c r="SG189" s="34">
        <v>0.51875150203704834</v>
      </c>
      <c r="SH189" s="34">
        <v>0.5180475115776062</v>
      </c>
      <c r="SI189" s="34">
        <v>0.51740080118179321</v>
      </c>
      <c r="SJ189" s="34">
        <v>0.51681095361709595</v>
      </c>
      <c r="SK189" s="34">
        <v>0.51627814769744873</v>
      </c>
      <c r="SL189" s="34">
        <v>0.51580214500427246</v>
      </c>
      <c r="SM189" s="34">
        <v>0.51538074016571045</v>
      </c>
      <c r="SN189" s="34">
        <v>0.51501291990280151</v>
      </c>
      <c r="SO189" s="34">
        <v>0.51469677686691284</v>
      </c>
      <c r="SP189" s="34">
        <v>0.51442879438400269</v>
      </c>
      <c r="SQ189" s="34">
        <v>0.51420509815216064</v>
      </c>
      <c r="SR189" s="34">
        <v>0.51402193307876587</v>
      </c>
      <c r="SS189" s="34">
        <v>0.51387560367584229</v>
      </c>
      <c r="ST189" s="34">
        <v>0.51376110315322876</v>
      </c>
      <c r="SU189" s="34">
        <v>0.51367205381393433</v>
      </c>
      <c r="SV189" s="34">
        <v>0.51360535621643066</v>
      </c>
      <c r="SW189" s="34">
        <v>0.51355767250061035</v>
      </c>
      <c r="SX189" s="34">
        <v>0.51352477073669434</v>
      </c>
      <c r="SY189" s="34">
        <v>0.51350253820419312</v>
      </c>
      <c r="SZ189" s="34">
        <v>0.51348745822906494</v>
      </c>
      <c r="TA189" s="34">
        <v>0.51347863674163818</v>
      </c>
      <c r="TB189" s="34">
        <v>0.51347321271896362</v>
      </c>
      <c r="TC189" s="34">
        <v>0.51346921920776367</v>
      </c>
      <c r="TD189" s="34">
        <v>0.51346689462661743</v>
      </c>
      <c r="TE189" s="34">
        <v>0.51346653699874878</v>
      </c>
      <c r="TF189" s="34">
        <v>0.51346737146377563</v>
      </c>
      <c r="TG189" s="34">
        <v>0.51346808671951294</v>
      </c>
      <c r="TH189" t="s">
        <v>843</v>
      </c>
      <c r="TI189" t="s">
        <v>843</v>
      </c>
      <c r="TJ189" t="s">
        <v>1300</v>
      </c>
      <c r="TK189" s="34">
        <v>0.61463276096624098</v>
      </c>
      <c r="TL189" s="34">
        <v>0.61815707145130605</v>
      </c>
      <c r="TM189" s="34">
        <v>0.62144121477681402</v>
      </c>
      <c r="TN189" s="34">
        <v>0.62476518408235404</v>
      </c>
      <c r="TO189" s="34">
        <v>0.62799484722384702</v>
      </c>
      <c r="TP189" s="34">
        <v>0.63540075836830801</v>
      </c>
      <c r="TQ189" s="34">
        <v>0.64665377962881609</v>
      </c>
      <c r="TR189" s="34">
        <v>0.65715980352777903</v>
      </c>
      <c r="TS189" s="34">
        <v>0.66694790127896098</v>
      </c>
      <c r="TT189" s="34">
        <v>0.676312478218976</v>
      </c>
      <c r="TU189" s="34">
        <v>0.68368264794872902</v>
      </c>
      <c r="TV189" s="34">
        <v>0.68839547151838898</v>
      </c>
      <c r="TW189" s="34">
        <v>0.69215688370700801</v>
      </c>
      <c r="TX189" s="34">
        <v>0.69566761658600895</v>
      </c>
      <c r="TY189" s="34">
        <v>0.69876535085889901</v>
      </c>
      <c r="TZ189" s="34">
        <v>0.70162098156913599</v>
      </c>
      <c r="UA189" s="34">
        <v>0.70529024791352002</v>
      </c>
      <c r="UB189" s="34">
        <v>0.70980704408633799</v>
      </c>
      <c r="UC189" s="34">
        <v>0.71390386517750704</v>
      </c>
      <c r="UD189" s="34">
        <v>0.71722950185391798</v>
      </c>
      <c r="UE189" s="34">
        <v>0.71562299042007693</v>
      </c>
      <c r="UF189" s="34">
        <v>0.71219514522176597</v>
      </c>
      <c r="UG189" s="34">
        <v>0.712430065022706</v>
      </c>
      <c r="UH189" s="34">
        <v>0.71351759715430407</v>
      </c>
      <c r="UI189" s="34">
        <v>0.71466160227472297</v>
      </c>
      <c r="UJ189" s="34">
        <v>0.715841608083439</v>
      </c>
      <c r="UK189" s="34">
        <v>0.71699316553195303</v>
      </c>
      <c r="UL189" s="34">
        <v>0.71790434200267006</v>
      </c>
      <c r="UM189" s="34">
        <v>0.71837328757302599</v>
      </c>
      <c r="UN189" s="34">
        <v>0.7182428011479951</v>
      </c>
      <c r="UO189" s="34">
        <v>0.71739586613339601</v>
      </c>
      <c r="UP189" s="34">
        <v>0.71582754956065897</v>
      </c>
      <c r="UQ189" s="34">
        <v>0.71376967337185404</v>
      </c>
      <c r="UR189" s="34">
        <v>0.71140738760520705</v>
      </c>
      <c r="US189" s="34">
        <v>0.70870430942638807</v>
      </c>
      <c r="UT189" s="34">
        <v>0.70562955580325804</v>
      </c>
      <c r="UU189" s="34">
        <v>0.70183513637119699</v>
      </c>
      <c r="UV189" s="34">
        <v>0.69710445075902694</v>
      </c>
      <c r="UW189" s="34">
        <v>0.69158905224710598</v>
      </c>
      <c r="UX189" s="34">
        <v>0.68531171022791293</v>
      </c>
      <c r="UY189" s="34">
        <v>0.67831382080439295</v>
      </c>
      <c r="UZ189" s="34">
        <v>0.67073919721537489</v>
      </c>
      <c r="VA189" s="34">
        <v>0.66285765992862811</v>
      </c>
      <c r="VB189" s="34">
        <v>0.65496597544960589</v>
      </c>
      <c r="VC189" s="34">
        <v>0.64723511503046294</v>
      </c>
      <c r="VD189" s="34">
        <v>0.63978236665432198</v>
      </c>
      <c r="VE189" s="34">
        <v>0.63275038956335206</v>
      </c>
      <c r="VF189" s="34">
        <v>0.62630157205199199</v>
      </c>
      <c r="VG189" s="34">
        <v>0.620561290842917</v>
      </c>
      <c r="VH189" s="34">
        <v>0.61559287233671101</v>
      </c>
      <c r="VI189" s="34">
        <v>0.61145100004923003</v>
      </c>
      <c r="VJ189" s="34">
        <v>0.60807200485157098</v>
      </c>
      <c r="VK189" s="34">
        <v>0.60530103529207802</v>
      </c>
      <c r="VL189" s="34">
        <v>0.60289523245962007</v>
      </c>
      <c r="VM189" s="34">
        <v>0.60066828082720702</v>
      </c>
      <c r="VN189" s="34">
        <v>0.59854640528565706</v>
      </c>
      <c r="VO189" s="34">
        <v>0.59657018363670899</v>
      </c>
      <c r="VP189" s="34">
        <v>0.59487782703188297</v>
      </c>
      <c r="VQ189" s="34">
        <v>0.59357394236918803</v>
      </c>
      <c r="VR189" s="34">
        <v>0.59273718285839205</v>
      </c>
      <c r="VS189" s="34">
        <v>0.59253848112061502</v>
      </c>
      <c r="VT189" s="34">
        <v>0.59304902219431499</v>
      </c>
      <c r="VU189" s="34">
        <v>0.59406563995710104</v>
      </c>
      <c r="VV189" s="34">
        <v>0.59537984429855795</v>
      </c>
      <c r="VW189" s="34">
        <v>0.59684317983892998</v>
      </c>
      <c r="VX189" s="34">
        <v>0.59834038702833103</v>
      </c>
      <c r="VY189" s="34">
        <v>0.59952235785679697</v>
      </c>
      <c r="VZ189" s="34">
        <v>0.60021224531113093</v>
      </c>
      <c r="WA189" s="34">
        <v>0.60079173222690196</v>
      </c>
      <c r="WB189" s="34">
        <v>0.60142299305810099</v>
      </c>
      <c r="WC189" s="34">
        <v>0.60197511377911905</v>
      </c>
      <c r="WD189" s="34">
        <v>0.60217599115227205</v>
      </c>
      <c r="WE189" s="34">
        <v>0.60177814520821404</v>
      </c>
      <c r="WF189" s="34">
        <v>0.600923450122821</v>
      </c>
      <c r="WG189" s="34">
        <v>0.59972456676503594</v>
      </c>
      <c r="WH189" s="34">
        <v>0.59818177377128101</v>
      </c>
      <c r="WI189" s="34">
        <v>0.59636010983618493</v>
      </c>
      <c r="WJ189" s="34">
        <v>0.59437183297413498</v>
      </c>
      <c r="WK189" s="34">
        <v>0.59230691046023898</v>
      </c>
      <c r="WL189" s="34">
        <v>0.59025556449717098</v>
      </c>
      <c r="WM189" s="34">
        <v>0.58827813843632404</v>
      </c>
      <c r="WN189" s="34">
        <v>0.58637739206248396</v>
      </c>
      <c r="WO189" s="34">
        <v>0.584418117677036</v>
      </c>
      <c r="WP189" s="34">
        <v>0.58225607086362596</v>
      </c>
      <c r="WQ189" s="34">
        <v>0.57996326779933294</v>
      </c>
      <c r="WR189" s="34">
        <v>0.57758487202318998</v>
      </c>
      <c r="WS189" s="34">
        <v>0.57538325926717593</v>
      </c>
      <c r="WT189" s="34">
        <v>0.57350907207207202</v>
      </c>
      <c r="WU189" s="34">
        <v>0.57184246470001099</v>
      </c>
      <c r="WV189" s="34">
        <v>0.57032711994458407</v>
      </c>
      <c r="WW189" s="34">
        <v>0.56892421995031905</v>
      </c>
      <c r="WX189" s="34">
        <v>0.56763262179761498</v>
      </c>
      <c r="WY189" s="34">
        <v>0.56641158080349496</v>
      </c>
      <c r="WZ189" s="34">
        <v>0.56526864738666094</v>
      </c>
      <c r="XA189" s="34">
        <v>0.56417289910623802</v>
      </c>
      <c r="XB189" s="34">
        <v>0.56310383331170499</v>
      </c>
      <c r="XC189" s="34">
        <v>0.56210072401728906</v>
      </c>
      <c r="XD189" s="34">
        <v>0.56112135466934798</v>
      </c>
      <c r="XE189" s="34">
        <v>0.56012903173111295</v>
      </c>
      <c r="XF189" s="34">
        <v>0.559133586381098</v>
      </c>
      <c r="XG189" s="34">
        <v>0.55813643462056806</v>
      </c>
      <c r="XH189" t="s">
        <v>843</v>
      </c>
      <c r="XI189" t="s">
        <v>1300</v>
      </c>
      <c r="XJ189" s="34">
        <v>0.60214301133787007</v>
      </c>
      <c r="XK189" s="34">
        <v>0.60584133441157595</v>
      </c>
      <c r="XL189" s="34">
        <v>0.60933523961789104</v>
      </c>
      <c r="XM189" s="34">
        <v>0.61301667249978598</v>
      </c>
      <c r="XN189" s="34">
        <v>0.61661522230253896</v>
      </c>
      <c r="XO189" s="34">
        <v>0.624442589620539</v>
      </c>
      <c r="XP189" s="34">
        <v>0.63615498633832601</v>
      </c>
      <c r="XQ189" s="34">
        <v>0.64689481102851698</v>
      </c>
      <c r="XR189" s="34">
        <v>0.65665288484643503</v>
      </c>
      <c r="XS189" s="34">
        <v>0.66578458036659494</v>
      </c>
      <c r="XT189" s="34">
        <v>0.67280201172796295</v>
      </c>
      <c r="XU189" s="34">
        <v>0.67690807037723</v>
      </c>
      <c r="XV189" s="34">
        <v>0.67961836499200601</v>
      </c>
      <c r="XW189" s="34">
        <v>0.681621462846142</v>
      </c>
      <c r="XX189" s="34">
        <v>0.68284776261048707</v>
      </c>
      <c r="XY189" s="34">
        <v>0.68401644184730204</v>
      </c>
      <c r="XZ189" s="34">
        <v>0.68669580247430106</v>
      </c>
      <c r="YA189" s="34">
        <v>0.69075582935591295</v>
      </c>
      <c r="YB189" s="34">
        <v>0.69455988701625004</v>
      </c>
      <c r="YC189" s="34">
        <v>0.69757181675837598</v>
      </c>
      <c r="YD189" s="34">
        <v>0.69459173058812396</v>
      </c>
      <c r="YE189" s="34">
        <v>0.68890492889146504</v>
      </c>
      <c r="YF189" s="34">
        <v>0.68704153279342706</v>
      </c>
      <c r="YG189" s="34">
        <v>0.68590994809460293</v>
      </c>
      <c r="YH189" s="34">
        <v>0.68465711608919999</v>
      </c>
      <c r="YI189" s="34">
        <v>0.68322008896611608</v>
      </c>
      <c r="YJ189" s="34">
        <v>0.68154840919607096</v>
      </c>
      <c r="YK189" s="34">
        <v>0.67951797496556299</v>
      </c>
      <c r="YL189" s="34">
        <v>0.67698890956386704</v>
      </c>
      <c r="YM189" s="34">
        <v>0.67385317213160401</v>
      </c>
      <c r="YN189" s="34">
        <v>0.67003399798501606</v>
      </c>
      <c r="YO189" s="34">
        <v>0.66552184604118392</v>
      </c>
      <c r="YP189" s="34">
        <v>0.66050062314512903</v>
      </c>
      <c r="YQ189" s="34">
        <v>0.65507254842200491</v>
      </c>
      <c r="YR189" s="34">
        <v>0.64912727836440698</v>
      </c>
      <c r="YS189" s="34">
        <v>0.64265287316389308</v>
      </c>
      <c r="YT189" s="34">
        <v>0.63543693731391893</v>
      </c>
      <c r="YU189" s="34">
        <v>0.62751221318824402</v>
      </c>
      <c r="YV189" s="34">
        <v>0.61938072289049995</v>
      </c>
      <c r="YW189" s="34">
        <v>0.61128878302043399</v>
      </c>
      <c r="YX189" s="34">
        <v>0.60334456538677594</v>
      </c>
      <c r="YY189" s="34">
        <v>0.59571466673129703</v>
      </c>
      <c r="YZ189" s="34">
        <v>0.58858336406507805</v>
      </c>
      <c r="ZA189" s="34">
        <v>0.58207570085883897</v>
      </c>
      <c r="ZB189" s="34">
        <v>0.57627278017146</v>
      </c>
      <c r="ZC189" s="34">
        <v>0.57121158009510398</v>
      </c>
      <c r="ZD189" s="34">
        <v>0.56681440995135102</v>
      </c>
      <c r="ZE189" s="34">
        <v>0.56295183900446599</v>
      </c>
      <c r="ZF189" s="34">
        <v>0.55942964907859594</v>
      </c>
      <c r="ZG189" s="34">
        <v>0.556042135043324</v>
      </c>
      <c r="ZH189" s="34">
        <v>0.55271182042265699</v>
      </c>
      <c r="ZI189" s="34">
        <v>0.54953457364111002</v>
      </c>
      <c r="ZJ189" s="34">
        <v>0.54671455613978903</v>
      </c>
      <c r="ZK189" s="34">
        <v>0.54434405220071402</v>
      </c>
      <c r="ZL189" s="34">
        <v>0.54247124416132897</v>
      </c>
      <c r="ZM189" s="34">
        <v>0.54130740365173902</v>
      </c>
      <c r="ZN189" s="34">
        <v>0.540925771127993</v>
      </c>
      <c r="ZO189" s="34">
        <v>0.54111770651035496</v>
      </c>
      <c r="ZP189" s="34">
        <v>0.54168310596441205</v>
      </c>
      <c r="ZQ189" s="34">
        <v>0.54251692456829304</v>
      </c>
      <c r="ZR189" s="34">
        <v>0.54352933609574405</v>
      </c>
      <c r="ZS189" s="34">
        <v>0.54436130335370203</v>
      </c>
      <c r="ZT189" s="34">
        <v>0.54482569137233905</v>
      </c>
      <c r="ZU189" s="34">
        <v>0.54526597416772904</v>
      </c>
      <c r="ZV189" s="34">
        <v>0.54584794059281894</v>
      </c>
      <c r="ZW189" s="34">
        <v>0.54647087622269508</v>
      </c>
      <c r="ZX189" s="34">
        <v>0.54680695136680202</v>
      </c>
      <c r="ZY189" s="34">
        <v>0.54654176728454307</v>
      </c>
      <c r="ZZ189" s="34">
        <v>0.54585002660905302</v>
      </c>
      <c r="AAA189" s="34">
        <v>0.54488587851903802</v>
      </c>
      <c r="AAB189" s="34">
        <v>0.54360413956242193</v>
      </c>
      <c r="AAC189" s="34">
        <v>0.54205108042077099</v>
      </c>
      <c r="AAD189" s="34">
        <v>0.54034632041807196</v>
      </c>
      <c r="AAE189" s="34">
        <v>0.53859170136960999</v>
      </c>
      <c r="AAF189" s="34">
        <v>0.53681279089229494</v>
      </c>
      <c r="AAG189" s="34">
        <v>0.53506449218948704</v>
      </c>
      <c r="AAH189" s="34">
        <v>0.53339568190438302</v>
      </c>
      <c r="AAI189" s="34">
        <v>0.53164651188484802</v>
      </c>
      <c r="AAJ189" s="34">
        <v>0.52966080888253009</v>
      </c>
      <c r="AAK189" s="34">
        <v>0.52750306685346504</v>
      </c>
      <c r="AAL189" s="34">
        <v>0.52518960158552297</v>
      </c>
      <c r="AAM189" s="34">
        <v>0.52299503281167292</v>
      </c>
      <c r="AAN189" s="34">
        <v>0.52111968599653702</v>
      </c>
      <c r="AAO189" s="34">
        <v>0.51940470320462095</v>
      </c>
      <c r="AAP189" s="34">
        <v>0.51781607933297402</v>
      </c>
      <c r="AAQ189" s="34">
        <v>0.51636297656521901</v>
      </c>
      <c r="AAR189" s="34">
        <v>0.51502839108811205</v>
      </c>
      <c r="AAS189" s="34">
        <v>0.51376455694977796</v>
      </c>
      <c r="AAT189" s="34">
        <v>0.512582809513905</v>
      </c>
      <c r="AAU189" s="34">
        <v>0.51147147785409397</v>
      </c>
      <c r="AAV189" s="34">
        <v>0.51038614519548697</v>
      </c>
      <c r="AAW189" s="34">
        <v>0.50932581614977401</v>
      </c>
      <c r="AAX189" s="34">
        <v>0.50825873432999102</v>
      </c>
      <c r="AAY189" s="34">
        <v>0.50719074718101198</v>
      </c>
      <c r="AAZ189" s="34">
        <v>0.50610852431548503</v>
      </c>
      <c r="ABA189" s="34">
        <v>0.50498364567487397</v>
      </c>
      <c r="ABB189" s="34">
        <v>0.50385048269069899</v>
      </c>
      <c r="ABC189" s="34">
        <v>0.50268644991355804</v>
      </c>
      <c r="ABD189" s="34">
        <v>0.50148684049724201</v>
      </c>
      <c r="ABE189" s="34">
        <v>0.50024679411612605</v>
      </c>
      <c r="ABF189" s="34">
        <v>0.49897303921306402</v>
      </c>
      <c r="ABG189" t="s">
        <v>843</v>
      </c>
      <c r="ABH189" t="s">
        <v>843</v>
      </c>
      <c r="ABI189" t="s">
        <v>1300</v>
      </c>
      <c r="ABJ189" s="34">
        <v>0.51972128688721198</v>
      </c>
      <c r="ABK189" s="34">
        <v>0.52704261326198698</v>
      </c>
      <c r="ABL189" s="34">
        <v>0.53312651958159296</v>
      </c>
      <c r="ABM189" s="34">
        <v>0.53800207530199495</v>
      </c>
      <c r="ABN189" s="34">
        <v>0.54097138308281401</v>
      </c>
      <c r="ABO189" s="34">
        <v>0.54577079245848503</v>
      </c>
      <c r="ABP189" s="34">
        <v>0.554266037573096</v>
      </c>
      <c r="ABQ189" s="34">
        <v>0.56384960826616104</v>
      </c>
      <c r="ABR189" s="34">
        <v>0.57410091636755201</v>
      </c>
      <c r="ABS189" s="34">
        <v>0.58469314299447395</v>
      </c>
      <c r="ABT189" s="34">
        <v>0.59380528900365592</v>
      </c>
      <c r="ABU189" s="34">
        <v>0.60042534321892704</v>
      </c>
      <c r="ABV189" s="34">
        <v>0.60571257568589998</v>
      </c>
      <c r="ABW189" s="34">
        <v>0.61040001670769595</v>
      </c>
      <c r="ABX189" s="34">
        <v>0.61473309853797398</v>
      </c>
      <c r="ABY189" s="34">
        <v>0.62105604276392401</v>
      </c>
      <c r="ABZ189" s="34">
        <v>0.62938223849313901</v>
      </c>
      <c r="ACA189" s="34">
        <v>0.63486221929167796</v>
      </c>
      <c r="ACB189" s="34">
        <v>0.63760682215696696</v>
      </c>
      <c r="ACC189" s="34">
        <v>0.64043127149579104</v>
      </c>
      <c r="ACD189" s="34">
        <v>0.63972291772951206</v>
      </c>
      <c r="ACE189" s="34">
        <v>0.63743997423561094</v>
      </c>
      <c r="ACF189" s="34">
        <v>0.63766536515053196</v>
      </c>
      <c r="ACG189" s="34">
        <v>0.63812177029138295</v>
      </c>
      <c r="ACH189" s="34">
        <v>0.63816635509227804</v>
      </c>
      <c r="ACI189" s="34">
        <v>0.63791505068087806</v>
      </c>
      <c r="ACJ189" s="34">
        <v>0.63776089316406692</v>
      </c>
      <c r="ACK189" s="34">
        <v>0.63799252657070393</v>
      </c>
      <c r="ACL189" s="34">
        <v>0.63832739373820302</v>
      </c>
      <c r="ACM189" s="34">
        <v>0.63847461020481699</v>
      </c>
      <c r="ACN189" s="34">
        <v>0.63837630701986792</v>
      </c>
      <c r="ACO189" s="34">
        <v>0.63798942526145508</v>
      </c>
      <c r="ACP189" s="34">
        <v>0.63718505192284303</v>
      </c>
      <c r="ACQ189" s="34">
        <v>0.63583243013995594</v>
      </c>
      <c r="ACR189" s="34">
        <v>0.63386902270534795</v>
      </c>
      <c r="ACS189" s="34">
        <v>0.63121855329905896</v>
      </c>
      <c r="ACT189" s="34">
        <v>0.62787078782330996</v>
      </c>
      <c r="ACU189" s="34">
        <v>0.62401984113827202</v>
      </c>
      <c r="ACV189" s="34">
        <v>0.619790954282047</v>
      </c>
      <c r="ACW189" s="34">
        <v>0.61506990169696296</v>
      </c>
      <c r="ACX189" s="34">
        <v>0.60984999067981394</v>
      </c>
      <c r="ACY189" s="34">
        <v>0.60394034685356401</v>
      </c>
      <c r="ACZ189" s="34">
        <v>0.59738243695452997</v>
      </c>
      <c r="ADA189" s="34">
        <v>0.59063452693789098</v>
      </c>
      <c r="ADB189" s="34">
        <v>0.58392436105884504</v>
      </c>
      <c r="ADC189" s="34">
        <v>0.57736615385088907</v>
      </c>
      <c r="ADD189" s="34">
        <v>0.57110616006190706</v>
      </c>
      <c r="ADE189" s="34">
        <v>0.56531889432362492</v>
      </c>
      <c r="ADF189" s="34">
        <v>0.56012944356419103</v>
      </c>
      <c r="ADG189" s="34">
        <v>0.55562182685461103</v>
      </c>
      <c r="ADH189" s="34">
        <v>0.55184315072657997</v>
      </c>
      <c r="ADI189" s="34">
        <v>0.54872597848761107</v>
      </c>
      <c r="ADJ189" s="34">
        <v>0.54613969101787097</v>
      </c>
      <c r="ADK189" s="34">
        <v>0.54387827175494496</v>
      </c>
      <c r="ADL189" s="34">
        <v>0.54173992531572801</v>
      </c>
      <c r="ADM189" s="34">
        <v>0.53965751586960697</v>
      </c>
      <c r="ADN189" s="34">
        <v>0.53769834402377903</v>
      </c>
      <c r="ADO189" s="34">
        <v>0.53603356548943504</v>
      </c>
      <c r="ADP189" s="34">
        <v>0.53475897122782201</v>
      </c>
      <c r="ADQ189" s="34">
        <v>0.53395093493887102</v>
      </c>
      <c r="ADR189" s="34">
        <v>0.53380433918232095</v>
      </c>
      <c r="ADS189" s="34">
        <v>0.53438108832739806</v>
      </c>
      <c r="ADT189" s="34">
        <v>0.53548417683771099</v>
      </c>
      <c r="ADU189" s="34">
        <v>0.53692178655749501</v>
      </c>
      <c r="ADV189" s="34">
        <v>0.53856004878380292</v>
      </c>
      <c r="ADW189" s="34">
        <v>0.54030207143762898</v>
      </c>
      <c r="ADX189" s="34">
        <v>0.54181030813655706</v>
      </c>
      <c r="ADY189" s="34">
        <v>0.54289433048712699</v>
      </c>
      <c r="ADZ189" s="34">
        <v>0.54389327042906799</v>
      </c>
      <c r="AEA189" s="34">
        <v>0.54495761377797802</v>
      </c>
      <c r="AEB189" s="34">
        <v>0.54596761853242204</v>
      </c>
      <c r="AEC189" s="34">
        <v>0.54661621887572798</v>
      </c>
      <c r="AED189" s="34">
        <v>0.546617318885945</v>
      </c>
      <c r="AEE189" s="34">
        <v>0.54612211789204701</v>
      </c>
      <c r="AEF189" s="34">
        <v>0.54529899860235398</v>
      </c>
      <c r="AEG189" s="34">
        <v>0.54413574531290099</v>
      </c>
      <c r="AEH189" s="34">
        <v>0.54267435594670599</v>
      </c>
      <c r="AEI189" s="34">
        <v>0.54103313325288704</v>
      </c>
      <c r="AEJ189" s="34">
        <v>0.53931804536564498</v>
      </c>
      <c r="AEK189" s="34">
        <v>0.53756677883364801</v>
      </c>
      <c r="AEL189" s="34">
        <v>0.53582763862695504</v>
      </c>
      <c r="AEM189" s="34">
        <v>0.53413768630654102</v>
      </c>
      <c r="AEN189" s="34">
        <v>0.53236222323705396</v>
      </c>
      <c r="AEO189" s="34">
        <v>0.53037574465677995</v>
      </c>
      <c r="AEP189" s="34">
        <v>0.52823258131138207</v>
      </c>
      <c r="AEQ189" s="34">
        <v>0.52594574493129997</v>
      </c>
      <c r="AER189" s="34">
        <v>0.52380926666803396</v>
      </c>
      <c r="AES189" s="34">
        <v>0.52201118667474899</v>
      </c>
      <c r="AET189" s="34">
        <v>0.52039182832825093</v>
      </c>
      <c r="AEU189" s="34">
        <v>0.51892369590888698</v>
      </c>
      <c r="AEV189" s="34">
        <v>0.51761925844250001</v>
      </c>
      <c r="AEW189" s="34">
        <v>0.51646086307181105</v>
      </c>
      <c r="AEX189" s="34">
        <v>0.51539683626607502</v>
      </c>
      <c r="AEY189" s="34">
        <v>0.51443051329851697</v>
      </c>
      <c r="AEZ189" s="34">
        <v>0.513542719603574</v>
      </c>
      <c r="AFA189" s="34">
        <v>0.51269095629751293</v>
      </c>
      <c r="AFB189" s="34">
        <v>0.51187126183720699</v>
      </c>
      <c r="AFC189" s="34">
        <v>0.51106105691401904</v>
      </c>
      <c r="AFD189" s="34">
        <v>0.51026615437192302</v>
      </c>
      <c r="AFE189" s="34">
        <v>0.509467923326682</v>
      </c>
      <c r="AFF189" s="34">
        <v>0.50865129607805204</v>
      </c>
      <c r="AFG189" t="s">
        <v>843</v>
      </c>
      <c r="AFH189" t="s">
        <v>843</v>
      </c>
      <c r="AFI189" s="34">
        <v>0.54164999999999996</v>
      </c>
      <c r="AFJ189" s="34">
        <v>0.54661999999999999</v>
      </c>
      <c r="AFK189" s="34">
        <v>0.54576999999999998</v>
      </c>
      <c r="AFL189" s="34">
        <v>0.54218</v>
      </c>
      <c r="AFM189" s="34">
        <v>0.53874999999999995</v>
      </c>
      <c r="AFN189" s="34">
        <v>0.53715000000000002</v>
      </c>
      <c r="AFO189" s="34">
        <v>0.53466000000000002</v>
      </c>
      <c r="AFP189" s="34">
        <v>0.54396</v>
      </c>
      <c r="AFQ189" s="34">
        <v>0.55413000000000001</v>
      </c>
      <c r="AFR189" s="34">
        <v>0.56432000000000004</v>
      </c>
      <c r="AFS189" s="34">
        <v>0.57100000000000006</v>
      </c>
      <c r="AFT189" s="34">
        <v>0.57296999999999998</v>
      </c>
      <c r="AFU189" s="34">
        <v>0.57969999999999999</v>
      </c>
      <c r="AFV189" s="34">
        <v>0.58813000000000004</v>
      </c>
      <c r="AFW189" s="34">
        <v>0.56973999999999991</v>
      </c>
      <c r="AFX189" s="34">
        <v>0.57696999999999998</v>
      </c>
      <c r="AFY189" s="34">
        <v>0.59656999999999993</v>
      </c>
      <c r="AFZ189" s="34">
        <v>0.61409999999999998</v>
      </c>
      <c r="AGA189" s="34">
        <v>0.6048</v>
      </c>
      <c r="AGB189" t="s">
        <v>843</v>
      </c>
      <c r="AGC189" t="s">
        <v>843</v>
      </c>
      <c r="AGD189" t="s">
        <v>843</v>
      </c>
      <c r="AGE189" t="s">
        <v>843</v>
      </c>
      <c r="AGF189" s="34">
        <v>-1.5259956009685993E-2</v>
      </c>
      <c r="AGG189" t="s">
        <v>843</v>
      </c>
      <c r="AGH189" t="s">
        <v>843</v>
      </c>
      <c r="AGI189" t="s">
        <v>843</v>
      </c>
      <c r="AGJ189" t="s">
        <v>843</v>
      </c>
      <c r="AGK189" t="s">
        <v>843</v>
      </c>
      <c r="AGL189" t="s">
        <v>843</v>
      </c>
      <c r="AGM189" t="s">
        <v>843</v>
      </c>
      <c r="AGN189" t="s">
        <v>843</v>
      </c>
      <c r="AGO189" s="34"/>
      <c r="AGP189" s="34"/>
      <c r="AGQ189" t="s">
        <v>1460</v>
      </c>
      <c r="AGR189" t="s">
        <v>843</v>
      </c>
      <c r="AGS189" s="34"/>
      <c r="AGT189" s="34"/>
      <c r="AGU189" t="s">
        <v>1460</v>
      </c>
      <c r="AGV189" t="s">
        <v>843</v>
      </c>
      <c r="AGW189" s="34"/>
      <c r="AGX189" s="34"/>
      <c r="AGY189" t="s">
        <v>1460</v>
      </c>
      <c r="AGZ189" t="s">
        <v>843</v>
      </c>
      <c r="AHA189" s="34"/>
      <c r="AHB189" s="34"/>
      <c r="AHC189" t="s">
        <v>1460</v>
      </c>
      <c r="AHD189" t="s">
        <v>843</v>
      </c>
      <c r="AHE189" s="34"/>
      <c r="AHF189" s="34"/>
      <c r="AHG189" t="s">
        <v>1460</v>
      </c>
      <c r="AHH189" t="s">
        <v>843</v>
      </c>
      <c r="AHI189" t="s">
        <v>830</v>
      </c>
      <c r="AHJ189" s="34">
        <v>0.20682899653911591</v>
      </c>
      <c r="AHK189" s="34">
        <v>0.23528540134429932</v>
      </c>
      <c r="AHL189" s="34">
        <v>0.24785223603248596</v>
      </c>
      <c r="AHM189" s="34">
        <v>0.23718489706516266</v>
      </c>
      <c r="AHN189" s="34">
        <v>0.23084163665771484</v>
      </c>
      <c r="AHO189" t="s">
        <v>843</v>
      </c>
      <c r="AHP189" s="34"/>
      <c r="AHQ189" s="34"/>
      <c r="AHR189" s="34"/>
      <c r="AHS189" s="34"/>
      <c r="AHT189" s="34"/>
      <c r="AHU189" t="s">
        <v>843</v>
      </c>
      <c r="AHV189" s="34">
        <v>0.22121661901473999</v>
      </c>
      <c r="AHW189" s="34">
        <v>0.23423418402671814</v>
      </c>
      <c r="AHX189" s="34">
        <v>0.23937492072582245</v>
      </c>
      <c r="AHY189" s="34">
        <v>0.24403709173202515</v>
      </c>
      <c r="AHZ189" s="34">
        <v>0.22386014461517334</v>
      </c>
      <c r="AIA189" t="s">
        <v>832</v>
      </c>
      <c r="AIB189" t="s">
        <v>843</v>
      </c>
      <c r="AIC189" s="34">
        <v>0.2223723828792572</v>
      </c>
      <c r="AID189" s="34">
        <v>0.23577530682086945</v>
      </c>
      <c r="AIE189" s="34">
        <v>0.24168668687343597</v>
      </c>
      <c r="AIF189" s="34">
        <v>0.24707385897636414</v>
      </c>
      <c r="AIG189" s="34">
        <v>0.22095243632793427</v>
      </c>
      <c r="AIH189" t="s">
        <v>924</v>
      </c>
      <c r="AII189" t="s">
        <v>843</v>
      </c>
      <c r="AIJ189" s="34">
        <v>0.25781098008155823</v>
      </c>
      <c r="AIK189" s="34">
        <v>0.27842065691947937</v>
      </c>
      <c r="AIL189" s="34">
        <v>0.28975701332092285</v>
      </c>
      <c r="AIM189" s="34">
        <v>0.29667198657989502</v>
      </c>
      <c r="AIN189" s="34">
        <v>0.28295999765396118</v>
      </c>
      <c r="AIO189" t="s">
        <v>1607</v>
      </c>
      <c r="AIP189" s="34">
        <v>0.2832716703414917</v>
      </c>
      <c r="AIQ189" t="s">
        <v>843</v>
      </c>
      <c r="AIR189" s="34">
        <v>0.26587</v>
      </c>
      <c r="AIS189" s="34">
        <v>0.27417000000000002</v>
      </c>
      <c r="AIT189" s="34">
        <v>0.28059999999999996</v>
      </c>
      <c r="AIU189" s="34">
        <v>0.28719</v>
      </c>
      <c r="AIV189" s="34">
        <v>0.29370999999999997</v>
      </c>
      <c r="AIW189" s="34">
        <v>0.29809000000000002</v>
      </c>
      <c r="AIX189" t="s">
        <v>843</v>
      </c>
      <c r="AIY189" s="34">
        <v>3.0590000000000003E-2</v>
      </c>
      <c r="AIZ189" s="34">
        <v>3.1489999999999997E-2</v>
      </c>
      <c r="AJA189" s="34">
        <v>2.9569999999999999E-2</v>
      </c>
      <c r="AJB189" s="34">
        <v>2.9960000000000001E-2</v>
      </c>
      <c r="AJC189" s="34">
        <v>3.0099999999999998E-2</v>
      </c>
      <c r="AJD189" s="34">
        <v>3.0219999999999997E-2</v>
      </c>
      <c r="AJE189" t="s">
        <v>843</v>
      </c>
      <c r="AJF189" s="34">
        <v>3.3662054687738419E-2</v>
      </c>
      <c r="AJG189" s="34">
        <v>3.1745042651891708E-2</v>
      </c>
      <c r="AJH189" s="34">
        <v>3.363153338432312E-2</v>
      </c>
      <c r="AJI189" s="34">
        <v>1.5331640839576721E-2</v>
      </c>
      <c r="AJJ189" s="34">
        <v>3.2397026661783457E-3</v>
      </c>
      <c r="AJK189" t="s">
        <v>830</v>
      </c>
      <c r="AJL189" t="s">
        <v>843</v>
      </c>
      <c r="AJM189" t="s">
        <v>843</v>
      </c>
      <c r="AJN189" s="34">
        <v>3.8941476494073868E-2</v>
      </c>
      <c r="AJO189" s="34">
        <v>3.3044625073671341E-2</v>
      </c>
      <c r="AJP189" s="34">
        <v>2.4953197687864304E-2</v>
      </c>
      <c r="AJQ189" s="34">
        <v>2.2689444944262505E-2</v>
      </c>
      <c r="AJR189" s="34">
        <v>8.382771909236908E-2</v>
      </c>
      <c r="AJS189" t="s">
        <v>832</v>
      </c>
      <c r="AJT189" t="s">
        <v>843</v>
      </c>
      <c r="AJU189" t="s">
        <v>843</v>
      </c>
      <c r="AJV189" t="s">
        <v>843</v>
      </c>
      <c r="AJW189" s="34">
        <v>7.2212652303278446E-3</v>
      </c>
      <c r="AJX189" s="34">
        <v>5.5463048629462719E-3</v>
      </c>
      <c r="AJY189" s="34">
        <v>8.4137711673974991E-3</v>
      </c>
      <c r="AJZ189" s="34">
        <v>-5.2526518702507019E-3</v>
      </c>
      <c r="AKA189" s="34">
        <v>-1.349149364978075E-2</v>
      </c>
      <c r="AKB189" t="s">
        <v>830</v>
      </c>
      <c r="AKC189" t="s">
        <v>843</v>
      </c>
      <c r="AKD189" t="s">
        <v>843</v>
      </c>
      <c r="AKE189" t="s">
        <v>843</v>
      </c>
      <c r="AKF189" s="34">
        <v>1.5150195918977261E-2</v>
      </c>
      <c r="AKG189" s="34">
        <v>1.1614992283284664E-2</v>
      </c>
      <c r="AKH189" s="34">
        <v>8.2934834063053131E-3</v>
      </c>
      <c r="AKI189" s="34">
        <v>1.0132137686014175E-2</v>
      </c>
      <c r="AKJ189" s="34">
        <v>7.1156769990921021E-2</v>
      </c>
      <c r="AKK189" t="s">
        <v>832</v>
      </c>
      <c r="AKL189" t="s">
        <v>843</v>
      </c>
      <c r="AKM189" s="34">
        <v>27590</v>
      </c>
      <c r="AKN189" t="s">
        <v>832</v>
      </c>
      <c r="AKO189" t="s">
        <v>843</v>
      </c>
      <c r="AKP189" s="34">
        <v>19800.552734375</v>
      </c>
      <c r="AKQ189" t="s">
        <v>830</v>
      </c>
      <c r="AKR189" t="s">
        <v>843</v>
      </c>
      <c r="AKS189" s="34">
        <v>21068.9975123027</v>
      </c>
      <c r="AKT189" t="s">
        <v>832</v>
      </c>
      <c r="AKU189" t="s">
        <v>843</v>
      </c>
      <c r="AKV189" s="34">
        <v>30436.278303402501</v>
      </c>
      <c r="AKW189" t="s">
        <v>832</v>
      </c>
      <c r="AKX189" t="s">
        <v>843</v>
      </c>
      <c r="AKY189" s="34">
        <v>0.33072695136070251</v>
      </c>
      <c r="AKZ189" s="34">
        <v>0.3658415675163269</v>
      </c>
      <c r="ALA189" s="34">
        <v>0.33719125390052795</v>
      </c>
      <c r="ALB189" s="34">
        <v>0.24279803037643433</v>
      </c>
      <c r="ALC189" s="34">
        <v>0.27767464518547058</v>
      </c>
      <c r="ALD189" t="s">
        <v>830</v>
      </c>
      <c r="ALE189" t="s">
        <v>843</v>
      </c>
      <c r="ALF189" t="s">
        <v>843</v>
      </c>
      <c r="ALG189" t="s">
        <v>843</v>
      </c>
      <c r="ALH189" s="34">
        <v>0.34457802772521973</v>
      </c>
      <c r="ALI189" s="34">
        <v>0.36407512426376343</v>
      </c>
      <c r="ALJ189" s="34">
        <v>0.32771247625350952</v>
      </c>
      <c r="ALK189" s="34">
        <v>0.24897950887680054</v>
      </c>
      <c r="ALL189" s="34">
        <v>0.26944980025291443</v>
      </c>
      <c r="ALM189" t="s">
        <v>832</v>
      </c>
    </row>
    <row r="190" spans="1:1001">
      <c r="A190" t="s">
        <v>423</v>
      </c>
      <c r="B190" t="s">
        <v>136</v>
      </c>
      <c r="C190" t="s">
        <v>371</v>
      </c>
      <c r="D190" s="34">
        <v>3.3138051629066467E-2</v>
      </c>
      <c r="E190" t="s">
        <v>432</v>
      </c>
      <c r="F190" s="34">
        <v>4.5193351805210114E-2</v>
      </c>
      <c r="G190" t="s">
        <v>1464</v>
      </c>
      <c r="H190" s="34">
        <v>4.8841439187526703E-2</v>
      </c>
      <c r="I190" t="s">
        <v>1294</v>
      </c>
      <c r="J190" s="34">
        <v>4.6143770217895508E-2</v>
      </c>
      <c r="K190" t="s">
        <v>1521</v>
      </c>
      <c r="L190" s="34"/>
      <c r="M190" t="s">
        <v>432</v>
      </c>
      <c r="N190" s="34">
        <v>0.39246955513954163</v>
      </c>
      <c r="O190" s="34"/>
      <c r="P190" t="s">
        <v>1459</v>
      </c>
      <c r="Q190" s="34"/>
      <c r="R190" t="s">
        <v>1459</v>
      </c>
      <c r="S190" s="34"/>
      <c r="T190" t="s">
        <v>1459</v>
      </c>
      <c r="U190" s="34">
        <v>0.39246955513954163</v>
      </c>
      <c r="V190" t="s">
        <v>432</v>
      </c>
      <c r="W190" t="s">
        <v>843</v>
      </c>
      <c r="X190" t="s">
        <v>1464</v>
      </c>
      <c r="Y190" s="34">
        <v>0.40085184574127197</v>
      </c>
      <c r="Z190" s="34"/>
      <c r="AA190" t="s">
        <v>1459</v>
      </c>
      <c r="AB190" s="34"/>
      <c r="AC190" t="s">
        <v>1459</v>
      </c>
      <c r="AD190" s="34"/>
      <c r="AE190" t="s">
        <v>1459</v>
      </c>
      <c r="AF190" s="34">
        <v>0.40085184574127197</v>
      </c>
      <c r="AG190" t="s">
        <v>1464</v>
      </c>
      <c r="AH190" t="s">
        <v>843</v>
      </c>
      <c r="AI190" t="s">
        <v>1294</v>
      </c>
      <c r="AJ190" s="34">
        <v>0.41222447156906128</v>
      </c>
      <c r="AK190" s="34"/>
      <c r="AL190" t="s">
        <v>1459</v>
      </c>
      <c r="AM190" s="34"/>
      <c r="AN190" t="s">
        <v>1459</v>
      </c>
      <c r="AO190" s="34"/>
      <c r="AP190" t="s">
        <v>1459</v>
      </c>
      <c r="AQ190" s="34">
        <v>0.41222447156906128</v>
      </c>
      <c r="AR190" t="s">
        <v>1294</v>
      </c>
      <c r="AS190" t="s">
        <v>843</v>
      </c>
      <c r="AT190" t="s">
        <v>1521</v>
      </c>
      <c r="AU190" s="34">
        <v>0.48617884516716003</v>
      </c>
      <c r="AV190" s="34">
        <v>0.7312924861907959</v>
      </c>
      <c r="AW190" t="s">
        <v>1521</v>
      </c>
      <c r="AX190" s="34">
        <v>0.48617884516716003</v>
      </c>
      <c r="AY190" t="s">
        <v>1521</v>
      </c>
      <c r="AZ190" s="34"/>
      <c r="BA190" t="s">
        <v>1459</v>
      </c>
      <c r="BB190" s="34">
        <v>0.4188808798789978</v>
      </c>
      <c r="BC190" t="s">
        <v>1521</v>
      </c>
      <c r="BD190" t="s">
        <v>843</v>
      </c>
      <c r="BE190" s="34">
        <v>0.32585918602628572</v>
      </c>
      <c r="BF190" t="s">
        <v>1594</v>
      </c>
      <c r="BG190" t="s">
        <v>843</v>
      </c>
      <c r="BH190" t="s">
        <v>432</v>
      </c>
      <c r="BI190" s="34">
        <v>3.1919965744018555</v>
      </c>
      <c r="BJ190" t="s">
        <v>819</v>
      </c>
      <c r="BK190" s="34">
        <v>3.493802547454834</v>
      </c>
      <c r="BL190" t="s">
        <v>1294</v>
      </c>
      <c r="BM190" s="34">
        <v>3.4016075134277344</v>
      </c>
      <c r="BN190" t="s">
        <v>1521</v>
      </c>
      <c r="BO190" s="34">
        <v>2.9975371360778809</v>
      </c>
      <c r="BP190" t="s">
        <v>843</v>
      </c>
      <c r="BQ190" s="34">
        <v>2.2558434009552002</v>
      </c>
      <c r="BR190" t="s">
        <v>830</v>
      </c>
      <c r="BS190" s="34"/>
      <c r="BT190" t="s">
        <v>843</v>
      </c>
      <c r="BU190" s="34">
        <v>2.4546744823455811</v>
      </c>
      <c r="BV190" t="s">
        <v>1564</v>
      </c>
      <c r="BW190" t="s">
        <v>843</v>
      </c>
      <c r="BX190" s="34">
        <v>2.4238917827606201</v>
      </c>
      <c r="BY190" t="s">
        <v>924</v>
      </c>
      <c r="BZ190" t="s">
        <v>843</v>
      </c>
      <c r="CA190" t="s">
        <v>432</v>
      </c>
      <c r="CB190" s="34">
        <v>9.6459994092583656E-3</v>
      </c>
      <c r="CC190" s="34">
        <v>9.5298737287521362E-3</v>
      </c>
      <c r="CD190" s="34">
        <v>9.9738016724586487E-3</v>
      </c>
      <c r="CE190" s="34">
        <v>1.1203463189303875E-2</v>
      </c>
      <c r="CF190" s="34">
        <v>1.120343804359436E-2</v>
      </c>
      <c r="CG190" t="s">
        <v>843</v>
      </c>
      <c r="CH190" t="s">
        <v>819</v>
      </c>
      <c r="CI190" s="34">
        <v>1.0538511909544468E-2</v>
      </c>
      <c r="CJ190" s="34">
        <v>1.0656860657036304E-2</v>
      </c>
      <c r="CK190" s="34">
        <v>1.0879836976528168E-2</v>
      </c>
      <c r="CL190" s="34">
        <v>1.1541908606886864E-2</v>
      </c>
      <c r="CM190" s="34">
        <v>1.1872916482388973E-2</v>
      </c>
      <c r="CN190" t="s">
        <v>843</v>
      </c>
      <c r="CO190" t="s">
        <v>1294</v>
      </c>
      <c r="CP190" s="34">
        <v>1.0791932232677937E-2</v>
      </c>
      <c r="CQ190" s="34">
        <v>1.099017821252346E-2</v>
      </c>
      <c r="CR190" s="34">
        <v>1.1376384645700455E-2</v>
      </c>
      <c r="CS190" s="34">
        <v>1.1872927658259869E-2</v>
      </c>
      <c r="CT190" s="34">
        <v>1.1872883886098862E-2</v>
      </c>
      <c r="CU190" t="s">
        <v>843</v>
      </c>
      <c r="CV190" t="s">
        <v>1521</v>
      </c>
      <c r="CW190" s="34">
        <v>1.0960880666971207E-2</v>
      </c>
      <c r="CX190" s="34">
        <v>1.1210871860384941E-2</v>
      </c>
      <c r="CY190" s="34">
        <v>1.1707425117492676E-2</v>
      </c>
      <c r="CZ190" s="34">
        <v>1.1872940696775913E-2</v>
      </c>
      <c r="DA190" s="34">
        <v>1.1872951872646809E-2</v>
      </c>
      <c r="DB190" t="s">
        <v>843</v>
      </c>
      <c r="DC190" s="34">
        <v>1.5729038715362549</v>
      </c>
      <c r="DD190" s="34">
        <v>1.9528838396072388</v>
      </c>
      <c r="DE190" s="34">
        <v>2.3338878154754639</v>
      </c>
      <c r="DF190" s="34">
        <v>2.7151479721069336</v>
      </c>
      <c r="DG190" s="34">
        <v>3.1458158493041992</v>
      </c>
      <c r="DH190" t="s">
        <v>1464</v>
      </c>
      <c r="DI190" t="s">
        <v>843</v>
      </c>
      <c r="DJ190" s="34">
        <v>1.8008918762207031</v>
      </c>
      <c r="DK190" s="34">
        <v>2.1813838481903076</v>
      </c>
      <c r="DL190" s="34">
        <v>2.5626440048217773</v>
      </c>
      <c r="DM190" s="34">
        <v>2.9686079025268555</v>
      </c>
      <c r="DN190" s="34">
        <v>3.4116280078887939</v>
      </c>
      <c r="DO190" t="s">
        <v>1294</v>
      </c>
      <c r="DP190" t="s">
        <v>843</v>
      </c>
      <c r="DQ190" s="34">
        <v>3.5888359546661377</v>
      </c>
      <c r="DR190" t="s">
        <v>1521</v>
      </c>
      <c r="DS190" t="s">
        <v>843</v>
      </c>
      <c r="DT190" t="s">
        <v>843</v>
      </c>
      <c r="DU190" s="34">
        <v>3.2</v>
      </c>
      <c r="DV190" t="s">
        <v>1461</v>
      </c>
      <c r="DW190" t="s">
        <v>843</v>
      </c>
      <c r="DX190" t="s">
        <v>843</v>
      </c>
      <c r="DY190" t="s">
        <v>432</v>
      </c>
      <c r="DZ190" s="34">
        <v>-3.0545948538929224E-4</v>
      </c>
      <c r="EA190" s="34">
        <v>3.697999520227313E-3</v>
      </c>
      <c r="EB190" s="34">
        <v>-2.595085883513093E-3</v>
      </c>
      <c r="EC190" s="34">
        <v>-1.3340581208467484E-2</v>
      </c>
      <c r="ED190" s="34">
        <v>-3.4177433699369431E-3</v>
      </c>
      <c r="EE190" t="s">
        <v>843</v>
      </c>
      <c r="EF190" t="s">
        <v>819</v>
      </c>
      <c r="EG190" s="34">
        <v>2.0434421021491289E-3</v>
      </c>
      <c r="EH190" s="34">
        <v>-3.2207220792770386E-3</v>
      </c>
      <c r="EI190" s="34">
        <v>-8.7282136082649231E-3</v>
      </c>
      <c r="EJ190" s="34">
        <v>-1.1703556403517723E-2</v>
      </c>
      <c r="EK190" s="34">
        <v>-8.3026522770524025E-3</v>
      </c>
      <c r="EL190" t="s">
        <v>843</v>
      </c>
      <c r="EM190" t="s">
        <v>1294</v>
      </c>
      <c r="EN190" s="34">
        <v>-3.8934743497520685E-3</v>
      </c>
      <c r="EO190" s="34">
        <v>-6.5904352813959122E-3</v>
      </c>
      <c r="EP190" s="34">
        <v>-1.3534159399569035E-2</v>
      </c>
      <c r="EQ190" s="34">
        <v>-8.3189820870757103E-3</v>
      </c>
      <c r="ER190" s="34">
        <v>1.6339393332600594E-3</v>
      </c>
      <c r="ES190" t="s">
        <v>843</v>
      </c>
      <c r="ET190" t="s">
        <v>1521</v>
      </c>
      <c r="EU190" s="34">
        <v>-3.3720997162163258E-3</v>
      </c>
      <c r="EV190" s="34">
        <v>-5.0874622538685799E-3</v>
      </c>
      <c r="EW190" s="34">
        <v>-6.4127864316105843E-3</v>
      </c>
      <c r="EX190" s="34">
        <v>3.9581013843417168E-3</v>
      </c>
      <c r="EY190" s="34">
        <v>-3.8151226472109556E-3</v>
      </c>
      <c r="EZ190" t="s">
        <v>843</v>
      </c>
      <c r="FA190" t="s">
        <v>1594</v>
      </c>
      <c r="FB190" s="34">
        <v>-1.2449169531464577E-2</v>
      </c>
      <c r="FC190" s="34">
        <v>-1.4032694511115551E-2</v>
      </c>
      <c r="FD190" s="34">
        <v>-1.0621454566717148E-2</v>
      </c>
      <c r="FE190" s="34">
        <v>-1.8876956775784492E-2</v>
      </c>
      <c r="FF190" s="34">
        <v>-2.9959101229906082E-2</v>
      </c>
      <c r="FG190" t="s">
        <v>843</v>
      </c>
      <c r="FH190" s="34"/>
      <c r="FI190" s="34"/>
      <c r="FJ190" s="34"/>
      <c r="FK190" s="34"/>
      <c r="FL190" s="34"/>
      <c r="FM190" t="s">
        <v>843</v>
      </c>
      <c r="FN190" t="s">
        <v>843</v>
      </c>
      <c r="FO190" s="34">
        <v>0.52105000000000001</v>
      </c>
      <c r="FP190" t="s">
        <v>1462</v>
      </c>
      <c r="FQ190" t="s">
        <v>843</v>
      </c>
      <c r="FR190" t="s">
        <v>843</v>
      </c>
      <c r="FS190" s="34">
        <v>0.66034999999999999</v>
      </c>
      <c r="FT190" t="s">
        <v>1462</v>
      </c>
      <c r="FU190" t="s">
        <v>843</v>
      </c>
      <c r="FV190" t="s">
        <v>843</v>
      </c>
      <c r="FW190" s="34">
        <v>0.38978000000000002</v>
      </c>
      <c r="FX190" t="s">
        <v>1462</v>
      </c>
      <c r="FY190" t="s">
        <v>843</v>
      </c>
      <c r="FZ190" s="34">
        <v>-6.5697148442268372E-2</v>
      </c>
      <c r="GA190" s="34">
        <v>-7.1727901697158813E-2</v>
      </c>
      <c r="GB190" s="34">
        <v>-6.8238414824008942E-2</v>
      </c>
      <c r="GC190" s="34">
        <v>-6.894422322511673E-2</v>
      </c>
      <c r="GD190" s="34">
        <v>-8.0536775290966034E-2</v>
      </c>
      <c r="GE190" t="s">
        <v>830</v>
      </c>
      <c r="GF190" t="s">
        <v>843</v>
      </c>
      <c r="GG190" s="34">
        <v>-6.4968384802341461E-2</v>
      </c>
      <c r="GH190" s="34">
        <v>-7.1083158254623413E-2</v>
      </c>
      <c r="GI190" s="34">
        <v>-6.6773287951946259E-2</v>
      </c>
      <c r="GJ190" s="34">
        <v>-6.586754322052002E-2</v>
      </c>
      <c r="GK190" s="34"/>
      <c r="GL190" t="s">
        <v>832</v>
      </c>
      <c r="GM190" t="s">
        <v>843</v>
      </c>
      <c r="GN190" s="34">
        <v>0.82221072912216187</v>
      </c>
      <c r="GO190" t="s">
        <v>832</v>
      </c>
      <c r="GP190" t="s">
        <v>843</v>
      </c>
      <c r="GQ190" t="s">
        <v>843</v>
      </c>
      <c r="GR190" s="34">
        <v>2.0746899768710136E-2</v>
      </c>
      <c r="GS190" s="34">
        <v>2.3940833285450935E-2</v>
      </c>
      <c r="GT190" s="34">
        <v>2.463952824473381E-2</v>
      </c>
      <c r="GU190" s="34">
        <v>3.1610094010829926E-2</v>
      </c>
      <c r="GV190" s="34">
        <v>4.5524824410676956E-2</v>
      </c>
      <c r="GW190" t="s">
        <v>832</v>
      </c>
      <c r="GX190" t="s">
        <v>843</v>
      </c>
      <c r="GY190" t="s">
        <v>843</v>
      </c>
      <c r="GZ190" t="s">
        <v>843</v>
      </c>
      <c r="HA190" t="s">
        <v>843</v>
      </c>
      <c r="HB190" t="s">
        <v>843</v>
      </c>
      <c r="HC190" t="s">
        <v>843</v>
      </c>
      <c r="HD190" t="s">
        <v>843</v>
      </c>
      <c r="HE190" t="s">
        <v>843</v>
      </c>
      <c r="HF190" t="s">
        <v>843</v>
      </c>
      <c r="HG190" t="s">
        <v>843</v>
      </c>
      <c r="HH190" s="34">
        <v>9704287</v>
      </c>
      <c r="HI190" s="34">
        <v>9938027</v>
      </c>
      <c r="HJ190" s="34">
        <v>10180950</v>
      </c>
      <c r="HK190" s="34">
        <v>10434504</v>
      </c>
      <c r="HL190" s="34">
        <v>10698691</v>
      </c>
      <c r="HM190" s="34">
        <v>10974057</v>
      </c>
      <c r="HN190" s="34">
        <v>11263387</v>
      </c>
      <c r="HO190" s="34">
        <v>11563869</v>
      </c>
      <c r="HP190" s="34">
        <v>11872929</v>
      </c>
      <c r="HQ190" s="34">
        <v>12195029</v>
      </c>
      <c r="HR190" s="34">
        <v>12530121</v>
      </c>
      <c r="HS190" s="34">
        <v>12875880</v>
      </c>
      <c r="HT190" s="34">
        <v>13231833</v>
      </c>
      <c r="HU190" s="34">
        <v>13595566</v>
      </c>
      <c r="HV190" s="34">
        <v>13970308</v>
      </c>
      <c r="HW190" s="34">
        <v>14356181</v>
      </c>
      <c r="HX190" s="34">
        <v>14751356</v>
      </c>
      <c r="HY190" s="34">
        <v>15157793</v>
      </c>
      <c r="HZ190" s="34">
        <v>15574909</v>
      </c>
      <c r="IA190" s="34">
        <v>16000781</v>
      </c>
      <c r="IB190" s="34">
        <v>16436119.999999998</v>
      </c>
      <c r="IC190" s="34">
        <v>16876720</v>
      </c>
      <c r="ID190" s="34">
        <v>17316449</v>
      </c>
      <c r="IE190" s="34">
        <v>17763163</v>
      </c>
      <c r="IF190" s="34">
        <v>18221567</v>
      </c>
      <c r="IG190" s="34">
        <v>18687800</v>
      </c>
      <c r="IH190" s="34">
        <v>19161050</v>
      </c>
      <c r="II190" s="34">
        <v>19641034</v>
      </c>
      <c r="IJ190" s="34">
        <v>20128434</v>
      </c>
      <c r="IK190" s="34">
        <v>20623578</v>
      </c>
      <c r="IL190" s="34">
        <v>21125872</v>
      </c>
      <c r="IM190" s="34">
        <v>21635686</v>
      </c>
      <c r="IN190" s="34">
        <v>22153523</v>
      </c>
      <c r="IO190" s="34">
        <v>22679016</v>
      </c>
      <c r="IP190" s="34">
        <v>23211962</v>
      </c>
      <c r="IQ190" s="34">
        <v>23753290</v>
      </c>
      <c r="IR190" s="34">
        <v>24303115</v>
      </c>
      <c r="IS190" s="34">
        <v>24860626</v>
      </c>
      <c r="IT190" s="34">
        <v>25424698</v>
      </c>
      <c r="IU190" s="34">
        <v>25993655</v>
      </c>
      <c r="IV190" s="34">
        <v>26568156</v>
      </c>
      <c r="IW190" s="34">
        <v>27148556</v>
      </c>
      <c r="IX190" s="34">
        <v>27732291</v>
      </c>
      <c r="IY190" s="34">
        <v>28321000</v>
      </c>
      <c r="IZ190" s="34">
        <v>28916792</v>
      </c>
      <c r="JA190" s="34">
        <v>29516982</v>
      </c>
      <c r="JB190" s="34">
        <v>30119469</v>
      </c>
      <c r="JC190" s="34">
        <v>30724934</v>
      </c>
      <c r="JD190" s="34">
        <v>31334118</v>
      </c>
      <c r="JE190" s="34">
        <v>31947265</v>
      </c>
      <c r="JF190" s="34">
        <v>32562869</v>
      </c>
      <c r="JG190" s="34">
        <v>33179978.000000004</v>
      </c>
      <c r="JH190" s="34">
        <v>33798654</v>
      </c>
      <c r="JI190" s="34">
        <v>34419404</v>
      </c>
      <c r="JJ190" s="34">
        <v>35041619</v>
      </c>
      <c r="JK190" s="34">
        <v>35665649</v>
      </c>
      <c r="JL190" s="34">
        <v>36291914</v>
      </c>
      <c r="JM190" s="34">
        <v>36919348</v>
      </c>
      <c r="JN190" s="34">
        <v>37547731</v>
      </c>
      <c r="JO190" s="34">
        <v>38176068</v>
      </c>
      <c r="JP190" s="34">
        <v>38803343</v>
      </c>
      <c r="JQ190" s="34">
        <v>39431609</v>
      </c>
      <c r="JR190" s="34">
        <v>40062721</v>
      </c>
      <c r="JS190" s="34">
        <v>40694682</v>
      </c>
      <c r="JT190" s="34">
        <v>41327314</v>
      </c>
      <c r="JU190" s="34">
        <v>41959260</v>
      </c>
      <c r="JV190" s="34">
        <v>42590424</v>
      </c>
      <c r="JW190" s="34">
        <v>43223440</v>
      </c>
      <c r="JX190" s="34">
        <v>43856931</v>
      </c>
      <c r="JY190" s="34">
        <v>44488363</v>
      </c>
      <c r="JZ190" s="34">
        <v>45116811</v>
      </c>
      <c r="KA190" s="34">
        <v>45744198</v>
      </c>
      <c r="KB190" s="34">
        <v>46370624</v>
      </c>
      <c r="KC190" s="34">
        <v>46995935</v>
      </c>
      <c r="KD190" s="34">
        <v>47619943</v>
      </c>
      <c r="KE190" s="34">
        <v>48241918</v>
      </c>
      <c r="KF190" s="34">
        <v>48860685</v>
      </c>
      <c r="KG190" s="34">
        <v>49475073</v>
      </c>
      <c r="KH190" s="34">
        <v>50086879</v>
      </c>
      <c r="KI190" s="34">
        <v>50696757</v>
      </c>
      <c r="KJ190" s="34">
        <v>51302067</v>
      </c>
      <c r="KK190" s="34">
        <v>51902665</v>
      </c>
      <c r="KL190" s="34">
        <v>52500009</v>
      </c>
      <c r="KM190" s="34">
        <v>53089897</v>
      </c>
      <c r="KN190" s="34">
        <v>53673392</v>
      </c>
      <c r="KO190" s="34">
        <v>54251319</v>
      </c>
      <c r="KP190" s="34">
        <v>54821393</v>
      </c>
      <c r="KQ190" s="34">
        <v>55384738</v>
      </c>
      <c r="KR190" s="34">
        <v>55942465</v>
      </c>
      <c r="KS190" s="34">
        <v>56495791</v>
      </c>
      <c r="KT190" s="34">
        <v>57042166</v>
      </c>
      <c r="KU190" s="34">
        <v>57576507</v>
      </c>
      <c r="KV190" s="34">
        <v>58102755</v>
      </c>
      <c r="KW190" s="34">
        <v>58625384</v>
      </c>
      <c r="KX190" s="34">
        <v>59141478</v>
      </c>
      <c r="KY190" s="34">
        <v>59647700</v>
      </c>
      <c r="KZ190" s="34">
        <v>60144124</v>
      </c>
      <c r="LA190" s="34">
        <v>60633039</v>
      </c>
      <c r="LB190" s="34">
        <v>61114253</v>
      </c>
      <c r="LC190" s="34">
        <v>61588219</v>
      </c>
      <c r="LD190" s="34">
        <v>62054836</v>
      </c>
      <c r="LE190" t="s">
        <v>843</v>
      </c>
      <c r="LF190" t="s">
        <v>843</v>
      </c>
      <c r="LG190" t="s">
        <v>843</v>
      </c>
      <c r="LH190" s="34">
        <v>2.3534918203949928E-2</v>
      </c>
      <c r="LI190" s="34">
        <v>2.3800764232873917E-2</v>
      </c>
      <c r="LJ190" s="34">
        <v>2.4149816483259201E-2</v>
      </c>
      <c r="LK190" s="34">
        <v>2.4599680677056313E-2</v>
      </c>
      <c r="LL190" s="34">
        <v>2.500339038670063E-2</v>
      </c>
      <c r="LM190" s="34">
        <v>2.5412635877728462E-2</v>
      </c>
      <c r="LN190" s="34">
        <v>2.6023343205451965E-2</v>
      </c>
      <c r="LO190" s="34">
        <v>2.6328118517994881E-2</v>
      </c>
      <c r="LP190" s="34">
        <v>2.6375439018011093E-2</v>
      </c>
      <c r="LQ190" s="34">
        <v>2.676747553050518E-2</v>
      </c>
      <c r="LR190" s="34">
        <v>2.7107015252113342E-2</v>
      </c>
      <c r="LS190" s="34">
        <v>2.7220368385314941E-2</v>
      </c>
      <c r="LT190" s="34">
        <v>2.7269722893834114E-2</v>
      </c>
      <c r="LU190" s="34">
        <v>2.7118192985653877E-2</v>
      </c>
      <c r="LV190" s="34">
        <v>2.7190510183572769E-2</v>
      </c>
      <c r="LW190" s="34">
        <v>2.7246361598372459E-2</v>
      </c>
      <c r="LX190" s="34">
        <v>2.7154428884387016E-2</v>
      </c>
      <c r="LY190" s="34">
        <v>2.71797776222229E-2</v>
      </c>
      <c r="LZ190" s="34">
        <v>2.7146432548761368E-2</v>
      </c>
      <c r="MA190" s="34">
        <v>2.6976311579346657E-2</v>
      </c>
      <c r="MB190" s="34">
        <v>2.684381790459156E-2</v>
      </c>
      <c r="MC190" s="34">
        <v>2.6453806087374687E-2</v>
      </c>
      <c r="MD190" s="34">
        <v>2.5721700862050056E-2</v>
      </c>
      <c r="ME190" s="34">
        <v>2.5469958782196045E-2</v>
      </c>
      <c r="MF190" s="34">
        <v>2.5479074567556381E-2</v>
      </c>
      <c r="MG190" s="34">
        <v>2.5265011936426163E-2</v>
      </c>
      <c r="MH190" s="34">
        <v>2.5008667260408401E-2</v>
      </c>
      <c r="MI190" s="34">
        <v>2.474137581884861E-2</v>
      </c>
      <c r="MJ190" s="34">
        <v>2.451249398291111E-2</v>
      </c>
      <c r="MK190" s="34">
        <v>2.4301541969180107E-2</v>
      </c>
      <c r="ML190" s="34">
        <v>2.4063466116786003E-2</v>
      </c>
      <c r="MM190" s="34">
        <v>2.3845629766583443E-2</v>
      </c>
      <c r="MN190" s="34">
        <v>2.36524548381567E-2</v>
      </c>
      <c r="MO190" s="34">
        <v>2.344355545938015E-2</v>
      </c>
      <c r="MP190" s="34">
        <v>2.3227658122777939E-2</v>
      </c>
      <c r="MQ190" s="34">
        <v>2.3053297773003578E-2</v>
      </c>
      <c r="MR190" s="34">
        <v>2.288348414003849E-2</v>
      </c>
      <c r="MS190" s="34">
        <v>2.2680735215544701E-2</v>
      </c>
      <c r="MT190" s="34">
        <v>2.243579737842083E-2</v>
      </c>
      <c r="MU190" s="34">
        <v>2.2131405770778656E-2</v>
      </c>
      <c r="MV190" s="34">
        <v>2.1860886365175247E-2</v>
      </c>
      <c r="MW190" s="34">
        <v>2.1610504016280174E-2</v>
      </c>
      <c r="MX190" s="34">
        <v>2.1273614838719368E-2</v>
      </c>
      <c r="MY190" s="34">
        <v>2.1006105467677116E-2</v>
      </c>
      <c r="MZ190" s="34">
        <v>2.0818885415792465E-2</v>
      </c>
      <c r="NA190" s="34">
        <v>2.0543294027447701E-2</v>
      </c>
      <c r="NB190" s="34">
        <v>2.0206013694405556E-2</v>
      </c>
      <c r="NC190" s="34">
        <v>1.9902734085917473E-2</v>
      </c>
      <c r="ND190" s="34">
        <v>1.9633028656244278E-2</v>
      </c>
      <c r="NE190" s="34">
        <v>1.9379038363695145E-2</v>
      </c>
      <c r="NF190" s="34">
        <v>1.9086075946688652E-2</v>
      </c>
      <c r="NG190" s="34">
        <v>1.8773971125483513E-2</v>
      </c>
      <c r="NH190" s="34">
        <v>1.8474357202649117E-2</v>
      </c>
      <c r="NI190" s="34">
        <v>1.819949597120285E-2</v>
      </c>
      <c r="NJ190" s="34">
        <v>1.7915993928909302E-2</v>
      </c>
      <c r="NK190" s="34">
        <v>1.7651543021202087E-2</v>
      </c>
      <c r="NL190" s="34">
        <v>1.7406949773430824E-2</v>
      </c>
      <c r="NM190" s="34">
        <v>1.7140788957476616E-2</v>
      </c>
      <c r="NN190" s="34">
        <v>1.6877200454473495E-2</v>
      </c>
      <c r="NO190" s="34">
        <v>1.6595877707004547E-2</v>
      </c>
      <c r="NP190" s="34">
        <v>1.6297575086355209E-2</v>
      </c>
      <c r="NQ190" s="34">
        <v>1.6061350703239441E-2</v>
      </c>
      <c r="NR190" s="34">
        <v>1.5878496691584587E-2</v>
      </c>
      <c r="NS190" s="34">
        <v>1.5651170164346695E-2</v>
      </c>
      <c r="NT190" s="34">
        <v>1.5426216647028923E-2</v>
      </c>
      <c r="NU190" s="34">
        <v>1.5175510197877884E-2</v>
      </c>
      <c r="NV190" s="34">
        <v>1.4930292032659054E-2</v>
      </c>
      <c r="NW190" s="34">
        <v>1.4753501862287521E-2</v>
      </c>
      <c r="NX190" s="34">
        <v>1.4549827203154564E-2</v>
      </c>
      <c r="NY190" s="34">
        <v>1.4294881373643875E-2</v>
      </c>
      <c r="NZ190" s="34">
        <v>1.4027277007699013E-2</v>
      </c>
      <c r="OA190" s="34">
        <v>1.3810037635266781E-2</v>
      </c>
      <c r="OB190" s="34">
        <v>1.3601191341876984E-2</v>
      </c>
      <c r="OC190" s="34">
        <v>1.3394953683018684E-2</v>
      </c>
      <c r="OD190" s="34">
        <v>1.3190535828471184E-2</v>
      </c>
      <c r="OE190" s="34">
        <v>1.2976666912436485E-2</v>
      </c>
      <c r="OF190" s="34">
        <v>1.2744774110615253E-2</v>
      </c>
      <c r="OG190" s="34">
        <v>1.2495881877839565E-2</v>
      </c>
      <c r="OH190" s="34">
        <v>1.2290110811591148E-2</v>
      </c>
      <c r="OI190" s="34">
        <v>1.2102866545319557E-2</v>
      </c>
      <c r="OJ190" s="34">
        <v>1.1869099922478199E-2</v>
      </c>
      <c r="OK190" s="34">
        <v>1.1639093980193138E-2</v>
      </c>
      <c r="OL190" s="34">
        <v>1.1443203315138817E-2</v>
      </c>
      <c r="OM190" s="34">
        <v>1.1173305101692677E-2</v>
      </c>
      <c r="ON190" s="34">
        <v>1.0930738411843777E-2</v>
      </c>
      <c r="OO190" s="34">
        <v>1.0709919966757298E-2</v>
      </c>
      <c r="OP190" s="34">
        <v>1.0453195311129093E-2</v>
      </c>
      <c r="OQ190" s="34">
        <v>1.0223567485809326E-2</v>
      </c>
      <c r="OR190" s="34">
        <v>1.001968327909708E-2</v>
      </c>
      <c r="OS190" s="34">
        <v>9.8423883318901062E-3</v>
      </c>
      <c r="OT190" s="34">
        <v>9.6246087923645973E-3</v>
      </c>
      <c r="OU190" s="34">
        <v>9.3238707631826401E-3</v>
      </c>
      <c r="OV190" s="34">
        <v>9.0984608978033066E-3</v>
      </c>
      <c r="OW190" s="34">
        <v>8.954695425927639E-3</v>
      </c>
      <c r="OX190" s="34">
        <v>8.7647289037704468E-3</v>
      </c>
      <c r="OY190" s="34">
        <v>8.5230842232704163E-3</v>
      </c>
      <c r="OZ190" s="34">
        <v>8.2881590351462364E-3</v>
      </c>
      <c r="PA190" s="34">
        <v>8.0961938947439194E-3</v>
      </c>
      <c r="PB190" s="34">
        <v>7.905169390141964E-3</v>
      </c>
      <c r="PC190" s="34">
        <v>7.725489791482687E-3</v>
      </c>
      <c r="PD190" s="34">
        <v>7.5478437356650829E-3</v>
      </c>
      <c r="PE190" t="s">
        <v>1300</v>
      </c>
      <c r="PF190" t="s">
        <v>843</v>
      </c>
      <c r="PG190" t="s">
        <v>843</v>
      </c>
      <c r="PH190" t="s">
        <v>843</v>
      </c>
      <c r="PI190" t="s">
        <v>843</v>
      </c>
      <c r="PJ190" t="s">
        <v>1300</v>
      </c>
      <c r="PK190" s="34">
        <v>0.49325302243232727</v>
      </c>
      <c r="PL190" s="34">
        <v>0.49296635389328003</v>
      </c>
      <c r="PM190" s="34">
        <v>0.49275058507919312</v>
      </c>
      <c r="PN190" s="34">
        <v>0.49256372451782227</v>
      </c>
      <c r="PO190" s="34">
        <v>0.49239099025726318</v>
      </c>
      <c r="PP190" s="34">
        <v>0.49224948883056641</v>
      </c>
      <c r="PQ190" s="34">
        <v>0.49211663007736206</v>
      </c>
      <c r="PR190" s="34">
        <v>0.49197980761528015</v>
      </c>
      <c r="PS190" s="34">
        <v>0.49183860421180725</v>
      </c>
      <c r="PT190" s="34">
        <v>0.49169632792472839</v>
      </c>
      <c r="PU190" s="34">
        <v>0.49155271053314209</v>
      </c>
      <c r="PV190" s="34">
        <v>0.49140679836273193</v>
      </c>
      <c r="PW190" s="34">
        <v>0.49125966429710388</v>
      </c>
      <c r="PX190" s="34">
        <v>0.49109262228012085</v>
      </c>
      <c r="PY190" s="34">
        <v>0.49098086357116699</v>
      </c>
      <c r="PZ190" s="34">
        <v>0.49095863103866577</v>
      </c>
      <c r="QA190" s="34">
        <v>0.49097982048988342</v>
      </c>
      <c r="QB190" s="34">
        <v>0.49104964733123779</v>
      </c>
      <c r="QC190" s="34">
        <v>0.49115881323814392</v>
      </c>
      <c r="QD190" s="34">
        <v>0.49126464128494263</v>
      </c>
      <c r="QE190" s="34">
        <v>0.4914131760597229</v>
      </c>
      <c r="QF190" s="34">
        <v>0.49162733554840088</v>
      </c>
      <c r="QG190" s="34">
        <v>0.49178922176361084</v>
      </c>
      <c r="QH190" s="34">
        <v>0.4918881356716156</v>
      </c>
      <c r="QI190" s="34">
        <v>0.4919721782207489</v>
      </c>
      <c r="QJ190" s="34">
        <v>0.49204877018928528</v>
      </c>
      <c r="QK190" s="34">
        <v>0.49212393164634705</v>
      </c>
      <c r="QL190" s="34">
        <v>0.49219658970832825</v>
      </c>
      <c r="QM190" s="34">
        <v>0.49226886034011841</v>
      </c>
      <c r="QN190" s="34">
        <v>0.49234190583229065</v>
      </c>
      <c r="QO190" s="34">
        <v>0.49241214990615845</v>
      </c>
      <c r="QP190" s="34">
        <v>0.49248042702674866</v>
      </c>
      <c r="QQ190" s="34">
        <v>0.49254772067070007</v>
      </c>
      <c r="QR190" s="34">
        <v>0.49261343479156494</v>
      </c>
      <c r="QS190" s="34">
        <v>0.49267783761024475</v>
      </c>
      <c r="QT190" s="34">
        <v>0.49274072051048279</v>
      </c>
      <c r="QU190" s="34">
        <v>0.49280291795730591</v>
      </c>
      <c r="QV190" s="34">
        <v>0.49286419153213501</v>
      </c>
      <c r="QW190" s="34">
        <v>0.49292314052581787</v>
      </c>
      <c r="QX190" s="34">
        <v>0.4929787814617157</v>
      </c>
      <c r="QY190" s="34">
        <v>0.49303248524665833</v>
      </c>
      <c r="QZ190" s="34">
        <v>0.49308520555496216</v>
      </c>
      <c r="RA190" s="34">
        <v>0.49313554167747498</v>
      </c>
      <c r="RB190" s="34">
        <v>0.49318474531173706</v>
      </c>
      <c r="RC190" s="34">
        <v>0.49323409795761108</v>
      </c>
      <c r="RD190" s="34">
        <v>0.49328210949897766</v>
      </c>
      <c r="RE190" s="34">
        <v>0.49332749843597412</v>
      </c>
      <c r="RF190" s="34">
        <v>0.49337175488471985</v>
      </c>
      <c r="RG190" s="34">
        <v>0.49341490864753723</v>
      </c>
      <c r="RH190" s="34">
        <v>0.49345612525939941</v>
      </c>
      <c r="RI190" s="34">
        <v>0.49349626898765564</v>
      </c>
      <c r="RJ190" s="34">
        <v>0.49353551864624023</v>
      </c>
      <c r="RK190" s="34">
        <v>0.4935741126537323</v>
      </c>
      <c r="RL190" s="34">
        <v>0.49361339211463928</v>
      </c>
      <c r="RM190" s="34">
        <v>0.49365261197090149</v>
      </c>
      <c r="RN190" s="34">
        <v>0.49369263648986816</v>
      </c>
      <c r="RO190" s="34">
        <v>0.49373394250869751</v>
      </c>
      <c r="RP190" s="34">
        <v>0.49377632141113281</v>
      </c>
      <c r="RQ190" s="34">
        <v>0.49382027983665466</v>
      </c>
      <c r="RR190" s="34">
        <v>0.49386417865753174</v>
      </c>
      <c r="RS190" s="34">
        <v>0.49390766024589539</v>
      </c>
      <c r="RT190" s="34">
        <v>0.49395221471786499</v>
      </c>
      <c r="RU190" s="34">
        <v>0.49399873614311218</v>
      </c>
      <c r="RV190" s="34">
        <v>0.4940459132194519</v>
      </c>
      <c r="RW190" s="34">
        <v>0.49409496784210205</v>
      </c>
      <c r="RX190" s="34">
        <v>0.49414598941802979</v>
      </c>
      <c r="RY190" s="34">
        <v>0.49419707059860229</v>
      </c>
      <c r="RZ190" s="34">
        <v>0.49424943327903748</v>
      </c>
      <c r="SA190" s="34">
        <v>0.49430438876152039</v>
      </c>
      <c r="SB190" s="34">
        <v>0.49436020851135254</v>
      </c>
      <c r="SC190" s="34">
        <v>0.49441626667976379</v>
      </c>
      <c r="SD190" s="34">
        <v>0.49447384476661682</v>
      </c>
      <c r="SE190" s="34">
        <v>0.49453210830688477</v>
      </c>
      <c r="SF190" s="34">
        <v>0.49459132552146912</v>
      </c>
      <c r="SG190" s="34">
        <v>0.49465149641036987</v>
      </c>
      <c r="SH190" s="34">
        <v>0.49471226334571838</v>
      </c>
      <c r="SI190" s="34">
        <v>0.49477395415306091</v>
      </c>
      <c r="SJ190" s="34">
        <v>0.49483677744865417</v>
      </c>
      <c r="SK190" s="34">
        <v>0.49490076303482056</v>
      </c>
      <c r="SL190" s="34">
        <v>0.49496486783027649</v>
      </c>
      <c r="SM190" s="34">
        <v>0.49502944946289063</v>
      </c>
      <c r="SN190" s="34">
        <v>0.49509558081626892</v>
      </c>
      <c r="SO190" s="34">
        <v>0.4951624870300293</v>
      </c>
      <c r="SP190" s="34">
        <v>0.49522918462753296</v>
      </c>
      <c r="SQ190" s="34">
        <v>0.49529674649238586</v>
      </c>
      <c r="SR190" s="34">
        <v>0.49536338448524475</v>
      </c>
      <c r="SS190" s="34">
        <v>0.49542838335037231</v>
      </c>
      <c r="ST190" s="34">
        <v>0.49549365043640137</v>
      </c>
      <c r="SU190" s="34">
        <v>0.49555820226669312</v>
      </c>
      <c r="SV190" s="34">
        <v>0.49562153220176697</v>
      </c>
      <c r="SW190" s="34">
        <v>0.49568420648574829</v>
      </c>
      <c r="SX190" s="34">
        <v>0.49574518203735352</v>
      </c>
      <c r="SY190" s="34">
        <v>0.49580597877502441</v>
      </c>
      <c r="SZ190" s="34">
        <v>0.49586686491966248</v>
      </c>
      <c r="TA190" s="34">
        <v>0.49592679738998413</v>
      </c>
      <c r="TB190" s="34">
        <v>0.49598601460456848</v>
      </c>
      <c r="TC190" s="34">
        <v>0.49604398012161255</v>
      </c>
      <c r="TD190" s="34">
        <v>0.49610146880149841</v>
      </c>
      <c r="TE190" s="34">
        <v>0.49615716934204102</v>
      </c>
      <c r="TF190" s="34">
        <v>0.49621164798736572</v>
      </c>
      <c r="TG190" s="34">
        <v>0.49626535177230835</v>
      </c>
      <c r="TH190" t="s">
        <v>843</v>
      </c>
      <c r="TI190" t="s">
        <v>843</v>
      </c>
      <c r="TJ190" t="s">
        <v>1300</v>
      </c>
      <c r="TK190" s="34">
        <v>0.52584741804562296</v>
      </c>
      <c r="TL190" s="34">
        <v>0.52786649704211897</v>
      </c>
      <c r="TM190" s="34">
        <v>0.52976866253977595</v>
      </c>
      <c r="TN190" s="34">
        <v>0.5313754731418</v>
      </c>
      <c r="TO190" s="34">
        <v>0.53268895232136304</v>
      </c>
      <c r="TP190" s="34">
        <v>0.53386988057379303</v>
      </c>
      <c r="TQ190" s="34">
        <v>0.53468843495692897</v>
      </c>
      <c r="TR190" s="34">
        <v>0.53519786500521593</v>
      </c>
      <c r="TS190" s="34">
        <v>0.53560848380378601</v>
      </c>
      <c r="TT190" s="34">
        <v>0.53567968291341006</v>
      </c>
      <c r="TU190" s="34">
        <v>0.53548331514582703</v>
      </c>
      <c r="TV190" s="34">
        <v>0.53527673448339097</v>
      </c>
      <c r="TW190" s="34">
        <v>0.53516576274806393</v>
      </c>
      <c r="TX190" s="34">
        <v>0.53528155927019005</v>
      </c>
      <c r="TY190" s="34">
        <v>0.53597610503562598</v>
      </c>
      <c r="TZ190" s="34">
        <v>0.53718191269606796</v>
      </c>
      <c r="UA190" s="34">
        <v>0.53868029018212704</v>
      </c>
      <c r="UB190" s="34">
        <v>0.54054620616603</v>
      </c>
      <c r="UC190" s="34">
        <v>0.542652961888895</v>
      </c>
      <c r="UD190" s="34">
        <v>0.54493950811090097</v>
      </c>
      <c r="UE190" s="34">
        <v>0.54761774676748498</v>
      </c>
      <c r="UF190" s="34">
        <v>0.55081950165672</v>
      </c>
      <c r="UG190" s="34">
        <v>0.55410731149325099</v>
      </c>
      <c r="UH190" s="34">
        <v>0.55727223242842494</v>
      </c>
      <c r="UI190" s="34">
        <v>0.560627704539014</v>
      </c>
      <c r="UJ190" s="34">
        <v>0.56416754685322901</v>
      </c>
      <c r="UK190" s="34">
        <v>0.56772751409049904</v>
      </c>
      <c r="UL190" s="34">
        <v>0.57132676925257597</v>
      </c>
      <c r="UM190" s="34">
        <v>0.57489791369517595</v>
      </c>
      <c r="UN190" s="34">
        <v>0.57836494230050695</v>
      </c>
      <c r="UO190" s="34">
        <v>0.58154897893798096</v>
      </c>
      <c r="UP190" s="34">
        <v>0.58437926155012498</v>
      </c>
      <c r="UQ190" s="34">
        <v>0.58700604865420303</v>
      </c>
      <c r="UR190" s="34">
        <v>0.58956922093906594</v>
      </c>
      <c r="US190" s="34">
        <v>0.59204972832649194</v>
      </c>
      <c r="UT190" s="34">
        <v>0.59435172980248197</v>
      </c>
      <c r="UU190" s="34">
        <v>0.59646729243417396</v>
      </c>
      <c r="UV190" s="34">
        <v>0.59840347543943606</v>
      </c>
      <c r="UW190" s="34">
        <v>0.60020199649962402</v>
      </c>
      <c r="UX190" s="34">
        <v>0.60187361107931903</v>
      </c>
      <c r="UY190" s="34">
        <v>0.60337408443728802</v>
      </c>
      <c r="UZ190" s="34">
        <v>0.604735430408611</v>
      </c>
      <c r="VA190" s="34">
        <v>0.60602625653971398</v>
      </c>
      <c r="VB190" s="34">
        <v>0.60726200333212099</v>
      </c>
      <c r="VC190" s="34">
        <v>0.60842866649197003</v>
      </c>
      <c r="VD190" s="34">
        <v>0.60955736615547895</v>
      </c>
      <c r="VE190" s="34">
        <v>0.61069048063231102</v>
      </c>
      <c r="VF190" s="34">
        <v>0.61182803517169504</v>
      </c>
      <c r="VG190" s="34">
        <v>0.61294526644958192</v>
      </c>
      <c r="VH190" s="34">
        <v>0.61403684500123601</v>
      </c>
      <c r="VI190" s="34">
        <v>0.61516083879403904</v>
      </c>
      <c r="VJ190" s="34">
        <v>0.616354522597935</v>
      </c>
      <c r="VK190" s="34">
        <v>0.61759938724187102</v>
      </c>
      <c r="VL190" s="34">
        <v>0.61887400781256996</v>
      </c>
      <c r="VM190" s="34">
        <v>0.62014208019327</v>
      </c>
      <c r="VN190" s="34">
        <v>0.62136839818380407</v>
      </c>
      <c r="VO190" s="34">
        <v>0.62257797118969793</v>
      </c>
      <c r="VP190" s="34">
        <v>0.62374872687010496</v>
      </c>
      <c r="VQ190" s="34">
        <v>0.62491584378294396</v>
      </c>
      <c r="VR190" s="34">
        <v>0.626167131722418</v>
      </c>
      <c r="VS190" s="34">
        <v>0.62744132638262595</v>
      </c>
      <c r="VT190" s="34">
        <v>0.62862340500261404</v>
      </c>
      <c r="VU190" s="34">
        <v>0.62968525490710903</v>
      </c>
      <c r="VV190" s="34">
        <v>0.63065963999915298</v>
      </c>
      <c r="VW190" s="34">
        <v>0.63152375448353604</v>
      </c>
      <c r="VX190" s="34">
        <v>0.63227369834453695</v>
      </c>
      <c r="VY190" s="34">
        <v>0.63292878934476005</v>
      </c>
      <c r="VZ190" s="34">
        <v>0.63344723372318301</v>
      </c>
      <c r="WA190" s="34">
        <v>0.63384464400672103</v>
      </c>
      <c r="WB190" s="34">
        <v>0.63415197626120801</v>
      </c>
      <c r="WC190" s="34">
        <v>0.63438004295117401</v>
      </c>
      <c r="WD190" s="34">
        <v>0.63446373423725</v>
      </c>
      <c r="WE190" s="34">
        <v>0.63443583377269197</v>
      </c>
      <c r="WF190" s="34">
        <v>0.63434807037727803</v>
      </c>
      <c r="WG190" s="34">
        <v>0.63411166829830101</v>
      </c>
      <c r="WH190" s="34">
        <v>0.63372696299381193</v>
      </c>
      <c r="WI190" s="34">
        <v>0.63329965219787299</v>
      </c>
      <c r="WJ190" s="34">
        <v>0.63287307967057604</v>
      </c>
      <c r="WK190" s="34">
        <v>0.63239973486868695</v>
      </c>
      <c r="WL190" s="34">
        <v>0.63189413673935801</v>
      </c>
      <c r="WM190" s="34">
        <v>0.63143254667918702</v>
      </c>
      <c r="WN190" s="34">
        <v>0.63103848328404699</v>
      </c>
      <c r="WO190" s="34">
        <v>0.63068594902526598</v>
      </c>
      <c r="WP190" s="34">
        <v>0.63034916982415701</v>
      </c>
      <c r="WQ190" s="34">
        <v>0.62997381458581903</v>
      </c>
      <c r="WR190" s="34">
        <v>0.62955950093636903</v>
      </c>
      <c r="WS190" s="34">
        <v>0.62916993580562597</v>
      </c>
      <c r="WT190" s="34">
        <v>0.62879847874336792</v>
      </c>
      <c r="WU190" s="34">
        <v>0.62842446814262198</v>
      </c>
      <c r="WV190" s="34">
        <v>0.62804099310654005</v>
      </c>
      <c r="WW190" s="34">
        <v>0.62767154890584298</v>
      </c>
      <c r="WX190" s="34">
        <v>0.62733070428073501</v>
      </c>
      <c r="WY190" s="34">
        <v>0.62695394243314195</v>
      </c>
      <c r="WZ190" s="34">
        <v>0.62651413615059803</v>
      </c>
      <c r="XA190" s="34">
        <v>0.62605292853858008</v>
      </c>
      <c r="XB190" s="34">
        <v>0.62557321573170499</v>
      </c>
      <c r="XC190" s="34">
        <v>0.62506812801862399</v>
      </c>
      <c r="XD190" s="34">
        <v>0.62453130544883306</v>
      </c>
      <c r="XE190" s="34">
        <v>0.62390139478673301</v>
      </c>
      <c r="XF190" s="34">
        <v>0.62319669754375706</v>
      </c>
      <c r="XG190" s="34">
        <v>0.62242035415257602</v>
      </c>
      <c r="XH190" t="s">
        <v>843</v>
      </c>
      <c r="XI190" t="s">
        <v>1300</v>
      </c>
      <c r="XJ190" s="34">
        <v>0.50712028133134801</v>
      </c>
      <c r="XK190" s="34">
        <v>0.50936700010977998</v>
      </c>
      <c r="XL190" s="34">
        <v>0.51152458815358992</v>
      </c>
      <c r="XM190" s="34">
        <v>0.51337720508804308</v>
      </c>
      <c r="XN190" s="34">
        <v>0.51488523222140004</v>
      </c>
      <c r="XO190" s="34">
        <v>0.51620298673498799</v>
      </c>
      <c r="XP190" s="34">
        <v>0.51713718604968395</v>
      </c>
      <c r="XQ190" s="34">
        <v>0.51780338397123005</v>
      </c>
      <c r="XR190" s="34">
        <v>0.51848431840197096</v>
      </c>
      <c r="XS190" s="34">
        <v>0.51903896739560695</v>
      </c>
      <c r="XT190" s="34">
        <v>0.51915825397223803</v>
      </c>
      <c r="XU190" s="34">
        <v>0.51896662597041898</v>
      </c>
      <c r="XV190" s="34">
        <v>0.51883321834548501</v>
      </c>
      <c r="XW190" s="34">
        <v>0.51883490980937896</v>
      </c>
      <c r="XX190" s="34">
        <v>0.51924780467430598</v>
      </c>
      <c r="XY190" s="34">
        <v>0.52029166114204306</v>
      </c>
      <c r="XZ190" s="34">
        <v>0.52182750108439202</v>
      </c>
      <c r="YA190" s="34">
        <v>0.52370114171634397</v>
      </c>
      <c r="YB190" s="34">
        <v>0.52578849738383704</v>
      </c>
      <c r="YC190" s="34">
        <v>0.52801374107883392</v>
      </c>
      <c r="YD190" s="34">
        <v>0.53060801454357898</v>
      </c>
      <c r="YE190" s="34">
        <v>0.53372171843818006</v>
      </c>
      <c r="YF190" s="34">
        <v>0.53688721053606303</v>
      </c>
      <c r="YG190" s="34">
        <v>0.53987566853943703</v>
      </c>
      <c r="YH190" s="34">
        <v>0.543012232235906</v>
      </c>
      <c r="YI190" s="34">
        <v>0.54629701051747703</v>
      </c>
      <c r="YJ190" s="34">
        <v>0.54957715129330498</v>
      </c>
      <c r="YK190" s="34">
        <v>0.55288346835507707</v>
      </c>
      <c r="YL190" s="34">
        <v>0.55614640572271001</v>
      </c>
      <c r="YM190" s="34">
        <v>0.55928272969898796</v>
      </c>
      <c r="YN190" s="34">
        <v>0.56210644375073504</v>
      </c>
      <c r="YO190" s="34">
        <v>0.56454365337563894</v>
      </c>
      <c r="YP190" s="34">
        <v>0.56674398920659297</v>
      </c>
      <c r="YQ190" s="34">
        <v>0.56884766448525903</v>
      </c>
      <c r="YR190" s="34">
        <v>0.57083181014236994</v>
      </c>
      <c r="YS190" s="34">
        <v>0.57259689078860199</v>
      </c>
      <c r="YT190" s="34">
        <v>0.57413211075756898</v>
      </c>
      <c r="YU190" s="34">
        <v>0.57545680869017501</v>
      </c>
      <c r="YV190" s="34">
        <v>0.57664484352970502</v>
      </c>
      <c r="YW190" s="34">
        <v>0.57773618215676104</v>
      </c>
      <c r="YX190" s="34">
        <v>0.57869429437809505</v>
      </c>
      <c r="YY190" s="34">
        <v>0.57954832699852799</v>
      </c>
      <c r="YZ190" s="34">
        <v>0.58035668600188894</v>
      </c>
      <c r="ZA190" s="34">
        <v>0.58111342146969702</v>
      </c>
      <c r="ZB190" s="34">
        <v>0.58179747978618301</v>
      </c>
      <c r="ZC190" s="34">
        <v>0.58244788682067605</v>
      </c>
      <c r="ZD190" s="34">
        <v>0.58313798626396807</v>
      </c>
      <c r="ZE190" s="34">
        <v>0.58387702313697398</v>
      </c>
      <c r="ZF190" s="34">
        <v>0.58466173492838902</v>
      </c>
      <c r="ZG190" s="34">
        <v>0.58547947039409298</v>
      </c>
      <c r="ZH190" s="34">
        <v>0.58632842803759799</v>
      </c>
      <c r="ZI190" s="34">
        <v>0.587251444229409</v>
      </c>
      <c r="ZJ190" s="34">
        <v>0.58825105875518002</v>
      </c>
      <c r="ZK190" s="34">
        <v>0.58926611570612897</v>
      </c>
      <c r="ZL190" s="34">
        <v>0.59027816323212701</v>
      </c>
      <c r="ZM190" s="34">
        <v>0.59129268065060803</v>
      </c>
      <c r="ZN190" s="34">
        <v>0.59228064421897597</v>
      </c>
      <c r="ZO190" s="34">
        <v>0.59317043726192598</v>
      </c>
      <c r="ZP190" s="34">
        <v>0.59398928792794403</v>
      </c>
      <c r="ZQ190" s="34">
        <v>0.59477010571125299</v>
      </c>
      <c r="ZR190" s="34">
        <v>0.59546691634274895</v>
      </c>
      <c r="ZS190" s="34">
        <v>0.59603844210413104</v>
      </c>
      <c r="ZT190" s="34">
        <v>0.59647224664954401</v>
      </c>
      <c r="ZU190" s="34">
        <v>0.59679915916286097</v>
      </c>
      <c r="ZV190" s="34">
        <v>0.59703552231824197</v>
      </c>
      <c r="ZW190" s="34">
        <v>0.5971551452528</v>
      </c>
      <c r="ZX190" s="34">
        <v>0.59708621355823999</v>
      </c>
      <c r="ZY190" s="34">
        <v>0.59685847540130998</v>
      </c>
      <c r="ZZ190" s="34">
        <v>0.59656375176552801</v>
      </c>
      <c r="AAA190" s="34">
        <v>0.59614529530054094</v>
      </c>
      <c r="AAB190" s="34">
        <v>0.59563434126583092</v>
      </c>
      <c r="AAC190" s="34">
        <v>0.59506526275676297</v>
      </c>
      <c r="AAD190" s="34">
        <v>0.59440638538743795</v>
      </c>
      <c r="AAE190" s="34">
        <v>0.59367665954856907</v>
      </c>
      <c r="AAF190" s="34">
        <v>0.59288691294737605</v>
      </c>
      <c r="AAG190" s="34">
        <v>0.59210487244614907</v>
      </c>
      <c r="AAH190" s="34">
        <v>0.59141573221308397</v>
      </c>
      <c r="AAI190" s="34">
        <v>0.59080464207505701</v>
      </c>
      <c r="AAJ190" s="34">
        <v>0.59015545767984501</v>
      </c>
      <c r="AAK190" s="34">
        <v>0.58946729077759397</v>
      </c>
      <c r="AAL190" s="34">
        <v>0.58877090263020893</v>
      </c>
      <c r="AAM190" s="34">
        <v>0.58806670139192296</v>
      </c>
      <c r="AAN190" s="34">
        <v>0.58739520406558399</v>
      </c>
      <c r="AAO190" s="34">
        <v>0.58677070893545002</v>
      </c>
      <c r="AAP190" s="34">
        <v>0.58614242230116598</v>
      </c>
      <c r="AAQ190" s="34">
        <v>0.58549393596765809</v>
      </c>
      <c r="AAR190" s="34">
        <v>0.58486471316831301</v>
      </c>
      <c r="AAS190" s="34">
        <v>0.58424158294294004</v>
      </c>
      <c r="AAT190" s="34">
        <v>0.58359717956294199</v>
      </c>
      <c r="AAU190" s="34">
        <v>0.58291056069194103</v>
      </c>
      <c r="AAV190" s="34">
        <v>0.58220577929837203</v>
      </c>
      <c r="AAW190" s="34">
        <v>0.58150795270102096</v>
      </c>
      <c r="AAX190" s="34">
        <v>0.580748852448983</v>
      </c>
      <c r="AAY190" s="34">
        <v>0.57992151983108098</v>
      </c>
      <c r="AAZ190" s="34">
        <v>0.57907409753946293</v>
      </c>
      <c r="ABA190" s="34">
        <v>0.578183433728375</v>
      </c>
      <c r="ABB190" s="34">
        <v>0.57724580043762896</v>
      </c>
      <c r="ABC190" s="34">
        <v>0.57627599698573595</v>
      </c>
      <c r="ABD190" s="34">
        <v>0.57522383874000904</v>
      </c>
      <c r="ABE190" s="34">
        <v>0.57412935926813102</v>
      </c>
      <c r="ABF190" s="34">
        <v>0.57299801743090595</v>
      </c>
      <c r="ABG190" t="s">
        <v>843</v>
      </c>
      <c r="ABH190" t="s">
        <v>843</v>
      </c>
      <c r="ABI190" t="s">
        <v>1300</v>
      </c>
      <c r="ABJ190" s="34">
        <v>0.41043439927294001</v>
      </c>
      <c r="ABK190" s="34">
        <v>0.41239483450789599</v>
      </c>
      <c r="ABL190" s="34">
        <v>0.41446419118374001</v>
      </c>
      <c r="ABM190" s="34">
        <v>0.41655156776019298</v>
      </c>
      <c r="ABN190" s="34">
        <v>0.41862462426478203</v>
      </c>
      <c r="ABO190" s="34">
        <v>0.42063523089045396</v>
      </c>
      <c r="ABP190" s="34">
        <v>0.42238863950908501</v>
      </c>
      <c r="ABQ190" s="34">
        <v>0.42396459178152202</v>
      </c>
      <c r="ABR190" s="34">
        <v>0.42539427297173299</v>
      </c>
      <c r="ABS190" s="34">
        <v>0.42652725247833601</v>
      </c>
      <c r="ABT190" s="34">
        <v>0.42756173593368602</v>
      </c>
      <c r="ABU190" s="34">
        <v>0.42853929207168695</v>
      </c>
      <c r="ABV190" s="34">
        <v>0.42939961530651094</v>
      </c>
      <c r="ABW190" s="34">
        <v>0.43024241985373801</v>
      </c>
      <c r="ABX190" s="34">
        <v>0.431237036121073</v>
      </c>
      <c r="ABY190" s="34">
        <v>0.43234511435684397</v>
      </c>
      <c r="ABZ190" s="34">
        <v>0.433584430014962</v>
      </c>
      <c r="ACA190" s="34">
        <v>0.435115620064214</v>
      </c>
      <c r="ACB190" s="34">
        <v>0.43684492795431401</v>
      </c>
      <c r="ACC190" s="34">
        <v>0.43883312824439202</v>
      </c>
      <c r="ACD190" s="34">
        <v>0.44120059965490599</v>
      </c>
      <c r="ACE190" s="34">
        <v>0.44381147521556302</v>
      </c>
      <c r="ACF190" s="34">
        <v>0.44646220480885002</v>
      </c>
      <c r="ACG190" s="34">
        <v>0.44918790645562401</v>
      </c>
      <c r="ACH190" s="34">
        <v>0.45205913004241405</v>
      </c>
      <c r="ACI190" s="34">
        <v>0.45511275953062302</v>
      </c>
      <c r="ACJ190" s="34">
        <v>0.45844148568166898</v>
      </c>
      <c r="ACK190" s="34">
        <v>0.46187820356097298</v>
      </c>
      <c r="ACL190" s="34">
        <v>0.46526807636232198</v>
      </c>
      <c r="ACM190" s="34">
        <v>0.46879641835184899</v>
      </c>
      <c r="ACN190" s="34">
        <v>0.47244254515133299</v>
      </c>
      <c r="ACO190" s="34">
        <v>0.47607271440173599</v>
      </c>
      <c r="ACP190" s="34">
        <v>0.47969095028361797</v>
      </c>
      <c r="ACQ190" s="34">
        <v>0.48325933724945003</v>
      </c>
      <c r="ACR190" s="34">
        <v>0.48671673007901495</v>
      </c>
      <c r="ACS190" s="34">
        <v>0.48986510921224002</v>
      </c>
      <c r="ACT190" s="34">
        <v>0.49264513020974599</v>
      </c>
      <c r="ACU190" s="34">
        <v>0.495218905589907</v>
      </c>
      <c r="ACV190" s="34">
        <v>0.49772608901785198</v>
      </c>
      <c r="ACW190" s="34">
        <v>0.50017396553120397</v>
      </c>
      <c r="ACX190" s="34">
        <v>0.50248032837657908</v>
      </c>
      <c r="ACY190" s="34">
        <v>0.50462863467529095</v>
      </c>
      <c r="ACZ190" s="34">
        <v>0.50666243189212201</v>
      </c>
      <c r="ADA190" s="34">
        <v>0.50858884734668897</v>
      </c>
      <c r="ADB190" s="34">
        <v>0.51037052259513205</v>
      </c>
      <c r="ADC190" s="34">
        <v>0.51203699470421804</v>
      </c>
      <c r="ADD190" s="34">
        <v>0.51365736228616798</v>
      </c>
      <c r="ADE190" s="34">
        <v>0.51522203432560698</v>
      </c>
      <c r="ADF190" s="34">
        <v>0.51674404106003602</v>
      </c>
      <c r="ADG190" s="34">
        <v>0.51823732826952995</v>
      </c>
      <c r="ADH190" s="34">
        <v>0.51971024911395602</v>
      </c>
      <c r="ADI190" s="34">
        <v>0.52120536366841497</v>
      </c>
      <c r="ADJ190" s="34">
        <v>0.52274303586172399</v>
      </c>
      <c r="ADK190" s="34">
        <v>0.52432504351324605</v>
      </c>
      <c r="ADL190" s="34">
        <v>0.52595262507705498</v>
      </c>
      <c r="ADM190" s="34">
        <v>0.52759546689315195</v>
      </c>
      <c r="ADN190" s="34">
        <v>0.52927085177608901</v>
      </c>
      <c r="ADO190" s="34">
        <v>0.53099850965675899</v>
      </c>
      <c r="ADP190" s="34">
        <v>0.53273520043061995</v>
      </c>
      <c r="ADQ190" s="34">
        <v>0.53446799445139304</v>
      </c>
      <c r="ADR190" s="34">
        <v>0.53622190490133792</v>
      </c>
      <c r="ADS190" s="34">
        <v>0.53794911764758502</v>
      </c>
      <c r="ADT190" s="34">
        <v>0.53954357544082499</v>
      </c>
      <c r="ADU190" s="34">
        <v>0.541055782178124</v>
      </c>
      <c r="ADV190" s="34">
        <v>0.54250581104786999</v>
      </c>
      <c r="ADW190" s="34">
        <v>0.54385562328792292</v>
      </c>
      <c r="ADX190" s="34">
        <v>0.54509643998848201</v>
      </c>
      <c r="ADY190" s="34">
        <v>0.54620816853077903</v>
      </c>
      <c r="ADZ190" s="34">
        <v>0.54720996719093196</v>
      </c>
      <c r="AEA190" s="34">
        <v>0.54814647313665499</v>
      </c>
      <c r="AEB190" s="34">
        <v>0.54898582038522203</v>
      </c>
      <c r="AEC190" s="34">
        <v>0.54963774258718301</v>
      </c>
      <c r="AED190" s="34">
        <v>0.55016089496660603</v>
      </c>
      <c r="AEE190" s="34">
        <v>0.55062210645854703</v>
      </c>
      <c r="AEF190" s="34">
        <v>0.55094103115579107</v>
      </c>
      <c r="AEG190" s="34">
        <v>0.55114483061033293</v>
      </c>
      <c r="AEH190" s="34">
        <v>0.55130236662975907</v>
      </c>
      <c r="AEI190" s="34">
        <v>0.55139806010390402</v>
      </c>
      <c r="AEJ190" s="34">
        <v>0.55142630268498105</v>
      </c>
      <c r="AEK190" s="34">
        <v>0.551386304650611</v>
      </c>
      <c r="AEL190" s="34">
        <v>0.55135965136998899</v>
      </c>
      <c r="AEM190" s="34">
        <v>0.55141313071303799</v>
      </c>
      <c r="AEN190" s="34">
        <v>0.551506200694175</v>
      </c>
      <c r="AEO190" s="34">
        <v>0.55159638942226596</v>
      </c>
      <c r="AEP190" s="34">
        <v>0.55167853002470901</v>
      </c>
      <c r="AEQ190" s="34">
        <v>0.55174331845962399</v>
      </c>
      <c r="AER190" s="34">
        <v>0.55181273441750001</v>
      </c>
      <c r="AES190" s="34">
        <v>0.551929035034886</v>
      </c>
      <c r="AET190" s="34">
        <v>0.55205038383677196</v>
      </c>
      <c r="AEU190" s="34">
        <v>0.55212831207082003</v>
      </c>
      <c r="AEV190" s="34">
        <v>0.55218143756864502</v>
      </c>
      <c r="AEW190" s="34">
        <v>0.55227433688992</v>
      </c>
      <c r="AEX190" s="34">
        <v>0.55236802929885198</v>
      </c>
      <c r="AEY190" s="34">
        <v>0.55240543543736498</v>
      </c>
      <c r="AEZ190" s="34">
        <v>0.55240743222548505</v>
      </c>
      <c r="AFA190" s="34">
        <v>0.55240342041688106</v>
      </c>
      <c r="AFB190" s="34">
        <v>0.55236722709603303</v>
      </c>
      <c r="AFC190" s="34">
        <v>0.55225165276640698</v>
      </c>
      <c r="AFD190" s="34">
        <v>0.55209539620736803</v>
      </c>
      <c r="AFE190" s="34">
        <v>0.55191233446844501</v>
      </c>
      <c r="AFF190" s="34">
        <v>0.55165029362095197</v>
      </c>
      <c r="AFG190" t="s">
        <v>843</v>
      </c>
      <c r="AFH190" t="s">
        <v>843</v>
      </c>
      <c r="AFI190" s="34">
        <v>0.51568999999999998</v>
      </c>
      <c r="AFJ190" s="34">
        <v>0.51505000000000001</v>
      </c>
      <c r="AFK190" s="34">
        <v>0.51446999999999998</v>
      </c>
      <c r="AFL190" s="34">
        <v>0.51414000000000004</v>
      </c>
      <c r="AFM190" s="34">
        <v>0.5091</v>
      </c>
      <c r="AFN190" s="34">
        <v>0.50407000000000002</v>
      </c>
      <c r="AFO190" s="34">
        <v>0.49904999999999999</v>
      </c>
      <c r="AFP190" s="34">
        <v>0.49406</v>
      </c>
      <c r="AFQ190" s="34">
        <v>0.48908000000000001</v>
      </c>
      <c r="AFR190" s="34">
        <v>0.48406999999999994</v>
      </c>
      <c r="AFS190" s="34">
        <v>0.47902</v>
      </c>
      <c r="AFT190" s="34">
        <v>0.47389999999999999</v>
      </c>
      <c r="AFU190" s="34">
        <v>0.46881999999999996</v>
      </c>
      <c r="AFV190" s="34">
        <v>0.51524000000000003</v>
      </c>
      <c r="AFW190" s="34">
        <v>0.47121999999999997</v>
      </c>
      <c r="AFX190" s="34">
        <v>0.50344</v>
      </c>
      <c r="AFY190" s="34">
        <v>0.52005999999999997</v>
      </c>
      <c r="AFZ190" s="34">
        <v>0.51505999999999996</v>
      </c>
      <c r="AGA190" s="34">
        <v>0.52105000000000001</v>
      </c>
      <c r="AGB190" t="s">
        <v>843</v>
      </c>
      <c r="AGC190" t="s">
        <v>843</v>
      </c>
      <c r="AGD190" t="s">
        <v>843</v>
      </c>
      <c r="AGE190" t="s">
        <v>843</v>
      </c>
      <c r="AGF190" s="34">
        <v>1.1562607251107693E-2</v>
      </c>
      <c r="AGG190" t="s">
        <v>843</v>
      </c>
      <c r="AGH190" t="s">
        <v>843</v>
      </c>
      <c r="AGI190" t="s">
        <v>843</v>
      </c>
      <c r="AGJ190" t="s">
        <v>843</v>
      </c>
      <c r="AGK190" t="s">
        <v>843</v>
      </c>
      <c r="AGL190" t="s">
        <v>843</v>
      </c>
      <c r="AGM190" t="s">
        <v>843</v>
      </c>
      <c r="AGN190" t="s">
        <v>843</v>
      </c>
      <c r="AGO190" s="34">
        <v>0.38100000000000001</v>
      </c>
      <c r="AGP190" s="34">
        <v>2018</v>
      </c>
      <c r="AGQ190" t="s">
        <v>832</v>
      </c>
      <c r="AGR190" t="s">
        <v>843</v>
      </c>
      <c r="AGS190" s="34">
        <v>9.3000000000000013E-2</v>
      </c>
      <c r="AGT190" s="34">
        <v>2018</v>
      </c>
      <c r="AGU190" t="s">
        <v>832</v>
      </c>
      <c r="AGV190" t="s">
        <v>843</v>
      </c>
      <c r="AGW190" s="34">
        <v>0.374</v>
      </c>
      <c r="AGX190" s="34">
        <v>2018</v>
      </c>
      <c r="AGY190" t="s">
        <v>832</v>
      </c>
      <c r="AGZ190" t="s">
        <v>843</v>
      </c>
      <c r="AHA190" s="34">
        <v>0.74400000000000011</v>
      </c>
      <c r="AHB190" s="34">
        <v>2018</v>
      </c>
      <c r="AHC190" t="s">
        <v>832</v>
      </c>
      <c r="AHD190" t="s">
        <v>843</v>
      </c>
      <c r="AHE190" s="34">
        <v>0.46700000000000003</v>
      </c>
      <c r="AHF190" s="34">
        <v>2011</v>
      </c>
      <c r="AHG190" t="s">
        <v>832</v>
      </c>
      <c r="AHH190" t="s">
        <v>843</v>
      </c>
      <c r="AHI190" t="s">
        <v>830</v>
      </c>
      <c r="AHJ190" s="34">
        <v>0.19191111624240875</v>
      </c>
      <c r="AHK190" s="34">
        <v>0.20918908715248108</v>
      </c>
      <c r="AHL190" s="34">
        <v>0.23231591284275055</v>
      </c>
      <c r="AHM190" s="34">
        <v>0.27064460515975952</v>
      </c>
      <c r="AHN190" s="34">
        <v>0.30255419015884399</v>
      </c>
      <c r="AHO190" t="s">
        <v>843</v>
      </c>
      <c r="AHP190" s="34"/>
      <c r="AHQ190" s="34"/>
      <c r="AHR190" s="34"/>
      <c r="AHS190" s="34"/>
      <c r="AHT190" s="34"/>
      <c r="AHU190" t="s">
        <v>843</v>
      </c>
      <c r="AHV190" s="34">
        <v>0.21664130687713623</v>
      </c>
      <c r="AHW190" s="34">
        <v>0.22650869190692902</v>
      </c>
      <c r="AHX190" s="34">
        <v>0.23672160506248474</v>
      </c>
      <c r="AHY190" s="34">
        <v>0.26167592406272888</v>
      </c>
      <c r="AHZ190" s="34">
        <v>0.29580259323120117</v>
      </c>
      <c r="AIA190" t="s">
        <v>832</v>
      </c>
      <c r="AIB190" t="s">
        <v>843</v>
      </c>
      <c r="AIC190" s="34">
        <v>0.2304605096578598</v>
      </c>
      <c r="AID190" s="34">
        <v>0.23702648282051086</v>
      </c>
      <c r="AIE190" s="34">
        <v>0.23929692804813385</v>
      </c>
      <c r="AIF190" s="34">
        <v>0.25392898917198181</v>
      </c>
      <c r="AIG190" s="34">
        <v>0.27363273501396179</v>
      </c>
      <c r="AIH190" t="s">
        <v>924</v>
      </c>
      <c r="AII190" t="s">
        <v>843</v>
      </c>
      <c r="AIJ190" s="34">
        <v>0.23186349868774414</v>
      </c>
      <c r="AIK190" s="34">
        <v>0.24984733760356903</v>
      </c>
      <c r="AIL190" s="34">
        <v>0.26128199696540833</v>
      </c>
      <c r="AIM190" s="34">
        <v>0.29124799370765686</v>
      </c>
      <c r="AIN190" s="34">
        <v>0.31964999437332153</v>
      </c>
      <c r="AIO190" t="s">
        <v>1607</v>
      </c>
      <c r="AIP190" s="34">
        <v>0.35529997944831848</v>
      </c>
      <c r="AIQ190" t="s">
        <v>843</v>
      </c>
      <c r="AIR190" s="34">
        <v>0.40847</v>
      </c>
      <c r="AIS190" s="34">
        <v>0.36503000000000002</v>
      </c>
      <c r="AIT190" s="34">
        <v>0.34853000000000001</v>
      </c>
      <c r="AIU190" s="34">
        <v>0.33939999999999998</v>
      </c>
      <c r="AIV190" s="34">
        <v>0.34031</v>
      </c>
      <c r="AIW190" s="34">
        <v>0.33006000000000002</v>
      </c>
      <c r="AIX190" t="s">
        <v>843</v>
      </c>
      <c r="AIY190" s="34">
        <v>8.2870000000000013E-2</v>
      </c>
      <c r="AIZ190" s="34">
        <v>0.10642</v>
      </c>
      <c r="AJA190" s="34">
        <v>4.8259999999999997E-2</v>
      </c>
      <c r="AJB190" s="34">
        <v>5.1029999999999999E-2</v>
      </c>
      <c r="AJC190" s="34">
        <v>4.9710000000000004E-2</v>
      </c>
      <c r="AJD190" s="34">
        <v>6.5110000000000001E-2</v>
      </c>
      <c r="AJE190" t="s">
        <v>843</v>
      </c>
      <c r="AJF190" s="34">
        <v>4.0283694863319397E-2</v>
      </c>
      <c r="AJG190" s="34">
        <v>4.1655216366052628E-2</v>
      </c>
      <c r="AJH190" s="34">
        <v>4.6819813549518585E-2</v>
      </c>
      <c r="AJI190" s="34">
        <v>5.962623655796051E-2</v>
      </c>
      <c r="AJJ190" s="34">
        <v>4.3082542717456818E-2</v>
      </c>
      <c r="AJK190" t="s">
        <v>830</v>
      </c>
      <c r="AJL190" t="s">
        <v>843</v>
      </c>
      <c r="AJM190" t="s">
        <v>843</v>
      </c>
      <c r="AJN190" s="34">
        <v>4.2202260345220566E-2</v>
      </c>
      <c r="AJO190" s="34">
        <v>4.3407239019870758E-2</v>
      </c>
      <c r="AJP190" s="34">
        <v>5.0174809992313385E-2</v>
      </c>
      <c r="AJQ190" s="34">
        <v>4.4544462114572525E-2</v>
      </c>
      <c r="AJR190" s="34">
        <v>4.0699008852243423E-2</v>
      </c>
      <c r="AJS190" t="s">
        <v>832</v>
      </c>
      <c r="AJT190" t="s">
        <v>843</v>
      </c>
      <c r="AJU190" t="s">
        <v>843</v>
      </c>
      <c r="AJV190" t="s">
        <v>843</v>
      </c>
      <c r="AJW190" s="34">
        <v>1.3661577366292477E-2</v>
      </c>
      <c r="AJX190" s="34">
        <v>1.4291035011410713E-2</v>
      </c>
      <c r="AJY190" s="34">
        <v>1.8970360979437828E-2</v>
      </c>
      <c r="AJZ190" s="34">
        <v>3.1730011105537415E-2</v>
      </c>
      <c r="AKA190" s="34">
        <v>1.5585059300065041E-2</v>
      </c>
      <c r="AKB190" t="s">
        <v>830</v>
      </c>
      <c r="AKC190" t="s">
        <v>843</v>
      </c>
      <c r="AKD190" t="s">
        <v>843</v>
      </c>
      <c r="AKE190" t="s">
        <v>843</v>
      </c>
      <c r="AKF190" s="34">
        <v>1.5645332634449005E-2</v>
      </c>
      <c r="AKG190" s="34">
        <v>1.6489150002598763E-2</v>
      </c>
      <c r="AKH190" s="34">
        <v>2.3271674290299416E-2</v>
      </c>
      <c r="AKI190" s="34">
        <v>1.7916049808263779E-2</v>
      </c>
      <c r="AKJ190" s="34">
        <v>1.4977307990193367E-2</v>
      </c>
      <c r="AKK190" t="s">
        <v>832</v>
      </c>
      <c r="AKL190" t="s">
        <v>843</v>
      </c>
      <c r="AKM190" s="34">
        <v>1640</v>
      </c>
      <c r="AKN190" t="s">
        <v>832</v>
      </c>
      <c r="AKO190" t="s">
        <v>843</v>
      </c>
      <c r="AKP190" s="34">
        <v>1381.044921875</v>
      </c>
      <c r="AKQ190" t="s">
        <v>830</v>
      </c>
      <c r="AKR190" t="s">
        <v>843</v>
      </c>
      <c r="AKS190" s="34">
        <v>1465.1057497295701</v>
      </c>
      <c r="AKT190" t="s">
        <v>832</v>
      </c>
      <c r="AKU190" t="s">
        <v>843</v>
      </c>
      <c r="AKV190" s="34">
        <v>1598.7359905307801</v>
      </c>
      <c r="AKW190" t="s">
        <v>832</v>
      </c>
      <c r="AKX190" t="s">
        <v>843</v>
      </c>
      <c r="AKY190" s="34">
        <v>0.12621396780014038</v>
      </c>
      <c r="AKZ190" s="34">
        <v>0.13746118545532227</v>
      </c>
      <c r="ALA190" s="34">
        <v>0.16407749056816101</v>
      </c>
      <c r="ALB190" s="34">
        <v>0.20170038938522339</v>
      </c>
      <c r="ALC190" s="34">
        <v>0.22201740741729736</v>
      </c>
      <c r="ALD190" t="s">
        <v>830</v>
      </c>
      <c r="ALE190" t="s">
        <v>843</v>
      </c>
      <c r="ALF190" t="s">
        <v>843</v>
      </c>
      <c r="ALG190" t="s">
        <v>843</v>
      </c>
      <c r="ALH190" s="34">
        <v>0.14750653505325317</v>
      </c>
      <c r="ALI190" s="34">
        <v>0.15047596395015717</v>
      </c>
      <c r="ALJ190" s="34">
        <v>0.16338375210762024</v>
      </c>
      <c r="ALK190" s="34">
        <v>0.18727672100067139</v>
      </c>
      <c r="ALL190" s="34">
        <v>0.21741205453872681</v>
      </c>
      <c r="ALM190" t="s">
        <v>832</v>
      </c>
    </row>
    <row r="191" spans="1:1001">
      <c r="A191" t="s">
        <v>422</v>
      </c>
      <c r="B191" t="s">
        <v>141</v>
      </c>
      <c r="C191" t="s">
        <v>372</v>
      </c>
      <c r="D191" s="34">
        <v>3.3723101019859314E-2</v>
      </c>
      <c r="E191" t="s">
        <v>432</v>
      </c>
      <c r="F191" s="34">
        <v>4.235372319817543E-2</v>
      </c>
      <c r="G191" t="s">
        <v>1464</v>
      </c>
      <c r="H191" s="34">
        <v>4.2667560279369354E-2</v>
      </c>
      <c r="I191" t="s">
        <v>1294</v>
      </c>
      <c r="J191" s="34">
        <v>4.1163299232721329E-2</v>
      </c>
      <c r="K191" t="s">
        <v>1521</v>
      </c>
      <c r="L191" s="34"/>
      <c r="M191" t="s">
        <v>432</v>
      </c>
      <c r="N191" s="34">
        <v>0.63357150554656982</v>
      </c>
      <c r="O191" s="34">
        <v>0.68993973731994629</v>
      </c>
      <c r="P191" t="s">
        <v>432</v>
      </c>
      <c r="Q191" s="34">
        <v>0.63357150554656982</v>
      </c>
      <c r="R191" t="s">
        <v>432</v>
      </c>
      <c r="S191" s="34">
        <v>0.78998959064483643</v>
      </c>
      <c r="T191" t="s">
        <v>432</v>
      </c>
      <c r="U191" s="34">
        <v>0.62953686714172363</v>
      </c>
      <c r="V191" t="s">
        <v>432</v>
      </c>
      <c r="W191" t="s">
        <v>843</v>
      </c>
      <c r="X191" t="s">
        <v>1464</v>
      </c>
      <c r="Y191" s="34">
        <v>0.59343528747558594</v>
      </c>
      <c r="Z191" s="34">
        <v>0.64537233114242554</v>
      </c>
      <c r="AA191" t="s">
        <v>1464</v>
      </c>
      <c r="AB191" s="34">
        <v>0.59343528747558594</v>
      </c>
      <c r="AC191" t="s">
        <v>1464</v>
      </c>
      <c r="AD191" s="34">
        <v>0.74362331628799438</v>
      </c>
      <c r="AE191" t="s">
        <v>1464</v>
      </c>
      <c r="AF191" s="34">
        <v>0.60748934745788574</v>
      </c>
      <c r="AG191" t="s">
        <v>1464</v>
      </c>
      <c r="AH191" t="s">
        <v>843</v>
      </c>
      <c r="AI191" t="s">
        <v>1294</v>
      </c>
      <c r="AJ191" s="34">
        <v>0.56958508491516113</v>
      </c>
      <c r="AK191" s="34">
        <v>0.6211128830909729</v>
      </c>
      <c r="AL191" t="s">
        <v>1294</v>
      </c>
      <c r="AM191" s="34">
        <v>0.56958508491516113</v>
      </c>
      <c r="AN191" t="s">
        <v>1294</v>
      </c>
      <c r="AO191" s="34">
        <v>0.74216926097869873</v>
      </c>
      <c r="AP191" t="s">
        <v>1294</v>
      </c>
      <c r="AQ191" s="34">
        <v>0.5950130820274353</v>
      </c>
      <c r="AR191" t="s">
        <v>1294</v>
      </c>
      <c r="AS191" t="s">
        <v>843</v>
      </c>
      <c r="AT191" t="s">
        <v>1521</v>
      </c>
      <c r="AU191" s="34">
        <v>0.60267853736877441</v>
      </c>
      <c r="AV191" s="34">
        <v>0.67037034034729004</v>
      </c>
      <c r="AW191" t="s">
        <v>1521</v>
      </c>
      <c r="AX191" s="34">
        <v>0.60267853736877441</v>
      </c>
      <c r="AY191" t="s">
        <v>1521</v>
      </c>
      <c r="AZ191" s="34">
        <v>0.71533030271530151</v>
      </c>
      <c r="BA191" t="s">
        <v>1521</v>
      </c>
      <c r="BB191" s="34">
        <v>0.58824378252029419</v>
      </c>
      <c r="BC191" t="s">
        <v>1521</v>
      </c>
      <c r="BD191" t="s">
        <v>843</v>
      </c>
      <c r="BE191" s="34">
        <v>0.46877827883120921</v>
      </c>
      <c r="BF191" t="s">
        <v>465</v>
      </c>
      <c r="BG191" t="s">
        <v>843</v>
      </c>
      <c r="BH191" t="s">
        <v>432</v>
      </c>
      <c r="BI191" s="34">
        <v>3.6913049221038818</v>
      </c>
      <c r="BJ191" t="s">
        <v>819</v>
      </c>
      <c r="BK191" s="34">
        <v>4.5070109367370605</v>
      </c>
      <c r="BL191" t="s">
        <v>1294</v>
      </c>
      <c r="BM191" s="34">
        <v>4.8114995956420898</v>
      </c>
      <c r="BN191" t="s">
        <v>1521</v>
      </c>
      <c r="BO191" s="34">
        <v>5.0637445449829102</v>
      </c>
      <c r="BP191" t="s">
        <v>843</v>
      </c>
      <c r="BQ191" s="34">
        <v>2.4407892227172852</v>
      </c>
      <c r="BR191" t="s">
        <v>830</v>
      </c>
      <c r="BS191" s="34"/>
      <c r="BT191" t="s">
        <v>843</v>
      </c>
      <c r="BU191" s="34">
        <v>2.3980507850646973</v>
      </c>
      <c r="BV191" t="s">
        <v>1563</v>
      </c>
      <c r="BW191" t="s">
        <v>843</v>
      </c>
      <c r="BX191" s="34">
        <v>2.1906886100769043</v>
      </c>
      <c r="BY191" t="s">
        <v>924</v>
      </c>
      <c r="BZ191" t="s">
        <v>843</v>
      </c>
      <c r="CA191" t="s">
        <v>432</v>
      </c>
      <c r="CB191" s="34">
        <v>4.1345134377479553E-3</v>
      </c>
      <c r="CC191" s="34">
        <v>3.0249892733991146E-3</v>
      </c>
      <c r="CD191" s="34">
        <v>1.9759295973926783E-3</v>
      </c>
      <c r="CE191" s="34">
        <v>1.6359844012185931E-3</v>
      </c>
      <c r="CF191" s="34">
        <v>1.6359949950128794E-3</v>
      </c>
      <c r="CG191" t="s">
        <v>843</v>
      </c>
      <c r="CH191" t="s">
        <v>819</v>
      </c>
      <c r="CI191" s="34">
        <v>1.0131515562534332E-2</v>
      </c>
      <c r="CJ191" s="34">
        <v>1.0642414912581444E-2</v>
      </c>
      <c r="CK191" s="34">
        <v>1.0721366852521896E-2</v>
      </c>
      <c r="CL191" s="34">
        <v>1.0919589549303055E-2</v>
      </c>
      <c r="CM191" s="34">
        <v>1.1298248544335365E-2</v>
      </c>
      <c r="CN191" t="s">
        <v>843</v>
      </c>
      <c r="CO191" t="s">
        <v>1294</v>
      </c>
      <c r="CP191" s="34">
        <v>1.0506425052881241E-2</v>
      </c>
      <c r="CQ191" s="34">
        <v>1.0960729792714119E-2</v>
      </c>
      <c r="CR191" s="34">
        <v>1.1021561920642853E-2</v>
      </c>
      <c r="CS191" s="34">
        <v>1.1464434675872326E-2</v>
      </c>
      <c r="CT191" s="34">
        <v>1.1796934530138969E-2</v>
      </c>
      <c r="CU191" t="s">
        <v>843</v>
      </c>
      <c r="CV191" t="s">
        <v>1521</v>
      </c>
      <c r="CW191" s="34">
        <v>1.0931661352515221E-2</v>
      </c>
      <c r="CX191" s="34">
        <v>1.1080712080001831E-2</v>
      </c>
      <c r="CY191" s="34">
        <v>1.1359496042132378E-2</v>
      </c>
      <c r="CZ191" s="34">
        <v>1.1799403466284275E-2</v>
      </c>
      <c r="DA191" s="34">
        <v>1.2141632847487926E-2</v>
      </c>
      <c r="DB191" t="s">
        <v>843</v>
      </c>
      <c r="DC191" s="34">
        <v>8.6414909362792969</v>
      </c>
      <c r="DD191" s="34">
        <v>9.2737579345703125</v>
      </c>
      <c r="DE191" s="34">
        <v>10.044676780700684</v>
      </c>
      <c r="DF191" s="34">
        <v>10.818437576293945</v>
      </c>
      <c r="DG191" s="34">
        <v>11.62134838104248</v>
      </c>
      <c r="DH191" t="s">
        <v>1464</v>
      </c>
      <c r="DI191" t="s">
        <v>843</v>
      </c>
      <c r="DJ191" s="34">
        <v>9.0442724227905273</v>
      </c>
      <c r="DK191" s="34">
        <v>9.7165889739990234</v>
      </c>
      <c r="DL191" s="34">
        <v>10.513579368591309</v>
      </c>
      <c r="DM191" s="34">
        <v>11.291423797607422</v>
      </c>
      <c r="DN191" s="34">
        <v>12.134397506713867</v>
      </c>
      <c r="DO191" t="s">
        <v>1294</v>
      </c>
      <c r="DP191" t="s">
        <v>843</v>
      </c>
      <c r="DQ191" s="34">
        <v>12.488951683044434</v>
      </c>
      <c r="DR191" t="s">
        <v>1521</v>
      </c>
      <c r="DS191" t="s">
        <v>843</v>
      </c>
      <c r="DT191" t="s">
        <v>843</v>
      </c>
      <c r="DU191" s="34">
        <v>11.2</v>
      </c>
      <c r="DV191" t="s">
        <v>1461</v>
      </c>
      <c r="DW191" t="s">
        <v>843</v>
      </c>
      <c r="DX191" t="s">
        <v>843</v>
      </c>
      <c r="DY191" t="s">
        <v>432</v>
      </c>
      <c r="DZ191" s="34">
        <v>-1.2881182134151459E-2</v>
      </c>
      <c r="EA191" s="34">
        <v>3.0364209786057472E-2</v>
      </c>
      <c r="EB191" s="34">
        <v>3.7314027547836304E-2</v>
      </c>
      <c r="EC191" s="34">
        <v>1.0972172953188419E-2</v>
      </c>
      <c r="ED191" s="34">
        <v>5.6883744895458221E-2</v>
      </c>
      <c r="EE191" t="s">
        <v>843</v>
      </c>
      <c r="EF191" t="s">
        <v>819</v>
      </c>
      <c r="EG191" s="34">
        <v>2.9374612495303154E-2</v>
      </c>
      <c r="EH191" s="34">
        <v>3.7185270339250565E-2</v>
      </c>
      <c r="EI191" s="34">
        <v>2.1294917911291122E-2</v>
      </c>
      <c r="EJ191" s="34">
        <v>5.9541328810155392E-3</v>
      </c>
      <c r="EK191" s="34">
        <v>-2.3574702441692352E-2</v>
      </c>
      <c r="EL191" t="s">
        <v>843</v>
      </c>
      <c r="EM191" t="s">
        <v>1294</v>
      </c>
      <c r="EN191" s="34">
        <v>1.2397347018122673E-2</v>
      </c>
      <c r="EO191" s="34">
        <v>1.321191992610693E-2</v>
      </c>
      <c r="EP191" s="34">
        <v>-1.0190475732088089E-2</v>
      </c>
      <c r="EQ191" s="34">
        <v>-1.6721935942769051E-2</v>
      </c>
      <c r="ER191" s="34">
        <v>5.8465269394218922E-3</v>
      </c>
      <c r="ES191" t="s">
        <v>843</v>
      </c>
      <c r="ET191" t="s">
        <v>1521</v>
      </c>
      <c r="EU191" s="34">
        <v>2.5767801329493523E-2</v>
      </c>
      <c r="EV191" s="34">
        <v>1.1931338347494602E-2</v>
      </c>
      <c r="EW191" s="34">
        <v>-3.1676451908424497E-4</v>
      </c>
      <c r="EX191" s="34">
        <v>1.7107181483879685E-3</v>
      </c>
      <c r="EY191" s="34">
        <v>1.2270133011043072E-2</v>
      </c>
      <c r="EZ191" t="s">
        <v>843</v>
      </c>
      <c r="FA191" t="s">
        <v>465</v>
      </c>
      <c r="FB191" s="34">
        <v>2.0853825844824314E-3</v>
      </c>
      <c r="FC191" s="34">
        <v>-1.8345281714573503E-3</v>
      </c>
      <c r="FD191" s="34">
        <v>-2.7963058091700077E-3</v>
      </c>
      <c r="FE191" s="34">
        <v>-4.196390975266695E-3</v>
      </c>
      <c r="FF191" s="34">
        <v>8.507472462952137E-3</v>
      </c>
      <c r="FG191" t="s">
        <v>843</v>
      </c>
      <c r="FH191" s="34"/>
      <c r="FI191" s="34"/>
      <c r="FJ191" s="34"/>
      <c r="FK191" s="34"/>
      <c r="FL191" s="34"/>
      <c r="FM191" t="s">
        <v>843</v>
      </c>
      <c r="FN191" t="s">
        <v>843</v>
      </c>
      <c r="FO191" s="34">
        <v>0.69992999999999994</v>
      </c>
      <c r="FP191" t="s">
        <v>1462</v>
      </c>
      <c r="FQ191" t="s">
        <v>843</v>
      </c>
      <c r="FR191" t="s">
        <v>843</v>
      </c>
      <c r="FS191" s="34">
        <v>0.76622000000000001</v>
      </c>
      <c r="FT191" t="s">
        <v>1462</v>
      </c>
      <c r="FU191" t="s">
        <v>843</v>
      </c>
      <c r="FV191" t="s">
        <v>843</v>
      </c>
      <c r="FW191" s="34">
        <v>0.63395000000000001</v>
      </c>
      <c r="FX191" t="s">
        <v>1462</v>
      </c>
      <c r="FY191" t="s">
        <v>843</v>
      </c>
      <c r="FZ191" s="34">
        <v>-8.4128007292747498E-2</v>
      </c>
      <c r="GA191" s="34">
        <v>-8.2109652459621429E-2</v>
      </c>
      <c r="GB191" s="34">
        <v>-6.2785029411315918E-2</v>
      </c>
      <c r="GC191" s="34">
        <v>-4.7464512288570404E-2</v>
      </c>
      <c r="GD191" s="34">
        <v>-6.8828858435153961E-2</v>
      </c>
      <c r="GE191" t="s">
        <v>830</v>
      </c>
      <c r="GF191" t="s">
        <v>843</v>
      </c>
      <c r="GG191" s="34">
        <v>-8.171100914478302E-2</v>
      </c>
      <c r="GH191" s="34">
        <v>-8.171100914478302E-2</v>
      </c>
      <c r="GI191" s="34">
        <v>-6.2408939003944397E-2</v>
      </c>
      <c r="GJ191" s="34">
        <v>-4.6711701899766922E-2</v>
      </c>
      <c r="GK191" s="34">
        <v>-6.8627811968326569E-2</v>
      </c>
      <c r="GL191" t="s">
        <v>832</v>
      </c>
      <c r="GM191" t="s">
        <v>843</v>
      </c>
      <c r="GN191" s="34">
        <v>0.62329649925231934</v>
      </c>
      <c r="GO191" t="s">
        <v>832</v>
      </c>
      <c r="GP191" t="s">
        <v>843</v>
      </c>
      <c r="GQ191" t="s">
        <v>843</v>
      </c>
      <c r="GR191" s="34">
        <v>6.5065540373325348E-2</v>
      </c>
      <c r="GS191" s="34">
        <v>6.5065540373325348E-2</v>
      </c>
      <c r="GT191" s="34">
        <v>6.0082942247390747E-2</v>
      </c>
      <c r="GU191" s="34">
        <v>6.9151431322097778E-2</v>
      </c>
      <c r="GV191" s="34">
        <v>8.2864642143249512E-2</v>
      </c>
      <c r="GW191" t="s">
        <v>832</v>
      </c>
      <c r="GX191" t="s">
        <v>843</v>
      </c>
      <c r="GY191" t="s">
        <v>843</v>
      </c>
      <c r="GZ191" t="s">
        <v>843</v>
      </c>
      <c r="HA191" t="s">
        <v>843</v>
      </c>
      <c r="HB191" t="s">
        <v>843</v>
      </c>
      <c r="HC191" t="s">
        <v>843</v>
      </c>
      <c r="HD191" t="s">
        <v>843</v>
      </c>
      <c r="HE191" t="s">
        <v>843</v>
      </c>
      <c r="HF191" t="s">
        <v>843</v>
      </c>
      <c r="HG191" t="s">
        <v>843</v>
      </c>
      <c r="HH191" s="34">
        <v>7935022</v>
      </c>
      <c r="HI191" s="34">
        <v>7917793</v>
      </c>
      <c r="HJ191" s="34">
        <v>7904269</v>
      </c>
      <c r="HK191" s="34">
        <v>7887463</v>
      </c>
      <c r="HL191" s="34">
        <v>7863395</v>
      </c>
      <c r="HM191" s="34">
        <v>7830944</v>
      </c>
      <c r="HN191" s="34">
        <v>7794792</v>
      </c>
      <c r="HO191" s="34">
        <v>7758174</v>
      </c>
      <c r="HP191" s="34">
        <v>7722794</v>
      </c>
      <c r="HQ191" s="34">
        <v>7688034</v>
      </c>
      <c r="HR191" s="34">
        <v>7653748</v>
      </c>
      <c r="HS191" s="34">
        <v>7620918</v>
      </c>
      <c r="HT191" s="34">
        <v>7591350</v>
      </c>
      <c r="HU191" s="34">
        <v>7566676</v>
      </c>
      <c r="HV191" s="34">
        <v>7543960</v>
      </c>
      <c r="HW191" s="34">
        <v>7519496</v>
      </c>
      <c r="HX191" s="34">
        <v>7493288</v>
      </c>
      <c r="HY191" s="34">
        <v>7464880</v>
      </c>
      <c r="HZ191" s="34">
        <v>7433818</v>
      </c>
      <c r="IA191" s="34">
        <v>7401056</v>
      </c>
      <c r="IB191" s="34">
        <v>7358005</v>
      </c>
      <c r="IC191" s="34">
        <v>7296769</v>
      </c>
      <c r="ID191" s="34">
        <v>7221365</v>
      </c>
      <c r="IE191" s="34">
        <v>7149077</v>
      </c>
      <c r="IF191" s="34">
        <v>7097028</v>
      </c>
      <c r="IG191" s="34">
        <v>7056385</v>
      </c>
      <c r="IH191" s="34">
        <v>7014413</v>
      </c>
      <c r="II191" s="34">
        <v>6971014</v>
      </c>
      <c r="IJ191" s="34">
        <v>6926165</v>
      </c>
      <c r="IK191" s="34">
        <v>6879958</v>
      </c>
      <c r="IL191" s="34">
        <v>6832604</v>
      </c>
      <c r="IM191" s="34">
        <v>6784260</v>
      </c>
      <c r="IN191" s="34">
        <v>6734876</v>
      </c>
      <c r="IO191" s="34">
        <v>6684595</v>
      </c>
      <c r="IP191" s="34">
        <v>6633549</v>
      </c>
      <c r="IQ191" s="34">
        <v>6581784</v>
      </c>
      <c r="IR191" s="34">
        <v>6529329</v>
      </c>
      <c r="IS191" s="34">
        <v>6476324</v>
      </c>
      <c r="IT191" s="34">
        <v>6422894</v>
      </c>
      <c r="IU191" s="34">
        <v>6369081</v>
      </c>
      <c r="IV191" s="34">
        <v>6315060</v>
      </c>
      <c r="IW191" s="34">
        <v>6260938</v>
      </c>
      <c r="IX191" s="34">
        <v>6206813</v>
      </c>
      <c r="IY191" s="34">
        <v>6152783</v>
      </c>
      <c r="IZ191" s="34">
        <v>6098809</v>
      </c>
      <c r="JA191" s="34">
        <v>6044880</v>
      </c>
      <c r="JB191" s="34">
        <v>5991145</v>
      </c>
      <c r="JC191" s="34">
        <v>5937644</v>
      </c>
      <c r="JD191" s="34">
        <v>5884256</v>
      </c>
      <c r="JE191" s="34">
        <v>5830980</v>
      </c>
      <c r="JF191" s="34">
        <v>5777806</v>
      </c>
      <c r="JG191" s="34">
        <v>5724755</v>
      </c>
      <c r="JH191" s="34">
        <v>5671738</v>
      </c>
      <c r="JI191" s="34">
        <v>5618575</v>
      </c>
      <c r="JJ191" s="34">
        <v>5565224</v>
      </c>
      <c r="JK191" s="34">
        <v>5511650</v>
      </c>
      <c r="JL191" s="34">
        <v>5457782</v>
      </c>
      <c r="JM191" s="34">
        <v>5403441</v>
      </c>
      <c r="JN191" s="34">
        <v>5348664</v>
      </c>
      <c r="JO191" s="34">
        <v>5293496</v>
      </c>
      <c r="JP191" s="34">
        <v>5237857</v>
      </c>
      <c r="JQ191" s="34">
        <v>5181775</v>
      </c>
      <c r="JR191" s="34">
        <v>5125318</v>
      </c>
      <c r="JS191" s="34">
        <v>5068528</v>
      </c>
      <c r="JT191" s="34">
        <v>5011434</v>
      </c>
      <c r="JU191" s="34">
        <v>4954111</v>
      </c>
      <c r="JV191" s="34">
        <v>4896670</v>
      </c>
      <c r="JW191" s="34">
        <v>4839237</v>
      </c>
      <c r="JX191" s="34">
        <v>4781934</v>
      </c>
      <c r="JY191" s="34">
        <v>4724788</v>
      </c>
      <c r="JZ191" s="34">
        <v>4667886</v>
      </c>
      <c r="KA191" s="34">
        <v>4611347</v>
      </c>
      <c r="KB191" s="34">
        <v>4555200</v>
      </c>
      <c r="KC191" s="34">
        <v>4499551</v>
      </c>
      <c r="KD191" s="34">
        <v>4444526</v>
      </c>
      <c r="KE191" s="34">
        <v>4390243</v>
      </c>
      <c r="KF191" s="34">
        <v>4336718</v>
      </c>
      <c r="KG191" s="34">
        <v>4283950</v>
      </c>
      <c r="KH191" s="34">
        <v>4231962</v>
      </c>
      <c r="KI191" s="34">
        <v>4180861</v>
      </c>
      <c r="KJ191" s="34">
        <v>4130636.9999999995</v>
      </c>
      <c r="KK191" s="34">
        <v>4081242</v>
      </c>
      <c r="KL191" s="34">
        <v>4032720</v>
      </c>
      <c r="KM191" s="34">
        <v>3985068</v>
      </c>
      <c r="KN191" s="34">
        <v>3938291</v>
      </c>
      <c r="KO191" s="34">
        <v>3892300</v>
      </c>
      <c r="KP191" s="34">
        <v>3847041</v>
      </c>
      <c r="KQ191" s="34">
        <v>3802534</v>
      </c>
      <c r="KR191" s="34">
        <v>3758800</v>
      </c>
      <c r="KS191" s="34">
        <v>3715681</v>
      </c>
      <c r="KT191" s="34">
        <v>3673067</v>
      </c>
      <c r="KU191" s="34">
        <v>3630954</v>
      </c>
      <c r="KV191" s="34">
        <v>3589253</v>
      </c>
      <c r="KW191" s="34">
        <v>3547930</v>
      </c>
      <c r="KX191" s="34">
        <v>3506950</v>
      </c>
      <c r="KY191" s="34">
        <v>3466260</v>
      </c>
      <c r="KZ191" s="34">
        <v>3425836</v>
      </c>
      <c r="LA191" s="34">
        <v>3385675</v>
      </c>
      <c r="LB191" s="34">
        <v>3345669</v>
      </c>
      <c r="LC191" s="34">
        <v>3305794</v>
      </c>
      <c r="LD191" s="34">
        <v>3266060</v>
      </c>
      <c r="LE191" t="s">
        <v>843</v>
      </c>
      <c r="LF191" t="s">
        <v>843</v>
      </c>
      <c r="LG191" t="s">
        <v>843</v>
      </c>
      <c r="LH191" s="34">
        <v>-3.1107119284570217E-3</v>
      </c>
      <c r="LI191" s="34">
        <v>-2.1736212074756622E-3</v>
      </c>
      <c r="LJ191" s="34">
        <v>-1.7095120856538415E-3</v>
      </c>
      <c r="LK191" s="34">
        <v>-2.1284564863890409E-3</v>
      </c>
      <c r="LL191" s="34">
        <v>-3.0560898594558239E-3</v>
      </c>
      <c r="LM191" s="34">
        <v>-4.1353823617100716E-3</v>
      </c>
      <c r="LN191" s="34">
        <v>-4.6272464096546173E-3</v>
      </c>
      <c r="LO191" s="34">
        <v>-4.7088209539651871E-3</v>
      </c>
      <c r="LP191" s="34">
        <v>-4.5707817189395428E-3</v>
      </c>
      <c r="LQ191" s="34">
        <v>-4.5111216604709625E-3</v>
      </c>
      <c r="LR191" s="34">
        <v>-4.4696317054331303E-3</v>
      </c>
      <c r="LS191" s="34">
        <v>-4.2986278422176838E-3</v>
      </c>
      <c r="LT191" s="34">
        <v>-3.8873937446624041E-3</v>
      </c>
      <c r="LU191" s="34">
        <v>-3.2555719371885061E-3</v>
      </c>
      <c r="LV191" s="34">
        <v>-3.0066261533647776E-3</v>
      </c>
      <c r="LW191" s="34">
        <v>-3.2481285743415356E-3</v>
      </c>
      <c r="LX191" s="34">
        <v>-3.4914279822260141E-3</v>
      </c>
      <c r="LY191" s="34">
        <v>-3.7983306683599949E-3</v>
      </c>
      <c r="LZ191" s="34">
        <v>-4.1697663255035877E-3</v>
      </c>
      <c r="MA191" s="34">
        <v>-4.4168969616293907E-3</v>
      </c>
      <c r="MB191" s="34">
        <v>-5.8338562957942486E-3</v>
      </c>
      <c r="MC191" s="34">
        <v>-8.3571886643767357E-3</v>
      </c>
      <c r="MD191" s="34">
        <v>-1.0387654416263103E-2</v>
      </c>
      <c r="ME191" s="34">
        <v>-1.0060735978186131E-2</v>
      </c>
      <c r="MF191" s="34">
        <v>-7.3071527294814587E-3</v>
      </c>
      <c r="MG191" s="34">
        <v>-5.743224173784256E-3</v>
      </c>
      <c r="MH191" s="34">
        <v>-5.9658484533429146E-3</v>
      </c>
      <c r="MI191" s="34">
        <v>-6.2063373625278473E-3</v>
      </c>
      <c r="MJ191" s="34">
        <v>-6.4544258639216423E-3</v>
      </c>
      <c r="MK191" s="34">
        <v>-6.6937217488884926E-3</v>
      </c>
      <c r="ML191" s="34">
        <v>-6.9066872820258141E-3</v>
      </c>
      <c r="MM191" s="34">
        <v>-7.1006370708346367E-3</v>
      </c>
      <c r="MN191" s="34">
        <v>-7.305824663490057E-3</v>
      </c>
      <c r="MO191" s="34">
        <v>-7.4937730096280575E-3</v>
      </c>
      <c r="MP191" s="34">
        <v>-7.6656700111925602E-3</v>
      </c>
      <c r="MQ191" s="34">
        <v>-7.8341215848922729E-3</v>
      </c>
      <c r="MR191" s="34">
        <v>-8.0016516149044037E-3</v>
      </c>
      <c r="MS191" s="34">
        <v>-8.1511158496141434E-3</v>
      </c>
      <c r="MT191" s="34">
        <v>-8.2842707633972168E-3</v>
      </c>
      <c r="MU191" s="34">
        <v>-8.4136053919792175E-3</v>
      </c>
      <c r="MV191" s="34">
        <v>-8.5179321467876434E-3</v>
      </c>
      <c r="MW191" s="34">
        <v>-8.607243187725544E-3</v>
      </c>
      <c r="MX191" s="34">
        <v>-8.6824540048837662E-3</v>
      </c>
      <c r="MY191" s="34">
        <v>-8.7430598214268684E-3</v>
      </c>
      <c r="MZ191" s="34">
        <v>-8.8109932839870453E-3</v>
      </c>
      <c r="NA191" s="34">
        <v>-8.8818734511733055E-3</v>
      </c>
      <c r="NB191" s="34">
        <v>-8.9290868490934372E-3</v>
      </c>
      <c r="NC191" s="34">
        <v>-8.970123715698719E-3</v>
      </c>
      <c r="ND191" s="34">
        <v>-9.0321125462651253E-3</v>
      </c>
      <c r="NE191" s="34">
        <v>-9.0952273458242416E-3</v>
      </c>
      <c r="NF191" s="34">
        <v>-9.1610560193657875E-3</v>
      </c>
      <c r="NG191" s="34">
        <v>-9.224272333085537E-3</v>
      </c>
      <c r="NH191" s="34">
        <v>-9.3041574582457542E-3</v>
      </c>
      <c r="NI191" s="34">
        <v>-9.417523629963398E-3</v>
      </c>
      <c r="NJ191" s="34">
        <v>-9.5408372581005096E-3</v>
      </c>
      <c r="NK191" s="34">
        <v>-9.6732014790177345E-3</v>
      </c>
      <c r="NL191" s="34">
        <v>-9.8215537145733833E-3</v>
      </c>
      <c r="NM191" s="34">
        <v>-1.000650692731142E-2</v>
      </c>
      <c r="NN191" s="34">
        <v>-1.0189162567257881E-2</v>
      </c>
      <c r="NO191" s="34">
        <v>-1.0367913171648979E-2</v>
      </c>
      <c r="NP191" s="34">
        <v>-1.0566451586782932E-2</v>
      </c>
      <c r="NQ191" s="34">
        <v>-1.0764783248305321E-2</v>
      </c>
      <c r="NR191" s="34">
        <v>-1.0955089703202248E-2</v>
      </c>
      <c r="NS191" s="34">
        <v>-1.1142131872475147E-2</v>
      </c>
      <c r="NT191" s="34">
        <v>-1.1328338645398617E-2</v>
      </c>
      <c r="NU191" s="34">
        <v>-1.1504365131258965E-2</v>
      </c>
      <c r="NV191" s="34">
        <v>-1.1662354692816734E-2</v>
      </c>
      <c r="NW191" s="34">
        <v>-1.1798318475484848E-2</v>
      </c>
      <c r="NX191" s="34">
        <v>-1.1911996640264988E-2</v>
      </c>
      <c r="NY191" s="34">
        <v>-1.2022375129163265E-2</v>
      </c>
      <c r="NZ191" s="34">
        <v>-1.2116399593651295E-2</v>
      </c>
      <c r="OA191" s="34">
        <v>-1.2186286970973015E-2</v>
      </c>
      <c r="OB191" s="34">
        <v>-1.225056778639555E-2</v>
      </c>
      <c r="OC191" s="34">
        <v>-1.2291823513805866E-2</v>
      </c>
      <c r="OD191" s="34">
        <v>-1.2304387055337429E-2</v>
      </c>
      <c r="OE191" s="34">
        <v>-1.2288647703826427E-2</v>
      </c>
      <c r="OF191" s="34">
        <v>-1.2266737408936024E-2</v>
      </c>
      <c r="OG191" s="34">
        <v>-1.2242360040545464E-2</v>
      </c>
      <c r="OH191" s="34">
        <v>-1.2209765613079071E-2</v>
      </c>
      <c r="OI191" s="34">
        <v>-1.2148508802056313E-2</v>
      </c>
      <c r="OJ191" s="34">
        <v>-1.2085573747754097E-2</v>
      </c>
      <c r="OK191" s="34">
        <v>-1.2030278332531452E-2</v>
      </c>
      <c r="OL191" s="34">
        <v>-1.1960268020629883E-2</v>
      </c>
      <c r="OM191" s="34">
        <v>-1.1886710301041603E-2</v>
      </c>
      <c r="ON191" s="34">
        <v>-1.1807503178715706E-2</v>
      </c>
      <c r="OO191" s="34">
        <v>-1.1746630072593689E-2</v>
      </c>
      <c r="OP191" s="34">
        <v>-1.1695961467921734E-2</v>
      </c>
      <c r="OQ191" s="34">
        <v>-1.163659431040287E-2</v>
      </c>
      <c r="OR191" s="34">
        <v>-1.1567928828299046E-2</v>
      </c>
      <c r="OS191" s="34">
        <v>-1.1537785641849041E-2</v>
      </c>
      <c r="OT191" s="34">
        <v>-1.1534964665770531E-2</v>
      </c>
      <c r="OU191" s="34">
        <v>-1.1531583964824677E-2</v>
      </c>
      <c r="OV191" s="34">
        <v>-1.1551320552825928E-2</v>
      </c>
      <c r="OW191" s="34">
        <v>-1.1579767800867558E-2</v>
      </c>
      <c r="OX191" s="34">
        <v>-1.1617621406912804E-2</v>
      </c>
      <c r="OY191" s="34">
        <v>-1.1670511215925217E-2</v>
      </c>
      <c r="OZ191" s="34">
        <v>-1.1730673722922802E-2</v>
      </c>
      <c r="PA191" s="34">
        <v>-1.1792234145104885E-2</v>
      </c>
      <c r="PB191" s="34">
        <v>-1.1886621825397015E-2</v>
      </c>
      <c r="PC191" s="34">
        <v>-1.1989987455308437E-2</v>
      </c>
      <c r="PD191" s="34">
        <v>-1.2092321179807186E-2</v>
      </c>
      <c r="PE191" t="s">
        <v>1300</v>
      </c>
      <c r="PF191" t="s">
        <v>843</v>
      </c>
      <c r="PG191" t="s">
        <v>843</v>
      </c>
      <c r="PH191" t="s">
        <v>843</v>
      </c>
      <c r="PI191" t="s">
        <v>843</v>
      </c>
      <c r="PJ191" t="s">
        <v>1300</v>
      </c>
      <c r="PK191" s="34">
        <v>0.48274171352386475</v>
      </c>
      <c r="PL191" s="34">
        <v>0.48248520493507385</v>
      </c>
      <c r="PM191" s="34">
        <v>0.48225989937782288</v>
      </c>
      <c r="PN191" s="34">
        <v>0.48214465379714966</v>
      </c>
      <c r="PO191" s="34">
        <v>0.48209711909294128</v>
      </c>
      <c r="PP191" s="34">
        <v>0.48197266459465027</v>
      </c>
      <c r="PQ191" s="34">
        <v>0.48176422715187073</v>
      </c>
      <c r="PR191" s="34">
        <v>0.48149344325065613</v>
      </c>
      <c r="PS191" s="34">
        <v>0.48123592138290405</v>
      </c>
      <c r="PT191" s="34">
        <v>0.48098030686378479</v>
      </c>
      <c r="PU191" s="34">
        <v>0.48071533441543579</v>
      </c>
      <c r="PV191" s="34">
        <v>0.48048135638237</v>
      </c>
      <c r="PW191" s="34">
        <v>0.48027545213699341</v>
      </c>
      <c r="PX191" s="34">
        <v>0.48007354140281677</v>
      </c>
      <c r="PY191" s="34">
        <v>0.47989636659622192</v>
      </c>
      <c r="PZ191" s="34">
        <v>0.47976219654083252</v>
      </c>
      <c r="QA191" s="34">
        <v>0.47964939475059509</v>
      </c>
      <c r="QB191" s="34">
        <v>0.47958627343177795</v>
      </c>
      <c r="QC191" s="34">
        <v>0.47956809401512146</v>
      </c>
      <c r="QD191" s="34">
        <v>0.47952115535736084</v>
      </c>
      <c r="QE191" s="34">
        <v>0.47938278317451477</v>
      </c>
      <c r="QF191" s="34">
        <v>0.47926828265190125</v>
      </c>
      <c r="QG191" s="34">
        <v>0.47930911183357239</v>
      </c>
      <c r="QH191" s="34">
        <v>0.4794466495513916</v>
      </c>
      <c r="QI191" s="34">
        <v>0.47959104180335999</v>
      </c>
      <c r="QJ191" s="34">
        <v>0.47972637414932251</v>
      </c>
      <c r="QK191" s="34">
        <v>0.47988191246986389</v>
      </c>
      <c r="QL191" s="34">
        <v>0.48005527257919312</v>
      </c>
      <c r="QM191" s="34">
        <v>0.48024642467498779</v>
      </c>
      <c r="QN191" s="34">
        <v>0.48045584559440613</v>
      </c>
      <c r="QO191" s="34">
        <v>0.4806818962097168</v>
      </c>
      <c r="QP191" s="34">
        <v>0.48092436790466309</v>
      </c>
      <c r="QQ191" s="34">
        <v>0.48118570446968079</v>
      </c>
      <c r="QR191" s="34">
        <v>0.4814649224281311</v>
      </c>
      <c r="QS191" s="34">
        <v>0.48175886273384094</v>
      </c>
      <c r="QT191" s="34">
        <v>0.48207065463066101</v>
      </c>
      <c r="QU191" s="34">
        <v>0.48239919543266296</v>
      </c>
      <c r="QV191" s="34">
        <v>0.48274114727973938</v>
      </c>
      <c r="QW191" s="34">
        <v>0.48309764266014099</v>
      </c>
      <c r="QX191" s="34">
        <v>0.48347273468971252</v>
      </c>
      <c r="QY191" s="34">
        <v>0.48386144638061523</v>
      </c>
      <c r="QZ191" s="34">
        <v>0.48425954580307007</v>
      </c>
      <c r="RA191" s="34">
        <v>0.48466756939888</v>
      </c>
      <c r="RB191" s="34">
        <v>0.48508456349372864</v>
      </c>
      <c r="RC191" s="34">
        <v>0.48550742864608765</v>
      </c>
      <c r="RD191" s="34">
        <v>0.48593223094940186</v>
      </c>
      <c r="RE191" s="34">
        <v>0.48635929822921753</v>
      </c>
      <c r="RF191" s="34">
        <v>0.48678836226463318</v>
      </c>
      <c r="RG191" s="34">
        <v>0.4872155487537384</v>
      </c>
      <c r="RH191" s="34">
        <v>0.48763757944107056</v>
      </c>
      <c r="RI191" s="34">
        <v>0.48805636167526245</v>
      </c>
      <c r="RJ191" s="34">
        <v>0.48847156763076782</v>
      </c>
      <c r="RK191" s="34">
        <v>0.48888134956359863</v>
      </c>
      <c r="RL191" s="34">
        <v>0.48928597569465637</v>
      </c>
      <c r="RM191" s="34">
        <v>0.48968398571014404</v>
      </c>
      <c r="RN191" s="34">
        <v>0.49007648229598999</v>
      </c>
      <c r="RO191" s="34">
        <v>0.49046555161476135</v>
      </c>
      <c r="RP191" s="34">
        <v>0.49084776639938354</v>
      </c>
      <c r="RQ191" s="34">
        <v>0.49122622609138489</v>
      </c>
      <c r="RR191" s="34">
        <v>0.49160328507423401</v>
      </c>
      <c r="RS191" s="34">
        <v>0.4919758141040802</v>
      </c>
      <c r="RT191" s="34">
        <v>0.4923480749130249</v>
      </c>
      <c r="RU191" s="34">
        <v>0.49272182583808899</v>
      </c>
      <c r="RV191" s="34">
        <v>0.49309483170509338</v>
      </c>
      <c r="RW191" s="34">
        <v>0.49346455931663513</v>
      </c>
      <c r="RX191" s="34">
        <v>0.49383169412612915</v>
      </c>
      <c r="RY191" s="34">
        <v>0.49419686198234558</v>
      </c>
      <c r="RZ191" s="34">
        <v>0.49456289410591125</v>
      </c>
      <c r="SA191" s="34">
        <v>0.49493008852005005</v>
      </c>
      <c r="SB191" s="34">
        <v>0.4952971339225769</v>
      </c>
      <c r="SC191" s="34">
        <v>0.49566763639450073</v>
      </c>
      <c r="SD191" s="34">
        <v>0.49603986740112305</v>
      </c>
      <c r="SE191" s="34">
        <v>0.49640959501266479</v>
      </c>
      <c r="SF191" s="34">
        <v>0.49678134918212891</v>
      </c>
      <c r="SG191" s="34">
        <v>0.49715536832809448</v>
      </c>
      <c r="SH191" s="34">
        <v>0.4975273609161377</v>
      </c>
      <c r="SI191" s="34">
        <v>0.49789726734161377</v>
      </c>
      <c r="SJ191" s="34">
        <v>0.49826306104660034</v>
      </c>
      <c r="SK191" s="34">
        <v>0.49862545728683472</v>
      </c>
      <c r="SL191" s="34">
        <v>0.49898740649223328</v>
      </c>
      <c r="SM191" s="34">
        <v>0.49934211373329163</v>
      </c>
      <c r="SN191" s="34">
        <v>0.49968883395195007</v>
      </c>
      <c r="SO191" s="34">
        <v>0.50002801418304443</v>
      </c>
      <c r="SP191" s="34">
        <v>0.50035935640335083</v>
      </c>
      <c r="SQ191" s="34">
        <v>0.50068217515945435</v>
      </c>
      <c r="SR191" s="34">
        <v>0.50099223852157593</v>
      </c>
      <c r="SS191" s="34">
        <v>0.50129073858261108</v>
      </c>
      <c r="ST191" s="34">
        <v>0.5015755295753479</v>
      </c>
      <c r="SU191" s="34">
        <v>0.50184154510498047</v>
      </c>
      <c r="SV191" s="34">
        <v>0.50209397077560425</v>
      </c>
      <c r="SW191" s="34">
        <v>0.50233250856399536</v>
      </c>
      <c r="SX191" s="34">
        <v>0.50255197286605835</v>
      </c>
      <c r="SY191" s="34">
        <v>0.50275170803070068</v>
      </c>
      <c r="SZ191" s="34">
        <v>0.5029301643371582</v>
      </c>
      <c r="TA191" s="34">
        <v>0.50308901071548462</v>
      </c>
      <c r="TB191" s="34">
        <v>0.50322997570037842</v>
      </c>
      <c r="TC191" s="34">
        <v>0.50335478782653809</v>
      </c>
      <c r="TD191" s="34">
        <v>0.50346088409423828</v>
      </c>
      <c r="TE191" s="34">
        <v>0.50354921817779541</v>
      </c>
      <c r="TF191" s="34">
        <v>0.50362485647201538</v>
      </c>
      <c r="TG191" s="34">
        <v>0.50369036197662354</v>
      </c>
      <c r="TH191" t="s">
        <v>843</v>
      </c>
      <c r="TI191" t="s">
        <v>843</v>
      </c>
      <c r="TJ191" t="s">
        <v>1300</v>
      </c>
      <c r="TK191" s="34">
        <v>0.68864163199547501</v>
      </c>
      <c r="TL191" s="34">
        <v>0.68662753076346306</v>
      </c>
      <c r="TM191" s="34">
        <v>0.68439343881094106</v>
      </c>
      <c r="TN191" s="34">
        <v>0.68264434330785506</v>
      </c>
      <c r="TO191" s="34">
        <v>0.68118107262709504</v>
      </c>
      <c r="TP191" s="34">
        <v>0.68029416376876095</v>
      </c>
      <c r="TQ191" s="34">
        <v>0.67993633954160304</v>
      </c>
      <c r="TR191" s="34">
        <v>0.67968216490117395</v>
      </c>
      <c r="TS191" s="34">
        <v>0.67959581726509899</v>
      </c>
      <c r="TT191" s="34">
        <v>0.679668125838925</v>
      </c>
      <c r="TU191" s="34">
        <v>0.67956890666057301</v>
      </c>
      <c r="TV191" s="34">
        <v>0.67902471335968206</v>
      </c>
      <c r="TW191" s="34">
        <v>0.67767483238652104</v>
      </c>
      <c r="TX191" s="34">
        <v>0.67423348602698796</v>
      </c>
      <c r="TY191" s="34">
        <v>0.66903443284428898</v>
      </c>
      <c r="TZ191" s="34">
        <v>0.66423161871487091</v>
      </c>
      <c r="UA191" s="34">
        <v>0.66139437053533801</v>
      </c>
      <c r="UB191" s="34">
        <v>0.65930919184233405</v>
      </c>
      <c r="UC191" s="34">
        <v>0.65683333920739007</v>
      </c>
      <c r="UD191" s="34">
        <v>0.65395179106547696</v>
      </c>
      <c r="UE191" s="34">
        <v>0.65125687270237509</v>
      </c>
      <c r="UF191" s="34">
        <v>0.65011278622858892</v>
      </c>
      <c r="UG191" s="34">
        <v>0.65006105839678097</v>
      </c>
      <c r="UH191" s="34">
        <v>0.64972895450202595</v>
      </c>
      <c r="UI191" s="34">
        <v>0.64785313287851809</v>
      </c>
      <c r="UJ191" s="34">
        <v>0.64502997250220706</v>
      </c>
      <c r="UK191" s="34">
        <v>0.64232740199875593</v>
      </c>
      <c r="UL191" s="34">
        <v>0.64021063795099498</v>
      </c>
      <c r="UM191" s="34">
        <v>0.63839397415452903</v>
      </c>
      <c r="UN191" s="34">
        <v>0.63673741636668302</v>
      </c>
      <c r="UO191" s="34">
        <v>0.63505458533818104</v>
      </c>
      <c r="UP191" s="34">
        <v>0.63321909832465106</v>
      </c>
      <c r="UQ191" s="34">
        <v>0.63153865045176805</v>
      </c>
      <c r="UR191" s="34">
        <v>0.62987485628335405</v>
      </c>
      <c r="US191" s="34">
        <v>0.62811000566966502</v>
      </c>
      <c r="UT191" s="34">
        <v>0.62640245969767006</v>
      </c>
      <c r="UU191" s="34">
        <v>0.62487806940039303</v>
      </c>
      <c r="UV191" s="34">
        <v>0.62288208381158194</v>
      </c>
      <c r="UW191" s="34">
        <v>0.62015090082445701</v>
      </c>
      <c r="UX191" s="34">
        <v>0.61698752143362601</v>
      </c>
      <c r="UY191" s="34">
        <v>0.61334080752993603</v>
      </c>
      <c r="UZ191" s="34">
        <v>0.60926270153130402</v>
      </c>
      <c r="VA191" s="34">
        <v>0.60502174022495403</v>
      </c>
      <c r="VB191" s="34">
        <v>0.60077797315458703</v>
      </c>
      <c r="VC191" s="34">
        <v>0.59664887029582303</v>
      </c>
      <c r="VD191" s="34">
        <v>0.59249389566045996</v>
      </c>
      <c r="VE191" s="34">
        <v>0.58858089730760998</v>
      </c>
      <c r="VF191" s="34">
        <v>0.58470632459608607</v>
      </c>
      <c r="VG191" s="34">
        <v>0.58047814371094697</v>
      </c>
      <c r="VH191" s="34">
        <v>0.57595820736464598</v>
      </c>
      <c r="VI191" s="34">
        <v>0.571365237946722</v>
      </c>
      <c r="VJ191" s="34">
        <v>0.56708418089507806</v>
      </c>
      <c r="VK191" s="34">
        <v>0.56284563920265696</v>
      </c>
      <c r="VL191" s="34">
        <v>0.55863483546674797</v>
      </c>
      <c r="VM191" s="34">
        <v>0.55495183616614907</v>
      </c>
      <c r="VN191" s="34">
        <v>0.55178158990501902</v>
      </c>
      <c r="VO191" s="34">
        <v>0.54881731707287995</v>
      </c>
      <c r="VP191" s="34">
        <v>0.54635115416721003</v>
      </c>
      <c r="VQ191" s="34">
        <v>0.54408478976387498</v>
      </c>
      <c r="VR191" s="34">
        <v>0.54184162980382</v>
      </c>
      <c r="VS191" s="34">
        <v>0.53958374579527502</v>
      </c>
      <c r="VT191" s="34">
        <v>0.53732017863764592</v>
      </c>
      <c r="VU191" s="34">
        <v>0.53561042803689707</v>
      </c>
      <c r="VV191" s="34">
        <v>0.53603166442012407</v>
      </c>
      <c r="VW191" s="34">
        <v>0.53793919444406502</v>
      </c>
      <c r="VX191" s="34">
        <v>0.53892666111033793</v>
      </c>
      <c r="VY191" s="34">
        <v>0.53863544000310393</v>
      </c>
      <c r="VZ191" s="34">
        <v>0.53768899931952097</v>
      </c>
      <c r="WA191" s="34">
        <v>0.53681277667286698</v>
      </c>
      <c r="WB191" s="34">
        <v>0.53677408772352198</v>
      </c>
      <c r="WC191" s="34">
        <v>0.53780447937246101</v>
      </c>
      <c r="WD191" s="34">
        <v>0.53945630859526406</v>
      </c>
      <c r="WE191" s="34">
        <v>0.54124522070982406</v>
      </c>
      <c r="WF191" s="34">
        <v>0.54247874315445499</v>
      </c>
      <c r="WG191" s="34">
        <v>0.54315043458510093</v>
      </c>
      <c r="WH191" s="34">
        <v>0.54326896521091905</v>
      </c>
      <c r="WI191" s="34">
        <v>0.542896379243474</v>
      </c>
      <c r="WJ191" s="34">
        <v>0.54213056383354596</v>
      </c>
      <c r="WK191" s="34">
        <v>0.54109542348152306</v>
      </c>
      <c r="WL191" s="34">
        <v>0.53984741420487303</v>
      </c>
      <c r="WM191" s="34">
        <v>0.53831479260946902</v>
      </c>
      <c r="WN191" s="34">
        <v>0.53669887744956102</v>
      </c>
      <c r="WO191" s="34">
        <v>0.53491544975656002</v>
      </c>
      <c r="WP191" s="34">
        <v>0.53297722899584099</v>
      </c>
      <c r="WQ191" s="34">
        <v>0.530856217945324</v>
      </c>
      <c r="WR191" s="34">
        <v>0.52860198340312903</v>
      </c>
      <c r="WS191" s="34">
        <v>0.52638553548226596</v>
      </c>
      <c r="WT191" s="34">
        <v>0.52418394210070707</v>
      </c>
      <c r="WU191" s="34">
        <v>0.52204460493303795</v>
      </c>
      <c r="WV191" s="34">
        <v>0.52000602312200594</v>
      </c>
      <c r="WW191" s="34">
        <v>0.51808202790746793</v>
      </c>
      <c r="WX191" s="34">
        <v>0.51628339049690697</v>
      </c>
      <c r="WY191" s="34">
        <v>0.51465130562664396</v>
      </c>
      <c r="WZ191" s="34">
        <v>0.513208619280625</v>
      </c>
      <c r="XA191" s="34">
        <v>0.51196060508980701</v>
      </c>
      <c r="XB191" s="34">
        <v>0.51085701723802901</v>
      </c>
      <c r="XC191" s="34">
        <v>0.50984927474636799</v>
      </c>
      <c r="XD191" s="34">
        <v>0.50897184593498301</v>
      </c>
      <c r="XE191" s="34">
        <v>0.50820882161385394</v>
      </c>
      <c r="XF191" s="34">
        <v>0.50753298602393304</v>
      </c>
      <c r="XG191" s="34">
        <v>0.50691919315627998</v>
      </c>
      <c r="XH191" t="s">
        <v>843</v>
      </c>
      <c r="XI191" t="s">
        <v>1300</v>
      </c>
      <c r="XJ191" s="34">
        <v>0.62254647813200803</v>
      </c>
      <c r="XK191" s="34">
        <v>0.62192282483750094</v>
      </c>
      <c r="XL191" s="34">
        <v>0.62128930716359099</v>
      </c>
      <c r="XM191" s="34">
        <v>0.62119644808476404</v>
      </c>
      <c r="XN191" s="34">
        <v>0.62118649903677103</v>
      </c>
      <c r="XO191" s="34">
        <v>0.62116559638276003</v>
      </c>
      <c r="XP191" s="34">
        <v>0.620845021961139</v>
      </c>
      <c r="XQ191" s="34">
        <v>0.61974853876698299</v>
      </c>
      <c r="XR191" s="34">
        <v>0.61778133665095802</v>
      </c>
      <c r="XS191" s="34">
        <v>0.61486085943032598</v>
      </c>
      <c r="XT191" s="34">
        <v>0.61140256960363903</v>
      </c>
      <c r="XU191" s="34">
        <v>0.60892332072570998</v>
      </c>
      <c r="XV191" s="34">
        <v>0.60635226977759404</v>
      </c>
      <c r="XW191" s="34">
        <v>0.60190053082096595</v>
      </c>
      <c r="XX191" s="34">
        <v>0.59682911892427803</v>
      </c>
      <c r="XY191" s="34">
        <v>0.59305796558705504</v>
      </c>
      <c r="XZ191" s="34">
        <v>0.59104321093757495</v>
      </c>
      <c r="YA191" s="34">
        <v>0.59030908735304499</v>
      </c>
      <c r="YB191" s="34">
        <v>0.58983714694118095</v>
      </c>
      <c r="YC191" s="34">
        <v>0.58842167850247795</v>
      </c>
      <c r="YD191" s="34">
        <v>0.58647728470402494</v>
      </c>
      <c r="YE191" s="34">
        <v>0.58521419447526701</v>
      </c>
      <c r="YF191" s="34">
        <v>0.58465943871695703</v>
      </c>
      <c r="YG191" s="34">
        <v>0.58374931363512506</v>
      </c>
      <c r="YH191" s="34">
        <v>0.58167894939113607</v>
      </c>
      <c r="YI191" s="34">
        <v>0.57884416587559795</v>
      </c>
      <c r="YJ191" s="34">
        <v>0.57613006418854606</v>
      </c>
      <c r="YK191" s="34">
        <v>0.57374046112520094</v>
      </c>
      <c r="YL191" s="34">
        <v>0.57145981939500401</v>
      </c>
      <c r="YM191" s="34">
        <v>0.56910982820608602</v>
      </c>
      <c r="YN191" s="34">
        <v>0.56691438578907805</v>
      </c>
      <c r="YO191" s="34">
        <v>0.56496987143771005</v>
      </c>
      <c r="YP191" s="34">
        <v>0.56268303974713096</v>
      </c>
      <c r="YQ191" s="34">
        <v>0.559810322077128</v>
      </c>
      <c r="YR191" s="34">
        <v>0.55666054475515303</v>
      </c>
      <c r="YS191" s="34">
        <v>0.55316571060629505</v>
      </c>
      <c r="YT191" s="34">
        <v>0.549301467271752</v>
      </c>
      <c r="YU191" s="34">
        <v>0.54535500807595394</v>
      </c>
      <c r="YV191" s="34">
        <v>0.54147172598520199</v>
      </c>
      <c r="YW191" s="34">
        <v>0.53775866565364805</v>
      </c>
      <c r="YX191" s="34">
        <v>0.53403886898936792</v>
      </c>
      <c r="YY191" s="34">
        <v>0.53055860000530297</v>
      </c>
      <c r="YZ191" s="34">
        <v>0.52710574066801597</v>
      </c>
      <c r="ZA191" s="34">
        <v>0.52323948366129602</v>
      </c>
      <c r="ZB191" s="34">
        <v>0.51901264656755108</v>
      </c>
      <c r="ZC191" s="34">
        <v>0.51466579981736604</v>
      </c>
      <c r="ZD191" s="34">
        <v>0.51059455246033902</v>
      </c>
      <c r="ZE191" s="34">
        <v>0.50648531639822103</v>
      </c>
      <c r="ZF191" s="34">
        <v>0.50231754022938502</v>
      </c>
      <c r="ZG191" s="34">
        <v>0.498612111395693</v>
      </c>
      <c r="ZH191" s="34">
        <v>0.49533300356571303</v>
      </c>
      <c r="ZI191" s="34">
        <v>0.49214560273758401</v>
      </c>
      <c r="ZJ191" s="34">
        <v>0.48933836506552303</v>
      </c>
      <c r="ZK191" s="34">
        <v>0.486639985526581</v>
      </c>
      <c r="ZL191" s="34">
        <v>0.48388775401383199</v>
      </c>
      <c r="ZM191" s="34">
        <v>0.481071911315123</v>
      </c>
      <c r="ZN191" s="34">
        <v>0.47820382695789498</v>
      </c>
      <c r="ZO191" s="34">
        <v>0.47585293557818703</v>
      </c>
      <c r="ZP191" s="34">
        <v>0.47560227417516998</v>
      </c>
      <c r="ZQ191" s="34">
        <v>0.47680077589555198</v>
      </c>
      <c r="ZR191" s="34">
        <v>0.47709511733520005</v>
      </c>
      <c r="ZS191" s="34">
        <v>0.47617375090328601</v>
      </c>
      <c r="ZT191" s="34">
        <v>0.47467722731323497</v>
      </c>
      <c r="ZU191" s="34">
        <v>0.47332371449856803</v>
      </c>
      <c r="ZV191" s="34">
        <v>0.47287467747501799</v>
      </c>
      <c r="ZW191" s="34">
        <v>0.473567709726326</v>
      </c>
      <c r="ZX191" s="34">
        <v>0.47497748469878504</v>
      </c>
      <c r="ZY191" s="34">
        <v>0.47664445862023297</v>
      </c>
      <c r="ZZ191" s="34">
        <v>0.47787636528195099</v>
      </c>
      <c r="AAA191" s="34">
        <v>0.47865888148408797</v>
      </c>
      <c r="AAB191" s="34">
        <v>0.47902112433765504</v>
      </c>
      <c r="AAC191" s="34">
        <v>0.479008033985728</v>
      </c>
      <c r="AAD191" s="34">
        <v>0.47866553843239201</v>
      </c>
      <c r="AAE191" s="34">
        <v>0.47810453510856199</v>
      </c>
      <c r="AAF191" s="34">
        <v>0.47739179865391695</v>
      </c>
      <c r="AAG191" s="34">
        <v>0.47641217996500201</v>
      </c>
      <c r="AAH191" s="34">
        <v>0.47533318975317301</v>
      </c>
      <c r="AAI191" s="34">
        <v>0.47408530980925201</v>
      </c>
      <c r="AAJ191" s="34">
        <v>0.47266060903436902</v>
      </c>
      <c r="AAK191" s="34">
        <v>0.47102606377011802</v>
      </c>
      <c r="AAL191" s="34">
        <v>0.46922460143556599</v>
      </c>
      <c r="AAM191" s="34">
        <v>0.46741825160086103</v>
      </c>
      <c r="AAN191" s="34">
        <v>0.465612233726587</v>
      </c>
      <c r="AAO191" s="34">
        <v>0.46385783128418401</v>
      </c>
      <c r="AAP191" s="34">
        <v>0.46214480623001303</v>
      </c>
      <c r="AAQ191" s="34">
        <v>0.46047619659327405</v>
      </c>
      <c r="AAR191" s="34">
        <v>0.45888626363921503</v>
      </c>
      <c r="AAS191" s="34">
        <v>0.45738466209436401</v>
      </c>
      <c r="AAT191" s="34">
        <v>0.45599519208194006</v>
      </c>
      <c r="AAU191" s="34">
        <v>0.45474584605083201</v>
      </c>
      <c r="AAV191" s="34">
        <v>0.45361682757216198</v>
      </c>
      <c r="AAW191" s="34">
        <v>0.45257768997105302</v>
      </c>
      <c r="AAX191" s="34">
        <v>0.45165714820644504</v>
      </c>
      <c r="AAY191" s="34">
        <v>0.45082998407944702</v>
      </c>
      <c r="AAZ191" s="34">
        <v>0.45008177332414595</v>
      </c>
      <c r="ABA191" s="34">
        <v>0.44939928779155502</v>
      </c>
      <c r="ABB191" s="34">
        <v>0.448768563352128</v>
      </c>
      <c r="ABC191" s="34">
        <v>0.44816933819243404</v>
      </c>
      <c r="ABD191" s="34">
        <v>0.44758985422646397</v>
      </c>
      <c r="ABE191" s="34">
        <v>0.44704539968310203</v>
      </c>
      <c r="ABF191" s="34">
        <v>0.446479091014862</v>
      </c>
      <c r="ABG191" t="s">
        <v>843</v>
      </c>
      <c r="ABH191" t="s">
        <v>843</v>
      </c>
      <c r="ABI191" t="s">
        <v>1300</v>
      </c>
      <c r="ABJ191" s="34">
        <v>0.62239884149029501</v>
      </c>
      <c r="ABK191" s="34">
        <v>0.620804584004369</v>
      </c>
      <c r="ABL191" s="34">
        <v>0.61894551026448608</v>
      </c>
      <c r="ABM191" s="34">
        <v>0.61777018795523997</v>
      </c>
      <c r="ABN191" s="34">
        <v>0.61743315816089295</v>
      </c>
      <c r="ABO191" s="34">
        <v>0.61797319710114107</v>
      </c>
      <c r="ABP191" s="34">
        <v>0.61878948269495093</v>
      </c>
      <c r="ABQ191" s="34">
        <v>0.61993170042332102</v>
      </c>
      <c r="ABR191" s="34">
        <v>0.62127625053834201</v>
      </c>
      <c r="ABS191" s="34">
        <v>0.62227439275929397</v>
      </c>
      <c r="ABT191" s="34">
        <v>0.62260498891490901</v>
      </c>
      <c r="ABU191" s="34">
        <v>0.62226298575427597</v>
      </c>
      <c r="ABV191" s="34">
        <v>0.62108028355169298</v>
      </c>
      <c r="ABW191" s="34">
        <v>0.61919564278922701</v>
      </c>
      <c r="ABX191" s="34">
        <v>0.61658591774081506</v>
      </c>
      <c r="ABY191" s="34">
        <v>0.61368773917826402</v>
      </c>
      <c r="ABZ191" s="34">
        <v>0.61187411987901696</v>
      </c>
      <c r="ACA191" s="34">
        <v>0.60999801738273096</v>
      </c>
      <c r="ACB191" s="34">
        <v>0.60626376647908198</v>
      </c>
      <c r="ACC191" s="34">
        <v>0.60172309206436803</v>
      </c>
      <c r="ACD191" s="34">
        <v>0.59885231111233994</v>
      </c>
      <c r="ACE191" s="34">
        <v>0.59887921619001605</v>
      </c>
      <c r="ACF191" s="34">
        <v>0.60066679909776099</v>
      </c>
      <c r="ACG191" s="34">
        <v>0.60193285104726502</v>
      </c>
      <c r="ACH191" s="34">
        <v>0.60086648952677701</v>
      </c>
      <c r="ACI191" s="34">
        <v>0.59786261647165095</v>
      </c>
      <c r="ACJ191" s="34">
        <v>0.59426921438264202</v>
      </c>
      <c r="ACK191" s="34">
        <v>0.59093451762788907</v>
      </c>
      <c r="ACL191" s="34">
        <v>0.58813802443343499</v>
      </c>
      <c r="ACM191" s="34">
        <v>0.58578449274076294</v>
      </c>
      <c r="ACN191" s="34">
        <v>0.58359850797733903</v>
      </c>
      <c r="ACO191" s="34">
        <v>0.58152060799556604</v>
      </c>
      <c r="ACP191" s="34">
        <v>0.57974088906759402</v>
      </c>
      <c r="ACQ191" s="34">
        <v>0.57803012583635405</v>
      </c>
      <c r="ACR191" s="34">
        <v>0.57620905491163199</v>
      </c>
      <c r="ACS191" s="34">
        <v>0.57451265686380304</v>
      </c>
      <c r="ACT191" s="34">
        <v>0.57303752039451505</v>
      </c>
      <c r="ACU191" s="34">
        <v>0.571188333753196</v>
      </c>
      <c r="ACV191" s="34">
        <v>0.56872641834039295</v>
      </c>
      <c r="ACW191" s="34">
        <v>0.56596516828722998</v>
      </c>
      <c r="ACX191" s="34">
        <v>0.56282458123913304</v>
      </c>
      <c r="ACY191" s="34">
        <v>0.55926763689402403</v>
      </c>
      <c r="ACZ191" s="34">
        <v>0.55558348185965001</v>
      </c>
      <c r="ADA191" s="34">
        <v>0.55191748189396594</v>
      </c>
      <c r="ADB191" s="34">
        <v>0.54838149546903303</v>
      </c>
      <c r="ADC191" s="34">
        <v>0.54481503354905303</v>
      </c>
      <c r="ADD191" s="34">
        <v>0.54146110634945399</v>
      </c>
      <c r="ADE191" s="34">
        <v>0.538109391536441</v>
      </c>
      <c r="ADF191" s="34">
        <v>0.53433756111222896</v>
      </c>
      <c r="ADG191" s="34">
        <v>0.53019565580705608</v>
      </c>
      <c r="ADH191" s="34">
        <v>0.52592714258664996</v>
      </c>
      <c r="ADI191" s="34">
        <v>0.521939541517497</v>
      </c>
      <c r="ADJ191" s="34">
        <v>0.51792854324371096</v>
      </c>
      <c r="ADK191" s="34">
        <v>0.513882566853467</v>
      </c>
      <c r="ADL191" s="34">
        <v>0.51032865077206702</v>
      </c>
      <c r="ADM191" s="34">
        <v>0.507231863416581</v>
      </c>
      <c r="ADN191" s="34">
        <v>0.50426542359748194</v>
      </c>
      <c r="ADO191" s="34">
        <v>0.50173061001955899</v>
      </c>
      <c r="ADP191" s="34">
        <v>0.49933689054529401</v>
      </c>
      <c r="ADQ191" s="34">
        <v>0.49691281527368703</v>
      </c>
      <c r="ADR191" s="34">
        <v>0.494453361365154</v>
      </c>
      <c r="ADS191" s="34">
        <v>0.49196303312697198</v>
      </c>
      <c r="ADT191" s="34">
        <v>0.49000105847101205</v>
      </c>
      <c r="ADU191" s="34">
        <v>0.490179298605039</v>
      </c>
      <c r="ADV191" s="34">
        <v>0.49183791424150397</v>
      </c>
      <c r="ADW191" s="34">
        <v>0.492558402506524</v>
      </c>
      <c r="ADX191" s="34">
        <v>0.49201048876072906</v>
      </c>
      <c r="ADY191" s="34">
        <v>0.49084669752690402</v>
      </c>
      <c r="ADZ191" s="34">
        <v>0.48979351134849503</v>
      </c>
      <c r="AEA191" s="34">
        <v>0.48963122680120497</v>
      </c>
      <c r="AEB191" s="34">
        <v>0.49060463344648902</v>
      </c>
      <c r="AEC191" s="34">
        <v>0.49227292022559604</v>
      </c>
      <c r="AED191" s="34">
        <v>0.49416814912976903</v>
      </c>
      <c r="AEE191" s="34">
        <v>0.49557361340871703</v>
      </c>
      <c r="AEF191" s="34">
        <v>0.49646244656208</v>
      </c>
      <c r="AEG191" s="34">
        <v>0.49685717816271002</v>
      </c>
      <c r="AEH191" s="34">
        <v>0.49681291243747</v>
      </c>
      <c r="AEI191" s="34">
        <v>0.496378751341781</v>
      </c>
      <c r="AEJ191" s="34">
        <v>0.49567665017746498</v>
      </c>
      <c r="AEK191" s="34">
        <v>0.49477667399131398</v>
      </c>
      <c r="AEL191" s="34">
        <v>0.49357302517747298</v>
      </c>
      <c r="AEM191" s="34">
        <v>0.492247458004206</v>
      </c>
      <c r="AEN191" s="34">
        <v>0.49072059419937503</v>
      </c>
      <c r="AEO191" s="34">
        <v>0.48898789180008995</v>
      </c>
      <c r="AEP191" s="34">
        <v>0.48702654108426002</v>
      </c>
      <c r="AEQ191" s="34">
        <v>0.48489260848341603</v>
      </c>
      <c r="AER191" s="34">
        <v>0.48275460506469697</v>
      </c>
      <c r="AES191" s="34">
        <v>0.480619697367558</v>
      </c>
      <c r="AET191" s="34">
        <v>0.47854135342946597</v>
      </c>
      <c r="AEU191" s="34">
        <v>0.47652799042759597</v>
      </c>
      <c r="AEV191" s="34">
        <v>0.47458744967080596</v>
      </c>
      <c r="AEW191" s="34">
        <v>0.47275076016512996</v>
      </c>
      <c r="AEX191" s="34">
        <v>0.47104112317505603</v>
      </c>
      <c r="AEY191" s="34">
        <v>0.46949255896995701</v>
      </c>
      <c r="AEZ191" s="34">
        <v>0.46812023722604601</v>
      </c>
      <c r="AFA191" s="34">
        <v>0.46689580889837901</v>
      </c>
      <c r="AFB191" s="34">
        <v>0.46579302103194697</v>
      </c>
      <c r="AFC191" s="34">
        <v>0.46483145382109198</v>
      </c>
      <c r="AFD191" s="34">
        <v>0.463992702206943</v>
      </c>
      <c r="AFE191" s="34">
        <v>0.46326480113400897</v>
      </c>
      <c r="AFF191" s="34">
        <v>0.46262469152434399</v>
      </c>
      <c r="AFG191" t="s">
        <v>843</v>
      </c>
      <c r="AFH191" t="s">
        <v>843</v>
      </c>
      <c r="AFI191" s="34">
        <v>0.64132999999999996</v>
      </c>
      <c r="AFJ191" s="34">
        <v>0.63863999999999999</v>
      </c>
      <c r="AFK191" s="34">
        <v>0.63671</v>
      </c>
      <c r="AFL191" s="34">
        <v>0.63552999999999993</v>
      </c>
      <c r="AFM191" s="34">
        <v>0.63888</v>
      </c>
      <c r="AFN191" s="34">
        <v>0.63209000000000004</v>
      </c>
      <c r="AFO191" s="34">
        <v>0.61514999999999997</v>
      </c>
      <c r="AFP191" s="34">
        <v>0.60516999999999999</v>
      </c>
      <c r="AFQ191" s="34">
        <v>0.61431999999999998</v>
      </c>
      <c r="AFR191" s="34">
        <v>0.62197000000000002</v>
      </c>
      <c r="AFS191" s="34">
        <v>0.63324999999999998</v>
      </c>
      <c r="AFT191" s="34">
        <v>0.63976999999999995</v>
      </c>
      <c r="AFU191" s="34">
        <v>0.64244000000000001</v>
      </c>
      <c r="AFV191" s="34">
        <v>0.66111000000000009</v>
      </c>
      <c r="AFW191" s="34">
        <v>0.67125000000000001</v>
      </c>
      <c r="AFX191" s="34">
        <v>0.68196000000000001</v>
      </c>
      <c r="AFY191" s="34">
        <v>0.68400000000000005</v>
      </c>
      <c r="AFZ191" s="34">
        <v>0.67962999999999996</v>
      </c>
      <c r="AGA191" s="34">
        <v>0.69992999999999994</v>
      </c>
      <c r="AGB191" t="s">
        <v>843</v>
      </c>
      <c r="AGC191" t="s">
        <v>843</v>
      </c>
      <c r="AGD191" t="s">
        <v>843</v>
      </c>
      <c r="AGE191" t="s">
        <v>843</v>
      </c>
      <c r="AGF191" s="34">
        <v>2.9431797564029694E-2</v>
      </c>
      <c r="AGG191" t="s">
        <v>843</v>
      </c>
      <c r="AGH191" t="s">
        <v>843</v>
      </c>
      <c r="AGI191" t="s">
        <v>843</v>
      </c>
      <c r="AGJ191" t="s">
        <v>843</v>
      </c>
      <c r="AGK191" t="s">
        <v>843</v>
      </c>
      <c r="AGL191" t="s">
        <v>843</v>
      </c>
      <c r="AGM191" t="s">
        <v>843</v>
      </c>
      <c r="AGN191" t="s">
        <v>843</v>
      </c>
      <c r="AGO191" s="34">
        <v>0.35</v>
      </c>
      <c r="AGP191" s="34">
        <v>2020</v>
      </c>
      <c r="AGQ191" t="s">
        <v>832</v>
      </c>
      <c r="AGR191" t="s">
        <v>843</v>
      </c>
      <c r="AGS191" s="34">
        <v>1.6E-2</v>
      </c>
      <c r="AGT191" s="34">
        <v>2020</v>
      </c>
      <c r="AGU191" t="s">
        <v>832</v>
      </c>
      <c r="AGV191" t="s">
        <v>843</v>
      </c>
      <c r="AGW191" s="34">
        <v>2.7999999999999997E-2</v>
      </c>
      <c r="AGX191" s="34">
        <v>2020</v>
      </c>
      <c r="AGY191" t="s">
        <v>832</v>
      </c>
      <c r="AGZ191" t="s">
        <v>843</v>
      </c>
      <c r="AHA191" s="34">
        <v>0.10099999999999999</v>
      </c>
      <c r="AHB191" s="34">
        <v>2020</v>
      </c>
      <c r="AHC191" t="s">
        <v>832</v>
      </c>
      <c r="AHD191" t="s">
        <v>843</v>
      </c>
      <c r="AHE191" s="34">
        <v>0.21199999999999999</v>
      </c>
      <c r="AHF191" s="34">
        <v>2020</v>
      </c>
      <c r="AHG191" t="s">
        <v>832</v>
      </c>
      <c r="AHH191" t="s">
        <v>843</v>
      </c>
      <c r="AHI191" t="s">
        <v>830</v>
      </c>
      <c r="AHJ191" s="34">
        <v>0.18579009175300598</v>
      </c>
      <c r="AHK191" s="34">
        <v>0.1977991908788681</v>
      </c>
      <c r="AHL191" s="34">
        <v>0.19252732396125793</v>
      </c>
      <c r="AHM191" s="34">
        <v>0.20134149491786957</v>
      </c>
      <c r="AHN191" s="34">
        <v>0.2324511706829071</v>
      </c>
      <c r="AHO191" t="s">
        <v>843</v>
      </c>
      <c r="AHP191" s="34">
        <v>0.19233411550521851</v>
      </c>
      <c r="AHQ191" s="34">
        <v>0.19513718783855438</v>
      </c>
      <c r="AHR191" s="34">
        <v>0.19110095500946045</v>
      </c>
      <c r="AHS191" s="34">
        <v>0.20835332572460175</v>
      </c>
      <c r="AHT191" s="34">
        <v>0.22514070570468903</v>
      </c>
      <c r="AHU191" t="s">
        <v>843</v>
      </c>
      <c r="AHV191" s="34">
        <v>0.18255254626274109</v>
      </c>
      <c r="AHW191" s="34">
        <v>0.19259564578533173</v>
      </c>
      <c r="AHX191" s="34">
        <v>0.18208566308021545</v>
      </c>
      <c r="AHY191" s="34">
        <v>0.18854567408561707</v>
      </c>
      <c r="AHZ191" s="34">
        <v>0.2246478796005249</v>
      </c>
      <c r="AIA191" t="s">
        <v>832</v>
      </c>
      <c r="AIB191" t="s">
        <v>843</v>
      </c>
      <c r="AIC191" s="34">
        <v>0.18256179988384247</v>
      </c>
      <c r="AID191" s="34">
        <v>0.19260658323764801</v>
      </c>
      <c r="AIE191" s="34">
        <v>0.18210142850875854</v>
      </c>
      <c r="AIF191" s="34">
        <v>0.18857620656490326</v>
      </c>
      <c r="AIG191" s="34">
        <v>0.22479619085788727</v>
      </c>
      <c r="AIH191" t="s">
        <v>924</v>
      </c>
      <c r="AII191" t="s">
        <v>843</v>
      </c>
      <c r="AIJ191" s="34">
        <v>0.19956550002098083</v>
      </c>
      <c r="AIK191" s="34">
        <v>0.20512132346630096</v>
      </c>
      <c r="AIL191" s="34">
        <v>0.19317400455474854</v>
      </c>
      <c r="AIM191" s="34">
        <v>0.20815201103687286</v>
      </c>
      <c r="AIN191" s="34">
        <v>0.2508699893951416</v>
      </c>
      <c r="AIO191" t="s">
        <v>1607</v>
      </c>
      <c r="AIP191" s="34">
        <v>0.25702667236328125</v>
      </c>
      <c r="AIQ191" t="s">
        <v>843</v>
      </c>
      <c r="AIR191" s="34">
        <v>0.24658999999999998</v>
      </c>
      <c r="AIS191" s="34">
        <v>0.24963999999999997</v>
      </c>
      <c r="AIT191" s="34">
        <v>0.25390000000000001</v>
      </c>
      <c r="AIU191" s="34">
        <v>0.25956000000000001</v>
      </c>
      <c r="AIV191" s="34">
        <v>0.26254</v>
      </c>
      <c r="AIW191" s="34">
        <v>0.26993</v>
      </c>
      <c r="AIX191" t="s">
        <v>843</v>
      </c>
      <c r="AIY191" s="34">
        <v>0.02</v>
      </c>
      <c r="AIZ191" s="34">
        <v>0.03</v>
      </c>
      <c r="AJA191" s="34">
        <v>4.4999999999999998E-2</v>
      </c>
      <c r="AJB191" s="34">
        <v>4.0469999999999999E-2</v>
      </c>
      <c r="AJC191" s="34">
        <v>3.9830000000000004E-2</v>
      </c>
      <c r="AJD191" s="34">
        <v>0.04</v>
      </c>
      <c r="AJE191" t="s">
        <v>843</v>
      </c>
      <c r="AJF191" s="34">
        <v>3.73113714158535E-2</v>
      </c>
      <c r="AJG191" s="34">
        <v>2.8281733393669128E-2</v>
      </c>
      <c r="AJH191" s="34">
        <v>1.8797425553202629E-2</v>
      </c>
      <c r="AJI191" s="34">
        <v>3.0975565314292908E-2</v>
      </c>
      <c r="AJJ191" s="34">
        <v>4.1141942143440247E-2</v>
      </c>
      <c r="AJK191" t="s">
        <v>830</v>
      </c>
      <c r="AJL191" t="s">
        <v>843</v>
      </c>
      <c r="AJM191" t="s">
        <v>843</v>
      </c>
      <c r="AJN191" s="34">
        <v>2.9986459761857986E-2</v>
      </c>
      <c r="AJO191" s="34">
        <v>2.0286615937948227E-2</v>
      </c>
      <c r="AJP191" s="34">
        <v>2.563791535794735E-2</v>
      </c>
      <c r="AJQ191" s="34">
        <v>3.4470401704311371E-2</v>
      </c>
      <c r="AJR191" s="34">
        <v>2.2264774888753891E-2</v>
      </c>
      <c r="AJS191" t="s">
        <v>832</v>
      </c>
      <c r="AJT191" t="s">
        <v>843</v>
      </c>
      <c r="AJU191" t="s">
        <v>843</v>
      </c>
      <c r="AJV191" t="s">
        <v>843</v>
      </c>
      <c r="AJW191" s="34">
        <v>4.1422348469495773E-2</v>
      </c>
      <c r="AJX191" s="34">
        <v>3.3076580613851547E-2</v>
      </c>
      <c r="AJY191" s="34">
        <v>2.4063905701041222E-2</v>
      </c>
      <c r="AJZ191" s="34">
        <v>3.6242805421352386E-2</v>
      </c>
      <c r="AKA191" s="34">
        <v>4.6508081257343292E-2</v>
      </c>
      <c r="AKB191" t="s">
        <v>830</v>
      </c>
      <c r="AKC191" t="s">
        <v>843</v>
      </c>
      <c r="AKD191" t="s">
        <v>843</v>
      </c>
      <c r="AKE191" t="s">
        <v>843</v>
      </c>
      <c r="AKF191" s="34">
        <v>3.5156629979610443E-2</v>
      </c>
      <c r="AKG191" s="34">
        <v>2.6150070130825043E-2</v>
      </c>
      <c r="AKH191" s="34">
        <v>3.1929623335599899E-2</v>
      </c>
      <c r="AKI191" s="34">
        <v>4.204033687710762E-2</v>
      </c>
      <c r="AKJ191" s="34">
        <v>3.3186871558427811E-2</v>
      </c>
      <c r="AKK191" t="s">
        <v>832</v>
      </c>
      <c r="AKL191" t="s">
        <v>843</v>
      </c>
      <c r="AKM191" s="34">
        <v>9140</v>
      </c>
      <c r="AKN191" t="s">
        <v>832</v>
      </c>
      <c r="AKO191" t="s">
        <v>843</v>
      </c>
      <c r="AKP191" s="34">
        <v>6545.4375</v>
      </c>
      <c r="AKQ191" t="s">
        <v>830</v>
      </c>
      <c r="AKR191" t="s">
        <v>843</v>
      </c>
      <c r="AKS191" s="34">
        <v>7353.6135799474196</v>
      </c>
      <c r="AKT191" t="s">
        <v>832</v>
      </c>
      <c r="AKU191" t="s">
        <v>843</v>
      </c>
      <c r="AKV191" s="34">
        <v>9393.6289062991109</v>
      </c>
      <c r="AKW191" t="s">
        <v>832</v>
      </c>
      <c r="AKX191" t="s">
        <v>843</v>
      </c>
      <c r="AKY191" s="34">
        <v>0.11304843425750732</v>
      </c>
      <c r="AKZ191" s="34">
        <v>0.11568953841924667</v>
      </c>
      <c r="ALA191" s="34">
        <v>0.12974229454994202</v>
      </c>
      <c r="ALB191" s="34">
        <v>0.15387697517871857</v>
      </c>
      <c r="ALC191" s="34">
        <v>0.16362231969833374</v>
      </c>
      <c r="ALD191" t="s">
        <v>830</v>
      </c>
      <c r="ALE191" t="s">
        <v>843</v>
      </c>
      <c r="ALF191" t="s">
        <v>843</v>
      </c>
      <c r="ALG191" t="s">
        <v>843</v>
      </c>
      <c r="ALH191" s="34">
        <v>0.10925465822219849</v>
      </c>
      <c r="ALI191" s="34">
        <v>0.10925465822219849</v>
      </c>
      <c r="ALJ191" s="34">
        <v>0.11967672407627106</v>
      </c>
      <c r="ALK191" s="34">
        <v>0.14183396100997925</v>
      </c>
      <c r="ALL191" s="34">
        <v>0.15602007508277893</v>
      </c>
      <c r="ALM191" t="s">
        <v>832</v>
      </c>
    </row>
    <row r="192" spans="1:1001">
      <c r="A192" t="s">
        <v>512</v>
      </c>
      <c r="B192" t="s">
        <v>146</v>
      </c>
      <c r="C192" t="s">
        <v>373</v>
      </c>
      <c r="D192" s="34">
        <v>3.9769917726516724E-2</v>
      </c>
      <c r="E192" t="s">
        <v>465</v>
      </c>
      <c r="F192" s="34">
        <v>5.1303144544363022E-2</v>
      </c>
      <c r="G192" t="s">
        <v>1464</v>
      </c>
      <c r="H192" s="34">
        <v>4.5529510825872421E-2</v>
      </c>
      <c r="I192" t="s">
        <v>1294</v>
      </c>
      <c r="J192" s="34">
        <v>5.7864487171173096E-2</v>
      </c>
      <c r="K192" t="s">
        <v>1521</v>
      </c>
      <c r="L192" s="34"/>
      <c r="M192" t="s">
        <v>465</v>
      </c>
      <c r="N192" s="34">
        <v>0.55762004852294922</v>
      </c>
      <c r="O192" s="34"/>
      <c r="P192" t="s">
        <v>1459</v>
      </c>
      <c r="Q192" s="34"/>
      <c r="R192" t="s">
        <v>1459</v>
      </c>
      <c r="S192" s="34"/>
      <c r="T192" t="s">
        <v>1459</v>
      </c>
      <c r="U192" s="34"/>
      <c r="V192" t="s">
        <v>1459</v>
      </c>
      <c r="W192" t="s">
        <v>843</v>
      </c>
      <c r="X192" t="s">
        <v>465</v>
      </c>
      <c r="Y192" s="34">
        <v>0.55313539505004883</v>
      </c>
      <c r="Z192" s="34"/>
      <c r="AA192" t="s">
        <v>1459</v>
      </c>
      <c r="AB192" s="34"/>
      <c r="AC192" t="s">
        <v>1459</v>
      </c>
      <c r="AD192" s="34"/>
      <c r="AE192" t="s">
        <v>1459</v>
      </c>
      <c r="AF192" s="34"/>
      <c r="AG192" t="s">
        <v>1459</v>
      </c>
      <c r="AH192" t="s">
        <v>843</v>
      </c>
      <c r="AI192" t="s">
        <v>465</v>
      </c>
      <c r="AJ192" s="34">
        <v>0.55089175701141357</v>
      </c>
      <c r="AK192" s="34"/>
      <c r="AL192" t="s">
        <v>1459</v>
      </c>
      <c r="AM192" s="34"/>
      <c r="AN192" t="s">
        <v>1459</v>
      </c>
      <c r="AO192" s="34"/>
      <c r="AP192" t="s">
        <v>1459</v>
      </c>
      <c r="AQ192" s="34"/>
      <c r="AR192" t="s">
        <v>1459</v>
      </c>
      <c r="AS192" t="s">
        <v>843</v>
      </c>
      <c r="AT192" t="s">
        <v>465</v>
      </c>
      <c r="AU192" s="34">
        <v>0.5560491681098938</v>
      </c>
      <c r="AV192" s="34"/>
      <c r="AW192" t="s">
        <v>1459</v>
      </c>
      <c r="AX192" s="34"/>
      <c r="AY192" t="s">
        <v>1459</v>
      </c>
      <c r="AZ192" s="34"/>
      <c r="BA192" t="s">
        <v>1459</v>
      </c>
      <c r="BB192" s="34"/>
      <c r="BC192" t="s">
        <v>1459</v>
      </c>
      <c r="BD192" t="s">
        <v>843</v>
      </c>
      <c r="BE192" s="34">
        <v>0.54523499805254672</v>
      </c>
      <c r="BF192" t="s">
        <v>465</v>
      </c>
      <c r="BG192" t="s">
        <v>843</v>
      </c>
      <c r="BH192" t="s">
        <v>465</v>
      </c>
      <c r="BI192" s="34">
        <v>3.0569381713867188</v>
      </c>
      <c r="BJ192" t="s">
        <v>819</v>
      </c>
      <c r="BK192" s="34">
        <v>4.1924571990966797</v>
      </c>
      <c r="BL192" t="s">
        <v>1294</v>
      </c>
      <c r="BM192" s="34">
        <v>5.6435689926147461</v>
      </c>
      <c r="BN192" t="s">
        <v>1521</v>
      </c>
      <c r="BO192" s="34">
        <v>7.324620246887207</v>
      </c>
      <c r="BP192" t="s">
        <v>843</v>
      </c>
      <c r="BQ192" s="34">
        <v>4.368201732635498</v>
      </c>
      <c r="BR192" t="s">
        <v>830</v>
      </c>
      <c r="BS192" s="34"/>
      <c r="BT192" t="s">
        <v>843</v>
      </c>
      <c r="BU192" s="34">
        <v>3.3246822357177734</v>
      </c>
      <c r="BV192" t="s">
        <v>1552</v>
      </c>
      <c r="BW192" t="s">
        <v>843</v>
      </c>
      <c r="BX192" s="34">
        <v>3.9137969017028809</v>
      </c>
      <c r="BY192" t="s">
        <v>924</v>
      </c>
      <c r="BZ192" t="s">
        <v>843</v>
      </c>
      <c r="CA192" t="s">
        <v>465</v>
      </c>
      <c r="CB192" s="34">
        <v>5.4214815609157085E-3</v>
      </c>
      <c r="CC192" s="34">
        <v>4.6930694952607155E-3</v>
      </c>
      <c r="CD192" s="34">
        <v>4.7089480794966221E-3</v>
      </c>
      <c r="CE192" s="34">
        <v>3.8022354710847139E-3</v>
      </c>
      <c r="CF192" s="34">
        <v>3.8022384978830814E-3</v>
      </c>
      <c r="CG192" t="s">
        <v>843</v>
      </c>
      <c r="CH192" t="s">
        <v>465</v>
      </c>
      <c r="CI192" s="34">
        <v>6.4205015078186989E-3</v>
      </c>
      <c r="CJ192" s="34">
        <v>5.952516570687294E-3</v>
      </c>
      <c r="CK192" s="34">
        <v>5.778125487267971E-3</v>
      </c>
      <c r="CL192" s="34">
        <v>5.6714778766036034E-3</v>
      </c>
      <c r="CM192" s="34">
        <v>5.6387479417026043E-3</v>
      </c>
      <c r="CN192" t="s">
        <v>843</v>
      </c>
      <c r="CO192" t="s">
        <v>465</v>
      </c>
      <c r="CP192" s="34">
        <v>5.9743542224168777E-3</v>
      </c>
      <c r="CQ192" s="34">
        <v>5.7432614266872406E-3</v>
      </c>
      <c r="CR192" s="34">
        <v>5.7246191427111626E-3</v>
      </c>
      <c r="CS192" s="34">
        <v>5.6582079268991947E-3</v>
      </c>
      <c r="CT192" s="34">
        <v>5.6660785339772701E-3</v>
      </c>
      <c r="CU192" t="s">
        <v>843</v>
      </c>
      <c r="CV192" t="s">
        <v>465</v>
      </c>
      <c r="CW192" s="34">
        <v>5.7653733529150486E-3</v>
      </c>
      <c r="CX192" s="34">
        <v>5.6581948883831501E-3</v>
      </c>
      <c r="CY192" s="34">
        <v>5.5668866261839867E-3</v>
      </c>
      <c r="CZ192" s="34">
        <v>5.4930443875491619E-3</v>
      </c>
      <c r="DA192" s="34">
        <v>5.49300666898489E-3</v>
      </c>
      <c r="DB192" t="s">
        <v>843</v>
      </c>
      <c r="DC192" s="34"/>
      <c r="DD192" s="34"/>
      <c r="DE192" s="34"/>
      <c r="DF192" s="34"/>
      <c r="DG192" s="34"/>
      <c r="DH192" t="s">
        <v>1460</v>
      </c>
      <c r="DI192" t="s">
        <v>843</v>
      </c>
      <c r="DJ192" s="34"/>
      <c r="DK192" s="34"/>
      <c r="DL192" s="34"/>
      <c r="DM192" s="34"/>
      <c r="DN192" s="34"/>
      <c r="DO192" t="s">
        <v>1460</v>
      </c>
      <c r="DP192" t="s">
        <v>843</v>
      </c>
      <c r="DQ192" s="34"/>
      <c r="DR192" t="s">
        <v>1460</v>
      </c>
      <c r="DS192" t="s">
        <v>843</v>
      </c>
      <c r="DT192" t="s">
        <v>843</v>
      </c>
      <c r="DU192" s="34">
        <v>10</v>
      </c>
      <c r="DV192" t="s">
        <v>1461</v>
      </c>
      <c r="DW192" t="s">
        <v>843</v>
      </c>
      <c r="DX192" t="s">
        <v>843</v>
      </c>
      <c r="DY192" t="s">
        <v>465</v>
      </c>
      <c r="DZ192" s="34">
        <v>2.1715874318033457E-3</v>
      </c>
      <c r="EA192" s="34">
        <v>3.2348956447094679E-3</v>
      </c>
      <c r="EB192" s="34">
        <v>-7.9938117414712906E-4</v>
      </c>
      <c r="EC192" s="34">
        <v>-6.023443304002285E-3</v>
      </c>
      <c r="ED192" s="34">
        <v>1.3055985793471336E-2</v>
      </c>
      <c r="EE192" t="s">
        <v>843</v>
      </c>
      <c r="EF192" t="s">
        <v>465</v>
      </c>
      <c r="EG192" s="34">
        <v>3.6000001709908247E-3</v>
      </c>
      <c r="EH192" s="34">
        <v>2.5999997742474079E-3</v>
      </c>
      <c r="EI192" s="34">
        <v>-9.9999961093999445E-5</v>
      </c>
      <c r="EJ192" s="34">
        <v>1.999999862164259E-3</v>
      </c>
      <c r="EK192" s="34">
        <v>1.0000000474974513E-3</v>
      </c>
      <c r="EL192" t="s">
        <v>843</v>
      </c>
      <c r="EM192" t="s">
        <v>465</v>
      </c>
      <c r="EN192" s="34">
        <v>3.5073859617114067E-3</v>
      </c>
      <c r="EO192" s="34">
        <v>2.6816804893314838E-3</v>
      </c>
      <c r="EP192" s="34">
        <v>-1.4286595396697521E-3</v>
      </c>
      <c r="EQ192" s="34">
        <v>5.0182463601231575E-3</v>
      </c>
      <c r="ER192" s="34">
        <v>7.3443073779344559E-3</v>
      </c>
      <c r="ES192" t="s">
        <v>843</v>
      </c>
      <c r="ET192" t="s">
        <v>465</v>
      </c>
      <c r="EU192" s="34">
        <v>3.8306564092636108E-3</v>
      </c>
      <c r="EV192" s="34">
        <v>2.7025560848414898E-3</v>
      </c>
      <c r="EW192" s="34">
        <v>3.3236271701753139E-3</v>
      </c>
      <c r="EX192" s="34">
        <v>4.6387426555156708E-3</v>
      </c>
      <c r="EY192" s="34">
        <v>-7.6699157943949103E-5</v>
      </c>
      <c r="EZ192" t="s">
        <v>843</v>
      </c>
      <c r="FA192" t="s">
        <v>465</v>
      </c>
      <c r="FB192" s="34">
        <v>-4.2330138385295868E-3</v>
      </c>
      <c r="FC192" s="34">
        <v>-5.191451869904995E-3</v>
      </c>
      <c r="FD192" s="34">
        <v>-1.7498646629974246E-3</v>
      </c>
      <c r="FE192" s="34">
        <v>-1.8796479562297463E-3</v>
      </c>
      <c r="FF192" s="34">
        <v>1.3925275765359402E-2</v>
      </c>
      <c r="FG192" t="s">
        <v>843</v>
      </c>
      <c r="FH192" s="34"/>
      <c r="FI192" s="34"/>
      <c r="FJ192" s="34"/>
      <c r="FK192" s="34"/>
      <c r="FL192" s="34"/>
      <c r="FM192" t="s">
        <v>843</v>
      </c>
      <c r="FN192" t="s">
        <v>843</v>
      </c>
      <c r="FO192" s="34"/>
      <c r="FP192" t="s">
        <v>1460</v>
      </c>
      <c r="FQ192" t="s">
        <v>843</v>
      </c>
      <c r="FR192" t="s">
        <v>843</v>
      </c>
      <c r="FS192" s="34"/>
      <c r="FT192" t="s">
        <v>1460</v>
      </c>
      <c r="FU192" t="s">
        <v>843</v>
      </c>
      <c r="FV192" t="s">
        <v>843</v>
      </c>
      <c r="FW192" s="34"/>
      <c r="FX192" t="s">
        <v>1460</v>
      </c>
      <c r="FY192" t="s">
        <v>843</v>
      </c>
      <c r="FZ192" s="34">
        <v>-0.16388802230358124</v>
      </c>
      <c r="GA192" s="34">
        <v>-0.18211565911769867</v>
      </c>
      <c r="GB192" s="34">
        <v>-0.1963900625705719</v>
      </c>
      <c r="GC192" s="34">
        <v>-0.1957143247127533</v>
      </c>
      <c r="GD192" s="34">
        <v>-0.18827134370803833</v>
      </c>
      <c r="GE192" t="s">
        <v>830</v>
      </c>
      <c r="GF192" t="s">
        <v>843</v>
      </c>
      <c r="GG192" s="34">
        <v>-0.13876159489154816</v>
      </c>
      <c r="GH192" s="34">
        <v>-0.15079782903194427</v>
      </c>
      <c r="GI192" s="34">
        <v>-0.12891431152820587</v>
      </c>
      <c r="GJ192" s="34">
        <v>-5.8989513665437698E-2</v>
      </c>
      <c r="GK192" s="34">
        <v>-3.2287228852510452E-2</v>
      </c>
      <c r="GL192" t="s">
        <v>832</v>
      </c>
      <c r="GM192" t="s">
        <v>843</v>
      </c>
      <c r="GN192" s="34"/>
      <c r="GO192" t="s">
        <v>1460</v>
      </c>
      <c r="GP192" t="s">
        <v>843</v>
      </c>
      <c r="GQ192" t="s">
        <v>843</v>
      </c>
      <c r="GR192" s="34">
        <v>0.13295392692089081</v>
      </c>
      <c r="GS192" s="34">
        <v>0.15596185624599457</v>
      </c>
      <c r="GT192" s="34">
        <v>0.15823373198509216</v>
      </c>
      <c r="GU192" s="34">
        <v>0.12008058279752731</v>
      </c>
      <c r="GV192" s="34">
        <v>0.15627489984035492</v>
      </c>
      <c r="GW192" t="s">
        <v>832</v>
      </c>
      <c r="GX192" t="s">
        <v>843</v>
      </c>
      <c r="GY192" t="s">
        <v>843</v>
      </c>
      <c r="GZ192" t="s">
        <v>843</v>
      </c>
      <c r="HA192" t="s">
        <v>843</v>
      </c>
      <c r="HB192" t="s">
        <v>843</v>
      </c>
      <c r="HC192" t="s">
        <v>843</v>
      </c>
      <c r="HD192" t="s">
        <v>843</v>
      </c>
      <c r="HE192" t="s">
        <v>843</v>
      </c>
      <c r="HF192" t="s">
        <v>843</v>
      </c>
      <c r="HG192" t="s">
        <v>843</v>
      </c>
      <c r="HH192" s="34">
        <v>80060</v>
      </c>
      <c r="HI192" s="34">
        <v>81262</v>
      </c>
      <c r="HJ192" s="34">
        <v>82433</v>
      </c>
      <c r="HK192" s="34">
        <v>83592</v>
      </c>
      <c r="HL192" s="34">
        <v>84715</v>
      </c>
      <c r="HM192" s="34">
        <v>85883</v>
      </c>
      <c r="HN192" s="34">
        <v>87093</v>
      </c>
      <c r="HO192" s="34">
        <v>88325</v>
      </c>
      <c r="HP192" s="34">
        <v>89644</v>
      </c>
      <c r="HQ192" s="34">
        <v>91030</v>
      </c>
      <c r="HR192" s="34">
        <v>92409</v>
      </c>
      <c r="HS192" s="34">
        <v>93827</v>
      </c>
      <c r="HT192" s="34">
        <v>95309</v>
      </c>
      <c r="HU192" s="34">
        <v>96714</v>
      </c>
      <c r="HV192" s="34">
        <v>98001</v>
      </c>
      <c r="HW192" s="34">
        <v>99240</v>
      </c>
      <c r="HX192" s="34">
        <v>100508</v>
      </c>
      <c r="HY192" s="34">
        <v>101811</v>
      </c>
      <c r="HZ192" s="34">
        <v>103101</v>
      </c>
      <c r="IA192" s="34">
        <v>104373</v>
      </c>
      <c r="IB192" s="34">
        <v>105530</v>
      </c>
      <c r="IC192" s="34">
        <v>106471</v>
      </c>
      <c r="ID192" s="34">
        <v>107118</v>
      </c>
      <c r="IE192" s="34">
        <v>107660</v>
      </c>
      <c r="IF192" s="34">
        <v>108263</v>
      </c>
      <c r="IG192" s="34">
        <v>108844</v>
      </c>
      <c r="IH192" s="34">
        <v>109397</v>
      </c>
      <c r="II192" s="34">
        <v>109913</v>
      </c>
      <c r="IJ192" s="34">
        <v>110404</v>
      </c>
      <c r="IK192" s="34">
        <v>110877</v>
      </c>
      <c r="IL192" s="34">
        <v>111317</v>
      </c>
      <c r="IM192" s="34">
        <v>111734</v>
      </c>
      <c r="IN192" s="34">
        <v>112144</v>
      </c>
      <c r="IO192" s="34">
        <v>112531</v>
      </c>
      <c r="IP192" s="34">
        <v>112902</v>
      </c>
      <c r="IQ192" s="34">
        <v>113262</v>
      </c>
      <c r="IR192" s="34">
        <v>113606</v>
      </c>
      <c r="IS192" s="34">
        <v>113944</v>
      </c>
      <c r="IT192" s="34">
        <v>114267</v>
      </c>
      <c r="IU192" s="34">
        <v>114569</v>
      </c>
      <c r="IV192" s="34">
        <v>114862</v>
      </c>
      <c r="IW192" s="34">
        <v>115143</v>
      </c>
      <c r="IX192" s="34">
        <v>115406</v>
      </c>
      <c r="IY192" s="34">
        <v>115647</v>
      </c>
      <c r="IZ192" s="34">
        <v>115864</v>
      </c>
      <c r="JA192" s="34">
        <v>116059</v>
      </c>
      <c r="JB192" s="34">
        <v>116231</v>
      </c>
      <c r="JC192" s="34">
        <v>116377</v>
      </c>
      <c r="JD192" s="34">
        <v>116496</v>
      </c>
      <c r="JE192" s="34">
        <v>116585</v>
      </c>
      <c r="JF192" s="34">
        <v>116644</v>
      </c>
      <c r="JG192" s="34">
        <v>116669</v>
      </c>
      <c r="JH192" s="34">
        <v>116671</v>
      </c>
      <c r="JI192" s="34">
        <v>116653</v>
      </c>
      <c r="JJ192" s="34">
        <v>116605</v>
      </c>
      <c r="JK192" s="34">
        <v>116523</v>
      </c>
      <c r="JL192" s="34">
        <v>116413</v>
      </c>
      <c r="JM192" s="34">
        <v>116281</v>
      </c>
      <c r="JN192" s="34">
        <v>116124</v>
      </c>
      <c r="JO192" s="34">
        <v>115951</v>
      </c>
      <c r="JP192" s="34">
        <v>115766</v>
      </c>
      <c r="JQ192" s="34">
        <v>115556</v>
      </c>
      <c r="JR192" s="34">
        <v>115328</v>
      </c>
      <c r="JS192" s="34">
        <v>115096</v>
      </c>
      <c r="JT192" s="34">
        <v>114850</v>
      </c>
      <c r="JU192" s="34">
        <v>114597</v>
      </c>
      <c r="JV192" s="34">
        <v>114345</v>
      </c>
      <c r="JW192" s="34">
        <v>114081</v>
      </c>
      <c r="JX192" s="34">
        <v>113806</v>
      </c>
      <c r="JY192" s="34">
        <v>113534</v>
      </c>
      <c r="JZ192" s="34">
        <v>113258</v>
      </c>
      <c r="KA192" s="34">
        <v>112978</v>
      </c>
      <c r="KB192" s="34">
        <v>112695</v>
      </c>
      <c r="KC192" s="34">
        <v>112406</v>
      </c>
      <c r="KD192" s="34">
        <v>112118</v>
      </c>
      <c r="KE192" s="34">
        <v>111835</v>
      </c>
      <c r="KF192" s="34">
        <v>111552</v>
      </c>
      <c r="KG192" s="34">
        <v>111257</v>
      </c>
      <c r="KH192" s="34">
        <v>110954</v>
      </c>
      <c r="KI192" s="34">
        <v>110659</v>
      </c>
      <c r="KJ192" s="34">
        <v>110361</v>
      </c>
      <c r="KK192" s="34">
        <v>110052</v>
      </c>
      <c r="KL192" s="34">
        <v>109746</v>
      </c>
      <c r="KM192" s="34">
        <v>109436</v>
      </c>
      <c r="KN192" s="34">
        <v>109123</v>
      </c>
      <c r="KO192" s="34">
        <v>108815</v>
      </c>
      <c r="KP192" s="34">
        <v>108496</v>
      </c>
      <c r="KQ192" s="34">
        <v>108175</v>
      </c>
      <c r="KR192" s="34">
        <v>107851</v>
      </c>
      <c r="KS192" s="34">
        <v>107528</v>
      </c>
      <c r="KT192" s="34">
        <v>107202</v>
      </c>
      <c r="KU192" s="34">
        <v>106867</v>
      </c>
      <c r="KV192" s="34">
        <v>106539</v>
      </c>
      <c r="KW192" s="34">
        <v>106204</v>
      </c>
      <c r="KX192" s="34">
        <v>105862</v>
      </c>
      <c r="KY192" s="34">
        <v>105510</v>
      </c>
      <c r="KZ192" s="34">
        <v>105153</v>
      </c>
      <c r="LA192" s="34">
        <v>104790</v>
      </c>
      <c r="LB192" s="34">
        <v>104419</v>
      </c>
      <c r="LC192" s="34">
        <v>104043</v>
      </c>
      <c r="LD192" s="34">
        <v>103654</v>
      </c>
      <c r="LE192" t="s">
        <v>843</v>
      </c>
      <c r="LF192" t="s">
        <v>843</v>
      </c>
      <c r="LG192" t="s">
        <v>843</v>
      </c>
      <c r="LH192" s="34">
        <v>1.5444662421941757E-2</v>
      </c>
      <c r="LI192" s="34">
        <v>1.4902149327099323E-2</v>
      </c>
      <c r="LJ192" s="34">
        <v>1.4307339675724506E-2</v>
      </c>
      <c r="LK192" s="34">
        <v>1.3961979188024998E-2</v>
      </c>
      <c r="LL192" s="34">
        <v>1.3344859704375267E-2</v>
      </c>
      <c r="LM192" s="34">
        <v>1.3693223707377911E-2</v>
      </c>
      <c r="LN192" s="34">
        <v>1.3990608043968678E-2</v>
      </c>
      <c r="LO192" s="34">
        <v>1.4046680182218552E-2</v>
      </c>
      <c r="LP192" s="34">
        <v>1.4823077246546745E-2</v>
      </c>
      <c r="LQ192" s="34">
        <v>1.5342852100729942E-2</v>
      </c>
      <c r="LR192" s="34">
        <v>1.5035253949463367E-2</v>
      </c>
      <c r="LS192" s="34">
        <v>1.5228284522891045E-2</v>
      </c>
      <c r="LT192" s="34">
        <v>1.5671582892537117E-2</v>
      </c>
      <c r="LU192" s="34">
        <v>1.4633924700319767E-2</v>
      </c>
      <c r="LV192" s="34">
        <v>1.321951299905777E-2</v>
      </c>
      <c r="LW192" s="34">
        <v>1.2563476338982582E-2</v>
      </c>
      <c r="LX192" s="34">
        <v>1.2696167454123497E-2</v>
      </c>
      <c r="LY192" s="34">
        <v>1.288082730025053E-2</v>
      </c>
      <c r="LZ192" s="34">
        <v>1.2590937316417694E-2</v>
      </c>
      <c r="MA192" s="34">
        <v>1.2261930853128433E-2</v>
      </c>
      <c r="MB192" s="34">
        <v>1.1024251580238342E-2</v>
      </c>
      <c r="MC192" s="34">
        <v>8.8773751631379128E-3</v>
      </c>
      <c r="MD192" s="34">
        <v>6.0583828017115593E-3</v>
      </c>
      <c r="ME192" s="34">
        <v>5.0470824353396893E-3</v>
      </c>
      <c r="MF192" s="34">
        <v>5.5853389203548431E-3</v>
      </c>
      <c r="MG192" s="34">
        <v>5.3522125817835331E-3</v>
      </c>
      <c r="MH192" s="34">
        <v>5.0678029656410217E-3</v>
      </c>
      <c r="MI192" s="34">
        <v>4.7056763432919979E-3</v>
      </c>
      <c r="MJ192" s="34">
        <v>4.4572213664650917E-3</v>
      </c>
      <c r="MK192" s="34">
        <v>4.2751138098537922E-3</v>
      </c>
      <c r="ML192" s="34">
        <v>3.9605083875358105E-3</v>
      </c>
      <c r="MM192" s="34">
        <v>3.7390594370663166E-3</v>
      </c>
      <c r="MN192" s="34">
        <v>3.6627133376896381E-3</v>
      </c>
      <c r="MO192" s="34">
        <v>3.4449794329702854E-3</v>
      </c>
      <c r="MP192" s="34">
        <v>3.2914464827626944E-3</v>
      </c>
      <c r="MQ192" s="34">
        <v>3.1835332047194242E-3</v>
      </c>
      <c r="MR192" s="34">
        <v>3.0326028354465961E-3</v>
      </c>
      <c r="MS192" s="34">
        <v>2.9707779176533222E-3</v>
      </c>
      <c r="MT192" s="34">
        <v>2.8307156171649694E-3</v>
      </c>
      <c r="MU192" s="34">
        <v>2.6394464075565338E-3</v>
      </c>
      <c r="MV192" s="34">
        <v>2.5541461072862148E-3</v>
      </c>
      <c r="MW192" s="34">
        <v>2.443426288664341E-3</v>
      </c>
      <c r="MX192" s="34">
        <v>2.2815116681158543E-3</v>
      </c>
      <c r="MY192" s="34">
        <v>2.0861022640019655E-3</v>
      </c>
      <c r="MZ192" s="34">
        <v>1.874641515314579E-3</v>
      </c>
      <c r="NA192" s="34">
        <v>1.6815930139273405E-3</v>
      </c>
      <c r="NB192" s="34">
        <v>1.4809077838435769E-3</v>
      </c>
      <c r="NC192" s="34">
        <v>1.2553309788927436E-3</v>
      </c>
      <c r="ND192" s="34">
        <v>1.0220163967460394E-3</v>
      </c>
      <c r="NE192" s="34">
        <v>7.6368305599316955E-4</v>
      </c>
      <c r="NF192" s="34">
        <v>5.059405229985714E-4</v>
      </c>
      <c r="NG192" s="34">
        <v>2.1430439664982259E-4</v>
      </c>
      <c r="NH192" s="34">
        <v>1.7142367141786963E-5</v>
      </c>
      <c r="NI192" s="34">
        <v>-1.542918907944113E-4</v>
      </c>
      <c r="NJ192" s="34">
        <v>-4.1156145744025707E-4</v>
      </c>
      <c r="NK192" s="34">
        <v>-7.034762529656291E-4</v>
      </c>
      <c r="NL192" s="34">
        <v>-9.4446551520377398E-4</v>
      </c>
      <c r="NM192" s="34">
        <v>-1.1345372768118978E-3</v>
      </c>
      <c r="NN192" s="34">
        <v>-1.3510899152606726E-3</v>
      </c>
      <c r="NO192" s="34">
        <v>-1.4908976154401898E-3</v>
      </c>
      <c r="NP192" s="34">
        <v>-1.5967757208272815E-3</v>
      </c>
      <c r="NQ192" s="34">
        <v>-1.8156514270231128E-3</v>
      </c>
      <c r="NR192" s="34">
        <v>-1.975018298253417E-3</v>
      </c>
      <c r="NS192" s="34">
        <v>-2.0136798266321421E-3</v>
      </c>
      <c r="NT192" s="34">
        <v>-2.139633521437645E-3</v>
      </c>
      <c r="NU192" s="34">
        <v>-2.2053031716495752E-3</v>
      </c>
      <c r="NV192" s="34">
        <v>-2.2014318965375423E-3</v>
      </c>
      <c r="NW192" s="34">
        <v>-2.3114716168493032E-3</v>
      </c>
      <c r="NX192" s="34">
        <v>-2.4134779814630747E-3</v>
      </c>
      <c r="NY192" s="34">
        <v>-2.3928929585963488E-3</v>
      </c>
      <c r="NZ192" s="34">
        <v>-2.4339493829756975E-3</v>
      </c>
      <c r="OA192" s="34">
        <v>-2.4752926547080278E-3</v>
      </c>
      <c r="OB192" s="34">
        <v>-2.5080549530684948E-3</v>
      </c>
      <c r="OC192" s="34">
        <v>-2.5677375961095095E-3</v>
      </c>
      <c r="OD192" s="34">
        <v>-2.565428614616394E-3</v>
      </c>
      <c r="OE192" s="34">
        <v>-2.5273172650486231E-3</v>
      </c>
      <c r="OF192" s="34">
        <v>-2.5337208062410355E-3</v>
      </c>
      <c r="OG192" s="34">
        <v>-2.6480094529688358E-3</v>
      </c>
      <c r="OH192" s="34">
        <v>-2.7271395083516836E-3</v>
      </c>
      <c r="OI192" s="34">
        <v>-2.6623003650456667E-3</v>
      </c>
      <c r="OJ192" s="34">
        <v>-2.6965902652591467E-3</v>
      </c>
      <c r="OK192" s="34">
        <v>-2.8038292657583952E-3</v>
      </c>
      <c r="OL192" s="34">
        <v>-2.784376498311758E-3</v>
      </c>
      <c r="OM192" s="34">
        <v>-2.8287013992667198E-3</v>
      </c>
      <c r="ON192" s="34">
        <v>-2.8642171528190374E-3</v>
      </c>
      <c r="OO192" s="34">
        <v>-2.8264939319342375E-3</v>
      </c>
      <c r="OP192" s="34">
        <v>-2.9358866158872843E-3</v>
      </c>
      <c r="OQ192" s="34">
        <v>-2.9630197677761316E-3</v>
      </c>
      <c r="OR192" s="34">
        <v>-2.9996412340551615E-3</v>
      </c>
      <c r="OS192" s="34">
        <v>-2.9993662610650063E-3</v>
      </c>
      <c r="OT192" s="34">
        <v>-3.0363735277205706E-3</v>
      </c>
      <c r="OU192" s="34">
        <v>-3.1298345420509577E-3</v>
      </c>
      <c r="OV192" s="34">
        <v>-3.0739554204046726E-3</v>
      </c>
      <c r="OW192" s="34">
        <v>-3.1493424903601408E-3</v>
      </c>
      <c r="OX192" s="34">
        <v>-3.2254138495773077E-3</v>
      </c>
      <c r="OY192" s="34">
        <v>-3.3306239638477564E-3</v>
      </c>
      <c r="OZ192" s="34">
        <v>-3.3893026411533356E-3</v>
      </c>
      <c r="PA192" s="34">
        <v>-3.4580850042402744E-3</v>
      </c>
      <c r="PB192" s="34">
        <v>-3.5466961562633514E-3</v>
      </c>
      <c r="PC192" s="34">
        <v>-3.6073760129511356E-3</v>
      </c>
      <c r="PD192" s="34">
        <v>-3.7458457518368959E-3</v>
      </c>
      <c r="PE192" t="s">
        <v>1300</v>
      </c>
      <c r="PF192" t="s">
        <v>843</v>
      </c>
      <c r="PG192" t="s">
        <v>843</v>
      </c>
      <c r="PH192" t="s">
        <v>843</v>
      </c>
      <c r="PI192" t="s">
        <v>843</v>
      </c>
      <c r="PJ192" t="s">
        <v>1300</v>
      </c>
      <c r="PK192" s="34">
        <v>0.50279790163040161</v>
      </c>
      <c r="PL192" s="34">
        <v>0.50377792119979858</v>
      </c>
      <c r="PM192" s="34">
        <v>0.50449454784393311</v>
      </c>
      <c r="PN192" s="34">
        <v>0.5055268406867981</v>
      </c>
      <c r="PO192" s="34">
        <v>0.50695860385894775</v>
      </c>
      <c r="PP192" s="34">
        <v>0.50827288627624512</v>
      </c>
      <c r="PQ192" s="34">
        <v>0.50957024097442627</v>
      </c>
      <c r="PR192" s="34">
        <v>0.51091986894607544</v>
      </c>
      <c r="PS192" s="34">
        <v>0.51237118244171143</v>
      </c>
      <c r="PT192" s="34">
        <v>0.51388555765151978</v>
      </c>
      <c r="PU192" s="34">
        <v>0.51557749509811401</v>
      </c>
      <c r="PV192" s="34">
        <v>0.51744168996810913</v>
      </c>
      <c r="PW192" s="34">
        <v>0.51924794912338257</v>
      </c>
      <c r="PX192" s="34">
        <v>0.52081394195556641</v>
      </c>
      <c r="PY192" s="34">
        <v>0.52197426557540894</v>
      </c>
      <c r="PZ192" s="34">
        <v>0.52284359931945801</v>
      </c>
      <c r="QA192" s="34">
        <v>0.52365982532501221</v>
      </c>
      <c r="QB192" s="34">
        <v>0.52446198463439941</v>
      </c>
      <c r="QC192" s="34">
        <v>0.52529072761535645</v>
      </c>
      <c r="QD192" s="34">
        <v>0.52618014812469482</v>
      </c>
      <c r="QE192" s="34">
        <v>0.52674120664596558</v>
      </c>
      <c r="QF192" s="34">
        <v>0.52690404653549194</v>
      </c>
      <c r="QG192" s="34">
        <v>0.52647548913955688</v>
      </c>
      <c r="QH192" s="34">
        <v>0.5254969596862793</v>
      </c>
      <c r="QI192" s="34">
        <v>0.52450978755950928</v>
      </c>
      <c r="QJ192" s="34">
        <v>0.52350151538848877</v>
      </c>
      <c r="QK192" s="34">
        <v>0.52250975370407104</v>
      </c>
      <c r="QL192" s="34">
        <v>0.52152156829833984</v>
      </c>
      <c r="QM192" s="34">
        <v>0.52052462100982666</v>
      </c>
      <c r="QN192" s="34">
        <v>0.51953965425491333</v>
      </c>
      <c r="QO192" s="34">
        <v>0.51852816343307495</v>
      </c>
      <c r="QP192" s="34">
        <v>0.51752376556396484</v>
      </c>
      <c r="QQ192" s="34">
        <v>0.516532301902771</v>
      </c>
      <c r="QR192" s="34">
        <v>0.515555739402771</v>
      </c>
      <c r="QS192" s="34">
        <v>0.51457017660140991</v>
      </c>
      <c r="QT192" s="34">
        <v>0.51359677314758301</v>
      </c>
      <c r="QU192" s="34">
        <v>0.51264899969100952</v>
      </c>
      <c r="QV192" s="34">
        <v>0.51170748472213745</v>
      </c>
      <c r="QW192" s="34">
        <v>0.51074236631393433</v>
      </c>
      <c r="QX192" s="34">
        <v>0.50980633497238159</v>
      </c>
      <c r="QY192" s="34">
        <v>0.50889766216278076</v>
      </c>
      <c r="QZ192" s="34">
        <v>0.5080031156539917</v>
      </c>
      <c r="RA192" s="34">
        <v>0.50714868307113647</v>
      </c>
      <c r="RB192" s="34">
        <v>0.50629931688308716</v>
      </c>
      <c r="RC192" s="34">
        <v>0.50548917055130005</v>
      </c>
      <c r="RD192" s="34">
        <v>0.5047001838684082</v>
      </c>
      <c r="RE192" s="34">
        <v>0.50391894578933716</v>
      </c>
      <c r="RF192" s="34">
        <v>0.50316643714904785</v>
      </c>
      <c r="RG192" s="34">
        <v>0.50246357917785645</v>
      </c>
      <c r="RH192" s="34">
        <v>0.50177121162414551</v>
      </c>
      <c r="RI192" s="34">
        <v>0.50109738111495972</v>
      </c>
      <c r="RJ192" s="34">
        <v>0.50044143199920654</v>
      </c>
      <c r="RK192" s="34">
        <v>0.49985000491142273</v>
      </c>
      <c r="RL192" s="34">
        <v>0.49927562475204468</v>
      </c>
      <c r="RM192" s="34">
        <v>0.49869215488433838</v>
      </c>
      <c r="RN192" s="34">
        <v>0.49809050559997559</v>
      </c>
      <c r="RO192" s="34">
        <v>0.49754753708839417</v>
      </c>
      <c r="RP192" s="34">
        <v>0.49702015519142151</v>
      </c>
      <c r="RQ192" s="34">
        <v>0.49645206332206726</v>
      </c>
      <c r="RR192" s="34">
        <v>0.49591636657714844</v>
      </c>
      <c r="RS192" s="34">
        <v>0.49537861347198486</v>
      </c>
      <c r="RT192" s="34">
        <v>0.49484232068061829</v>
      </c>
      <c r="RU192" s="34">
        <v>0.49429452419281006</v>
      </c>
      <c r="RV192" s="34">
        <v>0.49376171827316284</v>
      </c>
      <c r="RW192" s="34">
        <v>0.49318242073059082</v>
      </c>
      <c r="RX192" s="34">
        <v>0.49262195825576782</v>
      </c>
      <c r="RY192" s="34">
        <v>0.49205476045608521</v>
      </c>
      <c r="RZ192" s="34">
        <v>0.49147534370422363</v>
      </c>
      <c r="SA192" s="34">
        <v>0.49092313647270203</v>
      </c>
      <c r="SB192" s="34">
        <v>0.49036413431167603</v>
      </c>
      <c r="SC192" s="34">
        <v>0.4898020327091217</v>
      </c>
      <c r="SD192" s="34">
        <v>0.48922798037528992</v>
      </c>
      <c r="SE192" s="34">
        <v>0.48862859606742859</v>
      </c>
      <c r="SF192" s="34">
        <v>0.48804333806037903</v>
      </c>
      <c r="SG192" s="34">
        <v>0.48746857047080994</v>
      </c>
      <c r="SH192" s="34">
        <v>0.48687797784805298</v>
      </c>
      <c r="SI192" s="34">
        <v>0.48630234599113464</v>
      </c>
      <c r="SJ192" s="34">
        <v>0.48574921488761902</v>
      </c>
      <c r="SK192" s="34">
        <v>0.48519206047058105</v>
      </c>
      <c r="SL192" s="34">
        <v>0.48466008901596069</v>
      </c>
      <c r="SM192" s="34">
        <v>0.48412030935287476</v>
      </c>
      <c r="SN192" s="34">
        <v>0.48357141017913818</v>
      </c>
      <c r="SO192" s="34">
        <v>0.48307910561561584</v>
      </c>
      <c r="SP192" s="34">
        <v>0.48261085152626038</v>
      </c>
      <c r="SQ192" s="34">
        <v>0.4821256697177887</v>
      </c>
      <c r="SR192" s="34">
        <v>0.48167991638183594</v>
      </c>
      <c r="SS192" s="34">
        <v>0.48128041625022888</v>
      </c>
      <c r="ST192" s="34">
        <v>0.48088744282722473</v>
      </c>
      <c r="SU192" s="34">
        <v>0.48049622774124146</v>
      </c>
      <c r="SV192" s="34">
        <v>0.48012611269950867</v>
      </c>
      <c r="SW192" s="34">
        <v>0.47980448603630066</v>
      </c>
      <c r="SX192" s="34">
        <v>0.47952127456665039</v>
      </c>
      <c r="SY192" s="34">
        <v>0.47923296689987183</v>
      </c>
      <c r="SZ192" s="34">
        <v>0.47895559668540955</v>
      </c>
      <c r="TA192" s="34">
        <v>0.47868922352790833</v>
      </c>
      <c r="TB192" s="34">
        <v>0.47843804955482483</v>
      </c>
      <c r="TC192" s="34">
        <v>0.47820794582366943</v>
      </c>
      <c r="TD192" s="34">
        <v>0.47799408435821533</v>
      </c>
      <c r="TE192" s="34">
        <v>0.47777703404426575</v>
      </c>
      <c r="TF192" s="34">
        <v>0.47753334045410156</v>
      </c>
      <c r="TG192" s="34">
        <v>0.47730913758277893</v>
      </c>
      <c r="TH192" t="s">
        <v>843</v>
      </c>
      <c r="TI192" t="s">
        <v>843</v>
      </c>
      <c r="TJ192" t="s">
        <v>1300</v>
      </c>
      <c r="TK192" s="34">
        <v>0.65023107669248104</v>
      </c>
      <c r="TL192" s="34">
        <v>0.65470330535797805</v>
      </c>
      <c r="TM192" s="34">
        <v>0.65907671031801396</v>
      </c>
      <c r="TN192" s="34">
        <v>0.66362809838261994</v>
      </c>
      <c r="TO192" s="34">
        <v>0.6686458634590301</v>
      </c>
      <c r="TP192" s="34">
        <v>0.67296205302562795</v>
      </c>
      <c r="TQ192" s="34">
        <v>0.67718990045124206</v>
      </c>
      <c r="TR192" s="34">
        <v>0.68105678492377508</v>
      </c>
      <c r="TS192" s="34">
        <v>0.68430123600017789</v>
      </c>
      <c r="TT192" s="34">
        <v>0.68805888168735607</v>
      </c>
      <c r="TU192" s="34">
        <v>0.69211706715291299</v>
      </c>
      <c r="TV192" s="34">
        <v>0.69594572990716996</v>
      </c>
      <c r="TW192" s="34">
        <v>0.69796136776170103</v>
      </c>
      <c r="TX192" s="34">
        <v>0.6983787249002209</v>
      </c>
      <c r="TY192" s="34">
        <v>0.698492872521709</v>
      </c>
      <c r="TZ192" s="34">
        <v>0.69821644498186197</v>
      </c>
      <c r="UA192" s="34">
        <v>0.69716989110373706</v>
      </c>
      <c r="UB192" s="34">
        <v>0.69566498543863309</v>
      </c>
      <c r="UC192" s="34">
        <v>0.69424156894695499</v>
      </c>
      <c r="UD192" s="34">
        <v>0.692759108002587</v>
      </c>
      <c r="UE192" s="34">
        <v>0.69123945797403596</v>
      </c>
      <c r="UF192" s="34">
        <v>0.68955720129049791</v>
      </c>
      <c r="UG192" s="34">
        <v>0.68745828218281602</v>
      </c>
      <c r="UH192" s="34">
        <v>0.68519412966747195</v>
      </c>
      <c r="UI192" s="34">
        <v>0.68307270258537101</v>
      </c>
      <c r="UJ192" s="34">
        <v>0.68032082761028401</v>
      </c>
      <c r="UK192" s="34">
        <v>0.67743173944440893</v>
      </c>
      <c r="UL192" s="34">
        <v>0.67524769590494305</v>
      </c>
      <c r="UM192" s="34">
        <v>0.67284847990797503</v>
      </c>
      <c r="UN192" s="34">
        <v>0.67017203670717707</v>
      </c>
      <c r="UO192" s="34">
        <v>0.66799320858449307</v>
      </c>
      <c r="UP192" s="34">
        <v>0.66647424451932491</v>
      </c>
      <c r="UQ192" s="34">
        <v>0.66533949805383297</v>
      </c>
      <c r="UR192" s="34">
        <v>0.66425400887751396</v>
      </c>
      <c r="US192" s="34">
        <v>0.662893482843528</v>
      </c>
      <c r="UT192" s="34">
        <v>0.66126326570253002</v>
      </c>
      <c r="UU192" s="34">
        <v>0.65928445995607599</v>
      </c>
      <c r="UV192" s="34">
        <v>0.65674805167450701</v>
      </c>
      <c r="UW192" s="34">
        <v>0.65370730960246803</v>
      </c>
      <c r="UX192" s="34">
        <v>0.65004931525980003</v>
      </c>
      <c r="UY192" s="34">
        <v>0.6455644406524379</v>
      </c>
      <c r="UZ192" s="34">
        <v>0.64112885716022705</v>
      </c>
      <c r="VA192" s="34">
        <v>0.63723013868369593</v>
      </c>
      <c r="VB192" s="34">
        <v>0.63275744290816005</v>
      </c>
      <c r="VC192" s="34">
        <v>0.62795876181886401</v>
      </c>
      <c r="VD192" s="34">
        <v>0.62328212374740399</v>
      </c>
      <c r="VE192" s="34">
        <v>0.61880385265612192</v>
      </c>
      <c r="VF192" s="34">
        <v>0.61566288871512398</v>
      </c>
      <c r="VG192" s="34">
        <v>0.61314551572586196</v>
      </c>
      <c r="VH192" s="34">
        <v>0.61005275121156199</v>
      </c>
      <c r="VI192" s="34">
        <v>0.60711484137564498</v>
      </c>
      <c r="VJ192" s="34">
        <v>0.60453933778467306</v>
      </c>
      <c r="VK192" s="34">
        <v>0.60207934242724204</v>
      </c>
      <c r="VL192" s="34">
        <v>0.59983198103786006</v>
      </c>
      <c r="VM192" s="34">
        <v>0.59769562924243902</v>
      </c>
      <c r="VN192" s="34">
        <v>0.59591412890961903</v>
      </c>
      <c r="VO192" s="34">
        <v>0.59431681033557093</v>
      </c>
      <c r="VP192" s="34">
        <v>0.59299455629036602</v>
      </c>
      <c r="VQ192" s="34">
        <v>0.59176221867236201</v>
      </c>
      <c r="VR192" s="34">
        <v>0.59001470455064897</v>
      </c>
      <c r="VS192" s="34">
        <v>0.58851222072015696</v>
      </c>
      <c r="VT192" s="34">
        <v>0.58739664146975701</v>
      </c>
      <c r="VU192" s="34">
        <v>0.58726848640399598</v>
      </c>
      <c r="VV192" s="34">
        <v>0.588393985863913</v>
      </c>
      <c r="VW192" s="34">
        <v>0.58975441773799597</v>
      </c>
      <c r="VX192" s="34">
        <v>0.59105644587749195</v>
      </c>
      <c r="VY192" s="34">
        <v>0.59250951069132907</v>
      </c>
      <c r="VZ192" s="34">
        <v>0.59409104057643303</v>
      </c>
      <c r="WA192" s="34">
        <v>0.59546247358454896</v>
      </c>
      <c r="WB192" s="34">
        <v>0.59670671340743697</v>
      </c>
      <c r="WC192" s="34">
        <v>0.59743241095551802</v>
      </c>
      <c r="WD192" s="34">
        <v>0.59786154002752701</v>
      </c>
      <c r="WE192" s="34">
        <v>0.59805935515930198</v>
      </c>
      <c r="WF192" s="34">
        <v>0.59748410887367598</v>
      </c>
      <c r="WG192" s="34">
        <v>0.59637613942453493</v>
      </c>
      <c r="WH192" s="34">
        <v>0.59545578511103503</v>
      </c>
      <c r="WI192" s="34">
        <v>0.59432638736368404</v>
      </c>
      <c r="WJ192" s="34">
        <v>0.59250653891440497</v>
      </c>
      <c r="WK192" s="34">
        <v>0.59083944697802704</v>
      </c>
      <c r="WL192" s="34">
        <v>0.58941884528145005</v>
      </c>
      <c r="WM192" s="34">
        <v>0.58779182769197302</v>
      </c>
      <c r="WN192" s="34">
        <v>0.58567125391294095</v>
      </c>
      <c r="WO192" s="34">
        <v>0.58312110181190302</v>
      </c>
      <c r="WP192" s="34">
        <v>0.58059239833145204</v>
      </c>
      <c r="WQ192" s="34">
        <v>0.57831529558388195</v>
      </c>
      <c r="WR192" s="34">
        <v>0.57630381840738898</v>
      </c>
      <c r="WS192" s="34">
        <v>0.57460378906232001</v>
      </c>
      <c r="WT192" s="34">
        <v>0.57315461058470096</v>
      </c>
      <c r="WU192" s="34">
        <v>0.57188621338698797</v>
      </c>
      <c r="WV192" s="34">
        <v>0.57074436425861197</v>
      </c>
      <c r="WW192" s="34">
        <v>0.56978414581817505</v>
      </c>
      <c r="WX192" s="34">
        <v>0.56892679685964798</v>
      </c>
      <c r="WY192" s="34">
        <v>0.56809712875097396</v>
      </c>
      <c r="WZ192" s="34">
        <v>0.56734680426349304</v>
      </c>
      <c r="XA192" s="34">
        <v>0.56664131908200799</v>
      </c>
      <c r="XB192" s="34">
        <v>0.565972732313204</v>
      </c>
      <c r="XC192" s="34">
        <v>0.565285821612317</v>
      </c>
      <c r="XD192" s="34">
        <v>0.56456245824983298</v>
      </c>
      <c r="XE192" s="34">
        <v>0.56375006584019305</v>
      </c>
      <c r="XF192" s="34">
        <v>0.56285382005517004</v>
      </c>
      <c r="XG192" s="34">
        <v>0.56185000096474802</v>
      </c>
      <c r="XH192" t="s">
        <v>843</v>
      </c>
      <c r="XI192" t="s">
        <v>1300</v>
      </c>
      <c r="XJ192" s="34">
        <v>0.62548713464901295</v>
      </c>
      <c r="XK192" s="34">
        <v>0.63048534370308407</v>
      </c>
      <c r="XL192" s="34">
        <v>0.63524537960901806</v>
      </c>
      <c r="XM192" s="34">
        <v>0.63975619676524098</v>
      </c>
      <c r="XN192" s="34">
        <v>0.64441152341098595</v>
      </c>
      <c r="XO192" s="34">
        <v>0.64829477312157191</v>
      </c>
      <c r="XP192" s="34">
        <v>0.65203288438795293</v>
      </c>
      <c r="XQ192" s="34">
        <v>0.65553159089493906</v>
      </c>
      <c r="XR192" s="34">
        <v>0.6585661059301231</v>
      </c>
      <c r="XS192" s="34">
        <v>0.66198505987037193</v>
      </c>
      <c r="XT192" s="34">
        <v>0.66543662109005097</v>
      </c>
      <c r="XU192" s="34">
        <v>0.668426998625129</v>
      </c>
      <c r="XV192" s="34">
        <v>0.66935441563755804</v>
      </c>
      <c r="XW192" s="34">
        <v>0.66841408689538195</v>
      </c>
      <c r="XX192" s="34">
        <v>0.66700339792451102</v>
      </c>
      <c r="XY192" s="34">
        <v>0.66496372430471595</v>
      </c>
      <c r="XZ192" s="34">
        <v>0.66165548187466694</v>
      </c>
      <c r="YA192" s="34">
        <v>0.65747147887496893</v>
      </c>
      <c r="YB192" s="34">
        <v>0.65340782339647507</v>
      </c>
      <c r="YC192" s="34">
        <v>0.64941914776401799</v>
      </c>
      <c r="YD192" s="34">
        <v>0.64545626835970793</v>
      </c>
      <c r="YE192" s="34">
        <v>0.64166600138066399</v>
      </c>
      <c r="YF192" s="34">
        <v>0.63783566797518598</v>
      </c>
      <c r="YG192" s="34">
        <v>0.63395411480587005</v>
      </c>
      <c r="YH192" s="34">
        <v>0.63052935906080598</v>
      </c>
      <c r="YI192" s="34">
        <v>0.62711140306954494</v>
      </c>
      <c r="YJ192" s="34">
        <v>0.62393392871833797</v>
      </c>
      <c r="YK192" s="34">
        <v>0.62160072056990501</v>
      </c>
      <c r="YL192" s="34">
        <v>0.61921841953905898</v>
      </c>
      <c r="YM192" s="34">
        <v>0.61650019165295</v>
      </c>
      <c r="YN192" s="34">
        <v>0.61416046066638497</v>
      </c>
      <c r="YO192" s="34">
        <v>0.612412570983635</v>
      </c>
      <c r="YP192" s="34">
        <v>0.61078885535051097</v>
      </c>
      <c r="YQ192" s="34">
        <v>0.608825084531887</v>
      </c>
      <c r="YR192" s="34">
        <v>0.60610972347699799</v>
      </c>
      <c r="YS192" s="34">
        <v>0.60235118574632307</v>
      </c>
      <c r="YT192" s="34">
        <v>0.59847808003943403</v>
      </c>
      <c r="YU192" s="34">
        <v>0.59500280839710695</v>
      </c>
      <c r="YV192" s="34">
        <v>0.59073664865337905</v>
      </c>
      <c r="YW192" s="34">
        <v>0.58600494025434502</v>
      </c>
      <c r="YX192" s="34">
        <v>0.58127396908450601</v>
      </c>
      <c r="YY192" s="34">
        <v>0.57656566182920399</v>
      </c>
      <c r="YZ192" s="34">
        <v>0.57310030197605899</v>
      </c>
      <c r="ZA192" s="34">
        <v>0.57012719741973394</v>
      </c>
      <c r="ZB192" s="34">
        <v>0.56639925429492499</v>
      </c>
      <c r="ZC192" s="34">
        <v>0.56262762905074093</v>
      </c>
      <c r="ZD192" s="34">
        <v>0.55904380482055205</v>
      </c>
      <c r="ZE192" s="34">
        <v>0.55553073201749503</v>
      </c>
      <c r="ZF192" s="34">
        <v>0.55216917319049597</v>
      </c>
      <c r="ZG192" s="34">
        <v>0.54887421194836394</v>
      </c>
      <c r="ZH192" s="34">
        <v>0.54597555800366104</v>
      </c>
      <c r="ZI192" s="34">
        <v>0.54329770547446199</v>
      </c>
      <c r="ZJ192" s="34">
        <v>0.54094616080191005</v>
      </c>
      <c r="ZK192" s="34">
        <v>0.53878366272765099</v>
      </c>
      <c r="ZL192" s="34">
        <v>0.53617141705508797</v>
      </c>
      <c r="ZM192" s="34">
        <v>0.53391375988534495</v>
      </c>
      <c r="ZN192" s="34">
        <v>0.532171956001666</v>
      </c>
      <c r="ZO192" s="34">
        <v>0.53153567650777001</v>
      </c>
      <c r="ZP192" s="34">
        <v>0.53235563860889501</v>
      </c>
      <c r="ZQ192" s="34">
        <v>0.53355526711829593</v>
      </c>
      <c r="ZR192" s="34">
        <v>0.53486544034759609</v>
      </c>
      <c r="ZS192" s="34">
        <v>0.53649513441476704</v>
      </c>
      <c r="ZT192" s="34">
        <v>0.53827344617092099</v>
      </c>
      <c r="ZU192" s="34">
        <v>0.53984299994352503</v>
      </c>
      <c r="ZV192" s="34">
        <v>0.54136065024227398</v>
      </c>
      <c r="ZW192" s="34">
        <v>0.54236822241517002</v>
      </c>
      <c r="ZX192" s="34">
        <v>0.54306266124447899</v>
      </c>
      <c r="ZY192" s="34">
        <v>0.54360059957398699</v>
      </c>
      <c r="ZZ192" s="34">
        <v>0.54341360115634896</v>
      </c>
      <c r="AAA192" s="34">
        <v>0.54263920939982702</v>
      </c>
      <c r="AAB192" s="34">
        <v>0.54201910681806098</v>
      </c>
      <c r="AAC192" s="34">
        <v>0.54124014746168503</v>
      </c>
      <c r="AAD192" s="34">
        <v>0.53965810221439403</v>
      </c>
      <c r="AAE192" s="34">
        <v>0.53811868636321203</v>
      </c>
      <c r="AAF192" s="34">
        <v>0.53685848837831596</v>
      </c>
      <c r="AAG192" s="34">
        <v>0.53527310445345599</v>
      </c>
      <c r="AAH192" s="34">
        <v>0.53304527505233001</v>
      </c>
      <c r="AAI192" s="34">
        <v>0.53043853420458897</v>
      </c>
      <c r="AAJ192" s="34">
        <v>0.52783135353389699</v>
      </c>
      <c r="AAK192" s="34">
        <v>0.52540688059715002</v>
      </c>
      <c r="AAL192" s="34">
        <v>0.52330317459598297</v>
      </c>
      <c r="AAM192" s="34">
        <v>0.52152401375719504</v>
      </c>
      <c r="AAN192" s="34">
        <v>0.519961912224991</v>
      </c>
      <c r="AAO192" s="34">
        <v>0.51860668058645898</v>
      </c>
      <c r="AAP192" s="34">
        <v>0.51743903668337599</v>
      </c>
      <c r="AAQ192" s="34">
        <v>0.516403988420714</v>
      </c>
      <c r="AAR192" s="34">
        <v>0.51551893379049096</v>
      </c>
      <c r="AAS192" s="34">
        <v>0.51475849318234301</v>
      </c>
      <c r="AAT192" s="34">
        <v>0.51408888188333901</v>
      </c>
      <c r="AAU192" s="34">
        <v>0.51346160999925605</v>
      </c>
      <c r="AAV192" s="34">
        <v>0.51292419917538901</v>
      </c>
      <c r="AAW192" s="34">
        <v>0.512407946325807</v>
      </c>
      <c r="AAX192" s="34">
        <v>0.511779723856991</v>
      </c>
      <c r="AAY192" s="34">
        <v>0.51108244510564604</v>
      </c>
      <c r="AAZ192" s="34">
        <v>0.51033189592061301</v>
      </c>
      <c r="ABA192" s="34">
        <v>0.50948018898772096</v>
      </c>
      <c r="ABB192" s="34">
        <v>0.50844483752246705</v>
      </c>
      <c r="ABC192" s="34">
        <v>0.50727645767725904</v>
      </c>
      <c r="ABD192" s="34">
        <v>0.50595434760748703</v>
      </c>
      <c r="ABE192" s="34">
        <v>0.504507751602703</v>
      </c>
      <c r="ABF192" s="34">
        <v>0.50293283423698099</v>
      </c>
      <c r="ABG192" t="s">
        <v>843</v>
      </c>
      <c r="ABH192" t="s">
        <v>843</v>
      </c>
      <c r="ABI192" t="s">
        <v>1300</v>
      </c>
      <c r="ABJ192" s="34">
        <v>0.55830627029727697</v>
      </c>
      <c r="ABK192" s="34">
        <v>0.56612561837021003</v>
      </c>
      <c r="ABL192" s="34">
        <v>0.57160620378850802</v>
      </c>
      <c r="ABM192" s="34">
        <v>0.57596420710115803</v>
      </c>
      <c r="ABN192" s="34">
        <v>0.58140578059246106</v>
      </c>
      <c r="ABO192" s="34">
        <v>0.58648975932373093</v>
      </c>
      <c r="ABP192" s="34">
        <v>0.59114969056066502</v>
      </c>
      <c r="ABQ192" s="34">
        <v>0.59566711388119897</v>
      </c>
      <c r="ABR192" s="34">
        <v>0.599538173218509</v>
      </c>
      <c r="ABS192" s="34">
        <v>0.60315829946171595</v>
      </c>
      <c r="ABT192" s="34">
        <v>0.60697879524069798</v>
      </c>
      <c r="ABU192" s="34">
        <v>0.61095420294797897</v>
      </c>
      <c r="ABV192" s="34">
        <v>0.61425993347952401</v>
      </c>
      <c r="ABW192" s="34">
        <v>0.61771305085096306</v>
      </c>
      <c r="ABX192" s="34">
        <v>0.62193753124968099</v>
      </c>
      <c r="ABY192" s="34">
        <v>0.62549879081015702</v>
      </c>
      <c r="ABZ192" s="34">
        <v>0.62814587820930601</v>
      </c>
      <c r="ACA192" s="34">
        <v>0.62921309688096994</v>
      </c>
      <c r="ACB192" s="34">
        <v>0.62851960698732301</v>
      </c>
      <c r="ACC192" s="34">
        <v>0.62745934034348105</v>
      </c>
      <c r="ACD192" s="34">
        <v>0.62594522884487802</v>
      </c>
      <c r="ACE192" s="34">
        <v>0.62377372135943798</v>
      </c>
      <c r="ACF192" s="34">
        <v>0.62092449016743101</v>
      </c>
      <c r="ACG192" s="34">
        <v>0.617480958573286</v>
      </c>
      <c r="ACH192" s="34">
        <v>0.61369997136602494</v>
      </c>
      <c r="ACI192" s="34">
        <v>0.61005939720791802</v>
      </c>
      <c r="ACJ192" s="34">
        <v>0.60642430779637502</v>
      </c>
      <c r="ACK192" s="34">
        <v>0.602863173600939</v>
      </c>
      <c r="ACL192" s="34">
        <v>0.60000271728054599</v>
      </c>
      <c r="ACM192" s="34">
        <v>0.59773173096435306</v>
      </c>
      <c r="ACN192" s="34">
        <v>0.59538974280657897</v>
      </c>
      <c r="ACO192" s="34">
        <v>0.59321958051971901</v>
      </c>
      <c r="ACP192" s="34">
        <v>0.59177304079148596</v>
      </c>
      <c r="ACQ192" s="34">
        <v>0.59022140467335804</v>
      </c>
      <c r="ACR192" s="34">
        <v>0.58830667304387907</v>
      </c>
      <c r="ACS192" s="34">
        <v>0.58666189895993393</v>
      </c>
      <c r="ACT192" s="34">
        <v>0.58552107493849403</v>
      </c>
      <c r="ACU192" s="34">
        <v>0.58448887172646202</v>
      </c>
      <c r="ACV192" s="34">
        <v>0.58312293521780001</v>
      </c>
      <c r="ACW192" s="34">
        <v>0.58103413663381898</v>
      </c>
      <c r="ACX192" s="34">
        <v>0.57794822460093198</v>
      </c>
      <c r="ACY192" s="34">
        <v>0.57474184275205598</v>
      </c>
      <c r="ACZ192" s="34">
        <v>0.57193485635557795</v>
      </c>
      <c r="ADA192" s="34">
        <v>0.56842373775368105</v>
      </c>
      <c r="ADB192" s="34">
        <v>0.56447457568604398</v>
      </c>
      <c r="ADC192" s="34">
        <v>0.56054679085637504</v>
      </c>
      <c r="ADD192" s="34">
        <v>0.55672515626142693</v>
      </c>
      <c r="ADE192" s="34">
        <v>0.55409144418570699</v>
      </c>
      <c r="ADF192" s="34">
        <v>0.55192023760472497</v>
      </c>
      <c r="ADG192" s="34">
        <v>0.54905433803662607</v>
      </c>
      <c r="ADH192" s="34">
        <v>0.54619417284289296</v>
      </c>
      <c r="ADI192" s="34">
        <v>0.54353341504598496</v>
      </c>
      <c r="ADJ192" s="34">
        <v>0.54089044882426296</v>
      </c>
      <c r="ADK192" s="34">
        <v>0.53839361870839708</v>
      </c>
      <c r="ADL192" s="34">
        <v>0.53595701709625299</v>
      </c>
      <c r="ADM192" s="34">
        <v>0.53385797714624095</v>
      </c>
      <c r="ADN192" s="34">
        <v>0.53195720427613602</v>
      </c>
      <c r="ADO192" s="34">
        <v>0.53039189549453503</v>
      </c>
      <c r="ADP192" s="34">
        <v>0.52896269919525307</v>
      </c>
      <c r="ADQ192" s="34">
        <v>0.52706974096705106</v>
      </c>
      <c r="ADR192" s="34">
        <v>0.52550176432733098</v>
      </c>
      <c r="ADS192" s="34">
        <v>0.52437552193083004</v>
      </c>
      <c r="ADT192" s="34">
        <v>0.52429592119866797</v>
      </c>
      <c r="ADU192" s="34">
        <v>0.52558527483698303</v>
      </c>
      <c r="ADV192" s="34">
        <v>0.52720299174136598</v>
      </c>
      <c r="ADW192" s="34">
        <v>0.52885123018591296</v>
      </c>
      <c r="ADX192" s="34">
        <v>0.53073155800428506</v>
      </c>
      <c r="ADY192" s="34">
        <v>0.53274866103908602</v>
      </c>
      <c r="ADZ192" s="34">
        <v>0.53453888837632302</v>
      </c>
      <c r="AEA192" s="34">
        <v>0.53622703331160704</v>
      </c>
      <c r="AEB192" s="34">
        <v>0.53740574617245596</v>
      </c>
      <c r="AEC192" s="34">
        <v>0.53827940714383704</v>
      </c>
      <c r="AED192" s="34">
        <v>0.53894378163974299</v>
      </c>
      <c r="AEE192" s="34">
        <v>0.53886598075716896</v>
      </c>
      <c r="AEF192" s="34">
        <v>0.53823204124226298</v>
      </c>
      <c r="AEG192" s="34">
        <v>0.53772315340972598</v>
      </c>
      <c r="AEH192" s="34">
        <v>0.537007570494346</v>
      </c>
      <c r="AEI192" s="34">
        <v>0.53553484275146701</v>
      </c>
      <c r="AEJ192" s="34">
        <v>0.53412675523189801</v>
      </c>
      <c r="AEK192" s="34">
        <v>0.53292999213800996</v>
      </c>
      <c r="AEL192" s="34">
        <v>0.53145373571160004</v>
      </c>
      <c r="AEM192" s="34">
        <v>0.52939760021444504</v>
      </c>
      <c r="AEN192" s="34">
        <v>0.52688696222658604</v>
      </c>
      <c r="AEO192" s="34">
        <v>0.52438628793866793</v>
      </c>
      <c r="AEP192" s="34">
        <v>0.52208975193130702</v>
      </c>
      <c r="AEQ192" s="34">
        <v>0.52006157239351192</v>
      </c>
      <c r="AER192" s="34">
        <v>0.51838077726009602</v>
      </c>
      <c r="AES192" s="34">
        <v>0.51694476542639201</v>
      </c>
      <c r="AET192" s="34">
        <v>0.515688310724982</v>
      </c>
      <c r="AEU192" s="34">
        <v>0.51460084815117901</v>
      </c>
      <c r="AEV192" s="34">
        <v>0.51369377436988106</v>
      </c>
      <c r="AEW192" s="34">
        <v>0.51291324730740095</v>
      </c>
      <c r="AEX192" s="34">
        <v>0.51223495621321802</v>
      </c>
      <c r="AEY192" s="34">
        <v>0.51168035102256004</v>
      </c>
      <c r="AEZ192" s="34">
        <v>0.51120095596604997</v>
      </c>
      <c r="AFA192" s="34">
        <v>0.51080234481255193</v>
      </c>
      <c r="AFB192" s="34">
        <v>0.51040388766844502</v>
      </c>
      <c r="AFC192" s="34">
        <v>0.509962782708274</v>
      </c>
      <c r="AFD192" s="34">
        <v>0.50947380518006702</v>
      </c>
      <c r="AFE192" s="34">
        <v>0.50893861192007206</v>
      </c>
      <c r="AFF192" s="34">
        <v>0.50829200995619994</v>
      </c>
      <c r="AFG192" t="s">
        <v>843</v>
      </c>
      <c r="AFH192" t="s">
        <v>843</v>
      </c>
      <c r="AFI192" s="34"/>
      <c r="AFJ192" s="34"/>
      <c r="AFK192" s="34"/>
      <c r="AFL192" s="34"/>
      <c r="AFM192" s="34"/>
      <c r="AFN192" s="34"/>
      <c r="AFO192" s="34"/>
      <c r="AFP192" s="34"/>
      <c r="AFQ192" s="34"/>
      <c r="AFR192" s="34"/>
      <c r="AFS192" s="34"/>
      <c r="AFT192" s="34"/>
      <c r="AFU192" s="34"/>
      <c r="AFV192" s="34"/>
      <c r="AFW192" s="34"/>
      <c r="AFX192" s="34"/>
      <c r="AFY192" s="34"/>
      <c r="AFZ192" s="34"/>
      <c r="AGA192" s="34"/>
      <c r="AGB192" t="s">
        <v>843</v>
      </c>
      <c r="AGC192" t="s">
        <v>843</v>
      </c>
      <c r="AGD192" t="s">
        <v>843</v>
      </c>
      <c r="AGE192" t="s">
        <v>843</v>
      </c>
      <c r="AGF192" s="34"/>
      <c r="AGG192" t="s">
        <v>843</v>
      </c>
      <c r="AGH192" t="s">
        <v>843</v>
      </c>
      <c r="AGI192" t="s">
        <v>843</v>
      </c>
      <c r="AGJ192" t="s">
        <v>843</v>
      </c>
      <c r="AGK192" t="s">
        <v>843</v>
      </c>
      <c r="AGL192" t="s">
        <v>843</v>
      </c>
      <c r="AGM192" t="s">
        <v>843</v>
      </c>
      <c r="AGN192" t="s">
        <v>843</v>
      </c>
      <c r="AGO192" s="34">
        <v>0.32100000000000001</v>
      </c>
      <c r="AGP192" s="34">
        <v>2018</v>
      </c>
      <c r="AGQ192" t="s">
        <v>832</v>
      </c>
      <c r="AGR192" t="s">
        <v>843</v>
      </c>
      <c r="AGS192" s="34">
        <v>5.0000000000000001E-3</v>
      </c>
      <c r="AGT192" s="34">
        <v>2018</v>
      </c>
      <c r="AGU192" t="s">
        <v>832</v>
      </c>
      <c r="AGV192" t="s">
        <v>843</v>
      </c>
      <c r="AGW192" s="34">
        <v>1.2E-2</v>
      </c>
      <c r="AGX192" s="34">
        <v>2018</v>
      </c>
      <c r="AGY192" t="s">
        <v>832</v>
      </c>
      <c r="AGZ192" t="s">
        <v>843</v>
      </c>
      <c r="AHA192" s="34">
        <v>6.7000000000000004E-2</v>
      </c>
      <c r="AHB192" s="34">
        <v>2018</v>
      </c>
      <c r="AHC192" t="s">
        <v>832</v>
      </c>
      <c r="AHD192" t="s">
        <v>843</v>
      </c>
      <c r="AHE192" s="34">
        <v>0.253</v>
      </c>
      <c r="AHF192" s="34">
        <v>2018</v>
      </c>
      <c r="AHG192" t="s">
        <v>832</v>
      </c>
      <c r="AHH192" t="s">
        <v>843</v>
      </c>
      <c r="AHI192" t="s">
        <v>830</v>
      </c>
      <c r="AHJ192" s="34">
        <v>0.38446801900863647</v>
      </c>
      <c r="AHK192" s="34">
        <v>0.3738480806350708</v>
      </c>
      <c r="AHL192" s="34">
        <v>0.40444418787956238</v>
      </c>
      <c r="AHM192" s="34">
        <v>0.38120758533477783</v>
      </c>
      <c r="AHN192" s="34">
        <v>0.34807500243186951</v>
      </c>
      <c r="AHO192" t="s">
        <v>843</v>
      </c>
      <c r="AHP192" s="34"/>
      <c r="AHQ192" s="34"/>
      <c r="AHR192" s="34"/>
      <c r="AHS192" s="34"/>
      <c r="AHT192" s="34"/>
      <c r="AHU192" t="s">
        <v>843</v>
      </c>
      <c r="AHV192" s="34">
        <v>0.36443108320236206</v>
      </c>
      <c r="AHW192" s="34">
        <v>0.40505430102348328</v>
      </c>
      <c r="AHX192" s="34">
        <v>0.4685007631778717</v>
      </c>
      <c r="AHY192" s="34">
        <v>0.53912544250488281</v>
      </c>
      <c r="AHZ192" s="34">
        <v>0.5395052433013916</v>
      </c>
      <c r="AIA192" t="s">
        <v>832</v>
      </c>
      <c r="AIB192" t="s">
        <v>843</v>
      </c>
      <c r="AIC192" s="34">
        <v>0.30370742082595825</v>
      </c>
      <c r="AID192" s="34">
        <v>0.33488509058952332</v>
      </c>
      <c r="AIE192" s="34">
        <v>0.36244028806686401</v>
      </c>
      <c r="AIF192" s="34">
        <v>0.35517072677612305</v>
      </c>
      <c r="AIG192" s="34">
        <v>0.31223630905151367</v>
      </c>
      <c r="AIH192" t="s">
        <v>924</v>
      </c>
      <c r="AII192" t="s">
        <v>843</v>
      </c>
      <c r="AIJ192" s="34">
        <v>0.29715201258659363</v>
      </c>
      <c r="AIK192" s="34">
        <v>0.3237893283367157</v>
      </c>
      <c r="AIL192" s="34">
        <v>0.33630001544952393</v>
      </c>
      <c r="AIM192" s="34">
        <v>0.30045998096466064</v>
      </c>
      <c r="AIN192" s="34">
        <v>0.27402001619338989</v>
      </c>
      <c r="AIO192" t="s">
        <v>1607</v>
      </c>
      <c r="AIP192" s="34">
        <v>0.26752999424934387</v>
      </c>
      <c r="AIQ192" t="s">
        <v>843</v>
      </c>
      <c r="AIR192" s="34">
        <v>0.25746999999999998</v>
      </c>
      <c r="AIS192" s="34">
        <v>0.26500000000000001</v>
      </c>
      <c r="AIT192" s="34">
        <v>0.26755000000000001</v>
      </c>
      <c r="AIU192" s="34">
        <v>0.2722</v>
      </c>
      <c r="AIV192" s="34">
        <v>0.27172999999999997</v>
      </c>
      <c r="AIW192" s="34">
        <v>0.27123000000000003</v>
      </c>
      <c r="AIX192" t="s">
        <v>843</v>
      </c>
      <c r="AIY192" s="34">
        <v>3.9199999999999999E-2</v>
      </c>
      <c r="AIZ192" s="34">
        <v>3.8699999999999998E-2</v>
      </c>
      <c r="AJA192" s="34">
        <v>3.7999999999999999E-2</v>
      </c>
      <c r="AJB192" s="34">
        <v>3.7999999999999999E-2</v>
      </c>
      <c r="AJC192" s="34">
        <v>3.7000000000000005E-2</v>
      </c>
      <c r="AJD192" s="34">
        <v>3.6000000000000004E-2</v>
      </c>
      <c r="AJE192" t="s">
        <v>843</v>
      </c>
      <c r="AJF192" s="34">
        <v>2.998008020222187E-2</v>
      </c>
      <c r="AJG192" s="34">
        <v>4.5672204345464706E-2</v>
      </c>
      <c r="AJH192" s="34">
        <v>4.4262699782848358E-2</v>
      </c>
      <c r="AJI192" s="34">
        <v>3.8719303905963898E-2</v>
      </c>
      <c r="AJJ192" s="34">
        <v>1.9713489338755608E-2</v>
      </c>
      <c r="AJK192" t="s">
        <v>830</v>
      </c>
      <c r="AJL192" t="s">
        <v>843</v>
      </c>
      <c r="AJM192" t="s">
        <v>843</v>
      </c>
      <c r="AJN192" s="34">
        <v>2.9275586828589439E-2</v>
      </c>
      <c r="AJO192" s="34">
        <v>2.7595896273851395E-2</v>
      </c>
      <c r="AJP192" s="34">
        <v>3.0114015564322472E-2</v>
      </c>
      <c r="AJQ192" s="34">
        <v>2.6102164760231972E-2</v>
      </c>
      <c r="AJR192" s="34">
        <v>8.4341153502464294E-2</v>
      </c>
      <c r="AJS192" t="s">
        <v>832</v>
      </c>
      <c r="AJT192" t="s">
        <v>843</v>
      </c>
      <c r="AJU192" t="s">
        <v>843</v>
      </c>
      <c r="AJV192" t="s">
        <v>843</v>
      </c>
      <c r="AJW192" s="34">
        <v>2.0280327647924423E-2</v>
      </c>
      <c r="AJX192" s="34">
        <v>3.4429647028446198E-2</v>
      </c>
      <c r="AJY192" s="34">
        <v>3.3082097768783569E-2</v>
      </c>
      <c r="AJZ192" s="34">
        <v>2.5451935827732086E-2</v>
      </c>
      <c r="AKA192" s="34">
        <v>1.083427295088768E-2</v>
      </c>
      <c r="AKB192" t="s">
        <v>830</v>
      </c>
      <c r="AKC192" t="s">
        <v>843</v>
      </c>
      <c r="AKD192" t="s">
        <v>843</v>
      </c>
      <c r="AKE192" t="s">
        <v>843</v>
      </c>
      <c r="AKF192" s="34">
        <v>2.0362772047519684E-2</v>
      </c>
      <c r="AKG192" s="34">
        <v>1.6747189685702324E-2</v>
      </c>
      <c r="AKH192" s="34">
        <v>1.7614424228668213E-2</v>
      </c>
      <c r="AKI192" s="34">
        <v>1.7490450292825699E-2</v>
      </c>
      <c r="AKJ192" s="34">
        <v>7.6293662190437317E-2</v>
      </c>
      <c r="AKK192" t="s">
        <v>832</v>
      </c>
      <c r="AKL192" t="s">
        <v>843</v>
      </c>
      <c r="AKM192" s="34">
        <v>14340</v>
      </c>
      <c r="AKN192" t="s">
        <v>832</v>
      </c>
      <c r="AKO192" t="s">
        <v>843</v>
      </c>
      <c r="AKP192" s="34">
        <v>16319.400390625</v>
      </c>
      <c r="AKQ192" t="s">
        <v>830</v>
      </c>
      <c r="AKR192" t="s">
        <v>843</v>
      </c>
      <c r="AKS192" s="34">
        <v>17117.025671159699</v>
      </c>
      <c r="AKT192" t="s">
        <v>832</v>
      </c>
      <c r="AKU192" t="s">
        <v>843</v>
      </c>
      <c r="AKV192" s="34">
        <v>15874.540067510599</v>
      </c>
      <c r="AKW192" t="s">
        <v>832</v>
      </c>
      <c r="AKX192" t="s">
        <v>843</v>
      </c>
      <c r="AKY192" s="34">
        <v>0.22057999670505524</v>
      </c>
      <c r="AKZ192" s="34">
        <v>0.19173242151737213</v>
      </c>
      <c r="ALA192" s="34">
        <v>0.20805412530899048</v>
      </c>
      <c r="ALB192" s="34">
        <v>0.18549327552318573</v>
      </c>
      <c r="ALC192" s="34">
        <v>0.15980365872383118</v>
      </c>
      <c r="ALD192" t="s">
        <v>830</v>
      </c>
      <c r="ALE192" t="s">
        <v>843</v>
      </c>
      <c r="ALF192" t="s">
        <v>843</v>
      </c>
      <c r="ALG192" t="s">
        <v>843</v>
      </c>
      <c r="ALH192" s="34">
        <v>0.22566947340965271</v>
      </c>
      <c r="ALI192" s="34">
        <v>0.2542564868927002</v>
      </c>
      <c r="ALJ192" s="34">
        <v>0.33958646655082703</v>
      </c>
      <c r="ALK192" s="34">
        <v>0.48013594746589661</v>
      </c>
      <c r="ALL192" s="34">
        <v>0.50721800327301025</v>
      </c>
      <c r="ALM192" t="s">
        <v>832</v>
      </c>
    </row>
    <row r="193" spans="1:1001">
      <c r="A193" t="s">
        <v>421</v>
      </c>
      <c r="B193" t="s">
        <v>139</v>
      </c>
      <c r="C193" t="s">
        <v>374</v>
      </c>
      <c r="D193" s="34">
        <v>4.1930180042982101E-2</v>
      </c>
      <c r="E193" t="s">
        <v>432</v>
      </c>
      <c r="F193" s="34">
        <v>6.7990720272064209E-2</v>
      </c>
      <c r="G193" t="s">
        <v>1464</v>
      </c>
      <c r="H193" s="34">
        <v>7.7155329287052155E-2</v>
      </c>
      <c r="I193" t="s">
        <v>1294</v>
      </c>
      <c r="J193" s="34">
        <v>6.1025708913803101E-2</v>
      </c>
      <c r="K193" t="s">
        <v>1521</v>
      </c>
      <c r="L193" s="34"/>
      <c r="M193" t="s">
        <v>432</v>
      </c>
      <c r="N193" s="34">
        <v>0.63383603096008301</v>
      </c>
      <c r="O193" s="34"/>
      <c r="P193" t="s">
        <v>1459</v>
      </c>
      <c r="Q193" s="34"/>
      <c r="R193" t="s">
        <v>1459</v>
      </c>
      <c r="S193" s="34"/>
      <c r="T193" t="s">
        <v>1459</v>
      </c>
      <c r="U193" s="34">
        <v>0.63383603096008301</v>
      </c>
      <c r="V193" t="s">
        <v>432</v>
      </c>
      <c r="W193" t="s">
        <v>843</v>
      </c>
      <c r="X193" t="s">
        <v>1464</v>
      </c>
      <c r="Y193" s="34">
        <v>0.51644456386566162</v>
      </c>
      <c r="Z193" s="34"/>
      <c r="AA193" t="s">
        <v>1459</v>
      </c>
      <c r="AB193" s="34"/>
      <c r="AC193" t="s">
        <v>1459</v>
      </c>
      <c r="AD193" s="34"/>
      <c r="AE193" t="s">
        <v>1459</v>
      </c>
      <c r="AF193" s="34">
        <v>1.0060626268386841</v>
      </c>
      <c r="AG193" t="s">
        <v>1464</v>
      </c>
      <c r="AH193" t="s">
        <v>843</v>
      </c>
      <c r="AI193" t="s">
        <v>1294</v>
      </c>
      <c r="AJ193" s="34">
        <v>0.54428571462631226</v>
      </c>
      <c r="AK193" s="34"/>
      <c r="AL193" t="s">
        <v>1459</v>
      </c>
      <c r="AM193" s="34"/>
      <c r="AN193" t="s">
        <v>1459</v>
      </c>
      <c r="AO193" s="34"/>
      <c r="AP193" t="s">
        <v>1459</v>
      </c>
      <c r="AQ193" s="34">
        <v>1.1605360507965088</v>
      </c>
      <c r="AR193" t="s">
        <v>1294</v>
      </c>
      <c r="AS193" t="s">
        <v>843</v>
      </c>
      <c r="AT193" t="s">
        <v>1521</v>
      </c>
      <c r="AU193" s="34">
        <v>0.54756671190261841</v>
      </c>
      <c r="AV193" s="34"/>
      <c r="AW193" t="s">
        <v>1459</v>
      </c>
      <c r="AX193" s="34"/>
      <c r="AY193" t="s">
        <v>1459</v>
      </c>
      <c r="AZ193" s="34"/>
      <c r="BA193" t="s">
        <v>1459</v>
      </c>
      <c r="BB193" s="34">
        <v>1.1673120260238647</v>
      </c>
      <c r="BC193" t="s">
        <v>1521</v>
      </c>
      <c r="BD193" t="s">
        <v>843</v>
      </c>
      <c r="BE193" s="34">
        <v>0.5</v>
      </c>
      <c r="BF193" t="s">
        <v>465</v>
      </c>
      <c r="BG193" t="s">
        <v>843</v>
      </c>
      <c r="BH193" t="s">
        <v>432</v>
      </c>
      <c r="BI193" s="34">
        <v>1.8991080522537231</v>
      </c>
      <c r="BJ193" t="s">
        <v>819</v>
      </c>
      <c r="BK193" s="34">
        <v>1.653564453125</v>
      </c>
      <c r="BL193" t="s">
        <v>1294</v>
      </c>
      <c r="BM193" s="34">
        <v>2.0351934432983398</v>
      </c>
      <c r="BN193" t="s">
        <v>1521</v>
      </c>
      <c r="BO193" s="34">
        <v>1.2014485597610474</v>
      </c>
      <c r="BP193" t="s">
        <v>843</v>
      </c>
      <c r="BQ193" s="34">
        <v>1.8056550025939941</v>
      </c>
      <c r="BR193" t="s">
        <v>830</v>
      </c>
      <c r="BS193" s="34"/>
      <c r="BT193" t="s">
        <v>843</v>
      </c>
      <c r="BU193" s="34">
        <v>1.7595963478088379</v>
      </c>
      <c r="BV193" t="s">
        <v>1553</v>
      </c>
      <c r="BW193" t="s">
        <v>843</v>
      </c>
      <c r="BX193" s="34">
        <v>2.2933371067047119</v>
      </c>
      <c r="BY193" t="s">
        <v>924</v>
      </c>
      <c r="BZ193" t="s">
        <v>843</v>
      </c>
      <c r="CA193" t="s">
        <v>432</v>
      </c>
      <c r="CB193" s="34">
        <v>9.1786235570907593E-3</v>
      </c>
      <c r="CC193" s="34">
        <v>9.2487847432494164E-3</v>
      </c>
      <c r="CD193" s="34">
        <v>1.0056192986667156E-2</v>
      </c>
      <c r="CE193" s="34">
        <v>9.3267690390348434E-3</v>
      </c>
      <c r="CF193" s="34">
        <v>9.3267634510993958E-3</v>
      </c>
      <c r="CG193" t="s">
        <v>843</v>
      </c>
      <c r="CH193" t="s">
        <v>819</v>
      </c>
      <c r="CI193" s="34">
        <v>9.8408358171582222E-3</v>
      </c>
      <c r="CJ193" s="34">
        <v>1.0024229995906353E-2</v>
      </c>
      <c r="CK193" s="34">
        <v>1.0007617063820362E-2</v>
      </c>
      <c r="CL193" s="34">
        <v>9.84177365899086E-3</v>
      </c>
      <c r="CM193" s="34">
        <v>9.7671709954738617E-3</v>
      </c>
      <c r="CN193" t="s">
        <v>843</v>
      </c>
      <c r="CO193" t="s">
        <v>1294</v>
      </c>
      <c r="CP193" s="34">
        <v>9.8891612142324448E-3</v>
      </c>
      <c r="CQ193" s="34">
        <v>9.999467059969902E-3</v>
      </c>
      <c r="CR193" s="34">
        <v>9.8790787160396576E-3</v>
      </c>
      <c r="CS193" s="34">
        <v>9.7672408446669579E-3</v>
      </c>
      <c r="CT193" s="34">
        <v>9.7672920674085617E-3</v>
      </c>
      <c r="CU193" t="s">
        <v>843</v>
      </c>
      <c r="CV193" t="s">
        <v>1521</v>
      </c>
      <c r="CW193" s="34">
        <v>9.9599780514836311E-3</v>
      </c>
      <c r="CX193" s="34">
        <v>9.9274851381778717E-3</v>
      </c>
      <c r="CY193" s="34">
        <v>9.8044974729418755E-3</v>
      </c>
      <c r="CZ193" s="34">
        <v>9.7672222182154655E-3</v>
      </c>
      <c r="DA193" s="34">
        <v>9.7672324627637863E-3</v>
      </c>
      <c r="DB193" t="s">
        <v>843</v>
      </c>
      <c r="DC193" s="34">
        <v>1.8817784786224365</v>
      </c>
      <c r="DD193" s="34">
        <v>2.2284450531005859</v>
      </c>
      <c r="DE193" s="34">
        <v>2.6037230491638184</v>
      </c>
      <c r="DF193" s="34">
        <v>2.9833295345306396</v>
      </c>
      <c r="DG193" s="34">
        <v>3.3505604267120361</v>
      </c>
      <c r="DH193" t="s">
        <v>1464</v>
      </c>
      <c r="DI193" t="s">
        <v>843</v>
      </c>
      <c r="DJ193" s="34">
        <v>2.0932357311248779</v>
      </c>
      <c r="DK193" s="34">
        <v>2.4498863220214844</v>
      </c>
      <c r="DL193" s="34">
        <v>2.8319854736328125</v>
      </c>
      <c r="DM193" s="34">
        <v>3.2047808170318604</v>
      </c>
      <c r="DN193" s="34">
        <v>3.5692296028137207</v>
      </c>
      <c r="DO193" t="s">
        <v>1294</v>
      </c>
      <c r="DP193" t="s">
        <v>843</v>
      </c>
      <c r="DQ193" s="34">
        <v>3.7150089740753174</v>
      </c>
      <c r="DR193" t="s">
        <v>1521</v>
      </c>
      <c r="DS193" t="s">
        <v>843</v>
      </c>
      <c r="DT193" t="s">
        <v>843</v>
      </c>
      <c r="DU193" s="34">
        <v>3.7</v>
      </c>
      <c r="DV193" t="s">
        <v>1461</v>
      </c>
      <c r="DW193" t="s">
        <v>843</v>
      </c>
      <c r="DX193" t="s">
        <v>843</v>
      </c>
      <c r="DY193" t="s">
        <v>432</v>
      </c>
      <c r="DZ193" s="34">
        <v>-1.6589885577559471E-2</v>
      </c>
      <c r="EA193" s="34">
        <v>-4.0312465280294418E-3</v>
      </c>
      <c r="EB193" s="34">
        <v>5.0317011773586273E-2</v>
      </c>
      <c r="EC193" s="34">
        <v>2.0550118759274483E-2</v>
      </c>
      <c r="ED193" s="34">
        <v>1.0616175830364227E-2</v>
      </c>
      <c r="EE193" t="s">
        <v>843</v>
      </c>
      <c r="EF193" t="s">
        <v>819</v>
      </c>
      <c r="EG193" s="34">
        <v>3.3538662828505039E-3</v>
      </c>
      <c r="EH193" s="34">
        <v>4.9781471490859985E-2</v>
      </c>
      <c r="EI193" s="34">
        <v>3.0831780284643173E-2</v>
      </c>
      <c r="EJ193" s="34">
        <v>3.2185658812522888E-2</v>
      </c>
      <c r="EK193" s="34">
        <v>2.5340262800455093E-2</v>
      </c>
      <c r="EL193" t="s">
        <v>843</v>
      </c>
      <c r="EM193" t="s">
        <v>1294</v>
      </c>
      <c r="EN193" s="34">
        <v>1.1818485334515572E-2</v>
      </c>
      <c r="EO193" s="34">
        <v>-5.3979279473423958E-3</v>
      </c>
      <c r="EP193" s="34">
        <v>-2.437867783010006E-2</v>
      </c>
      <c r="EQ193" s="34">
        <v>-3.2361306250095367E-2</v>
      </c>
      <c r="ER193" s="34">
        <v>-7.3325992561876774E-3</v>
      </c>
      <c r="ES193" t="s">
        <v>843</v>
      </c>
      <c r="ET193" t="s">
        <v>1521</v>
      </c>
      <c r="EU193" s="34">
        <v>2.8092874214053154E-2</v>
      </c>
      <c r="EV193" s="34">
        <v>7.6034995727241039E-3</v>
      </c>
      <c r="EW193" s="34">
        <v>-3.8697863928973675E-3</v>
      </c>
      <c r="EX193" s="34">
        <v>-3.3990129828453064E-2</v>
      </c>
      <c r="EY193" s="34">
        <v>3.7831388413906097E-2</v>
      </c>
      <c r="EZ193" t="s">
        <v>843</v>
      </c>
      <c r="FA193" t="s">
        <v>465</v>
      </c>
      <c r="FB193" s="34">
        <v>4.3569402769207954E-3</v>
      </c>
      <c r="FC193" s="34">
        <v>-4.8964922316372395E-3</v>
      </c>
      <c r="FD193" s="34">
        <v>-9.5402942970395088E-3</v>
      </c>
      <c r="FE193" s="34">
        <v>-6.2587708234786987E-3</v>
      </c>
      <c r="FF193" s="34">
        <v>-1.6041355207562447E-2</v>
      </c>
      <c r="FG193" t="s">
        <v>843</v>
      </c>
      <c r="FH193" s="34"/>
      <c r="FI193" s="34"/>
      <c r="FJ193" s="34"/>
      <c r="FK193" s="34"/>
      <c r="FL193" s="34"/>
      <c r="FM193" t="s">
        <v>843</v>
      </c>
      <c r="FN193" t="s">
        <v>843</v>
      </c>
      <c r="FO193" s="34">
        <v>0.54200999999999999</v>
      </c>
      <c r="FP193" t="s">
        <v>1462</v>
      </c>
      <c r="FQ193" t="s">
        <v>843</v>
      </c>
      <c r="FR193" t="s">
        <v>843</v>
      </c>
      <c r="FS193" s="34">
        <v>0.56124000000000007</v>
      </c>
      <c r="FT193" t="s">
        <v>1462</v>
      </c>
      <c r="FU193" t="s">
        <v>843</v>
      </c>
      <c r="FV193" t="s">
        <v>843</v>
      </c>
      <c r="FW193" s="34">
        <v>0.52268000000000003</v>
      </c>
      <c r="FX193" t="s">
        <v>1462</v>
      </c>
      <c r="FY193" t="s">
        <v>843</v>
      </c>
      <c r="FZ193" s="34">
        <v>-0.16386538743972778</v>
      </c>
      <c r="GA193" s="34">
        <v>-0.18830542266368866</v>
      </c>
      <c r="GB193" s="34">
        <v>-0.24132047593593597</v>
      </c>
      <c r="GC193" s="34">
        <v>-0.19469401240348816</v>
      </c>
      <c r="GD193" s="34">
        <v>-0.23931193351745605</v>
      </c>
      <c r="GE193" t="s">
        <v>830</v>
      </c>
      <c r="GF193" t="s">
        <v>843</v>
      </c>
      <c r="GG193" s="34">
        <v>-0.15887045860290527</v>
      </c>
      <c r="GH193" s="34">
        <v>-0.18138834834098816</v>
      </c>
      <c r="GI193" s="34">
        <v>-0.23028850555419922</v>
      </c>
      <c r="GJ193" s="34">
        <v>-0.17197005450725555</v>
      </c>
      <c r="GK193" s="34">
        <v>-0.19434353709220886</v>
      </c>
      <c r="GL193" t="s">
        <v>832</v>
      </c>
      <c r="GM193" t="s">
        <v>843</v>
      </c>
      <c r="GN193" s="34">
        <v>0.45524090528488159</v>
      </c>
      <c r="GO193" t="s">
        <v>832</v>
      </c>
      <c r="GP193" t="s">
        <v>843</v>
      </c>
      <c r="GQ193" t="s">
        <v>843</v>
      </c>
      <c r="GR193" s="34">
        <v>7.2433814406394958E-2</v>
      </c>
      <c r="GS193" s="34">
        <v>8.8047996163368225E-2</v>
      </c>
      <c r="GT193" s="34">
        <v>0.11211444437503815</v>
      </c>
      <c r="GU193" s="34">
        <v>7.0351637899875641E-2</v>
      </c>
      <c r="GV193" s="34">
        <v>8.399200439453125E-2</v>
      </c>
      <c r="GW193" t="s">
        <v>832</v>
      </c>
      <c r="GX193" t="s">
        <v>843</v>
      </c>
      <c r="GY193" t="s">
        <v>843</v>
      </c>
      <c r="GZ193" t="s">
        <v>843</v>
      </c>
      <c r="HA193" t="s">
        <v>843</v>
      </c>
      <c r="HB193" t="s">
        <v>843</v>
      </c>
      <c r="HC193" t="s">
        <v>843</v>
      </c>
      <c r="HD193" t="s">
        <v>843</v>
      </c>
      <c r="HE193" t="s">
        <v>843</v>
      </c>
      <c r="HF193" t="s">
        <v>843</v>
      </c>
      <c r="HG193" t="s">
        <v>843</v>
      </c>
      <c r="HH193" s="34">
        <v>4584067</v>
      </c>
      <c r="HI193" s="34">
        <v>4857096</v>
      </c>
      <c r="HJ193" s="34">
        <v>5140113</v>
      </c>
      <c r="HK193" s="34">
        <v>5350907</v>
      </c>
      <c r="HL193" s="34">
        <v>5533329</v>
      </c>
      <c r="HM193" s="34">
        <v>5683334</v>
      </c>
      <c r="HN193" s="34">
        <v>5809774</v>
      </c>
      <c r="HO193" s="34">
        <v>5939163</v>
      </c>
      <c r="HP193" s="34">
        <v>6090860</v>
      </c>
      <c r="HQ193" s="34">
        <v>6259842</v>
      </c>
      <c r="HR193" s="34">
        <v>6436698</v>
      </c>
      <c r="HS193" s="34">
        <v>6612385</v>
      </c>
      <c r="HT193" s="34">
        <v>6788587</v>
      </c>
      <c r="HU193" s="34">
        <v>6964859</v>
      </c>
      <c r="HV193" s="34">
        <v>7140688</v>
      </c>
      <c r="HW193" s="34">
        <v>7314773</v>
      </c>
      <c r="HX193" s="34">
        <v>7493913</v>
      </c>
      <c r="HY193" s="34">
        <v>7677565</v>
      </c>
      <c r="HZ193" s="34">
        <v>7861281</v>
      </c>
      <c r="IA193" s="34">
        <v>8046828</v>
      </c>
      <c r="IB193" s="34">
        <v>8233969.9999999991</v>
      </c>
      <c r="IC193" s="34">
        <v>8420641</v>
      </c>
      <c r="ID193" s="34">
        <v>8605718</v>
      </c>
      <c r="IE193" s="34">
        <v>8791092</v>
      </c>
      <c r="IF193" s="34">
        <v>8977972</v>
      </c>
      <c r="IG193" s="34">
        <v>9165377</v>
      </c>
      <c r="IH193" s="34">
        <v>9353150</v>
      </c>
      <c r="II193" s="34">
        <v>9540988</v>
      </c>
      <c r="IJ193" s="34">
        <v>9728849</v>
      </c>
      <c r="IK193" s="34">
        <v>9917103</v>
      </c>
      <c r="IL193" s="34">
        <v>10105188</v>
      </c>
      <c r="IM193" s="34">
        <v>10292481</v>
      </c>
      <c r="IN193" s="34">
        <v>10479347</v>
      </c>
      <c r="IO193" s="34">
        <v>10666285</v>
      </c>
      <c r="IP193" s="34">
        <v>10852747</v>
      </c>
      <c r="IQ193" s="34">
        <v>11037683</v>
      </c>
      <c r="IR193" s="34">
        <v>11220979</v>
      </c>
      <c r="IS193" s="34">
        <v>11402875</v>
      </c>
      <c r="IT193" s="34">
        <v>11583095</v>
      </c>
      <c r="IU193" s="34">
        <v>11761685</v>
      </c>
      <c r="IV193" s="34">
        <v>11938548</v>
      </c>
      <c r="IW193" s="34">
        <v>12113574</v>
      </c>
      <c r="IX193" s="34">
        <v>12286370</v>
      </c>
      <c r="IY193" s="34">
        <v>12457058</v>
      </c>
      <c r="IZ193" s="34">
        <v>12626220</v>
      </c>
      <c r="JA193" s="34">
        <v>12793558</v>
      </c>
      <c r="JB193" s="34">
        <v>12958858</v>
      </c>
      <c r="JC193" s="34">
        <v>13122257</v>
      </c>
      <c r="JD193" s="34">
        <v>13283013</v>
      </c>
      <c r="JE193" s="34">
        <v>13440438</v>
      </c>
      <c r="JF193" s="34">
        <v>13595023</v>
      </c>
      <c r="JG193" s="34">
        <v>13747660</v>
      </c>
      <c r="JH193" s="34">
        <v>13898072</v>
      </c>
      <c r="JI193" s="34">
        <v>14045665</v>
      </c>
      <c r="JJ193" s="34">
        <v>14190036</v>
      </c>
      <c r="JK193" s="34">
        <v>14331676</v>
      </c>
      <c r="JL193" s="34">
        <v>14470926</v>
      </c>
      <c r="JM193" s="34">
        <v>14606993</v>
      </c>
      <c r="JN193" s="34">
        <v>14739551</v>
      </c>
      <c r="JO193" s="34">
        <v>14868165</v>
      </c>
      <c r="JP193" s="34">
        <v>14993237</v>
      </c>
      <c r="JQ193" s="34">
        <v>15114456</v>
      </c>
      <c r="JR193" s="34">
        <v>15231307</v>
      </c>
      <c r="JS193" s="34">
        <v>15344427</v>
      </c>
      <c r="JT193" s="34">
        <v>15453397</v>
      </c>
      <c r="JU193" s="34">
        <v>15558524</v>
      </c>
      <c r="JV193" s="34">
        <v>15660087</v>
      </c>
      <c r="JW193" s="34">
        <v>15758034</v>
      </c>
      <c r="JX193" s="34">
        <v>15852990</v>
      </c>
      <c r="JY193" s="34">
        <v>15944503</v>
      </c>
      <c r="JZ193" s="34">
        <v>16031833</v>
      </c>
      <c r="KA193" s="34">
        <v>16115154</v>
      </c>
      <c r="KB193" s="34">
        <v>16194928</v>
      </c>
      <c r="KC193" s="34">
        <v>16270945</v>
      </c>
      <c r="KD193" s="34">
        <v>16343462</v>
      </c>
      <c r="KE193" s="34">
        <v>16411915</v>
      </c>
      <c r="KF193" s="34">
        <v>16475776.000000002</v>
      </c>
      <c r="KG193" s="34">
        <v>16535527.999999998</v>
      </c>
      <c r="KH193" s="34">
        <v>16591197</v>
      </c>
      <c r="KI193" s="34">
        <v>16643294.000000002</v>
      </c>
      <c r="KJ193" s="34">
        <v>16691487.000000002</v>
      </c>
      <c r="KK193" s="34">
        <v>16735848.000000002</v>
      </c>
      <c r="KL193" s="34">
        <v>16776778.999999998</v>
      </c>
      <c r="KM193" s="34">
        <v>16813579</v>
      </c>
      <c r="KN193" s="34">
        <v>16847089</v>
      </c>
      <c r="KO193" s="34">
        <v>16877651</v>
      </c>
      <c r="KP193" s="34">
        <v>16904581</v>
      </c>
      <c r="KQ193" s="34">
        <v>16928019</v>
      </c>
      <c r="KR193" s="34">
        <v>16948315</v>
      </c>
      <c r="KS193" s="34">
        <v>16965354</v>
      </c>
      <c r="KT193" s="34">
        <v>16979454</v>
      </c>
      <c r="KU193" s="34">
        <v>16990765</v>
      </c>
      <c r="KV193" s="34">
        <v>16998747</v>
      </c>
      <c r="KW193" s="34">
        <v>17003371</v>
      </c>
      <c r="KX193" s="34">
        <v>17005233</v>
      </c>
      <c r="KY193" s="34">
        <v>17004621</v>
      </c>
      <c r="KZ193" s="34">
        <v>17001760</v>
      </c>
      <c r="LA193" s="34">
        <v>16996801</v>
      </c>
      <c r="LB193" s="34">
        <v>16989076</v>
      </c>
      <c r="LC193" s="34">
        <v>16978646</v>
      </c>
      <c r="LD193" s="34">
        <v>16965728</v>
      </c>
      <c r="LE193" t="s">
        <v>843</v>
      </c>
      <c r="LF193" t="s">
        <v>843</v>
      </c>
      <c r="LG193" t="s">
        <v>843</v>
      </c>
      <c r="LH193" s="34">
        <v>2.4047842249274254E-2</v>
      </c>
      <c r="LI193" s="34">
        <v>5.785413458943367E-2</v>
      </c>
      <c r="LJ193" s="34">
        <v>5.6634336709976196E-2</v>
      </c>
      <c r="LK193" s="34">
        <v>4.0191017091274261E-2</v>
      </c>
      <c r="LL193" s="34">
        <v>3.3523544669151306E-2</v>
      </c>
      <c r="LM193" s="34">
        <v>2.6748409494757652E-2</v>
      </c>
      <c r="LN193" s="34">
        <v>2.2003639489412308E-2</v>
      </c>
      <c r="LO193" s="34">
        <v>2.2026542574167252E-2</v>
      </c>
      <c r="LP193" s="34">
        <v>2.5221072137355804E-2</v>
      </c>
      <c r="LQ193" s="34">
        <v>2.7365658432245255E-2</v>
      </c>
      <c r="LR193" s="34">
        <v>2.7860730886459351E-2</v>
      </c>
      <c r="LS193" s="34">
        <v>2.6928730309009552E-2</v>
      </c>
      <c r="LT193" s="34">
        <v>2.6298414915800095E-2</v>
      </c>
      <c r="LU193" s="34">
        <v>2.5634543970227242E-2</v>
      </c>
      <c r="LV193" s="34">
        <v>2.4931767955422401E-2</v>
      </c>
      <c r="LW193" s="34">
        <v>2.4086872115731239E-2</v>
      </c>
      <c r="LX193" s="34">
        <v>2.4195089936256409E-2</v>
      </c>
      <c r="LY193" s="34">
        <v>2.4211348965764046E-2</v>
      </c>
      <c r="LZ193" s="34">
        <v>2.3647131398320198E-2</v>
      </c>
      <c r="MA193" s="34">
        <v>2.3328406736254692E-2</v>
      </c>
      <c r="MB193" s="34">
        <v>2.2990303114056587E-2</v>
      </c>
      <c r="MC193" s="34">
        <v>2.2417673841118813E-2</v>
      </c>
      <c r="MD193" s="34">
        <v>2.1740911528468132E-2</v>
      </c>
      <c r="ME193" s="34">
        <v>2.1312069147825241E-2</v>
      </c>
      <c r="MF193" s="34">
        <v>2.1035086363554001E-2</v>
      </c>
      <c r="MG193" s="34">
        <v>2.0658994093537331E-2</v>
      </c>
      <c r="MH193" s="34">
        <v>2.0280169323086739E-2</v>
      </c>
      <c r="MI193" s="34">
        <v>1.9883859902620316E-2</v>
      </c>
      <c r="MJ193" s="34">
        <v>1.9498551264405251E-2</v>
      </c>
      <c r="MK193" s="34">
        <v>1.9165247678756714E-2</v>
      </c>
      <c r="ML193" s="34">
        <v>1.8788112327456474E-2</v>
      </c>
      <c r="MM193" s="34">
        <v>1.8364673480391502E-2</v>
      </c>
      <c r="MN193" s="34">
        <v>1.7992738634347916E-2</v>
      </c>
      <c r="MO193" s="34">
        <v>1.7681464552879333E-2</v>
      </c>
      <c r="MP193" s="34">
        <v>1.7330395057797432E-2</v>
      </c>
      <c r="MQ193" s="34">
        <v>1.6896918416023254E-2</v>
      </c>
      <c r="MR193" s="34">
        <v>1.6470005735754967E-2</v>
      </c>
      <c r="MS193" s="34">
        <v>1.6080364584922791E-2</v>
      </c>
      <c r="MT193" s="34">
        <v>1.568119041621685E-2</v>
      </c>
      <c r="MU193" s="34">
        <v>1.5300506725907326E-2</v>
      </c>
      <c r="MV193" s="34">
        <v>1.4925277791917324E-2</v>
      </c>
      <c r="MW193" s="34">
        <v>1.4554149471223354E-2</v>
      </c>
      <c r="MX193" s="34">
        <v>1.4163875952363014E-2</v>
      </c>
      <c r="MY193" s="34">
        <v>1.3796851970255375E-2</v>
      </c>
      <c r="MZ193" s="34">
        <v>1.3488234020769596E-2</v>
      </c>
      <c r="NA193" s="34">
        <v>1.3166158460080624E-2</v>
      </c>
      <c r="NB193" s="34">
        <v>1.2837806716561317E-2</v>
      </c>
      <c r="NC193" s="34">
        <v>1.253022626042366E-2</v>
      </c>
      <c r="ND193" s="34">
        <v>1.2176204472780228E-2</v>
      </c>
      <c r="NE193" s="34">
        <v>1.1781922541558743E-2</v>
      </c>
      <c r="NF193" s="34">
        <v>1.1435845866799355E-2</v>
      </c>
      <c r="NG193" s="34">
        <v>1.1164858005940914E-2</v>
      </c>
      <c r="NH193" s="34">
        <v>1.0881497524678707E-2</v>
      </c>
      <c r="NI193" s="34">
        <v>1.0563681833446026E-2</v>
      </c>
      <c r="NJ193" s="34">
        <v>1.0226220823824406E-2</v>
      </c>
      <c r="NK193" s="34">
        <v>9.9321641027927399E-3</v>
      </c>
      <c r="NL193" s="34">
        <v>9.6693402156233788E-3</v>
      </c>
      <c r="NM193" s="34">
        <v>9.3588540330529213E-3</v>
      </c>
      <c r="NN193" s="34">
        <v>9.0340385213494301E-3</v>
      </c>
      <c r="NO193" s="34">
        <v>8.6879255250096321E-3</v>
      </c>
      <c r="NP193" s="34">
        <v>8.3768824115395546E-3</v>
      </c>
      <c r="NQ193" s="34">
        <v>8.0524040386080742E-3</v>
      </c>
      <c r="NR193" s="34">
        <v>7.7013438567519188E-3</v>
      </c>
      <c r="NS193" s="34">
        <v>7.3993653059005737E-3</v>
      </c>
      <c r="NT193" s="34">
        <v>7.0765037089586258E-3</v>
      </c>
      <c r="NU193" s="34">
        <v>6.7798057571053505E-3</v>
      </c>
      <c r="NV193" s="34">
        <v>6.5065906383097172E-3</v>
      </c>
      <c r="NW193" s="34">
        <v>6.2350844964385033E-3</v>
      </c>
      <c r="NX193" s="34">
        <v>6.007795687764883E-3</v>
      </c>
      <c r="NY193" s="34">
        <v>5.7560042478144169E-3</v>
      </c>
      <c r="NZ193" s="34">
        <v>5.4621780291199684E-3</v>
      </c>
      <c r="OA193" s="34">
        <v>5.1837633363902569E-3</v>
      </c>
      <c r="OB193" s="34">
        <v>4.9380352720618248E-3</v>
      </c>
      <c r="OC193" s="34">
        <v>4.6828952617943287E-3</v>
      </c>
      <c r="OD193" s="34">
        <v>4.4469377025961876E-3</v>
      </c>
      <c r="OE193" s="34">
        <v>4.1796555742621422E-3</v>
      </c>
      <c r="OF193" s="34">
        <v>3.8835855666548014E-3</v>
      </c>
      <c r="OG193" s="34">
        <v>3.6200971808284521E-3</v>
      </c>
      <c r="OH193" s="34">
        <v>3.3609753008931875E-3</v>
      </c>
      <c r="OI193" s="34">
        <v>3.1351190991699696E-3</v>
      </c>
      <c r="OJ193" s="34">
        <v>2.891456475481391E-3</v>
      </c>
      <c r="OK193" s="34">
        <v>2.6541766710579395E-3</v>
      </c>
      <c r="OL193" s="34">
        <v>2.4427222087979317E-3</v>
      </c>
      <c r="OM193" s="34">
        <v>2.1911058574914932E-3</v>
      </c>
      <c r="ON193" s="34">
        <v>1.9910484552383423E-3</v>
      </c>
      <c r="OO193" s="34">
        <v>1.8124384805560112E-3</v>
      </c>
      <c r="OP193" s="34">
        <v>1.5943296020850539E-3</v>
      </c>
      <c r="OQ193" s="34">
        <v>1.3855277793481946E-3</v>
      </c>
      <c r="OR193" s="34">
        <v>1.1982407886534929E-3</v>
      </c>
      <c r="OS193" s="34">
        <v>1.0048456024378538E-3</v>
      </c>
      <c r="OT193" s="34">
        <v>8.3076040027663112E-4</v>
      </c>
      <c r="OU193" s="34">
        <v>6.6593626979738474E-4</v>
      </c>
      <c r="OV193" s="34">
        <v>4.6967429807409644E-4</v>
      </c>
      <c r="OW193" s="34">
        <v>2.7198306634090841E-4</v>
      </c>
      <c r="OX193" s="34">
        <v>1.0950169962598011E-4</v>
      </c>
      <c r="OY193" s="34">
        <v>-3.5989571188110858E-5</v>
      </c>
      <c r="OZ193" s="34">
        <v>-1.6826254432089627E-4</v>
      </c>
      <c r="PA193" s="34">
        <v>-2.9171822825446725E-4</v>
      </c>
      <c r="PB193" s="34">
        <v>-4.5460060937330127E-4</v>
      </c>
      <c r="PC193" s="34">
        <v>-6.1411241767928004E-4</v>
      </c>
      <c r="PD193" s="34">
        <v>-7.611276232637465E-4</v>
      </c>
      <c r="PE193" t="s">
        <v>1300</v>
      </c>
      <c r="PF193" t="s">
        <v>843</v>
      </c>
      <c r="PG193" t="s">
        <v>843</v>
      </c>
      <c r="PH193" t="s">
        <v>843</v>
      </c>
      <c r="PI193" t="s">
        <v>843</v>
      </c>
      <c r="PJ193" t="s">
        <v>1300</v>
      </c>
      <c r="PK193" s="34">
        <v>0.49647638201713562</v>
      </c>
      <c r="PL193" s="34">
        <v>0.49675917625427246</v>
      </c>
      <c r="PM193" s="34">
        <v>0.49705871939659119</v>
      </c>
      <c r="PN193" s="34">
        <v>0.49738502502441406</v>
      </c>
      <c r="PO193" s="34">
        <v>0.49771973490715027</v>
      </c>
      <c r="PP193" s="34">
        <v>0.49806857109069824</v>
      </c>
      <c r="PQ193" s="34">
        <v>0.49842989444732666</v>
      </c>
      <c r="PR193" s="34">
        <v>0.49877077341079712</v>
      </c>
      <c r="PS193" s="34">
        <v>0.49906498193740845</v>
      </c>
      <c r="PT193" s="34">
        <v>0.49933320283889771</v>
      </c>
      <c r="PU193" s="34">
        <v>0.49957725405693054</v>
      </c>
      <c r="PV193" s="34">
        <v>0.49979984760284424</v>
      </c>
      <c r="PW193" s="34">
        <v>0.5000043511390686</v>
      </c>
      <c r="PX193" s="34">
        <v>0.50018298625946045</v>
      </c>
      <c r="PY193" s="34">
        <v>0.50034213066101074</v>
      </c>
      <c r="PZ193" s="34">
        <v>0.5004844069480896</v>
      </c>
      <c r="QA193" s="34">
        <v>0.50060403347015381</v>
      </c>
      <c r="QB193" s="34">
        <v>0.50071394443511963</v>
      </c>
      <c r="QC193" s="34">
        <v>0.50080174207687378</v>
      </c>
      <c r="QD193" s="34">
        <v>0.50087487697601318</v>
      </c>
      <c r="QE193" s="34">
        <v>0.50094521045684814</v>
      </c>
      <c r="QF193" s="34">
        <v>0.50101184844970703</v>
      </c>
      <c r="QG193" s="34">
        <v>0.50108450651168823</v>
      </c>
      <c r="QH193" s="34">
        <v>0.50115334987640381</v>
      </c>
      <c r="QI193" s="34">
        <v>0.50120753049850464</v>
      </c>
      <c r="QJ193" s="34">
        <v>0.5012473464012146</v>
      </c>
      <c r="QK193" s="34">
        <v>0.50127935409545898</v>
      </c>
      <c r="QL193" s="34">
        <v>0.50130176544189453</v>
      </c>
      <c r="QM193" s="34">
        <v>0.5013154149055481</v>
      </c>
      <c r="QN193" s="34">
        <v>0.50132179260253906</v>
      </c>
      <c r="QO193" s="34">
        <v>0.50132060050964355</v>
      </c>
      <c r="QP193" s="34">
        <v>0.50131160020828247</v>
      </c>
      <c r="QQ193" s="34">
        <v>0.50129532814025879</v>
      </c>
      <c r="QR193" s="34">
        <v>0.50127255916595459</v>
      </c>
      <c r="QS193" s="34">
        <v>0.50124353170394897</v>
      </c>
      <c r="QT193" s="34">
        <v>0.50120800733566284</v>
      </c>
      <c r="QU193" s="34">
        <v>0.50116491317749023</v>
      </c>
      <c r="QV193" s="34">
        <v>0.50111526250839233</v>
      </c>
      <c r="QW193" s="34">
        <v>0.50105941295623779</v>
      </c>
      <c r="QX193" s="34">
        <v>0.50099778175354004</v>
      </c>
      <c r="QY193" s="34">
        <v>0.50093036890029907</v>
      </c>
      <c r="QZ193" s="34">
        <v>0.50085633993148804</v>
      </c>
      <c r="RA193" s="34">
        <v>0.50077676773071289</v>
      </c>
      <c r="RB193" s="34">
        <v>0.50069171190261841</v>
      </c>
      <c r="RC193" s="34">
        <v>0.50060135126113892</v>
      </c>
      <c r="RD193" s="34">
        <v>0.50050526857376099</v>
      </c>
      <c r="RE193" s="34">
        <v>0.50040352344512939</v>
      </c>
      <c r="RF193" s="34">
        <v>0.50029653310775757</v>
      </c>
      <c r="RG193" s="34">
        <v>0.50018340349197388</v>
      </c>
      <c r="RH193" s="34">
        <v>0.50006353855133057</v>
      </c>
      <c r="RI193" s="34">
        <v>0.49993729591369629</v>
      </c>
      <c r="RJ193" s="34">
        <v>0.49980628490447998</v>
      </c>
      <c r="RK193" s="34">
        <v>0.49967119097709656</v>
      </c>
      <c r="RL193" s="34">
        <v>0.49953156709671021</v>
      </c>
      <c r="RM193" s="34">
        <v>0.49938681721687317</v>
      </c>
      <c r="RN193" s="34">
        <v>0.49923750758171082</v>
      </c>
      <c r="RO193" s="34">
        <v>0.49908334016799927</v>
      </c>
      <c r="RP193" s="34">
        <v>0.49892446398735046</v>
      </c>
      <c r="RQ193" s="34">
        <v>0.49876090884208679</v>
      </c>
      <c r="RR193" s="34">
        <v>0.49859240651130676</v>
      </c>
      <c r="RS193" s="34">
        <v>0.49841952323913574</v>
      </c>
      <c r="RT193" s="34">
        <v>0.49824181199073792</v>
      </c>
      <c r="RU193" s="34">
        <v>0.49805968999862671</v>
      </c>
      <c r="RV193" s="34">
        <v>0.49787405133247375</v>
      </c>
      <c r="RW193" s="34">
        <v>0.49768486618995667</v>
      </c>
      <c r="RX193" s="34">
        <v>0.49749216437339783</v>
      </c>
      <c r="RY193" s="34">
        <v>0.49729660153388977</v>
      </c>
      <c r="RZ193" s="34">
        <v>0.4970991313457489</v>
      </c>
      <c r="SA193" s="34">
        <v>0.49689996242523193</v>
      </c>
      <c r="SB193" s="34">
        <v>0.49669662117958069</v>
      </c>
      <c r="SC193" s="34">
        <v>0.49649021029472351</v>
      </c>
      <c r="SD193" s="34">
        <v>0.49628236889839172</v>
      </c>
      <c r="SE193" s="34">
        <v>0.49607321619987488</v>
      </c>
      <c r="SF193" s="34">
        <v>0.49586203694343567</v>
      </c>
      <c r="SG193" s="34">
        <v>0.49565142393112183</v>
      </c>
      <c r="SH193" s="34">
        <v>0.49544090032577515</v>
      </c>
      <c r="SI193" s="34">
        <v>0.49522778391838074</v>
      </c>
      <c r="SJ193" s="34">
        <v>0.4950137734413147</v>
      </c>
      <c r="SK193" s="34">
        <v>0.49479824304580688</v>
      </c>
      <c r="SL193" s="34">
        <v>0.49458429217338562</v>
      </c>
      <c r="SM193" s="34">
        <v>0.4943729043006897</v>
      </c>
      <c r="SN193" s="34">
        <v>0.4941616952419281</v>
      </c>
      <c r="SO193" s="34">
        <v>0.4939502477645874</v>
      </c>
      <c r="SP193" s="34">
        <v>0.49373733997344971</v>
      </c>
      <c r="SQ193" s="34">
        <v>0.49352437257766724</v>
      </c>
      <c r="SR193" s="34">
        <v>0.49331223964691162</v>
      </c>
      <c r="SS193" s="34">
        <v>0.49310070276260376</v>
      </c>
      <c r="ST193" s="34">
        <v>0.49289038777351379</v>
      </c>
      <c r="SU193" s="34">
        <v>0.49267929792404175</v>
      </c>
      <c r="SV193" s="34">
        <v>0.49246895313262939</v>
      </c>
      <c r="SW193" s="34">
        <v>0.4922586977481842</v>
      </c>
      <c r="SX193" s="34">
        <v>0.49204736948013306</v>
      </c>
      <c r="SY193" s="34">
        <v>0.49183541536331177</v>
      </c>
      <c r="SZ193" s="34">
        <v>0.49162226915359497</v>
      </c>
      <c r="TA193" s="34">
        <v>0.49140965938568115</v>
      </c>
      <c r="TB193" s="34">
        <v>0.4911973774433136</v>
      </c>
      <c r="TC193" s="34">
        <v>0.49098670482635498</v>
      </c>
      <c r="TD193" s="34">
        <v>0.49077630043029785</v>
      </c>
      <c r="TE193" s="34">
        <v>0.49056676030158997</v>
      </c>
      <c r="TF193" s="34">
        <v>0.49036017060279846</v>
      </c>
      <c r="TG193" s="34">
        <v>0.49015349149703979</v>
      </c>
      <c r="TH193" t="s">
        <v>843</v>
      </c>
      <c r="TI193" t="s">
        <v>843</v>
      </c>
      <c r="TJ193" t="s">
        <v>1300</v>
      </c>
      <c r="TK193" s="34">
        <v>0.52673586577159492</v>
      </c>
      <c r="TL193" s="34">
        <v>0.52672491958157697</v>
      </c>
      <c r="TM193" s="34">
        <v>0.52681522048398699</v>
      </c>
      <c r="TN193" s="34">
        <v>0.52708652944257894</v>
      </c>
      <c r="TO193" s="34">
        <v>0.52766535299093897</v>
      </c>
      <c r="TP193" s="34">
        <v>0.52851882363415603</v>
      </c>
      <c r="TQ193" s="34">
        <v>0.52950063117773605</v>
      </c>
      <c r="TR193" s="34">
        <v>0.53068441372257202</v>
      </c>
      <c r="TS193" s="34">
        <v>0.53210683449407492</v>
      </c>
      <c r="TT193" s="34">
        <v>0.53373068092368103</v>
      </c>
      <c r="TU193" s="34">
        <v>0.53555324484696998</v>
      </c>
      <c r="TV193" s="34">
        <v>0.53763963665452297</v>
      </c>
      <c r="TW193" s="34">
        <v>0.54000025778558502</v>
      </c>
      <c r="TX193" s="34">
        <v>0.54287046894061097</v>
      </c>
      <c r="TY193" s="34">
        <v>0.54641982677299406</v>
      </c>
      <c r="TZ193" s="34">
        <v>0.55034120676062004</v>
      </c>
      <c r="UA193" s="34">
        <v>0.554444053460455</v>
      </c>
      <c r="UB193" s="34">
        <v>0.558678138271826</v>
      </c>
      <c r="UC193" s="34">
        <v>0.562883326521466</v>
      </c>
      <c r="UD193" s="34">
        <v>0.56683182697382006</v>
      </c>
      <c r="UE193" s="34">
        <v>0.57067668629611901</v>
      </c>
      <c r="UF193" s="34">
        <v>0.57469799508137198</v>
      </c>
      <c r="UG193" s="34">
        <v>0.57884327606365904</v>
      </c>
      <c r="UH193" s="34">
        <v>0.583063799127571</v>
      </c>
      <c r="UI193" s="34">
        <v>0.58735817023275605</v>
      </c>
      <c r="UJ193" s="34">
        <v>0.59164503498574195</v>
      </c>
      <c r="UK193" s="34">
        <v>0.59589068923303901</v>
      </c>
      <c r="UL193" s="34">
        <v>0.60011547022174194</v>
      </c>
      <c r="UM193" s="34">
        <v>0.60414986418999095</v>
      </c>
      <c r="UN193" s="34">
        <v>0.607876332035861</v>
      </c>
      <c r="UO193" s="34">
        <v>0.61135745322105794</v>
      </c>
      <c r="UP193" s="34">
        <v>0.61473834079760103</v>
      </c>
      <c r="UQ193" s="34">
        <v>0.61812992737047501</v>
      </c>
      <c r="UR193" s="34">
        <v>0.62151831682727399</v>
      </c>
      <c r="US193" s="34">
        <v>0.62489166913723904</v>
      </c>
      <c r="UT193" s="34">
        <v>0.62822503727571399</v>
      </c>
      <c r="UU193" s="34">
        <v>0.63148349177019203</v>
      </c>
      <c r="UV193" s="34">
        <v>0.63462894226236799</v>
      </c>
      <c r="UW193" s="34">
        <v>0.63767861698449302</v>
      </c>
      <c r="UX193" s="34">
        <v>0.64060567679691804</v>
      </c>
      <c r="UY193" s="34">
        <v>0.64340881319905907</v>
      </c>
      <c r="UZ193" s="34">
        <v>0.64615755210466996</v>
      </c>
      <c r="VA193" s="34">
        <v>0.64884644528856006</v>
      </c>
      <c r="VB193" s="34">
        <v>0.6514573365339289</v>
      </c>
      <c r="VC193" s="34">
        <v>0.65399545548865801</v>
      </c>
      <c r="VD193" s="34">
        <v>0.65644613263776408</v>
      </c>
      <c r="VE193" s="34">
        <v>0.65876968706539107</v>
      </c>
      <c r="VF193" s="34">
        <v>0.66097627107897694</v>
      </c>
      <c r="VG193" s="34">
        <v>0.66313650612012909</v>
      </c>
      <c r="VH193" s="34">
        <v>0.66524837211406296</v>
      </c>
      <c r="VI193" s="34">
        <v>0.66722244603778902</v>
      </c>
      <c r="VJ193" s="34">
        <v>0.66901301748806707</v>
      </c>
      <c r="VK193" s="34">
        <v>0.67065049276800703</v>
      </c>
      <c r="VL193" s="34">
        <v>0.67216777105846404</v>
      </c>
      <c r="VM193" s="34">
        <v>0.67360974278007502</v>
      </c>
      <c r="VN193" s="34">
        <v>0.67493480874114098</v>
      </c>
      <c r="VO193" s="34">
        <v>0.67610210293384099</v>
      </c>
      <c r="VP193" s="34">
        <v>0.677113489408806</v>
      </c>
      <c r="VQ193" s="34">
        <v>0.67798544202601507</v>
      </c>
      <c r="VR193" s="34">
        <v>0.67878587165214599</v>
      </c>
      <c r="VS193" s="34">
        <v>0.67950054149412398</v>
      </c>
      <c r="VT193" s="34">
        <v>0.68011358397925703</v>
      </c>
      <c r="VU193" s="34">
        <v>0.68064811117811896</v>
      </c>
      <c r="VV193" s="34">
        <v>0.68104253746327603</v>
      </c>
      <c r="VW193" s="34">
        <v>0.68126771738278602</v>
      </c>
      <c r="VX193" s="34">
        <v>0.68134586545613207</v>
      </c>
      <c r="VY193" s="34">
        <v>0.68132365160794905</v>
      </c>
      <c r="VZ193" s="34">
        <v>0.68119804792907501</v>
      </c>
      <c r="WA193" s="34">
        <v>0.68096476813002593</v>
      </c>
      <c r="WB193" s="34">
        <v>0.68070668871606399</v>
      </c>
      <c r="WC193" s="34">
        <v>0.68046426756067102</v>
      </c>
      <c r="WD193" s="34">
        <v>0.68015961870423292</v>
      </c>
      <c r="WE193" s="34">
        <v>0.67973285587522003</v>
      </c>
      <c r="WF193" s="34">
        <v>0.67919559438017896</v>
      </c>
      <c r="WG193" s="34">
        <v>0.6785210195979281</v>
      </c>
      <c r="WH193" s="34">
        <v>0.67779839592764202</v>
      </c>
      <c r="WI193" s="34">
        <v>0.67703303695580008</v>
      </c>
      <c r="WJ193" s="34">
        <v>0.67618006138600706</v>
      </c>
      <c r="WK193" s="34">
        <v>0.67535146272594204</v>
      </c>
      <c r="WL193" s="34">
        <v>0.67454802893741994</v>
      </c>
      <c r="WM193" s="34">
        <v>0.67380115163492804</v>
      </c>
      <c r="WN193" s="34">
        <v>0.67308163888677797</v>
      </c>
      <c r="WO193" s="34">
        <v>0.67230926747023401</v>
      </c>
      <c r="WP193" s="34">
        <v>0.67154153581633191</v>
      </c>
      <c r="WQ193" s="34">
        <v>0.67074297907659397</v>
      </c>
      <c r="WR193" s="34">
        <v>0.669897497291018</v>
      </c>
      <c r="WS193" s="34">
        <v>0.66905864155994199</v>
      </c>
      <c r="WT193" s="34">
        <v>0.668260296730527</v>
      </c>
      <c r="WU193" s="34">
        <v>0.66747767159973292</v>
      </c>
      <c r="WV193" s="34">
        <v>0.66673741870453795</v>
      </c>
      <c r="WW193" s="34">
        <v>0.66600025342392499</v>
      </c>
      <c r="WX193" s="34">
        <v>0.66519926163416598</v>
      </c>
      <c r="WY193" s="34">
        <v>0.66439196959634694</v>
      </c>
      <c r="WZ193" s="34">
        <v>0.66358296433051289</v>
      </c>
      <c r="XA193" s="34">
        <v>0.66275899710521502</v>
      </c>
      <c r="XB193" s="34">
        <v>0.66190974388402291</v>
      </c>
      <c r="XC193" s="34">
        <v>0.6610536691805341</v>
      </c>
      <c r="XD193" s="34">
        <v>0.66018642743968203</v>
      </c>
      <c r="XE193" s="34">
        <v>0.65926732391840104</v>
      </c>
      <c r="XF193" s="34">
        <v>0.65835921191831204</v>
      </c>
      <c r="XG193" s="34">
        <v>0.657513183563746</v>
      </c>
      <c r="XH193" t="s">
        <v>843</v>
      </c>
      <c r="XI193" t="s">
        <v>1300</v>
      </c>
      <c r="XJ193" s="34">
        <v>0.50683312438496197</v>
      </c>
      <c r="XK193" s="34">
        <v>0.50703362667733998</v>
      </c>
      <c r="XL193" s="34">
        <v>0.50732158099652502</v>
      </c>
      <c r="XM193" s="34">
        <v>0.50774560275482306</v>
      </c>
      <c r="XN193" s="34">
        <v>0.50839765717888807</v>
      </c>
      <c r="XO193" s="34">
        <v>0.509257242315866</v>
      </c>
      <c r="XP193" s="34">
        <v>0.51023310028927105</v>
      </c>
      <c r="XQ193" s="34">
        <v>0.51141242365191697</v>
      </c>
      <c r="XR193" s="34">
        <v>0.51304622721206594</v>
      </c>
      <c r="XS193" s="34">
        <v>0.51521024690317707</v>
      </c>
      <c r="XT193" s="34">
        <v>0.51753360185610697</v>
      </c>
      <c r="XU193" s="34">
        <v>0.51996469654781896</v>
      </c>
      <c r="XV193" s="34">
        <v>0.52264443818393702</v>
      </c>
      <c r="XW193" s="34">
        <v>0.52563702478664898</v>
      </c>
      <c r="XX193" s="34">
        <v>0.52900308765766002</v>
      </c>
      <c r="XY193" s="34">
        <v>0.53269657171863005</v>
      </c>
      <c r="XZ193" s="34">
        <v>0.53662085481910504</v>
      </c>
      <c r="YA193" s="34">
        <v>0.54063556996029494</v>
      </c>
      <c r="YB193" s="34">
        <v>0.54458134749285803</v>
      </c>
      <c r="YC193" s="34">
        <v>0.54825376233630396</v>
      </c>
      <c r="YD193" s="34">
        <v>0.55185605777917202</v>
      </c>
      <c r="YE193" s="34">
        <v>0.55565063277249305</v>
      </c>
      <c r="YF193" s="34">
        <v>0.55955412436243002</v>
      </c>
      <c r="YG193" s="34">
        <v>0.563498596078849</v>
      </c>
      <c r="YH193" s="34">
        <v>0.56746403489206498</v>
      </c>
      <c r="YI193" s="34">
        <v>0.57141056889479702</v>
      </c>
      <c r="YJ193" s="34">
        <v>0.57533205390697295</v>
      </c>
      <c r="YK193" s="34">
        <v>0.57923005458134902</v>
      </c>
      <c r="YL193" s="34">
        <v>0.58294704661091201</v>
      </c>
      <c r="YM193" s="34">
        <v>0.58637585056967501</v>
      </c>
      <c r="YN193" s="34">
        <v>0.58955518690003605</v>
      </c>
      <c r="YO193" s="34">
        <v>0.59262015676200197</v>
      </c>
      <c r="YP193" s="34">
        <v>0.59568706905115398</v>
      </c>
      <c r="YQ193" s="34">
        <v>0.59873400157599399</v>
      </c>
      <c r="YR193" s="34">
        <v>0.60172219062500099</v>
      </c>
      <c r="YS193" s="34">
        <v>0.60463403436364505</v>
      </c>
      <c r="YT193" s="34">
        <v>0.60745983037665396</v>
      </c>
      <c r="YU193" s="34">
        <v>0.61015862227727702</v>
      </c>
      <c r="YV193" s="34">
        <v>0.61273377279561303</v>
      </c>
      <c r="YW193" s="34">
        <v>0.61518155709910805</v>
      </c>
      <c r="YX193" s="34">
        <v>0.61750817603614794</v>
      </c>
      <c r="YY193" s="34">
        <v>0.61975597044092701</v>
      </c>
      <c r="YZ193" s="34">
        <v>0.62191163866951693</v>
      </c>
      <c r="ZA193" s="34">
        <v>0.62396388553235804</v>
      </c>
      <c r="ZB193" s="34">
        <v>0.625911872278481</v>
      </c>
      <c r="ZC193" s="34">
        <v>0.62773727106496602</v>
      </c>
      <c r="ZD193" s="34">
        <v>0.62941050165880696</v>
      </c>
      <c r="ZE193" s="34">
        <v>0.63095064362784503</v>
      </c>
      <c r="ZF193" s="34">
        <v>0.63245476129755995</v>
      </c>
      <c r="ZG193" s="34">
        <v>0.63394076145435196</v>
      </c>
      <c r="ZH193" s="34">
        <v>0.63529730696299702</v>
      </c>
      <c r="ZI193" s="34">
        <v>0.63645456754094898</v>
      </c>
      <c r="ZJ193" s="34">
        <v>0.63742958870228894</v>
      </c>
      <c r="ZK193" s="34">
        <v>0.63822220728681101</v>
      </c>
      <c r="ZL193" s="34">
        <v>0.63886761809483805</v>
      </c>
      <c r="ZM193" s="34">
        <v>0.639365486632547</v>
      </c>
      <c r="ZN193" s="34">
        <v>0.63967502839832102</v>
      </c>
      <c r="ZO193" s="34">
        <v>0.63979865671189107</v>
      </c>
      <c r="ZP193" s="34">
        <v>0.63977556032744798</v>
      </c>
      <c r="ZQ193" s="34">
        <v>0.63965720180187702</v>
      </c>
      <c r="ZR193" s="34">
        <v>0.63941143465512396</v>
      </c>
      <c r="ZS193" s="34">
        <v>0.63904131379393692</v>
      </c>
      <c r="ZT193" s="34">
        <v>0.63858628936394901</v>
      </c>
      <c r="ZU193" s="34">
        <v>0.63803516416742001</v>
      </c>
      <c r="ZV193" s="34">
        <v>0.637463756350788</v>
      </c>
      <c r="ZW193" s="34">
        <v>0.63686584280102698</v>
      </c>
      <c r="ZX193" s="34">
        <v>0.63618019375689994</v>
      </c>
      <c r="ZY193" s="34">
        <v>0.63540147203642294</v>
      </c>
      <c r="ZZ193" s="34">
        <v>0.63449356763318598</v>
      </c>
      <c r="AAA193" s="34">
        <v>0.63345686075812002</v>
      </c>
      <c r="AAB193" s="34">
        <v>0.63239615208067601</v>
      </c>
      <c r="AAC193" s="34">
        <v>0.63132657621515698</v>
      </c>
      <c r="AAD193" s="34">
        <v>0.63018543119841508</v>
      </c>
      <c r="AAE193" s="34">
        <v>0.62904718720863495</v>
      </c>
      <c r="AAF193" s="34">
        <v>0.62792843401232901</v>
      </c>
      <c r="AAG193" s="34">
        <v>0.62687575987093003</v>
      </c>
      <c r="AAH193" s="34">
        <v>0.62584246029314594</v>
      </c>
      <c r="AAI193" s="34">
        <v>0.62471049079020902</v>
      </c>
      <c r="AAJ193" s="34">
        <v>0.62351358303100202</v>
      </c>
      <c r="AAK193" s="34">
        <v>0.622236000210175</v>
      </c>
      <c r="AAL193" s="34">
        <v>0.62095154790727891</v>
      </c>
      <c r="AAM193" s="34">
        <v>0.61969560789510003</v>
      </c>
      <c r="AAN193" s="34">
        <v>0.61846576747538995</v>
      </c>
      <c r="AAO193" s="34">
        <v>0.61732045219758203</v>
      </c>
      <c r="AAP193" s="34">
        <v>0.61620872258083503</v>
      </c>
      <c r="AAQ193" s="34">
        <v>0.61508314708358602</v>
      </c>
      <c r="AAR193" s="34">
        <v>0.61394943772933497</v>
      </c>
      <c r="AAS193" s="34">
        <v>0.61284208742913204</v>
      </c>
      <c r="AAT193" s="34">
        <v>0.61173711403573494</v>
      </c>
      <c r="AAU193" s="34">
        <v>0.61063690774259394</v>
      </c>
      <c r="AAV193" s="34">
        <v>0.60952128939124595</v>
      </c>
      <c r="AAW193" s="34">
        <v>0.608375920930456</v>
      </c>
      <c r="AAX193" s="34">
        <v>0.60722802098295803</v>
      </c>
      <c r="AAY193" s="34">
        <v>0.60605672269506794</v>
      </c>
      <c r="AAZ193" s="34">
        <v>0.60489007692837604</v>
      </c>
      <c r="ABA193" s="34">
        <v>0.60374225934651105</v>
      </c>
      <c r="ABB193" s="34">
        <v>0.60261007103411901</v>
      </c>
      <c r="ABC193" s="34">
        <v>0.60149335164579898</v>
      </c>
      <c r="ABD193" s="34">
        <v>0.60038319328304901</v>
      </c>
      <c r="ABE193" s="34">
        <v>0.599316930219288</v>
      </c>
      <c r="ABF193" s="34">
        <v>0.59830534823808801</v>
      </c>
      <c r="ABG193" t="s">
        <v>843</v>
      </c>
      <c r="ABH193" t="s">
        <v>843</v>
      </c>
      <c r="ABI193" t="s">
        <v>1300</v>
      </c>
      <c r="ABJ193" s="34">
        <v>0.42341898580452697</v>
      </c>
      <c r="ABK193" s="34">
        <v>0.423075846143457</v>
      </c>
      <c r="ABL193" s="34">
        <v>0.42285718454605797</v>
      </c>
      <c r="ABM193" s="34">
        <v>0.42289410000958705</v>
      </c>
      <c r="ABN193" s="34">
        <v>0.42334469900488503</v>
      </c>
      <c r="ABO193" s="34">
        <v>0.42411566872543505</v>
      </c>
      <c r="ABP193" s="34">
        <v>0.42502599929016199</v>
      </c>
      <c r="ABQ193" s="34">
        <v>0.42610672361520302</v>
      </c>
      <c r="ABR193" s="34">
        <v>0.42729093861203998</v>
      </c>
      <c r="ABS193" s="34">
        <v>0.42851781015257201</v>
      </c>
      <c r="ABT193" s="34">
        <v>0.429894334020331</v>
      </c>
      <c r="ABU193" s="34">
        <v>0.43149282985585602</v>
      </c>
      <c r="ABV193" s="34">
        <v>0.433336758198963</v>
      </c>
      <c r="ABW193" s="34">
        <v>0.43570303689586803</v>
      </c>
      <c r="ABX193" s="34">
        <v>0.43869715355159</v>
      </c>
      <c r="ABY193" s="34">
        <v>0.44196183531601002</v>
      </c>
      <c r="ABZ193" s="34">
        <v>0.44539361479109801</v>
      </c>
      <c r="ACA193" s="34">
        <v>0.44901088763098101</v>
      </c>
      <c r="ACB193" s="34">
        <v>0.45276997476619896</v>
      </c>
      <c r="ACC193" s="34">
        <v>0.45668824680431497</v>
      </c>
      <c r="ACD193" s="34">
        <v>0.46078984616230995</v>
      </c>
      <c r="ACE193" s="34">
        <v>0.46509238429710997</v>
      </c>
      <c r="ACF193" s="34">
        <v>0.46956750151469101</v>
      </c>
      <c r="ACG193" s="34">
        <v>0.47408933952687599</v>
      </c>
      <c r="ACH193" s="34">
        <v>0.47846387366412602</v>
      </c>
      <c r="ACI193" s="34">
        <v>0.48275049039174805</v>
      </c>
      <c r="ACJ193" s="34">
        <v>0.48713198227335197</v>
      </c>
      <c r="ACK193" s="34">
        <v>0.49161197980754201</v>
      </c>
      <c r="ACL193" s="34">
        <v>0.49614484180733198</v>
      </c>
      <c r="ACM193" s="34">
        <v>0.50069528869997204</v>
      </c>
      <c r="ACN193" s="34">
        <v>0.50522132789612595</v>
      </c>
      <c r="ACO193" s="34">
        <v>0.50975855531049497</v>
      </c>
      <c r="ACP193" s="34">
        <v>0.51427541238972208</v>
      </c>
      <c r="ACQ193" s="34">
        <v>0.518602681252189</v>
      </c>
      <c r="ACR193" s="34">
        <v>0.52268860949727203</v>
      </c>
      <c r="ACS193" s="34">
        <v>0.52658658192061603</v>
      </c>
      <c r="ACT193" s="34">
        <v>0.53039039641728203</v>
      </c>
      <c r="ACU193" s="34">
        <v>0.53421430998761299</v>
      </c>
      <c r="ACV193" s="34">
        <v>0.53807725828027797</v>
      </c>
      <c r="ACW193" s="34">
        <v>0.54191501719715296</v>
      </c>
      <c r="ACX193" s="34">
        <v>0.54566279751943003</v>
      </c>
      <c r="ACY193" s="34">
        <v>0.54931044914203098</v>
      </c>
      <c r="ACZ193" s="34">
        <v>0.55285071994413304</v>
      </c>
      <c r="ADA193" s="34">
        <v>0.55626808337362199</v>
      </c>
      <c r="ADB193" s="34">
        <v>0.55953492018989104</v>
      </c>
      <c r="ADC193" s="34">
        <v>0.56266600883561801</v>
      </c>
      <c r="ADD193" s="34">
        <v>0.56570700773582905</v>
      </c>
      <c r="ADE193" s="34">
        <v>0.56862325589264107</v>
      </c>
      <c r="ADF193" s="34">
        <v>0.57144288616757699</v>
      </c>
      <c r="ADG193" s="34">
        <v>0.57422302755312005</v>
      </c>
      <c r="ADH193" s="34">
        <v>0.57691097690676996</v>
      </c>
      <c r="ADI193" s="34">
        <v>0.57943071766395204</v>
      </c>
      <c r="ADJ193" s="34">
        <v>0.58181849186773904</v>
      </c>
      <c r="ADK193" s="34">
        <v>0.58415555917628503</v>
      </c>
      <c r="ADL193" s="34">
        <v>0.58644488287415197</v>
      </c>
      <c r="ADM193" s="34">
        <v>0.58858583601806203</v>
      </c>
      <c r="ADN193" s="34">
        <v>0.59054023218693796</v>
      </c>
      <c r="ADO193" s="34">
        <v>0.59234611120851499</v>
      </c>
      <c r="ADP193" s="34">
        <v>0.59399197438239493</v>
      </c>
      <c r="ADQ193" s="34">
        <v>0.59550925065430904</v>
      </c>
      <c r="ADR193" s="34">
        <v>0.596901002868793</v>
      </c>
      <c r="ADS193" s="34">
        <v>0.59815876264943801</v>
      </c>
      <c r="ADT193" s="34">
        <v>0.59927055502428506</v>
      </c>
      <c r="ADU193" s="34">
        <v>0.60023241662917703</v>
      </c>
      <c r="ADV193" s="34">
        <v>0.60109463310882394</v>
      </c>
      <c r="ADW193" s="34">
        <v>0.60183247459720501</v>
      </c>
      <c r="ADX193" s="34">
        <v>0.60242527380514299</v>
      </c>
      <c r="ADY193" s="34">
        <v>0.60289468851253902</v>
      </c>
      <c r="ADZ193" s="34">
        <v>0.60323192649361701</v>
      </c>
      <c r="AEA193" s="34">
        <v>0.60350217888579505</v>
      </c>
      <c r="AEB193" s="34">
        <v>0.60374244167837798</v>
      </c>
      <c r="AEC193" s="34">
        <v>0.60390890462480196</v>
      </c>
      <c r="AED193" s="34">
        <v>0.60397707220504304</v>
      </c>
      <c r="AEE193" s="34">
        <v>0.60394286859359203</v>
      </c>
      <c r="AEF193" s="34">
        <v>0.60377966430857799</v>
      </c>
      <c r="AEG193" s="34">
        <v>0.60357844884102696</v>
      </c>
      <c r="AEH193" s="34">
        <v>0.60338224422988507</v>
      </c>
      <c r="AEI193" s="34">
        <v>0.60313225568401096</v>
      </c>
      <c r="AEJ193" s="34">
        <v>0.60288460191013893</v>
      </c>
      <c r="AEK193" s="34">
        <v>0.60264327474347101</v>
      </c>
      <c r="AEL193" s="34">
        <v>0.60244582755131904</v>
      </c>
      <c r="AEM193" s="34">
        <v>0.60222834241802403</v>
      </c>
      <c r="AEN193" s="34">
        <v>0.60188675072849196</v>
      </c>
      <c r="AEO193" s="34">
        <v>0.60148221263651802</v>
      </c>
      <c r="AEP193" s="34">
        <v>0.60098630092752803</v>
      </c>
      <c r="AEQ193" s="34">
        <v>0.60044476567133798</v>
      </c>
      <c r="AER193" s="34">
        <v>0.59991838898580196</v>
      </c>
      <c r="AES193" s="34">
        <v>0.59941322726540003</v>
      </c>
      <c r="AET193" s="34">
        <v>0.59895094583004105</v>
      </c>
      <c r="AEU193" s="34">
        <v>0.59851641169752201</v>
      </c>
      <c r="AEV193" s="34">
        <v>0.59806459035536197</v>
      </c>
      <c r="AEW193" s="34">
        <v>0.597573640668141</v>
      </c>
      <c r="AEX193" s="34">
        <v>0.59710039216419897</v>
      </c>
      <c r="AEY193" s="34">
        <v>0.59663547294931907</v>
      </c>
      <c r="AEZ193" s="34">
        <v>0.59615794161250402</v>
      </c>
      <c r="AFA193" s="34">
        <v>0.59564754767682104</v>
      </c>
      <c r="AFB193" s="34">
        <v>0.59508714377473704</v>
      </c>
      <c r="AFC193" s="34">
        <v>0.59448179673580304</v>
      </c>
      <c r="AFD193" s="34">
        <v>0.59383463250636404</v>
      </c>
      <c r="AFE193" s="34">
        <v>0.593191883498837</v>
      </c>
      <c r="AFF193" s="34">
        <v>0.59256813478820802</v>
      </c>
      <c r="AFG193" t="s">
        <v>843</v>
      </c>
      <c r="AFH193" t="s">
        <v>843</v>
      </c>
      <c r="AFI193" s="34">
        <v>0.66334999999999988</v>
      </c>
      <c r="AFJ193" s="34">
        <v>0.67745</v>
      </c>
      <c r="AFK193" s="34">
        <v>0.66787000000000007</v>
      </c>
      <c r="AFL193" s="34">
        <v>0.6581999999999999</v>
      </c>
      <c r="AFM193" s="34">
        <v>0.64846000000000004</v>
      </c>
      <c r="AFN193" s="34">
        <v>0.63866000000000001</v>
      </c>
      <c r="AFO193" s="34">
        <v>0.62880000000000003</v>
      </c>
      <c r="AFP193" s="34">
        <v>0.61889000000000005</v>
      </c>
      <c r="AFQ193" s="34">
        <v>0.60890999999999995</v>
      </c>
      <c r="AFR193" s="34">
        <v>0.59887000000000001</v>
      </c>
      <c r="AFS193" s="34">
        <v>0.58874000000000004</v>
      </c>
      <c r="AFT193" s="34">
        <v>0.57850000000000001</v>
      </c>
      <c r="AFU193" s="34">
        <v>0.57133999999999996</v>
      </c>
      <c r="AFV193" s="34">
        <v>0.56415000000000004</v>
      </c>
      <c r="AFW193" s="34">
        <v>0.55691000000000002</v>
      </c>
      <c r="AFX193" s="34">
        <v>0.54963000000000006</v>
      </c>
      <c r="AFY193" s="34">
        <v>0.54876000000000003</v>
      </c>
      <c r="AFZ193" s="34">
        <v>0.54349999999999998</v>
      </c>
      <c r="AGA193" s="34">
        <v>0.54200999999999999</v>
      </c>
      <c r="AGB193" t="s">
        <v>843</v>
      </c>
      <c r="AGC193" t="s">
        <v>843</v>
      </c>
      <c r="AGD193" t="s">
        <v>843</v>
      </c>
      <c r="AGE193" t="s">
        <v>843</v>
      </c>
      <c r="AGF193" s="34">
        <v>-2.7452551294118166E-3</v>
      </c>
      <c r="AGG193" t="s">
        <v>843</v>
      </c>
      <c r="AGH193" t="s">
        <v>843</v>
      </c>
      <c r="AGI193" t="s">
        <v>843</v>
      </c>
      <c r="AGJ193" t="s">
        <v>843</v>
      </c>
      <c r="AGK193" t="s">
        <v>843</v>
      </c>
      <c r="AGL193" t="s">
        <v>843</v>
      </c>
      <c r="AGM193" t="s">
        <v>843</v>
      </c>
      <c r="AGN193" t="s">
        <v>843</v>
      </c>
      <c r="AGO193" s="34">
        <v>0.35700000000000004</v>
      </c>
      <c r="AGP193" s="34">
        <v>2018</v>
      </c>
      <c r="AGQ193" t="s">
        <v>832</v>
      </c>
      <c r="AGR193" t="s">
        <v>843</v>
      </c>
      <c r="AGS193" s="34">
        <v>0.26100000000000001</v>
      </c>
      <c r="AGT193" s="34">
        <v>2018</v>
      </c>
      <c r="AGU193" t="s">
        <v>832</v>
      </c>
      <c r="AGV193" t="s">
        <v>843</v>
      </c>
      <c r="AGW193" s="34">
        <v>0.64300000000000002</v>
      </c>
      <c r="AGX193" s="34">
        <v>2018</v>
      </c>
      <c r="AGY193" t="s">
        <v>832</v>
      </c>
      <c r="AGZ193" t="s">
        <v>843</v>
      </c>
      <c r="AHA193" s="34">
        <v>0.89900000000000002</v>
      </c>
      <c r="AHB193" s="34">
        <v>2018</v>
      </c>
      <c r="AHC193" t="s">
        <v>832</v>
      </c>
      <c r="AHD193" t="s">
        <v>843</v>
      </c>
      <c r="AHE193" s="34">
        <v>0.56799999999999995</v>
      </c>
      <c r="AHF193" s="34">
        <v>2018</v>
      </c>
      <c r="AHG193" t="s">
        <v>832</v>
      </c>
      <c r="AHH193" t="s">
        <v>843</v>
      </c>
      <c r="AHI193" t="s">
        <v>830</v>
      </c>
      <c r="AHJ193" s="34">
        <v>0.15523599088191986</v>
      </c>
      <c r="AHK193" s="34">
        <v>0.17655441164970398</v>
      </c>
      <c r="AHL193" s="34">
        <v>0.21424742043018341</v>
      </c>
      <c r="AHM193" s="34">
        <v>0.1502545028924942</v>
      </c>
      <c r="AHN193" s="34">
        <v>7.3999151587486267E-2</v>
      </c>
      <c r="AHO193" t="s">
        <v>843</v>
      </c>
      <c r="AHP193" s="34"/>
      <c r="AHQ193" s="34"/>
      <c r="AHR193" s="34"/>
      <c r="AHS193" s="34"/>
      <c r="AHT193" s="34"/>
      <c r="AHU193" t="s">
        <v>843</v>
      </c>
      <c r="AHV193" s="34">
        <v>0.14665190875530243</v>
      </c>
      <c r="AHW193" s="34">
        <v>0.16667306423187256</v>
      </c>
      <c r="AHX193" s="34">
        <v>0.20143096148967743</v>
      </c>
      <c r="AHY193" s="34">
        <v>0.15334030985832214</v>
      </c>
      <c r="AHZ193" s="34">
        <v>0.12084931880235672</v>
      </c>
      <c r="AIA193" t="s">
        <v>832</v>
      </c>
      <c r="AIB193" t="s">
        <v>843</v>
      </c>
      <c r="AIC193" s="34">
        <v>0.14948800206184387</v>
      </c>
      <c r="AID193" s="34">
        <v>0.16689376533031464</v>
      </c>
      <c r="AIE193" s="34">
        <v>0.2018512487411499</v>
      </c>
      <c r="AIF193" s="34">
        <v>0.15288044512271881</v>
      </c>
      <c r="AIG193" s="34">
        <v>0.11952535808086395</v>
      </c>
      <c r="AIH193" t="s">
        <v>924</v>
      </c>
      <c r="AII193" t="s">
        <v>843</v>
      </c>
      <c r="AIJ193" s="34">
        <v>0.15332400798797607</v>
      </c>
      <c r="AIK193" s="34">
        <v>0.17287331819534302</v>
      </c>
      <c r="AIL193" s="34">
        <v>0.20883101224899292</v>
      </c>
      <c r="AIM193" s="34">
        <v>0.16100800037384033</v>
      </c>
      <c r="AIN193" s="34">
        <v>0.12532000243663788</v>
      </c>
      <c r="AIO193" t="s">
        <v>1607</v>
      </c>
      <c r="AIP193" s="34">
        <v>0.12795667350292206</v>
      </c>
      <c r="AIQ193" t="s">
        <v>843</v>
      </c>
      <c r="AIR193" s="34">
        <v>0.10578</v>
      </c>
      <c r="AIS193" s="34">
        <v>0.11164999999999999</v>
      </c>
      <c r="AIT193" s="34">
        <v>0.12609000000000001</v>
      </c>
      <c r="AIU193" s="34">
        <v>0.14035999999999998</v>
      </c>
      <c r="AIV193" s="34">
        <v>0.14185999999999999</v>
      </c>
      <c r="AIW193" s="34">
        <v>0.14199999999999999</v>
      </c>
      <c r="AIX193" t="s">
        <v>843</v>
      </c>
      <c r="AIY193" s="34">
        <v>3.0910000000000003E-2</v>
      </c>
      <c r="AIZ193" s="34">
        <v>4.7779999999999996E-2</v>
      </c>
      <c r="AJA193" s="34">
        <v>5.2300000000000006E-2</v>
      </c>
      <c r="AJB193" s="34">
        <v>4.5810000000000003E-2</v>
      </c>
      <c r="AJC193" s="34">
        <v>4.514E-2</v>
      </c>
      <c r="AJD193" s="34">
        <v>4.6490000000000004E-2</v>
      </c>
      <c r="AJE193" t="s">
        <v>843</v>
      </c>
      <c r="AJF193" s="34">
        <v>5.3753502666950226E-2</v>
      </c>
      <c r="AJG193" s="34">
        <v>4.5924071222543716E-2</v>
      </c>
      <c r="AJH193" s="34">
        <v>4.4195804744958878E-2</v>
      </c>
      <c r="AJI193" s="34">
        <v>-9.1135194525122643E-3</v>
      </c>
      <c r="AJJ193" s="34">
        <v>5.1208477467298508E-2</v>
      </c>
      <c r="AJK193" t="s">
        <v>830</v>
      </c>
      <c r="AJL193" t="s">
        <v>843</v>
      </c>
      <c r="AJM193" t="s">
        <v>843</v>
      </c>
      <c r="AJN193" s="34">
        <v>4.5419082045555115E-2</v>
      </c>
      <c r="AJO193" s="34">
        <v>3.9580222219228745E-2</v>
      </c>
      <c r="AJP193" s="34">
        <v>2.4503901600837708E-2</v>
      </c>
      <c r="AJQ193" s="34">
        <v>2.8019558638334274E-2</v>
      </c>
      <c r="AJR193" s="34">
        <v>3.4408591687679291E-2</v>
      </c>
      <c r="AJS193" t="s">
        <v>832</v>
      </c>
      <c r="AJT193" t="s">
        <v>843</v>
      </c>
      <c r="AJU193" t="s">
        <v>843</v>
      </c>
      <c r="AJV193" t="s">
        <v>843</v>
      </c>
      <c r="AJW193" s="34">
        <v>2.5746768340468407E-2</v>
      </c>
      <c r="AJX193" s="34">
        <v>2.1714560687541962E-2</v>
      </c>
      <c r="AJY193" s="34">
        <v>2.2235382348299026E-2</v>
      </c>
      <c r="AJZ193" s="34">
        <v>-3.0605563893914223E-2</v>
      </c>
      <c r="AKA193" s="34">
        <v>3.0117752030491829E-2</v>
      </c>
      <c r="AKB193" t="s">
        <v>830</v>
      </c>
      <c r="AKC193" t="s">
        <v>843</v>
      </c>
      <c r="AKD193" t="s">
        <v>843</v>
      </c>
      <c r="AKE193" t="s">
        <v>843</v>
      </c>
      <c r="AKF193" s="34">
        <v>1.9651491194963455E-2</v>
      </c>
      <c r="AKG193" s="34">
        <v>1.4856313355267048E-2</v>
      </c>
      <c r="AKH193" s="34">
        <v>7.8549562022089958E-4</v>
      </c>
      <c r="AKI193" s="34">
        <v>5.1946737803518772E-3</v>
      </c>
      <c r="AKJ193" s="34">
        <v>1.2667680159211159E-2</v>
      </c>
      <c r="AKK193" t="s">
        <v>832</v>
      </c>
      <c r="AKL193" t="s">
        <v>843</v>
      </c>
      <c r="AKM193" s="34">
        <v>510</v>
      </c>
      <c r="AKN193" t="s">
        <v>832</v>
      </c>
      <c r="AKO193" t="s">
        <v>843</v>
      </c>
      <c r="AKP193" s="34">
        <v>653.36328125</v>
      </c>
      <c r="AKQ193" t="s">
        <v>830</v>
      </c>
      <c r="AKR193" t="s">
        <v>843</v>
      </c>
      <c r="AKS193" s="34">
        <v>627.16382557962299</v>
      </c>
      <c r="AKT193" t="s">
        <v>832</v>
      </c>
      <c r="AKU193" t="s">
        <v>843</v>
      </c>
      <c r="AKV193" s="34">
        <v>461.36113829425801</v>
      </c>
      <c r="AKW193" t="s">
        <v>832</v>
      </c>
      <c r="AKX193" t="s">
        <v>843</v>
      </c>
      <c r="AKY193" s="34">
        <v>-8.6293919011950493E-3</v>
      </c>
      <c r="AKZ193" s="34">
        <v>-1.1751007288694382E-2</v>
      </c>
      <c r="ALA193" s="34">
        <v>-2.707306295633316E-2</v>
      </c>
      <c r="ALB193" s="34">
        <v>-4.4439505785703659E-2</v>
      </c>
      <c r="ALC193" s="34">
        <v>-0.16531278192996979</v>
      </c>
      <c r="ALD193" t="s">
        <v>830</v>
      </c>
      <c r="ALE193" t="s">
        <v>843</v>
      </c>
      <c r="ALF193" t="s">
        <v>843</v>
      </c>
      <c r="ALG193" t="s">
        <v>843</v>
      </c>
      <c r="ALH193" s="34">
        <v>-1.2218539603054523E-2</v>
      </c>
      <c r="ALI193" s="34">
        <v>-1.4715274795889854E-2</v>
      </c>
      <c r="ALJ193" s="34">
        <v>-2.885754406452179E-2</v>
      </c>
      <c r="ALK193" s="34">
        <v>-1.8629755824804306E-2</v>
      </c>
      <c r="ALL193" s="34">
        <v>-7.3494225740432739E-2</v>
      </c>
      <c r="ALM193" t="s">
        <v>832</v>
      </c>
    </row>
    <row r="194" spans="1:1001">
      <c r="A194" t="s">
        <v>512</v>
      </c>
      <c r="B194" t="s">
        <v>137</v>
      </c>
      <c r="C194" t="s">
        <v>375</v>
      </c>
      <c r="D194" s="34">
        <v>4.7670450061559677E-2</v>
      </c>
      <c r="E194" t="s">
        <v>432</v>
      </c>
      <c r="F194" s="34">
        <v>5.0421062856912613E-2</v>
      </c>
      <c r="G194" t="s">
        <v>1464</v>
      </c>
      <c r="H194" s="34">
        <v>5.5297169834375381E-2</v>
      </c>
      <c r="I194" t="s">
        <v>1294</v>
      </c>
      <c r="J194" s="34">
        <v>5.7399827986955643E-2</v>
      </c>
      <c r="K194" t="s">
        <v>1521</v>
      </c>
      <c r="L194" s="34"/>
      <c r="M194" t="s">
        <v>432</v>
      </c>
      <c r="N194" s="34">
        <v>0.43943512439727783</v>
      </c>
      <c r="O194" s="34"/>
      <c r="P194" t="s">
        <v>1459</v>
      </c>
      <c r="Q194" s="34"/>
      <c r="R194" t="s">
        <v>1459</v>
      </c>
      <c r="S194" s="34">
        <v>0.52649211883544922</v>
      </c>
      <c r="T194" t="s">
        <v>432</v>
      </c>
      <c r="U194" s="34">
        <v>0.43943512439727783</v>
      </c>
      <c r="V194" t="s">
        <v>432</v>
      </c>
      <c r="W194" t="s">
        <v>843</v>
      </c>
      <c r="X194" t="s">
        <v>1464</v>
      </c>
      <c r="Y194" s="34">
        <v>0.43947425484657288</v>
      </c>
      <c r="Z194" s="34"/>
      <c r="AA194" t="s">
        <v>1459</v>
      </c>
      <c r="AB194" s="34"/>
      <c r="AC194" t="s">
        <v>1459</v>
      </c>
      <c r="AD194" s="34">
        <v>0.52649211883544922</v>
      </c>
      <c r="AE194" t="s">
        <v>1464</v>
      </c>
      <c r="AF194" s="34">
        <v>0.43947425484657288</v>
      </c>
      <c r="AG194" t="s">
        <v>1464</v>
      </c>
      <c r="AH194" t="s">
        <v>843</v>
      </c>
      <c r="AI194" t="s">
        <v>1294</v>
      </c>
      <c r="AJ194" s="34">
        <v>0.43947425484657288</v>
      </c>
      <c r="AK194" s="34"/>
      <c r="AL194" t="s">
        <v>1459</v>
      </c>
      <c r="AM194" s="34"/>
      <c r="AN194" t="s">
        <v>1459</v>
      </c>
      <c r="AO194" s="34">
        <v>0.52649211883544922</v>
      </c>
      <c r="AP194" t="s">
        <v>1294</v>
      </c>
      <c r="AQ194" s="34">
        <v>0.43947425484657288</v>
      </c>
      <c r="AR194" t="s">
        <v>1294</v>
      </c>
      <c r="AS194" t="s">
        <v>843</v>
      </c>
      <c r="AT194" t="s">
        <v>1521</v>
      </c>
      <c r="AU194" s="34">
        <v>0.43946811556816101</v>
      </c>
      <c r="AV194" s="34"/>
      <c r="AW194" t="s">
        <v>1459</v>
      </c>
      <c r="AX194" s="34"/>
      <c r="AY194" t="s">
        <v>1459</v>
      </c>
      <c r="AZ194" s="34">
        <v>0.52649211883544922</v>
      </c>
      <c r="BA194" t="s">
        <v>1521</v>
      </c>
      <c r="BB194" s="34">
        <v>0.43946811556816101</v>
      </c>
      <c r="BC194" t="s">
        <v>1521</v>
      </c>
      <c r="BD194" t="s">
        <v>843</v>
      </c>
      <c r="BE194" s="34">
        <v>0.45328571999087297</v>
      </c>
      <c r="BF194" t="s">
        <v>1594</v>
      </c>
      <c r="BG194" t="s">
        <v>843</v>
      </c>
      <c r="BH194" t="s">
        <v>432</v>
      </c>
      <c r="BI194" s="34">
        <v>3.5869879722595215</v>
      </c>
      <c r="BJ194" t="s">
        <v>819</v>
      </c>
      <c r="BK194" s="34">
        <v>4.403505802154541</v>
      </c>
      <c r="BL194" t="s">
        <v>1294</v>
      </c>
      <c r="BM194" s="34">
        <v>4.9753026962280273</v>
      </c>
      <c r="BN194" t="s">
        <v>1521</v>
      </c>
      <c r="BO194" s="34">
        <v>4.4493436813354492</v>
      </c>
      <c r="BP194" t="s">
        <v>843</v>
      </c>
      <c r="BQ194" s="34">
        <v>2.4650154113769531</v>
      </c>
      <c r="BR194" t="s">
        <v>830</v>
      </c>
      <c r="BS194" s="34"/>
      <c r="BT194" t="s">
        <v>843</v>
      </c>
      <c r="BU194" s="34">
        <v>2.7923214435577393</v>
      </c>
      <c r="BV194" t="s">
        <v>1557</v>
      </c>
      <c r="BW194" t="s">
        <v>843</v>
      </c>
      <c r="BX194" s="34">
        <v>2.2731993198394775</v>
      </c>
      <c r="BY194" t="s">
        <v>924</v>
      </c>
      <c r="BZ194" t="s">
        <v>843</v>
      </c>
      <c r="CA194" t="s">
        <v>432</v>
      </c>
      <c r="CB194" s="34">
        <v>1.0770340450108051E-2</v>
      </c>
      <c r="CC194" s="34">
        <v>9.3988971784710884E-3</v>
      </c>
      <c r="CD194" s="34">
        <v>7.2331218980252743E-3</v>
      </c>
      <c r="CE194" s="34">
        <v>9.0821227058768272E-3</v>
      </c>
      <c r="CF194" s="34">
        <v>9.0821385383605957E-3</v>
      </c>
      <c r="CG194" t="s">
        <v>843</v>
      </c>
      <c r="CH194" t="s">
        <v>819</v>
      </c>
      <c r="CI194" s="34">
        <v>2.0878195762634277E-2</v>
      </c>
      <c r="CJ194" s="34">
        <v>1.8546838313341141E-2</v>
      </c>
      <c r="CK194" s="34">
        <v>2.7722509577870369E-2</v>
      </c>
      <c r="CL194" s="34">
        <v>3.3594898879528046E-2</v>
      </c>
      <c r="CM194" s="34">
        <v>3.718271479010582E-2</v>
      </c>
      <c r="CN194" t="s">
        <v>843</v>
      </c>
      <c r="CO194" t="s">
        <v>1294</v>
      </c>
      <c r="CP194" s="34">
        <v>2.2232785820960999E-2</v>
      </c>
      <c r="CQ194" s="34">
        <v>2.5925690308213234E-2</v>
      </c>
      <c r="CR194" s="34">
        <v>3.4707497805356979E-2</v>
      </c>
      <c r="CS194" s="34">
        <v>3.8934718817472458E-2</v>
      </c>
      <c r="CT194" s="34">
        <v>4.2442046105861664E-2</v>
      </c>
      <c r="CU194" t="s">
        <v>843</v>
      </c>
      <c r="CV194" t="s">
        <v>1521</v>
      </c>
      <c r="CW194" s="34">
        <v>2.4541279301047325E-2</v>
      </c>
      <c r="CX194" s="34">
        <v>3.2656539231538773E-2</v>
      </c>
      <c r="CY194" s="34">
        <v>3.8059748709201813E-2</v>
      </c>
      <c r="CZ194" s="34">
        <v>4.2524602264165878E-2</v>
      </c>
      <c r="DA194" s="34">
        <v>4.6355336904525757E-2</v>
      </c>
      <c r="DB194" t="s">
        <v>843</v>
      </c>
      <c r="DC194" s="34">
        <v>7.013359546661377</v>
      </c>
      <c r="DD194" s="34">
        <v>8.5839805603027344</v>
      </c>
      <c r="DE194" s="34">
        <v>8.5983562469482422</v>
      </c>
      <c r="DF194" s="34">
        <v>10.204981803894043</v>
      </c>
      <c r="DG194" s="34">
        <v>12.675195693969727</v>
      </c>
      <c r="DH194" t="s">
        <v>1464</v>
      </c>
      <c r="DI194" t="s">
        <v>843</v>
      </c>
      <c r="DJ194" s="34">
        <v>7.9521760940551758</v>
      </c>
      <c r="DK194" s="34">
        <v>8.749119758605957</v>
      </c>
      <c r="DL194" s="34">
        <v>9.363978385925293</v>
      </c>
      <c r="DM194" s="34">
        <v>11.605175018310547</v>
      </c>
      <c r="DN194" s="34">
        <v>14.468022346496582</v>
      </c>
      <c r="DO194" t="s">
        <v>1294</v>
      </c>
      <c r="DP194" t="s">
        <v>843</v>
      </c>
      <c r="DQ194" s="34">
        <v>15.802003860473633</v>
      </c>
      <c r="DR194" t="s">
        <v>1521</v>
      </c>
      <c r="DS194" t="s">
        <v>843</v>
      </c>
      <c r="DT194" t="s">
        <v>843</v>
      </c>
      <c r="DU194" s="34">
        <v>11.6</v>
      </c>
      <c r="DV194" t="s">
        <v>1461</v>
      </c>
      <c r="DW194" t="s">
        <v>843</v>
      </c>
      <c r="DX194" t="s">
        <v>843</v>
      </c>
      <c r="DY194" t="s">
        <v>432</v>
      </c>
      <c r="DZ194" s="34">
        <v>6.173502653837204E-3</v>
      </c>
      <c r="EA194" s="34">
        <v>-1.1325499508529902E-4</v>
      </c>
      <c r="EB194" s="34">
        <v>6.2054870650172234E-3</v>
      </c>
      <c r="EC194" s="34">
        <v>-4.9679679796099663E-3</v>
      </c>
      <c r="ED194" s="34">
        <v>7.6154209673404694E-2</v>
      </c>
      <c r="EE194" t="s">
        <v>843</v>
      </c>
      <c r="EF194" t="s">
        <v>819</v>
      </c>
      <c r="EG194" s="34">
        <v>-3.0591755639761686E-3</v>
      </c>
      <c r="EH194" s="34">
        <v>3.9900857955217361E-3</v>
      </c>
      <c r="EI194" s="34">
        <v>-3.425968112424016E-3</v>
      </c>
      <c r="EJ194" s="34">
        <v>1.1223738547414541E-3</v>
      </c>
      <c r="EK194" s="34">
        <v>-1.5344012528657913E-2</v>
      </c>
      <c r="EL194" t="s">
        <v>843</v>
      </c>
      <c r="EM194" t="s">
        <v>1294</v>
      </c>
      <c r="EN194" s="34">
        <v>-3.6948742344975471E-3</v>
      </c>
      <c r="EO194" s="34">
        <v>2.1977461874485016E-3</v>
      </c>
      <c r="EP194" s="34">
        <v>-1.1956285685300827E-2</v>
      </c>
      <c r="EQ194" s="34">
        <v>-1.2088247574865818E-2</v>
      </c>
      <c r="ER194" s="34">
        <v>1.0151858441531658E-3</v>
      </c>
      <c r="ES194" t="s">
        <v>843</v>
      </c>
      <c r="ET194" t="s">
        <v>1521</v>
      </c>
      <c r="EU194" s="34">
        <v>1.330680534010753E-4</v>
      </c>
      <c r="EV194" s="34">
        <v>-4.7121616080403328E-3</v>
      </c>
      <c r="EW194" s="34">
        <v>-4.788779653608799E-3</v>
      </c>
      <c r="EX194" s="34">
        <v>-1.4794550836086273E-2</v>
      </c>
      <c r="EY194" s="34">
        <v>-4.0803425014019012E-2</v>
      </c>
      <c r="EZ194" t="s">
        <v>843</v>
      </c>
      <c r="FA194" t="s">
        <v>1594</v>
      </c>
      <c r="FB194" s="34">
        <v>1.9002272747457027E-3</v>
      </c>
      <c r="FC194" s="34">
        <v>-7.7017177827656269E-3</v>
      </c>
      <c r="FD194" s="34">
        <v>-8.3105498924851418E-3</v>
      </c>
      <c r="FE194" s="34">
        <v>-4.6402350999414921E-3</v>
      </c>
      <c r="FF194" s="34">
        <v>2.5918900966644287E-2</v>
      </c>
      <c r="FG194" t="s">
        <v>843</v>
      </c>
      <c r="FH194" s="34"/>
      <c r="FI194" s="34"/>
      <c r="FJ194" s="34"/>
      <c r="FK194" s="34"/>
      <c r="FL194" s="34"/>
      <c r="FM194" t="s">
        <v>843</v>
      </c>
      <c r="FN194" t="s">
        <v>843</v>
      </c>
      <c r="FO194" s="34">
        <v>0.7863500000000001</v>
      </c>
      <c r="FP194" t="s">
        <v>1462</v>
      </c>
      <c r="FQ194" t="s">
        <v>843</v>
      </c>
      <c r="FR194" t="s">
        <v>843</v>
      </c>
      <c r="FS194" s="34">
        <v>0.83982000000000001</v>
      </c>
      <c r="FT194" t="s">
        <v>1462</v>
      </c>
      <c r="FU194" t="s">
        <v>843</v>
      </c>
      <c r="FV194" t="s">
        <v>843</v>
      </c>
      <c r="FW194" s="34">
        <v>0.72565000000000002</v>
      </c>
      <c r="FX194" t="s">
        <v>1462</v>
      </c>
      <c r="FY194" t="s">
        <v>843</v>
      </c>
      <c r="FZ194" s="34">
        <v>0.17811460793018341</v>
      </c>
      <c r="GA194" s="34">
        <v>0.18294505774974823</v>
      </c>
      <c r="GB194" s="34">
        <v>0.16785576939582825</v>
      </c>
      <c r="GC194" s="34">
        <v>0.14661893248558044</v>
      </c>
      <c r="GD194" s="34">
        <v>0.10667537897825241</v>
      </c>
      <c r="GE194" t="s">
        <v>830</v>
      </c>
      <c r="GF194" t="s">
        <v>843</v>
      </c>
      <c r="GG194" s="34">
        <v>0.18784767389297485</v>
      </c>
      <c r="GH194" s="34">
        <v>0.19446709752082825</v>
      </c>
      <c r="GI194" s="34">
        <v>0.18292695283889771</v>
      </c>
      <c r="GJ194" s="34">
        <v>0.1729489266872406</v>
      </c>
      <c r="GK194" s="34">
        <v>0.16154657304286957</v>
      </c>
      <c r="GL194" t="s">
        <v>832</v>
      </c>
      <c r="GM194" t="s">
        <v>843</v>
      </c>
      <c r="GN194" s="34"/>
      <c r="GO194" t="s">
        <v>1460</v>
      </c>
      <c r="GP194" t="s">
        <v>843</v>
      </c>
      <c r="GQ194" t="s">
        <v>843</v>
      </c>
      <c r="GR194" s="34">
        <v>0.19582299888134003</v>
      </c>
      <c r="GS194" s="34">
        <v>0.20749227702617645</v>
      </c>
      <c r="GT194" s="34">
        <v>0.22454154491424561</v>
      </c>
      <c r="GU194" s="34">
        <v>0.24475908279418945</v>
      </c>
      <c r="GV194" s="34">
        <v>0.27941256761550903</v>
      </c>
      <c r="GW194" t="s">
        <v>832</v>
      </c>
      <c r="GX194" t="s">
        <v>843</v>
      </c>
      <c r="GY194" t="s">
        <v>843</v>
      </c>
      <c r="GZ194" t="s">
        <v>843</v>
      </c>
      <c r="HA194" t="s">
        <v>843</v>
      </c>
      <c r="HB194" t="s">
        <v>843</v>
      </c>
      <c r="HC194" t="s">
        <v>843</v>
      </c>
      <c r="HD194" t="s">
        <v>843</v>
      </c>
      <c r="HE194" t="s">
        <v>843</v>
      </c>
      <c r="HF194" t="s">
        <v>843</v>
      </c>
      <c r="HG194" t="s">
        <v>843</v>
      </c>
      <c r="HH194" s="34">
        <v>4053602</v>
      </c>
      <c r="HI194" s="34">
        <v>4121337.0000000005</v>
      </c>
      <c r="HJ194" s="34">
        <v>4176794</v>
      </c>
      <c r="HK194" s="34">
        <v>4226413</v>
      </c>
      <c r="HL194" s="34">
        <v>4270401</v>
      </c>
      <c r="HM194" s="34">
        <v>4344637</v>
      </c>
      <c r="HN194" s="34">
        <v>4486583</v>
      </c>
      <c r="HO194" s="34">
        <v>4663256</v>
      </c>
      <c r="HP194" s="34">
        <v>4838402</v>
      </c>
      <c r="HQ194" s="34">
        <v>5010704</v>
      </c>
      <c r="HR194" s="34">
        <v>5163590</v>
      </c>
      <c r="HS194" s="34">
        <v>5281344</v>
      </c>
      <c r="HT194" s="34">
        <v>5381005</v>
      </c>
      <c r="HU194" s="34">
        <v>5478055</v>
      </c>
      <c r="HV194" s="34">
        <v>5570502</v>
      </c>
      <c r="HW194" s="34">
        <v>5650018</v>
      </c>
      <c r="HX194" s="34">
        <v>5711933</v>
      </c>
      <c r="HY194" s="34">
        <v>5764487</v>
      </c>
      <c r="HZ194" s="34">
        <v>5814537</v>
      </c>
      <c r="IA194" s="34">
        <v>5866405</v>
      </c>
      <c r="IB194" s="34">
        <v>5909869</v>
      </c>
      <c r="IC194" s="34">
        <v>5941060</v>
      </c>
      <c r="ID194" s="34">
        <v>5975689</v>
      </c>
      <c r="IE194" s="34">
        <v>6014723</v>
      </c>
      <c r="IF194" s="34">
        <v>6052709</v>
      </c>
      <c r="IG194" s="34">
        <v>6089541</v>
      </c>
      <c r="IH194" s="34">
        <v>6125154</v>
      </c>
      <c r="II194" s="34">
        <v>6159440</v>
      </c>
      <c r="IJ194" s="34">
        <v>6192172</v>
      </c>
      <c r="IK194" s="34">
        <v>6223066</v>
      </c>
      <c r="IL194" s="34">
        <v>6251988</v>
      </c>
      <c r="IM194" s="34">
        <v>6278864</v>
      </c>
      <c r="IN194" s="34">
        <v>6303417</v>
      </c>
      <c r="IO194" s="34">
        <v>6325533</v>
      </c>
      <c r="IP194" s="34">
        <v>6345049</v>
      </c>
      <c r="IQ194" s="34">
        <v>6361936</v>
      </c>
      <c r="IR194" s="34">
        <v>6376275</v>
      </c>
      <c r="IS194" s="34">
        <v>6387977</v>
      </c>
      <c r="IT194" s="34">
        <v>6397036</v>
      </c>
      <c r="IU194" s="34">
        <v>6403564</v>
      </c>
      <c r="IV194" s="34">
        <v>6407736</v>
      </c>
      <c r="IW194" s="34">
        <v>6409441</v>
      </c>
      <c r="IX194" s="34">
        <v>6408677</v>
      </c>
      <c r="IY194" s="34">
        <v>6405781</v>
      </c>
      <c r="IZ194" s="34">
        <v>6400931</v>
      </c>
      <c r="JA194" s="34">
        <v>6394197</v>
      </c>
      <c r="JB194" s="34">
        <v>6385724</v>
      </c>
      <c r="JC194" s="34">
        <v>6375719</v>
      </c>
      <c r="JD194" s="34">
        <v>6364240</v>
      </c>
      <c r="JE194" s="34">
        <v>6351377</v>
      </c>
      <c r="JF194" s="34">
        <v>6337235</v>
      </c>
      <c r="JG194" s="34">
        <v>6321940</v>
      </c>
      <c r="JH194" s="34">
        <v>6305655</v>
      </c>
      <c r="JI194" s="34">
        <v>6288386</v>
      </c>
      <c r="JJ194" s="34">
        <v>6270241</v>
      </c>
      <c r="JK194" s="34">
        <v>6251491</v>
      </c>
      <c r="JL194" s="34">
        <v>6232164</v>
      </c>
      <c r="JM194" s="34">
        <v>6212227</v>
      </c>
      <c r="JN194" s="34">
        <v>6191813</v>
      </c>
      <c r="JO194" s="34">
        <v>6170998</v>
      </c>
      <c r="JP194" s="34">
        <v>6149811</v>
      </c>
      <c r="JQ194" s="34">
        <v>6128514</v>
      </c>
      <c r="JR194" s="34">
        <v>6107035</v>
      </c>
      <c r="JS194" s="34">
        <v>6085275</v>
      </c>
      <c r="JT194" s="34">
        <v>6063338</v>
      </c>
      <c r="JU194" s="34">
        <v>6041188</v>
      </c>
      <c r="JV194" s="34">
        <v>6018953</v>
      </c>
      <c r="JW194" s="34">
        <v>5996711</v>
      </c>
      <c r="JX194" s="34">
        <v>5974448</v>
      </c>
      <c r="JY194" s="34">
        <v>5952202</v>
      </c>
      <c r="JZ194" s="34">
        <v>5929935</v>
      </c>
      <c r="KA194" s="34">
        <v>5907684</v>
      </c>
      <c r="KB194" s="34">
        <v>5885535</v>
      </c>
      <c r="KC194" s="34">
        <v>5863386</v>
      </c>
      <c r="KD194" s="34">
        <v>5841307</v>
      </c>
      <c r="KE194" s="34">
        <v>5819517</v>
      </c>
      <c r="KF194" s="34">
        <v>5798091</v>
      </c>
      <c r="KG194" s="34">
        <v>5777011</v>
      </c>
      <c r="KH194" s="34">
        <v>5756184</v>
      </c>
      <c r="KI194" s="34">
        <v>5735623</v>
      </c>
      <c r="KJ194" s="34">
        <v>5715498</v>
      </c>
      <c r="KK194" s="34">
        <v>5695770</v>
      </c>
      <c r="KL194" s="34">
        <v>5676525</v>
      </c>
      <c r="KM194" s="34">
        <v>5657915</v>
      </c>
      <c r="KN194" s="34">
        <v>5639880</v>
      </c>
      <c r="KO194" s="34">
        <v>5622316</v>
      </c>
      <c r="KP194" s="34">
        <v>5605212</v>
      </c>
      <c r="KQ194" s="34">
        <v>5588666</v>
      </c>
      <c r="KR194" s="34">
        <v>5572726</v>
      </c>
      <c r="KS194" s="34">
        <v>5557491</v>
      </c>
      <c r="KT194" s="34">
        <v>5542950</v>
      </c>
      <c r="KU194" s="34">
        <v>5529074</v>
      </c>
      <c r="KV194" s="34">
        <v>5515952</v>
      </c>
      <c r="KW194" s="34">
        <v>5503641</v>
      </c>
      <c r="KX194" s="34">
        <v>5492358</v>
      </c>
      <c r="KY194" s="34">
        <v>5482102</v>
      </c>
      <c r="KZ194" s="34">
        <v>5472797</v>
      </c>
      <c r="LA194" s="34">
        <v>5464551</v>
      </c>
      <c r="LB194" s="34">
        <v>5457422</v>
      </c>
      <c r="LC194" s="34">
        <v>5451408</v>
      </c>
      <c r="LD194" s="34">
        <v>5446430</v>
      </c>
      <c r="LE194" t="s">
        <v>843</v>
      </c>
      <c r="LF194" t="s">
        <v>843</v>
      </c>
      <c r="LG194" t="s">
        <v>843</v>
      </c>
      <c r="LH194" s="34">
        <v>2.1726565435528755E-2</v>
      </c>
      <c r="LI194" s="34">
        <v>1.6571756452322006E-2</v>
      </c>
      <c r="LJ194" s="34">
        <v>1.3366341590881348E-2</v>
      </c>
      <c r="LK194" s="34">
        <v>1.1809675954282284E-2</v>
      </c>
      <c r="LL194" s="34">
        <v>1.0354091413319111E-2</v>
      </c>
      <c r="LM194" s="34">
        <v>1.7234476283192635E-2</v>
      </c>
      <c r="LN194" s="34">
        <v>3.2149177044630051E-2</v>
      </c>
      <c r="LO194" s="34">
        <v>3.8622528314590454E-2</v>
      </c>
      <c r="LP194" s="34">
        <v>3.6870583891868591E-2</v>
      </c>
      <c r="LQ194" s="34">
        <v>3.4991923719644547E-2</v>
      </c>
      <c r="LR194" s="34">
        <v>3.005564957857132E-2</v>
      </c>
      <c r="LS194" s="34">
        <v>2.2548535838723183E-2</v>
      </c>
      <c r="LT194" s="34">
        <v>1.8694549798965454E-2</v>
      </c>
      <c r="LU194" s="34">
        <v>1.7874950543045998E-2</v>
      </c>
      <c r="LV194" s="34">
        <v>1.673506386578083E-2</v>
      </c>
      <c r="LW194" s="34">
        <v>1.4173555187880993E-2</v>
      </c>
      <c r="LX194" s="34">
        <v>1.0898764245212078E-2</v>
      </c>
      <c r="LY194" s="34">
        <v>9.158669039607048E-3</v>
      </c>
      <c r="LZ194" s="34">
        <v>8.6449962109327316E-3</v>
      </c>
      <c r="MA194" s="34">
        <v>8.8808489963412285E-3</v>
      </c>
      <c r="MB194" s="34">
        <v>7.3816552758216858E-3</v>
      </c>
      <c r="MC194" s="34">
        <v>5.2639031782746315E-3</v>
      </c>
      <c r="MD194" s="34">
        <v>5.8118365705013275E-3</v>
      </c>
      <c r="ME194" s="34">
        <v>6.5108919516205788E-3</v>
      </c>
      <c r="MF194" s="34">
        <v>6.2956437468528748E-3</v>
      </c>
      <c r="MG194" s="34">
        <v>6.0667688958346844E-3</v>
      </c>
      <c r="MH194" s="34">
        <v>5.8311894536018372E-3</v>
      </c>
      <c r="MI194" s="34">
        <v>5.5819652043282986E-3</v>
      </c>
      <c r="MJ194" s="34">
        <v>5.3000492043793201E-3</v>
      </c>
      <c r="MK194" s="34">
        <v>4.9767978489398956E-3</v>
      </c>
      <c r="ML194" s="34">
        <v>4.6367817558348179E-3</v>
      </c>
      <c r="MM194" s="34">
        <v>4.2895791120827198E-3</v>
      </c>
      <c r="MN194" s="34">
        <v>3.9027950260788202E-3</v>
      </c>
      <c r="MO194" s="34">
        <v>3.5024324897676706E-3</v>
      </c>
      <c r="MP194" s="34">
        <v>3.0805238056927919E-3</v>
      </c>
      <c r="MQ194" s="34">
        <v>2.6579098775982857E-3</v>
      </c>
      <c r="MR194" s="34">
        <v>2.2513375151902437E-3</v>
      </c>
      <c r="MS194" s="34">
        <v>1.8335587810724974E-3</v>
      </c>
      <c r="MT194" s="34">
        <v>1.4171282527968287E-3</v>
      </c>
      <c r="MU194" s="34">
        <v>1.019952236674726E-3</v>
      </c>
      <c r="MV194" s="34">
        <v>6.5130006987601519E-4</v>
      </c>
      <c r="MW194" s="34">
        <v>2.6604923186823726E-4</v>
      </c>
      <c r="MX194" s="34">
        <v>-1.1920627002837136E-4</v>
      </c>
      <c r="MY194" s="34">
        <v>-4.5198947191238403E-4</v>
      </c>
      <c r="MZ194" s="34">
        <v>-7.574153714813292E-4</v>
      </c>
      <c r="NA194" s="34">
        <v>-1.0525882244110107E-3</v>
      </c>
      <c r="NB194" s="34">
        <v>-1.3259864645078778E-3</v>
      </c>
      <c r="NC194" s="34">
        <v>-1.5680048381909728E-3</v>
      </c>
      <c r="ND194" s="34">
        <v>-1.8020471325144172E-3</v>
      </c>
      <c r="NE194" s="34">
        <v>-2.0231821108609438E-3</v>
      </c>
      <c r="NF194" s="34">
        <v>-2.2290863562375307E-3</v>
      </c>
      <c r="NG194" s="34">
        <v>-2.4164302740246058E-3</v>
      </c>
      <c r="NH194" s="34">
        <v>-2.5792731903493404E-3</v>
      </c>
      <c r="NI194" s="34">
        <v>-2.7424097061157227E-3</v>
      </c>
      <c r="NJ194" s="34">
        <v>-2.889649011194706E-3</v>
      </c>
      <c r="NK194" s="34">
        <v>-2.9947955626994371E-3</v>
      </c>
      <c r="NL194" s="34">
        <v>-3.0963711906224489E-3</v>
      </c>
      <c r="NM194" s="34">
        <v>-3.2041771337389946E-3</v>
      </c>
      <c r="NN194" s="34">
        <v>-3.2915112096816301E-3</v>
      </c>
      <c r="NO194" s="34">
        <v>-3.3673602156341076E-3</v>
      </c>
      <c r="NP194" s="34">
        <v>-3.4392254892736673E-3</v>
      </c>
      <c r="NQ194" s="34">
        <v>-3.4690434113144875E-3</v>
      </c>
      <c r="NR194" s="34">
        <v>-3.5109207965433598E-3</v>
      </c>
      <c r="NS194" s="34">
        <v>-3.5694667603820562E-3</v>
      </c>
      <c r="NT194" s="34">
        <v>-3.6114449612796307E-3</v>
      </c>
      <c r="NU194" s="34">
        <v>-3.6597922444343567E-3</v>
      </c>
      <c r="NV194" s="34">
        <v>-3.6873575299978256E-3</v>
      </c>
      <c r="NW194" s="34">
        <v>-3.7021716125309467E-3</v>
      </c>
      <c r="NX194" s="34">
        <v>-3.7194436881691217E-3</v>
      </c>
      <c r="NY194" s="34">
        <v>-3.7304735742509365E-3</v>
      </c>
      <c r="NZ194" s="34">
        <v>-3.7479833699762821E-3</v>
      </c>
      <c r="OA194" s="34">
        <v>-3.7593753077089787E-3</v>
      </c>
      <c r="OB194" s="34">
        <v>-3.7562306970357895E-3</v>
      </c>
      <c r="OC194" s="34">
        <v>-3.7703933194279671E-3</v>
      </c>
      <c r="OD194" s="34">
        <v>-3.7726792506873608E-3</v>
      </c>
      <c r="OE194" s="34">
        <v>-3.7373045925050974E-3</v>
      </c>
      <c r="OF194" s="34">
        <v>-3.6885431036353111E-3</v>
      </c>
      <c r="OG194" s="34">
        <v>-3.6423045676201582E-3</v>
      </c>
      <c r="OH194" s="34">
        <v>-3.6116656847298145E-3</v>
      </c>
      <c r="OI194" s="34">
        <v>-3.5783792845904827E-3</v>
      </c>
      <c r="OJ194" s="34">
        <v>-3.5149434115737677E-3</v>
      </c>
      <c r="OK194" s="34">
        <v>-3.4576384350657463E-3</v>
      </c>
      <c r="OL194" s="34">
        <v>-3.3845442812889814E-3</v>
      </c>
      <c r="OM194" s="34">
        <v>-3.283799858763814E-3</v>
      </c>
      <c r="ON194" s="34">
        <v>-3.1926610972732306E-3</v>
      </c>
      <c r="OO194" s="34">
        <v>-3.1191101297736168E-3</v>
      </c>
      <c r="OP194" s="34">
        <v>-3.0467994511127472E-3</v>
      </c>
      <c r="OQ194" s="34">
        <v>-2.9562609270215034E-3</v>
      </c>
      <c r="OR194" s="34">
        <v>-2.8562764637172222E-3</v>
      </c>
      <c r="OS194" s="34">
        <v>-2.7375943027436733E-3</v>
      </c>
      <c r="OT194" s="34">
        <v>-2.6198974810540676E-3</v>
      </c>
      <c r="OU194" s="34">
        <v>-2.5064987130463123E-3</v>
      </c>
      <c r="OV194" s="34">
        <v>-2.3760932963341475E-3</v>
      </c>
      <c r="OW194" s="34">
        <v>-2.2343846503645182E-3</v>
      </c>
      <c r="OX194" s="34">
        <v>-2.0522016566246748E-3</v>
      </c>
      <c r="OY194" s="34">
        <v>-1.8690674332901835E-3</v>
      </c>
      <c r="OZ194" s="34">
        <v>-1.6987837152555585E-3</v>
      </c>
      <c r="PA194" s="34">
        <v>-1.5078611904755235E-3</v>
      </c>
      <c r="PB194" s="34">
        <v>-1.3054419541731477E-3</v>
      </c>
      <c r="PC194" s="34">
        <v>-1.1025931453332305E-3</v>
      </c>
      <c r="PD194" s="34">
        <v>-9.1357575729489326E-4</v>
      </c>
      <c r="PE194" t="s">
        <v>1300</v>
      </c>
      <c r="PF194" t="s">
        <v>843</v>
      </c>
      <c r="PG194" t="s">
        <v>843</v>
      </c>
      <c r="PH194" t="s">
        <v>843</v>
      </c>
      <c r="PI194" t="s">
        <v>843</v>
      </c>
      <c r="PJ194" t="s">
        <v>1300</v>
      </c>
      <c r="PK194" s="34">
        <v>0.51096725463867188</v>
      </c>
      <c r="PL194" s="34">
        <v>0.51010799407958984</v>
      </c>
      <c r="PM194" s="34">
        <v>0.50861716270446777</v>
      </c>
      <c r="PN194" s="34">
        <v>0.50712412595748901</v>
      </c>
      <c r="PO194" s="34">
        <v>0.50561338663101196</v>
      </c>
      <c r="PP194" s="34">
        <v>0.50544887781143188</v>
      </c>
      <c r="PQ194" s="34">
        <v>0.50786536931991577</v>
      </c>
      <c r="PR194" s="34">
        <v>0.51131910085678101</v>
      </c>
      <c r="PS194" s="34">
        <v>0.51451802253723145</v>
      </c>
      <c r="PT194" s="34">
        <v>0.51748275756835938</v>
      </c>
      <c r="PU194" s="34">
        <v>0.51971244812011719</v>
      </c>
      <c r="PV194" s="34">
        <v>0.52076178789138794</v>
      </c>
      <c r="PW194" s="34">
        <v>0.52123606204986572</v>
      </c>
      <c r="PX194" s="34">
        <v>0.52168732881546021</v>
      </c>
      <c r="PY194" s="34">
        <v>0.52211844921112061</v>
      </c>
      <c r="PZ194" s="34">
        <v>0.52243727445602417</v>
      </c>
      <c r="QA194" s="34">
        <v>0.52257877588272095</v>
      </c>
      <c r="QB194" s="34">
        <v>0.52264010906219482</v>
      </c>
      <c r="QC194" s="34">
        <v>0.52268874645233154</v>
      </c>
      <c r="QD194" s="34">
        <v>0.52273464202880859</v>
      </c>
      <c r="QE194" s="34">
        <v>0.52285623550415039</v>
      </c>
      <c r="QF194" s="34">
        <v>0.52305394411087036</v>
      </c>
      <c r="QG194" s="34">
        <v>0.52296662330627441</v>
      </c>
      <c r="QH194" s="34">
        <v>0.52259016036987305</v>
      </c>
      <c r="QI194" s="34">
        <v>0.52220618724822998</v>
      </c>
      <c r="QJ194" s="34">
        <v>0.52181452512741089</v>
      </c>
      <c r="QK194" s="34">
        <v>0.52141445875167847</v>
      </c>
      <c r="QL194" s="34">
        <v>0.521004319190979</v>
      </c>
      <c r="QM194" s="34">
        <v>0.52058327198028564</v>
      </c>
      <c r="QN194" s="34">
        <v>0.52015066146850586</v>
      </c>
      <c r="QO194" s="34">
        <v>0.51970654726028442</v>
      </c>
      <c r="QP194" s="34">
        <v>0.5192493200302124</v>
      </c>
      <c r="QQ194" s="34">
        <v>0.51877957582473755</v>
      </c>
      <c r="QR194" s="34">
        <v>0.51829510927200317</v>
      </c>
      <c r="QS194" s="34">
        <v>0.51779633760452271</v>
      </c>
      <c r="QT194" s="34">
        <v>0.51728355884552002</v>
      </c>
      <c r="QU194" s="34">
        <v>0.51675671339035034</v>
      </c>
      <c r="QV194" s="34">
        <v>0.51621729135513306</v>
      </c>
      <c r="QW194" s="34">
        <v>0.51566475629806519</v>
      </c>
      <c r="QX194" s="34">
        <v>0.51510000228881836</v>
      </c>
      <c r="QY194" s="34">
        <v>0.5145258903503418</v>
      </c>
      <c r="QZ194" s="34">
        <v>0.51394325494766235</v>
      </c>
      <c r="RA194" s="34">
        <v>0.51335245370864868</v>
      </c>
      <c r="RB194" s="34">
        <v>0.51275730133056641</v>
      </c>
      <c r="RC194" s="34">
        <v>0.51216238737106323</v>
      </c>
      <c r="RD194" s="34">
        <v>0.51157039403915405</v>
      </c>
      <c r="RE194" s="34">
        <v>0.51098436117172241</v>
      </c>
      <c r="RF194" s="34">
        <v>0.51040375232696533</v>
      </c>
      <c r="RG194" s="34">
        <v>0.50983119010925293</v>
      </c>
      <c r="RH194" s="34">
        <v>0.50927144289016724</v>
      </c>
      <c r="RI194" s="34">
        <v>0.50872594118118286</v>
      </c>
      <c r="RJ194" s="34">
        <v>0.50819414854049683</v>
      </c>
      <c r="RK194" s="34">
        <v>0.50767999887466431</v>
      </c>
      <c r="RL194" s="34">
        <v>0.50718420743942261</v>
      </c>
      <c r="RM194" s="34">
        <v>0.50670522451400757</v>
      </c>
      <c r="RN194" s="34">
        <v>0.5062440037727356</v>
      </c>
      <c r="RO194" s="34">
        <v>0.50580233335494995</v>
      </c>
      <c r="RP194" s="34">
        <v>0.50537914037704468</v>
      </c>
      <c r="RQ194" s="34">
        <v>0.50497424602508545</v>
      </c>
      <c r="RR194" s="34">
        <v>0.50458610057830811</v>
      </c>
      <c r="RS194" s="34">
        <v>0.50421434640884399</v>
      </c>
      <c r="RT194" s="34">
        <v>0.50385951995849609</v>
      </c>
      <c r="RU194" s="34">
        <v>0.50351965427398682</v>
      </c>
      <c r="RV194" s="34">
        <v>0.50319236516952515</v>
      </c>
      <c r="RW194" s="34">
        <v>0.50287765264511108</v>
      </c>
      <c r="RX194" s="34">
        <v>0.50257414579391479</v>
      </c>
      <c r="RY194" s="34">
        <v>0.50228053331375122</v>
      </c>
      <c r="RZ194" s="34">
        <v>0.50199699401855469</v>
      </c>
      <c r="SA194" s="34">
        <v>0.50172585248947144</v>
      </c>
      <c r="SB194" s="34">
        <v>0.50146567821502686</v>
      </c>
      <c r="SC194" s="34">
        <v>0.50121307373046875</v>
      </c>
      <c r="SD194" s="34">
        <v>0.50096619129180908</v>
      </c>
      <c r="SE194" s="34">
        <v>0.50072336196899414</v>
      </c>
      <c r="SF194" s="34">
        <v>0.5004848837852478</v>
      </c>
      <c r="SG194" s="34">
        <v>0.50025051832199097</v>
      </c>
      <c r="SH194" s="34">
        <v>0.50001537799835205</v>
      </c>
      <c r="SI194" s="34">
        <v>0.49977985024452209</v>
      </c>
      <c r="SJ194" s="34">
        <v>0.49954655766487122</v>
      </c>
      <c r="SK194" s="34">
        <v>0.49931395053863525</v>
      </c>
      <c r="SL194" s="34">
        <v>0.4990786612033844</v>
      </c>
      <c r="SM194" s="34">
        <v>0.49883806705474854</v>
      </c>
      <c r="SN194" s="34">
        <v>0.49859422445297241</v>
      </c>
      <c r="SO194" s="34">
        <v>0.49834626913070679</v>
      </c>
      <c r="SP194" s="34">
        <v>0.49809515476226807</v>
      </c>
      <c r="SQ194" s="34">
        <v>0.49784445762634277</v>
      </c>
      <c r="SR194" s="34">
        <v>0.49759334325790405</v>
      </c>
      <c r="SS194" s="34">
        <v>0.49733978509902954</v>
      </c>
      <c r="ST194" s="34">
        <v>0.49708965420722961</v>
      </c>
      <c r="SU194" s="34">
        <v>0.49684515595436096</v>
      </c>
      <c r="SV194" s="34">
        <v>0.49661114811897278</v>
      </c>
      <c r="SW194" s="34">
        <v>0.4963894784450531</v>
      </c>
      <c r="SX194" s="34">
        <v>0.49617981910705566</v>
      </c>
      <c r="SY194" s="34">
        <v>0.49598672986030579</v>
      </c>
      <c r="SZ194" s="34">
        <v>0.49581196904182434</v>
      </c>
      <c r="TA194" s="34">
        <v>0.49566125869750977</v>
      </c>
      <c r="TB194" s="34">
        <v>0.49553656578063965</v>
      </c>
      <c r="TC194" s="34">
        <v>0.49543276429176331</v>
      </c>
      <c r="TD194" s="34">
        <v>0.49535030126571655</v>
      </c>
      <c r="TE194" s="34">
        <v>0.49529191851615906</v>
      </c>
      <c r="TF194" s="34">
        <v>0.49525481462478638</v>
      </c>
      <c r="TG194" s="34">
        <v>0.49523615837097168</v>
      </c>
      <c r="TH194" t="s">
        <v>843</v>
      </c>
      <c r="TI194" t="s">
        <v>843</v>
      </c>
      <c r="TJ194" t="s">
        <v>1300</v>
      </c>
      <c r="TK194" s="34">
        <v>0.74600198218744895</v>
      </c>
      <c r="TL194" s="34">
        <v>0.74573169511111403</v>
      </c>
      <c r="TM194" s="34">
        <v>0.74476608135330591</v>
      </c>
      <c r="TN194" s="34">
        <v>0.74621721230069005</v>
      </c>
      <c r="TO194" s="34">
        <v>0.75037394024894399</v>
      </c>
      <c r="TP194" s="34">
        <v>0.75570125240598296</v>
      </c>
      <c r="TQ194" s="34">
        <v>0.76056277126713101</v>
      </c>
      <c r="TR194" s="34">
        <v>0.76597175513973004</v>
      </c>
      <c r="TS194" s="34">
        <v>0.77283749882709207</v>
      </c>
      <c r="TT194" s="34">
        <v>0.78051427503999404</v>
      </c>
      <c r="TU194" s="34">
        <v>0.785476847065399</v>
      </c>
      <c r="TV194" s="34">
        <v>0.78527719459289202</v>
      </c>
      <c r="TW194" s="34">
        <v>0.78332391284935698</v>
      </c>
      <c r="TX194" s="34">
        <v>0.78276165379515705</v>
      </c>
      <c r="TY194" s="34">
        <v>0.78365861673316106</v>
      </c>
      <c r="TZ194" s="34">
        <v>0.78364139724864601</v>
      </c>
      <c r="UA194" s="34">
        <v>0.77991662367188097</v>
      </c>
      <c r="UB194" s="34">
        <v>0.7733100100668111</v>
      </c>
      <c r="UC194" s="34">
        <v>0.76529694155329497</v>
      </c>
      <c r="UD194" s="34">
        <v>0.75596783720183003</v>
      </c>
      <c r="UE194" s="34">
        <v>0.74693975899129395</v>
      </c>
      <c r="UF194" s="34">
        <v>0.7388088372437881</v>
      </c>
      <c r="UG194" s="34">
        <v>0.73043156449670998</v>
      </c>
      <c r="UH194" s="34">
        <v>0.72180190176671499</v>
      </c>
      <c r="UI194" s="34">
        <v>0.71311732373741099</v>
      </c>
      <c r="UJ194" s="34">
        <v>0.70417316380439499</v>
      </c>
      <c r="UK194" s="34">
        <v>0.69493058418862508</v>
      </c>
      <c r="UL194" s="34">
        <v>0.68567099327787906</v>
      </c>
      <c r="UM194" s="34">
        <v>0.67664752179425192</v>
      </c>
      <c r="UN194" s="34">
        <v>0.66812149605021898</v>
      </c>
      <c r="UO194" s="34">
        <v>0.66030770215071599</v>
      </c>
      <c r="UP194" s="34">
        <v>0.65343019481152897</v>
      </c>
      <c r="UQ194" s="34">
        <v>0.6473762843727231</v>
      </c>
      <c r="UR194" s="34">
        <v>0.64193275427799901</v>
      </c>
      <c r="US194" s="34">
        <v>0.637093976736823</v>
      </c>
      <c r="UT194" s="34">
        <v>0.63156223199981898</v>
      </c>
      <c r="UU194" s="34">
        <v>0.62514684316886904</v>
      </c>
      <c r="UV194" s="34">
        <v>0.61896082280822196</v>
      </c>
      <c r="UW194" s="34">
        <v>0.61302203082802698</v>
      </c>
      <c r="UX194" s="34">
        <v>0.60735534206852204</v>
      </c>
      <c r="UY194" s="34">
        <v>0.60201996461776797</v>
      </c>
      <c r="UZ194" s="34">
        <v>0.59715663213401693</v>
      </c>
      <c r="VA194" s="34">
        <v>0.59272865522790397</v>
      </c>
      <c r="VB194" s="34">
        <v>0.58858794891676802</v>
      </c>
      <c r="VC194" s="34">
        <v>0.58465659136147496</v>
      </c>
      <c r="VD194" s="34">
        <v>0.58085671905766401</v>
      </c>
      <c r="VE194" s="34">
        <v>0.57711463704934896</v>
      </c>
      <c r="VF194" s="34">
        <v>0.57337588121433791</v>
      </c>
      <c r="VG194" s="34">
        <v>0.56964911995390499</v>
      </c>
      <c r="VH194" s="34">
        <v>0.56596407629683498</v>
      </c>
      <c r="VI194" s="34">
        <v>0.56240213594730204</v>
      </c>
      <c r="VJ194" s="34">
        <v>0.558969205573701</v>
      </c>
      <c r="VK194" s="34">
        <v>0.55561011856737208</v>
      </c>
      <c r="VL194" s="34">
        <v>0.55232829218817003</v>
      </c>
      <c r="VM194" s="34">
        <v>0.54900912102102606</v>
      </c>
      <c r="VN194" s="34">
        <v>0.54556928899041801</v>
      </c>
      <c r="VO194" s="34">
        <v>0.54196503814726293</v>
      </c>
      <c r="VP194" s="34">
        <v>0.53814787046997203</v>
      </c>
      <c r="VQ194" s="34">
        <v>0.53418841413560203</v>
      </c>
      <c r="VR194" s="34">
        <v>0.530111217837959</v>
      </c>
      <c r="VS194" s="34">
        <v>0.52594734001196597</v>
      </c>
      <c r="VT194" s="34">
        <v>0.521770572912991</v>
      </c>
      <c r="VU194" s="34">
        <v>0.517776341729142</v>
      </c>
      <c r="VV194" s="34">
        <v>0.51420597378146193</v>
      </c>
      <c r="VW194" s="34">
        <v>0.51129975672643102</v>
      </c>
      <c r="VX194" s="34">
        <v>0.50935056151207303</v>
      </c>
      <c r="VY194" s="34">
        <v>0.50842879151905596</v>
      </c>
      <c r="VZ194" s="34">
        <v>0.50839977114121404</v>
      </c>
      <c r="WA194" s="34">
        <v>0.50900744303071999</v>
      </c>
      <c r="WB194" s="34">
        <v>0.50995488728373095</v>
      </c>
      <c r="WC194" s="34">
        <v>0.510978450859917</v>
      </c>
      <c r="WD194" s="34">
        <v>0.51187715862933802</v>
      </c>
      <c r="WE194" s="34">
        <v>0.51264672517904297</v>
      </c>
      <c r="WF194" s="34">
        <v>0.51338565179013895</v>
      </c>
      <c r="WG194" s="34">
        <v>0.51419018772766201</v>
      </c>
      <c r="WH194" s="34">
        <v>0.51514674541317196</v>
      </c>
      <c r="WI194" s="34">
        <v>0.51631925059472206</v>
      </c>
      <c r="WJ194" s="34">
        <v>0.51762897090112603</v>
      </c>
      <c r="WK194" s="34">
        <v>0.51894380026767695</v>
      </c>
      <c r="WL194" s="34">
        <v>0.52015033762240503</v>
      </c>
      <c r="WM194" s="34">
        <v>0.52105997771847501</v>
      </c>
      <c r="WN194" s="34">
        <v>0.52147317408121896</v>
      </c>
      <c r="WO194" s="34">
        <v>0.52141010565442802</v>
      </c>
      <c r="WP194" s="34">
        <v>0.52097592487692002</v>
      </c>
      <c r="WQ194" s="34">
        <v>0.52006625318856503</v>
      </c>
      <c r="WR194" s="34">
        <v>0.51996307927524199</v>
      </c>
      <c r="WS194" s="34">
        <v>0.52085126493442702</v>
      </c>
      <c r="WT194" s="34">
        <v>0.521568295546737</v>
      </c>
      <c r="WU194" s="34">
        <v>0.52215890391883601</v>
      </c>
      <c r="WV194" s="34">
        <v>0.52262171904551902</v>
      </c>
      <c r="WW194" s="34">
        <v>0.52299723071649606</v>
      </c>
      <c r="WX194" s="34">
        <v>0.523299471123013</v>
      </c>
      <c r="WY194" s="34">
        <v>0.52351928765145994</v>
      </c>
      <c r="WZ194" s="34">
        <v>0.52366438178511099</v>
      </c>
      <c r="XA194" s="34">
        <v>0.52375978803273493</v>
      </c>
      <c r="XB194" s="34">
        <v>0.52384422982279399</v>
      </c>
      <c r="XC194" s="34">
        <v>0.52391633346565403</v>
      </c>
      <c r="XD194" s="34">
        <v>0.52400887794725692</v>
      </c>
      <c r="XE194" s="34">
        <v>0.52414175373081295</v>
      </c>
      <c r="XF194" s="34">
        <v>0.52431706411287993</v>
      </c>
      <c r="XG194" s="34">
        <v>0.52451289418140801</v>
      </c>
      <c r="XH194" t="s">
        <v>843</v>
      </c>
      <c r="XI194" t="s">
        <v>1300</v>
      </c>
      <c r="XJ194" s="34">
        <v>0.71186000600700194</v>
      </c>
      <c r="XK194" s="34">
        <v>0.71252718322631903</v>
      </c>
      <c r="XL194" s="34">
        <v>0.71271003549612499</v>
      </c>
      <c r="XM194" s="34">
        <v>0.71446144585710802</v>
      </c>
      <c r="XN194" s="34">
        <v>0.71750466554491399</v>
      </c>
      <c r="XO194" s="34">
        <v>0.7206460838217229</v>
      </c>
      <c r="XP194" s="34">
        <v>0.72317284668532811</v>
      </c>
      <c r="XQ194" s="34">
        <v>0.72584646069682401</v>
      </c>
      <c r="XR194" s="34">
        <v>0.72896288898690098</v>
      </c>
      <c r="XS194" s="34">
        <v>0.73228213041520707</v>
      </c>
      <c r="XT194" s="34">
        <v>0.73372738092367695</v>
      </c>
      <c r="XU194" s="34">
        <v>0.73163611383768989</v>
      </c>
      <c r="XV194" s="34">
        <v>0.72808859386755798</v>
      </c>
      <c r="XW194" s="34">
        <v>0.72496859970998795</v>
      </c>
      <c r="XX194" s="34">
        <v>0.72224053794797494</v>
      </c>
      <c r="XY194" s="34">
        <v>0.71809585385391694</v>
      </c>
      <c r="XZ194" s="34">
        <v>0.71078634850933997</v>
      </c>
      <c r="YA194" s="34">
        <v>0.7015204475263801</v>
      </c>
      <c r="YB194" s="34">
        <v>0.69153818193419203</v>
      </c>
      <c r="YC194" s="34">
        <v>0.68085769734615997</v>
      </c>
      <c r="YD194" s="34">
        <v>0.67064475789186206</v>
      </c>
      <c r="YE194" s="34">
        <v>0.66128328435638695</v>
      </c>
      <c r="YF194" s="34">
        <v>0.6520061244825599</v>
      </c>
      <c r="YG194" s="34">
        <v>0.64290816052543098</v>
      </c>
      <c r="YH194" s="34">
        <v>0.63410403225200196</v>
      </c>
      <c r="YI194" s="34">
        <v>0.62555549142008304</v>
      </c>
      <c r="YJ194" s="34">
        <v>0.61725032686935899</v>
      </c>
      <c r="YK194" s="34">
        <v>0.60914130254871401</v>
      </c>
      <c r="YL194" s="34">
        <v>0.60125240394262303</v>
      </c>
      <c r="YM194" s="34">
        <v>0.593607508452625</v>
      </c>
      <c r="YN194" s="34">
        <v>0.58624781319540409</v>
      </c>
      <c r="YO194" s="34">
        <v>0.57933923870139903</v>
      </c>
      <c r="YP194" s="34">
        <v>0.57292040389201604</v>
      </c>
      <c r="YQ194" s="34">
        <v>0.56697392670103297</v>
      </c>
      <c r="YR194" s="34">
        <v>0.56164483520931097</v>
      </c>
      <c r="YS194" s="34">
        <v>0.55583850576302607</v>
      </c>
      <c r="YT194" s="34">
        <v>0.54953436375200504</v>
      </c>
      <c r="YU194" s="34">
        <v>0.54377176060590104</v>
      </c>
      <c r="YV194" s="34">
        <v>0.53839403123571605</v>
      </c>
      <c r="YW194" s="34">
        <v>0.53335794983527496</v>
      </c>
      <c r="YX194" s="34">
        <v>0.52857600562819695</v>
      </c>
      <c r="YY194" s="34">
        <v>0.52399362721385301</v>
      </c>
      <c r="YZ194" s="34">
        <v>0.51959616626021299</v>
      </c>
      <c r="ZA194" s="34">
        <v>0.51535097749985503</v>
      </c>
      <c r="ZB194" s="34">
        <v>0.51126000264648996</v>
      </c>
      <c r="ZC194" s="34">
        <v>0.50738869223052496</v>
      </c>
      <c r="ZD194" s="34">
        <v>0.50371747226449703</v>
      </c>
      <c r="ZE194" s="34">
        <v>0.50016209936479294</v>
      </c>
      <c r="ZF194" s="34">
        <v>0.49670145243568298</v>
      </c>
      <c r="ZG194" s="34">
        <v>0.49318679294373502</v>
      </c>
      <c r="ZH194" s="34">
        <v>0.48952540027314795</v>
      </c>
      <c r="ZI194" s="34">
        <v>0.48570118394837503</v>
      </c>
      <c r="ZJ194" s="34">
        <v>0.481647704984835</v>
      </c>
      <c r="ZK194" s="34">
        <v>0.47740334324260603</v>
      </c>
      <c r="ZL194" s="34">
        <v>0.47299370151801201</v>
      </c>
      <c r="ZM194" s="34">
        <v>0.468459684257723</v>
      </c>
      <c r="ZN194" s="34">
        <v>0.46386832888223095</v>
      </c>
      <c r="ZO194" s="34">
        <v>0.45939206186508796</v>
      </c>
      <c r="ZP194" s="34">
        <v>0.45530868384661199</v>
      </c>
      <c r="ZQ194" s="34">
        <v>0.45188666824123702</v>
      </c>
      <c r="ZR194" s="34">
        <v>0.449421254618942</v>
      </c>
      <c r="ZS194" s="34">
        <v>0.447990772966397</v>
      </c>
      <c r="ZT194" s="34">
        <v>0.44748249785022504</v>
      </c>
      <c r="ZU194" s="34">
        <v>0.44767002704643799</v>
      </c>
      <c r="ZV194" s="34">
        <v>0.44825198197329696</v>
      </c>
      <c r="ZW194" s="34">
        <v>0.44893645090998702</v>
      </c>
      <c r="ZX194" s="34">
        <v>0.44953067418868398</v>
      </c>
      <c r="ZY194" s="34">
        <v>0.45005495512456695</v>
      </c>
      <c r="ZZ194" s="34">
        <v>0.45057175156600204</v>
      </c>
      <c r="AAA194" s="34">
        <v>0.45117462411389903</v>
      </c>
      <c r="AAB194" s="34">
        <v>0.45199390887083901</v>
      </c>
      <c r="AAC194" s="34">
        <v>0.45305359934620698</v>
      </c>
      <c r="AAD194" s="34">
        <v>0.45427327725743899</v>
      </c>
      <c r="AAE194" s="34">
        <v>0.455541179146215</v>
      </c>
      <c r="AAF194" s="34">
        <v>0.45672788155733995</v>
      </c>
      <c r="AAG194" s="34">
        <v>0.45765340511477098</v>
      </c>
      <c r="AAH194" s="34">
        <v>0.45812294080931104</v>
      </c>
      <c r="AAI194" s="34">
        <v>0.45813228139363799</v>
      </c>
      <c r="AAJ194" s="34">
        <v>0.45777853869855401</v>
      </c>
      <c r="AAK194" s="34">
        <v>0.45696400748759103</v>
      </c>
      <c r="AAL194" s="34">
        <v>0.45694569895271597</v>
      </c>
      <c r="AAM194" s="34">
        <v>0.45791301772306603</v>
      </c>
      <c r="AAN194" s="34">
        <v>0.45871003827165402</v>
      </c>
      <c r="AAO194" s="34">
        <v>0.45939970819639397</v>
      </c>
      <c r="AAP194" s="34">
        <v>0.459984561726895</v>
      </c>
      <c r="AAQ194" s="34">
        <v>0.460466962327717</v>
      </c>
      <c r="AAR194" s="34">
        <v>0.46085923787175603</v>
      </c>
      <c r="AAS194" s="34">
        <v>0.46117114531446296</v>
      </c>
      <c r="AAT194" s="34">
        <v>0.461412332133322</v>
      </c>
      <c r="AAU194" s="34">
        <v>0.461621710228591</v>
      </c>
      <c r="AAV194" s="34">
        <v>0.461843783544863</v>
      </c>
      <c r="AAW194" s="34">
        <v>0.46209320041656199</v>
      </c>
      <c r="AAX194" s="34">
        <v>0.46239066822831904</v>
      </c>
      <c r="AAY194" s="34">
        <v>0.46272508169819604</v>
      </c>
      <c r="AAZ194" s="34">
        <v>0.46310113644277501</v>
      </c>
      <c r="ABA194" s="34">
        <v>0.46353770871100203</v>
      </c>
      <c r="ABB194" s="34">
        <v>0.46400602251408002</v>
      </c>
      <c r="ABC194" s="34">
        <v>0.46451003344007297</v>
      </c>
      <c r="ABD194" s="34">
        <v>0.46504865621087604</v>
      </c>
      <c r="ABE194" s="34">
        <v>0.46558361935268699</v>
      </c>
      <c r="ABF194" s="34">
        <v>0.46606616316249005</v>
      </c>
      <c r="ABG194" t="s">
        <v>843</v>
      </c>
      <c r="ABH194" t="s">
        <v>843</v>
      </c>
      <c r="ABI194" t="s">
        <v>1300</v>
      </c>
      <c r="ABJ194" s="34">
        <v>0.678397795541127</v>
      </c>
      <c r="ABK194" s="34">
        <v>0.67852414416436402</v>
      </c>
      <c r="ABL194" s="34">
        <v>0.67785746675560299</v>
      </c>
      <c r="ABM194" s="34">
        <v>0.67854636088021192</v>
      </c>
      <c r="ABN194" s="34">
        <v>0.680858579690926</v>
      </c>
      <c r="ABO194" s="34">
        <v>0.68456620373966803</v>
      </c>
      <c r="ABP194" s="34">
        <v>0.68912455202545009</v>
      </c>
      <c r="ABQ194" s="34">
        <v>0.69426219515529397</v>
      </c>
      <c r="ABR194" s="34">
        <v>0.69987880296015104</v>
      </c>
      <c r="ABS194" s="34">
        <v>0.70591607486692498</v>
      </c>
      <c r="ABT194" s="34">
        <v>0.71060790173192501</v>
      </c>
      <c r="ABU194" s="34">
        <v>0.71236289474800296</v>
      </c>
      <c r="ABV194" s="34">
        <v>0.71302012477410104</v>
      </c>
      <c r="ABW194" s="34">
        <v>0.71419762253186803</v>
      </c>
      <c r="ABX194" s="34">
        <v>0.71593922019408796</v>
      </c>
      <c r="ABY194" s="34">
        <v>0.71729550242140805</v>
      </c>
      <c r="ABZ194" s="34">
        <v>0.71679876147006594</v>
      </c>
      <c r="ACA194" s="34">
        <v>0.7147042746388359</v>
      </c>
      <c r="ACB194" s="34">
        <v>0.71149755444823493</v>
      </c>
      <c r="ACC194" s="34">
        <v>0.70670316829472202</v>
      </c>
      <c r="ACD194" s="34">
        <v>0.70122639763872996</v>
      </c>
      <c r="ACE194" s="34">
        <v>0.69537088538317404</v>
      </c>
      <c r="ACF194" s="34">
        <v>0.68817476011341594</v>
      </c>
      <c r="ACG194" s="34">
        <v>0.6799833508542289</v>
      </c>
      <c r="ACH194" s="34">
        <v>0.6714611861018609</v>
      </c>
      <c r="ACI194" s="34">
        <v>0.66281060122680902</v>
      </c>
      <c r="ACJ194" s="34">
        <v>0.65421446172736697</v>
      </c>
      <c r="ACK194" s="34">
        <v>0.64586867035547602</v>
      </c>
      <c r="ACL194" s="34">
        <v>0.63781356830959901</v>
      </c>
      <c r="ACM194" s="34">
        <v>0.63008879946887897</v>
      </c>
      <c r="ACN194" s="34">
        <v>0.62265567549519196</v>
      </c>
      <c r="ACO194" s="34">
        <v>0.61550127662434395</v>
      </c>
      <c r="ACP194" s="34">
        <v>0.60859620991311503</v>
      </c>
      <c r="ACQ194" s="34">
        <v>0.601953432379013</v>
      </c>
      <c r="ACR194" s="34">
        <v>0.59558720507911</v>
      </c>
      <c r="ACS194" s="34">
        <v>0.58953233732624799</v>
      </c>
      <c r="ACT194" s="34">
        <v>0.58393940161462599</v>
      </c>
      <c r="ACU194" s="34">
        <v>0.57883059065491305</v>
      </c>
      <c r="ACV194" s="34">
        <v>0.57418083937623599</v>
      </c>
      <c r="ACW194" s="34">
        <v>0.57011318775866004</v>
      </c>
      <c r="ACX194" s="34">
        <v>0.56552571766377402</v>
      </c>
      <c r="ACY194" s="34">
        <v>0.56041107481829699</v>
      </c>
      <c r="ACZ194" s="34">
        <v>0.55579630554012904</v>
      </c>
      <c r="ADA194" s="34">
        <v>0.55150207289321895</v>
      </c>
      <c r="ADB194" s="34">
        <v>0.54748567044387797</v>
      </c>
      <c r="ADC194" s="34">
        <v>0.54367237541104696</v>
      </c>
      <c r="ADD194" s="34">
        <v>0.53998979128989799</v>
      </c>
      <c r="ADE194" s="34">
        <v>0.536409854323881</v>
      </c>
      <c r="ADF194" s="34">
        <v>0.53292384220866607</v>
      </c>
      <c r="ADG194" s="34">
        <v>0.52954213475738099</v>
      </c>
      <c r="ADH194" s="34">
        <v>0.52632914827996802</v>
      </c>
      <c r="ADI194" s="34">
        <v>0.52326821539497503</v>
      </c>
      <c r="ADJ194" s="34">
        <v>0.52027921601489302</v>
      </c>
      <c r="ADK194" s="34">
        <v>0.51734674048316998</v>
      </c>
      <c r="ADL194" s="34">
        <v>0.51432098064492304</v>
      </c>
      <c r="ADM194" s="34">
        <v>0.51109687273004201</v>
      </c>
      <c r="ADN194" s="34">
        <v>0.50766683931937595</v>
      </c>
      <c r="ADO194" s="34">
        <v>0.50397969166454404</v>
      </c>
      <c r="ADP194" s="34">
        <v>0.50006601459588795</v>
      </c>
      <c r="ADQ194" s="34">
        <v>0.49595353101342199</v>
      </c>
      <c r="ADR194" s="34">
        <v>0.49170100579505599</v>
      </c>
      <c r="ADS194" s="34">
        <v>0.48735790497973097</v>
      </c>
      <c r="ADT194" s="34">
        <v>0.48310051579035401</v>
      </c>
      <c r="ADU194" s="34">
        <v>0.47922571118196899</v>
      </c>
      <c r="ADV194" s="34">
        <v>0.47600022660783303</v>
      </c>
      <c r="ADW194" s="34">
        <v>0.473723463000986</v>
      </c>
      <c r="ADX194" s="34">
        <v>0.47248325414735803</v>
      </c>
      <c r="ADY194" s="34">
        <v>0.472158154695132</v>
      </c>
      <c r="ADZ194" s="34">
        <v>0.47251193750451898</v>
      </c>
      <c r="AEA194" s="34">
        <v>0.47324788372437604</v>
      </c>
      <c r="AEB194" s="34">
        <v>0.47407509525821095</v>
      </c>
      <c r="AEC194" s="34">
        <v>0.47480501665288799</v>
      </c>
      <c r="AED194" s="34">
        <v>0.47545673626469503</v>
      </c>
      <c r="AEE194" s="34">
        <v>0.47610114052689495</v>
      </c>
      <c r="AEF194" s="34">
        <v>0.47682826148084095</v>
      </c>
      <c r="AEG194" s="34">
        <v>0.47774854186794696</v>
      </c>
      <c r="AEH194" s="34">
        <v>0.47888218725783999</v>
      </c>
      <c r="AEI194" s="34">
        <v>0.48015560989546402</v>
      </c>
      <c r="AEJ194" s="34">
        <v>0.481456291181797</v>
      </c>
      <c r="AEK194" s="34">
        <v>0.48265729087692</v>
      </c>
      <c r="AEL194" s="34">
        <v>0.48358161297419899</v>
      </c>
      <c r="AEM194" s="34">
        <v>0.484042235206323</v>
      </c>
      <c r="AEN194" s="34">
        <v>0.48402455727756</v>
      </c>
      <c r="AEO194" s="34">
        <v>0.48360783079986197</v>
      </c>
      <c r="AEP194" s="34">
        <v>0.48270056124426097</v>
      </c>
      <c r="AEQ194" s="34">
        <v>0.48258693725264301</v>
      </c>
      <c r="AER194" s="34">
        <v>0.48345651185508304</v>
      </c>
      <c r="AES194" s="34">
        <v>0.48414532197844701</v>
      </c>
      <c r="AET194" s="34">
        <v>0.48472192962654198</v>
      </c>
      <c r="AEU194" s="34">
        <v>0.48517739389951303</v>
      </c>
      <c r="AEV194" s="34">
        <v>0.48550690516782602</v>
      </c>
      <c r="AEW194" s="34">
        <v>0.48572292575574105</v>
      </c>
      <c r="AEX194" s="34">
        <v>0.48583648714097599</v>
      </c>
      <c r="AEY194" s="34">
        <v>0.48585640722717999</v>
      </c>
      <c r="AEZ194" s="34">
        <v>0.48581114758098004</v>
      </c>
      <c r="AFA194" s="34">
        <v>0.48574415434079804</v>
      </c>
      <c r="AFB194" s="34">
        <v>0.48567574444331302</v>
      </c>
      <c r="AFC194" s="34">
        <v>0.48562228757474402</v>
      </c>
      <c r="AFD194" s="34">
        <v>0.485572630669515</v>
      </c>
      <c r="AFE194" s="34">
        <v>0.48554992714268203</v>
      </c>
      <c r="AFF194" s="34">
        <v>0.48557986475359699</v>
      </c>
      <c r="AFG194" t="s">
        <v>843</v>
      </c>
      <c r="AFH194" t="s">
        <v>843</v>
      </c>
      <c r="AFI194" s="34">
        <v>0.70445999999999998</v>
      </c>
      <c r="AFJ194" s="34">
        <v>0.70511999999999997</v>
      </c>
      <c r="AFK194" s="34">
        <v>0.70861000000000007</v>
      </c>
      <c r="AFL194" s="34">
        <v>0.71294000000000002</v>
      </c>
      <c r="AFM194" s="34">
        <v>0.71779999999999999</v>
      </c>
      <c r="AFN194" s="34">
        <v>0.72278999999999993</v>
      </c>
      <c r="AFO194" s="34">
        <v>0.72793999999999992</v>
      </c>
      <c r="AFP194" s="34">
        <v>0.73316000000000003</v>
      </c>
      <c r="AFQ194" s="34">
        <v>0.73828999999999989</v>
      </c>
      <c r="AFR194" s="34">
        <v>0.74331999999999998</v>
      </c>
      <c r="AFS194" s="34">
        <v>0.74289000000000005</v>
      </c>
      <c r="AFT194" s="34">
        <v>0.75180999999999998</v>
      </c>
      <c r="AFU194" s="34">
        <v>0.76312999999999998</v>
      </c>
      <c r="AFV194" s="34">
        <v>0.7631699999999999</v>
      </c>
      <c r="AFW194" s="34">
        <v>0.76439999999999997</v>
      </c>
      <c r="AFX194" s="34">
        <v>0.76311000000000007</v>
      </c>
      <c r="AFY194" s="34">
        <v>0.77129999999999999</v>
      </c>
      <c r="AFZ194" s="34">
        <v>0.77313999999999994</v>
      </c>
      <c r="AGA194" s="34">
        <v>0.7863500000000001</v>
      </c>
      <c r="AGB194" t="s">
        <v>843</v>
      </c>
      <c r="AGC194" t="s">
        <v>843</v>
      </c>
      <c r="AGD194" t="s">
        <v>843</v>
      </c>
      <c r="AGE194" t="s">
        <v>843</v>
      </c>
      <c r="AGF194" s="34">
        <v>1.6941841691732407E-2</v>
      </c>
      <c r="AGG194" t="s">
        <v>843</v>
      </c>
      <c r="AGH194" t="s">
        <v>843</v>
      </c>
      <c r="AGI194" t="s">
        <v>843</v>
      </c>
      <c r="AGJ194" t="s">
        <v>843</v>
      </c>
      <c r="AGK194" t="s">
        <v>843</v>
      </c>
      <c r="AGL194" t="s">
        <v>843</v>
      </c>
      <c r="AGM194" t="s">
        <v>843</v>
      </c>
      <c r="AGN194" t="s">
        <v>843</v>
      </c>
      <c r="AGO194" s="34"/>
      <c r="AGP194" s="34"/>
      <c r="AGQ194" t="s">
        <v>1460</v>
      </c>
      <c r="AGR194" t="s">
        <v>843</v>
      </c>
      <c r="AGS194" s="34"/>
      <c r="AGT194" s="34"/>
      <c r="AGU194" t="s">
        <v>1460</v>
      </c>
      <c r="AGV194" t="s">
        <v>843</v>
      </c>
      <c r="AGW194" s="34"/>
      <c r="AGX194" s="34"/>
      <c r="AGY194" t="s">
        <v>1460</v>
      </c>
      <c r="AGZ194" t="s">
        <v>843</v>
      </c>
      <c r="AHA194" s="34"/>
      <c r="AHB194" s="34"/>
      <c r="AHC194" t="s">
        <v>1460</v>
      </c>
      <c r="AHD194" t="s">
        <v>843</v>
      </c>
      <c r="AHE194" s="34"/>
      <c r="AHF194" s="34"/>
      <c r="AHG194" t="s">
        <v>1460</v>
      </c>
      <c r="AHH194" t="s">
        <v>843</v>
      </c>
      <c r="AHI194" t="s">
        <v>830</v>
      </c>
      <c r="AHJ194" s="34">
        <v>0.26939180493354797</v>
      </c>
      <c r="AHK194" s="34">
        <v>0.26689362525939941</v>
      </c>
      <c r="AHL194" s="34">
        <v>0.2717953622341156</v>
      </c>
      <c r="AHM194" s="34">
        <v>0.26730901002883911</v>
      </c>
      <c r="AHN194" s="34">
        <v>0.25386300683021545</v>
      </c>
      <c r="AHO194" t="s">
        <v>843</v>
      </c>
      <c r="AHP194" s="34"/>
      <c r="AHQ194" s="34"/>
      <c r="AHR194" s="34"/>
      <c r="AHS194" s="34"/>
      <c r="AHT194" s="34"/>
      <c r="AHU194" t="s">
        <v>843</v>
      </c>
      <c r="AHV194" s="34">
        <v>0.2615753710269928</v>
      </c>
      <c r="AHW194" s="34">
        <v>0.2560921311378479</v>
      </c>
      <c r="AHX194" s="34">
        <v>0.25667145848274231</v>
      </c>
      <c r="AHY194" s="34">
        <v>0.24746079742908478</v>
      </c>
      <c r="AHZ194" s="34">
        <v>0.22831892967224121</v>
      </c>
      <c r="AIA194" t="s">
        <v>832</v>
      </c>
      <c r="AIB194" t="s">
        <v>843</v>
      </c>
      <c r="AIC194" s="34">
        <v>0.26232188940048218</v>
      </c>
      <c r="AID194" s="34">
        <v>0.25708749890327454</v>
      </c>
      <c r="AIE194" s="34">
        <v>0.25816449522972107</v>
      </c>
      <c r="AIF194" s="34">
        <v>0.25044688582420349</v>
      </c>
      <c r="AIG194" s="34">
        <v>0.23147277534008026</v>
      </c>
      <c r="AIH194" t="s">
        <v>924</v>
      </c>
      <c r="AII194" t="s">
        <v>843</v>
      </c>
      <c r="AIJ194" s="34">
        <v>0.26196300983428955</v>
      </c>
      <c r="AIK194" s="34">
        <v>0.26396799087524414</v>
      </c>
      <c r="AIL194" s="34">
        <v>0.27146998047828674</v>
      </c>
      <c r="AIM194" s="34">
        <v>0.25689399242401123</v>
      </c>
      <c r="AIN194" s="34">
        <v>0.2459699958562851</v>
      </c>
      <c r="AIO194" t="s">
        <v>1607</v>
      </c>
      <c r="AIP194" s="34">
        <v>0.25987166166305542</v>
      </c>
      <c r="AIQ194" t="s">
        <v>843</v>
      </c>
      <c r="AIR194" s="34">
        <v>0.25122</v>
      </c>
      <c r="AIS194" s="34">
        <v>0.25039</v>
      </c>
      <c r="AIT194" s="34">
        <v>0.25452999999999998</v>
      </c>
      <c r="AIU194" s="34">
        <v>0.25579000000000002</v>
      </c>
      <c r="AIV194" s="34">
        <v>0.26478999999999997</v>
      </c>
      <c r="AIW194" s="34">
        <v>0.28251000000000004</v>
      </c>
      <c r="AIX194" t="s">
        <v>843</v>
      </c>
      <c r="AIY194" s="34">
        <v>1.4950000000000001E-2</v>
      </c>
      <c r="AIZ194" s="34">
        <v>2.1150000000000002E-2</v>
      </c>
      <c r="AJA194" s="34">
        <v>2.4860000000000004E-2</v>
      </c>
      <c r="AJB194" s="34">
        <v>2.5230000000000002E-2</v>
      </c>
      <c r="AJC194" s="34">
        <v>2.4860000000000004E-2</v>
      </c>
      <c r="AJD194" s="34">
        <v>2.4840000000000001E-2</v>
      </c>
      <c r="AJE194" t="s">
        <v>843</v>
      </c>
      <c r="AJF194" s="34">
        <v>4.9814485013484955E-2</v>
      </c>
      <c r="AJG194" s="34">
        <v>4.9604889005422592E-2</v>
      </c>
      <c r="AJH194" s="34">
        <v>4.8074003309011459E-2</v>
      </c>
      <c r="AJI194" s="34">
        <v>3.0829384922981262E-2</v>
      </c>
      <c r="AJJ194" s="34">
        <v>1.336249802261591E-2</v>
      </c>
      <c r="AJK194" t="s">
        <v>830</v>
      </c>
      <c r="AJL194" t="s">
        <v>843</v>
      </c>
      <c r="AJM194" t="s">
        <v>843</v>
      </c>
      <c r="AJN194" s="34">
        <v>4.8312127590179443E-2</v>
      </c>
      <c r="AJO194" s="34">
        <v>3.8887221366167068E-2</v>
      </c>
      <c r="AJP194" s="34">
        <v>3.2429516315460205E-2</v>
      </c>
      <c r="AJQ194" s="34">
        <v>2.5896230712532997E-2</v>
      </c>
      <c r="AJR194" s="34">
        <v>3.5820439457893372E-2</v>
      </c>
      <c r="AJS194" t="s">
        <v>832</v>
      </c>
      <c r="AJT194" t="s">
        <v>843</v>
      </c>
      <c r="AJU194" t="s">
        <v>843</v>
      </c>
      <c r="AJV194" t="s">
        <v>843</v>
      </c>
      <c r="AJW194" s="34">
        <v>3.0629994347691536E-2</v>
      </c>
      <c r="AJX194" s="34">
        <v>2.7674144133925438E-2</v>
      </c>
      <c r="AJY194" s="34">
        <v>3.2487295567989349E-2</v>
      </c>
      <c r="AJZ194" s="34">
        <v>2.0987620577216148E-2</v>
      </c>
      <c r="AKA194" s="34">
        <v>5.2602714858949184E-3</v>
      </c>
      <c r="AKB194" t="s">
        <v>830</v>
      </c>
      <c r="AKC194" t="s">
        <v>843</v>
      </c>
      <c r="AKD194" t="s">
        <v>843</v>
      </c>
      <c r="AKE194" t="s">
        <v>843</v>
      </c>
      <c r="AKF194" s="34">
        <v>3.3311422914266586E-2</v>
      </c>
      <c r="AKG194" s="34">
        <v>2.5168474763631821E-2</v>
      </c>
      <c r="AKH194" s="34">
        <v>2.6498990133404732E-2</v>
      </c>
      <c r="AKI194" s="34">
        <v>2.5015495717525482E-2</v>
      </c>
      <c r="AKJ194" s="34">
        <v>2.7342343237251043E-3</v>
      </c>
      <c r="AKK194" t="s">
        <v>832</v>
      </c>
      <c r="AKL194" t="s">
        <v>843</v>
      </c>
      <c r="AKM194" s="34">
        <v>67200</v>
      </c>
      <c r="AKN194" t="s">
        <v>832</v>
      </c>
      <c r="AKO194" t="s">
        <v>843</v>
      </c>
      <c r="AKP194" s="34">
        <v>58343.6484375</v>
      </c>
      <c r="AKQ194" t="s">
        <v>830</v>
      </c>
      <c r="AKR194" t="s">
        <v>843</v>
      </c>
      <c r="AKS194" s="34">
        <v>67359.789878486205</v>
      </c>
      <c r="AKT194" t="s">
        <v>832</v>
      </c>
      <c r="AKU194" t="s">
        <v>843</v>
      </c>
      <c r="AKV194" s="34">
        <v>82807.649083476397</v>
      </c>
      <c r="AKW194" t="s">
        <v>832</v>
      </c>
      <c r="AKX194" t="s">
        <v>843</v>
      </c>
      <c r="AKY194" s="34">
        <v>0.44750642776489258</v>
      </c>
      <c r="AKZ194" s="34">
        <v>0.44983869791030884</v>
      </c>
      <c r="ALA194" s="34">
        <v>0.43965113162994385</v>
      </c>
      <c r="ALB194" s="34">
        <v>0.41392794251441956</v>
      </c>
      <c r="ALC194" s="34">
        <v>0.36053839325904846</v>
      </c>
      <c r="ALD194" t="s">
        <v>830</v>
      </c>
      <c r="ALE194" t="s">
        <v>843</v>
      </c>
      <c r="ALF194" t="s">
        <v>843</v>
      </c>
      <c r="ALG194" t="s">
        <v>843</v>
      </c>
      <c r="ALH194" s="34">
        <v>0.44942304491996765</v>
      </c>
      <c r="ALI194" s="34">
        <v>0.45055922865867615</v>
      </c>
      <c r="ALJ194" s="34">
        <v>0.43959838151931763</v>
      </c>
      <c r="ALK194" s="34">
        <v>0.42040973901748657</v>
      </c>
      <c r="ALL194" s="34">
        <v>0.38986548781394958</v>
      </c>
      <c r="ALM194" t="s">
        <v>832</v>
      </c>
    </row>
    <row r="195" spans="1:1001">
      <c r="A195" t="s">
        <v>512</v>
      </c>
      <c r="B195" t="s">
        <v>202</v>
      </c>
      <c r="C195" t="s">
        <v>376</v>
      </c>
      <c r="D195" s="34">
        <v>3.9769917726516724E-2</v>
      </c>
      <c r="E195" t="s">
        <v>465</v>
      </c>
      <c r="F195" s="34">
        <v>4.4602848589420319E-2</v>
      </c>
      <c r="G195" t="s">
        <v>465</v>
      </c>
      <c r="H195" s="34">
        <v>4.3633695691823959E-2</v>
      </c>
      <c r="I195" t="s">
        <v>465</v>
      </c>
      <c r="J195" s="34">
        <v>4.1830644011497498E-2</v>
      </c>
      <c r="K195" t="s">
        <v>465</v>
      </c>
      <c r="L195" s="34"/>
      <c r="M195" t="s">
        <v>465</v>
      </c>
      <c r="N195" s="34">
        <v>0.55762004852294922</v>
      </c>
      <c r="O195" s="34"/>
      <c r="P195" t="s">
        <v>1459</v>
      </c>
      <c r="Q195" s="34"/>
      <c r="R195" t="s">
        <v>1459</v>
      </c>
      <c r="S195" s="34"/>
      <c r="T195" t="s">
        <v>1459</v>
      </c>
      <c r="U195" s="34"/>
      <c r="V195" t="s">
        <v>1459</v>
      </c>
      <c r="W195" t="s">
        <v>843</v>
      </c>
      <c r="X195" t="s">
        <v>465</v>
      </c>
      <c r="Y195" s="34">
        <v>0.55313539505004883</v>
      </c>
      <c r="Z195" s="34"/>
      <c r="AA195" t="s">
        <v>1459</v>
      </c>
      <c r="AB195" s="34"/>
      <c r="AC195" t="s">
        <v>1459</v>
      </c>
      <c r="AD195" s="34"/>
      <c r="AE195" t="s">
        <v>1459</v>
      </c>
      <c r="AF195" s="34"/>
      <c r="AG195" t="s">
        <v>1459</v>
      </c>
      <c r="AH195" t="s">
        <v>843</v>
      </c>
      <c r="AI195" t="s">
        <v>465</v>
      </c>
      <c r="AJ195" s="34">
        <v>0.55089175701141357</v>
      </c>
      <c r="AK195" s="34"/>
      <c r="AL195" t="s">
        <v>1459</v>
      </c>
      <c r="AM195" s="34"/>
      <c r="AN195" t="s">
        <v>1459</v>
      </c>
      <c r="AO195" s="34"/>
      <c r="AP195" t="s">
        <v>1459</v>
      </c>
      <c r="AQ195" s="34"/>
      <c r="AR195" t="s">
        <v>1459</v>
      </c>
      <c r="AS195" t="s">
        <v>843</v>
      </c>
      <c r="AT195" t="s">
        <v>465</v>
      </c>
      <c r="AU195" s="34">
        <v>0.5560491681098938</v>
      </c>
      <c r="AV195" s="34"/>
      <c r="AW195" t="s">
        <v>1459</v>
      </c>
      <c r="AX195" s="34"/>
      <c r="AY195" t="s">
        <v>1459</v>
      </c>
      <c r="AZ195" s="34"/>
      <c r="BA195" t="s">
        <v>1459</v>
      </c>
      <c r="BB195" s="34"/>
      <c r="BC195" t="s">
        <v>1459</v>
      </c>
      <c r="BD195" t="s">
        <v>843</v>
      </c>
      <c r="BE195" s="34">
        <v>0.54523499805254672</v>
      </c>
      <c r="BF195" t="s">
        <v>465</v>
      </c>
      <c r="BG195" t="s">
        <v>843</v>
      </c>
      <c r="BH195" t="s">
        <v>465</v>
      </c>
      <c r="BI195" s="34">
        <v>3.0569381713867188</v>
      </c>
      <c r="BJ195" t="s">
        <v>465</v>
      </c>
      <c r="BK195" s="34">
        <v>4.1264667510986328</v>
      </c>
      <c r="BL195" t="s">
        <v>465</v>
      </c>
      <c r="BM195" s="34">
        <v>4.477994441986084</v>
      </c>
      <c r="BN195" t="s">
        <v>465</v>
      </c>
      <c r="BO195" s="34">
        <v>5.1013460159301758</v>
      </c>
      <c r="BP195" t="s">
        <v>843</v>
      </c>
      <c r="BQ195" s="34">
        <v>2.3396694660186768</v>
      </c>
      <c r="BR195" t="s">
        <v>465</v>
      </c>
      <c r="BS195" s="34"/>
      <c r="BT195" t="s">
        <v>843</v>
      </c>
      <c r="BU195" s="34">
        <v>3.3246822357177734</v>
      </c>
      <c r="BV195" t="s">
        <v>1552</v>
      </c>
      <c r="BW195" t="s">
        <v>843</v>
      </c>
      <c r="BX195" s="34">
        <v>2.5122501850128174</v>
      </c>
      <c r="BY195" t="s">
        <v>465</v>
      </c>
      <c r="BZ195" t="s">
        <v>843</v>
      </c>
      <c r="CA195" t="s">
        <v>465</v>
      </c>
      <c r="CB195" s="34">
        <v>5.4214815609157085E-3</v>
      </c>
      <c r="CC195" s="34">
        <v>4.6930694952607155E-3</v>
      </c>
      <c r="CD195" s="34">
        <v>4.7089480794966221E-3</v>
      </c>
      <c r="CE195" s="34">
        <v>3.8022354710847139E-3</v>
      </c>
      <c r="CF195" s="34">
        <v>3.8022384978830814E-3</v>
      </c>
      <c r="CG195" t="s">
        <v>843</v>
      </c>
      <c r="CH195" t="s">
        <v>465</v>
      </c>
      <c r="CI195" s="34">
        <v>6.4205015078186989E-3</v>
      </c>
      <c r="CJ195" s="34">
        <v>5.952516570687294E-3</v>
      </c>
      <c r="CK195" s="34">
        <v>5.778125487267971E-3</v>
      </c>
      <c r="CL195" s="34">
        <v>5.6714778766036034E-3</v>
      </c>
      <c r="CM195" s="34">
        <v>5.6387479417026043E-3</v>
      </c>
      <c r="CN195" t="s">
        <v>843</v>
      </c>
      <c r="CO195" t="s">
        <v>465</v>
      </c>
      <c r="CP195" s="34">
        <v>5.9743542224168777E-3</v>
      </c>
      <c r="CQ195" s="34">
        <v>5.7432614266872406E-3</v>
      </c>
      <c r="CR195" s="34">
        <v>5.7246191427111626E-3</v>
      </c>
      <c r="CS195" s="34">
        <v>5.6582079268991947E-3</v>
      </c>
      <c r="CT195" s="34">
        <v>5.6660785339772701E-3</v>
      </c>
      <c r="CU195" t="s">
        <v>843</v>
      </c>
      <c r="CV195" t="s">
        <v>465</v>
      </c>
      <c r="CW195" s="34">
        <v>5.7653733529150486E-3</v>
      </c>
      <c r="CX195" s="34">
        <v>5.6581948883831501E-3</v>
      </c>
      <c r="CY195" s="34">
        <v>5.5668866261839867E-3</v>
      </c>
      <c r="CZ195" s="34">
        <v>5.4930443875491619E-3</v>
      </c>
      <c r="DA195" s="34">
        <v>5.49300666898489E-3</v>
      </c>
      <c r="DB195" t="s">
        <v>843</v>
      </c>
      <c r="DC195" s="34"/>
      <c r="DD195" s="34"/>
      <c r="DE195" s="34"/>
      <c r="DF195" s="34"/>
      <c r="DG195" s="34"/>
      <c r="DH195" t="s">
        <v>1460</v>
      </c>
      <c r="DI195" t="s">
        <v>843</v>
      </c>
      <c r="DJ195" s="34"/>
      <c r="DK195" s="34"/>
      <c r="DL195" s="34"/>
      <c r="DM195" s="34"/>
      <c r="DN195" s="34"/>
      <c r="DO195" t="s">
        <v>1460</v>
      </c>
      <c r="DP195" t="s">
        <v>843</v>
      </c>
      <c r="DQ195" s="34"/>
      <c r="DR195" t="s">
        <v>1460</v>
      </c>
      <c r="DS195" t="s">
        <v>843</v>
      </c>
      <c r="DT195" t="s">
        <v>843</v>
      </c>
      <c r="DU195" s="34"/>
      <c r="DV195" t="s">
        <v>1460</v>
      </c>
      <c r="DW195" t="s">
        <v>843</v>
      </c>
      <c r="DX195" t="s">
        <v>843</v>
      </c>
      <c r="DY195" t="s">
        <v>465</v>
      </c>
      <c r="DZ195" s="34">
        <v>2.1715874318033457E-3</v>
      </c>
      <c r="EA195" s="34">
        <v>3.2348956447094679E-3</v>
      </c>
      <c r="EB195" s="34">
        <v>-7.9938117414712906E-4</v>
      </c>
      <c r="EC195" s="34">
        <v>-6.023443304002285E-3</v>
      </c>
      <c r="ED195" s="34">
        <v>1.3055985793471336E-2</v>
      </c>
      <c r="EE195" t="s">
        <v>843</v>
      </c>
      <c r="EF195" t="s">
        <v>465</v>
      </c>
      <c r="EG195" s="34">
        <v>3.6000001709908247E-3</v>
      </c>
      <c r="EH195" s="34">
        <v>2.5999997742474079E-3</v>
      </c>
      <c r="EI195" s="34">
        <v>-9.9999961093999445E-5</v>
      </c>
      <c r="EJ195" s="34">
        <v>1.999999862164259E-3</v>
      </c>
      <c r="EK195" s="34">
        <v>1.0000000474974513E-3</v>
      </c>
      <c r="EL195" t="s">
        <v>843</v>
      </c>
      <c r="EM195" t="s">
        <v>465</v>
      </c>
      <c r="EN195" s="34">
        <v>3.5073859617114067E-3</v>
      </c>
      <c r="EO195" s="34">
        <v>2.6816804893314838E-3</v>
      </c>
      <c r="EP195" s="34">
        <v>-1.4286595396697521E-3</v>
      </c>
      <c r="EQ195" s="34">
        <v>5.0182463601231575E-3</v>
      </c>
      <c r="ER195" s="34">
        <v>7.3443073779344559E-3</v>
      </c>
      <c r="ES195" t="s">
        <v>843</v>
      </c>
      <c r="ET195" t="s">
        <v>465</v>
      </c>
      <c r="EU195" s="34">
        <v>3.8306564092636108E-3</v>
      </c>
      <c r="EV195" s="34">
        <v>2.7025560848414898E-3</v>
      </c>
      <c r="EW195" s="34">
        <v>3.3236271701753139E-3</v>
      </c>
      <c r="EX195" s="34">
        <v>4.6387426555156708E-3</v>
      </c>
      <c r="EY195" s="34">
        <v>-7.6699157943949103E-5</v>
      </c>
      <c r="EZ195" t="s">
        <v>843</v>
      </c>
      <c r="FA195" t="s">
        <v>465</v>
      </c>
      <c r="FB195" s="34">
        <v>-4.2330138385295868E-3</v>
      </c>
      <c r="FC195" s="34">
        <v>-5.191451869904995E-3</v>
      </c>
      <c r="FD195" s="34">
        <v>-1.7498646629974246E-3</v>
      </c>
      <c r="FE195" s="34">
        <v>-1.8796479562297463E-3</v>
      </c>
      <c r="FF195" s="34">
        <v>1.3925275765359402E-2</v>
      </c>
      <c r="FG195" t="s">
        <v>843</v>
      </c>
      <c r="FH195" s="34"/>
      <c r="FI195" s="34"/>
      <c r="FJ195" s="34"/>
      <c r="FK195" s="34"/>
      <c r="FL195" s="34"/>
      <c r="FM195" t="s">
        <v>843</v>
      </c>
      <c r="FN195" t="s">
        <v>843</v>
      </c>
      <c r="FO195" s="34"/>
      <c r="FP195" t="s">
        <v>1460</v>
      </c>
      <c r="FQ195" t="s">
        <v>843</v>
      </c>
      <c r="FR195" t="s">
        <v>843</v>
      </c>
      <c r="FS195" s="34"/>
      <c r="FT195" t="s">
        <v>1460</v>
      </c>
      <c r="FU195" t="s">
        <v>843</v>
      </c>
      <c r="FV195" t="s">
        <v>843</v>
      </c>
      <c r="FW195" s="34"/>
      <c r="FX195" t="s">
        <v>1460</v>
      </c>
      <c r="FY195" t="s">
        <v>843</v>
      </c>
      <c r="FZ195" s="34"/>
      <c r="GA195" s="34"/>
      <c r="GB195" s="34"/>
      <c r="GC195" s="34"/>
      <c r="GD195" s="34"/>
      <c r="GE195" t="s">
        <v>1460</v>
      </c>
      <c r="GF195" t="s">
        <v>843</v>
      </c>
      <c r="GG195" s="34">
        <v>-1.4058212982490659E-3</v>
      </c>
      <c r="GH195" s="34">
        <v>-1.4058212982490659E-3</v>
      </c>
      <c r="GI195" s="34">
        <v>-1.4058212982490659E-3</v>
      </c>
      <c r="GJ195" s="34">
        <v>-3.4063905477523804E-3</v>
      </c>
      <c r="GK195" s="34">
        <v>-0.11305771768093109</v>
      </c>
      <c r="GL195" t="s">
        <v>832</v>
      </c>
      <c r="GM195" t="s">
        <v>843</v>
      </c>
      <c r="GN195" s="34"/>
      <c r="GO195" t="s">
        <v>1460</v>
      </c>
      <c r="GP195" t="s">
        <v>843</v>
      </c>
      <c r="GQ195" t="s">
        <v>843</v>
      </c>
      <c r="GR195" s="34">
        <v>1.8407484516501427E-2</v>
      </c>
      <c r="GS195" s="34">
        <v>1.8407484516501427E-2</v>
      </c>
      <c r="GT195" s="34">
        <v>1.8407484516501427E-2</v>
      </c>
      <c r="GU195" s="34">
        <v>2.382909320294857E-2</v>
      </c>
      <c r="GV195" s="34">
        <v>5.0602495670318604E-2</v>
      </c>
      <c r="GW195" t="s">
        <v>832</v>
      </c>
      <c r="GX195" t="s">
        <v>843</v>
      </c>
      <c r="GY195" t="s">
        <v>843</v>
      </c>
      <c r="GZ195" t="s">
        <v>843</v>
      </c>
      <c r="HA195" t="s">
        <v>843</v>
      </c>
      <c r="HB195" t="s">
        <v>843</v>
      </c>
      <c r="HC195" t="s">
        <v>843</v>
      </c>
      <c r="HD195" t="s">
        <v>843</v>
      </c>
      <c r="HE195" t="s">
        <v>843</v>
      </c>
      <c r="HF195" t="s">
        <v>843</v>
      </c>
      <c r="HG195" t="s">
        <v>843</v>
      </c>
      <c r="HH195" s="34">
        <v>30489</v>
      </c>
      <c r="HI195" s="34">
        <v>30401</v>
      </c>
      <c r="HJ195" s="34">
        <v>30574</v>
      </c>
      <c r="HK195" s="34">
        <v>30877</v>
      </c>
      <c r="HL195" s="34">
        <v>31184</v>
      </c>
      <c r="HM195" s="34">
        <v>31494</v>
      </c>
      <c r="HN195" s="34">
        <v>31813</v>
      </c>
      <c r="HO195" s="34">
        <v>32136.000000000004</v>
      </c>
      <c r="HP195" s="34">
        <v>32456.000000000004</v>
      </c>
      <c r="HQ195" s="34">
        <v>32762.999999999996</v>
      </c>
      <c r="HR195" s="34">
        <v>33034</v>
      </c>
      <c r="HS195" s="34">
        <v>33309</v>
      </c>
      <c r="HT195" s="34">
        <v>35139</v>
      </c>
      <c r="HU195" s="34">
        <v>37697</v>
      </c>
      <c r="HV195" s="34">
        <v>39100</v>
      </c>
      <c r="HW195" s="34">
        <v>40205</v>
      </c>
      <c r="HX195" s="34">
        <v>41346</v>
      </c>
      <c r="HY195" s="34">
        <v>41883</v>
      </c>
      <c r="HZ195" s="34">
        <v>42246</v>
      </c>
      <c r="IA195" s="34">
        <v>42980</v>
      </c>
      <c r="IB195" s="34">
        <v>43621</v>
      </c>
      <c r="IC195" s="34">
        <v>44042</v>
      </c>
      <c r="ID195" s="34">
        <v>44175</v>
      </c>
      <c r="IE195" s="34">
        <v>44222</v>
      </c>
      <c r="IF195" s="34">
        <v>44309</v>
      </c>
      <c r="IG195" s="34">
        <v>44404</v>
      </c>
      <c r="IH195" s="34">
        <v>44513</v>
      </c>
      <c r="II195" s="34">
        <v>44627</v>
      </c>
      <c r="IJ195" s="34">
        <v>44740</v>
      </c>
      <c r="IK195" s="34">
        <v>44850</v>
      </c>
      <c r="IL195" s="34">
        <v>44946</v>
      </c>
      <c r="IM195" s="34">
        <v>45022</v>
      </c>
      <c r="IN195" s="34">
        <v>45078</v>
      </c>
      <c r="IO195" s="34">
        <v>45099</v>
      </c>
      <c r="IP195" s="34">
        <v>45081</v>
      </c>
      <c r="IQ195" s="34">
        <v>45023</v>
      </c>
      <c r="IR195" s="34">
        <v>44917</v>
      </c>
      <c r="IS195" s="34">
        <v>44761</v>
      </c>
      <c r="IT195" s="34">
        <v>44551</v>
      </c>
      <c r="IU195" s="34">
        <v>44282</v>
      </c>
      <c r="IV195" s="34">
        <v>43963</v>
      </c>
      <c r="IW195" s="34">
        <v>43592</v>
      </c>
      <c r="IX195" s="34">
        <v>43175</v>
      </c>
      <c r="IY195" s="34">
        <v>42719</v>
      </c>
      <c r="IZ195" s="34">
        <v>42224</v>
      </c>
      <c r="JA195" s="34">
        <v>41703</v>
      </c>
      <c r="JB195" s="34">
        <v>41159</v>
      </c>
      <c r="JC195" s="34">
        <v>40608</v>
      </c>
      <c r="JD195" s="34">
        <v>40056</v>
      </c>
      <c r="JE195" s="34">
        <v>39498</v>
      </c>
      <c r="JF195" s="34">
        <v>38947</v>
      </c>
      <c r="JG195" s="34">
        <v>38411</v>
      </c>
      <c r="JH195" s="34">
        <v>37892</v>
      </c>
      <c r="JI195" s="34">
        <v>37399</v>
      </c>
      <c r="JJ195" s="34">
        <v>36940</v>
      </c>
      <c r="JK195" s="34">
        <v>36511</v>
      </c>
      <c r="JL195" s="34">
        <v>36107</v>
      </c>
      <c r="JM195" s="34">
        <v>35736</v>
      </c>
      <c r="JN195" s="34">
        <v>35399</v>
      </c>
      <c r="JO195" s="34">
        <v>35093</v>
      </c>
      <c r="JP195" s="34">
        <v>34819</v>
      </c>
      <c r="JQ195" s="34">
        <v>34574</v>
      </c>
      <c r="JR195" s="34">
        <v>34359</v>
      </c>
      <c r="JS195" s="34">
        <v>34175</v>
      </c>
      <c r="JT195" s="34">
        <v>34011</v>
      </c>
      <c r="JU195" s="34">
        <v>33870</v>
      </c>
      <c r="JV195" s="34">
        <v>33750</v>
      </c>
      <c r="JW195" s="34">
        <v>33644</v>
      </c>
      <c r="JX195" s="34">
        <v>33548</v>
      </c>
      <c r="JY195" s="34">
        <v>33456</v>
      </c>
      <c r="JZ195" s="34">
        <v>33370</v>
      </c>
      <c r="KA195" s="34">
        <v>33283</v>
      </c>
      <c r="KB195" s="34">
        <v>33185</v>
      </c>
      <c r="KC195" s="34">
        <v>33084</v>
      </c>
      <c r="KD195" s="34">
        <v>32978</v>
      </c>
      <c r="KE195" s="34">
        <v>32854</v>
      </c>
      <c r="KF195" s="34">
        <v>32713</v>
      </c>
      <c r="KG195" s="34">
        <v>32558</v>
      </c>
      <c r="KH195" s="34">
        <v>32383.000000000004</v>
      </c>
      <c r="KI195" s="34">
        <v>32191.000000000004</v>
      </c>
      <c r="KJ195" s="34">
        <v>31978</v>
      </c>
      <c r="KK195" s="34">
        <v>31747</v>
      </c>
      <c r="KL195" s="34">
        <v>31495</v>
      </c>
      <c r="KM195" s="34">
        <v>31227</v>
      </c>
      <c r="KN195" s="34">
        <v>30939</v>
      </c>
      <c r="KO195" s="34">
        <v>30637</v>
      </c>
      <c r="KP195" s="34">
        <v>30328</v>
      </c>
      <c r="KQ195" s="34">
        <v>30009</v>
      </c>
      <c r="KR195" s="34">
        <v>29682</v>
      </c>
      <c r="KS195" s="34">
        <v>29349</v>
      </c>
      <c r="KT195" s="34">
        <v>29010</v>
      </c>
      <c r="KU195" s="34">
        <v>28676</v>
      </c>
      <c r="KV195" s="34">
        <v>28345</v>
      </c>
      <c r="KW195" s="34">
        <v>28020</v>
      </c>
      <c r="KX195" s="34">
        <v>27703</v>
      </c>
      <c r="KY195" s="34">
        <v>27396</v>
      </c>
      <c r="KZ195" s="34">
        <v>27104</v>
      </c>
      <c r="LA195" s="34">
        <v>26828</v>
      </c>
      <c r="LB195" s="34">
        <v>26565</v>
      </c>
      <c r="LC195" s="34">
        <v>26314</v>
      </c>
      <c r="LD195" s="34">
        <v>26082</v>
      </c>
      <c r="LE195" t="s">
        <v>843</v>
      </c>
      <c r="LF195" t="s">
        <v>843</v>
      </c>
      <c r="LG195" t="s">
        <v>843</v>
      </c>
      <c r="LH195" s="34">
        <v>-7.4828392826020718E-3</v>
      </c>
      <c r="LI195" s="34">
        <v>-2.890460193157196E-3</v>
      </c>
      <c r="LJ195" s="34">
        <v>5.6744720786809921E-3</v>
      </c>
      <c r="LK195" s="34">
        <v>9.8615959286689758E-3</v>
      </c>
      <c r="LL195" s="34">
        <v>9.8935728892683983E-3</v>
      </c>
      <c r="LM195" s="34">
        <v>9.8919086158275604E-3</v>
      </c>
      <c r="LN195" s="34">
        <v>1.0077959857881069E-2</v>
      </c>
      <c r="LO195" s="34">
        <v>1.0101885534822941E-2</v>
      </c>
      <c r="LP195" s="34">
        <v>9.9084284156560898E-3</v>
      </c>
      <c r="LQ195" s="34">
        <v>9.4145042821764946E-3</v>
      </c>
      <c r="LR195" s="34">
        <v>8.2375044003129005E-3</v>
      </c>
      <c r="LS195" s="34">
        <v>8.2902964204549789E-3</v>
      </c>
      <c r="LT195" s="34">
        <v>5.34839928150177E-2</v>
      </c>
      <c r="LU195" s="34">
        <v>7.0268891751766205E-2</v>
      </c>
      <c r="LV195" s="34">
        <v>3.6541949957609177E-2</v>
      </c>
      <c r="LW195" s="34">
        <v>2.7868898585438728E-2</v>
      </c>
      <c r="LX195" s="34">
        <v>2.7984315529465675E-2</v>
      </c>
      <c r="LY195" s="34">
        <v>1.29043348133564E-2</v>
      </c>
      <c r="LZ195" s="34">
        <v>8.6296582594513893E-3</v>
      </c>
      <c r="MA195" s="34">
        <v>1.7225217074155807E-2</v>
      </c>
      <c r="MB195" s="34">
        <v>1.4803794212639332E-2</v>
      </c>
      <c r="MC195" s="34">
        <v>9.6050379797816277E-3</v>
      </c>
      <c r="MD195" s="34">
        <v>3.0152942053973675E-3</v>
      </c>
      <c r="ME195" s="34">
        <v>1.0633845813572407E-3</v>
      </c>
      <c r="MF195" s="34">
        <v>1.9654138013720512E-3</v>
      </c>
      <c r="MG195" s="34">
        <v>2.1417387761175632E-3</v>
      </c>
      <c r="MH195" s="34">
        <v>2.4517257697880268E-3</v>
      </c>
      <c r="MI195" s="34">
        <v>2.557775704190135E-3</v>
      </c>
      <c r="MJ195" s="34">
        <v>2.5288991164416075E-3</v>
      </c>
      <c r="MK195" s="34">
        <v>2.4556324351578951E-3</v>
      </c>
      <c r="ML195" s="34">
        <v>2.1381806582212448E-3</v>
      </c>
      <c r="MM195" s="34">
        <v>1.6894900472834706E-3</v>
      </c>
      <c r="MN195" s="34">
        <v>1.2430633651092649E-3</v>
      </c>
      <c r="MO195" s="34">
        <v>4.6575069427490234E-4</v>
      </c>
      <c r="MP195" s="34">
        <v>-3.9920161361806095E-4</v>
      </c>
      <c r="MQ195" s="34">
        <v>-1.2874014209955931E-3</v>
      </c>
      <c r="MR195" s="34">
        <v>-2.3571280762553215E-3</v>
      </c>
      <c r="MS195" s="34">
        <v>-3.4791177604347467E-3</v>
      </c>
      <c r="MT195" s="34">
        <v>-4.702624399214983E-3</v>
      </c>
      <c r="MU195" s="34">
        <v>-6.0563264414668083E-3</v>
      </c>
      <c r="MV195" s="34">
        <v>-7.2299027815461159E-3</v>
      </c>
      <c r="MW195" s="34">
        <v>-8.4747234359383583E-3</v>
      </c>
      <c r="MX195" s="34">
        <v>-9.6120228990912437E-3</v>
      </c>
      <c r="MY195" s="34">
        <v>-1.0617838241159916E-2</v>
      </c>
      <c r="MZ195" s="34">
        <v>-1.1655006557703018E-2</v>
      </c>
      <c r="NA195" s="34">
        <v>-1.2415710836648941E-2</v>
      </c>
      <c r="NB195" s="34">
        <v>-1.3130453415215015E-2</v>
      </c>
      <c r="NC195" s="34">
        <v>-1.3477523811161518E-2</v>
      </c>
      <c r="ND195" s="34">
        <v>-1.3686616905033588E-2</v>
      </c>
      <c r="NE195" s="34">
        <v>-1.4028437435626984E-2</v>
      </c>
      <c r="NF195" s="34">
        <v>-1.4048290438950062E-2</v>
      </c>
      <c r="NG195" s="34">
        <v>-1.3857870362699032E-2</v>
      </c>
      <c r="NH195" s="34">
        <v>-1.3603868894279003E-2</v>
      </c>
      <c r="NI195" s="34">
        <v>-1.3096041977405548E-2</v>
      </c>
      <c r="NJ195" s="34">
        <v>-1.2348990887403488E-2</v>
      </c>
      <c r="NK195" s="34">
        <v>-1.16813899949193E-2</v>
      </c>
      <c r="NL195" s="34">
        <v>-1.1126833036541939E-2</v>
      </c>
      <c r="NM195" s="34">
        <v>-1.0328168049454689E-2</v>
      </c>
      <c r="NN195" s="34">
        <v>-9.4750132411718369E-3</v>
      </c>
      <c r="NO195" s="34">
        <v>-8.6818905547261238E-3</v>
      </c>
      <c r="NP195" s="34">
        <v>-7.8384652733802795E-3</v>
      </c>
      <c r="NQ195" s="34">
        <v>-7.0612602867186069E-3</v>
      </c>
      <c r="NR195" s="34">
        <v>-6.2379613518714905E-3</v>
      </c>
      <c r="NS195" s="34">
        <v>-5.3696106187999249E-3</v>
      </c>
      <c r="NT195" s="34">
        <v>-4.8103807494044304E-3</v>
      </c>
      <c r="NU195" s="34">
        <v>-4.1543347761034966E-3</v>
      </c>
      <c r="NV195" s="34">
        <v>-3.5492496099323034E-3</v>
      </c>
      <c r="NW195" s="34">
        <v>-3.1456833239644766E-3</v>
      </c>
      <c r="NX195" s="34">
        <v>-2.8574850875884295E-3</v>
      </c>
      <c r="NY195" s="34">
        <v>-2.7461063582450151E-3</v>
      </c>
      <c r="NZ195" s="34">
        <v>-2.5738498661667109E-3</v>
      </c>
      <c r="OA195" s="34">
        <v>-2.6105367578566074E-3</v>
      </c>
      <c r="OB195" s="34">
        <v>-2.9487896244972944E-3</v>
      </c>
      <c r="OC195" s="34">
        <v>-3.0481847934424877E-3</v>
      </c>
      <c r="OD195" s="34">
        <v>-3.2091094180941582E-3</v>
      </c>
      <c r="OE195" s="34">
        <v>-3.7671693135052919E-3</v>
      </c>
      <c r="OF195" s="34">
        <v>-4.3009505607187748E-3</v>
      </c>
      <c r="OG195" s="34">
        <v>-4.7494382597506046E-3</v>
      </c>
      <c r="OH195" s="34">
        <v>-5.3895204328000546E-3</v>
      </c>
      <c r="OI195" s="34">
        <v>-5.94668323174119E-3</v>
      </c>
      <c r="OJ195" s="34">
        <v>-6.6387439146637917E-3</v>
      </c>
      <c r="OK195" s="34">
        <v>-7.2499336674809456E-3</v>
      </c>
      <c r="OL195" s="34">
        <v>-7.9694297164678574E-3</v>
      </c>
      <c r="OM195" s="34">
        <v>-8.5456976667046547E-3</v>
      </c>
      <c r="ON195" s="34">
        <v>-9.2655811458826065E-3</v>
      </c>
      <c r="OO195" s="34">
        <v>-9.8090954124927521E-3</v>
      </c>
      <c r="OP195" s="34">
        <v>-1.0137050412595272E-2</v>
      </c>
      <c r="OQ195" s="34">
        <v>-1.0574041865766048E-2</v>
      </c>
      <c r="OR195" s="34">
        <v>-1.0956535115838051E-2</v>
      </c>
      <c r="OS195" s="34">
        <v>-1.1282327584922314E-2</v>
      </c>
      <c r="OT195" s="34">
        <v>-1.1617875657975674E-2</v>
      </c>
      <c r="OU195" s="34">
        <v>-1.1580062098801136E-2</v>
      </c>
      <c r="OV195" s="34">
        <v>-1.1609888635575771E-2</v>
      </c>
      <c r="OW195" s="34">
        <v>-1.1532106436789036E-2</v>
      </c>
      <c r="OX195" s="34">
        <v>-1.1377830058336258E-2</v>
      </c>
      <c r="OY195" s="34">
        <v>-1.1143693700432777E-2</v>
      </c>
      <c r="OZ195" s="34">
        <v>-1.0715698823332787E-2</v>
      </c>
      <c r="PA195" s="34">
        <v>-1.0235200636088848E-2</v>
      </c>
      <c r="PB195" s="34">
        <v>-9.8515581339597702E-3</v>
      </c>
      <c r="PC195" s="34">
        <v>-9.4934431836009026E-3</v>
      </c>
      <c r="PD195" s="34">
        <v>-8.8556958362460136E-3</v>
      </c>
      <c r="PE195" t="s">
        <v>1300</v>
      </c>
      <c r="PF195" t="s">
        <v>843</v>
      </c>
      <c r="PG195" t="s">
        <v>843</v>
      </c>
      <c r="PH195" t="s">
        <v>843</v>
      </c>
      <c r="PI195" t="s">
        <v>843</v>
      </c>
      <c r="PJ195" t="s">
        <v>1300</v>
      </c>
      <c r="PK195" s="34">
        <v>0.48827445507049561</v>
      </c>
      <c r="PL195" s="34">
        <v>0.48722082376480103</v>
      </c>
      <c r="PM195" s="34">
        <v>0.48616471886634827</v>
      </c>
      <c r="PN195" s="34">
        <v>0.48495644330978394</v>
      </c>
      <c r="PO195" s="34">
        <v>0.48361340165138245</v>
      </c>
      <c r="PP195" s="34">
        <v>0.48209181427955627</v>
      </c>
      <c r="PQ195" s="34">
        <v>0.4804953932762146</v>
      </c>
      <c r="PR195" s="34">
        <v>0.47890216112136841</v>
      </c>
      <c r="PS195" s="34">
        <v>0.47713828086853027</v>
      </c>
      <c r="PT195" s="34">
        <v>0.47532278299331665</v>
      </c>
      <c r="PU195" s="34">
        <v>0.47354242205619812</v>
      </c>
      <c r="PV195" s="34">
        <v>0.47269505262374878</v>
      </c>
      <c r="PW195" s="34">
        <v>0.49662768840789795</v>
      </c>
      <c r="PX195" s="34">
        <v>0.5204392671585083</v>
      </c>
      <c r="PY195" s="34">
        <v>0.52365726232528687</v>
      </c>
      <c r="PZ195" s="34">
        <v>0.52622807025909424</v>
      </c>
      <c r="QA195" s="34">
        <v>0.52870893478393555</v>
      </c>
      <c r="QB195" s="34">
        <v>0.52887809276580811</v>
      </c>
      <c r="QC195" s="34">
        <v>0.52935189008712769</v>
      </c>
      <c r="QD195" s="34">
        <v>0.5316193699836731</v>
      </c>
      <c r="QE195" s="34">
        <v>0.5336650013923645</v>
      </c>
      <c r="QF195" s="34">
        <v>0.53521639108657837</v>
      </c>
      <c r="QG195" s="34">
        <v>0.53534805774688721</v>
      </c>
      <c r="QH195" s="34">
        <v>0.53457552194595337</v>
      </c>
      <c r="QI195" s="34">
        <v>0.53377419710159302</v>
      </c>
      <c r="QJ195" s="34">
        <v>0.53297001123428345</v>
      </c>
      <c r="QK195" s="34">
        <v>0.53204679489135742</v>
      </c>
      <c r="QL195" s="34">
        <v>0.53122550249099731</v>
      </c>
      <c r="QM195" s="34">
        <v>0.53046488761901855</v>
      </c>
      <c r="QN195" s="34">
        <v>0.5296097993850708</v>
      </c>
      <c r="QO195" s="34">
        <v>0.52872335910797119</v>
      </c>
      <c r="QP195" s="34">
        <v>0.5279197096824646</v>
      </c>
      <c r="QQ195" s="34">
        <v>0.52719730138778687</v>
      </c>
      <c r="QR195" s="34">
        <v>0.52641963958740234</v>
      </c>
      <c r="QS195" s="34">
        <v>0.52572035789489746</v>
      </c>
      <c r="QT195" s="34">
        <v>0.52504277229309082</v>
      </c>
      <c r="QU195" s="34">
        <v>0.5244784951210022</v>
      </c>
      <c r="QV195" s="34">
        <v>0.52396059036254883</v>
      </c>
      <c r="QW195" s="34">
        <v>0.52342259883880615</v>
      </c>
      <c r="QX195" s="34">
        <v>0.52301162481307983</v>
      </c>
      <c r="QY195" s="34">
        <v>0.5226668119430542</v>
      </c>
      <c r="QZ195" s="34">
        <v>0.52234357595443726</v>
      </c>
      <c r="RA195" s="34">
        <v>0.52208453416824341</v>
      </c>
      <c r="RB195" s="34">
        <v>0.52199256420135498</v>
      </c>
      <c r="RC195" s="34">
        <v>0.52193063497543335</v>
      </c>
      <c r="RD195" s="34">
        <v>0.52190488576889038</v>
      </c>
      <c r="RE195" s="34">
        <v>0.52197575569152832</v>
      </c>
      <c r="RF195" s="34">
        <v>0.52213847637176514</v>
      </c>
      <c r="RG195" s="34">
        <v>0.52244359254837036</v>
      </c>
      <c r="RH195" s="34">
        <v>0.52283662557601929</v>
      </c>
      <c r="RI195" s="34">
        <v>0.52327519655227661</v>
      </c>
      <c r="RJ195" s="34">
        <v>0.52373015880584717</v>
      </c>
      <c r="RK195" s="34">
        <v>0.52430593967437744</v>
      </c>
      <c r="RL195" s="34">
        <v>0.52504080533981323</v>
      </c>
      <c r="RM195" s="34">
        <v>0.52577149868011475</v>
      </c>
      <c r="RN195" s="34">
        <v>0.52652627229690552</v>
      </c>
      <c r="RO195" s="34">
        <v>0.52734929323196411</v>
      </c>
      <c r="RP195" s="34">
        <v>0.52823483943939209</v>
      </c>
      <c r="RQ195" s="34">
        <v>0.52919572591781616</v>
      </c>
      <c r="RR195" s="34">
        <v>0.5299917459487915</v>
      </c>
      <c r="RS195" s="34">
        <v>0.53074473142623901</v>
      </c>
      <c r="RT195" s="34">
        <v>0.53152656555175781</v>
      </c>
      <c r="RU195" s="34">
        <v>0.53226226568222046</v>
      </c>
      <c r="RV195" s="34">
        <v>0.53290414810180664</v>
      </c>
      <c r="RW195" s="34">
        <v>0.53344506025314331</v>
      </c>
      <c r="RX195" s="34">
        <v>0.53386479616165161</v>
      </c>
      <c r="RY195" s="34">
        <v>0.53413331508636475</v>
      </c>
      <c r="RZ195" s="34">
        <v>0.53433007001876831</v>
      </c>
      <c r="SA195" s="34">
        <v>0.5342792272567749</v>
      </c>
      <c r="SB195" s="34">
        <v>0.53404474258422852</v>
      </c>
      <c r="SC195" s="34">
        <v>0.53380280733108521</v>
      </c>
      <c r="SD195" s="34">
        <v>0.53348559141159058</v>
      </c>
      <c r="SE195" s="34">
        <v>0.53304201364517212</v>
      </c>
      <c r="SF195" s="34">
        <v>0.5323721170425415</v>
      </c>
      <c r="SG195" s="34">
        <v>0.5316271185874939</v>
      </c>
      <c r="SH195" s="34">
        <v>0.53080296516418457</v>
      </c>
      <c r="SI195" s="34">
        <v>0.52991163730621338</v>
      </c>
      <c r="SJ195" s="34">
        <v>0.52899438142776489</v>
      </c>
      <c r="SK195" s="34">
        <v>0.52796220779418945</v>
      </c>
      <c r="SL195" s="34">
        <v>0.52685534954071045</v>
      </c>
      <c r="SM195" s="34">
        <v>0.5257989764213562</v>
      </c>
      <c r="SN195" s="34">
        <v>0.52464801073074341</v>
      </c>
      <c r="SO195" s="34">
        <v>0.52351164817810059</v>
      </c>
      <c r="SP195" s="34">
        <v>0.52227240800857544</v>
      </c>
      <c r="SQ195" s="34">
        <v>0.52115452289581299</v>
      </c>
      <c r="SR195" s="34">
        <v>0.52005743980407715</v>
      </c>
      <c r="SS195" s="34">
        <v>0.5189594030380249</v>
      </c>
      <c r="ST195" s="34">
        <v>0.51791131496429443</v>
      </c>
      <c r="SU195" s="34">
        <v>0.51691257953643799</v>
      </c>
      <c r="SV195" s="34">
        <v>0.51596307754516602</v>
      </c>
      <c r="SW195" s="34">
        <v>0.51516717672348022</v>
      </c>
      <c r="SX195" s="34">
        <v>0.51443713903427124</v>
      </c>
      <c r="SY195" s="34">
        <v>0.51360028982162476</v>
      </c>
      <c r="SZ195" s="34">
        <v>0.51284795999526978</v>
      </c>
      <c r="TA195" s="34">
        <v>0.5122188925743103</v>
      </c>
      <c r="TB195" s="34">
        <v>0.51179003715515137</v>
      </c>
      <c r="TC195" s="34">
        <v>0.51128983497619629</v>
      </c>
      <c r="TD195" s="34">
        <v>0.5105859637260437</v>
      </c>
      <c r="TE195" s="34">
        <v>0.5099567174911499</v>
      </c>
      <c r="TF195" s="34">
        <v>0.50934863090515137</v>
      </c>
      <c r="TG195" s="34">
        <v>0.50870329141616821</v>
      </c>
      <c r="TH195" t="s">
        <v>843</v>
      </c>
      <c r="TI195" t="s">
        <v>843</v>
      </c>
      <c r="TJ195" t="s">
        <v>1300</v>
      </c>
      <c r="TK195" s="34">
        <v>0.70917856967152604</v>
      </c>
      <c r="TL195" s="34">
        <v>0.710721510451787</v>
      </c>
      <c r="TM195" s="34">
        <v>0.71416890168116698</v>
      </c>
      <c r="TN195" s="34">
        <v>0.71802636266476694</v>
      </c>
      <c r="TO195" s="34">
        <v>0.72147575679835796</v>
      </c>
      <c r="TP195" s="34">
        <v>0.72407880741081798</v>
      </c>
      <c r="TQ195" s="34">
        <v>0.72506090373280896</v>
      </c>
      <c r="TR195" s="34">
        <v>0.72490781510120894</v>
      </c>
      <c r="TS195" s="34">
        <v>0.72458097116095599</v>
      </c>
      <c r="TT195" s="34">
        <v>0.72461313066569</v>
      </c>
      <c r="TU195" s="34">
        <v>0.72464733305079609</v>
      </c>
      <c r="TV195" s="34">
        <v>0.72383926024888501</v>
      </c>
      <c r="TW195" s="34">
        <v>0.71690998605538003</v>
      </c>
      <c r="TX195" s="34">
        <v>0.71917817303993703</v>
      </c>
      <c r="TY195" s="34">
        <v>0.73431286044935506</v>
      </c>
      <c r="TZ195" s="34">
        <v>0.74877190364262702</v>
      </c>
      <c r="UA195" s="34">
        <v>0.76185120688821195</v>
      </c>
      <c r="UB195" s="34">
        <v>0.77304363397600395</v>
      </c>
      <c r="UC195" s="34">
        <v>0.78044335033671397</v>
      </c>
      <c r="UD195" s="34">
        <v>0.78393438808748295</v>
      </c>
      <c r="UE195" s="34">
        <v>0.78586247607257897</v>
      </c>
      <c r="UF195" s="34">
        <v>0.78632895872122111</v>
      </c>
      <c r="UG195" s="34">
        <v>0.78440294284097301</v>
      </c>
      <c r="UH195" s="34">
        <v>0.77909185473293807</v>
      </c>
      <c r="UI195" s="34">
        <v>0.77042779602107903</v>
      </c>
      <c r="UJ195" s="34">
        <v>0.75852128773632699</v>
      </c>
      <c r="UK195" s="34">
        <v>0.74417298511653995</v>
      </c>
      <c r="UL195" s="34">
        <v>0.728617204831156</v>
      </c>
      <c r="UM195" s="34">
        <v>0.70899642378185102</v>
      </c>
      <c r="UN195" s="34">
        <v>0.68575601163866595</v>
      </c>
      <c r="UO195" s="34">
        <v>0.66227987228977303</v>
      </c>
      <c r="UP195" s="34">
        <v>0.63917640264759501</v>
      </c>
      <c r="UQ195" s="34">
        <v>0.61668663205998497</v>
      </c>
      <c r="UR195" s="34">
        <v>0.594509795226005</v>
      </c>
      <c r="US195" s="34">
        <v>0.57345193598118893</v>
      </c>
      <c r="UT195" s="34">
        <v>0.55419452279945802</v>
      </c>
      <c r="UU195" s="34">
        <v>0.536990449050471</v>
      </c>
      <c r="UV195" s="34">
        <v>0.52208929548831007</v>
      </c>
      <c r="UW195" s="34">
        <v>0.51008956027923102</v>
      </c>
      <c r="UX195" s="34">
        <v>0.50162027889120997</v>
      </c>
      <c r="UY195" s="34">
        <v>0.49644018834019499</v>
      </c>
      <c r="UZ195" s="34">
        <v>0.49471800695089596</v>
      </c>
      <c r="VA195" s="34">
        <v>0.49722637204831599</v>
      </c>
      <c r="VB195" s="34">
        <v>0.50390926753903398</v>
      </c>
      <c r="VC195" s="34">
        <v>0.51439939370973908</v>
      </c>
      <c r="VD195" s="34">
        <v>0.52781008332833801</v>
      </c>
      <c r="VE195" s="34">
        <v>0.54344128866104602</v>
      </c>
      <c r="VF195" s="34">
        <v>0.561342592592593</v>
      </c>
      <c r="VG195" s="34">
        <v>0.58076193329338899</v>
      </c>
      <c r="VH195" s="34">
        <v>0.60062534811889201</v>
      </c>
      <c r="VI195" s="34">
        <v>0.62011194700490402</v>
      </c>
      <c r="VJ195" s="34">
        <v>0.63922262863986001</v>
      </c>
      <c r="VK195" s="34">
        <v>0.65772910206505197</v>
      </c>
      <c r="VL195" s="34">
        <v>0.67519185004946702</v>
      </c>
      <c r="VM195" s="34">
        <v>0.69114362674102292</v>
      </c>
      <c r="VN195" s="34">
        <v>0.70556415277796802</v>
      </c>
      <c r="VO195" s="34">
        <v>0.71851718503337292</v>
      </c>
      <c r="VP195" s="34">
        <v>0.72719386612939307</v>
      </c>
      <c r="VQ195" s="34">
        <v>0.73064210853413902</v>
      </c>
      <c r="VR195" s="34">
        <v>0.72874545843128902</v>
      </c>
      <c r="VS195" s="34">
        <v>0.72043998966081702</v>
      </c>
      <c r="VT195" s="34">
        <v>0.70697210291118906</v>
      </c>
      <c r="VU195" s="34">
        <v>0.68970735895458302</v>
      </c>
      <c r="VV195" s="34">
        <v>0.66986100950987604</v>
      </c>
      <c r="VW195" s="34">
        <v>0.648211581717411</v>
      </c>
      <c r="VX195" s="34">
        <v>0.62502767895366196</v>
      </c>
      <c r="VY195" s="34">
        <v>0.60143703703703699</v>
      </c>
      <c r="VZ195" s="34">
        <v>0.57927119248602998</v>
      </c>
      <c r="WA195" s="34">
        <v>0.55975020865625402</v>
      </c>
      <c r="WB195" s="34">
        <v>0.54296005141157699</v>
      </c>
      <c r="WC195" s="34">
        <v>0.52866347018279902</v>
      </c>
      <c r="WD195" s="34">
        <v>0.51706576931166093</v>
      </c>
      <c r="WE195" s="34">
        <v>0.508211541359048</v>
      </c>
      <c r="WF195" s="34">
        <v>0.50179845242413301</v>
      </c>
      <c r="WG195" s="34">
        <v>0.49788498567248402</v>
      </c>
      <c r="WH195" s="34">
        <v>0.49721495099531304</v>
      </c>
      <c r="WI195" s="34">
        <v>0.49851740898113905</v>
      </c>
      <c r="WJ195" s="34">
        <v>0.49961606978315598</v>
      </c>
      <c r="WK195" s="34">
        <v>0.50419194960396507</v>
      </c>
      <c r="WL195" s="34">
        <v>0.51266678057190807</v>
      </c>
      <c r="WM195" s="34">
        <v>0.52132716242416699</v>
      </c>
      <c r="WN195" s="34">
        <v>0.52991668372891498</v>
      </c>
      <c r="WO195" s="34">
        <v>0.53817211982664193</v>
      </c>
      <c r="WP195" s="34">
        <v>0.54568162167355194</v>
      </c>
      <c r="WQ195" s="34">
        <v>0.55198939849381001</v>
      </c>
      <c r="WR195" s="34">
        <v>0.55716220847681697</v>
      </c>
      <c r="WS195" s="34">
        <v>0.56128000527565303</v>
      </c>
      <c r="WT195" s="34">
        <v>0.56439008947464897</v>
      </c>
      <c r="WU195" s="34">
        <v>0.56630280978370695</v>
      </c>
      <c r="WV195" s="34">
        <v>0.56686769566254402</v>
      </c>
      <c r="WW195" s="34">
        <v>0.56621854532919702</v>
      </c>
      <c r="WX195" s="34">
        <v>0.56423490026502998</v>
      </c>
      <c r="WY195" s="34">
        <v>0.56105133180455102</v>
      </c>
      <c r="WZ195" s="34">
        <v>0.55686015595724603</v>
      </c>
      <c r="XA195" s="34">
        <v>0.55177143682206198</v>
      </c>
      <c r="XB195" s="34">
        <v>0.54595561395824199</v>
      </c>
      <c r="XC195" s="34">
        <v>0.53973583234946898</v>
      </c>
      <c r="XD195" s="34">
        <v>0.53335197092535702</v>
      </c>
      <c r="XE195" s="34">
        <v>0.52699040090344396</v>
      </c>
      <c r="XF195" s="34">
        <v>0.52095842517291202</v>
      </c>
      <c r="XG195" s="34">
        <v>0.51561391737755202</v>
      </c>
      <c r="XH195" t="s">
        <v>843</v>
      </c>
      <c r="XI195" t="s">
        <v>1300</v>
      </c>
      <c r="XJ195" s="34">
        <v>0.69213991702061406</v>
      </c>
      <c r="XK195" s="34">
        <v>0.69228492015196597</v>
      </c>
      <c r="XL195" s="34">
        <v>0.69397200235494194</v>
      </c>
      <c r="XM195" s="34">
        <v>0.69600349774913395</v>
      </c>
      <c r="XN195" s="34">
        <v>0.69745702924576702</v>
      </c>
      <c r="XO195" s="34">
        <v>0.69761386908825296</v>
      </c>
      <c r="XP195" s="34">
        <v>0.69559135559921403</v>
      </c>
      <c r="XQ195" s="34">
        <v>0.69204798282326907</v>
      </c>
      <c r="XR195" s="34">
        <v>0.68857838304165597</v>
      </c>
      <c r="XS195" s="34">
        <v>0.68548362482068204</v>
      </c>
      <c r="XT195" s="34">
        <v>0.68253920203426799</v>
      </c>
      <c r="XU195" s="34">
        <v>0.67910593392077101</v>
      </c>
      <c r="XV195" s="34">
        <v>0.67065084379179796</v>
      </c>
      <c r="XW195" s="34">
        <v>0.67146817343785203</v>
      </c>
      <c r="XX195" s="34">
        <v>0.68331607012698103</v>
      </c>
      <c r="XY195" s="34">
        <v>0.69427551642229102</v>
      </c>
      <c r="XZ195" s="34">
        <v>0.70446959802641107</v>
      </c>
      <c r="YA195" s="34">
        <v>0.71125171611054694</v>
      </c>
      <c r="YB195" s="34">
        <v>0.71275726983300403</v>
      </c>
      <c r="YC195" s="34">
        <v>0.71083061889250798</v>
      </c>
      <c r="YD195" s="34">
        <v>0.70742638377864098</v>
      </c>
      <c r="YE195" s="34">
        <v>0.70190954089278401</v>
      </c>
      <c r="YF195" s="34">
        <v>0.69343520090549005</v>
      </c>
      <c r="YG195" s="34">
        <v>0.68154990728596598</v>
      </c>
      <c r="YH195" s="34">
        <v>0.66664409763363697</v>
      </c>
      <c r="YI195" s="34">
        <v>0.64874390532277904</v>
      </c>
      <c r="YJ195" s="34">
        <v>0.62931760741364795</v>
      </c>
      <c r="YK195" s="34">
        <v>0.61022475183185099</v>
      </c>
      <c r="YL195" s="34">
        <v>0.58779615556548892</v>
      </c>
      <c r="YM195" s="34">
        <v>0.562357164357142</v>
      </c>
      <c r="YN195" s="34">
        <v>0.53775127654603905</v>
      </c>
      <c r="YO195" s="34">
        <v>0.51448180889342998</v>
      </c>
      <c r="YP195" s="34">
        <v>0.493067571764497</v>
      </c>
      <c r="YQ195" s="34">
        <v>0.47450580396243802</v>
      </c>
      <c r="YR195" s="34">
        <v>0.45950022737103602</v>
      </c>
      <c r="YS195" s="34">
        <v>0.44768229571552298</v>
      </c>
      <c r="YT195" s="34">
        <v>0.43926575684039398</v>
      </c>
      <c r="YU195" s="34">
        <v>0.43494967773644805</v>
      </c>
      <c r="YV195" s="34">
        <v>0.43490606271464199</v>
      </c>
      <c r="YW195" s="34">
        <v>0.43894314909953103</v>
      </c>
      <c r="YX195" s="34">
        <v>0.44631849509815097</v>
      </c>
      <c r="YY195" s="34">
        <v>0.45664865856875797</v>
      </c>
      <c r="YZ195" s="34">
        <v>0.47006913803286698</v>
      </c>
      <c r="ZA195" s="34">
        <v>0.48580257028488494</v>
      </c>
      <c r="ZB195" s="34">
        <v>0.50299592648730607</v>
      </c>
      <c r="ZC195" s="34">
        <v>0.52104789880702596</v>
      </c>
      <c r="ZD195" s="34">
        <v>0.53993051337496001</v>
      </c>
      <c r="ZE195" s="34">
        <v>0.55936022458628898</v>
      </c>
      <c r="ZF195" s="34">
        <v>0.57897693229478697</v>
      </c>
      <c r="ZG195" s="34">
        <v>0.59838472834067602</v>
      </c>
      <c r="ZH195" s="34">
        <v>0.61715921637096605</v>
      </c>
      <c r="ZI195" s="34">
        <v>0.63513531103966303</v>
      </c>
      <c r="ZJ195" s="34">
        <v>0.64954806360097606</v>
      </c>
      <c r="ZK195" s="34">
        <v>0.65917537902082901</v>
      </c>
      <c r="ZL195" s="34">
        <v>0.66347676606342798</v>
      </c>
      <c r="ZM195" s="34">
        <v>0.66124813409840999</v>
      </c>
      <c r="ZN195" s="34">
        <v>0.6534605478162131</v>
      </c>
      <c r="ZO195" s="34">
        <v>0.641188157600179</v>
      </c>
      <c r="ZP195" s="34">
        <v>0.62551202011356299</v>
      </c>
      <c r="ZQ195" s="34">
        <v>0.60698154876398103</v>
      </c>
      <c r="ZR195" s="34">
        <v>0.58588701570981305</v>
      </c>
      <c r="ZS195" s="34">
        <v>0.56337946693276597</v>
      </c>
      <c r="ZT195" s="34">
        <v>0.54137865801306806</v>
      </c>
      <c r="ZU195" s="34">
        <v>0.52112655449890299</v>
      </c>
      <c r="ZV195" s="34">
        <v>0.502962320459858</v>
      </c>
      <c r="ZW195" s="34">
        <v>0.48686910438287001</v>
      </c>
      <c r="ZX195" s="34">
        <v>0.473051851851852</v>
      </c>
      <c r="ZY195" s="34">
        <v>0.46174652241112801</v>
      </c>
      <c r="ZZ195" s="34">
        <v>0.45276916656730698</v>
      </c>
      <c r="AAA195" s="34">
        <v>0.44623455037288301</v>
      </c>
      <c r="AAB195" s="34">
        <v>0.443002697033263</v>
      </c>
      <c r="AAC195" s="34">
        <v>0.44184718925577599</v>
      </c>
      <c r="AAD195" s="34">
        <v>0.44060569534428196</v>
      </c>
      <c r="AAE195" s="34">
        <v>0.44306915729657803</v>
      </c>
      <c r="AAF195" s="34">
        <v>0.44973240141304205</v>
      </c>
      <c r="AAG195" s="34">
        <v>0.45674803676873404</v>
      </c>
      <c r="AAH195" s="34">
        <v>0.46386757558157299</v>
      </c>
      <c r="AAI195" s="34">
        <v>0.471082376067326</v>
      </c>
      <c r="AAJ195" s="34">
        <v>0.47778961508175499</v>
      </c>
      <c r="AAK195" s="34">
        <v>0.48346561873844801</v>
      </c>
      <c r="AAL195" s="34">
        <v>0.48836700231409097</v>
      </c>
      <c r="AAM195" s="34">
        <v>0.49251098546296396</v>
      </c>
      <c r="AAN195" s="34">
        <v>0.49583273801019201</v>
      </c>
      <c r="AAO195" s="34">
        <v>0.49827072725526</v>
      </c>
      <c r="AAP195" s="34">
        <v>0.49961214001745397</v>
      </c>
      <c r="AAQ195" s="34">
        <v>0.49971439296264303</v>
      </c>
      <c r="AAR195" s="34">
        <v>0.498631627538908</v>
      </c>
      <c r="AAS195" s="34">
        <v>0.49645933652131902</v>
      </c>
      <c r="AAT195" s="34">
        <v>0.49317768344451202</v>
      </c>
      <c r="AAU195" s="34">
        <v>0.488943405226754</v>
      </c>
      <c r="AAV195" s="34">
        <v>0.48402275077559503</v>
      </c>
      <c r="AAW195" s="34">
        <v>0.47851862184405097</v>
      </c>
      <c r="AAX195" s="34">
        <v>0.47267595695889902</v>
      </c>
      <c r="AAY195" s="34">
        <v>0.46678324797915799</v>
      </c>
      <c r="AAZ195" s="34">
        <v>0.46115111808977199</v>
      </c>
      <c r="ABA195" s="34">
        <v>0.45592422251423598</v>
      </c>
      <c r="ABB195" s="34">
        <v>0.451354043683589</v>
      </c>
      <c r="ABC195" s="34">
        <v>0.44773087317118604</v>
      </c>
      <c r="ABD195" s="34">
        <v>0.44507811029550198</v>
      </c>
      <c r="ABE195" s="34">
        <v>0.44352815991487399</v>
      </c>
      <c r="ABF195" s="34">
        <v>0.443304897920061</v>
      </c>
      <c r="ABG195" t="s">
        <v>843</v>
      </c>
      <c r="ABH195" t="s">
        <v>843</v>
      </c>
      <c r="ABI195" t="s">
        <v>1300</v>
      </c>
      <c r="ABJ195" s="34">
        <v>0.65071582020039698</v>
      </c>
      <c r="ABK195" s="34">
        <v>0.64894824268539397</v>
      </c>
      <c r="ABL195" s="34">
        <v>0.64837770654804705</v>
      </c>
      <c r="ABM195" s="34">
        <v>0.64939922919972803</v>
      </c>
      <c r="ABN195" s="34">
        <v>0.65118329912775808</v>
      </c>
      <c r="ABO195" s="34">
        <v>0.65325691787454998</v>
      </c>
      <c r="ABP195" s="34">
        <v>0.65505697445972499</v>
      </c>
      <c r="ABQ195" s="34">
        <v>0.65615421716739508</v>
      </c>
      <c r="ABR195" s="34">
        <v>0.65644256840029602</v>
      </c>
      <c r="ABS195" s="34">
        <v>0.65645697890913501</v>
      </c>
      <c r="ABT195" s="34">
        <v>0.65582430223406207</v>
      </c>
      <c r="ABU195" s="34">
        <v>0.65298647492381801</v>
      </c>
      <c r="ABV195" s="34">
        <v>0.62379407495944694</v>
      </c>
      <c r="ABW195" s="34">
        <v>0.60219118485801093</v>
      </c>
      <c r="ABX195" s="34">
        <v>0.61035025127555897</v>
      </c>
      <c r="ABY195" s="34">
        <v>0.62104988247584203</v>
      </c>
      <c r="ABZ195" s="34">
        <v>0.63222560828133301</v>
      </c>
      <c r="ACA195" s="34">
        <v>0.64572315406195901</v>
      </c>
      <c r="ACB195" s="34">
        <v>0.657569266093049</v>
      </c>
      <c r="ACC195" s="34">
        <v>0.66544904606793909</v>
      </c>
      <c r="ACD195" s="34">
        <v>0.67320014213174706</v>
      </c>
      <c r="ACE195" s="34">
        <v>0.68087280323327704</v>
      </c>
      <c r="ACF195" s="34">
        <v>0.68768534238822898</v>
      </c>
      <c r="ACG195" s="34">
        <v>0.691431866491791</v>
      </c>
      <c r="ACH195" s="34">
        <v>0.69150388751593894</v>
      </c>
      <c r="ACI195" s="34">
        <v>0.688887137275215</v>
      </c>
      <c r="ACJ195" s="34">
        <v>0.68329121033417595</v>
      </c>
      <c r="ACK195" s="34">
        <v>0.67417706769444496</v>
      </c>
      <c r="ACL195" s="34">
        <v>0.66194680375502901</v>
      </c>
      <c r="ACM195" s="34">
        <v>0.64737293898618697</v>
      </c>
      <c r="ACN195" s="34">
        <v>0.63021882057158107</v>
      </c>
      <c r="ACO195" s="34">
        <v>0.61196748256407996</v>
      </c>
      <c r="ACP195" s="34">
        <v>0.594491769821199</v>
      </c>
      <c r="ACQ195" s="34">
        <v>0.57414326418838801</v>
      </c>
      <c r="ACR195" s="34">
        <v>0.55112520934772202</v>
      </c>
      <c r="ACS195" s="34">
        <v>0.52920729404970801</v>
      </c>
      <c r="ACT195" s="34">
        <v>0.508883050960661</v>
      </c>
      <c r="ACU195" s="34">
        <v>0.49047730750756796</v>
      </c>
      <c r="ACV195" s="34">
        <v>0.47489394177459504</v>
      </c>
      <c r="ACW195" s="34">
        <v>0.46292553491785698</v>
      </c>
      <c r="ACX195" s="34">
        <v>0.45416600322998901</v>
      </c>
      <c r="ACY195" s="34">
        <v>0.44873427158964502</v>
      </c>
      <c r="ACZ195" s="34">
        <v>0.44742845892830302</v>
      </c>
      <c r="ADA195" s="34">
        <v>0.45038507455698901</v>
      </c>
      <c r="ADB195" s="34">
        <v>0.45737021599090605</v>
      </c>
      <c r="ADC195" s="34">
        <v>0.46763383490198401</v>
      </c>
      <c r="ADD195" s="34">
        <v>0.48063606987536095</v>
      </c>
      <c r="ADE195" s="34">
        <v>0.49652777777777801</v>
      </c>
      <c r="ADF195" s="34">
        <v>0.51461703614939092</v>
      </c>
      <c r="ADG195" s="34">
        <v>0.53392576839333605</v>
      </c>
      <c r="ADH195" s="34">
        <v>0.553701183659845</v>
      </c>
      <c r="ADI195" s="34">
        <v>0.573916665581922</v>
      </c>
      <c r="ADJ195" s="34">
        <v>0.59429966352180497</v>
      </c>
      <c r="ADK195" s="34">
        <v>0.61433460787721605</v>
      </c>
      <c r="ADL195" s="34">
        <v>0.63348177425249408</v>
      </c>
      <c r="ADM195" s="34">
        <v>0.65159337724764099</v>
      </c>
      <c r="ADN195" s="34">
        <v>0.66851303071426604</v>
      </c>
      <c r="ADO195" s="34">
        <v>0.68125979404522097</v>
      </c>
      <c r="ADP195" s="34">
        <v>0.68873414503234598</v>
      </c>
      <c r="ADQ195" s="34">
        <v>0.690546413051222</v>
      </c>
      <c r="ADR195" s="34">
        <v>0.68545908842873104</v>
      </c>
      <c r="ADS195" s="34">
        <v>0.67460627359104508</v>
      </c>
      <c r="ADT195" s="34">
        <v>0.65924998908598798</v>
      </c>
      <c r="ADU195" s="34">
        <v>0.64055596196049702</v>
      </c>
      <c r="ADV195" s="34">
        <v>0.61930874288822602</v>
      </c>
      <c r="ADW195" s="34">
        <v>0.59581346599548302</v>
      </c>
      <c r="ADX195" s="34">
        <v>0.57122962962962998</v>
      </c>
      <c r="ADY195" s="34">
        <v>0.54751218642254207</v>
      </c>
      <c r="ADZ195" s="34">
        <v>0.52602241564325702</v>
      </c>
      <c r="AEA195" s="34">
        <v>0.50692711213402897</v>
      </c>
      <c r="AEB195" s="34">
        <v>0.49011087803416203</v>
      </c>
      <c r="AEC195" s="34">
        <v>0.47593365982633801</v>
      </c>
      <c r="AED195" s="34">
        <v>0.464547235196625</v>
      </c>
      <c r="AEE195" s="34">
        <v>0.45571877644782999</v>
      </c>
      <c r="AEF195" s="34">
        <v>0.44962627166183999</v>
      </c>
      <c r="AEG195" s="34">
        <v>0.44705363121689901</v>
      </c>
      <c r="AEH195" s="34">
        <v>0.44673371442545801</v>
      </c>
      <c r="AEI195" s="34">
        <v>0.44655691381534501</v>
      </c>
      <c r="AEJ195" s="34">
        <v>0.45021384346966797</v>
      </c>
      <c r="AEK195" s="34">
        <v>0.45817865519330198</v>
      </c>
      <c r="AEL195" s="34">
        <v>0.46669585339921199</v>
      </c>
      <c r="AEM195" s="34">
        <v>0.47548548658907303</v>
      </c>
      <c r="AEN195" s="34">
        <v>0.48432315727643599</v>
      </c>
      <c r="AEO195" s="34">
        <v>0.49274666154289598</v>
      </c>
      <c r="AEP195" s="34">
        <v>0.50021009082387902</v>
      </c>
      <c r="AEQ195" s="34">
        <v>0.50678112708697098</v>
      </c>
      <c r="AER195" s="34">
        <v>0.51252967554734896</v>
      </c>
      <c r="AES195" s="34">
        <v>0.51738674042354704</v>
      </c>
      <c r="AET195" s="34">
        <v>0.52114075870898202</v>
      </c>
      <c r="AEU195" s="34">
        <v>0.52354424341544903</v>
      </c>
      <c r="AEV195" s="34">
        <v>0.52462943812478502</v>
      </c>
      <c r="AEW195" s="34">
        <v>0.52425373134328401</v>
      </c>
      <c r="AEX195" s="34">
        <v>0.52247309931204799</v>
      </c>
      <c r="AEY195" s="34">
        <v>0.51940543530629402</v>
      </c>
      <c r="AEZ195" s="34">
        <v>0.51511541862941501</v>
      </c>
      <c r="AFA195" s="34">
        <v>0.50974594831362197</v>
      </c>
      <c r="AFB195" s="34">
        <v>0.50361570247933896</v>
      </c>
      <c r="AFC195" s="34">
        <v>0.49697139129624501</v>
      </c>
      <c r="AFD195" s="34">
        <v>0.489986824769434</v>
      </c>
      <c r="AFE195" s="34">
        <v>0.48303184616553901</v>
      </c>
      <c r="AFF195" s="34">
        <v>0.47652640659445999</v>
      </c>
      <c r="AFG195" t="s">
        <v>843</v>
      </c>
      <c r="AFH195" t="s">
        <v>843</v>
      </c>
      <c r="AFI195" s="34"/>
      <c r="AFJ195" s="34"/>
      <c r="AFK195" s="34"/>
      <c r="AFL195" s="34"/>
      <c r="AFM195" s="34"/>
      <c r="AFN195" s="34"/>
      <c r="AFO195" s="34"/>
      <c r="AFP195" s="34"/>
      <c r="AFQ195" s="34"/>
      <c r="AFR195" s="34"/>
      <c r="AFS195" s="34"/>
      <c r="AFT195" s="34"/>
      <c r="AFU195" s="34"/>
      <c r="AFV195" s="34"/>
      <c r="AFW195" s="34"/>
      <c r="AFX195" s="34"/>
      <c r="AFY195" s="34"/>
      <c r="AFZ195" s="34"/>
      <c r="AGA195" s="34"/>
      <c r="AGB195" t="s">
        <v>843</v>
      </c>
      <c r="AGC195" t="s">
        <v>843</v>
      </c>
      <c r="AGD195" t="s">
        <v>843</v>
      </c>
      <c r="AGE195" t="s">
        <v>843</v>
      </c>
      <c r="AGF195" s="34"/>
      <c r="AGG195" t="s">
        <v>843</v>
      </c>
      <c r="AGH195" t="s">
        <v>843</v>
      </c>
      <c r="AGI195" t="s">
        <v>843</v>
      </c>
      <c r="AGJ195" t="s">
        <v>843</v>
      </c>
      <c r="AGK195" t="s">
        <v>843</v>
      </c>
      <c r="AGL195" t="s">
        <v>843</v>
      </c>
      <c r="AGM195" t="s">
        <v>843</v>
      </c>
      <c r="AGN195" t="s">
        <v>843</v>
      </c>
      <c r="AGO195" s="34"/>
      <c r="AGP195" s="34"/>
      <c r="AGQ195" t="s">
        <v>1460</v>
      </c>
      <c r="AGR195" t="s">
        <v>843</v>
      </c>
      <c r="AGS195" s="34"/>
      <c r="AGT195" s="34"/>
      <c r="AGU195" t="s">
        <v>1460</v>
      </c>
      <c r="AGV195" t="s">
        <v>843</v>
      </c>
      <c r="AGW195" s="34"/>
      <c r="AGX195" s="34"/>
      <c r="AGY195" t="s">
        <v>1460</v>
      </c>
      <c r="AGZ195" t="s">
        <v>843</v>
      </c>
      <c r="AHA195" s="34"/>
      <c r="AHB195" s="34"/>
      <c r="AHC195" t="s">
        <v>1460</v>
      </c>
      <c r="AHD195" t="s">
        <v>843</v>
      </c>
      <c r="AHE195" s="34"/>
      <c r="AHF195" s="34"/>
      <c r="AHG195" t="s">
        <v>1460</v>
      </c>
      <c r="AHH195" t="s">
        <v>843</v>
      </c>
      <c r="AHI195" t="s">
        <v>465</v>
      </c>
      <c r="AHJ195" s="34">
        <v>0.20682899653911591</v>
      </c>
      <c r="AHK195" s="34">
        <v>0.21238978207111359</v>
      </c>
      <c r="AHL195" s="34">
        <v>0.20801654458045959</v>
      </c>
      <c r="AHM195" s="34">
        <v>0.21340465545654297</v>
      </c>
      <c r="AHN195" s="34">
        <v>0.21979445219039917</v>
      </c>
      <c r="AHO195" t="s">
        <v>843</v>
      </c>
      <c r="AHP195" s="34"/>
      <c r="AHQ195" s="34"/>
      <c r="AHR195" s="34"/>
      <c r="AHS195" s="34"/>
      <c r="AHT195" s="34"/>
      <c r="AHU195" t="s">
        <v>843</v>
      </c>
      <c r="AHV195" s="34">
        <v>0.22544831037521362</v>
      </c>
      <c r="AHW195" s="34">
        <v>0.22419703006744385</v>
      </c>
      <c r="AHX195" s="34">
        <v>0.22275207936763763</v>
      </c>
      <c r="AHY195" s="34">
        <v>0.22436089813709259</v>
      </c>
      <c r="AHZ195" s="34">
        <v>0.22618228197097778</v>
      </c>
      <c r="AIA195" t="s">
        <v>465</v>
      </c>
      <c r="AIB195" t="s">
        <v>843</v>
      </c>
      <c r="AIC195" s="34">
        <v>0.22531422972679138</v>
      </c>
      <c r="AID195" s="34">
        <v>0.22559827566146851</v>
      </c>
      <c r="AIE195" s="34">
        <v>0.22367745637893677</v>
      </c>
      <c r="AIF195" s="34">
        <v>0.22894996404647827</v>
      </c>
      <c r="AIG195" s="34">
        <v>0.22643586993217468</v>
      </c>
      <c r="AIH195" t="s">
        <v>465</v>
      </c>
      <c r="AII195" t="s">
        <v>843</v>
      </c>
      <c r="AIJ195" s="34">
        <v>0.23393100500106812</v>
      </c>
      <c r="AIK195" s="34">
        <v>0.23397098481655121</v>
      </c>
      <c r="AIL195" s="34">
        <v>0.22857549786567688</v>
      </c>
      <c r="AIM195" s="34">
        <v>0.23364600539207458</v>
      </c>
      <c r="AIN195" s="34">
        <v>0.23812000453472137</v>
      </c>
      <c r="AIO195" t="s">
        <v>465</v>
      </c>
      <c r="AIP195" s="34"/>
      <c r="AIQ195" t="s">
        <v>843</v>
      </c>
      <c r="AIR195" s="34"/>
      <c r="AIS195" s="34"/>
      <c r="AIT195" s="34"/>
      <c r="AIU195" s="34"/>
      <c r="AIV195" s="34"/>
      <c r="AIW195" s="34"/>
      <c r="AIX195" t="s">
        <v>843</v>
      </c>
      <c r="AIY195" s="34"/>
      <c r="AIZ195" s="34"/>
      <c r="AJA195" s="34"/>
      <c r="AJB195" s="34"/>
      <c r="AJC195" s="34"/>
      <c r="AJD195" s="34"/>
      <c r="AJE195" t="s">
        <v>843</v>
      </c>
      <c r="AJF195" s="34"/>
      <c r="AJG195" s="34"/>
      <c r="AJH195" s="34"/>
      <c r="AJI195" s="34"/>
      <c r="AJJ195" s="34"/>
      <c r="AJK195" t="s">
        <v>1460</v>
      </c>
      <c r="AJL195" t="s">
        <v>843</v>
      </c>
      <c r="AJM195" t="s">
        <v>843</v>
      </c>
      <c r="AJN195" s="34">
        <v>5.1500415429472923E-3</v>
      </c>
      <c r="AJO195" s="34">
        <v>5.1500415429472923E-3</v>
      </c>
      <c r="AJP195" s="34">
        <v>-2.3331139236688614E-3</v>
      </c>
      <c r="AJQ195" s="34">
        <v>-2.4471728829666972E-4</v>
      </c>
      <c r="AJR195" s="34">
        <v>9.2579178512096405E-2</v>
      </c>
      <c r="AJS195" t="s">
        <v>832</v>
      </c>
      <c r="AJT195" t="s">
        <v>843</v>
      </c>
      <c r="AJU195" t="s">
        <v>843</v>
      </c>
      <c r="AJV195" t="s">
        <v>843</v>
      </c>
      <c r="AJW195" s="34"/>
      <c r="AJX195" s="34"/>
      <c r="AJY195" s="34"/>
      <c r="AJZ195" s="34"/>
      <c r="AKA195" s="34"/>
      <c r="AKB195" t="s">
        <v>1460</v>
      </c>
      <c r="AKC195" t="s">
        <v>843</v>
      </c>
      <c r="AKD195" t="s">
        <v>843</v>
      </c>
      <c r="AKE195" t="s">
        <v>843</v>
      </c>
      <c r="AKF195" s="34">
        <v>-1.3070713728666306E-2</v>
      </c>
      <c r="AKG195" s="34">
        <v>-1.3070713728666306E-2</v>
      </c>
      <c r="AKH195" s="34">
        <v>-2.4852801114320755E-2</v>
      </c>
      <c r="AKI195" s="34">
        <v>-1.3660413213074207E-2</v>
      </c>
      <c r="AKJ195" s="34">
        <v>7.9985521733760834E-2</v>
      </c>
      <c r="AKK195" t="s">
        <v>832</v>
      </c>
      <c r="AKL195" t="s">
        <v>843</v>
      </c>
      <c r="AKM195" s="34"/>
      <c r="AKN195" t="s">
        <v>1460</v>
      </c>
      <c r="AKO195" t="s">
        <v>843</v>
      </c>
      <c r="AKP195" s="34"/>
      <c r="AKQ195" t="s">
        <v>1460</v>
      </c>
      <c r="AKR195" t="s">
        <v>843</v>
      </c>
      <c r="AKS195" s="34">
        <v>27307.514110492099</v>
      </c>
      <c r="AKT195" t="s">
        <v>832</v>
      </c>
      <c r="AKU195" t="s">
        <v>843</v>
      </c>
      <c r="AKV195" s="34">
        <v>36220.3380075608</v>
      </c>
      <c r="AKW195" t="s">
        <v>832</v>
      </c>
      <c r="AKX195" t="s">
        <v>843</v>
      </c>
      <c r="AKY195" s="34"/>
      <c r="AKZ195" s="34"/>
      <c r="ALA195" s="34"/>
      <c r="ALB195" s="34"/>
      <c r="ALC195" s="34"/>
      <c r="ALD195" t="s">
        <v>1460</v>
      </c>
      <c r="ALE195" t="s">
        <v>843</v>
      </c>
      <c r="ALF195" t="s">
        <v>843</v>
      </c>
      <c r="ALG195" t="s">
        <v>843</v>
      </c>
      <c r="ALH195" s="34"/>
      <c r="ALI195" s="34"/>
      <c r="ALJ195" s="34"/>
      <c r="ALK195" s="34"/>
      <c r="ALL195" s="34">
        <v>0.24950085580348969</v>
      </c>
      <c r="ALM195" t="s">
        <v>465</v>
      </c>
    </row>
    <row r="196" spans="1:1001">
      <c r="A196" t="s">
        <v>512</v>
      </c>
      <c r="B196" t="s">
        <v>143</v>
      </c>
      <c r="C196" t="s">
        <v>377</v>
      </c>
      <c r="D196" s="34">
        <v>4.4042862951755524E-2</v>
      </c>
      <c r="E196" t="s">
        <v>432</v>
      </c>
      <c r="F196" s="34">
        <v>5.1233001053333282E-2</v>
      </c>
      <c r="G196" t="s">
        <v>1464</v>
      </c>
      <c r="H196" s="34">
        <v>5.133352056145668E-2</v>
      </c>
      <c r="I196" t="s">
        <v>1294</v>
      </c>
      <c r="J196" s="34">
        <v>4.776415228843689E-2</v>
      </c>
      <c r="K196" t="s">
        <v>1521</v>
      </c>
      <c r="L196" s="34">
        <v>0.11671815812587738</v>
      </c>
      <c r="M196" t="s">
        <v>432</v>
      </c>
      <c r="N196" s="34">
        <v>0.54256516695022583</v>
      </c>
      <c r="O196" s="34">
        <v>0.66661703586578369</v>
      </c>
      <c r="P196" t="s">
        <v>432</v>
      </c>
      <c r="Q196" s="34">
        <v>0.54256516695022583</v>
      </c>
      <c r="R196" t="s">
        <v>432</v>
      </c>
      <c r="S196" s="34">
        <v>0.39545798301696777</v>
      </c>
      <c r="T196" t="s">
        <v>432</v>
      </c>
      <c r="U196" s="34">
        <v>0.36406499147415161</v>
      </c>
      <c r="V196" t="s">
        <v>432</v>
      </c>
      <c r="W196" t="s">
        <v>843</v>
      </c>
      <c r="X196" t="s">
        <v>1464</v>
      </c>
      <c r="Y196" s="34">
        <v>0.54685127735137939</v>
      </c>
      <c r="Z196" s="34">
        <v>0.64565771818161011</v>
      </c>
      <c r="AA196" t="s">
        <v>1464</v>
      </c>
      <c r="AB196" s="34">
        <v>0.54685127735137939</v>
      </c>
      <c r="AC196" t="s">
        <v>1464</v>
      </c>
      <c r="AD196" s="34">
        <v>0.50635004043579102</v>
      </c>
      <c r="AE196" t="s">
        <v>1464</v>
      </c>
      <c r="AF196" s="34">
        <v>0.46728789806365967</v>
      </c>
      <c r="AG196" t="s">
        <v>1464</v>
      </c>
      <c r="AH196" t="s">
        <v>843</v>
      </c>
      <c r="AI196" t="s">
        <v>1294</v>
      </c>
      <c r="AJ196" s="34">
        <v>0.58493310213088989</v>
      </c>
      <c r="AK196" s="34">
        <v>0.66481208801269531</v>
      </c>
      <c r="AL196" t="s">
        <v>1294</v>
      </c>
      <c r="AM196" s="34">
        <v>0.58493310213088989</v>
      </c>
      <c r="AN196" t="s">
        <v>1294</v>
      </c>
      <c r="AO196" s="34">
        <v>0.51218533515930176</v>
      </c>
      <c r="AP196" t="s">
        <v>1294</v>
      </c>
      <c r="AQ196" s="34">
        <v>0.50672698020935059</v>
      </c>
      <c r="AR196" t="s">
        <v>1294</v>
      </c>
      <c r="AS196" t="s">
        <v>843</v>
      </c>
      <c r="AT196" t="s">
        <v>1521</v>
      </c>
      <c r="AU196" s="34">
        <v>0.5737650990486145</v>
      </c>
      <c r="AV196" s="34">
        <v>0.65385591983795166</v>
      </c>
      <c r="AW196" t="s">
        <v>1521</v>
      </c>
      <c r="AX196" s="34">
        <v>0.5737650990486145</v>
      </c>
      <c r="AY196" t="s">
        <v>1521</v>
      </c>
      <c r="AZ196" s="34">
        <v>0.49028334021568298</v>
      </c>
      <c r="BA196" t="s">
        <v>1521</v>
      </c>
      <c r="BB196" s="34">
        <v>0.49250584840774536</v>
      </c>
      <c r="BC196" t="s">
        <v>1521</v>
      </c>
      <c r="BD196" t="s">
        <v>843</v>
      </c>
      <c r="BE196" s="34">
        <v>0.55798308649256967</v>
      </c>
      <c r="BF196" t="s">
        <v>1594</v>
      </c>
      <c r="BG196" t="s">
        <v>843</v>
      </c>
      <c r="BH196" t="s">
        <v>432</v>
      </c>
      <c r="BI196" s="34">
        <v>2.8137505054473877</v>
      </c>
      <c r="BJ196" t="s">
        <v>819</v>
      </c>
      <c r="BK196" s="34">
        <v>3.4340710639953613</v>
      </c>
      <c r="BL196" t="s">
        <v>1294</v>
      </c>
      <c r="BM196" s="34">
        <v>3.5906176567077637</v>
      </c>
      <c r="BN196" t="s">
        <v>1521</v>
      </c>
      <c r="BO196" s="34">
        <v>5.0765218734741211</v>
      </c>
      <c r="BP196" t="s">
        <v>843</v>
      </c>
      <c r="BQ196" s="34">
        <v>2.0662147998809814</v>
      </c>
      <c r="BR196" t="s">
        <v>830</v>
      </c>
      <c r="BS196" s="34">
        <v>1.5</v>
      </c>
      <c r="BT196" t="s">
        <v>843</v>
      </c>
      <c r="BU196" s="34">
        <v>2.7944207191467285</v>
      </c>
      <c r="BV196" t="s">
        <v>1577</v>
      </c>
      <c r="BW196" t="s">
        <v>843</v>
      </c>
      <c r="BX196" s="34">
        <v>2.3147215843200684</v>
      </c>
      <c r="BY196" t="s">
        <v>924</v>
      </c>
      <c r="BZ196" t="s">
        <v>843</v>
      </c>
      <c r="CA196" t="s">
        <v>432</v>
      </c>
      <c r="CB196" s="34">
        <v>2.0629521459341049E-3</v>
      </c>
      <c r="CC196" s="34">
        <v>4.7445177915506065E-4</v>
      </c>
      <c r="CD196" s="34">
        <v>1.4647190691903234E-3</v>
      </c>
      <c r="CE196" s="34">
        <v>5.2066869102418423E-4</v>
      </c>
      <c r="CF196" s="34">
        <v>5.2063906332477927E-4</v>
      </c>
      <c r="CG196" t="s">
        <v>843</v>
      </c>
      <c r="CH196" t="s">
        <v>819</v>
      </c>
      <c r="CI196" s="34">
        <v>7.5090248137712479E-3</v>
      </c>
      <c r="CJ196" s="34">
        <v>8.9628715068101883E-3</v>
      </c>
      <c r="CK196" s="34">
        <v>7.5312275439500809E-3</v>
      </c>
      <c r="CL196" s="34">
        <v>6.8576671183109283E-3</v>
      </c>
      <c r="CM196" s="34">
        <v>6.9838594645261765E-3</v>
      </c>
      <c r="CN196" t="s">
        <v>843</v>
      </c>
      <c r="CO196" t="s">
        <v>1294</v>
      </c>
      <c r="CP196" s="34">
        <v>7.9626953229308128E-3</v>
      </c>
      <c r="CQ196" s="34">
        <v>8.3512561395764351E-3</v>
      </c>
      <c r="CR196" s="34">
        <v>6.8905041553080082E-3</v>
      </c>
      <c r="CS196" s="34">
        <v>7.0379055105149746E-3</v>
      </c>
      <c r="CT196" s="34">
        <v>7.146061398088932E-3</v>
      </c>
      <c r="CU196" t="s">
        <v>843</v>
      </c>
      <c r="CV196" t="s">
        <v>1521</v>
      </c>
      <c r="CW196" s="34">
        <v>8.5087670013308525E-3</v>
      </c>
      <c r="CX196" s="34">
        <v>7.4029695242643356E-3</v>
      </c>
      <c r="CY196" s="34">
        <v>7.0020603016018867E-3</v>
      </c>
      <c r="CZ196" s="34">
        <v>7.1464539505541325E-3</v>
      </c>
      <c r="DA196" s="34">
        <v>7.2562443092465401E-3</v>
      </c>
      <c r="DB196" t="s">
        <v>843</v>
      </c>
      <c r="DC196" s="34">
        <v>11.26338005065918</v>
      </c>
      <c r="DD196" s="34">
        <v>11.494812965393066</v>
      </c>
      <c r="DE196" s="34">
        <v>12.364382743835449</v>
      </c>
      <c r="DF196" s="34">
        <v>12.967676162719727</v>
      </c>
      <c r="DG196" s="34">
        <v>13.471916198730469</v>
      </c>
      <c r="DH196" t="s">
        <v>1464</v>
      </c>
      <c r="DI196" t="s">
        <v>843</v>
      </c>
      <c r="DJ196" s="34">
        <v>11.442815780639648</v>
      </c>
      <c r="DK196" s="34">
        <v>11.942596435546875</v>
      </c>
      <c r="DL196" s="34">
        <v>12.771475791931152</v>
      </c>
      <c r="DM196" s="34">
        <v>13.267292976379395</v>
      </c>
      <c r="DN196" s="34">
        <v>13.784785270690918</v>
      </c>
      <c r="DO196" t="s">
        <v>1294</v>
      </c>
      <c r="DP196" t="s">
        <v>843</v>
      </c>
      <c r="DQ196" s="34">
        <v>13.997390747070313</v>
      </c>
      <c r="DR196" t="s">
        <v>1521</v>
      </c>
      <c r="DS196" t="s">
        <v>843</v>
      </c>
      <c r="DT196" t="s">
        <v>843</v>
      </c>
      <c r="DU196" s="34">
        <v>12.7</v>
      </c>
      <c r="DV196" t="s">
        <v>1461</v>
      </c>
      <c r="DW196" t="s">
        <v>843</v>
      </c>
      <c r="DX196" t="s">
        <v>843</v>
      </c>
      <c r="DY196" t="s">
        <v>432</v>
      </c>
      <c r="DZ196" s="34">
        <v>1.0820475406944752E-2</v>
      </c>
      <c r="EA196" s="34">
        <v>2.6870990172028542E-2</v>
      </c>
      <c r="EB196" s="34">
        <v>2.8653515502810478E-2</v>
      </c>
      <c r="EC196" s="34">
        <v>2.5544116273522377E-2</v>
      </c>
      <c r="ED196" s="34">
        <v>3.6347802728414536E-2</v>
      </c>
      <c r="EE196" t="s">
        <v>843</v>
      </c>
      <c r="EF196" t="s">
        <v>819</v>
      </c>
      <c r="EG196" s="34">
        <v>2.1799804642796516E-2</v>
      </c>
      <c r="EH196" s="34">
        <v>2.0057564601302147E-2</v>
      </c>
      <c r="EI196" s="34">
        <v>1.658334955573082E-2</v>
      </c>
      <c r="EJ196" s="34">
        <v>1.3277815654873848E-2</v>
      </c>
      <c r="EK196" s="34">
        <v>7.717616856098175E-3</v>
      </c>
      <c r="EL196" t="s">
        <v>843</v>
      </c>
      <c r="EM196" t="s">
        <v>1294</v>
      </c>
      <c r="EN196" s="34">
        <v>1.8594712018966675E-2</v>
      </c>
      <c r="EO196" s="34">
        <v>1.8432999029755592E-2</v>
      </c>
      <c r="EP196" s="34">
        <v>7.1139242500066757E-3</v>
      </c>
      <c r="EQ196" s="34">
        <v>1.0832951404154301E-2</v>
      </c>
      <c r="ER196" s="34">
        <v>7.5013483874499798E-3</v>
      </c>
      <c r="ES196" t="s">
        <v>843</v>
      </c>
      <c r="ET196" t="s">
        <v>1521</v>
      </c>
      <c r="EU196" s="34">
        <v>2.0227396860718727E-2</v>
      </c>
      <c r="EV196" s="34">
        <v>1.6760800033807755E-2</v>
      </c>
      <c r="EW196" s="34">
        <v>1.3415359891951084E-2</v>
      </c>
      <c r="EX196" s="34">
        <v>1.1195868253707886E-2</v>
      </c>
      <c r="EY196" s="34">
        <v>4.83663659542799E-3</v>
      </c>
      <c r="EZ196" t="s">
        <v>843</v>
      </c>
      <c r="FA196" t="s">
        <v>1594</v>
      </c>
      <c r="FB196" s="34">
        <v>1.2563594616949558E-2</v>
      </c>
      <c r="FC196" s="34">
        <v>5.9847473166882992E-3</v>
      </c>
      <c r="FD196" s="34">
        <v>4.9558598548173904E-3</v>
      </c>
      <c r="FE196" s="34">
        <v>6.1194170266389847E-3</v>
      </c>
      <c r="FF196" s="34">
        <v>1.300750020891428E-2</v>
      </c>
      <c r="FG196" t="s">
        <v>843</v>
      </c>
      <c r="FH196" s="34">
        <v>1.6383344307541847E-2</v>
      </c>
      <c r="FI196" s="34">
        <v>6.6898651421070099E-3</v>
      </c>
      <c r="FJ196" s="34">
        <v>2.1331431344151497E-3</v>
      </c>
      <c r="FK196" s="34">
        <v>4.0241441456601024E-4</v>
      </c>
      <c r="FL196" s="34">
        <v>2.5446666404604912E-2</v>
      </c>
      <c r="FM196" t="s">
        <v>843</v>
      </c>
      <c r="FN196" t="s">
        <v>843</v>
      </c>
      <c r="FO196" s="34">
        <v>0.75092999999999999</v>
      </c>
      <c r="FP196" t="s">
        <v>1462</v>
      </c>
      <c r="FQ196" t="s">
        <v>843</v>
      </c>
      <c r="FR196" t="s">
        <v>843</v>
      </c>
      <c r="FS196" s="34">
        <v>0.78861000000000003</v>
      </c>
      <c r="FT196" t="s">
        <v>1462</v>
      </c>
      <c r="FU196" t="s">
        <v>843</v>
      </c>
      <c r="FV196" t="s">
        <v>843</v>
      </c>
      <c r="FW196" s="34">
        <v>0.71245000000000003</v>
      </c>
      <c r="FX196" t="s">
        <v>1462</v>
      </c>
      <c r="FY196" t="s">
        <v>843</v>
      </c>
      <c r="FZ196" s="34">
        <v>-3.1756874173879623E-2</v>
      </c>
      <c r="GA196" s="34">
        <v>-2.8478050604462624E-2</v>
      </c>
      <c r="GB196" s="34">
        <v>-1.3433970510959625E-2</v>
      </c>
      <c r="GC196" s="34">
        <v>-1.5571199357509613E-2</v>
      </c>
      <c r="GD196" s="34">
        <v>-5.215031560510397E-3</v>
      </c>
      <c r="GE196" t="s">
        <v>830</v>
      </c>
      <c r="GF196" t="s">
        <v>843</v>
      </c>
      <c r="GG196" s="34">
        <v>-3.5195823758840561E-2</v>
      </c>
      <c r="GH196" s="34">
        <v>-3.2418381422758102E-2</v>
      </c>
      <c r="GI196" s="34">
        <v>-1.7816120758652687E-2</v>
      </c>
      <c r="GJ196" s="34">
        <v>-2.4447346106171608E-2</v>
      </c>
      <c r="GK196" s="34">
        <v>-3.3411774784326553E-2</v>
      </c>
      <c r="GL196" t="s">
        <v>832</v>
      </c>
      <c r="GM196" t="s">
        <v>843</v>
      </c>
      <c r="GN196" s="34"/>
      <c r="GO196" t="s">
        <v>1460</v>
      </c>
      <c r="GP196" t="s">
        <v>843</v>
      </c>
      <c r="GQ196" t="s">
        <v>843</v>
      </c>
      <c r="GR196" s="34">
        <v>4.2968440800905228E-2</v>
      </c>
      <c r="GS196" s="34">
        <v>3.4945119172334671E-2</v>
      </c>
      <c r="GT196" s="34">
        <v>2.5969119742512703E-2</v>
      </c>
      <c r="GU196" s="34">
        <v>3.1355883926153183E-2</v>
      </c>
      <c r="GV196" s="34">
        <v>2.1566646173596382E-2</v>
      </c>
      <c r="GW196" t="s">
        <v>832</v>
      </c>
      <c r="GX196" t="s">
        <v>843</v>
      </c>
      <c r="GY196" t="s">
        <v>843</v>
      </c>
      <c r="GZ196" t="s">
        <v>843</v>
      </c>
      <c r="HA196" t="s">
        <v>843</v>
      </c>
      <c r="HB196" t="s">
        <v>843</v>
      </c>
      <c r="HC196" t="s">
        <v>843</v>
      </c>
      <c r="HD196" t="s">
        <v>843</v>
      </c>
      <c r="HE196" t="s">
        <v>843</v>
      </c>
      <c r="HF196" t="s">
        <v>843</v>
      </c>
      <c r="HG196" t="s">
        <v>843</v>
      </c>
      <c r="HH196" s="34">
        <v>5376690</v>
      </c>
      <c r="HI196" s="34">
        <v>5376456</v>
      </c>
      <c r="HJ196" s="34">
        <v>5375206</v>
      </c>
      <c r="HK196" s="34">
        <v>5374376</v>
      </c>
      <c r="HL196" s="34">
        <v>5374931</v>
      </c>
      <c r="HM196" s="34">
        <v>5376242</v>
      </c>
      <c r="HN196" s="34">
        <v>5377235</v>
      </c>
      <c r="HO196" s="34">
        <v>5378382</v>
      </c>
      <c r="HP196" s="34">
        <v>5381636</v>
      </c>
      <c r="HQ196" s="34">
        <v>5388926</v>
      </c>
      <c r="HR196" s="34">
        <v>5396424</v>
      </c>
      <c r="HS196" s="34">
        <v>5402680</v>
      </c>
      <c r="HT196" s="34">
        <v>5409283</v>
      </c>
      <c r="HU196" s="34">
        <v>5414739</v>
      </c>
      <c r="HV196" s="34">
        <v>5419569</v>
      </c>
      <c r="HW196" s="34">
        <v>5424444</v>
      </c>
      <c r="HX196" s="34">
        <v>5431203</v>
      </c>
      <c r="HY196" s="34">
        <v>5439417</v>
      </c>
      <c r="HZ196" s="34">
        <v>5446745</v>
      </c>
      <c r="IA196" s="34">
        <v>5453924</v>
      </c>
      <c r="IB196" s="34">
        <v>5456681</v>
      </c>
      <c r="IC196" s="34">
        <v>5447622</v>
      </c>
      <c r="ID196" s="34">
        <v>5643453</v>
      </c>
      <c r="IE196" s="34">
        <v>5795199</v>
      </c>
      <c r="IF196" s="34">
        <v>5702832</v>
      </c>
      <c r="IG196" s="34">
        <v>5635034</v>
      </c>
      <c r="IH196" s="34">
        <v>5595797</v>
      </c>
      <c r="II196" s="34">
        <v>5578672</v>
      </c>
      <c r="IJ196" s="34">
        <v>5570123</v>
      </c>
      <c r="IK196" s="34">
        <v>5563418</v>
      </c>
      <c r="IL196" s="34">
        <v>5555114</v>
      </c>
      <c r="IM196" s="34">
        <v>5545269</v>
      </c>
      <c r="IN196" s="34">
        <v>5533949</v>
      </c>
      <c r="IO196" s="34">
        <v>5521189</v>
      </c>
      <c r="IP196" s="34">
        <v>5507060</v>
      </c>
      <c r="IQ196" s="34">
        <v>5491597</v>
      </c>
      <c r="IR196" s="34">
        <v>5475035</v>
      </c>
      <c r="IS196" s="34">
        <v>5457575</v>
      </c>
      <c r="IT196" s="34">
        <v>5439248</v>
      </c>
      <c r="IU196" s="34">
        <v>5420159</v>
      </c>
      <c r="IV196" s="34">
        <v>5400488</v>
      </c>
      <c r="IW196" s="34">
        <v>5380279</v>
      </c>
      <c r="IX196" s="34">
        <v>5359631</v>
      </c>
      <c r="IY196" s="34">
        <v>5338769</v>
      </c>
      <c r="IZ196" s="34">
        <v>5317613</v>
      </c>
      <c r="JA196" s="34">
        <v>5296171</v>
      </c>
      <c r="JB196" s="34">
        <v>5274528</v>
      </c>
      <c r="JC196" s="34">
        <v>5252775</v>
      </c>
      <c r="JD196" s="34">
        <v>5230974</v>
      </c>
      <c r="JE196" s="34">
        <v>5209078</v>
      </c>
      <c r="JF196" s="34">
        <v>5186967</v>
      </c>
      <c r="JG196" s="34">
        <v>5164583</v>
      </c>
      <c r="JH196" s="34">
        <v>5141926</v>
      </c>
      <c r="JI196" s="34">
        <v>5118878</v>
      </c>
      <c r="JJ196" s="34">
        <v>5095323</v>
      </c>
      <c r="JK196" s="34">
        <v>5071137</v>
      </c>
      <c r="JL196" s="34">
        <v>5046276</v>
      </c>
      <c r="JM196" s="34">
        <v>5020742</v>
      </c>
      <c r="JN196" s="34">
        <v>4994511</v>
      </c>
      <c r="JO196" s="34">
        <v>4967454</v>
      </c>
      <c r="JP196" s="34">
        <v>4939534</v>
      </c>
      <c r="JQ196" s="34">
        <v>4910757</v>
      </c>
      <c r="JR196" s="34">
        <v>4881123</v>
      </c>
      <c r="JS196" s="34">
        <v>4850678</v>
      </c>
      <c r="JT196" s="34">
        <v>4819485</v>
      </c>
      <c r="JU196" s="34">
        <v>4787574</v>
      </c>
      <c r="JV196" s="34">
        <v>4755050</v>
      </c>
      <c r="JW196" s="34">
        <v>4722022</v>
      </c>
      <c r="JX196" s="34">
        <v>4688561</v>
      </c>
      <c r="JY196" s="34">
        <v>4654861</v>
      </c>
      <c r="JZ196" s="34">
        <v>4620968</v>
      </c>
      <c r="KA196" s="34">
        <v>4586965</v>
      </c>
      <c r="KB196" s="34">
        <v>4553169</v>
      </c>
      <c r="KC196" s="34">
        <v>4519713</v>
      </c>
      <c r="KD196" s="34">
        <v>4486591</v>
      </c>
      <c r="KE196" s="34">
        <v>4453916</v>
      </c>
      <c r="KF196" s="34">
        <v>4421798</v>
      </c>
      <c r="KG196" s="34">
        <v>4390284</v>
      </c>
      <c r="KH196" s="34">
        <v>4359354</v>
      </c>
      <c r="KI196" s="34">
        <v>4329176</v>
      </c>
      <c r="KJ196" s="34">
        <v>4299865</v>
      </c>
      <c r="KK196" s="34">
        <v>4271238</v>
      </c>
      <c r="KL196" s="34">
        <v>4243381</v>
      </c>
      <c r="KM196" s="34">
        <v>4216408</v>
      </c>
      <c r="KN196" s="34">
        <v>4190225.0000000005</v>
      </c>
      <c r="KO196" s="34">
        <v>4164863.9999999995</v>
      </c>
      <c r="KP196" s="34">
        <v>4140301.9999999995</v>
      </c>
      <c r="KQ196" s="34">
        <v>4116551.9999999995</v>
      </c>
      <c r="KR196" s="34">
        <v>4093515</v>
      </c>
      <c r="KS196" s="34">
        <v>4071041</v>
      </c>
      <c r="KT196" s="34">
        <v>4049216</v>
      </c>
      <c r="KU196" s="34">
        <v>4027997</v>
      </c>
      <c r="KV196" s="34">
        <v>4007273</v>
      </c>
      <c r="KW196" s="34">
        <v>3987099</v>
      </c>
      <c r="KX196" s="34">
        <v>3967410</v>
      </c>
      <c r="KY196" s="34">
        <v>3948056</v>
      </c>
      <c r="KZ196" s="34">
        <v>3928941</v>
      </c>
      <c r="LA196" s="34">
        <v>3910034</v>
      </c>
      <c r="LB196" s="34">
        <v>3891328</v>
      </c>
      <c r="LC196" s="34">
        <v>3872798</v>
      </c>
      <c r="LD196" s="34">
        <v>3854319</v>
      </c>
      <c r="LE196" t="s">
        <v>843</v>
      </c>
      <c r="LF196" t="s">
        <v>843</v>
      </c>
      <c r="LG196" t="s">
        <v>843</v>
      </c>
      <c r="LH196" s="34">
        <v>3.8506934652104974E-4</v>
      </c>
      <c r="LI196" s="34">
        <v>-4.3522148189367726E-5</v>
      </c>
      <c r="LJ196" s="34">
        <v>-2.3252218670677394E-4</v>
      </c>
      <c r="LK196" s="34">
        <v>-1.5442460426129401E-4</v>
      </c>
      <c r="LL196" s="34">
        <v>1.0326247138436884E-4</v>
      </c>
      <c r="LM196" s="34">
        <v>2.4388036399614066E-4</v>
      </c>
      <c r="LN196" s="34">
        <v>1.846844534156844E-4</v>
      </c>
      <c r="LO196" s="34">
        <v>2.1328389993868768E-4</v>
      </c>
      <c r="LP196" s="34">
        <v>6.0483173001557589E-4</v>
      </c>
      <c r="LQ196" s="34">
        <v>1.3536900514736772E-3</v>
      </c>
      <c r="LR196" s="34">
        <v>1.3904047664254904E-3</v>
      </c>
      <c r="LS196" s="34">
        <v>1.1586147593334317E-3</v>
      </c>
      <c r="LT196" s="34">
        <v>1.2214250164106488E-3</v>
      </c>
      <c r="LU196" s="34">
        <v>1.0081281652674079E-3</v>
      </c>
      <c r="LV196" s="34">
        <v>8.9161214418709278E-4</v>
      </c>
      <c r="LW196" s="34">
        <v>8.9911371469497681E-4</v>
      </c>
      <c r="LX196" s="34">
        <v>1.2452506925910711E-3</v>
      </c>
      <c r="LY196" s="34">
        <v>1.5112296678125858E-3</v>
      </c>
      <c r="LZ196" s="34">
        <v>1.3462965143844485E-3</v>
      </c>
      <c r="MA196" s="34">
        <v>1.3171670725569129E-3</v>
      </c>
      <c r="MB196" s="34">
        <v>5.0537986680865288E-4</v>
      </c>
      <c r="MC196" s="34">
        <v>-1.6615462955087423E-3</v>
      </c>
      <c r="MD196" s="34">
        <v>3.5316929221153259E-2</v>
      </c>
      <c r="ME196" s="34">
        <v>2.6533704251050949E-2</v>
      </c>
      <c r="MF196" s="34">
        <v>-1.6066921874880791E-2</v>
      </c>
      <c r="MG196" s="34">
        <v>-1.1959712021052837E-2</v>
      </c>
      <c r="MH196" s="34">
        <v>-6.9874008186161518E-3</v>
      </c>
      <c r="MI196" s="34">
        <v>-3.0650249682366848E-3</v>
      </c>
      <c r="MJ196" s="34">
        <v>-1.5336190117523074E-3</v>
      </c>
      <c r="MK196" s="34">
        <v>-1.2044686591252685E-3</v>
      </c>
      <c r="ML196" s="34">
        <v>-1.4937226660549641E-3</v>
      </c>
      <c r="MM196" s="34">
        <v>-1.7738131573423743E-3</v>
      </c>
      <c r="MN196" s="34">
        <v>-2.0434663165360689E-3</v>
      </c>
      <c r="MO196" s="34">
        <v>-2.3084299173206091E-3</v>
      </c>
      <c r="MP196" s="34">
        <v>-2.5623301044106483E-3</v>
      </c>
      <c r="MQ196" s="34">
        <v>-2.8117997571825981E-3</v>
      </c>
      <c r="MR196" s="34">
        <v>-3.0204374343156815E-3</v>
      </c>
      <c r="MS196" s="34">
        <v>-3.1941165216267109E-3</v>
      </c>
      <c r="MT196" s="34">
        <v>-3.3637359738349915E-3</v>
      </c>
      <c r="MU196" s="34">
        <v>-3.5156651865690947E-3</v>
      </c>
      <c r="MV196" s="34">
        <v>-3.635830944404006E-3</v>
      </c>
      <c r="MW196" s="34">
        <v>-3.7490883842110634E-3</v>
      </c>
      <c r="MX196" s="34">
        <v>-3.8451021537184715E-3</v>
      </c>
      <c r="MY196" s="34">
        <v>-3.9000273682177067E-3</v>
      </c>
      <c r="MZ196" s="34">
        <v>-3.9705834351480007E-3</v>
      </c>
      <c r="NA196" s="34">
        <v>-4.0404116734862328E-3</v>
      </c>
      <c r="NB196" s="34">
        <v>-4.0949098765850067E-3</v>
      </c>
      <c r="NC196" s="34">
        <v>-4.1326885111629963E-3</v>
      </c>
      <c r="ND196" s="34">
        <v>-4.159014206379652E-3</v>
      </c>
      <c r="NE196" s="34">
        <v>-4.1946214623749256E-3</v>
      </c>
      <c r="NF196" s="34">
        <v>-4.2537394911050797E-3</v>
      </c>
      <c r="NG196" s="34">
        <v>-4.324769601225853E-3</v>
      </c>
      <c r="NH196" s="34">
        <v>-4.3966462835669518E-3</v>
      </c>
      <c r="NI196" s="34">
        <v>-4.4924430549144745E-3</v>
      </c>
      <c r="NJ196" s="34">
        <v>-4.6122143976390362E-3</v>
      </c>
      <c r="NK196" s="34">
        <v>-4.7580073587596416E-3</v>
      </c>
      <c r="NL196" s="34">
        <v>-4.914507269859314E-3</v>
      </c>
      <c r="NM196" s="34">
        <v>-5.0728139467537403E-3</v>
      </c>
      <c r="NN196" s="34">
        <v>-5.2382219582796097E-3</v>
      </c>
      <c r="NO196" s="34">
        <v>-5.432074423879385E-3</v>
      </c>
      <c r="NP196" s="34">
        <v>-5.6364405900239944E-3</v>
      </c>
      <c r="NQ196" s="34">
        <v>-5.8428896591067314E-3</v>
      </c>
      <c r="NR196" s="34">
        <v>-6.0527888126671314E-3</v>
      </c>
      <c r="NS196" s="34">
        <v>-6.2568271532654762E-3</v>
      </c>
      <c r="NT196" s="34">
        <v>-6.4514130353927612E-3</v>
      </c>
      <c r="NU196" s="34">
        <v>-6.6432645544409752E-3</v>
      </c>
      <c r="NV196" s="34">
        <v>-6.8165999837219715E-3</v>
      </c>
      <c r="NW196" s="34">
        <v>-6.9701136089861393E-3</v>
      </c>
      <c r="NX196" s="34">
        <v>-7.1113854646682739E-3</v>
      </c>
      <c r="NY196" s="34">
        <v>-7.2136623784899712E-3</v>
      </c>
      <c r="NZ196" s="34">
        <v>-7.3078428395092487E-3</v>
      </c>
      <c r="OA196" s="34">
        <v>-7.3856217786669731E-3</v>
      </c>
      <c r="OB196" s="34">
        <v>-7.3951114900410175E-3</v>
      </c>
      <c r="OC196" s="34">
        <v>-7.3749776929616928E-3</v>
      </c>
      <c r="OD196" s="34">
        <v>-7.3553258553147316E-3</v>
      </c>
      <c r="OE196" s="34">
        <v>-7.3094614781439304E-3</v>
      </c>
      <c r="OF196" s="34">
        <v>-7.2373086586594582E-3</v>
      </c>
      <c r="OG196" s="34">
        <v>-7.1524833329021931E-3</v>
      </c>
      <c r="OH196" s="34">
        <v>-7.0700361393392086E-3</v>
      </c>
      <c r="OI196" s="34">
        <v>-6.9466577842831612E-3</v>
      </c>
      <c r="OJ196" s="34">
        <v>-6.7935967817902565E-3</v>
      </c>
      <c r="OK196" s="34">
        <v>-6.6799120977520943E-3</v>
      </c>
      <c r="OL196" s="34">
        <v>-6.5433578565716743E-3</v>
      </c>
      <c r="OM196" s="34">
        <v>-6.3767763786017895E-3</v>
      </c>
      <c r="ON196" s="34">
        <v>-6.2291491776704788E-3</v>
      </c>
      <c r="OO196" s="34">
        <v>-6.0708099044859409E-3</v>
      </c>
      <c r="OP196" s="34">
        <v>-5.9148902073502541E-3</v>
      </c>
      <c r="OQ196" s="34">
        <v>-5.7528121396899223E-3</v>
      </c>
      <c r="OR196" s="34">
        <v>-5.611905362457037E-3</v>
      </c>
      <c r="OS196" s="34">
        <v>-5.5052735842764378E-3</v>
      </c>
      <c r="OT196" s="34">
        <v>-5.3754583932459354E-3</v>
      </c>
      <c r="OU196" s="34">
        <v>-5.2540521137416363E-3</v>
      </c>
      <c r="OV196" s="34">
        <v>-5.1582697778940201E-3</v>
      </c>
      <c r="OW196" s="34">
        <v>-5.0470614805817604E-3</v>
      </c>
      <c r="OX196" s="34">
        <v>-4.9504097551107407E-3</v>
      </c>
      <c r="OY196" s="34">
        <v>-4.8901829868555069E-3</v>
      </c>
      <c r="OZ196" s="34">
        <v>-4.8533817753195763E-3</v>
      </c>
      <c r="PA196" s="34">
        <v>-4.8238541930913925E-3</v>
      </c>
      <c r="PB196" s="34">
        <v>-4.7955820336937904E-3</v>
      </c>
      <c r="PC196" s="34">
        <v>-4.7732442617416382E-3</v>
      </c>
      <c r="PD196" s="34">
        <v>-4.7829053364694118E-3</v>
      </c>
      <c r="PE196" t="s">
        <v>1300</v>
      </c>
      <c r="PF196" t="s">
        <v>843</v>
      </c>
      <c r="PG196" t="s">
        <v>843</v>
      </c>
      <c r="PH196" t="s">
        <v>843</v>
      </c>
      <c r="PI196" t="s">
        <v>843</v>
      </c>
      <c r="PJ196" t="s">
        <v>1300</v>
      </c>
      <c r="PK196" s="34">
        <v>0.48584482073783875</v>
      </c>
      <c r="PL196" s="34">
        <v>0.48574322462081909</v>
      </c>
      <c r="PM196" s="34">
        <v>0.48577263951301575</v>
      </c>
      <c r="PN196" s="34">
        <v>0.48579499125480652</v>
      </c>
      <c r="PO196" s="34">
        <v>0.48586836457252502</v>
      </c>
      <c r="PP196" s="34">
        <v>0.48597106337547302</v>
      </c>
      <c r="PQ196" s="34">
        <v>0.48605760931968689</v>
      </c>
      <c r="PR196" s="34">
        <v>0.48614713549613953</v>
      </c>
      <c r="PS196" s="34">
        <v>0.48623707890510559</v>
      </c>
      <c r="PT196" s="34">
        <v>0.4863954484462738</v>
      </c>
      <c r="PU196" s="34">
        <v>0.48658594489097595</v>
      </c>
      <c r="PV196" s="34">
        <v>0.48677563667297363</v>
      </c>
      <c r="PW196" s="34">
        <v>0.48699116706848145</v>
      </c>
      <c r="PX196" s="34">
        <v>0.48715218901634216</v>
      </c>
      <c r="PY196" s="34">
        <v>0.48727822303771973</v>
      </c>
      <c r="PZ196" s="34">
        <v>0.48747372627258301</v>
      </c>
      <c r="QA196" s="34">
        <v>0.48771810531616211</v>
      </c>
      <c r="QB196" s="34">
        <v>0.48793095350265503</v>
      </c>
      <c r="QC196" s="34">
        <v>0.48812732100486755</v>
      </c>
      <c r="QD196" s="34">
        <v>0.4882836639881134</v>
      </c>
      <c r="QE196" s="34">
        <v>0.48833182454109192</v>
      </c>
      <c r="QF196" s="34">
        <v>0.48826533555984497</v>
      </c>
      <c r="QG196" s="34">
        <v>0.48862656950950623</v>
      </c>
      <c r="QH196" s="34">
        <v>0.48891279101371765</v>
      </c>
      <c r="QI196" s="34">
        <v>0.48873138427734375</v>
      </c>
      <c r="QJ196" s="34">
        <v>0.48859298229217529</v>
      </c>
      <c r="QK196" s="34">
        <v>0.48851129412651062</v>
      </c>
      <c r="QL196" s="34">
        <v>0.48847627639770508</v>
      </c>
      <c r="QM196" s="34">
        <v>0.48846155405044556</v>
      </c>
      <c r="QN196" s="34">
        <v>0.48845493793487549</v>
      </c>
      <c r="QO196" s="34">
        <v>0.48844939470291138</v>
      </c>
      <c r="QP196" s="34">
        <v>0.48844790458679199</v>
      </c>
      <c r="QQ196" s="34">
        <v>0.48845353722572327</v>
      </c>
      <c r="QR196" s="34">
        <v>0.48846778273582458</v>
      </c>
      <c r="QS196" s="34">
        <v>0.4884907603263855</v>
      </c>
      <c r="QT196" s="34">
        <v>0.48852509260177612</v>
      </c>
      <c r="QU196" s="34">
        <v>0.48857113718986511</v>
      </c>
      <c r="QV196" s="34">
        <v>0.48862984776496887</v>
      </c>
      <c r="QW196" s="34">
        <v>0.4887048602104187</v>
      </c>
      <c r="QX196" s="34">
        <v>0.48879674077033997</v>
      </c>
      <c r="QY196" s="34">
        <v>0.4889032244682312</v>
      </c>
      <c r="QZ196" s="34">
        <v>0.48902389407157898</v>
      </c>
      <c r="RA196" s="34">
        <v>0.48915868997573853</v>
      </c>
      <c r="RB196" s="34">
        <v>0.48930343985557556</v>
      </c>
      <c r="RC196" s="34">
        <v>0.48945608735084534</v>
      </c>
      <c r="RD196" s="34">
        <v>0.48961484432220459</v>
      </c>
      <c r="RE196" s="34">
        <v>0.48977747559547424</v>
      </c>
      <c r="RF196" s="34">
        <v>0.4899427592754364</v>
      </c>
      <c r="RG196" s="34">
        <v>0.4901062548160553</v>
      </c>
      <c r="RH196" s="34">
        <v>0.49026507139205933</v>
      </c>
      <c r="RI196" s="34">
        <v>0.49041762948036194</v>
      </c>
      <c r="RJ196" s="34">
        <v>0.4905606210231781</v>
      </c>
      <c r="RK196" s="34">
        <v>0.49069413542747498</v>
      </c>
      <c r="RL196" s="34">
        <v>0.49081850051879883</v>
      </c>
      <c r="RM196" s="34">
        <v>0.4909311830997467</v>
      </c>
      <c r="RN196" s="34">
        <v>0.49103286862373352</v>
      </c>
      <c r="RO196" s="34">
        <v>0.49112653732299805</v>
      </c>
      <c r="RP196" s="34">
        <v>0.49121284484863281</v>
      </c>
      <c r="RQ196" s="34">
        <v>0.49129173159599304</v>
      </c>
      <c r="RR196" s="34">
        <v>0.49136519432067871</v>
      </c>
      <c r="RS196" s="34">
        <v>0.49143481254577637</v>
      </c>
      <c r="RT196" s="34">
        <v>0.49150407314300537</v>
      </c>
      <c r="RU196" s="34">
        <v>0.4915737509727478</v>
      </c>
      <c r="RV196" s="34">
        <v>0.49164322018623352</v>
      </c>
      <c r="RW196" s="34">
        <v>0.49171644449234009</v>
      </c>
      <c r="RX196" s="34">
        <v>0.49179583787918091</v>
      </c>
      <c r="RY196" s="34">
        <v>0.49188461899757385</v>
      </c>
      <c r="RZ196" s="34">
        <v>0.49198415875434875</v>
      </c>
      <c r="SA196" s="34">
        <v>0.49209129810333252</v>
      </c>
      <c r="SB196" s="34">
        <v>0.49221104383468628</v>
      </c>
      <c r="SC196" s="34">
        <v>0.49234446883201599</v>
      </c>
      <c r="SD196" s="34">
        <v>0.49248948693275452</v>
      </c>
      <c r="SE196" s="34">
        <v>0.49264392256736755</v>
      </c>
      <c r="SF196" s="34">
        <v>0.49280783534049988</v>
      </c>
      <c r="SG196" s="34">
        <v>0.49298298358917236</v>
      </c>
      <c r="SH196" s="34">
        <v>0.49316781759262085</v>
      </c>
      <c r="SI196" s="34">
        <v>0.4933626651763916</v>
      </c>
      <c r="SJ196" s="34">
        <v>0.49356579780578613</v>
      </c>
      <c r="SK196" s="34">
        <v>0.49377477169036865</v>
      </c>
      <c r="SL196" s="34">
        <v>0.49398961663246155</v>
      </c>
      <c r="SM196" s="34">
        <v>0.49421015381813049</v>
      </c>
      <c r="SN196" s="34">
        <v>0.49443018436431885</v>
      </c>
      <c r="SO196" s="34">
        <v>0.49464872479438782</v>
      </c>
      <c r="SP196" s="34">
        <v>0.49486768245697021</v>
      </c>
      <c r="SQ196" s="34">
        <v>0.49508202075958252</v>
      </c>
      <c r="SR196" s="34">
        <v>0.49528965353965759</v>
      </c>
      <c r="SS196" s="34">
        <v>0.495491623878479</v>
      </c>
      <c r="ST196" s="34">
        <v>0.49568644165992737</v>
      </c>
      <c r="SU196" s="34">
        <v>0.4958721399307251</v>
      </c>
      <c r="SV196" s="34">
        <v>0.49604389071464539</v>
      </c>
      <c r="SW196" s="34">
        <v>0.49619999527931213</v>
      </c>
      <c r="SX196" s="34">
        <v>0.49633851647377014</v>
      </c>
      <c r="SY196" s="34">
        <v>0.49646255373954773</v>
      </c>
      <c r="SZ196" s="34">
        <v>0.49657332897186279</v>
      </c>
      <c r="TA196" s="34">
        <v>0.49666860699653625</v>
      </c>
      <c r="TB196" s="34">
        <v>0.49674549698829651</v>
      </c>
      <c r="TC196" s="34">
        <v>0.49680513143539429</v>
      </c>
      <c r="TD196" s="34">
        <v>0.49685397744178772</v>
      </c>
      <c r="TE196" s="34">
        <v>0.49689206480979919</v>
      </c>
      <c r="TF196" s="34">
        <v>0.49691566824913025</v>
      </c>
      <c r="TG196" s="34">
        <v>0.49692878127098083</v>
      </c>
      <c r="TH196" t="s">
        <v>843</v>
      </c>
      <c r="TI196" t="s">
        <v>843</v>
      </c>
      <c r="TJ196" t="s">
        <v>1300</v>
      </c>
      <c r="TK196" s="34">
        <v>0.69015999529078198</v>
      </c>
      <c r="TL196" s="34">
        <v>0.69599078798290093</v>
      </c>
      <c r="TM196" s="34">
        <v>0.70147172033964789</v>
      </c>
      <c r="TN196" s="34">
        <v>0.70638737468195101</v>
      </c>
      <c r="TO196" s="34">
        <v>0.71055821093872695</v>
      </c>
      <c r="TP196" s="34">
        <v>0.71396764821669612</v>
      </c>
      <c r="TQ196" s="34">
        <v>0.71697817586750701</v>
      </c>
      <c r="TR196" s="34">
        <v>0.71942370400614908</v>
      </c>
      <c r="TS196" s="34">
        <v>0.72108265229036805</v>
      </c>
      <c r="TT196" s="34">
        <v>0.72119734793191204</v>
      </c>
      <c r="TU196" s="34">
        <v>0.72021231096741101</v>
      </c>
      <c r="TV196" s="34">
        <v>0.71878185629926805</v>
      </c>
      <c r="TW196" s="34">
        <v>0.71637398927233209</v>
      </c>
      <c r="TX196" s="34">
        <v>0.71304572574966196</v>
      </c>
      <c r="TY196" s="34">
        <v>0.70911164707008989</v>
      </c>
      <c r="TZ196" s="34">
        <v>0.70454688954786104</v>
      </c>
      <c r="UA196" s="34">
        <v>0.69871419842766003</v>
      </c>
      <c r="UB196" s="34">
        <v>0.69198598783527598</v>
      </c>
      <c r="UC196" s="34">
        <v>0.685326310913554</v>
      </c>
      <c r="UD196" s="34">
        <v>0.67896178971324106</v>
      </c>
      <c r="UE196" s="34">
        <v>0.67333858011294589</v>
      </c>
      <c r="UF196" s="34">
        <v>0.66890489097811889</v>
      </c>
      <c r="UG196" s="34">
        <v>0.67282885141419602</v>
      </c>
      <c r="UH196" s="34">
        <v>0.67429263429953001</v>
      </c>
      <c r="UI196" s="34">
        <v>0.66717667643023704</v>
      </c>
      <c r="UJ196" s="34">
        <v>0.66136042834879105</v>
      </c>
      <c r="UK196" s="34">
        <v>0.65699339549009805</v>
      </c>
      <c r="UL196" s="34">
        <v>0.65394303035354695</v>
      </c>
      <c r="UM196" s="34">
        <v>0.65110088233240104</v>
      </c>
      <c r="UN196" s="34">
        <v>0.64833303480584803</v>
      </c>
      <c r="UO196" s="34">
        <v>0.6460521200778131</v>
      </c>
      <c r="UP196" s="34">
        <v>0.64463310977339405</v>
      </c>
      <c r="UQ196" s="34">
        <v>0.64399731945463501</v>
      </c>
      <c r="UR196" s="34">
        <v>0.64378204076893997</v>
      </c>
      <c r="US196" s="34">
        <v>0.64336956954977498</v>
      </c>
      <c r="UT196" s="34">
        <v>0.64246396426540697</v>
      </c>
      <c r="UU196" s="34">
        <v>0.64112905214304605</v>
      </c>
      <c r="UV196" s="34">
        <v>0.63920554099526394</v>
      </c>
      <c r="UW196" s="34">
        <v>0.63672235911309405</v>
      </c>
      <c r="UX196" s="34">
        <v>0.63350894009668901</v>
      </c>
      <c r="UY196" s="34">
        <v>0.62959699197553998</v>
      </c>
      <c r="UZ196" s="34">
        <v>0.62523699979127501</v>
      </c>
      <c r="VA196" s="34">
        <v>0.62043978591434601</v>
      </c>
      <c r="VB196" s="34">
        <v>0.61536035885429397</v>
      </c>
      <c r="VC196" s="34">
        <v>0.610012482105456</v>
      </c>
      <c r="VD196" s="34">
        <v>0.60479170751772404</v>
      </c>
      <c r="VE196" s="34">
        <v>0.59985263136341305</v>
      </c>
      <c r="VF196" s="34">
        <v>0.594850569951067</v>
      </c>
      <c r="VG196" s="34">
        <v>0.58971990684717601</v>
      </c>
      <c r="VH196" s="34">
        <v>0.584477465640036</v>
      </c>
      <c r="VI196" s="34">
        <v>0.57911168712740202</v>
      </c>
      <c r="VJ196" s="34">
        <v>0.57389392075738899</v>
      </c>
      <c r="VK196" s="34">
        <v>0.56905058532542097</v>
      </c>
      <c r="VL196" s="34">
        <v>0.56440131997676102</v>
      </c>
      <c r="VM196" s="34">
        <v>0.55998948054809095</v>
      </c>
      <c r="VN196" s="34">
        <v>0.55578812445925596</v>
      </c>
      <c r="VO196" s="34">
        <v>0.55169955510761204</v>
      </c>
      <c r="VP196" s="34">
        <v>0.54803821825538901</v>
      </c>
      <c r="VQ196" s="34">
        <v>0.54483742252244494</v>
      </c>
      <c r="VR196" s="34">
        <v>0.54237804718473503</v>
      </c>
      <c r="VS196" s="34">
        <v>0.54100188995541998</v>
      </c>
      <c r="VT196" s="34">
        <v>0.54026166024284406</v>
      </c>
      <c r="VU196" s="34">
        <v>0.539849231416623</v>
      </c>
      <c r="VV196" s="34">
        <v>0.53983010210119098</v>
      </c>
      <c r="VW196" s="34">
        <v>0.54018463174129305</v>
      </c>
      <c r="VX196" s="34">
        <v>0.54084203615881798</v>
      </c>
      <c r="VY196" s="34">
        <v>0.54206811705449998</v>
      </c>
      <c r="VZ196" s="34">
        <v>0.54387622505782507</v>
      </c>
      <c r="WA196" s="34">
        <v>0.545859428312927</v>
      </c>
      <c r="WB196" s="34">
        <v>0.54770883598887299</v>
      </c>
      <c r="WC196" s="34">
        <v>0.54943417164605202</v>
      </c>
      <c r="WD196" s="34">
        <v>0.55127944076311897</v>
      </c>
      <c r="WE196" s="34">
        <v>0.55316615746088094</v>
      </c>
      <c r="WF196" s="34">
        <v>0.55470175266640198</v>
      </c>
      <c r="WG196" s="34">
        <v>0.55555788347990698</v>
      </c>
      <c r="WH196" s="34">
        <v>0.55607357660090595</v>
      </c>
      <c r="WI196" s="34">
        <v>0.55612875124553396</v>
      </c>
      <c r="WJ196" s="34">
        <v>0.55600879123081803</v>
      </c>
      <c r="WK196" s="34">
        <v>0.55615075077637599</v>
      </c>
      <c r="WL196" s="34">
        <v>0.55602613522758093</v>
      </c>
      <c r="WM196" s="34">
        <v>0.55549662605686501</v>
      </c>
      <c r="WN196" s="34">
        <v>0.55444575488953707</v>
      </c>
      <c r="WO196" s="34">
        <v>0.55292289332492206</v>
      </c>
      <c r="WP196" s="34">
        <v>0.55118866001447897</v>
      </c>
      <c r="WQ196" s="34">
        <v>0.54944681364924497</v>
      </c>
      <c r="WR196" s="34">
        <v>0.54787533853150305</v>
      </c>
      <c r="WS196" s="34">
        <v>0.54646055451262299</v>
      </c>
      <c r="WT196" s="34">
        <v>0.54507576424690296</v>
      </c>
      <c r="WU196" s="34">
        <v>0.54344408167552805</v>
      </c>
      <c r="WV196" s="34">
        <v>0.54174613547909101</v>
      </c>
      <c r="WW196" s="34">
        <v>0.54039577780047099</v>
      </c>
      <c r="WX196" s="34">
        <v>0.53935622833833097</v>
      </c>
      <c r="WY196" s="34">
        <v>0.53855857355381398</v>
      </c>
      <c r="WZ196" s="34">
        <v>0.53790330539782094</v>
      </c>
      <c r="XA196" s="34">
        <v>0.53738075184827805</v>
      </c>
      <c r="XB196" s="34">
        <v>0.53700758043958796</v>
      </c>
      <c r="XC196" s="34">
        <v>0.53671536426736899</v>
      </c>
      <c r="XD196" s="34">
        <v>0.53650192511138295</v>
      </c>
      <c r="XE196" s="34">
        <v>0.53638308053188999</v>
      </c>
      <c r="XF196" s="34">
        <v>0.53631379689826308</v>
      </c>
      <c r="XG196" s="34">
        <v>0.53631160264627797</v>
      </c>
      <c r="XH196" t="s">
        <v>843</v>
      </c>
      <c r="XI196" t="s">
        <v>1300</v>
      </c>
      <c r="XJ196" s="34">
        <v>0.65009333345360598</v>
      </c>
      <c r="XK196" s="34">
        <v>0.65517663077468002</v>
      </c>
      <c r="XL196" s="34">
        <v>0.65970764655345304</v>
      </c>
      <c r="XM196" s="34">
        <v>0.66376912070993199</v>
      </c>
      <c r="XN196" s="34">
        <v>0.66703206674021198</v>
      </c>
      <c r="XO196" s="34">
        <v>0.66980324451570894</v>
      </c>
      <c r="XP196" s="34">
        <v>0.67229359770461994</v>
      </c>
      <c r="XQ196" s="34">
        <v>0.67315309697228598</v>
      </c>
      <c r="XR196" s="34">
        <v>0.67228271033963594</v>
      </c>
      <c r="XS196" s="34">
        <v>0.66991793263463506</v>
      </c>
      <c r="XT196" s="34">
        <v>0.66596833384478304</v>
      </c>
      <c r="XU196" s="34">
        <v>0.660839496401739</v>
      </c>
      <c r="XV196" s="34">
        <v>0.65538855561924192</v>
      </c>
      <c r="XW196" s="34">
        <v>0.64991673652229598</v>
      </c>
      <c r="XX196" s="34">
        <v>0.64412963466283002</v>
      </c>
      <c r="XY196" s="34">
        <v>0.63813243918340401</v>
      </c>
      <c r="XZ196" s="34">
        <v>0.63152503860332199</v>
      </c>
      <c r="YA196" s="34">
        <v>0.62456193600912902</v>
      </c>
      <c r="YB196" s="34">
        <v>0.61810240629014102</v>
      </c>
      <c r="YC196" s="34">
        <v>0.61247213932573996</v>
      </c>
      <c r="YD196" s="34">
        <v>0.60794598474292205</v>
      </c>
      <c r="YE196" s="34">
        <v>0.60465061636067996</v>
      </c>
      <c r="YF196" s="34">
        <v>0.611754984049659</v>
      </c>
      <c r="YG196" s="34">
        <v>0.61532692837640302</v>
      </c>
      <c r="YH196" s="34">
        <v>0.60735981701722896</v>
      </c>
      <c r="YI196" s="34">
        <v>0.60083923184846799</v>
      </c>
      <c r="YJ196" s="34">
        <v>0.59648414725515009</v>
      </c>
      <c r="YK196" s="34">
        <v>0.59382290320860398</v>
      </c>
      <c r="YL196" s="34">
        <v>0.59171718470130696</v>
      </c>
      <c r="YM196" s="34">
        <v>0.58976895230872894</v>
      </c>
      <c r="YN196" s="34">
        <v>0.58776934300814199</v>
      </c>
      <c r="YO196" s="34">
        <v>0.58592324375968097</v>
      </c>
      <c r="YP196" s="34">
        <v>0.583888429753186</v>
      </c>
      <c r="YQ196" s="34">
        <v>0.58122141636714597</v>
      </c>
      <c r="YR196" s="34">
        <v>0.57777013304468605</v>
      </c>
      <c r="YS196" s="34">
        <v>0.57377812193992705</v>
      </c>
      <c r="YT196" s="34">
        <v>0.56945051492821497</v>
      </c>
      <c r="YU196" s="34">
        <v>0.56486538756999305</v>
      </c>
      <c r="YV196" s="34">
        <v>0.56039084450560506</v>
      </c>
      <c r="YW196" s="34">
        <v>0.55583253592444992</v>
      </c>
      <c r="YX196" s="34">
        <v>0.55123148130317101</v>
      </c>
      <c r="YY196" s="34">
        <v>0.54677452600506404</v>
      </c>
      <c r="YZ196" s="34">
        <v>0.54214502287051303</v>
      </c>
      <c r="ZA196" s="34">
        <v>0.53731061760778698</v>
      </c>
      <c r="ZB196" s="34">
        <v>0.53231755792660695</v>
      </c>
      <c r="ZC196" s="34">
        <v>0.52714362198120301</v>
      </c>
      <c r="ZD196" s="34">
        <v>0.52202680505250898</v>
      </c>
      <c r="ZE196" s="34">
        <v>0.51717392072057899</v>
      </c>
      <c r="ZF196" s="34">
        <v>0.51239367658871904</v>
      </c>
      <c r="ZG196" s="34">
        <v>0.50772012746592299</v>
      </c>
      <c r="ZH196" s="34">
        <v>0.503101089413034</v>
      </c>
      <c r="ZI196" s="34">
        <v>0.49848424340205599</v>
      </c>
      <c r="ZJ196" s="34">
        <v>0.49421831430479501</v>
      </c>
      <c r="ZK196" s="34">
        <v>0.49030373452932502</v>
      </c>
      <c r="ZL196" s="34">
        <v>0.48705533359272202</v>
      </c>
      <c r="ZM196" s="34">
        <v>0.48486084236524801</v>
      </c>
      <c r="ZN196" s="34">
        <v>0.48326483893619399</v>
      </c>
      <c r="ZO196" s="34">
        <v>0.48195505763889102</v>
      </c>
      <c r="ZP196" s="34">
        <v>0.481035280530967</v>
      </c>
      <c r="ZQ196" s="34">
        <v>0.48049856123478896</v>
      </c>
      <c r="ZR196" s="34">
        <v>0.48029849776330102</v>
      </c>
      <c r="ZS196" s="34">
        <v>0.48072736232648405</v>
      </c>
      <c r="ZT196" s="34">
        <v>0.48181566004380499</v>
      </c>
      <c r="ZU196" s="34">
        <v>0.48318822647060899</v>
      </c>
      <c r="ZV196" s="34">
        <v>0.484546846338681</v>
      </c>
      <c r="ZW196" s="34">
        <v>0.48589039938499101</v>
      </c>
      <c r="ZX196" s="34">
        <v>0.487458281195781</v>
      </c>
      <c r="ZY196" s="34">
        <v>0.489194353605299</v>
      </c>
      <c r="ZZ196" s="34">
        <v>0.490693894065376</v>
      </c>
      <c r="AAA196" s="34">
        <v>0.49162241364457498</v>
      </c>
      <c r="AAB196" s="34">
        <v>0.49231486862548401</v>
      </c>
      <c r="AAC196" s="34">
        <v>0.492643828762591</v>
      </c>
      <c r="AAD196" s="34">
        <v>0.49287100918063897</v>
      </c>
      <c r="AAE196" s="34">
        <v>0.49340671704080402</v>
      </c>
      <c r="AAF196" s="34">
        <v>0.49372117939879095</v>
      </c>
      <c r="AAG196" s="34">
        <v>0.49366703368451503</v>
      </c>
      <c r="AAH196" s="34">
        <v>0.493077137399764</v>
      </c>
      <c r="AAI196" s="34">
        <v>0.49200085916993103</v>
      </c>
      <c r="AAJ196" s="34">
        <v>0.49071857894541204</v>
      </c>
      <c r="AAK196" s="34">
        <v>0.48938608640535697</v>
      </c>
      <c r="AAL196" s="34">
        <v>0.48818172198429499</v>
      </c>
      <c r="AAM196" s="34">
        <v>0.48713551985812104</v>
      </c>
      <c r="AAN196" s="34">
        <v>0.48607419413906</v>
      </c>
      <c r="AAO196" s="34">
        <v>0.48468939494107199</v>
      </c>
      <c r="AAP196" s="34">
        <v>0.483205852096946</v>
      </c>
      <c r="AAQ196" s="34">
        <v>0.48203020339081903</v>
      </c>
      <c r="AAR196" s="34">
        <v>0.48110675488083304</v>
      </c>
      <c r="AAS196" s="34">
        <v>0.48040805989963703</v>
      </c>
      <c r="AAT196" s="34">
        <v>0.47988537967981104</v>
      </c>
      <c r="AAU196" s="34">
        <v>0.47948332140559102</v>
      </c>
      <c r="AAV196" s="34">
        <v>0.47918628208691699</v>
      </c>
      <c r="AAW196" s="34">
        <v>0.47898452741952496</v>
      </c>
      <c r="AAX196" s="34">
        <v>0.47885338996701898</v>
      </c>
      <c r="AAY196" s="34">
        <v>0.47875717673963203</v>
      </c>
      <c r="AAZ196" s="34">
        <v>0.47871665377622302</v>
      </c>
      <c r="ABA196" s="34">
        <v>0.47875144121562596</v>
      </c>
      <c r="ABB196" s="34">
        <v>0.47876476129318296</v>
      </c>
      <c r="ABC196" s="34">
        <v>0.47873733051136297</v>
      </c>
      <c r="ABD196" s="34">
        <v>0.47869853170948301</v>
      </c>
      <c r="ABE196" s="34">
        <v>0.47860190487601001</v>
      </c>
      <c r="ABF196" s="34">
        <v>0.47843471181290398</v>
      </c>
      <c r="ABG196" t="s">
        <v>843</v>
      </c>
      <c r="ABH196" t="s">
        <v>843</v>
      </c>
      <c r="ABI196" t="s">
        <v>1300</v>
      </c>
      <c r="ABJ196" s="34">
        <v>0.60650229104730702</v>
      </c>
      <c r="ABK196" s="34">
        <v>0.61314094388022</v>
      </c>
      <c r="ABL196" s="34">
        <v>0.61991559021179798</v>
      </c>
      <c r="ABM196" s="34">
        <v>0.62634114419433506</v>
      </c>
      <c r="ABN196" s="34">
        <v>0.63217701140507798</v>
      </c>
      <c r="ABO196" s="34">
        <v>0.63746838753430302</v>
      </c>
      <c r="ABP196" s="34">
        <v>0.64220071819432112</v>
      </c>
      <c r="ABQ196" s="34">
        <v>0.64625699699277606</v>
      </c>
      <c r="ABR196" s="34">
        <v>0.649641359025523</v>
      </c>
      <c r="ABS196" s="34">
        <v>0.65192427471408299</v>
      </c>
      <c r="ABT196" s="34">
        <v>0.65386976634897498</v>
      </c>
      <c r="ABU196" s="34">
        <v>0.65575433449272691</v>
      </c>
      <c r="ABV196" s="34">
        <v>0.65640957808922396</v>
      </c>
      <c r="ABW196" s="34">
        <v>0.655908992104698</v>
      </c>
      <c r="ABX196" s="34">
        <v>0.65433035357608704</v>
      </c>
      <c r="ABY196" s="34">
        <v>0.65128171188773398</v>
      </c>
      <c r="ABZ196" s="34">
        <v>0.64682422597496103</v>
      </c>
      <c r="ACA196" s="34">
        <v>0.641643271847265</v>
      </c>
      <c r="ACB196" s="34">
        <v>0.63624204582351096</v>
      </c>
      <c r="ACC196" s="34">
        <v>0.63060394680967302</v>
      </c>
      <c r="ACD196" s="34">
        <v>0.62523222680895496</v>
      </c>
      <c r="ACE196" s="34">
        <v>0.62053534551406098</v>
      </c>
      <c r="ACF196" s="34">
        <v>0.621491576167995</v>
      </c>
      <c r="ACG196" s="34">
        <v>0.621417314573667</v>
      </c>
      <c r="ACH196" s="34">
        <v>0.61575143718068504</v>
      </c>
      <c r="ACI196" s="34">
        <v>0.610683538023018</v>
      </c>
      <c r="ACJ196" s="34">
        <v>0.60604676991974804</v>
      </c>
      <c r="ACK196" s="34">
        <v>0.60217408352972901</v>
      </c>
      <c r="ACL196" s="34">
        <v>0.59890302242876903</v>
      </c>
      <c r="ACM196" s="34">
        <v>0.596048993977354</v>
      </c>
      <c r="ACN196" s="34">
        <v>0.59364464944871997</v>
      </c>
      <c r="ACO196" s="34">
        <v>0.59202781686515105</v>
      </c>
      <c r="ACP196" s="34">
        <v>0.59092273807752305</v>
      </c>
      <c r="ACQ196" s="34">
        <v>0.58982626657285797</v>
      </c>
      <c r="ACR196" s="34">
        <v>0.58869665381316505</v>
      </c>
      <c r="ACS196" s="34">
        <v>0.58749899277942297</v>
      </c>
      <c r="ACT196" s="34">
        <v>0.58641816901627097</v>
      </c>
      <c r="ACU196" s="34">
        <v>0.58510780107393801</v>
      </c>
      <c r="ACV196" s="34">
        <v>0.58312928396804897</v>
      </c>
      <c r="ACW196" s="34">
        <v>0.58032711029998307</v>
      </c>
      <c r="ACX196" s="34">
        <v>0.57691471585530796</v>
      </c>
      <c r="ACY196" s="34">
        <v>0.57311033498448705</v>
      </c>
      <c r="ACZ196" s="34">
        <v>0.56900825532655697</v>
      </c>
      <c r="ADA196" s="34">
        <v>0.56495435230053503</v>
      </c>
      <c r="ADB196" s="34">
        <v>0.56077130479138904</v>
      </c>
      <c r="ADC196" s="34">
        <v>0.55650502565957805</v>
      </c>
      <c r="ADD196" s="34">
        <v>0.55233482503078901</v>
      </c>
      <c r="ADE196" s="34">
        <v>0.54795460038221699</v>
      </c>
      <c r="ADF196" s="34">
        <v>0.54335072206437995</v>
      </c>
      <c r="ADG196" s="34">
        <v>0.53856541036960803</v>
      </c>
      <c r="ADH196" s="34">
        <v>0.53359077341433103</v>
      </c>
      <c r="ADI196" s="34">
        <v>0.52867651935079008</v>
      </c>
      <c r="ADJ196" s="34">
        <v>0.52403603241275698</v>
      </c>
      <c r="ADK196" s="34">
        <v>0.51949929261842098</v>
      </c>
      <c r="ADL196" s="34">
        <v>0.51510812122294503</v>
      </c>
      <c r="ADM196" s="34">
        <v>0.51081202195759801</v>
      </c>
      <c r="ADN196" s="34">
        <v>0.50655953949412003</v>
      </c>
      <c r="ADO196" s="34">
        <v>0.502697310477216</v>
      </c>
      <c r="ADP196" s="34">
        <v>0.499217741236329</v>
      </c>
      <c r="ADQ196" s="34">
        <v>0.49643439073617995</v>
      </c>
      <c r="ADR196" s="34">
        <v>0.49472870368655203</v>
      </c>
      <c r="ADS196" s="34">
        <v>0.49364512501380903</v>
      </c>
      <c r="ADT196" s="34">
        <v>0.49287192721838802</v>
      </c>
      <c r="ADU196" s="34">
        <v>0.49250846994997405</v>
      </c>
      <c r="ADV196" s="34">
        <v>0.49253151607158102</v>
      </c>
      <c r="ADW196" s="34">
        <v>0.49288830761553798</v>
      </c>
      <c r="ADX196" s="34">
        <v>0.49386357661854197</v>
      </c>
      <c r="ADY196" s="34">
        <v>0.49547831416287302</v>
      </c>
      <c r="ADZ196" s="34">
        <v>0.49735169305127003</v>
      </c>
      <c r="AEA196" s="34">
        <v>0.49916914812279001</v>
      </c>
      <c r="AEB196" s="34">
        <v>0.50092572585162598</v>
      </c>
      <c r="AEC196" s="34">
        <v>0.50286278617778901</v>
      </c>
      <c r="AED196" s="34">
        <v>0.50489845643770304</v>
      </c>
      <c r="AEE196" s="34">
        <v>0.50661341697875306</v>
      </c>
      <c r="AEF196" s="34">
        <v>0.50768790825818499</v>
      </c>
      <c r="AEG196" s="34">
        <v>0.50845110235577007</v>
      </c>
      <c r="AEH196" s="34">
        <v>0.50876815268359199</v>
      </c>
      <c r="AEI196" s="34">
        <v>0.50893267952597099</v>
      </c>
      <c r="AEJ196" s="34">
        <v>0.50937593047043206</v>
      </c>
      <c r="AEK196" s="34">
        <v>0.509538766730666</v>
      </c>
      <c r="AEL196" s="34">
        <v>0.50927098874034404</v>
      </c>
      <c r="AEM196" s="34">
        <v>0.50843801123210808</v>
      </c>
      <c r="AEN196" s="34">
        <v>0.50708468082408797</v>
      </c>
      <c r="AEO196" s="34">
        <v>0.50548174008323399</v>
      </c>
      <c r="AEP196" s="34">
        <v>0.50381489106371302</v>
      </c>
      <c r="AEQ196" s="34">
        <v>0.50227540470414</v>
      </c>
      <c r="AER196" s="34">
        <v>0.50087608332965994</v>
      </c>
      <c r="AES196" s="34">
        <v>0.49944789966847303</v>
      </c>
      <c r="AET196" s="34">
        <v>0.49770796002946099</v>
      </c>
      <c r="AEU196" s="34">
        <v>0.49589091636624194</v>
      </c>
      <c r="AEV196" s="34">
        <v>0.49439984253743902</v>
      </c>
      <c r="AEW196" s="34">
        <v>0.49318091512740897</v>
      </c>
      <c r="AEX196" s="34">
        <v>0.49222220544716999</v>
      </c>
      <c r="AEY196" s="34">
        <v>0.49145613245919795</v>
      </c>
      <c r="AEZ196" s="34">
        <v>0.49081686677415098</v>
      </c>
      <c r="AFA196" s="34">
        <v>0.49031688000372803</v>
      </c>
      <c r="AFB196" s="34">
        <v>0.48995429048183703</v>
      </c>
      <c r="AFC196" s="34">
        <v>0.48969452563513799</v>
      </c>
      <c r="AFD196" s="34">
        <v>0.48950808053188999</v>
      </c>
      <c r="AFE196" s="34">
        <v>0.48941450083376403</v>
      </c>
      <c r="AFF196" s="34">
        <v>0.48943159608740205</v>
      </c>
      <c r="AFG196" t="s">
        <v>843</v>
      </c>
      <c r="AFH196" t="s">
        <v>843</v>
      </c>
      <c r="AFI196" s="34">
        <v>0.69656000000000007</v>
      </c>
      <c r="AFJ196" s="34">
        <v>0.69700000000000006</v>
      </c>
      <c r="AFK196" s="34">
        <v>0.69025000000000003</v>
      </c>
      <c r="AFL196" s="34">
        <v>0.6873999999999999</v>
      </c>
      <c r="AFM196" s="34">
        <v>0.68484999999999996</v>
      </c>
      <c r="AFN196" s="34">
        <v>0.69035000000000002</v>
      </c>
      <c r="AFO196" s="34">
        <v>0.68697999999999992</v>
      </c>
      <c r="AFP196" s="34">
        <v>0.68974999999999997</v>
      </c>
      <c r="AFQ196" s="34">
        <v>0.68837000000000004</v>
      </c>
      <c r="AFR196" s="34">
        <v>0.69626999999999994</v>
      </c>
      <c r="AFS196" s="34">
        <v>0.70069999999999988</v>
      </c>
      <c r="AFT196" s="34">
        <v>0.70484999999999998</v>
      </c>
      <c r="AFU196" s="34">
        <v>0.71160999999999996</v>
      </c>
      <c r="AFV196" s="34">
        <v>0.72148000000000001</v>
      </c>
      <c r="AFW196" s="34">
        <v>0.72384000000000004</v>
      </c>
      <c r="AFX196" s="34">
        <v>0.72644999999999993</v>
      </c>
      <c r="AFY196" s="34">
        <v>0.72935000000000005</v>
      </c>
      <c r="AFZ196" s="34">
        <v>0.72665999999999997</v>
      </c>
      <c r="AGA196" s="34">
        <v>0.75092999999999999</v>
      </c>
      <c r="AGB196" t="s">
        <v>843</v>
      </c>
      <c r="AGC196" t="s">
        <v>843</v>
      </c>
      <c r="AGD196" t="s">
        <v>843</v>
      </c>
      <c r="AGE196" t="s">
        <v>843</v>
      </c>
      <c r="AGF196" s="34">
        <v>3.2853744924068451E-2</v>
      </c>
      <c r="AGG196" t="s">
        <v>843</v>
      </c>
      <c r="AGH196" t="s">
        <v>843</v>
      </c>
      <c r="AGI196" t="s">
        <v>843</v>
      </c>
      <c r="AGJ196" t="s">
        <v>843</v>
      </c>
      <c r="AGK196" t="s">
        <v>843</v>
      </c>
      <c r="AGL196" t="s">
        <v>843</v>
      </c>
      <c r="AGM196" t="s">
        <v>843</v>
      </c>
      <c r="AGN196" t="s">
        <v>843</v>
      </c>
      <c r="AGO196" s="34">
        <v>0.23199999999999998</v>
      </c>
      <c r="AGP196" s="34">
        <v>2019</v>
      </c>
      <c r="AGQ196" t="s">
        <v>832</v>
      </c>
      <c r="AGR196" t="s">
        <v>843</v>
      </c>
      <c r="AGS196" s="34">
        <v>1E-3</v>
      </c>
      <c r="AGT196" s="34">
        <v>2019</v>
      </c>
      <c r="AGU196" t="s">
        <v>832</v>
      </c>
      <c r="AGV196" t="s">
        <v>843</v>
      </c>
      <c r="AGW196" s="34">
        <v>5.0000000000000001E-3</v>
      </c>
      <c r="AGX196" s="34">
        <v>2019</v>
      </c>
      <c r="AGY196" t="s">
        <v>832</v>
      </c>
      <c r="AGZ196" t="s">
        <v>843</v>
      </c>
      <c r="AHA196" s="34">
        <v>0.02</v>
      </c>
      <c r="AHB196" s="34">
        <v>2019</v>
      </c>
      <c r="AHC196" t="s">
        <v>832</v>
      </c>
      <c r="AHD196" t="s">
        <v>843</v>
      </c>
      <c r="AHE196" s="34">
        <v>0.12300000000000001</v>
      </c>
      <c r="AHF196" s="34">
        <v>2020</v>
      </c>
      <c r="AHG196" t="s">
        <v>832</v>
      </c>
      <c r="AHH196" t="s">
        <v>843</v>
      </c>
      <c r="AHI196" t="s">
        <v>830</v>
      </c>
      <c r="AHJ196" s="34">
        <v>0.1944829523563385</v>
      </c>
      <c r="AHK196" s="34">
        <v>0.19036851823329926</v>
      </c>
      <c r="AHL196" s="34">
        <v>0.18398474156856537</v>
      </c>
      <c r="AHM196" s="34">
        <v>0.18706457316875458</v>
      </c>
      <c r="AHN196" s="34">
        <v>0.18722353875637054</v>
      </c>
      <c r="AHO196" t="s">
        <v>843</v>
      </c>
      <c r="AHP196" s="34">
        <v>0.22597825527191162</v>
      </c>
      <c r="AHQ196" s="34">
        <v>0.21619784832000732</v>
      </c>
      <c r="AHR196" s="34">
        <v>0.20895273983478546</v>
      </c>
      <c r="AHS196" s="34">
        <v>0.20528283715248108</v>
      </c>
      <c r="AHT196" s="34">
        <v>0.19155509769916534</v>
      </c>
      <c r="AHU196" t="s">
        <v>843</v>
      </c>
      <c r="AHV196" s="34">
        <v>0.23364825546741486</v>
      </c>
      <c r="AHW196" s="34">
        <v>0.22431150078773499</v>
      </c>
      <c r="AHX196" s="34">
        <v>0.21370916068553925</v>
      </c>
      <c r="AHY196" s="34">
        <v>0.21641279757022858</v>
      </c>
      <c r="AHZ196" s="34">
        <v>0.21489754319190979</v>
      </c>
      <c r="AIA196" t="s">
        <v>832</v>
      </c>
      <c r="AIB196" t="s">
        <v>843</v>
      </c>
      <c r="AIC196" s="34">
        <v>0.23368999361991882</v>
      </c>
      <c r="AID196" s="34">
        <v>0.22436664998531342</v>
      </c>
      <c r="AIE196" s="34">
        <v>0.21378999948501587</v>
      </c>
      <c r="AIF196" s="34">
        <v>0.21631188690662384</v>
      </c>
      <c r="AIG196" s="34">
        <v>0.21330448985099792</v>
      </c>
      <c r="AIH196" t="s">
        <v>924</v>
      </c>
      <c r="AII196" t="s">
        <v>843</v>
      </c>
      <c r="AIJ196" s="34">
        <v>0.2537199854850769</v>
      </c>
      <c r="AIK196" s="34">
        <v>0.24497999250888824</v>
      </c>
      <c r="AIL196" s="34">
        <v>0.23206800222396851</v>
      </c>
      <c r="AIM196" s="34">
        <v>0.23650999367237091</v>
      </c>
      <c r="AIN196" s="34">
        <v>0.23823998868465424</v>
      </c>
      <c r="AIO196" t="s">
        <v>1607</v>
      </c>
      <c r="AIP196" s="34">
        <v>0.21106833219528198</v>
      </c>
      <c r="AIQ196" t="s">
        <v>843</v>
      </c>
      <c r="AIR196" s="34">
        <v>0.17337</v>
      </c>
      <c r="AIS196" s="34">
        <v>0.20844000000000001</v>
      </c>
      <c r="AIT196" s="34">
        <v>0.21690999999999999</v>
      </c>
      <c r="AIU196" s="34">
        <v>0.21782000000000001</v>
      </c>
      <c r="AIV196" s="34">
        <v>0.22297</v>
      </c>
      <c r="AIW196" s="34">
        <v>0.22690000000000002</v>
      </c>
      <c r="AIX196" t="s">
        <v>843</v>
      </c>
      <c r="AIY196" s="34">
        <v>1.2960000000000001E-2</v>
      </c>
      <c r="AIZ196" s="34">
        <v>2.7000000000000003E-2</v>
      </c>
      <c r="AJA196" s="34">
        <v>2.8999999999999998E-2</v>
      </c>
      <c r="AJB196" s="34">
        <v>2.7999999999999997E-2</v>
      </c>
      <c r="AJC196" s="34">
        <v>2.7000000000000003E-2</v>
      </c>
      <c r="AJD196" s="34">
        <v>2.7000000000000003E-2</v>
      </c>
      <c r="AJE196" t="s">
        <v>843</v>
      </c>
      <c r="AJF196" s="34">
        <v>3.6711167544126511E-2</v>
      </c>
      <c r="AJG196" s="34">
        <v>3.6101587116718292E-2</v>
      </c>
      <c r="AJH196" s="34">
        <v>2.9487622901797295E-2</v>
      </c>
      <c r="AJI196" s="34">
        <v>3.1648434698581696E-2</v>
      </c>
      <c r="AJJ196" s="34">
        <v>2.4806218221783638E-2</v>
      </c>
      <c r="AJK196" t="s">
        <v>830</v>
      </c>
      <c r="AJL196" t="s">
        <v>843</v>
      </c>
      <c r="AJM196" t="s">
        <v>843</v>
      </c>
      <c r="AJN196" s="34">
        <v>3.4100618213415146E-2</v>
      </c>
      <c r="AJO196" s="34">
        <v>2.1902769804000854E-2</v>
      </c>
      <c r="AJP196" s="34">
        <v>2.2591853514313698E-2</v>
      </c>
      <c r="AJQ196" s="34">
        <v>1.8881015479564667E-2</v>
      </c>
      <c r="AJR196" s="34">
        <v>1.6549330204725266E-2</v>
      </c>
      <c r="AJS196" t="s">
        <v>832</v>
      </c>
      <c r="AJT196" t="s">
        <v>843</v>
      </c>
      <c r="AJU196" t="s">
        <v>843</v>
      </c>
      <c r="AJV196" t="s">
        <v>843</v>
      </c>
      <c r="AJW196" s="34">
        <v>3.6164809018373489E-2</v>
      </c>
      <c r="AJX196" s="34">
        <v>3.5393752157688141E-2</v>
      </c>
      <c r="AJY196" s="34">
        <v>2.8458705171942711E-2</v>
      </c>
      <c r="AJZ196" s="34">
        <v>3.0611854046583176E-2</v>
      </c>
      <c r="AKA196" s="34">
        <v>2.4073082953691483E-2</v>
      </c>
      <c r="AKB196" t="s">
        <v>830</v>
      </c>
      <c r="AKC196" t="s">
        <v>843</v>
      </c>
      <c r="AKD196" t="s">
        <v>843</v>
      </c>
      <c r="AKE196" t="s">
        <v>843</v>
      </c>
      <c r="AKF196" s="34">
        <v>3.3593244850635529E-2</v>
      </c>
      <c r="AKG196" s="34">
        <v>2.1197870373725891E-2</v>
      </c>
      <c r="AKH196" s="34">
        <v>2.2145828232169151E-2</v>
      </c>
      <c r="AKI196" s="34">
        <v>1.9156243652105331E-2</v>
      </c>
      <c r="AKJ196" s="34">
        <v>1.939794048666954E-2</v>
      </c>
      <c r="AKK196" t="s">
        <v>832</v>
      </c>
      <c r="AKL196" t="s">
        <v>843</v>
      </c>
      <c r="AKM196" s="34">
        <v>22060</v>
      </c>
      <c r="AKN196" t="s">
        <v>832</v>
      </c>
      <c r="AKO196" t="s">
        <v>843</v>
      </c>
      <c r="AKP196" s="34">
        <v>20992.759765625</v>
      </c>
      <c r="AKQ196" t="s">
        <v>830</v>
      </c>
      <c r="AKR196" t="s">
        <v>843</v>
      </c>
      <c r="AKS196" s="34">
        <v>18875.706749728699</v>
      </c>
      <c r="AKT196" t="s">
        <v>832</v>
      </c>
      <c r="AKU196" t="s">
        <v>843</v>
      </c>
      <c r="AKV196" s="34">
        <v>21258.114135465501</v>
      </c>
      <c r="AKW196" t="s">
        <v>832</v>
      </c>
      <c r="AKX196" t="s">
        <v>843</v>
      </c>
      <c r="AKY196" s="34">
        <v>0.16272607445716858</v>
      </c>
      <c r="AKZ196" s="34">
        <v>0.16189046204090118</v>
      </c>
      <c r="ALA196" s="34">
        <v>0.17055076360702515</v>
      </c>
      <c r="ALB196" s="34">
        <v>0.17149336636066437</v>
      </c>
      <c r="ALC196" s="34">
        <v>0.18200850486755371</v>
      </c>
      <c r="ALD196" t="s">
        <v>830</v>
      </c>
      <c r="ALE196" t="s">
        <v>843</v>
      </c>
      <c r="ALF196" t="s">
        <v>843</v>
      </c>
      <c r="ALG196" t="s">
        <v>843</v>
      </c>
      <c r="ALH196" s="34">
        <v>0.198452427983284</v>
      </c>
      <c r="ALI196" s="34">
        <v>0.19189311563968658</v>
      </c>
      <c r="ALJ196" s="34">
        <v>0.19589303433895111</v>
      </c>
      <c r="ALK196" s="34">
        <v>0.19196546077728271</v>
      </c>
      <c r="ALL196" s="34">
        <v>0.18148577213287354</v>
      </c>
      <c r="ALM196" t="s">
        <v>832</v>
      </c>
    </row>
    <row r="197" spans="1:1001">
      <c r="A197" t="s">
        <v>512</v>
      </c>
      <c r="B197" t="s">
        <v>144</v>
      </c>
      <c r="C197" t="s">
        <v>378</v>
      </c>
      <c r="D197" s="34">
        <v>4.1218716651201248E-2</v>
      </c>
      <c r="E197" t="s">
        <v>432</v>
      </c>
      <c r="F197" s="34">
        <v>4.3039396405220032E-2</v>
      </c>
      <c r="G197" t="s">
        <v>1464</v>
      </c>
      <c r="H197" s="34">
        <v>4.2507700622081757E-2</v>
      </c>
      <c r="I197" t="s">
        <v>1294</v>
      </c>
      <c r="J197" s="34">
        <v>4.259365051984787E-2</v>
      </c>
      <c r="K197" t="s">
        <v>1521</v>
      </c>
      <c r="L197" s="34">
        <v>0.1085972860455513</v>
      </c>
      <c r="M197" t="s">
        <v>432</v>
      </c>
      <c r="N197" s="34">
        <v>0.6866418719291687</v>
      </c>
      <c r="O197" s="34">
        <v>0.72225862741470337</v>
      </c>
      <c r="P197" t="s">
        <v>432</v>
      </c>
      <c r="Q197" s="34">
        <v>0.6866418719291687</v>
      </c>
      <c r="R197" t="s">
        <v>432</v>
      </c>
      <c r="S197" s="34">
        <v>0.72631853818893433</v>
      </c>
      <c r="T197" t="s">
        <v>432</v>
      </c>
      <c r="U197" s="34">
        <v>0.63210183382034302</v>
      </c>
      <c r="V197" t="s">
        <v>432</v>
      </c>
      <c r="W197" t="s">
        <v>843</v>
      </c>
      <c r="X197" t="s">
        <v>1464</v>
      </c>
      <c r="Y197" s="34">
        <v>0.66561728715896606</v>
      </c>
      <c r="Z197" s="34">
        <v>0.70116376876831055</v>
      </c>
      <c r="AA197" t="s">
        <v>1464</v>
      </c>
      <c r="AB197" s="34">
        <v>0.66561728715896606</v>
      </c>
      <c r="AC197" t="s">
        <v>1464</v>
      </c>
      <c r="AD197" s="34">
        <v>0.71564096212387085</v>
      </c>
      <c r="AE197" t="s">
        <v>1464</v>
      </c>
      <c r="AF197" s="34">
        <v>0.61550718545913696</v>
      </c>
      <c r="AG197" t="s">
        <v>1464</v>
      </c>
      <c r="AH197" t="s">
        <v>843</v>
      </c>
      <c r="AI197" t="s">
        <v>1294</v>
      </c>
      <c r="AJ197" s="34">
        <v>0.63866698741912842</v>
      </c>
      <c r="AK197" s="34">
        <v>0.67605561017990112</v>
      </c>
      <c r="AL197" t="s">
        <v>1294</v>
      </c>
      <c r="AM197" s="34">
        <v>0.63866698741912842</v>
      </c>
      <c r="AN197" t="s">
        <v>1294</v>
      </c>
      <c r="AO197" s="34">
        <v>0.69892758131027222</v>
      </c>
      <c r="AP197" t="s">
        <v>1294</v>
      </c>
      <c r="AQ197" s="34">
        <v>0.59227848052978516</v>
      </c>
      <c r="AR197" t="s">
        <v>1294</v>
      </c>
      <c r="AS197" t="s">
        <v>843</v>
      </c>
      <c r="AT197" t="s">
        <v>1521</v>
      </c>
      <c r="AU197" s="34">
        <v>0.63669919967651367</v>
      </c>
      <c r="AV197" s="34">
        <v>0.67407143115997314</v>
      </c>
      <c r="AW197" t="s">
        <v>1521</v>
      </c>
      <c r="AX197" s="34">
        <v>0.63669919967651367</v>
      </c>
      <c r="AY197" t="s">
        <v>1521</v>
      </c>
      <c r="AZ197" s="34">
        <v>0.69492924213409424</v>
      </c>
      <c r="BA197" t="s">
        <v>1521</v>
      </c>
      <c r="BB197" s="34">
        <v>0.59696131944656372</v>
      </c>
      <c r="BC197" t="s">
        <v>1521</v>
      </c>
      <c r="BD197" t="s">
        <v>843</v>
      </c>
      <c r="BE197" s="34">
        <v>0.61070782747200381</v>
      </c>
      <c r="BF197" t="s">
        <v>1594</v>
      </c>
      <c r="BG197" t="s">
        <v>843</v>
      </c>
      <c r="BH197" t="s">
        <v>432</v>
      </c>
      <c r="BI197" s="34">
        <v>4.272918701171875</v>
      </c>
      <c r="BJ197" t="s">
        <v>819</v>
      </c>
      <c r="BK197" s="34">
        <v>5.2659058570861816</v>
      </c>
      <c r="BL197" t="s">
        <v>1294</v>
      </c>
      <c r="BM197" s="34">
        <v>5.2447953224182129</v>
      </c>
      <c r="BN197" t="s">
        <v>1521</v>
      </c>
      <c r="BO197" s="34">
        <v>6.9966111183166504</v>
      </c>
      <c r="BP197" t="s">
        <v>843</v>
      </c>
      <c r="BQ197" s="34">
        <v>2.1463963985443115</v>
      </c>
      <c r="BR197" t="s">
        <v>830</v>
      </c>
      <c r="BS197" s="34">
        <v>1.7</v>
      </c>
      <c r="BT197" t="s">
        <v>843</v>
      </c>
      <c r="BU197" s="34">
        <v>2.9865005016326904</v>
      </c>
      <c r="BV197" t="s">
        <v>1563</v>
      </c>
      <c r="BW197" t="s">
        <v>843</v>
      </c>
      <c r="BX197" s="34">
        <v>2.4680376052856445</v>
      </c>
      <c r="BY197" t="s">
        <v>924</v>
      </c>
      <c r="BZ197" t="s">
        <v>843</v>
      </c>
      <c r="CA197" t="s">
        <v>432</v>
      </c>
      <c r="CB197" s="34">
        <v>2.924260450527072E-3</v>
      </c>
      <c r="CC197" s="34">
        <v>2.6555268559604883E-3</v>
      </c>
      <c r="CD197" s="34">
        <v>1.9398141885176301E-3</v>
      </c>
      <c r="CE197" s="34">
        <v>1.9968715496361256E-3</v>
      </c>
      <c r="CF197" s="34">
        <v>1.9968894775956869E-3</v>
      </c>
      <c r="CG197" t="s">
        <v>843</v>
      </c>
      <c r="CH197" t="s">
        <v>819</v>
      </c>
      <c r="CI197" s="34">
        <v>4.4353241100907326E-3</v>
      </c>
      <c r="CJ197" s="34">
        <v>4.3872357346117496E-3</v>
      </c>
      <c r="CK197" s="34">
        <v>5.3040040656924248E-3</v>
      </c>
      <c r="CL197" s="34">
        <v>5.7292701676487923E-3</v>
      </c>
      <c r="CM197" s="34">
        <v>5.8241304941475391E-3</v>
      </c>
      <c r="CN197" t="s">
        <v>843</v>
      </c>
      <c r="CO197" t="s">
        <v>1294</v>
      </c>
      <c r="CP197" s="34">
        <v>4.6373219229280949E-3</v>
      </c>
      <c r="CQ197" s="34">
        <v>4.9889250658452511E-3</v>
      </c>
      <c r="CR197" s="34">
        <v>5.7538771070539951E-3</v>
      </c>
      <c r="CS197" s="34">
        <v>5.8647012338042259E-3</v>
      </c>
      <c r="CT197" s="34">
        <v>5.9458217583596706E-3</v>
      </c>
      <c r="CU197" t="s">
        <v>843</v>
      </c>
      <c r="CV197" t="s">
        <v>1521</v>
      </c>
      <c r="CW197" s="34">
        <v>4.7769481316208839E-3</v>
      </c>
      <c r="CX197" s="34">
        <v>5.5180313065648079E-3</v>
      </c>
      <c r="CY197" s="34">
        <v>5.8376779779791832E-3</v>
      </c>
      <c r="CZ197" s="34">
        <v>5.9460857883095741E-3</v>
      </c>
      <c r="DA197" s="34">
        <v>6.0283038765192032E-3</v>
      </c>
      <c r="DB197" t="s">
        <v>843</v>
      </c>
      <c r="DC197" s="34">
        <v>11.169155120849609</v>
      </c>
      <c r="DD197" s="34">
        <v>11.505889892578125</v>
      </c>
      <c r="DE197" s="34">
        <v>11.693661689758301</v>
      </c>
      <c r="DF197" s="34">
        <v>12.05239200592041</v>
      </c>
      <c r="DG197" s="34">
        <v>12.473662376403809</v>
      </c>
      <c r="DH197" t="s">
        <v>1464</v>
      </c>
      <c r="DI197" t="s">
        <v>843</v>
      </c>
      <c r="DJ197" s="34">
        <v>11.370262145996094</v>
      </c>
      <c r="DK197" s="34">
        <v>11.633682250976563</v>
      </c>
      <c r="DL197" s="34">
        <v>11.888021469116211</v>
      </c>
      <c r="DM197" s="34">
        <v>12.302951812744141</v>
      </c>
      <c r="DN197" s="34">
        <v>12.734180450439453</v>
      </c>
      <c r="DO197" t="s">
        <v>1294</v>
      </c>
      <c r="DP197" t="s">
        <v>843</v>
      </c>
      <c r="DQ197" s="34">
        <v>12.910874366760254</v>
      </c>
      <c r="DR197" t="s">
        <v>1521</v>
      </c>
      <c r="DS197" t="s">
        <v>843</v>
      </c>
      <c r="DT197" t="s">
        <v>843</v>
      </c>
      <c r="DU197" s="34">
        <v>12.7</v>
      </c>
      <c r="DV197" t="s">
        <v>1461</v>
      </c>
      <c r="DW197" t="s">
        <v>843</v>
      </c>
      <c r="DX197" t="s">
        <v>843</v>
      </c>
      <c r="DY197" t="s">
        <v>432</v>
      </c>
      <c r="DZ197" s="34">
        <v>4.0229405276477337E-3</v>
      </c>
      <c r="EA197" s="34">
        <v>1.2988136149942875E-2</v>
      </c>
      <c r="EB197" s="34">
        <v>6.6702608019113541E-3</v>
      </c>
      <c r="EC197" s="34">
        <v>-3.3754112664610147E-3</v>
      </c>
      <c r="ED197" s="34">
        <v>1.7834264785051346E-2</v>
      </c>
      <c r="EE197" t="s">
        <v>843</v>
      </c>
      <c r="EF197" t="s">
        <v>819</v>
      </c>
      <c r="EG197" s="34">
        <v>1.3622299768030643E-2</v>
      </c>
      <c r="EH197" s="34">
        <v>6.2146717682480812E-3</v>
      </c>
      <c r="EI197" s="34">
        <v>1.4284785138443112E-3</v>
      </c>
      <c r="EJ197" s="34">
        <v>1.5972650144249201E-3</v>
      </c>
      <c r="EK197" s="34">
        <v>1.3285869732499123E-2</v>
      </c>
      <c r="EL197" t="s">
        <v>843</v>
      </c>
      <c r="EM197" t="s">
        <v>1294</v>
      </c>
      <c r="EN197" s="34">
        <v>8.4898676723241806E-3</v>
      </c>
      <c r="EO197" s="34">
        <v>7.8678186982870102E-3</v>
      </c>
      <c r="EP197" s="34">
        <v>-1.6343417810276151E-3</v>
      </c>
      <c r="EQ197" s="34">
        <v>1.0304671712219715E-2</v>
      </c>
      <c r="ER197" s="34">
        <v>2.7348414063453674E-2</v>
      </c>
      <c r="ES197" t="s">
        <v>843</v>
      </c>
      <c r="ET197" t="s">
        <v>1521</v>
      </c>
      <c r="EU197" s="34">
        <v>1.1012887582182884E-2</v>
      </c>
      <c r="EV197" s="34">
        <v>9.9502261728048325E-3</v>
      </c>
      <c r="EW197" s="34">
        <v>1.261131651699543E-2</v>
      </c>
      <c r="EX197" s="34">
        <v>2.0766697824001312E-2</v>
      </c>
      <c r="EY197" s="34">
        <v>1.135672815144062E-2</v>
      </c>
      <c r="EZ197" t="s">
        <v>843</v>
      </c>
      <c r="FA197" t="s">
        <v>1594</v>
      </c>
      <c r="FB197" s="34">
        <v>5.9686624445021152E-3</v>
      </c>
      <c r="FC197" s="34">
        <v>3.3337976783514023E-3</v>
      </c>
      <c r="FD197" s="34">
        <v>7.5847739353775978E-3</v>
      </c>
      <c r="FE197" s="34">
        <v>1.2523425742983818E-2</v>
      </c>
      <c r="FF197" s="34">
        <v>2.2813878953456879E-2</v>
      </c>
      <c r="FG197" t="s">
        <v>843</v>
      </c>
      <c r="FH197" s="34">
        <v>1.2300468981266022E-2</v>
      </c>
      <c r="FI197" s="34">
        <v>9.0373195707798004E-3</v>
      </c>
      <c r="FJ197" s="34">
        <v>1.4679012820124626E-2</v>
      </c>
      <c r="FK197" s="34">
        <v>1.9150707870721817E-2</v>
      </c>
      <c r="FL197" s="34">
        <v>6.5011449158191681E-2</v>
      </c>
      <c r="FM197" t="s">
        <v>843</v>
      </c>
      <c r="FN197" t="s">
        <v>843</v>
      </c>
      <c r="FO197" s="34">
        <v>0.75733000000000006</v>
      </c>
      <c r="FP197" t="s">
        <v>1462</v>
      </c>
      <c r="FQ197" t="s">
        <v>843</v>
      </c>
      <c r="FR197" t="s">
        <v>843</v>
      </c>
      <c r="FS197" s="34">
        <v>0.77828000000000008</v>
      </c>
      <c r="FT197" t="s">
        <v>1462</v>
      </c>
      <c r="FU197" t="s">
        <v>843</v>
      </c>
      <c r="FV197" t="s">
        <v>843</v>
      </c>
      <c r="FW197" s="34">
        <v>0.73443000000000003</v>
      </c>
      <c r="FX197" t="s">
        <v>1462</v>
      </c>
      <c r="FY197" t="s">
        <v>843</v>
      </c>
      <c r="FZ197" s="34">
        <v>1.0812884196639061E-2</v>
      </c>
      <c r="GA197" s="34">
        <v>1.8112504854798317E-2</v>
      </c>
      <c r="GB197" s="34">
        <v>4.099409282207489E-2</v>
      </c>
      <c r="GC197" s="34">
        <v>5.9199538081884384E-2</v>
      </c>
      <c r="GD197" s="34">
        <v>4.9752887338399887E-2</v>
      </c>
      <c r="GE197" t="s">
        <v>830</v>
      </c>
      <c r="GF197" t="s">
        <v>843</v>
      </c>
      <c r="GG197" s="34">
        <v>7.9070348292589188E-3</v>
      </c>
      <c r="GH197" s="34">
        <v>1.3763928785920143E-2</v>
      </c>
      <c r="GI197" s="34">
        <v>3.4838322550058365E-2</v>
      </c>
      <c r="GJ197" s="34">
        <v>5.3517717868089676E-2</v>
      </c>
      <c r="GK197" s="34">
        <v>5.9455744922161102E-2</v>
      </c>
      <c r="GL197" t="s">
        <v>832</v>
      </c>
      <c r="GM197" t="s">
        <v>843</v>
      </c>
      <c r="GN197" s="34"/>
      <c r="GO197" t="s">
        <v>1460</v>
      </c>
      <c r="GP197" t="s">
        <v>843</v>
      </c>
      <c r="GQ197" t="s">
        <v>843</v>
      </c>
      <c r="GR197" s="34">
        <v>2.2883398458361626E-2</v>
      </c>
      <c r="GS197" s="34">
        <v>2.053140290081501E-2</v>
      </c>
      <c r="GT197" s="34">
        <v>2.119109034538269E-2</v>
      </c>
      <c r="GU197" s="34">
        <v>3.3010490238666534E-2</v>
      </c>
      <c r="GV197" s="34">
        <v>3.9600122720003128E-2</v>
      </c>
      <c r="GW197" t="s">
        <v>832</v>
      </c>
      <c r="GX197" t="s">
        <v>843</v>
      </c>
      <c r="GY197" t="s">
        <v>843</v>
      </c>
      <c r="GZ197" t="s">
        <v>843</v>
      </c>
      <c r="HA197" t="s">
        <v>843</v>
      </c>
      <c r="HB197" t="s">
        <v>843</v>
      </c>
      <c r="HC197" t="s">
        <v>843</v>
      </c>
      <c r="HD197" t="s">
        <v>843</v>
      </c>
      <c r="HE197" t="s">
        <v>843</v>
      </c>
      <c r="HF197" t="s">
        <v>843</v>
      </c>
      <c r="HG197" t="s">
        <v>843</v>
      </c>
      <c r="HH197" s="34">
        <v>1984339</v>
      </c>
      <c r="HI197" s="34">
        <v>1982487</v>
      </c>
      <c r="HJ197" s="34">
        <v>1983767</v>
      </c>
      <c r="HK197" s="34">
        <v>1989411</v>
      </c>
      <c r="HL197" s="34">
        <v>1996722</v>
      </c>
      <c r="HM197" s="34">
        <v>2004778</v>
      </c>
      <c r="HN197" s="34">
        <v>2013570</v>
      </c>
      <c r="HO197" s="34">
        <v>2023229</v>
      </c>
      <c r="HP197" s="34">
        <v>2034033</v>
      </c>
      <c r="HQ197" s="34">
        <v>2045578</v>
      </c>
      <c r="HR197" s="34">
        <v>2057286.9999999998</v>
      </c>
      <c r="HS197" s="34">
        <v>2065453</v>
      </c>
      <c r="HT197" s="34">
        <v>2069353.9999999998</v>
      </c>
      <c r="HU197" s="34">
        <v>2072373.9999999998</v>
      </c>
      <c r="HV197" s="34">
        <v>2074917</v>
      </c>
      <c r="HW197" s="34">
        <v>2080862</v>
      </c>
      <c r="HX197" s="34">
        <v>2090020</v>
      </c>
      <c r="HY197" s="34">
        <v>2098392</v>
      </c>
      <c r="HZ197" s="34">
        <v>2105924</v>
      </c>
      <c r="IA197" s="34">
        <v>2112901</v>
      </c>
      <c r="IB197" s="34">
        <v>2117641</v>
      </c>
      <c r="IC197" s="34">
        <v>2119410</v>
      </c>
      <c r="ID197" s="34">
        <v>2119844</v>
      </c>
      <c r="IE197" s="34">
        <v>2119675</v>
      </c>
      <c r="IF197" s="34">
        <v>2118965</v>
      </c>
      <c r="IG197" s="34">
        <v>2117762</v>
      </c>
      <c r="IH197" s="34">
        <v>2116129</v>
      </c>
      <c r="II197" s="34">
        <v>2114109</v>
      </c>
      <c r="IJ197" s="34">
        <v>2111727</v>
      </c>
      <c r="IK197" s="34">
        <v>2108994</v>
      </c>
      <c r="IL197" s="34">
        <v>2105945</v>
      </c>
      <c r="IM197" s="34">
        <v>2102637</v>
      </c>
      <c r="IN197" s="34">
        <v>2099124</v>
      </c>
      <c r="IO197" s="34">
        <v>2095434.0000000002</v>
      </c>
      <c r="IP197" s="34">
        <v>2091539.0000000002</v>
      </c>
      <c r="IQ197" s="34">
        <v>2087469.9999999998</v>
      </c>
      <c r="IR197" s="34">
        <v>2083248.9999999998</v>
      </c>
      <c r="IS197" s="34">
        <v>2078880.9999999998</v>
      </c>
      <c r="IT197" s="34">
        <v>2074358.0000000002</v>
      </c>
      <c r="IU197" s="34">
        <v>2069646.0000000002</v>
      </c>
      <c r="IV197" s="34">
        <v>2064752</v>
      </c>
      <c r="IW197" s="34">
        <v>2059688.9999999998</v>
      </c>
      <c r="IX197" s="34">
        <v>2054418.9999999998</v>
      </c>
      <c r="IY197" s="34">
        <v>2048934.0000000002</v>
      </c>
      <c r="IZ197" s="34">
        <v>2043204</v>
      </c>
      <c r="JA197" s="34">
        <v>2037161</v>
      </c>
      <c r="JB197" s="34">
        <v>2030851</v>
      </c>
      <c r="JC197" s="34">
        <v>2024309</v>
      </c>
      <c r="JD197" s="34">
        <v>2017553</v>
      </c>
      <c r="JE197" s="34">
        <v>2010553</v>
      </c>
      <c r="JF197" s="34">
        <v>2003258</v>
      </c>
      <c r="JG197" s="34">
        <v>1995712</v>
      </c>
      <c r="JH197" s="34">
        <v>1987935</v>
      </c>
      <c r="JI197" s="34">
        <v>1979940</v>
      </c>
      <c r="JJ197" s="34">
        <v>1971777</v>
      </c>
      <c r="JK197" s="34">
        <v>1963439</v>
      </c>
      <c r="JL197" s="34">
        <v>1954909</v>
      </c>
      <c r="JM197" s="34">
        <v>1946224</v>
      </c>
      <c r="JN197" s="34">
        <v>1937425</v>
      </c>
      <c r="JO197" s="34">
        <v>1928528</v>
      </c>
      <c r="JP197" s="34">
        <v>1919563</v>
      </c>
      <c r="JQ197" s="34">
        <v>1910561</v>
      </c>
      <c r="JR197" s="34">
        <v>1901541</v>
      </c>
      <c r="JS197" s="34">
        <v>1892530</v>
      </c>
      <c r="JT197" s="34">
        <v>1883531</v>
      </c>
      <c r="JU197" s="34">
        <v>1874565</v>
      </c>
      <c r="JV197" s="34">
        <v>1865697</v>
      </c>
      <c r="JW197" s="34">
        <v>1856949</v>
      </c>
      <c r="JX197" s="34">
        <v>1848286</v>
      </c>
      <c r="JY197" s="34">
        <v>1839721</v>
      </c>
      <c r="JZ197" s="34">
        <v>1831303</v>
      </c>
      <c r="KA197" s="34">
        <v>1823072</v>
      </c>
      <c r="KB197" s="34">
        <v>1815010</v>
      </c>
      <c r="KC197" s="34">
        <v>1807114</v>
      </c>
      <c r="KD197" s="34">
        <v>1799426</v>
      </c>
      <c r="KE197" s="34">
        <v>1791939</v>
      </c>
      <c r="KF197" s="34">
        <v>1784633</v>
      </c>
      <c r="KG197" s="34">
        <v>1777547</v>
      </c>
      <c r="KH197" s="34">
        <v>1770713</v>
      </c>
      <c r="KI197" s="34">
        <v>1764133</v>
      </c>
      <c r="KJ197" s="34">
        <v>1757799</v>
      </c>
      <c r="KK197" s="34">
        <v>1751659</v>
      </c>
      <c r="KL197" s="34">
        <v>1745725</v>
      </c>
      <c r="KM197" s="34">
        <v>1740022</v>
      </c>
      <c r="KN197" s="34">
        <v>1734543</v>
      </c>
      <c r="KO197" s="34">
        <v>1729269</v>
      </c>
      <c r="KP197" s="34">
        <v>1724181</v>
      </c>
      <c r="KQ197" s="34">
        <v>1719276</v>
      </c>
      <c r="KR197" s="34">
        <v>1714545</v>
      </c>
      <c r="KS197" s="34">
        <v>1709955</v>
      </c>
      <c r="KT197" s="34">
        <v>1705495</v>
      </c>
      <c r="KU197" s="34">
        <v>1701183</v>
      </c>
      <c r="KV197" s="34">
        <v>1697009</v>
      </c>
      <c r="KW197" s="34">
        <v>1692940</v>
      </c>
      <c r="KX197" s="34">
        <v>1688972</v>
      </c>
      <c r="KY197" s="34">
        <v>1685067</v>
      </c>
      <c r="KZ197" s="34">
        <v>1681196</v>
      </c>
      <c r="LA197" s="34">
        <v>1677387</v>
      </c>
      <c r="LB197" s="34">
        <v>1673607</v>
      </c>
      <c r="LC197" s="34">
        <v>1669841</v>
      </c>
      <c r="LD197" s="34">
        <v>1666113</v>
      </c>
      <c r="LE197" t="s">
        <v>843</v>
      </c>
      <c r="LF197" t="s">
        <v>843</v>
      </c>
      <c r="LG197" t="s">
        <v>843</v>
      </c>
      <c r="LH197" s="34">
        <v>-9.6811575349420309E-4</v>
      </c>
      <c r="LI197" s="34">
        <v>-9.3374407151713967E-4</v>
      </c>
      <c r="LJ197" s="34">
        <v>6.4544531051069498E-4</v>
      </c>
      <c r="LK197" s="34">
        <v>2.8410525992512703E-3</v>
      </c>
      <c r="LL197" s="34">
        <v>3.6682209465652704E-3</v>
      </c>
      <c r="LM197" s="34">
        <v>4.026495385915041E-3</v>
      </c>
      <c r="LN197" s="34">
        <v>4.3759346008300781E-3</v>
      </c>
      <c r="LO197" s="34">
        <v>4.7854841686785221E-3</v>
      </c>
      <c r="LP197" s="34">
        <v>5.3257718682289124E-3</v>
      </c>
      <c r="LQ197" s="34">
        <v>5.6598684750497341E-3</v>
      </c>
      <c r="LR197" s="34">
        <v>5.7077342644333839E-3</v>
      </c>
      <c r="LS197" s="34">
        <v>3.9614480920135975E-3</v>
      </c>
      <c r="LT197" s="34">
        <v>1.8869084306061268E-3</v>
      </c>
      <c r="LU197" s="34">
        <v>1.4583287993445992E-3</v>
      </c>
      <c r="LV197" s="34">
        <v>1.2263428652659059E-3</v>
      </c>
      <c r="LW197" s="34">
        <v>2.861078130081296E-3</v>
      </c>
      <c r="LX197" s="34">
        <v>4.3914043344557285E-3</v>
      </c>
      <c r="LY197" s="34">
        <v>3.9977016858756542E-3</v>
      </c>
      <c r="LZ197" s="34">
        <v>3.5829886328428984E-3</v>
      </c>
      <c r="MA197" s="34">
        <v>3.3075590617954731E-3</v>
      </c>
      <c r="MB197" s="34">
        <v>2.2408484946936369E-3</v>
      </c>
      <c r="MC197" s="34">
        <v>8.3501479821279645E-4</v>
      </c>
      <c r="MD197" s="34">
        <v>2.0475299970712513E-4</v>
      </c>
      <c r="ME197" s="34">
        <v>-7.972602907102555E-5</v>
      </c>
      <c r="MF197" s="34">
        <v>-3.3501311554573476E-4</v>
      </c>
      <c r="MG197" s="34">
        <v>-5.6789122754707932E-4</v>
      </c>
      <c r="MH197" s="34">
        <v>-7.7139446511864662E-4</v>
      </c>
      <c r="MI197" s="34">
        <v>-9.5502909971401095E-4</v>
      </c>
      <c r="MJ197" s="34">
        <v>-1.1273509589955211E-3</v>
      </c>
      <c r="MK197" s="34">
        <v>-1.2950395466759801E-3</v>
      </c>
      <c r="ML197" s="34">
        <v>-1.4467589790001512E-3</v>
      </c>
      <c r="MM197" s="34">
        <v>-1.5720262890681624E-3</v>
      </c>
      <c r="MN197" s="34">
        <v>-1.6721563879400492E-3</v>
      </c>
      <c r="MO197" s="34">
        <v>-1.7594230594113469E-3</v>
      </c>
      <c r="MP197" s="34">
        <v>-1.8605331424623728E-3</v>
      </c>
      <c r="MQ197" s="34">
        <v>-1.947352197021246E-3</v>
      </c>
      <c r="MR197" s="34">
        <v>-2.0241120364516973E-3</v>
      </c>
      <c r="MS197" s="34">
        <v>-2.0989261101931334E-3</v>
      </c>
      <c r="MT197" s="34">
        <v>-2.1780598908662796E-3</v>
      </c>
      <c r="MU197" s="34">
        <v>-2.274130005389452E-3</v>
      </c>
      <c r="MV197" s="34">
        <v>-2.3674557451158762E-3</v>
      </c>
      <c r="MW197" s="34">
        <v>-2.4551218375563622E-3</v>
      </c>
      <c r="MX197" s="34">
        <v>-2.5619175285100937E-3</v>
      </c>
      <c r="MY197" s="34">
        <v>-2.6734250131994486E-3</v>
      </c>
      <c r="MZ197" s="34">
        <v>-2.8004939667880535E-3</v>
      </c>
      <c r="NA197" s="34">
        <v>-2.9619920533150434E-3</v>
      </c>
      <c r="NB197" s="34">
        <v>-3.1022548209875822E-3</v>
      </c>
      <c r="NC197" s="34">
        <v>-3.2265093177556992E-3</v>
      </c>
      <c r="ND197" s="34">
        <v>-3.3430168405175209E-3</v>
      </c>
      <c r="NE197" s="34">
        <v>-3.4755824599415064E-3</v>
      </c>
      <c r="NF197" s="34">
        <v>-3.6349534057080746E-3</v>
      </c>
      <c r="NG197" s="34">
        <v>-3.7739763502031565E-3</v>
      </c>
      <c r="NH197" s="34">
        <v>-3.904467448592186E-3</v>
      </c>
      <c r="NI197" s="34">
        <v>-4.0298704989254475E-3</v>
      </c>
      <c r="NJ197" s="34">
        <v>-4.1313744150102139E-3</v>
      </c>
      <c r="NK197" s="34">
        <v>-4.2376392520964146E-3</v>
      </c>
      <c r="NL197" s="34">
        <v>-4.3538827449083328E-3</v>
      </c>
      <c r="NM197" s="34">
        <v>-4.4525600969791412E-3</v>
      </c>
      <c r="NN197" s="34">
        <v>-4.5313131995499134E-3</v>
      </c>
      <c r="NO197" s="34">
        <v>-4.6027540229260921E-3</v>
      </c>
      <c r="NP197" s="34">
        <v>-4.6594617888331413E-3</v>
      </c>
      <c r="NQ197" s="34">
        <v>-4.7006397508084774E-3</v>
      </c>
      <c r="NR197" s="34">
        <v>-4.7323061153292656E-3</v>
      </c>
      <c r="NS197" s="34">
        <v>-4.7500520013272762E-3</v>
      </c>
      <c r="NT197" s="34">
        <v>-4.766351543366909E-3</v>
      </c>
      <c r="NU197" s="34">
        <v>-4.7715744003653526E-3</v>
      </c>
      <c r="NV197" s="34">
        <v>-4.7419224865734577E-3</v>
      </c>
      <c r="NW197" s="34">
        <v>-4.6998914331197739E-3</v>
      </c>
      <c r="NX197" s="34">
        <v>-4.6760952100157738E-3</v>
      </c>
      <c r="NY197" s="34">
        <v>-4.6447934582829475E-3</v>
      </c>
      <c r="NZ197" s="34">
        <v>-4.5861941762268543E-3</v>
      </c>
      <c r="OA197" s="34">
        <v>-4.5047448948025703E-3</v>
      </c>
      <c r="OB197" s="34">
        <v>-4.4320127926766872E-3</v>
      </c>
      <c r="OC197" s="34">
        <v>-4.3598795309662819E-3</v>
      </c>
      <c r="OD197" s="34">
        <v>-4.2633726261556149E-3</v>
      </c>
      <c r="OE197" s="34">
        <v>-4.1694515384733677E-3</v>
      </c>
      <c r="OF197" s="34">
        <v>-4.0854820981621742E-3</v>
      </c>
      <c r="OG197" s="34">
        <v>-3.9784680120646954E-3</v>
      </c>
      <c r="OH197" s="34">
        <v>-3.8520337548106909E-3</v>
      </c>
      <c r="OI197" s="34">
        <v>-3.72293870896101E-3</v>
      </c>
      <c r="OJ197" s="34">
        <v>-3.5968932788819075E-3</v>
      </c>
      <c r="OK197" s="34">
        <v>-3.4991193097084761E-3</v>
      </c>
      <c r="OL197" s="34">
        <v>-3.3933967351913452E-3</v>
      </c>
      <c r="OM197" s="34">
        <v>-3.2721853349357843E-3</v>
      </c>
      <c r="ON197" s="34">
        <v>-3.153778612613678E-3</v>
      </c>
      <c r="OO197" s="34">
        <v>-3.0452022328972816E-3</v>
      </c>
      <c r="OP197" s="34">
        <v>-2.9466208070516586E-3</v>
      </c>
      <c r="OQ197" s="34">
        <v>-2.8488831594586372E-3</v>
      </c>
      <c r="OR197" s="34">
        <v>-2.7555327396839857E-3</v>
      </c>
      <c r="OS197" s="34">
        <v>-2.6806849054992199E-3</v>
      </c>
      <c r="OT197" s="34">
        <v>-2.6116631925106049E-3</v>
      </c>
      <c r="OU197" s="34">
        <v>-2.5314998347312212E-3</v>
      </c>
      <c r="OV197" s="34">
        <v>-2.4566017091274261E-3</v>
      </c>
      <c r="OW197" s="34">
        <v>-2.400627126917243E-3</v>
      </c>
      <c r="OX197" s="34">
        <v>-2.3466027341783047E-3</v>
      </c>
      <c r="OY197" s="34">
        <v>-2.3147342726588249E-3</v>
      </c>
      <c r="OZ197" s="34">
        <v>-2.2998808417469263E-3</v>
      </c>
      <c r="PA197" s="34">
        <v>-2.2682193666696548E-3</v>
      </c>
      <c r="PB197" s="34">
        <v>-2.2560479119420052E-3</v>
      </c>
      <c r="PC197" s="34">
        <v>-2.2527652326971292E-3</v>
      </c>
      <c r="PD197" s="34">
        <v>-2.2350437939167023E-3</v>
      </c>
      <c r="PE197" t="s">
        <v>1300</v>
      </c>
      <c r="PF197" t="s">
        <v>843</v>
      </c>
      <c r="PG197" t="s">
        <v>843</v>
      </c>
      <c r="PH197" t="s">
        <v>843</v>
      </c>
      <c r="PI197" t="s">
        <v>843</v>
      </c>
      <c r="PJ197" t="s">
        <v>1300</v>
      </c>
      <c r="PK197" s="34">
        <v>0.48650103807449341</v>
      </c>
      <c r="PL197" s="34">
        <v>0.48685717582702637</v>
      </c>
      <c r="PM197" s="34">
        <v>0.48734956979751587</v>
      </c>
      <c r="PN197" s="34">
        <v>0.48805350065231323</v>
      </c>
      <c r="PO197" s="34">
        <v>0.48880666494369507</v>
      </c>
      <c r="PP197" s="34">
        <v>0.48963028192520142</v>
      </c>
      <c r="PQ197" s="34">
        <v>0.49048358201980591</v>
      </c>
      <c r="PR197" s="34">
        <v>0.49130326509475708</v>
      </c>
      <c r="PS197" s="34">
        <v>0.4921414852142334</v>
      </c>
      <c r="PT197" s="34">
        <v>0.4930596649646759</v>
      </c>
      <c r="PU197" s="34">
        <v>0.49400594830513</v>
      </c>
      <c r="PV197" s="34">
        <v>0.49458110332489014</v>
      </c>
      <c r="PW197" s="34">
        <v>0.49483993649482727</v>
      </c>
      <c r="PX197" s="34">
        <v>0.49507907032966614</v>
      </c>
      <c r="PY197" s="34">
        <v>0.49531862139701843</v>
      </c>
      <c r="PZ197" s="34">
        <v>0.49606221914291382</v>
      </c>
      <c r="QA197" s="34">
        <v>0.4972493052482605</v>
      </c>
      <c r="QB197" s="34">
        <v>0.49841973185539246</v>
      </c>
      <c r="QC197" s="34">
        <v>0.49958926439285278</v>
      </c>
      <c r="QD197" s="34">
        <v>0.50076740980148315</v>
      </c>
      <c r="QE197" s="34">
        <v>0.5019722580909729</v>
      </c>
      <c r="QF197" s="34">
        <v>0.50257951021194458</v>
      </c>
      <c r="QG197" s="34">
        <v>0.50268512964248657</v>
      </c>
      <c r="QH197" s="34">
        <v>0.50289595127105713</v>
      </c>
      <c r="QI197" s="34">
        <v>0.50309795141220093</v>
      </c>
      <c r="QJ197" s="34">
        <v>0.50329118967056274</v>
      </c>
      <c r="QK197" s="34">
        <v>0.50347214937210083</v>
      </c>
      <c r="QL197" s="34">
        <v>0.50363487005233765</v>
      </c>
      <c r="QM197" s="34">
        <v>0.50378340482711792</v>
      </c>
      <c r="QN197" s="34">
        <v>0.50391608476638794</v>
      </c>
      <c r="QO197" s="34">
        <v>0.50402981042861938</v>
      </c>
      <c r="QP197" s="34">
        <v>0.50412935018539429</v>
      </c>
      <c r="QQ197" s="34">
        <v>0.50421035289764404</v>
      </c>
      <c r="QR197" s="34">
        <v>0.50427168607711792</v>
      </c>
      <c r="QS197" s="34">
        <v>0.50431478023529053</v>
      </c>
      <c r="QT197" s="34">
        <v>0.50434303283691406</v>
      </c>
      <c r="QU197" s="34">
        <v>0.50435978174209595</v>
      </c>
      <c r="QV197" s="34">
        <v>0.50436943769454956</v>
      </c>
      <c r="QW197" s="34">
        <v>0.50437003374099731</v>
      </c>
      <c r="QX197" s="34">
        <v>0.50435727834701538</v>
      </c>
      <c r="QY197" s="34">
        <v>0.50434142351150513</v>
      </c>
      <c r="QZ197" s="34">
        <v>0.50432419776916504</v>
      </c>
      <c r="RA197" s="34">
        <v>0.50429779291152954</v>
      </c>
      <c r="RB197" s="34">
        <v>0.5042729377746582</v>
      </c>
      <c r="RC197" s="34">
        <v>0.50425410270690918</v>
      </c>
      <c r="RD197" s="34">
        <v>0.50423800945281982</v>
      </c>
      <c r="RE197" s="34">
        <v>0.50422555208206177</v>
      </c>
      <c r="RF197" s="34">
        <v>0.50421255826950073</v>
      </c>
      <c r="RG197" s="34">
        <v>0.50419491529464722</v>
      </c>
      <c r="RH197" s="34">
        <v>0.5041806697845459</v>
      </c>
      <c r="RI197" s="34">
        <v>0.50416272878646851</v>
      </c>
      <c r="RJ197" s="34">
        <v>0.50413835048675537</v>
      </c>
      <c r="RK197" s="34">
        <v>0.50411355495452881</v>
      </c>
      <c r="RL197" s="34">
        <v>0.50408649444580078</v>
      </c>
      <c r="RM197" s="34">
        <v>0.50405091047286987</v>
      </c>
      <c r="RN197" s="34">
        <v>0.50401157140731812</v>
      </c>
      <c r="RO197" s="34">
        <v>0.50396311283111572</v>
      </c>
      <c r="RP197" s="34">
        <v>0.50390702486038208</v>
      </c>
      <c r="RQ197" s="34">
        <v>0.50384402275085449</v>
      </c>
      <c r="RR197" s="34">
        <v>0.50377023220062256</v>
      </c>
      <c r="RS197" s="34">
        <v>0.50368547439575195</v>
      </c>
      <c r="RT197" s="34">
        <v>0.50359344482421875</v>
      </c>
      <c r="RU197" s="34">
        <v>0.50349533557891846</v>
      </c>
      <c r="RV197" s="34">
        <v>0.50338912010192871</v>
      </c>
      <c r="RW197" s="34">
        <v>0.50327920913696289</v>
      </c>
      <c r="RX197" s="34">
        <v>0.50316315889358521</v>
      </c>
      <c r="RY197" s="34">
        <v>0.50304257869720459</v>
      </c>
      <c r="RZ197" s="34">
        <v>0.50292009115219116</v>
      </c>
      <c r="SA197" s="34">
        <v>0.50279396772384644</v>
      </c>
      <c r="SB197" s="34">
        <v>0.50266754627227783</v>
      </c>
      <c r="SC197" s="34">
        <v>0.50254654884338379</v>
      </c>
      <c r="SD197" s="34">
        <v>0.50242775678634644</v>
      </c>
      <c r="SE197" s="34">
        <v>0.50230741500854492</v>
      </c>
      <c r="SF197" s="34">
        <v>0.50219744443893433</v>
      </c>
      <c r="SG197" s="34">
        <v>0.50209343433380127</v>
      </c>
      <c r="SH197" s="34">
        <v>0.50198972225189209</v>
      </c>
      <c r="SI197" s="34">
        <v>0.50189197063446045</v>
      </c>
      <c r="SJ197" s="34">
        <v>0.50179600715637207</v>
      </c>
      <c r="SK197" s="34">
        <v>0.50170183181762695</v>
      </c>
      <c r="SL197" s="34">
        <v>0.5016101598739624</v>
      </c>
      <c r="SM197" s="34">
        <v>0.50151807069778442</v>
      </c>
      <c r="SN197" s="34">
        <v>0.50142920017242432</v>
      </c>
      <c r="SO197" s="34">
        <v>0.50133728981018066</v>
      </c>
      <c r="SP197" s="34">
        <v>0.50124651193618774</v>
      </c>
      <c r="SQ197" s="34">
        <v>0.50115448236465454</v>
      </c>
      <c r="SR197" s="34">
        <v>0.50105798244476318</v>
      </c>
      <c r="SS197" s="34">
        <v>0.50095784664154053</v>
      </c>
      <c r="ST197" s="34">
        <v>0.50085324048995972</v>
      </c>
      <c r="SU197" s="34">
        <v>0.50074917078018188</v>
      </c>
      <c r="SV197" s="34">
        <v>0.50064653158187866</v>
      </c>
      <c r="SW197" s="34">
        <v>0.50053972005844116</v>
      </c>
      <c r="SX197" s="34">
        <v>0.50042998790740967</v>
      </c>
      <c r="SY197" s="34">
        <v>0.50031906366348267</v>
      </c>
      <c r="SZ197" s="34">
        <v>0.50020790100097656</v>
      </c>
      <c r="TA197" s="34">
        <v>0.50010126829147339</v>
      </c>
      <c r="TB197" s="34">
        <v>0.49999731779098511</v>
      </c>
      <c r="TC197" s="34">
        <v>0.49989888072013855</v>
      </c>
      <c r="TD197" s="34">
        <v>0.49980416893959045</v>
      </c>
      <c r="TE197" s="34">
        <v>0.49971470236778259</v>
      </c>
      <c r="TF197" s="34">
        <v>0.49963319301605225</v>
      </c>
      <c r="TG197" s="34">
        <v>0.49956336617469788</v>
      </c>
      <c r="TH197" t="s">
        <v>843</v>
      </c>
      <c r="TI197" t="s">
        <v>843</v>
      </c>
      <c r="TJ197" t="s">
        <v>1300</v>
      </c>
      <c r="TK197" s="34">
        <v>0.70078474494529397</v>
      </c>
      <c r="TL197" s="34">
        <v>0.70140787808444605</v>
      </c>
      <c r="TM197" s="34">
        <v>0.70240129007085994</v>
      </c>
      <c r="TN197" s="34">
        <v>0.70387247686061893</v>
      </c>
      <c r="TO197" s="34">
        <v>0.70464258535804802</v>
      </c>
      <c r="TP197" s="34">
        <v>0.70447857456571894</v>
      </c>
      <c r="TQ197" s="34">
        <v>0.70364544159017095</v>
      </c>
      <c r="TR197" s="34">
        <v>0.701813783807962</v>
      </c>
      <c r="TS197" s="34">
        <v>0.69908526557828699</v>
      </c>
      <c r="TT197" s="34">
        <v>0.69663928728212798</v>
      </c>
      <c r="TU197" s="34">
        <v>0.69546769714976608</v>
      </c>
      <c r="TV197" s="34">
        <v>0.69321306270343597</v>
      </c>
      <c r="TW197" s="34">
        <v>0.68868762908617898</v>
      </c>
      <c r="TX197" s="34">
        <v>0.68354585524961808</v>
      </c>
      <c r="TY197" s="34">
        <v>0.67796543187028702</v>
      </c>
      <c r="TZ197" s="34">
        <v>0.67234468215576004</v>
      </c>
      <c r="UA197" s="34">
        <v>0.66713763504655399</v>
      </c>
      <c r="UB197" s="34">
        <v>0.66190230424058005</v>
      </c>
      <c r="UC197" s="34">
        <v>0.65643275825718306</v>
      </c>
      <c r="UD197" s="34">
        <v>0.65123125711255403</v>
      </c>
      <c r="UE197" s="34">
        <v>0.64696447603725105</v>
      </c>
      <c r="UF197" s="34">
        <v>0.64310625200085203</v>
      </c>
      <c r="UG197" s="34">
        <v>0.63924279333762302</v>
      </c>
      <c r="UH197" s="34">
        <v>0.63618824494043802</v>
      </c>
      <c r="UI197" s="34">
        <v>0.63378205869374904</v>
      </c>
      <c r="UJ197" s="34">
        <v>0.63147361022475901</v>
      </c>
      <c r="UK197" s="34">
        <v>0.62905687696733092</v>
      </c>
      <c r="UL197" s="34">
        <v>0.62648496364189399</v>
      </c>
      <c r="UM197" s="34">
        <v>0.62378976454111601</v>
      </c>
      <c r="UN197" s="34">
        <v>0.62094329786066293</v>
      </c>
      <c r="UO197" s="34">
        <v>0.61782344319926596</v>
      </c>
      <c r="UP197" s="34">
        <v>0.61440072290159398</v>
      </c>
      <c r="UQ197" s="34">
        <v>0.61121815309192007</v>
      </c>
      <c r="UR197" s="34">
        <v>0.60843314559179607</v>
      </c>
      <c r="US197" s="34">
        <v>0.60586654133630802</v>
      </c>
      <c r="UT197" s="34">
        <v>0.60341672057963003</v>
      </c>
      <c r="UU197" s="34">
        <v>0.60073351769279593</v>
      </c>
      <c r="UV197" s="34">
        <v>0.59753213446750097</v>
      </c>
      <c r="UW197" s="34">
        <v>0.59396883276657197</v>
      </c>
      <c r="UX197" s="34">
        <v>0.59023079073203599</v>
      </c>
      <c r="UY197" s="34">
        <v>0.58620962711260194</v>
      </c>
      <c r="UZ197" s="34">
        <v>0.581671897633114</v>
      </c>
      <c r="VA197" s="34">
        <v>0.57698902293324206</v>
      </c>
      <c r="VB197" s="34">
        <v>0.57231530452306001</v>
      </c>
      <c r="VC197" s="34">
        <v>0.56744029657349304</v>
      </c>
      <c r="VD197" s="34">
        <v>0.56255063724697296</v>
      </c>
      <c r="VE197" s="34">
        <v>0.55791400799122892</v>
      </c>
      <c r="VF197" s="34">
        <v>0.553709438628194</v>
      </c>
      <c r="VG197" s="34">
        <v>0.55003203138456103</v>
      </c>
      <c r="VH197" s="34">
        <v>0.54678861984737503</v>
      </c>
      <c r="VI197" s="34">
        <v>0.54386116419822994</v>
      </c>
      <c r="VJ197" s="34">
        <v>0.54135767084629405</v>
      </c>
      <c r="VK197" s="34">
        <v>0.53901636622927807</v>
      </c>
      <c r="VL197" s="34">
        <v>0.53670956273685999</v>
      </c>
      <c r="VM197" s="34">
        <v>0.535071917361852</v>
      </c>
      <c r="VN197" s="34">
        <v>0.53424437065669705</v>
      </c>
      <c r="VO197" s="34">
        <v>0.53382599041029799</v>
      </c>
      <c r="VP197" s="34">
        <v>0.53393597037134499</v>
      </c>
      <c r="VQ197" s="34">
        <v>0.53447811772794207</v>
      </c>
      <c r="VR197" s="34">
        <v>0.53508556785278705</v>
      </c>
      <c r="VS197" s="34">
        <v>0.53577116249896495</v>
      </c>
      <c r="VT197" s="34">
        <v>0.53646101851759798</v>
      </c>
      <c r="VU197" s="34">
        <v>0.53723927067573096</v>
      </c>
      <c r="VV197" s="34">
        <v>0.53832661525223202</v>
      </c>
      <c r="VW197" s="34">
        <v>0.53968318015472005</v>
      </c>
      <c r="VX197" s="34">
        <v>0.54095643522630599</v>
      </c>
      <c r="VY197" s="34">
        <v>0.54239434377607898</v>
      </c>
      <c r="VZ197" s="34">
        <v>0.544150108592105</v>
      </c>
      <c r="WA197" s="34">
        <v>0.545920652972538</v>
      </c>
      <c r="WB197" s="34">
        <v>0.54746072909968402</v>
      </c>
      <c r="WC197" s="34">
        <v>0.54861456569448097</v>
      </c>
      <c r="WD197" s="34">
        <v>0.54933443403923898</v>
      </c>
      <c r="WE197" s="34">
        <v>0.54941129800937705</v>
      </c>
      <c r="WF197" s="34">
        <v>0.54861603954812999</v>
      </c>
      <c r="WG197" s="34">
        <v>0.54725784778034803</v>
      </c>
      <c r="WH197" s="34">
        <v>0.54568276440136498</v>
      </c>
      <c r="WI197" s="34">
        <v>0.54402165599313701</v>
      </c>
      <c r="WJ197" s="34">
        <v>0.54241378708973698</v>
      </c>
      <c r="WK197" s="34">
        <v>0.54096739561973106</v>
      </c>
      <c r="WL197" s="34">
        <v>0.53968039824661707</v>
      </c>
      <c r="WM197" s="34">
        <v>0.53843059941170701</v>
      </c>
      <c r="WN197" s="34">
        <v>0.53731218881295095</v>
      </c>
      <c r="WO197" s="34">
        <v>0.53622821463861703</v>
      </c>
      <c r="WP197" s="34">
        <v>0.53521852022560601</v>
      </c>
      <c r="WQ197" s="34">
        <v>0.53438311993418397</v>
      </c>
      <c r="WR197" s="34">
        <v>0.53378248265596606</v>
      </c>
      <c r="WS197" s="34">
        <v>0.53336076664804899</v>
      </c>
      <c r="WT197" s="34">
        <v>0.53306521667689899</v>
      </c>
      <c r="WU197" s="34">
        <v>0.53290565925488698</v>
      </c>
      <c r="WV197" s="34">
        <v>0.53287893541058096</v>
      </c>
      <c r="WW197" s="34">
        <v>0.53297165925435097</v>
      </c>
      <c r="WX197" s="34">
        <v>0.53311607275642903</v>
      </c>
      <c r="WY197" s="34">
        <v>0.53330166979029903</v>
      </c>
      <c r="WZ197" s="34">
        <v>0.53354474064504898</v>
      </c>
      <c r="XA197" s="34">
        <v>0.53382457904114999</v>
      </c>
      <c r="XB197" s="34">
        <v>0.534101314665826</v>
      </c>
      <c r="XC197" s="34">
        <v>0.53432229198737102</v>
      </c>
      <c r="XD197" s="34">
        <v>0.53445225653121708</v>
      </c>
      <c r="XE197" s="34">
        <v>0.53447732950447702</v>
      </c>
      <c r="XF197" s="34">
        <v>0.53439443204639503</v>
      </c>
      <c r="XG197" s="34">
        <v>0.53417295225473904</v>
      </c>
      <c r="XH197" t="s">
        <v>843</v>
      </c>
      <c r="XI197" t="s">
        <v>1300</v>
      </c>
      <c r="XJ197" s="34">
        <v>0.64903098714483809</v>
      </c>
      <c r="XK197" s="34">
        <v>0.64950388073162602</v>
      </c>
      <c r="XL197" s="34">
        <v>0.6500811335202169</v>
      </c>
      <c r="XM197" s="34">
        <v>0.65086660049969591</v>
      </c>
      <c r="XN197" s="34">
        <v>0.65173635882620606</v>
      </c>
      <c r="XO197" s="34">
        <v>0.65331930684611805</v>
      </c>
      <c r="XP197" s="34">
        <v>0.65379019696116802</v>
      </c>
      <c r="XQ197" s="34">
        <v>0.65169192414699495</v>
      </c>
      <c r="XR197" s="34">
        <v>0.64822350473173307</v>
      </c>
      <c r="XS197" s="34">
        <v>0.64400013101431497</v>
      </c>
      <c r="XT197" s="34">
        <v>0.63873449870278198</v>
      </c>
      <c r="XU197" s="34">
        <v>0.63231383139679298</v>
      </c>
      <c r="XV197" s="34">
        <v>0.62518230326952295</v>
      </c>
      <c r="XW197" s="34">
        <v>0.61776889263982004</v>
      </c>
      <c r="XX197" s="34">
        <v>0.61045261087551905</v>
      </c>
      <c r="XY197" s="34">
        <v>0.60380601885180296</v>
      </c>
      <c r="XZ197" s="34">
        <v>0.59768160113300395</v>
      </c>
      <c r="YA197" s="34">
        <v>0.59198043072981599</v>
      </c>
      <c r="YB197" s="34">
        <v>0.587010737329552</v>
      </c>
      <c r="YC197" s="34">
        <v>0.58258939188599201</v>
      </c>
      <c r="YD197" s="34">
        <v>0.57899710101948298</v>
      </c>
      <c r="YE197" s="34">
        <v>0.57557329057928597</v>
      </c>
      <c r="YF197" s="34">
        <v>0.57168805817786594</v>
      </c>
      <c r="YG197" s="34">
        <v>0.56818605875571893</v>
      </c>
      <c r="YH197" s="34">
        <v>0.56518064243628396</v>
      </c>
      <c r="YI197" s="34">
        <v>0.56213719061376799</v>
      </c>
      <c r="YJ197" s="34">
        <v>0.55897726461855601</v>
      </c>
      <c r="YK197" s="34">
        <v>0.55603093312596497</v>
      </c>
      <c r="YL197" s="34">
        <v>0.55343267538070107</v>
      </c>
      <c r="YM197" s="34">
        <v>0.55107706539775203</v>
      </c>
      <c r="YN197" s="34">
        <v>0.549005185556796</v>
      </c>
      <c r="YO197" s="34">
        <v>0.54675163931015203</v>
      </c>
      <c r="YP197" s="34">
        <v>0.54405920182438006</v>
      </c>
      <c r="YQ197" s="34">
        <v>0.54104018546993105</v>
      </c>
      <c r="YR197" s="34">
        <v>0.53779274495957308</v>
      </c>
      <c r="YS197" s="34">
        <v>0.53415654695793202</v>
      </c>
      <c r="YT197" s="34">
        <v>0.52991793107785001</v>
      </c>
      <c r="YU197" s="34">
        <v>0.52546597773851</v>
      </c>
      <c r="YV197" s="34">
        <v>0.52092623356238399</v>
      </c>
      <c r="YW197" s="34">
        <v>0.51609200706111302</v>
      </c>
      <c r="YX197" s="34">
        <v>0.51111876874317097</v>
      </c>
      <c r="YY197" s="34">
        <v>0.50627291152380005</v>
      </c>
      <c r="YZ197" s="34">
        <v>0.50174635706095994</v>
      </c>
      <c r="ZA197" s="34">
        <v>0.49763596524728598</v>
      </c>
      <c r="ZB197" s="34">
        <v>0.49384777385120998</v>
      </c>
      <c r="ZC197" s="34">
        <v>0.49027310794946799</v>
      </c>
      <c r="ZD197" s="34">
        <v>0.487037580049551</v>
      </c>
      <c r="ZE197" s="34">
        <v>0.48388832930150499</v>
      </c>
      <c r="ZF197" s="34">
        <v>0.48071908909433603</v>
      </c>
      <c r="ZG197" s="34">
        <v>0.478211467193354</v>
      </c>
      <c r="ZH197" s="34">
        <v>0.47653335802643498</v>
      </c>
      <c r="ZI197" s="34">
        <v>0.47528000032068801</v>
      </c>
      <c r="ZJ197" s="34">
        <v>0.47461109140892399</v>
      </c>
      <c r="ZK197" s="34">
        <v>0.47444228753338796</v>
      </c>
      <c r="ZL197" s="34">
        <v>0.47440506710444402</v>
      </c>
      <c r="ZM197" s="34">
        <v>0.47455880356894098</v>
      </c>
      <c r="ZN197" s="34">
        <v>0.47483758199548398</v>
      </c>
      <c r="ZO197" s="34">
        <v>0.47530268869359299</v>
      </c>
      <c r="ZP197" s="34">
        <v>0.47616049038298003</v>
      </c>
      <c r="ZQ197" s="34">
        <v>0.47738456480797803</v>
      </c>
      <c r="ZR197" s="34">
        <v>0.47862091528123796</v>
      </c>
      <c r="ZS197" s="34">
        <v>0.48011317094821898</v>
      </c>
      <c r="ZT197" s="34">
        <v>0.48203036379441699</v>
      </c>
      <c r="ZU197" s="34">
        <v>0.48405718378498203</v>
      </c>
      <c r="ZV197" s="34">
        <v>0.48590280701512201</v>
      </c>
      <c r="ZW197" s="34">
        <v>0.48740054359277996</v>
      </c>
      <c r="ZX197" s="34">
        <v>0.48851796406383302</v>
      </c>
      <c r="ZY197" s="34">
        <v>0.48900858343443998</v>
      </c>
      <c r="ZZ197" s="34">
        <v>0.48863866306405002</v>
      </c>
      <c r="AAA197" s="34">
        <v>0.48772395379516803</v>
      </c>
      <c r="AAB197" s="34">
        <v>0.48656230017643204</v>
      </c>
      <c r="AAC197" s="34">
        <v>0.48524866674254602</v>
      </c>
      <c r="AAD197" s="34">
        <v>0.48395325645588699</v>
      </c>
      <c r="AAE197" s="34">
        <v>0.48279453238851194</v>
      </c>
      <c r="AAF197" s="34">
        <v>0.48175723814149601</v>
      </c>
      <c r="AAG197" s="34">
        <v>0.48073302697998499</v>
      </c>
      <c r="AAH197" s="34">
        <v>0.47980060886468001</v>
      </c>
      <c r="AAI197" s="34">
        <v>0.47883740908116601</v>
      </c>
      <c r="AAJ197" s="34">
        <v>0.47792075847412901</v>
      </c>
      <c r="AAK197" s="34">
        <v>0.47714628092099604</v>
      </c>
      <c r="AAL197" s="34">
        <v>0.47655888886012798</v>
      </c>
      <c r="AAM197" s="34">
        <v>0.47614419354903198</v>
      </c>
      <c r="AAN197" s="34">
        <v>0.47585644932621102</v>
      </c>
      <c r="AAO197" s="34">
        <v>0.47569053724608101</v>
      </c>
      <c r="AAP197" s="34">
        <v>0.47564776428142702</v>
      </c>
      <c r="AAQ197" s="34">
        <v>0.47573309878335901</v>
      </c>
      <c r="AAR197" s="34">
        <v>0.47592190147090102</v>
      </c>
      <c r="AAS197" s="34">
        <v>0.476192456536223</v>
      </c>
      <c r="AAT197" s="34">
        <v>0.47651607962576698</v>
      </c>
      <c r="AAU197" s="34">
        <v>0.47689676044106399</v>
      </c>
      <c r="AAV197" s="34">
        <v>0.47730307036959901</v>
      </c>
      <c r="AAW197" s="34">
        <v>0.47764967084669896</v>
      </c>
      <c r="AAX197" s="34">
        <v>0.47791924559055199</v>
      </c>
      <c r="AAY197" s="34">
        <v>0.47811987485679502</v>
      </c>
      <c r="AAZ197" s="34">
        <v>0.47823305485024498</v>
      </c>
      <c r="ABA197" s="34">
        <v>0.47823083592521798</v>
      </c>
      <c r="ABB197" s="34">
        <v>0.47808405444695301</v>
      </c>
      <c r="ABC197" s="34">
        <v>0.47777181943457897</v>
      </c>
      <c r="ABD197" s="34">
        <v>0.477305305247887</v>
      </c>
      <c r="ABE197" s="34">
        <v>0.47671201128969398</v>
      </c>
      <c r="ABF197" s="34">
        <v>0.47597972046313797</v>
      </c>
      <c r="ABG197" t="s">
        <v>843</v>
      </c>
      <c r="ABH197" t="s">
        <v>843</v>
      </c>
      <c r="ABI197" t="s">
        <v>1300</v>
      </c>
      <c r="ABJ197" s="34">
        <v>0.63038926312489896</v>
      </c>
      <c r="ABK197" s="34">
        <v>0.633277544821227</v>
      </c>
      <c r="ABL197" s="34">
        <v>0.63581206865523998</v>
      </c>
      <c r="ABM197" s="34">
        <v>0.63809649235464905</v>
      </c>
      <c r="ABN197" s="34">
        <v>0.63989594943511097</v>
      </c>
      <c r="ABO197" s="34">
        <v>0.64118878968424697</v>
      </c>
      <c r="ABP197" s="34">
        <v>0.64209653553055901</v>
      </c>
      <c r="ABQ197" s="34">
        <v>0.64271271319262402</v>
      </c>
      <c r="ABR197" s="34">
        <v>0.64302693220808094</v>
      </c>
      <c r="ABS197" s="34">
        <v>0.64325975347799003</v>
      </c>
      <c r="ABT197" s="34">
        <v>0.64419654520819292</v>
      </c>
      <c r="ABU197" s="34">
        <v>0.64349709240539499</v>
      </c>
      <c r="ABV197" s="34">
        <v>0.63995478782267301</v>
      </c>
      <c r="ABW197" s="34">
        <v>0.63566599569720605</v>
      </c>
      <c r="ABX197" s="34">
        <v>0.63107849615189404</v>
      </c>
      <c r="ABY197" s="34">
        <v>0.62585986000032701</v>
      </c>
      <c r="ABZ197" s="34">
        <v>0.62068520875398303</v>
      </c>
      <c r="ACA197" s="34">
        <v>0.61577198159352498</v>
      </c>
      <c r="ACB197" s="34">
        <v>0.61072574318921302</v>
      </c>
      <c r="ACC197" s="34">
        <v>0.60584887653305197</v>
      </c>
      <c r="ACD197" s="34">
        <v>0.60185106918500297</v>
      </c>
      <c r="ACE197" s="34">
        <v>0.59782948977061801</v>
      </c>
      <c r="ACF197" s="34">
        <v>0.59301840135406203</v>
      </c>
      <c r="ACG197" s="34">
        <v>0.58829999606071604</v>
      </c>
      <c r="ACH197" s="34">
        <v>0.58394711569091495</v>
      </c>
      <c r="ACI197" s="34">
        <v>0.57981576301202897</v>
      </c>
      <c r="ACJ197" s="34">
        <v>0.57582500877782006</v>
      </c>
      <c r="ACK197" s="34">
        <v>0.572261884321007</v>
      </c>
      <c r="ACL197" s="34">
        <v>0.56946267925194005</v>
      </c>
      <c r="ACM197" s="34">
        <v>0.56710508254051906</v>
      </c>
      <c r="ACN197" s="34">
        <v>0.564662048471815</v>
      </c>
      <c r="ACO197" s="34">
        <v>0.562057653780074</v>
      </c>
      <c r="ACP197" s="34">
        <v>0.55960568322650706</v>
      </c>
      <c r="ACQ197" s="34">
        <v>0.55743320954036202</v>
      </c>
      <c r="ACR197" s="34">
        <v>0.55544816520275297</v>
      </c>
      <c r="ACS197" s="34">
        <v>0.55369623364556897</v>
      </c>
      <c r="ACT197" s="34">
        <v>0.55173193410869303</v>
      </c>
      <c r="ACU197" s="34">
        <v>0.54931942970294401</v>
      </c>
      <c r="ACV197" s="34">
        <v>0.54657489208709398</v>
      </c>
      <c r="ACW197" s="34">
        <v>0.54359792534518592</v>
      </c>
      <c r="ACX197" s="34">
        <v>0.54023388765333602</v>
      </c>
      <c r="ACY197" s="34">
        <v>0.53627767680516891</v>
      </c>
      <c r="ACZ197" s="34">
        <v>0.53212720186894602</v>
      </c>
      <c r="ADA197" s="34">
        <v>0.52790463916959707</v>
      </c>
      <c r="ADB197" s="34">
        <v>0.52340625884793202</v>
      </c>
      <c r="ADC197" s="34">
        <v>0.51880103762023799</v>
      </c>
      <c r="ADD197" s="34">
        <v>0.51434312159210105</v>
      </c>
      <c r="ADE197" s="34">
        <v>0.51020743374652799</v>
      </c>
      <c r="ADF197" s="34">
        <v>0.506482483107627</v>
      </c>
      <c r="ADG197" s="34">
        <v>0.50307601938372204</v>
      </c>
      <c r="ADH197" s="34">
        <v>0.49988007039530802</v>
      </c>
      <c r="ADI197" s="34">
        <v>0.49702236595260202</v>
      </c>
      <c r="ADJ197" s="34">
        <v>0.494254842336394</v>
      </c>
      <c r="ADK197" s="34">
        <v>0.49147310234827801</v>
      </c>
      <c r="ADL197" s="34">
        <v>0.48933677591330105</v>
      </c>
      <c r="ADM197" s="34">
        <v>0.48800230411988799</v>
      </c>
      <c r="ADN197" s="34">
        <v>0.48708367318282497</v>
      </c>
      <c r="ADO197" s="34">
        <v>0.48673739507888103</v>
      </c>
      <c r="ADP197" s="34">
        <v>0.48687419819456201</v>
      </c>
      <c r="ADQ197" s="34">
        <v>0.48712904349846098</v>
      </c>
      <c r="ADR197" s="34">
        <v>0.48755341710587302</v>
      </c>
      <c r="ADS197" s="34">
        <v>0.48807313663369001</v>
      </c>
      <c r="ADT197" s="34">
        <v>0.48874938799636702</v>
      </c>
      <c r="ADU197" s="34">
        <v>0.48978893063489898</v>
      </c>
      <c r="ADV197" s="34">
        <v>0.49116844904596696</v>
      </c>
      <c r="ADW197" s="34">
        <v>0.49253453467871205</v>
      </c>
      <c r="ADX197" s="34">
        <v>0.49412176789693096</v>
      </c>
      <c r="ADY197" s="34">
        <v>0.49609682333763599</v>
      </c>
      <c r="ADZ197" s="34">
        <v>0.49815829368398601</v>
      </c>
      <c r="AEA197" s="34">
        <v>0.50001005587260205</v>
      </c>
      <c r="AEB197" s="34">
        <v>0.50147763641516396</v>
      </c>
      <c r="AEC197" s="34">
        <v>0.50253240065877802</v>
      </c>
      <c r="AED197" s="34">
        <v>0.50293579649698894</v>
      </c>
      <c r="AEE197" s="34">
        <v>0.50244796331389097</v>
      </c>
      <c r="AEF197" s="34">
        <v>0.50138044020704398</v>
      </c>
      <c r="AEG197" s="34">
        <v>0.50004701609624702</v>
      </c>
      <c r="AEH197" s="34">
        <v>0.49856048834690397</v>
      </c>
      <c r="AEI197" s="34">
        <v>0.49707658925474296</v>
      </c>
      <c r="AEJ197" s="34">
        <v>0.49570144907729302</v>
      </c>
      <c r="AEK197" s="34">
        <v>0.49443551024781002</v>
      </c>
      <c r="AEL197" s="34">
        <v>0.49316687891131999</v>
      </c>
      <c r="AEM197" s="34">
        <v>0.49197917746000303</v>
      </c>
      <c r="AEN197" s="34">
        <v>0.49076658694811598</v>
      </c>
      <c r="AEO197" s="34">
        <v>0.489602430314099</v>
      </c>
      <c r="AEP197" s="34">
        <v>0.48858546602765102</v>
      </c>
      <c r="AEQ197" s="34">
        <v>0.48776853109608703</v>
      </c>
      <c r="AER197" s="34">
        <v>0.48712432163444602</v>
      </c>
      <c r="AES197" s="34">
        <v>0.486610210748533</v>
      </c>
      <c r="AET197" s="34">
        <v>0.48623381531723703</v>
      </c>
      <c r="AEU197" s="34">
        <v>0.48599992397460801</v>
      </c>
      <c r="AEV197" s="34">
        <v>0.48591171478075301</v>
      </c>
      <c r="AEW197" s="34">
        <v>0.48593390599365299</v>
      </c>
      <c r="AEX197" s="34">
        <v>0.48604589426281897</v>
      </c>
      <c r="AEY197" s="34">
        <v>0.48622972868804298</v>
      </c>
      <c r="AEZ197" s="34">
        <v>0.48648452623386496</v>
      </c>
      <c r="AFA197" s="34">
        <v>0.48678034760635597</v>
      </c>
      <c r="AFB197" s="34">
        <v>0.48704463964939299</v>
      </c>
      <c r="AFC197" s="34">
        <v>0.48725562057403005</v>
      </c>
      <c r="AFD197" s="34">
        <v>0.48741460808899606</v>
      </c>
      <c r="AFE197" s="34">
        <v>0.48750495181728298</v>
      </c>
      <c r="AFF197" s="34">
        <v>0.48748854369421502</v>
      </c>
      <c r="AFG197" t="s">
        <v>843</v>
      </c>
      <c r="AFH197" t="s">
        <v>843</v>
      </c>
      <c r="AFI197" s="34">
        <v>0.66906999999999994</v>
      </c>
      <c r="AFJ197" s="34">
        <v>0.69983000000000006</v>
      </c>
      <c r="AFK197" s="34">
        <v>0.70377999999999996</v>
      </c>
      <c r="AFL197" s="34">
        <v>0.70643</v>
      </c>
      <c r="AFM197" s="34">
        <v>0.71138000000000001</v>
      </c>
      <c r="AFN197" s="34">
        <v>0.71680999999999995</v>
      </c>
      <c r="AFO197" s="34">
        <v>0.71504000000000001</v>
      </c>
      <c r="AFP197" s="34">
        <v>0.71313000000000004</v>
      </c>
      <c r="AFQ197" s="34">
        <v>0.70123000000000002</v>
      </c>
      <c r="AFR197" s="34">
        <v>0.70278000000000007</v>
      </c>
      <c r="AFS197" s="34">
        <v>0.70274000000000003</v>
      </c>
      <c r="AFT197" s="34">
        <v>0.70804</v>
      </c>
      <c r="AFU197" s="34">
        <v>0.71462999999999999</v>
      </c>
      <c r="AFV197" s="34">
        <v>0.71265000000000001</v>
      </c>
      <c r="AFW197" s="34">
        <v>0.7387999999999999</v>
      </c>
      <c r="AFX197" s="34">
        <v>0.74685000000000001</v>
      </c>
      <c r="AFY197" s="34">
        <v>0.74715999999999994</v>
      </c>
      <c r="AFZ197" s="34">
        <v>0.74722</v>
      </c>
      <c r="AGA197" s="34">
        <v>0.75733000000000006</v>
      </c>
      <c r="AGB197" t="s">
        <v>843</v>
      </c>
      <c r="AGC197" t="s">
        <v>843</v>
      </c>
      <c r="AGD197" t="s">
        <v>843</v>
      </c>
      <c r="AGE197" t="s">
        <v>843</v>
      </c>
      <c r="AGF197" s="34">
        <v>1.3439436443150043E-2</v>
      </c>
      <c r="AGG197" t="s">
        <v>843</v>
      </c>
      <c r="AGH197" t="s">
        <v>843</v>
      </c>
      <c r="AGI197" t="s">
        <v>843</v>
      </c>
      <c r="AGJ197" t="s">
        <v>843</v>
      </c>
      <c r="AGK197" t="s">
        <v>843</v>
      </c>
      <c r="AGL197" t="s">
        <v>843</v>
      </c>
      <c r="AGM197" t="s">
        <v>843</v>
      </c>
      <c r="AGN197" t="s">
        <v>843</v>
      </c>
      <c r="AGO197" s="34">
        <v>0.24</v>
      </c>
      <c r="AGP197" s="34">
        <v>2020</v>
      </c>
      <c r="AGQ197" t="s">
        <v>832</v>
      </c>
      <c r="AGR197" t="s">
        <v>843</v>
      </c>
      <c r="AGS197" s="34">
        <v>0</v>
      </c>
      <c r="AGT197" s="34">
        <v>2020</v>
      </c>
      <c r="AGU197" t="s">
        <v>832</v>
      </c>
      <c r="AGV197" t="s">
        <v>843</v>
      </c>
      <c r="AGW197" s="34">
        <v>0</v>
      </c>
      <c r="AGX197" s="34">
        <v>2020</v>
      </c>
      <c r="AGY197" t="s">
        <v>832</v>
      </c>
      <c r="AGZ197" t="s">
        <v>843</v>
      </c>
      <c r="AHA197" s="34">
        <v>0</v>
      </c>
      <c r="AHB197" s="34">
        <v>2020</v>
      </c>
      <c r="AHC197" t="s">
        <v>832</v>
      </c>
      <c r="AHD197" t="s">
        <v>843</v>
      </c>
      <c r="AHE197" s="34">
        <v>0.11699999999999999</v>
      </c>
      <c r="AHF197" s="34">
        <v>2020</v>
      </c>
      <c r="AHG197" t="s">
        <v>832</v>
      </c>
      <c r="AHH197" t="s">
        <v>843</v>
      </c>
      <c r="AHI197" t="s">
        <v>830</v>
      </c>
      <c r="AHJ197" s="34">
        <v>0.20253042876720428</v>
      </c>
      <c r="AHK197" s="34">
        <v>0.19332391023635864</v>
      </c>
      <c r="AHL197" s="34">
        <v>0.16933456063270569</v>
      </c>
      <c r="AHM197" s="34">
        <v>0.16371087729930878</v>
      </c>
      <c r="AHN197" s="34">
        <v>0.17302648723125458</v>
      </c>
      <c r="AHO197" t="s">
        <v>843</v>
      </c>
      <c r="AHP197" s="34">
        <v>0.22141581773757935</v>
      </c>
      <c r="AHQ197" s="34">
        <v>0.208778977394104</v>
      </c>
      <c r="AHR197" s="34">
        <v>0.19006010890007019</v>
      </c>
      <c r="AHS197" s="34">
        <v>0.19268231093883514</v>
      </c>
      <c r="AHT197" s="34">
        <v>0.20192307233810425</v>
      </c>
      <c r="AHU197" t="s">
        <v>843</v>
      </c>
      <c r="AHV197" s="34">
        <v>0.22900018095970154</v>
      </c>
      <c r="AHW197" s="34">
        <v>0.21907633543014526</v>
      </c>
      <c r="AHX197" s="34">
        <v>0.19205117225646973</v>
      </c>
      <c r="AHY197" s="34">
        <v>0.1865045577287674</v>
      </c>
      <c r="AHZ197" s="34">
        <v>0.19565156102180481</v>
      </c>
      <c r="AIA197" t="s">
        <v>832</v>
      </c>
      <c r="AIB197" t="s">
        <v>843</v>
      </c>
      <c r="AIC197" s="34">
        <v>0.22897998988628387</v>
      </c>
      <c r="AID197" s="34">
        <v>0.21904665231704712</v>
      </c>
      <c r="AIE197" s="34">
        <v>0.19201000034809113</v>
      </c>
      <c r="AIF197" s="34">
        <v>0.18643999099731445</v>
      </c>
      <c r="AIG197" s="34">
        <v>0.1964000016450882</v>
      </c>
      <c r="AIH197" t="s">
        <v>924</v>
      </c>
      <c r="AII197" t="s">
        <v>843</v>
      </c>
      <c r="AIJ197" s="34">
        <v>0.24291999638080597</v>
      </c>
      <c r="AIK197" s="34">
        <v>0.23297266662120819</v>
      </c>
      <c r="AIL197" s="34">
        <v>0.20132298767566681</v>
      </c>
      <c r="AIM197" s="34">
        <v>0.1991019994020462</v>
      </c>
      <c r="AIN197" s="34">
        <v>0.20622000098228455</v>
      </c>
      <c r="AIO197" t="s">
        <v>1607</v>
      </c>
      <c r="AIP197" s="34">
        <v>0.23886667191982269</v>
      </c>
      <c r="AIQ197" t="s">
        <v>843</v>
      </c>
      <c r="AIR197" s="34">
        <v>0.23949000000000001</v>
      </c>
      <c r="AIS197" s="34">
        <v>0.23678999999999997</v>
      </c>
      <c r="AIT197" s="34">
        <v>0.23830999999999999</v>
      </c>
      <c r="AIU197" s="34">
        <v>0.23987999999999998</v>
      </c>
      <c r="AIV197" s="34">
        <v>0.23905000000000001</v>
      </c>
      <c r="AIW197" s="34">
        <v>0.23968</v>
      </c>
      <c r="AIX197" t="s">
        <v>843</v>
      </c>
      <c r="AIY197" s="34">
        <v>1.6240000000000001E-2</v>
      </c>
      <c r="AIZ197" s="34">
        <v>2.0870000000000003E-2</v>
      </c>
      <c r="AJA197" s="34">
        <v>2.7970000000000002E-2</v>
      </c>
      <c r="AJB197" s="34">
        <v>2.9229999999999999E-2</v>
      </c>
      <c r="AJC197" s="34">
        <v>2.9660000000000002E-2</v>
      </c>
      <c r="AJD197" s="34">
        <v>2.9700000000000001E-2</v>
      </c>
      <c r="AJE197" t="s">
        <v>843</v>
      </c>
      <c r="AJF197" s="34">
        <v>2.3857647553086281E-2</v>
      </c>
      <c r="AJG197" s="34">
        <v>2.0208396017551422E-2</v>
      </c>
      <c r="AJH197" s="34">
        <v>1.864946261048317E-2</v>
      </c>
      <c r="AJI197" s="34">
        <v>3.4871801733970642E-2</v>
      </c>
      <c r="AJJ197" s="34">
        <v>3.134792298078537E-2</v>
      </c>
      <c r="AJK197" t="s">
        <v>830</v>
      </c>
      <c r="AJL197" t="s">
        <v>843</v>
      </c>
      <c r="AJM197" t="s">
        <v>843</v>
      </c>
      <c r="AJN197" s="34">
        <v>2.3275921121239662E-2</v>
      </c>
      <c r="AJO197" s="34">
        <v>1.5536929480731487E-2</v>
      </c>
      <c r="AJP197" s="34">
        <v>2.8186734765768051E-2</v>
      </c>
      <c r="AJQ197" s="34">
        <v>3.2919589430093765E-2</v>
      </c>
      <c r="AJR197" s="34">
        <v>5.2350986748933792E-2</v>
      </c>
      <c r="AJS197" t="s">
        <v>832</v>
      </c>
      <c r="AJT197" t="s">
        <v>843</v>
      </c>
      <c r="AJU197" t="s">
        <v>843</v>
      </c>
      <c r="AJV197" t="s">
        <v>843</v>
      </c>
      <c r="AJW197" s="34">
        <v>2.1618818864226341E-2</v>
      </c>
      <c r="AJX197" s="34">
        <v>1.731010340154171E-2</v>
      </c>
      <c r="AJY197" s="34">
        <v>1.646820642054081E-2</v>
      </c>
      <c r="AJZ197" s="34">
        <v>3.3794566988945007E-2</v>
      </c>
      <c r="AKA197" s="34">
        <v>3.0954848974943161E-2</v>
      </c>
      <c r="AKB197" t="s">
        <v>830</v>
      </c>
      <c r="AKC197" t="s">
        <v>843</v>
      </c>
      <c r="AKD197" t="s">
        <v>843</v>
      </c>
      <c r="AKE197" t="s">
        <v>843</v>
      </c>
      <c r="AKF197" s="34">
        <v>2.0492002367973328E-2</v>
      </c>
      <c r="AKG197" s="34">
        <v>1.2608966790139675E-2</v>
      </c>
      <c r="AKH197" s="34">
        <v>2.5710642337799072E-2</v>
      </c>
      <c r="AKI197" s="34">
        <v>2.8862655162811279E-2</v>
      </c>
      <c r="AKJ197" s="34">
        <v>5.2041273564100266E-2</v>
      </c>
      <c r="AKK197" t="s">
        <v>832</v>
      </c>
      <c r="AKL197" t="s">
        <v>843</v>
      </c>
      <c r="AKM197" s="34">
        <v>30600</v>
      </c>
      <c r="AKN197" t="s">
        <v>832</v>
      </c>
      <c r="AKO197" t="s">
        <v>843</v>
      </c>
      <c r="AKP197" s="34">
        <v>27549.365234375</v>
      </c>
      <c r="AKQ197" t="s">
        <v>830</v>
      </c>
      <c r="AKR197" t="s">
        <v>843</v>
      </c>
      <c r="AKS197" s="34">
        <v>26066.691385590599</v>
      </c>
      <c r="AKT197" t="s">
        <v>832</v>
      </c>
      <c r="AKU197" t="s">
        <v>843</v>
      </c>
      <c r="AKV197" s="34">
        <v>29457.402844389999</v>
      </c>
      <c r="AKW197" t="s">
        <v>832</v>
      </c>
      <c r="AKX197" t="s">
        <v>843</v>
      </c>
      <c r="AKY197" s="34">
        <v>0.2133433073759079</v>
      </c>
      <c r="AKZ197" s="34">
        <v>0.21143642067909241</v>
      </c>
      <c r="ALA197" s="34">
        <v>0.21032865345478058</v>
      </c>
      <c r="ALB197" s="34">
        <v>0.22291041910648346</v>
      </c>
      <c r="ALC197" s="34">
        <v>0.22277937829494476</v>
      </c>
      <c r="ALD197" t="s">
        <v>830</v>
      </c>
      <c r="ALE197" t="s">
        <v>843</v>
      </c>
      <c r="ALF197" t="s">
        <v>843</v>
      </c>
      <c r="ALG197" t="s">
        <v>843</v>
      </c>
      <c r="ALH197" s="34">
        <v>0.23690721392631531</v>
      </c>
      <c r="ALI197" s="34">
        <v>0.23284025490283966</v>
      </c>
      <c r="ALJ197" s="34">
        <v>0.22688950598239899</v>
      </c>
      <c r="ALK197" s="34">
        <v>0.24002228677272797</v>
      </c>
      <c r="ALL197" s="34">
        <v>0.25510731339454651</v>
      </c>
      <c r="ALM197" t="s">
        <v>832</v>
      </c>
    </row>
    <row r="198" spans="1:1001">
      <c r="A198" t="s">
        <v>423</v>
      </c>
      <c r="B198" t="s">
        <v>138</v>
      </c>
      <c r="C198" t="s">
        <v>379</v>
      </c>
      <c r="D198" s="34">
        <v>4.1068878024816513E-2</v>
      </c>
      <c r="E198" t="s">
        <v>465</v>
      </c>
      <c r="F198" s="34">
        <v>4.7211907804012299E-2</v>
      </c>
      <c r="G198" t="s">
        <v>465</v>
      </c>
      <c r="H198" s="34">
        <v>4.515465721487999E-2</v>
      </c>
      <c r="I198" t="s">
        <v>465</v>
      </c>
      <c r="J198" s="34">
        <v>4.5825056731700897E-2</v>
      </c>
      <c r="K198" t="s">
        <v>465</v>
      </c>
      <c r="L198" s="34"/>
      <c r="M198" t="s">
        <v>465</v>
      </c>
      <c r="N198" s="34">
        <v>0.49941980838775635</v>
      </c>
      <c r="O198" s="34"/>
      <c r="P198" t="s">
        <v>1459</v>
      </c>
      <c r="Q198" s="34"/>
      <c r="R198" t="s">
        <v>1459</v>
      </c>
      <c r="S198" s="34"/>
      <c r="T198" t="s">
        <v>1459</v>
      </c>
      <c r="U198" s="34"/>
      <c r="V198" t="s">
        <v>1459</v>
      </c>
      <c r="W198" t="s">
        <v>843</v>
      </c>
      <c r="X198" t="s">
        <v>465</v>
      </c>
      <c r="Y198" s="34">
        <v>0.48877426981925964</v>
      </c>
      <c r="Z198" s="34"/>
      <c r="AA198" t="s">
        <v>1459</v>
      </c>
      <c r="AB198" s="34"/>
      <c r="AC198" t="s">
        <v>1459</v>
      </c>
      <c r="AD198" s="34"/>
      <c r="AE198" t="s">
        <v>1459</v>
      </c>
      <c r="AF198" s="34"/>
      <c r="AG198" t="s">
        <v>1459</v>
      </c>
      <c r="AH198" t="s">
        <v>843</v>
      </c>
      <c r="AI198" t="s">
        <v>465</v>
      </c>
      <c r="AJ198" s="34">
        <v>0.49844139814376831</v>
      </c>
      <c r="AK198" s="34"/>
      <c r="AL198" t="s">
        <v>1459</v>
      </c>
      <c r="AM198" s="34"/>
      <c r="AN198" t="s">
        <v>1459</v>
      </c>
      <c r="AO198" s="34"/>
      <c r="AP198" t="s">
        <v>1459</v>
      </c>
      <c r="AQ198" s="34"/>
      <c r="AR198" t="s">
        <v>1459</v>
      </c>
      <c r="AS198" t="s">
        <v>843</v>
      </c>
      <c r="AT198" t="s">
        <v>465</v>
      </c>
      <c r="AU198" s="34">
        <v>0.49012428522109985</v>
      </c>
      <c r="AV198" s="34"/>
      <c r="AW198" t="s">
        <v>1459</v>
      </c>
      <c r="AX198" s="34"/>
      <c r="AY198" t="s">
        <v>1459</v>
      </c>
      <c r="AZ198" s="34"/>
      <c r="BA198" t="s">
        <v>1459</v>
      </c>
      <c r="BB198" s="34"/>
      <c r="BC198" t="s">
        <v>1459</v>
      </c>
      <c r="BD198" t="s">
        <v>843</v>
      </c>
      <c r="BE198" s="34">
        <v>0.47822917414913746</v>
      </c>
      <c r="BF198" t="s">
        <v>465</v>
      </c>
      <c r="BG198" t="s">
        <v>843</v>
      </c>
      <c r="BH198" t="s">
        <v>465</v>
      </c>
      <c r="BI198" s="34">
        <v>2.522468090057373</v>
      </c>
      <c r="BJ198" t="s">
        <v>465</v>
      </c>
      <c r="BK198" s="34">
        <v>3.1210217475891113</v>
      </c>
      <c r="BL198" t="s">
        <v>465</v>
      </c>
      <c r="BM198" s="34">
        <v>3.4132125377655029</v>
      </c>
      <c r="BN198" t="s">
        <v>465</v>
      </c>
      <c r="BO198" s="34">
        <v>3.3510873317718506</v>
      </c>
      <c r="BP198" t="s">
        <v>843</v>
      </c>
      <c r="BQ198" s="34">
        <v>2.7253897190093994</v>
      </c>
      <c r="BR198" t="s">
        <v>465</v>
      </c>
      <c r="BS198" s="34"/>
      <c r="BT198" t="s">
        <v>843</v>
      </c>
      <c r="BU198" s="34">
        <v>2.6509904861450195</v>
      </c>
      <c r="BV198" t="s">
        <v>1552</v>
      </c>
      <c r="BW198" t="s">
        <v>843</v>
      </c>
      <c r="BX198" s="34">
        <v>2.6899244785308838</v>
      </c>
      <c r="BY198" t="s">
        <v>465</v>
      </c>
      <c r="BZ198" t="s">
        <v>843</v>
      </c>
      <c r="CA198" t="s">
        <v>465</v>
      </c>
      <c r="CB198" s="34">
        <v>9.8647559061646461E-3</v>
      </c>
      <c r="CC198" s="34">
        <v>9.4166509807109833E-3</v>
      </c>
      <c r="CD198" s="34">
        <v>9.1180354356765747E-3</v>
      </c>
      <c r="CE198" s="34">
        <v>9.306454099714756E-3</v>
      </c>
      <c r="CF198" s="34">
        <v>9.3064513057470322E-3</v>
      </c>
      <c r="CG198" t="s">
        <v>843</v>
      </c>
      <c r="CH198" t="s">
        <v>465</v>
      </c>
      <c r="CI198" s="34">
        <v>1.0511551052331924E-2</v>
      </c>
      <c r="CJ198" s="34">
        <v>1.0145834647119045E-2</v>
      </c>
      <c r="CK198" s="34">
        <v>1.0879836976528168E-2</v>
      </c>
      <c r="CL198" s="34">
        <v>1.0767079889774323E-2</v>
      </c>
      <c r="CM198" s="34">
        <v>1.1023652739822865E-2</v>
      </c>
      <c r="CN198" t="s">
        <v>843</v>
      </c>
      <c r="CO198" t="s">
        <v>465</v>
      </c>
      <c r="CP198" s="34">
        <v>1.0377908125519753E-2</v>
      </c>
      <c r="CQ198" s="34">
        <v>1.0479261167347431E-2</v>
      </c>
      <c r="CR198" s="34">
        <v>1.0665501467883587E-2</v>
      </c>
      <c r="CS198" s="34">
        <v>1.1023640632629395E-2</v>
      </c>
      <c r="CT198" s="34">
        <v>1.1023670434951782E-2</v>
      </c>
      <c r="CU198" t="s">
        <v>843</v>
      </c>
      <c r="CV198" t="s">
        <v>465</v>
      </c>
      <c r="CW198" s="34">
        <v>1.0326643474400043E-2</v>
      </c>
      <c r="CX198" s="34">
        <v>1.0232133790850639E-2</v>
      </c>
      <c r="CY198" s="34">
        <v>1.095246896147728E-2</v>
      </c>
      <c r="CZ198" s="34">
        <v>1.102363970130682E-2</v>
      </c>
      <c r="DA198" s="34">
        <v>1.1023667640984058E-2</v>
      </c>
      <c r="DB198" t="s">
        <v>843</v>
      </c>
      <c r="DC198" s="34"/>
      <c r="DD198" s="34"/>
      <c r="DE198" s="34"/>
      <c r="DF198" s="34"/>
      <c r="DG198" s="34"/>
      <c r="DH198" t="s">
        <v>1460</v>
      </c>
      <c r="DI198" t="s">
        <v>843</v>
      </c>
      <c r="DJ198" s="34"/>
      <c r="DK198" s="34"/>
      <c r="DL198" s="34"/>
      <c r="DM198" s="34"/>
      <c r="DN198" s="34"/>
      <c r="DO198" t="s">
        <v>1460</v>
      </c>
      <c r="DP198" t="s">
        <v>843</v>
      </c>
      <c r="DQ198" s="34"/>
      <c r="DR198" t="s">
        <v>1460</v>
      </c>
      <c r="DS198" t="s">
        <v>843</v>
      </c>
      <c r="DT198" t="s">
        <v>843</v>
      </c>
      <c r="DU198" s="34">
        <v>5.7</v>
      </c>
      <c r="DV198" t="s">
        <v>1461</v>
      </c>
      <c r="DW198" t="s">
        <v>843</v>
      </c>
      <c r="DX198" t="s">
        <v>843</v>
      </c>
      <c r="DY198" t="s">
        <v>465</v>
      </c>
      <c r="DZ198" s="34">
        <v>1.5600734623149037E-3</v>
      </c>
      <c r="EA198" s="34">
        <v>6.7268130369484425E-3</v>
      </c>
      <c r="EB198" s="34">
        <v>7.451644167304039E-3</v>
      </c>
      <c r="EC198" s="34">
        <v>9.3510719016194344E-3</v>
      </c>
      <c r="ED198" s="34">
        <v>1.016119122505188E-2</v>
      </c>
      <c r="EE198" t="s">
        <v>843</v>
      </c>
      <c r="EF198" t="s">
        <v>465</v>
      </c>
      <c r="EG198" s="34">
        <v>7.5499997474253178E-3</v>
      </c>
      <c r="EH198" s="34">
        <v>7.9333335161209106E-3</v>
      </c>
      <c r="EI198" s="34">
        <v>5.7999999262392521E-3</v>
      </c>
      <c r="EJ198" s="34">
        <v>5.1999995484948158E-3</v>
      </c>
      <c r="EK198" s="34">
        <v>2.3000000510364771E-3</v>
      </c>
      <c r="EL198" t="s">
        <v>843</v>
      </c>
      <c r="EM198" t="s">
        <v>465</v>
      </c>
      <c r="EN198" s="34">
        <v>3.2904120162129402E-3</v>
      </c>
      <c r="EO198" s="34">
        <v>5.2266726270318031E-3</v>
      </c>
      <c r="EP198" s="34">
        <v>5.1937159150838852E-3</v>
      </c>
      <c r="EQ198" s="34">
        <v>4.9662156961858273E-3</v>
      </c>
      <c r="ER198" s="34">
        <v>1.3287917245179415E-3</v>
      </c>
      <c r="ES198" t="s">
        <v>843</v>
      </c>
      <c r="ET198" t="s">
        <v>465</v>
      </c>
      <c r="EU198" s="34">
        <v>8.6485305801033974E-3</v>
      </c>
      <c r="EV198" s="34">
        <v>6.2474519945681095E-3</v>
      </c>
      <c r="EW198" s="34">
        <v>2.9563978314399719E-3</v>
      </c>
      <c r="EX198" s="34">
        <v>7.2483252733945847E-4</v>
      </c>
      <c r="EY198" s="34">
        <v>-1.6093424055725336E-3</v>
      </c>
      <c r="EZ198" t="s">
        <v>843</v>
      </c>
      <c r="FA198" t="s">
        <v>465</v>
      </c>
      <c r="FB198" s="34">
        <v>9.5905864145606756E-4</v>
      </c>
      <c r="FC198" s="34">
        <v>-7.2991795605048537E-4</v>
      </c>
      <c r="FD198" s="34">
        <v>-1.2427323963493109E-3</v>
      </c>
      <c r="FE198" s="34">
        <v>-7.6796216890215874E-3</v>
      </c>
      <c r="FF198" s="34">
        <v>-9.5483642071485519E-3</v>
      </c>
      <c r="FG198" t="s">
        <v>843</v>
      </c>
      <c r="FH198" s="34"/>
      <c r="FI198" s="34"/>
      <c r="FJ198" s="34"/>
      <c r="FK198" s="34"/>
      <c r="FL198" s="34"/>
      <c r="FM198" t="s">
        <v>843</v>
      </c>
      <c r="FN198" t="s">
        <v>843</v>
      </c>
      <c r="FO198" s="34">
        <v>0.85226000000000002</v>
      </c>
      <c r="FP198" t="s">
        <v>1462</v>
      </c>
      <c r="FQ198" t="s">
        <v>843</v>
      </c>
      <c r="FR198" t="s">
        <v>843</v>
      </c>
      <c r="FS198" s="34">
        <v>0.86392999999999998</v>
      </c>
      <c r="FT198" t="s">
        <v>1462</v>
      </c>
      <c r="FU198" t="s">
        <v>843</v>
      </c>
      <c r="FV198" t="s">
        <v>843</v>
      </c>
      <c r="FW198" s="34">
        <v>0.84028000000000003</v>
      </c>
      <c r="FX198" t="s">
        <v>1462</v>
      </c>
      <c r="FY198" t="s">
        <v>843</v>
      </c>
      <c r="FZ198" s="34"/>
      <c r="GA198" s="34"/>
      <c r="GB198" s="34"/>
      <c r="GC198" s="34"/>
      <c r="GD198" s="34"/>
      <c r="GE198" t="s">
        <v>1460</v>
      </c>
      <c r="GF198" t="s">
        <v>843</v>
      </c>
      <c r="GG198" s="34">
        <v>-7.8184150159358978E-2</v>
      </c>
      <c r="GH198" s="34">
        <v>-6.5111823379993439E-2</v>
      </c>
      <c r="GI198" s="34">
        <v>-4.533892497420311E-2</v>
      </c>
      <c r="GJ198" s="34">
        <v>-4.6083267778158188E-2</v>
      </c>
      <c r="GK198" s="34">
        <v>-9.5109827816486359E-2</v>
      </c>
      <c r="GL198" t="s">
        <v>832</v>
      </c>
      <c r="GM198" t="s">
        <v>843</v>
      </c>
      <c r="GN198" s="34">
        <v>0.21644914150238037</v>
      </c>
      <c r="GO198" t="s">
        <v>832</v>
      </c>
      <c r="GP198" t="s">
        <v>843</v>
      </c>
      <c r="GQ198" t="s">
        <v>843</v>
      </c>
      <c r="GR198" s="34">
        <v>4.1026301681995392E-2</v>
      </c>
      <c r="GS198" s="34">
        <v>5.6347459554672241E-2</v>
      </c>
      <c r="GT198" s="34">
        <v>4.916289821267128E-2</v>
      </c>
      <c r="GU198" s="34">
        <v>2.3320909589529037E-2</v>
      </c>
      <c r="GV198" s="34">
        <v>2.0249508321285248E-2</v>
      </c>
      <c r="GW198" t="s">
        <v>832</v>
      </c>
      <c r="GX198" t="s">
        <v>843</v>
      </c>
      <c r="GY198" t="s">
        <v>843</v>
      </c>
      <c r="GZ198" t="s">
        <v>843</v>
      </c>
      <c r="HA198" t="s">
        <v>843</v>
      </c>
      <c r="HB198" t="s">
        <v>843</v>
      </c>
      <c r="HC198" t="s">
        <v>843</v>
      </c>
      <c r="HD198" t="s">
        <v>843</v>
      </c>
      <c r="HE198" t="s">
        <v>843</v>
      </c>
      <c r="HF198" t="s">
        <v>843</v>
      </c>
      <c r="HG198" t="s">
        <v>843</v>
      </c>
      <c r="HH198" s="34">
        <v>429978</v>
      </c>
      <c r="HI198" s="34">
        <v>440395</v>
      </c>
      <c r="HJ198" s="34">
        <v>450760</v>
      </c>
      <c r="HK198" s="34">
        <v>461216</v>
      </c>
      <c r="HL198" s="34">
        <v>471785</v>
      </c>
      <c r="HM198" s="34">
        <v>482486</v>
      </c>
      <c r="HN198" s="34">
        <v>493430</v>
      </c>
      <c r="HO198" s="34">
        <v>504619</v>
      </c>
      <c r="HP198" s="34">
        <v>516001</v>
      </c>
      <c r="HQ198" s="34">
        <v>527833</v>
      </c>
      <c r="HR198" s="34">
        <v>540394</v>
      </c>
      <c r="HS198" s="34">
        <v>553721</v>
      </c>
      <c r="HT198" s="34">
        <v>567763</v>
      </c>
      <c r="HU198" s="34">
        <v>582365</v>
      </c>
      <c r="HV198" s="34">
        <v>597375</v>
      </c>
      <c r="HW198" s="34">
        <v>612660</v>
      </c>
      <c r="HX198" s="34">
        <v>628102</v>
      </c>
      <c r="HY198" s="34">
        <v>643634</v>
      </c>
      <c r="HZ198" s="34">
        <v>659249</v>
      </c>
      <c r="IA198" s="34">
        <v>674993</v>
      </c>
      <c r="IB198" s="34">
        <v>691191</v>
      </c>
      <c r="IC198" s="34">
        <v>707851</v>
      </c>
      <c r="ID198" s="34">
        <v>724273</v>
      </c>
      <c r="IE198" s="34">
        <v>740424</v>
      </c>
      <c r="IF198" s="34">
        <v>756673</v>
      </c>
      <c r="IG198" s="34">
        <v>773027</v>
      </c>
      <c r="IH198" s="34">
        <v>789449</v>
      </c>
      <c r="II198" s="34">
        <v>805947</v>
      </c>
      <c r="IJ198" s="34">
        <v>822593</v>
      </c>
      <c r="IK198" s="34">
        <v>839363</v>
      </c>
      <c r="IL198" s="34">
        <v>856264</v>
      </c>
      <c r="IM198" s="34">
        <v>873346</v>
      </c>
      <c r="IN198" s="34">
        <v>890636</v>
      </c>
      <c r="IO198" s="34">
        <v>908135</v>
      </c>
      <c r="IP198" s="34">
        <v>925799</v>
      </c>
      <c r="IQ198" s="34">
        <v>943640</v>
      </c>
      <c r="IR198" s="34">
        <v>961667</v>
      </c>
      <c r="IS198" s="34">
        <v>979865</v>
      </c>
      <c r="IT198" s="34">
        <v>998284</v>
      </c>
      <c r="IU198" s="34">
        <v>1016888</v>
      </c>
      <c r="IV198" s="34">
        <v>1035616</v>
      </c>
      <c r="IW198" s="34">
        <v>1054447</v>
      </c>
      <c r="IX198" s="34">
        <v>1073371</v>
      </c>
      <c r="IY198" s="34">
        <v>1092351</v>
      </c>
      <c r="IZ198" s="34">
        <v>1111355</v>
      </c>
      <c r="JA198" s="34">
        <v>1130412</v>
      </c>
      <c r="JB198" s="34">
        <v>1149476</v>
      </c>
      <c r="JC198" s="34">
        <v>1168539</v>
      </c>
      <c r="JD198" s="34">
        <v>1187560</v>
      </c>
      <c r="JE198" s="34">
        <v>1206524</v>
      </c>
      <c r="JF198" s="34">
        <v>1225407</v>
      </c>
      <c r="JG198" s="34">
        <v>1244174</v>
      </c>
      <c r="JH198" s="34">
        <v>1262887</v>
      </c>
      <c r="JI198" s="34">
        <v>1281571</v>
      </c>
      <c r="JJ198" s="34">
        <v>1300201</v>
      </c>
      <c r="JK198" s="34">
        <v>1318755</v>
      </c>
      <c r="JL198" s="34">
        <v>1337246</v>
      </c>
      <c r="JM198" s="34">
        <v>1355714</v>
      </c>
      <c r="JN198" s="34">
        <v>1374091</v>
      </c>
      <c r="JO198" s="34">
        <v>1392382</v>
      </c>
      <c r="JP198" s="34">
        <v>1410600</v>
      </c>
      <c r="JQ198" s="34">
        <v>1428732</v>
      </c>
      <c r="JR198" s="34">
        <v>1446831</v>
      </c>
      <c r="JS198" s="34">
        <v>1464786</v>
      </c>
      <c r="JT198" s="34">
        <v>1482640</v>
      </c>
      <c r="JU198" s="34">
        <v>1500503</v>
      </c>
      <c r="JV198" s="34">
        <v>1518276</v>
      </c>
      <c r="JW198" s="34">
        <v>1535879</v>
      </c>
      <c r="JX198" s="34">
        <v>1553392</v>
      </c>
      <c r="JY198" s="34">
        <v>1570928</v>
      </c>
      <c r="JZ198" s="34">
        <v>1588372</v>
      </c>
      <c r="KA198" s="34">
        <v>1605581</v>
      </c>
      <c r="KB198" s="34">
        <v>1622605</v>
      </c>
      <c r="KC198" s="34">
        <v>1639479</v>
      </c>
      <c r="KD198" s="34">
        <v>1656241</v>
      </c>
      <c r="KE198" s="34">
        <v>1672876</v>
      </c>
      <c r="KF198" s="34">
        <v>1689189</v>
      </c>
      <c r="KG198" s="34">
        <v>1705232</v>
      </c>
      <c r="KH198" s="34">
        <v>1721047</v>
      </c>
      <c r="KI198" s="34">
        <v>1736656</v>
      </c>
      <c r="KJ198" s="34">
        <v>1752059</v>
      </c>
      <c r="KK198" s="34">
        <v>1767179</v>
      </c>
      <c r="KL198" s="34">
        <v>1782036</v>
      </c>
      <c r="KM198" s="34">
        <v>1796642</v>
      </c>
      <c r="KN198" s="34">
        <v>1811021</v>
      </c>
      <c r="KO198" s="34">
        <v>1825142</v>
      </c>
      <c r="KP198" s="34">
        <v>1839006</v>
      </c>
      <c r="KQ198" s="34">
        <v>1852626</v>
      </c>
      <c r="KR198" s="34">
        <v>1865994</v>
      </c>
      <c r="KS198" s="34">
        <v>1879109</v>
      </c>
      <c r="KT198" s="34">
        <v>1891973</v>
      </c>
      <c r="KU198" s="34">
        <v>1904497</v>
      </c>
      <c r="KV198" s="34">
        <v>1916732</v>
      </c>
      <c r="KW198" s="34">
        <v>1928646</v>
      </c>
      <c r="KX198" s="34">
        <v>1940176</v>
      </c>
      <c r="KY198" s="34">
        <v>1951426</v>
      </c>
      <c r="KZ198" s="34">
        <v>1962437</v>
      </c>
      <c r="LA198" s="34">
        <v>1973151</v>
      </c>
      <c r="LB198" s="34">
        <v>1983529</v>
      </c>
      <c r="LC198" s="34">
        <v>1993634</v>
      </c>
      <c r="LD198" s="34">
        <v>2003495</v>
      </c>
      <c r="LE198" t="s">
        <v>843</v>
      </c>
      <c r="LF198" t="s">
        <v>843</v>
      </c>
      <c r="LG198" t="s">
        <v>843</v>
      </c>
      <c r="LH198" s="34">
        <v>2.5316733866930008E-2</v>
      </c>
      <c r="LI198" s="34">
        <v>2.3938007652759552E-2</v>
      </c>
      <c r="LJ198" s="34">
        <v>2.3262996226549149E-2</v>
      </c>
      <c r="LK198" s="34">
        <v>2.2931432351469994E-2</v>
      </c>
      <c r="LL198" s="34">
        <v>2.2656893357634544E-2</v>
      </c>
      <c r="LM198" s="34">
        <v>2.242853119969368E-2</v>
      </c>
      <c r="LN198" s="34">
        <v>2.2429099306464195E-2</v>
      </c>
      <c r="LO198" s="34">
        <v>2.2422684356570244E-2</v>
      </c>
      <c r="LP198" s="34">
        <v>2.2305013611912727E-2</v>
      </c>
      <c r="LQ198" s="34">
        <v>2.267124317586422E-2</v>
      </c>
      <c r="LR198" s="34">
        <v>2.3518556728959084E-2</v>
      </c>
      <c r="LS198" s="34">
        <v>2.4362446740269661E-2</v>
      </c>
      <c r="LT198" s="34">
        <v>2.5043128058314323E-2</v>
      </c>
      <c r="LU198" s="34">
        <v>2.5393320247530937E-2</v>
      </c>
      <c r="LV198" s="34">
        <v>2.5447657331824303E-2</v>
      </c>
      <c r="LW198" s="34">
        <v>2.5265075266361237E-2</v>
      </c>
      <c r="LX198" s="34">
        <v>2.4892440065741539E-2</v>
      </c>
      <c r="LY198" s="34">
        <v>2.4427667260169983E-2</v>
      </c>
      <c r="LZ198" s="34">
        <v>2.3971065878868103E-2</v>
      </c>
      <c r="MA198" s="34">
        <v>2.360101230442524E-2</v>
      </c>
      <c r="MB198" s="34">
        <v>2.3713875561952591E-2</v>
      </c>
      <c r="MC198" s="34">
        <v>2.3817423731088638E-2</v>
      </c>
      <c r="MD198" s="34">
        <v>2.2934773936867714E-2</v>
      </c>
      <c r="ME198" s="34">
        <v>2.2054601460695267E-2</v>
      </c>
      <c r="MF198" s="34">
        <v>2.1708196029067039E-2</v>
      </c>
      <c r="MG198" s="34">
        <v>2.1382784470915794E-2</v>
      </c>
      <c r="MH198" s="34">
        <v>2.1021256223320961E-2</v>
      </c>
      <c r="MI198" s="34">
        <v>2.0682750269770622E-2</v>
      </c>
      <c r="MJ198" s="34">
        <v>2.0443562418222427E-2</v>
      </c>
      <c r="MK198" s="34">
        <v>2.0181724801659584E-2</v>
      </c>
      <c r="ML198" s="34">
        <v>1.9935468211770058E-2</v>
      </c>
      <c r="MM198" s="34">
        <v>1.9753072410821915E-2</v>
      </c>
      <c r="MN198" s="34">
        <v>1.9604003056883812E-2</v>
      </c>
      <c r="MO198" s="34">
        <v>1.945723220705986E-2</v>
      </c>
      <c r="MP198" s="34">
        <v>1.9264101982116699E-2</v>
      </c>
      <c r="MQ198" s="34">
        <v>1.9087588414549828E-2</v>
      </c>
      <c r="MR198" s="34">
        <v>1.8923498690128326E-2</v>
      </c>
      <c r="MS198" s="34">
        <v>1.8746569752693176E-2</v>
      </c>
      <c r="MT198" s="34">
        <v>1.8622998148202896E-2</v>
      </c>
      <c r="MU198" s="34">
        <v>1.8464457243680954E-2</v>
      </c>
      <c r="MV198" s="34">
        <v>1.8249435350298882E-2</v>
      </c>
      <c r="MW198" s="34">
        <v>1.8020039424300194E-2</v>
      </c>
      <c r="MX198" s="34">
        <v>1.778770424425602E-2</v>
      </c>
      <c r="MY198" s="34">
        <v>1.7528090626001358E-2</v>
      </c>
      <c r="MZ198" s="34">
        <v>1.724773645401001E-2</v>
      </c>
      <c r="NA198" s="34">
        <v>1.7002176493406296E-2</v>
      </c>
      <c r="NB198" s="34">
        <v>1.6724018380045891E-2</v>
      </c>
      <c r="NC198" s="34">
        <v>1.6448063775897026E-2</v>
      </c>
      <c r="ND198" s="34">
        <v>1.6146531328558922E-2</v>
      </c>
      <c r="NE198" s="34">
        <v>1.584271527826786E-2</v>
      </c>
      <c r="NF198" s="34">
        <v>1.5529535710811615E-2</v>
      </c>
      <c r="NG198" s="34">
        <v>1.5198822133243084E-2</v>
      </c>
      <c r="NH198" s="34">
        <v>1.4928514137864113E-2</v>
      </c>
      <c r="NI198" s="34">
        <v>1.4686299487948418E-2</v>
      </c>
      <c r="NJ198" s="34">
        <v>1.4432198368012905E-2</v>
      </c>
      <c r="NK198" s="34">
        <v>1.4169242233037949E-2</v>
      </c>
      <c r="NL198" s="34">
        <v>1.392416562885046E-2</v>
      </c>
      <c r="NM198" s="34">
        <v>1.3715977780520916E-2</v>
      </c>
      <c r="NN198" s="34">
        <v>1.3464168645441532E-2</v>
      </c>
      <c r="NO198" s="34">
        <v>1.3223527930676937E-2</v>
      </c>
      <c r="NP198" s="34">
        <v>1.2999196536839008E-2</v>
      </c>
      <c r="NQ198" s="34">
        <v>1.2772192247211933E-2</v>
      </c>
      <c r="NR198" s="34">
        <v>1.2588310055434704E-2</v>
      </c>
      <c r="NS198" s="34">
        <v>1.2333509512245655E-2</v>
      </c>
      <c r="NT198" s="34">
        <v>1.2115125544369221E-2</v>
      </c>
      <c r="NU198" s="34">
        <v>1.1976102367043495E-2</v>
      </c>
      <c r="NV198" s="34">
        <v>1.1775095015764236E-2</v>
      </c>
      <c r="NW198" s="34">
        <v>1.1527375318109989E-2</v>
      </c>
      <c r="NX198" s="34">
        <v>1.1338070966303349E-2</v>
      </c>
      <c r="NY198" s="34">
        <v>1.1225600726902485E-2</v>
      </c>
      <c r="NZ198" s="34">
        <v>1.104306522756815E-2</v>
      </c>
      <c r="OA198" s="34">
        <v>1.0776092298328876E-2</v>
      </c>
      <c r="OB198" s="34">
        <v>1.0547197423875332E-2</v>
      </c>
      <c r="OC198" s="34">
        <v>1.0345625691115856E-2</v>
      </c>
      <c r="OD198" s="34">
        <v>1.0172068141400814E-2</v>
      </c>
      <c r="OE198" s="34">
        <v>9.993724524974823E-3</v>
      </c>
      <c r="OF198" s="34">
        <v>9.704231284558773E-3</v>
      </c>
      <c r="OG198" s="34">
        <v>9.4526400789618492E-3</v>
      </c>
      <c r="OH198" s="34">
        <v>9.2316549271345139E-3</v>
      </c>
      <c r="OI198" s="34">
        <v>9.0285986661911011E-3</v>
      </c>
      <c r="OJ198" s="34">
        <v>8.8302427902817726E-3</v>
      </c>
      <c r="OK198" s="34">
        <v>8.5928216576576233E-3</v>
      </c>
      <c r="OL198" s="34">
        <v>8.3720413967967033E-3</v>
      </c>
      <c r="OM198" s="34">
        <v>8.1628365442156792E-3</v>
      </c>
      <c r="ON198" s="34">
        <v>7.9714078456163406E-3</v>
      </c>
      <c r="OO198" s="34">
        <v>7.7670174650847912E-3</v>
      </c>
      <c r="OP198" s="34">
        <v>7.5674159452319145E-3</v>
      </c>
      <c r="OQ198" s="34">
        <v>7.3788836598396301E-3</v>
      </c>
      <c r="OR198" s="34">
        <v>7.189794909209013E-3</v>
      </c>
      <c r="OS198" s="34">
        <v>7.0038414560258389E-3</v>
      </c>
      <c r="OT198" s="34">
        <v>6.8224715068936348E-3</v>
      </c>
      <c r="OU198" s="34">
        <v>6.5977317281067371E-3</v>
      </c>
      <c r="OV198" s="34">
        <v>6.4037209376692772E-3</v>
      </c>
      <c r="OW198" s="34">
        <v>6.1965496279299259E-3</v>
      </c>
      <c r="OX198" s="34">
        <v>5.9604882262647152E-3</v>
      </c>
      <c r="OY198" s="34">
        <v>5.7816966436803341E-3</v>
      </c>
      <c r="OZ198" s="34">
        <v>5.6266807951033115E-3</v>
      </c>
      <c r="PA198" s="34">
        <v>5.4446891881525517E-3</v>
      </c>
      <c r="PB198" s="34">
        <v>5.2458243444561958E-3</v>
      </c>
      <c r="PC198" s="34">
        <v>5.0815227441489697E-3</v>
      </c>
      <c r="PD198" s="34">
        <v>4.9340515397489071E-3</v>
      </c>
      <c r="PE198" t="s">
        <v>1300</v>
      </c>
      <c r="PF198" t="s">
        <v>843</v>
      </c>
      <c r="PG198" t="s">
        <v>843</v>
      </c>
      <c r="PH198" t="s">
        <v>843</v>
      </c>
      <c r="PI198" t="s">
        <v>843</v>
      </c>
      <c r="PJ198" t="s">
        <v>1300</v>
      </c>
      <c r="PK198" s="34">
        <v>0.51669621467590332</v>
      </c>
      <c r="PL198" s="34">
        <v>0.51617074012756348</v>
      </c>
      <c r="PM198" s="34">
        <v>0.51567131280899048</v>
      </c>
      <c r="PN198" s="34">
        <v>0.51519680023193359</v>
      </c>
      <c r="PO198" s="34">
        <v>0.51475143432617188</v>
      </c>
      <c r="PP198" s="34">
        <v>0.51432996988296509</v>
      </c>
      <c r="PQ198" s="34">
        <v>0.5139310359954834</v>
      </c>
      <c r="PR198" s="34">
        <v>0.51357161998748779</v>
      </c>
      <c r="PS198" s="34">
        <v>0.513233482837677</v>
      </c>
      <c r="PT198" s="34">
        <v>0.51291978359222412</v>
      </c>
      <c r="PU198" s="34">
        <v>0.51263338327407837</v>
      </c>
      <c r="PV198" s="34">
        <v>0.51237714290618896</v>
      </c>
      <c r="PW198" s="34">
        <v>0.51214504241943359</v>
      </c>
      <c r="PX198" s="34">
        <v>0.51194697618484497</v>
      </c>
      <c r="PY198" s="34">
        <v>0.51178240776062012</v>
      </c>
      <c r="PZ198" s="34">
        <v>0.51162797212600708</v>
      </c>
      <c r="QA198" s="34">
        <v>0.51148855686187744</v>
      </c>
      <c r="QB198" s="34">
        <v>0.51136982440948486</v>
      </c>
      <c r="QC198" s="34">
        <v>0.51126205921173096</v>
      </c>
      <c r="QD198" s="34">
        <v>0.51116234064102173</v>
      </c>
      <c r="QE198" s="34">
        <v>0.51106137037277222</v>
      </c>
      <c r="QF198" s="34">
        <v>0.5109592080116272</v>
      </c>
      <c r="QG198" s="34">
        <v>0.51071763038635254</v>
      </c>
      <c r="QH198" s="34">
        <v>0.51034539937973022</v>
      </c>
      <c r="QI198" s="34">
        <v>0.50998646020889282</v>
      </c>
      <c r="QJ198" s="34">
        <v>0.50964325666427612</v>
      </c>
      <c r="QK198" s="34">
        <v>0.5093122124671936</v>
      </c>
      <c r="QL198" s="34">
        <v>0.50899004936218262</v>
      </c>
      <c r="QM198" s="34">
        <v>0.50868171453475952</v>
      </c>
      <c r="QN198" s="34">
        <v>0.50838077068328857</v>
      </c>
      <c r="QO198" s="34">
        <v>0.5080828070640564</v>
      </c>
      <c r="QP198" s="34">
        <v>0.50779759883880615</v>
      </c>
      <c r="QQ198" s="34">
        <v>0.50752383470535278</v>
      </c>
      <c r="QR198" s="34">
        <v>0.507254958152771</v>
      </c>
      <c r="QS198" s="34">
        <v>0.50698912143707275</v>
      </c>
      <c r="QT198" s="34">
        <v>0.50673454999923706</v>
      </c>
      <c r="QU198" s="34">
        <v>0.50648510456085205</v>
      </c>
      <c r="QV198" s="34">
        <v>0.5062401294708252</v>
      </c>
      <c r="QW198" s="34">
        <v>0.50600230693817139</v>
      </c>
      <c r="QX198" s="34">
        <v>0.50577151775360107</v>
      </c>
      <c r="QY198" s="34">
        <v>0.50554740428924561</v>
      </c>
      <c r="QZ198" s="34">
        <v>0.50532931089401245</v>
      </c>
      <c r="RA198" s="34">
        <v>0.50511705875396729</v>
      </c>
      <c r="RB198" s="34">
        <v>0.50491189956665039</v>
      </c>
      <c r="RC198" s="34">
        <v>0.50471270084381104</v>
      </c>
      <c r="RD198" s="34">
        <v>0.50452136993408203</v>
      </c>
      <c r="RE198" s="34">
        <v>0.5043376088142395</v>
      </c>
      <c r="RF198" s="34">
        <v>0.504158616065979</v>
      </c>
      <c r="RG198" s="34">
        <v>0.50398546457290649</v>
      </c>
      <c r="RH198" s="34">
        <v>0.50382006168365479</v>
      </c>
      <c r="RI198" s="34">
        <v>0.50366532802581787</v>
      </c>
      <c r="RJ198" s="34">
        <v>0.50351798534393311</v>
      </c>
      <c r="RK198" s="34">
        <v>0.50337839126586914</v>
      </c>
      <c r="RL198" s="34">
        <v>0.50324797630310059</v>
      </c>
      <c r="RM198" s="34">
        <v>0.50312453508377075</v>
      </c>
      <c r="RN198" s="34">
        <v>0.50300854444503784</v>
      </c>
      <c r="RO198" s="34">
        <v>0.50290071964263916</v>
      </c>
      <c r="RP198" s="34">
        <v>0.50280147790908813</v>
      </c>
      <c r="RQ198" s="34">
        <v>0.50270909070968628</v>
      </c>
      <c r="RR198" s="34">
        <v>0.50262212753295898</v>
      </c>
      <c r="RS198" s="34">
        <v>0.50254428386688232</v>
      </c>
      <c r="RT198" s="34">
        <v>0.50247073173522949</v>
      </c>
      <c r="RU198" s="34">
        <v>0.50240212678909302</v>
      </c>
      <c r="RV198" s="34">
        <v>0.5023382306098938</v>
      </c>
      <c r="RW198" s="34">
        <v>0.50228041410446167</v>
      </c>
      <c r="RX198" s="34">
        <v>0.50222623348236084</v>
      </c>
      <c r="RY198" s="34">
        <v>0.50217354297637939</v>
      </c>
      <c r="RZ198" s="34">
        <v>0.50211966037750244</v>
      </c>
      <c r="SA198" s="34">
        <v>0.50206840038299561</v>
      </c>
      <c r="SB198" s="34">
        <v>0.50201916694641113</v>
      </c>
      <c r="SC198" s="34">
        <v>0.50196868181228638</v>
      </c>
      <c r="SD198" s="34">
        <v>0.50191676616668701</v>
      </c>
      <c r="SE198" s="34">
        <v>0.50186336040496826</v>
      </c>
      <c r="SF198" s="34">
        <v>0.50180578231811523</v>
      </c>
      <c r="SG198" s="34">
        <v>0.50174826383590698</v>
      </c>
      <c r="SH198" s="34">
        <v>0.50168931484222412</v>
      </c>
      <c r="SI198" s="34">
        <v>0.50162416696548462</v>
      </c>
      <c r="SJ198" s="34">
        <v>0.50155872106552124</v>
      </c>
      <c r="SK198" s="34">
        <v>0.5014912486076355</v>
      </c>
      <c r="SL198" s="34">
        <v>0.50142055749893188</v>
      </c>
      <c r="SM198" s="34">
        <v>0.50134956836700439</v>
      </c>
      <c r="SN198" s="34">
        <v>0.50127631425857544</v>
      </c>
      <c r="SO198" s="34">
        <v>0.50120258331298828</v>
      </c>
      <c r="SP198" s="34">
        <v>0.50112432241439819</v>
      </c>
      <c r="SQ198" s="34">
        <v>0.50104445219039917</v>
      </c>
      <c r="SR198" s="34">
        <v>0.50096923112869263</v>
      </c>
      <c r="SS198" s="34">
        <v>0.50089502334594727</v>
      </c>
      <c r="ST198" s="34">
        <v>0.50082099437713623</v>
      </c>
      <c r="SU198" s="34">
        <v>0.50074863433837891</v>
      </c>
      <c r="SV198" s="34">
        <v>0.50067985057830811</v>
      </c>
      <c r="SW198" s="34">
        <v>0.50061547756195068</v>
      </c>
      <c r="SX198" s="34">
        <v>0.5005536675453186</v>
      </c>
      <c r="SY198" s="34">
        <v>0.50049513578414917</v>
      </c>
      <c r="SZ198" s="34">
        <v>0.50044071674346924</v>
      </c>
      <c r="TA198" s="34">
        <v>0.50038808584213257</v>
      </c>
      <c r="TB198" s="34">
        <v>0.50034177303314209</v>
      </c>
      <c r="TC198" s="34">
        <v>0.50030601024627686</v>
      </c>
      <c r="TD198" s="34">
        <v>0.50027644634246826</v>
      </c>
      <c r="TE198" s="34">
        <v>0.50025182962417603</v>
      </c>
      <c r="TF198" s="34">
        <v>0.50023376941680908</v>
      </c>
      <c r="TG198" s="34">
        <v>0.50022536516189575</v>
      </c>
      <c r="TH198" t="s">
        <v>843</v>
      </c>
      <c r="TI198" t="s">
        <v>843</v>
      </c>
      <c r="TJ198" t="s">
        <v>1300</v>
      </c>
      <c r="TK198" s="34">
        <v>0.53894555192875904</v>
      </c>
      <c r="TL198" s="34">
        <v>0.54064987113841001</v>
      </c>
      <c r="TM198" s="34">
        <v>0.54228021310651697</v>
      </c>
      <c r="TN198" s="34">
        <v>0.54386172220638196</v>
      </c>
      <c r="TO198" s="34">
        <v>0.54542535265004199</v>
      </c>
      <c r="TP198" s="34">
        <v>0.54695680289169002</v>
      </c>
      <c r="TQ198" s="34">
        <v>0.54834986558363497</v>
      </c>
      <c r="TR198" s="34">
        <v>0.54961366892645702</v>
      </c>
      <c r="TS198" s="34">
        <v>0.55090590909707504</v>
      </c>
      <c r="TT198" s="34">
        <v>0.55232189696182599</v>
      </c>
      <c r="TU198" s="34">
        <v>0.553823278777409</v>
      </c>
      <c r="TV198" s="34">
        <v>0.55527964444187605</v>
      </c>
      <c r="TW198" s="34">
        <v>0.55658043636203502</v>
      </c>
      <c r="TX198" s="34">
        <v>0.55778592463489407</v>
      </c>
      <c r="TY198" s="34">
        <v>0.559057075491044</v>
      </c>
      <c r="TZ198" s="34">
        <v>0.560469101948879</v>
      </c>
      <c r="UA198" s="34">
        <v>0.56202336563169697</v>
      </c>
      <c r="UB198" s="34">
        <v>0.56371866619849198</v>
      </c>
      <c r="UC198" s="34">
        <v>0.56556475626053304</v>
      </c>
      <c r="UD198" s="34">
        <v>0.56752292245993696</v>
      </c>
      <c r="UE198" s="34">
        <v>0.56965192663961706</v>
      </c>
      <c r="UF198" s="34">
        <v>0.57205329935254701</v>
      </c>
      <c r="UG198" s="34">
        <v>0.57424104877653104</v>
      </c>
      <c r="UH198" s="34">
        <v>0.57613234029938198</v>
      </c>
      <c r="UI198" s="34">
        <v>0.57820182681169596</v>
      </c>
      <c r="UJ198" s="34">
        <v>0.58051788617991296</v>
      </c>
      <c r="UK198" s="34">
        <v>0.58308986198610602</v>
      </c>
      <c r="UL198" s="34">
        <v>0.58589150403190304</v>
      </c>
      <c r="UM198" s="34">
        <v>0.58885621443411307</v>
      </c>
      <c r="UN198" s="34">
        <v>0.59196795665284296</v>
      </c>
      <c r="UO198" s="34">
        <v>0.59504521680534095</v>
      </c>
      <c r="UP198" s="34">
        <v>0.59789900114101302</v>
      </c>
      <c r="UQ198" s="34">
        <v>0.60046382558990108</v>
      </c>
      <c r="UR198" s="34">
        <v>0.60274100065463798</v>
      </c>
      <c r="US198" s="34">
        <v>0.60478138343204102</v>
      </c>
      <c r="UT198" s="34">
        <v>0.60649897921931095</v>
      </c>
      <c r="UU198" s="34">
        <v>0.60799684298202994</v>
      </c>
      <c r="UV198" s="34">
        <v>0.60941425124162396</v>
      </c>
      <c r="UW198" s="34">
        <v>0.61068393363010898</v>
      </c>
      <c r="UX198" s="34">
        <v>0.61181448291969398</v>
      </c>
      <c r="UY198" s="34">
        <v>0.61286664168958405</v>
      </c>
      <c r="UZ198" s="34">
        <v>0.61380876127902195</v>
      </c>
      <c r="VA198" s="34">
        <v>0.614617585803238</v>
      </c>
      <c r="VB198" s="34">
        <v>0.61540401601499095</v>
      </c>
      <c r="VC198" s="34">
        <v>0.61617232289757906</v>
      </c>
      <c r="VD198" s="34">
        <v>0.61691976022901396</v>
      </c>
      <c r="VE198" s="34">
        <v>0.61773468183125102</v>
      </c>
      <c r="VF198" s="34">
        <v>0.61863815355677199</v>
      </c>
      <c r="VG198" s="34">
        <v>0.61965232057846398</v>
      </c>
      <c r="VH198" s="34">
        <v>0.620759148081243</v>
      </c>
      <c r="VI198" s="34">
        <v>0.62196641605605296</v>
      </c>
      <c r="VJ198" s="34">
        <v>0.62329183860135307</v>
      </c>
      <c r="VK198" s="34">
        <v>0.624707762732439</v>
      </c>
      <c r="VL198" s="34">
        <v>0.62622554661427299</v>
      </c>
      <c r="VM198" s="34">
        <v>0.62782831269934403</v>
      </c>
      <c r="VN198" s="34">
        <v>0.62949007606034602</v>
      </c>
      <c r="VO198" s="34">
        <v>0.63117495540276203</v>
      </c>
      <c r="VP198" s="34">
        <v>0.63284033358068204</v>
      </c>
      <c r="VQ198" s="34">
        <v>0.63446429877486299</v>
      </c>
      <c r="VR198" s="34">
        <v>0.63599680260158498</v>
      </c>
      <c r="VS198" s="34">
        <v>0.63743584290372901</v>
      </c>
      <c r="VT198" s="34">
        <v>0.63880279856544098</v>
      </c>
      <c r="VU198" s="34">
        <v>0.64010849923332402</v>
      </c>
      <c r="VV198" s="34">
        <v>0.64134829251508407</v>
      </c>
      <c r="VW198" s="34">
        <v>0.64246040846058405</v>
      </c>
      <c r="VX198" s="34">
        <v>0.64341012427503397</v>
      </c>
      <c r="VY198" s="34">
        <v>0.64424287810648395</v>
      </c>
      <c r="VZ198" s="34">
        <v>0.64503507276128902</v>
      </c>
      <c r="WA198" s="34">
        <v>0.64577099663188708</v>
      </c>
      <c r="WB198" s="34">
        <v>0.64637780980414106</v>
      </c>
      <c r="WC198" s="34">
        <v>0.646881005557575</v>
      </c>
      <c r="WD198" s="34">
        <v>0.64729621239912505</v>
      </c>
      <c r="WE198" s="34">
        <v>0.647620338899486</v>
      </c>
      <c r="WF198" s="34">
        <v>0.64782572761660007</v>
      </c>
      <c r="WG198" s="34">
        <v>0.64788507466156009</v>
      </c>
      <c r="WH198" s="34">
        <v>0.64779098988807304</v>
      </c>
      <c r="WI198" s="34">
        <v>0.6475966728422119</v>
      </c>
      <c r="WJ198" s="34">
        <v>0.6473173876977989</v>
      </c>
      <c r="WK198" s="34">
        <v>0.64688122985601193</v>
      </c>
      <c r="WL198" s="34">
        <v>0.64631643984658993</v>
      </c>
      <c r="WM198" s="34">
        <v>0.64575212528577097</v>
      </c>
      <c r="WN198" s="34">
        <v>0.64523118484318798</v>
      </c>
      <c r="WO198" s="34">
        <v>0.64472491015894207</v>
      </c>
      <c r="WP198" s="34">
        <v>0.64427174577023494</v>
      </c>
      <c r="WQ198" s="34">
        <v>0.64390684699593392</v>
      </c>
      <c r="WR198" s="34">
        <v>0.64359129317061403</v>
      </c>
      <c r="WS198" s="34">
        <v>0.64324867802261709</v>
      </c>
      <c r="WT198" s="34">
        <v>0.64290391044927597</v>
      </c>
      <c r="WU198" s="34">
        <v>0.64259531381129809</v>
      </c>
      <c r="WV198" s="34">
        <v>0.64234050348875504</v>
      </c>
      <c r="WW198" s="34">
        <v>0.642120062527336</v>
      </c>
      <c r="WX198" s="34">
        <v>0.64187088720253005</v>
      </c>
      <c r="WY198" s="34">
        <v>0.64160560787841003</v>
      </c>
      <c r="WZ198" s="34">
        <v>0.64132272070665097</v>
      </c>
      <c r="XA198" s="34">
        <v>0.64105566738679098</v>
      </c>
      <c r="XB198" s="34">
        <v>0.640776283599788</v>
      </c>
      <c r="XC198" s="34">
        <v>0.64040527160871907</v>
      </c>
      <c r="XD198" s="34">
        <v>0.63995770218353698</v>
      </c>
      <c r="XE198" s="34">
        <v>0.63946203962735093</v>
      </c>
      <c r="XF198" s="34">
        <v>0.63891274955364208</v>
      </c>
      <c r="XG198" s="34">
        <v>0.63828643488343306</v>
      </c>
      <c r="XH198" t="s">
        <v>843</v>
      </c>
      <c r="XI198" t="s">
        <v>1300</v>
      </c>
      <c r="XJ198" s="34">
        <v>0.52175632037415798</v>
      </c>
      <c r="XK198" s="34">
        <v>0.52348914043075001</v>
      </c>
      <c r="XL198" s="34">
        <v>0.52512808908500197</v>
      </c>
      <c r="XM198" s="34">
        <v>0.52669516376799197</v>
      </c>
      <c r="XN198" s="34">
        <v>0.52820564452027907</v>
      </c>
      <c r="XO198" s="34">
        <v>0.52961847597650502</v>
      </c>
      <c r="XP198" s="34">
        <v>0.53085800504428693</v>
      </c>
      <c r="XQ198" s="34">
        <v>0.53197759101421094</v>
      </c>
      <c r="XR198" s="34">
        <v>0.53314528460216204</v>
      </c>
      <c r="XS198" s="34">
        <v>0.53447157105413001</v>
      </c>
      <c r="XT198" s="34">
        <v>0.53598442616352704</v>
      </c>
      <c r="XU198" s="34">
        <v>0.53752340980385394</v>
      </c>
      <c r="XV198" s="34">
        <v>0.53891988287356096</v>
      </c>
      <c r="XW198" s="34">
        <v>0.54024022734882804</v>
      </c>
      <c r="XX198" s="34">
        <v>0.54164842716180994</v>
      </c>
      <c r="XY198" s="34">
        <v>0.54317157966898399</v>
      </c>
      <c r="XZ198" s="34">
        <v>0.54475626570206703</v>
      </c>
      <c r="YA198" s="34">
        <v>0.54632446390339806</v>
      </c>
      <c r="YB198" s="34">
        <v>0.547829424087105</v>
      </c>
      <c r="YC198" s="34">
        <v>0.54933014120146406</v>
      </c>
      <c r="YD198" s="34">
        <v>0.55092554078795897</v>
      </c>
      <c r="YE198" s="34">
        <v>0.55271801551456501</v>
      </c>
      <c r="YF198" s="34">
        <v>0.55428516200739397</v>
      </c>
      <c r="YG198" s="34">
        <v>0.55558939500246196</v>
      </c>
      <c r="YH198" s="34">
        <v>0.55704474915534907</v>
      </c>
      <c r="YI198" s="34">
        <v>0.55870816931362</v>
      </c>
      <c r="YJ198" s="34">
        <v>0.560641307645391</v>
      </c>
      <c r="YK198" s="34">
        <v>0.56280437795537397</v>
      </c>
      <c r="YL198" s="34">
        <v>0.56512515910055194</v>
      </c>
      <c r="YM198" s="34">
        <v>0.56755301341612596</v>
      </c>
      <c r="YN198" s="34">
        <v>0.56985495703133404</v>
      </c>
      <c r="YO198" s="34">
        <v>0.57195110989738895</v>
      </c>
      <c r="YP198" s="34">
        <v>0.57391034389450701</v>
      </c>
      <c r="YQ198" s="34">
        <v>0.57572906245819</v>
      </c>
      <c r="YR198" s="34">
        <v>0.57745903808494103</v>
      </c>
      <c r="YS198" s="34">
        <v>0.57905473535737395</v>
      </c>
      <c r="YT198" s="34">
        <v>0.58049303969045396</v>
      </c>
      <c r="YU198" s="34">
        <v>0.58176351754398903</v>
      </c>
      <c r="YV198" s="34">
        <v>0.58281160471368898</v>
      </c>
      <c r="YW198" s="34">
        <v>0.58368010227286704</v>
      </c>
      <c r="YX198" s="34">
        <v>0.58443911642925594</v>
      </c>
      <c r="YY198" s="34">
        <v>0.58509037679958198</v>
      </c>
      <c r="YZ198" s="34">
        <v>0.58565137978789306</v>
      </c>
      <c r="ZA198" s="34">
        <v>0.58622796782903697</v>
      </c>
      <c r="ZB198" s="34">
        <v>0.58681268055091307</v>
      </c>
      <c r="ZC198" s="34">
        <v>0.58738981893327402</v>
      </c>
      <c r="ZD198" s="34">
        <v>0.58803681501970706</v>
      </c>
      <c r="ZE198" s="34">
        <v>0.58878077187871902</v>
      </c>
      <c r="ZF198" s="34">
        <v>0.58963950858883296</v>
      </c>
      <c r="ZG198" s="34">
        <v>0.59058402094944695</v>
      </c>
      <c r="ZH198" s="34">
        <v>0.591629148519635</v>
      </c>
      <c r="ZI198" s="34">
        <v>0.59279208535140593</v>
      </c>
      <c r="ZJ198" s="34">
        <v>0.59402052361791802</v>
      </c>
      <c r="ZK198" s="34">
        <v>0.59528968742270205</v>
      </c>
      <c r="ZL198" s="34">
        <v>0.59655545565647206</v>
      </c>
      <c r="ZM198" s="34">
        <v>0.59777798083116995</v>
      </c>
      <c r="ZN198" s="34">
        <v>0.59896660787670797</v>
      </c>
      <c r="ZO198" s="34">
        <v>0.600144278217972</v>
      </c>
      <c r="ZP198" s="34">
        <v>0.60129147149225504</v>
      </c>
      <c r="ZQ198" s="34">
        <v>0.60234260425659103</v>
      </c>
      <c r="ZR198" s="34">
        <v>0.60333297887423798</v>
      </c>
      <c r="ZS198" s="34">
        <v>0.60427987894160706</v>
      </c>
      <c r="ZT198" s="34">
        <v>0.60515243492586002</v>
      </c>
      <c r="ZU198" s="34">
        <v>0.60596189477507301</v>
      </c>
      <c r="ZV198" s="34">
        <v>0.60667997625856596</v>
      </c>
      <c r="ZW198" s="34">
        <v>0.60724324018120601</v>
      </c>
      <c r="ZX198" s="34">
        <v>0.60760395343139206</v>
      </c>
      <c r="ZY198" s="34">
        <v>0.60782509814415597</v>
      </c>
      <c r="ZZ198" s="34">
        <v>0.60793186780928399</v>
      </c>
      <c r="AAA198" s="34">
        <v>0.60785121915199203</v>
      </c>
      <c r="AAB198" s="34">
        <v>0.60757756760457604</v>
      </c>
      <c r="AAC198" s="34">
        <v>0.60716183113776301</v>
      </c>
      <c r="AAD198" s="34">
        <v>0.606626381651727</v>
      </c>
      <c r="AAE198" s="34">
        <v>0.60591425510352503</v>
      </c>
      <c r="AAF198" s="34">
        <v>0.60502173446428797</v>
      </c>
      <c r="AAG198" s="34">
        <v>0.60405284073655208</v>
      </c>
      <c r="AAH198" s="34">
        <v>0.60314132902199502</v>
      </c>
      <c r="AAI198" s="34">
        <v>0.60231558002535102</v>
      </c>
      <c r="AAJ198" s="34">
        <v>0.60150681532811101</v>
      </c>
      <c r="AAK198" s="34">
        <v>0.60070664561854703</v>
      </c>
      <c r="AAL198" s="34">
        <v>0.59998824240172299</v>
      </c>
      <c r="AAM198" s="34">
        <v>0.59933091101693703</v>
      </c>
      <c r="AAN198" s="34">
        <v>0.59867786060438699</v>
      </c>
      <c r="AAO198" s="34">
        <v>0.59808114302093995</v>
      </c>
      <c r="AAP198" s="34">
        <v>0.59759483672327296</v>
      </c>
      <c r="AAQ198" s="34">
        <v>0.59715490630318102</v>
      </c>
      <c r="AAR198" s="34">
        <v>0.59669500896271999</v>
      </c>
      <c r="AAS198" s="34">
        <v>0.59624284664039007</v>
      </c>
      <c r="AAT198" s="34">
        <v>0.59578005073971296</v>
      </c>
      <c r="AAU198" s="34">
        <v>0.59533550085053599</v>
      </c>
      <c r="AAV198" s="34">
        <v>0.59489765311070797</v>
      </c>
      <c r="AAW198" s="34">
        <v>0.59436150480638605</v>
      </c>
      <c r="AAX198" s="34">
        <v>0.59373428314443599</v>
      </c>
      <c r="AAY198" s="34">
        <v>0.59304999465946606</v>
      </c>
      <c r="AAZ198" s="34">
        <v>0.59234512547962803</v>
      </c>
      <c r="ABA198" s="34">
        <v>0.59159122610849701</v>
      </c>
      <c r="ABB198" s="34">
        <v>0.59073386814455697</v>
      </c>
      <c r="ABC198" s="34">
        <v>0.58979885731024706</v>
      </c>
      <c r="ABD198" s="34">
        <v>0.58879804631038901</v>
      </c>
      <c r="ABE198" s="34">
        <v>0.58772432961006704</v>
      </c>
      <c r="ABF198" s="34">
        <v>0.58658130252850593</v>
      </c>
      <c r="ABG198" t="s">
        <v>843</v>
      </c>
      <c r="ABH198" t="s">
        <v>843</v>
      </c>
      <c r="ABI198" t="s">
        <v>1300</v>
      </c>
      <c r="ABJ198" s="34">
        <v>0.43068432491392</v>
      </c>
      <c r="ABK198" s="34">
        <v>0.43307031187910899</v>
      </c>
      <c r="ABL198" s="34">
        <v>0.43542191474186404</v>
      </c>
      <c r="ABM198" s="34">
        <v>0.43772501634264999</v>
      </c>
      <c r="ABN198" s="34">
        <v>0.43997265703657396</v>
      </c>
      <c r="ABO198" s="34">
        <v>0.442180705761411</v>
      </c>
      <c r="ABP198" s="34">
        <v>0.44426508751503496</v>
      </c>
      <c r="ABQ198" s="34">
        <v>0.44616532473014303</v>
      </c>
      <c r="ABR198" s="34">
        <v>0.44793711640093697</v>
      </c>
      <c r="ABS198" s="34">
        <v>0.44958400707799001</v>
      </c>
      <c r="ABT198" s="34">
        <v>0.45101856332468798</v>
      </c>
      <c r="ABU198" s="34">
        <v>0.45225302995551897</v>
      </c>
      <c r="ABV198" s="34">
        <v>0.453371788379824</v>
      </c>
      <c r="ABW198" s="34">
        <v>0.45447528611781302</v>
      </c>
      <c r="ABX198" s="34">
        <v>0.45569160435940198</v>
      </c>
      <c r="ABY198" s="34">
        <v>0.457184245748049</v>
      </c>
      <c r="ABZ198" s="34">
        <v>0.45892466510216501</v>
      </c>
      <c r="ACA198" s="34">
        <v>0.46078672040321</v>
      </c>
      <c r="ACB198" s="34">
        <v>0.46284636002481599</v>
      </c>
      <c r="ACC198" s="34">
        <v>0.46517149066731101</v>
      </c>
      <c r="ACD198" s="34">
        <v>0.46768654951131405</v>
      </c>
      <c r="ACE198" s="34">
        <v>0.47026846045283499</v>
      </c>
      <c r="ACF198" s="34">
        <v>0.47242715966711402</v>
      </c>
      <c r="ACG198" s="34">
        <v>0.474142198157949</v>
      </c>
      <c r="ACH198" s="34">
        <v>0.47588490940940803</v>
      </c>
      <c r="ACI198" s="34">
        <v>0.477664428279995</v>
      </c>
      <c r="ACJ198" s="34">
        <v>0.47958735802606806</v>
      </c>
      <c r="ACK198" s="34">
        <v>0.48168924259287499</v>
      </c>
      <c r="ACL198" s="34">
        <v>0.48384377207197199</v>
      </c>
      <c r="ACM198" s="34">
        <v>0.48608349426886799</v>
      </c>
      <c r="ACN198" s="34">
        <v>0.48848047359253299</v>
      </c>
      <c r="ACO198" s="34">
        <v>0.49103992516143402</v>
      </c>
      <c r="ACP198" s="34">
        <v>0.49371320398389201</v>
      </c>
      <c r="ACQ198" s="34">
        <v>0.496495842305471</v>
      </c>
      <c r="ACR198" s="34">
        <v>0.49934867071578204</v>
      </c>
      <c r="ACS198" s="34">
        <v>0.50205295342876899</v>
      </c>
      <c r="ACT198" s="34">
        <v>0.50456914919613505</v>
      </c>
      <c r="ACU198" s="34">
        <v>0.50697366118105003</v>
      </c>
      <c r="ACV198" s="34">
        <v>0.50923284355954801</v>
      </c>
      <c r="ACW198" s="34">
        <v>0.51139088640582198</v>
      </c>
      <c r="ACX198" s="34">
        <v>0.51345189722831597</v>
      </c>
      <c r="ACY198" s="34">
        <v>0.51540120812198598</v>
      </c>
      <c r="ACZ198" s="34">
        <v>0.51721980693543701</v>
      </c>
      <c r="ADA198" s="34">
        <v>0.51890760437459904</v>
      </c>
      <c r="ADB198" s="34">
        <v>0.52049276761576302</v>
      </c>
      <c r="ADC198" s="34">
        <v>0.52199109705134095</v>
      </c>
      <c r="ADD198" s="34">
        <v>0.52341565921530409</v>
      </c>
      <c r="ADE198" s="34">
        <v>0.52478074107100392</v>
      </c>
      <c r="ADF198" s="34">
        <v>0.52617700418378999</v>
      </c>
      <c r="ADG198" s="34">
        <v>0.52759312189111907</v>
      </c>
      <c r="ADH198" s="34">
        <v>0.52903402706202896</v>
      </c>
      <c r="ADI198" s="34">
        <v>0.53056164169963405</v>
      </c>
      <c r="ADJ198" s="34">
        <v>0.53217490249519595</v>
      </c>
      <c r="ADK198" s="34">
        <v>0.53386156521956307</v>
      </c>
      <c r="ADL198" s="34">
        <v>0.53559795754656403</v>
      </c>
      <c r="ADM198" s="34">
        <v>0.53740211889163703</v>
      </c>
      <c r="ADN198" s="34">
        <v>0.53926931197800798</v>
      </c>
      <c r="ADO198" s="34">
        <v>0.54115986115065606</v>
      </c>
      <c r="ADP198" s="34">
        <v>0.54309410981728601</v>
      </c>
      <c r="ADQ198" s="34">
        <v>0.54502428212947296</v>
      </c>
      <c r="ADR198" s="34">
        <v>0.54689848291507193</v>
      </c>
      <c r="ADS198" s="34">
        <v>0.54873447224532002</v>
      </c>
      <c r="ADT198" s="34">
        <v>0.55054894128925302</v>
      </c>
      <c r="ADU198" s="34">
        <v>0.55233836205425202</v>
      </c>
      <c r="ADV198" s="34">
        <v>0.55402727567042598</v>
      </c>
      <c r="ADW198" s="34">
        <v>0.55561753479251097</v>
      </c>
      <c r="ADX198" s="34">
        <v>0.55714968819898403</v>
      </c>
      <c r="ADY198" s="34">
        <v>0.55864542670530204</v>
      </c>
      <c r="ADZ198" s="34">
        <v>0.56004955606826901</v>
      </c>
      <c r="AEA198" s="34">
        <v>0.56130898424370801</v>
      </c>
      <c r="AEB198" s="34">
        <v>0.56244646643026097</v>
      </c>
      <c r="AEC198" s="34">
        <v>0.56343809499489605</v>
      </c>
      <c r="AED198" s="34">
        <v>0.56428983024211099</v>
      </c>
      <c r="AEE198" s="34">
        <v>0.56503878212566905</v>
      </c>
      <c r="AEF198" s="34">
        <v>0.56565215015572901</v>
      </c>
      <c r="AEG198" s="34">
        <v>0.56608589040670099</v>
      </c>
      <c r="AEH198" s="34">
        <v>0.56640270378190305</v>
      </c>
      <c r="AEI198" s="34">
        <v>0.56662482484049792</v>
      </c>
      <c r="AEJ198" s="34">
        <v>0.56669893384666403</v>
      </c>
      <c r="AEK198" s="34">
        <v>0.566626196156923</v>
      </c>
      <c r="AEL198" s="34">
        <v>0.56649078783613704</v>
      </c>
      <c r="AEM198" s="34">
        <v>0.56637726002855404</v>
      </c>
      <c r="AEN198" s="34">
        <v>0.56632497884442301</v>
      </c>
      <c r="AEO198" s="34">
        <v>0.56627765401297092</v>
      </c>
      <c r="AEP198" s="34">
        <v>0.56622826743264398</v>
      </c>
      <c r="AEQ198" s="34">
        <v>0.56625731039009597</v>
      </c>
      <c r="AER198" s="34">
        <v>0.56631964052329298</v>
      </c>
      <c r="AES198" s="34">
        <v>0.56636336745786797</v>
      </c>
      <c r="AET198" s="34">
        <v>0.56644715899407994</v>
      </c>
      <c r="AEU198" s="34">
        <v>0.56663252813767795</v>
      </c>
      <c r="AEV198" s="34">
        <v>0.56684835535400202</v>
      </c>
      <c r="AEW198" s="34">
        <v>0.56705508933458804</v>
      </c>
      <c r="AEX198" s="34">
        <v>0.56726840267705692</v>
      </c>
      <c r="AEY198" s="34">
        <v>0.56748050186503907</v>
      </c>
      <c r="AEZ198" s="34">
        <v>0.56773575380165398</v>
      </c>
      <c r="AFA198" s="34">
        <v>0.567993867049019</v>
      </c>
      <c r="AFB198" s="34">
        <v>0.56811734593263408</v>
      </c>
      <c r="AFC198" s="34">
        <v>0.56814415922953698</v>
      </c>
      <c r="AFD198" s="34">
        <v>0.56811218792364504</v>
      </c>
      <c r="AFE198" s="34">
        <v>0.56801735724376801</v>
      </c>
      <c r="AFF198" s="34">
        <v>0.56785453224127502</v>
      </c>
      <c r="AFG198" t="s">
        <v>843</v>
      </c>
      <c r="AFH198" t="s">
        <v>843</v>
      </c>
      <c r="AFI198" s="34">
        <v>0.86349999999999993</v>
      </c>
      <c r="AFJ198" s="34">
        <v>0.86212</v>
      </c>
      <c r="AFK198" s="34">
        <v>0.86124000000000001</v>
      </c>
      <c r="AFL198" s="34">
        <v>0.86063999999999996</v>
      </c>
      <c r="AFM198" s="34">
        <v>0.86018000000000006</v>
      </c>
      <c r="AFN198" s="34">
        <v>0.85902000000000001</v>
      </c>
      <c r="AFO198" s="34">
        <v>0.85936999999999997</v>
      </c>
      <c r="AFP198" s="34">
        <v>0.85679000000000005</v>
      </c>
      <c r="AFQ198" s="34">
        <v>0.85483999999999993</v>
      </c>
      <c r="AFR198" s="34">
        <v>0.85548000000000002</v>
      </c>
      <c r="AFS198" s="34">
        <v>0.85443000000000002</v>
      </c>
      <c r="AFT198" s="34">
        <v>0.85538999999999998</v>
      </c>
      <c r="AFU198" s="34">
        <v>0.85612999999999995</v>
      </c>
      <c r="AFV198" s="34">
        <v>0.85470000000000002</v>
      </c>
      <c r="AFW198" s="34">
        <v>0.8535299999999999</v>
      </c>
      <c r="AFX198" s="34">
        <v>0.85305000000000009</v>
      </c>
      <c r="AFY198" s="34">
        <v>0.85396000000000005</v>
      </c>
      <c r="AFZ198" s="34">
        <v>0.84611999999999998</v>
      </c>
      <c r="AGA198" s="34">
        <v>0.85226000000000002</v>
      </c>
      <c r="AGB198" t="s">
        <v>843</v>
      </c>
      <c r="AGC198" t="s">
        <v>843</v>
      </c>
      <c r="AGD198" t="s">
        <v>843</v>
      </c>
      <c r="AGE198" t="s">
        <v>843</v>
      </c>
      <c r="AGF198" s="34">
        <v>7.2304508648812771E-3</v>
      </c>
      <c r="AGG198" t="s">
        <v>843</v>
      </c>
      <c r="AGH198" t="s">
        <v>843</v>
      </c>
      <c r="AGI198" t="s">
        <v>843</v>
      </c>
      <c r="AGJ198" t="s">
        <v>843</v>
      </c>
      <c r="AGK198" t="s">
        <v>843</v>
      </c>
      <c r="AGL198" t="s">
        <v>843</v>
      </c>
      <c r="AGM198" t="s">
        <v>843</v>
      </c>
      <c r="AGN198" t="s">
        <v>843</v>
      </c>
      <c r="AGO198" s="34">
        <v>0.371</v>
      </c>
      <c r="AGP198" s="34">
        <v>2012</v>
      </c>
      <c r="AGQ198" t="s">
        <v>832</v>
      </c>
      <c r="AGR198" t="s">
        <v>843</v>
      </c>
      <c r="AGS198" s="34">
        <v>0.26600000000000001</v>
      </c>
      <c r="AGT198" s="34">
        <v>2012</v>
      </c>
      <c r="AGU198" t="s">
        <v>832</v>
      </c>
      <c r="AGV198" t="s">
        <v>843</v>
      </c>
      <c r="AGW198" s="34">
        <v>0.61</v>
      </c>
      <c r="AGX198" s="34">
        <v>2012</v>
      </c>
      <c r="AGY198" t="s">
        <v>832</v>
      </c>
      <c r="AGZ198" t="s">
        <v>843</v>
      </c>
      <c r="AHA198" s="34">
        <v>0.88500000000000001</v>
      </c>
      <c r="AHB198" s="34">
        <v>2012</v>
      </c>
      <c r="AHC198" t="s">
        <v>832</v>
      </c>
      <c r="AHD198" t="s">
        <v>843</v>
      </c>
      <c r="AHE198" s="34">
        <v>0.127</v>
      </c>
      <c r="AHF198" s="34">
        <v>2012</v>
      </c>
      <c r="AHG198" t="s">
        <v>832</v>
      </c>
      <c r="AHH198" t="s">
        <v>843</v>
      </c>
      <c r="AHI198" t="s">
        <v>465</v>
      </c>
      <c r="AHJ198" s="34">
        <v>0.22916789352893829</v>
      </c>
      <c r="AHK198" s="34">
        <v>0.24012176692485809</v>
      </c>
      <c r="AHL198" s="34">
        <v>0.2521827220916748</v>
      </c>
      <c r="AHM198" s="34">
        <v>0.26349014043807983</v>
      </c>
      <c r="AHN198" s="34">
        <v>0.26116096973419189</v>
      </c>
      <c r="AHO198" t="s">
        <v>843</v>
      </c>
      <c r="AHP198" s="34"/>
      <c r="AHQ198" s="34"/>
      <c r="AHR198" s="34"/>
      <c r="AHS198" s="34"/>
      <c r="AHT198" s="34"/>
      <c r="AHU198" t="s">
        <v>843</v>
      </c>
      <c r="AHV198" s="34">
        <v>0.13512320816516876</v>
      </c>
      <c r="AHW198" s="34">
        <v>0.15317344665527344</v>
      </c>
      <c r="AHX198" s="34">
        <v>0.16624054312705994</v>
      </c>
      <c r="AHY198" s="34">
        <v>0.17550231516361237</v>
      </c>
      <c r="AHZ198" s="34">
        <v>0.20433731377124786</v>
      </c>
      <c r="AIA198" t="s">
        <v>832</v>
      </c>
      <c r="AIB198" t="s">
        <v>843</v>
      </c>
      <c r="AIC198" s="34">
        <v>0.24230910837650299</v>
      </c>
      <c r="AID198" s="34">
        <v>0.25156044960021973</v>
      </c>
      <c r="AIE198" s="34">
        <v>0.25456154346466064</v>
      </c>
      <c r="AIF198" s="34">
        <v>0.25392898917198181</v>
      </c>
      <c r="AIG198" s="34">
        <v>0.25836086273193359</v>
      </c>
      <c r="AIH198" t="s">
        <v>465</v>
      </c>
      <c r="AII198" t="s">
        <v>843</v>
      </c>
      <c r="AIJ198" s="34">
        <v>0.13758149743080139</v>
      </c>
      <c r="AIK198" s="34">
        <v>0.15772999823093414</v>
      </c>
      <c r="AIL198" s="34">
        <v>0.17256398499011993</v>
      </c>
      <c r="AIM198" s="34">
        <v>0.1854960024356842</v>
      </c>
      <c r="AIN198" s="34">
        <v>0.22680999338626862</v>
      </c>
      <c r="AIO198" t="s">
        <v>1607</v>
      </c>
      <c r="AIP198" s="34">
        <v>0.22705166041851044</v>
      </c>
      <c r="AIQ198" t="s">
        <v>843</v>
      </c>
      <c r="AIR198" s="34">
        <v>0.28788000000000002</v>
      </c>
      <c r="AIS198" s="34">
        <v>0.26127</v>
      </c>
      <c r="AIT198" s="34">
        <v>0.22530999999999998</v>
      </c>
      <c r="AIU198" s="34">
        <v>0.21093000000000001</v>
      </c>
      <c r="AIV198" s="34">
        <v>0.19620000000000001</v>
      </c>
      <c r="AIW198" s="34">
        <v>0.18071999999999999</v>
      </c>
      <c r="AIX198" t="s">
        <v>843</v>
      </c>
      <c r="AIY198" s="34">
        <v>2.5059999999999999E-2</v>
      </c>
      <c r="AIZ198" s="34">
        <v>2.4209999999999999E-2</v>
      </c>
      <c r="AJA198" s="34">
        <v>3.0369999999999998E-2</v>
      </c>
      <c r="AJB198" s="34">
        <v>2.9860000000000001E-2</v>
      </c>
      <c r="AJC198" s="34">
        <v>3.0130000000000001E-2</v>
      </c>
      <c r="AJD198" s="34">
        <v>3.0369999999999998E-2</v>
      </c>
      <c r="AJE198" t="s">
        <v>843</v>
      </c>
      <c r="AJF198" s="34"/>
      <c r="AJG198" s="34"/>
      <c r="AJH198" s="34"/>
      <c r="AJI198" s="34"/>
      <c r="AJJ198" s="34"/>
      <c r="AJK198" t="s">
        <v>1460</v>
      </c>
      <c r="AJL198" t="s">
        <v>843</v>
      </c>
      <c r="AJM198" t="s">
        <v>843</v>
      </c>
      <c r="AJN198" s="34">
        <v>3.4426864236593246E-2</v>
      </c>
      <c r="AJO198" s="34">
        <v>2.6934731751680374E-2</v>
      </c>
      <c r="AJP198" s="34">
        <v>1.2663972564041615E-2</v>
      </c>
      <c r="AJQ198" s="34">
        <v>-7.4297520332038403E-3</v>
      </c>
      <c r="AJR198" s="34">
        <v>-4.1472617536783218E-2</v>
      </c>
      <c r="AJS198" t="s">
        <v>832</v>
      </c>
      <c r="AJT198" t="s">
        <v>843</v>
      </c>
      <c r="AJU198" t="s">
        <v>843</v>
      </c>
      <c r="AJV198" t="s">
        <v>843</v>
      </c>
      <c r="AJW198" s="34"/>
      <c r="AJX198" s="34"/>
      <c r="AJY198" s="34"/>
      <c r="AJZ198" s="34"/>
      <c r="AKA198" s="34"/>
      <c r="AKB198" t="s">
        <v>1460</v>
      </c>
      <c r="AKC198" t="s">
        <v>843</v>
      </c>
      <c r="AKD198" t="s">
        <v>843</v>
      </c>
      <c r="AKE198" t="s">
        <v>843</v>
      </c>
      <c r="AKF198" s="34">
        <v>1.0715195909142494E-2</v>
      </c>
      <c r="AKG198" s="34">
        <v>2.843751572072506E-3</v>
      </c>
      <c r="AKH198" s="34">
        <v>-1.1682459153234959E-2</v>
      </c>
      <c r="AKI198" s="34">
        <v>-3.1037382781505585E-2</v>
      </c>
      <c r="AKJ198" s="34">
        <v>-6.4407393336296082E-2</v>
      </c>
      <c r="AKK198" t="s">
        <v>832</v>
      </c>
      <c r="AKL198" t="s">
        <v>843</v>
      </c>
      <c r="AKM198" s="34">
        <v>2220</v>
      </c>
      <c r="AKN198" t="s">
        <v>832</v>
      </c>
      <c r="AKO198" t="s">
        <v>843</v>
      </c>
      <c r="AKP198" s="34"/>
      <c r="AKQ198" t="s">
        <v>1460</v>
      </c>
      <c r="AKR198" t="s">
        <v>843</v>
      </c>
      <c r="AKS198" s="34">
        <v>1893.1043061417799</v>
      </c>
      <c r="AKT198" t="s">
        <v>832</v>
      </c>
      <c r="AKU198" t="s">
        <v>843</v>
      </c>
      <c r="AKV198" s="34">
        <v>2203.1896595810199</v>
      </c>
      <c r="AKW198" t="s">
        <v>832</v>
      </c>
      <c r="AKX198" t="s">
        <v>843</v>
      </c>
      <c r="AKY198" s="34"/>
      <c r="AKZ198" s="34"/>
      <c r="ALA198" s="34"/>
      <c r="ALB198" s="34"/>
      <c r="ALC198" s="34"/>
      <c r="ALD198" t="s">
        <v>1460</v>
      </c>
      <c r="ALE198" t="s">
        <v>843</v>
      </c>
      <c r="ALF198" t="s">
        <v>843</v>
      </c>
      <c r="ALG198" t="s">
        <v>843</v>
      </c>
      <c r="ALH198" s="34">
        <v>5.6939061731100082E-2</v>
      </c>
      <c r="ALI198" s="34">
        <v>8.8061623275279999E-2</v>
      </c>
      <c r="ALJ198" s="34">
        <v>0.12090161442756653</v>
      </c>
      <c r="ALK198" s="34">
        <v>0.12941905856132507</v>
      </c>
      <c r="ALL198" s="34">
        <v>0.10922748595476151</v>
      </c>
      <c r="ALM198" t="s">
        <v>832</v>
      </c>
    </row>
    <row r="199" spans="1:1001">
      <c r="A199" t="s">
        <v>421</v>
      </c>
      <c r="B199" t="s">
        <v>203</v>
      </c>
      <c r="C199" t="s">
        <v>380</v>
      </c>
      <c r="D199" s="34">
        <v>3.7789277732372284E-2</v>
      </c>
      <c r="E199" t="s">
        <v>465</v>
      </c>
      <c r="F199" s="34">
        <v>5.3465072065591812E-2</v>
      </c>
      <c r="G199" t="s">
        <v>465</v>
      </c>
      <c r="H199" s="34">
        <v>5.0709426403045654E-2</v>
      </c>
      <c r="I199" t="s">
        <v>465</v>
      </c>
      <c r="J199" s="34">
        <v>4.630761593580246E-2</v>
      </c>
      <c r="K199" t="s">
        <v>465</v>
      </c>
      <c r="L199" s="34"/>
      <c r="M199" t="s">
        <v>465</v>
      </c>
      <c r="N199" s="34">
        <v>0.59308409690856934</v>
      </c>
      <c r="O199" s="34"/>
      <c r="P199" t="s">
        <v>1459</v>
      </c>
      <c r="Q199" s="34"/>
      <c r="R199" t="s">
        <v>1459</v>
      </c>
      <c r="S199" s="34"/>
      <c r="T199" t="s">
        <v>1459</v>
      </c>
      <c r="U199" s="34"/>
      <c r="V199" t="s">
        <v>1459</v>
      </c>
      <c r="W199" t="s">
        <v>843</v>
      </c>
      <c r="X199" t="s">
        <v>465</v>
      </c>
      <c r="Y199" s="34">
        <v>0.56911623477935791</v>
      </c>
      <c r="Z199" s="34"/>
      <c r="AA199" t="s">
        <v>1459</v>
      </c>
      <c r="AB199" s="34"/>
      <c r="AC199" t="s">
        <v>1459</v>
      </c>
      <c r="AD199" s="34"/>
      <c r="AE199" t="s">
        <v>1459</v>
      </c>
      <c r="AF199" s="34"/>
      <c r="AG199" t="s">
        <v>1459</v>
      </c>
      <c r="AH199" t="s">
        <v>843</v>
      </c>
      <c r="AI199" t="s">
        <v>465</v>
      </c>
      <c r="AJ199" s="34">
        <v>0.55754995346069336</v>
      </c>
      <c r="AK199" s="34"/>
      <c r="AL199" t="s">
        <v>1459</v>
      </c>
      <c r="AM199" s="34"/>
      <c r="AN199" t="s">
        <v>1459</v>
      </c>
      <c r="AO199" s="34"/>
      <c r="AP199" t="s">
        <v>1459</v>
      </c>
      <c r="AQ199" s="34"/>
      <c r="AR199" t="s">
        <v>1459</v>
      </c>
      <c r="AS199" t="s">
        <v>843</v>
      </c>
      <c r="AT199" t="s">
        <v>465</v>
      </c>
      <c r="AU199" s="34">
        <v>0.52010476589202881</v>
      </c>
      <c r="AV199" s="34"/>
      <c r="AW199" t="s">
        <v>1459</v>
      </c>
      <c r="AX199" s="34"/>
      <c r="AY199" t="s">
        <v>1459</v>
      </c>
      <c r="AZ199" s="34"/>
      <c r="BA199" t="s">
        <v>1459</v>
      </c>
      <c r="BB199" s="34"/>
      <c r="BC199" t="s">
        <v>1459</v>
      </c>
      <c r="BD199" t="s">
        <v>843</v>
      </c>
      <c r="BE199" s="34">
        <v>0.5</v>
      </c>
      <c r="BF199" t="s">
        <v>465</v>
      </c>
      <c r="BG199" t="s">
        <v>843</v>
      </c>
      <c r="BH199" t="s">
        <v>465</v>
      </c>
      <c r="BI199" s="34">
        <v>1.8991080522537231</v>
      </c>
      <c r="BJ199" t="s">
        <v>465</v>
      </c>
      <c r="BK199" s="34">
        <v>2.3817462921142578</v>
      </c>
      <c r="BL199" t="s">
        <v>465</v>
      </c>
      <c r="BM199" s="34">
        <v>2.9822502136230469</v>
      </c>
      <c r="BN199" t="s">
        <v>465</v>
      </c>
      <c r="BO199" s="34">
        <v>2.1832609176635742</v>
      </c>
      <c r="BP199" t="s">
        <v>843</v>
      </c>
      <c r="BQ199" s="34">
        <v>1.1574627161026001</v>
      </c>
      <c r="BR199" t="s">
        <v>830</v>
      </c>
      <c r="BS199" s="34"/>
      <c r="BT199" t="s">
        <v>843</v>
      </c>
      <c r="BU199" s="34">
        <v>2.2677538394927979</v>
      </c>
      <c r="BV199" t="s">
        <v>1552</v>
      </c>
      <c r="BW199" t="s">
        <v>843</v>
      </c>
      <c r="BX199" s="34">
        <v>2.4053549766540527</v>
      </c>
      <c r="BY199" t="s">
        <v>465</v>
      </c>
      <c r="BZ199" t="s">
        <v>843</v>
      </c>
      <c r="CA199" t="s">
        <v>465</v>
      </c>
      <c r="CB199" s="34">
        <v>9.5424726605415344E-3</v>
      </c>
      <c r="CC199" s="34">
        <v>9.6551962196826935E-3</v>
      </c>
      <c r="CD199" s="34">
        <v>1.0405802167952061E-2</v>
      </c>
      <c r="CE199" s="34">
        <v>1.0515341535210609E-2</v>
      </c>
      <c r="CF199" s="34">
        <v>1.051531545817852E-2</v>
      </c>
      <c r="CG199" t="s">
        <v>843</v>
      </c>
      <c r="CH199" t="s">
        <v>465</v>
      </c>
      <c r="CI199" s="34">
        <v>8.5308682173490524E-3</v>
      </c>
      <c r="CJ199" s="34">
        <v>8.7195336818695068E-3</v>
      </c>
      <c r="CK199" s="34">
        <v>9.5496838912367821E-3</v>
      </c>
      <c r="CL199" s="34">
        <v>9.84177365899086E-3</v>
      </c>
      <c r="CM199" s="34">
        <v>9.7671709954738617E-3</v>
      </c>
      <c r="CN199" t="s">
        <v>843</v>
      </c>
      <c r="CO199" t="s">
        <v>465</v>
      </c>
      <c r="CP199" s="34">
        <v>8.7091885507106781E-3</v>
      </c>
      <c r="CQ199" s="34">
        <v>9.6989870071411133E-3</v>
      </c>
      <c r="CR199" s="34">
        <v>9.8790787160396576E-3</v>
      </c>
      <c r="CS199" s="34">
        <v>9.7672408446669579E-3</v>
      </c>
      <c r="CT199" s="34">
        <v>9.713171049952507E-3</v>
      </c>
      <c r="CU199" t="s">
        <v>843</v>
      </c>
      <c r="CV199" t="s">
        <v>465</v>
      </c>
      <c r="CW199" s="34">
        <v>9.4188209623098373E-3</v>
      </c>
      <c r="CX199" s="34">
        <v>9.9274851381778717E-3</v>
      </c>
      <c r="CY199" s="34">
        <v>9.8044974729418755E-3</v>
      </c>
      <c r="CZ199" s="34">
        <v>9.7132548689842224E-3</v>
      </c>
      <c r="DA199" s="34">
        <v>9.7132734954357147E-3</v>
      </c>
      <c r="DB199" t="s">
        <v>843</v>
      </c>
      <c r="DC199" s="34"/>
      <c r="DD199" s="34"/>
      <c r="DE199" s="34"/>
      <c r="DF199" s="34"/>
      <c r="DG199" s="34"/>
      <c r="DH199" t="s">
        <v>1460</v>
      </c>
      <c r="DI199" t="s">
        <v>843</v>
      </c>
      <c r="DJ199" s="34"/>
      <c r="DK199" s="34"/>
      <c r="DL199" s="34"/>
      <c r="DM199" s="34"/>
      <c r="DN199" s="34"/>
      <c r="DO199" t="s">
        <v>1460</v>
      </c>
      <c r="DP199" t="s">
        <v>843</v>
      </c>
      <c r="DQ199" s="34"/>
      <c r="DR199" t="s">
        <v>1460</v>
      </c>
      <c r="DS199" t="s">
        <v>843</v>
      </c>
      <c r="DT199" t="s">
        <v>843</v>
      </c>
      <c r="DU199" s="34"/>
      <c r="DV199" t="s">
        <v>1460</v>
      </c>
      <c r="DW199" t="s">
        <v>843</v>
      </c>
      <c r="DX199" t="s">
        <v>843</v>
      </c>
      <c r="DY199" t="s">
        <v>465</v>
      </c>
      <c r="DZ199" s="34">
        <v>-4.4834003783762455E-3</v>
      </c>
      <c r="EA199" s="34">
        <v>7.063964381814003E-3</v>
      </c>
      <c r="EB199" s="34">
        <v>8.0721387639641762E-3</v>
      </c>
      <c r="EC199" s="34">
        <v>1.5965277329087257E-2</v>
      </c>
      <c r="ED199" s="34">
        <v>8.9348219335079193E-3</v>
      </c>
      <c r="EE199" t="s">
        <v>843</v>
      </c>
      <c r="EF199" t="s">
        <v>465</v>
      </c>
      <c r="EG199" s="34">
        <v>6.0250000096857548E-3</v>
      </c>
      <c r="EH199" s="34">
        <v>9.4666667282581329E-3</v>
      </c>
      <c r="EI199" s="34">
        <v>5.8900001458823681E-3</v>
      </c>
      <c r="EJ199" s="34">
        <v>1.5000002458691597E-3</v>
      </c>
      <c r="EK199" s="34">
        <v>-2.0000000949949026E-3</v>
      </c>
      <c r="EL199" t="s">
        <v>843</v>
      </c>
      <c r="EM199" t="s">
        <v>465</v>
      </c>
      <c r="EN199" s="34">
        <v>7.5446808477863669E-4</v>
      </c>
      <c r="EO199" s="34">
        <v>-5.3979279473423958E-3</v>
      </c>
      <c r="EP199" s="34">
        <v>-2.0454931654967368E-4</v>
      </c>
      <c r="EQ199" s="34">
        <v>-1.1050587520003319E-2</v>
      </c>
      <c r="ER199" s="34">
        <v>-6.8888510577380657E-3</v>
      </c>
      <c r="ES199" t="s">
        <v>843</v>
      </c>
      <c r="ET199" t="s">
        <v>465</v>
      </c>
      <c r="EU199" s="34">
        <v>9.1737564653158188E-3</v>
      </c>
      <c r="EV199" s="34">
        <v>7.6034995727241039E-3</v>
      </c>
      <c r="EW199" s="34">
        <v>-3.8697863928973675E-3</v>
      </c>
      <c r="EX199" s="34">
        <v>2.0210868678987026E-3</v>
      </c>
      <c r="EY199" s="34">
        <v>8.7304199114441872E-3</v>
      </c>
      <c r="EZ199" t="s">
        <v>843</v>
      </c>
      <c r="FA199" t="s">
        <v>465</v>
      </c>
      <c r="FB199" s="34">
        <v>4.3569402769207954E-3</v>
      </c>
      <c r="FC199" s="34">
        <v>-4.8964922316372395E-3</v>
      </c>
      <c r="FD199" s="34">
        <v>-9.5402942970395088E-3</v>
      </c>
      <c r="FE199" s="34">
        <v>-6.2587708234786987E-3</v>
      </c>
      <c r="FF199" s="34">
        <v>-1.6041355207562447E-2</v>
      </c>
      <c r="FG199" t="s">
        <v>843</v>
      </c>
      <c r="FH199" s="34"/>
      <c r="FI199" s="34"/>
      <c r="FJ199" s="34"/>
      <c r="FK199" s="34"/>
      <c r="FL199" s="34"/>
      <c r="FM199" t="s">
        <v>843</v>
      </c>
      <c r="FN199" t="s">
        <v>843</v>
      </c>
      <c r="FO199" s="34">
        <v>0.34787999999999997</v>
      </c>
      <c r="FP199" t="s">
        <v>1462</v>
      </c>
      <c r="FQ199" t="s">
        <v>843</v>
      </c>
      <c r="FR199" t="s">
        <v>843</v>
      </c>
      <c r="FS199" s="34">
        <v>0.47744999999999999</v>
      </c>
      <c r="FT199" t="s">
        <v>1462</v>
      </c>
      <c r="FU199" t="s">
        <v>843</v>
      </c>
      <c r="FV199" t="s">
        <v>843</v>
      </c>
      <c r="FW199" s="34">
        <v>0.21908999999999998</v>
      </c>
      <c r="FX199" t="s">
        <v>1462</v>
      </c>
      <c r="FY199" t="s">
        <v>843</v>
      </c>
      <c r="FZ199" s="34">
        <v>-8.9426249265670776E-2</v>
      </c>
      <c r="GA199" s="34">
        <v>-8.9426249265670776E-2</v>
      </c>
      <c r="GB199" s="34">
        <v>-8.9426249265670776E-2</v>
      </c>
      <c r="GC199" s="34">
        <v>-9.0731531381607056E-2</v>
      </c>
      <c r="GD199" s="34">
        <v>-0.10474579781293869</v>
      </c>
      <c r="GE199" t="s">
        <v>830</v>
      </c>
      <c r="GF199" t="s">
        <v>843</v>
      </c>
      <c r="GG199" s="34"/>
      <c r="GH199" s="34"/>
      <c r="GI199" s="34"/>
      <c r="GJ199" s="34"/>
      <c r="GK199" s="34"/>
      <c r="GL199" t="s">
        <v>1460</v>
      </c>
      <c r="GM199" t="s">
        <v>843</v>
      </c>
      <c r="GN199" s="34">
        <v>0.86682182550430298</v>
      </c>
      <c r="GO199" t="s">
        <v>832</v>
      </c>
      <c r="GP199" t="s">
        <v>843</v>
      </c>
      <c r="GQ199" t="s">
        <v>843</v>
      </c>
      <c r="GR199" s="34">
        <v>6.1303254216909409E-2</v>
      </c>
      <c r="GS199" s="34">
        <v>6.1303254216909409E-2</v>
      </c>
      <c r="GT199" s="34">
        <v>6.1303254216909409E-2</v>
      </c>
      <c r="GU199" s="34">
        <v>6.4162731170654297E-2</v>
      </c>
      <c r="GV199" s="34">
        <v>6.8928293883800507E-2</v>
      </c>
      <c r="GW199" t="s">
        <v>832</v>
      </c>
      <c r="GX199" t="s">
        <v>843</v>
      </c>
      <c r="GY199" t="s">
        <v>843</v>
      </c>
      <c r="GZ199" t="s">
        <v>843</v>
      </c>
      <c r="HA199" t="s">
        <v>843</v>
      </c>
      <c r="HB199" t="s">
        <v>843</v>
      </c>
      <c r="HC199" t="s">
        <v>843</v>
      </c>
      <c r="HD199" t="s">
        <v>843</v>
      </c>
      <c r="HE199" t="s">
        <v>843</v>
      </c>
      <c r="HF199" t="s">
        <v>843</v>
      </c>
      <c r="HG199" t="s">
        <v>843</v>
      </c>
      <c r="HH199" s="34">
        <v>8721465</v>
      </c>
      <c r="HI199" s="34">
        <v>9070747</v>
      </c>
      <c r="HJ199" s="34">
        <v>9411103</v>
      </c>
      <c r="HK199" s="34">
        <v>9758281</v>
      </c>
      <c r="HL199" s="34">
        <v>10117354</v>
      </c>
      <c r="HM199" s="34">
        <v>10467292</v>
      </c>
      <c r="HN199" s="34">
        <v>10784973</v>
      </c>
      <c r="HO199" s="34">
        <v>11118092</v>
      </c>
      <c r="HP199" s="34">
        <v>11444870</v>
      </c>
      <c r="HQ199" s="34">
        <v>11730037</v>
      </c>
      <c r="HR199" s="34">
        <v>12026649</v>
      </c>
      <c r="HS199" s="34">
        <v>12216837</v>
      </c>
      <c r="HT199" s="34">
        <v>12440326</v>
      </c>
      <c r="HU199" s="34">
        <v>12852485</v>
      </c>
      <c r="HV199" s="34">
        <v>13309235</v>
      </c>
      <c r="HW199" s="34">
        <v>13763906</v>
      </c>
      <c r="HX199" s="34">
        <v>14292847</v>
      </c>
      <c r="HY199" s="34">
        <v>14864221</v>
      </c>
      <c r="HZ199" s="34">
        <v>15411094</v>
      </c>
      <c r="IA199" s="34">
        <v>15981300</v>
      </c>
      <c r="IB199" s="34">
        <v>16537016</v>
      </c>
      <c r="IC199" s="34">
        <v>17065581</v>
      </c>
      <c r="ID199" s="34">
        <v>17597511</v>
      </c>
      <c r="IE199" s="34">
        <v>18143378</v>
      </c>
      <c r="IF199" s="34">
        <v>18706922</v>
      </c>
      <c r="IG199" s="34">
        <v>19281903</v>
      </c>
      <c r="IH199" s="34">
        <v>19867185</v>
      </c>
      <c r="II199" s="34">
        <v>20463994</v>
      </c>
      <c r="IJ199" s="34">
        <v>21071158</v>
      </c>
      <c r="IK199" s="34">
        <v>21689079</v>
      </c>
      <c r="IL199" s="34">
        <v>22316857</v>
      </c>
      <c r="IM199" s="34">
        <v>22954690</v>
      </c>
      <c r="IN199" s="34">
        <v>23603148</v>
      </c>
      <c r="IO199" s="34">
        <v>24260802</v>
      </c>
      <c r="IP199" s="34">
        <v>24929000</v>
      </c>
      <c r="IQ199" s="34">
        <v>25606196</v>
      </c>
      <c r="IR199" s="34">
        <v>26289267</v>
      </c>
      <c r="IS199" s="34">
        <v>26980593</v>
      </c>
      <c r="IT199" s="34">
        <v>27679425</v>
      </c>
      <c r="IU199" s="34">
        <v>28383844</v>
      </c>
      <c r="IV199" s="34">
        <v>29094714</v>
      </c>
      <c r="IW199" s="34">
        <v>29812160</v>
      </c>
      <c r="IX199" s="34">
        <v>30535607</v>
      </c>
      <c r="IY199" s="34">
        <v>31263713</v>
      </c>
      <c r="IZ199" s="34">
        <v>31997075</v>
      </c>
      <c r="JA199" s="34">
        <v>32734341</v>
      </c>
      <c r="JB199" s="34">
        <v>33475243.000000004</v>
      </c>
      <c r="JC199" s="34">
        <v>34220748</v>
      </c>
      <c r="JD199" s="34">
        <v>34967417</v>
      </c>
      <c r="JE199" s="34">
        <v>35714724</v>
      </c>
      <c r="JF199" s="34">
        <v>36462830</v>
      </c>
      <c r="JG199" s="34">
        <v>37211342</v>
      </c>
      <c r="JH199" s="34">
        <v>37960722</v>
      </c>
      <c r="JI199" s="34">
        <v>38710516</v>
      </c>
      <c r="JJ199" s="34">
        <v>39461313</v>
      </c>
      <c r="JK199" s="34">
        <v>40210639</v>
      </c>
      <c r="JL199" s="34">
        <v>40957262</v>
      </c>
      <c r="JM199" s="34">
        <v>41701251</v>
      </c>
      <c r="JN199" s="34">
        <v>42442082</v>
      </c>
      <c r="JO199" s="34">
        <v>43179007</v>
      </c>
      <c r="JP199" s="34">
        <v>43912900</v>
      </c>
      <c r="JQ199" s="34">
        <v>44641487</v>
      </c>
      <c r="JR199" s="34">
        <v>45364664</v>
      </c>
      <c r="JS199" s="34">
        <v>46084962</v>
      </c>
      <c r="JT199" s="34">
        <v>46800928</v>
      </c>
      <c r="JU199" s="34">
        <v>47512003</v>
      </c>
      <c r="JV199" s="34">
        <v>48217096</v>
      </c>
      <c r="JW199" s="34">
        <v>48916611</v>
      </c>
      <c r="JX199" s="34">
        <v>49608084</v>
      </c>
      <c r="JY199" s="34">
        <v>50290955</v>
      </c>
      <c r="JZ199" s="34">
        <v>50967024</v>
      </c>
      <c r="KA199" s="34">
        <v>51636346</v>
      </c>
      <c r="KB199" s="34">
        <v>52299005</v>
      </c>
      <c r="KC199" s="34">
        <v>52953816</v>
      </c>
      <c r="KD199" s="34">
        <v>53600468</v>
      </c>
      <c r="KE199" s="34">
        <v>54239537</v>
      </c>
      <c r="KF199" s="34">
        <v>54866625</v>
      </c>
      <c r="KG199" s="34">
        <v>55479980</v>
      </c>
      <c r="KH199" s="34">
        <v>56084971</v>
      </c>
      <c r="KI199" s="34">
        <v>56681407</v>
      </c>
      <c r="KJ199" s="34">
        <v>57264688</v>
      </c>
      <c r="KK199" s="34">
        <v>57833978</v>
      </c>
      <c r="KL199" s="34">
        <v>58393789</v>
      </c>
      <c r="KM199" s="34">
        <v>58945283</v>
      </c>
      <c r="KN199" s="34">
        <v>59486365</v>
      </c>
      <c r="KO199" s="34">
        <v>60016254</v>
      </c>
      <c r="KP199" s="34">
        <v>60530014</v>
      </c>
      <c r="KQ199" s="34">
        <v>61029626</v>
      </c>
      <c r="KR199" s="34">
        <v>61521694</v>
      </c>
      <c r="KS199" s="34">
        <v>62000715</v>
      </c>
      <c r="KT199" s="34">
        <v>62464711</v>
      </c>
      <c r="KU199" s="34">
        <v>62916338</v>
      </c>
      <c r="KV199" s="34">
        <v>63353514</v>
      </c>
      <c r="KW199" s="34">
        <v>63775871</v>
      </c>
      <c r="KX199" s="34">
        <v>64184959</v>
      </c>
      <c r="KY199" s="34">
        <v>64578676</v>
      </c>
      <c r="KZ199" s="34">
        <v>64955971</v>
      </c>
      <c r="LA199" s="34">
        <v>65317937</v>
      </c>
      <c r="LB199" s="34">
        <v>65668553</v>
      </c>
      <c r="LC199" s="34">
        <v>66008750</v>
      </c>
      <c r="LD199" s="34">
        <v>66335732.999999993</v>
      </c>
      <c r="LE199" t="s">
        <v>843</v>
      </c>
      <c r="LF199" t="s">
        <v>843</v>
      </c>
      <c r="LG199" t="s">
        <v>843</v>
      </c>
      <c r="LH199" s="34">
        <v>3.9404969662427902E-2</v>
      </c>
      <c r="LI199" s="34">
        <v>3.9267390966415405E-2</v>
      </c>
      <c r="LJ199" s="34">
        <v>3.6835543811321259E-2</v>
      </c>
      <c r="LK199" s="34">
        <v>3.6226093769073486E-2</v>
      </c>
      <c r="LL199" s="34">
        <v>3.6135908216238022E-2</v>
      </c>
      <c r="LM199" s="34">
        <v>3.4003179520368576E-2</v>
      </c>
      <c r="LN199" s="34">
        <v>2.9898429289460182E-2</v>
      </c>
      <c r="LO199" s="34">
        <v>3.0419915914535522E-2</v>
      </c>
      <c r="LP199" s="34">
        <v>2.8967903926968575E-2</v>
      </c>
      <c r="LQ199" s="34">
        <v>2.4611221626400948E-2</v>
      </c>
      <c r="LR199" s="34">
        <v>2.4972120299935341E-2</v>
      </c>
      <c r="LS199" s="34">
        <v>1.5690144151449203E-2</v>
      </c>
      <c r="LT199" s="34">
        <v>1.8128210678696632E-2</v>
      </c>
      <c r="LU199" s="34">
        <v>3.2593883574008942E-2</v>
      </c>
      <c r="LV199" s="34">
        <v>3.4920975565910339E-2</v>
      </c>
      <c r="LW199" s="34">
        <v>3.3591505140066147E-2</v>
      </c>
      <c r="LX199" s="34">
        <v>3.7709545344114304E-2</v>
      </c>
      <c r="LY199" s="34">
        <v>3.9197847247123718E-2</v>
      </c>
      <c r="LZ199" s="34">
        <v>3.6130588501691818E-2</v>
      </c>
      <c r="MA199" s="34">
        <v>3.6331649869680405E-2</v>
      </c>
      <c r="MB199" s="34">
        <v>3.4181974828243256E-2</v>
      </c>
      <c r="MC199" s="34">
        <v>3.1462367624044418E-2</v>
      </c>
      <c r="MD199" s="34">
        <v>3.0693843960762024E-2</v>
      </c>
      <c r="ME199" s="34">
        <v>3.0548173934221268E-2</v>
      </c>
      <c r="MF199" s="34">
        <v>3.0587969347834587E-2</v>
      </c>
      <c r="MG199" s="34">
        <v>3.0273372307419777E-2</v>
      </c>
      <c r="MH199" s="34">
        <v>2.9902387410402298E-2</v>
      </c>
      <c r="MI199" s="34">
        <v>2.9597576707601547E-2</v>
      </c>
      <c r="MJ199" s="34">
        <v>2.9238235205411911E-2</v>
      </c>
      <c r="MK199" s="34">
        <v>2.8903676196932793E-2</v>
      </c>
      <c r="ML199" s="34">
        <v>2.8533449396491051E-2</v>
      </c>
      <c r="MM199" s="34">
        <v>2.8179960325360298E-2</v>
      </c>
      <c r="MN199" s="34">
        <v>2.7857819572091103E-2</v>
      </c>
      <c r="MO199" s="34">
        <v>2.7481868863105774E-2</v>
      </c>
      <c r="MP199" s="34">
        <v>2.716982364654541E-2</v>
      </c>
      <c r="MQ199" s="34">
        <v>2.6802569627761841E-2</v>
      </c>
      <c r="MR199" s="34">
        <v>2.6326403021812439E-2</v>
      </c>
      <c r="MS199" s="34">
        <v>2.5957072153687477E-2</v>
      </c>
      <c r="MT199" s="34">
        <v>2.557152695953846E-2</v>
      </c>
      <c r="MU199" s="34">
        <v>2.5130752474069595E-2</v>
      </c>
      <c r="MV199" s="34">
        <v>2.4736398831009865E-2</v>
      </c>
      <c r="MW199" s="34">
        <v>2.4359855800867081E-2</v>
      </c>
      <c r="MX199" s="34">
        <v>2.3977082222700119E-2</v>
      </c>
      <c r="MY199" s="34">
        <v>2.3564649745821953E-2</v>
      </c>
      <c r="MZ199" s="34">
        <v>2.3186396807432175E-2</v>
      </c>
      <c r="NA199" s="34">
        <v>2.2780217230319977E-2</v>
      </c>
      <c r="NB199" s="34">
        <v>2.2381439805030823E-2</v>
      </c>
      <c r="NC199" s="34">
        <v>2.2025976330041885E-2</v>
      </c>
      <c r="ND199" s="34">
        <v>2.1584557369351387E-2</v>
      </c>
      <c r="NE199" s="34">
        <v>2.1146355196833611E-2</v>
      </c>
      <c r="NF199" s="34">
        <v>2.0730344578623772E-2</v>
      </c>
      <c r="NG199" s="34">
        <v>2.0320221781730652E-2</v>
      </c>
      <c r="NH199" s="34">
        <v>1.9938386976718903E-2</v>
      </c>
      <c r="NI199" s="34">
        <v>1.9559301435947418E-2</v>
      </c>
      <c r="NJ199" s="34">
        <v>1.9209479913115501E-2</v>
      </c>
      <c r="NK199" s="34">
        <v>1.8810838460922241E-2</v>
      </c>
      <c r="NL199" s="34">
        <v>1.839752122759819E-2</v>
      </c>
      <c r="NM199" s="34">
        <v>1.8001995980739594E-2</v>
      </c>
      <c r="NN199" s="34">
        <v>1.7609242349863052E-2</v>
      </c>
      <c r="NO199" s="34">
        <v>1.7214057967066765E-2</v>
      </c>
      <c r="NP199" s="34">
        <v>1.6853697597980499E-2</v>
      </c>
      <c r="NQ199" s="34">
        <v>1.6455501317977905E-2</v>
      </c>
      <c r="NR199" s="34">
        <v>1.6069848090410233E-2</v>
      </c>
      <c r="NS199" s="34">
        <v>1.5753217041492462E-2</v>
      </c>
      <c r="NT199" s="34">
        <v>1.5416339039802551E-2</v>
      </c>
      <c r="NU199" s="34">
        <v>1.507934182882309E-2</v>
      </c>
      <c r="NV199" s="34">
        <v>1.4731273055076599E-2</v>
      </c>
      <c r="NW199" s="34">
        <v>1.4403385110199451E-2</v>
      </c>
      <c r="NX199" s="34">
        <v>1.4036771841347218E-2</v>
      </c>
      <c r="NY199" s="34">
        <v>1.3671435415744781E-2</v>
      </c>
      <c r="NZ199" s="34">
        <v>1.335359551012516E-2</v>
      </c>
      <c r="OA199" s="34">
        <v>1.3046968728303909E-2</v>
      </c>
      <c r="OB199" s="34">
        <v>1.2751542031764984E-2</v>
      </c>
      <c r="OC199" s="34">
        <v>1.244279183447361E-2</v>
      </c>
      <c r="OD199" s="34">
        <v>1.2137661688029766E-2</v>
      </c>
      <c r="OE199" s="34">
        <v>1.1852308176457882E-2</v>
      </c>
      <c r="OF199" s="34">
        <v>1.1495132930576801E-2</v>
      </c>
      <c r="OG199" s="34">
        <v>1.1116994544863701E-2</v>
      </c>
      <c r="OH199" s="34">
        <v>1.084564533084631E-2</v>
      </c>
      <c r="OI199" s="34">
        <v>1.0578357614576817E-2</v>
      </c>
      <c r="OJ199" s="34">
        <v>1.0237930342555046E-2</v>
      </c>
      <c r="OK199" s="34">
        <v>9.8922895267605782E-3</v>
      </c>
      <c r="OL199" s="34">
        <v>9.6330735832452774E-3</v>
      </c>
      <c r="OM199" s="34">
        <v>9.400075301527977E-3</v>
      </c>
      <c r="ON199" s="34">
        <v>9.1375196352601051E-3</v>
      </c>
      <c r="OO199" s="34">
        <v>8.8682984933257103E-3</v>
      </c>
      <c r="OP199" s="34">
        <v>8.5239158943295479E-3</v>
      </c>
      <c r="OQ199" s="34">
        <v>8.2200774922966957E-3</v>
      </c>
      <c r="OR199" s="34">
        <v>8.0304425209760666E-3</v>
      </c>
      <c r="OS199" s="34">
        <v>7.7560567297041416E-3</v>
      </c>
      <c r="OT199" s="34">
        <v>7.4558560736477375E-3</v>
      </c>
      <c r="OU199" s="34">
        <v>7.2041023522615433E-3</v>
      </c>
      <c r="OV199" s="34">
        <v>6.9244992919266224E-3</v>
      </c>
      <c r="OW199" s="34">
        <v>6.6445465199649334E-3</v>
      </c>
      <c r="OX199" s="34">
        <v>6.3939783722162247E-3</v>
      </c>
      <c r="OY199" s="34">
        <v>6.1153634451329708E-3</v>
      </c>
      <c r="OZ199" s="34">
        <v>5.8254078030586243E-3</v>
      </c>
      <c r="PA199" s="34">
        <v>5.557013675570488E-3</v>
      </c>
      <c r="PB199" s="34">
        <v>5.3534810431301594E-3</v>
      </c>
      <c r="PC199" s="34">
        <v>5.1671434193849564E-3</v>
      </c>
      <c r="PD199" s="34">
        <v>4.9414024688303471E-3</v>
      </c>
      <c r="PE199" t="s">
        <v>1300</v>
      </c>
      <c r="PF199" t="s">
        <v>843</v>
      </c>
      <c r="PG199" t="s">
        <v>843</v>
      </c>
      <c r="PH199" t="s">
        <v>843</v>
      </c>
      <c r="PI199" t="s">
        <v>843</v>
      </c>
      <c r="PJ199" t="s">
        <v>1300</v>
      </c>
      <c r="PK199" s="34">
        <v>0.49977737665176392</v>
      </c>
      <c r="PL199" s="34">
        <v>0.49998405575752258</v>
      </c>
      <c r="PM199" s="34">
        <v>0.50017750263214111</v>
      </c>
      <c r="PN199" s="34">
        <v>0.50035101175308228</v>
      </c>
      <c r="PO199" s="34">
        <v>0.50050044059753418</v>
      </c>
      <c r="PP199" s="34">
        <v>0.50064027309417725</v>
      </c>
      <c r="PQ199" s="34">
        <v>0.50076591968536377</v>
      </c>
      <c r="PR199" s="34">
        <v>0.50086605548858643</v>
      </c>
      <c r="PS199" s="34">
        <v>0.50095093250274658</v>
      </c>
      <c r="PT199" s="34">
        <v>0.50104796886444092</v>
      </c>
      <c r="PU199" s="34">
        <v>0.50110417604446411</v>
      </c>
      <c r="PV199" s="34">
        <v>0.50113970041275024</v>
      </c>
      <c r="PW199" s="34">
        <v>0.50118815898895264</v>
      </c>
      <c r="PX199" s="34">
        <v>0.50122439861297607</v>
      </c>
      <c r="PY199" s="34">
        <v>0.50125223398208618</v>
      </c>
      <c r="PZ199" s="34">
        <v>0.50126791000366211</v>
      </c>
      <c r="QA199" s="34">
        <v>0.50126928091049194</v>
      </c>
      <c r="QB199" s="34">
        <v>0.50126487016677856</v>
      </c>
      <c r="QC199" s="34">
        <v>0.50127136707305908</v>
      </c>
      <c r="QD199" s="34">
        <v>0.50129681825637817</v>
      </c>
      <c r="QE199" s="34">
        <v>0.50132811069488525</v>
      </c>
      <c r="QF199" s="34">
        <v>0.50133824348449707</v>
      </c>
      <c r="QG199" s="34">
        <v>0.50134599208831787</v>
      </c>
      <c r="QH199" s="34">
        <v>0.50136858224868774</v>
      </c>
      <c r="QI199" s="34">
        <v>0.50139749050140381</v>
      </c>
      <c r="QJ199" s="34">
        <v>0.50141829252243042</v>
      </c>
      <c r="QK199" s="34">
        <v>0.50142920017242432</v>
      </c>
      <c r="QL199" s="34">
        <v>0.501434326171875</v>
      </c>
      <c r="QM199" s="34">
        <v>0.501434326171875</v>
      </c>
      <c r="QN199" s="34">
        <v>0.50142836570739746</v>
      </c>
      <c r="QO199" s="34">
        <v>0.50141638517379761</v>
      </c>
      <c r="QP199" s="34">
        <v>0.50139933824539185</v>
      </c>
      <c r="QQ199" s="34">
        <v>0.50137627124786377</v>
      </c>
      <c r="QR199" s="34">
        <v>0.50134831666946411</v>
      </c>
      <c r="QS199" s="34">
        <v>0.50131624937057495</v>
      </c>
      <c r="QT199" s="34">
        <v>0.50127941370010376</v>
      </c>
      <c r="QU199" s="34">
        <v>0.50123703479766846</v>
      </c>
      <c r="QV199" s="34">
        <v>0.50119036436080933</v>
      </c>
      <c r="QW199" s="34">
        <v>0.50113958120346069</v>
      </c>
      <c r="QX199" s="34">
        <v>0.50108474493026733</v>
      </c>
      <c r="QY199" s="34">
        <v>0.50102543830871582</v>
      </c>
      <c r="QZ199" s="34">
        <v>0.50095981359481812</v>
      </c>
      <c r="RA199" s="34">
        <v>0.50088983774185181</v>
      </c>
      <c r="RB199" s="34">
        <v>0.50081753730773926</v>
      </c>
      <c r="RC199" s="34">
        <v>0.50074255466461182</v>
      </c>
      <c r="RD199" s="34">
        <v>0.50066399574279785</v>
      </c>
      <c r="RE199" s="34">
        <v>0.50058144330978394</v>
      </c>
      <c r="RF199" s="34">
        <v>0.50049477815628052</v>
      </c>
      <c r="RG199" s="34">
        <v>0.50040346384048462</v>
      </c>
      <c r="RH199" s="34">
        <v>0.5003085732460022</v>
      </c>
      <c r="RI199" s="34">
        <v>0.50021010637283325</v>
      </c>
      <c r="RJ199" s="34">
        <v>0.5001075267791748</v>
      </c>
      <c r="RK199" s="34">
        <v>0.50000113248825073</v>
      </c>
      <c r="RL199" s="34">
        <v>0.49989110231399536</v>
      </c>
      <c r="RM199" s="34">
        <v>0.49977794289588928</v>
      </c>
      <c r="RN199" s="34">
        <v>0.49966108798980713</v>
      </c>
      <c r="RO199" s="34">
        <v>0.49954050779342651</v>
      </c>
      <c r="RP199" s="34">
        <v>0.49941828846931458</v>
      </c>
      <c r="RQ199" s="34">
        <v>0.49929368495941162</v>
      </c>
      <c r="RR199" s="34">
        <v>0.49916577339172363</v>
      </c>
      <c r="RS199" s="34">
        <v>0.49903461337089539</v>
      </c>
      <c r="RT199" s="34">
        <v>0.49890029430389404</v>
      </c>
      <c r="RU199" s="34">
        <v>0.49876353144645691</v>
      </c>
      <c r="RV199" s="34">
        <v>0.49862441420555115</v>
      </c>
      <c r="RW199" s="34">
        <v>0.49848303198814392</v>
      </c>
      <c r="RX199" s="34">
        <v>0.49833923578262329</v>
      </c>
      <c r="RY199" s="34">
        <v>0.49819314479827881</v>
      </c>
      <c r="RZ199" s="34">
        <v>0.49804452061653137</v>
      </c>
      <c r="SA199" s="34">
        <v>0.49789291620254517</v>
      </c>
      <c r="SB199" s="34">
        <v>0.49773818254470825</v>
      </c>
      <c r="SC199" s="34">
        <v>0.49758103489875793</v>
      </c>
      <c r="SD199" s="34">
        <v>0.49742159247398376</v>
      </c>
      <c r="SE199" s="34">
        <v>0.49726006388664246</v>
      </c>
      <c r="SF199" s="34">
        <v>0.49709680676460266</v>
      </c>
      <c r="SG199" s="34">
        <v>0.49693042039871216</v>
      </c>
      <c r="SH199" s="34">
        <v>0.49676111340522766</v>
      </c>
      <c r="SI199" s="34">
        <v>0.49658927321434021</v>
      </c>
      <c r="SJ199" s="34">
        <v>0.49641445279121399</v>
      </c>
      <c r="SK199" s="34">
        <v>0.49623793363571167</v>
      </c>
      <c r="SL199" s="34">
        <v>0.4960595965385437</v>
      </c>
      <c r="SM199" s="34">
        <v>0.49587836861610413</v>
      </c>
      <c r="SN199" s="34">
        <v>0.49569475650787354</v>
      </c>
      <c r="SO199" s="34">
        <v>0.49550822377204895</v>
      </c>
      <c r="SP199" s="34">
        <v>0.49531957507133484</v>
      </c>
      <c r="SQ199" s="34">
        <v>0.49512985348701477</v>
      </c>
      <c r="SR199" s="34">
        <v>0.49493879079818726</v>
      </c>
      <c r="SS199" s="34">
        <v>0.4947449266910553</v>
      </c>
      <c r="ST199" s="34">
        <v>0.49454814195632935</v>
      </c>
      <c r="SU199" s="34">
        <v>0.49435120820999146</v>
      </c>
      <c r="SV199" s="34">
        <v>0.49415290355682373</v>
      </c>
      <c r="SW199" s="34">
        <v>0.49395221471786499</v>
      </c>
      <c r="SX199" s="34">
        <v>0.49374979734420776</v>
      </c>
      <c r="SY199" s="34">
        <v>0.49354556202888489</v>
      </c>
      <c r="SZ199" s="34">
        <v>0.49333876371383667</v>
      </c>
      <c r="TA199" s="34">
        <v>0.49312958121299744</v>
      </c>
      <c r="TB199" s="34">
        <v>0.49291735887527466</v>
      </c>
      <c r="TC199" s="34">
        <v>0.49270385503768921</v>
      </c>
      <c r="TD199" s="34">
        <v>0.4924905002117157</v>
      </c>
      <c r="TE199" s="34">
        <v>0.49227607250213623</v>
      </c>
      <c r="TF199" s="34">
        <v>0.4920617938041687</v>
      </c>
      <c r="TG199" s="34">
        <v>0.4918476939201355</v>
      </c>
      <c r="TH199" t="s">
        <v>843</v>
      </c>
      <c r="TI199" t="s">
        <v>843</v>
      </c>
      <c r="TJ199" t="s">
        <v>1300</v>
      </c>
      <c r="TK199" s="34">
        <v>0.50237156257578297</v>
      </c>
      <c r="TL199" s="34">
        <v>0.50170586832594899</v>
      </c>
      <c r="TM199" s="34">
        <v>0.50095336864092199</v>
      </c>
      <c r="TN199" s="34">
        <v>0.50003609754812794</v>
      </c>
      <c r="TO199" s="34">
        <v>0.49866059353757003</v>
      </c>
      <c r="TP199" s="34">
        <v>0.49624420528251201</v>
      </c>
      <c r="TQ199" s="34">
        <v>0.49293581912536999</v>
      </c>
      <c r="TR199" s="34">
        <v>0.490592855320859</v>
      </c>
      <c r="TS199" s="34">
        <v>0.49050152996502</v>
      </c>
      <c r="TT199" s="34">
        <v>0.49150484350560902</v>
      </c>
      <c r="TU199" s="34">
        <v>0.49261708341961802</v>
      </c>
      <c r="TV199" s="34">
        <v>0.49377078969905297</v>
      </c>
      <c r="TW199" s="34">
        <v>0.49477696586178799</v>
      </c>
      <c r="TX199" s="34">
        <v>0.49563562999684502</v>
      </c>
      <c r="TY199" s="34">
        <v>0.49639119002707505</v>
      </c>
      <c r="TZ199" s="34">
        <v>0.49692560030104799</v>
      </c>
      <c r="UA199" s="34">
        <v>0.49733915853153698</v>
      </c>
      <c r="UB199" s="34">
        <v>0.49791785254000204</v>
      </c>
      <c r="UC199" s="34">
        <v>0.498673601584469</v>
      </c>
      <c r="UD199" s="34">
        <v>0.499496771242115</v>
      </c>
      <c r="UE199" s="34">
        <v>0.50044447258333902</v>
      </c>
      <c r="UF199" s="34">
        <v>0.50151163912907504</v>
      </c>
      <c r="UG199" s="34">
        <v>0.50265511980643196</v>
      </c>
      <c r="UH199" s="34">
        <v>0.50393031815987299</v>
      </c>
      <c r="UI199" s="34">
        <v>0.50541696558677496</v>
      </c>
      <c r="UJ199" s="34">
        <v>0.50718453463851598</v>
      </c>
      <c r="UK199" s="34">
        <v>0.50929944254056503</v>
      </c>
      <c r="UL199" s="34">
        <v>0.51173726183992396</v>
      </c>
      <c r="UM199" s="34">
        <v>0.51443843285689395</v>
      </c>
      <c r="UN199" s="34">
        <v>0.51734707130717705</v>
      </c>
      <c r="UO199" s="34">
        <v>0.52047579997488003</v>
      </c>
      <c r="UP199" s="34">
        <v>0.52379662987817799</v>
      </c>
      <c r="UQ199" s="34">
        <v>0.52717732821062702</v>
      </c>
      <c r="UR199" s="34">
        <v>0.53060134884661603</v>
      </c>
      <c r="US199" s="34">
        <v>0.53409548048266098</v>
      </c>
      <c r="UT199" s="34">
        <v>0.53764347772788001</v>
      </c>
      <c r="UU199" s="34">
        <v>0.54128975032452897</v>
      </c>
      <c r="UV199" s="34">
        <v>0.54500040084367296</v>
      </c>
      <c r="UW199" s="34">
        <v>0.54875384875227706</v>
      </c>
      <c r="UX199" s="34">
        <v>0.55249983053740004</v>
      </c>
      <c r="UY199" s="34">
        <v>0.55617366515144906</v>
      </c>
      <c r="UZ199" s="34">
        <v>0.55981083825879796</v>
      </c>
      <c r="VA199" s="34">
        <v>0.56344959121738802</v>
      </c>
      <c r="VB199" s="34">
        <v>0.56706181327633398</v>
      </c>
      <c r="VC199" s="34">
        <v>0.57064880820123698</v>
      </c>
      <c r="VD199" s="34">
        <v>0.57422504702324706</v>
      </c>
      <c r="VE199" s="34">
        <v>0.57778788939635195</v>
      </c>
      <c r="VF199" s="34">
        <v>0.58133213511288506</v>
      </c>
      <c r="VG199" s="34">
        <v>0.58488370759555997</v>
      </c>
      <c r="VH199" s="34">
        <v>0.58848516387127703</v>
      </c>
      <c r="VI199" s="34">
        <v>0.59208934698583005</v>
      </c>
      <c r="VJ199" s="34">
        <v>0.595627059141981</v>
      </c>
      <c r="VK199" s="34">
        <v>0.59916020564624706</v>
      </c>
      <c r="VL199" s="34">
        <v>0.60269736010103003</v>
      </c>
      <c r="VM199" s="34">
        <v>0.60624685253436505</v>
      </c>
      <c r="VN199" s="34">
        <v>0.60996563620886501</v>
      </c>
      <c r="VO199" s="34">
        <v>0.61384032929446908</v>
      </c>
      <c r="VP199" s="34">
        <v>0.61753083117901197</v>
      </c>
      <c r="VQ199" s="34">
        <v>0.62079105827089298</v>
      </c>
      <c r="VR199" s="34">
        <v>0.623843503395064</v>
      </c>
      <c r="VS199" s="34">
        <v>0.62683077182331404</v>
      </c>
      <c r="VT199" s="34">
        <v>0.62977932388318503</v>
      </c>
      <c r="VU199" s="34">
        <v>0.63269153313569704</v>
      </c>
      <c r="VV199" s="34">
        <v>0.63546204074118595</v>
      </c>
      <c r="VW199" s="34">
        <v>0.63811647068194899</v>
      </c>
      <c r="VX199" s="34">
        <v>0.640671810868508</v>
      </c>
      <c r="VY199" s="34">
        <v>0.64314256548281701</v>
      </c>
      <c r="VZ199" s="34">
        <v>0.64552581488601302</v>
      </c>
      <c r="WA199" s="34">
        <v>0.647848870278392</v>
      </c>
      <c r="WB199" s="34">
        <v>0.65013683225803898</v>
      </c>
      <c r="WC199" s="34">
        <v>0.65232057692832901</v>
      </c>
      <c r="WD199" s="34">
        <v>0.65437496927430705</v>
      </c>
      <c r="WE199" s="34">
        <v>0.65629728191097803</v>
      </c>
      <c r="WF199" s="34">
        <v>0.65809527305831905</v>
      </c>
      <c r="WG199" s="34">
        <v>0.65976982700971898</v>
      </c>
      <c r="WH199" s="34">
        <v>0.66133093097752704</v>
      </c>
      <c r="WI199" s="34">
        <v>0.66275958289761805</v>
      </c>
      <c r="WJ199" s="34">
        <v>0.664060233979897</v>
      </c>
      <c r="WK199" s="34">
        <v>0.66523270556741498</v>
      </c>
      <c r="WL199" s="34">
        <v>0.66626946998686909</v>
      </c>
      <c r="WM199" s="34">
        <v>0.66721890344726009</v>
      </c>
      <c r="WN199" s="34">
        <v>0.66807653566492897</v>
      </c>
      <c r="WO199" s="34">
        <v>0.66883209675631805</v>
      </c>
      <c r="WP199" s="34">
        <v>0.66944657243017602</v>
      </c>
      <c r="WQ199" s="34">
        <v>0.66992049354503291</v>
      </c>
      <c r="WR199" s="34">
        <v>0.67030974642302699</v>
      </c>
      <c r="WS199" s="34">
        <v>0.67068044953698502</v>
      </c>
      <c r="WT199" s="34">
        <v>0.67100853338842792</v>
      </c>
      <c r="WU199" s="34">
        <v>0.671215609498786</v>
      </c>
      <c r="WV199" s="34">
        <v>0.67138866601287306</v>
      </c>
      <c r="WW199" s="34">
        <v>0.67156828757280296</v>
      </c>
      <c r="WX199" s="34">
        <v>0.67164181583486293</v>
      </c>
      <c r="WY199" s="34">
        <v>0.67160080237696707</v>
      </c>
      <c r="WZ199" s="34">
        <v>0.67154803734471902</v>
      </c>
      <c r="XA199" s="34">
        <v>0.671465054608822</v>
      </c>
      <c r="XB199" s="34">
        <v>0.67131465346239094</v>
      </c>
      <c r="XC199" s="34">
        <v>0.67109292638321905</v>
      </c>
      <c r="XD199" s="34">
        <v>0.67085280112260703</v>
      </c>
      <c r="XE199" s="34">
        <v>0.67059125446689294</v>
      </c>
      <c r="XF199" s="34">
        <v>0.67025680936045007</v>
      </c>
      <c r="XG199" s="34">
        <v>0.66988405781240101</v>
      </c>
      <c r="XH199" t="s">
        <v>843</v>
      </c>
      <c r="XI199" t="s">
        <v>1300</v>
      </c>
      <c r="XJ199" s="34">
        <v>0.48660569067238102</v>
      </c>
      <c r="XK199" s="34">
        <v>0.48616872458244104</v>
      </c>
      <c r="XL199" s="34">
        <v>0.48572093439636904</v>
      </c>
      <c r="XM199" s="34">
        <v>0.48512219955144803</v>
      </c>
      <c r="XN199" s="34">
        <v>0.48398956466337095</v>
      </c>
      <c r="XO199" s="34">
        <v>0.48170066336164097</v>
      </c>
      <c r="XP199" s="34">
        <v>0.47841881477125597</v>
      </c>
      <c r="XQ199" s="34">
        <v>0.47601166639024001</v>
      </c>
      <c r="XR199" s="34">
        <v>0.47580594955669903</v>
      </c>
      <c r="XS199" s="34">
        <v>0.47662658694085996</v>
      </c>
      <c r="XT199" s="34">
        <v>0.47736067306193597</v>
      </c>
      <c r="XU199" s="34">
        <v>0.478057721566649</v>
      </c>
      <c r="XV199" s="34">
        <v>0.47871344051942699</v>
      </c>
      <c r="XW199" s="34">
        <v>0.47930610306100296</v>
      </c>
      <c r="XX199" s="34">
        <v>0.47989238299571702</v>
      </c>
      <c r="XY199" s="34">
        <v>0.48046355880142</v>
      </c>
      <c r="XZ199" s="34">
        <v>0.48103985161248802</v>
      </c>
      <c r="YA199" s="34">
        <v>0.48176140545811302</v>
      </c>
      <c r="YB199" s="34">
        <v>0.48263612831886299</v>
      </c>
      <c r="YC199" s="34">
        <v>0.48356343089850495</v>
      </c>
      <c r="YD199" s="34">
        <v>0.48465746434113199</v>
      </c>
      <c r="YE199" s="34">
        <v>0.48592772786346999</v>
      </c>
      <c r="YF199" s="34">
        <v>0.48727379684547401</v>
      </c>
      <c r="YG199" s="34">
        <v>0.48870831857473496</v>
      </c>
      <c r="YH199" s="34">
        <v>0.49029168161100201</v>
      </c>
      <c r="YI199" s="34">
        <v>0.49209805691896696</v>
      </c>
      <c r="YJ199" s="34">
        <v>0.494222244011362</v>
      </c>
      <c r="YK199" s="34">
        <v>0.49666361553525695</v>
      </c>
      <c r="YL199" s="34">
        <v>0.49935838837144098</v>
      </c>
      <c r="YM199" s="34">
        <v>0.50224721390889893</v>
      </c>
      <c r="YN199" s="34">
        <v>0.50534096266333595</v>
      </c>
      <c r="YO199" s="34">
        <v>0.50860901429313599</v>
      </c>
      <c r="YP199" s="34">
        <v>0.51192463818809297</v>
      </c>
      <c r="YQ199" s="34">
        <v>0.51528283185532797</v>
      </c>
      <c r="YR199" s="34">
        <v>0.51871550165037705</v>
      </c>
      <c r="YS199" s="34">
        <v>0.52218280532928096</v>
      </c>
      <c r="YT199" s="34">
        <v>0.52570494882388596</v>
      </c>
      <c r="YU199" s="34">
        <v>0.52924750393736697</v>
      </c>
      <c r="YV199" s="34">
        <v>0.532765745675714</v>
      </c>
      <c r="YW199" s="34">
        <v>0.53621465084151398</v>
      </c>
      <c r="YX199" s="34">
        <v>0.53957606286186399</v>
      </c>
      <c r="YY199" s="34">
        <v>0.54289721950534997</v>
      </c>
      <c r="YZ199" s="34">
        <v>0.54621621810590204</v>
      </c>
      <c r="ZA199" s="34">
        <v>0.54952595601050302</v>
      </c>
      <c r="ZB199" s="34">
        <v>0.55282539805864406</v>
      </c>
      <c r="ZC199" s="34">
        <v>0.55611063011777095</v>
      </c>
      <c r="ZD199" s="34">
        <v>0.55939429625648995</v>
      </c>
      <c r="ZE199" s="34">
        <v>0.56268429608844306</v>
      </c>
      <c r="ZF199" s="34">
        <v>0.56602337827812699</v>
      </c>
      <c r="ZG199" s="34">
        <v>0.56953201472966697</v>
      </c>
      <c r="ZH199" s="34">
        <v>0.57328432031627397</v>
      </c>
      <c r="ZI199" s="34">
        <v>0.57716188283182701</v>
      </c>
      <c r="ZJ199" s="34">
        <v>0.58082055183249703</v>
      </c>
      <c r="ZK199" s="34">
        <v>0.58397708498612</v>
      </c>
      <c r="ZL199" s="34">
        <v>0.58681473151710295</v>
      </c>
      <c r="ZM199" s="34">
        <v>0.58961174429483698</v>
      </c>
      <c r="ZN199" s="34">
        <v>0.59238863925537</v>
      </c>
      <c r="ZO199" s="34">
        <v>0.59510585671511596</v>
      </c>
      <c r="ZP199" s="34">
        <v>0.59773798325916194</v>
      </c>
      <c r="ZQ199" s="34">
        <v>0.60032971578063399</v>
      </c>
      <c r="ZR199" s="34">
        <v>0.60284298008102399</v>
      </c>
      <c r="ZS199" s="34">
        <v>0.60530593436549307</v>
      </c>
      <c r="ZT199" s="34">
        <v>0.60773132374276306</v>
      </c>
      <c r="ZU199" s="34">
        <v>0.61001813346401401</v>
      </c>
      <c r="ZV199" s="34">
        <v>0.61218252979940901</v>
      </c>
      <c r="ZW199" s="34">
        <v>0.61423668036054002</v>
      </c>
      <c r="ZX199" s="34">
        <v>0.61618832888845398</v>
      </c>
      <c r="ZY199" s="34">
        <v>0.61803675833106297</v>
      </c>
      <c r="ZZ199" s="34">
        <v>0.61980215140135098</v>
      </c>
      <c r="AAA199" s="34">
        <v>0.62150987566740501</v>
      </c>
      <c r="AAB199" s="34">
        <v>0.623091069629649</v>
      </c>
      <c r="AAC199" s="34">
        <v>0.624484192050346</v>
      </c>
      <c r="AAD199" s="34">
        <v>0.62567440456729895</v>
      </c>
      <c r="AAE199" s="34">
        <v>0.62669509030284098</v>
      </c>
      <c r="AAF199" s="34">
        <v>0.627551666153363</v>
      </c>
      <c r="AAG199" s="34">
        <v>0.62825658891594205</v>
      </c>
      <c r="AAH199" s="34">
        <v>0.62882762517286206</v>
      </c>
      <c r="AAI199" s="34">
        <v>0.62931951309283096</v>
      </c>
      <c r="AAJ199" s="34">
        <v>0.62972931732460002</v>
      </c>
      <c r="AAK199" s="34">
        <v>0.63001911720363601</v>
      </c>
      <c r="AAL199" s="34">
        <v>0.630249532052367</v>
      </c>
      <c r="AAM199" s="34">
        <v>0.63041597596471799</v>
      </c>
      <c r="AAN199" s="34">
        <v>0.63047320521085903</v>
      </c>
      <c r="AAO199" s="34">
        <v>0.63038587302748295</v>
      </c>
      <c r="AAP199" s="34">
        <v>0.63020378703590307</v>
      </c>
      <c r="AAQ199" s="34">
        <v>0.62997939691470894</v>
      </c>
      <c r="AAR199" s="34">
        <v>0.62974872267500204</v>
      </c>
      <c r="AAS199" s="34">
        <v>0.62948301231178294</v>
      </c>
      <c r="AAT199" s="34">
        <v>0.62911064858772103</v>
      </c>
      <c r="AAU199" s="34">
        <v>0.62868248074786304</v>
      </c>
      <c r="AAV199" s="34">
        <v>0.62823959115091399</v>
      </c>
      <c r="AAW199" s="34">
        <v>0.62768947232752192</v>
      </c>
      <c r="AAX199" s="34">
        <v>0.62702610013886595</v>
      </c>
      <c r="AAY199" s="34">
        <v>0.626354989334446</v>
      </c>
      <c r="AAZ199" s="34">
        <v>0.62564675783309298</v>
      </c>
      <c r="ABA199" s="34">
        <v>0.62487118038778</v>
      </c>
      <c r="ABB199" s="34">
        <v>0.62406135362012105</v>
      </c>
      <c r="ABC199" s="34">
        <v>0.62324806737236704</v>
      </c>
      <c r="ABD199" s="34">
        <v>0.62242469102695697</v>
      </c>
      <c r="ABE199" s="34">
        <v>0.62157661960288102</v>
      </c>
      <c r="ABF199" s="34">
        <v>0.62070950508679801</v>
      </c>
      <c r="ABG199" t="s">
        <v>843</v>
      </c>
      <c r="ABH199" t="s">
        <v>843</v>
      </c>
      <c r="ABI199" t="s">
        <v>1300</v>
      </c>
      <c r="ABJ199" s="34">
        <v>0.396794288574225</v>
      </c>
      <c r="ABK199" s="34">
        <v>0.39603689751241</v>
      </c>
      <c r="ABL199" s="34">
        <v>0.395377162240024</v>
      </c>
      <c r="ABM199" s="34">
        <v>0.39481925119902</v>
      </c>
      <c r="ABN199" s="34">
        <v>0.39444041424069903</v>
      </c>
      <c r="ABO199" s="34">
        <v>0.394246047592825</v>
      </c>
      <c r="ABP199" s="34">
        <v>0.39415036087711997</v>
      </c>
      <c r="ABQ199" s="34">
        <v>0.39405740661257299</v>
      </c>
      <c r="ABR199" s="34">
        <v>0.39382629046141604</v>
      </c>
      <c r="ABS199" s="34">
        <v>0.39309974043560103</v>
      </c>
      <c r="ABT199" s="34">
        <v>0.39142605760648502</v>
      </c>
      <c r="ABU199" s="34">
        <v>0.38894799902184196</v>
      </c>
      <c r="ABV199" s="34">
        <v>0.38708361070748404</v>
      </c>
      <c r="ABW199" s="34">
        <v>0.38700652052890905</v>
      </c>
      <c r="ABX199" s="34">
        <v>0.387722622675157</v>
      </c>
      <c r="ABY199" s="34">
        <v>0.388223176319892</v>
      </c>
      <c r="ABZ199" s="34">
        <v>0.388623309267916</v>
      </c>
      <c r="ACA199" s="34">
        <v>0.38923506317620005</v>
      </c>
      <c r="ACB199" s="34">
        <v>0.39008257266105095</v>
      </c>
      <c r="ACC199" s="34">
        <v>0.39102831462308102</v>
      </c>
      <c r="ACD199" s="34">
        <v>0.392061584510216</v>
      </c>
      <c r="ACE199" s="34">
        <v>0.39313868071646701</v>
      </c>
      <c r="ACF199" s="34">
        <v>0.394283430196464</v>
      </c>
      <c r="ACG199" s="34">
        <v>0.39556304246201995</v>
      </c>
      <c r="ACH199" s="34">
        <v>0.39704477831908397</v>
      </c>
      <c r="ACI199" s="34">
        <v>0.39877218031850903</v>
      </c>
      <c r="ACJ199" s="34">
        <v>0.40068217010406398</v>
      </c>
      <c r="ACK199" s="34">
        <v>0.40271758295857502</v>
      </c>
      <c r="ACL199" s="34">
        <v>0.40490878574400102</v>
      </c>
      <c r="ACM199" s="34">
        <v>0.407221302481309</v>
      </c>
      <c r="ACN199" s="34">
        <v>0.40967484803079601</v>
      </c>
      <c r="ACO199" s="34">
        <v>0.41237747955597498</v>
      </c>
      <c r="ACP199" s="34">
        <v>0.41535963762121902</v>
      </c>
      <c r="ACQ199" s="34">
        <v>0.41856704528084099</v>
      </c>
      <c r="ACR199" s="34">
        <v>0.42193396401913502</v>
      </c>
      <c r="ACS199" s="34">
        <v>0.42547915796393904</v>
      </c>
      <c r="ACT199" s="34">
        <v>0.42923097531077903</v>
      </c>
      <c r="ACU199" s="34">
        <v>0.433049748017028</v>
      </c>
      <c r="ACV199" s="34">
        <v>0.43691566931032705</v>
      </c>
      <c r="ACW199" s="34">
        <v>0.44091080475216798</v>
      </c>
      <c r="ACX199" s="34">
        <v>0.44495889450985998</v>
      </c>
      <c r="ACY199" s="34">
        <v>0.44902226891681601</v>
      </c>
      <c r="ACZ199" s="34">
        <v>0.453122684823699</v>
      </c>
      <c r="ADA199" s="34">
        <v>0.45722885597799701</v>
      </c>
      <c r="ADB199" s="34">
        <v>0.46125834218817902</v>
      </c>
      <c r="ADC199" s="34">
        <v>0.46522638106568304</v>
      </c>
      <c r="ADD199" s="34">
        <v>0.46918023866174802</v>
      </c>
      <c r="ADE199" s="34">
        <v>0.47313002918580305</v>
      </c>
      <c r="ADF199" s="34">
        <v>0.47709503392829999</v>
      </c>
      <c r="ADG199" s="34">
        <v>0.48109101331581</v>
      </c>
      <c r="ADH199" s="34">
        <v>0.48509031683648401</v>
      </c>
      <c r="ADI199" s="34">
        <v>0.48910440412086698</v>
      </c>
      <c r="ADJ199" s="34">
        <v>0.49314724572414598</v>
      </c>
      <c r="ADK199" s="34">
        <v>0.49721022185819203</v>
      </c>
      <c r="ADL199" s="34">
        <v>0.50138089046075196</v>
      </c>
      <c r="ADM199" s="34">
        <v>0.50575033139861292</v>
      </c>
      <c r="ADN199" s="34">
        <v>0.51022534770237593</v>
      </c>
      <c r="ADO199" s="34">
        <v>0.514533526649674</v>
      </c>
      <c r="ADP199" s="34">
        <v>0.51844113113960799</v>
      </c>
      <c r="ADQ199" s="34">
        <v>0.52211045520338206</v>
      </c>
      <c r="ADR199" s="34">
        <v>0.52573170981647799</v>
      </c>
      <c r="ADS199" s="34">
        <v>0.52933516753149401</v>
      </c>
      <c r="ADT199" s="34">
        <v>0.53288967965121103</v>
      </c>
      <c r="ADU199" s="34">
        <v>0.53633787307885794</v>
      </c>
      <c r="ADV199" s="34">
        <v>0.539725740053701</v>
      </c>
      <c r="ADW199" s="34">
        <v>0.54303658803860599</v>
      </c>
      <c r="ADX199" s="34">
        <v>0.54628226206615904</v>
      </c>
      <c r="ADY199" s="34">
        <v>0.54946906941826901</v>
      </c>
      <c r="ADZ199" s="34">
        <v>0.55256224416405397</v>
      </c>
      <c r="AEA199" s="34">
        <v>0.55556568218315094</v>
      </c>
      <c r="AEB199" s="34">
        <v>0.55846416498636497</v>
      </c>
      <c r="AEC199" s="34">
        <v>0.56124937230501704</v>
      </c>
      <c r="AED199" s="34">
        <v>0.56392645102833594</v>
      </c>
      <c r="AEE199" s="34">
        <v>0.566500249953658</v>
      </c>
      <c r="AEF199" s="34">
        <v>0.56899194424944199</v>
      </c>
      <c r="AEG199" s="34">
        <v>0.57135394610761503</v>
      </c>
      <c r="AEH199" s="34">
        <v>0.57357881954649104</v>
      </c>
      <c r="AEI199" s="34">
        <v>0.575671665707161</v>
      </c>
      <c r="AEJ199" s="34">
        <v>0.57759163323807394</v>
      </c>
      <c r="AEK199" s="34">
        <v>0.57934068220995305</v>
      </c>
      <c r="AEL199" s="34">
        <v>0.580984633854852</v>
      </c>
      <c r="AEM199" s="34">
        <v>0.58250228280594596</v>
      </c>
      <c r="AEN199" s="34">
        <v>0.58387980769564196</v>
      </c>
      <c r="AEO199" s="34">
        <v>0.58515992208265499</v>
      </c>
      <c r="AEP199" s="34">
        <v>0.58632922855514902</v>
      </c>
      <c r="AEQ199" s="34">
        <v>0.58740471372971692</v>
      </c>
      <c r="AER199" s="34">
        <v>0.58842190256225602</v>
      </c>
      <c r="AES199" s="34">
        <v>0.58936693786528305</v>
      </c>
      <c r="AET199" s="34">
        <v>0.590154129941173</v>
      </c>
      <c r="AEU199" s="34">
        <v>0.59085974726952495</v>
      </c>
      <c r="AEV199" s="34">
        <v>0.59154344762757294</v>
      </c>
      <c r="AEW199" s="34">
        <v>0.59216758610458198</v>
      </c>
      <c r="AEX199" s="34">
        <v>0.592746635906784</v>
      </c>
      <c r="AEY199" s="34">
        <v>0.59327954141151595</v>
      </c>
      <c r="AEZ199" s="34">
        <v>0.59374739960494505</v>
      </c>
      <c r="AFA199" s="34">
        <v>0.59419058854659701</v>
      </c>
      <c r="AFB199" s="34">
        <v>0.59455463613533999</v>
      </c>
      <c r="AFC199" s="34">
        <v>0.594803805576407</v>
      </c>
      <c r="AFD199" s="34">
        <v>0.59500151156826497</v>
      </c>
      <c r="AFE199" s="34">
        <v>0.59512813380704699</v>
      </c>
      <c r="AFF199" s="34">
        <v>0.59515860780493701</v>
      </c>
      <c r="AFG199" t="s">
        <v>843</v>
      </c>
      <c r="AFH199" t="s">
        <v>843</v>
      </c>
      <c r="AFI199" s="34">
        <v>0.35427999999999998</v>
      </c>
      <c r="AFJ199" s="34">
        <v>0.35436000000000001</v>
      </c>
      <c r="AFK199" s="34">
        <v>0.35438000000000003</v>
      </c>
      <c r="AFL199" s="34">
        <v>0.35487999999999997</v>
      </c>
      <c r="AFM199" s="34">
        <v>0.35531000000000001</v>
      </c>
      <c r="AFN199" s="34">
        <v>0.35552999999999996</v>
      </c>
      <c r="AFO199" s="34">
        <v>0.35542000000000001</v>
      </c>
      <c r="AFP199" s="34">
        <v>0.35496</v>
      </c>
      <c r="AFQ199" s="34">
        <v>0.35475000000000001</v>
      </c>
      <c r="AFR199" s="34">
        <v>0.35414000000000001</v>
      </c>
      <c r="AFS199" s="34">
        <v>0.35331000000000001</v>
      </c>
      <c r="AFT199" s="34">
        <v>0.35247000000000001</v>
      </c>
      <c r="AFU199" s="34">
        <v>0.35176999999999997</v>
      </c>
      <c r="AFV199" s="34">
        <v>0.35115999999999997</v>
      </c>
      <c r="AFW199" s="34">
        <v>0.35063</v>
      </c>
      <c r="AFX199" s="34">
        <v>0.35017999999999999</v>
      </c>
      <c r="AFY199" s="34">
        <v>0.34968000000000005</v>
      </c>
      <c r="AFZ199" s="34">
        <v>0.34637000000000001</v>
      </c>
      <c r="AGA199" s="34">
        <v>0.34787999999999997</v>
      </c>
      <c r="AGB199" t="s">
        <v>843</v>
      </c>
      <c r="AGC199" t="s">
        <v>843</v>
      </c>
      <c r="AGD199" t="s">
        <v>843</v>
      </c>
      <c r="AGE199" t="s">
        <v>843</v>
      </c>
      <c r="AGF199" s="34">
        <v>4.3500247411429882E-3</v>
      </c>
      <c r="AGG199" t="s">
        <v>843</v>
      </c>
      <c r="AGH199" t="s">
        <v>843</v>
      </c>
      <c r="AGI199" t="s">
        <v>843</v>
      </c>
      <c r="AGJ199" t="s">
        <v>843</v>
      </c>
      <c r="AGK199" t="s">
        <v>843</v>
      </c>
      <c r="AGL199" t="s">
        <v>843</v>
      </c>
      <c r="AGM199" t="s">
        <v>843</v>
      </c>
      <c r="AGN199" t="s">
        <v>843</v>
      </c>
      <c r="AGO199" s="34"/>
      <c r="AGP199" s="34"/>
      <c r="AGQ199" t="s">
        <v>1460</v>
      </c>
      <c r="AGR199" t="s">
        <v>843</v>
      </c>
      <c r="AGS199" s="34"/>
      <c r="AGT199" s="34"/>
      <c r="AGU199" t="s">
        <v>1460</v>
      </c>
      <c r="AGV199" t="s">
        <v>843</v>
      </c>
      <c r="AGW199" s="34"/>
      <c r="AGX199" s="34"/>
      <c r="AGY199" t="s">
        <v>1460</v>
      </c>
      <c r="AGZ199" t="s">
        <v>843</v>
      </c>
      <c r="AHA199" s="34"/>
      <c r="AHB199" s="34"/>
      <c r="AHC199" t="s">
        <v>1460</v>
      </c>
      <c r="AHD199" t="s">
        <v>843</v>
      </c>
      <c r="AHE199" s="34"/>
      <c r="AHF199" s="34"/>
      <c r="AHG199" t="s">
        <v>1460</v>
      </c>
      <c r="AHH199" t="s">
        <v>843</v>
      </c>
      <c r="AHI199" t="s">
        <v>830</v>
      </c>
      <c r="AHJ199" s="34">
        <v>0.15225447714328766</v>
      </c>
      <c r="AHK199" s="34">
        <v>0.15225447714328766</v>
      </c>
      <c r="AHL199" s="34">
        <v>0.15225447714328766</v>
      </c>
      <c r="AHM199" s="34">
        <v>0.15335094928741455</v>
      </c>
      <c r="AHN199" s="34">
        <v>0.18534435331821442</v>
      </c>
      <c r="AHO199" t="s">
        <v>843</v>
      </c>
      <c r="AHP199" s="34"/>
      <c r="AHQ199" s="34"/>
      <c r="AHR199" s="34"/>
      <c r="AHS199" s="34"/>
      <c r="AHT199" s="34"/>
      <c r="AHU199" t="s">
        <v>843</v>
      </c>
      <c r="AHV199" s="34">
        <v>0.13495965301990509</v>
      </c>
      <c r="AHW199" s="34">
        <v>0.13495965301990509</v>
      </c>
      <c r="AHX199" s="34">
        <v>0.13495965301990509</v>
      </c>
      <c r="AHY199" s="34">
        <v>0.13673625886440277</v>
      </c>
      <c r="AHZ199" s="34">
        <v>0.14140324294567108</v>
      </c>
      <c r="AIA199" t="s">
        <v>832</v>
      </c>
      <c r="AIB199" t="s">
        <v>843</v>
      </c>
      <c r="AIC199" s="34">
        <v>0.18846124410629272</v>
      </c>
      <c r="AID199" s="34">
        <v>0.19082891941070557</v>
      </c>
      <c r="AIE199" s="34">
        <v>0.20402610301971436</v>
      </c>
      <c r="AIF199" s="34">
        <v>0.19366171956062317</v>
      </c>
      <c r="AIG199" s="34">
        <v>0.20639884471893311</v>
      </c>
      <c r="AIH199" t="s">
        <v>465</v>
      </c>
      <c r="AII199" t="s">
        <v>843</v>
      </c>
      <c r="AIJ199" s="34">
        <v>0.19404526054859161</v>
      </c>
      <c r="AIK199" s="34">
        <v>0.19989366829395294</v>
      </c>
      <c r="AIL199" s="34">
        <v>0.20207750797271729</v>
      </c>
      <c r="AIM199" s="34">
        <v>0.18310199677944183</v>
      </c>
      <c r="AIN199" s="34">
        <v>0.19742999970912933</v>
      </c>
      <c r="AIO199" t="s">
        <v>465</v>
      </c>
      <c r="AIP199" s="34"/>
      <c r="AIQ199" t="s">
        <v>843</v>
      </c>
      <c r="AIR199" s="34"/>
      <c r="AIS199" s="34"/>
      <c r="AIT199" s="34"/>
      <c r="AIU199" s="34"/>
      <c r="AIV199" s="34"/>
      <c r="AIW199" s="34"/>
      <c r="AIX199" t="s">
        <v>843</v>
      </c>
      <c r="AIY199" s="34">
        <v>2.7999999999999997E-2</v>
      </c>
      <c r="AIZ199" s="34">
        <v>3.7000000000000005E-2</v>
      </c>
      <c r="AJA199" s="34">
        <v>3.9E-2</v>
      </c>
      <c r="AJB199" s="34">
        <v>0.04</v>
      </c>
      <c r="AJC199" s="34">
        <v>4.0999999999999995E-2</v>
      </c>
      <c r="AJD199" s="34">
        <v>4.2999999999999997E-2</v>
      </c>
      <c r="AJE199" t="s">
        <v>843</v>
      </c>
      <c r="AJF199" s="34">
        <v>2.6500755921006203E-2</v>
      </c>
      <c r="AJG199" s="34">
        <v>2.6500755921006203E-2</v>
      </c>
      <c r="AJH199" s="34">
        <v>2.6500755921006203E-2</v>
      </c>
      <c r="AJI199" s="34">
        <v>2.6500755921006203E-2</v>
      </c>
      <c r="AJJ199" s="34">
        <v>2.8587456792593002E-2</v>
      </c>
      <c r="AJK199" t="s">
        <v>830</v>
      </c>
      <c r="AJL199" t="s">
        <v>843</v>
      </c>
      <c r="AJM199" t="s">
        <v>843</v>
      </c>
      <c r="AJN199" s="34">
        <v>6.4003325998783112E-2</v>
      </c>
      <c r="AJO199" s="34">
        <v>6.4003325998783112E-2</v>
      </c>
      <c r="AJP199" s="34">
        <v>6.4003325998783112E-2</v>
      </c>
      <c r="AJQ199" s="34">
        <v>5.1135707646608353E-2</v>
      </c>
      <c r="AJR199" s="34">
        <v>4.6871934086084366E-2</v>
      </c>
      <c r="AJS199" t="s">
        <v>832</v>
      </c>
      <c r="AJT199" t="s">
        <v>843</v>
      </c>
      <c r="AJU199" t="s">
        <v>843</v>
      </c>
      <c r="AJV199" t="s">
        <v>843</v>
      </c>
      <c r="AJW199" s="34">
        <v>-1.3831555843353271E-3</v>
      </c>
      <c r="AJX199" s="34">
        <v>-1.3831555843353271E-3</v>
      </c>
      <c r="AJY199" s="34">
        <v>-1.3831555843353271E-3</v>
      </c>
      <c r="AJZ199" s="34">
        <v>-1.3831555843353271E-3</v>
      </c>
      <c r="AKA199" s="34">
        <v>8.0788577906787395E-4</v>
      </c>
      <c r="AKB199" t="s">
        <v>830</v>
      </c>
      <c r="AKC199" t="s">
        <v>843</v>
      </c>
      <c r="AKD199" t="s">
        <v>843</v>
      </c>
      <c r="AKE199" t="s">
        <v>843</v>
      </c>
      <c r="AKF199" s="34">
        <v>2.908996120095253E-2</v>
      </c>
      <c r="AKG199" s="34">
        <v>2.908996120095253E-2</v>
      </c>
      <c r="AKH199" s="34">
        <v>2.908996120095253E-2</v>
      </c>
      <c r="AKI199" s="34">
        <v>1.7375621944665909E-2</v>
      </c>
      <c r="AKJ199" s="34">
        <v>1.6178091987967491E-2</v>
      </c>
      <c r="AKK199" t="s">
        <v>832</v>
      </c>
      <c r="AKL199" t="s">
        <v>843</v>
      </c>
      <c r="AKM199" s="34">
        <v>470</v>
      </c>
      <c r="AKN199" t="s">
        <v>832</v>
      </c>
      <c r="AKO199" t="s">
        <v>843</v>
      </c>
      <c r="AKP199" s="34">
        <v>306.0224609375</v>
      </c>
      <c r="AKQ199" t="s">
        <v>830</v>
      </c>
      <c r="AKR199" t="s">
        <v>843</v>
      </c>
      <c r="AKS199" s="34">
        <v>434.87857163440299</v>
      </c>
      <c r="AKT199" t="s">
        <v>832</v>
      </c>
      <c r="AKU199" t="s">
        <v>843</v>
      </c>
      <c r="AKV199" s="34">
        <v>461.77585000515103</v>
      </c>
      <c r="AKW199" t="s">
        <v>832</v>
      </c>
      <c r="AKX199" t="s">
        <v>843</v>
      </c>
      <c r="AKY199" s="34">
        <v>6.2828227877616882E-2</v>
      </c>
      <c r="AKZ199" s="34">
        <v>6.2828227877616882E-2</v>
      </c>
      <c r="ALA199" s="34">
        <v>6.2828227877616882E-2</v>
      </c>
      <c r="ALB199" s="34">
        <v>6.2619417905807495E-2</v>
      </c>
      <c r="ALC199" s="34">
        <v>8.0598555505275726E-2</v>
      </c>
      <c r="ALD199" t="s">
        <v>830</v>
      </c>
      <c r="ALE199" t="s">
        <v>843</v>
      </c>
      <c r="ALF199" t="s">
        <v>843</v>
      </c>
      <c r="ALG199" t="s">
        <v>843</v>
      </c>
      <c r="ALH199" s="34"/>
      <c r="ALI199" s="34"/>
      <c r="ALJ199" s="34"/>
      <c r="ALK199" s="34"/>
      <c r="ALL199" s="34">
        <v>0.17024315893650055</v>
      </c>
      <c r="ALM199" t="s">
        <v>465</v>
      </c>
    </row>
    <row r="200" spans="1:1001">
      <c r="A200" t="s">
        <v>422</v>
      </c>
      <c r="B200" t="s">
        <v>166</v>
      </c>
      <c r="C200" t="s">
        <v>381</v>
      </c>
      <c r="D200" s="34">
        <v>5.1422659307718277E-2</v>
      </c>
      <c r="E200" t="s">
        <v>432</v>
      </c>
      <c r="F200" s="34">
        <v>5.4145477712154388E-2</v>
      </c>
      <c r="G200" t="s">
        <v>1464</v>
      </c>
      <c r="H200" s="34">
        <v>5.2368596196174622E-2</v>
      </c>
      <c r="I200" t="s">
        <v>1294</v>
      </c>
      <c r="J200" s="34">
        <v>5.2061695605516434E-2</v>
      </c>
      <c r="K200" t="s">
        <v>1521</v>
      </c>
      <c r="L200" s="34"/>
      <c r="M200" t="s">
        <v>432</v>
      </c>
      <c r="N200" s="34">
        <v>0.5225447416305542</v>
      </c>
      <c r="O200" s="34"/>
      <c r="P200" t="s">
        <v>1459</v>
      </c>
      <c r="Q200" s="34"/>
      <c r="R200" t="s">
        <v>1459</v>
      </c>
      <c r="S200" s="34">
        <v>0.59019261598587036</v>
      </c>
      <c r="T200" t="s">
        <v>432</v>
      </c>
      <c r="U200" s="34">
        <v>0.5225447416305542</v>
      </c>
      <c r="V200" t="s">
        <v>432</v>
      </c>
      <c r="W200" t="s">
        <v>843</v>
      </c>
      <c r="X200" t="s">
        <v>1464</v>
      </c>
      <c r="Y200" s="34">
        <v>0.55227071046829224</v>
      </c>
      <c r="Z200" s="34"/>
      <c r="AA200" t="s">
        <v>1459</v>
      </c>
      <c r="AB200" s="34"/>
      <c r="AC200" t="s">
        <v>1459</v>
      </c>
      <c r="AD200" s="34">
        <v>0.61876261234283447</v>
      </c>
      <c r="AE200" t="s">
        <v>1464</v>
      </c>
      <c r="AF200" s="34">
        <v>0.55227071046829224</v>
      </c>
      <c r="AG200" t="s">
        <v>1464</v>
      </c>
      <c r="AH200" t="s">
        <v>843</v>
      </c>
      <c r="AI200" t="s">
        <v>1294</v>
      </c>
      <c r="AJ200" s="34">
        <v>0.56858432292938232</v>
      </c>
      <c r="AK200" s="34"/>
      <c r="AL200" t="s">
        <v>1459</v>
      </c>
      <c r="AM200" s="34"/>
      <c r="AN200" t="s">
        <v>1459</v>
      </c>
      <c r="AO200" s="34">
        <v>0.60865062475204468</v>
      </c>
      <c r="AP200" t="s">
        <v>1294</v>
      </c>
      <c r="AQ200" s="34">
        <v>0.56858432292938232</v>
      </c>
      <c r="AR200" t="s">
        <v>1294</v>
      </c>
      <c r="AS200" t="s">
        <v>843</v>
      </c>
      <c r="AT200" t="s">
        <v>1521</v>
      </c>
      <c r="AU200" s="34">
        <v>0.57088828086853027</v>
      </c>
      <c r="AV200" s="34"/>
      <c r="AW200" t="s">
        <v>1459</v>
      </c>
      <c r="AX200" s="34"/>
      <c r="AY200" t="s">
        <v>1459</v>
      </c>
      <c r="AZ200" s="34">
        <v>0.60865062475204468</v>
      </c>
      <c r="BA200" t="s">
        <v>1521</v>
      </c>
      <c r="BB200" s="34">
        <v>0.57088828086853027</v>
      </c>
      <c r="BC200" t="s">
        <v>1521</v>
      </c>
      <c r="BD200" t="s">
        <v>843</v>
      </c>
      <c r="BE200" s="34">
        <v>0.49983367595712686</v>
      </c>
      <c r="BF200" t="s">
        <v>1594</v>
      </c>
      <c r="BG200" t="s">
        <v>843</v>
      </c>
      <c r="BH200" t="s">
        <v>432</v>
      </c>
      <c r="BI200" s="34">
        <v>1.8866240978240967</v>
      </c>
      <c r="BJ200" t="s">
        <v>819</v>
      </c>
      <c r="BK200" s="34">
        <v>3.3015797138214111</v>
      </c>
      <c r="BL200" t="s">
        <v>1294</v>
      </c>
      <c r="BM200" s="34">
        <v>3.8076484203338623</v>
      </c>
      <c r="BN200" t="s">
        <v>1521</v>
      </c>
      <c r="BO200" s="34">
        <v>3.9473268985748291</v>
      </c>
      <c r="BP200" t="s">
        <v>843</v>
      </c>
      <c r="BQ200" s="34">
        <v>2.2689356803894043</v>
      </c>
      <c r="BR200" t="s">
        <v>830</v>
      </c>
      <c r="BS200" s="34"/>
      <c r="BT200" t="s">
        <v>843</v>
      </c>
      <c r="BU200" s="34">
        <v>2.5661361217498779</v>
      </c>
      <c r="BV200" t="s">
        <v>1557</v>
      </c>
      <c r="BW200" t="s">
        <v>843</v>
      </c>
      <c r="BX200" s="34">
        <v>2.4980785846710205</v>
      </c>
      <c r="BY200" t="s">
        <v>924</v>
      </c>
      <c r="BZ200" t="s">
        <v>843</v>
      </c>
      <c r="CA200" t="s">
        <v>432</v>
      </c>
      <c r="CB200" s="34">
        <v>7.7208355069160461E-3</v>
      </c>
      <c r="CC200" s="34">
        <v>8.4775808500126004E-4</v>
      </c>
      <c r="CD200" s="34">
        <v>6.4886058680713177E-3</v>
      </c>
      <c r="CE200" s="34">
        <v>3.7509487010538578E-3</v>
      </c>
      <c r="CF200" s="34">
        <v>3.750927746295929E-3</v>
      </c>
      <c r="CG200" t="s">
        <v>843</v>
      </c>
      <c r="CH200" t="s">
        <v>819</v>
      </c>
      <c r="CI200" s="34">
        <v>1.5130697749555111E-2</v>
      </c>
      <c r="CJ200" s="34">
        <v>1.7197860404849052E-2</v>
      </c>
      <c r="CK200" s="34">
        <v>1.7593132331967354E-2</v>
      </c>
      <c r="CL200" s="34">
        <v>1.6909407451748848E-2</v>
      </c>
      <c r="CM200" s="34">
        <v>1.5364835970103741E-2</v>
      </c>
      <c r="CN200" t="s">
        <v>843</v>
      </c>
      <c r="CO200" t="s">
        <v>1294</v>
      </c>
      <c r="CP200" s="34">
        <v>1.6221886500716209E-2</v>
      </c>
      <c r="CQ200" s="34">
        <v>1.740642637014389E-2</v>
      </c>
      <c r="CR200" s="34">
        <v>1.697121374309063E-2</v>
      </c>
      <c r="CS200" s="34">
        <v>1.578795537352562E-2</v>
      </c>
      <c r="CT200" s="34">
        <v>1.6634473577141762E-2</v>
      </c>
      <c r="CU200" t="s">
        <v>843</v>
      </c>
      <c r="CV200" t="s">
        <v>1521</v>
      </c>
      <c r="CW200" s="34">
        <v>1.7059920355677605E-2</v>
      </c>
      <c r="CX200" s="34">
        <v>1.727745495736599E-2</v>
      </c>
      <c r="CY200" s="34">
        <v>1.6777753829956055E-2</v>
      </c>
      <c r="CZ200" s="34">
        <v>1.6646102070808411E-2</v>
      </c>
      <c r="DA200" s="34">
        <v>1.7538625746965408E-2</v>
      </c>
      <c r="DB200" t="s">
        <v>843</v>
      </c>
      <c r="DC200" s="34">
        <v>5.4424819946289063</v>
      </c>
      <c r="DD200" s="34">
        <v>5.8845219612121582</v>
      </c>
      <c r="DE200" s="34">
        <v>6.6967658996582031</v>
      </c>
      <c r="DF200" s="34">
        <v>7.6015605926513672</v>
      </c>
      <c r="DG200" s="34">
        <v>8.6515388488769531</v>
      </c>
      <c r="DH200" t="s">
        <v>1464</v>
      </c>
      <c r="DI200" t="s">
        <v>843</v>
      </c>
      <c r="DJ200" s="34">
        <v>5.7077059745788574</v>
      </c>
      <c r="DK200" s="34">
        <v>6.3348479270935059</v>
      </c>
      <c r="DL200" s="34">
        <v>7.2396430969238281</v>
      </c>
      <c r="DM200" s="34">
        <v>8.2055330276489258</v>
      </c>
      <c r="DN200" s="34">
        <v>9.3664121627807617</v>
      </c>
      <c r="DO200" t="s">
        <v>1294</v>
      </c>
      <c r="DP200" t="s">
        <v>843</v>
      </c>
      <c r="DQ200" s="34">
        <v>9.8755168914794922</v>
      </c>
      <c r="DR200" t="s">
        <v>1521</v>
      </c>
      <c r="DS200" t="s">
        <v>843</v>
      </c>
      <c r="DT200" t="s">
        <v>843</v>
      </c>
      <c r="DU200" s="34">
        <v>10.199999999999999</v>
      </c>
      <c r="DV200" t="s">
        <v>1461</v>
      </c>
      <c r="DW200" t="s">
        <v>843</v>
      </c>
      <c r="DX200" t="s">
        <v>843</v>
      </c>
      <c r="DY200" t="s">
        <v>432</v>
      </c>
      <c r="DZ200" s="34">
        <v>-9.1289123520255089E-3</v>
      </c>
      <c r="EA200" s="34">
        <v>8.6023984476923943E-4</v>
      </c>
      <c r="EB200" s="34">
        <v>7.8295578714460135E-4</v>
      </c>
      <c r="EC200" s="34">
        <v>-2.8653815388679504E-3</v>
      </c>
      <c r="ED200" s="34">
        <v>9.3188192695379257E-3</v>
      </c>
      <c r="EE200" t="s">
        <v>843</v>
      </c>
      <c r="EF200" t="s">
        <v>819</v>
      </c>
      <c r="EG200" s="34">
        <v>-2.1357517689466476E-3</v>
      </c>
      <c r="EH200" s="34">
        <v>-3.0117693822830915E-3</v>
      </c>
      <c r="EI200" s="34">
        <v>-1.0728085413575172E-2</v>
      </c>
      <c r="EJ200" s="34">
        <v>-1.6821963712573051E-2</v>
      </c>
      <c r="EK200" s="34">
        <v>-2.5885298848152161E-2</v>
      </c>
      <c r="EL200" t="s">
        <v>843</v>
      </c>
      <c r="EM200" t="s">
        <v>1294</v>
      </c>
      <c r="EN200" s="34">
        <v>-3.840866731479764E-3</v>
      </c>
      <c r="EO200" s="34">
        <v>-5.2991695702075958E-3</v>
      </c>
      <c r="EP200" s="34">
        <v>-1.3196189887821674E-2</v>
      </c>
      <c r="EQ200" s="34">
        <v>-1.6019342467188835E-2</v>
      </c>
      <c r="ER200" s="34">
        <v>-1.5582467429339886E-2</v>
      </c>
      <c r="ES200" t="s">
        <v>843</v>
      </c>
      <c r="ET200" t="s">
        <v>1521</v>
      </c>
      <c r="EU200" s="34">
        <v>-2.7340115047991276E-3</v>
      </c>
      <c r="EV200" s="34">
        <v>-9.5710661262273788E-3</v>
      </c>
      <c r="EW200" s="34">
        <v>-1.1692403815686703E-2</v>
      </c>
      <c r="EX200" s="34">
        <v>-2.0713672041893005E-2</v>
      </c>
      <c r="EY200" s="34">
        <v>-1.4332477003335953E-2</v>
      </c>
      <c r="EZ200" t="s">
        <v>843</v>
      </c>
      <c r="FA200" t="s">
        <v>1594</v>
      </c>
      <c r="FB200" s="34">
        <v>-3.89481196179986E-3</v>
      </c>
      <c r="FC200" s="34">
        <v>-8.9761456474661827E-3</v>
      </c>
      <c r="FD200" s="34">
        <v>-7.5626359321177006E-3</v>
      </c>
      <c r="FE200" s="34">
        <v>-3.7903666961938143E-3</v>
      </c>
      <c r="FF200" s="34">
        <v>2.1986689418554306E-2</v>
      </c>
      <c r="FG200" t="s">
        <v>843</v>
      </c>
      <c r="FH200" s="34"/>
      <c r="FI200" s="34"/>
      <c r="FJ200" s="34"/>
      <c r="FK200" s="34"/>
      <c r="FL200" s="34"/>
      <c r="FM200" t="s">
        <v>843</v>
      </c>
      <c r="FN200" t="s">
        <v>843</v>
      </c>
      <c r="FO200" s="34">
        <v>0.59536999999999995</v>
      </c>
      <c r="FP200" t="s">
        <v>1462</v>
      </c>
      <c r="FQ200" t="s">
        <v>843</v>
      </c>
      <c r="FR200" t="s">
        <v>843</v>
      </c>
      <c r="FS200" s="34">
        <v>0.65251000000000003</v>
      </c>
      <c r="FT200" t="s">
        <v>1462</v>
      </c>
      <c r="FU200" t="s">
        <v>843</v>
      </c>
      <c r="FV200" t="s">
        <v>843</v>
      </c>
      <c r="FW200" s="34">
        <v>0.54040999999999995</v>
      </c>
      <c r="FX200" t="s">
        <v>1462</v>
      </c>
      <c r="FY200" t="s">
        <v>843</v>
      </c>
      <c r="FZ200" s="34">
        <v>-2.7264881879091263E-2</v>
      </c>
      <c r="GA200" s="34">
        <v>-3.4841988235712051E-2</v>
      </c>
      <c r="GB200" s="34">
        <v>-3.3157479017972946E-2</v>
      </c>
      <c r="GC200" s="34">
        <v>-3.0296020209789276E-2</v>
      </c>
      <c r="GD200" s="34">
        <v>-2.7328291907906532E-2</v>
      </c>
      <c r="GE200" t="s">
        <v>830</v>
      </c>
      <c r="GF200" t="s">
        <v>843</v>
      </c>
      <c r="GG200" s="34">
        <v>-2.7328506112098694E-2</v>
      </c>
      <c r="GH200" s="34">
        <v>-3.4851111471652985E-2</v>
      </c>
      <c r="GI200" s="34">
        <v>-3.306911513209343E-2</v>
      </c>
      <c r="GJ200" s="34">
        <v>-2.983175590634346E-2</v>
      </c>
      <c r="GK200" s="34">
        <v>-2.5833075866103172E-2</v>
      </c>
      <c r="GL200" t="s">
        <v>832</v>
      </c>
      <c r="GM200" t="s">
        <v>843</v>
      </c>
      <c r="GN200" s="34">
        <v>0.49091354012489319</v>
      </c>
      <c r="GO200" t="s">
        <v>832</v>
      </c>
      <c r="GP200" t="s">
        <v>843</v>
      </c>
      <c r="GQ200" t="s">
        <v>843</v>
      </c>
      <c r="GR200" s="34">
        <v>1.4244160614907742E-2</v>
      </c>
      <c r="GS200" s="34">
        <v>1.3775666244328022E-2</v>
      </c>
      <c r="GT200" s="34">
        <v>1.078395638614893E-2</v>
      </c>
      <c r="GU200" s="34">
        <v>8.7156789377331734E-3</v>
      </c>
      <c r="GV200" s="34">
        <v>1.3167791999876499E-2</v>
      </c>
      <c r="GW200" t="s">
        <v>832</v>
      </c>
      <c r="GX200" t="s">
        <v>843</v>
      </c>
      <c r="GY200" t="s">
        <v>843</v>
      </c>
      <c r="GZ200" t="s">
        <v>843</v>
      </c>
      <c r="HA200" t="s">
        <v>843</v>
      </c>
      <c r="HB200" t="s">
        <v>843</v>
      </c>
      <c r="HC200" t="s">
        <v>843</v>
      </c>
      <c r="HD200" t="s">
        <v>843</v>
      </c>
      <c r="HE200" t="s">
        <v>843</v>
      </c>
      <c r="HF200" t="s">
        <v>843</v>
      </c>
      <c r="HG200" t="s">
        <v>843</v>
      </c>
      <c r="HH200" s="34">
        <v>46813266</v>
      </c>
      <c r="HI200" s="34">
        <v>47229714</v>
      </c>
      <c r="HJ200" s="34">
        <v>47661514</v>
      </c>
      <c r="HK200" s="34">
        <v>48104048</v>
      </c>
      <c r="HL200" s="34">
        <v>48556071</v>
      </c>
      <c r="HM200" s="34">
        <v>49017147</v>
      </c>
      <c r="HN200" s="34">
        <v>49491756</v>
      </c>
      <c r="HO200" s="34">
        <v>49996094</v>
      </c>
      <c r="HP200" s="34">
        <v>50565812</v>
      </c>
      <c r="HQ200" s="34">
        <v>51170779</v>
      </c>
      <c r="HR200" s="34">
        <v>51784921</v>
      </c>
      <c r="HS200" s="34">
        <v>52443325</v>
      </c>
      <c r="HT200" s="34">
        <v>53145033</v>
      </c>
      <c r="HU200" s="34">
        <v>53873616</v>
      </c>
      <c r="HV200" s="34">
        <v>54729551</v>
      </c>
      <c r="HW200" s="34">
        <v>55876504</v>
      </c>
      <c r="HX200" s="34">
        <v>56422274</v>
      </c>
      <c r="HY200" s="34">
        <v>56641209</v>
      </c>
      <c r="HZ200" s="34">
        <v>57339635</v>
      </c>
      <c r="IA200" s="34">
        <v>58087055</v>
      </c>
      <c r="IB200" s="34">
        <v>58801927</v>
      </c>
      <c r="IC200" s="34">
        <v>59392255</v>
      </c>
      <c r="ID200" s="34">
        <v>59893885</v>
      </c>
      <c r="IE200" s="34">
        <v>60414495</v>
      </c>
      <c r="IF200" s="34">
        <v>61020221</v>
      </c>
      <c r="IG200" s="34">
        <v>61673081</v>
      </c>
      <c r="IH200" s="34">
        <v>62305039</v>
      </c>
      <c r="II200" s="34">
        <v>62918916</v>
      </c>
      <c r="IJ200" s="34">
        <v>63514502</v>
      </c>
      <c r="IK200" s="34">
        <v>64093732</v>
      </c>
      <c r="IL200" s="34">
        <v>64659278</v>
      </c>
      <c r="IM200" s="34">
        <v>65211526</v>
      </c>
      <c r="IN200" s="34">
        <v>65752924</v>
      </c>
      <c r="IO200" s="34">
        <v>66284189</v>
      </c>
      <c r="IP200" s="34">
        <v>66804167</v>
      </c>
      <c r="IQ200" s="34">
        <v>67314133</v>
      </c>
      <c r="IR200" s="34">
        <v>67815933</v>
      </c>
      <c r="IS200" s="34">
        <v>68308246</v>
      </c>
      <c r="IT200" s="34">
        <v>68788495</v>
      </c>
      <c r="IU200" s="34">
        <v>69256823</v>
      </c>
      <c r="IV200" s="34">
        <v>69713937</v>
      </c>
      <c r="IW200" s="34">
        <v>70160652</v>
      </c>
      <c r="IX200" s="34">
        <v>70595132</v>
      </c>
      <c r="IY200" s="34">
        <v>71016168</v>
      </c>
      <c r="IZ200" s="34">
        <v>71423671</v>
      </c>
      <c r="JA200" s="34">
        <v>71816201</v>
      </c>
      <c r="JB200" s="34">
        <v>72192155</v>
      </c>
      <c r="JC200" s="34">
        <v>72551393</v>
      </c>
      <c r="JD200" s="34">
        <v>72894219</v>
      </c>
      <c r="JE200" s="34">
        <v>73220860</v>
      </c>
      <c r="JF200" s="34">
        <v>73529753</v>
      </c>
      <c r="JG200" s="34">
        <v>73819238</v>
      </c>
      <c r="JH200" s="34">
        <v>74089701</v>
      </c>
      <c r="JI200" s="34">
        <v>74342981</v>
      </c>
      <c r="JJ200" s="34">
        <v>74580110</v>
      </c>
      <c r="JK200" s="34">
        <v>74799050</v>
      </c>
      <c r="JL200" s="34">
        <v>75001120</v>
      </c>
      <c r="JM200" s="34">
        <v>75188808</v>
      </c>
      <c r="JN200" s="34">
        <v>75362119</v>
      </c>
      <c r="JO200" s="34">
        <v>75520304</v>
      </c>
      <c r="JP200" s="34">
        <v>75663198</v>
      </c>
      <c r="JQ200" s="34">
        <v>75793041</v>
      </c>
      <c r="JR200" s="34">
        <v>75912773</v>
      </c>
      <c r="JS200" s="34">
        <v>76022453</v>
      </c>
      <c r="JT200" s="34">
        <v>76120999</v>
      </c>
      <c r="JU200" s="34">
        <v>76208045</v>
      </c>
      <c r="JV200" s="34">
        <v>76283732</v>
      </c>
      <c r="JW200" s="34">
        <v>76351934</v>
      </c>
      <c r="JX200" s="34">
        <v>76412770</v>
      </c>
      <c r="JY200" s="34">
        <v>76462114</v>
      </c>
      <c r="JZ200" s="34">
        <v>76502155</v>
      </c>
      <c r="KA200" s="34">
        <v>76536239</v>
      </c>
      <c r="KB200" s="34">
        <v>76563061</v>
      </c>
      <c r="KC200" s="34">
        <v>76578860</v>
      </c>
      <c r="KD200" s="34">
        <v>76584111</v>
      </c>
      <c r="KE200" s="34">
        <v>76579882</v>
      </c>
      <c r="KF200" s="34">
        <v>76567382</v>
      </c>
      <c r="KG200" s="34">
        <v>76548374</v>
      </c>
      <c r="KH200" s="34">
        <v>76522764</v>
      </c>
      <c r="KI200" s="34">
        <v>76488404</v>
      </c>
      <c r="KJ200" s="34">
        <v>76445383</v>
      </c>
      <c r="KK200" s="34">
        <v>76396515</v>
      </c>
      <c r="KL200" s="34">
        <v>76341015</v>
      </c>
      <c r="KM200" s="34">
        <v>76280819</v>
      </c>
      <c r="KN200" s="34">
        <v>76216708</v>
      </c>
      <c r="KO200" s="34">
        <v>76146535</v>
      </c>
      <c r="KP200" s="34">
        <v>76071992</v>
      </c>
      <c r="KQ200" s="34">
        <v>75994768</v>
      </c>
      <c r="KR200" s="34">
        <v>75913621</v>
      </c>
      <c r="KS200" s="34">
        <v>75827380</v>
      </c>
      <c r="KT200" s="34">
        <v>75736556</v>
      </c>
      <c r="KU200" s="34">
        <v>75640985</v>
      </c>
      <c r="KV200" s="34">
        <v>75538822</v>
      </c>
      <c r="KW200" s="34">
        <v>75431323</v>
      </c>
      <c r="KX200" s="34">
        <v>75319878</v>
      </c>
      <c r="KY200" s="34">
        <v>75203788</v>
      </c>
      <c r="KZ200" s="34">
        <v>75084182</v>
      </c>
      <c r="LA200" s="34">
        <v>74959932</v>
      </c>
      <c r="LB200" s="34">
        <v>74830455</v>
      </c>
      <c r="LC200" s="34">
        <v>74697591</v>
      </c>
      <c r="LD200" s="34">
        <v>74559590</v>
      </c>
      <c r="LE200" t="s">
        <v>843</v>
      </c>
      <c r="LF200" t="s">
        <v>843</v>
      </c>
      <c r="LG200" t="s">
        <v>843</v>
      </c>
      <c r="LH200" s="34">
        <v>9.6286404877901077E-3</v>
      </c>
      <c r="LI200" s="34">
        <v>8.8566038757562637E-3</v>
      </c>
      <c r="LJ200" s="34">
        <v>9.1010089963674545E-3</v>
      </c>
      <c r="LK200" s="34">
        <v>9.2420941218733788E-3</v>
      </c>
      <c r="LL200" s="34">
        <v>9.3529019504785538E-3</v>
      </c>
      <c r="LM200" s="34">
        <v>9.4509422779083252E-3</v>
      </c>
      <c r="LN200" s="34">
        <v>9.6359346061944962E-3</v>
      </c>
      <c r="LO200" s="34">
        <v>1.0138772428035736E-2</v>
      </c>
      <c r="LP200" s="34">
        <v>1.133081316947937E-2</v>
      </c>
      <c r="LQ200" s="34">
        <v>1.1892951093614101E-2</v>
      </c>
      <c r="LR200" s="34">
        <v>1.1930360458791256E-2</v>
      </c>
      <c r="LS200" s="34">
        <v>1.2634056620299816E-2</v>
      </c>
      <c r="LT200" s="34">
        <v>1.3291585259139538E-2</v>
      </c>
      <c r="LU200" s="34">
        <v>1.3616210781037807E-2</v>
      </c>
      <c r="LV200" s="34">
        <v>1.5762941911816597E-2</v>
      </c>
      <c r="LW200" s="34">
        <v>2.0740168169140816E-2</v>
      </c>
      <c r="LX200" s="34">
        <v>9.7200395539402962E-3</v>
      </c>
      <c r="LY200" s="34">
        <v>3.872784785926342E-3</v>
      </c>
      <c r="LZ200" s="34">
        <v>1.2255300767719746E-2</v>
      </c>
      <c r="MA200" s="34">
        <v>1.295073889195919E-2</v>
      </c>
      <c r="MB200" s="34">
        <v>1.2231793254613876E-2</v>
      </c>
      <c r="MC200" s="34">
        <v>9.9892038851976395E-3</v>
      </c>
      <c r="MD200" s="34">
        <v>8.4105823189020157E-3</v>
      </c>
      <c r="ME200" s="34">
        <v>8.6546465754508972E-3</v>
      </c>
      <c r="MF200" s="34">
        <v>9.9762417376041412E-3</v>
      </c>
      <c r="MG200" s="34">
        <v>1.0642246343195438E-2</v>
      </c>
      <c r="MH200" s="34">
        <v>1.0194757953286171E-2</v>
      </c>
      <c r="MI200" s="34">
        <v>9.8045440390706062E-3</v>
      </c>
      <c r="MJ200" s="34">
        <v>9.4214081764221191E-3</v>
      </c>
      <c r="MK200" s="34">
        <v>9.0783163905143738E-3</v>
      </c>
      <c r="ML200" s="34">
        <v>8.7850317358970642E-3</v>
      </c>
      <c r="MM200" s="34">
        <v>8.5046263411641121E-3</v>
      </c>
      <c r="MN200" s="34">
        <v>8.2679092884063721E-3</v>
      </c>
      <c r="MO200" s="34">
        <v>8.0472510308027267E-3</v>
      </c>
      <c r="MP200" s="34">
        <v>7.8140664845705032E-3</v>
      </c>
      <c r="MQ200" s="34">
        <v>7.6047559268772602E-3</v>
      </c>
      <c r="MR200" s="34">
        <v>7.4269529432058334E-3</v>
      </c>
      <c r="MS200" s="34">
        <v>7.2333239950239658E-3</v>
      </c>
      <c r="MT200" s="34">
        <v>7.0060156285762787E-3</v>
      </c>
      <c r="MU200" s="34">
        <v>6.7851603962481022E-3</v>
      </c>
      <c r="MV200" s="34">
        <v>6.5785874612629414E-3</v>
      </c>
      <c r="MW200" s="34">
        <v>6.3873864710330963E-3</v>
      </c>
      <c r="MX200" s="34">
        <v>6.1735492199659348E-3</v>
      </c>
      <c r="MY200" s="34">
        <v>5.946379154920578E-3</v>
      </c>
      <c r="MZ200" s="34">
        <v>5.7217716239392757E-3</v>
      </c>
      <c r="NA200" s="34">
        <v>5.4807504639029503E-3</v>
      </c>
      <c r="NB200" s="34">
        <v>5.2212923765182495E-3</v>
      </c>
      <c r="NC200" s="34">
        <v>4.9637961201369762E-3</v>
      </c>
      <c r="ND200" s="34">
        <v>4.7141555696725845E-3</v>
      </c>
      <c r="NE200" s="34">
        <v>4.4710175134241581E-3</v>
      </c>
      <c r="NF200" s="34">
        <v>4.2097740806639194E-3</v>
      </c>
      <c r="NG200" s="34">
        <v>3.9292480796575546E-3</v>
      </c>
      <c r="NH200" s="34">
        <v>3.6571596283465624E-3</v>
      </c>
      <c r="NI200" s="34">
        <v>3.4127288963645697E-3</v>
      </c>
      <c r="NJ200" s="34">
        <v>3.184586064890027E-3</v>
      </c>
      <c r="NK200" s="34">
        <v>2.9313347768038511E-3</v>
      </c>
      <c r="NL200" s="34">
        <v>2.6978624518960714E-3</v>
      </c>
      <c r="NM200" s="34">
        <v>2.4993433617055416E-3</v>
      </c>
      <c r="NN200" s="34">
        <v>2.3023581597954035E-3</v>
      </c>
      <c r="NO200" s="34">
        <v>2.0967989694327116E-3</v>
      </c>
      <c r="NP200" s="34">
        <v>1.8903390737250447E-3</v>
      </c>
      <c r="NQ200" s="34">
        <v>1.7145946621894836E-3</v>
      </c>
      <c r="NR200" s="34">
        <v>1.5784763963893056E-3</v>
      </c>
      <c r="NS200" s="34">
        <v>1.4437733916565776E-3</v>
      </c>
      <c r="NT200" s="34">
        <v>1.2954354751855135E-3</v>
      </c>
      <c r="NU200" s="34">
        <v>1.1428681900724769E-3</v>
      </c>
      <c r="NV200" s="34">
        <v>9.9266995675861835E-4</v>
      </c>
      <c r="NW200" s="34">
        <v>8.9365750318393111E-4</v>
      </c>
      <c r="NX200" s="34">
        <v>7.9646671656519175E-4</v>
      </c>
      <c r="NY200" s="34">
        <v>6.4554752316325903E-4</v>
      </c>
      <c r="NZ200" s="34">
        <v>5.2353402134031057E-4</v>
      </c>
      <c r="OA200" s="34">
        <v>4.454307199921459E-4</v>
      </c>
      <c r="OB200" s="34">
        <v>3.5038698115386069E-4</v>
      </c>
      <c r="OC200" s="34">
        <v>2.0633148960769176E-4</v>
      </c>
      <c r="OD200" s="34">
        <v>6.8567489506676793E-5</v>
      </c>
      <c r="OE200" s="34">
        <v>-5.5221855291165411E-5</v>
      </c>
      <c r="OF200" s="34">
        <v>-1.632415660424158E-4</v>
      </c>
      <c r="OG200" s="34">
        <v>-2.4828274035826325E-4</v>
      </c>
      <c r="OH200" s="34">
        <v>-3.3461567363701761E-4</v>
      </c>
      <c r="OI200" s="34">
        <v>-4.4911756413057446E-4</v>
      </c>
      <c r="OJ200" s="34">
        <v>-5.6260952260345221E-4</v>
      </c>
      <c r="OK200" s="34">
        <v>-6.3945818692445755E-4</v>
      </c>
      <c r="OL200" s="34">
        <v>-7.2673696558922529E-4</v>
      </c>
      <c r="OM200" s="34">
        <v>-7.8882556408643723E-4</v>
      </c>
      <c r="ON200" s="34">
        <v>-8.4081367822363973E-4</v>
      </c>
      <c r="OO200" s="34">
        <v>-9.2112773563712835E-4</v>
      </c>
      <c r="OP200" s="34">
        <v>-9.7942096181213856E-4</v>
      </c>
      <c r="OQ200" s="34">
        <v>-1.015659305267036E-3</v>
      </c>
      <c r="OR200" s="34">
        <v>-1.0683677392080426E-3</v>
      </c>
      <c r="OS200" s="34">
        <v>-1.1366870021447539E-3</v>
      </c>
      <c r="OT200" s="34">
        <v>-1.1984910815954208E-3</v>
      </c>
      <c r="OU200" s="34">
        <v>-1.2626841198652983E-3</v>
      </c>
      <c r="OV200" s="34">
        <v>-1.3515431201085448E-3</v>
      </c>
      <c r="OW200" s="34">
        <v>-1.42410967964679E-3</v>
      </c>
      <c r="OX200" s="34">
        <v>-1.4785290695726871E-3</v>
      </c>
      <c r="OY200" s="34">
        <v>-1.5424820594489574E-3</v>
      </c>
      <c r="OZ200" s="34">
        <v>-1.5916912816464901E-3</v>
      </c>
      <c r="PA200" s="34">
        <v>-1.6561800148338079E-3</v>
      </c>
      <c r="PB200" s="34">
        <v>-1.728776260279119E-3</v>
      </c>
      <c r="PC200" s="34">
        <v>-1.7771119019016623E-3</v>
      </c>
      <c r="PD200" s="34">
        <v>-1.8491712398827076E-3</v>
      </c>
      <c r="PE200" t="s">
        <v>1300</v>
      </c>
      <c r="PF200" t="s">
        <v>843</v>
      </c>
      <c r="PG200" t="s">
        <v>843</v>
      </c>
      <c r="PH200" t="s">
        <v>843</v>
      </c>
      <c r="PI200" t="s">
        <v>843</v>
      </c>
      <c r="PJ200" t="s">
        <v>1300</v>
      </c>
      <c r="PK200" s="34">
        <v>0.47468119859695435</v>
      </c>
      <c r="PL200" s="34">
        <v>0.47528991103172302</v>
      </c>
      <c r="PM200" s="34">
        <v>0.47589299082756042</v>
      </c>
      <c r="PN200" s="34">
        <v>0.47657907009124756</v>
      </c>
      <c r="PO200" s="34">
        <v>0.47731584310531616</v>
      </c>
      <c r="PP200" s="34">
        <v>0.47806316614151001</v>
      </c>
      <c r="PQ200" s="34">
        <v>0.47879177331924438</v>
      </c>
      <c r="PR200" s="34">
        <v>0.47947961091995239</v>
      </c>
      <c r="PS200" s="34">
        <v>0.48012849688529968</v>
      </c>
      <c r="PT200" s="34">
        <v>0.48074144124984741</v>
      </c>
      <c r="PU200" s="34">
        <v>0.48136612772941589</v>
      </c>
      <c r="PV200" s="34">
        <v>0.48202335834503174</v>
      </c>
      <c r="PW200" s="34">
        <v>0.48266768455505371</v>
      </c>
      <c r="PX200" s="34">
        <v>0.48328149318695068</v>
      </c>
      <c r="PY200" s="34">
        <v>0.48421162366867065</v>
      </c>
      <c r="PZ200" s="34">
        <v>0.48598989844322205</v>
      </c>
      <c r="QA200" s="34">
        <v>0.48594576120376587</v>
      </c>
      <c r="QB200" s="34">
        <v>0.48489907383918762</v>
      </c>
      <c r="QC200" s="34">
        <v>0.48522019386291504</v>
      </c>
      <c r="QD200" s="34">
        <v>0.48561504483222961</v>
      </c>
      <c r="QE200" s="34">
        <v>0.48605182766914368</v>
      </c>
      <c r="QF200" s="34">
        <v>0.48650464415550232</v>
      </c>
      <c r="QG200" s="34">
        <v>0.48699471354484558</v>
      </c>
      <c r="QH200" s="34">
        <v>0.48749849200248718</v>
      </c>
      <c r="QI200" s="34">
        <v>0.48791849613189697</v>
      </c>
      <c r="QJ200" s="34">
        <v>0.48828008770942688</v>
      </c>
      <c r="QK200" s="34">
        <v>0.48861905932426453</v>
      </c>
      <c r="QL200" s="34">
        <v>0.48893636465072632</v>
      </c>
      <c r="QM200" s="34">
        <v>0.48923259973526001</v>
      </c>
      <c r="QN200" s="34">
        <v>0.48950839042663574</v>
      </c>
      <c r="QO200" s="34">
        <v>0.48976507782936096</v>
      </c>
      <c r="QP200" s="34">
        <v>0.49000373482704163</v>
      </c>
      <c r="QQ200" s="34">
        <v>0.49022498726844788</v>
      </c>
      <c r="QR200" s="34">
        <v>0.49042937159538269</v>
      </c>
      <c r="QS200" s="34">
        <v>0.49061781167984009</v>
      </c>
      <c r="QT200" s="34">
        <v>0.4907907247543335</v>
      </c>
      <c r="QU200" s="34">
        <v>0.49094751477241516</v>
      </c>
      <c r="QV200" s="34">
        <v>0.49108773469924927</v>
      </c>
      <c r="QW200" s="34">
        <v>0.49121168255805969</v>
      </c>
      <c r="QX200" s="34">
        <v>0.49131980538368225</v>
      </c>
      <c r="QY200" s="34">
        <v>0.49141260981559753</v>
      </c>
      <c r="QZ200" s="34">
        <v>0.49149054288864136</v>
      </c>
      <c r="RA200" s="34">
        <v>0.49155348539352417</v>
      </c>
      <c r="RB200" s="34">
        <v>0.49160051345825195</v>
      </c>
      <c r="RC200" s="34">
        <v>0.49163219332695007</v>
      </c>
      <c r="RD200" s="34">
        <v>0.49164897203445435</v>
      </c>
      <c r="RE200" s="34">
        <v>0.49165052175521851</v>
      </c>
      <c r="RF200" s="34">
        <v>0.49163824319839478</v>
      </c>
      <c r="RG200" s="34">
        <v>0.49161329865455627</v>
      </c>
      <c r="RH200" s="34">
        <v>0.49157565832138062</v>
      </c>
      <c r="RI200" s="34">
        <v>0.49152544140815735</v>
      </c>
      <c r="RJ200" s="34">
        <v>0.49146327376365662</v>
      </c>
      <c r="RK200" s="34">
        <v>0.49138885736465454</v>
      </c>
      <c r="RL200" s="34">
        <v>0.49130412936210632</v>
      </c>
      <c r="RM200" s="34">
        <v>0.49120974540710449</v>
      </c>
      <c r="RN200" s="34">
        <v>0.49110624194145203</v>
      </c>
      <c r="RO200" s="34">
        <v>0.49099597334861755</v>
      </c>
      <c r="RP200" s="34">
        <v>0.49087771773338318</v>
      </c>
      <c r="RQ200" s="34">
        <v>0.49075296521186829</v>
      </c>
      <c r="RR200" s="34">
        <v>0.49062371253967285</v>
      </c>
      <c r="RS200" s="34">
        <v>0.49048852920532227</v>
      </c>
      <c r="RT200" s="34">
        <v>0.49034887552261353</v>
      </c>
      <c r="RU200" s="34">
        <v>0.49020686745643616</v>
      </c>
      <c r="RV200" s="34">
        <v>0.49006474018096924</v>
      </c>
      <c r="RW200" s="34">
        <v>0.48992478847503662</v>
      </c>
      <c r="RX200" s="34">
        <v>0.48978757858276367</v>
      </c>
      <c r="RY200" s="34">
        <v>0.48965173959732056</v>
      </c>
      <c r="RZ200" s="34">
        <v>0.48951759934425354</v>
      </c>
      <c r="SA200" s="34">
        <v>0.48938792943954468</v>
      </c>
      <c r="SB200" s="34">
        <v>0.48926246166229248</v>
      </c>
      <c r="SC200" s="34">
        <v>0.48914328217506409</v>
      </c>
      <c r="SD200" s="34">
        <v>0.4890328049659729</v>
      </c>
      <c r="SE200" s="34">
        <v>0.48892974853515625</v>
      </c>
      <c r="SF200" s="34">
        <v>0.48883268237113953</v>
      </c>
      <c r="SG200" s="34">
        <v>0.48874416947364807</v>
      </c>
      <c r="SH200" s="34">
        <v>0.48866415023803711</v>
      </c>
      <c r="SI200" s="34">
        <v>0.48859116435050964</v>
      </c>
      <c r="SJ200" s="34">
        <v>0.48852682113647461</v>
      </c>
      <c r="SK200" s="34">
        <v>0.4884682297706604</v>
      </c>
      <c r="SL200" s="34">
        <v>0.48841330409049988</v>
      </c>
      <c r="SM200" s="34">
        <v>0.48836204409599304</v>
      </c>
      <c r="SN200" s="34">
        <v>0.48831292986869812</v>
      </c>
      <c r="SO200" s="34">
        <v>0.48826557397842407</v>
      </c>
      <c r="SP200" s="34">
        <v>0.48822221159934998</v>
      </c>
      <c r="SQ200" s="34">
        <v>0.48818176984786987</v>
      </c>
      <c r="SR200" s="34">
        <v>0.48814272880554199</v>
      </c>
      <c r="SS200" s="34">
        <v>0.48810294270515442</v>
      </c>
      <c r="ST200" s="34">
        <v>0.48806372284889221</v>
      </c>
      <c r="SU200" s="34">
        <v>0.48802655935287476</v>
      </c>
      <c r="SV200" s="34">
        <v>0.48798972368240356</v>
      </c>
      <c r="SW200" s="34">
        <v>0.48795470595359802</v>
      </c>
      <c r="SX200" s="34">
        <v>0.4879227876663208</v>
      </c>
      <c r="SY200" s="34">
        <v>0.48789575695991516</v>
      </c>
      <c r="SZ200" s="34">
        <v>0.48787406086921692</v>
      </c>
      <c r="TA200" s="34">
        <v>0.48785638809204102</v>
      </c>
      <c r="TB200" s="34">
        <v>0.48784419894218445</v>
      </c>
      <c r="TC200" s="34">
        <v>0.48783993721008301</v>
      </c>
      <c r="TD200" s="34">
        <v>0.48784458637237549</v>
      </c>
      <c r="TE200" s="34">
        <v>0.48785990476608276</v>
      </c>
      <c r="TF200" s="34">
        <v>0.48788636922836304</v>
      </c>
      <c r="TG200" s="34">
        <v>0.48792243003845215</v>
      </c>
      <c r="TH200" t="s">
        <v>843</v>
      </c>
      <c r="TI200" t="s">
        <v>843</v>
      </c>
      <c r="TJ200" t="s">
        <v>1300</v>
      </c>
      <c r="TK200" s="34">
        <v>0.60602432231522096</v>
      </c>
      <c r="TL200" s="34">
        <v>0.61573830406849406</v>
      </c>
      <c r="TM200" s="34">
        <v>0.62532437990404199</v>
      </c>
      <c r="TN200" s="34">
        <v>0.63428614537506101</v>
      </c>
      <c r="TO200" s="34">
        <v>0.64205109387866199</v>
      </c>
      <c r="TP200" s="34">
        <v>0.64826892466559793</v>
      </c>
      <c r="TQ200" s="34">
        <v>0.65326072689762693</v>
      </c>
      <c r="TR200" s="34">
        <v>0.65729679145237996</v>
      </c>
      <c r="TS200" s="34">
        <v>0.65994667503806692</v>
      </c>
      <c r="TT200" s="34">
        <v>0.66186428391094099</v>
      </c>
      <c r="TU200" s="34">
        <v>0.66370685721711498</v>
      </c>
      <c r="TV200" s="34">
        <v>0.66483851219541701</v>
      </c>
      <c r="TW200" s="34">
        <v>0.66466156865496695</v>
      </c>
      <c r="TX200" s="34">
        <v>0.663437293683795</v>
      </c>
      <c r="TY200" s="34">
        <v>0.66257397214897695</v>
      </c>
      <c r="TZ200" s="34">
        <v>0.66292437515417901</v>
      </c>
      <c r="UA200" s="34">
        <v>0.66063901164847594</v>
      </c>
      <c r="UB200" s="34">
        <v>0.65676569812655605</v>
      </c>
      <c r="UC200" s="34">
        <v>0.65464345910119603</v>
      </c>
      <c r="UD200" s="34">
        <v>0.65304692241670692</v>
      </c>
      <c r="UE200" s="34">
        <v>0.65259792976340703</v>
      </c>
      <c r="UF200" s="34">
        <v>0.65354906965563098</v>
      </c>
      <c r="UG200" s="34">
        <v>0.65556213580432998</v>
      </c>
      <c r="UH200" s="34">
        <v>0.65848946232596506</v>
      </c>
      <c r="UI200" s="34">
        <v>0.66129531880915393</v>
      </c>
      <c r="UJ200" s="34">
        <v>0.66337059599795301</v>
      </c>
      <c r="UK200" s="34">
        <v>0.66534828479401398</v>
      </c>
      <c r="UL200" s="34">
        <v>0.66731702487783706</v>
      </c>
      <c r="UM200" s="34">
        <v>0.66916729505334105</v>
      </c>
      <c r="UN200" s="34">
        <v>0.67083900653499196</v>
      </c>
      <c r="UO200" s="34">
        <v>0.67212904078514502</v>
      </c>
      <c r="UP200" s="34">
        <v>0.672699368150803</v>
      </c>
      <c r="UQ200" s="34">
        <v>0.67298216274001699</v>
      </c>
      <c r="UR200" s="34">
        <v>0.67365233716333406</v>
      </c>
      <c r="US200" s="34">
        <v>0.674798257719462</v>
      </c>
      <c r="UT200" s="34">
        <v>0.675984393024748</v>
      </c>
      <c r="UU200" s="34">
        <v>0.67698605815106905</v>
      </c>
      <c r="UV200" s="34">
        <v>0.67804918953744708</v>
      </c>
      <c r="UW200" s="34">
        <v>0.67933199439819103</v>
      </c>
      <c r="UX200" s="34">
        <v>0.680871255096411</v>
      </c>
      <c r="UY200" s="34">
        <v>0.68248034105432898</v>
      </c>
      <c r="UZ200" s="34">
        <v>0.68389431218437291</v>
      </c>
      <c r="VA200" s="34">
        <v>0.684897959287745</v>
      </c>
      <c r="VB200" s="34">
        <v>0.68526591015161498</v>
      </c>
      <c r="VC200" s="34">
        <v>0.68489557415149094</v>
      </c>
      <c r="VD200" s="34">
        <v>0.68386273314568702</v>
      </c>
      <c r="VE200" s="34">
        <v>0.6823959425896351</v>
      </c>
      <c r="VF200" s="34">
        <v>0.68066354481066693</v>
      </c>
      <c r="VG200" s="34">
        <v>0.678753262998812</v>
      </c>
      <c r="VH200" s="34">
        <v>0.67669502022166195</v>
      </c>
      <c r="VI200" s="34">
        <v>0.67446935392262208</v>
      </c>
      <c r="VJ200" s="34">
        <v>0.67201190833208002</v>
      </c>
      <c r="VK200" s="34">
        <v>0.66932947941037002</v>
      </c>
      <c r="VL200" s="34">
        <v>0.66665292181382896</v>
      </c>
      <c r="VM200" s="34">
        <v>0.66419888181849795</v>
      </c>
      <c r="VN200" s="34">
        <v>0.66216379310857709</v>
      </c>
      <c r="VO200" s="34">
        <v>0.66049048334211502</v>
      </c>
      <c r="VP200" s="34">
        <v>0.65910350208568602</v>
      </c>
      <c r="VQ200" s="34">
        <v>0.65806268663969003</v>
      </c>
      <c r="VR200" s="34">
        <v>0.6573191429420091</v>
      </c>
      <c r="VS200" s="34">
        <v>0.65683058360816304</v>
      </c>
      <c r="VT200" s="34">
        <v>0.65663357970182001</v>
      </c>
      <c r="VU200" s="34">
        <v>0.65689853010638899</v>
      </c>
      <c r="VV200" s="34">
        <v>0.65753157162660902</v>
      </c>
      <c r="VW200" s="34">
        <v>0.65828955856379101</v>
      </c>
      <c r="VX200" s="34">
        <v>0.65920023496731706</v>
      </c>
      <c r="VY200" s="34">
        <v>0.66021470567135698</v>
      </c>
      <c r="VZ200" s="34">
        <v>0.66119131311068002</v>
      </c>
      <c r="WA200" s="34">
        <v>0.66200176579122993</v>
      </c>
      <c r="WB200" s="34">
        <v>0.66244840549399397</v>
      </c>
      <c r="WC200" s="34">
        <v>0.66243966812150801</v>
      </c>
      <c r="WD200" s="34">
        <v>0.66200394520297801</v>
      </c>
      <c r="WE200" s="34">
        <v>0.661267620548324</v>
      </c>
      <c r="WF200" s="34">
        <v>0.66004383585757198</v>
      </c>
      <c r="WG200" s="34">
        <v>0.65863721615416293</v>
      </c>
      <c r="WH200" s="34">
        <v>0.65743487080219598</v>
      </c>
      <c r="WI200" s="34">
        <v>0.65615236561276402</v>
      </c>
      <c r="WJ200" s="34">
        <v>0.65472620394736392</v>
      </c>
      <c r="WK200" s="34">
        <v>0.65323046877919888</v>
      </c>
      <c r="WL200" s="34">
        <v>0.651689435510312</v>
      </c>
      <c r="WM200" s="34">
        <v>0.65020058830760208</v>
      </c>
      <c r="WN200" s="34">
        <v>0.64895723744045897</v>
      </c>
      <c r="WO200" s="34">
        <v>0.64778018505373691</v>
      </c>
      <c r="WP200" s="34">
        <v>0.64631338711767095</v>
      </c>
      <c r="WQ200" s="34">
        <v>0.64453348178897008</v>
      </c>
      <c r="WR200" s="34">
        <v>0.64283694589648699</v>
      </c>
      <c r="WS200" s="34">
        <v>0.64145769734449498</v>
      </c>
      <c r="WT200" s="34">
        <v>0.640283168179967</v>
      </c>
      <c r="WU200" s="34">
        <v>0.639216079290856</v>
      </c>
      <c r="WV200" s="34">
        <v>0.63820070904335202</v>
      </c>
      <c r="WW200" s="34">
        <v>0.63724908244605905</v>
      </c>
      <c r="WX200" s="34">
        <v>0.63637988717360006</v>
      </c>
      <c r="WY200" s="34">
        <v>0.63559818949784497</v>
      </c>
      <c r="WZ200" s="34">
        <v>0.63488227804991404</v>
      </c>
      <c r="XA200" s="34">
        <v>0.63415827382353296</v>
      </c>
      <c r="XB200" s="34">
        <v>0.63339964337966603</v>
      </c>
      <c r="XC200" s="34">
        <v>0.63262622345676001</v>
      </c>
      <c r="XD200" s="34">
        <v>0.63180828392427002</v>
      </c>
      <c r="XE200" s="34">
        <v>0.63096054273624302</v>
      </c>
      <c r="XF200" s="34">
        <v>0.63008127665054192</v>
      </c>
      <c r="XG200" s="34">
        <v>0.62914376024025698</v>
      </c>
      <c r="XH200" t="s">
        <v>843</v>
      </c>
      <c r="XI200" t="s">
        <v>1300</v>
      </c>
      <c r="XJ200" s="34">
        <v>0.58646781434206896</v>
      </c>
      <c r="XK200" s="34">
        <v>0.59535798798188799</v>
      </c>
      <c r="XL200" s="34">
        <v>0.60414651741710801</v>
      </c>
      <c r="XM200" s="34">
        <v>0.61237143064995903</v>
      </c>
      <c r="XN200" s="34">
        <v>0.61944101696366705</v>
      </c>
      <c r="XO200" s="34">
        <v>0.62497216917814302</v>
      </c>
      <c r="XP200" s="34">
        <v>0.62925007146644807</v>
      </c>
      <c r="XQ200" s="34">
        <v>0.63251810598925895</v>
      </c>
      <c r="XR200" s="34">
        <v>0.63432810097067194</v>
      </c>
      <c r="XS200" s="34">
        <v>0.63551028801027198</v>
      </c>
      <c r="XT200" s="34">
        <v>0.63680748265689702</v>
      </c>
      <c r="XU200" s="34">
        <v>0.63751557860303898</v>
      </c>
      <c r="XV200" s="34">
        <v>0.63706611114532596</v>
      </c>
      <c r="XW200" s="34">
        <v>0.63578492670697995</v>
      </c>
      <c r="XX200" s="34">
        <v>0.63506781738443296</v>
      </c>
      <c r="XY200" s="34">
        <v>0.63577328495712604</v>
      </c>
      <c r="XZ200" s="34">
        <v>0.63382260730773299</v>
      </c>
      <c r="YA200" s="34">
        <v>0.63022724647149397</v>
      </c>
      <c r="YB200" s="34">
        <v>0.62839004817522803</v>
      </c>
      <c r="YC200" s="34">
        <v>0.62682719067096793</v>
      </c>
      <c r="YD200" s="34">
        <v>0.62607802484158404</v>
      </c>
      <c r="YE200" s="34">
        <v>0.62637928969021306</v>
      </c>
      <c r="YF200" s="34">
        <v>0.62744096807678296</v>
      </c>
      <c r="YG200" s="34">
        <v>0.62912305754705899</v>
      </c>
      <c r="YH200" s="34">
        <v>0.63033605696052808</v>
      </c>
      <c r="YI200" s="34">
        <v>0.63061123053022106</v>
      </c>
      <c r="YJ200" s="34">
        <v>0.63078249281556897</v>
      </c>
      <c r="YK200" s="34">
        <v>0.63102501345561202</v>
      </c>
      <c r="YL200" s="34">
        <v>0.63134760152886005</v>
      </c>
      <c r="YM200" s="34">
        <v>0.63185879080968499</v>
      </c>
      <c r="YN200" s="34">
        <v>0.63252140705932403</v>
      </c>
      <c r="YO200" s="34">
        <v>0.63310747883056306</v>
      </c>
      <c r="YP200" s="34">
        <v>0.63410661402677693</v>
      </c>
      <c r="YQ200" s="34">
        <v>0.636136044722038</v>
      </c>
      <c r="YR200" s="34">
        <v>0.63906713334214604</v>
      </c>
      <c r="YS200" s="34">
        <v>0.64211230086044691</v>
      </c>
      <c r="YT200" s="34">
        <v>0.64463415518714295</v>
      </c>
      <c r="YU200" s="34">
        <v>0.646455997760914</v>
      </c>
      <c r="YV200" s="34">
        <v>0.647410282780573</v>
      </c>
      <c r="YW200" s="34">
        <v>0.64744035399948996</v>
      </c>
      <c r="YX200" s="34">
        <v>0.64656321159999908</v>
      </c>
      <c r="YY200" s="34">
        <v>0.645003994867408</v>
      </c>
      <c r="YZ200" s="34">
        <v>0.64297166157980701</v>
      </c>
      <c r="ZA200" s="34">
        <v>0.64056739868025503</v>
      </c>
      <c r="ZB200" s="34">
        <v>0.63787414652857799</v>
      </c>
      <c r="ZC200" s="34">
        <v>0.63488576205806302</v>
      </c>
      <c r="ZD200" s="34">
        <v>0.63150661847186396</v>
      </c>
      <c r="ZE200" s="34">
        <v>0.62780169243478001</v>
      </c>
      <c r="ZF200" s="34">
        <v>0.62409691912605603</v>
      </c>
      <c r="ZG200" s="34">
        <v>0.62063248520047798</v>
      </c>
      <c r="ZH200" s="34">
        <v>0.61762673131786494</v>
      </c>
      <c r="ZI200" s="34">
        <v>0.61505128243128193</v>
      </c>
      <c r="ZJ200" s="34">
        <v>0.61285914084064108</v>
      </c>
      <c r="ZK200" s="34">
        <v>0.61108592080804502</v>
      </c>
      <c r="ZL200" s="34">
        <v>0.609657678101724</v>
      </c>
      <c r="ZM200" s="34">
        <v>0.60857132136991499</v>
      </c>
      <c r="ZN200" s="34">
        <v>0.60791328182832505</v>
      </c>
      <c r="ZO200" s="34">
        <v>0.60786337636936993</v>
      </c>
      <c r="ZP200" s="34">
        <v>0.60830447854047198</v>
      </c>
      <c r="ZQ200" s="34">
        <v>0.60895979708979997</v>
      </c>
      <c r="ZR200" s="34">
        <v>0.60985841491923198</v>
      </c>
      <c r="ZS200" s="34">
        <v>0.61093171872422802</v>
      </c>
      <c r="ZT200" s="34">
        <v>0.61202970414478197</v>
      </c>
      <c r="ZU200" s="34">
        <v>0.61299078970787702</v>
      </c>
      <c r="ZV200" s="34">
        <v>0.61355437291065007</v>
      </c>
      <c r="ZW200" s="34">
        <v>0.61365346917340902</v>
      </c>
      <c r="ZX200" s="34">
        <v>0.61331226811692796</v>
      </c>
      <c r="ZY200" s="34">
        <v>0.61259716093111694</v>
      </c>
      <c r="ZZ200" s="34">
        <v>0.61128533482502101</v>
      </c>
      <c r="AAA200" s="34">
        <v>0.60977502531515104</v>
      </c>
      <c r="AAB200" s="34">
        <v>0.60846635229774693</v>
      </c>
      <c r="AAC200" s="34">
        <v>0.60701965243536693</v>
      </c>
      <c r="AAD200" s="34">
        <v>0.60538614302929905</v>
      </c>
      <c r="AAE200" s="34">
        <v>0.60367085642173302</v>
      </c>
      <c r="AAF200" s="34">
        <v>0.60188014324616101</v>
      </c>
      <c r="AAG200" s="34">
        <v>0.60012179569643198</v>
      </c>
      <c r="AAH200" s="34">
        <v>0.59865001390964401</v>
      </c>
      <c r="AAI200" s="34">
        <v>0.59722101737406597</v>
      </c>
      <c r="AAJ200" s="34">
        <v>0.59545895388723802</v>
      </c>
      <c r="AAK200" s="34">
        <v>0.59340528005660398</v>
      </c>
      <c r="AAL200" s="34">
        <v>0.59143643115765399</v>
      </c>
      <c r="AAM200" s="34">
        <v>0.58975749476109895</v>
      </c>
      <c r="AAN200" s="34">
        <v>0.58833540259017603</v>
      </c>
      <c r="AAO200" s="34">
        <v>0.58710282725202501</v>
      </c>
      <c r="AAP200" s="34">
        <v>0.585928923970785</v>
      </c>
      <c r="AAQ200" s="34">
        <v>0.58485461616868095</v>
      </c>
      <c r="AAR200" s="34">
        <v>0.583910873425734</v>
      </c>
      <c r="AAS200" s="34">
        <v>0.58303987837057303</v>
      </c>
      <c r="AAT200" s="34">
        <v>0.58219647708415501</v>
      </c>
      <c r="AAU200" s="34">
        <v>0.58136454417016303</v>
      </c>
      <c r="AAV200" s="34">
        <v>0.58052426215765796</v>
      </c>
      <c r="AAW200" s="34">
        <v>0.57968326959253602</v>
      </c>
      <c r="AAX200" s="34">
        <v>0.57884548424649795</v>
      </c>
      <c r="AAY200" s="34">
        <v>0.57798207663690304</v>
      </c>
      <c r="AAZ200" s="34">
        <v>0.57705174175303198</v>
      </c>
      <c r="ABA200" s="34">
        <v>0.57604023882414002</v>
      </c>
      <c r="ABB200" s="34">
        <v>0.57495636031567898</v>
      </c>
      <c r="ABC200" s="34">
        <v>0.57380665046494395</v>
      </c>
      <c r="ABD200" s="34">
        <v>0.57263849324449501</v>
      </c>
      <c r="ABE200" s="34">
        <v>0.57144227716794804</v>
      </c>
      <c r="ABF200" s="34">
        <v>0.57019292602194394</v>
      </c>
      <c r="ABG200" t="s">
        <v>843</v>
      </c>
      <c r="ABH200" t="s">
        <v>843</v>
      </c>
      <c r="ABI200" t="s">
        <v>1300</v>
      </c>
      <c r="ABJ200" s="34">
        <v>0.49460767696284696</v>
      </c>
      <c r="ABK200" s="34">
        <v>0.501651619148064</v>
      </c>
      <c r="ABL200" s="34">
        <v>0.50844213101956692</v>
      </c>
      <c r="ABM200" s="34">
        <v>0.51488788932183094</v>
      </c>
      <c r="ABN200" s="34">
        <v>0.52094861629146205</v>
      </c>
      <c r="ABO200" s="34">
        <v>0.52687748710795501</v>
      </c>
      <c r="ABP200" s="34">
        <v>0.53307826661070601</v>
      </c>
      <c r="ABQ200" s="34">
        <v>0.53964282150078702</v>
      </c>
      <c r="ABR200" s="34">
        <v>0.545726181555237</v>
      </c>
      <c r="ABS200" s="34">
        <v>0.55125945024209999</v>
      </c>
      <c r="ABT200" s="34">
        <v>0.55636439460471099</v>
      </c>
      <c r="ABU200" s="34">
        <v>0.56081361583372502</v>
      </c>
      <c r="ABV200" s="34">
        <v>0.56457344753177596</v>
      </c>
      <c r="ABW200" s="34">
        <v>0.56753073712371604</v>
      </c>
      <c r="ABX200" s="34">
        <v>0.57070800745286598</v>
      </c>
      <c r="ABY200" s="34">
        <v>0.57502907662225999</v>
      </c>
      <c r="ABZ200" s="34">
        <v>0.57681992378417701</v>
      </c>
      <c r="ACA200" s="34">
        <v>0.57625776864810807</v>
      </c>
      <c r="ACB200" s="34">
        <v>0.57603693326614303</v>
      </c>
      <c r="ACC200" s="34">
        <v>0.57536584528170698</v>
      </c>
      <c r="ACD200" s="34">
        <v>0.57465402090184903</v>
      </c>
      <c r="ACE200" s="34">
        <v>0.57422345725044499</v>
      </c>
      <c r="ACF200" s="34">
        <v>0.57415428491444298</v>
      </c>
      <c r="ACG200" s="34">
        <v>0.57427799880043695</v>
      </c>
      <c r="ACH200" s="34">
        <v>0.57472739241635995</v>
      </c>
      <c r="ACI200" s="34">
        <v>0.57565553600281494</v>
      </c>
      <c r="ACJ200" s="34">
        <v>0.57698612127492699</v>
      </c>
      <c r="ACK200" s="34">
        <v>0.57851018585976699</v>
      </c>
      <c r="ACL200" s="34">
        <v>0.58061817126425697</v>
      </c>
      <c r="ACM200" s="34">
        <v>0.58272624848869803</v>
      </c>
      <c r="ACN200" s="34">
        <v>0.58413185498297704</v>
      </c>
      <c r="ACO200" s="34">
        <v>0.58537126999122302</v>
      </c>
      <c r="ACP200" s="34">
        <v>0.58661135738997705</v>
      </c>
      <c r="ACQ200" s="34">
        <v>0.58784266477064895</v>
      </c>
      <c r="ACR200" s="34">
        <v>0.589184212116589</v>
      </c>
      <c r="ACS200" s="34">
        <v>0.59059877210777401</v>
      </c>
      <c r="ACT200" s="34">
        <v>0.59184395802794598</v>
      </c>
      <c r="ACU200" s="34">
        <v>0.59340687501628198</v>
      </c>
      <c r="ACV200" s="34">
        <v>0.59589756252117498</v>
      </c>
      <c r="ACW200" s="34">
        <v>0.59918912249266798</v>
      </c>
      <c r="ACX200" s="34">
        <v>0.60254978857384001</v>
      </c>
      <c r="ACY200" s="34">
        <v>0.60540512512202094</v>
      </c>
      <c r="ACZ200" s="34">
        <v>0.60762552726458208</v>
      </c>
      <c r="ADA200" s="34">
        <v>0.60906598058064698</v>
      </c>
      <c r="ADB200" s="34">
        <v>0.60968830900831006</v>
      </c>
      <c r="ADC200" s="34">
        <v>0.60952514739675501</v>
      </c>
      <c r="ADD200" s="34">
        <v>0.60878992593592796</v>
      </c>
      <c r="ADE200" s="34">
        <v>0.60765594540449397</v>
      </c>
      <c r="ADF200" s="34">
        <v>0.60620247539794603</v>
      </c>
      <c r="ADG200" s="34">
        <v>0.60450394603739899</v>
      </c>
      <c r="ADH200" s="34">
        <v>0.60255985764021291</v>
      </c>
      <c r="ADI200" s="34">
        <v>0.60029120728664298</v>
      </c>
      <c r="ADJ200" s="34">
        <v>0.59775552340263904</v>
      </c>
      <c r="ADK200" s="34">
        <v>0.59522794761216302</v>
      </c>
      <c r="ADL200" s="34">
        <v>0.59291332774305805</v>
      </c>
      <c r="ADM200" s="34">
        <v>0.59101165996752902</v>
      </c>
      <c r="ADN200" s="34">
        <v>0.58947937044140097</v>
      </c>
      <c r="ADO200" s="34">
        <v>0.58825751973446994</v>
      </c>
      <c r="ADP200" s="34">
        <v>0.58738859240409602</v>
      </c>
      <c r="ADQ200" s="34">
        <v>0.58682314096616994</v>
      </c>
      <c r="ADR200" s="34">
        <v>0.58654704893652498</v>
      </c>
      <c r="ADS200" s="34">
        <v>0.58662793716528594</v>
      </c>
      <c r="ADT200" s="34">
        <v>0.58721808252216001</v>
      </c>
      <c r="ADU200" s="34">
        <v>0.58820983453401599</v>
      </c>
      <c r="ADV200" s="34">
        <v>0.58935779067585403</v>
      </c>
      <c r="ADW200" s="34">
        <v>0.59068942399264102</v>
      </c>
      <c r="ADX200" s="34">
        <v>0.59215817736763199</v>
      </c>
      <c r="ADY200" s="34">
        <v>0.59361907584423501</v>
      </c>
      <c r="ADZ200" s="34">
        <v>0.59492496087417701</v>
      </c>
      <c r="AEA200" s="34">
        <v>0.59586581663174998</v>
      </c>
      <c r="AEB200" s="34">
        <v>0.596362412298305</v>
      </c>
      <c r="AEC200" s="34">
        <v>0.59641133139288893</v>
      </c>
      <c r="AED200" s="34">
        <v>0.59611101105198105</v>
      </c>
      <c r="AEE200" s="34">
        <v>0.595294785009858</v>
      </c>
      <c r="AEF200" s="34">
        <v>0.59429286451929397</v>
      </c>
      <c r="AEG200" s="34">
        <v>0.593470708099751</v>
      </c>
      <c r="AEH200" s="34">
        <v>0.59253456382075698</v>
      </c>
      <c r="AEI200" s="34">
        <v>0.59142097904928004</v>
      </c>
      <c r="AEJ200" s="34">
        <v>0.59020037488452504</v>
      </c>
      <c r="AEK200" s="34">
        <v>0.58889802164585603</v>
      </c>
      <c r="AEL200" s="34">
        <v>0.58761867279806801</v>
      </c>
      <c r="AEM200" s="34">
        <v>0.58658293893761293</v>
      </c>
      <c r="AEN200" s="34">
        <v>0.58558845193234899</v>
      </c>
      <c r="AEO200" s="34">
        <v>0.58427652041858702</v>
      </c>
      <c r="AEP200" s="34">
        <v>0.58266385906707097</v>
      </c>
      <c r="AEQ200" s="34">
        <v>0.58111365146161897</v>
      </c>
      <c r="AER200" s="34">
        <v>0.57982139852352899</v>
      </c>
      <c r="AES200" s="34">
        <v>0.578742266696191</v>
      </c>
      <c r="AET200" s="34">
        <v>0.57783622534725199</v>
      </c>
      <c r="AEU200" s="34">
        <v>0.57699145363461402</v>
      </c>
      <c r="AEV200" s="34">
        <v>0.57622913019856004</v>
      </c>
      <c r="AEW200" s="34">
        <v>0.57559424959894401</v>
      </c>
      <c r="AEX200" s="34">
        <v>0.57505706800669998</v>
      </c>
      <c r="AEY200" s="34">
        <v>0.57455373297274792</v>
      </c>
      <c r="AEZ200" s="34">
        <v>0.57405021669080591</v>
      </c>
      <c r="AFA200" s="34">
        <v>0.57353707369102203</v>
      </c>
      <c r="AFB200" s="34">
        <v>0.57301378737801301</v>
      </c>
      <c r="AFC200" s="34">
        <v>0.57248148917744501</v>
      </c>
      <c r="AFD200" s="34">
        <v>0.57192573531725799</v>
      </c>
      <c r="AFE200" s="34">
        <v>0.57130026455605498</v>
      </c>
      <c r="AFF200" s="34">
        <v>0.57060046581935697</v>
      </c>
      <c r="AFG200" t="s">
        <v>843</v>
      </c>
      <c r="AFH200" t="s">
        <v>843</v>
      </c>
      <c r="AFI200" s="34">
        <v>0.63173999999999997</v>
      </c>
      <c r="AFJ200" s="34">
        <v>0.62985999999999998</v>
      </c>
      <c r="AFK200" s="34">
        <v>0.62844</v>
      </c>
      <c r="AFL200" s="34">
        <v>0.62758999999999998</v>
      </c>
      <c r="AFM200" s="34">
        <v>0.62707000000000002</v>
      </c>
      <c r="AFN200" s="34">
        <v>0.62683999999999995</v>
      </c>
      <c r="AFO200" s="34">
        <v>0.61094999999999999</v>
      </c>
      <c r="AFP200" s="34">
        <v>0.57350999999999996</v>
      </c>
      <c r="AFQ200" s="34">
        <v>0.59328000000000003</v>
      </c>
      <c r="AFR200" s="34">
        <v>0.59276000000000006</v>
      </c>
      <c r="AFS200" s="34">
        <v>0.59597999999999995</v>
      </c>
      <c r="AFT200" s="34">
        <v>0.59540000000000004</v>
      </c>
      <c r="AFU200" s="34">
        <v>0.61267000000000005</v>
      </c>
      <c r="AFV200" s="34">
        <v>0.61764000000000008</v>
      </c>
      <c r="AFW200" s="34">
        <v>0.62697999999999998</v>
      </c>
      <c r="AFX200" s="34">
        <v>0.62202000000000002</v>
      </c>
      <c r="AFY200" s="34">
        <v>0.62476999999999994</v>
      </c>
      <c r="AFZ200" s="34">
        <v>0.58348999999999995</v>
      </c>
      <c r="AGA200" s="34">
        <v>0.59536999999999995</v>
      </c>
      <c r="AGB200" t="s">
        <v>843</v>
      </c>
      <c r="AGC200" t="s">
        <v>843</v>
      </c>
      <c r="AGD200" t="s">
        <v>843</v>
      </c>
      <c r="AGE200" t="s">
        <v>843</v>
      </c>
      <c r="AGF200" s="34">
        <v>2.015574648976326E-2</v>
      </c>
      <c r="AGG200" t="s">
        <v>843</v>
      </c>
      <c r="AGH200" t="s">
        <v>843</v>
      </c>
      <c r="AGI200" t="s">
        <v>843</v>
      </c>
      <c r="AGJ200" t="s">
        <v>843</v>
      </c>
      <c r="AGK200" t="s">
        <v>843</v>
      </c>
      <c r="AGL200" t="s">
        <v>843</v>
      </c>
      <c r="AGM200" t="s">
        <v>843</v>
      </c>
      <c r="AGN200" t="s">
        <v>843</v>
      </c>
      <c r="AGO200" s="34">
        <v>0.63</v>
      </c>
      <c r="AGP200" s="34">
        <v>2014</v>
      </c>
      <c r="AGQ200" t="s">
        <v>832</v>
      </c>
      <c r="AGR200" t="s">
        <v>843</v>
      </c>
      <c r="AGS200" s="34">
        <v>0.20499999999999999</v>
      </c>
      <c r="AGT200" s="34">
        <v>2014</v>
      </c>
      <c r="AGU200" t="s">
        <v>832</v>
      </c>
      <c r="AGV200" t="s">
        <v>843</v>
      </c>
      <c r="AGW200" s="34">
        <v>0.4</v>
      </c>
      <c r="AGX200" s="34">
        <v>2014</v>
      </c>
      <c r="AGY200" t="s">
        <v>832</v>
      </c>
      <c r="AGZ200" t="s">
        <v>843</v>
      </c>
      <c r="AHA200" s="34">
        <v>0.61599999999999999</v>
      </c>
      <c r="AHB200" s="34">
        <v>2014</v>
      </c>
      <c r="AHC200" t="s">
        <v>832</v>
      </c>
      <c r="AHD200" t="s">
        <v>843</v>
      </c>
      <c r="AHE200" s="34">
        <v>0.55500000000000005</v>
      </c>
      <c r="AHF200" s="34">
        <v>2014</v>
      </c>
      <c r="AHG200" t="s">
        <v>832</v>
      </c>
      <c r="AHH200" t="s">
        <v>843</v>
      </c>
      <c r="AHI200" t="s">
        <v>830</v>
      </c>
      <c r="AHJ200" s="34">
        <v>0.1660151481628418</v>
      </c>
      <c r="AHK200" s="34">
        <v>0.17620334029197693</v>
      </c>
      <c r="AHL200" s="34">
        <v>0.17512549459934235</v>
      </c>
      <c r="AHM200" s="34">
        <v>0.17004504799842834</v>
      </c>
      <c r="AHN200" s="34">
        <v>0.1603165864944458</v>
      </c>
      <c r="AHO200" t="s">
        <v>843</v>
      </c>
      <c r="AHP200" s="34"/>
      <c r="AHQ200" s="34"/>
      <c r="AHR200" s="34"/>
      <c r="AHS200" s="34"/>
      <c r="AHT200" s="34"/>
      <c r="AHU200" t="s">
        <v>843</v>
      </c>
      <c r="AHV200" s="34">
        <v>0.16968518495559692</v>
      </c>
      <c r="AHW200" s="34">
        <v>0.17784570157527924</v>
      </c>
      <c r="AHX200" s="34">
        <v>0.17339740693569183</v>
      </c>
      <c r="AHY200" s="34">
        <v>0.16642312705516815</v>
      </c>
      <c r="AHZ200" s="34">
        <v>0.1541772186756134</v>
      </c>
      <c r="AIA200" t="s">
        <v>832</v>
      </c>
      <c r="AIB200" t="s">
        <v>843</v>
      </c>
      <c r="AIC200" s="34">
        <v>0.1865551620721817</v>
      </c>
      <c r="AID200" s="34">
        <v>0.19653292000293732</v>
      </c>
      <c r="AIE200" s="34">
        <v>0.19295823574066162</v>
      </c>
      <c r="AIF200" s="34">
        <v>0.18916614353656769</v>
      </c>
      <c r="AIG200" s="34">
        <v>0.17899660766124725</v>
      </c>
      <c r="AIH200" t="s">
        <v>924</v>
      </c>
      <c r="AII200" t="s">
        <v>843</v>
      </c>
      <c r="AIJ200" s="34">
        <v>0.17446251213550568</v>
      </c>
      <c r="AIK200" s="34">
        <v>0.18109199404716492</v>
      </c>
      <c r="AIL200" s="34">
        <v>0.17693600058555603</v>
      </c>
      <c r="AIM200" s="34">
        <v>0.16849000751972198</v>
      </c>
      <c r="AIN200" s="34">
        <v>0.15852999687194824</v>
      </c>
      <c r="AIO200" t="s">
        <v>1607</v>
      </c>
      <c r="AIP200" s="34">
        <v>0.16927666962146759</v>
      </c>
      <c r="AIQ200" t="s">
        <v>843</v>
      </c>
      <c r="AIR200" s="34">
        <v>0.16146000000000002</v>
      </c>
      <c r="AIS200" s="34">
        <v>0.16570000000000001</v>
      </c>
      <c r="AIT200" s="34">
        <v>0.16803999999999999</v>
      </c>
      <c r="AIU200" s="34">
        <v>0.17072999999999999</v>
      </c>
      <c r="AIV200" s="34">
        <v>0.17346</v>
      </c>
      <c r="AIW200" s="34">
        <v>0.17626999999999998</v>
      </c>
      <c r="AIX200" t="s">
        <v>843</v>
      </c>
      <c r="AIY200" s="34">
        <v>1.0399999999999999E-3</v>
      </c>
      <c r="AIZ200" s="34">
        <v>1.8239999999999999E-2</v>
      </c>
      <c r="AJA200" s="34">
        <v>1.6E-2</v>
      </c>
      <c r="AJB200" s="34">
        <v>1.3999999999999999E-2</v>
      </c>
      <c r="AJC200" s="34">
        <v>1.3999999999999999E-2</v>
      </c>
      <c r="AJD200" s="34">
        <v>1.3999999999999999E-2</v>
      </c>
      <c r="AJE200" t="s">
        <v>843</v>
      </c>
      <c r="AJF200" s="34">
        <v>2.6118706911802292E-2</v>
      </c>
      <c r="AJG200" s="34">
        <v>2.2976772859692574E-2</v>
      </c>
      <c r="AJH200" s="34">
        <v>1.7057323828339577E-2</v>
      </c>
      <c r="AJI200" s="34">
        <v>9.4330012798309326E-3</v>
      </c>
      <c r="AJJ200" s="34">
        <v>1.1298983590677381E-3</v>
      </c>
      <c r="AJK200" t="s">
        <v>830</v>
      </c>
      <c r="AJL200" t="s">
        <v>843</v>
      </c>
      <c r="AJM200" t="s">
        <v>843</v>
      </c>
      <c r="AJN200" s="34">
        <v>2.1157538518309593E-2</v>
      </c>
      <c r="AJO200" s="34">
        <v>1.2758717872202396E-2</v>
      </c>
      <c r="AJP200" s="34">
        <v>9.0651139616966248E-3</v>
      </c>
      <c r="AJQ200" s="34">
        <v>4.1585126891732216E-3</v>
      </c>
      <c r="AJR200" s="34">
        <v>2.021724171936512E-2</v>
      </c>
      <c r="AJS200" t="s">
        <v>832</v>
      </c>
      <c r="AJT200" t="s">
        <v>843</v>
      </c>
      <c r="AJU200" t="s">
        <v>843</v>
      </c>
      <c r="AJV200" t="s">
        <v>843</v>
      </c>
      <c r="AJW200" s="34">
        <v>1.2210307642817497E-2</v>
      </c>
      <c r="AJX200" s="34">
        <v>8.7308147922158241E-3</v>
      </c>
      <c r="AJY200" s="34">
        <v>2.2068936377763748E-3</v>
      </c>
      <c r="AJZ200" s="34">
        <v>-4.7626174055039883E-3</v>
      </c>
      <c r="AKA200" s="34">
        <v>-1.2256239540874958E-2</v>
      </c>
      <c r="AKB200" t="s">
        <v>830</v>
      </c>
      <c r="AKC200" t="s">
        <v>843</v>
      </c>
      <c r="AKD200" t="s">
        <v>843</v>
      </c>
      <c r="AKE200" t="s">
        <v>843</v>
      </c>
      <c r="AKF200" s="34">
        <v>9.7350301221013069E-3</v>
      </c>
      <c r="AKG200" s="34">
        <v>7.1674928767606616E-4</v>
      </c>
      <c r="AKH200" s="34">
        <v>-2.8898620512336493E-3</v>
      </c>
      <c r="AKI200" s="34">
        <v>-7.0090098306536674E-3</v>
      </c>
      <c r="AKJ200" s="34">
        <v>1.180665846914053E-2</v>
      </c>
      <c r="AKK200" t="s">
        <v>832</v>
      </c>
      <c r="AKL200" t="s">
        <v>843</v>
      </c>
      <c r="AKM200" s="34">
        <v>6780</v>
      </c>
      <c r="AKN200" t="s">
        <v>832</v>
      </c>
      <c r="AKO200" t="s">
        <v>843</v>
      </c>
      <c r="AKP200" s="34">
        <v>6115.32763671875</v>
      </c>
      <c r="AKQ200" t="s">
        <v>830</v>
      </c>
      <c r="AKR200" t="s">
        <v>843</v>
      </c>
      <c r="AKS200" s="34">
        <v>6018.5280668551304</v>
      </c>
      <c r="AKT200" t="s">
        <v>832</v>
      </c>
      <c r="AKU200" t="s">
        <v>843</v>
      </c>
      <c r="AKV200" s="34">
        <v>6776.4800774293199</v>
      </c>
      <c r="AKW200" t="s">
        <v>832</v>
      </c>
      <c r="AKX200" t="s">
        <v>843</v>
      </c>
      <c r="AKY200" s="34">
        <v>0.13875025510787964</v>
      </c>
      <c r="AKZ200" s="34">
        <v>0.14136135578155518</v>
      </c>
      <c r="ALA200" s="34">
        <v>0.1419680118560791</v>
      </c>
      <c r="ALB200" s="34">
        <v>0.13974902033805847</v>
      </c>
      <c r="ALC200" s="34">
        <v>0.13298828899860382</v>
      </c>
      <c r="ALD200" t="s">
        <v>830</v>
      </c>
      <c r="ALE200" t="s">
        <v>843</v>
      </c>
      <c r="ALF200" t="s">
        <v>843</v>
      </c>
      <c r="ALG200" t="s">
        <v>843</v>
      </c>
      <c r="ALH200" s="34">
        <v>0.14235667884349823</v>
      </c>
      <c r="ALI200" s="34">
        <v>0.14299459755420685</v>
      </c>
      <c r="ALJ200" s="34">
        <v>0.1403283029794693</v>
      </c>
      <c r="ALK200" s="34">
        <v>0.1365913599729538</v>
      </c>
      <c r="ALL200" s="34">
        <v>0.12834414839744568</v>
      </c>
      <c r="ALM200" t="s">
        <v>832</v>
      </c>
    </row>
    <row r="201" spans="1:1001">
      <c r="A201" t="s">
        <v>421</v>
      </c>
      <c r="B201" t="s">
        <v>204</v>
      </c>
      <c r="C201" t="s">
        <v>382</v>
      </c>
      <c r="D201" s="34">
        <v>3.7789277732372284E-2</v>
      </c>
      <c r="E201" t="s">
        <v>465</v>
      </c>
      <c r="F201" s="34">
        <v>5.3465072065591812E-2</v>
      </c>
      <c r="G201" t="s">
        <v>465</v>
      </c>
      <c r="H201" s="34">
        <v>5.0709426403045654E-2</v>
      </c>
      <c r="I201" t="s">
        <v>465</v>
      </c>
      <c r="J201" s="34">
        <v>4.630761593580246E-2</v>
      </c>
      <c r="K201" t="s">
        <v>465</v>
      </c>
      <c r="L201" s="34"/>
      <c r="M201" t="s">
        <v>465</v>
      </c>
      <c r="N201" s="34">
        <v>0.59308409690856934</v>
      </c>
      <c r="O201" s="34"/>
      <c r="P201" t="s">
        <v>1459</v>
      </c>
      <c r="Q201" s="34"/>
      <c r="R201" t="s">
        <v>1459</v>
      </c>
      <c r="S201" s="34"/>
      <c r="T201" t="s">
        <v>1459</v>
      </c>
      <c r="U201" s="34"/>
      <c r="V201" t="s">
        <v>1459</v>
      </c>
      <c r="W201" t="s">
        <v>843</v>
      </c>
      <c r="X201" t="s">
        <v>465</v>
      </c>
      <c r="Y201" s="34">
        <v>0.56911623477935791</v>
      </c>
      <c r="Z201" s="34"/>
      <c r="AA201" t="s">
        <v>1459</v>
      </c>
      <c r="AB201" s="34"/>
      <c r="AC201" t="s">
        <v>1459</v>
      </c>
      <c r="AD201" s="34"/>
      <c r="AE201" t="s">
        <v>1459</v>
      </c>
      <c r="AF201" s="34"/>
      <c r="AG201" t="s">
        <v>1459</v>
      </c>
      <c r="AH201" t="s">
        <v>843</v>
      </c>
      <c r="AI201" t="s">
        <v>465</v>
      </c>
      <c r="AJ201" s="34">
        <v>0.55754995346069336</v>
      </c>
      <c r="AK201" s="34"/>
      <c r="AL201" t="s">
        <v>1459</v>
      </c>
      <c r="AM201" s="34"/>
      <c r="AN201" t="s">
        <v>1459</v>
      </c>
      <c r="AO201" s="34"/>
      <c r="AP201" t="s">
        <v>1459</v>
      </c>
      <c r="AQ201" s="34"/>
      <c r="AR201" t="s">
        <v>1459</v>
      </c>
      <c r="AS201" t="s">
        <v>843</v>
      </c>
      <c r="AT201" t="s">
        <v>465</v>
      </c>
      <c r="AU201" s="34">
        <v>0.52010476589202881</v>
      </c>
      <c r="AV201" s="34"/>
      <c r="AW201" t="s">
        <v>1459</v>
      </c>
      <c r="AX201" s="34"/>
      <c r="AY201" t="s">
        <v>1459</v>
      </c>
      <c r="AZ201" s="34"/>
      <c r="BA201" t="s">
        <v>1459</v>
      </c>
      <c r="BB201" s="34"/>
      <c r="BC201" t="s">
        <v>1459</v>
      </c>
      <c r="BD201" t="s">
        <v>843</v>
      </c>
      <c r="BE201" s="34">
        <v>0.5</v>
      </c>
      <c r="BF201" t="s">
        <v>465</v>
      </c>
      <c r="BG201" t="s">
        <v>843</v>
      </c>
      <c r="BH201" t="s">
        <v>465</v>
      </c>
      <c r="BI201" s="34">
        <v>1.8991080522537231</v>
      </c>
      <c r="BJ201" t="s">
        <v>465</v>
      </c>
      <c r="BK201" s="34">
        <v>2.3817462921142578</v>
      </c>
      <c r="BL201" t="s">
        <v>465</v>
      </c>
      <c r="BM201" s="34">
        <v>2.9822502136230469</v>
      </c>
      <c r="BN201" t="s">
        <v>465</v>
      </c>
      <c r="BO201" s="34">
        <v>2.1832609176635742</v>
      </c>
      <c r="BP201" t="s">
        <v>843</v>
      </c>
      <c r="BQ201" s="34">
        <v>2.0161037445068359</v>
      </c>
      <c r="BR201" t="s">
        <v>465</v>
      </c>
      <c r="BS201" s="34"/>
      <c r="BT201" t="s">
        <v>843</v>
      </c>
      <c r="BU201" s="34">
        <v>2.2677538394927979</v>
      </c>
      <c r="BV201" t="s">
        <v>1552</v>
      </c>
      <c r="BW201" t="s">
        <v>843</v>
      </c>
      <c r="BX201" s="34">
        <v>5.6483445167541504</v>
      </c>
      <c r="BY201" t="s">
        <v>924</v>
      </c>
      <c r="BZ201" t="s">
        <v>843</v>
      </c>
      <c r="CA201" t="s">
        <v>465</v>
      </c>
      <c r="CB201" s="34">
        <v>9.5424726605415344E-3</v>
      </c>
      <c r="CC201" s="34">
        <v>9.6551962196826935E-3</v>
      </c>
      <c r="CD201" s="34">
        <v>1.0405802167952061E-2</v>
      </c>
      <c r="CE201" s="34">
        <v>1.0515341535210609E-2</v>
      </c>
      <c r="CF201" s="34">
        <v>1.051531545817852E-2</v>
      </c>
      <c r="CG201" t="s">
        <v>843</v>
      </c>
      <c r="CH201" t="s">
        <v>465</v>
      </c>
      <c r="CI201" s="34">
        <v>8.5308682173490524E-3</v>
      </c>
      <c r="CJ201" s="34">
        <v>8.7195336818695068E-3</v>
      </c>
      <c r="CK201" s="34">
        <v>9.5496838912367821E-3</v>
      </c>
      <c r="CL201" s="34">
        <v>9.84177365899086E-3</v>
      </c>
      <c r="CM201" s="34">
        <v>9.7671709954738617E-3</v>
      </c>
      <c r="CN201" t="s">
        <v>843</v>
      </c>
      <c r="CO201" t="s">
        <v>465</v>
      </c>
      <c r="CP201" s="34">
        <v>8.7091885507106781E-3</v>
      </c>
      <c r="CQ201" s="34">
        <v>9.6989870071411133E-3</v>
      </c>
      <c r="CR201" s="34">
        <v>9.8790787160396576E-3</v>
      </c>
      <c r="CS201" s="34">
        <v>9.7672408446669579E-3</v>
      </c>
      <c r="CT201" s="34">
        <v>9.713171049952507E-3</v>
      </c>
      <c r="CU201" t="s">
        <v>843</v>
      </c>
      <c r="CV201" t="s">
        <v>465</v>
      </c>
      <c r="CW201" s="34">
        <v>9.4188209623098373E-3</v>
      </c>
      <c r="CX201" s="34">
        <v>9.9274851381778717E-3</v>
      </c>
      <c r="CY201" s="34">
        <v>9.8044974729418755E-3</v>
      </c>
      <c r="CZ201" s="34">
        <v>9.7132548689842224E-3</v>
      </c>
      <c r="DA201" s="34">
        <v>9.7132734954357147E-3</v>
      </c>
      <c r="DB201" t="s">
        <v>843</v>
      </c>
      <c r="DC201" s="34"/>
      <c r="DD201" s="34"/>
      <c r="DE201" s="34"/>
      <c r="DF201" s="34"/>
      <c r="DG201" s="34"/>
      <c r="DH201" t="s">
        <v>1460</v>
      </c>
      <c r="DI201" t="s">
        <v>843</v>
      </c>
      <c r="DJ201" s="34"/>
      <c r="DK201" s="34"/>
      <c r="DL201" s="34"/>
      <c r="DM201" s="34"/>
      <c r="DN201" s="34"/>
      <c r="DO201" t="s">
        <v>1460</v>
      </c>
      <c r="DP201" t="s">
        <v>843</v>
      </c>
      <c r="DQ201" s="34"/>
      <c r="DR201" t="s">
        <v>1460</v>
      </c>
      <c r="DS201" t="s">
        <v>843</v>
      </c>
      <c r="DT201" t="s">
        <v>843</v>
      </c>
      <c r="DU201" s="34">
        <v>4.8</v>
      </c>
      <c r="DV201" t="s">
        <v>1461</v>
      </c>
      <c r="DW201" t="s">
        <v>843</v>
      </c>
      <c r="DX201" t="s">
        <v>843</v>
      </c>
      <c r="DY201" t="s">
        <v>465</v>
      </c>
      <c r="DZ201" s="34">
        <v>-4.4834003783762455E-3</v>
      </c>
      <c r="EA201" s="34">
        <v>7.063964381814003E-3</v>
      </c>
      <c r="EB201" s="34">
        <v>8.0721387639641762E-3</v>
      </c>
      <c r="EC201" s="34">
        <v>1.5965277329087257E-2</v>
      </c>
      <c r="ED201" s="34">
        <v>8.9348219335079193E-3</v>
      </c>
      <c r="EE201" t="s">
        <v>843</v>
      </c>
      <c r="EF201" t="s">
        <v>465</v>
      </c>
      <c r="EG201" s="34">
        <v>6.0250000096857548E-3</v>
      </c>
      <c r="EH201" s="34">
        <v>9.4666667282581329E-3</v>
      </c>
      <c r="EI201" s="34">
        <v>5.8900001458823681E-3</v>
      </c>
      <c r="EJ201" s="34">
        <v>1.5000002458691597E-3</v>
      </c>
      <c r="EK201" s="34">
        <v>-2.0000000949949026E-3</v>
      </c>
      <c r="EL201" t="s">
        <v>843</v>
      </c>
      <c r="EM201" t="s">
        <v>465</v>
      </c>
      <c r="EN201" s="34">
        <v>7.5446808477863669E-4</v>
      </c>
      <c r="EO201" s="34">
        <v>-5.3979279473423958E-3</v>
      </c>
      <c r="EP201" s="34">
        <v>-2.0454931654967368E-4</v>
      </c>
      <c r="EQ201" s="34">
        <v>-1.1050587520003319E-2</v>
      </c>
      <c r="ER201" s="34">
        <v>-6.8888510577380657E-3</v>
      </c>
      <c r="ES201" t="s">
        <v>843</v>
      </c>
      <c r="ET201" t="s">
        <v>465</v>
      </c>
      <c r="EU201" s="34">
        <v>9.1737564653158188E-3</v>
      </c>
      <c r="EV201" s="34">
        <v>7.6034995727241039E-3</v>
      </c>
      <c r="EW201" s="34">
        <v>-3.8697863928973675E-3</v>
      </c>
      <c r="EX201" s="34">
        <v>2.0210868678987026E-3</v>
      </c>
      <c r="EY201" s="34">
        <v>8.7304199114441872E-3</v>
      </c>
      <c r="EZ201" t="s">
        <v>843</v>
      </c>
      <c r="FA201" t="s">
        <v>465</v>
      </c>
      <c r="FB201" s="34">
        <v>4.3569402769207954E-3</v>
      </c>
      <c r="FC201" s="34">
        <v>-4.8964922316372395E-3</v>
      </c>
      <c r="FD201" s="34">
        <v>-9.5402942970395088E-3</v>
      </c>
      <c r="FE201" s="34">
        <v>-6.2587708234786987E-3</v>
      </c>
      <c r="FF201" s="34">
        <v>-1.6041355207562447E-2</v>
      </c>
      <c r="FG201" t="s">
        <v>843</v>
      </c>
      <c r="FH201" s="34"/>
      <c r="FI201" s="34"/>
      <c r="FJ201" s="34"/>
      <c r="FK201" s="34"/>
      <c r="FL201" s="34"/>
      <c r="FM201" t="s">
        <v>843</v>
      </c>
      <c r="FN201" t="s">
        <v>843</v>
      </c>
      <c r="FO201" s="34">
        <v>0.71343000000000001</v>
      </c>
      <c r="FP201" t="s">
        <v>1462</v>
      </c>
      <c r="FQ201" t="s">
        <v>843</v>
      </c>
      <c r="FR201" t="s">
        <v>843</v>
      </c>
      <c r="FS201" s="34">
        <v>0.70743</v>
      </c>
      <c r="FT201" t="s">
        <v>1462</v>
      </c>
      <c r="FU201" t="s">
        <v>843</v>
      </c>
      <c r="FV201" t="s">
        <v>843</v>
      </c>
      <c r="FW201" s="34">
        <v>0.71918000000000004</v>
      </c>
      <c r="FX201" t="s">
        <v>1462</v>
      </c>
      <c r="FY201" t="s">
        <v>843</v>
      </c>
      <c r="FZ201" s="34"/>
      <c r="GA201" s="34"/>
      <c r="GB201" s="34"/>
      <c r="GC201" s="34"/>
      <c r="GD201" s="34"/>
      <c r="GE201" t="s">
        <v>1460</v>
      </c>
      <c r="GF201" t="s">
        <v>843</v>
      </c>
      <c r="GG201" s="34">
        <v>-3.4140478819608688E-2</v>
      </c>
      <c r="GH201" s="34">
        <v>-3.4140478819608688E-2</v>
      </c>
      <c r="GI201" s="34">
        <v>-3.4140478819608688E-2</v>
      </c>
      <c r="GJ201" s="34">
        <v>-2.9649665579199791E-2</v>
      </c>
      <c r="GK201" s="34">
        <v>-4.1574161499738693E-2</v>
      </c>
      <c r="GL201" t="s">
        <v>832</v>
      </c>
      <c r="GM201" t="s">
        <v>843</v>
      </c>
      <c r="GN201" s="34"/>
      <c r="GO201" t="s">
        <v>1460</v>
      </c>
      <c r="GP201" t="s">
        <v>843</v>
      </c>
      <c r="GQ201" t="s">
        <v>843</v>
      </c>
      <c r="GR201" s="34">
        <v>-7.3638753965497017E-3</v>
      </c>
      <c r="GS201" s="34">
        <v>-7.3638753965497017E-3</v>
      </c>
      <c r="GT201" s="34">
        <v>-7.3638753965497017E-3</v>
      </c>
      <c r="GU201" s="34">
        <v>1.2502291610871907E-5</v>
      </c>
      <c r="GV201" s="34"/>
      <c r="GW201" t="s">
        <v>832</v>
      </c>
      <c r="GX201" t="s">
        <v>843</v>
      </c>
      <c r="GY201" t="s">
        <v>843</v>
      </c>
      <c r="GZ201" t="s">
        <v>843</v>
      </c>
      <c r="HA201" t="s">
        <v>843</v>
      </c>
      <c r="HB201" t="s">
        <v>843</v>
      </c>
      <c r="HC201" t="s">
        <v>843</v>
      </c>
      <c r="HD201" t="s">
        <v>843</v>
      </c>
      <c r="HE201" t="s">
        <v>843</v>
      </c>
      <c r="HF201" t="s">
        <v>843</v>
      </c>
      <c r="HG201" t="s">
        <v>843</v>
      </c>
      <c r="HH201" s="34">
        <v>6114440</v>
      </c>
      <c r="HI201" s="34">
        <v>6394431</v>
      </c>
      <c r="HJ201" s="34">
        <v>6686100</v>
      </c>
      <c r="HK201" s="34">
        <v>6992367</v>
      </c>
      <c r="HL201" s="34">
        <v>7317118</v>
      </c>
      <c r="HM201" s="34">
        <v>7662654</v>
      </c>
      <c r="HN201" s="34">
        <v>8029517</v>
      </c>
      <c r="HO201" s="34">
        <v>8417823</v>
      </c>
      <c r="HP201" s="34">
        <v>8823888</v>
      </c>
      <c r="HQ201" s="34">
        <v>9229227</v>
      </c>
      <c r="HR201" s="34">
        <v>9714419</v>
      </c>
      <c r="HS201" s="34">
        <v>10243050</v>
      </c>
      <c r="HT201" s="34">
        <v>10701604</v>
      </c>
      <c r="HU201" s="34">
        <v>11106031</v>
      </c>
      <c r="HV201" s="34">
        <v>11213284</v>
      </c>
      <c r="HW201" s="34">
        <v>11194299</v>
      </c>
      <c r="HX201" s="34">
        <v>11066105</v>
      </c>
      <c r="HY201" s="34">
        <v>10658226</v>
      </c>
      <c r="HZ201" s="34">
        <v>10395329</v>
      </c>
      <c r="IA201" s="34">
        <v>10447666</v>
      </c>
      <c r="IB201" s="34">
        <v>10606227</v>
      </c>
      <c r="IC201" s="34">
        <v>10748272</v>
      </c>
      <c r="ID201" s="34">
        <v>10913164</v>
      </c>
      <c r="IE201" s="34">
        <v>11088796</v>
      </c>
      <c r="IF201" s="34">
        <v>11277092</v>
      </c>
      <c r="IG201" s="34">
        <v>11473439</v>
      </c>
      <c r="IH201" s="34">
        <v>11676686</v>
      </c>
      <c r="II201" s="34">
        <v>11887262</v>
      </c>
      <c r="IJ201" s="34">
        <v>12105957</v>
      </c>
      <c r="IK201" s="34">
        <v>12333241</v>
      </c>
      <c r="IL201" s="34">
        <v>12570402</v>
      </c>
      <c r="IM201" s="34">
        <v>12816418</v>
      </c>
      <c r="IN201" s="34">
        <v>13069562</v>
      </c>
      <c r="IO201" s="34">
        <v>13327397</v>
      </c>
      <c r="IP201" s="34">
        <v>13588252</v>
      </c>
      <c r="IQ201" s="34">
        <v>13850995</v>
      </c>
      <c r="IR201" s="34">
        <v>14112524</v>
      </c>
      <c r="IS201" s="34">
        <v>14371522</v>
      </c>
      <c r="IT201" s="34">
        <v>14628915</v>
      </c>
      <c r="IU201" s="34">
        <v>14883663</v>
      </c>
      <c r="IV201" s="34">
        <v>15134633</v>
      </c>
      <c r="IW201" s="34">
        <v>15383050</v>
      </c>
      <c r="IX201" s="34">
        <v>15628860</v>
      </c>
      <c r="IY201" s="34">
        <v>15871459</v>
      </c>
      <c r="IZ201" s="34">
        <v>16110244</v>
      </c>
      <c r="JA201" s="34">
        <v>16343904</v>
      </c>
      <c r="JB201" s="34">
        <v>16573684.000000002</v>
      </c>
      <c r="JC201" s="34">
        <v>16800487</v>
      </c>
      <c r="JD201" s="34">
        <v>17023893</v>
      </c>
      <c r="JE201" s="34">
        <v>17243955</v>
      </c>
      <c r="JF201" s="34">
        <v>17460846</v>
      </c>
      <c r="JG201" s="34">
        <v>17675282</v>
      </c>
      <c r="JH201" s="34">
        <v>17886381</v>
      </c>
      <c r="JI201" s="34">
        <v>18094509</v>
      </c>
      <c r="JJ201" s="34">
        <v>18300053</v>
      </c>
      <c r="JK201" s="34">
        <v>18503071</v>
      </c>
      <c r="JL201" s="34">
        <v>18704513</v>
      </c>
      <c r="JM201" s="34">
        <v>18904694</v>
      </c>
      <c r="JN201" s="34">
        <v>19103065</v>
      </c>
      <c r="JO201" s="34">
        <v>19299676</v>
      </c>
      <c r="JP201" s="34">
        <v>19495206</v>
      </c>
      <c r="JQ201" s="34">
        <v>19690183</v>
      </c>
      <c r="JR201" s="34">
        <v>19884336</v>
      </c>
      <c r="JS201" s="34">
        <v>20076181</v>
      </c>
      <c r="JT201" s="34">
        <v>20265487</v>
      </c>
      <c r="JU201" s="34">
        <v>20452754</v>
      </c>
      <c r="JV201" s="34">
        <v>20637432</v>
      </c>
      <c r="JW201" s="34">
        <v>20818870</v>
      </c>
      <c r="JX201" s="34">
        <v>20996658</v>
      </c>
      <c r="JY201" s="34">
        <v>21170579</v>
      </c>
      <c r="JZ201" s="34">
        <v>21339913</v>
      </c>
      <c r="KA201" s="34">
        <v>21503005</v>
      </c>
      <c r="KB201" s="34">
        <v>21658462</v>
      </c>
      <c r="KC201" s="34">
        <v>21807905</v>
      </c>
      <c r="KD201" s="34">
        <v>21952423</v>
      </c>
      <c r="KE201" s="34">
        <v>22090435</v>
      </c>
      <c r="KF201" s="34">
        <v>22221355</v>
      </c>
      <c r="KG201" s="34">
        <v>22344858</v>
      </c>
      <c r="KH201" s="34">
        <v>22461737</v>
      </c>
      <c r="KI201" s="34">
        <v>22572754</v>
      </c>
      <c r="KJ201" s="34">
        <v>22677387</v>
      </c>
      <c r="KK201" s="34">
        <v>22775233</v>
      </c>
      <c r="KL201" s="34">
        <v>22866693</v>
      </c>
      <c r="KM201" s="34">
        <v>22952512</v>
      </c>
      <c r="KN201" s="34">
        <v>23032835</v>
      </c>
      <c r="KO201" s="34">
        <v>23107008</v>
      </c>
      <c r="KP201" s="34">
        <v>23175094</v>
      </c>
      <c r="KQ201" s="34">
        <v>23237802</v>
      </c>
      <c r="KR201" s="34">
        <v>23295783</v>
      </c>
      <c r="KS201" s="34">
        <v>23349447</v>
      </c>
      <c r="KT201" s="34">
        <v>23398668</v>
      </c>
      <c r="KU201" s="34">
        <v>23443248</v>
      </c>
      <c r="KV201" s="34">
        <v>23483975</v>
      </c>
      <c r="KW201" s="34">
        <v>23521851</v>
      </c>
      <c r="KX201" s="34">
        <v>23556908</v>
      </c>
      <c r="KY201" s="34">
        <v>23589531</v>
      </c>
      <c r="KZ201" s="34">
        <v>23619762</v>
      </c>
      <c r="LA201" s="34">
        <v>23647704</v>
      </c>
      <c r="LB201" s="34">
        <v>23673711</v>
      </c>
      <c r="LC201" s="34">
        <v>23697861</v>
      </c>
      <c r="LD201" s="34">
        <v>23720027</v>
      </c>
      <c r="LE201" t="s">
        <v>843</v>
      </c>
      <c r="LF201" t="s">
        <v>843</v>
      </c>
      <c r="LG201" t="s">
        <v>843</v>
      </c>
      <c r="LH201" s="34">
        <v>4.418674111366272E-2</v>
      </c>
      <c r="LI201" s="34">
        <v>4.4774267822504044E-2</v>
      </c>
      <c r="LJ201" s="34">
        <v>4.4603288173675537E-2</v>
      </c>
      <c r="LK201" s="34">
        <v>4.4788379222154617E-2</v>
      </c>
      <c r="LL201" s="34">
        <v>4.5397408306598663E-2</v>
      </c>
      <c r="LM201" s="34">
        <v>4.6141862869262695E-2</v>
      </c>
      <c r="LN201" s="34">
        <v>4.6765979379415512E-2</v>
      </c>
      <c r="LO201" s="34">
        <v>4.7226868569850922E-2</v>
      </c>
      <c r="LP201" s="34">
        <v>4.7111347317695618E-2</v>
      </c>
      <c r="LQ201" s="34">
        <v>4.4912707060575485E-2</v>
      </c>
      <c r="LR201" s="34">
        <v>5.1235981285572052E-2</v>
      </c>
      <c r="LS201" s="34">
        <v>5.2988149225711823E-2</v>
      </c>
      <c r="LT201" s="34">
        <v>4.3794211000204086E-2</v>
      </c>
      <c r="LU201" s="34">
        <v>3.7094656378030777E-2</v>
      </c>
      <c r="LV201" s="34">
        <v>9.6108531579375267E-3</v>
      </c>
      <c r="LW201" s="34">
        <v>-1.6945160459727049E-3</v>
      </c>
      <c r="LX201" s="34">
        <v>-1.1517797596752644E-2</v>
      </c>
      <c r="LY201" s="34">
        <v>-3.7554845213890076E-2</v>
      </c>
      <c r="LZ201" s="34">
        <v>-2.497541718184948E-2</v>
      </c>
      <c r="MA201" s="34">
        <v>5.0220335833728313E-3</v>
      </c>
      <c r="MB201" s="34">
        <v>1.5062677673995495E-2</v>
      </c>
      <c r="MC201" s="34">
        <v>1.3303715735673904E-2</v>
      </c>
      <c r="MD201" s="34">
        <v>1.5224769711494446E-2</v>
      </c>
      <c r="ME201" s="34">
        <v>1.5965461730957031E-2</v>
      </c>
      <c r="MF201" s="34">
        <v>1.6838181763887405E-2</v>
      </c>
      <c r="MG201" s="34">
        <v>1.726130023598671E-2</v>
      </c>
      <c r="MH201" s="34">
        <v>1.7559492960572243E-2</v>
      </c>
      <c r="MI201" s="34">
        <v>1.787320151925087E-2</v>
      </c>
      <c r="MJ201" s="34">
        <v>1.8230238929390907E-2</v>
      </c>
      <c r="MK201" s="34">
        <v>1.8600491806864738E-2</v>
      </c>
      <c r="ML201" s="34">
        <v>1.9046865403652191E-2</v>
      </c>
      <c r="MM201" s="34">
        <v>1.9382001832127571E-2</v>
      </c>
      <c r="MN201" s="34">
        <v>1.9559010863304138E-2</v>
      </c>
      <c r="MO201" s="34">
        <v>1.953582651913166E-2</v>
      </c>
      <c r="MP201" s="34">
        <v>1.9383754581212997E-2</v>
      </c>
      <c r="MQ201" s="34">
        <v>1.91514752805233E-2</v>
      </c>
      <c r="MR201" s="34">
        <v>1.8705558031797409E-2</v>
      </c>
      <c r="MS201" s="34">
        <v>1.8185978755354881E-2</v>
      </c>
      <c r="MT201" s="34">
        <v>1.7751440405845642E-2</v>
      </c>
      <c r="MU201" s="34">
        <v>1.7264118418097496E-2</v>
      </c>
      <c r="MV201" s="34">
        <v>1.672152616083622E-2</v>
      </c>
      <c r="MW201" s="34">
        <v>1.6280559822916985E-2</v>
      </c>
      <c r="MX201" s="34">
        <v>1.5852950513362885E-2</v>
      </c>
      <c r="MY201" s="34">
        <v>1.5403259545564651E-2</v>
      </c>
      <c r="MZ201" s="34">
        <v>1.4932878315448761E-2</v>
      </c>
      <c r="NA201" s="34">
        <v>1.4399641193449497E-2</v>
      </c>
      <c r="NB201" s="34">
        <v>1.3961152173578739E-2</v>
      </c>
      <c r="NC201" s="34">
        <v>1.3591737486422062E-2</v>
      </c>
      <c r="ND201" s="34">
        <v>1.3209953904151917E-2</v>
      </c>
      <c r="NE201" s="34">
        <v>1.2843819335103035E-2</v>
      </c>
      <c r="NF201" s="34">
        <v>1.2499355711042881E-2</v>
      </c>
      <c r="NG201" s="34">
        <v>1.2206163257360458E-2</v>
      </c>
      <c r="NH201" s="34">
        <v>1.1872419156134129E-2</v>
      </c>
      <c r="NI201" s="34">
        <v>1.156893651932478E-2</v>
      </c>
      <c r="NJ201" s="34">
        <v>1.1295434087514877E-2</v>
      </c>
      <c r="NK201" s="34">
        <v>1.1032762005925179E-2</v>
      </c>
      <c r="NL201" s="34">
        <v>1.0828113183379173E-2</v>
      </c>
      <c r="NM201" s="34">
        <v>1.0645419359207153E-2</v>
      </c>
      <c r="NN201" s="34">
        <v>1.0438542813062668E-2</v>
      </c>
      <c r="NO201" s="34">
        <v>1.0239514522254467E-2</v>
      </c>
      <c r="NP201" s="34">
        <v>1.0080280713737011E-2</v>
      </c>
      <c r="NQ201" s="34">
        <v>9.9515970796346664E-3</v>
      </c>
      <c r="NR201" s="34">
        <v>9.8120998591184616E-3</v>
      </c>
      <c r="NS201" s="34">
        <v>9.6018016338348389E-3</v>
      </c>
      <c r="NT201" s="34">
        <v>9.385203942656517E-3</v>
      </c>
      <c r="NU201" s="34">
        <v>9.1982521116733551E-3</v>
      </c>
      <c r="NV201" s="34">
        <v>8.9889708906412125E-3</v>
      </c>
      <c r="NW201" s="34">
        <v>8.7532727047801018E-3</v>
      </c>
      <c r="NX201" s="34">
        <v>8.5034947842359543E-3</v>
      </c>
      <c r="NY201" s="34">
        <v>8.2491524517536163E-3</v>
      </c>
      <c r="NZ201" s="34">
        <v>7.9667344689369202E-3</v>
      </c>
      <c r="OA201" s="34">
        <v>7.6135238632559776E-3</v>
      </c>
      <c r="OB201" s="34">
        <v>7.2035398334264755E-3</v>
      </c>
      <c r="OC201" s="34">
        <v>6.876286119222641E-3</v>
      </c>
      <c r="OD201" s="34">
        <v>6.6050020977854729E-3</v>
      </c>
      <c r="OE201" s="34">
        <v>6.2671885825693607E-3</v>
      </c>
      <c r="OF201" s="34">
        <v>5.9090540744364262E-3</v>
      </c>
      <c r="OG201" s="34">
        <v>5.5424640886485577E-3</v>
      </c>
      <c r="OH201" s="34">
        <v>5.217056255787611E-3</v>
      </c>
      <c r="OI201" s="34">
        <v>4.9303197301924229E-3</v>
      </c>
      <c r="OJ201" s="34">
        <v>4.624656867235899E-3</v>
      </c>
      <c r="OK201" s="34">
        <v>4.3054129928350449E-3</v>
      </c>
      <c r="OL201" s="34">
        <v>4.0077241137623787E-3</v>
      </c>
      <c r="OM201" s="34">
        <v>3.7459882441908121E-3</v>
      </c>
      <c r="ON201" s="34">
        <v>3.4934207797050476E-3</v>
      </c>
      <c r="OO201" s="34">
        <v>3.2151415944099426E-3</v>
      </c>
      <c r="OP201" s="34">
        <v>2.9422193765640259E-3</v>
      </c>
      <c r="OQ201" s="34">
        <v>2.7021816931664944E-3</v>
      </c>
      <c r="OR201" s="34">
        <v>2.4920077994465828E-3</v>
      </c>
      <c r="OS201" s="34">
        <v>2.3009437136352062E-3</v>
      </c>
      <c r="OT201" s="34">
        <v>2.105796942487359E-3</v>
      </c>
      <c r="OU201" s="34">
        <v>1.9034240394830704E-3</v>
      </c>
      <c r="OV201" s="34">
        <v>1.7357519827783108E-3</v>
      </c>
      <c r="OW201" s="34">
        <v>1.6115452162921429E-3</v>
      </c>
      <c r="OX201" s="34">
        <v>1.4892918989062309E-3</v>
      </c>
      <c r="OY201" s="34">
        <v>1.3839011080563068E-3</v>
      </c>
      <c r="OZ201" s="34">
        <v>1.28072255756706E-3</v>
      </c>
      <c r="PA201" s="34">
        <v>1.1822932865470648E-3</v>
      </c>
      <c r="PB201" s="34">
        <v>1.09916424844414E-3</v>
      </c>
      <c r="PC201" s="34">
        <v>1.0195989161729813E-3</v>
      </c>
      <c r="PD201" s="34">
        <v>9.3492149608209729E-4</v>
      </c>
      <c r="PE201" t="s">
        <v>1300</v>
      </c>
      <c r="PF201" t="s">
        <v>843</v>
      </c>
      <c r="PG201" t="s">
        <v>843</v>
      </c>
      <c r="PH201" t="s">
        <v>843</v>
      </c>
      <c r="PI201" t="s">
        <v>843</v>
      </c>
      <c r="PJ201" t="s">
        <v>1300</v>
      </c>
      <c r="PK201" s="34">
        <v>0.48507484793663025</v>
      </c>
      <c r="PL201" s="34">
        <v>0.48599398136138916</v>
      </c>
      <c r="PM201" s="34">
        <v>0.48687860369682312</v>
      </c>
      <c r="PN201" s="34">
        <v>0.48777145147323608</v>
      </c>
      <c r="PO201" s="34">
        <v>0.48867014050483704</v>
      </c>
      <c r="PP201" s="34">
        <v>0.48953169584274292</v>
      </c>
      <c r="PQ201" s="34">
        <v>0.49035528302192688</v>
      </c>
      <c r="PR201" s="34">
        <v>0.49111652374267578</v>
      </c>
      <c r="PS201" s="34">
        <v>0.49181017279624939</v>
      </c>
      <c r="PT201" s="34">
        <v>0.49243071675300598</v>
      </c>
      <c r="PU201" s="34">
        <v>0.49306017160415649</v>
      </c>
      <c r="PV201" s="34">
        <v>0.49363023042678833</v>
      </c>
      <c r="PW201" s="34">
        <v>0.49407556653022766</v>
      </c>
      <c r="PX201" s="34">
        <v>0.49445584416389465</v>
      </c>
      <c r="PY201" s="34">
        <v>0.49455234408378601</v>
      </c>
      <c r="PZ201" s="34">
        <v>0.49455493688583374</v>
      </c>
      <c r="QA201" s="34">
        <v>0.49456751346588135</v>
      </c>
      <c r="QB201" s="34">
        <v>0.49441474676132202</v>
      </c>
      <c r="QC201" s="34">
        <v>0.49437808990478516</v>
      </c>
      <c r="QD201" s="34">
        <v>0.49457362294197083</v>
      </c>
      <c r="QE201" s="34">
        <v>0.49481046199798584</v>
      </c>
      <c r="QF201" s="34">
        <v>0.49501761794090271</v>
      </c>
      <c r="QG201" s="34">
        <v>0.49523109197616577</v>
      </c>
      <c r="QH201" s="34">
        <v>0.49544602632522583</v>
      </c>
      <c r="QI201" s="34">
        <v>0.495658278465271</v>
      </c>
      <c r="QJ201" s="34">
        <v>0.49585926532745361</v>
      </c>
      <c r="QK201" s="34">
        <v>0.49604812264442444</v>
      </c>
      <c r="QL201" s="34">
        <v>0.49622729420661926</v>
      </c>
      <c r="QM201" s="34">
        <v>0.49639809131622314</v>
      </c>
      <c r="QN201" s="34">
        <v>0.4965614378452301</v>
      </c>
      <c r="QO201" s="34">
        <v>0.49671831727027893</v>
      </c>
      <c r="QP201" s="34">
        <v>0.49686801433563232</v>
      </c>
      <c r="QQ201" s="34">
        <v>0.49700969457626343</v>
      </c>
      <c r="QR201" s="34">
        <v>0.49714186787605286</v>
      </c>
      <c r="QS201" s="34">
        <v>0.49726343154907227</v>
      </c>
      <c r="QT201" s="34">
        <v>0.49737676978111267</v>
      </c>
      <c r="QU201" s="34">
        <v>0.49748173356056213</v>
      </c>
      <c r="QV201" s="34">
        <v>0.49757716059684753</v>
      </c>
      <c r="QW201" s="34">
        <v>0.4976654052734375</v>
      </c>
      <c r="QX201" s="34">
        <v>0.49774688482284546</v>
      </c>
      <c r="QY201" s="34">
        <v>0.49782171845436096</v>
      </c>
      <c r="QZ201" s="34">
        <v>0.49789169430732727</v>
      </c>
      <c r="RA201" s="34">
        <v>0.49795776605606079</v>
      </c>
      <c r="RB201" s="34">
        <v>0.49801880121231079</v>
      </c>
      <c r="RC201" s="34">
        <v>0.49807408452033997</v>
      </c>
      <c r="RD201" s="34">
        <v>0.49812266230583191</v>
      </c>
      <c r="RE201" s="34">
        <v>0.49816468358039856</v>
      </c>
      <c r="RF201" s="34">
        <v>0.49819985032081604</v>
      </c>
      <c r="RG201" s="34">
        <v>0.49822899699211121</v>
      </c>
      <c r="RH201" s="34">
        <v>0.49825224280357361</v>
      </c>
      <c r="RI201" s="34">
        <v>0.49826851487159729</v>
      </c>
      <c r="RJ201" s="34">
        <v>0.4982776939868927</v>
      </c>
      <c r="RK201" s="34">
        <v>0.49828022718429565</v>
      </c>
      <c r="RL201" s="34">
        <v>0.49827569723129272</v>
      </c>
      <c r="RM201" s="34">
        <v>0.49826270341873169</v>
      </c>
      <c r="RN201" s="34">
        <v>0.49824085831642151</v>
      </c>
      <c r="RO201" s="34">
        <v>0.49821200966835022</v>
      </c>
      <c r="RP201" s="34">
        <v>0.49817490577697754</v>
      </c>
      <c r="RQ201" s="34">
        <v>0.49812880158424377</v>
      </c>
      <c r="RR201" s="34">
        <v>0.49807438254356384</v>
      </c>
      <c r="RS201" s="34">
        <v>0.49801000952720642</v>
      </c>
      <c r="RT201" s="34">
        <v>0.49793580174446106</v>
      </c>
      <c r="RU201" s="34">
        <v>0.49785247445106506</v>
      </c>
      <c r="RV201" s="34">
        <v>0.49775847792625427</v>
      </c>
      <c r="RW201" s="34">
        <v>0.49765333533287048</v>
      </c>
      <c r="RX201" s="34">
        <v>0.49753853678703308</v>
      </c>
      <c r="RY201" s="34">
        <v>0.49741324782371521</v>
      </c>
      <c r="RZ201" s="34">
        <v>0.49727573990821838</v>
      </c>
      <c r="SA201" s="34">
        <v>0.49712598323822021</v>
      </c>
      <c r="SB201" s="34">
        <v>0.49696481227874756</v>
      </c>
      <c r="SC201" s="34">
        <v>0.49679255485534668</v>
      </c>
      <c r="SD201" s="34">
        <v>0.4966101348400116</v>
      </c>
      <c r="SE201" s="34">
        <v>0.49641662836074829</v>
      </c>
      <c r="SF201" s="34">
        <v>0.49621298909187317</v>
      </c>
      <c r="SG201" s="34">
        <v>0.49600142240524292</v>
      </c>
      <c r="SH201" s="34">
        <v>0.49578264355659485</v>
      </c>
      <c r="SI201" s="34">
        <v>0.49555808305740356</v>
      </c>
      <c r="SJ201" s="34">
        <v>0.49532923102378845</v>
      </c>
      <c r="SK201" s="34">
        <v>0.49509769678115845</v>
      </c>
      <c r="SL201" s="34">
        <v>0.4948640763759613</v>
      </c>
      <c r="SM201" s="34">
        <v>0.49462908506393433</v>
      </c>
      <c r="SN201" s="34">
        <v>0.49439564347267151</v>
      </c>
      <c r="SO201" s="34">
        <v>0.49416476488113403</v>
      </c>
      <c r="SP201" s="34">
        <v>0.49393612146377563</v>
      </c>
      <c r="SQ201" s="34">
        <v>0.49371162056922913</v>
      </c>
      <c r="SR201" s="34">
        <v>0.49349138140678406</v>
      </c>
      <c r="SS201" s="34">
        <v>0.49327719211578369</v>
      </c>
      <c r="ST201" s="34">
        <v>0.49306944012641907</v>
      </c>
      <c r="SU201" s="34">
        <v>0.49286490678787231</v>
      </c>
      <c r="SV201" s="34">
        <v>0.49266517162322998</v>
      </c>
      <c r="SW201" s="34">
        <v>0.49247086048126221</v>
      </c>
      <c r="SX201" s="34">
        <v>0.49228164553642273</v>
      </c>
      <c r="SY201" s="34">
        <v>0.49209809303283691</v>
      </c>
      <c r="SZ201" s="34">
        <v>0.49192047119140625</v>
      </c>
      <c r="TA201" s="34">
        <v>0.49174818396568298</v>
      </c>
      <c r="TB201" s="34">
        <v>0.49157646298408508</v>
      </c>
      <c r="TC201" s="34">
        <v>0.49140274524688721</v>
      </c>
      <c r="TD201" s="34">
        <v>0.49122780561447144</v>
      </c>
      <c r="TE201" s="34">
        <v>0.49105250835418701</v>
      </c>
      <c r="TF201" s="34">
        <v>0.49087265133857727</v>
      </c>
      <c r="TG201" s="34">
        <v>0.49068883061408997</v>
      </c>
      <c r="TH201" t="s">
        <v>843</v>
      </c>
      <c r="TI201" t="s">
        <v>843</v>
      </c>
      <c r="TJ201" t="s">
        <v>1300</v>
      </c>
      <c r="TK201" s="34">
        <v>0.50424621843977402</v>
      </c>
      <c r="TL201" s="34">
        <v>0.50483358097069198</v>
      </c>
      <c r="TM201" s="34">
        <v>0.50393641315089599</v>
      </c>
      <c r="TN201" s="34">
        <v>0.50333814000323496</v>
      </c>
      <c r="TO201" s="34">
        <v>0.50630989593921394</v>
      </c>
      <c r="TP201" s="34">
        <v>0.51225016082873098</v>
      </c>
      <c r="TQ201" s="34">
        <v>0.51911534653952396</v>
      </c>
      <c r="TR201" s="34">
        <v>0.52636397358105402</v>
      </c>
      <c r="TS201" s="34">
        <v>0.53296401014133399</v>
      </c>
      <c r="TT201" s="34">
        <v>0.53818437547285203</v>
      </c>
      <c r="TU201" s="34">
        <v>0.54497265636922498</v>
      </c>
      <c r="TV201" s="34">
        <v>0.55141666788700594</v>
      </c>
      <c r="TW201" s="34">
        <v>0.55406359859402399</v>
      </c>
      <c r="TX201" s="34">
        <v>0.55453113718123104</v>
      </c>
      <c r="TY201" s="34">
        <v>0.54756266997417202</v>
      </c>
      <c r="TZ201" s="34">
        <v>0.53929627307184302</v>
      </c>
      <c r="UA201" s="34">
        <v>0.529839360822982</v>
      </c>
      <c r="UB201" s="34">
        <v>0.51361720579096404</v>
      </c>
      <c r="UC201" s="34">
        <v>0.50469352606860607</v>
      </c>
      <c r="UD201" s="34">
        <v>0.50879349512130301</v>
      </c>
      <c r="UE201" s="34">
        <v>0.51701877585686196</v>
      </c>
      <c r="UF201" s="34">
        <v>0.52439464109232392</v>
      </c>
      <c r="UG201" s="34">
        <v>0.53244501468341399</v>
      </c>
      <c r="UH201" s="34">
        <v>0.54094917067642001</v>
      </c>
      <c r="UI201" s="34">
        <v>0.54997804398509798</v>
      </c>
      <c r="UJ201" s="34">
        <v>0.55929351260768501</v>
      </c>
      <c r="UK201" s="34">
        <v>0.56898889937654795</v>
      </c>
      <c r="UL201" s="34">
        <v>0.57894176977002798</v>
      </c>
      <c r="UM201" s="34">
        <v>0.58862649189981398</v>
      </c>
      <c r="UN201" s="34">
        <v>0.59769536653017608</v>
      </c>
      <c r="UO201" s="34">
        <v>0.60502917885999208</v>
      </c>
      <c r="UP201" s="34">
        <v>0.61039973842926598</v>
      </c>
      <c r="UQ201" s="34">
        <v>0.61372071994455502</v>
      </c>
      <c r="UR201" s="34">
        <v>0.61446479813217803</v>
      </c>
      <c r="US201" s="34">
        <v>0.613554377708038</v>
      </c>
      <c r="UT201" s="34">
        <v>0.61228222232410001</v>
      </c>
      <c r="UU201" s="34">
        <v>0.61122609959777596</v>
      </c>
      <c r="UV201" s="34">
        <v>0.61035350362868701</v>
      </c>
      <c r="UW201" s="34">
        <v>0.60972006468012097</v>
      </c>
      <c r="UX201" s="34">
        <v>0.60943222140383801</v>
      </c>
      <c r="UY201" s="34">
        <v>0.60954554994675003</v>
      </c>
      <c r="UZ201" s="34">
        <v>0.61005721849512196</v>
      </c>
      <c r="VA201" s="34">
        <v>0.61102738779411903</v>
      </c>
      <c r="VB201" s="34">
        <v>0.61251734953919501</v>
      </c>
      <c r="VC201" s="34">
        <v>0.61455599306875797</v>
      </c>
      <c r="VD201" s="34">
        <v>0.61725821443885098</v>
      </c>
      <c r="VE201" s="34">
        <v>0.62053510189602101</v>
      </c>
      <c r="VF201" s="34">
        <v>0.62429973012091899</v>
      </c>
      <c r="VG201" s="34">
        <v>0.62839891053118402</v>
      </c>
      <c r="VH201" s="34">
        <v>0.63272543914664603</v>
      </c>
      <c r="VI201" s="34">
        <v>0.63728243751763203</v>
      </c>
      <c r="VJ201" s="34">
        <v>0.64209006679497405</v>
      </c>
      <c r="VK201" s="34">
        <v>0.64732338399468903</v>
      </c>
      <c r="VL201" s="34">
        <v>0.65273691593400007</v>
      </c>
      <c r="VM201" s="34">
        <v>0.65758150147383498</v>
      </c>
      <c r="VN201" s="34">
        <v>0.66192627326367304</v>
      </c>
      <c r="VO201" s="34">
        <v>0.66624771251729498</v>
      </c>
      <c r="VP201" s="34">
        <v>0.670469055740047</v>
      </c>
      <c r="VQ201" s="34">
        <v>0.67454227042996195</v>
      </c>
      <c r="VR201" s="34">
        <v>0.67834392660270593</v>
      </c>
      <c r="VS201" s="34">
        <v>0.68170046523232397</v>
      </c>
      <c r="VT201" s="34">
        <v>0.68462226367773593</v>
      </c>
      <c r="VU201" s="34">
        <v>0.68712098306928593</v>
      </c>
      <c r="VV201" s="34">
        <v>0.68910782882461608</v>
      </c>
      <c r="VW201" s="34">
        <v>0.69024376270849108</v>
      </c>
      <c r="VX201" s="34">
        <v>0.69047488665829504</v>
      </c>
      <c r="VY201" s="34">
        <v>0.690067906704671</v>
      </c>
      <c r="VZ201" s="34">
        <v>0.68906319122987891</v>
      </c>
      <c r="WA201" s="34">
        <v>0.68765826923503692</v>
      </c>
      <c r="WB201" s="34">
        <v>0.68603919618825704</v>
      </c>
      <c r="WC201" s="34">
        <v>0.68432008873887895</v>
      </c>
      <c r="WD201" s="34">
        <v>0.68267194090612093</v>
      </c>
      <c r="WE201" s="34">
        <v>0.68108697379082106</v>
      </c>
      <c r="WF201" s="34">
        <v>0.67933202843950502</v>
      </c>
      <c r="WG201" s="34">
        <v>0.67734042387940507</v>
      </c>
      <c r="WH201" s="34">
        <v>0.67525343717193809</v>
      </c>
      <c r="WI201" s="34">
        <v>0.67306387646171606</v>
      </c>
      <c r="WJ201" s="34">
        <v>0.670794461974205</v>
      </c>
      <c r="WK201" s="34">
        <v>0.66853892466107989</v>
      </c>
      <c r="WL201" s="34">
        <v>0.66639885855310299</v>
      </c>
      <c r="WM201" s="34">
        <v>0.66483113034211394</v>
      </c>
      <c r="WN201" s="34">
        <v>0.66395105595626602</v>
      </c>
      <c r="WO201" s="34">
        <v>0.66378771954475502</v>
      </c>
      <c r="WP201" s="34">
        <v>0.66455975852577198</v>
      </c>
      <c r="WQ201" s="34">
        <v>0.66593893022721706</v>
      </c>
      <c r="WR201" s="34">
        <v>0.667428080693095</v>
      </c>
      <c r="WS201" s="34">
        <v>0.66878332834378096</v>
      </c>
      <c r="WT201" s="34">
        <v>0.66997934378602908</v>
      </c>
      <c r="WU201" s="34">
        <v>0.67104046255925398</v>
      </c>
      <c r="WV201" s="34">
        <v>0.67199135379951402</v>
      </c>
      <c r="WW201" s="34">
        <v>0.67277971393970604</v>
      </c>
      <c r="WX201" s="34">
        <v>0.67337089283385299</v>
      </c>
      <c r="WY201" s="34">
        <v>0.67371411781863999</v>
      </c>
      <c r="WZ201" s="34">
        <v>0.67380570942312301</v>
      </c>
      <c r="XA201" s="34">
        <v>0.67367584913945389</v>
      </c>
      <c r="XB201" s="34">
        <v>0.67326835945293595</v>
      </c>
      <c r="XC201" s="34">
        <v>0.67259259428608997</v>
      </c>
      <c r="XD201" s="34">
        <v>0.67169385662134506</v>
      </c>
      <c r="XE201" s="34">
        <v>0.67063507702700309</v>
      </c>
      <c r="XF201" s="34">
        <v>0.66944001823624499</v>
      </c>
      <c r="XG201" s="34">
        <v>0.66810973697458298</v>
      </c>
      <c r="XH201" t="s">
        <v>843</v>
      </c>
      <c r="XI201" t="s">
        <v>1300</v>
      </c>
      <c r="XJ201" s="34">
        <v>0.48835694778614702</v>
      </c>
      <c r="XK201" s="34">
        <v>0.48908096748561397</v>
      </c>
      <c r="XL201" s="34">
        <v>0.48828558414363998</v>
      </c>
      <c r="XM201" s="34">
        <v>0.48774020299563803</v>
      </c>
      <c r="XN201" s="34">
        <v>0.49071413709018602</v>
      </c>
      <c r="XO201" s="34">
        <v>0.49662339597850902</v>
      </c>
      <c r="XP201" s="34">
        <v>0.50344522590835805</v>
      </c>
      <c r="XQ201" s="34">
        <v>0.51067517757709902</v>
      </c>
      <c r="XR201" s="34">
        <v>0.51736295171907498</v>
      </c>
      <c r="XS201" s="34">
        <v>0.522786118641687</v>
      </c>
      <c r="XT201" s="34">
        <v>0.52989645958772902</v>
      </c>
      <c r="XU201" s="34">
        <v>0.53666071140919902</v>
      </c>
      <c r="XV201" s="34">
        <v>0.539477841850724</v>
      </c>
      <c r="XW201" s="34">
        <v>0.53994221698102596</v>
      </c>
      <c r="XX201" s="34">
        <v>0.532720230187685</v>
      </c>
      <c r="XY201" s="34">
        <v>0.524015906488834</v>
      </c>
      <c r="XZ201" s="34">
        <v>0.51399150830396101</v>
      </c>
      <c r="YA201" s="34">
        <v>0.49703785118826799</v>
      </c>
      <c r="YB201" s="34">
        <v>0.48740999503671295</v>
      </c>
      <c r="YC201" s="34">
        <v>0.49098085639414601</v>
      </c>
      <c r="YD201" s="34">
        <v>0.498772513543223</v>
      </c>
      <c r="YE201" s="34">
        <v>0.50574210879004</v>
      </c>
      <c r="YF201" s="34">
        <v>0.51341524389330406</v>
      </c>
      <c r="YG201" s="34">
        <v>0.52152767532200994</v>
      </c>
      <c r="YH201" s="34">
        <v>0.53013245790670094</v>
      </c>
      <c r="YI201" s="34">
        <v>0.539002952819987</v>
      </c>
      <c r="YJ201" s="34">
        <v>0.54824204623460604</v>
      </c>
      <c r="YK201" s="34">
        <v>0.55770878945883406</v>
      </c>
      <c r="YL201" s="34">
        <v>0.56687017804540407</v>
      </c>
      <c r="YM201" s="34">
        <v>0.57538274002753997</v>
      </c>
      <c r="YN201" s="34">
        <v>0.58211050052337199</v>
      </c>
      <c r="YO201" s="34">
        <v>0.58682228580472806</v>
      </c>
      <c r="YP201" s="34">
        <v>0.58948153733078401</v>
      </c>
      <c r="YQ201" s="34">
        <v>0.58959925143669301</v>
      </c>
      <c r="YR201" s="34">
        <v>0.58813028342424001</v>
      </c>
      <c r="YS201" s="34">
        <v>0.58640588636411994</v>
      </c>
      <c r="YT201" s="34">
        <v>0.58501799536355104</v>
      </c>
      <c r="YU201" s="34">
        <v>0.58392975301884398</v>
      </c>
      <c r="YV201" s="34">
        <v>0.58319721592476303</v>
      </c>
      <c r="YW201" s="34">
        <v>0.58292755563356802</v>
      </c>
      <c r="YX201" s="34">
        <v>0.58317798049090497</v>
      </c>
      <c r="YY201" s="34">
        <v>0.58396138659234098</v>
      </c>
      <c r="YZ201" s="34">
        <v>0.58534841952644001</v>
      </c>
      <c r="ZA201" s="34">
        <v>0.58728803697252996</v>
      </c>
      <c r="ZB201" s="34">
        <v>0.58973141561356901</v>
      </c>
      <c r="ZC201" s="34">
        <v>0.59285153045441297</v>
      </c>
      <c r="ZD201" s="34">
        <v>0.59679907023691703</v>
      </c>
      <c r="ZE201" s="34">
        <v>0.601720146564799</v>
      </c>
      <c r="ZF201" s="34">
        <v>0.60720255370503506</v>
      </c>
      <c r="ZG201" s="34">
        <v>0.61236955211261002</v>
      </c>
      <c r="ZH201" s="34">
        <v>0.61730244914822596</v>
      </c>
      <c r="ZI201" s="34">
        <v>0.62233428581224304</v>
      </c>
      <c r="ZJ201" s="34">
        <v>0.62734944460398601</v>
      </c>
      <c r="ZK201" s="34">
        <v>0.63233459388149205</v>
      </c>
      <c r="ZL201" s="34">
        <v>0.63711306292700498</v>
      </c>
      <c r="ZM201" s="34">
        <v>0.64152601050728297</v>
      </c>
      <c r="ZN201" s="34">
        <v>0.64556390749120296</v>
      </c>
      <c r="ZO201" s="34">
        <v>0.64916392323419603</v>
      </c>
      <c r="ZP201" s="34">
        <v>0.65217674891900201</v>
      </c>
      <c r="ZQ201" s="34">
        <v>0.65415981594716899</v>
      </c>
      <c r="ZR201" s="34">
        <v>0.65497009880275203</v>
      </c>
      <c r="ZS201" s="34">
        <v>0.65490291139237</v>
      </c>
      <c r="ZT201" s="34">
        <v>0.65408264072785693</v>
      </c>
      <c r="ZU201" s="34">
        <v>0.65273587142893308</v>
      </c>
      <c r="ZV201" s="34">
        <v>0.65106074184153595</v>
      </c>
      <c r="ZW201" s="34">
        <v>0.64915499888181305</v>
      </c>
      <c r="ZX201" s="34">
        <v>0.64716264116581901</v>
      </c>
      <c r="ZY201" s="34">
        <v>0.64499151490931095</v>
      </c>
      <c r="ZZ201" s="34">
        <v>0.64249210517216593</v>
      </c>
      <c r="AAA201" s="34">
        <v>0.63964977056130601</v>
      </c>
      <c r="AAB201" s="34">
        <v>0.63655480609141202</v>
      </c>
      <c r="AAC201" s="34">
        <v>0.633238502403769</v>
      </c>
      <c r="AAD201" s="34">
        <v>0.62978025932266701</v>
      </c>
      <c r="AAE201" s="34">
        <v>0.62630806641692705</v>
      </c>
      <c r="AAF201" s="34">
        <v>0.62294144022279496</v>
      </c>
      <c r="AAG201" s="34">
        <v>0.62022797151283005</v>
      </c>
      <c r="AAH201" s="34">
        <v>0.61834189720523103</v>
      </c>
      <c r="AAI201" s="34">
        <v>0.61735330786170106</v>
      </c>
      <c r="AAJ201" s="34">
        <v>0.61746282133033603</v>
      </c>
      <c r="AAK201" s="34">
        <v>0.61827331746936998</v>
      </c>
      <c r="AAL201" s="34">
        <v>0.61927006006622498</v>
      </c>
      <c r="AAM201" s="34">
        <v>0.62024469738684995</v>
      </c>
      <c r="AAN201" s="34">
        <v>0.62121050910160003</v>
      </c>
      <c r="AAO201" s="34">
        <v>0.62209889318648204</v>
      </c>
      <c r="AAP201" s="34">
        <v>0.62288346180572196</v>
      </c>
      <c r="AAQ201" s="34">
        <v>0.62356221108332199</v>
      </c>
      <c r="AAR201" s="34">
        <v>0.62405015487747295</v>
      </c>
      <c r="AAS201" s="34">
        <v>0.62425178216622601</v>
      </c>
      <c r="AAT201" s="34">
        <v>0.62420988382317999</v>
      </c>
      <c r="AAU201" s="34">
        <v>0.62397282899248097</v>
      </c>
      <c r="AAV201" s="34">
        <v>0.62345692875643799</v>
      </c>
      <c r="AAW201" s="34">
        <v>0.62267606055858904</v>
      </c>
      <c r="AAX201" s="34">
        <v>0.62164224753262598</v>
      </c>
      <c r="AAY201" s="34">
        <v>0.62041730899494296</v>
      </c>
      <c r="AAZ201" s="34">
        <v>0.61906150841188501</v>
      </c>
      <c r="ABA201" s="34">
        <v>0.61757899335893907</v>
      </c>
      <c r="ABB201" s="34">
        <v>0.61605358258901999</v>
      </c>
      <c r="ABC201" s="34">
        <v>0.61454095078321302</v>
      </c>
      <c r="ABD201" s="34">
        <v>0.61303297569189708</v>
      </c>
      <c r="ABE201" s="34">
        <v>0.61155658732237494</v>
      </c>
      <c r="ABF201" s="34">
        <v>0.61011787634137205</v>
      </c>
      <c r="ABG201" t="s">
        <v>843</v>
      </c>
      <c r="ABH201" t="s">
        <v>843</v>
      </c>
      <c r="ABI201" t="s">
        <v>1300</v>
      </c>
      <c r="ABJ201" s="34">
        <v>0.40662829248236199</v>
      </c>
      <c r="ABK201" s="34">
        <v>0.40791588805946899</v>
      </c>
      <c r="ABL201" s="34">
        <v>0.40911468637282505</v>
      </c>
      <c r="ABM201" s="34">
        <v>0.41099480333340599</v>
      </c>
      <c r="ABN201" s="34">
        <v>0.41420463727690604</v>
      </c>
      <c r="ABO201" s="34">
        <v>0.41868265103170205</v>
      </c>
      <c r="ABP201" s="34">
        <v>0.423643601476901</v>
      </c>
      <c r="ABQ201" s="34">
        <v>0.42790680131352304</v>
      </c>
      <c r="ABR201" s="34">
        <v>0.43163963370570696</v>
      </c>
      <c r="ABS201" s="34">
        <v>0.43618817893352202</v>
      </c>
      <c r="ABT201" s="34">
        <v>0.443732484478357</v>
      </c>
      <c r="ABU201" s="34">
        <v>0.45118382708275395</v>
      </c>
      <c r="ABV201" s="34">
        <v>0.45537479917147006</v>
      </c>
      <c r="ABW201" s="34">
        <v>0.45742961639491198</v>
      </c>
      <c r="ABX201" s="34">
        <v>0.45140141588309801</v>
      </c>
      <c r="ABY201" s="34">
        <v>0.442459173081799</v>
      </c>
      <c r="ABZ201" s="34">
        <v>0.430877350251059</v>
      </c>
      <c r="ACA201" s="34">
        <v>0.41089823066700903</v>
      </c>
      <c r="ACB201" s="34">
        <v>0.39602357000805</v>
      </c>
      <c r="ACC201" s="34">
        <v>0.39416109779926001</v>
      </c>
      <c r="ACD201" s="34">
        <v>0.39809151736993698</v>
      </c>
      <c r="ACE201" s="34">
        <v>0.40273081092798896</v>
      </c>
      <c r="ACF201" s="34">
        <v>0.40923807290159303</v>
      </c>
      <c r="ACG201" s="34">
        <v>0.41652051313776495</v>
      </c>
      <c r="ACH201" s="34">
        <v>0.42411337071649302</v>
      </c>
      <c r="ACI201" s="34">
        <v>0.43169419386811597</v>
      </c>
      <c r="ACJ201" s="34">
        <v>0.43899945416878305</v>
      </c>
      <c r="ACK201" s="34">
        <v>0.44616304410553098</v>
      </c>
      <c r="ACL201" s="34">
        <v>0.45358553644292599</v>
      </c>
      <c r="ACM201" s="34">
        <v>0.46135934585240002</v>
      </c>
      <c r="ACN201" s="34">
        <v>0.46930217506170402</v>
      </c>
      <c r="ACO201" s="34">
        <v>0.47756009215835099</v>
      </c>
      <c r="ACP201" s="34">
        <v>0.48606659503968103</v>
      </c>
      <c r="ACQ201" s="34">
        <v>0.49439603601498594</v>
      </c>
      <c r="ACR201" s="34">
        <v>0.50225533056054605</v>
      </c>
      <c r="ACS201" s="34">
        <v>0.50870515078519607</v>
      </c>
      <c r="ACT201" s="34">
        <v>0.51362176602852894</v>
      </c>
      <c r="ACU201" s="34">
        <v>0.51697622969147705</v>
      </c>
      <c r="ACV201" s="34">
        <v>0.51823976692734908</v>
      </c>
      <c r="ACW201" s="34">
        <v>0.51825735097124104</v>
      </c>
      <c r="ACX201" s="34">
        <v>0.51820987273989805</v>
      </c>
      <c r="ACY201" s="34">
        <v>0.51846195915433002</v>
      </c>
      <c r="ACZ201" s="34">
        <v>0.51893221898462205</v>
      </c>
      <c r="ADA201" s="34">
        <v>0.51972547073334607</v>
      </c>
      <c r="ADB201" s="34">
        <v>0.52092112943788993</v>
      </c>
      <c r="ADC201" s="34">
        <v>0.52257333988256394</v>
      </c>
      <c r="ADD201" s="34">
        <v>0.52469754085158304</v>
      </c>
      <c r="ADE201" s="34">
        <v>0.52732893992894392</v>
      </c>
      <c r="ADF201" s="34">
        <v>0.53042531254235792</v>
      </c>
      <c r="ADG201" s="34">
        <v>0.53392910733065602</v>
      </c>
      <c r="ADH201" s="34">
        <v>0.53794655768683808</v>
      </c>
      <c r="ADI201" s="34">
        <v>0.54261694382018899</v>
      </c>
      <c r="ADJ201" s="34">
        <v>0.54811254025863199</v>
      </c>
      <c r="ADK201" s="34">
        <v>0.55405667542567794</v>
      </c>
      <c r="ADL201" s="34">
        <v>0.559698066439973</v>
      </c>
      <c r="ADM201" s="34">
        <v>0.56510682916113797</v>
      </c>
      <c r="ADN201" s="34">
        <v>0.57054174572735494</v>
      </c>
      <c r="ADO201" s="34">
        <v>0.57586104212692002</v>
      </c>
      <c r="ADP201" s="34">
        <v>0.58108459509206001</v>
      </c>
      <c r="ADQ201" s="34">
        <v>0.58606753294718505</v>
      </c>
      <c r="ADR201" s="34">
        <v>0.59064808035370298</v>
      </c>
      <c r="ADS201" s="34">
        <v>0.59483429903027596</v>
      </c>
      <c r="ADT201" s="34">
        <v>0.59858936199830903</v>
      </c>
      <c r="ADU201" s="34">
        <v>0.601810399099311</v>
      </c>
      <c r="ADV201" s="34">
        <v>0.60412895579563397</v>
      </c>
      <c r="ADW201" s="34">
        <v>0.60542492223785604</v>
      </c>
      <c r="ADX201" s="34">
        <v>0.605988404952709</v>
      </c>
      <c r="ADY201" s="34">
        <v>0.60594299786683903</v>
      </c>
      <c r="ADZ201" s="34">
        <v>0.605452805870344</v>
      </c>
      <c r="AEA201" s="34">
        <v>0.60468702816299902</v>
      </c>
      <c r="AEB201" s="34">
        <v>0.60376528705235899</v>
      </c>
      <c r="AEC201" s="34">
        <v>0.60284547199692595</v>
      </c>
      <c r="AED201" s="34">
        <v>0.60186290240421703</v>
      </c>
      <c r="AEE201" s="34">
        <v>0.60063249084752701</v>
      </c>
      <c r="AEF201" s="34">
        <v>0.59910755637316204</v>
      </c>
      <c r="AEG201" s="34">
        <v>0.59739304369984003</v>
      </c>
      <c r="AEH201" s="34">
        <v>0.59549529260243805</v>
      </c>
      <c r="AEI201" s="34">
        <v>0.59346018220388796</v>
      </c>
      <c r="AEJ201" s="34">
        <v>0.59142002241411706</v>
      </c>
      <c r="AEK201" s="34">
        <v>0.58949142847168801</v>
      </c>
      <c r="AEL201" s="34">
        <v>0.58813342533982005</v>
      </c>
      <c r="AEM201" s="34">
        <v>0.58749862185822599</v>
      </c>
      <c r="AEN201" s="34">
        <v>0.58763129850039997</v>
      </c>
      <c r="AEO201" s="34">
        <v>0.58870385491365496</v>
      </c>
      <c r="AEP201" s="34">
        <v>0.59037977739171099</v>
      </c>
      <c r="AEQ201" s="34">
        <v>0.59220875762019898</v>
      </c>
      <c r="AER201" s="34">
        <v>0.59399191649449201</v>
      </c>
      <c r="AES201" s="34">
        <v>0.59573238888368996</v>
      </c>
      <c r="AET201" s="34">
        <v>0.59737064858476696</v>
      </c>
      <c r="AEU201" s="34">
        <v>0.59887713828939904</v>
      </c>
      <c r="AEV201" s="34">
        <v>0.600236013429568</v>
      </c>
      <c r="AEW201" s="34">
        <v>0.60137193023278901</v>
      </c>
      <c r="AEX201" s="34">
        <v>0.60219324028406596</v>
      </c>
      <c r="AEY201" s="34">
        <v>0.602737110272487</v>
      </c>
      <c r="AEZ201" s="34">
        <v>0.60306142469971002</v>
      </c>
      <c r="AFA201" s="34">
        <v>0.60307508027766799</v>
      </c>
      <c r="AFB201" s="34">
        <v>0.60278657761242505</v>
      </c>
      <c r="AFC201" s="34">
        <v>0.60222233414288295</v>
      </c>
      <c r="AFD201" s="34">
        <v>0.60145589341696404</v>
      </c>
      <c r="AFE201" s="34">
        <v>0.60054441200410502</v>
      </c>
      <c r="AFF201" s="34">
        <v>0.59950515654977998</v>
      </c>
      <c r="AFG201" t="s">
        <v>843</v>
      </c>
      <c r="AFH201" t="s">
        <v>843</v>
      </c>
      <c r="AFI201" s="34">
        <v>0.72453999999999996</v>
      </c>
      <c r="AFJ201" s="34">
        <v>0.72397999999999996</v>
      </c>
      <c r="AFK201" s="34">
        <v>0.72353999999999996</v>
      </c>
      <c r="AFL201" s="34">
        <v>0.72333000000000003</v>
      </c>
      <c r="AFM201" s="34">
        <v>0.72314999999999996</v>
      </c>
      <c r="AFN201" s="34">
        <v>0.72286000000000006</v>
      </c>
      <c r="AFO201" s="34">
        <v>0.72230000000000005</v>
      </c>
      <c r="AFP201" s="34">
        <v>0.72145999999999999</v>
      </c>
      <c r="AFQ201" s="34">
        <v>0.72101000000000004</v>
      </c>
      <c r="AFR201" s="34">
        <v>0.72049999999999992</v>
      </c>
      <c r="AFS201" s="34">
        <v>0.72022000000000008</v>
      </c>
      <c r="AFT201" s="34">
        <v>0.71971999999999992</v>
      </c>
      <c r="AFU201" s="34">
        <v>0.71873000000000009</v>
      </c>
      <c r="AFV201" s="34">
        <v>0.71794999999999998</v>
      </c>
      <c r="AFW201" s="34">
        <v>0.7176300000000001</v>
      </c>
      <c r="AFX201" s="34">
        <v>0.71724999999999994</v>
      </c>
      <c r="AFY201" s="34">
        <v>0.71660999999999997</v>
      </c>
      <c r="AFZ201" s="34">
        <v>0.70971999999999991</v>
      </c>
      <c r="AGA201" s="34">
        <v>0.71343000000000001</v>
      </c>
      <c r="AGB201" t="s">
        <v>843</v>
      </c>
      <c r="AGC201" t="s">
        <v>843</v>
      </c>
      <c r="AGD201" t="s">
        <v>843</v>
      </c>
      <c r="AGE201" t="s">
        <v>843</v>
      </c>
      <c r="AGF201" s="34">
        <v>5.2137980237603188E-3</v>
      </c>
      <c r="AGG201" t="s">
        <v>843</v>
      </c>
      <c r="AGH201" t="s">
        <v>843</v>
      </c>
      <c r="AGI201" t="s">
        <v>843</v>
      </c>
      <c r="AGJ201" t="s">
        <v>843</v>
      </c>
      <c r="AGK201" t="s">
        <v>843</v>
      </c>
      <c r="AGL201" t="s">
        <v>843</v>
      </c>
      <c r="AGM201" t="s">
        <v>843</v>
      </c>
      <c r="AGN201" t="s">
        <v>843</v>
      </c>
      <c r="AGO201" s="34">
        <v>0.441</v>
      </c>
      <c r="AGP201" s="34">
        <v>2016</v>
      </c>
      <c r="AGQ201" t="s">
        <v>832</v>
      </c>
      <c r="AGR201" t="s">
        <v>843</v>
      </c>
      <c r="AGS201" s="34">
        <v>0.67299999999999993</v>
      </c>
      <c r="AGT201" s="34">
        <v>2016</v>
      </c>
      <c r="AGU201" t="s">
        <v>832</v>
      </c>
      <c r="AGV201" t="s">
        <v>843</v>
      </c>
      <c r="AGW201" s="34">
        <v>0.86499999999999999</v>
      </c>
      <c r="AGX201" s="34">
        <v>2016</v>
      </c>
      <c r="AGY201" t="s">
        <v>832</v>
      </c>
      <c r="AGZ201" t="s">
        <v>843</v>
      </c>
      <c r="AHA201" s="34">
        <v>0.96599999999999997</v>
      </c>
      <c r="AHB201" s="34">
        <v>2016</v>
      </c>
      <c r="AHC201" t="s">
        <v>832</v>
      </c>
      <c r="AHD201" t="s">
        <v>843</v>
      </c>
      <c r="AHE201" s="34">
        <v>0.82299999999999995</v>
      </c>
      <c r="AHF201" s="34">
        <v>2016</v>
      </c>
      <c r="AHG201" t="s">
        <v>832</v>
      </c>
      <c r="AHH201" t="s">
        <v>843</v>
      </c>
      <c r="AHI201" t="s">
        <v>465</v>
      </c>
      <c r="AHJ201" s="34">
        <v>0.17073318362236023</v>
      </c>
      <c r="AHK201" s="34">
        <v>0.18667411804199219</v>
      </c>
      <c r="AHL201" s="34">
        <v>0.20985226333141327</v>
      </c>
      <c r="AHM201" s="34">
        <v>0.16275082528591156</v>
      </c>
      <c r="AHN201" s="34">
        <v>0.17831224203109741</v>
      </c>
      <c r="AHO201" t="s">
        <v>843</v>
      </c>
      <c r="AHP201" s="34"/>
      <c r="AHQ201" s="34"/>
      <c r="AHR201" s="34"/>
      <c r="AHS201" s="34"/>
      <c r="AHT201" s="34"/>
      <c r="AHU201" t="s">
        <v>843</v>
      </c>
      <c r="AHV201" s="34">
        <v>9.9234804511070251E-2</v>
      </c>
      <c r="AHW201" s="34">
        <v>9.9234804511070251E-2</v>
      </c>
      <c r="AHX201" s="34">
        <v>8.6609542369842529E-2</v>
      </c>
      <c r="AHY201" s="34">
        <v>5.7507563382387161E-2</v>
      </c>
      <c r="AHZ201" s="34">
        <v>0.20441293716430664</v>
      </c>
      <c r="AIA201" t="s">
        <v>465</v>
      </c>
      <c r="AIB201" t="s">
        <v>843</v>
      </c>
      <c r="AIC201" s="34">
        <v>0.13353656232357025</v>
      </c>
      <c r="AID201" s="34">
        <v>0.13353656232357025</v>
      </c>
      <c r="AIE201" s="34">
        <v>0.13102328777313232</v>
      </c>
      <c r="AIF201" s="34">
        <v>0.15811973810195923</v>
      </c>
      <c r="AIG201" s="34">
        <v>0.17224475741386414</v>
      </c>
      <c r="AIH201" t="s">
        <v>924</v>
      </c>
      <c r="AII201" t="s">
        <v>843</v>
      </c>
      <c r="AIJ201" s="34">
        <v>0.13753333687782288</v>
      </c>
      <c r="AIK201" s="34">
        <v>0.13753333687782288</v>
      </c>
      <c r="AIL201" s="34">
        <v>0.13753333687782288</v>
      </c>
      <c r="AIM201" s="34">
        <v>0.15042400360107422</v>
      </c>
      <c r="AIN201" s="34">
        <v>0.19742999970912933</v>
      </c>
      <c r="AIO201" t="s">
        <v>1607</v>
      </c>
      <c r="AIP201" s="34">
        <v>0.34449833631515503</v>
      </c>
      <c r="AIQ201" t="s">
        <v>843</v>
      </c>
      <c r="AIR201" s="34">
        <v>0.39392000000000005</v>
      </c>
      <c r="AIS201" s="34">
        <v>0.32183</v>
      </c>
      <c r="AIT201" s="34">
        <v>0.31425999999999998</v>
      </c>
      <c r="AIU201" s="34">
        <v>0.34325000000000006</v>
      </c>
      <c r="AIV201" s="34">
        <v>0.36598999999999998</v>
      </c>
      <c r="AIW201" s="34">
        <v>0.32774000000000003</v>
      </c>
      <c r="AIX201" t="s">
        <v>843</v>
      </c>
      <c r="AIY201" s="34">
        <v>5.6250000000000001E-2</v>
      </c>
      <c r="AIZ201" s="34">
        <v>4.6440000000000002E-2</v>
      </c>
      <c r="AJA201" s="34">
        <v>4.5860000000000005E-2</v>
      </c>
      <c r="AJB201" s="34">
        <v>4.4340000000000004E-2</v>
      </c>
      <c r="AJC201" s="34">
        <v>4.4389999999999999E-2</v>
      </c>
      <c r="AJD201" s="34">
        <v>4.444E-2</v>
      </c>
      <c r="AJE201" t="s">
        <v>843</v>
      </c>
      <c r="AJF201" s="34"/>
      <c r="AJG201" s="34"/>
      <c r="AJH201" s="34"/>
      <c r="AJI201" s="34"/>
      <c r="AJJ201" s="34"/>
      <c r="AJK201" t="s">
        <v>1460</v>
      </c>
      <c r="AJL201" t="s">
        <v>843</v>
      </c>
      <c r="AJM201" t="s">
        <v>843</v>
      </c>
      <c r="AJN201" s="34">
        <v>-7.4318170547485352E-2</v>
      </c>
      <c r="AJO201" s="34">
        <v>-7.4318170547485352E-2</v>
      </c>
      <c r="AJP201" s="34">
        <v>1.411005575209856E-2</v>
      </c>
      <c r="AJQ201" s="34"/>
      <c r="AJR201" s="34"/>
      <c r="AJS201" t="s">
        <v>832</v>
      </c>
      <c r="AJT201" t="s">
        <v>843</v>
      </c>
      <c r="AJU201" t="s">
        <v>843</v>
      </c>
      <c r="AJV201" t="s">
        <v>843</v>
      </c>
      <c r="AJW201" s="34"/>
      <c r="AJX201" s="34"/>
      <c r="AJY201" s="34"/>
      <c r="AJZ201" s="34"/>
      <c r="AKA201" s="34"/>
      <c r="AKB201" t="s">
        <v>1460</v>
      </c>
      <c r="AKC201" t="s">
        <v>843</v>
      </c>
      <c r="AKD201" t="s">
        <v>843</v>
      </c>
      <c r="AKE201" t="s">
        <v>843</v>
      </c>
      <c r="AKF201" s="34">
        <v>-0.10830988734960556</v>
      </c>
      <c r="AKG201" s="34">
        <v>-0.10830988734960556</v>
      </c>
      <c r="AKH201" s="34">
        <v>-8.9361023856326938E-4</v>
      </c>
      <c r="AKI201" s="34"/>
      <c r="AKJ201" s="34"/>
      <c r="AKK201" t="s">
        <v>832</v>
      </c>
      <c r="AKL201" t="s">
        <v>843</v>
      </c>
      <c r="AKM201" s="34"/>
      <c r="AKN201" t="s">
        <v>1460</v>
      </c>
      <c r="AKO201" t="s">
        <v>843</v>
      </c>
      <c r="AKP201" s="34"/>
      <c r="AKQ201" t="s">
        <v>1460</v>
      </c>
      <c r="AKR201" t="s">
        <v>843</v>
      </c>
      <c r="AKS201" s="34"/>
      <c r="AKT201" t="s">
        <v>1460</v>
      </c>
      <c r="AKU201" t="s">
        <v>843</v>
      </c>
      <c r="AKV201" s="34"/>
      <c r="AKW201" t="s">
        <v>1460</v>
      </c>
      <c r="AKX201" t="s">
        <v>843</v>
      </c>
      <c r="AKY201" s="34"/>
      <c r="AKZ201" s="34"/>
      <c r="ALA201" s="34"/>
      <c r="ALB201" s="34"/>
      <c r="ALC201" s="34"/>
      <c r="ALD201" t="s">
        <v>1460</v>
      </c>
      <c r="ALE201" t="s">
        <v>843</v>
      </c>
      <c r="ALF201" t="s">
        <v>843</v>
      </c>
      <c r="ALG201" t="s">
        <v>843</v>
      </c>
      <c r="ALH201" s="34">
        <v>1.958397775888443E-2</v>
      </c>
      <c r="ALI201" s="34">
        <v>1.958397775888443E-2</v>
      </c>
      <c r="ALJ201" s="34">
        <v>1.958397775888443E-2</v>
      </c>
      <c r="ALK201" s="34">
        <v>1.5817422419786453E-2</v>
      </c>
      <c r="ALL201" s="34">
        <v>0.17024315893650055</v>
      </c>
      <c r="ALM201" t="s">
        <v>832</v>
      </c>
    </row>
    <row r="202" spans="1:1001">
      <c r="A202" t="s">
        <v>512</v>
      </c>
      <c r="B202" t="s">
        <v>51</v>
      </c>
      <c r="C202" t="s">
        <v>383</v>
      </c>
      <c r="D202" s="34">
        <v>3.4325588494539261E-2</v>
      </c>
      <c r="E202" t="s">
        <v>432</v>
      </c>
      <c r="F202" s="34">
        <v>3.8605809211730957E-2</v>
      </c>
      <c r="G202" t="s">
        <v>1464</v>
      </c>
      <c r="H202" s="34">
        <v>3.8565531373023987E-2</v>
      </c>
      <c r="I202" t="s">
        <v>1294</v>
      </c>
      <c r="J202" s="34">
        <v>3.7513706833124161E-2</v>
      </c>
      <c r="K202" t="s">
        <v>1521</v>
      </c>
      <c r="L202" s="34">
        <v>4.5985117554664612E-2</v>
      </c>
      <c r="M202" t="s">
        <v>432</v>
      </c>
      <c r="N202" s="34">
        <v>0.65057134628295898</v>
      </c>
      <c r="O202" s="34">
        <v>0.71349412202835083</v>
      </c>
      <c r="P202" t="s">
        <v>432</v>
      </c>
      <c r="Q202" s="34">
        <v>0.65057134628295898</v>
      </c>
      <c r="R202" t="s">
        <v>432</v>
      </c>
      <c r="S202" s="34">
        <v>0.64385360479354858</v>
      </c>
      <c r="T202" t="s">
        <v>432</v>
      </c>
      <c r="U202" s="34">
        <v>0.55123406648635864</v>
      </c>
      <c r="V202" t="s">
        <v>432</v>
      </c>
      <c r="W202" t="s">
        <v>843</v>
      </c>
      <c r="X202" t="s">
        <v>1464</v>
      </c>
      <c r="Y202" s="34">
        <v>0.57961100339889526</v>
      </c>
      <c r="Z202" s="34">
        <v>0.62800246477127075</v>
      </c>
      <c r="AA202" t="s">
        <v>1464</v>
      </c>
      <c r="AB202" s="34">
        <v>0.57961100339889526</v>
      </c>
      <c r="AC202" t="s">
        <v>1464</v>
      </c>
      <c r="AD202" s="34">
        <v>0.62480473518371582</v>
      </c>
      <c r="AE202" t="s">
        <v>1464</v>
      </c>
      <c r="AF202" s="34">
        <v>0.54062086343765259</v>
      </c>
      <c r="AG202" t="s">
        <v>1464</v>
      </c>
      <c r="AH202" t="s">
        <v>843</v>
      </c>
      <c r="AI202" t="s">
        <v>1294</v>
      </c>
      <c r="AJ202" s="34">
        <v>0.57401323318481445</v>
      </c>
      <c r="AK202" s="34">
        <v>0.61496239900588989</v>
      </c>
      <c r="AL202" t="s">
        <v>1294</v>
      </c>
      <c r="AM202" s="34">
        <v>0.57401323318481445</v>
      </c>
      <c r="AN202" t="s">
        <v>1294</v>
      </c>
      <c r="AO202" s="34">
        <v>0.63360685110092163</v>
      </c>
      <c r="AP202" t="s">
        <v>1294</v>
      </c>
      <c r="AQ202" s="34">
        <v>0.54846680164337158</v>
      </c>
      <c r="AR202" t="s">
        <v>1294</v>
      </c>
      <c r="AS202" t="s">
        <v>843</v>
      </c>
      <c r="AT202" t="s">
        <v>1521</v>
      </c>
      <c r="AU202" s="34">
        <v>0.55543214082717896</v>
      </c>
      <c r="AV202" s="34">
        <v>0.59982055425643921</v>
      </c>
      <c r="AW202" t="s">
        <v>1521</v>
      </c>
      <c r="AX202" s="34">
        <v>0.55543214082717896</v>
      </c>
      <c r="AY202" t="s">
        <v>1521</v>
      </c>
      <c r="AZ202" s="34">
        <v>0.61163657903671265</v>
      </c>
      <c r="BA202" t="s">
        <v>1521</v>
      </c>
      <c r="BB202" s="34">
        <v>0.53048533201217651</v>
      </c>
      <c r="BC202" t="s">
        <v>1521</v>
      </c>
      <c r="BD202" t="s">
        <v>843</v>
      </c>
      <c r="BE202" s="34">
        <v>0.58954501104030077</v>
      </c>
      <c r="BF202" t="s">
        <v>1594</v>
      </c>
      <c r="BG202" t="s">
        <v>843</v>
      </c>
      <c r="BH202" t="s">
        <v>432</v>
      </c>
      <c r="BI202" s="34">
        <v>4.0189070701599121</v>
      </c>
      <c r="BJ202" t="s">
        <v>819</v>
      </c>
      <c r="BK202" s="34">
        <v>5.8450708389282227</v>
      </c>
      <c r="BL202" t="s">
        <v>1294</v>
      </c>
      <c r="BM202" s="34">
        <v>5.8102278709411621</v>
      </c>
      <c r="BN202" t="s">
        <v>1521</v>
      </c>
      <c r="BO202" s="34">
        <v>6.1875386238098145</v>
      </c>
      <c r="BP202" t="s">
        <v>843</v>
      </c>
      <c r="BQ202" s="34">
        <v>1.964214563369751</v>
      </c>
      <c r="BR202" t="s">
        <v>830</v>
      </c>
      <c r="BS202" s="34">
        <v>3.6</v>
      </c>
      <c r="BT202" t="s">
        <v>843</v>
      </c>
      <c r="BU202" s="34">
        <v>3.9599239826202393</v>
      </c>
      <c r="BV202" t="s">
        <v>1559</v>
      </c>
      <c r="BW202" t="s">
        <v>843</v>
      </c>
      <c r="BX202" s="34">
        <v>2.5591320991516113</v>
      </c>
      <c r="BY202" t="s">
        <v>924</v>
      </c>
      <c r="BZ202" t="s">
        <v>843</v>
      </c>
      <c r="CA202" t="s">
        <v>432</v>
      </c>
      <c r="CB202" s="34">
        <v>1.502121239900589E-2</v>
      </c>
      <c r="CC202" s="34">
        <v>9.9084693938493729E-3</v>
      </c>
      <c r="CD202" s="34">
        <v>7.1862619370222092E-3</v>
      </c>
      <c r="CE202" s="34">
        <v>9.1989664360880852E-3</v>
      </c>
      <c r="CF202" s="34">
        <v>9.1989664360880852E-3</v>
      </c>
      <c r="CG202" t="s">
        <v>843</v>
      </c>
      <c r="CH202" t="s">
        <v>819</v>
      </c>
      <c r="CI202" s="34">
        <v>6.6302502527832985E-3</v>
      </c>
      <c r="CJ202" s="34">
        <v>6.4050676301121712E-3</v>
      </c>
      <c r="CK202" s="34">
        <v>6.5011177211999893E-3</v>
      </c>
      <c r="CL202" s="34">
        <v>6.835639476776123E-3</v>
      </c>
      <c r="CM202" s="34">
        <v>7.0028854534029961E-3</v>
      </c>
      <c r="CN202" t="s">
        <v>843</v>
      </c>
      <c r="CO202" t="s">
        <v>1294</v>
      </c>
      <c r="CP202" s="34">
        <v>6.494088564068079E-3</v>
      </c>
      <c r="CQ202" s="34">
        <v>6.5568741410970688E-3</v>
      </c>
      <c r="CR202" s="34">
        <v>6.7520164884626865E-3</v>
      </c>
      <c r="CS202" s="34">
        <v>7.0029255002737045E-3</v>
      </c>
      <c r="CT202" s="34">
        <v>7.0029366761445999E-3</v>
      </c>
      <c r="CU202" t="s">
        <v>843</v>
      </c>
      <c r="CV202" t="s">
        <v>1521</v>
      </c>
      <c r="CW202" s="34">
        <v>6.5545300021767616E-3</v>
      </c>
      <c r="CX202" s="34">
        <v>6.6683846525847912E-3</v>
      </c>
      <c r="CY202" s="34">
        <v>6.9192787632346153E-3</v>
      </c>
      <c r="CZ202" s="34">
        <v>7.0029185153543949E-3</v>
      </c>
      <c r="DA202" s="34">
        <v>7.0029101334512234E-3</v>
      </c>
      <c r="DB202" t="s">
        <v>843</v>
      </c>
      <c r="DC202" s="34">
        <v>7.8625335693359375</v>
      </c>
      <c r="DD202" s="34">
        <v>8.3330135345458984</v>
      </c>
      <c r="DE202" s="34">
        <v>8.7898492813110352</v>
      </c>
      <c r="DF202" s="34">
        <v>9.2432746887207031</v>
      </c>
      <c r="DG202" s="34">
        <v>9.7458953857421875</v>
      </c>
      <c r="DH202" t="s">
        <v>1464</v>
      </c>
      <c r="DI202" t="s">
        <v>843</v>
      </c>
      <c r="DJ202" s="34">
        <v>8.1448221206665039</v>
      </c>
      <c r="DK202" s="34">
        <v>8.6084794998168945</v>
      </c>
      <c r="DL202" s="34">
        <v>9.0619049072265625</v>
      </c>
      <c r="DM202" s="34">
        <v>9.5399274826049805</v>
      </c>
      <c r="DN202" s="34">
        <v>10.054847717285156</v>
      </c>
      <c r="DO202" t="s">
        <v>1294</v>
      </c>
      <c r="DP202" t="s">
        <v>843</v>
      </c>
      <c r="DQ202" s="34">
        <v>10.260815620422363</v>
      </c>
      <c r="DR202" t="s">
        <v>1521</v>
      </c>
      <c r="DS202" t="s">
        <v>843</v>
      </c>
      <c r="DT202" t="s">
        <v>843</v>
      </c>
      <c r="DU202" s="34">
        <v>10.3</v>
      </c>
      <c r="DV202" t="s">
        <v>1461</v>
      </c>
      <c r="DW202" t="s">
        <v>843</v>
      </c>
      <c r="DX202" t="s">
        <v>843</v>
      </c>
      <c r="DY202" t="s">
        <v>432</v>
      </c>
      <c r="DZ202" s="34">
        <v>-9.9043818190693855E-3</v>
      </c>
      <c r="EA202" s="34">
        <v>-8.0036399886012077E-3</v>
      </c>
      <c r="EB202" s="34">
        <v>-7.6086749322712421E-3</v>
      </c>
      <c r="EC202" s="34">
        <v>-6.7843860015273094E-3</v>
      </c>
      <c r="ED202" s="34">
        <v>-2.9559212271124125E-3</v>
      </c>
      <c r="EE202" t="s">
        <v>843</v>
      </c>
      <c r="EF202" t="s">
        <v>819</v>
      </c>
      <c r="EG202" s="34">
        <v>-4.489995539188385E-3</v>
      </c>
      <c r="EH202" s="34">
        <v>-4.4011385180056095E-3</v>
      </c>
      <c r="EI202" s="34">
        <v>-3.8874971214681864E-3</v>
      </c>
      <c r="EJ202" s="34">
        <v>-8.8883022544905543E-4</v>
      </c>
      <c r="EK202" s="34">
        <v>7.480268832296133E-3</v>
      </c>
      <c r="EL202" t="s">
        <v>843</v>
      </c>
      <c r="EM202" t="s">
        <v>1294</v>
      </c>
      <c r="EN202" s="34">
        <v>-3.8495510816574097E-3</v>
      </c>
      <c r="EO202" s="34">
        <v>-2.7563131880015135E-3</v>
      </c>
      <c r="EP202" s="34">
        <v>-2.2597324568778276E-3</v>
      </c>
      <c r="EQ202" s="34">
        <v>2.8498093597590923E-3</v>
      </c>
      <c r="ER202" s="34">
        <v>8.0847255885601044E-3</v>
      </c>
      <c r="ES202" t="s">
        <v>843</v>
      </c>
      <c r="ET202" t="s">
        <v>1521</v>
      </c>
      <c r="EU202" s="34">
        <v>-2.0111706107854843E-3</v>
      </c>
      <c r="EV202" s="34">
        <v>-9.6193567151203752E-4</v>
      </c>
      <c r="EW202" s="34">
        <v>1.6309239435940981E-3</v>
      </c>
      <c r="EX202" s="34">
        <v>6.3544237054884434E-3</v>
      </c>
      <c r="EY202" s="34">
        <v>1.6508734552189708E-3</v>
      </c>
      <c r="EZ202" t="s">
        <v>843</v>
      </c>
      <c r="FA202" t="s">
        <v>1594</v>
      </c>
      <c r="FB202" s="34">
        <v>-7.8806830570101738E-3</v>
      </c>
      <c r="FC202" s="34">
        <v>-6.9275503046810627E-3</v>
      </c>
      <c r="FD202" s="34">
        <v>-5.8031715452671051E-3</v>
      </c>
      <c r="FE202" s="34">
        <v>-1.1690130457282066E-2</v>
      </c>
      <c r="FF202" s="34">
        <v>-5.5934034753590822E-4</v>
      </c>
      <c r="FG202" t="s">
        <v>843</v>
      </c>
      <c r="FH202" s="34">
        <v>-1.6394911799579859E-3</v>
      </c>
      <c r="FI202" s="34">
        <v>-1.3065572129562497E-3</v>
      </c>
      <c r="FJ202" s="34">
        <v>-1.6529301647096872E-3</v>
      </c>
      <c r="FK202" s="34">
        <v>-1.0154465213418007E-2</v>
      </c>
      <c r="FL202" s="34">
        <v>7.3183807544410229E-3</v>
      </c>
      <c r="FM202" t="s">
        <v>843</v>
      </c>
      <c r="FN202" t="s">
        <v>843</v>
      </c>
      <c r="FO202" s="34">
        <v>0.73753000000000002</v>
      </c>
      <c r="FP202" t="s">
        <v>1462</v>
      </c>
      <c r="FQ202" t="s">
        <v>843</v>
      </c>
      <c r="FR202" t="s">
        <v>843</v>
      </c>
      <c r="FS202" s="34">
        <v>0.77807000000000004</v>
      </c>
      <c r="FT202" t="s">
        <v>1462</v>
      </c>
      <c r="FU202" t="s">
        <v>843</v>
      </c>
      <c r="FV202" t="s">
        <v>843</v>
      </c>
      <c r="FW202" s="34">
        <v>0.69679000000000002</v>
      </c>
      <c r="FX202" t="s">
        <v>1462</v>
      </c>
      <c r="FY202" t="s">
        <v>843</v>
      </c>
      <c r="FZ202" s="34">
        <v>-2.9420644044876099E-2</v>
      </c>
      <c r="GA202" s="34">
        <v>-2.4552874267101288E-2</v>
      </c>
      <c r="GB202" s="34">
        <v>3.0543734319508076E-3</v>
      </c>
      <c r="GC202" s="34">
        <v>1.6238629817962646E-2</v>
      </c>
      <c r="GD202" s="34">
        <v>1.180599257349968E-2</v>
      </c>
      <c r="GE202" t="s">
        <v>830</v>
      </c>
      <c r="GF202" t="s">
        <v>843</v>
      </c>
      <c r="GG202" s="34">
        <v>-2.5499258190393448E-2</v>
      </c>
      <c r="GH202" s="34">
        <v>-1.9477006047964096E-2</v>
      </c>
      <c r="GI202" s="34">
        <v>9.3369260430335999E-3</v>
      </c>
      <c r="GJ202" s="34">
        <v>2.393624372780323E-2</v>
      </c>
      <c r="GK202" s="34">
        <v>2.0975956693291664E-2</v>
      </c>
      <c r="GL202" t="s">
        <v>832</v>
      </c>
      <c r="GM202" t="s">
        <v>843</v>
      </c>
      <c r="GN202" s="34"/>
      <c r="GO202" t="s">
        <v>1460</v>
      </c>
      <c r="GP202" t="s">
        <v>843</v>
      </c>
      <c r="GQ202" t="s">
        <v>843</v>
      </c>
      <c r="GR202" s="34">
        <v>3.1597703695297241E-2</v>
      </c>
      <c r="GS202" s="34">
        <v>2.7010543271899223E-2</v>
      </c>
      <c r="GT202" s="34">
        <v>2.5753093883395195E-2</v>
      </c>
      <c r="GU202" s="34">
        <v>2.7793619781732559E-2</v>
      </c>
      <c r="GV202" s="34">
        <v>1.8561486154794693E-2</v>
      </c>
      <c r="GW202" t="s">
        <v>832</v>
      </c>
      <c r="GX202" t="s">
        <v>843</v>
      </c>
      <c r="GY202" t="s">
        <v>843</v>
      </c>
      <c r="GZ202" t="s">
        <v>843</v>
      </c>
      <c r="HA202" t="s">
        <v>843</v>
      </c>
      <c r="HB202" t="s">
        <v>843</v>
      </c>
      <c r="HC202" t="s">
        <v>843</v>
      </c>
      <c r="HD202" t="s">
        <v>843</v>
      </c>
      <c r="HE202" t="s">
        <v>843</v>
      </c>
      <c r="HF202" t="s">
        <v>843</v>
      </c>
      <c r="HG202" t="s">
        <v>843</v>
      </c>
      <c r="HH202" s="34">
        <v>40741651</v>
      </c>
      <c r="HI202" s="34">
        <v>40966450</v>
      </c>
      <c r="HJ202" s="34">
        <v>41477655</v>
      </c>
      <c r="HK202" s="34">
        <v>42230270</v>
      </c>
      <c r="HL202" s="34">
        <v>42959666</v>
      </c>
      <c r="HM202" s="34">
        <v>43685374</v>
      </c>
      <c r="HN202" s="34">
        <v>44422831</v>
      </c>
      <c r="HO202" s="34">
        <v>45245782</v>
      </c>
      <c r="HP202" s="34">
        <v>45966538</v>
      </c>
      <c r="HQ202" s="34">
        <v>46367772</v>
      </c>
      <c r="HR202" s="34">
        <v>46572772</v>
      </c>
      <c r="HS202" s="34">
        <v>46729232</v>
      </c>
      <c r="HT202" s="34">
        <v>46756082</v>
      </c>
      <c r="HU202" s="34">
        <v>46603459</v>
      </c>
      <c r="HV202" s="34">
        <v>46464551</v>
      </c>
      <c r="HW202" s="34">
        <v>46431342</v>
      </c>
      <c r="HX202" s="34">
        <v>46473315</v>
      </c>
      <c r="HY202" s="34">
        <v>46584170</v>
      </c>
      <c r="HZ202" s="34">
        <v>46792043</v>
      </c>
      <c r="IA202" s="34">
        <v>47131372</v>
      </c>
      <c r="IB202" s="34">
        <v>47363807</v>
      </c>
      <c r="IC202" s="34">
        <v>47486935</v>
      </c>
      <c r="ID202" s="34">
        <v>47558630</v>
      </c>
      <c r="IE202" s="34">
        <v>47519628</v>
      </c>
      <c r="IF202" s="34">
        <v>47473373</v>
      </c>
      <c r="IG202" s="34">
        <v>47420024</v>
      </c>
      <c r="IH202" s="34">
        <v>47360679</v>
      </c>
      <c r="II202" s="34">
        <v>47296155</v>
      </c>
      <c r="IJ202" s="34">
        <v>47226694</v>
      </c>
      <c r="IK202" s="34">
        <v>47153700</v>
      </c>
      <c r="IL202" s="34">
        <v>47076573</v>
      </c>
      <c r="IM202" s="34">
        <v>46995541</v>
      </c>
      <c r="IN202" s="34">
        <v>46911380</v>
      </c>
      <c r="IO202" s="34">
        <v>46822907</v>
      </c>
      <c r="IP202" s="34">
        <v>46728914</v>
      </c>
      <c r="IQ202" s="34">
        <v>46629612</v>
      </c>
      <c r="IR202" s="34">
        <v>46525082</v>
      </c>
      <c r="IS202" s="34">
        <v>46414916</v>
      </c>
      <c r="IT202" s="34">
        <v>46299435</v>
      </c>
      <c r="IU202" s="34">
        <v>46177346</v>
      </c>
      <c r="IV202" s="34">
        <v>46047876</v>
      </c>
      <c r="IW202" s="34">
        <v>45910270</v>
      </c>
      <c r="IX202" s="34">
        <v>45763466</v>
      </c>
      <c r="IY202" s="34">
        <v>45607779</v>
      </c>
      <c r="IZ202" s="34">
        <v>45443430</v>
      </c>
      <c r="JA202" s="34">
        <v>45269679</v>
      </c>
      <c r="JB202" s="34">
        <v>45084984</v>
      </c>
      <c r="JC202" s="34">
        <v>44887980</v>
      </c>
      <c r="JD202" s="34">
        <v>44678170</v>
      </c>
      <c r="JE202" s="34">
        <v>44455244</v>
      </c>
      <c r="JF202" s="34">
        <v>44219565</v>
      </c>
      <c r="JG202" s="34">
        <v>43971374</v>
      </c>
      <c r="JH202" s="34">
        <v>43710569</v>
      </c>
      <c r="JI202" s="34">
        <v>43437846</v>
      </c>
      <c r="JJ202" s="34">
        <v>43153594</v>
      </c>
      <c r="JK202" s="34">
        <v>42858208</v>
      </c>
      <c r="JL202" s="34">
        <v>42552810</v>
      </c>
      <c r="JM202" s="34">
        <v>42238865</v>
      </c>
      <c r="JN202" s="34">
        <v>41917656</v>
      </c>
      <c r="JO202" s="34">
        <v>41590160</v>
      </c>
      <c r="JP202" s="34">
        <v>41256870</v>
      </c>
      <c r="JQ202" s="34">
        <v>40919293</v>
      </c>
      <c r="JR202" s="34">
        <v>40578304</v>
      </c>
      <c r="JS202" s="34">
        <v>40235561</v>
      </c>
      <c r="JT202" s="34">
        <v>39892380</v>
      </c>
      <c r="JU202" s="34">
        <v>39548432</v>
      </c>
      <c r="JV202" s="34">
        <v>39204846</v>
      </c>
      <c r="JW202" s="34">
        <v>38863162</v>
      </c>
      <c r="JX202" s="34">
        <v>38524230</v>
      </c>
      <c r="JY202" s="34">
        <v>38188787</v>
      </c>
      <c r="JZ202" s="34">
        <v>37858084</v>
      </c>
      <c r="KA202" s="34">
        <v>37533897</v>
      </c>
      <c r="KB202" s="34">
        <v>37217277</v>
      </c>
      <c r="KC202" s="34">
        <v>36907527</v>
      </c>
      <c r="KD202" s="34">
        <v>36605673</v>
      </c>
      <c r="KE202" s="34">
        <v>36313459</v>
      </c>
      <c r="KF202" s="34">
        <v>36031251</v>
      </c>
      <c r="KG202" s="34">
        <v>35759087</v>
      </c>
      <c r="KH202" s="34">
        <v>35496454</v>
      </c>
      <c r="KI202" s="34">
        <v>35243317</v>
      </c>
      <c r="KJ202" s="34">
        <v>34998697</v>
      </c>
      <c r="KK202" s="34">
        <v>34761799</v>
      </c>
      <c r="KL202" s="34">
        <v>34532211</v>
      </c>
      <c r="KM202" s="34">
        <v>34308910</v>
      </c>
      <c r="KN202" s="34">
        <v>34091152</v>
      </c>
      <c r="KO202" s="34">
        <v>33877249</v>
      </c>
      <c r="KP202" s="34">
        <v>33667226</v>
      </c>
      <c r="KQ202" s="34">
        <v>33460949</v>
      </c>
      <c r="KR202" s="34">
        <v>33256943</v>
      </c>
      <c r="KS202" s="34">
        <v>33055165</v>
      </c>
      <c r="KT202" s="34">
        <v>32855479</v>
      </c>
      <c r="KU202" s="34">
        <v>32656643</v>
      </c>
      <c r="KV202" s="34">
        <v>32458234</v>
      </c>
      <c r="KW202" s="34">
        <v>32260881</v>
      </c>
      <c r="KX202" s="34">
        <v>32064222</v>
      </c>
      <c r="KY202" s="34">
        <v>31867655</v>
      </c>
      <c r="KZ202" s="34">
        <v>31671214</v>
      </c>
      <c r="LA202" s="34">
        <v>31474039</v>
      </c>
      <c r="LB202" s="34">
        <v>31276177</v>
      </c>
      <c r="LC202" s="34">
        <v>31078356</v>
      </c>
      <c r="LD202" s="34">
        <v>30880752</v>
      </c>
      <c r="LE202" t="s">
        <v>843</v>
      </c>
      <c r="LF202" t="s">
        <v>843</v>
      </c>
      <c r="LG202" t="s">
        <v>843</v>
      </c>
      <c r="LH202" s="34">
        <v>4.9067391082644463E-3</v>
      </c>
      <c r="LI202" s="34">
        <v>5.5025038309395313E-3</v>
      </c>
      <c r="LJ202" s="34">
        <v>1.2401409447193146E-2</v>
      </c>
      <c r="LK202" s="34">
        <v>1.7982413992285728E-2</v>
      </c>
      <c r="LL202" s="34">
        <v>1.7124412581324577E-2</v>
      </c>
      <c r="LM202" s="34">
        <v>1.6751678660511971E-2</v>
      </c>
      <c r="LN202" s="34">
        <v>1.6740193590521812E-2</v>
      </c>
      <c r="LO202" s="34">
        <v>1.8355900421738625E-2</v>
      </c>
      <c r="LP202" s="34">
        <v>1.5804246068000793E-2</v>
      </c>
      <c r="LQ202" s="34">
        <v>8.6909523233771324E-3</v>
      </c>
      <c r="LR202" s="34">
        <v>4.4114296324551105E-3</v>
      </c>
      <c r="LS202" s="34">
        <v>3.3538432326167822E-3</v>
      </c>
      <c r="LT202" s="34">
        <v>5.7442177785560489E-4</v>
      </c>
      <c r="LU202" s="34">
        <v>-3.269577631726861E-3</v>
      </c>
      <c r="LV202" s="34">
        <v>-2.9850881546735764E-3</v>
      </c>
      <c r="LW202" s="34">
        <v>-7.1497244061902165E-4</v>
      </c>
      <c r="LX202" s="34">
        <v>9.0357154840603471E-4</v>
      </c>
      <c r="LY202" s="34">
        <v>2.3825068492442369E-3</v>
      </c>
      <c r="LZ202" s="34">
        <v>4.4523831456899643E-3</v>
      </c>
      <c r="MA202" s="34">
        <v>7.2256843559443951E-3</v>
      </c>
      <c r="MB202" s="34">
        <v>4.9195201136171818E-3</v>
      </c>
      <c r="MC202" s="34">
        <v>2.5962488725781441E-3</v>
      </c>
      <c r="MD202" s="34">
        <v>1.5086451312527061E-3</v>
      </c>
      <c r="ME202" s="34">
        <v>-8.2041893620043993E-4</v>
      </c>
      <c r="MF202" s="34">
        <v>-9.7386131528764963E-4</v>
      </c>
      <c r="MG202" s="34">
        <v>-1.12439866643399E-3</v>
      </c>
      <c r="MH202" s="34">
        <v>-1.2522592442110181E-3</v>
      </c>
      <c r="MI202" s="34">
        <v>-1.3633249327540398E-3</v>
      </c>
      <c r="MJ202" s="34">
        <v>-1.4697189908474684E-3</v>
      </c>
      <c r="MK202" s="34">
        <v>-1.5468045603483915E-3</v>
      </c>
      <c r="ML202" s="34">
        <v>-1.6369902295991778E-3</v>
      </c>
      <c r="MM202" s="34">
        <v>-1.7227638745680451E-3</v>
      </c>
      <c r="MN202" s="34">
        <v>-1.7924349522218108E-3</v>
      </c>
      <c r="MO202" s="34">
        <v>-1.8877409165725112E-3</v>
      </c>
      <c r="MP202" s="34">
        <v>-2.0094325300306082E-3</v>
      </c>
      <c r="MQ202" s="34">
        <v>-2.1273265592753887E-3</v>
      </c>
      <c r="MR202" s="34">
        <v>-2.2442250046879053E-3</v>
      </c>
      <c r="MS202" s="34">
        <v>-2.3706918582320213E-3</v>
      </c>
      <c r="MT202" s="34">
        <v>-2.4911151267588139E-3</v>
      </c>
      <c r="MU202" s="34">
        <v>-2.640426391735673E-3</v>
      </c>
      <c r="MV202" s="34">
        <v>-2.8076935559511185E-3</v>
      </c>
      <c r="MW202" s="34">
        <v>-2.9927985742688179E-3</v>
      </c>
      <c r="MX202" s="34">
        <v>-3.2027522101998329E-3</v>
      </c>
      <c r="MY202" s="34">
        <v>-3.4077931195497513E-3</v>
      </c>
      <c r="MZ202" s="34">
        <v>-3.6100384313613176E-3</v>
      </c>
      <c r="NA202" s="34">
        <v>-3.8307851646095514E-3</v>
      </c>
      <c r="NB202" s="34">
        <v>-4.0882285684347153E-3</v>
      </c>
      <c r="NC202" s="34">
        <v>-4.3791891075670719E-3</v>
      </c>
      <c r="ND202" s="34">
        <v>-4.6850373037159443E-3</v>
      </c>
      <c r="NE202" s="34">
        <v>-5.0020851194858551E-3</v>
      </c>
      <c r="NF202" s="34">
        <v>-5.3155920468270779E-3</v>
      </c>
      <c r="NG202" s="34">
        <v>-5.6285071186721325E-3</v>
      </c>
      <c r="NH202" s="34">
        <v>-5.9489049017429352E-3</v>
      </c>
      <c r="NI202" s="34">
        <v>-6.2588374130427837E-3</v>
      </c>
      <c r="NJ202" s="34">
        <v>-6.5653836354613304E-3</v>
      </c>
      <c r="NK202" s="34">
        <v>-6.8685263395309448E-3</v>
      </c>
      <c r="NL202" s="34">
        <v>-7.1512856520712376E-3</v>
      </c>
      <c r="NM202" s="34">
        <v>-7.4051241390407085E-3</v>
      </c>
      <c r="NN202" s="34">
        <v>-7.633646484464407E-3</v>
      </c>
      <c r="NO202" s="34">
        <v>-7.843521423637867E-3</v>
      </c>
      <c r="NP202" s="34">
        <v>-8.0459564924240112E-3</v>
      </c>
      <c r="NQ202" s="34">
        <v>-8.2159806042909622E-3</v>
      </c>
      <c r="NR202" s="34">
        <v>-8.368123322725296E-3</v>
      </c>
      <c r="NS202" s="34">
        <v>-8.4823332726955414E-3</v>
      </c>
      <c r="NT202" s="34">
        <v>-8.5658784955739975E-3</v>
      </c>
      <c r="NU202" s="34">
        <v>-8.6592808365821838E-3</v>
      </c>
      <c r="NV202" s="34">
        <v>-8.7256859987974167E-3</v>
      </c>
      <c r="NW202" s="34">
        <v>-8.7535521015524864E-3</v>
      </c>
      <c r="NX202" s="34">
        <v>-8.7594157084822655E-3</v>
      </c>
      <c r="NY202" s="34">
        <v>-8.7454551830887794E-3</v>
      </c>
      <c r="NZ202" s="34">
        <v>-8.6974017322063446E-3</v>
      </c>
      <c r="OA202" s="34">
        <v>-8.6000924929976463E-3</v>
      </c>
      <c r="OB202" s="34">
        <v>-8.4713557735085487E-3</v>
      </c>
      <c r="OC202" s="34">
        <v>-8.3575751632452011E-3</v>
      </c>
      <c r="OD202" s="34">
        <v>-8.2122860476374626E-3</v>
      </c>
      <c r="OE202" s="34">
        <v>-8.0147841945290565E-3</v>
      </c>
      <c r="OF202" s="34">
        <v>-7.8017986379563808E-3</v>
      </c>
      <c r="OG202" s="34">
        <v>-7.5822267681360245E-3</v>
      </c>
      <c r="OH202" s="34">
        <v>-7.3716146871447563E-3</v>
      </c>
      <c r="OI202" s="34">
        <v>-7.1568815037608147E-3</v>
      </c>
      <c r="OJ202" s="34">
        <v>-6.9650905206799507E-3</v>
      </c>
      <c r="OK202" s="34">
        <v>-6.7917783744633198E-3</v>
      </c>
      <c r="OL202" s="34">
        <v>-6.6265133209526539E-3</v>
      </c>
      <c r="OM202" s="34">
        <v>-6.487453356385231E-3</v>
      </c>
      <c r="ON202" s="34">
        <v>-6.3672089017927647E-3</v>
      </c>
      <c r="OO202" s="34">
        <v>-6.2942104414105415E-3</v>
      </c>
      <c r="OP202" s="34">
        <v>-6.2188263982534409E-3</v>
      </c>
      <c r="OQ202" s="34">
        <v>-6.1457846313714981E-3</v>
      </c>
      <c r="OR202" s="34">
        <v>-6.115499883890152E-3</v>
      </c>
      <c r="OS202" s="34">
        <v>-6.0857250355184078E-3</v>
      </c>
      <c r="OT202" s="34">
        <v>-6.0593131929636002E-3</v>
      </c>
      <c r="OU202" s="34">
        <v>-6.0702236369252205E-3</v>
      </c>
      <c r="OV202" s="34">
        <v>-6.0941409319639206E-3</v>
      </c>
      <c r="OW202" s="34">
        <v>-6.098773330450058E-3</v>
      </c>
      <c r="OX202" s="34">
        <v>-6.114552728831768E-3</v>
      </c>
      <c r="OY202" s="34">
        <v>-6.1492836102843285E-3</v>
      </c>
      <c r="OZ202" s="34">
        <v>-6.1833527870476246E-3</v>
      </c>
      <c r="PA202" s="34">
        <v>-6.245145108550787E-3</v>
      </c>
      <c r="PB202" s="34">
        <v>-6.3063576817512512E-3</v>
      </c>
      <c r="PC202" s="34">
        <v>-6.345061119645834E-3</v>
      </c>
      <c r="PD202" s="34">
        <v>-6.3785510137677193E-3</v>
      </c>
      <c r="PE202" t="s">
        <v>1300</v>
      </c>
      <c r="PF202" t="s">
        <v>843</v>
      </c>
      <c r="PG202" t="s">
        <v>843</v>
      </c>
      <c r="PH202" t="s">
        <v>843</v>
      </c>
      <c r="PI202" t="s">
        <v>843</v>
      </c>
      <c r="PJ202" t="s">
        <v>1300</v>
      </c>
      <c r="PK202" s="34">
        <v>0.48982039093971252</v>
      </c>
      <c r="PL202" s="34">
        <v>0.48985421657562256</v>
      </c>
      <c r="PM202" s="34">
        <v>0.4903329610824585</v>
      </c>
      <c r="PN202" s="34">
        <v>0.49114999175071716</v>
      </c>
      <c r="PO202" s="34">
        <v>0.49200344085693359</v>
      </c>
      <c r="PP202" s="34">
        <v>0.49289503693580627</v>
      </c>
      <c r="PQ202" s="34">
        <v>0.49349448084831238</v>
      </c>
      <c r="PR202" s="34">
        <v>0.49411723017692566</v>
      </c>
      <c r="PS202" s="34">
        <v>0.49461576342582703</v>
      </c>
      <c r="PT202" s="34">
        <v>0.49451404809951782</v>
      </c>
      <c r="PU202" s="34">
        <v>0.4941120445728302</v>
      </c>
      <c r="PV202" s="34">
        <v>0.49365192651748657</v>
      </c>
      <c r="PW202" s="34">
        <v>0.49300715327262878</v>
      </c>
      <c r="PX202" s="34">
        <v>0.49225124716758728</v>
      </c>
      <c r="PY202" s="34">
        <v>0.49167150259017944</v>
      </c>
      <c r="PZ202" s="34">
        <v>0.49129214882850647</v>
      </c>
      <c r="QA202" s="34">
        <v>0.490957111120224</v>
      </c>
      <c r="QB202" s="34">
        <v>0.49060547351837158</v>
      </c>
      <c r="QC202" s="34">
        <v>0.49032306671142578</v>
      </c>
      <c r="QD202" s="34">
        <v>0.49018174409866333</v>
      </c>
      <c r="QE202" s="34">
        <v>0.49009442329406738</v>
      </c>
      <c r="QF202" s="34">
        <v>0.49006578326225281</v>
      </c>
      <c r="QG202" s="34">
        <v>0.49011215567588806</v>
      </c>
      <c r="QH202" s="34">
        <v>0.49016386270523071</v>
      </c>
      <c r="QI202" s="34">
        <v>0.49020770192146301</v>
      </c>
      <c r="QJ202" s="34">
        <v>0.49024203419685364</v>
      </c>
      <c r="QK202" s="34">
        <v>0.49026355147361755</v>
      </c>
      <c r="QL202" s="34">
        <v>0.49027064442634583</v>
      </c>
      <c r="QM202" s="34">
        <v>0.49026498198509216</v>
      </c>
      <c r="QN202" s="34">
        <v>0.49024692177772522</v>
      </c>
      <c r="QO202" s="34">
        <v>0.49021509289741516</v>
      </c>
      <c r="QP202" s="34">
        <v>0.4901716411113739</v>
      </c>
      <c r="QQ202" s="34">
        <v>0.49011483788490295</v>
      </c>
      <c r="QR202" s="34">
        <v>0.49004408717155457</v>
      </c>
      <c r="QS202" s="34">
        <v>0.48996174335479736</v>
      </c>
      <c r="QT202" s="34">
        <v>0.48987096548080444</v>
      </c>
      <c r="QU202" s="34">
        <v>0.48977440595626831</v>
      </c>
      <c r="QV202" s="34">
        <v>0.48967292904853821</v>
      </c>
      <c r="QW202" s="34">
        <v>0.48956727981567383</v>
      </c>
      <c r="QX202" s="34">
        <v>0.48945710062980652</v>
      </c>
      <c r="QY202" s="34">
        <v>0.48934805393218994</v>
      </c>
      <c r="QZ202" s="34">
        <v>0.48924073576927185</v>
      </c>
      <c r="RA202" s="34">
        <v>0.48913094401359558</v>
      </c>
      <c r="RB202" s="34">
        <v>0.48901963233947754</v>
      </c>
      <c r="RC202" s="34">
        <v>0.4889092743396759</v>
      </c>
      <c r="RD202" s="34">
        <v>0.48880195617675781</v>
      </c>
      <c r="RE202" s="34">
        <v>0.48869520425796509</v>
      </c>
      <c r="RF202" s="34">
        <v>0.48858723044395447</v>
      </c>
      <c r="RG202" s="34">
        <v>0.48847910761833191</v>
      </c>
      <c r="RH202" s="34">
        <v>0.48837384581565857</v>
      </c>
      <c r="RI202" s="34">
        <v>0.48827525973320007</v>
      </c>
      <c r="RJ202" s="34">
        <v>0.48818114399909973</v>
      </c>
      <c r="RK202" s="34">
        <v>0.48809310793876648</v>
      </c>
      <c r="RL202" s="34">
        <v>0.48801502585411072</v>
      </c>
      <c r="RM202" s="34">
        <v>0.48794630169868469</v>
      </c>
      <c r="RN202" s="34">
        <v>0.48788821697235107</v>
      </c>
      <c r="RO202" s="34">
        <v>0.48784220218658447</v>
      </c>
      <c r="RP202" s="34">
        <v>0.48780971765518188</v>
      </c>
      <c r="RQ202" s="34">
        <v>0.48779085278511047</v>
      </c>
      <c r="RR202" s="34">
        <v>0.48778536915779114</v>
      </c>
      <c r="RS202" s="34">
        <v>0.48779582977294922</v>
      </c>
      <c r="RT202" s="34">
        <v>0.48782205581665039</v>
      </c>
      <c r="RU202" s="34">
        <v>0.48786541819572449</v>
      </c>
      <c r="RV202" s="34">
        <v>0.48793229460716248</v>
      </c>
      <c r="RW202" s="34">
        <v>0.48802447319030762</v>
      </c>
      <c r="RX202" s="34">
        <v>0.48813840746879578</v>
      </c>
      <c r="RY202" s="34">
        <v>0.48827269673347473</v>
      </c>
      <c r="RZ202" s="34">
        <v>0.4884377121925354</v>
      </c>
      <c r="SA202" s="34">
        <v>0.48863464593887329</v>
      </c>
      <c r="SB202" s="34">
        <v>0.48885625600814819</v>
      </c>
      <c r="SC202" s="34">
        <v>0.48910379409790039</v>
      </c>
      <c r="SD202" s="34">
        <v>0.48937967419624329</v>
      </c>
      <c r="SE202" s="34">
        <v>0.48968228697776794</v>
      </c>
      <c r="SF202" s="34">
        <v>0.4900079071521759</v>
      </c>
      <c r="SG202" s="34">
        <v>0.49035170674324036</v>
      </c>
      <c r="SH202" s="34">
        <v>0.49070906639099121</v>
      </c>
      <c r="SI202" s="34">
        <v>0.4910753071308136</v>
      </c>
      <c r="SJ202" s="34">
        <v>0.49144220352172852</v>
      </c>
      <c r="SK202" s="34">
        <v>0.4917997419834137</v>
      </c>
      <c r="SL202" s="34">
        <v>0.49214208126068115</v>
      </c>
      <c r="SM202" s="34">
        <v>0.49246370792388916</v>
      </c>
      <c r="SN202" s="34">
        <v>0.49276033043861389</v>
      </c>
      <c r="SO202" s="34">
        <v>0.49302950501441956</v>
      </c>
      <c r="SP202" s="34">
        <v>0.49326953291893005</v>
      </c>
      <c r="SQ202" s="34">
        <v>0.49348381161689758</v>
      </c>
      <c r="SR202" s="34">
        <v>0.49366840720176697</v>
      </c>
      <c r="SS202" s="34">
        <v>0.49382263422012329</v>
      </c>
      <c r="ST202" s="34">
        <v>0.49394640326499939</v>
      </c>
      <c r="SU202" s="34">
        <v>0.49404364824295044</v>
      </c>
      <c r="SV202" s="34">
        <v>0.49411788582801819</v>
      </c>
      <c r="SW202" s="34">
        <v>0.49416908621788025</v>
      </c>
      <c r="SX202" s="34">
        <v>0.49420103430747986</v>
      </c>
      <c r="SY202" s="34">
        <v>0.49421340227127075</v>
      </c>
      <c r="SZ202" s="34">
        <v>0.49420702457427979</v>
      </c>
      <c r="TA202" s="34">
        <v>0.49418690800666809</v>
      </c>
      <c r="TB202" s="34">
        <v>0.49415385723114014</v>
      </c>
      <c r="TC202" s="34">
        <v>0.49410983920097351</v>
      </c>
      <c r="TD202" s="34">
        <v>0.49406605958938599</v>
      </c>
      <c r="TE202" s="34">
        <v>0.49402254819869995</v>
      </c>
      <c r="TF202" s="34">
        <v>0.4939807653427124</v>
      </c>
      <c r="TG202" s="34">
        <v>0.49395433068275452</v>
      </c>
      <c r="TH202" t="s">
        <v>843</v>
      </c>
      <c r="TI202" t="s">
        <v>843</v>
      </c>
      <c r="TJ202" t="s">
        <v>1300</v>
      </c>
      <c r="TK202" s="34">
        <v>0.68596160123749494</v>
      </c>
      <c r="TL202" s="34">
        <v>0.68481016398553196</v>
      </c>
      <c r="TM202" s="34">
        <v>0.68449858122403495</v>
      </c>
      <c r="TN202" s="34">
        <v>0.68574258836442892</v>
      </c>
      <c r="TO202" s="34">
        <v>0.68786826694602299</v>
      </c>
      <c r="TP202" s="34">
        <v>0.68867062921333799</v>
      </c>
      <c r="TQ202" s="34">
        <v>0.68834692232919592</v>
      </c>
      <c r="TR202" s="34">
        <v>0.68880861645843594</v>
      </c>
      <c r="TS202" s="34">
        <v>0.687735326075677</v>
      </c>
      <c r="TT202" s="34">
        <v>0.68461078958031496</v>
      </c>
      <c r="TU202" s="34">
        <v>0.68078648313239298</v>
      </c>
      <c r="TV202" s="34">
        <v>0.67712453869213407</v>
      </c>
      <c r="TW202" s="34">
        <v>0.67358431223540405</v>
      </c>
      <c r="TX202" s="34">
        <v>0.66926659885910988</v>
      </c>
      <c r="TY202" s="34">
        <v>0.66516193172726401</v>
      </c>
      <c r="TZ202" s="34">
        <v>0.662571717181898</v>
      </c>
      <c r="UA202" s="34">
        <v>0.66080841231145204</v>
      </c>
      <c r="UB202" s="34">
        <v>0.65923403442879902</v>
      </c>
      <c r="UC202" s="34">
        <v>0.6584544085839551</v>
      </c>
      <c r="UD202" s="34">
        <v>0.658675892142499</v>
      </c>
      <c r="UE202" s="34">
        <v>0.65931858053555503</v>
      </c>
      <c r="UF202" s="34">
        <v>0.65990206569449095</v>
      </c>
      <c r="UG202" s="34">
        <v>0.659370882417879</v>
      </c>
      <c r="UH202" s="34">
        <v>0.65799293144711601</v>
      </c>
      <c r="UI202" s="34">
        <v>0.6563430304393999</v>
      </c>
      <c r="UJ202" s="34">
        <v>0.65409398569684396</v>
      </c>
      <c r="UK202" s="34">
        <v>0.65163490371411303</v>
      </c>
      <c r="UL202" s="34">
        <v>0.64890503255497189</v>
      </c>
      <c r="UM202" s="34">
        <v>0.645435143099367</v>
      </c>
      <c r="UN202" s="34">
        <v>0.64124766835637803</v>
      </c>
      <c r="UO202" s="34">
        <v>0.63685277175974597</v>
      </c>
      <c r="UP202" s="34">
        <v>0.63236629585383097</v>
      </c>
      <c r="UQ202" s="34">
        <v>0.62732959465272597</v>
      </c>
      <c r="UR202" s="34">
        <v>0.621699748373163</v>
      </c>
      <c r="US202" s="34">
        <v>0.61565844847519402</v>
      </c>
      <c r="UT202" s="34">
        <v>0.60912180654644899</v>
      </c>
      <c r="UU202" s="34">
        <v>0.602414976910573</v>
      </c>
      <c r="UV202" s="34">
        <v>0.59567331760333309</v>
      </c>
      <c r="UW202" s="34">
        <v>0.58873433780850304</v>
      </c>
      <c r="UX202" s="34">
        <v>0.58154918194680494</v>
      </c>
      <c r="UY202" s="34">
        <v>0.57410506838578201</v>
      </c>
      <c r="UZ202" s="34">
        <v>0.56656305259625905</v>
      </c>
      <c r="VA202" s="34">
        <v>0.55915302612787199</v>
      </c>
      <c r="VB202" s="34">
        <v>0.55204813854233103</v>
      </c>
      <c r="VC202" s="34">
        <v>0.54547693693015697</v>
      </c>
      <c r="VD202" s="34">
        <v>0.53955644859381002</v>
      </c>
      <c r="VE202" s="34">
        <v>0.53431820521087192</v>
      </c>
      <c r="VF202" s="34">
        <v>0.52988507168288701</v>
      </c>
      <c r="VG202" s="34">
        <v>0.526265864585164</v>
      </c>
      <c r="VH202" s="34">
        <v>0.523341194573131</v>
      </c>
      <c r="VI202" s="34">
        <v>0.52099020511632999</v>
      </c>
      <c r="VJ202" s="34">
        <v>0.51921483600654805</v>
      </c>
      <c r="VK202" s="34">
        <v>0.517909232456923</v>
      </c>
      <c r="VL202" s="34">
        <v>0.51695190506278899</v>
      </c>
      <c r="VM202" s="34">
        <v>0.51627427601974507</v>
      </c>
      <c r="VN202" s="34">
        <v>0.51587389048090904</v>
      </c>
      <c r="VO202" s="34">
        <v>0.51570936777489695</v>
      </c>
      <c r="VP202" s="34">
        <v>0.51561931784411497</v>
      </c>
      <c r="VQ202" s="34">
        <v>0.51568572918294897</v>
      </c>
      <c r="VR202" s="34">
        <v>0.51614325941348604</v>
      </c>
      <c r="VS202" s="34">
        <v>0.51689425926996202</v>
      </c>
      <c r="VT202" s="34">
        <v>0.51771276937751598</v>
      </c>
      <c r="VU202" s="34">
        <v>0.51845253954493198</v>
      </c>
      <c r="VV202" s="34">
        <v>0.51914768878206996</v>
      </c>
      <c r="VW202" s="34">
        <v>0.51967802472956004</v>
      </c>
      <c r="VX202" s="34">
        <v>0.51988857611345995</v>
      </c>
      <c r="VY202" s="34">
        <v>0.51994205002106098</v>
      </c>
      <c r="VZ202" s="34">
        <v>0.51993809716255202</v>
      </c>
      <c r="WA202" s="34">
        <v>0.51965838746603898</v>
      </c>
      <c r="WB202" s="34">
        <v>0.51896990077218197</v>
      </c>
      <c r="WC202" s="34">
        <v>0.51797530218380805</v>
      </c>
      <c r="WD202" s="34">
        <v>0.516633118546592</v>
      </c>
      <c r="WE202" s="34">
        <v>0.51496285562532096</v>
      </c>
      <c r="WF202" s="34">
        <v>0.51286003258901602</v>
      </c>
      <c r="WG202" s="34">
        <v>0.51066913863323893</v>
      </c>
      <c r="WH202" s="34">
        <v>0.50873408246878804</v>
      </c>
      <c r="WI202" s="34">
        <v>0.50679598237102608</v>
      </c>
      <c r="WJ202" s="34">
        <v>0.50495529989342303</v>
      </c>
      <c r="WK202" s="34">
        <v>0.50349549000021199</v>
      </c>
      <c r="WL202" s="34">
        <v>0.502139426887656</v>
      </c>
      <c r="WM202" s="34">
        <v>0.50064575261187594</v>
      </c>
      <c r="WN202" s="34">
        <v>0.49924760798484596</v>
      </c>
      <c r="WO202" s="34">
        <v>0.49819464936382701</v>
      </c>
      <c r="WP202" s="34">
        <v>0.49770645584485201</v>
      </c>
      <c r="WQ202" s="34">
        <v>0.49773109750001998</v>
      </c>
      <c r="WR202" s="34">
        <v>0.49824987265052101</v>
      </c>
      <c r="WS202" s="34">
        <v>0.49878582959603202</v>
      </c>
      <c r="WT202" s="34">
        <v>0.499103357767886</v>
      </c>
      <c r="WU202" s="34">
        <v>0.49947994318058597</v>
      </c>
      <c r="WV202" s="34">
        <v>0.499887793632251</v>
      </c>
      <c r="WW202" s="34">
        <v>0.50035380704691601</v>
      </c>
      <c r="WX202" s="34">
        <v>0.50087348997987202</v>
      </c>
      <c r="WY202" s="34">
        <v>0.50141337017904297</v>
      </c>
      <c r="WZ202" s="34">
        <v>0.501924366201835</v>
      </c>
      <c r="XA202" s="34">
        <v>0.50236961148831905</v>
      </c>
      <c r="XB202" s="34">
        <v>0.50275334033834607</v>
      </c>
      <c r="XC202" s="34">
        <v>0.50304951213820703</v>
      </c>
      <c r="XD202" s="34">
        <v>0.50324509505683301</v>
      </c>
      <c r="XE202" s="34">
        <v>0.50336036913974502</v>
      </c>
      <c r="XF202" s="34">
        <v>0.50340939848941801</v>
      </c>
      <c r="XG202" s="34">
        <v>0.50334106981363202</v>
      </c>
      <c r="XH202" t="s">
        <v>843</v>
      </c>
      <c r="XI202" t="s">
        <v>1300</v>
      </c>
      <c r="XJ202" s="34">
        <v>0.63911345125516095</v>
      </c>
      <c r="XK202" s="34">
        <v>0.63896322037866593</v>
      </c>
      <c r="XL202" s="34">
        <v>0.64007639776163794</v>
      </c>
      <c r="XM202" s="34">
        <v>0.64072583906371094</v>
      </c>
      <c r="XN202" s="34">
        <v>0.64045684154062099</v>
      </c>
      <c r="XO202" s="34">
        <v>0.63980969923709496</v>
      </c>
      <c r="XP202" s="34">
        <v>0.63878876832500797</v>
      </c>
      <c r="XQ202" s="34">
        <v>0.63807703666167204</v>
      </c>
      <c r="XR202" s="34">
        <v>0.63607507269744801</v>
      </c>
      <c r="XS202" s="34">
        <v>0.63226354718963007</v>
      </c>
      <c r="XT202" s="34">
        <v>0.62834131251258496</v>
      </c>
      <c r="XU202" s="34">
        <v>0.62461971743276501</v>
      </c>
      <c r="XV202" s="34">
        <v>0.620441182608513</v>
      </c>
      <c r="XW202" s="34">
        <v>0.61568479283908895</v>
      </c>
      <c r="XX202" s="34">
        <v>0.61136021738378599</v>
      </c>
      <c r="XY202" s="34">
        <v>0.60790856529626003</v>
      </c>
      <c r="XZ202" s="34">
        <v>0.60480229353124504</v>
      </c>
      <c r="YA202" s="34">
        <v>0.60179885787166398</v>
      </c>
      <c r="YB202" s="34">
        <v>0.59945524284972995</v>
      </c>
      <c r="YC202" s="34">
        <v>0.59792564493985001</v>
      </c>
      <c r="YD202" s="34">
        <v>0.59665340034849801</v>
      </c>
      <c r="YE202" s="34">
        <v>0.59556699121558399</v>
      </c>
      <c r="YF202" s="34">
        <v>0.593768087871413</v>
      </c>
      <c r="YG202" s="34">
        <v>0.59110966305449297</v>
      </c>
      <c r="YH202" s="34">
        <v>0.58786821404074208</v>
      </c>
      <c r="YI202" s="34">
        <v>0.58408007132176898</v>
      </c>
      <c r="YJ202" s="34">
        <v>0.58025916393639598</v>
      </c>
      <c r="YK202" s="34">
        <v>0.57603927845720204</v>
      </c>
      <c r="YL202" s="34">
        <v>0.57131275163999395</v>
      </c>
      <c r="YM202" s="34">
        <v>0.56641662725918995</v>
      </c>
      <c r="YN202" s="34">
        <v>0.56141812829068893</v>
      </c>
      <c r="YO202" s="34">
        <v>0.556093230673808</v>
      </c>
      <c r="YP202" s="34">
        <v>0.55021067382797095</v>
      </c>
      <c r="YQ202" s="34">
        <v>0.54370505017981896</v>
      </c>
      <c r="YR202" s="34">
        <v>0.53655832300577</v>
      </c>
      <c r="YS202" s="34">
        <v>0.52878048824425106</v>
      </c>
      <c r="YT202" s="34">
        <v>0.52087735685369307</v>
      </c>
      <c r="YU202" s="34">
        <v>0.51323844903651195</v>
      </c>
      <c r="YV202" s="34">
        <v>0.50579777587137098</v>
      </c>
      <c r="YW202" s="34">
        <v>0.498783846291035</v>
      </c>
      <c r="YX202" s="34">
        <v>0.49232774601807899</v>
      </c>
      <c r="YY202" s="34">
        <v>0.48645687025520801</v>
      </c>
      <c r="YZ202" s="34">
        <v>0.481276571140831</v>
      </c>
      <c r="ZA202" s="34">
        <v>0.47681467891694501</v>
      </c>
      <c r="ZB202" s="34">
        <v>0.472997856895925</v>
      </c>
      <c r="ZC202" s="34">
        <v>0.46968125762851898</v>
      </c>
      <c r="ZD202" s="34">
        <v>0.46688811659678003</v>
      </c>
      <c r="ZE202" s="34">
        <v>0.464559966832992</v>
      </c>
      <c r="ZF202" s="34">
        <v>0.46254825860759602</v>
      </c>
      <c r="ZG202" s="34">
        <v>0.46079058749514501</v>
      </c>
      <c r="ZH202" s="34">
        <v>0.45932015094087703</v>
      </c>
      <c r="ZI202" s="34">
        <v>0.45813002729764596</v>
      </c>
      <c r="ZJ202" s="34">
        <v>0.457092877730637</v>
      </c>
      <c r="ZK202" s="34">
        <v>0.45630755428909198</v>
      </c>
      <c r="ZL202" s="34">
        <v>0.455987744612882</v>
      </c>
      <c r="ZM202" s="34">
        <v>0.45604539741838901</v>
      </c>
      <c r="ZN202" s="34">
        <v>0.45628051994356494</v>
      </c>
      <c r="ZO202" s="34">
        <v>0.456546351997696</v>
      </c>
      <c r="ZP202" s="34">
        <v>0.45690221800570102</v>
      </c>
      <c r="ZQ202" s="34">
        <v>0.45725265955633904</v>
      </c>
      <c r="ZR202" s="34">
        <v>0.45741469793291001</v>
      </c>
      <c r="ZS202" s="34">
        <v>0.45750080530472503</v>
      </c>
      <c r="ZT202" s="34">
        <v>0.45759792545294603</v>
      </c>
      <c r="ZU202" s="34">
        <v>0.45746848167470605</v>
      </c>
      <c r="ZV202" s="34">
        <v>0.45695944367120395</v>
      </c>
      <c r="ZW202" s="34">
        <v>0.45619589924576504</v>
      </c>
      <c r="ZX202" s="34">
        <v>0.45514711370119898</v>
      </c>
      <c r="ZY202" s="34">
        <v>0.45379993784345202</v>
      </c>
      <c r="ZZ202" s="34">
        <v>0.45203602444440799</v>
      </c>
      <c r="AAA202" s="34">
        <v>0.45020521337847197</v>
      </c>
      <c r="AAB202" s="34">
        <v>0.44864185414137703</v>
      </c>
      <c r="AAC202" s="34">
        <v>0.44706818542007704</v>
      </c>
      <c r="AAD202" s="34">
        <v>0.44558928309573403</v>
      </c>
      <c r="AAE202" s="34">
        <v>0.44447398223132095</v>
      </c>
      <c r="AAF202" s="34">
        <v>0.44342252633901902</v>
      </c>
      <c r="AAG202" s="34">
        <v>0.44219610913138097</v>
      </c>
      <c r="AAH202" s="34">
        <v>0.44103633202970999</v>
      </c>
      <c r="AAI202" s="34">
        <v>0.44016975321545504</v>
      </c>
      <c r="AAJ202" s="34">
        <v>0.43982236929919799</v>
      </c>
      <c r="AAK202" s="34">
        <v>0.43995668739125798</v>
      </c>
      <c r="AAL202" s="34">
        <v>0.440516228361302</v>
      </c>
      <c r="AAM202" s="34">
        <v>0.44102691578189002</v>
      </c>
      <c r="AAN202" s="34">
        <v>0.44127563333150599</v>
      </c>
      <c r="AAO202" s="34">
        <v>0.44157281592449299</v>
      </c>
      <c r="AAP202" s="34">
        <v>0.441900951308422</v>
      </c>
      <c r="AAQ202" s="34">
        <v>0.44227990590381194</v>
      </c>
      <c r="AAR202" s="34">
        <v>0.44269669792966199</v>
      </c>
      <c r="AAS202" s="34">
        <v>0.44313417410845096</v>
      </c>
      <c r="AAT202" s="34">
        <v>0.44354557783618298</v>
      </c>
      <c r="AAU202" s="34">
        <v>0.44387719740621501</v>
      </c>
      <c r="AAV202" s="34">
        <v>0.44417479045123598</v>
      </c>
      <c r="AAW202" s="34">
        <v>0.44444100461338004</v>
      </c>
      <c r="AAX202" s="34">
        <v>0.44462492937847498</v>
      </c>
      <c r="AAY202" s="34">
        <v>0.44471932671771497</v>
      </c>
      <c r="AAZ202" s="34">
        <v>0.44476194612234898</v>
      </c>
      <c r="ABA202" s="34">
        <v>0.44471077335310705</v>
      </c>
      <c r="ABB202" s="34">
        <v>0.444546433309226</v>
      </c>
      <c r="ABC202" s="34">
        <v>0.44430648948000501</v>
      </c>
      <c r="ABD202" s="34">
        <v>0.443959359227312</v>
      </c>
      <c r="ABE202" s="34">
        <v>0.44351947059233099</v>
      </c>
      <c r="ABF202" s="34">
        <v>0.44298718109281798</v>
      </c>
      <c r="ABG202" t="s">
        <v>843</v>
      </c>
      <c r="ABH202" t="s">
        <v>843</v>
      </c>
      <c r="ABI202" t="s">
        <v>1300</v>
      </c>
      <c r="ABJ202" s="34">
        <v>0.62119051555875204</v>
      </c>
      <c r="ABK202" s="34">
        <v>0.62333613997961901</v>
      </c>
      <c r="ABL202" s="34">
        <v>0.62587414838182198</v>
      </c>
      <c r="ABM202" s="34">
        <v>0.62932112878604496</v>
      </c>
      <c r="ABN202" s="34">
        <v>0.63322991151746799</v>
      </c>
      <c r="ABO202" s="34">
        <v>0.63556016482770605</v>
      </c>
      <c r="ABP202" s="34">
        <v>0.63643208601450896</v>
      </c>
      <c r="ABQ202" s="34">
        <v>0.63772081561105498</v>
      </c>
      <c r="ABR202" s="34">
        <v>0.637448974295171</v>
      </c>
      <c r="ABS202" s="34">
        <v>0.63535612623353999</v>
      </c>
      <c r="ABT202" s="34">
        <v>0.63255691938889802</v>
      </c>
      <c r="ABU202" s="34">
        <v>0.62975139812107994</v>
      </c>
      <c r="ABV202" s="34">
        <v>0.62690674794892698</v>
      </c>
      <c r="ABW202" s="34">
        <v>0.62306766757377408</v>
      </c>
      <c r="ABX202" s="34">
        <v>0.61895757908001703</v>
      </c>
      <c r="ABY202" s="34">
        <v>0.61584926836704401</v>
      </c>
      <c r="ABZ202" s="34">
        <v>0.61337816120928701</v>
      </c>
      <c r="ACA202" s="34">
        <v>0.61107706342172696</v>
      </c>
      <c r="ACB202" s="34">
        <v>0.60934493712958893</v>
      </c>
      <c r="ACC202" s="34">
        <v>0.60847543330586706</v>
      </c>
      <c r="ACD202" s="34">
        <v>0.60824368488791403</v>
      </c>
      <c r="ACE202" s="34">
        <v>0.60795056577140594</v>
      </c>
      <c r="ACF202" s="34">
        <v>0.60655279185452604</v>
      </c>
      <c r="ACG202" s="34">
        <v>0.60440752613222803</v>
      </c>
      <c r="ACH202" s="34">
        <v>0.602281925491159</v>
      </c>
      <c r="ACI202" s="34">
        <v>0.60003011596957401</v>
      </c>
      <c r="ACJ202" s="34">
        <v>0.59783719528176493</v>
      </c>
      <c r="ACK202" s="34">
        <v>0.59570533799206304</v>
      </c>
      <c r="ACL202" s="34">
        <v>0.59346172950408105</v>
      </c>
      <c r="ACM202" s="34">
        <v>0.59059794257292697</v>
      </c>
      <c r="ACN202" s="34">
        <v>0.58715170282254803</v>
      </c>
      <c r="ACO202" s="34">
        <v>0.58364347179614906</v>
      </c>
      <c r="ACP202" s="34">
        <v>0.57971288629752504</v>
      </c>
      <c r="ACQ202" s="34">
        <v>0.57526699484933697</v>
      </c>
      <c r="ACR202" s="34">
        <v>0.57067485485886893</v>
      </c>
      <c r="ACS202" s="34">
        <v>0.56599630295015102</v>
      </c>
      <c r="ACT202" s="34">
        <v>0.56100823679356204</v>
      </c>
      <c r="ACU202" s="34">
        <v>0.55549340000960001</v>
      </c>
      <c r="ACV202" s="34">
        <v>0.54936413857572797</v>
      </c>
      <c r="ACW202" s="34">
        <v>0.54260285489992099</v>
      </c>
      <c r="ACX202" s="34">
        <v>0.53523161415740395</v>
      </c>
      <c r="ACY202" s="34">
        <v>0.52776727813006508</v>
      </c>
      <c r="ACZ202" s="34">
        <v>0.52060511544296095</v>
      </c>
      <c r="ADA202" s="34">
        <v>0.513673796744191</v>
      </c>
      <c r="ADB202" s="34">
        <v>0.50718359067526397</v>
      </c>
      <c r="ADC202" s="34">
        <v>0.50126563188944206</v>
      </c>
      <c r="ADD202" s="34">
        <v>0.49595742901941103</v>
      </c>
      <c r="ADE202" s="34">
        <v>0.49136871385168102</v>
      </c>
      <c r="ADF202" s="34">
        <v>0.48753808053841602</v>
      </c>
      <c r="ADG202" s="34">
        <v>0.484401356564368</v>
      </c>
      <c r="ADH202" s="34">
        <v>0.48180436101300006</v>
      </c>
      <c r="ADI202" s="34">
        <v>0.47975389079547598</v>
      </c>
      <c r="ADJ202" s="34">
        <v>0.47818210192845906</v>
      </c>
      <c r="ADK202" s="34">
        <v>0.47692944446497798</v>
      </c>
      <c r="ADL202" s="34">
        <v>0.47592640835430799</v>
      </c>
      <c r="ADM202" s="34">
        <v>0.47520816782633601</v>
      </c>
      <c r="ADN202" s="34">
        <v>0.47476039214848098</v>
      </c>
      <c r="ADO202" s="34">
        <v>0.47443761183494898</v>
      </c>
      <c r="ADP202" s="34">
        <v>0.47433440696206902</v>
      </c>
      <c r="ADQ202" s="34">
        <v>0.47466278712725801</v>
      </c>
      <c r="ADR202" s="34">
        <v>0.47533177474844501</v>
      </c>
      <c r="ADS202" s="34">
        <v>0.47613152798119002</v>
      </c>
      <c r="ADT202" s="34">
        <v>0.47691720281011696</v>
      </c>
      <c r="ADU202" s="34">
        <v>0.477744277009087</v>
      </c>
      <c r="ADV202" s="34">
        <v>0.47850837079025704</v>
      </c>
      <c r="ADW202" s="34">
        <v>0.47902943408729798</v>
      </c>
      <c r="ADX202" s="34">
        <v>0.47942495425182896</v>
      </c>
      <c r="ADY202" s="34">
        <v>0.47977336481267302</v>
      </c>
      <c r="ADZ202" s="34">
        <v>0.479837150803051</v>
      </c>
      <c r="AEA202" s="34">
        <v>0.479463369705877</v>
      </c>
      <c r="AEB202" s="34">
        <v>0.47876036198767996</v>
      </c>
      <c r="AEC202" s="34">
        <v>0.47768636277877496</v>
      </c>
      <c r="AED202" s="34">
        <v>0.47623143578946603</v>
      </c>
      <c r="AEE202" s="34">
        <v>0.47429226293054</v>
      </c>
      <c r="AEF202" s="34">
        <v>0.47222475598249503</v>
      </c>
      <c r="AEG202" s="34">
        <v>0.47036417722745499</v>
      </c>
      <c r="AEH202" s="34">
        <v>0.46844045924965999</v>
      </c>
      <c r="AEI202" s="34">
        <v>0.46657432836582202</v>
      </c>
      <c r="AEJ202" s="34">
        <v>0.46503911348440602</v>
      </c>
      <c r="AEK202" s="34">
        <v>0.46353907323763005</v>
      </c>
      <c r="AEL202" s="34">
        <v>0.46186396596421903</v>
      </c>
      <c r="AEM202" s="34">
        <v>0.46027691202057802</v>
      </c>
      <c r="AEN202" s="34">
        <v>0.45901582353044501</v>
      </c>
      <c r="AEO202" s="34">
        <v>0.45831880115107099</v>
      </c>
      <c r="AEP202" s="34">
        <v>0.45815669414750199</v>
      </c>
      <c r="AEQ202" s="34">
        <v>0.45848133949719494</v>
      </c>
      <c r="AER202" s="34">
        <v>0.45879901927769401</v>
      </c>
      <c r="AES202" s="34">
        <v>0.45889031718735801</v>
      </c>
      <c r="AET202" s="34">
        <v>0.45907973261402901</v>
      </c>
      <c r="AEU202" s="34">
        <v>0.45934116498889099</v>
      </c>
      <c r="AEV202" s="34">
        <v>0.45967544713014197</v>
      </c>
      <c r="AEW202" s="34">
        <v>0.46008772947188298</v>
      </c>
      <c r="AEX202" s="34">
        <v>0.46056553785396998</v>
      </c>
      <c r="AEY202" s="34">
        <v>0.46103247364768996</v>
      </c>
      <c r="AEZ202" s="34">
        <v>0.46143825879451805</v>
      </c>
      <c r="AFA202" s="34">
        <v>0.46183741790853505</v>
      </c>
      <c r="AFB202" s="34">
        <v>0.462215569984396</v>
      </c>
      <c r="AFC202" s="34">
        <v>0.46252699784531898</v>
      </c>
      <c r="AFD202" s="34">
        <v>0.46277275192553097</v>
      </c>
      <c r="AFE202" s="34">
        <v>0.46297616257436502</v>
      </c>
      <c r="AFF202" s="34">
        <v>0.463083485417009</v>
      </c>
      <c r="AFG202" t="s">
        <v>843</v>
      </c>
      <c r="AFH202" t="s">
        <v>843</v>
      </c>
      <c r="AFI202" s="34">
        <v>0.67799000000000009</v>
      </c>
      <c r="AFJ202" s="34">
        <v>0.68751000000000007</v>
      </c>
      <c r="AFK202" s="34">
        <v>0.70023999999999997</v>
      </c>
      <c r="AFL202" s="34">
        <v>0.71093999999999991</v>
      </c>
      <c r="AFM202" s="34">
        <v>0.71772999999999998</v>
      </c>
      <c r="AFN202" s="34">
        <v>0.72738000000000003</v>
      </c>
      <c r="AFO202" s="34">
        <v>0.73111000000000004</v>
      </c>
      <c r="AFP202" s="34">
        <v>0.73551</v>
      </c>
      <c r="AFQ202" s="34">
        <v>0.73933000000000004</v>
      </c>
      <c r="AFR202" s="34">
        <v>0.74280000000000002</v>
      </c>
      <c r="AFS202" s="34">
        <v>0.74293999999999993</v>
      </c>
      <c r="AFT202" s="34">
        <v>0.74217</v>
      </c>
      <c r="AFU202" s="34">
        <v>0.7434099999999999</v>
      </c>
      <c r="AFV202" s="34">
        <v>0.7424599999999999</v>
      </c>
      <c r="AFW202" s="34">
        <v>0.73933000000000004</v>
      </c>
      <c r="AFX202" s="34">
        <v>0.73743999999999998</v>
      </c>
      <c r="AFY202" s="34">
        <v>0.73785000000000001</v>
      </c>
      <c r="AFZ202" s="34">
        <v>0.72272999999999998</v>
      </c>
      <c r="AGA202" s="34">
        <v>0.73753000000000002</v>
      </c>
      <c r="AGB202" t="s">
        <v>843</v>
      </c>
      <c r="AGC202" t="s">
        <v>843</v>
      </c>
      <c r="AGD202" t="s">
        <v>843</v>
      </c>
      <c r="AGE202" t="s">
        <v>843</v>
      </c>
      <c r="AGF202" s="34">
        <v>2.0271057263016701E-2</v>
      </c>
      <c r="AGG202" t="s">
        <v>843</v>
      </c>
      <c r="AGH202" t="s">
        <v>843</v>
      </c>
      <c r="AGI202" t="s">
        <v>843</v>
      </c>
      <c r="AGJ202" t="s">
        <v>843</v>
      </c>
      <c r="AGK202" t="s">
        <v>843</v>
      </c>
      <c r="AGL202" t="s">
        <v>843</v>
      </c>
      <c r="AGM202" t="s">
        <v>843</v>
      </c>
      <c r="AGN202" t="s">
        <v>843</v>
      </c>
      <c r="AGO202" s="34">
        <v>0.34899999999999998</v>
      </c>
      <c r="AGP202" s="34">
        <v>2020</v>
      </c>
      <c r="AGQ202" t="s">
        <v>832</v>
      </c>
      <c r="AGR202" t="s">
        <v>843</v>
      </c>
      <c r="AGS202" s="34">
        <v>9.0000000000000011E-3</v>
      </c>
      <c r="AGT202" s="34">
        <v>2020</v>
      </c>
      <c r="AGU202" t="s">
        <v>832</v>
      </c>
      <c r="AGV202" t="s">
        <v>843</v>
      </c>
      <c r="AGW202" s="34">
        <v>1.3999999999999999E-2</v>
      </c>
      <c r="AGX202" s="34">
        <v>2020</v>
      </c>
      <c r="AGY202" t="s">
        <v>832</v>
      </c>
      <c r="AGZ202" t="s">
        <v>843</v>
      </c>
      <c r="AHA202" s="34">
        <v>3.1E-2</v>
      </c>
      <c r="AHB202" s="34">
        <v>2020</v>
      </c>
      <c r="AHC202" t="s">
        <v>832</v>
      </c>
      <c r="AHD202" t="s">
        <v>843</v>
      </c>
      <c r="AHE202" s="34">
        <v>0.217</v>
      </c>
      <c r="AHF202" s="34">
        <v>2020</v>
      </c>
      <c r="AHG202" t="s">
        <v>832</v>
      </c>
      <c r="AHH202" t="s">
        <v>843</v>
      </c>
      <c r="AHI202" t="s">
        <v>830</v>
      </c>
      <c r="AHJ202" s="34">
        <v>0.17902897298336029</v>
      </c>
      <c r="AHK202" s="34">
        <v>0.17274583876132965</v>
      </c>
      <c r="AHL202" s="34">
        <v>0.15561260282993317</v>
      </c>
      <c r="AHM202" s="34">
        <v>0.15677778422832489</v>
      </c>
      <c r="AHN202" s="34">
        <v>0.16307920217514038</v>
      </c>
      <c r="AHO202" t="s">
        <v>843</v>
      </c>
      <c r="AHP202" s="34">
        <v>0.22546747326850891</v>
      </c>
      <c r="AHQ202" s="34">
        <v>0.20722360908985138</v>
      </c>
      <c r="AHR202" s="34">
        <v>0.18820223212242126</v>
      </c>
      <c r="AHS202" s="34">
        <v>0.19712904095649719</v>
      </c>
      <c r="AHT202" s="34">
        <v>0.20081320405006409</v>
      </c>
      <c r="AHU202" t="s">
        <v>843</v>
      </c>
      <c r="AHV202" s="34">
        <v>0.23114660382270813</v>
      </c>
      <c r="AHW202" s="34">
        <v>0.21960872411727905</v>
      </c>
      <c r="AHX202" s="34">
        <v>0.18956226110458374</v>
      </c>
      <c r="AHY202" s="34">
        <v>0.18817421793937683</v>
      </c>
      <c r="AHZ202" s="34">
        <v>0.20032067596912384</v>
      </c>
      <c r="AIA202" t="s">
        <v>832</v>
      </c>
      <c r="AIB202" t="s">
        <v>843</v>
      </c>
      <c r="AIC202" s="34">
        <v>0.23109999299049377</v>
      </c>
      <c r="AID202" s="34">
        <v>0.21953998506069183</v>
      </c>
      <c r="AIE202" s="34">
        <v>0.18945999443531036</v>
      </c>
      <c r="AIF202" s="34">
        <v>0.18793998658657074</v>
      </c>
      <c r="AIG202" s="34">
        <v>0.19869998097419739</v>
      </c>
      <c r="AIH202" t="s">
        <v>924</v>
      </c>
      <c r="AII202" t="s">
        <v>843</v>
      </c>
      <c r="AIJ202" s="34">
        <v>0.23628349602222443</v>
      </c>
      <c r="AIK202" s="34">
        <v>0.22466400265693665</v>
      </c>
      <c r="AIL202" s="34">
        <v>0.19484399259090424</v>
      </c>
      <c r="AIM202" s="34">
        <v>0.1968580037355423</v>
      </c>
      <c r="AIN202" s="34">
        <v>0.20829001069068909</v>
      </c>
      <c r="AIO202" t="s">
        <v>1607</v>
      </c>
      <c r="AIP202" s="34">
        <v>0.2136683315038681</v>
      </c>
      <c r="AIQ202" t="s">
        <v>843</v>
      </c>
      <c r="AIR202" s="34">
        <v>0.21001</v>
      </c>
      <c r="AIS202" s="34">
        <v>0.21578</v>
      </c>
      <c r="AIT202" s="34">
        <v>0.21628</v>
      </c>
      <c r="AIU202" s="34">
        <v>0.21501999999999999</v>
      </c>
      <c r="AIV202" s="34">
        <v>0.21335000000000001</v>
      </c>
      <c r="AIW202" s="34">
        <v>0.21157000000000001</v>
      </c>
      <c r="AIX202" t="s">
        <v>843</v>
      </c>
      <c r="AIY202" s="34">
        <v>1.5100000000000001E-2</v>
      </c>
      <c r="AIZ202" s="34">
        <v>1.9689999999999999E-2</v>
      </c>
      <c r="AJA202" s="34">
        <v>2.0369999999999999E-2</v>
      </c>
      <c r="AJB202" s="34">
        <v>1.711E-2</v>
      </c>
      <c r="AJC202" s="34">
        <v>1.6579999999999998E-2</v>
      </c>
      <c r="AJD202" s="34">
        <v>1.5800000000000002E-2</v>
      </c>
      <c r="AJE202" t="s">
        <v>843</v>
      </c>
      <c r="AJF202" s="34">
        <v>1.8077518790960312E-2</v>
      </c>
      <c r="AJG202" s="34">
        <v>1.2320798821747303E-2</v>
      </c>
      <c r="AJH202" s="34">
        <v>1.0281299240887165E-2</v>
      </c>
      <c r="AJI202" s="34">
        <v>2.8027433902025223E-2</v>
      </c>
      <c r="AJJ202" s="34">
        <v>1.9319549202919006E-2</v>
      </c>
      <c r="AJK202" t="s">
        <v>830</v>
      </c>
      <c r="AJL202" t="s">
        <v>843</v>
      </c>
      <c r="AJM202" t="s">
        <v>843</v>
      </c>
      <c r="AJN202" s="34">
        <v>1.1550107039511204E-2</v>
      </c>
      <c r="AJO202" s="34">
        <v>3.9585884660482407E-3</v>
      </c>
      <c r="AJP202" s="34">
        <v>1.2548980303108692E-2</v>
      </c>
      <c r="AJQ202" s="34">
        <v>5.7691317051649094E-3</v>
      </c>
      <c r="AJR202" s="34">
        <v>5.3083218634128571E-2</v>
      </c>
      <c r="AJS202" t="s">
        <v>832</v>
      </c>
      <c r="AJT202" t="s">
        <v>843</v>
      </c>
      <c r="AJU202" t="s">
        <v>843</v>
      </c>
      <c r="AJV202" t="s">
        <v>843</v>
      </c>
      <c r="AJW202" s="34">
        <v>1.0859809815883636E-2</v>
      </c>
      <c r="AJX202" s="34">
        <v>7.2417315095663071E-3</v>
      </c>
      <c r="AJY202" s="34">
        <v>9.9529391154646873E-3</v>
      </c>
      <c r="AJZ202" s="34">
        <v>2.8203438967466354E-2</v>
      </c>
      <c r="AKA202" s="34">
        <v>1.837938092648983E-2</v>
      </c>
      <c r="AKB202" t="s">
        <v>830</v>
      </c>
      <c r="AKC202" t="s">
        <v>843</v>
      </c>
      <c r="AKD202" t="s">
        <v>843</v>
      </c>
      <c r="AKE202" t="s">
        <v>843</v>
      </c>
      <c r="AKF202" s="34">
        <v>4.5948228798806667E-3</v>
      </c>
      <c r="AKG202" s="34">
        <v>5.2801170386373997E-4</v>
      </c>
      <c r="AKH202" s="34">
        <v>1.0764854028820992E-2</v>
      </c>
      <c r="AKI202" s="34">
        <v>1.4304971555247903E-3</v>
      </c>
      <c r="AKJ202" s="34">
        <v>4.8889119178056717E-2</v>
      </c>
      <c r="AKK202" t="s">
        <v>832</v>
      </c>
      <c r="AKL202" t="s">
        <v>843</v>
      </c>
      <c r="AKM202" s="34">
        <v>31680</v>
      </c>
      <c r="AKN202" t="s">
        <v>832</v>
      </c>
      <c r="AKO202" t="s">
        <v>843</v>
      </c>
      <c r="AKP202" s="34">
        <v>33635.36328125</v>
      </c>
      <c r="AKQ202" t="s">
        <v>830</v>
      </c>
      <c r="AKR202" t="s">
        <v>843</v>
      </c>
      <c r="AKS202" s="34">
        <v>27434.879907879698</v>
      </c>
      <c r="AKT202" t="s">
        <v>832</v>
      </c>
      <c r="AKU202" t="s">
        <v>843</v>
      </c>
      <c r="AKV202" s="34">
        <v>29350.1685214481</v>
      </c>
      <c r="AKW202" t="s">
        <v>832</v>
      </c>
      <c r="AKX202" t="s">
        <v>843</v>
      </c>
      <c r="AKY202" s="34">
        <v>0.14960832893848419</v>
      </c>
      <c r="AKZ202" s="34">
        <v>0.14819297194480896</v>
      </c>
      <c r="ALA202" s="34">
        <v>0.15866698324680328</v>
      </c>
      <c r="ALB202" s="34">
        <v>0.17301641404628754</v>
      </c>
      <c r="ALC202" s="34">
        <v>0.17488519847393036</v>
      </c>
      <c r="ALD202" t="s">
        <v>830</v>
      </c>
      <c r="ALE202" t="s">
        <v>843</v>
      </c>
      <c r="ALF202" t="s">
        <v>843</v>
      </c>
      <c r="ALG202" t="s">
        <v>843</v>
      </c>
      <c r="ALH202" s="34">
        <v>0.20564734935760498</v>
      </c>
      <c r="ALI202" s="34">
        <v>0.20013171434402466</v>
      </c>
      <c r="ALJ202" s="34">
        <v>0.19889917969703674</v>
      </c>
      <c r="ALK202" s="34">
        <v>0.21211045980453491</v>
      </c>
      <c r="ALL202" s="34">
        <v>0.22129663825035095</v>
      </c>
      <c r="ALM202" t="s">
        <v>832</v>
      </c>
    </row>
    <row r="203" spans="1:1001">
      <c r="A203" t="s">
        <v>423</v>
      </c>
      <c r="B203" t="s">
        <v>95</v>
      </c>
      <c r="C203" t="s">
        <v>384</v>
      </c>
      <c r="D203" s="34">
        <v>3.6907065659761429E-2</v>
      </c>
      <c r="E203" t="s">
        <v>432</v>
      </c>
      <c r="F203" s="34">
        <v>4.7211907804012299E-2</v>
      </c>
      <c r="G203" t="s">
        <v>1464</v>
      </c>
      <c r="H203" s="34">
        <v>3.7391442805528641E-2</v>
      </c>
      <c r="I203" t="s">
        <v>1294</v>
      </c>
      <c r="J203" s="34">
        <v>6.4793094992637634E-2</v>
      </c>
      <c r="K203" t="s">
        <v>1521</v>
      </c>
      <c r="L203" s="34"/>
      <c r="M203" t="s">
        <v>432</v>
      </c>
      <c r="N203" s="34">
        <v>0.70096409320831299</v>
      </c>
      <c r="O203" s="34"/>
      <c r="P203" t="s">
        <v>1459</v>
      </c>
      <c r="Q203" s="34"/>
      <c r="R203" t="s">
        <v>1459</v>
      </c>
      <c r="S203" s="34">
        <v>1.0325194597244263</v>
      </c>
      <c r="T203" t="s">
        <v>432</v>
      </c>
      <c r="U203" s="34">
        <v>0.70096409320831299</v>
      </c>
      <c r="V203" t="s">
        <v>432</v>
      </c>
      <c r="W203" t="s">
        <v>843</v>
      </c>
      <c r="X203" t="s">
        <v>1464</v>
      </c>
      <c r="Y203" s="34">
        <v>0.68269038200378418</v>
      </c>
      <c r="Z203" s="34"/>
      <c r="AA203" t="s">
        <v>1459</v>
      </c>
      <c r="AB203" s="34"/>
      <c r="AC203" t="s">
        <v>1459</v>
      </c>
      <c r="AD203" s="34"/>
      <c r="AE203" t="s">
        <v>1459</v>
      </c>
      <c r="AF203" s="34">
        <v>0.68269038200378418</v>
      </c>
      <c r="AG203" t="s">
        <v>1464</v>
      </c>
      <c r="AH203" t="s">
        <v>843</v>
      </c>
      <c r="AI203" t="s">
        <v>1294</v>
      </c>
      <c r="AJ203" s="34">
        <v>0.32885634899139404</v>
      </c>
      <c r="AK203" s="34">
        <v>0.37561881542205811</v>
      </c>
      <c r="AL203" t="s">
        <v>1294</v>
      </c>
      <c r="AM203" s="34">
        <v>0.32885634899139404</v>
      </c>
      <c r="AN203" t="s">
        <v>1294</v>
      </c>
      <c r="AO203" s="34">
        <v>0.53101962804794312</v>
      </c>
      <c r="AP203" t="s">
        <v>1294</v>
      </c>
      <c r="AQ203" s="34">
        <v>0.39072936773300171</v>
      </c>
      <c r="AR203" t="s">
        <v>1294</v>
      </c>
      <c r="AS203" t="s">
        <v>843</v>
      </c>
      <c r="AT203" t="s">
        <v>1521</v>
      </c>
      <c r="AU203" s="34">
        <v>0.41147500276565552</v>
      </c>
      <c r="AV203" s="34"/>
      <c r="AW203" t="s">
        <v>1459</v>
      </c>
      <c r="AX203" s="34"/>
      <c r="AY203" t="s">
        <v>1459</v>
      </c>
      <c r="AZ203" s="34">
        <v>0.53083950281143188</v>
      </c>
      <c r="BA203" t="s">
        <v>1521</v>
      </c>
      <c r="BB203" s="34">
        <v>0.41147500276565552</v>
      </c>
      <c r="BC203" t="s">
        <v>1521</v>
      </c>
      <c r="BD203" t="s">
        <v>843</v>
      </c>
      <c r="BE203" s="34">
        <v>0.34068011129916093</v>
      </c>
      <c r="BF203" t="s">
        <v>1594</v>
      </c>
      <c r="BG203" t="s">
        <v>843</v>
      </c>
      <c r="BH203" t="s">
        <v>432</v>
      </c>
      <c r="BI203" s="34">
        <v>2.2270264625549316</v>
      </c>
      <c r="BJ203" t="s">
        <v>819</v>
      </c>
      <c r="BK203" s="34">
        <v>2.6312048435211182</v>
      </c>
      <c r="BL203" t="s">
        <v>1294</v>
      </c>
      <c r="BM203" s="34">
        <v>3.423095703125</v>
      </c>
      <c r="BN203" t="s">
        <v>1521</v>
      </c>
      <c r="BO203" s="34">
        <v>2.9109234809875488</v>
      </c>
      <c r="BP203" t="s">
        <v>843</v>
      </c>
      <c r="BQ203" s="34">
        <v>2.6685948371887207</v>
      </c>
      <c r="BR203" t="s">
        <v>830</v>
      </c>
      <c r="BS203" s="34"/>
      <c r="BT203" t="s">
        <v>843</v>
      </c>
      <c r="BU203" s="34">
        <v>2.6509904861450195</v>
      </c>
      <c r="BV203" t="s">
        <v>1552</v>
      </c>
      <c r="BW203" t="s">
        <v>843</v>
      </c>
      <c r="BX203" s="34">
        <v>2.6077883243560791</v>
      </c>
      <c r="BY203" t="s">
        <v>924</v>
      </c>
      <c r="BZ203" t="s">
        <v>843</v>
      </c>
      <c r="CA203" t="s">
        <v>432</v>
      </c>
      <c r="CB203" s="34">
        <v>7.4356584809720516E-3</v>
      </c>
      <c r="CC203" s="34">
        <v>6.4022494480013847E-3</v>
      </c>
      <c r="CD203" s="34">
        <v>4.2599812150001526E-3</v>
      </c>
      <c r="CE203" s="34">
        <v>4.1134455241262913E-3</v>
      </c>
      <c r="CF203" s="34">
        <v>4.1135014034807682E-3</v>
      </c>
      <c r="CG203" t="s">
        <v>843</v>
      </c>
      <c r="CH203" t="s">
        <v>819</v>
      </c>
      <c r="CI203" s="34">
        <v>4.1296537965536118E-3</v>
      </c>
      <c r="CJ203" s="34">
        <v>1.1041815159842372E-3</v>
      </c>
      <c r="CK203" s="34">
        <v>-6.8615778582170606E-4</v>
      </c>
      <c r="CL203" s="34">
        <v>-1.0338174179196358E-3</v>
      </c>
      <c r="CM203" s="34">
        <v>-1.0299214627593756E-3</v>
      </c>
      <c r="CN203" t="s">
        <v>843</v>
      </c>
      <c r="CO203" t="s">
        <v>1294</v>
      </c>
      <c r="CP203" s="34">
        <v>2.0301009062677622E-3</v>
      </c>
      <c r="CQ203" s="34">
        <v>-3.3396552316844463E-4</v>
      </c>
      <c r="CR203" s="34">
        <v>-1.0328656062483788E-3</v>
      </c>
      <c r="CS203" s="34">
        <v>-1.0283519513905048E-3</v>
      </c>
      <c r="CT203" s="34">
        <v>-1.0251133935526013E-3</v>
      </c>
      <c r="CU203" t="s">
        <v>843</v>
      </c>
      <c r="CV203" t="s">
        <v>1521</v>
      </c>
      <c r="CW203" s="34">
        <v>5.7184684555977583E-4</v>
      </c>
      <c r="CX203" s="34">
        <v>-7.9915759852156043E-4</v>
      </c>
      <c r="CY203" s="34">
        <v>-1.0294873500242829E-3</v>
      </c>
      <c r="CZ203" s="34">
        <v>-1.0251572821289301E-3</v>
      </c>
      <c r="DA203" s="34">
        <v>-1.0219612158834934E-3</v>
      </c>
      <c r="DB203" t="s">
        <v>843</v>
      </c>
      <c r="DC203" s="34">
        <v>8.4804105758666992</v>
      </c>
      <c r="DD203" s="34">
        <v>9.4514446258544922</v>
      </c>
      <c r="DE203" s="34">
        <v>9.7959194183349609</v>
      </c>
      <c r="DF203" s="34">
        <v>9.7710304260253906</v>
      </c>
      <c r="DG203" s="34">
        <v>9.6950139999389648</v>
      </c>
      <c r="DH203" t="s">
        <v>1464</v>
      </c>
      <c r="DI203" t="s">
        <v>843</v>
      </c>
      <c r="DJ203" s="34">
        <v>9.0526285171508789</v>
      </c>
      <c r="DK203" s="34">
        <v>9.7233858108520508</v>
      </c>
      <c r="DL203" s="34">
        <v>9.8016080856323242</v>
      </c>
      <c r="DM203" s="34">
        <v>9.7253303527832031</v>
      </c>
      <c r="DN203" s="34">
        <v>9.6497163772583008</v>
      </c>
      <c r="DO203" t="s">
        <v>1294</v>
      </c>
      <c r="DP203" t="s">
        <v>843</v>
      </c>
      <c r="DQ203" s="34">
        <v>9.6196355819702148</v>
      </c>
      <c r="DR203" t="s">
        <v>1521</v>
      </c>
      <c r="DS203" t="s">
        <v>843</v>
      </c>
      <c r="DT203" t="s">
        <v>843</v>
      </c>
      <c r="DU203" s="34">
        <v>10.6</v>
      </c>
      <c r="DV203" t="s">
        <v>1461</v>
      </c>
      <c r="DW203" t="s">
        <v>843</v>
      </c>
      <c r="DX203" t="s">
        <v>843</v>
      </c>
      <c r="DY203" t="s">
        <v>432</v>
      </c>
      <c r="DZ203" s="34">
        <v>2.0479375496506691E-2</v>
      </c>
      <c r="EA203" s="34">
        <v>1.7582004889845848E-2</v>
      </c>
      <c r="EB203" s="34">
        <v>2.1042777225375175E-2</v>
      </c>
      <c r="EC203" s="34">
        <v>3.4468203783035278E-2</v>
      </c>
      <c r="ED203" s="34">
        <v>4.4832710176706314E-2</v>
      </c>
      <c r="EE203" t="s">
        <v>843</v>
      </c>
      <c r="EF203" t="s">
        <v>819</v>
      </c>
      <c r="EG203" s="34">
        <v>2.4735147133469582E-2</v>
      </c>
      <c r="EH203" s="34">
        <v>2.8013702481985092E-2</v>
      </c>
      <c r="EI203" s="34">
        <v>3.795778751373291E-2</v>
      </c>
      <c r="EJ203" s="34">
        <v>3.8966387510299683E-2</v>
      </c>
      <c r="EK203" s="34">
        <v>5.239534005522728E-2</v>
      </c>
      <c r="EL203" t="s">
        <v>843</v>
      </c>
      <c r="EM203" t="s">
        <v>1294</v>
      </c>
      <c r="EN203" s="34">
        <v>8.5878102108836174E-3</v>
      </c>
      <c r="EO203" s="34">
        <v>1.2136503122746944E-2</v>
      </c>
      <c r="EP203" s="34">
        <v>8.2642529159784317E-3</v>
      </c>
      <c r="EQ203" s="34">
        <v>7.5410760473459959E-4</v>
      </c>
      <c r="ER203" s="34">
        <v>-6.9638551212847233E-3</v>
      </c>
      <c r="ES203" t="s">
        <v>843</v>
      </c>
      <c r="ET203" t="s">
        <v>1521</v>
      </c>
      <c r="EU203" s="34">
        <v>4.5644268393516541E-3</v>
      </c>
      <c r="EV203" s="34">
        <v>6.5970621071755886E-3</v>
      </c>
      <c r="EW203" s="34">
        <v>2.9563978314399719E-3</v>
      </c>
      <c r="EX203" s="34">
        <v>-2.6812185533344746E-3</v>
      </c>
      <c r="EY203" s="34">
        <v>-1.540796086192131E-2</v>
      </c>
      <c r="EZ203" t="s">
        <v>843</v>
      </c>
      <c r="FA203" t="s">
        <v>1594</v>
      </c>
      <c r="FB203" s="34">
        <v>-1.4071391895413399E-2</v>
      </c>
      <c r="FC203" s="34">
        <v>-1.5894768759608269E-2</v>
      </c>
      <c r="FD203" s="34">
        <v>-1.5633877366781235E-2</v>
      </c>
      <c r="FE203" s="34">
        <v>-1.7779454588890076E-2</v>
      </c>
      <c r="FF203" s="34">
        <v>9.1619454324245453E-3</v>
      </c>
      <c r="FG203" t="s">
        <v>843</v>
      </c>
      <c r="FH203" s="34"/>
      <c r="FI203" s="34"/>
      <c r="FJ203" s="34"/>
      <c r="FK203" s="34"/>
      <c r="FL203" s="34"/>
      <c r="FM203" t="s">
        <v>843</v>
      </c>
      <c r="FN203" t="s">
        <v>843</v>
      </c>
      <c r="FO203" s="34">
        <v>0.56704999999999994</v>
      </c>
      <c r="FP203" t="s">
        <v>1462</v>
      </c>
      <c r="FQ203" t="s">
        <v>843</v>
      </c>
      <c r="FR203" t="s">
        <v>843</v>
      </c>
      <c r="FS203" s="34">
        <v>0.76325999999999994</v>
      </c>
      <c r="FT203" t="s">
        <v>1462</v>
      </c>
      <c r="FU203" t="s">
        <v>843</v>
      </c>
      <c r="FV203" t="s">
        <v>843</v>
      </c>
      <c r="FW203" s="34">
        <v>0.38205</v>
      </c>
      <c r="FX203" t="s">
        <v>1462</v>
      </c>
      <c r="FY203" t="s">
        <v>843</v>
      </c>
      <c r="FZ203" s="34">
        <v>-3.4713849425315857E-2</v>
      </c>
      <c r="GA203" s="34">
        <v>-3.7821412086486816E-2</v>
      </c>
      <c r="GB203" s="34">
        <v>-3.4386362880468369E-2</v>
      </c>
      <c r="GC203" s="34">
        <v>-2.5636425241827965E-2</v>
      </c>
      <c r="GD203" s="34">
        <v>-2.1993802860379219E-2</v>
      </c>
      <c r="GE203" t="s">
        <v>830</v>
      </c>
      <c r="GF203" t="s">
        <v>843</v>
      </c>
      <c r="GG203" s="34">
        <v>-3.3378183841705322E-2</v>
      </c>
      <c r="GH203" s="34">
        <v>-3.6040019243955612E-2</v>
      </c>
      <c r="GI203" s="34">
        <v>-3.171510249376297E-2</v>
      </c>
      <c r="GJ203" s="34">
        <v>-2.3341422900557518E-2</v>
      </c>
      <c r="GK203" s="34">
        <v>-2.0708877593278885E-2</v>
      </c>
      <c r="GL203" t="s">
        <v>832</v>
      </c>
      <c r="GM203" t="s">
        <v>843</v>
      </c>
      <c r="GN203" s="34">
        <v>0.63043159246444702</v>
      </c>
      <c r="GO203" t="s">
        <v>832</v>
      </c>
      <c r="GP203" t="s">
        <v>843</v>
      </c>
      <c r="GQ203" t="s">
        <v>843</v>
      </c>
      <c r="GR203" s="34">
        <v>1.2415396049618721E-2</v>
      </c>
      <c r="GS203" s="34">
        <v>1.2769849039614201E-2</v>
      </c>
      <c r="GT203" s="34">
        <v>1.1670487932860851E-2</v>
      </c>
      <c r="GU203" s="34">
        <v>1.1630667373538017E-2</v>
      </c>
      <c r="GV203" s="34">
        <v>8.3521474152803421E-3</v>
      </c>
      <c r="GW203" t="s">
        <v>832</v>
      </c>
      <c r="GX203" t="s">
        <v>843</v>
      </c>
      <c r="GY203" t="s">
        <v>843</v>
      </c>
      <c r="GZ203" t="s">
        <v>843</v>
      </c>
      <c r="HA203" t="s">
        <v>843</v>
      </c>
      <c r="HB203" t="s">
        <v>843</v>
      </c>
      <c r="HC203" t="s">
        <v>843</v>
      </c>
      <c r="HD203" t="s">
        <v>843</v>
      </c>
      <c r="HE203" t="s">
        <v>843</v>
      </c>
      <c r="HF203" t="s">
        <v>843</v>
      </c>
      <c r="HG203" t="s">
        <v>843</v>
      </c>
      <c r="HH203" s="34">
        <v>18776371</v>
      </c>
      <c r="HI203" s="34">
        <v>18920275</v>
      </c>
      <c r="HJ203" s="34">
        <v>19110707</v>
      </c>
      <c r="HK203" s="34">
        <v>19303180</v>
      </c>
      <c r="HL203" s="34">
        <v>19490431</v>
      </c>
      <c r="HM203" s="34">
        <v>19673866</v>
      </c>
      <c r="HN203" s="34">
        <v>19870706</v>
      </c>
      <c r="HO203" s="34">
        <v>20078655</v>
      </c>
      <c r="HP203" s="34">
        <v>20285643</v>
      </c>
      <c r="HQ203" s="34">
        <v>20482477</v>
      </c>
      <c r="HR203" s="34">
        <v>20668557</v>
      </c>
      <c r="HS203" s="34">
        <v>20859743</v>
      </c>
      <c r="HT203" s="34">
        <v>21017147</v>
      </c>
      <c r="HU203" s="34">
        <v>21131756</v>
      </c>
      <c r="HV203" s="34">
        <v>21239457</v>
      </c>
      <c r="HW203" s="34">
        <v>21336697</v>
      </c>
      <c r="HX203" s="34">
        <v>21425494</v>
      </c>
      <c r="HY203" s="34">
        <v>21506813</v>
      </c>
      <c r="HZ203" s="34">
        <v>21580710</v>
      </c>
      <c r="IA203" s="34">
        <v>21649664</v>
      </c>
      <c r="IB203" s="34">
        <v>21715079</v>
      </c>
      <c r="IC203" s="34">
        <v>21773441</v>
      </c>
      <c r="ID203" s="34">
        <v>21832143</v>
      </c>
      <c r="IE203" s="34">
        <v>21893579</v>
      </c>
      <c r="IF203" s="34">
        <v>21949268</v>
      </c>
      <c r="IG203" s="34">
        <v>22000246</v>
      </c>
      <c r="IH203" s="34">
        <v>22046386</v>
      </c>
      <c r="II203" s="34">
        <v>22087510</v>
      </c>
      <c r="IJ203" s="34">
        <v>22124288</v>
      </c>
      <c r="IK203" s="34">
        <v>22157456</v>
      </c>
      <c r="IL203" s="34">
        <v>22186970</v>
      </c>
      <c r="IM203" s="34">
        <v>22212436</v>
      </c>
      <c r="IN203" s="34">
        <v>22234271</v>
      </c>
      <c r="IO203" s="34">
        <v>22252909</v>
      </c>
      <c r="IP203" s="34">
        <v>22268031</v>
      </c>
      <c r="IQ203" s="34">
        <v>22278745</v>
      </c>
      <c r="IR203" s="34">
        <v>22285234</v>
      </c>
      <c r="IS203" s="34">
        <v>22287571</v>
      </c>
      <c r="IT203" s="34">
        <v>22285269</v>
      </c>
      <c r="IU203" s="34">
        <v>22277488</v>
      </c>
      <c r="IV203" s="34">
        <v>22263893</v>
      </c>
      <c r="IW203" s="34">
        <v>22244994</v>
      </c>
      <c r="IX203" s="34">
        <v>22220535</v>
      </c>
      <c r="IY203" s="34">
        <v>22190606</v>
      </c>
      <c r="IZ203" s="34">
        <v>22154591</v>
      </c>
      <c r="JA203" s="34">
        <v>22112321</v>
      </c>
      <c r="JB203" s="34">
        <v>22064179</v>
      </c>
      <c r="JC203" s="34">
        <v>22009917</v>
      </c>
      <c r="JD203" s="34">
        <v>21950180</v>
      </c>
      <c r="JE203" s="34">
        <v>21885412</v>
      </c>
      <c r="JF203" s="34">
        <v>21814985</v>
      </c>
      <c r="JG203" s="34">
        <v>21739207</v>
      </c>
      <c r="JH203" s="34">
        <v>21658999</v>
      </c>
      <c r="JI203" s="34">
        <v>21574573</v>
      </c>
      <c r="JJ203" s="34">
        <v>21486263</v>
      </c>
      <c r="JK203" s="34">
        <v>21394260</v>
      </c>
      <c r="JL203" s="34">
        <v>21298669</v>
      </c>
      <c r="JM203" s="34">
        <v>21200047</v>
      </c>
      <c r="JN203" s="34">
        <v>21099207</v>
      </c>
      <c r="JO203" s="34">
        <v>20995891</v>
      </c>
      <c r="JP203" s="34">
        <v>20889752</v>
      </c>
      <c r="JQ203" s="34">
        <v>20781245</v>
      </c>
      <c r="JR203" s="34">
        <v>20670566</v>
      </c>
      <c r="JS203" s="34">
        <v>20557583</v>
      </c>
      <c r="JT203" s="34">
        <v>20441963</v>
      </c>
      <c r="JU203" s="34">
        <v>20323834</v>
      </c>
      <c r="JV203" s="34">
        <v>20203022</v>
      </c>
      <c r="JW203" s="34">
        <v>20079331</v>
      </c>
      <c r="JX203" s="34">
        <v>19953220</v>
      </c>
      <c r="JY203" s="34">
        <v>19824960</v>
      </c>
      <c r="JZ203" s="34">
        <v>19694118</v>
      </c>
      <c r="KA203" s="34">
        <v>19560333</v>
      </c>
      <c r="KB203" s="34">
        <v>19424029</v>
      </c>
      <c r="KC203" s="34">
        <v>19285397</v>
      </c>
      <c r="KD203" s="34">
        <v>19144097</v>
      </c>
      <c r="KE203" s="34">
        <v>18999945</v>
      </c>
      <c r="KF203" s="34">
        <v>18853179</v>
      </c>
      <c r="KG203" s="34">
        <v>18703875</v>
      </c>
      <c r="KH203" s="34">
        <v>18551931</v>
      </c>
      <c r="KI203" s="34">
        <v>18397625</v>
      </c>
      <c r="KJ203" s="34">
        <v>18241133</v>
      </c>
      <c r="KK203" s="34">
        <v>18082317</v>
      </c>
      <c r="KL203" s="34">
        <v>17921136</v>
      </c>
      <c r="KM203" s="34">
        <v>17757732</v>
      </c>
      <c r="KN203" s="34">
        <v>17592498</v>
      </c>
      <c r="KO203" s="34">
        <v>17425401</v>
      </c>
      <c r="KP203" s="34">
        <v>17256392</v>
      </c>
      <c r="KQ203" s="34">
        <v>17085473</v>
      </c>
      <c r="KR203" s="34">
        <v>16912546</v>
      </c>
      <c r="KS203" s="34">
        <v>16737442</v>
      </c>
      <c r="KT203" s="34">
        <v>16560059.000000002</v>
      </c>
      <c r="KU203" s="34">
        <v>16380632</v>
      </c>
      <c r="KV203" s="34">
        <v>16199412</v>
      </c>
      <c r="KW203" s="34">
        <v>16016529</v>
      </c>
      <c r="KX203" s="34">
        <v>15831892</v>
      </c>
      <c r="KY203" s="34">
        <v>15645483</v>
      </c>
      <c r="KZ203" s="34">
        <v>15457674</v>
      </c>
      <c r="LA203" s="34">
        <v>15268592</v>
      </c>
      <c r="LB203" s="34">
        <v>15078382</v>
      </c>
      <c r="LC203" s="34">
        <v>14887090</v>
      </c>
      <c r="LD203" s="34">
        <v>14694772</v>
      </c>
      <c r="LE203" t="s">
        <v>843</v>
      </c>
      <c r="LF203" t="s">
        <v>843</v>
      </c>
      <c r="LG203" t="s">
        <v>843</v>
      </c>
      <c r="LH203" s="34">
        <v>5.659246351569891E-3</v>
      </c>
      <c r="LI203" s="34">
        <v>7.6348809525370598E-3</v>
      </c>
      <c r="LJ203" s="34">
        <v>1.0014655068516731E-2</v>
      </c>
      <c r="LK203" s="34">
        <v>1.0021095164120197E-2</v>
      </c>
      <c r="LL203" s="34">
        <v>9.6537778154015541E-3</v>
      </c>
      <c r="LM203" s="34">
        <v>9.3675293028354645E-3</v>
      </c>
      <c r="LN203" s="34">
        <v>9.9554304033517838E-3</v>
      </c>
      <c r="LO203" s="34">
        <v>1.0410723276436329E-2</v>
      </c>
      <c r="LP203" s="34">
        <v>1.0256083682179451E-2</v>
      </c>
      <c r="LQ203" s="34">
        <v>9.656345471739769E-3</v>
      </c>
      <c r="LR203" s="34">
        <v>9.0438202023506165E-3</v>
      </c>
      <c r="LS203" s="34">
        <v>9.2075690627098083E-3</v>
      </c>
      <c r="LT203" s="34">
        <v>7.5174989178776741E-3</v>
      </c>
      <c r="LU203" s="34">
        <v>5.4383045062422752E-3</v>
      </c>
      <c r="LV203" s="34">
        <v>5.0836983136832714E-3</v>
      </c>
      <c r="LW203" s="34">
        <v>4.5678229071199894E-3</v>
      </c>
      <c r="LX203" s="34">
        <v>4.1530672460794449E-3</v>
      </c>
      <c r="LY203" s="34">
        <v>3.7882472388446331E-3</v>
      </c>
      <c r="LZ203" s="34">
        <v>3.430091543123126E-3</v>
      </c>
      <c r="MA203" s="34">
        <v>3.1900745816528797E-3</v>
      </c>
      <c r="MB203" s="34">
        <v>3.0169694218784571E-3</v>
      </c>
      <c r="MC203" s="34">
        <v>2.6840202044695616E-3</v>
      </c>
      <c r="MD203" s="34">
        <v>2.6924090925604105E-3</v>
      </c>
      <c r="ME203" s="34">
        <v>2.8100640047341585E-3</v>
      </c>
      <c r="MF203" s="34">
        <v>2.5403930339962244E-3</v>
      </c>
      <c r="MG203" s="34">
        <v>2.3198446724563837E-3</v>
      </c>
      <c r="MH203" s="34">
        <v>2.0950532052665949E-3</v>
      </c>
      <c r="MI203" s="34">
        <v>1.8636021995916963E-3</v>
      </c>
      <c r="MJ203" s="34">
        <v>1.6637191874906421E-3</v>
      </c>
      <c r="MK203" s="34">
        <v>1.4980442356318235E-3</v>
      </c>
      <c r="ML203" s="34">
        <v>1.3311257353052497E-3</v>
      </c>
      <c r="MM203" s="34">
        <v>1.1471325997263193E-3</v>
      </c>
      <c r="MN203" s="34">
        <v>9.8252505995333195E-4</v>
      </c>
      <c r="MO203" s="34">
        <v>8.379043429158628E-4</v>
      </c>
      <c r="MP203" s="34">
        <v>6.79320830386132E-4</v>
      </c>
      <c r="MQ203" s="34">
        <v>4.8102246364578605E-4</v>
      </c>
      <c r="MR203" s="34">
        <v>2.9122174601070583E-4</v>
      </c>
      <c r="MS203" s="34">
        <v>1.0486214887350798E-4</v>
      </c>
      <c r="MT203" s="34">
        <v>-1.0329160431865603E-4</v>
      </c>
      <c r="MU203" s="34">
        <v>-3.4921537735499442E-4</v>
      </c>
      <c r="MV203" s="34">
        <v>-6.1044358881190419E-4</v>
      </c>
      <c r="MW203" s="34">
        <v>-8.4922369569540024E-4</v>
      </c>
      <c r="MX203" s="34">
        <v>-1.1001331731677055E-3</v>
      </c>
      <c r="MY203" s="34">
        <v>-1.3478151522576809E-3</v>
      </c>
      <c r="MZ203" s="34">
        <v>-1.6243025893345475E-3</v>
      </c>
      <c r="NA203" s="34">
        <v>-1.9097791519016027E-3</v>
      </c>
      <c r="NB203" s="34">
        <v>-2.1795306820422411E-3</v>
      </c>
      <c r="NC203" s="34">
        <v>-2.4623093195259571E-3</v>
      </c>
      <c r="ND203" s="34">
        <v>-2.7177846059203148E-3</v>
      </c>
      <c r="NE203" s="34">
        <v>-2.955043688416481E-3</v>
      </c>
      <c r="NF203" s="34">
        <v>-3.2231772784143686E-3</v>
      </c>
      <c r="NG203" s="34">
        <v>-3.4797145053744316E-3</v>
      </c>
      <c r="NH203" s="34">
        <v>-3.6963780876249075E-3</v>
      </c>
      <c r="NI203" s="34">
        <v>-3.9055808447301388E-3</v>
      </c>
      <c r="NJ203" s="34">
        <v>-4.1016447357833385E-3</v>
      </c>
      <c r="NK203" s="34">
        <v>-4.2911390773952007E-3</v>
      </c>
      <c r="NL203" s="34">
        <v>-4.47807926684618E-3</v>
      </c>
      <c r="NM203" s="34">
        <v>-4.6411836519837379E-3</v>
      </c>
      <c r="NN203" s="34">
        <v>-4.767941776663065E-3</v>
      </c>
      <c r="NO203" s="34">
        <v>-4.9087051302194595E-3</v>
      </c>
      <c r="NP203" s="34">
        <v>-5.0680479034781456E-3</v>
      </c>
      <c r="NQ203" s="34">
        <v>-5.2078063599765301E-3</v>
      </c>
      <c r="NR203" s="34">
        <v>-5.3401412442326546E-3</v>
      </c>
      <c r="NS203" s="34">
        <v>-5.4808808490633965E-3</v>
      </c>
      <c r="NT203" s="34">
        <v>-5.6400774046778679E-3</v>
      </c>
      <c r="NU203" s="34">
        <v>-5.7955118827521801E-3</v>
      </c>
      <c r="NV203" s="34">
        <v>-5.9620887041091919E-3</v>
      </c>
      <c r="NW203" s="34">
        <v>-6.1412197537720203E-3</v>
      </c>
      <c r="NX203" s="34">
        <v>-6.3004437834024429E-3</v>
      </c>
      <c r="NY203" s="34">
        <v>-6.4487839117646217E-3</v>
      </c>
      <c r="NZ203" s="34">
        <v>-6.6217374987900257E-3</v>
      </c>
      <c r="OA203" s="34">
        <v>-6.8163233809173107E-3</v>
      </c>
      <c r="OB203" s="34">
        <v>-6.9927810691297054E-3</v>
      </c>
      <c r="OC203" s="34">
        <v>-7.1627306751906872E-3</v>
      </c>
      <c r="OD203" s="34">
        <v>-7.3537598364055157E-3</v>
      </c>
      <c r="OE203" s="34">
        <v>-7.5583332218229771E-3</v>
      </c>
      <c r="OF203" s="34">
        <v>-7.7545377425849438E-3</v>
      </c>
      <c r="OG203" s="34">
        <v>-7.9508256167173386E-3</v>
      </c>
      <c r="OH203" s="34">
        <v>-8.1568406894803047E-3</v>
      </c>
      <c r="OI203" s="34">
        <v>-8.352300152182579E-3</v>
      </c>
      <c r="OJ203" s="34">
        <v>-8.5424808785319328E-3</v>
      </c>
      <c r="OK203" s="34">
        <v>-8.7445992976427078E-3</v>
      </c>
      <c r="OL203" s="34">
        <v>-8.9537007734179497E-3</v>
      </c>
      <c r="OM203" s="34">
        <v>-9.1597717255353928E-3</v>
      </c>
      <c r="ON203" s="34">
        <v>-9.3484651297330856E-3</v>
      </c>
      <c r="OO203" s="34">
        <v>-9.5435921102762222E-3</v>
      </c>
      <c r="OP203" s="34">
        <v>-9.7463438287377357E-3</v>
      </c>
      <c r="OQ203" s="34">
        <v>-9.9540548399090767E-3</v>
      </c>
      <c r="OR203" s="34">
        <v>-1.0172856971621513E-2</v>
      </c>
      <c r="OS203" s="34">
        <v>-1.0407467372715473E-2</v>
      </c>
      <c r="OT203" s="34">
        <v>-1.0654534213244915E-2</v>
      </c>
      <c r="OU203" s="34">
        <v>-1.0894050821661949E-2</v>
      </c>
      <c r="OV203" s="34">
        <v>-1.1124716140329838E-2</v>
      </c>
      <c r="OW203" s="34">
        <v>-1.1353693902492523E-2</v>
      </c>
      <c r="OX203" s="34">
        <v>-1.1594864539802074E-2</v>
      </c>
      <c r="OY203" s="34">
        <v>-1.184413768351078E-2</v>
      </c>
      <c r="OZ203" s="34">
        <v>-1.2076670303940773E-2</v>
      </c>
      <c r="PA203" s="34">
        <v>-1.2307670898735523E-2</v>
      </c>
      <c r="PB203" s="34">
        <v>-1.253584586083889E-2</v>
      </c>
      <c r="PC203" s="34">
        <v>-1.2767667882144451E-2</v>
      </c>
      <c r="PD203" s="34">
        <v>-1.3002609834074974E-2</v>
      </c>
      <c r="PE203" t="s">
        <v>1300</v>
      </c>
      <c r="PF203" t="s">
        <v>843</v>
      </c>
      <c r="PG203" t="s">
        <v>843</v>
      </c>
      <c r="PH203" t="s">
        <v>843</v>
      </c>
      <c r="PI203" t="s">
        <v>843</v>
      </c>
      <c r="PJ203" t="s">
        <v>1300</v>
      </c>
      <c r="PK203" s="34">
        <v>0.4977709949016571</v>
      </c>
      <c r="PL203" s="34">
        <v>0.49685826897621155</v>
      </c>
      <c r="PM203" s="34">
        <v>0.49568453431129456</v>
      </c>
      <c r="PN203" s="34">
        <v>0.49454197287559509</v>
      </c>
      <c r="PO203" s="34">
        <v>0.4934590756893158</v>
      </c>
      <c r="PP203" s="34">
        <v>0.4924372136592865</v>
      </c>
      <c r="PQ203" s="34">
        <v>0.49139371514320374</v>
      </c>
      <c r="PR203" s="34">
        <v>0.49028235673904419</v>
      </c>
      <c r="PS203" s="34">
        <v>0.48912081122398376</v>
      </c>
      <c r="PT203" s="34">
        <v>0.48789939284324646</v>
      </c>
      <c r="PU203" s="34">
        <v>0.48671892285346985</v>
      </c>
      <c r="PV203" s="34">
        <v>0.48568201065063477</v>
      </c>
      <c r="PW203" s="34">
        <v>0.48496240377426147</v>
      </c>
      <c r="PX203" s="34">
        <v>0.48448178172111511</v>
      </c>
      <c r="PY203" s="34">
        <v>0.48402687907218933</v>
      </c>
      <c r="PZ203" s="34">
        <v>0.48362275958061218</v>
      </c>
      <c r="QA203" s="34">
        <v>0.48324126005172729</v>
      </c>
      <c r="QB203" s="34">
        <v>0.48287972807884216</v>
      </c>
      <c r="QC203" s="34">
        <v>0.48255756497383118</v>
      </c>
      <c r="QD203" s="34">
        <v>0.48226431012153625</v>
      </c>
      <c r="QE203" s="34">
        <v>0.48197785019874573</v>
      </c>
      <c r="QF203" s="34">
        <v>0.48178392648696899</v>
      </c>
      <c r="QG203" s="34">
        <v>0.48161786794662476</v>
      </c>
      <c r="QH203" s="34">
        <v>0.48139709234237671</v>
      </c>
      <c r="QI203" s="34">
        <v>0.48118922114372253</v>
      </c>
      <c r="QJ203" s="34">
        <v>0.48099648952484131</v>
      </c>
      <c r="QK203" s="34">
        <v>0.48081895709037781</v>
      </c>
      <c r="QL203" s="34">
        <v>0.48065677285194397</v>
      </c>
      <c r="QM203" s="34">
        <v>0.48051255941390991</v>
      </c>
      <c r="QN203" s="34">
        <v>0.48038700222969055</v>
      </c>
      <c r="QO203" s="34">
        <v>0.48028108477592468</v>
      </c>
      <c r="QP203" s="34">
        <v>0.48019543290138245</v>
      </c>
      <c r="QQ203" s="34">
        <v>0.48013055324554443</v>
      </c>
      <c r="QR203" s="34">
        <v>0.48008847236633301</v>
      </c>
      <c r="QS203" s="34">
        <v>0.48006975650787354</v>
      </c>
      <c r="QT203" s="34">
        <v>0.48007369041442871</v>
      </c>
      <c r="QU203" s="34">
        <v>0.48009997606277466</v>
      </c>
      <c r="QV203" s="34">
        <v>0.48014917969703674</v>
      </c>
      <c r="QW203" s="34">
        <v>0.48022156953811646</v>
      </c>
      <c r="QX203" s="34">
        <v>0.48031443357467651</v>
      </c>
      <c r="QY203" s="34">
        <v>0.48042604327201843</v>
      </c>
      <c r="QZ203" s="34">
        <v>0.48055759072303772</v>
      </c>
      <c r="RA203" s="34">
        <v>0.48070895671844482</v>
      </c>
      <c r="RB203" s="34">
        <v>0.48087847232818604</v>
      </c>
      <c r="RC203" s="34">
        <v>0.48106276988983154</v>
      </c>
      <c r="RD203" s="34">
        <v>0.48126104474067688</v>
      </c>
      <c r="RE203" s="34">
        <v>0.48147356510162354</v>
      </c>
      <c r="RF203" s="34">
        <v>0.48169982433319092</v>
      </c>
      <c r="RG203" s="34">
        <v>0.48193979263305664</v>
      </c>
      <c r="RH203" s="34">
        <v>0.48219317197799683</v>
      </c>
      <c r="RI203" s="34">
        <v>0.48245766758918762</v>
      </c>
      <c r="RJ203" s="34">
        <v>0.48273241519927979</v>
      </c>
      <c r="RK203" s="34">
        <v>0.48301833868026733</v>
      </c>
      <c r="RL203" s="34">
        <v>0.48331385850906372</v>
      </c>
      <c r="RM203" s="34">
        <v>0.4836161732673645</v>
      </c>
      <c r="RN203" s="34">
        <v>0.48392525315284729</v>
      </c>
      <c r="RO203" s="34">
        <v>0.48424044251441956</v>
      </c>
      <c r="RP203" s="34">
        <v>0.48456153273582458</v>
      </c>
      <c r="RQ203" s="34">
        <v>0.48488897085189819</v>
      </c>
      <c r="RR203" s="34">
        <v>0.4852215051651001</v>
      </c>
      <c r="RS203" s="34">
        <v>0.48555755615234375</v>
      </c>
      <c r="RT203" s="34">
        <v>0.48589625954627991</v>
      </c>
      <c r="RU203" s="34">
        <v>0.48623943328857422</v>
      </c>
      <c r="RV203" s="34">
        <v>0.48658668994903564</v>
      </c>
      <c r="RW203" s="34">
        <v>0.48693728446960449</v>
      </c>
      <c r="RX203" s="34">
        <v>0.48729118704795837</v>
      </c>
      <c r="RY203" s="34">
        <v>0.48764660954475403</v>
      </c>
      <c r="RZ203" s="34">
        <v>0.48800584673881531</v>
      </c>
      <c r="SA203" s="34">
        <v>0.48836719989776611</v>
      </c>
      <c r="SB203" s="34">
        <v>0.48873057961463928</v>
      </c>
      <c r="SC203" s="34">
        <v>0.48909536004066467</v>
      </c>
      <c r="SD203" s="34">
        <v>0.48946011066436768</v>
      </c>
      <c r="SE203" s="34">
        <v>0.48982670903205872</v>
      </c>
      <c r="SF203" s="34">
        <v>0.49019160866737366</v>
      </c>
      <c r="SG203" s="34">
        <v>0.49055257439613342</v>
      </c>
      <c r="SH203" s="34">
        <v>0.49090772867202759</v>
      </c>
      <c r="SI203" s="34">
        <v>0.4912562370300293</v>
      </c>
      <c r="SJ203" s="34">
        <v>0.49159619212150574</v>
      </c>
      <c r="SK203" s="34">
        <v>0.49192053079605103</v>
      </c>
      <c r="SL203" s="34">
        <v>0.4922250509262085</v>
      </c>
      <c r="SM203" s="34">
        <v>0.49250844120979309</v>
      </c>
      <c r="SN203" s="34">
        <v>0.49276894330978394</v>
      </c>
      <c r="SO203" s="34">
        <v>0.49300697445869446</v>
      </c>
      <c r="SP203" s="34">
        <v>0.49322307109832764</v>
      </c>
      <c r="SQ203" s="34">
        <v>0.49341690540313721</v>
      </c>
      <c r="SR203" s="34">
        <v>0.49358794093132019</v>
      </c>
      <c r="SS203" s="34">
        <v>0.49373653531074524</v>
      </c>
      <c r="ST203" s="34">
        <v>0.49386551976203918</v>
      </c>
      <c r="SU203" s="34">
        <v>0.49397587776184082</v>
      </c>
      <c r="SV203" s="34">
        <v>0.49406731128692627</v>
      </c>
      <c r="SW203" s="34">
        <v>0.49414122104644775</v>
      </c>
      <c r="SX203" s="34">
        <v>0.49420139193534851</v>
      </c>
      <c r="SY203" s="34">
        <v>0.49425002932548523</v>
      </c>
      <c r="SZ203" s="34">
        <v>0.4942924976348877</v>
      </c>
      <c r="TA203" s="34">
        <v>0.49433201551437378</v>
      </c>
      <c r="TB203" s="34">
        <v>0.49437028169631958</v>
      </c>
      <c r="TC203" s="34">
        <v>0.49441209435462952</v>
      </c>
      <c r="TD203" s="34">
        <v>0.49445587396621704</v>
      </c>
      <c r="TE203" s="34">
        <v>0.4945012629032135</v>
      </c>
      <c r="TF203" s="34">
        <v>0.49455186724662781</v>
      </c>
      <c r="TG203" s="34">
        <v>0.49460801482200623</v>
      </c>
      <c r="TH203" t="s">
        <v>843</v>
      </c>
      <c r="TI203" t="s">
        <v>843</v>
      </c>
      <c r="TJ203" t="s">
        <v>1300</v>
      </c>
      <c r="TK203" s="34">
        <v>0.66062377016304197</v>
      </c>
      <c r="TL203" s="34">
        <v>0.66320706226521497</v>
      </c>
      <c r="TM203" s="34">
        <v>0.66523364795540108</v>
      </c>
      <c r="TN203" s="34">
        <v>0.66664205068802107</v>
      </c>
      <c r="TO203" s="34">
        <v>0.66777838314606797</v>
      </c>
      <c r="TP203" s="34">
        <v>0.66868059892244902</v>
      </c>
      <c r="TQ203" s="34">
        <v>0.66931207678277804</v>
      </c>
      <c r="TR203" s="34">
        <v>0.66951665013210904</v>
      </c>
      <c r="TS203" s="34">
        <v>0.66932028403832899</v>
      </c>
      <c r="TT203" s="34">
        <v>0.66886455356118701</v>
      </c>
      <c r="TU203" s="34">
        <v>0.66839180721731595</v>
      </c>
      <c r="TV203" s="34">
        <v>0.66793092004851007</v>
      </c>
      <c r="TW203" s="34">
        <v>0.66655954778258009</v>
      </c>
      <c r="TX203" s="34">
        <v>0.66435703061409002</v>
      </c>
      <c r="TY203" s="34">
        <v>0.66214282220115095</v>
      </c>
      <c r="TZ203" s="34">
        <v>0.66025909117378601</v>
      </c>
      <c r="UA203" s="34">
        <v>0.65892980110516897</v>
      </c>
      <c r="UB203" s="34">
        <v>0.65786643185734706</v>
      </c>
      <c r="UC203" s="34">
        <v>0.6568867984417569</v>
      </c>
      <c r="UD203" s="34">
        <v>0.65622094643131601</v>
      </c>
      <c r="UE203" s="34">
        <v>0.65609808151980298</v>
      </c>
      <c r="UF203" s="34">
        <v>0.65628695657904901</v>
      </c>
      <c r="UG203" s="34">
        <v>0.65645378925925901</v>
      </c>
      <c r="UH203" s="34">
        <v>0.65668710447021894</v>
      </c>
      <c r="UI203" s="34">
        <v>0.65648505126651702</v>
      </c>
      <c r="UJ203" s="34">
        <v>0.65570997832728695</v>
      </c>
      <c r="UK203" s="34">
        <v>0.65487771226716507</v>
      </c>
      <c r="UL203" s="34">
        <v>0.6542255024270619</v>
      </c>
      <c r="UM203" s="34">
        <v>0.65378852748191207</v>
      </c>
      <c r="UN203" s="34">
        <v>0.65323918504001599</v>
      </c>
      <c r="UO203" s="34">
        <v>0.65224761082185589</v>
      </c>
      <c r="UP203" s="34">
        <v>0.651139388764024</v>
      </c>
      <c r="UQ203" s="34">
        <v>0.64985323782371796</v>
      </c>
      <c r="UR203" s="34">
        <v>0.64821554341502097</v>
      </c>
      <c r="US203" s="34">
        <v>0.64655090070603904</v>
      </c>
      <c r="UT203" s="34">
        <v>0.644809615622424</v>
      </c>
      <c r="UU203" s="34">
        <v>0.642723989346488</v>
      </c>
      <c r="UV203" s="34">
        <v>0.64039635903787695</v>
      </c>
      <c r="UW203" s="34">
        <v>0.63834994232400899</v>
      </c>
      <c r="UX203" s="34">
        <v>0.63650509796021193</v>
      </c>
      <c r="UY203" s="34">
        <v>0.63462273568637007</v>
      </c>
      <c r="UZ203" s="34">
        <v>0.63251614346392104</v>
      </c>
      <c r="VA203" s="34">
        <v>0.63010449568383498</v>
      </c>
      <c r="VB203" s="34">
        <v>0.62730826278471197</v>
      </c>
      <c r="VC203" s="34">
        <v>0.62421933223682602</v>
      </c>
      <c r="VD203" s="34">
        <v>0.62091880811607292</v>
      </c>
      <c r="VE203" s="34">
        <v>0.61756078976609108</v>
      </c>
      <c r="VF203" s="34">
        <v>0.61475449907421298</v>
      </c>
      <c r="VG203" s="34">
        <v>0.61261703519932298</v>
      </c>
      <c r="VH203" s="34">
        <v>0.61106022104906599</v>
      </c>
      <c r="VI203" s="34">
        <v>0.609880822746383</v>
      </c>
      <c r="VJ203" s="34">
        <v>0.609226054318036</v>
      </c>
      <c r="VK203" s="34">
        <v>0.60904721404715001</v>
      </c>
      <c r="VL203" s="34">
        <v>0.60899922309008803</v>
      </c>
      <c r="VM203" s="34">
        <v>0.60888127937560099</v>
      </c>
      <c r="VN203" s="34">
        <v>0.60870351694107494</v>
      </c>
      <c r="VO203" s="34">
        <v>0.608305922778555</v>
      </c>
      <c r="VP203" s="34">
        <v>0.60752971443884096</v>
      </c>
      <c r="VQ203" s="34">
        <v>0.60668675841703401</v>
      </c>
      <c r="VR203" s="34">
        <v>0.60582625428947001</v>
      </c>
      <c r="VS203" s="34">
        <v>0.604884754017185</v>
      </c>
      <c r="VT203" s="34">
        <v>0.60389307762841005</v>
      </c>
      <c r="VU203" s="34">
        <v>0.60286580928649902</v>
      </c>
      <c r="VV203" s="34">
        <v>0.601743843135645</v>
      </c>
      <c r="VW203" s="34">
        <v>0.60042263554685593</v>
      </c>
      <c r="VX203" s="34">
        <v>0.59870076679429696</v>
      </c>
      <c r="VY203" s="34">
        <v>0.59652296077289801</v>
      </c>
      <c r="VZ203" s="34">
        <v>0.59403768467280305</v>
      </c>
      <c r="WA203" s="34">
        <v>0.59131598809615704</v>
      </c>
      <c r="WB203" s="34">
        <v>0.58834147933568304</v>
      </c>
      <c r="WC203" s="34">
        <v>0.585077077328368</v>
      </c>
      <c r="WD203" s="34">
        <v>0.58150418502588896</v>
      </c>
      <c r="WE203" s="34">
        <v>0.57772645932519995</v>
      </c>
      <c r="WF203" s="34">
        <v>0.57397063176869001</v>
      </c>
      <c r="WG203" s="34">
        <v>0.57040049995567799</v>
      </c>
      <c r="WH203" s="34">
        <v>0.56713484084124599</v>
      </c>
      <c r="WI203" s="34">
        <v>0.56401900273638195</v>
      </c>
      <c r="WJ203" s="34">
        <v>0.56073312186022595</v>
      </c>
      <c r="WK203" s="34">
        <v>0.55739545387485501</v>
      </c>
      <c r="WL203" s="34">
        <v>0.55435261344874698</v>
      </c>
      <c r="WM203" s="34">
        <v>0.55172785726281803</v>
      </c>
      <c r="WN203" s="34">
        <v>0.54941414724158799</v>
      </c>
      <c r="WO203" s="34">
        <v>0.54731499721892596</v>
      </c>
      <c r="WP203" s="34">
        <v>0.54544441670378907</v>
      </c>
      <c r="WQ203" s="34">
        <v>0.54377712590900995</v>
      </c>
      <c r="WR203" s="34">
        <v>0.54226004491202096</v>
      </c>
      <c r="WS203" s="34">
        <v>0.54084656111331297</v>
      </c>
      <c r="WT203" s="34">
        <v>0.53952486419310697</v>
      </c>
      <c r="WU203" s="34">
        <v>0.53829884631208103</v>
      </c>
      <c r="WV203" s="34">
        <v>0.53710452102252293</v>
      </c>
      <c r="WW203" s="34">
        <v>0.53586311087831495</v>
      </c>
      <c r="WX203" s="34">
        <v>0.53457452069004396</v>
      </c>
      <c r="WY203" s="34">
        <v>0.533235187795705</v>
      </c>
      <c r="WZ203" s="34">
        <v>0.53178382157582293</v>
      </c>
      <c r="XA203" s="34">
        <v>0.53018803658501301</v>
      </c>
      <c r="XB203" s="34">
        <v>0.528458102842146</v>
      </c>
      <c r="XC203" s="34">
        <v>0.52659905364804604</v>
      </c>
      <c r="XD203" s="34">
        <v>0.52458284955154999</v>
      </c>
      <c r="XE203" s="34">
        <v>0.52238111489681105</v>
      </c>
      <c r="XF203" s="34">
        <v>0.52003798324716199</v>
      </c>
      <c r="XG203" s="34">
        <v>0.51761798285750904</v>
      </c>
      <c r="XH203" t="s">
        <v>843</v>
      </c>
      <c r="XI203" t="s">
        <v>1300</v>
      </c>
      <c r="XJ203" s="34">
        <v>0.63027621258655397</v>
      </c>
      <c r="XK203" s="34">
        <v>0.63242397375302406</v>
      </c>
      <c r="XL203" s="34">
        <v>0.634001338464384</v>
      </c>
      <c r="XM203" s="34">
        <v>0.63482317421274603</v>
      </c>
      <c r="XN203" s="34">
        <v>0.63515378392607102</v>
      </c>
      <c r="XO203" s="34">
        <v>0.63505151961490403</v>
      </c>
      <c r="XP203" s="34">
        <v>0.63449738524640298</v>
      </c>
      <c r="XQ203" s="34">
        <v>0.63338190813532802</v>
      </c>
      <c r="XR203" s="34">
        <v>0.63158174556216307</v>
      </c>
      <c r="XS203" s="34">
        <v>0.62938744248040501</v>
      </c>
      <c r="XT203" s="34">
        <v>0.627079103125605</v>
      </c>
      <c r="XU203" s="34">
        <v>0.62470953320732503</v>
      </c>
      <c r="XV203" s="34">
        <v>0.62196553128738197</v>
      </c>
      <c r="XW203" s="34">
        <v>0.61891274868702906</v>
      </c>
      <c r="XX203" s="34">
        <v>0.61610230901854002</v>
      </c>
      <c r="XY203" s="34">
        <v>0.61398871592007198</v>
      </c>
      <c r="XZ203" s="34">
        <v>0.61221710920644301</v>
      </c>
      <c r="YA203" s="34">
        <v>0.61045587299373205</v>
      </c>
      <c r="YB203" s="34">
        <v>0.60905250568679203</v>
      </c>
      <c r="YC203" s="34">
        <v>0.60760679703851306</v>
      </c>
      <c r="YD203" s="34">
        <v>0.60617229147146301</v>
      </c>
      <c r="YE203" s="34">
        <v>0.60522697366086897</v>
      </c>
      <c r="YF203" s="34">
        <v>0.60455817369829401</v>
      </c>
      <c r="YG203" s="34">
        <v>0.60406747567403196</v>
      </c>
      <c r="YH203" s="34">
        <v>0.60363317363552094</v>
      </c>
      <c r="YI203" s="34">
        <v>0.60286363622624106</v>
      </c>
      <c r="YJ203" s="34">
        <v>0.60215555515891706</v>
      </c>
      <c r="YK203" s="34">
        <v>0.60168358954186307</v>
      </c>
      <c r="YL203" s="34">
        <v>0.60113499243150803</v>
      </c>
      <c r="YM203" s="34">
        <v>0.60046410562656705</v>
      </c>
      <c r="YN203" s="34">
        <v>0.59946320747125004</v>
      </c>
      <c r="YO203" s="34">
        <v>0.59793982073825702</v>
      </c>
      <c r="YP203" s="34">
        <v>0.596049090163559</v>
      </c>
      <c r="YQ203" s="34">
        <v>0.59431539939340094</v>
      </c>
      <c r="YR203" s="34">
        <v>0.59262004350541797</v>
      </c>
      <c r="YS203" s="34">
        <v>0.590702775223649</v>
      </c>
      <c r="YT203" s="34">
        <v>0.58840378341999899</v>
      </c>
      <c r="YU203" s="34">
        <v>0.58565997581477103</v>
      </c>
      <c r="YV203" s="34">
        <v>0.58237752072058202</v>
      </c>
      <c r="YW203" s="34">
        <v>0.57865663357878094</v>
      </c>
      <c r="YX203" s="34">
        <v>0.57463354287065693</v>
      </c>
      <c r="YY203" s="34">
        <v>0.57048555667143708</v>
      </c>
      <c r="YZ203" s="34">
        <v>0.56681864320548503</v>
      </c>
      <c r="ZA203" s="34">
        <v>0.56377590589459303</v>
      </c>
      <c r="ZB203" s="34">
        <v>0.56134198099165999</v>
      </c>
      <c r="ZC203" s="34">
        <v>0.55934017509966505</v>
      </c>
      <c r="ZD203" s="34">
        <v>0.55789480220167698</v>
      </c>
      <c r="ZE203" s="34">
        <v>0.55700294099246295</v>
      </c>
      <c r="ZF203" s="34">
        <v>0.55634982136023903</v>
      </c>
      <c r="ZG203" s="34">
        <v>0.55576151466187806</v>
      </c>
      <c r="ZH203" s="34">
        <v>0.55524541960491802</v>
      </c>
      <c r="ZI203" s="34">
        <v>0.55461840339020596</v>
      </c>
      <c r="ZJ203" s="34">
        <v>0.553731569035116</v>
      </c>
      <c r="ZK203" s="34">
        <v>0.55289760420988199</v>
      </c>
      <c r="ZL203" s="34">
        <v>0.55213783690858298</v>
      </c>
      <c r="ZM203" s="34">
        <v>0.551364070347936</v>
      </c>
      <c r="ZN203" s="34">
        <v>0.55062752982357699</v>
      </c>
      <c r="ZO203" s="34">
        <v>0.54993663457444197</v>
      </c>
      <c r="ZP203" s="34">
        <v>0.54917978670952006</v>
      </c>
      <c r="ZQ203" s="34">
        <v>0.548202669750953</v>
      </c>
      <c r="ZR203" s="34">
        <v>0.54684119754030602</v>
      </c>
      <c r="ZS203" s="34">
        <v>0.54502081083207499</v>
      </c>
      <c r="ZT203" s="34">
        <v>0.54281421224750193</v>
      </c>
      <c r="ZU203" s="34">
        <v>0.54033068965354503</v>
      </c>
      <c r="ZV203" s="34">
        <v>0.53757519611925697</v>
      </c>
      <c r="ZW203" s="34">
        <v>0.53444416540698003</v>
      </c>
      <c r="ZX203" s="34">
        <v>0.53092262632788301</v>
      </c>
      <c r="ZY203" s="34">
        <v>0.52715358213761199</v>
      </c>
      <c r="ZZ203" s="34">
        <v>0.52332420531623502</v>
      </c>
      <c r="AAA203" s="34">
        <v>0.519600002209336</v>
      </c>
      <c r="AAB203" s="34">
        <v>0.51613415741695101</v>
      </c>
      <c r="AAC203" s="34">
        <v>0.512772737560245</v>
      </c>
      <c r="AAD203" s="34">
        <v>0.50920035693933496</v>
      </c>
      <c r="AAE203" s="34">
        <v>0.50556752863319299</v>
      </c>
      <c r="AAF203" s="34">
        <v>0.50223729539188999</v>
      </c>
      <c r="AAG203" s="34">
        <v>0.49931795853403699</v>
      </c>
      <c r="AAH203" s="34">
        <v>0.49672698443252</v>
      </c>
      <c r="AAI203" s="34">
        <v>0.49439037380247697</v>
      </c>
      <c r="AAJ203" s="34">
        <v>0.49229939999237798</v>
      </c>
      <c r="AAK203" s="34">
        <v>0.49041253966204901</v>
      </c>
      <c r="AAL203" s="34">
        <v>0.48870699290699199</v>
      </c>
      <c r="AAM203" s="34">
        <v>0.48715135585642499</v>
      </c>
      <c r="AAN203" s="34">
        <v>0.48570757456447</v>
      </c>
      <c r="AAO203" s="34">
        <v>0.484386336171374</v>
      </c>
      <c r="AAP203" s="34">
        <v>0.48313863670753299</v>
      </c>
      <c r="AAQ203" s="34">
        <v>0.48187891108276604</v>
      </c>
      <c r="AAR203" s="34">
        <v>0.48058433885207102</v>
      </c>
      <c r="AAS203" s="34">
        <v>0.479275346957032</v>
      </c>
      <c r="AAT203" s="34">
        <v>0.47791982354401297</v>
      </c>
      <c r="AAU203" s="34">
        <v>0.47645053755677097</v>
      </c>
      <c r="AAV203" s="34">
        <v>0.47484415741380603</v>
      </c>
      <c r="AAW203" s="34">
        <v>0.47312338132008597</v>
      </c>
      <c r="AAX203" s="34">
        <v>0.47125679623433198</v>
      </c>
      <c r="AAY203" s="34">
        <v>0.46919348130921501</v>
      </c>
      <c r="AAZ203" s="34">
        <v>0.46696454640530199</v>
      </c>
      <c r="ABA203" s="34">
        <v>0.46464179036983999</v>
      </c>
      <c r="ABB203" s="34">
        <v>0.462201104771649</v>
      </c>
      <c r="ABC203" s="34">
        <v>0.45963678248786799</v>
      </c>
      <c r="ABD203" s="34">
        <v>0.456988621192911</v>
      </c>
      <c r="ABE203" s="34">
        <v>0.45434794356546299</v>
      </c>
      <c r="ABF203" s="34">
        <v>0.45174778990283798</v>
      </c>
      <c r="ABG203" t="s">
        <v>843</v>
      </c>
      <c r="ABH203" t="s">
        <v>843</v>
      </c>
      <c r="ABI203" t="s">
        <v>1300</v>
      </c>
      <c r="ABJ203" s="34">
        <v>0.56266612967969198</v>
      </c>
      <c r="ABK203" s="34">
        <v>0.56849678453405095</v>
      </c>
      <c r="ABL203" s="34">
        <v>0.57392844163035006</v>
      </c>
      <c r="ABM203" s="34">
        <v>0.578204497911743</v>
      </c>
      <c r="ABN203" s="34">
        <v>0.58169803941226295</v>
      </c>
      <c r="ABO203" s="34">
        <v>0.58455539445068905</v>
      </c>
      <c r="ABP203" s="34">
        <v>0.58648980564656295</v>
      </c>
      <c r="ABQ203" s="34">
        <v>0.58722657437030901</v>
      </c>
      <c r="ABR203" s="34">
        <v>0.58727582821199809</v>
      </c>
      <c r="ABS203" s="34">
        <v>0.58707915519883502</v>
      </c>
      <c r="ABT203" s="34">
        <v>0.58678749109607697</v>
      </c>
      <c r="ABU203" s="34">
        <v>0.58668907346291499</v>
      </c>
      <c r="ABV203" s="34">
        <v>0.58627833739755397</v>
      </c>
      <c r="ABW203" s="34">
        <v>0.585203719340605</v>
      </c>
      <c r="ABX203" s="34">
        <v>0.583873118790184</v>
      </c>
      <c r="ABY203" s="34">
        <v>0.58252013930459501</v>
      </c>
      <c r="ABZ203" s="34">
        <v>0.58126676099043495</v>
      </c>
      <c r="ACA203" s="34">
        <v>0.57988927926906897</v>
      </c>
      <c r="ACB203" s="34">
        <v>0.57838203655023401</v>
      </c>
      <c r="ACC203" s="34">
        <v>0.577096785428171</v>
      </c>
      <c r="ACD203" s="34">
        <v>0.57636890069870605</v>
      </c>
      <c r="ACE203" s="34">
        <v>0.57600306667198498</v>
      </c>
      <c r="ACF203" s="34">
        <v>0.57565711712313306</v>
      </c>
      <c r="ACG203" s="34">
        <v>0.57554276530118698</v>
      </c>
      <c r="ACH203" s="34">
        <v>0.57533783302791297</v>
      </c>
      <c r="ACI203" s="34">
        <v>0.57508455985184304</v>
      </c>
      <c r="ACJ203" s="34">
        <v>0.57516099407769095</v>
      </c>
      <c r="ACK203" s="34">
        <v>0.57539796417518196</v>
      </c>
      <c r="ACL203" s="34">
        <v>0.57575668478559205</v>
      </c>
      <c r="ACM203" s="34">
        <v>0.57609510766939998</v>
      </c>
      <c r="ACN203" s="34">
        <v>0.57606880128136506</v>
      </c>
      <c r="ACO203" s="34">
        <v>0.57606714094752998</v>
      </c>
      <c r="ACP203" s="34">
        <v>0.57625550214801302</v>
      </c>
      <c r="ACQ203" s="34">
        <v>0.57633972708916403</v>
      </c>
      <c r="ACR203" s="34">
        <v>0.57628813252505406</v>
      </c>
      <c r="ACS203" s="34">
        <v>0.57592191570934503</v>
      </c>
      <c r="ACT203" s="34">
        <v>0.57504700197449099</v>
      </c>
      <c r="ACU203" s="34">
        <v>0.57382144904488297</v>
      </c>
      <c r="ACV203" s="34">
        <v>0.57276677762411599</v>
      </c>
      <c r="ACW203" s="34">
        <v>0.57178330492685492</v>
      </c>
      <c r="ACX203" s="34">
        <v>0.57060848319275304</v>
      </c>
      <c r="ACY203" s="34">
        <v>0.569080813622175</v>
      </c>
      <c r="ACZ203" s="34">
        <v>0.56714845074612297</v>
      </c>
      <c r="ADA203" s="34">
        <v>0.56470629959362095</v>
      </c>
      <c r="ADB203" s="34">
        <v>0.56184636854726899</v>
      </c>
      <c r="ADC203" s="34">
        <v>0.55869702687474598</v>
      </c>
      <c r="ADD203" s="34">
        <v>0.55543243996145197</v>
      </c>
      <c r="ADE203" s="34">
        <v>0.55264063467390601</v>
      </c>
      <c r="ADF203" s="34">
        <v>0.55045053046374692</v>
      </c>
      <c r="ADG203" s="34">
        <v>0.54882527345554899</v>
      </c>
      <c r="ADH203" s="34">
        <v>0.54760645033677502</v>
      </c>
      <c r="ADI203" s="34">
        <v>0.54691853633204102</v>
      </c>
      <c r="ADJ203" s="34">
        <v>0.54673156871192397</v>
      </c>
      <c r="ADK203" s="34">
        <v>0.54674997399137504</v>
      </c>
      <c r="ADL203" s="34">
        <v>0.54680561591388899</v>
      </c>
      <c r="ADM203" s="34">
        <v>0.54688347591558395</v>
      </c>
      <c r="ADN203" s="34">
        <v>0.54680754933559395</v>
      </c>
      <c r="ADO203" s="34">
        <v>0.54643949610111697</v>
      </c>
      <c r="ADP203" s="34">
        <v>0.54607301117999396</v>
      </c>
      <c r="ADQ203" s="34">
        <v>0.54574287892807194</v>
      </c>
      <c r="ADR203" s="34">
        <v>0.54537480866216104</v>
      </c>
      <c r="ADS203" s="34">
        <v>0.545011210829765</v>
      </c>
      <c r="ADT203" s="34">
        <v>0.54466904776579395</v>
      </c>
      <c r="ADU203" s="34">
        <v>0.54426084525598195</v>
      </c>
      <c r="ADV203" s="34">
        <v>0.54363322503893596</v>
      </c>
      <c r="ADW203" s="34">
        <v>0.54260913565816404</v>
      </c>
      <c r="ADX203" s="34">
        <v>0.54113005965147198</v>
      </c>
      <c r="ADY203" s="34">
        <v>0.53927811487539401</v>
      </c>
      <c r="ADZ203" s="34">
        <v>0.53714733762269906</v>
      </c>
      <c r="AEA203" s="34">
        <v>0.53472719578569605</v>
      </c>
      <c r="AEB203" s="34">
        <v>0.53192732469664294</v>
      </c>
      <c r="AEC203" s="34">
        <v>0.52873777762372498</v>
      </c>
      <c r="AED203" s="34">
        <v>0.52528692682656097</v>
      </c>
      <c r="AEE203" s="34">
        <v>0.52176976185660107</v>
      </c>
      <c r="AEF203" s="34">
        <v>0.51836981394317005</v>
      </c>
      <c r="AEG203" s="34">
        <v>0.51523700503440895</v>
      </c>
      <c r="AEH203" s="34">
        <v>0.51219946746913403</v>
      </c>
      <c r="AEI203" s="34">
        <v>0.50894837275836202</v>
      </c>
      <c r="AEJ203" s="34">
        <v>0.50564604299142801</v>
      </c>
      <c r="AEK203" s="34">
        <v>0.50264417282121998</v>
      </c>
      <c r="AEL203" s="34">
        <v>0.50004356911263204</v>
      </c>
      <c r="AEM203" s="34">
        <v>0.49777184245171197</v>
      </c>
      <c r="AEN203" s="34">
        <v>0.49575810930735598</v>
      </c>
      <c r="AEO203" s="34">
        <v>0.49398719650649098</v>
      </c>
      <c r="AEP203" s="34">
        <v>0.49241378342063796</v>
      </c>
      <c r="AEQ203" s="34">
        <v>0.49102134031172801</v>
      </c>
      <c r="AER203" s="34">
        <v>0.489775107385574</v>
      </c>
      <c r="AES203" s="34">
        <v>0.48863437962765199</v>
      </c>
      <c r="AET203" s="34">
        <v>0.48761732857962398</v>
      </c>
      <c r="AEU203" s="34">
        <v>0.48669048372775497</v>
      </c>
      <c r="AEV203" s="34">
        <v>0.48576718580026801</v>
      </c>
      <c r="AEW203" s="34">
        <v>0.48481603151819797</v>
      </c>
      <c r="AEX203" s="34">
        <v>0.48385182128832804</v>
      </c>
      <c r="AEY203" s="34">
        <v>0.48283423330985104</v>
      </c>
      <c r="AEZ203" s="34">
        <v>0.48168982324760001</v>
      </c>
      <c r="AFA203" s="34">
        <v>0.48039160824857902</v>
      </c>
      <c r="AFB203" s="34">
        <v>0.478958315461951</v>
      </c>
      <c r="AFC203" s="34">
        <v>0.47735953649164203</v>
      </c>
      <c r="AFD203" s="34">
        <v>0.47554084383855</v>
      </c>
      <c r="AFE203" s="34">
        <v>0.47353040364269999</v>
      </c>
      <c r="AFF203" s="34">
        <v>0.47140045890468896</v>
      </c>
      <c r="AFG203" t="s">
        <v>843</v>
      </c>
      <c r="AFH203" t="s">
        <v>843</v>
      </c>
      <c r="AFI203" s="34">
        <v>0.58609999999999995</v>
      </c>
      <c r="AFJ203" s="34">
        <v>0.58369000000000004</v>
      </c>
      <c r="AFK203" s="34">
        <v>0.58131999999999995</v>
      </c>
      <c r="AFL203" s="34">
        <v>0.57902999999999993</v>
      </c>
      <c r="AFM203" s="34">
        <v>0.57694999999999996</v>
      </c>
      <c r="AFN203" s="34">
        <v>0.57494999999999996</v>
      </c>
      <c r="AFO203" s="34">
        <v>0.57292999999999994</v>
      </c>
      <c r="AFP203" s="34">
        <v>0.57089000000000001</v>
      </c>
      <c r="AFQ203" s="34">
        <v>0.56703000000000003</v>
      </c>
      <c r="AFR203" s="34">
        <v>0.56376999999999999</v>
      </c>
      <c r="AFS203" s="34">
        <v>0.57538</v>
      </c>
      <c r="AFT203" s="34">
        <v>0.57328999999999997</v>
      </c>
      <c r="AFU203" s="34">
        <v>0.57930000000000004</v>
      </c>
      <c r="AFV203" s="34">
        <v>0.58030999999999999</v>
      </c>
      <c r="AFW203" s="34">
        <v>0.58377000000000001</v>
      </c>
      <c r="AFX203" s="34">
        <v>0.56296999999999997</v>
      </c>
      <c r="AFY203" s="34">
        <v>0.56863999999999992</v>
      </c>
      <c r="AFZ203" s="34">
        <v>0.56181999999999999</v>
      </c>
      <c r="AGA203" s="34">
        <v>0.56704999999999994</v>
      </c>
      <c r="AGB203" t="s">
        <v>843</v>
      </c>
      <c r="AGC203" t="s">
        <v>843</v>
      </c>
      <c r="AGD203" t="s">
        <v>843</v>
      </c>
      <c r="AGE203" t="s">
        <v>843</v>
      </c>
      <c r="AGF203" s="34">
        <v>9.2659695073962212E-3</v>
      </c>
      <c r="AGG203" t="s">
        <v>843</v>
      </c>
      <c r="AGH203" t="s">
        <v>843</v>
      </c>
      <c r="AGI203" t="s">
        <v>843</v>
      </c>
      <c r="AGJ203" t="s">
        <v>843</v>
      </c>
      <c r="AGK203" t="s">
        <v>843</v>
      </c>
      <c r="AGL203" t="s">
        <v>843</v>
      </c>
      <c r="AGM203" t="s">
        <v>843</v>
      </c>
      <c r="AGN203" t="s">
        <v>843</v>
      </c>
      <c r="AGO203" s="34">
        <v>0.377</v>
      </c>
      <c r="AGP203" s="34">
        <v>2019</v>
      </c>
      <c r="AGQ203" t="s">
        <v>832</v>
      </c>
      <c r="AGR203" t="s">
        <v>843</v>
      </c>
      <c r="AGS203" s="34">
        <v>0.01</v>
      </c>
      <c r="AGT203" s="34">
        <v>2019</v>
      </c>
      <c r="AGU203" t="s">
        <v>832</v>
      </c>
      <c r="AGV203" t="s">
        <v>843</v>
      </c>
      <c r="AGW203" s="34">
        <v>0.113</v>
      </c>
      <c r="AGX203" s="34">
        <v>2019</v>
      </c>
      <c r="AGY203" t="s">
        <v>832</v>
      </c>
      <c r="AGZ203" t="s">
        <v>843</v>
      </c>
      <c r="AHA203" s="34">
        <v>0.49299999999999999</v>
      </c>
      <c r="AHB203" s="34">
        <v>2019</v>
      </c>
      <c r="AHC203" t="s">
        <v>832</v>
      </c>
      <c r="AHD203" t="s">
        <v>843</v>
      </c>
      <c r="AHE203" s="34">
        <v>0.14300000000000002</v>
      </c>
      <c r="AHF203" s="34">
        <v>2019</v>
      </c>
      <c r="AHG203" t="s">
        <v>832</v>
      </c>
      <c r="AHH203" t="s">
        <v>843</v>
      </c>
      <c r="AHI203" t="s">
        <v>830</v>
      </c>
      <c r="AHJ203" s="34">
        <v>0.24563406407833099</v>
      </c>
      <c r="AHK203" s="34">
        <v>0.25940686464309692</v>
      </c>
      <c r="AHL203" s="34">
        <v>0.26771402359008789</v>
      </c>
      <c r="AHM203" s="34">
        <v>0.26580196619033813</v>
      </c>
      <c r="AHN203" s="34">
        <v>0.26522946357727051</v>
      </c>
      <c r="AHO203" t="s">
        <v>843</v>
      </c>
      <c r="AHP203" s="34"/>
      <c r="AHQ203" s="34"/>
      <c r="AHR203" s="34"/>
      <c r="AHS203" s="34"/>
      <c r="AHT203" s="34"/>
      <c r="AHU203" t="s">
        <v>843</v>
      </c>
      <c r="AHV203" s="34">
        <v>0.25600335001945496</v>
      </c>
      <c r="AHW203" s="34">
        <v>0.27121815085411072</v>
      </c>
      <c r="AHX203" s="34">
        <v>0.2984720766544342</v>
      </c>
      <c r="AHY203" s="34">
        <v>0.2984720766544342</v>
      </c>
      <c r="AHZ203" s="34">
        <v>0.2854616641998291</v>
      </c>
      <c r="AIA203" t="s">
        <v>832</v>
      </c>
      <c r="AIB203" t="s">
        <v>843</v>
      </c>
      <c r="AIC203" s="34">
        <v>0.24326898157596588</v>
      </c>
      <c r="AID203" s="34">
        <v>0.25820386409759521</v>
      </c>
      <c r="AIE203" s="34">
        <v>0.2755204439163208</v>
      </c>
      <c r="AIF203" s="34">
        <v>0.26936629414558411</v>
      </c>
      <c r="AIG203" s="34">
        <v>0.27439817786216736</v>
      </c>
      <c r="AIH203" t="s">
        <v>924</v>
      </c>
      <c r="AII203" t="s">
        <v>843</v>
      </c>
      <c r="AIJ203" s="34">
        <v>0.31174749135971069</v>
      </c>
      <c r="AIK203" s="34">
        <v>0.33167198300361633</v>
      </c>
      <c r="AIL203" s="34">
        <v>0.35095298290252686</v>
      </c>
      <c r="AIM203" s="34">
        <v>0.36524400115013123</v>
      </c>
      <c r="AIN203" s="34">
        <v>0.34109002351760864</v>
      </c>
      <c r="AIO203" t="s">
        <v>1607</v>
      </c>
      <c r="AIP203" s="34">
        <v>0.30061167478561401</v>
      </c>
      <c r="AIQ203" t="s">
        <v>843</v>
      </c>
      <c r="AIR203" s="34">
        <v>0.27979999999999999</v>
      </c>
      <c r="AIS203" s="34">
        <v>0.29426999999999998</v>
      </c>
      <c r="AIT203" s="34">
        <v>0.30292000000000002</v>
      </c>
      <c r="AIU203" s="34">
        <v>0.30667</v>
      </c>
      <c r="AIV203" s="34">
        <v>0.31053000000000003</v>
      </c>
      <c r="AIW203" s="34">
        <v>0.30947999999999998</v>
      </c>
      <c r="AIX203" t="s">
        <v>843</v>
      </c>
      <c r="AIY203" s="34">
        <v>-3.0499999999999999E-2</v>
      </c>
      <c r="AIZ203" s="34">
        <v>1.4839999999999999E-2</v>
      </c>
      <c r="AJA203" s="34">
        <v>2.605E-2</v>
      </c>
      <c r="AJB203" s="34">
        <v>0.03</v>
      </c>
      <c r="AJC203" s="34">
        <v>3.0899999999999997E-2</v>
      </c>
      <c r="AJD203" s="34">
        <v>3.1019999999999999E-2</v>
      </c>
      <c r="AJE203" t="s">
        <v>843</v>
      </c>
      <c r="AJF203" s="34">
        <v>4.9729730933904648E-2</v>
      </c>
      <c r="AJG203" s="34">
        <v>5.348626896739006E-2</v>
      </c>
      <c r="AJH203" s="34">
        <v>5.0952885299921036E-2</v>
      </c>
      <c r="AJI203" s="34">
        <v>3.6481186747550964E-2</v>
      </c>
      <c r="AJJ203" s="34">
        <v>2.230110764503479E-2</v>
      </c>
      <c r="AJK203" t="s">
        <v>830</v>
      </c>
      <c r="AJL203" t="s">
        <v>843</v>
      </c>
      <c r="AJM203" t="s">
        <v>843</v>
      </c>
      <c r="AJN203" s="34">
        <v>4.1376050561666489E-2</v>
      </c>
      <c r="AJO203" s="34">
        <v>3.444039449095726E-2</v>
      </c>
      <c r="AJP203" s="34">
        <v>1.8098348751664162E-2</v>
      </c>
      <c r="AJQ203" s="34">
        <v>-1.4733689837157726E-2</v>
      </c>
      <c r="AJR203" s="34">
        <v>-8.1470146775245667E-2</v>
      </c>
      <c r="AJS203" t="s">
        <v>832</v>
      </c>
      <c r="AJT203" t="s">
        <v>843</v>
      </c>
      <c r="AJU203" t="s">
        <v>843</v>
      </c>
      <c r="AJV203" t="s">
        <v>843</v>
      </c>
      <c r="AJW203" s="34">
        <v>4.1955262422561646E-2</v>
      </c>
      <c r="AJX203" s="34">
        <v>4.5657142996788025E-2</v>
      </c>
      <c r="AJY203" s="34">
        <v>4.2936995625495911E-2</v>
      </c>
      <c r="AJZ203" s="34">
        <v>2.6850616559386253E-2</v>
      </c>
      <c r="AKA203" s="34">
        <v>1.6182318329811096E-2</v>
      </c>
      <c r="AKB203" t="s">
        <v>830</v>
      </c>
      <c r="AKC203" t="s">
        <v>843</v>
      </c>
      <c r="AKD203" t="s">
        <v>843</v>
      </c>
      <c r="AKE203" t="s">
        <v>843</v>
      </c>
      <c r="AKF203" s="34">
        <v>3.3926684409379959E-2</v>
      </c>
      <c r="AKG203" s="34">
        <v>2.7801811695098877E-2</v>
      </c>
      <c r="AKH203" s="34">
        <v>1.2708604335784912E-2</v>
      </c>
      <c r="AKI203" s="34">
        <v>-2.0906949415802956E-2</v>
      </c>
      <c r="AKJ203" s="34">
        <v>-8.2597874104976654E-2</v>
      </c>
      <c r="AKK203" t="s">
        <v>832</v>
      </c>
      <c r="AKL203" t="s">
        <v>843</v>
      </c>
      <c r="AKM203" s="34">
        <v>3610</v>
      </c>
      <c r="AKN203" t="s">
        <v>832</v>
      </c>
      <c r="AKO203" t="s">
        <v>843</v>
      </c>
      <c r="AKP203" s="34">
        <v>4225.1064453125</v>
      </c>
      <c r="AKQ203" t="s">
        <v>830</v>
      </c>
      <c r="AKR203" t="s">
        <v>843</v>
      </c>
      <c r="AKS203" s="34">
        <v>3988.0801658599898</v>
      </c>
      <c r="AKT203" t="s">
        <v>832</v>
      </c>
      <c r="AKU203" t="s">
        <v>843</v>
      </c>
      <c r="AKV203" s="34">
        <v>3354.3834075756499</v>
      </c>
      <c r="AKW203" t="s">
        <v>832</v>
      </c>
      <c r="AKX203" t="s">
        <v>843</v>
      </c>
      <c r="AKY203" s="34">
        <v>0.21092021465301514</v>
      </c>
      <c r="AKZ203" s="34">
        <v>0.22158543765544891</v>
      </c>
      <c r="ALA203" s="34">
        <v>0.23332764208316803</v>
      </c>
      <c r="ALB203" s="34">
        <v>0.24016553163528442</v>
      </c>
      <c r="ALC203" s="34">
        <v>0.24323566257953644</v>
      </c>
      <c r="ALD203" t="s">
        <v>830</v>
      </c>
      <c r="ALE203" t="s">
        <v>843</v>
      </c>
      <c r="ALF203" t="s">
        <v>843</v>
      </c>
      <c r="ALG203" t="s">
        <v>843</v>
      </c>
      <c r="ALH203" s="34">
        <v>0.22486202418804169</v>
      </c>
      <c r="ALI203" s="34">
        <v>0.23720249533653259</v>
      </c>
      <c r="ALJ203" s="34">
        <v>0.27513065934181213</v>
      </c>
      <c r="ALK203" s="34">
        <v>0.27513065934181213</v>
      </c>
      <c r="ALL203" s="34">
        <v>0.26475277543067932</v>
      </c>
      <c r="ALM203" t="s">
        <v>832</v>
      </c>
    </row>
    <row r="204" spans="1:1001">
      <c r="A204" t="s">
        <v>512</v>
      </c>
      <c r="B204" t="s">
        <v>205</v>
      </c>
      <c r="C204" t="s">
        <v>385</v>
      </c>
      <c r="D204" s="34">
        <v>3.5720761865377426E-2</v>
      </c>
      <c r="E204" t="s">
        <v>432</v>
      </c>
      <c r="F204" s="34">
        <v>2.6758328080177307E-2</v>
      </c>
      <c r="G204" t="s">
        <v>1464</v>
      </c>
      <c r="H204" s="34">
        <v>2.5633014738559723E-2</v>
      </c>
      <c r="I204" t="s">
        <v>1294</v>
      </c>
      <c r="J204" s="34">
        <v>2.8965536504983902E-2</v>
      </c>
      <c r="K204" t="s">
        <v>1521</v>
      </c>
      <c r="L204" s="34"/>
      <c r="M204" t="s">
        <v>465</v>
      </c>
      <c r="N204" s="34">
        <v>0.55762004852294922</v>
      </c>
      <c r="O204" s="34"/>
      <c r="P204" t="s">
        <v>1459</v>
      </c>
      <c r="Q204" s="34"/>
      <c r="R204" t="s">
        <v>1459</v>
      </c>
      <c r="S204" s="34"/>
      <c r="T204" t="s">
        <v>1459</v>
      </c>
      <c r="U204" s="34"/>
      <c r="V204" t="s">
        <v>1459</v>
      </c>
      <c r="W204" t="s">
        <v>843</v>
      </c>
      <c r="X204" t="s">
        <v>465</v>
      </c>
      <c r="Y204" s="34">
        <v>0.55313539505004883</v>
      </c>
      <c r="Z204" s="34"/>
      <c r="AA204" t="s">
        <v>1459</v>
      </c>
      <c r="AB204" s="34"/>
      <c r="AC204" t="s">
        <v>1459</v>
      </c>
      <c r="AD204" s="34"/>
      <c r="AE204" t="s">
        <v>1459</v>
      </c>
      <c r="AF204" s="34"/>
      <c r="AG204" t="s">
        <v>1459</v>
      </c>
      <c r="AH204" t="s">
        <v>843</v>
      </c>
      <c r="AI204" t="s">
        <v>465</v>
      </c>
      <c r="AJ204" s="34">
        <v>0.55089175701141357</v>
      </c>
      <c r="AK204" s="34"/>
      <c r="AL204" t="s">
        <v>1459</v>
      </c>
      <c r="AM204" s="34"/>
      <c r="AN204" t="s">
        <v>1459</v>
      </c>
      <c r="AO204" s="34"/>
      <c r="AP204" t="s">
        <v>1459</v>
      </c>
      <c r="AQ204" s="34"/>
      <c r="AR204" t="s">
        <v>1459</v>
      </c>
      <c r="AS204" t="s">
        <v>843</v>
      </c>
      <c r="AT204" t="s">
        <v>465</v>
      </c>
      <c r="AU204" s="34">
        <v>0.5560491681098938</v>
      </c>
      <c r="AV204" s="34"/>
      <c r="AW204" t="s">
        <v>1459</v>
      </c>
      <c r="AX204" s="34"/>
      <c r="AY204" t="s">
        <v>1459</v>
      </c>
      <c r="AZ204" s="34"/>
      <c r="BA204" t="s">
        <v>1459</v>
      </c>
      <c r="BB204" s="34"/>
      <c r="BC204" t="s">
        <v>1459</v>
      </c>
      <c r="BD204" t="s">
        <v>843</v>
      </c>
      <c r="BE204" s="34">
        <v>0.54523499805254672</v>
      </c>
      <c r="BF204" t="s">
        <v>465</v>
      </c>
      <c r="BG204" t="s">
        <v>843</v>
      </c>
      <c r="BH204" t="s">
        <v>432</v>
      </c>
      <c r="BI204" s="34">
        <v>3.9172699451446533</v>
      </c>
      <c r="BJ204" t="s">
        <v>819</v>
      </c>
      <c r="BK204" s="34">
        <v>6.9935579299926758</v>
      </c>
      <c r="BL204" t="s">
        <v>1294</v>
      </c>
      <c r="BM204" s="34">
        <v>7.6122426986694336</v>
      </c>
      <c r="BN204" t="s">
        <v>1521</v>
      </c>
      <c r="BO204" s="34">
        <v>9.7373104095458984</v>
      </c>
      <c r="BP204" t="s">
        <v>843</v>
      </c>
      <c r="BQ204" s="34">
        <v>2.3396694660186768</v>
      </c>
      <c r="BR204" t="s">
        <v>465</v>
      </c>
      <c r="BS204" s="34"/>
      <c r="BT204" t="s">
        <v>843</v>
      </c>
      <c r="BU204" s="34">
        <v>3.3246822357177734</v>
      </c>
      <c r="BV204" t="s">
        <v>1552</v>
      </c>
      <c r="BW204" t="s">
        <v>843</v>
      </c>
      <c r="BX204" s="34">
        <v>3.3913717269897461</v>
      </c>
      <c r="BY204" t="s">
        <v>924</v>
      </c>
      <c r="BZ204" t="s">
        <v>843</v>
      </c>
      <c r="CA204" t="s">
        <v>465</v>
      </c>
      <c r="CB204" s="34">
        <v>5.4214815609157085E-3</v>
      </c>
      <c r="CC204" s="34">
        <v>4.6930694952607155E-3</v>
      </c>
      <c r="CD204" s="34">
        <v>4.7089480794966221E-3</v>
      </c>
      <c r="CE204" s="34">
        <v>3.8022354710847139E-3</v>
      </c>
      <c r="CF204" s="34">
        <v>3.8022384978830814E-3</v>
      </c>
      <c r="CG204" t="s">
        <v>843</v>
      </c>
      <c r="CH204" t="s">
        <v>465</v>
      </c>
      <c r="CI204" s="34">
        <v>6.4205015078186989E-3</v>
      </c>
      <c r="CJ204" s="34">
        <v>5.952516570687294E-3</v>
      </c>
      <c r="CK204" s="34">
        <v>5.778125487267971E-3</v>
      </c>
      <c r="CL204" s="34">
        <v>5.6714778766036034E-3</v>
      </c>
      <c r="CM204" s="34">
        <v>5.6387479417026043E-3</v>
      </c>
      <c r="CN204" t="s">
        <v>843</v>
      </c>
      <c r="CO204" t="s">
        <v>465</v>
      </c>
      <c r="CP204" s="34">
        <v>5.9743542224168777E-3</v>
      </c>
      <c r="CQ204" s="34">
        <v>5.7432614266872406E-3</v>
      </c>
      <c r="CR204" s="34">
        <v>5.7246191427111626E-3</v>
      </c>
      <c r="CS204" s="34">
        <v>5.6582079268991947E-3</v>
      </c>
      <c r="CT204" s="34">
        <v>5.6660785339772701E-3</v>
      </c>
      <c r="CU204" t="s">
        <v>843</v>
      </c>
      <c r="CV204" t="s">
        <v>465</v>
      </c>
      <c r="CW204" s="34">
        <v>5.7653733529150486E-3</v>
      </c>
      <c r="CX204" s="34">
        <v>5.6581948883831501E-3</v>
      </c>
      <c r="CY204" s="34">
        <v>5.5668866261839867E-3</v>
      </c>
      <c r="CZ204" s="34">
        <v>5.4930443875491619E-3</v>
      </c>
      <c r="DA204" s="34">
        <v>5.49300666898489E-3</v>
      </c>
      <c r="DB204" t="s">
        <v>843</v>
      </c>
      <c r="DC204" s="34"/>
      <c r="DD204" s="34"/>
      <c r="DE204" s="34"/>
      <c r="DF204" s="34"/>
      <c r="DG204" s="34"/>
      <c r="DH204" t="s">
        <v>1460</v>
      </c>
      <c r="DI204" t="s">
        <v>843</v>
      </c>
      <c r="DJ204" s="34"/>
      <c r="DK204" s="34"/>
      <c r="DL204" s="34"/>
      <c r="DM204" s="34"/>
      <c r="DN204" s="34"/>
      <c r="DO204" t="s">
        <v>1460</v>
      </c>
      <c r="DP204" t="s">
        <v>843</v>
      </c>
      <c r="DQ204" s="34"/>
      <c r="DR204" t="s">
        <v>1460</v>
      </c>
      <c r="DS204" t="s">
        <v>843</v>
      </c>
      <c r="DT204" t="s">
        <v>843</v>
      </c>
      <c r="DU204" s="34">
        <v>8.6999999999999993</v>
      </c>
      <c r="DV204" t="s">
        <v>1461</v>
      </c>
      <c r="DW204" t="s">
        <v>843</v>
      </c>
      <c r="DX204" t="s">
        <v>843</v>
      </c>
      <c r="DY204" t="s">
        <v>465</v>
      </c>
      <c r="DZ204" s="34">
        <v>2.1715874318033457E-3</v>
      </c>
      <c r="EA204" s="34">
        <v>3.2348956447094679E-3</v>
      </c>
      <c r="EB204" s="34">
        <v>-7.9938117414712906E-4</v>
      </c>
      <c r="EC204" s="34">
        <v>-6.023443304002285E-3</v>
      </c>
      <c r="ED204" s="34">
        <v>1.3055985793471336E-2</v>
      </c>
      <c r="EE204" t="s">
        <v>843</v>
      </c>
      <c r="EF204" t="s">
        <v>465</v>
      </c>
      <c r="EG204" s="34">
        <v>3.6000001709908247E-3</v>
      </c>
      <c r="EH204" s="34">
        <v>2.5999997742474079E-3</v>
      </c>
      <c r="EI204" s="34">
        <v>-9.9999961093999445E-5</v>
      </c>
      <c r="EJ204" s="34">
        <v>1.999999862164259E-3</v>
      </c>
      <c r="EK204" s="34">
        <v>1.0000000474974513E-3</v>
      </c>
      <c r="EL204" t="s">
        <v>843</v>
      </c>
      <c r="EM204" t="s">
        <v>465</v>
      </c>
      <c r="EN204" s="34">
        <v>3.5073859617114067E-3</v>
      </c>
      <c r="EO204" s="34">
        <v>2.6816804893314838E-3</v>
      </c>
      <c r="EP204" s="34">
        <v>-1.4286595396697521E-3</v>
      </c>
      <c r="EQ204" s="34">
        <v>5.0182463601231575E-3</v>
      </c>
      <c r="ER204" s="34">
        <v>7.3443073779344559E-3</v>
      </c>
      <c r="ES204" t="s">
        <v>843</v>
      </c>
      <c r="ET204" t="s">
        <v>465</v>
      </c>
      <c r="EU204" s="34">
        <v>3.8306564092636108E-3</v>
      </c>
      <c r="EV204" s="34">
        <v>2.7025560848414898E-3</v>
      </c>
      <c r="EW204" s="34">
        <v>3.3236271701753139E-3</v>
      </c>
      <c r="EX204" s="34">
        <v>4.6387426555156708E-3</v>
      </c>
      <c r="EY204" s="34">
        <v>-7.6699157943949103E-5</v>
      </c>
      <c r="EZ204" t="s">
        <v>843</v>
      </c>
      <c r="FA204" t="s">
        <v>465</v>
      </c>
      <c r="FB204" s="34">
        <v>-4.2330138385295868E-3</v>
      </c>
      <c r="FC204" s="34">
        <v>-5.191451869904995E-3</v>
      </c>
      <c r="FD204" s="34">
        <v>-1.7498646629974246E-3</v>
      </c>
      <c r="FE204" s="34">
        <v>-1.8796479562297463E-3</v>
      </c>
      <c r="FF204" s="34">
        <v>1.3925275765359402E-2</v>
      </c>
      <c r="FG204" t="s">
        <v>843</v>
      </c>
      <c r="FH204" s="34"/>
      <c r="FI204" s="34"/>
      <c r="FJ204" s="34"/>
      <c r="FK204" s="34"/>
      <c r="FL204" s="34"/>
      <c r="FM204" t="s">
        <v>843</v>
      </c>
      <c r="FN204" t="s">
        <v>843</v>
      </c>
      <c r="FO204" s="34"/>
      <c r="FP204" t="s">
        <v>1460</v>
      </c>
      <c r="FQ204" t="s">
        <v>843</v>
      </c>
      <c r="FR204" t="s">
        <v>843</v>
      </c>
      <c r="FS204" s="34"/>
      <c r="FT204" t="s">
        <v>1460</v>
      </c>
      <c r="FU204" t="s">
        <v>843</v>
      </c>
      <c r="FV204" t="s">
        <v>843</v>
      </c>
      <c r="FW204" s="34"/>
      <c r="FX204" t="s">
        <v>1460</v>
      </c>
      <c r="FY204" t="s">
        <v>843</v>
      </c>
      <c r="FZ204" s="34"/>
      <c r="GA204" s="34"/>
      <c r="GB204" s="34"/>
      <c r="GC204" s="34"/>
      <c r="GD204" s="34"/>
      <c r="GE204" t="s">
        <v>1460</v>
      </c>
      <c r="GF204" t="s">
        <v>843</v>
      </c>
      <c r="GG204" s="34">
        <v>-0.14263123273849487</v>
      </c>
      <c r="GH204" s="34">
        <v>-0.12140707671642303</v>
      </c>
      <c r="GI204" s="34">
        <v>-9.1268979012966156E-2</v>
      </c>
      <c r="GJ204" s="34">
        <v>-8.8249966502189636E-2</v>
      </c>
      <c r="GK204" s="34">
        <v>-5.7846579700708389E-2</v>
      </c>
      <c r="GL204" t="s">
        <v>832</v>
      </c>
      <c r="GM204" t="s">
        <v>843</v>
      </c>
      <c r="GN204" s="34"/>
      <c r="GO204" t="s">
        <v>1460</v>
      </c>
      <c r="GP204" t="s">
        <v>843</v>
      </c>
      <c r="GQ204" t="s">
        <v>843</v>
      </c>
      <c r="GR204" s="34">
        <v>0.1434057205915451</v>
      </c>
      <c r="GS204" s="34">
        <v>0.13405430316925049</v>
      </c>
      <c r="GT204" s="34">
        <v>0.10767891258001328</v>
      </c>
      <c r="GU204" s="34">
        <v>7.8679531812667847E-2</v>
      </c>
      <c r="GV204" s="34">
        <v>5.6379057466983795E-2</v>
      </c>
      <c r="GW204" t="s">
        <v>832</v>
      </c>
      <c r="GX204" t="s">
        <v>843</v>
      </c>
      <c r="GY204" t="s">
        <v>843</v>
      </c>
      <c r="GZ204" t="s">
        <v>843</v>
      </c>
      <c r="HA204" t="s">
        <v>843</v>
      </c>
      <c r="HB204" t="s">
        <v>843</v>
      </c>
      <c r="HC204" t="s">
        <v>843</v>
      </c>
      <c r="HD204" t="s">
        <v>843</v>
      </c>
      <c r="HE204" t="s">
        <v>843</v>
      </c>
      <c r="HF204" t="s">
        <v>843</v>
      </c>
      <c r="HG204" t="s">
        <v>843</v>
      </c>
      <c r="HH204" s="34">
        <v>45461</v>
      </c>
      <c r="HI204" s="34">
        <v>45986</v>
      </c>
      <c r="HJ204" s="34">
        <v>46264</v>
      </c>
      <c r="HK204" s="34">
        <v>46431</v>
      </c>
      <c r="HL204" s="34">
        <v>46580</v>
      </c>
      <c r="HM204" s="34">
        <v>46725</v>
      </c>
      <c r="HN204" s="34">
        <v>46874</v>
      </c>
      <c r="HO204" s="34">
        <v>47015</v>
      </c>
      <c r="HP204" s="34">
        <v>47156</v>
      </c>
      <c r="HQ204" s="34">
        <v>47286</v>
      </c>
      <c r="HR204" s="34">
        <v>47403</v>
      </c>
      <c r="HS204" s="34">
        <v>47581</v>
      </c>
      <c r="HT204" s="34">
        <v>47727</v>
      </c>
      <c r="HU204" s="34">
        <v>47767</v>
      </c>
      <c r="HV204" s="34">
        <v>47789</v>
      </c>
      <c r="HW204" s="34">
        <v>47790</v>
      </c>
      <c r="HX204" s="34">
        <v>47788</v>
      </c>
      <c r="HY204" s="34">
        <v>47785</v>
      </c>
      <c r="HZ204" s="34">
        <v>47761</v>
      </c>
      <c r="IA204" s="34">
        <v>47712</v>
      </c>
      <c r="IB204" s="34">
        <v>47642</v>
      </c>
      <c r="IC204" s="34">
        <v>47606</v>
      </c>
      <c r="ID204" s="34">
        <v>47657</v>
      </c>
      <c r="IE204" s="34">
        <v>47755</v>
      </c>
      <c r="IF204" s="34">
        <v>47847</v>
      </c>
      <c r="IG204" s="34">
        <v>47935</v>
      </c>
      <c r="IH204" s="34">
        <v>48016</v>
      </c>
      <c r="II204" s="34">
        <v>48086</v>
      </c>
      <c r="IJ204" s="34">
        <v>48148</v>
      </c>
      <c r="IK204" s="34">
        <v>48200</v>
      </c>
      <c r="IL204" s="34">
        <v>48247</v>
      </c>
      <c r="IM204" s="34">
        <v>48282</v>
      </c>
      <c r="IN204" s="34">
        <v>48300</v>
      </c>
      <c r="IO204" s="34">
        <v>48309</v>
      </c>
      <c r="IP204" s="34">
        <v>48310</v>
      </c>
      <c r="IQ204" s="34">
        <v>48297</v>
      </c>
      <c r="IR204" s="34">
        <v>48270</v>
      </c>
      <c r="IS204" s="34">
        <v>48236</v>
      </c>
      <c r="IT204" s="34">
        <v>48191</v>
      </c>
      <c r="IU204" s="34">
        <v>48133</v>
      </c>
      <c r="IV204" s="34">
        <v>48067</v>
      </c>
      <c r="IW204" s="34">
        <v>47989</v>
      </c>
      <c r="IX204" s="34">
        <v>47898</v>
      </c>
      <c r="IY204" s="34">
        <v>47797</v>
      </c>
      <c r="IZ204" s="34">
        <v>47691</v>
      </c>
      <c r="JA204" s="34">
        <v>47578</v>
      </c>
      <c r="JB204" s="34">
        <v>47453</v>
      </c>
      <c r="JC204" s="34">
        <v>47316</v>
      </c>
      <c r="JD204" s="34">
        <v>47179</v>
      </c>
      <c r="JE204" s="34">
        <v>47036</v>
      </c>
      <c r="JF204" s="34">
        <v>46882</v>
      </c>
      <c r="JG204" s="34">
        <v>46726</v>
      </c>
      <c r="JH204" s="34">
        <v>46566</v>
      </c>
      <c r="JI204" s="34">
        <v>46398</v>
      </c>
      <c r="JJ204" s="34">
        <v>46229</v>
      </c>
      <c r="JK204" s="34">
        <v>46055</v>
      </c>
      <c r="JL204" s="34">
        <v>45874</v>
      </c>
      <c r="JM204" s="34">
        <v>45692</v>
      </c>
      <c r="JN204" s="34">
        <v>45501</v>
      </c>
      <c r="JO204" s="34">
        <v>45301</v>
      </c>
      <c r="JP204" s="34">
        <v>45103</v>
      </c>
      <c r="JQ204" s="34">
        <v>44901</v>
      </c>
      <c r="JR204" s="34">
        <v>44696</v>
      </c>
      <c r="JS204" s="34">
        <v>44487</v>
      </c>
      <c r="JT204" s="34">
        <v>44267</v>
      </c>
      <c r="JU204" s="34">
        <v>44048</v>
      </c>
      <c r="JV204" s="34">
        <v>43828</v>
      </c>
      <c r="JW204" s="34">
        <v>43601</v>
      </c>
      <c r="JX204" s="34">
        <v>43369</v>
      </c>
      <c r="JY204" s="34">
        <v>43135</v>
      </c>
      <c r="JZ204" s="34">
        <v>42896</v>
      </c>
      <c r="KA204" s="34">
        <v>42659</v>
      </c>
      <c r="KB204" s="34">
        <v>42419</v>
      </c>
      <c r="KC204" s="34">
        <v>42172</v>
      </c>
      <c r="KD204" s="34">
        <v>41932</v>
      </c>
      <c r="KE204" s="34">
        <v>41691</v>
      </c>
      <c r="KF204" s="34">
        <v>41443</v>
      </c>
      <c r="KG204" s="34">
        <v>41194</v>
      </c>
      <c r="KH204" s="34">
        <v>40950</v>
      </c>
      <c r="KI204" s="34">
        <v>40707</v>
      </c>
      <c r="KJ204" s="34">
        <v>40464</v>
      </c>
      <c r="KK204" s="34">
        <v>40224</v>
      </c>
      <c r="KL204" s="34">
        <v>39980</v>
      </c>
      <c r="KM204" s="34">
        <v>39734</v>
      </c>
      <c r="KN204" s="34">
        <v>39496</v>
      </c>
      <c r="KO204" s="34">
        <v>39263</v>
      </c>
      <c r="KP204" s="34">
        <v>39025</v>
      </c>
      <c r="KQ204" s="34">
        <v>38785</v>
      </c>
      <c r="KR204" s="34">
        <v>38553</v>
      </c>
      <c r="KS204" s="34">
        <v>38330</v>
      </c>
      <c r="KT204" s="34">
        <v>38106</v>
      </c>
      <c r="KU204" s="34">
        <v>37877</v>
      </c>
      <c r="KV204" s="34">
        <v>37651</v>
      </c>
      <c r="KW204" s="34">
        <v>37429</v>
      </c>
      <c r="KX204" s="34">
        <v>37208</v>
      </c>
      <c r="KY204" s="34">
        <v>36995</v>
      </c>
      <c r="KZ204" s="34">
        <v>36785</v>
      </c>
      <c r="LA204" s="34">
        <v>36569</v>
      </c>
      <c r="LB204" s="34">
        <v>36358</v>
      </c>
      <c r="LC204" s="34">
        <v>36149</v>
      </c>
      <c r="LD204" s="34">
        <v>35941</v>
      </c>
      <c r="LE204" t="s">
        <v>843</v>
      </c>
      <c r="LF204" t="s">
        <v>843</v>
      </c>
      <c r="LG204" t="s">
        <v>843</v>
      </c>
      <c r="LH204" s="34">
        <v>1.4088796451687813E-2</v>
      </c>
      <c r="LI204" s="34">
        <v>1.1482186615467072E-2</v>
      </c>
      <c r="LJ204" s="34">
        <v>6.0271183028817177E-3</v>
      </c>
      <c r="LK204" s="34">
        <v>3.6032188218086958E-3</v>
      </c>
      <c r="LL204" s="34">
        <v>3.2039247453212738E-3</v>
      </c>
      <c r="LM204" s="34">
        <v>3.1080888584256172E-3</v>
      </c>
      <c r="LN204" s="34">
        <v>3.1837974674999714E-3</v>
      </c>
      <c r="LO204" s="34">
        <v>3.003549063578248E-3</v>
      </c>
      <c r="LP204" s="34">
        <v>2.994554815813899E-3</v>
      </c>
      <c r="LQ204" s="34">
        <v>2.7530142106115818E-3</v>
      </c>
      <c r="LR204" s="34">
        <v>2.4712493177503347E-3</v>
      </c>
      <c r="LS204" s="34">
        <v>3.7480040919035673E-3</v>
      </c>
      <c r="LT204" s="34">
        <v>3.0637537129223347E-3</v>
      </c>
      <c r="LU204" s="34">
        <v>8.3774904487654567E-4</v>
      </c>
      <c r="LV204" s="34">
        <v>4.6046299394220114E-4</v>
      </c>
      <c r="LW204" s="34">
        <v>2.0925099306623451E-5</v>
      </c>
      <c r="LX204" s="34">
        <v>-4.1850635170703754E-5</v>
      </c>
      <c r="LY204" s="34">
        <v>-6.2779239669907838E-5</v>
      </c>
      <c r="LZ204" s="34">
        <v>-5.0237582763656974E-4</v>
      </c>
      <c r="MA204" s="34">
        <v>-1.026468351483345E-3</v>
      </c>
      <c r="MB204" s="34">
        <v>-1.4682133914902806E-3</v>
      </c>
      <c r="MC204" s="34">
        <v>-7.5592141365632415E-4</v>
      </c>
      <c r="MD204" s="34">
        <v>1.0707201436161995E-3</v>
      </c>
      <c r="ME204" s="34">
        <v>2.0542496349662542E-3</v>
      </c>
      <c r="MF204" s="34">
        <v>1.9246465526521206E-3</v>
      </c>
      <c r="MG204" s="34">
        <v>1.8375065410509706E-3</v>
      </c>
      <c r="MH204" s="34">
        <v>1.6883622156456113E-3</v>
      </c>
      <c r="MI204" s="34">
        <v>1.4567857142537832E-3</v>
      </c>
      <c r="MJ204" s="34">
        <v>1.2885261094197631E-3</v>
      </c>
      <c r="MK204" s="34">
        <v>1.0794205591082573E-3</v>
      </c>
      <c r="ML204" s="34">
        <v>9.7462860867381096E-4</v>
      </c>
      <c r="MM204" s="34">
        <v>7.2517071384936571E-4</v>
      </c>
      <c r="MN204" s="34">
        <v>3.7274026544764638E-4</v>
      </c>
      <c r="MO204" s="34">
        <v>1.8631805141922086E-4</v>
      </c>
      <c r="MP204" s="34">
        <v>2.0699862943729386E-5</v>
      </c>
      <c r="MQ204" s="34">
        <v>-2.6913164765574038E-4</v>
      </c>
      <c r="MR204" s="34">
        <v>-5.5919727310538292E-4</v>
      </c>
      <c r="MS204" s="34">
        <v>-7.046194514259696E-4</v>
      </c>
      <c r="MT204" s="34">
        <v>-9.3334860866889358E-4</v>
      </c>
      <c r="MU204" s="34">
        <v>-1.2042691232636571E-3</v>
      </c>
      <c r="MV204" s="34">
        <v>-1.3721415307372808E-3</v>
      </c>
      <c r="MW204" s="34">
        <v>-1.6240529948845506E-3</v>
      </c>
      <c r="MX204" s="34">
        <v>-1.8980681197717786E-3</v>
      </c>
      <c r="MY204" s="34">
        <v>-2.1108738146722317E-3</v>
      </c>
      <c r="MZ204" s="34">
        <v>-2.2201752290129662E-3</v>
      </c>
      <c r="NA204" s="34">
        <v>-2.3722313344478607E-3</v>
      </c>
      <c r="NB204" s="34">
        <v>-2.6307220105081797E-3</v>
      </c>
      <c r="NC204" s="34">
        <v>-2.8912427369505167E-3</v>
      </c>
      <c r="ND204" s="34">
        <v>-2.8996262699365616E-3</v>
      </c>
      <c r="NE204" s="34">
        <v>-3.0356124043464661E-3</v>
      </c>
      <c r="NF204" s="34">
        <v>-3.2794594299048185E-3</v>
      </c>
      <c r="NG204" s="34">
        <v>-3.3330514561384916E-3</v>
      </c>
      <c r="NH204" s="34">
        <v>-3.4300938714295626E-3</v>
      </c>
      <c r="NI204" s="34">
        <v>-3.6143062170594931E-3</v>
      </c>
      <c r="NJ204" s="34">
        <v>-3.6490480415523052E-3</v>
      </c>
      <c r="NK204" s="34">
        <v>-3.7709723692387342E-3</v>
      </c>
      <c r="NL204" s="34">
        <v>-3.9378264918923378E-3</v>
      </c>
      <c r="NM204" s="34">
        <v>-3.9752800948917866E-3</v>
      </c>
      <c r="NN204" s="34">
        <v>-4.1889240965247154E-3</v>
      </c>
      <c r="NO204" s="34">
        <v>-4.4051962904632092E-3</v>
      </c>
      <c r="NP204" s="34">
        <v>-4.3803439475595951E-3</v>
      </c>
      <c r="NQ204" s="34">
        <v>-4.4886968098580837E-3</v>
      </c>
      <c r="NR204" s="34">
        <v>-4.576053936034441E-3</v>
      </c>
      <c r="NS204" s="34">
        <v>-4.6870005317032337E-3</v>
      </c>
      <c r="NT204" s="34">
        <v>-4.9575329758226871E-3</v>
      </c>
      <c r="NU204" s="34">
        <v>-4.95953019708395E-3</v>
      </c>
      <c r="NV204" s="34">
        <v>-5.0070658326148987E-3</v>
      </c>
      <c r="NW204" s="34">
        <v>-5.1927966997027397E-3</v>
      </c>
      <c r="NX204" s="34">
        <v>-5.3351856768131256E-3</v>
      </c>
      <c r="NY204" s="34">
        <v>-5.4101678542792797E-3</v>
      </c>
      <c r="NZ204" s="34">
        <v>-5.5561508052051067E-3</v>
      </c>
      <c r="OA204" s="34">
        <v>-5.5403099395334721E-3</v>
      </c>
      <c r="OB204" s="34">
        <v>-5.6418967433273792E-3</v>
      </c>
      <c r="OC204" s="34">
        <v>-5.8398814871907234E-3</v>
      </c>
      <c r="OD204" s="34">
        <v>-5.70723507553339E-3</v>
      </c>
      <c r="OE204" s="34">
        <v>-5.7639805600047112E-3</v>
      </c>
      <c r="OF204" s="34">
        <v>-5.9662889689207077E-3</v>
      </c>
      <c r="OG204" s="34">
        <v>-6.0263746418058872E-3</v>
      </c>
      <c r="OH204" s="34">
        <v>-5.9408042579889297E-3</v>
      </c>
      <c r="OI204" s="34">
        <v>-5.9517426416277885E-3</v>
      </c>
      <c r="OJ204" s="34">
        <v>-5.9873778373003006E-3</v>
      </c>
      <c r="OK204" s="34">
        <v>-5.9488574042916298E-3</v>
      </c>
      <c r="OL204" s="34">
        <v>-6.0845031403005123E-3</v>
      </c>
      <c r="OM204" s="34">
        <v>-6.1720847152173519E-3</v>
      </c>
      <c r="ON204" s="34">
        <v>-6.0078431852161884E-3</v>
      </c>
      <c r="OO204" s="34">
        <v>-5.916801281273365E-3</v>
      </c>
      <c r="OP204" s="34">
        <v>-6.0801333747804165E-3</v>
      </c>
      <c r="OQ204" s="34">
        <v>-6.1688926070928574E-3</v>
      </c>
      <c r="OR204" s="34">
        <v>-5.9996559284627438E-3</v>
      </c>
      <c r="OS204" s="34">
        <v>-5.8010388165712357E-3</v>
      </c>
      <c r="OT204" s="34">
        <v>-5.8611291460692883E-3</v>
      </c>
      <c r="OU204" s="34">
        <v>-6.0276822187006474E-3</v>
      </c>
      <c r="OV204" s="34">
        <v>-5.9845536015927792E-3</v>
      </c>
      <c r="OW204" s="34">
        <v>-5.9137092903256416E-3</v>
      </c>
      <c r="OX204" s="34">
        <v>-5.9220129624009132E-3</v>
      </c>
      <c r="OY204" s="34">
        <v>-5.7410234585404396E-3</v>
      </c>
      <c r="OZ204" s="34">
        <v>-5.6926151737570763E-3</v>
      </c>
      <c r="PA204" s="34">
        <v>-5.8892662636935711E-3</v>
      </c>
      <c r="PB204" s="34">
        <v>-5.7866247370839119E-3</v>
      </c>
      <c r="PC204" s="34">
        <v>-5.7649766094982624E-3</v>
      </c>
      <c r="PD204" s="34">
        <v>-5.7705803774297237E-3</v>
      </c>
      <c r="PE204" t="s">
        <v>1300</v>
      </c>
      <c r="PF204" t="s">
        <v>843</v>
      </c>
      <c r="PG204" t="s">
        <v>843</v>
      </c>
      <c r="PH204" t="s">
        <v>843</v>
      </c>
      <c r="PI204" t="s">
        <v>843</v>
      </c>
      <c r="PJ204" t="s">
        <v>1300</v>
      </c>
      <c r="PK204" s="34">
        <v>0.49657949805259705</v>
      </c>
      <c r="PL204" s="34">
        <v>0.49699908494949341</v>
      </c>
      <c r="PM204" s="34">
        <v>0.49690905213356018</v>
      </c>
      <c r="PN204" s="34">
        <v>0.49641403555870056</v>
      </c>
      <c r="PO204" s="34">
        <v>0.49581366777420044</v>
      </c>
      <c r="PP204" s="34">
        <v>0.49521669745445251</v>
      </c>
      <c r="PQ204" s="34">
        <v>0.49451720714569092</v>
      </c>
      <c r="PR204" s="34">
        <v>0.49377858638763428</v>
      </c>
      <c r="PS204" s="34">
        <v>0.49306556582450867</v>
      </c>
      <c r="PT204" s="34">
        <v>0.49236559867858887</v>
      </c>
      <c r="PU204" s="34">
        <v>0.49174103140830994</v>
      </c>
      <c r="PV204" s="34">
        <v>0.49139362573623657</v>
      </c>
      <c r="PW204" s="34">
        <v>0.49108472466468811</v>
      </c>
      <c r="PX204" s="34">
        <v>0.49044319987297058</v>
      </c>
      <c r="PY204" s="34">
        <v>0.4896942675113678</v>
      </c>
      <c r="PZ204" s="34">
        <v>0.48880517482757568</v>
      </c>
      <c r="QA204" s="34">
        <v>0.48790490627288818</v>
      </c>
      <c r="QB204" s="34">
        <v>0.48697289824485779</v>
      </c>
      <c r="QC204" s="34">
        <v>0.48608696460723877</v>
      </c>
      <c r="QD204" s="34">
        <v>0.48518192768096924</v>
      </c>
      <c r="QE204" s="34">
        <v>0.48427858948707581</v>
      </c>
      <c r="QF204" s="34">
        <v>0.48344746232032776</v>
      </c>
      <c r="QG204" s="34">
        <v>0.48284617066383362</v>
      </c>
      <c r="QH204" s="34">
        <v>0.48233693838119507</v>
      </c>
      <c r="QI204" s="34">
        <v>0.48172298073768616</v>
      </c>
      <c r="QJ204" s="34">
        <v>0.48108896613121033</v>
      </c>
      <c r="QK204" s="34">
        <v>0.48044401407241821</v>
      </c>
      <c r="QL204" s="34">
        <v>0.47982782125473022</v>
      </c>
      <c r="QM204" s="34">
        <v>0.47927224636077881</v>
      </c>
      <c r="QN204" s="34">
        <v>0.47865146398544312</v>
      </c>
      <c r="QO204" s="34">
        <v>0.47797790169715881</v>
      </c>
      <c r="QP204" s="34">
        <v>0.47734144330024719</v>
      </c>
      <c r="QQ204" s="34">
        <v>0.4767909049987793</v>
      </c>
      <c r="QR204" s="34">
        <v>0.47624665498733521</v>
      </c>
      <c r="QS204" s="34">
        <v>0.47569862008094788</v>
      </c>
      <c r="QT204" s="34">
        <v>0.47512269020080566</v>
      </c>
      <c r="QU204" s="34">
        <v>0.47464263439178467</v>
      </c>
      <c r="QV204" s="34">
        <v>0.4741894006729126</v>
      </c>
      <c r="QW204" s="34">
        <v>0.47369840741157532</v>
      </c>
      <c r="QX204" s="34">
        <v>0.47325119376182556</v>
      </c>
      <c r="QY204" s="34">
        <v>0.47279837727546692</v>
      </c>
      <c r="QZ204" s="34">
        <v>0.47246244549751282</v>
      </c>
      <c r="RA204" s="34">
        <v>0.47212827205657959</v>
      </c>
      <c r="RB204" s="34">
        <v>0.4718497097492218</v>
      </c>
      <c r="RC204" s="34">
        <v>0.47159841656684875</v>
      </c>
      <c r="RD204" s="34">
        <v>0.47137331962585449</v>
      </c>
      <c r="RE204" s="34">
        <v>0.47120308876037598</v>
      </c>
      <c r="RF204" s="34">
        <v>0.47104573249816895</v>
      </c>
      <c r="RG204" s="34">
        <v>0.47088748216629028</v>
      </c>
      <c r="RH204" s="34">
        <v>0.4708733856678009</v>
      </c>
      <c r="RI204" s="34">
        <v>0.47075638175010681</v>
      </c>
      <c r="RJ204" s="34">
        <v>0.47065871953964233</v>
      </c>
      <c r="RK204" s="34">
        <v>0.47068676352500916</v>
      </c>
      <c r="RL204" s="34">
        <v>0.47062373161315918</v>
      </c>
      <c r="RM204" s="34">
        <v>0.47061368823051453</v>
      </c>
      <c r="RN204" s="34">
        <v>0.47069808840751648</v>
      </c>
      <c r="RO204" s="34">
        <v>0.47074595093727112</v>
      </c>
      <c r="RP204" s="34">
        <v>0.47076073288917542</v>
      </c>
      <c r="RQ204" s="34">
        <v>0.47078084945678711</v>
      </c>
      <c r="RR204" s="34">
        <v>0.470916748046875</v>
      </c>
      <c r="RS204" s="34">
        <v>0.47112166881561279</v>
      </c>
      <c r="RT204" s="34">
        <v>0.47132581472396851</v>
      </c>
      <c r="RU204" s="34">
        <v>0.47145158052444458</v>
      </c>
      <c r="RV204" s="34">
        <v>0.47159844636917114</v>
      </c>
      <c r="RW204" s="34">
        <v>0.47181874513626099</v>
      </c>
      <c r="RX204" s="34">
        <v>0.47203052043914795</v>
      </c>
      <c r="RY204" s="34">
        <v>0.47230079770088196</v>
      </c>
      <c r="RZ204" s="34">
        <v>0.47260382771492004</v>
      </c>
      <c r="SA204" s="34">
        <v>0.47294148802757263</v>
      </c>
      <c r="SB204" s="34">
        <v>0.47323518991470337</v>
      </c>
      <c r="SC204" s="34">
        <v>0.47356396913528442</v>
      </c>
      <c r="SD204" s="34">
        <v>0.47394454479217529</v>
      </c>
      <c r="SE204" s="34">
        <v>0.47436290979385376</v>
      </c>
      <c r="SF204" s="34">
        <v>0.4747937023639679</v>
      </c>
      <c r="SG204" s="34">
        <v>0.47517409920692444</v>
      </c>
      <c r="SH204" s="34">
        <v>0.47566622495651245</v>
      </c>
      <c r="SI204" s="34">
        <v>0.47612383961677551</v>
      </c>
      <c r="SJ204" s="34">
        <v>0.47657427191734314</v>
      </c>
      <c r="SK204" s="34">
        <v>0.47714287042617798</v>
      </c>
      <c r="SL204" s="34">
        <v>0.47763285040855408</v>
      </c>
      <c r="SM204" s="34">
        <v>0.47810399532318115</v>
      </c>
      <c r="SN204" s="34">
        <v>0.47859486937522888</v>
      </c>
      <c r="SO204" s="34">
        <v>0.47908955812454224</v>
      </c>
      <c r="SP204" s="34">
        <v>0.47953894734382629</v>
      </c>
      <c r="SQ204" s="34">
        <v>0.48004862666130066</v>
      </c>
      <c r="SR204" s="34">
        <v>0.48060515522956848</v>
      </c>
      <c r="SS204" s="34">
        <v>0.48112747073173523</v>
      </c>
      <c r="ST204" s="34">
        <v>0.48162949085235596</v>
      </c>
      <c r="SU204" s="34">
        <v>0.4820895791053772</v>
      </c>
      <c r="SV204" s="34">
        <v>0.48254629969596863</v>
      </c>
      <c r="SW204" s="34">
        <v>0.48302105069160461</v>
      </c>
      <c r="SX204" s="34">
        <v>0.48351243138313293</v>
      </c>
      <c r="SY204" s="34">
        <v>0.48399776220321655</v>
      </c>
      <c r="SZ204" s="34">
        <v>0.48441049456596375</v>
      </c>
      <c r="TA204" s="34">
        <v>0.4848419725894928</v>
      </c>
      <c r="TB204" s="34">
        <v>0.48536288738250732</v>
      </c>
      <c r="TC204" s="34">
        <v>0.48579585552215576</v>
      </c>
      <c r="TD204" s="34">
        <v>0.48617681860923767</v>
      </c>
      <c r="TE204" s="34">
        <v>0.48649540543556213</v>
      </c>
      <c r="TF204" s="34">
        <v>0.48684611916542053</v>
      </c>
      <c r="TG204" s="34">
        <v>0.48721516132354736</v>
      </c>
      <c r="TH204" t="s">
        <v>843</v>
      </c>
      <c r="TI204" t="s">
        <v>843</v>
      </c>
      <c r="TJ204" t="s">
        <v>1300</v>
      </c>
      <c r="TK204" s="34">
        <v>0.62820879435120203</v>
      </c>
      <c r="TL204" s="34">
        <v>0.63419991084146099</v>
      </c>
      <c r="TM204" s="34">
        <v>0.64208671969566</v>
      </c>
      <c r="TN204" s="34">
        <v>0.65048836432948209</v>
      </c>
      <c r="TO204" s="34">
        <v>0.65855150871091395</v>
      </c>
      <c r="TP204" s="34">
        <v>0.66594257953365898</v>
      </c>
      <c r="TQ204" s="34">
        <v>0.67220634040192906</v>
      </c>
      <c r="TR204" s="34">
        <v>0.67716686163990203</v>
      </c>
      <c r="TS204" s="34">
        <v>0.68099161285533993</v>
      </c>
      <c r="TT204" s="34">
        <v>0.68418047434257101</v>
      </c>
      <c r="TU204" s="34">
        <v>0.68717169799379807</v>
      </c>
      <c r="TV204" s="34">
        <v>0.6913191051143831</v>
      </c>
      <c r="TW204" s="34">
        <v>0.69653445638736999</v>
      </c>
      <c r="TX204" s="34">
        <v>0.70156909130876199</v>
      </c>
      <c r="TY204" s="34">
        <v>0.70616976532501896</v>
      </c>
      <c r="TZ204" s="34">
        <v>0.70984515589035402</v>
      </c>
      <c r="UA204" s="34">
        <v>0.71189118493329806</v>
      </c>
      <c r="UB204" s="34">
        <v>0.71222441954149307</v>
      </c>
      <c r="UC204" s="34">
        <v>0.711511484265405</v>
      </c>
      <c r="UD204" s="34">
        <v>0.70989174517673903</v>
      </c>
      <c r="UE204" s="34">
        <v>0.70778191740567808</v>
      </c>
      <c r="UF204" s="34">
        <v>0.70569144969699493</v>
      </c>
      <c r="UG204" s="34">
        <v>0.703750721292556</v>
      </c>
      <c r="UH204" s="34">
        <v>0.70174850800963195</v>
      </c>
      <c r="UI204" s="34">
        <v>0.69934374150939405</v>
      </c>
      <c r="UJ204" s="34">
        <v>0.69682903932408491</v>
      </c>
      <c r="UK204" s="34">
        <v>0.69496308483718805</v>
      </c>
      <c r="UL204" s="34">
        <v>0.69366025101121909</v>
      </c>
      <c r="UM204" s="34">
        <v>0.69212955751477201</v>
      </c>
      <c r="UN204" s="34">
        <v>0.69036307053941892</v>
      </c>
      <c r="UO204" s="34">
        <v>0.68841586005347499</v>
      </c>
      <c r="UP204" s="34">
        <v>0.68662945434586709</v>
      </c>
      <c r="UQ204" s="34">
        <v>0.68554155754081192</v>
      </c>
      <c r="UR204" s="34">
        <v>0.68496879495751306</v>
      </c>
      <c r="US204" s="34">
        <v>0.68441316497619498</v>
      </c>
      <c r="UT204" s="34">
        <v>0.68343081940058992</v>
      </c>
      <c r="UU204" s="34">
        <v>0.68196931873504496</v>
      </c>
      <c r="UV204" s="34">
        <v>0.68041835539477402</v>
      </c>
      <c r="UW204" s="34">
        <v>0.67907908115623206</v>
      </c>
      <c r="UX204" s="34">
        <v>0.67777119885318993</v>
      </c>
      <c r="UY204" s="34">
        <v>0.67612915305719101</v>
      </c>
      <c r="UZ204" s="34">
        <v>0.67416830765063196</v>
      </c>
      <c r="VA204" s="34">
        <v>0.67259593302434295</v>
      </c>
      <c r="VB204" s="34">
        <v>0.67139853336541411</v>
      </c>
      <c r="VC204" s="34">
        <v>0.66987135802728004</v>
      </c>
      <c r="VD204" s="34">
        <v>0.66774908834872904</v>
      </c>
      <c r="VE204" s="34">
        <v>0.665282855848357</v>
      </c>
      <c r="VF204" s="34">
        <v>0.66273921359356702</v>
      </c>
      <c r="VG204" s="34">
        <v>0.66007482063184197</v>
      </c>
      <c r="VH204" s="34">
        <v>0.65723427550944502</v>
      </c>
      <c r="VI204" s="34">
        <v>0.6540213090451461</v>
      </c>
      <c r="VJ204" s="34">
        <v>0.65053717416427703</v>
      </c>
      <c r="VK204" s="34">
        <v>0.64706703460716597</v>
      </c>
      <c r="VL204" s="34">
        <v>0.64349372272212901</v>
      </c>
      <c r="VM204" s="34">
        <v>0.63992299206126002</v>
      </c>
      <c r="VN204" s="34">
        <v>0.63659754641189903</v>
      </c>
      <c r="VO204" s="34">
        <v>0.63368538076709302</v>
      </c>
      <c r="VP204" s="34">
        <v>0.631237415740173</v>
      </c>
      <c r="VQ204" s="34">
        <v>0.62902605465873995</v>
      </c>
      <c r="VR204" s="34">
        <v>0.62689565351758203</v>
      </c>
      <c r="VS204" s="34">
        <v>0.62467436008291999</v>
      </c>
      <c r="VT204" s="34">
        <v>0.62229819267045994</v>
      </c>
      <c r="VU204" s="34">
        <v>0.61974919175308496</v>
      </c>
      <c r="VV204" s="34">
        <v>0.61695551509429702</v>
      </c>
      <c r="VW204" s="34">
        <v>0.61402835036990999</v>
      </c>
      <c r="VX204" s="34">
        <v>0.61142831197430103</v>
      </c>
      <c r="VY204" s="34">
        <v>0.60948480423473594</v>
      </c>
      <c r="VZ204" s="34">
        <v>0.60811678631224098</v>
      </c>
      <c r="WA204" s="34">
        <v>0.60715026862505506</v>
      </c>
      <c r="WB204" s="34">
        <v>0.60653305358819498</v>
      </c>
      <c r="WC204" s="34">
        <v>0.60591896680343094</v>
      </c>
      <c r="WD204" s="34">
        <v>0.60469068660775005</v>
      </c>
      <c r="WE204" s="34">
        <v>0.60292557580329598</v>
      </c>
      <c r="WF204" s="34">
        <v>0.60096746656549405</v>
      </c>
      <c r="WG204" s="34">
        <v>0.59910570559828302</v>
      </c>
      <c r="WH204" s="34">
        <v>0.59750788530036092</v>
      </c>
      <c r="WI204" s="34">
        <v>0.595922060686493</v>
      </c>
      <c r="WJ204" s="34">
        <v>0.59428065107359207</v>
      </c>
      <c r="WK204" s="34">
        <v>0.59265680899644702</v>
      </c>
      <c r="WL204" s="34">
        <v>0.59112683322278703</v>
      </c>
      <c r="WM204" s="34">
        <v>0.58963016051503203</v>
      </c>
      <c r="WN204" s="34">
        <v>0.588014469153604</v>
      </c>
      <c r="WO204" s="34">
        <v>0.58638069034517304</v>
      </c>
      <c r="WP204" s="34">
        <v>0.584856988259573</v>
      </c>
      <c r="WQ204" s="34">
        <v>0.58340612459331798</v>
      </c>
      <c r="WR204" s="34">
        <v>0.58202378829941703</v>
      </c>
      <c r="WS204" s="34">
        <v>0.58079436258808503</v>
      </c>
      <c r="WT204" s="34">
        <v>0.57977852547988296</v>
      </c>
      <c r="WU204" s="34">
        <v>0.57892484274690403</v>
      </c>
      <c r="WV204" s="34">
        <v>0.57815027393686402</v>
      </c>
      <c r="WW204" s="34">
        <v>0.57746811525744002</v>
      </c>
      <c r="WX204" s="34">
        <v>0.57673522190247395</v>
      </c>
      <c r="WY204" s="34">
        <v>0.57588675085985996</v>
      </c>
      <c r="WZ204" s="34">
        <v>0.57511555211199894</v>
      </c>
      <c r="XA204" s="34">
        <v>0.57437916577080206</v>
      </c>
      <c r="XB204" s="34">
        <v>0.57350416953871497</v>
      </c>
      <c r="XC204" s="34">
        <v>0.57255093857467099</v>
      </c>
      <c r="XD204" s="34">
        <v>0.57168054473112095</v>
      </c>
      <c r="XE204" s="34">
        <v>0.57085883242797197</v>
      </c>
      <c r="XF204" s="34">
        <v>0.56996044150598901</v>
      </c>
      <c r="XG204" s="34">
        <v>0.56907945075889299</v>
      </c>
      <c r="XH204" t="s">
        <v>843</v>
      </c>
      <c r="XI204" t="s">
        <v>1300</v>
      </c>
      <c r="XJ204" s="34">
        <v>0.60582697256989493</v>
      </c>
      <c r="XK204" s="34">
        <v>0.61179067314697</v>
      </c>
      <c r="XL204" s="34">
        <v>0.61945573231886597</v>
      </c>
      <c r="XM204" s="34">
        <v>0.62755085557984502</v>
      </c>
      <c r="XN204" s="34">
        <v>0.63509698472503995</v>
      </c>
      <c r="XO204" s="34">
        <v>0.6419192946035891</v>
      </c>
      <c r="XP204" s="34">
        <v>0.64768315057387893</v>
      </c>
      <c r="XQ204" s="34">
        <v>0.65217483781771801</v>
      </c>
      <c r="XR204" s="34">
        <v>0.65557570166788592</v>
      </c>
      <c r="XS204" s="34">
        <v>0.65807365738635792</v>
      </c>
      <c r="XT204" s="34">
        <v>0.65987384764677304</v>
      </c>
      <c r="XU204" s="34">
        <v>0.66214810377983002</v>
      </c>
      <c r="XV204" s="34">
        <v>0.664571416598571</v>
      </c>
      <c r="XW204" s="34">
        <v>0.66617817926789702</v>
      </c>
      <c r="XX204" s="34">
        <v>0.66734324485504104</v>
      </c>
      <c r="XY204" s="34">
        <v>0.66760828625235402</v>
      </c>
      <c r="XZ204" s="34">
        <v>0.66615746795710196</v>
      </c>
      <c r="YA204" s="34">
        <v>0.6630044678825171</v>
      </c>
      <c r="YB204" s="34">
        <v>0.658926739389879</v>
      </c>
      <c r="YC204" s="34">
        <v>0.65413998721482203</v>
      </c>
      <c r="YD204" s="34">
        <v>0.64950411922128393</v>
      </c>
      <c r="YE204" s="34">
        <v>0.64635081343934109</v>
      </c>
      <c r="YF204" s="34">
        <v>0.64463096049939694</v>
      </c>
      <c r="YG204" s="34">
        <v>0.64327295571144405</v>
      </c>
      <c r="YH204" s="34">
        <v>0.64157627437456899</v>
      </c>
      <c r="YI204" s="34">
        <v>0.63935537707311996</v>
      </c>
      <c r="YJ204" s="34">
        <v>0.63712759421436804</v>
      </c>
      <c r="YK204" s="34">
        <v>0.63575298166807004</v>
      </c>
      <c r="YL204" s="34">
        <v>0.63491074488301802</v>
      </c>
      <c r="YM204" s="34">
        <v>0.63402489626556002</v>
      </c>
      <c r="YN204" s="34">
        <v>0.63274400480858906</v>
      </c>
      <c r="YO204" s="34">
        <v>0.631235566417779</v>
      </c>
      <c r="YP204" s="34">
        <v>0.62990031159097692</v>
      </c>
      <c r="YQ204" s="34">
        <v>0.62874796882600703</v>
      </c>
      <c r="YR204" s="34">
        <v>0.62761333057337998</v>
      </c>
      <c r="YS204" s="34">
        <v>0.62607795434546298</v>
      </c>
      <c r="YT204" s="34">
        <v>0.624087175396982</v>
      </c>
      <c r="YU204" s="34">
        <v>0.62227773573953304</v>
      </c>
      <c r="YV204" s="34">
        <v>0.62074868751426604</v>
      </c>
      <c r="YW204" s="34">
        <v>0.61887251082925598</v>
      </c>
      <c r="YX204" s="34">
        <v>0.61637922067114703</v>
      </c>
      <c r="YY204" s="34">
        <v>0.61340501568051398</v>
      </c>
      <c r="YZ204" s="34">
        <v>0.61035951396718002</v>
      </c>
      <c r="ZA204" s="34">
        <v>0.60738757021957701</v>
      </c>
      <c r="ZB204" s="34">
        <v>0.60417693251276505</v>
      </c>
      <c r="ZC204" s="34">
        <v>0.60055487247391204</v>
      </c>
      <c r="ZD204" s="34">
        <v>0.59681583023380802</v>
      </c>
      <c r="ZE204" s="34">
        <v>0.59302780214090201</v>
      </c>
      <c r="ZF204" s="34">
        <v>0.58900581820494091</v>
      </c>
      <c r="ZG204" s="34">
        <v>0.58506691611833406</v>
      </c>
      <c r="ZH204" s="34">
        <v>0.58141271077077294</v>
      </c>
      <c r="ZI204" s="34">
        <v>0.57812566879253502</v>
      </c>
      <c r="ZJ204" s="34">
        <v>0.57542601282064998</v>
      </c>
      <c r="ZK204" s="34">
        <v>0.57305889325933501</v>
      </c>
      <c r="ZL204" s="34">
        <v>0.570691557247615</v>
      </c>
      <c r="ZM204" s="34">
        <v>0.56826620345239398</v>
      </c>
      <c r="ZN204" s="34">
        <v>0.56569553891595492</v>
      </c>
      <c r="ZO204" s="34">
        <v>0.56286658496016795</v>
      </c>
      <c r="ZP204" s="34">
        <v>0.55977406841683097</v>
      </c>
      <c r="ZQ204" s="34">
        <v>0.55662126663870504</v>
      </c>
      <c r="ZR204" s="34">
        <v>0.55373751482700895</v>
      </c>
      <c r="ZS204" s="34">
        <v>0.55151947082994601</v>
      </c>
      <c r="ZT204" s="34">
        <v>0.54998825385105898</v>
      </c>
      <c r="ZU204" s="34">
        <v>0.54889068716703793</v>
      </c>
      <c r="ZV204" s="34">
        <v>0.54812221155475205</v>
      </c>
      <c r="ZW204" s="34">
        <v>0.54729445951621503</v>
      </c>
      <c r="ZX204" s="34">
        <v>0.54586109336497202</v>
      </c>
      <c r="ZY204" s="34">
        <v>0.54389807573220805</v>
      </c>
      <c r="ZZ204" s="34">
        <v>0.54175793769743397</v>
      </c>
      <c r="AAA204" s="34">
        <v>0.53973037823551895</v>
      </c>
      <c r="AAB204" s="34">
        <v>0.53802219321148792</v>
      </c>
      <c r="AAC204" s="34">
        <v>0.53638153730748495</v>
      </c>
      <c r="AAD204" s="34">
        <v>0.53464249510832407</v>
      </c>
      <c r="AAE204" s="34">
        <v>0.53290097695153205</v>
      </c>
      <c r="AAF204" s="34">
        <v>0.53118702676921203</v>
      </c>
      <c r="AAG204" s="34">
        <v>0.52953239869038105</v>
      </c>
      <c r="AAH204" s="34">
        <v>0.527803583278036</v>
      </c>
      <c r="AAI204" s="34">
        <v>0.52606600555912997</v>
      </c>
      <c r="AAJ204" s="34">
        <v>0.52442642767310998</v>
      </c>
      <c r="AAK204" s="34">
        <v>0.52287075932886196</v>
      </c>
      <c r="AAL204" s="34">
        <v>0.52144525312936307</v>
      </c>
      <c r="AAM204" s="34">
        <v>0.52018098872549601</v>
      </c>
      <c r="AAN204" s="34">
        <v>0.51912206103051506</v>
      </c>
      <c r="AAO204" s="34">
        <v>0.51823981678390296</v>
      </c>
      <c r="AAP204" s="34">
        <v>0.51745091337207105</v>
      </c>
      <c r="AAQ204" s="34">
        <v>0.51665690344599202</v>
      </c>
      <c r="AAR204" s="34">
        <v>0.51586162716207606</v>
      </c>
      <c r="AAS204" s="34">
        <v>0.51507651055162396</v>
      </c>
      <c r="AAT204" s="34">
        <v>0.51428571428571401</v>
      </c>
      <c r="AAU204" s="34">
        <v>0.51355335246543199</v>
      </c>
      <c r="AAV204" s="34">
        <v>0.51284574607673294</v>
      </c>
      <c r="AAW204" s="34">
        <v>0.51206536948544001</v>
      </c>
      <c r="AAX204" s="34">
        <v>0.511254531691964</v>
      </c>
      <c r="AAY204" s="34">
        <v>0.51051323839803397</v>
      </c>
      <c r="AAZ204" s="34">
        <v>0.50975596645882593</v>
      </c>
      <c r="ABA204" s="34">
        <v>0.50891348713997997</v>
      </c>
      <c r="ABB204" s="34">
        <v>0.50799929318055204</v>
      </c>
      <c r="ABC204" s="34">
        <v>0.50710310786606005</v>
      </c>
      <c r="ABD204" s="34">
        <v>0.50625042976002199</v>
      </c>
      <c r="ABE204" s="34">
        <v>0.505325181886083</v>
      </c>
      <c r="ABF204" s="34">
        <v>0.50441702257898502</v>
      </c>
      <c r="ABG204" t="s">
        <v>843</v>
      </c>
      <c r="ABH204" t="s">
        <v>843</v>
      </c>
      <c r="ABI204" t="s">
        <v>1300</v>
      </c>
      <c r="ABJ204" s="34">
        <v>0.53419414443149105</v>
      </c>
      <c r="ABK204" s="34">
        <v>0.53987670026421397</v>
      </c>
      <c r="ABL204" s="34">
        <v>0.54677503026110996</v>
      </c>
      <c r="ABM204" s="34">
        <v>0.55430159054931605</v>
      </c>
      <c r="ABN204" s="34">
        <v>0.56211423480286404</v>
      </c>
      <c r="ABO204" s="34">
        <v>0.57015976287038095</v>
      </c>
      <c r="ABP204" s="34">
        <v>0.57808166574220299</v>
      </c>
      <c r="ABQ204" s="34">
        <v>0.58551526108688701</v>
      </c>
      <c r="ABR204" s="34">
        <v>0.59235932181824003</v>
      </c>
      <c r="ABS204" s="34">
        <v>0.59857464604062505</v>
      </c>
      <c r="ABT204" s="34">
        <v>0.60405459570069397</v>
      </c>
      <c r="ABU204" s="34">
        <v>0.60948057543373002</v>
      </c>
      <c r="ABV204" s="34">
        <v>0.61494541873572606</v>
      </c>
      <c r="ABW204" s="34">
        <v>0.61990097662587795</v>
      </c>
      <c r="ABX204" s="34">
        <v>0.62431077956454895</v>
      </c>
      <c r="ABY204" s="34">
        <v>0.62822766269093999</v>
      </c>
      <c r="ABZ204" s="34">
        <v>0.63151451739471598</v>
      </c>
      <c r="ACA204" s="34">
        <v>0.63414634146341498</v>
      </c>
      <c r="ACB204" s="34">
        <v>0.63647117941416598</v>
      </c>
      <c r="ACC204" s="34">
        <v>0.63846242520147101</v>
      </c>
      <c r="ACD204" s="34">
        <v>0.63963897780343204</v>
      </c>
      <c r="ACE204" s="34">
        <v>0.63929295369329797</v>
      </c>
      <c r="ACF204" s="34">
        <v>0.63759114515029092</v>
      </c>
      <c r="ACG204" s="34">
        <v>0.63503298083970305</v>
      </c>
      <c r="ACH204" s="34">
        <v>0.631774196919347</v>
      </c>
      <c r="ACI204" s="34">
        <v>0.62873683112548195</v>
      </c>
      <c r="ACJ204" s="34">
        <v>0.62703710260228496</v>
      </c>
      <c r="ACK204" s="34">
        <v>0.62636345675931404</v>
      </c>
      <c r="ACL204" s="34">
        <v>0.62564773565116294</v>
      </c>
      <c r="ACM204" s="34">
        <v>0.62460580912863106</v>
      </c>
      <c r="ACN204" s="34">
        <v>0.62317864323170402</v>
      </c>
      <c r="ACO204" s="34">
        <v>0.621811666994604</v>
      </c>
      <c r="ACP204" s="34">
        <v>0.62119439757352402</v>
      </c>
      <c r="ACQ204" s="34">
        <v>0.62112006955153698</v>
      </c>
      <c r="ACR204" s="34">
        <v>0.62107224177189002</v>
      </c>
      <c r="ACS204" s="34">
        <v>0.62066359542419403</v>
      </c>
      <c r="ACT204" s="34">
        <v>0.61996457463668297</v>
      </c>
      <c r="ACU204" s="34">
        <v>0.61940646605786098</v>
      </c>
      <c r="ACV204" s="34">
        <v>0.61909900188831901</v>
      </c>
      <c r="ACW204" s="34">
        <v>0.61877902084826597</v>
      </c>
      <c r="ACX204" s="34">
        <v>0.61806436848565494</v>
      </c>
      <c r="ACY204" s="34">
        <v>0.61689536252721999</v>
      </c>
      <c r="ACZ204" s="34">
        <v>0.61588166520522802</v>
      </c>
      <c r="ADA204" s="34">
        <v>0.615097339763372</v>
      </c>
      <c r="ADB204" s="34">
        <v>0.61392730208322399</v>
      </c>
      <c r="ADC204" s="34">
        <v>0.61209369778366307</v>
      </c>
      <c r="ADD204" s="34">
        <v>0.60989178880377604</v>
      </c>
      <c r="ADE204" s="34">
        <v>0.60762102015153308</v>
      </c>
      <c r="ADF204" s="34">
        <v>0.60524168335823803</v>
      </c>
      <c r="ADG204" s="34">
        <v>0.60264900662251697</v>
      </c>
      <c r="ADH204" s="34">
        <v>0.599692842592494</v>
      </c>
      <c r="ADI204" s="34">
        <v>0.596477335958567</v>
      </c>
      <c r="ADJ204" s="34">
        <v>0.59321815507188802</v>
      </c>
      <c r="ADK204" s="34">
        <v>0.58982703809472492</v>
      </c>
      <c r="ADL204" s="34">
        <v>0.58645006381275799</v>
      </c>
      <c r="ADM204" s="34">
        <v>0.58328085984149403</v>
      </c>
      <c r="ADN204" s="34">
        <v>0.58054038736116997</v>
      </c>
      <c r="ADO204" s="34">
        <v>0.57830692462575495</v>
      </c>
      <c r="ADP204" s="34">
        <v>0.57631234821595401</v>
      </c>
      <c r="ADQ204" s="34">
        <v>0.57442440564225894</v>
      </c>
      <c r="ADR204" s="34">
        <v>0.57246111720819892</v>
      </c>
      <c r="ADS204" s="34">
        <v>0.57032772463558301</v>
      </c>
      <c r="ADT204" s="34">
        <v>0.567987828752335</v>
      </c>
      <c r="ADU204" s="34">
        <v>0.56537864994267995</v>
      </c>
      <c r="ADV204" s="34">
        <v>0.562624950584515</v>
      </c>
      <c r="ADW204" s="34">
        <v>0.56021203900246297</v>
      </c>
      <c r="ADX204" s="34">
        <v>0.55849000638861002</v>
      </c>
      <c r="ADY204" s="34">
        <v>0.55738400495401497</v>
      </c>
      <c r="ADZ204" s="34">
        <v>0.55668795683552796</v>
      </c>
      <c r="AEA204" s="34">
        <v>0.55631802849227396</v>
      </c>
      <c r="AEB204" s="34">
        <v>0.55590264826557301</v>
      </c>
      <c r="AEC204" s="34">
        <v>0.55484188565132797</v>
      </c>
      <c r="AED204" s="34">
        <v>0.55321907635729306</v>
      </c>
      <c r="AEE204" s="34">
        <v>0.55139666129185205</v>
      </c>
      <c r="AEF204" s="34">
        <v>0.54968103499672094</v>
      </c>
      <c r="AEG204" s="34">
        <v>0.54824124821606302</v>
      </c>
      <c r="AEH204" s="34">
        <v>0.54682994510466298</v>
      </c>
      <c r="AEI204" s="34">
        <v>0.54534089116001294</v>
      </c>
      <c r="AEJ204" s="34">
        <v>0.54386500445670893</v>
      </c>
      <c r="AEK204" s="34">
        <v>0.54241285282629503</v>
      </c>
      <c r="AEL204" s="34">
        <v>0.54094430783298497</v>
      </c>
      <c r="AEM204" s="34">
        <v>0.53937374917647607</v>
      </c>
      <c r="AEN204" s="34">
        <v>0.53779389694847402</v>
      </c>
      <c r="AEO204" s="34">
        <v>0.53633492305175601</v>
      </c>
      <c r="AEP204" s="34">
        <v>0.53492081576848594</v>
      </c>
      <c r="AEQ204" s="34">
        <v>0.53358123424088799</v>
      </c>
      <c r="AER204" s="34">
        <v>0.532402306213965</v>
      </c>
      <c r="AES204" s="34">
        <v>0.53142282554047293</v>
      </c>
      <c r="AET204" s="34">
        <v>0.53056222034887501</v>
      </c>
      <c r="AEU204" s="34">
        <v>0.52974171667101499</v>
      </c>
      <c r="AEV204" s="34">
        <v>0.52905054322153999</v>
      </c>
      <c r="AEW204" s="34">
        <v>0.52832853710695094</v>
      </c>
      <c r="AEX204" s="34">
        <v>0.52750886418867804</v>
      </c>
      <c r="AEY204" s="34">
        <v>0.52679740308317102</v>
      </c>
      <c r="AEZ204" s="34">
        <v>0.526177166200817</v>
      </c>
      <c r="AFA204" s="34">
        <v>0.52541594020732807</v>
      </c>
      <c r="AFB204" s="34">
        <v>0.52458236485476195</v>
      </c>
      <c r="AFC204" s="34">
        <v>0.52382515006084507</v>
      </c>
      <c r="AFD204" s="34">
        <v>0.52305576566045497</v>
      </c>
      <c r="AFE204" s="34">
        <v>0.52224127915018403</v>
      </c>
      <c r="AFF204" s="34">
        <v>0.52145907819868897</v>
      </c>
      <c r="AFG204" t="s">
        <v>843</v>
      </c>
      <c r="AFH204" t="s">
        <v>843</v>
      </c>
      <c r="AFI204" s="34"/>
      <c r="AFJ204" s="34"/>
      <c r="AFK204" s="34"/>
      <c r="AFL204" s="34"/>
      <c r="AFM204" s="34"/>
      <c r="AFN204" s="34"/>
      <c r="AFO204" s="34"/>
      <c r="AFP204" s="34"/>
      <c r="AFQ204" s="34"/>
      <c r="AFR204" s="34"/>
      <c r="AFS204" s="34"/>
      <c r="AFT204" s="34"/>
      <c r="AFU204" s="34"/>
      <c r="AFV204" s="34"/>
      <c r="AFW204" s="34"/>
      <c r="AFX204" s="34"/>
      <c r="AFY204" s="34"/>
      <c r="AFZ204" s="34"/>
      <c r="AGA204" s="34"/>
      <c r="AGB204" t="s">
        <v>843</v>
      </c>
      <c r="AGC204" t="s">
        <v>843</v>
      </c>
      <c r="AGD204" t="s">
        <v>843</v>
      </c>
      <c r="AGE204" t="s">
        <v>843</v>
      </c>
      <c r="AGF204" s="34"/>
      <c r="AGG204" t="s">
        <v>843</v>
      </c>
      <c r="AGH204" t="s">
        <v>843</v>
      </c>
      <c r="AGI204" t="s">
        <v>843</v>
      </c>
      <c r="AGJ204" t="s">
        <v>843</v>
      </c>
      <c r="AGK204" t="s">
        <v>843</v>
      </c>
      <c r="AGL204" t="s">
        <v>843</v>
      </c>
      <c r="AGM204" t="s">
        <v>843</v>
      </c>
      <c r="AGN204" t="s">
        <v>843</v>
      </c>
      <c r="AGO204" s="34"/>
      <c r="AGP204" s="34"/>
      <c r="AGQ204" t="s">
        <v>1460</v>
      </c>
      <c r="AGR204" t="s">
        <v>843</v>
      </c>
      <c r="AGS204" s="34"/>
      <c r="AGT204" s="34"/>
      <c r="AGU204" t="s">
        <v>1460</v>
      </c>
      <c r="AGV204" t="s">
        <v>843</v>
      </c>
      <c r="AGW204" s="34"/>
      <c r="AGX204" s="34"/>
      <c r="AGY204" t="s">
        <v>1460</v>
      </c>
      <c r="AGZ204" t="s">
        <v>843</v>
      </c>
      <c r="AHA204" s="34"/>
      <c r="AHB204" s="34"/>
      <c r="AHC204" t="s">
        <v>1460</v>
      </c>
      <c r="AHD204" t="s">
        <v>843</v>
      </c>
      <c r="AHE204" s="34"/>
      <c r="AHF204" s="34"/>
      <c r="AHG204" t="s">
        <v>1460</v>
      </c>
      <c r="AHH204" t="s">
        <v>843</v>
      </c>
      <c r="AHI204" t="s">
        <v>465</v>
      </c>
      <c r="AHJ204" s="34">
        <v>0.20682899653911591</v>
      </c>
      <c r="AHK204" s="34">
        <v>0.21238978207111359</v>
      </c>
      <c r="AHL204" s="34">
        <v>0.20801654458045959</v>
      </c>
      <c r="AHM204" s="34">
        <v>0.21340465545654297</v>
      </c>
      <c r="AHN204" s="34">
        <v>0.21979445219039917</v>
      </c>
      <c r="AHO204" t="s">
        <v>843</v>
      </c>
      <c r="AHP204" s="34"/>
      <c r="AHQ204" s="34"/>
      <c r="AHR204" s="34"/>
      <c r="AHS204" s="34"/>
      <c r="AHT204" s="34"/>
      <c r="AHU204" t="s">
        <v>843</v>
      </c>
      <c r="AHV204" s="34">
        <v>0.22544831037521362</v>
      </c>
      <c r="AHW204" s="34">
        <v>0.22419703006744385</v>
      </c>
      <c r="AHX204" s="34">
        <v>0.22275207936763763</v>
      </c>
      <c r="AHY204" s="34">
        <v>0.22436089813709259</v>
      </c>
      <c r="AHZ204" s="34">
        <v>0.22618228197097778</v>
      </c>
      <c r="AIA204" t="s">
        <v>465</v>
      </c>
      <c r="AIB204" t="s">
        <v>843</v>
      </c>
      <c r="AIC204" s="34">
        <v>0.381477952003479</v>
      </c>
      <c r="AID204" s="34">
        <v>0.34061750769615173</v>
      </c>
      <c r="AIE204" s="34">
        <v>0.30054017901420593</v>
      </c>
      <c r="AIF204" s="34">
        <v>0.31015825271606445</v>
      </c>
      <c r="AIG204" s="34">
        <v>0.31083610653877258</v>
      </c>
      <c r="AIH204" t="s">
        <v>924</v>
      </c>
      <c r="AII204" t="s">
        <v>843</v>
      </c>
      <c r="AIJ204" s="34">
        <v>0.27808499336242676</v>
      </c>
      <c r="AIK204" s="34">
        <v>0.27808499336242676</v>
      </c>
      <c r="AIL204" s="34">
        <v>0.27808499336242676</v>
      </c>
      <c r="AIM204" s="34">
        <v>0.2879360020160675</v>
      </c>
      <c r="AIN204" s="34">
        <v>0.30000001192092896</v>
      </c>
      <c r="AIO204" t="s">
        <v>1607</v>
      </c>
      <c r="AIP204" s="34">
        <v>0.27000001072883606</v>
      </c>
      <c r="AIQ204" t="s">
        <v>843</v>
      </c>
      <c r="AIR204" s="34">
        <v>0.27</v>
      </c>
      <c r="AIS204" s="34">
        <v>0.27</v>
      </c>
      <c r="AIT204" s="34">
        <v>0.27</v>
      </c>
      <c r="AIU204" s="34">
        <v>0.27</v>
      </c>
      <c r="AIV204" s="34">
        <v>0.27</v>
      </c>
      <c r="AIW204" s="34">
        <v>0.27</v>
      </c>
      <c r="AIX204" t="s">
        <v>843</v>
      </c>
      <c r="AIY204" s="34">
        <v>4.5080000000000002E-2</v>
      </c>
      <c r="AIZ204" s="34">
        <v>3.8460000000000001E-2</v>
      </c>
      <c r="AJA204" s="34">
        <v>2.9940000000000001E-2</v>
      </c>
      <c r="AJB204" s="34">
        <v>2.7000000000000003E-2</v>
      </c>
      <c r="AJC204" s="34">
        <v>2.7000000000000003E-2</v>
      </c>
      <c r="AJD204" s="34">
        <v>2.7000000000000003E-2</v>
      </c>
      <c r="AJE204" t="s">
        <v>843</v>
      </c>
      <c r="AJF204" s="34"/>
      <c r="AJG204" s="34"/>
      <c r="AJH204" s="34"/>
      <c r="AJI204" s="34"/>
      <c r="AJJ204" s="34"/>
      <c r="AJK204" t="s">
        <v>1460</v>
      </c>
      <c r="AJL204" t="s">
        <v>843</v>
      </c>
      <c r="AJM204" t="s">
        <v>843</v>
      </c>
      <c r="AJN204" s="34">
        <v>1.8319591879844666E-2</v>
      </c>
      <c r="AJO204" s="34">
        <v>1.5830038115382195E-2</v>
      </c>
      <c r="AJP204" s="34">
        <v>1.5465575270354748E-2</v>
      </c>
      <c r="AJQ204" s="34">
        <v>-3.937507513910532E-3</v>
      </c>
      <c r="AJR204" s="34">
        <v>8.6177699267864227E-2</v>
      </c>
      <c r="AJS204" t="s">
        <v>832</v>
      </c>
      <c r="AJT204" t="s">
        <v>843</v>
      </c>
      <c r="AJU204" t="s">
        <v>843</v>
      </c>
      <c r="AJV204" t="s">
        <v>843</v>
      </c>
      <c r="AJW204" s="34"/>
      <c r="AJX204" s="34"/>
      <c r="AJY204" s="34"/>
      <c r="AJZ204" s="34"/>
      <c r="AKA204" s="34"/>
      <c r="AKB204" t="s">
        <v>1460</v>
      </c>
      <c r="AKC204" t="s">
        <v>843</v>
      </c>
      <c r="AKD204" t="s">
        <v>843</v>
      </c>
      <c r="AKE204" t="s">
        <v>843</v>
      </c>
      <c r="AKF204" s="34">
        <v>1.6836322844028473E-2</v>
      </c>
      <c r="AKG204" s="34">
        <v>1.4925849623978138E-2</v>
      </c>
      <c r="AKH204" s="34">
        <v>1.5612349845468998E-2</v>
      </c>
      <c r="AKI204" s="34">
        <v>-3.4010573290288448E-3</v>
      </c>
      <c r="AKJ204" s="34">
        <v>8.5106976330280304E-2</v>
      </c>
      <c r="AKK204" t="s">
        <v>832</v>
      </c>
      <c r="AKL204" t="s">
        <v>843</v>
      </c>
      <c r="AKM204" s="34">
        <v>19730</v>
      </c>
      <c r="AKN204" t="s">
        <v>832</v>
      </c>
      <c r="AKO204" t="s">
        <v>843</v>
      </c>
      <c r="AKP204" s="34"/>
      <c r="AKQ204" t="s">
        <v>1460</v>
      </c>
      <c r="AKR204" t="s">
        <v>843</v>
      </c>
      <c r="AKS204" s="34">
        <v>20465.644043390301</v>
      </c>
      <c r="AKT204" t="s">
        <v>832</v>
      </c>
      <c r="AKU204" t="s">
        <v>843</v>
      </c>
      <c r="AKV204" s="34">
        <v>20176.747576625901</v>
      </c>
      <c r="AKW204" t="s">
        <v>832</v>
      </c>
      <c r="AKX204" t="s">
        <v>843</v>
      </c>
      <c r="AKY204" s="34"/>
      <c r="AKZ204" s="34"/>
      <c r="ALA204" s="34"/>
      <c r="ALB204" s="34"/>
      <c r="ALC204" s="34"/>
      <c r="ALD204" t="s">
        <v>1460</v>
      </c>
      <c r="ALE204" t="s">
        <v>843</v>
      </c>
      <c r="ALF204" t="s">
        <v>843</v>
      </c>
      <c r="ALG204" t="s">
        <v>843</v>
      </c>
      <c r="ALH204" s="34"/>
      <c r="ALI204" s="34"/>
      <c r="ALJ204" s="34"/>
      <c r="ALK204" s="34"/>
      <c r="ALL204" s="34">
        <v>0.24950085580348969</v>
      </c>
      <c r="ALM204" t="s">
        <v>465</v>
      </c>
    </row>
    <row r="205" spans="1:1001">
      <c r="A205" t="s">
        <v>422</v>
      </c>
      <c r="B205" t="s">
        <v>94</v>
      </c>
      <c r="C205" t="s">
        <v>386</v>
      </c>
      <c r="D205" s="34">
        <v>4.1254200041294098E-2</v>
      </c>
      <c r="E205" t="s">
        <v>432</v>
      </c>
      <c r="F205" s="34">
        <v>4.2120322585105896E-2</v>
      </c>
      <c r="G205" t="s">
        <v>1464</v>
      </c>
      <c r="H205" s="34">
        <v>4.280419647693634E-2</v>
      </c>
      <c r="I205" t="s">
        <v>1294</v>
      </c>
      <c r="J205" s="34">
        <v>3.9618637412786484E-2</v>
      </c>
      <c r="K205" t="s">
        <v>1521</v>
      </c>
      <c r="L205" s="34"/>
      <c r="M205" t="s">
        <v>465</v>
      </c>
      <c r="N205" s="34">
        <v>0.46652114391326904</v>
      </c>
      <c r="O205" s="34"/>
      <c r="P205" t="s">
        <v>1459</v>
      </c>
      <c r="Q205" s="34"/>
      <c r="R205" t="s">
        <v>1459</v>
      </c>
      <c r="S205" s="34"/>
      <c r="T205" t="s">
        <v>1459</v>
      </c>
      <c r="U205" s="34"/>
      <c r="V205" t="s">
        <v>1459</v>
      </c>
      <c r="W205" t="s">
        <v>843</v>
      </c>
      <c r="X205" t="s">
        <v>465</v>
      </c>
      <c r="Y205" s="34">
        <v>0.5264778733253479</v>
      </c>
      <c r="Z205" s="34"/>
      <c r="AA205" t="s">
        <v>1459</v>
      </c>
      <c r="AB205" s="34"/>
      <c r="AC205" t="s">
        <v>1459</v>
      </c>
      <c r="AD205" s="34"/>
      <c r="AE205" t="s">
        <v>1459</v>
      </c>
      <c r="AF205" s="34"/>
      <c r="AG205" t="s">
        <v>1459</v>
      </c>
      <c r="AH205" t="s">
        <v>843</v>
      </c>
      <c r="AI205" t="s">
        <v>465</v>
      </c>
      <c r="AJ205" s="34">
        <v>0.4904572069644928</v>
      </c>
      <c r="AK205" s="34"/>
      <c r="AL205" t="s">
        <v>1459</v>
      </c>
      <c r="AM205" s="34"/>
      <c r="AN205" t="s">
        <v>1459</v>
      </c>
      <c r="AO205" s="34"/>
      <c r="AP205" t="s">
        <v>1459</v>
      </c>
      <c r="AQ205" s="34"/>
      <c r="AR205" t="s">
        <v>1459</v>
      </c>
      <c r="AS205" t="s">
        <v>843</v>
      </c>
      <c r="AT205" t="s">
        <v>465</v>
      </c>
      <c r="AU205" s="34">
        <v>0.49465972185134888</v>
      </c>
      <c r="AV205" s="34"/>
      <c r="AW205" t="s">
        <v>1459</v>
      </c>
      <c r="AX205" s="34"/>
      <c r="AY205" t="s">
        <v>1459</v>
      </c>
      <c r="AZ205" s="34"/>
      <c r="BA205" t="s">
        <v>1459</v>
      </c>
      <c r="BB205" s="34"/>
      <c r="BC205" t="s">
        <v>1459</v>
      </c>
      <c r="BD205" t="s">
        <v>843</v>
      </c>
      <c r="BE205" s="34">
        <v>0.46877827883120921</v>
      </c>
      <c r="BF205" t="s">
        <v>465</v>
      </c>
      <c r="BG205" t="s">
        <v>843</v>
      </c>
      <c r="BH205" t="s">
        <v>432</v>
      </c>
      <c r="BI205" s="34">
        <v>1.3544430732727051</v>
      </c>
      <c r="BJ205" t="s">
        <v>819</v>
      </c>
      <c r="BK205" s="34">
        <v>4.2946820259094238</v>
      </c>
      <c r="BL205" t="s">
        <v>1294</v>
      </c>
      <c r="BM205" s="34">
        <v>4.5886797904968262</v>
      </c>
      <c r="BN205" t="s">
        <v>1521</v>
      </c>
      <c r="BO205" s="34">
        <v>5.2261695861816406</v>
      </c>
      <c r="BP205" t="s">
        <v>843</v>
      </c>
      <c r="BQ205" s="34">
        <v>2.6799290180206299</v>
      </c>
      <c r="BR205" t="s">
        <v>465</v>
      </c>
      <c r="BS205" s="34"/>
      <c r="BT205" t="s">
        <v>843</v>
      </c>
      <c r="BU205" s="34">
        <v>2.7265379428863525</v>
      </c>
      <c r="BV205" t="s">
        <v>1552</v>
      </c>
      <c r="BW205" t="s">
        <v>843</v>
      </c>
      <c r="BX205" s="34">
        <v>3.0678751468658447</v>
      </c>
      <c r="BY205" t="s">
        <v>924</v>
      </c>
      <c r="BZ205" t="s">
        <v>843</v>
      </c>
      <c r="CA205" t="s">
        <v>465</v>
      </c>
      <c r="CB205" s="34">
        <v>7.8226346522569656E-3</v>
      </c>
      <c r="CC205" s="34">
        <v>7.103451993316412E-3</v>
      </c>
      <c r="CD205" s="34">
        <v>7.3210392147302628E-3</v>
      </c>
      <c r="CE205" s="34">
        <v>7.8190751373767853E-3</v>
      </c>
      <c r="CF205" s="34">
        <v>7.2972276248037815E-3</v>
      </c>
      <c r="CG205" t="s">
        <v>843</v>
      </c>
      <c r="CH205" t="s">
        <v>465</v>
      </c>
      <c r="CI205" s="34">
        <v>9.0832607820630074E-3</v>
      </c>
      <c r="CJ205" s="34">
        <v>8.9548099786043167E-3</v>
      </c>
      <c r="CK205" s="34">
        <v>8.6809182539582253E-3</v>
      </c>
      <c r="CL205" s="34">
        <v>8.3659766241908073E-3</v>
      </c>
      <c r="CM205" s="34">
        <v>8.6410082876682281E-3</v>
      </c>
      <c r="CN205" t="s">
        <v>843</v>
      </c>
      <c r="CO205" t="s">
        <v>465</v>
      </c>
      <c r="CP205" s="34">
        <v>9.4992304220795631E-3</v>
      </c>
      <c r="CQ205" s="34">
        <v>9.1963382437825203E-3</v>
      </c>
      <c r="CR205" s="34">
        <v>8.3921756595373154E-3</v>
      </c>
      <c r="CS205" s="34">
        <v>8.7615326046943665E-3</v>
      </c>
      <c r="CT205" s="34">
        <v>9.0025216341018677E-3</v>
      </c>
      <c r="CU205" t="s">
        <v>843</v>
      </c>
      <c r="CV205" t="s">
        <v>465</v>
      </c>
      <c r="CW205" s="34">
        <v>8.8689429685473442E-3</v>
      </c>
      <c r="CX205" s="34">
        <v>8.4186391904950142E-3</v>
      </c>
      <c r="CY205" s="34">
        <v>8.6850700899958611E-3</v>
      </c>
      <c r="CZ205" s="34">
        <v>8.8439835235476494E-3</v>
      </c>
      <c r="DA205" s="34">
        <v>7.3552317917346954E-3</v>
      </c>
      <c r="DB205" t="s">
        <v>843</v>
      </c>
      <c r="DC205" s="34"/>
      <c r="DD205" s="34"/>
      <c r="DE205" s="34"/>
      <c r="DF205" s="34"/>
      <c r="DG205" s="34"/>
      <c r="DH205" t="s">
        <v>1460</v>
      </c>
      <c r="DI205" t="s">
        <v>843</v>
      </c>
      <c r="DJ205" s="34"/>
      <c r="DK205" s="34"/>
      <c r="DL205" s="34"/>
      <c r="DM205" s="34"/>
      <c r="DN205" s="34"/>
      <c r="DO205" t="s">
        <v>1460</v>
      </c>
      <c r="DP205" t="s">
        <v>843</v>
      </c>
      <c r="DQ205" s="34"/>
      <c r="DR205" t="s">
        <v>1460</v>
      </c>
      <c r="DS205" t="s">
        <v>843</v>
      </c>
      <c r="DT205" t="s">
        <v>843</v>
      </c>
      <c r="DU205" s="34">
        <v>8.5</v>
      </c>
      <c r="DV205" t="s">
        <v>1461</v>
      </c>
      <c r="DW205" t="s">
        <v>843</v>
      </c>
      <c r="DX205" t="s">
        <v>843</v>
      </c>
      <c r="DY205" t="s">
        <v>465</v>
      </c>
      <c r="DZ205" s="34">
        <v>-1.0180930839851499E-3</v>
      </c>
      <c r="EA205" s="34">
        <v>1.8438555998727679E-3</v>
      </c>
      <c r="EB205" s="34">
        <v>5.0869784317910671E-3</v>
      </c>
      <c r="EC205" s="34">
        <v>1.5274698380380869E-3</v>
      </c>
      <c r="ED205" s="34">
        <v>1.4675638638436794E-2</v>
      </c>
      <c r="EE205" t="s">
        <v>843</v>
      </c>
      <c r="EF205" t="s">
        <v>465</v>
      </c>
      <c r="EG205" s="34">
        <v>2.6000000070780516E-3</v>
      </c>
      <c r="EH205" s="34">
        <v>5.2000000141561031E-3</v>
      </c>
      <c r="EI205" s="34">
        <v>5.8999997563660145E-3</v>
      </c>
      <c r="EJ205" s="34">
        <v>2.4000001139938831E-3</v>
      </c>
      <c r="EK205" s="34">
        <v>-4.8000002279877663E-3</v>
      </c>
      <c r="EL205" t="s">
        <v>843</v>
      </c>
      <c r="EM205" t="s">
        <v>465</v>
      </c>
      <c r="EN205" s="34">
        <v>3.0940829310566187E-4</v>
      </c>
      <c r="EO205" s="34">
        <v>6.9943261332809925E-3</v>
      </c>
      <c r="EP205" s="34">
        <v>3.0724694952368736E-3</v>
      </c>
      <c r="EQ205" s="34">
        <v>6.5421424806118011E-3</v>
      </c>
      <c r="ER205" s="34">
        <v>8.9589860290288925E-3</v>
      </c>
      <c r="ES205" t="s">
        <v>843</v>
      </c>
      <c r="ET205" t="s">
        <v>465</v>
      </c>
      <c r="EU205" s="34">
        <v>4.3664304539561272E-3</v>
      </c>
      <c r="EV205" s="34">
        <v>4.836695734411478E-3</v>
      </c>
      <c r="EW205" s="34">
        <v>4.8726005479693413E-3</v>
      </c>
      <c r="EX205" s="34">
        <v>-8.6027442011982203E-4</v>
      </c>
      <c r="EY205" s="34">
        <v>3.6760754883289337E-3</v>
      </c>
      <c r="EZ205" t="s">
        <v>843</v>
      </c>
      <c r="FA205" t="s">
        <v>465</v>
      </c>
      <c r="FB205" s="34">
        <v>2.0853825844824314E-3</v>
      </c>
      <c r="FC205" s="34">
        <v>-1.8345281714573503E-3</v>
      </c>
      <c r="FD205" s="34">
        <v>-2.7963058091700077E-3</v>
      </c>
      <c r="FE205" s="34">
        <v>-4.196390975266695E-3</v>
      </c>
      <c r="FF205" s="34">
        <v>8.507472462952137E-3</v>
      </c>
      <c r="FG205" t="s">
        <v>843</v>
      </c>
      <c r="FH205" s="34"/>
      <c r="FI205" s="34"/>
      <c r="FJ205" s="34"/>
      <c r="FK205" s="34"/>
      <c r="FL205" s="34"/>
      <c r="FM205" t="s">
        <v>843</v>
      </c>
      <c r="FN205" t="s">
        <v>843</v>
      </c>
      <c r="FO205" s="34">
        <v>0.74715999999999994</v>
      </c>
      <c r="FP205" t="s">
        <v>1462</v>
      </c>
      <c r="FQ205" t="s">
        <v>843</v>
      </c>
      <c r="FR205" t="s">
        <v>843</v>
      </c>
      <c r="FS205" s="34">
        <v>0.78445999999999994</v>
      </c>
      <c r="FT205" t="s">
        <v>1462</v>
      </c>
      <c r="FU205" t="s">
        <v>843</v>
      </c>
      <c r="FV205" t="s">
        <v>843</v>
      </c>
      <c r="FW205" s="34">
        <v>0.70996999999999999</v>
      </c>
      <c r="FX205" t="s">
        <v>1462</v>
      </c>
      <c r="FY205" t="s">
        <v>843</v>
      </c>
      <c r="FZ205" s="34"/>
      <c r="GA205" s="34"/>
      <c r="GB205" s="34"/>
      <c r="GC205" s="34"/>
      <c r="GD205" s="34"/>
      <c r="GE205" t="s">
        <v>1460</v>
      </c>
      <c r="GF205" t="s">
        <v>843</v>
      </c>
      <c r="GG205" s="34">
        <v>-0.10190191119909286</v>
      </c>
      <c r="GH205" s="34">
        <v>-9.754674881696701E-2</v>
      </c>
      <c r="GI205" s="34">
        <v>-5.1364321261644363E-2</v>
      </c>
      <c r="GJ205" s="34">
        <v>-4.5283148065209389E-3</v>
      </c>
      <c r="GK205" s="34">
        <v>5.539751797914505E-2</v>
      </c>
      <c r="GL205" t="s">
        <v>832</v>
      </c>
      <c r="GM205" t="s">
        <v>843</v>
      </c>
      <c r="GN205" s="34">
        <v>0.30509576201438904</v>
      </c>
      <c r="GO205" t="s">
        <v>832</v>
      </c>
      <c r="GP205" t="s">
        <v>843</v>
      </c>
      <c r="GQ205" t="s">
        <v>843</v>
      </c>
      <c r="GR205" s="34">
        <v>7.9333573579788208E-2</v>
      </c>
      <c r="GS205" s="34">
        <v>8.1728503108024597E-2</v>
      </c>
      <c r="GT205" s="34">
        <v>5.5250495672225952E-2</v>
      </c>
      <c r="GU205" s="34">
        <v>5.4821312427520752E-2</v>
      </c>
      <c r="GV205" s="34">
        <v>3.6056980490684509E-2</v>
      </c>
      <c r="GW205" t="s">
        <v>832</v>
      </c>
      <c r="GX205" t="s">
        <v>843</v>
      </c>
      <c r="GY205" t="s">
        <v>843</v>
      </c>
      <c r="GZ205" t="s">
        <v>843</v>
      </c>
      <c r="HA205" t="s">
        <v>843</v>
      </c>
      <c r="HB205" t="s">
        <v>843</v>
      </c>
      <c r="HC205" t="s">
        <v>843</v>
      </c>
      <c r="HD205" t="s">
        <v>843</v>
      </c>
      <c r="HE205" t="s">
        <v>843</v>
      </c>
      <c r="HF205" t="s">
        <v>843</v>
      </c>
      <c r="HG205" t="s">
        <v>843</v>
      </c>
      <c r="HH205" s="34">
        <v>159500</v>
      </c>
      <c r="HI205" s="34">
        <v>160594</v>
      </c>
      <c r="HJ205" s="34">
        <v>161799</v>
      </c>
      <c r="HK205" s="34">
        <v>163047</v>
      </c>
      <c r="HL205" s="34">
        <v>164239</v>
      </c>
      <c r="HM205" s="34">
        <v>165386</v>
      </c>
      <c r="HN205" s="34">
        <v>166470</v>
      </c>
      <c r="HO205" s="34">
        <v>167518</v>
      </c>
      <c r="HP205" s="34">
        <v>168576</v>
      </c>
      <c r="HQ205" s="34">
        <v>169688</v>
      </c>
      <c r="HR205" s="34">
        <v>170935</v>
      </c>
      <c r="HS205" s="34">
        <v>172145</v>
      </c>
      <c r="HT205" s="34">
        <v>173124</v>
      </c>
      <c r="HU205" s="34">
        <v>173978</v>
      </c>
      <c r="HV205" s="34">
        <v>174804</v>
      </c>
      <c r="HW205" s="34">
        <v>175623</v>
      </c>
      <c r="HX205" s="34">
        <v>176413</v>
      </c>
      <c r="HY205" s="34">
        <v>177163</v>
      </c>
      <c r="HZ205" s="34">
        <v>177888</v>
      </c>
      <c r="IA205" s="34">
        <v>178583</v>
      </c>
      <c r="IB205" s="34">
        <v>179237</v>
      </c>
      <c r="IC205" s="34">
        <v>179651</v>
      </c>
      <c r="ID205" s="34">
        <v>179857</v>
      </c>
      <c r="IE205" s="34">
        <v>180251</v>
      </c>
      <c r="IF205" s="34">
        <v>180805</v>
      </c>
      <c r="IG205" s="34">
        <v>181310</v>
      </c>
      <c r="IH205" s="34">
        <v>181787</v>
      </c>
      <c r="II205" s="34">
        <v>182236</v>
      </c>
      <c r="IJ205" s="34">
        <v>182631</v>
      </c>
      <c r="IK205" s="34">
        <v>182976</v>
      </c>
      <c r="IL205" s="34">
        <v>183274</v>
      </c>
      <c r="IM205" s="34">
        <v>183518</v>
      </c>
      <c r="IN205" s="34">
        <v>183700</v>
      </c>
      <c r="IO205" s="34">
        <v>183831</v>
      </c>
      <c r="IP205" s="34">
        <v>183910</v>
      </c>
      <c r="IQ205" s="34">
        <v>183927</v>
      </c>
      <c r="IR205" s="34">
        <v>183889</v>
      </c>
      <c r="IS205" s="34">
        <v>183794</v>
      </c>
      <c r="IT205" s="34">
        <v>183636</v>
      </c>
      <c r="IU205" s="34">
        <v>183425</v>
      </c>
      <c r="IV205" s="34">
        <v>183155</v>
      </c>
      <c r="IW205" s="34">
        <v>182826</v>
      </c>
      <c r="IX205" s="34">
        <v>182459</v>
      </c>
      <c r="IY205" s="34">
        <v>182046</v>
      </c>
      <c r="IZ205" s="34">
        <v>181576</v>
      </c>
      <c r="JA205" s="34">
        <v>181055</v>
      </c>
      <c r="JB205" s="34">
        <v>180493</v>
      </c>
      <c r="JC205" s="34">
        <v>179892</v>
      </c>
      <c r="JD205" s="34">
        <v>179245</v>
      </c>
      <c r="JE205" s="34">
        <v>178565</v>
      </c>
      <c r="JF205" s="34">
        <v>177856</v>
      </c>
      <c r="JG205" s="34">
        <v>177114</v>
      </c>
      <c r="JH205" s="34">
        <v>176342</v>
      </c>
      <c r="JI205" s="34">
        <v>175535</v>
      </c>
      <c r="JJ205" s="34">
        <v>174701</v>
      </c>
      <c r="JK205" s="34">
        <v>173836</v>
      </c>
      <c r="JL205" s="34">
        <v>172942</v>
      </c>
      <c r="JM205" s="34">
        <v>172031</v>
      </c>
      <c r="JN205" s="34">
        <v>171093</v>
      </c>
      <c r="JO205" s="34">
        <v>170127</v>
      </c>
      <c r="JP205" s="34">
        <v>169137</v>
      </c>
      <c r="JQ205" s="34">
        <v>168131</v>
      </c>
      <c r="JR205" s="34">
        <v>167105</v>
      </c>
      <c r="JS205" s="34">
        <v>166055</v>
      </c>
      <c r="JT205" s="34">
        <v>164979</v>
      </c>
      <c r="JU205" s="34">
        <v>163879</v>
      </c>
      <c r="JV205" s="34">
        <v>162760</v>
      </c>
      <c r="JW205" s="34">
        <v>161621</v>
      </c>
      <c r="JX205" s="34">
        <v>160470</v>
      </c>
      <c r="JY205" s="34">
        <v>159292</v>
      </c>
      <c r="JZ205" s="34">
        <v>158090</v>
      </c>
      <c r="KA205" s="34">
        <v>156876</v>
      </c>
      <c r="KB205" s="34">
        <v>155643</v>
      </c>
      <c r="KC205" s="34">
        <v>154390</v>
      </c>
      <c r="KD205" s="34">
        <v>153124</v>
      </c>
      <c r="KE205" s="34">
        <v>151839</v>
      </c>
      <c r="KF205" s="34">
        <v>150538</v>
      </c>
      <c r="KG205" s="34">
        <v>149226</v>
      </c>
      <c r="KH205" s="34">
        <v>147915</v>
      </c>
      <c r="KI205" s="34">
        <v>146607</v>
      </c>
      <c r="KJ205" s="34">
        <v>145283</v>
      </c>
      <c r="KK205" s="34">
        <v>143952</v>
      </c>
      <c r="KL205" s="34">
        <v>142629</v>
      </c>
      <c r="KM205" s="34">
        <v>141307</v>
      </c>
      <c r="KN205" s="34">
        <v>139999</v>
      </c>
      <c r="KO205" s="34">
        <v>138701</v>
      </c>
      <c r="KP205" s="34">
        <v>137413</v>
      </c>
      <c r="KQ205" s="34">
        <v>136147</v>
      </c>
      <c r="KR205" s="34">
        <v>134893</v>
      </c>
      <c r="KS205" s="34">
        <v>133661</v>
      </c>
      <c r="KT205" s="34">
        <v>132452</v>
      </c>
      <c r="KU205" s="34">
        <v>131257</v>
      </c>
      <c r="KV205" s="34">
        <v>130084</v>
      </c>
      <c r="KW205" s="34">
        <v>128933</v>
      </c>
      <c r="KX205" s="34">
        <v>127800</v>
      </c>
      <c r="KY205" s="34">
        <v>126695</v>
      </c>
      <c r="KZ205" s="34">
        <v>125617</v>
      </c>
      <c r="LA205" s="34">
        <v>124567</v>
      </c>
      <c r="LB205" s="34">
        <v>123534</v>
      </c>
      <c r="LC205" s="34">
        <v>122520</v>
      </c>
      <c r="LD205" s="34">
        <v>121531</v>
      </c>
      <c r="LE205" t="s">
        <v>843</v>
      </c>
      <c r="LF205" t="s">
        <v>843</v>
      </c>
      <c r="LG205" t="s">
        <v>843</v>
      </c>
      <c r="LH205" s="34">
        <v>7.8299473971128464E-3</v>
      </c>
      <c r="LI205" s="34">
        <v>6.8355188705027103E-3</v>
      </c>
      <c r="LJ205" s="34">
        <v>7.4753831140697002E-3</v>
      </c>
      <c r="LK205" s="34">
        <v>7.6836785301566124E-3</v>
      </c>
      <c r="LL205" s="34">
        <v>7.2841811925172806E-3</v>
      </c>
      <c r="LM205" s="34">
        <v>6.9594518281519413E-3</v>
      </c>
      <c r="LN205" s="34">
        <v>6.5329773351550102E-3</v>
      </c>
      <c r="LO205" s="34">
        <v>6.2756952829658985E-3</v>
      </c>
      <c r="LP205" s="34">
        <v>6.2958784401416779E-3</v>
      </c>
      <c r="LQ205" s="34">
        <v>6.5747699700295925E-3</v>
      </c>
      <c r="LR205" s="34">
        <v>7.3219104669988155E-3</v>
      </c>
      <c r="LS205" s="34">
        <v>7.0537775754928589E-3</v>
      </c>
      <c r="LT205" s="34">
        <v>5.6709558703005314E-3</v>
      </c>
      <c r="LU205" s="34">
        <v>4.92075365036726E-3</v>
      </c>
      <c r="LV205" s="34">
        <v>4.7364919446408749E-3</v>
      </c>
      <c r="LW205" s="34">
        <v>4.6743056736886501E-3</v>
      </c>
      <c r="LX205" s="34">
        <v>4.4881850481033325E-3</v>
      </c>
      <c r="LY205" s="34">
        <v>4.2423759587109089E-3</v>
      </c>
      <c r="LZ205" s="34">
        <v>4.0839258581399918E-3</v>
      </c>
      <c r="MA205" s="34">
        <v>3.8993402849882841E-3</v>
      </c>
      <c r="MB205" s="34">
        <v>3.6554732359945774E-3</v>
      </c>
      <c r="MC205" s="34">
        <v>2.3071274627000093E-3</v>
      </c>
      <c r="MD205" s="34">
        <v>1.146010821685195E-3</v>
      </c>
      <c r="ME205" s="34">
        <v>2.1882331930100918E-3</v>
      </c>
      <c r="MF205" s="34">
        <v>3.0687784310430288E-3</v>
      </c>
      <c r="MG205" s="34">
        <v>2.7891709469258785E-3</v>
      </c>
      <c r="MH205" s="34">
        <v>2.6273985859006643E-3</v>
      </c>
      <c r="MI205" s="34">
        <v>2.4668783880770206E-3</v>
      </c>
      <c r="MJ205" s="34">
        <v>2.1651734132319689E-3</v>
      </c>
      <c r="MK205" s="34">
        <v>1.8872729269787669E-3</v>
      </c>
      <c r="ML205" s="34">
        <v>1.6273041255772114E-3</v>
      </c>
      <c r="MM205" s="34">
        <v>1.3304544845595956E-3</v>
      </c>
      <c r="MN205" s="34">
        <v>9.9123688414692879E-4</v>
      </c>
      <c r="MO205" s="34">
        <v>7.1286509046331048E-4</v>
      </c>
      <c r="MP205" s="34">
        <v>4.2965021566487849E-4</v>
      </c>
      <c r="MQ205" s="34">
        <v>9.2432244855444878E-5</v>
      </c>
      <c r="MR205" s="34">
        <v>-2.0662504539359361E-4</v>
      </c>
      <c r="MS205" s="34">
        <v>-5.1674951100721955E-4</v>
      </c>
      <c r="MT205" s="34">
        <v>-8.6002779426053166E-4</v>
      </c>
      <c r="MU205" s="34">
        <v>-1.149672782048583E-3</v>
      </c>
      <c r="MV205" s="34">
        <v>-1.4730757102370262E-3</v>
      </c>
      <c r="MW205" s="34">
        <v>-1.7979079857468605E-3</v>
      </c>
      <c r="MX205" s="34">
        <v>-2.0093906205147505E-3</v>
      </c>
      <c r="MY205" s="34">
        <v>-2.2660878021270037E-3</v>
      </c>
      <c r="MZ205" s="34">
        <v>-2.585103502497077E-3</v>
      </c>
      <c r="NA205" s="34">
        <v>-2.8734463267028332E-3</v>
      </c>
      <c r="NB205" s="34">
        <v>-3.1088567338883877E-3</v>
      </c>
      <c r="NC205" s="34">
        <v>-3.3353250473737717E-3</v>
      </c>
      <c r="ND205" s="34">
        <v>-3.6030856426805258E-3</v>
      </c>
      <c r="NE205" s="34">
        <v>-3.8009046111255884E-3</v>
      </c>
      <c r="NF205" s="34">
        <v>-3.9784465916454792E-3</v>
      </c>
      <c r="NG205" s="34">
        <v>-4.1806409135460854E-3</v>
      </c>
      <c r="NH205" s="34">
        <v>-4.368301946669817E-3</v>
      </c>
      <c r="NI205" s="34">
        <v>-4.5868381857872009E-3</v>
      </c>
      <c r="NJ205" s="34">
        <v>-4.7625121660530567E-3</v>
      </c>
      <c r="NK205" s="34">
        <v>-4.9636149778962135E-3</v>
      </c>
      <c r="NL205" s="34">
        <v>-5.1560476422309875E-3</v>
      </c>
      <c r="NM205" s="34">
        <v>-5.281585268676281E-3</v>
      </c>
      <c r="NN205" s="34">
        <v>-5.4674246348440647E-3</v>
      </c>
      <c r="NO205" s="34">
        <v>-5.6620514951646328E-3</v>
      </c>
      <c r="NP205" s="34">
        <v>-5.8361794799566269E-3</v>
      </c>
      <c r="NQ205" s="34">
        <v>-5.9655997902154922E-3</v>
      </c>
      <c r="NR205" s="34">
        <v>-6.1210799030959606E-3</v>
      </c>
      <c r="NS205" s="34">
        <v>-6.3032987527549267E-3</v>
      </c>
      <c r="NT205" s="34">
        <v>-6.5008657984435558E-3</v>
      </c>
      <c r="NU205" s="34">
        <v>-6.6898423247039318E-3</v>
      </c>
      <c r="NV205" s="34">
        <v>-6.851627491414547E-3</v>
      </c>
      <c r="NW205" s="34">
        <v>-7.0226350799202919E-3</v>
      </c>
      <c r="NX205" s="34">
        <v>-7.1470788680016994E-3</v>
      </c>
      <c r="NY205" s="34">
        <v>-7.3680132627487183E-3</v>
      </c>
      <c r="NZ205" s="34">
        <v>-7.5745047070086002E-3</v>
      </c>
      <c r="OA205" s="34">
        <v>-7.7088065445423126E-3</v>
      </c>
      <c r="OB205" s="34">
        <v>-7.8907608985900879E-3</v>
      </c>
      <c r="OC205" s="34">
        <v>-8.0830547958612442E-3</v>
      </c>
      <c r="OD205" s="34">
        <v>-8.2338182255625725E-3</v>
      </c>
      <c r="OE205" s="34">
        <v>-8.4273014217615128E-3</v>
      </c>
      <c r="OF205" s="34">
        <v>-8.6052045226097107E-3</v>
      </c>
      <c r="OG205" s="34">
        <v>-8.753608912229538E-3</v>
      </c>
      <c r="OH205" s="34">
        <v>-8.8241510093212128E-3</v>
      </c>
      <c r="OI205" s="34">
        <v>-8.8822469115257263E-3</v>
      </c>
      <c r="OJ205" s="34">
        <v>-9.0719731524586678E-3</v>
      </c>
      <c r="OK205" s="34">
        <v>-9.2036537826061249E-3</v>
      </c>
      <c r="OL205" s="34">
        <v>-9.2330574989318848E-3</v>
      </c>
      <c r="OM205" s="34">
        <v>-9.3120252713561058E-3</v>
      </c>
      <c r="ON205" s="34">
        <v>-9.2995483428239822E-3</v>
      </c>
      <c r="OO205" s="34">
        <v>-9.3147428706288338E-3</v>
      </c>
      <c r="OP205" s="34">
        <v>-9.3295471742749214E-3</v>
      </c>
      <c r="OQ205" s="34">
        <v>-9.2558050528168678E-3</v>
      </c>
      <c r="OR205" s="34">
        <v>-9.2533128336071968E-3</v>
      </c>
      <c r="OS205" s="34">
        <v>-9.1751283034682274E-3</v>
      </c>
      <c r="OT205" s="34">
        <v>-9.0864282101392746E-3</v>
      </c>
      <c r="OU205" s="34">
        <v>-9.0630818158388138E-3</v>
      </c>
      <c r="OV205" s="34">
        <v>-8.976837620139122E-3</v>
      </c>
      <c r="OW205" s="34">
        <v>-8.8875060901045799E-3</v>
      </c>
      <c r="OX205" s="34">
        <v>-8.8263479992747307E-3</v>
      </c>
      <c r="OY205" s="34">
        <v>-8.6839189752936363E-3</v>
      </c>
      <c r="OZ205" s="34">
        <v>-8.5450280457735062E-3</v>
      </c>
      <c r="PA205" s="34">
        <v>-8.3938715979456902E-3</v>
      </c>
      <c r="PB205" s="34">
        <v>-8.3273015916347504E-3</v>
      </c>
      <c r="PC205" s="34">
        <v>-8.2421395927667618E-3</v>
      </c>
      <c r="PD205" s="34">
        <v>-8.1049073487520218E-3</v>
      </c>
      <c r="PE205" t="s">
        <v>1300</v>
      </c>
      <c r="PF205" t="s">
        <v>843</v>
      </c>
      <c r="PG205" t="s">
        <v>843</v>
      </c>
      <c r="PH205" t="s">
        <v>843</v>
      </c>
      <c r="PI205" t="s">
        <v>843</v>
      </c>
      <c r="PJ205" t="s">
        <v>1300</v>
      </c>
      <c r="PK205" s="34">
        <v>0.49423825740814209</v>
      </c>
      <c r="PL205" s="34">
        <v>0.49438336491584778</v>
      </c>
      <c r="PM205" s="34">
        <v>0.49481764435768127</v>
      </c>
      <c r="PN205" s="34">
        <v>0.49532341957092285</v>
      </c>
      <c r="PO205" s="34">
        <v>0.49581402540206909</v>
      </c>
      <c r="PP205" s="34">
        <v>0.49628141522407532</v>
      </c>
      <c r="PQ205" s="34">
        <v>0.49669009447097778</v>
      </c>
      <c r="PR205" s="34">
        <v>0.49716448783874512</v>
      </c>
      <c r="PS205" s="34">
        <v>0.4977220892906189</v>
      </c>
      <c r="PT205" s="34">
        <v>0.49827918410301208</v>
      </c>
      <c r="PU205" s="34">
        <v>0.49861058592796326</v>
      </c>
      <c r="PV205" s="34">
        <v>0.49865520000457764</v>
      </c>
      <c r="PW205" s="34">
        <v>0.49853283166885376</v>
      </c>
      <c r="PX205" s="34">
        <v>0.49830439686775208</v>
      </c>
      <c r="PY205" s="34">
        <v>0.49799203872680664</v>
      </c>
      <c r="PZ205" s="34">
        <v>0.49766260385513306</v>
      </c>
      <c r="QA205" s="34">
        <v>0.49730461835861206</v>
      </c>
      <c r="QB205" s="34">
        <v>0.49689269065856934</v>
      </c>
      <c r="QC205" s="34">
        <v>0.4964640736579895</v>
      </c>
      <c r="QD205" s="34">
        <v>0.49602705240249634</v>
      </c>
      <c r="QE205" s="34">
        <v>0.49557846784591675</v>
      </c>
      <c r="QF205" s="34">
        <v>0.49507099390029907</v>
      </c>
      <c r="QG205" s="34">
        <v>0.49454843997955322</v>
      </c>
      <c r="QH205" s="34">
        <v>0.49407771229743958</v>
      </c>
      <c r="QI205" s="34">
        <v>0.4936312735080719</v>
      </c>
      <c r="QJ205" s="34">
        <v>0.4931829571723938</v>
      </c>
      <c r="QK205" s="34">
        <v>0.49275249242782593</v>
      </c>
      <c r="QL205" s="34">
        <v>0.49230667948722839</v>
      </c>
      <c r="QM205" s="34">
        <v>0.49187704920768738</v>
      </c>
      <c r="QN205" s="34">
        <v>0.49145790934562683</v>
      </c>
      <c r="QO205" s="34">
        <v>0.49102982878684998</v>
      </c>
      <c r="QP205" s="34">
        <v>0.49058946967124939</v>
      </c>
      <c r="QQ205" s="34">
        <v>0.49016329646110535</v>
      </c>
      <c r="QR205" s="34">
        <v>0.48972153663635254</v>
      </c>
      <c r="QS205" s="34">
        <v>0.4892936646938324</v>
      </c>
      <c r="QT205" s="34">
        <v>0.48887872695922852</v>
      </c>
      <c r="QU205" s="34">
        <v>0.48845770955085754</v>
      </c>
      <c r="QV205" s="34">
        <v>0.48803552985191345</v>
      </c>
      <c r="QW205" s="34">
        <v>0.48763313889503479</v>
      </c>
      <c r="QX205" s="34">
        <v>0.48726183176040649</v>
      </c>
      <c r="QY205" s="34">
        <v>0.48687177896499634</v>
      </c>
      <c r="QZ205" s="34">
        <v>0.48648440837860107</v>
      </c>
      <c r="RA205" s="34">
        <v>0.48613113164901733</v>
      </c>
      <c r="RB205" s="34">
        <v>0.48579481244087219</v>
      </c>
      <c r="RC205" s="34">
        <v>0.48547163605690002</v>
      </c>
      <c r="RD205" s="34">
        <v>0.48515093326568604</v>
      </c>
      <c r="RE205" s="34">
        <v>0.48482212424278259</v>
      </c>
      <c r="RF205" s="34">
        <v>0.48455184698104858</v>
      </c>
      <c r="RG205" s="34">
        <v>0.48430359363555908</v>
      </c>
      <c r="RH205" s="34">
        <v>0.48405903577804565</v>
      </c>
      <c r="RI205" s="34">
        <v>0.48382961750030518</v>
      </c>
      <c r="RJ205" s="34">
        <v>0.48362073302268982</v>
      </c>
      <c r="RK205" s="34">
        <v>0.48344126343727112</v>
      </c>
      <c r="RL205" s="34">
        <v>0.48325404524803162</v>
      </c>
      <c r="RM205" s="34">
        <v>0.48309969902038574</v>
      </c>
      <c r="RN205" s="34">
        <v>0.48298397660255432</v>
      </c>
      <c r="RO205" s="34">
        <v>0.48287287354469299</v>
      </c>
      <c r="RP205" s="34">
        <v>0.48277345299720764</v>
      </c>
      <c r="RQ205" s="34">
        <v>0.48269069194793701</v>
      </c>
      <c r="RR205" s="34">
        <v>0.48261591792106628</v>
      </c>
      <c r="RS205" s="34">
        <v>0.48254963755607605</v>
      </c>
      <c r="RT205" s="34">
        <v>0.48249876499176025</v>
      </c>
      <c r="RU205" s="34">
        <v>0.48243919014930725</v>
      </c>
      <c r="RV205" s="34">
        <v>0.48240041732788086</v>
      </c>
      <c r="RW205" s="34">
        <v>0.48238867521286011</v>
      </c>
      <c r="RX205" s="34">
        <v>0.48236197233200073</v>
      </c>
      <c r="RY205" s="34">
        <v>0.48235437273979187</v>
      </c>
      <c r="RZ205" s="34">
        <v>0.48237544298171997</v>
      </c>
      <c r="SA205" s="34">
        <v>0.48238924145698547</v>
      </c>
      <c r="SB205" s="34">
        <v>0.48242849111557007</v>
      </c>
      <c r="SC205" s="34">
        <v>0.48245936632156372</v>
      </c>
      <c r="SD205" s="34">
        <v>0.48251485824584961</v>
      </c>
      <c r="SE205" s="34">
        <v>0.48258513212203979</v>
      </c>
      <c r="SF205" s="34">
        <v>0.48266726732254028</v>
      </c>
      <c r="SG205" s="34">
        <v>0.48276561498641968</v>
      </c>
      <c r="SH205" s="34">
        <v>0.48289304971694946</v>
      </c>
      <c r="SI205" s="34">
        <v>0.48304083943367004</v>
      </c>
      <c r="SJ205" s="34">
        <v>0.48318657279014587</v>
      </c>
      <c r="SK205" s="34">
        <v>0.48335868120193481</v>
      </c>
      <c r="SL205" s="34">
        <v>0.48354443907737732</v>
      </c>
      <c r="SM205" s="34">
        <v>0.48373863101005554</v>
      </c>
      <c r="SN205" s="34">
        <v>0.48395299911499023</v>
      </c>
      <c r="SO205" s="34">
        <v>0.48417222499847412</v>
      </c>
      <c r="SP205" s="34">
        <v>0.48440629243850708</v>
      </c>
      <c r="SQ205" s="34">
        <v>0.48464632034301758</v>
      </c>
      <c r="SR205" s="34">
        <v>0.48491358757019043</v>
      </c>
      <c r="SS205" s="34">
        <v>0.48517972230911255</v>
      </c>
      <c r="ST205" s="34">
        <v>0.48545321822166443</v>
      </c>
      <c r="SU205" s="34">
        <v>0.48571088910102844</v>
      </c>
      <c r="SV205" s="34">
        <v>0.4859757125377655</v>
      </c>
      <c r="SW205" s="34">
        <v>0.48625916242599487</v>
      </c>
      <c r="SX205" s="34">
        <v>0.48653405904769897</v>
      </c>
      <c r="SY205" s="34">
        <v>0.48682388663291931</v>
      </c>
      <c r="SZ205" s="34">
        <v>0.48710569739341736</v>
      </c>
      <c r="TA205" s="34">
        <v>0.48739436268806458</v>
      </c>
      <c r="TB205" s="34">
        <v>0.48766723275184631</v>
      </c>
      <c r="TC205" s="34">
        <v>0.48791962862014771</v>
      </c>
      <c r="TD205" s="34">
        <v>0.48813891410827637</v>
      </c>
      <c r="TE205" s="34">
        <v>0.48835137486457825</v>
      </c>
      <c r="TF205" s="34">
        <v>0.48857328295707703</v>
      </c>
      <c r="TG205" s="34">
        <v>0.48877242207527161</v>
      </c>
      <c r="TH205" t="s">
        <v>843</v>
      </c>
      <c r="TI205" t="s">
        <v>843</v>
      </c>
      <c r="TJ205" t="s">
        <v>1300</v>
      </c>
      <c r="TK205" s="34">
        <v>0.61036990595611296</v>
      </c>
      <c r="TL205" s="34">
        <v>0.617151379103139</v>
      </c>
      <c r="TM205" s="34">
        <v>0.62528314364383097</v>
      </c>
      <c r="TN205" s="34">
        <v>0.63345119337121603</v>
      </c>
      <c r="TO205" s="34">
        <v>0.64118753767375591</v>
      </c>
      <c r="TP205" s="34">
        <v>0.64851513584927301</v>
      </c>
      <c r="TQ205" s="34">
        <v>0.655585557714777</v>
      </c>
      <c r="TR205" s="34">
        <v>0.66241538222758189</v>
      </c>
      <c r="TS205" s="34">
        <v>0.66875474563401693</v>
      </c>
      <c r="TT205" s="34">
        <v>0.67442799263351705</v>
      </c>
      <c r="TU205" s="34">
        <v>0.68123555737561103</v>
      </c>
      <c r="TV205" s="34">
        <v>0.68898402804604197</v>
      </c>
      <c r="TW205" s="34">
        <v>0.69557369284443493</v>
      </c>
      <c r="TX205" s="34">
        <v>0.701158476478415</v>
      </c>
      <c r="TY205" s="34">
        <v>0.706281624795842</v>
      </c>
      <c r="TZ205" s="34">
        <v>0.71120809916696603</v>
      </c>
      <c r="UA205" s="34">
        <v>0.71562833910103296</v>
      </c>
      <c r="UB205" s="34">
        <v>0.71907023737959608</v>
      </c>
      <c r="UC205" s="34">
        <v>0.72162821550638601</v>
      </c>
      <c r="UD205" s="34">
        <v>0.72366428029465202</v>
      </c>
      <c r="UE205" s="34">
        <v>0.72510621441503309</v>
      </c>
      <c r="UF205" s="34">
        <v>0.72627281152676204</v>
      </c>
      <c r="UG205" s="34">
        <v>0.72729521982680689</v>
      </c>
      <c r="UH205" s="34">
        <v>0.727596518188526</v>
      </c>
      <c r="UI205" s="34">
        <v>0.72750552389169598</v>
      </c>
      <c r="UJ205" s="34">
        <v>0.72625964850353397</v>
      </c>
      <c r="UK205" s="34">
        <v>0.72361410988104291</v>
      </c>
      <c r="UL205" s="34">
        <v>0.72067736527734694</v>
      </c>
      <c r="UM205" s="34">
        <v>0.71761443124543112</v>
      </c>
      <c r="UN205" s="34">
        <v>0.71447699567977296</v>
      </c>
      <c r="UO205" s="34">
        <v>0.71119744208125502</v>
      </c>
      <c r="UP205" s="34">
        <v>0.70789979157301108</v>
      </c>
      <c r="UQ205" s="34">
        <v>0.70470604246053303</v>
      </c>
      <c r="UR205" s="34">
        <v>0.70163819387968795</v>
      </c>
      <c r="US205" s="34">
        <v>0.69870860747104602</v>
      </c>
      <c r="UT205" s="34">
        <v>0.69591468354292696</v>
      </c>
      <c r="UU205" s="34">
        <v>0.69323697111580596</v>
      </c>
      <c r="UV205" s="34">
        <v>0.69061642214538499</v>
      </c>
      <c r="UW205" s="34">
        <v>0.68805868146409599</v>
      </c>
      <c r="UX205" s="34">
        <v>0.68561350521056197</v>
      </c>
      <c r="UY205" s="34">
        <v>0.68326194551594399</v>
      </c>
      <c r="UZ205" s="34">
        <v>0.6810081717042431</v>
      </c>
      <c r="VA205" s="34">
        <v>0.67879359198504896</v>
      </c>
      <c r="VB205" s="34">
        <v>0.67656162882356297</v>
      </c>
      <c r="VC205" s="34">
        <v>0.67432094549940502</v>
      </c>
      <c r="VD205" s="34">
        <v>0.67195879705062</v>
      </c>
      <c r="VE205" s="34">
        <v>0.66932143994902804</v>
      </c>
      <c r="VF205" s="34">
        <v>0.66634610306768194</v>
      </c>
      <c r="VG205" s="34">
        <v>0.66308777626216597</v>
      </c>
      <c r="VH205" s="34">
        <v>0.65960014560524205</v>
      </c>
      <c r="VI205" s="34">
        <v>0.65592670474990999</v>
      </c>
      <c r="VJ205" s="34">
        <v>0.65215059227390304</v>
      </c>
      <c r="VK205" s="34">
        <v>0.64823468033707199</v>
      </c>
      <c r="VL205" s="34">
        <v>0.64409560513745201</v>
      </c>
      <c r="VM205" s="34">
        <v>0.63968906786185498</v>
      </c>
      <c r="VN205" s="34">
        <v>0.63488287811500499</v>
      </c>
      <c r="VO205" s="34">
        <v>0.62958208653165104</v>
      </c>
      <c r="VP205" s="34">
        <v>0.62383051941068901</v>
      </c>
      <c r="VQ205" s="34">
        <v>0.61777512814668101</v>
      </c>
      <c r="VR205" s="34">
        <v>0.61151081251065398</v>
      </c>
      <c r="VS205" s="34">
        <v>0.60513370817739498</v>
      </c>
      <c r="VT205" s="34">
        <v>0.59902814166292506</v>
      </c>
      <c r="VU205" s="34">
        <v>0.59354176578129303</v>
      </c>
      <c r="VV205" s="34">
        <v>0.58870253831561792</v>
      </c>
      <c r="VW205" s="34">
        <v>0.58421071772771105</v>
      </c>
      <c r="VX205" s="34">
        <v>0.57977837306793401</v>
      </c>
      <c r="VY205" s="34">
        <v>0.57568989828550698</v>
      </c>
      <c r="VZ205" s="34">
        <v>0.57228772162119501</v>
      </c>
      <c r="WA205" s="34">
        <v>0.56942419143765199</v>
      </c>
      <c r="WB205" s="34">
        <v>0.56686462596991705</v>
      </c>
      <c r="WC205" s="34">
        <v>0.56461192991334097</v>
      </c>
      <c r="WD205" s="34">
        <v>0.56270557637879604</v>
      </c>
      <c r="WE205" s="34">
        <v>0.56095860706426603</v>
      </c>
      <c r="WF205" s="34">
        <v>0.55912300019431305</v>
      </c>
      <c r="WG205" s="34">
        <v>0.55697851734057802</v>
      </c>
      <c r="WH205" s="34">
        <v>0.55581386925009602</v>
      </c>
      <c r="WI205" s="34">
        <v>0.55582126831342205</v>
      </c>
      <c r="WJ205" s="34">
        <v>0.55573946812039499</v>
      </c>
      <c r="WK205" s="34">
        <v>0.555558935875334</v>
      </c>
      <c r="WL205" s="34">
        <v>0.55525657028654796</v>
      </c>
      <c r="WM205" s="34">
        <v>0.55489974738957804</v>
      </c>
      <c r="WN205" s="34">
        <v>0.55451624667859201</v>
      </c>
      <c r="WO205" s="34">
        <v>0.55401776637289801</v>
      </c>
      <c r="WP205" s="34">
        <v>0.55348991911228795</v>
      </c>
      <c r="WQ205" s="34">
        <v>0.55297537839555999</v>
      </c>
      <c r="WR205" s="34">
        <v>0.55240409225600406</v>
      </c>
      <c r="WS205" s="34">
        <v>0.55185098935326404</v>
      </c>
      <c r="WT205" s="34">
        <v>0.55134358944225492</v>
      </c>
      <c r="WU205" s="34">
        <v>0.55083492410623303</v>
      </c>
      <c r="WV205" s="34">
        <v>0.55027850412051404</v>
      </c>
      <c r="WW205" s="34">
        <v>0.54964232460693507</v>
      </c>
      <c r="WX205" s="34">
        <v>0.54889815820048393</v>
      </c>
      <c r="WY205" s="34">
        <v>0.54809200209095699</v>
      </c>
      <c r="WZ205" s="34">
        <v>0.54730751630691898</v>
      </c>
      <c r="XA205" s="34">
        <v>0.54652190923317701</v>
      </c>
      <c r="XB205" s="34">
        <v>0.54570245748631496</v>
      </c>
      <c r="XC205" s="34">
        <v>0.54488246017656794</v>
      </c>
      <c r="XD205" s="34">
        <v>0.54411280676262597</v>
      </c>
      <c r="XE205" s="34">
        <v>0.54333809583557602</v>
      </c>
      <c r="XF205" s="34">
        <v>0.54256634604005005</v>
      </c>
      <c r="XG205" s="34">
        <v>0.54184340556485799</v>
      </c>
      <c r="XH205" t="s">
        <v>843</v>
      </c>
      <c r="XI205" t="s">
        <v>1300</v>
      </c>
      <c r="XJ205" s="34">
        <v>0.58553918495297796</v>
      </c>
      <c r="XK205" s="34">
        <v>0.59231849358784805</v>
      </c>
      <c r="XL205" s="34">
        <v>0.60022744198838707</v>
      </c>
      <c r="XM205" s="34">
        <v>0.60788486720046098</v>
      </c>
      <c r="XN205" s="34">
        <v>0.61470174562680002</v>
      </c>
      <c r="XO205" s="34">
        <v>0.62081319099921106</v>
      </c>
      <c r="XP205" s="34">
        <v>0.62650815915227698</v>
      </c>
      <c r="XQ205" s="34">
        <v>0.63194104514141802</v>
      </c>
      <c r="XR205" s="34">
        <v>0.63709246867881608</v>
      </c>
      <c r="XS205" s="34">
        <v>0.64193591160221009</v>
      </c>
      <c r="XT205" s="34">
        <v>0.64834586246233994</v>
      </c>
      <c r="XU205" s="34">
        <v>0.655872503202233</v>
      </c>
      <c r="XV205" s="34">
        <v>0.66204281324368697</v>
      </c>
      <c r="XW205" s="34">
        <v>0.66695310052678902</v>
      </c>
      <c r="XX205" s="34">
        <v>0.67115074926989493</v>
      </c>
      <c r="XY205" s="34">
        <v>0.67483473121402104</v>
      </c>
      <c r="XZ205" s="34">
        <v>0.67768339724567594</v>
      </c>
      <c r="YA205" s="34">
        <v>0.67933857707710699</v>
      </c>
      <c r="YB205" s="34">
        <v>0.67998403489836301</v>
      </c>
      <c r="YC205" s="34">
        <v>0.68005722813137792</v>
      </c>
      <c r="YD205" s="34">
        <v>0.67955466659971608</v>
      </c>
      <c r="YE205" s="34">
        <v>0.67883374199491797</v>
      </c>
      <c r="YF205" s="34">
        <v>0.67802287922382998</v>
      </c>
      <c r="YG205" s="34">
        <v>0.67652329251987497</v>
      </c>
      <c r="YH205" s="34">
        <v>0.674603372131932</v>
      </c>
      <c r="YI205" s="34">
        <v>0.67153308826571001</v>
      </c>
      <c r="YJ205" s="34">
        <v>0.66723509592243702</v>
      </c>
      <c r="YK205" s="34">
        <v>0.66298278875411198</v>
      </c>
      <c r="YL205" s="34">
        <v>0.65893890155860302</v>
      </c>
      <c r="YM205" s="34">
        <v>0.6551005183725781</v>
      </c>
      <c r="YN205" s="34">
        <v>0.65146447395702589</v>
      </c>
      <c r="YO205" s="34">
        <v>0.64808533246148203</v>
      </c>
      <c r="YP205" s="34">
        <v>0.64487751769188906</v>
      </c>
      <c r="YQ205" s="34">
        <v>0.64177326395783096</v>
      </c>
      <c r="YR205" s="34">
        <v>0.63880158773313001</v>
      </c>
      <c r="YS205" s="34">
        <v>0.63590446209637497</v>
      </c>
      <c r="YT205" s="34">
        <v>0.63303233735477005</v>
      </c>
      <c r="YU205" s="34">
        <v>0.63016303534654194</v>
      </c>
      <c r="YV205" s="34">
        <v>0.62729428678006205</v>
      </c>
      <c r="YW205" s="34">
        <v>0.62445788617177</v>
      </c>
      <c r="YX205" s="34">
        <v>0.621549020089596</v>
      </c>
      <c r="YY205" s="34">
        <v>0.618465097961997</v>
      </c>
      <c r="YZ205" s="34">
        <v>0.61512723406354297</v>
      </c>
      <c r="ZA205" s="34">
        <v>0.61151470374164707</v>
      </c>
      <c r="ZB205" s="34">
        <v>0.60775377803233899</v>
      </c>
      <c r="ZC205" s="34">
        <v>0.60388555963657398</v>
      </c>
      <c r="ZD205" s="34">
        <v>0.59990304306273101</v>
      </c>
      <c r="ZE205" s="34">
        <v>0.59582859668188903</v>
      </c>
      <c r="ZF205" s="34">
        <v>0.59159086281106099</v>
      </c>
      <c r="ZG205" s="34">
        <v>0.58705513398482301</v>
      </c>
      <c r="ZH205" s="34">
        <v>0.58209169215545198</v>
      </c>
      <c r="ZI205" s="34">
        <v>0.57663990424246503</v>
      </c>
      <c r="ZJ205" s="34">
        <v>0.57069217770015102</v>
      </c>
      <c r="ZK205" s="34">
        <v>0.56437908217472899</v>
      </c>
      <c r="ZL205" s="34">
        <v>0.55782897015177402</v>
      </c>
      <c r="ZM205" s="34">
        <v>0.55117467037897805</v>
      </c>
      <c r="ZN205" s="34">
        <v>0.54477066076875302</v>
      </c>
      <c r="ZO205" s="34">
        <v>0.53893618319900705</v>
      </c>
      <c r="ZP205" s="34">
        <v>0.53373311590772299</v>
      </c>
      <c r="ZQ205" s="34">
        <v>0.52882258548025907</v>
      </c>
      <c r="ZR205" s="34">
        <v>0.52391848028521304</v>
      </c>
      <c r="ZS205" s="34">
        <v>0.51933754234037</v>
      </c>
      <c r="ZT205" s="34">
        <v>0.515437944519747</v>
      </c>
      <c r="ZU205" s="34">
        <v>0.51207732377826598</v>
      </c>
      <c r="ZV205" s="34">
        <v>0.50901629904412093</v>
      </c>
      <c r="ZW205" s="34">
        <v>0.50626376777988602</v>
      </c>
      <c r="ZX205" s="34">
        <v>0.50388149386057302</v>
      </c>
      <c r="ZY205" s="34">
        <v>0.50165974205164499</v>
      </c>
      <c r="ZZ205" s="34">
        <v>0.49931762946345104</v>
      </c>
      <c r="AAA205" s="34">
        <v>0.49671986038219101</v>
      </c>
      <c r="AAB205" s="34">
        <v>0.49509140363084297</v>
      </c>
      <c r="AAC205" s="34">
        <v>0.49459126953772398</v>
      </c>
      <c r="AAD205" s="34">
        <v>0.49404243699503703</v>
      </c>
      <c r="AAE205" s="34">
        <v>0.493458125526265</v>
      </c>
      <c r="AAF205" s="34">
        <v>0.49281462349018901</v>
      </c>
      <c r="AAG205" s="34">
        <v>0.49213149411055801</v>
      </c>
      <c r="AAH205" s="34">
        <v>0.49143906708250695</v>
      </c>
      <c r="AAI205" s="34">
        <v>0.49070701723230897</v>
      </c>
      <c r="AAJ205" s="34">
        <v>0.489946928979481</v>
      </c>
      <c r="AAK205" s="34">
        <v>0.48915808931360699</v>
      </c>
      <c r="AAL205" s="34">
        <v>0.48843292057570403</v>
      </c>
      <c r="AAM205" s="34">
        <v>0.48782063527899799</v>
      </c>
      <c r="AAN205" s="34">
        <v>0.48721858808517199</v>
      </c>
      <c r="AAO205" s="34">
        <v>0.48668855753784301</v>
      </c>
      <c r="AAP205" s="34">
        <v>0.48621061579011299</v>
      </c>
      <c r="AAQ205" s="34">
        <v>0.48565259082486795</v>
      </c>
      <c r="AAR205" s="34">
        <v>0.48503780573890404</v>
      </c>
      <c r="AAS205" s="34">
        <v>0.48440099451693597</v>
      </c>
      <c r="AAT205" s="34">
        <v>0.48375928980484501</v>
      </c>
      <c r="AAU205" s="34">
        <v>0.48309710048967297</v>
      </c>
      <c r="AAV205" s="34">
        <v>0.48241445046337394</v>
      </c>
      <c r="AAW205" s="34">
        <v>0.481732472430147</v>
      </c>
      <c r="AAX205" s="34">
        <v>0.48110836075151397</v>
      </c>
      <c r="AAY205" s="34">
        <v>0.48054415859399802</v>
      </c>
      <c r="AAZ205" s="34">
        <v>0.48001564945226904</v>
      </c>
      <c r="ABA205" s="34">
        <v>0.47951173886790699</v>
      </c>
      <c r="ABB205" s="34">
        <v>0.47901955945453201</v>
      </c>
      <c r="ABC205" s="34">
        <v>0.47859786299742296</v>
      </c>
      <c r="ABD205" s="34">
        <v>0.47822268273235402</v>
      </c>
      <c r="ABE205" s="34">
        <v>0.477854726351917</v>
      </c>
      <c r="ABF205" s="34">
        <v>0.47750976092421199</v>
      </c>
      <c r="ABG205" t="s">
        <v>843</v>
      </c>
      <c r="ABH205" t="s">
        <v>843</v>
      </c>
      <c r="ABI205" t="s">
        <v>1300</v>
      </c>
      <c r="ABJ205" s="34">
        <v>0.50508463949843307</v>
      </c>
      <c r="ABK205" s="34">
        <v>0.51164275017357497</v>
      </c>
      <c r="ABL205" s="34">
        <v>0.52110791442495197</v>
      </c>
      <c r="ABM205" s="34">
        <v>0.53172561201865698</v>
      </c>
      <c r="ABN205" s="34">
        <v>0.54207283288378494</v>
      </c>
      <c r="ABO205" s="34">
        <v>0.55154472429566104</v>
      </c>
      <c r="ABP205" s="34">
        <v>0.55993740595123997</v>
      </c>
      <c r="ABQ205" s="34">
        <v>0.56727038288422693</v>
      </c>
      <c r="ABR205" s="34">
        <v>0.57355732725892206</v>
      </c>
      <c r="ABS205" s="34">
        <v>0.57879926335175003</v>
      </c>
      <c r="ABT205" s="34">
        <v>0.58491531868838997</v>
      </c>
      <c r="ABU205" s="34">
        <v>0.59248426476439997</v>
      </c>
      <c r="ABV205" s="34">
        <v>0.60013054227027995</v>
      </c>
      <c r="ABW205" s="34">
        <v>0.60782223090784204</v>
      </c>
      <c r="ABX205" s="34">
        <v>0.61557691922644597</v>
      </c>
      <c r="ABY205" s="34">
        <v>0.62324126111044698</v>
      </c>
      <c r="ABZ205" s="34">
        <v>0.63039109818692995</v>
      </c>
      <c r="ACA205" s="34">
        <v>0.636547595864837</v>
      </c>
      <c r="ACB205" s="34">
        <v>0.64164530491095506</v>
      </c>
      <c r="ACC205" s="34">
        <v>0.64612632186064201</v>
      </c>
      <c r="ACD205" s="34">
        <v>0.65021075506383996</v>
      </c>
      <c r="ACE205" s="34">
        <v>0.65392718680333894</v>
      </c>
      <c r="ACF205" s="34">
        <v>0.6568700221008299</v>
      </c>
      <c r="ACG205" s="34">
        <v>0.658476235915473</v>
      </c>
      <c r="ACH205" s="34">
        <v>0.6591945488383929</v>
      </c>
      <c r="ACI205" s="34">
        <v>0.65936887273489408</v>
      </c>
      <c r="ACJ205" s="34">
        <v>0.65884893075706497</v>
      </c>
      <c r="ACK205" s="34">
        <v>0.65781639691498095</v>
      </c>
      <c r="ACL205" s="34">
        <v>0.65667477954241205</v>
      </c>
      <c r="ACM205" s="34">
        <v>0.65565250182400503</v>
      </c>
      <c r="ACN205" s="34">
        <v>0.65352150332289394</v>
      </c>
      <c r="ACO205" s="34">
        <v>0.650262236571444</v>
      </c>
      <c r="ACP205" s="34">
        <v>0.64713935764834007</v>
      </c>
      <c r="ACQ205" s="34">
        <v>0.64419941195829789</v>
      </c>
      <c r="ACR205" s="34">
        <v>0.64147137186667391</v>
      </c>
      <c r="ACS205" s="34">
        <v>0.63897905147150802</v>
      </c>
      <c r="ACT205" s="34">
        <v>0.63669758197178195</v>
      </c>
      <c r="ACU205" s="34">
        <v>0.63456197002630699</v>
      </c>
      <c r="ACV205" s="34">
        <v>0.63255743034435097</v>
      </c>
      <c r="ACW205" s="34">
        <v>0.63066749170644198</v>
      </c>
      <c r="ACX205" s="34">
        <v>0.62883521835390299</v>
      </c>
      <c r="ACY205" s="34">
        <v>0.62702241475501308</v>
      </c>
      <c r="ACZ205" s="34">
        <v>0.62516236524369906</v>
      </c>
      <c r="ADA205" s="34">
        <v>0.62325902040973302</v>
      </c>
      <c r="ADB205" s="34">
        <v>0.62135689738732003</v>
      </c>
      <c r="ADC205" s="34">
        <v>0.61935875838833498</v>
      </c>
      <c r="ADD205" s="34">
        <v>0.61715029710375802</v>
      </c>
      <c r="ADE205" s="34">
        <v>0.61466773027074706</v>
      </c>
      <c r="ADF205" s="34">
        <v>0.61190657506046198</v>
      </c>
      <c r="ADG205" s="34">
        <v>0.60894072186598702</v>
      </c>
      <c r="ADH205" s="34">
        <v>0.60580469593378905</v>
      </c>
      <c r="ADI205" s="34">
        <v>0.60254130108291792</v>
      </c>
      <c r="ADJ205" s="34">
        <v>0.59913973982375102</v>
      </c>
      <c r="ADK205" s="34">
        <v>0.59553819904349292</v>
      </c>
      <c r="ADL205" s="34">
        <v>0.59164970907352898</v>
      </c>
      <c r="ADM205" s="34">
        <v>0.58732368439218596</v>
      </c>
      <c r="ADN205" s="34">
        <v>0.58247972592046504</v>
      </c>
      <c r="ADO205" s="34">
        <v>0.57714139561650002</v>
      </c>
      <c r="ADP205" s="34">
        <v>0.57144360084866097</v>
      </c>
      <c r="ADQ205" s="34">
        <v>0.56548637194566398</v>
      </c>
      <c r="ADR205" s="34">
        <v>0.55939859403915204</v>
      </c>
      <c r="ADS205" s="34">
        <v>0.55353696362668503</v>
      </c>
      <c r="ADT205" s="34">
        <v>0.54823179507433994</v>
      </c>
      <c r="ADU205" s="34">
        <v>0.54353677998253602</v>
      </c>
      <c r="ADV205" s="34">
        <v>0.53914134526212398</v>
      </c>
      <c r="ADW205" s="34">
        <v>0.53475430042897498</v>
      </c>
      <c r="ADX205" s="34">
        <v>0.53068484481704603</v>
      </c>
      <c r="ADY205" s="34">
        <v>0.52728442688627408</v>
      </c>
      <c r="ADZ205" s="34">
        <v>0.524422010344613</v>
      </c>
      <c r="AEA205" s="34">
        <v>0.52186864374858699</v>
      </c>
      <c r="AEB205" s="34">
        <v>0.51961540894427205</v>
      </c>
      <c r="AEC205" s="34">
        <v>0.51772418980596102</v>
      </c>
      <c r="AED205" s="34">
        <v>0.51600623223091402</v>
      </c>
      <c r="AEE205" s="34">
        <v>0.51419133363559799</v>
      </c>
      <c r="AEF205" s="34">
        <v>0.51206052630719601</v>
      </c>
      <c r="AEG205" s="34">
        <v>0.510914485361187</v>
      </c>
      <c r="AEH205" s="34">
        <v>0.51094238350986598</v>
      </c>
      <c r="AEI205" s="34">
        <v>0.51088453380957</v>
      </c>
      <c r="AEJ205" s="34">
        <v>0.51072575465639003</v>
      </c>
      <c r="AEK205" s="34">
        <v>0.51046334758913292</v>
      </c>
      <c r="AEL205" s="34">
        <v>0.51014915716222797</v>
      </c>
      <c r="AEM205" s="34">
        <v>0.50981052777825997</v>
      </c>
      <c r="AEN205" s="34">
        <v>0.50937747582889903</v>
      </c>
      <c r="AEO205" s="34">
        <v>0.508877833369897</v>
      </c>
      <c r="AEP205" s="34">
        <v>0.50835720255144701</v>
      </c>
      <c r="AEQ205" s="34">
        <v>0.50780816288274799</v>
      </c>
      <c r="AER205" s="34">
        <v>0.50727733183905399</v>
      </c>
      <c r="AES205" s="34">
        <v>0.50675559048524899</v>
      </c>
      <c r="AET205" s="34">
        <v>0.506258687473358</v>
      </c>
      <c r="AEU205" s="34">
        <v>0.50573654894303099</v>
      </c>
      <c r="AEV205" s="34">
        <v>0.50512070364847805</v>
      </c>
      <c r="AEW205" s="34">
        <v>0.50440927185113205</v>
      </c>
      <c r="AEX205" s="34">
        <v>0.50364764306140597</v>
      </c>
      <c r="AEY205" s="34">
        <v>0.50287358550564998</v>
      </c>
      <c r="AEZ205" s="34">
        <v>0.502050078247261</v>
      </c>
      <c r="AFA205" s="34">
        <v>0.50117013761449802</v>
      </c>
      <c r="AFB205" s="34">
        <v>0.50027862470843898</v>
      </c>
      <c r="AFC205" s="34">
        <v>0.49943805341703701</v>
      </c>
      <c r="AFD205" s="34">
        <v>0.49861779502891901</v>
      </c>
      <c r="AFE205" s="34">
        <v>0.497830975224554</v>
      </c>
      <c r="AFF205" s="34">
        <v>0.49708920805888196</v>
      </c>
      <c r="AFG205" t="s">
        <v>843</v>
      </c>
      <c r="AFH205" t="s">
        <v>843</v>
      </c>
      <c r="AFI205" s="34">
        <v>0.70369999999999999</v>
      </c>
      <c r="AFJ205" s="34">
        <v>0.70611000000000002</v>
      </c>
      <c r="AFK205" s="34">
        <v>0.70876000000000006</v>
      </c>
      <c r="AFL205" s="34">
        <v>0.71164000000000005</v>
      </c>
      <c r="AFM205" s="34">
        <v>0.71463999999999994</v>
      </c>
      <c r="AFN205" s="34">
        <v>0.71781000000000006</v>
      </c>
      <c r="AFO205" s="34">
        <v>0.72114</v>
      </c>
      <c r="AFP205" s="34">
        <v>0.72426000000000001</v>
      </c>
      <c r="AFQ205" s="34">
        <v>0.72711999999999999</v>
      </c>
      <c r="AFR205" s="34">
        <v>0.74814999999999998</v>
      </c>
      <c r="AFS205" s="34">
        <v>0.75034000000000001</v>
      </c>
      <c r="AFT205" s="34">
        <v>0.75311000000000006</v>
      </c>
      <c r="AFU205" s="34">
        <v>0.75587999999999989</v>
      </c>
      <c r="AFV205" s="34">
        <v>0.75873999999999997</v>
      </c>
      <c r="AFW205" s="34">
        <v>0.76180000000000003</v>
      </c>
      <c r="AFX205" s="34">
        <v>0.7640300000000001</v>
      </c>
      <c r="AFY205" s="34">
        <v>0.75052000000000008</v>
      </c>
      <c r="AFZ205" s="34">
        <v>0.72368999999999994</v>
      </c>
      <c r="AGA205" s="34">
        <v>0.74715999999999994</v>
      </c>
      <c r="AGB205" t="s">
        <v>843</v>
      </c>
      <c r="AGC205" t="s">
        <v>843</v>
      </c>
      <c r="AGD205" t="s">
        <v>843</v>
      </c>
      <c r="AGE205" t="s">
        <v>843</v>
      </c>
      <c r="AGF205" s="34">
        <v>3.191622719168663E-2</v>
      </c>
      <c r="AGG205" t="s">
        <v>843</v>
      </c>
      <c r="AGH205" t="s">
        <v>843</v>
      </c>
      <c r="AGI205" t="s">
        <v>843</v>
      </c>
      <c r="AGJ205" t="s">
        <v>843</v>
      </c>
      <c r="AGK205" t="s">
        <v>843</v>
      </c>
      <c r="AGL205" t="s">
        <v>843</v>
      </c>
      <c r="AGM205" t="s">
        <v>843</v>
      </c>
      <c r="AGN205" t="s">
        <v>843</v>
      </c>
      <c r="AGO205" s="34">
        <v>0.51200000000000001</v>
      </c>
      <c r="AGP205" s="34">
        <v>2016</v>
      </c>
      <c r="AGQ205" t="s">
        <v>832</v>
      </c>
      <c r="AGR205" t="s">
        <v>843</v>
      </c>
      <c r="AGS205" s="34">
        <v>5.0999999999999997E-2</v>
      </c>
      <c r="AGT205" s="34">
        <v>2016</v>
      </c>
      <c r="AGU205" t="s">
        <v>832</v>
      </c>
      <c r="AGV205" t="s">
        <v>843</v>
      </c>
      <c r="AGW205" s="34">
        <v>0.11699999999999999</v>
      </c>
      <c r="AGX205" s="34">
        <v>2016</v>
      </c>
      <c r="AGY205" t="s">
        <v>832</v>
      </c>
      <c r="AGZ205" t="s">
        <v>843</v>
      </c>
      <c r="AHA205" s="34">
        <v>0.253</v>
      </c>
      <c r="AHB205" s="34">
        <v>2016</v>
      </c>
      <c r="AHC205" t="s">
        <v>832</v>
      </c>
      <c r="AHD205" t="s">
        <v>843</v>
      </c>
      <c r="AHE205" s="34">
        <v>0.25</v>
      </c>
      <c r="AHF205" s="34">
        <v>2016</v>
      </c>
      <c r="AHG205" t="s">
        <v>832</v>
      </c>
      <c r="AHH205" t="s">
        <v>843</v>
      </c>
      <c r="AHI205" t="s">
        <v>465</v>
      </c>
      <c r="AHJ205" s="34">
        <v>0.23300600051879883</v>
      </c>
      <c r="AHK205" s="34">
        <v>0.22927777469158173</v>
      </c>
      <c r="AHL205" s="34">
        <v>0.23296627402305603</v>
      </c>
      <c r="AHM205" s="34">
        <v>0.22429254651069641</v>
      </c>
      <c r="AHN205" s="34">
        <v>0.22539059817790985</v>
      </c>
      <c r="AHO205" t="s">
        <v>843</v>
      </c>
      <c r="AHP205" s="34"/>
      <c r="AHQ205" s="34"/>
      <c r="AHR205" s="34"/>
      <c r="AHS205" s="34"/>
      <c r="AHT205" s="34"/>
      <c r="AHU205" t="s">
        <v>843</v>
      </c>
      <c r="AHV205" s="34">
        <v>0.23318344354629517</v>
      </c>
      <c r="AHW205" s="34">
        <v>0.2341856062412262</v>
      </c>
      <c r="AHX205" s="34">
        <v>0.22861409187316895</v>
      </c>
      <c r="AHY205" s="34">
        <v>0.22186313569545746</v>
      </c>
      <c r="AHZ205" s="34">
        <v>0.21583952009677887</v>
      </c>
      <c r="AIA205" t="s">
        <v>465</v>
      </c>
      <c r="AIB205" t="s">
        <v>843</v>
      </c>
      <c r="AIC205" s="34">
        <v>0.24273140728473663</v>
      </c>
      <c r="AID205" s="34">
        <v>0.24975696206092834</v>
      </c>
      <c r="AIE205" s="34">
        <v>0.22937016189098358</v>
      </c>
      <c r="AIF205" s="34">
        <v>0.22318632900714874</v>
      </c>
      <c r="AIG205" s="34">
        <v>0.23015867173671722</v>
      </c>
      <c r="AIH205" t="s">
        <v>924</v>
      </c>
      <c r="AII205" t="s">
        <v>843</v>
      </c>
      <c r="AIJ205" s="34">
        <v>0.19988167285919189</v>
      </c>
      <c r="AIK205" s="34">
        <v>0.19988167285919189</v>
      </c>
      <c r="AIL205" s="34">
        <v>0.19988167285919189</v>
      </c>
      <c r="AIM205" s="34">
        <v>0.20545201003551483</v>
      </c>
      <c r="AIN205" s="34">
        <v>0.21318000555038452</v>
      </c>
      <c r="AIO205" t="s">
        <v>1607</v>
      </c>
      <c r="AIP205" s="34">
        <v>0.20919999480247498</v>
      </c>
      <c r="AIQ205" t="s">
        <v>843</v>
      </c>
      <c r="AIR205" s="34">
        <v>0.22645999999999999</v>
      </c>
      <c r="AIS205" s="34">
        <v>0.21406</v>
      </c>
      <c r="AIT205" s="34">
        <v>0.20574999999999999</v>
      </c>
      <c r="AIU205" s="34">
        <v>0.20313999999999999</v>
      </c>
      <c r="AIV205" s="34">
        <v>0.20306999999999997</v>
      </c>
      <c r="AIW205" s="34">
        <v>0.20271999999999998</v>
      </c>
      <c r="AIX205" t="s">
        <v>843</v>
      </c>
      <c r="AIY205" s="34">
        <v>2.997E-2</v>
      </c>
      <c r="AIZ205" s="34">
        <v>2.2269999999999998E-2</v>
      </c>
      <c r="AJA205" s="34">
        <v>2.035E-2</v>
      </c>
      <c r="AJB205" s="34">
        <v>1.653E-2</v>
      </c>
      <c r="AJC205" s="34">
        <v>1.4630000000000001E-2</v>
      </c>
      <c r="AJD205" s="34">
        <v>1.464E-2</v>
      </c>
      <c r="AJE205" t="s">
        <v>843</v>
      </c>
      <c r="AJF205" s="34"/>
      <c r="AJG205" s="34"/>
      <c r="AJH205" s="34"/>
      <c r="AJI205" s="34"/>
      <c r="AJJ205" s="34"/>
      <c r="AJK205" t="s">
        <v>1460</v>
      </c>
      <c r="AJL205" t="s">
        <v>843</v>
      </c>
      <c r="AJM205" t="s">
        <v>843</v>
      </c>
      <c r="AJN205" s="34">
        <v>1.5554528683423996E-2</v>
      </c>
      <c r="AJO205" s="34">
        <v>8.4267724305391312E-3</v>
      </c>
      <c r="AJP205" s="34">
        <v>6.2232841737568378E-3</v>
      </c>
      <c r="AJQ205" s="34">
        <v>2.4939057766459882E-4</v>
      </c>
      <c r="AJR205" s="34">
        <v>0.14323416352272034</v>
      </c>
      <c r="AJS205" t="s">
        <v>832</v>
      </c>
      <c r="AJT205" t="s">
        <v>843</v>
      </c>
      <c r="AJU205" t="s">
        <v>843</v>
      </c>
      <c r="AJV205" t="s">
        <v>843</v>
      </c>
      <c r="AJW205" s="34"/>
      <c r="AJX205" s="34"/>
      <c r="AJY205" s="34"/>
      <c r="AJZ205" s="34"/>
      <c r="AKA205" s="34"/>
      <c r="AKB205" t="s">
        <v>1460</v>
      </c>
      <c r="AKC205" t="s">
        <v>843</v>
      </c>
      <c r="AKD205" t="s">
        <v>843</v>
      </c>
      <c r="AKE205" t="s">
        <v>843</v>
      </c>
      <c r="AKF205" s="34">
        <v>1.0264164768159389E-2</v>
      </c>
      <c r="AKG205" s="34">
        <v>3.6886865273118019E-3</v>
      </c>
      <c r="AKH205" s="34">
        <v>2.4078844580799341E-3</v>
      </c>
      <c r="AKI205" s="34">
        <v>-2.7689868584275246E-3</v>
      </c>
      <c r="AKJ205" s="34">
        <v>0.1420881599187851</v>
      </c>
      <c r="AKK205" t="s">
        <v>832</v>
      </c>
      <c r="AKL205" t="s">
        <v>843</v>
      </c>
      <c r="AKM205" s="34">
        <v>11160</v>
      </c>
      <c r="AKN205" t="s">
        <v>832</v>
      </c>
      <c r="AKO205" t="s">
        <v>843</v>
      </c>
      <c r="AKP205" s="34"/>
      <c r="AKQ205" t="s">
        <v>1460</v>
      </c>
      <c r="AKR205" t="s">
        <v>843</v>
      </c>
      <c r="AKS205" s="34">
        <v>10758.109126523599</v>
      </c>
      <c r="AKT205" t="s">
        <v>832</v>
      </c>
      <c r="AKU205" t="s">
        <v>843</v>
      </c>
      <c r="AKV205" s="34">
        <v>11481.496719925</v>
      </c>
      <c r="AKW205" t="s">
        <v>832</v>
      </c>
      <c r="AKX205" t="s">
        <v>843</v>
      </c>
      <c r="AKY205" s="34"/>
      <c r="AKZ205" s="34"/>
      <c r="ALA205" s="34"/>
      <c r="ALB205" s="34"/>
      <c r="ALC205" s="34"/>
      <c r="ALD205" t="s">
        <v>1460</v>
      </c>
      <c r="ALE205" t="s">
        <v>843</v>
      </c>
      <c r="ALF205" t="s">
        <v>843</v>
      </c>
      <c r="ALG205" t="s">
        <v>843</v>
      </c>
      <c r="ALH205" s="34"/>
      <c r="ALI205" s="34"/>
      <c r="ALJ205" s="34"/>
      <c r="ALK205" s="34"/>
      <c r="ALL205" s="34">
        <v>0.19599011540412903</v>
      </c>
      <c r="ALM205" t="s">
        <v>465</v>
      </c>
    </row>
    <row r="206" spans="1:1001">
      <c r="A206" t="s">
        <v>512</v>
      </c>
      <c r="B206" t="s">
        <v>206</v>
      </c>
      <c r="C206" t="s">
        <v>387</v>
      </c>
      <c r="D206" s="34">
        <v>3.9769917726516724E-2</v>
      </c>
      <c r="E206" t="s">
        <v>465</v>
      </c>
      <c r="F206" s="34">
        <v>4.4602848589420319E-2</v>
      </c>
      <c r="G206" t="s">
        <v>465</v>
      </c>
      <c r="H206" s="34">
        <v>4.3633695691823959E-2</v>
      </c>
      <c r="I206" t="s">
        <v>465</v>
      </c>
      <c r="J206" s="34">
        <v>4.1830644011497498E-2</v>
      </c>
      <c r="K206" t="s">
        <v>465</v>
      </c>
      <c r="L206" s="34"/>
      <c r="M206" t="s">
        <v>465</v>
      </c>
      <c r="N206" s="34">
        <v>0.55762004852294922</v>
      </c>
      <c r="O206" s="34"/>
      <c r="P206" t="s">
        <v>1459</v>
      </c>
      <c r="Q206" s="34"/>
      <c r="R206" t="s">
        <v>1459</v>
      </c>
      <c r="S206" s="34"/>
      <c r="T206" t="s">
        <v>1459</v>
      </c>
      <c r="U206" s="34"/>
      <c r="V206" t="s">
        <v>1459</v>
      </c>
      <c r="W206" t="s">
        <v>843</v>
      </c>
      <c r="X206" t="s">
        <v>465</v>
      </c>
      <c r="Y206" s="34">
        <v>0.55313539505004883</v>
      </c>
      <c r="Z206" s="34"/>
      <c r="AA206" t="s">
        <v>1459</v>
      </c>
      <c r="AB206" s="34"/>
      <c r="AC206" t="s">
        <v>1459</v>
      </c>
      <c r="AD206" s="34"/>
      <c r="AE206" t="s">
        <v>1459</v>
      </c>
      <c r="AF206" s="34"/>
      <c r="AG206" t="s">
        <v>1459</v>
      </c>
      <c r="AH206" t="s">
        <v>843</v>
      </c>
      <c r="AI206" t="s">
        <v>465</v>
      </c>
      <c r="AJ206" s="34">
        <v>0.55089175701141357</v>
      </c>
      <c r="AK206" s="34"/>
      <c r="AL206" t="s">
        <v>1459</v>
      </c>
      <c r="AM206" s="34"/>
      <c r="AN206" t="s">
        <v>1459</v>
      </c>
      <c r="AO206" s="34"/>
      <c r="AP206" t="s">
        <v>1459</v>
      </c>
      <c r="AQ206" s="34"/>
      <c r="AR206" t="s">
        <v>1459</v>
      </c>
      <c r="AS206" t="s">
        <v>843</v>
      </c>
      <c r="AT206" t="s">
        <v>465</v>
      </c>
      <c r="AU206" s="34">
        <v>0.5560491681098938</v>
      </c>
      <c r="AV206" s="34"/>
      <c r="AW206" t="s">
        <v>1459</v>
      </c>
      <c r="AX206" s="34"/>
      <c r="AY206" t="s">
        <v>1459</v>
      </c>
      <c r="AZ206" s="34"/>
      <c r="BA206" t="s">
        <v>1459</v>
      </c>
      <c r="BB206" s="34"/>
      <c r="BC206" t="s">
        <v>1459</v>
      </c>
      <c r="BD206" t="s">
        <v>843</v>
      </c>
      <c r="BE206" s="34">
        <v>0.54523499805254672</v>
      </c>
      <c r="BF206" t="s">
        <v>465</v>
      </c>
      <c r="BG206" t="s">
        <v>843</v>
      </c>
      <c r="BH206" t="s">
        <v>465</v>
      </c>
      <c r="BI206" s="34">
        <v>3.0569381713867188</v>
      </c>
      <c r="BJ206" t="s">
        <v>465</v>
      </c>
      <c r="BK206" s="34">
        <v>4.1264667510986328</v>
      </c>
      <c r="BL206" t="s">
        <v>465</v>
      </c>
      <c r="BM206" s="34">
        <v>4.477994441986084</v>
      </c>
      <c r="BN206" t="s">
        <v>465</v>
      </c>
      <c r="BO206" s="34">
        <v>5.1013460159301758</v>
      </c>
      <c r="BP206" t="s">
        <v>843</v>
      </c>
      <c r="BQ206" s="34">
        <v>2.3396694660186768</v>
      </c>
      <c r="BR206" t="s">
        <v>465</v>
      </c>
      <c r="BS206" s="34"/>
      <c r="BT206" t="s">
        <v>843</v>
      </c>
      <c r="BU206" s="34">
        <v>3.3246822357177734</v>
      </c>
      <c r="BV206" t="s">
        <v>1552</v>
      </c>
      <c r="BW206" t="s">
        <v>843</v>
      </c>
      <c r="BX206" s="34">
        <v>2.5122501850128174</v>
      </c>
      <c r="BY206" t="s">
        <v>465</v>
      </c>
      <c r="BZ206" t="s">
        <v>843</v>
      </c>
      <c r="CA206" t="s">
        <v>465</v>
      </c>
      <c r="CB206" s="34">
        <v>5.4214815609157085E-3</v>
      </c>
      <c r="CC206" s="34">
        <v>4.6930694952607155E-3</v>
      </c>
      <c r="CD206" s="34">
        <v>4.7089480794966221E-3</v>
      </c>
      <c r="CE206" s="34">
        <v>3.8022354710847139E-3</v>
      </c>
      <c r="CF206" s="34">
        <v>3.8022384978830814E-3</v>
      </c>
      <c r="CG206" t="s">
        <v>843</v>
      </c>
      <c r="CH206" t="s">
        <v>465</v>
      </c>
      <c r="CI206" s="34">
        <v>6.4205015078186989E-3</v>
      </c>
      <c r="CJ206" s="34">
        <v>5.952516570687294E-3</v>
      </c>
      <c r="CK206" s="34">
        <v>5.778125487267971E-3</v>
      </c>
      <c r="CL206" s="34">
        <v>5.6714778766036034E-3</v>
      </c>
      <c r="CM206" s="34">
        <v>5.6387479417026043E-3</v>
      </c>
      <c r="CN206" t="s">
        <v>843</v>
      </c>
      <c r="CO206" t="s">
        <v>465</v>
      </c>
      <c r="CP206" s="34">
        <v>5.9743542224168777E-3</v>
      </c>
      <c r="CQ206" s="34">
        <v>5.7432614266872406E-3</v>
      </c>
      <c r="CR206" s="34">
        <v>5.7246191427111626E-3</v>
      </c>
      <c r="CS206" s="34">
        <v>5.6582079268991947E-3</v>
      </c>
      <c r="CT206" s="34">
        <v>5.6660785339772701E-3</v>
      </c>
      <c r="CU206" t="s">
        <v>843</v>
      </c>
      <c r="CV206" t="s">
        <v>465</v>
      </c>
      <c r="CW206" s="34">
        <v>5.7653733529150486E-3</v>
      </c>
      <c r="CX206" s="34">
        <v>5.6581948883831501E-3</v>
      </c>
      <c r="CY206" s="34">
        <v>5.5668866261839867E-3</v>
      </c>
      <c r="CZ206" s="34">
        <v>5.4930443875491619E-3</v>
      </c>
      <c r="DA206" s="34">
        <v>5.49300666898489E-3</v>
      </c>
      <c r="DB206" t="s">
        <v>843</v>
      </c>
      <c r="DC206" s="34"/>
      <c r="DD206" s="34"/>
      <c r="DE206" s="34"/>
      <c r="DF206" s="34"/>
      <c r="DG206" s="34"/>
      <c r="DH206" t="s">
        <v>1460</v>
      </c>
      <c r="DI206" t="s">
        <v>843</v>
      </c>
      <c r="DJ206" s="34"/>
      <c r="DK206" s="34"/>
      <c r="DL206" s="34"/>
      <c r="DM206" s="34"/>
      <c r="DN206" s="34"/>
      <c r="DO206" t="s">
        <v>1460</v>
      </c>
      <c r="DP206" t="s">
        <v>843</v>
      </c>
      <c r="DQ206" s="34"/>
      <c r="DR206" t="s">
        <v>1460</v>
      </c>
      <c r="DS206" t="s">
        <v>843</v>
      </c>
      <c r="DT206" t="s">
        <v>843</v>
      </c>
      <c r="DU206" s="34"/>
      <c r="DV206" t="s">
        <v>1460</v>
      </c>
      <c r="DW206" t="s">
        <v>843</v>
      </c>
      <c r="DX206" t="s">
        <v>843</v>
      </c>
      <c r="DY206" t="s">
        <v>465</v>
      </c>
      <c r="DZ206" s="34">
        <v>2.1715874318033457E-3</v>
      </c>
      <c r="EA206" s="34">
        <v>3.2348956447094679E-3</v>
      </c>
      <c r="EB206" s="34">
        <v>-7.9938117414712906E-4</v>
      </c>
      <c r="EC206" s="34">
        <v>-6.023443304002285E-3</v>
      </c>
      <c r="ED206" s="34">
        <v>1.3055985793471336E-2</v>
      </c>
      <c r="EE206" t="s">
        <v>843</v>
      </c>
      <c r="EF206" t="s">
        <v>465</v>
      </c>
      <c r="EG206" s="34">
        <v>3.6000001709908247E-3</v>
      </c>
      <c r="EH206" s="34">
        <v>2.5999997742474079E-3</v>
      </c>
      <c r="EI206" s="34">
        <v>-9.9999961093999445E-5</v>
      </c>
      <c r="EJ206" s="34">
        <v>1.999999862164259E-3</v>
      </c>
      <c r="EK206" s="34">
        <v>1.0000000474974513E-3</v>
      </c>
      <c r="EL206" t="s">
        <v>843</v>
      </c>
      <c r="EM206" t="s">
        <v>465</v>
      </c>
      <c r="EN206" s="34">
        <v>3.5073859617114067E-3</v>
      </c>
      <c r="EO206" s="34">
        <v>2.6816804893314838E-3</v>
      </c>
      <c r="EP206" s="34">
        <v>-1.4286595396697521E-3</v>
      </c>
      <c r="EQ206" s="34">
        <v>5.0182463601231575E-3</v>
      </c>
      <c r="ER206" s="34">
        <v>7.3443073779344559E-3</v>
      </c>
      <c r="ES206" t="s">
        <v>843</v>
      </c>
      <c r="ET206" t="s">
        <v>465</v>
      </c>
      <c r="EU206" s="34">
        <v>3.8306564092636108E-3</v>
      </c>
      <c r="EV206" s="34">
        <v>2.7025560848414898E-3</v>
      </c>
      <c r="EW206" s="34">
        <v>3.3236271701753139E-3</v>
      </c>
      <c r="EX206" s="34">
        <v>4.6387426555156708E-3</v>
      </c>
      <c r="EY206" s="34">
        <v>-7.6699157943949103E-5</v>
      </c>
      <c r="EZ206" t="s">
        <v>843</v>
      </c>
      <c r="FA206" t="s">
        <v>465</v>
      </c>
      <c r="FB206" s="34">
        <v>-4.2330138385295868E-3</v>
      </c>
      <c r="FC206" s="34">
        <v>-5.191451869904995E-3</v>
      </c>
      <c r="FD206" s="34">
        <v>-1.7498646629974246E-3</v>
      </c>
      <c r="FE206" s="34">
        <v>-1.8796479562297463E-3</v>
      </c>
      <c r="FF206" s="34">
        <v>1.3925275765359402E-2</v>
      </c>
      <c r="FG206" t="s">
        <v>843</v>
      </c>
      <c r="FH206" s="34"/>
      <c r="FI206" s="34"/>
      <c r="FJ206" s="34"/>
      <c r="FK206" s="34"/>
      <c r="FL206" s="34"/>
      <c r="FM206" t="s">
        <v>843</v>
      </c>
      <c r="FN206" t="s">
        <v>843</v>
      </c>
      <c r="FO206" s="34"/>
      <c r="FP206" t="s">
        <v>1460</v>
      </c>
      <c r="FQ206" t="s">
        <v>843</v>
      </c>
      <c r="FR206" t="s">
        <v>843</v>
      </c>
      <c r="FS206" s="34"/>
      <c r="FT206" t="s">
        <v>1460</v>
      </c>
      <c r="FU206" t="s">
        <v>843</v>
      </c>
      <c r="FV206" t="s">
        <v>843</v>
      </c>
      <c r="FW206" s="34"/>
      <c r="FX206" t="s">
        <v>1460</v>
      </c>
      <c r="FY206" t="s">
        <v>843</v>
      </c>
      <c r="FZ206" s="34"/>
      <c r="GA206" s="34"/>
      <c r="GB206" s="34"/>
      <c r="GC206" s="34"/>
      <c r="GD206" s="34"/>
      <c r="GE206" t="s">
        <v>1460</v>
      </c>
      <c r="GF206" t="s">
        <v>843</v>
      </c>
      <c r="GG206" s="34"/>
      <c r="GH206" s="34"/>
      <c r="GI206" s="34"/>
      <c r="GJ206" s="34"/>
      <c r="GK206" s="34"/>
      <c r="GL206" t="s">
        <v>1460</v>
      </c>
      <c r="GM206" t="s">
        <v>843</v>
      </c>
      <c r="GN206" s="34"/>
      <c r="GO206" t="s">
        <v>1460</v>
      </c>
      <c r="GP206" t="s">
        <v>843</v>
      </c>
      <c r="GQ206" t="s">
        <v>843</v>
      </c>
      <c r="GR206" s="34"/>
      <c r="GS206" s="34"/>
      <c r="GT206" s="34"/>
      <c r="GU206" s="34"/>
      <c r="GV206" s="34"/>
      <c r="GW206" t="s">
        <v>1460</v>
      </c>
      <c r="GX206" t="s">
        <v>843</v>
      </c>
      <c r="GY206" t="s">
        <v>843</v>
      </c>
      <c r="GZ206" t="s">
        <v>843</v>
      </c>
      <c r="HA206" t="s">
        <v>843</v>
      </c>
      <c r="HB206" t="s">
        <v>843</v>
      </c>
      <c r="HC206" t="s">
        <v>843</v>
      </c>
      <c r="HD206" t="s">
        <v>843</v>
      </c>
      <c r="HE206" t="s">
        <v>843</v>
      </c>
      <c r="HF206" t="s">
        <v>843</v>
      </c>
      <c r="HG206" t="s">
        <v>843</v>
      </c>
      <c r="HH206" s="34">
        <v>29610</v>
      </c>
      <c r="HI206" s="34">
        <v>30387</v>
      </c>
      <c r="HJ206" s="34">
        <v>31160</v>
      </c>
      <c r="HK206" s="34">
        <v>31929</v>
      </c>
      <c r="HL206" s="34">
        <v>32697.000000000004</v>
      </c>
      <c r="HM206" s="34">
        <v>33452</v>
      </c>
      <c r="HN206" s="34">
        <v>34183</v>
      </c>
      <c r="HO206" s="34">
        <v>34887</v>
      </c>
      <c r="HP206" s="34">
        <v>35541</v>
      </c>
      <c r="HQ206" s="34">
        <v>36132</v>
      </c>
      <c r="HR206" s="34">
        <v>36458</v>
      </c>
      <c r="HS206" s="34">
        <v>36350</v>
      </c>
      <c r="HT206" s="34">
        <v>36026</v>
      </c>
      <c r="HU206" s="34">
        <v>35639</v>
      </c>
      <c r="HV206" s="34">
        <v>35261</v>
      </c>
      <c r="HW206" s="34">
        <v>35020</v>
      </c>
      <c r="HX206" s="34">
        <v>34811</v>
      </c>
      <c r="HY206" s="34">
        <v>34496</v>
      </c>
      <c r="HZ206" s="34">
        <v>33852</v>
      </c>
      <c r="IA206" s="34">
        <v>33121</v>
      </c>
      <c r="IB206" s="34">
        <v>32552.999999999996</v>
      </c>
      <c r="IC206" s="34">
        <v>31948</v>
      </c>
      <c r="ID206" s="34">
        <v>31791</v>
      </c>
      <c r="IE206" s="34">
        <v>32077</v>
      </c>
      <c r="IF206" s="34">
        <v>32337.000000000004</v>
      </c>
      <c r="IG206" s="34">
        <v>32577</v>
      </c>
      <c r="IH206" s="34">
        <v>32797</v>
      </c>
      <c r="II206" s="34">
        <v>32998</v>
      </c>
      <c r="IJ206" s="34">
        <v>33181</v>
      </c>
      <c r="IK206" s="34">
        <v>33348</v>
      </c>
      <c r="IL206" s="34">
        <v>33508</v>
      </c>
      <c r="IM206" s="34">
        <v>33658</v>
      </c>
      <c r="IN206" s="34">
        <v>33794</v>
      </c>
      <c r="IO206" s="34">
        <v>33929</v>
      </c>
      <c r="IP206" s="34">
        <v>34063</v>
      </c>
      <c r="IQ206" s="34">
        <v>34193</v>
      </c>
      <c r="IR206" s="34">
        <v>34316</v>
      </c>
      <c r="IS206" s="34">
        <v>34438</v>
      </c>
      <c r="IT206" s="34">
        <v>34561</v>
      </c>
      <c r="IU206" s="34">
        <v>34676</v>
      </c>
      <c r="IV206" s="34">
        <v>34783</v>
      </c>
      <c r="IW206" s="34">
        <v>34888</v>
      </c>
      <c r="IX206" s="34">
        <v>34986</v>
      </c>
      <c r="IY206" s="34">
        <v>35077</v>
      </c>
      <c r="IZ206" s="34">
        <v>35162</v>
      </c>
      <c r="JA206" s="34">
        <v>35240</v>
      </c>
      <c r="JB206" s="34">
        <v>35304</v>
      </c>
      <c r="JC206" s="34">
        <v>35355</v>
      </c>
      <c r="JD206" s="34">
        <v>35401</v>
      </c>
      <c r="JE206" s="34">
        <v>35434</v>
      </c>
      <c r="JF206" s="34">
        <v>35453</v>
      </c>
      <c r="JG206" s="34">
        <v>35460</v>
      </c>
      <c r="JH206" s="34">
        <v>35461</v>
      </c>
      <c r="JI206" s="34">
        <v>35451</v>
      </c>
      <c r="JJ206" s="34">
        <v>35433</v>
      </c>
      <c r="JK206" s="34">
        <v>35409</v>
      </c>
      <c r="JL206" s="34">
        <v>35370</v>
      </c>
      <c r="JM206" s="34">
        <v>35329</v>
      </c>
      <c r="JN206" s="34">
        <v>35278</v>
      </c>
      <c r="JO206" s="34">
        <v>35219</v>
      </c>
      <c r="JP206" s="34">
        <v>35160</v>
      </c>
      <c r="JQ206" s="34">
        <v>35092</v>
      </c>
      <c r="JR206" s="34">
        <v>35023</v>
      </c>
      <c r="JS206" s="34">
        <v>34956</v>
      </c>
      <c r="JT206" s="34">
        <v>34885</v>
      </c>
      <c r="JU206" s="34">
        <v>34813</v>
      </c>
      <c r="JV206" s="34">
        <v>34753</v>
      </c>
      <c r="JW206" s="34">
        <v>34697</v>
      </c>
      <c r="JX206" s="34">
        <v>34646</v>
      </c>
      <c r="JY206" s="34">
        <v>34596</v>
      </c>
      <c r="JZ206" s="34">
        <v>34552</v>
      </c>
      <c r="KA206" s="34">
        <v>34520</v>
      </c>
      <c r="KB206" s="34">
        <v>34497</v>
      </c>
      <c r="KC206" s="34">
        <v>34480</v>
      </c>
      <c r="KD206" s="34">
        <v>34465</v>
      </c>
      <c r="KE206" s="34">
        <v>34459</v>
      </c>
      <c r="KF206" s="34">
        <v>34461</v>
      </c>
      <c r="KG206" s="34">
        <v>34457</v>
      </c>
      <c r="KH206" s="34">
        <v>34462</v>
      </c>
      <c r="KI206" s="34">
        <v>34477</v>
      </c>
      <c r="KJ206" s="34">
        <v>34488</v>
      </c>
      <c r="KK206" s="34">
        <v>34502</v>
      </c>
      <c r="KL206" s="34">
        <v>34517</v>
      </c>
      <c r="KM206" s="34">
        <v>34532</v>
      </c>
      <c r="KN206" s="34">
        <v>34553</v>
      </c>
      <c r="KO206" s="34">
        <v>34571</v>
      </c>
      <c r="KP206" s="34">
        <v>34584</v>
      </c>
      <c r="KQ206" s="34">
        <v>34596</v>
      </c>
      <c r="KR206" s="34">
        <v>34613</v>
      </c>
      <c r="KS206" s="34">
        <v>34627</v>
      </c>
      <c r="KT206" s="34">
        <v>34632</v>
      </c>
      <c r="KU206" s="34">
        <v>34642</v>
      </c>
      <c r="KV206" s="34">
        <v>34650</v>
      </c>
      <c r="KW206" s="34">
        <v>34644</v>
      </c>
      <c r="KX206" s="34">
        <v>34635</v>
      </c>
      <c r="KY206" s="34">
        <v>34621</v>
      </c>
      <c r="KZ206" s="34">
        <v>34599</v>
      </c>
      <c r="LA206" s="34">
        <v>34572</v>
      </c>
      <c r="LB206" s="34">
        <v>34544</v>
      </c>
      <c r="LC206" s="34">
        <v>34511</v>
      </c>
      <c r="LD206" s="34">
        <v>34465</v>
      </c>
      <c r="LE206" t="s">
        <v>843</v>
      </c>
      <c r="LF206" t="s">
        <v>843</v>
      </c>
      <c r="LG206" t="s">
        <v>843</v>
      </c>
      <c r="LH206" s="34">
        <v>1.7408333718776703E-2</v>
      </c>
      <c r="LI206" s="34">
        <v>2.5902742519974709E-2</v>
      </c>
      <c r="LJ206" s="34">
        <v>2.5120334699749947E-2</v>
      </c>
      <c r="LK206" s="34">
        <v>2.4379467591643333E-2</v>
      </c>
      <c r="LL206" s="34">
        <v>2.3768642917275429E-2</v>
      </c>
      <c r="LM206" s="34">
        <v>2.2828245535492897E-2</v>
      </c>
      <c r="LN206" s="34">
        <v>2.1616868674755096E-2</v>
      </c>
      <c r="LO206" s="34">
        <v>2.0385822281241417E-2</v>
      </c>
      <c r="LP206" s="34">
        <v>1.8572691828012466E-2</v>
      </c>
      <c r="LQ206" s="34">
        <v>1.649194024503231E-2</v>
      </c>
      <c r="LR206" s="34">
        <v>8.9820139110088348E-3</v>
      </c>
      <c r="LS206" s="34">
        <v>-2.9667092021554708E-3</v>
      </c>
      <c r="LT206" s="34">
        <v>-8.9533040300011635E-3</v>
      </c>
      <c r="LU206" s="34">
        <v>-1.0800356045365334E-2</v>
      </c>
      <c r="LV206" s="34">
        <v>-1.0663006454706192E-2</v>
      </c>
      <c r="LW206" s="34">
        <v>-6.8582105450332165E-3</v>
      </c>
      <c r="LX206" s="34">
        <v>-5.9858979657292366E-3</v>
      </c>
      <c r="LY206" s="34">
        <v>-9.0900538489222527E-3</v>
      </c>
      <c r="LZ206" s="34">
        <v>-1.8845293670892715E-2</v>
      </c>
      <c r="MA206" s="34">
        <v>-2.1830558776855469E-2</v>
      </c>
      <c r="MB206" s="34">
        <v>-1.729799248278141E-2</v>
      </c>
      <c r="MC206" s="34">
        <v>-1.8759949132800102E-2</v>
      </c>
      <c r="MD206" s="34">
        <v>-4.9263499677181244E-3</v>
      </c>
      <c r="ME206" s="34">
        <v>8.9560318738222122E-3</v>
      </c>
      <c r="MF206" s="34">
        <v>8.0728232860565186E-3</v>
      </c>
      <c r="MG206" s="34">
        <v>7.3944325558841228E-3</v>
      </c>
      <c r="MH206" s="34">
        <v>6.7305299453437328E-3</v>
      </c>
      <c r="MI206" s="34">
        <v>6.1099058948457241E-3</v>
      </c>
      <c r="MJ206" s="34">
        <v>5.5304695852100849E-3</v>
      </c>
      <c r="MK206" s="34">
        <v>5.020377691835165E-3</v>
      </c>
      <c r="ML206" s="34">
        <v>4.7864159569144249E-3</v>
      </c>
      <c r="MM206" s="34">
        <v>4.4665532186627388E-3</v>
      </c>
      <c r="MN206" s="34">
        <v>4.0325024165213108E-3</v>
      </c>
      <c r="MO206" s="34">
        <v>3.9868340827524662E-3</v>
      </c>
      <c r="MP206" s="34">
        <v>3.9416453801095486E-3</v>
      </c>
      <c r="MQ206" s="34">
        <v>3.8091936148703098E-3</v>
      </c>
      <c r="MR206" s="34">
        <v>3.5907728597521782E-3</v>
      </c>
      <c r="MS206" s="34">
        <v>3.5488882567733526E-3</v>
      </c>
      <c r="MT206" s="34">
        <v>3.5652727819979191E-3</v>
      </c>
      <c r="MU206" s="34">
        <v>3.3219263423234224E-3</v>
      </c>
      <c r="MV206" s="34">
        <v>3.0809566378593445E-3</v>
      </c>
      <c r="MW206" s="34">
        <v>3.0141689348965883E-3</v>
      </c>
      <c r="MX206" s="34">
        <v>2.805050928145647E-3</v>
      </c>
      <c r="MY206" s="34">
        <v>2.597663551568985E-3</v>
      </c>
      <c r="MZ206" s="34">
        <v>2.4203089997172356E-3</v>
      </c>
      <c r="NA206" s="34">
        <v>2.2158471401780844E-3</v>
      </c>
      <c r="NB206" s="34">
        <v>1.8144708592444658E-3</v>
      </c>
      <c r="NC206" s="34">
        <v>1.443553133867681E-3</v>
      </c>
      <c r="ND206" s="34">
        <v>1.3002433115616441E-3</v>
      </c>
      <c r="NE206" s="34">
        <v>9.3174283392727375E-4</v>
      </c>
      <c r="NF206" s="34">
        <v>5.3606444271281362E-4</v>
      </c>
      <c r="NG206" s="34">
        <v>1.9742501899600029E-4</v>
      </c>
      <c r="NH206" s="34">
        <v>2.820039117068518E-5</v>
      </c>
      <c r="NI206" s="34">
        <v>-2.8203972033225E-4</v>
      </c>
      <c r="NJ206" s="34">
        <v>-5.0787202781066298E-4</v>
      </c>
      <c r="NK206" s="34">
        <v>-6.7756418138742447E-4</v>
      </c>
      <c r="NL206" s="34">
        <v>-1.1020218953490257E-3</v>
      </c>
      <c r="NM206" s="34">
        <v>-1.1598467826843262E-3</v>
      </c>
      <c r="NN206" s="34">
        <v>-1.4446162385866046E-3</v>
      </c>
      <c r="NO206" s="34">
        <v>-1.6738304402679205E-3</v>
      </c>
      <c r="NP206" s="34">
        <v>-1.6766368644312024E-3</v>
      </c>
      <c r="NQ206" s="34">
        <v>-1.935888547450304E-3</v>
      </c>
      <c r="NR206" s="34">
        <v>-1.9681956619024277E-3</v>
      </c>
      <c r="NS206" s="34">
        <v>-1.9148607971146703E-3</v>
      </c>
      <c r="NT206" s="34">
        <v>-2.0331903360784054E-3</v>
      </c>
      <c r="NU206" s="34">
        <v>-2.0660571753978729E-3</v>
      </c>
      <c r="NV206" s="34">
        <v>-1.7249810043722391E-3</v>
      </c>
      <c r="NW206" s="34">
        <v>-1.6126713017001748E-3</v>
      </c>
      <c r="NX206" s="34">
        <v>-1.4709490351378918E-3</v>
      </c>
      <c r="NY206" s="34">
        <v>-1.4442104147747159E-3</v>
      </c>
      <c r="NZ206" s="34">
        <v>-1.2726327404379845E-3</v>
      </c>
      <c r="OA206" s="34">
        <v>-9.2656945344060659E-4</v>
      </c>
      <c r="OB206" s="34">
        <v>-6.6650245571509004E-4</v>
      </c>
      <c r="OC206" s="34">
        <v>-4.9291795585304499E-4</v>
      </c>
      <c r="OD206" s="34">
        <v>-4.3512944830581546E-4</v>
      </c>
      <c r="OE206" s="34">
        <v>-1.7410481814295053E-4</v>
      </c>
      <c r="OF206" s="34">
        <v>5.8038305724039674E-5</v>
      </c>
      <c r="OG206" s="34">
        <v>-1.1607998021645471E-4</v>
      </c>
      <c r="OH206" s="34">
        <v>1.450978743378073E-4</v>
      </c>
      <c r="OI206" s="34">
        <v>4.3516734149307013E-4</v>
      </c>
      <c r="OJ206" s="34">
        <v>3.1900239991955459E-4</v>
      </c>
      <c r="OK206" s="34">
        <v>4.0585591341368854E-4</v>
      </c>
      <c r="OL206" s="34">
        <v>4.3466291390359402E-4</v>
      </c>
      <c r="OM206" s="34">
        <v>4.3447408825159073E-4</v>
      </c>
      <c r="ON206" s="34">
        <v>6.0794677119702101E-4</v>
      </c>
      <c r="OO206" s="34">
        <v>5.2080320892855525E-4</v>
      </c>
      <c r="OP206" s="34">
        <v>3.759670362342149E-4</v>
      </c>
      <c r="OQ206" s="34">
        <v>3.4692109329625964E-4</v>
      </c>
      <c r="OR206" s="34">
        <v>4.9126561498269439E-4</v>
      </c>
      <c r="OS206" s="34">
        <v>4.04390535550192E-4</v>
      </c>
      <c r="OT206" s="34">
        <v>1.4438557263929397E-4</v>
      </c>
      <c r="OU206" s="34">
        <v>2.8870860114693642E-4</v>
      </c>
      <c r="OV206" s="34">
        <v>2.3090689501259476E-4</v>
      </c>
      <c r="OW206" s="34">
        <v>-1.7317516903858632E-4</v>
      </c>
      <c r="OX206" s="34">
        <v>-2.5981900398619473E-4</v>
      </c>
      <c r="OY206" s="34">
        <v>-4.0429711225442588E-4</v>
      </c>
      <c r="OZ206" s="34">
        <v>-6.3565443269908428E-4</v>
      </c>
      <c r="PA206" s="34">
        <v>-7.8067404683679342E-4</v>
      </c>
      <c r="PB206" s="34">
        <v>-8.1023212987929583E-4</v>
      </c>
      <c r="PC206" s="34">
        <v>-9.5575995510444045E-4</v>
      </c>
      <c r="PD206" s="34">
        <v>-1.3337974669411778E-3</v>
      </c>
      <c r="PE206" t="s">
        <v>1300</v>
      </c>
      <c r="PF206" t="s">
        <v>843</v>
      </c>
      <c r="PG206" t="s">
        <v>843</v>
      </c>
      <c r="PH206" t="s">
        <v>843</v>
      </c>
      <c r="PI206" t="s">
        <v>843</v>
      </c>
      <c r="PJ206" t="s">
        <v>1300</v>
      </c>
      <c r="PK206" s="34">
        <v>0.48794326186180115</v>
      </c>
      <c r="PL206" s="34">
        <v>0.4862934947013855</v>
      </c>
      <c r="PM206" s="34">
        <v>0.4847240149974823</v>
      </c>
      <c r="PN206" s="34">
        <v>0.48313444852828979</v>
      </c>
      <c r="PO206" s="34">
        <v>0.4816649854183197</v>
      </c>
      <c r="PP206" s="34">
        <v>0.48018056154251099</v>
      </c>
      <c r="PQ206" s="34">
        <v>0.47854197025299072</v>
      </c>
      <c r="PR206" s="34">
        <v>0.47711181640625</v>
      </c>
      <c r="PS206" s="34">
        <v>0.47581666707992554</v>
      </c>
      <c r="PT206" s="34">
        <v>0.47456547617912292</v>
      </c>
      <c r="PU206" s="34">
        <v>0.47383290529251099</v>
      </c>
      <c r="PV206" s="34">
        <v>0.47389271855354309</v>
      </c>
      <c r="PW206" s="34">
        <v>0.47421306371688843</v>
      </c>
      <c r="PX206" s="34">
        <v>0.47464856505393982</v>
      </c>
      <c r="PY206" s="34">
        <v>0.47528430819511414</v>
      </c>
      <c r="PZ206" s="34">
        <v>0.47569960355758667</v>
      </c>
      <c r="QA206" s="34">
        <v>0.47579789161682129</v>
      </c>
      <c r="QB206" s="34">
        <v>0.47576531767845154</v>
      </c>
      <c r="QC206" s="34">
        <v>0.47559967637062073</v>
      </c>
      <c r="QD206" s="34">
        <v>0.47549891471862793</v>
      </c>
      <c r="QE206" s="34">
        <v>0.47544005513191223</v>
      </c>
      <c r="QF206" s="34">
        <v>0.47539752721786499</v>
      </c>
      <c r="QG206" s="34">
        <v>0.47532320022583008</v>
      </c>
      <c r="QH206" s="34">
        <v>0.47516912221908569</v>
      </c>
      <c r="QI206" s="34">
        <v>0.47502860426902771</v>
      </c>
      <c r="QJ206" s="34">
        <v>0.47487491369247437</v>
      </c>
      <c r="QK206" s="34">
        <v>0.47473853826522827</v>
      </c>
      <c r="QL206" s="34">
        <v>0.47460451722145081</v>
      </c>
      <c r="QM206" s="34">
        <v>0.47445827722549438</v>
      </c>
      <c r="QN206" s="34">
        <v>0.47436127066612244</v>
      </c>
      <c r="QO206" s="34">
        <v>0.47427481412887573</v>
      </c>
      <c r="QP206" s="34">
        <v>0.47415176033973694</v>
      </c>
      <c r="QQ206" s="34">
        <v>0.47395986318588257</v>
      </c>
      <c r="QR206" s="34">
        <v>0.47384244203567505</v>
      </c>
      <c r="QS206" s="34">
        <v>0.47382789850234985</v>
      </c>
      <c r="QT206" s="34">
        <v>0.47381043434143066</v>
      </c>
      <c r="QU206" s="34">
        <v>0.47371488809585571</v>
      </c>
      <c r="QV206" s="34">
        <v>0.47363376617431641</v>
      </c>
      <c r="QW206" s="34">
        <v>0.47356846928596497</v>
      </c>
      <c r="QX206" s="34">
        <v>0.47364172339439392</v>
      </c>
      <c r="QY206" s="34">
        <v>0.47367966175079346</v>
      </c>
      <c r="QZ206" s="34">
        <v>0.47368723154067993</v>
      </c>
      <c r="RA206" s="34">
        <v>0.4737895131111145</v>
      </c>
      <c r="RB206" s="34">
        <v>0.47378623485565186</v>
      </c>
      <c r="RC206" s="34">
        <v>0.47383537888526917</v>
      </c>
      <c r="RD206" s="34">
        <v>0.4739784300327301</v>
      </c>
      <c r="RE206" s="34">
        <v>0.47411057353019714</v>
      </c>
      <c r="RF206" s="34">
        <v>0.47424691915512085</v>
      </c>
      <c r="RG206" s="34">
        <v>0.47430863976478577</v>
      </c>
      <c r="RH206" s="34">
        <v>0.47451600432395935</v>
      </c>
      <c r="RI206" s="34">
        <v>0.47479760646820068</v>
      </c>
      <c r="RJ206" s="34">
        <v>0.47507050633430481</v>
      </c>
      <c r="RK206" s="34">
        <v>0.47536730766296387</v>
      </c>
      <c r="RL206" s="34">
        <v>0.47567063570022583</v>
      </c>
      <c r="RM206" s="34">
        <v>0.476053386926651</v>
      </c>
      <c r="RN206" s="34">
        <v>0.47654551267623901</v>
      </c>
      <c r="RO206" s="34">
        <v>0.47704270482063293</v>
      </c>
      <c r="RP206" s="34">
        <v>0.47751140594482422</v>
      </c>
      <c r="RQ206" s="34">
        <v>0.47808831930160522</v>
      </c>
      <c r="RR206" s="34">
        <v>0.47880405187606812</v>
      </c>
      <c r="RS206" s="34">
        <v>0.47952219843864441</v>
      </c>
      <c r="RT206" s="34">
        <v>0.4803088903427124</v>
      </c>
      <c r="RU206" s="34">
        <v>0.48114097118377686</v>
      </c>
      <c r="RV206" s="34">
        <v>0.4820631742477417</v>
      </c>
      <c r="RW206" s="34">
        <v>0.48292961716651917</v>
      </c>
      <c r="RX206" s="34">
        <v>0.48387095332145691</v>
      </c>
      <c r="RY206" s="34">
        <v>0.48482146859169006</v>
      </c>
      <c r="RZ206" s="34">
        <v>0.4858345091342926</v>
      </c>
      <c r="SA206" s="34">
        <v>0.48680943250656128</v>
      </c>
      <c r="SB206" s="34">
        <v>0.48774424195289612</v>
      </c>
      <c r="SC206" s="34">
        <v>0.48871266841888428</v>
      </c>
      <c r="SD206" s="34">
        <v>0.4896581768989563</v>
      </c>
      <c r="SE206" s="34">
        <v>0.49053540825843811</v>
      </c>
      <c r="SF206" s="34">
        <v>0.49141532182693481</v>
      </c>
      <c r="SG206" s="34">
        <v>0.49220949411392212</v>
      </c>
      <c r="SH206" s="34">
        <v>0.49299168586730957</v>
      </c>
      <c r="SI206" s="34">
        <v>0.49371752142906189</v>
      </c>
      <c r="SJ206" s="34">
        <v>0.49444234371185303</v>
      </c>
      <c r="SK206" s="34">
        <v>0.49512505531311035</v>
      </c>
      <c r="SL206" s="34">
        <v>0.49569278955459595</v>
      </c>
      <c r="SM206" s="34">
        <v>0.49623057246208191</v>
      </c>
      <c r="SN206" s="34">
        <v>0.4967828094959259</v>
      </c>
      <c r="SO206" s="34">
        <v>0.49723324179649353</v>
      </c>
      <c r="SP206" s="34">
        <v>0.49759644269943237</v>
      </c>
      <c r="SQ206" s="34">
        <v>0.49787282943725586</v>
      </c>
      <c r="SR206" s="34">
        <v>0.49819213151931763</v>
      </c>
      <c r="SS206" s="34">
        <v>0.49852532148361206</v>
      </c>
      <c r="ST206" s="34">
        <v>0.49878597259521484</v>
      </c>
      <c r="SU206" s="34">
        <v>0.49903216958045959</v>
      </c>
      <c r="SV206" s="34">
        <v>0.49917694926261902</v>
      </c>
      <c r="SW206" s="34">
        <v>0.49924924969673157</v>
      </c>
      <c r="SX206" s="34">
        <v>0.49930718541145325</v>
      </c>
      <c r="SY206" s="34">
        <v>0.49930736422538757</v>
      </c>
      <c r="SZ206" s="34">
        <v>0.49927836656570435</v>
      </c>
      <c r="TA206" s="34">
        <v>0.49911940097808838</v>
      </c>
      <c r="TB206" s="34">
        <v>0.49891683459281921</v>
      </c>
      <c r="TC206" s="34">
        <v>0.49871382117271423</v>
      </c>
      <c r="TD206" s="34">
        <v>0.49846696853637695</v>
      </c>
      <c r="TE206" s="34">
        <v>0.49820518493652344</v>
      </c>
      <c r="TF206" s="34">
        <v>0.49787023663520813</v>
      </c>
      <c r="TG206" s="34">
        <v>0.49754822254180908</v>
      </c>
      <c r="TH206" t="s">
        <v>843</v>
      </c>
      <c r="TI206" t="s">
        <v>843</v>
      </c>
      <c r="TJ206" t="s">
        <v>1300</v>
      </c>
      <c r="TK206" s="34">
        <v>0.67007210523649507</v>
      </c>
      <c r="TL206" s="34">
        <v>0.67021539170355293</v>
      </c>
      <c r="TM206" s="34">
        <v>0.67012724442804195</v>
      </c>
      <c r="TN206" s="34">
        <v>0.66948542077734996</v>
      </c>
      <c r="TO206" s="34">
        <v>0.66838958298288798</v>
      </c>
      <c r="TP206" s="34">
        <v>0.66712005261269891</v>
      </c>
      <c r="TQ206" s="34">
        <v>0.66612058625632597</v>
      </c>
      <c r="TR206" s="34">
        <v>0.66602172729096798</v>
      </c>
      <c r="TS206" s="34">
        <v>0.66724814653292597</v>
      </c>
      <c r="TT206" s="34">
        <v>0.66980335718140693</v>
      </c>
      <c r="TU206" s="34">
        <v>0.67219814581161896</v>
      </c>
      <c r="TV206" s="34">
        <v>0.67145804676753795</v>
      </c>
      <c r="TW206" s="34">
        <v>0.66821184699938896</v>
      </c>
      <c r="TX206" s="34">
        <v>0.66548352249610698</v>
      </c>
      <c r="TY206" s="34">
        <v>0.66513520795224101</v>
      </c>
      <c r="TZ206" s="34">
        <v>0.66579097658480901</v>
      </c>
      <c r="UA206" s="34">
        <v>0.66566602510700601</v>
      </c>
      <c r="UB206" s="34">
        <v>0.66673430637890807</v>
      </c>
      <c r="UC206" s="34">
        <v>0.66809447144144296</v>
      </c>
      <c r="UD206" s="34">
        <v>0.66862913817309011</v>
      </c>
      <c r="UE206" s="34">
        <v>0.66950818664946399</v>
      </c>
      <c r="UF206" s="34">
        <v>0.67072540887393406</v>
      </c>
      <c r="UG206" s="34">
        <v>0.67138498317133799</v>
      </c>
      <c r="UH206" s="34">
        <v>0.67083891885151403</v>
      </c>
      <c r="UI206" s="34">
        <v>0.66934162105328299</v>
      </c>
      <c r="UJ206" s="34">
        <v>0.66674340792583708</v>
      </c>
      <c r="UK206" s="34">
        <v>0.66242339238344994</v>
      </c>
      <c r="UL206" s="34">
        <v>0.65640341838899308</v>
      </c>
      <c r="UM206" s="34">
        <v>0.64921189837557602</v>
      </c>
      <c r="UN206" s="34">
        <v>0.64176262444524401</v>
      </c>
      <c r="UO206" s="34">
        <v>0.63468425450638599</v>
      </c>
      <c r="UP206" s="34">
        <v>0.62687919662487401</v>
      </c>
      <c r="UQ206" s="34">
        <v>0.61761877284093103</v>
      </c>
      <c r="UR206" s="34">
        <v>0.61081965280438599</v>
      </c>
      <c r="US206" s="34">
        <v>0.60752711846991703</v>
      </c>
      <c r="UT206" s="34">
        <v>0.60415874594215202</v>
      </c>
      <c r="UU206" s="34">
        <v>0.60025935423709098</v>
      </c>
      <c r="UV206" s="34">
        <v>0.59578082350891404</v>
      </c>
      <c r="UW206" s="34">
        <v>0.59107086021816502</v>
      </c>
      <c r="UX206" s="34">
        <v>0.58699695759375903</v>
      </c>
      <c r="UY206" s="34">
        <v>0.58290568804174403</v>
      </c>
      <c r="UZ206" s="34">
        <v>0.57835901110713006</v>
      </c>
      <c r="VA206" s="34">
        <v>0.57357838023237495</v>
      </c>
      <c r="VB206" s="34">
        <v>0.56878536912177702</v>
      </c>
      <c r="VC206" s="34">
        <v>0.56448723053296201</v>
      </c>
      <c r="VD206" s="34">
        <v>0.56077524439210602</v>
      </c>
      <c r="VE206" s="34">
        <v>0.557620133410755</v>
      </c>
      <c r="VF206" s="34">
        <v>0.55489244954816097</v>
      </c>
      <c r="VG206" s="34">
        <v>0.55235095549497903</v>
      </c>
      <c r="VH206" s="34">
        <v>0.55018555886378695</v>
      </c>
      <c r="VI206" s="34">
        <v>0.54857908469078298</v>
      </c>
      <c r="VJ206" s="34">
        <v>0.54758883248731005</v>
      </c>
      <c r="VK206" s="34">
        <v>0.54705169058966197</v>
      </c>
      <c r="VL206" s="34">
        <v>0.54695213111054697</v>
      </c>
      <c r="VM206" s="34">
        <v>0.54761098411085696</v>
      </c>
      <c r="VN206" s="34">
        <v>0.54887175576830705</v>
      </c>
      <c r="VO206" s="34">
        <v>0.55061421240864594</v>
      </c>
      <c r="VP206" s="34">
        <v>0.55283195108834104</v>
      </c>
      <c r="VQ206" s="34">
        <v>0.55571460967175001</v>
      </c>
      <c r="VR206" s="34">
        <v>0.559051093854257</v>
      </c>
      <c r="VS206" s="34">
        <v>0.562244027303754</v>
      </c>
      <c r="VT206" s="34">
        <v>0.565185797332725</v>
      </c>
      <c r="VU206" s="34">
        <v>0.56864060760071999</v>
      </c>
      <c r="VV206" s="34">
        <v>0.57352709796461299</v>
      </c>
      <c r="VW206" s="34">
        <v>0.58035803867046998</v>
      </c>
      <c r="VX206" s="34">
        <v>0.58857914314849102</v>
      </c>
      <c r="VY206" s="34">
        <v>0.59689810951572497</v>
      </c>
      <c r="VZ206" s="34">
        <v>0.60414445052886401</v>
      </c>
      <c r="WA206" s="34">
        <v>0.609117935692432</v>
      </c>
      <c r="WB206" s="34">
        <v>0.61118899310623898</v>
      </c>
      <c r="WC206" s="34">
        <v>0.61025410974762695</v>
      </c>
      <c r="WD206" s="34">
        <v>0.606885763531814</v>
      </c>
      <c r="WE206" s="34">
        <v>0.60218279850421796</v>
      </c>
      <c r="WF206" s="34">
        <v>0.59728828306264492</v>
      </c>
      <c r="WG206" s="34">
        <v>0.59277527926882301</v>
      </c>
      <c r="WH206" s="34">
        <v>0.58884471400795102</v>
      </c>
      <c r="WI206" s="34">
        <v>0.58569956907183607</v>
      </c>
      <c r="WJ206" s="34">
        <v>0.58335026264619705</v>
      </c>
      <c r="WK206" s="34">
        <v>0.58170475154153101</v>
      </c>
      <c r="WL206" s="34">
        <v>0.58029149445290396</v>
      </c>
      <c r="WM206" s="34">
        <v>0.57870853630248198</v>
      </c>
      <c r="WN206" s="34">
        <v>0.57719005869139894</v>
      </c>
      <c r="WO206" s="34">
        <v>0.57660606938509507</v>
      </c>
      <c r="WP206" s="34">
        <v>0.57465539210008099</v>
      </c>
      <c r="WQ206" s="34">
        <v>0.570754648722958</v>
      </c>
      <c r="WR206" s="34">
        <v>0.567203251326998</v>
      </c>
      <c r="WS206" s="34">
        <v>0.56385900994679605</v>
      </c>
      <c r="WT206" s="34">
        <v>0.56096080471730803</v>
      </c>
      <c r="WU206" s="34">
        <v>0.55869182099211301</v>
      </c>
      <c r="WV206" s="34">
        <v>0.55690646027666302</v>
      </c>
      <c r="WW206" s="34">
        <v>0.55569993069993107</v>
      </c>
      <c r="WX206" s="34">
        <v>0.55496218463137192</v>
      </c>
      <c r="WY206" s="34">
        <v>0.55458874458874496</v>
      </c>
      <c r="WZ206" s="34">
        <v>0.55458376630873996</v>
      </c>
      <c r="XA206" s="34">
        <v>0.554814494008951</v>
      </c>
      <c r="XB206" s="34">
        <v>0.55516081047903798</v>
      </c>
      <c r="XC206" s="34">
        <v>0.55552183589121096</v>
      </c>
      <c r="XD206" s="34">
        <v>0.55587533444211401</v>
      </c>
      <c r="XE206" s="34">
        <v>0.55609593700696203</v>
      </c>
      <c r="XF206" s="34">
        <v>0.55606264760000601</v>
      </c>
      <c r="XG206" s="34">
        <v>0.55593274433854101</v>
      </c>
      <c r="XH206" t="s">
        <v>843</v>
      </c>
      <c r="XI206" t="s">
        <v>1300</v>
      </c>
      <c r="XJ206" s="34">
        <v>0.65011229504044299</v>
      </c>
      <c r="XK206" s="34">
        <v>0.64903822421141</v>
      </c>
      <c r="XL206" s="34">
        <v>0.64766290656440006</v>
      </c>
      <c r="XM206" s="34">
        <v>0.64565128879701805</v>
      </c>
      <c r="XN206" s="34">
        <v>0.642928142155888</v>
      </c>
      <c r="XO206" s="34">
        <v>0.64008131053449702</v>
      </c>
      <c r="XP206" s="34">
        <v>0.63749524617499898</v>
      </c>
      <c r="XQ206" s="34">
        <v>0.635695244647003</v>
      </c>
      <c r="XR206" s="34">
        <v>0.63525737518112602</v>
      </c>
      <c r="XS206" s="34">
        <v>0.63642527988043707</v>
      </c>
      <c r="XT206" s="34">
        <v>0.63756925777607099</v>
      </c>
      <c r="XU206" s="34">
        <v>0.63526822558459406</v>
      </c>
      <c r="XV206" s="34">
        <v>0.63012824071503903</v>
      </c>
      <c r="XW206" s="34">
        <v>0.62478429832068405</v>
      </c>
      <c r="XX206" s="34">
        <v>0.62093560783312807</v>
      </c>
      <c r="XY206" s="34">
        <v>0.61876070816676199</v>
      </c>
      <c r="XZ206" s="34">
        <v>0.61736232799976998</v>
      </c>
      <c r="YA206" s="34">
        <v>0.61688866986505897</v>
      </c>
      <c r="YB206" s="34">
        <v>0.61588112786730298</v>
      </c>
      <c r="YC206" s="34">
        <v>0.613755415666561</v>
      </c>
      <c r="YD206" s="34">
        <v>0.61180229164746702</v>
      </c>
      <c r="YE206" s="34">
        <v>0.60948431019641602</v>
      </c>
      <c r="YF206" s="34">
        <v>0.60589475008650195</v>
      </c>
      <c r="YG206" s="34">
        <v>0.60159927674034397</v>
      </c>
      <c r="YH206" s="34">
        <v>0.59705600395831393</v>
      </c>
      <c r="YI206" s="34">
        <v>0.59178254596801405</v>
      </c>
      <c r="YJ206" s="34">
        <v>0.584946793914078</v>
      </c>
      <c r="YK206" s="34">
        <v>0.57682283774774201</v>
      </c>
      <c r="YL206" s="34">
        <v>0.56878936740905894</v>
      </c>
      <c r="YM206" s="34">
        <v>0.56201271440566203</v>
      </c>
      <c r="YN206" s="34">
        <v>0.555912021009908</v>
      </c>
      <c r="YO206" s="34">
        <v>0.54921563966961795</v>
      </c>
      <c r="YP206" s="34">
        <v>0.54142068741030103</v>
      </c>
      <c r="YQ206" s="34">
        <v>0.53579533732205498</v>
      </c>
      <c r="YR206" s="34">
        <v>0.53329810500976105</v>
      </c>
      <c r="YS206" s="34">
        <v>0.53095662854970305</v>
      </c>
      <c r="YT206" s="34">
        <v>0.52854353654272102</v>
      </c>
      <c r="YU206" s="34">
        <v>0.52574191300307804</v>
      </c>
      <c r="YV206" s="34">
        <v>0.52245305402042808</v>
      </c>
      <c r="YW206" s="34">
        <v>0.51935748994275699</v>
      </c>
      <c r="YX206" s="34">
        <v>0.51642301666019796</v>
      </c>
      <c r="YY206" s="34">
        <v>0.51357936223575795</v>
      </c>
      <c r="YZ206" s="34">
        <v>0.51073985680190903</v>
      </c>
      <c r="ZA206" s="34">
        <v>0.50759055207902692</v>
      </c>
      <c r="ZB206" s="34">
        <v>0.50440816790853804</v>
      </c>
      <c r="ZC206" s="34">
        <v>0.50155361019281797</v>
      </c>
      <c r="ZD206" s="34">
        <v>0.49905819371468196</v>
      </c>
      <c r="ZE206" s="34">
        <v>0.49689581536111804</v>
      </c>
      <c r="ZF206" s="34">
        <v>0.495091877233372</v>
      </c>
      <c r="ZG206" s="34">
        <v>0.49400990588002897</v>
      </c>
      <c r="ZH206" s="34">
        <v>0.49360411818630601</v>
      </c>
      <c r="ZI206" s="34">
        <v>0.49373942470389204</v>
      </c>
      <c r="ZJ206" s="34">
        <v>0.49440230111954003</v>
      </c>
      <c r="ZK206" s="34">
        <v>0.49592395136949596</v>
      </c>
      <c r="ZL206" s="34">
        <v>0.49813732960799301</v>
      </c>
      <c r="ZM206" s="34">
        <v>0.50022593126041404</v>
      </c>
      <c r="ZN206" s="34">
        <v>0.50229711200011307</v>
      </c>
      <c r="ZO206" s="34">
        <v>0.50510911715587803</v>
      </c>
      <c r="ZP206" s="34">
        <v>0.50963773456545203</v>
      </c>
      <c r="ZQ206" s="34">
        <v>0.516361674640469</v>
      </c>
      <c r="ZR206" s="34">
        <v>0.52470136518771293</v>
      </c>
      <c r="ZS206" s="34">
        <v>0.53336942892967099</v>
      </c>
      <c r="ZT206" s="34">
        <v>0.54113011449618797</v>
      </c>
      <c r="ZU206" s="34">
        <v>0.54675096190980199</v>
      </c>
      <c r="ZV206" s="34">
        <v>0.54955639324055094</v>
      </c>
      <c r="ZW206" s="34">
        <v>0.549542562511669</v>
      </c>
      <c r="ZX206" s="34">
        <v>0.54726210686847199</v>
      </c>
      <c r="ZY206" s="34">
        <v>0.54376459059861093</v>
      </c>
      <c r="ZZ206" s="34">
        <v>0.53997575477688597</v>
      </c>
      <c r="AAA206" s="34">
        <v>0.53658607084531706</v>
      </c>
      <c r="AAB206" s="34">
        <v>0.53393435980551096</v>
      </c>
      <c r="AAC206" s="34">
        <v>0.53195927057835202</v>
      </c>
      <c r="AAD206" s="34">
        <v>0.53059686349537605</v>
      </c>
      <c r="AAE206" s="34">
        <v>0.52997389791183303</v>
      </c>
      <c r="AAF206" s="34">
        <v>0.52959524154939797</v>
      </c>
      <c r="AAG206" s="34">
        <v>0.52875881482341303</v>
      </c>
      <c r="AAH206" s="34">
        <v>0.52776367144992098</v>
      </c>
      <c r="AAI206" s="34">
        <v>0.52752706271584904</v>
      </c>
      <c r="AAJ206" s="34">
        <v>0.52564381574174801</v>
      </c>
      <c r="AAK206" s="34">
        <v>0.52164455079399596</v>
      </c>
      <c r="AAL206" s="34">
        <v>0.517919276270007</v>
      </c>
      <c r="AAM206" s="34">
        <v>0.51419462357800194</v>
      </c>
      <c r="AAN206" s="34">
        <v>0.51090026798000998</v>
      </c>
      <c r="AAO206" s="34">
        <v>0.50834009035097905</v>
      </c>
      <c r="AAP206" s="34">
        <v>0.50622965053179891</v>
      </c>
      <c r="AAQ206" s="34">
        <v>0.50466438148132098</v>
      </c>
      <c r="AAR206" s="34">
        <v>0.50364330326162399</v>
      </c>
      <c r="AAS206" s="34">
        <v>0.50303503295178598</v>
      </c>
      <c r="AAT206" s="34">
        <v>0.50267240632132404</v>
      </c>
      <c r="AAU206" s="34">
        <v>0.50251249025327094</v>
      </c>
      <c r="AAV206" s="34">
        <v>0.50256987756987792</v>
      </c>
      <c r="AAW206" s="34">
        <v>0.50268460250562907</v>
      </c>
      <c r="AAX206" s="34">
        <v>0.50277056277056298</v>
      </c>
      <c r="AAY206" s="34">
        <v>0.50285763768617897</v>
      </c>
      <c r="AAZ206" s="34">
        <v>0.50287281651508597</v>
      </c>
      <c r="ABA206" s="34">
        <v>0.50276562251779999</v>
      </c>
      <c r="ABB206" s="34">
        <v>0.50247116968698502</v>
      </c>
      <c r="ABC206" s="34">
        <v>0.50197411237255107</v>
      </c>
      <c r="ABD206" s="34">
        <v>0.50122309551724598</v>
      </c>
      <c r="ABE206" s="34">
        <v>0.50018110430158902</v>
      </c>
      <c r="ABF206" s="34">
        <v>0.49903526715120899</v>
      </c>
      <c r="ABG206" t="s">
        <v>843</v>
      </c>
      <c r="ABH206" t="s">
        <v>843</v>
      </c>
      <c r="ABI206" t="s">
        <v>1300</v>
      </c>
      <c r="ABJ206" s="34">
        <v>0.596599064489438</v>
      </c>
      <c r="ABK206" s="34">
        <v>0.59378342355980496</v>
      </c>
      <c r="ABL206" s="34">
        <v>0.592400635419842</v>
      </c>
      <c r="ABM206" s="34">
        <v>0.59209496069404</v>
      </c>
      <c r="ABN206" s="34">
        <v>0.59237227226155698</v>
      </c>
      <c r="ABO206" s="34">
        <v>0.59247578620112396</v>
      </c>
      <c r="ABP206" s="34">
        <v>0.59210718778340099</v>
      </c>
      <c r="ABQ206" s="34">
        <v>0.59146673546020001</v>
      </c>
      <c r="ABR206" s="34">
        <v>0.59090077796378904</v>
      </c>
      <c r="ABS206" s="34">
        <v>0.59064804948590599</v>
      </c>
      <c r="ABT206" s="34">
        <v>0.59168083822480699</v>
      </c>
      <c r="ABU206" s="34">
        <v>0.59363136176066</v>
      </c>
      <c r="ABV206" s="34">
        <v>0.59450119358241305</v>
      </c>
      <c r="ABW206" s="34">
        <v>0.59300775824576701</v>
      </c>
      <c r="ABX206" s="34">
        <v>0.59100126203542203</v>
      </c>
      <c r="ABY206" s="34">
        <v>0.591133637921188</v>
      </c>
      <c r="ABZ206" s="34">
        <v>0.59344747349975602</v>
      </c>
      <c r="ACA206" s="34">
        <v>0.59653877929644994</v>
      </c>
      <c r="ACB206" s="34">
        <v>0.60177540138546304</v>
      </c>
      <c r="ACC206" s="34">
        <v>0.60622254426882793</v>
      </c>
      <c r="ACD206" s="34">
        <v>0.60710226400024603</v>
      </c>
      <c r="ACE206" s="34">
        <v>0.607794037092104</v>
      </c>
      <c r="ACF206" s="34">
        <v>0.60273347802837296</v>
      </c>
      <c r="ACG206" s="34">
        <v>0.59305733079776801</v>
      </c>
      <c r="ACH206" s="34">
        <v>0.58627887559142799</v>
      </c>
      <c r="ACI206" s="34">
        <v>0.58254289836387596</v>
      </c>
      <c r="ACJ206" s="34">
        <v>0.58041894075677702</v>
      </c>
      <c r="ACK206" s="34">
        <v>0.57862597733195997</v>
      </c>
      <c r="ACL206" s="34">
        <v>0.57654983273560201</v>
      </c>
      <c r="ACM206" s="34">
        <v>0.57396245651913202</v>
      </c>
      <c r="ACN206" s="34">
        <v>0.57053539453264901</v>
      </c>
      <c r="ACO206" s="34">
        <v>0.56534850555588601</v>
      </c>
      <c r="ACP206" s="34">
        <v>0.55865773003684094</v>
      </c>
      <c r="ACQ206" s="34">
        <v>0.55193197559609797</v>
      </c>
      <c r="ACR206" s="34">
        <v>0.54617112158175207</v>
      </c>
      <c r="ACS206" s="34">
        <v>0.54078320124002</v>
      </c>
      <c r="ACT206" s="34">
        <v>0.53485254691688999</v>
      </c>
      <c r="ACU206" s="34">
        <v>0.52778907021313703</v>
      </c>
      <c r="ACV206" s="34">
        <v>0.52265559445617904</v>
      </c>
      <c r="ACW206" s="34">
        <v>0.52065519876573496</v>
      </c>
      <c r="ACX206" s="34">
        <v>0.51880920551410903</v>
      </c>
      <c r="ACY206" s="34">
        <v>0.51681834467932608</v>
      </c>
      <c r="ACZ206" s="34">
        <v>0.51455561430837593</v>
      </c>
      <c r="ADA206" s="34">
        <v>0.51189542856328307</v>
      </c>
      <c r="ADB206" s="34">
        <v>0.50939935157272098</v>
      </c>
      <c r="ADC206" s="34">
        <v>0.50708701635901898</v>
      </c>
      <c r="ADD206" s="34">
        <v>0.50490730643402404</v>
      </c>
      <c r="ADE206" s="34">
        <v>0.502736490786441</v>
      </c>
      <c r="ADF206" s="34">
        <v>0.50037428849874999</v>
      </c>
      <c r="ADG206" s="34">
        <v>0.49805974572085704</v>
      </c>
      <c r="ADH206" s="34">
        <v>0.49604400253860803</v>
      </c>
      <c r="ADI206" s="34">
        <v>0.494458544839255</v>
      </c>
      <c r="ADJ206" s="34">
        <v>0.49314740137051999</v>
      </c>
      <c r="ADK206" s="34">
        <v>0.49212998222899201</v>
      </c>
      <c r="ADL206" s="34">
        <v>0.49182965032596698</v>
      </c>
      <c r="ADM206" s="34">
        <v>0.49213476799683697</v>
      </c>
      <c r="ADN206" s="34">
        <v>0.492953167187345</v>
      </c>
      <c r="ADO206" s="34">
        <v>0.49433892835913801</v>
      </c>
      <c r="ADP206" s="34">
        <v>0.49647088837235698</v>
      </c>
      <c r="ADQ206" s="34">
        <v>0.49912690412981497</v>
      </c>
      <c r="ADR206" s="34">
        <v>0.50174914675767901</v>
      </c>
      <c r="ADS206" s="34">
        <v>0.50426023025190903</v>
      </c>
      <c r="ADT206" s="34">
        <v>0.50745224566713298</v>
      </c>
      <c r="ADU206" s="34">
        <v>0.512265243946047</v>
      </c>
      <c r="ADV206" s="34">
        <v>0.519213404233972</v>
      </c>
      <c r="ADW206" s="34">
        <v>0.52768322633461207</v>
      </c>
      <c r="ADX206" s="34">
        <v>0.53632779903893202</v>
      </c>
      <c r="ADY206" s="34">
        <v>0.54398074761506798</v>
      </c>
      <c r="ADZ206" s="34">
        <v>0.54942850545517496</v>
      </c>
      <c r="AEA206" s="34">
        <v>0.55202115820964603</v>
      </c>
      <c r="AEB206" s="34">
        <v>0.55166126418152306</v>
      </c>
      <c r="AEC206" s="34">
        <v>0.54890572268652005</v>
      </c>
      <c r="AED206" s="34">
        <v>0.54484447923007795</v>
      </c>
      <c r="AEE206" s="34">
        <v>0.54060324825986106</v>
      </c>
      <c r="AEF206" s="34">
        <v>0.53677643986653101</v>
      </c>
      <c r="AEG206" s="34">
        <v>0.53359064395368394</v>
      </c>
      <c r="AEH206" s="34">
        <v>0.531202391143483</v>
      </c>
      <c r="AEI206" s="34">
        <v>0.52958760193864796</v>
      </c>
      <c r="AEJ206" s="34">
        <v>0.52860355458832098</v>
      </c>
      <c r="AEK206" s="34">
        <v>0.52772097744906099</v>
      </c>
      <c r="AEL206" s="34">
        <v>0.526516469496637</v>
      </c>
      <c r="AEM206" s="34">
        <v>0.52525179334830807</v>
      </c>
      <c r="AEN206" s="34">
        <v>0.52477728688346503</v>
      </c>
      <c r="AEO206" s="34">
        <v>0.52281941387698405</v>
      </c>
      <c r="AEP206" s="34">
        <v>0.51883365892482503</v>
      </c>
      <c r="AEQ206" s="34">
        <v>0.51510681072012299</v>
      </c>
      <c r="AER206" s="34">
        <v>0.51150821188989104</v>
      </c>
      <c r="AES206" s="34">
        <v>0.50832466181061398</v>
      </c>
      <c r="AET206" s="34">
        <v>0.505792621269465</v>
      </c>
      <c r="AEU206" s="34">
        <v>0.50376873537990596</v>
      </c>
      <c r="AEV206" s="34">
        <v>0.50238218988219008</v>
      </c>
      <c r="AEW206" s="34">
        <v>0.50152993476127206</v>
      </c>
      <c r="AEX206" s="34">
        <v>0.50108225108225102</v>
      </c>
      <c r="AEY206" s="34">
        <v>0.50103914097679303</v>
      </c>
      <c r="AEZ206" s="34">
        <v>0.501255954958857</v>
      </c>
      <c r="AFA206" s="34">
        <v>0.50163915486041899</v>
      </c>
      <c r="AFB206" s="34">
        <v>0.50210988756900499</v>
      </c>
      <c r="AFC206" s="34">
        <v>0.50265384337262298</v>
      </c>
      <c r="AFD206" s="34">
        <v>0.50317715344420799</v>
      </c>
      <c r="AFE206" s="34">
        <v>0.503556888483215</v>
      </c>
      <c r="AFF206" s="34">
        <v>0.50386618502560498</v>
      </c>
      <c r="AFG206" t="s">
        <v>843</v>
      </c>
      <c r="AFH206" t="s">
        <v>843</v>
      </c>
      <c r="AFI206" s="34"/>
      <c r="AFJ206" s="34"/>
      <c r="AFK206" s="34"/>
      <c r="AFL206" s="34"/>
      <c r="AFM206" s="34"/>
      <c r="AFN206" s="34"/>
      <c r="AFO206" s="34"/>
      <c r="AFP206" s="34"/>
      <c r="AFQ206" s="34"/>
      <c r="AFR206" s="34"/>
      <c r="AFS206" s="34"/>
      <c r="AFT206" s="34"/>
      <c r="AFU206" s="34"/>
      <c r="AFV206" s="34"/>
      <c r="AFW206" s="34"/>
      <c r="AFX206" s="34"/>
      <c r="AFY206" s="34"/>
      <c r="AFZ206" s="34"/>
      <c r="AGA206" s="34"/>
      <c r="AGB206" t="s">
        <v>843</v>
      </c>
      <c r="AGC206" t="s">
        <v>843</v>
      </c>
      <c r="AGD206" t="s">
        <v>843</v>
      </c>
      <c r="AGE206" t="s">
        <v>843</v>
      </c>
      <c r="AGF206" s="34"/>
      <c r="AGG206" t="s">
        <v>843</v>
      </c>
      <c r="AGH206" t="s">
        <v>843</v>
      </c>
      <c r="AGI206" t="s">
        <v>843</v>
      </c>
      <c r="AGJ206" t="s">
        <v>843</v>
      </c>
      <c r="AGK206" t="s">
        <v>843</v>
      </c>
      <c r="AGL206" t="s">
        <v>843</v>
      </c>
      <c r="AGM206" t="s">
        <v>843</v>
      </c>
      <c r="AGN206" t="s">
        <v>843</v>
      </c>
      <c r="AGO206" s="34"/>
      <c r="AGP206" s="34"/>
      <c r="AGQ206" t="s">
        <v>1460</v>
      </c>
      <c r="AGR206" t="s">
        <v>843</v>
      </c>
      <c r="AGS206" s="34"/>
      <c r="AGT206" s="34"/>
      <c r="AGU206" t="s">
        <v>1460</v>
      </c>
      <c r="AGV206" t="s">
        <v>843</v>
      </c>
      <c r="AGW206" s="34"/>
      <c r="AGX206" s="34"/>
      <c r="AGY206" t="s">
        <v>1460</v>
      </c>
      <c r="AGZ206" t="s">
        <v>843</v>
      </c>
      <c r="AHA206" s="34"/>
      <c r="AHB206" s="34"/>
      <c r="AHC206" t="s">
        <v>1460</v>
      </c>
      <c r="AHD206" t="s">
        <v>843</v>
      </c>
      <c r="AHE206" s="34"/>
      <c r="AHF206" s="34"/>
      <c r="AHG206" t="s">
        <v>1460</v>
      </c>
      <c r="AHH206" t="s">
        <v>843</v>
      </c>
      <c r="AHI206" t="s">
        <v>465</v>
      </c>
      <c r="AHJ206" s="34">
        <v>0.20682899653911591</v>
      </c>
      <c r="AHK206" s="34">
        <v>0.21238978207111359</v>
      </c>
      <c r="AHL206" s="34">
        <v>0.20801654458045959</v>
      </c>
      <c r="AHM206" s="34">
        <v>0.21340465545654297</v>
      </c>
      <c r="AHN206" s="34">
        <v>0.21979445219039917</v>
      </c>
      <c r="AHO206" t="s">
        <v>843</v>
      </c>
      <c r="AHP206" s="34"/>
      <c r="AHQ206" s="34"/>
      <c r="AHR206" s="34"/>
      <c r="AHS206" s="34"/>
      <c r="AHT206" s="34"/>
      <c r="AHU206" t="s">
        <v>843</v>
      </c>
      <c r="AHV206" s="34">
        <v>0.22544831037521362</v>
      </c>
      <c r="AHW206" s="34">
        <v>0.22419703006744385</v>
      </c>
      <c r="AHX206" s="34">
        <v>0.22275207936763763</v>
      </c>
      <c r="AHY206" s="34">
        <v>0.22436089813709259</v>
      </c>
      <c r="AHZ206" s="34">
        <v>0.22618228197097778</v>
      </c>
      <c r="AIA206" t="s">
        <v>465</v>
      </c>
      <c r="AIB206" t="s">
        <v>843</v>
      </c>
      <c r="AIC206" s="34">
        <v>0.22531422972679138</v>
      </c>
      <c r="AID206" s="34">
        <v>0.22559827566146851</v>
      </c>
      <c r="AIE206" s="34">
        <v>0.22367745637893677</v>
      </c>
      <c r="AIF206" s="34">
        <v>0.22894996404647827</v>
      </c>
      <c r="AIG206" s="34">
        <v>0.22643586993217468</v>
      </c>
      <c r="AIH206" t="s">
        <v>465</v>
      </c>
      <c r="AII206" t="s">
        <v>843</v>
      </c>
      <c r="AIJ206" s="34">
        <v>0.23393100500106812</v>
      </c>
      <c r="AIK206" s="34">
        <v>0.23397098481655121</v>
      </c>
      <c r="AIL206" s="34">
        <v>0.22857549786567688</v>
      </c>
      <c r="AIM206" s="34">
        <v>0.23364600539207458</v>
      </c>
      <c r="AIN206" s="34">
        <v>0.23812000453472137</v>
      </c>
      <c r="AIO206" t="s">
        <v>465</v>
      </c>
      <c r="AIP206" s="34"/>
      <c r="AIQ206" t="s">
        <v>843</v>
      </c>
      <c r="AIR206" s="34"/>
      <c r="AIS206" s="34"/>
      <c r="AIT206" s="34"/>
      <c r="AIU206" s="34"/>
      <c r="AIV206" s="34"/>
      <c r="AIW206" s="34"/>
      <c r="AIX206" t="s">
        <v>843</v>
      </c>
      <c r="AIY206" s="34"/>
      <c r="AIZ206" s="34"/>
      <c r="AJA206" s="34"/>
      <c r="AJB206" s="34"/>
      <c r="AJC206" s="34"/>
      <c r="AJD206" s="34"/>
      <c r="AJE206" t="s">
        <v>843</v>
      </c>
      <c r="AJF206" s="34"/>
      <c r="AJG206" s="34"/>
      <c r="AJH206" s="34"/>
      <c r="AJI206" s="34"/>
      <c r="AJJ206" s="34"/>
      <c r="AJK206" t="s">
        <v>1460</v>
      </c>
      <c r="AJL206" t="s">
        <v>843</v>
      </c>
      <c r="AJM206" t="s">
        <v>843</v>
      </c>
      <c r="AJN206" s="34"/>
      <c r="AJO206" s="34"/>
      <c r="AJP206" s="34"/>
      <c r="AJQ206" s="34"/>
      <c r="AJR206" s="34"/>
      <c r="AJS206" t="s">
        <v>1460</v>
      </c>
      <c r="AJT206" t="s">
        <v>843</v>
      </c>
      <c r="AJU206" t="s">
        <v>843</v>
      </c>
      <c r="AJV206" t="s">
        <v>843</v>
      </c>
      <c r="AJW206" s="34"/>
      <c r="AJX206" s="34"/>
      <c r="AJY206" s="34"/>
      <c r="AJZ206" s="34"/>
      <c r="AKA206" s="34"/>
      <c r="AKB206" t="s">
        <v>1460</v>
      </c>
      <c r="AKC206" t="s">
        <v>843</v>
      </c>
      <c r="AKD206" t="s">
        <v>843</v>
      </c>
      <c r="AKE206" t="s">
        <v>843</v>
      </c>
      <c r="AKF206" s="34"/>
      <c r="AKG206" s="34"/>
      <c r="AKH206" s="34"/>
      <c r="AKI206" s="34"/>
      <c r="AKJ206" s="34"/>
      <c r="AKK206" t="s">
        <v>1460</v>
      </c>
      <c r="AKL206" t="s">
        <v>843</v>
      </c>
      <c r="AKM206" s="34"/>
      <c r="AKN206" t="s">
        <v>1460</v>
      </c>
      <c r="AKO206" t="s">
        <v>843</v>
      </c>
      <c r="AKP206" s="34"/>
      <c r="AKQ206" t="s">
        <v>1460</v>
      </c>
      <c r="AKR206" t="s">
        <v>843</v>
      </c>
      <c r="AKS206" s="34"/>
      <c r="AKT206" t="s">
        <v>1460</v>
      </c>
      <c r="AKU206" t="s">
        <v>843</v>
      </c>
      <c r="AKV206" s="34"/>
      <c r="AKW206" t="s">
        <v>1460</v>
      </c>
      <c r="AKX206" t="s">
        <v>843</v>
      </c>
      <c r="AKY206" s="34"/>
      <c r="AKZ206" s="34"/>
      <c r="ALA206" s="34"/>
      <c r="ALB206" s="34"/>
      <c r="ALC206" s="34"/>
      <c r="ALD206" t="s">
        <v>1460</v>
      </c>
      <c r="ALE206" t="s">
        <v>843</v>
      </c>
      <c r="ALF206" t="s">
        <v>843</v>
      </c>
      <c r="ALG206" t="s">
        <v>843</v>
      </c>
      <c r="ALH206" s="34"/>
      <c r="ALI206" s="34"/>
      <c r="ALJ206" s="34"/>
      <c r="ALK206" s="34"/>
      <c r="ALL206" s="34">
        <v>0.24950085580348969</v>
      </c>
      <c r="ALM206" t="s">
        <v>465</v>
      </c>
    </row>
    <row r="207" spans="1:1001">
      <c r="A207" t="s">
        <v>422</v>
      </c>
      <c r="B207" t="s">
        <v>160</v>
      </c>
      <c r="C207" t="s">
        <v>388</v>
      </c>
      <c r="D207" s="34">
        <v>3.4173186868429184E-2</v>
      </c>
      <c r="E207" t="s">
        <v>432</v>
      </c>
      <c r="F207" s="34">
        <v>2.6423843577504158E-2</v>
      </c>
      <c r="G207" t="s">
        <v>1464</v>
      </c>
      <c r="H207" s="34">
        <v>2.4786887690424919E-2</v>
      </c>
      <c r="I207" t="s">
        <v>1294</v>
      </c>
      <c r="J207" s="34">
        <v>2.3640934377908707E-2</v>
      </c>
      <c r="K207" t="s">
        <v>1521</v>
      </c>
      <c r="L207" s="34"/>
      <c r="M207" t="s">
        <v>465</v>
      </c>
      <c r="N207" s="34">
        <v>0.46652114391326904</v>
      </c>
      <c r="O207" s="34"/>
      <c r="P207" t="s">
        <v>1459</v>
      </c>
      <c r="Q207" s="34"/>
      <c r="R207" t="s">
        <v>1459</v>
      </c>
      <c r="S207" s="34"/>
      <c r="T207" t="s">
        <v>1459</v>
      </c>
      <c r="U207" s="34"/>
      <c r="V207" t="s">
        <v>1459</v>
      </c>
      <c r="W207" t="s">
        <v>843</v>
      </c>
      <c r="X207" t="s">
        <v>465</v>
      </c>
      <c r="Y207" s="34">
        <v>0.5264778733253479</v>
      </c>
      <c r="Z207" s="34"/>
      <c r="AA207" t="s">
        <v>1459</v>
      </c>
      <c r="AB207" s="34"/>
      <c r="AC207" t="s">
        <v>1459</v>
      </c>
      <c r="AD207" s="34"/>
      <c r="AE207" t="s">
        <v>1459</v>
      </c>
      <c r="AF207" s="34"/>
      <c r="AG207" t="s">
        <v>1459</v>
      </c>
      <c r="AH207" t="s">
        <v>843</v>
      </c>
      <c r="AI207" t="s">
        <v>465</v>
      </c>
      <c r="AJ207" s="34">
        <v>0.4904572069644928</v>
      </c>
      <c r="AK207" s="34"/>
      <c r="AL207" t="s">
        <v>1459</v>
      </c>
      <c r="AM207" s="34"/>
      <c r="AN207" t="s">
        <v>1459</v>
      </c>
      <c r="AO207" s="34"/>
      <c r="AP207" t="s">
        <v>1459</v>
      </c>
      <c r="AQ207" s="34"/>
      <c r="AR207" t="s">
        <v>1459</v>
      </c>
      <c r="AS207" t="s">
        <v>843</v>
      </c>
      <c r="AT207" t="s">
        <v>465</v>
      </c>
      <c r="AU207" s="34">
        <v>0.49465972185134888</v>
      </c>
      <c r="AV207" s="34"/>
      <c r="AW207" t="s">
        <v>1459</v>
      </c>
      <c r="AX207" s="34"/>
      <c r="AY207" t="s">
        <v>1459</v>
      </c>
      <c r="AZ207" s="34"/>
      <c r="BA207" t="s">
        <v>1459</v>
      </c>
      <c r="BB207" s="34"/>
      <c r="BC207" t="s">
        <v>1459</v>
      </c>
      <c r="BD207" t="s">
        <v>843</v>
      </c>
      <c r="BE207" s="34">
        <v>0.46877827883120921</v>
      </c>
      <c r="BF207" t="s">
        <v>465</v>
      </c>
      <c r="BG207" t="s">
        <v>843</v>
      </c>
      <c r="BH207" t="s">
        <v>432</v>
      </c>
      <c r="BI207" s="34">
        <v>1.5664576292037964</v>
      </c>
      <c r="BJ207" t="s">
        <v>819</v>
      </c>
      <c r="BK207" s="34">
        <v>7.066291332244873</v>
      </c>
      <c r="BL207" t="s">
        <v>1294</v>
      </c>
      <c r="BM207" s="34">
        <v>8.613133430480957</v>
      </c>
      <c r="BN207" t="s">
        <v>1521</v>
      </c>
      <c r="BO207" s="34">
        <v>7.9000077247619629</v>
      </c>
      <c r="BP207" t="s">
        <v>843</v>
      </c>
      <c r="BQ207" s="34">
        <v>2.6799290180206299</v>
      </c>
      <c r="BR207" t="s">
        <v>465</v>
      </c>
      <c r="BS207" s="34"/>
      <c r="BT207" t="s">
        <v>843</v>
      </c>
      <c r="BU207" s="34">
        <v>2.7265379428863525</v>
      </c>
      <c r="BV207" t="s">
        <v>1552</v>
      </c>
      <c r="BW207" t="s">
        <v>843</v>
      </c>
      <c r="BX207" s="34">
        <v>3.8654470443725586</v>
      </c>
      <c r="BY207" t="s">
        <v>924</v>
      </c>
      <c r="BZ207" t="s">
        <v>843</v>
      </c>
      <c r="CA207" t="s">
        <v>465</v>
      </c>
      <c r="CB207" s="34">
        <v>7.8226346522569656E-3</v>
      </c>
      <c r="CC207" s="34">
        <v>7.103451993316412E-3</v>
      </c>
      <c r="CD207" s="34">
        <v>7.3210392147302628E-3</v>
      </c>
      <c r="CE207" s="34">
        <v>7.8190751373767853E-3</v>
      </c>
      <c r="CF207" s="34">
        <v>7.2972276248037815E-3</v>
      </c>
      <c r="CG207" t="s">
        <v>843</v>
      </c>
      <c r="CH207" t="s">
        <v>465</v>
      </c>
      <c r="CI207" s="34">
        <v>9.0832607820630074E-3</v>
      </c>
      <c r="CJ207" s="34">
        <v>8.9548099786043167E-3</v>
      </c>
      <c r="CK207" s="34">
        <v>8.6809182539582253E-3</v>
      </c>
      <c r="CL207" s="34">
        <v>8.3659766241908073E-3</v>
      </c>
      <c r="CM207" s="34">
        <v>8.6410082876682281E-3</v>
      </c>
      <c r="CN207" t="s">
        <v>843</v>
      </c>
      <c r="CO207" t="s">
        <v>465</v>
      </c>
      <c r="CP207" s="34">
        <v>9.4992304220795631E-3</v>
      </c>
      <c r="CQ207" s="34">
        <v>9.1963382437825203E-3</v>
      </c>
      <c r="CR207" s="34">
        <v>8.3921756595373154E-3</v>
      </c>
      <c r="CS207" s="34">
        <v>8.7615326046943665E-3</v>
      </c>
      <c r="CT207" s="34">
        <v>9.0025216341018677E-3</v>
      </c>
      <c r="CU207" t="s">
        <v>843</v>
      </c>
      <c r="CV207" t="s">
        <v>465</v>
      </c>
      <c r="CW207" s="34">
        <v>8.8689429685473442E-3</v>
      </c>
      <c r="CX207" s="34">
        <v>8.4186391904950142E-3</v>
      </c>
      <c r="CY207" s="34">
        <v>8.6850700899958611E-3</v>
      </c>
      <c r="CZ207" s="34">
        <v>8.8439835235476494E-3</v>
      </c>
      <c r="DA207" s="34">
        <v>7.3552317917346954E-3</v>
      </c>
      <c r="DB207" t="s">
        <v>843</v>
      </c>
      <c r="DC207" s="34"/>
      <c r="DD207" s="34"/>
      <c r="DE207" s="34"/>
      <c r="DF207" s="34"/>
      <c r="DG207" s="34"/>
      <c r="DH207" t="s">
        <v>1460</v>
      </c>
      <c r="DI207" t="s">
        <v>843</v>
      </c>
      <c r="DJ207" s="34"/>
      <c r="DK207" s="34"/>
      <c r="DL207" s="34"/>
      <c r="DM207" s="34"/>
      <c r="DN207" s="34"/>
      <c r="DO207" t="s">
        <v>1460</v>
      </c>
      <c r="DP207" t="s">
        <v>843</v>
      </c>
      <c r="DQ207" s="34"/>
      <c r="DR207" t="s">
        <v>1460</v>
      </c>
      <c r="DS207" t="s">
        <v>843</v>
      </c>
      <c r="DT207" t="s">
        <v>843</v>
      </c>
      <c r="DU207" s="34">
        <v>8.8000000000000007</v>
      </c>
      <c r="DV207" t="s">
        <v>1461</v>
      </c>
      <c r="DW207" t="s">
        <v>843</v>
      </c>
      <c r="DX207" t="s">
        <v>843</v>
      </c>
      <c r="DY207" t="s">
        <v>465</v>
      </c>
      <c r="DZ207" s="34">
        <v>-1.0180930839851499E-3</v>
      </c>
      <c r="EA207" s="34">
        <v>1.8438555998727679E-3</v>
      </c>
      <c r="EB207" s="34">
        <v>5.0869784317910671E-3</v>
      </c>
      <c r="EC207" s="34">
        <v>1.5274698380380869E-3</v>
      </c>
      <c r="ED207" s="34">
        <v>1.4675638638436794E-2</v>
      </c>
      <c r="EE207" t="s">
        <v>843</v>
      </c>
      <c r="EF207" t="s">
        <v>465</v>
      </c>
      <c r="EG207" s="34">
        <v>2.6000000070780516E-3</v>
      </c>
      <c r="EH207" s="34">
        <v>5.2000000141561031E-3</v>
      </c>
      <c r="EI207" s="34">
        <v>5.8999997563660145E-3</v>
      </c>
      <c r="EJ207" s="34">
        <v>2.4000001139938831E-3</v>
      </c>
      <c r="EK207" s="34">
        <v>-4.8000002279877663E-3</v>
      </c>
      <c r="EL207" t="s">
        <v>843</v>
      </c>
      <c r="EM207" t="s">
        <v>465</v>
      </c>
      <c r="EN207" s="34">
        <v>3.0940829310566187E-4</v>
      </c>
      <c r="EO207" s="34">
        <v>6.9943261332809925E-3</v>
      </c>
      <c r="EP207" s="34">
        <v>3.0724694952368736E-3</v>
      </c>
      <c r="EQ207" s="34">
        <v>6.5421424806118011E-3</v>
      </c>
      <c r="ER207" s="34">
        <v>8.9589860290288925E-3</v>
      </c>
      <c r="ES207" t="s">
        <v>843</v>
      </c>
      <c r="ET207" t="s">
        <v>465</v>
      </c>
      <c r="EU207" s="34">
        <v>4.3664304539561272E-3</v>
      </c>
      <c r="EV207" s="34">
        <v>4.836695734411478E-3</v>
      </c>
      <c r="EW207" s="34">
        <v>4.8726005479693413E-3</v>
      </c>
      <c r="EX207" s="34">
        <v>-8.6027442011982203E-4</v>
      </c>
      <c r="EY207" s="34">
        <v>3.6760754883289337E-3</v>
      </c>
      <c r="EZ207" t="s">
        <v>843</v>
      </c>
      <c r="FA207" t="s">
        <v>465</v>
      </c>
      <c r="FB207" s="34">
        <v>2.0853825844824314E-3</v>
      </c>
      <c r="FC207" s="34">
        <v>-1.8345281714573503E-3</v>
      </c>
      <c r="FD207" s="34">
        <v>-2.7963058091700077E-3</v>
      </c>
      <c r="FE207" s="34">
        <v>-4.196390975266695E-3</v>
      </c>
      <c r="FF207" s="34">
        <v>8.507472462952137E-3</v>
      </c>
      <c r="FG207" t="s">
        <v>843</v>
      </c>
      <c r="FH207" s="34"/>
      <c r="FI207" s="34"/>
      <c r="FJ207" s="34"/>
      <c r="FK207" s="34"/>
      <c r="FL207" s="34"/>
      <c r="FM207" t="s">
        <v>843</v>
      </c>
      <c r="FN207" t="s">
        <v>843</v>
      </c>
      <c r="FO207" s="34">
        <v>0.70668000000000009</v>
      </c>
      <c r="FP207" t="s">
        <v>1462</v>
      </c>
      <c r="FQ207" t="s">
        <v>843</v>
      </c>
      <c r="FR207" t="s">
        <v>843</v>
      </c>
      <c r="FS207" s="34">
        <v>0.80412000000000006</v>
      </c>
      <c r="FT207" t="s">
        <v>1462</v>
      </c>
      <c r="FU207" t="s">
        <v>843</v>
      </c>
      <c r="FV207" t="s">
        <v>843</v>
      </c>
      <c r="FW207" s="34">
        <v>0.60402999999999996</v>
      </c>
      <c r="FX207" t="s">
        <v>1462</v>
      </c>
      <c r="FY207" t="s">
        <v>843</v>
      </c>
      <c r="FZ207" s="34"/>
      <c r="GA207" s="34"/>
      <c r="GB207" s="34"/>
      <c r="GC207" s="34"/>
      <c r="GD207" s="34"/>
      <c r="GE207" t="s">
        <v>1460</v>
      </c>
      <c r="GF207" t="s">
        <v>843</v>
      </c>
      <c r="GG207" s="34">
        <v>-0.18304847180843353</v>
      </c>
      <c r="GH207" s="34">
        <v>-0.20629644393920898</v>
      </c>
      <c r="GI207" s="34">
        <v>-0.1873367577791214</v>
      </c>
      <c r="GJ207" s="34">
        <v>-0.10392988473176956</v>
      </c>
      <c r="GK207" s="34">
        <v>-2.3179380223155022E-2</v>
      </c>
      <c r="GL207" t="s">
        <v>832</v>
      </c>
      <c r="GM207" t="s">
        <v>843</v>
      </c>
      <c r="GN207" s="34">
        <v>0.38613361120223999</v>
      </c>
      <c r="GO207" t="s">
        <v>832</v>
      </c>
      <c r="GP207" t="s">
        <v>843</v>
      </c>
      <c r="GQ207" t="s">
        <v>843</v>
      </c>
      <c r="GR207" s="34">
        <v>0.1254994124174118</v>
      </c>
      <c r="GS207" s="34">
        <v>0.13857598602771759</v>
      </c>
      <c r="GT207" s="34">
        <v>0.13009703159332275</v>
      </c>
      <c r="GU207" s="34">
        <v>0.11217644810676575</v>
      </c>
      <c r="GV207" s="34">
        <v>7.5582966208457947E-2</v>
      </c>
      <c r="GW207" t="s">
        <v>832</v>
      </c>
      <c r="GX207" t="s">
        <v>843</v>
      </c>
      <c r="GY207" t="s">
        <v>843</v>
      </c>
      <c r="GZ207" t="s">
        <v>843</v>
      </c>
      <c r="HA207" t="s">
        <v>843</v>
      </c>
      <c r="HB207" t="s">
        <v>843</v>
      </c>
      <c r="HC207" t="s">
        <v>843</v>
      </c>
      <c r="HD207" t="s">
        <v>843</v>
      </c>
      <c r="HE207" t="s">
        <v>843</v>
      </c>
      <c r="HF207" t="s">
        <v>843</v>
      </c>
      <c r="HG207" t="s">
        <v>843</v>
      </c>
      <c r="HH207" s="34">
        <v>113813</v>
      </c>
      <c r="HI207" s="34">
        <v>113641</v>
      </c>
      <c r="HJ207" s="34">
        <v>113450</v>
      </c>
      <c r="HK207" s="34">
        <v>113108</v>
      </c>
      <c r="HL207" s="34">
        <v>112608</v>
      </c>
      <c r="HM207" s="34">
        <v>112043</v>
      </c>
      <c r="HN207" s="34">
        <v>111427</v>
      </c>
      <c r="HO207" s="34">
        <v>110824</v>
      </c>
      <c r="HP207" s="34">
        <v>110316</v>
      </c>
      <c r="HQ207" s="34">
        <v>109840</v>
      </c>
      <c r="HR207" s="34">
        <v>109308</v>
      </c>
      <c r="HS207" s="34">
        <v>108703</v>
      </c>
      <c r="HT207" s="34">
        <v>108083</v>
      </c>
      <c r="HU207" s="34">
        <v>107450</v>
      </c>
      <c r="HV207" s="34">
        <v>106912</v>
      </c>
      <c r="HW207" s="34">
        <v>106482</v>
      </c>
      <c r="HX207" s="34">
        <v>105963</v>
      </c>
      <c r="HY207" s="34">
        <v>105549</v>
      </c>
      <c r="HZ207" s="34">
        <v>105281</v>
      </c>
      <c r="IA207" s="34">
        <v>104924</v>
      </c>
      <c r="IB207" s="34">
        <v>104632</v>
      </c>
      <c r="IC207" s="34">
        <v>104332</v>
      </c>
      <c r="ID207" s="34">
        <v>103948</v>
      </c>
      <c r="IE207" s="34">
        <v>103698</v>
      </c>
      <c r="IF207" s="34">
        <v>103683</v>
      </c>
      <c r="IG207" s="34">
        <v>103823</v>
      </c>
      <c r="IH207" s="34">
        <v>103952</v>
      </c>
      <c r="II207" s="34">
        <v>104062</v>
      </c>
      <c r="IJ207" s="34">
        <v>104161</v>
      </c>
      <c r="IK207" s="34">
        <v>104251</v>
      </c>
      <c r="IL207" s="34">
        <v>104322</v>
      </c>
      <c r="IM207" s="34">
        <v>104376</v>
      </c>
      <c r="IN207" s="34">
        <v>104417</v>
      </c>
      <c r="IO207" s="34">
        <v>104441</v>
      </c>
      <c r="IP207" s="34">
        <v>104447</v>
      </c>
      <c r="IQ207" s="34">
        <v>104438</v>
      </c>
      <c r="IR207" s="34">
        <v>104401</v>
      </c>
      <c r="IS207" s="34">
        <v>104348</v>
      </c>
      <c r="IT207" s="34">
        <v>104277</v>
      </c>
      <c r="IU207" s="34">
        <v>104183</v>
      </c>
      <c r="IV207" s="34">
        <v>104070</v>
      </c>
      <c r="IW207" s="34">
        <v>103931</v>
      </c>
      <c r="IX207" s="34">
        <v>103770</v>
      </c>
      <c r="IY207" s="34">
        <v>103586</v>
      </c>
      <c r="IZ207" s="34">
        <v>103384</v>
      </c>
      <c r="JA207" s="34">
        <v>103158</v>
      </c>
      <c r="JB207" s="34">
        <v>102902</v>
      </c>
      <c r="JC207" s="34">
        <v>102627</v>
      </c>
      <c r="JD207" s="34">
        <v>102337</v>
      </c>
      <c r="JE207" s="34">
        <v>102025</v>
      </c>
      <c r="JF207" s="34">
        <v>101691</v>
      </c>
      <c r="JG207" s="34">
        <v>101332</v>
      </c>
      <c r="JH207" s="34">
        <v>100956</v>
      </c>
      <c r="JI207" s="34">
        <v>100565</v>
      </c>
      <c r="JJ207" s="34">
        <v>100164</v>
      </c>
      <c r="JK207" s="34">
        <v>99749</v>
      </c>
      <c r="JL207" s="34">
        <v>99313</v>
      </c>
      <c r="JM207" s="34">
        <v>98867</v>
      </c>
      <c r="JN207" s="34">
        <v>98409</v>
      </c>
      <c r="JO207" s="34">
        <v>97941</v>
      </c>
      <c r="JP207" s="34">
        <v>97463</v>
      </c>
      <c r="JQ207" s="34">
        <v>96981</v>
      </c>
      <c r="JR207" s="34">
        <v>96492</v>
      </c>
      <c r="JS207" s="34">
        <v>95994</v>
      </c>
      <c r="JT207" s="34">
        <v>95483</v>
      </c>
      <c r="JU207" s="34">
        <v>94956</v>
      </c>
      <c r="JV207" s="34">
        <v>94439</v>
      </c>
      <c r="JW207" s="34">
        <v>93912</v>
      </c>
      <c r="JX207" s="34">
        <v>93365</v>
      </c>
      <c r="JY207" s="34">
        <v>92820</v>
      </c>
      <c r="JZ207" s="34">
        <v>92274</v>
      </c>
      <c r="KA207" s="34">
        <v>91716</v>
      </c>
      <c r="KB207" s="34">
        <v>91144</v>
      </c>
      <c r="KC207" s="34">
        <v>90572</v>
      </c>
      <c r="KD207" s="34">
        <v>89995</v>
      </c>
      <c r="KE207" s="34">
        <v>89401</v>
      </c>
      <c r="KF207" s="34">
        <v>88807</v>
      </c>
      <c r="KG207" s="34">
        <v>88214</v>
      </c>
      <c r="KH207" s="34">
        <v>87601</v>
      </c>
      <c r="KI207" s="34">
        <v>86978</v>
      </c>
      <c r="KJ207" s="34">
        <v>86353</v>
      </c>
      <c r="KK207" s="34">
        <v>85719</v>
      </c>
      <c r="KL207" s="34">
        <v>85079</v>
      </c>
      <c r="KM207" s="34">
        <v>84427</v>
      </c>
      <c r="KN207" s="34">
        <v>83767</v>
      </c>
      <c r="KO207" s="34">
        <v>83100</v>
      </c>
      <c r="KP207" s="34">
        <v>82428</v>
      </c>
      <c r="KQ207" s="34">
        <v>81754</v>
      </c>
      <c r="KR207" s="34">
        <v>81076</v>
      </c>
      <c r="KS207" s="34">
        <v>80387</v>
      </c>
      <c r="KT207" s="34">
        <v>79695</v>
      </c>
      <c r="KU207" s="34">
        <v>79010</v>
      </c>
      <c r="KV207" s="34">
        <v>78317</v>
      </c>
      <c r="KW207" s="34">
        <v>77617</v>
      </c>
      <c r="KX207" s="34">
        <v>76919</v>
      </c>
      <c r="KY207" s="34">
        <v>76225</v>
      </c>
      <c r="KZ207" s="34">
        <v>75522</v>
      </c>
      <c r="LA207" s="34">
        <v>74817</v>
      </c>
      <c r="LB207" s="34">
        <v>74114</v>
      </c>
      <c r="LC207" s="34">
        <v>73406</v>
      </c>
      <c r="LD207" s="34">
        <v>72701</v>
      </c>
      <c r="LE207" t="s">
        <v>843</v>
      </c>
      <c r="LF207" t="s">
        <v>843</v>
      </c>
      <c r="LG207" t="s">
        <v>843</v>
      </c>
      <c r="LH207" s="34">
        <v>-1.5978370793163776E-3</v>
      </c>
      <c r="LI207" s="34">
        <v>-1.5123940538614988E-3</v>
      </c>
      <c r="LJ207" s="34">
        <v>-1.6821454046294093E-3</v>
      </c>
      <c r="LK207" s="34">
        <v>-3.0190967954695225E-3</v>
      </c>
      <c r="LL207" s="34">
        <v>-4.4303531758487225E-3</v>
      </c>
      <c r="LM207" s="34">
        <v>-5.0300350412726402E-3</v>
      </c>
      <c r="LN207" s="34">
        <v>-5.5130580440163612E-3</v>
      </c>
      <c r="LO207" s="34">
        <v>-5.4263104684650898E-3</v>
      </c>
      <c r="LP207" s="34">
        <v>-4.5943828299641609E-3</v>
      </c>
      <c r="LQ207" s="34">
        <v>-4.3242131359875202E-3</v>
      </c>
      <c r="LR207" s="34">
        <v>-4.855175968259573E-3</v>
      </c>
      <c r="LS207" s="34">
        <v>-5.5501931346952915E-3</v>
      </c>
      <c r="LT207" s="34">
        <v>-5.7199420407414436E-3</v>
      </c>
      <c r="LU207" s="34">
        <v>-5.873827263712883E-3</v>
      </c>
      <c r="LV207" s="34">
        <v>-5.0195567309856415E-3</v>
      </c>
      <c r="LW207" s="34">
        <v>-4.0301093831658363E-3</v>
      </c>
      <c r="LX207" s="34">
        <v>-4.8859803937375546E-3</v>
      </c>
      <c r="LY207" s="34">
        <v>-3.9146766066551208E-3</v>
      </c>
      <c r="LZ207" s="34">
        <v>-2.5423341430723667E-3</v>
      </c>
      <c r="MA207" s="34">
        <v>-3.396687563508749E-3</v>
      </c>
      <c r="MB207" s="34">
        <v>-2.7868463657796383E-3</v>
      </c>
      <c r="MC207" s="34">
        <v>-2.8713098727166653E-3</v>
      </c>
      <c r="MD207" s="34">
        <v>-3.6873482167720795E-3</v>
      </c>
      <c r="ME207" s="34">
        <v>-2.4079454597085714E-3</v>
      </c>
      <c r="MF207" s="34">
        <v>-1.4466127322521061E-4</v>
      </c>
      <c r="MG207" s="34">
        <v>1.349358819425106E-3</v>
      </c>
      <c r="MH207" s="34">
        <v>1.2417279649525881E-3</v>
      </c>
      <c r="MI207" s="34">
        <v>1.0576212080195546E-3</v>
      </c>
      <c r="MJ207" s="34">
        <v>9.5090368995442986E-4</v>
      </c>
      <c r="MK207" s="34">
        <v>8.6367392214015126E-4</v>
      </c>
      <c r="ML207" s="34">
        <v>6.8081682547926903E-4</v>
      </c>
      <c r="MM207" s="34">
        <v>5.1749416161328554E-4</v>
      </c>
      <c r="MN207" s="34">
        <v>3.9273349102586508E-4</v>
      </c>
      <c r="MO207" s="34">
        <v>2.2982122027315199E-4</v>
      </c>
      <c r="MP207" s="34">
        <v>5.7447054132353514E-5</v>
      </c>
      <c r="MQ207" s="34">
        <v>-8.6171814473345876E-5</v>
      </c>
      <c r="MR207" s="34">
        <v>-3.5433995071798563E-4</v>
      </c>
      <c r="MS207" s="34">
        <v>-5.0778687000274658E-4</v>
      </c>
      <c r="MT207" s="34">
        <v>-6.8064709194004536E-4</v>
      </c>
      <c r="MU207" s="34">
        <v>-9.018517448566854E-4</v>
      </c>
      <c r="MV207" s="34">
        <v>-1.0852186242118478E-3</v>
      </c>
      <c r="MW207" s="34">
        <v>-1.3365321792662144E-3</v>
      </c>
      <c r="MX207" s="34">
        <v>-1.5503057511523366E-3</v>
      </c>
      <c r="MY207" s="34">
        <v>-1.7747260862961411E-3</v>
      </c>
      <c r="MZ207" s="34">
        <v>-1.9519743509590626E-3</v>
      </c>
      <c r="NA207" s="34">
        <v>-2.1884178277105093E-3</v>
      </c>
      <c r="NB207" s="34">
        <v>-2.4847143795341253E-3</v>
      </c>
      <c r="NC207" s="34">
        <v>-2.6760229375213385E-3</v>
      </c>
      <c r="ND207" s="34">
        <v>-2.8297670651227236E-3</v>
      </c>
      <c r="NE207" s="34">
        <v>-3.0534076504409313E-3</v>
      </c>
      <c r="NF207" s="34">
        <v>-3.2790778204798698E-3</v>
      </c>
      <c r="NG207" s="34">
        <v>-3.5365486983209848E-3</v>
      </c>
      <c r="NH207" s="34">
        <v>-3.7174765020608902E-3</v>
      </c>
      <c r="NI207" s="34">
        <v>-3.8804938085377216E-3</v>
      </c>
      <c r="NJ207" s="34">
        <v>-3.9954418316483498E-3</v>
      </c>
      <c r="NK207" s="34">
        <v>-4.1518118232488632E-3</v>
      </c>
      <c r="NL207" s="34">
        <v>-4.3805516324937344E-3</v>
      </c>
      <c r="NM207" s="34">
        <v>-4.5009665191173553E-3</v>
      </c>
      <c r="NN207" s="34">
        <v>-4.6432493254542351E-3</v>
      </c>
      <c r="NO207" s="34">
        <v>-4.767006728798151E-3</v>
      </c>
      <c r="NP207" s="34">
        <v>-4.892437718808651E-3</v>
      </c>
      <c r="NQ207" s="34">
        <v>-4.9577360041439533E-3</v>
      </c>
      <c r="NR207" s="34">
        <v>-5.0549795851111412E-3</v>
      </c>
      <c r="NS207" s="34">
        <v>-5.1744137890636921E-3</v>
      </c>
      <c r="NT207" s="34">
        <v>-5.3374683484435081E-3</v>
      </c>
      <c r="NU207" s="34">
        <v>-5.5345948785543442E-3</v>
      </c>
      <c r="NV207" s="34">
        <v>-5.4595028050243855E-3</v>
      </c>
      <c r="NW207" s="34">
        <v>-5.5959499441087246E-3</v>
      </c>
      <c r="NX207" s="34">
        <v>-5.8416309766471386E-3</v>
      </c>
      <c r="NY207" s="34">
        <v>-5.854408722370863E-3</v>
      </c>
      <c r="NZ207" s="34">
        <v>-5.8997222222387791E-3</v>
      </c>
      <c r="OA207" s="34">
        <v>-6.0655656270682812E-3</v>
      </c>
      <c r="OB207" s="34">
        <v>-6.2561724334955215E-3</v>
      </c>
      <c r="OC207" s="34">
        <v>-6.2955589964985847E-3</v>
      </c>
      <c r="OD207" s="34">
        <v>-6.3910013996064663E-3</v>
      </c>
      <c r="OE207" s="34">
        <v>-6.6222455352544785E-3</v>
      </c>
      <c r="OF207" s="34">
        <v>-6.6663920879364014E-3</v>
      </c>
      <c r="OG207" s="34">
        <v>-6.6997953690588474E-3</v>
      </c>
      <c r="OH207" s="34">
        <v>-6.9732670672237873E-3</v>
      </c>
      <c r="OI207" s="34">
        <v>-7.1372003294527531E-3</v>
      </c>
      <c r="OJ207" s="34">
        <v>-7.2116670198738575E-3</v>
      </c>
      <c r="OK207" s="34">
        <v>-7.3690414428710938E-3</v>
      </c>
      <c r="OL207" s="34">
        <v>-7.4942680075764656E-3</v>
      </c>
      <c r="OM207" s="34">
        <v>-7.6929810456931591E-3</v>
      </c>
      <c r="ON207" s="34">
        <v>-7.8481202945113182E-3</v>
      </c>
      <c r="OO207" s="34">
        <v>-7.9944329336285591E-3</v>
      </c>
      <c r="OP207" s="34">
        <v>-8.1195170059800148E-3</v>
      </c>
      <c r="OQ207" s="34">
        <v>-8.210446685552597E-3</v>
      </c>
      <c r="OR207" s="34">
        <v>-8.3277514204382896E-3</v>
      </c>
      <c r="OS207" s="34">
        <v>-8.534514345228672E-3</v>
      </c>
      <c r="OT207" s="34">
        <v>-8.6456229910254478E-3</v>
      </c>
      <c r="OU207" s="34">
        <v>-8.6324214935302734E-3</v>
      </c>
      <c r="OV207" s="34">
        <v>-8.8097332045435905E-3</v>
      </c>
      <c r="OW207" s="34">
        <v>-8.9782178401947021E-3</v>
      </c>
      <c r="OX207" s="34">
        <v>-9.0335551649332047E-3</v>
      </c>
      <c r="OY207" s="34">
        <v>-9.0634273365139961E-3</v>
      </c>
      <c r="OZ207" s="34">
        <v>-9.265488013625145E-3</v>
      </c>
      <c r="PA207" s="34">
        <v>-9.378872811794281E-3</v>
      </c>
      <c r="PB207" s="34">
        <v>-9.4406837597489357E-3</v>
      </c>
      <c r="PC207" s="34">
        <v>-9.5987720414996147E-3</v>
      </c>
      <c r="PD207" s="34">
        <v>-9.6505368128418922E-3</v>
      </c>
      <c r="PE207" t="s">
        <v>1300</v>
      </c>
      <c r="PF207" t="s">
        <v>843</v>
      </c>
      <c r="PG207" t="s">
        <v>843</v>
      </c>
      <c r="PH207" t="s">
        <v>843</v>
      </c>
      <c r="PI207" t="s">
        <v>843</v>
      </c>
      <c r="PJ207" t="s">
        <v>1300</v>
      </c>
      <c r="PK207" s="34">
        <v>0.50962543487548828</v>
      </c>
      <c r="PL207" s="34">
        <v>0.50985997915267944</v>
      </c>
      <c r="PM207" s="34">
        <v>0.51002204418182373</v>
      </c>
      <c r="PN207" s="34">
        <v>0.51023799180984497</v>
      </c>
      <c r="PO207" s="34">
        <v>0.51056760549545288</v>
      </c>
      <c r="PP207" s="34">
        <v>0.51091992855072021</v>
      </c>
      <c r="PQ207" s="34">
        <v>0.51120465993881226</v>
      </c>
      <c r="PR207" s="34">
        <v>0.51145058870315552</v>
      </c>
      <c r="PS207" s="34">
        <v>0.51165741682052612</v>
      </c>
      <c r="PT207" s="34">
        <v>0.5118262767791748</v>
      </c>
      <c r="PU207" s="34">
        <v>0.51201194524765015</v>
      </c>
      <c r="PV207" s="34">
        <v>0.51218456029891968</v>
      </c>
      <c r="PW207" s="34">
        <v>0.51231920719146729</v>
      </c>
      <c r="PX207" s="34">
        <v>0.51235926151275635</v>
      </c>
      <c r="PY207" s="34">
        <v>0.51231855154037476</v>
      </c>
      <c r="PZ207" s="34">
        <v>0.51218044757843018</v>
      </c>
      <c r="QA207" s="34">
        <v>0.51204663515090942</v>
      </c>
      <c r="QB207" s="34">
        <v>0.51185703277587891</v>
      </c>
      <c r="QC207" s="34">
        <v>0.51154530048370361</v>
      </c>
      <c r="QD207" s="34">
        <v>0.5111890435218811</v>
      </c>
      <c r="QE207" s="34">
        <v>0.51068508625030518</v>
      </c>
      <c r="QF207" s="34">
        <v>0.50999695062637329</v>
      </c>
      <c r="QG207" s="34">
        <v>0.50917768478393555</v>
      </c>
      <c r="QH207" s="34">
        <v>0.50833189487457275</v>
      </c>
      <c r="QI207" s="34">
        <v>0.50762420892715454</v>
      </c>
      <c r="QJ207" s="34">
        <v>0.50700712203979492</v>
      </c>
      <c r="QK207" s="34">
        <v>0.50639718770980835</v>
      </c>
      <c r="QL207" s="34">
        <v>0.50578498840332031</v>
      </c>
      <c r="QM207" s="34">
        <v>0.50516986846923828</v>
      </c>
      <c r="QN207" s="34">
        <v>0.50457072257995605</v>
      </c>
      <c r="QO207" s="34">
        <v>0.50395888090133667</v>
      </c>
      <c r="QP207" s="34">
        <v>0.50334370136260986</v>
      </c>
      <c r="QQ207" s="34">
        <v>0.50277251005172729</v>
      </c>
      <c r="QR207" s="34">
        <v>0.50218784809112549</v>
      </c>
      <c r="QS207" s="34">
        <v>0.50161325931549072</v>
      </c>
      <c r="QT207" s="34">
        <v>0.50103408098220825</v>
      </c>
      <c r="QU207" s="34">
        <v>0.50047415494918823</v>
      </c>
      <c r="QV207" s="34">
        <v>0.49992331862449646</v>
      </c>
      <c r="QW207" s="34">
        <v>0.49938145279884338</v>
      </c>
      <c r="QX207" s="34">
        <v>0.49886256456375122</v>
      </c>
      <c r="QY207" s="34">
        <v>0.49835687875747681</v>
      </c>
      <c r="QZ207" s="34">
        <v>0.49784952402114868</v>
      </c>
      <c r="RA207" s="34">
        <v>0.49737882614135742</v>
      </c>
      <c r="RB207" s="34">
        <v>0.49694940447807312</v>
      </c>
      <c r="RC207" s="34">
        <v>0.4965081512928009</v>
      </c>
      <c r="RD207" s="34">
        <v>0.49605458974838257</v>
      </c>
      <c r="RE207" s="34">
        <v>0.49562689661979675</v>
      </c>
      <c r="RF207" s="34">
        <v>0.49524003267288208</v>
      </c>
      <c r="RG207" s="34">
        <v>0.49485522508621216</v>
      </c>
      <c r="RH207" s="34">
        <v>0.49448665976524353</v>
      </c>
      <c r="RI207" s="34">
        <v>0.49416369199752808</v>
      </c>
      <c r="RJ207" s="34">
        <v>0.49386176466941833</v>
      </c>
      <c r="RK207" s="34">
        <v>0.49356156587600708</v>
      </c>
      <c r="RL207" s="34">
        <v>0.49329289793968201</v>
      </c>
      <c r="RM207" s="34">
        <v>0.49303144216537476</v>
      </c>
      <c r="RN207" s="34">
        <v>0.4927668571472168</v>
      </c>
      <c r="RO207" s="34">
        <v>0.49256390333175659</v>
      </c>
      <c r="RP207" s="34">
        <v>0.49238875508308411</v>
      </c>
      <c r="RQ207" s="34">
        <v>0.49222123622894287</v>
      </c>
      <c r="RR207" s="34">
        <v>0.49204114079475403</v>
      </c>
      <c r="RS207" s="34">
        <v>0.49188923835754395</v>
      </c>
      <c r="RT207" s="34">
        <v>0.49179735779762268</v>
      </c>
      <c r="RU207" s="34">
        <v>0.49171951413154602</v>
      </c>
      <c r="RV207" s="34">
        <v>0.49161407351493835</v>
      </c>
      <c r="RW207" s="34">
        <v>0.4915429949760437</v>
      </c>
      <c r="RX207" s="34">
        <v>0.4915013313293457</v>
      </c>
      <c r="RY207" s="34">
        <v>0.49148127436637878</v>
      </c>
      <c r="RZ207" s="34">
        <v>0.49149203300476074</v>
      </c>
      <c r="SA207" s="34">
        <v>0.4915010929107666</v>
      </c>
      <c r="SB207" s="34">
        <v>0.49151045083999634</v>
      </c>
      <c r="SC207" s="34">
        <v>0.49155774712562561</v>
      </c>
      <c r="SD207" s="34">
        <v>0.4915936291217804</v>
      </c>
      <c r="SE207" s="34">
        <v>0.49163961410522461</v>
      </c>
      <c r="SF207" s="34">
        <v>0.49173033237457275</v>
      </c>
      <c r="SG207" s="34">
        <v>0.49181622266769409</v>
      </c>
      <c r="SH207" s="34">
        <v>0.49190723896026611</v>
      </c>
      <c r="SI207" s="34">
        <v>0.49199950695037842</v>
      </c>
      <c r="SJ207" s="34">
        <v>0.49209874868392944</v>
      </c>
      <c r="SK207" s="34">
        <v>0.49222040176391602</v>
      </c>
      <c r="SL207" s="34">
        <v>0.49233138561248779</v>
      </c>
      <c r="SM207" s="34">
        <v>0.49245539307594299</v>
      </c>
      <c r="SN207" s="34">
        <v>0.49255123734474182</v>
      </c>
      <c r="SO207" s="34">
        <v>0.49268326163291931</v>
      </c>
      <c r="SP207" s="34">
        <v>0.49279257655143738</v>
      </c>
      <c r="SQ207" s="34">
        <v>0.492867112159729</v>
      </c>
      <c r="SR207" s="34">
        <v>0.49299639463424683</v>
      </c>
      <c r="SS207" s="34">
        <v>0.49310913681983948</v>
      </c>
      <c r="ST207" s="34">
        <v>0.49321132898330688</v>
      </c>
      <c r="SU207" s="34">
        <v>0.4932902455329895</v>
      </c>
      <c r="SV207" s="34">
        <v>0.49340066313743591</v>
      </c>
      <c r="SW207" s="34">
        <v>0.49351903796195984</v>
      </c>
      <c r="SX207" s="34">
        <v>0.49362105131149292</v>
      </c>
      <c r="SY207" s="34">
        <v>0.49374976754188538</v>
      </c>
      <c r="SZ207" s="34">
        <v>0.4938608705997467</v>
      </c>
      <c r="TA207" s="34">
        <v>0.49400019645690918</v>
      </c>
      <c r="TB207" s="34">
        <v>0.49410298466682434</v>
      </c>
      <c r="TC207" s="34">
        <v>0.49420037865638733</v>
      </c>
      <c r="TD207" s="34">
        <v>0.49431279301643372</v>
      </c>
      <c r="TE207" s="34">
        <v>0.49444100260734558</v>
      </c>
      <c r="TF207" s="34">
        <v>0.4945099949836731</v>
      </c>
      <c r="TG207" s="34">
        <v>0.49460116028785706</v>
      </c>
      <c r="TH207" t="s">
        <v>843</v>
      </c>
      <c r="TI207" t="s">
        <v>843</v>
      </c>
      <c r="TJ207" t="s">
        <v>1300</v>
      </c>
      <c r="TK207" s="34">
        <v>0.61357935200439295</v>
      </c>
      <c r="TL207" s="34">
        <v>0.61805598331588096</v>
      </c>
      <c r="TM207" s="34">
        <v>0.62213143292830697</v>
      </c>
      <c r="TN207" s="34">
        <v>0.62610955900555199</v>
      </c>
      <c r="TO207" s="34">
        <v>0.63021557178695897</v>
      </c>
      <c r="TP207" s="34">
        <v>0.63442889974786398</v>
      </c>
      <c r="TQ207" s="34">
        <v>0.63912085545179997</v>
      </c>
      <c r="TR207" s="34">
        <v>0.64430087345701292</v>
      </c>
      <c r="TS207" s="34">
        <v>0.64930585457166001</v>
      </c>
      <c r="TT207" s="34">
        <v>0.65384948037818802</v>
      </c>
      <c r="TU207" s="34">
        <v>0.65787800471147906</v>
      </c>
      <c r="TV207" s="34">
        <v>0.66124514155608194</v>
      </c>
      <c r="TW207" s="34">
        <v>0.66379541648547902</v>
      </c>
      <c r="TX207" s="34">
        <v>0.66568636575151208</v>
      </c>
      <c r="TY207" s="34">
        <v>0.667132782101167</v>
      </c>
      <c r="TZ207" s="34">
        <v>0.66820213745046109</v>
      </c>
      <c r="UA207" s="34">
        <v>0.66891589005544405</v>
      </c>
      <c r="UB207" s="34">
        <v>0.66950738286190703</v>
      </c>
      <c r="UC207" s="34">
        <v>0.66995787444018606</v>
      </c>
      <c r="UD207" s="34">
        <v>0.67017398390255711</v>
      </c>
      <c r="UE207" s="34">
        <v>0.67046567749026398</v>
      </c>
      <c r="UF207" s="34">
        <v>0.67115554192385796</v>
      </c>
      <c r="UG207" s="34">
        <v>0.672209528848698</v>
      </c>
      <c r="UH207" s="34">
        <v>0.67324985414446703</v>
      </c>
      <c r="UI207" s="34">
        <v>0.67372182517866908</v>
      </c>
      <c r="UJ207" s="34">
        <v>0.67361278329464591</v>
      </c>
      <c r="UK207" s="34">
        <v>0.67322418039095</v>
      </c>
      <c r="UL207" s="34">
        <v>0.67263266129807209</v>
      </c>
      <c r="UM207" s="34">
        <v>0.67193095304384598</v>
      </c>
      <c r="UN207" s="34">
        <v>0.671248579143505</v>
      </c>
      <c r="UO207" s="34">
        <v>0.67073422065441901</v>
      </c>
      <c r="UP207" s="34">
        <v>0.67018601108497711</v>
      </c>
      <c r="UQ207" s="34">
        <v>0.66927320263941692</v>
      </c>
      <c r="UR207" s="34">
        <v>0.66810289111982402</v>
      </c>
      <c r="US207" s="34">
        <v>0.66685815225976897</v>
      </c>
      <c r="UT207" s="34">
        <v>0.66545062836624791</v>
      </c>
      <c r="UU207" s="34">
        <v>0.66386977198603503</v>
      </c>
      <c r="UV207" s="34">
        <v>0.66204431325947799</v>
      </c>
      <c r="UW207" s="34">
        <v>0.659881853141153</v>
      </c>
      <c r="UX207" s="34">
        <v>0.65745206728577299</v>
      </c>
      <c r="UY207" s="34">
        <v>0.654907010151772</v>
      </c>
      <c r="UZ207" s="34">
        <v>0.65236551173374702</v>
      </c>
      <c r="VA207" s="34">
        <v>0.649893996338055</v>
      </c>
      <c r="VB207" s="34">
        <v>0.64757303110458908</v>
      </c>
      <c r="VC207" s="34">
        <v>0.64543352936624598</v>
      </c>
      <c r="VD207" s="34">
        <v>0.64336745574749399</v>
      </c>
      <c r="VE207" s="34">
        <v>0.64114886008046501</v>
      </c>
      <c r="VF207" s="34">
        <v>0.63878102847677298</v>
      </c>
      <c r="VG207" s="34">
        <v>0.63644447484524103</v>
      </c>
      <c r="VH207" s="34">
        <v>0.63434141464633798</v>
      </c>
      <c r="VI207" s="34">
        <v>0.63270413657126301</v>
      </c>
      <c r="VJ207" s="34">
        <v>0.63161868107468</v>
      </c>
      <c r="VK207" s="34">
        <v>0.63090668660944704</v>
      </c>
      <c r="VL207" s="34">
        <v>0.63037339034455298</v>
      </c>
      <c r="VM207" s="34">
        <v>0.62977217363523796</v>
      </c>
      <c r="VN207" s="34">
        <v>0.62892675077820703</v>
      </c>
      <c r="VO207" s="34">
        <v>0.627468848332284</v>
      </c>
      <c r="VP207" s="34">
        <v>0.62524717674844399</v>
      </c>
      <c r="VQ207" s="34">
        <v>0.62265838155869102</v>
      </c>
      <c r="VR207" s="34">
        <v>0.61987635350033898</v>
      </c>
      <c r="VS207" s="34">
        <v>0.61706493746344793</v>
      </c>
      <c r="VT207" s="34">
        <v>0.61448833024855298</v>
      </c>
      <c r="VU207" s="34">
        <v>0.61222692036645499</v>
      </c>
      <c r="VV207" s="34">
        <v>0.61015271787820102</v>
      </c>
      <c r="VW207" s="34">
        <v>0.60811143403241408</v>
      </c>
      <c r="VX207" s="34">
        <v>0.60598593032562398</v>
      </c>
      <c r="VY207" s="34">
        <v>0.60383741800219193</v>
      </c>
      <c r="VZ207" s="34">
        <v>0.60190179051553894</v>
      </c>
      <c r="WA207" s="34">
        <v>0.60023349345843402</v>
      </c>
      <c r="WB207" s="34">
        <v>0.598726560690372</v>
      </c>
      <c r="WC207" s="34">
        <v>0.59724299369269795</v>
      </c>
      <c r="WD207" s="34">
        <v>0.59558310436565098</v>
      </c>
      <c r="WE207" s="34">
        <v>0.59361336793079</v>
      </c>
      <c r="WF207" s="34">
        <v>0.59107119197986102</v>
      </c>
      <c r="WG207" s="34">
        <v>0.58794377465414693</v>
      </c>
      <c r="WH207" s="34">
        <v>0.58459636916812996</v>
      </c>
      <c r="WI207" s="34">
        <v>0.58128300697017099</v>
      </c>
      <c r="WJ207" s="34">
        <v>0.57786179064547605</v>
      </c>
      <c r="WK207" s="34">
        <v>0.57429709706510201</v>
      </c>
      <c r="WL207" s="34">
        <v>0.57071328381889697</v>
      </c>
      <c r="WM207" s="34">
        <v>0.56713393203518103</v>
      </c>
      <c r="WN207" s="34">
        <v>0.563914861845904</v>
      </c>
      <c r="WO207" s="34">
        <v>0.56138742455497004</v>
      </c>
      <c r="WP207" s="34">
        <v>0.55953332741109196</v>
      </c>
      <c r="WQ207" s="34">
        <v>0.55811357694557495</v>
      </c>
      <c r="WR207" s="34">
        <v>0.55700025872287195</v>
      </c>
      <c r="WS207" s="34">
        <v>0.55607317901683895</v>
      </c>
      <c r="WT207" s="34">
        <v>0.55528509482774402</v>
      </c>
      <c r="WU207" s="34">
        <v>0.55468326015096903</v>
      </c>
      <c r="WV207" s="34">
        <v>0.55418164628609101</v>
      </c>
      <c r="WW207" s="34">
        <v>0.55365108444014999</v>
      </c>
      <c r="WX207" s="34">
        <v>0.55303476164258702</v>
      </c>
      <c r="WY207" s="34">
        <v>0.55239317385225295</v>
      </c>
      <c r="WZ207" s="34">
        <v>0.55169326109783401</v>
      </c>
      <c r="XA207" s="34">
        <v>0.55090061687868497</v>
      </c>
      <c r="XB207" s="34">
        <v>0.54999376840779501</v>
      </c>
      <c r="XC207" s="34">
        <v>0.54902544953788301</v>
      </c>
      <c r="XD207" s="34">
        <v>0.54800745824784602</v>
      </c>
      <c r="XE207" s="34">
        <v>0.54688722778422405</v>
      </c>
      <c r="XF207" s="34">
        <v>0.54568118192778503</v>
      </c>
      <c r="XG207" s="34">
        <v>0.544370396352157</v>
      </c>
      <c r="XH207" t="s">
        <v>843</v>
      </c>
      <c r="XI207" t="s">
        <v>1300</v>
      </c>
      <c r="XJ207" s="34">
        <v>0.58910928061504697</v>
      </c>
      <c r="XK207" s="34">
        <v>0.59346978643271298</v>
      </c>
      <c r="XL207" s="34">
        <v>0.59755221486211907</v>
      </c>
      <c r="XM207" s="34">
        <v>0.60147381263924704</v>
      </c>
      <c r="XN207" s="34">
        <v>0.60532824190218204</v>
      </c>
      <c r="XO207" s="34">
        <v>0.60909030055559299</v>
      </c>
      <c r="XP207" s="34">
        <v>0.612973574508757</v>
      </c>
      <c r="XQ207" s="34">
        <v>0.61701887677759304</v>
      </c>
      <c r="XR207" s="34">
        <v>0.62080577978615903</v>
      </c>
      <c r="XS207" s="34">
        <v>0.62410152995962298</v>
      </c>
      <c r="XT207" s="34">
        <v>0.62678224275552896</v>
      </c>
      <c r="XU207" s="34">
        <v>0.62872979002322904</v>
      </c>
      <c r="XV207" s="34">
        <v>0.62980764782620802</v>
      </c>
      <c r="XW207" s="34">
        <v>0.63006049325267599</v>
      </c>
      <c r="XX207" s="34">
        <v>0.62962997605507298</v>
      </c>
      <c r="XY207" s="34">
        <v>0.62864146052853997</v>
      </c>
      <c r="XZ207" s="34">
        <v>0.62711336557744501</v>
      </c>
      <c r="YA207" s="34">
        <v>0.62536653765804306</v>
      </c>
      <c r="YB207" s="34">
        <v>0.623467783682638</v>
      </c>
      <c r="YC207" s="34">
        <v>0.62147659961781698</v>
      </c>
      <c r="YD207" s="34">
        <v>0.61994600148137502</v>
      </c>
      <c r="YE207" s="34">
        <v>0.619143695127094</v>
      </c>
      <c r="YF207" s="34">
        <v>0.61887972293705995</v>
      </c>
      <c r="YG207" s="34">
        <v>0.61871193893836496</v>
      </c>
      <c r="YH207" s="34">
        <v>0.61802802773839505</v>
      </c>
      <c r="YI207" s="34">
        <v>0.61702609248432405</v>
      </c>
      <c r="YJ207" s="34">
        <v>0.61627000923503206</v>
      </c>
      <c r="YK207" s="34">
        <v>0.61596932597874299</v>
      </c>
      <c r="YL207" s="34">
        <v>0.61614711840324099</v>
      </c>
      <c r="YM207" s="34">
        <v>0.61663013606649397</v>
      </c>
      <c r="YN207" s="34">
        <v>0.61723134732533602</v>
      </c>
      <c r="YO207" s="34">
        <v>0.61743416798003403</v>
      </c>
      <c r="YP207" s="34">
        <v>0.616767384621278</v>
      </c>
      <c r="YQ207" s="34">
        <v>0.61529291797722108</v>
      </c>
      <c r="YR207" s="34">
        <v>0.61326133475032696</v>
      </c>
      <c r="YS207" s="34">
        <v>0.61080071813285497</v>
      </c>
      <c r="YT207" s="34">
        <v>0.60812823570542596</v>
      </c>
      <c r="YU207" s="34">
        <v>0.60536378272702895</v>
      </c>
      <c r="YV207" s="34">
        <v>0.60256336488391493</v>
      </c>
      <c r="YW207" s="34">
        <v>0.599827226261608</v>
      </c>
      <c r="YX207" s="34">
        <v>0.59708082501765603</v>
      </c>
      <c r="YY207" s="34">
        <v>0.59414900270371707</v>
      </c>
      <c r="YZ207" s="34">
        <v>0.59107160065529496</v>
      </c>
      <c r="ZA207" s="34">
        <v>0.588052439518854</v>
      </c>
      <c r="ZB207" s="34">
        <v>0.585254971755784</v>
      </c>
      <c r="ZC207" s="34">
        <v>0.58296496636227901</v>
      </c>
      <c r="ZD207" s="34">
        <v>0.58129579600007797</v>
      </c>
      <c r="ZE207" s="34">
        <v>0.58004433509536901</v>
      </c>
      <c r="ZF207" s="34">
        <v>0.57901139867007401</v>
      </c>
      <c r="ZG207" s="34">
        <v>0.57796825303478105</v>
      </c>
      <c r="ZH207" s="34">
        <v>0.57680904312595604</v>
      </c>
      <c r="ZI207" s="34">
        <v>0.57509683467791706</v>
      </c>
      <c r="ZJ207" s="34">
        <v>0.57258396025971803</v>
      </c>
      <c r="ZK207" s="34">
        <v>0.56967632874260399</v>
      </c>
      <c r="ZL207" s="34">
        <v>0.56666067649055496</v>
      </c>
      <c r="ZM207" s="34">
        <v>0.563672636681253</v>
      </c>
      <c r="ZN207" s="34">
        <v>0.56093643801132798</v>
      </c>
      <c r="ZO207" s="34">
        <v>0.55858657887150798</v>
      </c>
      <c r="ZP207" s="34">
        <v>0.55653671647554392</v>
      </c>
      <c r="ZQ207" s="34">
        <v>0.55453566195802606</v>
      </c>
      <c r="ZR207" s="34">
        <v>0.55244041328504201</v>
      </c>
      <c r="ZS207" s="34">
        <v>0.55040909864252496</v>
      </c>
      <c r="ZT207" s="34">
        <v>0.54858952037474606</v>
      </c>
      <c r="ZU207" s="34">
        <v>0.54700814634247996</v>
      </c>
      <c r="ZV207" s="34">
        <v>0.54559736077291598</v>
      </c>
      <c r="ZW207" s="34">
        <v>0.54419415308142705</v>
      </c>
      <c r="ZX207" s="34">
        <v>0.542591210152639</v>
      </c>
      <c r="ZY207" s="34">
        <v>0.54065263572618905</v>
      </c>
      <c r="ZZ207" s="34">
        <v>0.538122091373059</v>
      </c>
      <c r="AAA207" s="34">
        <v>0.53501688761521005</v>
      </c>
      <c r="AAB207" s="34">
        <v>0.53164488371589003</v>
      </c>
      <c r="AAC207" s="34">
        <v>0.52822844432814298</v>
      </c>
      <c r="AAD207" s="34">
        <v>0.52470554674771097</v>
      </c>
      <c r="AAE207" s="34">
        <v>0.52099986750872196</v>
      </c>
      <c r="AAF207" s="34">
        <v>0.51716206455914193</v>
      </c>
      <c r="AAG207" s="34">
        <v>0.51330522029954895</v>
      </c>
      <c r="AAH207" s="34">
        <v>0.50981904579594006</v>
      </c>
      <c r="AAI207" s="34">
        <v>0.50703403087945198</v>
      </c>
      <c r="AAJ207" s="34">
        <v>0.50490291206721405</v>
      </c>
      <c r="AAK207" s="34">
        <v>0.50317321621559497</v>
      </c>
      <c r="AAL207" s="34">
        <v>0.50173994105623998</v>
      </c>
      <c r="AAM207" s="34">
        <v>0.500539550510677</v>
      </c>
      <c r="AAN207" s="34">
        <v>0.49947989209964905</v>
      </c>
      <c r="AAO207" s="34">
        <v>0.49859346776820401</v>
      </c>
      <c r="AAP207" s="34">
        <v>0.49785715138419695</v>
      </c>
      <c r="AAQ207" s="34">
        <v>0.49716909043868596</v>
      </c>
      <c r="AAR207" s="34">
        <v>0.49645144853690504</v>
      </c>
      <c r="AAS207" s="34">
        <v>0.49569131596812399</v>
      </c>
      <c r="AAT207" s="34">
        <v>0.49490601411021801</v>
      </c>
      <c r="AAU207" s="34">
        <v>0.49409730429049503</v>
      </c>
      <c r="AAV207" s="34">
        <v>0.49322734658794998</v>
      </c>
      <c r="AAW207" s="34">
        <v>0.49224460349704802</v>
      </c>
      <c r="AAX207" s="34">
        <v>0.49123747869223</v>
      </c>
      <c r="AAY207" s="34">
        <v>0.49018572081967099</v>
      </c>
      <c r="AAZ207" s="34">
        <v>0.48901773932487896</v>
      </c>
      <c r="ABA207" s="34">
        <v>0.48774344206915105</v>
      </c>
      <c r="ABB207" s="34">
        <v>0.48646089881094295</v>
      </c>
      <c r="ABC207" s="34">
        <v>0.485160359011715</v>
      </c>
      <c r="ABD207" s="34">
        <v>0.48378174164125498</v>
      </c>
      <c r="ABE207" s="34">
        <v>0.48237529885362795</v>
      </c>
      <c r="ABF207" s="34">
        <v>0.48093204310836901</v>
      </c>
      <c r="ABG207" t="s">
        <v>843</v>
      </c>
      <c r="ABH207" t="s">
        <v>843</v>
      </c>
      <c r="ABI207" t="s">
        <v>1300</v>
      </c>
      <c r="ABJ207" s="34">
        <v>0.50644261394837997</v>
      </c>
      <c r="ABK207" s="34">
        <v>0.51328305805123198</v>
      </c>
      <c r="ABL207" s="34">
        <v>0.52009484396140993</v>
      </c>
      <c r="ABM207" s="34">
        <v>0.52676203274746303</v>
      </c>
      <c r="ABN207" s="34">
        <v>0.53340585662589102</v>
      </c>
      <c r="ABO207" s="34">
        <v>0.53970591516611999</v>
      </c>
      <c r="ABP207" s="34">
        <v>0.54547616590308401</v>
      </c>
      <c r="ABQ207" s="34">
        <v>0.55059373420919699</v>
      </c>
      <c r="ABR207" s="34">
        <v>0.55503986293857199</v>
      </c>
      <c r="ABS207" s="34">
        <v>0.55911580078205003</v>
      </c>
      <c r="ABT207" s="34">
        <v>0.56304004757221593</v>
      </c>
      <c r="ABU207" s="34">
        <v>0.56724546353579697</v>
      </c>
      <c r="ABV207" s="34">
        <v>0.57186606589380407</v>
      </c>
      <c r="ABW207" s="34">
        <v>0.57655188459748696</v>
      </c>
      <c r="ABX207" s="34">
        <v>0.58099184375935298</v>
      </c>
      <c r="ABY207" s="34">
        <v>0.58488758663436102</v>
      </c>
      <c r="ABZ207" s="34">
        <v>0.58820337383508303</v>
      </c>
      <c r="ACA207" s="34">
        <v>0.59100318810783703</v>
      </c>
      <c r="ACB207" s="34">
        <v>0.59339573805215595</v>
      </c>
      <c r="ACC207" s="34">
        <v>0.59555295048297097</v>
      </c>
      <c r="ACD207" s="34">
        <v>0.59757245597687103</v>
      </c>
      <c r="ACE207" s="34">
        <v>0.59949967411724103</v>
      </c>
      <c r="ACF207" s="34">
        <v>0.60100050506265201</v>
      </c>
      <c r="ACG207" s="34">
        <v>0.60151786187842604</v>
      </c>
      <c r="ACH207" s="34">
        <v>0.60086513700413802</v>
      </c>
      <c r="ACI207" s="34">
        <v>0.59946254683451594</v>
      </c>
      <c r="ACJ207" s="34">
        <v>0.59792019393566298</v>
      </c>
      <c r="ACK207" s="34">
        <v>0.59638965232265395</v>
      </c>
      <c r="ACL207" s="34">
        <v>0.59515557646336004</v>
      </c>
      <c r="ACM207" s="34">
        <v>0.59440961913851698</v>
      </c>
      <c r="ACN207" s="34">
        <v>0.59405299962136293</v>
      </c>
      <c r="ACO207" s="34">
        <v>0.59395164574061898</v>
      </c>
      <c r="ACP207" s="34">
        <v>0.59423273987952197</v>
      </c>
      <c r="ACQ207" s="34">
        <v>0.59499427903926194</v>
      </c>
      <c r="ACR207" s="34">
        <v>0.596051567070223</v>
      </c>
      <c r="ACS207" s="34">
        <v>0.597189706762418</v>
      </c>
      <c r="ACT207" s="34">
        <v>0.59799428169135505</v>
      </c>
      <c r="ACU207" s="34">
        <v>0.59799900333499401</v>
      </c>
      <c r="ACV207" s="34">
        <v>0.59719784803935705</v>
      </c>
      <c r="ACW207" s="34">
        <v>0.59583903246706493</v>
      </c>
      <c r="ACX207" s="34">
        <v>0.59411168390658298</v>
      </c>
      <c r="ACY207" s="34">
        <v>0.59220059462527996</v>
      </c>
      <c r="ACZ207" s="34">
        <v>0.59018020622530598</v>
      </c>
      <c r="ADA207" s="34">
        <v>0.58812001621840804</v>
      </c>
      <c r="ADB207" s="34">
        <v>0.58611583997523797</v>
      </c>
      <c r="ADC207" s="34">
        <v>0.58413792434905698</v>
      </c>
      <c r="ADD207" s="34">
        <v>0.58198577287127595</v>
      </c>
      <c r="ADE207" s="34">
        <v>0.57967406396920895</v>
      </c>
      <c r="ADF207" s="34">
        <v>0.57741372823967996</v>
      </c>
      <c r="ADG207" s="34">
        <v>0.57535616095976005</v>
      </c>
      <c r="ADH207" s="34">
        <v>0.57374090991783899</v>
      </c>
      <c r="ADI207" s="34">
        <v>0.57272839414797805</v>
      </c>
      <c r="ADJ207" s="34">
        <v>0.57211345592860197</v>
      </c>
      <c r="ADK207" s="34">
        <v>0.57168497986376998</v>
      </c>
      <c r="ADL207" s="34">
        <v>0.57122818577532897</v>
      </c>
      <c r="ADM207" s="34">
        <v>0.57058502132864097</v>
      </c>
      <c r="ADN207" s="34">
        <v>0.56934927627438592</v>
      </c>
      <c r="ADO207" s="34">
        <v>0.56735598003368204</v>
      </c>
      <c r="ADP207" s="34">
        <v>0.56501658884558903</v>
      </c>
      <c r="ADQ207" s="34">
        <v>0.56250478606909293</v>
      </c>
      <c r="ADR207" s="34">
        <v>0.55999712711490501</v>
      </c>
      <c r="ADS207" s="34">
        <v>0.55773008254151601</v>
      </c>
      <c r="ADT207" s="34">
        <v>0.55580255357957098</v>
      </c>
      <c r="ADU207" s="34">
        <v>0.55407629643519396</v>
      </c>
      <c r="ADV207" s="34">
        <v>0.55241536407195002</v>
      </c>
      <c r="ADW207" s="34">
        <v>0.55069716500273802</v>
      </c>
      <c r="ADX207" s="34">
        <v>0.54894984566675697</v>
      </c>
      <c r="ADY207" s="34">
        <v>0.54744094173769997</v>
      </c>
      <c r="ADZ207" s="34">
        <v>0.54620867674544404</v>
      </c>
      <c r="AEA207" s="34">
        <v>0.54510636234842902</v>
      </c>
      <c r="AEB207" s="34">
        <v>0.54400481175629101</v>
      </c>
      <c r="AEC207" s="34">
        <v>0.54269702123947805</v>
      </c>
      <c r="AED207" s="34">
        <v>0.54102047869568304</v>
      </c>
      <c r="AEE207" s="34">
        <v>0.53878682153424895</v>
      </c>
      <c r="AEF207" s="34">
        <v>0.53599088838268794</v>
      </c>
      <c r="AEG207" s="34">
        <v>0.53293028042191903</v>
      </c>
      <c r="AEH207" s="34">
        <v>0.52983999009087102</v>
      </c>
      <c r="AEI207" s="34">
        <v>0.52660575418867805</v>
      </c>
      <c r="AEJ207" s="34">
        <v>0.52319608223650393</v>
      </c>
      <c r="AEK207" s="34">
        <v>0.519706132585251</v>
      </c>
      <c r="AEL207" s="34">
        <v>0.51620374391310098</v>
      </c>
      <c r="AEM207" s="34">
        <v>0.51306878831537805</v>
      </c>
      <c r="AEN207" s="34">
        <v>0.51062254271055596</v>
      </c>
      <c r="AEO207" s="34">
        <v>0.50883302241568207</v>
      </c>
      <c r="AEP207" s="34">
        <v>0.50746714099824497</v>
      </c>
      <c r="AEQ207" s="34">
        <v>0.50640489527740495</v>
      </c>
      <c r="AER207" s="34">
        <v>0.505526034842529</v>
      </c>
      <c r="AES207" s="34">
        <v>0.504785727828166</v>
      </c>
      <c r="AET207" s="34">
        <v>0.50421826434456596</v>
      </c>
      <c r="AEU207" s="34">
        <v>0.50376926617487894</v>
      </c>
      <c r="AEV207" s="34">
        <v>0.50332829331643603</v>
      </c>
      <c r="AEW207" s="34">
        <v>0.50283193793151393</v>
      </c>
      <c r="AEX207" s="34">
        <v>0.50233348017339896</v>
      </c>
      <c r="AEY207" s="34">
        <v>0.50179407729026704</v>
      </c>
      <c r="AEZ207" s="34">
        <v>0.50119930576771798</v>
      </c>
      <c r="AFA207" s="34">
        <v>0.50049524759099806</v>
      </c>
      <c r="AFB207" s="34">
        <v>0.49970207356796698</v>
      </c>
      <c r="AFC207" s="34">
        <v>0.49888059452126199</v>
      </c>
      <c r="AFD207" s="34">
        <v>0.49798283725072201</v>
      </c>
      <c r="AFE207" s="34">
        <v>0.49698592067351904</v>
      </c>
      <c r="AFF207" s="34">
        <v>0.49589755228643495</v>
      </c>
      <c r="AFG207" t="s">
        <v>843</v>
      </c>
      <c r="AFH207" t="s">
        <v>843</v>
      </c>
      <c r="AFI207" s="34">
        <v>0.69769000000000003</v>
      </c>
      <c r="AFJ207" s="34">
        <v>0.70025000000000004</v>
      </c>
      <c r="AFK207" s="34">
        <v>0.70218000000000003</v>
      </c>
      <c r="AFL207" s="34">
        <v>0.70644999999999991</v>
      </c>
      <c r="AFM207" s="34">
        <v>0.70882000000000001</v>
      </c>
      <c r="AFN207" s="34">
        <v>0.71045000000000003</v>
      </c>
      <c r="AFO207" s="34">
        <v>0.71043000000000012</v>
      </c>
      <c r="AFP207" s="34">
        <v>0.70983000000000007</v>
      </c>
      <c r="AFQ207" s="34">
        <v>0.71072000000000002</v>
      </c>
      <c r="AFR207" s="34">
        <v>0.71254000000000006</v>
      </c>
      <c r="AFS207" s="34">
        <v>0.71456000000000008</v>
      </c>
      <c r="AFT207" s="34">
        <v>0.71632000000000007</v>
      </c>
      <c r="AFU207" s="34">
        <v>0.71822000000000008</v>
      </c>
      <c r="AFV207" s="34">
        <v>0.72057000000000004</v>
      </c>
      <c r="AFW207" s="34">
        <v>0.7225100000000001</v>
      </c>
      <c r="AFX207" s="34">
        <v>0.72498000000000007</v>
      </c>
      <c r="AFY207" s="34">
        <v>0.72664000000000006</v>
      </c>
      <c r="AFZ207" s="34">
        <v>0.69784999999999997</v>
      </c>
      <c r="AGA207" s="34">
        <v>0.70668000000000009</v>
      </c>
      <c r="AGB207" t="s">
        <v>843</v>
      </c>
      <c r="AGC207" t="s">
        <v>843</v>
      </c>
      <c r="AGD207" t="s">
        <v>843</v>
      </c>
      <c r="AGE207" t="s">
        <v>843</v>
      </c>
      <c r="AGF207" s="34">
        <v>1.2573766522109509E-2</v>
      </c>
      <c r="AGG207" t="s">
        <v>843</v>
      </c>
      <c r="AGH207" t="s">
        <v>843</v>
      </c>
      <c r="AGI207" t="s">
        <v>843</v>
      </c>
      <c r="AGJ207" t="s">
        <v>843</v>
      </c>
      <c r="AGK207" t="s">
        <v>843</v>
      </c>
      <c r="AGL207" t="s">
        <v>843</v>
      </c>
      <c r="AGM207" t="s">
        <v>843</v>
      </c>
      <c r="AGN207" t="s">
        <v>843</v>
      </c>
      <c r="AGO207" s="34"/>
      <c r="AGP207" s="34"/>
      <c r="AGQ207" t="s">
        <v>1460</v>
      </c>
      <c r="AGR207" t="s">
        <v>843</v>
      </c>
      <c r="AGS207" s="34"/>
      <c r="AGT207" s="34"/>
      <c r="AGU207" t="s">
        <v>1460</v>
      </c>
      <c r="AGV207" t="s">
        <v>843</v>
      </c>
      <c r="AGW207" s="34"/>
      <c r="AGX207" s="34"/>
      <c r="AGY207" t="s">
        <v>1460</v>
      </c>
      <c r="AGZ207" t="s">
        <v>843</v>
      </c>
      <c r="AHA207" s="34"/>
      <c r="AHB207" s="34"/>
      <c r="AHC207" t="s">
        <v>1460</v>
      </c>
      <c r="AHD207" t="s">
        <v>843</v>
      </c>
      <c r="AHE207" s="34"/>
      <c r="AHF207" s="34"/>
      <c r="AHG207" t="s">
        <v>1460</v>
      </c>
      <c r="AHH207" t="s">
        <v>843</v>
      </c>
      <c r="AHI207" t="s">
        <v>465</v>
      </c>
      <c r="AHJ207" s="34">
        <v>0.23300600051879883</v>
      </c>
      <c r="AHK207" s="34">
        <v>0.22927777469158173</v>
      </c>
      <c r="AHL207" s="34">
        <v>0.23296627402305603</v>
      </c>
      <c r="AHM207" s="34">
        <v>0.22429254651069641</v>
      </c>
      <c r="AHN207" s="34">
        <v>0.22539059817790985</v>
      </c>
      <c r="AHO207" t="s">
        <v>843</v>
      </c>
      <c r="AHP207" s="34"/>
      <c r="AHQ207" s="34"/>
      <c r="AHR207" s="34"/>
      <c r="AHS207" s="34"/>
      <c r="AHT207" s="34"/>
      <c r="AHU207" t="s">
        <v>843</v>
      </c>
      <c r="AHV207" s="34">
        <v>0.23318344354629517</v>
      </c>
      <c r="AHW207" s="34">
        <v>0.2341856062412262</v>
      </c>
      <c r="AHX207" s="34">
        <v>0.22861409187316895</v>
      </c>
      <c r="AHY207" s="34">
        <v>0.22186313569545746</v>
      </c>
      <c r="AHZ207" s="34">
        <v>0.21583952009677887</v>
      </c>
      <c r="AIA207" t="s">
        <v>465</v>
      </c>
      <c r="AIB207" t="s">
        <v>843</v>
      </c>
      <c r="AIC207" s="34">
        <v>0.25873079895973206</v>
      </c>
      <c r="AID207" s="34">
        <v>0.26232284307479858</v>
      </c>
      <c r="AIE207" s="34">
        <v>0.2527032196521759</v>
      </c>
      <c r="AIF207" s="34">
        <v>0.24191047251224518</v>
      </c>
      <c r="AIG207" s="34">
        <v>0.18914826214313507</v>
      </c>
      <c r="AIH207" t="s">
        <v>924</v>
      </c>
      <c r="AII207" t="s">
        <v>843</v>
      </c>
      <c r="AIJ207" s="34">
        <v>0.24302500486373901</v>
      </c>
      <c r="AIK207" s="34">
        <v>0.24302500486373901</v>
      </c>
      <c r="AIL207" s="34">
        <v>0.24302500486373901</v>
      </c>
      <c r="AIM207" s="34">
        <v>0.24443399906158447</v>
      </c>
      <c r="AIN207" s="34">
        <v>0.25471001863479614</v>
      </c>
      <c r="AIO207" t="s">
        <v>1607</v>
      </c>
      <c r="AIP207" s="34">
        <v>0.2872450053691864</v>
      </c>
      <c r="AIQ207" t="s">
        <v>843</v>
      </c>
      <c r="AIR207" s="34">
        <v>0.34564</v>
      </c>
      <c r="AIS207" s="34">
        <v>0.37534000000000001</v>
      </c>
      <c r="AIT207" s="34">
        <v>0.29303000000000001</v>
      </c>
      <c r="AIU207" s="34">
        <v>0.23712</v>
      </c>
      <c r="AIV207" s="34">
        <v>0.23630999999999999</v>
      </c>
      <c r="AIW207" s="34">
        <v>0.23603000000000002</v>
      </c>
      <c r="AIX207" t="s">
        <v>843</v>
      </c>
      <c r="AIY207" s="34">
        <v>0.06</v>
      </c>
      <c r="AIZ207" s="34">
        <v>0.05</v>
      </c>
      <c r="AJA207" s="34">
        <v>3.9E-2</v>
      </c>
      <c r="AJB207" s="34">
        <v>2.7999999999999997E-2</v>
      </c>
      <c r="AJC207" s="34">
        <v>2.7000000000000003E-2</v>
      </c>
      <c r="AJD207" s="34">
        <v>2.7000000000000003E-2</v>
      </c>
      <c r="AJE207" t="s">
        <v>843</v>
      </c>
      <c r="AJF207" s="34"/>
      <c r="AJG207" s="34"/>
      <c r="AJH207" s="34"/>
      <c r="AJI207" s="34"/>
      <c r="AJJ207" s="34"/>
      <c r="AJK207" t="s">
        <v>1460</v>
      </c>
      <c r="AJL207" t="s">
        <v>843</v>
      </c>
      <c r="AJM207" t="s">
        <v>843</v>
      </c>
      <c r="AJN207" s="34">
        <v>1.7738558351993561E-2</v>
      </c>
      <c r="AJO207" s="34">
        <v>8.3185350522398949E-3</v>
      </c>
      <c r="AJP207" s="34">
        <v>1.7481023445725441E-2</v>
      </c>
      <c r="AJQ207" s="34">
        <v>1.1119876988232136E-2</v>
      </c>
      <c r="AJR207" s="34">
        <v>4.8342380672693253E-2</v>
      </c>
      <c r="AJS207" t="s">
        <v>832</v>
      </c>
      <c r="AJT207" t="s">
        <v>843</v>
      </c>
      <c r="AJU207" t="s">
        <v>843</v>
      </c>
      <c r="AJV207" t="s">
        <v>843</v>
      </c>
      <c r="AJW207" s="34"/>
      <c r="AJX207" s="34"/>
      <c r="AJY207" s="34"/>
      <c r="AJZ207" s="34"/>
      <c r="AKA207" s="34"/>
      <c r="AKB207" t="s">
        <v>1460</v>
      </c>
      <c r="AKC207" t="s">
        <v>843</v>
      </c>
      <c r="AKD207" t="s">
        <v>843</v>
      </c>
      <c r="AKE207" t="s">
        <v>843</v>
      </c>
      <c r="AKF207" s="34">
        <v>2.2112131118774414E-2</v>
      </c>
      <c r="AKG207" s="34">
        <v>1.258870679885149E-2</v>
      </c>
      <c r="AKH207" s="34">
        <v>2.1381890401244164E-2</v>
      </c>
      <c r="AKI207" s="34">
        <v>1.4176781289279461E-2</v>
      </c>
      <c r="AKJ207" s="34">
        <v>5.2029728889465332E-2</v>
      </c>
      <c r="AKK207" t="s">
        <v>832</v>
      </c>
      <c r="AKL207" t="s">
        <v>843</v>
      </c>
      <c r="AKM207" s="34">
        <v>9110</v>
      </c>
      <c r="AKN207" t="s">
        <v>832</v>
      </c>
      <c r="AKO207" t="s">
        <v>843</v>
      </c>
      <c r="AKP207" s="34"/>
      <c r="AKQ207" t="s">
        <v>1460</v>
      </c>
      <c r="AKR207" t="s">
        <v>843</v>
      </c>
      <c r="AKS207" s="34">
        <v>8460.3556191735897</v>
      </c>
      <c r="AKT207" t="s">
        <v>832</v>
      </c>
      <c r="AKU207" t="s">
        <v>843</v>
      </c>
      <c r="AKV207" s="34">
        <v>9125.3174965018807</v>
      </c>
      <c r="AKW207" t="s">
        <v>832</v>
      </c>
      <c r="AKX207" t="s">
        <v>843</v>
      </c>
      <c r="AKY207" s="34"/>
      <c r="AKZ207" s="34"/>
      <c r="ALA207" s="34"/>
      <c r="ALB207" s="34"/>
      <c r="ALC207" s="34"/>
      <c r="ALD207" t="s">
        <v>1460</v>
      </c>
      <c r="ALE207" t="s">
        <v>843</v>
      </c>
      <c r="ALF207" t="s">
        <v>843</v>
      </c>
      <c r="ALG207" t="s">
        <v>843</v>
      </c>
      <c r="ALH207" s="34"/>
      <c r="ALI207" s="34"/>
      <c r="ALJ207" s="34"/>
      <c r="ALK207" s="34"/>
      <c r="ALL207" s="34">
        <v>0.19599011540412903</v>
      </c>
      <c r="ALM207" t="s">
        <v>465</v>
      </c>
    </row>
    <row r="208" spans="1:1001">
      <c r="A208" t="s">
        <v>421</v>
      </c>
      <c r="B208" t="s">
        <v>135</v>
      </c>
      <c r="C208" t="s">
        <v>389</v>
      </c>
      <c r="D208" s="34">
        <v>4.7399483621120453E-2</v>
      </c>
      <c r="E208" t="s">
        <v>432</v>
      </c>
      <c r="F208" s="34">
        <v>6.042514368891716E-2</v>
      </c>
      <c r="G208" t="s">
        <v>1464</v>
      </c>
      <c r="H208" s="34">
        <v>6.0537409037351608E-2</v>
      </c>
      <c r="I208" t="s">
        <v>1294</v>
      </c>
      <c r="J208" s="34">
        <v>4.3246667832136154E-2</v>
      </c>
      <c r="K208" t="s">
        <v>1521</v>
      </c>
      <c r="L208" s="34"/>
      <c r="M208" t="s">
        <v>465</v>
      </c>
      <c r="N208" s="34">
        <v>0.59308409690856934</v>
      </c>
      <c r="O208" s="34"/>
      <c r="P208" t="s">
        <v>1459</v>
      </c>
      <c r="Q208" s="34"/>
      <c r="R208" t="s">
        <v>1459</v>
      </c>
      <c r="S208" s="34"/>
      <c r="T208" t="s">
        <v>1459</v>
      </c>
      <c r="U208" s="34"/>
      <c r="V208" t="s">
        <v>1459</v>
      </c>
      <c r="W208" t="s">
        <v>843</v>
      </c>
      <c r="X208" t="s">
        <v>1464</v>
      </c>
      <c r="Y208" s="34">
        <v>0.59192276000976563</v>
      </c>
      <c r="Z208" s="34"/>
      <c r="AA208" t="s">
        <v>1459</v>
      </c>
      <c r="AB208" s="34"/>
      <c r="AC208" t="s">
        <v>1459</v>
      </c>
      <c r="AD208" s="34"/>
      <c r="AE208" t="s">
        <v>1459</v>
      </c>
      <c r="AF208" s="34">
        <v>0.59192276000976563</v>
      </c>
      <c r="AG208" t="s">
        <v>1464</v>
      </c>
      <c r="AH208" t="s">
        <v>843</v>
      </c>
      <c r="AI208" t="s">
        <v>1294</v>
      </c>
      <c r="AJ208" s="34">
        <v>0.67893624305725098</v>
      </c>
      <c r="AK208" s="34"/>
      <c r="AL208" t="s">
        <v>1459</v>
      </c>
      <c r="AM208" s="34"/>
      <c r="AN208" t="s">
        <v>1459</v>
      </c>
      <c r="AO208" s="34"/>
      <c r="AP208" t="s">
        <v>1459</v>
      </c>
      <c r="AQ208" s="34">
        <v>0.67893624305725098</v>
      </c>
      <c r="AR208" t="s">
        <v>1294</v>
      </c>
      <c r="AS208" t="s">
        <v>843</v>
      </c>
      <c r="AT208" t="s">
        <v>1521</v>
      </c>
      <c r="AU208" s="34">
        <v>0.63498550653457642</v>
      </c>
      <c r="AV208" s="34"/>
      <c r="AW208" t="s">
        <v>1459</v>
      </c>
      <c r="AX208" s="34"/>
      <c r="AY208" t="s">
        <v>1459</v>
      </c>
      <c r="AZ208" s="34"/>
      <c r="BA208" t="s">
        <v>1459</v>
      </c>
      <c r="BB208" s="34">
        <v>0.63498550653457642</v>
      </c>
      <c r="BC208" t="s">
        <v>1521</v>
      </c>
      <c r="BD208" t="s">
        <v>843</v>
      </c>
      <c r="BE208" s="34">
        <v>0.33239102003562648</v>
      </c>
      <c r="BF208" t="s">
        <v>1594</v>
      </c>
      <c r="BG208" t="s">
        <v>843</v>
      </c>
      <c r="BH208" t="s">
        <v>432</v>
      </c>
      <c r="BI208" s="34">
        <v>0.88381040096282959</v>
      </c>
      <c r="BJ208" t="s">
        <v>819</v>
      </c>
      <c r="BK208" s="34">
        <v>2.1789147853851318</v>
      </c>
      <c r="BL208" t="s">
        <v>1294</v>
      </c>
      <c r="BM208" s="34">
        <v>4.6099233627319336</v>
      </c>
      <c r="BN208" t="s">
        <v>1521</v>
      </c>
      <c r="BO208" s="34">
        <v>1.7500473260879517</v>
      </c>
      <c r="BP208" t="s">
        <v>843</v>
      </c>
      <c r="BQ208" s="34">
        <v>1.8952863216400146</v>
      </c>
      <c r="BR208" t="s">
        <v>830</v>
      </c>
      <c r="BS208" s="34"/>
      <c r="BT208" t="s">
        <v>843</v>
      </c>
      <c r="BU208" s="34">
        <v>4.3381123542785645</v>
      </c>
      <c r="BV208" t="s">
        <v>1576</v>
      </c>
      <c r="BW208" t="s">
        <v>843</v>
      </c>
      <c r="BX208" s="34">
        <v>2.4053549766540527</v>
      </c>
      <c r="BY208" t="s">
        <v>465</v>
      </c>
      <c r="BZ208" t="s">
        <v>843</v>
      </c>
      <c r="CA208" t="s">
        <v>432</v>
      </c>
      <c r="CB208" s="34">
        <v>7.724137045443058E-3</v>
      </c>
      <c r="CC208" s="34">
        <v>6.9965086877346039E-3</v>
      </c>
      <c r="CD208" s="34">
        <v>6.392620038241148E-3</v>
      </c>
      <c r="CE208" s="34">
        <v>6.8989084102213383E-3</v>
      </c>
      <c r="CF208" s="34">
        <v>6.8988841958343983E-3</v>
      </c>
      <c r="CG208" t="s">
        <v>843</v>
      </c>
      <c r="CH208" t="s">
        <v>819</v>
      </c>
      <c r="CI208" s="34">
        <v>9.6684768795967102E-3</v>
      </c>
      <c r="CJ208" s="34">
        <v>8.7195336818695068E-3</v>
      </c>
      <c r="CK208" s="34">
        <v>6.601214874535799E-3</v>
      </c>
      <c r="CL208" s="34">
        <v>6.2481467612087727E-3</v>
      </c>
      <c r="CM208" s="34">
        <v>6.4543159678578377E-3</v>
      </c>
      <c r="CN208" t="s">
        <v>843</v>
      </c>
      <c r="CO208" t="s">
        <v>1294</v>
      </c>
      <c r="CP208" s="34">
        <v>8.7546808645129204E-3</v>
      </c>
      <c r="CQ208" s="34">
        <v>7.4354177340865135E-3</v>
      </c>
      <c r="CR208" s="34">
        <v>6.145053543150425E-3</v>
      </c>
      <c r="CS208" s="34">
        <v>6.4543541520833969E-3</v>
      </c>
      <c r="CT208" s="34">
        <v>6.4543378539383411E-3</v>
      </c>
      <c r="CU208" t="s">
        <v>843</v>
      </c>
      <c r="CV208" t="s">
        <v>1521</v>
      </c>
      <c r="CW208" s="34">
        <v>8.1532420590519905E-3</v>
      </c>
      <c r="CX208" s="34">
        <v>6.5522664226591587E-3</v>
      </c>
      <c r="CY208" s="34">
        <v>6.3512581400573254E-3</v>
      </c>
      <c r="CZ208" s="34">
        <v>6.4543695189058781E-3</v>
      </c>
      <c r="DA208" s="34">
        <v>6.4543629996478558E-3</v>
      </c>
      <c r="DB208" t="s">
        <v>843</v>
      </c>
      <c r="DC208" s="34">
        <v>1.8783608675003052</v>
      </c>
      <c r="DD208" s="34">
        <v>2.3453495502471924</v>
      </c>
      <c r="DE208" s="34">
        <v>2.8287889957427979</v>
      </c>
      <c r="DF208" s="34">
        <v>3.0882768630981445</v>
      </c>
      <c r="DG208" s="34">
        <v>3.3214170932769775</v>
      </c>
      <c r="DH208" t="s">
        <v>1464</v>
      </c>
      <c r="DI208" t="s">
        <v>843</v>
      </c>
      <c r="DJ208" s="34">
        <v>2.1592483520507813</v>
      </c>
      <c r="DK208" s="34">
        <v>2.6335945129394531</v>
      </c>
      <c r="DL208" s="34">
        <v>3.0073316097259521</v>
      </c>
      <c r="DM208" s="34">
        <v>3.2250833511352539</v>
      </c>
      <c r="DN208" s="34">
        <v>3.4659175872802734</v>
      </c>
      <c r="DO208" t="s">
        <v>1294</v>
      </c>
      <c r="DP208" t="s">
        <v>843</v>
      </c>
      <c r="DQ208" s="34">
        <v>3.5622513294219971</v>
      </c>
      <c r="DR208" t="s">
        <v>1521</v>
      </c>
      <c r="DS208" t="s">
        <v>843</v>
      </c>
      <c r="DT208" t="s">
        <v>843</v>
      </c>
      <c r="DU208" s="34">
        <v>3.8</v>
      </c>
      <c r="DV208" t="s">
        <v>1461</v>
      </c>
      <c r="DW208" t="s">
        <v>843</v>
      </c>
      <c r="DX208" t="s">
        <v>843</v>
      </c>
      <c r="DY208" t="s">
        <v>995</v>
      </c>
      <c r="DZ208" s="34">
        <v>-1.6598716378211975E-2</v>
      </c>
      <c r="EA208" s="34">
        <v>-2.3672375828027725E-2</v>
      </c>
      <c r="EB208" s="34">
        <v>-2.0260874181985855E-2</v>
      </c>
      <c r="EC208" s="34">
        <v>-1.2855797074735165E-2</v>
      </c>
      <c r="ED208" s="34">
        <v>-4.9151252023875713E-3</v>
      </c>
      <c r="EE208" t="s">
        <v>843</v>
      </c>
      <c r="EF208" t="s">
        <v>819</v>
      </c>
      <c r="EG208" s="34">
        <v>-1.2844403274357319E-2</v>
      </c>
      <c r="EH208" s="34">
        <v>-1.3115559704601765E-2</v>
      </c>
      <c r="EI208" s="34">
        <v>-1.7450263723731041E-2</v>
      </c>
      <c r="EJ208" s="34">
        <v>-2.9288079589605331E-2</v>
      </c>
      <c r="EK208" s="34">
        <v>-8.6211524903774261E-3</v>
      </c>
      <c r="EL208" t="s">
        <v>843</v>
      </c>
      <c r="EM208" t="s">
        <v>1294</v>
      </c>
      <c r="EN208" s="34">
        <v>-1.9138033967465162E-3</v>
      </c>
      <c r="EO208" s="34">
        <v>-1.2362449197098613E-3</v>
      </c>
      <c r="EP208" s="34">
        <v>2.1708784624934196E-3</v>
      </c>
      <c r="EQ208" s="34">
        <v>6.959802471101284E-3</v>
      </c>
      <c r="ER208" s="34">
        <v>8.4668751806020737E-3</v>
      </c>
      <c r="ES208" t="s">
        <v>843</v>
      </c>
      <c r="ET208" t="s">
        <v>1521</v>
      </c>
      <c r="EU208" s="34">
        <v>1.3103983364999294E-2</v>
      </c>
      <c r="EV208" s="34">
        <v>1.2708474881947041E-2</v>
      </c>
      <c r="EW208" s="34">
        <v>1.5218476764857769E-2</v>
      </c>
      <c r="EX208" s="34">
        <v>8.8462885469198227E-3</v>
      </c>
      <c r="EY208" s="34">
        <v>-5.9443139471113682E-3</v>
      </c>
      <c r="EZ208" t="s">
        <v>843</v>
      </c>
      <c r="FA208" t="s">
        <v>1594</v>
      </c>
      <c r="FB208" s="34">
        <v>-4.6323217451572418E-2</v>
      </c>
      <c r="FC208" s="34">
        <v>-4.1862320154905319E-2</v>
      </c>
      <c r="FD208" s="34">
        <v>-3.9283916354179382E-2</v>
      </c>
      <c r="FE208" s="34">
        <v>-3.0709967017173767E-2</v>
      </c>
      <c r="FF208" s="34">
        <v>-4.344569519162178E-2</v>
      </c>
      <c r="FG208" t="s">
        <v>843</v>
      </c>
      <c r="FH208" s="34"/>
      <c r="FI208" s="34"/>
      <c r="FJ208" s="34"/>
      <c r="FK208" s="34"/>
      <c r="FL208" s="34"/>
      <c r="FM208" t="s">
        <v>843</v>
      </c>
      <c r="FN208" t="s">
        <v>843</v>
      </c>
      <c r="FO208" s="34">
        <v>0.49703999999999998</v>
      </c>
      <c r="FP208" t="s">
        <v>1462</v>
      </c>
      <c r="FQ208" t="s">
        <v>843</v>
      </c>
      <c r="FR208" t="s">
        <v>843</v>
      </c>
      <c r="FS208" s="34">
        <v>0.69492000000000009</v>
      </c>
      <c r="FT208" t="s">
        <v>1462</v>
      </c>
      <c r="FU208" t="s">
        <v>843</v>
      </c>
      <c r="FV208" t="s">
        <v>843</v>
      </c>
      <c r="FW208" s="34">
        <v>0.3019</v>
      </c>
      <c r="FX208" t="s">
        <v>1462</v>
      </c>
      <c r="FY208" t="s">
        <v>843</v>
      </c>
      <c r="FZ208" s="34">
        <v>-5.9744376689195633E-2</v>
      </c>
      <c r="GA208" s="34">
        <v>-6.6073775291442871E-2</v>
      </c>
      <c r="GB208" s="34">
        <v>-5.7687867432832718E-2</v>
      </c>
      <c r="GC208" s="34">
        <v>-6.3723735511302948E-2</v>
      </c>
      <c r="GD208" s="34">
        <v>-0.11399996280670166</v>
      </c>
      <c r="GE208" t="s">
        <v>830</v>
      </c>
      <c r="GF208" t="s">
        <v>843</v>
      </c>
      <c r="GG208" s="34">
        <v>-6.7085854709148407E-2</v>
      </c>
      <c r="GH208" s="34">
        <v>-7.5862519443035126E-2</v>
      </c>
      <c r="GI208" s="34">
        <v>-7.2371289134025574E-2</v>
      </c>
      <c r="GJ208" s="34">
        <v>-8.6647026240825653E-2</v>
      </c>
      <c r="GK208" s="34">
        <v>-0.14780838787555695</v>
      </c>
      <c r="GL208" t="s">
        <v>832</v>
      </c>
      <c r="GM208" t="s">
        <v>843</v>
      </c>
      <c r="GN208" s="34">
        <v>0.69504672288894653</v>
      </c>
      <c r="GO208" t="s">
        <v>832</v>
      </c>
      <c r="GP208" t="s">
        <v>843</v>
      </c>
      <c r="GQ208" t="s">
        <v>843</v>
      </c>
      <c r="GR208" s="34">
        <v>3.1056581065058708E-2</v>
      </c>
      <c r="GS208" s="34">
        <v>2.6226870715618134E-2</v>
      </c>
      <c r="GT208" s="34">
        <v>2.2791391238570213E-2</v>
      </c>
      <c r="GU208" s="34">
        <v>1.9906602799892426E-2</v>
      </c>
      <c r="GV208" s="34">
        <v>2.552269771695137E-2</v>
      </c>
      <c r="GW208" t="s">
        <v>832</v>
      </c>
      <c r="GX208" t="s">
        <v>843</v>
      </c>
      <c r="GY208" t="s">
        <v>843</v>
      </c>
      <c r="GZ208" t="s">
        <v>843</v>
      </c>
      <c r="HA208" t="s">
        <v>843</v>
      </c>
      <c r="HB208" t="s">
        <v>843</v>
      </c>
      <c r="HC208" t="s">
        <v>843</v>
      </c>
      <c r="HD208" t="s">
        <v>843</v>
      </c>
      <c r="HE208" t="s">
        <v>843</v>
      </c>
      <c r="HF208" t="s">
        <v>843</v>
      </c>
      <c r="HG208" t="s">
        <v>843</v>
      </c>
      <c r="HH208" s="34">
        <v>26298773</v>
      </c>
      <c r="HI208" s="34">
        <v>26947253</v>
      </c>
      <c r="HJ208" s="34">
        <v>27570318</v>
      </c>
      <c r="HK208" s="34">
        <v>28188977</v>
      </c>
      <c r="HL208" s="34">
        <v>28831550</v>
      </c>
      <c r="HM208" s="34">
        <v>29540577</v>
      </c>
      <c r="HN208" s="34">
        <v>30332968</v>
      </c>
      <c r="HO208" s="34">
        <v>31191163</v>
      </c>
      <c r="HP208" s="34">
        <v>32065241</v>
      </c>
      <c r="HQ208" s="34">
        <v>32948155</v>
      </c>
      <c r="HR208" s="34">
        <v>33739933</v>
      </c>
      <c r="HS208" s="34">
        <v>34419624</v>
      </c>
      <c r="HT208" s="34">
        <v>35159792</v>
      </c>
      <c r="HU208" s="34">
        <v>35990704</v>
      </c>
      <c r="HV208" s="34">
        <v>37003245</v>
      </c>
      <c r="HW208" s="34">
        <v>38171178</v>
      </c>
      <c r="HX208" s="34">
        <v>39377169</v>
      </c>
      <c r="HY208" s="34">
        <v>40679828</v>
      </c>
      <c r="HZ208" s="34">
        <v>41999059</v>
      </c>
      <c r="IA208" s="34">
        <v>43232093</v>
      </c>
      <c r="IB208" s="34">
        <v>44440486</v>
      </c>
      <c r="IC208" s="34">
        <v>45657202</v>
      </c>
      <c r="ID208" s="34">
        <v>46874204</v>
      </c>
      <c r="IE208" s="34">
        <v>48109006</v>
      </c>
      <c r="IF208" s="34">
        <v>49358228</v>
      </c>
      <c r="IG208" s="34">
        <v>50614633</v>
      </c>
      <c r="IH208" s="34">
        <v>51878825</v>
      </c>
      <c r="II208" s="34">
        <v>53150426</v>
      </c>
      <c r="IJ208" s="34">
        <v>54427201</v>
      </c>
      <c r="IK208" s="34">
        <v>55708982</v>
      </c>
      <c r="IL208" s="34">
        <v>56997099</v>
      </c>
      <c r="IM208" s="34">
        <v>58292751</v>
      </c>
      <c r="IN208" s="34">
        <v>59596368</v>
      </c>
      <c r="IO208" s="34">
        <v>60911388</v>
      </c>
      <c r="IP208" s="34">
        <v>62238161</v>
      </c>
      <c r="IQ208" s="34">
        <v>63574240</v>
      </c>
      <c r="IR208" s="34">
        <v>64917690</v>
      </c>
      <c r="IS208" s="34">
        <v>66271201</v>
      </c>
      <c r="IT208" s="34">
        <v>67632933</v>
      </c>
      <c r="IU208" s="34">
        <v>69000685</v>
      </c>
      <c r="IV208" s="34">
        <v>70376379</v>
      </c>
      <c r="IW208" s="34">
        <v>71759106</v>
      </c>
      <c r="IX208" s="34">
        <v>73151831</v>
      </c>
      <c r="IY208" s="34">
        <v>74552881</v>
      </c>
      <c r="IZ208" s="34">
        <v>75955416</v>
      </c>
      <c r="JA208" s="34">
        <v>77363663</v>
      </c>
      <c r="JB208" s="34">
        <v>78780862</v>
      </c>
      <c r="JC208" s="34">
        <v>80204857</v>
      </c>
      <c r="JD208" s="34">
        <v>81634331</v>
      </c>
      <c r="JE208" s="34">
        <v>83064247</v>
      </c>
      <c r="JF208" s="34">
        <v>84494269</v>
      </c>
      <c r="JG208" s="34">
        <v>85921692</v>
      </c>
      <c r="JH208" s="34">
        <v>87346133</v>
      </c>
      <c r="JI208" s="34">
        <v>88764739</v>
      </c>
      <c r="JJ208" s="34">
        <v>90172235</v>
      </c>
      <c r="JK208" s="34">
        <v>91574071</v>
      </c>
      <c r="JL208" s="34">
        <v>92969068</v>
      </c>
      <c r="JM208" s="34">
        <v>94352283</v>
      </c>
      <c r="JN208" s="34">
        <v>95722893</v>
      </c>
      <c r="JO208" s="34">
        <v>97084404</v>
      </c>
      <c r="JP208" s="34">
        <v>98440360</v>
      </c>
      <c r="JQ208" s="34">
        <v>99786230</v>
      </c>
      <c r="JR208" s="34">
        <v>101118200</v>
      </c>
      <c r="JS208" s="34">
        <v>102437332</v>
      </c>
      <c r="JT208" s="34">
        <v>103746454</v>
      </c>
      <c r="JU208" s="34">
        <v>105050174</v>
      </c>
      <c r="JV208" s="34">
        <v>106346675</v>
      </c>
      <c r="JW208" s="34">
        <v>107635846</v>
      </c>
      <c r="JX208" s="34">
        <v>108920536</v>
      </c>
      <c r="JY208" s="34">
        <v>110195898</v>
      </c>
      <c r="JZ208" s="34">
        <v>111456578</v>
      </c>
      <c r="KA208" s="34">
        <v>112709397</v>
      </c>
      <c r="KB208" s="34">
        <v>113956042</v>
      </c>
      <c r="KC208" s="34">
        <v>115188990</v>
      </c>
      <c r="KD208" s="34">
        <v>116404221</v>
      </c>
      <c r="KE208" s="34">
        <v>117605976</v>
      </c>
      <c r="KF208" s="34">
        <v>118797496</v>
      </c>
      <c r="KG208" s="34">
        <v>119969936</v>
      </c>
      <c r="KH208" s="34">
        <v>121118906</v>
      </c>
      <c r="KI208" s="34">
        <v>122248572</v>
      </c>
      <c r="KJ208" s="34">
        <v>123364474</v>
      </c>
      <c r="KK208" s="34">
        <v>124469471</v>
      </c>
      <c r="KL208" s="34">
        <v>125563126</v>
      </c>
      <c r="KM208" s="34">
        <v>126639023</v>
      </c>
      <c r="KN208" s="34">
        <v>127694383</v>
      </c>
      <c r="KO208" s="34">
        <v>128728387</v>
      </c>
      <c r="KP208" s="34">
        <v>129741211</v>
      </c>
      <c r="KQ208" s="34">
        <v>130736985</v>
      </c>
      <c r="KR208" s="34">
        <v>131716236</v>
      </c>
      <c r="KS208" s="34">
        <v>132678718</v>
      </c>
      <c r="KT208" s="34">
        <v>133624000.99999999</v>
      </c>
      <c r="KU208" s="34">
        <v>134547994</v>
      </c>
      <c r="KV208" s="34">
        <v>135450494</v>
      </c>
      <c r="KW208" s="34">
        <v>136335225</v>
      </c>
      <c r="KX208" s="34">
        <v>137201168</v>
      </c>
      <c r="KY208" s="34">
        <v>138046252</v>
      </c>
      <c r="KZ208" s="34">
        <v>138874492</v>
      </c>
      <c r="LA208" s="34">
        <v>139686804</v>
      </c>
      <c r="LB208" s="34">
        <v>140479247</v>
      </c>
      <c r="LC208" s="34">
        <v>141248859</v>
      </c>
      <c r="LD208" s="34">
        <v>141996160</v>
      </c>
      <c r="LE208" t="s">
        <v>843</v>
      </c>
      <c r="LF208" t="s">
        <v>843</v>
      </c>
      <c r="LG208" t="s">
        <v>843</v>
      </c>
      <c r="LH208" s="34">
        <v>2.5596369057893753E-2</v>
      </c>
      <c r="LI208" s="34">
        <v>2.4359079077839851E-2</v>
      </c>
      <c r="LJ208" s="34">
        <v>2.2858396172523499E-2</v>
      </c>
      <c r="LK208" s="34">
        <v>2.2191256284713745E-2</v>
      </c>
      <c r="LL208" s="34">
        <v>2.2539258003234863E-2</v>
      </c>
      <c r="LM208" s="34">
        <v>2.4294536560773849E-2</v>
      </c>
      <c r="LN208" s="34">
        <v>2.6470363140106201E-2</v>
      </c>
      <c r="LO208" s="34">
        <v>2.7899643406271935E-2</v>
      </c>
      <c r="LP208" s="34">
        <v>2.7637790888547897E-2</v>
      </c>
      <c r="LQ208" s="34">
        <v>2.7162656188011169E-2</v>
      </c>
      <c r="LR208" s="34">
        <v>2.3746825754642487E-2</v>
      </c>
      <c r="LS208" s="34">
        <v>1.9944775849580765E-2</v>
      </c>
      <c r="LT208" s="34">
        <v>2.1276289597153664E-2</v>
      </c>
      <c r="LU208" s="34">
        <v>2.335752546787262E-2</v>
      </c>
      <c r="LV208" s="34">
        <v>2.7744928374886513E-2</v>
      </c>
      <c r="LW208" s="34">
        <v>3.1075116246938705E-2</v>
      </c>
      <c r="LX208" s="34">
        <v>3.110545314848423E-2</v>
      </c>
      <c r="LY208" s="34">
        <v>3.2546162605285645E-2</v>
      </c>
      <c r="LZ208" s="34">
        <v>3.191487118601799E-2</v>
      </c>
      <c r="MA208" s="34">
        <v>2.8935899958014488E-2</v>
      </c>
      <c r="MB208" s="34">
        <v>2.756778709590435E-2</v>
      </c>
      <c r="MC208" s="34">
        <v>2.7010459452867508E-2</v>
      </c>
      <c r="MD208" s="34">
        <v>2.6306143030524254E-2</v>
      </c>
      <c r="ME208" s="34">
        <v>2.6001891121268272E-2</v>
      </c>
      <c r="MF208" s="34">
        <v>2.5635084137320518E-2</v>
      </c>
      <c r="MG208" s="34">
        <v>2.5136245414614677E-2</v>
      </c>
      <c r="MH208" s="34">
        <v>2.4669986218214035E-2</v>
      </c>
      <c r="MI208" s="34">
        <v>2.4215409532189369E-2</v>
      </c>
      <c r="MJ208" s="34">
        <v>2.373792789876461E-2</v>
      </c>
      <c r="MK208" s="34">
        <v>2.3277344182133675E-2</v>
      </c>
      <c r="ML208" s="34">
        <v>2.2858981043100357E-2</v>
      </c>
      <c r="MM208" s="34">
        <v>2.2477373480796814E-2</v>
      </c>
      <c r="MN208" s="34">
        <v>2.2116886451840401E-2</v>
      </c>
      <c r="MO208" s="34">
        <v>2.1825520321726799E-2</v>
      </c>
      <c r="MP208" s="34">
        <v>2.1548179909586906E-2</v>
      </c>
      <c r="MQ208" s="34">
        <v>2.1240023896098137E-2</v>
      </c>
      <c r="MR208" s="34">
        <v>2.0911803469061852E-2</v>
      </c>
      <c r="MS208" s="34">
        <v>2.0635269582271576E-2</v>
      </c>
      <c r="MT208" s="34">
        <v>2.0339610055088997E-2</v>
      </c>
      <c r="MU208" s="34">
        <v>2.0021393895149231E-2</v>
      </c>
      <c r="MV208" s="34">
        <v>1.9741248339414597E-2</v>
      </c>
      <c r="MW208" s="34">
        <v>1.9457077607512474E-2</v>
      </c>
      <c r="MX208" s="34">
        <v>1.9222399219870567E-2</v>
      </c>
      <c r="MY208" s="34">
        <v>1.8971526995301247E-2</v>
      </c>
      <c r="MZ208" s="34">
        <v>1.8637850880622864E-2</v>
      </c>
      <c r="NA208" s="34">
        <v>1.8370663747191429E-2</v>
      </c>
      <c r="NB208" s="34">
        <v>1.8152900040149689E-2</v>
      </c>
      <c r="NC208" s="34">
        <v>1.7913974821567535E-2</v>
      </c>
      <c r="ND208" s="34">
        <v>1.7665822058916092E-2</v>
      </c>
      <c r="NE208" s="34">
        <v>1.7364472150802612E-2</v>
      </c>
      <c r="NF208" s="34">
        <v>1.7069341614842415E-2</v>
      </c>
      <c r="NG208" s="34">
        <v>1.6752613708376884E-2</v>
      </c>
      <c r="NH208" s="34">
        <v>1.6442442312836647E-2</v>
      </c>
      <c r="NI208" s="34">
        <v>1.6110721975564957E-2</v>
      </c>
      <c r="NJ208" s="34">
        <v>1.5732076019048691E-2</v>
      </c>
      <c r="NK208" s="34">
        <v>1.5426600351929665E-2</v>
      </c>
      <c r="NL208" s="34">
        <v>1.5118671581149101E-2</v>
      </c>
      <c r="NM208" s="34">
        <v>1.4768633060157299E-2</v>
      </c>
      <c r="NN208" s="34">
        <v>1.4422017149627209E-2</v>
      </c>
      <c r="NO208" s="34">
        <v>1.4123258180916309E-2</v>
      </c>
      <c r="NP208" s="34">
        <v>1.3870137743651867E-2</v>
      </c>
      <c r="NQ208" s="34">
        <v>1.3579315505921841E-2</v>
      </c>
      <c r="NR208" s="34">
        <v>1.3259931467473507E-2</v>
      </c>
      <c r="NS208" s="34">
        <v>1.2961086817085743E-2</v>
      </c>
      <c r="NT208" s="34">
        <v>1.2698763981461525E-2</v>
      </c>
      <c r="NU208" s="34">
        <v>1.2488103471696377E-2</v>
      </c>
      <c r="NV208" s="34">
        <v>1.2266192585229874E-2</v>
      </c>
      <c r="NW208" s="34">
        <v>1.2049457058310509E-2</v>
      </c>
      <c r="NX208" s="34">
        <v>1.1864854954183102E-2</v>
      </c>
      <c r="NY208" s="34">
        <v>1.1641084216535091E-2</v>
      </c>
      <c r="NZ208" s="34">
        <v>1.1375407688319683E-2</v>
      </c>
      <c r="OA208" s="34">
        <v>1.1177717708051205E-2</v>
      </c>
      <c r="OB208" s="34">
        <v>1.0999979451298714E-2</v>
      </c>
      <c r="OC208" s="34">
        <v>1.076139323413372E-2</v>
      </c>
      <c r="OD208" s="34">
        <v>1.0494627058506012E-2</v>
      </c>
      <c r="OE208" s="34">
        <v>1.0271052829921246E-2</v>
      </c>
      <c r="OF208" s="34">
        <v>1.0080479085445404E-2</v>
      </c>
      <c r="OG208" s="34">
        <v>9.8208487033843994E-3</v>
      </c>
      <c r="OH208" s="34">
        <v>9.5315789803862572E-3</v>
      </c>
      <c r="OI208" s="34">
        <v>9.2836897820234299E-3</v>
      </c>
      <c r="OJ208" s="34">
        <v>9.08672995865345E-3</v>
      </c>
      <c r="OK208" s="34">
        <v>8.9172963052988052E-3</v>
      </c>
      <c r="OL208" s="34">
        <v>8.7481550872325897E-3</v>
      </c>
      <c r="OM208" s="34">
        <v>8.5320724174380302E-3</v>
      </c>
      <c r="ON208" s="34">
        <v>8.2990750670433044E-3</v>
      </c>
      <c r="OO208" s="34">
        <v>8.0648809671401978E-3</v>
      </c>
      <c r="OP208" s="34">
        <v>7.8371241688728333E-3</v>
      </c>
      <c r="OQ208" s="34">
        <v>7.6457750983536243E-3</v>
      </c>
      <c r="OR208" s="34">
        <v>7.4623245745897293E-3</v>
      </c>
      <c r="OS208" s="34">
        <v>7.2806705720722675E-3</v>
      </c>
      <c r="OT208" s="34">
        <v>7.0993416011333466E-3</v>
      </c>
      <c r="OU208" s="34">
        <v>6.8910750560462475E-3</v>
      </c>
      <c r="OV208" s="34">
        <v>6.6852476447820663E-3</v>
      </c>
      <c r="OW208" s="34">
        <v>6.5105268731713295E-3</v>
      </c>
      <c r="OX208" s="34">
        <v>6.3314856961369514E-3</v>
      </c>
      <c r="OY208" s="34">
        <v>6.1405599117279053E-3</v>
      </c>
      <c r="OZ208" s="34">
        <v>5.9818015433847904E-3</v>
      </c>
      <c r="PA208" s="34">
        <v>5.832212045788765E-3</v>
      </c>
      <c r="PB208" s="34">
        <v>5.6569674052298069E-3</v>
      </c>
      <c r="PC208" s="34">
        <v>5.4635223932564259E-3</v>
      </c>
      <c r="PD208" s="34">
        <v>5.2767228335142136E-3</v>
      </c>
      <c r="PE208" t="s">
        <v>1300</v>
      </c>
      <c r="PF208" t="s">
        <v>843</v>
      </c>
      <c r="PG208" t="s">
        <v>843</v>
      </c>
      <c r="PH208" t="s">
        <v>843</v>
      </c>
      <c r="PI208" t="s">
        <v>843</v>
      </c>
      <c r="PJ208" t="s">
        <v>1300</v>
      </c>
      <c r="PK208" s="34">
        <v>0.50313329696655273</v>
      </c>
      <c r="PL208" s="34">
        <v>0.50284284353256226</v>
      </c>
      <c r="PM208" s="34">
        <v>0.50255817174911499</v>
      </c>
      <c r="PN208" s="34">
        <v>0.50225216150283813</v>
      </c>
      <c r="PO208" s="34">
        <v>0.5018497109413147</v>
      </c>
      <c r="PP208" s="34">
        <v>0.50140047073364258</v>
      </c>
      <c r="PQ208" s="34">
        <v>0.50110036134719849</v>
      </c>
      <c r="PR208" s="34">
        <v>0.50093477964401245</v>
      </c>
      <c r="PS208" s="34">
        <v>0.50077944993972778</v>
      </c>
      <c r="PT208" s="34">
        <v>0.50064975023269653</v>
      </c>
      <c r="PU208" s="34">
        <v>0.50055879354476929</v>
      </c>
      <c r="PV208" s="34">
        <v>0.50048059225082397</v>
      </c>
      <c r="PW208" s="34">
        <v>0.50038981437683105</v>
      </c>
      <c r="PX208" s="34">
        <v>0.50027048587799072</v>
      </c>
      <c r="PY208" s="34">
        <v>0.5001334547996521</v>
      </c>
      <c r="PZ208" s="34">
        <v>0.50002872943878174</v>
      </c>
      <c r="QA208" s="34">
        <v>0.49995499849319458</v>
      </c>
      <c r="QB208" s="34">
        <v>0.49989649653434753</v>
      </c>
      <c r="QC208" s="34">
        <v>0.4998493492603302</v>
      </c>
      <c r="QD208" s="34">
        <v>0.49980559945106506</v>
      </c>
      <c r="QE208" s="34">
        <v>0.49975675344467163</v>
      </c>
      <c r="QF208" s="34">
        <v>0.49969595670700073</v>
      </c>
      <c r="QG208" s="34">
        <v>0.499635249376297</v>
      </c>
      <c r="QH208" s="34">
        <v>0.49958357214927673</v>
      </c>
      <c r="QI208" s="34">
        <v>0.49953842163085938</v>
      </c>
      <c r="QJ208" s="34">
        <v>0.49949312210083008</v>
      </c>
      <c r="QK208" s="34">
        <v>0.49944689869880676</v>
      </c>
      <c r="QL208" s="34">
        <v>0.49940070509910583</v>
      </c>
      <c r="QM208" s="34">
        <v>0.49935373663902283</v>
      </c>
      <c r="QN208" s="34">
        <v>0.49930644035339355</v>
      </c>
      <c r="QO208" s="34">
        <v>0.49925920367240906</v>
      </c>
      <c r="QP208" s="34">
        <v>0.49921247363090515</v>
      </c>
      <c r="QQ208" s="34">
        <v>0.49916663765907288</v>
      </c>
      <c r="QR208" s="34">
        <v>0.49912241101264954</v>
      </c>
      <c r="QS208" s="34">
        <v>0.49907952547073364</v>
      </c>
      <c r="QT208" s="34">
        <v>0.49903646111488342</v>
      </c>
      <c r="QU208" s="34">
        <v>0.49899327754974365</v>
      </c>
      <c r="QV208" s="34">
        <v>0.49895066022872925</v>
      </c>
      <c r="QW208" s="34">
        <v>0.49890637397766113</v>
      </c>
      <c r="QX208" s="34">
        <v>0.49885928630828857</v>
      </c>
      <c r="QY208" s="34">
        <v>0.49880969524383545</v>
      </c>
      <c r="QZ208" s="34">
        <v>0.49875634908676147</v>
      </c>
      <c r="RA208" s="34">
        <v>0.49869832396507263</v>
      </c>
      <c r="RB208" s="34">
        <v>0.49863439798355103</v>
      </c>
      <c r="RC208" s="34">
        <v>0.49856439232826233</v>
      </c>
      <c r="RD208" s="34">
        <v>0.49848857522010803</v>
      </c>
      <c r="RE208" s="34">
        <v>0.4984050989151001</v>
      </c>
      <c r="RF208" s="34">
        <v>0.49831318855285645</v>
      </c>
      <c r="RG208" s="34">
        <v>0.49821317195892334</v>
      </c>
      <c r="RH208" s="34">
        <v>0.49810421466827393</v>
      </c>
      <c r="RI208" s="34">
        <v>0.49798595905303955</v>
      </c>
      <c r="RJ208" s="34">
        <v>0.49786034226417542</v>
      </c>
      <c r="RK208" s="34">
        <v>0.49772608280181885</v>
      </c>
      <c r="RL208" s="34">
        <v>0.49758103489875793</v>
      </c>
      <c r="RM208" s="34">
        <v>0.49742689728736877</v>
      </c>
      <c r="RN208" s="34">
        <v>0.49726542830467224</v>
      </c>
      <c r="RO208" s="34">
        <v>0.49709632992744446</v>
      </c>
      <c r="RP208" s="34">
        <v>0.49692097306251526</v>
      </c>
      <c r="RQ208" s="34">
        <v>0.49673956632614136</v>
      </c>
      <c r="RR208" s="34">
        <v>0.49655184149742126</v>
      </c>
      <c r="RS208" s="34">
        <v>0.49636071920394897</v>
      </c>
      <c r="RT208" s="34">
        <v>0.49616730213165283</v>
      </c>
      <c r="RU208" s="34">
        <v>0.49597069621086121</v>
      </c>
      <c r="RV208" s="34">
        <v>0.4957720935344696</v>
      </c>
      <c r="RW208" s="34">
        <v>0.49557483196258545</v>
      </c>
      <c r="RX208" s="34">
        <v>0.49538043141365051</v>
      </c>
      <c r="RY208" s="34">
        <v>0.495187908411026</v>
      </c>
      <c r="RZ208" s="34">
        <v>0.49499732255935669</v>
      </c>
      <c r="SA208" s="34">
        <v>0.49480912089347839</v>
      </c>
      <c r="SB208" s="34">
        <v>0.49462383985519409</v>
      </c>
      <c r="SC208" s="34">
        <v>0.49444243311882019</v>
      </c>
      <c r="SD208" s="34">
        <v>0.49426433444023132</v>
      </c>
      <c r="SE208" s="34">
        <v>0.49408698081970215</v>
      </c>
      <c r="SF208" s="34">
        <v>0.49391022324562073</v>
      </c>
      <c r="SG208" s="34">
        <v>0.49373611807823181</v>
      </c>
      <c r="SH208" s="34">
        <v>0.49356412887573242</v>
      </c>
      <c r="SI208" s="34">
        <v>0.49339410662651062</v>
      </c>
      <c r="SJ208" s="34">
        <v>0.49322476983070374</v>
      </c>
      <c r="SK208" s="34">
        <v>0.49305468797683716</v>
      </c>
      <c r="SL208" s="34">
        <v>0.49288433790206909</v>
      </c>
      <c r="SM208" s="34">
        <v>0.49271497130393982</v>
      </c>
      <c r="SN208" s="34">
        <v>0.49254751205444336</v>
      </c>
      <c r="SO208" s="34">
        <v>0.49238047003746033</v>
      </c>
      <c r="SP208" s="34">
        <v>0.49221277236938477</v>
      </c>
      <c r="SQ208" s="34">
        <v>0.49204531311988831</v>
      </c>
      <c r="SR208" s="34">
        <v>0.49187788367271423</v>
      </c>
      <c r="SS208" s="34">
        <v>0.49171093106269836</v>
      </c>
      <c r="ST208" s="34">
        <v>0.49154576659202576</v>
      </c>
      <c r="SU208" s="34">
        <v>0.4913841187953949</v>
      </c>
      <c r="SV208" s="34">
        <v>0.49122610688209534</v>
      </c>
      <c r="SW208" s="34">
        <v>0.49106958508491516</v>
      </c>
      <c r="SX208" s="34">
        <v>0.49091425538063049</v>
      </c>
      <c r="SY208" s="34">
        <v>0.49076104164123535</v>
      </c>
      <c r="SZ208" s="34">
        <v>0.49061080813407898</v>
      </c>
      <c r="TA208" s="34">
        <v>0.49046313762664795</v>
      </c>
      <c r="TB208" s="34">
        <v>0.49031829833984375</v>
      </c>
      <c r="TC208" s="34">
        <v>0.49017912149429321</v>
      </c>
      <c r="TD208" s="34">
        <v>0.49004518985748291</v>
      </c>
      <c r="TE208" s="34">
        <v>0.48991495370864868</v>
      </c>
      <c r="TF208" s="34">
        <v>0.48978763818740845</v>
      </c>
      <c r="TG208" s="34">
        <v>0.48966497182846069</v>
      </c>
      <c r="TH208" t="s">
        <v>843</v>
      </c>
      <c r="TI208" t="s">
        <v>843</v>
      </c>
      <c r="TJ208" t="s">
        <v>1300</v>
      </c>
      <c r="TK208" s="34">
        <v>0.52517229606111304</v>
      </c>
      <c r="TL208" s="34">
        <v>0.52967223542837094</v>
      </c>
      <c r="TM208" s="34">
        <v>0.53326991005326807</v>
      </c>
      <c r="TN208" s="34">
        <v>0.53657128103655605</v>
      </c>
      <c r="TO208" s="34">
        <v>0.54039343254860395</v>
      </c>
      <c r="TP208" s="34">
        <v>0.54484451091045893</v>
      </c>
      <c r="TQ208" s="34">
        <v>0.54899127330712805</v>
      </c>
      <c r="TR208" s="34">
        <v>0.55219178585934703</v>
      </c>
      <c r="TS208" s="34">
        <v>0.55429057901046197</v>
      </c>
      <c r="TT208" s="34">
        <v>0.55543742889397008</v>
      </c>
      <c r="TU208" s="34">
        <v>0.55484127665576599</v>
      </c>
      <c r="TV208" s="34">
        <v>0.55284998823854103</v>
      </c>
      <c r="TW208" s="34">
        <v>0.55139899576197704</v>
      </c>
      <c r="TX208" s="34">
        <v>0.55056910738074405</v>
      </c>
      <c r="TY208" s="34">
        <v>0.55102865371710896</v>
      </c>
      <c r="TZ208" s="34">
        <v>0.55226604481527897</v>
      </c>
      <c r="UA208" s="34">
        <v>0.55327437327960294</v>
      </c>
      <c r="UB208" s="34">
        <v>0.55461356670436301</v>
      </c>
      <c r="UC208" s="34">
        <v>0.55551918437029701</v>
      </c>
      <c r="UD208" s="34">
        <v>0.55532540374577699</v>
      </c>
      <c r="UE208" s="34">
        <v>0.55484362839776302</v>
      </c>
      <c r="UF208" s="34">
        <v>0.55490102694971299</v>
      </c>
      <c r="UG208" s="34">
        <v>0.55571047137141794</v>
      </c>
      <c r="UH208" s="34">
        <v>0.55722412971907997</v>
      </c>
      <c r="UI208" s="34">
        <v>0.55925720226423004</v>
      </c>
      <c r="UJ208" s="34">
        <v>0.56171227202220397</v>
      </c>
      <c r="UK208" s="34">
        <v>0.56431098271490399</v>
      </c>
      <c r="UL208" s="34">
        <v>0.566836538619653</v>
      </c>
      <c r="UM208" s="34">
        <v>0.56950386811182907</v>
      </c>
      <c r="UN208" s="34">
        <v>0.57252615027142295</v>
      </c>
      <c r="UO208" s="34">
        <v>0.575949256434518</v>
      </c>
      <c r="UP208" s="34">
        <v>0.57965187644000504</v>
      </c>
      <c r="UQ208" s="34">
        <v>0.58346858136949398</v>
      </c>
      <c r="UR208" s="34">
        <v>0.58734982364874</v>
      </c>
      <c r="US208" s="34">
        <v>0.59123836419266906</v>
      </c>
      <c r="UT208" s="34">
        <v>0.59503025443143098</v>
      </c>
      <c r="UU208" s="34">
        <v>0.59862220604755201</v>
      </c>
      <c r="UV208" s="34">
        <v>0.60198783482125107</v>
      </c>
      <c r="UW208" s="34">
        <v>0.60519891540709203</v>
      </c>
      <c r="UX208" s="34">
        <v>0.60825837169774699</v>
      </c>
      <c r="UY208" s="34">
        <v>0.61106235382657503</v>
      </c>
      <c r="UZ208" s="34">
        <v>0.61362456912437002</v>
      </c>
      <c r="VA208" s="34">
        <v>0.61591456268538203</v>
      </c>
      <c r="VB208" s="34">
        <v>0.61790325715246297</v>
      </c>
      <c r="VC208" s="34">
        <v>0.61964628447065795</v>
      </c>
      <c r="VD208" s="34">
        <v>0.62114226430270203</v>
      </c>
      <c r="VE208" s="34">
        <v>0.62240258300296292</v>
      </c>
      <c r="VF208" s="34">
        <v>0.62349209724293897</v>
      </c>
      <c r="VG208" s="34">
        <v>0.62450035267637605</v>
      </c>
      <c r="VH208" s="34">
        <v>0.62547994550844499</v>
      </c>
      <c r="VI208" s="34">
        <v>0.62640817316019304</v>
      </c>
      <c r="VJ208" s="34">
        <v>0.62731917934832604</v>
      </c>
      <c r="VK208" s="34">
        <v>0.62831224954350395</v>
      </c>
      <c r="VL208" s="34">
        <v>0.62936977711386</v>
      </c>
      <c r="VM208" s="34">
        <v>0.63043909042755297</v>
      </c>
      <c r="VN208" s="34">
        <v>0.63154393889510496</v>
      </c>
      <c r="VO208" s="34">
        <v>0.63271871439692906</v>
      </c>
      <c r="VP208" s="34">
        <v>0.63399616944086001</v>
      </c>
      <c r="VQ208" s="34">
        <v>0.63533795410884597</v>
      </c>
      <c r="VR208" s="34">
        <v>0.63665244316687597</v>
      </c>
      <c r="VS208" s="34">
        <v>0.63798142023260906</v>
      </c>
      <c r="VT208" s="34">
        <v>0.63938482293598997</v>
      </c>
      <c r="VU208" s="34">
        <v>0.64086783902832489</v>
      </c>
      <c r="VV208" s="34">
        <v>0.64239703646322999</v>
      </c>
      <c r="VW208" s="34">
        <v>0.64386725759256902</v>
      </c>
      <c r="VX208" s="34">
        <v>0.645260485933419</v>
      </c>
      <c r="VY208" s="34">
        <v>0.64659009956545399</v>
      </c>
      <c r="VZ208" s="34">
        <v>0.64788385345211197</v>
      </c>
      <c r="WA208" s="34">
        <v>0.64913394752299103</v>
      </c>
      <c r="WB208" s="34">
        <v>0.65033022667654194</v>
      </c>
      <c r="WC208" s="34">
        <v>0.651533375625439</v>
      </c>
      <c r="WD208" s="34">
        <v>0.652574659114602</v>
      </c>
      <c r="WE208" s="34">
        <v>0.65330378445400894</v>
      </c>
      <c r="WF208" s="34">
        <v>0.65377870749626299</v>
      </c>
      <c r="WG208" s="34">
        <v>0.65410911235723501</v>
      </c>
      <c r="WH208" s="34">
        <v>0.65434546880508904</v>
      </c>
      <c r="WI208" s="34">
        <v>0.65451437905103005</v>
      </c>
      <c r="WJ208" s="34">
        <v>0.65469994643199603</v>
      </c>
      <c r="WK208" s="34">
        <v>0.65486337863718802</v>
      </c>
      <c r="WL208" s="34">
        <v>0.65493121261162901</v>
      </c>
      <c r="WM208" s="34">
        <v>0.65488317708514998</v>
      </c>
      <c r="WN208" s="34">
        <v>0.65471616329115701</v>
      </c>
      <c r="WO208" s="34">
        <v>0.65447843877955703</v>
      </c>
      <c r="WP208" s="34">
        <v>0.65423233463261798</v>
      </c>
      <c r="WQ208" s="34">
        <v>0.65396686378144397</v>
      </c>
      <c r="WR208" s="34">
        <v>0.65368059028037095</v>
      </c>
      <c r="WS208" s="34">
        <v>0.65345918365699207</v>
      </c>
      <c r="WT208" s="34">
        <v>0.653295064132005</v>
      </c>
      <c r="WU208" s="34">
        <v>0.65311781816663095</v>
      </c>
      <c r="WV208" s="34">
        <v>0.65290620062779692</v>
      </c>
      <c r="WW208" s="34">
        <v>0.65271207902239103</v>
      </c>
      <c r="WX208" s="34">
        <v>0.65256133064310107</v>
      </c>
      <c r="WY208" s="34">
        <v>0.65239065002003893</v>
      </c>
      <c r="WZ208" s="34">
        <v>0.65215846327373694</v>
      </c>
      <c r="XA208" s="34">
        <v>0.65189867533817702</v>
      </c>
      <c r="XB208" s="34">
        <v>0.65165592108940407</v>
      </c>
      <c r="XC208" s="34">
        <v>0.65142551520548497</v>
      </c>
      <c r="XD208" s="34">
        <v>0.651199796407396</v>
      </c>
      <c r="XE208" s="34">
        <v>0.65093346492667292</v>
      </c>
      <c r="XF208" s="34">
        <v>0.65061783737800694</v>
      </c>
      <c r="XG208" s="34">
        <v>0.65025921246652307</v>
      </c>
      <c r="XH208" t="s">
        <v>843</v>
      </c>
      <c r="XI208" t="s">
        <v>1300</v>
      </c>
      <c r="XJ208" s="34">
        <v>0.51367932640811798</v>
      </c>
      <c r="XK208" s="34">
        <v>0.51801301383088993</v>
      </c>
      <c r="XL208" s="34">
        <v>0.52133812892546305</v>
      </c>
      <c r="XM208" s="34">
        <v>0.52425155407377899</v>
      </c>
      <c r="XN208" s="34">
        <v>0.527566477132975</v>
      </c>
      <c r="XO208" s="34">
        <v>0.531395823253625</v>
      </c>
      <c r="XP208" s="34">
        <v>0.53482183914838399</v>
      </c>
      <c r="XQ208" s="34">
        <v>0.537237422022385</v>
      </c>
      <c r="XR208" s="34">
        <v>0.53853930179411402</v>
      </c>
      <c r="XS208" s="34">
        <v>0.53893129979508703</v>
      </c>
      <c r="XT208" s="34">
        <v>0.53755610599463899</v>
      </c>
      <c r="XU208" s="34">
        <v>0.53474214978725298</v>
      </c>
      <c r="XV208" s="34">
        <v>0.53251840909639003</v>
      </c>
      <c r="XW208" s="34">
        <v>0.53098395256430597</v>
      </c>
      <c r="XX208" s="34">
        <v>0.53082793861495003</v>
      </c>
      <c r="XY208" s="34">
        <v>0.53160823331153206</v>
      </c>
      <c r="XZ208" s="34">
        <v>0.53234125337959204</v>
      </c>
      <c r="YA208" s="34">
        <v>0.53356888578781603</v>
      </c>
      <c r="YB208" s="34">
        <v>0.53448779650039302</v>
      </c>
      <c r="YC208" s="34">
        <v>0.53440567867024202</v>
      </c>
      <c r="YD208" s="34">
        <v>0.534163982815129</v>
      </c>
      <c r="YE208" s="34">
        <v>0.53457544917640198</v>
      </c>
      <c r="YF208" s="34">
        <v>0.53577145544700899</v>
      </c>
      <c r="YG208" s="34">
        <v>0.53765107930103606</v>
      </c>
      <c r="YH208" s="34">
        <v>0.54000393814786096</v>
      </c>
      <c r="YI208" s="34">
        <v>0.54271792309548095</v>
      </c>
      <c r="YJ208" s="34">
        <v>0.54550670195877904</v>
      </c>
      <c r="YK208" s="34">
        <v>0.54816077109146799</v>
      </c>
      <c r="YL208" s="34">
        <v>0.55091516648081895</v>
      </c>
      <c r="YM208" s="34">
        <v>0.55396399094135296</v>
      </c>
      <c r="YN208" s="34">
        <v>0.55732404518802003</v>
      </c>
      <c r="YO208" s="34">
        <v>0.56085828750816702</v>
      </c>
      <c r="YP208" s="34">
        <v>0.56442834372413697</v>
      </c>
      <c r="YQ208" s="34">
        <v>0.56801684604527503</v>
      </c>
      <c r="YR208" s="34">
        <v>0.57158111564382497</v>
      </c>
      <c r="YS208" s="34">
        <v>0.574988882486138</v>
      </c>
      <c r="YT208" s="34">
        <v>0.57810419300274096</v>
      </c>
      <c r="YU208" s="34">
        <v>0.58087996308441703</v>
      </c>
      <c r="YV208" s="34">
        <v>0.58333844856810801</v>
      </c>
      <c r="YW208" s="34">
        <v>0.58547935854172595</v>
      </c>
      <c r="YX208" s="34">
        <v>0.58726129250882098</v>
      </c>
      <c r="YY208" s="34">
        <v>0.58876646261451493</v>
      </c>
      <c r="YZ208" s="34">
        <v>0.59002481427976794</v>
      </c>
      <c r="ZA208" s="34">
        <v>0.59107019620073398</v>
      </c>
      <c r="ZB208" s="34">
        <v>0.59197466966657597</v>
      </c>
      <c r="ZC208" s="34">
        <v>0.59273302889454105</v>
      </c>
      <c r="ZD208" s="34">
        <v>0.59338426634631103</v>
      </c>
      <c r="ZE208" s="34">
        <v>0.59403184896894701</v>
      </c>
      <c r="ZF208" s="34">
        <v>0.59470977963915705</v>
      </c>
      <c r="ZG208" s="34">
        <v>0.59538343497303103</v>
      </c>
      <c r="ZH208" s="34">
        <v>0.59607555397588197</v>
      </c>
      <c r="ZI208" s="34">
        <v>0.59682545937774001</v>
      </c>
      <c r="ZJ208" s="34">
        <v>0.59762879598590102</v>
      </c>
      <c r="ZK208" s="34">
        <v>0.59845744603608897</v>
      </c>
      <c r="ZL208" s="34">
        <v>0.59932316526990403</v>
      </c>
      <c r="ZM208" s="34">
        <v>0.60023001489144201</v>
      </c>
      <c r="ZN208" s="34">
        <v>0.60117261473906192</v>
      </c>
      <c r="ZO208" s="34">
        <v>0.60221584145452001</v>
      </c>
      <c r="ZP208" s="34">
        <v>0.60332737227237798</v>
      </c>
      <c r="ZQ208" s="34">
        <v>0.60436632540897106</v>
      </c>
      <c r="ZR208" s="34">
        <v>0.60536778509664202</v>
      </c>
      <c r="ZS208" s="34">
        <v>0.60641803984377396</v>
      </c>
      <c r="ZT208" s="34">
        <v>0.60755053792270097</v>
      </c>
      <c r="ZU208" s="34">
        <v>0.60878262624020696</v>
      </c>
      <c r="ZV208" s="34">
        <v>0.610055031905259</v>
      </c>
      <c r="ZW208" s="34">
        <v>0.61131334542726901</v>
      </c>
      <c r="ZX208" s="34">
        <v>0.61240676959384599</v>
      </c>
      <c r="ZY208" s="34">
        <v>0.61322107500682899</v>
      </c>
      <c r="ZZ208" s="34">
        <v>0.61373728917382497</v>
      </c>
      <c r="AAA208" s="34">
        <v>0.61399929157979793</v>
      </c>
      <c r="AAB208" s="34">
        <v>0.61414096169361998</v>
      </c>
      <c r="AAC208" s="34">
        <v>0.61421165980602199</v>
      </c>
      <c r="AAD208" s="34">
        <v>0.61423719419809297</v>
      </c>
      <c r="AAE208" s="34">
        <v>0.61417273907862202</v>
      </c>
      <c r="AAF208" s="34">
        <v>0.613987118156192</v>
      </c>
      <c r="AAG208" s="34">
        <v>0.61365743012923102</v>
      </c>
      <c r="AAH208" s="34">
        <v>0.61316405866485602</v>
      </c>
      <c r="AAI208" s="34">
        <v>0.61257675584416094</v>
      </c>
      <c r="AAJ208" s="34">
        <v>0.61193230642291296</v>
      </c>
      <c r="AAK208" s="34">
        <v>0.61124990891509101</v>
      </c>
      <c r="AAL208" s="34">
        <v>0.61058060519683899</v>
      </c>
      <c r="AAM208" s="34">
        <v>0.60993429063420701</v>
      </c>
      <c r="AAN208" s="34">
        <v>0.60931441922959795</v>
      </c>
      <c r="AAO208" s="34">
        <v>0.60876439480757705</v>
      </c>
      <c r="AAP208" s="34">
        <v>0.60826652176131102</v>
      </c>
      <c r="AAQ208" s="34">
        <v>0.60780053120684296</v>
      </c>
      <c r="AAR208" s="34">
        <v>0.60739077580904799</v>
      </c>
      <c r="AAS208" s="34">
        <v>0.60702485222525193</v>
      </c>
      <c r="AAT208" s="34">
        <v>0.60665646941711704</v>
      </c>
      <c r="AAU208" s="34">
        <v>0.60625658288974205</v>
      </c>
      <c r="AAV208" s="34">
        <v>0.60584919920187097</v>
      </c>
      <c r="AAW208" s="34">
        <v>0.60547088498398605</v>
      </c>
      <c r="AAX208" s="34">
        <v>0.60505655891168797</v>
      </c>
      <c r="AAY208" s="34">
        <v>0.60453364346790694</v>
      </c>
      <c r="AAZ208" s="34">
        <v>0.60393449928963294</v>
      </c>
      <c r="ABA208" s="34">
        <v>0.60332659013444301</v>
      </c>
      <c r="ABB208" s="34">
        <v>0.60272616514773603</v>
      </c>
      <c r="ABC208" s="34">
        <v>0.602112260375405</v>
      </c>
      <c r="ABD208" s="34">
        <v>0.601467820367801</v>
      </c>
      <c r="ABE208" s="34">
        <v>0.60079857140368598</v>
      </c>
      <c r="ABF208" s="34">
        <v>0.60008559175091203</v>
      </c>
      <c r="ABG208" t="s">
        <v>843</v>
      </c>
      <c r="ABH208" t="s">
        <v>843</v>
      </c>
      <c r="ABI208" t="s">
        <v>1300</v>
      </c>
      <c r="ABJ208" s="34">
        <v>0.40489645657613005</v>
      </c>
      <c r="ABK208" s="34">
        <v>0.40893601642928096</v>
      </c>
      <c r="ABL208" s="34">
        <v>0.41274150338055599</v>
      </c>
      <c r="ABM208" s="34">
        <v>0.41663885142053902</v>
      </c>
      <c r="ABN208" s="34">
        <v>0.42109455476890001</v>
      </c>
      <c r="ABO208" s="34">
        <v>0.42643150764401999</v>
      </c>
      <c r="ABP208" s="34">
        <v>0.43189810123595401</v>
      </c>
      <c r="ABQ208" s="34">
        <v>0.43654803766053901</v>
      </c>
      <c r="ABR208" s="34">
        <v>0.44012638171033897</v>
      </c>
      <c r="ABS208" s="34">
        <v>0.44295782267626199</v>
      </c>
      <c r="ABT208" s="34">
        <v>0.44408698144124897</v>
      </c>
      <c r="ABU208" s="34">
        <v>0.44355152683318799</v>
      </c>
      <c r="ABV208" s="34">
        <v>0.44326781000297205</v>
      </c>
      <c r="ABW208" s="34">
        <v>0.44339977961253196</v>
      </c>
      <c r="ABX208" s="34">
        <v>0.444528992586042</v>
      </c>
      <c r="ABY208" s="34">
        <v>0.44623863848267903</v>
      </c>
      <c r="ABZ208" s="34">
        <v>0.44768892603731897</v>
      </c>
      <c r="ACA208" s="34">
        <v>0.44951964890313695</v>
      </c>
      <c r="ACB208" s="34">
        <v>0.451177620431924</v>
      </c>
      <c r="ACC208" s="34">
        <v>0.45212789026892602</v>
      </c>
      <c r="ACD208" s="34">
        <v>0.45295836773702197</v>
      </c>
      <c r="ACE208" s="34">
        <v>0.45397786809163099</v>
      </c>
      <c r="ACF208" s="34">
        <v>0.45503078836282695</v>
      </c>
      <c r="ACG208" s="34">
        <v>0.45606529471841495</v>
      </c>
      <c r="ACH208" s="34">
        <v>0.45707395532919004</v>
      </c>
      <c r="ACI208" s="34">
        <v>0.45817136518603196</v>
      </c>
      <c r="ACJ208" s="34">
        <v>0.45968282377556902</v>
      </c>
      <c r="ACK208" s="34">
        <v>0.46185561146772403</v>
      </c>
      <c r="ACL208" s="34">
        <v>0.46461999763684297</v>
      </c>
      <c r="ACM208" s="34">
        <v>0.46781618626597798</v>
      </c>
      <c r="ACN208" s="34">
        <v>0.47129784159100702</v>
      </c>
      <c r="ACO208" s="34">
        <v>0.47481798380042101</v>
      </c>
      <c r="ACP208" s="34">
        <v>0.47817909371741502</v>
      </c>
      <c r="ACQ208" s="34">
        <v>0.48154318860702999</v>
      </c>
      <c r="ACR208" s="34">
        <v>0.485084408261999</v>
      </c>
      <c r="ACS208" s="34">
        <v>0.488855954165902</v>
      </c>
      <c r="ACT208" s="34">
        <v>0.492765727591091</v>
      </c>
      <c r="ACU208" s="34">
        <v>0.496673641818213</v>
      </c>
      <c r="ACV208" s="34">
        <v>0.50060562580802392</v>
      </c>
      <c r="ACW208" s="34">
        <v>0.50454319768378497</v>
      </c>
      <c r="ACX208" s="34">
        <v>0.508336593364207</v>
      </c>
      <c r="ACY208" s="34">
        <v>0.51185898274708197</v>
      </c>
      <c r="ACZ208" s="34">
        <v>0.51507083260841402</v>
      </c>
      <c r="ADA208" s="34">
        <v>0.51799297333660399</v>
      </c>
      <c r="ADB208" s="34">
        <v>0.52065556141944902</v>
      </c>
      <c r="ADC208" s="34">
        <v>0.523004588879178</v>
      </c>
      <c r="ADD208" s="34">
        <v>0.52508425206111609</v>
      </c>
      <c r="ADE208" s="34">
        <v>0.52695591739537695</v>
      </c>
      <c r="ADF208" s="34">
        <v>0.52864301662495405</v>
      </c>
      <c r="ADG208" s="34">
        <v>0.53019226472857706</v>
      </c>
      <c r="ADH208" s="34">
        <v>0.53163058590618395</v>
      </c>
      <c r="ADI208" s="34">
        <v>0.53302903726005002</v>
      </c>
      <c r="ADJ208" s="34">
        <v>0.53446214118295399</v>
      </c>
      <c r="ADK208" s="34">
        <v>0.53596755914530403</v>
      </c>
      <c r="ADL208" s="34">
        <v>0.537516018858333</v>
      </c>
      <c r="ADM208" s="34">
        <v>0.53908968402201995</v>
      </c>
      <c r="ADN208" s="34">
        <v>0.54071007498585399</v>
      </c>
      <c r="ADO208" s="34">
        <v>0.54240232321670501</v>
      </c>
      <c r="ADP208" s="34">
        <v>0.54412919279403704</v>
      </c>
      <c r="ADQ208" s="34">
        <v>0.54584847119213897</v>
      </c>
      <c r="ADR208" s="34">
        <v>0.54757831773686005</v>
      </c>
      <c r="ADS208" s="34">
        <v>0.54933318454861002</v>
      </c>
      <c r="ADT208" s="34">
        <v>0.55116509961196403</v>
      </c>
      <c r="ADU208" s="34">
        <v>0.55303627490024798</v>
      </c>
      <c r="ADV208" s="34">
        <v>0.55482535603012206</v>
      </c>
      <c r="ADW208" s="34">
        <v>0.55656026593806596</v>
      </c>
      <c r="ADX208" s="34">
        <v>0.55830575540652394</v>
      </c>
      <c r="ADY208" s="34">
        <v>0.56007160216833496</v>
      </c>
      <c r="ADZ208" s="34">
        <v>0.561862787748309</v>
      </c>
      <c r="AEA208" s="34">
        <v>0.56366606569904298</v>
      </c>
      <c r="AEB208" s="34">
        <v>0.56548551131724101</v>
      </c>
      <c r="AEC208" s="34">
        <v>0.56714304649834602</v>
      </c>
      <c r="AED208" s="34">
        <v>0.56852961776261102</v>
      </c>
      <c r="AEE208" s="34">
        <v>0.569679988512791</v>
      </c>
      <c r="AEF208" s="34">
        <v>0.57062587287695599</v>
      </c>
      <c r="AEG208" s="34">
        <v>0.57144092745763198</v>
      </c>
      <c r="AEH208" s="34">
        <v>0.57218509290879804</v>
      </c>
      <c r="AEI208" s="34">
        <v>0.572929168800552</v>
      </c>
      <c r="AEJ208" s="34">
        <v>0.57361934890660304</v>
      </c>
      <c r="AEK208" s="34">
        <v>0.57419182777856903</v>
      </c>
      <c r="AEL208" s="34">
        <v>0.57462257094119895</v>
      </c>
      <c r="AEM208" s="34">
        <v>0.57489533316968999</v>
      </c>
      <c r="AEN208" s="34">
        <v>0.57503163159926596</v>
      </c>
      <c r="AEO208" s="34">
        <v>0.57507483070571797</v>
      </c>
      <c r="AEP208" s="34">
        <v>0.57507657335610196</v>
      </c>
      <c r="AEQ208" s="34">
        <v>0.57511370433003206</v>
      </c>
      <c r="AER208" s="34">
        <v>0.57520573233745198</v>
      </c>
      <c r="AES208" s="34">
        <v>0.57533551045253195</v>
      </c>
      <c r="AET208" s="34">
        <v>0.575513095532455</v>
      </c>
      <c r="AEU208" s="34">
        <v>0.57571100221321503</v>
      </c>
      <c r="AEV208" s="34">
        <v>0.57590792764841703</v>
      </c>
      <c r="AEW208" s="34">
        <v>0.57614715162531505</v>
      </c>
      <c r="AEX208" s="34">
        <v>0.57643838706279804</v>
      </c>
      <c r="AEY208" s="34">
        <v>0.57672204148532402</v>
      </c>
      <c r="AEZ208" s="34">
        <v>0.57697131784996403</v>
      </c>
      <c r="AFA208" s="34">
        <v>0.57721813410769007</v>
      </c>
      <c r="AFB208" s="34">
        <v>0.57746487742327801</v>
      </c>
      <c r="AFC208" s="34">
        <v>0.57764309138908698</v>
      </c>
      <c r="AFD208" s="34">
        <v>0.57771730154561607</v>
      </c>
      <c r="AFE208" s="34">
        <v>0.57772783999009902</v>
      </c>
      <c r="AFF208" s="34">
        <v>0.57772740270678002</v>
      </c>
      <c r="AFG208" t="s">
        <v>843</v>
      </c>
      <c r="AFH208" t="s">
        <v>843</v>
      </c>
      <c r="AFI208" s="34">
        <v>0.50238000000000005</v>
      </c>
      <c r="AFJ208" s="34">
        <v>0.50095999999999996</v>
      </c>
      <c r="AFK208" s="34">
        <v>0.49987999999999999</v>
      </c>
      <c r="AFL208" s="34">
        <v>0.49927999999999995</v>
      </c>
      <c r="AFM208" s="34">
        <v>0.49902999999999997</v>
      </c>
      <c r="AFN208" s="34">
        <v>0.49886999999999998</v>
      </c>
      <c r="AFO208" s="34">
        <v>0.49878999999999996</v>
      </c>
      <c r="AFP208" s="34">
        <v>0.49869999999999998</v>
      </c>
      <c r="AFQ208" s="34">
        <v>0.49847999999999998</v>
      </c>
      <c r="AFR208" s="34">
        <v>0.49713000000000002</v>
      </c>
      <c r="AFS208" s="34">
        <v>0.49659999999999999</v>
      </c>
      <c r="AFT208" s="34">
        <v>0.49595999999999996</v>
      </c>
      <c r="AFU208" s="34">
        <v>0.49573999999999996</v>
      </c>
      <c r="AFV208" s="34">
        <v>0.49561999999999995</v>
      </c>
      <c r="AFW208" s="34">
        <v>0.49536000000000002</v>
      </c>
      <c r="AFX208" s="34">
        <v>0.49554999999999999</v>
      </c>
      <c r="AFY208" s="34">
        <v>0.49659999999999999</v>
      </c>
      <c r="AFZ208" s="34">
        <v>0.49317</v>
      </c>
      <c r="AGA208" s="34">
        <v>0.49703999999999998</v>
      </c>
      <c r="AGB208" t="s">
        <v>843</v>
      </c>
      <c r="AGC208" t="s">
        <v>843</v>
      </c>
      <c r="AGD208" t="s">
        <v>843</v>
      </c>
      <c r="AGE208" t="s">
        <v>843</v>
      </c>
      <c r="AGF208" s="34">
        <v>7.8165633603930473E-3</v>
      </c>
      <c r="AGG208" t="s">
        <v>843</v>
      </c>
      <c r="AGH208" t="s">
        <v>843</v>
      </c>
      <c r="AGI208" t="s">
        <v>843</v>
      </c>
      <c r="AGJ208" t="s">
        <v>843</v>
      </c>
      <c r="AGK208" t="s">
        <v>843</v>
      </c>
      <c r="AGL208" t="s">
        <v>843</v>
      </c>
      <c r="AGM208" t="s">
        <v>843</v>
      </c>
      <c r="AGN208" t="s">
        <v>843</v>
      </c>
      <c r="AGO208" s="34">
        <v>0.34200000000000003</v>
      </c>
      <c r="AGP208" s="34">
        <v>2014</v>
      </c>
      <c r="AGQ208" t="s">
        <v>832</v>
      </c>
      <c r="AGR208" t="s">
        <v>843</v>
      </c>
      <c r="AGS208" s="34">
        <v>0.153</v>
      </c>
      <c r="AGT208" s="34">
        <v>2014</v>
      </c>
      <c r="AGU208" t="s">
        <v>832</v>
      </c>
      <c r="AGV208" t="s">
        <v>843</v>
      </c>
      <c r="AGW208" s="34">
        <v>0.49700000000000005</v>
      </c>
      <c r="AGX208" s="34">
        <v>2014</v>
      </c>
      <c r="AGY208" t="s">
        <v>832</v>
      </c>
      <c r="AGZ208" t="s">
        <v>843</v>
      </c>
      <c r="AHA208" s="34">
        <v>0.86199999999999999</v>
      </c>
      <c r="AHB208" s="34">
        <v>2014</v>
      </c>
      <c r="AHC208" t="s">
        <v>832</v>
      </c>
      <c r="AHD208" t="s">
        <v>843</v>
      </c>
      <c r="AHE208" s="34">
        <v>0.46500000000000002</v>
      </c>
      <c r="AHF208" s="34">
        <v>2009</v>
      </c>
      <c r="AHG208" t="s">
        <v>832</v>
      </c>
      <c r="AHH208" t="s">
        <v>843</v>
      </c>
      <c r="AHI208" t="s">
        <v>830</v>
      </c>
      <c r="AHJ208" s="34">
        <v>0.15569965541362762</v>
      </c>
      <c r="AHK208" s="34">
        <v>0.12524896860122681</v>
      </c>
      <c r="AHL208" s="34">
        <v>5.4574914276599884E-2</v>
      </c>
      <c r="AHM208" s="34">
        <v>8.4758875891566277E-3</v>
      </c>
      <c r="AHN208" s="34">
        <v>6.5883244387805462E-3</v>
      </c>
      <c r="AHO208" t="s">
        <v>843</v>
      </c>
      <c r="AHP208" s="34"/>
      <c r="AHQ208" s="34"/>
      <c r="AHR208" s="34"/>
      <c r="AHS208" s="34"/>
      <c r="AHT208" s="34"/>
      <c r="AHU208" t="s">
        <v>843</v>
      </c>
      <c r="AHV208" s="34">
        <v>0.18693378567695618</v>
      </c>
      <c r="AHW208" s="34">
        <v>0.17413040995597839</v>
      </c>
      <c r="AHX208" s="34">
        <v>0.15279872715473175</v>
      </c>
      <c r="AHY208" s="34">
        <v>0.11435408145189285</v>
      </c>
      <c r="AHZ208" s="34">
        <v>0.14305007457733154</v>
      </c>
      <c r="AIA208" t="s">
        <v>832</v>
      </c>
      <c r="AIB208" t="s">
        <v>843</v>
      </c>
      <c r="AIC208" s="34">
        <v>0.21206626296043396</v>
      </c>
      <c r="AID208" s="34">
        <v>0.23994918167591095</v>
      </c>
      <c r="AIE208" s="34">
        <v>0.24527798593044281</v>
      </c>
      <c r="AIF208" s="34">
        <v>0.19366171956062317</v>
      </c>
      <c r="AIG208" s="34">
        <v>0.20639884471893311</v>
      </c>
      <c r="AIH208" t="s">
        <v>465</v>
      </c>
      <c r="AII208" t="s">
        <v>843</v>
      </c>
      <c r="AIJ208" s="34">
        <v>0.19404526054859161</v>
      </c>
      <c r="AIK208" s="34">
        <v>0.19989366829395294</v>
      </c>
      <c r="AIL208" s="34">
        <v>0.20207750797271729</v>
      </c>
      <c r="AIM208" s="34">
        <v>0.18310199677944183</v>
      </c>
      <c r="AIN208" s="34">
        <v>0.19742999970912933</v>
      </c>
      <c r="AIO208" t="s">
        <v>465</v>
      </c>
      <c r="AIP208" s="34"/>
      <c r="AIQ208" t="s">
        <v>843</v>
      </c>
      <c r="AIR208" s="34"/>
      <c r="AIS208" s="34"/>
      <c r="AIT208" s="34"/>
      <c r="AIU208" s="34"/>
      <c r="AIV208" s="34"/>
      <c r="AIW208" s="34"/>
      <c r="AIX208" t="s">
        <v>843</v>
      </c>
      <c r="AIY208" s="34">
        <v>1.2E-2</v>
      </c>
      <c r="AIZ208" s="34">
        <v>2.7000000000000003E-2</v>
      </c>
      <c r="AJA208" s="34">
        <v>0.03</v>
      </c>
      <c r="AJB208" s="34">
        <v>0.03</v>
      </c>
      <c r="AJC208" s="34">
        <v>0.03</v>
      </c>
      <c r="AJD208" s="34">
        <v>0.03</v>
      </c>
      <c r="AJE208" t="s">
        <v>843</v>
      </c>
      <c r="AJF208" s="34">
        <v>2.1994704380631447E-2</v>
      </c>
      <c r="AJG208" s="34">
        <v>5.2151228301227093E-3</v>
      </c>
      <c r="AJH208" s="34">
        <v>-1.0539015755057335E-2</v>
      </c>
      <c r="AJI208" s="34">
        <v>2.175880828872323E-3</v>
      </c>
      <c r="AJJ208" s="34">
        <v>-2.2023255005478859E-2</v>
      </c>
      <c r="AJK208" t="s">
        <v>830</v>
      </c>
      <c r="AJL208" t="s">
        <v>843</v>
      </c>
      <c r="AJM208" t="s">
        <v>843</v>
      </c>
      <c r="AJN208" s="34">
        <v>6.1966376379132271E-3</v>
      </c>
      <c r="AJO208" s="34">
        <v>-1.0741758160293102E-2</v>
      </c>
      <c r="AJP208" s="34">
        <v>1.0387217625975609E-3</v>
      </c>
      <c r="AJQ208" s="34">
        <v>-2.2922687232494354E-2</v>
      </c>
      <c r="AJR208" s="34">
        <v>-9.5798103138804436E-3</v>
      </c>
      <c r="AJS208" t="s">
        <v>832</v>
      </c>
      <c r="AJT208" t="s">
        <v>843</v>
      </c>
      <c r="AJU208" t="s">
        <v>843</v>
      </c>
      <c r="AJV208" t="s">
        <v>843</v>
      </c>
      <c r="AJW208" s="34">
        <v>-1.7522787675261497E-3</v>
      </c>
      <c r="AJX208" s="34">
        <v>-1.802058145403862E-2</v>
      </c>
      <c r="AJY208" s="34">
        <v>-3.4225646406412125E-2</v>
      </c>
      <c r="AJZ208" s="34">
        <v>-2.1794013679027557E-2</v>
      </c>
      <c r="AKA208" s="34">
        <v>-4.5937608927488327E-2</v>
      </c>
      <c r="AKB208" t="s">
        <v>830</v>
      </c>
      <c r="AKC208" t="s">
        <v>843</v>
      </c>
      <c r="AKD208" t="s">
        <v>843</v>
      </c>
      <c r="AKE208" t="s">
        <v>843</v>
      </c>
      <c r="AKF208" s="34">
        <v>-9.4830403104424477E-3</v>
      </c>
      <c r="AKG208" s="34">
        <v>-2.1969188004732132E-2</v>
      </c>
      <c r="AKH208" s="34">
        <v>-2.7717716991901398E-2</v>
      </c>
      <c r="AKI208" s="34">
        <v>-5.1269721239805222E-2</v>
      </c>
      <c r="AKJ208" s="34">
        <v>-3.588593378663063E-2</v>
      </c>
      <c r="AKK208" t="s">
        <v>832</v>
      </c>
      <c r="AKL208" t="s">
        <v>843</v>
      </c>
      <c r="AKM208" s="34">
        <v>760</v>
      </c>
      <c r="AKN208" t="s">
        <v>832</v>
      </c>
      <c r="AKO208" t="s">
        <v>843</v>
      </c>
      <c r="AKP208" s="34">
        <v>1969.1199951171875</v>
      </c>
      <c r="AKQ208" t="s">
        <v>830</v>
      </c>
      <c r="AKR208" t="s">
        <v>843</v>
      </c>
      <c r="AKS208" s="34">
        <v>1684.63049316406</v>
      </c>
      <c r="AKT208" t="s">
        <v>832</v>
      </c>
      <c r="AKU208" t="s">
        <v>843</v>
      </c>
      <c r="AKV208" s="34">
        <v>1102.146484375</v>
      </c>
      <c r="AKW208" t="s">
        <v>832</v>
      </c>
      <c r="AKX208" t="s">
        <v>843</v>
      </c>
      <c r="AKY208" s="34">
        <v>9.5955274999141693E-2</v>
      </c>
      <c r="AKZ208" s="34">
        <v>5.9175197035074234E-2</v>
      </c>
      <c r="ALA208" s="34">
        <v>-3.1129538547247648E-3</v>
      </c>
      <c r="ALB208" s="34">
        <v>-5.5247850716114044E-2</v>
      </c>
      <c r="ALC208" s="34">
        <v>-0.10741163790225983</v>
      </c>
      <c r="ALD208" t="s">
        <v>830</v>
      </c>
      <c r="ALE208" t="s">
        <v>843</v>
      </c>
      <c r="ALF208" t="s">
        <v>843</v>
      </c>
      <c r="ALG208" t="s">
        <v>843</v>
      </c>
      <c r="ALH208" s="34">
        <v>0.11984792351722717</v>
      </c>
      <c r="ALI208" s="34">
        <v>9.8267897963523865E-2</v>
      </c>
      <c r="ALJ208" s="34">
        <v>8.0427438020706177E-2</v>
      </c>
      <c r="ALK208" s="34">
        <v>2.770705334842205E-2</v>
      </c>
      <c r="ALL208" s="34">
        <v>-4.7583142295479774E-3</v>
      </c>
      <c r="ALM208" t="s">
        <v>832</v>
      </c>
    </row>
    <row r="209" spans="1:1001">
      <c r="A209" t="s">
        <v>422</v>
      </c>
      <c r="B209" t="s">
        <v>142</v>
      </c>
      <c r="C209" t="s">
        <v>390</v>
      </c>
      <c r="D209" s="34">
        <v>4.9515079706907272E-2</v>
      </c>
      <c r="E209" t="s">
        <v>432</v>
      </c>
      <c r="F209" s="34">
        <v>7.9951636493206024E-2</v>
      </c>
      <c r="G209" t="s">
        <v>1464</v>
      </c>
      <c r="H209" s="34">
        <v>7.6226815581321716E-2</v>
      </c>
      <c r="I209" t="s">
        <v>1294</v>
      </c>
      <c r="J209" s="34">
        <v>7.1630753576755524E-2</v>
      </c>
      <c r="K209" t="s">
        <v>1521</v>
      </c>
      <c r="L209" s="34"/>
      <c r="M209" t="s">
        <v>432</v>
      </c>
      <c r="N209" s="34">
        <v>0.45784017443656921</v>
      </c>
      <c r="O209" s="34"/>
      <c r="P209" t="s">
        <v>1459</v>
      </c>
      <c r="Q209" s="34"/>
      <c r="R209" t="s">
        <v>1459</v>
      </c>
      <c r="S209" s="34"/>
      <c r="T209" t="s">
        <v>1459</v>
      </c>
      <c r="U209" s="34">
        <v>0.45784017443656921</v>
      </c>
      <c r="V209" t="s">
        <v>432</v>
      </c>
      <c r="W209" t="s">
        <v>843</v>
      </c>
      <c r="X209" t="s">
        <v>1464</v>
      </c>
      <c r="Y209" s="34">
        <v>0.45317032933235168</v>
      </c>
      <c r="Z209" s="34"/>
      <c r="AA209" t="s">
        <v>1459</v>
      </c>
      <c r="AB209" s="34"/>
      <c r="AC209" t="s">
        <v>1459</v>
      </c>
      <c r="AD209" s="34"/>
      <c r="AE209" t="s">
        <v>1459</v>
      </c>
      <c r="AF209" s="34">
        <v>0.45317032933235168</v>
      </c>
      <c r="AG209" t="s">
        <v>1464</v>
      </c>
      <c r="AH209" t="s">
        <v>843</v>
      </c>
      <c r="AI209" t="s">
        <v>1294</v>
      </c>
      <c r="AJ209" s="34">
        <v>0.45215612649917603</v>
      </c>
      <c r="AK209" s="34"/>
      <c r="AL209" t="s">
        <v>1459</v>
      </c>
      <c r="AM209" s="34"/>
      <c r="AN209" t="s">
        <v>1459</v>
      </c>
      <c r="AO209" s="34"/>
      <c r="AP209" t="s">
        <v>1459</v>
      </c>
      <c r="AQ209" s="34">
        <v>0.45215612649917603</v>
      </c>
      <c r="AR209" t="s">
        <v>1294</v>
      </c>
      <c r="AS209" t="s">
        <v>843</v>
      </c>
      <c r="AT209" t="s">
        <v>1521</v>
      </c>
      <c r="AU209" s="34">
        <v>0.45215612649917603</v>
      </c>
      <c r="AV209" s="34"/>
      <c r="AW209" t="s">
        <v>1459</v>
      </c>
      <c r="AX209" s="34"/>
      <c r="AY209" t="s">
        <v>1459</v>
      </c>
      <c r="AZ209" s="34"/>
      <c r="BA209" t="s">
        <v>1459</v>
      </c>
      <c r="BB209" s="34">
        <v>0.45215612649917603</v>
      </c>
      <c r="BC209" t="s">
        <v>1521</v>
      </c>
      <c r="BD209" t="s">
        <v>843</v>
      </c>
      <c r="BE209" s="34">
        <v>0.46877827883120921</v>
      </c>
      <c r="BF209" t="s">
        <v>465</v>
      </c>
      <c r="BG209" t="s">
        <v>843</v>
      </c>
      <c r="BH209" t="s">
        <v>432</v>
      </c>
      <c r="BI209" s="34">
        <v>4.5055642127990723</v>
      </c>
      <c r="BJ209" t="s">
        <v>819</v>
      </c>
      <c r="BK209" s="34">
        <v>5.2044129371643066</v>
      </c>
      <c r="BL209" t="s">
        <v>1294</v>
      </c>
      <c r="BM209" s="34">
        <v>6.8198409080505371</v>
      </c>
      <c r="BN209" t="s">
        <v>1521</v>
      </c>
      <c r="BO209" s="34">
        <v>8.0286283493041992</v>
      </c>
      <c r="BP209" t="s">
        <v>843</v>
      </c>
      <c r="BQ209" s="34">
        <v>2.6799290180206299</v>
      </c>
      <c r="BR209" t="s">
        <v>465</v>
      </c>
      <c r="BS209" s="34"/>
      <c r="BT209" t="s">
        <v>843</v>
      </c>
      <c r="BU209" s="34">
        <v>2.7265379428863525</v>
      </c>
      <c r="BV209" t="s">
        <v>1552</v>
      </c>
      <c r="BW209" t="s">
        <v>843</v>
      </c>
      <c r="BX209" s="34">
        <v>2.6110231876373291</v>
      </c>
      <c r="BY209" t="s">
        <v>465</v>
      </c>
      <c r="BZ209" t="s">
        <v>843</v>
      </c>
      <c r="CA209" t="s">
        <v>465</v>
      </c>
      <c r="CB209" s="34">
        <v>7.8226346522569656E-3</v>
      </c>
      <c r="CC209" s="34">
        <v>7.103451993316412E-3</v>
      </c>
      <c r="CD209" s="34">
        <v>7.3210392147302628E-3</v>
      </c>
      <c r="CE209" s="34">
        <v>7.8190751373767853E-3</v>
      </c>
      <c r="CF209" s="34">
        <v>7.2972276248037815E-3</v>
      </c>
      <c r="CG209" t="s">
        <v>843</v>
      </c>
      <c r="CH209" t="s">
        <v>465</v>
      </c>
      <c r="CI209" s="34">
        <v>9.0832607820630074E-3</v>
      </c>
      <c r="CJ209" s="34">
        <v>8.9548099786043167E-3</v>
      </c>
      <c r="CK209" s="34">
        <v>8.6809182539582253E-3</v>
      </c>
      <c r="CL209" s="34">
        <v>8.3659766241908073E-3</v>
      </c>
      <c r="CM209" s="34">
        <v>8.6410082876682281E-3</v>
      </c>
      <c r="CN209" t="s">
        <v>843</v>
      </c>
      <c r="CO209" t="s">
        <v>465</v>
      </c>
      <c r="CP209" s="34">
        <v>9.4992304220795631E-3</v>
      </c>
      <c r="CQ209" s="34">
        <v>9.1963382437825203E-3</v>
      </c>
      <c r="CR209" s="34">
        <v>8.3921756595373154E-3</v>
      </c>
      <c r="CS209" s="34">
        <v>8.7615326046943665E-3</v>
      </c>
      <c r="CT209" s="34">
        <v>9.0025216341018677E-3</v>
      </c>
      <c r="CU209" t="s">
        <v>843</v>
      </c>
      <c r="CV209" t="s">
        <v>465</v>
      </c>
      <c r="CW209" s="34">
        <v>8.8689429685473442E-3</v>
      </c>
      <c r="CX209" s="34">
        <v>8.4186391904950142E-3</v>
      </c>
      <c r="CY209" s="34">
        <v>8.6850700899958611E-3</v>
      </c>
      <c r="CZ209" s="34">
        <v>8.8439835235476494E-3</v>
      </c>
      <c r="DA209" s="34">
        <v>7.3552317917346954E-3</v>
      </c>
      <c r="DB209" t="s">
        <v>843</v>
      </c>
      <c r="DC209" s="34"/>
      <c r="DD209" s="34"/>
      <c r="DE209" s="34"/>
      <c r="DF209" s="34"/>
      <c r="DG209" s="34"/>
      <c r="DH209" t="s">
        <v>1460</v>
      </c>
      <c r="DI209" t="s">
        <v>843</v>
      </c>
      <c r="DJ209" s="34"/>
      <c r="DK209" s="34"/>
      <c r="DL209" s="34"/>
      <c r="DM209" s="34"/>
      <c r="DN209" s="34"/>
      <c r="DO209" t="s">
        <v>1460</v>
      </c>
      <c r="DP209" t="s">
        <v>843</v>
      </c>
      <c r="DQ209" s="34"/>
      <c r="DR209" t="s">
        <v>1460</v>
      </c>
      <c r="DS209" t="s">
        <v>843</v>
      </c>
      <c r="DT209" t="s">
        <v>843</v>
      </c>
      <c r="DU209" s="34">
        <v>9.3000000000000007</v>
      </c>
      <c r="DV209" t="s">
        <v>1461</v>
      </c>
      <c r="DW209" t="s">
        <v>843</v>
      </c>
      <c r="DX209" t="s">
        <v>843</v>
      </c>
      <c r="DY209" t="s">
        <v>465</v>
      </c>
      <c r="DZ209" s="34">
        <v>-1.0180930839851499E-3</v>
      </c>
      <c r="EA209" s="34">
        <v>1.8438555998727679E-3</v>
      </c>
      <c r="EB209" s="34">
        <v>5.0869784317910671E-3</v>
      </c>
      <c r="EC209" s="34">
        <v>1.5274698380380869E-3</v>
      </c>
      <c r="ED209" s="34">
        <v>1.4675638638436794E-2</v>
      </c>
      <c r="EE209" t="s">
        <v>843</v>
      </c>
      <c r="EF209" t="s">
        <v>465</v>
      </c>
      <c r="EG209" s="34">
        <v>2.6000000070780516E-3</v>
      </c>
      <c r="EH209" s="34">
        <v>5.2000000141561031E-3</v>
      </c>
      <c r="EI209" s="34">
        <v>5.8999997563660145E-3</v>
      </c>
      <c r="EJ209" s="34">
        <v>2.4000001139938831E-3</v>
      </c>
      <c r="EK209" s="34">
        <v>-4.8000002279877663E-3</v>
      </c>
      <c r="EL209" t="s">
        <v>843</v>
      </c>
      <c r="EM209" t="s">
        <v>465</v>
      </c>
      <c r="EN209" s="34">
        <v>3.0940829310566187E-4</v>
      </c>
      <c r="EO209" s="34">
        <v>6.9943261332809925E-3</v>
      </c>
      <c r="EP209" s="34">
        <v>3.0724694952368736E-3</v>
      </c>
      <c r="EQ209" s="34">
        <v>6.5421424806118011E-3</v>
      </c>
      <c r="ER209" s="34">
        <v>8.9589860290288925E-3</v>
      </c>
      <c r="ES209" t="s">
        <v>843</v>
      </c>
      <c r="ET209" t="s">
        <v>465</v>
      </c>
      <c r="EU209" s="34">
        <v>4.3664304539561272E-3</v>
      </c>
      <c r="EV209" s="34">
        <v>4.836695734411478E-3</v>
      </c>
      <c r="EW209" s="34">
        <v>4.8726005479693413E-3</v>
      </c>
      <c r="EX209" s="34">
        <v>-8.6027442011982203E-4</v>
      </c>
      <c r="EY209" s="34">
        <v>3.6760754883289337E-3</v>
      </c>
      <c r="EZ209" t="s">
        <v>843</v>
      </c>
      <c r="FA209" t="s">
        <v>465</v>
      </c>
      <c r="FB209" s="34">
        <v>2.0853825844824314E-3</v>
      </c>
      <c r="FC209" s="34">
        <v>-1.8345281714573503E-3</v>
      </c>
      <c r="FD209" s="34">
        <v>-2.7963058091700077E-3</v>
      </c>
      <c r="FE209" s="34">
        <v>-4.196390975266695E-3</v>
      </c>
      <c r="FF209" s="34">
        <v>8.507472462952137E-3</v>
      </c>
      <c r="FG209" t="s">
        <v>843</v>
      </c>
      <c r="FH209" s="34"/>
      <c r="FI209" s="34"/>
      <c r="FJ209" s="34"/>
      <c r="FK209" s="34"/>
      <c r="FL209" s="34"/>
      <c r="FM209" t="s">
        <v>843</v>
      </c>
      <c r="FN209" t="s">
        <v>843</v>
      </c>
      <c r="FO209" s="34">
        <v>0.60158999999999996</v>
      </c>
      <c r="FP209" t="s">
        <v>1462</v>
      </c>
      <c r="FQ209" t="s">
        <v>843</v>
      </c>
      <c r="FR209" t="s">
        <v>843</v>
      </c>
      <c r="FS209" s="34">
        <v>0.70203000000000004</v>
      </c>
      <c r="FT209" t="s">
        <v>1462</v>
      </c>
      <c r="FU209" t="s">
        <v>843</v>
      </c>
      <c r="FV209" t="s">
        <v>843</v>
      </c>
      <c r="FW209" s="34">
        <v>0.49957999999999997</v>
      </c>
      <c r="FX209" t="s">
        <v>1462</v>
      </c>
      <c r="FY209" t="s">
        <v>843</v>
      </c>
      <c r="FZ209" s="34"/>
      <c r="GA209" s="34"/>
      <c r="GB209" s="34"/>
      <c r="GC209" s="34"/>
      <c r="GD209" s="34"/>
      <c r="GE209" t="s">
        <v>1460</v>
      </c>
      <c r="GF209" t="s">
        <v>843</v>
      </c>
      <c r="GG209" s="34">
        <v>4.755788017064333E-3</v>
      </c>
      <c r="GH209" s="34">
        <v>4.755788017064333E-3</v>
      </c>
      <c r="GI209" s="34">
        <v>-1.6226744279265404E-2</v>
      </c>
      <c r="GJ209" s="34">
        <v>-6.4771354198455811E-2</v>
      </c>
      <c r="GK209" s="34">
        <v>-0.11161617189645767</v>
      </c>
      <c r="GL209" t="s">
        <v>832</v>
      </c>
      <c r="GM209" t="s">
        <v>843</v>
      </c>
      <c r="GN209" s="34"/>
      <c r="GO209" t="s">
        <v>1460</v>
      </c>
      <c r="GP209" t="s">
        <v>843</v>
      </c>
      <c r="GQ209" t="s">
        <v>843</v>
      </c>
      <c r="GR209" s="34">
        <v>-1.4383387751877308E-2</v>
      </c>
      <c r="GS209" s="34">
        <v>-5.4497086239280179E-5</v>
      </c>
      <c r="GT209" s="34">
        <v>2.193911001086235E-2</v>
      </c>
      <c r="GU209" s="34">
        <v>3.7227772176265717E-2</v>
      </c>
      <c r="GV209" s="34">
        <v>2.0956054329872131E-2</v>
      </c>
      <c r="GW209" t="s">
        <v>832</v>
      </c>
      <c r="GX209" t="s">
        <v>843</v>
      </c>
      <c r="GY209" t="s">
        <v>843</v>
      </c>
      <c r="GZ209" t="s">
        <v>843</v>
      </c>
      <c r="HA209" t="s">
        <v>843</v>
      </c>
      <c r="HB209" t="s">
        <v>843</v>
      </c>
      <c r="HC209" t="s">
        <v>843</v>
      </c>
      <c r="HD209" t="s">
        <v>843</v>
      </c>
      <c r="HE209" t="s">
        <v>843</v>
      </c>
      <c r="HF209" t="s">
        <v>843</v>
      </c>
      <c r="HG209" t="s">
        <v>843</v>
      </c>
      <c r="HH209" s="34">
        <v>478998</v>
      </c>
      <c r="HI209" s="34">
        <v>487394</v>
      </c>
      <c r="HJ209" s="34">
        <v>495666</v>
      </c>
      <c r="HK209" s="34">
        <v>503780</v>
      </c>
      <c r="HL209" s="34">
        <v>510572</v>
      </c>
      <c r="HM209" s="34">
        <v>516220</v>
      </c>
      <c r="HN209" s="34">
        <v>522023</v>
      </c>
      <c r="HO209" s="34">
        <v>527946</v>
      </c>
      <c r="HP209" s="34">
        <v>533938</v>
      </c>
      <c r="HQ209" s="34">
        <v>539987</v>
      </c>
      <c r="HR209" s="34">
        <v>546080</v>
      </c>
      <c r="HS209" s="34">
        <v>552146</v>
      </c>
      <c r="HT209" s="34">
        <v>558111</v>
      </c>
      <c r="HU209" s="34">
        <v>563947</v>
      </c>
      <c r="HV209" s="34">
        <v>569682</v>
      </c>
      <c r="HW209" s="34">
        <v>575475</v>
      </c>
      <c r="HX209" s="34">
        <v>581453</v>
      </c>
      <c r="HY209" s="34">
        <v>587559</v>
      </c>
      <c r="HZ209" s="34">
        <v>593715</v>
      </c>
      <c r="IA209" s="34">
        <v>600301</v>
      </c>
      <c r="IB209" s="34">
        <v>607065</v>
      </c>
      <c r="IC209" s="34">
        <v>612985</v>
      </c>
      <c r="ID209" s="34">
        <v>618040</v>
      </c>
      <c r="IE209" s="34">
        <v>623236</v>
      </c>
      <c r="IF209" s="34">
        <v>628785</v>
      </c>
      <c r="IG209" s="34">
        <v>634221</v>
      </c>
      <c r="IH209" s="34">
        <v>639523</v>
      </c>
      <c r="II209" s="34">
        <v>644697</v>
      </c>
      <c r="IJ209" s="34">
        <v>649746</v>
      </c>
      <c r="IK209" s="34">
        <v>654678</v>
      </c>
      <c r="IL209" s="34">
        <v>659508</v>
      </c>
      <c r="IM209" s="34">
        <v>664205</v>
      </c>
      <c r="IN209" s="34">
        <v>668761</v>
      </c>
      <c r="IO209" s="34">
        <v>673183</v>
      </c>
      <c r="IP209" s="34">
        <v>677458</v>
      </c>
      <c r="IQ209" s="34">
        <v>681584</v>
      </c>
      <c r="IR209" s="34">
        <v>685561</v>
      </c>
      <c r="IS209" s="34">
        <v>689374</v>
      </c>
      <c r="IT209" s="34">
        <v>693015</v>
      </c>
      <c r="IU209" s="34">
        <v>696508</v>
      </c>
      <c r="IV209" s="34">
        <v>699860</v>
      </c>
      <c r="IW209" s="34">
        <v>703054</v>
      </c>
      <c r="IX209" s="34">
        <v>706082</v>
      </c>
      <c r="IY209" s="34">
        <v>708977</v>
      </c>
      <c r="IZ209" s="34">
        <v>711736</v>
      </c>
      <c r="JA209" s="34">
        <v>714358</v>
      </c>
      <c r="JB209" s="34">
        <v>716841</v>
      </c>
      <c r="JC209" s="34">
        <v>719188</v>
      </c>
      <c r="JD209" s="34">
        <v>721418</v>
      </c>
      <c r="JE209" s="34">
        <v>723527</v>
      </c>
      <c r="JF209" s="34">
        <v>725519</v>
      </c>
      <c r="JG209" s="34">
        <v>727399</v>
      </c>
      <c r="JH209" s="34">
        <v>729160</v>
      </c>
      <c r="JI209" s="34">
        <v>730823</v>
      </c>
      <c r="JJ209" s="34">
        <v>732399</v>
      </c>
      <c r="JK209" s="34">
        <v>733878</v>
      </c>
      <c r="JL209" s="34">
        <v>735263</v>
      </c>
      <c r="JM209" s="34">
        <v>736544</v>
      </c>
      <c r="JN209" s="34">
        <v>737727</v>
      </c>
      <c r="JO209" s="34">
        <v>738819</v>
      </c>
      <c r="JP209" s="34">
        <v>739807</v>
      </c>
      <c r="JQ209" s="34">
        <v>740686</v>
      </c>
      <c r="JR209" s="34">
        <v>741472</v>
      </c>
      <c r="JS209" s="34">
        <v>742160</v>
      </c>
      <c r="JT209" s="34">
        <v>742756</v>
      </c>
      <c r="JU209" s="34">
        <v>743274</v>
      </c>
      <c r="JV209" s="34">
        <v>743689</v>
      </c>
      <c r="JW209" s="34">
        <v>744007</v>
      </c>
      <c r="JX209" s="34">
        <v>744232</v>
      </c>
      <c r="JY209" s="34">
        <v>744358</v>
      </c>
      <c r="JZ209" s="34">
        <v>744378</v>
      </c>
      <c r="KA209" s="34">
        <v>744289</v>
      </c>
      <c r="KB209" s="34">
        <v>744120</v>
      </c>
      <c r="KC209" s="34">
        <v>743862</v>
      </c>
      <c r="KD209" s="34">
        <v>743504</v>
      </c>
      <c r="KE209" s="34">
        <v>743064</v>
      </c>
      <c r="KF209" s="34">
        <v>742525</v>
      </c>
      <c r="KG209" s="34">
        <v>741889</v>
      </c>
      <c r="KH209" s="34">
        <v>741183</v>
      </c>
      <c r="KI209" s="34">
        <v>740391</v>
      </c>
      <c r="KJ209" s="34">
        <v>739510</v>
      </c>
      <c r="KK209" s="34">
        <v>738545</v>
      </c>
      <c r="KL209" s="34">
        <v>737492</v>
      </c>
      <c r="KM209" s="34">
        <v>736364</v>
      </c>
      <c r="KN209" s="34">
        <v>735169</v>
      </c>
      <c r="KO209" s="34">
        <v>733881</v>
      </c>
      <c r="KP209" s="34">
        <v>732472</v>
      </c>
      <c r="KQ209" s="34">
        <v>730976</v>
      </c>
      <c r="KR209" s="34">
        <v>729409</v>
      </c>
      <c r="KS209" s="34">
        <v>727761</v>
      </c>
      <c r="KT209" s="34">
        <v>726028</v>
      </c>
      <c r="KU209" s="34">
        <v>724232</v>
      </c>
      <c r="KV209" s="34">
        <v>722379</v>
      </c>
      <c r="KW209" s="34">
        <v>720467</v>
      </c>
      <c r="KX209" s="34">
        <v>718505</v>
      </c>
      <c r="KY209" s="34">
        <v>716476</v>
      </c>
      <c r="KZ209" s="34">
        <v>714380</v>
      </c>
      <c r="LA209" s="34">
        <v>712208</v>
      </c>
      <c r="LB209" s="34">
        <v>709971</v>
      </c>
      <c r="LC209" s="34">
        <v>707685</v>
      </c>
      <c r="LD209" s="34">
        <v>705343</v>
      </c>
      <c r="LE209" t="s">
        <v>843</v>
      </c>
      <c r="LF209" t="s">
        <v>843</v>
      </c>
      <c r="LG209" t="s">
        <v>843</v>
      </c>
      <c r="LH209" s="34">
        <v>1.7989734187722206E-2</v>
      </c>
      <c r="LI209" s="34">
        <v>1.7376407980918884E-2</v>
      </c>
      <c r="LJ209" s="34">
        <v>1.6829481348395348E-2</v>
      </c>
      <c r="LK209" s="34">
        <v>1.6237352043390274E-2</v>
      </c>
      <c r="LL209" s="34">
        <v>1.3392001390457153E-2</v>
      </c>
      <c r="LM209" s="34">
        <v>1.1001365259289742E-2</v>
      </c>
      <c r="LN209" s="34">
        <v>1.1178617365658283E-2</v>
      </c>
      <c r="LO209" s="34">
        <v>1.1282357387244701E-2</v>
      </c>
      <c r="LP209" s="34">
        <v>1.1285721324384212E-2</v>
      </c>
      <c r="LQ209" s="34">
        <v>1.1265337467193604E-2</v>
      </c>
      <c r="LR209" s="34">
        <v>1.1220419779419899E-2</v>
      </c>
      <c r="LS209" s="34">
        <v>1.1047018691897392E-2</v>
      </c>
      <c r="LT209" s="34">
        <v>1.0745363309979439E-2</v>
      </c>
      <c r="LU209" s="34">
        <v>1.0402408428490162E-2</v>
      </c>
      <c r="LV209" s="34">
        <v>1.0118034668266773E-2</v>
      </c>
      <c r="LW209" s="34">
        <v>1.0117475874722004E-2</v>
      </c>
      <c r="LX209" s="34">
        <v>1.0334356687963009E-2</v>
      </c>
      <c r="LY209" s="34">
        <v>1.0446523316204548E-2</v>
      </c>
      <c r="LZ209" s="34">
        <v>1.0422740131616592E-2</v>
      </c>
      <c r="MA209" s="34">
        <v>1.103178970515728E-2</v>
      </c>
      <c r="MB209" s="34">
        <v>1.12046729773283E-2</v>
      </c>
      <c r="MC209" s="34">
        <v>9.7045963630080223E-3</v>
      </c>
      <c r="MD209" s="34">
        <v>8.2127144560217857E-3</v>
      </c>
      <c r="ME209" s="34">
        <v>8.372078649699688E-3</v>
      </c>
      <c r="MF209" s="34">
        <v>8.864126168191433E-3</v>
      </c>
      <c r="MG209" s="34">
        <v>8.6080878973007202E-3</v>
      </c>
      <c r="MH209" s="34">
        <v>8.3251120522618294E-3</v>
      </c>
      <c r="MI209" s="34">
        <v>8.0578532069921494E-3</v>
      </c>
      <c r="MJ209" s="34">
        <v>7.8010782599449158E-3</v>
      </c>
      <c r="MK209" s="34">
        <v>7.5619942508637905E-3</v>
      </c>
      <c r="ML209" s="34">
        <v>7.3505910113453865E-3</v>
      </c>
      <c r="MM209" s="34">
        <v>7.0967343635857105E-3</v>
      </c>
      <c r="MN209" s="34">
        <v>6.8359100259840488E-3</v>
      </c>
      <c r="MO209" s="34">
        <v>6.5904627554118633E-3</v>
      </c>
      <c r="MP209" s="34">
        <v>6.3303485512733459E-3</v>
      </c>
      <c r="MQ209" s="34">
        <v>6.0719428583979607E-3</v>
      </c>
      <c r="MR209" s="34">
        <v>5.8179800398647785E-3</v>
      </c>
      <c r="MS209" s="34">
        <v>5.5464580655097961E-3</v>
      </c>
      <c r="MT209" s="34">
        <v>5.2677043713629246E-3</v>
      </c>
      <c r="MU209" s="34">
        <v>5.0276350229978561E-3</v>
      </c>
      <c r="MV209" s="34">
        <v>4.8010358586907387E-3</v>
      </c>
      <c r="MW209" s="34">
        <v>4.5533874072134495E-3</v>
      </c>
      <c r="MX209" s="34">
        <v>4.2976755648851395E-3</v>
      </c>
      <c r="MY209" s="34">
        <v>4.0917079895734787E-3</v>
      </c>
      <c r="MZ209" s="34">
        <v>3.8839702028781176E-3</v>
      </c>
      <c r="NA209" s="34">
        <v>3.6771812010556459E-3</v>
      </c>
      <c r="NB209" s="34">
        <v>3.4698215313255787E-3</v>
      </c>
      <c r="NC209" s="34">
        <v>3.2687392085790634E-3</v>
      </c>
      <c r="ND209" s="34">
        <v>3.095921827480197E-3</v>
      </c>
      <c r="NE209" s="34">
        <v>2.9191442299634218E-3</v>
      </c>
      <c r="NF209" s="34">
        <v>2.7493969537317753E-3</v>
      </c>
      <c r="NG209" s="34">
        <v>2.5878970045596361E-3</v>
      </c>
      <c r="NH209" s="34">
        <v>2.4180288892239332E-3</v>
      </c>
      <c r="NI209" s="34">
        <v>2.2781097795814276E-3</v>
      </c>
      <c r="NJ209" s="34">
        <v>2.154150977730751E-3</v>
      </c>
      <c r="NK209" s="34">
        <v>2.0173548255115747E-3</v>
      </c>
      <c r="NL209" s="34">
        <v>1.8854560330510139E-3</v>
      </c>
      <c r="NM209" s="34">
        <v>1.7407177947461605E-3</v>
      </c>
      <c r="NN209" s="34">
        <v>1.6048613470047712E-3</v>
      </c>
      <c r="NO209" s="34">
        <v>1.4791279099881649E-3</v>
      </c>
      <c r="NP209" s="34">
        <v>1.3363759499043226E-3</v>
      </c>
      <c r="NQ209" s="34">
        <v>1.1874424526467919E-3</v>
      </c>
      <c r="NR209" s="34">
        <v>1.0606157593429089E-3</v>
      </c>
      <c r="NS209" s="34">
        <v>9.274538024328649E-4</v>
      </c>
      <c r="NT209" s="34">
        <v>8.0273905768990517E-4</v>
      </c>
      <c r="NU209" s="34">
        <v>6.9715955760329962E-4</v>
      </c>
      <c r="NV209" s="34">
        <v>5.5818469263613224E-4</v>
      </c>
      <c r="NW209" s="34">
        <v>4.2750668944790959E-4</v>
      </c>
      <c r="NX209" s="34">
        <v>3.0237078317441046E-4</v>
      </c>
      <c r="NY209" s="34">
        <v>1.6928771219681948E-4</v>
      </c>
      <c r="NZ209" s="34">
        <v>2.6868430722970515E-5</v>
      </c>
      <c r="OA209" s="34">
        <v>-1.1957006063312292E-4</v>
      </c>
      <c r="OB209" s="34">
        <v>-2.2708812321070582E-4</v>
      </c>
      <c r="OC209" s="34">
        <v>-3.4677839721553028E-4</v>
      </c>
      <c r="OD209" s="34">
        <v>-4.8138792044483125E-4</v>
      </c>
      <c r="OE209" s="34">
        <v>-5.9196754591539502E-4</v>
      </c>
      <c r="OF209" s="34">
        <v>-7.2563812136650085E-4</v>
      </c>
      <c r="OG209" s="34">
        <v>-8.5690384730696678E-4</v>
      </c>
      <c r="OH209" s="34">
        <v>-9.5207791309803724E-4</v>
      </c>
      <c r="OI209" s="34">
        <v>-1.0691332863643765E-3</v>
      </c>
      <c r="OJ209" s="34">
        <v>-1.1906203581020236E-3</v>
      </c>
      <c r="OK209" s="34">
        <v>-1.3057702453806996E-3</v>
      </c>
      <c r="OL209" s="34">
        <v>-1.4267937513068318E-3</v>
      </c>
      <c r="OM209" s="34">
        <v>-1.53067905921489E-3</v>
      </c>
      <c r="ON209" s="34">
        <v>-1.624156953766942E-3</v>
      </c>
      <c r="OO209" s="34">
        <v>-1.7535146325826645E-3</v>
      </c>
      <c r="OP209" s="34">
        <v>-1.9217751687392592E-3</v>
      </c>
      <c r="OQ209" s="34">
        <v>-2.0444875117391348E-3</v>
      </c>
      <c r="OR209" s="34">
        <v>-2.1460102871060371E-3</v>
      </c>
      <c r="OS209" s="34">
        <v>-2.2619196679443121E-3</v>
      </c>
      <c r="OT209" s="34">
        <v>-2.3841159418225288E-3</v>
      </c>
      <c r="OU209" s="34">
        <v>-2.4767986033111811E-3</v>
      </c>
      <c r="OV209" s="34">
        <v>-2.5618511717766523E-3</v>
      </c>
      <c r="OW209" s="34">
        <v>-2.6503191329538822E-3</v>
      </c>
      <c r="OX209" s="34">
        <v>-2.7269483543932438E-3</v>
      </c>
      <c r="OY209" s="34">
        <v>-2.8279139660298824E-3</v>
      </c>
      <c r="OZ209" s="34">
        <v>-2.9297168366611004E-3</v>
      </c>
      <c r="PA209" s="34">
        <v>-3.0450301710516214E-3</v>
      </c>
      <c r="PB209" s="34">
        <v>-3.1458793673664331E-3</v>
      </c>
      <c r="PC209" s="34">
        <v>-3.2250445801764727E-3</v>
      </c>
      <c r="PD209" s="34">
        <v>-3.3148701768368483E-3</v>
      </c>
      <c r="PE209" t="s">
        <v>1300</v>
      </c>
      <c r="PF209" t="s">
        <v>843</v>
      </c>
      <c r="PG209" t="s">
        <v>843</v>
      </c>
      <c r="PH209" t="s">
        <v>843</v>
      </c>
      <c r="PI209" t="s">
        <v>843</v>
      </c>
      <c r="PJ209" t="s">
        <v>1300</v>
      </c>
      <c r="PK209" s="34">
        <v>0.50281006097793579</v>
      </c>
      <c r="PL209" s="34">
        <v>0.50356793403625488</v>
      </c>
      <c r="PM209" s="34">
        <v>0.50428915023803711</v>
      </c>
      <c r="PN209" s="34">
        <v>0.50493466854095459</v>
      </c>
      <c r="PO209" s="34">
        <v>0.50496697425842285</v>
      </c>
      <c r="PP209" s="34">
        <v>0.50445544719696045</v>
      </c>
      <c r="PQ209" s="34">
        <v>0.50397396087646484</v>
      </c>
      <c r="PR209" s="34">
        <v>0.50352311134338379</v>
      </c>
      <c r="PS209" s="34">
        <v>0.50309771299362183</v>
      </c>
      <c r="PT209" s="34">
        <v>0.50269728899002075</v>
      </c>
      <c r="PU209" s="34">
        <v>0.50229454040527344</v>
      </c>
      <c r="PV209" s="34">
        <v>0.50187993049621582</v>
      </c>
      <c r="PW209" s="34">
        <v>0.5014844536781311</v>
      </c>
      <c r="PX209" s="34">
        <v>0.50111448764801025</v>
      </c>
      <c r="PY209" s="34">
        <v>0.50076359510421753</v>
      </c>
      <c r="PZ209" s="34">
        <v>0.50044399499893188</v>
      </c>
      <c r="QA209" s="34">
        <v>0.50005245208740234</v>
      </c>
      <c r="QB209" s="34">
        <v>0.49958556890487671</v>
      </c>
      <c r="QC209" s="34">
        <v>0.49913004040718079</v>
      </c>
      <c r="QD209" s="34">
        <v>0.49881142377853394</v>
      </c>
      <c r="QE209" s="34">
        <v>0.49855616688728333</v>
      </c>
      <c r="QF209" s="34">
        <v>0.49819654226303101</v>
      </c>
      <c r="QG209" s="34">
        <v>0.49774286150932312</v>
      </c>
      <c r="QH209" s="34">
        <v>0.4972546398639679</v>
      </c>
      <c r="QI209" s="34">
        <v>0.49679142236709595</v>
      </c>
      <c r="QJ209" s="34">
        <v>0.49633172154426575</v>
      </c>
      <c r="QK209" s="34">
        <v>0.49587425589561462</v>
      </c>
      <c r="QL209" s="34">
        <v>0.4954218864440918</v>
      </c>
      <c r="QM209" s="34">
        <v>0.49497342109680176</v>
      </c>
      <c r="QN209" s="34">
        <v>0.49452555179595947</v>
      </c>
      <c r="QO209" s="34">
        <v>0.4940834641456604</v>
      </c>
      <c r="QP209" s="34">
        <v>0.49365031719207764</v>
      </c>
      <c r="QQ209" s="34">
        <v>0.49322104454040527</v>
      </c>
      <c r="QR209" s="34">
        <v>0.49279320240020752</v>
      </c>
      <c r="QS209" s="34">
        <v>0.49236705899238586</v>
      </c>
      <c r="QT209" s="34">
        <v>0.49194669723510742</v>
      </c>
      <c r="QU209" s="34">
        <v>0.49152591824531555</v>
      </c>
      <c r="QV209" s="34">
        <v>0.49111223220825195</v>
      </c>
      <c r="QW209" s="34">
        <v>0.49070656299591064</v>
      </c>
      <c r="QX209" s="34">
        <v>0.49030160903930664</v>
      </c>
      <c r="QY209" s="34">
        <v>0.48990511894226074</v>
      </c>
      <c r="QZ209" s="34">
        <v>0.48951146006584167</v>
      </c>
      <c r="RA209" s="34">
        <v>0.48911881446838379</v>
      </c>
      <c r="RB209" s="34">
        <v>0.4887365996837616</v>
      </c>
      <c r="RC209" s="34">
        <v>0.48836788535118103</v>
      </c>
      <c r="RD209" s="34">
        <v>0.48800042271614075</v>
      </c>
      <c r="RE209" s="34">
        <v>0.48764091730117798</v>
      </c>
      <c r="RF209" s="34">
        <v>0.48729261755943298</v>
      </c>
      <c r="RG209" s="34">
        <v>0.48695069551467896</v>
      </c>
      <c r="RH209" s="34">
        <v>0.48661902546882629</v>
      </c>
      <c r="RI209" s="34">
        <v>0.48629739880561829</v>
      </c>
      <c r="RJ209" s="34">
        <v>0.48598223924636841</v>
      </c>
      <c r="RK209" s="34">
        <v>0.48568490147590637</v>
      </c>
      <c r="RL209" s="34">
        <v>0.48540070652961731</v>
      </c>
      <c r="RM209" s="34">
        <v>0.48511946201324463</v>
      </c>
      <c r="RN209" s="34">
        <v>0.48484626412391663</v>
      </c>
      <c r="RO209" s="34">
        <v>0.48458579182624817</v>
      </c>
      <c r="RP209" s="34">
        <v>0.4843403697013855</v>
      </c>
      <c r="RQ209" s="34">
        <v>0.48410725593566895</v>
      </c>
      <c r="RR209" s="34">
        <v>0.48387628793716431</v>
      </c>
      <c r="RS209" s="34">
        <v>0.48365452885627747</v>
      </c>
      <c r="RT209" s="34">
        <v>0.48344641923904419</v>
      </c>
      <c r="RU209" s="34">
        <v>0.48324549198150635</v>
      </c>
      <c r="RV209" s="34">
        <v>0.48305216431617737</v>
      </c>
      <c r="RW209" s="34">
        <v>0.48286515474319458</v>
      </c>
      <c r="RX209" s="34">
        <v>0.48268741369247437</v>
      </c>
      <c r="RY209" s="34">
        <v>0.48252159357070923</v>
      </c>
      <c r="RZ209" s="34">
        <v>0.48236373066902161</v>
      </c>
      <c r="SA209" s="34">
        <v>0.48221388459205627</v>
      </c>
      <c r="SB209" s="34">
        <v>0.48207178711891174</v>
      </c>
      <c r="SC209" s="34">
        <v>0.4819379448890686</v>
      </c>
      <c r="SD209" s="34">
        <v>0.48181149363517761</v>
      </c>
      <c r="SE209" s="34">
        <v>0.48169246315956116</v>
      </c>
      <c r="SF209" s="34">
        <v>0.48158261179924011</v>
      </c>
      <c r="SG209" s="34">
        <v>0.48148497939109802</v>
      </c>
      <c r="SH209" s="34">
        <v>0.48139998316764832</v>
      </c>
      <c r="SI209" s="34">
        <v>0.48132520914077759</v>
      </c>
      <c r="SJ209" s="34">
        <v>0.48126202821731567</v>
      </c>
      <c r="SK209" s="34">
        <v>0.4812144935131073</v>
      </c>
      <c r="SL209" s="34">
        <v>0.48117682337760925</v>
      </c>
      <c r="SM209" s="34">
        <v>0.4811510443687439</v>
      </c>
      <c r="SN209" s="34">
        <v>0.4811406135559082</v>
      </c>
      <c r="SO209" s="34">
        <v>0.48113876581192017</v>
      </c>
      <c r="SP209" s="34">
        <v>0.48114791512489319</v>
      </c>
      <c r="SQ209" s="34">
        <v>0.4811655580997467</v>
      </c>
      <c r="SR209" s="34">
        <v>0.48118835687637329</v>
      </c>
      <c r="SS209" s="34">
        <v>0.4812265932559967</v>
      </c>
      <c r="ST209" s="34">
        <v>0.48126751184463501</v>
      </c>
      <c r="SU209" s="34">
        <v>0.48131433129310608</v>
      </c>
      <c r="SV209" s="34">
        <v>0.48136958479881287</v>
      </c>
      <c r="SW209" s="34">
        <v>0.48143184185028076</v>
      </c>
      <c r="SX209" s="34">
        <v>0.48150178790092468</v>
      </c>
      <c r="SY209" s="34">
        <v>0.48157545924186707</v>
      </c>
      <c r="SZ209" s="34">
        <v>0.48165148496627808</v>
      </c>
      <c r="TA209" s="34">
        <v>0.48173776268959045</v>
      </c>
      <c r="TB209" s="34">
        <v>0.48182493448257446</v>
      </c>
      <c r="TC209" s="34">
        <v>0.48190739750862122</v>
      </c>
      <c r="TD209" s="34">
        <v>0.48199403285980225</v>
      </c>
      <c r="TE209" s="34">
        <v>0.48208025097846985</v>
      </c>
      <c r="TF209" s="34">
        <v>0.48216226696968079</v>
      </c>
      <c r="TG209" s="34">
        <v>0.48223912715911865</v>
      </c>
      <c r="TH209" t="s">
        <v>843</v>
      </c>
      <c r="TI209" t="s">
        <v>843</v>
      </c>
      <c r="TJ209" t="s">
        <v>1300</v>
      </c>
      <c r="TK209" s="34">
        <v>0.62312199307513505</v>
      </c>
      <c r="TL209" s="34">
        <v>0.62838137972705799</v>
      </c>
      <c r="TM209" s="34">
        <v>0.63294738795882699</v>
      </c>
      <c r="TN209" s="34">
        <v>0.63664000158799505</v>
      </c>
      <c r="TO209" s="34">
        <v>0.63839673934332497</v>
      </c>
      <c r="TP209" s="34">
        <v>0.63867502099397599</v>
      </c>
      <c r="TQ209" s="34">
        <v>0.63888433927656396</v>
      </c>
      <c r="TR209" s="34">
        <v>0.63909945335318397</v>
      </c>
      <c r="TS209" s="34">
        <v>0.63952743576969606</v>
      </c>
      <c r="TT209" s="34">
        <v>0.64027930302025793</v>
      </c>
      <c r="TU209" s="34">
        <v>0.64136573395839402</v>
      </c>
      <c r="TV209" s="34">
        <v>0.64281490510217909</v>
      </c>
      <c r="TW209" s="34">
        <v>0.644763895321804</v>
      </c>
      <c r="TX209" s="34">
        <v>0.64727536452893597</v>
      </c>
      <c r="TY209" s="34">
        <v>0.65003458069589692</v>
      </c>
      <c r="TZ209" s="34">
        <v>0.65256005908162806</v>
      </c>
      <c r="UA209" s="34">
        <v>0.65465996391797798</v>
      </c>
      <c r="UB209" s="34">
        <v>0.65638884232150108</v>
      </c>
      <c r="UC209" s="34">
        <v>0.65789280874898592</v>
      </c>
      <c r="UD209" s="34">
        <v>0.65957799468766098</v>
      </c>
      <c r="UE209" s="34">
        <v>0.66117055010583703</v>
      </c>
      <c r="UF209" s="34">
        <v>0.66252164614276599</v>
      </c>
      <c r="UG209" s="34">
        <v>0.66362641283216905</v>
      </c>
      <c r="UH209" s="34">
        <v>0.66400636034635296</v>
      </c>
      <c r="UI209" s="34">
        <v>0.66379234253970598</v>
      </c>
      <c r="UJ209" s="34">
        <v>0.66322543718987503</v>
      </c>
      <c r="UK209" s="34">
        <v>0.66235668017935301</v>
      </c>
      <c r="UL209" s="34">
        <v>0.66124267582858598</v>
      </c>
      <c r="UM209" s="34">
        <v>0.65994584041622406</v>
      </c>
      <c r="UN209" s="34">
        <v>0.65853213335410699</v>
      </c>
      <c r="UO209" s="34">
        <v>0.65709589572833094</v>
      </c>
      <c r="UP209" s="34">
        <v>0.65575210646721005</v>
      </c>
      <c r="UQ209" s="34">
        <v>0.65462100810304402</v>
      </c>
      <c r="UR209" s="34">
        <v>0.65370980380505994</v>
      </c>
      <c r="US209" s="34">
        <v>0.652928299614146</v>
      </c>
      <c r="UT209" s="34">
        <v>0.65223068616634194</v>
      </c>
      <c r="UU209" s="34">
        <v>0.65155737531552604</v>
      </c>
      <c r="UV209" s="34">
        <v>0.65088036392437199</v>
      </c>
      <c r="UW209" s="34">
        <v>0.65029039775473807</v>
      </c>
      <c r="UX209" s="34">
        <v>0.64996356823149792</v>
      </c>
      <c r="UY209" s="34">
        <v>0.65002500500100002</v>
      </c>
      <c r="UZ209" s="34">
        <v>0.65043037204085907</v>
      </c>
      <c r="VA209" s="34">
        <v>0.65097963126095804</v>
      </c>
      <c r="VB209" s="34">
        <v>0.65146048461374606</v>
      </c>
      <c r="VC209" s="34">
        <v>0.65177000195999502</v>
      </c>
      <c r="VD209" s="34">
        <v>0.65182583522547499</v>
      </c>
      <c r="VE209" s="34">
        <v>0.65161754725416998</v>
      </c>
      <c r="VF209" s="34">
        <v>0.65114660641348709</v>
      </c>
      <c r="VG209" s="34">
        <v>0.65040701119670596</v>
      </c>
      <c r="VH209" s="34">
        <v>0.64957216524055095</v>
      </c>
      <c r="VI209" s="34">
        <v>0.64884058939835498</v>
      </c>
      <c r="VJ209" s="34">
        <v>0.64830880417157299</v>
      </c>
      <c r="VK209" s="34">
        <v>0.64796707995016201</v>
      </c>
      <c r="VL209" s="34">
        <v>0.64768579554434103</v>
      </c>
      <c r="VM209" s="34">
        <v>0.64738004830700202</v>
      </c>
      <c r="VN209" s="34">
        <v>0.64704463619609498</v>
      </c>
      <c r="VO209" s="34">
        <v>0.64671256864045101</v>
      </c>
      <c r="VP209" s="34">
        <v>0.64641759351783501</v>
      </c>
      <c r="VQ209" s="34">
        <v>0.64609832221246999</v>
      </c>
      <c r="VR209" s="34">
        <v>0.64562023986930495</v>
      </c>
      <c r="VS209" s="34">
        <v>0.64493485796623806</v>
      </c>
      <c r="VT209" s="34">
        <v>0.64402864371677093</v>
      </c>
      <c r="VU209" s="34">
        <v>0.64284312634656005</v>
      </c>
      <c r="VV209" s="34">
        <v>0.64135698501670801</v>
      </c>
      <c r="VW209" s="34">
        <v>0.63963492746276895</v>
      </c>
      <c r="VX209" s="34">
        <v>0.63782241664743899</v>
      </c>
      <c r="VY209" s="34">
        <v>0.63602014012568397</v>
      </c>
      <c r="VZ209" s="34">
        <v>0.63420303841227299</v>
      </c>
      <c r="WA209" s="34">
        <v>0.632396462127091</v>
      </c>
      <c r="WB209" s="34">
        <v>0.63059844859597103</v>
      </c>
      <c r="WC209" s="34">
        <v>0.62883172259255404</v>
      </c>
      <c r="WD209" s="34">
        <v>0.62717598461351398</v>
      </c>
      <c r="WE209" s="34">
        <v>0.62559331828199805</v>
      </c>
      <c r="WF209" s="34">
        <v>0.62409694271249205</v>
      </c>
      <c r="WG209" s="34">
        <v>0.62269469969226798</v>
      </c>
      <c r="WH209" s="34">
        <v>0.62133637120330698</v>
      </c>
      <c r="WI209" s="34">
        <v>0.62002356823002602</v>
      </c>
      <c r="WJ209" s="34">
        <v>0.61874392176182802</v>
      </c>
      <c r="WK209" s="34">
        <v>0.61745100909558803</v>
      </c>
      <c r="WL209" s="34">
        <v>0.61614834854262901</v>
      </c>
      <c r="WM209" s="34">
        <v>0.61484158429230196</v>
      </c>
      <c r="WN209" s="34">
        <v>0.61351196371787498</v>
      </c>
      <c r="WO209" s="34">
        <v>0.61214765719492592</v>
      </c>
      <c r="WP209" s="34">
        <v>0.61074319952034595</v>
      </c>
      <c r="WQ209" s="34">
        <v>0.60927555432832503</v>
      </c>
      <c r="WR209" s="34">
        <v>0.60774635124768206</v>
      </c>
      <c r="WS209" s="34">
        <v>0.60617702371078797</v>
      </c>
      <c r="WT209" s="34">
        <v>0.60460356796695902</v>
      </c>
      <c r="WU209" s="34">
        <v>0.60303300135246407</v>
      </c>
      <c r="WV209" s="34">
        <v>0.60144951433231497</v>
      </c>
      <c r="WW209" s="34">
        <v>0.59988085850742601</v>
      </c>
      <c r="WX209" s="34">
        <v>0.59830482497321302</v>
      </c>
      <c r="WY209" s="34">
        <v>0.59673910560737897</v>
      </c>
      <c r="WZ209" s="34">
        <v>0.59520075173463904</v>
      </c>
      <c r="XA209" s="34">
        <v>0.59364137594127797</v>
      </c>
      <c r="XB209" s="34">
        <v>0.59206658701756898</v>
      </c>
      <c r="XC209" s="34">
        <v>0.59050505333295999</v>
      </c>
      <c r="XD209" s="34">
        <v>0.58897470963538701</v>
      </c>
      <c r="XE209" s="34">
        <v>0.58747088787491897</v>
      </c>
      <c r="XF209" s="34">
        <v>0.58601637734302703</v>
      </c>
      <c r="XG209" s="34">
        <v>0.58458963611346804</v>
      </c>
      <c r="XH209" t="s">
        <v>843</v>
      </c>
      <c r="XI209" t="s">
        <v>1300</v>
      </c>
      <c r="XJ209" s="34">
        <v>0.598976823518236</v>
      </c>
      <c r="XK209" s="34">
        <v>0.60353697782182203</v>
      </c>
      <c r="XL209" s="34">
        <v>0.60717600158171003</v>
      </c>
      <c r="XM209" s="34">
        <v>0.60996168962642405</v>
      </c>
      <c r="XN209" s="34">
        <v>0.61146811811066792</v>
      </c>
      <c r="XO209" s="34">
        <v>0.61206521644377998</v>
      </c>
      <c r="XP209" s="34">
        <v>0.61259236910286397</v>
      </c>
      <c r="XQ209" s="34">
        <v>0.61306743492705695</v>
      </c>
      <c r="XR209" s="34">
        <v>0.61360307751087195</v>
      </c>
      <c r="XS209" s="34">
        <v>0.61418978605040497</v>
      </c>
      <c r="XT209" s="34">
        <v>0.61480735423381194</v>
      </c>
      <c r="XU209" s="34">
        <v>0.615481579617004</v>
      </c>
      <c r="XV209" s="34">
        <v>0.61632687433760902</v>
      </c>
      <c r="XW209" s="34">
        <v>0.61756246597641296</v>
      </c>
      <c r="XX209" s="34">
        <v>0.61911382139509397</v>
      </c>
      <c r="XY209" s="34">
        <v>0.62053173465398204</v>
      </c>
      <c r="XZ209" s="34">
        <v>0.62161086106701702</v>
      </c>
      <c r="YA209" s="34">
        <v>0.62238803048882696</v>
      </c>
      <c r="YB209" s="34">
        <v>0.62287934689147695</v>
      </c>
      <c r="YC209" s="34">
        <v>0.62344026033628197</v>
      </c>
      <c r="YD209" s="34">
        <v>0.62379069786596197</v>
      </c>
      <c r="YE209" s="34">
        <v>0.62380859548650902</v>
      </c>
      <c r="YF209" s="34">
        <v>0.62352628994378201</v>
      </c>
      <c r="YG209" s="34">
        <v>0.62243787069595602</v>
      </c>
      <c r="YH209" s="34">
        <v>0.62079993892989005</v>
      </c>
      <c r="YI209" s="34">
        <v>0.619043677204003</v>
      </c>
      <c r="YJ209" s="34">
        <v>0.61731526255917502</v>
      </c>
      <c r="YK209" s="34">
        <v>0.61573994004940302</v>
      </c>
      <c r="YL209" s="34">
        <v>0.61433651431750702</v>
      </c>
      <c r="YM209" s="34">
        <v>0.613008226945155</v>
      </c>
      <c r="YN209" s="34">
        <v>0.61168098036718299</v>
      </c>
      <c r="YO209" s="34">
        <v>0.610296226538664</v>
      </c>
      <c r="YP209" s="34">
        <v>0.60889166682865803</v>
      </c>
      <c r="YQ209" s="34">
        <v>0.60761309154649701</v>
      </c>
      <c r="YR209" s="34">
        <v>0.60665163006415201</v>
      </c>
      <c r="YS209" s="34">
        <v>0.60619967604873404</v>
      </c>
      <c r="YT209" s="34">
        <v>0.606232418583043</v>
      </c>
      <c r="YU209" s="34">
        <v>0.60648356334877696</v>
      </c>
      <c r="YV209" s="34">
        <v>0.60670043216957803</v>
      </c>
      <c r="YW209" s="34">
        <v>0.60672785289462094</v>
      </c>
      <c r="YX209" s="34">
        <v>0.60645772011545196</v>
      </c>
      <c r="YY209" s="34">
        <v>0.605906085516841</v>
      </c>
      <c r="YZ209" s="34">
        <v>0.60508057137839499</v>
      </c>
      <c r="ZA209" s="34">
        <v>0.60398503759642397</v>
      </c>
      <c r="ZB209" s="34">
        <v>0.60284107952873001</v>
      </c>
      <c r="ZC209" s="34">
        <v>0.60187049070634102</v>
      </c>
      <c r="ZD209" s="34">
        <v>0.60116427411080398</v>
      </c>
      <c r="ZE209" s="34">
        <v>0.60071539063178903</v>
      </c>
      <c r="ZF209" s="34">
        <v>0.60039159016796806</v>
      </c>
      <c r="ZG209" s="34">
        <v>0.60007712220829401</v>
      </c>
      <c r="ZH209" s="34">
        <v>0.59973853218280093</v>
      </c>
      <c r="ZI209" s="34">
        <v>0.59942163831567097</v>
      </c>
      <c r="ZJ209" s="34">
        <v>0.59915615286346402</v>
      </c>
      <c r="ZK209" s="34">
        <v>0.59882858173006204</v>
      </c>
      <c r="ZL209" s="34">
        <v>0.59832004139820005</v>
      </c>
      <c r="ZM209" s="34">
        <v>0.59757452708388004</v>
      </c>
      <c r="ZN209" s="34">
        <v>0.59656381224392596</v>
      </c>
      <c r="ZO209" s="34">
        <v>0.59525024981535402</v>
      </c>
      <c r="ZP209" s="34">
        <v>0.59359180727301097</v>
      </c>
      <c r="ZQ209" s="34">
        <v>0.59165776732866904</v>
      </c>
      <c r="ZR209" s="34">
        <v>0.58965418660149604</v>
      </c>
      <c r="ZS209" s="34">
        <v>0.58765995307053198</v>
      </c>
      <c r="ZT209" s="34">
        <v>0.58563601482185801</v>
      </c>
      <c r="ZU209" s="34">
        <v>0.58363425676404002</v>
      </c>
      <c r="ZV209" s="34">
        <v>0.58161927899654897</v>
      </c>
      <c r="ZW209" s="34">
        <v>0.57959889596494396</v>
      </c>
      <c r="ZX209" s="34">
        <v>0.57767993228356707</v>
      </c>
      <c r="ZY209" s="34">
        <v>0.57586017335858397</v>
      </c>
      <c r="ZZ209" s="34">
        <v>0.57414652007269196</v>
      </c>
      <c r="AAA209" s="34">
        <v>0.57254775255992396</v>
      </c>
      <c r="AAB209" s="34">
        <v>0.57104119143768306</v>
      </c>
      <c r="AAC209" s="34">
        <v>0.56960362869555503</v>
      </c>
      <c r="AAD209" s="34">
        <v>0.56817717572434501</v>
      </c>
      <c r="AAE209" s="34">
        <v>0.56676439984835902</v>
      </c>
      <c r="AAF209" s="34">
        <v>0.56536884804923704</v>
      </c>
      <c r="AAG209" s="34">
        <v>0.56393758549897099</v>
      </c>
      <c r="AAH209" s="34">
        <v>0.56249149860274106</v>
      </c>
      <c r="AAI209" s="34">
        <v>0.56102365786772501</v>
      </c>
      <c r="AAJ209" s="34">
        <v>0.55949167783686493</v>
      </c>
      <c r="AAK209" s="34">
        <v>0.55791969518828899</v>
      </c>
      <c r="AAL209" s="34">
        <v>0.55630485050912104</v>
      </c>
      <c r="AAM209" s="34">
        <v>0.55462053455068105</v>
      </c>
      <c r="AAN209" s="34">
        <v>0.55290972647838899</v>
      </c>
      <c r="AAO209" s="34">
        <v>0.55120331195123096</v>
      </c>
      <c r="AAP209" s="34">
        <v>0.54946413681752093</v>
      </c>
      <c r="AAQ209" s="34">
        <v>0.54772095203445803</v>
      </c>
      <c r="AAR209" s="34">
        <v>0.54601435548774901</v>
      </c>
      <c r="AAS209" s="34">
        <v>0.54434513284626806</v>
      </c>
      <c r="AAT209" s="34">
        <v>0.54269241077885599</v>
      </c>
      <c r="AAU209" s="34">
        <v>0.54102789239874094</v>
      </c>
      <c r="AAV209" s="34">
        <v>0.53935698027967294</v>
      </c>
      <c r="AAW209" s="34">
        <v>0.53767439163141095</v>
      </c>
      <c r="AAX209" s="34">
        <v>0.536007785392284</v>
      </c>
      <c r="AAY209" s="34">
        <v>0.53437006830292</v>
      </c>
      <c r="AAZ209" s="34">
        <v>0.53274753324439894</v>
      </c>
      <c r="ABA209" s="34">
        <v>0.53115805693421703</v>
      </c>
      <c r="ABB209" s="34">
        <v>0.52960399227302002</v>
      </c>
      <c r="ABC209" s="34">
        <v>0.52810836160222896</v>
      </c>
      <c r="ABD209" s="34">
        <v>0.52667610837351697</v>
      </c>
      <c r="ABE209" s="34">
        <v>0.52530009820753598</v>
      </c>
      <c r="ABF209" s="34">
        <v>0.52394542517227405</v>
      </c>
      <c r="ABG209" t="s">
        <v>843</v>
      </c>
      <c r="ABH209" t="s">
        <v>843</v>
      </c>
      <c r="ABI209" t="s">
        <v>1300</v>
      </c>
      <c r="ABJ209" s="34">
        <v>0.522675958275443</v>
      </c>
      <c r="ABK209" s="34">
        <v>0.52779838056929396</v>
      </c>
      <c r="ABL209" s="34">
        <v>0.53343077798356198</v>
      </c>
      <c r="ABM209" s="34">
        <v>0.53945769978959102</v>
      </c>
      <c r="ABN209" s="34">
        <v>0.54380577078257308</v>
      </c>
      <c r="ABO209" s="34">
        <v>0.54614945774036006</v>
      </c>
      <c r="ABP209" s="34">
        <v>0.54804342724691002</v>
      </c>
      <c r="ABQ209" s="34">
        <v>0.54964617593466003</v>
      </c>
      <c r="ABR209" s="34">
        <v>0.55120444695826099</v>
      </c>
      <c r="ABS209" s="34">
        <v>0.55280682683101601</v>
      </c>
      <c r="ABT209" s="34">
        <v>0.55439953852915302</v>
      </c>
      <c r="ABU209" s="34">
        <v>0.55589413316936698</v>
      </c>
      <c r="ABV209" s="34">
        <v>0.55731078343804696</v>
      </c>
      <c r="ABW209" s="34">
        <v>0.55875463474404496</v>
      </c>
      <c r="ABX209" s="34">
        <v>0.56024940229812403</v>
      </c>
      <c r="ABY209" s="34">
        <v>0.56172987532038798</v>
      </c>
      <c r="ABZ209" s="34">
        <v>0.56314439860143506</v>
      </c>
      <c r="ACA209" s="34">
        <v>0.56458367195152204</v>
      </c>
      <c r="ACB209" s="34">
        <v>0.56629070032818807</v>
      </c>
      <c r="ACC209" s="34">
        <v>0.56846862529683095</v>
      </c>
      <c r="ACD209" s="34">
        <v>0.57067776926688196</v>
      </c>
      <c r="ACE209" s="34">
        <v>0.57274449843348396</v>
      </c>
      <c r="ACF209" s="34">
        <v>0.57467754944862004</v>
      </c>
      <c r="ACG209" s="34">
        <v>0.57608307600726194</v>
      </c>
      <c r="ACH209" s="34">
        <v>0.577088689227089</v>
      </c>
      <c r="ACI209" s="34">
        <v>0.57780332092441</v>
      </c>
      <c r="ACJ209" s="34">
        <v>0.57812586734634008</v>
      </c>
      <c r="ACK209" s="34">
        <v>0.57808972425052096</v>
      </c>
      <c r="ACL209" s="34">
        <v>0.57774685973683604</v>
      </c>
      <c r="ACM209" s="34">
        <v>0.57716541566999302</v>
      </c>
      <c r="ACN209" s="34">
        <v>0.57644259053718794</v>
      </c>
      <c r="ACO209" s="34">
        <v>0.57571576223888898</v>
      </c>
      <c r="ACP209" s="34">
        <v>0.57511353084285699</v>
      </c>
      <c r="ACQ209" s="34">
        <v>0.57465323296431503</v>
      </c>
      <c r="ACR209" s="34">
        <v>0.57426881076022396</v>
      </c>
      <c r="ACS209" s="34">
        <v>0.57390725134392806</v>
      </c>
      <c r="ACT209" s="34">
        <v>0.57350153633413792</v>
      </c>
      <c r="ACU209" s="34">
        <v>0.57308949858857405</v>
      </c>
      <c r="ACV209" s="34">
        <v>0.57280578342460098</v>
      </c>
      <c r="ACW209" s="34">
        <v>0.572807902283895</v>
      </c>
      <c r="ACX209" s="34">
        <v>0.57325679421598597</v>
      </c>
      <c r="ACY209" s="34">
        <v>0.57412974385342797</v>
      </c>
      <c r="ACZ209" s="34">
        <v>0.57517894522166002</v>
      </c>
      <c r="ADA209" s="34">
        <v>0.57616185010233101</v>
      </c>
      <c r="ADB209" s="34">
        <v>0.57696071509610691</v>
      </c>
      <c r="ADC209" s="34">
        <v>0.57747235979718903</v>
      </c>
      <c r="ADD209" s="34">
        <v>0.57770441582971999</v>
      </c>
      <c r="ADE209" s="34">
        <v>0.57766298774658897</v>
      </c>
      <c r="ADF209" s="34">
        <v>0.57734598897309797</v>
      </c>
      <c r="ADG209" s="34">
        <v>0.576959809378226</v>
      </c>
      <c r="ADH209" s="34">
        <v>0.576715029713192</v>
      </c>
      <c r="ADI209" s="34">
        <v>0.57668997572860592</v>
      </c>
      <c r="ADJ209" s="34">
        <v>0.57687367870311101</v>
      </c>
      <c r="ADK209" s="34">
        <v>0.57714550777308093</v>
      </c>
      <c r="ADL209" s="34">
        <v>0.57739428917844005</v>
      </c>
      <c r="ADM209" s="34">
        <v>0.57759435328103104</v>
      </c>
      <c r="ADN209" s="34">
        <v>0.57779364512674003</v>
      </c>
      <c r="ADO209" s="34">
        <v>0.578018421166964</v>
      </c>
      <c r="ADP209" s="34">
        <v>0.57817622360560006</v>
      </c>
      <c r="ADQ209" s="34">
        <v>0.57815919731355003</v>
      </c>
      <c r="ADR209" s="34">
        <v>0.577919361346514</v>
      </c>
      <c r="ADS209" s="34">
        <v>0.57742822194560195</v>
      </c>
      <c r="ADT209" s="34">
        <v>0.57663702969429098</v>
      </c>
      <c r="ADU209" s="34">
        <v>0.57552549315511503</v>
      </c>
      <c r="ADV209" s="34">
        <v>0.57415519083306599</v>
      </c>
      <c r="ADW209" s="34">
        <v>0.57269632241698398</v>
      </c>
      <c r="ADX209" s="34">
        <v>0.57123638292593903</v>
      </c>
      <c r="ADY209" s="34">
        <v>0.56974799968279899</v>
      </c>
      <c r="ADZ209" s="34">
        <v>0.56826730893907507</v>
      </c>
      <c r="AEA209" s="34">
        <v>0.56677432095846303</v>
      </c>
      <c r="AEB209" s="34">
        <v>0.56529478302690306</v>
      </c>
      <c r="AEC209" s="34">
        <v>0.56391834091438897</v>
      </c>
      <c r="AED209" s="34">
        <v>0.56261624469171601</v>
      </c>
      <c r="AEE209" s="34">
        <v>0.56140789555051906</v>
      </c>
      <c r="AEF209" s="34">
        <v>0.560303643289074</v>
      </c>
      <c r="AEG209" s="34">
        <v>0.55927109961517507</v>
      </c>
      <c r="AEH209" s="34">
        <v>0.55830241406013303</v>
      </c>
      <c r="AEI209" s="34">
        <v>0.55734722940172299</v>
      </c>
      <c r="AEJ209" s="34">
        <v>0.556385834277207</v>
      </c>
      <c r="AEK209" s="34">
        <v>0.55543114689998496</v>
      </c>
      <c r="AEL209" s="34">
        <v>0.55444077835323402</v>
      </c>
      <c r="AEM209" s="34">
        <v>0.553417494250524</v>
      </c>
      <c r="AEN209" s="34">
        <v>0.55237005960742602</v>
      </c>
      <c r="AEO209" s="34">
        <v>0.55126442307365897</v>
      </c>
      <c r="AEP209" s="34">
        <v>0.55009800467647596</v>
      </c>
      <c r="AEQ209" s="34">
        <v>0.54889144152798597</v>
      </c>
      <c r="AER209" s="34">
        <v>0.54764308557659203</v>
      </c>
      <c r="AES209" s="34">
        <v>0.54636366558979699</v>
      </c>
      <c r="AET209" s="34">
        <v>0.54508338594438399</v>
      </c>
      <c r="AEU209" s="34">
        <v>0.54377536031746698</v>
      </c>
      <c r="AEV209" s="34">
        <v>0.54245534776575299</v>
      </c>
      <c r="AEW209" s="34">
        <v>0.54112908570734197</v>
      </c>
      <c r="AEX209" s="34">
        <v>0.53981534611010706</v>
      </c>
      <c r="AEY209" s="34">
        <v>0.53850627440257492</v>
      </c>
      <c r="AEZ209" s="34">
        <v>0.53716156266244708</v>
      </c>
      <c r="AFA209" s="34">
        <v>0.53579463931799498</v>
      </c>
      <c r="AFB209" s="34">
        <v>0.53441655701447399</v>
      </c>
      <c r="AFC209" s="34">
        <v>0.533065480870757</v>
      </c>
      <c r="AFD209" s="34">
        <v>0.53174251606228706</v>
      </c>
      <c r="AFE209" s="34">
        <v>0.53043727081964398</v>
      </c>
      <c r="AFF209" s="34">
        <v>0.52916132352534606</v>
      </c>
      <c r="AFG209" t="s">
        <v>843</v>
      </c>
      <c r="AFH209" t="s">
        <v>843</v>
      </c>
      <c r="AFI209" s="34">
        <v>0.52908999999999995</v>
      </c>
      <c r="AFJ209" s="34">
        <v>0.53608</v>
      </c>
      <c r="AFK209" s="34">
        <v>0.54237000000000002</v>
      </c>
      <c r="AFL209" s="34">
        <v>0.54880000000000007</v>
      </c>
      <c r="AFM209" s="34">
        <v>0.55525000000000002</v>
      </c>
      <c r="AFN209" s="34">
        <v>0.56165999999999994</v>
      </c>
      <c r="AFO209" s="34">
        <v>0.56807000000000007</v>
      </c>
      <c r="AFP209" s="34">
        <v>0.57455000000000001</v>
      </c>
      <c r="AFQ209" s="34">
        <v>0.58101999999999998</v>
      </c>
      <c r="AFR209" s="34">
        <v>0.58735999999999999</v>
      </c>
      <c r="AFS209" s="34">
        <v>0.59357000000000004</v>
      </c>
      <c r="AFT209" s="34">
        <v>0.59982000000000002</v>
      </c>
      <c r="AFU209" s="34">
        <v>0.60636000000000001</v>
      </c>
      <c r="AFV209" s="34">
        <v>0.61329999999999996</v>
      </c>
      <c r="AFW209" s="34">
        <v>0.61482999999999999</v>
      </c>
      <c r="AFX209" s="34">
        <v>0.61831999999999998</v>
      </c>
      <c r="AFY209" s="34">
        <v>0.61970999999999998</v>
      </c>
      <c r="AFZ209" s="34">
        <v>0.59150000000000003</v>
      </c>
      <c r="AGA209" s="34">
        <v>0.60158999999999996</v>
      </c>
      <c r="AGB209" t="s">
        <v>843</v>
      </c>
      <c r="AGC209" t="s">
        <v>843</v>
      </c>
      <c r="AGD209" t="s">
        <v>843</v>
      </c>
      <c r="AGE209" t="s">
        <v>843</v>
      </c>
      <c r="AGF209" s="34">
        <v>1.6914466395974159E-2</v>
      </c>
      <c r="AGG209" t="s">
        <v>843</v>
      </c>
      <c r="AGH209" t="s">
        <v>843</v>
      </c>
      <c r="AGI209" t="s">
        <v>843</v>
      </c>
      <c r="AGJ209" t="s">
        <v>843</v>
      </c>
      <c r="AGK209" t="s">
        <v>843</v>
      </c>
      <c r="AGL209" t="s">
        <v>843</v>
      </c>
      <c r="AGM209" t="s">
        <v>843</v>
      </c>
      <c r="AGN209" t="s">
        <v>843</v>
      </c>
      <c r="AGO209" s="34">
        <v>0.57899999999999996</v>
      </c>
      <c r="AGP209" s="34">
        <v>1999</v>
      </c>
      <c r="AGQ209" t="s">
        <v>832</v>
      </c>
      <c r="AGR209" t="s">
        <v>843</v>
      </c>
      <c r="AGS209" s="34">
        <v>0.184</v>
      </c>
      <c r="AGT209" s="34">
        <v>1999</v>
      </c>
      <c r="AGU209" t="s">
        <v>832</v>
      </c>
      <c r="AGV209" t="s">
        <v>843</v>
      </c>
      <c r="AGW209" s="34">
        <v>0.28000000000000003</v>
      </c>
      <c r="AGX209" s="34">
        <v>1999</v>
      </c>
      <c r="AGY209" t="s">
        <v>832</v>
      </c>
      <c r="AGZ209" t="s">
        <v>843</v>
      </c>
      <c r="AHA209" s="34">
        <v>0.44500000000000001</v>
      </c>
      <c r="AHB209" s="34">
        <v>1999</v>
      </c>
      <c r="AHC209" t="s">
        <v>832</v>
      </c>
      <c r="AHD209" t="s">
        <v>843</v>
      </c>
      <c r="AHE209" s="34"/>
      <c r="AHF209" s="34"/>
      <c r="AHG209" t="s">
        <v>1460</v>
      </c>
      <c r="AHH209" t="s">
        <v>843</v>
      </c>
      <c r="AHI209" t="s">
        <v>465</v>
      </c>
      <c r="AHJ209" s="34">
        <v>0.23300600051879883</v>
      </c>
      <c r="AHK209" s="34">
        <v>0.22927777469158173</v>
      </c>
      <c r="AHL209" s="34">
        <v>0.23296627402305603</v>
      </c>
      <c r="AHM209" s="34">
        <v>0.22429254651069641</v>
      </c>
      <c r="AHN209" s="34">
        <v>0.22539059817790985</v>
      </c>
      <c r="AHO209" t="s">
        <v>843</v>
      </c>
      <c r="AHP209" s="34"/>
      <c r="AHQ209" s="34"/>
      <c r="AHR209" s="34"/>
      <c r="AHS209" s="34"/>
      <c r="AHT209" s="34"/>
      <c r="AHU209" t="s">
        <v>843</v>
      </c>
      <c r="AHV209" s="34">
        <v>0.42080876231193542</v>
      </c>
      <c r="AHW209" s="34">
        <v>0.42080876231193542</v>
      </c>
      <c r="AHX209" s="34">
        <v>0.37538564205169678</v>
      </c>
      <c r="AHY209" s="34">
        <v>0.22186313569545746</v>
      </c>
      <c r="AHZ209" s="34">
        <v>0.21583952009677887</v>
      </c>
      <c r="AIA209" t="s">
        <v>465</v>
      </c>
      <c r="AIB209" t="s">
        <v>843</v>
      </c>
      <c r="AIC209" s="34">
        <v>0.42730370163917542</v>
      </c>
      <c r="AID209" s="34">
        <v>0.42662301659584045</v>
      </c>
      <c r="AIE209" s="34">
        <v>0.37538513541221619</v>
      </c>
      <c r="AIF209" s="34">
        <v>0.21781089901924133</v>
      </c>
      <c r="AIG209" s="34">
        <v>0.21167938411235809</v>
      </c>
      <c r="AIH209" t="s">
        <v>465</v>
      </c>
      <c r="AII209" t="s">
        <v>843</v>
      </c>
      <c r="AIJ209" s="34">
        <v>0.24039874970912933</v>
      </c>
      <c r="AIK209" s="34">
        <v>0.2365083247423172</v>
      </c>
      <c r="AIL209" s="34">
        <v>0.22786399722099304</v>
      </c>
      <c r="AIM209" s="34">
        <v>0.22617599368095398</v>
      </c>
      <c r="AIN209" s="34">
        <v>0.22230499982833862</v>
      </c>
      <c r="AIO209" t="s">
        <v>465</v>
      </c>
      <c r="AIP209" s="34"/>
      <c r="AIQ209" t="s">
        <v>843</v>
      </c>
      <c r="AIR209" s="34"/>
      <c r="AIS209" s="34"/>
      <c r="AIT209" s="34"/>
      <c r="AIU209" s="34"/>
      <c r="AIV209" s="34"/>
      <c r="AIW209" s="34"/>
      <c r="AIX209" t="s">
        <v>843</v>
      </c>
      <c r="AIY209" s="34">
        <v>2.3479999999999997E-2</v>
      </c>
      <c r="AIZ209" s="34">
        <v>2.962E-2</v>
      </c>
      <c r="AJA209" s="34">
        <v>2.9839999999999998E-2</v>
      </c>
      <c r="AJB209" s="34">
        <v>0.03</v>
      </c>
      <c r="AJC209" s="34">
        <v>0.03</v>
      </c>
      <c r="AJD209" s="34">
        <v>0.03</v>
      </c>
      <c r="AJE209" t="s">
        <v>843</v>
      </c>
      <c r="AJF209" s="34"/>
      <c r="AJG209" s="34"/>
      <c r="AJH209" s="34"/>
      <c r="AJI209" s="34"/>
      <c r="AJJ209" s="34"/>
      <c r="AJK209" t="s">
        <v>1460</v>
      </c>
      <c r="AJL209" t="s">
        <v>843</v>
      </c>
      <c r="AJM209" t="s">
        <v>843</v>
      </c>
      <c r="AJN209" s="34">
        <v>1.678653247654438E-2</v>
      </c>
      <c r="AJO209" s="34">
        <v>2.8578666970133781E-3</v>
      </c>
      <c r="AJP209" s="34">
        <v>-1.6121400520205498E-2</v>
      </c>
      <c r="AJQ209" s="34">
        <v>-2.4622999131679535E-2</v>
      </c>
      <c r="AJR209" s="34">
        <v>1.8701223656535149E-2</v>
      </c>
      <c r="AJS209" t="s">
        <v>832</v>
      </c>
      <c r="AJT209" t="s">
        <v>843</v>
      </c>
      <c r="AJU209" t="s">
        <v>843</v>
      </c>
      <c r="AJV209" t="s">
        <v>843</v>
      </c>
      <c r="AJW209" s="34"/>
      <c r="AJX209" s="34"/>
      <c r="AJY209" s="34"/>
      <c r="AJZ209" s="34"/>
      <c r="AKA209" s="34"/>
      <c r="AKB209" t="s">
        <v>1460</v>
      </c>
      <c r="AKC209" t="s">
        <v>843</v>
      </c>
      <c r="AKD209" t="s">
        <v>843</v>
      </c>
      <c r="AKE209" t="s">
        <v>843</v>
      </c>
      <c r="AKF209" s="34">
        <v>5.7539897970855236E-3</v>
      </c>
      <c r="AKG209" s="34">
        <v>-7.646078709512949E-3</v>
      </c>
      <c r="AKH209" s="34">
        <v>-2.6320930570363998E-2</v>
      </c>
      <c r="AKI209" s="34">
        <v>-3.4738302230834961E-2</v>
      </c>
      <c r="AKJ209" s="34">
        <v>1.0488509200513363E-2</v>
      </c>
      <c r="AKK209" t="s">
        <v>832</v>
      </c>
      <c r="AKL209" t="s">
        <v>843</v>
      </c>
      <c r="AKM209" s="34">
        <v>4880</v>
      </c>
      <c r="AKN209" t="s">
        <v>832</v>
      </c>
      <c r="AKO209" t="s">
        <v>843</v>
      </c>
      <c r="AKP209" s="34"/>
      <c r="AKQ209" t="s">
        <v>1460</v>
      </c>
      <c r="AKR209" t="s">
        <v>843</v>
      </c>
      <c r="AKS209" s="34">
        <v>7082.3256759167798</v>
      </c>
      <c r="AKT209" t="s">
        <v>832</v>
      </c>
      <c r="AKU209" t="s">
        <v>843</v>
      </c>
      <c r="AKV209" s="34">
        <v>5858.2860595119</v>
      </c>
      <c r="AKW209" t="s">
        <v>832</v>
      </c>
      <c r="AKX209" t="s">
        <v>843</v>
      </c>
      <c r="AKY209" s="34"/>
      <c r="AKZ209" s="34"/>
      <c r="ALA209" s="34"/>
      <c r="ALB209" s="34"/>
      <c r="ALC209" s="34"/>
      <c r="ALD209" t="s">
        <v>1460</v>
      </c>
      <c r="ALE209" t="s">
        <v>843</v>
      </c>
      <c r="ALF209" t="s">
        <v>843</v>
      </c>
      <c r="ALG209" t="s">
        <v>843</v>
      </c>
      <c r="ALH209" s="34">
        <v>0.5136876106262207</v>
      </c>
      <c r="ALI209" s="34">
        <v>0.5136876106262207</v>
      </c>
      <c r="ALJ209" s="34">
        <v>0.52437615394592285</v>
      </c>
      <c r="ALK209" s="34"/>
      <c r="ALL209" s="34">
        <v>0.19599011540412903</v>
      </c>
      <c r="ALM209" t="s">
        <v>832</v>
      </c>
    </row>
    <row r="210" spans="1:1001">
      <c r="A210" t="s">
        <v>512</v>
      </c>
      <c r="B210" t="s">
        <v>145</v>
      </c>
      <c r="C210" t="s">
        <v>392</v>
      </c>
      <c r="D210" s="34">
        <v>4.8694126307964325E-2</v>
      </c>
      <c r="E210" t="s">
        <v>432</v>
      </c>
      <c r="F210" s="34">
        <v>4.5114241540431976E-2</v>
      </c>
      <c r="G210" t="s">
        <v>1464</v>
      </c>
      <c r="H210" s="34">
        <v>4.5502316206693649E-2</v>
      </c>
      <c r="I210" t="s">
        <v>1294</v>
      </c>
      <c r="J210" s="34">
        <v>4.1834156960248947E-2</v>
      </c>
      <c r="K210" t="s">
        <v>1521</v>
      </c>
      <c r="L210" s="34">
        <v>4.8295512795448303E-2</v>
      </c>
      <c r="M210" t="s">
        <v>432</v>
      </c>
      <c r="N210" s="34">
        <v>0.63583451509475708</v>
      </c>
      <c r="O210" s="34">
        <v>0.65011733770370483</v>
      </c>
      <c r="P210" t="s">
        <v>432</v>
      </c>
      <c r="Q210" s="34">
        <v>0.63583451509475708</v>
      </c>
      <c r="R210" t="s">
        <v>432</v>
      </c>
      <c r="S210" s="34">
        <v>0.7112078070640564</v>
      </c>
      <c r="T210" t="s">
        <v>432</v>
      </c>
      <c r="U210" s="34">
        <v>0.65098267793655396</v>
      </c>
      <c r="V210" t="s">
        <v>432</v>
      </c>
      <c r="W210" t="s">
        <v>843</v>
      </c>
      <c r="X210" t="s">
        <v>1464</v>
      </c>
      <c r="Y210" s="34">
        <v>0.56557238101959229</v>
      </c>
      <c r="Z210" s="34">
        <v>0.58071917295455933</v>
      </c>
      <c r="AA210" t="s">
        <v>1464</v>
      </c>
      <c r="AB210" s="34">
        <v>0.56557238101959229</v>
      </c>
      <c r="AC210" t="s">
        <v>1464</v>
      </c>
      <c r="AD210" s="34">
        <v>0.60877740383148193</v>
      </c>
      <c r="AE210" t="s">
        <v>1464</v>
      </c>
      <c r="AF210" s="34">
        <v>0.55963742733001709</v>
      </c>
      <c r="AG210" t="s">
        <v>1464</v>
      </c>
      <c r="AH210" t="s">
        <v>843</v>
      </c>
      <c r="AI210" t="s">
        <v>1294</v>
      </c>
      <c r="AJ210" s="34">
        <v>0.55089175701141357</v>
      </c>
      <c r="AK210" s="34">
        <v>0.56480193138122559</v>
      </c>
      <c r="AL210" t="s">
        <v>1294</v>
      </c>
      <c r="AM210" s="34">
        <v>0.55089175701141357</v>
      </c>
      <c r="AN210" t="s">
        <v>1294</v>
      </c>
      <c r="AO210" s="34">
        <v>0.6062811017036438</v>
      </c>
      <c r="AP210" t="s">
        <v>1294</v>
      </c>
      <c r="AQ210" s="34">
        <v>0.54589992761611938</v>
      </c>
      <c r="AR210" t="s">
        <v>1294</v>
      </c>
      <c r="AS210" t="s">
        <v>843</v>
      </c>
      <c r="AT210" t="s">
        <v>1521</v>
      </c>
      <c r="AU210" s="34">
        <v>0.55666619539260864</v>
      </c>
      <c r="AV210" s="34">
        <v>0.57022756338119507</v>
      </c>
      <c r="AW210" t="s">
        <v>1521</v>
      </c>
      <c r="AX210" s="34">
        <v>0.55666619539260864</v>
      </c>
      <c r="AY210" t="s">
        <v>1521</v>
      </c>
      <c r="AZ210" s="34">
        <v>0.59821385145187378</v>
      </c>
      <c r="BA210" t="s">
        <v>1521</v>
      </c>
      <c r="BB210" s="34">
        <v>0.55515480041503906</v>
      </c>
      <c r="BC210" t="s">
        <v>1521</v>
      </c>
      <c r="BD210" t="s">
        <v>843</v>
      </c>
      <c r="BE210" s="34">
        <v>0.49463304567966077</v>
      </c>
      <c r="BF210" t="s">
        <v>1594</v>
      </c>
      <c r="BG210" t="s">
        <v>843</v>
      </c>
      <c r="BH210" t="s">
        <v>432</v>
      </c>
      <c r="BI210" s="34">
        <v>2.0971846580505371</v>
      </c>
      <c r="BJ210" t="s">
        <v>819</v>
      </c>
      <c r="BK210" s="34">
        <v>3.9763338565826416</v>
      </c>
      <c r="BL210" t="s">
        <v>1294</v>
      </c>
      <c r="BM210" s="34">
        <v>4.1043787002563477</v>
      </c>
      <c r="BN210" t="s">
        <v>1521</v>
      </c>
      <c r="BO210" s="34">
        <v>5.1824851036071777</v>
      </c>
      <c r="BP210" t="s">
        <v>843</v>
      </c>
      <c r="BQ210" s="34">
        <v>2.3396694660186768</v>
      </c>
      <c r="BR210" t="s">
        <v>830</v>
      </c>
      <c r="BS210" s="34">
        <v>3.6</v>
      </c>
      <c r="BT210" t="s">
        <v>843</v>
      </c>
      <c r="BU210" s="34">
        <v>3.9130332469940186</v>
      </c>
      <c r="BV210" t="s">
        <v>1557</v>
      </c>
      <c r="BW210" t="s">
        <v>843</v>
      </c>
      <c r="BX210" s="34">
        <v>2.7978196144104004</v>
      </c>
      <c r="BY210" t="s">
        <v>924</v>
      </c>
      <c r="BZ210" t="s">
        <v>843</v>
      </c>
      <c r="CA210" t="s">
        <v>432</v>
      </c>
      <c r="CB210" s="34">
        <v>4.3589160777628422E-3</v>
      </c>
      <c r="CC210" s="34">
        <v>3.1778102274984121E-3</v>
      </c>
      <c r="CD210" s="34">
        <v>2.8492000419646502E-3</v>
      </c>
      <c r="CE210" s="34">
        <v>-2.5316313258372247E-4</v>
      </c>
      <c r="CF210" s="34">
        <v>-2.5312972138635814E-4</v>
      </c>
      <c r="CG210" t="s">
        <v>843</v>
      </c>
      <c r="CH210" t="s">
        <v>819</v>
      </c>
      <c r="CI210" s="34">
        <v>3.5504838451743126E-3</v>
      </c>
      <c r="CJ210" s="34">
        <v>4.2441538535058498E-3</v>
      </c>
      <c r="CK210" s="34">
        <v>4.2005046270787716E-3</v>
      </c>
      <c r="CL210" s="34">
        <v>3.3540378790348768E-3</v>
      </c>
      <c r="CM210" s="34">
        <v>2.9308660887181759E-3</v>
      </c>
      <c r="CN210" t="s">
        <v>843</v>
      </c>
      <c r="CO210" t="s">
        <v>1294</v>
      </c>
      <c r="CP210" s="34">
        <v>3.7696815561503172E-3</v>
      </c>
      <c r="CQ210" s="34">
        <v>4.0594176389276981E-3</v>
      </c>
      <c r="CR210" s="34">
        <v>3.5656469408422709E-3</v>
      </c>
      <c r="CS210" s="34">
        <v>2.9307992663234472E-3</v>
      </c>
      <c r="CT210" s="34">
        <v>2.9307927470654249E-3</v>
      </c>
      <c r="CU210" t="s">
        <v>843</v>
      </c>
      <c r="CV210" t="s">
        <v>1521</v>
      </c>
      <c r="CW210" s="34">
        <v>3.9158142171800137E-3</v>
      </c>
      <c r="CX210" s="34">
        <v>3.7772683426737785E-3</v>
      </c>
      <c r="CY210" s="34">
        <v>3.1424167100340128E-3</v>
      </c>
      <c r="CZ210" s="34">
        <v>2.9307955410331488E-3</v>
      </c>
      <c r="DA210" s="34">
        <v>2.9307582881301641E-3</v>
      </c>
      <c r="DB210" t="s">
        <v>843</v>
      </c>
      <c r="DC210" s="34">
        <v>11.068240165710449</v>
      </c>
      <c r="DD210" s="34">
        <v>11.176289558410645</v>
      </c>
      <c r="DE210" s="34">
        <v>11.494779586791992</v>
      </c>
      <c r="DF210" s="34">
        <v>11.865880012512207</v>
      </c>
      <c r="DG210" s="34">
        <v>12.112500190734863</v>
      </c>
      <c r="DH210" t="s">
        <v>1464</v>
      </c>
      <c r="DI210" t="s">
        <v>843</v>
      </c>
      <c r="DJ210" s="34">
        <v>11.13306999206543</v>
      </c>
      <c r="DK210" s="34">
        <v>11.346340179443359</v>
      </c>
      <c r="DL210" s="34">
        <v>11.717439651489258</v>
      </c>
      <c r="DM210" s="34">
        <v>12.026299476623535</v>
      </c>
      <c r="DN210" s="34">
        <v>12.241800308227539</v>
      </c>
      <c r="DO210" t="s">
        <v>1294</v>
      </c>
      <c r="DP210" t="s">
        <v>843</v>
      </c>
      <c r="DQ210" s="34">
        <v>12.328000068664551</v>
      </c>
      <c r="DR210" t="s">
        <v>1521</v>
      </c>
      <c r="DS210" t="s">
        <v>843</v>
      </c>
      <c r="DT210" t="s">
        <v>843</v>
      </c>
      <c r="DU210" s="34">
        <v>12.5</v>
      </c>
      <c r="DV210" t="s">
        <v>1461</v>
      </c>
      <c r="DW210" t="s">
        <v>843</v>
      </c>
      <c r="DX210" t="s">
        <v>843</v>
      </c>
      <c r="DY210" t="s">
        <v>432</v>
      </c>
      <c r="DZ210" s="34">
        <v>1.0063597932457924E-2</v>
      </c>
      <c r="EA210" s="34">
        <v>1.0021386668086052E-2</v>
      </c>
      <c r="EB210" s="34">
        <v>5.3393030539155006E-3</v>
      </c>
      <c r="EC210" s="34">
        <v>-1.5511183300986886E-3</v>
      </c>
      <c r="ED210" s="34">
        <v>4.507952556014061E-2</v>
      </c>
      <c r="EE210" t="s">
        <v>843</v>
      </c>
      <c r="EF210" t="s">
        <v>819</v>
      </c>
      <c r="EG210" s="34">
        <v>1.1724028736352921E-2</v>
      </c>
      <c r="EH210" s="34">
        <v>8.1442305818200111E-3</v>
      </c>
      <c r="EI210" s="34">
        <v>1.5732768224552274E-3</v>
      </c>
      <c r="EJ210" s="34">
        <v>8.027002215385437E-3</v>
      </c>
      <c r="EK210" s="34">
        <v>5.8268182910978794E-3</v>
      </c>
      <c r="EL210" t="s">
        <v>843</v>
      </c>
      <c r="EM210" t="s">
        <v>1294</v>
      </c>
      <c r="EN210" s="34">
        <v>8.9042661711573601E-3</v>
      </c>
      <c r="EO210" s="34">
        <v>6.4464360475540161E-3</v>
      </c>
      <c r="EP210" s="34">
        <v>1.0679311817511916E-3</v>
      </c>
      <c r="EQ210" s="34">
        <v>9.767971932888031E-3</v>
      </c>
      <c r="ER210" s="34">
        <v>5.3284573368728161E-3</v>
      </c>
      <c r="ES210" t="s">
        <v>843</v>
      </c>
      <c r="ET210" t="s">
        <v>1521</v>
      </c>
      <c r="EU210" s="34">
        <v>9.196404367685318E-3</v>
      </c>
      <c r="EV210" s="34">
        <v>5.5584646761417389E-3</v>
      </c>
      <c r="EW210" s="34">
        <v>9.7241997718811035E-3</v>
      </c>
      <c r="EX210" s="34">
        <v>9.1683072969317436E-3</v>
      </c>
      <c r="EY210" s="34">
        <v>7.9763457179069519E-3</v>
      </c>
      <c r="EZ210" t="s">
        <v>843</v>
      </c>
      <c r="FA210" t="s">
        <v>1594</v>
      </c>
      <c r="FB210" s="34">
        <v>4.3575997551670298E-5</v>
      </c>
      <c r="FC210" s="34">
        <v>-4.2274156585335732E-3</v>
      </c>
      <c r="FD210" s="34">
        <v>-1.9078588811680675E-3</v>
      </c>
      <c r="FE210" s="34">
        <v>-1.9553308375179768E-3</v>
      </c>
      <c r="FF210" s="34">
        <v>1.4422246254980564E-2</v>
      </c>
      <c r="FG210" t="s">
        <v>843</v>
      </c>
      <c r="FH210" s="34">
        <v>7.1627045981585979E-3</v>
      </c>
      <c r="FI210" s="34">
        <v>1.9539885688573122E-3</v>
      </c>
      <c r="FJ210" s="34">
        <v>2.2155994083732367E-3</v>
      </c>
      <c r="FK210" s="34">
        <v>7.9840462421998382E-4</v>
      </c>
      <c r="FL210" s="34">
        <v>2.9309829697012901E-2</v>
      </c>
      <c r="FM210" t="s">
        <v>843</v>
      </c>
      <c r="FN210" t="s">
        <v>843</v>
      </c>
      <c r="FO210" s="34">
        <v>0.82794999999999996</v>
      </c>
      <c r="FP210" t="s">
        <v>1462</v>
      </c>
      <c r="FQ210" t="s">
        <v>843</v>
      </c>
      <c r="FR210" t="s">
        <v>843</v>
      </c>
      <c r="FS210" s="34">
        <v>0.8475100000000001</v>
      </c>
      <c r="FT210" t="s">
        <v>1462</v>
      </c>
      <c r="FU210" t="s">
        <v>843</v>
      </c>
      <c r="FV210" t="s">
        <v>843</v>
      </c>
      <c r="FW210" s="34">
        <v>0.80737999999999999</v>
      </c>
      <c r="FX210" t="s">
        <v>1462</v>
      </c>
      <c r="FY210" t="s">
        <v>843</v>
      </c>
      <c r="FZ210" s="34">
        <v>5.2069943398237228E-2</v>
      </c>
      <c r="GA210" s="34">
        <v>5.2709892392158508E-2</v>
      </c>
      <c r="GB210" s="34">
        <v>4.3056212365627289E-2</v>
      </c>
      <c r="GC210" s="34">
        <v>3.2799545675516129E-2</v>
      </c>
      <c r="GD210" s="34">
        <v>3.2633859664201736E-2</v>
      </c>
      <c r="GE210" t="s">
        <v>830</v>
      </c>
      <c r="GF210" t="s">
        <v>843</v>
      </c>
      <c r="GG210" s="34">
        <v>5.2743580192327499E-2</v>
      </c>
      <c r="GH210" s="34">
        <v>5.2265629172325134E-2</v>
      </c>
      <c r="GI210" s="34">
        <v>4.2292337864637375E-2</v>
      </c>
      <c r="GJ210" s="34">
        <v>3.1961295753717422E-2</v>
      </c>
      <c r="GK210" s="34">
        <v>5.339905247092247E-2</v>
      </c>
      <c r="GL210" t="s">
        <v>832</v>
      </c>
      <c r="GM210" t="s">
        <v>843</v>
      </c>
      <c r="GN210" s="34"/>
      <c r="GO210" t="s">
        <v>1460</v>
      </c>
      <c r="GP210" t="s">
        <v>843</v>
      </c>
      <c r="GQ210" t="s">
        <v>843</v>
      </c>
      <c r="GR210" s="34">
        <v>3.6264710128307343E-2</v>
      </c>
      <c r="GS210" s="34">
        <v>2.8846940025687218E-2</v>
      </c>
      <c r="GT210" s="34">
        <v>1.3309797272086143E-2</v>
      </c>
      <c r="GU210" s="34">
        <v>2.4904053658246994E-2</v>
      </c>
      <c r="GV210" s="34">
        <v>3.0938223004341125E-2</v>
      </c>
      <c r="GW210" t="s">
        <v>832</v>
      </c>
      <c r="GX210" t="s">
        <v>843</v>
      </c>
      <c r="GY210" t="s">
        <v>843</v>
      </c>
      <c r="GZ210" t="s">
        <v>843</v>
      </c>
      <c r="HA210" t="s">
        <v>843</v>
      </c>
      <c r="HB210" t="s">
        <v>843</v>
      </c>
      <c r="HC210" t="s">
        <v>843</v>
      </c>
      <c r="HD210" t="s">
        <v>843</v>
      </c>
      <c r="HE210" t="s">
        <v>843</v>
      </c>
      <c r="HF210" t="s">
        <v>843</v>
      </c>
      <c r="HG210" t="s">
        <v>843</v>
      </c>
      <c r="HH210" s="34">
        <v>8871043</v>
      </c>
      <c r="HI210" s="34">
        <v>8896748</v>
      </c>
      <c r="HJ210" s="34">
        <v>8926012</v>
      </c>
      <c r="HK210" s="34">
        <v>8961506</v>
      </c>
      <c r="HL210" s="34">
        <v>9004263</v>
      </c>
      <c r="HM210" s="34">
        <v>9051738</v>
      </c>
      <c r="HN210" s="34">
        <v>9104719</v>
      </c>
      <c r="HO210" s="34">
        <v>9164272</v>
      </c>
      <c r="HP210" s="34">
        <v>9229271</v>
      </c>
      <c r="HQ210" s="34">
        <v>9301413</v>
      </c>
      <c r="HR210" s="34">
        <v>9381729</v>
      </c>
      <c r="HS210" s="34">
        <v>9467388</v>
      </c>
      <c r="HT210" s="34">
        <v>9555987</v>
      </c>
      <c r="HU210" s="34">
        <v>9648932</v>
      </c>
      <c r="HV210" s="34">
        <v>9747508</v>
      </c>
      <c r="HW210" s="34">
        <v>9849349</v>
      </c>
      <c r="HX210" s="34">
        <v>9953317</v>
      </c>
      <c r="HY210" s="34">
        <v>10058190</v>
      </c>
      <c r="HZ210" s="34">
        <v>10162298</v>
      </c>
      <c r="IA210" s="34">
        <v>10267922</v>
      </c>
      <c r="IB210" s="34">
        <v>10368969</v>
      </c>
      <c r="IC210" s="34">
        <v>10467097</v>
      </c>
      <c r="ID210" s="34">
        <v>10549347</v>
      </c>
      <c r="IE210" s="34">
        <v>10612086</v>
      </c>
      <c r="IF210" s="34">
        <v>10673669</v>
      </c>
      <c r="IG210" s="34">
        <v>10733867</v>
      </c>
      <c r="IH210" s="34">
        <v>10792212</v>
      </c>
      <c r="II210" s="34">
        <v>10848755</v>
      </c>
      <c r="IJ210" s="34">
        <v>10903539</v>
      </c>
      <c r="IK210" s="34">
        <v>10956367</v>
      </c>
      <c r="IL210" s="34">
        <v>11007228</v>
      </c>
      <c r="IM210" s="34">
        <v>11056111</v>
      </c>
      <c r="IN210" s="34">
        <v>11103547</v>
      </c>
      <c r="IO210" s="34">
        <v>11149630</v>
      </c>
      <c r="IP210" s="34">
        <v>11194469</v>
      </c>
      <c r="IQ210" s="34">
        <v>11238752</v>
      </c>
      <c r="IR210" s="34">
        <v>11282736</v>
      </c>
      <c r="IS210" s="34">
        <v>11326611</v>
      </c>
      <c r="IT210" s="34">
        <v>11370307</v>
      </c>
      <c r="IU210" s="34">
        <v>11414013</v>
      </c>
      <c r="IV210" s="34">
        <v>11458122</v>
      </c>
      <c r="IW210" s="34">
        <v>11502693</v>
      </c>
      <c r="IX210" s="34">
        <v>11547531</v>
      </c>
      <c r="IY210" s="34">
        <v>11592573</v>
      </c>
      <c r="IZ210" s="34">
        <v>11637925</v>
      </c>
      <c r="JA210" s="34">
        <v>11683489</v>
      </c>
      <c r="JB210" s="34">
        <v>11728859</v>
      </c>
      <c r="JC210" s="34">
        <v>11773615</v>
      </c>
      <c r="JD210" s="34">
        <v>11817527</v>
      </c>
      <c r="JE210" s="34">
        <v>11860397</v>
      </c>
      <c r="JF210" s="34">
        <v>11902033</v>
      </c>
      <c r="JG210" s="34">
        <v>11942618</v>
      </c>
      <c r="JH210" s="34">
        <v>11982219</v>
      </c>
      <c r="JI210" s="34">
        <v>12020563</v>
      </c>
      <c r="JJ210" s="34">
        <v>12057661</v>
      </c>
      <c r="JK210" s="34">
        <v>12093388</v>
      </c>
      <c r="JL210" s="34">
        <v>12127603</v>
      </c>
      <c r="JM210" s="34">
        <v>12160601</v>
      </c>
      <c r="JN210" s="34">
        <v>12192506</v>
      </c>
      <c r="JO210" s="34">
        <v>12223227</v>
      </c>
      <c r="JP210" s="34">
        <v>12253033</v>
      </c>
      <c r="JQ210" s="34">
        <v>12282431</v>
      </c>
      <c r="JR210" s="34">
        <v>12311632</v>
      </c>
      <c r="JS210" s="34">
        <v>12340594</v>
      </c>
      <c r="JT210" s="34">
        <v>12369453</v>
      </c>
      <c r="JU210" s="34">
        <v>12398208</v>
      </c>
      <c r="JV210" s="34">
        <v>12426976</v>
      </c>
      <c r="JW210" s="34">
        <v>12456031</v>
      </c>
      <c r="JX210" s="34">
        <v>12485166</v>
      </c>
      <c r="JY210" s="34">
        <v>12514369</v>
      </c>
      <c r="JZ210" s="34">
        <v>12543629</v>
      </c>
      <c r="KA210" s="34">
        <v>12572682</v>
      </c>
      <c r="KB210" s="34">
        <v>12601638</v>
      </c>
      <c r="KC210" s="34">
        <v>12630757</v>
      </c>
      <c r="KD210" s="34">
        <v>12659711</v>
      </c>
      <c r="KE210" s="34">
        <v>12688014</v>
      </c>
      <c r="KF210" s="34">
        <v>12715476</v>
      </c>
      <c r="KG210" s="34">
        <v>12741899</v>
      </c>
      <c r="KH210" s="34">
        <v>12766977</v>
      </c>
      <c r="KI210" s="34">
        <v>12790765</v>
      </c>
      <c r="KJ210" s="34">
        <v>12813237</v>
      </c>
      <c r="KK210" s="34">
        <v>12834118</v>
      </c>
      <c r="KL210" s="34">
        <v>12853704</v>
      </c>
      <c r="KM210" s="34">
        <v>12872296</v>
      </c>
      <c r="KN210" s="34">
        <v>12890061</v>
      </c>
      <c r="KO210" s="34">
        <v>12907145</v>
      </c>
      <c r="KP210" s="34">
        <v>12923783</v>
      </c>
      <c r="KQ210" s="34">
        <v>12940201</v>
      </c>
      <c r="KR210" s="34">
        <v>12956813</v>
      </c>
      <c r="KS210" s="34">
        <v>12973895</v>
      </c>
      <c r="KT210" s="34">
        <v>12991509</v>
      </c>
      <c r="KU210" s="34">
        <v>13009683</v>
      </c>
      <c r="KV210" s="34">
        <v>13028551</v>
      </c>
      <c r="KW210" s="34">
        <v>13048267</v>
      </c>
      <c r="KX210" s="34">
        <v>13068531</v>
      </c>
      <c r="KY210" s="34">
        <v>13088941</v>
      </c>
      <c r="KZ210" s="34">
        <v>13109151</v>
      </c>
      <c r="LA210" s="34">
        <v>13129059</v>
      </c>
      <c r="LB210" s="34">
        <v>13148861</v>
      </c>
      <c r="LC210" s="34">
        <v>13168570</v>
      </c>
      <c r="LD210" s="34">
        <v>13187841</v>
      </c>
      <c r="LE210" t="s">
        <v>843</v>
      </c>
      <c r="LF210" t="s">
        <v>843</v>
      </c>
      <c r="LG210" t="s">
        <v>843</v>
      </c>
      <c r="LH210" s="34">
        <v>2.501931507140398E-3</v>
      </c>
      <c r="LI210" s="34">
        <v>2.8934399597346783E-3</v>
      </c>
      <c r="LJ210" s="34">
        <v>3.2838939223438501E-3</v>
      </c>
      <c r="LK210" s="34">
        <v>3.9685824885964394E-3</v>
      </c>
      <c r="LL210" s="34">
        <v>4.759838804602623E-3</v>
      </c>
      <c r="LM210" s="34">
        <v>5.2586514502763748E-3</v>
      </c>
      <c r="LN210" s="34">
        <v>5.8360672555863857E-3</v>
      </c>
      <c r="LO210" s="34">
        <v>6.5195951610803604E-3</v>
      </c>
      <c r="LP210" s="34">
        <v>7.0676184259355068E-3</v>
      </c>
      <c r="LQ210" s="34">
        <v>7.7862604521214962E-3</v>
      </c>
      <c r="LR210" s="34">
        <v>8.5977502167224884E-3</v>
      </c>
      <c r="LS210" s="34">
        <v>9.0889763087034225E-3</v>
      </c>
      <c r="LT210" s="34">
        <v>9.3148183077573776E-3</v>
      </c>
      <c r="LU210" s="34">
        <v>9.679366834461689E-3</v>
      </c>
      <c r="LV210" s="34">
        <v>1.0164426639676094E-2</v>
      </c>
      <c r="LW210" s="34">
        <v>1.0393698699772358E-2</v>
      </c>
      <c r="LX210" s="34">
        <v>1.0500500909984112E-2</v>
      </c>
      <c r="LY210" s="34">
        <v>1.0481365956366062E-2</v>
      </c>
      <c r="LZ210" s="34">
        <v>1.0297369211912155E-2</v>
      </c>
      <c r="MA210" s="34">
        <v>1.0340068489313126E-2</v>
      </c>
      <c r="MB210" s="34">
        <v>9.7929295152425766E-3</v>
      </c>
      <c r="MC210" s="34">
        <v>9.4191217795014381E-3</v>
      </c>
      <c r="MD210" s="34">
        <v>7.8272437676787376E-3</v>
      </c>
      <c r="ME210" s="34">
        <v>5.9295780956745148E-3</v>
      </c>
      <c r="MF210" s="34">
        <v>5.7863271795213223E-3</v>
      </c>
      <c r="MG210" s="34">
        <v>5.6240158155560493E-3</v>
      </c>
      <c r="MH210" s="34">
        <v>5.4208799265325069E-3</v>
      </c>
      <c r="MI210" s="34">
        <v>5.2255638875067234E-3</v>
      </c>
      <c r="MJ210" s="34">
        <v>5.0370884127914906E-3</v>
      </c>
      <c r="MK210" s="34">
        <v>4.8333331942558289E-3</v>
      </c>
      <c r="ML210" s="34">
        <v>4.631399642676115E-3</v>
      </c>
      <c r="MM210" s="34">
        <v>4.4311587698757648E-3</v>
      </c>
      <c r="MN210" s="34">
        <v>4.2813001200556755E-3</v>
      </c>
      <c r="MO210" s="34">
        <v>4.141706507652998E-3</v>
      </c>
      <c r="MP210" s="34">
        <v>4.013503435999155E-3</v>
      </c>
      <c r="MQ210" s="34">
        <v>3.9479890838265419E-3</v>
      </c>
      <c r="MR210" s="34">
        <v>3.9059636183083057E-3</v>
      </c>
      <c r="MS210" s="34">
        <v>3.8811431732028723E-3</v>
      </c>
      <c r="MT210" s="34">
        <v>3.8503953255712986E-3</v>
      </c>
      <c r="MU210" s="34">
        <v>3.8365027867257595E-3</v>
      </c>
      <c r="MV210" s="34">
        <v>3.8570123724639416E-3</v>
      </c>
      <c r="MW210" s="34">
        <v>3.8823583163321018E-3</v>
      </c>
      <c r="MX210" s="34">
        <v>3.8904659450054169E-3</v>
      </c>
      <c r="MY210" s="34">
        <v>3.8929865695536137E-3</v>
      </c>
      <c r="MZ210" s="34">
        <v>3.904527286067605E-3</v>
      </c>
      <c r="NA210" s="34">
        <v>3.9074867963790894E-3</v>
      </c>
      <c r="NB210" s="34">
        <v>3.8757375441491604E-3</v>
      </c>
      <c r="NC210" s="34">
        <v>3.8086248096078634E-3</v>
      </c>
      <c r="ND210" s="34">
        <v>3.7227575667202473E-3</v>
      </c>
      <c r="NE210" s="34">
        <v>3.6210983525961637E-3</v>
      </c>
      <c r="NF210" s="34">
        <v>3.5043589305132627E-3</v>
      </c>
      <c r="NG210" s="34">
        <v>3.4041211474686861E-3</v>
      </c>
      <c r="NH210" s="34">
        <v>3.3104540780186653E-3</v>
      </c>
      <c r="NI210" s="34">
        <v>3.1949656549841166E-3</v>
      </c>
      <c r="NJ210" s="34">
        <v>3.0814588535577059E-3</v>
      </c>
      <c r="NK210" s="34">
        <v>2.9586313758045435E-3</v>
      </c>
      <c r="NL210" s="34">
        <v>2.8252373449504375E-3</v>
      </c>
      <c r="NM210" s="34">
        <v>2.7172055561095476E-3</v>
      </c>
      <c r="NN210" s="34">
        <v>2.6202010922133923E-3</v>
      </c>
      <c r="NO210" s="34">
        <v>2.516493434086442E-3</v>
      </c>
      <c r="NP210" s="34">
        <v>2.4355039931833744E-3</v>
      </c>
      <c r="NQ210" s="34">
        <v>2.396369120106101E-3</v>
      </c>
      <c r="NR210" s="34">
        <v>2.374639268964529E-3</v>
      </c>
      <c r="NS210" s="34">
        <v>2.349646994844079E-3</v>
      </c>
      <c r="NT210" s="34">
        <v>2.3358119651675224E-3</v>
      </c>
      <c r="NU210" s="34">
        <v>2.3219804279506207E-3</v>
      </c>
      <c r="NV210" s="34">
        <v>2.3176474496722221E-3</v>
      </c>
      <c r="NW210" s="34">
        <v>2.3353297729045153E-3</v>
      </c>
      <c r="NX210" s="34">
        <v>2.3362962529063225E-3</v>
      </c>
      <c r="NY210" s="34">
        <v>2.3362846113741398E-3</v>
      </c>
      <c r="NZ210" s="34">
        <v>2.335383091121912E-3</v>
      </c>
      <c r="OA210" s="34">
        <v>2.313477685675025E-3</v>
      </c>
      <c r="OB210" s="34">
        <v>2.3004405666142702E-3</v>
      </c>
      <c r="OC210" s="34">
        <v>2.3080657701939344E-3</v>
      </c>
      <c r="OD210" s="34">
        <v>2.2897173184901476E-3</v>
      </c>
      <c r="OE210" s="34">
        <v>2.2331797517836094E-3</v>
      </c>
      <c r="OF210" s="34">
        <v>2.1620660554617643E-3</v>
      </c>
      <c r="OG210" s="34">
        <v>2.0758628379553556E-3</v>
      </c>
      <c r="OH210" s="34">
        <v>1.9662182312458754E-3</v>
      </c>
      <c r="OI210" s="34">
        <v>1.8615107983350754E-3</v>
      </c>
      <c r="OJ210" s="34">
        <v>1.7553510842844844E-3</v>
      </c>
      <c r="OK210" s="34">
        <v>1.6283164732158184E-3</v>
      </c>
      <c r="OL210" s="34">
        <v>1.5249252319335938E-3</v>
      </c>
      <c r="OM210" s="34">
        <v>1.4453862095251679E-3</v>
      </c>
      <c r="ON210" s="34">
        <v>1.3791442615911365E-3</v>
      </c>
      <c r="OO210" s="34">
        <v>1.3244847068563104E-3</v>
      </c>
      <c r="OP210" s="34">
        <v>1.2882233131676912E-3</v>
      </c>
      <c r="OQ210" s="34">
        <v>1.2695648474618793E-3</v>
      </c>
      <c r="OR210" s="34">
        <v>1.2829280458390713E-3</v>
      </c>
      <c r="OS210" s="34">
        <v>1.317511429078877E-3</v>
      </c>
      <c r="OT210" s="34">
        <v>1.356728607788682E-3</v>
      </c>
      <c r="OU210" s="34">
        <v>1.3979361392557621E-3</v>
      </c>
      <c r="OV210" s="34">
        <v>1.4492536429315805E-3</v>
      </c>
      <c r="OW210" s="34">
        <v>1.5121479518711567E-3</v>
      </c>
      <c r="OX210" s="34">
        <v>1.5517985448241234E-3</v>
      </c>
      <c r="OY210" s="34">
        <v>1.5605486696586013E-3</v>
      </c>
      <c r="OZ210" s="34">
        <v>1.5428607584908605E-3</v>
      </c>
      <c r="PA210" s="34">
        <v>1.5174818690866232E-3</v>
      </c>
      <c r="PB210" s="34">
        <v>1.5071211382746696E-3</v>
      </c>
      <c r="PC210" s="34">
        <v>1.4977907994762063E-3</v>
      </c>
      <c r="PD210" s="34">
        <v>1.4623389579355717E-3</v>
      </c>
      <c r="PE210" t="s">
        <v>1300</v>
      </c>
      <c r="PF210" t="s">
        <v>843</v>
      </c>
      <c r="PG210" t="s">
        <v>843</v>
      </c>
      <c r="PH210" t="s">
        <v>843</v>
      </c>
      <c r="PI210" t="s">
        <v>843</v>
      </c>
      <c r="PJ210" t="s">
        <v>1300</v>
      </c>
      <c r="PK210" s="34">
        <v>0.49442335963249207</v>
      </c>
      <c r="PL210" s="34">
        <v>0.49466758966445923</v>
      </c>
      <c r="PM210" s="34">
        <v>0.49496752023696899</v>
      </c>
      <c r="PN210" s="34">
        <v>0.4952654242515564</v>
      </c>
      <c r="PO210" s="34">
        <v>0.4955655038356781</v>
      </c>
      <c r="PP210" s="34">
        <v>0.49587881565093994</v>
      </c>
      <c r="PQ210" s="34">
        <v>0.49621772766113281</v>
      </c>
      <c r="PR210" s="34">
        <v>0.49663028120994568</v>
      </c>
      <c r="PS210" s="34">
        <v>0.49708423018455505</v>
      </c>
      <c r="PT210" s="34">
        <v>0.49754321575164795</v>
      </c>
      <c r="PU210" s="34">
        <v>0.49801898002624512</v>
      </c>
      <c r="PV210" s="34">
        <v>0.49850836396217346</v>
      </c>
      <c r="PW210" s="34">
        <v>0.49903103709220886</v>
      </c>
      <c r="PX210" s="34">
        <v>0.49958202242851257</v>
      </c>
      <c r="PY210" s="34">
        <v>0.50012713670730591</v>
      </c>
      <c r="PZ210" s="34">
        <v>0.50067991018295288</v>
      </c>
      <c r="QA210" s="34">
        <v>0.50124067068099976</v>
      </c>
      <c r="QB210" s="34">
        <v>0.50180202722549438</v>
      </c>
      <c r="QC210" s="34">
        <v>0.50234758853912354</v>
      </c>
      <c r="QD210" s="34">
        <v>0.50286376476287842</v>
      </c>
      <c r="QE210" s="34">
        <v>0.50333327054977417</v>
      </c>
      <c r="QF210" s="34">
        <v>0.5037226676940918</v>
      </c>
      <c r="QG210" s="34">
        <v>0.50397574901580811</v>
      </c>
      <c r="QH210" s="34">
        <v>0.50412970781326294</v>
      </c>
      <c r="QI210" s="34">
        <v>0.50426644086837769</v>
      </c>
      <c r="QJ210" s="34">
        <v>0.5043874979019165</v>
      </c>
      <c r="QK210" s="34">
        <v>0.50449240207672119</v>
      </c>
      <c r="QL210" s="34">
        <v>0.50458234548568726</v>
      </c>
      <c r="QM210" s="34">
        <v>0.50465744733810425</v>
      </c>
      <c r="QN210" s="34">
        <v>0.50472134351730347</v>
      </c>
      <c r="QO210" s="34">
        <v>0.50477474927902222</v>
      </c>
      <c r="QP210" s="34">
        <v>0.50481957197189331</v>
      </c>
      <c r="QQ210" s="34">
        <v>0.50485914945602417</v>
      </c>
      <c r="QR210" s="34">
        <v>0.50489485263824463</v>
      </c>
      <c r="QS210" s="34">
        <v>0.50492793321609497</v>
      </c>
      <c r="QT210" s="34">
        <v>0.5049598217010498</v>
      </c>
      <c r="QU210" s="34">
        <v>0.50499433279037476</v>
      </c>
      <c r="QV210" s="34">
        <v>0.50503408908843994</v>
      </c>
      <c r="QW210" s="34">
        <v>0.5050780177116394</v>
      </c>
      <c r="QX210" s="34">
        <v>0.50512480735778809</v>
      </c>
      <c r="QY210" s="34">
        <v>0.50517553091049194</v>
      </c>
      <c r="QZ210" s="34">
        <v>0.50523054599761963</v>
      </c>
      <c r="RA210" s="34">
        <v>0.50528472661972046</v>
      </c>
      <c r="RB210" s="34">
        <v>0.50533604621887207</v>
      </c>
      <c r="RC210" s="34">
        <v>0.50538492202758789</v>
      </c>
      <c r="RD210" s="34">
        <v>0.50542670488357544</v>
      </c>
      <c r="RE210" s="34">
        <v>0.50545936822891235</v>
      </c>
      <c r="RF210" s="34">
        <v>0.50548315048217773</v>
      </c>
      <c r="RG210" s="34">
        <v>0.50549602508544922</v>
      </c>
      <c r="RH210" s="34">
        <v>0.50549954175949097</v>
      </c>
      <c r="RI210" s="34">
        <v>0.50549644231796265</v>
      </c>
      <c r="RJ210" s="34">
        <v>0.50548386573791504</v>
      </c>
      <c r="RK210" s="34">
        <v>0.50546407699584961</v>
      </c>
      <c r="RL210" s="34">
        <v>0.50544220209121704</v>
      </c>
      <c r="RM210" s="34">
        <v>0.5054175853729248</v>
      </c>
      <c r="RN210" s="34">
        <v>0.50538891553878784</v>
      </c>
      <c r="RO210" s="34">
        <v>0.50535553693771362</v>
      </c>
      <c r="RP210" s="34">
        <v>0.5053175687789917</v>
      </c>
      <c r="RQ210" s="34">
        <v>0.50528097152709961</v>
      </c>
      <c r="RR210" s="34">
        <v>0.50524735450744629</v>
      </c>
      <c r="RS210" s="34">
        <v>0.50521475076675415</v>
      </c>
      <c r="RT210" s="34">
        <v>0.50518339872360229</v>
      </c>
      <c r="RU210" s="34">
        <v>0.50515282154083252</v>
      </c>
      <c r="RV210" s="34">
        <v>0.50512218475341797</v>
      </c>
      <c r="RW210" s="34">
        <v>0.50509107112884521</v>
      </c>
      <c r="RX210" s="34">
        <v>0.50506055355072021</v>
      </c>
      <c r="RY210" s="34">
        <v>0.50502657890319824</v>
      </c>
      <c r="RZ210" s="34">
        <v>0.5049864649772644</v>
      </c>
      <c r="SA210" s="34">
        <v>0.50494152307510376</v>
      </c>
      <c r="SB210" s="34">
        <v>0.50489068031311035</v>
      </c>
      <c r="SC210" s="34">
        <v>0.50483125448226929</v>
      </c>
      <c r="SD210" s="34">
        <v>0.50476562976837158</v>
      </c>
      <c r="SE210" s="34">
        <v>0.50469619035720825</v>
      </c>
      <c r="SF210" s="34">
        <v>0.50461852550506592</v>
      </c>
      <c r="SG210" s="34">
        <v>0.50453323125839233</v>
      </c>
      <c r="SH210" s="34">
        <v>0.50443893671035767</v>
      </c>
      <c r="SI210" s="34">
        <v>0.50433927774429321</v>
      </c>
      <c r="SJ210" s="34">
        <v>0.50423747301101685</v>
      </c>
      <c r="SK210" s="34">
        <v>0.50413006544113159</v>
      </c>
      <c r="SL210" s="34">
        <v>0.50402277708053589</v>
      </c>
      <c r="SM210" s="34">
        <v>0.50391709804534912</v>
      </c>
      <c r="SN210" s="34">
        <v>0.50381451845169067</v>
      </c>
      <c r="SO210" s="34">
        <v>0.50372022390365601</v>
      </c>
      <c r="SP210" s="34">
        <v>0.50363308191299438</v>
      </c>
      <c r="SQ210" s="34">
        <v>0.50355154275894165</v>
      </c>
      <c r="SR210" s="34">
        <v>0.50347620248794556</v>
      </c>
      <c r="SS210" s="34">
        <v>0.50340479612350464</v>
      </c>
      <c r="ST210" s="34">
        <v>0.50333607196807861</v>
      </c>
      <c r="SU210" s="34">
        <v>0.50327074527740479</v>
      </c>
      <c r="SV210" s="34">
        <v>0.50320655107498169</v>
      </c>
      <c r="SW210" s="34">
        <v>0.5031401515007019</v>
      </c>
      <c r="SX210" s="34">
        <v>0.50306904315948486</v>
      </c>
      <c r="SY210" s="34">
        <v>0.50299370288848877</v>
      </c>
      <c r="SZ210" s="34">
        <v>0.50290900468826294</v>
      </c>
      <c r="TA210" s="34">
        <v>0.50281000137329102</v>
      </c>
      <c r="TB210" s="34">
        <v>0.50270402431488037</v>
      </c>
      <c r="TC210" s="34">
        <v>0.50259190797805786</v>
      </c>
      <c r="TD210" s="34">
        <v>0.50247704982757568</v>
      </c>
      <c r="TE210" s="34">
        <v>0.50236326456069946</v>
      </c>
      <c r="TF210" s="34">
        <v>0.50225317478179932</v>
      </c>
      <c r="TG210" s="34">
        <v>0.50215214490890503</v>
      </c>
      <c r="TH210" t="s">
        <v>843</v>
      </c>
      <c r="TI210" t="s">
        <v>843</v>
      </c>
      <c r="TJ210" t="s">
        <v>1300</v>
      </c>
      <c r="TK210" s="34">
        <v>0.64308950801560205</v>
      </c>
      <c r="TL210" s="34">
        <v>0.64525893926303501</v>
      </c>
      <c r="TM210" s="34">
        <v>0.64740451838962298</v>
      </c>
      <c r="TN210" s="34">
        <v>0.649492526730857</v>
      </c>
      <c r="TO210" s="34">
        <v>0.651414871567771</v>
      </c>
      <c r="TP210" s="34">
        <v>0.653631711390674</v>
      </c>
      <c r="TQ210" s="34">
        <v>0.65588396215830702</v>
      </c>
      <c r="TR210" s="34">
        <v>0.65696442352625395</v>
      </c>
      <c r="TS210" s="34">
        <v>0.65647469103869005</v>
      </c>
      <c r="TT210" s="34">
        <v>0.65441825881723603</v>
      </c>
      <c r="TU210" s="34">
        <v>0.65103848922525398</v>
      </c>
      <c r="TV210" s="34">
        <v>0.64686044592555203</v>
      </c>
      <c r="TW210" s="34">
        <v>0.64242477738954507</v>
      </c>
      <c r="TX210" s="34">
        <v>0.63804211699284397</v>
      </c>
      <c r="TY210" s="34">
        <v>0.63398072440767794</v>
      </c>
      <c r="TZ210" s="34">
        <v>0.63057637771676001</v>
      </c>
      <c r="UA210" s="34">
        <v>0.62785868268839407</v>
      </c>
      <c r="UB210" s="34">
        <v>0.62572331602405595</v>
      </c>
      <c r="UC210" s="34">
        <v>0.62408822295902</v>
      </c>
      <c r="UD210" s="34">
        <v>0.62288000546166999</v>
      </c>
      <c r="UE210" s="34">
        <v>0.62222321128440006</v>
      </c>
      <c r="UF210" s="34">
        <v>0.62181687052293499</v>
      </c>
      <c r="UG210" s="34">
        <v>0.62151211823821906</v>
      </c>
      <c r="UH210" s="34">
        <v>0.62153595438257803</v>
      </c>
      <c r="UI210" s="34">
        <v>0.62181656458446699</v>
      </c>
      <c r="UJ210" s="34">
        <v>0.62237379129068804</v>
      </c>
      <c r="UK210" s="34">
        <v>0.62288321324288198</v>
      </c>
      <c r="UL210" s="34">
        <v>0.62303932571064602</v>
      </c>
      <c r="UM210" s="34">
        <v>0.62283553073914799</v>
      </c>
      <c r="UN210" s="34">
        <v>0.62209996251494704</v>
      </c>
      <c r="UO210" s="34">
        <v>0.62102186949438398</v>
      </c>
      <c r="UP210" s="34">
        <v>0.61999721240135897</v>
      </c>
      <c r="UQ210" s="34">
        <v>0.61900620585475996</v>
      </c>
      <c r="UR210" s="34">
        <v>0.61823196741811304</v>
      </c>
      <c r="US210" s="34">
        <v>0.61782602720263102</v>
      </c>
      <c r="UT210" s="34">
        <v>0.61730317642488997</v>
      </c>
      <c r="UU210" s="34">
        <v>0.61638039817560197</v>
      </c>
      <c r="UV210" s="34">
        <v>0.61523414264134901</v>
      </c>
      <c r="UW210" s="34">
        <v>0.614147093829569</v>
      </c>
      <c r="UX210" s="34">
        <v>0.61302144070532305</v>
      </c>
      <c r="UY210" s="34">
        <v>0.61193038440330805</v>
      </c>
      <c r="UZ210" s="34">
        <v>0.61111980472746696</v>
      </c>
      <c r="VA210" s="34">
        <v>0.61046815981702107</v>
      </c>
      <c r="VB210" s="34">
        <v>0.60986178865821206</v>
      </c>
      <c r="VC210" s="34">
        <v>0.60905616765875403</v>
      </c>
      <c r="VD210" s="34">
        <v>0.60784887939514998</v>
      </c>
      <c r="VE210" s="34">
        <v>0.60649457063532597</v>
      </c>
      <c r="VF210" s="34">
        <v>0.60519328153701002</v>
      </c>
      <c r="VG210" s="34">
        <v>0.60391315374189503</v>
      </c>
      <c r="VH210" s="34">
        <v>0.60255029395094095</v>
      </c>
      <c r="VI210" s="34">
        <v>0.60095571063549802</v>
      </c>
      <c r="VJ210" s="34">
        <v>0.59911480879296397</v>
      </c>
      <c r="VK210" s="34">
        <v>0.59712303706016401</v>
      </c>
      <c r="VL210" s="34">
        <v>0.59489516401582698</v>
      </c>
      <c r="VM210" s="34">
        <v>0.59239652698811196</v>
      </c>
      <c r="VN210" s="34">
        <v>0.58961134011365002</v>
      </c>
      <c r="VO210" s="34">
        <v>0.586679700844429</v>
      </c>
      <c r="VP210" s="34">
        <v>0.58397393352516003</v>
      </c>
      <c r="VQ210" s="34">
        <v>0.581717590226423</v>
      </c>
      <c r="VR210" s="34">
        <v>0.58004083455379007</v>
      </c>
      <c r="VS210" s="34">
        <v>0.57900306891350606</v>
      </c>
      <c r="VT210" s="34">
        <v>0.57860154068848402</v>
      </c>
      <c r="VU210" s="34">
        <v>0.57865104404310297</v>
      </c>
      <c r="VV210" s="34">
        <v>0.57882537907008402</v>
      </c>
      <c r="VW210" s="34">
        <v>0.57883962209161599</v>
      </c>
      <c r="VX210" s="34">
        <v>0.57863259668786804</v>
      </c>
      <c r="VY210" s="34">
        <v>0.57822351866711197</v>
      </c>
      <c r="VZ210" s="34">
        <v>0.57761437009911099</v>
      </c>
      <c r="WA210" s="34">
        <v>0.576781374921992</v>
      </c>
      <c r="WB210" s="34">
        <v>0.57572862842705097</v>
      </c>
      <c r="WC210" s="34">
        <v>0.57452335263277299</v>
      </c>
      <c r="WD210" s="34">
        <v>0.57309715512955595</v>
      </c>
      <c r="WE210" s="34">
        <v>0.57143388819770902</v>
      </c>
      <c r="WF210" s="34">
        <v>0.56961900345248506</v>
      </c>
      <c r="WG210" s="34">
        <v>0.56766696460657895</v>
      </c>
      <c r="WH210" s="34">
        <v>0.56556853578503297</v>
      </c>
      <c r="WI210" s="34">
        <v>0.56357803671683204</v>
      </c>
      <c r="WJ210" s="34">
        <v>0.56179115994440199</v>
      </c>
      <c r="WK210" s="34">
        <v>0.56007223010083895</v>
      </c>
      <c r="WL210" s="34">
        <v>0.55840488984025205</v>
      </c>
      <c r="WM210" s="34">
        <v>0.55680135484884308</v>
      </c>
      <c r="WN210" s="34">
        <v>0.55527251658431098</v>
      </c>
      <c r="WO210" s="34">
        <v>0.553918660333239</v>
      </c>
      <c r="WP210" s="34">
        <v>0.55280475992783307</v>
      </c>
      <c r="WQ210" s="34">
        <v>0.55188875553464201</v>
      </c>
      <c r="WR210" s="34">
        <v>0.551238153411857</v>
      </c>
      <c r="WS210" s="34">
        <v>0.55075017312074304</v>
      </c>
      <c r="WT210" s="34">
        <v>0.55032383190956602</v>
      </c>
      <c r="WU210" s="34">
        <v>0.54997291965134198</v>
      </c>
      <c r="WV210" s="34">
        <v>0.54967068677797504</v>
      </c>
      <c r="WW210" s="34">
        <v>0.54938752688390502</v>
      </c>
      <c r="WX210" s="34">
        <v>0.54914189684714099</v>
      </c>
      <c r="WY210" s="34">
        <v>0.54891706683268193</v>
      </c>
      <c r="WZ210" s="34">
        <v>0.54867931700511197</v>
      </c>
      <c r="XA210" s="34">
        <v>0.54844890370616295</v>
      </c>
      <c r="XB210" s="34">
        <v>0.548235168461496</v>
      </c>
      <c r="XC210" s="34">
        <v>0.548025057151868</v>
      </c>
      <c r="XD210" s="34">
        <v>0.54779098990297104</v>
      </c>
      <c r="XE210" s="34">
        <v>0.54752889043122799</v>
      </c>
      <c r="XF210" s="34">
        <v>0.54722674720084497</v>
      </c>
      <c r="XG210" s="34">
        <v>0.54684606828365601</v>
      </c>
      <c r="XH210" t="s">
        <v>843</v>
      </c>
      <c r="XI210" t="s">
        <v>1300</v>
      </c>
      <c r="XJ210" s="34">
        <v>0.59382033241072496</v>
      </c>
      <c r="XK210" s="34">
        <v>0.59480556295370202</v>
      </c>
      <c r="XL210" s="34">
        <v>0.59515755748479793</v>
      </c>
      <c r="XM210" s="34">
        <v>0.59460309491490104</v>
      </c>
      <c r="XN210" s="34">
        <v>0.59339668295987602</v>
      </c>
      <c r="XO210" s="34">
        <v>0.59217660740953793</v>
      </c>
      <c r="XP210" s="34">
        <v>0.59111475098162003</v>
      </c>
      <c r="XQ210" s="34">
        <v>0.58991578436804504</v>
      </c>
      <c r="XR210" s="34">
        <v>0.58856856563040405</v>
      </c>
      <c r="XS210" s="34">
        <v>0.58694033906461296</v>
      </c>
      <c r="XT210" s="34">
        <v>0.58500338343798997</v>
      </c>
      <c r="XU210" s="34">
        <v>0.58290288635592402</v>
      </c>
      <c r="XV210" s="34">
        <v>0.58066532429697293</v>
      </c>
      <c r="XW210" s="34">
        <v>0.57820062365451397</v>
      </c>
      <c r="XX210" s="34">
        <v>0.57584376561456696</v>
      </c>
      <c r="XY210" s="34">
        <v>0.57371495180620302</v>
      </c>
      <c r="XZ210" s="34">
        <v>0.571593419560535</v>
      </c>
      <c r="YA210" s="34">
        <v>0.56975708353093302</v>
      </c>
      <c r="YB210" s="34">
        <v>0.56855560622213597</v>
      </c>
      <c r="YC210" s="34">
        <v>0.56774348148259601</v>
      </c>
      <c r="YD210" s="34">
        <v>0.567440428868076</v>
      </c>
      <c r="YE210" s="34">
        <v>0.56748700236560301</v>
      </c>
      <c r="YF210" s="34">
        <v>0.56731942744892205</v>
      </c>
      <c r="YG210" s="34">
        <v>0.56683304300398607</v>
      </c>
      <c r="YH210" s="34">
        <v>0.56585001062661699</v>
      </c>
      <c r="YI210" s="34">
        <v>0.56464212757620302</v>
      </c>
      <c r="YJ210" s="34">
        <v>0.56338605267455599</v>
      </c>
      <c r="YK210" s="34">
        <v>0.56211745034338101</v>
      </c>
      <c r="YL210" s="34">
        <v>0.56130546238244294</v>
      </c>
      <c r="YM210" s="34">
        <v>0.56109698588957402</v>
      </c>
      <c r="YN210" s="34">
        <v>0.561098196616723</v>
      </c>
      <c r="YO210" s="34">
        <v>0.56093580283338296</v>
      </c>
      <c r="YP210" s="34">
        <v>0.56052304727489299</v>
      </c>
      <c r="YQ210" s="34">
        <v>0.56004461313762799</v>
      </c>
      <c r="YR210" s="34">
        <v>0.55946153227373008</v>
      </c>
      <c r="YS210" s="34">
        <v>0.558758639694098</v>
      </c>
      <c r="YT210" s="34">
        <v>0.55829448452460806</v>
      </c>
      <c r="YU210" s="34">
        <v>0.55804510095937299</v>
      </c>
      <c r="YV210" s="34">
        <v>0.55787917599762304</v>
      </c>
      <c r="YW210" s="34">
        <v>0.55753377197249698</v>
      </c>
      <c r="YX210" s="34">
        <v>0.55676357783587904</v>
      </c>
      <c r="YY210" s="34">
        <v>0.55578224160203193</v>
      </c>
      <c r="YZ210" s="34">
        <v>0.55474806692443601</v>
      </c>
      <c r="ZA210" s="34">
        <v>0.55362854103349401</v>
      </c>
      <c r="ZB210" s="34">
        <v>0.55228917526105403</v>
      </c>
      <c r="ZC210" s="34">
        <v>0.550523411691344</v>
      </c>
      <c r="ZD210" s="34">
        <v>0.54834257741279802</v>
      </c>
      <c r="ZE210" s="34">
        <v>0.54591675768586101</v>
      </c>
      <c r="ZF210" s="34">
        <v>0.54317641922882898</v>
      </c>
      <c r="ZG210" s="34">
        <v>0.54009829771725604</v>
      </c>
      <c r="ZH210" s="34">
        <v>0.53670450515871904</v>
      </c>
      <c r="ZI210" s="34">
        <v>0.53314401135262002</v>
      </c>
      <c r="ZJ210" s="34">
        <v>0.52983483276344701</v>
      </c>
      <c r="ZK210" s="34">
        <v>0.52702055332269193</v>
      </c>
      <c r="ZL210" s="34">
        <v>0.52483620164806399</v>
      </c>
      <c r="ZM210" s="34">
        <v>0.523382507723125</v>
      </c>
      <c r="ZN210" s="34">
        <v>0.522701930463918</v>
      </c>
      <c r="ZO210" s="34">
        <v>0.522607229692019</v>
      </c>
      <c r="ZP210" s="34">
        <v>0.52275928661592308</v>
      </c>
      <c r="ZQ210" s="34">
        <v>0.52288141760279105</v>
      </c>
      <c r="ZR210" s="34">
        <v>0.52289508553126895</v>
      </c>
      <c r="ZS210" s="34">
        <v>0.52275770977260105</v>
      </c>
      <c r="ZT210" s="34">
        <v>0.52243530660941995</v>
      </c>
      <c r="ZU210" s="34">
        <v>0.52189367869974501</v>
      </c>
      <c r="ZV210" s="34">
        <v>0.52111960811848301</v>
      </c>
      <c r="ZW210" s="34">
        <v>0.52019116473086902</v>
      </c>
      <c r="ZX210" s="34">
        <v>0.51904821893307795</v>
      </c>
      <c r="ZY210" s="34">
        <v>0.517655383163385</v>
      </c>
      <c r="ZZ210" s="34">
        <v>0.51610000555459201</v>
      </c>
      <c r="AAA210" s="34">
        <v>0.51439872837375999</v>
      </c>
      <c r="AAB210" s="34">
        <v>0.51249823765109104</v>
      </c>
      <c r="AAC210" s="34">
        <v>0.51061911494377699</v>
      </c>
      <c r="AAD210" s="34">
        <v>0.50885932447829396</v>
      </c>
      <c r="AAE210" s="34">
        <v>0.50707477362303899</v>
      </c>
      <c r="AAF210" s="34">
        <v>0.50524401760656201</v>
      </c>
      <c r="AAG210" s="34">
        <v>0.50340530046703902</v>
      </c>
      <c r="AAH210" s="34">
        <v>0.50159738416399002</v>
      </c>
      <c r="AAI210" s="34">
        <v>0.49993558652695397</v>
      </c>
      <c r="AAJ210" s="34">
        <v>0.49850761454757903</v>
      </c>
      <c r="AAK210" s="34">
        <v>0.49727672671350298</v>
      </c>
      <c r="AAL210" s="34">
        <v>0.49631722661817501</v>
      </c>
      <c r="AAM210" s="34">
        <v>0.49556588150428399</v>
      </c>
      <c r="AAN210" s="34">
        <v>0.49491457870820704</v>
      </c>
      <c r="AAO210" s="34">
        <v>0.49434397717392498</v>
      </c>
      <c r="AAP210" s="34">
        <v>0.49386122013459799</v>
      </c>
      <c r="AAQ210" s="34">
        <v>0.49346766823599097</v>
      </c>
      <c r="AAR210" s="34">
        <v>0.49315558404394499</v>
      </c>
      <c r="AAS210" s="34">
        <v>0.49292881926640902</v>
      </c>
      <c r="AAT210" s="34">
        <v>0.49279211225754799</v>
      </c>
      <c r="AAU210" s="34">
        <v>0.49271662414088502</v>
      </c>
      <c r="AAV210" s="34">
        <v>0.492664208599632</v>
      </c>
      <c r="AAW210" s="34">
        <v>0.49263052758472298</v>
      </c>
      <c r="AAX210" s="34">
        <v>0.49256732387200997</v>
      </c>
      <c r="AAY210" s="34">
        <v>0.49244928493380402</v>
      </c>
      <c r="AAZ210" s="34">
        <v>0.49228413660265302</v>
      </c>
      <c r="ABA210" s="34">
        <v>0.49203791552112297</v>
      </c>
      <c r="ABB210" s="34">
        <v>0.49169295968545301</v>
      </c>
      <c r="ABC210" s="34">
        <v>0.491261655109416</v>
      </c>
      <c r="ABD210" s="34">
        <v>0.49075906615634102</v>
      </c>
      <c r="ABE210" s="34">
        <v>0.49017624957849498</v>
      </c>
      <c r="ABF210" s="34">
        <v>0.48950537089429602</v>
      </c>
      <c r="ABG210" t="s">
        <v>843</v>
      </c>
      <c r="ABH210" t="s">
        <v>843</v>
      </c>
      <c r="ABI210" t="s">
        <v>1300</v>
      </c>
      <c r="ABJ210" s="34">
        <v>0.58600377734592302</v>
      </c>
      <c r="ABK210" s="34">
        <v>0.58745096593435198</v>
      </c>
      <c r="ABL210" s="34">
        <v>0.58842633193860794</v>
      </c>
      <c r="ABM210" s="34">
        <v>0.588864048695384</v>
      </c>
      <c r="ABN210" s="34">
        <v>0.58878864315650503</v>
      </c>
      <c r="ABO210" s="34">
        <v>0.58887729627172203</v>
      </c>
      <c r="ABP210" s="34">
        <v>0.589103870800193</v>
      </c>
      <c r="ABQ210" s="34">
        <v>0.58861360789959105</v>
      </c>
      <c r="ABR210" s="34">
        <v>0.587383802435956</v>
      </c>
      <c r="ABS210" s="34">
        <v>0.585651610137083</v>
      </c>
      <c r="ABT210" s="34">
        <v>0.58386526705976793</v>
      </c>
      <c r="ABU210" s="34">
        <v>0.582421549767557</v>
      </c>
      <c r="ABV210" s="34">
        <v>0.58116103449915901</v>
      </c>
      <c r="ABW210" s="34">
        <v>0.57982323846825701</v>
      </c>
      <c r="ABX210" s="34">
        <v>0.57824355834108798</v>
      </c>
      <c r="ABY210" s="34">
        <v>0.57650300423423895</v>
      </c>
      <c r="ABZ210" s="34">
        <v>0.57457167294079003</v>
      </c>
      <c r="ACA210" s="34">
        <v>0.57240298701853898</v>
      </c>
      <c r="ACB210" s="34">
        <v>0.57014038557027202</v>
      </c>
      <c r="ACC210" s="34">
        <v>0.56812427909582297</v>
      </c>
      <c r="ACD210" s="34">
        <v>0.56658460611732009</v>
      </c>
      <c r="ACE210" s="34">
        <v>0.56505834425724699</v>
      </c>
      <c r="ACF210" s="34">
        <v>0.563748448126695</v>
      </c>
      <c r="ACG210" s="34">
        <v>0.563110118029575</v>
      </c>
      <c r="ACH210" s="34">
        <v>0.56281455032873196</v>
      </c>
      <c r="ACI210" s="34">
        <v>0.56273414790773901</v>
      </c>
      <c r="ACJ210" s="34">
        <v>0.56289074181962195</v>
      </c>
      <c r="ACK210" s="34">
        <v>0.56311208060279694</v>
      </c>
      <c r="ACL210" s="34">
        <v>0.56311308649421099</v>
      </c>
      <c r="ACM210" s="34">
        <v>0.562679672924428</v>
      </c>
      <c r="ACN210" s="34">
        <v>0.56205970122812499</v>
      </c>
      <c r="ACO210" s="34">
        <v>0.56139265425247598</v>
      </c>
      <c r="ACP210" s="34">
        <v>0.56068560794131794</v>
      </c>
      <c r="ACQ210" s="34">
        <v>0.56038803258995895</v>
      </c>
      <c r="ACR210" s="34">
        <v>0.56062697393806604</v>
      </c>
      <c r="ACS210" s="34">
        <v>0.56099251771871605</v>
      </c>
      <c r="ACT210" s="34">
        <v>0.561116317935486</v>
      </c>
      <c r="ACU210" s="34">
        <v>0.56093034187058899</v>
      </c>
      <c r="ACV210" s="34">
        <v>0.56061744858780005</v>
      </c>
      <c r="ACW210" s="34">
        <v>0.56013833346175701</v>
      </c>
      <c r="ACX210" s="34">
        <v>0.55949133723659106</v>
      </c>
      <c r="ACY210" s="34">
        <v>0.55903191539581198</v>
      </c>
      <c r="ACZ210" s="34">
        <v>0.55875784182783295</v>
      </c>
      <c r="ADA210" s="34">
        <v>0.55854285146804106</v>
      </c>
      <c r="ADB210" s="34">
        <v>0.55813914422029698</v>
      </c>
      <c r="ADC210" s="34">
        <v>0.55733362023392097</v>
      </c>
      <c r="ADD210" s="34">
        <v>0.55635307562112701</v>
      </c>
      <c r="ADE210" s="34">
        <v>0.55536033090260195</v>
      </c>
      <c r="ADF210" s="34">
        <v>0.55433179886113204</v>
      </c>
      <c r="ADG210" s="34">
        <v>0.55315038977403608</v>
      </c>
      <c r="ADH210" s="34">
        <v>0.55162065373114599</v>
      </c>
      <c r="ADI210" s="34">
        <v>0.54972584527638102</v>
      </c>
      <c r="ADJ210" s="34">
        <v>0.54760762593306</v>
      </c>
      <c r="ADK210" s="34">
        <v>0.54520060937248205</v>
      </c>
      <c r="ADL210" s="34">
        <v>0.54247370198913403</v>
      </c>
      <c r="ADM210" s="34">
        <v>0.53944649177523696</v>
      </c>
      <c r="ADN210" s="34">
        <v>0.53627637712085408</v>
      </c>
      <c r="ADO210" s="34">
        <v>0.53335830194576705</v>
      </c>
      <c r="ADP210" s="34">
        <v>0.530911465989376</v>
      </c>
      <c r="ADQ210" s="34">
        <v>0.52907147715866998</v>
      </c>
      <c r="ADR210" s="34">
        <v>0.52792073897455705</v>
      </c>
      <c r="ADS210" s="34">
        <v>0.52747436562029104</v>
      </c>
      <c r="ADT210" s="34">
        <v>0.52755416472998196</v>
      </c>
      <c r="ADU210" s="34">
        <v>0.52783715273349108</v>
      </c>
      <c r="ADV210" s="34">
        <v>0.52804501541013993</v>
      </c>
      <c r="ADW210" s="34">
        <v>0.52811210814143894</v>
      </c>
      <c r="ADX210" s="34">
        <v>0.52801258842105203</v>
      </c>
      <c r="ADY210" s="34">
        <v>0.527710431998764</v>
      </c>
      <c r="ADZ210" s="34">
        <v>0.52717891267208994</v>
      </c>
      <c r="AEA210" s="34">
        <v>0.52641207878719198</v>
      </c>
      <c r="AEB210" s="34">
        <v>0.52548682384845802</v>
      </c>
      <c r="AEC210" s="34">
        <v>0.52436073402479799</v>
      </c>
      <c r="AED210" s="34">
        <v>0.52300581876736996</v>
      </c>
      <c r="AEE210" s="34">
        <v>0.52148808177181794</v>
      </c>
      <c r="AEF210" s="34">
        <v>0.51983668822152895</v>
      </c>
      <c r="AEG210" s="34">
        <v>0.51801905325766495</v>
      </c>
      <c r="AEH210" s="34">
        <v>0.51624724862836402</v>
      </c>
      <c r="AEI210" s="34">
        <v>0.51462907865503094</v>
      </c>
      <c r="AEJ210" s="34">
        <v>0.51304500325507807</v>
      </c>
      <c r="AEK210" s="34">
        <v>0.511458207876612</v>
      </c>
      <c r="AEL210" s="34">
        <v>0.50988854300094</v>
      </c>
      <c r="AEM210" s="34">
        <v>0.50837677353441801</v>
      </c>
      <c r="AEN210" s="34">
        <v>0.50701692679402</v>
      </c>
      <c r="AEO210" s="34">
        <v>0.50587195167047094</v>
      </c>
      <c r="AEP210" s="34">
        <v>0.50490224581162801</v>
      </c>
      <c r="AEQ210" s="34">
        <v>0.50417456781397296</v>
      </c>
      <c r="AER210" s="34">
        <v>0.50360681916406302</v>
      </c>
      <c r="AES210" s="34">
        <v>0.50309566288808005</v>
      </c>
      <c r="AET210" s="34">
        <v>0.50261837160953005</v>
      </c>
      <c r="AEU210" s="34">
        <v>0.50217746876236702</v>
      </c>
      <c r="AEV210" s="34">
        <v>0.50177719924606101</v>
      </c>
      <c r="AEW210" s="34">
        <v>0.50141909683733299</v>
      </c>
      <c r="AEX210" s="34">
        <v>0.50111071446087896</v>
      </c>
      <c r="AEY210" s="34">
        <v>0.50086614947156793</v>
      </c>
      <c r="AEZ210" s="34">
        <v>0.50067850013134607</v>
      </c>
      <c r="AFA210" s="34">
        <v>0.50052783111054699</v>
      </c>
      <c r="AFB210" s="34">
        <v>0.50042418839998903</v>
      </c>
      <c r="AFC210" s="34">
        <v>0.50032860312652305</v>
      </c>
      <c r="AFD210" s="34">
        <v>0.50021425811004694</v>
      </c>
      <c r="AFE210" s="34">
        <v>0.50007766598508196</v>
      </c>
      <c r="AFF210" s="34">
        <v>0.499882732890092</v>
      </c>
      <c r="AFG210" t="s">
        <v>843</v>
      </c>
      <c r="AFH210" t="s">
        <v>843</v>
      </c>
      <c r="AFI210" s="34">
        <v>0.77909000000000006</v>
      </c>
      <c r="AFJ210" s="34">
        <v>0.77668999999999999</v>
      </c>
      <c r="AFK210" s="34">
        <v>0.78220000000000001</v>
      </c>
      <c r="AFL210" s="34">
        <v>0.78740999999999994</v>
      </c>
      <c r="AFM210" s="34">
        <v>0.79137000000000002</v>
      </c>
      <c r="AFN210" s="34">
        <v>0.79344999999999999</v>
      </c>
      <c r="AFO210" s="34">
        <v>0.78921000000000008</v>
      </c>
      <c r="AFP210" s="34">
        <v>0.79079999999999995</v>
      </c>
      <c r="AFQ210" s="34">
        <v>0.79909999999999992</v>
      </c>
      <c r="AFR210" s="34">
        <v>0.80272999999999994</v>
      </c>
      <c r="AFS210" s="34">
        <v>0.81062000000000001</v>
      </c>
      <c r="AFT210" s="34">
        <v>0.8145</v>
      </c>
      <c r="AFU210" s="34">
        <v>0.81698999999999999</v>
      </c>
      <c r="AFV210" s="34">
        <v>0.82023999999999997</v>
      </c>
      <c r="AFW210" s="34">
        <v>0.82499</v>
      </c>
      <c r="AFX210" s="34">
        <v>0.82728999999999997</v>
      </c>
      <c r="AFY210" s="34">
        <v>0.82930000000000004</v>
      </c>
      <c r="AFZ210" s="34">
        <v>0.82504999999999995</v>
      </c>
      <c r="AGA210" s="34">
        <v>0.82794999999999996</v>
      </c>
      <c r="AGB210" t="s">
        <v>843</v>
      </c>
      <c r="AGC210" t="s">
        <v>843</v>
      </c>
      <c r="AGD210" t="s">
        <v>843</v>
      </c>
      <c r="AGE210" t="s">
        <v>843</v>
      </c>
      <c r="AGF210" s="34">
        <v>3.508775494992733E-3</v>
      </c>
      <c r="AGG210" t="s">
        <v>843</v>
      </c>
      <c r="AGH210" t="s">
        <v>843</v>
      </c>
      <c r="AGI210" t="s">
        <v>843</v>
      </c>
      <c r="AGJ210" t="s">
        <v>843</v>
      </c>
      <c r="AGK210" t="s">
        <v>843</v>
      </c>
      <c r="AGL210" t="s">
        <v>843</v>
      </c>
      <c r="AGM210" t="s">
        <v>843</v>
      </c>
      <c r="AGN210" t="s">
        <v>843</v>
      </c>
      <c r="AGO210" s="34">
        <v>0.28899999999999998</v>
      </c>
      <c r="AGP210" s="34">
        <v>2020</v>
      </c>
      <c r="AGQ210" t="s">
        <v>832</v>
      </c>
      <c r="AGR210" t="s">
        <v>843</v>
      </c>
      <c r="AGS210" s="34">
        <v>4.0000000000000001E-3</v>
      </c>
      <c r="AGT210" s="34">
        <v>2020</v>
      </c>
      <c r="AGU210" t="s">
        <v>832</v>
      </c>
      <c r="AGV210" t="s">
        <v>843</v>
      </c>
      <c r="AGW210" s="34">
        <v>5.0000000000000001E-3</v>
      </c>
      <c r="AGX210" s="34">
        <v>2020</v>
      </c>
      <c r="AGY210" t="s">
        <v>832</v>
      </c>
      <c r="AGZ210" t="s">
        <v>843</v>
      </c>
      <c r="AHA210" s="34">
        <v>9.0000000000000011E-3</v>
      </c>
      <c r="AHB210" s="34">
        <v>2020</v>
      </c>
      <c r="AHC210" t="s">
        <v>832</v>
      </c>
      <c r="AHD210" t="s">
        <v>843</v>
      </c>
      <c r="AHE210" s="34">
        <v>0.157</v>
      </c>
      <c r="AHF210" s="34">
        <v>2020</v>
      </c>
      <c r="AHG210" t="s">
        <v>832</v>
      </c>
      <c r="AHH210" t="s">
        <v>843</v>
      </c>
      <c r="AHI210" t="s">
        <v>830</v>
      </c>
      <c r="AHJ210" s="34">
        <v>0.20971707999706268</v>
      </c>
      <c r="AHK210" s="34">
        <v>0.21359992027282715</v>
      </c>
      <c r="AHL210" s="34">
        <v>0.21503585577011108</v>
      </c>
      <c r="AHM210" s="34">
        <v>0.22296953201293945</v>
      </c>
      <c r="AHN210" s="34">
        <v>0.22152025997638702</v>
      </c>
      <c r="AHO210" t="s">
        <v>843</v>
      </c>
      <c r="AHP210" s="34">
        <v>0.23446142673492432</v>
      </c>
      <c r="AHQ210" s="34">
        <v>0.23846635222434998</v>
      </c>
      <c r="AHR210" s="34">
        <v>0.24110504984855652</v>
      </c>
      <c r="AHS210" s="34">
        <v>0.24948421120643616</v>
      </c>
      <c r="AHT210" s="34">
        <v>0.25249859690666199</v>
      </c>
      <c r="AHU210" t="s">
        <v>843</v>
      </c>
      <c r="AHV210" s="34">
        <v>0.23191960155963898</v>
      </c>
      <c r="AHW210" s="34">
        <v>0.23554617166519165</v>
      </c>
      <c r="AHX210" s="34">
        <v>0.23647171258926392</v>
      </c>
      <c r="AHY210" s="34">
        <v>0.24537968635559082</v>
      </c>
      <c r="AHZ210" s="34">
        <v>0.24409762024879456</v>
      </c>
      <c r="AIA210" t="s">
        <v>832</v>
      </c>
      <c r="AIB210" t="s">
        <v>843</v>
      </c>
      <c r="AIC210" s="34">
        <v>0.23183640837669373</v>
      </c>
      <c r="AID210" s="34">
        <v>0.23543253540992737</v>
      </c>
      <c r="AIE210" s="34">
        <v>0.2364002913236618</v>
      </c>
      <c r="AIF210" s="34">
        <v>0.24540220201015472</v>
      </c>
      <c r="AIG210" s="34">
        <v>0.2445540726184845</v>
      </c>
      <c r="AIH210" t="s">
        <v>924</v>
      </c>
      <c r="AII210" t="s">
        <v>843</v>
      </c>
      <c r="AIJ210" s="34">
        <v>0.23463448882102966</v>
      </c>
      <c r="AIK210" s="34">
        <v>0.2383066713809967</v>
      </c>
      <c r="AIL210" s="34">
        <v>0.24141500890254974</v>
      </c>
      <c r="AIM210" s="34">
        <v>0.25200200080871582</v>
      </c>
      <c r="AIN210" s="34">
        <v>0.25124001502990723</v>
      </c>
      <c r="AIO210" t="s">
        <v>1607</v>
      </c>
      <c r="AIP210" s="34">
        <v>0.27672165632247925</v>
      </c>
      <c r="AIQ210" t="s">
        <v>843</v>
      </c>
      <c r="AIR210" s="34">
        <v>0.27205999999999997</v>
      </c>
      <c r="AIS210" s="34">
        <v>0.27046999999999999</v>
      </c>
      <c r="AIT210" s="34">
        <v>0.27987000000000001</v>
      </c>
      <c r="AIU210" s="34">
        <v>0.27954999999999997</v>
      </c>
      <c r="AIV210" s="34">
        <v>0.27928999999999998</v>
      </c>
      <c r="AIW210" s="34">
        <v>0.27909</v>
      </c>
      <c r="AIX210" t="s">
        <v>843</v>
      </c>
      <c r="AIY210" s="34">
        <v>-4.81E-3</v>
      </c>
      <c r="AIZ210" s="34">
        <v>1.0120000000000001E-2</v>
      </c>
      <c r="AJA210" s="34">
        <v>2.6419999999999999E-2</v>
      </c>
      <c r="AJB210" s="34">
        <v>2.3E-2</v>
      </c>
      <c r="AJC210" s="34">
        <v>2.3170000000000003E-2</v>
      </c>
      <c r="AJD210" s="34">
        <v>2.3290000000000002E-2</v>
      </c>
      <c r="AJE210" t="s">
        <v>843</v>
      </c>
      <c r="AJF210" s="34">
        <v>2.2840920835733414E-2</v>
      </c>
      <c r="AJG210" s="34">
        <v>2.0589575171470642E-2</v>
      </c>
      <c r="AJH210" s="34">
        <v>2.5015298277139664E-2</v>
      </c>
      <c r="AJI210" s="34">
        <v>2.5748798623681068E-2</v>
      </c>
      <c r="AJJ210" s="34">
        <v>1.9667452201247215E-2</v>
      </c>
      <c r="AJK210" t="s">
        <v>830</v>
      </c>
      <c r="AJL210" t="s">
        <v>843</v>
      </c>
      <c r="AJM210" t="s">
        <v>843</v>
      </c>
      <c r="AJN210" s="34">
        <v>2.1536460146307945E-2</v>
      </c>
      <c r="AJO210" s="34">
        <v>1.7191000282764435E-2</v>
      </c>
      <c r="AJP210" s="34">
        <v>2.2337852045893669E-2</v>
      </c>
      <c r="AJQ210" s="34">
        <v>1.9115190953016281E-2</v>
      </c>
      <c r="AJR210" s="34">
        <v>2.6079131290316582E-2</v>
      </c>
      <c r="AJS210" t="s">
        <v>832</v>
      </c>
      <c r="AJT210" t="s">
        <v>843</v>
      </c>
      <c r="AJU210" t="s">
        <v>843</v>
      </c>
      <c r="AJV210" t="s">
        <v>843</v>
      </c>
      <c r="AJW210" s="34">
        <v>1.6681309789419174E-2</v>
      </c>
      <c r="AJX210" s="34">
        <v>1.3254187069833279E-2</v>
      </c>
      <c r="AJY210" s="34">
        <v>1.7535720020532608E-2</v>
      </c>
      <c r="AJZ210" s="34">
        <v>1.8768381327390671E-2</v>
      </c>
      <c r="AKA210" s="34">
        <v>1.3195913285017014E-2</v>
      </c>
      <c r="AKB210" t="s">
        <v>830</v>
      </c>
      <c r="AKC210" t="s">
        <v>843</v>
      </c>
      <c r="AKD210" t="s">
        <v>843</v>
      </c>
      <c r="AKE210" t="s">
        <v>843</v>
      </c>
      <c r="AKF210" s="34">
        <v>1.3472503982484341E-2</v>
      </c>
      <c r="AKG210" s="34">
        <v>8.0853039398789406E-3</v>
      </c>
      <c r="AKH210" s="34">
        <v>1.2657684274017811E-2</v>
      </c>
      <c r="AKI210" s="34">
        <v>1.0756701231002808E-2</v>
      </c>
      <c r="AKJ210" s="34">
        <v>1.92733034491539E-2</v>
      </c>
      <c r="AKK210" t="s">
        <v>832</v>
      </c>
      <c r="AKL210" t="s">
        <v>843</v>
      </c>
      <c r="AKM210" s="34">
        <v>62990</v>
      </c>
      <c r="AKN210" t="s">
        <v>832</v>
      </c>
      <c r="AKO210" t="s">
        <v>843</v>
      </c>
      <c r="AKP210" s="34">
        <v>59878.49609375</v>
      </c>
      <c r="AKQ210" t="s">
        <v>830</v>
      </c>
      <c r="AKR210" t="s">
        <v>843</v>
      </c>
      <c r="AKS210" s="34">
        <v>55482.000724990197</v>
      </c>
      <c r="AKT210" t="s">
        <v>832</v>
      </c>
      <c r="AKU210" t="s">
        <v>843</v>
      </c>
      <c r="AKV210" s="34">
        <v>55873.220810897699</v>
      </c>
      <c r="AKW210" t="s">
        <v>832</v>
      </c>
      <c r="AKX210" t="s">
        <v>843</v>
      </c>
      <c r="AKY210" s="34">
        <v>0.26178702712059021</v>
      </c>
      <c r="AKZ210" s="34">
        <v>0.26630982756614685</v>
      </c>
      <c r="ALA210" s="34">
        <v>0.25809207558631897</v>
      </c>
      <c r="ALB210" s="34">
        <v>0.25576907396316528</v>
      </c>
      <c r="ALC210" s="34">
        <v>0.25415411591529846</v>
      </c>
      <c r="ALD210" t="s">
        <v>830</v>
      </c>
      <c r="ALE210" t="s">
        <v>843</v>
      </c>
      <c r="ALF210" t="s">
        <v>843</v>
      </c>
      <c r="ALG210" t="s">
        <v>843</v>
      </c>
      <c r="ALH210" s="34">
        <v>0.28466320037841797</v>
      </c>
      <c r="ALI210" s="34">
        <v>0.28781181573867798</v>
      </c>
      <c r="ALJ210" s="34">
        <v>0.2787640392780304</v>
      </c>
      <c r="ALK210" s="34">
        <v>0.27734097838401794</v>
      </c>
      <c r="ALL210" s="34">
        <v>0.29749667644500732</v>
      </c>
      <c r="ALM210" t="s">
        <v>832</v>
      </c>
    </row>
    <row r="211" spans="1:1001">
      <c r="A211" t="s">
        <v>512</v>
      </c>
      <c r="B211" t="s">
        <v>33</v>
      </c>
      <c r="C211" t="s">
        <v>393</v>
      </c>
      <c r="D211" s="34">
        <v>5.1260828971862793E-2</v>
      </c>
      <c r="E211" t="s">
        <v>432</v>
      </c>
      <c r="F211" s="34">
        <v>5.4387424141168594E-2</v>
      </c>
      <c r="G211" t="s">
        <v>1464</v>
      </c>
      <c r="H211" s="34">
        <v>5.3516168147325516E-2</v>
      </c>
      <c r="I211" t="s">
        <v>1294</v>
      </c>
      <c r="J211" s="34">
        <v>5.0085850059986115E-2</v>
      </c>
      <c r="K211" t="s">
        <v>1521</v>
      </c>
      <c r="L211" s="34">
        <v>7.5071580708026886E-2</v>
      </c>
      <c r="M211" t="s">
        <v>432</v>
      </c>
      <c r="N211" s="34">
        <v>0.69988203048706055</v>
      </c>
      <c r="O211" s="34">
        <v>0.72462159395217896</v>
      </c>
      <c r="P211" t="s">
        <v>432</v>
      </c>
      <c r="Q211" s="34">
        <v>0.69988203048706055</v>
      </c>
      <c r="R211" t="s">
        <v>432</v>
      </c>
      <c r="S211" s="34">
        <v>0.76594388484954834</v>
      </c>
      <c r="T211" t="s">
        <v>432</v>
      </c>
      <c r="U211" s="34">
        <v>0.65145152807235718</v>
      </c>
      <c r="V211" t="s">
        <v>432</v>
      </c>
      <c r="W211" t="s">
        <v>843</v>
      </c>
      <c r="X211" t="s">
        <v>1464</v>
      </c>
      <c r="Y211" s="34">
        <v>0.65419876575469971</v>
      </c>
      <c r="Z211" s="34">
        <v>0.69578653573989868</v>
      </c>
      <c r="AA211" t="s">
        <v>1464</v>
      </c>
      <c r="AB211" s="34">
        <v>0.65419876575469971</v>
      </c>
      <c r="AC211" t="s">
        <v>1464</v>
      </c>
      <c r="AD211" s="34">
        <v>0.67925393581390381</v>
      </c>
      <c r="AE211" t="s">
        <v>1464</v>
      </c>
      <c r="AF211" s="34">
        <v>0.5823664665222168</v>
      </c>
      <c r="AG211" t="s">
        <v>1464</v>
      </c>
      <c r="AH211" t="s">
        <v>843</v>
      </c>
      <c r="AI211" t="s">
        <v>1294</v>
      </c>
      <c r="AJ211" s="34">
        <v>0.64987152814865112</v>
      </c>
      <c r="AK211" s="34">
        <v>0.6894492506980896</v>
      </c>
      <c r="AL211" t="s">
        <v>1294</v>
      </c>
      <c r="AM211" s="34">
        <v>0.64987152814865112</v>
      </c>
      <c r="AN211" t="s">
        <v>1294</v>
      </c>
      <c r="AO211" s="34">
        <v>0.67051994800567627</v>
      </c>
      <c r="AP211" t="s">
        <v>1294</v>
      </c>
      <c r="AQ211" s="34">
        <v>0.58326429128646851</v>
      </c>
      <c r="AR211" t="s">
        <v>1294</v>
      </c>
      <c r="AS211" t="s">
        <v>843</v>
      </c>
      <c r="AT211" t="s">
        <v>1521</v>
      </c>
      <c r="AU211" s="34">
        <v>0.68410032987594604</v>
      </c>
      <c r="AV211" s="34">
        <v>0.72052133083343506</v>
      </c>
      <c r="AW211" t="s">
        <v>1521</v>
      </c>
      <c r="AX211" s="34">
        <v>0.68410032987594604</v>
      </c>
      <c r="AY211" t="s">
        <v>1521</v>
      </c>
      <c r="AZ211" s="34">
        <v>0.71081703901290894</v>
      </c>
      <c r="BA211" t="s">
        <v>1521</v>
      </c>
      <c r="BB211" s="34">
        <v>0.6117127537727356</v>
      </c>
      <c r="BC211" t="s">
        <v>1521</v>
      </c>
      <c r="BD211" t="s">
        <v>843</v>
      </c>
      <c r="BE211" s="34">
        <v>0.64045920754717445</v>
      </c>
      <c r="BF211" t="s">
        <v>1594</v>
      </c>
      <c r="BG211" t="s">
        <v>843</v>
      </c>
      <c r="BH211" t="s">
        <v>432</v>
      </c>
      <c r="BI211" s="34">
        <v>2.8666341304779053</v>
      </c>
      <c r="BJ211" t="s">
        <v>819</v>
      </c>
      <c r="BK211" s="34">
        <v>3.4877209663391113</v>
      </c>
      <c r="BL211" t="s">
        <v>1294</v>
      </c>
      <c r="BM211" s="34">
        <v>4.1753625869750977</v>
      </c>
      <c r="BN211" t="s">
        <v>1521</v>
      </c>
      <c r="BO211" s="34">
        <v>4.969416618347168</v>
      </c>
      <c r="BP211" t="s">
        <v>843</v>
      </c>
      <c r="BQ211" s="34">
        <v>3.063666820526123</v>
      </c>
      <c r="BR211" t="s">
        <v>830</v>
      </c>
      <c r="BS211" s="34">
        <v>3</v>
      </c>
      <c r="BT211" t="s">
        <v>843</v>
      </c>
      <c r="BU211" s="34">
        <v>3.9228446483612061</v>
      </c>
      <c r="BV211" t="s">
        <v>1553</v>
      </c>
      <c r="BW211" t="s">
        <v>843</v>
      </c>
      <c r="BX211" s="34">
        <v>3.0368597507476807</v>
      </c>
      <c r="BY211" t="s">
        <v>924</v>
      </c>
      <c r="BZ211" t="s">
        <v>843</v>
      </c>
      <c r="CA211" t="s">
        <v>432</v>
      </c>
      <c r="CB211" s="34">
        <v>9.1668550157919526E-4</v>
      </c>
      <c r="CC211" s="34">
        <v>1.6157574718818069E-3</v>
      </c>
      <c r="CD211" s="34">
        <v>2.5200145319104195E-3</v>
      </c>
      <c r="CE211" s="34">
        <v>3.4821904264390469E-3</v>
      </c>
      <c r="CF211" s="34">
        <v>3.4822041634470224E-3</v>
      </c>
      <c r="CG211" t="s">
        <v>843</v>
      </c>
      <c r="CH211" t="s">
        <v>819</v>
      </c>
      <c r="CI211" s="34">
        <v>2.4565001949667931E-3</v>
      </c>
      <c r="CJ211" s="34">
        <v>2.6531324256211519E-3</v>
      </c>
      <c r="CK211" s="34">
        <v>2.6044037658721209E-3</v>
      </c>
      <c r="CL211" s="34">
        <v>2.2372051607817411E-3</v>
      </c>
      <c r="CM211" s="34">
        <v>2.053629606962204E-3</v>
      </c>
      <c r="CN211" t="s">
        <v>843</v>
      </c>
      <c r="CO211" t="s">
        <v>1294</v>
      </c>
      <c r="CP211" s="34">
        <v>2.4845516309142113E-3</v>
      </c>
      <c r="CQ211" s="34">
        <v>2.5432000402361155E-3</v>
      </c>
      <c r="CR211" s="34">
        <v>2.3289963137358427E-3</v>
      </c>
      <c r="CS211" s="34">
        <v>2.0536063238978386E-3</v>
      </c>
      <c r="CT211" s="34">
        <v>2.0536375232040882E-3</v>
      </c>
      <c r="CU211" t="s">
        <v>843</v>
      </c>
      <c r="CV211" t="s">
        <v>1521</v>
      </c>
      <c r="CW211" s="34">
        <v>2.5032500270754099E-3</v>
      </c>
      <c r="CX211" s="34">
        <v>2.4208035320043564E-3</v>
      </c>
      <c r="CY211" s="34">
        <v>2.1454039961099625E-3</v>
      </c>
      <c r="CZ211" s="34">
        <v>2.0536028314381838E-3</v>
      </c>
      <c r="DA211" s="34">
        <v>2.053599338978529E-3</v>
      </c>
      <c r="DB211" t="s">
        <v>843</v>
      </c>
      <c r="DC211" s="34">
        <v>12.553800582885742</v>
      </c>
      <c r="DD211" s="34">
        <v>12.69105052947998</v>
      </c>
      <c r="DE211" s="34">
        <v>12.89330005645752</v>
      </c>
      <c r="DF211" s="34">
        <v>13.111800193786621</v>
      </c>
      <c r="DG211" s="34">
        <v>13.276300430297852</v>
      </c>
      <c r="DH211" t="s">
        <v>1464</v>
      </c>
      <c r="DI211" t="s">
        <v>843</v>
      </c>
      <c r="DJ211" s="34">
        <v>12.636150360107422</v>
      </c>
      <c r="DK211" s="34">
        <v>12.805900573730469</v>
      </c>
      <c r="DL211" s="34">
        <v>13.02440071105957</v>
      </c>
      <c r="DM211" s="34">
        <v>13.215900421142578</v>
      </c>
      <c r="DN211" s="34">
        <v>13.366900444030762</v>
      </c>
      <c r="DO211" t="s">
        <v>1294</v>
      </c>
      <c r="DP211" t="s">
        <v>843</v>
      </c>
      <c r="DQ211" s="34">
        <v>13.427300453186035</v>
      </c>
      <c r="DR211" t="s">
        <v>1521</v>
      </c>
      <c r="DS211" t="s">
        <v>843</v>
      </c>
      <c r="DT211" t="s">
        <v>843</v>
      </c>
      <c r="DU211" s="34">
        <v>13.4</v>
      </c>
      <c r="DV211" t="s">
        <v>1461</v>
      </c>
      <c r="DW211" t="s">
        <v>843</v>
      </c>
      <c r="DX211" t="s">
        <v>843</v>
      </c>
      <c r="DY211" t="s">
        <v>432</v>
      </c>
      <c r="DZ211" s="34">
        <v>1.9678508397191763E-3</v>
      </c>
      <c r="EA211" s="34">
        <v>4.4462420046329498E-3</v>
      </c>
      <c r="EB211" s="34">
        <v>2.7574636042118073E-3</v>
      </c>
      <c r="EC211" s="34">
        <v>4.1797468438744545E-3</v>
      </c>
      <c r="ED211" s="34">
        <v>2.1780615672469139E-2</v>
      </c>
      <c r="EE211" t="s">
        <v>843</v>
      </c>
      <c r="EF211" t="s">
        <v>819</v>
      </c>
      <c r="EG211" s="34">
        <v>4.0043918415904045E-3</v>
      </c>
      <c r="EH211" s="34">
        <v>3.7430014926940203E-3</v>
      </c>
      <c r="EI211" s="34">
        <v>3.0679791234433651E-3</v>
      </c>
      <c r="EJ211" s="34">
        <v>4.2040259577333927E-3</v>
      </c>
      <c r="EK211" s="34">
        <v>3.1526614911854267E-3</v>
      </c>
      <c r="EL211" t="s">
        <v>843</v>
      </c>
      <c r="EM211" t="s">
        <v>1294</v>
      </c>
      <c r="EN211" s="34">
        <v>2.5201975367963314E-3</v>
      </c>
      <c r="EO211" s="34">
        <v>2.1712472662329674E-3</v>
      </c>
      <c r="EP211" s="34">
        <v>-7.1561237564310431E-4</v>
      </c>
      <c r="EQ211" s="34">
        <v>7.7738898107782006E-4</v>
      </c>
      <c r="ER211" s="34">
        <v>-8.4996229270473123E-4</v>
      </c>
      <c r="ES211" t="s">
        <v>843</v>
      </c>
      <c r="ET211" t="s">
        <v>1521</v>
      </c>
      <c r="EU211" s="34">
        <v>6.3741281628608704E-3</v>
      </c>
      <c r="EV211" s="34">
        <v>6.9266976788640022E-3</v>
      </c>
      <c r="EW211" s="34">
        <v>7.7456450089812279E-3</v>
      </c>
      <c r="EX211" s="34">
        <v>5.7914541102945805E-3</v>
      </c>
      <c r="EY211" s="34">
        <v>6.3185812905430794E-4</v>
      </c>
      <c r="EZ211" t="s">
        <v>843</v>
      </c>
      <c r="FA211" t="s">
        <v>1594</v>
      </c>
      <c r="FB211" s="34">
        <v>-6.0843187384307384E-4</v>
      </c>
      <c r="FC211" s="34">
        <v>-3.738029336091131E-4</v>
      </c>
      <c r="FD211" s="34">
        <v>-6.6398538183420897E-4</v>
      </c>
      <c r="FE211" s="34">
        <v>2.6868614368140697E-3</v>
      </c>
      <c r="FF211" s="34">
        <v>1.0855169035494328E-2</v>
      </c>
      <c r="FG211" t="s">
        <v>843</v>
      </c>
      <c r="FH211" s="34">
        <v>6.8826423957943916E-3</v>
      </c>
      <c r="FI211" s="34">
        <v>5.672922357916832E-3</v>
      </c>
      <c r="FJ211" s="34">
        <v>5.7271327823400497E-3</v>
      </c>
      <c r="FK211" s="34">
        <v>6.8332660011947155E-3</v>
      </c>
      <c r="FL211" s="34">
        <v>3.2182201743125916E-2</v>
      </c>
      <c r="FM211" t="s">
        <v>843</v>
      </c>
      <c r="FN211" t="s">
        <v>843</v>
      </c>
      <c r="FO211" s="34">
        <v>0.83587999999999996</v>
      </c>
      <c r="FP211" t="s">
        <v>1462</v>
      </c>
      <c r="FQ211" t="s">
        <v>843</v>
      </c>
      <c r="FR211" t="s">
        <v>843</v>
      </c>
      <c r="FS211" s="34">
        <v>0.87466999999999995</v>
      </c>
      <c r="FT211" t="s">
        <v>1462</v>
      </c>
      <c r="FU211" t="s">
        <v>843</v>
      </c>
      <c r="FV211" t="s">
        <v>843</v>
      </c>
      <c r="FW211" s="34">
        <v>0.79617000000000004</v>
      </c>
      <c r="FX211" t="s">
        <v>1462</v>
      </c>
      <c r="FY211" t="s">
        <v>843</v>
      </c>
      <c r="FZ211" s="34">
        <v>9.2274926602840424E-2</v>
      </c>
      <c r="GA211" s="34">
        <v>8.7166287004947662E-2</v>
      </c>
      <c r="GB211" s="34">
        <v>8.5106037557125092E-2</v>
      </c>
      <c r="GC211" s="34">
        <v>6.7756801843643188E-2</v>
      </c>
      <c r="GD211" s="34">
        <v>4.3117359280586243E-2</v>
      </c>
      <c r="GE211" t="s">
        <v>830</v>
      </c>
      <c r="GF211" t="s">
        <v>843</v>
      </c>
      <c r="GG211" s="34">
        <v>8.1033751368522644E-2</v>
      </c>
      <c r="GH211" s="34">
        <v>7.6506704092025757E-2</v>
      </c>
      <c r="GI211" s="34">
        <v>7.5415477156639099E-2</v>
      </c>
      <c r="GJ211" s="34">
        <v>6.1639852821826935E-2</v>
      </c>
      <c r="GK211" s="34">
        <v>4.2704634368419647E-2</v>
      </c>
      <c r="GL211" t="s">
        <v>832</v>
      </c>
      <c r="GM211" t="s">
        <v>843</v>
      </c>
      <c r="GN211" s="34"/>
      <c r="GO211" t="s">
        <v>1460</v>
      </c>
      <c r="GP211" t="s">
        <v>843</v>
      </c>
      <c r="GQ211" t="s">
        <v>843</v>
      </c>
      <c r="GR211" s="34">
        <v>5.2755117416381836E-2</v>
      </c>
      <c r="GS211" s="34">
        <v>5.597434937953949E-2</v>
      </c>
      <c r="GT211" s="34">
        <v>5.2102867513895035E-2</v>
      </c>
      <c r="GU211" s="34">
        <v>8.214222639799118E-2</v>
      </c>
      <c r="GV211" s="34">
        <v>1.2164249084889889E-2</v>
      </c>
      <c r="GW211" t="s">
        <v>832</v>
      </c>
      <c r="GX211" t="s">
        <v>843</v>
      </c>
      <c r="GY211" t="s">
        <v>843</v>
      </c>
      <c r="GZ211" t="s">
        <v>843</v>
      </c>
      <c r="HA211" t="s">
        <v>843</v>
      </c>
      <c r="HB211" t="s">
        <v>843</v>
      </c>
      <c r="HC211" t="s">
        <v>843</v>
      </c>
      <c r="HD211" t="s">
        <v>843</v>
      </c>
      <c r="HE211" t="s">
        <v>843</v>
      </c>
      <c r="HF211" t="s">
        <v>843</v>
      </c>
      <c r="HG211" t="s">
        <v>843</v>
      </c>
      <c r="HH211" s="34">
        <v>7182059</v>
      </c>
      <c r="HI211" s="34">
        <v>7224403</v>
      </c>
      <c r="HJ211" s="34">
        <v>7276480</v>
      </c>
      <c r="HK211" s="34">
        <v>7330729</v>
      </c>
      <c r="HL211" s="34">
        <v>7381151</v>
      </c>
      <c r="HM211" s="34">
        <v>7428435</v>
      </c>
      <c r="HN211" s="34">
        <v>7475010</v>
      </c>
      <c r="HO211" s="34">
        <v>7541904</v>
      </c>
      <c r="HP211" s="34">
        <v>7638288</v>
      </c>
      <c r="HQ211" s="34">
        <v>7734405</v>
      </c>
      <c r="HR211" s="34">
        <v>7822435</v>
      </c>
      <c r="HS211" s="34">
        <v>7910982</v>
      </c>
      <c r="HT211" s="34">
        <v>7995738</v>
      </c>
      <c r="HU211" s="34">
        <v>8088367</v>
      </c>
      <c r="HV211" s="34">
        <v>8187791</v>
      </c>
      <c r="HW211" s="34">
        <v>8281732</v>
      </c>
      <c r="HX211" s="34">
        <v>8372897.9999999991</v>
      </c>
      <c r="HY211" s="34">
        <v>8451687</v>
      </c>
      <c r="HZ211" s="34">
        <v>8514434</v>
      </c>
      <c r="IA211" s="34">
        <v>8575588</v>
      </c>
      <c r="IB211" s="34">
        <v>8638613</v>
      </c>
      <c r="IC211" s="34">
        <v>8691406</v>
      </c>
      <c r="ID211" s="34">
        <v>8740472</v>
      </c>
      <c r="IE211" s="34">
        <v>8796669</v>
      </c>
      <c r="IF211" s="34">
        <v>8851431</v>
      </c>
      <c r="IG211" s="34">
        <v>8904610</v>
      </c>
      <c r="IH211" s="34">
        <v>8956124</v>
      </c>
      <c r="II211" s="34">
        <v>9005960</v>
      </c>
      <c r="IJ211" s="34">
        <v>9053856</v>
      </c>
      <c r="IK211" s="34">
        <v>9099767</v>
      </c>
      <c r="IL211" s="34">
        <v>9143698</v>
      </c>
      <c r="IM211" s="34">
        <v>9185565</v>
      </c>
      <c r="IN211" s="34">
        <v>9225604</v>
      </c>
      <c r="IO211" s="34">
        <v>9263953</v>
      </c>
      <c r="IP211" s="34">
        <v>9300709</v>
      </c>
      <c r="IQ211" s="34">
        <v>9335953</v>
      </c>
      <c r="IR211" s="34">
        <v>9369870</v>
      </c>
      <c r="IS211" s="34">
        <v>9402847</v>
      </c>
      <c r="IT211" s="34">
        <v>9434849</v>
      </c>
      <c r="IU211" s="34">
        <v>9465878</v>
      </c>
      <c r="IV211" s="34">
        <v>9496104</v>
      </c>
      <c r="IW211" s="34">
        <v>9525647</v>
      </c>
      <c r="IX211" s="34">
        <v>9554525</v>
      </c>
      <c r="IY211" s="34">
        <v>9582608</v>
      </c>
      <c r="IZ211" s="34">
        <v>9609938</v>
      </c>
      <c r="JA211" s="34">
        <v>9636489</v>
      </c>
      <c r="JB211" s="34">
        <v>9662180</v>
      </c>
      <c r="JC211" s="34">
        <v>9686961</v>
      </c>
      <c r="JD211" s="34">
        <v>9710561</v>
      </c>
      <c r="JE211" s="34">
        <v>9732793</v>
      </c>
      <c r="JF211" s="34">
        <v>9753753</v>
      </c>
      <c r="JG211" s="34">
        <v>9773149</v>
      </c>
      <c r="JH211" s="34">
        <v>9790955</v>
      </c>
      <c r="JI211" s="34">
        <v>9807354</v>
      </c>
      <c r="JJ211" s="34">
        <v>9822131</v>
      </c>
      <c r="JK211" s="34">
        <v>9835469</v>
      </c>
      <c r="JL211" s="34">
        <v>9847782</v>
      </c>
      <c r="JM211" s="34">
        <v>9859135</v>
      </c>
      <c r="JN211" s="34">
        <v>9869575</v>
      </c>
      <c r="JO211" s="34">
        <v>9879218</v>
      </c>
      <c r="JP211" s="34">
        <v>9888169</v>
      </c>
      <c r="JQ211" s="34">
        <v>9896817</v>
      </c>
      <c r="JR211" s="34">
        <v>9905548</v>
      </c>
      <c r="JS211" s="34">
        <v>9914466</v>
      </c>
      <c r="JT211" s="34">
        <v>9923499</v>
      </c>
      <c r="JU211" s="34">
        <v>9932796</v>
      </c>
      <c r="JV211" s="34">
        <v>9942417</v>
      </c>
      <c r="JW211" s="34">
        <v>9952315</v>
      </c>
      <c r="JX211" s="34">
        <v>9962627</v>
      </c>
      <c r="JY211" s="34">
        <v>9973164</v>
      </c>
      <c r="JZ211" s="34">
        <v>9983843</v>
      </c>
      <c r="KA211" s="34">
        <v>9994827</v>
      </c>
      <c r="KB211" s="34">
        <v>10005822</v>
      </c>
      <c r="KC211" s="34">
        <v>10016845</v>
      </c>
      <c r="KD211" s="34">
        <v>10027942</v>
      </c>
      <c r="KE211" s="34">
        <v>10039007</v>
      </c>
      <c r="KF211" s="34">
        <v>10050124</v>
      </c>
      <c r="KG211" s="34">
        <v>10061252</v>
      </c>
      <c r="KH211" s="34">
        <v>10072656</v>
      </c>
      <c r="KI211" s="34">
        <v>10084270</v>
      </c>
      <c r="KJ211" s="34">
        <v>10095948</v>
      </c>
      <c r="KK211" s="34">
        <v>10107859</v>
      </c>
      <c r="KL211" s="34">
        <v>10119931</v>
      </c>
      <c r="KM211" s="34">
        <v>10132593</v>
      </c>
      <c r="KN211" s="34">
        <v>10145857</v>
      </c>
      <c r="KO211" s="34">
        <v>10159353</v>
      </c>
      <c r="KP211" s="34">
        <v>10173243</v>
      </c>
      <c r="KQ211" s="34">
        <v>10187763</v>
      </c>
      <c r="KR211" s="34">
        <v>10203138</v>
      </c>
      <c r="KS211" s="34">
        <v>10219235</v>
      </c>
      <c r="KT211" s="34">
        <v>10236017</v>
      </c>
      <c r="KU211" s="34">
        <v>10253619</v>
      </c>
      <c r="KV211" s="34">
        <v>10272118</v>
      </c>
      <c r="KW211" s="34">
        <v>10291370</v>
      </c>
      <c r="KX211" s="34">
        <v>10311306</v>
      </c>
      <c r="KY211" s="34">
        <v>10331836</v>
      </c>
      <c r="KZ211" s="34">
        <v>10352773</v>
      </c>
      <c r="LA211" s="34">
        <v>10374128</v>
      </c>
      <c r="LB211" s="34">
        <v>10395866</v>
      </c>
      <c r="LC211" s="34">
        <v>10417724</v>
      </c>
      <c r="LD211" s="34">
        <v>10439548</v>
      </c>
      <c r="LE211" t="s">
        <v>843</v>
      </c>
      <c r="LF211" t="s">
        <v>843</v>
      </c>
      <c r="LG211" t="s">
        <v>843</v>
      </c>
      <c r="LH211" s="34">
        <v>5.5655385367572308E-3</v>
      </c>
      <c r="LI211" s="34">
        <v>5.8784899301826954E-3</v>
      </c>
      <c r="LJ211" s="34">
        <v>7.1826279163360596E-3</v>
      </c>
      <c r="LK211" s="34">
        <v>7.4277366511523724E-3</v>
      </c>
      <c r="LL211" s="34">
        <v>6.8546230904757977E-3</v>
      </c>
      <c r="LM211" s="34">
        <v>6.385615561157465E-3</v>
      </c>
      <c r="LN211" s="34">
        <v>6.2502529472112656E-3</v>
      </c>
      <c r="LO211" s="34">
        <v>8.9092133566737175E-3</v>
      </c>
      <c r="LP211" s="34">
        <v>1.2698824517428875E-2</v>
      </c>
      <c r="LQ211" s="34">
        <v>1.2505063787102699E-2</v>
      </c>
      <c r="LR211" s="34">
        <v>1.1317329481244087E-2</v>
      </c>
      <c r="LS211" s="34">
        <v>1.1256033554673195E-2</v>
      </c>
      <c r="LT211" s="34">
        <v>1.0656729340553284E-2</v>
      </c>
      <c r="LU211" s="34">
        <v>1.15182064473629E-2</v>
      </c>
      <c r="LV211" s="34">
        <v>1.2217286042869091E-2</v>
      </c>
      <c r="LW211" s="34">
        <v>1.1407982558012009E-2</v>
      </c>
      <c r="LX211" s="34">
        <v>1.0947936214506626E-2</v>
      </c>
      <c r="LY211" s="34">
        <v>9.3660056591033936E-3</v>
      </c>
      <c r="LZ211" s="34">
        <v>7.3967743664979935E-3</v>
      </c>
      <c r="MA211" s="34">
        <v>7.1567213162779808E-3</v>
      </c>
      <c r="MB211" s="34">
        <v>7.3224753141403198E-3</v>
      </c>
      <c r="MC211" s="34">
        <v>6.0926838777959347E-3</v>
      </c>
      <c r="MD211" s="34">
        <v>5.6294715031981468E-3</v>
      </c>
      <c r="ME211" s="34">
        <v>6.4089344814419746E-3</v>
      </c>
      <c r="MF211" s="34">
        <v>6.2060137279331684E-3</v>
      </c>
      <c r="MG211" s="34">
        <v>5.9899794869124889E-3</v>
      </c>
      <c r="MH211" s="34">
        <v>5.7684239000082016E-3</v>
      </c>
      <c r="MI211" s="34">
        <v>5.5490364320576191E-3</v>
      </c>
      <c r="MJ211" s="34">
        <v>5.3041637875139713E-3</v>
      </c>
      <c r="MK211" s="34">
        <v>5.058064591139555E-3</v>
      </c>
      <c r="ML211" s="34">
        <v>4.8160902224481106E-3</v>
      </c>
      <c r="MM211" s="34">
        <v>4.5683314092457294E-3</v>
      </c>
      <c r="MN211" s="34">
        <v>4.3494319543242455E-3</v>
      </c>
      <c r="MO211" s="34">
        <v>4.1481852531433105E-3</v>
      </c>
      <c r="MP211" s="34">
        <v>3.9597866125404835E-3</v>
      </c>
      <c r="MQ211" s="34">
        <v>3.782226936891675E-3</v>
      </c>
      <c r="MR211" s="34">
        <v>3.6263614892959595E-3</v>
      </c>
      <c r="MS211" s="34">
        <v>3.5132935736328363E-3</v>
      </c>
      <c r="MT211" s="34">
        <v>3.3976587001234293E-3</v>
      </c>
      <c r="MU211" s="34">
        <v>3.283368656411767E-3</v>
      </c>
      <c r="MV211" s="34">
        <v>3.1880659516900778E-3</v>
      </c>
      <c r="MW211" s="34">
        <v>3.1062359921634197E-3</v>
      </c>
      <c r="MX211" s="34">
        <v>3.027019090950489E-3</v>
      </c>
      <c r="MY211" s="34">
        <v>2.9349245596677065E-3</v>
      </c>
      <c r="MZ211" s="34">
        <v>2.8479825705289841E-3</v>
      </c>
      <c r="NA211" s="34">
        <v>2.7590594254434109E-3</v>
      </c>
      <c r="NB211" s="34">
        <v>2.66246497631073E-3</v>
      </c>
      <c r="NC211" s="34">
        <v>2.5614588521420956E-3</v>
      </c>
      <c r="ND211" s="34">
        <v>2.4333016481250525E-3</v>
      </c>
      <c r="NE211" s="34">
        <v>2.2868493106216192E-3</v>
      </c>
      <c r="NF211" s="34">
        <v>2.1512287203222513E-3</v>
      </c>
      <c r="NG211" s="34">
        <v>1.9865932408720255E-3</v>
      </c>
      <c r="NH211" s="34">
        <v>1.8202729988843203E-3</v>
      </c>
      <c r="NI211" s="34">
        <v>1.6735121607780457E-3</v>
      </c>
      <c r="NJ211" s="34">
        <v>1.5055924886837602E-3</v>
      </c>
      <c r="NK211" s="34">
        <v>1.3570325681939721E-3</v>
      </c>
      <c r="NL211" s="34">
        <v>1.2511146487668157E-3</v>
      </c>
      <c r="NM211" s="34">
        <v>1.1521844426169991E-3</v>
      </c>
      <c r="NN211" s="34">
        <v>1.0583561379462481E-3</v>
      </c>
      <c r="NO211" s="34">
        <v>9.7656610887497663E-4</v>
      </c>
      <c r="NP211" s="34">
        <v>9.056331473402679E-4</v>
      </c>
      <c r="NQ211" s="34">
        <v>8.7419827468693256E-4</v>
      </c>
      <c r="NR211" s="34">
        <v>8.8181393221020699E-4</v>
      </c>
      <c r="NS211" s="34">
        <v>8.9989852858707309E-4</v>
      </c>
      <c r="NT211" s="34">
        <v>9.1067812172695994E-4</v>
      </c>
      <c r="NU211" s="34">
        <v>9.3642855063080788E-4</v>
      </c>
      <c r="NV211" s="34">
        <v>9.6814066637307405E-4</v>
      </c>
      <c r="NW211" s="34">
        <v>9.950373787432909E-4</v>
      </c>
      <c r="NX211" s="34">
        <v>1.0356043931096792E-3</v>
      </c>
      <c r="NY211" s="34">
        <v>1.0570938466116786E-3</v>
      </c>
      <c r="NZ211" s="34">
        <v>1.0702006984502077E-3</v>
      </c>
      <c r="OA211" s="34">
        <v>1.0995727498084307E-3</v>
      </c>
      <c r="OB211" s="34">
        <v>1.0994644835591316E-3</v>
      </c>
      <c r="OC211" s="34">
        <v>1.1010522721335292E-3</v>
      </c>
      <c r="OD211" s="34">
        <v>1.1072206543758512E-3</v>
      </c>
      <c r="OE211" s="34">
        <v>1.1028085136786103E-3</v>
      </c>
      <c r="OF211" s="34">
        <v>1.1067677987739444E-3</v>
      </c>
      <c r="OG211" s="34">
        <v>1.1066374136134982E-3</v>
      </c>
      <c r="OH211" s="34">
        <v>1.1328154942020774E-3</v>
      </c>
      <c r="OI211" s="34">
        <v>1.1523583671078086E-3</v>
      </c>
      <c r="OJ211" s="34">
        <v>1.1573712108656764E-3</v>
      </c>
      <c r="OK211" s="34">
        <v>1.1790848802775145E-3</v>
      </c>
      <c r="OL211" s="34">
        <v>1.1936055961996317E-3</v>
      </c>
      <c r="OM211" s="34">
        <v>1.2504121987149119E-3</v>
      </c>
      <c r="ON211" s="34">
        <v>1.308186911046505E-3</v>
      </c>
      <c r="OO211" s="34">
        <v>1.3293141964823008E-3</v>
      </c>
      <c r="OP211" s="34">
        <v>1.3662793207913637E-3</v>
      </c>
      <c r="OQ211" s="34">
        <v>1.4262559125199914E-3</v>
      </c>
      <c r="OR211" s="34">
        <v>1.5080258017405868E-3</v>
      </c>
      <c r="OS211" s="34">
        <v>1.5764087438583374E-3</v>
      </c>
      <c r="OT211" s="34">
        <v>1.6408503288403153E-3</v>
      </c>
      <c r="OU211" s="34">
        <v>1.7181372968479991E-3</v>
      </c>
      <c r="OV211" s="34">
        <v>1.8025180324912071E-3</v>
      </c>
      <c r="OW211" s="34">
        <v>1.8724455730989575E-3</v>
      </c>
      <c r="OX211" s="34">
        <v>1.935283187776804E-3</v>
      </c>
      <c r="OY211" s="34">
        <v>1.9890388939529657E-3</v>
      </c>
      <c r="OZ211" s="34">
        <v>2.0244044717401266E-3</v>
      </c>
      <c r="PA211" s="34">
        <v>2.0606077741831541E-3</v>
      </c>
      <c r="PB211" s="34">
        <v>2.093212679028511E-3</v>
      </c>
      <c r="PC211" s="34">
        <v>2.1003591828048229E-3</v>
      </c>
      <c r="PD211" s="34">
        <v>2.0927002187818289E-3</v>
      </c>
      <c r="PE211" t="s">
        <v>1300</v>
      </c>
      <c r="PF211" t="s">
        <v>843</v>
      </c>
      <c r="PG211" t="s">
        <v>843</v>
      </c>
      <c r="PH211" t="s">
        <v>843</v>
      </c>
      <c r="PI211" t="s">
        <v>843</v>
      </c>
      <c r="PJ211" t="s">
        <v>1300</v>
      </c>
      <c r="PK211" s="34">
        <v>0.48866710066795349</v>
      </c>
      <c r="PL211" s="34">
        <v>0.48866972327232361</v>
      </c>
      <c r="PM211" s="34">
        <v>0.48884832859039307</v>
      </c>
      <c r="PN211" s="34">
        <v>0.48914289474487305</v>
      </c>
      <c r="PO211" s="34">
        <v>0.4894288182258606</v>
      </c>
      <c r="PP211" s="34">
        <v>0.48974084854125977</v>
      </c>
      <c r="PQ211" s="34">
        <v>0.49007639288902283</v>
      </c>
      <c r="PR211" s="34">
        <v>0.49067172408103943</v>
      </c>
      <c r="PS211" s="34">
        <v>0.49150332808494568</v>
      </c>
      <c r="PT211" s="34">
        <v>0.49207442998886108</v>
      </c>
      <c r="PU211" s="34">
        <v>0.49247044324874878</v>
      </c>
      <c r="PV211" s="34">
        <v>0.49290657043457031</v>
      </c>
      <c r="PW211" s="34">
        <v>0.49339297413825989</v>
      </c>
      <c r="PX211" s="34">
        <v>0.49392107129096985</v>
      </c>
      <c r="PY211" s="34">
        <v>0.49436119198799133</v>
      </c>
      <c r="PZ211" s="34">
        <v>0.49476173520088196</v>
      </c>
      <c r="QA211" s="34">
        <v>0.49533137679100037</v>
      </c>
      <c r="QB211" s="34">
        <v>0.49575403332710266</v>
      </c>
      <c r="QC211" s="34">
        <v>0.49585375189781189</v>
      </c>
      <c r="QD211" s="34">
        <v>0.49596786499023438</v>
      </c>
      <c r="QE211" s="34">
        <v>0.49614503979682922</v>
      </c>
      <c r="QF211" s="34">
        <v>0.49635112285614014</v>
      </c>
      <c r="QG211" s="34">
        <v>0.49659046530723572</v>
      </c>
      <c r="QH211" s="34">
        <v>0.49685680866241455</v>
      </c>
      <c r="QI211" s="34">
        <v>0.49710017442703247</v>
      </c>
      <c r="QJ211" s="34">
        <v>0.49732229113578796</v>
      </c>
      <c r="QK211" s="34">
        <v>0.4975222647190094</v>
      </c>
      <c r="QL211" s="34">
        <v>0.49770075082778931</v>
      </c>
      <c r="QM211" s="34">
        <v>0.49786069989204407</v>
      </c>
      <c r="QN211" s="34">
        <v>0.4980010986328125</v>
      </c>
      <c r="QO211" s="34">
        <v>0.4981209933757782</v>
      </c>
      <c r="QP211" s="34">
        <v>0.49822345376014709</v>
      </c>
      <c r="QQ211" s="34">
        <v>0.49831229448318481</v>
      </c>
      <c r="QR211" s="34">
        <v>0.49839049577713013</v>
      </c>
      <c r="QS211" s="34">
        <v>0.49845737218856812</v>
      </c>
      <c r="QT211" s="34">
        <v>0.49851515889167786</v>
      </c>
      <c r="QU211" s="34">
        <v>0.49856635928153992</v>
      </c>
      <c r="QV211" s="34">
        <v>0.49861162900924683</v>
      </c>
      <c r="QW211" s="34">
        <v>0.4986516535282135</v>
      </c>
      <c r="QX211" s="34">
        <v>0.49868422746658325</v>
      </c>
      <c r="QY211" s="34">
        <v>0.49870851635932922</v>
      </c>
      <c r="QZ211" s="34">
        <v>0.49872812628746033</v>
      </c>
      <c r="RA211" s="34">
        <v>0.49874117970466614</v>
      </c>
      <c r="RB211" s="34">
        <v>0.49874740839004517</v>
      </c>
      <c r="RC211" s="34">
        <v>0.49874952435493469</v>
      </c>
      <c r="RD211" s="34">
        <v>0.49874481558799744</v>
      </c>
      <c r="RE211" s="34">
        <v>0.49872887134552002</v>
      </c>
      <c r="RF211" s="34">
        <v>0.49870520830154419</v>
      </c>
      <c r="RG211" s="34">
        <v>0.49867716431617737</v>
      </c>
      <c r="RH211" s="34">
        <v>0.49864360690116882</v>
      </c>
      <c r="RI211" s="34">
        <v>0.49860644340515137</v>
      </c>
      <c r="RJ211" s="34">
        <v>0.49856990575790405</v>
      </c>
      <c r="RK211" s="34">
        <v>0.49853575229644775</v>
      </c>
      <c r="RL211" s="34">
        <v>0.49850398302078247</v>
      </c>
      <c r="RM211" s="34">
        <v>0.49847990274429321</v>
      </c>
      <c r="RN211" s="34">
        <v>0.49846306443214417</v>
      </c>
      <c r="RO211" s="34">
        <v>0.49845486879348755</v>
      </c>
      <c r="RP211" s="34">
        <v>0.49845671653747559</v>
      </c>
      <c r="RQ211" s="34">
        <v>0.4984700083732605</v>
      </c>
      <c r="RR211" s="34">
        <v>0.49849361181259155</v>
      </c>
      <c r="RS211" s="34">
        <v>0.49852678179740906</v>
      </c>
      <c r="RT211" s="34">
        <v>0.49856868386268616</v>
      </c>
      <c r="RU211" s="34">
        <v>0.49861472845077515</v>
      </c>
      <c r="RV211" s="34">
        <v>0.49866890907287598</v>
      </c>
      <c r="RW211" s="34">
        <v>0.49872851371765137</v>
      </c>
      <c r="RX211" s="34">
        <v>0.49878281354904175</v>
      </c>
      <c r="RY211" s="34">
        <v>0.49882990121841431</v>
      </c>
      <c r="RZ211" s="34">
        <v>0.49887117743492126</v>
      </c>
      <c r="SA211" s="34">
        <v>0.4989088773727417</v>
      </c>
      <c r="SB211" s="34">
        <v>0.49894225597381592</v>
      </c>
      <c r="SC211" s="34">
        <v>0.49896818399429321</v>
      </c>
      <c r="SD211" s="34">
        <v>0.49898853898048401</v>
      </c>
      <c r="SE211" s="34">
        <v>0.49900147318840027</v>
      </c>
      <c r="SF211" s="34">
        <v>0.49900931119918823</v>
      </c>
      <c r="SG211" s="34">
        <v>0.49901643395423889</v>
      </c>
      <c r="SH211" s="34">
        <v>0.49902424216270447</v>
      </c>
      <c r="SI211" s="34">
        <v>0.49903711676597595</v>
      </c>
      <c r="SJ211" s="34">
        <v>0.49905350804328918</v>
      </c>
      <c r="SK211" s="34">
        <v>0.49907004833221436</v>
      </c>
      <c r="SL211" s="34">
        <v>0.4990895688533783</v>
      </c>
      <c r="SM211" s="34">
        <v>0.49911311268806458</v>
      </c>
      <c r="SN211" s="34">
        <v>0.4991421103477478</v>
      </c>
      <c r="SO211" s="34">
        <v>0.49917563796043396</v>
      </c>
      <c r="SP211" s="34">
        <v>0.49921220541000366</v>
      </c>
      <c r="SQ211" s="34">
        <v>0.49925175309181213</v>
      </c>
      <c r="SR211" s="34">
        <v>0.49929261207580566</v>
      </c>
      <c r="SS211" s="34">
        <v>0.49933192133903503</v>
      </c>
      <c r="ST211" s="34">
        <v>0.49937301874160767</v>
      </c>
      <c r="SU211" s="34">
        <v>0.49941468238830566</v>
      </c>
      <c r="SV211" s="34">
        <v>0.49945157766342163</v>
      </c>
      <c r="SW211" s="34">
        <v>0.49948412179946899</v>
      </c>
      <c r="SX211" s="34">
        <v>0.49950745701789856</v>
      </c>
      <c r="SY211" s="34">
        <v>0.49952161312103271</v>
      </c>
      <c r="SZ211" s="34">
        <v>0.49953049421310425</v>
      </c>
      <c r="TA211" s="34">
        <v>0.49952885508537292</v>
      </c>
      <c r="TB211" s="34">
        <v>0.49951732158660889</v>
      </c>
      <c r="TC211" s="34">
        <v>0.49950182437896729</v>
      </c>
      <c r="TD211" s="34">
        <v>0.49947851896286011</v>
      </c>
      <c r="TE211" s="34">
        <v>0.49945160746574402</v>
      </c>
      <c r="TF211" s="34">
        <v>0.49942395091056824</v>
      </c>
      <c r="TG211" s="34">
        <v>0.49939116835594177</v>
      </c>
      <c r="TH211" t="s">
        <v>843</v>
      </c>
      <c r="TI211" t="s">
        <v>843</v>
      </c>
      <c r="TJ211" t="s">
        <v>1300</v>
      </c>
      <c r="TK211" s="34">
        <v>0.67312799853078298</v>
      </c>
      <c r="TL211" s="34">
        <v>0.67463699076588102</v>
      </c>
      <c r="TM211" s="34">
        <v>0.67681578180658808</v>
      </c>
      <c r="TN211" s="34">
        <v>0.67820765165374397</v>
      </c>
      <c r="TO211" s="34">
        <v>0.67938733403503093</v>
      </c>
      <c r="TP211" s="34">
        <v>0.68040083008068508</v>
      </c>
      <c r="TQ211" s="34">
        <v>0.68111514232088</v>
      </c>
      <c r="TR211" s="34">
        <v>0.68159936801104903</v>
      </c>
      <c r="TS211" s="34">
        <v>0.68191807628109402</v>
      </c>
      <c r="TT211" s="34">
        <v>0.68148099304342091</v>
      </c>
      <c r="TU211" s="34">
        <v>0.68045764007897502</v>
      </c>
      <c r="TV211" s="34">
        <v>0.67909856197372209</v>
      </c>
      <c r="TW211" s="34">
        <v>0.67754239821264806</v>
      </c>
      <c r="TX211" s="34">
        <v>0.67594942217631793</v>
      </c>
      <c r="TY211" s="34">
        <v>0.67429328618671402</v>
      </c>
      <c r="TZ211" s="34">
        <v>0.67272449772583798</v>
      </c>
      <c r="UA211" s="34">
        <v>0.67103665899190501</v>
      </c>
      <c r="UB211" s="34">
        <v>0.66888829413583295</v>
      </c>
      <c r="UC211" s="34">
        <v>0.66642533138432891</v>
      </c>
      <c r="UD211" s="34">
        <v>0.66404241528147001</v>
      </c>
      <c r="UE211" s="34">
        <v>0.66214414281551892</v>
      </c>
      <c r="UF211" s="34">
        <v>0.65968977518195704</v>
      </c>
      <c r="UG211" s="34">
        <v>0.65644252392777003</v>
      </c>
      <c r="UH211" s="34">
        <v>0.65331507869626604</v>
      </c>
      <c r="UI211" s="34">
        <v>0.6500698587606909</v>
      </c>
      <c r="UJ211" s="34">
        <v>0.64663380241435608</v>
      </c>
      <c r="UK211" s="34">
        <v>0.64294053750592695</v>
      </c>
      <c r="UL211" s="34">
        <v>0.63893340416050004</v>
      </c>
      <c r="UM211" s="34">
        <v>0.63460156453771899</v>
      </c>
      <c r="UN211" s="34">
        <v>0.63000878868608501</v>
      </c>
      <c r="UO211" s="34">
        <v>0.62558538271853403</v>
      </c>
      <c r="UP211" s="34">
        <v>0.62150273943424994</v>
      </c>
      <c r="UQ211" s="34">
        <v>0.61767885333036199</v>
      </c>
      <c r="UR211" s="34">
        <v>0.61412363598994901</v>
      </c>
      <c r="US211" s="34">
        <v>0.61079223158106699</v>
      </c>
      <c r="UT211" s="34">
        <v>0.60768447486376198</v>
      </c>
      <c r="UU211" s="34">
        <v>0.60498414625732</v>
      </c>
      <c r="UV211" s="34">
        <v>0.60273241696198898</v>
      </c>
      <c r="UW211" s="34">
        <v>0.60084146550729101</v>
      </c>
      <c r="UX211" s="34">
        <v>0.59913726962978298</v>
      </c>
      <c r="UY211" s="34">
        <v>0.59753586325845498</v>
      </c>
      <c r="UZ211" s="34">
        <v>0.59597505555265695</v>
      </c>
      <c r="VA211" s="34">
        <v>0.59429136486160405</v>
      </c>
      <c r="VB211" s="34">
        <v>0.592471621111477</v>
      </c>
      <c r="VC211" s="34">
        <v>0.59048297660624693</v>
      </c>
      <c r="VD211" s="34">
        <v>0.58818346599057003</v>
      </c>
      <c r="VE211" s="34">
        <v>0.58564392300702306</v>
      </c>
      <c r="VF211" s="34">
        <v>0.58300386555681105</v>
      </c>
      <c r="VG211" s="34">
        <v>0.58040076160378395</v>
      </c>
      <c r="VH211" s="34">
        <v>0.57785817493498504</v>
      </c>
      <c r="VI211" s="34">
        <v>0.57527244001731603</v>
      </c>
      <c r="VJ211" s="34">
        <v>0.57272330685210493</v>
      </c>
      <c r="VK211" s="34">
        <v>0.57029840296477696</v>
      </c>
      <c r="VL211" s="34">
        <v>0.56784740308140202</v>
      </c>
      <c r="VM211" s="34">
        <v>0.56543315294817398</v>
      </c>
      <c r="VN211" s="34">
        <v>0.56317017333744701</v>
      </c>
      <c r="VO211" s="34">
        <v>0.56105717200801297</v>
      </c>
      <c r="VP211" s="34">
        <v>0.55922852258337097</v>
      </c>
      <c r="VQ211" s="34">
        <v>0.55782723966468906</v>
      </c>
      <c r="VR211" s="34">
        <v>0.55691602092979497</v>
      </c>
      <c r="VS211" s="34">
        <v>0.55634223080127398</v>
      </c>
      <c r="VT211" s="34">
        <v>0.55593965211239105</v>
      </c>
      <c r="VU211" s="34">
        <v>0.55569068746578598</v>
      </c>
      <c r="VV211" s="34">
        <v>0.55566157348573098</v>
      </c>
      <c r="VW211" s="34">
        <v>0.55579483607546099</v>
      </c>
      <c r="VX211" s="34">
        <v>0.555924937953019</v>
      </c>
      <c r="VY211" s="34">
        <v>0.55618766763717198</v>
      </c>
      <c r="VZ211" s="34">
        <v>0.55664576533198595</v>
      </c>
      <c r="WA211" s="34">
        <v>0.55715101835846204</v>
      </c>
      <c r="WB211" s="34">
        <v>0.55758456180929894</v>
      </c>
      <c r="WC211" s="34">
        <v>0.557844759778374</v>
      </c>
      <c r="WD211" s="34">
        <v>0.55801438293957606</v>
      </c>
      <c r="WE211" s="34">
        <v>0.55808198466852599</v>
      </c>
      <c r="WF211" s="34">
        <v>0.55797291672313398</v>
      </c>
      <c r="WG211" s="34">
        <v>0.557698578631588</v>
      </c>
      <c r="WH211" s="34">
        <v>0.55728133483314901</v>
      </c>
      <c r="WI211" s="34">
        <v>0.55682387600391803</v>
      </c>
      <c r="WJ211" s="34">
        <v>0.55636684182048102</v>
      </c>
      <c r="WK211" s="34">
        <v>0.55586731265977296</v>
      </c>
      <c r="WL211" s="34">
        <v>0.55526947192357401</v>
      </c>
      <c r="WM211" s="34">
        <v>0.55453687954811204</v>
      </c>
      <c r="WN211" s="34">
        <v>0.55372027844867999</v>
      </c>
      <c r="WO211" s="34">
        <v>0.55290103029857796</v>
      </c>
      <c r="WP211" s="34">
        <v>0.55209377303519402</v>
      </c>
      <c r="WQ211" s="34">
        <v>0.55132203223443799</v>
      </c>
      <c r="WR211" s="34">
        <v>0.550703474916168</v>
      </c>
      <c r="WS211" s="34">
        <v>0.55001831765937403</v>
      </c>
      <c r="WT211" s="34">
        <v>0.54918044573767399</v>
      </c>
      <c r="WU211" s="34">
        <v>0.54835544458751007</v>
      </c>
      <c r="WV211" s="34">
        <v>0.54757398903019594</v>
      </c>
      <c r="WW211" s="34">
        <v>0.54684585811063002</v>
      </c>
      <c r="WX211" s="34">
        <v>0.546166821685105</v>
      </c>
      <c r="WY211" s="34">
        <v>0.54553518298442294</v>
      </c>
      <c r="WZ211" s="34">
        <v>0.54499464114107299</v>
      </c>
      <c r="XA211" s="34">
        <v>0.54453997119957298</v>
      </c>
      <c r="XB211" s="34">
        <v>0.54414382186555099</v>
      </c>
      <c r="XC211" s="34">
        <v>0.54380710366198504</v>
      </c>
      <c r="XD211" s="34">
        <v>0.543505873457509</v>
      </c>
      <c r="XE211" s="34">
        <v>0.543251134633709</v>
      </c>
      <c r="XF211" s="34">
        <v>0.54302722662969505</v>
      </c>
      <c r="XG211" s="34">
        <v>0.54279830889230096</v>
      </c>
      <c r="XH211" t="s">
        <v>843</v>
      </c>
      <c r="XI211" t="s">
        <v>1300</v>
      </c>
      <c r="XJ211" s="34">
        <v>0.62436600701832201</v>
      </c>
      <c r="XK211" s="34">
        <v>0.62540330322104098</v>
      </c>
      <c r="XL211" s="34">
        <v>0.626440600400194</v>
      </c>
      <c r="XM211" s="34">
        <v>0.62612483697051102</v>
      </c>
      <c r="XN211" s="34">
        <v>0.62545001450315807</v>
      </c>
      <c r="XO211" s="34">
        <v>0.62461148442515002</v>
      </c>
      <c r="XP211" s="34">
        <v>0.623659633900155</v>
      </c>
      <c r="XQ211" s="34">
        <v>0.62310246855436002</v>
      </c>
      <c r="XR211" s="34">
        <v>0.62304055417650195</v>
      </c>
      <c r="XS211" s="34">
        <v>0.62257743161885104</v>
      </c>
      <c r="XT211" s="34">
        <v>0.62182193768168503</v>
      </c>
      <c r="XU211" s="34">
        <v>0.62113009484789605</v>
      </c>
      <c r="XV211" s="34">
        <v>0.62028689534349402</v>
      </c>
      <c r="XW211" s="34">
        <v>0.61926560701313393</v>
      </c>
      <c r="XX211" s="34">
        <v>0.61797711983610693</v>
      </c>
      <c r="XY211" s="34">
        <v>0.61642727632335803</v>
      </c>
      <c r="XZ211" s="34">
        <v>0.61432332031275205</v>
      </c>
      <c r="YA211" s="34">
        <v>0.61137823726789697</v>
      </c>
      <c r="YB211" s="34">
        <v>0.60799819459520199</v>
      </c>
      <c r="YC211" s="34">
        <v>0.60451670459700801</v>
      </c>
      <c r="YD211" s="34">
        <v>0.60138288403474005</v>
      </c>
      <c r="YE211" s="34">
        <v>0.59735607809852198</v>
      </c>
      <c r="YF211" s="34">
        <v>0.59222940134125501</v>
      </c>
      <c r="YG211" s="34">
        <v>0.58707114022364604</v>
      </c>
      <c r="YH211" s="34">
        <v>0.58167922226360902</v>
      </c>
      <c r="YI211" s="34">
        <v>0.57642505266513899</v>
      </c>
      <c r="YJ211" s="34">
        <v>0.57145063135287999</v>
      </c>
      <c r="YK211" s="34">
        <v>0.56675070915534198</v>
      </c>
      <c r="YL211" s="34">
        <v>0.56241514320444597</v>
      </c>
      <c r="YM211" s="34">
        <v>0.55848915920104603</v>
      </c>
      <c r="YN211" s="34">
        <v>0.55513543618432304</v>
      </c>
      <c r="YO211" s="34">
        <v>0.55223356169345894</v>
      </c>
      <c r="YP211" s="34">
        <v>0.54969322333800597</v>
      </c>
      <c r="YQ211" s="34">
        <v>0.54757429144988101</v>
      </c>
      <c r="YR211" s="34">
        <v>0.54566009675499405</v>
      </c>
      <c r="YS211" s="34">
        <v>0.54378457433405203</v>
      </c>
      <c r="YT211" s="34">
        <v>0.54213279064345599</v>
      </c>
      <c r="YU211" s="34">
        <v>0.540570343185934</v>
      </c>
      <c r="YV211" s="34">
        <v>0.538919594791607</v>
      </c>
      <c r="YW211" s="34">
        <v>0.53714027040810497</v>
      </c>
      <c r="YX211" s="34">
        <v>0.53504860861630099</v>
      </c>
      <c r="YY211" s="34">
        <v>0.53271189872981894</v>
      </c>
      <c r="YZ211" s="34">
        <v>0.53025092664203999</v>
      </c>
      <c r="ZA211" s="34">
        <v>0.52775504996943701</v>
      </c>
      <c r="ZB211" s="34">
        <v>0.52522412346594405</v>
      </c>
      <c r="ZC211" s="34">
        <v>0.52256210742315001</v>
      </c>
      <c r="ZD211" s="34">
        <v>0.519815973206875</v>
      </c>
      <c r="ZE211" s="34">
        <v>0.51706038059509196</v>
      </c>
      <c r="ZF211" s="34">
        <v>0.51419814982883105</v>
      </c>
      <c r="ZG211" s="34">
        <v>0.51130513101429398</v>
      </c>
      <c r="ZH211" s="34">
        <v>0.50849424362572304</v>
      </c>
      <c r="ZI211" s="34">
        <v>0.50580772349793701</v>
      </c>
      <c r="ZJ211" s="34">
        <v>0.50341728666917596</v>
      </c>
      <c r="ZK211" s="34">
        <v>0.50146349361917597</v>
      </c>
      <c r="ZL211" s="34">
        <v>0.50002260201986704</v>
      </c>
      <c r="ZM211" s="34">
        <v>0.49895447278388405</v>
      </c>
      <c r="ZN211" s="34">
        <v>0.49810858434373401</v>
      </c>
      <c r="ZO211" s="34">
        <v>0.49748263919704899</v>
      </c>
      <c r="ZP211" s="34">
        <v>0.49715051038927799</v>
      </c>
      <c r="ZQ211" s="34">
        <v>0.49706548114767202</v>
      </c>
      <c r="ZR211" s="34">
        <v>0.49705375181188799</v>
      </c>
      <c r="ZS211" s="34">
        <v>0.497256491657874</v>
      </c>
      <c r="ZT211" s="34">
        <v>0.49771524491705299</v>
      </c>
      <c r="ZU211" s="34">
        <v>0.49825767208529798</v>
      </c>
      <c r="ZV211" s="34">
        <v>0.49877558308818304</v>
      </c>
      <c r="ZW211" s="34">
        <v>0.49915834373322499</v>
      </c>
      <c r="ZX211" s="34">
        <v>0.49944653802759703</v>
      </c>
      <c r="ZY211" s="34">
        <v>0.499632849241609</v>
      </c>
      <c r="ZZ211" s="34">
        <v>0.499657946626826</v>
      </c>
      <c r="AAA211" s="34">
        <v>0.49951647739456001</v>
      </c>
      <c r="AAB211" s="34">
        <v>0.49924017234646001</v>
      </c>
      <c r="AAC211" s="34">
        <v>0.498934523882478</v>
      </c>
      <c r="AAD211" s="34">
        <v>0.49862495055378803</v>
      </c>
      <c r="AAE211" s="34">
        <v>0.49827103752373902</v>
      </c>
      <c r="AAF211" s="34">
        <v>0.497817149321366</v>
      </c>
      <c r="AAG211" s="34">
        <v>0.49720662127207299</v>
      </c>
      <c r="AAH211" s="34">
        <v>0.496509446052606</v>
      </c>
      <c r="AAI211" s="34">
        <v>0.49582064935854903</v>
      </c>
      <c r="AAJ211" s="34">
        <v>0.49514604215878899</v>
      </c>
      <c r="AAK211" s="34">
        <v>0.494504535008708</v>
      </c>
      <c r="AAL211" s="34">
        <v>0.49399991957169298</v>
      </c>
      <c r="AAM211" s="34">
        <v>0.49339983867998199</v>
      </c>
      <c r="AAN211" s="34">
        <v>0.49265857112358602</v>
      </c>
      <c r="AAO211" s="34">
        <v>0.49193656549710396</v>
      </c>
      <c r="AAP211" s="34">
        <v>0.49123218472328195</v>
      </c>
      <c r="AAQ211" s="34">
        <v>0.49058488271841705</v>
      </c>
      <c r="AAR211" s="34">
        <v>0.49000235224893401</v>
      </c>
      <c r="AAS211" s="34">
        <v>0.48945207650334605</v>
      </c>
      <c r="AAT211" s="34">
        <v>0.488959155945904</v>
      </c>
      <c r="AAU211" s="34">
        <v>0.48854598649243203</v>
      </c>
      <c r="AAV211" s="34">
        <v>0.48820000005861702</v>
      </c>
      <c r="AAW211" s="34">
        <v>0.48792294701022099</v>
      </c>
      <c r="AAX211" s="34">
        <v>0.48769520987274495</v>
      </c>
      <c r="AAY211" s="34">
        <v>0.48752007750182896</v>
      </c>
      <c r="AAZ211" s="34">
        <v>0.48738207785619403</v>
      </c>
      <c r="ABA211" s="34">
        <v>0.487255048993468</v>
      </c>
      <c r="ABB211" s="34">
        <v>0.48711789585263804</v>
      </c>
      <c r="ABC211" s="34">
        <v>0.48693128714047096</v>
      </c>
      <c r="ABD211" s="34">
        <v>0.48673482324608597</v>
      </c>
      <c r="ABE211" s="34">
        <v>0.48652467115296405</v>
      </c>
      <c r="ABF211" s="34">
        <v>0.48625496046380495</v>
      </c>
      <c r="ABG211" t="s">
        <v>843</v>
      </c>
      <c r="ABH211" t="s">
        <v>843</v>
      </c>
      <c r="ABI211" t="s">
        <v>1300</v>
      </c>
      <c r="ABJ211" s="34">
        <v>0.61520644706483207</v>
      </c>
      <c r="ABK211" s="34">
        <v>0.61682238656952004</v>
      </c>
      <c r="ABL211" s="34">
        <v>0.619147444918422</v>
      </c>
      <c r="ABM211" s="34">
        <v>0.62028544500826599</v>
      </c>
      <c r="ABN211" s="34">
        <v>0.62100233418880102</v>
      </c>
      <c r="ABO211" s="34">
        <v>0.62154118744669606</v>
      </c>
      <c r="ABP211" s="34">
        <v>0.62171749603010606</v>
      </c>
      <c r="ABQ211" s="34">
        <v>0.62181260859326803</v>
      </c>
      <c r="ABR211" s="34">
        <v>0.62233156027034098</v>
      </c>
      <c r="ABS211" s="34">
        <v>0.62261699510175605</v>
      </c>
      <c r="ABT211" s="34">
        <v>0.62251206801257697</v>
      </c>
      <c r="ABU211" s="34">
        <v>0.62224335739861403</v>
      </c>
      <c r="ABV211" s="34">
        <v>0.62184641367688598</v>
      </c>
      <c r="ABW211" s="34">
        <v>0.62130217385041997</v>
      </c>
      <c r="ABX211" s="34">
        <v>0.62054857042638201</v>
      </c>
      <c r="ABY211" s="34">
        <v>0.61974083440517003</v>
      </c>
      <c r="ABZ211" s="34">
        <v>0.61876706249138602</v>
      </c>
      <c r="ACA211" s="34">
        <v>0.61753635694270304</v>
      </c>
      <c r="ACB211" s="34">
        <v>0.61608369975032995</v>
      </c>
      <c r="ACC211" s="34">
        <v>0.614593738960306</v>
      </c>
      <c r="ACD211" s="34">
        <v>0.61338515801089799</v>
      </c>
      <c r="ACE211" s="34">
        <v>0.61133034106735207</v>
      </c>
      <c r="ACF211" s="34">
        <v>0.60813243266496397</v>
      </c>
      <c r="ACG211" s="34">
        <v>0.60472435645810896</v>
      </c>
      <c r="ACH211" s="34">
        <v>0.60108037898052902</v>
      </c>
      <c r="ACI211" s="34">
        <v>0.59728452999539206</v>
      </c>
      <c r="ACJ211" s="34">
        <v>0.59329305884481598</v>
      </c>
      <c r="ACK211" s="34">
        <v>0.58909152444095203</v>
      </c>
      <c r="ACL211" s="34">
        <v>0.58470619674610491</v>
      </c>
      <c r="ACM211" s="34">
        <v>0.58012311853022602</v>
      </c>
      <c r="ACN211" s="34">
        <v>0.5756828678989</v>
      </c>
      <c r="ACO211" s="34">
        <v>0.57151952936588701</v>
      </c>
      <c r="ACP211" s="34">
        <v>0.567613621828988</v>
      </c>
      <c r="ACQ211" s="34">
        <v>0.56402779677314907</v>
      </c>
      <c r="ACR211" s="34">
        <v>0.56080055621569003</v>
      </c>
      <c r="ACS211" s="34">
        <v>0.55808766613929695</v>
      </c>
      <c r="ACT211" s="34">
        <v>0.55575939451451295</v>
      </c>
      <c r="ACU211" s="34">
        <v>0.55371944509362703</v>
      </c>
      <c r="ACV211" s="34">
        <v>0.5520372928067</v>
      </c>
      <c r="ACW211" s="34">
        <v>0.55051161395232495</v>
      </c>
      <c r="ACX211" s="34">
        <v>0.54897600379187095</v>
      </c>
      <c r="ACY211" s="34">
        <v>0.54761713298844694</v>
      </c>
      <c r="ACZ211" s="34">
        <v>0.54632828181786697</v>
      </c>
      <c r="ADA211" s="34">
        <v>0.544940090679912</v>
      </c>
      <c r="ADB211" s="34">
        <v>0.54341185881802001</v>
      </c>
      <c r="ADC211" s="34">
        <v>0.54157790249125004</v>
      </c>
      <c r="ADD211" s="34">
        <v>0.53951416761020798</v>
      </c>
      <c r="ADE211" s="34">
        <v>0.53734063049595104</v>
      </c>
      <c r="ADF211" s="34">
        <v>0.53515116170940091</v>
      </c>
      <c r="ADG211" s="34">
        <v>0.53295806250066102</v>
      </c>
      <c r="ADH211" s="34">
        <v>0.53066073800826896</v>
      </c>
      <c r="ADI211" s="34">
        <v>0.52831515572334198</v>
      </c>
      <c r="ADJ211" s="34">
        <v>0.52599225509666803</v>
      </c>
      <c r="ADK211" s="34">
        <v>0.52357373864551005</v>
      </c>
      <c r="ADL211" s="34">
        <v>0.52113589199736798</v>
      </c>
      <c r="ADM211" s="34">
        <v>0.51878423483334801</v>
      </c>
      <c r="ADN211" s="34">
        <v>0.51652491309591797</v>
      </c>
      <c r="ADO211" s="34">
        <v>0.51452262292787299</v>
      </c>
      <c r="ADP211" s="34">
        <v>0.51292160568827005</v>
      </c>
      <c r="ADQ211" s="34">
        <v>0.51178117092775799</v>
      </c>
      <c r="ADR211" s="34">
        <v>0.51096962440670302</v>
      </c>
      <c r="ADS211" s="34">
        <v>0.51033973852401204</v>
      </c>
      <c r="ADT211" s="34">
        <v>0.50987323012685604</v>
      </c>
      <c r="ADU211" s="34">
        <v>0.50964134173445896</v>
      </c>
      <c r="ADV211" s="34">
        <v>0.50960739755201301</v>
      </c>
      <c r="ADW211" s="34">
        <v>0.50959754937079094</v>
      </c>
      <c r="ADX211" s="34">
        <v>0.50976661360277797</v>
      </c>
      <c r="ADY211" s="34">
        <v>0.51017773251750997</v>
      </c>
      <c r="ADZ211" s="34">
        <v>0.51065871033105603</v>
      </c>
      <c r="AEA211" s="34">
        <v>0.51110818548196901</v>
      </c>
      <c r="AEB211" s="34">
        <v>0.51142986723649397</v>
      </c>
      <c r="AEC211" s="34">
        <v>0.51165870546540193</v>
      </c>
      <c r="AED211" s="34">
        <v>0.51180007999342803</v>
      </c>
      <c r="AEE211" s="34">
        <v>0.51180169445560497</v>
      </c>
      <c r="AEF211" s="34">
        <v>0.51164625802582397</v>
      </c>
      <c r="AEG211" s="34">
        <v>0.51136593931222796</v>
      </c>
      <c r="AEH211" s="34">
        <v>0.51106921665842098</v>
      </c>
      <c r="AEI211" s="34">
        <v>0.51076754662342205</v>
      </c>
      <c r="AEJ211" s="34">
        <v>0.51040884795386399</v>
      </c>
      <c r="AEK211" s="34">
        <v>0.50994397759798094</v>
      </c>
      <c r="AEL211" s="34">
        <v>0.50931963001394198</v>
      </c>
      <c r="AEM211" s="34">
        <v>0.50860112908183597</v>
      </c>
      <c r="AEN211" s="34">
        <v>0.50788283575662907</v>
      </c>
      <c r="AEO211" s="34">
        <v>0.50716223379346193</v>
      </c>
      <c r="AEP211" s="34">
        <v>0.50645534428486405</v>
      </c>
      <c r="AEQ211" s="34">
        <v>0.50587507885590799</v>
      </c>
      <c r="AER211" s="34">
        <v>0.50519146156245298</v>
      </c>
      <c r="AES211" s="34">
        <v>0.504345679009922</v>
      </c>
      <c r="AET211" s="34">
        <v>0.50350541683869299</v>
      </c>
      <c r="AEU211" s="34">
        <v>0.50267576304272099</v>
      </c>
      <c r="AEV211" s="34">
        <v>0.50188090738809799</v>
      </c>
      <c r="AEW211" s="34">
        <v>0.50112921106196706</v>
      </c>
      <c r="AEX211" s="34">
        <v>0.50039599916959698</v>
      </c>
      <c r="AEY211" s="34">
        <v>0.49972399204381901</v>
      </c>
      <c r="AEZ211" s="34">
        <v>0.49913243284276704</v>
      </c>
      <c r="AFA211" s="34">
        <v>0.49861140369381601</v>
      </c>
      <c r="AFB211" s="34">
        <v>0.49817773460308701</v>
      </c>
      <c r="AFC211" s="34">
        <v>0.49781499707734495</v>
      </c>
      <c r="AFD211" s="34">
        <v>0.497521274321928</v>
      </c>
      <c r="AFE211" s="34">
        <v>0.49729079486511601</v>
      </c>
      <c r="AFF211" s="34">
        <v>0.49710092812447398</v>
      </c>
      <c r="AFG211" t="s">
        <v>843</v>
      </c>
      <c r="AFH211" t="s">
        <v>843</v>
      </c>
      <c r="AFI211" s="34">
        <v>0.81266000000000005</v>
      </c>
      <c r="AFJ211" s="34">
        <v>0.80906999999999996</v>
      </c>
      <c r="AFK211" s="34">
        <v>0.8079900000000001</v>
      </c>
      <c r="AFL211" s="34">
        <v>0.81230999999999998</v>
      </c>
      <c r="AFM211" s="34">
        <v>0.81594999999999995</v>
      </c>
      <c r="AFN211" s="34">
        <v>0.82289000000000001</v>
      </c>
      <c r="AFO211" s="34">
        <v>0.82415000000000005</v>
      </c>
      <c r="AFP211" s="34">
        <v>0.81236000000000008</v>
      </c>
      <c r="AFQ211" s="34">
        <v>0.81933999999999996</v>
      </c>
      <c r="AFR211" s="34">
        <v>0.82168000000000008</v>
      </c>
      <c r="AFS211" s="34">
        <v>0.82298000000000004</v>
      </c>
      <c r="AFT211" s="34">
        <v>0.82762000000000002</v>
      </c>
      <c r="AFU211" s="34">
        <v>0.83180999999999994</v>
      </c>
      <c r="AFV211" s="34">
        <v>0.83727000000000007</v>
      </c>
      <c r="AFW211" s="34">
        <v>0.83801000000000003</v>
      </c>
      <c r="AFX211" s="34">
        <v>0.84050999999999998</v>
      </c>
      <c r="AFY211" s="34">
        <v>0.84141999999999995</v>
      </c>
      <c r="AFZ211" s="34">
        <v>0.83928999999999998</v>
      </c>
      <c r="AGA211" s="34">
        <v>0.83587999999999996</v>
      </c>
      <c r="AGB211" t="s">
        <v>843</v>
      </c>
      <c r="AGC211" t="s">
        <v>843</v>
      </c>
      <c r="AGD211" t="s">
        <v>843</v>
      </c>
      <c r="AGE211" t="s">
        <v>843</v>
      </c>
      <c r="AGF211" s="34">
        <v>-4.0712342597544193E-3</v>
      </c>
      <c r="AGG211" t="s">
        <v>843</v>
      </c>
      <c r="AGH211" t="s">
        <v>843</v>
      </c>
      <c r="AGI211" t="s">
        <v>843</v>
      </c>
      <c r="AGJ211" t="s">
        <v>843</v>
      </c>
      <c r="AGK211" t="s">
        <v>843</v>
      </c>
      <c r="AGL211" t="s">
        <v>843</v>
      </c>
      <c r="AGM211" t="s">
        <v>843</v>
      </c>
      <c r="AGN211" t="s">
        <v>843</v>
      </c>
      <c r="AGO211" s="34">
        <v>0.33100000000000002</v>
      </c>
      <c r="AGP211" s="34">
        <v>2018</v>
      </c>
      <c r="AGQ211" t="s">
        <v>832</v>
      </c>
      <c r="AGR211" t="s">
        <v>843</v>
      </c>
      <c r="AGS211" s="34">
        <v>0</v>
      </c>
      <c r="AGT211" s="34">
        <v>2018</v>
      </c>
      <c r="AGU211" t="s">
        <v>832</v>
      </c>
      <c r="AGV211" t="s">
        <v>843</v>
      </c>
      <c r="AGW211" s="34">
        <v>0</v>
      </c>
      <c r="AGX211" s="34">
        <v>2018</v>
      </c>
      <c r="AGY211" t="s">
        <v>832</v>
      </c>
      <c r="AGZ211" t="s">
        <v>843</v>
      </c>
      <c r="AHA211" s="34">
        <v>2E-3</v>
      </c>
      <c r="AHB211" s="34">
        <v>2018</v>
      </c>
      <c r="AHC211" t="s">
        <v>832</v>
      </c>
      <c r="AHD211" t="s">
        <v>843</v>
      </c>
      <c r="AHE211" s="34">
        <v>0.14699999999999999</v>
      </c>
      <c r="AHF211" s="34">
        <v>2020</v>
      </c>
      <c r="AHG211" t="s">
        <v>832</v>
      </c>
      <c r="AHH211" t="s">
        <v>843</v>
      </c>
      <c r="AHI211" t="s">
        <v>830</v>
      </c>
      <c r="AHJ211" s="34">
        <v>0.26988410949707031</v>
      </c>
      <c r="AHK211" s="34">
        <v>0.26981154084205627</v>
      </c>
      <c r="AHL211" s="34">
        <v>0.26824122667312622</v>
      </c>
      <c r="AHM211" s="34">
        <v>0.27120891213417053</v>
      </c>
      <c r="AHN211" s="34">
        <v>0.27048704028129578</v>
      </c>
      <c r="AHO211" t="s">
        <v>843</v>
      </c>
      <c r="AHP211" s="34">
        <v>0.25614997744560242</v>
      </c>
      <c r="AHQ211" s="34">
        <v>0.25389108061790466</v>
      </c>
      <c r="AHR211" s="34">
        <v>0.25467056035995483</v>
      </c>
      <c r="AHS211" s="34">
        <v>0.25677761435508728</v>
      </c>
      <c r="AHT211" s="34">
        <v>0.25593245029449463</v>
      </c>
      <c r="AHU211" t="s">
        <v>843</v>
      </c>
      <c r="AHV211" s="34">
        <v>0.26584255695343018</v>
      </c>
      <c r="AHW211" s="34">
        <v>0.26425772905349731</v>
      </c>
      <c r="AHX211" s="34">
        <v>0.26290696859359741</v>
      </c>
      <c r="AHY211" s="34">
        <v>0.26656961441040039</v>
      </c>
      <c r="AHZ211" s="34">
        <v>0.2662220299243927</v>
      </c>
      <c r="AIA211" t="s">
        <v>832</v>
      </c>
      <c r="AIB211" t="s">
        <v>843</v>
      </c>
      <c r="AIC211" s="34">
        <v>0.25699347257614136</v>
      </c>
      <c r="AID211" s="34">
        <v>0.25463533401489258</v>
      </c>
      <c r="AIE211" s="34">
        <v>0.25222879648208618</v>
      </c>
      <c r="AIF211" s="34">
        <v>0.25501948595046997</v>
      </c>
      <c r="AIG211" s="34">
        <v>0.25490343570709229</v>
      </c>
      <c r="AIH211" t="s">
        <v>924</v>
      </c>
      <c r="AII211" t="s">
        <v>843</v>
      </c>
      <c r="AIJ211" s="34">
        <v>0.26417401432991028</v>
      </c>
      <c r="AIK211" s="34">
        <v>0.26455733180046082</v>
      </c>
      <c r="AIL211" s="34">
        <v>0.25967699289321899</v>
      </c>
      <c r="AIM211" s="34">
        <v>0.25651198625564575</v>
      </c>
      <c r="AIN211" s="34">
        <v>0.26284000277519226</v>
      </c>
      <c r="AIO211" t="s">
        <v>1607</v>
      </c>
      <c r="AIP211" s="34">
        <v>0.26552999019622803</v>
      </c>
      <c r="AIQ211" t="s">
        <v>843</v>
      </c>
      <c r="AIR211" s="34">
        <v>0.26107999999999998</v>
      </c>
      <c r="AIS211" s="34">
        <v>0.26518000000000003</v>
      </c>
      <c r="AIT211" s="34">
        <v>0.26533000000000001</v>
      </c>
      <c r="AIU211" s="34">
        <v>0.26604</v>
      </c>
      <c r="AIV211" s="34">
        <v>0.26754</v>
      </c>
      <c r="AIW211" s="34">
        <v>0.26800999999999997</v>
      </c>
      <c r="AIX211" t="s">
        <v>843</v>
      </c>
      <c r="AIY211" s="34">
        <v>8.26E-3</v>
      </c>
      <c r="AIZ211" s="34">
        <v>1.8000000000000002E-2</v>
      </c>
      <c r="AJA211" s="34">
        <v>1.2E-2</v>
      </c>
      <c r="AJB211" s="34">
        <v>1.8000000000000002E-2</v>
      </c>
      <c r="AJC211" s="34">
        <v>1.2E-2</v>
      </c>
      <c r="AJD211" s="34">
        <v>1.8000000000000002E-2</v>
      </c>
      <c r="AJE211" t="s">
        <v>843</v>
      </c>
      <c r="AJF211" s="34">
        <v>1.96713637560606E-2</v>
      </c>
      <c r="AJG211" s="34">
        <v>2.0766489207744598E-2</v>
      </c>
      <c r="AJH211" s="34">
        <v>1.983671635389328E-2</v>
      </c>
      <c r="AJI211" s="34">
        <v>1.8572252243757248E-2</v>
      </c>
      <c r="AJJ211" s="34">
        <v>1.0761294513940811E-2</v>
      </c>
      <c r="AJK211" t="s">
        <v>830</v>
      </c>
      <c r="AJL211" t="s">
        <v>843</v>
      </c>
      <c r="AJM211" t="s">
        <v>843</v>
      </c>
      <c r="AJN211" s="34">
        <v>1.8321532756090164E-2</v>
      </c>
      <c r="AJO211" s="34">
        <v>1.5641709789633751E-2</v>
      </c>
      <c r="AJP211" s="34">
        <v>1.6856325790286064E-2</v>
      </c>
      <c r="AJQ211" s="34">
        <v>1.544985082000494E-2</v>
      </c>
      <c r="AJR211" s="34">
        <v>2.0383168011903763E-2</v>
      </c>
      <c r="AJS211" t="s">
        <v>832</v>
      </c>
      <c r="AJT211" t="s">
        <v>843</v>
      </c>
      <c r="AJU211" t="s">
        <v>843</v>
      </c>
      <c r="AJV211" t="s">
        <v>843</v>
      </c>
      <c r="AJW211" s="34">
        <v>1.0243935510516167E-2</v>
      </c>
      <c r="AJX211" s="34">
        <v>1.0124029591679573E-2</v>
      </c>
      <c r="AJY211" s="34">
        <v>9.063325822353363E-3</v>
      </c>
      <c r="AJZ211" s="34">
        <v>9.3938997015357018E-3</v>
      </c>
      <c r="AKA211" s="34">
        <v>3.0783910769969225E-3</v>
      </c>
      <c r="AKB211" t="s">
        <v>830</v>
      </c>
      <c r="AKC211" t="s">
        <v>843</v>
      </c>
      <c r="AKD211" t="s">
        <v>843</v>
      </c>
      <c r="AKE211" t="s">
        <v>843</v>
      </c>
      <c r="AKF211" s="34">
        <v>9.0453466400504112E-3</v>
      </c>
      <c r="AKG211" s="34">
        <v>5.6675919331610203E-3</v>
      </c>
      <c r="AKH211" s="34">
        <v>7.6305079273879528E-3</v>
      </c>
      <c r="AKI211" s="34">
        <v>8.0652292817831039E-3</v>
      </c>
      <c r="AKJ211" s="34">
        <v>1.2790223583579063E-2</v>
      </c>
      <c r="AKK211" t="s">
        <v>832</v>
      </c>
      <c r="AKL211" t="s">
        <v>843</v>
      </c>
      <c r="AKM211" s="34">
        <v>89450</v>
      </c>
      <c r="AKN211" t="s">
        <v>832</v>
      </c>
      <c r="AKO211" t="s">
        <v>843</v>
      </c>
      <c r="AKP211" s="34">
        <v>82937.625</v>
      </c>
      <c r="AKQ211" t="s">
        <v>830</v>
      </c>
      <c r="AKR211" t="s">
        <v>843</v>
      </c>
      <c r="AKS211" s="34">
        <v>88464.029320396003</v>
      </c>
      <c r="AKT211" t="s">
        <v>832</v>
      </c>
      <c r="AKU211" t="s">
        <v>843</v>
      </c>
      <c r="AKV211" s="34">
        <v>92101.469741438195</v>
      </c>
      <c r="AKW211" t="s">
        <v>832</v>
      </c>
      <c r="AKX211" t="s">
        <v>843</v>
      </c>
      <c r="AKY211" s="34">
        <v>0.36215904355049133</v>
      </c>
      <c r="AKZ211" s="34">
        <v>0.35697785019874573</v>
      </c>
      <c r="ALA211" s="34">
        <v>0.35334727168083191</v>
      </c>
      <c r="ALB211" s="34">
        <v>0.33896571397781372</v>
      </c>
      <c r="ALC211" s="34">
        <v>0.31360441446304321</v>
      </c>
      <c r="ALD211" t="s">
        <v>830</v>
      </c>
      <c r="ALE211" t="s">
        <v>843</v>
      </c>
      <c r="ALF211" t="s">
        <v>843</v>
      </c>
      <c r="ALG211" t="s">
        <v>843</v>
      </c>
      <c r="ALH211" s="34">
        <v>0.34687632322311401</v>
      </c>
      <c r="ALI211" s="34">
        <v>0.34076446294784546</v>
      </c>
      <c r="ALJ211" s="34">
        <v>0.33832246065139771</v>
      </c>
      <c r="ALK211" s="34">
        <v>0.32820945978164673</v>
      </c>
      <c r="ALL211" s="34">
        <v>0.30892667174339294</v>
      </c>
      <c r="ALM211" t="s">
        <v>832</v>
      </c>
    </row>
    <row r="212" spans="1:1001">
      <c r="A212" t="s">
        <v>421</v>
      </c>
      <c r="B212" t="s">
        <v>147</v>
      </c>
      <c r="C212" t="s">
        <v>394</v>
      </c>
      <c r="D212" s="34">
        <v>4.7877822071313858E-2</v>
      </c>
      <c r="E212" t="s">
        <v>432</v>
      </c>
      <c r="F212" s="34">
        <v>5.2340362221002579E-2</v>
      </c>
      <c r="G212" t="s">
        <v>1464</v>
      </c>
      <c r="H212" s="34">
        <v>4.9932163208723068E-2</v>
      </c>
      <c r="I212" t="s">
        <v>1294</v>
      </c>
      <c r="J212" s="34">
        <v>4.941871389746666E-2</v>
      </c>
      <c r="K212" t="s">
        <v>1521</v>
      </c>
      <c r="L212" s="34"/>
      <c r="M212" t="s">
        <v>465</v>
      </c>
      <c r="N212" s="34">
        <v>0.59308409690856934</v>
      </c>
      <c r="O212" s="34"/>
      <c r="P212" t="s">
        <v>1459</v>
      </c>
      <c r="Q212" s="34"/>
      <c r="R212" t="s">
        <v>1459</v>
      </c>
      <c r="S212" s="34"/>
      <c r="T212" t="s">
        <v>1459</v>
      </c>
      <c r="U212" s="34"/>
      <c r="V212" t="s">
        <v>1459</v>
      </c>
      <c r="W212" t="s">
        <v>843</v>
      </c>
      <c r="X212" t="s">
        <v>465</v>
      </c>
      <c r="Y212" s="34">
        <v>0.56911623477935791</v>
      </c>
      <c r="Z212" s="34"/>
      <c r="AA212" t="s">
        <v>1459</v>
      </c>
      <c r="AB212" s="34"/>
      <c r="AC212" t="s">
        <v>1459</v>
      </c>
      <c r="AD212" s="34"/>
      <c r="AE212" t="s">
        <v>1459</v>
      </c>
      <c r="AF212" s="34"/>
      <c r="AG212" t="s">
        <v>1459</v>
      </c>
      <c r="AH212" t="s">
        <v>843</v>
      </c>
      <c r="AI212" t="s">
        <v>465</v>
      </c>
      <c r="AJ212" s="34">
        <v>0.55754995346069336</v>
      </c>
      <c r="AK212" s="34"/>
      <c r="AL212" t="s">
        <v>1459</v>
      </c>
      <c r="AM212" s="34"/>
      <c r="AN212" t="s">
        <v>1459</v>
      </c>
      <c r="AO212" s="34"/>
      <c r="AP212" t="s">
        <v>1459</v>
      </c>
      <c r="AQ212" s="34"/>
      <c r="AR212" t="s">
        <v>1459</v>
      </c>
      <c r="AS212" t="s">
        <v>843</v>
      </c>
      <c r="AT212" t="s">
        <v>465</v>
      </c>
      <c r="AU212" s="34">
        <v>0.52010476589202881</v>
      </c>
      <c r="AV212" s="34"/>
      <c r="AW212" t="s">
        <v>1459</v>
      </c>
      <c r="AX212" s="34"/>
      <c r="AY212" t="s">
        <v>1459</v>
      </c>
      <c r="AZ212" s="34"/>
      <c r="BA212" t="s">
        <v>1459</v>
      </c>
      <c r="BB212" s="34"/>
      <c r="BC212" t="s">
        <v>1459</v>
      </c>
      <c r="BD212" t="s">
        <v>843</v>
      </c>
      <c r="BE212" s="34">
        <v>0.5</v>
      </c>
      <c r="BF212" t="s">
        <v>1594</v>
      </c>
      <c r="BG212" t="s">
        <v>843</v>
      </c>
      <c r="BH212" t="s">
        <v>432</v>
      </c>
      <c r="BI212" s="34">
        <v>2.8066811561584473</v>
      </c>
      <c r="BJ212" t="s">
        <v>819</v>
      </c>
      <c r="BK212" s="34">
        <v>4.4470372200012207</v>
      </c>
      <c r="BL212" t="s">
        <v>1294</v>
      </c>
      <c r="BM212" s="34">
        <v>6.69122314453125</v>
      </c>
      <c r="BN212" t="s">
        <v>1521</v>
      </c>
      <c r="BO212" s="34">
        <v>3.3250463008880615</v>
      </c>
      <c r="BP212" t="s">
        <v>843</v>
      </c>
      <c r="BQ212" s="34">
        <v>6.662353515625</v>
      </c>
      <c r="BR212" t="s">
        <v>830</v>
      </c>
      <c r="BS212" s="34"/>
      <c r="BT212" t="s">
        <v>843</v>
      </c>
      <c r="BU212" s="34">
        <v>4.7142186164855957</v>
      </c>
      <c r="BV212" t="s">
        <v>1564</v>
      </c>
      <c r="BW212" t="s">
        <v>843</v>
      </c>
      <c r="BX212" s="34">
        <v>2.4053549766540527</v>
      </c>
      <c r="BY212" t="s">
        <v>465</v>
      </c>
      <c r="BZ212" t="s">
        <v>843</v>
      </c>
      <c r="CA212" t="s">
        <v>432</v>
      </c>
      <c r="CB212" s="34">
        <v>3.1160949729382992E-3</v>
      </c>
      <c r="CC212" s="34">
        <v>3.7124156951904297E-3</v>
      </c>
      <c r="CD212" s="34">
        <v>5.7842666283249855E-3</v>
      </c>
      <c r="CE212" s="34">
        <v>7.6254839077591896E-3</v>
      </c>
      <c r="CF212" s="34">
        <v>7.6254727318882942E-3</v>
      </c>
      <c r="CG212" t="s">
        <v>843</v>
      </c>
      <c r="CH212" t="s">
        <v>819</v>
      </c>
      <c r="CI212" s="34">
        <v>1.3372872024774551E-2</v>
      </c>
      <c r="CJ212" s="34">
        <v>1.0849242098629475E-2</v>
      </c>
      <c r="CK212" s="34">
        <v>1.0245649144053459E-2</v>
      </c>
      <c r="CL212" s="34">
        <v>1.0656743310391903E-2</v>
      </c>
      <c r="CM212" s="34">
        <v>1.1096419766545296E-2</v>
      </c>
      <c r="CN212" t="s">
        <v>843</v>
      </c>
      <c r="CO212" t="s">
        <v>1294</v>
      </c>
      <c r="CP212" s="34">
        <v>1.181755680590868E-2</v>
      </c>
      <c r="CQ212" s="34">
        <v>1.0256709530949593E-2</v>
      </c>
      <c r="CR212" s="34">
        <v>1.046778354793787E-2</v>
      </c>
      <c r="CS212" s="34">
        <v>1.0752019472420216E-2</v>
      </c>
      <c r="CT212" s="34">
        <v>9.0504046529531479E-3</v>
      </c>
      <c r="CU212" t="s">
        <v>843</v>
      </c>
      <c r="CV212" t="s">
        <v>1521</v>
      </c>
      <c r="CW212" s="34">
        <v>1.0519935749471188E-2</v>
      </c>
      <c r="CX212" s="34">
        <v>1.0007771663367748E-2</v>
      </c>
      <c r="CY212" s="34">
        <v>1.0094380006194115E-2</v>
      </c>
      <c r="CZ212" s="34">
        <v>9.5320167019963264E-3</v>
      </c>
      <c r="DA212" s="34">
        <v>8.0245295539498329E-3</v>
      </c>
      <c r="DB212" t="s">
        <v>843</v>
      </c>
      <c r="DC212" s="34">
        <v>5.0894660949707031</v>
      </c>
      <c r="DD212" s="34">
        <v>6.1262860298156738</v>
      </c>
      <c r="DE212" s="34">
        <v>6.7231383323669434</v>
      </c>
      <c r="DF212" s="34">
        <v>7.2099981307983398</v>
      </c>
      <c r="DG212" s="34">
        <v>7.7375593185424805</v>
      </c>
      <c r="DH212" t="s">
        <v>1464</v>
      </c>
      <c r="DI212" t="s">
        <v>843</v>
      </c>
      <c r="DJ212" s="34">
        <v>5.7115578651428223</v>
      </c>
      <c r="DK212" s="34">
        <v>6.5283942222595215</v>
      </c>
      <c r="DL212" s="34">
        <v>7.015254020690918</v>
      </c>
      <c r="DM212" s="34">
        <v>7.5193891525268555</v>
      </c>
      <c r="DN212" s="34">
        <v>8.0767412185668945</v>
      </c>
      <c r="DO212" t="s">
        <v>1294</v>
      </c>
      <c r="DP212" t="s">
        <v>843</v>
      </c>
      <c r="DQ212" s="34">
        <v>8.3110828399658203</v>
      </c>
      <c r="DR212" t="s">
        <v>1521</v>
      </c>
      <c r="DS212" t="s">
        <v>843</v>
      </c>
      <c r="DT212" t="s">
        <v>843</v>
      </c>
      <c r="DU212" s="34">
        <v>5.0999999999999996</v>
      </c>
      <c r="DV212" t="s">
        <v>1461</v>
      </c>
      <c r="DW212" t="s">
        <v>843</v>
      </c>
      <c r="DX212" t="s">
        <v>843</v>
      </c>
      <c r="DY212" t="s">
        <v>995</v>
      </c>
      <c r="DZ212" s="34">
        <v>2.2020936012268066E-2</v>
      </c>
      <c r="EA212" s="34">
        <v>1.8000949174165726E-2</v>
      </c>
      <c r="EB212" s="34">
        <v>2.2208202630281448E-2</v>
      </c>
      <c r="EC212" s="34">
        <v>2.7079369872808456E-2</v>
      </c>
      <c r="ED212" s="34">
        <v>-8.1110084429383278E-3</v>
      </c>
      <c r="EE212" t="s">
        <v>843</v>
      </c>
      <c r="EF212" t="s">
        <v>465</v>
      </c>
      <c r="EG212" s="34">
        <v>6.0250000096857548E-3</v>
      </c>
      <c r="EH212" s="34">
        <v>9.4666667282581329E-3</v>
      </c>
      <c r="EI212" s="34">
        <v>5.8900001458823681E-3</v>
      </c>
      <c r="EJ212" s="34">
        <v>1.5000002458691597E-3</v>
      </c>
      <c r="EK212" s="34">
        <v>-2.0000000949949026E-3</v>
      </c>
      <c r="EL212" t="s">
        <v>843</v>
      </c>
      <c r="EM212" t="s">
        <v>465</v>
      </c>
      <c r="EN212" s="34">
        <v>7.5446808477863669E-4</v>
      </c>
      <c r="EO212" s="34">
        <v>-5.3979279473423958E-3</v>
      </c>
      <c r="EP212" s="34">
        <v>-2.0454931654967368E-4</v>
      </c>
      <c r="EQ212" s="34">
        <v>-1.1050587520003319E-2</v>
      </c>
      <c r="ER212" s="34">
        <v>-6.8888510577380657E-3</v>
      </c>
      <c r="ES212" t="s">
        <v>843</v>
      </c>
      <c r="ET212" t="s">
        <v>465</v>
      </c>
      <c r="EU212" s="34">
        <v>9.1737564653158188E-3</v>
      </c>
      <c r="EV212" s="34">
        <v>7.6034995727241039E-3</v>
      </c>
      <c r="EW212" s="34">
        <v>-3.8697863928973675E-3</v>
      </c>
      <c r="EX212" s="34">
        <v>2.0210868678987026E-3</v>
      </c>
      <c r="EY212" s="34">
        <v>8.7304199114441872E-3</v>
      </c>
      <c r="EZ212" t="s">
        <v>843</v>
      </c>
      <c r="FA212" t="s">
        <v>1594</v>
      </c>
      <c r="FB212" s="34">
        <v>-2.6377115398645401E-2</v>
      </c>
      <c r="FC212" s="34">
        <v>-3.725283220410347E-2</v>
      </c>
      <c r="FD212" s="34">
        <v>-6.447552889585495E-2</v>
      </c>
      <c r="FE212" s="34">
        <v>2.0543346181511879E-2</v>
      </c>
      <c r="FF212" s="34">
        <v>5.4864604026079178E-3</v>
      </c>
      <c r="FG212" t="s">
        <v>843</v>
      </c>
      <c r="FH212" s="34"/>
      <c r="FI212" s="34"/>
      <c r="FJ212" s="34"/>
      <c r="FK212" s="34"/>
      <c r="FL212" s="34"/>
      <c r="FM212" t="s">
        <v>843</v>
      </c>
      <c r="FN212" t="s">
        <v>843</v>
      </c>
      <c r="FO212" s="34">
        <v>0.46106999999999998</v>
      </c>
      <c r="FP212" t="s">
        <v>1462</v>
      </c>
      <c r="FQ212" t="s">
        <v>843</v>
      </c>
      <c r="FR212" t="s">
        <v>843</v>
      </c>
      <c r="FS212" s="34">
        <v>0.74641999999999997</v>
      </c>
      <c r="FT212" t="s">
        <v>1462</v>
      </c>
      <c r="FU212" t="s">
        <v>843</v>
      </c>
      <c r="FV212" t="s">
        <v>843</v>
      </c>
      <c r="FW212" s="34">
        <v>0.17568</v>
      </c>
      <c r="FX212" t="s">
        <v>1462</v>
      </c>
      <c r="FY212" t="s">
        <v>843</v>
      </c>
      <c r="FZ212" s="34">
        <v>-6.6047467291355133E-2</v>
      </c>
      <c r="GA212" s="34">
        <v>-9.171159565448761E-2</v>
      </c>
      <c r="GB212" s="34">
        <v>-0.13840894401073456</v>
      </c>
      <c r="GC212" s="34">
        <v>-0.14323338866233826</v>
      </c>
      <c r="GD212" s="34">
        <v>-4.8523005098104477E-3</v>
      </c>
      <c r="GE212" t="s">
        <v>830</v>
      </c>
      <c r="GF212" t="s">
        <v>843</v>
      </c>
      <c r="GG212" s="34">
        <v>5.7384725660085678E-3</v>
      </c>
      <c r="GH212" s="34">
        <v>1.1476251529529691E-3</v>
      </c>
      <c r="GI212" s="34">
        <v>-1.4548988547176123E-3</v>
      </c>
      <c r="GJ212" s="34"/>
      <c r="GK212" s="34"/>
      <c r="GL212" t="s">
        <v>832</v>
      </c>
      <c r="GM212" t="s">
        <v>843</v>
      </c>
      <c r="GN212" s="34">
        <v>0.20309989154338837</v>
      </c>
      <c r="GO212" t="s">
        <v>832</v>
      </c>
      <c r="GP212" t="s">
        <v>843</v>
      </c>
      <c r="GQ212" t="s">
        <v>843</v>
      </c>
      <c r="GR212" s="34">
        <v>5.0660888664424419E-3</v>
      </c>
      <c r="GS212" s="34">
        <v>7.2566578164696693E-3</v>
      </c>
      <c r="GT212" s="34">
        <v>8.8623743504285812E-3</v>
      </c>
      <c r="GU212" s="34"/>
      <c r="GV212" s="34"/>
      <c r="GW212" t="s">
        <v>832</v>
      </c>
      <c r="GX212" t="s">
        <v>843</v>
      </c>
      <c r="GY212" t="s">
        <v>843</v>
      </c>
      <c r="GZ212" t="s">
        <v>843</v>
      </c>
      <c r="HA212" t="s">
        <v>843</v>
      </c>
      <c r="HB212" t="s">
        <v>843</v>
      </c>
      <c r="HC212" t="s">
        <v>843</v>
      </c>
      <c r="HD212" t="s">
        <v>843</v>
      </c>
      <c r="HE212" t="s">
        <v>843</v>
      </c>
      <c r="HF212" t="s">
        <v>843</v>
      </c>
      <c r="HG212" t="s">
        <v>843</v>
      </c>
      <c r="HH212" s="34">
        <v>16307654</v>
      </c>
      <c r="HI212" s="34">
        <v>16727948</v>
      </c>
      <c r="HJ212" s="34">
        <v>17164021</v>
      </c>
      <c r="HK212" s="34">
        <v>17611356</v>
      </c>
      <c r="HL212" s="34">
        <v>18084007</v>
      </c>
      <c r="HM212" s="34">
        <v>18583557</v>
      </c>
      <c r="HN212" s="34">
        <v>19432009</v>
      </c>
      <c r="HO212" s="34">
        <v>20703005</v>
      </c>
      <c r="HP212" s="34">
        <v>21474059</v>
      </c>
      <c r="HQ212" s="34">
        <v>21827220</v>
      </c>
      <c r="HR212" s="34">
        <v>22337563</v>
      </c>
      <c r="HS212" s="34">
        <v>22730733</v>
      </c>
      <c r="HT212" s="34">
        <v>22605577</v>
      </c>
      <c r="HU212" s="34">
        <v>21495821</v>
      </c>
      <c r="HV212" s="34">
        <v>20072232</v>
      </c>
      <c r="HW212" s="34">
        <v>19205178</v>
      </c>
      <c r="HX212" s="34">
        <v>18964252</v>
      </c>
      <c r="HY212" s="34">
        <v>18983373</v>
      </c>
      <c r="HZ212" s="34">
        <v>19333463</v>
      </c>
      <c r="IA212" s="34">
        <v>20098251</v>
      </c>
      <c r="IB212" s="34">
        <v>20772595</v>
      </c>
      <c r="IC212" s="34">
        <v>21324367</v>
      </c>
      <c r="ID212" s="34">
        <v>22125249</v>
      </c>
      <c r="IE212" s="34">
        <v>23227014</v>
      </c>
      <c r="IF212" s="34">
        <v>24348053</v>
      </c>
      <c r="IG212" s="34">
        <v>25427191</v>
      </c>
      <c r="IH212" s="34">
        <v>26436176</v>
      </c>
      <c r="II212" s="34">
        <v>27369725</v>
      </c>
      <c r="IJ212" s="34">
        <v>28245013</v>
      </c>
      <c r="IK212" s="34">
        <v>29067596</v>
      </c>
      <c r="IL212" s="34">
        <v>29824735</v>
      </c>
      <c r="IM212" s="34">
        <v>30512875</v>
      </c>
      <c r="IN212" s="34">
        <v>31143413</v>
      </c>
      <c r="IO212" s="34">
        <v>31736160</v>
      </c>
      <c r="IP212" s="34">
        <v>32302224</v>
      </c>
      <c r="IQ212" s="34">
        <v>32839951.999999996</v>
      </c>
      <c r="IR212" s="34">
        <v>33346682.999999996</v>
      </c>
      <c r="IS212" s="34">
        <v>33825539</v>
      </c>
      <c r="IT212" s="34">
        <v>34279788</v>
      </c>
      <c r="IU212" s="34">
        <v>34711951</v>
      </c>
      <c r="IV212" s="34">
        <v>35121421</v>
      </c>
      <c r="IW212" s="34">
        <v>35509433</v>
      </c>
      <c r="IX212" s="34">
        <v>35877547</v>
      </c>
      <c r="IY212" s="34">
        <v>36225380</v>
      </c>
      <c r="IZ212" s="34">
        <v>36556446</v>
      </c>
      <c r="JA212" s="34">
        <v>36873389</v>
      </c>
      <c r="JB212" s="34">
        <v>37176391</v>
      </c>
      <c r="JC212" s="34">
        <v>37468039</v>
      </c>
      <c r="JD212" s="34">
        <v>37752283</v>
      </c>
      <c r="JE212" s="34">
        <v>38031069</v>
      </c>
      <c r="JF212" s="34">
        <v>38306374</v>
      </c>
      <c r="JG212" s="34">
        <v>38579209</v>
      </c>
      <c r="JH212" s="34">
        <v>38851676</v>
      </c>
      <c r="JI212" s="34">
        <v>39124556</v>
      </c>
      <c r="JJ212" s="34">
        <v>39396979</v>
      </c>
      <c r="JK212" s="34">
        <v>39669888</v>
      </c>
      <c r="JL212" s="34">
        <v>39945166</v>
      </c>
      <c r="JM212" s="34">
        <v>40221867</v>
      </c>
      <c r="JN212" s="34">
        <v>40497663</v>
      </c>
      <c r="JO212" s="34">
        <v>40771111</v>
      </c>
      <c r="JP212" s="34">
        <v>41041963</v>
      </c>
      <c r="JQ212" s="34">
        <v>41310282</v>
      </c>
      <c r="JR212" s="34">
        <v>41573795</v>
      </c>
      <c r="JS212" s="34">
        <v>41829411</v>
      </c>
      <c r="JT212" s="34">
        <v>42074615</v>
      </c>
      <c r="JU212" s="34">
        <v>42308577</v>
      </c>
      <c r="JV212" s="34">
        <v>42530285</v>
      </c>
      <c r="JW212" s="34">
        <v>42738613</v>
      </c>
      <c r="JX212" s="34">
        <v>42932974</v>
      </c>
      <c r="JY212" s="34">
        <v>43112793</v>
      </c>
      <c r="JZ212" s="34">
        <v>43278271</v>
      </c>
      <c r="KA212" s="34">
        <v>43429050</v>
      </c>
      <c r="KB212" s="34">
        <v>43564949</v>
      </c>
      <c r="KC212" s="34">
        <v>43686585</v>
      </c>
      <c r="KD212" s="34">
        <v>43793508</v>
      </c>
      <c r="KE212" s="34">
        <v>43885557</v>
      </c>
      <c r="KF212" s="34">
        <v>43964048</v>
      </c>
      <c r="KG212" s="34">
        <v>44029058</v>
      </c>
      <c r="KH212" s="34">
        <v>44080662</v>
      </c>
      <c r="KI212" s="34">
        <v>44120741</v>
      </c>
      <c r="KJ212" s="34">
        <v>44150889</v>
      </c>
      <c r="KK212" s="34">
        <v>44171504</v>
      </c>
      <c r="KL212" s="34">
        <v>44183529</v>
      </c>
      <c r="KM212" s="34">
        <v>44187776</v>
      </c>
      <c r="KN212" s="34">
        <v>44183261</v>
      </c>
      <c r="KO212" s="34">
        <v>44170508</v>
      </c>
      <c r="KP212" s="34">
        <v>44151462</v>
      </c>
      <c r="KQ212" s="34">
        <v>44125936</v>
      </c>
      <c r="KR212" s="34">
        <v>44093800</v>
      </c>
      <c r="KS212" s="34">
        <v>44056168</v>
      </c>
      <c r="KT212" s="34">
        <v>44014899</v>
      </c>
      <c r="KU212" s="34">
        <v>43970167</v>
      </c>
      <c r="KV212" s="34">
        <v>43921307</v>
      </c>
      <c r="KW212" s="34">
        <v>43869240</v>
      </c>
      <c r="KX212" s="34">
        <v>43814412</v>
      </c>
      <c r="KY212" s="34">
        <v>43758372</v>
      </c>
      <c r="KZ212" s="34">
        <v>43701914</v>
      </c>
      <c r="LA212" s="34">
        <v>43644326</v>
      </c>
      <c r="LB212" s="34">
        <v>43586245</v>
      </c>
      <c r="LC212" s="34">
        <v>43529030</v>
      </c>
      <c r="LD212" s="34">
        <v>43472700</v>
      </c>
      <c r="LE212" t="s">
        <v>843</v>
      </c>
      <c r="LF212" t="s">
        <v>843</v>
      </c>
      <c r="LG212" t="s">
        <v>843</v>
      </c>
      <c r="LH212" s="34">
        <v>2.5239927694201469E-2</v>
      </c>
      <c r="LI212" s="34">
        <v>2.5446284562349319E-2</v>
      </c>
      <c r="LJ212" s="34">
        <v>2.5734536349773407E-2</v>
      </c>
      <c r="LK212" s="34">
        <v>2.5728531181812286E-2</v>
      </c>
      <c r="LL212" s="34">
        <v>2.6484034955501556E-2</v>
      </c>
      <c r="LM212" s="34">
        <v>2.7249200269579887E-2</v>
      </c>
      <c r="LN212" s="34">
        <v>4.4644497334957123E-2</v>
      </c>
      <c r="LO212" s="34">
        <v>6.335720419883728E-2</v>
      </c>
      <c r="LP212" s="34">
        <v>3.6566790193319321E-2</v>
      </c>
      <c r="LQ212" s="34">
        <v>1.6312167048454285E-2</v>
      </c>
      <c r="LR212" s="34">
        <v>2.3111885413527489E-2</v>
      </c>
      <c r="LS212" s="34">
        <v>1.7448185011744499E-2</v>
      </c>
      <c r="LT212" s="34">
        <v>-5.5212397128343582E-3</v>
      </c>
      <c r="LU212" s="34">
        <v>-5.0338100641965866E-2</v>
      </c>
      <c r="LV212" s="34">
        <v>-6.8521179258823395E-2</v>
      </c>
      <c r="LW212" s="34">
        <v>-4.4157437980175018E-2</v>
      </c>
      <c r="LX212" s="34">
        <v>-1.2624196708202362E-2</v>
      </c>
      <c r="LY212" s="34">
        <v>1.0077574988827109E-3</v>
      </c>
      <c r="LZ212" s="34">
        <v>1.8273938447237015E-2</v>
      </c>
      <c r="MA212" s="34">
        <v>3.8795366883277893E-2</v>
      </c>
      <c r="MB212" s="34">
        <v>3.3001773059368134E-2</v>
      </c>
      <c r="MC212" s="34">
        <v>2.6215840131044388E-2</v>
      </c>
      <c r="MD212" s="34">
        <v>3.6869034171104431E-2</v>
      </c>
      <c r="ME212" s="34">
        <v>4.859655350446701E-2</v>
      </c>
      <c r="MF212" s="34">
        <v>4.7135889530181885E-2</v>
      </c>
      <c r="MG212" s="34">
        <v>4.3367225676774979E-2</v>
      </c>
      <c r="MH212" s="34">
        <v>3.8914263248443604E-2</v>
      </c>
      <c r="MI212" s="34">
        <v>3.4704100340604782E-2</v>
      </c>
      <c r="MJ212" s="34">
        <v>3.1479436904191971E-2</v>
      </c>
      <c r="MK212" s="34">
        <v>2.8707103803753853E-2</v>
      </c>
      <c r="ML212" s="34">
        <v>2.5714067742228508E-2</v>
      </c>
      <c r="MM212" s="34">
        <v>2.2810643538832664E-2</v>
      </c>
      <c r="MN212" s="34">
        <v>2.0454036071896553E-2</v>
      </c>
      <c r="MO212" s="34">
        <v>1.8853962421417236E-2</v>
      </c>
      <c r="MP212" s="34">
        <v>1.7679357901215553E-2</v>
      </c>
      <c r="MQ212" s="34">
        <v>1.6509739682078362E-2</v>
      </c>
      <c r="MR212" s="34">
        <v>1.5312484465539455E-2</v>
      </c>
      <c r="MS212" s="34">
        <v>1.4257801696658134E-2</v>
      </c>
      <c r="MT212" s="34">
        <v>1.3339800760149956E-2</v>
      </c>
      <c r="MU212" s="34">
        <v>1.2528127990663052E-2</v>
      </c>
      <c r="MV212" s="34">
        <v>1.1727192439138889E-2</v>
      </c>
      <c r="MW212" s="34">
        <v>1.0987150482833385E-2</v>
      </c>
      <c r="MX212" s="34">
        <v>1.0313288308680058E-2</v>
      </c>
      <c r="MY212" s="34">
        <v>9.6483100205659866E-3</v>
      </c>
      <c r="MZ212" s="34">
        <v>9.0975537896156311E-3</v>
      </c>
      <c r="NA212" s="34">
        <v>8.6325937882065773E-3</v>
      </c>
      <c r="NB212" s="34">
        <v>8.1837838515639305E-3</v>
      </c>
      <c r="NC212" s="34">
        <v>7.814367301762104E-3</v>
      </c>
      <c r="ND212" s="34">
        <v>7.5576743111014366E-3</v>
      </c>
      <c r="NE212" s="34">
        <v>7.3574804700911045E-3</v>
      </c>
      <c r="NF212" s="34">
        <v>7.2128744795918465E-3</v>
      </c>
      <c r="NG212" s="34">
        <v>7.0971990935504436E-3</v>
      </c>
      <c r="NH212" s="34">
        <v>7.0377117954194546E-3</v>
      </c>
      <c r="NI212" s="34">
        <v>6.999084260314703E-3</v>
      </c>
      <c r="NJ212" s="34">
        <v>6.938837468624115E-3</v>
      </c>
      <c r="NK212" s="34">
        <v>6.9032730534672737E-3</v>
      </c>
      <c r="NL212" s="34">
        <v>6.9152521900832653E-3</v>
      </c>
      <c r="NM212" s="34">
        <v>6.9031394086778164E-3</v>
      </c>
      <c r="NN212" s="34">
        <v>6.8334657698869705E-3</v>
      </c>
      <c r="NO212" s="34">
        <v>6.7294980399310589E-3</v>
      </c>
      <c r="NP212" s="34">
        <v>6.621264386922121E-3</v>
      </c>
      <c r="NQ212" s="34">
        <v>6.5163965336978436E-3</v>
      </c>
      <c r="NR212" s="34">
        <v>6.3586132600903511E-3</v>
      </c>
      <c r="NS212" s="34">
        <v>6.1296634376049042E-3</v>
      </c>
      <c r="NT212" s="34">
        <v>5.8448850177228451E-3</v>
      </c>
      <c r="NU212" s="34">
        <v>5.5452417582273483E-3</v>
      </c>
      <c r="NV212" s="34">
        <v>5.2265790291130543E-3</v>
      </c>
      <c r="NW212" s="34">
        <v>4.8863869160413742E-3</v>
      </c>
      <c r="NX212" s="34">
        <v>4.5373579487204552E-3</v>
      </c>
      <c r="NY212" s="34">
        <v>4.1796187870204449E-3</v>
      </c>
      <c r="NZ212" s="34">
        <v>3.8309101946651936E-3</v>
      </c>
      <c r="OA212" s="34">
        <v>3.4778874833136797E-3</v>
      </c>
      <c r="OB212" s="34">
        <v>3.1243329867720604E-3</v>
      </c>
      <c r="OC212" s="34">
        <v>2.7881704736500978E-3</v>
      </c>
      <c r="OD212" s="34">
        <v>2.4445117451250553E-3</v>
      </c>
      <c r="OE212" s="34">
        <v>2.0996809471398592E-3</v>
      </c>
      <c r="OF212" s="34">
        <v>1.7869407311081886E-3</v>
      </c>
      <c r="OG212" s="34">
        <v>1.4776160242035985E-3</v>
      </c>
      <c r="OH212" s="34">
        <v>1.1713578132912517E-3</v>
      </c>
      <c r="OI212" s="34">
        <v>9.088064543902874E-4</v>
      </c>
      <c r="OJ212" s="34">
        <v>6.8307342007756233E-4</v>
      </c>
      <c r="OK212" s="34">
        <v>4.6681254752911627E-4</v>
      </c>
      <c r="OL212" s="34">
        <v>2.7219729963690042E-4</v>
      </c>
      <c r="OM212" s="34">
        <v>9.6117175417020917E-5</v>
      </c>
      <c r="ON212" s="34">
        <v>-1.0218279930995777E-4</v>
      </c>
      <c r="OO212" s="34">
        <v>-2.8868039953522384E-4</v>
      </c>
      <c r="OP212" s="34">
        <v>-4.3128567631356418E-4</v>
      </c>
      <c r="OQ212" s="34">
        <v>-5.7831336744129658E-4</v>
      </c>
      <c r="OR212" s="34">
        <v>-7.285444880835712E-4</v>
      </c>
      <c r="OS212" s="34">
        <v>-8.5381773533299565E-4</v>
      </c>
      <c r="OT212" s="34">
        <v>-9.371750638820231E-4</v>
      </c>
      <c r="OU212" s="34">
        <v>-1.0168090229853988E-3</v>
      </c>
      <c r="OV212" s="34">
        <v>-1.111825811676681E-3</v>
      </c>
      <c r="OW212" s="34">
        <v>-1.186164328828454E-3</v>
      </c>
      <c r="OX212" s="34">
        <v>-1.2505867052823305E-3</v>
      </c>
      <c r="OY212" s="34">
        <v>-1.2798499083146453E-3</v>
      </c>
      <c r="OZ212" s="34">
        <v>-1.2910547666251659E-3</v>
      </c>
      <c r="PA212" s="34">
        <v>-1.3186144642531872E-3</v>
      </c>
      <c r="PB212" s="34">
        <v>-1.331666368059814E-3</v>
      </c>
      <c r="PC212" s="34">
        <v>-1.3135471381247044E-3</v>
      </c>
      <c r="PD212" s="34">
        <v>-1.2949169613420963E-3</v>
      </c>
      <c r="PE212" t="s">
        <v>1300</v>
      </c>
      <c r="PF212" t="s">
        <v>843</v>
      </c>
      <c r="PG212" t="s">
        <v>843</v>
      </c>
      <c r="PH212" t="s">
        <v>843</v>
      </c>
      <c r="PI212" t="s">
        <v>843</v>
      </c>
      <c r="PJ212" t="s">
        <v>1300</v>
      </c>
      <c r="PK212" s="34">
        <v>0.50600290298461914</v>
      </c>
      <c r="PL212" s="34">
        <v>0.50585991144180298</v>
      </c>
      <c r="PM212" s="34">
        <v>0.50572675466537476</v>
      </c>
      <c r="PN212" s="34">
        <v>0.5055919885635376</v>
      </c>
      <c r="PO212" s="34">
        <v>0.50550055503845215</v>
      </c>
      <c r="PP212" s="34">
        <v>0.5054512619972229</v>
      </c>
      <c r="PQ212" s="34">
        <v>0.50529342889785767</v>
      </c>
      <c r="PR212" s="34">
        <v>0.50502955913543701</v>
      </c>
      <c r="PS212" s="34">
        <v>0.50491583347320557</v>
      </c>
      <c r="PT212" s="34">
        <v>0.50490349531173706</v>
      </c>
      <c r="PU212" s="34">
        <v>0.50484627485275269</v>
      </c>
      <c r="PV212" s="34">
        <v>0.50478363037109375</v>
      </c>
      <c r="PW212" s="34">
        <v>0.5045548677444458</v>
      </c>
      <c r="PX212" s="34">
        <v>0.50414127111434937</v>
      </c>
      <c r="PY212" s="34">
        <v>0.50366050004959106</v>
      </c>
      <c r="PZ212" s="34">
        <v>0.50317651033401489</v>
      </c>
      <c r="QA212" s="34">
        <v>0.50270730257034302</v>
      </c>
      <c r="QB212" s="34">
        <v>0.50214284658432007</v>
      </c>
      <c r="QC212" s="34">
        <v>0.50158429145812988</v>
      </c>
      <c r="QD212" s="34">
        <v>0.50123423337936401</v>
      </c>
      <c r="QE212" s="34">
        <v>0.50102865695953369</v>
      </c>
      <c r="QF212" s="34">
        <v>0.50088882446289063</v>
      </c>
      <c r="QG212" s="34">
        <v>0.50072330236434937</v>
      </c>
      <c r="QH212" s="34">
        <v>0.50051045417785645</v>
      </c>
      <c r="QI212" s="34">
        <v>0.50030457973480225</v>
      </c>
      <c r="QJ212" s="34">
        <v>0.50010496377944946</v>
      </c>
      <c r="QK212" s="34">
        <v>0.49991098046302795</v>
      </c>
      <c r="QL212" s="34">
        <v>0.49972116947174072</v>
      </c>
      <c r="QM212" s="34">
        <v>0.49953657388687134</v>
      </c>
      <c r="QN212" s="34">
        <v>0.49935781955718994</v>
      </c>
      <c r="QO212" s="34">
        <v>0.4991830587387085</v>
      </c>
      <c r="QP212" s="34">
        <v>0.49901184439659119</v>
      </c>
      <c r="QQ212" s="34">
        <v>0.49884480237960815</v>
      </c>
      <c r="QR212" s="34">
        <v>0.49868139624595642</v>
      </c>
      <c r="QS212" s="34">
        <v>0.49852028489112854</v>
      </c>
      <c r="QT212" s="34">
        <v>0.49836045503616333</v>
      </c>
      <c r="QU212" s="34">
        <v>0.49820101261138916</v>
      </c>
      <c r="QV212" s="34">
        <v>0.49804192781448364</v>
      </c>
      <c r="QW212" s="34">
        <v>0.49788224697113037</v>
      </c>
      <c r="QX212" s="34">
        <v>0.4977213442325592</v>
      </c>
      <c r="QY212" s="34">
        <v>0.49755868315696716</v>
      </c>
      <c r="QZ212" s="34">
        <v>0.49739354848861694</v>
      </c>
      <c r="RA212" s="34">
        <v>0.49722641706466675</v>
      </c>
      <c r="RB212" s="34">
        <v>0.49705666303634644</v>
      </c>
      <c r="RC212" s="34">
        <v>0.49688521027565002</v>
      </c>
      <c r="RD212" s="34">
        <v>0.49671316146850586</v>
      </c>
      <c r="RE212" s="34">
        <v>0.49653947353363037</v>
      </c>
      <c r="RF212" s="34">
        <v>0.49636557698249817</v>
      </c>
      <c r="RG212" s="34">
        <v>0.4961928129196167</v>
      </c>
      <c r="RH212" s="34">
        <v>0.49602225422859192</v>
      </c>
      <c r="RI212" s="34">
        <v>0.49585422873497009</v>
      </c>
      <c r="RJ212" s="34">
        <v>0.49568882584571838</v>
      </c>
      <c r="RK212" s="34">
        <v>0.49552822113037109</v>
      </c>
      <c r="RL212" s="34">
        <v>0.49537202715873718</v>
      </c>
      <c r="RM212" s="34">
        <v>0.49522024393081665</v>
      </c>
      <c r="RN212" s="34">
        <v>0.49507370591163635</v>
      </c>
      <c r="RO212" s="34">
        <v>0.49493169784545898</v>
      </c>
      <c r="RP212" s="34">
        <v>0.49479484558105469</v>
      </c>
      <c r="RQ212" s="34">
        <v>0.49466267228126526</v>
      </c>
      <c r="RR212" s="34">
        <v>0.49453398585319519</v>
      </c>
      <c r="RS212" s="34">
        <v>0.49440869688987732</v>
      </c>
      <c r="RT212" s="34">
        <v>0.49428805708885193</v>
      </c>
      <c r="RU212" s="34">
        <v>0.49417203664779663</v>
      </c>
      <c r="RV212" s="34">
        <v>0.49405944347381592</v>
      </c>
      <c r="RW212" s="34">
        <v>0.49394980072975159</v>
      </c>
      <c r="RX212" s="34">
        <v>0.49384099245071411</v>
      </c>
      <c r="RY212" s="34">
        <v>0.49373149871826172</v>
      </c>
      <c r="RZ212" s="34">
        <v>0.4936223030090332</v>
      </c>
      <c r="SA212" s="34">
        <v>0.49351397156715393</v>
      </c>
      <c r="SB212" s="34">
        <v>0.49340766668319702</v>
      </c>
      <c r="SC212" s="34">
        <v>0.49330326914787292</v>
      </c>
      <c r="SD212" s="34">
        <v>0.49319931864738464</v>
      </c>
      <c r="SE212" s="34">
        <v>0.49309560656547546</v>
      </c>
      <c r="SF212" s="34">
        <v>0.49299374222755432</v>
      </c>
      <c r="SG212" s="34">
        <v>0.49289625883102417</v>
      </c>
      <c r="SH212" s="34">
        <v>0.49280497431755066</v>
      </c>
      <c r="SI212" s="34">
        <v>0.49272263050079346</v>
      </c>
      <c r="SJ212" s="34">
        <v>0.4926486611366272</v>
      </c>
      <c r="SK212" s="34">
        <v>0.49258485436439514</v>
      </c>
      <c r="SL212" s="34">
        <v>0.49253544211387634</v>
      </c>
      <c r="SM212" s="34">
        <v>0.49250060319900513</v>
      </c>
      <c r="SN212" s="34">
        <v>0.49248141050338745</v>
      </c>
      <c r="SO212" s="34">
        <v>0.49247977137565613</v>
      </c>
      <c r="SP212" s="34">
        <v>0.49249666929244995</v>
      </c>
      <c r="SQ212" s="34">
        <v>0.49253422021865845</v>
      </c>
      <c r="SR212" s="34">
        <v>0.4925951361656189</v>
      </c>
      <c r="SS212" s="34">
        <v>0.49268218874931335</v>
      </c>
      <c r="ST212" s="34">
        <v>0.49279490113258362</v>
      </c>
      <c r="SU212" s="34">
        <v>0.49293076992034912</v>
      </c>
      <c r="SV212" s="34">
        <v>0.49309244751930237</v>
      </c>
      <c r="SW212" s="34">
        <v>0.49327939748764038</v>
      </c>
      <c r="SX212" s="34">
        <v>0.49349042773246765</v>
      </c>
      <c r="SY212" s="34">
        <v>0.49372550845146179</v>
      </c>
      <c r="SZ212" s="34">
        <v>0.49397972226142883</v>
      </c>
      <c r="TA212" s="34">
        <v>0.49424967169761658</v>
      </c>
      <c r="TB212" s="34">
        <v>0.49453198909759521</v>
      </c>
      <c r="TC212" s="34">
        <v>0.49482241272926331</v>
      </c>
      <c r="TD212" s="34">
        <v>0.49511763453483582</v>
      </c>
      <c r="TE212" s="34">
        <v>0.49541103839874268</v>
      </c>
      <c r="TF212" s="34">
        <v>0.49569898843765259</v>
      </c>
      <c r="TG212" s="34">
        <v>0.49597984552383423</v>
      </c>
      <c r="TH212" t="s">
        <v>843</v>
      </c>
      <c r="TI212" t="s">
        <v>843</v>
      </c>
      <c r="TJ212" t="s">
        <v>1300</v>
      </c>
      <c r="TK212" s="34">
        <v>0.55682334810390299</v>
      </c>
      <c r="TL212" s="34">
        <v>0.56209383840743599</v>
      </c>
      <c r="TM212" s="34">
        <v>0.56705145024001102</v>
      </c>
      <c r="TN212" s="34">
        <v>0.571616506179777</v>
      </c>
      <c r="TO212" s="34">
        <v>0.57584555237121893</v>
      </c>
      <c r="TP212" s="34">
        <v>0.57969632563625095</v>
      </c>
      <c r="TQ212" s="34">
        <v>0.58786883538392798</v>
      </c>
      <c r="TR212" s="34">
        <v>0.59988758637000794</v>
      </c>
      <c r="TS212" s="34">
        <v>0.60311167527499898</v>
      </c>
      <c r="TT212" s="34">
        <v>0.60097338092131303</v>
      </c>
      <c r="TU212" s="34">
        <v>0.601548915643773</v>
      </c>
      <c r="TV212" s="34">
        <v>0.60124061991313704</v>
      </c>
      <c r="TW212" s="34">
        <v>0.59560000181371198</v>
      </c>
      <c r="TX212" s="34">
        <v>0.57853893039346904</v>
      </c>
      <c r="TY212" s="34">
        <v>0.55796453030236004</v>
      </c>
      <c r="TZ212" s="34">
        <v>0.54777236503021098</v>
      </c>
      <c r="UA212" s="34">
        <v>0.55044976200485007</v>
      </c>
      <c r="UB212" s="34">
        <v>0.55896378372800204</v>
      </c>
      <c r="UC212" s="34">
        <v>0.57324833631719296</v>
      </c>
      <c r="UD212" s="34">
        <v>0.59309325987885098</v>
      </c>
      <c r="UE212" s="34">
        <v>0.60979741313501201</v>
      </c>
      <c r="UF212" s="34">
        <v>0.62353384276307</v>
      </c>
      <c r="UG212" s="34">
        <v>0.63904726313017401</v>
      </c>
      <c r="UH212" s="34">
        <v>0.65609015984771302</v>
      </c>
      <c r="UI212" s="34">
        <v>0.67030303553025405</v>
      </c>
      <c r="UJ212" s="34">
        <v>0.68073527431196101</v>
      </c>
      <c r="UK212" s="34">
        <v>0.6878013992606461</v>
      </c>
      <c r="UL212" s="34">
        <v>0.69196894912113605</v>
      </c>
      <c r="UM212" s="34">
        <v>0.69351686426054893</v>
      </c>
      <c r="UN212" s="34">
        <v>0.69206924280788096</v>
      </c>
      <c r="UO212" s="34">
        <v>0.68786772643800997</v>
      </c>
      <c r="UP212" s="34">
        <v>0.68200182709757795</v>
      </c>
      <c r="UQ212" s="34">
        <v>0.67546428396489011</v>
      </c>
      <c r="UR212" s="34">
        <v>0.66894139051479495</v>
      </c>
      <c r="US212" s="34">
        <v>0.66296943923999507</v>
      </c>
      <c r="UT212" s="34">
        <v>0.65795893456176402</v>
      </c>
      <c r="UU212" s="34">
        <v>0.65391709274352705</v>
      </c>
      <c r="UV212" s="34">
        <v>0.65077545917634194</v>
      </c>
      <c r="UW212" s="34">
        <v>0.64878970371695399</v>
      </c>
      <c r="UX212" s="34">
        <v>0.64810240715078193</v>
      </c>
      <c r="UY212" s="34">
        <v>0.64861648109283498</v>
      </c>
      <c r="UZ212" s="34">
        <v>0.65018904061085603</v>
      </c>
      <c r="VA212" s="34">
        <v>0.652595605268108</v>
      </c>
      <c r="VB212" s="34">
        <v>0.65572151823222402</v>
      </c>
      <c r="VC212" s="34">
        <v>0.65940791946788291</v>
      </c>
      <c r="VD212" s="34">
        <v>0.66348487794273492</v>
      </c>
      <c r="VE212" s="34">
        <v>0.66784464995330795</v>
      </c>
      <c r="VF212" s="34">
        <v>0.67233399474594902</v>
      </c>
      <c r="VG212" s="34">
        <v>0.67665765171529302</v>
      </c>
      <c r="VH212" s="34">
        <v>0.68063494769717192</v>
      </c>
      <c r="VI212" s="34">
        <v>0.68418204610258893</v>
      </c>
      <c r="VJ212" s="34">
        <v>0.68721312672861101</v>
      </c>
      <c r="VK212" s="34">
        <v>0.689731956479818</v>
      </c>
      <c r="VL212" s="34">
        <v>0.69173189712021099</v>
      </c>
      <c r="VM212" s="34">
        <v>0.69324348448138595</v>
      </c>
      <c r="VN212" s="34">
        <v>0.69417862989681201</v>
      </c>
      <c r="VO212" s="34">
        <v>0.69446294202407399</v>
      </c>
      <c r="VP212" s="34">
        <v>0.69401032527903295</v>
      </c>
      <c r="VQ212" s="34">
        <v>0.69260880559947391</v>
      </c>
      <c r="VR212" s="34">
        <v>0.69020878533332097</v>
      </c>
      <c r="VS212" s="34">
        <v>0.68684702045075197</v>
      </c>
      <c r="VT212" s="34">
        <v>0.68252655597945311</v>
      </c>
      <c r="VU212" s="34">
        <v>0.6773736277548591</v>
      </c>
      <c r="VV212" s="34">
        <v>0.67156805052789292</v>
      </c>
      <c r="VW212" s="34">
        <v>0.66526575068204097</v>
      </c>
      <c r="VX212" s="34">
        <v>0.658670297514379</v>
      </c>
      <c r="VY212" s="34">
        <v>0.65188200596351509</v>
      </c>
      <c r="VZ212" s="34">
        <v>0.64511907119118606</v>
      </c>
      <c r="WA212" s="34">
        <v>0.63864495665551801</v>
      </c>
      <c r="WB212" s="34">
        <v>0.63256656362493802</v>
      </c>
      <c r="WC212" s="34">
        <v>0.62698412790104296</v>
      </c>
      <c r="WD212" s="34">
        <v>0.62201328808696799</v>
      </c>
      <c r="WE212" s="34">
        <v>0.61747449767472506</v>
      </c>
      <c r="WF212" s="34">
        <v>0.61315090204464395</v>
      </c>
      <c r="WG212" s="34">
        <v>0.60953334681478399</v>
      </c>
      <c r="WH212" s="34">
        <v>0.60699654558332194</v>
      </c>
      <c r="WI212" s="34">
        <v>0.605447648951707</v>
      </c>
      <c r="WJ212" s="34">
        <v>0.604818610872635</v>
      </c>
      <c r="WK212" s="34">
        <v>0.605128847598423</v>
      </c>
      <c r="WL212" s="34">
        <v>0.60668822848319504</v>
      </c>
      <c r="WM212" s="34">
        <v>0.60943661859220999</v>
      </c>
      <c r="WN212" s="34">
        <v>0.61283097808940401</v>
      </c>
      <c r="WO212" s="34">
        <v>0.61635973423082902</v>
      </c>
      <c r="WP212" s="34">
        <v>0.61977232549820693</v>
      </c>
      <c r="WQ212" s="34">
        <v>0.62284584426667799</v>
      </c>
      <c r="WR212" s="34">
        <v>0.625306222423342</v>
      </c>
      <c r="WS212" s="34">
        <v>0.62715122547923796</v>
      </c>
      <c r="WT212" s="34">
        <v>0.62842819923411897</v>
      </c>
      <c r="WU212" s="34">
        <v>0.62900054396535898</v>
      </c>
      <c r="WV212" s="34">
        <v>0.62874297906189902</v>
      </c>
      <c r="WW212" s="34">
        <v>0.62766720619230298</v>
      </c>
      <c r="WX212" s="34">
        <v>0.62584417748515697</v>
      </c>
      <c r="WY212" s="34">
        <v>0.62339788749911296</v>
      </c>
      <c r="WZ212" s="34">
        <v>0.62041326679012399</v>
      </c>
      <c r="XA212" s="34">
        <v>0.617015188780632</v>
      </c>
      <c r="XB212" s="34">
        <v>0.61331809830585104</v>
      </c>
      <c r="XC212" s="34">
        <v>0.60942508147354801</v>
      </c>
      <c r="XD212" s="34">
        <v>0.60545692697831999</v>
      </c>
      <c r="XE212" s="34">
        <v>0.60156694619560502</v>
      </c>
      <c r="XF212" s="34">
        <v>0.59782429105358004</v>
      </c>
      <c r="XG212" s="34">
        <v>0.59428392991463608</v>
      </c>
      <c r="XH212" t="s">
        <v>843</v>
      </c>
      <c r="XI212" t="s">
        <v>1300</v>
      </c>
      <c r="XJ212" s="34">
        <v>0.54017334436945996</v>
      </c>
      <c r="XK212" s="34">
        <v>0.54558676294306996</v>
      </c>
      <c r="XL212" s="34">
        <v>0.55063102637779304</v>
      </c>
      <c r="XM212" s="34">
        <v>0.55523911830636796</v>
      </c>
      <c r="XN212" s="34">
        <v>0.55949552552152804</v>
      </c>
      <c r="XO212" s="34">
        <v>0.56331133045973603</v>
      </c>
      <c r="XP212" s="34">
        <v>0.57143664352975498</v>
      </c>
      <c r="XQ212" s="34">
        <v>0.58337179594527999</v>
      </c>
      <c r="XR212" s="34">
        <v>0.58611400420120807</v>
      </c>
      <c r="XS212" s="34">
        <v>0.583322484876166</v>
      </c>
      <c r="XT212" s="34">
        <v>0.58341515552558598</v>
      </c>
      <c r="XU212" s="34">
        <v>0.58261810122885205</v>
      </c>
      <c r="XV212" s="34">
        <v>0.57640128857579498</v>
      </c>
      <c r="XW212" s="34">
        <v>0.55855146352752594</v>
      </c>
      <c r="XX212" s="34">
        <v>0.53692267506672897</v>
      </c>
      <c r="XY212" s="34">
        <v>0.52563130437091798</v>
      </c>
      <c r="XZ212" s="34">
        <v>0.52742422954514601</v>
      </c>
      <c r="YA212" s="34">
        <v>0.53513408813070296</v>
      </c>
      <c r="YB212" s="34">
        <v>0.54880672438248701</v>
      </c>
      <c r="YC212" s="34">
        <v>0.56834155448796109</v>
      </c>
      <c r="YD212" s="34">
        <v>0.58470928681011503</v>
      </c>
      <c r="YE212" s="34">
        <v>0.59808117633691094</v>
      </c>
      <c r="YF212" s="34">
        <v>0.61338974339655405</v>
      </c>
      <c r="YG212" s="34">
        <v>0.63036321910261894</v>
      </c>
      <c r="YH212" s="34">
        <v>0.64444232244036792</v>
      </c>
      <c r="YI212" s="34">
        <v>0.65461471254561099</v>
      </c>
      <c r="YJ212" s="34">
        <v>0.6612690440037361</v>
      </c>
      <c r="YK212" s="34">
        <v>0.66489032434360096</v>
      </c>
      <c r="YL212" s="34">
        <v>0.66581800946273306</v>
      </c>
      <c r="YM212" s="34">
        <v>0.663697581600873</v>
      </c>
      <c r="YN212" s="34">
        <v>0.65878393121038703</v>
      </c>
      <c r="YO212" s="34">
        <v>0.652230279840887</v>
      </c>
      <c r="YP212" s="34">
        <v>0.64506646003977708</v>
      </c>
      <c r="YQ212" s="34">
        <v>0.637969275425886</v>
      </c>
      <c r="YR212" s="34">
        <v>0.63147846463262802</v>
      </c>
      <c r="YS212" s="34">
        <v>0.62598530329741797</v>
      </c>
      <c r="YT212" s="34">
        <v>0.62142751949271802</v>
      </c>
      <c r="YU212" s="34">
        <v>0.61769762755742597</v>
      </c>
      <c r="YV212" s="34">
        <v>0.61507696605358197</v>
      </c>
      <c r="YW212" s="34">
        <v>0.61375315665777497</v>
      </c>
      <c r="YX212" s="34">
        <v>0.61366863544615702</v>
      </c>
      <c r="YY212" s="34">
        <v>0.61473541953295308</v>
      </c>
      <c r="YZ212" s="34">
        <v>0.61675019197940206</v>
      </c>
      <c r="ZA212" s="34">
        <v>0.61953306466994906</v>
      </c>
      <c r="ZB212" s="34">
        <v>0.62288635771650203</v>
      </c>
      <c r="ZC212" s="34">
        <v>0.62662882709262202</v>
      </c>
      <c r="ZD212" s="34">
        <v>0.63062302941970605</v>
      </c>
      <c r="ZE212" s="34">
        <v>0.63474643862128</v>
      </c>
      <c r="ZF212" s="34">
        <v>0.63880011390569302</v>
      </c>
      <c r="ZG212" s="34">
        <v>0.64264090706152799</v>
      </c>
      <c r="ZH212" s="34">
        <v>0.6461173491142409</v>
      </c>
      <c r="ZI212" s="34">
        <v>0.64904421250633004</v>
      </c>
      <c r="ZJ212" s="34">
        <v>0.65122227931685606</v>
      </c>
      <c r="ZK212" s="34">
        <v>0.65231442693323405</v>
      </c>
      <c r="ZL212" s="34">
        <v>0.65213396184514594</v>
      </c>
      <c r="ZM212" s="34">
        <v>0.65060569366870891</v>
      </c>
      <c r="ZN212" s="34">
        <v>0.64773379587407409</v>
      </c>
      <c r="ZO212" s="34">
        <v>0.643611421617997</v>
      </c>
      <c r="ZP212" s="34">
        <v>0.63831847531547703</v>
      </c>
      <c r="ZQ212" s="34">
        <v>0.63205192029228696</v>
      </c>
      <c r="ZR212" s="34">
        <v>0.62505078034401007</v>
      </c>
      <c r="ZS212" s="34">
        <v>0.617400094242881</v>
      </c>
      <c r="ZT212" s="34">
        <v>0.60936970764119203</v>
      </c>
      <c r="ZU212" s="34">
        <v>0.60136358362779707</v>
      </c>
      <c r="ZV212" s="34">
        <v>0.59359700134626303</v>
      </c>
      <c r="ZW212" s="34">
        <v>0.58621399627787096</v>
      </c>
      <c r="ZX212" s="34">
        <v>0.57932545008809599</v>
      </c>
      <c r="ZY212" s="34">
        <v>0.57282953441691609</v>
      </c>
      <c r="ZZ212" s="34">
        <v>0.566582815420413</v>
      </c>
      <c r="AAA212" s="34">
        <v>0.56111746878841107</v>
      </c>
      <c r="AAB212" s="34">
        <v>0.55685192460669197</v>
      </c>
      <c r="AAC212" s="34">
        <v>0.55374410039197197</v>
      </c>
      <c r="AAD212" s="34">
        <v>0.551748700543641</v>
      </c>
      <c r="AAE212" s="34">
        <v>0.55089632206316896</v>
      </c>
      <c r="AAF212" s="34">
        <v>0.55156360161876006</v>
      </c>
      <c r="AAG212" s="34">
        <v>0.55371752487954096</v>
      </c>
      <c r="AAH212" s="34">
        <v>0.55680036560782598</v>
      </c>
      <c r="AAI212" s="34">
        <v>0.56026502360935093</v>
      </c>
      <c r="AAJ212" s="34">
        <v>0.56380267651376603</v>
      </c>
      <c r="AAK212" s="34">
        <v>0.56709869665268398</v>
      </c>
      <c r="AAL212" s="34">
        <v>0.56983656659778703</v>
      </c>
      <c r="AAM212" s="34">
        <v>0.572024002171174</v>
      </c>
      <c r="AAN212" s="34">
        <v>0.57367017272805299</v>
      </c>
      <c r="AAO212" s="34">
        <v>0.57459425458984104</v>
      </c>
      <c r="AAP212" s="34">
        <v>0.57469077486154807</v>
      </c>
      <c r="AAQ212" s="34">
        <v>0.57399466630539997</v>
      </c>
      <c r="AAR212" s="34">
        <v>0.57252259279658702</v>
      </c>
      <c r="AAS212" s="34">
        <v>0.57039083544879399</v>
      </c>
      <c r="AAT212" s="34">
        <v>0.56770688205930397</v>
      </c>
      <c r="AAU212" s="34">
        <v>0.56454041309880199</v>
      </c>
      <c r="AAV212" s="34">
        <v>0.56097003015990099</v>
      </c>
      <c r="AAW212" s="34">
        <v>0.55712621014152608</v>
      </c>
      <c r="AAX212" s="34">
        <v>0.553112046506266</v>
      </c>
      <c r="AAY212" s="34">
        <v>0.54907741734299498</v>
      </c>
      <c r="AAZ212" s="34">
        <v>0.54518084659927801</v>
      </c>
      <c r="ABA212" s="34">
        <v>0.541491808698916</v>
      </c>
      <c r="ABB212" s="34">
        <v>0.53808120394909897</v>
      </c>
      <c r="ABC212" s="34">
        <v>0.53498392895333102</v>
      </c>
      <c r="ABD212" s="34">
        <v>0.53225295654916993</v>
      </c>
      <c r="ABE212" s="34">
        <v>0.52986477070589499</v>
      </c>
      <c r="ABF212" s="34">
        <v>0.52784513039217695</v>
      </c>
      <c r="ABG212" t="s">
        <v>843</v>
      </c>
      <c r="ABH212" t="s">
        <v>843</v>
      </c>
      <c r="ABI212" t="s">
        <v>1300</v>
      </c>
      <c r="ABJ212" s="34">
        <v>0.439764910391157</v>
      </c>
      <c r="ABK212" s="34">
        <v>0.44510788173181803</v>
      </c>
      <c r="ABL212" s="34">
        <v>0.45022457150337902</v>
      </c>
      <c r="ABM212" s="34">
        <v>0.45533391793720801</v>
      </c>
      <c r="ABN212" s="34">
        <v>0.46065291281959803</v>
      </c>
      <c r="ABO212" s="34">
        <v>0.46616128262847395</v>
      </c>
      <c r="ABP212" s="34">
        <v>0.47661896410196197</v>
      </c>
      <c r="ABQ212" s="34">
        <v>0.49159432431199401</v>
      </c>
      <c r="ABR212" s="34">
        <v>0.49835411883812597</v>
      </c>
      <c r="ABS212" s="34">
        <v>0.49935945806750803</v>
      </c>
      <c r="ABT212" s="34">
        <v>0.50203304411571303</v>
      </c>
      <c r="ABU212" s="34">
        <v>0.50318126564594301</v>
      </c>
      <c r="ABV212" s="34">
        <v>0.49860329823469501</v>
      </c>
      <c r="ABW212" s="34">
        <v>0.48226623868579499</v>
      </c>
      <c r="ABX212" s="34">
        <v>0.46063990292659002</v>
      </c>
      <c r="ABY212" s="34">
        <v>0.44658616146609398</v>
      </c>
      <c r="ABZ212" s="34">
        <v>0.44342236646085503</v>
      </c>
      <c r="ACA212" s="34">
        <v>0.445696873785286</v>
      </c>
      <c r="ACB212" s="34">
        <v>0.45447918461374498</v>
      </c>
      <c r="ACC212" s="34">
        <v>0.47039900460992795</v>
      </c>
      <c r="ACD212" s="34">
        <v>0.484861557141475</v>
      </c>
      <c r="ACE212" s="34">
        <v>0.49773554825800903</v>
      </c>
      <c r="ACF212" s="34">
        <v>0.51313837220856495</v>
      </c>
      <c r="ACG212" s="34">
        <v>0.53029178718994596</v>
      </c>
      <c r="ACH212" s="34">
        <v>0.54581254496637899</v>
      </c>
      <c r="ACI212" s="34">
        <v>0.55923551601188504</v>
      </c>
      <c r="ACJ212" s="34">
        <v>0.57050230280094805</v>
      </c>
      <c r="ACK212" s="34">
        <v>0.58019413019666999</v>
      </c>
      <c r="ACL212" s="34">
        <v>0.588897615109924</v>
      </c>
      <c r="ACM212" s="34">
        <v>0.59587800800798907</v>
      </c>
      <c r="ACN212" s="34">
        <v>0.60060279495186097</v>
      </c>
      <c r="ACO212" s="34">
        <v>0.60339419015743401</v>
      </c>
      <c r="ACP212" s="34">
        <v>0.60449651737758303</v>
      </c>
      <c r="ACQ212" s="34">
        <v>0.60409178363103799</v>
      </c>
      <c r="ACR212" s="34">
        <v>0.60179510552888094</v>
      </c>
      <c r="ACS212" s="34">
        <v>0.59774633041099301</v>
      </c>
      <c r="ACT212" s="34">
        <v>0.59288576018190497</v>
      </c>
      <c r="ACU212" s="34">
        <v>0.58797042985818504</v>
      </c>
      <c r="ACV212" s="34">
        <v>0.58338143748146898</v>
      </c>
      <c r="ACW212" s="34">
        <v>0.57945367288632099</v>
      </c>
      <c r="ACX212" s="34">
        <v>0.57654051070427892</v>
      </c>
      <c r="ACY212" s="34">
        <v>0.57452440067792099</v>
      </c>
      <c r="ACZ212" s="34">
        <v>0.57327414273891097</v>
      </c>
      <c r="ADA212" s="34">
        <v>0.57300010968828896</v>
      </c>
      <c r="ADB212" s="34">
        <v>0.57379694404647497</v>
      </c>
      <c r="ADC212" s="34">
        <v>0.57556514536811398</v>
      </c>
      <c r="ADD212" s="34">
        <v>0.57825330030358901</v>
      </c>
      <c r="ADE212" s="34">
        <v>0.58166706538427393</v>
      </c>
      <c r="ADF212" s="34">
        <v>0.58558064441320501</v>
      </c>
      <c r="ADG212" s="34">
        <v>0.58983965728336896</v>
      </c>
      <c r="ADH212" s="34">
        <v>0.594286835844693</v>
      </c>
      <c r="ADI212" s="34">
        <v>0.59877985832705694</v>
      </c>
      <c r="ADJ212" s="34">
        <v>0.60320934417346594</v>
      </c>
      <c r="ADK212" s="34">
        <v>0.60743426209660101</v>
      </c>
      <c r="ADL212" s="34">
        <v>0.61136059442527302</v>
      </c>
      <c r="ADM212" s="34">
        <v>0.61486233588559702</v>
      </c>
      <c r="ADN212" s="34">
        <v>0.61775312186711195</v>
      </c>
      <c r="ADO212" s="34">
        <v>0.61989879783551605</v>
      </c>
      <c r="ADP212" s="34">
        <v>0.62103566321839399</v>
      </c>
      <c r="ADQ212" s="34">
        <v>0.62100051676295998</v>
      </c>
      <c r="ADR212" s="34">
        <v>0.61974220141468406</v>
      </c>
      <c r="ADS212" s="34">
        <v>0.61729257863695997</v>
      </c>
      <c r="ADT212" s="34">
        <v>0.61375689438210901</v>
      </c>
      <c r="ADU212" s="34">
        <v>0.60921693351120798</v>
      </c>
      <c r="ADV212" s="34">
        <v>0.603869394929334</v>
      </c>
      <c r="ADW212" s="34">
        <v>0.59794046015775992</v>
      </c>
      <c r="ADX212" s="34">
        <v>0.59151752686350401</v>
      </c>
      <c r="ADY212" s="34">
        <v>0.58483180753703701</v>
      </c>
      <c r="ADZ212" s="34">
        <v>0.57822433379789107</v>
      </c>
      <c r="AEA212" s="34">
        <v>0.57187018215069196</v>
      </c>
      <c r="AEB212" s="34">
        <v>0.56589389858019101</v>
      </c>
      <c r="AEC212" s="34">
        <v>0.56039372769616502</v>
      </c>
      <c r="AED212" s="34">
        <v>0.55526538089141297</v>
      </c>
      <c r="AEE212" s="34">
        <v>0.55036214206260292</v>
      </c>
      <c r="AEF212" s="34">
        <v>0.54618758789544797</v>
      </c>
      <c r="AEG212" s="34">
        <v>0.54314703126589003</v>
      </c>
      <c r="AEH212" s="34">
        <v>0.54118814309364804</v>
      </c>
      <c r="AEI212" s="34">
        <v>0.54026984247233001</v>
      </c>
      <c r="AEJ212" s="34">
        <v>0.54043056861951699</v>
      </c>
      <c r="AEK212" s="34">
        <v>0.54200635997924007</v>
      </c>
      <c r="AEL212" s="34">
        <v>0.544949412003912</v>
      </c>
      <c r="AEM212" s="34">
        <v>0.54873888831134199</v>
      </c>
      <c r="AEN212" s="34">
        <v>0.552837986833985</v>
      </c>
      <c r="AEO212" s="34">
        <v>0.55693826323214102</v>
      </c>
      <c r="AEP212" s="34">
        <v>0.56076886221684707</v>
      </c>
      <c r="AEQ212" s="34">
        <v>0.56403569096375294</v>
      </c>
      <c r="AER212" s="34">
        <v>0.56672500448569496</v>
      </c>
      <c r="AES212" s="34">
        <v>0.56885740622023295</v>
      </c>
      <c r="AET212" s="34">
        <v>0.57026733270587504</v>
      </c>
      <c r="AEU212" s="34">
        <v>0.57082418710161298</v>
      </c>
      <c r="AEV212" s="34">
        <v>0.57054361784922403</v>
      </c>
      <c r="AEW212" s="34">
        <v>0.56946316578693001</v>
      </c>
      <c r="AEX212" s="34">
        <v>0.56770207225390601</v>
      </c>
      <c r="AEY212" s="34">
        <v>0.56535218070794002</v>
      </c>
      <c r="AEZ212" s="34">
        <v>0.56249066445887008</v>
      </c>
      <c r="AFA212" s="34">
        <v>0.55919872887410005</v>
      </c>
      <c r="AFB212" s="34">
        <v>0.55559730175662303</v>
      </c>
      <c r="AFC212" s="34">
        <v>0.55178925205535301</v>
      </c>
      <c r="AFD212" s="34">
        <v>0.54792579112889594</v>
      </c>
      <c r="AFE212" s="34">
        <v>0.54415268385259208</v>
      </c>
      <c r="AFF212" s="34">
        <v>0.54055845392625701</v>
      </c>
      <c r="AFG212" t="s">
        <v>843</v>
      </c>
      <c r="AFH212" t="s">
        <v>843</v>
      </c>
      <c r="AFI212" s="34">
        <v>0.49627000000000004</v>
      </c>
      <c r="AFJ212" s="34">
        <v>0.48884</v>
      </c>
      <c r="AFK212" s="34">
        <v>0.48139999999999999</v>
      </c>
      <c r="AFL212" s="34">
        <v>0.47371999999999997</v>
      </c>
      <c r="AFM212" s="34">
        <v>0.45612000000000003</v>
      </c>
      <c r="AFN212" s="34">
        <v>0.45112999999999998</v>
      </c>
      <c r="AFO212" s="34">
        <v>0.44616999999999996</v>
      </c>
      <c r="AFP212" s="34">
        <v>0.44394</v>
      </c>
      <c r="AFQ212" s="34">
        <v>0.45154000000000005</v>
      </c>
      <c r="AFR212" s="34">
        <v>0.45366000000000001</v>
      </c>
      <c r="AFS212" s="34">
        <v>0.45707999999999999</v>
      </c>
      <c r="AFT212" s="34">
        <v>0.46109</v>
      </c>
      <c r="AFU212" s="34">
        <v>0.46423999999999999</v>
      </c>
      <c r="AFV212" s="34">
        <v>0.46609</v>
      </c>
      <c r="AFW212" s="34">
        <v>0.46726999999999996</v>
      </c>
      <c r="AFX212" s="34">
        <v>0.46779999999999999</v>
      </c>
      <c r="AFY212" s="34">
        <v>0.46781</v>
      </c>
      <c r="AFZ212" s="34">
        <v>0.45680999999999999</v>
      </c>
      <c r="AGA212" s="34">
        <v>0.46106999999999998</v>
      </c>
      <c r="AGB212" t="s">
        <v>843</v>
      </c>
      <c r="AGC212" t="s">
        <v>843</v>
      </c>
      <c r="AGD212" t="s">
        <v>843</v>
      </c>
      <c r="AGE212" t="s">
        <v>843</v>
      </c>
      <c r="AGF212" s="34">
        <v>9.2823253944516182E-3</v>
      </c>
      <c r="AGG212" t="s">
        <v>843</v>
      </c>
      <c r="AGH212" t="s">
        <v>843</v>
      </c>
      <c r="AGI212" t="s">
        <v>843</v>
      </c>
      <c r="AGJ212" t="s">
        <v>843</v>
      </c>
      <c r="AGK212" t="s">
        <v>843</v>
      </c>
      <c r="AGL212" t="s">
        <v>843</v>
      </c>
      <c r="AGM212" t="s">
        <v>843</v>
      </c>
      <c r="AGN212" t="s">
        <v>843</v>
      </c>
      <c r="AGO212" s="34">
        <v>0.375</v>
      </c>
      <c r="AGP212" s="34">
        <v>2003</v>
      </c>
      <c r="AGQ212" t="s">
        <v>832</v>
      </c>
      <c r="AGR212" t="s">
        <v>843</v>
      </c>
      <c r="AGS212" s="34">
        <v>1.1000000000000001E-2</v>
      </c>
      <c r="AGT212" s="34">
        <v>2003</v>
      </c>
      <c r="AGU212" t="s">
        <v>832</v>
      </c>
      <c r="AGV212" t="s">
        <v>843</v>
      </c>
      <c r="AGW212" s="34">
        <v>0.11900000000000001</v>
      </c>
      <c r="AGX212" s="34">
        <v>2003</v>
      </c>
      <c r="AGY212" t="s">
        <v>832</v>
      </c>
      <c r="AGZ212" t="s">
        <v>843</v>
      </c>
      <c r="AHA212" s="34">
        <v>0.49</v>
      </c>
      <c r="AHB212" s="34">
        <v>2003</v>
      </c>
      <c r="AHC212" t="s">
        <v>832</v>
      </c>
      <c r="AHD212" t="s">
        <v>843</v>
      </c>
      <c r="AHE212" s="34">
        <v>0.35200000000000004</v>
      </c>
      <c r="AHF212" s="34">
        <v>2007</v>
      </c>
      <c r="AHG212" t="s">
        <v>832</v>
      </c>
      <c r="AHH212" t="s">
        <v>843</v>
      </c>
      <c r="AHI212" t="s">
        <v>830</v>
      </c>
      <c r="AHJ212" s="34">
        <v>0.21772618591785431</v>
      </c>
      <c r="AHK212" s="34">
        <v>0.22270600497722626</v>
      </c>
      <c r="AHL212" s="34">
        <v>0.22366012632846832</v>
      </c>
      <c r="AHM212" s="34">
        <v>0.20641124248504639</v>
      </c>
      <c r="AHN212" s="34">
        <v>0.24468699097633362</v>
      </c>
      <c r="AHO212" t="s">
        <v>843</v>
      </c>
      <c r="AHP212" s="34"/>
      <c r="AHQ212" s="34"/>
      <c r="AHR212" s="34"/>
      <c r="AHS212" s="34"/>
      <c r="AHT212" s="34"/>
      <c r="AHU212" t="s">
        <v>843</v>
      </c>
      <c r="AHV212" s="34">
        <v>0.16308967769145966</v>
      </c>
      <c r="AHW212" s="34">
        <v>0.14889797568321228</v>
      </c>
      <c r="AHX212" s="34">
        <v>0.1238042488694191</v>
      </c>
      <c r="AHY212" s="34">
        <v>9.2467568814754486E-2</v>
      </c>
      <c r="AHZ212" s="34">
        <v>7.3886767029762268E-2</v>
      </c>
      <c r="AIA212" t="s">
        <v>832</v>
      </c>
      <c r="AIB212" t="s">
        <v>843</v>
      </c>
      <c r="AIC212" s="34">
        <v>0.20221762359142303</v>
      </c>
      <c r="AID212" s="34">
        <v>0.2005249559879303</v>
      </c>
      <c r="AIE212" s="34">
        <v>0.20772126317024231</v>
      </c>
      <c r="AIF212" s="34">
        <v>0.19366171956062317</v>
      </c>
      <c r="AIG212" s="34">
        <v>0.20639884471893311</v>
      </c>
      <c r="AIH212" t="s">
        <v>465</v>
      </c>
      <c r="AII212" t="s">
        <v>843</v>
      </c>
      <c r="AIJ212" s="34">
        <v>0.19404526054859161</v>
      </c>
      <c r="AIK212" s="34">
        <v>0.19989366829395294</v>
      </c>
      <c r="AIL212" s="34">
        <v>0.20207750797271729</v>
      </c>
      <c r="AIM212" s="34">
        <v>0.18310199677944183</v>
      </c>
      <c r="AIN212" s="34">
        <v>0.19742999970912933</v>
      </c>
      <c r="AIO212" t="s">
        <v>465</v>
      </c>
      <c r="AIP212" s="34"/>
      <c r="AIQ212" t="s">
        <v>843</v>
      </c>
      <c r="AIR212" s="34"/>
      <c r="AIS212" s="34"/>
      <c r="AIT212" s="34"/>
      <c r="AIU212" s="34"/>
      <c r="AIV212" s="34"/>
      <c r="AIW212" s="34"/>
      <c r="AIX212" t="s">
        <v>843</v>
      </c>
      <c r="AIY212" s="34"/>
      <c r="AIZ212" s="34"/>
      <c r="AJA212" s="34"/>
      <c r="AJB212" s="34"/>
      <c r="AJC212" s="34"/>
      <c r="AJD212" s="34"/>
      <c r="AJE212" t="s">
        <v>843</v>
      </c>
      <c r="AJF212" s="34">
        <v>-2.397850900888443E-2</v>
      </c>
      <c r="AJG212" s="34">
        <v>-4.5824144035577774E-2</v>
      </c>
      <c r="AJH212" s="34">
        <v>-9.5297612249851227E-2</v>
      </c>
      <c r="AJI212" s="34">
        <v>-6.1416219919919968E-2</v>
      </c>
      <c r="AJJ212" s="34">
        <v>-7.1069955825805664E-2</v>
      </c>
      <c r="AJK212" t="s">
        <v>830</v>
      </c>
      <c r="AJL212" t="s">
        <v>843</v>
      </c>
      <c r="AJM212" t="s">
        <v>843</v>
      </c>
      <c r="AJN212" s="34">
        <v>-2.0465817302465439E-2</v>
      </c>
      <c r="AJO212" s="34">
        <v>-5.1494129002094269E-2</v>
      </c>
      <c r="AJP212" s="34">
        <v>-6.7959599196910858E-2</v>
      </c>
      <c r="AJQ212" s="34">
        <v>-4.5127631165087223E-3</v>
      </c>
      <c r="AJR212" s="34"/>
      <c r="AJS212" t="s">
        <v>832</v>
      </c>
      <c r="AJT212" t="s">
        <v>843</v>
      </c>
      <c r="AJU212" t="s">
        <v>843</v>
      </c>
      <c r="AJV212" t="s">
        <v>843</v>
      </c>
      <c r="AJW212" s="34">
        <v>-2.7171909809112549E-2</v>
      </c>
      <c r="AJX212" s="34">
        <v>-4.2928814888000488E-2</v>
      </c>
      <c r="AJY212" s="34">
        <v>-7.3602840304374695E-2</v>
      </c>
      <c r="AJZ212" s="34">
        <v>-4.301007091999054E-2</v>
      </c>
      <c r="AKA212" s="34">
        <v>-8.0715067684650421E-2</v>
      </c>
      <c r="AKB212" t="s">
        <v>830</v>
      </c>
      <c r="AKC212" t="s">
        <v>843</v>
      </c>
      <c r="AKD212" t="s">
        <v>843</v>
      </c>
      <c r="AKE212" t="s">
        <v>843</v>
      </c>
      <c r="AKF212" s="34">
        <v>-3.1066883355379105E-2</v>
      </c>
      <c r="AKG212" s="34">
        <v>-5.1752261817455292E-2</v>
      </c>
      <c r="AKH212" s="34">
        <v>-5.7389337569475174E-2</v>
      </c>
      <c r="AKI212" s="34">
        <v>-3.4536458551883698E-2</v>
      </c>
      <c r="AKJ212" s="34"/>
      <c r="AKK212" t="s">
        <v>832</v>
      </c>
      <c r="AKL212" t="s">
        <v>843</v>
      </c>
      <c r="AKM212" s="34"/>
      <c r="AKN212" t="s">
        <v>1460</v>
      </c>
      <c r="AKO212" t="s">
        <v>843</v>
      </c>
      <c r="AKP212" s="34">
        <v>1056.7286376953125</v>
      </c>
      <c r="AKQ212" t="s">
        <v>830</v>
      </c>
      <c r="AKR212" t="s">
        <v>843</v>
      </c>
      <c r="AKS212" s="34"/>
      <c r="AKT212" t="s">
        <v>1460</v>
      </c>
      <c r="AKU212" t="s">
        <v>843</v>
      </c>
      <c r="AKV212" s="34"/>
      <c r="AKW212" t="s">
        <v>1460</v>
      </c>
      <c r="AKX212" t="s">
        <v>843</v>
      </c>
      <c r="AKY212" s="34">
        <v>0.15167871117591858</v>
      </c>
      <c r="AKZ212" s="34">
        <v>0.13099440932273865</v>
      </c>
      <c r="ALA212" s="34">
        <v>8.5251182317733765E-2</v>
      </c>
      <c r="ALB212" s="34">
        <v>6.317785382270813E-2</v>
      </c>
      <c r="ALC212" s="34">
        <v>0.23983469605445862</v>
      </c>
      <c r="ALD212" t="s">
        <v>830</v>
      </c>
      <c r="ALE212" t="s">
        <v>843</v>
      </c>
      <c r="ALF212" t="s">
        <v>843</v>
      </c>
      <c r="ALG212" t="s">
        <v>843</v>
      </c>
      <c r="ALH212" s="34">
        <v>0.20831483602523804</v>
      </c>
      <c r="ALI212" s="34">
        <v>0.2011503130197525</v>
      </c>
      <c r="ALJ212" s="34">
        <v>0.20313408970832825</v>
      </c>
      <c r="ALK212" s="34"/>
      <c r="ALL212" s="34">
        <v>0.17024315893650055</v>
      </c>
      <c r="ALM212" t="s">
        <v>832</v>
      </c>
    </row>
    <row r="213" spans="1:1001">
      <c r="A213" t="s">
        <v>423</v>
      </c>
      <c r="B213" t="s">
        <v>1611</v>
      </c>
      <c r="C213" t="s">
        <v>369</v>
      </c>
      <c r="D213" s="34">
        <v>5.377805233001709E-2</v>
      </c>
      <c r="E213" t="s">
        <v>432</v>
      </c>
      <c r="F213" s="34">
        <v>7.3289550840854645E-2</v>
      </c>
      <c r="G213" t="s">
        <v>1464</v>
      </c>
      <c r="H213" s="34">
        <v>6.6752612590789795E-2</v>
      </c>
      <c r="I213" t="s">
        <v>1294</v>
      </c>
      <c r="J213" s="34">
        <v>5.3303994238376617E-2</v>
      </c>
      <c r="K213" t="s">
        <v>1521</v>
      </c>
      <c r="L213" s="34"/>
      <c r="M213" t="s">
        <v>432</v>
      </c>
      <c r="N213" s="34">
        <v>0.73831826448440552</v>
      </c>
      <c r="O213" s="34"/>
      <c r="P213" t="s">
        <v>1459</v>
      </c>
      <c r="Q213" s="34"/>
      <c r="R213" t="s">
        <v>1459</v>
      </c>
      <c r="S213" s="34"/>
      <c r="T213" t="s">
        <v>1459</v>
      </c>
      <c r="U213" s="34">
        <v>0.73831826448440552</v>
      </c>
      <c r="V213" t="s">
        <v>432</v>
      </c>
      <c r="W213" t="s">
        <v>843</v>
      </c>
      <c r="X213" t="s">
        <v>1464</v>
      </c>
      <c r="Y213" s="34">
        <v>0.73831826448440552</v>
      </c>
      <c r="Z213" s="34"/>
      <c r="AA213" t="s">
        <v>1459</v>
      </c>
      <c r="AB213" s="34"/>
      <c r="AC213" t="s">
        <v>1459</v>
      </c>
      <c r="AD213" s="34"/>
      <c r="AE213" t="s">
        <v>1459</v>
      </c>
      <c r="AF213" s="34">
        <v>0.73831826448440552</v>
      </c>
      <c r="AG213" t="s">
        <v>1464</v>
      </c>
      <c r="AH213" t="s">
        <v>843</v>
      </c>
      <c r="AI213" t="s">
        <v>1294</v>
      </c>
      <c r="AJ213" s="34">
        <v>0.73831796646118164</v>
      </c>
      <c r="AK213" s="34"/>
      <c r="AL213" t="s">
        <v>1459</v>
      </c>
      <c r="AM213" s="34"/>
      <c r="AN213" t="s">
        <v>1459</v>
      </c>
      <c r="AO213" s="34"/>
      <c r="AP213" t="s">
        <v>1459</v>
      </c>
      <c r="AQ213" s="34">
        <v>0.73831796646118164</v>
      </c>
      <c r="AR213" t="s">
        <v>1294</v>
      </c>
      <c r="AS213" t="s">
        <v>843</v>
      </c>
      <c r="AT213" t="s">
        <v>1521</v>
      </c>
      <c r="AU213" s="34">
        <v>0.73831796646118164</v>
      </c>
      <c r="AV213" s="34"/>
      <c r="AW213" t="s">
        <v>1459</v>
      </c>
      <c r="AX213" s="34"/>
      <c r="AY213" t="s">
        <v>1459</v>
      </c>
      <c r="AZ213" s="34"/>
      <c r="BA213" t="s">
        <v>1459</v>
      </c>
      <c r="BB213" s="34">
        <v>0.73831796646118164</v>
      </c>
      <c r="BC213" t="s">
        <v>1521</v>
      </c>
      <c r="BD213" t="s">
        <v>843</v>
      </c>
      <c r="BE213" s="34">
        <v>0.47822917414913746</v>
      </c>
      <c r="BF213" t="s">
        <v>465</v>
      </c>
      <c r="BG213" t="s">
        <v>843</v>
      </c>
      <c r="BH213" t="s">
        <v>432</v>
      </c>
      <c r="BI213" s="34">
        <v>1.9521229267120361</v>
      </c>
      <c r="BJ213" t="s">
        <v>819</v>
      </c>
      <c r="BK213" s="34">
        <v>6.3978781700134277</v>
      </c>
      <c r="BL213" t="s">
        <v>1294</v>
      </c>
      <c r="BM213" s="34">
        <v>4.2196998596191406</v>
      </c>
      <c r="BN213" t="s">
        <v>1521</v>
      </c>
      <c r="BO213" s="34">
        <v>4.322385311126709</v>
      </c>
      <c r="BP213" t="s">
        <v>843</v>
      </c>
      <c r="BQ213" s="34">
        <v>2.7253897190093994</v>
      </c>
      <c r="BR213" t="s">
        <v>465</v>
      </c>
      <c r="BS213" s="34"/>
      <c r="BT213" t="s">
        <v>843</v>
      </c>
      <c r="BU213" s="34">
        <v>2.6509904861450195</v>
      </c>
      <c r="BV213" t="s">
        <v>1552</v>
      </c>
      <c r="BW213" t="s">
        <v>843</v>
      </c>
      <c r="BX213" s="34">
        <v>5.222963809967041</v>
      </c>
      <c r="BY213" t="s">
        <v>924</v>
      </c>
      <c r="BZ213" t="s">
        <v>843</v>
      </c>
      <c r="CA213" t="s">
        <v>465</v>
      </c>
      <c r="CB213" s="34">
        <v>9.8647559061646461E-3</v>
      </c>
      <c r="CC213" s="34">
        <v>9.4166509807109833E-3</v>
      </c>
      <c r="CD213" s="34">
        <v>9.1180354356765747E-3</v>
      </c>
      <c r="CE213" s="34">
        <v>9.306454099714756E-3</v>
      </c>
      <c r="CF213" s="34">
        <v>9.3064513057470322E-3</v>
      </c>
      <c r="CG213" t="s">
        <v>843</v>
      </c>
      <c r="CH213" t="s">
        <v>465</v>
      </c>
      <c r="CI213" s="34">
        <v>1.0511551052331924E-2</v>
      </c>
      <c r="CJ213" s="34">
        <v>1.0145834647119045E-2</v>
      </c>
      <c r="CK213" s="34">
        <v>1.0879836976528168E-2</v>
      </c>
      <c r="CL213" s="34">
        <v>1.0767079889774323E-2</v>
      </c>
      <c r="CM213" s="34">
        <v>1.1023652739822865E-2</v>
      </c>
      <c r="CN213" t="s">
        <v>843</v>
      </c>
      <c r="CO213" t="s">
        <v>465</v>
      </c>
      <c r="CP213" s="34">
        <v>1.0377908125519753E-2</v>
      </c>
      <c r="CQ213" s="34">
        <v>1.0479261167347431E-2</v>
      </c>
      <c r="CR213" s="34">
        <v>1.0665501467883587E-2</v>
      </c>
      <c r="CS213" s="34">
        <v>1.1023640632629395E-2</v>
      </c>
      <c r="CT213" s="34">
        <v>1.1023670434951782E-2</v>
      </c>
      <c r="CU213" t="s">
        <v>843</v>
      </c>
      <c r="CV213" t="s">
        <v>465</v>
      </c>
      <c r="CW213" s="34">
        <v>1.0326643474400043E-2</v>
      </c>
      <c r="CX213" s="34">
        <v>1.0232133790850639E-2</v>
      </c>
      <c r="CY213" s="34">
        <v>1.095246896147728E-2</v>
      </c>
      <c r="CZ213" s="34">
        <v>1.102363970130682E-2</v>
      </c>
      <c r="DA213" s="34">
        <v>1.1023667640984058E-2</v>
      </c>
      <c r="DB213" t="s">
        <v>843</v>
      </c>
      <c r="DC213" s="34"/>
      <c r="DD213" s="34"/>
      <c r="DE213" s="34"/>
      <c r="DF213" s="34"/>
      <c r="DG213" s="34"/>
      <c r="DH213" t="s">
        <v>1460</v>
      </c>
      <c r="DI213" t="s">
        <v>843</v>
      </c>
      <c r="DJ213" s="34"/>
      <c r="DK213" s="34"/>
      <c r="DL213" s="34"/>
      <c r="DM213" s="34"/>
      <c r="DN213" s="34"/>
      <c r="DO213" t="s">
        <v>1460</v>
      </c>
      <c r="DP213" t="s">
        <v>843</v>
      </c>
      <c r="DQ213" s="34"/>
      <c r="DR213" t="s">
        <v>1460</v>
      </c>
      <c r="DS213" t="s">
        <v>843</v>
      </c>
      <c r="DT213" t="s">
        <v>843</v>
      </c>
      <c r="DU213" s="34"/>
      <c r="DV213" t="s">
        <v>1460</v>
      </c>
      <c r="DW213" t="s">
        <v>843</v>
      </c>
      <c r="DX213" t="s">
        <v>843</v>
      </c>
      <c r="DY213" t="s">
        <v>465</v>
      </c>
      <c r="DZ213" s="34">
        <v>1.5600734623149037E-3</v>
      </c>
      <c r="EA213" s="34">
        <v>6.7268130369484425E-3</v>
      </c>
      <c r="EB213" s="34">
        <v>7.451644167304039E-3</v>
      </c>
      <c r="EC213" s="34">
        <v>9.3510719016194344E-3</v>
      </c>
      <c r="ED213" s="34">
        <v>1.016119122505188E-2</v>
      </c>
      <c r="EE213" t="s">
        <v>843</v>
      </c>
      <c r="EF213" t="s">
        <v>465</v>
      </c>
      <c r="EG213" s="34">
        <v>7.5499997474253178E-3</v>
      </c>
      <c r="EH213" s="34">
        <v>7.9333335161209106E-3</v>
      </c>
      <c r="EI213" s="34">
        <v>5.7999999262392521E-3</v>
      </c>
      <c r="EJ213" s="34">
        <v>5.1999995484948158E-3</v>
      </c>
      <c r="EK213" s="34">
        <v>2.3000000510364771E-3</v>
      </c>
      <c r="EL213" t="s">
        <v>843</v>
      </c>
      <c r="EM213" t="s">
        <v>465</v>
      </c>
      <c r="EN213" s="34">
        <v>3.2904120162129402E-3</v>
      </c>
      <c r="EO213" s="34">
        <v>5.2266726270318031E-3</v>
      </c>
      <c r="EP213" s="34">
        <v>5.1937159150838852E-3</v>
      </c>
      <c r="EQ213" s="34">
        <v>4.9662156961858273E-3</v>
      </c>
      <c r="ER213" s="34">
        <v>1.3287917245179415E-3</v>
      </c>
      <c r="ES213" t="s">
        <v>843</v>
      </c>
      <c r="ET213" t="s">
        <v>465</v>
      </c>
      <c r="EU213" s="34">
        <v>8.6485305801033974E-3</v>
      </c>
      <c r="EV213" s="34">
        <v>6.2474519945681095E-3</v>
      </c>
      <c r="EW213" s="34">
        <v>2.9563978314399719E-3</v>
      </c>
      <c r="EX213" s="34">
        <v>7.2483252733945847E-4</v>
      </c>
      <c r="EY213" s="34">
        <v>-1.6093424055725336E-3</v>
      </c>
      <c r="EZ213" t="s">
        <v>843</v>
      </c>
      <c r="FA213" t="s">
        <v>465</v>
      </c>
      <c r="FB213" s="34">
        <v>9.5905864145606756E-4</v>
      </c>
      <c r="FC213" s="34">
        <v>-7.2991795605048537E-4</v>
      </c>
      <c r="FD213" s="34">
        <v>-1.2427323963493109E-3</v>
      </c>
      <c r="FE213" s="34">
        <v>-7.6796216890215874E-3</v>
      </c>
      <c r="FF213" s="34">
        <v>-9.5483642071485519E-3</v>
      </c>
      <c r="FG213" t="s">
        <v>843</v>
      </c>
      <c r="FH213" s="34"/>
      <c r="FI213" s="34"/>
      <c r="FJ213" s="34"/>
      <c r="FK213" s="34"/>
      <c r="FL213" s="34"/>
      <c r="FM213" t="s">
        <v>843</v>
      </c>
      <c r="FN213" t="s">
        <v>843</v>
      </c>
      <c r="FO213" s="34">
        <v>0.55982999999999994</v>
      </c>
      <c r="FP213" t="s">
        <v>1462</v>
      </c>
      <c r="FQ213" t="s">
        <v>843</v>
      </c>
      <c r="FR213" t="s">
        <v>843</v>
      </c>
      <c r="FS213" s="34">
        <v>0.72265000000000001</v>
      </c>
      <c r="FT213" t="s">
        <v>1462</v>
      </c>
      <c r="FU213" t="s">
        <v>843</v>
      </c>
      <c r="FV213" t="s">
        <v>843</v>
      </c>
      <c r="FW213" s="34">
        <v>0.39710000000000001</v>
      </c>
      <c r="FX213" t="s">
        <v>1462</v>
      </c>
      <c r="FY213" t="s">
        <v>843</v>
      </c>
      <c r="FZ213" s="34"/>
      <c r="GA213" s="34"/>
      <c r="GB213" s="34"/>
      <c r="GC213" s="34"/>
      <c r="GD213" s="34"/>
      <c r="GE213" t="s">
        <v>1460</v>
      </c>
      <c r="GF213" t="s">
        <v>843</v>
      </c>
      <c r="GG213" s="34">
        <v>-0.32292333245277405</v>
      </c>
      <c r="GH213" s="34">
        <v>-0.32447904348373413</v>
      </c>
      <c r="GI213" s="34">
        <v>-0.2849850058555603</v>
      </c>
      <c r="GJ213" s="34">
        <v>-0.19658616185188293</v>
      </c>
      <c r="GK213" s="34">
        <v>-0.21062402427196503</v>
      </c>
      <c r="GL213" t="s">
        <v>832</v>
      </c>
      <c r="GM213" t="s">
        <v>843</v>
      </c>
      <c r="GN213" s="34">
        <v>0.58873867988586426</v>
      </c>
      <c r="GO213" t="s">
        <v>832</v>
      </c>
      <c r="GP213" t="s">
        <v>843</v>
      </c>
      <c r="GQ213" t="s">
        <v>843</v>
      </c>
      <c r="GR213" s="34">
        <v>0.11765746027231216</v>
      </c>
      <c r="GS213" s="34">
        <v>0.13932433724403381</v>
      </c>
      <c r="GT213" s="34">
        <v>9.637877345085144E-2</v>
      </c>
      <c r="GU213" s="34">
        <v>7.2207063436508179E-2</v>
      </c>
      <c r="GV213" s="34">
        <v>5.6598927825689316E-2</v>
      </c>
      <c r="GW213" t="s">
        <v>832</v>
      </c>
      <c r="GX213" t="s">
        <v>843</v>
      </c>
      <c r="GY213" t="s">
        <v>843</v>
      </c>
      <c r="GZ213" t="s">
        <v>843</v>
      </c>
      <c r="HA213" t="s">
        <v>843</v>
      </c>
      <c r="HB213" t="s">
        <v>843</v>
      </c>
      <c r="HC213" t="s">
        <v>843</v>
      </c>
      <c r="HD213" t="s">
        <v>843</v>
      </c>
      <c r="HE213" t="s">
        <v>843</v>
      </c>
      <c r="HF213" t="s">
        <v>843</v>
      </c>
      <c r="HG213" t="s">
        <v>843</v>
      </c>
      <c r="HH213" s="34">
        <v>143714</v>
      </c>
      <c r="HI213" s="34">
        <v>146258</v>
      </c>
      <c r="HJ213" s="34">
        <v>149841</v>
      </c>
      <c r="HK213" s="34">
        <v>153762</v>
      </c>
      <c r="HL213" s="34">
        <v>157697</v>
      </c>
      <c r="HM213" s="34">
        <v>161680</v>
      </c>
      <c r="HN213" s="34">
        <v>165725</v>
      </c>
      <c r="HO213" s="34">
        <v>169845</v>
      </c>
      <c r="HP213" s="34">
        <v>174004</v>
      </c>
      <c r="HQ213" s="34">
        <v>178128</v>
      </c>
      <c r="HR213" s="34">
        <v>182138</v>
      </c>
      <c r="HS213" s="34">
        <v>186044</v>
      </c>
      <c r="HT213" s="34">
        <v>189924</v>
      </c>
      <c r="HU213" s="34">
        <v>193757</v>
      </c>
      <c r="HV213" s="34">
        <v>197497</v>
      </c>
      <c r="HW213" s="34">
        <v>201124</v>
      </c>
      <c r="HX213" s="34">
        <v>204632</v>
      </c>
      <c r="HY213" s="34">
        <v>208036</v>
      </c>
      <c r="HZ213" s="34">
        <v>211344</v>
      </c>
      <c r="IA213" s="34">
        <v>214599</v>
      </c>
      <c r="IB213" s="34">
        <v>218641</v>
      </c>
      <c r="IC213" s="34">
        <v>223107</v>
      </c>
      <c r="ID213" s="34">
        <v>227380</v>
      </c>
      <c r="IE213" s="34">
        <v>231856</v>
      </c>
      <c r="IF213" s="34">
        <v>236381</v>
      </c>
      <c r="IG213" s="34">
        <v>240979</v>
      </c>
      <c r="IH213" s="34">
        <v>245664</v>
      </c>
      <c r="II213" s="34">
        <v>250413</v>
      </c>
      <c r="IJ213" s="34">
        <v>255223</v>
      </c>
      <c r="IK213" s="34">
        <v>260101</v>
      </c>
      <c r="IL213" s="34">
        <v>265036</v>
      </c>
      <c r="IM213" s="34">
        <v>270026</v>
      </c>
      <c r="IN213" s="34">
        <v>275089</v>
      </c>
      <c r="IO213" s="34">
        <v>280216</v>
      </c>
      <c r="IP213" s="34">
        <v>285383</v>
      </c>
      <c r="IQ213" s="34">
        <v>290575</v>
      </c>
      <c r="IR213" s="34">
        <v>295789</v>
      </c>
      <c r="IS213" s="34">
        <v>301024</v>
      </c>
      <c r="IT213" s="34">
        <v>306261</v>
      </c>
      <c r="IU213" s="34">
        <v>311490</v>
      </c>
      <c r="IV213" s="34">
        <v>316692</v>
      </c>
      <c r="IW213" s="34">
        <v>321857</v>
      </c>
      <c r="IX213" s="34">
        <v>326985</v>
      </c>
      <c r="IY213" s="34">
        <v>332079</v>
      </c>
      <c r="IZ213" s="34">
        <v>337139</v>
      </c>
      <c r="JA213" s="34">
        <v>342154</v>
      </c>
      <c r="JB213" s="34">
        <v>347130</v>
      </c>
      <c r="JC213" s="34">
        <v>352075</v>
      </c>
      <c r="JD213" s="34">
        <v>356975</v>
      </c>
      <c r="JE213" s="34">
        <v>361833</v>
      </c>
      <c r="JF213" s="34">
        <v>366663</v>
      </c>
      <c r="JG213" s="34">
        <v>371464</v>
      </c>
      <c r="JH213" s="34">
        <v>376250</v>
      </c>
      <c r="JI213" s="34">
        <v>381014</v>
      </c>
      <c r="JJ213" s="34">
        <v>385738</v>
      </c>
      <c r="JK213" s="34">
        <v>390400</v>
      </c>
      <c r="JL213" s="34">
        <v>395016</v>
      </c>
      <c r="JM213" s="34">
        <v>399603</v>
      </c>
      <c r="JN213" s="34">
        <v>404147</v>
      </c>
      <c r="JO213" s="34">
        <v>408638</v>
      </c>
      <c r="JP213" s="34">
        <v>413089</v>
      </c>
      <c r="JQ213" s="34">
        <v>417505</v>
      </c>
      <c r="JR213" s="34">
        <v>421873</v>
      </c>
      <c r="JS213" s="34">
        <v>426193</v>
      </c>
      <c r="JT213" s="34">
        <v>430463</v>
      </c>
      <c r="JU213" s="34">
        <v>434685</v>
      </c>
      <c r="JV213" s="34">
        <v>438872</v>
      </c>
      <c r="JW213" s="34">
        <v>443000</v>
      </c>
      <c r="JX213" s="34">
        <v>447071</v>
      </c>
      <c r="JY213" s="34">
        <v>451075</v>
      </c>
      <c r="JZ213" s="34">
        <v>455006</v>
      </c>
      <c r="KA213" s="34">
        <v>458882</v>
      </c>
      <c r="KB213" s="34">
        <v>462690</v>
      </c>
      <c r="KC213" s="34">
        <v>466421</v>
      </c>
      <c r="KD213" s="34">
        <v>470063</v>
      </c>
      <c r="KE213" s="34">
        <v>473599</v>
      </c>
      <c r="KF213" s="34">
        <v>477050</v>
      </c>
      <c r="KG213" s="34">
        <v>480430</v>
      </c>
      <c r="KH213" s="34">
        <v>483721</v>
      </c>
      <c r="KI213" s="34">
        <v>486909</v>
      </c>
      <c r="KJ213" s="34">
        <v>490017</v>
      </c>
      <c r="KK213" s="34">
        <v>493030</v>
      </c>
      <c r="KL213" s="34">
        <v>495921</v>
      </c>
      <c r="KM213" s="34">
        <v>498709</v>
      </c>
      <c r="KN213" s="34">
        <v>501411</v>
      </c>
      <c r="KO213" s="34">
        <v>504002</v>
      </c>
      <c r="KP213" s="34">
        <v>506475</v>
      </c>
      <c r="KQ213" s="34">
        <v>508849</v>
      </c>
      <c r="KR213" s="34">
        <v>511130</v>
      </c>
      <c r="KS213" s="34">
        <v>513308.99999999994</v>
      </c>
      <c r="KT213" s="34">
        <v>515409.99999999994</v>
      </c>
      <c r="KU213" s="34">
        <v>517423</v>
      </c>
      <c r="KV213" s="34">
        <v>519331</v>
      </c>
      <c r="KW213" s="34">
        <v>521154</v>
      </c>
      <c r="KX213" s="34">
        <v>522899</v>
      </c>
      <c r="KY213" s="34">
        <v>524555</v>
      </c>
      <c r="KZ213" s="34">
        <v>526142</v>
      </c>
      <c r="LA213" s="34">
        <v>527664</v>
      </c>
      <c r="LB213" s="34">
        <v>529102</v>
      </c>
      <c r="LC213" s="34">
        <v>530471</v>
      </c>
      <c r="LD213" s="34">
        <v>531758</v>
      </c>
      <c r="LE213" t="s">
        <v>843</v>
      </c>
      <c r="LF213" t="s">
        <v>843</v>
      </c>
      <c r="LG213" t="s">
        <v>843</v>
      </c>
      <c r="LH213" s="34">
        <v>1.3351183384656906E-2</v>
      </c>
      <c r="LI213" s="34">
        <v>1.7546972259879112E-2</v>
      </c>
      <c r="LJ213" s="34">
        <v>2.420254610478878E-2</v>
      </c>
      <c r="LK213" s="34">
        <v>2.5831220671534538E-2</v>
      </c>
      <c r="LL213" s="34">
        <v>2.5269517675042152E-2</v>
      </c>
      <c r="LM213" s="34">
        <v>2.4943603202700615E-2</v>
      </c>
      <c r="LN213" s="34">
        <v>2.4710714817047119E-2</v>
      </c>
      <c r="LO213" s="34">
        <v>2.4556469172239304E-2</v>
      </c>
      <c r="LP213" s="34">
        <v>2.4192031472921371E-2</v>
      </c>
      <c r="LQ213" s="34">
        <v>2.342410571873188E-2</v>
      </c>
      <c r="LR213" s="34">
        <v>2.2262249141931534E-2</v>
      </c>
      <c r="LS213" s="34">
        <v>2.1218562498688698E-2</v>
      </c>
      <c r="LT213" s="34">
        <v>2.0640786737203598E-2</v>
      </c>
      <c r="LU213" s="34">
        <v>1.9980804994702339E-2</v>
      </c>
      <c r="LV213" s="34">
        <v>1.9118597730994225E-2</v>
      </c>
      <c r="LW213" s="34">
        <v>1.8198238685727119E-2</v>
      </c>
      <c r="LX213" s="34">
        <v>1.7291611060500145E-2</v>
      </c>
      <c r="LY213" s="34">
        <v>1.6497896984219551E-2</v>
      </c>
      <c r="LZ213" s="34">
        <v>1.5775995329022408E-2</v>
      </c>
      <c r="MA213" s="34">
        <v>1.5284032560884953E-2</v>
      </c>
      <c r="MB213" s="34">
        <v>1.8659945577383041E-2</v>
      </c>
      <c r="MC213" s="34">
        <v>2.0220361649990082E-2</v>
      </c>
      <c r="MD213" s="34">
        <v>1.8971148878335953E-2</v>
      </c>
      <c r="ME213" s="34">
        <v>1.9493862986564636E-2</v>
      </c>
      <c r="MF213" s="34">
        <v>1.9328420981764793E-2</v>
      </c>
      <c r="MG213" s="34">
        <v>1.9264882430434227E-2</v>
      </c>
      <c r="MH213" s="34">
        <v>1.9254956394433975E-2</v>
      </c>
      <c r="MI213" s="34">
        <v>1.9146805629134178E-2</v>
      </c>
      <c r="MJ213" s="34">
        <v>1.9026117399334908E-2</v>
      </c>
      <c r="MK213" s="34">
        <v>1.8932344391942024E-2</v>
      </c>
      <c r="ML213" s="34">
        <v>1.8795648589730263E-2</v>
      </c>
      <c r="MM213" s="34">
        <v>1.8652584403753281E-2</v>
      </c>
      <c r="MN213" s="34">
        <v>1.8576430156826973E-2</v>
      </c>
      <c r="MO213" s="34">
        <v>1.8466053530573845E-2</v>
      </c>
      <c r="MP213" s="34">
        <v>1.8271403387188911E-2</v>
      </c>
      <c r="MQ213" s="34">
        <v>1.8029579892754555E-2</v>
      </c>
      <c r="MR213" s="34">
        <v>1.7784643918275833E-2</v>
      </c>
      <c r="MS213" s="34">
        <v>1.754363439977169E-2</v>
      </c>
      <c r="MT213" s="34">
        <v>1.7247684299945831E-2</v>
      </c>
      <c r="MU213" s="34">
        <v>1.6929555684328079E-2</v>
      </c>
      <c r="MV213" s="34">
        <v>1.6562458127737045E-2</v>
      </c>
      <c r="MW213" s="34">
        <v>1.6177654266357422E-2</v>
      </c>
      <c r="MX213" s="34">
        <v>1.5806950628757477E-2</v>
      </c>
      <c r="MY213" s="34">
        <v>1.545859407633543E-2</v>
      </c>
      <c r="MZ213" s="34">
        <v>1.5122415497899055E-2</v>
      </c>
      <c r="NA213" s="34">
        <v>1.4765620231628418E-2</v>
      </c>
      <c r="NB213" s="34">
        <v>1.4438421465456486E-2</v>
      </c>
      <c r="NC213" s="34">
        <v>1.4144871383905411E-2</v>
      </c>
      <c r="ND213" s="34">
        <v>1.3821530155837536E-2</v>
      </c>
      <c r="NE213" s="34">
        <v>1.3517027720808983E-2</v>
      </c>
      <c r="NF213" s="34">
        <v>1.3260390609502792E-2</v>
      </c>
      <c r="NG213" s="34">
        <v>1.3008784502744675E-2</v>
      </c>
      <c r="NH213" s="34">
        <v>1.2801861390471458E-2</v>
      </c>
      <c r="NI213" s="34">
        <v>1.2582303956151009E-2</v>
      </c>
      <c r="NJ213" s="34">
        <v>1.2322262860834599E-2</v>
      </c>
      <c r="NK213" s="34">
        <v>1.2013471685349941E-2</v>
      </c>
      <c r="NL213" s="34">
        <v>1.1754415929317474E-2</v>
      </c>
      <c r="NM213" s="34">
        <v>1.154528371989727E-2</v>
      </c>
      <c r="NN213" s="34">
        <v>1.1307118460536003E-2</v>
      </c>
      <c r="NO213" s="34">
        <v>1.1051005683839321E-2</v>
      </c>
      <c r="NP213" s="34">
        <v>1.0833387263119221E-2</v>
      </c>
      <c r="NQ213" s="34">
        <v>1.0633453726768494E-2</v>
      </c>
      <c r="NR213" s="34">
        <v>1.0407800786197186E-2</v>
      </c>
      <c r="NS213" s="34">
        <v>1.0187974199652672E-2</v>
      </c>
      <c r="NT213" s="34">
        <v>9.969078004360199E-3</v>
      </c>
      <c r="NU213" s="34">
        <v>9.7602568566799164E-3</v>
      </c>
      <c r="NV213" s="34">
        <v>9.5861675217747688E-3</v>
      </c>
      <c r="NW213" s="34">
        <v>9.3619711697101593E-3</v>
      </c>
      <c r="NX213" s="34">
        <v>9.1476486995816231E-3</v>
      </c>
      <c r="NY213" s="34">
        <v>8.9162038639187813E-3</v>
      </c>
      <c r="NZ213" s="34">
        <v>8.6769824847579002E-3</v>
      </c>
      <c r="OA213" s="34">
        <v>8.4824906662106514E-3</v>
      </c>
      <c r="OB213" s="34">
        <v>8.264186792075634E-3</v>
      </c>
      <c r="OC213" s="34">
        <v>8.0313766375184059E-3</v>
      </c>
      <c r="OD213" s="34">
        <v>7.7780685387551785E-3</v>
      </c>
      <c r="OE213" s="34">
        <v>7.4942437931895256E-3</v>
      </c>
      <c r="OF213" s="34">
        <v>7.2603351436555386E-3</v>
      </c>
      <c r="OG213" s="34">
        <v>7.0602288469672203E-3</v>
      </c>
      <c r="OH213" s="34">
        <v>6.8267579190433025E-3</v>
      </c>
      <c r="OI213" s="34">
        <v>6.5689529292285442E-3</v>
      </c>
      <c r="OJ213" s="34">
        <v>6.3628372736275196E-3</v>
      </c>
      <c r="OK213" s="34">
        <v>6.1299395747482777E-3</v>
      </c>
      <c r="OL213" s="34">
        <v>5.8466158807277679E-3</v>
      </c>
      <c r="OM213" s="34">
        <v>5.6061195209622383E-3</v>
      </c>
      <c r="ON213" s="34">
        <v>5.4033645428717136E-3</v>
      </c>
      <c r="OO213" s="34">
        <v>5.1541123539209366E-3</v>
      </c>
      <c r="OP213" s="34">
        <v>4.8947278410196304E-3</v>
      </c>
      <c r="OQ213" s="34">
        <v>4.6763480640947819E-3</v>
      </c>
      <c r="OR213" s="34">
        <v>4.4726487249135971E-3</v>
      </c>
      <c r="OS213" s="34">
        <v>4.2540421709418297E-3</v>
      </c>
      <c r="OT213" s="34">
        <v>4.0846974588930607E-3</v>
      </c>
      <c r="OU213" s="34">
        <v>3.8980212993919849E-3</v>
      </c>
      <c r="OV213" s="34">
        <v>3.6807230208069086E-3</v>
      </c>
      <c r="OW213" s="34">
        <v>3.5041386727243662E-3</v>
      </c>
      <c r="OX213" s="34">
        <v>3.3427453599870205E-3</v>
      </c>
      <c r="OY213" s="34">
        <v>3.1619553919881582E-3</v>
      </c>
      <c r="OZ213" s="34">
        <v>3.0208542011678219E-3</v>
      </c>
      <c r="PA213" s="34">
        <v>2.8885791543871164E-3</v>
      </c>
      <c r="PB213" s="34">
        <v>2.7215124573558569E-3</v>
      </c>
      <c r="PC213" s="34">
        <v>2.5840613525360823E-3</v>
      </c>
      <c r="PD213" s="34">
        <v>2.4232075084000826E-3</v>
      </c>
      <c r="PE213" t="s">
        <v>1300</v>
      </c>
      <c r="PF213" t="s">
        <v>843</v>
      </c>
      <c r="PG213" t="s">
        <v>843</v>
      </c>
      <c r="PH213" t="s">
        <v>843</v>
      </c>
      <c r="PI213" t="s">
        <v>843</v>
      </c>
      <c r="PJ213" t="s">
        <v>1300</v>
      </c>
      <c r="PK213" s="34">
        <v>0.49835088849067688</v>
      </c>
      <c r="PL213" s="34">
        <v>0.49844110012054443</v>
      </c>
      <c r="PM213" s="34">
        <v>0.49856847524642944</v>
      </c>
      <c r="PN213" s="34">
        <v>0.49869927763938904</v>
      </c>
      <c r="PO213" s="34">
        <v>0.498779296875</v>
      </c>
      <c r="PP213" s="34">
        <v>0.4988248348236084</v>
      </c>
      <c r="PQ213" s="34">
        <v>0.49881431460380554</v>
      </c>
      <c r="PR213" s="34">
        <v>0.49881362915039063</v>
      </c>
      <c r="PS213" s="34">
        <v>0.4988391101360321</v>
      </c>
      <c r="PT213" s="34">
        <v>0.49885475635528564</v>
      </c>
      <c r="PU213" s="34">
        <v>0.49884152412414551</v>
      </c>
      <c r="PV213" s="34">
        <v>0.49896261096000671</v>
      </c>
      <c r="PW213" s="34">
        <v>0.49911016225814819</v>
      </c>
      <c r="PX213" s="34">
        <v>0.49917680025100708</v>
      </c>
      <c r="PY213" s="34">
        <v>0.49921771883964539</v>
      </c>
      <c r="PZ213" s="34">
        <v>0.49924424290657043</v>
      </c>
      <c r="QA213" s="34">
        <v>0.49927675724029541</v>
      </c>
      <c r="QB213" s="34">
        <v>0.49926453828811646</v>
      </c>
      <c r="QC213" s="34">
        <v>0.49921926856040955</v>
      </c>
      <c r="QD213" s="34">
        <v>0.49917754530906677</v>
      </c>
      <c r="QE213" s="34">
        <v>0.49904638528823853</v>
      </c>
      <c r="QF213" s="34">
        <v>0.49888619780540466</v>
      </c>
      <c r="QG213" s="34">
        <v>0.49875539541244507</v>
      </c>
      <c r="QH213" s="34">
        <v>0.49858963489532471</v>
      </c>
      <c r="QI213" s="34">
        <v>0.49841991066932678</v>
      </c>
      <c r="QJ213" s="34">
        <v>0.49824672937393188</v>
      </c>
      <c r="QK213" s="34">
        <v>0.49807867407798767</v>
      </c>
      <c r="QL213" s="34">
        <v>0.49790146946907043</v>
      </c>
      <c r="QM213" s="34">
        <v>0.49772551655769348</v>
      </c>
      <c r="QN213" s="34">
        <v>0.49754518270492554</v>
      </c>
      <c r="QO213" s="34">
        <v>0.49735507369041443</v>
      </c>
      <c r="QP213" s="34">
        <v>0.49716693162918091</v>
      </c>
      <c r="QQ213" s="34">
        <v>0.49698460102081299</v>
      </c>
      <c r="QR213" s="34">
        <v>0.49679532647132874</v>
      </c>
      <c r="QS213" s="34">
        <v>0.49660980701446533</v>
      </c>
      <c r="QT213" s="34">
        <v>0.49642950296401978</v>
      </c>
      <c r="QU213" s="34">
        <v>0.4962456226348877</v>
      </c>
      <c r="QV213" s="34">
        <v>0.49604350328445435</v>
      </c>
      <c r="QW213" s="34">
        <v>0.49585157632827759</v>
      </c>
      <c r="QX213" s="34">
        <v>0.49566277861595154</v>
      </c>
      <c r="QY213" s="34">
        <v>0.49547511339187622</v>
      </c>
      <c r="QZ213" s="34">
        <v>0.49529138207435608</v>
      </c>
      <c r="RA213" s="34">
        <v>0.49510833621025085</v>
      </c>
      <c r="RB213" s="34">
        <v>0.494924396276474</v>
      </c>
      <c r="RC213" s="34">
        <v>0.49474844336509705</v>
      </c>
      <c r="RD213" s="34">
        <v>0.49457260966300964</v>
      </c>
      <c r="RE213" s="34">
        <v>0.49439403414726257</v>
      </c>
      <c r="RF213" s="34">
        <v>0.49421572685241699</v>
      </c>
      <c r="RG213" s="34">
        <v>0.49404579401016235</v>
      </c>
      <c r="RH213" s="34">
        <v>0.4938797652721405</v>
      </c>
      <c r="RI213" s="34">
        <v>0.49372312426567078</v>
      </c>
      <c r="RJ213" s="34">
        <v>0.49357408285140991</v>
      </c>
      <c r="RK213" s="34">
        <v>0.49341925978660583</v>
      </c>
      <c r="RL213" s="34">
        <v>0.49326795339584351</v>
      </c>
      <c r="RM213" s="34">
        <v>0.49311968684196472</v>
      </c>
      <c r="RN213" s="34">
        <v>0.49297642707824707</v>
      </c>
      <c r="RO213" s="34">
        <v>0.49284079670906067</v>
      </c>
      <c r="RP213" s="34">
        <v>0.49270901083946228</v>
      </c>
      <c r="RQ213" s="34">
        <v>0.49258315563201904</v>
      </c>
      <c r="RR213" s="34">
        <v>0.49246031045913696</v>
      </c>
      <c r="RS213" s="34">
        <v>0.49234426021575928</v>
      </c>
      <c r="RT213" s="34">
        <v>0.49222645163536072</v>
      </c>
      <c r="RU213" s="34">
        <v>0.4921078085899353</v>
      </c>
      <c r="RV213" s="34">
        <v>0.4920024573802948</v>
      </c>
      <c r="RW213" s="34">
        <v>0.49189826846122742</v>
      </c>
      <c r="RX213" s="34">
        <v>0.49179291725158691</v>
      </c>
      <c r="RY213" s="34">
        <v>0.49169462919235229</v>
      </c>
      <c r="RZ213" s="34">
        <v>0.49159368872642517</v>
      </c>
      <c r="SA213" s="34">
        <v>0.49149462580680847</v>
      </c>
      <c r="SB213" s="34">
        <v>0.49139723181724548</v>
      </c>
      <c r="SC213" s="34">
        <v>0.49129900336265564</v>
      </c>
      <c r="SD213" s="34">
        <v>0.49119600653648376</v>
      </c>
      <c r="SE213" s="34">
        <v>0.4910847544670105</v>
      </c>
      <c r="SF213" s="34">
        <v>0.49097704887390137</v>
      </c>
      <c r="SG213" s="34">
        <v>0.49086612462997437</v>
      </c>
      <c r="SH213" s="34">
        <v>0.49074849486351013</v>
      </c>
      <c r="SI213" s="34">
        <v>0.49063199758529663</v>
      </c>
      <c r="SJ213" s="34">
        <v>0.49050435423851013</v>
      </c>
      <c r="SK213" s="34">
        <v>0.49037772417068481</v>
      </c>
      <c r="SL213" s="34">
        <v>0.49025997519493103</v>
      </c>
      <c r="SM213" s="34">
        <v>0.49013605713844299</v>
      </c>
      <c r="SN213" s="34">
        <v>0.49000871181488037</v>
      </c>
      <c r="SO213" s="34">
        <v>0.48989051580429077</v>
      </c>
      <c r="SP213" s="34">
        <v>0.48977258801460266</v>
      </c>
      <c r="SQ213" s="34">
        <v>0.4896581768989563</v>
      </c>
      <c r="SR213" s="34">
        <v>0.48954766988754272</v>
      </c>
      <c r="SS213" s="34">
        <v>0.48944368958473206</v>
      </c>
      <c r="ST213" s="34">
        <v>0.48934358358383179</v>
      </c>
      <c r="SU213" s="34">
        <v>0.48925125598907471</v>
      </c>
      <c r="SV213" s="34">
        <v>0.48916929960250854</v>
      </c>
      <c r="SW213" s="34">
        <v>0.48909994959831238</v>
      </c>
      <c r="SX213" s="34">
        <v>0.48902928829193115</v>
      </c>
      <c r="SY213" s="34">
        <v>0.48896560072898865</v>
      </c>
      <c r="SZ213" s="34">
        <v>0.48892074823379517</v>
      </c>
      <c r="TA213" s="34">
        <v>0.48887643218040466</v>
      </c>
      <c r="TB213" s="34">
        <v>0.48883911967277527</v>
      </c>
      <c r="TC213" s="34">
        <v>0.48880910873413086</v>
      </c>
      <c r="TD213" s="34">
        <v>0.48878264427185059</v>
      </c>
      <c r="TE213" s="34">
        <v>0.48876777291297913</v>
      </c>
      <c r="TF213" s="34">
        <v>0.48874866962432861</v>
      </c>
      <c r="TG213" s="34">
        <v>0.48874112963676453</v>
      </c>
      <c r="TH213" t="s">
        <v>843</v>
      </c>
      <c r="TI213" t="s">
        <v>843</v>
      </c>
      <c r="TJ213" t="s">
        <v>1300</v>
      </c>
      <c r="TK213" s="34">
        <v>0.52842982739965305</v>
      </c>
      <c r="TL213" s="34">
        <v>0.53224097143404103</v>
      </c>
      <c r="TM213" s="34">
        <v>0.53384075840137701</v>
      </c>
      <c r="TN213" s="34">
        <v>0.53559245975097802</v>
      </c>
      <c r="TO213" s="34">
        <v>0.53703938565730502</v>
      </c>
      <c r="TP213" s="34">
        <v>0.53825909741743805</v>
      </c>
      <c r="TQ213" s="34">
        <v>0.53920512658055997</v>
      </c>
      <c r="TR213" s="34">
        <v>0.53975253835125703</v>
      </c>
      <c r="TS213" s="34">
        <v>0.54009833135540397</v>
      </c>
      <c r="TT213" s="34">
        <v>0.54067019222132406</v>
      </c>
      <c r="TU213" s="34">
        <v>0.54183217716188503</v>
      </c>
      <c r="TV213" s="34">
        <v>0.54351781428636703</v>
      </c>
      <c r="TW213" s="34">
        <v>0.54365550521391404</v>
      </c>
      <c r="TX213" s="34">
        <v>0.54239846818437498</v>
      </c>
      <c r="TY213" s="34">
        <v>0.54176519136999601</v>
      </c>
      <c r="TZ213" s="34">
        <v>0.541953078581071</v>
      </c>
      <c r="UA213" s="34">
        <v>0.54307844550596795</v>
      </c>
      <c r="UB213" s="34">
        <v>0.54504377837542894</v>
      </c>
      <c r="UC213" s="34">
        <v>0.54765926640926599</v>
      </c>
      <c r="UD213" s="34">
        <v>0.55096016290849403</v>
      </c>
      <c r="UE213" s="34">
        <v>0.55597532027387397</v>
      </c>
      <c r="UF213" s="34">
        <v>0.56202279170355096</v>
      </c>
      <c r="UG213" s="34">
        <v>0.56769189834615696</v>
      </c>
      <c r="UH213" s="34">
        <v>0.572925809394213</v>
      </c>
      <c r="UI213" s="34">
        <v>0.57741193790546197</v>
      </c>
      <c r="UJ213" s="34">
        <v>0.580853518356371</v>
      </c>
      <c r="UK213" s="34">
        <v>0.58364676957144701</v>
      </c>
      <c r="UL213" s="34">
        <v>0.58750743771289793</v>
      </c>
      <c r="UM213" s="34">
        <v>0.59216254020993397</v>
      </c>
      <c r="UN213" s="34">
        <v>0.59621532363327401</v>
      </c>
      <c r="UO213" s="34">
        <v>0.59966495054436098</v>
      </c>
      <c r="UP213" s="34">
        <v>0.60247902053876301</v>
      </c>
      <c r="UQ213" s="34">
        <v>0.60460978083456607</v>
      </c>
      <c r="UR213" s="34">
        <v>0.60615133709591396</v>
      </c>
      <c r="US213" s="34">
        <v>0.60739427366030907</v>
      </c>
      <c r="UT213" s="34">
        <v>0.60841779230835402</v>
      </c>
      <c r="UU213" s="34">
        <v>0.60940907200741101</v>
      </c>
      <c r="UV213" s="34">
        <v>0.61050946103965098</v>
      </c>
      <c r="UW213" s="34">
        <v>0.61160252203186194</v>
      </c>
      <c r="UX213" s="34">
        <v>0.61270506276284897</v>
      </c>
      <c r="UY213" s="34">
        <v>0.61382036805476603</v>
      </c>
      <c r="UZ213" s="34">
        <v>0.61495943850840595</v>
      </c>
      <c r="VA213" s="34">
        <v>0.61616893741303103</v>
      </c>
      <c r="VB213" s="34">
        <v>0.61747505864568408</v>
      </c>
      <c r="VC213" s="34">
        <v>0.61889253229755703</v>
      </c>
      <c r="VD213" s="34">
        <v>0.62036448446535097</v>
      </c>
      <c r="VE213" s="34">
        <v>0.62190821882291902</v>
      </c>
      <c r="VF213" s="34">
        <v>0.62358534912355201</v>
      </c>
      <c r="VG213" s="34">
        <v>0.625437355557112</v>
      </c>
      <c r="VH213" s="34">
        <v>0.62749389911920705</v>
      </c>
      <c r="VI213" s="34">
        <v>0.62977175226297699</v>
      </c>
      <c r="VJ213" s="34">
        <v>0.63229729893435294</v>
      </c>
      <c r="VK213" s="34">
        <v>0.63504717607973393</v>
      </c>
      <c r="VL213" s="34">
        <v>0.63792585321555995</v>
      </c>
      <c r="VM213" s="34">
        <v>0.64082180239152298</v>
      </c>
      <c r="VN213" s="34">
        <v>0.64365266393442599</v>
      </c>
      <c r="VO213" s="34">
        <v>0.64638900702756308</v>
      </c>
      <c r="VP213" s="34">
        <v>0.64902960059158599</v>
      </c>
      <c r="VQ213" s="34">
        <v>0.65158055309151497</v>
      </c>
      <c r="VR213" s="34">
        <v>0.65399693616354793</v>
      </c>
      <c r="VS213" s="34">
        <v>0.65619231714269499</v>
      </c>
      <c r="VT213" s="34">
        <v>0.65815779672363606</v>
      </c>
      <c r="VU213" s="34">
        <v>0.65992649455346197</v>
      </c>
      <c r="VV213" s="34">
        <v>0.661431955203446</v>
      </c>
      <c r="VW213" s="34">
        <v>0.66261560227011396</v>
      </c>
      <c r="VX213" s="34">
        <v>0.66344939438904005</v>
      </c>
      <c r="VY213" s="34">
        <v>0.66389288904281896</v>
      </c>
      <c r="VZ213" s="34">
        <v>0.66405116924247298</v>
      </c>
      <c r="WA213" s="34">
        <v>0.66398625721641491</v>
      </c>
      <c r="WB213" s="34">
        <v>0.66365940956669112</v>
      </c>
      <c r="WC213" s="34">
        <v>0.66302752051621294</v>
      </c>
      <c r="WD213" s="34">
        <v>0.662110671032345</v>
      </c>
      <c r="WE213" s="34">
        <v>0.6610675193623371</v>
      </c>
      <c r="WF213" s="34">
        <v>0.66005246338872292</v>
      </c>
      <c r="WG213" s="34">
        <v>0.65919887334250904</v>
      </c>
      <c r="WH213" s="34">
        <v>0.65864545601390201</v>
      </c>
      <c r="WI213" s="34">
        <v>0.65826433287915298</v>
      </c>
      <c r="WJ213" s="34">
        <v>0.65740066190704194</v>
      </c>
      <c r="WK213" s="34">
        <v>0.65617644900309202</v>
      </c>
      <c r="WL213" s="34">
        <v>0.65515973707639708</v>
      </c>
      <c r="WM213" s="34">
        <v>0.65436132383027101</v>
      </c>
      <c r="WN213" s="34">
        <v>0.65382836744214401</v>
      </c>
      <c r="WO213" s="34">
        <v>0.65354325945388392</v>
      </c>
      <c r="WP213" s="34">
        <v>0.65342113336635199</v>
      </c>
      <c r="WQ213" s="34">
        <v>0.65333528781777805</v>
      </c>
      <c r="WR213" s="34">
        <v>0.65327156115297003</v>
      </c>
      <c r="WS213" s="34">
        <v>0.65323559899304007</v>
      </c>
      <c r="WT213" s="34">
        <v>0.65315118350550305</v>
      </c>
      <c r="WU213" s="34">
        <v>0.65299596286264006</v>
      </c>
      <c r="WV213" s="34">
        <v>0.65276309906596297</v>
      </c>
      <c r="WW213" s="34">
        <v>0.65241006925547695</v>
      </c>
      <c r="WX213" s="34">
        <v>0.65194014562567304</v>
      </c>
      <c r="WY213" s="34">
        <v>0.65140632852650793</v>
      </c>
      <c r="WZ213" s="34">
        <v>0.65079165583334697</v>
      </c>
      <c r="XA213" s="34">
        <v>0.65006373117587601</v>
      </c>
      <c r="XB213" s="34">
        <v>0.64927986579100405</v>
      </c>
      <c r="XC213" s="34">
        <v>0.64839530012810198</v>
      </c>
      <c r="XD213" s="34">
        <v>0.64733618363200807</v>
      </c>
      <c r="XE213" s="34">
        <v>0.64618481296157204</v>
      </c>
      <c r="XF213" s="34">
        <v>0.64497776504276405</v>
      </c>
      <c r="XG213" s="34">
        <v>0.64368001985865708</v>
      </c>
      <c r="XH213" t="s">
        <v>843</v>
      </c>
      <c r="XI213" t="s">
        <v>1300</v>
      </c>
      <c r="XJ213" s="34">
        <v>0.50894661948946995</v>
      </c>
      <c r="XK213" s="34">
        <v>0.51352746516429904</v>
      </c>
      <c r="XL213" s="34">
        <v>0.51593517149788293</v>
      </c>
      <c r="XM213" s="34">
        <v>0.51848804804843907</v>
      </c>
      <c r="XN213" s="34">
        <v>0.52082791682784102</v>
      </c>
      <c r="XO213" s="34">
        <v>0.52289546358404404</v>
      </c>
      <c r="XP213" s="34">
        <v>0.52454827137810001</v>
      </c>
      <c r="XQ213" s="34">
        <v>0.52563079758249498</v>
      </c>
      <c r="XR213" s="34">
        <v>0.52629113782193992</v>
      </c>
      <c r="XS213" s="34">
        <v>0.52692726578640103</v>
      </c>
      <c r="XT213" s="34">
        <v>0.52789498101719301</v>
      </c>
      <c r="XU213" s="34">
        <v>0.52917715922803399</v>
      </c>
      <c r="XV213" s="34">
        <v>0.52870482744459002</v>
      </c>
      <c r="XW213" s="34">
        <v>0.52668290694013598</v>
      </c>
      <c r="XX213" s="34">
        <v>0.52531430857177597</v>
      </c>
      <c r="XY213" s="34">
        <v>0.52490882467737499</v>
      </c>
      <c r="XZ213" s="34">
        <v>0.52556900785554606</v>
      </c>
      <c r="YA213" s="34">
        <v>0.52707097071908104</v>
      </c>
      <c r="YB213" s="34">
        <v>0.52917754939813799</v>
      </c>
      <c r="YC213" s="34">
        <v>0.53184544196384897</v>
      </c>
      <c r="YD213" s="34">
        <v>0.53617574014022995</v>
      </c>
      <c r="YE213" s="34">
        <v>0.54154163351747497</v>
      </c>
      <c r="YF213" s="34">
        <v>0.54657301999520602</v>
      </c>
      <c r="YG213" s="34">
        <v>0.55132830577665803</v>
      </c>
      <c r="YH213" s="34">
        <v>0.55551090081076604</v>
      </c>
      <c r="YI213" s="34">
        <v>0.55887649961199903</v>
      </c>
      <c r="YJ213" s="34">
        <v>0.56173472710694294</v>
      </c>
      <c r="YK213" s="34">
        <v>0.56563756673974597</v>
      </c>
      <c r="YL213" s="34">
        <v>0.57021506682391498</v>
      </c>
      <c r="YM213" s="34">
        <v>0.57403359842215407</v>
      </c>
      <c r="YN213" s="34">
        <v>0.57707363730519101</v>
      </c>
      <c r="YO213" s="34">
        <v>0.57938494811610708</v>
      </c>
      <c r="YP213" s="34">
        <v>0.58106649120830001</v>
      </c>
      <c r="YQ213" s="34">
        <v>0.58222689323038901</v>
      </c>
      <c r="YR213" s="34">
        <v>0.58306906858502405</v>
      </c>
      <c r="YS213" s="34">
        <v>0.58359631764604702</v>
      </c>
      <c r="YT213" s="34">
        <v>0.58392130877077908</v>
      </c>
      <c r="YU213" s="34">
        <v>0.58419760550653799</v>
      </c>
      <c r="YV213" s="34">
        <v>0.58444268124247001</v>
      </c>
      <c r="YW213" s="34">
        <v>0.58476676618832102</v>
      </c>
      <c r="YX213" s="34">
        <v>0.58518686926098507</v>
      </c>
      <c r="YY213" s="34">
        <v>0.58574304737818306</v>
      </c>
      <c r="YZ213" s="34">
        <v>0.58644739055308304</v>
      </c>
      <c r="ZA213" s="34">
        <v>0.58733464025126603</v>
      </c>
      <c r="ZB213" s="34">
        <v>0.58852667375574097</v>
      </c>
      <c r="ZC213" s="34">
        <v>0.59006822941098203</v>
      </c>
      <c r="ZD213" s="34">
        <v>0.592028922881917</v>
      </c>
      <c r="ZE213" s="34">
        <v>0.59444094928772206</v>
      </c>
      <c r="ZF213" s="34">
        <v>0.59717207087330992</v>
      </c>
      <c r="ZG213" s="34">
        <v>0.60005997241821496</v>
      </c>
      <c r="ZH213" s="34">
        <v>0.60299921181030003</v>
      </c>
      <c r="ZI213" s="34">
        <v>0.60593542586169102</v>
      </c>
      <c r="ZJ213" s="34">
        <v>0.60887308970099707</v>
      </c>
      <c r="ZK213" s="34">
        <v>0.611779866645495</v>
      </c>
      <c r="ZL213" s="34">
        <v>0.61455264266502507</v>
      </c>
      <c r="ZM213" s="34">
        <v>0.61710809426229507</v>
      </c>
      <c r="ZN213" s="34">
        <v>0.61943693420013402</v>
      </c>
      <c r="ZO213" s="34">
        <v>0.62152108277329898</v>
      </c>
      <c r="ZP213" s="34">
        <v>0.62331233847132195</v>
      </c>
      <c r="ZQ213" s="34">
        <v>0.62474488422515795</v>
      </c>
      <c r="ZR213" s="34">
        <v>0.62572790092195707</v>
      </c>
      <c r="ZS213" s="34">
        <v>0.62622528325974203</v>
      </c>
      <c r="ZT213" s="34">
        <v>0.62632163432877397</v>
      </c>
      <c r="ZU213" s="34">
        <v>0.626095893062658</v>
      </c>
      <c r="ZV213" s="34">
        <v>0.62554969881267397</v>
      </c>
      <c r="ZW213" s="34">
        <v>0.62466613754788003</v>
      </c>
      <c r="ZX213" s="34">
        <v>0.62348703038699194</v>
      </c>
      <c r="ZY213" s="34">
        <v>0.62217311267143005</v>
      </c>
      <c r="ZZ213" s="34">
        <v>0.62088683900320096</v>
      </c>
      <c r="AAA213" s="34">
        <v>0.61977651191430294</v>
      </c>
      <c r="AAB213" s="34">
        <v>0.61893359648004598</v>
      </c>
      <c r="AAC213" s="34">
        <v>0.61820618567934094</v>
      </c>
      <c r="AAD213" s="34">
        <v>0.616935331361529</v>
      </c>
      <c r="AAE213" s="34">
        <v>0.61523132023571003</v>
      </c>
      <c r="AAF213" s="34">
        <v>0.61372837257984603</v>
      </c>
      <c r="AAG213" s="34">
        <v>0.61249771694800503</v>
      </c>
      <c r="AAH213" s="34">
        <v>0.61153757467770697</v>
      </c>
      <c r="AAI213" s="34">
        <v>0.61081947422101002</v>
      </c>
      <c r="AAJ213" s="34">
        <v>0.61030698512880899</v>
      </c>
      <c r="AAK213" s="34">
        <v>0.60986487221958097</v>
      </c>
      <c r="AAL213" s="34">
        <v>0.60945068288377502</v>
      </c>
      <c r="AAM213" s="34">
        <v>0.60905320163073196</v>
      </c>
      <c r="AAN213" s="34">
        <v>0.60862376126818707</v>
      </c>
      <c r="AAO213" s="34">
        <v>0.608173303469558</v>
      </c>
      <c r="AAP213" s="34">
        <v>0.60765719140585295</v>
      </c>
      <c r="AAQ213" s="34">
        <v>0.60706246496793204</v>
      </c>
      <c r="AAR213" s="34">
        <v>0.60642973493262309</v>
      </c>
      <c r="AAS213" s="34">
        <v>0.60573333713276101</v>
      </c>
      <c r="AAT213" s="34">
        <v>0.60493377901295098</v>
      </c>
      <c r="AAU213" s="34">
        <v>0.60403421327678497</v>
      </c>
      <c r="AAV213" s="34">
        <v>0.60302710169854901</v>
      </c>
      <c r="AAW213" s="34">
        <v>0.60192492595509495</v>
      </c>
      <c r="AAX213" s="34">
        <v>0.60074210859740707</v>
      </c>
      <c r="AAY213" s="34">
        <v>0.59946426635479499</v>
      </c>
      <c r="AAZ213" s="34">
        <v>0.59809867861797494</v>
      </c>
      <c r="ABA213" s="34">
        <v>0.59670006005090004</v>
      </c>
      <c r="ABB213" s="34">
        <v>0.595245199965028</v>
      </c>
      <c r="ABC213" s="34">
        <v>0.59368082719306203</v>
      </c>
      <c r="ABD213" s="34">
        <v>0.592087544473897</v>
      </c>
      <c r="ABE213" s="34">
        <v>0.59050730388654604</v>
      </c>
      <c r="ABF213" s="34">
        <v>0.58892014788682101</v>
      </c>
      <c r="ABG213" t="s">
        <v>843</v>
      </c>
      <c r="ABH213" t="s">
        <v>843</v>
      </c>
      <c r="ABI213" t="s">
        <v>1300</v>
      </c>
      <c r="ABJ213" s="34">
        <v>0.40193510004279298</v>
      </c>
      <c r="ABK213" s="34">
        <v>0.40632307292592501</v>
      </c>
      <c r="ABL213" s="34">
        <v>0.411034326271427</v>
      </c>
      <c r="ABM213" s="34">
        <v>0.41646966243175298</v>
      </c>
      <c r="ABN213" s="34">
        <v>0.42135234024743701</v>
      </c>
      <c r="ABO213" s="34">
        <v>0.42546565603149405</v>
      </c>
      <c r="ABP213" s="34">
        <v>0.42869038675633397</v>
      </c>
      <c r="ABQ213" s="34">
        <v>0.43110021225297301</v>
      </c>
      <c r="ABR213" s="34">
        <v>0.43309186309470804</v>
      </c>
      <c r="ABS213" s="34">
        <v>0.43502144525285202</v>
      </c>
      <c r="ABT213" s="34">
        <v>0.43711516236270698</v>
      </c>
      <c r="ABU213" s="34">
        <v>0.43934381290497698</v>
      </c>
      <c r="ABV213" s="34">
        <v>0.44049609186808397</v>
      </c>
      <c r="ABW213" s="34">
        <v>0.440554405776307</v>
      </c>
      <c r="ABX213" s="34">
        <v>0.44062188286404302</v>
      </c>
      <c r="ABY213" s="34">
        <v>0.44082864508622799</v>
      </c>
      <c r="ABZ213" s="34">
        <v>0.441159151161228</v>
      </c>
      <c r="ACA213" s="34">
        <v>0.44162442648285299</v>
      </c>
      <c r="ACB213" s="34">
        <v>0.44237120523885204</v>
      </c>
      <c r="ACC213" s="34">
        <v>0.44361343715488</v>
      </c>
      <c r="ACD213" s="34">
        <v>0.44606912701643303</v>
      </c>
      <c r="ACE213" s="34">
        <v>0.44958147977992702</v>
      </c>
      <c r="ACF213" s="34">
        <v>0.45319828744455798</v>
      </c>
      <c r="ACG213" s="34">
        <v>0.45691389680210298</v>
      </c>
      <c r="ACH213" s="34">
        <v>0.46098996748899601</v>
      </c>
      <c r="ACI213" s="34">
        <v>0.46543059768693501</v>
      </c>
      <c r="ACJ213" s="34">
        <v>0.47018285137423499</v>
      </c>
      <c r="ACK213" s="34">
        <v>0.47509314612260506</v>
      </c>
      <c r="ACL213" s="34">
        <v>0.47979805895236699</v>
      </c>
      <c r="ACM213" s="34">
        <v>0.48397068067658205</v>
      </c>
      <c r="ACN213" s="34">
        <v>0.48743847522313</v>
      </c>
      <c r="ACO213" s="34">
        <v>0.490478694644219</v>
      </c>
      <c r="ACP213" s="34">
        <v>0.49446724514611601</v>
      </c>
      <c r="ACQ213" s="34">
        <v>0.49909801563439599</v>
      </c>
      <c r="ACR213" s="34">
        <v>0.50309058353160507</v>
      </c>
      <c r="ACS213" s="34">
        <v>0.50641486707390504</v>
      </c>
      <c r="ACT213" s="34">
        <v>0.50915179401532795</v>
      </c>
      <c r="ACU213" s="34">
        <v>0.51140606729031601</v>
      </c>
      <c r="ACV213" s="34">
        <v>0.51325176891605506</v>
      </c>
      <c r="ACW213" s="34">
        <v>0.51488651321069701</v>
      </c>
      <c r="ACX213" s="34">
        <v>0.51633132507294099</v>
      </c>
      <c r="ACY213" s="34">
        <v>0.51767089111002695</v>
      </c>
      <c r="ACZ213" s="34">
        <v>0.51905133262993697</v>
      </c>
      <c r="ADA213" s="34">
        <v>0.52044694184215201</v>
      </c>
      <c r="ADB213" s="34">
        <v>0.52191161792557095</v>
      </c>
      <c r="ADC213" s="34">
        <v>0.52346089266690898</v>
      </c>
      <c r="ADD213" s="34">
        <v>0.52511307003139995</v>
      </c>
      <c r="ADE213" s="34">
        <v>0.52686860309394701</v>
      </c>
      <c r="ADF213" s="34">
        <v>0.528776524966734</v>
      </c>
      <c r="ADG213" s="34">
        <v>0.53092863282232405</v>
      </c>
      <c r="ADH213" s="34">
        <v>0.53333715155333405</v>
      </c>
      <c r="ADI213" s="34">
        <v>0.53606468451224798</v>
      </c>
      <c r="ADJ213" s="34">
        <v>0.53912558139534905</v>
      </c>
      <c r="ADK213" s="34">
        <v>0.54242161387558707</v>
      </c>
      <c r="ADL213" s="34">
        <v>0.54583103794679</v>
      </c>
      <c r="ADM213" s="34">
        <v>0.54929303278688502</v>
      </c>
      <c r="ADN213" s="34">
        <v>0.55276368552159905</v>
      </c>
      <c r="ADO213" s="34">
        <v>0.55623011309961001</v>
      </c>
      <c r="ADP213" s="34">
        <v>0.55967328679080497</v>
      </c>
      <c r="ADQ213" s="34">
        <v>0.56299340736788994</v>
      </c>
      <c r="ADR213" s="34">
        <v>0.56606998258242502</v>
      </c>
      <c r="ADS213" s="34">
        <v>0.56890388270334202</v>
      </c>
      <c r="ADT213" s="34">
        <v>0.57152440245713498</v>
      </c>
      <c r="ADU213" s="34">
        <v>0.57385319109747102</v>
      </c>
      <c r="ADV213" s="34">
        <v>0.57583694765868398</v>
      </c>
      <c r="ADW213" s="34">
        <v>0.57741928062850101</v>
      </c>
      <c r="ADX213" s="34">
        <v>0.578544541460836</v>
      </c>
      <c r="ADY213" s="34">
        <v>0.57930634389803204</v>
      </c>
      <c r="ADZ213" s="34">
        <v>0.57979157672942305</v>
      </c>
      <c r="AEA213" s="34">
        <v>0.57999048939700804</v>
      </c>
      <c r="AEB213" s="34">
        <v>0.57991762745985798</v>
      </c>
      <c r="AEC213" s="34">
        <v>0.57958736713646697</v>
      </c>
      <c r="AED213" s="34">
        <v>0.57912595812094303</v>
      </c>
      <c r="AEE213" s="34">
        <v>0.57871384298074402</v>
      </c>
      <c r="AEF213" s="34">
        <v>0.57846607795125304</v>
      </c>
      <c r="AEG213" s="34">
        <v>0.57845411250246803</v>
      </c>
      <c r="AEH213" s="34">
        <v>0.57857038046326403</v>
      </c>
      <c r="AEI213" s="34">
        <v>0.57821118581271003</v>
      </c>
      <c r="AEJ213" s="34">
        <v>0.57745123475229998</v>
      </c>
      <c r="AEK213" s="34">
        <v>0.57686387306059994</v>
      </c>
      <c r="AEL213" s="34">
        <v>0.57649267628196998</v>
      </c>
      <c r="AEM213" s="34">
        <v>0.57636553556578696</v>
      </c>
      <c r="AEN213" s="34">
        <v>0.57649260314909301</v>
      </c>
      <c r="AEO213" s="34">
        <v>0.576801300959076</v>
      </c>
      <c r="AEP213" s="34">
        <v>0.57715028190446604</v>
      </c>
      <c r="AEQ213" s="34">
        <v>0.57755269071086002</v>
      </c>
      <c r="AER213" s="34">
        <v>0.57798608026062503</v>
      </c>
      <c r="AES213" s="34">
        <v>0.57834994109248594</v>
      </c>
      <c r="AET213" s="34">
        <v>0.57866548497005199</v>
      </c>
      <c r="AEU213" s="34">
        <v>0.57892850219994008</v>
      </c>
      <c r="AEV213" s="34">
        <v>0.57907531957536795</v>
      </c>
      <c r="AEW213" s="34">
        <v>0.57913407321869403</v>
      </c>
      <c r="AEX213" s="34">
        <v>0.57913739021933996</v>
      </c>
      <c r="AEY213" s="34">
        <v>0.57902886763905892</v>
      </c>
      <c r="AEZ213" s="34">
        <v>0.57878712831050694</v>
      </c>
      <c r="AFA213" s="34">
        <v>0.57843696085253204</v>
      </c>
      <c r="AFB213" s="34">
        <v>0.57797894864884403</v>
      </c>
      <c r="AFC213" s="34">
        <v>0.57740247581794502</v>
      </c>
      <c r="AFD213" s="34">
        <v>0.57671812172499703</v>
      </c>
      <c r="AFE213" s="34">
        <v>0.575941003372475</v>
      </c>
      <c r="AFF213" s="34">
        <v>0.57511499591919601</v>
      </c>
      <c r="AFG213" t="s">
        <v>843</v>
      </c>
      <c r="AFH213" t="s">
        <v>843</v>
      </c>
      <c r="AFI213" s="34">
        <v>0.57212000000000007</v>
      </c>
      <c r="AFJ213" s="34">
        <v>0.57206999999999997</v>
      </c>
      <c r="AFK213" s="34">
        <v>0.57235999999999998</v>
      </c>
      <c r="AFL213" s="34">
        <v>0.57169999999999999</v>
      </c>
      <c r="AFM213" s="34">
        <v>0.57091999999999998</v>
      </c>
      <c r="AFN213" s="34">
        <v>0.57031999999999994</v>
      </c>
      <c r="AFO213" s="34">
        <v>0.56960999999999995</v>
      </c>
      <c r="AFP213" s="34">
        <v>0.56903999999999999</v>
      </c>
      <c r="AFQ213" s="34">
        <v>0.56859999999999999</v>
      </c>
      <c r="AFR213" s="34">
        <v>0.56847000000000003</v>
      </c>
      <c r="AFS213" s="34">
        <v>0.56862000000000001</v>
      </c>
      <c r="AFT213" s="34">
        <v>0.56864999999999999</v>
      </c>
      <c r="AFU213" s="34">
        <v>0.56840000000000002</v>
      </c>
      <c r="AFV213" s="34">
        <v>0.56794</v>
      </c>
      <c r="AFW213" s="34">
        <v>0.56733</v>
      </c>
      <c r="AFX213" s="34">
        <v>0.56657000000000002</v>
      </c>
      <c r="AFY213" s="34">
        <v>0.56564999999999999</v>
      </c>
      <c r="AFZ213" s="34">
        <v>0.55984999999999996</v>
      </c>
      <c r="AGA213" s="34">
        <v>0.55982999999999994</v>
      </c>
      <c r="AGB213" t="s">
        <v>843</v>
      </c>
      <c r="AGC213" t="s">
        <v>843</v>
      </c>
      <c r="AGD213" t="s">
        <v>843</v>
      </c>
      <c r="AGE213" t="s">
        <v>843</v>
      </c>
      <c r="AGF213" s="34">
        <v>-3.5724493500310928E-5</v>
      </c>
      <c r="AGG213" t="s">
        <v>843</v>
      </c>
      <c r="AGH213" t="s">
        <v>843</v>
      </c>
      <c r="AGI213" t="s">
        <v>843</v>
      </c>
      <c r="AGJ213" t="s">
        <v>843</v>
      </c>
      <c r="AGK213" t="s">
        <v>843</v>
      </c>
      <c r="AGL213" t="s">
        <v>843</v>
      </c>
      <c r="AGM213" t="s">
        <v>843</v>
      </c>
      <c r="AGN213" t="s">
        <v>843</v>
      </c>
      <c r="AGO213" s="34">
        <v>0.40700000000000003</v>
      </c>
      <c r="AGP213" s="34">
        <v>2017</v>
      </c>
      <c r="AGQ213" t="s">
        <v>832</v>
      </c>
      <c r="AGR213" t="s">
        <v>843</v>
      </c>
      <c r="AGS213" s="34">
        <v>0.156</v>
      </c>
      <c r="AGT213" s="34">
        <v>2017</v>
      </c>
      <c r="AGU213" t="s">
        <v>832</v>
      </c>
      <c r="AGV213" t="s">
        <v>843</v>
      </c>
      <c r="AGW213" s="34">
        <v>0.44799999999999995</v>
      </c>
      <c r="AGX213" s="34">
        <v>2017</v>
      </c>
      <c r="AGY213" t="s">
        <v>832</v>
      </c>
      <c r="AGZ213" t="s">
        <v>843</v>
      </c>
      <c r="AHA213" s="34">
        <v>0.79700000000000004</v>
      </c>
      <c r="AHB213" s="34">
        <v>2017</v>
      </c>
      <c r="AHC213" t="s">
        <v>832</v>
      </c>
      <c r="AHD213" t="s">
        <v>843</v>
      </c>
      <c r="AHE213" s="34">
        <v>0.66700000000000004</v>
      </c>
      <c r="AHF213" s="34">
        <v>2017</v>
      </c>
      <c r="AHG213" t="s">
        <v>832</v>
      </c>
      <c r="AHH213" t="s">
        <v>843</v>
      </c>
      <c r="AHI213" t="s">
        <v>465</v>
      </c>
      <c r="AHJ213" s="34">
        <v>0.22916789352893829</v>
      </c>
      <c r="AHK213" s="34">
        <v>0.24012176692485809</v>
      </c>
      <c r="AHL213" s="34">
        <v>0.2521827220916748</v>
      </c>
      <c r="AHM213" s="34">
        <v>0.26349014043807983</v>
      </c>
      <c r="AHN213" s="34">
        <v>0.26116096973419189</v>
      </c>
      <c r="AHO213" t="s">
        <v>843</v>
      </c>
      <c r="AHP213" s="34"/>
      <c r="AHQ213" s="34"/>
      <c r="AHR213" s="34"/>
      <c r="AHS213" s="34"/>
      <c r="AHT213" s="34"/>
      <c r="AHU213" t="s">
        <v>843</v>
      </c>
      <c r="AHV213" s="34">
        <v>0.23937569558620453</v>
      </c>
      <c r="AHW213" s="34">
        <v>0.24967102706432343</v>
      </c>
      <c r="AHX213" s="34">
        <v>0.25273224711418152</v>
      </c>
      <c r="AHY213" s="34">
        <v>0.25814759731292725</v>
      </c>
      <c r="AHZ213" s="34">
        <v>0.2384178638458252</v>
      </c>
      <c r="AIA213" t="s">
        <v>465</v>
      </c>
      <c r="AIB213" t="s">
        <v>843</v>
      </c>
      <c r="AIC213" s="34">
        <v>0.26897820830345154</v>
      </c>
      <c r="AID213" s="34">
        <v>0.26191228628158569</v>
      </c>
      <c r="AIE213" s="34">
        <v>0.26480996608734131</v>
      </c>
      <c r="AIF213" s="34">
        <v>0.25663986802101135</v>
      </c>
      <c r="AIG213" s="34">
        <v>0.18145526945590973</v>
      </c>
      <c r="AIH213" t="s">
        <v>924</v>
      </c>
      <c r="AII213" t="s">
        <v>843</v>
      </c>
      <c r="AIJ213" s="34">
        <v>0.35414683818817139</v>
      </c>
      <c r="AIK213" s="34">
        <v>0.33963066339492798</v>
      </c>
      <c r="AIL213" s="34">
        <v>0.3161889910697937</v>
      </c>
      <c r="AIM213" s="34">
        <v>0.25330200791358948</v>
      </c>
      <c r="AIN213" s="34">
        <v>0.18576999008655548</v>
      </c>
      <c r="AIO213" t="s">
        <v>1607</v>
      </c>
      <c r="AIP213" s="34">
        <v>0.30401000380516052</v>
      </c>
      <c r="AIQ213" t="s">
        <v>843</v>
      </c>
      <c r="AIR213" s="34">
        <v>0.29930000000000001</v>
      </c>
      <c r="AIS213" s="34">
        <v>0.31228</v>
      </c>
      <c r="AIT213" s="34">
        <v>0.30441000000000001</v>
      </c>
      <c r="AIU213" s="34">
        <v>0.31664999999999999</v>
      </c>
      <c r="AIV213" s="34">
        <v>0.30031999999999998</v>
      </c>
      <c r="AIW213" s="34">
        <v>0.29109999999999997</v>
      </c>
      <c r="AIX213" t="s">
        <v>843</v>
      </c>
      <c r="AIY213" s="34">
        <v>2.0049999999999998E-2</v>
      </c>
      <c r="AIZ213" s="34">
        <v>2.469E-2</v>
      </c>
      <c r="AJA213" s="34">
        <v>3.2579999999999998E-2</v>
      </c>
      <c r="AJB213" s="34">
        <v>3.6139999999999999E-2</v>
      </c>
      <c r="AJC213" s="34">
        <v>3.6209999999999999E-2</v>
      </c>
      <c r="AJD213" s="34">
        <v>3.6810000000000002E-2</v>
      </c>
      <c r="AJE213" t="s">
        <v>843</v>
      </c>
      <c r="AJF213" s="34"/>
      <c r="AJG213" s="34"/>
      <c r="AJH213" s="34"/>
      <c r="AJI213" s="34"/>
      <c r="AJJ213" s="34"/>
      <c r="AJK213" t="s">
        <v>1460</v>
      </c>
      <c r="AJL213" t="s">
        <v>843</v>
      </c>
      <c r="AJM213" t="s">
        <v>843</v>
      </c>
      <c r="AJN213" s="34">
        <v>4.2904458940029144E-2</v>
      </c>
      <c r="AJO213" s="34">
        <v>3.7259899079799652E-2</v>
      </c>
      <c r="AJP213" s="34">
        <v>3.3593349158763885E-2</v>
      </c>
      <c r="AJQ213" s="34">
        <v>2.1705206483602524E-2</v>
      </c>
      <c r="AJR213" s="34">
        <v>9.2286588624119759E-3</v>
      </c>
      <c r="AJS213" t="s">
        <v>832</v>
      </c>
      <c r="AJT213" t="s">
        <v>843</v>
      </c>
      <c r="AJU213" t="s">
        <v>843</v>
      </c>
      <c r="AJV213" t="s">
        <v>843</v>
      </c>
      <c r="AJW213" s="34"/>
      <c r="AJX213" s="34"/>
      <c r="AJY213" s="34"/>
      <c r="AJZ213" s="34"/>
      <c r="AKA213" s="34"/>
      <c r="AKB213" t="s">
        <v>1460</v>
      </c>
      <c r="AKC213" t="s">
        <v>843</v>
      </c>
      <c r="AKD213" t="s">
        <v>843</v>
      </c>
      <c r="AKE213" t="s">
        <v>843</v>
      </c>
      <c r="AKF213" s="34">
        <v>2.2052064538002014E-2</v>
      </c>
      <c r="AKG213" s="34">
        <v>1.7810806632041931E-2</v>
      </c>
      <c r="AKH213" s="34">
        <v>1.5593484044075012E-2</v>
      </c>
      <c r="AKI213" s="34">
        <v>3.9229090325534344E-3</v>
      </c>
      <c r="AKJ213" s="34">
        <v>-9.7424909472465515E-3</v>
      </c>
      <c r="AKK213" t="s">
        <v>832</v>
      </c>
      <c r="AKL213" t="s">
        <v>843</v>
      </c>
      <c r="AKM213" s="34">
        <v>2410</v>
      </c>
      <c r="AKN213" t="s">
        <v>832</v>
      </c>
      <c r="AKO213" t="s">
        <v>843</v>
      </c>
      <c r="AKP213" s="34"/>
      <c r="AKQ213" t="s">
        <v>1460</v>
      </c>
      <c r="AKR213" t="s">
        <v>843</v>
      </c>
      <c r="AKS213" s="34">
        <v>1676.0268333573899</v>
      </c>
      <c r="AKT213" t="s">
        <v>832</v>
      </c>
      <c r="AKU213" t="s">
        <v>843</v>
      </c>
      <c r="AKV213" s="34">
        <v>2404.25869314484</v>
      </c>
      <c r="AKW213" t="s">
        <v>832</v>
      </c>
      <c r="AKX213" t="s">
        <v>843</v>
      </c>
      <c r="AKY213" s="34"/>
      <c r="AKZ213" s="34"/>
      <c r="ALA213" s="34"/>
      <c r="ALB213" s="34"/>
      <c r="ALC213" s="34"/>
      <c r="ALD213" t="s">
        <v>1460</v>
      </c>
      <c r="ALE213" t="s">
        <v>843</v>
      </c>
      <c r="ALF213" t="s">
        <v>843</v>
      </c>
      <c r="ALG213" t="s">
        <v>843</v>
      </c>
      <c r="ALH213" s="34"/>
      <c r="ALI213" s="34"/>
      <c r="ALJ213" s="34"/>
      <c r="ALK213" s="34"/>
      <c r="ALL213" s="34">
        <v>0.21741205453872681</v>
      </c>
      <c r="ALM213" t="s">
        <v>465</v>
      </c>
    </row>
    <row r="214" spans="1:1001">
      <c r="A214" t="s">
        <v>512</v>
      </c>
      <c r="B214" t="s">
        <v>425</v>
      </c>
      <c r="C214" t="s">
        <v>426</v>
      </c>
      <c r="D214" s="34">
        <v>5.1460575312376022E-2</v>
      </c>
      <c r="E214" t="s">
        <v>432</v>
      </c>
      <c r="F214" s="34">
        <v>6.1376705765724182E-2</v>
      </c>
      <c r="G214" t="s">
        <v>1464</v>
      </c>
      <c r="H214" s="34">
        <v>6.4862839877605438E-2</v>
      </c>
      <c r="I214" t="s">
        <v>1294</v>
      </c>
      <c r="J214" s="34">
        <v>5.8973655104637146E-2</v>
      </c>
      <c r="K214" t="s">
        <v>1521</v>
      </c>
      <c r="L214" s="34"/>
      <c r="M214" t="s">
        <v>432</v>
      </c>
      <c r="N214" s="34">
        <v>0.47847750782966614</v>
      </c>
      <c r="O214" s="34"/>
      <c r="P214" t="s">
        <v>1459</v>
      </c>
      <c r="Q214" s="34"/>
      <c r="R214" t="s">
        <v>1459</v>
      </c>
      <c r="S214" s="34">
        <v>0.63626253604888916</v>
      </c>
      <c r="T214" t="s">
        <v>432</v>
      </c>
      <c r="U214" s="34">
        <v>0.47847750782966614</v>
      </c>
      <c r="V214" t="s">
        <v>432</v>
      </c>
      <c r="W214" t="s">
        <v>843</v>
      </c>
      <c r="X214" t="s">
        <v>1464</v>
      </c>
      <c r="Y214" s="34">
        <v>0.47892582416534424</v>
      </c>
      <c r="Z214" s="34"/>
      <c r="AA214" t="s">
        <v>1459</v>
      </c>
      <c r="AB214" s="34"/>
      <c r="AC214" t="s">
        <v>1459</v>
      </c>
      <c r="AD214" s="34">
        <v>0.63626253604888916</v>
      </c>
      <c r="AE214" t="s">
        <v>1464</v>
      </c>
      <c r="AF214" s="34">
        <v>0.47892582416534424</v>
      </c>
      <c r="AG214" t="s">
        <v>1464</v>
      </c>
      <c r="AH214" t="s">
        <v>843</v>
      </c>
      <c r="AI214" t="s">
        <v>1294</v>
      </c>
      <c r="AJ214" s="34">
        <v>0.65092062950134277</v>
      </c>
      <c r="AK214" s="34"/>
      <c r="AL214" t="s">
        <v>1459</v>
      </c>
      <c r="AM214" s="34"/>
      <c r="AN214" t="s">
        <v>1459</v>
      </c>
      <c r="AO214" s="34">
        <v>0.65092062950134277</v>
      </c>
      <c r="AP214" t="s">
        <v>1294</v>
      </c>
      <c r="AQ214" s="34"/>
      <c r="AR214" t="s">
        <v>1459</v>
      </c>
      <c r="AS214" t="s">
        <v>843</v>
      </c>
      <c r="AT214" t="s">
        <v>1521</v>
      </c>
      <c r="AU214" s="34">
        <v>0.65092062950134277</v>
      </c>
      <c r="AV214" s="34"/>
      <c r="AW214" t="s">
        <v>1459</v>
      </c>
      <c r="AX214" s="34"/>
      <c r="AY214" t="s">
        <v>1459</v>
      </c>
      <c r="AZ214" s="34">
        <v>0.65092062950134277</v>
      </c>
      <c r="BA214" t="s">
        <v>1521</v>
      </c>
      <c r="BB214" s="34"/>
      <c r="BC214" t="s">
        <v>1459</v>
      </c>
      <c r="BD214" t="s">
        <v>843</v>
      </c>
      <c r="BE214" s="34">
        <v>0.56382764105279926</v>
      </c>
      <c r="BF214" t="s">
        <v>1594</v>
      </c>
      <c r="BG214" t="s">
        <v>843</v>
      </c>
      <c r="BH214" t="s">
        <v>432</v>
      </c>
      <c r="BI214" s="34">
        <v>2.0999774932861328</v>
      </c>
      <c r="BJ214" t="s">
        <v>819</v>
      </c>
      <c r="BK214" s="34">
        <v>3.4387423992156982</v>
      </c>
      <c r="BL214" t="s">
        <v>1294</v>
      </c>
      <c r="BM214" s="34">
        <v>3.695051908493042</v>
      </c>
      <c r="BN214" t="s">
        <v>1521</v>
      </c>
      <c r="BO214" s="34">
        <v>3.7928006649017334</v>
      </c>
      <c r="BP214" t="s">
        <v>843</v>
      </c>
      <c r="BQ214" s="34">
        <v>2.3396694660186768</v>
      </c>
      <c r="BR214" t="s">
        <v>465</v>
      </c>
      <c r="BS214" s="34"/>
      <c r="BT214" t="s">
        <v>843</v>
      </c>
      <c r="BU214" s="34">
        <v>3.3246822357177734</v>
      </c>
      <c r="BV214" t="s">
        <v>1552</v>
      </c>
      <c r="BW214" t="s">
        <v>843</v>
      </c>
      <c r="BX214" s="34">
        <v>2.5374190807342529</v>
      </c>
      <c r="BY214" t="s">
        <v>924</v>
      </c>
      <c r="BZ214" t="s">
        <v>843</v>
      </c>
      <c r="CA214" t="s">
        <v>432</v>
      </c>
      <c r="CB214" s="34">
        <v>8.8411178439855576E-3</v>
      </c>
      <c r="CC214" s="34">
        <v>9.0985652059316635E-3</v>
      </c>
      <c r="CD214" s="34">
        <v>8.6569376289844513E-3</v>
      </c>
      <c r="CE214" s="34">
        <v>5.5230543948709965E-3</v>
      </c>
      <c r="CF214" s="34">
        <v>5.5230590514838696E-3</v>
      </c>
      <c r="CG214" t="s">
        <v>843</v>
      </c>
      <c r="CH214" t="s">
        <v>819</v>
      </c>
      <c r="CI214" s="34">
        <v>1.1660908348858356E-2</v>
      </c>
      <c r="CJ214" s="34">
        <v>1.1265452951192856E-2</v>
      </c>
      <c r="CK214" s="34">
        <v>9.6576269716024399E-3</v>
      </c>
      <c r="CL214" s="34">
        <v>9.2361625283956528E-3</v>
      </c>
      <c r="CM214" s="34">
        <v>9.5140412449836731E-3</v>
      </c>
      <c r="CN214" t="s">
        <v>843</v>
      </c>
      <c r="CO214" t="s">
        <v>1294</v>
      </c>
      <c r="CP214" s="34">
        <v>1.111946627497673E-2</v>
      </c>
      <c r="CQ214" s="34">
        <v>1.040066871792078E-2</v>
      </c>
      <c r="CR214" s="34">
        <v>9.3102976679801941E-3</v>
      </c>
      <c r="CS214" s="34">
        <v>9.6352407708764076E-3</v>
      </c>
      <c r="CT214" s="34">
        <v>9.8775969818234444E-3</v>
      </c>
      <c r="CU214" t="s">
        <v>843</v>
      </c>
      <c r="CV214" t="s">
        <v>1521</v>
      </c>
      <c r="CW214" s="34">
        <v>1.0918883606791496E-2</v>
      </c>
      <c r="CX214" s="34">
        <v>9.7314761951565742E-3</v>
      </c>
      <c r="CY214" s="34">
        <v>9.5576690509915352E-3</v>
      </c>
      <c r="CZ214" s="34">
        <v>9.8791755735874176E-3</v>
      </c>
      <c r="DA214" s="34">
        <v>1.0127725079655647E-2</v>
      </c>
      <c r="DB214" t="s">
        <v>843</v>
      </c>
      <c r="DC214" s="34">
        <v>7.8874006271362305</v>
      </c>
      <c r="DD214" s="34">
        <v>8.7774085998535156</v>
      </c>
      <c r="DE214" s="34">
        <v>9.8421955108642578</v>
      </c>
      <c r="DF214" s="34">
        <v>10.583305358886719</v>
      </c>
      <c r="DG214" s="34">
        <v>11.262434959411621</v>
      </c>
      <c r="DH214" t="s">
        <v>1464</v>
      </c>
      <c r="DI214" t="s">
        <v>843</v>
      </c>
      <c r="DJ214" s="34">
        <v>8.4223909378051758</v>
      </c>
      <c r="DK214" s="34">
        <v>9.3985567092895508</v>
      </c>
      <c r="DL214" s="34">
        <v>10.323660850524902</v>
      </c>
      <c r="DM214" s="34">
        <v>10.984348297119141</v>
      </c>
      <c r="DN214" s="34">
        <v>11.692821502685547</v>
      </c>
      <c r="DO214" t="s">
        <v>1294</v>
      </c>
      <c r="DP214" t="s">
        <v>843</v>
      </c>
      <c r="DQ214" s="34">
        <v>11.988844871520996</v>
      </c>
      <c r="DR214" t="s">
        <v>1521</v>
      </c>
      <c r="DS214" t="s">
        <v>843</v>
      </c>
      <c r="DT214" t="s">
        <v>843</v>
      </c>
      <c r="DU214" s="34"/>
      <c r="DV214" t="s">
        <v>1460</v>
      </c>
      <c r="DW214" t="s">
        <v>843</v>
      </c>
      <c r="DX214" t="s">
        <v>843</v>
      </c>
      <c r="DY214" t="s">
        <v>432</v>
      </c>
      <c r="DZ214" s="34">
        <v>7.2292475961148739E-3</v>
      </c>
      <c r="EA214" s="34">
        <v>6.2957508489489555E-3</v>
      </c>
      <c r="EB214" s="34">
        <v>8.793191984295845E-3</v>
      </c>
      <c r="EC214" s="34">
        <v>1.5799188986420631E-2</v>
      </c>
      <c r="ED214" s="34">
        <v>7.3186852037906647E-2</v>
      </c>
      <c r="EE214" t="s">
        <v>843</v>
      </c>
      <c r="EF214" t="s">
        <v>819</v>
      </c>
      <c r="EG214" s="34">
        <v>1.0784679092466831E-2</v>
      </c>
      <c r="EH214" s="34">
        <v>1.2083415873348713E-2</v>
      </c>
      <c r="EI214" s="34">
        <v>1.4094242826104164E-2</v>
      </c>
      <c r="EJ214" s="34">
        <v>1.8949050456285477E-2</v>
      </c>
      <c r="EK214" s="34">
        <v>1.4302787370979786E-2</v>
      </c>
      <c r="EL214" t="s">
        <v>843</v>
      </c>
      <c r="EM214" t="s">
        <v>1294</v>
      </c>
      <c r="EN214" s="34">
        <v>1.2100506573915482E-2</v>
      </c>
      <c r="EO214" s="34">
        <v>1.2791525572538376E-2</v>
      </c>
      <c r="EP214" s="34">
        <v>9.7415661439299583E-3</v>
      </c>
      <c r="EQ214" s="34">
        <v>6.939474493265152E-3</v>
      </c>
      <c r="ER214" s="34">
        <v>1.1184675619006157E-2</v>
      </c>
      <c r="ES214" t="s">
        <v>843</v>
      </c>
      <c r="ET214" t="s">
        <v>1521</v>
      </c>
      <c r="EU214" s="34">
        <v>1.3902680017054081E-2</v>
      </c>
      <c r="EV214" s="34">
        <v>1.3379028998315334E-2</v>
      </c>
      <c r="EW214" s="34">
        <v>1.2415274977684021E-2</v>
      </c>
      <c r="EX214" s="34">
        <v>5.9265545569360256E-3</v>
      </c>
      <c r="EY214" s="34">
        <v>6.7848036997020245E-3</v>
      </c>
      <c r="EZ214" t="s">
        <v>843</v>
      </c>
      <c r="FA214" t="s">
        <v>1594</v>
      </c>
      <c r="FB214" s="34">
        <v>1.3385462574660778E-2</v>
      </c>
      <c r="FC214" s="34">
        <v>1.2056584469974041E-2</v>
      </c>
      <c r="FD214" s="34">
        <v>1.0345403105020523E-2</v>
      </c>
      <c r="FE214" s="34">
        <v>1.3583050109446049E-2</v>
      </c>
      <c r="FF214" s="34">
        <v>3.5565104335546494E-2</v>
      </c>
      <c r="FG214" t="s">
        <v>843</v>
      </c>
      <c r="FH214" s="34"/>
      <c r="FI214" s="34"/>
      <c r="FJ214" s="34"/>
      <c r="FK214" s="34"/>
      <c r="FL214" s="34"/>
      <c r="FM214" t="s">
        <v>843</v>
      </c>
      <c r="FN214" t="s">
        <v>843</v>
      </c>
      <c r="FO214" s="34"/>
      <c r="FP214" t="s">
        <v>843</v>
      </c>
      <c r="FQ214" t="s">
        <v>843</v>
      </c>
      <c r="FR214" t="s">
        <v>843</v>
      </c>
      <c r="FS214" s="34"/>
      <c r="FT214" t="s">
        <v>843</v>
      </c>
      <c r="FU214" t="s">
        <v>843</v>
      </c>
      <c r="FV214" t="s">
        <v>843</v>
      </c>
      <c r="FW214" s="34"/>
      <c r="FX214" t="s">
        <v>843</v>
      </c>
      <c r="FY214" t="s">
        <v>843</v>
      </c>
      <c r="FZ214" s="34"/>
      <c r="GA214" s="34"/>
      <c r="GB214" s="34"/>
      <c r="GC214" s="34"/>
      <c r="GD214" s="34"/>
      <c r="GE214" t="s">
        <v>1460</v>
      </c>
      <c r="GF214" t="s">
        <v>843</v>
      </c>
      <c r="GG214" s="34"/>
      <c r="GH214" s="34"/>
      <c r="GI214" s="34"/>
      <c r="GJ214" s="34"/>
      <c r="GK214" s="34"/>
      <c r="GL214" t="s">
        <v>1460</v>
      </c>
      <c r="GM214" t="s">
        <v>843</v>
      </c>
      <c r="GN214" s="34"/>
      <c r="GO214" t="s">
        <v>843</v>
      </c>
      <c r="GP214" t="s">
        <v>843</v>
      </c>
      <c r="GQ214" t="s">
        <v>843</v>
      </c>
      <c r="GR214" s="34"/>
      <c r="GS214" s="34"/>
      <c r="GT214" s="34"/>
      <c r="GU214" s="34"/>
      <c r="GV214" s="34"/>
      <c r="GW214" t="s">
        <v>1460</v>
      </c>
      <c r="GX214" t="s">
        <v>843</v>
      </c>
      <c r="GY214" t="s">
        <v>843</v>
      </c>
      <c r="GZ214" t="s">
        <v>843</v>
      </c>
      <c r="HA214" t="s">
        <v>843</v>
      </c>
      <c r="HB214" t="s">
        <v>843</v>
      </c>
      <c r="HC214" t="s">
        <v>843</v>
      </c>
      <c r="HD214" t="s">
        <v>843</v>
      </c>
      <c r="HE214" t="s">
        <v>843</v>
      </c>
      <c r="HF214" t="s">
        <v>843</v>
      </c>
      <c r="HG214" t="s">
        <v>843</v>
      </c>
      <c r="HH214" s="34">
        <v>22194731</v>
      </c>
      <c r="HI214" s="34">
        <v>22333125</v>
      </c>
      <c r="HJ214" s="34">
        <v>22469616</v>
      </c>
      <c r="HK214" s="34">
        <v>22593681</v>
      </c>
      <c r="HL214" s="34">
        <v>22703099</v>
      </c>
      <c r="HM214" s="34">
        <v>22796306</v>
      </c>
      <c r="HN214" s="34">
        <v>22874975</v>
      </c>
      <c r="HO214" s="34">
        <v>22942308</v>
      </c>
      <c r="HP214" s="34">
        <v>22998321</v>
      </c>
      <c r="HQ214" s="34">
        <v>23044082</v>
      </c>
      <c r="HR214" s="34">
        <v>23083083</v>
      </c>
      <c r="HS214" s="34">
        <v>23143071</v>
      </c>
      <c r="HT214" s="34">
        <v>23234058</v>
      </c>
      <c r="HU214" s="34">
        <v>23330334</v>
      </c>
      <c r="HV214" s="34">
        <v>23422513</v>
      </c>
      <c r="HW214" s="34">
        <v>23512136</v>
      </c>
      <c r="HX214" s="34">
        <v>23594471</v>
      </c>
      <c r="HY214" s="34">
        <v>23665024</v>
      </c>
      <c r="HZ214" s="34">
        <v>23726185</v>
      </c>
      <c r="IA214" s="34">
        <v>23777737</v>
      </c>
      <c r="IB214" s="34">
        <v>23821464</v>
      </c>
      <c r="IC214" s="34">
        <v>23859912</v>
      </c>
      <c r="ID214" s="34">
        <v>23893394</v>
      </c>
      <c r="IE214" s="34">
        <v>23923276</v>
      </c>
      <c r="IF214" s="34">
        <v>23950214</v>
      </c>
      <c r="IG214" s="34">
        <v>23974031</v>
      </c>
      <c r="IH214" s="34">
        <v>23994081</v>
      </c>
      <c r="II214" s="34">
        <v>24009993</v>
      </c>
      <c r="IJ214" s="34">
        <v>24021443</v>
      </c>
      <c r="IK214" s="34">
        <v>24027582</v>
      </c>
      <c r="IL214" s="34">
        <v>24027999</v>
      </c>
      <c r="IM214" s="34">
        <v>24021923</v>
      </c>
      <c r="IN214" s="34">
        <v>24009135</v>
      </c>
      <c r="IO214" s="34">
        <v>23989011</v>
      </c>
      <c r="IP214" s="34">
        <v>23960879</v>
      </c>
      <c r="IQ214" s="34">
        <v>23924394</v>
      </c>
      <c r="IR214" s="34">
        <v>23878755</v>
      </c>
      <c r="IS214" s="34">
        <v>23824250</v>
      </c>
      <c r="IT214" s="34">
        <v>23761037</v>
      </c>
      <c r="IU214" s="34">
        <v>23689050</v>
      </c>
      <c r="IV214" s="34">
        <v>23608730</v>
      </c>
      <c r="IW214" s="34">
        <v>23520143</v>
      </c>
      <c r="IX214" s="34">
        <v>23423626</v>
      </c>
      <c r="IY214" s="34">
        <v>23320094</v>
      </c>
      <c r="IZ214" s="34">
        <v>23210464</v>
      </c>
      <c r="JA214" s="34">
        <v>23095226</v>
      </c>
      <c r="JB214" s="34">
        <v>22974401</v>
      </c>
      <c r="JC214" s="34">
        <v>22848796</v>
      </c>
      <c r="JD214" s="34">
        <v>22718573</v>
      </c>
      <c r="JE214" s="34">
        <v>22583802</v>
      </c>
      <c r="JF214" s="34">
        <v>22445526</v>
      </c>
      <c r="JG214" s="34">
        <v>22304342</v>
      </c>
      <c r="JH214" s="34">
        <v>22160392</v>
      </c>
      <c r="JI214" s="34">
        <v>22014123</v>
      </c>
      <c r="JJ214" s="34">
        <v>21865867</v>
      </c>
      <c r="JK214" s="34">
        <v>21715382</v>
      </c>
      <c r="JL214" s="34">
        <v>21562779</v>
      </c>
      <c r="JM214" s="34">
        <v>21408127</v>
      </c>
      <c r="JN214" s="34">
        <v>21251546</v>
      </c>
      <c r="JO214" s="34">
        <v>21093221</v>
      </c>
      <c r="JP214" s="34">
        <v>20933349</v>
      </c>
      <c r="JQ214" s="34">
        <v>20772362</v>
      </c>
      <c r="JR214" s="34">
        <v>20610310</v>
      </c>
      <c r="JS214" s="34">
        <v>20447271</v>
      </c>
      <c r="JT214" s="34">
        <v>20283701</v>
      </c>
      <c r="JU214" s="34">
        <v>20119406</v>
      </c>
      <c r="JV214" s="34">
        <v>19954141</v>
      </c>
      <c r="JW214" s="34">
        <v>19788160</v>
      </c>
      <c r="JX214" s="34">
        <v>19621456</v>
      </c>
      <c r="JY214" s="34">
        <v>19453750</v>
      </c>
      <c r="JZ214" s="34">
        <v>19285584</v>
      </c>
      <c r="KA214" s="34">
        <v>19117356</v>
      </c>
      <c r="KB214" s="34">
        <v>18948842</v>
      </c>
      <c r="KC214" s="34">
        <v>18779929</v>
      </c>
      <c r="KD214" s="34">
        <v>18610660</v>
      </c>
      <c r="KE214" s="34">
        <v>18441499</v>
      </c>
      <c r="KF214" s="34">
        <v>18273347</v>
      </c>
      <c r="KG214" s="34">
        <v>18106843</v>
      </c>
      <c r="KH214" s="34">
        <v>17942243</v>
      </c>
      <c r="KI214" s="34">
        <v>17780036</v>
      </c>
      <c r="KJ214" s="34">
        <v>17620484</v>
      </c>
      <c r="KK214" s="34">
        <v>17464030</v>
      </c>
      <c r="KL214" s="34">
        <v>17311039</v>
      </c>
      <c r="KM214" s="34">
        <v>17161481</v>
      </c>
      <c r="KN214" s="34">
        <v>17015878</v>
      </c>
      <c r="KO214" s="34">
        <v>16874595</v>
      </c>
      <c r="KP214" s="34">
        <v>16737248</v>
      </c>
      <c r="KQ214" s="34">
        <v>16604035</v>
      </c>
      <c r="KR214" s="34">
        <v>16475108</v>
      </c>
      <c r="KS214" s="34">
        <v>16350175</v>
      </c>
      <c r="KT214" s="34">
        <v>16229639</v>
      </c>
      <c r="KU214" s="34">
        <v>16113138</v>
      </c>
      <c r="KV214" s="34">
        <v>16000330</v>
      </c>
      <c r="KW214" s="34">
        <v>15891727</v>
      </c>
      <c r="KX214" s="34">
        <v>15787376</v>
      </c>
      <c r="KY214" s="34">
        <v>15686916</v>
      </c>
      <c r="KZ214" s="34">
        <v>15590180</v>
      </c>
      <c r="LA214" s="34">
        <v>15497260</v>
      </c>
      <c r="LB214" s="34">
        <v>15408434</v>
      </c>
      <c r="LC214" s="34">
        <v>15323545</v>
      </c>
      <c r="LD214" s="34">
        <v>15241961</v>
      </c>
      <c r="LE214" t="s">
        <v>843</v>
      </c>
      <c r="LF214" t="s">
        <v>843</v>
      </c>
      <c r="LG214" t="s">
        <v>843</v>
      </c>
      <c r="LH214" s="34">
        <v>6.2152044847607613E-3</v>
      </c>
      <c r="LI214" s="34">
        <v>6.2160841189324856E-3</v>
      </c>
      <c r="LJ214" s="34">
        <v>6.0929944738745689E-3</v>
      </c>
      <c r="LK214" s="34">
        <v>5.5062687024474144E-3</v>
      </c>
      <c r="LL214" s="34">
        <v>4.8311697319149971E-3</v>
      </c>
      <c r="LM214" s="34">
        <v>4.0970700792968273E-3</v>
      </c>
      <c r="LN214" s="34">
        <v>3.4450129605829716E-3</v>
      </c>
      <c r="LO214" s="34">
        <v>2.9391986317932606E-3</v>
      </c>
      <c r="LP214" s="34">
        <v>2.4384963326156139E-3</v>
      </c>
      <c r="LQ214" s="34">
        <v>1.9877769518643618E-3</v>
      </c>
      <c r="LR214" s="34">
        <v>1.6910212580114603E-3</v>
      </c>
      <c r="LS214" s="34">
        <v>2.5954153388738632E-3</v>
      </c>
      <c r="LT214" s="34">
        <v>3.9237923920154572E-3</v>
      </c>
      <c r="LU214" s="34">
        <v>4.1351830586791039E-3</v>
      </c>
      <c r="LV214" s="34">
        <v>3.943251445889473E-3</v>
      </c>
      <c r="LW214" s="34">
        <v>3.8190595805644989E-3</v>
      </c>
      <c r="LX214" s="34">
        <v>3.4956915769726038E-3</v>
      </c>
      <c r="LY214" s="34">
        <v>2.9857726767659187E-3</v>
      </c>
      <c r="LZ214" s="34">
        <v>2.5811130180954933E-3</v>
      </c>
      <c r="MA214" s="34">
        <v>2.1704321261495352E-3</v>
      </c>
      <c r="MB214" s="34">
        <v>1.8373002531006932E-3</v>
      </c>
      <c r="MC214" s="34">
        <v>1.6127055278047919E-3</v>
      </c>
      <c r="MD214" s="34">
        <v>1.4022905379533768E-3</v>
      </c>
      <c r="ME214" s="34">
        <v>1.2498571304604411E-3</v>
      </c>
      <c r="MF214" s="34">
        <v>1.1253828415647149E-3</v>
      </c>
      <c r="MG214" s="34">
        <v>9.9394377321004868E-4</v>
      </c>
      <c r="MH214" s="34">
        <v>8.3597208140417933E-4</v>
      </c>
      <c r="MI214" s="34">
        <v>6.6294375574216247E-4</v>
      </c>
      <c r="MJ214" s="34">
        <v>4.7677109250798821E-4</v>
      </c>
      <c r="MK214" s="34">
        <v>2.5553067098371685E-4</v>
      </c>
      <c r="ML214" s="34">
        <v>1.7354903320665471E-5</v>
      </c>
      <c r="MM214" s="34">
        <v>-2.5290364283137023E-4</v>
      </c>
      <c r="MN214" s="34">
        <v>-5.3248880431056023E-4</v>
      </c>
      <c r="MO214" s="34">
        <v>-8.3853246178478003E-4</v>
      </c>
      <c r="MP214" s="34">
        <v>-1.1733918217942119E-3</v>
      </c>
      <c r="MQ214" s="34">
        <v>-1.523850834928453E-3</v>
      </c>
      <c r="MR214" s="34">
        <v>-1.9094563322141767E-3</v>
      </c>
      <c r="MS214" s="34">
        <v>-2.2851820103824139E-3</v>
      </c>
      <c r="MT214" s="34">
        <v>-2.6568311732262373E-3</v>
      </c>
      <c r="MU214" s="34">
        <v>-3.0342221725732088E-3</v>
      </c>
      <c r="MV214" s="34">
        <v>-3.3963571768254042E-3</v>
      </c>
      <c r="MW214" s="34">
        <v>-3.7593559827655554E-3</v>
      </c>
      <c r="MX214" s="34">
        <v>-4.112031776458025E-3</v>
      </c>
      <c r="MY214" s="34">
        <v>-4.4297785498201847E-3</v>
      </c>
      <c r="MZ214" s="34">
        <v>-4.7121807001531124E-3</v>
      </c>
      <c r="NA214" s="34">
        <v>-4.9772821366786957E-3</v>
      </c>
      <c r="NB214" s="34">
        <v>-5.2453335374593735E-3</v>
      </c>
      <c r="NC214" s="34">
        <v>-5.4821716621518135E-3</v>
      </c>
      <c r="ND214" s="34">
        <v>-5.715640727430582E-3</v>
      </c>
      <c r="NE214" s="34">
        <v>-5.9498599730432034E-3</v>
      </c>
      <c r="NF214" s="34">
        <v>-6.1416164971888065E-3</v>
      </c>
      <c r="NG214" s="34">
        <v>-6.309939082711935E-3</v>
      </c>
      <c r="NH214" s="34">
        <v>-6.4748167060315609E-3</v>
      </c>
      <c r="NI214" s="34">
        <v>-6.6223493777215481E-3</v>
      </c>
      <c r="NJ214" s="34">
        <v>-6.7573655396699905E-3</v>
      </c>
      <c r="NK214" s="34">
        <v>-6.905979011207819E-3</v>
      </c>
      <c r="NL214" s="34">
        <v>-7.052223663777113E-3</v>
      </c>
      <c r="NM214" s="34">
        <v>-7.198017556220293E-3</v>
      </c>
      <c r="NN214" s="34">
        <v>-7.3409704491496086E-3</v>
      </c>
      <c r="NO214" s="34">
        <v>-7.4779363349080086E-3</v>
      </c>
      <c r="NP214" s="34">
        <v>-7.6081762090325356E-3</v>
      </c>
      <c r="NQ214" s="34">
        <v>-7.7201798558235168E-3</v>
      </c>
      <c r="NR214" s="34">
        <v>-7.8319171443581581E-3</v>
      </c>
      <c r="NS214" s="34">
        <v>-7.9420097172260284E-3</v>
      </c>
      <c r="NT214" s="34">
        <v>-8.031768724322319E-3</v>
      </c>
      <c r="NU214" s="34">
        <v>-8.1328349187970161E-3</v>
      </c>
      <c r="NV214" s="34">
        <v>-8.2481307908892632E-3</v>
      </c>
      <c r="NW214" s="34">
        <v>-8.3529120311141014E-3</v>
      </c>
      <c r="NX214" s="34">
        <v>-8.4601175040006638E-3</v>
      </c>
      <c r="NY214" s="34">
        <v>-8.5838073864579201E-3</v>
      </c>
      <c r="NZ214" s="34">
        <v>-8.6819799616932869E-3</v>
      </c>
      <c r="OA214" s="34">
        <v>-8.7612606585025787E-3</v>
      </c>
      <c r="OB214" s="34">
        <v>-8.8537922129034996E-3</v>
      </c>
      <c r="OC214" s="34">
        <v>-8.9541282504796982E-3</v>
      </c>
      <c r="OD214" s="34">
        <v>-9.0541578829288483E-3</v>
      </c>
      <c r="OE214" s="34">
        <v>-9.1310292482376099E-3</v>
      </c>
      <c r="OF214" s="34">
        <v>-9.159955196082592E-3</v>
      </c>
      <c r="OG214" s="34">
        <v>-9.1536166146397591E-3</v>
      </c>
      <c r="OH214" s="34">
        <v>-9.1320564970374107E-3</v>
      </c>
      <c r="OI214" s="34">
        <v>-9.0816216543316841E-3</v>
      </c>
      <c r="OJ214" s="34">
        <v>-9.014165960252285E-3</v>
      </c>
      <c r="OK214" s="34">
        <v>-8.9187519624829292E-3</v>
      </c>
      <c r="OL214" s="34">
        <v>-8.7989466264843941E-3</v>
      </c>
      <c r="OM214" s="34">
        <v>-8.6769945919513702E-3</v>
      </c>
      <c r="ON214" s="34">
        <v>-8.5204876959323883E-3</v>
      </c>
      <c r="OO214" s="34">
        <v>-8.3376718685030937E-3</v>
      </c>
      <c r="OP214" s="34">
        <v>-8.1725819036364555E-3</v>
      </c>
      <c r="OQ214" s="34">
        <v>-7.9909171909093857E-3</v>
      </c>
      <c r="OR214" s="34">
        <v>-7.7951024286448956E-3</v>
      </c>
      <c r="OS214" s="34">
        <v>-7.6120351441204548E-3</v>
      </c>
      <c r="OT214" s="34">
        <v>-7.3994621634483337E-3</v>
      </c>
      <c r="OU214" s="34">
        <v>-7.204174529761076E-3</v>
      </c>
      <c r="OV214" s="34">
        <v>-7.0256171748042107E-3</v>
      </c>
      <c r="OW214" s="34">
        <v>-6.8106874823570251E-3</v>
      </c>
      <c r="OX214" s="34">
        <v>-6.5880259498953819E-3</v>
      </c>
      <c r="OY214" s="34">
        <v>-6.3836444169282913E-3</v>
      </c>
      <c r="OZ214" s="34">
        <v>-6.1857602559030056E-3</v>
      </c>
      <c r="PA214" s="34">
        <v>-5.9779947623610497E-3</v>
      </c>
      <c r="PB214" s="34">
        <v>-5.7482123374938965E-3</v>
      </c>
      <c r="PC214" s="34">
        <v>-5.5244872346520424E-3</v>
      </c>
      <c r="PD214" s="34">
        <v>-5.3383177146315575E-3</v>
      </c>
      <c r="PE214" t="s">
        <v>1300</v>
      </c>
      <c r="PF214" t="s">
        <v>843</v>
      </c>
      <c r="PG214" t="s">
        <v>843</v>
      </c>
      <c r="PH214" t="s">
        <v>843</v>
      </c>
      <c r="PI214" t="s">
        <v>843</v>
      </c>
      <c r="PJ214" t="s">
        <v>1300</v>
      </c>
      <c r="PK214" s="34">
        <v>0.5121614933013916</v>
      </c>
      <c r="PL214" s="34">
        <v>0.51102572679519653</v>
      </c>
      <c r="PM214" s="34">
        <v>0.50991803407669067</v>
      </c>
      <c r="PN214" s="34">
        <v>0.50882649421691895</v>
      </c>
      <c r="PO214" s="34">
        <v>0.5077289342880249</v>
      </c>
      <c r="PP214" s="34">
        <v>0.5065876841545105</v>
      </c>
      <c r="PQ214" s="34">
        <v>0.50540953874588013</v>
      </c>
      <c r="PR214" s="34">
        <v>0.50423151254653931</v>
      </c>
      <c r="PS214" s="34">
        <v>0.50305771827697754</v>
      </c>
      <c r="PT214" s="34">
        <v>0.50188004970550537</v>
      </c>
      <c r="PU214" s="34">
        <v>0.50070679187774658</v>
      </c>
      <c r="PV214" s="34">
        <v>0.49989548325538635</v>
      </c>
      <c r="PW214" s="34">
        <v>0.49946504831314087</v>
      </c>
      <c r="PX214" s="34">
        <v>0.49905654788017273</v>
      </c>
      <c r="PY214" s="34">
        <v>0.4986356794834137</v>
      </c>
      <c r="PZ214" s="34">
        <v>0.49820420145988464</v>
      </c>
      <c r="QA214" s="34">
        <v>0.49775412678718567</v>
      </c>
      <c r="QB214" s="34">
        <v>0.49729147553443909</v>
      </c>
      <c r="QC214" s="34">
        <v>0.49683120846748352</v>
      </c>
      <c r="QD214" s="34">
        <v>0.49636372923851013</v>
      </c>
      <c r="QE214" s="34">
        <v>0.49589639902114868</v>
      </c>
      <c r="QF214" s="34">
        <v>0.495423823595047</v>
      </c>
      <c r="QG214" s="34">
        <v>0.4949696958065033</v>
      </c>
      <c r="QH214" s="34">
        <v>0.49455028772354126</v>
      </c>
      <c r="QI214" s="34">
        <v>0.49414527416229248</v>
      </c>
      <c r="QJ214" s="34">
        <v>0.49375560879707336</v>
      </c>
      <c r="QK214" s="34">
        <v>0.49338066577911377</v>
      </c>
      <c r="QL214" s="34">
        <v>0.49302035570144653</v>
      </c>
      <c r="QM214" s="34">
        <v>0.4926733672618866</v>
      </c>
      <c r="QN214" s="34">
        <v>0.49233826994895935</v>
      </c>
      <c r="QO214" s="34">
        <v>0.49201428890228271</v>
      </c>
      <c r="QP214" s="34">
        <v>0.49169981479644775</v>
      </c>
      <c r="QQ214" s="34">
        <v>0.49139437079429626</v>
      </c>
      <c r="QR214" s="34">
        <v>0.49109712243080139</v>
      </c>
      <c r="QS214" s="34">
        <v>0.49080729484558105</v>
      </c>
      <c r="QT214" s="34">
        <v>0.49052485823631287</v>
      </c>
      <c r="QU214" s="34">
        <v>0.49024927616119385</v>
      </c>
      <c r="QV214" s="34">
        <v>0.48998105525970459</v>
      </c>
      <c r="QW214" s="34">
        <v>0.48972076177597046</v>
      </c>
      <c r="QX214" s="34">
        <v>0.48946931958198547</v>
      </c>
      <c r="QY214" s="34">
        <v>0.48922747373580933</v>
      </c>
      <c r="QZ214" s="34">
        <v>0.48899629712104797</v>
      </c>
      <c r="RA214" s="34">
        <v>0.48877781629562378</v>
      </c>
      <c r="RB214" s="34">
        <v>0.4885748028755188</v>
      </c>
      <c r="RC214" s="34">
        <v>0.48838850855827332</v>
      </c>
      <c r="RD214" s="34">
        <v>0.48822030425071716</v>
      </c>
      <c r="RE214" s="34">
        <v>0.48807066679000854</v>
      </c>
      <c r="RF214" s="34">
        <v>0.4879404604434967</v>
      </c>
      <c r="RG214" s="34">
        <v>0.48783108592033386</v>
      </c>
      <c r="RH214" s="34">
        <v>0.48774299025535583</v>
      </c>
      <c r="RI214" s="34">
        <v>0.48767709732055664</v>
      </c>
      <c r="RJ214" s="34">
        <v>0.48763227462768555</v>
      </c>
      <c r="RK214" s="34">
        <v>0.48760825395584106</v>
      </c>
      <c r="RL214" s="34">
        <v>0.4876038134098053</v>
      </c>
      <c r="RM214" s="34">
        <v>0.48761862516403198</v>
      </c>
      <c r="RN214" s="34">
        <v>0.48765164613723755</v>
      </c>
      <c r="RO214" s="34">
        <v>0.48769983649253845</v>
      </c>
      <c r="RP214" s="34">
        <v>0.48776298761367798</v>
      </c>
      <c r="RQ214" s="34">
        <v>0.48783788084983826</v>
      </c>
      <c r="RR214" s="34">
        <v>0.48792225122451782</v>
      </c>
      <c r="RS214" s="34">
        <v>0.48801535367965698</v>
      </c>
      <c r="RT214" s="34">
        <v>0.48811516165733337</v>
      </c>
      <c r="RU214" s="34">
        <v>0.48822090029716492</v>
      </c>
      <c r="RV214" s="34">
        <v>0.48833158612251282</v>
      </c>
      <c r="RW214" s="34">
        <v>0.48844972252845764</v>
      </c>
      <c r="RX214" s="34">
        <v>0.48857218027114868</v>
      </c>
      <c r="RY214" s="34">
        <v>0.48869594931602478</v>
      </c>
      <c r="RZ214" s="34">
        <v>0.48882168531417847</v>
      </c>
      <c r="SA214" s="34">
        <v>0.48894643783569336</v>
      </c>
      <c r="SB214" s="34">
        <v>0.48906910419464111</v>
      </c>
      <c r="SC214" s="34">
        <v>0.48919260501861572</v>
      </c>
      <c r="SD214" s="34">
        <v>0.48931792378425598</v>
      </c>
      <c r="SE214" s="34">
        <v>0.4894460141658783</v>
      </c>
      <c r="SF214" s="34">
        <v>0.4895784854888916</v>
      </c>
      <c r="SG214" s="34">
        <v>0.48971298336982727</v>
      </c>
      <c r="SH214" s="34">
        <v>0.4898507297039032</v>
      </c>
      <c r="SI214" s="34">
        <v>0.48999309539794922</v>
      </c>
      <c r="SJ214" s="34">
        <v>0.49014011025428772</v>
      </c>
      <c r="SK214" s="34">
        <v>0.49029272794723511</v>
      </c>
      <c r="SL214" s="34">
        <v>0.49044933915138245</v>
      </c>
      <c r="SM214" s="34">
        <v>0.49060598015785217</v>
      </c>
      <c r="SN214" s="34">
        <v>0.49075996875762939</v>
      </c>
      <c r="SO214" s="34">
        <v>0.49090883135795593</v>
      </c>
      <c r="SP214" s="34">
        <v>0.4910542368888855</v>
      </c>
      <c r="SQ214" s="34">
        <v>0.4911942183971405</v>
      </c>
      <c r="SR214" s="34">
        <v>0.49132990837097168</v>
      </c>
      <c r="SS214" s="34">
        <v>0.49146443605422974</v>
      </c>
      <c r="ST214" s="34">
        <v>0.4915936291217804</v>
      </c>
      <c r="SU214" s="34">
        <v>0.49171781539916992</v>
      </c>
      <c r="SV214" s="34">
        <v>0.49183925986289978</v>
      </c>
      <c r="SW214" s="34">
        <v>0.49196305871009827</v>
      </c>
      <c r="SX214" s="34">
        <v>0.4920915961265564</v>
      </c>
      <c r="SY214" s="34">
        <v>0.49222317337989807</v>
      </c>
      <c r="SZ214" s="34">
        <v>0.49236065149307251</v>
      </c>
      <c r="TA214" s="34">
        <v>0.49250349402427673</v>
      </c>
      <c r="TB214" s="34">
        <v>0.49265214800834656</v>
      </c>
      <c r="TC214" s="34">
        <v>0.49280822277069092</v>
      </c>
      <c r="TD214" s="34">
        <v>0.49296572804450989</v>
      </c>
      <c r="TE214" s="34">
        <v>0.49312260746955872</v>
      </c>
      <c r="TF214" s="34">
        <v>0.493276447057724</v>
      </c>
      <c r="TG214" s="34">
        <v>0.49342101812362671</v>
      </c>
      <c r="TH214" t="s">
        <v>843</v>
      </c>
      <c r="TI214" t="s">
        <v>843</v>
      </c>
      <c r="TJ214" t="s">
        <v>1300</v>
      </c>
      <c r="TK214" s="34">
        <v>0.70343871254848689</v>
      </c>
      <c r="TL214" s="34">
        <v>0.70554792488735896</v>
      </c>
      <c r="TM214" s="34">
        <v>0.7079102508916929</v>
      </c>
      <c r="TN214" s="34">
        <v>0.71027399209539999</v>
      </c>
      <c r="TO214" s="34">
        <v>0.71288857966042396</v>
      </c>
      <c r="TP214" s="34">
        <v>0.71592787884142295</v>
      </c>
      <c r="TQ214" s="34">
        <v>0.71942974187796394</v>
      </c>
      <c r="TR214" s="34">
        <v>0.72327815223999803</v>
      </c>
      <c r="TS214" s="34">
        <v>0.72734206830450898</v>
      </c>
      <c r="TT214" s="34">
        <v>0.73146649972865008</v>
      </c>
      <c r="TU214" s="34">
        <v>0.73550172512704903</v>
      </c>
      <c r="TV214" s="34">
        <v>0.73904152000919698</v>
      </c>
      <c r="TW214" s="34">
        <v>0.74158188936298008</v>
      </c>
      <c r="TX214" s="34">
        <v>0.74314835662336298</v>
      </c>
      <c r="TY214" s="34">
        <v>0.7437024956225341</v>
      </c>
      <c r="TZ214" s="34">
        <v>0.74286965554447404</v>
      </c>
      <c r="UA214" s="34">
        <v>0.74051937845946991</v>
      </c>
      <c r="UB214" s="34">
        <v>0.73681583842889797</v>
      </c>
      <c r="UC214" s="34">
        <v>0.73199166380959102</v>
      </c>
      <c r="UD214" s="34">
        <v>0.72633014390036099</v>
      </c>
      <c r="UE214" s="34">
        <v>0.72008700388676805</v>
      </c>
      <c r="UF214" s="34">
        <v>0.71351239686047507</v>
      </c>
      <c r="UG214" s="34">
        <v>0.70676537818851992</v>
      </c>
      <c r="UH214" s="34">
        <v>0.69985158596482411</v>
      </c>
      <c r="UI214" s="34">
        <v>0.69279764458049597</v>
      </c>
      <c r="UJ214" s="34">
        <v>0.685627335678343</v>
      </c>
      <c r="UK214" s="34">
        <v>0.67855667567673605</v>
      </c>
      <c r="UL214" s="34">
        <v>0.67200876884905303</v>
      </c>
      <c r="UM214" s="34">
        <v>0.66576845529221496</v>
      </c>
      <c r="UN214" s="34">
        <v>0.65960579511508499</v>
      </c>
      <c r="UO214" s="34">
        <v>0.65364911688337202</v>
      </c>
      <c r="UP214" s="34">
        <v>0.64778277009260998</v>
      </c>
      <c r="UQ214" s="34">
        <v>0.64189140924902111</v>
      </c>
      <c r="UR214" s="34">
        <v>0.63595762659827892</v>
      </c>
      <c r="US214" s="34">
        <v>0.63011912813968296</v>
      </c>
      <c r="UT214" s="34">
        <v>0.624578356622568</v>
      </c>
      <c r="UU214" s="34">
        <v>0.61946883327878699</v>
      </c>
      <c r="UV214" s="34">
        <v>0.61473733695709198</v>
      </c>
      <c r="UW214" s="34">
        <v>0.610214234336658</v>
      </c>
      <c r="UX214" s="34">
        <v>0.60567354127062001</v>
      </c>
      <c r="UY214" s="34">
        <v>0.60088005580986392</v>
      </c>
      <c r="UZ214" s="34">
        <v>0.59562183775034494</v>
      </c>
      <c r="VA214" s="34">
        <v>0.58986679539139697</v>
      </c>
      <c r="VB214" s="34">
        <v>0.58375198693984698</v>
      </c>
      <c r="VC214" s="34">
        <v>0.57743578499766302</v>
      </c>
      <c r="VD214" s="34">
        <v>0.57110887332299798</v>
      </c>
      <c r="VE214" s="34">
        <v>0.56494786164505695</v>
      </c>
      <c r="VF214" s="34">
        <v>0.55907566331012903</v>
      </c>
      <c r="VG214" s="34">
        <v>0.55355711484262005</v>
      </c>
      <c r="VH214" s="34">
        <v>0.54844402524526303</v>
      </c>
      <c r="VI214" s="34">
        <v>0.543781474673806</v>
      </c>
      <c r="VJ214" s="34">
        <v>0.53958362592396503</v>
      </c>
      <c r="VK214" s="34">
        <v>0.53582416321877302</v>
      </c>
      <c r="VL214" s="34">
        <v>0.532360556274728</v>
      </c>
      <c r="VM214" s="34">
        <v>0.52901265083640803</v>
      </c>
      <c r="VN214" s="34">
        <v>0.52563942923039497</v>
      </c>
      <c r="VO214" s="34">
        <v>0.52208969729944599</v>
      </c>
      <c r="VP214" s="34">
        <v>0.51831386276809699</v>
      </c>
      <c r="VQ214" s="34">
        <v>0.51438744738853404</v>
      </c>
      <c r="VR214" s="34">
        <v>0.51040591405158298</v>
      </c>
      <c r="VS214" s="34">
        <v>0.50644994740210902</v>
      </c>
      <c r="VT214" s="34">
        <v>0.50257875097259597</v>
      </c>
      <c r="VU214" s="34">
        <v>0.49891431766639299</v>
      </c>
      <c r="VV214" s="34">
        <v>0.49557749062020301</v>
      </c>
      <c r="VW214" s="34">
        <v>0.492686332423103</v>
      </c>
      <c r="VX214" s="34">
        <v>0.49041962272643602</v>
      </c>
      <c r="VY214" s="34">
        <v>0.48891995623665202</v>
      </c>
      <c r="VZ214" s="34">
        <v>0.48820216230311503</v>
      </c>
      <c r="WA214" s="34">
        <v>0.48819442858878603</v>
      </c>
      <c r="WB214" s="34">
        <v>0.48879897192058103</v>
      </c>
      <c r="WC214" s="34">
        <v>0.48987942210822899</v>
      </c>
      <c r="WD214" s="34">
        <v>0.49131852990859498</v>
      </c>
      <c r="WE214" s="34">
        <v>0.49301900630605799</v>
      </c>
      <c r="WF214" s="34">
        <v>0.49491652777503803</v>
      </c>
      <c r="WG214" s="34">
        <v>0.49695323800857205</v>
      </c>
      <c r="WH214" s="34">
        <v>0.499057750131917</v>
      </c>
      <c r="WI214" s="34">
        <v>0.50093808758734804</v>
      </c>
      <c r="WJ214" s="34">
        <v>0.50205851726724193</v>
      </c>
      <c r="WK214" s="34">
        <v>0.50272610843582899</v>
      </c>
      <c r="WL214" s="34">
        <v>0.50332042344232497</v>
      </c>
      <c r="WM214" s="34">
        <v>0.50373253084308001</v>
      </c>
      <c r="WN214" s="34">
        <v>0.50416111012638898</v>
      </c>
      <c r="WO214" s="34">
        <v>0.50481630522534504</v>
      </c>
      <c r="WP214" s="34">
        <v>0.505805297340014</v>
      </c>
      <c r="WQ214" s="34">
        <v>0.50700119617688799</v>
      </c>
      <c r="WR214" s="34">
        <v>0.50821615249977403</v>
      </c>
      <c r="WS214" s="34">
        <v>0.50935498802894597</v>
      </c>
      <c r="WT214" s="34">
        <v>0.51032274716124004</v>
      </c>
      <c r="WU214" s="34">
        <v>0.51105986680026594</v>
      </c>
      <c r="WV214" s="34">
        <v>0.51157310207465401</v>
      </c>
      <c r="WW214" s="34">
        <v>0.51184474898055299</v>
      </c>
      <c r="WX214" s="34">
        <v>0.51195193909616099</v>
      </c>
      <c r="WY214" s="34">
        <v>0.51193041018529006</v>
      </c>
      <c r="WZ214" s="34">
        <v>0.51175764319880501</v>
      </c>
      <c r="XA214" s="34">
        <v>0.51147647968858201</v>
      </c>
      <c r="XB214" s="34">
        <v>0.511104492715315</v>
      </c>
      <c r="XC214" s="34">
        <v>0.51068627815714795</v>
      </c>
      <c r="XD214" s="34">
        <v>0.51022724372654404</v>
      </c>
      <c r="XE214" s="34">
        <v>0.50973302965982692</v>
      </c>
      <c r="XF214" s="34">
        <v>0.50925924777849996</v>
      </c>
      <c r="XG214" s="34">
        <v>0.50885120658518901</v>
      </c>
      <c r="XH214" t="s">
        <v>843</v>
      </c>
      <c r="XI214" t="s">
        <v>1300</v>
      </c>
      <c r="XJ214" s="34">
        <v>0.66930707562979708</v>
      </c>
      <c r="XK214" s="34">
        <v>0.67143342008787399</v>
      </c>
      <c r="XL214" s="34">
        <v>0.67390286064523708</v>
      </c>
      <c r="XM214" s="34">
        <v>0.67622225878111708</v>
      </c>
      <c r="XN214" s="34">
        <v>0.67852796219582201</v>
      </c>
      <c r="XO214" s="34">
        <v>0.68097530801700901</v>
      </c>
      <c r="XP214" s="34">
        <v>0.68365833588142388</v>
      </c>
      <c r="XQ214" s="34">
        <v>0.68650022729839899</v>
      </c>
      <c r="XR214" s="34">
        <v>0.68931970488888494</v>
      </c>
      <c r="XS214" s="34">
        <v>0.69182428269435903</v>
      </c>
      <c r="XT214" s="34">
        <v>0.69364446884422803</v>
      </c>
      <c r="XU214" s="34">
        <v>0.69414343701714099</v>
      </c>
      <c r="XV214" s="34">
        <v>0.69285977307838809</v>
      </c>
      <c r="XW214" s="34">
        <v>0.690182204210669</v>
      </c>
      <c r="XX214" s="34">
        <v>0.68652758750795795</v>
      </c>
      <c r="XY214" s="34">
        <v>0.68197089115958898</v>
      </c>
      <c r="XZ214" s="34">
        <v>0.676743547248845</v>
      </c>
      <c r="YA214" s="34">
        <v>0.67106817639398997</v>
      </c>
      <c r="YB214" s="34">
        <v>0.66496934368147809</v>
      </c>
      <c r="YC214" s="34">
        <v>0.65847644251266502</v>
      </c>
      <c r="YD214" s="34">
        <v>0.65159069040444606</v>
      </c>
      <c r="YE214" s="34">
        <v>0.64434223395291701</v>
      </c>
      <c r="YF214" s="34">
        <v>0.63680763317242306</v>
      </c>
      <c r="YG214" s="34">
        <v>0.62905781321383802</v>
      </c>
      <c r="YH214" s="34">
        <v>0.62121671691987201</v>
      </c>
      <c r="YI214" s="34">
        <v>0.61339834757033596</v>
      </c>
      <c r="YJ214" s="34">
        <v>0.60589756711035503</v>
      </c>
      <c r="YK214" s="34">
        <v>0.59917653035501806</v>
      </c>
      <c r="YL214" s="34">
        <v>0.593021680670891</v>
      </c>
      <c r="YM214" s="34">
        <v>0.58719469955808901</v>
      </c>
      <c r="YN214" s="34">
        <v>0.58181695824560697</v>
      </c>
      <c r="YO214" s="34">
        <v>0.57674522095390202</v>
      </c>
      <c r="YP214" s="34">
        <v>0.57172892734369596</v>
      </c>
      <c r="YQ214" s="34">
        <v>0.56650253318071297</v>
      </c>
      <c r="YR214" s="34">
        <v>0.56093281133524298</v>
      </c>
      <c r="YS214" s="34">
        <v>0.55495122353044302</v>
      </c>
      <c r="YT214" s="34">
        <v>0.54847338146398306</v>
      </c>
      <c r="YU214" s="34">
        <v>0.54151723558978804</v>
      </c>
      <c r="YV214" s="34">
        <v>0.53427567155423394</v>
      </c>
      <c r="YW214" s="34">
        <v>0.52694813694403397</v>
      </c>
      <c r="YX214" s="34">
        <v>0.51973130278502899</v>
      </c>
      <c r="YY214" s="34">
        <v>0.51280276044245898</v>
      </c>
      <c r="YZ214" s="34">
        <v>0.50628874653546907</v>
      </c>
      <c r="ZA214" s="34">
        <v>0.50024799427806799</v>
      </c>
      <c r="ZB214" s="34">
        <v>0.49470932593161399</v>
      </c>
      <c r="ZC214" s="34">
        <v>0.48973034513712904</v>
      </c>
      <c r="ZD214" s="34">
        <v>0.48534343756463</v>
      </c>
      <c r="ZE214" s="34">
        <v>0.48148940717684702</v>
      </c>
      <c r="ZF214" s="34">
        <v>0.47800558428547496</v>
      </c>
      <c r="ZG214" s="34">
        <v>0.47470380484879798</v>
      </c>
      <c r="ZH214" s="34">
        <v>0.47138829646076702</v>
      </c>
      <c r="ZI214" s="34">
        <v>0.46786440801830403</v>
      </c>
      <c r="ZJ214" s="34">
        <v>0.46408818038958899</v>
      </c>
      <c r="ZK214" s="34">
        <v>0.46010160068837602</v>
      </c>
      <c r="ZL214" s="34">
        <v>0.45595545001612497</v>
      </c>
      <c r="ZM214" s="34">
        <v>0.45174282451029396</v>
      </c>
      <c r="ZN214" s="34">
        <v>0.44753759354342898</v>
      </c>
      <c r="ZO214" s="34">
        <v>0.44344731792743902</v>
      </c>
      <c r="ZP214" s="34">
        <v>0.43963441530324404</v>
      </c>
      <c r="ZQ214" s="34">
        <v>0.43626619575393</v>
      </c>
      <c r="ZR214" s="34">
        <v>0.43349535232035696</v>
      </c>
      <c r="ZS214" s="34">
        <v>0.43143128279221998</v>
      </c>
      <c r="ZT214" s="34">
        <v>0.430120715551568</v>
      </c>
      <c r="ZU214" s="34">
        <v>0.42947894050313801</v>
      </c>
      <c r="ZV214" s="34">
        <v>0.42938804833033101</v>
      </c>
      <c r="ZW214" s="34">
        <v>0.42978306616010398</v>
      </c>
      <c r="ZX214" s="34">
        <v>0.43057950804746498</v>
      </c>
      <c r="ZY214" s="34">
        <v>0.43168237976648699</v>
      </c>
      <c r="ZZ214" s="34">
        <v>0.433031116549149</v>
      </c>
      <c r="AAA214" s="34">
        <v>0.434564749726916</v>
      </c>
      <c r="AAB214" s="34">
        <v>0.43618872096869699</v>
      </c>
      <c r="AAC214" s="34">
        <v>0.43761826786136804</v>
      </c>
      <c r="AAD214" s="34">
        <v>0.43834363497401002</v>
      </c>
      <c r="AAE214" s="34">
        <v>0.43867377137917402</v>
      </c>
      <c r="AAF214" s="34">
        <v>0.43897737745403398</v>
      </c>
      <c r="AAG214" s="34">
        <v>0.43916462539189505</v>
      </c>
      <c r="AAH214" s="34">
        <v>0.43945422258987399</v>
      </c>
      <c r="AAI214" s="34">
        <v>0.44003812702086897</v>
      </c>
      <c r="AAJ214" s="34">
        <v>0.441016348959269</v>
      </c>
      <c r="AAK214" s="34">
        <v>0.44230651607492499</v>
      </c>
      <c r="AAL214" s="34">
        <v>0.44369896422822402</v>
      </c>
      <c r="AAM214" s="34">
        <v>0.44504296674487398</v>
      </c>
      <c r="AAN214" s="34">
        <v>0.44627629091829002</v>
      </c>
      <c r="AAO214" s="34">
        <v>0.44735276634924503</v>
      </c>
      <c r="AAP214" s="34">
        <v>0.448249570195555</v>
      </c>
      <c r="AAQ214" s="34">
        <v>0.44897562137119101</v>
      </c>
      <c r="AAR214" s="34">
        <v>0.449579269231694</v>
      </c>
      <c r="AAS214" s="34">
        <v>0.45003203889994303</v>
      </c>
      <c r="AAT214" s="34">
        <v>0.45032339089977397</v>
      </c>
      <c r="AAU214" s="34">
        <v>0.45048125018596896</v>
      </c>
      <c r="AAV214" s="34">
        <v>0.45049754341424403</v>
      </c>
      <c r="AAW214" s="34">
        <v>0.45045429852166896</v>
      </c>
      <c r="AAX214" s="34">
        <v>0.45037855469230897</v>
      </c>
      <c r="AAY214" s="34">
        <v>0.45026939017607703</v>
      </c>
      <c r="AAZ214" s="34">
        <v>0.45016771628166702</v>
      </c>
      <c r="ABA214" s="34">
        <v>0.450090717318474</v>
      </c>
      <c r="ABB214" s="34">
        <v>0.45009300726482898</v>
      </c>
      <c r="ABC214" s="34">
        <v>0.45015588078653501</v>
      </c>
      <c r="ABD214" s="34">
        <v>0.45024687615085102</v>
      </c>
      <c r="ABE214" s="34">
        <v>0.450399238557396</v>
      </c>
      <c r="ABF214" s="34">
        <v>0.45061555889640603</v>
      </c>
      <c r="ABG214" t="s">
        <v>843</v>
      </c>
      <c r="ABH214" t="s">
        <v>843</v>
      </c>
      <c r="ABI214" t="s">
        <v>1300</v>
      </c>
      <c r="ABJ214" s="34">
        <v>0.61731311363944896</v>
      </c>
      <c r="ABK214" s="34">
        <v>0.62271144320376104</v>
      </c>
      <c r="ABL214" s="34">
        <v>0.62836501077721996</v>
      </c>
      <c r="ABM214" s="34">
        <v>0.63386306994420305</v>
      </c>
      <c r="ABN214" s="34">
        <v>0.63921480499204097</v>
      </c>
      <c r="ABO214" s="34">
        <v>0.64436602140715293</v>
      </c>
      <c r="ABP214" s="34">
        <v>0.64918636302742105</v>
      </c>
      <c r="ABQ214" s="34">
        <v>0.65361175402205107</v>
      </c>
      <c r="ABR214" s="34">
        <v>0.65775498693480694</v>
      </c>
      <c r="ABS214" s="34">
        <v>0.66172653351953903</v>
      </c>
      <c r="ABT214" s="34">
        <v>0.66562117516150598</v>
      </c>
      <c r="ABU214" s="34">
        <v>0.66924983009493</v>
      </c>
      <c r="ABV214" s="34">
        <v>0.67227286184202395</v>
      </c>
      <c r="ABW214" s="34">
        <v>0.67477095858916902</v>
      </c>
      <c r="ABX214" s="34">
        <v>0.67672498840591899</v>
      </c>
      <c r="ABY214" s="34">
        <v>0.67781622813461595</v>
      </c>
      <c r="ABZ214" s="34">
        <v>0.67793052024773104</v>
      </c>
      <c r="ACA214" s="34">
        <v>0.67713335088948101</v>
      </c>
      <c r="ACB214" s="34">
        <v>0.67546266550095002</v>
      </c>
      <c r="ACC214" s="34">
        <v>0.67298246942123896</v>
      </c>
      <c r="ACD214" s="34">
        <v>0.66973411731256105</v>
      </c>
      <c r="ACE214" s="34">
        <v>0.66577102212279693</v>
      </c>
      <c r="ACF214" s="34">
        <v>0.66116846645628402</v>
      </c>
      <c r="ACG214" s="34">
        <v>0.655958664357702</v>
      </c>
      <c r="ACH214" s="34">
        <v>0.65020958998966705</v>
      </c>
      <c r="ACI214" s="34">
        <v>0.64399147143840807</v>
      </c>
      <c r="ACJ214" s="34">
        <v>0.63738993873926508</v>
      </c>
      <c r="ACK214" s="34">
        <v>0.63050144642902306</v>
      </c>
      <c r="ACL214" s="34">
        <v>0.623438754282996</v>
      </c>
      <c r="ACM214" s="34">
        <v>0.61633002888784294</v>
      </c>
      <c r="ACN214" s="34">
        <v>0.60929053245945608</v>
      </c>
      <c r="ACO214" s="34">
        <v>0.602613820771422</v>
      </c>
      <c r="ACP214" s="34">
        <v>0.59675563072139004</v>
      </c>
      <c r="ACQ214" s="34">
        <v>0.59151012936715097</v>
      </c>
      <c r="ACR214" s="34">
        <v>0.58663445555076599</v>
      </c>
      <c r="ACS214" s="34">
        <v>0.582248194410939</v>
      </c>
      <c r="ACT214" s="34">
        <v>0.57820966796635798</v>
      </c>
      <c r="ACU214" s="34">
        <v>0.57425868600270702</v>
      </c>
      <c r="ACV214" s="34">
        <v>0.57011503748763193</v>
      </c>
      <c r="ACW214" s="34">
        <v>0.56563670906255703</v>
      </c>
      <c r="ACX214" s="34">
        <v>0.56074106908757892</v>
      </c>
      <c r="ACY214" s="34">
        <v>0.55532618477970497</v>
      </c>
      <c r="ACZ214" s="34">
        <v>0.54940933249597401</v>
      </c>
      <c r="ADA214" s="34">
        <v>0.54316420115707498</v>
      </c>
      <c r="ADB214" s="34">
        <v>0.536765744967442</v>
      </c>
      <c r="ADC214" s="34">
        <v>0.53041050561704806</v>
      </c>
      <c r="ADD214" s="34">
        <v>0.524278445294864</v>
      </c>
      <c r="ADE214" s="34">
        <v>0.51848746250103195</v>
      </c>
      <c r="ADF214" s="34">
        <v>0.51311645953475005</v>
      </c>
      <c r="ADG214" s="34">
        <v>0.50821525773683396</v>
      </c>
      <c r="ADH214" s="34">
        <v>0.50383115316987503</v>
      </c>
      <c r="ADI214" s="34">
        <v>0.499986628164448</v>
      </c>
      <c r="ADJ214" s="34">
        <v>0.49663803329832801</v>
      </c>
      <c r="ADK214" s="34">
        <v>0.493615677844983</v>
      </c>
      <c r="ADL214" s="34">
        <v>0.49072436713175799</v>
      </c>
      <c r="ADM214" s="34">
        <v>0.48779349126807903</v>
      </c>
      <c r="ADN214" s="34">
        <v>0.48463596655690699</v>
      </c>
      <c r="ADO214" s="34">
        <v>0.48120947245875401</v>
      </c>
      <c r="ADP214" s="34">
        <v>0.47756252650983599</v>
      </c>
      <c r="ADQ214" s="34">
        <v>0.47374904302787502</v>
      </c>
      <c r="ADR214" s="34">
        <v>0.46985458466296998</v>
      </c>
      <c r="ADS214" s="34">
        <v>0.46594753004141898</v>
      </c>
      <c r="ADT214" s="34">
        <v>0.46213767618881801</v>
      </c>
      <c r="ADU214" s="34">
        <v>0.45859306949584899</v>
      </c>
      <c r="ADV214" s="34">
        <v>0.45547963718555001</v>
      </c>
      <c r="ADW214" s="34">
        <v>0.45296230415549998</v>
      </c>
      <c r="ADX214" s="34">
        <v>0.45116814227102403</v>
      </c>
      <c r="ADY214" s="34">
        <v>0.45014175143115898</v>
      </c>
      <c r="ADZ214" s="34">
        <v>0.44979908728485801</v>
      </c>
      <c r="AEA214" s="34">
        <v>0.45003585426974196</v>
      </c>
      <c r="AEB214" s="34">
        <v>0.45077166060337198</v>
      </c>
      <c r="AEC214" s="34">
        <v>0.45190607037673203</v>
      </c>
      <c r="AED214" s="34">
        <v>0.45335262562871598</v>
      </c>
      <c r="AEE214" s="34">
        <v>0.455051868006214</v>
      </c>
      <c r="AEF214" s="34">
        <v>0.45693399527297801</v>
      </c>
      <c r="AEG214" s="34">
        <v>0.45890209358794498</v>
      </c>
      <c r="AEH214" s="34">
        <v>0.46064927240751202</v>
      </c>
      <c r="AEI214" s="34">
        <v>0.461627119050319</v>
      </c>
      <c r="AEJ214" s="34">
        <v>0.46214302749104397</v>
      </c>
      <c r="AEK214" s="34">
        <v>0.46256429226115503</v>
      </c>
      <c r="AEL214" s="34">
        <v>0.46280022728093101</v>
      </c>
      <c r="AEM214" s="34">
        <v>0.46308522325847001</v>
      </c>
      <c r="AEN214" s="34">
        <v>0.46362178308240798</v>
      </c>
      <c r="AEO214" s="34">
        <v>0.46451859253872102</v>
      </c>
      <c r="AEP214" s="34">
        <v>0.46568713644985005</v>
      </c>
      <c r="AEQ214" s="34">
        <v>0.46690582894268501</v>
      </c>
      <c r="AER214" s="34">
        <v>0.46803959253156796</v>
      </c>
      <c r="AES214" s="34">
        <v>0.46902784380507001</v>
      </c>
      <c r="AET214" s="34">
        <v>0.469817193307625</v>
      </c>
      <c r="AEU214" s="34">
        <v>0.47040550115196</v>
      </c>
      <c r="AEV214" s="34">
        <v>0.47080135300606502</v>
      </c>
      <c r="AEW214" s="34">
        <v>0.47105484757050903</v>
      </c>
      <c r="AEX214" s="34">
        <v>0.471151876242553</v>
      </c>
      <c r="AEY214" s="34">
        <v>0.47107150377902601</v>
      </c>
      <c r="AEZ214" s="34">
        <v>0.47083400686725901</v>
      </c>
      <c r="AFA214" s="34">
        <v>0.47045357830520801</v>
      </c>
      <c r="AFB214" s="34">
        <v>0.47000913395483601</v>
      </c>
      <c r="AFC214" s="34">
        <v>0.46951669099946303</v>
      </c>
      <c r="AFD214" s="34">
        <v>0.46898187482965903</v>
      </c>
      <c r="AFE214" s="34">
        <v>0.46845266548961101</v>
      </c>
      <c r="AFF214" s="34">
        <v>0.46795555152137097</v>
      </c>
      <c r="AFG214" t="s">
        <v>843</v>
      </c>
      <c r="AFH214" t="s">
        <v>843</v>
      </c>
      <c r="AFI214" s="34"/>
      <c r="AFJ214" s="34"/>
      <c r="AFK214" s="34"/>
      <c r="AFL214" s="34"/>
      <c r="AFM214" s="34"/>
      <c r="AFN214" s="34"/>
      <c r="AFO214" s="34"/>
      <c r="AFP214" s="34"/>
      <c r="AFQ214" s="34"/>
      <c r="AFR214" s="34"/>
      <c r="AFS214" s="34"/>
      <c r="AFT214" s="34"/>
      <c r="AFU214" s="34"/>
      <c r="AFV214" s="34"/>
      <c r="AFW214" s="34"/>
      <c r="AFX214" s="34"/>
      <c r="AFY214" s="34"/>
      <c r="AFZ214" s="34"/>
      <c r="AGA214" s="34"/>
      <c r="AGB214" t="s">
        <v>843</v>
      </c>
      <c r="AGC214" t="s">
        <v>843</v>
      </c>
      <c r="AGD214" t="s">
        <v>843</v>
      </c>
      <c r="AGE214" t="s">
        <v>843</v>
      </c>
      <c r="AGF214" s="34"/>
      <c r="AGG214" t="s">
        <v>843</v>
      </c>
      <c r="AGH214" t="s">
        <v>843</v>
      </c>
      <c r="AGI214" t="s">
        <v>843</v>
      </c>
      <c r="AGJ214" t="s">
        <v>843</v>
      </c>
      <c r="AGK214" t="s">
        <v>843</v>
      </c>
      <c r="AGL214" t="s">
        <v>843</v>
      </c>
      <c r="AGM214" t="s">
        <v>843</v>
      </c>
      <c r="AGN214" t="s">
        <v>843</v>
      </c>
      <c r="AGO214" s="34"/>
      <c r="AGP214" s="34"/>
      <c r="AGQ214" t="s">
        <v>1460</v>
      </c>
      <c r="AGR214" t="s">
        <v>843</v>
      </c>
      <c r="AGS214" s="34"/>
      <c r="AGT214" s="34"/>
      <c r="AGU214" t="s">
        <v>1460</v>
      </c>
      <c r="AGV214" t="s">
        <v>843</v>
      </c>
      <c r="AGW214" s="34"/>
      <c r="AGX214" s="34"/>
      <c r="AGY214" t="s">
        <v>1460</v>
      </c>
      <c r="AGZ214" t="s">
        <v>843</v>
      </c>
      <c r="AHA214" s="34"/>
      <c r="AHB214" s="34"/>
      <c r="AHC214" t="s">
        <v>1460</v>
      </c>
      <c r="AHD214" t="s">
        <v>843</v>
      </c>
      <c r="AHE214" s="34"/>
      <c r="AHF214" s="34"/>
      <c r="AHG214" t="s">
        <v>1460</v>
      </c>
      <c r="AHH214" t="s">
        <v>843</v>
      </c>
      <c r="AHI214" t="s">
        <v>465</v>
      </c>
      <c r="AHJ214" s="34">
        <v>0.20682899653911591</v>
      </c>
      <c r="AHK214" s="34">
        <v>0.21238978207111359</v>
      </c>
      <c r="AHL214" s="34">
        <v>0.20801654458045959</v>
      </c>
      <c r="AHM214" s="34">
        <v>0.21340465545654297</v>
      </c>
      <c r="AHN214" s="34">
        <v>0.21979445219039917</v>
      </c>
      <c r="AHO214" t="s">
        <v>843</v>
      </c>
      <c r="AHP214" s="34"/>
      <c r="AHQ214" s="34"/>
      <c r="AHR214" s="34"/>
      <c r="AHS214" s="34"/>
      <c r="AHT214" s="34"/>
      <c r="AHU214" t="s">
        <v>843</v>
      </c>
      <c r="AHV214" s="34">
        <v>0.22544831037521362</v>
      </c>
      <c r="AHW214" s="34">
        <v>0.22419703006744385</v>
      </c>
      <c r="AHX214" s="34">
        <v>0.22275207936763763</v>
      </c>
      <c r="AHY214" s="34">
        <v>0.22436089813709259</v>
      </c>
      <c r="AHZ214" s="34">
        <v>0.22618228197097778</v>
      </c>
      <c r="AIA214" t="s">
        <v>465</v>
      </c>
      <c r="AIB214" t="s">
        <v>843</v>
      </c>
      <c r="AIC214" s="34">
        <v>0.22879157960414886</v>
      </c>
      <c r="AID214" s="34">
        <v>0.22766284644603729</v>
      </c>
      <c r="AIE214" s="34">
        <v>0.22412881255149841</v>
      </c>
      <c r="AIF214" s="34">
        <v>0.21893918514251709</v>
      </c>
      <c r="AIG214" s="34">
        <v>0.23435693979263306</v>
      </c>
      <c r="AIH214" t="s">
        <v>924</v>
      </c>
      <c r="AII214" t="s">
        <v>843</v>
      </c>
      <c r="AIJ214" s="34">
        <v>0.23092250525951385</v>
      </c>
      <c r="AIK214" s="34">
        <v>0.22994066774845123</v>
      </c>
      <c r="AIL214" s="34">
        <v>0.22685399651527405</v>
      </c>
      <c r="AIM214" s="34">
        <v>0.22073999047279358</v>
      </c>
      <c r="AIN214" s="34">
        <v>0.23799999058246613</v>
      </c>
      <c r="AIO214" t="s">
        <v>1607</v>
      </c>
      <c r="AIP214" s="34">
        <v>0.28555500507354736</v>
      </c>
      <c r="AIQ214" t="s">
        <v>843</v>
      </c>
      <c r="AIR214" s="34">
        <v>0.27834999999999999</v>
      </c>
      <c r="AIS214" s="34">
        <v>0.27754999999999996</v>
      </c>
      <c r="AIT214" s="34">
        <v>0.28626000000000001</v>
      </c>
      <c r="AIU214" s="34">
        <v>0.29271000000000003</v>
      </c>
      <c r="AIV214" s="34">
        <v>0.29403000000000001</v>
      </c>
      <c r="AIW214" s="34">
        <v>0.28443000000000002</v>
      </c>
      <c r="AIX214" t="s">
        <v>843</v>
      </c>
      <c r="AIY214" s="34">
        <v>2.1000000000000001E-2</v>
      </c>
      <c r="AIZ214" s="34">
        <v>2.6000000000000002E-2</v>
      </c>
      <c r="AJA214" s="34">
        <v>2.2000000000000002E-2</v>
      </c>
      <c r="AJB214" s="34">
        <v>2.6000000000000002E-2</v>
      </c>
      <c r="AJC214" s="34">
        <v>2.4E-2</v>
      </c>
      <c r="AJD214" s="34">
        <v>2.4E-2</v>
      </c>
      <c r="AJE214" t="s">
        <v>843</v>
      </c>
      <c r="AJF214" s="34"/>
      <c r="AJG214" s="34"/>
      <c r="AJH214" s="34"/>
      <c r="AJI214" s="34"/>
      <c r="AJJ214" s="34"/>
      <c r="AJK214" t="s">
        <v>1460</v>
      </c>
      <c r="AJL214" t="s">
        <v>843</v>
      </c>
      <c r="AJM214" t="s">
        <v>843</v>
      </c>
      <c r="AJN214" s="34"/>
      <c r="AJO214" s="34"/>
      <c r="AJP214" s="34"/>
      <c r="AJQ214" s="34"/>
      <c r="AJR214" s="34"/>
      <c r="AJS214" t="s">
        <v>1460</v>
      </c>
      <c r="AJT214" t="s">
        <v>843</v>
      </c>
      <c r="AJU214" t="s">
        <v>843</v>
      </c>
      <c r="AJV214" t="s">
        <v>843</v>
      </c>
      <c r="AJW214" s="34"/>
      <c r="AJX214" s="34"/>
      <c r="AJY214" s="34"/>
      <c r="AJZ214" s="34"/>
      <c r="AKA214" s="34"/>
      <c r="AKB214" t="s">
        <v>1460</v>
      </c>
      <c r="AKC214" t="s">
        <v>843</v>
      </c>
      <c r="AKD214" t="s">
        <v>843</v>
      </c>
      <c r="AKE214" t="s">
        <v>843</v>
      </c>
      <c r="AKF214" s="34"/>
      <c r="AKG214" s="34"/>
      <c r="AKH214" s="34"/>
      <c r="AKI214" s="34"/>
      <c r="AKJ214" s="34"/>
      <c r="AKK214" t="s">
        <v>1460</v>
      </c>
      <c r="AKL214" t="s">
        <v>843</v>
      </c>
      <c r="AKM214" s="34"/>
      <c r="AKN214" t="s">
        <v>1460</v>
      </c>
      <c r="AKO214" t="s">
        <v>843</v>
      </c>
      <c r="AKP214" s="34"/>
      <c r="AKQ214" t="s">
        <v>1460</v>
      </c>
      <c r="AKR214" t="s">
        <v>843</v>
      </c>
      <c r="AKS214" s="34"/>
      <c r="AKT214" t="s">
        <v>1460</v>
      </c>
      <c r="AKU214" t="s">
        <v>843</v>
      </c>
      <c r="AKV214" s="34"/>
      <c r="AKW214" t="s">
        <v>1460</v>
      </c>
      <c r="AKX214" t="s">
        <v>843</v>
      </c>
      <c r="AKY214" s="34"/>
      <c r="AKZ214" s="34"/>
      <c r="ALA214" s="34"/>
      <c r="ALB214" s="34"/>
      <c r="ALC214" s="34"/>
      <c r="ALD214" t="s">
        <v>1460</v>
      </c>
      <c r="ALE214" t="s">
        <v>843</v>
      </c>
      <c r="ALF214" t="s">
        <v>843</v>
      </c>
      <c r="ALG214" t="s">
        <v>843</v>
      </c>
      <c r="ALH214" s="34"/>
      <c r="ALI214" s="34"/>
      <c r="ALJ214" s="34"/>
      <c r="ALK214" s="34"/>
      <c r="ALL214" s="34">
        <v>0.24950085580348969</v>
      </c>
      <c r="ALM214" t="s">
        <v>465</v>
      </c>
    </row>
    <row r="215" spans="1:1001">
      <c r="A215" t="s">
        <v>423</v>
      </c>
      <c r="B215" t="s">
        <v>151</v>
      </c>
      <c r="C215" t="s">
        <v>395</v>
      </c>
      <c r="D215" s="34">
        <v>2.6047524064779282E-2</v>
      </c>
      <c r="E215" t="s">
        <v>432</v>
      </c>
      <c r="F215" s="34">
        <v>2.4004954844713211E-2</v>
      </c>
      <c r="G215" t="s">
        <v>1464</v>
      </c>
      <c r="H215" s="34">
        <v>2.4176966398954391E-2</v>
      </c>
      <c r="I215" t="s">
        <v>1294</v>
      </c>
      <c r="J215" s="34">
        <v>2.2653134539723396E-2</v>
      </c>
      <c r="K215" t="s">
        <v>1521</v>
      </c>
      <c r="L215" s="34"/>
      <c r="M215" t="s">
        <v>432</v>
      </c>
      <c r="N215" s="34">
        <v>0.29984387755393982</v>
      </c>
      <c r="O215" s="34"/>
      <c r="P215" t="s">
        <v>1459</v>
      </c>
      <c r="Q215" s="34"/>
      <c r="R215" t="s">
        <v>1459</v>
      </c>
      <c r="S215" s="34">
        <v>0.29984387755393982</v>
      </c>
      <c r="T215" t="s">
        <v>432</v>
      </c>
      <c r="U215" s="34">
        <v>0.37966457009315491</v>
      </c>
      <c r="V215" t="s">
        <v>432</v>
      </c>
      <c r="W215" t="s">
        <v>843</v>
      </c>
      <c r="X215" t="s">
        <v>1464</v>
      </c>
      <c r="Y215" s="34">
        <v>0.37966454029083252</v>
      </c>
      <c r="Z215" s="34"/>
      <c r="AA215" t="s">
        <v>1459</v>
      </c>
      <c r="AB215" s="34"/>
      <c r="AC215" t="s">
        <v>1459</v>
      </c>
      <c r="AD215" s="34">
        <v>0.29984381794929504</v>
      </c>
      <c r="AE215" t="s">
        <v>1464</v>
      </c>
      <c r="AF215" s="34">
        <v>0.37966454029083252</v>
      </c>
      <c r="AG215" t="s">
        <v>1464</v>
      </c>
      <c r="AH215" t="s">
        <v>843</v>
      </c>
      <c r="AI215" t="s">
        <v>1294</v>
      </c>
      <c r="AJ215" s="34">
        <v>0.44415450096130371</v>
      </c>
      <c r="AK215" s="34"/>
      <c r="AL215" t="s">
        <v>1459</v>
      </c>
      <c r="AM215" s="34"/>
      <c r="AN215" t="s">
        <v>1459</v>
      </c>
      <c r="AO215" s="34">
        <v>0.29984381794929504</v>
      </c>
      <c r="AP215" t="s">
        <v>1294</v>
      </c>
      <c r="AQ215" s="34">
        <v>0.44415450096130371</v>
      </c>
      <c r="AR215" t="s">
        <v>1294</v>
      </c>
      <c r="AS215" t="s">
        <v>843</v>
      </c>
      <c r="AT215" t="s">
        <v>1521</v>
      </c>
      <c r="AU215" s="34">
        <v>0.44426664710044861</v>
      </c>
      <c r="AV215" s="34"/>
      <c r="AW215" t="s">
        <v>1459</v>
      </c>
      <c r="AX215" s="34"/>
      <c r="AY215" t="s">
        <v>1459</v>
      </c>
      <c r="AZ215" s="34">
        <v>0.29984381794929504</v>
      </c>
      <c r="BA215" t="s">
        <v>1521</v>
      </c>
      <c r="BB215" s="34">
        <v>0.44426664710044861</v>
      </c>
      <c r="BC215" t="s">
        <v>1521</v>
      </c>
      <c r="BD215" t="s">
        <v>843</v>
      </c>
      <c r="BE215" s="34">
        <v>0.18773882512375084</v>
      </c>
      <c r="BF215" t="s">
        <v>1594</v>
      </c>
      <c r="BG215" t="s">
        <v>843</v>
      </c>
      <c r="BH215" t="s">
        <v>432</v>
      </c>
      <c r="BI215" s="34">
        <v>2.8997857570648193</v>
      </c>
      <c r="BJ215" t="s">
        <v>819</v>
      </c>
      <c r="BK215" s="34">
        <v>6.1436409950256348</v>
      </c>
      <c r="BL215" t="s">
        <v>1294</v>
      </c>
      <c r="BM215" s="34">
        <v>5.5757203102111816</v>
      </c>
      <c r="BN215" t="s">
        <v>1521</v>
      </c>
      <c r="BO215" s="34">
        <v>8.6960506439208984</v>
      </c>
      <c r="BP215" t="s">
        <v>843</v>
      </c>
      <c r="BQ215" s="34">
        <v>0.65500259399414063</v>
      </c>
      <c r="BR215" t="s">
        <v>830</v>
      </c>
      <c r="BS215" s="34"/>
      <c r="BT215" t="s">
        <v>843</v>
      </c>
      <c r="BU215" s="34">
        <v>2.7321391105651855</v>
      </c>
      <c r="BV215" t="s">
        <v>1556</v>
      </c>
      <c r="BW215" t="s">
        <v>843</v>
      </c>
      <c r="BX215" s="34">
        <v>4.0003957748413086</v>
      </c>
      <c r="BY215" t="s">
        <v>924</v>
      </c>
      <c r="BZ215" t="s">
        <v>843</v>
      </c>
      <c r="CA215" t="s">
        <v>432</v>
      </c>
      <c r="CB215" s="34">
        <v>2.5651147007010877E-4</v>
      </c>
      <c r="CC215" s="34">
        <v>-1.1505148140713573E-3</v>
      </c>
      <c r="CD215" s="34">
        <v>-1.1135108070448041E-3</v>
      </c>
      <c r="CE215" s="34">
        <v>-2.5031354743987322E-4</v>
      </c>
      <c r="CF215" s="34">
        <v>-2.5030315737240016E-4</v>
      </c>
      <c r="CG215" t="s">
        <v>843</v>
      </c>
      <c r="CH215" t="s">
        <v>819</v>
      </c>
      <c r="CI215" s="34">
        <v>1.2096154969185591E-3</v>
      </c>
      <c r="CJ215" s="34">
        <v>-1.2961067259311676E-3</v>
      </c>
      <c r="CK215" s="34">
        <v>-2.8341717552393675E-3</v>
      </c>
      <c r="CL215" s="34">
        <v>-3.1651693861931562E-3</v>
      </c>
      <c r="CM215" s="34">
        <v>-3.1325870659202337E-3</v>
      </c>
      <c r="CN215" t="s">
        <v>843</v>
      </c>
      <c r="CO215" t="s">
        <v>1294</v>
      </c>
      <c r="CP215" s="34">
        <v>-6.8453064886853099E-4</v>
      </c>
      <c r="CQ215" s="34">
        <v>-2.4650916457176208E-3</v>
      </c>
      <c r="CR215" s="34">
        <v>-3.1572079751640558E-3</v>
      </c>
      <c r="CS215" s="34">
        <v>-3.1192547176033258E-3</v>
      </c>
      <c r="CT215" s="34">
        <v>-3.0925306491553783E-3</v>
      </c>
      <c r="CU215" t="s">
        <v>843</v>
      </c>
      <c r="CV215" t="s">
        <v>1521</v>
      </c>
      <c r="CW215" s="34">
        <v>-1.7452370375394821E-3</v>
      </c>
      <c r="CX215" s="34">
        <v>-2.9203237500041723E-3</v>
      </c>
      <c r="CY215" s="34">
        <v>-3.1288987956941128E-3</v>
      </c>
      <c r="CZ215" s="34">
        <v>-3.0926279723644257E-3</v>
      </c>
      <c r="DA215" s="34">
        <v>-3.0661788769066334E-3</v>
      </c>
      <c r="DB215" t="s">
        <v>843</v>
      </c>
      <c r="DC215" s="34">
        <v>10.361010551452637</v>
      </c>
      <c r="DD215" s="34">
        <v>11.002686500549316</v>
      </c>
      <c r="DE215" s="34">
        <v>11.133570671081543</v>
      </c>
      <c r="DF215" s="34">
        <v>10.94951343536377</v>
      </c>
      <c r="DG215" s="34">
        <v>10.716780662536621</v>
      </c>
      <c r="DH215" t="s">
        <v>1464</v>
      </c>
      <c r="DI215" t="s">
        <v>843</v>
      </c>
      <c r="DJ215" s="34">
        <v>10.781089782714844</v>
      </c>
      <c r="DK215" s="34">
        <v>11.123527526855469</v>
      </c>
      <c r="DL215" s="34">
        <v>11.044053077697754</v>
      </c>
      <c r="DM215" s="34">
        <v>10.809114456176758</v>
      </c>
      <c r="DN215" s="34">
        <v>10.579756736755371</v>
      </c>
      <c r="DO215" t="s">
        <v>1294</v>
      </c>
      <c r="DP215" t="s">
        <v>843</v>
      </c>
      <c r="DQ215" s="34">
        <v>10.489381790161133</v>
      </c>
      <c r="DR215" t="s">
        <v>1521</v>
      </c>
      <c r="DS215" t="s">
        <v>843</v>
      </c>
      <c r="DT215" t="s">
        <v>843</v>
      </c>
      <c r="DU215" s="34">
        <v>10.7</v>
      </c>
      <c r="DV215" t="s">
        <v>1461</v>
      </c>
      <c r="DW215" t="s">
        <v>843</v>
      </c>
      <c r="DX215" t="s">
        <v>843</v>
      </c>
      <c r="DY215" t="s">
        <v>432</v>
      </c>
      <c r="DZ215" s="34">
        <v>3.6537889391183853E-3</v>
      </c>
      <c r="EA215" s="34">
        <v>6.4037591218948364E-2</v>
      </c>
      <c r="EB215" s="34">
        <v>8.487236499786377E-2</v>
      </c>
      <c r="EC215" s="34">
        <v>7.1609459817409515E-2</v>
      </c>
      <c r="ED215" s="34">
        <v>7.2730310261249542E-2</v>
      </c>
      <c r="EE215" t="s">
        <v>843</v>
      </c>
      <c r="EF215" t="s">
        <v>819</v>
      </c>
      <c r="EG215" s="34">
        <v>4.9062859266996384E-2</v>
      </c>
      <c r="EH215" s="34">
        <v>7.5341515243053436E-2</v>
      </c>
      <c r="EI215" s="34">
        <v>6.6544070839881897E-2</v>
      </c>
      <c r="EJ215" s="34">
        <v>6.1988826841115952E-2</v>
      </c>
      <c r="EK215" s="34">
        <v>6.4428478479385376E-2</v>
      </c>
      <c r="EL215" t="s">
        <v>843</v>
      </c>
      <c r="EM215" t="s">
        <v>1294</v>
      </c>
      <c r="EN215" s="34">
        <v>7.0049591362476349E-2</v>
      </c>
      <c r="EO215" s="34">
        <v>7.4670515954494476E-2</v>
      </c>
      <c r="EP215" s="34">
        <v>4.7933407127857208E-2</v>
      </c>
      <c r="EQ215" s="34">
        <v>1.6472041606903076E-2</v>
      </c>
      <c r="ER215" s="34">
        <v>6.4556345343589783E-2</v>
      </c>
      <c r="ES215" t="s">
        <v>843</v>
      </c>
      <c r="ET215" t="s">
        <v>1521</v>
      </c>
      <c r="EU215" s="34">
        <v>7.7991373836994171E-2</v>
      </c>
      <c r="EV215" s="34">
        <v>7.0248350501060486E-2</v>
      </c>
      <c r="EW215" s="34">
        <v>6.6477783024311066E-2</v>
      </c>
      <c r="EX215" s="34">
        <v>6.7324846982955933E-2</v>
      </c>
      <c r="EY215" s="34">
        <v>5.4483044892549515E-2</v>
      </c>
      <c r="EZ215" t="s">
        <v>843</v>
      </c>
      <c r="FA215" t="s">
        <v>1594</v>
      </c>
      <c r="FB215" s="34">
        <v>7.1460545063018799E-2</v>
      </c>
      <c r="FC215" s="34">
        <v>6.5504588186740875E-2</v>
      </c>
      <c r="FD215" s="34">
        <v>6.2821008265018463E-2</v>
      </c>
      <c r="FE215" s="34">
        <v>6.0049362480640411E-2</v>
      </c>
      <c r="FF215" s="34">
        <v>7.2318956255912781E-2</v>
      </c>
      <c r="FG215" t="s">
        <v>843</v>
      </c>
      <c r="FH215" s="34"/>
      <c r="FI215" s="34"/>
      <c r="FJ215" s="34"/>
      <c r="FK215" s="34"/>
      <c r="FL215" s="34"/>
      <c r="FM215" t="s">
        <v>843</v>
      </c>
      <c r="FN215" t="s">
        <v>843</v>
      </c>
      <c r="FO215" s="34">
        <v>0.42460000000000003</v>
      </c>
      <c r="FP215" t="s">
        <v>1462</v>
      </c>
      <c r="FQ215" t="s">
        <v>843</v>
      </c>
      <c r="FR215" t="s">
        <v>843</v>
      </c>
      <c r="FS215" s="34">
        <v>0.52498</v>
      </c>
      <c r="FT215" t="s">
        <v>1462</v>
      </c>
      <c r="FU215" t="s">
        <v>843</v>
      </c>
      <c r="FV215" t="s">
        <v>843</v>
      </c>
      <c r="FW215" s="34">
        <v>0.32463000000000003</v>
      </c>
      <c r="FX215" t="s">
        <v>1462</v>
      </c>
      <c r="FY215" t="s">
        <v>843</v>
      </c>
      <c r="FZ215" s="34">
        <v>-4.1365355253219604E-2</v>
      </c>
      <c r="GA215" s="34">
        <v>-4.6771381050348282E-2</v>
      </c>
      <c r="GB215" s="34">
        <v>-5.2572473883628845E-2</v>
      </c>
      <c r="GC215" s="34">
        <v>-3.1921502202749252E-2</v>
      </c>
      <c r="GD215" s="34">
        <v>-2.2324776276946068E-2</v>
      </c>
      <c r="GE215" t="s">
        <v>830</v>
      </c>
      <c r="GF215" t="s">
        <v>843</v>
      </c>
      <c r="GG215" s="34">
        <v>-8.4292985498905182E-2</v>
      </c>
      <c r="GH215" s="34">
        <v>-9.8289519548416138E-2</v>
      </c>
      <c r="GI215" s="34">
        <v>-5.4447337985038757E-2</v>
      </c>
      <c r="GJ215" s="34">
        <v>-2.9878946021199226E-2</v>
      </c>
      <c r="GK215" s="34">
        <v>-2.2322490811347961E-2</v>
      </c>
      <c r="GL215" t="s">
        <v>832</v>
      </c>
      <c r="GM215" t="s">
        <v>843</v>
      </c>
      <c r="GN215" s="34">
        <v>0.7995714545249939</v>
      </c>
      <c r="GO215" t="s">
        <v>832</v>
      </c>
      <c r="GP215" t="s">
        <v>843</v>
      </c>
      <c r="GQ215" t="s">
        <v>843</v>
      </c>
      <c r="GR215" s="34">
        <v>4.4473648071289063E-2</v>
      </c>
      <c r="GS215" s="34">
        <v>4.4828079640865326E-2</v>
      </c>
      <c r="GT215" s="34">
        <v>3.0821956694126129E-2</v>
      </c>
      <c r="GU215" s="34">
        <v>3.3636204898357391E-2</v>
      </c>
      <c r="GV215" s="34">
        <v>2.5637213140726089E-2</v>
      </c>
      <c r="GW215" t="s">
        <v>832</v>
      </c>
      <c r="GX215" t="s">
        <v>843</v>
      </c>
      <c r="GY215" t="s">
        <v>843</v>
      </c>
      <c r="GZ215" t="s">
        <v>843</v>
      </c>
      <c r="HA215" t="s">
        <v>843</v>
      </c>
      <c r="HB215" t="s">
        <v>843</v>
      </c>
      <c r="HC215" t="s">
        <v>843</v>
      </c>
      <c r="HD215" t="s">
        <v>843</v>
      </c>
      <c r="HE215" t="s">
        <v>843</v>
      </c>
      <c r="HF215" t="s">
        <v>843</v>
      </c>
      <c r="HG215" t="s">
        <v>843</v>
      </c>
      <c r="HH215" s="34">
        <v>6272998</v>
      </c>
      <c r="HI215" s="34">
        <v>6408810</v>
      </c>
      <c r="HJ215" s="34">
        <v>6541755</v>
      </c>
      <c r="HK215" s="34">
        <v>6672492</v>
      </c>
      <c r="HL215" s="34">
        <v>6801204</v>
      </c>
      <c r="HM215" s="34">
        <v>6929145</v>
      </c>
      <c r="HN215" s="34">
        <v>7057417</v>
      </c>
      <c r="HO215" s="34">
        <v>7188391</v>
      </c>
      <c r="HP215" s="34">
        <v>7324627</v>
      </c>
      <c r="HQ215" s="34">
        <v>7468596</v>
      </c>
      <c r="HR215" s="34">
        <v>7621779</v>
      </c>
      <c r="HS215" s="34">
        <v>7784819</v>
      </c>
      <c r="HT215" s="34">
        <v>7956382</v>
      </c>
      <c r="HU215" s="34">
        <v>8136610</v>
      </c>
      <c r="HV215" s="34">
        <v>8326348</v>
      </c>
      <c r="HW215" s="34">
        <v>8524063</v>
      </c>
      <c r="HX215" s="34">
        <v>8725318</v>
      </c>
      <c r="HY215" s="34">
        <v>8925525</v>
      </c>
      <c r="HZ215" s="34">
        <v>9128132</v>
      </c>
      <c r="IA215" s="34">
        <v>9337003</v>
      </c>
      <c r="IB215" s="34">
        <v>9543207</v>
      </c>
      <c r="IC215" s="34">
        <v>9750064</v>
      </c>
      <c r="ID215" s="34">
        <v>9952787</v>
      </c>
      <c r="IE215" s="34">
        <v>10143543</v>
      </c>
      <c r="IF215" s="34">
        <v>10331513</v>
      </c>
      <c r="IG215" s="34">
        <v>10516940</v>
      </c>
      <c r="IH215" s="34">
        <v>10699866</v>
      </c>
      <c r="II215" s="34">
        <v>10880747</v>
      </c>
      <c r="IJ215" s="34">
        <v>11060158</v>
      </c>
      <c r="IK215" s="34">
        <v>11239983</v>
      </c>
      <c r="IL215" s="34">
        <v>11421430</v>
      </c>
      <c r="IM215" s="34">
        <v>11604659</v>
      </c>
      <c r="IN215" s="34">
        <v>11790372</v>
      </c>
      <c r="IO215" s="34">
        <v>11979029</v>
      </c>
      <c r="IP215" s="34">
        <v>12170662</v>
      </c>
      <c r="IQ215" s="34">
        <v>12364586</v>
      </c>
      <c r="IR215" s="34">
        <v>12560173</v>
      </c>
      <c r="IS215" s="34">
        <v>12757794</v>
      </c>
      <c r="IT215" s="34">
        <v>12956641</v>
      </c>
      <c r="IU215" s="34">
        <v>13155611</v>
      </c>
      <c r="IV215" s="34">
        <v>13354458</v>
      </c>
      <c r="IW215" s="34">
        <v>13552075</v>
      </c>
      <c r="IX215" s="34">
        <v>13747565</v>
      </c>
      <c r="IY215" s="34">
        <v>13940358</v>
      </c>
      <c r="IZ215" s="34">
        <v>14130345</v>
      </c>
      <c r="JA215" s="34">
        <v>14317447</v>
      </c>
      <c r="JB215" s="34">
        <v>14501303</v>
      </c>
      <c r="JC215" s="34">
        <v>14682375</v>
      </c>
      <c r="JD215" s="34">
        <v>14859804</v>
      </c>
      <c r="JE215" s="34">
        <v>15032352</v>
      </c>
      <c r="JF215" s="34">
        <v>15200989</v>
      </c>
      <c r="JG215" s="34">
        <v>15367372</v>
      </c>
      <c r="JH215" s="34">
        <v>15531855</v>
      </c>
      <c r="JI215" s="34">
        <v>15693676</v>
      </c>
      <c r="JJ215" s="34">
        <v>15853359</v>
      </c>
      <c r="JK215" s="34">
        <v>16011785</v>
      </c>
      <c r="JL215" s="34">
        <v>16169070</v>
      </c>
      <c r="JM215" s="34">
        <v>16325692</v>
      </c>
      <c r="JN215" s="34">
        <v>16481109</v>
      </c>
      <c r="JO215" s="34">
        <v>16635341</v>
      </c>
      <c r="JP215" s="34">
        <v>16788782</v>
      </c>
      <c r="JQ215" s="34">
        <v>16940261</v>
      </c>
      <c r="JR215" s="34">
        <v>17089359</v>
      </c>
      <c r="JS215" s="34">
        <v>17236234</v>
      </c>
      <c r="JT215" s="34">
        <v>17380631</v>
      </c>
      <c r="JU215" s="34">
        <v>17522186</v>
      </c>
      <c r="JV215" s="34">
        <v>17660472</v>
      </c>
      <c r="JW215" s="34">
        <v>17795216</v>
      </c>
      <c r="JX215" s="34">
        <v>17925809</v>
      </c>
      <c r="JY215" s="34">
        <v>18052171</v>
      </c>
      <c r="JZ215" s="34">
        <v>18175288</v>
      </c>
      <c r="KA215" s="34">
        <v>18294451</v>
      </c>
      <c r="KB215" s="34">
        <v>18409327</v>
      </c>
      <c r="KC215" s="34">
        <v>18520406</v>
      </c>
      <c r="KD215" s="34">
        <v>18627390</v>
      </c>
      <c r="KE215" s="34">
        <v>18730900</v>
      </c>
      <c r="KF215" s="34">
        <v>18831209</v>
      </c>
      <c r="KG215" s="34">
        <v>18928740</v>
      </c>
      <c r="KH215" s="34">
        <v>19023907</v>
      </c>
      <c r="KI215" s="34">
        <v>19116611</v>
      </c>
      <c r="KJ215" s="34">
        <v>19206845</v>
      </c>
      <c r="KK215" s="34">
        <v>19294340</v>
      </c>
      <c r="KL215" s="34">
        <v>19378898</v>
      </c>
      <c r="KM215" s="34">
        <v>19461013</v>
      </c>
      <c r="KN215" s="34">
        <v>19541282</v>
      </c>
      <c r="KO215" s="34">
        <v>19619162</v>
      </c>
      <c r="KP215" s="34">
        <v>19694176</v>
      </c>
      <c r="KQ215" s="34">
        <v>19766202</v>
      </c>
      <c r="KR215" s="34">
        <v>19835881</v>
      </c>
      <c r="KS215" s="34">
        <v>19903008</v>
      </c>
      <c r="KT215" s="34">
        <v>19966478</v>
      </c>
      <c r="KU215" s="34">
        <v>20026353</v>
      </c>
      <c r="KV215" s="34">
        <v>20082628</v>
      </c>
      <c r="KW215" s="34">
        <v>20135255</v>
      </c>
      <c r="KX215" s="34">
        <v>20184109</v>
      </c>
      <c r="KY215" s="34">
        <v>20229059</v>
      </c>
      <c r="KZ215" s="34">
        <v>20270461</v>
      </c>
      <c r="LA215" s="34">
        <v>20308139</v>
      </c>
      <c r="LB215" s="34">
        <v>20341975</v>
      </c>
      <c r="LC215" s="34">
        <v>20372301</v>
      </c>
      <c r="LD215" s="34">
        <v>20398913</v>
      </c>
      <c r="LE215" t="s">
        <v>843</v>
      </c>
      <c r="LF215" t="s">
        <v>843</v>
      </c>
      <c r="LG215" t="s">
        <v>843</v>
      </c>
      <c r="LH215" s="34">
        <v>1.3389580883085728E-2</v>
      </c>
      <c r="LI215" s="34">
        <v>2.1419215947389603E-2</v>
      </c>
      <c r="LJ215" s="34">
        <v>2.0531872287392616E-2</v>
      </c>
      <c r="LK215" s="34">
        <v>1.9787924364209175E-2</v>
      </c>
      <c r="LL215" s="34">
        <v>1.9106252118945122E-2</v>
      </c>
      <c r="LM215" s="34">
        <v>1.8636774271726608E-2</v>
      </c>
      <c r="LN215" s="34">
        <v>1.8342692404985428E-2</v>
      </c>
      <c r="LO215" s="34">
        <v>1.8388243392109871E-2</v>
      </c>
      <c r="LP215" s="34">
        <v>1.8774868920445442E-2</v>
      </c>
      <c r="LQ215" s="34">
        <v>1.9464798271656036E-2</v>
      </c>
      <c r="LR215" s="34">
        <v>2.0302778109908104E-2</v>
      </c>
      <c r="LS215" s="34">
        <v>2.1165749058127403E-2</v>
      </c>
      <c r="LT215" s="34">
        <v>2.1798819303512573E-2</v>
      </c>
      <c r="LU215" s="34">
        <v>2.2399257868528366E-2</v>
      </c>
      <c r="LV215" s="34">
        <v>2.3051314055919647E-2</v>
      </c>
      <c r="LW215" s="34">
        <v>2.3468161001801491E-2</v>
      </c>
      <c r="LX215" s="34">
        <v>2.3335808888077736E-2</v>
      </c>
      <c r="LY215" s="34">
        <v>2.268623560667038E-2</v>
      </c>
      <c r="LZ215" s="34">
        <v>2.2445924580097198E-2</v>
      </c>
      <c r="MA215" s="34">
        <v>2.2624248638749123E-2</v>
      </c>
      <c r="MB215" s="34">
        <v>2.1844269707798958E-2</v>
      </c>
      <c r="MC215" s="34">
        <v>2.1444257348775864E-2</v>
      </c>
      <c r="MD215" s="34">
        <v>2.0578762516379356E-2</v>
      </c>
      <c r="ME215" s="34">
        <v>1.8984733149409294E-2</v>
      </c>
      <c r="MF215" s="34">
        <v>1.8361393362283707E-2</v>
      </c>
      <c r="MG215" s="34">
        <v>1.778855174779892E-2</v>
      </c>
      <c r="MH215" s="34">
        <v>1.7243927344679832E-2</v>
      </c>
      <c r="MI215" s="34">
        <v>1.6763679683208466E-2</v>
      </c>
      <c r="MJ215" s="34">
        <v>1.6354383900761604E-2</v>
      </c>
      <c r="MK215" s="34">
        <v>1.6128050163388252E-2</v>
      </c>
      <c r="ML215" s="34">
        <v>1.6014084219932556E-2</v>
      </c>
      <c r="MM215" s="34">
        <v>1.5915239229798317E-2</v>
      </c>
      <c r="MN215" s="34">
        <v>1.5876611694693565E-2</v>
      </c>
      <c r="MO215" s="34">
        <v>1.5874272212386131E-2</v>
      </c>
      <c r="MP215" s="34">
        <v>1.5870764851570129E-2</v>
      </c>
      <c r="MQ215" s="34">
        <v>1.5808116644620895E-2</v>
      </c>
      <c r="MR215" s="34">
        <v>1.5694515779614449E-2</v>
      </c>
      <c r="MS215" s="34">
        <v>1.5611443668603897E-2</v>
      </c>
      <c r="MT215" s="34">
        <v>1.5466095879673958E-2</v>
      </c>
      <c r="MU215" s="34">
        <v>1.523988414555788E-2</v>
      </c>
      <c r="MV215" s="34">
        <v>1.5001902356743813E-2</v>
      </c>
      <c r="MW215" s="34">
        <v>1.4689410105347633E-2</v>
      </c>
      <c r="MX215" s="34">
        <v>1.4322045259177685E-2</v>
      </c>
      <c r="MY215" s="34">
        <v>1.3926369138062E-2</v>
      </c>
      <c r="MZ215" s="34">
        <v>1.3536525890231133E-2</v>
      </c>
      <c r="NA215" s="34">
        <v>1.315425056964159E-2</v>
      </c>
      <c r="NB215" s="34">
        <v>1.2759643606841564E-2</v>
      </c>
      <c r="NC215" s="34">
        <v>1.2409287504851818E-2</v>
      </c>
      <c r="ND215" s="34">
        <v>1.2012054212391376E-2</v>
      </c>
      <c r="NE215" s="34">
        <v>1.1544829234480858E-2</v>
      </c>
      <c r="NF215" s="34">
        <v>1.1155813001096249E-2</v>
      </c>
      <c r="NG215" s="34">
        <v>1.0886069387197495E-2</v>
      </c>
      <c r="NH215" s="34">
        <v>1.0646515525877476E-2</v>
      </c>
      <c r="NI215" s="34">
        <v>1.0364752262830734E-2</v>
      </c>
      <c r="NJ215" s="34">
        <v>1.0123573243618011E-2</v>
      </c>
      <c r="NK215" s="34">
        <v>9.9436109885573387E-3</v>
      </c>
      <c r="NL215" s="34">
        <v>9.7751440480351448E-3</v>
      </c>
      <c r="NM215" s="34">
        <v>9.6399048343300819E-3</v>
      </c>
      <c r="NN215" s="34">
        <v>9.4747524708509445E-3</v>
      </c>
      <c r="NO215" s="34">
        <v>9.3145919963717461E-3</v>
      </c>
      <c r="NP215" s="34">
        <v>9.1815171763300896E-3</v>
      </c>
      <c r="NQ215" s="34">
        <v>8.9821713045239449E-3</v>
      </c>
      <c r="NR215" s="34">
        <v>8.7628923356533051E-3</v>
      </c>
      <c r="NS215" s="34">
        <v>8.5578067228198051E-3</v>
      </c>
      <c r="NT215" s="34">
        <v>8.3426292985677719E-3</v>
      </c>
      <c r="NU215" s="34">
        <v>8.1114238128066063E-3</v>
      </c>
      <c r="NV215" s="34">
        <v>7.8610721975564957E-3</v>
      </c>
      <c r="NW215" s="34">
        <v>7.6007354073226452E-3</v>
      </c>
      <c r="NX215" s="34">
        <v>7.3118610307574272E-3</v>
      </c>
      <c r="NY215" s="34">
        <v>7.0244367234408855E-3</v>
      </c>
      <c r="NZ215" s="34">
        <v>6.7969146184623241E-3</v>
      </c>
      <c r="OA215" s="34">
        <v>6.5349205397069454E-3</v>
      </c>
      <c r="OB215" s="34">
        <v>6.2596485950052738E-3</v>
      </c>
      <c r="OC215" s="34">
        <v>6.0157128609716892E-3</v>
      </c>
      <c r="OD215" s="34">
        <v>5.7599269784986973E-3</v>
      </c>
      <c r="OE215" s="34">
        <v>5.5414885282516479E-3</v>
      </c>
      <c r="OF215" s="34">
        <v>5.3409799002110958E-3</v>
      </c>
      <c r="OG215" s="34">
        <v>5.1658554002642632E-3</v>
      </c>
      <c r="OH215" s="34">
        <v>5.0150495953857899E-3</v>
      </c>
      <c r="OI215" s="34">
        <v>4.8611913807690144E-3</v>
      </c>
      <c r="OJ215" s="34">
        <v>4.7090831212699413E-3</v>
      </c>
      <c r="OK215" s="34">
        <v>4.545062780380249E-3</v>
      </c>
      <c r="OL215" s="34">
        <v>4.372953437268734E-3</v>
      </c>
      <c r="OM215" s="34">
        <v>4.2283888906240463E-3</v>
      </c>
      <c r="ON215" s="34">
        <v>4.1161226108670235E-3</v>
      </c>
      <c r="OO215" s="34">
        <v>3.9774882607161999E-3</v>
      </c>
      <c r="OP215" s="34">
        <v>3.8162157870829105E-3</v>
      </c>
      <c r="OQ215" s="34">
        <v>3.6505518946796656E-3</v>
      </c>
      <c r="OR215" s="34">
        <v>3.5189599730074406E-3</v>
      </c>
      <c r="OS215" s="34">
        <v>3.3784066326916218E-3</v>
      </c>
      <c r="OT215" s="34">
        <v>3.1838912982493639E-3</v>
      </c>
      <c r="OU215" s="34">
        <v>2.9942889232188463E-3</v>
      </c>
      <c r="OV215" s="34">
        <v>2.8061065822839737E-3</v>
      </c>
      <c r="OW215" s="34">
        <v>2.6170960627496243E-3</v>
      </c>
      <c r="OX215" s="34">
        <v>2.4233527947217226E-3</v>
      </c>
      <c r="OY215" s="34">
        <v>2.2245233412832022E-3</v>
      </c>
      <c r="OZ215" s="34">
        <v>2.044568071141839E-3</v>
      </c>
      <c r="PA215" s="34">
        <v>1.85703847091645E-3</v>
      </c>
      <c r="PB215" s="34">
        <v>1.6647435259073973E-3</v>
      </c>
      <c r="PC215" s="34">
        <v>1.4896988868713379E-3</v>
      </c>
      <c r="PD215" s="34">
        <v>1.3054310111328959E-3</v>
      </c>
      <c r="PE215" t="s">
        <v>1300</v>
      </c>
      <c r="PF215" t="s">
        <v>843</v>
      </c>
      <c r="PG215" t="s">
        <v>843</v>
      </c>
      <c r="PH215" t="s">
        <v>843</v>
      </c>
      <c r="PI215" t="s">
        <v>843</v>
      </c>
      <c r="PJ215" t="s">
        <v>1300</v>
      </c>
      <c r="PK215" s="34">
        <v>0.49092888832092285</v>
      </c>
      <c r="PL215" s="34">
        <v>0.49158361554145813</v>
      </c>
      <c r="PM215" s="34">
        <v>0.49241665005683899</v>
      </c>
      <c r="PN215" s="34">
        <v>0.49323281645774841</v>
      </c>
      <c r="PO215" s="34">
        <v>0.49404662847518921</v>
      </c>
      <c r="PP215" s="34">
        <v>0.4948708713054657</v>
      </c>
      <c r="PQ215" s="34">
        <v>0.49571806192398071</v>
      </c>
      <c r="PR215" s="34">
        <v>0.49658471345901489</v>
      </c>
      <c r="PS215" s="34">
        <v>0.49747788906097412</v>
      </c>
      <c r="PT215" s="34">
        <v>0.49838536977767944</v>
      </c>
      <c r="PU215" s="34">
        <v>0.49922648072242737</v>
      </c>
      <c r="PV215" s="34">
        <v>0.49994933605194092</v>
      </c>
      <c r="PW215" s="34">
        <v>0.500590980052948</v>
      </c>
      <c r="PX215" s="34">
        <v>0.50116556882858276</v>
      </c>
      <c r="PY215" s="34">
        <v>0.50165116786956787</v>
      </c>
      <c r="PZ215" s="34">
        <v>0.50204992294311523</v>
      </c>
      <c r="QA215" s="34">
        <v>0.50237470865249634</v>
      </c>
      <c r="QB215" s="34">
        <v>0.50263494253158569</v>
      </c>
      <c r="QC215" s="34">
        <v>0.50285500288009644</v>
      </c>
      <c r="QD215" s="34">
        <v>0.50304126739501953</v>
      </c>
      <c r="QE215" s="34">
        <v>0.50313162803649902</v>
      </c>
      <c r="QF215" s="34">
        <v>0.50319087505340576</v>
      </c>
      <c r="QG215" s="34">
        <v>0.50324916839599609</v>
      </c>
      <c r="QH215" s="34">
        <v>0.50326037406921387</v>
      </c>
      <c r="QI215" s="34">
        <v>0.50326317548751831</v>
      </c>
      <c r="QJ215" s="34">
        <v>0.50325995683670044</v>
      </c>
      <c r="QK215" s="34">
        <v>0.50325107574462891</v>
      </c>
      <c r="QL215" s="34">
        <v>0.50323688983917236</v>
      </c>
      <c r="QM215" s="34">
        <v>0.50321823358535767</v>
      </c>
      <c r="QN215" s="34">
        <v>0.50319755077362061</v>
      </c>
      <c r="QO215" s="34">
        <v>0.50317633152008057</v>
      </c>
      <c r="QP215" s="34">
        <v>0.5031551718711853</v>
      </c>
      <c r="QQ215" s="34">
        <v>0.503135085105896</v>
      </c>
      <c r="QR215" s="34">
        <v>0.50311768054962158</v>
      </c>
      <c r="QS215" s="34">
        <v>0.50310444831848145</v>
      </c>
      <c r="QT215" s="34">
        <v>0.5030938982963562</v>
      </c>
      <c r="QU215" s="34">
        <v>0.50308424234390259</v>
      </c>
      <c r="QV215" s="34">
        <v>0.50307649374008179</v>
      </c>
      <c r="QW215" s="34">
        <v>0.50307226181030273</v>
      </c>
      <c r="QX215" s="34">
        <v>0.50307029485702515</v>
      </c>
      <c r="QY215" s="34">
        <v>0.50306916236877441</v>
      </c>
      <c r="QZ215" s="34">
        <v>0.50306850671768188</v>
      </c>
      <c r="RA215" s="34">
        <v>0.5030674934387207</v>
      </c>
      <c r="RB215" s="34">
        <v>0.50306648015975952</v>
      </c>
      <c r="RC215" s="34">
        <v>0.50306463241577148</v>
      </c>
      <c r="RD215" s="34">
        <v>0.50306111574172974</v>
      </c>
      <c r="RE215" s="34">
        <v>0.50305598974227905</v>
      </c>
      <c r="RF215" s="34">
        <v>0.50304824113845825</v>
      </c>
      <c r="RG215" s="34">
        <v>0.50303810834884644</v>
      </c>
      <c r="RH215" s="34">
        <v>0.50302475690841675</v>
      </c>
      <c r="RI215" s="34">
        <v>0.50300788879394531</v>
      </c>
      <c r="RJ215" s="34">
        <v>0.50298786163330078</v>
      </c>
      <c r="RK215" s="34">
        <v>0.50296580791473389</v>
      </c>
      <c r="RL215" s="34">
        <v>0.50294101238250732</v>
      </c>
      <c r="RM215" s="34">
        <v>0.50291329622268677</v>
      </c>
      <c r="RN215" s="34">
        <v>0.50288432836532593</v>
      </c>
      <c r="RO215" s="34">
        <v>0.50285309553146362</v>
      </c>
      <c r="RP215" s="34">
        <v>0.50282078981399536</v>
      </c>
      <c r="RQ215" s="34">
        <v>0.50278866291046143</v>
      </c>
      <c r="RR215" s="34">
        <v>0.50275588035583496</v>
      </c>
      <c r="RS215" s="34">
        <v>0.50272250175476074</v>
      </c>
      <c r="RT215" s="34">
        <v>0.50268954038619995</v>
      </c>
      <c r="RU215" s="34">
        <v>0.50265723466873169</v>
      </c>
      <c r="RV215" s="34">
        <v>0.50262504816055298</v>
      </c>
      <c r="RW215" s="34">
        <v>0.5025944709777832</v>
      </c>
      <c r="RX215" s="34">
        <v>0.50256609916687012</v>
      </c>
      <c r="RY215" s="34">
        <v>0.50253939628601074</v>
      </c>
      <c r="RZ215" s="34">
        <v>0.50251412391662598</v>
      </c>
      <c r="SA215" s="34">
        <v>0.50249165296554565</v>
      </c>
      <c r="SB215" s="34">
        <v>0.50247347354888916</v>
      </c>
      <c r="SC215" s="34">
        <v>0.50246000289916992</v>
      </c>
      <c r="SD215" s="34">
        <v>0.50245177745819092</v>
      </c>
      <c r="SE215" s="34">
        <v>0.50244832038879395</v>
      </c>
      <c r="SF215" s="34">
        <v>0.50244933366775513</v>
      </c>
      <c r="SG215" s="34">
        <v>0.50245416164398193</v>
      </c>
      <c r="SH215" s="34">
        <v>0.50246280431747437</v>
      </c>
      <c r="SI215" s="34">
        <v>0.50247585773468018</v>
      </c>
      <c r="SJ215" s="34">
        <v>0.50249230861663818</v>
      </c>
      <c r="SK215" s="34">
        <v>0.5025133490562439</v>
      </c>
      <c r="SL215" s="34">
        <v>0.50253742933273315</v>
      </c>
      <c r="SM215" s="34">
        <v>0.50256216526031494</v>
      </c>
      <c r="SN215" s="34">
        <v>0.50258797407150269</v>
      </c>
      <c r="SO215" s="34">
        <v>0.50261497497558594</v>
      </c>
      <c r="SP215" s="34">
        <v>0.50264239311218262</v>
      </c>
      <c r="SQ215" s="34">
        <v>0.50266784429550171</v>
      </c>
      <c r="SR215" s="34">
        <v>0.50269192457199097</v>
      </c>
      <c r="SS215" s="34">
        <v>0.50271701812744141</v>
      </c>
      <c r="ST215" s="34">
        <v>0.50274056196212769</v>
      </c>
      <c r="SU215" s="34">
        <v>0.50276011228561401</v>
      </c>
      <c r="SV215" s="34">
        <v>0.50277853012084961</v>
      </c>
      <c r="SW215" s="34">
        <v>0.50279462337493896</v>
      </c>
      <c r="SX215" s="34">
        <v>0.50280839204788208</v>
      </c>
      <c r="SY215" s="34">
        <v>0.50282299518585205</v>
      </c>
      <c r="SZ215" s="34">
        <v>0.50283724069595337</v>
      </c>
      <c r="TA215" s="34">
        <v>0.50285130739212036</v>
      </c>
      <c r="TB215" s="34">
        <v>0.50286734104156494</v>
      </c>
      <c r="TC215" s="34">
        <v>0.50288647413253784</v>
      </c>
      <c r="TD215" s="34">
        <v>0.50291162729263306</v>
      </c>
      <c r="TE215" s="34">
        <v>0.50294190645217896</v>
      </c>
      <c r="TF215" s="34">
        <v>0.50297820568084717</v>
      </c>
      <c r="TG215" s="34">
        <v>0.50302475690841675</v>
      </c>
      <c r="TH215" t="s">
        <v>843</v>
      </c>
      <c r="TI215" t="s">
        <v>843</v>
      </c>
      <c r="TJ215" t="s">
        <v>1300</v>
      </c>
      <c r="TK215" s="34">
        <v>0.53882788271031801</v>
      </c>
      <c r="TL215" s="34">
        <v>0.54577363036195503</v>
      </c>
      <c r="TM215" s="34">
        <v>0.55317292937238793</v>
      </c>
      <c r="TN215" s="34">
        <v>0.56057725963382599</v>
      </c>
      <c r="TO215" s="34">
        <v>0.56781762464410701</v>
      </c>
      <c r="TP215" s="34">
        <v>0.57495806300474794</v>
      </c>
      <c r="TQ215" s="34">
        <v>0.581645239327646</v>
      </c>
      <c r="TR215" s="34">
        <v>0.587391572564123</v>
      </c>
      <c r="TS215" s="34">
        <v>0.59217424996521995</v>
      </c>
      <c r="TT215" s="34">
        <v>0.59641069084470499</v>
      </c>
      <c r="TU215" s="34">
        <v>0.600121467696619</v>
      </c>
      <c r="TV215" s="34">
        <v>0.60251657745671405</v>
      </c>
      <c r="TW215" s="34">
        <v>0.60370389479187203</v>
      </c>
      <c r="TX215" s="34">
        <v>0.604420722855051</v>
      </c>
      <c r="TY215" s="34">
        <v>0.60442849614260696</v>
      </c>
      <c r="TZ215" s="34">
        <v>0.60402642519338601</v>
      </c>
      <c r="UA215" s="34">
        <v>0.60378666979320006</v>
      </c>
      <c r="UB215" s="34">
        <v>0.60370308749345303</v>
      </c>
      <c r="UC215" s="34">
        <v>0.60346434497965495</v>
      </c>
      <c r="UD215" s="34">
        <v>0.60296681922454098</v>
      </c>
      <c r="UE215" s="34">
        <v>0.60269404195046805</v>
      </c>
      <c r="UF215" s="34">
        <v>0.60264091599809</v>
      </c>
      <c r="UG215" s="34">
        <v>0.602581266935583</v>
      </c>
      <c r="UH215" s="34">
        <v>0.60284670750643998</v>
      </c>
      <c r="UI215" s="34">
        <v>0.60382585765386698</v>
      </c>
      <c r="UJ215" s="34">
        <v>0.60556229309867193</v>
      </c>
      <c r="UK215" s="34">
        <v>0.60793149185232798</v>
      </c>
      <c r="UL215" s="34">
        <v>0.61073270061329399</v>
      </c>
      <c r="UM215" s="34">
        <v>0.61398842584346403</v>
      </c>
      <c r="UN215" s="34">
        <v>0.61766717084892397</v>
      </c>
      <c r="UO215" s="34">
        <v>0.62156952420010103</v>
      </c>
      <c r="UP215" s="34">
        <v>0.62530563692971808</v>
      </c>
      <c r="UQ215" s="34">
        <v>0.62840635442179593</v>
      </c>
      <c r="UR215" s="34">
        <v>0.63108185275625606</v>
      </c>
      <c r="US215" s="34">
        <v>0.63360019502637499</v>
      </c>
      <c r="UT215" s="34">
        <v>0.63578614763163099</v>
      </c>
      <c r="UU215" s="34">
        <v>0.63756944271388594</v>
      </c>
      <c r="UV215" s="34">
        <v>0.63898701299821103</v>
      </c>
      <c r="UW215" s="34">
        <v>0.64007146450721808</v>
      </c>
      <c r="UX215" s="34">
        <v>0.64088270016497106</v>
      </c>
      <c r="UY215" s="34">
        <v>0.64145166510882201</v>
      </c>
      <c r="UZ215" s="34">
        <v>0.64183553595429199</v>
      </c>
      <c r="VA215" s="34">
        <v>0.64208678562664701</v>
      </c>
      <c r="VB215" s="34">
        <v>0.64222692997650899</v>
      </c>
      <c r="VC215" s="34">
        <v>0.64234299861953104</v>
      </c>
      <c r="VD215" s="34">
        <v>0.64248793796826997</v>
      </c>
      <c r="VE215" s="34">
        <v>0.64269862508217401</v>
      </c>
      <c r="VF215" s="34">
        <v>0.643018040337479</v>
      </c>
      <c r="VG215" s="34">
        <v>0.64347547921897208</v>
      </c>
      <c r="VH215" s="34">
        <v>0.64402312572321097</v>
      </c>
      <c r="VI215" s="34">
        <v>0.64443551520116504</v>
      </c>
      <c r="VJ215" s="34">
        <v>0.64458653047508707</v>
      </c>
      <c r="VK215" s="34">
        <v>0.64468767574768093</v>
      </c>
      <c r="VL215" s="34">
        <v>0.64495026531706101</v>
      </c>
      <c r="VM215" s="34">
        <v>0.64530260259994709</v>
      </c>
      <c r="VN215" s="34">
        <v>0.64564635842767204</v>
      </c>
      <c r="VO215" s="34">
        <v>0.64604828849154605</v>
      </c>
      <c r="VP215" s="34">
        <v>0.646596960379902</v>
      </c>
      <c r="VQ215" s="34">
        <v>0.64724006133325107</v>
      </c>
      <c r="VR215" s="34">
        <v>0.64772258049895104</v>
      </c>
      <c r="VS215" s="34">
        <v>0.64798597801752289</v>
      </c>
      <c r="VT215" s="34">
        <v>0.64838059460831199</v>
      </c>
      <c r="VU215" s="34">
        <v>0.64897625332301101</v>
      </c>
      <c r="VV215" s="34">
        <v>0.649439818192309</v>
      </c>
      <c r="VW215" s="34">
        <v>0.64978407142456207</v>
      </c>
      <c r="VX215" s="34">
        <v>0.650032250542255</v>
      </c>
      <c r="VY215" s="34">
        <v>0.65020719718023401</v>
      </c>
      <c r="VZ215" s="34">
        <v>0.65048814243108888</v>
      </c>
      <c r="WA215" s="34">
        <v>0.65090309173772898</v>
      </c>
      <c r="WB215" s="34">
        <v>0.65140957284306689</v>
      </c>
      <c r="WC215" s="34">
        <v>0.65192972457988008</v>
      </c>
      <c r="WD215" s="34">
        <v>0.6524479566933179</v>
      </c>
      <c r="WE215" s="34">
        <v>0.65289244413986491</v>
      </c>
      <c r="WF215" s="34">
        <v>0.65311931210145502</v>
      </c>
      <c r="WG215" s="34">
        <v>0.65305479331926808</v>
      </c>
      <c r="WH215" s="34">
        <v>0.652703660795797</v>
      </c>
      <c r="WI215" s="34">
        <v>0.65209100488449812</v>
      </c>
      <c r="WJ215" s="34">
        <v>0.65129295452312208</v>
      </c>
      <c r="WK215" s="34">
        <v>0.650312341203098</v>
      </c>
      <c r="WL215" s="34">
        <v>0.64909920487475503</v>
      </c>
      <c r="WM215" s="34">
        <v>0.64769560935969395</v>
      </c>
      <c r="WN215" s="34">
        <v>0.64629734299547592</v>
      </c>
      <c r="WO215" s="34">
        <v>0.64510951551527895</v>
      </c>
      <c r="WP215" s="34">
        <v>0.64394733717098906</v>
      </c>
      <c r="WQ215" s="34">
        <v>0.64262843655805202</v>
      </c>
      <c r="WR215" s="34">
        <v>0.64132587209061598</v>
      </c>
      <c r="WS215" s="34">
        <v>0.640099336981654</v>
      </c>
      <c r="WT215" s="34">
        <v>0.63892767563540998</v>
      </c>
      <c r="WU215" s="34">
        <v>0.63782415310920593</v>
      </c>
      <c r="WV215" s="34">
        <v>0.63677410879867702</v>
      </c>
      <c r="WW215" s="34">
        <v>0.63582372915243202</v>
      </c>
      <c r="WX215" s="34">
        <v>0.63496924864375603</v>
      </c>
      <c r="WY215" s="34">
        <v>0.63420388421764595</v>
      </c>
      <c r="WZ215" s="34">
        <v>0.63351554276317801</v>
      </c>
      <c r="XA215" s="34">
        <v>0.632814061794851</v>
      </c>
      <c r="XB215" s="34">
        <v>0.63204549870447502</v>
      </c>
      <c r="XC215" s="34">
        <v>0.63116971044713799</v>
      </c>
      <c r="XD215" s="34">
        <v>0.63015246325998797</v>
      </c>
      <c r="XE215" s="34">
        <v>0.628998551738426</v>
      </c>
      <c r="XF215" s="34">
        <v>0.62771841531302697</v>
      </c>
      <c r="XG215" s="34">
        <v>0.62632225485930904</v>
      </c>
      <c r="XH215" t="s">
        <v>843</v>
      </c>
      <c r="XI215" t="s">
        <v>1300</v>
      </c>
      <c r="XJ215" s="34">
        <v>0.52074267194548196</v>
      </c>
      <c r="XK215" s="34">
        <v>0.52826921066469401</v>
      </c>
      <c r="XL215" s="34">
        <v>0.53661223453127105</v>
      </c>
      <c r="XM215" s="34">
        <v>0.54535708288275797</v>
      </c>
      <c r="XN215" s="34">
        <v>0.55411394805978498</v>
      </c>
      <c r="XO215" s="34">
        <v>0.56261093992194899</v>
      </c>
      <c r="XP215" s="34">
        <v>0.57017071543313902</v>
      </c>
      <c r="XQ215" s="34">
        <v>0.57611422195274398</v>
      </c>
      <c r="XR215" s="34">
        <v>0.58040347993146901</v>
      </c>
      <c r="XS215" s="34">
        <v>0.58363974969324905</v>
      </c>
      <c r="XT215" s="34">
        <v>0.58612316192038894</v>
      </c>
      <c r="XU215" s="34">
        <v>0.58726972329093297</v>
      </c>
      <c r="XV215" s="34">
        <v>0.58731692290019</v>
      </c>
      <c r="XW215" s="34">
        <v>0.58705716588006807</v>
      </c>
      <c r="XX215" s="34">
        <v>0.58621060517768397</v>
      </c>
      <c r="XY215" s="34">
        <v>0.58499735308135103</v>
      </c>
      <c r="XZ215" s="34">
        <v>0.58389633570396304</v>
      </c>
      <c r="YA215" s="34">
        <v>0.58278807128992394</v>
      </c>
      <c r="YB215" s="34">
        <v>0.58130274730345999</v>
      </c>
      <c r="YC215" s="34">
        <v>0.57938489470336496</v>
      </c>
      <c r="YD215" s="34">
        <v>0.57774467220505599</v>
      </c>
      <c r="YE215" s="34">
        <v>0.57646447243833498</v>
      </c>
      <c r="YF215" s="34">
        <v>0.575365673956451</v>
      </c>
      <c r="YG215" s="34">
        <v>0.574957339856498</v>
      </c>
      <c r="YH215" s="34">
        <v>0.57562219707693396</v>
      </c>
      <c r="YI215" s="34">
        <v>0.57730578368355201</v>
      </c>
      <c r="YJ215" s="34">
        <v>0.579806793842091</v>
      </c>
      <c r="YK215" s="34">
        <v>0.58280980156968998</v>
      </c>
      <c r="YL215" s="34">
        <v>0.58621974478122296</v>
      </c>
      <c r="YM215" s="34">
        <v>0.58996392610202297</v>
      </c>
      <c r="YN215" s="34">
        <v>0.59382396047710106</v>
      </c>
      <c r="YO215" s="34">
        <v>0.59743123010201205</v>
      </c>
      <c r="YP215" s="34">
        <v>0.60038942789975502</v>
      </c>
      <c r="YQ215" s="34">
        <v>0.60295511443185901</v>
      </c>
      <c r="YR215" s="34">
        <v>0.60542050241065393</v>
      </c>
      <c r="YS215" s="34">
        <v>0.60760655472006908</v>
      </c>
      <c r="YT215" s="34">
        <v>0.60938706815582899</v>
      </c>
      <c r="YU215" s="34">
        <v>0.61072609376173903</v>
      </c>
      <c r="YV215" s="34">
        <v>0.61158653652646</v>
      </c>
      <c r="YW215" s="34">
        <v>0.61197465476898005</v>
      </c>
      <c r="YX215" s="34">
        <v>0.61190044597468696</v>
      </c>
      <c r="YY215" s="34">
        <v>0.61145184820228105</v>
      </c>
      <c r="YZ215" s="34">
        <v>0.61074101525401092</v>
      </c>
      <c r="ZA215" s="34">
        <v>0.60980498527387095</v>
      </c>
      <c r="ZB215" s="34">
        <v>0.60867527973749802</v>
      </c>
      <c r="ZC215" s="34">
        <v>0.60729042684774692</v>
      </c>
      <c r="ZD215" s="34">
        <v>0.60566084992500302</v>
      </c>
      <c r="ZE215" s="34">
        <v>0.60404222750065995</v>
      </c>
      <c r="ZF215" s="34">
        <v>0.60276303106016693</v>
      </c>
      <c r="ZG215" s="34">
        <v>0.60189235862399793</v>
      </c>
      <c r="ZH215" s="34">
        <v>0.60128424534468605</v>
      </c>
      <c r="ZI215" s="34">
        <v>0.60098447541973998</v>
      </c>
      <c r="ZJ215" s="34">
        <v>0.60117980112485003</v>
      </c>
      <c r="ZK215" s="34">
        <v>0.60179848876706798</v>
      </c>
      <c r="ZL215" s="34">
        <v>0.60246461341298796</v>
      </c>
      <c r="ZM215" s="34">
        <v>0.60307749563594903</v>
      </c>
      <c r="ZN215" s="34">
        <v>0.60392722030395096</v>
      </c>
      <c r="ZO215" s="34">
        <v>0.60497091348320498</v>
      </c>
      <c r="ZP215" s="34">
        <v>0.60588349970866606</v>
      </c>
      <c r="ZQ215" s="34">
        <v>0.60674121438207995</v>
      </c>
      <c r="ZR215" s="34">
        <v>0.60747321060792903</v>
      </c>
      <c r="ZS215" s="34">
        <v>0.60800583296798105</v>
      </c>
      <c r="ZT215" s="34">
        <v>0.60855086464767805</v>
      </c>
      <c r="ZU215" s="34">
        <v>0.60910534142477601</v>
      </c>
      <c r="ZV215" s="34">
        <v>0.60952857207748701</v>
      </c>
      <c r="ZW215" s="34">
        <v>0.60978929797914505</v>
      </c>
      <c r="ZX215" s="34">
        <v>0.60994128582746798</v>
      </c>
      <c r="ZY215" s="34">
        <v>0.60989605296165006</v>
      </c>
      <c r="ZZ215" s="34">
        <v>0.60952878054206605</v>
      </c>
      <c r="AAA215" s="34">
        <v>0.608780046455354</v>
      </c>
      <c r="AAB215" s="34">
        <v>0.60767169136467103</v>
      </c>
      <c r="AAC215" s="34">
        <v>0.60633914058587701</v>
      </c>
      <c r="AAD215" s="34">
        <v>0.60494107144709897</v>
      </c>
      <c r="AAE215" s="34">
        <v>0.60343457382723098</v>
      </c>
      <c r="AAF215" s="34">
        <v>0.60178365304488801</v>
      </c>
      <c r="AAG215" s="34">
        <v>0.60005995440688897</v>
      </c>
      <c r="AAH215" s="34">
        <v>0.59841723385896306</v>
      </c>
      <c r="AAI215" s="34">
        <v>0.59704829798496906</v>
      </c>
      <c r="AAJ215" s="34">
        <v>0.59580723875489905</v>
      </c>
      <c r="AAK215" s="34">
        <v>0.59451382360607707</v>
      </c>
      <c r="AAL215" s="34">
        <v>0.593262282450286</v>
      </c>
      <c r="AAM215" s="34">
        <v>0.59212728727369601</v>
      </c>
      <c r="AAN215" s="34">
        <v>0.59109284748802504</v>
      </c>
      <c r="AAO215" s="34">
        <v>0.59012662907115898</v>
      </c>
      <c r="AAP215" s="34">
        <v>0.58920225909436197</v>
      </c>
      <c r="AAQ215" s="34">
        <v>0.588364895800216</v>
      </c>
      <c r="AAR215" s="34">
        <v>0.58758193285162097</v>
      </c>
      <c r="AAS215" s="34">
        <v>0.58681101204976005</v>
      </c>
      <c r="AAT215" s="34">
        <v>0.58602237026931103</v>
      </c>
      <c r="AAU215" s="34">
        <v>0.58511385351616607</v>
      </c>
      <c r="AAV215" s="34">
        <v>0.58408616181581996</v>
      </c>
      <c r="AAW215" s="34">
        <v>0.58293473561898002</v>
      </c>
      <c r="AAX215" s="34">
        <v>0.58164480311927302</v>
      </c>
      <c r="AAY215" s="34">
        <v>0.580211226527799</v>
      </c>
      <c r="AAZ215" s="34">
        <v>0.57862722600239602</v>
      </c>
      <c r="ABA215" s="34">
        <v>0.57692538795488701</v>
      </c>
      <c r="ABB215" s="34">
        <v>0.57510337332732597</v>
      </c>
      <c r="ABC215" s="34">
        <v>0.57314034469481301</v>
      </c>
      <c r="ABD215" s="34">
        <v>0.57109959999212501</v>
      </c>
      <c r="ABE215" s="34">
        <v>0.56904637330854302</v>
      </c>
      <c r="ABF215" s="34">
        <v>0.56697176543250694</v>
      </c>
      <c r="ABG215" t="s">
        <v>843</v>
      </c>
      <c r="ABH215" t="s">
        <v>843</v>
      </c>
      <c r="ABI215" t="s">
        <v>1300</v>
      </c>
      <c r="ABJ215" s="34">
        <v>0.427957618673111</v>
      </c>
      <c r="ABK215" s="34">
        <v>0.43152699175041903</v>
      </c>
      <c r="ABL215" s="34">
        <v>0.43537777212519996</v>
      </c>
      <c r="ABM215" s="34">
        <v>0.43979996077926797</v>
      </c>
      <c r="ABN215" s="34">
        <v>0.44494195439513395</v>
      </c>
      <c r="ABO215" s="34">
        <v>0.45108728790401204</v>
      </c>
      <c r="ABP215" s="34">
        <v>0.45829600263099102</v>
      </c>
      <c r="ABQ215" s="34">
        <v>0.465987761794521</v>
      </c>
      <c r="ABR215" s="34">
        <v>0.47340526691666296</v>
      </c>
      <c r="ABS215" s="34">
        <v>0.48021877204229596</v>
      </c>
      <c r="ABT215" s="34">
        <v>0.48642675900031002</v>
      </c>
      <c r="ABU215" s="34">
        <v>0.49171258830809</v>
      </c>
      <c r="ABV215" s="34">
        <v>0.49579786992365799</v>
      </c>
      <c r="ABW215" s="34">
        <v>0.498801005652169</v>
      </c>
      <c r="ABX215" s="34">
        <v>0.50131438176737297</v>
      </c>
      <c r="ABY215" s="34">
        <v>0.50358529163764298</v>
      </c>
      <c r="ABZ215" s="34">
        <v>0.50515542785057099</v>
      </c>
      <c r="ACA215" s="34">
        <v>0.50631985233361598</v>
      </c>
      <c r="ACB215" s="34">
        <v>0.50757835734746404</v>
      </c>
      <c r="ACC215" s="34">
        <v>0.50854016004921498</v>
      </c>
      <c r="ACD215" s="34">
        <v>0.50952007013994294</v>
      </c>
      <c r="ACE215" s="34">
        <v>0.51065562236309392</v>
      </c>
      <c r="ACF215" s="34">
        <v>0.51123434069271201</v>
      </c>
      <c r="ACG215" s="34">
        <v>0.51121476982943692</v>
      </c>
      <c r="ACH215" s="34">
        <v>0.51095543745841299</v>
      </c>
      <c r="ACI215" s="34">
        <v>0.510727716937042</v>
      </c>
      <c r="ACJ215" s="34">
        <v>0.51072275110734999</v>
      </c>
      <c r="ACK215" s="34">
        <v>0.51120102323856997</v>
      </c>
      <c r="ACL215" s="34">
        <v>0.51238535652022299</v>
      </c>
      <c r="ACM215" s="34">
        <v>0.51433578680679504</v>
      </c>
      <c r="ACN215" s="34">
        <v>0.51697477973313199</v>
      </c>
      <c r="ACO215" s="34">
        <v>0.52012327462085406</v>
      </c>
      <c r="ACP215" s="34">
        <v>0.52349440189442698</v>
      </c>
      <c r="ACQ215" s="34">
        <v>0.52701773770719396</v>
      </c>
      <c r="ACR215" s="34">
        <v>0.53072509657753597</v>
      </c>
      <c r="ACS215" s="34">
        <v>0.53450895970152201</v>
      </c>
      <c r="ACT215" s="34">
        <v>0.53806173688849701</v>
      </c>
      <c r="ACU215" s="34">
        <v>0.54103152390485698</v>
      </c>
      <c r="ACV215" s="34">
        <v>0.54370945588021402</v>
      </c>
      <c r="ACW215" s="34">
        <v>0.54641057720542197</v>
      </c>
      <c r="ACX215" s="34">
        <v>0.54894509941717995</v>
      </c>
      <c r="ACY215" s="34">
        <v>0.55121084967471201</v>
      </c>
      <c r="ACZ215" s="34">
        <v>0.55322526400949101</v>
      </c>
      <c r="ADA215" s="34">
        <v>0.55494021584453601</v>
      </c>
      <c r="ADB215" s="34">
        <v>0.556316227370378</v>
      </c>
      <c r="ADC215" s="34">
        <v>0.55735187984282397</v>
      </c>
      <c r="ADD215" s="34">
        <v>0.55809112463893795</v>
      </c>
      <c r="ADE215" s="34">
        <v>0.55857989596369795</v>
      </c>
      <c r="ADF215" s="34">
        <v>0.55886396617344303</v>
      </c>
      <c r="ADG215" s="34">
        <v>0.55902348345167396</v>
      </c>
      <c r="ADH215" s="34">
        <v>0.55897209849398299</v>
      </c>
      <c r="ADI215" s="34">
        <v>0.55864753583111004</v>
      </c>
      <c r="ADJ215" s="34">
        <v>0.55828511790768098</v>
      </c>
      <c r="ADK215" s="34">
        <v>0.55817505726510497</v>
      </c>
      <c r="ADL215" s="34">
        <v>0.55832097028525507</v>
      </c>
      <c r="ADM215" s="34">
        <v>0.55859972643275801</v>
      </c>
      <c r="ADN215" s="34">
        <v>0.55910599681985407</v>
      </c>
      <c r="ADO215" s="34">
        <v>0.56000571246859598</v>
      </c>
      <c r="ADP215" s="34">
        <v>0.56122709946278493</v>
      </c>
      <c r="ADQ215" s="34">
        <v>0.56244954642047906</v>
      </c>
      <c r="ADR215" s="34">
        <v>0.56360040185167692</v>
      </c>
      <c r="ADS215" s="34">
        <v>0.56497922316545202</v>
      </c>
      <c r="ADT215" s="34">
        <v>0.56657331130520094</v>
      </c>
      <c r="ADU215" s="34">
        <v>0.56806296642111698</v>
      </c>
      <c r="ADV215" s="34">
        <v>0.56952467463567102</v>
      </c>
      <c r="ADW215" s="34">
        <v>0.57092168751090799</v>
      </c>
      <c r="ADX215" s="34">
        <v>0.57216129331084697</v>
      </c>
      <c r="ADY215" s="34">
        <v>0.57342827420583198</v>
      </c>
      <c r="ADZ215" s="34">
        <v>0.57474189867804593</v>
      </c>
      <c r="AEA215" s="34">
        <v>0.57596429814452799</v>
      </c>
      <c r="AEB215" s="34">
        <v>0.57702571205474196</v>
      </c>
      <c r="AEC215" s="34">
        <v>0.57798860490570003</v>
      </c>
      <c r="AED215" s="34">
        <v>0.57877525886742098</v>
      </c>
      <c r="AEE215" s="34">
        <v>0.579235886600863</v>
      </c>
      <c r="AEF215" s="34">
        <v>0.57932435997003207</v>
      </c>
      <c r="AEG215" s="34">
        <v>0.57907439044573406</v>
      </c>
      <c r="AEH215" s="34">
        <v>0.57858271340942602</v>
      </c>
      <c r="AEI215" s="34">
        <v>0.57797489426131898</v>
      </c>
      <c r="AEJ215" s="34">
        <v>0.57721366068494806</v>
      </c>
      <c r="AEK215" s="34">
        <v>0.57626129443131902</v>
      </c>
      <c r="AEL215" s="34">
        <v>0.575205152767017</v>
      </c>
      <c r="AEM215" s="34">
        <v>0.57420376716167099</v>
      </c>
      <c r="AEN215" s="34">
        <v>0.57345464122882495</v>
      </c>
      <c r="AEO215" s="34">
        <v>0.57281964201966296</v>
      </c>
      <c r="AEP215" s="34">
        <v>0.57211072436291499</v>
      </c>
      <c r="AEQ215" s="34">
        <v>0.57143185903068006</v>
      </c>
      <c r="AER215" s="34">
        <v>0.57085754692148594</v>
      </c>
      <c r="AES215" s="34">
        <v>0.57037009436613095</v>
      </c>
      <c r="AET215" s="34">
        <v>0.56993334452853395</v>
      </c>
      <c r="AEU215" s="34">
        <v>0.56954567948860602</v>
      </c>
      <c r="AEV215" s="34">
        <v>0.56926762446536605</v>
      </c>
      <c r="AEW215" s="34">
        <v>0.56905077946670501</v>
      </c>
      <c r="AEX215" s="34">
        <v>0.568851906014195</v>
      </c>
      <c r="AEY215" s="34">
        <v>0.56866314829387599</v>
      </c>
      <c r="AEZ215" s="34">
        <v>0.56838349911804398</v>
      </c>
      <c r="AFA215" s="34">
        <v>0.56798750332411596</v>
      </c>
      <c r="AFB215" s="34">
        <v>0.567462821886488</v>
      </c>
      <c r="AFC215" s="34">
        <v>0.566800448007581</v>
      </c>
      <c r="AFD215" s="34">
        <v>0.56599815322745595</v>
      </c>
      <c r="AFE215" s="34">
        <v>0.56503663970014995</v>
      </c>
      <c r="AFF215" s="34">
        <v>0.56394981526834798</v>
      </c>
      <c r="AFG215" t="s">
        <v>843</v>
      </c>
      <c r="AFH215" t="s">
        <v>843</v>
      </c>
      <c r="AFI215" s="34">
        <v>0.46954000000000001</v>
      </c>
      <c r="AFJ215" s="34">
        <v>0.47214</v>
      </c>
      <c r="AFK215" s="34">
        <v>0.46633999999999998</v>
      </c>
      <c r="AFL215" s="34">
        <v>0.46027999999999997</v>
      </c>
      <c r="AFM215" s="34">
        <v>0.45337000000000005</v>
      </c>
      <c r="AFN215" s="34">
        <v>0.44640000000000002</v>
      </c>
      <c r="AFO215" s="34">
        <v>0.44374000000000002</v>
      </c>
      <c r="AFP215" s="34">
        <v>0.44220999999999999</v>
      </c>
      <c r="AFQ215" s="34">
        <v>0.44079999999999997</v>
      </c>
      <c r="AFR215" s="34">
        <v>0.43953999999999999</v>
      </c>
      <c r="AFS215" s="34">
        <v>0.43841000000000002</v>
      </c>
      <c r="AFT215" s="34">
        <v>0.43735999999999997</v>
      </c>
      <c r="AFU215" s="34">
        <v>0.43636000000000003</v>
      </c>
      <c r="AFV215" s="34">
        <v>0.43536000000000002</v>
      </c>
      <c r="AFW215" s="34">
        <v>0.43125999999999998</v>
      </c>
      <c r="AFX215" s="34">
        <v>0.42684</v>
      </c>
      <c r="AFY215" s="34">
        <v>0.42274</v>
      </c>
      <c r="AFZ215" s="34">
        <v>0.41898000000000002</v>
      </c>
      <c r="AGA215" s="34">
        <v>0.42460000000000003</v>
      </c>
      <c r="AGB215" t="s">
        <v>843</v>
      </c>
      <c r="AGC215" t="s">
        <v>843</v>
      </c>
      <c r="AGD215" t="s">
        <v>843</v>
      </c>
      <c r="AGE215" t="s">
        <v>843</v>
      </c>
      <c r="AGF215" s="34">
        <v>1.332436315715313E-2</v>
      </c>
      <c r="AGG215" t="s">
        <v>843</v>
      </c>
      <c r="AGH215" t="s">
        <v>843</v>
      </c>
      <c r="AGI215" t="s">
        <v>843</v>
      </c>
      <c r="AGJ215" t="s">
        <v>843</v>
      </c>
      <c r="AGK215" t="s">
        <v>843</v>
      </c>
      <c r="AGL215" t="s">
        <v>843</v>
      </c>
      <c r="AGM215" t="s">
        <v>843</v>
      </c>
      <c r="AGN215" t="s">
        <v>843</v>
      </c>
      <c r="AGO215" s="34">
        <v>0.34</v>
      </c>
      <c r="AGP215" s="34">
        <v>2015</v>
      </c>
      <c r="AGQ215" t="s">
        <v>832</v>
      </c>
      <c r="AGR215" t="s">
        <v>843</v>
      </c>
      <c r="AGS215" s="34">
        <v>6.0999999999999999E-2</v>
      </c>
      <c r="AGT215" s="34">
        <v>2015</v>
      </c>
      <c r="AGU215" t="s">
        <v>832</v>
      </c>
      <c r="AGV215" t="s">
        <v>843</v>
      </c>
      <c r="AGW215" s="34">
        <v>0.25700000000000001</v>
      </c>
      <c r="AGX215" s="34">
        <v>2015</v>
      </c>
      <c r="AGY215" t="s">
        <v>832</v>
      </c>
      <c r="AGZ215" t="s">
        <v>843</v>
      </c>
      <c r="AHA215" s="34">
        <v>0.66400000000000003</v>
      </c>
      <c r="AHB215" s="34">
        <v>2015</v>
      </c>
      <c r="AHC215" t="s">
        <v>832</v>
      </c>
      <c r="AHD215" t="s">
        <v>843</v>
      </c>
      <c r="AHE215" s="34">
        <v>0.26300000000000001</v>
      </c>
      <c r="AHF215" s="34">
        <v>2019</v>
      </c>
      <c r="AHG215" t="s">
        <v>832</v>
      </c>
      <c r="AHH215" t="s">
        <v>843</v>
      </c>
      <c r="AHI215" t="s">
        <v>830</v>
      </c>
      <c r="AHJ215" s="34">
        <v>6.9601289927959442E-2</v>
      </c>
      <c r="AHK215" s="34">
        <v>6.8509608507156372E-2</v>
      </c>
      <c r="AHL215" s="34">
        <v>7.4366927146911621E-2</v>
      </c>
      <c r="AHM215" s="34">
        <v>8.7990686297416687E-2</v>
      </c>
      <c r="AHN215" s="34">
        <v>8.4318183362483978E-2</v>
      </c>
      <c r="AHO215" t="s">
        <v>843</v>
      </c>
      <c r="AHP215" s="34"/>
      <c r="AHQ215" s="34"/>
      <c r="AHR215" s="34"/>
      <c r="AHS215" s="34"/>
      <c r="AHT215" s="34"/>
      <c r="AHU215" t="s">
        <v>843</v>
      </c>
      <c r="AHV215" s="34">
        <v>0.22193066775798798</v>
      </c>
      <c r="AHW215" s="34">
        <v>0.26849764585494995</v>
      </c>
      <c r="AHX215" s="34">
        <v>0.30210840702056885</v>
      </c>
      <c r="AHY215" s="34">
        <v>0.35385790467262268</v>
      </c>
      <c r="AHZ215" s="34">
        <v>0.3150886595249176</v>
      </c>
      <c r="AIA215" t="s">
        <v>832</v>
      </c>
      <c r="AIB215" t="s">
        <v>843</v>
      </c>
      <c r="AIC215" s="34">
        <v>0.20075300335884094</v>
      </c>
      <c r="AID215" s="34">
        <v>0.24026221036911011</v>
      </c>
      <c r="AIE215" s="34">
        <v>0.25975343585014343</v>
      </c>
      <c r="AIF215" s="34">
        <v>0.27017951011657715</v>
      </c>
      <c r="AIG215" s="34">
        <v>0.28290203213691711</v>
      </c>
      <c r="AIH215" t="s">
        <v>924</v>
      </c>
      <c r="AII215" t="s">
        <v>843</v>
      </c>
      <c r="AIJ215" s="34">
        <v>0.17474599182605743</v>
      </c>
      <c r="AIK215" s="34">
        <v>0.18569333851337433</v>
      </c>
      <c r="AIL215" s="34">
        <v>0.18731300532817841</v>
      </c>
      <c r="AIM215" s="34">
        <v>0.20234198868274689</v>
      </c>
      <c r="AIN215" s="34">
        <v>0.18110999464988708</v>
      </c>
      <c r="AIO215" t="s">
        <v>1607</v>
      </c>
      <c r="AIP215" s="34">
        <v>0.23014165461063385</v>
      </c>
      <c r="AIQ215" t="s">
        <v>843</v>
      </c>
      <c r="AIR215" s="34">
        <v>0.22545000000000001</v>
      </c>
      <c r="AIS215" s="34">
        <v>0.22742999999999999</v>
      </c>
      <c r="AIT215" s="34">
        <v>0.23021</v>
      </c>
      <c r="AIU215" s="34">
        <v>0.23375000000000001</v>
      </c>
      <c r="AIV215" s="34">
        <v>0.23149999999999998</v>
      </c>
      <c r="AIW215" s="34">
        <v>0.23251000000000002</v>
      </c>
      <c r="AIX215" t="s">
        <v>843</v>
      </c>
      <c r="AIY215" s="34">
        <v>0.05</v>
      </c>
      <c r="AIZ215" s="34">
        <v>4.4999999999999998E-2</v>
      </c>
      <c r="AJA215" s="34">
        <v>0.04</v>
      </c>
      <c r="AJB215" s="34">
        <v>0.04</v>
      </c>
      <c r="AJC215" s="34">
        <v>3.9599999999999996E-2</v>
      </c>
      <c r="AJD215" s="34">
        <v>3.9599999999999996E-2</v>
      </c>
      <c r="AJE215" t="s">
        <v>843</v>
      </c>
      <c r="AJF215" s="34">
        <v>7.3967099189758301E-2</v>
      </c>
      <c r="AJG215" s="34">
        <v>6.6840320825576782E-2</v>
      </c>
      <c r="AJH215" s="34">
        <v>6.8110533058643341E-2</v>
      </c>
      <c r="AJI215" s="34">
        <v>6.7609965801239014E-2</v>
      </c>
      <c r="AJJ215" s="34">
        <v>7.1389995515346527E-2</v>
      </c>
      <c r="AJK215" t="s">
        <v>830</v>
      </c>
      <c r="AJL215" t="s">
        <v>843</v>
      </c>
      <c r="AJM215" t="s">
        <v>843</v>
      </c>
      <c r="AJN215" s="34">
        <v>7.077498733997345E-2</v>
      </c>
      <c r="AJO215" s="34">
        <v>6.7032597959041595E-2</v>
      </c>
      <c r="AJP215" s="34">
        <v>6.8451009690761566E-2</v>
      </c>
      <c r="AJQ215" s="34">
        <v>7.0900335907936096E-2</v>
      </c>
      <c r="AJR215" s="34">
        <v>7.6961040496826172E-2</v>
      </c>
      <c r="AJS215" t="s">
        <v>832</v>
      </c>
      <c r="AJT215" t="s">
        <v>843</v>
      </c>
      <c r="AJU215" t="s">
        <v>843</v>
      </c>
      <c r="AJV215" t="s">
        <v>843</v>
      </c>
      <c r="AJW215" s="34">
        <v>5.2928842604160309E-2</v>
      </c>
      <c r="AJX215" s="34">
        <v>4.4454075396060944E-2</v>
      </c>
      <c r="AJY215" s="34">
        <v>4.4553902000188828E-2</v>
      </c>
      <c r="AJZ215" s="34">
        <v>4.3266911059617996E-2</v>
      </c>
      <c r="AKA215" s="34">
        <v>4.7484517097473145E-2</v>
      </c>
      <c r="AKB215" t="s">
        <v>830</v>
      </c>
      <c r="AKC215" t="s">
        <v>843</v>
      </c>
      <c r="AKD215" t="s">
        <v>843</v>
      </c>
      <c r="AKE215" t="s">
        <v>843</v>
      </c>
      <c r="AKF215" s="34">
        <v>4.9792632460594177E-2</v>
      </c>
      <c r="AKG215" s="34">
        <v>4.5340243726968765E-2</v>
      </c>
      <c r="AKH215" s="34">
        <v>4.606318473815918E-2</v>
      </c>
      <c r="AKI215" s="34">
        <v>4.9112845212221146E-2</v>
      </c>
      <c r="AKJ215" s="34">
        <v>5.6382276117801666E-2</v>
      </c>
      <c r="AKK215" t="s">
        <v>832</v>
      </c>
      <c r="AKL215" t="s">
        <v>843</v>
      </c>
      <c r="AKM215" s="34">
        <v>1210</v>
      </c>
      <c r="AKN215" t="s">
        <v>832</v>
      </c>
      <c r="AKO215" t="s">
        <v>843</v>
      </c>
      <c r="AKP215" s="34">
        <v>1173.7919921875</v>
      </c>
      <c r="AKQ215" t="s">
        <v>830</v>
      </c>
      <c r="AKR215" t="s">
        <v>843</v>
      </c>
      <c r="AKS215" s="34">
        <v>1356.3172812105399</v>
      </c>
      <c r="AKT215" t="s">
        <v>832</v>
      </c>
      <c r="AKU215" t="s">
        <v>843</v>
      </c>
      <c r="AKV215" s="34">
        <v>1054.1894835881801</v>
      </c>
      <c r="AKW215" t="s">
        <v>832</v>
      </c>
      <c r="AKX215" t="s">
        <v>843</v>
      </c>
      <c r="AKY215" s="34">
        <v>2.6892013847827911E-2</v>
      </c>
      <c r="AKZ215" s="34">
        <v>2.1738229319453239E-2</v>
      </c>
      <c r="ALA215" s="34">
        <v>2.1794455125927925E-2</v>
      </c>
      <c r="ALB215" s="34">
        <v>5.6069180369377136E-2</v>
      </c>
      <c r="ALC215" s="34">
        <v>6.1993405222892761E-2</v>
      </c>
      <c r="ALD215" t="s">
        <v>830</v>
      </c>
      <c r="ALE215" t="s">
        <v>843</v>
      </c>
      <c r="ALF215" t="s">
        <v>843</v>
      </c>
      <c r="ALG215" t="s">
        <v>843</v>
      </c>
      <c r="ALH215" s="34">
        <v>0.15318317711353302</v>
      </c>
      <c r="ALI215" s="34">
        <v>0.17020814120769501</v>
      </c>
      <c r="ALJ215" s="34">
        <v>0.24766106903553009</v>
      </c>
      <c r="ALK215" s="34">
        <v>0.3239789605140686</v>
      </c>
      <c r="ALL215" s="34">
        <v>0.29276615381240845</v>
      </c>
      <c r="ALM215" t="s">
        <v>832</v>
      </c>
    </row>
    <row r="216" spans="1:1001">
      <c r="A216" t="s">
        <v>423</v>
      </c>
      <c r="B216" t="s">
        <v>154</v>
      </c>
      <c r="C216" t="s">
        <v>396</v>
      </c>
      <c r="D216" s="34">
        <v>4.963553324341774E-2</v>
      </c>
      <c r="E216" t="s">
        <v>432</v>
      </c>
      <c r="F216" s="34">
        <v>4.2155526578426361E-2</v>
      </c>
      <c r="G216" t="s">
        <v>1464</v>
      </c>
      <c r="H216" s="34">
        <v>4.2320962995290756E-2</v>
      </c>
      <c r="I216" t="s">
        <v>1294</v>
      </c>
      <c r="J216" s="34">
        <v>4.0712524205446243E-2</v>
      </c>
      <c r="K216" t="s">
        <v>1521</v>
      </c>
      <c r="L216" s="34"/>
      <c r="M216" t="s">
        <v>432</v>
      </c>
      <c r="N216" s="34">
        <v>0.40543675422668457</v>
      </c>
      <c r="O216" s="34"/>
      <c r="P216" t="s">
        <v>1459</v>
      </c>
      <c r="Q216" s="34"/>
      <c r="R216" t="s">
        <v>1459</v>
      </c>
      <c r="S216" s="34"/>
      <c r="T216" t="s">
        <v>1459</v>
      </c>
      <c r="U216" s="34">
        <v>0.40543675422668457</v>
      </c>
      <c r="V216" t="s">
        <v>432</v>
      </c>
      <c r="W216" t="s">
        <v>843</v>
      </c>
      <c r="X216" t="s">
        <v>1464</v>
      </c>
      <c r="Y216" s="34">
        <v>0.43788707256317139</v>
      </c>
      <c r="Z216" s="34"/>
      <c r="AA216" t="s">
        <v>1459</v>
      </c>
      <c r="AB216" s="34"/>
      <c r="AC216" t="s">
        <v>1459</v>
      </c>
      <c r="AD216" s="34">
        <v>0.67587798833847046</v>
      </c>
      <c r="AE216" t="s">
        <v>1464</v>
      </c>
      <c r="AF216" s="34">
        <v>0.43788707256317139</v>
      </c>
      <c r="AG216" t="s">
        <v>1464</v>
      </c>
      <c r="AH216" t="s">
        <v>843</v>
      </c>
      <c r="AI216" t="s">
        <v>1294</v>
      </c>
      <c r="AJ216" s="34">
        <v>0.58270645141601563</v>
      </c>
      <c r="AK216" s="34"/>
      <c r="AL216" t="s">
        <v>1459</v>
      </c>
      <c r="AM216" s="34"/>
      <c r="AN216" t="s">
        <v>1459</v>
      </c>
      <c r="AO216" s="34"/>
      <c r="AP216" t="s">
        <v>1459</v>
      </c>
      <c r="AQ216" s="34">
        <v>0.58270645141601563</v>
      </c>
      <c r="AR216" t="s">
        <v>1294</v>
      </c>
      <c r="AS216" t="s">
        <v>843</v>
      </c>
      <c r="AT216" t="s">
        <v>1521</v>
      </c>
      <c r="AU216" s="34">
        <v>0.58367246389389038</v>
      </c>
      <c r="AV216" s="34"/>
      <c r="AW216" t="s">
        <v>1459</v>
      </c>
      <c r="AX216" s="34"/>
      <c r="AY216" t="s">
        <v>1459</v>
      </c>
      <c r="AZ216" s="34"/>
      <c r="BA216" t="s">
        <v>1459</v>
      </c>
      <c r="BB216" s="34">
        <v>0.58367246389389038</v>
      </c>
      <c r="BC216" t="s">
        <v>1521</v>
      </c>
      <c r="BD216" t="s">
        <v>843</v>
      </c>
      <c r="BE216" s="34">
        <v>0.54151886528016735</v>
      </c>
      <c r="BF216" t="s">
        <v>1594</v>
      </c>
      <c r="BG216" t="s">
        <v>843</v>
      </c>
      <c r="BH216" t="s">
        <v>432</v>
      </c>
      <c r="BI216" s="34">
        <v>2.2125790119171143</v>
      </c>
      <c r="BJ216" t="s">
        <v>819</v>
      </c>
      <c r="BK216" s="34">
        <v>4.1662063598632813</v>
      </c>
      <c r="BL216" t="s">
        <v>1294</v>
      </c>
      <c r="BM216" s="34">
        <v>4.496861457824707</v>
      </c>
      <c r="BN216" t="s">
        <v>1521</v>
      </c>
      <c r="BO216" s="34">
        <v>2.832909107208252</v>
      </c>
      <c r="BP216" t="s">
        <v>843</v>
      </c>
      <c r="BQ216" s="34">
        <v>2.862504243850708</v>
      </c>
      <c r="BR216" t="s">
        <v>830</v>
      </c>
      <c r="BS216" s="34"/>
      <c r="BT216" t="s">
        <v>843</v>
      </c>
      <c r="BU216" s="34">
        <v>2.9651682376861572</v>
      </c>
      <c r="BV216" t="s">
        <v>1558</v>
      </c>
      <c r="BW216" t="s">
        <v>843</v>
      </c>
      <c r="BX216" s="34">
        <v>2.8519492149353027</v>
      </c>
      <c r="BY216" t="s">
        <v>924</v>
      </c>
      <c r="BZ216" t="s">
        <v>843</v>
      </c>
      <c r="CA216" t="s">
        <v>432</v>
      </c>
      <c r="CB216" s="34">
        <v>8.4561640396714211E-3</v>
      </c>
      <c r="CC216" s="34">
        <v>9.3305911868810654E-3</v>
      </c>
      <c r="CD216" s="34">
        <v>1.0603109374642372E-2</v>
      </c>
      <c r="CE216" s="34">
        <v>1.3705705292522907E-2</v>
      </c>
      <c r="CF216" s="34">
        <v>1.3705664314329624E-2</v>
      </c>
      <c r="CG216" t="s">
        <v>843</v>
      </c>
      <c r="CH216" t="s">
        <v>819</v>
      </c>
      <c r="CI216" s="34">
        <v>8.7767345830798149E-3</v>
      </c>
      <c r="CJ216" s="34">
        <v>7.2596310637891293E-3</v>
      </c>
      <c r="CK216" s="34">
        <v>7.0385625585913658E-3</v>
      </c>
      <c r="CL216" s="34">
        <v>7.7819451689720154E-3</v>
      </c>
      <c r="CM216" s="34">
        <v>8.1536471843719482E-3</v>
      </c>
      <c r="CN216" t="s">
        <v>843</v>
      </c>
      <c r="CO216" t="s">
        <v>1294</v>
      </c>
      <c r="CP216" s="34">
        <v>8.000573143362999E-3</v>
      </c>
      <c r="CQ216" s="34">
        <v>7.162467110902071E-3</v>
      </c>
      <c r="CR216" s="34">
        <v>7.5961081311106682E-3</v>
      </c>
      <c r="CS216" s="34">
        <v>8.1536462530493736E-3</v>
      </c>
      <c r="CT216" s="34">
        <v>8.1536686047911644E-3</v>
      </c>
      <c r="CU216" t="s">
        <v>843</v>
      </c>
      <c r="CV216" t="s">
        <v>1521</v>
      </c>
      <c r="CW216" s="34">
        <v>7.4217133224010468E-3</v>
      </c>
      <c r="CX216" s="34">
        <v>7.3283622041344643E-3</v>
      </c>
      <c r="CY216" s="34">
        <v>7.844952866435051E-3</v>
      </c>
      <c r="CZ216" s="34">
        <v>7.9079605638980865E-3</v>
      </c>
      <c r="DA216" s="34">
        <v>6.925246212631464E-3</v>
      </c>
      <c r="DB216" t="s">
        <v>843</v>
      </c>
      <c r="DC216" s="34">
        <v>2.4230220317840576</v>
      </c>
      <c r="DD216" s="34">
        <v>2.9203369617462158</v>
      </c>
      <c r="DE216" s="34">
        <v>3.2077159881591797</v>
      </c>
      <c r="DF216" s="34">
        <v>3.4426109790802002</v>
      </c>
      <c r="DG216" s="34">
        <v>3.7329819202423096</v>
      </c>
      <c r="DH216" t="s">
        <v>1464</v>
      </c>
      <c r="DI216" t="s">
        <v>843</v>
      </c>
      <c r="DJ216" s="34">
        <v>2.7214109897613525</v>
      </c>
      <c r="DK216" s="34">
        <v>3.113757848739624</v>
      </c>
      <c r="DL216" s="34">
        <v>3.3486528396606445</v>
      </c>
      <c r="DM216" s="34">
        <v>3.611285924911499</v>
      </c>
      <c r="DN216" s="34">
        <v>3.9155261516571045</v>
      </c>
      <c r="DO216" t="s">
        <v>1294</v>
      </c>
      <c r="DP216" t="s">
        <v>843</v>
      </c>
      <c r="DQ216" s="34">
        <v>4.0372219085693359</v>
      </c>
      <c r="DR216" t="s">
        <v>1521</v>
      </c>
      <c r="DS216" t="s">
        <v>843</v>
      </c>
      <c r="DT216" t="s">
        <v>843</v>
      </c>
      <c r="DU216" s="34">
        <v>6.1</v>
      </c>
      <c r="DV216" t="s">
        <v>1461</v>
      </c>
      <c r="DW216" t="s">
        <v>843</v>
      </c>
      <c r="DX216" t="s">
        <v>843</v>
      </c>
      <c r="DY216" t="s">
        <v>432</v>
      </c>
      <c r="DZ216" s="34">
        <v>1.3635401614010334E-2</v>
      </c>
      <c r="EA216" s="34">
        <v>1.7222682014107704E-2</v>
      </c>
      <c r="EB216" s="34">
        <v>1.6806045547127724E-2</v>
      </c>
      <c r="EC216" s="34">
        <v>3.6902250722050667E-3</v>
      </c>
      <c r="ED216" s="34">
        <v>2.0714669954031706E-3</v>
      </c>
      <c r="EE216" t="s">
        <v>843</v>
      </c>
      <c r="EF216" t="s">
        <v>819</v>
      </c>
      <c r="EG216" s="34">
        <v>1.2648492120206356E-2</v>
      </c>
      <c r="EH216" s="34">
        <v>1.3008465059101582E-2</v>
      </c>
      <c r="EI216" s="34">
        <v>-4.6110412222333252E-4</v>
      </c>
      <c r="EJ216" s="34">
        <v>-3.1972527503967285E-3</v>
      </c>
      <c r="EK216" s="34">
        <v>2.8239225503057241E-3</v>
      </c>
      <c r="EL216" t="s">
        <v>843</v>
      </c>
      <c r="EM216" t="s">
        <v>1294</v>
      </c>
      <c r="EN216" s="34">
        <v>2.5044979993253946E-3</v>
      </c>
      <c r="EO216" s="34">
        <v>-5.1883161067962646E-3</v>
      </c>
      <c r="EP216" s="34">
        <v>-7.8583434224128723E-3</v>
      </c>
      <c r="EQ216" s="34">
        <v>-3.9333297172561288E-4</v>
      </c>
      <c r="ER216" s="34">
        <v>1.0236441157758236E-3</v>
      </c>
      <c r="ES216" t="s">
        <v>843</v>
      </c>
      <c r="ET216" t="s">
        <v>1521</v>
      </c>
      <c r="EU216" s="34">
        <v>8.6485305801033974E-3</v>
      </c>
      <c r="EV216" s="34">
        <v>2.2347366902977228E-3</v>
      </c>
      <c r="EW216" s="34">
        <v>8.7576016085222363E-4</v>
      </c>
      <c r="EX216" s="34">
        <v>7.2483252733945847E-4</v>
      </c>
      <c r="EY216" s="34">
        <v>3.2082251273095608E-3</v>
      </c>
      <c r="EZ216" t="s">
        <v>843</v>
      </c>
      <c r="FA216" t="s">
        <v>1594</v>
      </c>
      <c r="FB216" s="34">
        <v>-1.5311462804675102E-2</v>
      </c>
      <c r="FC216" s="34">
        <v>-1.7488643527030945E-2</v>
      </c>
      <c r="FD216" s="34">
        <v>-1.3004729524254799E-2</v>
      </c>
      <c r="FE216" s="34">
        <v>-8.8358260691165924E-3</v>
      </c>
      <c r="FF216" s="34">
        <v>-3.1747929751873016E-2</v>
      </c>
      <c r="FG216" t="s">
        <v>843</v>
      </c>
      <c r="FH216" s="34"/>
      <c r="FI216" s="34"/>
      <c r="FJ216" s="34"/>
      <c r="FK216" s="34"/>
      <c r="FL216" s="34"/>
      <c r="FM216" t="s">
        <v>843</v>
      </c>
      <c r="FN216" t="s">
        <v>843</v>
      </c>
      <c r="FO216" s="34">
        <v>0.83043000000000011</v>
      </c>
      <c r="FP216" t="s">
        <v>1462</v>
      </c>
      <c r="FQ216" t="s">
        <v>843</v>
      </c>
      <c r="FR216" t="s">
        <v>843</v>
      </c>
      <c r="FS216" s="34">
        <v>0.86912000000000011</v>
      </c>
      <c r="FT216" t="s">
        <v>1462</v>
      </c>
      <c r="FU216" t="s">
        <v>843</v>
      </c>
      <c r="FV216" t="s">
        <v>843</v>
      </c>
      <c r="FW216" s="34">
        <v>0.79358999999999991</v>
      </c>
      <c r="FX216" t="s">
        <v>1462</v>
      </c>
      <c r="FY216" t="s">
        <v>843</v>
      </c>
      <c r="FZ216" s="34">
        <v>-6.0920257121324539E-2</v>
      </c>
      <c r="GA216" s="34">
        <v>-7.2818264365196228E-2</v>
      </c>
      <c r="GB216" s="34">
        <v>-7.4745967984199524E-2</v>
      </c>
      <c r="GC216" s="34">
        <v>-4.9285158514976501E-2</v>
      </c>
      <c r="GD216" s="34">
        <v>-2.3366386070847511E-2</v>
      </c>
      <c r="GE216" t="s">
        <v>830</v>
      </c>
      <c r="GF216" t="s">
        <v>843</v>
      </c>
      <c r="GG216" s="34">
        <v>-6.0846827924251556E-2</v>
      </c>
      <c r="GH216" s="34">
        <v>-7.3316402733325958E-2</v>
      </c>
      <c r="GI216" s="34">
        <v>-7.4837051331996918E-2</v>
      </c>
      <c r="GJ216" s="34">
        <v>-4.9492973834276199E-2</v>
      </c>
      <c r="GK216" s="34">
        <v>-2.4778993800282478E-2</v>
      </c>
      <c r="GL216" t="s">
        <v>832</v>
      </c>
      <c r="GM216" t="s">
        <v>843</v>
      </c>
      <c r="GN216" s="34">
        <v>0.39610067009925842</v>
      </c>
      <c r="GO216" t="s">
        <v>832</v>
      </c>
      <c r="GP216" t="s">
        <v>843</v>
      </c>
      <c r="GQ216" t="s">
        <v>843</v>
      </c>
      <c r="GR216" s="34">
        <v>3.2354176044464111E-2</v>
      </c>
      <c r="GS216" s="34">
        <v>3.3104963600635529E-2</v>
      </c>
      <c r="GT216" s="34">
        <v>3.1526848673820496E-2</v>
      </c>
      <c r="GU216" s="34">
        <v>2.074742503464222E-2</v>
      </c>
      <c r="GV216" s="34">
        <v>1.994592510163784E-2</v>
      </c>
      <c r="GW216" t="s">
        <v>832</v>
      </c>
      <c r="GX216" t="s">
        <v>843</v>
      </c>
      <c r="GY216" t="s">
        <v>843</v>
      </c>
      <c r="GZ216" t="s">
        <v>843</v>
      </c>
      <c r="HA216" t="s">
        <v>843</v>
      </c>
      <c r="HB216" t="s">
        <v>843</v>
      </c>
      <c r="HC216" t="s">
        <v>843</v>
      </c>
      <c r="HD216" t="s">
        <v>843</v>
      </c>
      <c r="HE216" t="s">
        <v>843</v>
      </c>
      <c r="HF216" t="s">
        <v>843</v>
      </c>
      <c r="HG216" t="s">
        <v>843</v>
      </c>
      <c r="HH216" s="34">
        <v>34463704</v>
      </c>
      <c r="HI216" s="34">
        <v>35414469</v>
      </c>
      <c r="HJ216" s="34">
        <v>36353531</v>
      </c>
      <c r="HK216" s="34">
        <v>37333918</v>
      </c>
      <c r="HL216" s="34">
        <v>38360879</v>
      </c>
      <c r="HM216" s="34">
        <v>39439505</v>
      </c>
      <c r="HN216" s="34">
        <v>40562052</v>
      </c>
      <c r="HO216" s="34">
        <v>41716497</v>
      </c>
      <c r="HP216" s="34">
        <v>42870884</v>
      </c>
      <c r="HQ216" s="34">
        <v>43957933</v>
      </c>
      <c r="HR216" s="34">
        <v>45110527</v>
      </c>
      <c r="HS216" s="34">
        <v>46416031</v>
      </c>
      <c r="HT216" s="34">
        <v>47786137</v>
      </c>
      <c r="HU216" s="34">
        <v>49253643</v>
      </c>
      <c r="HV216" s="34">
        <v>50814552</v>
      </c>
      <c r="HW216" s="34">
        <v>52542823</v>
      </c>
      <c r="HX216" s="34">
        <v>54401802</v>
      </c>
      <c r="HY216" s="34">
        <v>56267032</v>
      </c>
      <c r="HZ216" s="34">
        <v>58090443</v>
      </c>
      <c r="IA216" s="34">
        <v>59872579</v>
      </c>
      <c r="IB216" s="34">
        <v>61704518</v>
      </c>
      <c r="IC216" s="34">
        <v>63588334</v>
      </c>
      <c r="ID216" s="34">
        <v>65497748</v>
      </c>
      <c r="IE216" s="34">
        <v>67438106</v>
      </c>
      <c r="IF216" s="34">
        <v>69419073</v>
      </c>
      <c r="IG216" s="34">
        <v>71427810</v>
      </c>
      <c r="IH216" s="34">
        <v>73462459</v>
      </c>
      <c r="II216" s="34">
        <v>75526304</v>
      </c>
      <c r="IJ216" s="34">
        <v>77619828</v>
      </c>
      <c r="IK216" s="34">
        <v>79739837</v>
      </c>
      <c r="IL216" s="34">
        <v>81885304</v>
      </c>
      <c r="IM216" s="34">
        <v>84062352</v>
      </c>
      <c r="IN216" s="34">
        <v>86270886</v>
      </c>
      <c r="IO216" s="34">
        <v>88509837</v>
      </c>
      <c r="IP216" s="34">
        <v>90784591</v>
      </c>
      <c r="IQ216" s="34">
        <v>93088536</v>
      </c>
      <c r="IR216" s="34">
        <v>95413992</v>
      </c>
      <c r="IS216" s="34">
        <v>97765602</v>
      </c>
      <c r="IT216" s="34">
        <v>100141517</v>
      </c>
      <c r="IU216" s="34">
        <v>102539970</v>
      </c>
      <c r="IV216" s="34">
        <v>104957697</v>
      </c>
      <c r="IW216" s="34">
        <v>107388342</v>
      </c>
      <c r="IX216" s="34">
        <v>109835803</v>
      </c>
      <c r="IY216" s="34">
        <v>112307641</v>
      </c>
      <c r="IZ216" s="34">
        <v>114794893</v>
      </c>
      <c r="JA216" s="34">
        <v>117289963</v>
      </c>
      <c r="JB216" s="34">
        <v>119800689</v>
      </c>
      <c r="JC216" s="34">
        <v>122319850</v>
      </c>
      <c r="JD216" s="34">
        <v>124844557</v>
      </c>
      <c r="JE216" s="34">
        <v>127380963</v>
      </c>
      <c r="JF216" s="34">
        <v>129931520</v>
      </c>
      <c r="JG216" s="34">
        <v>132492818</v>
      </c>
      <c r="JH216" s="34">
        <v>135059649</v>
      </c>
      <c r="JI216" s="34">
        <v>137640446</v>
      </c>
      <c r="JJ216" s="34">
        <v>140233943</v>
      </c>
      <c r="JK216" s="34">
        <v>142832506</v>
      </c>
      <c r="JL216" s="34">
        <v>145428296</v>
      </c>
      <c r="JM216" s="34">
        <v>148018663</v>
      </c>
      <c r="JN216" s="34">
        <v>150609046</v>
      </c>
      <c r="JO216" s="34">
        <v>153204304</v>
      </c>
      <c r="JP216" s="34">
        <v>155801910</v>
      </c>
      <c r="JQ216" s="34">
        <v>158390910</v>
      </c>
      <c r="JR216" s="34">
        <v>160971041</v>
      </c>
      <c r="JS216" s="34">
        <v>163536296</v>
      </c>
      <c r="JT216" s="34">
        <v>166093970</v>
      </c>
      <c r="JU216" s="34">
        <v>168645383</v>
      </c>
      <c r="JV216" s="34">
        <v>171182429</v>
      </c>
      <c r="JW216" s="34">
        <v>173714715</v>
      </c>
      <c r="JX216" s="34">
        <v>176242506</v>
      </c>
      <c r="JY216" s="34">
        <v>178760902</v>
      </c>
      <c r="JZ216" s="34">
        <v>181259002</v>
      </c>
      <c r="KA216" s="34">
        <v>183733823</v>
      </c>
      <c r="KB216" s="34">
        <v>186190701</v>
      </c>
      <c r="KC216" s="34">
        <v>188628709</v>
      </c>
      <c r="KD216" s="34">
        <v>191038098</v>
      </c>
      <c r="KE216" s="34">
        <v>193421177</v>
      </c>
      <c r="KF216" s="34">
        <v>195777922</v>
      </c>
      <c r="KG216" s="34">
        <v>198115228</v>
      </c>
      <c r="KH216" s="34">
        <v>200442174</v>
      </c>
      <c r="KI216" s="34">
        <v>202748343</v>
      </c>
      <c r="KJ216" s="34">
        <v>205037845</v>
      </c>
      <c r="KK216" s="34">
        <v>207310717</v>
      </c>
      <c r="KL216" s="34">
        <v>209551104</v>
      </c>
      <c r="KM216" s="34">
        <v>211767563</v>
      </c>
      <c r="KN216" s="34">
        <v>213968082</v>
      </c>
      <c r="KO216" s="34">
        <v>216142761</v>
      </c>
      <c r="KP216" s="34">
        <v>218286978</v>
      </c>
      <c r="KQ216" s="34">
        <v>220400593</v>
      </c>
      <c r="KR216" s="34">
        <v>222487864</v>
      </c>
      <c r="KS216" s="34">
        <v>224539202</v>
      </c>
      <c r="KT216" s="34">
        <v>226556245</v>
      </c>
      <c r="KU216" s="34">
        <v>228543582</v>
      </c>
      <c r="KV216" s="34">
        <v>230500276</v>
      </c>
      <c r="KW216" s="34">
        <v>232425677</v>
      </c>
      <c r="KX216" s="34">
        <v>234311326</v>
      </c>
      <c r="KY216" s="34">
        <v>236156593</v>
      </c>
      <c r="KZ216" s="34">
        <v>237964438</v>
      </c>
      <c r="LA216" s="34">
        <v>239732377</v>
      </c>
      <c r="LB216" s="34">
        <v>241461017</v>
      </c>
      <c r="LC216" s="34">
        <v>243155794</v>
      </c>
      <c r="LD216" s="34">
        <v>244819886</v>
      </c>
      <c r="LE216" t="s">
        <v>843</v>
      </c>
      <c r="LF216" t="s">
        <v>843</v>
      </c>
      <c r="LG216" t="s">
        <v>843</v>
      </c>
      <c r="LH216" s="34">
        <v>2.8368080034852028E-2</v>
      </c>
      <c r="LI216" s="34">
        <v>2.7213752269744873E-2</v>
      </c>
      <c r="LJ216" s="34">
        <v>2.6170872151851654E-2</v>
      </c>
      <c r="LK216" s="34">
        <v>2.6610905304551125E-2</v>
      </c>
      <c r="LL216" s="34">
        <v>2.7135921642184258E-2</v>
      </c>
      <c r="LM216" s="34">
        <v>2.7729814872145653E-2</v>
      </c>
      <c r="LN216" s="34">
        <v>2.8064969927072525E-2</v>
      </c>
      <c r="LO216" s="34">
        <v>2.8063712641596794E-2</v>
      </c>
      <c r="LP216" s="34">
        <v>2.7296239510178566E-2</v>
      </c>
      <c r="LQ216" s="34">
        <v>2.5040207430720329E-2</v>
      </c>
      <c r="LR216" s="34">
        <v>2.5882525369524956E-2</v>
      </c>
      <c r="LS216" s="34">
        <v>2.852926217019558E-2</v>
      </c>
      <c r="LT216" s="34">
        <v>2.9090682044625282E-2</v>
      </c>
      <c r="LU216" s="34">
        <v>3.0247757211327553E-2</v>
      </c>
      <c r="LV216" s="34">
        <v>3.1199436634778976E-2</v>
      </c>
      <c r="LW216" s="34">
        <v>3.3445741981267929E-2</v>
      </c>
      <c r="LX216" s="34">
        <v>3.4768763929605484E-2</v>
      </c>
      <c r="LY216" s="34">
        <v>3.37115079164505E-2</v>
      </c>
      <c r="LZ216" s="34">
        <v>3.189237043261528E-2</v>
      </c>
      <c r="MA216" s="34">
        <v>3.0217463150620461E-2</v>
      </c>
      <c r="MB216" s="34">
        <v>3.0138533562421799E-2</v>
      </c>
      <c r="MC216" s="34">
        <v>3.0072871595621109E-2</v>
      </c>
      <c r="MD216" s="34">
        <v>2.9585734009742737E-2</v>
      </c>
      <c r="ME216" s="34">
        <v>2.9194468632340431E-2</v>
      </c>
      <c r="MF216" s="34">
        <v>2.8951426967978477E-2</v>
      </c>
      <c r="MG216" s="34">
        <v>2.8525631874799728E-2</v>
      </c>
      <c r="MH216" s="34">
        <v>2.8087224811315536E-2</v>
      </c>
      <c r="MI216" s="34">
        <v>2.7706479653716087E-2</v>
      </c>
      <c r="MJ216" s="34">
        <v>2.7341917157173157E-2</v>
      </c>
      <c r="MK216" s="34">
        <v>2.6946388185024261E-2</v>
      </c>
      <c r="ML216" s="34">
        <v>2.6550238952040672E-2</v>
      </c>
      <c r="MM216" s="34">
        <v>2.6239272207021713E-2</v>
      </c>
      <c r="MN216" s="34">
        <v>2.5933373719453812E-2</v>
      </c>
      <c r="MO216" s="34">
        <v>2.5621514767408371E-2</v>
      </c>
      <c r="MP216" s="34">
        <v>2.5375870987772942E-2</v>
      </c>
      <c r="MQ216" s="34">
        <v>2.506147138774395E-2</v>
      </c>
      <c r="MR216" s="34">
        <v>2.4674193933606148E-2</v>
      </c>
      <c r="MS216" s="34">
        <v>2.4347562342882156E-2</v>
      </c>
      <c r="MT216" s="34">
        <v>2.4011557921767235E-2</v>
      </c>
      <c r="MU216" s="34">
        <v>2.36683189868927E-2</v>
      </c>
      <c r="MV216" s="34">
        <v>2.3304710164666176E-2</v>
      </c>
      <c r="MW216" s="34">
        <v>2.2894244641065598E-2</v>
      </c>
      <c r="MX216" s="34">
        <v>2.2534921765327454E-2</v>
      </c>
      <c r="MY216" s="34">
        <v>2.2255349904298782E-2</v>
      </c>
      <c r="MZ216" s="34">
        <v>2.1905096247792244E-2</v>
      </c>
      <c r="NA216" s="34">
        <v>2.1502187475562096E-2</v>
      </c>
      <c r="NB216" s="34">
        <v>2.1180251613259315E-2</v>
      </c>
      <c r="NC216" s="34">
        <v>2.0809898152947426E-2</v>
      </c>
      <c r="ND216" s="34">
        <v>2.0430084317922592E-2</v>
      </c>
      <c r="NE216" s="34">
        <v>2.0112885162234306E-2</v>
      </c>
      <c r="NF216" s="34">
        <v>1.982523687183857E-2</v>
      </c>
      <c r="NG216" s="34">
        <v>1.9520897418260574E-2</v>
      </c>
      <c r="NH216" s="34">
        <v>1.9188085570931435E-2</v>
      </c>
      <c r="NI216" s="34">
        <v>1.8928296864032745E-2</v>
      </c>
      <c r="NJ216" s="34">
        <v>1.8667228519916534E-2</v>
      </c>
      <c r="NK216" s="34">
        <v>1.8360607326030731E-2</v>
      </c>
      <c r="NL216" s="34">
        <v>1.8010497093200684E-2</v>
      </c>
      <c r="NM216" s="34">
        <v>1.7655212432146072E-2</v>
      </c>
      <c r="NN216" s="34">
        <v>1.7349012196063995E-2</v>
      </c>
      <c r="NO216" s="34">
        <v>1.7084971070289612E-2</v>
      </c>
      <c r="NP216" s="34">
        <v>1.6813041642308235E-2</v>
      </c>
      <c r="NQ216" s="34">
        <v>1.6480699181556702E-2</v>
      </c>
      <c r="NR216" s="34">
        <v>1.6158387064933777E-2</v>
      </c>
      <c r="NS216" s="34">
        <v>1.5810480341315269E-2</v>
      </c>
      <c r="NT216" s="34">
        <v>1.5518752858042717E-2</v>
      </c>
      <c r="NU216" s="34">
        <v>1.5244472771883011E-2</v>
      </c>
      <c r="NV216" s="34">
        <v>1.4931638725101948E-2</v>
      </c>
      <c r="NW216" s="34">
        <v>1.4684560708701611E-2</v>
      </c>
      <c r="NX216" s="34">
        <v>1.4446537010371685E-2</v>
      </c>
      <c r="NY216" s="34">
        <v>1.4188248664140701E-2</v>
      </c>
      <c r="NZ216" s="34">
        <v>1.3877788558602333E-2</v>
      </c>
      <c r="OA216" s="34">
        <v>1.3561137020587921E-2</v>
      </c>
      <c r="OB216" s="34">
        <v>1.3283326290547848E-2</v>
      </c>
      <c r="OC216" s="34">
        <v>1.3009157963097095E-2</v>
      </c>
      <c r="OD216" s="34">
        <v>1.2692294083535671E-2</v>
      </c>
      <c r="OE216" s="34">
        <v>1.2397201731801033E-2</v>
      </c>
      <c r="OF216" s="34">
        <v>1.211088988929987E-2</v>
      </c>
      <c r="OG216" s="34">
        <v>1.1867854744195938E-2</v>
      </c>
      <c r="OH216" s="34">
        <v>1.1676975525915623E-2</v>
      </c>
      <c r="OI216" s="34">
        <v>1.1439723894000053E-2</v>
      </c>
      <c r="OJ216" s="34">
        <v>1.1229051277041435E-2</v>
      </c>
      <c r="OK216" s="34">
        <v>1.1024144478142262E-2</v>
      </c>
      <c r="OL216" s="34">
        <v>1.0748926550149918E-2</v>
      </c>
      <c r="OM216" s="34">
        <v>1.0521629825234413E-2</v>
      </c>
      <c r="ON216" s="34">
        <v>1.0337581858038902E-2</v>
      </c>
      <c r="OO216" s="34">
        <v>1.011226512491703E-2</v>
      </c>
      <c r="OP216" s="34">
        <v>9.8714902997016907E-3</v>
      </c>
      <c r="OQ216" s="34">
        <v>9.6361581236124039E-3</v>
      </c>
      <c r="OR216" s="34">
        <v>9.4257881864905357E-3</v>
      </c>
      <c r="OS216" s="34">
        <v>9.177754633128643E-3</v>
      </c>
      <c r="OT216" s="34">
        <v>8.9429253712296486E-3</v>
      </c>
      <c r="OU216" s="34">
        <v>8.7336869910359383E-3</v>
      </c>
      <c r="OV216" s="34">
        <v>8.5251368582248688E-3</v>
      </c>
      <c r="OW216" s="34">
        <v>8.3184456452727318E-3</v>
      </c>
      <c r="OX216" s="34">
        <v>8.0801788717508316E-3</v>
      </c>
      <c r="OY216" s="34">
        <v>7.8444303944706917E-3</v>
      </c>
      <c r="OZ216" s="34">
        <v>7.6261279173195362E-3</v>
      </c>
      <c r="PA216" s="34">
        <v>7.4019627645611763E-3</v>
      </c>
      <c r="PB216" s="34">
        <v>7.1848342195153236E-3</v>
      </c>
      <c r="PC216" s="34">
        <v>6.9943256676197052E-3</v>
      </c>
      <c r="PD216" s="34">
        <v>6.8204156123101711E-3</v>
      </c>
      <c r="PE216" t="s">
        <v>1300</v>
      </c>
      <c r="PF216" t="s">
        <v>843</v>
      </c>
      <c r="PG216" t="s">
        <v>843</v>
      </c>
      <c r="PH216" t="s">
        <v>843</v>
      </c>
      <c r="PI216" t="s">
        <v>843</v>
      </c>
      <c r="PJ216" t="s">
        <v>1300</v>
      </c>
      <c r="PK216" s="34">
        <v>0.49445667862892151</v>
      </c>
      <c r="PL216" s="34">
        <v>0.49446454644203186</v>
      </c>
      <c r="PM216" s="34">
        <v>0.49431204795837402</v>
      </c>
      <c r="PN216" s="34">
        <v>0.49409165978431702</v>
      </c>
      <c r="PO216" s="34">
        <v>0.49381038546562195</v>
      </c>
      <c r="PP216" s="34">
        <v>0.49355912208557129</v>
      </c>
      <c r="PQ216" s="34">
        <v>0.49332147836685181</v>
      </c>
      <c r="PR216" s="34">
        <v>0.49309250712394714</v>
      </c>
      <c r="PS216" s="34">
        <v>0.49277463555335999</v>
      </c>
      <c r="PT216" s="34">
        <v>0.49212703108787537</v>
      </c>
      <c r="PU216" s="34">
        <v>0.49159398674964905</v>
      </c>
      <c r="PV216" s="34">
        <v>0.49145564436912537</v>
      </c>
      <c r="PW216" s="34">
        <v>0.49142879247665405</v>
      </c>
      <c r="PX216" s="34">
        <v>0.49153938889503479</v>
      </c>
      <c r="PY216" s="34">
        <v>0.49169990420341492</v>
      </c>
      <c r="PZ216" s="34">
        <v>0.49218028783798218</v>
      </c>
      <c r="QA216" s="34">
        <v>0.49287378787994385</v>
      </c>
      <c r="QB216" s="34">
        <v>0.49341335892677307</v>
      </c>
      <c r="QC216" s="34">
        <v>0.49370136857032776</v>
      </c>
      <c r="QD216" s="34">
        <v>0.49377259612083435</v>
      </c>
      <c r="QE216" s="34">
        <v>0.49389338493347168</v>
      </c>
      <c r="QF216" s="34">
        <v>0.4940788745880127</v>
      </c>
      <c r="QG216" s="34">
        <v>0.49422967433929443</v>
      </c>
      <c r="QH216" s="34">
        <v>0.49433785676956177</v>
      </c>
      <c r="QI216" s="34">
        <v>0.49444723129272461</v>
      </c>
      <c r="QJ216" s="34">
        <v>0.49455562233924866</v>
      </c>
      <c r="QK216" s="34">
        <v>0.49466058611869812</v>
      </c>
      <c r="QL216" s="34">
        <v>0.49476054310798645</v>
      </c>
      <c r="QM216" s="34">
        <v>0.49485591053962708</v>
      </c>
      <c r="QN216" s="34">
        <v>0.49494630098342896</v>
      </c>
      <c r="QO216" s="34">
        <v>0.49503067135810852</v>
      </c>
      <c r="QP216" s="34">
        <v>0.49511018395423889</v>
      </c>
      <c r="QQ216" s="34">
        <v>0.49518516659736633</v>
      </c>
      <c r="QR216" s="34">
        <v>0.49525585770606995</v>
      </c>
      <c r="QS216" s="34">
        <v>0.49532264471054077</v>
      </c>
      <c r="QT216" s="34">
        <v>0.49538445472717285</v>
      </c>
      <c r="QU216" s="34">
        <v>0.495440274477005</v>
      </c>
      <c r="QV216" s="34">
        <v>0.49549034237861633</v>
      </c>
      <c r="QW216" s="34">
        <v>0.49553552269935608</v>
      </c>
      <c r="QX216" s="34">
        <v>0.49557557702064514</v>
      </c>
      <c r="QY216" s="34">
        <v>0.49560925364494324</v>
      </c>
      <c r="QZ216" s="34">
        <v>0.4956367015838623</v>
      </c>
      <c r="RA216" s="34">
        <v>0.49565854668617249</v>
      </c>
      <c r="RB216" s="34">
        <v>0.49567505717277527</v>
      </c>
      <c r="RC216" s="34">
        <v>0.49568569660186768</v>
      </c>
      <c r="RD216" s="34">
        <v>0.4956899881362915</v>
      </c>
      <c r="RE216" s="34">
        <v>0.4956895112991333</v>
      </c>
      <c r="RF216" s="34">
        <v>0.49568420648574829</v>
      </c>
      <c r="RG216" s="34">
        <v>0.49567362666130066</v>
      </c>
      <c r="RH216" s="34">
        <v>0.4956592321395874</v>
      </c>
      <c r="RI216" s="34">
        <v>0.49564242362976074</v>
      </c>
      <c r="RJ216" s="34">
        <v>0.49562251567840576</v>
      </c>
      <c r="RK216" s="34">
        <v>0.4955996572971344</v>
      </c>
      <c r="RL216" s="34">
        <v>0.4955761730670929</v>
      </c>
      <c r="RM216" s="34">
        <v>0.49555233120918274</v>
      </c>
      <c r="RN216" s="34">
        <v>0.49552789330482483</v>
      </c>
      <c r="RO216" s="34">
        <v>0.49550336599349976</v>
      </c>
      <c r="RP216" s="34">
        <v>0.49547857046127319</v>
      </c>
      <c r="RQ216" s="34">
        <v>0.495454341173172</v>
      </c>
      <c r="RR216" s="34">
        <v>0.49543210864067078</v>
      </c>
      <c r="RS216" s="34">
        <v>0.49541172385215759</v>
      </c>
      <c r="RT216" s="34">
        <v>0.49539241194725037</v>
      </c>
      <c r="RU216" s="34">
        <v>0.49537408351898193</v>
      </c>
      <c r="RV216" s="34">
        <v>0.49535739421844482</v>
      </c>
      <c r="RW216" s="34">
        <v>0.49534347653388977</v>
      </c>
      <c r="RX216" s="34">
        <v>0.49533125758171082</v>
      </c>
      <c r="RY216" s="34">
        <v>0.49532079696655273</v>
      </c>
      <c r="RZ216" s="34">
        <v>0.49531209468841553</v>
      </c>
      <c r="SA216" s="34">
        <v>0.49530410766601563</v>
      </c>
      <c r="SB216" s="34">
        <v>0.4952976405620575</v>
      </c>
      <c r="SC216" s="34">
        <v>0.49529266357421875</v>
      </c>
      <c r="SD216" s="34">
        <v>0.49528729915618896</v>
      </c>
      <c r="SE216" s="34">
        <v>0.49528136849403381</v>
      </c>
      <c r="SF216" s="34">
        <v>0.49527475237846375</v>
      </c>
      <c r="SG216" s="34">
        <v>0.4952661395072937</v>
      </c>
      <c r="SH216" s="34">
        <v>0.49525567889213562</v>
      </c>
      <c r="SI216" s="34">
        <v>0.49524217844009399</v>
      </c>
      <c r="SJ216" s="34">
        <v>0.49522629380226135</v>
      </c>
      <c r="SK216" s="34">
        <v>0.49520799517631531</v>
      </c>
      <c r="SL216" s="34">
        <v>0.4951859712600708</v>
      </c>
      <c r="SM216" s="34">
        <v>0.49516099691390991</v>
      </c>
      <c r="SN216" s="34">
        <v>0.49513399600982666</v>
      </c>
      <c r="SO216" s="34">
        <v>0.49510502815246582</v>
      </c>
      <c r="SP216" s="34">
        <v>0.49507448077201843</v>
      </c>
      <c r="SQ216" s="34">
        <v>0.49504244327545166</v>
      </c>
      <c r="SR216" s="34">
        <v>0.49500814080238342</v>
      </c>
      <c r="SS216" s="34">
        <v>0.49497228860855103</v>
      </c>
      <c r="ST216" s="34">
        <v>0.49493566155433655</v>
      </c>
      <c r="SU216" s="34">
        <v>0.49489957094192505</v>
      </c>
      <c r="SV216" s="34">
        <v>0.49486431479454041</v>
      </c>
      <c r="SW216" s="34">
        <v>0.494829922914505</v>
      </c>
      <c r="SX216" s="34">
        <v>0.49479734897613525</v>
      </c>
      <c r="SY216" s="34">
        <v>0.49476763606071472</v>
      </c>
      <c r="SZ216" s="34">
        <v>0.49474146962165833</v>
      </c>
      <c r="TA216" s="34">
        <v>0.49471747875213623</v>
      </c>
      <c r="TB216" s="34">
        <v>0.49469676613807678</v>
      </c>
      <c r="TC216" s="34">
        <v>0.49468150734901428</v>
      </c>
      <c r="TD216" s="34">
        <v>0.49467098712921143</v>
      </c>
      <c r="TE216" s="34">
        <v>0.49466437101364136</v>
      </c>
      <c r="TF216" s="34">
        <v>0.49466201663017273</v>
      </c>
      <c r="TG216" s="34">
        <v>0.49466526508331299</v>
      </c>
      <c r="TH216" t="s">
        <v>843</v>
      </c>
      <c r="TI216" t="s">
        <v>843</v>
      </c>
      <c r="TJ216" t="s">
        <v>1300</v>
      </c>
      <c r="TK216" s="34">
        <v>0.52550982332021001</v>
      </c>
      <c r="TL216" s="34">
        <v>0.52616888698558595</v>
      </c>
      <c r="TM216" s="34">
        <v>0.52656433117096202</v>
      </c>
      <c r="TN216" s="34">
        <v>0.52665376561870603</v>
      </c>
      <c r="TO216" s="34">
        <v>0.52641394114039997</v>
      </c>
      <c r="TP216" s="34">
        <v>0.52575031651956206</v>
      </c>
      <c r="TQ216" s="34">
        <v>0.52483808018391198</v>
      </c>
      <c r="TR216" s="34">
        <v>0.52390645360275601</v>
      </c>
      <c r="TS216" s="34">
        <v>0.52285225239176603</v>
      </c>
      <c r="TT216" s="34">
        <v>0.52162537394984698</v>
      </c>
      <c r="TU216" s="34">
        <v>0.52049812540986107</v>
      </c>
      <c r="TV216" s="34">
        <v>0.519900909667385</v>
      </c>
      <c r="TW216" s="34">
        <v>0.51983982802543904</v>
      </c>
      <c r="TX216" s="34">
        <v>0.52000133756602207</v>
      </c>
      <c r="TY216" s="34">
        <v>0.52033856876607498</v>
      </c>
      <c r="TZ216" s="34">
        <v>0.52083930167932502</v>
      </c>
      <c r="UA216" s="34">
        <v>0.52176070860447499</v>
      </c>
      <c r="UB216" s="34">
        <v>0.52318938734852805</v>
      </c>
      <c r="UC216" s="34">
        <v>0.52504847484120598</v>
      </c>
      <c r="UD216" s="34">
        <v>0.52733302168259699</v>
      </c>
      <c r="UE216" s="34">
        <v>0.52994947630901201</v>
      </c>
      <c r="UF216" s="34">
        <v>0.53274958422404994</v>
      </c>
      <c r="UG216" s="34">
        <v>0.53539107940016495</v>
      </c>
      <c r="UH216" s="34">
        <v>0.53786289609023097</v>
      </c>
      <c r="UI216" s="34">
        <v>0.54037029563906702</v>
      </c>
      <c r="UJ216" s="34">
        <v>0.54291765030257599</v>
      </c>
      <c r="UK216" s="34">
        <v>0.54541041468942408</v>
      </c>
      <c r="UL216" s="34">
        <v>0.54776772209057101</v>
      </c>
      <c r="UM216" s="34">
        <v>0.55029352809181697</v>
      </c>
      <c r="UN216" s="34">
        <v>0.55328442950488799</v>
      </c>
      <c r="UO216" s="34">
        <v>0.55654701483431002</v>
      </c>
      <c r="UP216" s="34">
        <v>0.55987703294408808</v>
      </c>
      <c r="UQ216" s="34">
        <v>0.56325542431545206</v>
      </c>
      <c r="UR216" s="34">
        <v>0.56663063338372199</v>
      </c>
      <c r="US216" s="34">
        <v>0.56991581864371699</v>
      </c>
      <c r="UT216" s="34">
        <v>0.57312259696510903</v>
      </c>
      <c r="UU216" s="34">
        <v>0.57627178294914994</v>
      </c>
      <c r="UV216" s="34">
        <v>0.57936686964484108</v>
      </c>
      <c r="UW216" s="34">
        <v>0.58240143296411195</v>
      </c>
      <c r="UX216" s="34">
        <v>0.58529243767089101</v>
      </c>
      <c r="UY216" s="34">
        <v>0.58800482058978898</v>
      </c>
      <c r="UZ216" s="34">
        <v>0.59061708211019304</v>
      </c>
      <c r="VA216" s="34">
        <v>0.59314098424327499</v>
      </c>
      <c r="VB216" s="34">
        <v>0.59553356393830104</v>
      </c>
      <c r="VC216" s="34">
        <v>0.59783501867108302</v>
      </c>
      <c r="VD216" s="34">
        <v>0.60009367297654603</v>
      </c>
      <c r="VE216" s="34">
        <v>0.60232680131884198</v>
      </c>
      <c r="VF216" s="34">
        <v>0.60456874333969501</v>
      </c>
      <c r="VG216" s="34">
        <v>0.60683291142600604</v>
      </c>
      <c r="VH216" s="34">
        <v>0.60914734720153096</v>
      </c>
      <c r="VI216" s="34">
        <v>0.61146482542702207</v>
      </c>
      <c r="VJ216" s="34">
        <v>0.61375798120619596</v>
      </c>
      <c r="VK216" s="34">
        <v>0.61609611240698503</v>
      </c>
      <c r="VL216" s="34">
        <v>0.61841101336444704</v>
      </c>
      <c r="VM216" s="34">
        <v>0.62068420774806299</v>
      </c>
      <c r="VN216" s="34">
        <v>0.622937303841265</v>
      </c>
      <c r="VO216" s="34">
        <v>0.62514527778005502</v>
      </c>
      <c r="VP216" s="34">
        <v>0.62733071919224992</v>
      </c>
      <c r="VQ216" s="34">
        <v>0.62954940179871199</v>
      </c>
      <c r="VR216" s="34">
        <v>0.63172837373984103</v>
      </c>
      <c r="VS216" s="34">
        <v>0.63373774546878903</v>
      </c>
      <c r="VT216" s="34">
        <v>0.63558800616907907</v>
      </c>
      <c r="VU216" s="34">
        <v>0.637288729351981</v>
      </c>
      <c r="VV216" s="34">
        <v>0.63887971389543996</v>
      </c>
      <c r="VW216" s="34">
        <v>0.64035266301359395</v>
      </c>
      <c r="VX216" s="34">
        <v>0.64172146164914101</v>
      </c>
      <c r="VY216" s="34">
        <v>0.64297225960331406</v>
      </c>
      <c r="VZ216" s="34">
        <v>0.64405814050944998</v>
      </c>
      <c r="WA216" s="34">
        <v>0.64504631009659408</v>
      </c>
      <c r="WB216" s="34">
        <v>0.64593133277563297</v>
      </c>
      <c r="WC216" s="34">
        <v>0.64670743262369801</v>
      </c>
      <c r="WD216" s="34">
        <v>0.64738008894698695</v>
      </c>
      <c r="WE216" s="34">
        <v>0.64797668828793109</v>
      </c>
      <c r="WF216" s="34">
        <v>0.64854332433563999</v>
      </c>
      <c r="WG216" s="34">
        <v>0.64912377150780698</v>
      </c>
      <c r="WH216" s="34">
        <v>0.64971191688665997</v>
      </c>
      <c r="WI216" s="34">
        <v>0.650275749683358</v>
      </c>
      <c r="WJ216" s="34">
        <v>0.65080542332365598</v>
      </c>
      <c r="WK216" s="34">
        <v>0.65114408258214196</v>
      </c>
      <c r="WL216" s="34">
        <v>0.65127347304633698</v>
      </c>
      <c r="WM216" s="34">
        <v>0.65124688725451407</v>
      </c>
      <c r="WN216" s="34">
        <v>0.65107353169042004</v>
      </c>
      <c r="WO216" s="34">
        <v>0.65085553068715896</v>
      </c>
      <c r="WP216" s="34">
        <v>0.65058792939546606</v>
      </c>
      <c r="WQ216" s="34">
        <v>0.65023679326153005</v>
      </c>
      <c r="WR216" s="34">
        <v>0.64979013257304996</v>
      </c>
      <c r="WS216" s="34">
        <v>0.64925849126923196</v>
      </c>
      <c r="WT216" s="34">
        <v>0.64865783051681702</v>
      </c>
      <c r="WU216" s="34">
        <v>0.64798153664687108</v>
      </c>
      <c r="WV216" s="34">
        <v>0.6472477487472319</v>
      </c>
      <c r="WW216" s="34">
        <v>0.64648580012986601</v>
      </c>
      <c r="WX216" s="34">
        <v>0.64567393836140596</v>
      </c>
      <c r="WY216" s="34">
        <v>0.64483295889849601</v>
      </c>
      <c r="WZ216" s="34">
        <v>0.64400476501569992</v>
      </c>
      <c r="XA216" s="34">
        <v>0.64317892947944599</v>
      </c>
      <c r="XB216" s="34">
        <v>0.64237772383009895</v>
      </c>
      <c r="XC216" s="34">
        <v>0.64157265170857203</v>
      </c>
      <c r="XD216" s="34">
        <v>0.64070388089612096</v>
      </c>
      <c r="XE216" s="34">
        <v>0.63980946945193795</v>
      </c>
      <c r="XF216" s="34">
        <v>0.63889207254734004</v>
      </c>
      <c r="XG216" s="34">
        <v>0.63792823185940106</v>
      </c>
      <c r="XH216" t="s">
        <v>843</v>
      </c>
      <c r="XI216" t="s">
        <v>1300</v>
      </c>
      <c r="XJ216" s="34">
        <v>0.51011902260998998</v>
      </c>
      <c r="XK216" s="34">
        <v>0.51069442110378094</v>
      </c>
      <c r="XL216" s="34">
        <v>0.51085661375154201</v>
      </c>
      <c r="XM216" s="34">
        <v>0.510692662902404</v>
      </c>
      <c r="XN216" s="34">
        <v>0.51016336200221102</v>
      </c>
      <c r="XO216" s="34">
        <v>0.50916992354277901</v>
      </c>
      <c r="XP216" s="34">
        <v>0.50790237387398396</v>
      </c>
      <c r="XQ216" s="34">
        <v>0.506613558660019</v>
      </c>
      <c r="XR216" s="34">
        <v>0.50525067905353505</v>
      </c>
      <c r="XS216" s="34">
        <v>0.50375780290035699</v>
      </c>
      <c r="XT216" s="34">
        <v>0.50252199999212999</v>
      </c>
      <c r="XU216" s="34">
        <v>0.50200715672988994</v>
      </c>
      <c r="XV216" s="34">
        <v>0.50209250538401395</v>
      </c>
      <c r="XW216" s="34">
        <v>0.50242232333532799</v>
      </c>
      <c r="XX216" s="34">
        <v>0.50286126209339899</v>
      </c>
      <c r="XY216" s="34">
        <v>0.50358018921461301</v>
      </c>
      <c r="XZ216" s="34">
        <v>0.50483997299243899</v>
      </c>
      <c r="YA216" s="34">
        <v>0.50654212576913604</v>
      </c>
      <c r="YB216" s="34">
        <v>0.50857574799352101</v>
      </c>
      <c r="YC216" s="34">
        <v>0.51095261822611693</v>
      </c>
      <c r="YD216" s="34">
        <v>0.51371526798086298</v>
      </c>
      <c r="YE216" s="34">
        <v>0.51671600642973303</v>
      </c>
      <c r="YF216" s="34">
        <v>0.51953905346486107</v>
      </c>
      <c r="YG216" s="34">
        <v>0.52212748234655304</v>
      </c>
      <c r="YH216" s="34">
        <v>0.52466299859694199</v>
      </c>
      <c r="YI216" s="34">
        <v>0.52714947110340804</v>
      </c>
      <c r="YJ216" s="34">
        <v>0.52950785700280001</v>
      </c>
      <c r="YK216" s="34">
        <v>0.53168262410934297</v>
      </c>
      <c r="YL216" s="34">
        <v>0.53398761074296597</v>
      </c>
      <c r="YM216" s="34">
        <v>0.53671183490937002</v>
      </c>
      <c r="YN216" s="34">
        <v>0.53965438047344894</v>
      </c>
      <c r="YO216" s="34">
        <v>0.54261404949379699</v>
      </c>
      <c r="YP216" s="34">
        <v>0.54557699221959999</v>
      </c>
      <c r="YQ216" s="34">
        <v>0.54849345728656096</v>
      </c>
      <c r="YR216" s="34">
        <v>0.55127723712496501</v>
      </c>
      <c r="YS216" s="34">
        <v>0.55395273914287402</v>
      </c>
      <c r="YT216" s="34">
        <v>0.55656322689319604</v>
      </c>
      <c r="YU216" s="34">
        <v>0.55910764789801903</v>
      </c>
      <c r="YV216" s="34">
        <v>0.561572659219852</v>
      </c>
      <c r="YW216" s="34">
        <v>0.56391232609098696</v>
      </c>
      <c r="YX216" s="34">
        <v>0.56611229077421699</v>
      </c>
      <c r="YY216" s="34">
        <v>0.56824210691211696</v>
      </c>
      <c r="YZ216" s="34">
        <v>0.57031883114797699</v>
      </c>
      <c r="ZA216" s="34">
        <v>0.57232360720530306</v>
      </c>
      <c r="ZB216" s="34">
        <v>0.574300735660775</v>
      </c>
      <c r="ZC216" s="34">
        <v>0.57630095945933202</v>
      </c>
      <c r="ZD216" s="34">
        <v>0.57835212691619897</v>
      </c>
      <c r="ZE216" s="34">
        <v>0.58049614596486199</v>
      </c>
      <c r="ZF216" s="34">
        <v>0.58271267284804407</v>
      </c>
      <c r="ZG216" s="34">
        <v>0.58499377734727198</v>
      </c>
      <c r="ZH216" s="34">
        <v>0.58728368379249407</v>
      </c>
      <c r="ZI216" s="34">
        <v>0.58952021837138402</v>
      </c>
      <c r="ZJ216" s="34">
        <v>0.59173994450503897</v>
      </c>
      <c r="ZK216" s="34">
        <v>0.593925964923399</v>
      </c>
      <c r="ZL216" s="34">
        <v>0.59608204696947797</v>
      </c>
      <c r="ZM216" s="34">
        <v>0.59810909010407898</v>
      </c>
      <c r="ZN216" s="34">
        <v>0.59989585520551003</v>
      </c>
      <c r="ZO216" s="34">
        <v>0.60154303177817203</v>
      </c>
      <c r="ZP216" s="34">
        <v>0.60311733069180096</v>
      </c>
      <c r="ZQ216" s="34">
        <v>0.60451954928276497</v>
      </c>
      <c r="ZR216" s="34">
        <v>0.60571984128525802</v>
      </c>
      <c r="ZS216" s="34">
        <v>0.60678438994136596</v>
      </c>
      <c r="ZT216" s="34">
        <v>0.60769098024379797</v>
      </c>
      <c r="ZU216" s="34">
        <v>0.60846839774333605</v>
      </c>
      <c r="ZV216" s="34">
        <v>0.60910726018530392</v>
      </c>
      <c r="ZW216" s="34">
        <v>0.60961115784115105</v>
      </c>
      <c r="ZX216" s="34">
        <v>0.61003380606886404</v>
      </c>
      <c r="ZY216" s="34">
        <v>0.61038244978377998</v>
      </c>
      <c r="ZZ216" s="34">
        <v>0.61071876267261305</v>
      </c>
      <c r="AAA216" s="34">
        <v>0.61103421090638099</v>
      </c>
      <c r="AAB216" s="34">
        <v>0.611341420745937</v>
      </c>
      <c r="AAC216" s="34">
        <v>0.61163476794461902</v>
      </c>
      <c r="AAD216" s="34">
        <v>0.61189903520450006</v>
      </c>
      <c r="AAE216" s="34">
        <v>0.61205682905882597</v>
      </c>
      <c r="AAF216" s="34">
        <v>0.61206159880197897</v>
      </c>
      <c r="AAG216" s="34">
        <v>0.611958152824295</v>
      </c>
      <c r="AAH216" s="34">
        <v>0.61174417051990193</v>
      </c>
      <c r="AAI216" s="34">
        <v>0.61140230879022195</v>
      </c>
      <c r="AAJ216" s="34">
        <v>0.61089773452566898</v>
      </c>
      <c r="AAK216" s="34">
        <v>0.610318751162371</v>
      </c>
      <c r="AAL216" s="34">
        <v>0.60967025041077205</v>
      </c>
      <c r="AAM216" s="34">
        <v>0.60892203269712797</v>
      </c>
      <c r="AAN216" s="34">
        <v>0.60815565781987002</v>
      </c>
      <c r="AAO216" s="34">
        <v>0.60735593535483001</v>
      </c>
      <c r="AAP216" s="34">
        <v>0.60651142351222298</v>
      </c>
      <c r="AAQ216" s="34">
        <v>0.605625051688928</v>
      </c>
      <c r="AAR216" s="34">
        <v>0.60468782979807401</v>
      </c>
      <c r="AAS216" s="34">
        <v>0.60371086887229897</v>
      </c>
      <c r="AAT216" s="34">
        <v>0.60268033540921595</v>
      </c>
      <c r="AAU216" s="34">
        <v>0.60159494554541093</v>
      </c>
      <c r="AAV216" s="34">
        <v>0.60046651020470998</v>
      </c>
      <c r="AAW216" s="34">
        <v>0.59925980201172402</v>
      </c>
      <c r="AAX216" s="34">
        <v>0.59800948568061596</v>
      </c>
      <c r="AAY216" s="34">
        <v>0.59676342257142301</v>
      </c>
      <c r="AAZ216" s="34">
        <v>0.59547843324372307</v>
      </c>
      <c r="ABA216" s="34">
        <v>0.59419832586634902</v>
      </c>
      <c r="ABB216" s="34">
        <v>0.59294501391001997</v>
      </c>
      <c r="ABC216" s="34">
        <v>0.59163975500822696</v>
      </c>
      <c r="ABD216" s="34">
        <v>0.59032282302049</v>
      </c>
      <c r="ABE216" s="34">
        <v>0.58902202924882407</v>
      </c>
      <c r="ABF216" s="34">
        <v>0.58770154602555402</v>
      </c>
      <c r="ABG216" t="s">
        <v>843</v>
      </c>
      <c r="ABH216" t="s">
        <v>843</v>
      </c>
      <c r="ABI216" t="s">
        <v>1300</v>
      </c>
      <c r="ABJ216" s="34">
        <v>0.41502371596506299</v>
      </c>
      <c r="ABK216" s="34">
        <v>0.41626229922772096</v>
      </c>
      <c r="ABL216" s="34">
        <v>0.41744651410276296</v>
      </c>
      <c r="ABM216" s="34">
        <v>0.41853535168743905</v>
      </c>
      <c r="ABN216" s="34">
        <v>0.41941635383276799</v>
      </c>
      <c r="ABO216" s="34">
        <v>0.419888251387939</v>
      </c>
      <c r="ABP216" s="34">
        <v>0.42001838319225099</v>
      </c>
      <c r="ABQ216" s="34">
        <v>0.41992689366990704</v>
      </c>
      <c r="ABR216" s="34">
        <v>0.41982934641409897</v>
      </c>
      <c r="ABS216" s="34">
        <v>0.41999087604971203</v>
      </c>
      <c r="ABT216" s="34">
        <v>0.41994289470456797</v>
      </c>
      <c r="ABU216" s="34">
        <v>0.41954454895610804</v>
      </c>
      <c r="ABV216" s="34">
        <v>0.41923124671877898</v>
      </c>
      <c r="ABW216" s="34">
        <v>0.41872800740111699</v>
      </c>
      <c r="ABX216" s="34">
        <v>0.41797893266852904</v>
      </c>
      <c r="ABY216" s="34">
        <v>0.41716389679743798</v>
      </c>
      <c r="ABZ216" s="34">
        <v>0.41679060021569297</v>
      </c>
      <c r="ACA216" s="34">
        <v>0.41704475366676497</v>
      </c>
      <c r="ACB216" s="34">
        <v>0.41788568388091002</v>
      </c>
      <c r="ACC216" s="34">
        <v>0.419305012733793</v>
      </c>
      <c r="ACD216" s="34">
        <v>0.42099254385229901</v>
      </c>
      <c r="ACE216" s="34">
        <v>0.42299269862928002</v>
      </c>
      <c r="ACF216" s="34">
        <v>0.42517480142981401</v>
      </c>
      <c r="ACG216" s="34">
        <v>0.42750912963065701</v>
      </c>
      <c r="ACH216" s="34">
        <v>0.43017233174519603</v>
      </c>
      <c r="ACI216" s="34">
        <v>0.43320361798299301</v>
      </c>
      <c r="ACJ216" s="34">
        <v>0.43645219229285404</v>
      </c>
      <c r="ACK216" s="34">
        <v>0.439691163756669</v>
      </c>
      <c r="ACL216" s="34">
        <v>0.44287073787383302</v>
      </c>
      <c r="ACM216" s="34">
        <v>0.44604907177043102</v>
      </c>
      <c r="ACN216" s="34">
        <v>0.44918480732513399</v>
      </c>
      <c r="ACO216" s="34">
        <v>0.45216936440126404</v>
      </c>
      <c r="ACP216" s="34">
        <v>0.45496554886430601</v>
      </c>
      <c r="ACQ216" s="34">
        <v>0.45785683121300996</v>
      </c>
      <c r="ACR216" s="34">
        <v>0.46105296106913102</v>
      </c>
      <c r="ACS216" s="34">
        <v>0.46441140185081403</v>
      </c>
      <c r="ACT216" s="34">
        <v>0.467830926033526</v>
      </c>
      <c r="ACU216" s="34">
        <v>0.47127367696909195</v>
      </c>
      <c r="ACV216" s="34">
        <v>0.47469763714484203</v>
      </c>
      <c r="ACW216" s="34">
        <v>0.47806382233191597</v>
      </c>
      <c r="ACX216" s="34">
        <v>0.48136962018788204</v>
      </c>
      <c r="ACY216" s="34">
        <v>0.48463956876883502</v>
      </c>
      <c r="ACZ216" s="34">
        <v>0.48787854488521604</v>
      </c>
      <c r="ADA216" s="34">
        <v>0.49103134268917897</v>
      </c>
      <c r="ADB216" s="34">
        <v>0.49408610450989299</v>
      </c>
      <c r="ADC216" s="34">
        <v>0.497044250508271</v>
      </c>
      <c r="ADD216" s="34">
        <v>0.49990278645184899</v>
      </c>
      <c r="ADE216" s="34">
        <v>0.50272456596374193</v>
      </c>
      <c r="ADF216" s="34">
        <v>0.50553610038441599</v>
      </c>
      <c r="ADG216" s="34">
        <v>0.50830653749922394</v>
      </c>
      <c r="ADH216" s="34">
        <v>0.51103742374814998</v>
      </c>
      <c r="ADI216" s="34">
        <v>0.51380288779124594</v>
      </c>
      <c r="ADJ216" s="34">
        <v>0.51663029822981998</v>
      </c>
      <c r="ADK216" s="34">
        <v>0.51946109096645499</v>
      </c>
      <c r="ADL216" s="34">
        <v>0.52232316010084401</v>
      </c>
      <c r="ADM216" s="34">
        <v>0.52520425733759701</v>
      </c>
      <c r="ADN216" s="34">
        <v>0.528063771716063</v>
      </c>
      <c r="ADO216" s="34">
        <v>0.530925814844463</v>
      </c>
      <c r="ADP216" s="34">
        <v>0.53378577118729598</v>
      </c>
      <c r="ADQ216" s="34">
        <v>0.53662221374871499</v>
      </c>
      <c r="ADR216" s="34">
        <v>0.53933053343399207</v>
      </c>
      <c r="ADS216" s="34">
        <v>0.54182389462304403</v>
      </c>
      <c r="ADT216" s="34">
        <v>0.54418235530892101</v>
      </c>
      <c r="ADU216" s="34">
        <v>0.54650532442045796</v>
      </c>
      <c r="ADV216" s="34">
        <v>0.54869470577408697</v>
      </c>
      <c r="ADW216" s="34">
        <v>0.55070863531820302</v>
      </c>
      <c r="ADX216" s="34">
        <v>0.55259728919783802</v>
      </c>
      <c r="ADY216" s="34">
        <v>0.55430697841085896</v>
      </c>
      <c r="ADZ216" s="34">
        <v>0.55584199547230095</v>
      </c>
      <c r="AEA216" s="34">
        <v>0.55723820537323598</v>
      </c>
      <c r="AEB216" s="34">
        <v>0.55853847346720598</v>
      </c>
      <c r="AEC216" s="34">
        <v>0.55977073540844302</v>
      </c>
      <c r="AED216" s="34">
        <v>0.56095359606856399</v>
      </c>
      <c r="AEE216" s="34">
        <v>0.56214683630157303</v>
      </c>
      <c r="AEF216" s="34">
        <v>0.56335514666986697</v>
      </c>
      <c r="AEG216" s="34">
        <v>0.56454756615262602</v>
      </c>
      <c r="AEH216" s="34">
        <v>0.565709544102731</v>
      </c>
      <c r="AEI216" s="34">
        <v>0.56682343612380803</v>
      </c>
      <c r="AEJ216" s="34">
        <v>0.56779384412384204</v>
      </c>
      <c r="AEK216" s="34">
        <v>0.568584131412605</v>
      </c>
      <c r="AEL216" s="34">
        <v>0.569231145033813</v>
      </c>
      <c r="AEM216" s="34">
        <v>0.569731482888722</v>
      </c>
      <c r="AEN216" s="34">
        <v>0.57013315472678205</v>
      </c>
      <c r="AEO216" s="34">
        <v>0.57040586185148201</v>
      </c>
      <c r="AEP216" s="34">
        <v>0.57058015082829006</v>
      </c>
      <c r="AEQ216" s="34">
        <v>0.57069772873563407</v>
      </c>
      <c r="AER216" s="34">
        <v>0.57074083686292998</v>
      </c>
      <c r="AES216" s="34">
        <v>0.57074399976773205</v>
      </c>
      <c r="AET216" s="34">
        <v>0.57070675099833801</v>
      </c>
      <c r="AEU216" s="34">
        <v>0.57066263645133997</v>
      </c>
      <c r="AEV216" s="34">
        <v>0.570582489506265</v>
      </c>
      <c r="AEW216" s="34">
        <v>0.57043506351791795</v>
      </c>
      <c r="AEX216" s="34">
        <v>0.57023405039219999</v>
      </c>
      <c r="AEY216" s="34">
        <v>0.56997897009459897</v>
      </c>
      <c r="AEZ216" s="34">
        <v>0.569663172342047</v>
      </c>
      <c r="AFA216" s="34">
        <v>0.56930372558071296</v>
      </c>
      <c r="AFB216" s="34">
        <v>0.56887368607573197</v>
      </c>
      <c r="AFC216" s="34">
        <v>0.56840866465110107</v>
      </c>
      <c r="AFD216" s="34">
        <v>0.56795118284465895</v>
      </c>
      <c r="AFE216" s="34">
        <v>0.567428642955905</v>
      </c>
      <c r="AFF216" s="34">
        <v>0.56687415702824095</v>
      </c>
      <c r="AFG216" t="s">
        <v>843</v>
      </c>
      <c r="AFH216" t="s">
        <v>843</v>
      </c>
      <c r="AFI216" s="34">
        <v>0.88351000000000002</v>
      </c>
      <c r="AFJ216" s="34">
        <v>0.88725999999999994</v>
      </c>
      <c r="AFK216" s="34">
        <v>0.89091999999999993</v>
      </c>
      <c r="AFL216" s="34">
        <v>0.89450000000000007</v>
      </c>
      <c r="AFM216" s="34">
        <v>0.88978999999999997</v>
      </c>
      <c r="AFN216" s="34">
        <v>0.88493999999999995</v>
      </c>
      <c r="AFO216" s="34">
        <v>0.8799800000000001</v>
      </c>
      <c r="AFP216" s="34">
        <v>0.87485000000000002</v>
      </c>
      <c r="AFQ216" s="34">
        <v>0.86950000000000005</v>
      </c>
      <c r="AFR216" s="34">
        <v>0.86394000000000004</v>
      </c>
      <c r="AFS216" s="34">
        <v>0.85813000000000006</v>
      </c>
      <c r="AFT216" s="34">
        <v>0.85204999999999997</v>
      </c>
      <c r="AFU216" s="34">
        <v>0.85204999999999997</v>
      </c>
      <c r="AFV216" s="34">
        <v>0.85194000000000003</v>
      </c>
      <c r="AFW216" s="34">
        <v>0.85179000000000005</v>
      </c>
      <c r="AFX216" s="34">
        <v>0.85156999999999994</v>
      </c>
      <c r="AFY216" s="34">
        <v>0.85132000000000008</v>
      </c>
      <c r="AFZ216" s="34">
        <v>0.81605000000000005</v>
      </c>
      <c r="AGA216" s="34">
        <v>0.83043000000000011</v>
      </c>
      <c r="AGB216" t="s">
        <v>843</v>
      </c>
      <c r="AGC216" t="s">
        <v>843</v>
      </c>
      <c r="AGD216" t="s">
        <v>843</v>
      </c>
      <c r="AGE216" t="s">
        <v>843</v>
      </c>
      <c r="AGF216" s="34">
        <v>1.7468011006712914E-2</v>
      </c>
      <c r="AGG216" t="s">
        <v>843</v>
      </c>
      <c r="AGH216" t="s">
        <v>843</v>
      </c>
      <c r="AGI216" t="s">
        <v>843</v>
      </c>
      <c r="AGJ216" t="s">
        <v>843</v>
      </c>
      <c r="AGK216" t="s">
        <v>843</v>
      </c>
      <c r="AGL216" t="s">
        <v>843</v>
      </c>
      <c r="AGM216" t="s">
        <v>843</v>
      </c>
      <c r="AGN216" t="s">
        <v>843</v>
      </c>
      <c r="AGO216" s="34">
        <v>0.40500000000000003</v>
      </c>
      <c r="AGP216" s="34">
        <v>2018</v>
      </c>
      <c r="AGQ216" t="s">
        <v>832</v>
      </c>
      <c r="AGR216" t="s">
        <v>843</v>
      </c>
      <c r="AGS216" s="34">
        <v>0.44900000000000001</v>
      </c>
      <c r="AGT216" s="34">
        <v>2018</v>
      </c>
      <c r="AGU216" t="s">
        <v>832</v>
      </c>
      <c r="AGV216" t="s">
        <v>843</v>
      </c>
      <c r="AGW216" s="34">
        <v>0.74299999999999999</v>
      </c>
      <c r="AGX216" s="34">
        <v>2018</v>
      </c>
      <c r="AGY216" t="s">
        <v>832</v>
      </c>
      <c r="AGZ216" t="s">
        <v>843</v>
      </c>
      <c r="AHA216" s="34">
        <v>0.92299999999999993</v>
      </c>
      <c r="AHB216" s="34">
        <v>2018</v>
      </c>
      <c r="AHC216" t="s">
        <v>832</v>
      </c>
      <c r="AHD216" t="s">
        <v>843</v>
      </c>
      <c r="AHE216" s="34">
        <v>0.26400000000000001</v>
      </c>
      <c r="AHF216" s="34">
        <v>2018</v>
      </c>
      <c r="AHG216" t="s">
        <v>832</v>
      </c>
      <c r="AHH216" t="s">
        <v>843</v>
      </c>
      <c r="AHI216" t="s">
        <v>830</v>
      </c>
      <c r="AHJ216" s="34">
        <v>0.26957932114601135</v>
      </c>
      <c r="AHK216" s="34">
        <v>0.29971987009048462</v>
      </c>
      <c r="AHL216" s="34">
        <v>0.32877743244171143</v>
      </c>
      <c r="AHM216" s="34">
        <v>0.36274737119674683</v>
      </c>
      <c r="AHN216" s="34">
        <v>0.39103370904922485</v>
      </c>
      <c r="AHO216" t="s">
        <v>843</v>
      </c>
      <c r="AHP216" s="34"/>
      <c r="AHQ216" s="34"/>
      <c r="AHR216" s="34"/>
      <c r="AHS216" s="34"/>
      <c r="AHT216" s="34"/>
      <c r="AHU216" t="s">
        <v>843</v>
      </c>
      <c r="AHV216" s="34">
        <v>0.30686643719673157</v>
      </c>
      <c r="AHW216" s="34">
        <v>0.3391660749912262</v>
      </c>
      <c r="AHX216" s="34">
        <v>0.34775653481483459</v>
      </c>
      <c r="AHY216" s="34">
        <v>0.36358770728111267</v>
      </c>
      <c r="AHZ216" s="34">
        <v>0.42630469799041748</v>
      </c>
      <c r="AIA216" t="s">
        <v>832</v>
      </c>
      <c r="AIB216" t="s">
        <v>843</v>
      </c>
      <c r="AIC216" s="34">
        <v>0.31365311145782471</v>
      </c>
      <c r="AID216" s="34">
        <v>0.34881001710891724</v>
      </c>
      <c r="AIE216" s="34">
        <v>0.3586602509021759</v>
      </c>
      <c r="AIF216" s="34">
        <v>0.37278226017951965</v>
      </c>
      <c r="AIG216" s="34">
        <v>0.4346390962600708</v>
      </c>
      <c r="AIH216" t="s">
        <v>924</v>
      </c>
      <c r="AII216" t="s">
        <v>843</v>
      </c>
      <c r="AIJ216" s="34">
        <v>0.32034149765968323</v>
      </c>
      <c r="AIK216" s="34">
        <v>0.34830600023269653</v>
      </c>
      <c r="AIL216" s="34">
        <v>0.35463100671768188</v>
      </c>
      <c r="AIM216" s="34">
        <v>0.35400000214576721</v>
      </c>
      <c r="AIN216" s="34">
        <v>0.39657002687454224</v>
      </c>
      <c r="AIO216" t="s">
        <v>1607</v>
      </c>
      <c r="AIP216" s="34">
        <v>0.38860499858856201</v>
      </c>
      <c r="AIQ216" t="s">
        <v>843</v>
      </c>
      <c r="AIR216" s="34">
        <v>0.37515999999999999</v>
      </c>
      <c r="AIS216" s="34">
        <v>0.37790999999999997</v>
      </c>
      <c r="AIT216" s="34">
        <v>0.38595999999999997</v>
      </c>
      <c r="AIU216" s="34">
        <v>0.39674999999999999</v>
      </c>
      <c r="AIV216" s="34">
        <v>0.39738000000000001</v>
      </c>
      <c r="AIW216" s="34">
        <v>0.39846999999999999</v>
      </c>
      <c r="AIX216" t="s">
        <v>843</v>
      </c>
      <c r="AIY216" s="34">
        <v>5.2130000000000003E-2</v>
      </c>
      <c r="AIZ216" s="34">
        <v>6.1989999999999996E-2</v>
      </c>
      <c r="AJA216" s="34">
        <v>6.3879999999999992E-2</v>
      </c>
      <c r="AJB216" s="34">
        <v>6.8199999999999997E-2</v>
      </c>
      <c r="AJC216" s="34">
        <v>7.016E-2</v>
      </c>
      <c r="AJD216" s="34">
        <v>7.0309999999999997E-2</v>
      </c>
      <c r="AJE216" t="s">
        <v>843</v>
      </c>
      <c r="AJF216" s="34">
        <v>6.137804314494133E-2</v>
      </c>
      <c r="AJG216" s="34">
        <v>6.1261806637048721E-2</v>
      </c>
      <c r="AJH216" s="34">
        <v>6.1140034347772598E-2</v>
      </c>
      <c r="AJI216" s="34">
        <v>6.0250416398048401E-2</v>
      </c>
      <c r="AJJ216" s="34">
        <v>5.6380335241556168E-2</v>
      </c>
      <c r="AJK216" t="s">
        <v>830</v>
      </c>
      <c r="AJL216" t="s">
        <v>843</v>
      </c>
      <c r="AJM216" t="s">
        <v>843</v>
      </c>
      <c r="AJN216" s="34">
        <v>5.8124057948589325E-2</v>
      </c>
      <c r="AJO216" s="34">
        <v>5.4977227002382278E-2</v>
      </c>
      <c r="AJP216" s="34">
        <v>5.386245995759964E-2</v>
      </c>
      <c r="AJQ216" s="34">
        <v>4.322420060634613E-2</v>
      </c>
      <c r="AJR216" s="34">
        <v>4.4572018086910248E-2</v>
      </c>
      <c r="AJS216" t="s">
        <v>832</v>
      </c>
      <c r="AJT216" t="s">
        <v>843</v>
      </c>
      <c r="AJU216" t="s">
        <v>843</v>
      </c>
      <c r="AJV216" t="s">
        <v>843</v>
      </c>
      <c r="AJW216" s="34">
        <v>3.2692771404981613E-2</v>
      </c>
      <c r="AJX216" s="34">
        <v>3.1967964023351669E-2</v>
      </c>
      <c r="AJY216" s="34">
        <v>3.1377881765365601E-2</v>
      </c>
      <c r="AJZ216" s="34">
        <v>3.0389776453375816E-2</v>
      </c>
      <c r="AKA216" s="34">
        <v>2.6776447892189026E-2</v>
      </c>
      <c r="AKB216" t="s">
        <v>830</v>
      </c>
      <c r="AKC216" t="s">
        <v>843</v>
      </c>
      <c r="AKD216" t="s">
        <v>843</v>
      </c>
      <c r="AKE216" t="s">
        <v>843</v>
      </c>
      <c r="AKF216" s="34">
        <v>2.8796281665563583E-2</v>
      </c>
      <c r="AKG216" s="34">
        <v>2.5029759854078293E-2</v>
      </c>
      <c r="AKH216" s="34">
        <v>2.2498734295368195E-2</v>
      </c>
      <c r="AKI216" s="34">
        <v>1.3009366579353809E-2</v>
      </c>
      <c r="AKJ216" s="34">
        <v>1.5154651366174221E-2</v>
      </c>
      <c r="AKK216" t="s">
        <v>832</v>
      </c>
      <c r="AKL216" t="s">
        <v>843</v>
      </c>
      <c r="AKM216" s="34">
        <v>1200</v>
      </c>
      <c r="AKN216" t="s">
        <v>832</v>
      </c>
      <c r="AKO216" t="s">
        <v>843</v>
      </c>
      <c r="AKP216" s="34">
        <v>1039.876953125</v>
      </c>
      <c r="AKQ216" t="s">
        <v>830</v>
      </c>
      <c r="AKR216" t="s">
        <v>843</v>
      </c>
      <c r="AKS216" s="34">
        <v>1056.87048339844</v>
      </c>
      <c r="AKT216" t="s">
        <v>832</v>
      </c>
      <c r="AKU216" t="s">
        <v>843</v>
      </c>
      <c r="AKV216" s="34">
        <v>1192.40380859375</v>
      </c>
      <c r="AKW216" t="s">
        <v>832</v>
      </c>
      <c r="AKX216" t="s">
        <v>843</v>
      </c>
      <c r="AKY216" s="34">
        <v>0.20865908265113831</v>
      </c>
      <c r="AKZ216" s="34">
        <v>0.22690160572528839</v>
      </c>
      <c r="ALA216" s="34">
        <v>0.2540314793586731</v>
      </c>
      <c r="ALB216" s="34">
        <v>0.31346222758293152</v>
      </c>
      <c r="ALC216" s="34">
        <v>0.36766731739044189</v>
      </c>
      <c r="ALD216" t="s">
        <v>830</v>
      </c>
      <c r="ALE216" t="s">
        <v>843</v>
      </c>
      <c r="ALF216" t="s">
        <v>843</v>
      </c>
      <c r="ALG216" t="s">
        <v>843</v>
      </c>
      <c r="ALH216" s="34">
        <v>0.24601961672306061</v>
      </c>
      <c r="ALI216" s="34">
        <v>0.26584967970848083</v>
      </c>
      <c r="ALJ216" s="34">
        <v>0.27291947603225708</v>
      </c>
      <c r="ALK216" s="34">
        <v>0.31409475207328796</v>
      </c>
      <c r="ALL216" s="34">
        <v>0.40152570605278015</v>
      </c>
      <c r="ALM216" t="s">
        <v>832</v>
      </c>
    </row>
    <row r="217" spans="1:1001">
      <c r="A217" t="s">
        <v>422</v>
      </c>
      <c r="B217" t="s">
        <v>150</v>
      </c>
      <c r="C217" t="s">
        <v>397</v>
      </c>
      <c r="D217" s="34">
        <v>5.8050945401191711E-2</v>
      </c>
      <c r="E217" t="s">
        <v>432</v>
      </c>
      <c r="F217" s="34">
        <v>6.6393688321113586E-2</v>
      </c>
      <c r="G217" t="s">
        <v>1464</v>
      </c>
      <c r="H217" s="34">
        <v>6.5719194710254669E-2</v>
      </c>
      <c r="I217" t="s">
        <v>1294</v>
      </c>
      <c r="J217" s="34">
        <v>6.2987238168716431E-2</v>
      </c>
      <c r="K217" t="s">
        <v>1521</v>
      </c>
      <c r="L217" s="34"/>
      <c r="M217" t="s">
        <v>432</v>
      </c>
      <c r="N217" s="34">
        <v>0.39615952968597412</v>
      </c>
      <c r="O217" s="34"/>
      <c r="P217" t="s">
        <v>1459</v>
      </c>
      <c r="Q217" s="34"/>
      <c r="R217" t="s">
        <v>1459</v>
      </c>
      <c r="S217" s="34">
        <v>0.64751970767974854</v>
      </c>
      <c r="T217" t="s">
        <v>432</v>
      </c>
      <c r="U217" s="34">
        <v>0.39615952968597412</v>
      </c>
      <c r="V217" t="s">
        <v>432</v>
      </c>
      <c r="W217" t="s">
        <v>843</v>
      </c>
      <c r="X217" t="s">
        <v>1464</v>
      </c>
      <c r="Y217" s="34">
        <v>0.39287018775939941</v>
      </c>
      <c r="Z217" s="34"/>
      <c r="AA217" t="s">
        <v>1459</v>
      </c>
      <c r="AB217" s="34"/>
      <c r="AC217" t="s">
        <v>1459</v>
      </c>
      <c r="AD217" s="34">
        <v>0.64751964807510376</v>
      </c>
      <c r="AE217" t="s">
        <v>1464</v>
      </c>
      <c r="AF217" s="34">
        <v>0.39287018775939941</v>
      </c>
      <c r="AG217" t="s">
        <v>1464</v>
      </c>
      <c r="AH217" t="s">
        <v>843</v>
      </c>
      <c r="AI217" t="s">
        <v>1294</v>
      </c>
      <c r="AJ217" s="34">
        <v>0.39281401038169861</v>
      </c>
      <c r="AK217" s="34"/>
      <c r="AL217" t="s">
        <v>1459</v>
      </c>
      <c r="AM217" s="34"/>
      <c r="AN217" t="s">
        <v>1459</v>
      </c>
      <c r="AO217" s="34">
        <v>0.64751964807510376</v>
      </c>
      <c r="AP217" t="s">
        <v>1294</v>
      </c>
      <c r="AQ217" s="34">
        <v>0.39281401038169861</v>
      </c>
      <c r="AR217" t="s">
        <v>1294</v>
      </c>
      <c r="AS217" t="s">
        <v>843</v>
      </c>
      <c r="AT217" t="s">
        <v>1521</v>
      </c>
      <c r="AU217" s="34">
        <v>0.6372031569480896</v>
      </c>
      <c r="AV217" s="34">
        <v>0.80427044630050659</v>
      </c>
      <c r="AW217" t="s">
        <v>1521</v>
      </c>
      <c r="AX217" s="34">
        <v>0.6372031569480896</v>
      </c>
      <c r="AY217" t="s">
        <v>1521</v>
      </c>
      <c r="AZ217" s="34">
        <v>0.83474671840667725</v>
      </c>
      <c r="BA217" t="s">
        <v>1521</v>
      </c>
      <c r="BB217" s="34">
        <v>0.42700892686843872</v>
      </c>
      <c r="BC217" t="s">
        <v>1521</v>
      </c>
      <c r="BD217" t="s">
        <v>843</v>
      </c>
      <c r="BE217" s="34">
        <v>0.53874403894646816</v>
      </c>
      <c r="BF217" t="s">
        <v>1594</v>
      </c>
      <c r="BG217" t="s">
        <v>843</v>
      </c>
      <c r="BH217" t="s">
        <v>432</v>
      </c>
      <c r="BI217" s="34">
        <v>3.4543542861938477</v>
      </c>
      <c r="BJ217" t="s">
        <v>819</v>
      </c>
      <c r="BK217" s="34">
        <v>3.6536052227020264</v>
      </c>
      <c r="BL217" t="s">
        <v>1294</v>
      </c>
      <c r="BM217" s="34">
        <v>4.3337821960449219</v>
      </c>
      <c r="BN217" t="s">
        <v>1521</v>
      </c>
      <c r="BO217" s="34">
        <v>4.6092753410339355</v>
      </c>
      <c r="BP217" t="s">
        <v>843</v>
      </c>
      <c r="BQ217" s="34">
        <v>3.1535344123840332</v>
      </c>
      <c r="BR217" t="s">
        <v>830</v>
      </c>
      <c r="BS217" s="34"/>
      <c r="BT217" t="s">
        <v>843</v>
      </c>
      <c r="BU217" s="34">
        <v>2.657078742980957</v>
      </c>
      <c r="BV217" t="s">
        <v>1557</v>
      </c>
      <c r="BW217" t="s">
        <v>843</v>
      </c>
      <c r="BX217" s="34">
        <v>3.0182297229766846</v>
      </c>
      <c r="BY217" t="s">
        <v>924</v>
      </c>
      <c r="BZ217" t="s">
        <v>843</v>
      </c>
      <c r="CA217" t="s">
        <v>432</v>
      </c>
      <c r="CB217" s="34">
        <v>9.8281176760792732E-3</v>
      </c>
      <c r="CC217" s="34">
        <v>1.0067992843687534E-2</v>
      </c>
      <c r="CD217" s="34">
        <v>1.3113084249198437E-2</v>
      </c>
      <c r="CE217" s="34">
        <v>1.1718821711838245E-2</v>
      </c>
      <c r="CF217" s="34">
        <v>1.1718820780515671E-2</v>
      </c>
      <c r="CG217" t="s">
        <v>843</v>
      </c>
      <c r="CH217" t="s">
        <v>819</v>
      </c>
      <c r="CI217" s="34">
        <v>1.127195917069912E-2</v>
      </c>
      <c r="CJ217" s="34">
        <v>1.1977903544902802E-2</v>
      </c>
      <c r="CK217" s="34">
        <v>1.1850546114146709E-2</v>
      </c>
      <c r="CL217" s="34">
        <v>1.0698851197957993E-2</v>
      </c>
      <c r="CM217" s="34">
        <v>1.0154670104384422E-2</v>
      </c>
      <c r="CN217" t="s">
        <v>843</v>
      </c>
      <c r="CO217" t="s">
        <v>1294</v>
      </c>
      <c r="CP217" s="34">
        <v>1.1476820334792137E-2</v>
      </c>
      <c r="CQ217" s="34">
        <v>1.1737964116036892E-2</v>
      </c>
      <c r="CR217" s="34">
        <v>1.1105837300419807E-2</v>
      </c>
      <c r="CS217" s="34">
        <v>1.0338329710066319E-2</v>
      </c>
      <c r="CT217" s="34">
        <v>1.0705646127462387E-2</v>
      </c>
      <c r="CU217" t="s">
        <v>843</v>
      </c>
      <c r="CV217" t="s">
        <v>1521</v>
      </c>
      <c r="CW217" s="34">
        <v>1.1660672724246979E-2</v>
      </c>
      <c r="CX217" s="34">
        <v>1.1470024473965168E-2</v>
      </c>
      <c r="CY217" s="34">
        <v>1.0703916661441326E-2</v>
      </c>
      <c r="CZ217" s="34">
        <v>1.0708981193602085E-2</v>
      </c>
      <c r="DA217" s="34">
        <v>1.1089417152106762E-2</v>
      </c>
      <c r="DB217" t="s">
        <v>843</v>
      </c>
      <c r="DC217" s="34">
        <v>6.1408200263977051</v>
      </c>
      <c r="DD217" s="34">
        <v>6.5939950942993164</v>
      </c>
      <c r="DE217" s="34">
        <v>7.1995701789855957</v>
      </c>
      <c r="DF217" s="34">
        <v>7.8432450294494629</v>
      </c>
      <c r="DG217" s="34">
        <v>8.5538539886474609</v>
      </c>
      <c r="DH217" t="s">
        <v>1464</v>
      </c>
      <c r="DI217" t="s">
        <v>843</v>
      </c>
      <c r="DJ217" s="34">
        <v>6.4127249717712402</v>
      </c>
      <c r="DK217" s="34">
        <v>6.9421000480651855</v>
      </c>
      <c r="DL217" s="34">
        <v>7.5857748985290527</v>
      </c>
      <c r="DM217" s="34">
        <v>8.2577934265136719</v>
      </c>
      <c r="DN217" s="34">
        <v>9.0179643630981445</v>
      </c>
      <c r="DO217" t="s">
        <v>1294</v>
      </c>
      <c r="DP217" t="s">
        <v>843</v>
      </c>
      <c r="DQ217" s="34">
        <v>9.3412790298461914</v>
      </c>
      <c r="DR217" t="s">
        <v>1521</v>
      </c>
      <c r="DS217" t="s">
        <v>843</v>
      </c>
      <c r="DT217" t="s">
        <v>843</v>
      </c>
      <c r="DU217" s="34">
        <v>7.9</v>
      </c>
      <c r="DV217" t="s">
        <v>1461</v>
      </c>
      <c r="DW217" t="s">
        <v>843</v>
      </c>
      <c r="DX217" t="s">
        <v>843</v>
      </c>
      <c r="DY217" t="s">
        <v>432</v>
      </c>
      <c r="DZ217" s="34">
        <v>5.4848995059728622E-3</v>
      </c>
      <c r="EA217" s="34">
        <v>4.1469810530543327E-3</v>
      </c>
      <c r="EB217" s="34">
        <v>1.47507069632411E-2</v>
      </c>
      <c r="EC217" s="34">
        <v>5.6209503673017025E-3</v>
      </c>
      <c r="ED217" s="34">
        <v>4.6774707734584808E-2</v>
      </c>
      <c r="EE217" t="s">
        <v>843</v>
      </c>
      <c r="EF217" t="s">
        <v>819</v>
      </c>
      <c r="EG217" s="34">
        <v>3.2426842954009771E-3</v>
      </c>
      <c r="EH217" s="34">
        <v>1.2748991139233112E-2</v>
      </c>
      <c r="EI217" s="34">
        <v>5.9986058622598648E-3</v>
      </c>
      <c r="EJ217" s="34">
        <v>1.3106880709528923E-2</v>
      </c>
      <c r="EK217" s="34">
        <v>-2.8557563200592995E-3</v>
      </c>
      <c r="EL217" t="s">
        <v>843</v>
      </c>
      <c r="EM217" t="s">
        <v>1294</v>
      </c>
      <c r="EN217" s="34">
        <v>1.2690947391092777E-2</v>
      </c>
      <c r="EO217" s="34">
        <v>1.3964514248073101E-2</v>
      </c>
      <c r="EP217" s="34">
        <v>9.0750362724065781E-3</v>
      </c>
      <c r="EQ217" s="34">
        <v>1.3600807636976242E-2</v>
      </c>
      <c r="ER217" s="34">
        <v>1.9440336152911186E-2</v>
      </c>
      <c r="ES217" t="s">
        <v>843</v>
      </c>
      <c r="ET217" t="s">
        <v>1521</v>
      </c>
      <c r="EU217" s="34">
        <v>2.0963465794920921E-2</v>
      </c>
      <c r="EV217" s="34">
        <v>1.8212899565696716E-2</v>
      </c>
      <c r="EW217" s="34">
        <v>2.7206163853406906E-2</v>
      </c>
      <c r="EX217" s="34">
        <v>2.9150955379009247E-2</v>
      </c>
      <c r="EY217" s="34">
        <v>1.2492344714701176E-2</v>
      </c>
      <c r="EZ217" t="s">
        <v>843</v>
      </c>
      <c r="FA217" t="s">
        <v>1594</v>
      </c>
      <c r="FB217" s="34">
        <v>5.910633597522974E-3</v>
      </c>
      <c r="FC217" s="34">
        <v>2.2115479223430157E-3</v>
      </c>
      <c r="FD217" s="34">
        <v>8.1402817741036415E-3</v>
      </c>
      <c r="FE217" s="34">
        <v>-1.3825692003592849E-3</v>
      </c>
      <c r="FF217" s="34">
        <v>-2.6406904216855764E-3</v>
      </c>
      <c r="FG217" t="s">
        <v>843</v>
      </c>
      <c r="FH217" s="34"/>
      <c r="FI217" s="34"/>
      <c r="FJ217" s="34"/>
      <c r="FK217" s="34"/>
      <c r="FL217" s="34"/>
      <c r="FM217" t="s">
        <v>843</v>
      </c>
      <c r="FN217" t="s">
        <v>843</v>
      </c>
      <c r="FO217" s="34">
        <v>0.75480999999999998</v>
      </c>
      <c r="FP217" t="s">
        <v>1462</v>
      </c>
      <c r="FQ217" t="s">
        <v>843</v>
      </c>
      <c r="FR217" t="s">
        <v>843</v>
      </c>
      <c r="FS217" s="34">
        <v>0.82709999999999995</v>
      </c>
      <c r="FT217" t="s">
        <v>1462</v>
      </c>
      <c r="FU217" t="s">
        <v>843</v>
      </c>
      <c r="FV217" t="s">
        <v>843</v>
      </c>
      <c r="FW217" s="34">
        <v>0.68545</v>
      </c>
      <c r="FX217" t="s">
        <v>1462</v>
      </c>
      <c r="FY217" t="s">
        <v>843</v>
      </c>
      <c r="FZ217" s="34">
        <v>3.8040053099393845E-2</v>
      </c>
      <c r="GA217" s="34">
        <v>3.7499427795410156E-2</v>
      </c>
      <c r="GB217" s="34">
        <v>4.5119114220142365E-2</v>
      </c>
      <c r="GC217" s="34">
        <v>7.9369552433490753E-2</v>
      </c>
      <c r="GD217" s="34">
        <v>7.0196762681007385E-2</v>
      </c>
      <c r="GE217" t="s">
        <v>830</v>
      </c>
      <c r="GF217" t="s">
        <v>843</v>
      </c>
      <c r="GG217" s="34">
        <v>3.8037743419408798E-2</v>
      </c>
      <c r="GH217" s="34">
        <v>3.7514481693506241E-2</v>
      </c>
      <c r="GI217" s="34">
        <v>4.5141696929931641E-2</v>
      </c>
      <c r="GJ217" s="34">
        <v>7.9415582120418549E-2</v>
      </c>
      <c r="GK217" s="34">
        <v>7.0327267050743103E-2</v>
      </c>
      <c r="GL217" t="s">
        <v>832</v>
      </c>
      <c r="GM217" t="s">
        <v>843</v>
      </c>
      <c r="GN217" s="34">
        <v>0.33047860860824585</v>
      </c>
      <c r="GO217" t="s">
        <v>832</v>
      </c>
      <c r="GP217" t="s">
        <v>843</v>
      </c>
      <c r="GQ217" t="s">
        <v>843</v>
      </c>
      <c r="GR217" s="34">
        <v>2.7452968060970306E-2</v>
      </c>
      <c r="GS217" s="34">
        <v>2.5811336934566498E-2</v>
      </c>
      <c r="GT217" s="34">
        <v>2.1858440712094307E-2</v>
      </c>
      <c r="GU217" s="34">
        <v>1.7221724614500999E-2</v>
      </c>
      <c r="GV217" s="34">
        <v>1.0145118460059166E-2</v>
      </c>
      <c r="GW217" t="s">
        <v>832</v>
      </c>
      <c r="GX217" t="s">
        <v>843</v>
      </c>
      <c r="GY217" t="s">
        <v>843</v>
      </c>
      <c r="GZ217" t="s">
        <v>843</v>
      </c>
      <c r="HA217" t="s">
        <v>843</v>
      </c>
      <c r="HB217" t="s">
        <v>843</v>
      </c>
      <c r="HC217" t="s">
        <v>843</v>
      </c>
      <c r="HD217" t="s">
        <v>843</v>
      </c>
      <c r="HE217" t="s">
        <v>843</v>
      </c>
      <c r="HF217" t="s">
        <v>843</v>
      </c>
      <c r="HG217" t="s">
        <v>843</v>
      </c>
      <c r="HH217" s="34">
        <v>63066603</v>
      </c>
      <c r="HI217" s="34">
        <v>63649892</v>
      </c>
      <c r="HJ217" s="34">
        <v>64222580</v>
      </c>
      <c r="HK217" s="34">
        <v>64776956</v>
      </c>
      <c r="HL217" s="34">
        <v>65311166</v>
      </c>
      <c r="HM217" s="34">
        <v>65821360</v>
      </c>
      <c r="HN217" s="34">
        <v>66319524.999999993</v>
      </c>
      <c r="HO217" s="34">
        <v>66826754</v>
      </c>
      <c r="HP217" s="34">
        <v>67328239</v>
      </c>
      <c r="HQ217" s="34">
        <v>67813654</v>
      </c>
      <c r="HR217" s="34">
        <v>68270489</v>
      </c>
      <c r="HS217" s="34">
        <v>68712846</v>
      </c>
      <c r="HT217" s="34">
        <v>69157023</v>
      </c>
      <c r="HU217" s="34">
        <v>69578602</v>
      </c>
      <c r="HV217" s="34">
        <v>69960943</v>
      </c>
      <c r="HW217" s="34">
        <v>70294397</v>
      </c>
      <c r="HX217" s="34">
        <v>70607037</v>
      </c>
      <c r="HY217" s="34">
        <v>70898202</v>
      </c>
      <c r="HZ217" s="34">
        <v>71127802</v>
      </c>
      <c r="IA217" s="34">
        <v>71307763</v>
      </c>
      <c r="IB217" s="34">
        <v>71475664</v>
      </c>
      <c r="IC217" s="34">
        <v>71601103</v>
      </c>
      <c r="ID217" s="34">
        <v>71697030</v>
      </c>
      <c r="IE217" s="34">
        <v>71801279</v>
      </c>
      <c r="IF217" s="34">
        <v>71885799</v>
      </c>
      <c r="IG217" s="34">
        <v>71953054</v>
      </c>
      <c r="IH217" s="34">
        <v>72005720</v>
      </c>
      <c r="II217" s="34">
        <v>72043300</v>
      </c>
      <c r="IJ217" s="34">
        <v>72065413</v>
      </c>
      <c r="IK217" s="34">
        <v>72071120</v>
      </c>
      <c r="IL217" s="34">
        <v>72060018</v>
      </c>
      <c r="IM217" s="34">
        <v>72032081</v>
      </c>
      <c r="IN217" s="34">
        <v>71987707</v>
      </c>
      <c r="IO217" s="34">
        <v>71924682</v>
      </c>
      <c r="IP217" s="34">
        <v>71841240</v>
      </c>
      <c r="IQ217" s="34">
        <v>71737106</v>
      </c>
      <c r="IR217" s="34">
        <v>71612807</v>
      </c>
      <c r="IS217" s="34">
        <v>71469353</v>
      </c>
      <c r="IT217" s="34">
        <v>71305381</v>
      </c>
      <c r="IU217" s="34">
        <v>71120475</v>
      </c>
      <c r="IV217" s="34">
        <v>70916075</v>
      </c>
      <c r="IW217" s="34">
        <v>70693792</v>
      </c>
      <c r="IX217" s="34">
        <v>70453178</v>
      </c>
      <c r="IY217" s="34">
        <v>70193472</v>
      </c>
      <c r="IZ217" s="34">
        <v>69915845</v>
      </c>
      <c r="JA217" s="34">
        <v>69620972</v>
      </c>
      <c r="JB217" s="34">
        <v>69308194</v>
      </c>
      <c r="JC217" s="34">
        <v>68977527</v>
      </c>
      <c r="JD217" s="34">
        <v>68629306</v>
      </c>
      <c r="JE217" s="34">
        <v>68263020</v>
      </c>
      <c r="JF217" s="34">
        <v>67880083</v>
      </c>
      <c r="JG217" s="34">
        <v>67481960</v>
      </c>
      <c r="JH217" s="34">
        <v>67068225.000000007</v>
      </c>
      <c r="JI217" s="34">
        <v>66639823.999999993</v>
      </c>
      <c r="JJ217" s="34">
        <v>66199172.999999993</v>
      </c>
      <c r="JK217" s="34">
        <v>65747460.000000007</v>
      </c>
      <c r="JL217" s="34">
        <v>65285438</v>
      </c>
      <c r="JM217" s="34">
        <v>64814652</v>
      </c>
      <c r="JN217" s="34">
        <v>64337658</v>
      </c>
      <c r="JO217" s="34">
        <v>63855557</v>
      </c>
      <c r="JP217" s="34">
        <v>63367613</v>
      </c>
      <c r="JQ217" s="34">
        <v>62874587</v>
      </c>
      <c r="JR217" s="34">
        <v>62378160</v>
      </c>
      <c r="JS217" s="34">
        <v>61879916</v>
      </c>
      <c r="JT217" s="34">
        <v>61380325</v>
      </c>
      <c r="JU217" s="34">
        <v>60879782</v>
      </c>
      <c r="JV217" s="34">
        <v>60378734</v>
      </c>
      <c r="JW217" s="34">
        <v>59878298</v>
      </c>
      <c r="JX217" s="34">
        <v>59379309</v>
      </c>
      <c r="JY217" s="34">
        <v>58881868</v>
      </c>
      <c r="JZ217" s="34">
        <v>58385779</v>
      </c>
      <c r="KA217" s="34">
        <v>57891537</v>
      </c>
      <c r="KB217" s="34">
        <v>57399611</v>
      </c>
      <c r="KC217" s="34">
        <v>56907721</v>
      </c>
      <c r="KD217" s="34">
        <v>56416293</v>
      </c>
      <c r="KE217" s="34">
        <v>55927096</v>
      </c>
      <c r="KF217" s="34">
        <v>55439800</v>
      </c>
      <c r="KG217" s="34">
        <v>54954188</v>
      </c>
      <c r="KH217" s="34">
        <v>54470120</v>
      </c>
      <c r="KI217" s="34">
        <v>53987416</v>
      </c>
      <c r="KJ217" s="34">
        <v>53504745</v>
      </c>
      <c r="KK217" s="34">
        <v>53023103</v>
      </c>
      <c r="KL217" s="34">
        <v>52544293</v>
      </c>
      <c r="KM217" s="34">
        <v>52067935</v>
      </c>
      <c r="KN217" s="34">
        <v>51594103</v>
      </c>
      <c r="KO217" s="34">
        <v>51122172</v>
      </c>
      <c r="KP217" s="34">
        <v>50652462</v>
      </c>
      <c r="KQ217" s="34">
        <v>50185675</v>
      </c>
      <c r="KR217" s="34">
        <v>49722423</v>
      </c>
      <c r="KS217" s="34">
        <v>49263211</v>
      </c>
      <c r="KT217" s="34">
        <v>48807874</v>
      </c>
      <c r="KU217" s="34">
        <v>48357406</v>
      </c>
      <c r="KV217" s="34">
        <v>47912248</v>
      </c>
      <c r="KW217" s="34">
        <v>47472578</v>
      </c>
      <c r="KX217" s="34">
        <v>47038536</v>
      </c>
      <c r="KY217" s="34">
        <v>46610096</v>
      </c>
      <c r="KZ217" s="34">
        <v>46187993</v>
      </c>
      <c r="LA217" s="34">
        <v>45773240</v>
      </c>
      <c r="LB217" s="34">
        <v>45365986</v>
      </c>
      <c r="LC217" s="34">
        <v>44965396</v>
      </c>
      <c r="LD217" s="34">
        <v>44570978</v>
      </c>
      <c r="LE217" t="s">
        <v>843</v>
      </c>
      <c r="LF217" t="s">
        <v>843</v>
      </c>
      <c r="LG217" t="s">
        <v>843</v>
      </c>
      <c r="LH217" s="34">
        <v>9.9428072571754456E-3</v>
      </c>
      <c r="LI217" s="34">
        <v>9.2062698677182198E-3</v>
      </c>
      <c r="LJ217" s="34">
        <v>8.9572342112660408E-3</v>
      </c>
      <c r="LK217" s="34">
        <v>8.5950605571269989E-3</v>
      </c>
      <c r="LL217" s="34">
        <v>8.2130944356322289E-3</v>
      </c>
      <c r="LM217" s="34">
        <v>7.7813887037336826E-3</v>
      </c>
      <c r="LN217" s="34">
        <v>7.5399428606033325E-3</v>
      </c>
      <c r="LO217" s="34">
        <v>7.6191606931388378E-3</v>
      </c>
      <c r="LP217" s="34">
        <v>7.4762380681931973E-3</v>
      </c>
      <c r="LQ217" s="34">
        <v>7.1838134899735451E-3</v>
      </c>
      <c r="LR217" s="34">
        <v>6.7140329629182816E-3</v>
      </c>
      <c r="LS217" s="34">
        <v>6.458574440330267E-3</v>
      </c>
      <c r="LT217" s="34">
        <v>6.4434460364282131E-3</v>
      </c>
      <c r="LU217" s="34">
        <v>6.0774628072977066E-3</v>
      </c>
      <c r="LV217" s="34">
        <v>5.4800515063107014E-3</v>
      </c>
      <c r="LW217" s="34">
        <v>4.7549651935696602E-3</v>
      </c>
      <c r="LX217" s="34">
        <v>4.4377194717526436E-3</v>
      </c>
      <c r="LY217" s="34">
        <v>4.1152597405016422E-3</v>
      </c>
      <c r="LZ217" s="34">
        <v>3.2332134433090687E-3</v>
      </c>
      <c r="MA217" s="34">
        <v>2.526912372559309E-3</v>
      </c>
      <c r="MB217" s="34">
        <v>2.3518286179751158E-3</v>
      </c>
      <c r="MC217" s="34">
        <v>1.7534507205709815E-3</v>
      </c>
      <c r="MD217" s="34">
        <v>1.3388452352955937E-3</v>
      </c>
      <c r="ME217" s="34">
        <v>1.4529650798067451E-3</v>
      </c>
      <c r="MF217" s="34">
        <v>1.1764455121010542E-3</v>
      </c>
      <c r="MG217" s="34">
        <v>9.3514379113912582E-4</v>
      </c>
      <c r="MH217" s="34">
        <v>7.3168170638382435E-4</v>
      </c>
      <c r="MI217" s="34">
        <v>5.217668367549777E-4</v>
      </c>
      <c r="MJ217" s="34">
        <v>3.0689331470057368E-4</v>
      </c>
      <c r="MK217" s="34">
        <v>7.9188808740582317E-5</v>
      </c>
      <c r="ML217" s="34">
        <v>-1.5405415615532547E-4</v>
      </c>
      <c r="MM217" s="34">
        <v>-3.8776587462052703E-4</v>
      </c>
      <c r="MN217" s="34">
        <v>-6.1622087378054857E-4</v>
      </c>
      <c r="MO217" s="34">
        <v>-8.758801850490272E-4</v>
      </c>
      <c r="MP217" s="34">
        <v>-1.1608037166297436E-3</v>
      </c>
      <c r="MQ217" s="34">
        <v>-1.4505533035844564E-3</v>
      </c>
      <c r="MR217" s="34">
        <v>-1.7342044739052653E-3</v>
      </c>
      <c r="MS217" s="34">
        <v>-2.0051982719451189E-3</v>
      </c>
      <c r="MT217" s="34">
        <v>-2.2969341371208429E-3</v>
      </c>
      <c r="MU217" s="34">
        <v>-2.5965243112295866E-3</v>
      </c>
      <c r="MV217" s="34">
        <v>-2.8781343717128038E-3</v>
      </c>
      <c r="MW217" s="34">
        <v>-3.1393743120133877E-3</v>
      </c>
      <c r="MX217" s="34">
        <v>-3.4094140864908695E-3</v>
      </c>
      <c r="MY217" s="34">
        <v>-3.6930320784449577E-3</v>
      </c>
      <c r="MZ217" s="34">
        <v>-3.9630108512938023E-3</v>
      </c>
      <c r="NA217" s="34">
        <v>-4.226460587233305E-3</v>
      </c>
      <c r="NB217" s="34">
        <v>-4.5027048327028751E-3</v>
      </c>
      <c r="NC217" s="34">
        <v>-4.7823828645050526E-3</v>
      </c>
      <c r="ND217" s="34">
        <v>-5.0611114129424095E-3</v>
      </c>
      <c r="NE217" s="34">
        <v>-5.3514596074819565E-3</v>
      </c>
      <c r="NF217" s="34">
        <v>-5.6255217641592026E-3</v>
      </c>
      <c r="NG217" s="34">
        <v>-5.88236004114151E-3</v>
      </c>
      <c r="NH217" s="34">
        <v>-6.1499178409576416E-3</v>
      </c>
      <c r="NI217" s="34">
        <v>-6.4080283045768738E-3</v>
      </c>
      <c r="NJ217" s="34">
        <v>-6.6343862563371658E-3</v>
      </c>
      <c r="NK217" s="34">
        <v>-6.8469312973320484E-3</v>
      </c>
      <c r="NL217" s="34">
        <v>-7.0520294830203056E-3</v>
      </c>
      <c r="NM217" s="34">
        <v>-7.2373207658529282E-3</v>
      </c>
      <c r="NN217" s="34">
        <v>-7.3865680024027824E-3</v>
      </c>
      <c r="NO217" s="34">
        <v>-7.521510124206543E-3</v>
      </c>
      <c r="NP217" s="34">
        <v>-7.6707159169018269E-3</v>
      </c>
      <c r="NQ217" s="34">
        <v>-7.8108352608978748E-3</v>
      </c>
      <c r="NR217" s="34">
        <v>-7.9268459230661392E-3</v>
      </c>
      <c r="NS217" s="34">
        <v>-8.0195460468530655E-3</v>
      </c>
      <c r="NT217" s="34">
        <v>-8.1063238903880119E-3</v>
      </c>
      <c r="NU217" s="34">
        <v>-8.1882113590836525E-3</v>
      </c>
      <c r="NV217" s="34">
        <v>-8.2641756162047386E-3</v>
      </c>
      <c r="NW217" s="34">
        <v>-8.3228209987282753E-3</v>
      </c>
      <c r="NX217" s="34">
        <v>-8.3683030679821968E-3</v>
      </c>
      <c r="NY217" s="34">
        <v>-8.412633091211319E-3</v>
      </c>
      <c r="NZ217" s="34">
        <v>-8.4608495235443115E-3</v>
      </c>
      <c r="OA217" s="34">
        <v>-8.5011422634124756E-3</v>
      </c>
      <c r="OB217" s="34">
        <v>-8.5336817428469658E-3</v>
      </c>
      <c r="OC217" s="34">
        <v>-8.6064999923110008E-3</v>
      </c>
      <c r="OD217" s="34">
        <v>-8.6730262264609337E-3</v>
      </c>
      <c r="OE217" s="34">
        <v>-8.709014393389225E-3</v>
      </c>
      <c r="OF217" s="34">
        <v>-8.751237764954567E-3</v>
      </c>
      <c r="OG217" s="34">
        <v>-8.7978551164269447E-3</v>
      </c>
      <c r="OH217" s="34">
        <v>-8.8475979864597321E-3</v>
      </c>
      <c r="OI217" s="34">
        <v>-8.9013120159506798E-3</v>
      </c>
      <c r="OJ217" s="34">
        <v>-8.9806411415338516E-3</v>
      </c>
      <c r="OK217" s="34">
        <v>-9.0426169335842133E-3</v>
      </c>
      <c r="OL217" s="34">
        <v>-9.0712336823344231E-3</v>
      </c>
      <c r="OM217" s="34">
        <v>-9.1071818023920059E-3</v>
      </c>
      <c r="ON217" s="34">
        <v>-9.1419247910380363E-3</v>
      </c>
      <c r="OO217" s="34">
        <v>-9.1890860348939896E-3</v>
      </c>
      <c r="OP217" s="34">
        <v>-9.2304600402712822E-3</v>
      </c>
      <c r="OQ217" s="34">
        <v>-9.2582106590270996E-3</v>
      </c>
      <c r="OR217" s="34">
        <v>-9.2736287042498589E-3</v>
      </c>
      <c r="OS217" s="34">
        <v>-9.2784231528639793E-3</v>
      </c>
      <c r="OT217" s="34">
        <v>-9.2859230935573578E-3</v>
      </c>
      <c r="OU217" s="34">
        <v>-9.272267110645771E-3</v>
      </c>
      <c r="OV217" s="34">
        <v>-9.2482138425111771E-3</v>
      </c>
      <c r="OW217" s="34">
        <v>-9.2189321294426918E-3</v>
      </c>
      <c r="OX217" s="34">
        <v>-9.1850580647587776E-3</v>
      </c>
      <c r="OY217" s="34">
        <v>-9.1500105336308479E-3</v>
      </c>
      <c r="OZ217" s="34">
        <v>-9.0972976759076118E-3</v>
      </c>
      <c r="PA217" s="34">
        <v>-9.0202316641807556E-3</v>
      </c>
      <c r="PB217" s="34">
        <v>-8.9370235800743103E-3</v>
      </c>
      <c r="PC217" s="34">
        <v>-8.869401179254055E-3</v>
      </c>
      <c r="PD217" s="34">
        <v>-8.8102864101529121E-3</v>
      </c>
      <c r="PE217" t="s">
        <v>1300</v>
      </c>
      <c r="PF217" t="s">
        <v>843</v>
      </c>
      <c r="PG217" t="s">
        <v>843</v>
      </c>
      <c r="PH217" t="s">
        <v>843</v>
      </c>
      <c r="PI217" t="s">
        <v>843</v>
      </c>
      <c r="PJ217" t="s">
        <v>1300</v>
      </c>
      <c r="PK217" s="34">
        <v>0.49269232153892517</v>
      </c>
      <c r="PL217" s="34">
        <v>0.49249649047851563</v>
      </c>
      <c r="PM217" s="34">
        <v>0.49236220121383667</v>
      </c>
      <c r="PN217" s="34">
        <v>0.49222373962402344</v>
      </c>
      <c r="PO217" s="34">
        <v>0.49207839369773865</v>
      </c>
      <c r="PP217" s="34">
        <v>0.49191990494728088</v>
      </c>
      <c r="PQ217" s="34">
        <v>0.49174454808235168</v>
      </c>
      <c r="PR217" s="34">
        <v>0.49156081676483154</v>
      </c>
      <c r="PS217" s="34">
        <v>0.4913637638092041</v>
      </c>
      <c r="PT217" s="34">
        <v>0.49115666747093201</v>
      </c>
      <c r="PU217" s="34">
        <v>0.49086174368858337</v>
      </c>
      <c r="PV217" s="34">
        <v>0.49048176407814026</v>
      </c>
      <c r="PW217" s="34">
        <v>0.49009895324707031</v>
      </c>
      <c r="PX217" s="34">
        <v>0.48970684409141541</v>
      </c>
      <c r="PY217" s="34">
        <v>0.489300936460495</v>
      </c>
      <c r="PZ217" s="34">
        <v>0.48887926340103149</v>
      </c>
      <c r="QA217" s="34">
        <v>0.48842218518257141</v>
      </c>
      <c r="QB217" s="34">
        <v>0.48794102668762207</v>
      </c>
      <c r="QC217" s="34">
        <v>0.48745173215866089</v>
      </c>
      <c r="QD217" s="34">
        <v>0.48695102334022522</v>
      </c>
      <c r="QE217" s="34">
        <v>0.48645183444023132</v>
      </c>
      <c r="QF217" s="34">
        <v>0.48594236373901367</v>
      </c>
      <c r="QG217" s="34">
        <v>0.4854607880115509</v>
      </c>
      <c r="QH217" s="34">
        <v>0.48502916097640991</v>
      </c>
      <c r="QI217" s="34">
        <v>0.4846140444278717</v>
      </c>
      <c r="QJ217" s="34">
        <v>0.4842168390750885</v>
      </c>
      <c r="QK217" s="34">
        <v>0.4838397204875946</v>
      </c>
      <c r="QL217" s="34">
        <v>0.4834827184677124</v>
      </c>
      <c r="QM217" s="34">
        <v>0.48314541578292847</v>
      </c>
      <c r="QN217" s="34">
        <v>0.48282748460769653</v>
      </c>
      <c r="QO217" s="34">
        <v>0.48252770304679871</v>
      </c>
      <c r="QP217" s="34">
        <v>0.48224484920501709</v>
      </c>
      <c r="QQ217" s="34">
        <v>0.48197773098945618</v>
      </c>
      <c r="QR217" s="34">
        <v>0.48172396421432495</v>
      </c>
      <c r="QS217" s="34">
        <v>0.48148280382156372</v>
      </c>
      <c r="QT217" s="34">
        <v>0.48125272989273071</v>
      </c>
      <c r="QU217" s="34">
        <v>0.48103371262550354</v>
      </c>
      <c r="QV217" s="34">
        <v>0.48082473874092102</v>
      </c>
      <c r="QW217" s="34">
        <v>0.48062321543693542</v>
      </c>
      <c r="QX217" s="34">
        <v>0.48043003678321838</v>
      </c>
      <c r="QY217" s="34">
        <v>0.48024594783782959</v>
      </c>
      <c r="QZ217" s="34">
        <v>0.48007190227508545</v>
      </c>
      <c r="RA217" s="34">
        <v>0.47990784049034119</v>
      </c>
      <c r="RB217" s="34">
        <v>0.479754239320755</v>
      </c>
      <c r="RC217" s="34">
        <v>0.47961297631263733</v>
      </c>
      <c r="RD217" s="34">
        <v>0.47948458790779114</v>
      </c>
      <c r="RE217" s="34">
        <v>0.47937017679214478</v>
      </c>
      <c r="RF217" s="34">
        <v>0.47927209734916687</v>
      </c>
      <c r="RG217" s="34">
        <v>0.47918951511383057</v>
      </c>
      <c r="RH217" s="34">
        <v>0.47912284731864929</v>
      </c>
      <c r="RI217" s="34">
        <v>0.47907504439353943</v>
      </c>
      <c r="RJ217" s="34">
        <v>0.47904548048973083</v>
      </c>
      <c r="RK217" s="34">
        <v>0.47903582453727722</v>
      </c>
      <c r="RL217" s="34">
        <v>0.4790479838848114</v>
      </c>
      <c r="RM217" s="34">
        <v>0.47908008098602295</v>
      </c>
      <c r="RN217" s="34">
        <v>0.47913369536399841</v>
      </c>
      <c r="RO217" s="34">
        <v>0.47921109199523926</v>
      </c>
      <c r="RP217" s="34">
        <v>0.47930949926376343</v>
      </c>
      <c r="RQ217" s="34">
        <v>0.47942566871643066</v>
      </c>
      <c r="RR217" s="34">
        <v>0.47955912351608276</v>
      </c>
      <c r="RS217" s="34">
        <v>0.47970929741859436</v>
      </c>
      <c r="RT217" s="34">
        <v>0.47987315058708191</v>
      </c>
      <c r="RU217" s="34">
        <v>0.48004999756813049</v>
      </c>
      <c r="RV217" s="34">
        <v>0.48024025559425354</v>
      </c>
      <c r="RW217" s="34">
        <v>0.4804375171661377</v>
      </c>
      <c r="RX217" s="34">
        <v>0.48064303398132324</v>
      </c>
      <c r="RY217" s="34">
        <v>0.48085540533065796</v>
      </c>
      <c r="RZ217" s="34">
        <v>0.48107042908668518</v>
      </c>
      <c r="SA217" s="34">
        <v>0.48128646612167358</v>
      </c>
      <c r="SB217" s="34">
        <v>0.48149776458740234</v>
      </c>
      <c r="SC217" s="34">
        <v>0.48170199990272522</v>
      </c>
      <c r="SD217" s="34">
        <v>0.48189800977706909</v>
      </c>
      <c r="SE217" s="34">
        <v>0.48208451271057129</v>
      </c>
      <c r="SF217" s="34">
        <v>0.4822593629360199</v>
      </c>
      <c r="SG217" s="34">
        <v>0.48242488503456116</v>
      </c>
      <c r="SH217" s="34">
        <v>0.48258274793624878</v>
      </c>
      <c r="SI217" s="34">
        <v>0.4827311635017395</v>
      </c>
      <c r="SJ217" s="34">
        <v>0.48287072777748108</v>
      </c>
      <c r="SK217" s="34">
        <v>0.48300474882125854</v>
      </c>
      <c r="SL217" s="34">
        <v>0.48313218355178833</v>
      </c>
      <c r="SM217" s="34">
        <v>0.48325082659721375</v>
      </c>
      <c r="SN217" s="34">
        <v>0.48336333036422729</v>
      </c>
      <c r="SO217" s="34">
        <v>0.48347368836402893</v>
      </c>
      <c r="SP217" s="34">
        <v>0.48358169198036194</v>
      </c>
      <c r="SQ217" s="34">
        <v>0.48368752002716064</v>
      </c>
      <c r="SR217" s="34">
        <v>0.48379379510879517</v>
      </c>
      <c r="SS217" s="34">
        <v>0.4839012622833252</v>
      </c>
      <c r="ST217" s="34">
        <v>0.48400911688804626</v>
      </c>
      <c r="SU217" s="34">
        <v>0.48411664366722107</v>
      </c>
      <c r="SV217" s="34">
        <v>0.48422417044639587</v>
      </c>
      <c r="SW217" s="34">
        <v>0.48433306813240051</v>
      </c>
      <c r="SX217" s="34">
        <v>0.48444437980651855</v>
      </c>
      <c r="SY217" s="34">
        <v>0.48455667495727539</v>
      </c>
      <c r="SZ217" s="34">
        <v>0.48467200994491577</v>
      </c>
      <c r="TA217" s="34">
        <v>0.48478987812995911</v>
      </c>
      <c r="TB217" s="34">
        <v>0.4849083423614502</v>
      </c>
      <c r="TC217" s="34">
        <v>0.4850279688835144</v>
      </c>
      <c r="TD217" s="34">
        <v>0.48514875769615173</v>
      </c>
      <c r="TE217" s="34">
        <v>0.48527166247367859</v>
      </c>
      <c r="TF217" s="34">
        <v>0.48539382219314575</v>
      </c>
      <c r="TG217" s="34">
        <v>0.48551452159881592</v>
      </c>
      <c r="TH217" t="s">
        <v>843</v>
      </c>
      <c r="TI217" t="s">
        <v>843</v>
      </c>
      <c r="TJ217" t="s">
        <v>1300</v>
      </c>
      <c r="TK217" s="34">
        <v>0.69843410385076599</v>
      </c>
      <c r="TL217" s="34">
        <v>0.70214870906615201</v>
      </c>
      <c r="TM217" s="34">
        <v>0.70530161665881397</v>
      </c>
      <c r="TN217" s="34">
        <v>0.70784652955906102</v>
      </c>
      <c r="TO217" s="34">
        <v>0.70967358559846805</v>
      </c>
      <c r="TP217" s="34">
        <v>0.71107761438629002</v>
      </c>
      <c r="TQ217" s="34">
        <v>0.71269593683006605</v>
      </c>
      <c r="TR217" s="34">
        <v>0.71447035804305503</v>
      </c>
      <c r="TS217" s="34">
        <v>0.71605939584978995</v>
      </c>
      <c r="TT217" s="34">
        <v>0.71735264934516496</v>
      </c>
      <c r="TU217" s="34">
        <v>0.71865110912966301</v>
      </c>
      <c r="TV217" s="34">
        <v>0.71988568192911107</v>
      </c>
      <c r="TW217" s="34">
        <v>0.72043739505675408</v>
      </c>
      <c r="TX217" s="34">
        <v>0.71993634106117599</v>
      </c>
      <c r="TY217" s="34">
        <v>0.71843179700993998</v>
      </c>
      <c r="TZ217" s="34">
        <v>0.71633737750108295</v>
      </c>
      <c r="UA217" s="34">
        <v>0.71399560358268499</v>
      </c>
      <c r="UB217" s="34">
        <v>0.71132773782240799</v>
      </c>
      <c r="UC217" s="34">
        <v>0.70818128894240306</v>
      </c>
      <c r="UD217" s="34">
        <v>0.70465660239545003</v>
      </c>
      <c r="UE217" s="34">
        <v>0.70083656934732008</v>
      </c>
      <c r="UF217" s="34">
        <v>0.69688046565427897</v>
      </c>
      <c r="UG217" s="34">
        <v>0.69267908791116695</v>
      </c>
      <c r="UH217" s="34">
        <v>0.68816693362802095</v>
      </c>
      <c r="UI217" s="34">
        <v>0.68348228278021905</v>
      </c>
      <c r="UJ217" s="34">
        <v>0.67862541317565206</v>
      </c>
      <c r="UK217" s="34">
        <v>0.67386104187278406</v>
      </c>
      <c r="UL217" s="34">
        <v>0.66919740857791499</v>
      </c>
      <c r="UM217" s="34">
        <v>0.66432649876023009</v>
      </c>
      <c r="UN217" s="34">
        <v>0.65918796363361598</v>
      </c>
      <c r="UO217" s="34">
        <v>0.653950856631759</v>
      </c>
      <c r="UP217" s="34">
        <v>0.64877195481829797</v>
      </c>
      <c r="UQ217" s="34">
        <v>0.64352836658625601</v>
      </c>
      <c r="UR217" s="34">
        <v>0.63811992940059203</v>
      </c>
      <c r="US217" s="34">
        <v>0.63264624886764198</v>
      </c>
      <c r="UT217" s="34">
        <v>0.62726136019996903</v>
      </c>
      <c r="UU217" s="34">
        <v>0.62214334356323098</v>
      </c>
      <c r="UV217" s="34">
        <v>0.61736447636958092</v>
      </c>
      <c r="UW217" s="34">
        <v>0.61291684283967296</v>
      </c>
      <c r="UX217" s="34">
        <v>0.60877432975524992</v>
      </c>
      <c r="UY217" s="34">
        <v>0.60498000351105197</v>
      </c>
      <c r="UZ217" s="34">
        <v>0.60144822475042603</v>
      </c>
      <c r="VA217" s="34">
        <v>0.59792787912227197</v>
      </c>
      <c r="VB217" s="34">
        <v>0.59434364494749603</v>
      </c>
      <c r="VC217" s="34">
        <v>0.590722427865082</v>
      </c>
      <c r="VD217" s="34">
        <v>0.58711923039511704</v>
      </c>
      <c r="VE217" s="34">
        <v>0.58346997482382801</v>
      </c>
      <c r="VF217" s="34">
        <v>0.57966433343091306</v>
      </c>
      <c r="VG217" s="34">
        <v>0.57590975785184195</v>
      </c>
      <c r="VH217" s="34">
        <v>0.57247406009524604</v>
      </c>
      <c r="VI217" s="34">
        <v>0.569340166903893</v>
      </c>
      <c r="VJ217" s="34">
        <v>0.56644263148254703</v>
      </c>
      <c r="VK217" s="34">
        <v>0.563672089130136</v>
      </c>
      <c r="VL217" s="34">
        <v>0.56087335254666892</v>
      </c>
      <c r="VM217" s="34">
        <v>0.55806834626166701</v>
      </c>
      <c r="VN217" s="34">
        <v>0.555131354123794</v>
      </c>
      <c r="VO217" s="34">
        <v>0.55201064476269102</v>
      </c>
      <c r="VP217" s="34">
        <v>0.54903556722764202</v>
      </c>
      <c r="VQ217" s="34">
        <v>0.54628940218581301</v>
      </c>
      <c r="VR217" s="34">
        <v>0.54356963012631798</v>
      </c>
      <c r="VS217" s="34">
        <v>0.54043649237663405</v>
      </c>
      <c r="VT217" s="34">
        <v>0.53683974099106202</v>
      </c>
      <c r="VU217" s="34">
        <v>0.53333920504660004</v>
      </c>
      <c r="VV217" s="34">
        <v>0.53037465717976506</v>
      </c>
      <c r="VW217" s="34">
        <v>0.52805833139528002</v>
      </c>
      <c r="VX217" s="34">
        <v>0.52610060265984504</v>
      </c>
      <c r="VY217" s="34">
        <v>0.52428798420741995</v>
      </c>
      <c r="VZ217" s="34">
        <v>0.52265341211479799</v>
      </c>
      <c r="WA217" s="34">
        <v>0.52122352080587497</v>
      </c>
      <c r="WB217" s="34">
        <v>0.51989242664743207</v>
      </c>
      <c r="WC217" s="34">
        <v>0.51852790214548694</v>
      </c>
      <c r="WD217" s="34">
        <v>0.51703773212999993</v>
      </c>
      <c r="WE217" s="34">
        <v>0.51537501286703002</v>
      </c>
      <c r="WF217" s="34">
        <v>0.51362676703945598</v>
      </c>
      <c r="WG217" s="34">
        <v>0.51182958795254396</v>
      </c>
      <c r="WH217" s="34">
        <v>0.50999022450593301</v>
      </c>
      <c r="WI217" s="34">
        <v>0.50802908740651997</v>
      </c>
      <c r="WJ217" s="34">
        <v>0.50595969137056496</v>
      </c>
      <c r="WK217" s="34">
        <v>0.50403593287442805</v>
      </c>
      <c r="WL217" s="34">
        <v>0.50237188141795996</v>
      </c>
      <c r="WM217" s="34">
        <v>0.50100704152500908</v>
      </c>
      <c r="WN217" s="34">
        <v>0.49993760738656101</v>
      </c>
      <c r="WO217" s="34">
        <v>0.499109070711932</v>
      </c>
      <c r="WP217" s="34">
        <v>0.498530021417884</v>
      </c>
      <c r="WQ217" s="34">
        <v>0.49820357376888602</v>
      </c>
      <c r="WR217" s="34">
        <v>0.49806299309818103</v>
      </c>
      <c r="WS217" s="34">
        <v>0.498065454350472</v>
      </c>
      <c r="WT217" s="34">
        <v>0.49821971610205801</v>
      </c>
      <c r="WU217" s="34">
        <v>0.49843389570938595</v>
      </c>
      <c r="WV217" s="34">
        <v>0.498685890559244</v>
      </c>
      <c r="WW217" s="34">
        <v>0.49896223200623097</v>
      </c>
      <c r="WX217" s="34">
        <v>0.49919201621360698</v>
      </c>
      <c r="WY217" s="34">
        <v>0.499368887888541</v>
      </c>
      <c r="WZ217" s="34">
        <v>0.49948984232539501</v>
      </c>
      <c r="XA217" s="34">
        <v>0.49956409145046499</v>
      </c>
      <c r="XB217" s="34">
        <v>0.49956772776833297</v>
      </c>
      <c r="XC217" s="34">
        <v>0.49950660879000902</v>
      </c>
      <c r="XD217" s="34">
        <v>0.49938125966851798</v>
      </c>
      <c r="XE217" s="34">
        <v>0.49921961906900497</v>
      </c>
      <c r="XF217" s="34">
        <v>0.49905951011751298</v>
      </c>
      <c r="XG217" s="34">
        <v>0.498886955094411</v>
      </c>
      <c r="XH217" t="s">
        <v>843</v>
      </c>
      <c r="XI217" t="s">
        <v>1300</v>
      </c>
      <c r="XJ217" s="34">
        <v>0.66434538787783892</v>
      </c>
      <c r="XK217" s="34">
        <v>0.66694765954983892</v>
      </c>
      <c r="XL217" s="34">
        <v>0.66985036259832598</v>
      </c>
      <c r="XM217" s="34">
        <v>0.67268256631262502</v>
      </c>
      <c r="XN217" s="34">
        <v>0.6750041078351301</v>
      </c>
      <c r="XO217" s="34">
        <v>0.67683509823532106</v>
      </c>
      <c r="XP217" s="34">
        <v>0.67814482989737901</v>
      </c>
      <c r="XQ217" s="34">
        <v>0.67848838414692692</v>
      </c>
      <c r="XR217" s="34">
        <v>0.67782387953274803</v>
      </c>
      <c r="XS217" s="34">
        <v>0.67655498018551696</v>
      </c>
      <c r="XT217" s="34">
        <v>0.67527879670468705</v>
      </c>
      <c r="XU217" s="34">
        <v>0.67408770261094997</v>
      </c>
      <c r="XV217" s="34">
        <v>0.67248160031411397</v>
      </c>
      <c r="XW217" s="34">
        <v>0.67008628119542901</v>
      </c>
      <c r="XX217" s="34">
        <v>0.66675457762197399</v>
      </c>
      <c r="XY217" s="34">
        <v>0.66268336436544206</v>
      </c>
      <c r="XZ217" s="34">
        <v>0.65816264885892295</v>
      </c>
      <c r="YA217" s="34">
        <v>0.65314981716214904</v>
      </c>
      <c r="YB217" s="34">
        <v>0.64760531332038096</v>
      </c>
      <c r="YC217" s="34">
        <v>0.64172934439129703</v>
      </c>
      <c r="YD217" s="34">
        <v>0.63580414841753596</v>
      </c>
      <c r="YE217" s="34">
        <v>0.63022338496657004</v>
      </c>
      <c r="YF217" s="34">
        <v>0.62480325631900802</v>
      </c>
      <c r="YG217" s="34">
        <v>0.61926795900111997</v>
      </c>
      <c r="YH217" s="34">
        <v>0.61375829598833598</v>
      </c>
      <c r="YI217" s="34">
        <v>0.60839947808191708</v>
      </c>
      <c r="YJ217" s="34">
        <v>0.60340063261640897</v>
      </c>
      <c r="YK217" s="34">
        <v>0.59859182881272899</v>
      </c>
      <c r="YL217" s="34">
        <v>0.59364728819357504</v>
      </c>
      <c r="YM217" s="34">
        <v>0.58858038829270598</v>
      </c>
      <c r="YN217" s="34">
        <v>0.58347596443842098</v>
      </c>
      <c r="YO217" s="34">
        <v>0.57847890025556803</v>
      </c>
      <c r="YP217" s="34">
        <v>0.57372125354680303</v>
      </c>
      <c r="YQ217" s="34">
        <v>0.56917166488132698</v>
      </c>
      <c r="YR217" s="34">
        <v>0.56478005529971398</v>
      </c>
      <c r="YS217" s="34">
        <v>0.56062280683149701</v>
      </c>
      <c r="YT217" s="34">
        <v>0.55662344336940006</v>
      </c>
      <c r="YU217" s="34">
        <v>0.55251158106530196</v>
      </c>
      <c r="YV217" s="34">
        <v>0.54824960545404</v>
      </c>
      <c r="YW217" s="34">
        <v>0.54391321908353396</v>
      </c>
      <c r="YX217" s="34">
        <v>0.539590216601738</v>
      </c>
      <c r="YY217" s="34">
        <v>0.53523216341802604</v>
      </c>
      <c r="YZ217" s="34">
        <v>0.53071551669901607</v>
      </c>
      <c r="ZA217" s="34">
        <v>0.526283056635238</v>
      </c>
      <c r="ZB217" s="34">
        <v>0.52220235969255302</v>
      </c>
      <c r="ZC217" s="34">
        <v>0.51845976094674495</v>
      </c>
      <c r="ZD217" s="34">
        <v>0.514998035333326</v>
      </c>
      <c r="ZE217" s="34">
        <v>0.51169516767616796</v>
      </c>
      <c r="ZF217" s="34">
        <v>0.50838826783415203</v>
      </c>
      <c r="ZG217" s="34">
        <v>0.50510401894683199</v>
      </c>
      <c r="ZH217" s="34">
        <v>0.50169684163244799</v>
      </c>
      <c r="ZI217" s="34">
        <v>0.49809684692027295</v>
      </c>
      <c r="ZJ217" s="34">
        <v>0.49466745988879196</v>
      </c>
      <c r="ZK217" s="34">
        <v>0.49150363152219595</v>
      </c>
      <c r="ZL217" s="34">
        <v>0.48837662972013296</v>
      </c>
      <c r="ZM217" s="34">
        <v>0.48484955160245002</v>
      </c>
      <c r="ZN217" s="34">
        <v>0.48091701183871199</v>
      </c>
      <c r="ZO217" s="34">
        <v>0.47713660117208806</v>
      </c>
      <c r="ZP217" s="34">
        <v>0.47392673608101499</v>
      </c>
      <c r="ZQ217" s="34">
        <v>0.47142713045318801</v>
      </c>
      <c r="ZR217" s="34">
        <v>0.46935567858615701</v>
      </c>
      <c r="ZS217" s="34">
        <v>0.46746970282285899</v>
      </c>
      <c r="ZT217" s="34">
        <v>0.465812204670771</v>
      </c>
      <c r="ZU217" s="34">
        <v>0.46440499802549001</v>
      </c>
      <c r="ZV217" s="34">
        <v>0.463096252748743</v>
      </c>
      <c r="ZW217" s="34">
        <v>0.46175098820163302</v>
      </c>
      <c r="ZX217" s="34">
        <v>0.46029541245187899</v>
      </c>
      <c r="ZY217" s="34">
        <v>0.45865448161748396</v>
      </c>
      <c r="ZZ217" s="34">
        <v>0.45685310181026201</v>
      </c>
      <c r="AAA217" s="34">
        <v>0.45495291135334803</v>
      </c>
      <c r="AAB217" s="34">
        <v>0.45301513404488503</v>
      </c>
      <c r="AAC217" s="34">
        <v>0.45094973899207402</v>
      </c>
      <c r="AAD217" s="34">
        <v>0.44875700855147799</v>
      </c>
      <c r="AAE217" s="34">
        <v>0.44671625882466998</v>
      </c>
      <c r="AAF217" s="34">
        <v>0.44494079928293095</v>
      </c>
      <c r="AAG217" s="34">
        <v>0.44341347132154502</v>
      </c>
      <c r="AAH217" s="34">
        <v>0.44214097092702304</v>
      </c>
      <c r="AAI217" s="34">
        <v>0.44108930333025803</v>
      </c>
      <c r="AAJ217" s="34">
        <v>0.44027323200065299</v>
      </c>
      <c r="AAK217" s="34">
        <v>0.43970413920436402</v>
      </c>
      <c r="AAL217" s="34">
        <v>0.43932656813895699</v>
      </c>
      <c r="AAM217" s="34">
        <v>0.43908306876077097</v>
      </c>
      <c r="AAN217" s="34">
        <v>0.43898261758910101</v>
      </c>
      <c r="AAO217" s="34">
        <v>0.438995233448424</v>
      </c>
      <c r="AAP217" s="34">
        <v>0.43908004370189402</v>
      </c>
      <c r="AAQ217" s="34">
        <v>0.43919180507432304</v>
      </c>
      <c r="AAR217" s="34">
        <v>0.43928936761257503</v>
      </c>
      <c r="AAS217" s="34">
        <v>0.43937803527223601</v>
      </c>
      <c r="AAT217" s="34">
        <v>0.43941251615996302</v>
      </c>
      <c r="AAU217" s="34">
        <v>0.43941780854903895</v>
      </c>
      <c r="AAV217" s="34">
        <v>0.43942962523393597</v>
      </c>
      <c r="AAW217" s="34">
        <v>0.43942590717128199</v>
      </c>
      <c r="AAX217" s="34">
        <v>0.43938223270175103</v>
      </c>
      <c r="AAY217" s="34">
        <v>0.43932952198214303</v>
      </c>
      <c r="AAZ217" s="34">
        <v>0.43929166928154401</v>
      </c>
      <c r="ABA217" s="34">
        <v>0.43924383291598301</v>
      </c>
      <c r="ABB217" s="34">
        <v>0.43918513152124705</v>
      </c>
      <c r="ABC217" s="34">
        <v>0.439109265161159</v>
      </c>
      <c r="ABD217" s="34">
        <v>0.43902857571560999</v>
      </c>
      <c r="ABE217" s="34">
        <v>0.43895356776130695</v>
      </c>
      <c r="ABF217" s="34">
        <v>0.43884313016420701</v>
      </c>
      <c r="ABG217" t="s">
        <v>843</v>
      </c>
      <c r="ABH217" t="s">
        <v>843</v>
      </c>
      <c r="ABI217" t="s">
        <v>1300</v>
      </c>
      <c r="ABJ217" s="34">
        <v>0.61140700420638605</v>
      </c>
      <c r="ABK217" s="34">
        <v>0.61543444567038696</v>
      </c>
      <c r="ABL217" s="34">
        <v>0.62026074785534902</v>
      </c>
      <c r="ABM217" s="34">
        <v>0.62502158946771091</v>
      </c>
      <c r="ABN217" s="34">
        <v>0.62907792542762098</v>
      </c>
      <c r="ABO217" s="34">
        <v>0.63233207554255899</v>
      </c>
      <c r="ABP217" s="34">
        <v>0.63520212184873204</v>
      </c>
      <c r="ABQ217" s="34">
        <v>0.63810075705682701</v>
      </c>
      <c r="ABR217" s="34">
        <v>0.64089080333074799</v>
      </c>
      <c r="ABS217" s="34">
        <v>0.64324797070548601</v>
      </c>
      <c r="ABT217" s="34">
        <v>0.64511232924439499</v>
      </c>
      <c r="ABU217" s="34">
        <v>0.64652676444226997</v>
      </c>
      <c r="ABV217" s="34">
        <v>0.64725398894050101</v>
      </c>
      <c r="ABW217" s="34">
        <v>0.64725753869517599</v>
      </c>
      <c r="ABX217" s="34">
        <v>0.64692406304471906</v>
      </c>
      <c r="ABY217" s="34">
        <v>0.64681810272872797</v>
      </c>
      <c r="ABZ217" s="34">
        <v>0.64704989674046198</v>
      </c>
      <c r="ACA217" s="34">
        <v>0.64702008488861196</v>
      </c>
      <c r="ACB217" s="34">
        <v>0.64619461318374505</v>
      </c>
      <c r="ACC217" s="34">
        <v>0.64441550354061705</v>
      </c>
      <c r="ACD217" s="34">
        <v>0.64190722564041391</v>
      </c>
      <c r="ACE217" s="34">
        <v>0.63897604342771108</v>
      </c>
      <c r="ACF217" s="34">
        <v>0.63544524532916702</v>
      </c>
      <c r="ACG217" s="34">
        <v>0.63125711172916599</v>
      </c>
      <c r="ACH217" s="34">
        <v>0.62670266070215097</v>
      </c>
      <c r="ACI217" s="34">
        <v>0.621962078218389</v>
      </c>
      <c r="ACJ217" s="34">
        <v>0.61730604874168304</v>
      </c>
      <c r="ACK217" s="34">
        <v>0.61278353009382203</v>
      </c>
      <c r="ACL217" s="34">
        <v>0.60824914026372101</v>
      </c>
      <c r="ACM217" s="34">
        <v>0.60369975937448794</v>
      </c>
      <c r="ACN217" s="34">
        <v>0.59927515560709399</v>
      </c>
      <c r="ACO217" s="34">
        <v>0.595199755508938</v>
      </c>
      <c r="ACP217" s="34">
        <v>0.59130642958248403</v>
      </c>
      <c r="ACQ217" s="34">
        <v>0.58729068833422193</v>
      </c>
      <c r="ACR217" s="34">
        <v>0.58316615219893198</v>
      </c>
      <c r="ACS217" s="34">
        <v>0.57901354022412399</v>
      </c>
      <c r="ACT217" s="34">
        <v>0.57497104830026402</v>
      </c>
      <c r="ACU217" s="34">
        <v>0.57116420536810897</v>
      </c>
      <c r="ACV217" s="34">
        <v>0.56755719459657594</v>
      </c>
      <c r="ACW217" s="34">
        <v>0.56409231659378001</v>
      </c>
      <c r="ACX217" s="34">
        <v>0.56083490633706701</v>
      </c>
      <c r="ACY217" s="34">
        <v>0.55770483667289494</v>
      </c>
      <c r="ACZ217" s="34">
        <v>0.554449598813339</v>
      </c>
      <c r="ADA217" s="34">
        <v>0.55103032943006403</v>
      </c>
      <c r="ADB217" s="34">
        <v>0.54751103596394302</v>
      </c>
      <c r="ADC217" s="34">
        <v>0.54398497912381893</v>
      </c>
      <c r="ADD217" s="34">
        <v>0.54042354977231399</v>
      </c>
      <c r="ADE217" s="34">
        <v>0.53670220348214104</v>
      </c>
      <c r="ADF217" s="34">
        <v>0.53305270200459298</v>
      </c>
      <c r="ADG217" s="34">
        <v>0.52975229831794501</v>
      </c>
      <c r="ADH217" s="34">
        <v>0.52678344196178595</v>
      </c>
      <c r="ADI217" s="34">
        <v>0.52407561961745008</v>
      </c>
      <c r="ADJ217" s="34">
        <v>0.52151311593530303</v>
      </c>
      <c r="ADK217" s="34">
        <v>0.51892925917691501</v>
      </c>
      <c r="ADL217" s="34">
        <v>0.51632824023345403</v>
      </c>
      <c r="ADM217" s="34">
        <v>0.51356627313055103</v>
      </c>
      <c r="ADN217" s="34">
        <v>0.51057776842534297</v>
      </c>
      <c r="ADO217" s="34">
        <v>0.50771196374153194</v>
      </c>
      <c r="ADP217" s="34">
        <v>0.505051438886294</v>
      </c>
      <c r="ADQ217" s="34">
        <v>0.50237667647312201</v>
      </c>
      <c r="ADR217" s="34">
        <v>0.49926325140257399</v>
      </c>
      <c r="ADS217" s="34">
        <v>0.49570559405821596</v>
      </c>
      <c r="ADT217" s="34">
        <v>0.49226563826398201</v>
      </c>
      <c r="ADU217" s="34">
        <v>0.48937370495643795</v>
      </c>
      <c r="ADV217" s="34">
        <v>0.48717644456916803</v>
      </c>
      <c r="ADW217" s="34">
        <v>0.485379571497152</v>
      </c>
      <c r="ADX217" s="34">
        <v>0.48373842615068396</v>
      </c>
      <c r="ADY217" s="34">
        <v>0.482299809876859</v>
      </c>
      <c r="ADZ217" s="34">
        <v>0.48109075334642198</v>
      </c>
      <c r="AEA217" s="34">
        <v>0.47995931888608501</v>
      </c>
      <c r="AEB217" s="34">
        <v>0.47877266482990699</v>
      </c>
      <c r="AEC217" s="34">
        <v>0.47745509848874801</v>
      </c>
      <c r="AED217" s="34">
        <v>0.47593457101943204</v>
      </c>
      <c r="AEE217" s="34">
        <v>0.47426144050173297</v>
      </c>
      <c r="AEF217" s="34">
        <v>0.472496225514144</v>
      </c>
      <c r="AEG217" s="34">
        <v>0.470685815059253</v>
      </c>
      <c r="AEH217" s="34">
        <v>0.46874513436195697</v>
      </c>
      <c r="AEI217" s="34">
        <v>0.46668048302342302</v>
      </c>
      <c r="AEJ217" s="34">
        <v>0.46476110696322004</v>
      </c>
      <c r="AEK217" s="34">
        <v>0.46310779661034501</v>
      </c>
      <c r="AEL217" s="34">
        <v>0.461727749566884</v>
      </c>
      <c r="AEM217" s="34">
        <v>0.46061671965316003</v>
      </c>
      <c r="AEN217" s="34">
        <v>0.45972329040831</v>
      </c>
      <c r="AEO217" s="34">
        <v>0.45906478277787699</v>
      </c>
      <c r="AEP217" s="34">
        <v>0.45865077836511703</v>
      </c>
      <c r="AEQ217" s="34">
        <v>0.45841903978571202</v>
      </c>
      <c r="AER217" s="34">
        <v>0.458316221628082</v>
      </c>
      <c r="AES217" s="34">
        <v>0.45835993579482698</v>
      </c>
      <c r="AET217" s="34">
        <v>0.458510720605872</v>
      </c>
      <c r="AEU217" s="34">
        <v>0.45872199092667698</v>
      </c>
      <c r="AEV217" s="34">
        <v>0.45894258312764696</v>
      </c>
      <c r="AEW217" s="34">
        <v>0.459123727604413</v>
      </c>
      <c r="AEX217" s="34">
        <v>0.45927201119847294</v>
      </c>
      <c r="AEY217" s="34">
        <v>0.459343128574142</v>
      </c>
      <c r="AEZ217" s="34">
        <v>0.45936620986673604</v>
      </c>
      <c r="AFA217" s="34">
        <v>0.45937661723949902</v>
      </c>
      <c r="AFB217" s="34">
        <v>0.45935255879864101</v>
      </c>
      <c r="AFC217" s="34">
        <v>0.45926264495082003</v>
      </c>
      <c r="AFD217" s="34">
        <v>0.45913859845500299</v>
      </c>
      <c r="AFE217" s="34">
        <v>0.45901394930448297</v>
      </c>
      <c r="AFF217" s="34">
        <v>0.45886709059872999</v>
      </c>
      <c r="AFG217" t="s">
        <v>843</v>
      </c>
      <c r="AFH217" t="s">
        <v>843</v>
      </c>
      <c r="AFI217" s="34">
        <v>0.77378000000000002</v>
      </c>
      <c r="AFJ217" s="34">
        <v>0.77981999999999996</v>
      </c>
      <c r="AFK217" s="34">
        <v>0.78477999999999992</v>
      </c>
      <c r="AFL217" s="34">
        <v>0.77846000000000004</v>
      </c>
      <c r="AFM217" s="34">
        <v>0.78671000000000002</v>
      </c>
      <c r="AFN217" s="34">
        <v>0.78608</v>
      </c>
      <c r="AFO217" s="34">
        <v>0.78051000000000004</v>
      </c>
      <c r="AFP217" s="34">
        <v>0.77064999999999995</v>
      </c>
      <c r="AFQ217" s="34">
        <v>0.79100999999999999</v>
      </c>
      <c r="AFR217" s="34">
        <v>0.78939999999999999</v>
      </c>
      <c r="AFS217" s="34">
        <v>0.76422000000000001</v>
      </c>
      <c r="AFT217" s="34">
        <v>0.76232</v>
      </c>
      <c r="AFU217" s="34">
        <v>0.75912999999999997</v>
      </c>
      <c r="AFV217" s="34">
        <v>0.75188999999999995</v>
      </c>
      <c r="AFW217" s="34">
        <v>0.74694999999999989</v>
      </c>
      <c r="AFX217" s="34">
        <v>0.75346999999999997</v>
      </c>
      <c r="AFY217" s="34">
        <v>0.74890000000000001</v>
      </c>
      <c r="AFZ217" s="34">
        <v>0.75135999999999992</v>
      </c>
      <c r="AGA217" s="34">
        <v>0.75480999999999998</v>
      </c>
      <c r="AGB217" t="s">
        <v>843</v>
      </c>
      <c r="AGC217" t="s">
        <v>843</v>
      </c>
      <c r="AGD217" t="s">
        <v>843</v>
      </c>
      <c r="AGE217" t="s">
        <v>843</v>
      </c>
      <c r="AGF217" s="34">
        <v>4.5811641030013561E-3</v>
      </c>
      <c r="AGG217" t="s">
        <v>843</v>
      </c>
      <c r="AGH217" t="s">
        <v>843</v>
      </c>
      <c r="AGI217" t="s">
        <v>843</v>
      </c>
      <c r="AGJ217" t="s">
        <v>843</v>
      </c>
      <c r="AGK217" t="s">
        <v>843</v>
      </c>
      <c r="AGL217" t="s">
        <v>843</v>
      </c>
      <c r="AGM217" t="s">
        <v>843</v>
      </c>
      <c r="AGN217" t="s">
        <v>843</v>
      </c>
      <c r="AGO217" s="34">
        <v>0.35100000000000003</v>
      </c>
      <c r="AGP217" s="34">
        <v>2021</v>
      </c>
      <c r="AGQ217" t="s">
        <v>832</v>
      </c>
      <c r="AGR217" t="s">
        <v>843</v>
      </c>
      <c r="AGS217" s="34">
        <v>0</v>
      </c>
      <c r="AGT217" s="34">
        <v>2021</v>
      </c>
      <c r="AGU217" t="s">
        <v>832</v>
      </c>
      <c r="AGV217" t="s">
        <v>843</v>
      </c>
      <c r="AGW217" s="34">
        <v>6.0000000000000001E-3</v>
      </c>
      <c r="AGX217" s="34">
        <v>2021</v>
      </c>
      <c r="AGY217" t="s">
        <v>832</v>
      </c>
      <c r="AGZ217" t="s">
        <v>843</v>
      </c>
      <c r="AHA217" s="34">
        <v>0.122</v>
      </c>
      <c r="AHB217" s="34">
        <v>2021</v>
      </c>
      <c r="AHC217" t="s">
        <v>832</v>
      </c>
      <c r="AHD217" t="s">
        <v>843</v>
      </c>
      <c r="AHE217" s="34">
        <v>6.3E-2</v>
      </c>
      <c r="AHF217" s="34">
        <v>2021</v>
      </c>
      <c r="AHG217" t="s">
        <v>832</v>
      </c>
      <c r="AHH217" t="s">
        <v>843</v>
      </c>
      <c r="AHI217" t="s">
        <v>830</v>
      </c>
      <c r="AHJ217" s="34">
        <v>0.24529479444026947</v>
      </c>
      <c r="AHK217" s="34">
        <v>0.25093403458595276</v>
      </c>
      <c r="AHL217" s="34">
        <v>0.24640138447284698</v>
      </c>
      <c r="AHM217" s="34">
        <v>0.24202287197113037</v>
      </c>
      <c r="AHN217" s="34">
        <v>0.23846881091594696</v>
      </c>
      <c r="AHO217" t="s">
        <v>843</v>
      </c>
      <c r="AHP217" s="34"/>
      <c r="AHQ217" s="34"/>
      <c r="AHR217" s="34"/>
      <c r="AHS217" s="34"/>
      <c r="AHT217" s="34"/>
      <c r="AHU217" t="s">
        <v>843</v>
      </c>
      <c r="AHV217" s="34">
        <v>0.24350623786449432</v>
      </c>
      <c r="AHW217" s="34">
        <v>0.24876633286476135</v>
      </c>
      <c r="AHX217" s="34">
        <v>0.24357731640338898</v>
      </c>
      <c r="AHY217" s="34">
        <v>0.23341931402683258</v>
      </c>
      <c r="AHZ217" s="34">
        <v>0.22572951018810272</v>
      </c>
      <c r="AIA217" t="s">
        <v>832</v>
      </c>
      <c r="AIB217" t="s">
        <v>843</v>
      </c>
      <c r="AIC217" s="34">
        <v>0.24363447725772858</v>
      </c>
      <c r="AID217" s="34">
        <v>0.24893727898597717</v>
      </c>
      <c r="AIE217" s="34">
        <v>0.24383378028869629</v>
      </c>
      <c r="AIF217" s="34">
        <v>0.2339322417974472</v>
      </c>
      <c r="AIG217" s="34">
        <v>0.22666515409946442</v>
      </c>
      <c r="AIH217" t="s">
        <v>924</v>
      </c>
      <c r="AII217" t="s">
        <v>843</v>
      </c>
      <c r="AIJ217" s="34">
        <v>0.24820899963378906</v>
      </c>
      <c r="AIK217" s="34">
        <v>0.25251266360282898</v>
      </c>
      <c r="AIL217" s="34">
        <v>0.24697799980640411</v>
      </c>
      <c r="AIM217" s="34">
        <v>0.23086000978946686</v>
      </c>
      <c r="AIN217" s="34">
        <v>0.23815000057220459</v>
      </c>
      <c r="AIO217" t="s">
        <v>1607</v>
      </c>
      <c r="AIP217" s="34">
        <v>0.24997499585151672</v>
      </c>
      <c r="AIQ217" t="s">
        <v>843</v>
      </c>
      <c r="AIR217" s="34">
        <v>0.25608000000000003</v>
      </c>
      <c r="AIS217" s="34">
        <v>0.25374999999999998</v>
      </c>
      <c r="AIT217" s="34">
        <v>0.25089</v>
      </c>
      <c r="AIU217" s="34">
        <v>0.24734</v>
      </c>
      <c r="AIV217" s="34">
        <v>0.24728000000000003</v>
      </c>
      <c r="AIW217" s="34">
        <v>0.24451000000000001</v>
      </c>
      <c r="AIX217" t="s">
        <v>843</v>
      </c>
      <c r="AIY217" s="34">
        <v>3.4049999999999997E-2</v>
      </c>
      <c r="AIZ217" s="34">
        <v>3.5970000000000002E-2</v>
      </c>
      <c r="AJA217" s="34">
        <v>3.2620000000000003E-2</v>
      </c>
      <c r="AJB217" s="34">
        <v>3.074E-2</v>
      </c>
      <c r="AJC217" s="34">
        <v>3.039E-2</v>
      </c>
      <c r="AJD217" s="34">
        <v>3.0529999999999998E-2</v>
      </c>
      <c r="AJE217" t="s">
        <v>843</v>
      </c>
      <c r="AJF217" s="34">
        <v>3.8811326026916504E-2</v>
      </c>
      <c r="AJG217" s="34">
        <v>3.3912058919668198E-2</v>
      </c>
      <c r="AJH217" s="34">
        <v>3.5606849938631058E-2</v>
      </c>
      <c r="AJI217" s="34">
        <v>3.3803030848503113E-2</v>
      </c>
      <c r="AJJ217" s="34">
        <v>2.2411316633224487E-2</v>
      </c>
      <c r="AJK217" t="s">
        <v>830</v>
      </c>
      <c r="AJL217" t="s">
        <v>843</v>
      </c>
      <c r="AJM217" t="s">
        <v>843</v>
      </c>
      <c r="AJN217" s="34">
        <v>3.0788708478212357E-2</v>
      </c>
      <c r="AJO217" s="34">
        <v>2.2861391305923462E-2</v>
      </c>
      <c r="AJP217" s="34">
        <v>1.8200458958745003E-2</v>
      </c>
      <c r="AJQ217" s="34">
        <v>8.0252047628164291E-3</v>
      </c>
      <c r="AJR217" s="34">
        <v>2.5616414844989777E-2</v>
      </c>
      <c r="AJS217" t="s">
        <v>832</v>
      </c>
      <c r="AJT217" t="s">
        <v>843</v>
      </c>
      <c r="AJU217" t="s">
        <v>843</v>
      </c>
      <c r="AJV217" t="s">
        <v>843</v>
      </c>
      <c r="AJW217" s="34">
        <v>3.2883387058973312E-2</v>
      </c>
      <c r="AJX217" s="34">
        <v>2.8264999389648438E-2</v>
      </c>
      <c r="AJY217" s="34">
        <v>2.9999565333127975E-2</v>
      </c>
      <c r="AJZ217" s="34">
        <v>2.8689155355095863E-2</v>
      </c>
      <c r="AKA217" s="34">
        <v>1.9377252086997032E-2</v>
      </c>
      <c r="AKB217" t="s">
        <v>830</v>
      </c>
      <c r="AKC217" t="s">
        <v>843</v>
      </c>
      <c r="AKD217" t="s">
        <v>843</v>
      </c>
      <c r="AKE217" t="s">
        <v>843</v>
      </c>
      <c r="AKF217" s="34">
        <v>2.5283984839916229E-2</v>
      </c>
      <c r="AKG217" s="34">
        <v>1.8171669915318489E-2</v>
      </c>
      <c r="AKH217" s="34">
        <v>1.4593487605452538E-2</v>
      </c>
      <c r="AKI217" s="34">
        <v>5.7843555696308613E-3</v>
      </c>
      <c r="AKJ217" s="34">
        <v>2.4277569726109505E-2</v>
      </c>
      <c r="AKK217" t="s">
        <v>832</v>
      </c>
      <c r="AKL217" t="s">
        <v>843</v>
      </c>
      <c r="AKM217" s="34">
        <v>7230</v>
      </c>
      <c r="AKN217" t="s">
        <v>832</v>
      </c>
      <c r="AKO217" t="s">
        <v>843</v>
      </c>
      <c r="AKP217" s="34">
        <v>6646.71142578125</v>
      </c>
      <c r="AKQ217" t="s">
        <v>830</v>
      </c>
      <c r="AKR217" t="s">
        <v>843</v>
      </c>
      <c r="AKS217" s="34">
        <v>6278.1733841383202</v>
      </c>
      <c r="AKT217" t="s">
        <v>832</v>
      </c>
      <c r="AKU217" t="s">
        <v>843</v>
      </c>
      <c r="AKV217" s="34">
        <v>6908.8021192954302</v>
      </c>
      <c r="AKW217" t="s">
        <v>832</v>
      </c>
      <c r="AKX217" t="s">
        <v>843</v>
      </c>
      <c r="AKY217" s="34">
        <v>0.28333485126495361</v>
      </c>
      <c r="AKZ217" s="34">
        <v>0.28843346238136292</v>
      </c>
      <c r="ALA217" s="34">
        <v>0.29152050614356995</v>
      </c>
      <c r="ALB217" s="34">
        <v>0.32139241695404053</v>
      </c>
      <c r="ALC217" s="34">
        <v>0.30866557359695435</v>
      </c>
      <c r="ALD217" t="s">
        <v>830</v>
      </c>
      <c r="ALE217" t="s">
        <v>843</v>
      </c>
      <c r="ALF217" t="s">
        <v>843</v>
      </c>
      <c r="ALG217" t="s">
        <v>843</v>
      </c>
      <c r="ALH217" s="34">
        <v>0.28154397010803223</v>
      </c>
      <c r="ALI217" s="34">
        <v>0.28628081083297729</v>
      </c>
      <c r="ALJ217" s="34">
        <v>0.28871899843215942</v>
      </c>
      <c r="ALK217" s="34">
        <v>0.31283488869667053</v>
      </c>
      <c r="ALL217" s="34">
        <v>0.29605677723884583</v>
      </c>
      <c r="ALM217" t="s">
        <v>832</v>
      </c>
    </row>
    <row r="218" spans="1:1001">
      <c r="A218" t="s">
        <v>423</v>
      </c>
      <c r="B218" t="s">
        <v>207</v>
      </c>
      <c r="C218" t="s">
        <v>855</v>
      </c>
      <c r="D218" s="34">
        <v>4.1068878024816513E-2</v>
      </c>
      <c r="E218" t="s">
        <v>465</v>
      </c>
      <c r="F218" s="34">
        <v>4.7211907804012299E-2</v>
      </c>
      <c r="G218" t="s">
        <v>465</v>
      </c>
      <c r="H218" s="34">
        <v>4.515465721487999E-2</v>
      </c>
      <c r="I218" t="s">
        <v>465</v>
      </c>
      <c r="J218" s="34">
        <v>4.5825056731700897E-2</v>
      </c>
      <c r="K218" t="s">
        <v>465</v>
      </c>
      <c r="L218" s="34"/>
      <c r="M218" t="s">
        <v>465</v>
      </c>
      <c r="N218" s="34">
        <v>0.49941980838775635</v>
      </c>
      <c r="O218" s="34"/>
      <c r="P218" t="s">
        <v>1459</v>
      </c>
      <c r="Q218" s="34"/>
      <c r="R218" t="s">
        <v>1459</v>
      </c>
      <c r="S218" s="34"/>
      <c r="T218" t="s">
        <v>1459</v>
      </c>
      <c r="U218" s="34"/>
      <c r="V218" t="s">
        <v>1459</v>
      </c>
      <c r="W218" t="s">
        <v>843</v>
      </c>
      <c r="X218" t="s">
        <v>465</v>
      </c>
      <c r="Y218" s="34">
        <v>0.48877426981925964</v>
      </c>
      <c r="Z218" s="34"/>
      <c r="AA218" t="s">
        <v>1459</v>
      </c>
      <c r="AB218" s="34"/>
      <c r="AC218" t="s">
        <v>1459</v>
      </c>
      <c r="AD218" s="34"/>
      <c r="AE218" t="s">
        <v>1459</v>
      </c>
      <c r="AF218" s="34"/>
      <c r="AG218" t="s">
        <v>1459</v>
      </c>
      <c r="AH218" t="s">
        <v>843</v>
      </c>
      <c r="AI218" t="s">
        <v>465</v>
      </c>
      <c r="AJ218" s="34">
        <v>0.49844139814376831</v>
      </c>
      <c r="AK218" s="34"/>
      <c r="AL218" t="s">
        <v>1459</v>
      </c>
      <c r="AM218" s="34"/>
      <c r="AN218" t="s">
        <v>1459</v>
      </c>
      <c r="AO218" s="34"/>
      <c r="AP218" t="s">
        <v>1459</v>
      </c>
      <c r="AQ218" s="34"/>
      <c r="AR218" t="s">
        <v>1459</v>
      </c>
      <c r="AS218" t="s">
        <v>843</v>
      </c>
      <c r="AT218" t="s">
        <v>465</v>
      </c>
      <c r="AU218" s="34">
        <v>0.49012428522109985</v>
      </c>
      <c r="AV218" s="34"/>
      <c r="AW218" t="s">
        <v>1459</v>
      </c>
      <c r="AX218" s="34"/>
      <c r="AY218" t="s">
        <v>1459</v>
      </c>
      <c r="AZ218" s="34"/>
      <c r="BA218" t="s">
        <v>1459</v>
      </c>
      <c r="BB218" s="34"/>
      <c r="BC218" t="s">
        <v>1459</v>
      </c>
      <c r="BD218" t="s">
        <v>843</v>
      </c>
      <c r="BE218" s="34">
        <v>0.47822917414913746</v>
      </c>
      <c r="BF218" t="s">
        <v>465</v>
      </c>
      <c r="BG218" t="s">
        <v>843</v>
      </c>
      <c r="BH218" t="s">
        <v>465</v>
      </c>
      <c r="BI218" s="34">
        <v>2.522468090057373</v>
      </c>
      <c r="BJ218" t="s">
        <v>465</v>
      </c>
      <c r="BK218" s="34">
        <v>3.1210217475891113</v>
      </c>
      <c r="BL218" t="s">
        <v>465</v>
      </c>
      <c r="BM218" s="34">
        <v>3.4132125377655029</v>
      </c>
      <c r="BN218" t="s">
        <v>465</v>
      </c>
      <c r="BO218" s="34">
        <v>3.3510873317718506</v>
      </c>
      <c r="BP218" t="s">
        <v>843</v>
      </c>
      <c r="BQ218" s="34">
        <v>4.2479195594787598</v>
      </c>
      <c r="BR218" t="s">
        <v>830</v>
      </c>
      <c r="BS218" s="34"/>
      <c r="BT218" t="s">
        <v>843</v>
      </c>
      <c r="BU218" s="34">
        <v>2.6509904861450195</v>
      </c>
      <c r="BV218" t="s">
        <v>1552</v>
      </c>
      <c r="BW218" t="s">
        <v>843</v>
      </c>
      <c r="BX218" s="34">
        <v>2.6899244785308838</v>
      </c>
      <c r="BY218" t="s">
        <v>465</v>
      </c>
      <c r="BZ218" t="s">
        <v>843</v>
      </c>
      <c r="CA218" t="s">
        <v>465</v>
      </c>
      <c r="CB218" s="34">
        <v>9.8647559061646461E-3</v>
      </c>
      <c r="CC218" s="34">
        <v>9.4166509807109833E-3</v>
      </c>
      <c r="CD218" s="34">
        <v>9.1180354356765747E-3</v>
      </c>
      <c r="CE218" s="34">
        <v>9.306454099714756E-3</v>
      </c>
      <c r="CF218" s="34">
        <v>9.3064513057470322E-3</v>
      </c>
      <c r="CG218" t="s">
        <v>843</v>
      </c>
      <c r="CH218" t="s">
        <v>465</v>
      </c>
      <c r="CI218" s="34">
        <v>1.0511551052331924E-2</v>
      </c>
      <c r="CJ218" s="34">
        <v>1.0145834647119045E-2</v>
      </c>
      <c r="CK218" s="34">
        <v>1.0879836976528168E-2</v>
      </c>
      <c r="CL218" s="34">
        <v>1.0767079889774323E-2</v>
      </c>
      <c r="CM218" s="34">
        <v>1.1023652739822865E-2</v>
      </c>
      <c r="CN218" t="s">
        <v>843</v>
      </c>
      <c r="CO218" t="s">
        <v>465</v>
      </c>
      <c r="CP218" s="34">
        <v>1.0377908125519753E-2</v>
      </c>
      <c r="CQ218" s="34">
        <v>1.0479261167347431E-2</v>
      </c>
      <c r="CR218" s="34">
        <v>1.0665501467883587E-2</v>
      </c>
      <c r="CS218" s="34">
        <v>1.1023640632629395E-2</v>
      </c>
      <c r="CT218" s="34">
        <v>1.1023670434951782E-2</v>
      </c>
      <c r="CU218" t="s">
        <v>843</v>
      </c>
      <c r="CV218" t="s">
        <v>465</v>
      </c>
      <c r="CW218" s="34">
        <v>1.0326643474400043E-2</v>
      </c>
      <c r="CX218" s="34">
        <v>1.0232133790850639E-2</v>
      </c>
      <c r="CY218" s="34">
        <v>1.095246896147728E-2</v>
      </c>
      <c r="CZ218" s="34">
        <v>1.102363970130682E-2</v>
      </c>
      <c r="DA218" s="34">
        <v>1.1023667640984058E-2</v>
      </c>
      <c r="DB218" t="s">
        <v>843</v>
      </c>
      <c r="DC218" s="34"/>
      <c r="DD218" s="34"/>
      <c r="DE218" s="34"/>
      <c r="DF218" s="34"/>
      <c r="DG218" s="34"/>
      <c r="DH218" t="s">
        <v>1460</v>
      </c>
      <c r="DI218" t="s">
        <v>843</v>
      </c>
      <c r="DJ218" s="34"/>
      <c r="DK218" s="34"/>
      <c r="DL218" s="34"/>
      <c r="DM218" s="34"/>
      <c r="DN218" s="34"/>
      <c r="DO218" t="s">
        <v>1460</v>
      </c>
      <c r="DP218" t="s">
        <v>843</v>
      </c>
      <c r="DQ218" s="34"/>
      <c r="DR218" t="s">
        <v>1460</v>
      </c>
      <c r="DS218" t="s">
        <v>843</v>
      </c>
      <c r="DT218" t="s">
        <v>843</v>
      </c>
      <c r="DU218" s="34">
        <v>4.8</v>
      </c>
      <c r="DV218" t="s">
        <v>1461</v>
      </c>
      <c r="DW218" t="s">
        <v>843</v>
      </c>
      <c r="DX218" t="s">
        <v>843</v>
      </c>
      <c r="DY218" t="s">
        <v>465</v>
      </c>
      <c r="DZ218" s="34">
        <v>1.5600734623149037E-3</v>
      </c>
      <c r="EA218" s="34">
        <v>6.7268130369484425E-3</v>
      </c>
      <c r="EB218" s="34">
        <v>7.451644167304039E-3</v>
      </c>
      <c r="EC218" s="34">
        <v>9.3510719016194344E-3</v>
      </c>
      <c r="ED218" s="34">
        <v>1.016119122505188E-2</v>
      </c>
      <c r="EE218" t="s">
        <v>843</v>
      </c>
      <c r="EF218" t="s">
        <v>465</v>
      </c>
      <c r="EG218" s="34">
        <v>7.5499997474253178E-3</v>
      </c>
      <c r="EH218" s="34">
        <v>7.9333335161209106E-3</v>
      </c>
      <c r="EI218" s="34">
        <v>5.7999999262392521E-3</v>
      </c>
      <c r="EJ218" s="34">
        <v>5.1999995484948158E-3</v>
      </c>
      <c r="EK218" s="34">
        <v>2.3000000510364771E-3</v>
      </c>
      <c r="EL218" t="s">
        <v>843</v>
      </c>
      <c r="EM218" t="s">
        <v>465</v>
      </c>
      <c r="EN218" s="34">
        <v>3.2904120162129402E-3</v>
      </c>
      <c r="EO218" s="34">
        <v>5.2266726270318031E-3</v>
      </c>
      <c r="EP218" s="34">
        <v>5.1937159150838852E-3</v>
      </c>
      <c r="EQ218" s="34">
        <v>4.9662156961858273E-3</v>
      </c>
      <c r="ER218" s="34">
        <v>1.3287917245179415E-3</v>
      </c>
      <c r="ES218" t="s">
        <v>843</v>
      </c>
      <c r="ET218" t="s">
        <v>465</v>
      </c>
      <c r="EU218" s="34">
        <v>8.6485305801033974E-3</v>
      </c>
      <c r="EV218" s="34">
        <v>6.2474519945681095E-3</v>
      </c>
      <c r="EW218" s="34">
        <v>2.9563978314399719E-3</v>
      </c>
      <c r="EX218" s="34">
        <v>7.2483252733945847E-4</v>
      </c>
      <c r="EY218" s="34">
        <v>-1.6093424055725336E-3</v>
      </c>
      <c r="EZ218" t="s">
        <v>843</v>
      </c>
      <c r="FA218" t="s">
        <v>465</v>
      </c>
      <c r="FB218" s="34">
        <v>9.5905864145606756E-4</v>
      </c>
      <c r="FC218" s="34">
        <v>-7.2991795605048537E-4</v>
      </c>
      <c r="FD218" s="34">
        <v>-1.2427323963493109E-3</v>
      </c>
      <c r="FE218" s="34">
        <v>-7.6796216890215874E-3</v>
      </c>
      <c r="FF218" s="34">
        <v>-9.5483642071485519E-3</v>
      </c>
      <c r="FG218" t="s">
        <v>843</v>
      </c>
      <c r="FH218" s="34"/>
      <c r="FI218" s="34"/>
      <c r="FJ218" s="34"/>
      <c r="FK218" s="34"/>
      <c r="FL218" s="34"/>
      <c r="FM218" t="s">
        <v>843</v>
      </c>
      <c r="FN218" t="s">
        <v>843</v>
      </c>
      <c r="FO218" s="34">
        <v>0.66343999999999992</v>
      </c>
      <c r="FP218" t="s">
        <v>1462</v>
      </c>
      <c r="FQ218" t="s">
        <v>843</v>
      </c>
      <c r="FR218" t="s">
        <v>843</v>
      </c>
      <c r="FS218" s="34">
        <v>0.71677999999999997</v>
      </c>
      <c r="FT218" t="s">
        <v>1462</v>
      </c>
      <c r="FU218" t="s">
        <v>843</v>
      </c>
      <c r="FV218" t="s">
        <v>843</v>
      </c>
      <c r="FW218" s="34">
        <v>0.60790999999999995</v>
      </c>
      <c r="FX218" t="s">
        <v>1462</v>
      </c>
      <c r="FY218" t="s">
        <v>843</v>
      </c>
      <c r="FZ218" s="34">
        <v>0.82434988021850586</v>
      </c>
      <c r="GA218" s="34">
        <v>1.1275556087493896</v>
      </c>
      <c r="GB218" s="34">
        <v>0.82594496011734009</v>
      </c>
      <c r="GC218" s="34">
        <v>-8.4519550204277039E-2</v>
      </c>
      <c r="GD218" s="34">
        <v>7.940942794084549E-2</v>
      </c>
      <c r="GE218" t="s">
        <v>830</v>
      </c>
      <c r="GF218" t="s">
        <v>843</v>
      </c>
      <c r="GG218" s="34">
        <v>1.1983069181442261</v>
      </c>
      <c r="GH218" s="34">
        <v>1.1983069181442261</v>
      </c>
      <c r="GI218" s="34">
        <v>0.85301041603088379</v>
      </c>
      <c r="GJ218" s="34">
        <v>-9.0125188231468201E-2</v>
      </c>
      <c r="GK218" s="34">
        <v>6.6047079861164093E-2</v>
      </c>
      <c r="GL218" t="s">
        <v>832</v>
      </c>
      <c r="GM218" t="s">
        <v>843</v>
      </c>
      <c r="GN218" s="34">
        <v>0.10026891529560089</v>
      </c>
      <c r="GO218" t="s">
        <v>832</v>
      </c>
      <c r="GP218" t="s">
        <v>843</v>
      </c>
      <c r="GQ218" t="s">
        <v>843</v>
      </c>
      <c r="GR218" s="34">
        <v>2.8417868539690971E-2</v>
      </c>
      <c r="GS218" s="34">
        <v>2.9698114842176437E-2</v>
      </c>
      <c r="GT218" s="34">
        <v>2.8161734342575073E-2</v>
      </c>
      <c r="GU218" s="34">
        <v>2.0380832254886627E-2</v>
      </c>
      <c r="GV218" s="34">
        <v>3.6765307188034058E-2</v>
      </c>
      <c r="GW218" t="s">
        <v>832</v>
      </c>
      <c r="GX218" t="s">
        <v>843</v>
      </c>
      <c r="GY218" t="s">
        <v>843</v>
      </c>
      <c r="GZ218" t="s">
        <v>843</v>
      </c>
      <c r="HA218" t="s">
        <v>843</v>
      </c>
      <c r="HB218" t="s">
        <v>843</v>
      </c>
      <c r="HC218" t="s">
        <v>843</v>
      </c>
      <c r="HD218" t="s">
        <v>843</v>
      </c>
      <c r="HE218" t="s">
        <v>843</v>
      </c>
      <c r="HF218" t="s">
        <v>843</v>
      </c>
      <c r="HG218" t="s">
        <v>843</v>
      </c>
      <c r="HH218" s="34">
        <v>878360</v>
      </c>
      <c r="HI218" s="34">
        <v>893001</v>
      </c>
      <c r="HJ218" s="34">
        <v>909639</v>
      </c>
      <c r="HK218" s="34">
        <v>926721</v>
      </c>
      <c r="HL218" s="34">
        <v>945989</v>
      </c>
      <c r="HM218" s="34">
        <v>969313</v>
      </c>
      <c r="HN218" s="34">
        <v>994564</v>
      </c>
      <c r="HO218" s="34">
        <v>1019362</v>
      </c>
      <c r="HP218" s="34">
        <v>1043076</v>
      </c>
      <c r="HQ218" s="34">
        <v>1065540</v>
      </c>
      <c r="HR218" s="34">
        <v>1088486</v>
      </c>
      <c r="HS218" s="34">
        <v>1112976</v>
      </c>
      <c r="HT218" s="34">
        <v>1137676</v>
      </c>
      <c r="HU218" s="34">
        <v>1161555</v>
      </c>
      <c r="HV218" s="34">
        <v>1184830</v>
      </c>
      <c r="HW218" s="34">
        <v>1205813</v>
      </c>
      <c r="HX218" s="34">
        <v>1224562</v>
      </c>
      <c r="HY218" s="34">
        <v>1243235</v>
      </c>
      <c r="HZ218" s="34">
        <v>1261845</v>
      </c>
      <c r="IA218" s="34">
        <v>1280438</v>
      </c>
      <c r="IB218" s="34">
        <v>1299995</v>
      </c>
      <c r="IC218" s="34">
        <v>1320942</v>
      </c>
      <c r="ID218" s="34">
        <v>1341296</v>
      </c>
      <c r="IE218" s="34">
        <v>1360596</v>
      </c>
      <c r="IF218" s="34">
        <v>1379883</v>
      </c>
      <c r="IG218" s="34">
        <v>1399184</v>
      </c>
      <c r="IH218" s="34">
        <v>1418535</v>
      </c>
      <c r="II218" s="34">
        <v>1437870</v>
      </c>
      <c r="IJ218" s="34">
        <v>1457084</v>
      </c>
      <c r="IK218" s="34">
        <v>1476177</v>
      </c>
      <c r="IL218" s="34">
        <v>1495081</v>
      </c>
      <c r="IM218" s="34">
        <v>1513799</v>
      </c>
      <c r="IN218" s="34">
        <v>1532284</v>
      </c>
      <c r="IO218" s="34">
        <v>1550436</v>
      </c>
      <c r="IP218" s="34">
        <v>1568297</v>
      </c>
      <c r="IQ218" s="34">
        <v>1585869</v>
      </c>
      <c r="IR218" s="34">
        <v>1603089</v>
      </c>
      <c r="IS218" s="34">
        <v>1619889</v>
      </c>
      <c r="IT218" s="34">
        <v>1636299</v>
      </c>
      <c r="IU218" s="34">
        <v>1652352</v>
      </c>
      <c r="IV218" s="34">
        <v>1668074</v>
      </c>
      <c r="IW218" s="34">
        <v>1683455</v>
      </c>
      <c r="IX218" s="34">
        <v>1698451</v>
      </c>
      <c r="IY218" s="34">
        <v>1713117</v>
      </c>
      <c r="IZ218" s="34">
        <v>1727485</v>
      </c>
      <c r="JA218" s="34">
        <v>1741563</v>
      </c>
      <c r="JB218" s="34">
        <v>1755296</v>
      </c>
      <c r="JC218" s="34">
        <v>1768695</v>
      </c>
      <c r="JD218" s="34">
        <v>1781805</v>
      </c>
      <c r="JE218" s="34">
        <v>1794541</v>
      </c>
      <c r="JF218" s="34">
        <v>1806869</v>
      </c>
      <c r="JG218" s="34">
        <v>1818839</v>
      </c>
      <c r="JH218" s="34">
        <v>1830496</v>
      </c>
      <c r="JI218" s="34">
        <v>1841835</v>
      </c>
      <c r="JJ218" s="34">
        <v>1852870</v>
      </c>
      <c r="JK218" s="34">
        <v>1863463</v>
      </c>
      <c r="JL218" s="34">
        <v>1873546</v>
      </c>
      <c r="JM218" s="34">
        <v>1883193</v>
      </c>
      <c r="JN218" s="34">
        <v>1892397</v>
      </c>
      <c r="JO218" s="34">
        <v>1901064</v>
      </c>
      <c r="JP218" s="34">
        <v>1909160</v>
      </c>
      <c r="JQ218" s="34">
        <v>1916704</v>
      </c>
      <c r="JR218" s="34">
        <v>1923696</v>
      </c>
      <c r="JS218" s="34">
        <v>1930130</v>
      </c>
      <c r="JT218" s="34">
        <v>1935974</v>
      </c>
      <c r="JU218" s="34">
        <v>1941226</v>
      </c>
      <c r="JV218" s="34">
        <v>1945888</v>
      </c>
      <c r="JW218" s="34">
        <v>1949959</v>
      </c>
      <c r="JX218" s="34">
        <v>1953418</v>
      </c>
      <c r="JY218" s="34">
        <v>1956316</v>
      </c>
      <c r="JZ218" s="34">
        <v>1958620</v>
      </c>
      <c r="KA218" s="34">
        <v>1960284</v>
      </c>
      <c r="KB218" s="34">
        <v>1961371</v>
      </c>
      <c r="KC218" s="34">
        <v>1961943</v>
      </c>
      <c r="KD218" s="34">
        <v>1962002</v>
      </c>
      <c r="KE218" s="34">
        <v>1961551</v>
      </c>
      <c r="KF218" s="34">
        <v>1960601</v>
      </c>
      <c r="KG218" s="34">
        <v>1959090</v>
      </c>
      <c r="KH218" s="34">
        <v>1957043</v>
      </c>
      <c r="KI218" s="34">
        <v>1954526</v>
      </c>
      <c r="KJ218" s="34">
        <v>1951527</v>
      </c>
      <c r="KK218" s="34">
        <v>1948020</v>
      </c>
      <c r="KL218" s="34">
        <v>1943986</v>
      </c>
      <c r="KM218" s="34">
        <v>1939428</v>
      </c>
      <c r="KN218" s="34">
        <v>1934395</v>
      </c>
      <c r="KO218" s="34">
        <v>1928934</v>
      </c>
      <c r="KP218" s="34">
        <v>1923046</v>
      </c>
      <c r="KQ218" s="34">
        <v>1916755</v>
      </c>
      <c r="KR218" s="34">
        <v>1910059</v>
      </c>
      <c r="KS218" s="34">
        <v>1902963</v>
      </c>
      <c r="KT218" s="34">
        <v>1895509</v>
      </c>
      <c r="KU218" s="34">
        <v>1887709</v>
      </c>
      <c r="KV218" s="34">
        <v>1879572</v>
      </c>
      <c r="KW218" s="34">
        <v>1871110</v>
      </c>
      <c r="KX218" s="34">
        <v>1862374</v>
      </c>
      <c r="KY218" s="34">
        <v>1853383</v>
      </c>
      <c r="KZ218" s="34">
        <v>1844117</v>
      </c>
      <c r="LA218" s="34">
        <v>1834582</v>
      </c>
      <c r="LB218" s="34">
        <v>1824813</v>
      </c>
      <c r="LC218" s="34">
        <v>1814803</v>
      </c>
      <c r="LD218" s="34">
        <v>1804542</v>
      </c>
      <c r="LE218" t="s">
        <v>843</v>
      </c>
      <c r="LF218" t="s">
        <v>843</v>
      </c>
      <c r="LG218" t="s">
        <v>843</v>
      </c>
      <c r="LH218" s="34">
        <v>1.3422481715679169E-2</v>
      </c>
      <c r="LI218" s="34">
        <v>1.6531167551875114E-2</v>
      </c>
      <c r="LJ218" s="34">
        <v>1.8460117280483246E-2</v>
      </c>
      <c r="LK218" s="34">
        <v>1.8604731187224388E-2</v>
      </c>
      <c r="LL218" s="34">
        <v>2.0578391849994659E-2</v>
      </c>
      <c r="LM218" s="34">
        <v>2.4356631562113762E-2</v>
      </c>
      <c r="LN218" s="34">
        <v>2.5716876611113548E-2</v>
      </c>
      <c r="LO218" s="34">
        <v>2.4627769365906715E-2</v>
      </c>
      <c r="LP218" s="34">
        <v>2.2997098043560982E-2</v>
      </c>
      <c r="LQ218" s="34">
        <v>2.1307673305273056E-2</v>
      </c>
      <c r="LR218" s="34">
        <v>2.1306026726961136E-2</v>
      </c>
      <c r="LS218" s="34">
        <v>2.2249769419431686E-2</v>
      </c>
      <c r="LT218" s="34">
        <v>2.1950077265501022E-2</v>
      </c>
      <c r="LU218" s="34">
        <v>2.0772039890289307E-2</v>
      </c>
      <c r="LV218" s="34">
        <v>1.9839679822325706E-2</v>
      </c>
      <c r="LW218" s="34">
        <v>1.7554724588990211E-2</v>
      </c>
      <c r="LX218" s="34">
        <v>1.5429200604557991E-2</v>
      </c>
      <c r="LY218" s="34">
        <v>1.5133623965084553E-2</v>
      </c>
      <c r="LZ218" s="34">
        <v>1.4858081936836243E-2</v>
      </c>
      <c r="MA218" s="34">
        <v>1.4627271331846714E-2</v>
      </c>
      <c r="MB218" s="34">
        <v>1.5158211812376976E-2</v>
      </c>
      <c r="MC218" s="34">
        <v>1.5984700992703438E-2</v>
      </c>
      <c r="MD218" s="34">
        <v>1.5291192568838596E-2</v>
      </c>
      <c r="ME218" s="34">
        <v>1.4286528341472149E-2</v>
      </c>
      <c r="MF218" s="34">
        <v>1.4075874350965023E-2</v>
      </c>
      <c r="MG218" s="34">
        <v>1.3890496455132961E-2</v>
      </c>
      <c r="MH218" s="34">
        <v>1.3735439628362656E-2</v>
      </c>
      <c r="MI218" s="34">
        <v>1.3538203202188015E-2</v>
      </c>
      <c r="MJ218" s="34">
        <v>1.3274325989186764E-2</v>
      </c>
      <c r="MK218" s="34">
        <v>1.301845908164978E-2</v>
      </c>
      <c r="ML218" s="34">
        <v>1.2724747881293297E-2</v>
      </c>
      <c r="MM218" s="34">
        <v>1.2441999278962612E-2</v>
      </c>
      <c r="MN218" s="34">
        <v>1.213704701513052E-2</v>
      </c>
      <c r="MO218" s="34">
        <v>1.1776749044656754E-2</v>
      </c>
      <c r="MP218" s="34">
        <v>1.1454135179519653E-2</v>
      </c>
      <c r="MQ218" s="34">
        <v>1.1142204515635967E-2</v>
      </c>
      <c r="MR218" s="34">
        <v>1.0799870826303959E-2</v>
      </c>
      <c r="MS218" s="34">
        <v>1.0425235144793987E-2</v>
      </c>
      <c r="MT218" s="34">
        <v>1.0079355910420418E-2</v>
      </c>
      <c r="MU218" s="34">
        <v>9.7627434879541397E-3</v>
      </c>
      <c r="MV218" s="34">
        <v>9.4699403271079063E-3</v>
      </c>
      <c r="MW218" s="34">
        <v>9.1785620898008347E-3</v>
      </c>
      <c r="MX218" s="34">
        <v>8.8684298098087311E-3</v>
      </c>
      <c r="MY218" s="34">
        <v>8.5978591814637184E-3</v>
      </c>
      <c r="MZ218" s="34">
        <v>8.3520757034420967E-3</v>
      </c>
      <c r="NA218" s="34">
        <v>8.1163924187421799E-3</v>
      </c>
      <c r="NB218" s="34">
        <v>7.8545175492763519E-3</v>
      </c>
      <c r="NC218" s="34">
        <v>7.6044830493628979E-3</v>
      </c>
      <c r="ND218" s="34">
        <v>7.384908851236105E-3</v>
      </c>
      <c r="NE218" s="34">
        <v>7.1223834529519081E-3</v>
      </c>
      <c r="NF218" s="34">
        <v>6.8462342023849487E-3</v>
      </c>
      <c r="NG218" s="34">
        <v>6.6028721630573273E-3</v>
      </c>
      <c r="NH218" s="34">
        <v>6.3885827548801899E-3</v>
      </c>
      <c r="NI218" s="34">
        <v>6.1753890477120876E-3</v>
      </c>
      <c r="NJ218" s="34">
        <v>5.9734312817454338E-3</v>
      </c>
      <c r="NK218" s="34">
        <v>5.7007963769137859E-3</v>
      </c>
      <c r="NL218" s="34">
        <v>5.3963074460625648E-3</v>
      </c>
      <c r="NM218" s="34">
        <v>5.1358486525714397E-3</v>
      </c>
      <c r="NN218" s="34">
        <v>4.8755388706922531E-3</v>
      </c>
      <c r="NO218" s="34">
        <v>4.5694499276578426E-3</v>
      </c>
      <c r="NP218" s="34">
        <v>4.2496253736317158E-3</v>
      </c>
      <c r="NQ218" s="34">
        <v>3.9436896331608295E-3</v>
      </c>
      <c r="NR218" s="34">
        <v>3.6412912886589766E-3</v>
      </c>
      <c r="NS218" s="34">
        <v>3.3390226308256388E-3</v>
      </c>
      <c r="NT218" s="34">
        <v>3.0232009012252092E-3</v>
      </c>
      <c r="NU218" s="34">
        <v>2.7091731317341328E-3</v>
      </c>
      <c r="NV218" s="34">
        <v>2.3986960295587778E-3</v>
      </c>
      <c r="NW218" s="34">
        <v>2.0899185910820961E-3</v>
      </c>
      <c r="NX218" s="34">
        <v>1.772311981767416E-3</v>
      </c>
      <c r="NY218" s="34">
        <v>1.4824540121480823E-3</v>
      </c>
      <c r="NZ218" s="34">
        <v>1.1770308483392E-3</v>
      </c>
      <c r="OA218" s="34">
        <v>8.492170600220561E-4</v>
      </c>
      <c r="OB218" s="34">
        <v>5.5435782996937633E-4</v>
      </c>
      <c r="OC218" s="34">
        <v>2.9159022960811853E-4</v>
      </c>
      <c r="OD218" s="34">
        <v>3.0071776564000174E-5</v>
      </c>
      <c r="OE218" s="34">
        <v>-2.2989367425907403E-4</v>
      </c>
      <c r="OF218" s="34">
        <v>-4.8442793195135891E-4</v>
      </c>
      <c r="OG218" s="34">
        <v>-7.7097915345802903E-4</v>
      </c>
      <c r="OH218" s="34">
        <v>-1.0454191360622644E-3</v>
      </c>
      <c r="OI218" s="34">
        <v>-1.2869518250226974E-3</v>
      </c>
      <c r="OJ218" s="34">
        <v>-1.5355657087638974E-3</v>
      </c>
      <c r="OK218" s="34">
        <v>-1.7986709717661142E-3</v>
      </c>
      <c r="OL218" s="34">
        <v>-2.0729678217321634E-3</v>
      </c>
      <c r="OM218" s="34">
        <v>-2.3474202025681734E-3</v>
      </c>
      <c r="ON218" s="34">
        <v>-2.5984682142734528E-3</v>
      </c>
      <c r="OO218" s="34">
        <v>-2.8270974289625883E-3</v>
      </c>
      <c r="OP218" s="34">
        <v>-3.0571315437555313E-3</v>
      </c>
      <c r="OQ218" s="34">
        <v>-3.2767353113740683E-3</v>
      </c>
      <c r="OR218" s="34">
        <v>-3.4995204769074917E-3</v>
      </c>
      <c r="OS218" s="34">
        <v>-3.7219864316284657E-3</v>
      </c>
      <c r="OT218" s="34">
        <v>-3.924740944057703E-3</v>
      </c>
      <c r="OU218" s="34">
        <v>-4.1234795935451984E-3</v>
      </c>
      <c r="OV218" s="34">
        <v>-4.3198331259191036E-3</v>
      </c>
      <c r="OW218" s="34">
        <v>-4.5122536830604076E-3</v>
      </c>
      <c r="OX218" s="34">
        <v>-4.6798195689916611E-3</v>
      </c>
      <c r="OY218" s="34">
        <v>-4.8394002951681614E-3</v>
      </c>
      <c r="OZ218" s="34">
        <v>-5.0120456144213676E-3</v>
      </c>
      <c r="PA218" s="34">
        <v>-5.1839095540344715E-3</v>
      </c>
      <c r="PB218" s="34">
        <v>-5.3391465917229652E-3</v>
      </c>
      <c r="PC218" s="34">
        <v>-5.5005941540002823E-3</v>
      </c>
      <c r="PD218" s="34">
        <v>-5.670101847499609E-3</v>
      </c>
      <c r="PE218" t="s">
        <v>1300</v>
      </c>
      <c r="PF218" t="s">
        <v>843</v>
      </c>
      <c r="PG218" t="s">
        <v>843</v>
      </c>
      <c r="PH218" t="s">
        <v>843</v>
      </c>
      <c r="PI218" t="s">
        <v>843</v>
      </c>
      <c r="PJ218" t="s">
        <v>1300</v>
      </c>
      <c r="PK218" s="34">
        <v>0.51400107145309448</v>
      </c>
      <c r="PL218" s="34">
        <v>0.51342606544494629</v>
      </c>
      <c r="PM218" s="34">
        <v>0.51303976774215698</v>
      </c>
      <c r="PN218" s="34">
        <v>0.51267963647842407</v>
      </c>
      <c r="PO218" s="34">
        <v>0.51242458820343018</v>
      </c>
      <c r="PP218" s="34">
        <v>0.51239174604415894</v>
      </c>
      <c r="PQ218" s="34">
        <v>0.51249492168426514</v>
      </c>
      <c r="PR218" s="34">
        <v>0.51263242959976196</v>
      </c>
      <c r="PS218" s="34">
        <v>0.51279294490814209</v>
      </c>
      <c r="PT218" s="34">
        <v>0.51298123598098755</v>
      </c>
      <c r="PU218" s="34">
        <v>0.51294916868209839</v>
      </c>
      <c r="PV218" s="34">
        <v>0.51240819692611694</v>
      </c>
      <c r="PW218" s="34">
        <v>0.51164215803146362</v>
      </c>
      <c r="PX218" s="34">
        <v>0.51094436645507813</v>
      </c>
      <c r="PY218" s="34">
        <v>0.51030862331390381</v>
      </c>
      <c r="PZ218" s="34">
        <v>0.50999945402145386</v>
      </c>
      <c r="QA218" s="34">
        <v>0.50998640060424805</v>
      </c>
      <c r="QB218" s="34">
        <v>0.50998324155807495</v>
      </c>
      <c r="QC218" s="34">
        <v>0.50998580455780029</v>
      </c>
      <c r="QD218" s="34">
        <v>0.50999188423156738</v>
      </c>
      <c r="QE218" s="34">
        <v>0.50998044013977051</v>
      </c>
      <c r="QF218" s="34">
        <v>0.509937584400177</v>
      </c>
      <c r="QG218" s="34">
        <v>0.50992250442504883</v>
      </c>
      <c r="QH218" s="34">
        <v>0.50993978977203369</v>
      </c>
      <c r="QI218" s="34">
        <v>0.50995337963104248</v>
      </c>
      <c r="QJ218" s="34">
        <v>0.50996655225753784</v>
      </c>
      <c r="QK218" s="34">
        <v>0.50997686386108398</v>
      </c>
      <c r="QL218" s="34">
        <v>0.50998562574386597</v>
      </c>
      <c r="QM218" s="34">
        <v>0.50998842716217041</v>
      </c>
      <c r="QN218" s="34">
        <v>0.50998896360397339</v>
      </c>
      <c r="QO218" s="34">
        <v>0.50998640060424805</v>
      </c>
      <c r="QP218" s="34">
        <v>0.50997722148895264</v>
      </c>
      <c r="QQ218" s="34">
        <v>0.50996029376983643</v>
      </c>
      <c r="QR218" s="34">
        <v>0.50993722677230835</v>
      </c>
      <c r="QS218" s="34">
        <v>0.50990915298461914</v>
      </c>
      <c r="QT218" s="34">
        <v>0.50987190008163452</v>
      </c>
      <c r="QU218" s="34">
        <v>0.50982511043548584</v>
      </c>
      <c r="QV218" s="34">
        <v>0.50977009534835815</v>
      </c>
      <c r="QW218" s="34">
        <v>0.50970816612243652</v>
      </c>
      <c r="QX218" s="34">
        <v>0.50963777303695679</v>
      </c>
      <c r="QY218" s="34">
        <v>0.50955712795257568</v>
      </c>
      <c r="QZ218" s="34">
        <v>0.50946891307830811</v>
      </c>
      <c r="RA218" s="34">
        <v>0.50937294960021973</v>
      </c>
      <c r="RB218" s="34">
        <v>0.5092693567276001</v>
      </c>
      <c r="RC218" s="34">
        <v>0.50915986299514771</v>
      </c>
      <c r="RD218" s="34">
        <v>0.50904619693756104</v>
      </c>
      <c r="RE218" s="34">
        <v>0.50892841815948486</v>
      </c>
      <c r="RF218" s="34">
        <v>0.50880450010299683</v>
      </c>
      <c r="RG218" s="34">
        <v>0.50867688655853271</v>
      </c>
      <c r="RH218" s="34">
        <v>0.50854843854904175</v>
      </c>
      <c r="RI218" s="34">
        <v>0.50841647386550903</v>
      </c>
      <c r="RJ218" s="34">
        <v>0.50828248262405396</v>
      </c>
      <c r="RK218" s="34">
        <v>0.50814753770828247</v>
      </c>
      <c r="RL218" s="34">
        <v>0.50801020860671997</v>
      </c>
      <c r="RM218" s="34">
        <v>0.50787317752838135</v>
      </c>
      <c r="RN218" s="34">
        <v>0.50773477554321289</v>
      </c>
      <c r="RO218" s="34">
        <v>0.50760054588317871</v>
      </c>
      <c r="RP218" s="34">
        <v>0.50746685266494751</v>
      </c>
      <c r="RQ218" s="34">
        <v>0.50732904672622681</v>
      </c>
      <c r="RR218" s="34">
        <v>0.50719279050827026</v>
      </c>
      <c r="RS218" s="34">
        <v>0.5070575475692749</v>
      </c>
      <c r="RT218" s="34">
        <v>0.50692284107208252</v>
      </c>
      <c r="RU218" s="34">
        <v>0.50678849220275879</v>
      </c>
      <c r="RV218" s="34">
        <v>0.50665342807769775</v>
      </c>
      <c r="RW218" s="34">
        <v>0.5065186619758606</v>
      </c>
      <c r="RX218" s="34">
        <v>0.5063861608505249</v>
      </c>
      <c r="RY218" s="34">
        <v>0.50625574588775635</v>
      </c>
      <c r="RZ218" s="34">
        <v>0.50612348318099976</v>
      </c>
      <c r="SA218" s="34">
        <v>0.5059930682182312</v>
      </c>
      <c r="SB218" s="34">
        <v>0.50586968660354614</v>
      </c>
      <c r="SC218" s="34">
        <v>0.50574636459350586</v>
      </c>
      <c r="SD218" s="34">
        <v>0.50562262535095215</v>
      </c>
      <c r="SE218" s="34">
        <v>0.5055040717124939</v>
      </c>
      <c r="SF218" s="34">
        <v>0.50538980960845947</v>
      </c>
      <c r="SG218" s="34">
        <v>0.5052793025970459</v>
      </c>
      <c r="SH218" s="34">
        <v>0.5051732063293457</v>
      </c>
      <c r="SI218" s="34">
        <v>0.5050731897354126</v>
      </c>
      <c r="SJ218" s="34">
        <v>0.50497883558273315</v>
      </c>
      <c r="SK218" s="34">
        <v>0.50489181280136108</v>
      </c>
      <c r="SL218" s="34">
        <v>0.50480985641479492</v>
      </c>
      <c r="SM218" s="34">
        <v>0.50473397970199585</v>
      </c>
      <c r="SN218" s="34">
        <v>0.50466680526733398</v>
      </c>
      <c r="SO218" s="34">
        <v>0.50460547208786011</v>
      </c>
      <c r="SP218" s="34">
        <v>0.50454878807067871</v>
      </c>
      <c r="SQ218" s="34">
        <v>0.50449931621551514</v>
      </c>
      <c r="SR218" s="34">
        <v>0.50446152687072754</v>
      </c>
      <c r="SS218" s="34">
        <v>0.50443309545516968</v>
      </c>
      <c r="ST218" s="34">
        <v>0.50441187620162964</v>
      </c>
      <c r="SU218" s="34">
        <v>0.50440329313278198</v>
      </c>
      <c r="SV218" s="34">
        <v>0.50440704822540283</v>
      </c>
      <c r="SW218" s="34">
        <v>0.50442123413085938</v>
      </c>
      <c r="SX218" s="34">
        <v>0.50444322824478149</v>
      </c>
      <c r="SY218" s="34">
        <v>0.50447285175323486</v>
      </c>
      <c r="SZ218" s="34">
        <v>0.50451284646987915</v>
      </c>
      <c r="TA218" s="34">
        <v>0.50456243753433228</v>
      </c>
      <c r="TB218" s="34">
        <v>0.50462371110916138</v>
      </c>
      <c r="TC218" s="34">
        <v>0.50469303131103516</v>
      </c>
      <c r="TD218" s="34">
        <v>0.50477111339569092</v>
      </c>
      <c r="TE218" s="34">
        <v>0.5048566460609436</v>
      </c>
      <c r="TF218" s="34">
        <v>0.50494956970214844</v>
      </c>
      <c r="TG218" s="34">
        <v>0.50504839420318604</v>
      </c>
      <c r="TH218" t="s">
        <v>843</v>
      </c>
      <c r="TI218" t="s">
        <v>843</v>
      </c>
      <c r="TJ218" t="s">
        <v>1300</v>
      </c>
      <c r="TK218" s="34">
        <v>0.53816916649731705</v>
      </c>
      <c r="TL218" s="34">
        <v>0.537191447713944</v>
      </c>
      <c r="TM218" s="34">
        <v>0.53587111803205301</v>
      </c>
      <c r="TN218" s="34">
        <v>0.53443294452540502</v>
      </c>
      <c r="TO218" s="34">
        <v>0.53340447584722195</v>
      </c>
      <c r="TP218" s="34">
        <v>0.53339502648008097</v>
      </c>
      <c r="TQ218" s="34">
        <v>0.534040275919762</v>
      </c>
      <c r="TR218" s="34">
        <v>0.53490663768121605</v>
      </c>
      <c r="TS218" s="34">
        <v>0.53614284283079894</v>
      </c>
      <c r="TT218" s="34">
        <v>0.53751055802691605</v>
      </c>
      <c r="TU218" s="34">
        <v>0.538279987854695</v>
      </c>
      <c r="TV218" s="34">
        <v>0.53903902689725602</v>
      </c>
      <c r="TW218" s="34">
        <v>0.54099653196364006</v>
      </c>
      <c r="TX218" s="34">
        <v>0.54454115388423296</v>
      </c>
      <c r="TY218" s="34">
        <v>0.54942438999687704</v>
      </c>
      <c r="TZ218" s="34">
        <v>0.55468385230545703</v>
      </c>
      <c r="UA218" s="34">
        <v>0.56017661825207699</v>
      </c>
      <c r="UB218" s="34">
        <v>0.56618660188942593</v>
      </c>
      <c r="UC218" s="34">
        <v>0.57267074297130693</v>
      </c>
      <c r="UD218" s="34">
        <v>0.57959447454483304</v>
      </c>
      <c r="UE218" s="34">
        <v>0.58682879549536704</v>
      </c>
      <c r="UF218" s="34">
        <v>0.59420549880312701</v>
      </c>
      <c r="UG218" s="34">
        <v>0.60081555450847501</v>
      </c>
      <c r="UH218" s="34">
        <v>0.60631627610253103</v>
      </c>
      <c r="UI218" s="34">
        <v>0.61118746618826902</v>
      </c>
      <c r="UJ218" s="34">
        <v>0.61568014488449896</v>
      </c>
      <c r="UK218" s="34">
        <v>0.61992196174222003</v>
      </c>
      <c r="UL218" s="34">
        <v>0.62378913817343096</v>
      </c>
      <c r="UM218" s="34">
        <v>0.62718668683936996</v>
      </c>
      <c r="UN218" s="34">
        <v>0.63050704624174503</v>
      </c>
      <c r="UO218" s="34">
        <v>0.63404758671938199</v>
      </c>
      <c r="UP218" s="34">
        <v>0.63745042685667896</v>
      </c>
      <c r="UQ218" s="34">
        <v>0.64057968366177509</v>
      </c>
      <c r="UR218" s="34">
        <v>0.64349532760311501</v>
      </c>
      <c r="US218" s="34">
        <v>0.64621273904113807</v>
      </c>
      <c r="UT218" s="34">
        <v>0.64885518566009692</v>
      </c>
      <c r="UU218" s="34">
        <v>0.65152090744805802</v>
      </c>
      <c r="UV218" s="34">
        <v>0.65430439986937405</v>
      </c>
      <c r="UW218" s="34">
        <v>0.65724785017897103</v>
      </c>
      <c r="UX218" s="34">
        <v>0.66034628214811408</v>
      </c>
      <c r="UY218" s="34">
        <v>0.66358516960723302</v>
      </c>
      <c r="UZ218" s="34">
        <v>0.66692991496654197</v>
      </c>
      <c r="VA218" s="34">
        <v>0.67030733582913593</v>
      </c>
      <c r="VB218" s="34">
        <v>0.67360159101847406</v>
      </c>
      <c r="VC218" s="34">
        <v>0.67675348845286609</v>
      </c>
      <c r="VD218" s="34">
        <v>0.679684949759225</v>
      </c>
      <c r="VE218" s="34">
        <v>0.6823693319048949</v>
      </c>
      <c r="VF218" s="34">
        <v>0.68469917085761001</v>
      </c>
      <c r="VG218" s="34">
        <v>0.68656979860310197</v>
      </c>
      <c r="VH218" s="34">
        <v>0.6880299753530289</v>
      </c>
      <c r="VI218" s="34">
        <v>0.68911166221790299</v>
      </c>
      <c r="VJ218" s="34">
        <v>0.68980624453291395</v>
      </c>
      <c r="VK218" s="34">
        <v>0.69009118564280203</v>
      </c>
      <c r="VL218" s="34">
        <v>0.69004715406103201</v>
      </c>
      <c r="VM218" s="34">
        <v>0.68974159007377811</v>
      </c>
      <c r="VN218" s="34">
        <v>0.68925239976656405</v>
      </c>
      <c r="VO218" s="34">
        <v>0.68858570859749402</v>
      </c>
      <c r="VP218" s="34">
        <v>0.68766159389929793</v>
      </c>
      <c r="VQ218" s="34">
        <v>0.68646721591716797</v>
      </c>
      <c r="VR218" s="34">
        <v>0.68505276911961699</v>
      </c>
      <c r="VS218" s="34">
        <v>0.68346008625257004</v>
      </c>
      <c r="VT218" s="34">
        <v>0.68163985718187503</v>
      </c>
      <c r="VU218" s="34">
        <v>0.67955227853049494</v>
      </c>
      <c r="VV218" s="34">
        <v>0.67717381730764203</v>
      </c>
      <c r="VW218" s="34">
        <v>0.67451293250839095</v>
      </c>
      <c r="VX218" s="34">
        <v>0.67165646864404194</v>
      </c>
      <c r="VY218" s="34">
        <v>0.66865950147182207</v>
      </c>
      <c r="VZ218" s="34">
        <v>0.66559655869687506</v>
      </c>
      <c r="WA218" s="34">
        <v>0.662496541319743</v>
      </c>
      <c r="WB218" s="34">
        <v>0.65934346512949205</v>
      </c>
      <c r="WC218" s="34">
        <v>0.65619943026197802</v>
      </c>
      <c r="WD218" s="34">
        <v>0.6531907247089519</v>
      </c>
      <c r="WE218" s="34">
        <v>0.65045343282836299</v>
      </c>
      <c r="WF218" s="34">
        <v>0.64806002214641889</v>
      </c>
      <c r="WG218" s="34">
        <v>0.64593231811180596</v>
      </c>
      <c r="WH218" s="34">
        <v>0.643893185518293</v>
      </c>
      <c r="WI218" s="34">
        <v>0.64186457159426391</v>
      </c>
      <c r="WJ218" s="34">
        <v>0.63994813918707205</v>
      </c>
      <c r="WK218" s="34">
        <v>0.63821652405784501</v>
      </c>
      <c r="WL218" s="34">
        <v>0.63637791557187906</v>
      </c>
      <c r="WM218" s="34">
        <v>0.63425675528528302</v>
      </c>
      <c r="WN218" s="34">
        <v>0.63210952659623598</v>
      </c>
      <c r="WO218" s="34">
        <v>0.63005768304341803</v>
      </c>
      <c r="WP218" s="34">
        <v>0.62808322142321804</v>
      </c>
      <c r="WQ218" s="34">
        <v>0.62617992348510099</v>
      </c>
      <c r="WR218" s="34">
        <v>0.62423079275910898</v>
      </c>
      <c r="WS218" s="34">
        <v>0.622185942981618</v>
      </c>
      <c r="WT218" s="34">
        <v>0.620090366293649</v>
      </c>
      <c r="WU218" s="34">
        <v>0.61797871635868806</v>
      </c>
      <c r="WV218" s="34">
        <v>0.61586825387566702</v>
      </c>
      <c r="WW218" s="34">
        <v>0.61374095295775399</v>
      </c>
      <c r="WX218" s="34">
        <v>0.61156973570350703</v>
      </c>
      <c r="WY218" s="34">
        <v>0.60934979063047101</v>
      </c>
      <c r="WZ218" s="34">
        <v>0.60712881848977807</v>
      </c>
      <c r="XA218" s="34">
        <v>0.604926024525686</v>
      </c>
      <c r="XB218" s="34">
        <v>0.60276273097283994</v>
      </c>
      <c r="XC218" s="34">
        <v>0.60061579623630101</v>
      </c>
      <c r="XD218" s="34">
        <v>0.59848930206191298</v>
      </c>
      <c r="XE218" s="34">
        <v>0.59641152271493003</v>
      </c>
      <c r="XF218" s="34">
        <v>0.59438076749928204</v>
      </c>
      <c r="XG218" s="34">
        <v>0.59242123486180998</v>
      </c>
      <c r="XH218" t="s">
        <v>843</v>
      </c>
      <c r="XI218" t="s">
        <v>1300</v>
      </c>
      <c r="XJ218" s="34">
        <v>0.51973195485447599</v>
      </c>
      <c r="XK218" s="34">
        <v>0.51755989075040199</v>
      </c>
      <c r="XL218" s="34">
        <v>0.51499029559544807</v>
      </c>
      <c r="XM218" s="34">
        <v>0.51266480814354698</v>
      </c>
      <c r="XN218" s="34">
        <v>0.51136826716180994</v>
      </c>
      <c r="XO218" s="34">
        <v>0.51131290341050706</v>
      </c>
      <c r="XP218" s="34">
        <v>0.51152690448935201</v>
      </c>
      <c r="XQ218" s="34">
        <v>0.511336012133079</v>
      </c>
      <c r="XR218" s="34">
        <v>0.5109423901315</v>
      </c>
      <c r="XS218" s="34">
        <v>0.510489986298027</v>
      </c>
      <c r="XT218" s="34">
        <v>0.51033751911484404</v>
      </c>
      <c r="XU218" s="34">
        <v>0.51160267606848697</v>
      </c>
      <c r="XV218" s="34">
        <v>0.51455709470758604</v>
      </c>
      <c r="XW218" s="34">
        <v>0.51897069015242503</v>
      </c>
      <c r="XX218" s="34">
        <v>0.52460774963496903</v>
      </c>
      <c r="XY218" s="34">
        <v>0.53079581991569202</v>
      </c>
      <c r="XZ218" s="34">
        <v>0.53738357061545305</v>
      </c>
      <c r="YA218" s="34">
        <v>0.54429452195280903</v>
      </c>
      <c r="YB218" s="34">
        <v>0.55141853737244406</v>
      </c>
      <c r="YC218" s="34">
        <v>0.55872777859130207</v>
      </c>
      <c r="YD218" s="34">
        <v>0.56614525440482499</v>
      </c>
      <c r="YE218" s="34">
        <v>0.57355092047947598</v>
      </c>
      <c r="YF218" s="34">
        <v>0.58001365843184505</v>
      </c>
      <c r="YG218" s="34">
        <v>0.58519318004756693</v>
      </c>
      <c r="YH218" s="34">
        <v>0.58960810822072995</v>
      </c>
      <c r="YI218" s="34">
        <v>0.59352079266229196</v>
      </c>
      <c r="YJ218" s="34">
        <v>0.59711251396687404</v>
      </c>
      <c r="YK218" s="34">
        <v>0.600312406437158</v>
      </c>
      <c r="YL218" s="34">
        <v>0.60302954289885002</v>
      </c>
      <c r="YM218" s="34">
        <v>0.60566415815989605</v>
      </c>
      <c r="YN218" s="34">
        <v>0.60853090902767104</v>
      </c>
      <c r="YO218" s="34">
        <v>0.61130097565825303</v>
      </c>
      <c r="YP218" s="34">
        <v>0.61391980859945006</v>
      </c>
      <c r="YQ218" s="34">
        <v>0.61654451281591494</v>
      </c>
      <c r="YR218" s="34">
        <v>0.61923506835758801</v>
      </c>
      <c r="YS218" s="34">
        <v>0.62208562689781699</v>
      </c>
      <c r="YT218" s="34">
        <v>0.62508569393215196</v>
      </c>
      <c r="YU218" s="34">
        <v>0.62818470895228007</v>
      </c>
      <c r="YV218" s="34">
        <v>0.63130424207311697</v>
      </c>
      <c r="YW218" s="34">
        <v>0.63436241188318199</v>
      </c>
      <c r="YX218" s="34">
        <v>0.63732465186656806</v>
      </c>
      <c r="YY218" s="34">
        <v>0.64014838531472507</v>
      </c>
      <c r="YZ218" s="34">
        <v>0.64272426972451102</v>
      </c>
      <c r="ZA218" s="34">
        <v>0.64492986904276506</v>
      </c>
      <c r="ZB218" s="34">
        <v>0.64674541312949207</v>
      </c>
      <c r="ZC218" s="34">
        <v>0.64815179004383094</v>
      </c>
      <c r="ZD218" s="34">
        <v>0.64921168588896505</v>
      </c>
      <c r="ZE218" s="34">
        <v>0.64993370818597895</v>
      </c>
      <c r="ZF218" s="34">
        <v>0.65031891817567</v>
      </c>
      <c r="ZG218" s="34">
        <v>0.65046605232201404</v>
      </c>
      <c r="ZH218" s="34">
        <v>0.65039302793949105</v>
      </c>
      <c r="ZI218" s="34">
        <v>0.65004104266512897</v>
      </c>
      <c r="ZJ218" s="34">
        <v>0.64931290499599403</v>
      </c>
      <c r="ZK218" s="34">
        <v>0.64818726976086394</v>
      </c>
      <c r="ZL218" s="34">
        <v>0.64667515799813302</v>
      </c>
      <c r="ZM218" s="34">
        <v>0.6448637952199201</v>
      </c>
      <c r="ZN218" s="34">
        <v>0.64275737024871604</v>
      </c>
      <c r="ZO218" s="34">
        <v>0.64026257531755904</v>
      </c>
      <c r="ZP218" s="34">
        <v>0.63735754178430803</v>
      </c>
      <c r="ZQ218" s="34">
        <v>0.63413550671216101</v>
      </c>
      <c r="ZR218" s="34">
        <v>0.63072591330063699</v>
      </c>
      <c r="ZS218" s="34">
        <v>0.627131165566297</v>
      </c>
      <c r="ZT218" s="34">
        <v>0.62340931207425698</v>
      </c>
      <c r="ZU218" s="34">
        <v>0.61961007807764201</v>
      </c>
      <c r="ZV218" s="34">
        <v>0.61569912612462796</v>
      </c>
      <c r="ZW218" s="34">
        <v>0.61179172337481602</v>
      </c>
      <c r="ZX218" s="34">
        <v>0.60807148201746497</v>
      </c>
      <c r="ZY218" s="34">
        <v>0.60468758573898196</v>
      </c>
      <c r="ZZ218" s="34">
        <v>0.601731528599734</v>
      </c>
      <c r="AAA218" s="34">
        <v>0.59917196425016106</v>
      </c>
      <c r="AAB218" s="34">
        <v>0.59678334663777199</v>
      </c>
      <c r="AAC218" s="34">
        <v>0.59443672305561901</v>
      </c>
      <c r="AAD218" s="34">
        <v>0.59223930607722897</v>
      </c>
      <c r="AAE218" s="34">
        <v>0.59026475036857595</v>
      </c>
      <c r="AAF218" s="34">
        <v>0.58819078675760794</v>
      </c>
      <c r="AAG218" s="34">
        <v>0.58580954199241897</v>
      </c>
      <c r="AAH218" s="34">
        <v>0.583392180099923</v>
      </c>
      <c r="AAI218" s="34">
        <v>0.58107999122041298</v>
      </c>
      <c r="AAJ218" s="34">
        <v>0.57884507932501206</v>
      </c>
      <c r="AAK218" s="34">
        <v>0.57663224315454398</v>
      </c>
      <c r="AAL218" s="34">
        <v>0.57436700225848702</v>
      </c>
      <c r="AAM218" s="34">
        <v>0.57203391135614601</v>
      </c>
      <c r="AAN218" s="34">
        <v>0.56964905345230199</v>
      </c>
      <c r="AAO218" s="34">
        <v>0.56722611841581194</v>
      </c>
      <c r="AAP218" s="34">
        <v>0.564799992969376</v>
      </c>
      <c r="AAQ218" s="34">
        <v>0.56232017269642198</v>
      </c>
      <c r="AAR218" s="34">
        <v>0.55974543517278397</v>
      </c>
      <c r="AAS218" s="34">
        <v>0.55713785985633502</v>
      </c>
      <c r="AAT218" s="34">
        <v>0.55456416649018903</v>
      </c>
      <c r="AAU218" s="34">
        <v>0.55202544663243602</v>
      </c>
      <c r="AAV218" s="34">
        <v>0.54955449960934</v>
      </c>
      <c r="AAW218" s="34">
        <v>0.54713582783791703</v>
      </c>
      <c r="AAX218" s="34">
        <v>0.54475794083917495</v>
      </c>
      <c r="AAY218" s="34">
        <v>0.54247065711547104</v>
      </c>
      <c r="AAZ218" s="34">
        <v>0.54027493940529703</v>
      </c>
      <c r="ABA218" s="34">
        <v>0.53815764519323706</v>
      </c>
      <c r="ABB218" s="34">
        <v>0.53612448020502002</v>
      </c>
      <c r="ABC218" s="34">
        <v>0.53419756266071405</v>
      </c>
      <c r="ABD218" s="34">
        <v>0.53234386208340201</v>
      </c>
      <c r="ABE218" s="34">
        <v>0.53055455605925306</v>
      </c>
      <c r="ABF218" s="34">
        <v>0.52883224663100104</v>
      </c>
      <c r="ABG218" t="s">
        <v>843</v>
      </c>
      <c r="ABH218" t="s">
        <v>843</v>
      </c>
      <c r="ABI218" t="s">
        <v>1300</v>
      </c>
      <c r="ABJ218" s="34">
        <v>0.43768354529096598</v>
      </c>
      <c r="ABK218" s="34">
        <v>0.43519044211596603</v>
      </c>
      <c r="ABL218" s="34">
        <v>0.43297419799184</v>
      </c>
      <c r="ABM218" s="34">
        <v>0.43088187767306602</v>
      </c>
      <c r="ABN218" s="34">
        <v>0.42901684322801004</v>
      </c>
      <c r="ABO218" s="34">
        <v>0.42780638049506203</v>
      </c>
      <c r="ABP218" s="34">
        <v>0.427203564977435</v>
      </c>
      <c r="ABQ218" s="34">
        <v>0.42711029055428801</v>
      </c>
      <c r="ABR218" s="34">
        <v>0.42772078557996501</v>
      </c>
      <c r="ABS218" s="34">
        <v>0.42879291251384299</v>
      </c>
      <c r="ABT218" s="34">
        <v>0.42966035867233998</v>
      </c>
      <c r="ABU218" s="34">
        <v>0.43053623797817697</v>
      </c>
      <c r="ABV218" s="34">
        <v>0.43200763310803503</v>
      </c>
      <c r="ABW218" s="34">
        <v>0.43413914967435902</v>
      </c>
      <c r="ABX218" s="34">
        <v>0.43684241621160802</v>
      </c>
      <c r="ABY218" s="34">
        <v>0.44006035761763995</v>
      </c>
      <c r="ABZ218" s="34">
        <v>0.44395710466272803</v>
      </c>
      <c r="ACA218" s="34">
        <v>0.44864808342750995</v>
      </c>
      <c r="ACB218" s="34">
        <v>0.45421884057913603</v>
      </c>
      <c r="ACC218" s="34">
        <v>0.46055469322009102</v>
      </c>
      <c r="ACD218" s="34">
        <v>0.46757064450247904</v>
      </c>
      <c r="ACE218" s="34">
        <v>0.475309665375164</v>
      </c>
      <c r="ACF218" s="34">
        <v>0.48302462692798598</v>
      </c>
      <c r="ACG218" s="34">
        <v>0.49045308085574296</v>
      </c>
      <c r="ACH218" s="34">
        <v>0.497965226774579</v>
      </c>
      <c r="ACI218" s="34">
        <v>0.50532721405019398</v>
      </c>
      <c r="ACJ218" s="34">
        <v>0.51225242944305205</v>
      </c>
      <c r="ACK218" s="34">
        <v>0.51855782561781505</v>
      </c>
      <c r="ACL218" s="34">
        <v>0.52414187372111898</v>
      </c>
      <c r="ACM218" s="34">
        <v>0.52904732969013901</v>
      </c>
      <c r="ACN218" s="34">
        <v>0.53355570701520494</v>
      </c>
      <c r="ACO218" s="34">
        <v>0.53784304846384801</v>
      </c>
      <c r="ACP218" s="34">
        <v>0.54182710254756894</v>
      </c>
      <c r="ACQ218" s="34">
        <v>0.54541578801569002</v>
      </c>
      <c r="ACR218" s="34">
        <v>0.54897414201519201</v>
      </c>
      <c r="ACS218" s="34">
        <v>0.55276871947453399</v>
      </c>
      <c r="ACT218" s="34">
        <v>0.55650653207651002</v>
      </c>
      <c r="ACU218" s="34">
        <v>0.56013745386258007</v>
      </c>
      <c r="ACV218" s="34">
        <v>0.56375546278522404</v>
      </c>
      <c r="ACW218" s="34">
        <v>0.56741572013711394</v>
      </c>
      <c r="ACX218" s="34">
        <v>0.571198108957364</v>
      </c>
      <c r="ACY218" s="34">
        <v>0.57508071198814303</v>
      </c>
      <c r="ACZ218" s="34">
        <v>0.57900917394462004</v>
      </c>
      <c r="ADA218" s="34">
        <v>0.58291073607661803</v>
      </c>
      <c r="ADB218" s="34">
        <v>0.58670466024307</v>
      </c>
      <c r="ADC218" s="34">
        <v>0.59037152535638204</v>
      </c>
      <c r="ADD218" s="34">
        <v>0.59389368120998398</v>
      </c>
      <c r="ADE218" s="34">
        <v>0.59715185489866796</v>
      </c>
      <c r="ADF218" s="34">
        <v>0.60004068907652597</v>
      </c>
      <c r="ADG218" s="34">
        <v>0.60258138432055897</v>
      </c>
      <c r="ADH218" s="34">
        <v>0.60476243712189404</v>
      </c>
      <c r="ADI218" s="34">
        <v>0.60660894119820397</v>
      </c>
      <c r="ADJ218" s="34">
        <v>0.60811697809856502</v>
      </c>
      <c r="ADK218" s="34">
        <v>0.60929589241164406</v>
      </c>
      <c r="ADL218" s="34">
        <v>0.61020821752200594</v>
      </c>
      <c r="ADM218" s="34">
        <v>0.61090523689100307</v>
      </c>
      <c r="ADN218" s="34">
        <v>0.61137143149941298</v>
      </c>
      <c r="ADO218" s="34">
        <v>0.611506096294963</v>
      </c>
      <c r="ADP218" s="34">
        <v>0.61128610962710295</v>
      </c>
      <c r="ADQ218" s="34">
        <v>0.61076202306655003</v>
      </c>
      <c r="ADR218" s="34">
        <v>0.60998250278067201</v>
      </c>
      <c r="ADS218" s="34">
        <v>0.60891864599819401</v>
      </c>
      <c r="ADT218" s="34">
        <v>0.60750659147807096</v>
      </c>
      <c r="ADU218" s="34">
        <v>0.60572992492733602</v>
      </c>
      <c r="ADV218" s="34">
        <v>0.60365557595298303</v>
      </c>
      <c r="ADW218" s="34">
        <v>0.60139391291894906</v>
      </c>
      <c r="ADX218" s="34">
        <v>0.598951995181634</v>
      </c>
      <c r="ADY218" s="34">
        <v>0.59638792405378804</v>
      </c>
      <c r="ADZ218" s="34">
        <v>0.593754743287217</v>
      </c>
      <c r="AEA218" s="34">
        <v>0.59099230620403198</v>
      </c>
      <c r="AEB218" s="34">
        <v>0.58821736432216698</v>
      </c>
      <c r="AEC218" s="34">
        <v>0.58562141649409394</v>
      </c>
      <c r="AED218" s="34">
        <v>0.58332717267666301</v>
      </c>
      <c r="AEE218" s="34">
        <v>0.58140210531144498</v>
      </c>
      <c r="AEF218" s="34">
        <v>0.57983197774518103</v>
      </c>
      <c r="AEG218" s="34">
        <v>0.57838684244937899</v>
      </c>
      <c r="AEH218" s="34">
        <v>0.57693191448232295</v>
      </c>
      <c r="AEI218" s="34">
        <v>0.57560831814771096</v>
      </c>
      <c r="AEJ218" s="34">
        <v>0.57449540595290793</v>
      </c>
      <c r="AEK218" s="34">
        <v>0.573266977961158</v>
      </c>
      <c r="AEL218" s="34">
        <v>0.57172983726849902</v>
      </c>
      <c r="AEM218" s="34">
        <v>0.57015174382193201</v>
      </c>
      <c r="AEN218" s="34">
        <v>0.56865650489677</v>
      </c>
      <c r="AEO218" s="34">
        <v>0.56722740745534095</v>
      </c>
      <c r="AEP218" s="34">
        <v>0.56581943341960506</v>
      </c>
      <c r="AEQ218" s="34">
        <v>0.56433838586493901</v>
      </c>
      <c r="AER218" s="34">
        <v>0.56276356291956509</v>
      </c>
      <c r="AES218" s="34">
        <v>0.56110498240645901</v>
      </c>
      <c r="AET218" s="34">
        <v>0.55937056378116201</v>
      </c>
      <c r="AEU218" s="34">
        <v>0.55760726824431206</v>
      </c>
      <c r="AEV218" s="34">
        <v>0.55577209076823197</v>
      </c>
      <c r="AEW218" s="34">
        <v>0.553817735197073</v>
      </c>
      <c r="AEX218" s="34">
        <v>0.55180768595395302</v>
      </c>
      <c r="AEY218" s="34">
        <v>0.54980935108287399</v>
      </c>
      <c r="AEZ218" s="34">
        <v>0.54781021427489895</v>
      </c>
      <c r="AFA218" s="34">
        <v>0.54585033264837002</v>
      </c>
      <c r="AFB218" s="34">
        <v>0.54392387899571404</v>
      </c>
      <c r="AFC218" s="34">
        <v>0.54201650784306499</v>
      </c>
      <c r="AFD218" s="34">
        <v>0.54017288346805903</v>
      </c>
      <c r="AFE218" s="34">
        <v>0.53840940311427699</v>
      </c>
      <c r="AFF218" s="34">
        <v>0.53672455393113605</v>
      </c>
      <c r="AFG218" t="s">
        <v>843</v>
      </c>
      <c r="AFH218" t="s">
        <v>843</v>
      </c>
      <c r="AFI218" s="34">
        <v>0.69184000000000001</v>
      </c>
      <c r="AFJ218" s="34">
        <v>0.69299000000000011</v>
      </c>
      <c r="AFK218" s="34">
        <v>0.69262000000000001</v>
      </c>
      <c r="AFL218" s="34">
        <v>0.69620000000000004</v>
      </c>
      <c r="AFM218" s="34">
        <v>0.69183000000000006</v>
      </c>
      <c r="AFN218" s="34">
        <v>0.68691999999999998</v>
      </c>
      <c r="AFO218" s="34">
        <v>0.68272999999999995</v>
      </c>
      <c r="AFP218" s="34">
        <v>0.67885999999999991</v>
      </c>
      <c r="AFQ218" s="34">
        <v>0.67681999999999998</v>
      </c>
      <c r="AFR218" s="34">
        <v>0.67468000000000006</v>
      </c>
      <c r="AFS218" s="34">
        <v>0.67447999999999997</v>
      </c>
      <c r="AFT218" s="34">
        <v>0.67307000000000006</v>
      </c>
      <c r="AFU218" s="34">
        <v>0.67244999999999999</v>
      </c>
      <c r="AFV218" s="34">
        <v>0.67164000000000001</v>
      </c>
      <c r="AFW218" s="34">
        <v>0.67479</v>
      </c>
      <c r="AFX218" s="34">
        <v>0.67635999999999996</v>
      </c>
      <c r="AFY218" s="34">
        <v>0.6684699999999999</v>
      </c>
      <c r="AFZ218" s="34">
        <v>0.66215999999999997</v>
      </c>
      <c r="AGA218" s="34">
        <v>0.66343999999999992</v>
      </c>
      <c r="AGB218" t="s">
        <v>843</v>
      </c>
      <c r="AGC218" t="s">
        <v>843</v>
      </c>
      <c r="AGD218" t="s">
        <v>843</v>
      </c>
      <c r="AGE218" t="s">
        <v>843</v>
      </c>
      <c r="AGF218" s="34">
        <v>1.9312015501782298E-3</v>
      </c>
      <c r="AGG218" t="s">
        <v>843</v>
      </c>
      <c r="AGH218" t="s">
        <v>843</v>
      </c>
      <c r="AGI218" t="s">
        <v>843</v>
      </c>
      <c r="AGJ218" t="s">
        <v>843</v>
      </c>
      <c r="AGK218" t="s">
        <v>843</v>
      </c>
      <c r="AGL218" t="s">
        <v>843</v>
      </c>
      <c r="AGM218" t="s">
        <v>843</v>
      </c>
      <c r="AGN218" t="s">
        <v>843</v>
      </c>
      <c r="AGO218" s="34">
        <v>0.28699999999999998</v>
      </c>
      <c r="AGP218" s="34">
        <v>2014</v>
      </c>
      <c r="AGQ218" t="s">
        <v>832</v>
      </c>
      <c r="AGR218" t="s">
        <v>843</v>
      </c>
      <c r="AGS218" s="34">
        <v>0.24399999999999999</v>
      </c>
      <c r="AGT218" s="34">
        <v>2014</v>
      </c>
      <c r="AGU218" t="s">
        <v>832</v>
      </c>
      <c r="AGV218" t="s">
        <v>843</v>
      </c>
      <c r="AGW218" s="34">
        <v>0.69200000000000006</v>
      </c>
      <c r="AGX218" s="34">
        <v>2014</v>
      </c>
      <c r="AGY218" t="s">
        <v>832</v>
      </c>
      <c r="AGZ218" t="s">
        <v>843</v>
      </c>
      <c r="AHA218" s="34">
        <v>0.94599999999999995</v>
      </c>
      <c r="AHB218" s="34">
        <v>2014</v>
      </c>
      <c r="AHC218" t="s">
        <v>832</v>
      </c>
      <c r="AHD218" t="s">
        <v>843</v>
      </c>
      <c r="AHE218" s="34">
        <v>0.41799999999999998</v>
      </c>
      <c r="AHF218" s="34">
        <v>2014</v>
      </c>
      <c r="AHG218" t="s">
        <v>832</v>
      </c>
      <c r="AHH218" t="s">
        <v>843</v>
      </c>
      <c r="AHI218" t="s">
        <v>830</v>
      </c>
      <c r="AHJ218" s="34">
        <v>0.30157580971717834</v>
      </c>
      <c r="AHK218" s="34">
        <v>0.32812154293060303</v>
      </c>
      <c r="AHL218" s="34">
        <v>0.39203077554702759</v>
      </c>
      <c r="AHM218" s="34">
        <v>0.34359630942344666</v>
      </c>
      <c r="AHN218" s="34">
        <v>0.27895057201385498</v>
      </c>
      <c r="AHO218" t="s">
        <v>843</v>
      </c>
      <c r="AHP218" s="34"/>
      <c r="AHQ218" s="34"/>
      <c r="AHR218" s="34"/>
      <c r="AHS218" s="34"/>
      <c r="AHT218" s="34"/>
      <c r="AHU218" t="s">
        <v>843</v>
      </c>
      <c r="AHV218" s="34">
        <v>0.33758437633514404</v>
      </c>
      <c r="AHW218" s="34">
        <v>0.35975077748298645</v>
      </c>
      <c r="AHX218" s="34">
        <v>0.41359877586364746</v>
      </c>
      <c r="AHY218" s="34">
        <v>0.32382649183273315</v>
      </c>
      <c r="AHZ218" s="34">
        <v>0.2292364239692688</v>
      </c>
      <c r="AIA218" t="s">
        <v>832</v>
      </c>
      <c r="AIB218" t="s">
        <v>843</v>
      </c>
      <c r="AIC218" s="34">
        <v>0.24230910837650299</v>
      </c>
      <c r="AID218" s="34">
        <v>0.25156044960021973</v>
      </c>
      <c r="AIE218" s="34">
        <v>0.25456154346466064</v>
      </c>
      <c r="AIF218" s="34">
        <v>0.25392898917198181</v>
      </c>
      <c r="AIG218" s="34">
        <v>0.25836086273193359</v>
      </c>
      <c r="AIH218" t="s">
        <v>465</v>
      </c>
      <c r="AII218" t="s">
        <v>843</v>
      </c>
      <c r="AIJ218" s="34">
        <v>0.3448910117149353</v>
      </c>
      <c r="AIK218" s="34">
        <v>0.37261867523193359</v>
      </c>
      <c r="AIL218" s="34">
        <v>0.43221402168273926</v>
      </c>
      <c r="AIM218" s="34">
        <v>0.34860000014305115</v>
      </c>
      <c r="AIN218" s="34">
        <v>0.26813000440597534</v>
      </c>
      <c r="AIO218" t="s">
        <v>1607</v>
      </c>
      <c r="AIP218" s="34">
        <v>0.19184833765029907</v>
      </c>
      <c r="AIQ218" t="s">
        <v>843</v>
      </c>
      <c r="AIR218" s="34">
        <v>0.19120999999999999</v>
      </c>
      <c r="AIS218" s="34">
        <v>0.12836</v>
      </c>
      <c r="AIT218" s="34">
        <v>0.16326000000000002</v>
      </c>
      <c r="AIU218" s="34">
        <v>0.19452000000000003</v>
      </c>
      <c r="AIV218" s="34">
        <v>0.22556999999999999</v>
      </c>
      <c r="AIW218" s="34">
        <v>0.24817</v>
      </c>
      <c r="AIX218" t="s">
        <v>843</v>
      </c>
      <c r="AIY218" s="34">
        <v>2.2000000000000002E-2</v>
      </c>
      <c r="AIZ218" s="34">
        <v>3.1E-2</v>
      </c>
      <c r="AJA218" s="34">
        <v>3.1E-2</v>
      </c>
      <c r="AJB218" s="34">
        <v>0.03</v>
      </c>
      <c r="AJC218" s="34">
        <v>0.03</v>
      </c>
      <c r="AJD218" s="34">
        <v>0.03</v>
      </c>
      <c r="AJE218" t="s">
        <v>843</v>
      </c>
      <c r="AJF218" s="34">
        <v>6.0659509152173996E-2</v>
      </c>
      <c r="AJG218" s="34">
        <v>3.8981374353170395E-2</v>
      </c>
      <c r="AJH218" s="34">
        <v>2.9692752286791801E-2</v>
      </c>
      <c r="AJI218" s="34">
        <v>5.4267416708171368E-3</v>
      </c>
      <c r="AJJ218" s="34">
        <v>1.7850298434495926E-2</v>
      </c>
      <c r="AJK218" t="s">
        <v>830</v>
      </c>
      <c r="AJL218" t="s">
        <v>843</v>
      </c>
      <c r="AJM218" t="s">
        <v>843</v>
      </c>
      <c r="AJN218" s="34">
        <v>4.5514732599258423E-2</v>
      </c>
      <c r="AJO218" s="34">
        <v>5.6220114231109619E-2</v>
      </c>
      <c r="AJP218" s="34">
        <v>4.443160817027092E-2</v>
      </c>
      <c r="AJQ218" s="34">
        <v>6.8107329308986664E-2</v>
      </c>
      <c r="AJR218" s="34">
        <v>-0.19226516783237457</v>
      </c>
      <c r="AJS218" t="s">
        <v>832</v>
      </c>
      <c r="AJT218" t="s">
        <v>843</v>
      </c>
      <c r="AJU218" t="s">
        <v>843</v>
      </c>
      <c r="AJV218" t="s">
        <v>843</v>
      </c>
      <c r="AJW218" s="34">
        <v>4.1023455560207367E-2</v>
      </c>
      <c r="AJX218" s="34">
        <v>1.9943596795201302E-2</v>
      </c>
      <c r="AJY218" s="34">
        <v>1.1151824146509171E-2</v>
      </c>
      <c r="AJZ218" s="34">
        <v>-1.3844961300492287E-2</v>
      </c>
      <c r="AKA218" s="34">
        <v>-1.7880796222016215E-3</v>
      </c>
      <c r="AKB218" t="s">
        <v>830</v>
      </c>
      <c r="AKC218" t="s">
        <v>843</v>
      </c>
      <c r="AKD218" t="s">
        <v>843</v>
      </c>
      <c r="AKE218" t="s">
        <v>843</v>
      </c>
      <c r="AKF218" s="34">
        <v>2.6097545400261879E-2</v>
      </c>
      <c r="AKG218" s="34">
        <v>3.7922821938991547E-2</v>
      </c>
      <c r="AKH218" s="34">
        <v>2.7966739609837532E-2</v>
      </c>
      <c r="AKI218" s="34">
        <v>5.2923440933227539E-2</v>
      </c>
      <c r="AKJ218" s="34">
        <v>-0.20755635201931</v>
      </c>
      <c r="AKK218" t="s">
        <v>832</v>
      </c>
      <c r="AKL218" t="s">
        <v>843</v>
      </c>
      <c r="AKM218" s="34">
        <v>1970</v>
      </c>
      <c r="AKN218" t="s">
        <v>832</v>
      </c>
      <c r="AKO218" t="s">
        <v>843</v>
      </c>
      <c r="AKP218" s="34">
        <v>1231.0849609375</v>
      </c>
      <c r="AKQ218" t="s">
        <v>830</v>
      </c>
      <c r="AKR218" t="s">
        <v>843</v>
      </c>
      <c r="AKS218" s="34">
        <v>1674.7168692022301</v>
      </c>
      <c r="AKT218" t="s">
        <v>832</v>
      </c>
      <c r="AKU218" t="s">
        <v>843</v>
      </c>
      <c r="AKV218" s="34">
        <v>2358.4090544008</v>
      </c>
      <c r="AKW218" t="s">
        <v>832</v>
      </c>
      <c r="AKX218" t="s">
        <v>843</v>
      </c>
      <c r="AKY218" s="34">
        <v>1.1259256601333618</v>
      </c>
      <c r="AKZ218" s="34">
        <v>1.4556771516799927</v>
      </c>
      <c r="ALA218" s="34">
        <v>1.2179757356643677</v>
      </c>
      <c r="ALB218" s="34">
        <v>0.25907674431800842</v>
      </c>
      <c r="ALC218" s="34">
        <v>0.35835999250411987</v>
      </c>
      <c r="ALD218" t="s">
        <v>830</v>
      </c>
      <c r="ALE218" t="s">
        <v>843</v>
      </c>
      <c r="ALF218" t="s">
        <v>843</v>
      </c>
      <c r="ALG218" t="s">
        <v>843</v>
      </c>
      <c r="ALH218" s="34">
        <v>1.5725773572921753</v>
      </c>
      <c r="ALI218" s="34">
        <v>1.5725773572921753</v>
      </c>
      <c r="ALJ218" s="34">
        <v>1.2666091918945313</v>
      </c>
      <c r="ALK218" s="34">
        <v>0.23370131850242615</v>
      </c>
      <c r="ALL218" s="34">
        <v>0.29528349637985229</v>
      </c>
      <c r="ALM218" t="s">
        <v>832</v>
      </c>
    </row>
    <row r="219" spans="1:1001">
      <c r="A219" t="s">
        <v>421</v>
      </c>
      <c r="B219" t="s">
        <v>149</v>
      </c>
      <c r="C219" t="s">
        <v>398</v>
      </c>
      <c r="D219" s="34">
        <v>3.1083466485142708E-2</v>
      </c>
      <c r="E219" t="s">
        <v>432</v>
      </c>
      <c r="F219" s="34">
        <v>3.2152030616998672E-2</v>
      </c>
      <c r="G219" t="s">
        <v>1464</v>
      </c>
      <c r="H219" s="34">
        <v>3.3776342868804932E-2</v>
      </c>
      <c r="I219" t="s">
        <v>1294</v>
      </c>
      <c r="J219" s="34">
        <v>3.9665266871452332E-2</v>
      </c>
      <c r="K219" t="s">
        <v>1521</v>
      </c>
      <c r="L219" s="34"/>
      <c r="M219" t="s">
        <v>432</v>
      </c>
      <c r="N219" s="34">
        <v>0.85196852684020996</v>
      </c>
      <c r="O219" s="34"/>
      <c r="P219" t="s">
        <v>1459</v>
      </c>
      <c r="Q219" s="34"/>
      <c r="R219" t="s">
        <v>1459</v>
      </c>
      <c r="S219" s="34"/>
      <c r="T219" t="s">
        <v>1459</v>
      </c>
      <c r="U219" s="34">
        <v>0.85196852684020996</v>
      </c>
      <c r="V219" t="s">
        <v>432</v>
      </c>
      <c r="W219" t="s">
        <v>843</v>
      </c>
      <c r="X219" t="s">
        <v>1464</v>
      </c>
      <c r="Y219" s="34">
        <v>0.85196852684020996</v>
      </c>
      <c r="Z219" s="34"/>
      <c r="AA219" t="s">
        <v>1459</v>
      </c>
      <c r="AB219" s="34"/>
      <c r="AC219" t="s">
        <v>1459</v>
      </c>
      <c r="AD219" s="34"/>
      <c r="AE219" t="s">
        <v>1459</v>
      </c>
      <c r="AF219" s="34">
        <v>0.85196852684020996</v>
      </c>
      <c r="AG219" t="s">
        <v>1464</v>
      </c>
      <c r="AH219" t="s">
        <v>843</v>
      </c>
      <c r="AI219" t="s">
        <v>1294</v>
      </c>
      <c r="AJ219" s="34">
        <v>0.80620145797729492</v>
      </c>
      <c r="AK219" s="34"/>
      <c r="AL219" t="s">
        <v>1459</v>
      </c>
      <c r="AM219" s="34"/>
      <c r="AN219" t="s">
        <v>1459</v>
      </c>
      <c r="AO219" s="34"/>
      <c r="AP219" t="s">
        <v>1459</v>
      </c>
      <c r="AQ219" s="34">
        <v>0.80620145797729492</v>
      </c>
      <c r="AR219" t="s">
        <v>1294</v>
      </c>
      <c r="AS219" t="s">
        <v>843</v>
      </c>
      <c r="AT219" t="s">
        <v>1521</v>
      </c>
      <c r="AU219" s="34">
        <v>0.80620145797729492</v>
      </c>
      <c r="AV219" s="34"/>
      <c r="AW219" t="s">
        <v>1459</v>
      </c>
      <c r="AX219" s="34"/>
      <c r="AY219" t="s">
        <v>1459</v>
      </c>
      <c r="AZ219" s="34"/>
      <c r="BA219" t="s">
        <v>1459</v>
      </c>
      <c r="BB219" s="34">
        <v>0.80620145797729492</v>
      </c>
      <c r="BC219" t="s">
        <v>1521</v>
      </c>
      <c r="BD219" t="s">
        <v>843</v>
      </c>
      <c r="BE219" s="34">
        <v>0.5</v>
      </c>
      <c r="BF219" t="s">
        <v>465</v>
      </c>
      <c r="BG219" t="s">
        <v>843</v>
      </c>
      <c r="BH219" t="s">
        <v>432</v>
      </c>
      <c r="BI219" s="34">
        <v>2.2642154693603516</v>
      </c>
      <c r="BJ219" t="s">
        <v>819</v>
      </c>
      <c r="BK219" s="34">
        <v>2.9068701267242432</v>
      </c>
      <c r="BL219" t="s">
        <v>1294</v>
      </c>
      <c r="BM219" s="34">
        <v>4.4417791366577148</v>
      </c>
      <c r="BN219" t="s">
        <v>1521</v>
      </c>
      <c r="BO219" s="34">
        <v>2.7384765148162842</v>
      </c>
      <c r="BP219" t="s">
        <v>843</v>
      </c>
      <c r="BQ219" s="34">
        <v>2.0917036533355713</v>
      </c>
      <c r="BR219" t="s">
        <v>830</v>
      </c>
      <c r="BS219" s="34"/>
      <c r="BT219" t="s">
        <v>843</v>
      </c>
      <c r="BU219" s="34">
        <v>2.6432514190673828</v>
      </c>
      <c r="BV219" t="s">
        <v>1553</v>
      </c>
      <c r="BW219" t="s">
        <v>843</v>
      </c>
      <c r="BX219" s="34">
        <v>2.4292356967926025</v>
      </c>
      <c r="BY219" t="s">
        <v>924</v>
      </c>
      <c r="BZ219" t="s">
        <v>843</v>
      </c>
      <c r="CA219" t="s">
        <v>432</v>
      </c>
      <c r="CB219" s="34">
        <v>8.9277122169733047E-3</v>
      </c>
      <c r="CC219" s="34">
        <v>9.4486195594072342E-3</v>
      </c>
      <c r="CD219" s="34">
        <v>1.0329173877835274E-2</v>
      </c>
      <c r="CE219" s="34">
        <v>1.1596648953855038E-2</v>
      </c>
      <c r="CF219" s="34">
        <v>1.1596617288887501E-2</v>
      </c>
      <c r="CG219" t="s">
        <v>843</v>
      </c>
      <c r="CH219" t="s">
        <v>819</v>
      </c>
      <c r="CI219" s="34">
        <v>5.9276754036545753E-3</v>
      </c>
      <c r="CJ219" s="34">
        <v>3.7285215221345425E-3</v>
      </c>
      <c r="CK219" s="34">
        <v>2.2563650272786617E-3</v>
      </c>
      <c r="CL219" s="34">
        <v>1.9497229950502515E-3</v>
      </c>
      <c r="CM219" s="34">
        <v>1.970488578081131E-3</v>
      </c>
      <c r="CN219" t="s">
        <v>843</v>
      </c>
      <c r="CO219" t="s">
        <v>1294</v>
      </c>
      <c r="CP219" s="34">
        <v>4.2976601980626583E-3</v>
      </c>
      <c r="CQ219" s="34">
        <v>2.5872057303786278E-3</v>
      </c>
      <c r="CR219" s="34">
        <v>1.9550614524632692E-3</v>
      </c>
      <c r="CS219" s="34">
        <v>1.9793445244431496E-3</v>
      </c>
      <c r="CT219" s="34">
        <v>1.9969756249338388E-3</v>
      </c>
      <c r="CU219" t="s">
        <v>843</v>
      </c>
      <c r="CV219" t="s">
        <v>1521</v>
      </c>
      <c r="CW219" s="34">
        <v>3.2956432551145554E-3</v>
      </c>
      <c r="CX219" s="34">
        <v>2.1699126809835434E-3</v>
      </c>
      <c r="CY219" s="34">
        <v>1.9733654335141182E-3</v>
      </c>
      <c r="CZ219" s="34">
        <v>1.9970079883933067E-3</v>
      </c>
      <c r="DA219" s="34">
        <v>2.0147957839071751E-3</v>
      </c>
      <c r="DB219" t="s">
        <v>843</v>
      </c>
      <c r="DC219" s="34">
        <v>3.4194192886352539</v>
      </c>
      <c r="DD219" s="34">
        <v>3.8867747783660889</v>
      </c>
      <c r="DE219" s="34">
        <v>4.1801185607910156</v>
      </c>
      <c r="DF219" s="34">
        <v>4.3070001602172852</v>
      </c>
      <c r="DG219" s="34">
        <v>4.4035215377807617</v>
      </c>
      <c r="DH219" t="s">
        <v>1464</v>
      </c>
      <c r="DI219" t="s">
        <v>843</v>
      </c>
      <c r="DJ219" s="34">
        <v>3.7072153091430664</v>
      </c>
      <c r="DK219" s="34">
        <v>4.0783367156982422</v>
      </c>
      <c r="DL219" s="34">
        <v>4.2690048217773438</v>
      </c>
      <c r="DM219" s="34">
        <v>4.3645877838134766</v>
      </c>
      <c r="DN219" s="34">
        <v>4.4625749588012695</v>
      </c>
      <c r="DO219" t="s">
        <v>1294</v>
      </c>
      <c r="DP219" t="s">
        <v>843</v>
      </c>
      <c r="DQ219" s="34">
        <v>4.5023832321166992</v>
      </c>
      <c r="DR219" t="s">
        <v>1521</v>
      </c>
      <c r="DS219" t="s">
        <v>843</v>
      </c>
      <c r="DT219" t="s">
        <v>843</v>
      </c>
      <c r="DU219" s="34">
        <v>5</v>
      </c>
      <c r="DV219" t="s">
        <v>1461</v>
      </c>
      <c r="DW219" t="s">
        <v>843</v>
      </c>
      <c r="DX219" t="s">
        <v>843</v>
      </c>
      <c r="DY219" t="s">
        <v>432</v>
      </c>
      <c r="DZ219" s="34">
        <v>-2.2494072094559669E-2</v>
      </c>
      <c r="EA219" s="34">
        <v>-1.852366141974926E-2</v>
      </c>
      <c r="EB219" s="34">
        <v>-1.6903134062886238E-2</v>
      </c>
      <c r="EC219" s="34">
        <v>-7.8264698386192322E-3</v>
      </c>
      <c r="ED219" s="34">
        <v>-6.9372495636343956E-4</v>
      </c>
      <c r="EE219" t="s">
        <v>843</v>
      </c>
      <c r="EF219" t="s">
        <v>819</v>
      </c>
      <c r="EG219" s="34">
        <v>-5.5108573287725449E-3</v>
      </c>
      <c r="EH219" s="34">
        <v>-4.6188812702894211E-3</v>
      </c>
      <c r="EI219" s="34">
        <v>5.132005549967289E-3</v>
      </c>
      <c r="EJ219" s="34">
        <v>1.1795462109148502E-2</v>
      </c>
      <c r="EK219" s="34">
        <v>1.9784821197390556E-2</v>
      </c>
      <c r="EL219" t="s">
        <v>843</v>
      </c>
      <c r="EM219" t="s">
        <v>1294</v>
      </c>
      <c r="EN219" s="34">
        <v>7.5446808477863669E-4</v>
      </c>
      <c r="EO219" s="34">
        <v>8.4113599732518196E-3</v>
      </c>
      <c r="EP219" s="34">
        <v>2.0990831777453423E-2</v>
      </c>
      <c r="EQ219" s="34">
        <v>1.3352681882679462E-2</v>
      </c>
      <c r="ER219" s="34">
        <v>5.5738110095262527E-3</v>
      </c>
      <c r="ES219" t="s">
        <v>843</v>
      </c>
      <c r="ET219" t="s">
        <v>1521</v>
      </c>
      <c r="EU219" s="34">
        <v>2.1956926211714745E-2</v>
      </c>
      <c r="EV219" s="34">
        <v>3.1944580376148224E-2</v>
      </c>
      <c r="EW219" s="34">
        <v>5.1342874765396118E-2</v>
      </c>
      <c r="EX219" s="34">
        <v>3.6575987935066223E-2</v>
      </c>
      <c r="EY219" s="34">
        <v>2.2686289623379707E-2</v>
      </c>
      <c r="EZ219" t="s">
        <v>843</v>
      </c>
      <c r="FA219" t="s">
        <v>465</v>
      </c>
      <c r="FB219" s="34">
        <v>4.3569402769207954E-3</v>
      </c>
      <c r="FC219" s="34">
        <v>-4.8964922316372395E-3</v>
      </c>
      <c r="FD219" s="34">
        <v>-9.5402942970395088E-3</v>
      </c>
      <c r="FE219" s="34">
        <v>-6.2587708234786987E-3</v>
      </c>
      <c r="FF219" s="34">
        <v>-1.6041355207562447E-2</v>
      </c>
      <c r="FG219" t="s">
        <v>843</v>
      </c>
      <c r="FH219" s="34"/>
      <c r="FI219" s="34"/>
      <c r="FJ219" s="34"/>
      <c r="FK219" s="34"/>
      <c r="FL219" s="34"/>
      <c r="FM219" t="s">
        <v>843</v>
      </c>
      <c r="FN219" t="s">
        <v>843</v>
      </c>
      <c r="FO219" s="34">
        <v>0.58606000000000003</v>
      </c>
      <c r="FP219" t="s">
        <v>1462</v>
      </c>
      <c r="FQ219" t="s">
        <v>843</v>
      </c>
      <c r="FR219" t="s">
        <v>843</v>
      </c>
      <c r="FS219" s="34">
        <v>0.60067999999999999</v>
      </c>
      <c r="FT219" t="s">
        <v>1462</v>
      </c>
      <c r="FU219" t="s">
        <v>843</v>
      </c>
      <c r="FV219" t="s">
        <v>843</v>
      </c>
      <c r="FW219" s="34">
        <v>0.57125999999999999</v>
      </c>
      <c r="FX219" t="s">
        <v>1462</v>
      </c>
      <c r="FY219" t="s">
        <v>843</v>
      </c>
      <c r="FZ219" s="34">
        <v>-7.4989430606365204E-2</v>
      </c>
      <c r="GA219" s="34">
        <v>-6.9368667900562286E-2</v>
      </c>
      <c r="GB219" s="34">
        <v>-6.7543633282184601E-2</v>
      </c>
      <c r="GC219" s="34">
        <v>-4.630955308675766E-2</v>
      </c>
      <c r="GD219" s="34">
        <v>-7.678348571062088E-3</v>
      </c>
      <c r="GE219" t="s">
        <v>830</v>
      </c>
      <c r="GF219" t="s">
        <v>843</v>
      </c>
      <c r="GG219" s="34">
        <v>-5.6787010282278061E-2</v>
      </c>
      <c r="GH219" s="34">
        <v>-5.3218133747577667E-2</v>
      </c>
      <c r="GI219" s="34">
        <v>-5.295858159661293E-2</v>
      </c>
      <c r="GJ219" s="34">
        <v>-4.0574483573436737E-2</v>
      </c>
      <c r="GK219" s="34">
        <v>-7.9288287088274956E-3</v>
      </c>
      <c r="GL219" t="s">
        <v>832</v>
      </c>
      <c r="GM219" t="s">
        <v>843</v>
      </c>
      <c r="GN219" s="34">
        <v>0.2878696620464325</v>
      </c>
      <c r="GO219" t="s">
        <v>832</v>
      </c>
      <c r="GP219" t="s">
        <v>843</v>
      </c>
      <c r="GQ219" t="s">
        <v>843</v>
      </c>
      <c r="GR219" s="34">
        <v>2.6537163183093071E-2</v>
      </c>
      <c r="GS219" s="34">
        <v>2.6784054934978485E-2</v>
      </c>
      <c r="GT219" s="34">
        <v>3.0359597876667976E-2</v>
      </c>
      <c r="GU219" s="34">
        <v>1.5049423091113567E-2</v>
      </c>
      <c r="GV219" s="34">
        <v>4.9437228590250015E-2</v>
      </c>
      <c r="GW219" t="s">
        <v>832</v>
      </c>
      <c r="GX219" t="s">
        <v>843</v>
      </c>
      <c r="GY219" t="s">
        <v>843</v>
      </c>
      <c r="GZ219" t="s">
        <v>843</v>
      </c>
      <c r="HA219" t="s">
        <v>843</v>
      </c>
      <c r="HB219" t="s">
        <v>843</v>
      </c>
      <c r="HC219" t="s">
        <v>843</v>
      </c>
      <c r="HD219" t="s">
        <v>843</v>
      </c>
      <c r="HE219" t="s">
        <v>843</v>
      </c>
      <c r="HF219" t="s">
        <v>843</v>
      </c>
      <c r="HG219" t="s">
        <v>843</v>
      </c>
      <c r="HH219" s="34">
        <v>5008035</v>
      </c>
      <c r="HI219" s="34">
        <v>5145426</v>
      </c>
      <c r="HJ219" s="34">
        <v>5281538</v>
      </c>
      <c r="HK219" s="34">
        <v>5421001</v>
      </c>
      <c r="HL219" s="34">
        <v>5565218</v>
      </c>
      <c r="HM219" s="34">
        <v>5711597</v>
      </c>
      <c r="HN219" s="34">
        <v>5874240</v>
      </c>
      <c r="HO219" s="34">
        <v>6047537</v>
      </c>
      <c r="HP219" s="34">
        <v>6222482</v>
      </c>
      <c r="HQ219" s="34">
        <v>6398624</v>
      </c>
      <c r="HR219" s="34">
        <v>6571855</v>
      </c>
      <c r="HS219" s="34">
        <v>6748672</v>
      </c>
      <c r="HT219" s="34">
        <v>6926635</v>
      </c>
      <c r="HU219" s="34">
        <v>7106229</v>
      </c>
      <c r="HV219" s="34">
        <v>7288383</v>
      </c>
      <c r="HW219" s="34">
        <v>7473229</v>
      </c>
      <c r="HX219" s="34">
        <v>7661354</v>
      </c>
      <c r="HY219" s="34">
        <v>7852795</v>
      </c>
      <c r="HZ219" s="34">
        <v>8046679</v>
      </c>
      <c r="IA219" s="34">
        <v>8243093.9999999991</v>
      </c>
      <c r="IB219" s="34">
        <v>8442580</v>
      </c>
      <c r="IC219" s="34">
        <v>8644829</v>
      </c>
      <c r="ID219" s="34">
        <v>8848699</v>
      </c>
      <c r="IE219" s="34">
        <v>9053799</v>
      </c>
      <c r="IF219" s="34">
        <v>9260864</v>
      </c>
      <c r="IG219" s="34">
        <v>9470157</v>
      </c>
      <c r="IH219" s="34">
        <v>9682133</v>
      </c>
      <c r="II219" s="34">
        <v>9896486</v>
      </c>
      <c r="IJ219" s="34">
        <v>10113397</v>
      </c>
      <c r="IK219" s="34">
        <v>10333905</v>
      </c>
      <c r="IL219" s="34">
        <v>10558178</v>
      </c>
      <c r="IM219" s="34">
        <v>10784898</v>
      </c>
      <c r="IN219" s="34">
        <v>11014261</v>
      </c>
      <c r="IO219" s="34">
        <v>11246734</v>
      </c>
      <c r="IP219" s="34">
        <v>11481745</v>
      </c>
      <c r="IQ219" s="34">
        <v>11719540</v>
      </c>
      <c r="IR219" s="34">
        <v>11959996</v>
      </c>
      <c r="IS219" s="34">
        <v>12202363</v>
      </c>
      <c r="IT219" s="34">
        <v>12446712</v>
      </c>
      <c r="IU219" s="34">
        <v>12693112</v>
      </c>
      <c r="IV219" s="34">
        <v>12941012</v>
      </c>
      <c r="IW219" s="34">
        <v>13189909</v>
      </c>
      <c r="IX219" s="34">
        <v>13439606</v>
      </c>
      <c r="IY219" s="34">
        <v>13690907</v>
      </c>
      <c r="IZ219" s="34">
        <v>13943382</v>
      </c>
      <c r="JA219" s="34">
        <v>14197015</v>
      </c>
      <c r="JB219" s="34">
        <v>14452162</v>
      </c>
      <c r="JC219" s="34">
        <v>14707912</v>
      </c>
      <c r="JD219" s="34">
        <v>14964474</v>
      </c>
      <c r="JE219" s="34">
        <v>15221353</v>
      </c>
      <c r="JF219" s="34">
        <v>15478883</v>
      </c>
      <c r="JG219" s="34">
        <v>15736974</v>
      </c>
      <c r="JH219" s="34">
        <v>15994579</v>
      </c>
      <c r="JI219" s="34">
        <v>16251711</v>
      </c>
      <c r="JJ219" s="34">
        <v>16508525.000000002</v>
      </c>
      <c r="JK219" s="34">
        <v>16765557</v>
      </c>
      <c r="JL219" s="34">
        <v>17023640</v>
      </c>
      <c r="JM219" s="34">
        <v>17282173</v>
      </c>
      <c r="JN219" s="34">
        <v>17540686</v>
      </c>
      <c r="JO219" s="34">
        <v>17800107</v>
      </c>
      <c r="JP219" s="34">
        <v>18060334</v>
      </c>
      <c r="JQ219" s="34">
        <v>18320416</v>
      </c>
      <c r="JR219" s="34">
        <v>18579904</v>
      </c>
      <c r="JS219" s="34">
        <v>18838554</v>
      </c>
      <c r="JT219" s="34">
        <v>19095842</v>
      </c>
      <c r="JU219" s="34">
        <v>19352014</v>
      </c>
      <c r="JV219" s="34">
        <v>19607000</v>
      </c>
      <c r="JW219" s="34">
        <v>19861583</v>
      </c>
      <c r="JX219" s="34">
        <v>20115288</v>
      </c>
      <c r="JY219" s="34">
        <v>20366722</v>
      </c>
      <c r="JZ219" s="34">
        <v>20617119</v>
      </c>
      <c r="KA219" s="34">
        <v>20865940</v>
      </c>
      <c r="KB219" s="34">
        <v>21113009</v>
      </c>
      <c r="KC219" s="34">
        <v>21358896</v>
      </c>
      <c r="KD219" s="34">
        <v>21601597</v>
      </c>
      <c r="KE219" s="34">
        <v>21841238</v>
      </c>
      <c r="KF219" s="34">
        <v>22079465</v>
      </c>
      <c r="KG219" s="34">
        <v>22315449</v>
      </c>
      <c r="KH219" s="34">
        <v>22548309</v>
      </c>
      <c r="KI219" s="34">
        <v>22778393</v>
      </c>
      <c r="KJ219" s="34">
        <v>23006622</v>
      </c>
      <c r="KK219" s="34">
        <v>23232985</v>
      </c>
      <c r="KL219" s="34">
        <v>23455796</v>
      </c>
      <c r="KM219" s="34">
        <v>23675532</v>
      </c>
      <c r="KN219" s="34">
        <v>23893148</v>
      </c>
      <c r="KO219" s="34">
        <v>24108338</v>
      </c>
      <c r="KP219" s="34">
        <v>24320015</v>
      </c>
      <c r="KQ219" s="34">
        <v>24528788</v>
      </c>
      <c r="KR219" s="34">
        <v>24735250</v>
      </c>
      <c r="KS219" s="34">
        <v>24938768</v>
      </c>
      <c r="KT219" s="34">
        <v>25139459</v>
      </c>
      <c r="KU219" s="34">
        <v>25337145</v>
      </c>
      <c r="KV219" s="34">
        <v>25532466</v>
      </c>
      <c r="KW219" s="34">
        <v>25725705</v>
      </c>
      <c r="KX219" s="34">
        <v>25916014</v>
      </c>
      <c r="KY219" s="34">
        <v>26102438</v>
      </c>
      <c r="KZ219" s="34">
        <v>26284176</v>
      </c>
      <c r="LA219" s="34">
        <v>26462046</v>
      </c>
      <c r="LB219" s="34">
        <v>26637933</v>
      </c>
      <c r="LC219" s="34">
        <v>26810850</v>
      </c>
      <c r="LD219" s="34">
        <v>26980350</v>
      </c>
      <c r="LE219" t="s">
        <v>843</v>
      </c>
      <c r="LF219" t="s">
        <v>843</v>
      </c>
      <c r="LG219" t="s">
        <v>843</v>
      </c>
      <c r="LH219" s="34">
        <v>2.8372567147016525E-2</v>
      </c>
      <c r="LI219" s="34">
        <v>2.7064541354775429E-2</v>
      </c>
      <c r="LJ219" s="34">
        <v>2.6109177619218826E-2</v>
      </c>
      <c r="LK219" s="34">
        <v>2.6063142344355583E-2</v>
      </c>
      <c r="LL219" s="34">
        <v>2.6255672797560692E-2</v>
      </c>
      <c r="LM219" s="34">
        <v>2.5962511077523232E-2</v>
      </c>
      <c r="LN219" s="34">
        <v>2.8078021481633186E-2</v>
      </c>
      <c r="LO219" s="34">
        <v>2.9074391350150108E-2</v>
      </c>
      <c r="LP219" s="34">
        <v>2.851778082549572E-2</v>
      </c>
      <c r="LQ219" s="34">
        <v>2.7914104983210564E-2</v>
      </c>
      <c r="LR219" s="34">
        <v>2.6713170111179352E-2</v>
      </c>
      <c r="LS219" s="34">
        <v>2.6549607515335083E-2</v>
      </c>
      <c r="LT219" s="34">
        <v>2.6028379797935486E-2</v>
      </c>
      <c r="LU219" s="34">
        <v>2.5597598403692245E-2</v>
      </c>
      <c r="LV219" s="34">
        <v>2.5309987366199493E-2</v>
      </c>
      <c r="LW219" s="34">
        <v>2.5045458227396011E-2</v>
      </c>
      <c r="LX219" s="34">
        <v>2.4861562997102737E-2</v>
      </c>
      <c r="LY219" s="34">
        <v>2.4680789560079575E-2</v>
      </c>
      <c r="LZ219" s="34">
        <v>2.4389941245317459E-2</v>
      </c>
      <c r="MA219" s="34">
        <v>2.4116300046443939E-2</v>
      </c>
      <c r="MB219" s="34">
        <v>2.3912189528346062E-2</v>
      </c>
      <c r="MC219" s="34">
        <v>2.3673389106988907E-2</v>
      </c>
      <c r="MD219" s="34">
        <v>2.3309104144573212E-2</v>
      </c>
      <c r="ME219" s="34">
        <v>2.2914005443453789E-2</v>
      </c>
      <c r="MF219" s="34">
        <v>2.2612899541854858E-2</v>
      </c>
      <c r="MG219" s="34">
        <v>2.2348137572407722E-2</v>
      </c>
      <c r="MH219" s="34">
        <v>2.2136742249131203E-2</v>
      </c>
      <c r="MI219" s="34">
        <v>2.1897517144680023E-2</v>
      </c>
      <c r="MJ219" s="34">
        <v>2.1681236103177071E-2</v>
      </c>
      <c r="MK219" s="34">
        <v>2.1569255739450455E-2</v>
      </c>
      <c r="ML219" s="34">
        <v>2.1470488980412483E-2</v>
      </c>
      <c r="MM219" s="34">
        <v>2.124609611928463E-2</v>
      </c>
      <c r="MN219" s="34">
        <v>2.1044066175818443E-2</v>
      </c>
      <c r="MO219" s="34">
        <v>2.0886886864900589E-2</v>
      </c>
      <c r="MP219" s="34">
        <v>2.0680608227849007E-2</v>
      </c>
      <c r="MQ219" s="34">
        <v>2.0499151200056076E-2</v>
      </c>
      <c r="MR219" s="34">
        <v>2.0309880375862122E-2</v>
      </c>
      <c r="MS219" s="34">
        <v>2.006220817565918E-2</v>
      </c>
      <c r="MT219" s="34">
        <v>1.9826870411634445E-2</v>
      </c>
      <c r="MU219" s="34">
        <v>1.960299164056778E-2</v>
      </c>
      <c r="MV219" s="34">
        <v>1.9342008978128433E-2</v>
      </c>
      <c r="MW219" s="34">
        <v>1.905057393014431E-2</v>
      </c>
      <c r="MX219" s="34">
        <v>1.8753951415419579E-2</v>
      </c>
      <c r="MY219" s="34">
        <v>1.8525870516896248E-2</v>
      </c>
      <c r="MZ219" s="34">
        <v>1.8273096531629562E-2</v>
      </c>
      <c r="NA219" s="34">
        <v>1.8026744946837425E-2</v>
      </c>
      <c r="NB219" s="34">
        <v>1.7812291160225868E-2</v>
      </c>
      <c r="NC219" s="34">
        <v>1.7541557550430298E-2</v>
      </c>
      <c r="ND219" s="34">
        <v>1.7293412238359451E-2</v>
      </c>
      <c r="NE219" s="34">
        <v>1.7020253464579582E-2</v>
      </c>
      <c r="NF219" s="34">
        <v>1.6777463257312775E-2</v>
      </c>
      <c r="NG219" s="34">
        <v>1.6536267474293709E-2</v>
      </c>
      <c r="NH219" s="34">
        <v>1.623687706887722E-2</v>
      </c>
      <c r="NI219" s="34">
        <v>1.5948344022035599E-2</v>
      </c>
      <c r="NJ219" s="34">
        <v>1.5678718686103821E-2</v>
      </c>
      <c r="NK219" s="34">
        <v>1.5449688769876957E-2</v>
      </c>
      <c r="NL219" s="34">
        <v>1.5276363119482994E-2</v>
      </c>
      <c r="NM219" s="34">
        <v>1.5072541311383247E-2</v>
      </c>
      <c r="NN219" s="34">
        <v>1.484758872538805E-2</v>
      </c>
      <c r="NO219" s="34">
        <v>1.4681371860206127E-2</v>
      </c>
      <c r="NP219" s="34">
        <v>1.4513573609292507E-2</v>
      </c>
      <c r="NQ219" s="34">
        <v>1.4298024587333202E-2</v>
      </c>
      <c r="NR219" s="34">
        <v>1.4064500108361244E-2</v>
      </c>
      <c r="NS219" s="34">
        <v>1.3824948109686375E-2</v>
      </c>
      <c r="NT219" s="34">
        <v>1.3565100729465485E-2</v>
      </c>
      <c r="NU219" s="34">
        <v>1.3325882144272327E-2</v>
      </c>
      <c r="NV219" s="34">
        <v>1.3090148568153381E-2</v>
      </c>
      <c r="NW219" s="34">
        <v>1.2900718487799168E-2</v>
      </c>
      <c r="NX219" s="34">
        <v>1.2692759744822979E-2</v>
      </c>
      <c r="NY219" s="34">
        <v>1.2422171421349049E-2</v>
      </c>
      <c r="NZ219" s="34">
        <v>1.2219456024467945E-2</v>
      </c>
      <c r="OA219" s="34">
        <v>1.1996414512395859E-2</v>
      </c>
      <c r="OB219" s="34">
        <v>1.1771226301789284E-2</v>
      </c>
      <c r="OC219" s="34">
        <v>1.1578936129808426E-2</v>
      </c>
      <c r="OD219" s="34">
        <v>1.1298920027911663E-2</v>
      </c>
      <c r="OE219" s="34">
        <v>1.1032586917281151E-2</v>
      </c>
      <c r="OF219" s="34">
        <v>1.0848157107830048E-2</v>
      </c>
      <c r="OG219" s="34">
        <v>1.0631227865815163E-2</v>
      </c>
      <c r="OH219" s="34">
        <v>1.038085576146841E-2</v>
      </c>
      <c r="OI219" s="34">
        <v>1.0152337141335011E-2</v>
      </c>
      <c r="OJ219" s="34">
        <v>9.9696759134531021E-3</v>
      </c>
      <c r="OK219" s="34">
        <v>9.7909485921263695E-3</v>
      </c>
      <c r="OL219" s="34">
        <v>9.5445923507213593E-3</v>
      </c>
      <c r="OM219" s="34">
        <v>9.3244817107915878E-3</v>
      </c>
      <c r="ON219" s="34">
        <v>9.1496137902140617E-3</v>
      </c>
      <c r="OO219" s="34">
        <v>8.9660324156284332E-3</v>
      </c>
      <c r="OP219" s="34">
        <v>8.7419180199503899E-3</v>
      </c>
      <c r="OQ219" s="34">
        <v>8.5477745160460472E-3</v>
      </c>
      <c r="OR219" s="34">
        <v>8.3819031715393066E-3</v>
      </c>
      <c r="OS219" s="34">
        <v>8.1941885873675346E-3</v>
      </c>
      <c r="OT219" s="34">
        <v>8.0151427537202835E-3</v>
      </c>
      <c r="OU219" s="34">
        <v>7.8328177332878113E-3</v>
      </c>
      <c r="OV219" s="34">
        <v>7.6793180778622627E-3</v>
      </c>
      <c r="OW219" s="34">
        <v>7.539867889136076E-3</v>
      </c>
      <c r="OX219" s="34">
        <v>7.3703923262655735E-3</v>
      </c>
      <c r="OY219" s="34">
        <v>7.1676410734653473E-3</v>
      </c>
      <c r="OZ219" s="34">
        <v>6.9383652880787849E-3</v>
      </c>
      <c r="PA219" s="34">
        <v>6.7443950101733208E-3</v>
      </c>
      <c r="PB219" s="34">
        <v>6.6247726790606976E-3</v>
      </c>
      <c r="PC219" s="34">
        <v>6.4704036340117455E-3</v>
      </c>
      <c r="PD219" s="34">
        <v>6.3021667301654816E-3</v>
      </c>
      <c r="PE219" t="s">
        <v>1300</v>
      </c>
      <c r="PF219" t="s">
        <v>843</v>
      </c>
      <c r="PG219" t="s">
        <v>843</v>
      </c>
      <c r="PH219" t="s">
        <v>843</v>
      </c>
      <c r="PI219" t="s">
        <v>843</v>
      </c>
      <c r="PJ219" t="s">
        <v>1300</v>
      </c>
      <c r="PK219" s="34">
        <v>0.49822413921356201</v>
      </c>
      <c r="PL219" s="34">
        <v>0.49839955568313599</v>
      </c>
      <c r="PM219" s="34">
        <v>0.4985964298248291</v>
      </c>
      <c r="PN219" s="34">
        <v>0.49879810214042664</v>
      </c>
      <c r="PO219" s="34">
        <v>0.49902555346488953</v>
      </c>
      <c r="PP219" s="34">
        <v>0.49927225708961487</v>
      </c>
      <c r="PQ219" s="34">
        <v>0.49953627586364746</v>
      </c>
      <c r="PR219" s="34">
        <v>0.49980363249778748</v>
      </c>
      <c r="PS219" s="34">
        <v>0.5000796914100647</v>
      </c>
      <c r="PT219" s="34">
        <v>0.50034821033477783</v>
      </c>
      <c r="PU219" s="34">
        <v>0.50061297416687012</v>
      </c>
      <c r="PV219" s="34">
        <v>0.50089067220687866</v>
      </c>
      <c r="PW219" s="34">
        <v>0.50115978717803955</v>
      </c>
      <c r="PX219" s="34">
        <v>0.50141167640686035</v>
      </c>
      <c r="PY219" s="34">
        <v>0.50164145231246948</v>
      </c>
      <c r="PZ219" s="34">
        <v>0.50185281038284302</v>
      </c>
      <c r="QA219" s="34">
        <v>0.50204741954803467</v>
      </c>
      <c r="QB219" s="34">
        <v>0.50222206115722656</v>
      </c>
      <c r="QC219" s="34">
        <v>0.50236761569976807</v>
      </c>
      <c r="QD219" s="34">
        <v>0.502483069896698</v>
      </c>
      <c r="QE219" s="34">
        <v>0.5025789737701416</v>
      </c>
      <c r="QF219" s="34">
        <v>0.50264477729797363</v>
      </c>
      <c r="QG219" s="34">
        <v>0.50269818305969238</v>
      </c>
      <c r="QH219" s="34">
        <v>0.50276046991348267</v>
      </c>
      <c r="QI219" s="34">
        <v>0.50281280279159546</v>
      </c>
      <c r="QJ219" s="34">
        <v>0.50285661220550537</v>
      </c>
      <c r="QK219" s="34">
        <v>0.50289261341094971</v>
      </c>
      <c r="QL219" s="34">
        <v>0.50292122364044189</v>
      </c>
      <c r="QM219" s="34">
        <v>0.50294119119644165</v>
      </c>
      <c r="QN219" s="34">
        <v>0.50295394659042358</v>
      </c>
      <c r="QO219" s="34">
        <v>0.5029594898223877</v>
      </c>
      <c r="QP219" s="34">
        <v>0.50295764207839966</v>
      </c>
      <c r="QQ219" s="34">
        <v>0.50295031070709229</v>
      </c>
      <c r="QR219" s="34">
        <v>0.50293570756912231</v>
      </c>
      <c r="QS219" s="34">
        <v>0.50291562080383301</v>
      </c>
      <c r="QT219" s="34">
        <v>0.50288969278335571</v>
      </c>
      <c r="QU219" s="34">
        <v>0.50285661220550537</v>
      </c>
      <c r="QV219" s="34">
        <v>0.50281858444213867</v>
      </c>
      <c r="QW219" s="34">
        <v>0.50277543067932129</v>
      </c>
      <c r="QX219" s="34">
        <v>0.50272589921951294</v>
      </c>
      <c r="QY219" s="34">
        <v>0.50267112255096436</v>
      </c>
      <c r="QZ219" s="34">
        <v>0.50261205434799194</v>
      </c>
      <c r="RA219" s="34">
        <v>0.50254863500595093</v>
      </c>
      <c r="RB219" s="34">
        <v>0.50248074531555176</v>
      </c>
      <c r="RC219" s="34">
        <v>0.50240755081176758</v>
      </c>
      <c r="RD219" s="34">
        <v>0.50232881307601929</v>
      </c>
      <c r="RE219" s="34">
        <v>0.50224590301513672</v>
      </c>
      <c r="RF219" s="34">
        <v>0.502158522605896</v>
      </c>
      <c r="RG219" s="34">
        <v>0.50206500291824341</v>
      </c>
      <c r="RH219" s="34">
        <v>0.50196647644042969</v>
      </c>
      <c r="RI219" s="34">
        <v>0.50186383724212646</v>
      </c>
      <c r="RJ219" s="34">
        <v>0.50175702571868896</v>
      </c>
      <c r="RK219" s="34">
        <v>0.50164562463760376</v>
      </c>
      <c r="RL219" s="34">
        <v>0.50152969360351563</v>
      </c>
      <c r="RM219" s="34">
        <v>0.50140953063964844</v>
      </c>
      <c r="RN219" s="34">
        <v>0.50128573179244995</v>
      </c>
      <c r="RO219" s="34">
        <v>0.50115907192230225</v>
      </c>
      <c r="RP219" s="34">
        <v>0.5010298490524292</v>
      </c>
      <c r="RQ219" s="34">
        <v>0.50089651346206665</v>
      </c>
      <c r="RR219" s="34">
        <v>0.50076007843017578</v>
      </c>
      <c r="RS219" s="34">
        <v>0.50062072277069092</v>
      </c>
      <c r="RT219" s="34">
        <v>0.50047653913497925</v>
      </c>
      <c r="RU219" s="34">
        <v>0.50032854080200195</v>
      </c>
      <c r="RV219" s="34">
        <v>0.50017750263214111</v>
      </c>
      <c r="RW219" s="34">
        <v>0.50002288818359375</v>
      </c>
      <c r="RX219" s="34">
        <v>0.49986472725868225</v>
      </c>
      <c r="RY219" s="34">
        <v>0.49970388412475586</v>
      </c>
      <c r="RZ219" s="34">
        <v>0.49954050779342651</v>
      </c>
      <c r="SA219" s="34">
        <v>0.49937450885772705</v>
      </c>
      <c r="SB219" s="34">
        <v>0.49920570850372314</v>
      </c>
      <c r="SC219" s="34">
        <v>0.49903479218482971</v>
      </c>
      <c r="SD219" s="34">
        <v>0.49886029958724976</v>
      </c>
      <c r="SE219" s="34">
        <v>0.49868232011795044</v>
      </c>
      <c r="SF219" s="34">
        <v>0.49850320816040039</v>
      </c>
      <c r="SG219" s="34">
        <v>0.49832066893577576</v>
      </c>
      <c r="SH219" s="34">
        <v>0.49813473224639893</v>
      </c>
      <c r="SI219" s="34">
        <v>0.49794512987136841</v>
      </c>
      <c r="SJ219" s="34">
        <v>0.49775275588035583</v>
      </c>
      <c r="SK219" s="34">
        <v>0.49755868315696716</v>
      </c>
      <c r="SL219" s="34">
        <v>0.49736234545707703</v>
      </c>
      <c r="SM219" s="34">
        <v>0.49716421961784363</v>
      </c>
      <c r="SN219" s="34">
        <v>0.49696460366249084</v>
      </c>
      <c r="SO219" s="34">
        <v>0.49676203727722168</v>
      </c>
      <c r="SP219" s="34">
        <v>0.49655652046203613</v>
      </c>
      <c r="SQ219" s="34">
        <v>0.49635165929794312</v>
      </c>
      <c r="SR219" s="34">
        <v>0.4961475133895874</v>
      </c>
      <c r="SS219" s="34">
        <v>0.49594205617904663</v>
      </c>
      <c r="ST219" s="34">
        <v>0.49573612213134766</v>
      </c>
      <c r="SU219" s="34">
        <v>0.49553108215332031</v>
      </c>
      <c r="SV219" s="34">
        <v>0.49532580375671387</v>
      </c>
      <c r="SW219" s="34">
        <v>0.49512112140655518</v>
      </c>
      <c r="SX219" s="34">
        <v>0.49491909146308899</v>
      </c>
      <c r="SY219" s="34">
        <v>0.49471896886825562</v>
      </c>
      <c r="SZ219" s="34">
        <v>0.49451962113380432</v>
      </c>
      <c r="TA219" s="34">
        <v>0.49432209134101868</v>
      </c>
      <c r="TB219" s="34">
        <v>0.49412605166435242</v>
      </c>
      <c r="TC219" s="34">
        <v>0.49393036961555481</v>
      </c>
      <c r="TD219" s="34">
        <v>0.49373704195022583</v>
      </c>
      <c r="TE219" s="34">
        <v>0.49354648590087891</v>
      </c>
      <c r="TF219" s="34">
        <v>0.49336040019989014</v>
      </c>
      <c r="TG219" s="34">
        <v>0.49317854642868042</v>
      </c>
      <c r="TH219" t="s">
        <v>843</v>
      </c>
      <c r="TI219" t="s">
        <v>843</v>
      </c>
      <c r="TJ219" t="s">
        <v>1300</v>
      </c>
      <c r="TK219" s="34">
        <v>0.54272049389426302</v>
      </c>
      <c r="TL219" s="34">
        <v>0.54443193387370303</v>
      </c>
      <c r="TM219" s="34">
        <v>0.54569488524885001</v>
      </c>
      <c r="TN219" s="34">
        <v>0.54685901615393706</v>
      </c>
      <c r="TO219" s="34">
        <v>0.54814721111129794</v>
      </c>
      <c r="TP219" s="34">
        <v>0.54933378971469904</v>
      </c>
      <c r="TQ219" s="34">
        <v>0.55096688669794802</v>
      </c>
      <c r="TR219" s="34">
        <v>0.55249993117032004</v>
      </c>
      <c r="TS219" s="34">
        <v>0.55353418459064996</v>
      </c>
      <c r="TT219" s="34">
        <v>0.554213409460111</v>
      </c>
      <c r="TU219" s="34">
        <v>0.55427873865141597</v>
      </c>
      <c r="TV219" s="34">
        <v>0.55428100859835805</v>
      </c>
      <c r="TW219" s="34">
        <v>0.55443253141189996</v>
      </c>
      <c r="TX219" s="34">
        <v>0.55485384723740305</v>
      </c>
      <c r="TY219" s="34">
        <v>0.55564492151414102</v>
      </c>
      <c r="TZ219" s="34">
        <v>0.55672156953316798</v>
      </c>
      <c r="UA219" s="34">
        <v>0.557958851526692</v>
      </c>
      <c r="UB219" s="34">
        <v>0.55937771201209197</v>
      </c>
      <c r="UC219" s="34">
        <v>0.56097024623450198</v>
      </c>
      <c r="UD219" s="34">
        <v>0.56263033257716499</v>
      </c>
      <c r="UE219" s="34">
        <v>0.56444019482196195</v>
      </c>
      <c r="UF219" s="34">
        <v>0.56655678209482196</v>
      </c>
      <c r="UG219" s="34">
        <v>0.56904922232348598</v>
      </c>
      <c r="UH219" s="34">
        <v>0.57181427376507898</v>
      </c>
      <c r="UI219" s="34">
        <v>0.57476939652880099</v>
      </c>
      <c r="UJ219" s="34">
        <v>0.57791984980186495</v>
      </c>
      <c r="UK219" s="34">
        <v>0.58101685857857999</v>
      </c>
      <c r="UL219" s="34">
        <v>0.58385789663118803</v>
      </c>
      <c r="UM219" s="34">
        <v>0.58647562171620604</v>
      </c>
      <c r="UN219" s="34">
        <v>0.58890538421368199</v>
      </c>
      <c r="UO219" s="34">
        <v>0.59117024778469096</v>
      </c>
      <c r="UP219" s="34">
        <v>0.593393001955141</v>
      </c>
      <c r="UQ219" s="34">
        <v>0.59555461778143803</v>
      </c>
      <c r="UR219" s="34">
        <v>0.59757010346292505</v>
      </c>
      <c r="US219" s="34">
        <v>0.599454002854096</v>
      </c>
      <c r="UT219" s="34">
        <v>0.60118525978045001</v>
      </c>
      <c r="UU219" s="34">
        <v>0.60275868821360801</v>
      </c>
      <c r="UV219" s="34">
        <v>0.60422425540756897</v>
      </c>
      <c r="UW219" s="34">
        <v>0.605606765867162</v>
      </c>
      <c r="UX219" s="34">
        <v>0.60688728685633897</v>
      </c>
      <c r="UY219" s="34">
        <v>0.60811668392381801</v>
      </c>
      <c r="UZ219" s="34">
        <v>0.60935174003095904</v>
      </c>
      <c r="VA219" s="34">
        <v>0.61058661243491796</v>
      </c>
      <c r="VB219" s="34">
        <v>0.61180948012394398</v>
      </c>
      <c r="VC219" s="34">
        <v>0.61311936372395204</v>
      </c>
      <c r="VD219" s="34">
        <v>0.614530026206213</v>
      </c>
      <c r="VE219" s="34">
        <v>0.61592774146871598</v>
      </c>
      <c r="VF219" s="34">
        <v>0.61736349795946599</v>
      </c>
      <c r="VG219" s="34">
        <v>0.61885926023391302</v>
      </c>
      <c r="VH219" s="34">
        <v>0.62039141262963193</v>
      </c>
      <c r="VI219" s="34">
        <v>0.62196261190164703</v>
      </c>
      <c r="VJ219" s="34">
        <v>0.62356498777973401</v>
      </c>
      <c r="VK219" s="34">
        <v>0.62518148726573297</v>
      </c>
      <c r="VL219" s="34">
        <v>0.62682250420209595</v>
      </c>
      <c r="VM219" s="34">
        <v>0.62850004381069702</v>
      </c>
      <c r="VN219" s="34">
        <v>0.63015411208365701</v>
      </c>
      <c r="VO219" s="34">
        <v>0.631716013731493</v>
      </c>
      <c r="VP219" s="34">
        <v>0.63320664690738393</v>
      </c>
      <c r="VQ219" s="34">
        <v>0.63469746850265696</v>
      </c>
      <c r="VR219" s="34">
        <v>0.63612095140776392</v>
      </c>
      <c r="VS219" s="34">
        <v>0.63748591249752107</v>
      </c>
      <c r="VT219" s="34">
        <v>0.63885219636933999</v>
      </c>
      <c r="VU219" s="34">
        <v>0.64018002031065391</v>
      </c>
      <c r="VV219" s="34">
        <v>0.64145168356733506</v>
      </c>
      <c r="VW219" s="34">
        <v>0.64262113598810799</v>
      </c>
      <c r="VX219" s="34">
        <v>0.64371123449247303</v>
      </c>
      <c r="VY219" s="34">
        <v>0.64473307096274501</v>
      </c>
      <c r="VZ219" s="34">
        <v>0.64561178230355598</v>
      </c>
      <c r="WA219" s="34">
        <v>0.64638028930084701</v>
      </c>
      <c r="WB219" s="34">
        <v>0.647120876889271</v>
      </c>
      <c r="WC219" s="34">
        <v>0.64780429913132598</v>
      </c>
      <c r="WD219" s="34">
        <v>0.64844307633499998</v>
      </c>
      <c r="WE219" s="34">
        <v>0.64897443088287399</v>
      </c>
      <c r="WF219" s="34">
        <v>0.649383025227521</v>
      </c>
      <c r="WG219" s="34">
        <v>0.64980353883549602</v>
      </c>
      <c r="WH219" s="34">
        <v>0.65021289887018097</v>
      </c>
      <c r="WI219" s="34">
        <v>0.65058888428682493</v>
      </c>
      <c r="WJ219" s="34">
        <v>0.65100622328938496</v>
      </c>
      <c r="WK219" s="34">
        <v>0.65146707897252998</v>
      </c>
      <c r="WL219" s="34">
        <v>0.65191199721789006</v>
      </c>
      <c r="WM219" s="34">
        <v>0.65231477702376295</v>
      </c>
      <c r="WN219" s="34">
        <v>0.65265537338400503</v>
      </c>
      <c r="WO219" s="34">
        <v>0.65301982616620291</v>
      </c>
      <c r="WP219" s="34">
        <v>0.653401199178967</v>
      </c>
      <c r="WQ219" s="34">
        <v>0.65372384891007596</v>
      </c>
      <c r="WR219" s="34">
        <v>0.65405056126224903</v>
      </c>
      <c r="WS219" s="34">
        <v>0.65439425099038795</v>
      </c>
      <c r="WT219" s="34">
        <v>0.65473088897154497</v>
      </c>
      <c r="WU219" s="34">
        <v>0.65505900799585604</v>
      </c>
      <c r="WV219" s="34">
        <v>0.65532083109877703</v>
      </c>
      <c r="WW219" s="34">
        <v>0.655511991238793</v>
      </c>
      <c r="WX219" s="34">
        <v>0.65569069333402197</v>
      </c>
      <c r="WY219" s="34">
        <v>0.65581587379769701</v>
      </c>
      <c r="WZ219" s="34">
        <v>0.65584358135180398</v>
      </c>
      <c r="XA219" s="34">
        <v>0.65578252118555003</v>
      </c>
      <c r="XB219" s="34">
        <v>0.65569131235349198</v>
      </c>
      <c r="XC219" s="34">
        <v>0.65562975334721796</v>
      </c>
      <c r="XD219" s="34">
        <v>0.655505958524635</v>
      </c>
      <c r="XE219" s="34">
        <v>0.65528104873450499</v>
      </c>
      <c r="XF219" s="34">
        <v>0.65502995345223991</v>
      </c>
      <c r="XG219" s="34">
        <v>0.65474439731137712</v>
      </c>
      <c r="XH219" t="s">
        <v>843</v>
      </c>
      <c r="XI219" t="s">
        <v>1300</v>
      </c>
      <c r="XJ219" s="34">
        <v>0.52568067858145195</v>
      </c>
      <c r="XK219" s="34">
        <v>0.52741147891239004</v>
      </c>
      <c r="XL219" s="34">
        <v>0.52867559872480296</v>
      </c>
      <c r="XM219" s="34">
        <v>0.52980819684484404</v>
      </c>
      <c r="XN219" s="34">
        <v>0.53102182780424501</v>
      </c>
      <c r="XO219" s="34">
        <v>0.532090715425938</v>
      </c>
      <c r="XP219" s="34">
        <v>0.53355314614714899</v>
      </c>
      <c r="XQ219" s="34">
        <v>0.53487407641111406</v>
      </c>
      <c r="XR219" s="34">
        <v>0.53569050099301196</v>
      </c>
      <c r="XS219" s="34">
        <v>0.53620086629556096</v>
      </c>
      <c r="XT219" s="34">
        <v>0.53612556880819806</v>
      </c>
      <c r="XU219" s="34">
        <v>0.536004525334427</v>
      </c>
      <c r="XV219" s="34">
        <v>0.53606921225596604</v>
      </c>
      <c r="XW219" s="34">
        <v>0.53641572766653001</v>
      </c>
      <c r="XX219" s="34">
        <v>0.53710953444680398</v>
      </c>
      <c r="XY219" s="34">
        <v>0.53808297177050102</v>
      </c>
      <c r="XZ219" s="34">
        <v>0.53923624591920993</v>
      </c>
      <c r="YA219" s="34">
        <v>0.540557342958781</v>
      </c>
      <c r="YB219" s="34">
        <v>0.54203883366044603</v>
      </c>
      <c r="YC219" s="34">
        <v>0.54356552627171806</v>
      </c>
      <c r="YD219" s="34">
        <v>0.54521076495573606</v>
      </c>
      <c r="YE219" s="34">
        <v>0.547136155035571</v>
      </c>
      <c r="YF219" s="34">
        <v>0.54940458192806607</v>
      </c>
      <c r="YG219" s="34">
        <v>0.55190462036985799</v>
      </c>
      <c r="YH219" s="34">
        <v>0.55456750285030099</v>
      </c>
      <c r="YI219" s="34">
        <v>0.557410317621433</v>
      </c>
      <c r="YJ219" s="34">
        <v>0.56018033423007096</v>
      </c>
      <c r="YK219" s="34">
        <v>0.56269033271001401</v>
      </c>
      <c r="YL219" s="34">
        <v>0.56498694578028197</v>
      </c>
      <c r="YM219" s="34">
        <v>0.56708468710931104</v>
      </c>
      <c r="YN219" s="34">
        <v>0.56899904656849698</v>
      </c>
      <c r="YO219" s="34">
        <v>0.57086168084297095</v>
      </c>
      <c r="YP219" s="34">
        <v>0.57264518245935903</v>
      </c>
      <c r="YQ219" s="34">
        <v>0.57426333724973</v>
      </c>
      <c r="YR219" s="34">
        <v>0.57574323415125495</v>
      </c>
      <c r="YS219" s="34">
        <v>0.57706908389454303</v>
      </c>
      <c r="YT219" s="34">
        <v>0.57822954121389303</v>
      </c>
      <c r="YU219" s="34">
        <v>0.57928687339956708</v>
      </c>
      <c r="YV219" s="34">
        <v>0.58028353190786497</v>
      </c>
      <c r="YW219" s="34">
        <v>0.58121245527544607</v>
      </c>
      <c r="YX219" s="34">
        <v>0.582128452632934</v>
      </c>
      <c r="YY219" s="34">
        <v>0.58308146780997494</v>
      </c>
      <c r="YZ219" s="34">
        <v>0.58406016515662695</v>
      </c>
      <c r="ZA219" s="34">
        <v>0.585043723361654</v>
      </c>
      <c r="ZB219" s="34">
        <v>0.58611590789092605</v>
      </c>
      <c r="ZC219" s="34">
        <v>0.58728722199701799</v>
      </c>
      <c r="ZD219" s="34">
        <v>0.58844718181265898</v>
      </c>
      <c r="ZE219" s="34">
        <v>0.58963226731299501</v>
      </c>
      <c r="ZF219" s="34">
        <v>0.59086873320334299</v>
      </c>
      <c r="ZG219" s="34">
        <v>0.59214973885206701</v>
      </c>
      <c r="ZH219" s="34">
        <v>0.59347076271588795</v>
      </c>
      <c r="ZI219" s="34">
        <v>0.59481921365568802</v>
      </c>
      <c r="ZJ219" s="34">
        <v>0.596191666057867</v>
      </c>
      <c r="ZK219" s="34">
        <v>0.59759552093944102</v>
      </c>
      <c r="ZL219" s="34">
        <v>0.59901982160672096</v>
      </c>
      <c r="ZM219" s="34">
        <v>0.60041785070374198</v>
      </c>
      <c r="ZN219" s="34">
        <v>0.60173535154643798</v>
      </c>
      <c r="ZO219" s="34">
        <v>0.60297398952591197</v>
      </c>
      <c r="ZP219" s="34">
        <v>0.60415730034731796</v>
      </c>
      <c r="ZQ219" s="34">
        <v>0.60518487332688498</v>
      </c>
      <c r="ZR219" s="34">
        <v>0.60607356430949699</v>
      </c>
      <c r="ZS219" s="34">
        <v>0.60689017651127597</v>
      </c>
      <c r="ZT219" s="34">
        <v>0.60760555080385603</v>
      </c>
      <c r="ZU219" s="34">
        <v>0.60825834593625505</v>
      </c>
      <c r="ZV219" s="34">
        <v>0.60887520411838303</v>
      </c>
      <c r="ZW219" s="34">
        <v>0.60944624702747296</v>
      </c>
      <c r="ZX219" s="34">
        <v>0.60991841204463693</v>
      </c>
      <c r="ZY219" s="34">
        <v>0.61017593612754806</v>
      </c>
      <c r="ZZ219" s="34">
        <v>0.61026226394913496</v>
      </c>
      <c r="AAA219" s="34">
        <v>0.61026118979774902</v>
      </c>
      <c r="AAB219" s="34">
        <v>0.61015119547380003</v>
      </c>
      <c r="AAC219" s="34">
        <v>0.61006831252434102</v>
      </c>
      <c r="AAD219" s="34">
        <v>0.61006429732493406</v>
      </c>
      <c r="AAE219" s="34">
        <v>0.61008410734337604</v>
      </c>
      <c r="AAF219" s="34">
        <v>0.61019665327992501</v>
      </c>
      <c r="AAG219" s="34">
        <v>0.61038067964873</v>
      </c>
      <c r="AAH219" s="34">
        <v>0.61052724782960099</v>
      </c>
      <c r="AAI219" s="34">
        <v>0.61064582185539207</v>
      </c>
      <c r="AAJ219" s="34">
        <v>0.610778994557862</v>
      </c>
      <c r="AAK219" s="34">
        <v>0.61089881075239094</v>
      </c>
      <c r="AAL219" s="34">
        <v>0.61099173968260101</v>
      </c>
      <c r="AAM219" s="34">
        <v>0.61106306400146204</v>
      </c>
      <c r="AAN219" s="34">
        <v>0.61118592204642996</v>
      </c>
      <c r="AAO219" s="34">
        <v>0.61131982166229692</v>
      </c>
      <c r="AAP219" s="34">
        <v>0.61139443384784598</v>
      </c>
      <c r="AAQ219" s="34">
        <v>0.61145938388618903</v>
      </c>
      <c r="AAR219" s="34">
        <v>0.61150449537140505</v>
      </c>
      <c r="AAS219" s="34">
        <v>0.61152060159840305</v>
      </c>
      <c r="AAT219" s="34">
        <v>0.61151099365300499</v>
      </c>
      <c r="AAU219" s="34">
        <v>0.61137704133225301</v>
      </c>
      <c r="AAV219" s="34">
        <v>0.61111712091968895</v>
      </c>
      <c r="AAW219" s="34">
        <v>0.61084519169690998</v>
      </c>
      <c r="AAX219" s="34">
        <v>0.61050703053907907</v>
      </c>
      <c r="AAY219" s="34">
        <v>0.61004944276551398</v>
      </c>
      <c r="AAZ219" s="34">
        <v>0.60952803158695601</v>
      </c>
      <c r="ABA219" s="34">
        <v>0.60899596062628303</v>
      </c>
      <c r="ABB219" s="34">
        <v>0.60847655274558599</v>
      </c>
      <c r="ABC219" s="34">
        <v>0.60790916560097397</v>
      </c>
      <c r="ABD219" s="34">
        <v>0.60726850301657198</v>
      </c>
      <c r="ABE219" s="34">
        <v>0.606607056594757</v>
      </c>
      <c r="ABF219" s="34">
        <v>0.60594013791518697</v>
      </c>
      <c r="ABG219" t="s">
        <v>843</v>
      </c>
      <c r="ABH219" t="s">
        <v>843</v>
      </c>
      <c r="ABI219" t="s">
        <v>1300</v>
      </c>
      <c r="ABJ219" s="34">
        <v>0.43383049101788501</v>
      </c>
      <c r="ABK219" s="34">
        <v>0.43593373649395195</v>
      </c>
      <c r="ABL219" s="34">
        <v>0.43757352854164094</v>
      </c>
      <c r="ABM219" s="34">
        <v>0.43907559130459395</v>
      </c>
      <c r="ABN219" s="34">
        <v>0.44070524814075102</v>
      </c>
      <c r="ABO219" s="34">
        <v>0.44223205504239405</v>
      </c>
      <c r="ABP219" s="34">
        <v>0.44421461804296203</v>
      </c>
      <c r="ABQ219" s="34">
        <v>0.446236661820892</v>
      </c>
      <c r="ABR219" s="34">
        <v>0.44789354151607003</v>
      </c>
      <c r="ABS219" s="34">
        <v>0.449213655216055</v>
      </c>
      <c r="ABT219" s="34">
        <v>0.44997538746670501</v>
      </c>
      <c r="ABU219" s="34">
        <v>0.45070567581994803</v>
      </c>
      <c r="ABV219" s="34">
        <v>0.45152201982073698</v>
      </c>
      <c r="ABW219" s="34">
        <v>0.45240253304530398</v>
      </c>
      <c r="ABX219" s="34">
        <v>0.45336064254581598</v>
      </c>
      <c r="ABY219" s="34">
        <v>0.45434680606915701</v>
      </c>
      <c r="ABZ219" s="34">
        <v>0.45527360145958495</v>
      </c>
      <c r="ACA219" s="34">
        <v>0.45620342820613602</v>
      </c>
      <c r="ACB219" s="34">
        <v>0.45730170173310003</v>
      </c>
      <c r="ACC219" s="34">
        <v>0.458690725916099</v>
      </c>
      <c r="ACD219" s="34">
        <v>0.46034908760118398</v>
      </c>
      <c r="ACE219" s="34">
        <v>0.46224193676936798</v>
      </c>
      <c r="ACF219" s="34">
        <v>0.46432212601661099</v>
      </c>
      <c r="ACG219" s="34">
        <v>0.46651748067302995</v>
      </c>
      <c r="ACH219" s="34">
        <v>0.46874981271996802</v>
      </c>
      <c r="ACI219" s="34">
        <v>0.47105034947940405</v>
      </c>
      <c r="ACJ219" s="34">
        <v>0.47352463553227403</v>
      </c>
      <c r="ACK219" s="34">
        <v>0.47627536683222699</v>
      </c>
      <c r="ACL219" s="34">
        <v>0.47921363510270804</v>
      </c>
      <c r="ACM219" s="34">
        <v>0.48220892693560302</v>
      </c>
      <c r="ACN219" s="34">
        <v>0.48528721123629404</v>
      </c>
      <c r="ACO219" s="34">
        <v>0.48831096965404797</v>
      </c>
      <c r="ACP219" s="34">
        <v>0.491089370408056</v>
      </c>
      <c r="ACQ219" s="34">
        <v>0.49365135691837303</v>
      </c>
      <c r="ACR219" s="34">
        <v>0.49608796398108501</v>
      </c>
      <c r="ACS219" s="34">
        <v>0.49840742476208905</v>
      </c>
      <c r="ACT219" s="34">
        <v>0.50066588651033006</v>
      </c>
      <c r="ACU219" s="34">
        <v>0.50288188021935298</v>
      </c>
      <c r="ACV219" s="34">
        <v>0.50499481308798699</v>
      </c>
      <c r="ACW219" s="34">
        <v>0.50699531001520004</v>
      </c>
      <c r="ACX219" s="34">
        <v>0.50890160324793798</v>
      </c>
      <c r="ACY219" s="34">
        <v>0.51071887607412603</v>
      </c>
      <c r="ACZ219" s="34">
        <v>0.51247365436159398</v>
      </c>
      <c r="ADA219" s="34">
        <v>0.51417161353255803</v>
      </c>
      <c r="ADB219" s="34">
        <v>0.51582575160029298</v>
      </c>
      <c r="ADC219" s="34">
        <v>0.51746212143890802</v>
      </c>
      <c r="ADD219" s="34">
        <v>0.51909105364304697</v>
      </c>
      <c r="ADE219" s="34">
        <v>0.52072602147742009</v>
      </c>
      <c r="ADF219" s="34">
        <v>0.522372671514304</v>
      </c>
      <c r="ADG219" s="34">
        <v>0.52410753091044104</v>
      </c>
      <c r="ADH219" s="34">
        <v>0.52592783988353697</v>
      </c>
      <c r="ADI219" s="34">
        <v>0.52774945805972595</v>
      </c>
      <c r="ADJ219" s="34">
        <v>0.52960851518478502</v>
      </c>
      <c r="ADK219" s="34">
        <v>0.531537401460763</v>
      </c>
      <c r="ADL219" s="34">
        <v>0.53350612687971399</v>
      </c>
      <c r="ADM219" s="34">
        <v>0.53550470958093699</v>
      </c>
      <c r="ADN219" s="34">
        <v>0.53749356776811508</v>
      </c>
      <c r="ADO219" s="34">
        <v>0.53945526813830802</v>
      </c>
      <c r="ADP219" s="34">
        <v>0.54141237691615895</v>
      </c>
      <c r="ADQ219" s="34">
        <v>0.54333190244305796</v>
      </c>
      <c r="ADR219" s="34">
        <v>0.54519382088946999</v>
      </c>
      <c r="ADS219" s="34">
        <v>0.54700316302861196</v>
      </c>
      <c r="ADT219" s="34">
        <v>0.54875430327181196</v>
      </c>
      <c r="ADU219" s="34">
        <v>0.55046362500902102</v>
      </c>
      <c r="ADV219" s="34">
        <v>0.55208648165169993</v>
      </c>
      <c r="ADW219" s="34">
        <v>0.55362701664093006</v>
      </c>
      <c r="ADX219" s="34">
        <v>0.55511864525727095</v>
      </c>
      <c r="ADY219" s="34">
        <v>0.55649859328936702</v>
      </c>
      <c r="ADZ219" s="34">
        <v>0.557806913880455</v>
      </c>
      <c r="AEA219" s="34">
        <v>0.55908842375321899</v>
      </c>
      <c r="AEB219" s="34">
        <v>0.56030829429437501</v>
      </c>
      <c r="AEC219" s="34">
        <v>0.56143477268301301</v>
      </c>
      <c r="AED219" s="34">
        <v>0.56238952012950894</v>
      </c>
      <c r="AEE219" s="34">
        <v>0.56318268977947195</v>
      </c>
      <c r="AEF219" s="34">
        <v>0.56390558614935804</v>
      </c>
      <c r="AEG219" s="34">
        <v>0.56457073164601002</v>
      </c>
      <c r="AEH219" s="34">
        <v>0.56524118677694402</v>
      </c>
      <c r="AEI219" s="34">
        <v>0.56597840433373303</v>
      </c>
      <c r="AEJ219" s="34">
        <v>0.56676986287530495</v>
      </c>
      <c r="AEK219" s="34">
        <v>0.567619244087604</v>
      </c>
      <c r="AEL219" s="34">
        <v>0.56848795533738095</v>
      </c>
      <c r="AEM219" s="34">
        <v>0.56931842808834099</v>
      </c>
      <c r="AEN219" s="34">
        <v>0.57014001081310606</v>
      </c>
      <c r="AEO219" s="34">
        <v>0.57095656815652607</v>
      </c>
      <c r="AEP219" s="34">
        <v>0.57172908794334898</v>
      </c>
      <c r="AEQ219" s="34">
        <v>0.57247683353369294</v>
      </c>
      <c r="AER219" s="34">
        <v>0.57323027966882401</v>
      </c>
      <c r="AES219" s="34">
        <v>0.57400158593238304</v>
      </c>
      <c r="AET219" s="34">
        <v>0.57475163127018403</v>
      </c>
      <c r="AEU219" s="34">
        <v>0.57545034751816204</v>
      </c>
      <c r="AEV219" s="34">
        <v>0.57613557984950203</v>
      </c>
      <c r="AEW219" s="34">
        <v>0.57677691040610701</v>
      </c>
      <c r="AEX219" s="34">
        <v>0.57736506924164699</v>
      </c>
      <c r="AEY219" s="34">
        <v>0.57791246148550601</v>
      </c>
      <c r="AEZ219" s="34">
        <v>0.578332705793414</v>
      </c>
      <c r="AFA219" s="34">
        <v>0.57864981000337601</v>
      </c>
      <c r="AFB219" s="34">
        <v>0.57898316041908904</v>
      </c>
      <c r="AFC219" s="34">
        <v>0.57927766770713196</v>
      </c>
      <c r="AFD219" s="34">
        <v>0.57944866481478396</v>
      </c>
      <c r="AFE219" s="34">
        <v>0.57955019291723697</v>
      </c>
      <c r="AFF219" s="34">
        <v>0.57962187295568801</v>
      </c>
      <c r="AFG219" t="s">
        <v>843</v>
      </c>
      <c r="AFH219" t="s">
        <v>843</v>
      </c>
      <c r="AFI219" s="34">
        <v>0.59231999999999996</v>
      </c>
      <c r="AFJ219" s="34">
        <v>0.59191000000000005</v>
      </c>
      <c r="AFK219" s="34">
        <v>0.59148000000000001</v>
      </c>
      <c r="AFL219" s="34">
        <v>0.59157999999999999</v>
      </c>
      <c r="AFM219" s="34">
        <v>0.59153</v>
      </c>
      <c r="AFN219" s="34">
        <v>0.59164000000000005</v>
      </c>
      <c r="AFO219" s="34">
        <v>0.59174000000000004</v>
      </c>
      <c r="AFP219" s="34">
        <v>0.59177000000000002</v>
      </c>
      <c r="AFQ219" s="34">
        <v>0.59184999999999999</v>
      </c>
      <c r="AFR219" s="34">
        <v>0.59180999999999995</v>
      </c>
      <c r="AFS219" s="34">
        <v>0.59162000000000003</v>
      </c>
      <c r="AFT219" s="34">
        <v>0.59127000000000007</v>
      </c>
      <c r="AFU219" s="34">
        <v>0.59077000000000002</v>
      </c>
      <c r="AFV219" s="34">
        <v>0.59023999999999999</v>
      </c>
      <c r="AFW219" s="34">
        <v>0.58956000000000008</v>
      </c>
      <c r="AFX219" s="34">
        <v>0.58877999999999997</v>
      </c>
      <c r="AFY219" s="34">
        <v>0.58792</v>
      </c>
      <c r="AFZ219" s="34">
        <v>0.58241999999999994</v>
      </c>
      <c r="AGA219" s="34">
        <v>0.58606000000000003</v>
      </c>
      <c r="AGB219" t="s">
        <v>843</v>
      </c>
      <c r="AGC219" t="s">
        <v>843</v>
      </c>
      <c r="AGD219" t="s">
        <v>843</v>
      </c>
      <c r="AGE219" t="s">
        <v>843</v>
      </c>
      <c r="AGF219" s="34">
        <v>6.2303366139531136E-3</v>
      </c>
      <c r="AGG219" t="s">
        <v>843</v>
      </c>
      <c r="AGH219" t="s">
        <v>843</v>
      </c>
      <c r="AGI219" t="s">
        <v>843</v>
      </c>
      <c r="AGJ219" t="s">
        <v>843</v>
      </c>
      <c r="AGK219" t="s">
        <v>843</v>
      </c>
      <c r="AGL219" t="s">
        <v>843</v>
      </c>
      <c r="AGM219" t="s">
        <v>843</v>
      </c>
      <c r="AGN219" t="s">
        <v>843</v>
      </c>
      <c r="AGO219" s="34">
        <v>0.42399999999999999</v>
      </c>
      <c r="AGP219" s="34">
        <v>2018</v>
      </c>
      <c r="AGQ219" t="s">
        <v>832</v>
      </c>
      <c r="AGR219" t="s">
        <v>843</v>
      </c>
      <c r="AGS219" s="34">
        <v>0.28100000000000003</v>
      </c>
      <c r="AGT219" s="34">
        <v>2018</v>
      </c>
      <c r="AGU219" t="s">
        <v>832</v>
      </c>
      <c r="AGV219" t="s">
        <v>843</v>
      </c>
      <c r="AGW219" s="34">
        <v>0.56799999999999995</v>
      </c>
      <c r="AGX219" s="34">
        <v>2018</v>
      </c>
      <c r="AGY219" t="s">
        <v>832</v>
      </c>
      <c r="AGZ219" t="s">
        <v>843</v>
      </c>
      <c r="AHA219" s="34">
        <v>0.84</v>
      </c>
      <c r="AHB219" s="34">
        <v>2018</v>
      </c>
      <c r="AHC219" t="s">
        <v>832</v>
      </c>
      <c r="AHD219" t="s">
        <v>843</v>
      </c>
      <c r="AHE219" s="34">
        <v>0.45500000000000002</v>
      </c>
      <c r="AHF219" s="34">
        <v>2018</v>
      </c>
      <c r="AHG219" t="s">
        <v>832</v>
      </c>
      <c r="AHH219" t="s">
        <v>843</v>
      </c>
      <c r="AHI219" t="s">
        <v>830</v>
      </c>
      <c r="AHJ219" s="34">
        <v>0.18142001330852509</v>
      </c>
      <c r="AHK219" s="34">
        <v>0.19990035891532898</v>
      </c>
      <c r="AHL219" s="34">
        <v>0.22816750407218933</v>
      </c>
      <c r="AHM219" s="34">
        <v>0.22169074416160583</v>
      </c>
      <c r="AHN219" s="34">
        <v>0.21378594636917114</v>
      </c>
      <c r="AHO219" t="s">
        <v>843</v>
      </c>
      <c r="AHP219" s="34"/>
      <c r="AHQ219" s="34"/>
      <c r="AHR219" s="34"/>
      <c r="AHS219" s="34"/>
      <c r="AHT219" s="34"/>
      <c r="AHU219" t="s">
        <v>843</v>
      </c>
      <c r="AHV219" s="34">
        <v>0.16039109230041504</v>
      </c>
      <c r="AHW219" s="34">
        <v>0.17560164630413055</v>
      </c>
      <c r="AHX219" s="34">
        <v>0.19645416736602783</v>
      </c>
      <c r="AHY219" s="34">
        <v>0.19652354717254639</v>
      </c>
      <c r="AHZ219" s="34">
        <v>0.1777208000421524</v>
      </c>
      <c r="AIA219" t="s">
        <v>832</v>
      </c>
      <c r="AIB219" t="s">
        <v>843</v>
      </c>
      <c r="AIC219" s="34">
        <v>0.18936942517757416</v>
      </c>
      <c r="AID219" s="34">
        <v>0.20114021003246307</v>
      </c>
      <c r="AIE219" s="34">
        <v>0.21183659136295319</v>
      </c>
      <c r="AIF219" s="34">
        <v>0.19061148166656494</v>
      </c>
      <c r="AIG219" s="34">
        <v>0.16284069418907166</v>
      </c>
      <c r="AIH219" t="s">
        <v>924</v>
      </c>
      <c r="AII219" t="s">
        <v>843</v>
      </c>
      <c r="AIJ219" s="34">
        <v>0.16772599518299103</v>
      </c>
      <c r="AIK219" s="34">
        <v>0.17700399458408356</v>
      </c>
      <c r="AIL219" s="34">
        <v>0.19532400369644165</v>
      </c>
      <c r="AIM219" s="34">
        <v>0.20319201052188873</v>
      </c>
      <c r="AIN219" s="34">
        <v>0.20538999140262604</v>
      </c>
      <c r="AIO219" t="s">
        <v>1607</v>
      </c>
      <c r="AIP219" s="34">
        <v>0.24947001039981842</v>
      </c>
      <c r="AIQ219" t="s">
        <v>843</v>
      </c>
      <c r="AIR219" s="34">
        <v>0.26264999999999999</v>
      </c>
      <c r="AIS219" s="34">
        <v>0.25056</v>
      </c>
      <c r="AIT219" s="34">
        <v>0.24751999999999999</v>
      </c>
      <c r="AIU219" s="34">
        <v>0.24471000000000001</v>
      </c>
      <c r="AIV219" s="34">
        <v>0.24168000000000001</v>
      </c>
      <c r="AIW219" s="34">
        <v>0.24969999999999998</v>
      </c>
      <c r="AIX219" t="s">
        <v>843</v>
      </c>
      <c r="AIY219" s="34">
        <v>5.5E-2</v>
      </c>
      <c r="AIZ219" s="34">
        <v>5.5E-2</v>
      </c>
      <c r="AJA219" s="34">
        <v>5.5E-2</v>
      </c>
      <c r="AJB219" s="34">
        <v>5.5E-2</v>
      </c>
      <c r="AJC219" s="34">
        <v>5.5E-2</v>
      </c>
      <c r="AJD219" s="34">
        <v>5.5E-2</v>
      </c>
      <c r="AJE219" t="s">
        <v>843</v>
      </c>
      <c r="AJF219" s="34">
        <v>3.7964817136526108E-2</v>
      </c>
      <c r="AJG219" s="34">
        <v>4.8233538866043091E-2</v>
      </c>
      <c r="AJH219" s="34">
        <v>5.5567827075719833E-2</v>
      </c>
      <c r="AJI219" s="34">
        <v>5.0844810903072357E-2</v>
      </c>
      <c r="AJJ219" s="34">
        <v>5.3160801529884338E-2</v>
      </c>
      <c r="AJK219" t="s">
        <v>830</v>
      </c>
      <c r="AJL219" t="s">
        <v>843</v>
      </c>
      <c r="AJM219" t="s">
        <v>843</v>
      </c>
      <c r="AJN219" s="34">
        <v>4.0091246366500854E-2</v>
      </c>
      <c r="AJO219" s="34">
        <v>5.200473964214325E-2</v>
      </c>
      <c r="AJP219" s="34">
        <v>5.0174538046121597E-2</v>
      </c>
      <c r="AJQ219" s="34">
        <v>4.6479612588882446E-2</v>
      </c>
      <c r="AJR219" s="34">
        <v>5.6479949504137039E-2</v>
      </c>
      <c r="AJS219" t="s">
        <v>832</v>
      </c>
      <c r="AJT219" t="s">
        <v>843</v>
      </c>
      <c r="AJU219" t="s">
        <v>843</v>
      </c>
      <c r="AJV219" t="s">
        <v>843</v>
      </c>
      <c r="AJW219" s="34">
        <v>1.1707297526299953E-2</v>
      </c>
      <c r="AJX219" s="34">
        <v>2.2179236635565758E-2</v>
      </c>
      <c r="AJY219" s="34">
        <v>2.9870865866541862E-2</v>
      </c>
      <c r="AJZ219" s="34">
        <v>2.5994323194026947E-2</v>
      </c>
      <c r="AKA219" s="34">
        <v>2.8957458212971687E-2</v>
      </c>
      <c r="AKB219" t="s">
        <v>830</v>
      </c>
      <c r="AKC219" t="s">
        <v>843</v>
      </c>
      <c r="AKD219" t="s">
        <v>843</v>
      </c>
      <c r="AKE219" t="s">
        <v>843</v>
      </c>
      <c r="AKF219" s="34">
        <v>1.4288590289652348E-2</v>
      </c>
      <c r="AKG219" s="34">
        <v>2.6630116626620293E-2</v>
      </c>
      <c r="AKH219" s="34">
        <v>2.5684906169772148E-2</v>
      </c>
      <c r="AKI219" s="34">
        <v>2.259942889213562E-2</v>
      </c>
      <c r="AKJ219" s="34">
        <v>3.3170845359563828E-2</v>
      </c>
      <c r="AKK219" t="s">
        <v>832</v>
      </c>
      <c r="AKL219" t="s">
        <v>843</v>
      </c>
      <c r="AKM219" s="34">
        <v>990</v>
      </c>
      <c r="AKN219" t="s">
        <v>832</v>
      </c>
      <c r="AKO219" t="s">
        <v>843</v>
      </c>
      <c r="AKP219" s="34">
        <v>630.535888671875</v>
      </c>
      <c r="AKQ219" t="s">
        <v>830</v>
      </c>
      <c r="AKR219" t="s">
        <v>843</v>
      </c>
      <c r="AKS219" s="34">
        <v>892.25526728072896</v>
      </c>
      <c r="AKT219" t="s">
        <v>832</v>
      </c>
      <c r="AKU219" t="s">
        <v>843</v>
      </c>
      <c r="AKV219" s="34">
        <v>918.37675579348104</v>
      </c>
      <c r="AKW219" t="s">
        <v>832</v>
      </c>
      <c r="AKX219" t="s">
        <v>843</v>
      </c>
      <c r="AKY219" s="34">
        <v>0.10643059015274048</v>
      </c>
      <c r="AKZ219" s="34">
        <v>0.1305316835641861</v>
      </c>
      <c r="ALA219" s="34">
        <v>0.16062386333942413</v>
      </c>
      <c r="ALB219" s="34">
        <v>0.17538118362426758</v>
      </c>
      <c r="ALC219" s="34">
        <v>0.20610760152339935</v>
      </c>
      <c r="ALD219" t="s">
        <v>830</v>
      </c>
      <c r="ALE219" t="s">
        <v>843</v>
      </c>
      <c r="ALF219" t="s">
        <v>843</v>
      </c>
      <c r="ALG219" t="s">
        <v>843</v>
      </c>
      <c r="ALH219" s="34">
        <v>0.10360408574342728</v>
      </c>
      <c r="ALI219" s="34">
        <v>0.12238352000713348</v>
      </c>
      <c r="ALJ219" s="34">
        <v>0.1434955894947052</v>
      </c>
      <c r="ALK219" s="34">
        <v>0.15594907104969025</v>
      </c>
      <c r="ALL219" s="34">
        <v>0.16979196667671204</v>
      </c>
      <c r="ALM219" t="s">
        <v>832</v>
      </c>
    </row>
    <row r="220" spans="1:1001">
      <c r="A220" t="s">
        <v>422</v>
      </c>
      <c r="B220" t="s">
        <v>208</v>
      </c>
      <c r="C220" t="s">
        <v>399</v>
      </c>
      <c r="D220" s="34">
        <v>3.8473881781101227E-2</v>
      </c>
      <c r="E220" t="s">
        <v>465</v>
      </c>
      <c r="F220" s="34">
        <v>4.5408941805362701E-2</v>
      </c>
      <c r="G220" t="s">
        <v>465</v>
      </c>
      <c r="H220" s="34">
        <v>4.628194123506546E-2</v>
      </c>
      <c r="I220" t="s">
        <v>465</v>
      </c>
      <c r="J220" s="34">
        <v>4.3182190507650375E-2</v>
      </c>
      <c r="K220" t="s">
        <v>465</v>
      </c>
      <c r="L220" s="34"/>
      <c r="M220" t="s">
        <v>465</v>
      </c>
      <c r="N220" s="34">
        <v>0.46652114391326904</v>
      </c>
      <c r="O220" s="34"/>
      <c r="P220" t="s">
        <v>1459</v>
      </c>
      <c r="Q220" s="34"/>
      <c r="R220" t="s">
        <v>1459</v>
      </c>
      <c r="S220" s="34"/>
      <c r="T220" t="s">
        <v>1459</v>
      </c>
      <c r="U220" s="34"/>
      <c r="V220" t="s">
        <v>1459</v>
      </c>
      <c r="W220" t="s">
        <v>843</v>
      </c>
      <c r="X220" t="s">
        <v>465</v>
      </c>
      <c r="Y220" s="34">
        <v>0.5264778733253479</v>
      </c>
      <c r="Z220" s="34"/>
      <c r="AA220" t="s">
        <v>1459</v>
      </c>
      <c r="AB220" s="34"/>
      <c r="AC220" t="s">
        <v>1459</v>
      </c>
      <c r="AD220" s="34"/>
      <c r="AE220" t="s">
        <v>1459</v>
      </c>
      <c r="AF220" s="34"/>
      <c r="AG220" t="s">
        <v>1459</v>
      </c>
      <c r="AH220" t="s">
        <v>843</v>
      </c>
      <c r="AI220" t="s">
        <v>465</v>
      </c>
      <c r="AJ220" s="34">
        <v>0.4904572069644928</v>
      </c>
      <c r="AK220" s="34"/>
      <c r="AL220" t="s">
        <v>1459</v>
      </c>
      <c r="AM220" s="34"/>
      <c r="AN220" t="s">
        <v>1459</v>
      </c>
      <c r="AO220" s="34"/>
      <c r="AP220" t="s">
        <v>1459</v>
      </c>
      <c r="AQ220" s="34"/>
      <c r="AR220" t="s">
        <v>1459</v>
      </c>
      <c r="AS220" t="s">
        <v>843</v>
      </c>
      <c r="AT220" t="s">
        <v>465</v>
      </c>
      <c r="AU220" s="34">
        <v>0.49465972185134888</v>
      </c>
      <c r="AV220" s="34"/>
      <c r="AW220" t="s">
        <v>1459</v>
      </c>
      <c r="AX220" s="34"/>
      <c r="AY220" t="s">
        <v>1459</v>
      </c>
      <c r="AZ220" s="34"/>
      <c r="BA220" t="s">
        <v>1459</v>
      </c>
      <c r="BB220" s="34"/>
      <c r="BC220" t="s">
        <v>1459</v>
      </c>
      <c r="BD220" t="s">
        <v>843</v>
      </c>
      <c r="BE220" s="34">
        <v>0.46877827883120921</v>
      </c>
      <c r="BF220" t="s">
        <v>465</v>
      </c>
      <c r="BG220" t="s">
        <v>843</v>
      </c>
      <c r="BH220" t="s">
        <v>465</v>
      </c>
      <c r="BI220" s="34">
        <v>2.7337713241577148</v>
      </c>
      <c r="BJ220" t="s">
        <v>465</v>
      </c>
      <c r="BK220" s="34">
        <v>3.0299539566040039</v>
      </c>
      <c r="BL220" t="s">
        <v>465</v>
      </c>
      <c r="BM220" s="34">
        <v>3.3389935493469238</v>
      </c>
      <c r="BN220" t="s">
        <v>465</v>
      </c>
      <c r="BO220" s="34">
        <v>4.0365357398986816</v>
      </c>
      <c r="BP220" t="s">
        <v>843</v>
      </c>
      <c r="BQ220" s="34">
        <v>2.6799290180206299</v>
      </c>
      <c r="BR220" t="s">
        <v>465</v>
      </c>
      <c r="BS220" s="34"/>
      <c r="BT220" t="s">
        <v>843</v>
      </c>
      <c r="BU220" s="34">
        <v>2.7265379428863525</v>
      </c>
      <c r="BV220" t="s">
        <v>1552</v>
      </c>
      <c r="BW220" t="s">
        <v>843</v>
      </c>
      <c r="BX220" s="34">
        <v>2.6110231876373291</v>
      </c>
      <c r="BY220" t="s">
        <v>465</v>
      </c>
      <c r="BZ220" t="s">
        <v>843</v>
      </c>
      <c r="CA220" t="s">
        <v>465</v>
      </c>
      <c r="CB220" s="34">
        <v>7.8226346522569656E-3</v>
      </c>
      <c r="CC220" s="34">
        <v>7.103451993316412E-3</v>
      </c>
      <c r="CD220" s="34">
        <v>7.3210392147302628E-3</v>
      </c>
      <c r="CE220" s="34">
        <v>7.8190751373767853E-3</v>
      </c>
      <c r="CF220" s="34">
        <v>7.2972276248037815E-3</v>
      </c>
      <c r="CG220" t="s">
        <v>843</v>
      </c>
      <c r="CH220" t="s">
        <v>465</v>
      </c>
      <c r="CI220" s="34">
        <v>9.0832607820630074E-3</v>
      </c>
      <c r="CJ220" s="34">
        <v>8.9548099786043167E-3</v>
      </c>
      <c r="CK220" s="34">
        <v>8.6809182539582253E-3</v>
      </c>
      <c r="CL220" s="34">
        <v>8.3659766241908073E-3</v>
      </c>
      <c r="CM220" s="34">
        <v>8.6410082876682281E-3</v>
      </c>
      <c r="CN220" t="s">
        <v>843</v>
      </c>
      <c r="CO220" t="s">
        <v>465</v>
      </c>
      <c r="CP220" s="34">
        <v>9.4992304220795631E-3</v>
      </c>
      <c r="CQ220" s="34">
        <v>9.1963382437825203E-3</v>
      </c>
      <c r="CR220" s="34">
        <v>8.3921756595373154E-3</v>
      </c>
      <c r="CS220" s="34">
        <v>8.7615326046943665E-3</v>
      </c>
      <c r="CT220" s="34">
        <v>9.0025216341018677E-3</v>
      </c>
      <c r="CU220" t="s">
        <v>843</v>
      </c>
      <c r="CV220" t="s">
        <v>465</v>
      </c>
      <c r="CW220" s="34">
        <v>8.8689429685473442E-3</v>
      </c>
      <c r="CX220" s="34">
        <v>8.4186391904950142E-3</v>
      </c>
      <c r="CY220" s="34">
        <v>8.6850700899958611E-3</v>
      </c>
      <c r="CZ220" s="34">
        <v>8.8439835235476494E-3</v>
      </c>
      <c r="DA220" s="34">
        <v>7.3552317917346954E-3</v>
      </c>
      <c r="DB220" t="s">
        <v>843</v>
      </c>
      <c r="DC220" s="34"/>
      <c r="DD220" s="34"/>
      <c r="DE220" s="34"/>
      <c r="DF220" s="34"/>
      <c r="DG220" s="34"/>
      <c r="DH220" t="s">
        <v>1460</v>
      </c>
      <c r="DI220" t="s">
        <v>843</v>
      </c>
      <c r="DJ220" s="34"/>
      <c r="DK220" s="34"/>
      <c r="DL220" s="34"/>
      <c r="DM220" s="34"/>
      <c r="DN220" s="34"/>
      <c r="DO220" t="s">
        <v>1460</v>
      </c>
      <c r="DP220" t="s">
        <v>843</v>
      </c>
      <c r="DQ220" s="34">
        <v>13.998865127563477</v>
      </c>
      <c r="DR220" t="s">
        <v>1521</v>
      </c>
      <c r="DS220" t="s">
        <v>843</v>
      </c>
      <c r="DT220" t="s">
        <v>843</v>
      </c>
      <c r="DU220" s="34">
        <v>11.2</v>
      </c>
      <c r="DV220" t="s">
        <v>1461</v>
      </c>
      <c r="DW220" t="s">
        <v>843</v>
      </c>
      <c r="DX220" t="s">
        <v>843</v>
      </c>
      <c r="DY220" t="s">
        <v>465</v>
      </c>
      <c r="DZ220" s="34">
        <v>-1.0180930839851499E-3</v>
      </c>
      <c r="EA220" s="34">
        <v>1.8438555998727679E-3</v>
      </c>
      <c r="EB220" s="34">
        <v>5.0869784317910671E-3</v>
      </c>
      <c r="EC220" s="34">
        <v>1.5274698380380869E-3</v>
      </c>
      <c r="ED220" s="34">
        <v>1.4675638638436794E-2</v>
      </c>
      <c r="EE220" t="s">
        <v>843</v>
      </c>
      <c r="EF220" t="s">
        <v>465</v>
      </c>
      <c r="EG220" s="34">
        <v>2.6000000070780516E-3</v>
      </c>
      <c r="EH220" s="34">
        <v>5.2000000141561031E-3</v>
      </c>
      <c r="EI220" s="34">
        <v>5.8999997563660145E-3</v>
      </c>
      <c r="EJ220" s="34">
        <v>2.4000001139938831E-3</v>
      </c>
      <c r="EK220" s="34">
        <v>-4.8000002279877663E-3</v>
      </c>
      <c r="EL220" t="s">
        <v>843</v>
      </c>
      <c r="EM220" t="s">
        <v>465</v>
      </c>
      <c r="EN220" s="34">
        <v>3.0940829310566187E-4</v>
      </c>
      <c r="EO220" s="34">
        <v>6.9943261332809925E-3</v>
      </c>
      <c r="EP220" s="34">
        <v>3.0724694952368736E-3</v>
      </c>
      <c r="EQ220" s="34">
        <v>6.5421424806118011E-3</v>
      </c>
      <c r="ER220" s="34">
        <v>8.9589860290288925E-3</v>
      </c>
      <c r="ES220" t="s">
        <v>843</v>
      </c>
      <c r="ET220" t="s">
        <v>465</v>
      </c>
      <c r="EU220" s="34">
        <v>4.3664304539561272E-3</v>
      </c>
      <c r="EV220" s="34">
        <v>4.836695734411478E-3</v>
      </c>
      <c r="EW220" s="34">
        <v>4.8726005479693413E-3</v>
      </c>
      <c r="EX220" s="34">
        <v>-8.6027442011982203E-4</v>
      </c>
      <c r="EY220" s="34">
        <v>3.6760754883289337E-3</v>
      </c>
      <c r="EZ220" t="s">
        <v>843</v>
      </c>
      <c r="FA220" t="s">
        <v>465</v>
      </c>
      <c r="FB220" s="34">
        <v>2.0853825844824314E-3</v>
      </c>
      <c r="FC220" s="34">
        <v>-1.8345281714573503E-3</v>
      </c>
      <c r="FD220" s="34">
        <v>-2.7963058091700077E-3</v>
      </c>
      <c r="FE220" s="34">
        <v>-4.196390975266695E-3</v>
      </c>
      <c r="FF220" s="34">
        <v>8.507472462952137E-3</v>
      </c>
      <c r="FG220" t="s">
        <v>843</v>
      </c>
      <c r="FH220" s="34"/>
      <c r="FI220" s="34"/>
      <c r="FJ220" s="34"/>
      <c r="FK220" s="34"/>
      <c r="FL220" s="34"/>
      <c r="FM220" t="s">
        <v>843</v>
      </c>
      <c r="FN220" t="s">
        <v>843</v>
      </c>
      <c r="FO220" s="34">
        <v>0.55506</v>
      </c>
      <c r="FP220" t="s">
        <v>1462</v>
      </c>
      <c r="FQ220" t="s">
        <v>843</v>
      </c>
      <c r="FR220" t="s">
        <v>843</v>
      </c>
      <c r="FS220" s="34">
        <v>0.66574</v>
      </c>
      <c r="FT220" t="s">
        <v>1462</v>
      </c>
      <c r="FU220" t="s">
        <v>843</v>
      </c>
      <c r="FV220" t="s">
        <v>843</v>
      </c>
      <c r="FW220" s="34">
        <v>0.45012999999999997</v>
      </c>
      <c r="FX220" t="s">
        <v>1462</v>
      </c>
      <c r="FY220" t="s">
        <v>843</v>
      </c>
      <c r="FZ220" s="34"/>
      <c r="GA220" s="34"/>
      <c r="GB220" s="34"/>
      <c r="GC220" s="34"/>
      <c r="GD220" s="34"/>
      <c r="GE220" t="s">
        <v>1460</v>
      </c>
      <c r="GF220" t="s">
        <v>843</v>
      </c>
      <c r="GG220" s="34">
        <v>-0.10907963663339615</v>
      </c>
      <c r="GH220" s="34">
        <v>-0.12461031973361969</v>
      </c>
      <c r="GI220" s="34">
        <v>-0.10476711392402649</v>
      </c>
      <c r="GJ220" s="34">
        <v>-6.0173146426677704E-2</v>
      </c>
      <c r="GK220" s="34">
        <v>-8.2302019000053406E-3</v>
      </c>
      <c r="GL220" t="s">
        <v>832</v>
      </c>
      <c r="GM220" t="s">
        <v>843</v>
      </c>
      <c r="GN220" s="34">
        <v>0.36450734734535217</v>
      </c>
      <c r="GO220" t="s">
        <v>832</v>
      </c>
      <c r="GP220" t="s">
        <v>843</v>
      </c>
      <c r="GQ220" t="s">
        <v>843</v>
      </c>
      <c r="GR220" s="34">
        <v>2.2690212354063988E-2</v>
      </c>
      <c r="GS220" s="34">
        <v>2.10765041410923E-2</v>
      </c>
      <c r="GT220" s="34">
        <v>1.3344329781830311E-2</v>
      </c>
      <c r="GU220" s="34">
        <v>1.2015230022370815E-2</v>
      </c>
      <c r="GV220" s="34">
        <v>3.4027961082756519E-3</v>
      </c>
      <c r="GW220" t="s">
        <v>832</v>
      </c>
      <c r="GX220" t="s">
        <v>843</v>
      </c>
      <c r="GY220" t="s">
        <v>843</v>
      </c>
      <c r="GZ220" t="s">
        <v>843</v>
      </c>
      <c r="HA220" t="s">
        <v>843</v>
      </c>
      <c r="HB220" t="s">
        <v>843</v>
      </c>
      <c r="HC220" t="s">
        <v>843</v>
      </c>
      <c r="HD220" t="s">
        <v>843</v>
      </c>
      <c r="HE220" t="s">
        <v>843</v>
      </c>
      <c r="HF220" t="s">
        <v>843</v>
      </c>
      <c r="HG220" t="s">
        <v>843</v>
      </c>
      <c r="HH220" s="34">
        <v>102603</v>
      </c>
      <c r="HI220" s="34">
        <v>103210</v>
      </c>
      <c r="HJ220" s="34">
        <v>103804</v>
      </c>
      <c r="HK220" s="34">
        <v>104410</v>
      </c>
      <c r="HL220" s="34">
        <v>105036</v>
      </c>
      <c r="HM220" s="34">
        <v>105633</v>
      </c>
      <c r="HN220" s="34">
        <v>106190</v>
      </c>
      <c r="HO220" s="34">
        <v>106638</v>
      </c>
      <c r="HP220" s="34">
        <v>106932</v>
      </c>
      <c r="HQ220" s="34">
        <v>107144</v>
      </c>
      <c r="HR220" s="34">
        <v>107383</v>
      </c>
      <c r="HS220" s="34">
        <v>107611</v>
      </c>
      <c r="HT220" s="34">
        <v>107502</v>
      </c>
      <c r="HU220" s="34">
        <v>107089</v>
      </c>
      <c r="HV220" s="34">
        <v>106626</v>
      </c>
      <c r="HW220" s="34">
        <v>106122</v>
      </c>
      <c r="HX220" s="34">
        <v>105707</v>
      </c>
      <c r="HY220" s="34">
        <v>105415</v>
      </c>
      <c r="HZ220" s="34">
        <v>105150</v>
      </c>
      <c r="IA220" s="34">
        <v>104951</v>
      </c>
      <c r="IB220" s="34">
        <v>105254</v>
      </c>
      <c r="IC220" s="34">
        <v>106017</v>
      </c>
      <c r="ID220" s="34">
        <v>106858</v>
      </c>
      <c r="IE220" s="34">
        <v>107773</v>
      </c>
      <c r="IF220" s="34">
        <v>108683</v>
      </c>
      <c r="IG220" s="34">
        <v>109596</v>
      </c>
      <c r="IH220" s="34">
        <v>110504</v>
      </c>
      <c r="II220" s="34">
        <v>111401</v>
      </c>
      <c r="IJ220" s="34">
        <v>112305</v>
      </c>
      <c r="IK220" s="34">
        <v>113213</v>
      </c>
      <c r="IL220" s="34">
        <v>114124</v>
      </c>
      <c r="IM220" s="34">
        <v>115046</v>
      </c>
      <c r="IN220" s="34">
        <v>115978</v>
      </c>
      <c r="IO220" s="34">
        <v>116920</v>
      </c>
      <c r="IP220" s="34">
        <v>117874</v>
      </c>
      <c r="IQ220" s="34">
        <v>118833</v>
      </c>
      <c r="IR220" s="34">
        <v>119784</v>
      </c>
      <c r="IS220" s="34">
        <v>120733</v>
      </c>
      <c r="IT220" s="34">
        <v>121669</v>
      </c>
      <c r="IU220" s="34">
        <v>122590</v>
      </c>
      <c r="IV220" s="34">
        <v>123504</v>
      </c>
      <c r="IW220" s="34">
        <v>124398</v>
      </c>
      <c r="IX220" s="34">
        <v>125270</v>
      </c>
      <c r="IY220" s="34">
        <v>126117</v>
      </c>
      <c r="IZ220" s="34">
        <v>126936</v>
      </c>
      <c r="JA220" s="34">
        <v>127727</v>
      </c>
      <c r="JB220" s="34">
        <v>128483</v>
      </c>
      <c r="JC220" s="34">
        <v>129214</v>
      </c>
      <c r="JD220" s="34">
        <v>129913.00000000001</v>
      </c>
      <c r="JE220" s="34">
        <v>130583</v>
      </c>
      <c r="JF220" s="34">
        <v>131225</v>
      </c>
      <c r="JG220" s="34">
        <v>131840</v>
      </c>
      <c r="JH220" s="34">
        <v>132416</v>
      </c>
      <c r="JI220" s="34">
        <v>132963</v>
      </c>
      <c r="JJ220" s="34">
        <v>133487</v>
      </c>
      <c r="JK220" s="34">
        <v>133975</v>
      </c>
      <c r="JL220" s="34">
        <v>134438</v>
      </c>
      <c r="JM220" s="34">
        <v>134882</v>
      </c>
      <c r="JN220" s="34">
        <v>135310</v>
      </c>
      <c r="JO220" s="34">
        <v>135719</v>
      </c>
      <c r="JP220" s="34">
        <v>136113</v>
      </c>
      <c r="JQ220" s="34">
        <v>136507</v>
      </c>
      <c r="JR220" s="34">
        <v>136887</v>
      </c>
      <c r="JS220" s="34">
        <v>137232</v>
      </c>
      <c r="JT220" s="34">
        <v>137556</v>
      </c>
      <c r="JU220" s="34">
        <v>137875</v>
      </c>
      <c r="JV220" s="34">
        <v>138174</v>
      </c>
      <c r="JW220" s="34">
        <v>138451</v>
      </c>
      <c r="JX220" s="34">
        <v>138713</v>
      </c>
      <c r="JY220" s="34">
        <v>138947</v>
      </c>
      <c r="JZ220" s="34">
        <v>139154</v>
      </c>
      <c r="KA220" s="34">
        <v>139339</v>
      </c>
      <c r="KB220" s="34">
        <v>139497</v>
      </c>
      <c r="KC220" s="34">
        <v>139626</v>
      </c>
      <c r="KD220" s="34">
        <v>139716</v>
      </c>
      <c r="KE220" s="34">
        <v>139773</v>
      </c>
      <c r="KF220" s="34">
        <v>139794</v>
      </c>
      <c r="KG220" s="34">
        <v>139775</v>
      </c>
      <c r="KH220" s="34">
        <v>139715</v>
      </c>
      <c r="KI220" s="34">
        <v>139622</v>
      </c>
      <c r="KJ220" s="34">
        <v>139499</v>
      </c>
      <c r="KK220" s="34">
        <v>139326</v>
      </c>
      <c r="KL220" s="34">
        <v>139110</v>
      </c>
      <c r="KM220" s="34">
        <v>138871</v>
      </c>
      <c r="KN220" s="34">
        <v>138597</v>
      </c>
      <c r="KO220" s="34">
        <v>138277</v>
      </c>
      <c r="KP220" s="34">
        <v>137916</v>
      </c>
      <c r="KQ220" s="34">
        <v>137524</v>
      </c>
      <c r="KR220" s="34">
        <v>137097</v>
      </c>
      <c r="KS220" s="34">
        <v>136641</v>
      </c>
      <c r="KT220" s="34">
        <v>136158</v>
      </c>
      <c r="KU220" s="34">
        <v>135649</v>
      </c>
      <c r="KV220" s="34">
        <v>135110</v>
      </c>
      <c r="KW220" s="34">
        <v>134536</v>
      </c>
      <c r="KX220" s="34">
        <v>133947</v>
      </c>
      <c r="KY220" s="34">
        <v>133337</v>
      </c>
      <c r="KZ220" s="34">
        <v>132695</v>
      </c>
      <c r="LA220" s="34">
        <v>132028</v>
      </c>
      <c r="LB220" s="34">
        <v>131334</v>
      </c>
      <c r="LC220" s="34">
        <v>130624</v>
      </c>
      <c r="LD220" s="34">
        <v>129890.99999999999</v>
      </c>
      <c r="LE220" t="s">
        <v>843</v>
      </c>
      <c r="LF220" t="s">
        <v>843</v>
      </c>
      <c r="LG220" t="s">
        <v>843</v>
      </c>
      <c r="LH220" s="34">
        <v>6.070844829082489E-3</v>
      </c>
      <c r="LI220" s="34">
        <v>5.8985752984881401E-3</v>
      </c>
      <c r="LJ220" s="34">
        <v>5.7387580163776875E-3</v>
      </c>
      <c r="LK220" s="34">
        <v>5.8209504932165146E-3</v>
      </c>
      <c r="LL220" s="34">
        <v>5.9776920825242996E-3</v>
      </c>
      <c r="LM220" s="34">
        <v>5.6676738895475864E-3</v>
      </c>
      <c r="LN220" s="34">
        <v>5.2591199055314064E-3</v>
      </c>
      <c r="LO220" s="34">
        <v>4.2099785059690475E-3</v>
      </c>
      <c r="LP220" s="34">
        <v>2.7531974483281374E-3</v>
      </c>
      <c r="LQ220" s="34">
        <v>1.9806057680398226E-3</v>
      </c>
      <c r="LR220" s="34">
        <v>2.2281587589532137E-3</v>
      </c>
      <c r="LS220" s="34">
        <v>2.1209903061389923E-3</v>
      </c>
      <c r="LT220" s="34">
        <v>-1.0134209878742695E-3</v>
      </c>
      <c r="LU220" s="34">
        <v>-3.849187633022666E-3</v>
      </c>
      <c r="LV220" s="34">
        <v>-4.3328800238668919E-3</v>
      </c>
      <c r="LW220" s="34">
        <v>-4.7380086034536362E-3</v>
      </c>
      <c r="LX220" s="34">
        <v>-3.9182598702609539E-3</v>
      </c>
      <c r="LY220" s="34">
        <v>-2.7661749627441168E-3</v>
      </c>
      <c r="LZ220" s="34">
        <v>-2.5170387234538794E-3</v>
      </c>
      <c r="MA220" s="34">
        <v>-1.8943275790661573E-3</v>
      </c>
      <c r="MB220" s="34">
        <v>2.8829020448029041E-3</v>
      </c>
      <c r="MC220" s="34">
        <v>7.2229821234941483E-3</v>
      </c>
      <c r="MD220" s="34">
        <v>7.9013919457793236E-3</v>
      </c>
      <c r="ME220" s="34">
        <v>8.5263131186366081E-3</v>
      </c>
      <c r="MF220" s="34">
        <v>8.4082251414656639E-3</v>
      </c>
      <c r="MG220" s="34">
        <v>8.3654895424842834E-3</v>
      </c>
      <c r="MH220" s="34">
        <v>8.2508418709039688E-3</v>
      </c>
      <c r="MI220" s="34">
        <v>8.0845849588513374E-3</v>
      </c>
      <c r="MJ220" s="34">
        <v>8.0820806324481964E-3</v>
      </c>
      <c r="MK220" s="34">
        <v>8.0526154488325119E-3</v>
      </c>
      <c r="ML220" s="34">
        <v>8.0145765095949173E-3</v>
      </c>
      <c r="MM220" s="34">
        <v>8.0464715138077736E-3</v>
      </c>
      <c r="MN220" s="34">
        <v>8.0684693530201912E-3</v>
      </c>
      <c r="MO220" s="34">
        <v>8.0894222483038902E-3</v>
      </c>
      <c r="MP220" s="34">
        <v>8.126317523419857E-3</v>
      </c>
      <c r="MQ220" s="34">
        <v>8.10288917273283E-3</v>
      </c>
      <c r="MR220" s="34">
        <v>7.9709747806191444E-3</v>
      </c>
      <c r="MS220" s="34">
        <v>7.8913746401667595E-3</v>
      </c>
      <c r="MT220" s="34">
        <v>7.7227470465004444E-3</v>
      </c>
      <c r="MU220" s="34">
        <v>7.5412113219499588E-3</v>
      </c>
      <c r="MV220" s="34">
        <v>7.4280900880694389E-3</v>
      </c>
      <c r="MW220" s="34">
        <v>7.2125587612390518E-3</v>
      </c>
      <c r="MX220" s="34">
        <v>6.9853048771619797E-3</v>
      </c>
      <c r="MY220" s="34">
        <v>6.7386394366621971E-3</v>
      </c>
      <c r="MZ220" s="34">
        <v>6.4729750156402588E-3</v>
      </c>
      <c r="NA220" s="34">
        <v>6.2121511436998844E-3</v>
      </c>
      <c r="NB220" s="34">
        <v>5.9014260768890381E-3</v>
      </c>
      <c r="NC220" s="34">
        <v>5.6733447127044201E-3</v>
      </c>
      <c r="ND220" s="34">
        <v>5.3950510919094086E-3</v>
      </c>
      <c r="NE220" s="34">
        <v>5.144044291228056E-3</v>
      </c>
      <c r="NF220" s="34">
        <v>4.9043670296669006E-3</v>
      </c>
      <c r="NG220" s="34">
        <v>4.6756588853895664E-3</v>
      </c>
      <c r="NH220" s="34">
        <v>4.3594157323241234E-3</v>
      </c>
      <c r="NI220" s="34">
        <v>4.1224118322134018E-3</v>
      </c>
      <c r="NJ220" s="34">
        <v>3.9332006126642227E-3</v>
      </c>
      <c r="NK220" s="34">
        <v>3.6491204518824816E-3</v>
      </c>
      <c r="NL220" s="34">
        <v>3.4499107860028744E-3</v>
      </c>
      <c r="NM220" s="34">
        <v>3.297196002677083E-3</v>
      </c>
      <c r="NN220" s="34">
        <v>3.1681200489401817E-3</v>
      </c>
      <c r="NO220" s="34">
        <v>3.0181296169757843E-3</v>
      </c>
      <c r="NP220" s="34">
        <v>2.8988514095544815E-3</v>
      </c>
      <c r="NQ220" s="34">
        <v>2.890472300350666E-3</v>
      </c>
      <c r="NR220" s="34">
        <v>2.7798726223409176E-3</v>
      </c>
      <c r="NS220" s="34">
        <v>2.5171563029289246E-3</v>
      </c>
      <c r="NT220" s="34">
        <v>2.3581825662404299E-3</v>
      </c>
      <c r="NU220" s="34">
        <v>2.3163706064224243E-3</v>
      </c>
      <c r="NV220" s="34">
        <v>2.1662828512489796E-3</v>
      </c>
      <c r="NW220" s="34">
        <v>2.0027118735015392E-3</v>
      </c>
      <c r="NX220" s="34">
        <v>1.8905779579654336E-3</v>
      </c>
      <c r="NY220" s="34">
        <v>1.6855150461196899E-3</v>
      </c>
      <c r="NZ220" s="34">
        <v>1.4886680291965604E-3</v>
      </c>
      <c r="OA220" s="34">
        <v>1.3285793829709291E-3</v>
      </c>
      <c r="OB220" s="34">
        <v>1.1332827853038907E-3</v>
      </c>
      <c r="OC220" s="34">
        <v>9.2432374367490411E-4</v>
      </c>
      <c r="OD220" s="34">
        <v>6.4437143737450242E-4</v>
      </c>
      <c r="OE220" s="34">
        <v>4.0788724436424673E-4</v>
      </c>
      <c r="OF220" s="34">
        <v>1.5023232845123857E-4</v>
      </c>
      <c r="OG220" s="34">
        <v>-1.3592351751867682E-4</v>
      </c>
      <c r="OH220" s="34">
        <v>-4.2935347300954163E-4</v>
      </c>
      <c r="OI220" s="34">
        <v>-6.6586240427568555E-4</v>
      </c>
      <c r="OJ220" s="34">
        <v>-8.8133825920522213E-4</v>
      </c>
      <c r="OK220" s="34">
        <v>-1.2409219052642584E-3</v>
      </c>
      <c r="OL220" s="34">
        <v>-1.5515238046646118E-3</v>
      </c>
      <c r="OM220" s="34">
        <v>-1.7195424297824502E-3</v>
      </c>
      <c r="ON220" s="34">
        <v>-1.9750031642615795E-3</v>
      </c>
      <c r="OO220" s="34">
        <v>-2.3115219082683325E-3</v>
      </c>
      <c r="OP220" s="34">
        <v>-2.6141155976802111E-3</v>
      </c>
      <c r="OQ220" s="34">
        <v>-2.8463569469749928E-3</v>
      </c>
      <c r="OR220" s="34">
        <v>-3.1097428873181343E-3</v>
      </c>
      <c r="OS220" s="34">
        <v>-3.3316558692604303E-3</v>
      </c>
      <c r="OT220" s="34">
        <v>-3.5410723648965359E-3</v>
      </c>
      <c r="OU220" s="34">
        <v>-3.7453088443726301E-3</v>
      </c>
      <c r="OV220" s="34">
        <v>-3.9814058691263199E-3</v>
      </c>
      <c r="OW220" s="34">
        <v>-4.2574401013553143E-3</v>
      </c>
      <c r="OX220" s="34">
        <v>-4.3876217678189278E-3</v>
      </c>
      <c r="OY220" s="34">
        <v>-4.5644412748515606E-3</v>
      </c>
      <c r="OZ220" s="34">
        <v>-4.8264963552355766E-3</v>
      </c>
      <c r="PA220" s="34">
        <v>-5.0392402336001396E-3</v>
      </c>
      <c r="PB220" s="34">
        <v>-5.2703246474266052E-3</v>
      </c>
      <c r="PC220" s="34">
        <v>-5.4207295179367065E-3</v>
      </c>
      <c r="PD220" s="34">
        <v>-5.6273299269378185E-3</v>
      </c>
      <c r="PE220" t="s">
        <v>1300</v>
      </c>
      <c r="PF220" t="s">
        <v>843</v>
      </c>
      <c r="PG220" t="s">
        <v>843</v>
      </c>
      <c r="PH220" t="s">
        <v>843</v>
      </c>
      <c r="PI220" t="s">
        <v>843</v>
      </c>
      <c r="PJ220" t="s">
        <v>1300</v>
      </c>
      <c r="PK220" s="34">
        <v>0.50819176435470581</v>
      </c>
      <c r="PL220" s="34">
        <v>0.5079643726348877</v>
      </c>
      <c r="PM220" s="34">
        <v>0.50780314207077026</v>
      </c>
      <c r="PN220" s="34">
        <v>0.50773870944976807</v>
      </c>
      <c r="PO220" s="34">
        <v>0.5076640248298645</v>
      </c>
      <c r="PP220" s="34">
        <v>0.50758761167526245</v>
      </c>
      <c r="PQ220" s="34">
        <v>0.5075148344039917</v>
      </c>
      <c r="PR220" s="34">
        <v>0.50688308477401733</v>
      </c>
      <c r="PS220" s="34">
        <v>0.50563907623291016</v>
      </c>
      <c r="PT220" s="34">
        <v>0.50447064638137817</v>
      </c>
      <c r="PU220" s="34">
        <v>0.5035247802734375</v>
      </c>
      <c r="PV220" s="34">
        <v>0.50256013870239258</v>
      </c>
      <c r="PW220" s="34">
        <v>0.50159066915512085</v>
      </c>
      <c r="PX220" s="34">
        <v>0.50058364868164063</v>
      </c>
      <c r="PY220" s="34">
        <v>0.49956858158111572</v>
      </c>
      <c r="PZ220" s="34">
        <v>0.49862423539161682</v>
      </c>
      <c r="QA220" s="34">
        <v>0.49773430824279785</v>
      </c>
      <c r="QB220" s="34">
        <v>0.49692168831825256</v>
      </c>
      <c r="QC220" s="34">
        <v>0.49613884091377258</v>
      </c>
      <c r="QD220" s="34">
        <v>0.49541214108467102</v>
      </c>
      <c r="QE220" s="34">
        <v>0.4949265718460083</v>
      </c>
      <c r="QF220" s="34">
        <v>0.49463763833045959</v>
      </c>
      <c r="QG220" s="34">
        <v>0.49456286430358887</v>
      </c>
      <c r="QH220" s="34">
        <v>0.49471575021743774</v>
      </c>
      <c r="QI220" s="34">
        <v>0.49485200643539429</v>
      </c>
      <c r="QJ220" s="34">
        <v>0.4949815571308136</v>
      </c>
      <c r="QK220" s="34">
        <v>0.4951133131980896</v>
      </c>
      <c r="QL220" s="34">
        <v>0.49525588750839233</v>
      </c>
      <c r="QM220" s="34">
        <v>0.4954187273979187</v>
      </c>
      <c r="QN220" s="34">
        <v>0.49553495645523071</v>
      </c>
      <c r="QO220" s="34">
        <v>0.49568888545036316</v>
      </c>
      <c r="QP220" s="34">
        <v>0.49585384130477905</v>
      </c>
      <c r="QQ220" s="34">
        <v>0.49598199129104614</v>
      </c>
      <c r="QR220" s="34">
        <v>0.49612554907798767</v>
      </c>
      <c r="QS220" s="34">
        <v>0.49627569317817688</v>
      </c>
      <c r="QT220" s="34">
        <v>0.49643617868423462</v>
      </c>
      <c r="QU220" s="34">
        <v>0.49661055207252502</v>
      </c>
      <c r="QV220" s="34">
        <v>0.49677386879920959</v>
      </c>
      <c r="QW220" s="34">
        <v>0.49691376090049744</v>
      </c>
      <c r="QX220" s="34">
        <v>0.49708786606788635</v>
      </c>
      <c r="QY220" s="34">
        <v>0.49726325273513794</v>
      </c>
      <c r="QZ220" s="34">
        <v>0.49742761254310608</v>
      </c>
      <c r="RA220" s="34">
        <v>0.49760517477989197</v>
      </c>
      <c r="RB220" s="34">
        <v>0.49777588248252869</v>
      </c>
      <c r="RC220" s="34">
        <v>0.49795961380004883</v>
      </c>
      <c r="RD220" s="34">
        <v>0.49816405773162842</v>
      </c>
      <c r="RE220" s="34">
        <v>0.49833831191062927</v>
      </c>
      <c r="RF220" s="34">
        <v>0.4985140860080719</v>
      </c>
      <c r="RG220" s="34">
        <v>0.49872606992721558</v>
      </c>
      <c r="RH220" s="34">
        <v>0.49893936514854431</v>
      </c>
      <c r="RI220" s="34">
        <v>0.49914270639419556</v>
      </c>
      <c r="RJ220" s="34">
        <v>0.49938562512397766</v>
      </c>
      <c r="RK220" s="34">
        <v>0.49962994456291199</v>
      </c>
      <c r="RL220" s="34">
        <v>0.49986085295677185</v>
      </c>
      <c r="RM220" s="34">
        <v>0.50011610984802246</v>
      </c>
      <c r="RN220" s="34">
        <v>0.50036948919296265</v>
      </c>
      <c r="RO220" s="34">
        <v>0.50063967704772949</v>
      </c>
      <c r="RP220" s="34">
        <v>0.5009118914604187</v>
      </c>
      <c r="RQ220" s="34">
        <v>0.50118988752365112</v>
      </c>
      <c r="RR220" s="34">
        <v>0.50146996974945068</v>
      </c>
      <c r="RS220" s="34">
        <v>0.50175958871841431</v>
      </c>
      <c r="RT220" s="34">
        <v>0.50207680463790894</v>
      </c>
      <c r="RU220" s="34">
        <v>0.50237786769866943</v>
      </c>
      <c r="RV220" s="34">
        <v>0.50266700983047485</v>
      </c>
      <c r="RW220" s="34">
        <v>0.50295150279998779</v>
      </c>
      <c r="RX220" s="34">
        <v>0.50326746702194214</v>
      </c>
      <c r="RY220" s="34">
        <v>0.50356072187423706</v>
      </c>
      <c r="RZ220" s="34">
        <v>0.5038750171661377</v>
      </c>
      <c r="SA220" s="34">
        <v>0.50417768955230713</v>
      </c>
      <c r="SB220" s="34">
        <v>0.50446575880050659</v>
      </c>
      <c r="SC220" s="34">
        <v>0.50474292039871216</v>
      </c>
      <c r="SD220" s="34">
        <v>0.50500577688217163</v>
      </c>
      <c r="SE220" s="34">
        <v>0.5052725076675415</v>
      </c>
      <c r="SF220" s="34">
        <v>0.50553619861602783</v>
      </c>
      <c r="SG220" s="34">
        <v>0.50578314065933228</v>
      </c>
      <c r="SH220" s="34">
        <v>0.50602048635482788</v>
      </c>
      <c r="SI220" s="34">
        <v>0.50624489784240723</v>
      </c>
      <c r="SJ220" s="34">
        <v>0.50644248723983765</v>
      </c>
      <c r="SK220" s="34">
        <v>0.50663137435913086</v>
      </c>
      <c r="SL220" s="34">
        <v>0.50680410861968994</v>
      </c>
      <c r="SM220" s="34">
        <v>0.50698572397232056</v>
      </c>
      <c r="SN220" s="34">
        <v>0.50714868307113647</v>
      </c>
      <c r="SO220" s="34">
        <v>0.50731074810028076</v>
      </c>
      <c r="SP220" s="34">
        <v>0.50747096538543701</v>
      </c>
      <c r="SQ220" s="34">
        <v>0.50760120153427124</v>
      </c>
      <c r="SR220" s="34">
        <v>0.50770556926727295</v>
      </c>
      <c r="SS220" s="34">
        <v>0.50784534215927124</v>
      </c>
      <c r="ST220" s="34">
        <v>0.50796949863433838</v>
      </c>
      <c r="SU220" s="34">
        <v>0.50805634260177612</v>
      </c>
      <c r="SV220" s="34">
        <v>0.50817102193832397</v>
      </c>
      <c r="SW220" s="34">
        <v>0.50830650329589844</v>
      </c>
      <c r="SX220" s="34">
        <v>0.50839298963546753</v>
      </c>
      <c r="SY220" s="34">
        <v>0.50851899385452271</v>
      </c>
      <c r="SZ220" s="34">
        <v>0.50865936279296875</v>
      </c>
      <c r="TA220" s="34">
        <v>0.50877583026885986</v>
      </c>
      <c r="TB220" s="34">
        <v>0.50890600681304932</v>
      </c>
      <c r="TC220" s="34">
        <v>0.50904709100723267</v>
      </c>
      <c r="TD220" s="34">
        <v>0.50920259952545166</v>
      </c>
      <c r="TE220" s="34">
        <v>0.50935018062591553</v>
      </c>
      <c r="TF220" s="34">
        <v>0.50948524475097656</v>
      </c>
      <c r="TG220" s="34">
        <v>0.50964272022247314</v>
      </c>
      <c r="TH220" t="s">
        <v>843</v>
      </c>
      <c r="TI220" t="s">
        <v>843</v>
      </c>
      <c r="TJ220" t="s">
        <v>1300</v>
      </c>
      <c r="TK220" s="34">
        <v>0.56320265100752898</v>
      </c>
      <c r="TL220" s="34">
        <v>0.56443447550855308</v>
      </c>
      <c r="TM220" s="34">
        <v>0.56451100150283207</v>
      </c>
      <c r="TN220" s="34">
        <v>0.563530487834078</v>
      </c>
      <c r="TO220" s="34">
        <v>0.56199779123348204</v>
      </c>
      <c r="TP220" s="34">
        <v>0.56061287375690494</v>
      </c>
      <c r="TQ220" s="34">
        <v>0.55967605235897899</v>
      </c>
      <c r="TR220" s="34">
        <v>0.56035165865666403</v>
      </c>
      <c r="TS220" s="34">
        <v>0.56259585530991696</v>
      </c>
      <c r="TT220" s="34">
        <v>0.56494064063316696</v>
      </c>
      <c r="TU220" s="34">
        <v>0.56683754953042098</v>
      </c>
      <c r="TV220" s="34">
        <v>0.56763048215555201</v>
      </c>
      <c r="TW220" s="34">
        <v>0.56822198656769207</v>
      </c>
      <c r="TX220" s="34">
        <v>0.56936286640084399</v>
      </c>
      <c r="TY220" s="34">
        <v>0.57059990340021893</v>
      </c>
      <c r="TZ220" s="34">
        <v>0.57248261434952197</v>
      </c>
      <c r="UA220" s="34">
        <v>0.57490717309556993</v>
      </c>
      <c r="UB220" s="34">
        <v>0.57744154057771702</v>
      </c>
      <c r="UC220" s="34">
        <v>0.58038240426816801</v>
      </c>
      <c r="UD220" s="34">
        <v>0.58365610454452299</v>
      </c>
      <c r="UE220" s="34">
        <v>0.58744085735459006</v>
      </c>
      <c r="UF220" s="34">
        <v>0.59178244998443608</v>
      </c>
      <c r="UG220" s="34">
        <v>0.59528811735254894</v>
      </c>
      <c r="UH220" s="34">
        <v>0.59761721395896894</v>
      </c>
      <c r="UI220" s="34">
        <v>0.59983346138098204</v>
      </c>
      <c r="UJ220" s="34">
        <v>0.60317438592649397</v>
      </c>
      <c r="UK220" s="34">
        <v>0.60687218051916902</v>
      </c>
      <c r="UL220" s="34">
        <v>0.60968658411242205</v>
      </c>
      <c r="UM220" s="34">
        <v>0.61242870944619299</v>
      </c>
      <c r="UN220" s="34">
        <v>0.61516175333995793</v>
      </c>
      <c r="UO220" s="34">
        <v>0.61730661385860996</v>
      </c>
      <c r="UP220" s="34">
        <v>0.61841619185452701</v>
      </c>
      <c r="UQ220" s="34">
        <v>0.61909750514103901</v>
      </c>
      <c r="UR220" s="34">
        <v>0.61938504960656904</v>
      </c>
      <c r="US220" s="34">
        <v>0.61908215941530997</v>
      </c>
      <c r="UT220" s="34">
        <v>0.61853188929001202</v>
      </c>
      <c r="UU220" s="34">
        <v>0.61810683441375502</v>
      </c>
      <c r="UV220" s="34">
        <v>0.61813513345619397</v>
      </c>
      <c r="UW220" s="34">
        <v>0.61822395916807404</v>
      </c>
      <c r="UX220" s="34">
        <v>0.61838649155722303</v>
      </c>
      <c r="UY220" s="34">
        <v>0.618807411875681</v>
      </c>
      <c r="UZ220" s="34">
        <v>0.61925987853551301</v>
      </c>
      <c r="VA220" s="34">
        <v>0.61978127245150505</v>
      </c>
      <c r="VB220" s="34">
        <v>0.62035102464784597</v>
      </c>
      <c r="VC220" s="34">
        <v>0.620853733953591</v>
      </c>
      <c r="VD220" s="34">
        <v>0.62134326079552804</v>
      </c>
      <c r="VE220" s="34">
        <v>0.62216938361735208</v>
      </c>
      <c r="VF220" s="34">
        <v>0.62330948391615404</v>
      </c>
      <c r="VG220" s="34">
        <v>0.62427547666515304</v>
      </c>
      <c r="VH220" s="34">
        <v>0.62537476308081097</v>
      </c>
      <c r="VI220" s="34">
        <v>0.62683558773099601</v>
      </c>
      <c r="VJ220" s="34">
        <v>0.62836154292497393</v>
      </c>
      <c r="VK220" s="34">
        <v>0.63040342556790696</v>
      </c>
      <c r="VL220" s="34">
        <v>0.632964181630159</v>
      </c>
      <c r="VM220" s="34">
        <v>0.63560121959441707</v>
      </c>
      <c r="VN220" s="34">
        <v>0.63801320400523998</v>
      </c>
      <c r="VO220" s="34">
        <v>0.64025290562529091</v>
      </c>
      <c r="VP220" s="34">
        <v>0.64239245269030509</v>
      </c>
      <c r="VQ220" s="34">
        <v>0.64402483186756299</v>
      </c>
      <c r="VR220" s="34">
        <v>0.645547049418283</v>
      </c>
      <c r="VS220" s="34">
        <v>0.646797146488579</v>
      </c>
      <c r="VT220" s="34">
        <v>0.64792281714490796</v>
      </c>
      <c r="VU220" s="34">
        <v>0.64926308099716901</v>
      </c>
      <c r="VV220" s="34">
        <v>0.65026506111890403</v>
      </c>
      <c r="VW220" s="34">
        <v>0.65082584547384303</v>
      </c>
      <c r="VX220" s="34">
        <v>0.65042611060743394</v>
      </c>
      <c r="VY220" s="34">
        <v>0.64962293919261205</v>
      </c>
      <c r="VZ220" s="34">
        <v>0.64891423288467709</v>
      </c>
      <c r="WA220" s="34">
        <v>0.64762007749842299</v>
      </c>
      <c r="WB220" s="34">
        <v>0.64600171288332997</v>
      </c>
      <c r="WC220" s="34">
        <v>0.64423228940598198</v>
      </c>
      <c r="WD220" s="34">
        <v>0.64224532343896301</v>
      </c>
      <c r="WE220" s="34">
        <v>0.64045821773944989</v>
      </c>
      <c r="WF220" s="34">
        <v>0.63901422371191596</v>
      </c>
      <c r="WG220" s="34">
        <v>0.63757322864514898</v>
      </c>
      <c r="WH220" s="34">
        <v>0.63526932955577997</v>
      </c>
      <c r="WI220" s="34">
        <v>0.63285751585362804</v>
      </c>
      <c r="WJ220" s="34">
        <v>0.63114780487281397</v>
      </c>
      <c r="WK220" s="34">
        <v>0.62939330281894301</v>
      </c>
      <c r="WL220" s="34">
        <v>0.62761241065161599</v>
      </c>
      <c r="WM220" s="34">
        <v>0.62591354028896395</v>
      </c>
      <c r="WN220" s="34">
        <v>0.62451597159170402</v>
      </c>
      <c r="WO220" s="34">
        <v>0.62345266335993099</v>
      </c>
      <c r="WP220" s="34">
        <v>0.62258858941031603</v>
      </c>
      <c r="WQ220" s="34">
        <v>0.62183885654090598</v>
      </c>
      <c r="WR220" s="34">
        <v>0.621256608112701</v>
      </c>
      <c r="WS220" s="34">
        <v>0.62084167174222005</v>
      </c>
      <c r="WT220" s="34">
        <v>0.62043352433029897</v>
      </c>
      <c r="WU220" s="34">
        <v>0.62001495286201402</v>
      </c>
      <c r="WV220" s="34">
        <v>0.61953586405251704</v>
      </c>
      <c r="WW220" s="34">
        <v>0.61897942096681802</v>
      </c>
      <c r="WX220" s="34">
        <v>0.61839151637123602</v>
      </c>
      <c r="WY220" s="34">
        <v>0.61768188883132291</v>
      </c>
      <c r="WZ220" s="34">
        <v>0.61685348159600406</v>
      </c>
      <c r="XA220" s="34">
        <v>0.615860691688908</v>
      </c>
      <c r="XB220" s="34">
        <v>0.61468915113266098</v>
      </c>
      <c r="XC220" s="34">
        <v>0.61331625155431602</v>
      </c>
      <c r="XD220" s="34">
        <v>0.61175133968302098</v>
      </c>
      <c r="XE220" s="34">
        <v>0.61001488565456907</v>
      </c>
      <c r="XF220" s="34">
        <v>0.60804676016658499</v>
      </c>
      <c r="XG220" s="34">
        <v>0.60588108490965498</v>
      </c>
      <c r="XH220" t="s">
        <v>843</v>
      </c>
      <c r="XI220" t="s">
        <v>1300</v>
      </c>
      <c r="XJ220" s="34">
        <v>0.53755512779903003</v>
      </c>
      <c r="XK220" s="34">
        <v>0.53857929744839406</v>
      </c>
      <c r="XL220" s="34">
        <v>0.53878944934684592</v>
      </c>
      <c r="XM220" s="34">
        <v>0.53839412702745404</v>
      </c>
      <c r="XN220" s="34">
        <v>0.53758235271716404</v>
      </c>
      <c r="XO220" s="34">
        <v>0.53665740508456106</v>
      </c>
      <c r="XP220" s="34">
        <v>0.53591675298992403</v>
      </c>
      <c r="XQ220" s="34">
        <v>0.53642011487516106</v>
      </c>
      <c r="XR220" s="34">
        <v>0.53815508921557598</v>
      </c>
      <c r="XS220" s="34">
        <v>0.53999757335921705</v>
      </c>
      <c r="XT220" s="34">
        <v>0.541889582664003</v>
      </c>
      <c r="XU220" s="34">
        <v>0.54321836623749498</v>
      </c>
      <c r="XV220" s="34">
        <v>0.54398987925805997</v>
      </c>
      <c r="XW220" s="34">
        <v>0.54478517868315102</v>
      </c>
      <c r="XX220" s="34">
        <v>0.545404241949627</v>
      </c>
      <c r="XY220" s="34">
        <v>0.54666798590301702</v>
      </c>
      <c r="XZ220" s="34">
        <v>0.54873589858808502</v>
      </c>
      <c r="YA220" s="34">
        <v>0.55115495897168298</v>
      </c>
      <c r="YB220" s="34">
        <v>0.55402970028673204</v>
      </c>
      <c r="YC220" s="34">
        <v>0.55705785108217698</v>
      </c>
      <c r="YD220" s="34">
        <v>0.56024949170577798</v>
      </c>
      <c r="YE220" s="34">
        <v>0.56405104841676301</v>
      </c>
      <c r="YF220" s="34">
        <v>0.56707297101279697</v>
      </c>
      <c r="YG220" s="34">
        <v>0.56892728234344403</v>
      </c>
      <c r="YH220" s="34">
        <v>0.57075821076796407</v>
      </c>
      <c r="YI220" s="34">
        <v>0.57348352129639801</v>
      </c>
      <c r="YJ220" s="34">
        <v>0.575859588157841</v>
      </c>
      <c r="YK220" s="34">
        <v>0.57729474019649596</v>
      </c>
      <c r="YL220" s="34">
        <v>0.57871679229238404</v>
      </c>
      <c r="YM220" s="34">
        <v>0.57982113282543901</v>
      </c>
      <c r="YN220" s="34">
        <v>0.58078493568399303</v>
      </c>
      <c r="YO220" s="34">
        <v>0.58159597724378598</v>
      </c>
      <c r="YP220" s="34">
        <v>0.58249589363545806</v>
      </c>
      <c r="YQ220" s="34">
        <v>0.58318936024632206</v>
      </c>
      <c r="YR220" s="34">
        <v>0.583697067643977</v>
      </c>
      <c r="YS220" s="34">
        <v>0.58424427558001601</v>
      </c>
      <c r="YT220" s="34">
        <v>0.58468403411154302</v>
      </c>
      <c r="YU220" s="34">
        <v>0.585124138073841</v>
      </c>
      <c r="YV220" s="34">
        <v>0.58543020231035703</v>
      </c>
      <c r="YW220" s="34">
        <v>0.58548005546945103</v>
      </c>
      <c r="YX220" s="34">
        <v>0.58538757697088006</v>
      </c>
      <c r="YY220" s="34">
        <v>0.58547329750760702</v>
      </c>
      <c r="YZ220" s="34">
        <v>0.58567494212501003</v>
      </c>
      <c r="ZA220" s="34">
        <v>0.58556572692708697</v>
      </c>
      <c r="ZB220" s="34">
        <v>0.58556837473854995</v>
      </c>
      <c r="ZC220" s="34">
        <v>0.58593948789014005</v>
      </c>
      <c r="ZD220" s="34">
        <v>0.58645273517611196</v>
      </c>
      <c r="ZE220" s="34">
        <v>0.587674662477218</v>
      </c>
      <c r="ZF220" s="34">
        <v>0.58962536466712301</v>
      </c>
      <c r="ZG220" s="34">
        <v>0.59183274941129194</v>
      </c>
      <c r="ZH220" s="34">
        <v>0.59384644694227495</v>
      </c>
      <c r="ZI220" s="34">
        <v>0.59576913012314103</v>
      </c>
      <c r="ZJ220" s="34">
        <v>0.59774498550024202</v>
      </c>
      <c r="ZK220" s="34">
        <v>0.59932687787910099</v>
      </c>
      <c r="ZL220" s="34">
        <v>0.60094990523421798</v>
      </c>
      <c r="ZM220" s="34">
        <v>0.60248032274798602</v>
      </c>
      <c r="ZN220" s="34">
        <v>0.60409112040911195</v>
      </c>
      <c r="ZO220" s="34">
        <v>0.60604600300261302</v>
      </c>
      <c r="ZP220" s="34">
        <v>0.60758628334934595</v>
      </c>
      <c r="ZQ220" s="34">
        <v>0.60859938549503001</v>
      </c>
      <c r="ZR220" s="34">
        <v>0.608641349466987</v>
      </c>
      <c r="ZS220" s="34">
        <v>0.608170276982133</v>
      </c>
      <c r="ZT220" s="34">
        <v>0.60773993242626201</v>
      </c>
      <c r="ZU220" s="34">
        <v>0.60678410726322096</v>
      </c>
      <c r="ZV220" s="34">
        <v>0.60547340719416098</v>
      </c>
      <c r="ZW220" s="34">
        <v>0.60394197642792402</v>
      </c>
      <c r="ZX220" s="34">
        <v>0.60219361095430401</v>
      </c>
      <c r="ZY220" s="34">
        <v>0.60050342902336906</v>
      </c>
      <c r="ZZ220" s="34">
        <v>0.59894385870055</v>
      </c>
      <c r="AAA220" s="34">
        <v>0.59727809884344407</v>
      </c>
      <c r="AAB220" s="34">
        <v>0.59452836425830402</v>
      </c>
      <c r="AAC220" s="34">
        <v>0.59144816400348799</v>
      </c>
      <c r="AAD220" s="34">
        <v>0.58905209431027206</v>
      </c>
      <c r="AAE220" s="34">
        <v>0.58665649664102704</v>
      </c>
      <c r="AAF220" s="34">
        <v>0.58424022932151898</v>
      </c>
      <c r="AAG220" s="34">
        <v>0.58188634428680797</v>
      </c>
      <c r="AAH220" s="34">
        <v>0.57988690542188703</v>
      </c>
      <c r="AAI220" s="34">
        <v>0.57825226881678093</v>
      </c>
      <c r="AAJ220" s="34">
        <v>0.57680429157824298</v>
      </c>
      <c r="AAK220" s="34">
        <v>0.57552892810588607</v>
      </c>
      <c r="AAL220" s="34">
        <v>0.57443986852905193</v>
      </c>
      <c r="AAM220" s="34">
        <v>0.57349516061309702</v>
      </c>
      <c r="AAN220" s="34">
        <v>0.57263676227445903</v>
      </c>
      <c r="AAO220" s="34">
        <v>0.57185805531752498</v>
      </c>
      <c r="AAP220" s="34">
        <v>0.57108378969241702</v>
      </c>
      <c r="AAQ220" s="34">
        <v>0.57031538144449201</v>
      </c>
      <c r="AAR220" s="34">
        <v>0.56964746657385701</v>
      </c>
      <c r="AAS220" s="34">
        <v>0.56897341554928604</v>
      </c>
      <c r="AAT220" s="34">
        <v>0.56819416838381398</v>
      </c>
      <c r="AAU220" s="34">
        <v>0.56728580733454803</v>
      </c>
      <c r="AAV220" s="34">
        <v>0.56625023869328306</v>
      </c>
      <c r="AAW220" s="34">
        <v>0.56507395898989699</v>
      </c>
      <c r="AAX220" s="34">
        <v>0.56362963511213104</v>
      </c>
      <c r="AAY220" s="34">
        <v>0.56196111078075806</v>
      </c>
      <c r="AAZ220" s="34">
        <v>0.56008137516564294</v>
      </c>
      <c r="ABA220" s="34">
        <v>0.55801299719131703</v>
      </c>
      <c r="ABB220" s="34">
        <v>0.55578582463544202</v>
      </c>
      <c r="ABC220" s="34">
        <v>0.55346424040446107</v>
      </c>
      <c r="ABD220" s="34">
        <v>0.55111946975090298</v>
      </c>
      <c r="ABE220" s="34">
        <v>0.54864726237138695</v>
      </c>
      <c r="ABF220" s="34">
        <v>0.54604245097812798</v>
      </c>
      <c r="ABG220" t="s">
        <v>843</v>
      </c>
      <c r="ABH220" t="s">
        <v>843</v>
      </c>
      <c r="ABI220" t="s">
        <v>1300</v>
      </c>
      <c r="ABJ220" s="34">
        <v>0.45218683755269096</v>
      </c>
      <c r="ABK220" s="34">
        <v>0.45514705526138599</v>
      </c>
      <c r="ABL220" s="34">
        <v>0.45728969981888901</v>
      </c>
      <c r="ABM220" s="34">
        <v>0.45841174977612398</v>
      </c>
      <c r="ABN220" s="34">
        <v>0.45875223732815401</v>
      </c>
      <c r="ABO220" s="34">
        <v>0.45848618099371896</v>
      </c>
      <c r="ABP220" s="34">
        <v>0.45771729918071402</v>
      </c>
      <c r="ABQ220" s="34">
        <v>0.458497245340523</v>
      </c>
      <c r="ABR220" s="34">
        <v>0.46067126772154304</v>
      </c>
      <c r="ABS220" s="34">
        <v>0.462251735981483</v>
      </c>
      <c r="ABT220" s="34">
        <v>0.46253381571656704</v>
      </c>
      <c r="ABU220" s="34">
        <v>0.461697510930625</v>
      </c>
      <c r="ABV220" s="34">
        <v>0.46287976037655099</v>
      </c>
      <c r="ABW220" s="34">
        <v>0.46601424982958101</v>
      </c>
      <c r="ABX220" s="34">
        <v>0.468452668451731</v>
      </c>
      <c r="ABY220" s="34">
        <v>0.470076892633007</v>
      </c>
      <c r="ABZ220" s="34">
        <v>0.47164581510299597</v>
      </c>
      <c r="ACA220" s="34">
        <v>0.47330076364843698</v>
      </c>
      <c r="ACB220" s="34">
        <v>0.47522360806653302</v>
      </c>
      <c r="ACC220" s="34">
        <v>0.47772044916413003</v>
      </c>
      <c r="ACD220" s="34">
        <v>0.481592148516921</v>
      </c>
      <c r="ACE220" s="34">
        <v>0.48599752869822799</v>
      </c>
      <c r="ACF220" s="34">
        <v>0.48920758954682597</v>
      </c>
      <c r="ACG220" s="34">
        <v>0.49204810110138902</v>
      </c>
      <c r="ACH220" s="34">
        <v>0.49508435043037802</v>
      </c>
      <c r="ACI220" s="34">
        <v>0.49784207452826701</v>
      </c>
      <c r="ACJ220" s="34">
        <v>0.50083933993040897</v>
      </c>
      <c r="ACK220" s="34">
        <v>0.503700578537991</v>
      </c>
      <c r="ACL220" s="34">
        <v>0.50599041000138001</v>
      </c>
      <c r="ACM220" s="34">
        <v>0.50825218063376398</v>
      </c>
      <c r="ACN220" s="34">
        <v>0.51136045003680197</v>
      </c>
      <c r="ACO220" s="34">
        <v>0.51410094267050899</v>
      </c>
      <c r="ACP220" s="34">
        <v>0.51586716503489904</v>
      </c>
      <c r="ACQ220" s="34">
        <v>0.51757612042422207</v>
      </c>
      <c r="ACR220" s="34">
        <v>0.518984173845912</v>
      </c>
      <c r="ACS220" s="34">
        <v>0.52029739213854698</v>
      </c>
      <c r="ACT220" s="34">
        <v>0.52149085642012505</v>
      </c>
      <c r="ACU220" s="34">
        <v>0.52279212308201994</v>
      </c>
      <c r="ACV220" s="34">
        <v>0.52398505788221394</v>
      </c>
      <c r="ACW220" s="34">
        <v>0.52509584794844599</v>
      </c>
      <c r="ACX220" s="34">
        <v>0.52625612831921098</v>
      </c>
      <c r="ACY220" s="34">
        <v>0.52734558696447298</v>
      </c>
      <c r="ACZ220" s="34">
        <v>0.52849046060509297</v>
      </c>
      <c r="ADA220" s="34">
        <v>0.52955798805073107</v>
      </c>
      <c r="ADB220" s="34">
        <v>0.53046602041178093</v>
      </c>
      <c r="ADC220" s="34">
        <v>0.53129929967547807</v>
      </c>
      <c r="ADD220" s="34">
        <v>0.53232127082465797</v>
      </c>
      <c r="ADE220" s="34">
        <v>0.53346979998220001</v>
      </c>
      <c r="ADF220" s="34">
        <v>0.53433451617621008</v>
      </c>
      <c r="ADG220" s="34">
        <v>0.53527846380640598</v>
      </c>
      <c r="ADH220" s="34">
        <v>0.536559344637074</v>
      </c>
      <c r="ADI220" s="34">
        <v>0.53795684937481303</v>
      </c>
      <c r="ADJ220" s="34">
        <v>0.53999516674722103</v>
      </c>
      <c r="ADK220" s="34">
        <v>0.54271693146563893</v>
      </c>
      <c r="ADL220" s="34">
        <v>0.54563365721006496</v>
      </c>
      <c r="ADM220" s="34">
        <v>0.548387939495949</v>
      </c>
      <c r="ADN220" s="34">
        <v>0.55104044630404503</v>
      </c>
      <c r="ADO220" s="34">
        <v>0.55366337367708907</v>
      </c>
      <c r="ADP220" s="34">
        <v>0.555845835488877</v>
      </c>
      <c r="ADQ220" s="34">
        <v>0.55803166837362495</v>
      </c>
      <c r="ADR220" s="34">
        <v>0.56004937074342598</v>
      </c>
      <c r="ADS220" s="34">
        <v>0.562029786018299</v>
      </c>
      <c r="ADT220" s="34">
        <v>0.56428819285910004</v>
      </c>
      <c r="ADU220" s="34">
        <v>0.56619605414169394</v>
      </c>
      <c r="ADV220" s="34">
        <v>0.56765244700340201</v>
      </c>
      <c r="ADW220" s="34">
        <v>0.56816319129646398</v>
      </c>
      <c r="ADX220" s="34">
        <v>0.56821833340570604</v>
      </c>
      <c r="ADY220" s="34">
        <v>0.56836920054459905</v>
      </c>
      <c r="ADZ220" s="34">
        <v>0.56798053527980497</v>
      </c>
      <c r="AEA220" s="34">
        <v>0.56722707219299406</v>
      </c>
      <c r="AEB220" s="34">
        <v>0.56632939045949104</v>
      </c>
      <c r="AEC220" s="34">
        <v>0.56520631411993105</v>
      </c>
      <c r="AED220" s="34">
        <v>0.56416267016495003</v>
      </c>
      <c r="AEE220" s="34">
        <v>0.563304828613582</v>
      </c>
      <c r="AEF220" s="34">
        <v>0.56234947196644602</v>
      </c>
      <c r="AEG220" s="34">
        <v>0.56042297153241305</v>
      </c>
      <c r="AEH220" s="34">
        <v>0.55826230645697794</v>
      </c>
      <c r="AEI220" s="34">
        <v>0.55674277680995599</v>
      </c>
      <c r="AEJ220" s="34">
        <v>0.55521398842648095</v>
      </c>
      <c r="AEK220" s="34">
        <v>0.55369139533884304</v>
      </c>
      <c r="AEL220" s="34">
        <v>0.55222816015942799</v>
      </c>
      <c r="AEM220" s="34">
        <v>0.55109437970794994</v>
      </c>
      <c r="AEN220" s="34">
        <v>0.55033426784559003</v>
      </c>
      <c r="AEO220" s="34">
        <v>0.54974760749184493</v>
      </c>
      <c r="AEP220" s="34">
        <v>0.54925792044560895</v>
      </c>
      <c r="AEQ220" s="34">
        <v>0.54898500835279895</v>
      </c>
      <c r="AER220" s="34">
        <v>0.54886670147046002</v>
      </c>
      <c r="AES220" s="34">
        <v>0.54877694075215999</v>
      </c>
      <c r="AET220" s="34">
        <v>0.54877003592333895</v>
      </c>
      <c r="AEU220" s="34">
        <v>0.54876281643137903</v>
      </c>
      <c r="AEV220" s="34">
        <v>0.54870077410067697</v>
      </c>
      <c r="AEW220" s="34">
        <v>0.54868982193078497</v>
      </c>
      <c r="AEX220" s="34">
        <v>0.54863074531862899</v>
      </c>
      <c r="AEY220" s="34">
        <v>0.54845914848070398</v>
      </c>
      <c r="AEZ220" s="34">
        <v>0.54813639672259695</v>
      </c>
      <c r="AFA220" s="34">
        <v>0.547655743176099</v>
      </c>
      <c r="AFB220" s="34">
        <v>0.547010060665436</v>
      </c>
      <c r="AFC220" s="34">
        <v>0.54610213781219796</v>
      </c>
      <c r="AFD220" s="34">
        <v>0.54495962599316994</v>
      </c>
      <c r="AFE220" s="34">
        <v>0.54359076433121001</v>
      </c>
      <c r="AFF220" s="34">
        <v>0.54201214864771208</v>
      </c>
      <c r="AFG220" t="s">
        <v>843</v>
      </c>
      <c r="AFH220" t="s">
        <v>843</v>
      </c>
      <c r="AFI220" s="34">
        <v>0.59214</v>
      </c>
      <c r="AFJ220" s="34">
        <v>0.59020000000000006</v>
      </c>
      <c r="AFK220" s="34">
        <v>0.58818999999999999</v>
      </c>
      <c r="AFL220" s="34">
        <v>0.58606000000000003</v>
      </c>
      <c r="AFM220" s="34">
        <v>0.58389999999999997</v>
      </c>
      <c r="AFN220" s="34">
        <v>0.58169999999999999</v>
      </c>
      <c r="AFO220" s="34">
        <v>0.57940000000000003</v>
      </c>
      <c r="AFP220" s="34">
        <v>0.57718999999999998</v>
      </c>
      <c r="AFQ220" s="34">
        <v>0.57518000000000002</v>
      </c>
      <c r="AFR220" s="34">
        <v>0.57316999999999996</v>
      </c>
      <c r="AFS220" s="34">
        <v>0.57106000000000001</v>
      </c>
      <c r="AFT220" s="34">
        <v>0.56881000000000004</v>
      </c>
      <c r="AFU220" s="34">
        <v>0.56645999999999996</v>
      </c>
      <c r="AFV220" s="34">
        <v>0.56411999999999995</v>
      </c>
      <c r="AFW220" s="34">
        <v>0.56184000000000001</v>
      </c>
      <c r="AFX220" s="34">
        <v>0.55962999999999996</v>
      </c>
      <c r="AFY220" s="34">
        <v>0.55991999999999997</v>
      </c>
      <c r="AFZ220" s="34">
        <v>0.55456000000000005</v>
      </c>
      <c r="AGA220" s="34">
        <v>0.55506</v>
      </c>
      <c r="AGB220" t="s">
        <v>843</v>
      </c>
      <c r="AGC220" t="s">
        <v>843</v>
      </c>
      <c r="AGD220" t="s">
        <v>843</v>
      </c>
      <c r="AGE220" t="s">
        <v>843</v>
      </c>
      <c r="AGF220" s="34">
        <v>9.012094815261662E-4</v>
      </c>
      <c r="AGG220" t="s">
        <v>843</v>
      </c>
      <c r="AGH220" t="s">
        <v>843</v>
      </c>
      <c r="AGI220" t="s">
        <v>843</v>
      </c>
      <c r="AGJ220" t="s">
        <v>843</v>
      </c>
      <c r="AGK220" t="s">
        <v>843</v>
      </c>
      <c r="AGL220" t="s">
        <v>843</v>
      </c>
      <c r="AGM220" t="s">
        <v>843</v>
      </c>
      <c r="AGN220" t="s">
        <v>843</v>
      </c>
      <c r="AGO220" s="34">
        <v>0.33500000000000002</v>
      </c>
      <c r="AGP220" s="34">
        <v>2015</v>
      </c>
      <c r="AGQ220" t="s">
        <v>832</v>
      </c>
      <c r="AGR220" t="s">
        <v>843</v>
      </c>
      <c r="AGS220" s="34">
        <v>1.8000000000000002E-2</v>
      </c>
      <c r="AGT220" s="34">
        <v>2015</v>
      </c>
      <c r="AGU220" t="s">
        <v>832</v>
      </c>
      <c r="AGV220" t="s">
        <v>843</v>
      </c>
      <c r="AGW220" s="34">
        <v>0.13900000000000001</v>
      </c>
      <c r="AGX220" s="34">
        <v>2015</v>
      </c>
      <c r="AGY220" t="s">
        <v>832</v>
      </c>
      <c r="AGZ220" t="s">
        <v>843</v>
      </c>
      <c r="AHA220" s="34">
        <v>0.47899999999999998</v>
      </c>
      <c r="AHB220" s="34">
        <v>2015</v>
      </c>
      <c r="AHC220" t="s">
        <v>832</v>
      </c>
      <c r="AHD220" t="s">
        <v>843</v>
      </c>
      <c r="AHE220" s="34">
        <v>0.22500000000000001</v>
      </c>
      <c r="AHF220" s="34">
        <v>2009</v>
      </c>
      <c r="AHG220" t="s">
        <v>832</v>
      </c>
      <c r="AHH220" t="s">
        <v>843</v>
      </c>
      <c r="AHI220" t="s">
        <v>465</v>
      </c>
      <c r="AHJ220" s="34">
        <v>0.23300600051879883</v>
      </c>
      <c r="AHK220" s="34">
        <v>0.22927777469158173</v>
      </c>
      <c r="AHL220" s="34">
        <v>0.23296627402305603</v>
      </c>
      <c r="AHM220" s="34">
        <v>0.22429254651069641</v>
      </c>
      <c r="AHN220" s="34">
        <v>0.22539059817790985</v>
      </c>
      <c r="AHO220" t="s">
        <v>843</v>
      </c>
      <c r="AHP220" s="34"/>
      <c r="AHQ220" s="34"/>
      <c r="AHR220" s="34"/>
      <c r="AHS220" s="34"/>
      <c r="AHT220" s="34"/>
      <c r="AHU220" t="s">
        <v>843</v>
      </c>
      <c r="AHV220" s="34">
        <v>0.23757727444171906</v>
      </c>
      <c r="AHW220" s="34">
        <v>0.24326035380363464</v>
      </c>
      <c r="AHX220" s="34">
        <v>0.2548598051071167</v>
      </c>
      <c r="AHY220" s="34">
        <v>0.23674224317073822</v>
      </c>
      <c r="AHZ220" s="34">
        <v>0.24376882612705231</v>
      </c>
      <c r="AIA220" t="s">
        <v>832</v>
      </c>
      <c r="AIB220" t="s">
        <v>843</v>
      </c>
      <c r="AIC220" s="34">
        <v>0.23236477375030518</v>
      </c>
      <c r="AID220" s="34">
        <v>0.23972673714160919</v>
      </c>
      <c r="AIE220" s="34">
        <v>0.22703947126865387</v>
      </c>
      <c r="AIF220" s="34">
        <v>0.21781089901924133</v>
      </c>
      <c r="AIG220" s="34">
        <v>0.21167938411235809</v>
      </c>
      <c r="AIH220" t="s">
        <v>465</v>
      </c>
      <c r="AII220" t="s">
        <v>843</v>
      </c>
      <c r="AIJ220" s="34">
        <v>0.24039874970912933</v>
      </c>
      <c r="AIK220" s="34">
        <v>0.2365083247423172</v>
      </c>
      <c r="AIL220" s="34">
        <v>0.22786399722099304</v>
      </c>
      <c r="AIM220" s="34">
        <v>0.22617599368095398</v>
      </c>
      <c r="AIN220" s="34">
        <v>0.22230499982833862</v>
      </c>
      <c r="AIO220" t="s">
        <v>465</v>
      </c>
      <c r="AIP220" s="34"/>
      <c r="AIQ220" t="s">
        <v>843</v>
      </c>
      <c r="AIR220" s="34"/>
      <c r="AIS220" s="34"/>
      <c r="AIT220" s="34"/>
      <c r="AIU220" s="34"/>
      <c r="AIV220" s="34"/>
      <c r="AIW220" s="34"/>
      <c r="AIX220" t="s">
        <v>843</v>
      </c>
      <c r="AIY220" s="34">
        <v>2.5059999999999999E-2</v>
      </c>
      <c r="AIZ220" s="34">
        <v>2.8130000000000002E-2</v>
      </c>
      <c r="AJA220" s="34">
        <v>2.596E-2</v>
      </c>
      <c r="AJB220" s="34">
        <v>1.805E-2</v>
      </c>
      <c r="AJC220" s="34">
        <v>1.8340000000000002E-2</v>
      </c>
      <c r="AJD220" s="34">
        <v>1.8340000000000002E-2</v>
      </c>
      <c r="AJE220" t="s">
        <v>843</v>
      </c>
      <c r="AJF220" s="34"/>
      <c r="AJG220" s="34"/>
      <c r="AJH220" s="34"/>
      <c r="AJI220" s="34"/>
      <c r="AJJ220" s="34"/>
      <c r="AJK220" t="s">
        <v>1460</v>
      </c>
      <c r="AJL220" t="s">
        <v>843</v>
      </c>
      <c r="AJM220" t="s">
        <v>843</v>
      </c>
      <c r="AJN220" s="34">
        <v>1.0209912434220314E-2</v>
      </c>
      <c r="AJO220" s="34">
        <v>1.3824478723108768E-2</v>
      </c>
      <c r="AJP220" s="34">
        <v>1.3151900842785835E-2</v>
      </c>
      <c r="AJQ220" s="34">
        <v>-3.1783436425030231E-3</v>
      </c>
      <c r="AJR220" s="34"/>
      <c r="AJS220" t="s">
        <v>832</v>
      </c>
      <c r="AJT220" t="s">
        <v>843</v>
      </c>
      <c r="AJU220" t="s">
        <v>843</v>
      </c>
      <c r="AJV220" t="s">
        <v>843</v>
      </c>
      <c r="AJW220" s="34"/>
      <c r="AJX220" s="34"/>
      <c r="AJY220" s="34"/>
      <c r="AJZ220" s="34"/>
      <c r="AKA220" s="34"/>
      <c r="AKB220" t="s">
        <v>1460</v>
      </c>
      <c r="AKC220" t="s">
        <v>843</v>
      </c>
      <c r="AKD220" t="s">
        <v>843</v>
      </c>
      <c r="AKE220" t="s">
        <v>843</v>
      </c>
      <c r="AKF220" s="34">
        <v>9.0996520593762398E-3</v>
      </c>
      <c r="AKG220" s="34">
        <v>1.4241655357182026E-2</v>
      </c>
      <c r="AKH220" s="34">
        <v>1.4697455801069736E-2</v>
      </c>
      <c r="AKI220" s="34">
        <v>-4.6019731089472771E-3</v>
      </c>
      <c r="AKJ220" s="34"/>
      <c r="AKK220" t="s">
        <v>832</v>
      </c>
      <c r="AKL220" t="s">
        <v>843</v>
      </c>
      <c r="AKM220" s="34"/>
      <c r="AKN220" t="s">
        <v>1460</v>
      </c>
      <c r="AKO220" t="s">
        <v>843</v>
      </c>
      <c r="AKP220" s="34"/>
      <c r="AKQ220" t="s">
        <v>1460</v>
      </c>
      <c r="AKR220" t="s">
        <v>843</v>
      </c>
      <c r="AKS220" s="34"/>
      <c r="AKT220" t="s">
        <v>1460</v>
      </c>
      <c r="AKU220" t="s">
        <v>843</v>
      </c>
      <c r="AKV220" s="34"/>
      <c r="AKW220" t="s">
        <v>1460</v>
      </c>
      <c r="AKX220" t="s">
        <v>843</v>
      </c>
      <c r="AKY220" s="34"/>
      <c r="AKZ220" s="34"/>
      <c r="ALA220" s="34"/>
      <c r="ALB220" s="34"/>
      <c r="ALC220" s="34"/>
      <c r="ALD220" t="s">
        <v>1460</v>
      </c>
      <c r="ALE220" t="s">
        <v>843</v>
      </c>
      <c r="ALF220" t="s">
        <v>843</v>
      </c>
      <c r="ALG220" t="s">
        <v>843</v>
      </c>
      <c r="ALH220" s="34">
        <v>0.13048288226127625</v>
      </c>
      <c r="ALI220" s="34">
        <v>0.11865004152059555</v>
      </c>
      <c r="ALJ220" s="34">
        <v>0.15009269118309021</v>
      </c>
      <c r="ALK220" s="34">
        <v>0.17656910419464111</v>
      </c>
      <c r="ALL220" s="34">
        <v>0.23553861677646637</v>
      </c>
      <c r="ALM220" t="s">
        <v>832</v>
      </c>
    </row>
    <row r="221" spans="1:1001">
      <c r="A221" t="s">
        <v>512</v>
      </c>
      <c r="B221" t="s">
        <v>152</v>
      </c>
      <c r="C221" t="s">
        <v>400</v>
      </c>
      <c r="D221" s="34">
        <v>5.2837178111076355E-2</v>
      </c>
      <c r="E221" t="s">
        <v>432</v>
      </c>
      <c r="F221" s="34">
        <v>4.46503646671772E-2</v>
      </c>
      <c r="G221" t="s">
        <v>1464</v>
      </c>
      <c r="H221" s="34">
        <v>6.701815128326416E-2</v>
      </c>
      <c r="I221" t="s">
        <v>1294</v>
      </c>
      <c r="J221" s="34">
        <v>3.8658410310745239E-2</v>
      </c>
      <c r="K221" t="s">
        <v>1521</v>
      </c>
      <c r="L221" s="34"/>
      <c r="M221" t="s">
        <v>432</v>
      </c>
      <c r="N221" s="34">
        <v>0.33634147047996521</v>
      </c>
      <c r="O221" s="34"/>
      <c r="P221" t="s">
        <v>1459</v>
      </c>
      <c r="Q221" s="34"/>
      <c r="R221" t="s">
        <v>1459</v>
      </c>
      <c r="S221" s="34">
        <v>0.42322918772697449</v>
      </c>
      <c r="T221" t="s">
        <v>432</v>
      </c>
      <c r="U221" s="34">
        <v>0.33634147047996521</v>
      </c>
      <c r="V221" t="s">
        <v>432</v>
      </c>
      <c r="W221" t="s">
        <v>843</v>
      </c>
      <c r="X221" t="s">
        <v>1464</v>
      </c>
      <c r="Y221" s="34">
        <v>0.33492478728294373</v>
      </c>
      <c r="Z221" s="34"/>
      <c r="AA221" t="s">
        <v>1459</v>
      </c>
      <c r="AB221" s="34"/>
      <c r="AC221" t="s">
        <v>1459</v>
      </c>
      <c r="AD221" s="34">
        <v>0.42322918772697449</v>
      </c>
      <c r="AE221" t="s">
        <v>1464</v>
      </c>
      <c r="AF221" s="34">
        <v>0.33492478728294373</v>
      </c>
      <c r="AG221" t="s">
        <v>1464</v>
      </c>
      <c r="AH221" t="s">
        <v>843</v>
      </c>
      <c r="AI221" t="s">
        <v>1294</v>
      </c>
      <c r="AJ221" s="34">
        <v>0.33487960696220398</v>
      </c>
      <c r="AK221" s="34"/>
      <c r="AL221" t="s">
        <v>1459</v>
      </c>
      <c r="AM221" s="34"/>
      <c r="AN221" t="s">
        <v>1459</v>
      </c>
      <c r="AO221" s="34">
        <v>0.42322918772697449</v>
      </c>
      <c r="AP221" t="s">
        <v>1294</v>
      </c>
      <c r="AQ221" s="34">
        <v>0.33487960696220398</v>
      </c>
      <c r="AR221" t="s">
        <v>1294</v>
      </c>
      <c r="AS221" t="s">
        <v>843</v>
      </c>
      <c r="AT221" t="s">
        <v>1521</v>
      </c>
      <c r="AU221" s="34">
        <v>0.33823204040527344</v>
      </c>
      <c r="AV221" s="34"/>
      <c r="AW221" t="s">
        <v>1459</v>
      </c>
      <c r="AX221" s="34"/>
      <c r="AY221" t="s">
        <v>1459</v>
      </c>
      <c r="AZ221" s="34">
        <v>0.42322918772697449</v>
      </c>
      <c r="BA221" t="s">
        <v>1521</v>
      </c>
      <c r="BB221" s="34">
        <v>0.33823204040527344</v>
      </c>
      <c r="BC221" t="s">
        <v>1521</v>
      </c>
      <c r="BD221" t="s">
        <v>843</v>
      </c>
      <c r="BE221" s="34">
        <v>0.45680720311424666</v>
      </c>
      <c r="BF221" t="s">
        <v>1594</v>
      </c>
      <c r="BG221" t="s">
        <v>843</v>
      </c>
      <c r="BH221" t="s">
        <v>432</v>
      </c>
      <c r="BI221" s="34">
        <v>1.0261610746383667</v>
      </c>
      <c r="BJ221" t="s">
        <v>819</v>
      </c>
      <c r="BK221" s="34">
        <v>4.5794734954833984</v>
      </c>
      <c r="BL221" t="s">
        <v>1294</v>
      </c>
      <c r="BM221" s="34">
        <v>6.412895679473877</v>
      </c>
      <c r="BN221" t="s">
        <v>1521</v>
      </c>
      <c r="BO221" s="34">
        <v>2.2021863460540771</v>
      </c>
      <c r="BP221" t="s">
        <v>843</v>
      </c>
      <c r="BQ221" s="34">
        <v>2.3396694660186768</v>
      </c>
      <c r="BR221" t="s">
        <v>465</v>
      </c>
      <c r="BS221" s="34"/>
      <c r="BT221" t="s">
        <v>843</v>
      </c>
      <c r="BU221" s="34">
        <v>3.3246822357177734</v>
      </c>
      <c r="BV221" t="s">
        <v>1552</v>
      </c>
      <c r="BW221" t="s">
        <v>843</v>
      </c>
      <c r="BX221" s="34">
        <v>2.5122501850128174</v>
      </c>
      <c r="BY221" t="s">
        <v>465</v>
      </c>
      <c r="BZ221" t="s">
        <v>843</v>
      </c>
      <c r="CA221" t="s">
        <v>432</v>
      </c>
      <c r="CB221" s="34">
        <v>5.4214815609157085E-3</v>
      </c>
      <c r="CC221" s="34">
        <v>5.0551756285130978E-3</v>
      </c>
      <c r="CD221" s="34">
        <v>4.7684870660305023E-3</v>
      </c>
      <c r="CE221" s="34">
        <v>4.3875193223357201E-3</v>
      </c>
      <c r="CF221" s="34">
        <v>4.3874466791749001E-3</v>
      </c>
      <c r="CG221" t="s">
        <v>843</v>
      </c>
      <c r="CH221" t="s">
        <v>819</v>
      </c>
      <c r="CI221" s="34">
        <v>7.1889632381498814E-3</v>
      </c>
      <c r="CJ221" s="34">
        <v>6.776745431125164E-3</v>
      </c>
      <c r="CK221" s="34">
        <v>5.9590376913547516E-3</v>
      </c>
      <c r="CL221" s="34">
        <v>3.8649335037916899E-3</v>
      </c>
      <c r="CM221" s="34">
        <v>2.8393454849720001E-3</v>
      </c>
      <c r="CN221" t="s">
        <v>843</v>
      </c>
      <c r="CO221" t="s">
        <v>1294</v>
      </c>
      <c r="CP221" s="34">
        <v>6.355819758027792E-3</v>
      </c>
      <c r="CQ221" s="34">
        <v>5.6601301766932011E-3</v>
      </c>
      <c r="CR221" s="34">
        <v>4.3777120299637318E-3</v>
      </c>
      <c r="CS221" s="34">
        <v>2.8393338434398174E-3</v>
      </c>
      <c r="CT221" s="34">
        <v>2.839310560375452E-3</v>
      </c>
      <c r="CU221" t="s">
        <v>843</v>
      </c>
      <c r="CV221" t="s">
        <v>1521</v>
      </c>
      <c r="CW221" s="34">
        <v>5.7923928834497929E-3</v>
      </c>
      <c r="CX221" s="34">
        <v>4.9191364087164402E-3</v>
      </c>
      <c r="CY221" s="34">
        <v>3.3521340228617191E-3</v>
      </c>
      <c r="CZ221" s="34">
        <v>2.8393345419317484E-3</v>
      </c>
      <c r="DA221" s="34">
        <v>2.8393289539963007E-3</v>
      </c>
      <c r="DB221" t="s">
        <v>843</v>
      </c>
      <c r="DC221" s="34">
        <v>8.4217615127563477</v>
      </c>
      <c r="DD221" s="34">
        <v>9.0412921905517578</v>
      </c>
      <c r="DE221" s="34">
        <v>9.6598329544067383</v>
      </c>
      <c r="DF221" s="34">
        <v>10.251976013183594</v>
      </c>
      <c r="DG221" s="34">
        <v>10.536161422729492</v>
      </c>
      <c r="DH221" t="s">
        <v>1464</v>
      </c>
      <c r="DI221" t="s">
        <v>843</v>
      </c>
      <c r="DJ221" s="34">
        <v>8.7920675277709961</v>
      </c>
      <c r="DK221" s="34">
        <v>9.4128684997558594</v>
      </c>
      <c r="DL221" s="34">
        <v>10.017645835876465</v>
      </c>
      <c r="DM221" s="34">
        <v>10.452651977539063</v>
      </c>
      <c r="DN221" s="34">
        <v>10.661426544189453</v>
      </c>
      <c r="DO221" t="s">
        <v>1294</v>
      </c>
      <c r="DP221" t="s">
        <v>843</v>
      </c>
      <c r="DQ221" s="34">
        <v>10.744936943054199</v>
      </c>
      <c r="DR221" t="s">
        <v>1521</v>
      </c>
      <c r="DS221" t="s">
        <v>843</v>
      </c>
      <c r="DT221" t="s">
        <v>843</v>
      </c>
      <c r="DU221" s="34">
        <v>11</v>
      </c>
      <c r="DV221" t="s">
        <v>1461</v>
      </c>
      <c r="DW221" t="s">
        <v>843</v>
      </c>
      <c r="DX221" t="s">
        <v>843</v>
      </c>
      <c r="DY221" t="s">
        <v>432</v>
      </c>
      <c r="DZ221" s="34">
        <v>2.7273083105683327E-2</v>
      </c>
      <c r="EA221" s="34">
        <v>3.7995565682649612E-2</v>
      </c>
      <c r="EB221" s="34">
        <v>3.3542834222316742E-2</v>
      </c>
      <c r="EC221" s="34">
        <v>2.4475488811731339E-2</v>
      </c>
      <c r="ED221" s="34">
        <v>1.8051672726869583E-2</v>
      </c>
      <c r="EE221" t="s">
        <v>843</v>
      </c>
      <c r="EF221" t="s">
        <v>819</v>
      </c>
      <c r="EG221" s="34">
        <v>3.1597301363945007E-2</v>
      </c>
      <c r="EH221" s="34">
        <v>2.9446011409163475E-2</v>
      </c>
      <c r="EI221" s="34">
        <v>1.8178759142756462E-2</v>
      </c>
      <c r="EJ221" s="34">
        <v>1.0397729463875294E-2</v>
      </c>
      <c r="EK221" s="34">
        <v>1.9567769020795822E-2</v>
      </c>
      <c r="EL221" t="s">
        <v>843</v>
      </c>
      <c r="EM221" t="s">
        <v>1294</v>
      </c>
      <c r="EN221" s="34">
        <v>-1.0755033232271671E-2</v>
      </c>
      <c r="EO221" s="34">
        <v>-2.8312843292951584E-2</v>
      </c>
      <c r="EP221" s="34">
        <v>-6.9126978516578674E-2</v>
      </c>
      <c r="EQ221" s="34">
        <v>-0.10546577721834183</v>
      </c>
      <c r="ER221" s="34">
        <v>-8.6125381290912628E-2</v>
      </c>
      <c r="ES221" t="s">
        <v>843</v>
      </c>
      <c r="ET221" t="s">
        <v>1521</v>
      </c>
      <c r="EU221" s="34">
        <v>-6.0507389716804028E-3</v>
      </c>
      <c r="EV221" s="34">
        <v>-2.6858517900109291E-2</v>
      </c>
      <c r="EW221" s="34">
        <v>-4.9280893057584763E-2</v>
      </c>
      <c r="EX221" s="34">
        <v>-5.5428307503461838E-2</v>
      </c>
      <c r="EY221" s="34">
        <v>-2.0727438852190971E-2</v>
      </c>
      <c r="EZ221" t="s">
        <v>843</v>
      </c>
      <c r="FA221" t="s">
        <v>1594</v>
      </c>
      <c r="FB221" s="34">
        <v>-1.5808658674359322E-2</v>
      </c>
      <c r="FC221" s="34">
        <v>-3.9182644337415695E-2</v>
      </c>
      <c r="FD221" s="34">
        <v>-5.4428324103355408E-2</v>
      </c>
      <c r="FE221" s="34">
        <v>-2.9775476083159447E-2</v>
      </c>
      <c r="FF221" s="34">
        <v>-3.5723764449357986E-2</v>
      </c>
      <c r="FG221" t="s">
        <v>843</v>
      </c>
      <c r="FH221" s="34"/>
      <c r="FI221" s="34"/>
      <c r="FJ221" s="34"/>
      <c r="FK221" s="34"/>
      <c r="FL221" s="34"/>
      <c r="FM221" t="s">
        <v>843</v>
      </c>
      <c r="FN221" t="s">
        <v>843</v>
      </c>
      <c r="FO221" s="34">
        <v>0.62060999999999999</v>
      </c>
      <c r="FP221" t="s">
        <v>1462</v>
      </c>
      <c r="FQ221" t="s">
        <v>843</v>
      </c>
      <c r="FR221" t="s">
        <v>843</v>
      </c>
      <c r="FS221" s="34">
        <v>0.69968999999999992</v>
      </c>
      <c r="FT221" t="s">
        <v>1462</v>
      </c>
      <c r="FU221" t="s">
        <v>843</v>
      </c>
      <c r="FV221" t="s">
        <v>843</v>
      </c>
      <c r="FW221" s="34">
        <v>0.54161000000000004</v>
      </c>
      <c r="FX221" t="s">
        <v>1462</v>
      </c>
      <c r="FY221" t="s">
        <v>843</v>
      </c>
      <c r="FZ221" s="34"/>
      <c r="GA221" s="34"/>
      <c r="GB221" s="34"/>
      <c r="GC221" s="34"/>
      <c r="GD221" s="34"/>
      <c r="GE221" t="s">
        <v>1460</v>
      </c>
      <c r="GF221" t="s">
        <v>843</v>
      </c>
      <c r="GG221" s="34">
        <v>0.13341911137104034</v>
      </c>
      <c r="GH221" s="34">
        <v>0.15492740273475647</v>
      </c>
      <c r="GI221" s="34">
        <v>0.10643678903579712</v>
      </c>
      <c r="GJ221" s="34">
        <v>4.2480632662773132E-2</v>
      </c>
      <c r="GK221" s="34">
        <v>4.2774125933647156E-2</v>
      </c>
      <c r="GL221" t="s">
        <v>832</v>
      </c>
      <c r="GM221" t="s">
        <v>843</v>
      </c>
      <c r="GN221" s="34"/>
      <c r="GO221" t="s">
        <v>1460</v>
      </c>
      <c r="GP221" t="s">
        <v>843</v>
      </c>
      <c r="GQ221" t="s">
        <v>843</v>
      </c>
      <c r="GR221" s="34">
        <v>3.1145822256803513E-2</v>
      </c>
      <c r="GS221" s="34">
        <v>1.2430082075297832E-2</v>
      </c>
      <c r="GT221" s="34">
        <v>-9.6224946901202202E-3</v>
      </c>
      <c r="GU221" s="34">
        <v>-7.0559484884142876E-3</v>
      </c>
      <c r="GV221" s="34">
        <v>7.7138859778642654E-3</v>
      </c>
      <c r="GW221" t="s">
        <v>832</v>
      </c>
      <c r="GX221" t="s">
        <v>843</v>
      </c>
      <c r="GY221" t="s">
        <v>843</v>
      </c>
      <c r="GZ221" t="s">
        <v>843</v>
      </c>
      <c r="HA221" t="s">
        <v>843</v>
      </c>
      <c r="HB221" t="s">
        <v>843</v>
      </c>
      <c r="HC221" t="s">
        <v>843</v>
      </c>
      <c r="HD221" t="s">
        <v>843</v>
      </c>
      <c r="HE221" t="s">
        <v>843</v>
      </c>
      <c r="HF221" t="s">
        <v>843</v>
      </c>
      <c r="HG221" t="s">
        <v>843</v>
      </c>
      <c r="HH221" s="34">
        <v>1332203</v>
      </c>
      <c r="HI221" s="34">
        <v>1338567</v>
      </c>
      <c r="HJ221" s="34">
        <v>1345964</v>
      </c>
      <c r="HK221" s="34">
        <v>1353548</v>
      </c>
      <c r="HL221" s="34">
        <v>1361172</v>
      </c>
      <c r="HM221" s="34">
        <v>1369075</v>
      </c>
      <c r="HN221" s="34">
        <v>1376919</v>
      </c>
      <c r="HO221" s="34">
        <v>1384861</v>
      </c>
      <c r="HP221" s="34">
        <v>1392803</v>
      </c>
      <c r="HQ221" s="34">
        <v>1401191</v>
      </c>
      <c r="HR221" s="34">
        <v>1410296</v>
      </c>
      <c r="HS221" s="34">
        <v>1420020</v>
      </c>
      <c r="HT221" s="34">
        <v>1430377</v>
      </c>
      <c r="HU221" s="34">
        <v>1440729</v>
      </c>
      <c r="HV221" s="34">
        <v>1450661</v>
      </c>
      <c r="HW221" s="34">
        <v>1460177</v>
      </c>
      <c r="HX221" s="34">
        <v>1469330</v>
      </c>
      <c r="HY221" s="34">
        <v>1478607</v>
      </c>
      <c r="HZ221" s="34">
        <v>1504709</v>
      </c>
      <c r="IA221" s="34">
        <v>1519955</v>
      </c>
      <c r="IB221" s="34">
        <v>1518147</v>
      </c>
      <c r="IC221" s="34">
        <v>1525663</v>
      </c>
      <c r="ID221" s="34">
        <v>1531044</v>
      </c>
      <c r="IE221" s="34">
        <v>1534937</v>
      </c>
      <c r="IF221" s="34">
        <v>1538200</v>
      </c>
      <c r="IG221" s="34">
        <v>1540943</v>
      </c>
      <c r="IH221" s="34">
        <v>1543223</v>
      </c>
      <c r="II221" s="34">
        <v>1545029</v>
      </c>
      <c r="IJ221" s="34">
        <v>1546363</v>
      </c>
      <c r="IK221" s="34">
        <v>1547228</v>
      </c>
      <c r="IL221" s="34">
        <v>1547690</v>
      </c>
      <c r="IM221" s="34">
        <v>1547804</v>
      </c>
      <c r="IN221" s="34">
        <v>1547540</v>
      </c>
      <c r="IO221" s="34">
        <v>1546883</v>
      </c>
      <c r="IP221" s="34">
        <v>1545880</v>
      </c>
      <c r="IQ221" s="34">
        <v>1544560</v>
      </c>
      <c r="IR221" s="34">
        <v>1542899</v>
      </c>
      <c r="IS221" s="34">
        <v>1540902</v>
      </c>
      <c r="IT221" s="34">
        <v>1538563</v>
      </c>
      <c r="IU221" s="34">
        <v>1535893</v>
      </c>
      <c r="IV221" s="34">
        <v>1532947</v>
      </c>
      <c r="IW221" s="34">
        <v>1529645</v>
      </c>
      <c r="IX221" s="34">
        <v>1525952</v>
      </c>
      <c r="IY221" s="34">
        <v>1521918</v>
      </c>
      <c r="IZ221" s="34">
        <v>1517572</v>
      </c>
      <c r="JA221" s="34">
        <v>1512948</v>
      </c>
      <c r="JB221" s="34">
        <v>1508022</v>
      </c>
      <c r="JC221" s="34">
        <v>1502772</v>
      </c>
      <c r="JD221" s="34">
        <v>1497180</v>
      </c>
      <c r="JE221" s="34">
        <v>1491290</v>
      </c>
      <c r="JF221" s="34">
        <v>1485139</v>
      </c>
      <c r="JG221" s="34">
        <v>1478725</v>
      </c>
      <c r="JH221" s="34">
        <v>1472063</v>
      </c>
      <c r="JI221" s="34">
        <v>1465134</v>
      </c>
      <c r="JJ221" s="34">
        <v>1457957</v>
      </c>
      <c r="JK221" s="34">
        <v>1450566</v>
      </c>
      <c r="JL221" s="34">
        <v>1442958</v>
      </c>
      <c r="JM221" s="34">
        <v>1435182</v>
      </c>
      <c r="JN221" s="34">
        <v>1427253</v>
      </c>
      <c r="JO221" s="34">
        <v>1419134</v>
      </c>
      <c r="JP221" s="34">
        <v>1410839</v>
      </c>
      <c r="JQ221" s="34">
        <v>1402409</v>
      </c>
      <c r="JR221" s="34">
        <v>1393822</v>
      </c>
      <c r="JS221" s="34">
        <v>1385075</v>
      </c>
      <c r="JT221" s="34">
        <v>1376194</v>
      </c>
      <c r="JU221" s="34">
        <v>1367168</v>
      </c>
      <c r="JV221" s="34">
        <v>1358012</v>
      </c>
      <c r="JW221" s="34">
        <v>1348720</v>
      </c>
      <c r="JX221" s="34">
        <v>1339312</v>
      </c>
      <c r="JY221" s="34">
        <v>1329805</v>
      </c>
      <c r="JZ221" s="34">
        <v>1320188</v>
      </c>
      <c r="KA221" s="34">
        <v>1310499</v>
      </c>
      <c r="KB221" s="34">
        <v>1300777</v>
      </c>
      <c r="KC221" s="34">
        <v>1291024</v>
      </c>
      <c r="KD221" s="34">
        <v>1281275</v>
      </c>
      <c r="KE221" s="34">
        <v>1271536</v>
      </c>
      <c r="KF221" s="34">
        <v>1261804</v>
      </c>
      <c r="KG221" s="34">
        <v>1252118</v>
      </c>
      <c r="KH221" s="34">
        <v>1242493</v>
      </c>
      <c r="KI221" s="34">
        <v>1232938</v>
      </c>
      <c r="KJ221" s="34">
        <v>1223480</v>
      </c>
      <c r="KK221" s="34">
        <v>1214128</v>
      </c>
      <c r="KL221" s="34">
        <v>1204887</v>
      </c>
      <c r="KM221" s="34">
        <v>1195773</v>
      </c>
      <c r="KN221" s="34">
        <v>1186793</v>
      </c>
      <c r="KO221" s="34">
        <v>1177935</v>
      </c>
      <c r="KP221" s="34">
        <v>1169203</v>
      </c>
      <c r="KQ221" s="34">
        <v>1160609</v>
      </c>
      <c r="KR221" s="34">
        <v>1152141</v>
      </c>
      <c r="KS221" s="34">
        <v>1143778</v>
      </c>
      <c r="KT221" s="34">
        <v>1135502</v>
      </c>
      <c r="KU221" s="34">
        <v>1127317</v>
      </c>
      <c r="KV221" s="34">
        <v>1119214</v>
      </c>
      <c r="KW221" s="34">
        <v>1111164</v>
      </c>
      <c r="KX221" s="34">
        <v>1103143</v>
      </c>
      <c r="KY221" s="34">
        <v>1095141</v>
      </c>
      <c r="KZ221" s="34">
        <v>1087182</v>
      </c>
      <c r="LA221" s="34">
        <v>1079247</v>
      </c>
      <c r="LB221" s="34">
        <v>1071315</v>
      </c>
      <c r="LC221" s="34">
        <v>1063410</v>
      </c>
      <c r="LD221" s="34">
        <v>1055540</v>
      </c>
      <c r="LE221" t="s">
        <v>843</v>
      </c>
      <c r="LF221" t="s">
        <v>843</v>
      </c>
      <c r="LG221" t="s">
        <v>843</v>
      </c>
      <c r="LH221" s="34">
        <v>3.8657332770526409E-3</v>
      </c>
      <c r="LI221" s="34">
        <v>4.7656758688390255E-3</v>
      </c>
      <c r="LJ221" s="34">
        <v>5.5108461529016495E-3</v>
      </c>
      <c r="LK221" s="34">
        <v>5.6188083253800869E-3</v>
      </c>
      <c r="LL221" s="34">
        <v>5.6168003939092159E-3</v>
      </c>
      <c r="LM221" s="34">
        <v>5.7892361655831337E-3</v>
      </c>
      <c r="LN221" s="34">
        <v>5.7130651548504829E-3</v>
      </c>
      <c r="LO221" s="34">
        <v>5.7513792999088764E-3</v>
      </c>
      <c r="LP221" s="34">
        <v>5.7184896431863308E-3</v>
      </c>
      <c r="LQ221" s="34">
        <v>6.0043260455131531E-3</v>
      </c>
      <c r="LR221" s="34">
        <v>6.4770220778882504E-3</v>
      </c>
      <c r="LS221" s="34">
        <v>6.8713445216417313E-3</v>
      </c>
      <c r="LT221" s="34">
        <v>7.2670900262892246E-3</v>
      </c>
      <c r="LU221" s="34">
        <v>7.2111897170543671E-3</v>
      </c>
      <c r="LV221" s="34">
        <v>6.8700793199241161E-3</v>
      </c>
      <c r="LW221" s="34">
        <v>6.5383464097976685E-3</v>
      </c>
      <c r="LX221" s="34">
        <v>6.2488531693816185E-3</v>
      </c>
      <c r="LY221" s="34">
        <v>6.2939138151705265E-3</v>
      </c>
      <c r="LZ221" s="34">
        <v>1.749909482896328E-2</v>
      </c>
      <c r="MA221" s="34">
        <v>1.0081205517053604E-2</v>
      </c>
      <c r="MB221" s="34">
        <v>-1.1902169790118933E-3</v>
      </c>
      <c r="MC221" s="34">
        <v>4.9385572783648968E-3</v>
      </c>
      <c r="MD221" s="34">
        <v>3.5207860637456179E-3</v>
      </c>
      <c r="ME221" s="34">
        <v>2.5394822005182505E-3</v>
      </c>
      <c r="MF221" s="34">
        <v>2.1235637832432985E-3</v>
      </c>
      <c r="MG221" s="34">
        <v>1.7816650215536356E-3</v>
      </c>
      <c r="MH221" s="34">
        <v>1.4785198727622628E-3</v>
      </c>
      <c r="MI221" s="34">
        <v>1.1695937719196081E-3</v>
      </c>
      <c r="MJ221" s="34">
        <v>8.6304167052730918E-4</v>
      </c>
      <c r="MK221" s="34">
        <v>5.5922067258507013E-4</v>
      </c>
      <c r="ML221" s="34">
        <v>2.9855396132916212E-4</v>
      </c>
      <c r="MM221" s="34">
        <v>7.3655450250953436E-5</v>
      </c>
      <c r="MN221" s="34">
        <v>-1.7057877266779542E-4</v>
      </c>
      <c r="MO221" s="34">
        <v>-4.2463489808142185E-4</v>
      </c>
      <c r="MP221" s="34">
        <v>-6.4861099235713482E-4</v>
      </c>
      <c r="MQ221" s="34">
        <v>-8.5424736607819796E-4</v>
      </c>
      <c r="MR221" s="34">
        <v>-1.0759658180177212E-3</v>
      </c>
      <c r="MS221" s="34">
        <v>-1.2951551470905542E-3</v>
      </c>
      <c r="MT221" s="34">
        <v>-1.5190953854471445E-3</v>
      </c>
      <c r="MU221" s="34">
        <v>-1.7368930857628584E-3</v>
      </c>
      <c r="MV221" s="34">
        <v>-1.919944304972887E-3</v>
      </c>
      <c r="MW221" s="34">
        <v>-2.1563442423939705E-3</v>
      </c>
      <c r="MX221" s="34">
        <v>-2.4172046687453985E-3</v>
      </c>
      <c r="MY221" s="34">
        <v>-2.6470960583537817E-3</v>
      </c>
      <c r="MZ221" s="34">
        <v>-2.8596923220902681E-3</v>
      </c>
      <c r="NA221" s="34">
        <v>-3.051623934879899E-3</v>
      </c>
      <c r="NB221" s="34">
        <v>-3.2612071372568607E-3</v>
      </c>
      <c r="NC221" s="34">
        <v>-3.4874556586146355E-3</v>
      </c>
      <c r="ND221" s="34">
        <v>-3.7280640099197626E-3</v>
      </c>
      <c r="NE221" s="34">
        <v>-3.9418214000761509E-3</v>
      </c>
      <c r="NF221" s="34">
        <v>-4.1331467218697071E-3</v>
      </c>
      <c r="NG221" s="34">
        <v>-4.3281405232846737E-3</v>
      </c>
      <c r="NH221" s="34">
        <v>-4.5154117979109287E-3</v>
      </c>
      <c r="NI221" s="34">
        <v>-4.7181122936308384E-3</v>
      </c>
      <c r="NJ221" s="34">
        <v>-4.9105649814009666E-3</v>
      </c>
      <c r="NK221" s="34">
        <v>-5.0823157653212547E-3</v>
      </c>
      <c r="NL221" s="34">
        <v>-5.2586519159376621E-3</v>
      </c>
      <c r="NM221" s="34">
        <v>-5.403502844274044E-3</v>
      </c>
      <c r="NN221" s="34">
        <v>-5.5400524288415909E-3</v>
      </c>
      <c r="NO221" s="34">
        <v>-5.704791285097599E-3</v>
      </c>
      <c r="NP221" s="34">
        <v>-5.8622634969651699E-3</v>
      </c>
      <c r="NQ221" s="34">
        <v>-5.9930905699729919E-3</v>
      </c>
      <c r="NR221" s="34">
        <v>-6.1418581753969193E-3</v>
      </c>
      <c r="NS221" s="34">
        <v>-6.2953243032097816E-3</v>
      </c>
      <c r="NT221" s="34">
        <v>-6.4325719140470028E-3</v>
      </c>
      <c r="NU221" s="34">
        <v>-6.5802708268165588E-3</v>
      </c>
      <c r="NV221" s="34">
        <v>-6.7195813171565533E-3</v>
      </c>
      <c r="NW221" s="34">
        <v>-6.8658711388707161E-3</v>
      </c>
      <c r="NX221" s="34">
        <v>-6.999945268034935E-3</v>
      </c>
      <c r="NY221" s="34">
        <v>-7.1237343363463879E-3</v>
      </c>
      <c r="NZ221" s="34">
        <v>-7.2581642307341099E-3</v>
      </c>
      <c r="OA221" s="34">
        <v>-7.3661701753735542E-3</v>
      </c>
      <c r="OB221" s="34">
        <v>-7.4462024495005608E-3</v>
      </c>
      <c r="OC221" s="34">
        <v>-7.5260763987898827E-3</v>
      </c>
      <c r="OD221" s="34">
        <v>-7.5800260528922081E-3</v>
      </c>
      <c r="OE221" s="34">
        <v>-7.6300576329231262E-3</v>
      </c>
      <c r="OF221" s="34">
        <v>-7.68317561596632E-3</v>
      </c>
      <c r="OG221" s="34">
        <v>-7.7059254981577396E-3</v>
      </c>
      <c r="OH221" s="34">
        <v>-7.716672495007515E-3</v>
      </c>
      <c r="OI221" s="34">
        <v>-7.7199060469865799E-3</v>
      </c>
      <c r="OJ221" s="34">
        <v>-7.7006816864013672E-3</v>
      </c>
      <c r="OK221" s="34">
        <v>-7.6731336303055286E-3</v>
      </c>
      <c r="OL221" s="34">
        <v>-7.6403371058404446E-3</v>
      </c>
      <c r="OM221" s="34">
        <v>-7.5929486192762852E-3</v>
      </c>
      <c r="ON221" s="34">
        <v>-7.5381267815828323E-3</v>
      </c>
      <c r="OO221" s="34">
        <v>-7.4918055906891823E-3</v>
      </c>
      <c r="OP221" s="34">
        <v>-7.4405851773917675E-3</v>
      </c>
      <c r="OQ221" s="34">
        <v>-7.3774526827037334E-3</v>
      </c>
      <c r="OR221" s="34">
        <v>-7.3229167610406876E-3</v>
      </c>
      <c r="OS221" s="34">
        <v>-7.2851325385272503E-3</v>
      </c>
      <c r="OT221" s="34">
        <v>-7.2619742713868618E-3</v>
      </c>
      <c r="OU221" s="34">
        <v>-7.2343708015978336E-3</v>
      </c>
      <c r="OV221" s="34">
        <v>-7.2138202376663685E-3</v>
      </c>
      <c r="OW221" s="34">
        <v>-7.2185387834906578E-3</v>
      </c>
      <c r="OX221" s="34">
        <v>-7.2447364218533039E-3</v>
      </c>
      <c r="OY221" s="34">
        <v>-7.2802561335265636E-3</v>
      </c>
      <c r="OZ221" s="34">
        <v>-7.294094655662775E-3</v>
      </c>
      <c r="PA221" s="34">
        <v>-7.3254518210887909E-3</v>
      </c>
      <c r="PB221" s="34">
        <v>-7.3767099529504776E-3</v>
      </c>
      <c r="PC221" s="34">
        <v>-7.406140211969614E-3</v>
      </c>
      <c r="PD221" s="34">
        <v>-7.4282414279878139E-3</v>
      </c>
      <c r="PE221" t="s">
        <v>1300</v>
      </c>
      <c r="PF221" t="s">
        <v>843</v>
      </c>
      <c r="PG221" t="s">
        <v>843</v>
      </c>
      <c r="PH221" t="s">
        <v>843</v>
      </c>
      <c r="PI221" t="s">
        <v>843</v>
      </c>
      <c r="PJ221" t="s">
        <v>1300</v>
      </c>
      <c r="PK221" s="34">
        <v>0.49516627192497253</v>
      </c>
      <c r="PL221" s="34">
        <v>0.49507570266723633</v>
      </c>
      <c r="PM221" s="34">
        <v>0.49491295218467712</v>
      </c>
      <c r="PN221" s="34">
        <v>0.49472939968109131</v>
      </c>
      <c r="PO221" s="34">
        <v>0.49455028772354126</v>
      </c>
      <c r="PP221" s="34">
        <v>0.49434107542037964</v>
      </c>
      <c r="PQ221" s="34">
        <v>0.49419102072715759</v>
      </c>
      <c r="PR221" s="34">
        <v>0.49409869313240051</v>
      </c>
      <c r="PS221" s="34">
        <v>0.49396145343780518</v>
      </c>
      <c r="PT221" s="34">
        <v>0.49376210570335388</v>
      </c>
      <c r="PU221" s="34">
        <v>0.49355313181877136</v>
      </c>
      <c r="PV221" s="34">
        <v>0.49339586496353149</v>
      </c>
      <c r="PW221" s="34">
        <v>0.49329021573066711</v>
      </c>
      <c r="PX221" s="34">
        <v>0.49318227171897888</v>
      </c>
      <c r="PY221" s="34">
        <v>0.49303936958312988</v>
      </c>
      <c r="PZ221" s="34">
        <v>0.49281695485115051</v>
      </c>
      <c r="QA221" s="34">
        <v>0.49255511164665222</v>
      </c>
      <c r="QB221" s="34">
        <v>0.49238505959510803</v>
      </c>
      <c r="QC221" s="34">
        <v>0.49411880970001221</v>
      </c>
      <c r="QD221" s="34">
        <v>0.49468371272087097</v>
      </c>
      <c r="QE221" s="34">
        <v>0.49347922205924988</v>
      </c>
      <c r="QF221" s="34">
        <v>0.49341762065887451</v>
      </c>
      <c r="QG221" s="34">
        <v>0.493186354637146</v>
      </c>
      <c r="QH221" s="34">
        <v>0.49279415607452393</v>
      </c>
      <c r="QI221" s="34">
        <v>0.49240019917488098</v>
      </c>
      <c r="QJ221" s="34">
        <v>0.49200132489204407</v>
      </c>
      <c r="QK221" s="34">
        <v>0.49160230159759521</v>
      </c>
      <c r="QL221" s="34">
        <v>0.49120372533798218</v>
      </c>
      <c r="QM221" s="34">
        <v>0.49080583453178406</v>
      </c>
      <c r="QN221" s="34">
        <v>0.49040865898132324</v>
      </c>
      <c r="QO221" s="34">
        <v>0.49001350998878479</v>
      </c>
      <c r="QP221" s="34">
        <v>0.4896240234375</v>
      </c>
      <c r="QQ221" s="34">
        <v>0.48923841118812561</v>
      </c>
      <c r="QR221" s="34">
        <v>0.4888579249382019</v>
      </c>
      <c r="QS221" s="34">
        <v>0.48848423361778259</v>
      </c>
      <c r="QT221" s="34">
        <v>0.48812088370323181</v>
      </c>
      <c r="QU221" s="34">
        <v>0.48776814341545105</v>
      </c>
      <c r="QV221" s="34">
        <v>0.4874255359172821</v>
      </c>
      <c r="QW221" s="34">
        <v>0.48709478974342346</v>
      </c>
      <c r="QX221" s="34">
        <v>0.48677739500999451</v>
      </c>
      <c r="QY221" s="34">
        <v>0.48647475242614746</v>
      </c>
      <c r="QZ221" s="34">
        <v>0.48618340492248535</v>
      </c>
      <c r="RA221" s="34">
        <v>0.4859071671962738</v>
      </c>
      <c r="RB221" s="34">
        <v>0.48564639687538147</v>
      </c>
      <c r="RC221" s="34">
        <v>0.4853990375995636</v>
      </c>
      <c r="RD221" s="34">
        <v>0.48516407608985901</v>
      </c>
      <c r="RE221" s="34">
        <v>0.48494452238082886</v>
      </c>
      <c r="RF221" s="34">
        <v>0.48474285006523132</v>
      </c>
      <c r="RG221" s="34">
        <v>0.4845522940158844</v>
      </c>
      <c r="RH221" s="34">
        <v>0.48437193036079407</v>
      </c>
      <c r="RI221" s="34">
        <v>0.48420518636703491</v>
      </c>
      <c r="RJ221" s="34">
        <v>0.48404806852340698</v>
      </c>
      <c r="RK221" s="34">
        <v>0.4839031994342804</v>
      </c>
      <c r="RL221" s="34">
        <v>0.48377007246017456</v>
      </c>
      <c r="RM221" s="34">
        <v>0.48364251852035522</v>
      </c>
      <c r="RN221" s="34">
        <v>0.48352229595184326</v>
      </c>
      <c r="RO221" s="34">
        <v>0.48341324925422668</v>
      </c>
      <c r="RP221" s="34">
        <v>0.48330804705619812</v>
      </c>
      <c r="RQ221" s="34">
        <v>0.48320445418357849</v>
      </c>
      <c r="RR221" s="34">
        <v>0.48310801386833191</v>
      </c>
      <c r="RS221" s="34">
        <v>0.48301470279693604</v>
      </c>
      <c r="RT221" s="34">
        <v>0.4829275906085968</v>
      </c>
      <c r="RU221" s="34">
        <v>0.4828450083732605</v>
      </c>
      <c r="RV221" s="34">
        <v>0.48276951909065247</v>
      </c>
      <c r="RW221" s="34">
        <v>0.48270228505134583</v>
      </c>
      <c r="RX221" s="34">
        <v>0.48264807462692261</v>
      </c>
      <c r="RY221" s="34">
        <v>0.4826054573059082</v>
      </c>
      <c r="RZ221" s="34">
        <v>0.48257458209991455</v>
      </c>
      <c r="SA221" s="34">
        <v>0.48255521059036255</v>
      </c>
      <c r="SB221" s="34">
        <v>0.48255345225334167</v>
      </c>
      <c r="SC221" s="34">
        <v>0.48256990313529968</v>
      </c>
      <c r="SD221" s="34">
        <v>0.48260778188705444</v>
      </c>
      <c r="SE221" s="34">
        <v>0.48266613483428955</v>
      </c>
      <c r="SF221" s="34">
        <v>0.48274469375610352</v>
      </c>
      <c r="SG221" s="34">
        <v>0.48284637928009033</v>
      </c>
      <c r="SH221" s="34">
        <v>0.48296862840652466</v>
      </c>
      <c r="SI221" s="34">
        <v>0.4831106960773468</v>
      </c>
      <c r="SJ221" s="34">
        <v>0.48326995968818665</v>
      </c>
      <c r="SK221" s="34">
        <v>0.48344337940216064</v>
      </c>
      <c r="SL221" s="34">
        <v>0.48362529277801514</v>
      </c>
      <c r="SM221" s="34">
        <v>0.48381829261779785</v>
      </c>
      <c r="SN221" s="34">
        <v>0.48401486873626709</v>
      </c>
      <c r="SO221" s="34">
        <v>0.48421385884284973</v>
      </c>
      <c r="SP221" s="34">
        <v>0.48441553115844727</v>
      </c>
      <c r="SQ221" s="34">
        <v>0.48461103439331055</v>
      </c>
      <c r="SR221" s="34">
        <v>0.48479583859443665</v>
      </c>
      <c r="SS221" s="34">
        <v>0.48496541380882263</v>
      </c>
      <c r="ST221" s="34">
        <v>0.48511514067649841</v>
      </c>
      <c r="SU221" s="34">
        <v>0.48525309562683105</v>
      </c>
      <c r="SV221" s="34">
        <v>0.48537304997444153</v>
      </c>
      <c r="SW221" s="34">
        <v>0.48547691106796265</v>
      </c>
      <c r="SX221" s="34">
        <v>0.48556706309318542</v>
      </c>
      <c r="SY221" s="34">
        <v>0.48564261198043823</v>
      </c>
      <c r="SZ221" s="34">
        <v>0.48570418357849121</v>
      </c>
      <c r="TA221" s="34">
        <v>0.48576024174690247</v>
      </c>
      <c r="TB221" s="34">
        <v>0.4858059287071228</v>
      </c>
      <c r="TC221" s="34">
        <v>0.48583954572677612</v>
      </c>
      <c r="TD221" s="34">
        <v>0.48586654663085938</v>
      </c>
      <c r="TE221" s="34">
        <v>0.48588976263999939</v>
      </c>
      <c r="TF221" s="34">
        <v>0.48590478301048279</v>
      </c>
      <c r="TG221" s="34">
        <v>0.48591715097427368</v>
      </c>
      <c r="TH221" t="s">
        <v>843</v>
      </c>
      <c r="TI221" t="s">
        <v>843</v>
      </c>
      <c r="TJ221" t="s">
        <v>1300</v>
      </c>
      <c r="TK221" s="34">
        <v>0.68889339270869099</v>
      </c>
      <c r="TL221" s="34">
        <v>0.69767146508168809</v>
      </c>
      <c r="TM221" s="34">
        <v>0.70545375116041398</v>
      </c>
      <c r="TN221" s="34">
        <v>0.71199543717696001</v>
      </c>
      <c r="TO221" s="34">
        <v>0.71717434785084189</v>
      </c>
      <c r="TP221" s="34">
        <v>0.72095841317735998</v>
      </c>
      <c r="TQ221" s="34">
        <v>0.72356808077741708</v>
      </c>
      <c r="TR221" s="34">
        <v>0.72518098393303898</v>
      </c>
      <c r="TS221" s="34">
        <v>0.72581360243106996</v>
      </c>
      <c r="TT221" s="34">
        <v>0.72551957584654803</v>
      </c>
      <c r="TU221" s="34">
        <v>0.72439260977837294</v>
      </c>
      <c r="TV221" s="34">
        <v>0.72252573907409801</v>
      </c>
      <c r="TW221" s="34">
        <v>0.72006775838389403</v>
      </c>
      <c r="TX221" s="34">
        <v>0.71723283239497804</v>
      </c>
      <c r="TY221" s="34">
        <v>0.714258879228159</v>
      </c>
      <c r="TZ221" s="34">
        <v>0.71118525739867711</v>
      </c>
      <c r="UA221" s="34">
        <v>0.70808998253965494</v>
      </c>
      <c r="UB221" s="34">
        <v>0.705187720604596</v>
      </c>
      <c r="UC221" s="34">
        <v>0.70454353632496403</v>
      </c>
      <c r="UD221" s="34">
        <v>0.70230302870808703</v>
      </c>
      <c r="UE221" s="34">
        <v>0.69801013999303096</v>
      </c>
      <c r="UF221" s="34">
        <v>0.69600003408354294</v>
      </c>
      <c r="UG221" s="34">
        <v>0.69438576083190295</v>
      </c>
      <c r="UH221" s="34">
        <v>0.69254080134884999</v>
      </c>
      <c r="UI221" s="34">
        <v>0.69047468129154799</v>
      </c>
      <c r="UJ221" s="34">
        <v>0.68814864928444808</v>
      </c>
      <c r="UK221" s="34">
        <v>0.68570809273837896</v>
      </c>
      <c r="UL221" s="34">
        <v>0.68318199852559403</v>
      </c>
      <c r="UM221" s="34">
        <v>0.68077805793335699</v>
      </c>
      <c r="UN221" s="34">
        <v>0.67873965569392491</v>
      </c>
      <c r="UO221" s="34">
        <v>0.677119448985262</v>
      </c>
      <c r="UP221" s="34">
        <v>0.67592063467963792</v>
      </c>
      <c r="UQ221" s="34">
        <v>0.67507980407614698</v>
      </c>
      <c r="UR221" s="34">
        <v>0.67443012819974102</v>
      </c>
      <c r="US221" s="34">
        <v>0.67387097514976102</v>
      </c>
      <c r="UT221" s="34">
        <v>0.67307798760747006</v>
      </c>
      <c r="UU221" s="34">
        <v>0.67169983258787491</v>
      </c>
      <c r="UV221" s="34">
        <v>0.66964522414623895</v>
      </c>
      <c r="UW221" s="34">
        <v>0.66714189381321798</v>
      </c>
      <c r="UX221" s="34">
        <v>0.66451048347769004</v>
      </c>
      <c r="UY221" s="34">
        <v>0.661748469369283</v>
      </c>
      <c r="UZ221" s="34">
        <v>0.65871416528480908</v>
      </c>
      <c r="VA221" s="34">
        <v>0.655276837017154</v>
      </c>
      <c r="VB221" s="34">
        <v>0.65128586057663396</v>
      </c>
      <c r="VC221" s="34">
        <v>0.64663345351438095</v>
      </c>
      <c r="VD221" s="34">
        <v>0.641407490076496</v>
      </c>
      <c r="VE221" s="34">
        <v>0.63566347175306492</v>
      </c>
      <c r="VF221" s="34">
        <v>0.62954847094185606</v>
      </c>
      <c r="VG221" s="34">
        <v>0.62335590910912497</v>
      </c>
      <c r="VH221" s="34">
        <v>0.61732547570408003</v>
      </c>
      <c r="VI221" s="34">
        <v>0.61137025267340395</v>
      </c>
      <c r="VJ221" s="34">
        <v>0.60551556239327797</v>
      </c>
      <c r="VK221" s="34">
        <v>0.60016724827673795</v>
      </c>
      <c r="VL221" s="34">
        <v>0.59553713328025504</v>
      </c>
      <c r="VM221" s="34">
        <v>0.59170586248227397</v>
      </c>
      <c r="VN221" s="34">
        <v>0.58866056422113799</v>
      </c>
      <c r="VO221" s="34">
        <v>0.58617624831206205</v>
      </c>
      <c r="VP221" s="34">
        <v>0.58402990560433998</v>
      </c>
      <c r="VQ221" s="34">
        <v>0.58229150062795498</v>
      </c>
      <c r="VR221" s="34">
        <v>0.58101293429199297</v>
      </c>
      <c r="VS221" s="34">
        <v>0.58016860889158894</v>
      </c>
      <c r="VT221" s="34">
        <v>0.57965294004816004</v>
      </c>
      <c r="VU221" s="34">
        <v>0.57932505011400304</v>
      </c>
      <c r="VV221" s="34">
        <v>0.57907116943125803</v>
      </c>
      <c r="VW221" s="34">
        <v>0.57874507518562102</v>
      </c>
      <c r="VX221" s="34">
        <v>0.57835101465218597</v>
      </c>
      <c r="VY221" s="34">
        <v>0.57792272822331503</v>
      </c>
      <c r="VZ221" s="34">
        <v>0.57748288099721201</v>
      </c>
      <c r="WA221" s="34">
        <v>0.57698766232214804</v>
      </c>
      <c r="WB221" s="34">
        <v>0.57641512236187897</v>
      </c>
      <c r="WC221" s="34">
        <v>0.57575284732174503</v>
      </c>
      <c r="WD221" s="34">
        <v>0.57482607770017402</v>
      </c>
      <c r="WE221" s="34">
        <v>0.57357695685849397</v>
      </c>
      <c r="WF221" s="34">
        <v>0.57209509660548497</v>
      </c>
      <c r="WG221" s="34">
        <v>0.57053810831472196</v>
      </c>
      <c r="WH221" s="34">
        <v>0.56890108935134798</v>
      </c>
      <c r="WI221" s="34">
        <v>0.56708032028733402</v>
      </c>
      <c r="WJ221" s="34">
        <v>0.56513865511823003</v>
      </c>
      <c r="WK221" s="34">
        <v>0.56318207152155797</v>
      </c>
      <c r="WL221" s="34">
        <v>0.56129036444234703</v>
      </c>
      <c r="WM221" s="34">
        <v>0.55949136888220496</v>
      </c>
      <c r="WN221" s="34">
        <v>0.55779108866243399</v>
      </c>
      <c r="WO221" s="34">
        <v>0.55620384160665803</v>
      </c>
      <c r="WP221" s="34">
        <v>0.55477484220451601</v>
      </c>
      <c r="WQ221" s="34">
        <v>0.55342277609607404</v>
      </c>
      <c r="WR221" s="34">
        <v>0.55220024874037998</v>
      </c>
      <c r="WS221" s="34">
        <v>0.55117845233034801</v>
      </c>
      <c r="WT221" s="34">
        <v>0.55031347780065398</v>
      </c>
      <c r="WU221" s="34">
        <v>0.54964019160849198</v>
      </c>
      <c r="WV221" s="34">
        <v>0.54912948617236601</v>
      </c>
      <c r="WW221" s="34">
        <v>0.54867494729203503</v>
      </c>
      <c r="WX221" s="34">
        <v>0.54821802563076805</v>
      </c>
      <c r="WY221" s="34">
        <v>0.54778020458116305</v>
      </c>
      <c r="WZ221" s="34">
        <v>0.54738029101927799</v>
      </c>
      <c r="XA221" s="34">
        <v>0.54700523866806006</v>
      </c>
      <c r="XB221" s="34">
        <v>0.54659557691859906</v>
      </c>
      <c r="XC221" s="34">
        <v>0.54611484272419797</v>
      </c>
      <c r="XD221" s="34">
        <v>0.54558039077245502</v>
      </c>
      <c r="XE221" s="34">
        <v>0.54501757186261701</v>
      </c>
      <c r="XF221" s="34">
        <v>0.54438927600831299</v>
      </c>
      <c r="XG221" s="34">
        <v>0.54366153817003604</v>
      </c>
      <c r="XH221" t="s">
        <v>843</v>
      </c>
      <c r="XI221" t="s">
        <v>1300</v>
      </c>
      <c r="XJ221" s="34">
        <v>0.66390282258140199</v>
      </c>
      <c r="XK221" s="34">
        <v>0.671934987191526</v>
      </c>
      <c r="XL221" s="34">
        <v>0.67878995232783101</v>
      </c>
      <c r="XM221" s="34">
        <v>0.68425316279880699</v>
      </c>
      <c r="XN221" s="34">
        <v>0.68817508434823693</v>
      </c>
      <c r="XO221" s="34">
        <v>0.69053459798236105</v>
      </c>
      <c r="XP221" s="34">
        <v>0.69160179661919197</v>
      </c>
      <c r="XQ221" s="34">
        <v>0.69154041147104706</v>
      </c>
      <c r="XR221" s="34">
        <v>0.69038575103074606</v>
      </c>
      <c r="XS221" s="34">
        <v>0.68819026099939296</v>
      </c>
      <c r="XT221" s="34">
        <v>0.68506824099338004</v>
      </c>
      <c r="XU221" s="34">
        <v>0.68122103914029397</v>
      </c>
      <c r="XV221" s="34">
        <v>0.67688507186744207</v>
      </c>
      <c r="XW221" s="34">
        <v>0.67217440886717494</v>
      </c>
      <c r="XX221" s="34">
        <v>0.66710244502333793</v>
      </c>
      <c r="XY221" s="34">
        <v>0.66203058328907505</v>
      </c>
      <c r="XZ221" s="34">
        <v>0.65751249124175304</v>
      </c>
      <c r="YA221" s="34">
        <v>0.65364596542556597</v>
      </c>
      <c r="YB221" s="34">
        <v>0.65268367504946101</v>
      </c>
      <c r="YC221" s="34">
        <v>0.64996792668203995</v>
      </c>
      <c r="YD221" s="34">
        <v>0.64455352479041905</v>
      </c>
      <c r="YE221" s="34">
        <v>0.64114191666180498</v>
      </c>
      <c r="YF221" s="34">
        <v>0.63766598554124299</v>
      </c>
      <c r="YG221" s="34">
        <v>0.63412309430289293</v>
      </c>
      <c r="YH221" s="34">
        <v>0.63116479288623306</v>
      </c>
      <c r="YI221" s="34">
        <v>0.62888070125913198</v>
      </c>
      <c r="YJ221" s="34">
        <v>0.62738502471775004</v>
      </c>
      <c r="YK221" s="34">
        <v>0.62653840154456608</v>
      </c>
      <c r="YL221" s="34">
        <v>0.62607938756941306</v>
      </c>
      <c r="YM221" s="34">
        <v>0.62577784269674508</v>
      </c>
      <c r="YN221" s="34">
        <v>0.62530222460570295</v>
      </c>
      <c r="YO221" s="34">
        <v>0.62429718998749495</v>
      </c>
      <c r="YP221" s="34">
        <v>0.62260523152874903</v>
      </c>
      <c r="YQ221" s="34">
        <v>0.62047549814691894</v>
      </c>
      <c r="YR221" s="34">
        <v>0.61827094655764103</v>
      </c>
      <c r="YS221" s="34">
        <v>0.61585811359161002</v>
      </c>
      <c r="YT221" s="34">
        <v>0.61297401839005705</v>
      </c>
      <c r="YU221" s="34">
        <v>0.60952007021858901</v>
      </c>
      <c r="YV221" s="34">
        <v>0.605339074623228</v>
      </c>
      <c r="YW221" s="34">
        <v>0.60034878731786601</v>
      </c>
      <c r="YX221" s="34">
        <v>0.59467600467465798</v>
      </c>
      <c r="YY221" s="34">
        <v>0.58840273017684797</v>
      </c>
      <c r="YZ221" s="34">
        <v>0.58167983003397195</v>
      </c>
      <c r="ZA221" s="34">
        <v>0.57480213296572702</v>
      </c>
      <c r="ZB221" s="34">
        <v>0.56801639988626595</v>
      </c>
      <c r="ZC221" s="34">
        <v>0.56125605068513595</v>
      </c>
      <c r="ZD221" s="34">
        <v>0.55460364636590198</v>
      </c>
      <c r="ZE221" s="34">
        <v>0.54848624691112402</v>
      </c>
      <c r="ZF221" s="34">
        <v>0.54311238461641198</v>
      </c>
      <c r="ZG221" s="34">
        <v>0.53856913764899406</v>
      </c>
      <c r="ZH221" s="34">
        <v>0.53483900659770101</v>
      </c>
      <c r="ZI221" s="34">
        <v>0.53172530389355699</v>
      </c>
      <c r="ZJ221" s="34">
        <v>0.529040536987887</v>
      </c>
      <c r="ZK221" s="34">
        <v>0.52683695592452406</v>
      </c>
      <c r="ZL221" s="34">
        <v>0.52514082200612799</v>
      </c>
      <c r="ZM221" s="34">
        <v>0.52392721186074998</v>
      </c>
      <c r="ZN221" s="34">
        <v>0.52307741352228798</v>
      </c>
      <c r="ZO221" s="34">
        <v>0.52242136453029497</v>
      </c>
      <c r="ZP221" s="34">
        <v>0.521883478921915</v>
      </c>
      <c r="ZQ221" s="34">
        <v>0.52133888648327598</v>
      </c>
      <c r="ZR221" s="34">
        <v>0.52076672107873401</v>
      </c>
      <c r="ZS221" s="34">
        <v>0.52017849286477802</v>
      </c>
      <c r="ZT221" s="34">
        <v>0.51958248614241997</v>
      </c>
      <c r="ZU221" s="34">
        <v>0.51893218778766503</v>
      </c>
      <c r="ZV221" s="34">
        <v>0.51821218520063295</v>
      </c>
      <c r="ZW221" s="34">
        <v>0.51741080832787201</v>
      </c>
      <c r="ZX221" s="34">
        <v>0.51636362565279204</v>
      </c>
      <c r="ZY221" s="34">
        <v>0.514989947880232</v>
      </c>
      <c r="ZZ221" s="34">
        <v>0.51335200461132302</v>
      </c>
      <c r="AAA221" s="34">
        <v>0.511645124042576</v>
      </c>
      <c r="AAB221" s="34">
        <v>0.50988344084327397</v>
      </c>
      <c r="AAC221" s="34">
        <v>0.50792331775911304</v>
      </c>
      <c r="AAD221" s="34">
        <v>0.50587129620553906</v>
      </c>
      <c r="AAE221" s="34">
        <v>0.50384810816839998</v>
      </c>
      <c r="AAF221" s="34">
        <v>0.50188113329256701</v>
      </c>
      <c r="AAG221" s="34">
        <v>0.500015925614404</v>
      </c>
      <c r="AAH221" s="34">
        <v>0.49827687252660802</v>
      </c>
      <c r="AAI221" s="34">
        <v>0.496673035877224</v>
      </c>
      <c r="AAJ221" s="34">
        <v>0.49523236558771999</v>
      </c>
      <c r="AAK221" s="34">
        <v>0.49389000343488298</v>
      </c>
      <c r="AAL221" s="34">
        <v>0.49269951286494296</v>
      </c>
      <c r="AAM221" s="34">
        <v>0.49171977407644596</v>
      </c>
      <c r="AAN221" s="34">
        <v>0.49089520050228796</v>
      </c>
      <c r="AAO221" s="34">
        <v>0.49026967922410003</v>
      </c>
      <c r="AAP221" s="34">
        <v>0.48980087083462398</v>
      </c>
      <c r="AAQ221" s="34">
        <v>0.48938608666861905</v>
      </c>
      <c r="AAR221" s="34">
        <v>0.488986087103779</v>
      </c>
      <c r="AAS221" s="34">
        <v>0.48861739337597498</v>
      </c>
      <c r="AAT221" s="34">
        <v>0.48828875979589298</v>
      </c>
      <c r="AAU221" s="34">
        <v>0.48799352322149803</v>
      </c>
      <c r="AAV221" s="34">
        <v>0.487668890059199</v>
      </c>
      <c r="AAW221" s="34">
        <v>0.48726445179128902</v>
      </c>
      <c r="AAX221" s="34">
        <v>0.48679452133127399</v>
      </c>
      <c r="AAY221" s="34">
        <v>0.48628892147735203</v>
      </c>
      <c r="AAZ221" s="34">
        <v>0.48572261257153398</v>
      </c>
      <c r="ABA221" s="34">
        <v>0.48506288913350504</v>
      </c>
      <c r="ABB221" s="34">
        <v>0.48433496676041105</v>
      </c>
      <c r="ABC221" s="34">
        <v>0.48355334784344994</v>
      </c>
      <c r="ABD221" s="34">
        <v>0.48272730242739104</v>
      </c>
      <c r="ABE221" s="34">
        <v>0.48184143463010498</v>
      </c>
      <c r="ABF221" s="34">
        <v>0.48086192849157799</v>
      </c>
      <c r="ABG221" t="s">
        <v>843</v>
      </c>
      <c r="ABH221" t="s">
        <v>843</v>
      </c>
      <c r="ABI221" t="s">
        <v>1300</v>
      </c>
      <c r="ABJ221" s="34">
        <v>0.579095145069912</v>
      </c>
      <c r="ABK221" s="34">
        <v>0.58824698352790694</v>
      </c>
      <c r="ABL221" s="34">
        <v>0.59765885181878997</v>
      </c>
      <c r="ABM221" s="34">
        <v>0.60689277365856198</v>
      </c>
      <c r="ABN221" s="34">
        <v>0.61558509299886699</v>
      </c>
      <c r="ABO221" s="34">
        <v>0.62379028767953304</v>
      </c>
      <c r="ABP221" s="34">
        <v>0.63141309277702906</v>
      </c>
      <c r="ABQ221" s="34">
        <v>0.63786099755173897</v>
      </c>
      <c r="ABR221" s="34">
        <v>0.64290809357392709</v>
      </c>
      <c r="ABS221" s="34">
        <v>0.64653962236411699</v>
      </c>
      <c r="ABT221" s="34">
        <v>0.64883790353230797</v>
      </c>
      <c r="ABU221" s="34">
        <v>0.65002535175560894</v>
      </c>
      <c r="ABV221" s="34">
        <v>0.65032912663204401</v>
      </c>
      <c r="ABW221" s="34">
        <v>0.64978505680629195</v>
      </c>
      <c r="ABX221" s="34">
        <v>0.64844060741965193</v>
      </c>
      <c r="ABY221" s="34">
        <v>0.64637288711330398</v>
      </c>
      <c r="ABZ221" s="34">
        <v>0.64379262786189206</v>
      </c>
      <c r="ACA221" s="34">
        <v>0.64106655791566003</v>
      </c>
      <c r="ACB221" s="34">
        <v>0.63987687984852892</v>
      </c>
      <c r="ACC221" s="34">
        <v>0.63768729995295903</v>
      </c>
      <c r="ACD221" s="34">
        <v>0.63404630776861504</v>
      </c>
      <c r="ACE221" s="34">
        <v>0.63197016641289705</v>
      </c>
      <c r="ACF221" s="34">
        <v>0.630063985730003</v>
      </c>
      <c r="ACG221" s="34">
        <v>0.62782576744192098</v>
      </c>
      <c r="ACH221" s="34">
        <v>0.62536385861271004</v>
      </c>
      <c r="ACI221" s="34">
        <v>0.62267281225613502</v>
      </c>
      <c r="ACJ221" s="34">
        <v>0.61993308808901904</v>
      </c>
      <c r="ACK221" s="34">
        <v>0.61732304053839793</v>
      </c>
      <c r="ACL221" s="34">
        <v>0.61507097621968398</v>
      </c>
      <c r="ACM221" s="34">
        <v>0.61328905629939501</v>
      </c>
      <c r="ACN221" s="34">
        <v>0.61207509255729498</v>
      </c>
      <c r="ACO221" s="34">
        <v>0.61154913298158808</v>
      </c>
      <c r="ACP221" s="34">
        <v>0.61158839189940206</v>
      </c>
      <c r="ACQ221" s="34">
        <v>0.61194932001967794</v>
      </c>
      <c r="ACR221" s="34">
        <v>0.61240309325332698</v>
      </c>
      <c r="ACS221" s="34">
        <v>0.61264651831153105</v>
      </c>
      <c r="ACT221" s="34">
        <v>0.61237222916082001</v>
      </c>
      <c r="ACU221" s="34">
        <v>0.61142609607032194</v>
      </c>
      <c r="ACV221" s="34">
        <v>0.61003404151602603</v>
      </c>
      <c r="ACW221" s="34">
        <v>0.60855346042986103</v>
      </c>
      <c r="ACX221" s="34">
        <v>0.60685092402115803</v>
      </c>
      <c r="ACY221" s="34">
        <v>0.60469344347657195</v>
      </c>
      <c r="ACZ221" s="34">
        <v>0.60200157016734501</v>
      </c>
      <c r="ADA221" s="34">
        <v>0.59860564149788598</v>
      </c>
      <c r="ADB221" s="34">
        <v>0.594422404479789</v>
      </c>
      <c r="ADC221" s="34">
        <v>0.589578230851876</v>
      </c>
      <c r="ADD221" s="34">
        <v>0.58413836137669106</v>
      </c>
      <c r="ADE221" s="34">
        <v>0.57824426401485507</v>
      </c>
      <c r="ADF221" s="34">
        <v>0.57219940154156501</v>
      </c>
      <c r="ADG221" s="34">
        <v>0.566236468505947</v>
      </c>
      <c r="ADH221" s="34">
        <v>0.56029185156805195</v>
      </c>
      <c r="ADI221" s="34">
        <v>0.55444115707788799</v>
      </c>
      <c r="ADJ221" s="34">
        <v>0.54908791267765</v>
      </c>
      <c r="ADK221" s="34">
        <v>0.54443226884630702</v>
      </c>
      <c r="ADL221" s="34">
        <v>0.54057062705874503</v>
      </c>
      <c r="ADM221" s="34">
        <v>0.53749088286917002</v>
      </c>
      <c r="ADN221" s="34">
        <v>0.53500360543979608</v>
      </c>
      <c r="ADO221" s="34">
        <v>0.53290888092629307</v>
      </c>
      <c r="ADP221" s="34">
        <v>0.53124972630981604</v>
      </c>
      <c r="ADQ221" s="34">
        <v>0.53007061698521196</v>
      </c>
      <c r="ADR221" s="34">
        <v>0.52935522763405307</v>
      </c>
      <c r="ADS221" s="34">
        <v>0.52897514205912799</v>
      </c>
      <c r="ADT221" s="34">
        <v>0.52878703306448005</v>
      </c>
      <c r="ADU221" s="34">
        <v>0.52871938342688996</v>
      </c>
      <c r="ADV221" s="34">
        <v>0.52862532462719602</v>
      </c>
      <c r="ADW221" s="34">
        <v>0.52850198366257795</v>
      </c>
      <c r="ADX221" s="34">
        <v>0.52836241505966097</v>
      </c>
      <c r="ADY221" s="34">
        <v>0.528205806911069</v>
      </c>
      <c r="ADZ221" s="34">
        <v>0.52798227746783399</v>
      </c>
      <c r="AEA221" s="34">
        <v>0.52768017578510507</v>
      </c>
      <c r="AEB221" s="34">
        <v>0.52728475035373701</v>
      </c>
      <c r="AEC221" s="34">
        <v>0.52662268342059004</v>
      </c>
      <c r="AED221" s="34">
        <v>0.525598344067298</v>
      </c>
      <c r="AEE221" s="34">
        <v>0.52427452936583696</v>
      </c>
      <c r="AEF221" s="34">
        <v>0.52284110638188297</v>
      </c>
      <c r="AEG221" s="34">
        <v>0.52130552288510801</v>
      </c>
      <c r="AEH221" s="34">
        <v>0.51953888260820102</v>
      </c>
      <c r="AEI221" s="34">
        <v>0.51764990106759101</v>
      </c>
      <c r="AEJ221" s="34">
        <v>0.51575120171751498</v>
      </c>
      <c r="AEK221" s="34">
        <v>0.51387842945937701</v>
      </c>
      <c r="AEL221" s="34">
        <v>0.51207539150619508</v>
      </c>
      <c r="AEM221" s="34">
        <v>0.51035990865868697</v>
      </c>
      <c r="AEN221" s="34">
        <v>0.50874833438668299</v>
      </c>
      <c r="AEO221" s="34">
        <v>0.507272495395236</v>
      </c>
      <c r="AEP221" s="34">
        <v>0.50586770644404999</v>
      </c>
      <c r="AEQ221" s="34">
        <v>0.50460127256597398</v>
      </c>
      <c r="AER221" s="34">
        <v>0.50353445894339999</v>
      </c>
      <c r="AES221" s="34">
        <v>0.50260833002687799</v>
      </c>
      <c r="AET221" s="34">
        <v>0.50188084618115303</v>
      </c>
      <c r="AEU221" s="34">
        <v>0.50131821851870795</v>
      </c>
      <c r="AEV221" s="34">
        <v>0.50081417734182798</v>
      </c>
      <c r="AEW221" s="34">
        <v>0.50034462356196197</v>
      </c>
      <c r="AEX221" s="34">
        <v>0.49992740437816402</v>
      </c>
      <c r="AEY221" s="34">
        <v>0.49957364510263297</v>
      </c>
      <c r="AEZ221" s="34">
        <v>0.49929156963331101</v>
      </c>
      <c r="AFA221" s="34">
        <v>0.49900446654610398</v>
      </c>
      <c r="AFB221" s="34">
        <v>0.49864903086648299</v>
      </c>
      <c r="AFC221" s="34">
        <v>0.49825341186957206</v>
      </c>
      <c r="AFD221" s="34">
        <v>0.49784517158818803</v>
      </c>
      <c r="AFE221" s="34">
        <v>0.49737401378584001</v>
      </c>
      <c r="AFF221" s="34">
        <v>0.49680353184152204</v>
      </c>
      <c r="AFG221" t="s">
        <v>843</v>
      </c>
      <c r="AFH221" t="s">
        <v>843</v>
      </c>
      <c r="AFI221" s="34">
        <v>0.65732000000000002</v>
      </c>
      <c r="AFJ221" s="34">
        <v>0.67254999999999998</v>
      </c>
      <c r="AFK221" s="34">
        <v>0.68071999999999999</v>
      </c>
      <c r="AFL221" s="34">
        <v>0.68421999999999994</v>
      </c>
      <c r="AFM221" s="34">
        <v>0.68076999999999999</v>
      </c>
      <c r="AFN221" s="34">
        <v>0.68225999999999998</v>
      </c>
      <c r="AFO221" s="34">
        <v>0.67520999999999998</v>
      </c>
      <c r="AFP221" s="34">
        <v>0.65649000000000002</v>
      </c>
      <c r="AFQ221" s="34">
        <v>0.65028000000000008</v>
      </c>
      <c r="AFR221" s="34">
        <v>0.66483000000000003</v>
      </c>
      <c r="AFS221" s="34">
        <v>0.66459000000000001</v>
      </c>
      <c r="AFT221" s="34">
        <v>0.67286000000000001</v>
      </c>
      <c r="AFU221" s="34">
        <v>0.66195999999999999</v>
      </c>
      <c r="AFV221" s="34">
        <v>0.65756000000000003</v>
      </c>
      <c r="AFW221" s="34">
        <v>0.65930000000000011</v>
      </c>
      <c r="AFX221" s="34">
        <v>0.66181000000000001</v>
      </c>
      <c r="AFY221" s="34">
        <v>0.64237</v>
      </c>
      <c r="AFZ221" s="34">
        <v>0.62507000000000001</v>
      </c>
      <c r="AGA221" s="34">
        <v>0.62060999999999999</v>
      </c>
      <c r="AGB221" t="s">
        <v>843</v>
      </c>
      <c r="AGC221" t="s">
        <v>843</v>
      </c>
      <c r="AGD221" t="s">
        <v>843</v>
      </c>
      <c r="AGE221" t="s">
        <v>843</v>
      </c>
      <c r="AGF221" s="34">
        <v>-7.1607781574130058E-3</v>
      </c>
      <c r="AGG221" t="s">
        <v>843</v>
      </c>
      <c r="AGH221" t="s">
        <v>843</v>
      </c>
      <c r="AGI221" t="s">
        <v>843</v>
      </c>
      <c r="AGJ221" t="s">
        <v>843</v>
      </c>
      <c r="AGK221" t="s">
        <v>843</v>
      </c>
      <c r="AGL221" t="s">
        <v>843</v>
      </c>
      <c r="AGM221" t="s">
        <v>843</v>
      </c>
      <c r="AGN221" t="s">
        <v>843</v>
      </c>
      <c r="AGO221" s="34">
        <v>0.40299999999999997</v>
      </c>
      <c r="AGP221" s="34">
        <v>1992</v>
      </c>
      <c r="AGQ221" t="s">
        <v>832</v>
      </c>
      <c r="AGR221" t="s">
        <v>843</v>
      </c>
      <c r="AGS221" s="34">
        <v>2.1000000000000001E-2</v>
      </c>
      <c r="AGT221" s="34">
        <v>1992</v>
      </c>
      <c r="AGU221" t="s">
        <v>832</v>
      </c>
      <c r="AGV221" t="s">
        <v>843</v>
      </c>
      <c r="AGW221" s="34">
        <v>9.4E-2</v>
      </c>
      <c r="AGX221" s="34">
        <v>1992</v>
      </c>
      <c r="AGY221" t="s">
        <v>832</v>
      </c>
      <c r="AGZ221" t="s">
        <v>843</v>
      </c>
      <c r="AHA221" s="34">
        <v>0.30199999999999999</v>
      </c>
      <c r="AHB221" s="34">
        <v>1992</v>
      </c>
      <c r="AHC221" t="s">
        <v>832</v>
      </c>
      <c r="AHD221" t="s">
        <v>843</v>
      </c>
      <c r="AHE221" s="34"/>
      <c r="AHF221" s="34"/>
      <c r="AHG221" t="s">
        <v>1460</v>
      </c>
      <c r="AHH221" t="s">
        <v>843</v>
      </c>
      <c r="AHI221" t="s">
        <v>465</v>
      </c>
      <c r="AHJ221" s="34">
        <v>0.20682899653911591</v>
      </c>
      <c r="AHK221" s="34">
        <v>0.21238978207111359</v>
      </c>
      <c r="AHL221" s="34">
        <v>0.20801654458045959</v>
      </c>
      <c r="AHM221" s="34">
        <v>0.21340465545654297</v>
      </c>
      <c r="AHN221" s="34">
        <v>0.21979445219039917</v>
      </c>
      <c r="AHO221" t="s">
        <v>843</v>
      </c>
      <c r="AHP221" s="34"/>
      <c r="AHQ221" s="34"/>
      <c r="AHR221" s="34"/>
      <c r="AHS221" s="34"/>
      <c r="AHT221" s="34"/>
      <c r="AHU221" t="s">
        <v>843</v>
      </c>
      <c r="AHV221" s="34">
        <v>0.22544831037521362</v>
      </c>
      <c r="AHW221" s="34">
        <v>0.22419703006744385</v>
      </c>
      <c r="AHX221" s="34">
        <v>0.22275207936763763</v>
      </c>
      <c r="AHY221" s="34">
        <v>0.22436089813709259</v>
      </c>
      <c r="AHZ221" s="34">
        <v>0.22618228197097778</v>
      </c>
      <c r="AIA221" t="s">
        <v>465</v>
      </c>
      <c r="AIB221" t="s">
        <v>843</v>
      </c>
      <c r="AIC221" s="34">
        <v>0.22531422972679138</v>
      </c>
      <c r="AID221" s="34">
        <v>0.22559827566146851</v>
      </c>
      <c r="AIE221" s="34">
        <v>0.22367745637893677</v>
      </c>
      <c r="AIF221" s="34">
        <v>0.22894996404647827</v>
      </c>
      <c r="AIG221" s="34">
        <v>0.22643586993217468</v>
      </c>
      <c r="AIH221" t="s">
        <v>465</v>
      </c>
      <c r="AII221" t="s">
        <v>843</v>
      </c>
      <c r="AIJ221" s="34">
        <v>0.23393100500106812</v>
      </c>
      <c r="AIK221" s="34">
        <v>0.23397098481655121</v>
      </c>
      <c r="AIL221" s="34">
        <v>0.22857549786567688</v>
      </c>
      <c r="AIM221" s="34">
        <v>0.23364600539207458</v>
      </c>
      <c r="AIN221" s="34">
        <v>0.23812000453472137</v>
      </c>
      <c r="AIO221" t="s">
        <v>465</v>
      </c>
      <c r="AIP221" s="34"/>
      <c r="AIQ221" t="s">
        <v>843</v>
      </c>
      <c r="AIR221" s="34"/>
      <c r="AIS221" s="34"/>
      <c r="AIT221" s="34"/>
      <c r="AIU221" s="34"/>
      <c r="AIV221" s="34"/>
      <c r="AIW221" s="34"/>
      <c r="AIX221" t="s">
        <v>843</v>
      </c>
      <c r="AIY221" s="34">
        <v>3.175E-2</v>
      </c>
      <c r="AIZ221" s="34">
        <v>2.3479999999999997E-2</v>
      </c>
      <c r="AJA221" s="34">
        <v>2.7019999999999999E-2</v>
      </c>
      <c r="AJB221" s="34">
        <v>1.975E-2</v>
      </c>
      <c r="AJC221" s="34">
        <v>1.5509999999999999E-2</v>
      </c>
      <c r="AJD221" s="34">
        <v>1.4950000000000001E-2</v>
      </c>
      <c r="AJE221" t="s">
        <v>843</v>
      </c>
      <c r="AJF221" s="34"/>
      <c r="AJG221" s="34"/>
      <c r="AJH221" s="34"/>
      <c r="AJI221" s="34"/>
      <c r="AJJ221" s="34"/>
      <c r="AJK221" t="s">
        <v>1460</v>
      </c>
      <c r="AJL221" t="s">
        <v>843</v>
      </c>
      <c r="AJM221" t="s">
        <v>843</v>
      </c>
      <c r="AJN221" s="34">
        <v>1.9777273759245872E-2</v>
      </c>
      <c r="AJO221" s="34">
        <v>-3.105593379586935E-3</v>
      </c>
      <c r="AJP221" s="34">
        <v>-1.2878026813268661E-2</v>
      </c>
      <c r="AJQ221" s="34">
        <v>-1.4669500291347504E-2</v>
      </c>
      <c r="AJR221" s="34">
        <v>2.4506758898496628E-2</v>
      </c>
      <c r="AJS221" t="s">
        <v>832</v>
      </c>
      <c r="AJT221" t="s">
        <v>843</v>
      </c>
      <c r="AJU221" t="s">
        <v>843</v>
      </c>
      <c r="AJV221" t="s">
        <v>843</v>
      </c>
      <c r="AJW221" s="34"/>
      <c r="AJX221" s="34"/>
      <c r="AJY221" s="34"/>
      <c r="AJZ221" s="34"/>
      <c r="AKA221" s="34"/>
      <c r="AKB221" t="s">
        <v>1460</v>
      </c>
      <c r="AKC221" t="s">
        <v>843</v>
      </c>
      <c r="AKD221" t="s">
        <v>843</v>
      </c>
      <c r="AKE221" t="s">
        <v>843</v>
      </c>
      <c r="AKF221" s="34">
        <v>1.3335305266082287E-2</v>
      </c>
      <c r="AKG221" s="34">
        <v>-9.7955986857414246E-3</v>
      </c>
      <c r="AKH221" s="34">
        <v>-1.9679207354784012E-2</v>
      </c>
      <c r="AKI221" s="34">
        <v>-2.1639384329319E-2</v>
      </c>
      <c r="AKJ221" s="34">
        <v>2.0985972136259079E-2</v>
      </c>
      <c r="AKK221" t="s">
        <v>832</v>
      </c>
      <c r="AKL221" t="s">
        <v>843</v>
      </c>
      <c r="AKM221" s="34">
        <v>16330</v>
      </c>
      <c r="AKN221" t="s">
        <v>832</v>
      </c>
      <c r="AKO221" t="s">
        <v>843</v>
      </c>
      <c r="AKP221" s="34"/>
      <c r="AKQ221" t="s">
        <v>1460</v>
      </c>
      <c r="AKR221" t="s">
        <v>843</v>
      </c>
      <c r="AKS221" s="34">
        <v>14480.2701033301</v>
      </c>
      <c r="AKT221" t="s">
        <v>832</v>
      </c>
      <c r="AKU221" t="s">
        <v>843</v>
      </c>
      <c r="AKV221" s="34">
        <v>18222.2603252218</v>
      </c>
      <c r="AKW221" t="s">
        <v>832</v>
      </c>
      <c r="AKX221" t="s">
        <v>843</v>
      </c>
      <c r="AKY221" s="34"/>
      <c r="AKZ221" s="34"/>
      <c r="ALA221" s="34"/>
      <c r="ALB221" s="34"/>
      <c r="ALC221" s="34"/>
      <c r="ALD221" t="s">
        <v>1460</v>
      </c>
      <c r="ALE221" t="s">
        <v>843</v>
      </c>
      <c r="ALF221" t="s">
        <v>843</v>
      </c>
      <c r="ALG221" t="s">
        <v>843</v>
      </c>
      <c r="ALH221" s="34"/>
      <c r="ALI221" s="34"/>
      <c r="ALJ221" s="34"/>
      <c r="ALK221" s="34"/>
      <c r="ALL221" s="34">
        <v>0.24950085580348969</v>
      </c>
      <c r="ALM221" t="s">
        <v>465</v>
      </c>
    </row>
    <row r="222" spans="1:1001">
      <c r="A222" t="s">
        <v>423</v>
      </c>
      <c r="B222" t="s">
        <v>153</v>
      </c>
      <c r="C222" t="s">
        <v>401</v>
      </c>
      <c r="D222" s="34">
        <v>4.2032539844512939E-2</v>
      </c>
      <c r="E222" t="s">
        <v>432</v>
      </c>
      <c r="F222" s="34">
        <v>4.6054355800151825E-2</v>
      </c>
      <c r="G222" t="s">
        <v>1464</v>
      </c>
      <c r="H222" s="34">
        <v>4.2150255292654037E-2</v>
      </c>
      <c r="I222" t="s">
        <v>1294</v>
      </c>
      <c r="J222" s="34">
        <v>4.3716501444578171E-2</v>
      </c>
      <c r="K222" t="s">
        <v>1521</v>
      </c>
      <c r="L222" s="34"/>
      <c r="M222" t="s">
        <v>432</v>
      </c>
      <c r="N222" s="34">
        <v>0.45055729150772095</v>
      </c>
      <c r="O222" s="34"/>
      <c r="P222" t="s">
        <v>1459</v>
      </c>
      <c r="Q222" s="34"/>
      <c r="R222" t="s">
        <v>1459</v>
      </c>
      <c r="S222" s="34">
        <v>0.5716978907585144</v>
      </c>
      <c r="T222" t="s">
        <v>432</v>
      </c>
      <c r="U222" s="34">
        <v>0.45055729150772095</v>
      </c>
      <c r="V222" t="s">
        <v>432</v>
      </c>
      <c r="W222" t="s">
        <v>843</v>
      </c>
      <c r="X222" t="s">
        <v>1464</v>
      </c>
      <c r="Y222" s="34">
        <v>0.50167715549468994</v>
      </c>
      <c r="Z222" s="34"/>
      <c r="AA222" t="s">
        <v>1459</v>
      </c>
      <c r="AB222" s="34"/>
      <c r="AC222" t="s">
        <v>1459</v>
      </c>
      <c r="AD222" s="34">
        <v>0.57966762781143188</v>
      </c>
      <c r="AE222" t="s">
        <v>1464</v>
      </c>
      <c r="AF222" s="34">
        <v>0.50167715549468994</v>
      </c>
      <c r="AG222" t="s">
        <v>1464</v>
      </c>
      <c r="AH222" t="s">
        <v>843</v>
      </c>
      <c r="AI222" t="s">
        <v>1294</v>
      </c>
      <c r="AJ222" s="34">
        <v>0.50206178426742554</v>
      </c>
      <c r="AK222" s="34"/>
      <c r="AL222" t="s">
        <v>1459</v>
      </c>
      <c r="AM222" s="34"/>
      <c r="AN222" t="s">
        <v>1459</v>
      </c>
      <c r="AO222" s="34">
        <v>0.57966762781143188</v>
      </c>
      <c r="AP222" t="s">
        <v>1294</v>
      </c>
      <c r="AQ222" s="34">
        <v>0.50206178426742554</v>
      </c>
      <c r="AR222" t="s">
        <v>1294</v>
      </c>
      <c r="AS222" t="s">
        <v>843</v>
      </c>
      <c r="AT222" t="s">
        <v>1521</v>
      </c>
      <c r="AU222" s="34">
        <v>0.50167655944824219</v>
      </c>
      <c r="AV222" s="34"/>
      <c r="AW222" t="s">
        <v>1459</v>
      </c>
      <c r="AX222" s="34"/>
      <c r="AY222" t="s">
        <v>1459</v>
      </c>
      <c r="AZ222" s="34">
        <v>0.57966715097427368</v>
      </c>
      <c r="BA222" t="s">
        <v>1521</v>
      </c>
      <c r="BB222" s="34">
        <v>0.50167655944824219</v>
      </c>
      <c r="BC222" t="s">
        <v>1521</v>
      </c>
      <c r="BD222" t="s">
        <v>843</v>
      </c>
      <c r="BE222" s="34">
        <v>0.41810954735204175</v>
      </c>
      <c r="BF222" t="s">
        <v>1594</v>
      </c>
      <c r="BG222" t="s">
        <v>843</v>
      </c>
      <c r="BH222" t="s">
        <v>432</v>
      </c>
      <c r="BI222" s="34">
        <v>2.7221658229827881</v>
      </c>
      <c r="BJ222" t="s">
        <v>819</v>
      </c>
      <c r="BK222" s="34">
        <v>4.2722468376159668</v>
      </c>
      <c r="BL222" t="s">
        <v>1294</v>
      </c>
      <c r="BM222" s="34">
        <v>5.0416660308837891</v>
      </c>
      <c r="BN222" t="s">
        <v>1521</v>
      </c>
      <c r="BO222" s="34">
        <v>2.7252705097198486</v>
      </c>
      <c r="BP222" t="s">
        <v>843</v>
      </c>
      <c r="BQ222" s="34">
        <v>2.7816565036773682</v>
      </c>
      <c r="BR222" t="s">
        <v>830</v>
      </c>
      <c r="BS222" s="34"/>
      <c r="BT222" t="s">
        <v>843</v>
      </c>
      <c r="BU222" s="34">
        <v>3.0159964561462402</v>
      </c>
      <c r="BV222" t="s">
        <v>1564</v>
      </c>
      <c r="BW222" t="s">
        <v>843</v>
      </c>
      <c r="BX222" s="34">
        <v>2.9063491821289063</v>
      </c>
      <c r="BY222" t="s">
        <v>924</v>
      </c>
      <c r="BZ222" t="s">
        <v>843</v>
      </c>
      <c r="CA222" t="s">
        <v>432</v>
      </c>
      <c r="CB222" s="34">
        <v>1.4762767590582371E-2</v>
      </c>
      <c r="CC222" s="34">
        <v>1.5039721503853798E-2</v>
      </c>
      <c r="CD222" s="34">
        <v>1.4945922419428825E-2</v>
      </c>
      <c r="CE222" s="34">
        <v>1.4327561482787132E-2</v>
      </c>
      <c r="CF222" s="34">
        <v>1.4327547512948513E-2</v>
      </c>
      <c r="CG222" t="s">
        <v>843</v>
      </c>
      <c r="CH222" t="s">
        <v>819</v>
      </c>
      <c r="CI222" s="34">
        <v>1.8013807013630867E-2</v>
      </c>
      <c r="CJ222" s="34">
        <v>1.8915466964244843E-2</v>
      </c>
      <c r="CK222" s="34">
        <v>1.9978418946266174E-2</v>
      </c>
      <c r="CL222" s="34">
        <v>2.3102661594748497E-2</v>
      </c>
      <c r="CM222" s="34">
        <v>2.4680376052856445E-2</v>
      </c>
      <c r="CN222" t="s">
        <v>843</v>
      </c>
      <c r="CO222" t="s">
        <v>1294</v>
      </c>
      <c r="CP222" s="34">
        <v>1.896282471716404E-2</v>
      </c>
      <c r="CQ222" s="34">
        <v>1.9897019490599632E-2</v>
      </c>
      <c r="CR222" s="34">
        <v>2.1355928853154182E-2</v>
      </c>
      <c r="CS222" s="34">
        <v>2.2764701396226883E-2</v>
      </c>
      <c r="CT222" s="34">
        <v>1.6616592183709145E-2</v>
      </c>
      <c r="CU222" t="s">
        <v>843</v>
      </c>
      <c r="CV222" t="s">
        <v>1521</v>
      </c>
      <c r="CW222" s="34">
        <v>1.9071381539106369E-2</v>
      </c>
      <c r="CX222" s="34">
        <v>1.9831988960504532E-2</v>
      </c>
      <c r="CY222" s="34">
        <v>2.1320892497897148E-2</v>
      </c>
      <c r="CZ222" s="34">
        <v>1.9539125263690948E-2</v>
      </c>
      <c r="DA222" s="34">
        <v>1.6616558656096458E-2</v>
      </c>
      <c r="DB222" t="s">
        <v>843</v>
      </c>
      <c r="DC222" s="34">
        <v>3.9925298690795898</v>
      </c>
      <c r="DD222" s="34">
        <v>4.7479519844055176</v>
      </c>
      <c r="DE222" s="34">
        <v>5.5791177749633789</v>
      </c>
      <c r="DF222" s="34">
        <v>6.4134836196899414</v>
      </c>
      <c r="DG222" s="34">
        <v>7.5571794509887695</v>
      </c>
      <c r="DH222" t="s">
        <v>1464</v>
      </c>
      <c r="DI222" t="s">
        <v>843</v>
      </c>
      <c r="DJ222" s="34">
        <v>4.4404091835021973</v>
      </c>
      <c r="DK222" s="34">
        <v>5.2404208183288574</v>
      </c>
      <c r="DL222" s="34">
        <v>6.0809750556945801</v>
      </c>
      <c r="DM222" s="34">
        <v>7.0684585571289063</v>
      </c>
      <c r="DN222" s="34">
        <v>8.2902612686157227</v>
      </c>
      <c r="DO222" t="s">
        <v>1294</v>
      </c>
      <c r="DP222" t="s">
        <v>843</v>
      </c>
      <c r="DQ222" s="34">
        <v>8.7789821624755859</v>
      </c>
      <c r="DR222" t="s">
        <v>1521</v>
      </c>
      <c r="DS222" t="s">
        <v>843</v>
      </c>
      <c r="DT222" t="s">
        <v>843</v>
      </c>
      <c r="DU222" s="34">
        <v>7.2</v>
      </c>
      <c r="DV222" t="s">
        <v>1461</v>
      </c>
      <c r="DW222" t="s">
        <v>843</v>
      </c>
      <c r="DX222" t="s">
        <v>843</v>
      </c>
      <c r="DY222" t="s">
        <v>432</v>
      </c>
      <c r="DZ222" s="34">
        <v>1.0130562819540501E-2</v>
      </c>
      <c r="EA222" s="34">
        <v>1.2514593079686165E-2</v>
      </c>
      <c r="EB222" s="34">
        <v>7.1464558131992817E-3</v>
      </c>
      <c r="EC222" s="34">
        <v>2.6425255928188562E-3</v>
      </c>
      <c r="ED222" s="34">
        <v>-8.3310240879654884E-3</v>
      </c>
      <c r="EE222" t="s">
        <v>843</v>
      </c>
      <c r="EF222" t="s">
        <v>819</v>
      </c>
      <c r="EG222" s="34">
        <v>4.0575768798589706E-3</v>
      </c>
      <c r="EH222" s="34">
        <v>1.5816446393728256E-3</v>
      </c>
      <c r="EI222" s="34">
        <v>-4.1381525807082653E-3</v>
      </c>
      <c r="EJ222" s="34">
        <v>-1.7393946647644043E-2</v>
      </c>
      <c r="EK222" s="34">
        <v>-1.6928292810916901E-2</v>
      </c>
      <c r="EL222" t="s">
        <v>843</v>
      </c>
      <c r="EM222" t="s">
        <v>1294</v>
      </c>
      <c r="EN222" s="34">
        <v>3.4333099029026926E-4</v>
      </c>
      <c r="EO222" s="34">
        <v>1.78734608925879E-3</v>
      </c>
      <c r="EP222" s="34">
        <v>-6.0279262252151966E-3</v>
      </c>
      <c r="EQ222" s="34">
        <v>-5.0764349289238453E-3</v>
      </c>
      <c r="ER222" s="34">
        <v>-4.9105635844171047E-4</v>
      </c>
      <c r="ES222" t="s">
        <v>843</v>
      </c>
      <c r="ET222" t="s">
        <v>1521</v>
      </c>
      <c r="EU222" s="34">
        <v>3.0990676023066044E-3</v>
      </c>
      <c r="EV222" s="34">
        <v>9.9868502002209425E-4</v>
      </c>
      <c r="EW222" s="34">
        <v>-5.8555300347507E-3</v>
      </c>
      <c r="EX222" s="34">
        <v>-6.5899500623345375E-3</v>
      </c>
      <c r="EY222" s="34">
        <v>-1.2872680090367794E-2</v>
      </c>
      <c r="EZ222" t="s">
        <v>843</v>
      </c>
      <c r="FA222" t="s">
        <v>1594</v>
      </c>
      <c r="FB222" s="34">
        <v>-8.738613105379045E-4</v>
      </c>
      <c r="FC222" s="34">
        <v>-3.5693999379873276E-3</v>
      </c>
      <c r="FD222" s="34">
        <v>-6.0151796787977219E-3</v>
      </c>
      <c r="FE222" s="34">
        <v>-1.2659383006393909E-2</v>
      </c>
      <c r="FF222" s="34">
        <v>2.5923168286681175E-2</v>
      </c>
      <c r="FG222" t="s">
        <v>843</v>
      </c>
      <c r="FH222" s="34"/>
      <c r="FI222" s="34"/>
      <c r="FJ222" s="34"/>
      <c r="FK222" s="34"/>
      <c r="FL222" s="34"/>
      <c r="FM222" t="s">
        <v>843</v>
      </c>
      <c r="FN222" t="s">
        <v>843</v>
      </c>
      <c r="FO222" s="34">
        <v>0.50368999999999997</v>
      </c>
      <c r="FP222" t="s">
        <v>1462</v>
      </c>
      <c r="FQ222" t="s">
        <v>843</v>
      </c>
      <c r="FR222" t="s">
        <v>843</v>
      </c>
      <c r="FS222" s="34">
        <v>0.72385999999999995</v>
      </c>
      <c r="FT222" t="s">
        <v>1462</v>
      </c>
      <c r="FU222" t="s">
        <v>843</v>
      </c>
      <c r="FV222" t="s">
        <v>843</v>
      </c>
      <c r="FW222" s="34">
        <v>0.29105000000000003</v>
      </c>
      <c r="FX222" t="s">
        <v>1462</v>
      </c>
      <c r="FY222" t="s">
        <v>843</v>
      </c>
      <c r="FZ222" s="34">
        <v>-5.3947616368532181E-2</v>
      </c>
      <c r="GA222" s="34">
        <v>-6.1669152230024338E-2</v>
      </c>
      <c r="GB222" s="34">
        <v>-8.0765888094902039E-2</v>
      </c>
      <c r="GC222" s="34">
        <v>-8.9469857513904572E-2</v>
      </c>
      <c r="GD222" s="34">
        <v>-7.8798368573188782E-2</v>
      </c>
      <c r="GE222" t="s">
        <v>830</v>
      </c>
      <c r="GF222" t="s">
        <v>843</v>
      </c>
      <c r="GG222" s="34">
        <v>-5.449812114238739E-2</v>
      </c>
      <c r="GH222" s="34">
        <v>-6.2706947326660156E-2</v>
      </c>
      <c r="GI222" s="34">
        <v>-8.232136070728302E-2</v>
      </c>
      <c r="GJ222" s="34">
        <v>-9.2041738331317902E-2</v>
      </c>
      <c r="GK222" s="34">
        <v>-8.0909624695777893E-2</v>
      </c>
      <c r="GL222" t="s">
        <v>832</v>
      </c>
      <c r="GM222" t="s">
        <v>843</v>
      </c>
      <c r="GN222" s="34">
        <v>0.9397430419921875</v>
      </c>
      <c r="GO222" t="s">
        <v>832</v>
      </c>
      <c r="GP222" t="s">
        <v>843</v>
      </c>
      <c r="GQ222" t="s">
        <v>843</v>
      </c>
      <c r="GR222" s="34">
        <v>2.9318870976567268E-2</v>
      </c>
      <c r="GS222" s="34">
        <v>3.0544325709342957E-2</v>
      </c>
      <c r="GT222" s="34">
        <v>2.0982086658477783E-2</v>
      </c>
      <c r="GU222" s="34">
        <v>1.9393673166632652E-2</v>
      </c>
      <c r="GV222" s="34">
        <v>1.9333280622959137E-2</v>
      </c>
      <c r="GW222" t="s">
        <v>832</v>
      </c>
      <c r="GX222" t="s">
        <v>843</v>
      </c>
      <c r="GY222" t="s">
        <v>843</v>
      </c>
      <c r="GZ222" t="s">
        <v>843</v>
      </c>
      <c r="HA222" t="s">
        <v>843</v>
      </c>
      <c r="HB222" t="s">
        <v>843</v>
      </c>
      <c r="HC222" t="s">
        <v>843</v>
      </c>
      <c r="HD222" t="s">
        <v>843</v>
      </c>
      <c r="HE222" t="s">
        <v>843</v>
      </c>
      <c r="HF222" t="s">
        <v>843</v>
      </c>
      <c r="HG222" t="s">
        <v>843</v>
      </c>
      <c r="HH222" s="34">
        <v>9893316</v>
      </c>
      <c r="HI222" s="34">
        <v>9995123</v>
      </c>
      <c r="HJ222" s="34">
        <v>10094561</v>
      </c>
      <c r="HK222" s="34">
        <v>10193798</v>
      </c>
      <c r="HL222" s="34">
        <v>10292225</v>
      </c>
      <c r="HM222" s="34">
        <v>10388344</v>
      </c>
      <c r="HN222" s="34">
        <v>10483558</v>
      </c>
      <c r="HO222" s="34">
        <v>10580395</v>
      </c>
      <c r="HP222" s="34">
        <v>10680380</v>
      </c>
      <c r="HQ222" s="34">
        <v>10784504</v>
      </c>
      <c r="HR222" s="34">
        <v>10895063</v>
      </c>
      <c r="HS222" s="34">
        <v>11032528</v>
      </c>
      <c r="HT222" s="34">
        <v>11174383</v>
      </c>
      <c r="HU222" s="34">
        <v>11300284</v>
      </c>
      <c r="HV222" s="34">
        <v>11428948</v>
      </c>
      <c r="HW222" s="34">
        <v>11557779</v>
      </c>
      <c r="HX222" s="34">
        <v>11685667</v>
      </c>
      <c r="HY222" s="34">
        <v>11811443</v>
      </c>
      <c r="HZ222" s="34">
        <v>11933041</v>
      </c>
      <c r="IA222" s="34">
        <v>12049314</v>
      </c>
      <c r="IB222" s="34">
        <v>12161723</v>
      </c>
      <c r="IC222" s="34">
        <v>12262946</v>
      </c>
      <c r="ID222" s="34">
        <v>12356117</v>
      </c>
      <c r="IE222" s="34">
        <v>12458223</v>
      </c>
      <c r="IF222" s="34">
        <v>12564689</v>
      </c>
      <c r="IG222" s="34">
        <v>12665802</v>
      </c>
      <c r="IH222" s="34">
        <v>12761929</v>
      </c>
      <c r="II222" s="34">
        <v>12853207</v>
      </c>
      <c r="IJ222" s="34">
        <v>12939969</v>
      </c>
      <c r="IK222" s="34">
        <v>13022396</v>
      </c>
      <c r="IL222" s="34">
        <v>13100768</v>
      </c>
      <c r="IM222" s="34">
        <v>13175516</v>
      </c>
      <c r="IN222" s="34">
        <v>13247347</v>
      </c>
      <c r="IO222" s="34">
        <v>13316811</v>
      </c>
      <c r="IP222" s="34">
        <v>13384136</v>
      </c>
      <c r="IQ222" s="34">
        <v>13449717</v>
      </c>
      <c r="IR222" s="34">
        <v>13514365</v>
      </c>
      <c r="IS222" s="34">
        <v>13578685</v>
      </c>
      <c r="IT222" s="34">
        <v>13642656</v>
      </c>
      <c r="IU222" s="34">
        <v>13706160</v>
      </c>
      <c r="IV222" s="34">
        <v>13769345</v>
      </c>
      <c r="IW222" s="34">
        <v>13832171</v>
      </c>
      <c r="IX222" s="34">
        <v>13894401</v>
      </c>
      <c r="IY222" s="34">
        <v>13955442</v>
      </c>
      <c r="IZ222" s="34">
        <v>14014784</v>
      </c>
      <c r="JA222" s="34">
        <v>14072181</v>
      </c>
      <c r="JB222" s="34">
        <v>14127222</v>
      </c>
      <c r="JC222" s="34">
        <v>14179682</v>
      </c>
      <c r="JD222" s="34">
        <v>14228906</v>
      </c>
      <c r="JE222" s="34">
        <v>14274332</v>
      </c>
      <c r="JF222" s="34">
        <v>14315779</v>
      </c>
      <c r="JG222" s="34">
        <v>14353254</v>
      </c>
      <c r="JH222" s="34">
        <v>14386981</v>
      </c>
      <c r="JI222" s="34">
        <v>14416694</v>
      </c>
      <c r="JJ222" s="34">
        <v>14442156</v>
      </c>
      <c r="JK222" s="34">
        <v>14463615</v>
      </c>
      <c r="JL222" s="34">
        <v>14480891</v>
      </c>
      <c r="JM222" s="34">
        <v>14494170</v>
      </c>
      <c r="JN222" s="34">
        <v>14503683</v>
      </c>
      <c r="JO222" s="34">
        <v>14509570</v>
      </c>
      <c r="JP222" s="34">
        <v>14512211</v>
      </c>
      <c r="JQ222" s="34">
        <v>14511577</v>
      </c>
      <c r="JR222" s="34">
        <v>14508105</v>
      </c>
      <c r="JS222" s="34">
        <v>14502198</v>
      </c>
      <c r="JT222" s="34">
        <v>14494110</v>
      </c>
      <c r="JU222" s="34">
        <v>14484153</v>
      </c>
      <c r="JV222" s="34">
        <v>14472472</v>
      </c>
      <c r="JW222" s="34">
        <v>14459240</v>
      </c>
      <c r="JX222" s="34">
        <v>14444672</v>
      </c>
      <c r="JY222" s="34">
        <v>14429354</v>
      </c>
      <c r="JZ222" s="34">
        <v>14413138</v>
      </c>
      <c r="KA222" s="34">
        <v>14395771</v>
      </c>
      <c r="KB222" s="34">
        <v>14377467</v>
      </c>
      <c r="KC222" s="34">
        <v>14358416</v>
      </c>
      <c r="KD222" s="34">
        <v>14338565</v>
      </c>
      <c r="KE222" s="34">
        <v>14317997</v>
      </c>
      <c r="KF222" s="34">
        <v>14296948</v>
      </c>
      <c r="KG222" s="34">
        <v>14275137</v>
      </c>
      <c r="KH222" s="34">
        <v>14252457</v>
      </c>
      <c r="KI222" s="34">
        <v>14228773</v>
      </c>
      <c r="KJ222" s="34">
        <v>14204130</v>
      </c>
      <c r="KK222" s="34">
        <v>14178764</v>
      </c>
      <c r="KL222" s="34">
        <v>14152725</v>
      </c>
      <c r="KM222" s="34">
        <v>14126040</v>
      </c>
      <c r="KN222" s="34">
        <v>14098674</v>
      </c>
      <c r="KO222" s="34">
        <v>14070683</v>
      </c>
      <c r="KP222" s="34">
        <v>14041941</v>
      </c>
      <c r="KQ222" s="34">
        <v>14012121</v>
      </c>
      <c r="KR222" s="34">
        <v>13981411</v>
      </c>
      <c r="KS222" s="34">
        <v>13949745</v>
      </c>
      <c r="KT222" s="34">
        <v>13916986</v>
      </c>
      <c r="KU222" s="34">
        <v>13883638</v>
      </c>
      <c r="KV222" s="34">
        <v>13849665</v>
      </c>
      <c r="KW222" s="34">
        <v>13814649</v>
      </c>
      <c r="KX222" s="34">
        <v>13778434</v>
      </c>
      <c r="KY222" s="34">
        <v>13740865</v>
      </c>
      <c r="KZ222" s="34">
        <v>13701749</v>
      </c>
      <c r="LA222" s="34">
        <v>13661157</v>
      </c>
      <c r="LB222" s="34">
        <v>13619203</v>
      </c>
      <c r="LC222" s="34">
        <v>13575789</v>
      </c>
      <c r="LD222" s="34">
        <v>13530731</v>
      </c>
      <c r="LE222" t="s">
        <v>843</v>
      </c>
      <c r="LF222" t="s">
        <v>843</v>
      </c>
      <c r="LG222" t="s">
        <v>843</v>
      </c>
      <c r="LH222" s="34">
        <v>1.0695386677980423E-2</v>
      </c>
      <c r="LI222" s="34">
        <v>1.023789681494236E-2</v>
      </c>
      <c r="LJ222" s="34">
        <v>9.8994895815849304E-3</v>
      </c>
      <c r="LK222" s="34">
        <v>9.7827324643731117E-3</v>
      </c>
      <c r="LL222" s="34">
        <v>9.6092596650123596E-3</v>
      </c>
      <c r="LM222" s="34">
        <v>9.2956526204943657E-3</v>
      </c>
      <c r="LN222" s="34">
        <v>9.1237165033817291E-3</v>
      </c>
      <c r="LO222" s="34">
        <v>9.1946348547935486E-3</v>
      </c>
      <c r="LP222" s="34">
        <v>9.4056529924273491E-3</v>
      </c>
      <c r="LQ222" s="34">
        <v>9.7018759697675705E-3</v>
      </c>
      <c r="LR222" s="34">
        <v>1.0199462063610554E-2</v>
      </c>
      <c r="LS222" s="34">
        <v>1.2538249604403973E-2</v>
      </c>
      <c r="LT222" s="34">
        <v>1.2775925919413567E-2</v>
      </c>
      <c r="LU222" s="34">
        <v>1.1203931644558907E-2</v>
      </c>
      <c r="LV222" s="34">
        <v>1.1321577243506908E-2</v>
      </c>
      <c r="LW222" s="34">
        <v>1.1209282092750072E-2</v>
      </c>
      <c r="LX222" s="34">
        <v>1.1004331521689892E-2</v>
      </c>
      <c r="LY222" s="34">
        <v>1.0705758817493916E-2</v>
      </c>
      <c r="LZ222" s="34">
        <v>1.0242300108075142E-2</v>
      </c>
      <c r="MA222" s="34">
        <v>9.69662144780159E-3</v>
      </c>
      <c r="MB222" s="34">
        <v>9.2858318239450455E-3</v>
      </c>
      <c r="MC222" s="34">
        <v>8.2886349409818649E-3</v>
      </c>
      <c r="MD222" s="34">
        <v>7.5690490193665028E-3</v>
      </c>
      <c r="ME222" s="34">
        <v>8.2296431064605713E-3</v>
      </c>
      <c r="MF222" s="34">
        <v>8.5095325484871864E-3</v>
      </c>
      <c r="MG222" s="34">
        <v>8.0151865258812904E-3</v>
      </c>
      <c r="MH222" s="34">
        <v>7.5608366169035435E-3</v>
      </c>
      <c r="MI222" s="34">
        <v>7.1269101463258266E-3</v>
      </c>
      <c r="MJ222" s="34">
        <v>6.7275413312017918E-3</v>
      </c>
      <c r="MK222" s="34">
        <v>6.3497512601315975E-3</v>
      </c>
      <c r="ML222" s="34">
        <v>6.00021006539464E-3</v>
      </c>
      <c r="MM222" s="34">
        <v>5.6894044391810894E-3</v>
      </c>
      <c r="MN222" s="34">
        <v>5.4370472207665443E-3</v>
      </c>
      <c r="MO222" s="34">
        <v>5.2299159578979015E-3</v>
      </c>
      <c r="MP222" s="34">
        <v>5.0429031252861023E-3</v>
      </c>
      <c r="MQ222" s="34">
        <v>4.8879398964345455E-3</v>
      </c>
      <c r="MR222" s="34">
        <v>4.79512894526124E-3</v>
      </c>
      <c r="MS222" s="34">
        <v>4.7480901703238487E-3</v>
      </c>
      <c r="MT222" s="34">
        <v>4.7000711783766747E-3</v>
      </c>
      <c r="MU222" s="34">
        <v>4.6440120786428452E-3</v>
      </c>
      <c r="MV222" s="34">
        <v>4.5993775129318237E-3</v>
      </c>
      <c r="MW222" s="34">
        <v>4.5523666776716709E-3</v>
      </c>
      <c r="MX222" s="34">
        <v>4.4888420961797237E-3</v>
      </c>
      <c r="MY222" s="34">
        <v>4.3835863471031189E-3</v>
      </c>
      <c r="MZ222" s="34">
        <v>4.2432327754795551E-3</v>
      </c>
      <c r="NA222" s="34">
        <v>4.0870974771678448E-3</v>
      </c>
      <c r="NB222" s="34">
        <v>3.9037046954035759E-3</v>
      </c>
      <c r="NC222" s="34">
        <v>3.7065204232931137E-3</v>
      </c>
      <c r="ND222" s="34">
        <v>3.4654343035072088E-3</v>
      </c>
      <c r="NE222" s="34">
        <v>3.1874300912022591E-3</v>
      </c>
      <c r="NF222" s="34">
        <v>2.8993962332606316E-3</v>
      </c>
      <c r="NG222" s="34">
        <v>2.6143204886466265E-3</v>
      </c>
      <c r="NH222" s="34">
        <v>2.3470243904739618E-3</v>
      </c>
      <c r="NI222" s="34">
        <v>2.0631402730941772E-3</v>
      </c>
      <c r="NJ222" s="34">
        <v>1.764589105732739E-3</v>
      </c>
      <c r="NK222" s="34">
        <v>1.4847556594759226E-3</v>
      </c>
      <c r="NL222" s="34">
        <v>1.1937327217310667E-3</v>
      </c>
      <c r="NM222" s="34">
        <v>9.1658136807382107E-4</v>
      </c>
      <c r="NN222" s="34">
        <v>6.561175687238574E-4</v>
      </c>
      <c r="NO222" s="34">
        <v>4.0581455687060952E-4</v>
      </c>
      <c r="NP222" s="34">
        <v>1.8200124031864107E-4</v>
      </c>
      <c r="NQ222" s="34">
        <v>-4.3688301957445219E-5</v>
      </c>
      <c r="NR222" s="34">
        <v>-2.3928587324917316E-4</v>
      </c>
      <c r="NS222" s="34">
        <v>-4.0723464917391539E-4</v>
      </c>
      <c r="NT222" s="34">
        <v>-5.5786414304748178E-4</v>
      </c>
      <c r="NU222" s="34">
        <v>-6.8720476701855659E-4</v>
      </c>
      <c r="NV222" s="34">
        <v>-8.0679298844188452E-4</v>
      </c>
      <c r="NW222" s="34">
        <v>-9.1470568440854549E-4</v>
      </c>
      <c r="NX222" s="34">
        <v>-1.0080296779051423E-3</v>
      </c>
      <c r="NY222" s="34">
        <v>-1.0610228637233377E-3</v>
      </c>
      <c r="NZ222" s="34">
        <v>-1.1244522174820304E-3</v>
      </c>
      <c r="OA222" s="34">
        <v>-1.2056689010933042E-3</v>
      </c>
      <c r="OB222" s="34">
        <v>-1.2722935061901808E-3</v>
      </c>
      <c r="OC222" s="34">
        <v>-1.3259382685646415E-3</v>
      </c>
      <c r="OD222" s="34">
        <v>-1.3834907440468669E-3</v>
      </c>
      <c r="OE222" s="34">
        <v>-1.4354829909279943E-3</v>
      </c>
      <c r="OF222" s="34">
        <v>-1.4711895491927862E-3</v>
      </c>
      <c r="OG222" s="34">
        <v>-1.5267352573573589E-3</v>
      </c>
      <c r="OH222" s="34">
        <v>-1.5900398138910532E-3</v>
      </c>
      <c r="OI222" s="34">
        <v>-1.6631308244541287E-3</v>
      </c>
      <c r="OJ222" s="34">
        <v>-1.7334147123619914E-3</v>
      </c>
      <c r="OK222" s="34">
        <v>-1.7874151235446334E-3</v>
      </c>
      <c r="OL222" s="34">
        <v>-1.8381671980023384E-3</v>
      </c>
      <c r="OM222" s="34">
        <v>-1.8872823566198349E-3</v>
      </c>
      <c r="ON222" s="34">
        <v>-1.9391522509977221E-3</v>
      </c>
      <c r="OO222" s="34">
        <v>-1.9873373676091433E-3</v>
      </c>
      <c r="OP222" s="34">
        <v>-2.0447759889066219E-3</v>
      </c>
      <c r="OQ222" s="34">
        <v>-2.1258960478007793E-3</v>
      </c>
      <c r="OR222" s="34">
        <v>-2.1940791048109531E-3</v>
      </c>
      <c r="OS222" s="34">
        <v>-2.2674330975860357E-3</v>
      </c>
      <c r="OT222" s="34">
        <v>-2.3511201143264771E-3</v>
      </c>
      <c r="OU222" s="34">
        <v>-2.3990839254111052E-3</v>
      </c>
      <c r="OV222" s="34">
        <v>-2.4499797727912664E-3</v>
      </c>
      <c r="OW222" s="34">
        <v>-2.5314937811344862E-3</v>
      </c>
      <c r="OX222" s="34">
        <v>-2.6249347720295191E-3</v>
      </c>
      <c r="OY222" s="34">
        <v>-2.7303765527904034E-3</v>
      </c>
      <c r="OZ222" s="34">
        <v>-2.8507506940513849E-3</v>
      </c>
      <c r="PA222" s="34">
        <v>-2.9669385403394699E-3</v>
      </c>
      <c r="PB222" s="34">
        <v>-3.0757682397961617E-3</v>
      </c>
      <c r="PC222" s="34">
        <v>-3.1927963718771935E-3</v>
      </c>
      <c r="PD222" s="34">
        <v>-3.3245168160647154E-3</v>
      </c>
      <c r="PE222" t="s">
        <v>1300</v>
      </c>
      <c r="PF222" t="s">
        <v>843</v>
      </c>
      <c r="PG222" t="s">
        <v>843</v>
      </c>
      <c r="PH222" t="s">
        <v>843</v>
      </c>
      <c r="PI222" t="s">
        <v>843</v>
      </c>
      <c r="PJ222" t="s">
        <v>1300</v>
      </c>
      <c r="PK222" s="34">
        <v>0.50139486789703369</v>
      </c>
      <c r="PL222" s="34">
        <v>0.50097811222076416</v>
      </c>
      <c r="PM222" s="34">
        <v>0.50054657459259033</v>
      </c>
      <c r="PN222" s="34">
        <v>0.50008857250213623</v>
      </c>
      <c r="PO222" s="34">
        <v>0.49956807494163513</v>
      </c>
      <c r="PP222" s="34">
        <v>0.49914029240608215</v>
      </c>
      <c r="PQ222" s="34">
        <v>0.49884551763534546</v>
      </c>
      <c r="PR222" s="34">
        <v>0.49854755401611328</v>
      </c>
      <c r="PS222" s="34">
        <v>0.49826017022132874</v>
      </c>
      <c r="PT222" s="34">
        <v>0.49797236919403076</v>
      </c>
      <c r="PU222" s="34">
        <v>0.49767211079597473</v>
      </c>
      <c r="PV222" s="34">
        <v>0.49749767780303955</v>
      </c>
      <c r="PW222" s="34">
        <v>0.49730834364891052</v>
      </c>
      <c r="PX222" s="34">
        <v>0.49697723984718323</v>
      </c>
      <c r="PY222" s="34">
        <v>0.49664422869682312</v>
      </c>
      <c r="PZ222" s="34">
        <v>0.49630850553512573</v>
      </c>
      <c r="QA222" s="34">
        <v>0.49595886468887329</v>
      </c>
      <c r="QB222" s="34">
        <v>0.49560227990150452</v>
      </c>
      <c r="QC222" s="34">
        <v>0.49523863196372986</v>
      </c>
      <c r="QD222" s="34">
        <v>0.49486005306243896</v>
      </c>
      <c r="QE222" s="34">
        <v>0.49440592527389526</v>
      </c>
      <c r="QF222" s="34">
        <v>0.49393057823181152</v>
      </c>
      <c r="QG222" s="34">
        <v>0.49355083703994751</v>
      </c>
      <c r="QH222" s="34">
        <v>0.49325066804885864</v>
      </c>
      <c r="QI222" s="34">
        <v>0.49298363924026489</v>
      </c>
      <c r="QJ222" s="34">
        <v>0.49271708726882935</v>
      </c>
      <c r="QK222" s="34">
        <v>0.49245181679725647</v>
      </c>
      <c r="QL222" s="34">
        <v>0.49218830466270447</v>
      </c>
      <c r="QM222" s="34">
        <v>0.49192684888839722</v>
      </c>
      <c r="QN222" s="34">
        <v>0.49166789650917053</v>
      </c>
      <c r="QO222" s="34">
        <v>0.49141272902488708</v>
      </c>
      <c r="QP222" s="34">
        <v>0.4911634624004364</v>
      </c>
      <c r="QQ222" s="34">
        <v>0.49092230200767517</v>
      </c>
      <c r="QR222" s="34">
        <v>0.49068954586982727</v>
      </c>
      <c r="QS222" s="34">
        <v>0.49046617746353149</v>
      </c>
      <c r="QT222" s="34">
        <v>0.49025335907936096</v>
      </c>
      <c r="QU222" s="34">
        <v>0.49005231261253357</v>
      </c>
      <c r="QV222" s="34">
        <v>0.48986664414405823</v>
      </c>
      <c r="QW222" s="34">
        <v>0.48969754576683044</v>
      </c>
      <c r="QX222" s="34">
        <v>0.48954331874847412</v>
      </c>
      <c r="QY222" s="34">
        <v>0.48940679430961609</v>
      </c>
      <c r="QZ222" s="34">
        <v>0.48929071426391602</v>
      </c>
      <c r="RA222" s="34">
        <v>0.4891946017742157</v>
      </c>
      <c r="RB222" s="34">
        <v>0.48911914229393005</v>
      </c>
      <c r="RC222" s="34">
        <v>0.48906427621841431</v>
      </c>
      <c r="RD222" s="34">
        <v>0.48903101682662964</v>
      </c>
      <c r="RE222" s="34">
        <v>0.48901957273483276</v>
      </c>
      <c r="RF222" s="34">
        <v>0.48902726173400879</v>
      </c>
      <c r="RG222" s="34">
        <v>0.4890541136264801</v>
      </c>
      <c r="RH222" s="34">
        <v>0.48910009860992432</v>
      </c>
      <c r="RI222" s="34">
        <v>0.48916220664978027</v>
      </c>
      <c r="RJ222" s="34">
        <v>0.48924070596694946</v>
      </c>
      <c r="RK222" s="34">
        <v>0.48933497071266174</v>
      </c>
      <c r="RL222" s="34">
        <v>0.4894413948059082</v>
      </c>
      <c r="RM222" s="34">
        <v>0.48955932259559631</v>
      </c>
      <c r="RN222" s="34">
        <v>0.48968884348869324</v>
      </c>
      <c r="RO222" s="34">
        <v>0.48982697725296021</v>
      </c>
      <c r="RP222" s="34">
        <v>0.48997265100479126</v>
      </c>
      <c r="RQ222" s="34">
        <v>0.49012497067451477</v>
      </c>
      <c r="RR222" s="34">
        <v>0.49028247594833374</v>
      </c>
      <c r="RS222" s="34">
        <v>0.49044620990753174</v>
      </c>
      <c r="RT222" s="34">
        <v>0.4906146228313446</v>
      </c>
      <c r="RU222" s="34">
        <v>0.49078676104545593</v>
      </c>
      <c r="RV222" s="34">
        <v>0.49096432328224182</v>
      </c>
      <c r="RW222" s="34">
        <v>0.49115005135536194</v>
      </c>
      <c r="RX222" s="34">
        <v>0.49134403467178345</v>
      </c>
      <c r="RY222" s="34">
        <v>0.4915434718132019</v>
      </c>
      <c r="RZ222" s="34">
        <v>0.49174880981445313</v>
      </c>
      <c r="SA222" s="34">
        <v>0.49196118116378784</v>
      </c>
      <c r="SB222" s="34">
        <v>0.4921831488609314</v>
      </c>
      <c r="SC222" s="34">
        <v>0.49241352081298828</v>
      </c>
      <c r="SD222" s="34">
        <v>0.49264955520629883</v>
      </c>
      <c r="SE222" s="34">
        <v>0.49289175868034363</v>
      </c>
      <c r="SF222" s="34">
        <v>0.4931408166885376</v>
      </c>
      <c r="SG222" s="34">
        <v>0.49339330196380615</v>
      </c>
      <c r="SH222" s="34">
        <v>0.49364963173866272</v>
      </c>
      <c r="SI222" s="34">
        <v>0.4939083456993103</v>
      </c>
      <c r="SJ222" s="34">
        <v>0.4941638708114624</v>
      </c>
      <c r="SK222" s="34">
        <v>0.49441677331924438</v>
      </c>
      <c r="SL222" s="34">
        <v>0.49466705322265625</v>
      </c>
      <c r="SM222" s="34">
        <v>0.49491140246391296</v>
      </c>
      <c r="SN222" s="34">
        <v>0.49514761567115784</v>
      </c>
      <c r="SO222" s="34">
        <v>0.49537485837936401</v>
      </c>
      <c r="SP222" s="34">
        <v>0.49559032917022705</v>
      </c>
      <c r="SQ222" s="34">
        <v>0.49579235911369324</v>
      </c>
      <c r="SR222" s="34">
        <v>0.49597811698913574</v>
      </c>
      <c r="SS222" s="34">
        <v>0.49614423513412476</v>
      </c>
      <c r="ST222" s="34">
        <v>0.49629053473472595</v>
      </c>
      <c r="SU222" s="34">
        <v>0.49641355872154236</v>
      </c>
      <c r="SV222" s="34">
        <v>0.49651515483856201</v>
      </c>
      <c r="SW222" s="34">
        <v>0.49659618735313416</v>
      </c>
      <c r="SX222" s="34">
        <v>0.4966539740562439</v>
      </c>
      <c r="SY222" s="34">
        <v>0.49669215083122253</v>
      </c>
      <c r="SZ222" s="34">
        <v>0.49671012163162231</v>
      </c>
      <c r="TA222" s="34">
        <v>0.49670514464378357</v>
      </c>
      <c r="TB222" s="34">
        <v>0.49667951464653015</v>
      </c>
      <c r="TC222" s="34">
        <v>0.49663454294204712</v>
      </c>
      <c r="TD222" s="34">
        <v>0.49657294154167175</v>
      </c>
      <c r="TE222" s="34">
        <v>0.49649909138679504</v>
      </c>
      <c r="TF222" s="34">
        <v>0.49641719460487366</v>
      </c>
      <c r="TG222" s="34">
        <v>0.49632757902145386</v>
      </c>
      <c r="TH222" t="s">
        <v>843</v>
      </c>
      <c r="TI222" t="s">
        <v>843</v>
      </c>
      <c r="TJ222" t="s">
        <v>1300</v>
      </c>
      <c r="TK222" s="34">
        <v>0.64407670007087103</v>
      </c>
      <c r="TL222" s="34">
        <v>0.65282324925750002</v>
      </c>
      <c r="TM222" s="34">
        <v>0.66133074038583706</v>
      </c>
      <c r="TN222" s="34">
        <v>0.66903969452798606</v>
      </c>
      <c r="TO222" s="34">
        <v>0.67558772158535807</v>
      </c>
      <c r="TP222" s="34">
        <v>0.68082359032278905</v>
      </c>
      <c r="TQ222" s="34">
        <v>0.68510113646531101</v>
      </c>
      <c r="TR222" s="34">
        <v>0.68871023665516407</v>
      </c>
      <c r="TS222" s="34">
        <v>0.69149816338472203</v>
      </c>
      <c r="TT222" s="34">
        <v>0.6933287013789089</v>
      </c>
      <c r="TU222" s="34">
        <v>0.69399445849897601</v>
      </c>
      <c r="TV222" s="34">
        <v>0.69415902203733493</v>
      </c>
      <c r="TW222" s="34">
        <v>0.69304846630010797</v>
      </c>
      <c r="TX222" s="34">
        <v>0.690243064234356</v>
      </c>
      <c r="TY222" s="34">
        <v>0.68666648058946511</v>
      </c>
      <c r="TZ222" s="34">
        <v>0.68254552550907599</v>
      </c>
      <c r="UA222" s="34">
        <v>0.6783647575117121</v>
      </c>
      <c r="UB222" s="34">
        <v>0.67425711659447496</v>
      </c>
      <c r="UC222" s="34">
        <v>0.67050336663959498</v>
      </c>
      <c r="UD222" s="34">
        <v>0.66725917621779895</v>
      </c>
      <c r="UE222" s="34">
        <v>0.66471436654164906</v>
      </c>
      <c r="UF222" s="34">
        <v>0.66283623853517692</v>
      </c>
      <c r="UG222" s="34">
        <v>0.66139010337956505</v>
      </c>
      <c r="UH222" s="34">
        <v>0.66001880846088601</v>
      </c>
      <c r="UI222" s="34">
        <v>0.65868880638430394</v>
      </c>
      <c r="UJ222" s="34">
        <v>0.65783698497734311</v>
      </c>
      <c r="UK222" s="34">
        <v>0.65767537963892497</v>
      </c>
      <c r="UL222" s="34">
        <v>0.658121302260257</v>
      </c>
      <c r="UM222" s="34">
        <v>0.65891322232251004</v>
      </c>
      <c r="UN222" s="34">
        <v>0.65995558728209502</v>
      </c>
      <c r="UO222" s="34">
        <v>0.66107456448354796</v>
      </c>
      <c r="UP222" s="34">
        <v>0.66213243564806101</v>
      </c>
      <c r="UQ222" s="34">
        <v>0.66308896932008499</v>
      </c>
      <c r="UR222" s="34">
        <v>0.66380371908095304</v>
      </c>
      <c r="US222" s="34">
        <v>0.66421753575343001</v>
      </c>
      <c r="UT222" s="34">
        <v>0.66433371795109197</v>
      </c>
      <c r="UU222" s="34">
        <v>0.66407579401341499</v>
      </c>
      <c r="UV222" s="34">
        <v>0.66335290702476302</v>
      </c>
      <c r="UW222" s="34">
        <v>0.66207447662956798</v>
      </c>
      <c r="UX222" s="34">
        <v>0.66019323938312302</v>
      </c>
      <c r="UY222" s="34">
        <v>0.65771085488413406</v>
      </c>
      <c r="UZ222" s="34">
        <v>0.65466917666069901</v>
      </c>
      <c r="VA222" s="34">
        <v>0.65121962971920799</v>
      </c>
      <c r="VB222" s="34">
        <v>0.64763068772741095</v>
      </c>
      <c r="VC222" s="34">
        <v>0.64397918498140294</v>
      </c>
      <c r="VD222" s="34">
        <v>0.64023269172819397</v>
      </c>
      <c r="VE222" s="34">
        <v>0.63626569199996696</v>
      </c>
      <c r="VF222" s="34">
        <v>0.632061658084492</v>
      </c>
      <c r="VG222" s="34">
        <v>0.62777579765358604</v>
      </c>
      <c r="VH222" s="34">
        <v>0.623412416896721</v>
      </c>
      <c r="VI222" s="34">
        <v>0.619019915682546</v>
      </c>
      <c r="VJ222" s="34">
        <v>0.61472243906233504</v>
      </c>
      <c r="VK222" s="34">
        <v>0.61074416478536497</v>
      </c>
      <c r="VL222" s="34">
        <v>0.607317565316986</v>
      </c>
      <c r="VM222" s="34">
        <v>0.60455396671542805</v>
      </c>
      <c r="VN222" s="34">
        <v>0.60225180211683604</v>
      </c>
      <c r="VO222" s="34">
        <v>0.60025094450334604</v>
      </c>
      <c r="VP222" s="34">
        <v>0.59864128128757998</v>
      </c>
      <c r="VQ222" s="34">
        <v>0.59743402426011305</v>
      </c>
      <c r="VR222" s="34">
        <v>0.59666003196510997</v>
      </c>
      <c r="VS222" s="34">
        <v>0.59638412105556804</v>
      </c>
      <c r="VT222" s="34">
        <v>0.59662995276116393</v>
      </c>
      <c r="VU222" s="34">
        <v>0.59732284126700197</v>
      </c>
      <c r="VV222" s="34">
        <v>0.59835952447896301</v>
      </c>
      <c r="VW222" s="34">
        <v>0.59965674331355101</v>
      </c>
      <c r="VX222" s="34">
        <v>0.60099343057869603</v>
      </c>
      <c r="VY222" s="34">
        <v>0.60219411721784599</v>
      </c>
      <c r="VZ222" s="34">
        <v>0.60321992707708294</v>
      </c>
      <c r="WA222" s="34">
        <v>0.60388967654958403</v>
      </c>
      <c r="WB222" s="34">
        <v>0.60407684903714898</v>
      </c>
      <c r="WC222" s="34">
        <v>0.60387619961732097</v>
      </c>
      <c r="WD222" s="34">
        <v>0.60338131953409502</v>
      </c>
      <c r="WE222" s="34">
        <v>0.60259204916248599</v>
      </c>
      <c r="WF222" s="34">
        <v>0.60144866949638898</v>
      </c>
      <c r="WG222" s="34">
        <v>0.59989767455451992</v>
      </c>
      <c r="WH222" s="34">
        <v>0.59784060577747</v>
      </c>
      <c r="WI222" s="34">
        <v>0.59506966102135894</v>
      </c>
      <c r="WJ222" s="34">
        <v>0.59168607599654099</v>
      </c>
      <c r="WK222" s="34">
        <v>0.58795408356447199</v>
      </c>
      <c r="WL222" s="34">
        <v>0.58401082791889403</v>
      </c>
      <c r="WM222" s="34">
        <v>0.57999234800046406</v>
      </c>
      <c r="WN222" s="34">
        <v>0.57601781875987901</v>
      </c>
      <c r="WO222" s="34">
        <v>0.57218422600594598</v>
      </c>
      <c r="WP222" s="34">
        <v>0.56863972493352699</v>
      </c>
      <c r="WQ222" s="34">
        <v>0.56549376790660499</v>
      </c>
      <c r="WR222" s="34">
        <v>0.56271335361924701</v>
      </c>
      <c r="WS222" s="34">
        <v>0.56029225447864595</v>
      </c>
      <c r="WT222" s="34">
        <v>0.55822524804684304</v>
      </c>
      <c r="WU222" s="34">
        <v>0.55648167413145899</v>
      </c>
      <c r="WV222" s="34">
        <v>0.55504760122855301</v>
      </c>
      <c r="WW222" s="34">
        <v>0.55390642772795795</v>
      </c>
      <c r="WX222" s="34">
        <v>0.55301503107470795</v>
      </c>
      <c r="WY222" s="34">
        <v>0.55232919180099993</v>
      </c>
      <c r="WZ222" s="34">
        <v>0.55182129491672205</v>
      </c>
      <c r="XA222" s="34">
        <v>0.55146321417949207</v>
      </c>
      <c r="XB222" s="34">
        <v>0.55123147082692903</v>
      </c>
      <c r="XC222" s="34">
        <v>0.55110998781578902</v>
      </c>
      <c r="XD222" s="34">
        <v>0.55104040602124693</v>
      </c>
      <c r="XE222" s="34">
        <v>0.550965794400744</v>
      </c>
      <c r="XF222" s="34">
        <v>0.55086032200412094</v>
      </c>
      <c r="XG222" s="34">
        <v>0.55070189664172997</v>
      </c>
      <c r="XH222" t="s">
        <v>843</v>
      </c>
      <c r="XI222" t="s">
        <v>1300</v>
      </c>
      <c r="XJ222" s="34">
        <v>0.61964085750626308</v>
      </c>
      <c r="XK222" s="34">
        <v>0.62797878385394601</v>
      </c>
      <c r="XL222" s="34">
        <v>0.63589506269762497</v>
      </c>
      <c r="XM222" s="34">
        <v>0.64286721200478991</v>
      </c>
      <c r="XN222" s="34">
        <v>0.64863470477154905</v>
      </c>
      <c r="XO222" s="34">
        <v>0.65315137556325797</v>
      </c>
      <c r="XP222" s="34">
        <v>0.65677921560599895</v>
      </c>
      <c r="XQ222" s="34">
        <v>0.65982790150216009</v>
      </c>
      <c r="XR222" s="34">
        <v>0.66225163981751389</v>
      </c>
      <c r="XS222" s="34">
        <v>0.66366201618256992</v>
      </c>
      <c r="XT222" s="34">
        <v>0.66365603685155505</v>
      </c>
      <c r="XU222" s="34">
        <v>0.66302449733299995</v>
      </c>
      <c r="XV222" s="34">
        <v>0.66089765314111704</v>
      </c>
      <c r="XW222" s="34">
        <v>0.65671386415094202</v>
      </c>
      <c r="XX222" s="34">
        <v>0.65164055344376393</v>
      </c>
      <c r="XY222" s="34">
        <v>0.64604106230276004</v>
      </c>
      <c r="XZ222" s="34">
        <v>0.64023715376122103</v>
      </c>
      <c r="YA222" s="34">
        <v>0.63443911975869494</v>
      </c>
      <c r="YB222" s="34">
        <v>0.6290550066385</v>
      </c>
      <c r="YC222" s="34">
        <v>0.62424763867252697</v>
      </c>
      <c r="YD222" s="34">
        <v>0.62025685011901699</v>
      </c>
      <c r="YE222" s="34">
        <v>0.61714799200779291</v>
      </c>
      <c r="YF222" s="34">
        <v>0.61461602378805602</v>
      </c>
      <c r="YG222" s="34">
        <v>0.61217125427920205</v>
      </c>
      <c r="YH222" s="34">
        <v>0.60984824216500699</v>
      </c>
      <c r="YI222" s="34">
        <v>0.60810622177734996</v>
      </c>
      <c r="YJ222" s="34">
        <v>0.60716933936868001</v>
      </c>
      <c r="YK222" s="34">
        <v>0.60703008233781997</v>
      </c>
      <c r="YL222" s="34">
        <v>0.60742859556199102</v>
      </c>
      <c r="YM222" s="34">
        <v>0.60824290706564299</v>
      </c>
      <c r="YN222" s="34">
        <v>0.60930748487416897</v>
      </c>
      <c r="YO222" s="34">
        <v>0.61043093113013602</v>
      </c>
      <c r="YP222" s="34">
        <v>0.61137903267050198</v>
      </c>
      <c r="YQ222" s="34">
        <v>0.61183178120378101</v>
      </c>
      <c r="YR222" s="34">
        <v>0.61163703849232498</v>
      </c>
      <c r="YS222" s="34">
        <v>0.61078236813458597</v>
      </c>
      <c r="YT222" s="34">
        <v>0.60922612312061597</v>
      </c>
      <c r="YU222" s="34">
        <v>0.60710909756323606</v>
      </c>
      <c r="YV222" s="34">
        <v>0.60469521494550693</v>
      </c>
      <c r="YW222" s="34">
        <v>0.60203968135350505</v>
      </c>
      <c r="YX222" s="34">
        <v>0.59909398017502002</v>
      </c>
      <c r="YY222" s="34">
        <v>0.59570612595810202</v>
      </c>
      <c r="YZ222" s="34">
        <v>0.59182178519887996</v>
      </c>
      <c r="ZA222" s="34">
        <v>0.58758633370408508</v>
      </c>
      <c r="ZB222" s="34">
        <v>0.58299694155126003</v>
      </c>
      <c r="ZC222" s="34">
        <v>0.57810141790037395</v>
      </c>
      <c r="ZD222" s="34">
        <v>0.57302530628366599</v>
      </c>
      <c r="ZE222" s="34">
        <v>0.56803451473857203</v>
      </c>
      <c r="ZF222" s="34">
        <v>0.563427594624196</v>
      </c>
      <c r="ZG222" s="34">
        <v>0.55935670262386705</v>
      </c>
      <c r="ZH222" s="34">
        <v>0.55565046637177307</v>
      </c>
      <c r="ZI222" s="34">
        <v>0.55219288783550002</v>
      </c>
      <c r="ZJ222" s="34">
        <v>0.54913051080242203</v>
      </c>
      <c r="ZK222" s="34">
        <v>0.54653514876572995</v>
      </c>
      <c r="ZL222" s="34">
        <v>0.54448205155511198</v>
      </c>
      <c r="ZM222" s="34">
        <v>0.54306857092543703</v>
      </c>
      <c r="ZN222" s="34">
        <v>0.54234870630543397</v>
      </c>
      <c r="ZO222" s="34">
        <v>0.54225981894789399</v>
      </c>
      <c r="ZP222" s="34">
        <v>0.542710477652108</v>
      </c>
      <c r="ZQ222" s="34">
        <v>0.54362827430447602</v>
      </c>
      <c r="ZR222" s="34">
        <v>0.54478771205890997</v>
      </c>
      <c r="ZS222" s="34">
        <v>0.54599186566697799</v>
      </c>
      <c r="ZT222" s="34">
        <v>0.54716394732461604</v>
      </c>
      <c r="ZU222" s="34">
        <v>0.54809352168869596</v>
      </c>
      <c r="ZV222" s="34">
        <v>0.54864395084085704</v>
      </c>
      <c r="ZW222" s="34">
        <v>0.54886103967767497</v>
      </c>
      <c r="ZX222" s="34">
        <v>0.54883785575815902</v>
      </c>
      <c r="ZY222" s="34">
        <v>0.54857909030560803</v>
      </c>
      <c r="ZZ222" s="34">
        <v>0.547984839945997</v>
      </c>
      <c r="AAA222" s="34">
        <v>0.54695062762509605</v>
      </c>
      <c r="AAB222" s="34">
        <v>0.54537464360641008</v>
      </c>
      <c r="AAC222" s="34">
        <v>0.54305241945889593</v>
      </c>
      <c r="AAD222" s="34">
        <v>0.54004813713180999</v>
      </c>
      <c r="AAE222" s="34">
        <v>0.536601859961368</v>
      </c>
      <c r="AAF222" s="34">
        <v>0.532839776255147</v>
      </c>
      <c r="AAG222" s="34">
        <v>0.52890502072321999</v>
      </c>
      <c r="AAH222" s="34">
        <v>0.524908043311062</v>
      </c>
      <c r="AAI222" s="34">
        <v>0.520970640105613</v>
      </c>
      <c r="AAJ222" s="34">
        <v>0.51726714619336001</v>
      </c>
      <c r="AAK222" s="34">
        <v>0.51389153513096308</v>
      </c>
      <c r="AAL222" s="34">
        <v>0.51083992786464494</v>
      </c>
      <c r="AAM222" s="34">
        <v>0.50812579615099795</v>
      </c>
      <c r="AAN222" s="34">
        <v>0.50573363080254896</v>
      </c>
      <c r="AAO222" s="34">
        <v>0.50364263445381707</v>
      </c>
      <c r="AAP222" s="34">
        <v>0.50188593983682206</v>
      </c>
      <c r="AAQ222" s="34">
        <v>0.50042796428474901</v>
      </c>
      <c r="AAR222" s="34">
        <v>0.499218964786242</v>
      </c>
      <c r="AAS222" s="34">
        <v>0.49826630464201999</v>
      </c>
      <c r="AAT222" s="34">
        <v>0.49754434656130203</v>
      </c>
      <c r="AAU222" s="34">
        <v>0.49702919300675397</v>
      </c>
      <c r="AAV222" s="34">
        <v>0.49670302176060199</v>
      </c>
      <c r="AAW222" s="34">
        <v>0.49652000433891996</v>
      </c>
      <c r="AAX222" s="34">
        <v>0.49639733150214604</v>
      </c>
      <c r="AAY222" s="34">
        <v>0.49628741924604802</v>
      </c>
      <c r="AAZ222" s="34">
        <v>0.49615424365352401</v>
      </c>
      <c r="ABA222" s="34">
        <v>0.49596344567960399</v>
      </c>
      <c r="ABB222" s="34">
        <v>0.49567115498644904</v>
      </c>
      <c r="ABC222" s="34">
        <v>0.49522631941057399</v>
      </c>
      <c r="ABD222" s="34">
        <v>0.49461106497935298</v>
      </c>
      <c r="ABE222" s="34">
        <v>0.49382120626653803</v>
      </c>
      <c r="ABF222" s="34">
        <v>0.49285517194691203</v>
      </c>
      <c r="ABG222" t="s">
        <v>843</v>
      </c>
      <c r="ABH222" t="s">
        <v>843</v>
      </c>
      <c r="ABI222" t="s">
        <v>1300</v>
      </c>
      <c r="ABJ222" s="34">
        <v>0.53391620837321907</v>
      </c>
      <c r="ABK222" s="34">
        <v>0.541899807441099</v>
      </c>
      <c r="ABL222" s="34">
        <v>0.55021506135829001</v>
      </c>
      <c r="ABM222" s="34">
        <v>0.558530637942796</v>
      </c>
      <c r="ABN222" s="34">
        <v>0.56669969645531904</v>
      </c>
      <c r="ABO222" s="34">
        <v>0.57428606646612501</v>
      </c>
      <c r="ABP222" s="34">
        <v>0.58124641462373705</v>
      </c>
      <c r="ABQ222" s="34">
        <v>0.58766244491167097</v>
      </c>
      <c r="ABR222" s="34">
        <v>0.59316154513409003</v>
      </c>
      <c r="ABS222" s="34">
        <v>0.59757682886589703</v>
      </c>
      <c r="ABT222" s="34">
        <v>0.60114235232702906</v>
      </c>
      <c r="ABU222" s="34">
        <v>0.60479282739154694</v>
      </c>
      <c r="ABV222" s="34">
        <v>0.60759667893967806</v>
      </c>
      <c r="ABW222" s="34">
        <v>0.60896055316129394</v>
      </c>
      <c r="ABX222" s="34">
        <v>0.60949542337579998</v>
      </c>
      <c r="ABY222" s="34">
        <v>0.60900526861628301</v>
      </c>
      <c r="ABZ222" s="34">
        <v>0.60766374706451298</v>
      </c>
      <c r="ACA222" s="34">
        <v>0.60560365062930899</v>
      </c>
      <c r="ACB222" s="34">
        <v>0.60297330735001597</v>
      </c>
      <c r="ACC222" s="34">
        <v>0.59988201817472797</v>
      </c>
      <c r="ACD222" s="34">
        <v>0.59686481101403099</v>
      </c>
      <c r="ACE222" s="34">
        <v>0.59423702102251807</v>
      </c>
      <c r="ACF222" s="34">
        <v>0.59188562231969799</v>
      </c>
      <c r="ACG222" s="34">
        <v>0.58967105501322303</v>
      </c>
      <c r="ACH222" s="34">
        <v>0.58759882556583798</v>
      </c>
      <c r="ACI222" s="34">
        <v>0.58581375265458902</v>
      </c>
      <c r="ACJ222" s="34">
        <v>0.58417837930300398</v>
      </c>
      <c r="ACK222" s="34">
        <v>0.58269743818400499</v>
      </c>
      <c r="ACL222" s="34">
        <v>0.58147049728362998</v>
      </c>
      <c r="ACM222" s="34">
        <v>0.58061212391329498</v>
      </c>
      <c r="ACN222" s="34">
        <v>0.58022476239560905</v>
      </c>
      <c r="ACO222" s="34">
        <v>0.58052887644020901</v>
      </c>
      <c r="ACP222" s="34">
        <v>0.58149599382064998</v>
      </c>
      <c r="ACQ222" s="34">
        <v>0.582868466674624</v>
      </c>
      <c r="ACR222" s="34">
        <v>0.58452736824130302</v>
      </c>
      <c r="ACS222" s="34">
        <v>0.58631066363701201</v>
      </c>
      <c r="ACT222" s="34">
        <v>0.58801957812965799</v>
      </c>
      <c r="ACU222" s="34">
        <v>0.58943709978407</v>
      </c>
      <c r="ACV222" s="34">
        <v>0.59028405430306397</v>
      </c>
      <c r="ACW222" s="34">
        <v>0.59042997490070304</v>
      </c>
      <c r="ACX222" s="34">
        <v>0.58987636703574597</v>
      </c>
      <c r="ACY222" s="34">
        <v>0.58862057879417495</v>
      </c>
      <c r="ACZ222" s="34">
        <v>0.58683092611077903</v>
      </c>
      <c r="ADA222" s="34">
        <v>0.58478043905739396</v>
      </c>
      <c r="ADB222" s="34">
        <v>0.58253614245727403</v>
      </c>
      <c r="ADC222" s="34">
        <v>0.58006724686341304</v>
      </c>
      <c r="ADD222" s="34">
        <v>0.577244713176989</v>
      </c>
      <c r="ADE222" s="34">
        <v>0.57401514977610701</v>
      </c>
      <c r="ADF222" s="34">
        <v>0.57051657978893699</v>
      </c>
      <c r="ADG222" s="34">
        <v>0.56674759164728694</v>
      </c>
      <c r="ADH222" s="34">
        <v>0.56274931188688104</v>
      </c>
      <c r="ADI222" s="34">
        <v>0.55862341593841403</v>
      </c>
      <c r="ADJ222" s="34">
        <v>0.55460636409381603</v>
      </c>
      <c r="ADK222" s="34">
        <v>0.55097066636775405</v>
      </c>
      <c r="ADL222" s="34">
        <v>0.547850765915741</v>
      </c>
      <c r="ADM222" s="34">
        <v>0.54506893521886002</v>
      </c>
      <c r="ADN222" s="34">
        <v>0.54252521478132798</v>
      </c>
      <c r="ADO222" s="34">
        <v>0.54036540208925399</v>
      </c>
      <c r="ADP222" s="34">
        <v>0.53864206289388494</v>
      </c>
      <c r="ADQ222" s="34">
        <v>0.53741737349900798</v>
      </c>
      <c r="ADR222" s="34">
        <v>0.536784383276112</v>
      </c>
      <c r="ADS222" s="34">
        <v>0.53679248644030897</v>
      </c>
      <c r="ADT222" s="34">
        <v>0.537374109161741</v>
      </c>
      <c r="ADU222" s="34">
        <v>0.53843484754638093</v>
      </c>
      <c r="ADV222" s="34">
        <v>0.539900019383737</v>
      </c>
      <c r="ADW222" s="34">
        <v>0.54155215501908005</v>
      </c>
      <c r="ADX222" s="34">
        <v>0.54319113555721499</v>
      </c>
      <c r="ADY222" s="34">
        <v>0.54475012017401603</v>
      </c>
      <c r="ADZ222" s="34">
        <v>0.54602910145793204</v>
      </c>
      <c r="AEA222" s="34">
        <v>0.54687983443749999</v>
      </c>
      <c r="AEB222" s="34">
        <v>0.54736272559105403</v>
      </c>
      <c r="AEC222" s="34">
        <v>0.54758399350698195</v>
      </c>
      <c r="AED222" s="34">
        <v>0.54754702436621894</v>
      </c>
      <c r="AEE222" s="34">
        <v>0.54715277969544895</v>
      </c>
      <c r="AEF222" s="34">
        <v>0.54632166978779506</v>
      </c>
      <c r="AEG222" s="34">
        <v>0.54494479919223304</v>
      </c>
      <c r="AEH222" s="34">
        <v>0.54280165249254597</v>
      </c>
      <c r="AEI222" s="34">
        <v>0.53997427625298</v>
      </c>
      <c r="AEJ222" s="34">
        <v>0.53671123290220202</v>
      </c>
      <c r="AEK222" s="34">
        <v>0.53314136784668598</v>
      </c>
      <c r="AEL222" s="34">
        <v>0.52940808309245002</v>
      </c>
      <c r="AEM222" s="34">
        <v>0.52561995087794899</v>
      </c>
      <c r="AEN222" s="34">
        <v>0.52188649182401303</v>
      </c>
      <c r="AEO222" s="34">
        <v>0.51837641688682701</v>
      </c>
      <c r="AEP222" s="34">
        <v>0.51517914078937999</v>
      </c>
      <c r="AEQ222" s="34">
        <v>0.51229099851474902</v>
      </c>
      <c r="AER222" s="34">
        <v>0.50973887832668097</v>
      </c>
      <c r="AES222" s="34">
        <v>0.50752114874253695</v>
      </c>
      <c r="AET222" s="34">
        <v>0.50561191570721997</v>
      </c>
      <c r="AEU222" s="34">
        <v>0.50404588040856702</v>
      </c>
      <c r="AEV222" s="34">
        <v>0.50279546878900394</v>
      </c>
      <c r="AEW222" s="34">
        <v>0.50178793195270599</v>
      </c>
      <c r="AEX222" s="34">
        <v>0.50102058428924401</v>
      </c>
      <c r="AEY222" s="34">
        <v>0.50048984234054705</v>
      </c>
      <c r="AEZ222" s="34">
        <v>0.50017538277572005</v>
      </c>
      <c r="AFA222" s="34">
        <v>0.50005962142632099</v>
      </c>
      <c r="AFB222" s="34">
        <v>0.500122155933445</v>
      </c>
      <c r="AFC222" s="34">
        <v>0.50027709951653399</v>
      </c>
      <c r="AFD222" s="34">
        <v>0.50045751575918207</v>
      </c>
      <c r="AFE222" s="34">
        <v>0.50062526752588699</v>
      </c>
      <c r="AFF222" s="34">
        <v>0.50074705864941604</v>
      </c>
      <c r="AFG222" t="s">
        <v>843</v>
      </c>
      <c r="AFH222" t="s">
        <v>843</v>
      </c>
      <c r="AFI222" s="34">
        <v>0.49109000000000003</v>
      </c>
      <c r="AFJ222" s="34">
        <v>0.48777999999999999</v>
      </c>
      <c r="AFK222" s="34">
        <v>0.48460999999999999</v>
      </c>
      <c r="AFL222" s="34">
        <v>0.48560000000000003</v>
      </c>
      <c r="AFM222" s="34">
        <v>0.48993999999999999</v>
      </c>
      <c r="AFN222" s="34">
        <v>0.49542999999999998</v>
      </c>
      <c r="AFO222" s="34">
        <v>0.50021000000000004</v>
      </c>
      <c r="AFP222" s="34">
        <v>0.50405999999999995</v>
      </c>
      <c r="AFQ222" s="34">
        <v>0.50958000000000003</v>
      </c>
      <c r="AFR222" s="34">
        <v>0.51780999999999999</v>
      </c>
      <c r="AFS222" s="34">
        <v>0.51643000000000006</v>
      </c>
      <c r="AFT222" s="34">
        <v>0.51541999999999999</v>
      </c>
      <c r="AFU222" s="34">
        <v>0.51458999999999999</v>
      </c>
      <c r="AFV222" s="34">
        <v>0.51722000000000001</v>
      </c>
      <c r="AFW222" s="34">
        <v>0.51664999999999994</v>
      </c>
      <c r="AFX222" s="34">
        <v>0.51732</v>
      </c>
      <c r="AFY222" s="34">
        <v>0.51890000000000003</v>
      </c>
      <c r="AFZ222" s="34">
        <v>0.49459999999999998</v>
      </c>
      <c r="AGA222" s="34">
        <v>0.50368999999999997</v>
      </c>
      <c r="AGB222" t="s">
        <v>843</v>
      </c>
      <c r="AGC222" t="s">
        <v>843</v>
      </c>
      <c r="AGD222" t="s">
        <v>843</v>
      </c>
      <c r="AGE222" t="s">
        <v>843</v>
      </c>
      <c r="AGF222" s="34">
        <v>1.8211644142866135E-2</v>
      </c>
      <c r="AGG222" t="s">
        <v>843</v>
      </c>
      <c r="AGH222" t="s">
        <v>843</v>
      </c>
      <c r="AGI222" t="s">
        <v>843</v>
      </c>
      <c r="AGJ222" t="s">
        <v>843</v>
      </c>
      <c r="AGK222" t="s">
        <v>843</v>
      </c>
      <c r="AGL222" t="s">
        <v>843</v>
      </c>
      <c r="AGM222" t="s">
        <v>843</v>
      </c>
      <c r="AGN222" t="s">
        <v>843</v>
      </c>
      <c r="AGO222" s="34">
        <v>0.32799999999999996</v>
      </c>
      <c r="AGP222" s="34">
        <v>2015</v>
      </c>
      <c r="AGQ222" t="s">
        <v>832</v>
      </c>
      <c r="AGR222" t="s">
        <v>843</v>
      </c>
      <c r="AGS222" s="34">
        <v>1E-3</v>
      </c>
      <c r="AGT222" s="34">
        <v>2015</v>
      </c>
      <c r="AGU222" t="s">
        <v>832</v>
      </c>
      <c r="AGV222" t="s">
        <v>843</v>
      </c>
      <c r="AGW222" s="34">
        <v>2.2000000000000002E-2</v>
      </c>
      <c r="AGX222" s="34">
        <v>2015</v>
      </c>
      <c r="AGY222" t="s">
        <v>832</v>
      </c>
      <c r="AGZ222" t="s">
        <v>843</v>
      </c>
      <c r="AHA222" s="34">
        <v>0.17899999999999999</v>
      </c>
      <c r="AHB222" s="34">
        <v>2015</v>
      </c>
      <c r="AHC222" t="s">
        <v>832</v>
      </c>
      <c r="AHD222" t="s">
        <v>843</v>
      </c>
      <c r="AHE222" s="34">
        <v>0.16600000000000001</v>
      </c>
      <c r="AHF222" s="34">
        <v>2021</v>
      </c>
      <c r="AHG222" t="s">
        <v>832</v>
      </c>
      <c r="AHH222" t="s">
        <v>843</v>
      </c>
      <c r="AHI222" t="s">
        <v>830</v>
      </c>
      <c r="AHJ222" s="34">
        <v>0.21857699751853943</v>
      </c>
      <c r="AHK222" s="34">
        <v>0.22127947211265564</v>
      </c>
      <c r="AHL222" s="34">
        <v>0.22418943047523499</v>
      </c>
      <c r="AHM222" s="34">
        <v>0.2130974680185318</v>
      </c>
      <c r="AHN222" s="34">
        <v>0.204413041472435</v>
      </c>
      <c r="AHO222" t="s">
        <v>843</v>
      </c>
      <c r="AHP222" s="34"/>
      <c r="AHQ222" s="34"/>
      <c r="AHR222" s="34"/>
      <c r="AHS222" s="34"/>
      <c r="AHT222" s="34"/>
      <c r="AHU222" t="s">
        <v>843</v>
      </c>
      <c r="AHV222" s="34">
        <v>0.22571341693401337</v>
      </c>
      <c r="AHW222" s="34">
        <v>0.22076138854026794</v>
      </c>
      <c r="AHX222" s="34">
        <v>0.21610301733016968</v>
      </c>
      <c r="AHY222" s="34">
        <v>0.20112161338329315</v>
      </c>
      <c r="AHZ222" s="34">
        <v>0.19434687495231628</v>
      </c>
      <c r="AIA222" t="s">
        <v>832</v>
      </c>
      <c r="AIB222" t="s">
        <v>843</v>
      </c>
      <c r="AIC222" s="34">
        <v>0.22100615501403809</v>
      </c>
      <c r="AID222" s="34">
        <v>0.21448501944541931</v>
      </c>
      <c r="AIE222" s="34">
        <v>0.20668847858905792</v>
      </c>
      <c r="AIF222" s="34">
        <v>0.19103461503982544</v>
      </c>
      <c r="AIG222" s="34">
        <v>0.18917420506477356</v>
      </c>
      <c r="AIH222" t="s">
        <v>924</v>
      </c>
      <c r="AII222" t="s">
        <v>843</v>
      </c>
      <c r="AIJ222" s="34">
        <v>0.23935599625110626</v>
      </c>
      <c r="AIK222" s="34">
        <v>0.23455865681171417</v>
      </c>
      <c r="AIL222" s="34">
        <v>0.23073400557041168</v>
      </c>
      <c r="AIM222" s="34">
        <v>0.21206200122833252</v>
      </c>
      <c r="AIN222" s="34">
        <v>0.19558000564575195</v>
      </c>
      <c r="AIO222" t="s">
        <v>1607</v>
      </c>
      <c r="AIP222" s="34">
        <v>0.17283332347869873</v>
      </c>
      <c r="AIQ222" t="s">
        <v>843</v>
      </c>
      <c r="AIR222" s="34">
        <v>0.15188000000000001</v>
      </c>
      <c r="AIS222" s="34">
        <v>0.15326000000000001</v>
      </c>
      <c r="AIT222" s="34">
        <v>0.16780999999999999</v>
      </c>
      <c r="AIU222" s="34">
        <v>0.18317</v>
      </c>
      <c r="AIV222" s="34">
        <v>0.18844999999999998</v>
      </c>
      <c r="AIW222" s="34">
        <v>0.19242999999999999</v>
      </c>
      <c r="AIX222" t="s">
        <v>843</v>
      </c>
      <c r="AIY222" s="34">
        <v>1.333E-2</v>
      </c>
      <c r="AIZ222" s="34">
        <v>1.9359999999999999E-2</v>
      </c>
      <c r="AJA222" s="34">
        <v>2.2679999999999999E-2</v>
      </c>
      <c r="AJB222" s="34">
        <v>2.6429999999999999E-2</v>
      </c>
      <c r="AJC222" s="34">
        <v>2.6040000000000001E-2</v>
      </c>
      <c r="AJD222" s="34">
        <v>2.5770000000000001E-2</v>
      </c>
      <c r="AJE222" t="s">
        <v>843</v>
      </c>
      <c r="AJF222" s="34">
        <v>3.2690931111574173E-2</v>
      </c>
      <c r="AJG222" s="34">
        <v>3.0393516644835472E-2</v>
      </c>
      <c r="AJH222" s="34">
        <v>2.3409387096762657E-2</v>
      </c>
      <c r="AJI222" s="34">
        <v>1.6460904851555824E-2</v>
      </c>
      <c r="AJJ222" s="34">
        <v>1.4591939747333527E-2</v>
      </c>
      <c r="AJK222" t="s">
        <v>830</v>
      </c>
      <c r="AJL222" t="s">
        <v>843</v>
      </c>
      <c r="AJM222" t="s">
        <v>843</v>
      </c>
      <c r="AJN222" s="34">
        <v>2.4642074480652809E-2</v>
      </c>
      <c r="AJO222" s="34">
        <v>1.5738328918814659E-2</v>
      </c>
      <c r="AJP222" s="34">
        <v>1.1468809098005295E-2</v>
      </c>
      <c r="AJQ222" s="34">
        <v>3.4738932736217976E-3</v>
      </c>
      <c r="AJR222" s="34">
        <v>2.4904897436499596E-2</v>
      </c>
      <c r="AJS222" t="s">
        <v>832</v>
      </c>
      <c r="AJT222" t="s">
        <v>843</v>
      </c>
      <c r="AJU222" t="s">
        <v>843</v>
      </c>
      <c r="AJV222" t="s">
        <v>843</v>
      </c>
      <c r="AJW222" s="34">
        <v>2.2892935201525688E-2</v>
      </c>
      <c r="AJX222" s="34">
        <v>2.0105043426156044E-2</v>
      </c>
      <c r="AJY222" s="34">
        <v>1.2877578847110271E-2</v>
      </c>
      <c r="AJZ222" s="34">
        <v>5.3582955151796341E-3</v>
      </c>
      <c r="AKA222" s="34">
        <v>3.4554169978946447E-3</v>
      </c>
      <c r="AKB222" t="s">
        <v>830</v>
      </c>
      <c r="AKC222" t="s">
        <v>843</v>
      </c>
      <c r="AKD222" t="s">
        <v>843</v>
      </c>
      <c r="AKE222" t="s">
        <v>843</v>
      </c>
      <c r="AKF222" s="34">
        <v>1.4534350484609604E-2</v>
      </c>
      <c r="AKG222" s="34">
        <v>5.3950953297317028E-3</v>
      </c>
      <c r="AKH222" s="34">
        <v>1.4160776045173407E-3</v>
      </c>
      <c r="AKI222" s="34">
        <v>-5.5425949394702911E-3</v>
      </c>
      <c r="AKJ222" s="34">
        <v>1.733584888279438E-2</v>
      </c>
      <c r="AKK222" t="s">
        <v>832</v>
      </c>
      <c r="AKL222" t="s">
        <v>843</v>
      </c>
      <c r="AKM222" s="34">
        <v>3840</v>
      </c>
      <c r="AKN222" t="s">
        <v>832</v>
      </c>
      <c r="AKO222" t="s">
        <v>843</v>
      </c>
      <c r="AKP222" s="34">
        <v>4213.189453125</v>
      </c>
      <c r="AKQ222" t="s">
        <v>830</v>
      </c>
      <c r="AKR222" t="s">
        <v>843</v>
      </c>
      <c r="AKS222" s="34">
        <v>3897.3562423518101</v>
      </c>
      <c r="AKT222" t="s">
        <v>832</v>
      </c>
      <c r="AKU222" t="s">
        <v>843</v>
      </c>
      <c r="AKV222" s="34">
        <v>3776.66777934015</v>
      </c>
      <c r="AKW222" t="s">
        <v>832</v>
      </c>
      <c r="AKX222" t="s">
        <v>843</v>
      </c>
      <c r="AKY222" s="34">
        <v>0.16462938487529755</v>
      </c>
      <c r="AKZ222" s="34">
        <v>0.159610316157341</v>
      </c>
      <c r="ALA222" s="34">
        <v>0.14342354238033295</v>
      </c>
      <c r="ALB222" s="34">
        <v>0.12362761795520782</v>
      </c>
      <c r="ALC222" s="34">
        <v>0.12561467289924622</v>
      </c>
      <c r="ALD222" t="s">
        <v>830</v>
      </c>
      <c r="ALE222" t="s">
        <v>843</v>
      </c>
      <c r="ALF222" t="s">
        <v>843</v>
      </c>
      <c r="ALG222" t="s">
        <v>843</v>
      </c>
      <c r="ALH222" s="34">
        <v>0.17121529579162598</v>
      </c>
      <c r="ALI222" s="34">
        <v>0.15805444121360779</v>
      </c>
      <c r="ALJ222" s="34">
        <v>0.13378165662288666</v>
      </c>
      <c r="ALK222" s="34">
        <v>0.10907987505197525</v>
      </c>
      <c r="ALL222" s="34">
        <v>0.11343725025653839</v>
      </c>
      <c r="ALM222" t="s">
        <v>832</v>
      </c>
    </row>
    <row r="223" spans="1:1001">
      <c r="A223" t="s">
        <v>422</v>
      </c>
      <c r="B223" t="s">
        <v>209</v>
      </c>
      <c r="C223" t="s">
        <v>403</v>
      </c>
      <c r="D223" s="34">
        <v>3.2959997653961182E-2</v>
      </c>
      <c r="E223" t="s">
        <v>432</v>
      </c>
      <c r="F223" s="34">
        <v>4.5408941805362701E-2</v>
      </c>
      <c r="G223" t="s">
        <v>1464</v>
      </c>
      <c r="H223" s="34">
        <v>5.5410604923963547E-2</v>
      </c>
      <c r="I223" t="s">
        <v>1294</v>
      </c>
      <c r="J223" s="34">
        <v>4.3681763112545013E-2</v>
      </c>
      <c r="K223" t="s">
        <v>1521</v>
      </c>
      <c r="L223" s="34"/>
      <c r="M223" t="s">
        <v>465</v>
      </c>
      <c r="N223" s="34">
        <v>0.46652114391326904</v>
      </c>
      <c r="O223" s="34"/>
      <c r="P223" t="s">
        <v>1459</v>
      </c>
      <c r="Q223" s="34"/>
      <c r="R223" t="s">
        <v>1459</v>
      </c>
      <c r="S223" s="34"/>
      <c r="T223" t="s">
        <v>1459</v>
      </c>
      <c r="U223" s="34"/>
      <c r="V223" t="s">
        <v>1459</v>
      </c>
      <c r="W223" t="s">
        <v>843</v>
      </c>
      <c r="X223" t="s">
        <v>465</v>
      </c>
      <c r="Y223" s="34">
        <v>0.5264778733253479</v>
      </c>
      <c r="Z223" s="34"/>
      <c r="AA223" t="s">
        <v>1459</v>
      </c>
      <c r="AB223" s="34"/>
      <c r="AC223" t="s">
        <v>1459</v>
      </c>
      <c r="AD223" s="34"/>
      <c r="AE223" t="s">
        <v>1459</v>
      </c>
      <c r="AF223" s="34"/>
      <c r="AG223" t="s">
        <v>1459</v>
      </c>
      <c r="AH223" t="s">
        <v>843</v>
      </c>
      <c r="AI223" t="s">
        <v>465</v>
      </c>
      <c r="AJ223" s="34">
        <v>0.4904572069644928</v>
      </c>
      <c r="AK223" s="34"/>
      <c r="AL223" t="s">
        <v>1459</v>
      </c>
      <c r="AM223" s="34"/>
      <c r="AN223" t="s">
        <v>1459</v>
      </c>
      <c r="AO223" s="34"/>
      <c r="AP223" t="s">
        <v>1459</v>
      </c>
      <c r="AQ223" s="34"/>
      <c r="AR223" t="s">
        <v>1459</v>
      </c>
      <c r="AS223" t="s">
        <v>843</v>
      </c>
      <c r="AT223" t="s">
        <v>465</v>
      </c>
      <c r="AU223" s="34">
        <v>0.49465972185134888</v>
      </c>
      <c r="AV223" s="34"/>
      <c r="AW223" t="s">
        <v>1459</v>
      </c>
      <c r="AX223" s="34"/>
      <c r="AY223" t="s">
        <v>1459</v>
      </c>
      <c r="AZ223" s="34"/>
      <c r="BA223" t="s">
        <v>1459</v>
      </c>
      <c r="BB223" s="34"/>
      <c r="BC223" t="s">
        <v>1459</v>
      </c>
      <c r="BD223" t="s">
        <v>843</v>
      </c>
      <c r="BE223" s="34">
        <v>0.5</v>
      </c>
      <c r="BF223" t="s">
        <v>1594</v>
      </c>
      <c r="BG223" t="s">
        <v>843</v>
      </c>
      <c r="BH223" t="s">
        <v>432</v>
      </c>
      <c r="BI223" s="34">
        <v>3.9467132091522217</v>
      </c>
      <c r="BJ223" t="s">
        <v>819</v>
      </c>
      <c r="BK223" s="34">
        <v>3.4460744857788086</v>
      </c>
      <c r="BL223" t="s">
        <v>1294</v>
      </c>
      <c r="BM223" s="34">
        <v>4.1643095016479492</v>
      </c>
      <c r="BN223" t="s">
        <v>1521</v>
      </c>
      <c r="BO223" s="34">
        <v>4.5780496597290039</v>
      </c>
      <c r="BP223" t="s">
        <v>843</v>
      </c>
      <c r="BQ223" s="34">
        <v>2.6799290180206299</v>
      </c>
      <c r="BR223" t="s">
        <v>465</v>
      </c>
      <c r="BS223" s="34"/>
      <c r="BT223" t="s">
        <v>843</v>
      </c>
      <c r="BU223" s="34">
        <v>2.7265379428863525</v>
      </c>
      <c r="BV223" t="s">
        <v>1552</v>
      </c>
      <c r="BW223" t="s">
        <v>843</v>
      </c>
      <c r="BX223" s="34">
        <v>2.6110231876373291</v>
      </c>
      <c r="BY223" t="s">
        <v>465</v>
      </c>
      <c r="BZ223" t="s">
        <v>843</v>
      </c>
      <c r="CA223" t="s">
        <v>465</v>
      </c>
      <c r="CB223" s="34">
        <v>7.8226346522569656E-3</v>
      </c>
      <c r="CC223" s="34">
        <v>7.103451993316412E-3</v>
      </c>
      <c r="CD223" s="34">
        <v>7.3210392147302628E-3</v>
      </c>
      <c r="CE223" s="34">
        <v>7.8190751373767853E-3</v>
      </c>
      <c r="CF223" s="34">
        <v>7.2972276248037815E-3</v>
      </c>
      <c r="CG223" t="s">
        <v>843</v>
      </c>
      <c r="CH223" t="s">
        <v>465</v>
      </c>
      <c r="CI223" s="34">
        <v>9.0832607820630074E-3</v>
      </c>
      <c r="CJ223" s="34">
        <v>8.9548099786043167E-3</v>
      </c>
      <c r="CK223" s="34">
        <v>8.6809182539582253E-3</v>
      </c>
      <c r="CL223" s="34">
        <v>8.3659766241908073E-3</v>
      </c>
      <c r="CM223" s="34">
        <v>8.6410082876682281E-3</v>
      </c>
      <c r="CN223" t="s">
        <v>843</v>
      </c>
      <c r="CO223" t="s">
        <v>465</v>
      </c>
      <c r="CP223" s="34">
        <v>9.4992304220795631E-3</v>
      </c>
      <c r="CQ223" s="34">
        <v>9.1963382437825203E-3</v>
      </c>
      <c r="CR223" s="34">
        <v>8.3921756595373154E-3</v>
      </c>
      <c r="CS223" s="34">
        <v>8.7615326046943665E-3</v>
      </c>
      <c r="CT223" s="34">
        <v>9.0025216341018677E-3</v>
      </c>
      <c r="CU223" t="s">
        <v>843</v>
      </c>
      <c r="CV223" t="s">
        <v>465</v>
      </c>
      <c r="CW223" s="34">
        <v>8.8689429685473442E-3</v>
      </c>
      <c r="CX223" s="34">
        <v>8.4186391904950142E-3</v>
      </c>
      <c r="CY223" s="34">
        <v>8.6850700899958611E-3</v>
      </c>
      <c r="CZ223" s="34">
        <v>8.8439835235476494E-3</v>
      </c>
      <c r="DA223" s="34">
        <v>7.3552317917346954E-3</v>
      </c>
      <c r="DB223" t="s">
        <v>843</v>
      </c>
      <c r="DC223" s="34"/>
      <c r="DD223" s="34"/>
      <c r="DE223" s="34"/>
      <c r="DF223" s="34"/>
      <c r="DG223" s="34"/>
      <c r="DH223" t="s">
        <v>1460</v>
      </c>
      <c r="DI223" t="s">
        <v>843</v>
      </c>
      <c r="DJ223" s="34"/>
      <c r="DK223" s="34"/>
      <c r="DL223" s="34"/>
      <c r="DM223" s="34"/>
      <c r="DN223" s="34"/>
      <c r="DO223" t="s">
        <v>1460</v>
      </c>
      <c r="DP223" t="s">
        <v>843</v>
      </c>
      <c r="DQ223" s="34"/>
      <c r="DR223" t="s">
        <v>1460</v>
      </c>
      <c r="DS223" t="s">
        <v>843</v>
      </c>
      <c r="DT223" t="s">
        <v>843</v>
      </c>
      <c r="DU223" s="34">
        <v>10.3</v>
      </c>
      <c r="DV223" t="s">
        <v>1461</v>
      </c>
      <c r="DW223" t="s">
        <v>843</v>
      </c>
      <c r="DX223" t="s">
        <v>843</v>
      </c>
      <c r="DY223" t="s">
        <v>465</v>
      </c>
      <c r="DZ223" s="34">
        <v>-1.0180930839851499E-3</v>
      </c>
      <c r="EA223" s="34">
        <v>1.8438555998727679E-3</v>
      </c>
      <c r="EB223" s="34">
        <v>5.0869784317910671E-3</v>
      </c>
      <c r="EC223" s="34">
        <v>1.5274698380380869E-3</v>
      </c>
      <c r="ED223" s="34">
        <v>1.4675638638436794E-2</v>
      </c>
      <c r="EE223" t="s">
        <v>843</v>
      </c>
      <c r="EF223" t="s">
        <v>465</v>
      </c>
      <c r="EG223" s="34">
        <v>2.6000000070780516E-3</v>
      </c>
      <c r="EH223" s="34">
        <v>5.2000000141561031E-3</v>
      </c>
      <c r="EI223" s="34">
        <v>5.8999997563660145E-3</v>
      </c>
      <c r="EJ223" s="34">
        <v>2.4000001139938831E-3</v>
      </c>
      <c r="EK223" s="34">
        <v>-4.8000002279877663E-3</v>
      </c>
      <c r="EL223" t="s">
        <v>843</v>
      </c>
      <c r="EM223" t="s">
        <v>465</v>
      </c>
      <c r="EN223" s="34">
        <v>3.0940829310566187E-4</v>
      </c>
      <c r="EO223" s="34">
        <v>6.9943261332809925E-3</v>
      </c>
      <c r="EP223" s="34">
        <v>3.0724694952368736E-3</v>
      </c>
      <c r="EQ223" s="34">
        <v>6.5421424806118011E-3</v>
      </c>
      <c r="ER223" s="34">
        <v>8.9589860290288925E-3</v>
      </c>
      <c r="ES223" t="s">
        <v>843</v>
      </c>
      <c r="ET223" t="s">
        <v>465</v>
      </c>
      <c r="EU223" s="34">
        <v>4.3664304539561272E-3</v>
      </c>
      <c r="EV223" s="34">
        <v>4.836695734411478E-3</v>
      </c>
      <c r="EW223" s="34">
        <v>4.8726005479693413E-3</v>
      </c>
      <c r="EX223" s="34">
        <v>-8.6027442011982203E-4</v>
      </c>
      <c r="EY223" s="34">
        <v>3.6760754883289337E-3</v>
      </c>
      <c r="EZ223" t="s">
        <v>843</v>
      </c>
      <c r="FA223" t="s">
        <v>1594</v>
      </c>
      <c r="FB223" s="34">
        <v>1.9210061058402061E-2</v>
      </c>
      <c r="FC223" s="34">
        <v>-1.342549454420805E-2</v>
      </c>
      <c r="FD223" s="34">
        <v>-4.5382369309663773E-2</v>
      </c>
      <c r="FE223" s="34">
        <v>-4.2720295488834381E-2</v>
      </c>
      <c r="FF223" s="34">
        <v>3.7400554865598679E-2</v>
      </c>
      <c r="FG223" t="s">
        <v>843</v>
      </c>
      <c r="FH223" s="34"/>
      <c r="FI223" s="34"/>
      <c r="FJ223" s="34"/>
      <c r="FK223" s="34"/>
      <c r="FL223" s="34"/>
      <c r="FM223" t="s">
        <v>843</v>
      </c>
      <c r="FN223" t="s">
        <v>843</v>
      </c>
      <c r="FO223" s="34">
        <v>0.49326999999999999</v>
      </c>
      <c r="FP223" t="s">
        <v>1462</v>
      </c>
      <c r="FQ223" t="s">
        <v>843</v>
      </c>
      <c r="FR223" t="s">
        <v>843</v>
      </c>
      <c r="FS223" s="34">
        <v>0.47438999999999998</v>
      </c>
      <c r="FT223" t="s">
        <v>1462</v>
      </c>
      <c r="FU223" t="s">
        <v>843</v>
      </c>
      <c r="FV223" t="s">
        <v>843</v>
      </c>
      <c r="FW223" s="34">
        <v>0.51168999999999998</v>
      </c>
      <c r="FX223" t="s">
        <v>1462</v>
      </c>
      <c r="FY223" t="s">
        <v>843</v>
      </c>
      <c r="FZ223" s="34"/>
      <c r="GA223" s="34"/>
      <c r="GB223" s="34"/>
      <c r="GC223" s="34"/>
      <c r="GD223" s="34"/>
      <c r="GE223" t="s">
        <v>1460</v>
      </c>
      <c r="GF223" t="s">
        <v>843</v>
      </c>
      <c r="GG223" s="34"/>
      <c r="GH223" s="34"/>
      <c r="GI223" s="34"/>
      <c r="GJ223" s="34"/>
      <c r="GK223" s="34"/>
      <c r="GL223" t="s">
        <v>1460</v>
      </c>
      <c r="GM223" t="s">
        <v>843</v>
      </c>
      <c r="GN223" s="34">
        <v>0.1473497748374939</v>
      </c>
      <c r="GO223" t="s">
        <v>832</v>
      </c>
      <c r="GP223" t="s">
        <v>843</v>
      </c>
      <c r="GQ223" t="s">
        <v>843</v>
      </c>
      <c r="GR223" s="34">
        <v>7.7620409429073334E-2</v>
      </c>
      <c r="GS223" s="34">
        <v>8.7188504636287689E-2</v>
      </c>
      <c r="GT223" s="34">
        <v>8.2600906491279602E-2</v>
      </c>
      <c r="GU223" s="34">
        <v>5.9833589941263199E-2</v>
      </c>
      <c r="GV223" s="34">
        <v>4.8155196011066437E-2</v>
      </c>
      <c r="GW223" t="s">
        <v>832</v>
      </c>
      <c r="GX223" t="s">
        <v>843</v>
      </c>
      <c r="GY223" t="s">
        <v>843</v>
      </c>
      <c r="GZ223" t="s">
        <v>843</v>
      </c>
      <c r="HA223" t="s">
        <v>843</v>
      </c>
      <c r="HB223" t="s">
        <v>843</v>
      </c>
      <c r="HC223" t="s">
        <v>843</v>
      </c>
      <c r="HD223" t="s">
        <v>843</v>
      </c>
      <c r="HE223" t="s">
        <v>843</v>
      </c>
      <c r="HF223" t="s">
        <v>843</v>
      </c>
      <c r="HG223" t="s">
        <v>843</v>
      </c>
      <c r="HH223" s="34">
        <v>4569132</v>
      </c>
      <c r="HI223" s="34">
        <v>4635094</v>
      </c>
      <c r="HJ223" s="34">
        <v>4698968</v>
      </c>
      <c r="HK223" s="34">
        <v>4758988</v>
      </c>
      <c r="HL223" s="34">
        <v>4819792</v>
      </c>
      <c r="HM223" s="34">
        <v>4885775</v>
      </c>
      <c r="HN223" s="34">
        <v>4954029</v>
      </c>
      <c r="HO223" s="34">
        <v>5024894</v>
      </c>
      <c r="HP223" s="34">
        <v>5100083</v>
      </c>
      <c r="HQ223" s="34">
        <v>5180957</v>
      </c>
      <c r="HR223" s="34">
        <v>5267970</v>
      </c>
      <c r="HS223" s="34">
        <v>5360811</v>
      </c>
      <c r="HT223" s="34">
        <v>5458682</v>
      </c>
      <c r="HU223" s="34">
        <v>5560095</v>
      </c>
      <c r="HV223" s="34">
        <v>5663152</v>
      </c>
      <c r="HW223" s="34">
        <v>5766431</v>
      </c>
      <c r="HX223" s="34">
        <v>5868561</v>
      </c>
      <c r="HY223" s="34">
        <v>5968383</v>
      </c>
      <c r="HZ223" s="34">
        <v>6065066</v>
      </c>
      <c r="IA223" s="34">
        <v>6158420</v>
      </c>
      <c r="IB223" s="34">
        <v>6250438</v>
      </c>
      <c r="IC223" s="34">
        <v>6341855</v>
      </c>
      <c r="ID223" s="34">
        <v>6430770</v>
      </c>
      <c r="IE223" s="34">
        <v>6516100</v>
      </c>
      <c r="IF223" s="34">
        <v>6598071</v>
      </c>
      <c r="IG223" s="34">
        <v>6676966</v>
      </c>
      <c r="IH223" s="34">
        <v>6752978</v>
      </c>
      <c r="II223" s="34">
        <v>6826380</v>
      </c>
      <c r="IJ223" s="34">
        <v>6897471</v>
      </c>
      <c r="IK223" s="34">
        <v>6966778</v>
      </c>
      <c r="IL223" s="34">
        <v>7034758</v>
      </c>
      <c r="IM223" s="34">
        <v>7101681</v>
      </c>
      <c r="IN223" s="34">
        <v>7168235</v>
      </c>
      <c r="IO223" s="34">
        <v>7234748</v>
      </c>
      <c r="IP223" s="34">
        <v>7301217</v>
      </c>
      <c r="IQ223" s="34">
        <v>7367831</v>
      </c>
      <c r="IR223" s="34">
        <v>7434587</v>
      </c>
      <c r="IS223" s="34">
        <v>7501167</v>
      </c>
      <c r="IT223" s="34">
        <v>7567351</v>
      </c>
      <c r="IU223" s="34">
        <v>7632912</v>
      </c>
      <c r="IV223" s="34">
        <v>7697615</v>
      </c>
      <c r="IW223" s="34">
        <v>7761736</v>
      </c>
      <c r="IX223" s="34">
        <v>7824940</v>
      </c>
      <c r="IY223" s="34">
        <v>7886878</v>
      </c>
      <c r="IZ223" s="34">
        <v>7947372</v>
      </c>
      <c r="JA223" s="34">
        <v>8005874</v>
      </c>
      <c r="JB223" s="34">
        <v>8062292</v>
      </c>
      <c r="JC223" s="34">
        <v>8116436</v>
      </c>
      <c r="JD223" s="34">
        <v>8168136</v>
      </c>
      <c r="JE223" s="34">
        <v>8217307.0000000009</v>
      </c>
      <c r="JF223" s="34">
        <v>8263833.0000000009</v>
      </c>
      <c r="JG223" s="34">
        <v>8308111.0000000009</v>
      </c>
      <c r="JH223" s="34">
        <v>8350156.0000000009</v>
      </c>
      <c r="JI223" s="34">
        <v>8389933</v>
      </c>
      <c r="JJ223" s="34">
        <v>8427613</v>
      </c>
      <c r="JK223" s="34">
        <v>8463195</v>
      </c>
      <c r="JL223" s="34">
        <v>8496989</v>
      </c>
      <c r="JM223" s="34">
        <v>8529060</v>
      </c>
      <c r="JN223" s="34">
        <v>8559383</v>
      </c>
      <c r="JO223" s="34">
        <v>8588443</v>
      </c>
      <c r="JP223" s="34">
        <v>8616197</v>
      </c>
      <c r="JQ223" s="34">
        <v>8642673</v>
      </c>
      <c r="JR223" s="34">
        <v>8668180</v>
      </c>
      <c r="JS223" s="34">
        <v>8692637</v>
      </c>
      <c r="JT223" s="34">
        <v>8715909</v>
      </c>
      <c r="JU223" s="34">
        <v>8738158</v>
      </c>
      <c r="JV223" s="34">
        <v>8759675</v>
      </c>
      <c r="JW223" s="34">
        <v>8780360</v>
      </c>
      <c r="JX223" s="34">
        <v>8799874</v>
      </c>
      <c r="JY223" s="34">
        <v>8818290</v>
      </c>
      <c r="JZ223" s="34">
        <v>8835657</v>
      </c>
      <c r="KA223" s="34">
        <v>8851797</v>
      </c>
      <c r="KB223" s="34">
        <v>8866915</v>
      </c>
      <c r="KC223" s="34">
        <v>8881008</v>
      </c>
      <c r="KD223" s="34">
        <v>8893837</v>
      </c>
      <c r="KE223" s="34">
        <v>8905349</v>
      </c>
      <c r="KF223" s="34">
        <v>8915570</v>
      </c>
      <c r="KG223" s="34">
        <v>8924350</v>
      </c>
      <c r="KH223" s="34">
        <v>8931539</v>
      </c>
      <c r="KI223" s="34">
        <v>8937512</v>
      </c>
      <c r="KJ223" s="34">
        <v>8942502</v>
      </c>
      <c r="KK223" s="34">
        <v>8946318</v>
      </c>
      <c r="KL223" s="34">
        <v>8949012</v>
      </c>
      <c r="KM223" s="34">
        <v>8950685</v>
      </c>
      <c r="KN223" s="34">
        <v>8951096</v>
      </c>
      <c r="KO223" s="34">
        <v>8950301</v>
      </c>
      <c r="KP223" s="34">
        <v>8948262</v>
      </c>
      <c r="KQ223" s="34">
        <v>8945049</v>
      </c>
      <c r="KR223" s="34">
        <v>8940889</v>
      </c>
      <c r="KS223" s="34">
        <v>8935688</v>
      </c>
      <c r="KT223" s="34">
        <v>8929610</v>
      </c>
      <c r="KU223" s="34">
        <v>8922544</v>
      </c>
      <c r="KV223" s="34">
        <v>8914423</v>
      </c>
      <c r="KW223" s="34">
        <v>8905362</v>
      </c>
      <c r="KX223" s="34">
        <v>8895394</v>
      </c>
      <c r="KY223" s="34">
        <v>8884512</v>
      </c>
      <c r="KZ223" s="34">
        <v>8872655</v>
      </c>
      <c r="LA223" s="34">
        <v>8859615</v>
      </c>
      <c r="LB223" s="34">
        <v>8845456</v>
      </c>
      <c r="LC223" s="34">
        <v>8830419</v>
      </c>
      <c r="LD223" s="34">
        <v>8814388</v>
      </c>
      <c r="LE223" t="s">
        <v>843</v>
      </c>
      <c r="LF223" t="s">
        <v>843</v>
      </c>
      <c r="LG223" t="s">
        <v>843</v>
      </c>
      <c r="LH223" s="34">
        <v>1.5006106346845627E-2</v>
      </c>
      <c r="LI223" s="34">
        <v>1.4333226718008518E-2</v>
      </c>
      <c r="LJ223" s="34">
        <v>1.3686430640518665E-2</v>
      </c>
      <c r="LK223" s="34">
        <v>1.2692130170762539E-2</v>
      </c>
      <c r="LL223" s="34">
        <v>1.2695733457803726E-2</v>
      </c>
      <c r="LM223" s="34">
        <v>1.3597148470580578E-2</v>
      </c>
      <c r="LN223" s="34">
        <v>1.3873263262212276E-2</v>
      </c>
      <c r="LO223" s="34">
        <v>1.4203174039721489E-2</v>
      </c>
      <c r="LP223" s="34">
        <v>1.4852454885840416E-2</v>
      </c>
      <c r="LQ223" s="34">
        <v>1.573297381401062E-2</v>
      </c>
      <c r="LR223" s="34">
        <v>1.6655301675200462E-2</v>
      </c>
      <c r="LS223" s="34">
        <v>1.7470180988311768E-2</v>
      </c>
      <c r="LT223" s="34">
        <v>1.8092099577188492E-2</v>
      </c>
      <c r="LU223" s="34">
        <v>1.8407825380563736E-2</v>
      </c>
      <c r="LV223" s="34">
        <v>1.8365433439612389E-2</v>
      </c>
      <c r="LW223" s="34">
        <v>1.8072716891765594E-2</v>
      </c>
      <c r="LX223" s="34">
        <v>1.7556114122271538E-2</v>
      </c>
      <c r="LY223" s="34">
        <v>1.6866577789187431E-2</v>
      </c>
      <c r="LZ223" s="34">
        <v>1.6069388017058372E-2</v>
      </c>
      <c r="MA223" s="34">
        <v>1.5274826437234879E-2</v>
      </c>
      <c r="MB223" s="34">
        <v>1.4831290580332279E-2</v>
      </c>
      <c r="MC223" s="34">
        <v>1.4519771561026573E-2</v>
      </c>
      <c r="MD223" s="34">
        <v>1.3922969810664654E-2</v>
      </c>
      <c r="ME223" s="34">
        <v>1.3181755319237709E-2</v>
      </c>
      <c r="MF223" s="34">
        <v>1.250129658728838E-2</v>
      </c>
      <c r="MG223" s="34">
        <v>1.1886359192430973E-2</v>
      </c>
      <c r="MH223" s="34">
        <v>1.1319899931550026E-2</v>
      </c>
      <c r="MI223" s="34">
        <v>1.0810925625264645E-2</v>
      </c>
      <c r="MJ223" s="34">
        <v>1.0360304266214371E-2</v>
      </c>
      <c r="MK223" s="34">
        <v>9.9980281665921211E-3</v>
      </c>
      <c r="ML223" s="34">
        <v>9.7104394808411598E-3</v>
      </c>
      <c r="MM223" s="34">
        <v>9.4682257622480392E-3</v>
      </c>
      <c r="MN223" s="34">
        <v>9.3279434368014336E-3</v>
      </c>
      <c r="MO223" s="34">
        <v>9.2360693961381912E-3</v>
      </c>
      <c r="MP223" s="34">
        <v>9.1455178335309029E-3</v>
      </c>
      <c r="MQ223" s="34">
        <v>9.0823154896497726E-3</v>
      </c>
      <c r="MR223" s="34">
        <v>9.0196682140231133E-3</v>
      </c>
      <c r="MS223" s="34">
        <v>8.9155780151486397E-3</v>
      </c>
      <c r="MT223" s="34">
        <v>8.7844636291265488E-3</v>
      </c>
      <c r="MU223" s="34">
        <v>8.6263520643115044E-3</v>
      </c>
      <c r="MV223" s="34">
        <v>8.4411166608333588E-3</v>
      </c>
      <c r="MW223" s="34">
        <v>8.2954801619052887E-3</v>
      </c>
      <c r="MX223" s="34">
        <v>8.1100482493638992E-3</v>
      </c>
      <c r="MY223" s="34">
        <v>7.8842975199222565E-3</v>
      </c>
      <c r="MZ223" s="34">
        <v>7.6409419998526573E-3</v>
      </c>
      <c r="NA223" s="34">
        <v>7.3342141695320606E-3</v>
      </c>
      <c r="NB223" s="34">
        <v>7.0223612710833549E-3</v>
      </c>
      <c r="NC223" s="34">
        <v>6.6932584159076214E-3</v>
      </c>
      <c r="ND223" s="34">
        <v>6.3495896756649017E-3</v>
      </c>
      <c r="NE223" s="34">
        <v>6.0018086805939674E-3</v>
      </c>
      <c r="NF223" s="34">
        <v>5.6459838524460793E-3</v>
      </c>
      <c r="NG223" s="34">
        <v>5.3437431342899799E-3</v>
      </c>
      <c r="NH223" s="34">
        <v>5.0479546189308167E-3</v>
      </c>
      <c r="NI223" s="34">
        <v>4.7523132525384426E-3</v>
      </c>
      <c r="NJ223" s="34">
        <v>4.4810418039560318E-3</v>
      </c>
      <c r="NK223" s="34">
        <v>4.2131855152547359E-3</v>
      </c>
      <c r="NL223" s="34">
        <v>3.9851036854088306E-3</v>
      </c>
      <c r="NM223" s="34">
        <v>3.7672906182706356E-3</v>
      </c>
      <c r="NN223" s="34">
        <v>3.5489520523697138E-3</v>
      </c>
      <c r="NO223" s="34">
        <v>3.3893540967255831E-3</v>
      </c>
      <c r="NP223" s="34">
        <v>3.2263416796922684E-3</v>
      </c>
      <c r="NQ223" s="34">
        <v>3.0681060161441565E-3</v>
      </c>
      <c r="NR223" s="34">
        <v>2.9469395522028208E-3</v>
      </c>
      <c r="NS223" s="34">
        <v>2.81749595887959E-3</v>
      </c>
      <c r="NT223" s="34">
        <v>2.6736310683190823E-3</v>
      </c>
      <c r="NU223" s="34">
        <v>2.549435943365097E-3</v>
      </c>
      <c r="NV223" s="34">
        <v>2.4593914858996868E-3</v>
      </c>
      <c r="NW223" s="34">
        <v>2.3586053866893053E-3</v>
      </c>
      <c r="NX223" s="34">
        <v>2.2199940867722034E-3</v>
      </c>
      <c r="NY223" s="34">
        <v>2.0905705168843269E-3</v>
      </c>
      <c r="NZ223" s="34">
        <v>1.9674927461892366E-3</v>
      </c>
      <c r="OA223" s="34">
        <v>1.8250229768455029E-3</v>
      </c>
      <c r="OB223" s="34">
        <v>1.7064450075849891E-3</v>
      </c>
      <c r="OC223" s="34">
        <v>1.5881297877058387E-3</v>
      </c>
      <c r="OD223" s="34">
        <v>1.4435008633881807E-3</v>
      </c>
      <c r="OE223" s="34">
        <v>1.2935424456372857E-3</v>
      </c>
      <c r="OF223" s="34">
        <v>1.1470790486782789E-3</v>
      </c>
      <c r="OG223" s="34">
        <v>9.843094740062952E-4</v>
      </c>
      <c r="OH223" s="34">
        <v>8.0522458301857114E-4</v>
      </c>
      <c r="OI223" s="34">
        <v>6.685302359983325E-4</v>
      </c>
      <c r="OJ223" s="34">
        <v>5.5816513486206532E-4</v>
      </c>
      <c r="OK223" s="34">
        <v>4.266351752448827E-4</v>
      </c>
      <c r="OL223" s="34">
        <v>3.0108413193374872E-4</v>
      </c>
      <c r="OM223" s="34">
        <v>1.8693054153118283E-4</v>
      </c>
      <c r="ON223" s="34">
        <v>4.591721881297417E-5</v>
      </c>
      <c r="OO223" s="34">
        <v>-8.8819884695112705E-5</v>
      </c>
      <c r="OP223" s="34">
        <v>-2.2783952590543777E-4</v>
      </c>
      <c r="OQ223" s="34">
        <v>-3.5912860766984522E-4</v>
      </c>
      <c r="OR223" s="34">
        <v>-4.6516989823430777E-4</v>
      </c>
      <c r="OS223" s="34">
        <v>-5.818787612952292E-4</v>
      </c>
      <c r="OT223" s="34">
        <v>-6.8042526254430413E-4</v>
      </c>
      <c r="OU223" s="34">
        <v>-7.9161318717524409E-4</v>
      </c>
      <c r="OV223" s="34">
        <v>-9.1058085672557354E-4</v>
      </c>
      <c r="OW223" s="34">
        <v>-1.0169596644118428E-3</v>
      </c>
      <c r="OX223" s="34">
        <v>-1.1199525324627757E-3</v>
      </c>
      <c r="OY223" s="34">
        <v>-1.224078587256372E-3</v>
      </c>
      <c r="OZ223" s="34">
        <v>-1.3354609254747629E-3</v>
      </c>
      <c r="PA223" s="34">
        <v>-1.4707650989294052E-3</v>
      </c>
      <c r="PB223" s="34">
        <v>-1.599429058842361E-3</v>
      </c>
      <c r="PC223" s="34">
        <v>-1.7014155164361E-3</v>
      </c>
      <c r="PD223" s="34">
        <v>-1.8170790281146765E-3</v>
      </c>
      <c r="PE223" t="s">
        <v>1300</v>
      </c>
      <c r="PF223" t="s">
        <v>843</v>
      </c>
      <c r="PG223" t="s">
        <v>843</v>
      </c>
      <c r="PH223" t="s">
        <v>843</v>
      </c>
      <c r="PI223" t="s">
        <v>843</v>
      </c>
      <c r="PJ223" t="s">
        <v>1300</v>
      </c>
      <c r="PK223" s="34">
        <v>0.49239614605903625</v>
      </c>
      <c r="PL223" s="34">
        <v>0.49253606796264648</v>
      </c>
      <c r="PM223" s="34">
        <v>0.49267521500587463</v>
      </c>
      <c r="PN223" s="34">
        <v>0.49279698729515076</v>
      </c>
      <c r="PO223" s="34">
        <v>0.49289616942405701</v>
      </c>
      <c r="PP223" s="34">
        <v>0.49300488829612732</v>
      </c>
      <c r="PQ223" s="34">
        <v>0.49311983585357666</v>
      </c>
      <c r="PR223" s="34">
        <v>0.49323368072509766</v>
      </c>
      <c r="PS223" s="34">
        <v>0.49338197708129883</v>
      </c>
      <c r="PT223" s="34">
        <v>0.49356421828269958</v>
      </c>
      <c r="PU223" s="34">
        <v>0.49376383423805237</v>
      </c>
      <c r="PV223" s="34">
        <v>0.49397620558738708</v>
      </c>
      <c r="PW223" s="34">
        <v>0.4942079484462738</v>
      </c>
      <c r="PX223" s="34">
        <v>0.49444282054901123</v>
      </c>
      <c r="PY223" s="34">
        <v>0.49463886022567749</v>
      </c>
      <c r="PZ223" s="34">
        <v>0.49480104446411133</v>
      </c>
      <c r="QA223" s="34">
        <v>0.49496698379516602</v>
      </c>
      <c r="QB223" s="34">
        <v>0.49511918425559998</v>
      </c>
      <c r="QC223" s="34">
        <v>0.49522742629051208</v>
      </c>
      <c r="QD223" s="34">
        <v>0.49529442191123962</v>
      </c>
      <c r="QE223" s="34">
        <v>0.4953504204750061</v>
      </c>
      <c r="QF223" s="34">
        <v>0.49539589881896973</v>
      </c>
      <c r="QG223" s="34">
        <v>0.4954088032245636</v>
      </c>
      <c r="QH223" s="34">
        <v>0.49539738893508911</v>
      </c>
      <c r="QI223" s="34">
        <v>0.49536886811256409</v>
      </c>
      <c r="QJ223" s="34">
        <v>0.49532541632652283</v>
      </c>
      <c r="QK223" s="34">
        <v>0.4952690601348877</v>
      </c>
      <c r="QL223" s="34">
        <v>0.49520155787467957</v>
      </c>
      <c r="QM223" s="34">
        <v>0.49512538313865662</v>
      </c>
      <c r="QN223" s="34">
        <v>0.49504318833351135</v>
      </c>
      <c r="QO223" s="34">
        <v>0.4949583113193512</v>
      </c>
      <c r="QP223" s="34">
        <v>0.49487242102622986</v>
      </c>
      <c r="QQ223" s="34">
        <v>0.49478903412818909</v>
      </c>
      <c r="QR223" s="34">
        <v>0.4947105348110199</v>
      </c>
      <c r="QS223" s="34">
        <v>0.49463698267936707</v>
      </c>
      <c r="QT223" s="34">
        <v>0.49456915259361267</v>
      </c>
      <c r="QU223" s="34">
        <v>0.4945068359375</v>
      </c>
      <c r="QV223" s="34">
        <v>0.49445092678070068</v>
      </c>
      <c r="QW223" s="34">
        <v>0.49440234899520874</v>
      </c>
      <c r="QX223" s="34">
        <v>0.4943566620349884</v>
      </c>
      <c r="QY223" s="34">
        <v>0.49431335926055908</v>
      </c>
      <c r="QZ223" s="34">
        <v>0.49427473545074463</v>
      </c>
      <c r="RA223" s="34">
        <v>0.49423855543136597</v>
      </c>
      <c r="RB223" s="34">
        <v>0.49420326948165894</v>
      </c>
      <c r="RC223" s="34">
        <v>0.49416902661323547</v>
      </c>
      <c r="RD223" s="34">
        <v>0.49413344264030457</v>
      </c>
      <c r="RE223" s="34">
        <v>0.4940948486328125</v>
      </c>
      <c r="RF223" s="34">
        <v>0.49405169486999512</v>
      </c>
      <c r="RG223" s="34">
        <v>0.49400302767753601</v>
      </c>
      <c r="RH223" s="34">
        <v>0.493949294090271</v>
      </c>
      <c r="RI223" s="34">
        <v>0.49388933181762695</v>
      </c>
      <c r="RJ223" s="34">
        <v>0.49382367730140686</v>
      </c>
      <c r="RK223" s="34">
        <v>0.49375173449516296</v>
      </c>
      <c r="RL223" s="34">
        <v>0.49367392063140869</v>
      </c>
      <c r="RM223" s="34">
        <v>0.49359184503555298</v>
      </c>
      <c r="RN223" s="34">
        <v>0.49350640177726746</v>
      </c>
      <c r="RO223" s="34">
        <v>0.49341762065887451</v>
      </c>
      <c r="RP223" s="34">
        <v>0.49332645535469055</v>
      </c>
      <c r="RQ223" s="34">
        <v>0.49323451519012451</v>
      </c>
      <c r="RR223" s="34">
        <v>0.49314236640930176</v>
      </c>
      <c r="RS223" s="34">
        <v>0.49305093288421631</v>
      </c>
      <c r="RT223" s="34">
        <v>0.49296021461486816</v>
      </c>
      <c r="RU223" s="34">
        <v>0.4928724467754364</v>
      </c>
      <c r="RV223" s="34">
        <v>0.49278900027275085</v>
      </c>
      <c r="RW223" s="34">
        <v>0.4927101731300354</v>
      </c>
      <c r="RX223" s="34">
        <v>0.49263688921928406</v>
      </c>
      <c r="RY223" s="34">
        <v>0.49256986379623413</v>
      </c>
      <c r="RZ223" s="34">
        <v>0.49250850081443787</v>
      </c>
      <c r="SA223" s="34">
        <v>0.49245387315750122</v>
      </c>
      <c r="SB223" s="34">
        <v>0.49240520596504211</v>
      </c>
      <c r="SC223" s="34">
        <v>0.49236077070236206</v>
      </c>
      <c r="SD223" s="34">
        <v>0.49232116341590881</v>
      </c>
      <c r="SE223" s="34">
        <v>0.49229025840759277</v>
      </c>
      <c r="SF223" s="34">
        <v>0.49226868152618408</v>
      </c>
      <c r="SG223" s="34">
        <v>0.49225369095802307</v>
      </c>
      <c r="SH223" s="34">
        <v>0.49224269390106201</v>
      </c>
      <c r="SI223" s="34">
        <v>0.49223592877388</v>
      </c>
      <c r="SJ223" s="34">
        <v>0.49223428964614868</v>
      </c>
      <c r="SK223" s="34">
        <v>0.49223598837852478</v>
      </c>
      <c r="SL223" s="34">
        <v>0.49223732948303223</v>
      </c>
      <c r="SM223" s="34">
        <v>0.49223786592483521</v>
      </c>
      <c r="SN223" s="34">
        <v>0.49223768711090088</v>
      </c>
      <c r="SO223" s="34">
        <v>0.49223634600639343</v>
      </c>
      <c r="SP223" s="34">
        <v>0.49223116040229797</v>
      </c>
      <c r="SQ223" s="34">
        <v>0.49222138524055481</v>
      </c>
      <c r="SR223" s="34">
        <v>0.49220669269561768</v>
      </c>
      <c r="SS223" s="34">
        <v>0.49218776822090149</v>
      </c>
      <c r="ST223" s="34">
        <v>0.49216735363006592</v>
      </c>
      <c r="SU223" s="34">
        <v>0.49214637279510498</v>
      </c>
      <c r="SV223" s="34">
        <v>0.49212661385536194</v>
      </c>
      <c r="SW223" s="34">
        <v>0.4921080470085144</v>
      </c>
      <c r="SX223" s="34">
        <v>0.49209395051002502</v>
      </c>
      <c r="SY223" s="34">
        <v>0.49208500981330872</v>
      </c>
      <c r="SZ223" s="34">
        <v>0.49208152294158936</v>
      </c>
      <c r="TA223" s="34">
        <v>0.49208959937095642</v>
      </c>
      <c r="TB223" s="34">
        <v>0.49210962653160095</v>
      </c>
      <c r="TC223" s="34">
        <v>0.49213790893554688</v>
      </c>
      <c r="TD223" s="34">
        <v>0.49217748641967773</v>
      </c>
      <c r="TE223" s="34">
        <v>0.49223080277442932</v>
      </c>
      <c r="TF223" s="34">
        <v>0.49229961633682251</v>
      </c>
      <c r="TG223" s="34">
        <v>0.49238607287406921</v>
      </c>
      <c r="TH223" t="s">
        <v>843</v>
      </c>
      <c r="TI223" t="s">
        <v>843</v>
      </c>
      <c r="TJ223" t="s">
        <v>1300</v>
      </c>
      <c r="TK223" s="34">
        <v>0.58683180963036297</v>
      </c>
      <c r="TL223" s="34">
        <v>0.59459074616394003</v>
      </c>
      <c r="TM223" s="34">
        <v>0.60290274344252404</v>
      </c>
      <c r="TN223" s="34">
        <v>0.61098027679207001</v>
      </c>
      <c r="TO223" s="34">
        <v>0.61916831680703199</v>
      </c>
      <c r="TP223" s="34">
        <v>0.62738664797294197</v>
      </c>
      <c r="TQ223" s="34">
        <v>0.63488566578839201</v>
      </c>
      <c r="TR223" s="34">
        <v>0.64202876717399404</v>
      </c>
      <c r="TS223" s="34">
        <v>0.64878254420394199</v>
      </c>
      <c r="TT223" s="34">
        <v>0.65448516557848291</v>
      </c>
      <c r="TU223" s="34">
        <v>0.65853997446264601</v>
      </c>
      <c r="TV223" s="34">
        <v>0.660730749439707</v>
      </c>
      <c r="TW223" s="34">
        <v>0.66117828442836601</v>
      </c>
      <c r="TX223" s="34">
        <v>0.66021791536097096</v>
      </c>
      <c r="TY223" s="34">
        <v>0.65823529017056204</v>
      </c>
      <c r="TZ223" s="34">
        <v>0.65558794897676298</v>
      </c>
      <c r="UA223" s="34">
        <v>0.65246738915490599</v>
      </c>
      <c r="UB223" s="34">
        <v>0.64907781554903599</v>
      </c>
      <c r="UC223" s="34">
        <v>0.64581391200029803</v>
      </c>
      <c r="UD223" s="34">
        <v>0.64289712296335788</v>
      </c>
      <c r="UE223" s="34">
        <v>0.64051535268408399</v>
      </c>
      <c r="UF223" s="34">
        <v>0.63869049355433094</v>
      </c>
      <c r="UG223" s="34">
        <v>0.63732658473817405</v>
      </c>
      <c r="UH223" s="34">
        <v>0.63659788830742303</v>
      </c>
      <c r="UI223" s="34">
        <v>0.63662318880775903</v>
      </c>
      <c r="UJ223" s="34">
        <v>0.63751939410200598</v>
      </c>
      <c r="UK223" s="34">
        <v>0.63933171409709899</v>
      </c>
      <c r="UL223" s="34">
        <v>0.64200850231015594</v>
      </c>
      <c r="UM223" s="34">
        <v>0.645431492209246</v>
      </c>
      <c r="UN223" s="34">
        <v>0.64935179858980707</v>
      </c>
      <c r="UO223" s="34">
        <v>0.65349066353877006</v>
      </c>
      <c r="UP223" s="34">
        <v>0.65759519877020689</v>
      </c>
      <c r="UQ223" s="34">
        <v>0.66138382311797694</v>
      </c>
      <c r="UR223" s="34">
        <v>0.664688528197527</v>
      </c>
      <c r="US223" s="34">
        <v>0.66745920577350304</v>
      </c>
      <c r="UT223" s="34">
        <v>0.669696866669232</v>
      </c>
      <c r="UU223" s="34">
        <v>0.67149403668919605</v>
      </c>
      <c r="UV223" s="34">
        <v>0.67285043780521092</v>
      </c>
      <c r="UW223" s="34">
        <v>0.67369453326533901</v>
      </c>
      <c r="UX223" s="34">
        <v>0.67411367208960793</v>
      </c>
      <c r="UY223" s="34">
        <v>0.67417254083423606</v>
      </c>
      <c r="UZ223" s="34">
        <v>0.67386348878652891</v>
      </c>
      <c r="VA223" s="34">
        <v>0.67332411963057393</v>
      </c>
      <c r="VB223" s="34">
        <v>0.67262745330741391</v>
      </c>
      <c r="VC223" s="34">
        <v>0.67175828689030792</v>
      </c>
      <c r="VD223" s="34">
        <v>0.67080071457532298</v>
      </c>
      <c r="VE223" s="34">
        <v>0.66980299583561309</v>
      </c>
      <c r="VF223" s="34">
        <v>0.66880327769479098</v>
      </c>
      <c r="VG223" s="34">
        <v>0.667797299910451</v>
      </c>
      <c r="VH223" s="34">
        <v>0.66673144863639611</v>
      </c>
      <c r="VI223" s="34">
        <v>0.66554799691620103</v>
      </c>
      <c r="VJ223" s="34">
        <v>0.66423510711400002</v>
      </c>
      <c r="VK223" s="34">
        <v>0.66291933126275293</v>
      </c>
      <c r="VL223" s="34">
        <v>0.66176903091890193</v>
      </c>
      <c r="VM223" s="34">
        <v>0.66064578428079201</v>
      </c>
      <c r="VN223" s="34">
        <v>0.65967060903122299</v>
      </c>
      <c r="VO223" s="34">
        <v>0.659084373353645</v>
      </c>
      <c r="VP223" s="34">
        <v>0.6586940413128759</v>
      </c>
      <c r="VQ223" s="34">
        <v>0.65844617538437111</v>
      </c>
      <c r="VR223" s="34">
        <v>0.65842035288466405</v>
      </c>
      <c r="VS223" s="34">
        <v>0.65864562985270592</v>
      </c>
      <c r="VT223" s="34">
        <v>0.65911140333039298</v>
      </c>
      <c r="VU223" s="34">
        <v>0.65974766329264001</v>
      </c>
      <c r="VV223" s="34">
        <v>0.66048994456400001</v>
      </c>
      <c r="VW223" s="34">
        <v>0.66129352306836198</v>
      </c>
      <c r="VX223" s="34">
        <v>0.66208337832278996</v>
      </c>
      <c r="VY223" s="34">
        <v>0.66288675093539395</v>
      </c>
      <c r="VZ223" s="34">
        <v>0.66371673050516899</v>
      </c>
      <c r="WA223" s="34">
        <v>0.6644439076943659</v>
      </c>
      <c r="WB223" s="34">
        <v>0.66494469648057108</v>
      </c>
      <c r="WC223" s="34">
        <v>0.66514568949735808</v>
      </c>
      <c r="WD223" s="34">
        <v>0.66502359153873503</v>
      </c>
      <c r="WE223" s="34">
        <v>0.66455150046259004</v>
      </c>
      <c r="WF223" s="34">
        <v>0.66365323262555198</v>
      </c>
      <c r="WG223" s="34">
        <v>0.66230100336328401</v>
      </c>
      <c r="WH223" s="34">
        <v>0.660443720984081</v>
      </c>
      <c r="WI223" s="34">
        <v>0.65809432262883905</v>
      </c>
      <c r="WJ223" s="34">
        <v>0.65536065121609099</v>
      </c>
      <c r="WK223" s="34">
        <v>0.65235683346397488</v>
      </c>
      <c r="WL223" s="34">
        <v>0.64918730454220908</v>
      </c>
      <c r="WM223" s="34">
        <v>0.64600598613262705</v>
      </c>
      <c r="WN223" s="34">
        <v>0.642996893079539</v>
      </c>
      <c r="WO223" s="34">
        <v>0.64024322686366009</v>
      </c>
      <c r="WP223" s="34">
        <v>0.63775197093853697</v>
      </c>
      <c r="WQ223" s="34">
        <v>0.63555934180801199</v>
      </c>
      <c r="WR223" s="34">
        <v>0.63366055322270398</v>
      </c>
      <c r="WS223" s="34">
        <v>0.63202351473392293</v>
      </c>
      <c r="WT223" s="34">
        <v>0.630686595456324</v>
      </c>
      <c r="WU223" s="34">
        <v>0.629641582621147</v>
      </c>
      <c r="WV223" s="34">
        <v>0.62881067467888296</v>
      </c>
      <c r="WW223" s="34">
        <v>0.62813275159833404</v>
      </c>
      <c r="WX223" s="34">
        <v>0.62758687432642501</v>
      </c>
      <c r="WY223" s="34">
        <v>0.62712430334101799</v>
      </c>
      <c r="WZ223" s="34">
        <v>0.626683395913608</v>
      </c>
      <c r="XA223" s="34">
        <v>0.62624258127296006</v>
      </c>
      <c r="XB223" s="34">
        <v>0.625775148132793</v>
      </c>
      <c r="XC223" s="34">
        <v>0.62522427758231802</v>
      </c>
      <c r="XD223" s="34">
        <v>0.62454406878854196</v>
      </c>
      <c r="XE223" s="34">
        <v>0.62371894676769601</v>
      </c>
      <c r="XF223" s="34">
        <v>0.62269629432667406</v>
      </c>
      <c r="XG223" s="34">
        <v>0.62147517340257596</v>
      </c>
      <c r="XH223" t="s">
        <v>843</v>
      </c>
      <c r="XI223" t="s">
        <v>1300</v>
      </c>
      <c r="XJ223" s="34">
        <v>0.56488584702739997</v>
      </c>
      <c r="XK223" s="34">
        <v>0.57296475540733394</v>
      </c>
      <c r="XL223" s="34">
        <v>0.582304392974756</v>
      </c>
      <c r="XM223" s="34">
        <v>0.592015318384425</v>
      </c>
      <c r="XN223" s="34">
        <v>0.602061665731633</v>
      </c>
      <c r="XO223" s="34">
        <v>0.611821256607191</v>
      </c>
      <c r="XP223" s="34">
        <v>0.62010093198889205</v>
      </c>
      <c r="XQ223" s="34">
        <v>0.62705581451071402</v>
      </c>
      <c r="XR223" s="34">
        <v>0.63267437340474397</v>
      </c>
      <c r="XS223" s="34">
        <v>0.63660719438513003</v>
      </c>
      <c r="XT223" s="34">
        <v>0.63867928620315706</v>
      </c>
      <c r="XU223" s="34">
        <v>0.63894906582706701</v>
      </c>
      <c r="XV223" s="34">
        <v>0.63770466936890602</v>
      </c>
      <c r="XW223" s="34">
        <v>0.63532930960076295</v>
      </c>
      <c r="XX223" s="34">
        <v>0.63209251667622501</v>
      </c>
      <c r="XY223" s="34">
        <v>0.62823350975382297</v>
      </c>
      <c r="XZ223" s="34">
        <v>0.62386821710908202</v>
      </c>
      <c r="YA223" s="34">
        <v>0.61911283173348597</v>
      </c>
      <c r="YB223" s="34">
        <v>0.61433321582980294</v>
      </c>
      <c r="YC223" s="34">
        <v>0.609806898522673</v>
      </c>
      <c r="YD223" s="34">
        <v>0.60588865932275504</v>
      </c>
      <c r="YE223" s="34">
        <v>0.60274541124008696</v>
      </c>
      <c r="YF223" s="34">
        <v>0.600354965240946</v>
      </c>
      <c r="YG223" s="34">
        <v>0.59899886435137606</v>
      </c>
      <c r="YH223" s="34">
        <v>0.59882615691768104</v>
      </c>
      <c r="YI223" s="34">
        <v>0.59987864247613698</v>
      </c>
      <c r="YJ223" s="34">
        <v>0.60208562799997301</v>
      </c>
      <c r="YK223" s="34">
        <v>0.60521330485557501</v>
      </c>
      <c r="YL223" s="34">
        <v>0.60896051610800495</v>
      </c>
      <c r="YM223" s="34">
        <v>0.61300730502732403</v>
      </c>
      <c r="YN223" s="34">
        <v>0.61709204374251103</v>
      </c>
      <c r="YO223" s="34">
        <v>0.62105666398255999</v>
      </c>
      <c r="YP223" s="34">
        <v>0.62470059751803608</v>
      </c>
      <c r="YQ223" s="34">
        <v>0.62783741741937704</v>
      </c>
      <c r="YR223" s="34">
        <v>0.63043578899243802</v>
      </c>
      <c r="YS223" s="34">
        <v>0.63247519062768898</v>
      </c>
      <c r="YT223" s="34">
        <v>0.63395556699757305</v>
      </c>
      <c r="YU223" s="34">
        <v>0.63494226964950895</v>
      </c>
      <c r="YV223" s="34">
        <v>0.63543107753294403</v>
      </c>
      <c r="YW223" s="34">
        <v>0.63539574643306207</v>
      </c>
      <c r="YX223" s="34">
        <v>0.63488063284013097</v>
      </c>
      <c r="YY223" s="34">
        <v>0.63390992685141601</v>
      </c>
      <c r="YZ223" s="34">
        <v>0.63248520963005495</v>
      </c>
      <c r="ZA223" s="34">
        <v>0.63061983267524702</v>
      </c>
      <c r="ZB223" s="34">
        <v>0.62834034948911399</v>
      </c>
      <c r="ZC223" s="34">
        <v>0.62565473800861704</v>
      </c>
      <c r="ZD223" s="34">
        <v>0.622634954342695</v>
      </c>
      <c r="ZE223" s="34">
        <v>0.619577053278064</v>
      </c>
      <c r="ZF223" s="34">
        <v>0.61675022203656904</v>
      </c>
      <c r="ZG223" s="34">
        <v>0.61404928646331502</v>
      </c>
      <c r="ZH223" s="34">
        <v>0.61167414685170896</v>
      </c>
      <c r="ZI223" s="34">
        <v>0.60986101413425997</v>
      </c>
      <c r="ZJ223" s="34">
        <v>0.60839992740255</v>
      </c>
      <c r="ZK223" s="34">
        <v>0.60724344325773805</v>
      </c>
      <c r="ZL223" s="34">
        <v>0.60650601777751301</v>
      </c>
      <c r="ZM223" s="34">
        <v>0.60625851111784601</v>
      </c>
      <c r="ZN223" s="34">
        <v>0.60650969381567399</v>
      </c>
      <c r="ZO223" s="34">
        <v>0.60718695846904602</v>
      </c>
      <c r="ZP223" s="34">
        <v>0.60819430559422305</v>
      </c>
      <c r="ZQ223" s="34">
        <v>0.60942259211462502</v>
      </c>
      <c r="ZR223" s="34">
        <v>0.61075303872462494</v>
      </c>
      <c r="ZS223" s="34">
        <v>0.61217511134432101</v>
      </c>
      <c r="ZT223" s="34">
        <v>0.61364611717799999</v>
      </c>
      <c r="ZU223" s="34">
        <v>0.61498878964972203</v>
      </c>
      <c r="ZV223" s="34">
        <v>0.61604999455306397</v>
      </c>
      <c r="ZW223" s="34">
        <v>0.61672960040722502</v>
      </c>
      <c r="ZX223" s="34">
        <v>0.61697745635540102</v>
      </c>
      <c r="ZY223" s="34">
        <v>0.61677901685004999</v>
      </c>
      <c r="ZZ223" s="34">
        <v>0.61607350195732902</v>
      </c>
      <c r="AAA223" s="34">
        <v>0.61477408801626598</v>
      </c>
      <c r="AAB223" s="34">
        <v>0.61281642028338001</v>
      </c>
      <c r="AAC223" s="34">
        <v>0.61024770508449899</v>
      </c>
      <c r="AAD223" s="34">
        <v>0.60713294267888296</v>
      </c>
      <c r="AAE223" s="34">
        <v>0.60359468184272103</v>
      </c>
      <c r="AAF223" s="34">
        <v>0.59985377515611193</v>
      </c>
      <c r="AAG223" s="34">
        <v>0.59607745839480597</v>
      </c>
      <c r="AAH223" s="34">
        <v>0.59242454492533902</v>
      </c>
      <c r="AAI223" s="34">
        <v>0.58904450122667196</v>
      </c>
      <c r="AAJ223" s="34">
        <v>0.58599234689564705</v>
      </c>
      <c r="AAK223" s="34">
        <v>0.58324948728737303</v>
      </c>
      <c r="AAL223" s="34">
        <v>0.58082014299913698</v>
      </c>
      <c r="AAM223" s="34">
        <v>0.57873068122937998</v>
      </c>
      <c r="AAN223" s="34">
        <v>0.57699601794008204</v>
      </c>
      <c r="AAO223" s="34">
        <v>0.57559170052347897</v>
      </c>
      <c r="AAP223" s="34">
        <v>0.574480344391327</v>
      </c>
      <c r="AAQ223" s="34">
        <v>0.57361939148083396</v>
      </c>
      <c r="AAR223" s="34">
        <v>0.57296349838661398</v>
      </c>
      <c r="AAS223" s="34">
        <v>0.57248836758747801</v>
      </c>
      <c r="AAT223" s="34">
        <v>0.57213169741845593</v>
      </c>
      <c r="AAU223" s="34">
        <v>0.571805327133177</v>
      </c>
      <c r="AAV223" s="34">
        <v>0.57143184304801697</v>
      </c>
      <c r="AAW223" s="34">
        <v>0.57098306267808807</v>
      </c>
      <c r="AAX223" s="34">
        <v>0.57036712136989198</v>
      </c>
      <c r="AAY223" s="34">
        <v>0.56952182291971998</v>
      </c>
      <c r="AAZ223" s="34">
        <v>0.56848044055159297</v>
      </c>
      <c r="ABA223" s="34">
        <v>0.56724390530644297</v>
      </c>
      <c r="ABB223" s="34">
        <v>0.56578671016661408</v>
      </c>
      <c r="ABC223" s="34">
        <v>0.564169549128263</v>
      </c>
      <c r="ABD223" s="34">
        <v>0.56243516445053798</v>
      </c>
      <c r="ABE223" s="34">
        <v>0.56056057132959503</v>
      </c>
      <c r="ABF223" s="34">
        <v>0.55859309566319804</v>
      </c>
      <c r="ABG223" t="s">
        <v>843</v>
      </c>
      <c r="ABH223" t="s">
        <v>843</v>
      </c>
      <c r="ABI223" t="s">
        <v>1300</v>
      </c>
      <c r="ABJ223" s="34">
        <v>0.48099474911208501</v>
      </c>
      <c r="ABK223" s="34">
        <v>0.48560331246788102</v>
      </c>
      <c r="ABL223" s="34">
        <v>0.49069790529559804</v>
      </c>
      <c r="ABM223" s="34">
        <v>0.49610458106897704</v>
      </c>
      <c r="ABN223" s="34">
        <v>0.50207996527651</v>
      </c>
      <c r="ABO223" s="34">
        <v>0.50908678766418802</v>
      </c>
      <c r="ABP223" s="34">
        <v>0.51689998181278296</v>
      </c>
      <c r="ABQ223" s="34">
        <v>0.52518560590531893</v>
      </c>
      <c r="ABR223" s="34">
        <v>0.53346088028968197</v>
      </c>
      <c r="ABS223" s="34">
        <v>0.54160669544256002</v>
      </c>
      <c r="ABT223" s="34">
        <v>0.54889288937606795</v>
      </c>
      <c r="ABU223" s="34">
        <v>0.55456519969038298</v>
      </c>
      <c r="ABV223" s="34">
        <v>0.558949486341208</v>
      </c>
      <c r="ABW223" s="34">
        <v>0.56225168475104192</v>
      </c>
      <c r="ABX223" s="34">
        <v>0.56444361726473202</v>
      </c>
      <c r="ABY223" s="34">
        <v>0.56558159062498203</v>
      </c>
      <c r="ABZ223" s="34">
        <v>0.56584198700141397</v>
      </c>
      <c r="ACA223" s="34">
        <v>0.56547091565672003</v>
      </c>
      <c r="ACB223" s="34">
        <v>0.56468412709770999</v>
      </c>
      <c r="ACC223" s="34">
        <v>0.56354600693034895</v>
      </c>
      <c r="ACD223" s="34">
        <v>0.56221060028113201</v>
      </c>
      <c r="ACE223" s="34">
        <v>0.56061262832404701</v>
      </c>
      <c r="ACF223" s="34">
        <v>0.55866594834942396</v>
      </c>
      <c r="ACG223" s="34">
        <v>0.55668283175519095</v>
      </c>
      <c r="ACH223" s="34">
        <v>0.55487414427641102</v>
      </c>
      <c r="ACI223" s="34">
        <v>0.55339330418885602</v>
      </c>
      <c r="ACJ223" s="34">
        <v>0.55241317238113297</v>
      </c>
      <c r="ACK223" s="34">
        <v>0.55202962624407104</v>
      </c>
      <c r="ACL223" s="34">
        <v>0.55243262349345101</v>
      </c>
      <c r="ACM223" s="34">
        <v>0.55375243432132004</v>
      </c>
      <c r="ACN223" s="34">
        <v>0.55602967749354903</v>
      </c>
      <c r="ACO223" s="34">
        <v>0.55920883796447907</v>
      </c>
      <c r="ACP223" s="34">
        <v>0.56305516190141902</v>
      </c>
      <c r="ACQ223" s="34">
        <v>0.56729605509410996</v>
      </c>
      <c r="ACR223" s="34">
        <v>0.57167736556795901</v>
      </c>
      <c r="ACS223" s="34">
        <v>0.57596880112809301</v>
      </c>
      <c r="ACT223" s="34">
        <v>0.58003071186272404</v>
      </c>
      <c r="ACU223" s="34">
        <v>0.58375356794482802</v>
      </c>
      <c r="ACV223" s="34">
        <v>0.587013540141061</v>
      </c>
      <c r="ACW223" s="34">
        <v>0.58979866332788</v>
      </c>
      <c r="ACX223" s="34">
        <v>0.59212174211611401</v>
      </c>
      <c r="ACY223" s="34">
        <v>0.59396435282003901</v>
      </c>
      <c r="ACZ223" s="34">
        <v>0.59538083329589997</v>
      </c>
      <c r="ADA223" s="34">
        <v>0.59637333071632803</v>
      </c>
      <c r="ADB223" s="34">
        <v>0.59692216496220396</v>
      </c>
      <c r="ADC223" s="34">
        <v>0.59709345912763601</v>
      </c>
      <c r="ADD223" s="34">
        <v>0.59693494089118504</v>
      </c>
      <c r="ADE223" s="34">
        <v>0.59643888031643399</v>
      </c>
      <c r="ADF223" s="34">
        <v>0.59560672131274994</v>
      </c>
      <c r="ADG223" s="34">
        <v>0.59445941352805698</v>
      </c>
      <c r="ADH223" s="34">
        <v>0.59297785906370604</v>
      </c>
      <c r="ADI223" s="34">
        <v>0.591196121476952</v>
      </c>
      <c r="ADJ223" s="34">
        <v>0.58937357513880995</v>
      </c>
      <c r="ADK223" s="34">
        <v>0.58774781561115097</v>
      </c>
      <c r="ADL223" s="34">
        <v>0.58621320176899405</v>
      </c>
      <c r="ADM223" s="34">
        <v>0.58494693788811392</v>
      </c>
      <c r="ADN223" s="34">
        <v>0.58416613319340893</v>
      </c>
      <c r="ADO223" s="34">
        <v>0.58367633713445599</v>
      </c>
      <c r="ADP223" s="34">
        <v>0.58343358393940303</v>
      </c>
      <c r="ADQ223" s="34">
        <v>0.58352075087878297</v>
      </c>
      <c r="ADR223" s="34">
        <v>0.58400370836460702</v>
      </c>
      <c r="ADS223" s="34">
        <v>0.58490947099985602</v>
      </c>
      <c r="ADT223" s="34">
        <v>0.58615303327803503</v>
      </c>
      <c r="ADU223" s="34">
        <v>0.58764852297689008</v>
      </c>
      <c r="ADV223" s="34">
        <v>0.58933339085267</v>
      </c>
      <c r="ADW223" s="34">
        <v>0.59107985967523902</v>
      </c>
      <c r="ADX223" s="34">
        <v>0.59286075111234193</v>
      </c>
      <c r="ADY223" s="34">
        <v>0.59466141448991894</v>
      </c>
      <c r="ADZ223" s="34">
        <v>0.59633310679601204</v>
      </c>
      <c r="AEA223" s="34">
        <v>0.59772072602960902</v>
      </c>
      <c r="AEB223" s="34">
        <v>0.59873818105783305</v>
      </c>
      <c r="AEC223" s="34">
        <v>0.59937211615743802</v>
      </c>
      <c r="AED223" s="34">
        <v>0.59958945137122399</v>
      </c>
      <c r="AEE223" s="34">
        <v>0.59931296090978892</v>
      </c>
      <c r="AEF223" s="34">
        <v>0.59848305076408204</v>
      </c>
      <c r="AEG223" s="34">
        <v>0.597046988110572</v>
      </c>
      <c r="AEH223" s="34">
        <v>0.59503761397196198</v>
      </c>
      <c r="AEI223" s="34">
        <v>0.59253954587950597</v>
      </c>
      <c r="AEJ223" s="34">
        <v>0.58967586661156601</v>
      </c>
      <c r="AEK223" s="34">
        <v>0.58661686756990494</v>
      </c>
      <c r="AEL223" s="34">
        <v>0.58350166337685305</v>
      </c>
      <c r="AEM223" s="34">
        <v>0.58049587659996704</v>
      </c>
      <c r="AEN223" s="34">
        <v>0.57772973026126995</v>
      </c>
      <c r="AEO223" s="34">
        <v>0.57523893422682204</v>
      </c>
      <c r="AEP223" s="34">
        <v>0.573045492247793</v>
      </c>
      <c r="AEQ223" s="34">
        <v>0.57116506075242301</v>
      </c>
      <c r="AER223" s="34">
        <v>0.56961474753421404</v>
      </c>
      <c r="AES223" s="34">
        <v>0.56840689190187799</v>
      </c>
      <c r="AET223" s="34">
        <v>0.56751006527427006</v>
      </c>
      <c r="AEU223" s="34">
        <v>0.56687940536867498</v>
      </c>
      <c r="AEV223" s="34">
        <v>0.56646695656361201</v>
      </c>
      <c r="AEW223" s="34">
        <v>0.56623380058422801</v>
      </c>
      <c r="AEX223" s="34">
        <v>0.56616578359394598</v>
      </c>
      <c r="AEY223" s="34">
        <v>0.56620926807916394</v>
      </c>
      <c r="AEZ223" s="34">
        <v>0.56627165699462001</v>
      </c>
      <c r="AFA223" s="34">
        <v>0.56628842227285103</v>
      </c>
      <c r="AFB223" s="34">
        <v>0.56622637565792699</v>
      </c>
      <c r="AFC223" s="34">
        <v>0.56600647996555198</v>
      </c>
      <c r="AFD223" s="34">
        <v>0.56557270761394296</v>
      </c>
      <c r="AFE223" s="34">
        <v>0.56494280934218399</v>
      </c>
      <c r="AFF223" s="34">
        <v>0.56412586807648302</v>
      </c>
      <c r="AFG223" t="s">
        <v>843</v>
      </c>
      <c r="AFH223" t="s">
        <v>843</v>
      </c>
      <c r="AFI223" s="34">
        <v>0.56037999999999999</v>
      </c>
      <c r="AFJ223" s="34">
        <v>0.55725999999999998</v>
      </c>
      <c r="AFK223" s="34">
        <v>0.54841000000000006</v>
      </c>
      <c r="AFL223" s="34">
        <v>0.54125000000000001</v>
      </c>
      <c r="AFM223" s="34">
        <v>0.53422999999999998</v>
      </c>
      <c r="AFN223" s="34">
        <v>0.52542999999999995</v>
      </c>
      <c r="AFO223" s="34">
        <v>0.52181</v>
      </c>
      <c r="AFP223" s="34">
        <v>0.51690000000000003</v>
      </c>
      <c r="AFQ223" s="34">
        <v>0.51011000000000006</v>
      </c>
      <c r="AFR223" s="34">
        <v>0.50580000000000003</v>
      </c>
      <c r="AFS223" s="34">
        <v>0.50251000000000001</v>
      </c>
      <c r="AFT223" s="34">
        <v>0.49969999999999998</v>
      </c>
      <c r="AFU223" s="34">
        <v>0.49861</v>
      </c>
      <c r="AFV223" s="34">
        <v>0.49787999999999999</v>
      </c>
      <c r="AFW223" s="34">
        <v>0.49729000000000001</v>
      </c>
      <c r="AFX223" s="34">
        <v>0.49695999999999996</v>
      </c>
      <c r="AFY223" s="34">
        <v>0.49679000000000001</v>
      </c>
      <c r="AFZ223" s="34">
        <v>0.48843000000000003</v>
      </c>
      <c r="AGA223" s="34">
        <v>0.49326999999999999</v>
      </c>
      <c r="AGB223" t="s">
        <v>843</v>
      </c>
      <c r="AGC223" t="s">
        <v>843</v>
      </c>
      <c r="AGD223" t="s">
        <v>843</v>
      </c>
      <c r="AGE223" t="s">
        <v>843</v>
      </c>
      <c r="AGF223" s="34">
        <v>9.8605258390307426E-3</v>
      </c>
      <c r="AGG223" t="s">
        <v>843</v>
      </c>
      <c r="AGH223" t="s">
        <v>843</v>
      </c>
      <c r="AGI223" t="s">
        <v>843</v>
      </c>
      <c r="AGJ223" t="s">
        <v>843</v>
      </c>
      <c r="AGK223" t="s">
        <v>843</v>
      </c>
      <c r="AGL223" t="s">
        <v>843</v>
      </c>
      <c r="AGM223" t="s">
        <v>843</v>
      </c>
      <c r="AGN223" t="s">
        <v>843</v>
      </c>
      <c r="AGO223" s="34">
        <v>0.40799999999999997</v>
      </c>
      <c r="AGP223" s="34">
        <v>1998</v>
      </c>
      <c r="AGQ223" t="s">
        <v>832</v>
      </c>
      <c r="AGR223" t="s">
        <v>843</v>
      </c>
      <c r="AGS223" s="34">
        <v>0.43099999999999999</v>
      </c>
      <c r="AGT223" s="34">
        <v>1998</v>
      </c>
      <c r="AGU223" t="s">
        <v>832</v>
      </c>
      <c r="AGV223" t="s">
        <v>843</v>
      </c>
      <c r="AGW223" s="34">
        <v>0.71099999999999997</v>
      </c>
      <c r="AGX223" s="34">
        <v>1998</v>
      </c>
      <c r="AGY223" t="s">
        <v>832</v>
      </c>
      <c r="AGZ223" t="s">
        <v>843</v>
      </c>
      <c r="AHA223" s="34">
        <v>0.91299999999999992</v>
      </c>
      <c r="AHB223" s="34">
        <v>1998</v>
      </c>
      <c r="AHC223" t="s">
        <v>832</v>
      </c>
      <c r="AHD223" t="s">
        <v>843</v>
      </c>
      <c r="AHE223" s="34"/>
      <c r="AHF223" s="34"/>
      <c r="AHG223" t="s">
        <v>1460</v>
      </c>
      <c r="AHH223" t="s">
        <v>843</v>
      </c>
      <c r="AHI223" t="s">
        <v>465</v>
      </c>
      <c r="AHJ223" s="34">
        <v>0.23300600051879883</v>
      </c>
      <c r="AHK223" s="34">
        <v>0.22927777469158173</v>
      </c>
      <c r="AHL223" s="34">
        <v>0.23296627402305603</v>
      </c>
      <c r="AHM223" s="34">
        <v>0.22429254651069641</v>
      </c>
      <c r="AHN223" s="34">
        <v>0.22539059817790985</v>
      </c>
      <c r="AHO223" t="s">
        <v>843</v>
      </c>
      <c r="AHP223" s="34"/>
      <c r="AHQ223" s="34"/>
      <c r="AHR223" s="34"/>
      <c r="AHS223" s="34"/>
      <c r="AHT223" s="34"/>
      <c r="AHU223" t="s">
        <v>843</v>
      </c>
      <c r="AHV223" s="34">
        <v>0.33293658494949341</v>
      </c>
      <c r="AHW223" s="34">
        <v>0.36291778087615967</v>
      </c>
      <c r="AHX223" s="34">
        <v>0.5033755898475647</v>
      </c>
      <c r="AHY223" s="34">
        <v>0.22186313569545746</v>
      </c>
      <c r="AHZ223" s="34">
        <v>0.21583952009677887</v>
      </c>
      <c r="AIA223" t="s">
        <v>465</v>
      </c>
      <c r="AIB223" t="s">
        <v>843</v>
      </c>
      <c r="AIC223" s="34">
        <v>0.23236477375030518</v>
      </c>
      <c r="AID223" s="34">
        <v>0.23972673714160919</v>
      </c>
      <c r="AIE223" s="34">
        <v>0.22703947126865387</v>
      </c>
      <c r="AIF223" s="34">
        <v>0.21781089901924133</v>
      </c>
      <c r="AIG223" s="34">
        <v>0.21167938411235809</v>
      </c>
      <c r="AIH223" t="s">
        <v>465</v>
      </c>
      <c r="AII223" t="s">
        <v>843</v>
      </c>
      <c r="AIJ223" s="34">
        <v>0.24039874970912933</v>
      </c>
      <c r="AIK223" s="34">
        <v>0.2365083247423172</v>
      </c>
      <c r="AIL223" s="34">
        <v>0.22786399722099304</v>
      </c>
      <c r="AIM223" s="34">
        <v>0.22617599368095398</v>
      </c>
      <c r="AIN223" s="34">
        <v>0.22230499982833862</v>
      </c>
      <c r="AIO223" t="s">
        <v>465</v>
      </c>
      <c r="AIP223" s="34"/>
      <c r="AIQ223" t="s">
        <v>843</v>
      </c>
      <c r="AIR223" s="34"/>
      <c r="AIS223" s="34"/>
      <c r="AIT223" s="34"/>
      <c r="AIU223" s="34"/>
      <c r="AIV223" s="34"/>
      <c r="AIW223" s="34"/>
      <c r="AIX223" t="s">
        <v>843</v>
      </c>
      <c r="AIY223" s="34">
        <v>2.3290000000000002E-2</v>
      </c>
      <c r="AIZ223" s="34">
        <v>2.1110000000000004E-2</v>
      </c>
      <c r="AJA223" s="34">
        <v>2.6380000000000001E-2</v>
      </c>
      <c r="AJB223" s="34">
        <v>2.2959999999999998E-2</v>
      </c>
      <c r="AJC223" s="34">
        <v>2.2959999999999998E-2</v>
      </c>
      <c r="AJD223" s="34">
        <v>2.2610000000000002E-2</v>
      </c>
      <c r="AJE223" t="s">
        <v>843</v>
      </c>
      <c r="AJF223" s="34"/>
      <c r="AJG223" s="34"/>
      <c r="AJH223" s="34"/>
      <c r="AJI223" s="34"/>
      <c r="AJJ223" s="34"/>
      <c r="AJK223" t="s">
        <v>1460</v>
      </c>
      <c r="AJL223" t="s">
        <v>843</v>
      </c>
      <c r="AJM223" t="s">
        <v>843</v>
      </c>
      <c r="AJN223" s="34">
        <v>7.8177571296691895E-2</v>
      </c>
      <c r="AJO223" s="34">
        <v>7.6515726745128632E-2</v>
      </c>
      <c r="AJP223" s="34">
        <v>5.8490194380283356E-2</v>
      </c>
      <c r="AJQ223" s="34">
        <v>2.8885859996080399E-2</v>
      </c>
      <c r="AJR223" s="34"/>
      <c r="AJS223" t="s">
        <v>832</v>
      </c>
      <c r="AJT223" t="s">
        <v>843</v>
      </c>
      <c r="AJU223" t="s">
        <v>843</v>
      </c>
      <c r="AJV223" t="s">
        <v>843</v>
      </c>
      <c r="AJW223" s="34"/>
      <c r="AJX223" s="34"/>
      <c r="AJY223" s="34"/>
      <c r="AJZ223" s="34"/>
      <c r="AKA223" s="34"/>
      <c r="AKB223" t="s">
        <v>1460</v>
      </c>
      <c r="AKC223" t="s">
        <v>843</v>
      </c>
      <c r="AKD223" t="s">
        <v>843</v>
      </c>
      <c r="AKE223" t="s">
        <v>843</v>
      </c>
      <c r="AKF223" s="34">
        <v>6.2327094376087189E-2</v>
      </c>
      <c r="AKG223" s="34">
        <v>5.9727482497692108E-2</v>
      </c>
      <c r="AKH223" s="34">
        <v>4.1559673845767975E-2</v>
      </c>
      <c r="AKI223" s="34">
        <v>1.3494024984538555E-2</v>
      </c>
      <c r="AKJ223" s="34"/>
      <c r="AKK223" t="s">
        <v>832</v>
      </c>
      <c r="AKL223" t="s">
        <v>843</v>
      </c>
      <c r="AKM223" s="34"/>
      <c r="AKN223" t="s">
        <v>1460</v>
      </c>
      <c r="AKO223" t="s">
        <v>843</v>
      </c>
      <c r="AKP223" s="34"/>
      <c r="AKQ223" t="s">
        <v>1460</v>
      </c>
      <c r="AKR223" t="s">
        <v>843</v>
      </c>
      <c r="AKS223" s="34"/>
      <c r="AKT223" t="s">
        <v>1460</v>
      </c>
      <c r="AKU223" t="s">
        <v>843</v>
      </c>
      <c r="AKV223" s="34"/>
      <c r="AKW223" t="s">
        <v>1460</v>
      </c>
      <c r="AKX223" t="s">
        <v>843</v>
      </c>
      <c r="AKY223" s="34"/>
      <c r="AKZ223" s="34"/>
      <c r="ALA223" s="34"/>
      <c r="ALB223" s="34"/>
      <c r="ALC223" s="34"/>
      <c r="ALD223" t="s">
        <v>1460</v>
      </c>
      <c r="ALE223" t="s">
        <v>843</v>
      </c>
      <c r="ALF223" t="s">
        <v>843</v>
      </c>
      <c r="ALG223" t="s">
        <v>843</v>
      </c>
      <c r="ALH223" s="34"/>
      <c r="ALI223" s="34"/>
      <c r="ALJ223" s="34"/>
      <c r="ALK223" s="34"/>
      <c r="ALL223" s="34">
        <v>0.19599011540412903</v>
      </c>
      <c r="ALM223" t="s">
        <v>465</v>
      </c>
    </row>
    <row r="224" spans="1:1001">
      <c r="A224" t="s">
        <v>512</v>
      </c>
      <c r="B224" t="s">
        <v>210</v>
      </c>
      <c r="C224" t="s">
        <v>404</v>
      </c>
      <c r="D224" s="34">
        <v>3.9769917726516724E-2</v>
      </c>
      <c r="E224" t="s">
        <v>465</v>
      </c>
      <c r="F224" s="34">
        <v>3.310631588101387E-2</v>
      </c>
      <c r="G224" t="s">
        <v>1464</v>
      </c>
      <c r="H224" s="34">
        <v>3.4373782575130463E-2</v>
      </c>
      <c r="I224" t="s">
        <v>1294</v>
      </c>
      <c r="J224" s="34">
        <v>3.0754141509532928E-2</v>
      </c>
      <c r="K224" t="s">
        <v>1521</v>
      </c>
      <c r="L224" s="34"/>
      <c r="M224" t="s">
        <v>465</v>
      </c>
      <c r="N224" s="34">
        <v>0.55762004852294922</v>
      </c>
      <c r="O224" s="34"/>
      <c r="P224" t="s">
        <v>1459</v>
      </c>
      <c r="Q224" s="34"/>
      <c r="R224" t="s">
        <v>1459</v>
      </c>
      <c r="S224" s="34"/>
      <c r="T224" t="s">
        <v>1459</v>
      </c>
      <c r="U224" s="34"/>
      <c r="V224" t="s">
        <v>1459</v>
      </c>
      <c r="W224" t="s">
        <v>843</v>
      </c>
      <c r="X224" t="s">
        <v>465</v>
      </c>
      <c r="Y224" s="34">
        <v>0.55313539505004883</v>
      </c>
      <c r="Z224" s="34"/>
      <c r="AA224" t="s">
        <v>1459</v>
      </c>
      <c r="AB224" s="34"/>
      <c r="AC224" t="s">
        <v>1459</v>
      </c>
      <c r="AD224" s="34"/>
      <c r="AE224" t="s">
        <v>1459</v>
      </c>
      <c r="AF224" s="34"/>
      <c r="AG224" t="s">
        <v>1459</v>
      </c>
      <c r="AH224" t="s">
        <v>843</v>
      </c>
      <c r="AI224" t="s">
        <v>465</v>
      </c>
      <c r="AJ224" s="34">
        <v>0.55089175701141357</v>
      </c>
      <c r="AK224" s="34"/>
      <c r="AL224" t="s">
        <v>1459</v>
      </c>
      <c r="AM224" s="34"/>
      <c r="AN224" t="s">
        <v>1459</v>
      </c>
      <c r="AO224" s="34"/>
      <c r="AP224" t="s">
        <v>1459</v>
      </c>
      <c r="AQ224" s="34"/>
      <c r="AR224" t="s">
        <v>1459</v>
      </c>
      <c r="AS224" t="s">
        <v>843</v>
      </c>
      <c r="AT224" t="s">
        <v>465</v>
      </c>
      <c r="AU224" s="34">
        <v>0.5560491681098938</v>
      </c>
      <c r="AV224" s="34"/>
      <c r="AW224" t="s">
        <v>1459</v>
      </c>
      <c r="AX224" s="34"/>
      <c r="AY224" t="s">
        <v>1459</v>
      </c>
      <c r="AZ224" s="34"/>
      <c r="BA224" t="s">
        <v>1459</v>
      </c>
      <c r="BB224" s="34"/>
      <c r="BC224" t="s">
        <v>1459</v>
      </c>
      <c r="BD224" t="s">
        <v>843</v>
      </c>
      <c r="BE224" s="34">
        <v>0.54523499805254672</v>
      </c>
      <c r="BF224" t="s">
        <v>465</v>
      </c>
      <c r="BG224" t="s">
        <v>843</v>
      </c>
      <c r="BH224" t="s">
        <v>465</v>
      </c>
      <c r="BI224" s="34">
        <v>3.0569381713867188</v>
      </c>
      <c r="BJ224" t="s">
        <v>819</v>
      </c>
      <c r="BK224" s="34">
        <v>7.6764998435974121</v>
      </c>
      <c r="BL224" t="s">
        <v>1294</v>
      </c>
      <c r="BM224" s="34">
        <v>7.087738037109375</v>
      </c>
      <c r="BN224" t="s">
        <v>1521</v>
      </c>
      <c r="BO224" s="34">
        <v>6.5461645126342773</v>
      </c>
      <c r="BP224" t="s">
        <v>843</v>
      </c>
      <c r="BQ224" s="34">
        <v>2.3396694660186768</v>
      </c>
      <c r="BR224" t="s">
        <v>465</v>
      </c>
      <c r="BS224" s="34"/>
      <c r="BT224" t="s">
        <v>843</v>
      </c>
      <c r="BU224" s="34">
        <v>3.3246822357177734</v>
      </c>
      <c r="BV224" t="s">
        <v>1552</v>
      </c>
      <c r="BW224" t="s">
        <v>843</v>
      </c>
      <c r="BX224" s="34">
        <v>2.5122501850128174</v>
      </c>
      <c r="BY224" t="s">
        <v>465</v>
      </c>
      <c r="BZ224" t="s">
        <v>843</v>
      </c>
      <c r="CA224" t="s">
        <v>465</v>
      </c>
      <c r="CB224" s="34">
        <v>5.4214815609157085E-3</v>
      </c>
      <c r="CC224" s="34">
        <v>4.6930694952607155E-3</v>
      </c>
      <c r="CD224" s="34">
        <v>4.7089480794966221E-3</v>
      </c>
      <c r="CE224" s="34">
        <v>3.8022354710847139E-3</v>
      </c>
      <c r="CF224" s="34">
        <v>3.8022384978830814E-3</v>
      </c>
      <c r="CG224" t="s">
        <v>843</v>
      </c>
      <c r="CH224" t="s">
        <v>465</v>
      </c>
      <c r="CI224" s="34">
        <v>6.4205015078186989E-3</v>
      </c>
      <c r="CJ224" s="34">
        <v>5.952516570687294E-3</v>
      </c>
      <c r="CK224" s="34">
        <v>5.778125487267971E-3</v>
      </c>
      <c r="CL224" s="34">
        <v>5.6714778766036034E-3</v>
      </c>
      <c r="CM224" s="34">
        <v>5.6387479417026043E-3</v>
      </c>
      <c r="CN224" t="s">
        <v>843</v>
      </c>
      <c r="CO224" t="s">
        <v>465</v>
      </c>
      <c r="CP224" s="34">
        <v>5.9743542224168777E-3</v>
      </c>
      <c r="CQ224" s="34">
        <v>5.7432614266872406E-3</v>
      </c>
      <c r="CR224" s="34">
        <v>5.7246191427111626E-3</v>
      </c>
      <c r="CS224" s="34">
        <v>5.6582079268991947E-3</v>
      </c>
      <c r="CT224" s="34">
        <v>5.6660785339772701E-3</v>
      </c>
      <c r="CU224" t="s">
        <v>843</v>
      </c>
      <c r="CV224" t="s">
        <v>465</v>
      </c>
      <c r="CW224" s="34">
        <v>5.7653733529150486E-3</v>
      </c>
      <c r="CX224" s="34">
        <v>5.6581948883831501E-3</v>
      </c>
      <c r="CY224" s="34">
        <v>5.5668866261839867E-3</v>
      </c>
      <c r="CZ224" s="34">
        <v>5.4930443875491619E-3</v>
      </c>
      <c r="DA224" s="34">
        <v>5.49300666898489E-3</v>
      </c>
      <c r="DB224" t="s">
        <v>843</v>
      </c>
      <c r="DC224" s="34"/>
      <c r="DD224" s="34"/>
      <c r="DE224" s="34"/>
      <c r="DF224" s="34"/>
      <c r="DG224" s="34"/>
      <c r="DH224" t="s">
        <v>1460</v>
      </c>
      <c r="DI224" t="s">
        <v>843</v>
      </c>
      <c r="DJ224" s="34"/>
      <c r="DK224" s="34"/>
      <c r="DL224" s="34"/>
      <c r="DM224" s="34"/>
      <c r="DN224" s="34"/>
      <c r="DO224" t="s">
        <v>1460</v>
      </c>
      <c r="DP224" t="s">
        <v>843</v>
      </c>
      <c r="DQ224" s="34"/>
      <c r="DR224" t="s">
        <v>1460</v>
      </c>
      <c r="DS224" t="s">
        <v>843</v>
      </c>
      <c r="DT224" t="s">
        <v>843</v>
      </c>
      <c r="DU224" s="34"/>
      <c r="DV224" t="s">
        <v>1460</v>
      </c>
      <c r="DW224" t="s">
        <v>843</v>
      </c>
      <c r="DX224" t="s">
        <v>843</v>
      </c>
      <c r="DY224" t="s">
        <v>465</v>
      </c>
      <c r="DZ224" s="34">
        <v>2.1715874318033457E-3</v>
      </c>
      <c r="EA224" s="34">
        <v>3.2348956447094679E-3</v>
      </c>
      <c r="EB224" s="34">
        <v>-7.9938117414712906E-4</v>
      </c>
      <c r="EC224" s="34">
        <v>-6.023443304002285E-3</v>
      </c>
      <c r="ED224" s="34">
        <v>1.3055985793471336E-2</v>
      </c>
      <c r="EE224" t="s">
        <v>843</v>
      </c>
      <c r="EF224" t="s">
        <v>465</v>
      </c>
      <c r="EG224" s="34">
        <v>3.6000001709908247E-3</v>
      </c>
      <c r="EH224" s="34">
        <v>2.5999997742474079E-3</v>
      </c>
      <c r="EI224" s="34">
        <v>-9.9999961093999445E-5</v>
      </c>
      <c r="EJ224" s="34">
        <v>1.999999862164259E-3</v>
      </c>
      <c r="EK224" s="34">
        <v>1.0000000474974513E-3</v>
      </c>
      <c r="EL224" t="s">
        <v>843</v>
      </c>
      <c r="EM224" t="s">
        <v>465</v>
      </c>
      <c r="EN224" s="34">
        <v>3.5073859617114067E-3</v>
      </c>
      <c r="EO224" s="34">
        <v>2.6816804893314838E-3</v>
      </c>
      <c r="EP224" s="34">
        <v>-1.4286595396697521E-3</v>
      </c>
      <c r="EQ224" s="34">
        <v>5.0182463601231575E-3</v>
      </c>
      <c r="ER224" s="34">
        <v>7.3443073779344559E-3</v>
      </c>
      <c r="ES224" t="s">
        <v>843</v>
      </c>
      <c r="ET224" t="s">
        <v>465</v>
      </c>
      <c r="EU224" s="34">
        <v>3.8306564092636108E-3</v>
      </c>
      <c r="EV224" s="34">
        <v>2.7025560848414898E-3</v>
      </c>
      <c r="EW224" s="34">
        <v>3.3236271701753139E-3</v>
      </c>
      <c r="EX224" s="34">
        <v>4.6387426555156708E-3</v>
      </c>
      <c r="EY224" s="34">
        <v>-7.6699157943949103E-5</v>
      </c>
      <c r="EZ224" t="s">
        <v>843</v>
      </c>
      <c r="FA224" t="s">
        <v>465</v>
      </c>
      <c r="FB224" s="34">
        <v>-4.2330138385295868E-3</v>
      </c>
      <c r="FC224" s="34">
        <v>-5.191451869904995E-3</v>
      </c>
      <c r="FD224" s="34">
        <v>-1.7498646629974246E-3</v>
      </c>
      <c r="FE224" s="34">
        <v>-1.8796479562297463E-3</v>
      </c>
      <c r="FF224" s="34">
        <v>1.3925275765359402E-2</v>
      </c>
      <c r="FG224" t="s">
        <v>843</v>
      </c>
      <c r="FH224" s="34"/>
      <c r="FI224" s="34"/>
      <c r="FJ224" s="34"/>
      <c r="FK224" s="34"/>
      <c r="FL224" s="34"/>
      <c r="FM224" t="s">
        <v>843</v>
      </c>
      <c r="FN224" t="s">
        <v>843</v>
      </c>
      <c r="FO224" s="34"/>
      <c r="FP224" t="s">
        <v>1460</v>
      </c>
      <c r="FQ224" t="s">
        <v>843</v>
      </c>
      <c r="FR224" t="s">
        <v>843</v>
      </c>
      <c r="FS224" s="34"/>
      <c r="FT224" t="s">
        <v>1460</v>
      </c>
      <c r="FU224" t="s">
        <v>843</v>
      </c>
      <c r="FV224" t="s">
        <v>843</v>
      </c>
      <c r="FW224" s="34"/>
      <c r="FX224" t="s">
        <v>1460</v>
      </c>
      <c r="FY224" t="s">
        <v>843</v>
      </c>
      <c r="FZ224" s="34"/>
      <c r="GA224" s="34"/>
      <c r="GB224" s="34"/>
      <c r="GC224" s="34"/>
      <c r="GD224" s="34"/>
      <c r="GE224" t="s">
        <v>1460</v>
      </c>
      <c r="GF224" t="s">
        <v>843</v>
      </c>
      <c r="GG224" s="34">
        <v>0.1439899355173111</v>
      </c>
      <c r="GH224" s="34">
        <v>0.1439899355173111</v>
      </c>
      <c r="GI224" s="34">
        <v>0.1439899355173111</v>
      </c>
      <c r="GJ224" s="34">
        <v>0.1479288637638092</v>
      </c>
      <c r="GK224" s="34"/>
      <c r="GL224" t="s">
        <v>832</v>
      </c>
      <c r="GM224" t="s">
        <v>843</v>
      </c>
      <c r="GN224" s="34"/>
      <c r="GO224" t="s">
        <v>1460</v>
      </c>
      <c r="GP224" t="s">
        <v>843</v>
      </c>
      <c r="GQ224" t="s">
        <v>843</v>
      </c>
      <c r="GR224" s="34">
        <v>-9.7922598943114281E-3</v>
      </c>
      <c r="GS224" s="34">
        <v>-9.7922598943114281E-3</v>
      </c>
      <c r="GT224" s="34">
        <v>-9.7922598943114281E-3</v>
      </c>
      <c r="GU224" s="34">
        <v>4.78370301425457E-3</v>
      </c>
      <c r="GV224" s="34">
        <v>2.2516559809446335E-2</v>
      </c>
      <c r="GW224" t="s">
        <v>832</v>
      </c>
      <c r="GX224" t="s">
        <v>843</v>
      </c>
      <c r="GY224" t="s">
        <v>843</v>
      </c>
      <c r="GZ224" t="s">
        <v>843</v>
      </c>
      <c r="HA224" t="s">
        <v>843</v>
      </c>
      <c r="HB224" t="s">
        <v>843</v>
      </c>
      <c r="HC224" t="s">
        <v>843</v>
      </c>
      <c r="HD224" t="s">
        <v>843</v>
      </c>
      <c r="HE224" t="s">
        <v>843</v>
      </c>
      <c r="HF224" t="s">
        <v>843</v>
      </c>
      <c r="HG224" t="s">
        <v>843</v>
      </c>
      <c r="HH224" s="34">
        <v>18744</v>
      </c>
      <c r="HI224" s="34">
        <v>19578</v>
      </c>
      <c r="HJ224" s="34">
        <v>20598</v>
      </c>
      <c r="HK224" s="34">
        <v>21739</v>
      </c>
      <c r="HL224" s="34">
        <v>22869</v>
      </c>
      <c r="HM224" s="34">
        <v>23995</v>
      </c>
      <c r="HN224" s="34">
        <v>25128</v>
      </c>
      <c r="HO224" s="34">
        <v>26268</v>
      </c>
      <c r="HP224" s="34">
        <v>27422</v>
      </c>
      <c r="HQ224" s="34">
        <v>28581</v>
      </c>
      <c r="HR224" s="34">
        <v>29726</v>
      </c>
      <c r="HS224" s="34">
        <v>30816</v>
      </c>
      <c r="HT224" s="34">
        <v>32081.000000000004</v>
      </c>
      <c r="HU224" s="34">
        <v>33594</v>
      </c>
      <c r="HV224" s="34">
        <v>34985</v>
      </c>
      <c r="HW224" s="34">
        <v>36538</v>
      </c>
      <c r="HX224" s="34">
        <v>38246</v>
      </c>
      <c r="HY224" s="34">
        <v>39844</v>
      </c>
      <c r="HZ224" s="34">
        <v>41487</v>
      </c>
      <c r="IA224" s="34">
        <v>43080</v>
      </c>
      <c r="IB224" s="34">
        <v>44276</v>
      </c>
      <c r="IC224" s="34">
        <v>45114</v>
      </c>
      <c r="ID224" s="34">
        <v>45703</v>
      </c>
      <c r="IE224" s="34">
        <v>46062</v>
      </c>
      <c r="IF224" s="34">
        <v>46431</v>
      </c>
      <c r="IG224" s="34">
        <v>46797</v>
      </c>
      <c r="IH224" s="34">
        <v>47160</v>
      </c>
      <c r="II224" s="34">
        <v>47519</v>
      </c>
      <c r="IJ224" s="34">
        <v>47862</v>
      </c>
      <c r="IK224" s="34">
        <v>48202</v>
      </c>
      <c r="IL224" s="34">
        <v>48538</v>
      </c>
      <c r="IM224" s="34">
        <v>48858</v>
      </c>
      <c r="IN224" s="34">
        <v>49175</v>
      </c>
      <c r="IO224" s="34">
        <v>49484</v>
      </c>
      <c r="IP224" s="34">
        <v>49780</v>
      </c>
      <c r="IQ224" s="34">
        <v>50066</v>
      </c>
      <c r="IR224" s="34">
        <v>50335</v>
      </c>
      <c r="IS224" s="34">
        <v>50590</v>
      </c>
      <c r="IT224" s="34">
        <v>50839</v>
      </c>
      <c r="IU224" s="34">
        <v>51074</v>
      </c>
      <c r="IV224" s="34">
        <v>51298</v>
      </c>
      <c r="IW224" s="34">
        <v>51506</v>
      </c>
      <c r="IX224" s="34">
        <v>51700</v>
      </c>
      <c r="IY224" s="34">
        <v>51887</v>
      </c>
      <c r="IZ224" s="34">
        <v>52062</v>
      </c>
      <c r="JA224" s="34">
        <v>52217</v>
      </c>
      <c r="JB224" s="34">
        <v>52365</v>
      </c>
      <c r="JC224" s="34">
        <v>52513</v>
      </c>
      <c r="JD224" s="34">
        <v>52642</v>
      </c>
      <c r="JE224" s="34">
        <v>52758</v>
      </c>
      <c r="JF224" s="34">
        <v>52865</v>
      </c>
      <c r="JG224" s="34">
        <v>52967</v>
      </c>
      <c r="JH224" s="34">
        <v>53066</v>
      </c>
      <c r="JI224" s="34">
        <v>53158</v>
      </c>
      <c r="JJ224" s="34">
        <v>53236</v>
      </c>
      <c r="JK224" s="34">
        <v>53306</v>
      </c>
      <c r="JL224" s="34">
        <v>53376</v>
      </c>
      <c r="JM224" s="34">
        <v>53444</v>
      </c>
      <c r="JN224" s="34">
        <v>53504</v>
      </c>
      <c r="JO224" s="34">
        <v>53556</v>
      </c>
      <c r="JP224" s="34">
        <v>53605</v>
      </c>
      <c r="JQ224" s="34">
        <v>53647</v>
      </c>
      <c r="JR224" s="34">
        <v>53681</v>
      </c>
      <c r="JS224" s="34">
        <v>53709</v>
      </c>
      <c r="JT224" s="34">
        <v>53731</v>
      </c>
      <c r="JU224" s="34">
        <v>53753</v>
      </c>
      <c r="JV224" s="34">
        <v>53777</v>
      </c>
      <c r="JW224" s="34">
        <v>53796</v>
      </c>
      <c r="JX224" s="34">
        <v>53811</v>
      </c>
      <c r="JY224" s="34">
        <v>53828</v>
      </c>
      <c r="JZ224" s="34">
        <v>53839</v>
      </c>
      <c r="KA224" s="34">
        <v>53851</v>
      </c>
      <c r="KB224" s="34">
        <v>53870</v>
      </c>
      <c r="KC224" s="34">
        <v>53892</v>
      </c>
      <c r="KD224" s="34">
        <v>53916</v>
      </c>
      <c r="KE224" s="34">
        <v>53938</v>
      </c>
      <c r="KF224" s="34">
        <v>53961</v>
      </c>
      <c r="KG224" s="34">
        <v>53992</v>
      </c>
      <c r="KH224" s="34">
        <v>54023</v>
      </c>
      <c r="KI224" s="34">
        <v>54058</v>
      </c>
      <c r="KJ224" s="34">
        <v>54104</v>
      </c>
      <c r="KK224" s="34">
        <v>54154</v>
      </c>
      <c r="KL224" s="34">
        <v>54210</v>
      </c>
      <c r="KM224" s="34">
        <v>54263</v>
      </c>
      <c r="KN224" s="34">
        <v>54322</v>
      </c>
      <c r="KO224" s="34">
        <v>54394</v>
      </c>
      <c r="KP224" s="34">
        <v>54462</v>
      </c>
      <c r="KQ224" s="34">
        <v>54531</v>
      </c>
      <c r="KR224" s="34">
        <v>54607</v>
      </c>
      <c r="KS224" s="34">
        <v>54687</v>
      </c>
      <c r="KT224" s="34">
        <v>54770</v>
      </c>
      <c r="KU224" s="34">
        <v>54853</v>
      </c>
      <c r="KV224" s="34">
        <v>54944</v>
      </c>
      <c r="KW224" s="34">
        <v>55036</v>
      </c>
      <c r="KX224" s="34">
        <v>55125</v>
      </c>
      <c r="KY224" s="34">
        <v>55215</v>
      </c>
      <c r="KZ224" s="34">
        <v>55309</v>
      </c>
      <c r="LA224" s="34">
        <v>55401</v>
      </c>
      <c r="LB224" s="34">
        <v>55495</v>
      </c>
      <c r="LC224" s="34">
        <v>55587</v>
      </c>
      <c r="LD224" s="34">
        <v>55676</v>
      </c>
      <c r="LE224" t="s">
        <v>843</v>
      </c>
      <c r="LF224" t="s">
        <v>843</v>
      </c>
      <c r="LG224" t="s">
        <v>843</v>
      </c>
      <c r="LH224" s="34">
        <v>4.1391227394342422E-2</v>
      </c>
      <c r="LI224" s="34">
        <v>4.3532785028219223E-2</v>
      </c>
      <c r="LJ224" s="34">
        <v>5.0787497311830521E-2</v>
      </c>
      <c r="LK224" s="34">
        <v>5.3913898766040802E-2</v>
      </c>
      <c r="LL224" s="34">
        <v>5.0674397498369217E-2</v>
      </c>
      <c r="LM224" s="34">
        <v>4.8063192516565323E-2</v>
      </c>
      <c r="LN224" s="34">
        <v>4.6137288212776184E-2</v>
      </c>
      <c r="LO224" s="34">
        <v>4.436870664358139E-2</v>
      </c>
      <c r="LP224" s="34">
        <v>4.2994141578674316E-2</v>
      </c>
      <c r="LQ224" s="34">
        <v>4.1396550834178925E-2</v>
      </c>
      <c r="LR224" s="34">
        <v>3.9279922842979431E-2</v>
      </c>
      <c r="LS224" s="34">
        <v>3.6011952906847E-2</v>
      </c>
      <c r="LT224" s="34">
        <v>4.0229920297861099E-2</v>
      </c>
      <c r="LU224" s="34">
        <v>4.6083524823188782E-2</v>
      </c>
      <c r="LV224" s="34">
        <v>4.0571916848421097E-2</v>
      </c>
      <c r="LW224" s="34">
        <v>4.343341663479805E-2</v>
      </c>
      <c r="LX224" s="34">
        <v>4.5686163008213043E-2</v>
      </c>
      <c r="LY224" s="34">
        <v>4.0932849049568176E-2</v>
      </c>
      <c r="LZ224" s="34">
        <v>4.0408294647932053E-2</v>
      </c>
      <c r="MA224" s="34">
        <v>3.7678726017475128E-2</v>
      </c>
      <c r="MB224" s="34">
        <v>2.7383917942643166E-2</v>
      </c>
      <c r="MC224" s="34">
        <v>1.8749849870800972E-2</v>
      </c>
      <c r="MD224" s="34">
        <v>1.2971322052180767E-2</v>
      </c>
      <c r="ME224" s="34">
        <v>7.8243734315037727E-3</v>
      </c>
      <c r="MF224" s="34">
        <v>7.979024201631546E-3</v>
      </c>
      <c r="MG224" s="34">
        <v>7.8517589718103409E-3</v>
      </c>
      <c r="MH224" s="34">
        <v>7.7269775792956352E-3</v>
      </c>
      <c r="MI224" s="34">
        <v>7.5835552997887135E-3</v>
      </c>
      <c r="MJ224" s="34">
        <v>7.1922391653060913E-3</v>
      </c>
      <c r="MK224" s="34">
        <v>7.0786438882350922E-3</v>
      </c>
      <c r="ML224" s="34">
        <v>6.9464822299778461E-3</v>
      </c>
      <c r="MM224" s="34">
        <v>6.5711354836821556E-3</v>
      </c>
      <c r="MN224" s="34">
        <v>6.4672324806451797E-3</v>
      </c>
      <c r="MO224" s="34">
        <v>6.2640206888318062E-3</v>
      </c>
      <c r="MP224" s="34">
        <v>5.9639117680490017E-3</v>
      </c>
      <c r="MQ224" s="34">
        <v>5.7288380339741707E-3</v>
      </c>
      <c r="MR224" s="34">
        <v>5.3585250861942768E-3</v>
      </c>
      <c r="MS224" s="34">
        <v>5.0532682798802853E-3</v>
      </c>
      <c r="MT224" s="34">
        <v>4.9098483286798E-3</v>
      </c>
      <c r="MU224" s="34">
        <v>4.6117850579321384E-3</v>
      </c>
      <c r="MV224" s="34">
        <v>4.376203753054142E-3</v>
      </c>
      <c r="MW224" s="34">
        <v>4.0465407073497772E-3</v>
      </c>
      <c r="MX224" s="34">
        <v>3.7594758905470371E-3</v>
      </c>
      <c r="MY224" s="34">
        <v>3.6104954779148102E-3</v>
      </c>
      <c r="MZ224" s="34">
        <v>3.3670389093458652E-3</v>
      </c>
      <c r="NA224" s="34">
        <v>2.9727963265031576E-3</v>
      </c>
      <c r="NB224" s="34">
        <v>2.8303167782723904E-3</v>
      </c>
      <c r="NC224" s="34">
        <v>2.8223288245499134E-3</v>
      </c>
      <c r="ND224" s="34">
        <v>2.4535222910344601E-3</v>
      </c>
      <c r="NE224" s="34">
        <v>2.2011394612491131E-3</v>
      </c>
      <c r="NF224" s="34">
        <v>2.0260745659470558E-3</v>
      </c>
      <c r="NG224" s="34">
        <v>1.9275839440524578E-3</v>
      </c>
      <c r="NH224" s="34">
        <v>1.8673436716198921E-3</v>
      </c>
      <c r="NI224" s="34">
        <v>1.7321889754384756E-3</v>
      </c>
      <c r="NJ224" s="34">
        <v>1.4662484172731638E-3</v>
      </c>
      <c r="NK224" s="34">
        <v>1.3140359660610557E-3</v>
      </c>
      <c r="NL224" s="34">
        <v>1.3123115058988333E-3</v>
      </c>
      <c r="NM224" s="34">
        <v>1.2731699971482158E-3</v>
      </c>
      <c r="NN224" s="34">
        <v>1.1220407905057073E-3</v>
      </c>
      <c r="NO224" s="34">
        <v>9.7141799051314592E-4</v>
      </c>
      <c r="NP224" s="34">
        <v>9.1451185289770365E-4</v>
      </c>
      <c r="NQ224" s="34">
        <v>7.8320223838090897E-4</v>
      </c>
      <c r="NR224" s="34">
        <v>6.3357187900692225E-4</v>
      </c>
      <c r="NS224" s="34">
        <v>5.2146380767226219E-4</v>
      </c>
      <c r="NT224" s="34">
        <v>4.0953091229312122E-4</v>
      </c>
      <c r="NU224" s="34">
        <v>4.0936327422969043E-4</v>
      </c>
      <c r="NV224" s="34">
        <v>4.4638707186095417E-4</v>
      </c>
      <c r="NW224" s="34">
        <v>3.532484988681972E-4</v>
      </c>
      <c r="NX224" s="34">
        <v>2.787922858260572E-4</v>
      </c>
      <c r="NY224" s="34">
        <v>3.158706531394273E-4</v>
      </c>
      <c r="NZ224" s="34">
        <v>2.0433372992556542E-4</v>
      </c>
      <c r="OA224" s="34">
        <v>2.2286191233433783E-4</v>
      </c>
      <c r="OB224" s="34">
        <v>3.5276316339150071E-4</v>
      </c>
      <c r="OC224" s="34">
        <v>4.0830721263773739E-4</v>
      </c>
      <c r="OD224" s="34">
        <v>4.4523598626255989E-4</v>
      </c>
      <c r="OE224" s="34">
        <v>4.0795892709866166E-4</v>
      </c>
      <c r="OF224" s="34">
        <v>4.2632463737390935E-4</v>
      </c>
      <c r="OG224" s="34">
        <v>5.7432404719293118E-4</v>
      </c>
      <c r="OH224" s="34">
        <v>5.739943590015173E-4</v>
      </c>
      <c r="OI224" s="34">
        <v>6.4766244031488895E-4</v>
      </c>
      <c r="OJ224" s="34">
        <v>8.5057603428140283E-4</v>
      </c>
      <c r="OK224" s="34">
        <v>9.2371931532397866E-4</v>
      </c>
      <c r="OL224" s="34">
        <v>1.0335536208003759E-3</v>
      </c>
      <c r="OM224" s="34">
        <v>9.772017365321517E-4</v>
      </c>
      <c r="ON224" s="34">
        <v>1.086706412024796E-3</v>
      </c>
      <c r="OO224" s="34">
        <v>1.32455222774297E-3</v>
      </c>
      <c r="OP224" s="34">
        <v>1.2493571266531944E-3</v>
      </c>
      <c r="OQ224" s="34">
        <v>1.2661365326493979E-3</v>
      </c>
      <c r="OR224" s="34">
        <v>1.3927323743700981E-3</v>
      </c>
      <c r="OS224" s="34">
        <v>1.4639415312558413E-3</v>
      </c>
      <c r="OT224" s="34">
        <v>1.5165775548666716E-3</v>
      </c>
      <c r="OU224" s="34">
        <v>1.5142810298129916E-3</v>
      </c>
      <c r="OV224" s="34">
        <v>1.6576048219576478E-3</v>
      </c>
      <c r="OW224" s="34">
        <v>1.6730318311601877E-3</v>
      </c>
      <c r="OX224" s="34">
        <v>1.6158171929419041E-3</v>
      </c>
      <c r="OY224" s="34">
        <v>1.6313217347487807E-3</v>
      </c>
      <c r="OZ224" s="34">
        <v>1.700988388620317E-3</v>
      </c>
      <c r="PA224" s="34">
        <v>1.6620001988485456E-3</v>
      </c>
      <c r="PB224" s="34">
        <v>1.6952825244516134E-3</v>
      </c>
      <c r="PC224" s="34">
        <v>1.6564343823119998E-3</v>
      </c>
      <c r="PD224" s="34">
        <v>1.5998133458197117E-3</v>
      </c>
      <c r="PE224" t="s">
        <v>1300</v>
      </c>
      <c r="PF224" t="s">
        <v>843</v>
      </c>
      <c r="PG224" t="s">
        <v>843</v>
      </c>
      <c r="PH224" t="s">
        <v>843</v>
      </c>
      <c r="PI224" t="s">
        <v>843</v>
      </c>
      <c r="PJ224" t="s">
        <v>1300</v>
      </c>
      <c r="PK224" s="34">
        <v>0.51269739866256714</v>
      </c>
      <c r="PL224" s="34">
        <v>0.51287156343460083</v>
      </c>
      <c r="PM224" s="34">
        <v>0.51262259483337402</v>
      </c>
      <c r="PN224" s="34">
        <v>0.51193708181381226</v>
      </c>
      <c r="PO224" s="34">
        <v>0.51121604442596436</v>
      </c>
      <c r="PP224" s="34">
        <v>0.51048135757446289</v>
      </c>
      <c r="PQ224" s="34">
        <v>0.50986945629119873</v>
      </c>
      <c r="PR224" s="34">
        <v>0.50944113731384277</v>
      </c>
      <c r="PS224" s="34">
        <v>0.50904381275177002</v>
      </c>
      <c r="PT224" s="34">
        <v>0.50851964950561523</v>
      </c>
      <c r="PU224" s="34">
        <v>0.50790554285049438</v>
      </c>
      <c r="PV224" s="34">
        <v>0.50736629962921143</v>
      </c>
      <c r="PW224" s="34">
        <v>0.50690442323684692</v>
      </c>
      <c r="PX224" s="34">
        <v>0.50663810968399048</v>
      </c>
      <c r="PY224" s="34">
        <v>0.50644564628601074</v>
      </c>
      <c r="PZ224" s="34">
        <v>0.50607585906982422</v>
      </c>
      <c r="QA224" s="34">
        <v>0.50569993257522583</v>
      </c>
      <c r="QB224" s="34">
        <v>0.50539606809616089</v>
      </c>
      <c r="QC224" s="34">
        <v>0.50504976511001587</v>
      </c>
      <c r="QD224" s="34">
        <v>0.504619300365448</v>
      </c>
      <c r="QE224" s="34">
        <v>0.5042235255241394</v>
      </c>
      <c r="QF224" s="34">
        <v>0.50381255149841309</v>
      </c>
      <c r="QG224" s="34">
        <v>0.50338053703308105</v>
      </c>
      <c r="QH224" s="34">
        <v>0.50299596786499023</v>
      </c>
      <c r="QI224" s="34">
        <v>0.5026167631149292</v>
      </c>
      <c r="QJ224" s="34">
        <v>0.50216895341873169</v>
      </c>
      <c r="QK224" s="34">
        <v>0.50175994634628296</v>
      </c>
      <c r="QL224" s="34">
        <v>0.50144153833389282</v>
      </c>
      <c r="QM224" s="34">
        <v>0.50110733509063721</v>
      </c>
      <c r="QN224" s="34">
        <v>0.5006638765335083</v>
      </c>
      <c r="QO224" s="34">
        <v>0.50020605325698853</v>
      </c>
      <c r="QP224" s="34">
        <v>0.499836266040802</v>
      </c>
      <c r="QQ224" s="34">
        <v>0.49942043423652649</v>
      </c>
      <c r="QR224" s="34">
        <v>0.49902999401092529</v>
      </c>
      <c r="QS224" s="34">
        <v>0.4986339807510376</v>
      </c>
      <c r="QT224" s="34">
        <v>0.49822235107421875</v>
      </c>
      <c r="QU224" s="34">
        <v>0.49778485298156738</v>
      </c>
      <c r="QV224" s="34">
        <v>0.49739077687263489</v>
      </c>
      <c r="QW224" s="34">
        <v>0.49696099758148193</v>
      </c>
      <c r="QX224" s="34">
        <v>0.49657359719276428</v>
      </c>
      <c r="QY224" s="34">
        <v>0.49617919325828552</v>
      </c>
      <c r="QZ224" s="34">
        <v>0.49580630660057068</v>
      </c>
      <c r="RA224" s="34">
        <v>0.4954352080821991</v>
      </c>
      <c r="RB224" s="34">
        <v>0.49503728747367859</v>
      </c>
      <c r="RC224" s="34">
        <v>0.49469861388206482</v>
      </c>
      <c r="RD224" s="34">
        <v>0.4943600594997406</v>
      </c>
      <c r="RE224" s="34">
        <v>0.49395588040351868</v>
      </c>
      <c r="RF224" s="34">
        <v>0.49355396628379822</v>
      </c>
      <c r="RG224" s="34">
        <v>0.49318036437034607</v>
      </c>
      <c r="RH224" s="34">
        <v>0.4928162693977356</v>
      </c>
      <c r="RI224" s="34">
        <v>0.49251869320869446</v>
      </c>
      <c r="RJ224" s="34">
        <v>0.49224990606307983</v>
      </c>
      <c r="RK224" s="34">
        <v>0.49193456768989563</v>
      </c>
      <c r="RL224" s="34">
        <v>0.49157229065895081</v>
      </c>
      <c r="RM224" s="34">
        <v>0.49122774600982666</v>
      </c>
      <c r="RN224" s="34">
        <v>0.49092033505439758</v>
      </c>
      <c r="RO224" s="34">
        <v>0.49066996574401855</v>
      </c>
      <c r="RP224" s="34">
        <v>0.49040117859840393</v>
      </c>
      <c r="RQ224" s="34">
        <v>0.49016895890235901</v>
      </c>
      <c r="RR224" s="34">
        <v>0.48997309803962708</v>
      </c>
      <c r="RS224" s="34">
        <v>0.48971179127693176</v>
      </c>
      <c r="RT224" s="34">
        <v>0.48945885896682739</v>
      </c>
      <c r="RU224" s="34">
        <v>0.48927927017211914</v>
      </c>
      <c r="RV224" s="34">
        <v>0.4890800416469574</v>
      </c>
      <c r="RW224" s="34">
        <v>0.4889170229434967</v>
      </c>
      <c r="RX224" s="34">
        <v>0.48879131674766541</v>
      </c>
      <c r="RY224" s="34">
        <v>0.48872193694114685</v>
      </c>
      <c r="RZ224" s="34">
        <v>0.48866087198257446</v>
      </c>
      <c r="SA224" s="34">
        <v>0.48858040571212769</v>
      </c>
      <c r="SB224" s="34">
        <v>0.48846325278282166</v>
      </c>
      <c r="SC224" s="34">
        <v>0.48841917514801025</v>
      </c>
      <c r="SD224" s="34">
        <v>0.48844033479690552</v>
      </c>
      <c r="SE224" s="34">
        <v>0.48845368623733521</v>
      </c>
      <c r="SF224" s="34">
        <v>0.48845839500427246</v>
      </c>
      <c r="SG224" s="34">
        <v>0.48850062489509583</v>
      </c>
      <c r="SH224" s="34">
        <v>0.48856094479560852</v>
      </c>
      <c r="SI224" s="34">
        <v>0.48861214518547058</v>
      </c>
      <c r="SJ224" s="34">
        <v>0.48873907327651978</v>
      </c>
      <c r="SK224" s="34">
        <v>0.48886585235595703</v>
      </c>
      <c r="SL224" s="34">
        <v>0.48903030157089233</v>
      </c>
      <c r="SM224" s="34">
        <v>0.48926141858100891</v>
      </c>
      <c r="SN224" s="34">
        <v>0.48949292302131653</v>
      </c>
      <c r="SO224" s="34">
        <v>0.48970669507980347</v>
      </c>
      <c r="SP224" s="34">
        <v>0.48991024494171143</v>
      </c>
      <c r="SQ224" s="34">
        <v>0.49018815159797668</v>
      </c>
      <c r="SR224" s="34">
        <v>0.49049526453018188</v>
      </c>
      <c r="SS224" s="34">
        <v>0.49078255891799927</v>
      </c>
      <c r="ST224" s="34">
        <v>0.49109679460525513</v>
      </c>
      <c r="SU224" s="34">
        <v>0.49147546291351318</v>
      </c>
      <c r="SV224" s="34">
        <v>0.49179878830909729</v>
      </c>
      <c r="SW224" s="34">
        <v>0.49213072657585144</v>
      </c>
      <c r="SX224" s="34">
        <v>0.49255281686782837</v>
      </c>
      <c r="SY224" s="34">
        <v>0.49292007088661194</v>
      </c>
      <c r="SZ224" s="34">
        <v>0.49327713251113892</v>
      </c>
      <c r="TA224" s="34">
        <v>0.4936598539352417</v>
      </c>
      <c r="TB224" s="34">
        <v>0.494050532579422</v>
      </c>
      <c r="TC224" s="34">
        <v>0.49433183670043945</v>
      </c>
      <c r="TD224" s="34">
        <v>0.49470224976539612</v>
      </c>
      <c r="TE224" s="34">
        <v>0.49505361914634705</v>
      </c>
      <c r="TF224" s="34">
        <v>0.4953676164150238</v>
      </c>
      <c r="TG224" s="34">
        <v>0.49567139148712158</v>
      </c>
      <c r="TH224" t="s">
        <v>843</v>
      </c>
      <c r="TI224" t="s">
        <v>843</v>
      </c>
      <c r="TJ224" t="s">
        <v>1300</v>
      </c>
      <c r="TK224" s="34">
        <v>0.68308037024193791</v>
      </c>
      <c r="TL224" s="34">
        <v>0.68524146385065299</v>
      </c>
      <c r="TM224" s="34">
        <v>0.68875618992135201</v>
      </c>
      <c r="TN224" s="34">
        <v>0.69307021780629696</v>
      </c>
      <c r="TO224" s="34">
        <v>0.69689747906509003</v>
      </c>
      <c r="TP224" s="34">
        <v>0.70031256511773288</v>
      </c>
      <c r="TQ224" s="34">
        <v>0.70258277618592802</v>
      </c>
      <c r="TR224" s="34">
        <v>0.70334627683873907</v>
      </c>
      <c r="TS224" s="34">
        <v>0.70355918605499201</v>
      </c>
      <c r="TT224" s="34">
        <v>0.70455380416717706</v>
      </c>
      <c r="TU224" s="34">
        <v>0.70661553211888806</v>
      </c>
      <c r="TV224" s="34">
        <v>0.71057242990654201</v>
      </c>
      <c r="TW224" s="34">
        <v>0.71621389940929803</v>
      </c>
      <c r="TX224" s="34">
        <v>0.72188899968744902</v>
      </c>
      <c r="TY224" s="34">
        <v>0.72623981706445606</v>
      </c>
      <c r="TZ224" s="34">
        <v>0.72960656859390993</v>
      </c>
      <c r="UA224" s="34">
        <v>0.73197547488005499</v>
      </c>
      <c r="UB224" s="34">
        <v>0.73279540206806504</v>
      </c>
      <c r="UC224" s="34">
        <v>0.73282313949984901</v>
      </c>
      <c r="UD224" s="34">
        <v>0.732694986072423</v>
      </c>
      <c r="UE224" s="34">
        <v>0.73211523042697602</v>
      </c>
      <c r="UF224" s="34">
        <v>0.73105909473777597</v>
      </c>
      <c r="UG224" s="34">
        <v>0.72981784366281899</v>
      </c>
      <c r="UH224" s="34">
        <v>0.72823290600610091</v>
      </c>
      <c r="UI224" s="34">
        <v>0.72611266058602497</v>
      </c>
      <c r="UJ224" s="34">
        <v>0.722930957112636</v>
      </c>
      <c r="UK224" s="34">
        <v>0.71797073791348598</v>
      </c>
      <c r="UL224" s="34">
        <v>0.7122940297565179</v>
      </c>
      <c r="UM224" s="34">
        <v>0.70727299318875092</v>
      </c>
      <c r="UN224" s="34">
        <v>0.70240861375046704</v>
      </c>
      <c r="UO224" s="34">
        <v>0.6976801681157031</v>
      </c>
      <c r="UP224" s="34">
        <v>0.69344126405845397</v>
      </c>
      <c r="UQ224" s="34">
        <v>0.68931367564819501</v>
      </c>
      <c r="UR224" s="34">
        <v>0.68498216613282903</v>
      </c>
      <c r="US224" s="34">
        <v>0.680755323423061</v>
      </c>
      <c r="UT224" s="34">
        <v>0.676673557639492</v>
      </c>
      <c r="UU224" s="34">
        <v>0.67255388894407497</v>
      </c>
      <c r="UV224" s="34">
        <v>0.66838635712238503</v>
      </c>
      <c r="UW224" s="34">
        <v>0.66411613131650893</v>
      </c>
      <c r="UX224" s="34">
        <v>0.65982691780553693</v>
      </c>
      <c r="UY224" s="34">
        <v>0.65569168689142998</v>
      </c>
      <c r="UZ224" s="34">
        <v>0.65156486622917698</v>
      </c>
      <c r="VA224" s="34">
        <v>0.64729548070134701</v>
      </c>
      <c r="VB224" s="34">
        <v>0.64281033784955799</v>
      </c>
      <c r="VC224" s="34">
        <v>0.63811069600376502</v>
      </c>
      <c r="VD224" s="34">
        <v>0.63347792364482503</v>
      </c>
      <c r="VE224" s="34">
        <v>0.62896018332855907</v>
      </c>
      <c r="VF224" s="34">
        <v>0.62466436882295806</v>
      </c>
      <c r="VG224" s="34">
        <v>0.620673606625888</v>
      </c>
      <c r="VH224" s="34">
        <v>0.61676538880727894</v>
      </c>
      <c r="VI224" s="34">
        <v>0.61311832024969304</v>
      </c>
      <c r="VJ224" s="34">
        <v>0.60973445479690003</v>
      </c>
      <c r="VK224" s="34">
        <v>0.60651829796856704</v>
      </c>
      <c r="VL224" s="34">
        <v>0.603606230482712</v>
      </c>
      <c r="VM224" s="34">
        <v>0.60120406112347702</v>
      </c>
      <c r="VN224" s="34">
        <v>0.59928150003282998</v>
      </c>
      <c r="VO224" s="34">
        <v>0.59783046528838102</v>
      </c>
      <c r="VP224" s="34">
        <v>0.59675548237407394</v>
      </c>
      <c r="VQ224" s="34">
        <v>0.59573672750380802</v>
      </c>
      <c r="VR224" s="34">
        <v>0.59461503272245197</v>
      </c>
      <c r="VS224" s="34">
        <v>0.59339234579186406</v>
      </c>
      <c r="VT224" s="34">
        <v>0.59213555404359997</v>
      </c>
      <c r="VU224" s="34">
        <v>0.59108436877107406</v>
      </c>
      <c r="VV224" s="34">
        <v>0.59044108063825396</v>
      </c>
      <c r="VW224" s="34">
        <v>0.59018071504345704</v>
      </c>
      <c r="VX224" s="34">
        <v>0.59036704928097006</v>
      </c>
      <c r="VY224" s="34">
        <v>0.59068003049630902</v>
      </c>
      <c r="VZ224" s="34">
        <v>0.59112201650680296</v>
      </c>
      <c r="WA224" s="34">
        <v>0.59195145973871499</v>
      </c>
      <c r="WB224" s="34">
        <v>0.59290325577074898</v>
      </c>
      <c r="WC224" s="34">
        <v>0.59395605416148201</v>
      </c>
      <c r="WD224" s="34">
        <v>0.59492859928320696</v>
      </c>
      <c r="WE224" s="34">
        <v>0.59547985891962096</v>
      </c>
      <c r="WF224" s="34">
        <v>0.59560235654311799</v>
      </c>
      <c r="WG224" s="34">
        <v>0.59563398959502201</v>
      </c>
      <c r="WH224" s="34">
        <v>0.59596755504055599</v>
      </c>
      <c r="WI224" s="34">
        <v>0.597196097145134</v>
      </c>
      <c r="WJ224" s="34">
        <v>0.59868128611646199</v>
      </c>
      <c r="WK224" s="34">
        <v>0.59966680549770901</v>
      </c>
      <c r="WL224" s="34">
        <v>0.60050316326908104</v>
      </c>
      <c r="WM224" s="34">
        <v>0.60108309921632397</v>
      </c>
      <c r="WN224" s="34">
        <v>0.60114672969679095</v>
      </c>
      <c r="WO224" s="34">
        <v>0.60071020106991302</v>
      </c>
      <c r="WP224" s="34">
        <v>0.600003685752723</v>
      </c>
      <c r="WQ224" s="34">
        <v>0.59900593676653302</v>
      </c>
      <c r="WR224" s="34">
        <v>0.59776813619149205</v>
      </c>
      <c r="WS224" s="34">
        <v>0.59639748815687998</v>
      </c>
      <c r="WT224" s="34">
        <v>0.59490931763583998</v>
      </c>
      <c r="WU224" s="34">
        <v>0.59343124507847</v>
      </c>
      <c r="WV224" s="34">
        <v>0.59199626968018004</v>
      </c>
      <c r="WW224" s="34">
        <v>0.59052940048749791</v>
      </c>
      <c r="WX224" s="34">
        <v>0.58913287210478804</v>
      </c>
      <c r="WY224" s="34">
        <v>0.58779473459098908</v>
      </c>
      <c r="WZ224" s="34">
        <v>0.586434333890544</v>
      </c>
      <c r="XA224" s="34">
        <v>0.58510657596371896</v>
      </c>
      <c r="XB224" s="34">
        <v>0.58380346098468694</v>
      </c>
      <c r="XC224" s="34">
        <v>0.58254533620206506</v>
      </c>
      <c r="XD224" s="34">
        <v>0.58131622172885</v>
      </c>
      <c r="XE224" s="34">
        <v>0.58015659209471204</v>
      </c>
      <c r="XF224" s="34">
        <v>0.57905104564875198</v>
      </c>
      <c r="XG224" s="34">
        <v>0.57790989016910199</v>
      </c>
      <c r="XH224" t="s">
        <v>843</v>
      </c>
      <c r="XI224" t="s">
        <v>1300</v>
      </c>
      <c r="XJ224" s="34">
        <v>0.66648883672543902</v>
      </c>
      <c r="XK224" s="34">
        <v>0.66833516357228606</v>
      </c>
      <c r="XL224" s="34">
        <v>0.67067190989416503</v>
      </c>
      <c r="XM224" s="34">
        <v>0.67340555210561404</v>
      </c>
      <c r="XN224" s="34">
        <v>0.67612654962065699</v>
      </c>
      <c r="XO224" s="34">
        <v>0.67818295478224599</v>
      </c>
      <c r="XP224" s="34">
        <v>0.67890401146131796</v>
      </c>
      <c r="XQ224" s="34">
        <v>0.67839195979899503</v>
      </c>
      <c r="XR224" s="34">
        <v>0.67750346437167197</v>
      </c>
      <c r="XS224" s="34">
        <v>0.67672014135512004</v>
      </c>
      <c r="XT224" s="34">
        <v>0.67617029150056296</v>
      </c>
      <c r="XU224" s="34">
        <v>0.67698598130841103</v>
      </c>
      <c r="XV224" s="34">
        <v>0.67935350134817096</v>
      </c>
      <c r="XW224" s="34">
        <v>0.68218011876944107</v>
      </c>
      <c r="XX224" s="34">
        <v>0.68463627268829497</v>
      </c>
      <c r="XY224" s="34">
        <v>0.68719808416010908</v>
      </c>
      <c r="XZ224" s="34">
        <v>0.68901729570026005</v>
      </c>
      <c r="YA224" s="34">
        <v>0.68925057725128003</v>
      </c>
      <c r="YB224" s="34">
        <v>0.68859294968363993</v>
      </c>
      <c r="YC224" s="34">
        <v>0.68712859795728898</v>
      </c>
      <c r="YD224" s="34">
        <v>0.68424559303468002</v>
      </c>
      <c r="YE224" s="34">
        <v>0.68058695748548104</v>
      </c>
      <c r="YF224" s="34">
        <v>0.67684481155297804</v>
      </c>
      <c r="YG224" s="34">
        <v>0.67301325401908296</v>
      </c>
      <c r="YH224" s="34">
        <v>0.66919009724001999</v>
      </c>
      <c r="YI224" s="34">
        <v>0.66493578648203988</v>
      </c>
      <c r="YJ224" s="34">
        <v>0.65938295165394389</v>
      </c>
      <c r="YK224" s="34">
        <v>0.65282308129379796</v>
      </c>
      <c r="YL224" s="34">
        <v>0.6462851531486361</v>
      </c>
      <c r="YM224" s="34">
        <v>0.63972449275963694</v>
      </c>
      <c r="YN224" s="34">
        <v>0.63326671885944996</v>
      </c>
      <c r="YO224" s="34">
        <v>0.62707614846955995</v>
      </c>
      <c r="YP224" s="34">
        <v>0.62133197763090997</v>
      </c>
      <c r="YQ224" s="34">
        <v>0.61586961573826204</v>
      </c>
      <c r="YR224" s="34">
        <v>0.61063680192848502</v>
      </c>
      <c r="YS224" s="34">
        <v>0.605746472121521</v>
      </c>
      <c r="YT224" s="34">
        <v>0.60108274560444996</v>
      </c>
      <c r="YU224" s="34">
        <v>0.59633725699488993</v>
      </c>
      <c r="YV224" s="34">
        <v>0.59129801923720005</v>
      </c>
      <c r="YW224" s="34">
        <v>0.58605161138739903</v>
      </c>
      <c r="YX224" s="34">
        <v>0.58085519069758396</v>
      </c>
      <c r="YY224" s="34">
        <v>0.57576787170426702</v>
      </c>
      <c r="YZ224" s="34">
        <v>0.57091324068432603</v>
      </c>
      <c r="ZA224" s="34">
        <v>0.56640391620251695</v>
      </c>
      <c r="ZB224" s="34">
        <v>0.562037205996754</v>
      </c>
      <c r="ZC224" s="34">
        <v>0.55798454511505002</v>
      </c>
      <c r="ZD224" s="34">
        <v>0.55415831184951803</v>
      </c>
      <c r="ZE224" s="34">
        <v>0.55051130196332299</v>
      </c>
      <c r="ZF224" s="34">
        <v>0.54729113635500193</v>
      </c>
      <c r="ZG224" s="34">
        <v>0.54453869118134901</v>
      </c>
      <c r="ZH224" s="34">
        <v>0.54223966707651594</v>
      </c>
      <c r="ZI224" s="34">
        <v>0.54057753485693805</v>
      </c>
      <c r="ZJ224" s="34">
        <v>0.53936607243809598</v>
      </c>
      <c r="ZK224" s="34">
        <v>0.53812220173821401</v>
      </c>
      <c r="ZL224" s="34">
        <v>0.53676518929681694</v>
      </c>
      <c r="ZM224" s="34">
        <v>0.53519805648572794</v>
      </c>
      <c r="ZN224" s="34">
        <v>0.53355003700199499</v>
      </c>
      <c r="ZO224" s="34">
        <v>0.53218321981887595</v>
      </c>
      <c r="ZP224" s="34">
        <v>0.53120823871335499</v>
      </c>
      <c r="ZQ224" s="34">
        <v>0.53059852678946495</v>
      </c>
      <c r="ZR224" s="34">
        <v>0.53046852409779</v>
      </c>
      <c r="ZS224" s="34">
        <v>0.53047263101973097</v>
      </c>
      <c r="ZT224" s="34">
        <v>0.53057878951584403</v>
      </c>
      <c r="ZU224" s="34">
        <v>0.53104693812954995</v>
      </c>
      <c r="ZV224" s="34">
        <v>0.531787980867656</v>
      </c>
      <c r="ZW224" s="34">
        <v>0.53268654772756907</v>
      </c>
      <c r="ZX224" s="34">
        <v>0.53339717723190194</v>
      </c>
      <c r="ZY224" s="34">
        <v>0.53374786229459403</v>
      </c>
      <c r="ZZ224" s="34">
        <v>0.533784913865195</v>
      </c>
      <c r="AAA224" s="34">
        <v>0.53371417955505995</v>
      </c>
      <c r="AAB224" s="34">
        <v>0.53398094318245104</v>
      </c>
      <c r="AAC224" s="34">
        <v>0.53536610276503704</v>
      </c>
      <c r="AAD224" s="34">
        <v>0.53710785223686697</v>
      </c>
      <c r="AAE224" s="34">
        <v>0.53833093658672393</v>
      </c>
      <c r="AAF224" s="34">
        <v>0.53946380050633802</v>
      </c>
      <c r="AAG224" s="34">
        <v>0.540431054461182</v>
      </c>
      <c r="AAH224" s="34">
        <v>0.54092345326674096</v>
      </c>
      <c r="AAI224" s="34">
        <v>0.54083012298118194</v>
      </c>
      <c r="AAJ224" s="34">
        <v>0.54041371650701098</v>
      </c>
      <c r="AAK224" s="34">
        <v>0.53978134596174498</v>
      </c>
      <c r="AAL224" s="34">
        <v>0.53888806742569895</v>
      </c>
      <c r="AAM224" s="34">
        <v>0.53776267681057699</v>
      </c>
      <c r="AAN224" s="34">
        <v>0.53657996679579401</v>
      </c>
      <c r="AAO224" s="34">
        <v>0.53543851243020102</v>
      </c>
      <c r="AAP224" s="34">
        <v>0.53425376225320997</v>
      </c>
      <c r="AAQ224" s="34">
        <v>0.53304592418281405</v>
      </c>
      <c r="AAR224" s="34">
        <v>0.53189379751019106</v>
      </c>
      <c r="AAS224" s="34">
        <v>0.53073481139168499</v>
      </c>
      <c r="AAT224" s="34">
        <v>0.529602431922647</v>
      </c>
      <c r="AAU224" s="34">
        <v>0.52844368862800994</v>
      </c>
      <c r="AAV224" s="34">
        <v>0.52721861620062294</v>
      </c>
      <c r="AAW224" s="34">
        <v>0.52608311229000893</v>
      </c>
      <c r="AAX224" s="34">
        <v>0.52498475706862502</v>
      </c>
      <c r="AAY224" s="34">
        <v>0.52382077185842002</v>
      </c>
      <c r="AAZ224" s="34">
        <v>0.52269387755102004</v>
      </c>
      <c r="ABA224" s="34">
        <v>0.52163794586665002</v>
      </c>
      <c r="ABB224" s="34">
        <v>0.52062051384042396</v>
      </c>
      <c r="ABC224" s="34">
        <v>0.51962058446598403</v>
      </c>
      <c r="ABD224" s="34">
        <v>0.51870005135644104</v>
      </c>
      <c r="ABE224" s="34">
        <v>0.51781425680233906</v>
      </c>
      <c r="ABF224" s="34">
        <v>0.51687875495047297</v>
      </c>
      <c r="ABG224" t="s">
        <v>843</v>
      </c>
      <c r="ABH224" t="s">
        <v>843</v>
      </c>
      <c r="ABI224" t="s">
        <v>1300</v>
      </c>
      <c r="ABJ224" s="34">
        <v>0.61420683400464104</v>
      </c>
      <c r="ABK224" s="34">
        <v>0.61720765125009602</v>
      </c>
      <c r="ABL224" s="34">
        <v>0.61940479658219205</v>
      </c>
      <c r="ABM224" s="34">
        <v>0.62232342050185208</v>
      </c>
      <c r="ABN224" s="34">
        <v>0.62669173754290808</v>
      </c>
      <c r="ABO224" s="34">
        <v>0.631735778287143</v>
      </c>
      <c r="ABP224" s="34">
        <v>0.63681948424068802</v>
      </c>
      <c r="ABQ224" s="34">
        <v>0.64117938175727107</v>
      </c>
      <c r="ABR224" s="34">
        <v>0.64435489752753294</v>
      </c>
      <c r="ABS224" s="34">
        <v>0.64661220062630098</v>
      </c>
      <c r="ABT224" s="34">
        <v>0.64792854619770912</v>
      </c>
      <c r="ABU224" s="34">
        <v>0.64904595015576305</v>
      </c>
      <c r="ABV224" s="34">
        <v>0.65109646046663894</v>
      </c>
      <c r="ABW224" s="34">
        <v>0.65439283216002597</v>
      </c>
      <c r="ABX224" s="34">
        <v>0.65768186365585291</v>
      </c>
      <c r="ABY224" s="34">
        <v>0.66167635990420803</v>
      </c>
      <c r="ABZ224" s="34">
        <v>0.66577333873687805</v>
      </c>
      <c r="ACA224" s="34">
        <v>0.66860756952113209</v>
      </c>
      <c r="ACB224" s="34">
        <v>0.67105754745405211</v>
      </c>
      <c r="ACC224" s="34">
        <v>0.67354921077065899</v>
      </c>
      <c r="ACD224" s="34">
        <v>0.67517757727010907</v>
      </c>
      <c r="ACE224" s="34">
        <v>0.67577692068980799</v>
      </c>
      <c r="ACF224" s="34">
        <v>0.67523658443192403</v>
      </c>
      <c r="ACG224" s="34">
        <v>0.67317607980634608</v>
      </c>
      <c r="ACH224" s="34">
        <v>0.67027772094375604</v>
      </c>
      <c r="ACI224" s="34">
        <v>0.66661324443874603</v>
      </c>
      <c r="ACJ224" s="34">
        <v>0.66260602205258712</v>
      </c>
      <c r="ACK224" s="34">
        <v>0.65882068225341395</v>
      </c>
      <c r="ACL224" s="34">
        <v>0.65559316367890996</v>
      </c>
      <c r="ACM224" s="34">
        <v>0.65248329944815597</v>
      </c>
      <c r="ACN224" s="34">
        <v>0.64890395154312097</v>
      </c>
      <c r="ACO224" s="34">
        <v>0.64416631701751004</v>
      </c>
      <c r="ACP224" s="34">
        <v>0.63853584138281694</v>
      </c>
      <c r="ACQ224" s="34">
        <v>0.63290525316008095</v>
      </c>
      <c r="ACR224" s="34">
        <v>0.62731016472478895</v>
      </c>
      <c r="ACS224" s="34">
        <v>0.62184538254886101</v>
      </c>
      <c r="ACT224" s="34">
        <v>0.616668322240985</v>
      </c>
      <c r="ACU224" s="34">
        <v>0.61194295371660701</v>
      </c>
      <c r="ACV224" s="34">
        <v>0.60745687365998502</v>
      </c>
      <c r="ACW224" s="34">
        <v>0.60319340564670898</v>
      </c>
      <c r="ACX224" s="34">
        <v>0.59931576946694398</v>
      </c>
      <c r="ACY224" s="34">
        <v>0.595649050596047</v>
      </c>
      <c r="ACZ224" s="34">
        <v>0.59189949807061804</v>
      </c>
      <c r="ADA224" s="34">
        <v>0.58793146645595196</v>
      </c>
      <c r="ADB224" s="34">
        <v>0.58369428464412298</v>
      </c>
      <c r="ADC224" s="34">
        <v>0.57944327942317098</v>
      </c>
      <c r="ADD224" s="34">
        <v>0.57529838632674501</v>
      </c>
      <c r="ADE224" s="34">
        <v>0.57135376002132798</v>
      </c>
      <c r="ADF224" s="34">
        <v>0.56764560616997795</v>
      </c>
      <c r="ADG224" s="34">
        <v>0.56403354973226594</v>
      </c>
      <c r="ADH224" s="34">
        <v>0.56069232951858505</v>
      </c>
      <c r="ADI224" s="34">
        <v>0.55761660672311697</v>
      </c>
      <c r="ADJ224" s="34">
        <v>0.55470546112388297</v>
      </c>
      <c r="ADK224" s="34">
        <v>0.55207118401745703</v>
      </c>
      <c r="ADL224" s="34">
        <v>0.54992345477257099</v>
      </c>
      <c r="ADM224" s="34">
        <v>0.548198591139751</v>
      </c>
      <c r="ADN224" s="34">
        <v>0.54696443124654603</v>
      </c>
      <c r="ADO224" s="34">
        <v>0.54610433350797105</v>
      </c>
      <c r="ADP224" s="34">
        <v>0.54526339398357104</v>
      </c>
      <c r="ADQ224" s="34">
        <v>0.54433168709680402</v>
      </c>
      <c r="ADR224" s="34">
        <v>0.543228646848679</v>
      </c>
      <c r="ADS224" s="34">
        <v>0.54202044867791899</v>
      </c>
      <c r="ADT224" s="34">
        <v>0.54102941450420095</v>
      </c>
      <c r="ADU224" s="34">
        <v>0.54043084026885602</v>
      </c>
      <c r="ADV224" s="34">
        <v>0.54017233998995007</v>
      </c>
      <c r="ADW224" s="34">
        <v>0.54035123621007197</v>
      </c>
      <c r="ADX224" s="34">
        <v>0.54064934823437494</v>
      </c>
      <c r="ADY224" s="34">
        <v>0.54099747193099901</v>
      </c>
      <c r="ADZ224" s="34">
        <v>0.54167363550203496</v>
      </c>
      <c r="AEA224" s="34">
        <v>0.54251079838372596</v>
      </c>
      <c r="AEB224" s="34">
        <v>0.54344434331989799</v>
      </c>
      <c r="AEC224" s="34">
        <v>0.54425173162986806</v>
      </c>
      <c r="AED224" s="34">
        <v>0.54466307777984002</v>
      </c>
      <c r="AEE224" s="34">
        <v>0.54470473628055804</v>
      </c>
      <c r="AEF224" s="34">
        <v>0.54468483673828993</v>
      </c>
      <c r="AEG224" s="34">
        <v>0.54499188876013904</v>
      </c>
      <c r="AEH224" s="34">
        <v>0.54626995672760603</v>
      </c>
      <c r="AEI224" s="34">
        <v>0.54784968143428703</v>
      </c>
      <c r="AEJ224" s="34">
        <v>0.54892868712110698</v>
      </c>
      <c r="AEK224" s="34">
        <v>0.54989085796736803</v>
      </c>
      <c r="AEL224" s="34">
        <v>0.55065244713884398</v>
      </c>
      <c r="AEM224" s="34">
        <v>0.55091036673191296</v>
      </c>
      <c r="AEN224" s="34">
        <v>0.55065486072680303</v>
      </c>
      <c r="AEO224" s="34">
        <v>0.55010780826714301</v>
      </c>
      <c r="AEP224" s="34">
        <v>0.54926595793639799</v>
      </c>
      <c r="AEQ224" s="34">
        <v>0.54819465382211297</v>
      </c>
      <c r="AER224" s="34">
        <v>0.54697770922845301</v>
      </c>
      <c r="AES224" s="34">
        <v>0.54564376226366695</v>
      </c>
      <c r="AET224" s="34">
        <v>0.54428919369311601</v>
      </c>
      <c r="AEU224" s="34">
        <v>0.542953535575182</v>
      </c>
      <c r="AEV224" s="34">
        <v>0.54159705675604097</v>
      </c>
      <c r="AEW224" s="34">
        <v>0.54032103694386002</v>
      </c>
      <c r="AEX224" s="34">
        <v>0.53909015625142198</v>
      </c>
      <c r="AEY224" s="34">
        <v>0.53781161421614898</v>
      </c>
      <c r="AEZ224" s="34">
        <v>0.53659863945578201</v>
      </c>
      <c r="AFA224" s="34">
        <v>0.53540219684690005</v>
      </c>
      <c r="AFB224" s="34">
        <v>0.53419877415972106</v>
      </c>
      <c r="AFC224" s="34">
        <v>0.53304091983899193</v>
      </c>
      <c r="AFD224" s="34">
        <v>0.53196262692699303</v>
      </c>
      <c r="AFE224" s="34">
        <v>0.53092871598830693</v>
      </c>
      <c r="AFF224" s="34">
        <v>0.52983754366743596</v>
      </c>
      <c r="AFG224" t="s">
        <v>843</v>
      </c>
      <c r="AFH224" t="s">
        <v>843</v>
      </c>
      <c r="AFI224" s="34"/>
      <c r="AFJ224" s="34"/>
      <c r="AFK224" s="34"/>
      <c r="AFL224" s="34"/>
      <c r="AFM224" s="34"/>
      <c r="AFN224" s="34"/>
      <c r="AFO224" s="34"/>
      <c r="AFP224" s="34"/>
      <c r="AFQ224" s="34"/>
      <c r="AFR224" s="34"/>
      <c r="AFS224" s="34"/>
      <c r="AFT224" s="34"/>
      <c r="AFU224" s="34"/>
      <c r="AFV224" s="34"/>
      <c r="AFW224" s="34"/>
      <c r="AFX224" s="34"/>
      <c r="AFY224" s="34"/>
      <c r="AFZ224" s="34"/>
      <c r="AGA224" s="34"/>
      <c r="AGB224" t="s">
        <v>843</v>
      </c>
      <c r="AGC224" t="s">
        <v>843</v>
      </c>
      <c r="AGD224" t="s">
        <v>843</v>
      </c>
      <c r="AGE224" t="s">
        <v>843</v>
      </c>
      <c r="AGF224" s="34"/>
      <c r="AGG224" t="s">
        <v>843</v>
      </c>
      <c r="AGH224" t="s">
        <v>843</v>
      </c>
      <c r="AGI224" t="s">
        <v>843</v>
      </c>
      <c r="AGJ224" t="s">
        <v>843</v>
      </c>
      <c r="AGK224" t="s">
        <v>843</v>
      </c>
      <c r="AGL224" t="s">
        <v>843</v>
      </c>
      <c r="AGM224" t="s">
        <v>843</v>
      </c>
      <c r="AGN224" t="s">
        <v>843</v>
      </c>
      <c r="AGO224" s="34"/>
      <c r="AGP224" s="34"/>
      <c r="AGQ224" t="s">
        <v>1460</v>
      </c>
      <c r="AGR224" t="s">
        <v>843</v>
      </c>
      <c r="AGS224" s="34"/>
      <c r="AGT224" s="34"/>
      <c r="AGU224" t="s">
        <v>1460</v>
      </c>
      <c r="AGV224" t="s">
        <v>843</v>
      </c>
      <c r="AGW224" s="34"/>
      <c r="AGX224" s="34"/>
      <c r="AGY224" t="s">
        <v>1460</v>
      </c>
      <c r="AGZ224" t="s">
        <v>843</v>
      </c>
      <c r="AHA224" s="34"/>
      <c r="AHB224" s="34"/>
      <c r="AHC224" t="s">
        <v>1460</v>
      </c>
      <c r="AHD224" t="s">
        <v>843</v>
      </c>
      <c r="AHE224" s="34"/>
      <c r="AHF224" s="34"/>
      <c r="AHG224" t="s">
        <v>1460</v>
      </c>
      <c r="AHH224" t="s">
        <v>843</v>
      </c>
      <c r="AHI224" t="s">
        <v>465</v>
      </c>
      <c r="AHJ224" s="34">
        <v>0.20682899653911591</v>
      </c>
      <c r="AHK224" s="34">
        <v>0.21238978207111359</v>
      </c>
      <c r="AHL224" s="34">
        <v>0.20801654458045959</v>
      </c>
      <c r="AHM224" s="34">
        <v>0.21340465545654297</v>
      </c>
      <c r="AHN224" s="34">
        <v>0.21979445219039917</v>
      </c>
      <c r="AHO224" t="s">
        <v>843</v>
      </c>
      <c r="AHP224" s="34"/>
      <c r="AHQ224" s="34"/>
      <c r="AHR224" s="34"/>
      <c r="AHS224" s="34"/>
      <c r="AHT224" s="34"/>
      <c r="AHU224" t="s">
        <v>843</v>
      </c>
      <c r="AHV224" s="34">
        <v>0.22544831037521362</v>
      </c>
      <c r="AHW224" s="34">
        <v>0.22419703006744385</v>
      </c>
      <c r="AHX224" s="34">
        <v>0.22275207936763763</v>
      </c>
      <c r="AHY224" s="34">
        <v>0.22436089813709259</v>
      </c>
      <c r="AHZ224" s="34">
        <v>0.22618228197097778</v>
      </c>
      <c r="AIA224" t="s">
        <v>465</v>
      </c>
      <c r="AIB224" t="s">
        <v>843</v>
      </c>
      <c r="AIC224" s="34">
        <v>0.22531422972679138</v>
      </c>
      <c r="AID224" s="34">
        <v>0.22559827566146851</v>
      </c>
      <c r="AIE224" s="34">
        <v>0.22367745637893677</v>
      </c>
      <c r="AIF224" s="34">
        <v>0.22894996404647827</v>
      </c>
      <c r="AIG224" s="34">
        <v>0.22643586993217468</v>
      </c>
      <c r="AIH224" t="s">
        <v>465</v>
      </c>
      <c r="AII224" t="s">
        <v>843</v>
      </c>
      <c r="AIJ224" s="34">
        <v>0.23393100500106812</v>
      </c>
      <c r="AIK224" s="34">
        <v>0.23397098481655121</v>
      </c>
      <c r="AIL224" s="34">
        <v>0.22857549786567688</v>
      </c>
      <c r="AIM224" s="34">
        <v>0.23364600539207458</v>
      </c>
      <c r="AIN224" s="34">
        <v>0.23812000453472137</v>
      </c>
      <c r="AIO224" t="s">
        <v>465</v>
      </c>
      <c r="AIP224" s="34"/>
      <c r="AIQ224" t="s">
        <v>843</v>
      </c>
      <c r="AIR224" s="34"/>
      <c r="AIS224" s="34"/>
      <c r="AIT224" s="34"/>
      <c r="AIU224" s="34"/>
      <c r="AIV224" s="34"/>
      <c r="AIW224" s="34"/>
      <c r="AIX224" t="s">
        <v>843</v>
      </c>
      <c r="AIY224" s="34"/>
      <c r="AIZ224" s="34"/>
      <c r="AJA224" s="34"/>
      <c r="AJB224" s="34"/>
      <c r="AJC224" s="34"/>
      <c r="AJD224" s="34"/>
      <c r="AJE224" t="s">
        <v>843</v>
      </c>
      <c r="AJF224" s="34"/>
      <c r="AJG224" s="34"/>
      <c r="AJH224" s="34"/>
      <c r="AJI224" s="34"/>
      <c r="AJJ224" s="34"/>
      <c r="AJK224" t="s">
        <v>1460</v>
      </c>
      <c r="AJL224" t="s">
        <v>843</v>
      </c>
      <c r="AJM224" t="s">
        <v>843</v>
      </c>
      <c r="AJN224" s="34">
        <v>1.0186262428760529E-2</v>
      </c>
      <c r="AJO224" s="34">
        <v>1.0186262428760529E-2</v>
      </c>
      <c r="AJP224" s="34">
        <v>1.2181945145130157E-2</v>
      </c>
      <c r="AJQ224" s="34">
        <v>-2.4867227301001549E-2</v>
      </c>
      <c r="AJR224" s="34">
        <v>-5.0073624588549137E-3</v>
      </c>
      <c r="AJS224" t="s">
        <v>832</v>
      </c>
      <c r="AJT224" t="s">
        <v>843</v>
      </c>
      <c r="AJU224" t="s">
        <v>843</v>
      </c>
      <c r="AJV224" t="s">
        <v>843</v>
      </c>
      <c r="AJW224" s="34"/>
      <c r="AJX224" s="34"/>
      <c r="AJY224" s="34"/>
      <c r="AJZ224" s="34"/>
      <c r="AKA224" s="34"/>
      <c r="AKB224" t="s">
        <v>1460</v>
      </c>
      <c r="AKC224" t="s">
        <v>843</v>
      </c>
      <c r="AKD224" t="s">
        <v>843</v>
      </c>
      <c r="AKE224" t="s">
        <v>843</v>
      </c>
      <c r="AKF224" s="34">
        <v>-2.5643730536103249E-2</v>
      </c>
      <c r="AKG224" s="34">
        <v>-2.5643730536103249E-2</v>
      </c>
      <c r="AKH224" s="34">
        <v>-2.3208053782582283E-2</v>
      </c>
      <c r="AKI224" s="34">
        <v>-5.2305649966001511E-2</v>
      </c>
      <c r="AKJ224" s="34">
        <v>-1.7978684976696968E-2</v>
      </c>
      <c r="AKK224" t="s">
        <v>832</v>
      </c>
      <c r="AKL224" t="s">
        <v>843</v>
      </c>
      <c r="AKM224" s="34">
        <v>24160</v>
      </c>
      <c r="AKN224" t="s">
        <v>832</v>
      </c>
      <c r="AKO224" t="s">
        <v>843</v>
      </c>
      <c r="AKP224" s="34"/>
      <c r="AKQ224" t="s">
        <v>1460</v>
      </c>
      <c r="AKR224" t="s">
        <v>843</v>
      </c>
      <c r="AKS224" s="34">
        <v>19036.637089158001</v>
      </c>
      <c r="AKT224" t="s">
        <v>832</v>
      </c>
      <c r="AKU224" t="s">
        <v>843</v>
      </c>
      <c r="AKV224" s="34">
        <v>24917.595805526998</v>
      </c>
      <c r="AKW224" t="s">
        <v>832</v>
      </c>
      <c r="AKX224" t="s">
        <v>843</v>
      </c>
      <c r="AKY224" s="34"/>
      <c r="AKZ224" s="34"/>
      <c r="ALA224" s="34"/>
      <c r="ALB224" s="34"/>
      <c r="ALC224" s="34"/>
      <c r="ALD224" t="s">
        <v>1460</v>
      </c>
      <c r="ALE224" t="s">
        <v>843</v>
      </c>
      <c r="ALF224" t="s">
        <v>843</v>
      </c>
      <c r="ALG224" t="s">
        <v>843</v>
      </c>
      <c r="ALH224" s="34"/>
      <c r="ALI224" s="34"/>
      <c r="ALJ224" s="34"/>
      <c r="ALK224" s="34"/>
      <c r="ALL224" s="34">
        <v>0.24950085580348969</v>
      </c>
      <c r="ALM224" t="s">
        <v>465</v>
      </c>
    </row>
    <row r="225" spans="1:1001">
      <c r="A225" t="s">
        <v>422</v>
      </c>
      <c r="B225" t="s">
        <v>211</v>
      </c>
      <c r="C225" t="s">
        <v>405</v>
      </c>
      <c r="D225" s="34">
        <v>3.8473881781101227E-2</v>
      </c>
      <c r="E225" t="s">
        <v>465</v>
      </c>
      <c r="F225" s="34">
        <v>4.5408941805362701E-2</v>
      </c>
      <c r="G225" t="s">
        <v>465</v>
      </c>
      <c r="H225" s="34">
        <v>4.628194123506546E-2</v>
      </c>
      <c r="I225" t="s">
        <v>465</v>
      </c>
      <c r="J225" s="34">
        <v>4.3182190507650375E-2</v>
      </c>
      <c r="K225" t="s">
        <v>465</v>
      </c>
      <c r="L225" s="34"/>
      <c r="M225" t="s">
        <v>465</v>
      </c>
      <c r="N225" s="34">
        <v>0.46652114391326904</v>
      </c>
      <c r="O225" s="34"/>
      <c r="P225" t="s">
        <v>1459</v>
      </c>
      <c r="Q225" s="34"/>
      <c r="R225" t="s">
        <v>1459</v>
      </c>
      <c r="S225" s="34"/>
      <c r="T225" t="s">
        <v>1459</v>
      </c>
      <c r="U225" s="34"/>
      <c r="V225" t="s">
        <v>1459</v>
      </c>
      <c r="W225" t="s">
        <v>843</v>
      </c>
      <c r="X225" t="s">
        <v>465</v>
      </c>
      <c r="Y225" s="34">
        <v>0.5264778733253479</v>
      </c>
      <c r="Z225" s="34"/>
      <c r="AA225" t="s">
        <v>1459</v>
      </c>
      <c r="AB225" s="34"/>
      <c r="AC225" t="s">
        <v>1459</v>
      </c>
      <c r="AD225" s="34"/>
      <c r="AE225" t="s">
        <v>1459</v>
      </c>
      <c r="AF225" s="34"/>
      <c r="AG225" t="s">
        <v>1459</v>
      </c>
      <c r="AH225" t="s">
        <v>843</v>
      </c>
      <c r="AI225" t="s">
        <v>465</v>
      </c>
      <c r="AJ225" s="34">
        <v>0.4904572069644928</v>
      </c>
      <c r="AK225" s="34"/>
      <c r="AL225" t="s">
        <v>1459</v>
      </c>
      <c r="AM225" s="34"/>
      <c r="AN225" t="s">
        <v>1459</v>
      </c>
      <c r="AO225" s="34"/>
      <c r="AP225" t="s">
        <v>1459</v>
      </c>
      <c r="AQ225" s="34"/>
      <c r="AR225" t="s">
        <v>1459</v>
      </c>
      <c r="AS225" t="s">
        <v>843</v>
      </c>
      <c r="AT225" t="s">
        <v>465</v>
      </c>
      <c r="AU225" s="34">
        <v>0.49465972185134888</v>
      </c>
      <c r="AV225" s="34"/>
      <c r="AW225" t="s">
        <v>1459</v>
      </c>
      <c r="AX225" s="34"/>
      <c r="AY225" t="s">
        <v>1459</v>
      </c>
      <c r="AZ225" s="34"/>
      <c r="BA225" t="s">
        <v>1459</v>
      </c>
      <c r="BB225" s="34"/>
      <c r="BC225" t="s">
        <v>1459</v>
      </c>
      <c r="BD225" t="s">
        <v>843</v>
      </c>
      <c r="BE225" s="34">
        <v>0.46877827883120921</v>
      </c>
      <c r="BF225" t="s">
        <v>465</v>
      </c>
      <c r="BG225" t="s">
        <v>843</v>
      </c>
      <c r="BH225" t="s">
        <v>465</v>
      </c>
      <c r="BI225" s="34">
        <v>2.7337713241577148</v>
      </c>
      <c r="BJ225" t="s">
        <v>465</v>
      </c>
      <c r="BK225" s="34">
        <v>3.0299539566040039</v>
      </c>
      <c r="BL225" t="s">
        <v>465</v>
      </c>
      <c r="BM225" s="34">
        <v>3.3389935493469238</v>
      </c>
      <c r="BN225" t="s">
        <v>465</v>
      </c>
      <c r="BO225" s="34">
        <v>4.0365357398986816</v>
      </c>
      <c r="BP225" t="s">
        <v>843</v>
      </c>
      <c r="BQ225" s="34">
        <v>2.6799290180206299</v>
      </c>
      <c r="BR225" t="s">
        <v>465</v>
      </c>
      <c r="BS225" s="34"/>
      <c r="BT225" t="s">
        <v>843</v>
      </c>
      <c r="BU225" s="34">
        <v>2.7265379428863525</v>
      </c>
      <c r="BV225" t="s">
        <v>1552</v>
      </c>
      <c r="BW225" t="s">
        <v>843</v>
      </c>
      <c r="BX225" s="34">
        <v>2.6110231876373291</v>
      </c>
      <c r="BY225" t="s">
        <v>465</v>
      </c>
      <c r="BZ225" t="s">
        <v>843</v>
      </c>
      <c r="CA225" t="s">
        <v>465</v>
      </c>
      <c r="CB225" s="34">
        <v>7.8226346522569656E-3</v>
      </c>
      <c r="CC225" s="34">
        <v>7.103451993316412E-3</v>
      </c>
      <c r="CD225" s="34">
        <v>7.3210392147302628E-3</v>
      </c>
      <c r="CE225" s="34">
        <v>7.8190751373767853E-3</v>
      </c>
      <c r="CF225" s="34">
        <v>7.2972276248037815E-3</v>
      </c>
      <c r="CG225" t="s">
        <v>843</v>
      </c>
      <c r="CH225" t="s">
        <v>465</v>
      </c>
      <c r="CI225" s="34">
        <v>9.0832607820630074E-3</v>
      </c>
      <c r="CJ225" s="34">
        <v>8.9548099786043167E-3</v>
      </c>
      <c r="CK225" s="34">
        <v>8.6809182539582253E-3</v>
      </c>
      <c r="CL225" s="34">
        <v>8.3659766241908073E-3</v>
      </c>
      <c r="CM225" s="34">
        <v>8.6410082876682281E-3</v>
      </c>
      <c r="CN225" t="s">
        <v>843</v>
      </c>
      <c r="CO225" t="s">
        <v>465</v>
      </c>
      <c r="CP225" s="34">
        <v>9.4992304220795631E-3</v>
      </c>
      <c r="CQ225" s="34">
        <v>9.1963382437825203E-3</v>
      </c>
      <c r="CR225" s="34">
        <v>8.3921756595373154E-3</v>
      </c>
      <c r="CS225" s="34">
        <v>8.7615326046943665E-3</v>
      </c>
      <c r="CT225" s="34">
        <v>9.0025216341018677E-3</v>
      </c>
      <c r="CU225" t="s">
        <v>843</v>
      </c>
      <c r="CV225" t="s">
        <v>465</v>
      </c>
      <c r="CW225" s="34">
        <v>8.8689429685473442E-3</v>
      </c>
      <c r="CX225" s="34">
        <v>8.4186391904950142E-3</v>
      </c>
      <c r="CY225" s="34">
        <v>8.6850700899958611E-3</v>
      </c>
      <c r="CZ225" s="34">
        <v>8.8439835235476494E-3</v>
      </c>
      <c r="DA225" s="34">
        <v>7.3552317917346954E-3</v>
      </c>
      <c r="DB225" t="s">
        <v>843</v>
      </c>
      <c r="DC225" s="34"/>
      <c r="DD225" s="34"/>
      <c r="DE225" s="34"/>
      <c r="DF225" s="34"/>
      <c r="DG225" s="34"/>
      <c r="DH225" t="s">
        <v>1460</v>
      </c>
      <c r="DI225" t="s">
        <v>843</v>
      </c>
      <c r="DJ225" s="34"/>
      <c r="DK225" s="34"/>
      <c r="DL225" s="34"/>
      <c r="DM225" s="34"/>
      <c r="DN225" s="34"/>
      <c r="DO225" t="s">
        <v>1460</v>
      </c>
      <c r="DP225" t="s">
        <v>843</v>
      </c>
      <c r="DQ225" s="34"/>
      <c r="DR225" t="s">
        <v>1460</v>
      </c>
      <c r="DS225" t="s">
        <v>843</v>
      </c>
      <c r="DT225" t="s">
        <v>843</v>
      </c>
      <c r="DU225" s="34"/>
      <c r="DV225" t="s">
        <v>1460</v>
      </c>
      <c r="DW225" t="s">
        <v>843</v>
      </c>
      <c r="DX225" t="s">
        <v>843</v>
      </c>
      <c r="DY225" t="s">
        <v>465</v>
      </c>
      <c r="DZ225" s="34">
        <v>-1.0180930839851499E-3</v>
      </c>
      <c r="EA225" s="34">
        <v>1.8438555998727679E-3</v>
      </c>
      <c r="EB225" s="34">
        <v>5.0869784317910671E-3</v>
      </c>
      <c r="EC225" s="34">
        <v>1.5274698380380869E-3</v>
      </c>
      <c r="ED225" s="34">
        <v>1.4675638638436794E-2</v>
      </c>
      <c r="EE225" t="s">
        <v>843</v>
      </c>
      <c r="EF225" t="s">
        <v>465</v>
      </c>
      <c r="EG225" s="34">
        <v>2.6000000070780516E-3</v>
      </c>
      <c r="EH225" s="34">
        <v>5.2000000141561031E-3</v>
      </c>
      <c r="EI225" s="34">
        <v>5.8999997563660145E-3</v>
      </c>
      <c r="EJ225" s="34">
        <v>2.4000001139938831E-3</v>
      </c>
      <c r="EK225" s="34">
        <v>-4.8000002279877663E-3</v>
      </c>
      <c r="EL225" t="s">
        <v>843</v>
      </c>
      <c r="EM225" t="s">
        <v>465</v>
      </c>
      <c r="EN225" s="34">
        <v>3.0940829310566187E-4</v>
      </c>
      <c r="EO225" s="34">
        <v>6.9943261332809925E-3</v>
      </c>
      <c r="EP225" s="34">
        <v>3.0724694952368736E-3</v>
      </c>
      <c r="EQ225" s="34">
        <v>6.5421424806118011E-3</v>
      </c>
      <c r="ER225" s="34">
        <v>8.9589860290288925E-3</v>
      </c>
      <c r="ES225" t="s">
        <v>843</v>
      </c>
      <c r="ET225" t="s">
        <v>465</v>
      </c>
      <c r="EU225" s="34">
        <v>4.3664304539561272E-3</v>
      </c>
      <c r="EV225" s="34">
        <v>4.836695734411478E-3</v>
      </c>
      <c r="EW225" s="34">
        <v>4.8726005479693413E-3</v>
      </c>
      <c r="EX225" s="34">
        <v>-8.6027442011982203E-4</v>
      </c>
      <c r="EY225" s="34">
        <v>3.6760754883289337E-3</v>
      </c>
      <c r="EZ225" t="s">
        <v>843</v>
      </c>
      <c r="FA225" t="s">
        <v>465</v>
      </c>
      <c r="FB225" s="34">
        <v>2.0853825844824314E-3</v>
      </c>
      <c r="FC225" s="34">
        <v>-1.8345281714573503E-3</v>
      </c>
      <c r="FD225" s="34">
        <v>-2.7963058091700077E-3</v>
      </c>
      <c r="FE225" s="34">
        <v>-4.196390975266695E-3</v>
      </c>
      <c r="FF225" s="34">
        <v>8.507472462952137E-3</v>
      </c>
      <c r="FG225" t="s">
        <v>843</v>
      </c>
      <c r="FH225" s="34"/>
      <c r="FI225" s="34"/>
      <c r="FJ225" s="34"/>
      <c r="FK225" s="34"/>
      <c r="FL225" s="34"/>
      <c r="FM225" t="s">
        <v>843</v>
      </c>
      <c r="FN225" t="s">
        <v>843</v>
      </c>
      <c r="FO225" s="34"/>
      <c r="FP225" t="s">
        <v>1460</v>
      </c>
      <c r="FQ225" t="s">
        <v>843</v>
      </c>
      <c r="FR225" t="s">
        <v>843</v>
      </c>
      <c r="FS225" s="34"/>
      <c r="FT225" t="s">
        <v>1460</v>
      </c>
      <c r="FU225" t="s">
        <v>843</v>
      </c>
      <c r="FV225" t="s">
        <v>843</v>
      </c>
      <c r="FW225" s="34"/>
      <c r="FX225" t="s">
        <v>1460</v>
      </c>
      <c r="FY225" t="s">
        <v>843</v>
      </c>
      <c r="FZ225" s="34"/>
      <c r="GA225" s="34"/>
      <c r="GB225" s="34"/>
      <c r="GC225" s="34"/>
      <c r="GD225" s="34"/>
      <c r="GE225" t="s">
        <v>1460</v>
      </c>
      <c r="GF225" t="s">
        <v>843</v>
      </c>
      <c r="GG225" s="34">
        <v>-0.17410141229629517</v>
      </c>
      <c r="GH225" s="34">
        <v>-0.14115624129772186</v>
      </c>
      <c r="GI225" s="34">
        <v>-0.1330505758523941</v>
      </c>
      <c r="GJ225" s="34">
        <v>-4.4941350817680359E-2</v>
      </c>
      <c r="GK225" s="34">
        <v>-0.11180315166711807</v>
      </c>
      <c r="GL225" t="s">
        <v>832</v>
      </c>
      <c r="GM225" t="s">
        <v>843</v>
      </c>
      <c r="GN225" s="34"/>
      <c r="GO225" t="s">
        <v>1460</v>
      </c>
      <c r="GP225" t="s">
        <v>843</v>
      </c>
      <c r="GQ225" t="s">
        <v>843</v>
      </c>
      <c r="GR225" s="34">
        <v>1.0877952910959721E-2</v>
      </c>
      <c r="GS225" s="34">
        <v>1.3933698646724224E-2</v>
      </c>
      <c r="GT225" s="34">
        <v>9.5013091340661049E-3</v>
      </c>
      <c r="GU225" s="34">
        <v>6.7456350661814213E-3</v>
      </c>
      <c r="GV225" s="34">
        <v>5.5218837223947048E-3</v>
      </c>
      <c r="GW225" t="s">
        <v>832</v>
      </c>
      <c r="GX225" t="s">
        <v>843</v>
      </c>
      <c r="GY225" t="s">
        <v>843</v>
      </c>
      <c r="GZ225" t="s">
        <v>843</v>
      </c>
      <c r="HA225" t="s">
        <v>843</v>
      </c>
      <c r="HB225" t="s">
        <v>843</v>
      </c>
      <c r="HC225" t="s">
        <v>843</v>
      </c>
      <c r="HD225" t="s">
        <v>843</v>
      </c>
      <c r="HE225" t="s">
        <v>843</v>
      </c>
      <c r="HF225" t="s">
        <v>843</v>
      </c>
      <c r="HG225" t="s">
        <v>843</v>
      </c>
      <c r="HH225" s="34">
        <v>9638</v>
      </c>
      <c r="HI225" s="34">
        <v>9621</v>
      </c>
      <c r="HJ225" s="34">
        <v>9609</v>
      </c>
      <c r="HK225" s="34">
        <v>9668</v>
      </c>
      <c r="HL225" s="34">
        <v>9791</v>
      </c>
      <c r="HM225" s="34">
        <v>9912</v>
      </c>
      <c r="HN225" s="34">
        <v>10030</v>
      </c>
      <c r="HO225" s="34">
        <v>10149</v>
      </c>
      <c r="HP225" s="34">
        <v>10272</v>
      </c>
      <c r="HQ225" s="34">
        <v>10408</v>
      </c>
      <c r="HR225" s="34">
        <v>10550</v>
      </c>
      <c r="HS225" s="34">
        <v>10700</v>
      </c>
      <c r="HT225" s="34">
        <v>10854</v>
      </c>
      <c r="HU225" s="34">
        <v>10918</v>
      </c>
      <c r="HV225" s="34">
        <v>10899</v>
      </c>
      <c r="HW225" s="34">
        <v>10877</v>
      </c>
      <c r="HX225" s="34">
        <v>10852</v>
      </c>
      <c r="HY225" s="34">
        <v>10828</v>
      </c>
      <c r="HZ225" s="34">
        <v>10865</v>
      </c>
      <c r="IA225" s="34">
        <v>10956</v>
      </c>
      <c r="IB225" s="34">
        <v>11069</v>
      </c>
      <c r="IC225" s="34">
        <v>11204</v>
      </c>
      <c r="ID225" s="34">
        <v>11312</v>
      </c>
      <c r="IE225" s="34">
        <v>11396</v>
      </c>
      <c r="IF225" s="34">
        <v>11478</v>
      </c>
      <c r="IG225" s="34">
        <v>11565</v>
      </c>
      <c r="IH225" s="34">
        <v>11641</v>
      </c>
      <c r="II225" s="34">
        <v>11707</v>
      </c>
      <c r="IJ225" s="34">
        <v>11779</v>
      </c>
      <c r="IK225" s="34">
        <v>11852</v>
      </c>
      <c r="IL225" s="34">
        <v>11917</v>
      </c>
      <c r="IM225" s="34">
        <v>11981</v>
      </c>
      <c r="IN225" s="34">
        <v>12047</v>
      </c>
      <c r="IO225" s="34">
        <v>12111</v>
      </c>
      <c r="IP225" s="34">
        <v>12171</v>
      </c>
      <c r="IQ225" s="34">
        <v>12230</v>
      </c>
      <c r="IR225" s="34">
        <v>12296</v>
      </c>
      <c r="IS225" s="34">
        <v>12360</v>
      </c>
      <c r="IT225" s="34">
        <v>12418</v>
      </c>
      <c r="IU225" s="34">
        <v>12477</v>
      </c>
      <c r="IV225" s="34">
        <v>12537</v>
      </c>
      <c r="IW225" s="34">
        <v>12598</v>
      </c>
      <c r="IX225" s="34">
        <v>12665</v>
      </c>
      <c r="IY225" s="34">
        <v>12730</v>
      </c>
      <c r="IZ225" s="34">
        <v>12797</v>
      </c>
      <c r="JA225" s="34">
        <v>12867</v>
      </c>
      <c r="JB225" s="34">
        <v>12933</v>
      </c>
      <c r="JC225" s="34">
        <v>12999</v>
      </c>
      <c r="JD225" s="34">
        <v>13075</v>
      </c>
      <c r="JE225" s="34">
        <v>13145</v>
      </c>
      <c r="JF225" s="34">
        <v>13211</v>
      </c>
      <c r="JG225" s="34">
        <v>13280</v>
      </c>
      <c r="JH225" s="34">
        <v>13344</v>
      </c>
      <c r="JI225" s="34">
        <v>13411</v>
      </c>
      <c r="JJ225" s="34">
        <v>13470</v>
      </c>
      <c r="JK225" s="34">
        <v>13531</v>
      </c>
      <c r="JL225" s="34">
        <v>13592</v>
      </c>
      <c r="JM225" s="34">
        <v>13648</v>
      </c>
      <c r="JN225" s="34">
        <v>13707</v>
      </c>
      <c r="JO225" s="34">
        <v>13765</v>
      </c>
      <c r="JP225" s="34">
        <v>13812</v>
      </c>
      <c r="JQ225" s="34">
        <v>13861</v>
      </c>
      <c r="JR225" s="34">
        <v>13912</v>
      </c>
      <c r="JS225" s="34">
        <v>13954</v>
      </c>
      <c r="JT225" s="34">
        <v>13995</v>
      </c>
      <c r="JU225" s="34">
        <v>14036</v>
      </c>
      <c r="JV225" s="34">
        <v>14079</v>
      </c>
      <c r="JW225" s="34">
        <v>14118</v>
      </c>
      <c r="JX225" s="34">
        <v>14152</v>
      </c>
      <c r="JY225" s="34">
        <v>14185</v>
      </c>
      <c r="JZ225" s="34">
        <v>14216</v>
      </c>
      <c r="KA225" s="34">
        <v>14245</v>
      </c>
      <c r="KB225" s="34">
        <v>14271</v>
      </c>
      <c r="KC225" s="34">
        <v>14298</v>
      </c>
      <c r="KD225" s="34">
        <v>14329</v>
      </c>
      <c r="KE225" s="34">
        <v>14350</v>
      </c>
      <c r="KF225" s="34">
        <v>14364</v>
      </c>
      <c r="KG225" s="34">
        <v>14383</v>
      </c>
      <c r="KH225" s="34">
        <v>14400</v>
      </c>
      <c r="KI225" s="34">
        <v>14415</v>
      </c>
      <c r="KJ225" s="34">
        <v>14428</v>
      </c>
      <c r="KK225" s="34">
        <v>14437</v>
      </c>
      <c r="KL225" s="34">
        <v>14445</v>
      </c>
      <c r="KM225" s="34">
        <v>14453</v>
      </c>
      <c r="KN225" s="34">
        <v>14457</v>
      </c>
      <c r="KO225" s="34">
        <v>14461</v>
      </c>
      <c r="KP225" s="34">
        <v>14464</v>
      </c>
      <c r="KQ225" s="34">
        <v>14463</v>
      </c>
      <c r="KR225" s="34">
        <v>14457</v>
      </c>
      <c r="KS225" s="34">
        <v>14452</v>
      </c>
      <c r="KT225" s="34">
        <v>14441</v>
      </c>
      <c r="KU225" s="34">
        <v>14427</v>
      </c>
      <c r="KV225" s="34">
        <v>14418</v>
      </c>
      <c r="KW225" s="34">
        <v>14403</v>
      </c>
      <c r="KX225" s="34">
        <v>14380</v>
      </c>
      <c r="KY225" s="34">
        <v>14354</v>
      </c>
      <c r="KZ225" s="34">
        <v>14330</v>
      </c>
      <c r="LA225" s="34">
        <v>14303</v>
      </c>
      <c r="LB225" s="34">
        <v>14273</v>
      </c>
      <c r="LC225" s="34">
        <v>14242</v>
      </c>
      <c r="LD225" s="34">
        <v>14207</v>
      </c>
      <c r="LE225" t="s">
        <v>843</v>
      </c>
      <c r="LF225" t="s">
        <v>843</v>
      </c>
      <c r="LG225" t="s">
        <v>843</v>
      </c>
      <c r="LH225" s="34">
        <v>-2.074904041364789E-4</v>
      </c>
      <c r="LI225" s="34">
        <v>-1.7654087860137224E-3</v>
      </c>
      <c r="LJ225" s="34">
        <v>-1.2480501318350434E-3</v>
      </c>
      <c r="LK225" s="34">
        <v>6.1213034205138683E-3</v>
      </c>
      <c r="LL225" s="34">
        <v>1.2642133980989456E-2</v>
      </c>
      <c r="LM225" s="34">
        <v>1.2282547540962696E-2</v>
      </c>
      <c r="LN225" s="34">
        <v>1.1834457516670227E-2</v>
      </c>
      <c r="LO225" s="34">
        <v>1.1794576421380043E-2</v>
      </c>
      <c r="LP225" s="34">
        <v>1.2046568095684052E-2</v>
      </c>
      <c r="LQ225" s="34">
        <v>1.3152994215488434E-2</v>
      </c>
      <c r="LR225" s="34">
        <v>1.3551118783652782E-2</v>
      </c>
      <c r="LS225" s="34">
        <v>1.4117881655693054E-2</v>
      </c>
      <c r="LT225" s="34">
        <v>1.4289934188127518E-2</v>
      </c>
      <c r="LU225" s="34">
        <v>5.879127886146307E-3</v>
      </c>
      <c r="LV225" s="34">
        <v>-1.741761458106339E-3</v>
      </c>
      <c r="LW225" s="34">
        <v>-2.0205737091600895E-3</v>
      </c>
      <c r="LX225" s="34">
        <v>-2.3010734003037214E-3</v>
      </c>
      <c r="LY225" s="34">
        <v>-2.2140231449157E-3</v>
      </c>
      <c r="LZ225" s="34">
        <v>3.4112420398741961E-3</v>
      </c>
      <c r="MA225" s="34">
        <v>8.340638130903244E-3</v>
      </c>
      <c r="MB225" s="34">
        <v>1.0261156596243382E-2</v>
      </c>
      <c r="MC225" s="34">
        <v>1.2122448533773422E-2</v>
      </c>
      <c r="MD225" s="34">
        <v>9.5932520925998688E-3</v>
      </c>
      <c r="ME225" s="34">
        <v>7.3983073234558105E-3</v>
      </c>
      <c r="MF225" s="34">
        <v>7.1697430685162544E-3</v>
      </c>
      <c r="MG225" s="34">
        <v>7.5511359609663486E-3</v>
      </c>
      <c r="MH225" s="34">
        <v>6.5500536002218723E-3</v>
      </c>
      <c r="MI225" s="34">
        <v>5.6536043994128704E-3</v>
      </c>
      <c r="MJ225" s="34">
        <v>6.1313314363360405E-3</v>
      </c>
      <c r="MK225" s="34">
        <v>6.1783445999026299E-3</v>
      </c>
      <c r="ML225" s="34">
        <v>5.4693222045898438E-3</v>
      </c>
      <c r="MM225" s="34">
        <v>5.3561097010970116E-3</v>
      </c>
      <c r="MN225" s="34">
        <v>5.4936045780777931E-3</v>
      </c>
      <c r="MO225" s="34">
        <v>5.2984640933573246E-3</v>
      </c>
      <c r="MP225" s="34">
        <v>4.9419421702623367E-3</v>
      </c>
      <c r="MQ225" s="34">
        <v>4.8358766362071037E-3</v>
      </c>
      <c r="MR225" s="34">
        <v>5.3820563480257988E-3</v>
      </c>
      <c r="MS225" s="34">
        <v>5.19144581630826E-3</v>
      </c>
      <c r="MT225" s="34">
        <v>4.6815806999802589E-3</v>
      </c>
      <c r="MU225" s="34">
        <v>4.739916417747736E-3</v>
      </c>
      <c r="MV225" s="34">
        <v>4.7973226755857468E-3</v>
      </c>
      <c r="MW225" s="34">
        <v>4.853799007833004E-3</v>
      </c>
      <c r="MX225" s="34">
        <v>5.3042122162878513E-3</v>
      </c>
      <c r="MY225" s="34">
        <v>5.1191290840506554E-3</v>
      </c>
      <c r="MZ225" s="34">
        <v>5.2493559196591377E-3</v>
      </c>
      <c r="NA225" s="34">
        <v>5.4551255889236927E-3</v>
      </c>
      <c r="NB225" s="34">
        <v>5.1162904128432274E-3</v>
      </c>
      <c r="NC225" s="34">
        <v>5.0902469083666801E-3</v>
      </c>
      <c r="ND225" s="34">
        <v>5.8295787312090397E-3</v>
      </c>
      <c r="NE225" s="34">
        <v>5.3394483402371407E-3</v>
      </c>
      <c r="NF225" s="34">
        <v>5.0083575770258904E-3</v>
      </c>
      <c r="NG225" s="34">
        <v>5.2093281410634518E-3</v>
      </c>
      <c r="NH225" s="34">
        <v>4.807701800018549E-3</v>
      </c>
      <c r="NI225" s="34">
        <v>5.0084199756383896E-3</v>
      </c>
      <c r="NJ225" s="34">
        <v>4.3897246941924095E-3</v>
      </c>
      <c r="NK225" s="34">
        <v>4.5183589681982994E-3</v>
      </c>
      <c r="NL225" s="34">
        <v>4.4980351813137531E-3</v>
      </c>
      <c r="NM225" s="34">
        <v>4.1116061620414257E-3</v>
      </c>
      <c r="NN225" s="34">
        <v>4.3136603198945522E-3</v>
      </c>
      <c r="NO225" s="34">
        <v>4.2224875651299953E-3</v>
      </c>
      <c r="NP225" s="34">
        <v>3.408640855923295E-3</v>
      </c>
      <c r="NQ225" s="34">
        <v>3.5413617733865976E-3</v>
      </c>
      <c r="NR225" s="34">
        <v>3.6726358812302351E-3</v>
      </c>
      <c r="NS225" s="34">
        <v>3.0144285410642624E-3</v>
      </c>
      <c r="NT225" s="34">
        <v>2.9339173343032598E-3</v>
      </c>
      <c r="NU225" s="34">
        <v>2.9253347311168909E-3</v>
      </c>
      <c r="NV225" s="34">
        <v>3.0588677618652582E-3</v>
      </c>
      <c r="NW225" s="34">
        <v>2.7662534266710281E-3</v>
      </c>
      <c r="NX225" s="34">
        <v>2.4053778033703566E-3</v>
      </c>
      <c r="NY225" s="34">
        <v>2.3291113320738077E-3</v>
      </c>
      <c r="NZ225" s="34">
        <v>2.1830226760357618E-3</v>
      </c>
      <c r="OA225" s="34">
        <v>2.0378769841045141E-3</v>
      </c>
      <c r="OB225" s="34">
        <v>1.8235382158309221E-3</v>
      </c>
      <c r="OC225" s="34">
        <v>1.8901611911132932E-3</v>
      </c>
      <c r="OD225" s="34">
        <v>2.1657883189618587E-3</v>
      </c>
      <c r="OE225" s="34">
        <v>1.4644864713773131E-3</v>
      </c>
      <c r="OF225" s="34">
        <v>9.7513414220884442E-4</v>
      </c>
      <c r="OG225" s="34">
        <v>1.3218772364780307E-3</v>
      </c>
      <c r="OH225" s="34">
        <v>1.1812529992312193E-3</v>
      </c>
      <c r="OI225" s="34">
        <v>1.041124458424747E-3</v>
      </c>
      <c r="OJ225" s="34">
        <v>9.0143195120617747E-4</v>
      </c>
      <c r="OK225" s="34">
        <v>6.2359258299693465E-4</v>
      </c>
      <c r="OL225" s="34">
        <v>5.539782578125596E-4</v>
      </c>
      <c r="OM225" s="34">
        <v>5.5367156164720654E-4</v>
      </c>
      <c r="ON225" s="34">
        <v>2.7672084979712963E-4</v>
      </c>
      <c r="OO225" s="34">
        <v>2.7664430672302842E-4</v>
      </c>
      <c r="OP225" s="34">
        <v>2.0743301138281822E-4</v>
      </c>
      <c r="OQ225" s="34">
        <v>-6.9139561674091965E-5</v>
      </c>
      <c r="OR225" s="34">
        <v>-4.1493776370771229E-4</v>
      </c>
      <c r="OS225" s="34">
        <v>-3.4591305302456021E-4</v>
      </c>
      <c r="OT225" s="34">
        <v>-7.6143012847751379E-4</v>
      </c>
      <c r="OU225" s="34">
        <v>-9.6993218176066875E-4</v>
      </c>
      <c r="OV225" s="34">
        <v>-6.240250077098608E-4</v>
      </c>
      <c r="OW225" s="34">
        <v>-1.0409078095108271E-3</v>
      </c>
      <c r="OX225" s="34">
        <v>-1.5981659526005387E-3</v>
      </c>
      <c r="OY225" s="34">
        <v>-1.8097033025696874E-3</v>
      </c>
      <c r="OZ225" s="34">
        <v>-1.6734071541577578E-3</v>
      </c>
      <c r="PA225" s="34">
        <v>-1.8859363626688719E-3</v>
      </c>
      <c r="PB225" s="34">
        <v>-2.0996648818254471E-3</v>
      </c>
      <c r="PC225" s="34">
        <v>-2.1742950193583965E-3</v>
      </c>
      <c r="PD225" s="34">
        <v>-2.4605446960777044E-3</v>
      </c>
      <c r="PE225" t="s">
        <v>1300</v>
      </c>
      <c r="PF225" t="s">
        <v>843</v>
      </c>
      <c r="PG225" t="s">
        <v>843</v>
      </c>
      <c r="PH225" t="s">
        <v>843</v>
      </c>
      <c r="PI225" t="s">
        <v>843</v>
      </c>
      <c r="PJ225" t="s">
        <v>1300</v>
      </c>
      <c r="PK225" s="34">
        <v>0.49481219053268433</v>
      </c>
      <c r="PL225" s="34">
        <v>0.49651804566383362</v>
      </c>
      <c r="PM225" s="34">
        <v>0.49817878007888794</v>
      </c>
      <c r="PN225" s="34">
        <v>0.49989655613899231</v>
      </c>
      <c r="PO225" s="34">
        <v>0.50188946723937988</v>
      </c>
      <c r="PP225" s="34">
        <v>0.50353109836578369</v>
      </c>
      <c r="PQ225" s="34">
        <v>0.50508475303649902</v>
      </c>
      <c r="PR225" s="34">
        <v>0.50674945116043091</v>
      </c>
      <c r="PS225" s="34">
        <v>0.50885903835296631</v>
      </c>
      <c r="PT225" s="34">
        <v>0.51056879758834839</v>
      </c>
      <c r="PU225" s="34">
        <v>0.51222747564315796</v>
      </c>
      <c r="PV225" s="34">
        <v>0.51383179426193237</v>
      </c>
      <c r="PW225" s="34">
        <v>0.51547819375991821</v>
      </c>
      <c r="PX225" s="34">
        <v>0.5163949728012085</v>
      </c>
      <c r="PY225" s="34">
        <v>0.51628589630126953</v>
      </c>
      <c r="PZ225" s="34">
        <v>0.51641076803207397</v>
      </c>
      <c r="QA225" s="34">
        <v>0.51686322689056396</v>
      </c>
      <c r="QB225" s="34">
        <v>0.51699298620223999</v>
      </c>
      <c r="QC225" s="34">
        <v>0.51661300659179688</v>
      </c>
      <c r="QD225" s="34">
        <v>0.51606428623199463</v>
      </c>
      <c r="QE225" s="34">
        <v>0.5151323676109314</v>
      </c>
      <c r="QF225" s="34">
        <v>0.51365584135055542</v>
      </c>
      <c r="QG225" s="34">
        <v>0.51264142990112305</v>
      </c>
      <c r="QH225" s="34">
        <v>0.51202178001403809</v>
      </c>
      <c r="QI225" s="34">
        <v>0.51158738136291504</v>
      </c>
      <c r="QJ225" s="34">
        <v>0.51119756698608398</v>
      </c>
      <c r="QK225" s="34">
        <v>0.5104372501373291</v>
      </c>
      <c r="QL225" s="34">
        <v>0.50978046655654907</v>
      </c>
      <c r="QM225" s="34">
        <v>0.50912642478942871</v>
      </c>
      <c r="QN225" s="34">
        <v>0.50869053602218628</v>
      </c>
      <c r="QO225" s="34">
        <v>0.50843334197998047</v>
      </c>
      <c r="QP225" s="34">
        <v>0.50780403614044189</v>
      </c>
      <c r="QQ225" s="34">
        <v>0.50726324319839478</v>
      </c>
      <c r="QR225" s="34">
        <v>0.50689452886581421</v>
      </c>
      <c r="QS225" s="34">
        <v>0.50653189420700073</v>
      </c>
      <c r="QT225" s="34">
        <v>0.506050705909729</v>
      </c>
      <c r="QU225" s="34">
        <v>0.5056115984916687</v>
      </c>
      <c r="QV225" s="34">
        <v>0.50533980131149292</v>
      </c>
      <c r="QW225" s="34">
        <v>0.5051538348197937</v>
      </c>
      <c r="QX225" s="34">
        <v>0.5050092339515686</v>
      </c>
      <c r="QY225" s="34">
        <v>0.50450664758682251</v>
      </c>
      <c r="QZ225" s="34">
        <v>0.50436580181121826</v>
      </c>
      <c r="RA225" s="34">
        <v>0.50446110963821411</v>
      </c>
      <c r="RB225" s="34">
        <v>0.50416338443756104</v>
      </c>
      <c r="RC225" s="34">
        <v>0.50386810302734375</v>
      </c>
      <c r="RD225" s="34">
        <v>0.50376933813095093</v>
      </c>
      <c r="RE225" s="34">
        <v>0.50359547138214111</v>
      </c>
      <c r="RF225" s="34">
        <v>0.50357717275619507</v>
      </c>
      <c r="RG225" s="34">
        <v>0.5034034252166748</v>
      </c>
      <c r="RH225" s="34">
        <v>0.50308102369308472</v>
      </c>
      <c r="RI225" s="34">
        <v>0.50291424989700317</v>
      </c>
      <c r="RJ225" s="34">
        <v>0.50263553857803345</v>
      </c>
      <c r="RK225" s="34">
        <v>0.50239807367324829</v>
      </c>
      <c r="RL225" s="34">
        <v>0.5022742748260498</v>
      </c>
      <c r="RM225" s="34">
        <v>0.50207871198654175</v>
      </c>
      <c r="RN225" s="34">
        <v>0.50181066989898682</v>
      </c>
      <c r="RO225" s="34">
        <v>0.5015450119972229</v>
      </c>
      <c r="RP225" s="34">
        <v>0.50139212608337402</v>
      </c>
      <c r="RQ225" s="34">
        <v>0.50113081932067871</v>
      </c>
      <c r="RR225" s="34">
        <v>0.50069016218185425</v>
      </c>
      <c r="RS225" s="34">
        <v>0.50043439865112305</v>
      </c>
      <c r="RT225" s="34">
        <v>0.50025248527526855</v>
      </c>
      <c r="RU225" s="34">
        <v>0.49992811679840088</v>
      </c>
      <c r="RV225" s="34">
        <v>0.49971333146095276</v>
      </c>
      <c r="RW225" s="34">
        <v>0.49946409463882446</v>
      </c>
      <c r="RX225" s="34">
        <v>0.49928754568099976</v>
      </c>
      <c r="RY225" s="34">
        <v>0.49897009134292603</v>
      </c>
      <c r="RZ225" s="34">
        <v>0.49879586696624756</v>
      </c>
      <c r="SA225" s="34">
        <v>0.49844545125961304</v>
      </c>
      <c r="SB225" s="34">
        <v>0.49813184142112732</v>
      </c>
      <c r="SC225" s="34">
        <v>0.49810072779655457</v>
      </c>
      <c r="SD225" s="34">
        <v>0.49792909622192383</v>
      </c>
      <c r="SE225" s="34">
        <v>0.49779272079467773</v>
      </c>
      <c r="SF225" s="34">
        <v>0.49776193499565125</v>
      </c>
      <c r="SG225" s="34">
        <v>0.49766209721565247</v>
      </c>
      <c r="SH225" s="34">
        <v>0.49742159247398376</v>
      </c>
      <c r="SI225" s="34">
        <v>0.49728488922119141</v>
      </c>
      <c r="SJ225" s="34">
        <v>0.49718418717384338</v>
      </c>
      <c r="SK225" s="34">
        <v>0.49708333611488342</v>
      </c>
      <c r="SL225" s="34">
        <v>0.49705168604850769</v>
      </c>
      <c r="SM225" s="34">
        <v>0.49695038795471191</v>
      </c>
      <c r="SN225" s="34">
        <v>0.49684837460517883</v>
      </c>
      <c r="SO225" s="34">
        <v>0.49678090214729309</v>
      </c>
      <c r="SP225" s="34">
        <v>0.4966442883014679</v>
      </c>
      <c r="SQ225" s="34">
        <v>0.49650686979293823</v>
      </c>
      <c r="SR225" s="34">
        <v>0.49636954069137573</v>
      </c>
      <c r="SS225" s="34">
        <v>0.49626660346984863</v>
      </c>
      <c r="ST225" s="34">
        <v>0.49623176455497742</v>
      </c>
      <c r="SU225" s="34">
        <v>0.49616104364395142</v>
      </c>
      <c r="SV225" s="34">
        <v>0.4959867000579834</v>
      </c>
      <c r="SW225" s="34">
        <v>0.49581053853034973</v>
      </c>
      <c r="SX225" s="34">
        <v>0.4958757758140564</v>
      </c>
      <c r="SY225" s="34">
        <v>0.49569982290267944</v>
      </c>
      <c r="SZ225" s="34">
        <v>0.49538290500640869</v>
      </c>
      <c r="TA225" s="34">
        <v>0.49527120590209961</v>
      </c>
      <c r="TB225" s="34">
        <v>0.49526265263557434</v>
      </c>
      <c r="TC225" s="34">
        <v>0.49511513113975525</v>
      </c>
      <c r="TD225" s="34">
        <v>0.49500104784965515</v>
      </c>
      <c r="TE225" s="34">
        <v>0.49534085392951965</v>
      </c>
      <c r="TF225" s="34">
        <v>0.49522539973258972</v>
      </c>
      <c r="TG225" s="34">
        <v>0.49496728181838989</v>
      </c>
      <c r="TH225" t="s">
        <v>843</v>
      </c>
      <c r="TI225" t="s">
        <v>843</v>
      </c>
      <c r="TJ225" t="s">
        <v>1300</v>
      </c>
      <c r="TK225" s="34">
        <v>0.57776509649304797</v>
      </c>
      <c r="TL225" s="34">
        <v>0.58145819258951303</v>
      </c>
      <c r="TM225" s="34">
        <v>0.58361952336351297</v>
      </c>
      <c r="TN225" s="34">
        <v>0.586337074003206</v>
      </c>
      <c r="TO225" s="34">
        <v>0.59081856712454706</v>
      </c>
      <c r="TP225" s="34">
        <v>0.59535939470365695</v>
      </c>
      <c r="TQ225" s="34">
        <v>0.60041872289517007</v>
      </c>
      <c r="TR225" s="34">
        <v>0.60621736131638604</v>
      </c>
      <c r="TS225" s="34">
        <v>0.61200350467289699</v>
      </c>
      <c r="TT225" s="34">
        <v>0.61724717751621394</v>
      </c>
      <c r="TU225" s="34">
        <v>0.62135646239158293</v>
      </c>
      <c r="TV225" s="34">
        <v>0.62394280641091493</v>
      </c>
      <c r="TW225" s="34">
        <v>0.62490211433046194</v>
      </c>
      <c r="TX225" s="34">
        <v>0.62589302069976194</v>
      </c>
      <c r="TY225" s="34">
        <v>0.62776401504725199</v>
      </c>
      <c r="TZ225" s="34">
        <v>0.62894180380619702</v>
      </c>
      <c r="UA225" s="34">
        <v>0.63011426465167697</v>
      </c>
      <c r="UB225" s="34">
        <v>0.63006234126067906</v>
      </c>
      <c r="UC225" s="34">
        <v>0.628393925448688</v>
      </c>
      <c r="UD225" s="34">
        <v>0.62636911281489605</v>
      </c>
      <c r="UE225" s="34">
        <v>0.62399494082573004</v>
      </c>
      <c r="UF225" s="34">
        <v>0.62145758022046704</v>
      </c>
      <c r="UG225" s="34">
        <v>0.61875082880254606</v>
      </c>
      <c r="UH225" s="34">
        <v>0.61574236574236596</v>
      </c>
      <c r="UI225" s="34">
        <v>0.61295521867921199</v>
      </c>
      <c r="UJ225" s="34">
        <v>0.61035928920403004</v>
      </c>
      <c r="UK225" s="34">
        <v>0.60819517223606201</v>
      </c>
      <c r="UL225" s="34">
        <v>0.60752573356682193</v>
      </c>
      <c r="UM225" s="34">
        <v>0.60701247983699802</v>
      </c>
      <c r="UN225" s="34">
        <v>0.60603248259860798</v>
      </c>
      <c r="UO225" s="34">
        <v>0.605563480741797</v>
      </c>
      <c r="UP225" s="34">
        <v>0.60529171187713904</v>
      </c>
      <c r="UQ225" s="34">
        <v>0.605478315003113</v>
      </c>
      <c r="UR225" s="34">
        <v>0.60698509680881796</v>
      </c>
      <c r="US225" s="34">
        <v>0.60960479829101999</v>
      </c>
      <c r="UT225" s="34">
        <v>0.61300081766148795</v>
      </c>
      <c r="UU225" s="34">
        <v>0.61685169370908099</v>
      </c>
      <c r="UV225" s="34">
        <v>0.62103559870550196</v>
      </c>
      <c r="UW225" s="34">
        <v>0.62504529897322303</v>
      </c>
      <c r="UX225" s="34">
        <v>0.62851647030536195</v>
      </c>
      <c r="UY225" s="34">
        <v>0.63163562397798401</v>
      </c>
      <c r="UZ225" s="34">
        <v>0.63446578822035204</v>
      </c>
      <c r="VA225" s="34">
        <v>0.63714962495065097</v>
      </c>
      <c r="VB225" s="34">
        <v>0.63940929264365098</v>
      </c>
      <c r="VC225" s="34">
        <v>0.64091743836205195</v>
      </c>
      <c r="VD225" s="34">
        <v>0.64213267011230701</v>
      </c>
      <c r="VE225" s="34">
        <v>0.64339287095028197</v>
      </c>
      <c r="VF225" s="34">
        <v>0.64428032925609702</v>
      </c>
      <c r="VG225" s="34">
        <v>0.64494665595961909</v>
      </c>
      <c r="VH225" s="34">
        <v>0.64544105899806004</v>
      </c>
      <c r="VI225" s="34">
        <v>0.64504409037580901</v>
      </c>
      <c r="VJ225" s="34">
        <v>0.64418841070823407</v>
      </c>
      <c r="VK225" s="34">
        <v>0.64387154794469192</v>
      </c>
      <c r="VL225" s="34">
        <v>0.64319003765705995</v>
      </c>
      <c r="VM225" s="34">
        <v>0.64219161810015191</v>
      </c>
      <c r="VN225" s="34">
        <v>0.64137905550217988</v>
      </c>
      <c r="VO225" s="34">
        <v>0.64075777082950192</v>
      </c>
      <c r="VP225" s="34">
        <v>0.64011723758930206</v>
      </c>
      <c r="VQ225" s="34">
        <v>0.63941781571459799</v>
      </c>
      <c r="VR225" s="34">
        <v>0.63950742852991393</v>
      </c>
      <c r="VS225" s="34">
        <v>0.64024037069215201</v>
      </c>
      <c r="VT225" s="34">
        <v>0.64112830501749496</v>
      </c>
      <c r="VU225" s="34">
        <v>0.64213061136469807</v>
      </c>
      <c r="VV225" s="34">
        <v>0.64338696384419702</v>
      </c>
      <c r="VW225" s="34">
        <v>0.6446945337620581</v>
      </c>
      <c r="VX225" s="34">
        <v>0.64621851733105307</v>
      </c>
      <c r="VY225" s="34">
        <v>0.64786731541002196</v>
      </c>
      <c r="VZ225" s="34">
        <v>0.64967949853029694</v>
      </c>
      <c r="WA225" s="34">
        <v>0.65171000565291093</v>
      </c>
      <c r="WB225" s="34">
        <v>0.65364821995065203</v>
      </c>
      <c r="WC225" s="34">
        <v>0.65556415306696703</v>
      </c>
      <c r="WD225" s="34">
        <v>0.65710775710775704</v>
      </c>
      <c r="WE225" s="34">
        <v>0.65793069619144406</v>
      </c>
      <c r="WF225" s="34">
        <v>0.65820394460763698</v>
      </c>
      <c r="WG225" s="34">
        <v>0.65798932198066795</v>
      </c>
      <c r="WH225" s="34">
        <v>0.65779295445834407</v>
      </c>
      <c r="WI225" s="34">
        <v>0.65731490828083095</v>
      </c>
      <c r="WJ225" s="34">
        <v>0.65629562678161701</v>
      </c>
      <c r="WK225" s="34">
        <v>0.655555555555556</v>
      </c>
      <c r="WL225" s="34">
        <v>0.65518557058619509</v>
      </c>
      <c r="WM225" s="34">
        <v>0.65480316052120902</v>
      </c>
      <c r="WN225" s="34">
        <v>0.65445225643334592</v>
      </c>
      <c r="WO225" s="34">
        <v>0.65389408099688495</v>
      </c>
      <c r="WP225" s="34">
        <v>0.65277105099287391</v>
      </c>
      <c r="WQ225" s="34">
        <v>0.65149576344457893</v>
      </c>
      <c r="WR225" s="34">
        <v>0.65007087784807993</v>
      </c>
      <c r="WS225" s="34">
        <v>0.64858792215423999</v>
      </c>
      <c r="WT225" s="34">
        <v>0.64727235013482698</v>
      </c>
      <c r="WU225" s="34">
        <v>0.64614533254937201</v>
      </c>
      <c r="WV225" s="34">
        <v>0.64503182950456706</v>
      </c>
      <c r="WW225" s="34">
        <v>0.64408129349444299</v>
      </c>
      <c r="WX225" s="34">
        <v>0.64348097317529596</v>
      </c>
      <c r="WY225" s="34">
        <v>0.64286457430206301</v>
      </c>
      <c r="WZ225" s="34">
        <v>0.64236617371381</v>
      </c>
      <c r="XA225" s="34">
        <v>0.64196801112656499</v>
      </c>
      <c r="XB225" s="34">
        <v>0.64165534538614299</v>
      </c>
      <c r="XC225" s="34">
        <v>0.64138171667829691</v>
      </c>
      <c r="XD225" s="34">
        <v>0.6411591973711811</v>
      </c>
      <c r="XE225" s="34">
        <v>0.64089539690324404</v>
      </c>
      <c r="XF225" s="34">
        <v>0.64052241688024392</v>
      </c>
      <c r="XG225" s="34">
        <v>0.64007179559372107</v>
      </c>
      <c r="XH225" t="s">
        <v>843</v>
      </c>
      <c r="XI225" t="s">
        <v>1300</v>
      </c>
      <c r="XJ225" s="34">
        <v>0.55042539946046898</v>
      </c>
      <c r="XK225" s="34">
        <v>0.55266850283219904</v>
      </c>
      <c r="XL225" s="34">
        <v>0.55432407118326599</v>
      </c>
      <c r="XM225" s="34">
        <v>0.55799762114081797</v>
      </c>
      <c r="XN225" s="34">
        <v>0.56421385895930098</v>
      </c>
      <c r="XO225" s="34">
        <v>0.570592686002522</v>
      </c>
      <c r="XP225" s="34">
        <v>0.57713972384228096</v>
      </c>
      <c r="XQ225" s="34">
        <v>0.58291457286432202</v>
      </c>
      <c r="XR225" s="34">
        <v>0.58703271028037396</v>
      </c>
      <c r="XS225" s="34">
        <v>0.58976699495556095</v>
      </c>
      <c r="XT225" s="34">
        <v>0.59140243613441401</v>
      </c>
      <c r="XU225" s="34">
        <v>0.59226204382972802</v>
      </c>
      <c r="XV225" s="34">
        <v>0.59215072089916598</v>
      </c>
      <c r="XW225" s="34">
        <v>0.592461989375344</v>
      </c>
      <c r="XX225" s="34">
        <v>0.59390769795394105</v>
      </c>
      <c r="XY225" s="34">
        <v>0.59432748000367797</v>
      </c>
      <c r="XZ225" s="34">
        <v>0.59408403980833002</v>
      </c>
      <c r="YA225" s="34">
        <v>0.59279612098822398</v>
      </c>
      <c r="YB225" s="34">
        <v>0.58946157386102205</v>
      </c>
      <c r="YC225" s="34">
        <v>0.58502190580503799</v>
      </c>
      <c r="YD225" s="34">
        <v>0.58040473394163894</v>
      </c>
      <c r="YE225" s="34">
        <v>0.57580220466818399</v>
      </c>
      <c r="YF225" s="34">
        <v>0.57180745259249399</v>
      </c>
      <c r="YG225" s="34">
        <v>0.56866444366444402</v>
      </c>
      <c r="YH225" s="34">
        <v>0.56656211883603402</v>
      </c>
      <c r="YI225" s="34">
        <v>0.56539409399455198</v>
      </c>
      <c r="YJ225" s="34">
        <v>0.56494287432351198</v>
      </c>
      <c r="YK225" s="34">
        <v>0.56541237773886299</v>
      </c>
      <c r="YL225" s="34">
        <v>0.56609219797945498</v>
      </c>
      <c r="YM225" s="34">
        <v>0.56701117907614407</v>
      </c>
      <c r="YN225" s="34">
        <v>0.56864143660317201</v>
      </c>
      <c r="YO225" s="34">
        <v>0.57065353476337499</v>
      </c>
      <c r="YP225" s="34">
        <v>0.57343847271218107</v>
      </c>
      <c r="YQ225" s="34">
        <v>0.57701358213268394</v>
      </c>
      <c r="YR225" s="34">
        <v>0.58072467340399303</v>
      </c>
      <c r="YS225" s="34">
        <v>0.58470973017170902</v>
      </c>
      <c r="YT225" s="34">
        <v>0.58903663942092599</v>
      </c>
      <c r="YU225" s="34">
        <v>0.59344660194174803</v>
      </c>
      <c r="YV225" s="34">
        <v>0.59730219448359201</v>
      </c>
      <c r="YW225" s="34">
        <v>0.60022441291977202</v>
      </c>
      <c r="YX225" s="34">
        <v>0.60279982451242398</v>
      </c>
      <c r="YY225" s="34">
        <v>0.604937291633593</v>
      </c>
      <c r="YZ225" s="34">
        <v>0.60623766285037495</v>
      </c>
      <c r="ZA225" s="34">
        <v>0.60759593103177401</v>
      </c>
      <c r="ZB225" s="34">
        <v>0.60848669558082302</v>
      </c>
      <c r="ZC225" s="34">
        <v>0.60816849959196395</v>
      </c>
      <c r="ZD225" s="34">
        <v>0.60743833603958897</v>
      </c>
      <c r="ZE225" s="34">
        <v>0.60685437341333903</v>
      </c>
      <c r="ZF225" s="34">
        <v>0.60598065083553199</v>
      </c>
      <c r="ZG225" s="34">
        <v>0.60481570238502802</v>
      </c>
      <c r="ZH225" s="34">
        <v>0.60333800098399104</v>
      </c>
      <c r="ZI225" s="34">
        <v>0.60164162807334598</v>
      </c>
      <c r="ZJ225" s="34">
        <v>0.60017986285457292</v>
      </c>
      <c r="ZK225" s="34">
        <v>0.59878453450654301</v>
      </c>
      <c r="ZL225" s="34">
        <v>0.59772077656928602</v>
      </c>
      <c r="ZM225" s="34">
        <v>0.59711033922104795</v>
      </c>
      <c r="ZN225" s="34">
        <v>0.59746183557108701</v>
      </c>
      <c r="ZO225" s="34">
        <v>0.59802161568052803</v>
      </c>
      <c r="ZP225" s="34">
        <v>0.59819800102137599</v>
      </c>
      <c r="ZQ225" s="34">
        <v>0.59904101129717802</v>
      </c>
      <c r="ZR225" s="34">
        <v>0.60067332754126801</v>
      </c>
      <c r="ZS225" s="34">
        <v>0.602315766691916</v>
      </c>
      <c r="ZT225" s="34">
        <v>0.60403263487043102</v>
      </c>
      <c r="ZU225" s="34">
        <v>0.60619199484000397</v>
      </c>
      <c r="ZV225" s="34">
        <v>0.60836012861736299</v>
      </c>
      <c r="ZW225" s="34">
        <v>0.61038082006341099</v>
      </c>
      <c r="ZX225" s="34">
        <v>0.61192598643321405</v>
      </c>
      <c r="ZY225" s="34">
        <v>0.61291921946382399</v>
      </c>
      <c r="ZZ225" s="34">
        <v>0.613482193329565</v>
      </c>
      <c r="AAA225" s="34">
        <v>0.61364117025026399</v>
      </c>
      <c r="AAB225" s="34">
        <v>0.61360438942037099</v>
      </c>
      <c r="AAC225" s="34">
        <v>0.61309231309231305</v>
      </c>
      <c r="AAD225" s="34">
        <v>0.61224203777022501</v>
      </c>
      <c r="AAE225" s="34">
        <v>0.61151909357952194</v>
      </c>
      <c r="AAF225" s="34">
        <v>0.61088041316257802</v>
      </c>
      <c r="AAG225" s="34">
        <v>0.61061361023032201</v>
      </c>
      <c r="AAH225" s="34">
        <v>0.61046329492846996</v>
      </c>
      <c r="AAI225" s="34">
        <v>0.60971285545435594</v>
      </c>
      <c r="AAJ225" s="34">
        <v>0.60850694444444398</v>
      </c>
      <c r="AAK225" s="34">
        <v>0.60707596253902207</v>
      </c>
      <c r="AAL225" s="34">
        <v>0.60545467147213694</v>
      </c>
      <c r="AAM225" s="34">
        <v>0.60371281127697207</v>
      </c>
      <c r="AAN225" s="34">
        <v>0.60193838698511604</v>
      </c>
      <c r="AAO225" s="34">
        <v>0.60022140732027995</v>
      </c>
      <c r="AAP225" s="34">
        <v>0.59875497146809598</v>
      </c>
      <c r="AAQ225" s="34">
        <v>0.59748297202918099</v>
      </c>
      <c r="AAR225" s="34">
        <v>0.59639116457534003</v>
      </c>
      <c r="AAS225" s="34">
        <v>0.59565788563921696</v>
      </c>
      <c r="AAT225" s="34">
        <v>0.59502645868640403</v>
      </c>
      <c r="AAU225" s="34">
        <v>0.59420841406033797</v>
      </c>
      <c r="AAV225" s="34">
        <v>0.593497905342243</v>
      </c>
      <c r="AAW225" s="34">
        <v>0.59302003188466101</v>
      </c>
      <c r="AAX225" s="34">
        <v>0.592335703138547</v>
      </c>
      <c r="AAY225" s="34">
        <v>0.59154342845240604</v>
      </c>
      <c r="AAZ225" s="34">
        <v>0.59092489568845596</v>
      </c>
      <c r="ABA225" s="34">
        <v>0.59037865329013794</v>
      </c>
      <c r="ABB225" s="34">
        <v>0.58984647592463402</v>
      </c>
      <c r="ABC225" s="34">
        <v>0.589456757323638</v>
      </c>
      <c r="ABD225" s="34">
        <v>0.58880403559167704</v>
      </c>
      <c r="ABE225" s="34">
        <v>0.58796475090404798</v>
      </c>
      <c r="ABF225" s="34">
        <v>0.58703456042795799</v>
      </c>
      <c r="ABG225" t="s">
        <v>843</v>
      </c>
      <c r="ABH225" t="s">
        <v>843</v>
      </c>
      <c r="ABI225" t="s">
        <v>1300</v>
      </c>
      <c r="ABJ225" s="34">
        <v>0.49133637684166798</v>
      </c>
      <c r="ABK225" s="34">
        <v>0.49446551992932497</v>
      </c>
      <c r="ABL225" s="34">
        <v>0.49698199604537402</v>
      </c>
      <c r="ABM225" s="34">
        <v>0.497853855303305</v>
      </c>
      <c r="ABN225" s="34">
        <v>0.498595720778226</v>
      </c>
      <c r="ABO225" s="34">
        <v>0.50022698612862504</v>
      </c>
      <c r="ABP225" s="34">
        <v>0.50301580180449601</v>
      </c>
      <c r="ABQ225" s="34">
        <v>0.50645383781653397</v>
      </c>
      <c r="ABR225" s="34">
        <v>0.51085475077881592</v>
      </c>
      <c r="ABS225" s="34">
        <v>0.51554167667547401</v>
      </c>
      <c r="ABT225" s="34">
        <v>0.51959808521730899</v>
      </c>
      <c r="ABU225" s="34">
        <v>0.52310639689734106</v>
      </c>
      <c r="ABV225" s="34">
        <v>0.52531208254640904</v>
      </c>
      <c r="ABW225" s="34">
        <v>0.52770653965927794</v>
      </c>
      <c r="ABX225" s="34">
        <v>0.53142490136709808</v>
      </c>
      <c r="ABY225" s="34">
        <v>0.53484416659005196</v>
      </c>
      <c r="ABZ225" s="34">
        <v>0.53773497972723905</v>
      </c>
      <c r="ACA225" s="34">
        <v>0.539459709074117</v>
      </c>
      <c r="ACB225" s="34">
        <v>0.54008283479061203</v>
      </c>
      <c r="ACC225" s="34">
        <v>0.54006936838262098</v>
      </c>
      <c r="ACD225" s="34">
        <v>0.53902791580088494</v>
      </c>
      <c r="ACE225" s="34">
        <v>0.53710893917079505</v>
      </c>
      <c r="ACF225" s="34">
        <v>0.53392565088626598</v>
      </c>
      <c r="ACG225" s="34">
        <v>0.52922077922077893</v>
      </c>
      <c r="ACH225" s="34">
        <v>0.52408956264157502</v>
      </c>
      <c r="ACI225" s="34">
        <v>0.51908859008171604</v>
      </c>
      <c r="ACJ225" s="34">
        <v>0.51438879821321204</v>
      </c>
      <c r="ACK225" s="34">
        <v>0.51155341049844094</v>
      </c>
      <c r="ACL225" s="34">
        <v>0.51014517361405898</v>
      </c>
      <c r="ACM225" s="34">
        <v>0.50934402024889303</v>
      </c>
      <c r="ACN225" s="34">
        <v>0.50952420911303198</v>
      </c>
      <c r="ACO225" s="34">
        <v>0.51043318587763997</v>
      </c>
      <c r="ACP225" s="34">
        <v>0.51176592654077602</v>
      </c>
      <c r="ACQ225" s="34">
        <v>0.51327250959831605</v>
      </c>
      <c r="ACR225" s="34">
        <v>0.51503574069509495</v>
      </c>
      <c r="ACS225" s="34">
        <v>0.517170891251022</v>
      </c>
      <c r="ACT225" s="34">
        <v>0.51945833841649403</v>
      </c>
      <c r="ACU225" s="34">
        <v>0.52257281553398105</v>
      </c>
      <c r="ACV225" s="34">
        <v>0.52651499899335596</v>
      </c>
      <c r="ACW225" s="34">
        <v>0.53045603911196604</v>
      </c>
      <c r="ACX225" s="34">
        <v>0.53443943684441397</v>
      </c>
      <c r="ACY225" s="34">
        <v>0.53849817431338298</v>
      </c>
      <c r="ACZ225" s="34">
        <v>0.54259771022503001</v>
      </c>
      <c r="ADA225" s="34">
        <v>0.54632575311260401</v>
      </c>
      <c r="ADB225" s="34">
        <v>0.54917360215683997</v>
      </c>
      <c r="ADC225" s="34">
        <v>0.55154859518905708</v>
      </c>
      <c r="ADD225" s="34">
        <v>0.553699837624681</v>
      </c>
      <c r="ADE225" s="34">
        <v>0.55523501807831399</v>
      </c>
      <c r="ADF225" s="34">
        <v>0.55646055600168298</v>
      </c>
      <c r="ADG225" s="34">
        <v>0.55745749172657799</v>
      </c>
      <c r="ADH225" s="34">
        <v>0.55750671763236603</v>
      </c>
      <c r="ADI225" s="34">
        <v>0.55706163635679096</v>
      </c>
      <c r="ADJ225" s="34">
        <v>0.55708772061303302</v>
      </c>
      <c r="ADK225" s="34">
        <v>0.55672793706424106</v>
      </c>
      <c r="ADL225" s="34">
        <v>0.55599688184416596</v>
      </c>
      <c r="ADM225" s="34">
        <v>0.55535437144335198</v>
      </c>
      <c r="ADN225" s="34">
        <v>0.55475446018024599</v>
      </c>
      <c r="ADO225" s="34">
        <v>0.55394760945228105</v>
      </c>
      <c r="ADP225" s="34">
        <v>0.55311154884365599</v>
      </c>
      <c r="ADQ225" s="34">
        <v>0.55298049329797694</v>
      </c>
      <c r="ADR225" s="34">
        <v>0.553286996814364</v>
      </c>
      <c r="ADS225" s="34">
        <v>0.55398044944630798</v>
      </c>
      <c r="ADT225" s="34">
        <v>0.55497250476224702</v>
      </c>
      <c r="ADU225" s="34">
        <v>0.55624036979969194</v>
      </c>
      <c r="ADV225" s="34">
        <v>0.55784208645944999</v>
      </c>
      <c r="ADW225" s="34">
        <v>0.55979480602757303</v>
      </c>
      <c r="ADX225" s="34">
        <v>0.56192065916113199</v>
      </c>
      <c r="ADY225" s="34">
        <v>0.56429507383928901</v>
      </c>
      <c r="ADZ225" s="34">
        <v>0.56681034482758597</v>
      </c>
      <c r="AEA225" s="34">
        <v>0.56926330630948196</v>
      </c>
      <c r="AEB225" s="34">
        <v>0.57182048396173302</v>
      </c>
      <c r="AEC225" s="34">
        <v>0.57399087399087401</v>
      </c>
      <c r="AED225" s="34">
        <v>0.57552293192249704</v>
      </c>
      <c r="AEE225" s="34">
        <v>0.57651419778990098</v>
      </c>
      <c r="AEF225" s="34">
        <v>0.57692710332553998</v>
      </c>
      <c r="AEG225" s="34">
        <v>0.57747656712777395</v>
      </c>
      <c r="AEH225" s="34">
        <v>0.57770893522224898</v>
      </c>
      <c r="AEI225" s="34">
        <v>0.57731349509837993</v>
      </c>
      <c r="AEJ225" s="34">
        <v>0.57722222222222197</v>
      </c>
      <c r="AEK225" s="34">
        <v>0.57741935483870999</v>
      </c>
      <c r="AEL225" s="34">
        <v>0.57755752703077301</v>
      </c>
      <c r="AEM225" s="34">
        <v>0.57763308281093106</v>
      </c>
      <c r="AEN225" s="34">
        <v>0.57743163724472102</v>
      </c>
      <c r="AEO225" s="34">
        <v>0.57666228464678604</v>
      </c>
      <c r="AEP225" s="34">
        <v>0.57572194362787499</v>
      </c>
      <c r="AEQ225" s="34">
        <v>0.57466376240362305</v>
      </c>
      <c r="AER225" s="34">
        <v>0.57350755297452405</v>
      </c>
      <c r="AES225" s="34">
        <v>0.57249533291848198</v>
      </c>
      <c r="AET225" s="34">
        <v>0.57161138588178295</v>
      </c>
      <c r="AEU225" s="34">
        <v>0.57078605037365104</v>
      </c>
      <c r="AEV225" s="34">
        <v>0.57012775681196504</v>
      </c>
      <c r="AEW225" s="34">
        <v>0.56976502391349593</v>
      </c>
      <c r="AEX225" s="34">
        <v>0.56951621293566801</v>
      </c>
      <c r="AEY225" s="34">
        <v>0.56936054988544105</v>
      </c>
      <c r="AEZ225" s="34">
        <v>0.56926286509040303</v>
      </c>
      <c r="AFA225" s="34">
        <v>0.56926881945170205</v>
      </c>
      <c r="AFB225" s="34">
        <v>0.56929518492672704</v>
      </c>
      <c r="AFC225" s="34">
        <v>0.56935607914423503</v>
      </c>
      <c r="AFD225" s="34">
        <v>0.56939676311917597</v>
      </c>
      <c r="AFE225" s="34">
        <v>0.56946248639539399</v>
      </c>
      <c r="AFF225" s="34">
        <v>0.56940240726402502</v>
      </c>
      <c r="AFG225" t="s">
        <v>843</v>
      </c>
      <c r="AFH225" t="s">
        <v>843</v>
      </c>
      <c r="AFI225" s="34"/>
      <c r="AFJ225" s="34"/>
      <c r="AFK225" s="34"/>
      <c r="AFL225" s="34"/>
      <c r="AFM225" s="34"/>
      <c r="AFN225" s="34"/>
      <c r="AFO225" s="34"/>
      <c r="AFP225" s="34"/>
      <c r="AFQ225" s="34"/>
      <c r="AFR225" s="34"/>
      <c r="AFS225" s="34"/>
      <c r="AFT225" s="34"/>
      <c r="AFU225" s="34"/>
      <c r="AFV225" s="34"/>
      <c r="AFW225" s="34"/>
      <c r="AFX225" s="34"/>
      <c r="AFY225" s="34"/>
      <c r="AFZ225" s="34"/>
      <c r="AGA225" s="34"/>
      <c r="AGB225" t="s">
        <v>843</v>
      </c>
      <c r="AGC225" t="s">
        <v>843</v>
      </c>
      <c r="AGD225" t="s">
        <v>843</v>
      </c>
      <c r="AGE225" t="s">
        <v>843</v>
      </c>
      <c r="AGF225" s="34"/>
      <c r="AGG225" t="s">
        <v>843</v>
      </c>
      <c r="AGH225" t="s">
        <v>843</v>
      </c>
      <c r="AGI225" t="s">
        <v>843</v>
      </c>
      <c r="AGJ225" t="s">
        <v>843</v>
      </c>
      <c r="AGK225" t="s">
        <v>843</v>
      </c>
      <c r="AGL225" t="s">
        <v>843</v>
      </c>
      <c r="AGM225" t="s">
        <v>843</v>
      </c>
      <c r="AGN225" t="s">
        <v>843</v>
      </c>
      <c r="AGO225" s="34">
        <v>0.39100000000000001</v>
      </c>
      <c r="AGP225" s="34">
        <v>2010</v>
      </c>
      <c r="AGQ225" t="s">
        <v>832</v>
      </c>
      <c r="AGR225" t="s">
        <v>843</v>
      </c>
      <c r="AGS225" s="34">
        <v>3.6000000000000004E-2</v>
      </c>
      <c r="AGT225" s="34">
        <v>2010</v>
      </c>
      <c r="AGU225" t="s">
        <v>832</v>
      </c>
      <c r="AGV225" t="s">
        <v>843</v>
      </c>
      <c r="AGW225" s="34">
        <v>0.19600000000000001</v>
      </c>
      <c r="AGX225" s="34">
        <v>2010</v>
      </c>
      <c r="AGY225" t="s">
        <v>832</v>
      </c>
      <c r="AGZ225" t="s">
        <v>843</v>
      </c>
      <c r="AHA225" s="34">
        <v>0.56600000000000006</v>
      </c>
      <c r="AHB225" s="34">
        <v>2010</v>
      </c>
      <c r="AHC225" t="s">
        <v>832</v>
      </c>
      <c r="AHD225" t="s">
        <v>843</v>
      </c>
      <c r="AHE225" s="34">
        <v>0.26300000000000001</v>
      </c>
      <c r="AHF225" s="34">
        <v>2010</v>
      </c>
      <c r="AHG225" t="s">
        <v>832</v>
      </c>
      <c r="AHH225" t="s">
        <v>843</v>
      </c>
      <c r="AHI225" t="s">
        <v>465</v>
      </c>
      <c r="AHJ225" s="34">
        <v>0.23300600051879883</v>
      </c>
      <c r="AHK225" s="34">
        <v>0.22927777469158173</v>
      </c>
      <c r="AHL225" s="34">
        <v>0.23296627402305603</v>
      </c>
      <c r="AHM225" s="34">
        <v>0.22429254651069641</v>
      </c>
      <c r="AHN225" s="34">
        <v>0.22539059817790985</v>
      </c>
      <c r="AHO225" t="s">
        <v>843</v>
      </c>
      <c r="AHP225" s="34"/>
      <c r="AHQ225" s="34"/>
      <c r="AHR225" s="34"/>
      <c r="AHS225" s="34"/>
      <c r="AHT225" s="34"/>
      <c r="AHU225" t="s">
        <v>843</v>
      </c>
      <c r="AHV225" s="34">
        <v>0.23318344354629517</v>
      </c>
      <c r="AHW225" s="34">
        <v>0.2341856062412262</v>
      </c>
      <c r="AHX225" s="34">
        <v>0.22861409187316895</v>
      </c>
      <c r="AHY225" s="34">
        <v>0.22186313569545746</v>
      </c>
      <c r="AHZ225" s="34">
        <v>0.21583952009677887</v>
      </c>
      <c r="AIA225" t="s">
        <v>465</v>
      </c>
      <c r="AIB225" t="s">
        <v>843</v>
      </c>
      <c r="AIC225" s="34">
        <v>0.23236477375030518</v>
      </c>
      <c r="AID225" s="34">
        <v>0.23972673714160919</v>
      </c>
      <c r="AIE225" s="34">
        <v>0.22703947126865387</v>
      </c>
      <c r="AIF225" s="34">
        <v>0.21781089901924133</v>
      </c>
      <c r="AIG225" s="34">
        <v>0.21167938411235809</v>
      </c>
      <c r="AIH225" t="s">
        <v>465</v>
      </c>
      <c r="AII225" t="s">
        <v>843</v>
      </c>
      <c r="AIJ225" s="34">
        <v>0.24039874970912933</v>
      </c>
      <c r="AIK225" s="34">
        <v>0.2365083247423172</v>
      </c>
      <c r="AIL225" s="34">
        <v>0.22786399722099304</v>
      </c>
      <c r="AIM225" s="34">
        <v>0.22617599368095398</v>
      </c>
      <c r="AIN225" s="34">
        <v>0.22230499982833862</v>
      </c>
      <c r="AIO225" t="s">
        <v>465</v>
      </c>
      <c r="AIP225" s="34"/>
      <c r="AIQ225" t="s">
        <v>843</v>
      </c>
      <c r="AIR225" s="34"/>
      <c r="AIS225" s="34"/>
      <c r="AIT225" s="34"/>
      <c r="AIU225" s="34"/>
      <c r="AIV225" s="34"/>
      <c r="AIW225" s="34"/>
      <c r="AIX225" t="s">
        <v>843</v>
      </c>
      <c r="AIY225" s="34">
        <v>4.2679999999999996E-2</v>
      </c>
      <c r="AIZ225" s="34">
        <v>3.108E-2</v>
      </c>
      <c r="AJA225" s="34">
        <v>2.6259999999999999E-2</v>
      </c>
      <c r="AJB225" s="34">
        <v>2.4129999999999999E-2</v>
      </c>
      <c r="AJC225" s="34">
        <v>2.247E-2</v>
      </c>
      <c r="AJD225" s="34">
        <v>2.2409999999999999E-2</v>
      </c>
      <c r="AJE225" t="s">
        <v>843</v>
      </c>
      <c r="AJF225" s="34"/>
      <c r="AJG225" s="34"/>
      <c r="AJH225" s="34"/>
      <c r="AJI225" s="34"/>
      <c r="AJJ225" s="34"/>
      <c r="AJK225" t="s">
        <v>1460</v>
      </c>
      <c r="AJL225" t="s">
        <v>843</v>
      </c>
      <c r="AJM225" t="s">
        <v>843</v>
      </c>
      <c r="AJN225" s="34">
        <v>1.7254209145903587E-2</v>
      </c>
      <c r="AJO225" s="34">
        <v>2.4470873177051544E-2</v>
      </c>
      <c r="AJP225" s="34">
        <v>3.4508418291807175E-2</v>
      </c>
      <c r="AJQ225" s="34">
        <v>2.4836814031004906E-2</v>
      </c>
      <c r="AJR225" s="34">
        <v>6.750510074198246E-3</v>
      </c>
      <c r="AJS225" t="s">
        <v>832</v>
      </c>
      <c r="AJT225" t="s">
        <v>843</v>
      </c>
      <c r="AJU225" t="s">
        <v>843</v>
      </c>
      <c r="AJV225" t="s">
        <v>843</v>
      </c>
      <c r="AJW225" s="34"/>
      <c r="AJX225" s="34"/>
      <c r="AJY225" s="34"/>
      <c r="AJZ225" s="34"/>
      <c r="AKA225" s="34"/>
      <c r="AKB225" t="s">
        <v>1460</v>
      </c>
      <c r="AKC225" t="s">
        <v>843</v>
      </c>
      <c r="AKD225" t="s">
        <v>843</v>
      </c>
      <c r="AKE225" t="s">
        <v>843</v>
      </c>
      <c r="AKF225" s="34">
        <v>9.0960124507546425E-3</v>
      </c>
      <c r="AKG225" s="34">
        <v>1.7238277941942215E-2</v>
      </c>
      <c r="AKH225" s="34">
        <v>3.0375376343727112E-2</v>
      </c>
      <c r="AKI225" s="34">
        <v>1.6091067343950272E-2</v>
      </c>
      <c r="AKJ225" s="34">
        <v>-2.8427415527403355E-3</v>
      </c>
      <c r="AKK225" t="s">
        <v>832</v>
      </c>
      <c r="AKL225" t="s">
        <v>843</v>
      </c>
      <c r="AKM225" s="34">
        <v>7210</v>
      </c>
      <c r="AKN225" t="s">
        <v>832</v>
      </c>
      <c r="AKO225" t="s">
        <v>843</v>
      </c>
      <c r="AKP225" s="34"/>
      <c r="AKQ225" t="s">
        <v>1460</v>
      </c>
      <c r="AKR225" t="s">
        <v>843</v>
      </c>
      <c r="AKS225" s="34">
        <v>3988.4054546135799</v>
      </c>
      <c r="AKT225" t="s">
        <v>832</v>
      </c>
      <c r="AKU225" t="s">
        <v>843</v>
      </c>
      <c r="AKV225" s="34">
        <v>5334.9886049154302</v>
      </c>
      <c r="AKW225" t="s">
        <v>832</v>
      </c>
      <c r="AKX225" t="s">
        <v>843</v>
      </c>
      <c r="AKY225" s="34"/>
      <c r="AKZ225" s="34"/>
      <c r="ALA225" s="34"/>
      <c r="ALB225" s="34"/>
      <c r="ALC225" s="34"/>
      <c r="ALD225" t="s">
        <v>1460</v>
      </c>
      <c r="ALE225" t="s">
        <v>843</v>
      </c>
      <c r="ALF225" t="s">
        <v>843</v>
      </c>
      <c r="ALG225" t="s">
        <v>843</v>
      </c>
      <c r="ALH225" s="34"/>
      <c r="ALI225" s="34"/>
      <c r="ALJ225" s="34"/>
      <c r="ALK225" s="34"/>
      <c r="ALL225" s="34">
        <v>0.19599011540412903</v>
      </c>
      <c r="ALM225" t="s">
        <v>465</v>
      </c>
    </row>
    <row r="226" spans="1:1001">
      <c r="A226" t="s">
        <v>422</v>
      </c>
      <c r="B226" t="s">
        <v>1612</v>
      </c>
      <c r="C226" t="s">
        <v>402</v>
      </c>
      <c r="D226" s="34">
        <v>5.1344994455575943E-2</v>
      </c>
      <c r="E226" t="s">
        <v>432</v>
      </c>
      <c r="F226" s="34">
        <v>5.5105838924646378E-2</v>
      </c>
      <c r="G226" t="s">
        <v>1464</v>
      </c>
      <c r="H226" s="34">
        <v>5.6739281862974167E-2</v>
      </c>
      <c r="I226" t="s">
        <v>1294</v>
      </c>
      <c r="J226" s="34">
        <v>5.0661191344261169E-2</v>
      </c>
      <c r="K226" t="s">
        <v>1521</v>
      </c>
      <c r="L226" s="34"/>
      <c r="M226" t="s">
        <v>432</v>
      </c>
      <c r="N226" s="34">
        <v>0.35353517532348633</v>
      </c>
      <c r="O226" s="34"/>
      <c r="P226" t="s">
        <v>1459</v>
      </c>
      <c r="Q226" s="34"/>
      <c r="R226" t="s">
        <v>1459</v>
      </c>
      <c r="S226" s="34">
        <v>0.43721455335617065</v>
      </c>
      <c r="T226" t="s">
        <v>432</v>
      </c>
      <c r="U226" s="34">
        <v>0.35353517532348633</v>
      </c>
      <c r="V226" t="s">
        <v>432</v>
      </c>
      <c r="W226" t="s">
        <v>843</v>
      </c>
      <c r="X226" t="s">
        <v>1464</v>
      </c>
      <c r="Y226" s="34">
        <v>0.43714982271194458</v>
      </c>
      <c r="Z226" s="34"/>
      <c r="AA226" t="s">
        <v>1459</v>
      </c>
      <c r="AB226" s="34"/>
      <c r="AC226" t="s">
        <v>1459</v>
      </c>
      <c r="AD226" s="34">
        <v>0.43714982271194458</v>
      </c>
      <c r="AE226" t="s">
        <v>1464</v>
      </c>
      <c r="AF226" s="34">
        <v>0.35352891683578491</v>
      </c>
      <c r="AG226" t="s">
        <v>1464</v>
      </c>
      <c r="AH226" t="s">
        <v>843</v>
      </c>
      <c r="AI226" t="s">
        <v>1294</v>
      </c>
      <c r="AJ226" s="34">
        <v>0.43094545602798462</v>
      </c>
      <c r="AK226" s="34">
        <v>0.56241887807846069</v>
      </c>
      <c r="AL226" t="s">
        <v>1294</v>
      </c>
      <c r="AM226" s="34">
        <v>0.43094545602798462</v>
      </c>
      <c r="AN226" t="s">
        <v>1294</v>
      </c>
      <c r="AO226" s="34">
        <v>0.49408546090126038</v>
      </c>
      <c r="AP226" t="s">
        <v>1294</v>
      </c>
      <c r="AQ226" s="34">
        <v>0.40972566604614258</v>
      </c>
      <c r="AR226" t="s">
        <v>1294</v>
      </c>
      <c r="AS226" t="s">
        <v>843</v>
      </c>
      <c r="AT226" t="s">
        <v>1521</v>
      </c>
      <c r="AU226" s="34">
        <v>0.4368312656879425</v>
      </c>
      <c r="AV226" s="34">
        <v>0.56797593832015991</v>
      </c>
      <c r="AW226" t="s">
        <v>1521</v>
      </c>
      <c r="AX226" s="34">
        <v>0.4368312656879425</v>
      </c>
      <c r="AY226" t="s">
        <v>1521</v>
      </c>
      <c r="AZ226" s="34">
        <v>0.49156123399734497</v>
      </c>
      <c r="BA226" t="s">
        <v>1521</v>
      </c>
      <c r="BB226" s="34">
        <v>0.39953631162643433</v>
      </c>
      <c r="BC226" t="s">
        <v>1521</v>
      </c>
      <c r="BD226" t="s">
        <v>843</v>
      </c>
      <c r="BE226" s="34">
        <v>0.46877827883120921</v>
      </c>
      <c r="BF226" t="s">
        <v>1594</v>
      </c>
      <c r="BG226" t="s">
        <v>843</v>
      </c>
      <c r="BH226" t="s">
        <v>432</v>
      </c>
      <c r="BI226" s="34">
        <v>1.8538987636566162</v>
      </c>
      <c r="BJ226" t="s">
        <v>819</v>
      </c>
      <c r="BK226" s="34">
        <v>2.5701158046722412</v>
      </c>
      <c r="BL226" t="s">
        <v>1294</v>
      </c>
      <c r="BM226" s="34">
        <v>3.2048985958099365</v>
      </c>
      <c r="BN226" t="s">
        <v>1521</v>
      </c>
      <c r="BO226" s="34">
        <v>4.5539531707763672</v>
      </c>
      <c r="BP226" t="s">
        <v>843</v>
      </c>
      <c r="BQ226" s="34">
        <v>2.7714228630065918</v>
      </c>
      <c r="BR226" t="s">
        <v>830</v>
      </c>
      <c r="BS226" s="34"/>
      <c r="BT226" t="s">
        <v>843</v>
      </c>
      <c r="BU226" s="34">
        <v>2.7994318008422852</v>
      </c>
      <c r="BV226" t="s">
        <v>1580</v>
      </c>
      <c r="BW226" t="s">
        <v>843</v>
      </c>
      <c r="BX226" s="34">
        <v>2.9649562835693359</v>
      </c>
      <c r="BY226" t="s">
        <v>924</v>
      </c>
      <c r="BZ226" t="s">
        <v>843</v>
      </c>
      <c r="CA226" t="s">
        <v>432</v>
      </c>
      <c r="CB226" s="34">
        <v>1.0976436547935009E-2</v>
      </c>
      <c r="CC226" s="34">
        <v>1.1669193394482136E-2</v>
      </c>
      <c r="CD226" s="34">
        <v>1.1318514123558998E-2</v>
      </c>
      <c r="CE226" s="34">
        <v>1.4254190027713776E-2</v>
      </c>
      <c r="CF226" s="34">
        <v>1.4254161156713963E-2</v>
      </c>
      <c r="CG226" t="s">
        <v>843</v>
      </c>
      <c r="CH226" t="s">
        <v>819</v>
      </c>
      <c r="CI226" s="34">
        <v>1.1981610208749771E-2</v>
      </c>
      <c r="CJ226" s="34">
        <v>1.165428664535284E-2</v>
      </c>
      <c r="CK226" s="34">
        <v>1.1826984584331512E-2</v>
      </c>
      <c r="CL226" s="34">
        <v>1.3346134684979916E-2</v>
      </c>
      <c r="CM226" s="34">
        <v>1.4113876968622208E-2</v>
      </c>
      <c r="CN226" t="s">
        <v>843</v>
      </c>
      <c r="CO226" t="s">
        <v>1294</v>
      </c>
      <c r="CP226" s="34">
        <v>1.2336668558418751E-2</v>
      </c>
      <c r="CQ226" s="34">
        <v>1.2099308893084526E-2</v>
      </c>
      <c r="CR226" s="34">
        <v>1.2962259352207184E-2</v>
      </c>
      <c r="CS226" s="34">
        <v>1.4113933779299259E-2</v>
      </c>
      <c r="CT226" s="34">
        <v>1.4114001765847206E-2</v>
      </c>
      <c r="CU226" t="s">
        <v>843</v>
      </c>
      <c r="CV226" t="s">
        <v>1521</v>
      </c>
      <c r="CW226" s="34">
        <v>1.2269195169210434E-2</v>
      </c>
      <c r="CX226" s="34">
        <v>1.2589296326041222E-2</v>
      </c>
      <c r="CY226" s="34">
        <v>1.3730027712881565E-2</v>
      </c>
      <c r="CZ226" s="34">
        <v>1.4113920740783215E-2</v>
      </c>
      <c r="DA226" s="34">
        <v>1.4113939367234707E-2</v>
      </c>
      <c r="DB226" t="s">
        <v>843</v>
      </c>
      <c r="DC226" s="34">
        <v>4.7503905296325684</v>
      </c>
      <c r="DD226" s="34">
        <v>5.3921518325805664</v>
      </c>
      <c r="DE226" s="34">
        <v>5.9519977569580078</v>
      </c>
      <c r="DF226" s="34">
        <v>6.4622864723205566</v>
      </c>
      <c r="DG226" s="34">
        <v>7.1229867935180664</v>
      </c>
      <c r="DH226" t="s">
        <v>1464</v>
      </c>
      <c r="DI226" t="s">
        <v>843</v>
      </c>
      <c r="DJ226" s="34">
        <v>5.0993075370788574</v>
      </c>
      <c r="DK226" s="34">
        <v>5.7452855110168457</v>
      </c>
      <c r="DL226" s="34">
        <v>6.2588200569152832</v>
      </c>
      <c r="DM226" s="34">
        <v>6.8435029983520508</v>
      </c>
      <c r="DN226" s="34">
        <v>7.5422120094299316</v>
      </c>
      <c r="DO226" t="s">
        <v>1294</v>
      </c>
      <c r="DP226" t="s">
        <v>843</v>
      </c>
      <c r="DQ226" s="34">
        <v>7.8216953277587891</v>
      </c>
      <c r="DR226" t="s">
        <v>1521</v>
      </c>
      <c r="DS226" t="s">
        <v>843</v>
      </c>
      <c r="DT226" t="s">
        <v>843</v>
      </c>
      <c r="DU226" s="34"/>
      <c r="DV226" t="s">
        <v>1460</v>
      </c>
      <c r="DW226" t="s">
        <v>843</v>
      </c>
      <c r="DX226" t="s">
        <v>843</v>
      </c>
      <c r="DY226" t="s">
        <v>432</v>
      </c>
      <c r="DZ226" s="34">
        <v>-3.0177044682204723E-3</v>
      </c>
      <c r="EA226" s="34">
        <v>1.5509010991081595E-3</v>
      </c>
      <c r="EB226" s="34">
        <v>3.6006155423820019E-3</v>
      </c>
      <c r="EC226" s="34">
        <v>-1.4864380471408367E-2</v>
      </c>
      <c r="ED226" s="34">
        <v>3.1803328543901443E-2</v>
      </c>
      <c r="EE226" t="s">
        <v>843</v>
      </c>
      <c r="EF226" t="s">
        <v>819</v>
      </c>
      <c r="EG226" s="34">
        <v>2.9115534853190184E-3</v>
      </c>
      <c r="EH226" s="34">
        <v>4.8619015142321587E-3</v>
      </c>
      <c r="EI226" s="34">
        <v>-4.2198454029858112E-3</v>
      </c>
      <c r="EJ226" s="34">
        <v>1.4772210270166397E-3</v>
      </c>
      <c r="EK226" s="34">
        <v>-1.101253367960453E-2</v>
      </c>
      <c r="EL226" t="s">
        <v>843</v>
      </c>
      <c r="EM226" t="s">
        <v>1294</v>
      </c>
      <c r="EN226" s="34">
        <v>-1.9796176347881556E-3</v>
      </c>
      <c r="EO226" s="34">
        <v>2.9486701823771E-3</v>
      </c>
      <c r="EP226" s="34">
        <v>-5.5054361000657082E-3</v>
      </c>
      <c r="EQ226" s="34">
        <v>-7.4255064828321338E-4</v>
      </c>
      <c r="ER226" s="34">
        <v>8.9589860290288925E-3</v>
      </c>
      <c r="ES226" t="s">
        <v>843</v>
      </c>
      <c r="ET226" t="s">
        <v>1521</v>
      </c>
      <c r="EU226" s="34">
        <v>1.6883151838555932E-3</v>
      </c>
      <c r="EV226" s="34">
        <v>-3.5988329909741879E-3</v>
      </c>
      <c r="EW226" s="34">
        <v>4.9740681424736977E-3</v>
      </c>
      <c r="EX226" s="34">
        <v>-5.7857297360897064E-3</v>
      </c>
      <c r="EY226" s="34">
        <v>-8.8938875123858452E-3</v>
      </c>
      <c r="EZ226" t="s">
        <v>843</v>
      </c>
      <c r="FA226" t="s">
        <v>1594</v>
      </c>
      <c r="FB226" s="34">
        <v>7.3561095632612705E-3</v>
      </c>
      <c r="FC226" s="34">
        <v>2.1617608144879341E-3</v>
      </c>
      <c r="FD226" s="34">
        <v>8.5615739226341248E-3</v>
      </c>
      <c r="FE226" s="34">
        <v>1.8684264272451401E-2</v>
      </c>
      <c r="FF226" s="34">
        <v>1.2987861409783363E-2</v>
      </c>
      <c r="FG226" t="s">
        <v>843</v>
      </c>
      <c r="FH226" s="34">
        <v>-5.3887937217950821E-2</v>
      </c>
      <c r="FI226" s="34">
        <v>-5.3887937217950821E-2</v>
      </c>
      <c r="FJ226" s="34">
        <v>-4.8796094954013824E-2</v>
      </c>
      <c r="FK226" s="34">
        <v>-2.8796659782528877E-2</v>
      </c>
      <c r="FL226" s="34"/>
      <c r="FM226" t="s">
        <v>843</v>
      </c>
      <c r="FN226" t="s">
        <v>843</v>
      </c>
      <c r="FO226" s="34">
        <v>0.56320999999999999</v>
      </c>
      <c r="FP226" t="s">
        <v>1462</v>
      </c>
      <c r="FQ226" t="s">
        <v>843</v>
      </c>
      <c r="FR226" t="s">
        <v>843</v>
      </c>
      <c r="FS226" s="34">
        <v>0.75305000000000011</v>
      </c>
      <c r="FT226" t="s">
        <v>1462</v>
      </c>
      <c r="FU226" t="s">
        <v>843</v>
      </c>
      <c r="FV226" t="s">
        <v>843</v>
      </c>
      <c r="FW226" s="34">
        <v>0.36741000000000001</v>
      </c>
      <c r="FX226" t="s">
        <v>1462</v>
      </c>
      <c r="FY226" t="s">
        <v>843</v>
      </c>
      <c r="FZ226" s="34">
        <v>-3.6366976797580719E-2</v>
      </c>
      <c r="GA226" s="34">
        <v>-4.3250560760498047E-2</v>
      </c>
      <c r="GB226" s="34">
        <v>-4.2890310287475586E-2</v>
      </c>
      <c r="GC226" s="34">
        <v>-2.5833040475845337E-2</v>
      </c>
      <c r="GD226" s="34">
        <v>8.8770333677530289E-3</v>
      </c>
      <c r="GE226" t="s">
        <v>830</v>
      </c>
      <c r="GF226" t="s">
        <v>843</v>
      </c>
      <c r="GG226" s="34">
        <v>-3.583173081278801E-2</v>
      </c>
      <c r="GH226" s="34">
        <v>-4.2517535388469696E-2</v>
      </c>
      <c r="GI226" s="34">
        <v>-4.1749514639377594E-2</v>
      </c>
      <c r="GJ226" s="34">
        <v>-2.3932304233312607E-2</v>
      </c>
      <c r="GK226" s="34">
        <v>1.4206482097506523E-2</v>
      </c>
      <c r="GL226" t="s">
        <v>832</v>
      </c>
      <c r="GM226" t="s">
        <v>843</v>
      </c>
      <c r="GN226" s="34">
        <v>0.58497142791748047</v>
      </c>
      <c r="GO226" t="s">
        <v>832</v>
      </c>
      <c r="GP226" t="s">
        <v>843</v>
      </c>
      <c r="GQ226" t="s">
        <v>843</v>
      </c>
      <c r="GR226" s="34">
        <v>1.595345139503479E-2</v>
      </c>
      <c r="GS226" s="34">
        <v>1.8809949979186058E-2</v>
      </c>
      <c r="GT226" s="34">
        <v>1.54756810516119E-2</v>
      </c>
      <c r="GU226" s="34">
        <v>1.5956081449985504E-2</v>
      </c>
      <c r="GV226" s="34">
        <v>1.2565551325678825E-2</v>
      </c>
      <c r="GW226" t="s">
        <v>832</v>
      </c>
      <c r="GX226" t="s">
        <v>843</v>
      </c>
      <c r="GY226" t="s">
        <v>843</v>
      </c>
      <c r="GZ226" t="s">
        <v>843</v>
      </c>
      <c r="HA226" t="s">
        <v>843</v>
      </c>
      <c r="HB226" t="s">
        <v>843</v>
      </c>
      <c r="HC226" t="s">
        <v>843</v>
      </c>
      <c r="HD226" t="s">
        <v>843</v>
      </c>
      <c r="HE226" t="s">
        <v>843</v>
      </c>
      <c r="HF226" t="s">
        <v>843</v>
      </c>
      <c r="HG226" t="s">
        <v>843</v>
      </c>
      <c r="HH226" s="34">
        <v>64113547</v>
      </c>
      <c r="HI226" s="34">
        <v>65072018</v>
      </c>
      <c r="HJ226" s="34">
        <v>65988663</v>
      </c>
      <c r="HK226" s="34">
        <v>66867327.000000007</v>
      </c>
      <c r="HL226" s="34">
        <v>67785075</v>
      </c>
      <c r="HM226" s="34">
        <v>68704715</v>
      </c>
      <c r="HN226" s="34">
        <v>69601333</v>
      </c>
      <c r="HO226" s="34">
        <v>70468869</v>
      </c>
      <c r="HP226" s="34">
        <v>71320726</v>
      </c>
      <c r="HQ226" s="34">
        <v>72225639</v>
      </c>
      <c r="HR226" s="34">
        <v>73195345</v>
      </c>
      <c r="HS226" s="34">
        <v>74173854</v>
      </c>
      <c r="HT226" s="34">
        <v>75277439</v>
      </c>
      <c r="HU226" s="34">
        <v>76576117</v>
      </c>
      <c r="HV226" s="34">
        <v>78112073</v>
      </c>
      <c r="HW226" s="34">
        <v>79646178</v>
      </c>
      <c r="HX226" s="34">
        <v>81019394</v>
      </c>
      <c r="HY226" s="34">
        <v>82089826</v>
      </c>
      <c r="HZ226" s="34">
        <v>82809304</v>
      </c>
      <c r="IA226" s="34">
        <v>83481684</v>
      </c>
      <c r="IB226" s="34">
        <v>84135428</v>
      </c>
      <c r="IC226" s="34">
        <v>84775404</v>
      </c>
      <c r="ID226" s="34">
        <v>85341241</v>
      </c>
      <c r="IE226" s="34">
        <v>85816199</v>
      </c>
      <c r="IF226" s="34">
        <v>86260417</v>
      </c>
      <c r="IG226" s="34">
        <v>86696476</v>
      </c>
      <c r="IH226" s="34">
        <v>87132333</v>
      </c>
      <c r="II226" s="34">
        <v>87569007</v>
      </c>
      <c r="IJ226" s="34">
        <v>88003385</v>
      </c>
      <c r="IK226" s="34">
        <v>88438200</v>
      </c>
      <c r="IL226" s="34">
        <v>88879698</v>
      </c>
      <c r="IM226" s="34">
        <v>89331813</v>
      </c>
      <c r="IN226" s="34">
        <v>89791477</v>
      </c>
      <c r="IO226" s="34">
        <v>90247581</v>
      </c>
      <c r="IP226" s="34">
        <v>90691921</v>
      </c>
      <c r="IQ226" s="34">
        <v>91121385</v>
      </c>
      <c r="IR226" s="34">
        <v>91533912</v>
      </c>
      <c r="IS226" s="34">
        <v>91933341</v>
      </c>
      <c r="IT226" s="34">
        <v>92322146</v>
      </c>
      <c r="IU226" s="34">
        <v>92696412</v>
      </c>
      <c r="IV226" s="34">
        <v>93057500</v>
      </c>
      <c r="IW226" s="34">
        <v>93408844</v>
      </c>
      <c r="IX226" s="34">
        <v>93748894</v>
      </c>
      <c r="IY226" s="34">
        <v>94074910</v>
      </c>
      <c r="IZ226" s="34">
        <v>94385345</v>
      </c>
      <c r="JA226" s="34">
        <v>94679255</v>
      </c>
      <c r="JB226" s="34">
        <v>94954360</v>
      </c>
      <c r="JC226" s="34">
        <v>95208646</v>
      </c>
      <c r="JD226" s="34">
        <v>95439365</v>
      </c>
      <c r="JE226" s="34">
        <v>95646318</v>
      </c>
      <c r="JF226" s="34">
        <v>95829258</v>
      </c>
      <c r="JG226" s="34">
        <v>95982212</v>
      </c>
      <c r="JH226" s="34">
        <v>96105455</v>
      </c>
      <c r="JI226" s="34">
        <v>96201362</v>
      </c>
      <c r="JJ226" s="34">
        <v>96266780</v>
      </c>
      <c r="JK226" s="34">
        <v>96299442</v>
      </c>
      <c r="JL226" s="34">
        <v>96299401</v>
      </c>
      <c r="JM226" s="34">
        <v>96269484</v>
      </c>
      <c r="JN226" s="34">
        <v>96212048</v>
      </c>
      <c r="JO226" s="34">
        <v>96127751</v>
      </c>
      <c r="JP226" s="34">
        <v>96017412</v>
      </c>
      <c r="JQ226" s="34">
        <v>95884538</v>
      </c>
      <c r="JR226" s="34">
        <v>95733334</v>
      </c>
      <c r="JS226" s="34">
        <v>95562705</v>
      </c>
      <c r="JT226" s="34">
        <v>95371789</v>
      </c>
      <c r="JU226" s="34">
        <v>95161738</v>
      </c>
      <c r="JV226" s="34">
        <v>94935524</v>
      </c>
      <c r="JW226" s="34">
        <v>94696375</v>
      </c>
      <c r="JX226" s="34">
        <v>94444291</v>
      </c>
      <c r="JY226" s="34">
        <v>94181038</v>
      </c>
      <c r="JZ226" s="34">
        <v>93907769</v>
      </c>
      <c r="KA226" s="34">
        <v>93623297</v>
      </c>
      <c r="KB226" s="34">
        <v>93329183</v>
      </c>
      <c r="KC226" s="34">
        <v>93027646</v>
      </c>
      <c r="KD226" s="34">
        <v>92719413</v>
      </c>
      <c r="KE226" s="34">
        <v>92405235</v>
      </c>
      <c r="KF226" s="34">
        <v>92085587</v>
      </c>
      <c r="KG226" s="34">
        <v>91758728</v>
      </c>
      <c r="KH226" s="34">
        <v>91424284</v>
      </c>
      <c r="KI226" s="34">
        <v>91082989</v>
      </c>
      <c r="KJ226" s="34">
        <v>90733584</v>
      </c>
      <c r="KK226" s="34">
        <v>90379762</v>
      </c>
      <c r="KL226" s="34">
        <v>90021719</v>
      </c>
      <c r="KM226" s="34">
        <v>89656291</v>
      </c>
      <c r="KN226" s="34">
        <v>89284211</v>
      </c>
      <c r="KO226" s="34">
        <v>88905018</v>
      </c>
      <c r="KP226" s="34">
        <v>88519988</v>
      </c>
      <c r="KQ226" s="34">
        <v>88128859</v>
      </c>
      <c r="KR226" s="34">
        <v>87728516</v>
      </c>
      <c r="KS226" s="34">
        <v>87320848</v>
      </c>
      <c r="KT226" s="34">
        <v>86909805</v>
      </c>
      <c r="KU226" s="34">
        <v>86494216</v>
      </c>
      <c r="KV226" s="34">
        <v>86072669</v>
      </c>
      <c r="KW226" s="34">
        <v>85645946</v>
      </c>
      <c r="KX226" s="34">
        <v>85212879</v>
      </c>
      <c r="KY226" s="34">
        <v>84774966</v>
      </c>
      <c r="KZ226" s="34">
        <v>84335568</v>
      </c>
      <c r="LA226" s="34">
        <v>83893371</v>
      </c>
      <c r="LB226" s="34">
        <v>83447917</v>
      </c>
      <c r="LC226" s="34">
        <v>82999731</v>
      </c>
      <c r="LD226" s="34">
        <v>82549012</v>
      </c>
      <c r="LE226" t="s">
        <v>843</v>
      </c>
      <c r="LF226" t="s">
        <v>843</v>
      </c>
      <c r="LG226" t="s">
        <v>843</v>
      </c>
      <c r="LH226" s="34">
        <v>1.4579018577933311E-2</v>
      </c>
      <c r="LI226" s="34">
        <v>1.483894232660532E-2</v>
      </c>
      <c r="LJ226" s="34">
        <v>1.3988329097628593E-2</v>
      </c>
      <c r="LK226" s="34">
        <v>1.3227507472038269E-2</v>
      </c>
      <c r="LL226" s="34">
        <v>1.3631575740873814E-2</v>
      </c>
      <c r="LM226" s="34">
        <v>1.3475790619850159E-2</v>
      </c>
      <c r="LN226" s="34">
        <v>1.296589057892561E-2</v>
      </c>
      <c r="LO226" s="34">
        <v>1.2387318536639214E-2</v>
      </c>
      <c r="LP226" s="34">
        <v>1.2015935033559799E-2</v>
      </c>
      <c r="LQ226" s="34">
        <v>1.2608121149241924E-2</v>
      </c>
      <c r="LR226" s="34">
        <v>1.3336732052266598E-2</v>
      </c>
      <c r="LS226" s="34">
        <v>1.3279889710247517E-2</v>
      </c>
      <c r="LT226" s="34">
        <v>1.4768758788704872E-2</v>
      </c>
      <c r="LU226" s="34">
        <v>1.7104765400290489E-2</v>
      </c>
      <c r="LV226" s="34">
        <v>1.9859388470649719E-2</v>
      </c>
      <c r="LW226" s="34">
        <v>1.9449422135949135E-2</v>
      </c>
      <c r="LX226" s="34">
        <v>1.7094507813453674E-2</v>
      </c>
      <c r="LY226" s="34">
        <v>1.3125528581440449E-2</v>
      </c>
      <c r="LZ226" s="34">
        <v>8.7263351306319237E-3</v>
      </c>
      <c r="MA226" s="34">
        <v>8.0868322402238846E-3</v>
      </c>
      <c r="MB226" s="34">
        <v>7.8004840761423111E-3</v>
      </c>
      <c r="MC226" s="34">
        <v>7.5777149759232998E-3</v>
      </c>
      <c r="MD226" s="34">
        <v>6.652365904301405E-3</v>
      </c>
      <c r="ME226" s="34">
        <v>5.5499686859548092E-3</v>
      </c>
      <c r="MF226" s="34">
        <v>5.1630372181534767E-3</v>
      </c>
      <c r="MG226" s="34">
        <v>5.0424118526279926E-3</v>
      </c>
      <c r="MH226" s="34">
        <v>5.0147948786616325E-3</v>
      </c>
      <c r="MI226" s="34">
        <v>4.9991020932793617E-3</v>
      </c>
      <c r="MJ226" s="34">
        <v>4.9481457099318504E-3</v>
      </c>
      <c r="MK226" s="34">
        <v>4.9287234432995319E-3</v>
      </c>
      <c r="ML226" s="34">
        <v>4.979744553565979E-3</v>
      </c>
      <c r="MM226" s="34">
        <v>5.0739254802465439E-3</v>
      </c>
      <c r="MN226" s="34">
        <v>5.132386926561594E-3</v>
      </c>
      <c r="MO226" s="34">
        <v>5.0667338073253632E-3</v>
      </c>
      <c r="MP226" s="34">
        <v>4.911485593765974E-3</v>
      </c>
      <c r="MQ226" s="34">
        <v>4.7242394648492336E-3</v>
      </c>
      <c r="MR226" s="34">
        <v>4.5170076191425323E-3</v>
      </c>
      <c r="MS226" s="34">
        <v>4.3542333878576756E-3</v>
      </c>
      <c r="MT226" s="34">
        <v>4.2202877812087536E-3</v>
      </c>
      <c r="MU226" s="34">
        <v>4.0457188151776791E-3</v>
      </c>
      <c r="MV226" s="34">
        <v>3.8878154009580612E-3</v>
      </c>
      <c r="MW226" s="34">
        <v>3.7684484850615263E-3</v>
      </c>
      <c r="MX226" s="34">
        <v>3.6338372156023979E-3</v>
      </c>
      <c r="MY226" s="34">
        <v>3.4715123474597931E-3</v>
      </c>
      <c r="MZ226" s="34">
        <v>3.2944376580417156E-3</v>
      </c>
      <c r="NA226" s="34">
        <v>3.1090986449271441E-3</v>
      </c>
      <c r="NB226" s="34">
        <v>2.9014390893280506E-3</v>
      </c>
      <c r="NC226" s="34">
        <v>2.6744019705802202E-3</v>
      </c>
      <c r="ND226" s="34">
        <v>2.4203674402087927E-3</v>
      </c>
      <c r="NE226" s="34">
        <v>2.1660763304680586E-3</v>
      </c>
      <c r="NF226" s="34">
        <v>1.9108448177576065E-3</v>
      </c>
      <c r="NG226" s="34">
        <v>1.5948371728882194E-3</v>
      </c>
      <c r="NH226" s="34">
        <v>1.2831955682486296E-3</v>
      </c>
      <c r="NI226" s="34">
        <v>9.9743739701807499E-4</v>
      </c>
      <c r="NJ226" s="34">
        <v>6.7978003062307835E-4</v>
      </c>
      <c r="NK226" s="34">
        <v>3.3922874717973173E-4</v>
      </c>
      <c r="NL226" s="34">
        <v>-4.2575541669975792E-7</v>
      </c>
      <c r="NM226" s="34">
        <v>-3.107147931586951E-4</v>
      </c>
      <c r="NN226" s="34">
        <v>-5.9679494006559253E-4</v>
      </c>
      <c r="NO226" s="34">
        <v>-8.7654253002256155E-4</v>
      </c>
      <c r="NP226" s="34">
        <v>-1.1484964052215219E-3</v>
      </c>
      <c r="NQ226" s="34">
        <v>-1.3848115922883153E-3</v>
      </c>
      <c r="NR226" s="34">
        <v>-1.5781830297783017E-3</v>
      </c>
      <c r="NS226" s="34">
        <v>-1.7839266220107675E-3</v>
      </c>
      <c r="NT226" s="34">
        <v>-1.9998068455606699E-3</v>
      </c>
      <c r="NU226" s="34">
        <v>-2.2048726677894592E-3</v>
      </c>
      <c r="NV226" s="34">
        <v>-2.3799827322363853E-3</v>
      </c>
      <c r="NW226" s="34">
        <v>-2.5222457479685545E-3</v>
      </c>
      <c r="NX226" s="34">
        <v>-2.6655732654035091E-3</v>
      </c>
      <c r="NY226" s="34">
        <v>-2.7912813238799572E-3</v>
      </c>
      <c r="NZ226" s="34">
        <v>-2.9057464562356472E-3</v>
      </c>
      <c r="OA226" s="34">
        <v>-3.033867571502924E-3</v>
      </c>
      <c r="OB226" s="34">
        <v>-3.1464064959436655E-3</v>
      </c>
      <c r="OC226" s="34">
        <v>-3.2361277844756842E-3</v>
      </c>
      <c r="OD226" s="34">
        <v>-3.3188497181981802E-3</v>
      </c>
      <c r="OE226" s="34">
        <v>-3.3942351583391428E-3</v>
      </c>
      <c r="OF226" s="34">
        <v>-3.465194720774889E-3</v>
      </c>
      <c r="OG226" s="34">
        <v>-3.5558275412768126E-3</v>
      </c>
      <c r="OH226" s="34">
        <v>-3.6514780949801207E-3</v>
      </c>
      <c r="OI226" s="34">
        <v>-3.7400745786726475E-3</v>
      </c>
      <c r="OJ226" s="34">
        <v>-3.8434937596321106E-3</v>
      </c>
      <c r="OK226" s="34">
        <v>-3.9071934297680855E-3</v>
      </c>
      <c r="OL226" s="34">
        <v>-3.9694071747362614E-3</v>
      </c>
      <c r="OM226" s="34">
        <v>-4.0675927884876728E-3</v>
      </c>
      <c r="ON226" s="34">
        <v>-4.1587068699300289E-3</v>
      </c>
      <c r="OO226" s="34">
        <v>-4.2560775764286518E-3</v>
      </c>
      <c r="OP226" s="34">
        <v>-4.3402067385613918E-3</v>
      </c>
      <c r="OQ226" s="34">
        <v>-4.428329411894083E-3</v>
      </c>
      <c r="OR226" s="34">
        <v>-4.5530498027801514E-3</v>
      </c>
      <c r="OS226" s="34">
        <v>-4.657757468521595E-3</v>
      </c>
      <c r="OT226" s="34">
        <v>-4.7183861024677753E-3</v>
      </c>
      <c r="OU226" s="34">
        <v>-4.7933119349181652E-3</v>
      </c>
      <c r="OV226" s="34">
        <v>-4.8856167122721672E-3</v>
      </c>
      <c r="OW226" s="34">
        <v>-4.9700364470481873E-3</v>
      </c>
      <c r="OX226" s="34">
        <v>-5.0693070515990257E-3</v>
      </c>
      <c r="OY226" s="34">
        <v>-5.152297206223011E-3</v>
      </c>
      <c r="OZ226" s="34">
        <v>-5.1965890452265739E-3</v>
      </c>
      <c r="PA226" s="34">
        <v>-5.2570980042219162E-3</v>
      </c>
      <c r="PB226" s="34">
        <v>-5.3239110857248306E-3</v>
      </c>
      <c r="PC226" s="34">
        <v>-5.385322030633688E-3</v>
      </c>
      <c r="PD226" s="34">
        <v>-5.4451650939881802E-3</v>
      </c>
      <c r="PE226" t="s">
        <v>1300</v>
      </c>
      <c r="PF226" t="s">
        <v>843</v>
      </c>
      <c r="PG226" t="s">
        <v>843</v>
      </c>
      <c r="PH226" t="s">
        <v>843</v>
      </c>
      <c r="PI226" t="s">
        <v>843</v>
      </c>
      <c r="PJ226" t="s">
        <v>1300</v>
      </c>
      <c r="PK226" s="34">
        <v>0.50295138359069824</v>
      </c>
      <c r="PL226" s="34">
        <v>0.50289434194564819</v>
      </c>
      <c r="PM226" s="34">
        <v>0.50282925367355347</v>
      </c>
      <c r="PN226" s="34">
        <v>0.50274991989135742</v>
      </c>
      <c r="PO226" s="34">
        <v>0.50266629457473755</v>
      </c>
      <c r="PP226" s="34">
        <v>0.502582848072052</v>
      </c>
      <c r="PQ226" s="34">
        <v>0.50250244140625</v>
      </c>
      <c r="PR226" s="34">
        <v>0.50242853164672852</v>
      </c>
      <c r="PS226" s="34">
        <v>0.50235706567764282</v>
      </c>
      <c r="PT226" s="34">
        <v>0.50228625535964966</v>
      </c>
      <c r="PU226" s="34">
        <v>0.50222021341323853</v>
      </c>
      <c r="PV226" s="34">
        <v>0.50214838981628418</v>
      </c>
      <c r="PW226" s="34">
        <v>0.50207072496414185</v>
      </c>
      <c r="PX226" s="34">
        <v>0.50200414657592773</v>
      </c>
      <c r="PY226" s="34">
        <v>0.50194478034973145</v>
      </c>
      <c r="PZ226" s="34">
        <v>0.5018768310546875</v>
      </c>
      <c r="QA226" s="34">
        <v>0.50178688764572144</v>
      </c>
      <c r="QB226" s="34">
        <v>0.50169384479522705</v>
      </c>
      <c r="QC226" s="34">
        <v>0.50160717964172363</v>
      </c>
      <c r="QD226" s="34">
        <v>0.5015106201171875</v>
      </c>
      <c r="QE226" s="34">
        <v>0.5013698935508728</v>
      </c>
      <c r="QF226" s="34">
        <v>0.50120466947555542</v>
      </c>
      <c r="QG226" s="34">
        <v>0.50107580423355103</v>
      </c>
      <c r="QH226" s="34">
        <v>0.50096970796585083</v>
      </c>
      <c r="QI226" s="34">
        <v>0.50086092948913574</v>
      </c>
      <c r="QJ226" s="34">
        <v>0.50075042247772217</v>
      </c>
      <c r="QK226" s="34">
        <v>0.50063967704772949</v>
      </c>
      <c r="QL226" s="34">
        <v>0.50052881240844727</v>
      </c>
      <c r="QM226" s="34">
        <v>0.50041770935058594</v>
      </c>
      <c r="QN226" s="34">
        <v>0.50030761957168579</v>
      </c>
      <c r="QO226" s="34">
        <v>0.50019961595535278</v>
      </c>
      <c r="QP226" s="34">
        <v>0.50009417533874512</v>
      </c>
      <c r="QQ226" s="34">
        <v>0.49999234080314636</v>
      </c>
      <c r="QR226" s="34">
        <v>0.49989542365074158</v>
      </c>
      <c r="QS226" s="34">
        <v>0.49980378150939941</v>
      </c>
      <c r="QT226" s="34">
        <v>0.4997175931930542</v>
      </c>
      <c r="QU226" s="34">
        <v>0.49963599443435669</v>
      </c>
      <c r="QV226" s="34">
        <v>0.49955964088439941</v>
      </c>
      <c r="QW226" s="34">
        <v>0.49949049949645996</v>
      </c>
      <c r="QX226" s="34">
        <v>0.49942722916603088</v>
      </c>
      <c r="QY226" s="34">
        <v>0.49936887621879578</v>
      </c>
      <c r="QZ226" s="34">
        <v>0.49931660294532776</v>
      </c>
      <c r="RA226" s="34">
        <v>0.49926900863647461</v>
      </c>
      <c r="RB226" s="34">
        <v>0.49922451376914978</v>
      </c>
      <c r="RC226" s="34">
        <v>0.49918302893638611</v>
      </c>
      <c r="RD226" s="34">
        <v>0.49914345145225525</v>
      </c>
      <c r="RE226" s="34">
        <v>0.49910387396812439</v>
      </c>
      <c r="RF226" s="34">
        <v>0.49906373023986816</v>
      </c>
      <c r="RG226" s="34">
        <v>0.49902242422103882</v>
      </c>
      <c r="RH226" s="34">
        <v>0.4989810585975647</v>
      </c>
      <c r="RI226" s="34">
        <v>0.49894052743911743</v>
      </c>
      <c r="RJ226" s="34">
        <v>0.49889823794364929</v>
      </c>
      <c r="RK226" s="34">
        <v>0.49885502457618713</v>
      </c>
      <c r="RL226" s="34">
        <v>0.49881112575531006</v>
      </c>
      <c r="RM226" s="34">
        <v>0.49876725673675537</v>
      </c>
      <c r="RN226" s="34">
        <v>0.49872392416000366</v>
      </c>
      <c r="RO226" s="34">
        <v>0.4986826479434967</v>
      </c>
      <c r="RP226" s="34">
        <v>0.49864453077316284</v>
      </c>
      <c r="RQ226" s="34">
        <v>0.49860802292823792</v>
      </c>
      <c r="RR226" s="34">
        <v>0.49857422709465027</v>
      </c>
      <c r="RS226" s="34">
        <v>0.4985450804233551</v>
      </c>
      <c r="RT226" s="34">
        <v>0.49852004647254944</v>
      </c>
      <c r="RU226" s="34">
        <v>0.49849894642829895</v>
      </c>
      <c r="RV226" s="34">
        <v>0.49848261475563049</v>
      </c>
      <c r="RW226" s="34">
        <v>0.49846929311752319</v>
      </c>
      <c r="RX226" s="34">
        <v>0.49845781922340393</v>
      </c>
      <c r="RY226" s="34">
        <v>0.4984489381313324</v>
      </c>
      <c r="RZ226" s="34">
        <v>0.49844223260879517</v>
      </c>
      <c r="SA226" s="34">
        <v>0.49843516945838928</v>
      </c>
      <c r="SB226" s="34">
        <v>0.49842774868011475</v>
      </c>
      <c r="SC226" s="34">
        <v>0.49842208623886108</v>
      </c>
      <c r="SD226" s="34">
        <v>0.49841815233230591</v>
      </c>
      <c r="SE226" s="34">
        <v>0.49841457605361938</v>
      </c>
      <c r="SF226" s="34">
        <v>0.498411625623703</v>
      </c>
      <c r="SG226" s="34">
        <v>0.49841064214706421</v>
      </c>
      <c r="SH226" s="34">
        <v>0.49841368198394775</v>
      </c>
      <c r="SI226" s="34">
        <v>0.49842166900634766</v>
      </c>
      <c r="SJ226" s="34">
        <v>0.49843248724937439</v>
      </c>
      <c r="SK226" s="34">
        <v>0.49844375252723694</v>
      </c>
      <c r="SL226" s="34">
        <v>0.49845674633979797</v>
      </c>
      <c r="SM226" s="34">
        <v>0.498472660779953</v>
      </c>
      <c r="SN226" s="34">
        <v>0.49849089980125427</v>
      </c>
      <c r="SO226" s="34">
        <v>0.49851086735725403</v>
      </c>
      <c r="SP226" s="34">
        <v>0.49853035807609558</v>
      </c>
      <c r="SQ226" s="34">
        <v>0.49854972958564758</v>
      </c>
      <c r="SR226" s="34">
        <v>0.49856770038604736</v>
      </c>
      <c r="SS226" s="34">
        <v>0.49858391284942627</v>
      </c>
      <c r="ST226" s="34">
        <v>0.49859723448753357</v>
      </c>
      <c r="SU226" s="34">
        <v>0.49860438704490662</v>
      </c>
      <c r="SV226" s="34">
        <v>0.49860727787017822</v>
      </c>
      <c r="SW226" s="34">
        <v>0.4986078143119812</v>
      </c>
      <c r="SX226" s="34">
        <v>0.49860203266143799</v>
      </c>
      <c r="SY226" s="34">
        <v>0.49859017133712769</v>
      </c>
      <c r="SZ226" s="34">
        <v>0.49857500195503235</v>
      </c>
      <c r="TA226" s="34">
        <v>0.49855318665504456</v>
      </c>
      <c r="TB226" s="34">
        <v>0.49852743744850159</v>
      </c>
      <c r="TC226" s="34">
        <v>0.49849861860275269</v>
      </c>
      <c r="TD226" s="34">
        <v>0.49846199154853821</v>
      </c>
      <c r="TE226" s="34">
        <v>0.49841958284378052</v>
      </c>
      <c r="TF226" s="34">
        <v>0.49837014079093933</v>
      </c>
      <c r="TG226" s="34">
        <v>0.49831092357635498</v>
      </c>
      <c r="TH226" t="s">
        <v>843</v>
      </c>
      <c r="TI226" t="s">
        <v>843</v>
      </c>
      <c r="TJ226" t="s">
        <v>1300</v>
      </c>
      <c r="TK226" s="34">
        <v>0.63509109860978397</v>
      </c>
      <c r="TL226" s="34">
        <v>0.63852045714549299</v>
      </c>
      <c r="TM226" s="34">
        <v>0.64204761689176493</v>
      </c>
      <c r="TN226" s="34">
        <v>0.64610775453907399</v>
      </c>
      <c r="TO226" s="34">
        <v>0.65027463641517003</v>
      </c>
      <c r="TP226" s="34">
        <v>0.65396872437334697</v>
      </c>
      <c r="TQ226" s="34">
        <v>0.65716755740870691</v>
      </c>
      <c r="TR226" s="34">
        <v>0.66002856523779296</v>
      </c>
      <c r="TS226" s="34">
        <v>0.66280032443023895</v>
      </c>
      <c r="TT226" s="34">
        <v>0.66587371186756594</v>
      </c>
      <c r="TU226" s="34">
        <v>0.66914101572989393</v>
      </c>
      <c r="TV226" s="34">
        <v>0.67241640834787997</v>
      </c>
      <c r="TW226" s="34">
        <v>0.67568019283971692</v>
      </c>
      <c r="TX226" s="34">
        <v>0.67868038621832694</v>
      </c>
      <c r="TY226" s="34">
        <v>0.68130027939918902</v>
      </c>
      <c r="TZ226" s="34">
        <v>0.68304835868553293</v>
      </c>
      <c r="UA226" s="34">
        <v>0.68439622811547907</v>
      </c>
      <c r="UB226" s="34">
        <v>0.68511836238318802</v>
      </c>
      <c r="UC226" s="34">
        <v>0.68349797576189009</v>
      </c>
      <c r="UD226" s="34">
        <v>0.681468811769537</v>
      </c>
      <c r="UE226" s="34">
        <v>0.68106844170964709</v>
      </c>
      <c r="UF226" s="34">
        <v>0.68140742615279903</v>
      </c>
      <c r="UG226" s="34">
        <v>0.68131685593838498</v>
      </c>
      <c r="UH226" s="34">
        <v>0.68085061073376096</v>
      </c>
      <c r="UI226" s="34">
        <v>0.68046056211657602</v>
      </c>
      <c r="UJ226" s="34">
        <v>0.679870811588697</v>
      </c>
      <c r="UK226" s="34">
        <v>0.67914719831470094</v>
      </c>
      <c r="UL226" s="34">
        <v>0.67864535679843896</v>
      </c>
      <c r="UM226" s="34">
        <v>0.67822303470612499</v>
      </c>
      <c r="UN226" s="34">
        <v>0.67778022210865996</v>
      </c>
      <c r="UO226" s="34">
        <v>0.67764732953975593</v>
      </c>
      <c r="UP226" s="34">
        <v>0.67771954320461403</v>
      </c>
      <c r="UQ226" s="34">
        <v>0.67801157409398893</v>
      </c>
      <c r="UR226" s="34">
        <v>0.67706483456880706</v>
      </c>
      <c r="US226" s="34">
        <v>0.67539809858035793</v>
      </c>
      <c r="UT226" s="34">
        <v>0.674146008645501</v>
      </c>
      <c r="UU226" s="34">
        <v>0.67240560893106804</v>
      </c>
      <c r="UV226" s="34">
        <v>0.67031621134228203</v>
      </c>
      <c r="UW226" s="34">
        <v>0.66793404044139093</v>
      </c>
      <c r="UX226" s="34">
        <v>0.66530013588875503</v>
      </c>
      <c r="UY226" s="34">
        <v>0.66246059512914401</v>
      </c>
      <c r="UZ226" s="34">
        <v>0.65920052495243397</v>
      </c>
      <c r="VA226" s="34">
        <v>0.65565683550540399</v>
      </c>
      <c r="VB226" s="34">
        <v>0.65196130934379892</v>
      </c>
      <c r="VC226" s="34">
        <v>0.64797647003368797</v>
      </c>
      <c r="VD226" s="34">
        <v>0.643836941893977</v>
      </c>
      <c r="VE226" s="34">
        <v>0.639638058747381</v>
      </c>
      <c r="VF226" s="34">
        <v>0.63543884974480203</v>
      </c>
      <c r="VG226" s="34">
        <v>0.63128492823016502</v>
      </c>
      <c r="VH226" s="34">
        <v>0.627153336942882</v>
      </c>
      <c r="VI226" s="34">
        <v>0.62306632189026401</v>
      </c>
      <c r="VJ226" s="34">
        <v>0.61908364010675399</v>
      </c>
      <c r="VK226" s="34">
        <v>0.615282636062216</v>
      </c>
      <c r="VL226" s="34">
        <v>0.61168734284656001</v>
      </c>
      <c r="VM226" s="34">
        <v>0.608270511385132</v>
      </c>
      <c r="VN226" s="34">
        <v>0.60517420550149303</v>
      </c>
      <c r="VO226" s="34">
        <v>0.60241558511874904</v>
      </c>
      <c r="VP226" s="34">
        <v>0.59996490476652498</v>
      </c>
      <c r="VQ226" s="34">
        <v>0.59774190650218795</v>
      </c>
      <c r="VR226" s="34">
        <v>0.59559875381044403</v>
      </c>
      <c r="VS226" s="34">
        <v>0.593608160328296</v>
      </c>
      <c r="VT226" s="34">
        <v>0.59166489696005498</v>
      </c>
      <c r="VU226" s="34">
        <v>0.58978821838587603</v>
      </c>
      <c r="VV226" s="34">
        <v>0.58811704622696193</v>
      </c>
      <c r="VW226" s="34">
        <v>0.58669686071057692</v>
      </c>
      <c r="VX226" s="34">
        <v>0.58561178758630905</v>
      </c>
      <c r="VY226" s="34">
        <v>0.58449777669896397</v>
      </c>
      <c r="VZ226" s="34">
        <v>0.58362655381475792</v>
      </c>
      <c r="WA226" s="34">
        <v>0.58331515771556797</v>
      </c>
      <c r="WB226" s="34">
        <v>0.58296210547731397</v>
      </c>
      <c r="WC226" s="34">
        <v>0.58226434695868601</v>
      </c>
      <c r="WD226" s="34">
        <v>0.58119109498995702</v>
      </c>
      <c r="WE226" s="34">
        <v>0.57985987084018498</v>
      </c>
      <c r="WF226" s="34">
        <v>0.57835475058672303</v>
      </c>
      <c r="WG226" s="34">
        <v>0.57664166834188202</v>
      </c>
      <c r="WH226" s="34">
        <v>0.57475430599384192</v>
      </c>
      <c r="WI226" s="34">
        <v>0.57267720097892605</v>
      </c>
      <c r="WJ226" s="34">
        <v>0.57033998989175205</v>
      </c>
      <c r="WK226" s="34">
        <v>0.56766422457114496</v>
      </c>
      <c r="WL226" s="34">
        <v>0.56454778051117604</v>
      </c>
      <c r="WM226" s="34">
        <v>0.56105394469453596</v>
      </c>
      <c r="WN226" s="34">
        <v>0.55738512566563303</v>
      </c>
      <c r="WO226" s="34">
        <v>0.553736110060285</v>
      </c>
      <c r="WP226" s="34">
        <v>0.55044861269132805</v>
      </c>
      <c r="WQ226" s="34">
        <v>0.54778701018033304</v>
      </c>
      <c r="WR226" s="34">
        <v>0.54565019347754995</v>
      </c>
      <c r="WS226" s="34">
        <v>0.54380802979665999</v>
      </c>
      <c r="WT226" s="34">
        <v>0.54212630020619201</v>
      </c>
      <c r="WU226" s="34">
        <v>0.54063816604397996</v>
      </c>
      <c r="WV226" s="34">
        <v>0.539366134759514</v>
      </c>
      <c r="WW226" s="34">
        <v>0.538266355562528</v>
      </c>
      <c r="WX226" s="34">
        <v>0.53733389257689701</v>
      </c>
      <c r="WY226" s="34">
        <v>0.53654419035152701</v>
      </c>
      <c r="WZ226" s="34">
        <v>0.535873601069221</v>
      </c>
      <c r="XA226" s="34">
        <v>0.53531714064421498</v>
      </c>
      <c r="XB226" s="34">
        <v>0.53484715051374898</v>
      </c>
      <c r="XC226" s="34">
        <v>0.53445357992695597</v>
      </c>
      <c r="XD226" s="34">
        <v>0.53411045751225406</v>
      </c>
      <c r="XE226" s="34">
        <v>0.53376517195609097</v>
      </c>
      <c r="XF226" s="34">
        <v>0.53339316846701601</v>
      </c>
      <c r="XG226" s="34">
        <v>0.53296728413316896</v>
      </c>
      <c r="XH226" t="s">
        <v>843</v>
      </c>
      <c r="XI226" t="s">
        <v>1300</v>
      </c>
      <c r="XJ226" s="34">
        <v>0.60893200933025904</v>
      </c>
      <c r="XK226" s="34">
        <v>0.61212569424137397</v>
      </c>
      <c r="XL226" s="34">
        <v>0.61542876399411806</v>
      </c>
      <c r="XM226" s="34">
        <v>0.61927605540445807</v>
      </c>
      <c r="XN226" s="34">
        <v>0.62327636282765797</v>
      </c>
      <c r="XO226" s="34">
        <v>0.62675209137212806</v>
      </c>
      <c r="XP226" s="34">
        <v>0.62953474612332494</v>
      </c>
      <c r="XQ226" s="34">
        <v>0.63177742358828004</v>
      </c>
      <c r="XR226" s="34">
        <v>0.63371600867969302</v>
      </c>
      <c r="XS226" s="34">
        <v>0.63566059024871102</v>
      </c>
      <c r="XT226" s="34">
        <v>0.63776218965837206</v>
      </c>
      <c r="XU226" s="34">
        <v>0.64026469488830895</v>
      </c>
      <c r="XV226" s="34">
        <v>0.64356094128016195</v>
      </c>
      <c r="XW226" s="34">
        <v>0.64559750629822699</v>
      </c>
      <c r="XX226" s="34">
        <v>0.64674032753720201</v>
      </c>
      <c r="XY226" s="34">
        <v>0.64786903743285096</v>
      </c>
      <c r="XZ226" s="34">
        <v>0.64832043394251704</v>
      </c>
      <c r="YA226" s="34">
        <v>0.64754225665223009</v>
      </c>
      <c r="YB226" s="34">
        <v>0.64550964197507499</v>
      </c>
      <c r="YC226" s="34">
        <v>0.64373105482634996</v>
      </c>
      <c r="YD226" s="34">
        <v>0.64264058086589004</v>
      </c>
      <c r="YE226" s="34">
        <v>0.64206029405687204</v>
      </c>
      <c r="YF226" s="34">
        <v>0.64087764437360406</v>
      </c>
      <c r="YG226" s="34">
        <v>0.63875811488691103</v>
      </c>
      <c r="YH226" s="34">
        <v>0.63621660115680101</v>
      </c>
      <c r="YI226" s="34">
        <v>0.63365702430627102</v>
      </c>
      <c r="YJ226" s="34">
        <v>0.63128767957635001</v>
      </c>
      <c r="YK226" s="34">
        <v>0.62949044860129599</v>
      </c>
      <c r="YL226" s="34">
        <v>0.62715145347620105</v>
      </c>
      <c r="YM226" s="34">
        <v>0.62521729651449998</v>
      </c>
      <c r="YN226" s="34">
        <v>0.62474995133309297</v>
      </c>
      <c r="YO226" s="34">
        <v>0.624325865859232</v>
      </c>
      <c r="YP226" s="34">
        <v>0.62376707744897097</v>
      </c>
      <c r="YQ226" s="34">
        <v>0.62276963412459796</v>
      </c>
      <c r="YR226" s="34">
        <v>0.62108153492525497</v>
      </c>
      <c r="YS226" s="34">
        <v>0.61885191385095806</v>
      </c>
      <c r="YT226" s="34">
        <v>0.61608597377595897</v>
      </c>
      <c r="YU226" s="34">
        <v>0.613022764031945</v>
      </c>
      <c r="YV226" s="34">
        <v>0.60975724069499004</v>
      </c>
      <c r="YW226" s="34">
        <v>0.60611891321100997</v>
      </c>
      <c r="YX226" s="34">
        <v>0.60226504366797395</v>
      </c>
      <c r="YY226" s="34">
        <v>0.59823817110936506</v>
      </c>
      <c r="YZ226" s="34">
        <v>0.59407256797038799</v>
      </c>
      <c r="ZA226" s="34">
        <v>0.589819581012621</v>
      </c>
      <c r="ZB226" s="34">
        <v>0.58545780287470595</v>
      </c>
      <c r="ZC226" s="34">
        <v>0.58099934352039395</v>
      </c>
      <c r="ZD226" s="34">
        <v>0.57650663961086202</v>
      </c>
      <c r="ZE226" s="34">
        <v>0.57204792094196999</v>
      </c>
      <c r="ZF226" s="34">
        <v>0.56766370685899004</v>
      </c>
      <c r="ZG226" s="34">
        <v>0.56336711780164894</v>
      </c>
      <c r="ZH226" s="34">
        <v>0.55928369788318599</v>
      </c>
      <c r="ZI226" s="34">
        <v>0.55542809559635897</v>
      </c>
      <c r="ZJ226" s="34">
        <v>0.55184986871010699</v>
      </c>
      <c r="ZK226" s="34">
        <v>0.54852053445979299</v>
      </c>
      <c r="ZL226" s="34">
        <v>0.54528498304399498</v>
      </c>
      <c r="ZM226" s="34">
        <v>0.54225645742711803</v>
      </c>
      <c r="ZN226" s="34">
        <v>0.53940756599306394</v>
      </c>
      <c r="ZO226" s="34">
        <v>0.53677769549890597</v>
      </c>
      <c r="ZP226" s="34">
        <v>0.53448439222497401</v>
      </c>
      <c r="ZQ226" s="34">
        <v>0.53254737785061002</v>
      </c>
      <c r="ZR226" s="34">
        <v>0.53105482852971908</v>
      </c>
      <c r="ZS226" s="34">
        <v>0.52967864083403393</v>
      </c>
      <c r="ZT226" s="34">
        <v>0.52866401790623896</v>
      </c>
      <c r="ZU226" s="34">
        <v>0.52828774325866801</v>
      </c>
      <c r="ZV226" s="34">
        <v>0.52799795688011097</v>
      </c>
      <c r="ZW226" s="34">
        <v>0.52751169277719601</v>
      </c>
      <c r="ZX226" s="34">
        <v>0.52670990404650897</v>
      </c>
      <c r="ZY226" s="34">
        <v>0.52568142655935901</v>
      </c>
      <c r="ZZ226" s="34">
        <v>0.52452847043978601</v>
      </c>
      <c r="AAA226" s="34">
        <v>0.52317100962950203</v>
      </c>
      <c r="AAB226" s="34">
        <v>0.521608912472454</v>
      </c>
      <c r="AAC226" s="34">
        <v>0.519803751410293</v>
      </c>
      <c r="AAD226" s="34">
        <v>0.51765262426008807</v>
      </c>
      <c r="AAE226" s="34">
        <v>0.51509828594394402</v>
      </c>
      <c r="AAF226" s="34">
        <v>0.51205837552056099</v>
      </c>
      <c r="AAG226" s="34">
        <v>0.50858480848739396</v>
      </c>
      <c r="AAH226" s="34">
        <v>0.50490382656243593</v>
      </c>
      <c r="AAI226" s="34">
        <v>0.50123048785070301</v>
      </c>
      <c r="AAJ226" s="34">
        <v>0.49787645314168599</v>
      </c>
      <c r="AAK226" s="34">
        <v>0.49507404447977699</v>
      </c>
      <c r="AAL226" s="34">
        <v>0.492721832234017</v>
      </c>
      <c r="AAM226" s="34">
        <v>0.49062470976632999</v>
      </c>
      <c r="AAN226" s="34">
        <v>0.48867091729274797</v>
      </c>
      <c r="AAO226" s="34">
        <v>0.486869655359711</v>
      </c>
      <c r="AAP226" s="34">
        <v>0.48526078703881903</v>
      </c>
      <c r="AAQ226" s="34">
        <v>0.48383433477193799</v>
      </c>
      <c r="AAR226" s="34">
        <v>0.48256142715790601</v>
      </c>
      <c r="AAS226" s="34">
        <v>0.48144411174916102</v>
      </c>
      <c r="AAT226" s="34">
        <v>0.48050451463239197</v>
      </c>
      <c r="AAU226" s="34">
        <v>0.47972285770588696</v>
      </c>
      <c r="AAV226" s="34">
        <v>0.47908603637989999</v>
      </c>
      <c r="AAW226" s="34">
        <v>0.47856575449256505</v>
      </c>
      <c r="AAX226" s="34">
        <v>0.478109950325811</v>
      </c>
      <c r="AAY226" s="34">
        <v>0.47769714634245503</v>
      </c>
      <c r="AAZ226" s="34">
        <v>0.47731231755875597</v>
      </c>
      <c r="ABA226" s="34">
        <v>0.47691024140310501</v>
      </c>
      <c r="ABB226" s="34">
        <v>0.476508568267966</v>
      </c>
      <c r="ABC226" s="34">
        <v>0.47604957056767705</v>
      </c>
      <c r="ABD226" s="34">
        <v>0.47546002541597304</v>
      </c>
      <c r="ABE226" s="34">
        <v>0.47478147248453095</v>
      </c>
      <c r="ABF226" s="34">
        <v>0.47397728712987303</v>
      </c>
      <c r="ABG226" t="s">
        <v>843</v>
      </c>
      <c r="ABH226" t="s">
        <v>843</v>
      </c>
      <c r="ABI226" t="s">
        <v>1300</v>
      </c>
      <c r="ABJ226" s="34">
        <v>0.53482865329537899</v>
      </c>
      <c r="ABK226" s="34">
        <v>0.53938097063947699</v>
      </c>
      <c r="ABL226" s="34">
        <v>0.54397650505494</v>
      </c>
      <c r="ABM226" s="34">
        <v>0.54897862897974103</v>
      </c>
      <c r="ABN226" s="34">
        <v>0.55409378096874595</v>
      </c>
      <c r="ABO226" s="34">
        <v>0.55894544180079497</v>
      </c>
      <c r="ABP226" s="34">
        <v>0.56343151502572508</v>
      </c>
      <c r="ABQ226" s="34">
        <v>0.56761886585692201</v>
      </c>
      <c r="ABR226" s="34">
        <v>0.57163590547042298</v>
      </c>
      <c r="ABS226" s="34">
        <v>0.57567286165286002</v>
      </c>
      <c r="ABT226" s="34">
        <v>0.57959552619090704</v>
      </c>
      <c r="ABU226" s="34">
        <v>0.58320991383297904</v>
      </c>
      <c r="ABV226" s="34">
        <v>0.58662193595613699</v>
      </c>
      <c r="ABW226" s="34">
        <v>0.58992237364345401</v>
      </c>
      <c r="ABX226" s="34">
        <v>0.59328180553291798</v>
      </c>
      <c r="ABY226" s="34">
        <v>0.59634132351999802</v>
      </c>
      <c r="ABZ226" s="34">
        <v>0.59930376300207999</v>
      </c>
      <c r="ACA226" s="34">
        <v>0.60221244346277203</v>
      </c>
      <c r="ACB226" s="34">
        <v>0.60342416594019299</v>
      </c>
      <c r="ACC226" s="34">
        <v>0.60393382816762498</v>
      </c>
      <c r="ACD226" s="34">
        <v>0.60528950779979096</v>
      </c>
      <c r="ACE226" s="34">
        <v>0.60696770378686604</v>
      </c>
      <c r="ACF226" s="34">
        <v>0.60779515146727203</v>
      </c>
      <c r="ACG226" s="34">
        <v>0.607552532127413</v>
      </c>
      <c r="ACH226" s="34">
        <v>0.60716711818798108</v>
      </c>
      <c r="ACI226" s="34">
        <v>0.60669780857067401</v>
      </c>
      <c r="ACJ226" s="34">
        <v>0.60619453748698904</v>
      </c>
      <c r="ACK226" s="34">
        <v>0.60576247027672703</v>
      </c>
      <c r="ACL226" s="34">
        <v>0.60510731266250306</v>
      </c>
      <c r="ACM226" s="34">
        <v>0.60408425659999998</v>
      </c>
      <c r="ACN226" s="34">
        <v>0.60304834181592293</v>
      </c>
      <c r="ACO226" s="34">
        <v>0.60216754472452105</v>
      </c>
      <c r="ACP226" s="34">
        <v>0.60177519074680608</v>
      </c>
      <c r="ACQ226" s="34">
        <v>0.60082800446474005</v>
      </c>
      <c r="ACR226" s="34">
        <v>0.60018502640383997</v>
      </c>
      <c r="ACS226" s="34">
        <v>0.60079106567574703</v>
      </c>
      <c r="ACT226" s="34">
        <v>0.60131393489067697</v>
      </c>
      <c r="ACU226" s="34">
        <v>0.60157585049354301</v>
      </c>
      <c r="ACV226" s="34">
        <v>0.60129705498830199</v>
      </c>
      <c r="ACW226" s="34">
        <v>0.60029360143950294</v>
      </c>
      <c r="ACX226" s="34">
        <v>0.59871521692886198</v>
      </c>
      <c r="ACY226" s="34">
        <v>0.59655659586152199</v>
      </c>
      <c r="ACZ226" s="34">
        <v>0.59409136285868402</v>
      </c>
      <c r="ADA226" s="34">
        <v>0.59144177230677097</v>
      </c>
      <c r="ADB226" s="34">
        <v>0.58842843352202401</v>
      </c>
      <c r="ADC226" s="34">
        <v>0.58521398906233502</v>
      </c>
      <c r="ADD226" s="34">
        <v>0.58187261753962605</v>
      </c>
      <c r="ADE226" s="34">
        <v>0.57843934152786902</v>
      </c>
      <c r="ADF226" s="34">
        <v>0.57496211560626898</v>
      </c>
      <c r="ADG226" s="34">
        <v>0.57141159892846094</v>
      </c>
      <c r="ADH226" s="34">
        <v>0.56779519031544201</v>
      </c>
      <c r="ADI226" s="34">
        <v>0.56419483974700002</v>
      </c>
      <c r="ADJ226" s="34">
        <v>0.56066254220084299</v>
      </c>
      <c r="ADK226" s="34">
        <v>0.55720796343818901</v>
      </c>
      <c r="ADL226" s="34">
        <v>0.553862474677142</v>
      </c>
      <c r="ADM226" s="34">
        <v>0.55075964796742904</v>
      </c>
      <c r="ADN226" s="34">
        <v>0.54788032897525496</v>
      </c>
      <c r="ADO226" s="34">
        <v>0.545261406746822</v>
      </c>
      <c r="ADP226" s="34">
        <v>0.54287781609222197</v>
      </c>
      <c r="ADQ226" s="34">
        <v>0.54055813424492694</v>
      </c>
      <c r="ADR226" s="34">
        <v>0.53839812688555999</v>
      </c>
      <c r="ADS226" s="34">
        <v>0.53635489455221097</v>
      </c>
      <c r="ADT226" s="34">
        <v>0.53446116271266597</v>
      </c>
      <c r="ADU226" s="34">
        <v>0.53285279300566502</v>
      </c>
      <c r="ADV226" s="34">
        <v>0.531559046608851</v>
      </c>
      <c r="ADW226" s="34">
        <v>0.53066654268126101</v>
      </c>
      <c r="ADX226" s="34">
        <v>0.529854659411504</v>
      </c>
      <c r="ADY226" s="34">
        <v>0.52937091836936701</v>
      </c>
      <c r="ADZ226" s="34">
        <v>0.52948340731362997</v>
      </c>
      <c r="AEA226" s="34">
        <v>0.52963150857590102</v>
      </c>
      <c r="AEB226" s="34">
        <v>0.52953405553449995</v>
      </c>
      <c r="AEC226" s="34">
        <v>0.52909430758457499</v>
      </c>
      <c r="AED226" s="34">
        <v>0.52840955438343395</v>
      </c>
      <c r="AEE226" s="34">
        <v>0.52756957861752196</v>
      </c>
      <c r="AEF226" s="34">
        <v>0.52649918092126002</v>
      </c>
      <c r="AEG226" s="34">
        <v>0.52519911601761993</v>
      </c>
      <c r="AEH226" s="34">
        <v>0.52362169595757901</v>
      </c>
      <c r="AEI226" s="34">
        <v>0.52168295641587403</v>
      </c>
      <c r="AEJ226" s="34">
        <v>0.51933988085342797</v>
      </c>
      <c r="AEK226" s="34">
        <v>0.51650994082171597</v>
      </c>
      <c r="AEL226" s="34">
        <v>0.51325674783629904</v>
      </c>
      <c r="AEM226" s="34">
        <v>0.50978899457602</v>
      </c>
      <c r="AEN226" s="34">
        <v>0.50631228781578796</v>
      </c>
      <c r="AEO226" s="34">
        <v>0.50315522755675901</v>
      </c>
      <c r="AEP226" s="34">
        <v>0.50055085327460602</v>
      </c>
      <c r="AEQ226" s="34">
        <v>0.49839332746321097</v>
      </c>
      <c r="AER226" s="34">
        <v>0.496500386424026</v>
      </c>
      <c r="AES226" s="34">
        <v>0.49476276264261398</v>
      </c>
      <c r="AET226" s="34">
        <v>0.49319001930911499</v>
      </c>
      <c r="AEU226" s="34">
        <v>0.49181647601393202</v>
      </c>
      <c r="AEV226" s="34">
        <v>0.49060783187811802</v>
      </c>
      <c r="AEW226" s="34">
        <v>0.48954832707858897</v>
      </c>
      <c r="AEX226" s="34">
        <v>0.48864693623012895</v>
      </c>
      <c r="AEY226" s="34">
        <v>0.48790519518577097</v>
      </c>
      <c r="AEZ226" s="34">
        <v>0.48731994205171802</v>
      </c>
      <c r="AFA226" s="34">
        <v>0.48689160783620999</v>
      </c>
      <c r="AFB226" s="34">
        <v>0.48656612778984198</v>
      </c>
      <c r="AFC226" s="34">
        <v>0.48628949173045799</v>
      </c>
      <c r="AFD226" s="34">
        <v>0.48604674270088</v>
      </c>
      <c r="AFE226" s="34">
        <v>0.48581312269554205</v>
      </c>
      <c r="AFF226" s="34">
        <v>0.48554927898138095</v>
      </c>
      <c r="AFG226" t="s">
        <v>843</v>
      </c>
      <c r="AFH226" t="s">
        <v>843</v>
      </c>
      <c r="AFI226" s="34">
        <v>0.51036999999999999</v>
      </c>
      <c r="AFJ226" s="34">
        <v>0.49146999999999996</v>
      </c>
      <c r="AFK226" s="34">
        <v>0.49387000000000003</v>
      </c>
      <c r="AFL226" s="34">
        <v>0.48551</v>
      </c>
      <c r="AFM226" s="34">
        <v>0.48671999999999999</v>
      </c>
      <c r="AFN226" s="34">
        <v>0.49396000000000001</v>
      </c>
      <c r="AFO226" s="34">
        <v>0.50373000000000001</v>
      </c>
      <c r="AFP226" s="34">
        <v>0.51571</v>
      </c>
      <c r="AFQ226" s="34">
        <v>0.52837000000000001</v>
      </c>
      <c r="AFR226" s="34">
        <v>0.52998000000000001</v>
      </c>
      <c r="AFS226" s="34">
        <v>0.54061000000000003</v>
      </c>
      <c r="AFT226" s="34">
        <v>0.54469000000000001</v>
      </c>
      <c r="AFU226" s="34">
        <v>0.55332999999999999</v>
      </c>
      <c r="AFV226" s="34">
        <v>0.56228999999999996</v>
      </c>
      <c r="AFW226" s="34">
        <v>0.57176000000000005</v>
      </c>
      <c r="AFX226" s="34">
        <v>0.57713999999999999</v>
      </c>
      <c r="AFY226" s="34">
        <v>0.57710000000000006</v>
      </c>
      <c r="AFZ226" s="34">
        <v>0.54048000000000007</v>
      </c>
      <c r="AGA226" s="34">
        <v>0.56320999999999999</v>
      </c>
      <c r="AGB226" t="s">
        <v>843</v>
      </c>
      <c r="AGC226" t="s">
        <v>843</v>
      </c>
      <c r="AGD226" t="s">
        <v>843</v>
      </c>
      <c r="AGE226" t="s">
        <v>843</v>
      </c>
      <c r="AGF226" s="34">
        <v>4.119492694735527E-2</v>
      </c>
      <c r="AGG226" t="s">
        <v>843</v>
      </c>
      <c r="AGH226" t="s">
        <v>843</v>
      </c>
      <c r="AGI226" t="s">
        <v>843</v>
      </c>
      <c r="AGJ226" t="s">
        <v>843</v>
      </c>
      <c r="AGK226" t="s">
        <v>843</v>
      </c>
      <c r="AGL226" t="s">
        <v>843</v>
      </c>
      <c r="AGM226" t="s">
        <v>843</v>
      </c>
      <c r="AGN226" t="s">
        <v>843</v>
      </c>
      <c r="AGO226" s="34">
        <v>0.41899999999999998</v>
      </c>
      <c r="AGP226" s="34">
        <v>2019</v>
      </c>
      <c r="AGQ226" t="s">
        <v>832</v>
      </c>
      <c r="AGR226" t="s">
        <v>843</v>
      </c>
      <c r="AGS226" s="34">
        <v>4.0000000000000001E-3</v>
      </c>
      <c r="AGT226" s="34">
        <v>2019</v>
      </c>
      <c r="AGU226" t="s">
        <v>832</v>
      </c>
      <c r="AGV226" t="s">
        <v>843</v>
      </c>
      <c r="AGW226" s="34">
        <v>2.2000000000000002E-2</v>
      </c>
      <c r="AGX226" s="34">
        <v>2019</v>
      </c>
      <c r="AGY226" t="s">
        <v>832</v>
      </c>
      <c r="AGZ226" t="s">
        <v>843</v>
      </c>
      <c r="AHA226" s="34">
        <v>0.126</v>
      </c>
      <c r="AHB226" s="34">
        <v>2019</v>
      </c>
      <c r="AHC226" t="s">
        <v>832</v>
      </c>
      <c r="AHD226" t="s">
        <v>843</v>
      </c>
      <c r="AHE226" s="34">
        <v>0.14400000000000002</v>
      </c>
      <c r="AHF226" s="34">
        <v>2020</v>
      </c>
      <c r="AHG226" t="s">
        <v>832</v>
      </c>
      <c r="AHH226" t="s">
        <v>843</v>
      </c>
      <c r="AHI226" t="s">
        <v>830</v>
      </c>
      <c r="AHJ226" s="34">
        <v>0.25192412734031677</v>
      </c>
      <c r="AHK226" s="34">
        <v>0.27250248193740845</v>
      </c>
      <c r="AHL226" s="34">
        <v>0.27934342622756958</v>
      </c>
      <c r="AHM226" s="34">
        <v>0.28348651528358459</v>
      </c>
      <c r="AHN226" s="34">
        <v>0.24794659018516541</v>
      </c>
      <c r="AHO226" t="s">
        <v>843</v>
      </c>
      <c r="AHP226" s="34">
        <v>0.26646769046783447</v>
      </c>
      <c r="AHQ226" s="34">
        <v>0.27515211701393127</v>
      </c>
      <c r="AHR226" s="34">
        <v>0.28357625007629395</v>
      </c>
      <c r="AHS226" s="34">
        <v>0.28151443600654602</v>
      </c>
      <c r="AHT226" s="34">
        <v>0.27963879704475403</v>
      </c>
      <c r="AHU226" t="s">
        <v>843</v>
      </c>
      <c r="AHV226" s="34">
        <v>0.25888121128082275</v>
      </c>
      <c r="AHW226" s="34">
        <v>0.27484652400016785</v>
      </c>
      <c r="AHX226" s="34">
        <v>0.28061997890472412</v>
      </c>
      <c r="AHY226" s="34">
        <v>0.28817969560623169</v>
      </c>
      <c r="AHZ226" s="34">
        <v>0.25907245278358459</v>
      </c>
      <c r="AIA226" t="s">
        <v>832</v>
      </c>
      <c r="AIB226" t="s">
        <v>843</v>
      </c>
      <c r="AIC226" s="34">
        <v>0.27416938543319702</v>
      </c>
      <c r="AID226" s="34">
        <v>0.27416938543319702</v>
      </c>
      <c r="AIE226" s="34">
        <v>0.2795863151550293</v>
      </c>
      <c r="AIF226" s="34">
        <v>0.28737252950668335</v>
      </c>
      <c r="AIG226" s="34">
        <v>0.25802549719810486</v>
      </c>
      <c r="AIH226" t="s">
        <v>924</v>
      </c>
      <c r="AII226" t="s">
        <v>843</v>
      </c>
      <c r="AIJ226" s="34">
        <v>0.26619449257850647</v>
      </c>
      <c r="AIK226" s="34">
        <v>0.28149798512458801</v>
      </c>
      <c r="AIL226" s="34">
        <v>0.28593799471855164</v>
      </c>
      <c r="AIM226" s="34">
        <v>0.28304600715637207</v>
      </c>
      <c r="AIN226" s="34">
        <v>0.25233000516891479</v>
      </c>
      <c r="AIO226" t="s">
        <v>1607</v>
      </c>
      <c r="AIP226" s="34">
        <v>0.27191334962844849</v>
      </c>
      <c r="AIQ226" t="s">
        <v>843</v>
      </c>
      <c r="AIR226" s="34">
        <v>0.31004000000000004</v>
      </c>
      <c r="AIS226" s="34">
        <v>0.29157</v>
      </c>
      <c r="AIT226" s="34">
        <v>0.27583999999999997</v>
      </c>
      <c r="AIU226" s="34">
        <v>0.26301999999999998</v>
      </c>
      <c r="AIV226" s="34">
        <v>0.25152999999999998</v>
      </c>
      <c r="AIW226" s="34">
        <v>0.23948</v>
      </c>
      <c r="AIX226" t="s">
        <v>843</v>
      </c>
      <c r="AIY226" s="34">
        <v>2.6699999999999998E-2</v>
      </c>
      <c r="AIZ226" s="34">
        <v>3.6000000000000004E-2</v>
      </c>
      <c r="AJA226" s="34">
        <v>0.03</v>
      </c>
      <c r="AJB226" s="34">
        <v>0.03</v>
      </c>
      <c r="AJC226" s="34">
        <v>0.03</v>
      </c>
      <c r="AJD226" s="34">
        <v>0.03</v>
      </c>
      <c r="AJE226" t="s">
        <v>843</v>
      </c>
      <c r="AJF226" s="34">
        <v>4.7338798642158508E-2</v>
      </c>
      <c r="AJG226" s="34">
        <v>4.8466082662343979E-2</v>
      </c>
      <c r="AJH226" s="34">
        <v>5.6582354009151459E-2</v>
      </c>
      <c r="AJI226" s="34">
        <v>4.0463104844093323E-2</v>
      </c>
      <c r="AJJ226" s="34">
        <v>8.8565154001116753E-3</v>
      </c>
      <c r="AJK226" t="s">
        <v>830</v>
      </c>
      <c r="AJL226" t="s">
        <v>843</v>
      </c>
      <c r="AJM226" t="s">
        <v>843</v>
      </c>
      <c r="AJN226" s="34">
        <v>5.2817255258560181E-2</v>
      </c>
      <c r="AJO226" s="34">
        <v>4.6958353370428085E-2</v>
      </c>
      <c r="AJP226" s="34">
        <v>5.1184866577386856E-2</v>
      </c>
      <c r="AJQ226" s="34">
        <v>4.3617606163024902E-2</v>
      </c>
      <c r="AJR226" s="34">
        <v>5.4164838045835495E-2</v>
      </c>
      <c r="AJS226" t="s">
        <v>832</v>
      </c>
      <c r="AJT226" t="s">
        <v>843</v>
      </c>
      <c r="AJU226" t="s">
        <v>843</v>
      </c>
      <c r="AJV226" t="s">
        <v>843</v>
      </c>
      <c r="AJW226" s="34">
        <v>3.4095820039510727E-2</v>
      </c>
      <c r="AJX226" s="34">
        <v>3.5121936351060867E-2</v>
      </c>
      <c r="AJY226" s="34">
        <v>4.2927578091621399E-2</v>
      </c>
      <c r="AJZ226" s="34">
        <v>2.6945279911160469E-2</v>
      </c>
      <c r="AKA226" s="34">
        <v>-5.4376432672142982E-3</v>
      </c>
      <c r="AKB226" t="s">
        <v>830</v>
      </c>
      <c r="AKC226" t="s">
        <v>843</v>
      </c>
      <c r="AKD226" t="s">
        <v>843</v>
      </c>
      <c r="AKE226" t="s">
        <v>843</v>
      </c>
      <c r="AKF226" s="34">
        <v>3.9958510547876358E-2</v>
      </c>
      <c r="AKG226" s="34">
        <v>3.4192565828561783E-2</v>
      </c>
      <c r="AKH226" s="34">
        <v>3.8637131452560425E-2</v>
      </c>
      <c r="AKI226" s="34">
        <v>3.5848859697580338E-2</v>
      </c>
      <c r="AKJ226" s="34">
        <v>4.7512471675872803E-2</v>
      </c>
      <c r="AKK226" t="s">
        <v>832</v>
      </c>
      <c r="AKL226" t="s">
        <v>843</v>
      </c>
      <c r="AKM226" s="34">
        <v>10590</v>
      </c>
      <c r="AKN226" t="s">
        <v>832</v>
      </c>
      <c r="AKO226" t="s">
        <v>843</v>
      </c>
      <c r="AKP226" s="34">
        <v>12078.4921875</v>
      </c>
      <c r="AKQ226" t="s">
        <v>830</v>
      </c>
      <c r="AKR226" t="s">
        <v>843</v>
      </c>
      <c r="AKS226" s="34">
        <v>13990.7468692824</v>
      </c>
      <c r="AKT226" t="s">
        <v>832</v>
      </c>
      <c r="AKU226" t="s">
        <v>843</v>
      </c>
      <c r="AKV226" s="34">
        <v>10616.061044813299</v>
      </c>
      <c r="AKW226" t="s">
        <v>832</v>
      </c>
      <c r="AKX226" t="s">
        <v>843</v>
      </c>
      <c r="AKY226" s="34">
        <v>0.21555714309215546</v>
      </c>
      <c r="AKZ226" s="34">
        <v>0.22925193607807159</v>
      </c>
      <c r="ALA226" s="34">
        <v>0.23645311594009399</v>
      </c>
      <c r="ALB226" s="34">
        <v>0.25765347480773926</v>
      </c>
      <c r="ALC226" s="34">
        <v>0.25682362914085388</v>
      </c>
      <c r="ALD226" t="s">
        <v>830</v>
      </c>
      <c r="ALE226" t="s">
        <v>843</v>
      </c>
      <c r="ALF226" t="s">
        <v>843</v>
      </c>
      <c r="ALG226" t="s">
        <v>843</v>
      </c>
      <c r="ALH226" s="34">
        <v>0.22304947674274445</v>
      </c>
      <c r="ALI226" s="34">
        <v>0.23232898116111755</v>
      </c>
      <c r="ALJ226" s="34">
        <v>0.23887045681476593</v>
      </c>
      <c r="ALK226" s="34">
        <v>0.26424738764762878</v>
      </c>
      <c r="ALL226" s="34">
        <v>0.27327892184257507</v>
      </c>
      <c r="ALM226" t="s">
        <v>832</v>
      </c>
    </row>
    <row r="227" spans="1:1001">
      <c r="A227" t="s">
        <v>421</v>
      </c>
      <c r="B227" t="s">
        <v>155</v>
      </c>
      <c r="C227" t="s">
        <v>406</v>
      </c>
      <c r="D227" s="34">
        <v>3.6575503647327423E-2</v>
      </c>
      <c r="E227" t="s">
        <v>432</v>
      </c>
      <c r="F227" s="34">
        <v>4.6173036098480225E-2</v>
      </c>
      <c r="G227" t="s">
        <v>1464</v>
      </c>
      <c r="H227" s="34">
        <v>4.4735439121723175E-2</v>
      </c>
      <c r="I227" t="s">
        <v>1294</v>
      </c>
      <c r="J227" s="34">
        <v>3.8890622556209564E-2</v>
      </c>
      <c r="K227" t="s">
        <v>1521</v>
      </c>
      <c r="L227" s="34"/>
      <c r="M227" t="s">
        <v>466</v>
      </c>
      <c r="N227" s="34">
        <v>0.49700000882148743</v>
      </c>
      <c r="O227" s="34"/>
      <c r="P227" t="s">
        <v>1459</v>
      </c>
      <c r="Q227" s="34"/>
      <c r="R227" t="s">
        <v>1459</v>
      </c>
      <c r="S227" s="34"/>
      <c r="T227" t="s">
        <v>1459</v>
      </c>
      <c r="U227" s="34"/>
      <c r="V227" t="s">
        <v>1459</v>
      </c>
      <c r="W227" t="s">
        <v>843</v>
      </c>
      <c r="X227" t="s">
        <v>465</v>
      </c>
      <c r="Y227" s="34">
        <v>0.56911623477935791</v>
      </c>
      <c r="Z227" s="34"/>
      <c r="AA227" t="s">
        <v>1459</v>
      </c>
      <c r="AB227" s="34"/>
      <c r="AC227" t="s">
        <v>1459</v>
      </c>
      <c r="AD227" s="34"/>
      <c r="AE227" t="s">
        <v>1459</v>
      </c>
      <c r="AF227" s="34"/>
      <c r="AG227" t="s">
        <v>1459</v>
      </c>
      <c r="AH227" t="s">
        <v>843</v>
      </c>
      <c r="AI227" t="s">
        <v>465</v>
      </c>
      <c r="AJ227" s="34">
        <v>0.55754995346069336</v>
      </c>
      <c r="AK227" s="34"/>
      <c r="AL227" t="s">
        <v>1459</v>
      </c>
      <c r="AM227" s="34"/>
      <c r="AN227" t="s">
        <v>1459</v>
      </c>
      <c r="AO227" s="34"/>
      <c r="AP227" t="s">
        <v>1459</v>
      </c>
      <c r="AQ227" s="34"/>
      <c r="AR227" t="s">
        <v>1459</v>
      </c>
      <c r="AS227" t="s">
        <v>843</v>
      </c>
      <c r="AT227" t="s">
        <v>465</v>
      </c>
      <c r="AU227" s="34">
        <v>0.52010476589202881</v>
      </c>
      <c r="AV227" s="34"/>
      <c r="AW227" t="s">
        <v>1459</v>
      </c>
      <c r="AX227" s="34"/>
      <c r="AY227" t="s">
        <v>1459</v>
      </c>
      <c r="AZ227" s="34"/>
      <c r="BA227" t="s">
        <v>1459</v>
      </c>
      <c r="BB227" s="34"/>
      <c r="BC227" t="s">
        <v>1459</v>
      </c>
      <c r="BD227" t="s">
        <v>843</v>
      </c>
      <c r="BE227" s="34">
        <v>0.5</v>
      </c>
      <c r="BF227" t="s">
        <v>1594</v>
      </c>
      <c r="BG227" t="s">
        <v>843</v>
      </c>
      <c r="BH227" t="s">
        <v>432</v>
      </c>
      <c r="BI227" s="34">
        <v>1.4914522171020508</v>
      </c>
      <c r="BJ227" t="s">
        <v>819</v>
      </c>
      <c r="BK227" s="34">
        <v>2.9239802360534668</v>
      </c>
      <c r="BL227" t="s">
        <v>1294</v>
      </c>
      <c r="BM227" s="34">
        <v>3.8579001426696777</v>
      </c>
      <c r="BN227" t="s">
        <v>1521</v>
      </c>
      <c r="BO227" s="34">
        <v>2.00559401512146</v>
      </c>
      <c r="BP227" t="s">
        <v>843</v>
      </c>
      <c r="BQ227" s="34">
        <v>2.2452945709228516</v>
      </c>
      <c r="BR227" t="s">
        <v>830</v>
      </c>
      <c r="BS227" s="34"/>
      <c r="BT227" t="s">
        <v>843</v>
      </c>
      <c r="BU227" s="34">
        <v>2.2677538394927979</v>
      </c>
      <c r="BV227" t="s">
        <v>1562</v>
      </c>
      <c r="BW227" t="s">
        <v>843</v>
      </c>
      <c r="BX227" s="34">
        <v>2.381474494934082</v>
      </c>
      <c r="BY227" t="s">
        <v>924</v>
      </c>
      <c r="BZ227" t="s">
        <v>843</v>
      </c>
      <c r="CA227" t="s">
        <v>432</v>
      </c>
      <c r="CB227" s="34">
        <v>1.0721581988036633E-2</v>
      </c>
      <c r="CC227" s="34">
        <v>9.8617728799581528E-3</v>
      </c>
      <c r="CD227" s="34">
        <v>1.1449564248323441E-2</v>
      </c>
      <c r="CE227" s="34">
        <v>1.2465300038456917E-2</v>
      </c>
      <c r="CF227" s="34">
        <v>1.2465319596230984E-2</v>
      </c>
      <c r="CG227" t="s">
        <v>843</v>
      </c>
      <c r="CH227" t="s">
        <v>819</v>
      </c>
      <c r="CI227" s="34">
        <v>1.6819721087813377E-2</v>
      </c>
      <c r="CJ227" s="34">
        <v>1.7891658470034599E-2</v>
      </c>
      <c r="CK227" s="34">
        <v>2.0512759685516357E-2</v>
      </c>
      <c r="CL227" s="34">
        <v>2.2799637168645859E-2</v>
      </c>
      <c r="CM227" s="34">
        <v>2.3520300164818764E-2</v>
      </c>
      <c r="CN227" t="s">
        <v>843</v>
      </c>
      <c r="CO227" t="s">
        <v>1294</v>
      </c>
      <c r="CP227" s="34">
        <v>1.8235437572002411E-2</v>
      </c>
      <c r="CQ227" s="34">
        <v>1.9907426089048386E-2</v>
      </c>
      <c r="CR227" s="34">
        <v>2.2439306601881981E-2</v>
      </c>
      <c r="CS227" s="34">
        <v>2.3520292714238167E-2</v>
      </c>
      <c r="CT227" s="34">
        <v>2.3520303890109062E-2</v>
      </c>
      <c r="CU227" t="s">
        <v>843</v>
      </c>
      <c r="CV227" t="s">
        <v>1521</v>
      </c>
      <c r="CW227" s="34">
        <v>1.9298819825053215E-2</v>
      </c>
      <c r="CX227" s="34">
        <v>2.1515272557735443E-2</v>
      </c>
      <c r="CY227" s="34">
        <v>2.3159969598054886E-2</v>
      </c>
      <c r="CZ227" s="34">
        <v>2.3520302027463913E-2</v>
      </c>
      <c r="DA227" s="34">
        <v>2.3520275950431824E-2</v>
      </c>
      <c r="DB227" t="s">
        <v>843</v>
      </c>
      <c r="DC227" s="34">
        <v>3.2594068050384521</v>
      </c>
      <c r="DD227" s="34">
        <v>3.7670154571533203</v>
      </c>
      <c r="DE227" s="34">
        <v>4.3171024322509766</v>
      </c>
      <c r="DF227" s="34">
        <v>5.2193737030029297</v>
      </c>
      <c r="DG227" s="34">
        <v>6.3480687141418457</v>
      </c>
      <c r="DH227" t="s">
        <v>1464</v>
      </c>
      <c r="DI227" t="s">
        <v>843</v>
      </c>
      <c r="DJ227" s="34">
        <v>3.5746800899505615</v>
      </c>
      <c r="DK227" s="34">
        <v>4.0901432037353516</v>
      </c>
      <c r="DL227" s="34">
        <v>4.8249783515930176</v>
      </c>
      <c r="DM227" s="34">
        <v>5.8823204040527344</v>
      </c>
      <c r="DN227" s="34">
        <v>7.04669189453125</v>
      </c>
      <c r="DO227" t="s">
        <v>1294</v>
      </c>
      <c r="DP227" t="s">
        <v>843</v>
      </c>
      <c r="DQ227" s="34">
        <v>7.5124402046203613</v>
      </c>
      <c r="DR227" t="s">
        <v>1521</v>
      </c>
      <c r="DS227" t="s">
        <v>843</v>
      </c>
      <c r="DT227" t="s">
        <v>843</v>
      </c>
      <c r="DU227" s="34">
        <v>6.2</v>
      </c>
      <c r="DV227" t="s">
        <v>1461</v>
      </c>
      <c r="DW227" t="s">
        <v>843</v>
      </c>
      <c r="DX227" t="s">
        <v>843</v>
      </c>
      <c r="DY227" t="s">
        <v>995</v>
      </c>
      <c r="DZ227" s="34">
        <v>1.383169274777174E-2</v>
      </c>
      <c r="EA227" s="34">
        <v>1.0347026400268078E-2</v>
      </c>
      <c r="EB227" s="34">
        <v>1.0499698109924793E-2</v>
      </c>
      <c r="EC227" s="34">
        <v>1.6296741086989641E-3</v>
      </c>
      <c r="ED227" s="34">
        <v>-5.3630699403584003E-3</v>
      </c>
      <c r="EE227" t="s">
        <v>843</v>
      </c>
      <c r="EF227" t="s">
        <v>465</v>
      </c>
      <c r="EG227" s="34">
        <v>6.0250000096857548E-3</v>
      </c>
      <c r="EH227" s="34">
        <v>9.4666667282581329E-3</v>
      </c>
      <c r="EI227" s="34">
        <v>5.8900001458823681E-3</v>
      </c>
      <c r="EJ227" s="34">
        <v>1.5000002458691597E-3</v>
      </c>
      <c r="EK227" s="34">
        <v>-2.0000000949949026E-3</v>
      </c>
      <c r="EL227" t="s">
        <v>843</v>
      </c>
      <c r="EM227" t="s">
        <v>465</v>
      </c>
      <c r="EN227" s="34">
        <v>7.5446808477863669E-4</v>
      </c>
      <c r="EO227" s="34">
        <v>-5.3979279473423958E-3</v>
      </c>
      <c r="EP227" s="34">
        <v>-2.0454931654967368E-4</v>
      </c>
      <c r="EQ227" s="34">
        <v>-1.1050587520003319E-2</v>
      </c>
      <c r="ER227" s="34">
        <v>-6.8888510577380657E-3</v>
      </c>
      <c r="ES227" t="s">
        <v>843</v>
      </c>
      <c r="ET227" t="s">
        <v>465</v>
      </c>
      <c r="EU227" s="34">
        <v>9.1737564653158188E-3</v>
      </c>
      <c r="EV227" s="34">
        <v>7.6034995727241039E-3</v>
      </c>
      <c r="EW227" s="34">
        <v>-3.8697863928973675E-3</v>
      </c>
      <c r="EX227" s="34">
        <v>2.0210868678987026E-3</v>
      </c>
      <c r="EY227" s="34">
        <v>8.7304199114441872E-3</v>
      </c>
      <c r="EZ227" t="s">
        <v>843</v>
      </c>
      <c r="FA227" t="s">
        <v>1594</v>
      </c>
      <c r="FB227" s="34">
        <v>-1.6463090432807803E-3</v>
      </c>
      <c r="FC227" s="34">
        <v>-4.3380721472203732E-3</v>
      </c>
      <c r="FD227" s="34">
        <v>-1.6613984480500221E-2</v>
      </c>
      <c r="FE227" s="34">
        <v>-1.1629865039139986E-3</v>
      </c>
      <c r="FF227" s="34">
        <v>-1.980186253786087E-2</v>
      </c>
      <c r="FG227" t="s">
        <v>843</v>
      </c>
      <c r="FH227" s="34"/>
      <c r="FI227" s="34"/>
      <c r="FJ227" s="34"/>
      <c r="FK227" s="34"/>
      <c r="FL227" s="34"/>
      <c r="FM227" t="s">
        <v>843</v>
      </c>
      <c r="FN227" t="s">
        <v>843</v>
      </c>
      <c r="FO227" s="34">
        <v>0.70233999999999996</v>
      </c>
      <c r="FP227" t="s">
        <v>1462</v>
      </c>
      <c r="FQ227" t="s">
        <v>843</v>
      </c>
      <c r="FR227" t="s">
        <v>843</v>
      </c>
      <c r="FS227" s="34">
        <v>0.72316999999999998</v>
      </c>
      <c r="FT227" t="s">
        <v>1462</v>
      </c>
      <c r="FU227" t="s">
        <v>843</v>
      </c>
      <c r="FV227" t="s">
        <v>843</v>
      </c>
      <c r="FW227" s="34">
        <v>0.68227000000000004</v>
      </c>
      <c r="FX227" t="s">
        <v>1462</v>
      </c>
      <c r="FY227" t="s">
        <v>843</v>
      </c>
      <c r="FZ227" s="34">
        <v>-4.2823020368814468E-2</v>
      </c>
      <c r="GA227" s="34">
        <v>-4.9974583089351654E-2</v>
      </c>
      <c r="GB227" s="34">
        <v>-5.9153620153665543E-2</v>
      </c>
      <c r="GC227" s="34">
        <v>-5.0329249352216721E-2</v>
      </c>
      <c r="GD227" s="34">
        <v>-7.1882858872413635E-2</v>
      </c>
      <c r="GE227" t="s">
        <v>830</v>
      </c>
      <c r="GF227" t="s">
        <v>843</v>
      </c>
      <c r="GG227" s="34">
        <v>-4.634363204240799E-2</v>
      </c>
      <c r="GH227" s="34">
        <v>-5.2399162203073502E-2</v>
      </c>
      <c r="GI227" s="34">
        <v>-5.8567773550748825E-2</v>
      </c>
      <c r="GJ227" s="34">
        <v>-5.2563883364200592E-2</v>
      </c>
      <c r="GK227" s="34">
        <v>-7.0942007005214691E-2</v>
      </c>
      <c r="GL227" t="s">
        <v>832</v>
      </c>
      <c r="GM227" t="s">
        <v>843</v>
      </c>
      <c r="GN227" s="34">
        <v>0.39524337649345398</v>
      </c>
      <c r="GO227" t="s">
        <v>832</v>
      </c>
      <c r="GP227" t="s">
        <v>843</v>
      </c>
      <c r="GQ227" t="s">
        <v>843</v>
      </c>
      <c r="GR227" s="34">
        <v>3.5558391362428665E-2</v>
      </c>
      <c r="GS227" s="34">
        <v>3.7438947707414627E-2</v>
      </c>
      <c r="GT227" s="34">
        <v>3.0537405982613564E-2</v>
      </c>
      <c r="GU227" s="34">
        <v>2.7678390964865685E-2</v>
      </c>
      <c r="GV227" s="34">
        <v>3.6030430346727371E-2</v>
      </c>
      <c r="GW227" t="s">
        <v>832</v>
      </c>
      <c r="GX227" t="s">
        <v>843</v>
      </c>
      <c r="GY227" t="s">
        <v>843</v>
      </c>
      <c r="GZ227" t="s">
        <v>843</v>
      </c>
      <c r="HA227" t="s">
        <v>843</v>
      </c>
      <c r="HB227" t="s">
        <v>843</v>
      </c>
      <c r="HC227" t="s">
        <v>843</v>
      </c>
      <c r="HD227" t="s">
        <v>843</v>
      </c>
      <c r="HE227" t="s">
        <v>843</v>
      </c>
      <c r="HF227" t="s">
        <v>843</v>
      </c>
      <c r="HG227" t="s">
        <v>843</v>
      </c>
      <c r="HH227" s="34">
        <v>24020697</v>
      </c>
      <c r="HI227" s="34">
        <v>24763325</v>
      </c>
      <c r="HJ227" s="34">
        <v>25545090</v>
      </c>
      <c r="HK227" s="34">
        <v>26354736</v>
      </c>
      <c r="HL227" s="34">
        <v>27146084</v>
      </c>
      <c r="HM227" s="34">
        <v>27946588</v>
      </c>
      <c r="HN227" s="34">
        <v>28773227</v>
      </c>
      <c r="HO227" s="34">
        <v>29629804</v>
      </c>
      <c r="HP227" s="34">
        <v>30509862</v>
      </c>
      <c r="HQ227" s="34">
        <v>31412520</v>
      </c>
      <c r="HR227" s="34">
        <v>32341728</v>
      </c>
      <c r="HS227" s="34">
        <v>33295737.999999996</v>
      </c>
      <c r="HT227" s="34">
        <v>34273295</v>
      </c>
      <c r="HU227" s="34">
        <v>35273570</v>
      </c>
      <c r="HV227" s="34">
        <v>36336539</v>
      </c>
      <c r="HW227" s="34">
        <v>37477356</v>
      </c>
      <c r="HX227" s="34">
        <v>38748299</v>
      </c>
      <c r="HY227" s="34">
        <v>40127085</v>
      </c>
      <c r="HZ227" s="34">
        <v>41515395</v>
      </c>
      <c r="IA227" s="34">
        <v>42949080</v>
      </c>
      <c r="IB227" s="34">
        <v>44404611</v>
      </c>
      <c r="IC227" s="34">
        <v>45853778</v>
      </c>
      <c r="ID227" s="34">
        <v>47249585</v>
      </c>
      <c r="IE227" s="34">
        <v>48582334</v>
      </c>
      <c r="IF227" s="34">
        <v>49924252</v>
      </c>
      <c r="IG227" s="34">
        <v>51284671</v>
      </c>
      <c r="IH227" s="34">
        <v>52667779</v>
      </c>
      <c r="II227" s="34">
        <v>54074276</v>
      </c>
      <c r="IJ227" s="34">
        <v>55500544</v>
      </c>
      <c r="IK227" s="34">
        <v>56937558</v>
      </c>
      <c r="IL227" s="34">
        <v>58380262</v>
      </c>
      <c r="IM227" s="34">
        <v>59824141</v>
      </c>
      <c r="IN227" s="34">
        <v>61273497</v>
      </c>
      <c r="IO227" s="34">
        <v>62728594</v>
      </c>
      <c r="IP227" s="34">
        <v>64184560</v>
      </c>
      <c r="IQ227" s="34">
        <v>65647933.999999993</v>
      </c>
      <c r="IR227" s="34">
        <v>67116524</v>
      </c>
      <c r="IS227" s="34">
        <v>68590124</v>
      </c>
      <c r="IT227" s="34">
        <v>70067152</v>
      </c>
      <c r="IU227" s="34">
        <v>71541113</v>
      </c>
      <c r="IV227" s="34">
        <v>73014668</v>
      </c>
      <c r="IW227" s="34">
        <v>74486455</v>
      </c>
      <c r="IX227" s="34">
        <v>75954183</v>
      </c>
      <c r="IY227" s="34">
        <v>77419738</v>
      </c>
      <c r="IZ227" s="34">
        <v>78886699</v>
      </c>
      <c r="JA227" s="34">
        <v>80354860</v>
      </c>
      <c r="JB227" s="34">
        <v>81821514</v>
      </c>
      <c r="JC227" s="34">
        <v>83284173</v>
      </c>
      <c r="JD227" s="34">
        <v>84738864</v>
      </c>
      <c r="JE227" s="34">
        <v>86185454</v>
      </c>
      <c r="JF227" s="34">
        <v>87622081</v>
      </c>
      <c r="JG227" s="34">
        <v>89044958</v>
      </c>
      <c r="JH227" s="34">
        <v>90458711</v>
      </c>
      <c r="JI227" s="34">
        <v>91858849</v>
      </c>
      <c r="JJ227" s="34">
        <v>93240236</v>
      </c>
      <c r="JK227" s="34">
        <v>94607019</v>
      </c>
      <c r="JL227" s="34">
        <v>95957409</v>
      </c>
      <c r="JM227" s="34">
        <v>97296822</v>
      </c>
      <c r="JN227" s="34">
        <v>98622660</v>
      </c>
      <c r="JO227" s="34">
        <v>99929485</v>
      </c>
      <c r="JP227" s="34">
        <v>101213368</v>
      </c>
      <c r="JQ227" s="34">
        <v>102474068</v>
      </c>
      <c r="JR227" s="34">
        <v>103714747</v>
      </c>
      <c r="JS227" s="34">
        <v>104930417</v>
      </c>
      <c r="JT227" s="34">
        <v>106122595</v>
      </c>
      <c r="JU227" s="34">
        <v>107288313</v>
      </c>
      <c r="JV227" s="34">
        <v>108427378</v>
      </c>
      <c r="JW227" s="34">
        <v>109541905</v>
      </c>
      <c r="JX227" s="34">
        <v>110632094</v>
      </c>
      <c r="JY227" s="34">
        <v>111701505</v>
      </c>
      <c r="JZ227" s="34">
        <v>112745027</v>
      </c>
      <c r="KA227" s="34">
        <v>113758738</v>
      </c>
      <c r="KB227" s="34">
        <v>114741471</v>
      </c>
      <c r="KC227" s="34">
        <v>115695058</v>
      </c>
      <c r="KD227" s="34">
        <v>116620277</v>
      </c>
      <c r="KE227" s="34">
        <v>117521857</v>
      </c>
      <c r="KF227" s="34">
        <v>118403658</v>
      </c>
      <c r="KG227" s="34">
        <v>119258530</v>
      </c>
      <c r="KH227" s="34">
        <v>120087533</v>
      </c>
      <c r="KI227" s="34">
        <v>120898680</v>
      </c>
      <c r="KJ227" s="34">
        <v>121688132</v>
      </c>
      <c r="KK227" s="34">
        <v>122451912</v>
      </c>
      <c r="KL227" s="34">
        <v>123192299</v>
      </c>
      <c r="KM227" s="34">
        <v>123905530</v>
      </c>
      <c r="KN227" s="34">
        <v>124595543</v>
      </c>
      <c r="KO227" s="34">
        <v>125263826</v>
      </c>
      <c r="KP227" s="34">
        <v>125903313</v>
      </c>
      <c r="KQ227" s="34">
        <v>126513818</v>
      </c>
      <c r="KR227" s="34">
        <v>127099094</v>
      </c>
      <c r="KS227" s="34">
        <v>127656582</v>
      </c>
      <c r="KT227" s="34">
        <v>128187155</v>
      </c>
      <c r="KU227" s="34">
        <v>128695068</v>
      </c>
      <c r="KV227" s="34">
        <v>129179467</v>
      </c>
      <c r="KW227" s="34">
        <v>129633311</v>
      </c>
      <c r="KX227" s="34">
        <v>130060769</v>
      </c>
      <c r="KY227" s="34">
        <v>130469742</v>
      </c>
      <c r="KZ227" s="34">
        <v>130851504</v>
      </c>
      <c r="LA227" s="34">
        <v>131203122.99999999</v>
      </c>
      <c r="LB227" s="34">
        <v>131531247</v>
      </c>
      <c r="LC227" s="34">
        <v>131839636</v>
      </c>
      <c r="LD227" s="34">
        <v>132127044</v>
      </c>
      <c r="LE227" t="s">
        <v>843</v>
      </c>
      <c r="LF227" t="s">
        <v>843</v>
      </c>
      <c r="LG227" t="s">
        <v>843</v>
      </c>
      <c r="LH227" s="34">
        <v>3.1353555619716644E-2</v>
      </c>
      <c r="LI227" s="34">
        <v>3.0447894707322121E-2</v>
      </c>
      <c r="LJ227" s="34">
        <v>3.1081397086381912E-2</v>
      </c>
      <c r="LK227" s="34">
        <v>3.120286762714386E-2</v>
      </c>
      <c r="LL227" s="34">
        <v>2.958480641245842E-2</v>
      </c>
      <c r="LM227" s="34">
        <v>2.9062317684292793E-2</v>
      </c>
      <c r="LN227" s="34">
        <v>2.9150219634175301E-2</v>
      </c>
      <c r="LO227" s="34">
        <v>2.933540940284729E-2</v>
      </c>
      <c r="LP227" s="34">
        <v>2.9269229620695114E-2</v>
      </c>
      <c r="LQ227" s="34">
        <v>2.9156563803553581E-2</v>
      </c>
      <c r="LR227" s="34">
        <v>2.9151745140552521E-2</v>
      </c>
      <c r="LS227" s="34">
        <v>2.9071114957332611E-2</v>
      </c>
      <c r="LT227" s="34">
        <v>2.8937079012393951E-2</v>
      </c>
      <c r="LU227" s="34">
        <v>2.8767479583621025E-2</v>
      </c>
      <c r="LV227" s="34">
        <v>2.9689861461520195E-2</v>
      </c>
      <c r="LW227" s="34">
        <v>3.0913092195987701E-2</v>
      </c>
      <c r="LX227" s="34">
        <v>3.3349946141242981E-2</v>
      </c>
      <c r="LY227" s="34">
        <v>3.4964684396982193E-2</v>
      </c>
      <c r="LZ227" s="34">
        <v>3.4012779593467712E-2</v>
      </c>
      <c r="MA227" s="34">
        <v>3.3950906246900558E-2</v>
      </c>
      <c r="MB227" s="34">
        <v>3.3328086137771606E-2</v>
      </c>
      <c r="MC227" s="34">
        <v>3.2114278525114059E-2</v>
      </c>
      <c r="MD227" s="34">
        <v>2.9986277222633362E-2</v>
      </c>
      <c r="ME227" s="34">
        <v>2.7816096320748329E-2</v>
      </c>
      <c r="MF227" s="34">
        <v>2.7246929705142975E-2</v>
      </c>
      <c r="MG227" s="34">
        <v>2.6884999126195908E-2</v>
      </c>
      <c r="MH227" s="34">
        <v>2.6611967012286186E-2</v>
      </c>
      <c r="MI227" s="34">
        <v>2.6354718953371048E-2</v>
      </c>
      <c r="MJ227" s="34">
        <v>2.6034239679574966E-2</v>
      </c>
      <c r="MK227" s="34">
        <v>2.556237205862999E-2</v>
      </c>
      <c r="ML227" s="34">
        <v>2.5022659450769424E-2</v>
      </c>
      <c r="MM227" s="34">
        <v>2.4431422352790833E-2</v>
      </c>
      <c r="MN227" s="34">
        <v>2.3938124999403954E-2</v>
      </c>
      <c r="MO227" s="34">
        <v>2.3469988256692886E-2</v>
      </c>
      <c r="MP227" s="34">
        <v>2.294529415667057E-2</v>
      </c>
      <c r="MQ227" s="34">
        <v>2.2543447092175484E-2</v>
      </c>
      <c r="MR227" s="34">
        <v>2.2124143317341805E-2</v>
      </c>
      <c r="MS227" s="34">
        <v>2.1718285977840424E-2</v>
      </c>
      <c r="MT227" s="34">
        <v>2.1305536851286888E-2</v>
      </c>
      <c r="MU227" s="34">
        <v>2.0818194374442101E-2</v>
      </c>
      <c r="MV227" s="34">
        <v>2.0388061180710793E-2</v>
      </c>
      <c r="MW227" s="34">
        <v>1.9956944510340691E-2</v>
      </c>
      <c r="MX227" s="34">
        <v>1.9513007253408432E-2</v>
      </c>
      <c r="MY227" s="34">
        <v>1.9111458212137222E-2</v>
      </c>
      <c r="MZ227" s="34">
        <v>1.8770871683955193E-2</v>
      </c>
      <c r="NA227" s="34">
        <v>1.8439942970871925E-2</v>
      </c>
      <c r="NB227" s="34">
        <v>1.8087640404701233E-2</v>
      </c>
      <c r="NC227" s="34">
        <v>1.7718315124511719E-2</v>
      </c>
      <c r="ND227" s="34">
        <v>1.7315808683633804E-2</v>
      </c>
      <c r="NE227" s="34">
        <v>1.6927076503634453E-2</v>
      </c>
      <c r="NF227" s="34">
        <v>1.6531616449356079E-2</v>
      </c>
      <c r="NG227" s="34">
        <v>1.6108356416225433E-2</v>
      </c>
      <c r="NH227" s="34">
        <v>1.5752125531435013E-2</v>
      </c>
      <c r="NI227" s="34">
        <v>1.5359634533524513E-2</v>
      </c>
      <c r="NJ227" s="34">
        <v>1.4926196075975895E-2</v>
      </c>
      <c r="NK227" s="34">
        <v>1.4552325010299683E-2</v>
      </c>
      <c r="NL227" s="34">
        <v>1.4172767288982868E-2</v>
      </c>
      <c r="NM227" s="34">
        <v>1.3861889950931072E-2</v>
      </c>
      <c r="NN227" s="34">
        <v>1.3534725643694401E-2</v>
      </c>
      <c r="NO227" s="34">
        <v>1.31637342274189E-2</v>
      </c>
      <c r="NP227" s="34">
        <v>1.2766055762767792E-2</v>
      </c>
      <c r="NQ227" s="34">
        <v>1.2378928251564503E-2</v>
      </c>
      <c r="NR227" s="34">
        <v>1.2034541927278042E-2</v>
      </c>
      <c r="NS227" s="34">
        <v>1.1653121560811996E-2</v>
      </c>
      <c r="NT227" s="34">
        <v>1.129754725843668E-2</v>
      </c>
      <c r="NU227" s="34">
        <v>1.0924742557108402E-2</v>
      </c>
      <c r="NV227" s="34">
        <v>1.0560897178947926E-2</v>
      </c>
      <c r="NW227" s="34">
        <v>1.022654864937067E-2</v>
      </c>
      <c r="NX227" s="34">
        <v>9.9030574783682823E-3</v>
      </c>
      <c r="NY227" s="34">
        <v>9.6199521794915199E-3</v>
      </c>
      <c r="NZ227" s="34">
        <v>9.298691526055336E-3</v>
      </c>
      <c r="OA227" s="34">
        <v>8.951001800596714E-3</v>
      </c>
      <c r="OB227" s="34">
        <v>8.6016468703746796E-3</v>
      </c>
      <c r="OC227" s="34">
        <v>8.2764001563191414E-3</v>
      </c>
      <c r="OD227" s="34">
        <v>7.9652415588498116E-3</v>
      </c>
      <c r="OE227" s="34">
        <v>7.7011724933981895E-3</v>
      </c>
      <c r="OF227" s="34">
        <v>7.4752839282155037E-3</v>
      </c>
      <c r="OG227" s="34">
        <v>7.1940403431653976E-3</v>
      </c>
      <c r="OH227" s="34">
        <v>6.9272611290216446E-3</v>
      </c>
      <c r="OI227" s="34">
        <v>6.7319208756089211E-3</v>
      </c>
      <c r="OJ227" s="34">
        <v>6.5086372196674347E-3</v>
      </c>
      <c r="OK227" s="34">
        <v>6.2569212168455124E-3</v>
      </c>
      <c r="OL227" s="34">
        <v>6.028143223375082E-3</v>
      </c>
      <c r="OM227" s="34">
        <v>5.772879347205162E-3</v>
      </c>
      <c r="ON227" s="34">
        <v>5.5534150451421738E-3</v>
      </c>
      <c r="OO227" s="34">
        <v>5.349285900592804E-3</v>
      </c>
      <c r="OP227" s="34">
        <v>5.0921342335641384E-3</v>
      </c>
      <c r="OQ227" s="34">
        <v>4.8372801393270493E-3</v>
      </c>
      <c r="OR227" s="34">
        <v>4.6155145391821861E-3</v>
      </c>
      <c r="OS227" s="34">
        <v>4.3766554445028305E-3</v>
      </c>
      <c r="OT227" s="34">
        <v>4.1476390324532986E-3</v>
      </c>
      <c r="OU227" s="34">
        <v>3.9544478058815002E-3</v>
      </c>
      <c r="OV227" s="34">
        <v>3.7568623665720224E-3</v>
      </c>
      <c r="OW227" s="34">
        <v>3.5071256570518017E-3</v>
      </c>
      <c r="OX227" s="34">
        <v>3.2920148223638535E-3</v>
      </c>
      <c r="OY227" s="34">
        <v>3.1395426485687494E-3</v>
      </c>
      <c r="OZ227" s="34">
        <v>2.9217852279543877E-3</v>
      </c>
      <c r="PA227" s="34">
        <v>2.6835566386580467E-3</v>
      </c>
      <c r="PB227" s="34">
        <v>2.4977636057883501E-3</v>
      </c>
      <c r="PC227" s="34">
        <v>2.3418620694428682E-3</v>
      </c>
      <c r="PD227" s="34">
        <v>2.1776091307401657E-3</v>
      </c>
      <c r="PE227" t="s">
        <v>1300</v>
      </c>
      <c r="PF227" t="s">
        <v>843</v>
      </c>
      <c r="PG227" t="s">
        <v>843</v>
      </c>
      <c r="PH227" t="s">
        <v>843</v>
      </c>
      <c r="PI227" t="s">
        <v>843</v>
      </c>
      <c r="PJ227" t="s">
        <v>1300</v>
      </c>
      <c r="PK227" s="34">
        <v>0.48919403553009033</v>
      </c>
      <c r="PL227" s="34">
        <v>0.48939138650894165</v>
      </c>
      <c r="PM227" s="34">
        <v>0.48962533473968506</v>
      </c>
      <c r="PN227" s="34">
        <v>0.48991051316261292</v>
      </c>
      <c r="PO227" s="34">
        <v>0.4902445375919342</v>
      </c>
      <c r="PP227" s="34">
        <v>0.49059569835662842</v>
      </c>
      <c r="PQ227" s="34">
        <v>0.49092063307762146</v>
      </c>
      <c r="PR227" s="34">
        <v>0.49123328924179077</v>
      </c>
      <c r="PS227" s="34">
        <v>0.49155265092849731</v>
      </c>
      <c r="PT227" s="34">
        <v>0.49185681343078613</v>
      </c>
      <c r="PU227" s="34">
        <v>0.49214649200439453</v>
      </c>
      <c r="PV227" s="34">
        <v>0.49243110418319702</v>
      </c>
      <c r="PW227" s="34">
        <v>0.49269202351570129</v>
      </c>
      <c r="PX227" s="34">
        <v>0.49292472004890442</v>
      </c>
      <c r="PY227" s="34">
        <v>0.4931795597076416</v>
      </c>
      <c r="PZ227" s="34">
        <v>0.49345952272415161</v>
      </c>
      <c r="QA227" s="34">
        <v>0.49373099207878113</v>
      </c>
      <c r="QB227" s="34">
        <v>0.4940144419670105</v>
      </c>
      <c r="QC227" s="34">
        <v>0.49430117011070251</v>
      </c>
      <c r="QD227" s="34">
        <v>0.49457651376724243</v>
      </c>
      <c r="QE227" s="34">
        <v>0.49483802914619446</v>
      </c>
      <c r="QF227" s="34">
        <v>0.49506580829620361</v>
      </c>
      <c r="QG227" s="34">
        <v>0.49527063965797424</v>
      </c>
      <c r="QH227" s="34">
        <v>0.49546408653259277</v>
      </c>
      <c r="QI227" s="34">
        <v>0.49564281105995178</v>
      </c>
      <c r="QJ227" s="34">
        <v>0.49580919742584229</v>
      </c>
      <c r="QK227" s="34">
        <v>0.49596506357192993</v>
      </c>
      <c r="QL227" s="34">
        <v>0.49610942602157593</v>
      </c>
      <c r="QM227" s="34">
        <v>0.49624043703079224</v>
      </c>
      <c r="QN227" s="34">
        <v>0.49635845422744751</v>
      </c>
      <c r="QO227" s="34">
        <v>0.49646386504173279</v>
      </c>
      <c r="QP227" s="34">
        <v>0.49655547738075256</v>
      </c>
      <c r="QQ227" s="34">
        <v>0.49663501977920532</v>
      </c>
      <c r="QR227" s="34">
        <v>0.49670329689979553</v>
      </c>
      <c r="QS227" s="34">
        <v>0.49675947427749634</v>
      </c>
      <c r="QT227" s="34">
        <v>0.49680554866790771</v>
      </c>
      <c r="QU227" s="34">
        <v>0.49684172868728638</v>
      </c>
      <c r="QV227" s="34">
        <v>0.49686834216117859</v>
      </c>
      <c r="QW227" s="34">
        <v>0.49688485264778137</v>
      </c>
      <c r="QX227" s="34">
        <v>0.49689048528671265</v>
      </c>
      <c r="QY227" s="34">
        <v>0.49688643217086792</v>
      </c>
      <c r="QZ227" s="34">
        <v>0.49687179923057556</v>
      </c>
      <c r="RA227" s="34">
        <v>0.49684616923332214</v>
      </c>
      <c r="RB227" s="34">
        <v>0.49681112170219421</v>
      </c>
      <c r="RC227" s="34">
        <v>0.49676874279975891</v>
      </c>
      <c r="RD227" s="34">
        <v>0.49671852588653564</v>
      </c>
      <c r="RE227" s="34">
        <v>0.49665868282318115</v>
      </c>
      <c r="RF227" s="34">
        <v>0.49659052491188049</v>
      </c>
      <c r="RG227" s="34">
        <v>0.49651458859443665</v>
      </c>
      <c r="RH227" s="34">
        <v>0.49642959237098694</v>
      </c>
      <c r="RI227" s="34">
        <v>0.49633651971817017</v>
      </c>
      <c r="RJ227" s="34">
        <v>0.49623671174049377</v>
      </c>
      <c r="RK227" s="34">
        <v>0.49612963199615479</v>
      </c>
      <c r="RL227" s="34">
        <v>0.49601370096206665</v>
      </c>
      <c r="RM227" s="34">
        <v>0.49588871002197266</v>
      </c>
      <c r="RN227" s="34">
        <v>0.49575674533843994</v>
      </c>
      <c r="RO227" s="34">
        <v>0.49561893939971924</v>
      </c>
      <c r="RP227" s="34">
        <v>0.49547487497329712</v>
      </c>
      <c r="RQ227" s="34">
        <v>0.4953249990940094</v>
      </c>
      <c r="RR227" s="34">
        <v>0.49516960978507996</v>
      </c>
      <c r="RS227" s="34">
        <v>0.49500787258148193</v>
      </c>
      <c r="RT227" s="34">
        <v>0.49483957886695862</v>
      </c>
      <c r="RU227" s="34">
        <v>0.49466675519943237</v>
      </c>
      <c r="RV227" s="34">
        <v>0.49448966979980469</v>
      </c>
      <c r="RW227" s="34">
        <v>0.49430754780769348</v>
      </c>
      <c r="RX227" s="34">
        <v>0.49412241578102112</v>
      </c>
      <c r="RY227" s="34">
        <v>0.49393454194068909</v>
      </c>
      <c r="RZ227" s="34">
        <v>0.49374338984489441</v>
      </c>
      <c r="SA227" s="34">
        <v>0.49354946613311768</v>
      </c>
      <c r="SB227" s="34">
        <v>0.49335283041000366</v>
      </c>
      <c r="SC227" s="34">
        <v>0.49315237998962402</v>
      </c>
      <c r="SD227" s="34">
        <v>0.49294832348823547</v>
      </c>
      <c r="SE227" s="34">
        <v>0.4927423894405365</v>
      </c>
      <c r="SF227" s="34">
        <v>0.49253639578819275</v>
      </c>
      <c r="SG227" s="34">
        <v>0.4923299252986908</v>
      </c>
      <c r="SH227" s="34">
        <v>0.49212178587913513</v>
      </c>
      <c r="SI227" s="34">
        <v>0.49191352725028992</v>
      </c>
      <c r="SJ227" s="34">
        <v>0.49170467257499695</v>
      </c>
      <c r="SK227" s="34">
        <v>0.49149468541145325</v>
      </c>
      <c r="SL227" s="34">
        <v>0.49128469824790955</v>
      </c>
      <c r="SM227" s="34">
        <v>0.49107474088668823</v>
      </c>
      <c r="SN227" s="34">
        <v>0.490865558385849</v>
      </c>
      <c r="SO227" s="34">
        <v>0.49065634608268738</v>
      </c>
      <c r="SP227" s="34">
        <v>0.49044674634933472</v>
      </c>
      <c r="SQ227" s="34">
        <v>0.49023756384849548</v>
      </c>
      <c r="SR227" s="34">
        <v>0.49002990126609802</v>
      </c>
      <c r="SS227" s="34">
        <v>0.48982363939285278</v>
      </c>
      <c r="ST227" s="34">
        <v>0.48961925506591797</v>
      </c>
      <c r="SU227" s="34">
        <v>0.48941755294799805</v>
      </c>
      <c r="SV227" s="34">
        <v>0.48921686410903931</v>
      </c>
      <c r="SW227" s="34">
        <v>0.48901844024658203</v>
      </c>
      <c r="SX227" s="34">
        <v>0.48882529139518738</v>
      </c>
      <c r="SY227" s="34">
        <v>0.48863703012466431</v>
      </c>
      <c r="SZ227" s="34">
        <v>0.4884522557258606</v>
      </c>
      <c r="TA227" s="34">
        <v>0.48827120661735535</v>
      </c>
      <c r="TB227" s="34">
        <v>0.48809322714805603</v>
      </c>
      <c r="TC227" s="34">
        <v>0.48791912198066711</v>
      </c>
      <c r="TD227" s="34">
        <v>0.48775091767311096</v>
      </c>
      <c r="TE227" s="34">
        <v>0.48758867383003235</v>
      </c>
      <c r="TF227" s="34">
        <v>0.48743230104446411</v>
      </c>
      <c r="TG227" s="34">
        <v>0.48728275299072266</v>
      </c>
      <c r="TH227" t="s">
        <v>843</v>
      </c>
      <c r="TI227" t="s">
        <v>843</v>
      </c>
      <c r="TJ227" t="s">
        <v>1300</v>
      </c>
      <c r="TK227" s="34">
        <v>0.472871988833796</v>
      </c>
      <c r="TL227" s="34">
        <v>0.47286569957790398</v>
      </c>
      <c r="TM227" s="34">
        <v>0.47349444700538501</v>
      </c>
      <c r="TN227" s="34">
        <v>0.47455646160605702</v>
      </c>
      <c r="TO227" s="34">
        <v>0.47521857066416201</v>
      </c>
      <c r="TP227" s="34">
        <v>0.47597115390206396</v>
      </c>
      <c r="TQ227" s="34">
        <v>0.47710466186334699</v>
      </c>
      <c r="TR227" s="34">
        <v>0.47868294165366299</v>
      </c>
      <c r="TS227" s="34">
        <v>0.48069522569456402</v>
      </c>
      <c r="TT227" s="34">
        <v>0.48289225124249802</v>
      </c>
      <c r="TU227" s="34">
        <v>0.48520750035372301</v>
      </c>
      <c r="TV227" s="34">
        <v>0.48752816351450201</v>
      </c>
      <c r="TW227" s="34">
        <v>0.48986817579109299</v>
      </c>
      <c r="TX227" s="34">
        <v>0.49234357338936802</v>
      </c>
      <c r="TY227" s="34">
        <v>0.49545737562598702</v>
      </c>
      <c r="TZ227" s="34">
        <v>0.49944541178411794</v>
      </c>
      <c r="UA227" s="34">
        <v>0.50471256815686305</v>
      </c>
      <c r="UB227" s="34">
        <v>0.51069416081432306</v>
      </c>
      <c r="UC227" s="34">
        <v>0.516174541998215</v>
      </c>
      <c r="UD227" s="34">
        <v>0.52153902947397202</v>
      </c>
      <c r="UE227" s="34">
        <v>0.52665076831773194</v>
      </c>
      <c r="UF227" s="34">
        <v>0.53131194555004801</v>
      </c>
      <c r="UG227" s="34">
        <v>0.53524550533089299</v>
      </c>
      <c r="UH227" s="34">
        <v>0.53853456278984002</v>
      </c>
      <c r="UI227" s="34">
        <v>0.54197988785089901</v>
      </c>
      <c r="UJ227" s="34">
        <v>0.54574603783652997</v>
      </c>
      <c r="UK227" s="34">
        <v>0.54975402940615703</v>
      </c>
      <c r="UL227" s="34">
        <v>0.553939172907843</v>
      </c>
      <c r="UM227" s="34">
        <v>0.55817382618808198</v>
      </c>
      <c r="UN227" s="34">
        <v>0.562367453482989</v>
      </c>
      <c r="UO227" s="34">
        <v>0.56655729436909097</v>
      </c>
      <c r="UP227" s="34">
        <v>0.57078989232791499</v>
      </c>
      <c r="UQ227" s="34">
        <v>0.57514037777915294</v>
      </c>
      <c r="UR227" s="34">
        <v>0.57973384514245607</v>
      </c>
      <c r="US227" s="34">
        <v>0.58458078091848897</v>
      </c>
      <c r="UT227" s="34">
        <v>0.58956939909182804</v>
      </c>
      <c r="UU227" s="34">
        <v>0.59466854242928302</v>
      </c>
      <c r="UV227" s="34">
        <v>0.599784552071844</v>
      </c>
      <c r="UW227" s="34">
        <v>0.60482469731322897</v>
      </c>
      <c r="UX227" s="34">
        <v>0.60974924732963898</v>
      </c>
      <c r="UY227" s="34">
        <v>0.61449569547795702</v>
      </c>
      <c r="UZ227" s="34">
        <v>0.61908627548458295</v>
      </c>
      <c r="VA227" s="34">
        <v>0.62353533166477904</v>
      </c>
      <c r="VB227" s="34">
        <v>0.62784875996351197</v>
      </c>
      <c r="VC227" s="34">
        <v>0.63196541536108697</v>
      </c>
      <c r="VD227" s="34">
        <v>0.63583776615479304</v>
      </c>
      <c r="VE227" s="34">
        <v>0.63943588014905206</v>
      </c>
      <c r="VF227" s="34">
        <v>0.64282675893293695</v>
      </c>
      <c r="VG227" s="34">
        <v>0.646046370175555</v>
      </c>
      <c r="VH227" s="34">
        <v>0.64902903829356806</v>
      </c>
      <c r="VI227" s="34">
        <v>0.65183756592131203</v>
      </c>
      <c r="VJ227" s="34">
        <v>0.654468710370264</v>
      </c>
      <c r="VK227" s="34">
        <v>0.65690220622811102</v>
      </c>
      <c r="VL227" s="34">
        <v>0.65917660442720905</v>
      </c>
      <c r="VM227" s="34">
        <v>0.6612797666020489</v>
      </c>
      <c r="VN227" s="34">
        <v>0.66321313677166605</v>
      </c>
      <c r="VO227" s="34">
        <v>0.66499007213184602</v>
      </c>
      <c r="VP227" s="34">
        <v>0.66654934697379309</v>
      </c>
      <c r="VQ227" s="34">
        <v>0.66793105829871602</v>
      </c>
      <c r="VR227" s="34">
        <v>0.66923587502345194</v>
      </c>
      <c r="VS227" s="34">
        <v>0.67049272088248302</v>
      </c>
      <c r="VT227" s="34">
        <v>0.67173112190817308</v>
      </c>
      <c r="VU227" s="34">
        <v>0.67292489755579299</v>
      </c>
      <c r="VV227" s="34">
        <v>0.67405772817999998</v>
      </c>
      <c r="VW227" s="34">
        <v>0.67511573607447006</v>
      </c>
      <c r="VX227" s="34">
        <v>0.67608820077169096</v>
      </c>
      <c r="VY227" s="34">
        <v>0.67695323535792395</v>
      </c>
      <c r="VZ227" s="34">
        <v>0.67774363462888298</v>
      </c>
      <c r="WA227" s="34">
        <v>0.67843925867677801</v>
      </c>
      <c r="WB227" s="34">
        <v>0.67896843610581403</v>
      </c>
      <c r="WC227" s="34">
        <v>0.679411456436123</v>
      </c>
      <c r="WD227" s="34">
        <v>0.67980188915246198</v>
      </c>
      <c r="WE227" s="34">
        <v>0.68019740360397907</v>
      </c>
      <c r="WF227" s="34">
        <v>0.68057834985234</v>
      </c>
      <c r="WG227" s="34">
        <v>0.68087433165300093</v>
      </c>
      <c r="WH227" s="34">
        <v>0.68100625026285</v>
      </c>
      <c r="WI227" s="34">
        <v>0.68097967463133602</v>
      </c>
      <c r="WJ227" s="34">
        <v>0.68088964503885097</v>
      </c>
      <c r="WK227" s="34">
        <v>0.68071403382064699</v>
      </c>
      <c r="WL227" s="34">
        <v>0.68044141176727502</v>
      </c>
      <c r="WM227" s="34">
        <v>0.68007241117018902</v>
      </c>
      <c r="WN227" s="34">
        <v>0.6796244553535431</v>
      </c>
      <c r="WO227" s="34">
        <v>0.67905716379618397</v>
      </c>
      <c r="WP227" s="34">
        <v>0.67834586833350297</v>
      </c>
      <c r="WQ227" s="34">
        <v>0.67750874251774507</v>
      </c>
      <c r="WR227" s="34">
        <v>0.67651803292149904</v>
      </c>
      <c r="WS227" s="34">
        <v>0.67539950944499594</v>
      </c>
      <c r="WT227" s="34">
        <v>0.67418394566196693</v>
      </c>
      <c r="WU227" s="34">
        <v>0.67291145550145104</v>
      </c>
      <c r="WV227" s="34">
        <v>0.6716428130264479</v>
      </c>
      <c r="WW227" s="34">
        <v>0.67042206764008494</v>
      </c>
      <c r="WX227" s="34">
        <v>0.66924855011052697</v>
      </c>
      <c r="WY227" s="34">
        <v>0.66807421620622509</v>
      </c>
      <c r="WZ227" s="34">
        <v>0.66693104572893702</v>
      </c>
      <c r="XA227" s="34">
        <v>0.66586745308264295</v>
      </c>
      <c r="XB227" s="34">
        <v>0.66482879480526902</v>
      </c>
      <c r="XC227" s="34">
        <v>0.66384804793684293</v>
      </c>
      <c r="XD227" s="34">
        <v>0.66293150025502301</v>
      </c>
      <c r="XE227" s="34">
        <v>0.66200300930015099</v>
      </c>
      <c r="XF227" s="34">
        <v>0.66109733243993007</v>
      </c>
      <c r="XG227" s="34">
        <v>0.66019459649759493</v>
      </c>
      <c r="XH227" t="s">
        <v>843</v>
      </c>
      <c r="XI227" t="s">
        <v>1300</v>
      </c>
      <c r="XJ227" s="34">
        <v>0.46197709288000505</v>
      </c>
      <c r="XK227" s="34">
        <v>0.46244399732265401</v>
      </c>
      <c r="XL227" s="34">
        <v>0.46350190068811897</v>
      </c>
      <c r="XM227" s="34">
        <v>0.46494054304052701</v>
      </c>
      <c r="XN227" s="34">
        <v>0.46588243567437604</v>
      </c>
      <c r="XO227" s="34">
        <v>0.46678296589878798</v>
      </c>
      <c r="XP227" s="34">
        <v>0.46793667717452503</v>
      </c>
      <c r="XQ227" s="34">
        <v>0.46938910681604801</v>
      </c>
      <c r="XR227" s="34">
        <v>0.47109152771651303</v>
      </c>
      <c r="XS227" s="34">
        <v>0.47281440648505801</v>
      </c>
      <c r="XT227" s="34">
        <v>0.474651710013763</v>
      </c>
      <c r="XU227" s="34">
        <v>0.47658954128002795</v>
      </c>
      <c r="XV227" s="34">
        <v>0.478635027650537</v>
      </c>
      <c r="XW227" s="34">
        <v>0.48093426608080797</v>
      </c>
      <c r="XX227" s="34">
        <v>0.48400929868404197</v>
      </c>
      <c r="XY227" s="34">
        <v>0.48800250209753299</v>
      </c>
      <c r="XZ227" s="34">
        <v>0.49324216786909802</v>
      </c>
      <c r="YA227" s="34">
        <v>0.499179382205311</v>
      </c>
      <c r="YB227" s="34">
        <v>0.50460153396107599</v>
      </c>
      <c r="YC227" s="34">
        <v>0.50989040975964994</v>
      </c>
      <c r="YD227" s="34">
        <v>0.51492154722400296</v>
      </c>
      <c r="YE227" s="34">
        <v>0.51950420530234198</v>
      </c>
      <c r="YF227" s="34">
        <v>0.52332312548353599</v>
      </c>
      <c r="YG227" s="34">
        <v>0.52644836907177006</v>
      </c>
      <c r="YH227" s="34">
        <v>0.52969772085919298</v>
      </c>
      <c r="YI227" s="34">
        <v>0.53322769682972104</v>
      </c>
      <c r="YJ227" s="34">
        <v>0.53695575869113699</v>
      </c>
      <c r="YK227" s="34">
        <v>0.54082691240445901</v>
      </c>
      <c r="YL227" s="34">
        <v>0.54472248055802797</v>
      </c>
      <c r="YM227" s="34">
        <v>0.54857703064820595</v>
      </c>
      <c r="YN227" s="34">
        <v>0.55244719141931198</v>
      </c>
      <c r="YO227" s="34">
        <v>0.55638630899857</v>
      </c>
      <c r="YP227" s="34">
        <v>0.56048320891099801</v>
      </c>
      <c r="YQ227" s="34">
        <v>0.56487817182702993</v>
      </c>
      <c r="YR227" s="34">
        <v>0.56957186767680701</v>
      </c>
      <c r="YS227" s="34">
        <v>0.57441848055721001</v>
      </c>
      <c r="YT227" s="34">
        <v>0.57937508056883302</v>
      </c>
      <c r="YU227" s="34">
        <v>0.58434947999473996</v>
      </c>
      <c r="YV227" s="34">
        <v>0.58922986480169792</v>
      </c>
      <c r="YW227" s="34">
        <v>0.59394609637919704</v>
      </c>
      <c r="YX227" s="34">
        <v>0.59844629713000697</v>
      </c>
      <c r="YY227" s="34">
        <v>0.60274316316973298</v>
      </c>
      <c r="YZ227" s="34">
        <v>0.60681881334423105</v>
      </c>
      <c r="ZA227" s="34">
        <v>0.61067339830057299</v>
      </c>
      <c r="ZB227" s="34">
        <v>0.61424129941094396</v>
      </c>
      <c r="ZC227" s="34">
        <v>0.61744308547458704</v>
      </c>
      <c r="ZD227" s="34">
        <v>0.62024584768894497</v>
      </c>
      <c r="ZE227" s="34">
        <v>0.62274228862187297</v>
      </c>
      <c r="ZF227" s="34">
        <v>0.62499114337902906</v>
      </c>
      <c r="ZG227" s="34">
        <v>0.626962565092263</v>
      </c>
      <c r="ZH227" s="34">
        <v>0.628748585644753</v>
      </c>
      <c r="ZI227" s="34">
        <v>0.63037335381961401</v>
      </c>
      <c r="ZJ227" s="34">
        <v>0.63180823255268503</v>
      </c>
      <c r="ZK227" s="34">
        <v>0.63307465003684793</v>
      </c>
      <c r="ZL227" s="34">
        <v>0.63417547548892894</v>
      </c>
      <c r="ZM227" s="34">
        <v>0.63512106662572798</v>
      </c>
      <c r="ZN227" s="34">
        <v>0.63597283892884593</v>
      </c>
      <c r="ZO227" s="34">
        <v>0.63669300711233401</v>
      </c>
      <c r="ZP227" s="34">
        <v>0.63731056008167597</v>
      </c>
      <c r="ZQ227" s="34">
        <v>0.637892928387917</v>
      </c>
      <c r="ZR227" s="34">
        <v>0.63844461237570893</v>
      </c>
      <c r="ZS227" s="34">
        <v>0.63895367831521199</v>
      </c>
      <c r="ZT227" s="34">
        <v>0.63938021272905399</v>
      </c>
      <c r="ZU227" s="34">
        <v>0.63973762250463606</v>
      </c>
      <c r="ZV227" s="34">
        <v>0.64000635133359796</v>
      </c>
      <c r="ZW227" s="34">
        <v>0.64019892362367603</v>
      </c>
      <c r="ZX227" s="34">
        <v>0.64030711247258598</v>
      </c>
      <c r="ZY227" s="34">
        <v>0.64036331411418901</v>
      </c>
      <c r="ZZ227" s="34">
        <v>0.64034303933695302</v>
      </c>
      <c r="AAA227" s="34">
        <v>0.64015809527294198</v>
      </c>
      <c r="AAB227" s="34">
        <v>0.63985349881551801</v>
      </c>
      <c r="AAC227" s="34">
        <v>0.63946986648181703</v>
      </c>
      <c r="AAD227" s="34">
        <v>0.63909093234872794</v>
      </c>
      <c r="AAE227" s="34">
        <v>0.63871117710701497</v>
      </c>
      <c r="AAF227" s="34">
        <v>0.638304925144772</v>
      </c>
      <c r="AAG227" s="34">
        <v>0.63781216613258496</v>
      </c>
      <c r="AAH227" s="34">
        <v>0.63720546116911403</v>
      </c>
      <c r="AAI227" s="34">
        <v>0.63649970095849906</v>
      </c>
      <c r="AAJ227" s="34">
        <v>0.63559144811476798</v>
      </c>
      <c r="AAK227" s="34">
        <v>0.63446779567816602</v>
      </c>
      <c r="AAL227" s="34">
        <v>0.63315424068287196</v>
      </c>
      <c r="AAM227" s="34">
        <v>0.63169314171264201</v>
      </c>
      <c r="AAN227" s="34">
        <v>0.63013426419562901</v>
      </c>
      <c r="AAO227" s="34">
        <v>0.62855304209809293</v>
      </c>
      <c r="AAP227" s="34">
        <v>0.62700247782136798</v>
      </c>
      <c r="AAQ227" s="34">
        <v>0.62544673262077</v>
      </c>
      <c r="AAR227" s="34">
        <v>0.62388435967481004</v>
      </c>
      <c r="AAS227" s="34">
        <v>0.62231633069519698</v>
      </c>
      <c r="AAT227" s="34">
        <v>0.62072774342800496</v>
      </c>
      <c r="AAU227" s="34">
        <v>0.61914530822682301</v>
      </c>
      <c r="AAV227" s="34">
        <v>0.61762576757398202</v>
      </c>
      <c r="AAW227" s="34">
        <v>0.61619762454223304</v>
      </c>
      <c r="AAX227" s="34">
        <v>0.61477185606141294</v>
      </c>
      <c r="AAY227" s="34">
        <v>0.61338196239783604</v>
      </c>
      <c r="AAZ227" s="34">
        <v>0.61209689602865602</v>
      </c>
      <c r="ABA227" s="34">
        <v>0.61079909857873094</v>
      </c>
      <c r="ABB227" s="34">
        <v>0.60950821398277499</v>
      </c>
      <c r="ABC227" s="34">
        <v>0.60825427681224398</v>
      </c>
      <c r="ABD227" s="34">
        <v>0.60697195627960498</v>
      </c>
      <c r="ABE227" s="34">
        <v>0.60570967214400706</v>
      </c>
      <c r="ABF227" s="34">
        <v>0.604467905147413</v>
      </c>
      <c r="ABG227" t="s">
        <v>843</v>
      </c>
      <c r="ABH227" t="s">
        <v>843</v>
      </c>
      <c r="ABI227" t="s">
        <v>1300</v>
      </c>
      <c r="ABJ227" s="34">
        <v>0.36630861780762203</v>
      </c>
      <c r="ABK227" s="34">
        <v>0.36515360921847095</v>
      </c>
      <c r="ABL227" s="34">
        <v>0.36436923173163199</v>
      </c>
      <c r="ABM227" s="34">
        <v>0.36387825391462397</v>
      </c>
      <c r="ABN227" s="34">
        <v>0.36302439355570398</v>
      </c>
      <c r="ABO227" s="34">
        <v>0.36238980877361099</v>
      </c>
      <c r="ABP227" s="34">
        <v>0.36234700686070098</v>
      </c>
      <c r="ABQ227" s="34">
        <v>0.36288359117872604</v>
      </c>
      <c r="ABR227" s="34">
        <v>0.36387544132451305</v>
      </c>
      <c r="ABS227" s="34">
        <v>0.36512377867168899</v>
      </c>
      <c r="ABT227" s="34">
        <v>0.366584308667737</v>
      </c>
      <c r="ABU227" s="34">
        <v>0.36828513907695898</v>
      </c>
      <c r="ABV227" s="34">
        <v>0.37028552405013898</v>
      </c>
      <c r="ABW227" s="34">
        <v>0.37262848642765695</v>
      </c>
      <c r="ABX227" s="34">
        <v>0.37568207341263199</v>
      </c>
      <c r="ABY227" s="34">
        <v>0.37963301093065399</v>
      </c>
      <c r="ABZ227" s="34">
        <v>0.38479112334711801</v>
      </c>
      <c r="ACA227" s="34">
        <v>0.39063658623595499</v>
      </c>
      <c r="ACB227" s="34">
        <v>0.39612173989913901</v>
      </c>
      <c r="ACC227" s="34">
        <v>0.40160439990798402</v>
      </c>
      <c r="ACD227" s="34">
        <v>0.40701204431224497</v>
      </c>
      <c r="ACE227" s="34">
        <v>0.41215673657250201</v>
      </c>
      <c r="ACF227" s="34">
        <v>0.41672814692446503</v>
      </c>
      <c r="ACG227" s="34">
        <v>0.42072973480442499</v>
      </c>
      <c r="ACH227" s="34">
        <v>0.42485441744825697</v>
      </c>
      <c r="ACI227" s="34">
        <v>0.42916832790055304</v>
      </c>
      <c r="ACJ227" s="34">
        <v>0.43362098643251101</v>
      </c>
      <c r="ACK227" s="34">
        <v>0.438226094435124</v>
      </c>
      <c r="ACL227" s="34">
        <v>0.44289858672376298</v>
      </c>
      <c r="ACM227" s="34">
        <v>0.44766730248599701</v>
      </c>
      <c r="ACN227" s="34">
        <v>0.45260840429774396</v>
      </c>
      <c r="ACO227" s="34">
        <v>0.45766737377808703</v>
      </c>
      <c r="ACP227" s="34">
        <v>0.46273795616122598</v>
      </c>
      <c r="ACQ227" s="34">
        <v>0.46775681756871501</v>
      </c>
      <c r="ACR227" s="34">
        <v>0.47272557860702302</v>
      </c>
      <c r="ACS227" s="34">
        <v>0.47761903672398903</v>
      </c>
      <c r="ACT227" s="34">
        <v>0.48247298981097403</v>
      </c>
      <c r="ACU227" s="34">
        <v>0.48740535508731098</v>
      </c>
      <c r="ACV227" s="34">
        <v>0.49255205920172102</v>
      </c>
      <c r="ACW227" s="34">
        <v>0.49792193265096402</v>
      </c>
      <c r="ACX227" s="34">
        <v>0.50342307587139201</v>
      </c>
      <c r="ACY227" s="34">
        <v>0.50901553846266401</v>
      </c>
      <c r="ACZ227" s="34">
        <v>0.51463826873999596</v>
      </c>
      <c r="ADA227" s="34">
        <v>0.52017505535862196</v>
      </c>
      <c r="ADB227" s="34">
        <v>0.52549682678444898</v>
      </c>
      <c r="ADC227" s="34">
        <v>0.530579665432933</v>
      </c>
      <c r="ADD227" s="34">
        <v>0.53544304090634998</v>
      </c>
      <c r="ADE227" s="34">
        <v>0.54007311809411906</v>
      </c>
      <c r="ADF227" s="34">
        <v>0.54451249783098299</v>
      </c>
      <c r="ADG227" s="34">
        <v>0.54873033765495005</v>
      </c>
      <c r="ADH227" s="34">
        <v>0.55266825949956599</v>
      </c>
      <c r="ADI227" s="34">
        <v>0.55630288778564496</v>
      </c>
      <c r="ADJ227" s="34">
        <v>0.559670701916539</v>
      </c>
      <c r="ADK227" s="34">
        <v>0.56282298636888495</v>
      </c>
      <c r="ADL227" s="34">
        <v>0.56576151308754707</v>
      </c>
      <c r="ADM227" s="34">
        <v>0.56853383451672801</v>
      </c>
      <c r="ADN227" s="34">
        <v>0.57114594752733405</v>
      </c>
      <c r="ADO227" s="34">
        <v>0.57357043186071199</v>
      </c>
      <c r="ADP227" s="34">
        <v>0.57581658933242796</v>
      </c>
      <c r="ADQ227" s="34">
        <v>0.57788415289983808</v>
      </c>
      <c r="ADR227" s="34">
        <v>0.57983133216157801</v>
      </c>
      <c r="ADS227" s="34">
        <v>0.58170232598894001</v>
      </c>
      <c r="ADT227" s="34">
        <v>0.58347697651906705</v>
      </c>
      <c r="ADU227" s="34">
        <v>0.58519398622041097</v>
      </c>
      <c r="ADV227" s="34">
        <v>0.58687628957281102</v>
      </c>
      <c r="ADW227" s="34">
        <v>0.58852377518509402</v>
      </c>
      <c r="ADX227" s="34">
        <v>0.59012417320524002</v>
      </c>
      <c r="ADY227" s="34">
        <v>0.59164689344980304</v>
      </c>
      <c r="ADZ227" s="34">
        <v>0.59307395733228196</v>
      </c>
      <c r="AEA227" s="34">
        <v>0.59438036849019904</v>
      </c>
      <c r="AEB227" s="34">
        <v>0.59558953318623997</v>
      </c>
      <c r="AEC227" s="34">
        <v>0.59671315534460301</v>
      </c>
      <c r="AED227" s="34">
        <v>0.59780051713908899</v>
      </c>
      <c r="AEE227" s="34">
        <v>0.59881934369737999</v>
      </c>
      <c r="AEF227" s="34">
        <v>0.59970267177592707</v>
      </c>
      <c r="AEG227" s="34">
        <v>0.60044287506262395</v>
      </c>
      <c r="AEH227" s="34">
        <v>0.60103795948601502</v>
      </c>
      <c r="AEI227" s="34">
        <v>0.60159791672093399</v>
      </c>
      <c r="AEJ227" s="34">
        <v>0.60211999275561801</v>
      </c>
      <c r="AEK227" s="34">
        <v>0.60254291031134499</v>
      </c>
      <c r="AEL227" s="34">
        <v>0.60285772405010596</v>
      </c>
      <c r="AEM227" s="34">
        <v>0.60307805565339001</v>
      </c>
      <c r="AEN227" s="34">
        <v>0.60317309037648104</v>
      </c>
      <c r="AEO227" s="34">
        <v>0.60307729849941805</v>
      </c>
      <c r="AEP227" s="34">
        <v>0.60279957364606707</v>
      </c>
      <c r="AEQ227" s="34">
        <v>0.60233341985605104</v>
      </c>
      <c r="AER227" s="34">
        <v>0.601734461911</v>
      </c>
      <c r="AES227" s="34">
        <v>0.60106240727001103</v>
      </c>
      <c r="AET227" s="34">
        <v>0.60034733056534295</v>
      </c>
      <c r="AEU227" s="34">
        <v>0.59966835709132604</v>
      </c>
      <c r="AEV227" s="34">
        <v>0.59899551167977794</v>
      </c>
      <c r="AEW227" s="34">
        <v>0.598274058962873</v>
      </c>
      <c r="AEX227" s="34">
        <v>0.59750830370933405</v>
      </c>
      <c r="AEY227" s="34">
        <v>0.596737440437908</v>
      </c>
      <c r="AEZ227" s="34">
        <v>0.59595817475137303</v>
      </c>
      <c r="AFA227" s="34">
        <v>0.59519226149459303</v>
      </c>
      <c r="AFB227" s="34">
        <v>0.59452550885467903</v>
      </c>
      <c r="AFC227" s="34">
        <v>0.59388299928697996</v>
      </c>
      <c r="AFD227" s="34">
        <v>0.59323501127163702</v>
      </c>
      <c r="AFE227" s="34">
        <v>0.59265004496580198</v>
      </c>
      <c r="AFF227" s="34">
        <v>0.59205902615970107</v>
      </c>
      <c r="AFG227" t="s">
        <v>843</v>
      </c>
      <c r="AFH227" t="s">
        <v>843</v>
      </c>
      <c r="AFI227" s="34">
        <v>0.70591999999999999</v>
      </c>
      <c r="AFJ227" s="34">
        <v>0.70605000000000007</v>
      </c>
      <c r="AFK227" s="34">
        <v>0.70617000000000008</v>
      </c>
      <c r="AFL227" s="34">
        <v>0.70629999999999993</v>
      </c>
      <c r="AFM227" s="34">
        <v>0.70643</v>
      </c>
      <c r="AFN227" s="34">
        <v>0.70657999999999999</v>
      </c>
      <c r="AFO227" s="34">
        <v>0.70674999999999999</v>
      </c>
      <c r="AFP227" s="34">
        <v>0.70696000000000003</v>
      </c>
      <c r="AFQ227" s="34">
        <v>0.70721999999999996</v>
      </c>
      <c r="AFR227" s="34">
        <v>0.70752999999999999</v>
      </c>
      <c r="AFS227" s="34">
        <v>0.70789000000000002</v>
      </c>
      <c r="AFT227" s="34">
        <v>0.70831999999999995</v>
      </c>
      <c r="AFU227" s="34">
        <v>0.70877999999999997</v>
      </c>
      <c r="AFV227" s="34">
        <v>0.70923000000000003</v>
      </c>
      <c r="AFW227" s="34">
        <v>0.70968999999999993</v>
      </c>
      <c r="AFX227" s="34">
        <v>0.70864000000000005</v>
      </c>
      <c r="AFY227" s="34">
        <v>0.70750000000000002</v>
      </c>
      <c r="AFZ227" s="34">
        <v>0.70081999999999989</v>
      </c>
      <c r="AGA227" s="34">
        <v>0.70233999999999996</v>
      </c>
      <c r="AGB227" t="s">
        <v>843</v>
      </c>
      <c r="AGC227" t="s">
        <v>843</v>
      </c>
      <c r="AGD227" t="s">
        <v>843</v>
      </c>
      <c r="AGE227" t="s">
        <v>843</v>
      </c>
      <c r="AGF227" s="34">
        <v>2.1665391977876425E-3</v>
      </c>
      <c r="AGG227" t="s">
        <v>843</v>
      </c>
      <c r="AGH227" t="s">
        <v>843</v>
      </c>
      <c r="AGI227" t="s">
        <v>843</v>
      </c>
      <c r="AGJ227" t="s">
        <v>843</v>
      </c>
      <c r="AGK227" t="s">
        <v>843</v>
      </c>
      <c r="AGL227" t="s">
        <v>843</v>
      </c>
      <c r="AGM227" t="s">
        <v>843</v>
      </c>
      <c r="AGN227" t="s">
        <v>843</v>
      </c>
      <c r="AGO227" s="34">
        <v>0.42700000000000005</v>
      </c>
      <c r="AGP227" s="34">
        <v>2019</v>
      </c>
      <c r="AGQ227" t="s">
        <v>832</v>
      </c>
      <c r="AGR227" t="s">
        <v>843</v>
      </c>
      <c r="AGS227" s="34">
        <v>0.42200000000000004</v>
      </c>
      <c r="AGT227" s="34">
        <v>2019</v>
      </c>
      <c r="AGU227" t="s">
        <v>832</v>
      </c>
      <c r="AGV227" t="s">
        <v>843</v>
      </c>
      <c r="AGW227" s="34">
        <v>0.71900000000000008</v>
      </c>
      <c r="AGX227" s="34">
        <v>2019</v>
      </c>
      <c r="AGY227" t="s">
        <v>832</v>
      </c>
      <c r="AGZ227" t="s">
        <v>843</v>
      </c>
      <c r="AHA227" s="34">
        <v>0.91099999999999992</v>
      </c>
      <c r="AHB227" s="34">
        <v>2019</v>
      </c>
      <c r="AHC227" t="s">
        <v>832</v>
      </c>
      <c r="AHD227" t="s">
        <v>843</v>
      </c>
      <c r="AHE227" s="34">
        <v>0.20300000000000001</v>
      </c>
      <c r="AHF227" s="34">
        <v>2019</v>
      </c>
      <c r="AHG227" t="s">
        <v>832</v>
      </c>
      <c r="AHH227" t="s">
        <v>843</v>
      </c>
      <c r="AHI227" t="s">
        <v>830</v>
      </c>
      <c r="AHJ227" s="34">
        <v>0.22537983953952789</v>
      </c>
      <c r="AHK227" s="34">
        <v>0.23861159384250641</v>
      </c>
      <c r="AHL227" s="34">
        <v>0.24385744333267212</v>
      </c>
      <c r="AHM227" s="34">
        <v>0.24375247955322266</v>
      </c>
      <c r="AHN227" s="34">
        <v>0.25213029980659485</v>
      </c>
      <c r="AHO227" t="s">
        <v>843</v>
      </c>
      <c r="AHP227" s="34"/>
      <c r="AHQ227" s="34"/>
      <c r="AHR227" s="34"/>
      <c r="AHS227" s="34"/>
      <c r="AHT227" s="34"/>
      <c r="AHU227" t="s">
        <v>843</v>
      </c>
      <c r="AHV227" s="34">
        <v>0.23426051437854767</v>
      </c>
      <c r="AHW227" s="34">
        <v>0.24643231928348541</v>
      </c>
      <c r="AHX227" s="34">
        <v>0.25734806060791016</v>
      </c>
      <c r="AHY227" s="34">
        <v>0.24167868494987488</v>
      </c>
      <c r="AHZ227" s="34">
        <v>0.24902455508708954</v>
      </c>
      <c r="AIA227" t="s">
        <v>832</v>
      </c>
      <c r="AIB227" t="s">
        <v>843</v>
      </c>
      <c r="AIC227" s="34">
        <v>0.2573707103729248</v>
      </c>
      <c r="AID227" s="34">
        <v>0.25907513499259949</v>
      </c>
      <c r="AIE227" s="34">
        <v>0.25474116206169128</v>
      </c>
      <c r="AIF227" s="34">
        <v>0.24254587292671204</v>
      </c>
      <c r="AIG227" s="34">
        <v>0.25699499249458313</v>
      </c>
      <c r="AIH227" t="s">
        <v>924</v>
      </c>
      <c r="AII227" t="s">
        <v>843</v>
      </c>
      <c r="AIJ227" s="34">
        <v>0.23569050431251526</v>
      </c>
      <c r="AIK227" s="34">
        <v>0.24329334497451782</v>
      </c>
      <c r="AIL227" s="34">
        <v>0.25125399231910706</v>
      </c>
      <c r="AIM227" s="34">
        <v>0.25039801001548767</v>
      </c>
      <c r="AIN227" s="34">
        <v>0.26409000158309937</v>
      </c>
      <c r="AIO227" t="s">
        <v>1607</v>
      </c>
      <c r="AIP227" s="34">
        <v>0.37423500418663025</v>
      </c>
      <c r="AIQ227" t="s">
        <v>843</v>
      </c>
      <c r="AIR227" s="34">
        <v>0.32127</v>
      </c>
      <c r="AIS227" s="34">
        <v>0.35517000000000004</v>
      </c>
      <c r="AIT227" s="34">
        <v>0.37558000000000002</v>
      </c>
      <c r="AIU227" s="34">
        <v>0.38883000000000001</v>
      </c>
      <c r="AIV227" s="34">
        <v>0.39718000000000003</v>
      </c>
      <c r="AIW227" s="34">
        <v>0.40738000000000002</v>
      </c>
      <c r="AIX227" t="s">
        <v>843</v>
      </c>
      <c r="AIY227" s="34">
        <v>5.6959999999999997E-2</v>
      </c>
      <c r="AIZ227" s="34">
        <v>5.704E-2</v>
      </c>
      <c r="AJA227" s="34">
        <v>7.51E-2</v>
      </c>
      <c r="AJB227" s="34">
        <v>6.8540000000000004E-2</v>
      </c>
      <c r="AJC227" s="34">
        <v>6.7739999999999995E-2</v>
      </c>
      <c r="AJD227" s="34">
        <v>6.2869999999999995E-2</v>
      </c>
      <c r="AJE227" t="s">
        <v>843</v>
      </c>
      <c r="AJF227" s="34">
        <v>6.0645952820777893E-2</v>
      </c>
      <c r="AJG227" s="34">
        <v>6.1276283115148544E-2</v>
      </c>
      <c r="AJH227" s="34">
        <v>5.2524741739034653E-2</v>
      </c>
      <c r="AJI227" s="34">
        <v>5.1587861031293869E-2</v>
      </c>
      <c r="AJJ227" s="34">
        <v>6.2234781682491302E-2</v>
      </c>
      <c r="AJK227" t="s">
        <v>830</v>
      </c>
      <c r="AJL227" t="s">
        <v>843</v>
      </c>
      <c r="AJM227" t="s">
        <v>843</v>
      </c>
      <c r="AJN227" s="34">
        <v>5.7536132633686066E-2</v>
      </c>
      <c r="AJO227" s="34">
        <v>5.1836714148521423E-2</v>
      </c>
      <c r="AJP227" s="34">
        <v>4.4598136097192764E-2</v>
      </c>
      <c r="AJQ227" s="34">
        <v>4.6564951539039612E-2</v>
      </c>
      <c r="AJR227" s="34">
        <v>4.5452538877725601E-2</v>
      </c>
      <c r="AJS227" t="s">
        <v>832</v>
      </c>
      <c r="AJT227" t="s">
        <v>843</v>
      </c>
      <c r="AJU227" t="s">
        <v>843</v>
      </c>
      <c r="AJV227" t="s">
        <v>843</v>
      </c>
      <c r="AJW227" s="34">
        <v>2.7802195399999619E-2</v>
      </c>
      <c r="AJX227" s="34">
        <v>2.7869492769241333E-2</v>
      </c>
      <c r="AJY227" s="34">
        <v>1.8211057409644127E-2</v>
      </c>
      <c r="AJZ227" s="34">
        <v>1.5236382372677326E-2</v>
      </c>
      <c r="AKA227" s="34">
        <v>2.6677362620830536E-2</v>
      </c>
      <c r="AKB227" t="s">
        <v>830</v>
      </c>
      <c r="AKC227" t="s">
        <v>843</v>
      </c>
      <c r="AKD227" t="s">
        <v>843</v>
      </c>
      <c r="AKE227" t="s">
        <v>843</v>
      </c>
      <c r="AKF227" s="34">
        <v>2.6786196976900101E-2</v>
      </c>
      <c r="AKG227" s="34">
        <v>2.0725838840007782E-2</v>
      </c>
      <c r="AKH227" s="34">
        <v>1.249039638787508E-2</v>
      </c>
      <c r="AKI227" s="34">
        <v>1.3886486180126667E-2</v>
      </c>
      <c r="AKJ227" s="34">
        <v>1.5466264449059963E-2</v>
      </c>
      <c r="AKK227" t="s">
        <v>832</v>
      </c>
      <c r="AKL227" t="s">
        <v>843</v>
      </c>
      <c r="AKM227" s="34">
        <v>930</v>
      </c>
      <c r="AKN227" t="s">
        <v>832</v>
      </c>
      <c r="AKO227" t="s">
        <v>843</v>
      </c>
      <c r="AKP227" s="34">
        <v>779.10369873046875</v>
      </c>
      <c r="AKQ227" t="s">
        <v>830</v>
      </c>
      <c r="AKR227" t="s">
        <v>843</v>
      </c>
      <c r="AKS227" s="34">
        <v>934.89571693548703</v>
      </c>
      <c r="AKT227" t="s">
        <v>832</v>
      </c>
      <c r="AKU227" t="s">
        <v>843</v>
      </c>
      <c r="AKV227" s="34">
        <v>964.22438522443099</v>
      </c>
      <c r="AKW227" t="s">
        <v>832</v>
      </c>
      <c r="AKX227" t="s">
        <v>843</v>
      </c>
      <c r="AKY227" s="34">
        <v>0.18255682289600372</v>
      </c>
      <c r="AKZ227" s="34">
        <v>0.18863701820373535</v>
      </c>
      <c r="ALA227" s="34">
        <v>0.18470382690429688</v>
      </c>
      <c r="ALB227" s="34">
        <v>0.19342324137687683</v>
      </c>
      <c r="ALC227" s="34">
        <v>0.18024744093418121</v>
      </c>
      <c r="ALD227" t="s">
        <v>830</v>
      </c>
      <c r="ALE227" t="s">
        <v>843</v>
      </c>
      <c r="ALF227" t="s">
        <v>843</v>
      </c>
      <c r="ALG227" t="s">
        <v>843</v>
      </c>
      <c r="ALH227" s="34">
        <v>0.18791688978672028</v>
      </c>
      <c r="ALI227" s="34">
        <v>0.19403314590454102</v>
      </c>
      <c r="ALJ227" s="34">
        <v>0.19878029823303223</v>
      </c>
      <c r="ALK227" s="34">
        <v>0.18911479413509369</v>
      </c>
      <c r="ALL227" s="34">
        <v>0.17808254063129425</v>
      </c>
      <c r="ALM227" t="s">
        <v>832</v>
      </c>
    </row>
    <row r="228" spans="1:1001">
      <c r="A228" t="s">
        <v>423</v>
      </c>
      <c r="B228" t="s">
        <v>156</v>
      </c>
      <c r="C228" t="s">
        <v>407</v>
      </c>
      <c r="D228" s="34">
        <v>3.0941672623157501E-2</v>
      </c>
      <c r="E228" t="s">
        <v>432</v>
      </c>
      <c r="F228" s="34">
        <v>3.0605029314756393E-2</v>
      </c>
      <c r="G228" t="s">
        <v>1464</v>
      </c>
      <c r="H228" s="34">
        <v>2.7943290770053864E-2</v>
      </c>
      <c r="I228" t="s">
        <v>1294</v>
      </c>
      <c r="J228" s="34">
        <v>2.5985784828662872E-2</v>
      </c>
      <c r="K228" t="s">
        <v>1521</v>
      </c>
      <c r="L228" s="34"/>
      <c r="M228" t="s">
        <v>432</v>
      </c>
      <c r="N228" s="34">
        <v>0.64951992034912109</v>
      </c>
      <c r="O228" s="34"/>
      <c r="P228" t="s">
        <v>1459</v>
      </c>
      <c r="Q228" s="34"/>
      <c r="R228" t="s">
        <v>1459</v>
      </c>
      <c r="S228" s="34">
        <v>0.69875293970108032</v>
      </c>
      <c r="T228" t="s">
        <v>432</v>
      </c>
      <c r="U228" s="34">
        <v>0.64951992034912109</v>
      </c>
      <c r="V228" t="s">
        <v>432</v>
      </c>
      <c r="W228" t="s">
        <v>843</v>
      </c>
      <c r="X228" t="s">
        <v>1464</v>
      </c>
      <c r="Y228" s="34">
        <v>0.55836886167526245</v>
      </c>
      <c r="Z228" s="34">
        <v>0.615142822265625</v>
      </c>
      <c r="AA228" t="s">
        <v>1464</v>
      </c>
      <c r="AB228" s="34">
        <v>0.55836886167526245</v>
      </c>
      <c r="AC228" t="s">
        <v>1464</v>
      </c>
      <c r="AD228" s="34">
        <v>0.71836060285568237</v>
      </c>
      <c r="AE228" t="s">
        <v>1464</v>
      </c>
      <c r="AF228" s="34">
        <v>0.67324429750442505</v>
      </c>
      <c r="AG228" t="s">
        <v>1464</v>
      </c>
      <c r="AH228" t="s">
        <v>843</v>
      </c>
      <c r="AI228" t="s">
        <v>1294</v>
      </c>
      <c r="AJ228" s="34">
        <v>0.55836886167526245</v>
      </c>
      <c r="AK228" s="34">
        <v>0.61514288187026978</v>
      </c>
      <c r="AL228" t="s">
        <v>1294</v>
      </c>
      <c r="AM228" s="34">
        <v>0.55836886167526245</v>
      </c>
      <c r="AN228" t="s">
        <v>1294</v>
      </c>
      <c r="AO228" s="34">
        <v>0.70612376928329468</v>
      </c>
      <c r="AP228" t="s">
        <v>1294</v>
      </c>
      <c r="AQ228" s="34">
        <v>0.57014274597167969</v>
      </c>
      <c r="AR228" t="s">
        <v>1294</v>
      </c>
      <c r="AS228" t="s">
        <v>843</v>
      </c>
      <c r="AT228" t="s">
        <v>1521</v>
      </c>
      <c r="AU228" s="34">
        <v>0.55844122171401978</v>
      </c>
      <c r="AV228" s="34">
        <v>0.61525577306747437</v>
      </c>
      <c r="AW228" t="s">
        <v>1521</v>
      </c>
      <c r="AX228" s="34">
        <v>0.55844122171401978</v>
      </c>
      <c r="AY228" t="s">
        <v>1521</v>
      </c>
      <c r="AZ228" s="34">
        <v>0.70720338821411133</v>
      </c>
      <c r="BA228" t="s">
        <v>1521</v>
      </c>
      <c r="BB228" s="34">
        <v>0.6067429780960083</v>
      </c>
      <c r="BC228" t="s">
        <v>1521</v>
      </c>
      <c r="BD228" t="s">
        <v>843</v>
      </c>
      <c r="BE228" s="34">
        <v>0.50207839892776751</v>
      </c>
      <c r="BF228" t="s">
        <v>1594</v>
      </c>
      <c r="BG228" t="s">
        <v>843</v>
      </c>
      <c r="BH228" t="s">
        <v>432</v>
      </c>
      <c r="BI228" s="34">
        <v>4.8282027244567871</v>
      </c>
      <c r="BJ228" t="s">
        <v>819</v>
      </c>
      <c r="BK228" s="34">
        <v>3.5403592586517334</v>
      </c>
      <c r="BL228" t="s">
        <v>1294</v>
      </c>
      <c r="BM228" s="34">
        <v>5.0752582550048828</v>
      </c>
      <c r="BN228" t="s">
        <v>1521</v>
      </c>
      <c r="BO228" s="34">
        <v>12.063925743103027</v>
      </c>
      <c r="BP228" t="s">
        <v>843</v>
      </c>
      <c r="BQ228" s="34">
        <v>3.3503971099853516</v>
      </c>
      <c r="BR228" t="s">
        <v>830</v>
      </c>
      <c r="BS228" s="34"/>
      <c r="BT228" t="s">
        <v>843</v>
      </c>
      <c r="BU228" s="34">
        <v>4.7951292991638184</v>
      </c>
      <c r="BV228" t="s">
        <v>1575</v>
      </c>
      <c r="BW228" t="s">
        <v>843</v>
      </c>
      <c r="BX228" s="34">
        <v>4.0669326782226563</v>
      </c>
      <c r="BY228" t="s">
        <v>924</v>
      </c>
      <c r="BZ228" t="s">
        <v>843</v>
      </c>
      <c r="CA228" t="s">
        <v>432</v>
      </c>
      <c r="CB228" s="34">
        <v>5.3760400041937828E-3</v>
      </c>
      <c r="CC228" s="34">
        <v>4.4208774343132973E-3</v>
      </c>
      <c r="CD228" s="34">
        <v>4.5354021713137627E-3</v>
      </c>
      <c r="CE228" s="34">
        <v>3.1490500550717115E-3</v>
      </c>
      <c r="CF228" s="34">
        <v>3.1490162946283817E-3</v>
      </c>
      <c r="CG228" t="s">
        <v>843</v>
      </c>
      <c r="CH228" t="s">
        <v>819</v>
      </c>
      <c r="CI228" s="34">
        <v>5.55440504103899E-3</v>
      </c>
      <c r="CJ228" s="34">
        <v>4.2851176112890244E-3</v>
      </c>
      <c r="CK228" s="34">
        <v>2.9508341103792191E-3</v>
      </c>
      <c r="CL228" s="34">
        <v>2.5657382793724537E-3</v>
      </c>
      <c r="CM228" s="34">
        <v>2.5861605536192656E-3</v>
      </c>
      <c r="CN228" t="s">
        <v>843</v>
      </c>
      <c r="CO228" t="s">
        <v>1294</v>
      </c>
      <c r="CP228" s="34">
        <v>4.4657695107161999E-3</v>
      </c>
      <c r="CQ228" s="34">
        <v>3.3597094006836414E-3</v>
      </c>
      <c r="CR228" s="34">
        <v>2.5709401816129684E-3</v>
      </c>
      <c r="CS228" s="34">
        <v>2.5947852991521358E-3</v>
      </c>
      <c r="CT228" s="34">
        <v>2.6120336260646582E-3</v>
      </c>
      <c r="CU228" t="s">
        <v>843</v>
      </c>
      <c r="CV228" t="s">
        <v>1521</v>
      </c>
      <c r="CW228" s="34">
        <v>3.866847138851881E-3</v>
      </c>
      <c r="CX228" s="34">
        <v>2.8379012364894152E-3</v>
      </c>
      <c r="CY228" s="34">
        <v>2.5888870004564524E-3</v>
      </c>
      <c r="CZ228" s="34">
        <v>2.6120354887098074E-3</v>
      </c>
      <c r="DA228" s="34">
        <v>2.6293662376701832E-3</v>
      </c>
      <c r="DB228" t="s">
        <v>843</v>
      </c>
      <c r="DC228" s="34">
        <v>9.8623313903808594</v>
      </c>
      <c r="DD228" s="34">
        <v>10.55073356628418</v>
      </c>
      <c r="DE228" s="34">
        <v>11.062033653259277</v>
      </c>
      <c r="DF228" s="34">
        <v>11.30732250213623</v>
      </c>
      <c r="DG228" s="34">
        <v>11.495980262756348</v>
      </c>
      <c r="DH228" t="s">
        <v>1464</v>
      </c>
      <c r="DI228" t="s">
        <v>843</v>
      </c>
      <c r="DJ228" s="34">
        <v>10.29737377166748</v>
      </c>
      <c r="DK228" s="34">
        <v>10.869723320007324</v>
      </c>
      <c r="DL228" s="34">
        <v>11.232755661010742</v>
      </c>
      <c r="DM228" s="34">
        <v>11.420042037963867</v>
      </c>
      <c r="DN228" s="34">
        <v>11.610835075378418</v>
      </c>
      <c r="DO228" t="s">
        <v>1294</v>
      </c>
      <c r="DP228" t="s">
        <v>843</v>
      </c>
      <c r="DQ228" s="34">
        <v>11.688041687011719</v>
      </c>
      <c r="DR228" t="s">
        <v>1521</v>
      </c>
      <c r="DS228" t="s">
        <v>843</v>
      </c>
      <c r="DT228" t="s">
        <v>843</v>
      </c>
      <c r="DU228" s="34">
        <v>11.4</v>
      </c>
      <c r="DV228" t="s">
        <v>1461</v>
      </c>
      <c r="DW228" t="s">
        <v>843</v>
      </c>
      <c r="DX228" t="s">
        <v>843</v>
      </c>
      <c r="DY228" t="s">
        <v>432</v>
      </c>
      <c r="DZ228" s="34">
        <v>-2.1759172901511192E-2</v>
      </c>
      <c r="EA228" s="34">
        <v>2.5623386725783348E-2</v>
      </c>
      <c r="EB228" s="34">
        <v>3.9654891937971115E-2</v>
      </c>
      <c r="EC228" s="34">
        <v>9.3510719016194344E-3</v>
      </c>
      <c r="ED228" s="34">
        <v>3.9042893797159195E-2</v>
      </c>
      <c r="EE228" t="s">
        <v>843</v>
      </c>
      <c r="EF228" t="s">
        <v>819</v>
      </c>
      <c r="EG228" s="34">
        <v>1.5559976920485497E-2</v>
      </c>
      <c r="EH228" s="34">
        <v>3.4899786114692688E-2</v>
      </c>
      <c r="EI228" s="34">
        <v>1.1418936774134636E-2</v>
      </c>
      <c r="EJ228" s="34">
        <v>1.4778883196413517E-2</v>
      </c>
      <c r="EK228" s="34">
        <v>-3.3572275191545486E-2</v>
      </c>
      <c r="EL228" t="s">
        <v>843</v>
      </c>
      <c r="EM228" t="s">
        <v>1294</v>
      </c>
      <c r="EN228" s="34">
        <v>1.8717031925916672E-2</v>
      </c>
      <c r="EO228" s="34">
        <v>1.510151382535696E-2</v>
      </c>
      <c r="EP228" s="34">
        <v>1.5843239380046725E-3</v>
      </c>
      <c r="EQ228" s="34">
        <v>2.2499174810945988E-3</v>
      </c>
      <c r="ER228" s="34">
        <v>3.4866683185100555E-2</v>
      </c>
      <c r="ES228" t="s">
        <v>843</v>
      </c>
      <c r="ET228" t="s">
        <v>1521</v>
      </c>
      <c r="EU228" s="34">
        <v>3.0164176598191261E-2</v>
      </c>
      <c r="EV228" s="34">
        <v>1.1728324927389622E-2</v>
      </c>
      <c r="EW228" s="34">
        <v>1.3047216460108757E-2</v>
      </c>
      <c r="EX228" s="34">
        <v>1.2668718583881855E-2</v>
      </c>
      <c r="EY228" s="34">
        <v>2.3041388019919395E-2</v>
      </c>
      <c r="EZ228" t="s">
        <v>843</v>
      </c>
      <c r="FA228" t="s">
        <v>1594</v>
      </c>
      <c r="FB228" s="34">
        <v>2.3574687540531158E-2</v>
      </c>
      <c r="FC228" s="34">
        <v>1.0781540535390377E-2</v>
      </c>
      <c r="FD228" s="34">
        <v>1.3444303534924984E-2</v>
      </c>
      <c r="FE228" s="34">
        <v>2.9666757211089134E-2</v>
      </c>
      <c r="FF228" s="34">
        <v>5.9884663671255112E-2</v>
      </c>
      <c r="FG228" t="s">
        <v>843</v>
      </c>
      <c r="FH228" s="34"/>
      <c r="FI228" s="34"/>
      <c r="FJ228" s="34"/>
      <c r="FK228" s="34"/>
      <c r="FL228" s="34"/>
      <c r="FM228" t="s">
        <v>843</v>
      </c>
      <c r="FN228" t="s">
        <v>843</v>
      </c>
      <c r="FO228" s="34">
        <v>0.66835999999999995</v>
      </c>
      <c r="FP228" t="s">
        <v>1462</v>
      </c>
      <c r="FQ228" t="s">
        <v>843</v>
      </c>
      <c r="FR228" t="s">
        <v>843</v>
      </c>
      <c r="FS228" s="34">
        <v>0.72239999999999993</v>
      </c>
      <c r="FT228" t="s">
        <v>1462</v>
      </c>
      <c r="FU228" t="s">
        <v>843</v>
      </c>
      <c r="FV228" t="s">
        <v>843</v>
      </c>
      <c r="FW228" s="34">
        <v>0.61756</v>
      </c>
      <c r="FX228" t="s">
        <v>1462</v>
      </c>
      <c r="FY228" t="s">
        <v>843</v>
      </c>
      <c r="FZ228" s="34">
        <v>-9.1825379058718681E-3</v>
      </c>
      <c r="GA228" s="34">
        <v>-3.338734433054924E-2</v>
      </c>
      <c r="GB228" s="34">
        <v>-3.9259150624275208E-2</v>
      </c>
      <c r="GC228" s="34">
        <v>-2.0322732627391815E-2</v>
      </c>
      <c r="GD228" s="34">
        <v>-8.6842607706785202E-3</v>
      </c>
      <c r="GE228" t="s">
        <v>830</v>
      </c>
      <c r="GF228" t="s">
        <v>843</v>
      </c>
      <c r="GG228" s="34">
        <v>-7.5286212377250195E-3</v>
      </c>
      <c r="GH228" s="34">
        <v>-3.0442601069808006E-2</v>
      </c>
      <c r="GI228" s="34">
        <v>-3.5303369164466858E-2</v>
      </c>
      <c r="GJ228" s="34">
        <v>-1.4320148155093193E-2</v>
      </c>
      <c r="GK228" s="34">
        <v>-2.6799574494361877E-2</v>
      </c>
      <c r="GL228" t="s">
        <v>832</v>
      </c>
      <c r="GM228" t="s">
        <v>843</v>
      </c>
      <c r="GN228" s="34">
        <v>0.81151831150054932</v>
      </c>
      <c r="GO228" t="s">
        <v>832</v>
      </c>
      <c r="GP228" t="s">
        <v>843</v>
      </c>
      <c r="GQ228" t="s">
        <v>843</v>
      </c>
      <c r="GR228" s="34">
        <v>3.6149613559246063E-2</v>
      </c>
      <c r="GS228" s="34">
        <v>4.1053872555494308E-2</v>
      </c>
      <c r="GT228" s="34">
        <v>3.1357783824205399E-2</v>
      </c>
      <c r="GU228" s="34">
        <v>3.010941855609417E-2</v>
      </c>
      <c r="GV228" s="34">
        <v>3.7664968520402908E-2</v>
      </c>
      <c r="GW228" t="s">
        <v>832</v>
      </c>
      <c r="GX228" t="s">
        <v>843</v>
      </c>
      <c r="GY228" t="s">
        <v>843</v>
      </c>
      <c r="GZ228" t="s">
        <v>843</v>
      </c>
      <c r="HA228" t="s">
        <v>843</v>
      </c>
      <c r="HB228" t="s">
        <v>843</v>
      </c>
      <c r="HC228" t="s">
        <v>843</v>
      </c>
      <c r="HD228" t="s">
        <v>843</v>
      </c>
      <c r="HE228" t="s">
        <v>843</v>
      </c>
      <c r="HF228" t="s">
        <v>843</v>
      </c>
      <c r="HG228" t="s">
        <v>843</v>
      </c>
      <c r="HH228" s="34">
        <v>48879755</v>
      </c>
      <c r="HI228" s="34">
        <v>48414534</v>
      </c>
      <c r="HJ228" s="34">
        <v>47976537</v>
      </c>
      <c r="HK228" s="34">
        <v>47605643</v>
      </c>
      <c r="HL228" s="34">
        <v>47261961</v>
      </c>
      <c r="HM228" s="34">
        <v>46912610</v>
      </c>
      <c r="HN228" s="34">
        <v>46592556</v>
      </c>
      <c r="HO228" s="34">
        <v>46313068</v>
      </c>
      <c r="HP228" s="34">
        <v>46062937</v>
      </c>
      <c r="HQ228" s="34">
        <v>45863884</v>
      </c>
      <c r="HR228" s="34">
        <v>45683020</v>
      </c>
      <c r="HS228" s="34">
        <v>45516134</v>
      </c>
      <c r="HT228" s="34">
        <v>45406226</v>
      </c>
      <c r="HU228" s="34">
        <v>45307099</v>
      </c>
      <c r="HV228" s="34">
        <v>45148075</v>
      </c>
      <c r="HW228" s="34">
        <v>44982564</v>
      </c>
      <c r="HX228" s="34">
        <v>44833569</v>
      </c>
      <c r="HY228" s="34">
        <v>44657257</v>
      </c>
      <c r="HZ228" s="34">
        <v>44446954</v>
      </c>
      <c r="IA228" s="34">
        <v>44211094</v>
      </c>
      <c r="IB228" s="34">
        <v>43909666</v>
      </c>
      <c r="IC228" s="34">
        <v>43531422</v>
      </c>
      <c r="ID228" s="34">
        <v>39701739</v>
      </c>
      <c r="IE228" s="34">
        <v>36744634</v>
      </c>
      <c r="IF228" s="34">
        <v>37937821</v>
      </c>
      <c r="IG228" s="34">
        <v>38759076</v>
      </c>
      <c r="IH228" s="34">
        <v>39093309</v>
      </c>
      <c r="II228" s="34">
        <v>39045383</v>
      </c>
      <c r="IJ228" s="34">
        <v>38832550</v>
      </c>
      <c r="IK228" s="34">
        <v>38564213</v>
      </c>
      <c r="IL228" s="34">
        <v>38295429</v>
      </c>
      <c r="IM228" s="34">
        <v>38026437</v>
      </c>
      <c r="IN228" s="34">
        <v>37757668</v>
      </c>
      <c r="IO228" s="34">
        <v>37489780</v>
      </c>
      <c r="IP228" s="34">
        <v>37223511</v>
      </c>
      <c r="IQ228" s="34">
        <v>36959760</v>
      </c>
      <c r="IR228" s="34">
        <v>36698493</v>
      </c>
      <c r="IS228" s="34">
        <v>36438537</v>
      </c>
      <c r="IT228" s="34">
        <v>36178944</v>
      </c>
      <c r="IU228" s="34">
        <v>35918327</v>
      </c>
      <c r="IV228" s="34">
        <v>35656113</v>
      </c>
      <c r="IW228" s="34">
        <v>35392256</v>
      </c>
      <c r="IX228" s="34">
        <v>35126355</v>
      </c>
      <c r="IY228" s="34">
        <v>34857729</v>
      </c>
      <c r="IZ228" s="34">
        <v>34586035</v>
      </c>
      <c r="JA228" s="34">
        <v>34310784</v>
      </c>
      <c r="JB228" s="34">
        <v>34030556</v>
      </c>
      <c r="JC228" s="34">
        <v>33746167</v>
      </c>
      <c r="JD228" s="34">
        <v>33457707.000000004</v>
      </c>
      <c r="JE228" s="34">
        <v>33164600</v>
      </c>
      <c r="JF228" s="34">
        <v>32867718.999999996</v>
      </c>
      <c r="JG228" s="34">
        <v>32566729</v>
      </c>
      <c r="JH228" s="34">
        <v>32261850</v>
      </c>
      <c r="JI228" s="34">
        <v>31953634</v>
      </c>
      <c r="JJ228" s="34">
        <v>31642957</v>
      </c>
      <c r="JK228" s="34">
        <v>31330525</v>
      </c>
      <c r="JL228" s="34">
        <v>31016933</v>
      </c>
      <c r="JM228" s="34">
        <v>30702877</v>
      </c>
      <c r="JN228" s="34">
        <v>30388917</v>
      </c>
      <c r="JO228" s="34">
        <v>30076101</v>
      </c>
      <c r="JP228" s="34">
        <v>29764648</v>
      </c>
      <c r="JQ228" s="34">
        <v>29455385</v>
      </c>
      <c r="JR228" s="34">
        <v>29149300</v>
      </c>
      <c r="JS228" s="34">
        <v>28846211</v>
      </c>
      <c r="JT228" s="34">
        <v>28545967</v>
      </c>
      <c r="JU228" s="34">
        <v>28248946</v>
      </c>
      <c r="JV228" s="34">
        <v>27955560</v>
      </c>
      <c r="JW228" s="34">
        <v>27665990</v>
      </c>
      <c r="JX228" s="34">
        <v>27380213</v>
      </c>
      <c r="JY228" s="34">
        <v>27098296</v>
      </c>
      <c r="JZ228" s="34">
        <v>26820525</v>
      </c>
      <c r="KA228" s="34">
        <v>26546722</v>
      </c>
      <c r="KB228" s="34">
        <v>26277283</v>
      </c>
      <c r="KC228" s="34">
        <v>26012105</v>
      </c>
      <c r="KD228" s="34">
        <v>25750653</v>
      </c>
      <c r="KE228" s="34">
        <v>25493446</v>
      </c>
      <c r="KF228" s="34">
        <v>25240495</v>
      </c>
      <c r="KG228" s="34">
        <v>24992353</v>
      </c>
      <c r="KH228" s="34">
        <v>24749703</v>
      </c>
      <c r="KI228" s="34">
        <v>24511982</v>
      </c>
      <c r="KJ228" s="34">
        <v>24278882</v>
      </c>
      <c r="KK228" s="34">
        <v>24050899</v>
      </c>
      <c r="KL228" s="34">
        <v>23828465</v>
      </c>
      <c r="KM228" s="34">
        <v>23611704</v>
      </c>
      <c r="KN228" s="34">
        <v>23400512</v>
      </c>
      <c r="KO228" s="34">
        <v>23194430</v>
      </c>
      <c r="KP228" s="34">
        <v>22992982</v>
      </c>
      <c r="KQ228" s="34">
        <v>22795870</v>
      </c>
      <c r="KR228" s="34">
        <v>22602573</v>
      </c>
      <c r="KS228" s="34">
        <v>22412551</v>
      </c>
      <c r="KT228" s="34">
        <v>22225811</v>
      </c>
      <c r="KU228" s="34">
        <v>22042148</v>
      </c>
      <c r="KV228" s="34">
        <v>21860596</v>
      </c>
      <c r="KW228" s="34">
        <v>21680660</v>
      </c>
      <c r="KX228" s="34">
        <v>21501655</v>
      </c>
      <c r="KY228" s="34">
        <v>21323189</v>
      </c>
      <c r="KZ228" s="34">
        <v>21144887</v>
      </c>
      <c r="LA228" s="34">
        <v>20966550</v>
      </c>
      <c r="LB228" s="34">
        <v>20788450</v>
      </c>
      <c r="LC228" s="34">
        <v>20610536</v>
      </c>
      <c r="LD228" s="34">
        <v>20432787</v>
      </c>
      <c r="LE228" t="s">
        <v>843</v>
      </c>
      <c r="LF228" t="s">
        <v>843</v>
      </c>
      <c r="LG228" t="s">
        <v>843</v>
      </c>
      <c r="LH228" s="34">
        <v>-8.9687881991267204E-3</v>
      </c>
      <c r="LI228" s="34">
        <v>-9.5632448792457581E-3</v>
      </c>
      <c r="LJ228" s="34">
        <v>-9.0879788622260094E-3</v>
      </c>
      <c r="LK228" s="34">
        <v>-7.7607743442058563E-3</v>
      </c>
      <c r="LL228" s="34">
        <v>-7.2455396875739098E-3</v>
      </c>
      <c r="LM228" s="34">
        <v>-7.4192555621266365E-3</v>
      </c>
      <c r="LN228" s="34">
        <v>-6.8457233719527721E-3</v>
      </c>
      <c r="LO228" s="34">
        <v>-6.0166185721755028E-3</v>
      </c>
      <c r="LP228" s="34">
        <v>-5.4155103862285614E-3</v>
      </c>
      <c r="LQ228" s="34">
        <v>-4.3306904844939709E-3</v>
      </c>
      <c r="LR228" s="34">
        <v>-3.9512910880148411E-3</v>
      </c>
      <c r="LS228" s="34">
        <v>-3.6598187871277332E-3</v>
      </c>
      <c r="LT228" s="34">
        <v>-2.4176242295652628E-3</v>
      </c>
      <c r="LU228" s="34">
        <v>-2.1855011582374573E-3</v>
      </c>
      <c r="LV228" s="34">
        <v>-3.5160877741873264E-3</v>
      </c>
      <c r="LW228" s="34">
        <v>-3.6726952530443668E-3</v>
      </c>
      <c r="LX228" s="34">
        <v>-3.3177812583744526E-3</v>
      </c>
      <c r="LY228" s="34">
        <v>-3.9403419941663742E-3</v>
      </c>
      <c r="LZ228" s="34">
        <v>-4.7203917056322098E-3</v>
      </c>
      <c r="MA228" s="34">
        <v>-5.3206803277134895E-3</v>
      </c>
      <c r="MB228" s="34">
        <v>-6.8412749096751213E-3</v>
      </c>
      <c r="MC228" s="34">
        <v>-8.6514558643102646E-3</v>
      </c>
      <c r="MD228" s="34">
        <v>-9.2088028788566589E-2</v>
      </c>
      <c r="ME228" s="34">
        <v>-7.7402785420417786E-2</v>
      </c>
      <c r="MF228" s="34">
        <v>3.1956329941749573E-2</v>
      </c>
      <c r="MG228" s="34">
        <v>2.1416418254375458E-2</v>
      </c>
      <c r="MH228" s="34">
        <v>8.586379699409008E-3</v>
      </c>
      <c r="MI228" s="34">
        <v>-1.2266907142475247E-3</v>
      </c>
      <c r="MJ228" s="34">
        <v>-5.4658236913383007E-3</v>
      </c>
      <c r="MK228" s="34">
        <v>-6.9340905174612999E-3</v>
      </c>
      <c r="ML228" s="34">
        <v>-6.9941803812980652E-3</v>
      </c>
      <c r="MM228" s="34">
        <v>-7.0489132776856422E-3</v>
      </c>
      <c r="MN228" s="34">
        <v>-7.0930472575128078E-3</v>
      </c>
      <c r="MO228" s="34">
        <v>-7.1202185936272144E-3</v>
      </c>
      <c r="MP228" s="34">
        <v>-7.1277846582233906E-3</v>
      </c>
      <c r="MQ228" s="34">
        <v>-7.1108243428170681E-3</v>
      </c>
      <c r="MR228" s="34">
        <v>-7.0940614677965641E-3</v>
      </c>
      <c r="MS228" s="34">
        <v>-7.1087679825723171E-3</v>
      </c>
      <c r="MT228" s="34">
        <v>-7.1496311575174332E-3</v>
      </c>
      <c r="MU228" s="34">
        <v>-7.2296257130801678E-3</v>
      </c>
      <c r="MV228" s="34">
        <v>-7.3270616121590137E-3</v>
      </c>
      <c r="MW228" s="34">
        <v>-7.4275657534599304E-3</v>
      </c>
      <c r="MX228" s="34">
        <v>-7.54133565351367E-3</v>
      </c>
      <c r="MY228" s="34">
        <v>-7.6768118888139725E-3</v>
      </c>
      <c r="MZ228" s="34">
        <v>-7.8249033540487289E-3</v>
      </c>
      <c r="NA228" s="34">
        <v>-7.9902810975909233E-3</v>
      </c>
      <c r="NB228" s="34">
        <v>-8.2008801400661469E-3</v>
      </c>
      <c r="NC228" s="34">
        <v>-8.3919866010546684E-3</v>
      </c>
      <c r="ND228" s="34">
        <v>-8.5846772417426109E-3</v>
      </c>
      <c r="NE228" s="34">
        <v>-8.7991217151284218E-3</v>
      </c>
      <c r="NF228" s="34">
        <v>-8.9920517057180405E-3</v>
      </c>
      <c r="NG228" s="34">
        <v>-9.1998064890503883E-3</v>
      </c>
      <c r="NH228" s="34">
        <v>-9.4057666137814522E-3</v>
      </c>
      <c r="NI228" s="34">
        <v>-9.5995031297206879E-3</v>
      </c>
      <c r="NJ228" s="34">
        <v>-9.7703179344534874E-3</v>
      </c>
      <c r="NK228" s="34">
        <v>-9.9227344617247581E-3</v>
      </c>
      <c r="NL228" s="34">
        <v>-1.0059581138193607E-2</v>
      </c>
      <c r="NM228" s="34">
        <v>-1.0176917538046837E-2</v>
      </c>
      <c r="NN228" s="34">
        <v>-1.0278394445776939E-2</v>
      </c>
      <c r="NO228" s="34">
        <v>-1.0347099974751472E-2</v>
      </c>
      <c r="NP228" s="34">
        <v>-1.0409489274024963E-2</v>
      </c>
      <c r="NQ228" s="34">
        <v>-1.0444634594023228E-2</v>
      </c>
      <c r="NR228" s="34">
        <v>-1.0445847176015377E-2</v>
      </c>
      <c r="NS228" s="34">
        <v>-1.0452249087393284E-2</v>
      </c>
      <c r="NT228" s="34">
        <v>-1.0462984442710876E-2</v>
      </c>
      <c r="NU228" s="34">
        <v>-1.0459518060088158E-2</v>
      </c>
      <c r="NV228" s="34">
        <v>-1.044004037976265E-2</v>
      </c>
      <c r="NW228" s="34">
        <v>-1.0412245057523251E-2</v>
      </c>
      <c r="NX228" s="34">
        <v>-1.0383261367678642E-2</v>
      </c>
      <c r="NY228" s="34">
        <v>-1.0349751450121403E-2</v>
      </c>
      <c r="NZ228" s="34">
        <v>-1.0303394868969917E-2</v>
      </c>
      <c r="OA228" s="34">
        <v>-1.0261178016662598E-2</v>
      </c>
      <c r="OB228" s="34">
        <v>-1.0201472789049149E-2</v>
      </c>
      <c r="OC228" s="34">
        <v>-1.01427948102355E-2</v>
      </c>
      <c r="OD228" s="34">
        <v>-1.010202057659626E-2</v>
      </c>
      <c r="OE228" s="34">
        <v>-1.0038586333394051E-2</v>
      </c>
      <c r="OF228" s="34">
        <v>-9.9717499688267708E-3</v>
      </c>
      <c r="OG228" s="34">
        <v>-9.87975113093853E-3</v>
      </c>
      <c r="OH228" s="34">
        <v>-9.7564095631241798E-3</v>
      </c>
      <c r="OI228" s="34">
        <v>-9.6514299511909485E-3</v>
      </c>
      <c r="OJ228" s="34">
        <v>-9.5551405102014542E-3</v>
      </c>
      <c r="OK228" s="34">
        <v>-9.4345426186919212E-3</v>
      </c>
      <c r="OL228" s="34">
        <v>-9.2915017157793045E-3</v>
      </c>
      <c r="OM228" s="34">
        <v>-9.138353168964386E-3</v>
      </c>
      <c r="ON228" s="34">
        <v>-8.9846188202500343E-3</v>
      </c>
      <c r="OO228" s="34">
        <v>-8.8457390666007996E-3</v>
      </c>
      <c r="OP228" s="34">
        <v>-8.7231248617172241E-3</v>
      </c>
      <c r="OQ228" s="34">
        <v>-8.6096599698066711E-3</v>
      </c>
      <c r="OR228" s="34">
        <v>-8.515629917383194E-3</v>
      </c>
      <c r="OS228" s="34">
        <v>-8.442634716629982E-3</v>
      </c>
      <c r="OT228" s="34">
        <v>-8.3668436855077744E-3</v>
      </c>
      <c r="OU228" s="34">
        <v>-8.2978326827287674E-3</v>
      </c>
      <c r="OV228" s="34">
        <v>-8.2706920802593231E-3</v>
      </c>
      <c r="OW228" s="34">
        <v>-8.2651274278759956E-3</v>
      </c>
      <c r="OX228" s="34">
        <v>-8.2907099276781082E-3</v>
      </c>
      <c r="OY228" s="34">
        <v>-8.334742859005928E-3</v>
      </c>
      <c r="OZ228" s="34">
        <v>-8.3970390260219574E-3</v>
      </c>
      <c r="PA228" s="34">
        <v>-8.4698162972927094E-3</v>
      </c>
      <c r="PB228" s="34">
        <v>-8.5307667031884193E-3</v>
      </c>
      <c r="PC228" s="34">
        <v>-8.5951425135135651E-3</v>
      </c>
      <c r="PD228" s="34">
        <v>-8.6615849286317825E-3</v>
      </c>
      <c r="PE228" t="s">
        <v>1300</v>
      </c>
      <c r="PF228" t="s">
        <v>843</v>
      </c>
      <c r="PG228" t="s">
        <v>843</v>
      </c>
      <c r="PH228" t="s">
        <v>843</v>
      </c>
      <c r="PI228" t="s">
        <v>843</v>
      </c>
      <c r="PJ228" t="s">
        <v>1300</v>
      </c>
      <c r="PK228" s="34">
        <v>0.46309775114059448</v>
      </c>
      <c r="PL228" s="34">
        <v>0.46274873614311218</v>
      </c>
      <c r="PM228" s="34">
        <v>0.4624173641204834</v>
      </c>
      <c r="PN228" s="34">
        <v>0.46219563484191895</v>
      </c>
      <c r="PO228" s="34">
        <v>0.46194362640380859</v>
      </c>
      <c r="PP228" s="34">
        <v>0.46159175038337708</v>
      </c>
      <c r="PQ228" s="34">
        <v>0.46129414439201355</v>
      </c>
      <c r="PR228" s="34">
        <v>0.46106734871864319</v>
      </c>
      <c r="PS228" s="34">
        <v>0.46088698506355286</v>
      </c>
      <c r="PT228" s="34">
        <v>0.46089521050453186</v>
      </c>
      <c r="PU228" s="34">
        <v>0.46109429001808167</v>
      </c>
      <c r="PV228" s="34">
        <v>0.46135362982749939</v>
      </c>
      <c r="PW228" s="34">
        <v>0.46174788475036621</v>
      </c>
      <c r="PX228" s="34">
        <v>0.46216902136802673</v>
      </c>
      <c r="PY228" s="34">
        <v>0.46255698800086975</v>
      </c>
      <c r="PZ228" s="34">
        <v>0.46288633346557617</v>
      </c>
      <c r="QA228" s="34">
        <v>0.46308094263076782</v>
      </c>
      <c r="QB228" s="34">
        <v>0.46324259042739868</v>
      </c>
      <c r="QC228" s="34">
        <v>0.46336853504180908</v>
      </c>
      <c r="QD228" s="34">
        <v>0.46324723958969116</v>
      </c>
      <c r="QE228" s="34">
        <v>0.46304434537887573</v>
      </c>
      <c r="QF228" s="34">
        <v>0.46282273530960083</v>
      </c>
      <c r="QG228" s="34">
        <v>0.45919075608253479</v>
      </c>
      <c r="QH228" s="34">
        <v>0.45598945021629333</v>
      </c>
      <c r="QI228" s="34">
        <v>0.45756241679191589</v>
      </c>
      <c r="QJ228" s="34">
        <v>0.45867073535919189</v>
      </c>
      <c r="QK228" s="34">
        <v>0.45925280451774597</v>
      </c>
      <c r="QL228" s="34">
        <v>0.45945784449577332</v>
      </c>
      <c r="QM228" s="34">
        <v>0.45952209830284119</v>
      </c>
      <c r="QN228" s="34">
        <v>0.45956030488014221</v>
      </c>
      <c r="QO228" s="34">
        <v>0.45962771773338318</v>
      </c>
      <c r="QP228" s="34">
        <v>0.4597247838973999</v>
      </c>
      <c r="QQ228" s="34">
        <v>0.4598507285118103</v>
      </c>
      <c r="QR228" s="34">
        <v>0.46000301837921143</v>
      </c>
      <c r="QS228" s="34">
        <v>0.46018415689468384</v>
      </c>
      <c r="QT228" s="34">
        <v>0.46039605140686035</v>
      </c>
      <c r="QU228" s="34">
        <v>0.46063938736915588</v>
      </c>
      <c r="QV228" s="34">
        <v>0.46091070771217346</v>
      </c>
      <c r="QW228" s="34">
        <v>0.46120938658714294</v>
      </c>
      <c r="QX228" s="34">
        <v>0.46153602004051208</v>
      </c>
      <c r="QY228" s="34">
        <v>0.46188953518867493</v>
      </c>
      <c r="QZ228" s="34">
        <v>0.46226957440376282</v>
      </c>
      <c r="RA228" s="34">
        <v>0.46267640590667725</v>
      </c>
      <c r="RB228" s="34">
        <v>0.46310871839523315</v>
      </c>
      <c r="RC228" s="34">
        <v>0.46356332302093506</v>
      </c>
      <c r="RD228" s="34">
        <v>0.46403893828392029</v>
      </c>
      <c r="RE228" s="34">
        <v>0.46453160047531128</v>
      </c>
      <c r="RF228" s="34">
        <v>0.46503961086273193</v>
      </c>
      <c r="RG228" s="34">
        <v>0.46556049585342407</v>
      </c>
      <c r="RH228" s="34">
        <v>0.46608951687812805</v>
      </c>
      <c r="RI228" s="34">
        <v>0.46662595868110657</v>
      </c>
      <c r="RJ228" s="34">
        <v>0.46716833114624023</v>
      </c>
      <c r="RK228" s="34">
        <v>0.46771347522735596</v>
      </c>
      <c r="RL228" s="34">
        <v>0.46825945377349854</v>
      </c>
      <c r="RM228" s="34">
        <v>0.46880790591239929</v>
      </c>
      <c r="RN228" s="34">
        <v>0.46935829520225525</v>
      </c>
      <c r="RO228" s="34">
        <v>0.46990799903869629</v>
      </c>
      <c r="RP228" s="34">
        <v>0.47045615315437317</v>
      </c>
      <c r="RQ228" s="34">
        <v>0.47100165486335754</v>
      </c>
      <c r="RR228" s="34">
        <v>0.4715455174446106</v>
      </c>
      <c r="RS228" s="34">
        <v>0.47208800911903381</v>
      </c>
      <c r="RT228" s="34">
        <v>0.47262874245643616</v>
      </c>
      <c r="RU228" s="34">
        <v>0.47316998243331909</v>
      </c>
      <c r="RV228" s="34">
        <v>0.47371220588684082</v>
      </c>
      <c r="RW228" s="34">
        <v>0.47425642609596252</v>
      </c>
      <c r="RX228" s="34">
        <v>0.47480475902557373</v>
      </c>
      <c r="RY228" s="34">
        <v>0.47535571455955505</v>
      </c>
      <c r="RZ228" s="34">
        <v>0.47591012716293335</v>
      </c>
      <c r="SA228" s="34">
        <v>0.47647011280059814</v>
      </c>
      <c r="SB228" s="34">
        <v>0.47703298926353455</v>
      </c>
      <c r="SC228" s="34">
        <v>0.47759908437728882</v>
      </c>
      <c r="SD228" s="34">
        <v>0.47816699743270874</v>
      </c>
      <c r="SE228" s="34">
        <v>0.47873583436012268</v>
      </c>
      <c r="SF228" s="34">
        <v>0.4793064296245575</v>
      </c>
      <c r="SG228" s="34">
        <v>0.47987473011016846</v>
      </c>
      <c r="SH228" s="34">
        <v>0.48043766617774963</v>
      </c>
      <c r="SI228" s="34">
        <v>0.48099297285079956</v>
      </c>
      <c r="SJ228" s="34">
        <v>0.48153916001319885</v>
      </c>
      <c r="SK228" s="34">
        <v>0.48207581043243408</v>
      </c>
      <c r="SL228" s="34">
        <v>0.48259860277175903</v>
      </c>
      <c r="SM228" s="34">
        <v>0.48310494422912598</v>
      </c>
      <c r="SN228" s="34">
        <v>0.48358970880508423</v>
      </c>
      <c r="SO228" s="34">
        <v>0.48404839634895325</v>
      </c>
      <c r="SP228" s="34">
        <v>0.48447892069816589</v>
      </c>
      <c r="SQ228" s="34">
        <v>0.48487618565559387</v>
      </c>
      <c r="SR228" s="34">
        <v>0.48523792624473572</v>
      </c>
      <c r="SS228" s="34">
        <v>0.48555910587310791</v>
      </c>
      <c r="ST228" s="34">
        <v>0.48583993315696716</v>
      </c>
      <c r="SU228" s="34">
        <v>0.48608160018920898</v>
      </c>
      <c r="SV228" s="34">
        <v>0.48628216981887817</v>
      </c>
      <c r="SW228" s="34">
        <v>0.48644369840621948</v>
      </c>
      <c r="SX228" s="34">
        <v>0.48656982183456421</v>
      </c>
      <c r="SY228" s="34">
        <v>0.48666244745254517</v>
      </c>
      <c r="SZ228" s="34">
        <v>0.48673099279403687</v>
      </c>
      <c r="TA228" s="34">
        <v>0.48678135871887207</v>
      </c>
      <c r="TB228" s="34">
        <v>0.48681649565696716</v>
      </c>
      <c r="TC228" s="34">
        <v>0.4868425726890564</v>
      </c>
      <c r="TD228" s="34">
        <v>0.48686417937278748</v>
      </c>
      <c r="TE228" s="34">
        <v>0.48689103126525879</v>
      </c>
      <c r="TF228" s="34">
        <v>0.48693090677261353</v>
      </c>
      <c r="TG228" s="34">
        <v>0.48698994517326355</v>
      </c>
      <c r="TH228" t="s">
        <v>843</v>
      </c>
      <c r="TI228" t="s">
        <v>843</v>
      </c>
      <c r="TJ228" t="s">
        <v>1300</v>
      </c>
      <c r="TK228" s="34">
        <v>0.68495962505377095</v>
      </c>
      <c r="TL228" s="34">
        <v>0.68955398806482404</v>
      </c>
      <c r="TM228" s="34">
        <v>0.69182647872410596</v>
      </c>
      <c r="TN228" s="34">
        <v>0.69200881613962395</v>
      </c>
      <c r="TO228" s="34">
        <v>0.69221053578596292</v>
      </c>
      <c r="TP228" s="34">
        <v>0.69300517494123592</v>
      </c>
      <c r="TQ228" s="34">
        <v>0.6940388395948921</v>
      </c>
      <c r="TR228" s="34">
        <v>0.69571348631017105</v>
      </c>
      <c r="TS228" s="34">
        <v>0.69855349973182901</v>
      </c>
      <c r="TT228" s="34">
        <v>0.70099277898051593</v>
      </c>
      <c r="TU228" s="34">
        <v>0.70340875782083501</v>
      </c>
      <c r="TV228" s="34">
        <v>0.70448411440747705</v>
      </c>
      <c r="TW228" s="34">
        <v>0.70299343196907105</v>
      </c>
      <c r="TX228" s="34">
        <v>0.700260882954999</v>
      </c>
      <c r="TY228" s="34">
        <v>0.69584310843644104</v>
      </c>
      <c r="TZ228" s="34">
        <v>0.69089299800696091</v>
      </c>
      <c r="UA228" s="34">
        <v>0.68635850739431403</v>
      </c>
      <c r="UB228" s="34">
        <v>0.68220279049161903</v>
      </c>
      <c r="UC228" s="34">
        <v>0.679258905787547</v>
      </c>
      <c r="UD228" s="34">
        <v>0.67678291701192805</v>
      </c>
      <c r="UE228" s="34">
        <v>0.67482712491109398</v>
      </c>
      <c r="UF228" s="34">
        <v>0.6737805854355049</v>
      </c>
      <c r="UG228" s="34">
        <v>0.6576568975983651</v>
      </c>
      <c r="UH228" s="34">
        <v>0.64439580000165197</v>
      </c>
      <c r="UI228" s="34">
        <v>0.65327836900909997</v>
      </c>
      <c r="UJ228" s="34">
        <v>0.6584588213609629</v>
      </c>
      <c r="UK228" s="34">
        <v>0.66070050504038902</v>
      </c>
      <c r="UL228" s="34">
        <v>0.66169559663430599</v>
      </c>
      <c r="UM228" s="34">
        <v>0.66223049140179502</v>
      </c>
      <c r="UN228" s="34">
        <v>0.66270329437294606</v>
      </c>
      <c r="UO228" s="34">
        <v>0.66302018268316298</v>
      </c>
      <c r="UP228" s="34">
        <v>0.66259202331514799</v>
      </c>
      <c r="UQ228" s="34">
        <v>0.66159564380941605</v>
      </c>
      <c r="UR228" s="34">
        <v>0.65978500007202001</v>
      </c>
      <c r="US228" s="34">
        <v>0.65745948843998092</v>
      </c>
      <c r="UT228" s="34">
        <v>0.65430080788269196</v>
      </c>
      <c r="UU228" s="34">
        <v>0.65009203988169206</v>
      </c>
      <c r="UV228" s="34">
        <v>0.64541122156727593</v>
      </c>
      <c r="UW228" s="34">
        <v>0.64030962318856</v>
      </c>
      <c r="UX228" s="34">
        <v>0.63499897092925606</v>
      </c>
      <c r="UY228" s="34">
        <v>0.62950268864135606</v>
      </c>
      <c r="UZ228" s="34">
        <v>0.62379734990614899</v>
      </c>
      <c r="VA228" s="34">
        <v>0.61845863855702299</v>
      </c>
      <c r="VB228" s="34">
        <v>0.61337792545234404</v>
      </c>
      <c r="VC228" s="34">
        <v>0.60811192135623604</v>
      </c>
      <c r="VD228" s="34">
        <v>0.602463922130138</v>
      </c>
      <c r="VE228" s="34">
        <v>0.59670790279318497</v>
      </c>
      <c r="VF228" s="34">
        <v>0.591060030610291</v>
      </c>
      <c r="VG228" s="34">
        <v>0.58447227121691303</v>
      </c>
      <c r="VH228" s="34">
        <v>0.57735389541860893</v>
      </c>
      <c r="VI228" s="34">
        <v>0.57082080185088602</v>
      </c>
      <c r="VJ228" s="34">
        <v>0.56447214886088193</v>
      </c>
      <c r="VK228" s="34">
        <v>0.55864072516983299</v>
      </c>
      <c r="VL228" s="34">
        <v>0.55389934678478203</v>
      </c>
      <c r="VM228" s="34">
        <v>0.550159455704472</v>
      </c>
      <c r="VN228" s="34">
        <v>0.54749696107076096</v>
      </c>
      <c r="VO228" s="34">
        <v>0.54575789295479293</v>
      </c>
      <c r="VP228" s="34">
        <v>0.54506404163583699</v>
      </c>
      <c r="VQ228" s="34">
        <v>0.54552238567764699</v>
      </c>
      <c r="VR228" s="34">
        <v>0.54696653577148402</v>
      </c>
      <c r="VS228" s="34">
        <v>0.54908063167619803</v>
      </c>
      <c r="VT228" s="34">
        <v>0.55162975380613399</v>
      </c>
      <c r="VU228" s="34">
        <v>0.554814533364687</v>
      </c>
      <c r="VV228" s="34">
        <v>0.558558826990464</v>
      </c>
      <c r="VW228" s="34">
        <v>0.56261697908820207</v>
      </c>
      <c r="VX228" s="34">
        <v>0.56676319121363294</v>
      </c>
      <c r="VY228" s="34">
        <v>0.57068079532871496</v>
      </c>
      <c r="VZ228" s="34">
        <v>0.57391744206664097</v>
      </c>
      <c r="WA228" s="34">
        <v>0.57589519117327503</v>
      </c>
      <c r="WB228" s="34">
        <v>0.57647013259560898</v>
      </c>
      <c r="WC228" s="34">
        <v>0.57592194783659201</v>
      </c>
      <c r="WD228" s="34">
        <v>0.57405072460547102</v>
      </c>
      <c r="WE228" s="34">
        <v>0.57076302371139398</v>
      </c>
      <c r="WF228" s="34">
        <v>0.56614291692271701</v>
      </c>
      <c r="WG228" s="34">
        <v>0.56054384329593498</v>
      </c>
      <c r="WH228" s="34">
        <v>0.55503178258113406</v>
      </c>
      <c r="WI228" s="34">
        <v>0.54970676188614298</v>
      </c>
      <c r="WJ228" s="34">
        <v>0.54407584191852598</v>
      </c>
      <c r="WK228" s="34">
        <v>0.53849278514574506</v>
      </c>
      <c r="WL228" s="34">
        <v>0.53340795670036101</v>
      </c>
      <c r="WM228" s="34">
        <v>0.52954479123050202</v>
      </c>
      <c r="WN228" s="34">
        <v>0.52703371863493098</v>
      </c>
      <c r="WO228" s="34">
        <v>0.52548298851814401</v>
      </c>
      <c r="WP228" s="34">
        <v>0.525183918848383</v>
      </c>
      <c r="WQ228" s="34">
        <v>0.52555258192641296</v>
      </c>
      <c r="WR228" s="34">
        <v>0.52635541105439099</v>
      </c>
      <c r="WS228" s="34">
        <v>0.527670073416315</v>
      </c>
      <c r="WT228" s="34">
        <v>0.52940591870369502</v>
      </c>
      <c r="WU228" s="34">
        <v>0.53189804983706901</v>
      </c>
      <c r="WV228" s="34">
        <v>0.53468700494394905</v>
      </c>
      <c r="WW228" s="34">
        <v>0.53712192999391595</v>
      </c>
      <c r="WX228" s="34">
        <v>0.53925314948313696</v>
      </c>
      <c r="WY228" s="34">
        <v>0.54115736368761391</v>
      </c>
      <c r="WZ228" s="34">
        <v>0.54288883601534399</v>
      </c>
      <c r="XA228" s="34">
        <v>0.54441226836753398</v>
      </c>
      <c r="XB228" s="34">
        <v>0.54568287135662497</v>
      </c>
      <c r="XC228" s="34">
        <v>0.54669314493601096</v>
      </c>
      <c r="XD228" s="34">
        <v>0.54744751872500497</v>
      </c>
      <c r="XE228" s="34">
        <v>0.54793136217631999</v>
      </c>
      <c r="XF228" s="34">
        <v>0.54812372302875301</v>
      </c>
      <c r="XG228" s="34">
        <v>0.54797921105916703</v>
      </c>
      <c r="XH228" t="s">
        <v>843</v>
      </c>
      <c r="XI228" t="s">
        <v>1300</v>
      </c>
      <c r="XJ228" s="34">
        <v>0.61554235884015396</v>
      </c>
      <c r="XK228" s="34">
        <v>0.61972743556717902</v>
      </c>
      <c r="XL228" s="34">
        <v>0.62570022899214006</v>
      </c>
      <c r="XM228" s="34">
        <v>0.63328306863449901</v>
      </c>
      <c r="XN228" s="34">
        <v>0.64074946700528901</v>
      </c>
      <c r="XO228" s="34">
        <v>0.64788120933795801</v>
      </c>
      <c r="XP228" s="34">
        <v>0.65319227174400996</v>
      </c>
      <c r="XQ228" s="34">
        <v>0.65554356062094599</v>
      </c>
      <c r="XR228" s="34">
        <v>0.65588289187772508</v>
      </c>
      <c r="XS228" s="34">
        <v>0.65348739326132999</v>
      </c>
      <c r="XT228" s="34">
        <v>0.65010847192357801</v>
      </c>
      <c r="XU228" s="34">
        <v>0.64673523949480494</v>
      </c>
      <c r="XV228" s="34">
        <v>0.64257169663724401</v>
      </c>
      <c r="XW228" s="34">
        <v>0.63821258299706396</v>
      </c>
      <c r="XX228" s="34">
        <v>0.63357132760999602</v>
      </c>
      <c r="XY228" s="34">
        <v>0.62874611816258397</v>
      </c>
      <c r="XZ228" s="34">
        <v>0.62369295203779107</v>
      </c>
      <c r="YA228" s="34">
        <v>0.61851550374573494</v>
      </c>
      <c r="YB228" s="34">
        <v>0.61389546079913004</v>
      </c>
      <c r="YC228" s="34">
        <v>0.60962895863163902</v>
      </c>
      <c r="YD228" s="34">
        <v>0.605785197662569</v>
      </c>
      <c r="YE228" s="34">
        <v>0.60301817156352</v>
      </c>
      <c r="YF228" s="34">
        <v>0.58116585270987697</v>
      </c>
      <c r="YG228" s="34">
        <v>0.56350911759672295</v>
      </c>
      <c r="YH228" s="34">
        <v>0.57613631231135198</v>
      </c>
      <c r="YI228" s="34">
        <v>0.58527760052897004</v>
      </c>
      <c r="YJ228" s="34">
        <v>0.59085944860794504</v>
      </c>
      <c r="YK228" s="34">
        <v>0.59413320391811797</v>
      </c>
      <c r="YL228" s="34">
        <v>0.59635082429108</v>
      </c>
      <c r="YM228" s="34">
        <v>0.59781598550967407</v>
      </c>
      <c r="YN228" s="34">
        <v>0.597895398924705</v>
      </c>
      <c r="YO228" s="34">
        <v>0.59633509177227306</v>
      </c>
      <c r="YP228" s="34">
        <v>0.59392177512231692</v>
      </c>
      <c r="YQ228" s="34">
        <v>0.59073744897942804</v>
      </c>
      <c r="YR228" s="34">
        <v>0.58707825814711601</v>
      </c>
      <c r="YS228" s="34">
        <v>0.58265423777987502</v>
      </c>
      <c r="YT228" s="34">
        <v>0.57743319899493994</v>
      </c>
      <c r="YU228" s="34">
        <v>0.57212415564153796</v>
      </c>
      <c r="YV228" s="34">
        <v>0.566392167223012</v>
      </c>
      <c r="YW228" s="34">
        <v>0.56008090855566695</v>
      </c>
      <c r="YX228" s="34">
        <v>0.55342103610676796</v>
      </c>
      <c r="YY228" s="34">
        <v>0.54660050492401502</v>
      </c>
      <c r="YZ228" s="34">
        <v>0.53981222162373199</v>
      </c>
      <c r="ZA228" s="34">
        <v>0.53196605263641805</v>
      </c>
      <c r="ZB228" s="34">
        <v>0.52346540267675401</v>
      </c>
      <c r="ZC228" s="34">
        <v>0.51545737048736595</v>
      </c>
      <c r="ZD228" s="34">
        <v>0.50756347460847406</v>
      </c>
      <c r="ZE228" s="34">
        <v>0.500149409561092</v>
      </c>
      <c r="ZF228" s="34">
        <v>0.493841418959165</v>
      </c>
      <c r="ZG228" s="34">
        <v>0.48863746283688003</v>
      </c>
      <c r="ZH228" s="34">
        <v>0.48465635104376503</v>
      </c>
      <c r="ZI228" s="34">
        <v>0.48177108913824296</v>
      </c>
      <c r="ZJ228" s="34">
        <v>0.480094282877366</v>
      </c>
      <c r="ZK228" s="34">
        <v>0.47972784566537896</v>
      </c>
      <c r="ZL228" s="34">
        <v>0.48048946563369499</v>
      </c>
      <c r="ZM228" s="34">
        <v>0.482063427247653</v>
      </c>
      <c r="ZN228" s="34">
        <v>0.484274654105872</v>
      </c>
      <c r="ZO228" s="34">
        <v>0.48730958523350099</v>
      </c>
      <c r="ZP228" s="34">
        <v>0.49107671392172397</v>
      </c>
      <c r="ZQ228" s="34">
        <v>0.49532859155062298</v>
      </c>
      <c r="ZR228" s="34">
        <v>0.49980877482897201</v>
      </c>
      <c r="ZS228" s="34">
        <v>0.50416547779235399</v>
      </c>
      <c r="ZT228" s="34">
        <v>0.50795670064043896</v>
      </c>
      <c r="ZU228" s="34">
        <v>0.51059155586485094</v>
      </c>
      <c r="ZV228" s="34">
        <v>0.51187079225813603</v>
      </c>
      <c r="ZW228" s="34">
        <v>0.51206578666803704</v>
      </c>
      <c r="ZX228" s="34">
        <v>0.51092209365646601</v>
      </c>
      <c r="ZY228" s="34">
        <v>0.508313880900089</v>
      </c>
      <c r="ZZ228" s="34">
        <v>0.50430544495764207</v>
      </c>
      <c r="AAA228" s="34">
        <v>0.49921344683838098</v>
      </c>
      <c r="AAB228" s="34">
        <v>0.49409532438309806</v>
      </c>
      <c r="AAC228" s="34">
        <v>0.48903493621547706</v>
      </c>
      <c r="AAD228" s="34">
        <v>0.48353241086607002</v>
      </c>
      <c r="AAE228" s="34">
        <v>0.47796475909965802</v>
      </c>
      <c r="AAF228" s="34">
        <v>0.47281775728172803</v>
      </c>
      <c r="AAG228" s="34">
        <v>0.46879214502409999</v>
      </c>
      <c r="AAH228" s="34">
        <v>0.46603736309524402</v>
      </c>
      <c r="AAI228" s="34">
        <v>0.46421127294416797</v>
      </c>
      <c r="AAJ228" s="34">
        <v>0.46360796733601201</v>
      </c>
      <c r="AAK228" s="34">
        <v>0.46365900840537899</v>
      </c>
      <c r="AAL228" s="34">
        <v>0.46414678402407505</v>
      </c>
      <c r="AAM228" s="34">
        <v>0.46517268512140297</v>
      </c>
      <c r="AAN228" s="34">
        <v>0.46664002486102196</v>
      </c>
      <c r="AAO228" s="34">
        <v>0.46888870305826502</v>
      </c>
      <c r="AAP228" s="34">
        <v>0.47149414935878298</v>
      </c>
      <c r="AAQ228" s="34">
        <v>0.47382736989382002</v>
      </c>
      <c r="AAR228" s="34">
        <v>0.47595394542560904</v>
      </c>
      <c r="AAS228" s="34">
        <v>0.47792573830259599</v>
      </c>
      <c r="AAT228" s="34">
        <v>0.47975057972382201</v>
      </c>
      <c r="AAU228" s="34">
        <v>0.48138113509214397</v>
      </c>
      <c r="AAV228" s="34">
        <v>0.48278796215805103</v>
      </c>
      <c r="AAW228" s="34">
        <v>0.48392290343203198</v>
      </c>
      <c r="AAX228" s="34">
        <v>0.48479428465719798</v>
      </c>
      <c r="AAY228" s="34">
        <v>0.48541505391014506</v>
      </c>
      <c r="AAZ228" s="34">
        <v>0.48573776031979299</v>
      </c>
      <c r="ABA228" s="34">
        <v>0.48570370970308402</v>
      </c>
      <c r="ABB228" s="34">
        <v>0.48532873420720402</v>
      </c>
      <c r="ABC228" s="34">
        <v>0.48467634123583403</v>
      </c>
      <c r="ABD228" s="34">
        <v>0.48379077122655195</v>
      </c>
      <c r="ABE228" s="34">
        <v>0.48274771983737602</v>
      </c>
      <c r="ABF228" s="34">
        <v>0.48156807977296501</v>
      </c>
      <c r="ABG228" t="s">
        <v>843</v>
      </c>
      <c r="ABH228" t="s">
        <v>843</v>
      </c>
      <c r="ABI228" t="s">
        <v>1300</v>
      </c>
      <c r="ABJ228" s="34">
        <v>0.60716654975903095</v>
      </c>
      <c r="ABK228" s="34">
        <v>0.60987692249604197</v>
      </c>
      <c r="ABL228" s="34">
        <v>0.61055615987293799</v>
      </c>
      <c r="ABM228" s="34">
        <v>0.61094568546269101</v>
      </c>
      <c r="ABN228" s="34">
        <v>0.61270277816765595</v>
      </c>
      <c r="ABO228" s="34">
        <v>0.615489097707418</v>
      </c>
      <c r="ABP228" s="34">
        <v>0.61927773397965102</v>
      </c>
      <c r="ABQ228" s="34">
        <v>0.62432718773889095</v>
      </c>
      <c r="ABR228" s="34">
        <v>0.63074300527931004</v>
      </c>
      <c r="ABS228" s="34">
        <v>0.63688153842356698</v>
      </c>
      <c r="ABT228" s="34">
        <v>0.64276908184670201</v>
      </c>
      <c r="ABU228" s="34">
        <v>0.64707339431632505</v>
      </c>
      <c r="ABV228" s="34">
        <v>0.64855974103023106</v>
      </c>
      <c r="ABW228" s="34">
        <v>0.64847116289137008</v>
      </c>
      <c r="ABX228" s="34">
        <v>0.64631071918692795</v>
      </c>
      <c r="ABY228" s="34">
        <v>0.64346668855959388</v>
      </c>
      <c r="ABZ228" s="34">
        <v>0.64099875698051212</v>
      </c>
      <c r="ACA228" s="34">
        <v>0.63821878533895204</v>
      </c>
      <c r="ACB228" s="34">
        <v>0.63560655512643793</v>
      </c>
      <c r="ACC228" s="34">
        <v>0.63263845458519496</v>
      </c>
      <c r="ACD228" s="34">
        <v>0.62965148004483196</v>
      </c>
      <c r="ACE228" s="34">
        <v>0.62685096756085801</v>
      </c>
      <c r="ACF228" s="34">
        <v>0.61333609341394302</v>
      </c>
      <c r="ACG228" s="34">
        <v>0.59926412111308702</v>
      </c>
      <c r="ACH228" s="34">
        <v>0.59932230424254296</v>
      </c>
      <c r="ACI228" s="34">
        <v>0.59856683631983398</v>
      </c>
      <c r="ACJ228" s="34">
        <v>0.59739546478401206</v>
      </c>
      <c r="ACK228" s="34">
        <v>0.59659186849313306</v>
      </c>
      <c r="ACL228" s="34">
        <v>0.59661632320545099</v>
      </c>
      <c r="ACM228" s="34">
        <v>0.59772067693952402</v>
      </c>
      <c r="ACN228" s="34">
        <v>0.59940570974418006</v>
      </c>
      <c r="ACO228" s="34">
        <v>0.60111303093046797</v>
      </c>
      <c r="ACP228" s="34">
        <v>0.60314326611559699</v>
      </c>
      <c r="ACQ228" s="34">
        <v>0.60519109474635502</v>
      </c>
      <c r="ACR228" s="34">
        <v>0.60681325842691203</v>
      </c>
      <c r="ACS228" s="34">
        <v>0.60700638487650305</v>
      </c>
      <c r="ACT228" s="34">
        <v>0.60553075564259895</v>
      </c>
      <c r="ACU228" s="34">
        <v>0.60318330558683897</v>
      </c>
      <c r="ACV228" s="34">
        <v>0.60004388187781299</v>
      </c>
      <c r="ACW228" s="34">
        <v>0.59645355146338597</v>
      </c>
      <c r="ACX228" s="34">
        <v>0.59216478532026207</v>
      </c>
      <c r="ACY228" s="34">
        <v>0.58714561739155602</v>
      </c>
      <c r="ACZ228" s="34">
        <v>0.58207457645299998</v>
      </c>
      <c r="ADA228" s="34">
        <v>0.57660311146489196</v>
      </c>
      <c r="ADB228" s="34">
        <v>0.57058401504271894</v>
      </c>
      <c r="ADC228" s="34">
        <v>0.56426938539206806</v>
      </c>
      <c r="ADD228" s="34">
        <v>0.55786113870926601</v>
      </c>
      <c r="ADE228" s="34">
        <v>0.55152842988064399</v>
      </c>
      <c r="ADF228" s="34">
        <v>0.54419388334054097</v>
      </c>
      <c r="ADG228" s="34">
        <v>0.53625828443581403</v>
      </c>
      <c r="ADH228" s="34">
        <v>0.52882922102338104</v>
      </c>
      <c r="ADI228" s="34">
        <v>0.52152171929824498</v>
      </c>
      <c r="ADJ228" s="34">
        <v>0.51470957980880794</v>
      </c>
      <c r="ADK228" s="34">
        <v>0.50900597096405398</v>
      </c>
      <c r="ADL228" s="34">
        <v>0.50439067688901507</v>
      </c>
      <c r="ADM228" s="34">
        <v>0.50098765499480702</v>
      </c>
      <c r="ADN228" s="34">
        <v>0.49865878099552902</v>
      </c>
      <c r="ADO228" s="34">
        <v>0.49750778245459204</v>
      </c>
      <c r="ADP228" s="34">
        <v>0.49763431845893003</v>
      </c>
      <c r="ADQ228" s="34">
        <v>0.49884977608716297</v>
      </c>
      <c r="ADR228" s="34">
        <v>0.50084255152551205</v>
      </c>
      <c r="ADS228" s="34">
        <v>0.50342883828252194</v>
      </c>
      <c r="ADT228" s="34">
        <v>0.50678583202316707</v>
      </c>
      <c r="ADU228" s="34">
        <v>0.510827826067483</v>
      </c>
      <c r="ADV228" s="34">
        <v>0.51532021116467708</v>
      </c>
      <c r="ADW228" s="34">
        <v>0.51999656057957999</v>
      </c>
      <c r="ADX228" s="34">
        <v>0.52450155667599707</v>
      </c>
      <c r="ADY228" s="34">
        <v>0.52840211883973598</v>
      </c>
      <c r="ADZ228" s="34">
        <v>0.53109866238074899</v>
      </c>
      <c r="AEA228" s="34">
        <v>0.53238449997713</v>
      </c>
      <c r="AEB228" s="34">
        <v>0.53253739440223502</v>
      </c>
      <c r="AEC228" s="34">
        <v>0.53131107863336202</v>
      </c>
      <c r="AED228" s="34">
        <v>0.52857612790485198</v>
      </c>
      <c r="AEE228" s="34">
        <v>0.52440406110924098</v>
      </c>
      <c r="AEF228" s="34">
        <v>0.51913240802087601</v>
      </c>
      <c r="AEG228" s="34">
        <v>0.51382764248167201</v>
      </c>
      <c r="AEH228" s="34">
        <v>0.50857228648986996</v>
      </c>
      <c r="AEI228" s="34">
        <v>0.50286003482745301</v>
      </c>
      <c r="AEJ228" s="34">
        <v>0.497059217235859</v>
      </c>
      <c r="AEK228" s="34">
        <v>0.49166478068430403</v>
      </c>
      <c r="AEL228" s="34">
        <v>0.48740275602476302</v>
      </c>
      <c r="AEM228" s="34">
        <v>0.48441258922561303</v>
      </c>
      <c r="AEN228" s="34">
        <v>0.482347562043967</v>
      </c>
      <c r="AEO228" s="34">
        <v>0.48151341636517597</v>
      </c>
      <c r="AEP228" s="34">
        <v>0.48132243858595897</v>
      </c>
      <c r="AEQ228" s="34">
        <v>0.48155569070773302</v>
      </c>
      <c r="AER228" s="34">
        <v>0.48233515339593602</v>
      </c>
      <c r="AES228" s="34">
        <v>0.48357612585086701</v>
      </c>
      <c r="AET228" s="34">
        <v>0.48563247644416402</v>
      </c>
      <c r="AEU228" s="34">
        <v>0.48808347358771198</v>
      </c>
      <c r="AEV228" s="34">
        <v>0.49028651867866602</v>
      </c>
      <c r="AEW228" s="34">
        <v>0.492303030260412</v>
      </c>
      <c r="AEX228" s="34">
        <v>0.49420223949978298</v>
      </c>
      <c r="AEY228" s="34">
        <v>0.49599335296972902</v>
      </c>
      <c r="AEZ228" s="34">
        <v>0.497632821697512</v>
      </c>
      <c r="AFA228" s="34">
        <v>0.49910177600545602</v>
      </c>
      <c r="AFB228" s="34">
        <v>0.50035669380396097</v>
      </c>
      <c r="AFC228" s="34">
        <v>0.50139122796528801</v>
      </c>
      <c r="AFD228" s="34">
        <v>0.50220260523986604</v>
      </c>
      <c r="AFE228" s="34">
        <v>0.50272817983170903</v>
      </c>
      <c r="AFF228" s="34">
        <v>0.50289943315123897</v>
      </c>
      <c r="AFG228" t="s">
        <v>843</v>
      </c>
      <c r="AFH228" t="s">
        <v>843</v>
      </c>
      <c r="AFI228" s="34">
        <v>0.67477999999999994</v>
      </c>
      <c r="AFJ228" s="34">
        <v>0.67488999999999999</v>
      </c>
      <c r="AFK228" s="34">
        <v>0.67403000000000002</v>
      </c>
      <c r="AFL228" s="34">
        <v>0.67230999999999996</v>
      </c>
      <c r="AFM228" s="34">
        <v>0.67724000000000006</v>
      </c>
      <c r="AFN228" s="34">
        <v>0.67522000000000004</v>
      </c>
      <c r="AFO228" s="34">
        <v>0.6728400000000001</v>
      </c>
      <c r="AFP228" s="34">
        <v>0.67025999999999997</v>
      </c>
      <c r="AFQ228" s="34">
        <v>0.66862999999999995</v>
      </c>
      <c r="AFR228" s="34">
        <v>0.66866000000000003</v>
      </c>
      <c r="AFS228" s="34">
        <v>0.66933000000000009</v>
      </c>
      <c r="AFT228" s="34">
        <v>0.67129000000000005</v>
      </c>
      <c r="AFU228" s="34">
        <v>0.67394999999999994</v>
      </c>
      <c r="AFV228" s="34">
        <v>0.67659999999999998</v>
      </c>
      <c r="AFW228" s="34">
        <v>0.67930000000000001</v>
      </c>
      <c r="AFX228" s="34">
        <v>0.68162999999999996</v>
      </c>
      <c r="AFY228" s="34">
        <v>0.68403000000000003</v>
      </c>
      <c r="AFZ228" s="34">
        <v>0.67171999999999998</v>
      </c>
      <c r="AGA228" s="34">
        <v>0.66835999999999995</v>
      </c>
      <c r="AGB228" t="s">
        <v>843</v>
      </c>
      <c r="AGC228" t="s">
        <v>843</v>
      </c>
      <c r="AGD228" t="s">
        <v>843</v>
      </c>
      <c r="AGE228" t="s">
        <v>843</v>
      </c>
      <c r="AGF228" s="34">
        <v>-5.0146365538239479E-3</v>
      </c>
      <c r="AGG228" t="s">
        <v>843</v>
      </c>
      <c r="AGH228" t="s">
        <v>843</v>
      </c>
      <c r="AGI228" t="s">
        <v>843</v>
      </c>
      <c r="AGJ228" t="s">
        <v>843</v>
      </c>
      <c r="AGK228" t="s">
        <v>843</v>
      </c>
      <c r="AGL228" t="s">
        <v>843</v>
      </c>
      <c r="AGM228" t="s">
        <v>843</v>
      </c>
      <c r="AGN228" t="s">
        <v>843</v>
      </c>
      <c r="AGO228" s="34">
        <v>0.25600000000000001</v>
      </c>
      <c r="AGP228" s="34">
        <v>2020</v>
      </c>
      <c r="AGQ228" t="s">
        <v>832</v>
      </c>
      <c r="AGR228" t="s">
        <v>843</v>
      </c>
      <c r="AGS228" s="34">
        <v>0</v>
      </c>
      <c r="AGT228" s="34">
        <v>2020</v>
      </c>
      <c r="AGU228" t="s">
        <v>832</v>
      </c>
      <c r="AGV228" t="s">
        <v>843</v>
      </c>
      <c r="AGW228" s="34">
        <v>2E-3</v>
      </c>
      <c r="AGX228" s="34">
        <v>2020</v>
      </c>
      <c r="AGY228" t="s">
        <v>832</v>
      </c>
      <c r="AGZ228" t="s">
        <v>843</v>
      </c>
      <c r="AHA228" s="34">
        <v>7.0999999999999994E-2</v>
      </c>
      <c r="AHB228" s="34">
        <v>2020</v>
      </c>
      <c r="AHC228" t="s">
        <v>832</v>
      </c>
      <c r="AHD228" t="s">
        <v>843</v>
      </c>
      <c r="AHE228" s="34">
        <v>1.6E-2</v>
      </c>
      <c r="AHF228" s="34">
        <v>2020</v>
      </c>
      <c r="AHG228" t="s">
        <v>832</v>
      </c>
      <c r="AHH228" t="s">
        <v>843</v>
      </c>
      <c r="AHI228" t="s">
        <v>830</v>
      </c>
      <c r="AHJ228" s="34">
        <v>0.20446358621120453</v>
      </c>
      <c r="AHK228" s="34">
        <v>0.20109269022941589</v>
      </c>
      <c r="AHL228" s="34">
        <v>0.17575319111347198</v>
      </c>
      <c r="AHM228" s="34">
        <v>0.18465343117713928</v>
      </c>
      <c r="AHN228" s="34">
        <v>0.23036329448223114</v>
      </c>
      <c r="AHO228" t="s">
        <v>843</v>
      </c>
      <c r="AHP228" s="34"/>
      <c r="AHQ228" s="34"/>
      <c r="AHR228" s="34"/>
      <c r="AHS228" s="34"/>
      <c r="AHT228" s="34"/>
      <c r="AHU228" t="s">
        <v>843</v>
      </c>
      <c r="AHV228" s="34">
        <v>0.19329856336116791</v>
      </c>
      <c r="AHW228" s="34">
        <v>0.18991352617740631</v>
      </c>
      <c r="AHX228" s="34">
        <v>0.16726742684841156</v>
      </c>
      <c r="AHY228" s="34">
        <v>0.16008894145488739</v>
      </c>
      <c r="AHZ228" s="34">
        <v>0.17615844309329987</v>
      </c>
      <c r="AIA228" t="s">
        <v>832</v>
      </c>
      <c r="AIB228" t="s">
        <v>843</v>
      </c>
      <c r="AIC228" s="34">
        <v>0.19257117807865143</v>
      </c>
      <c r="AID228" s="34">
        <v>0.18878181278705597</v>
      </c>
      <c r="AIE228" s="34">
        <v>0.16537438333034515</v>
      </c>
      <c r="AIF228" s="34">
        <v>0.16108585894107819</v>
      </c>
      <c r="AIG228" s="34">
        <v>0.18054784834384918</v>
      </c>
      <c r="AIH228" t="s">
        <v>924</v>
      </c>
      <c r="AII228" t="s">
        <v>843</v>
      </c>
      <c r="AIJ228" s="34">
        <v>0.20646199584007263</v>
      </c>
      <c r="AIK228" s="34">
        <v>0.20539133250713348</v>
      </c>
      <c r="AIL228" s="34">
        <v>0.18879500031471252</v>
      </c>
      <c r="AIM228" s="34">
        <v>0.18376800417900085</v>
      </c>
      <c r="AIN228" s="34">
        <v>0.14890000224113464</v>
      </c>
      <c r="AIO228" t="s">
        <v>1607</v>
      </c>
      <c r="AIP228" s="34">
        <v>0.18614999949932098</v>
      </c>
      <c r="AIQ228" t="s">
        <v>843</v>
      </c>
      <c r="AIR228" s="34">
        <v>0.18614999999999998</v>
      </c>
      <c r="AIS228" s="34"/>
      <c r="AIT228" s="34"/>
      <c r="AIU228" s="34"/>
      <c r="AIV228" s="34"/>
      <c r="AIW228" s="34"/>
      <c r="AIX228" t="s">
        <v>843</v>
      </c>
      <c r="AIY228" s="34">
        <v>-0.03</v>
      </c>
      <c r="AIZ228" s="34"/>
      <c r="AJA228" s="34"/>
      <c r="AJB228" s="34"/>
      <c r="AJC228" s="34"/>
      <c r="AJD228" s="34"/>
      <c r="AJE228" t="s">
        <v>843</v>
      </c>
      <c r="AJF228" s="34">
        <v>2.3659808561205864E-2</v>
      </c>
      <c r="AJG228" s="34">
        <v>4.8736855387687683E-3</v>
      </c>
      <c r="AJH228" s="34">
        <v>3.7399467546492815E-3</v>
      </c>
      <c r="AJI228" s="34">
        <v>1.7397127812728286E-3</v>
      </c>
      <c r="AJJ228" s="34">
        <v>3.1498666852712631E-2</v>
      </c>
      <c r="AJK228" t="s">
        <v>830</v>
      </c>
      <c r="AJL228" t="s">
        <v>843</v>
      </c>
      <c r="AJM228" t="s">
        <v>843</v>
      </c>
      <c r="AJN228" s="34">
        <v>-5.3182551637291908E-3</v>
      </c>
      <c r="AJO228" s="34">
        <v>-3.2730899751186371E-2</v>
      </c>
      <c r="AJP228" s="34">
        <v>-4.4367365539073944E-2</v>
      </c>
      <c r="AJQ228" s="34">
        <v>-5.6498266756534576E-2</v>
      </c>
      <c r="AJR228" s="34">
        <v>-0.34389975666999817</v>
      </c>
      <c r="AJS228" t="s">
        <v>832</v>
      </c>
      <c r="AJT228" t="s">
        <v>843</v>
      </c>
      <c r="AJU228" t="s">
        <v>843</v>
      </c>
      <c r="AJV228" t="s">
        <v>843</v>
      </c>
      <c r="AJW228" s="34">
        <v>2.9397552832961082E-2</v>
      </c>
      <c r="AJX228" s="34">
        <v>9.4734560698270798E-3</v>
      </c>
      <c r="AJY228" s="34">
        <v>7.6485229656100273E-3</v>
      </c>
      <c r="AJZ228" s="34">
        <v>6.1344862915575504E-3</v>
      </c>
      <c r="AKA228" s="34">
        <v>3.7082832306623459E-2</v>
      </c>
      <c r="AKB228" t="s">
        <v>830</v>
      </c>
      <c r="AKC228" t="s">
        <v>843</v>
      </c>
      <c r="AKD228" t="s">
        <v>843</v>
      </c>
      <c r="AKE228" t="s">
        <v>843</v>
      </c>
      <c r="AKF228" s="34">
        <v>1.0116670280694962E-2</v>
      </c>
      <c r="AKG228" s="34">
        <v>-1.4534784480929375E-2</v>
      </c>
      <c r="AKH228" s="34">
        <v>-1.9062373787164688E-2</v>
      </c>
      <c r="AKI228" s="34">
        <v>-2.0008174702525139E-2</v>
      </c>
      <c r="AKJ228" s="34">
        <v>-0.18786594271659851</v>
      </c>
      <c r="AKK228" t="s">
        <v>832</v>
      </c>
      <c r="AKL228" t="s">
        <v>843</v>
      </c>
      <c r="AKM228" s="34">
        <v>4270</v>
      </c>
      <c r="AKN228" t="s">
        <v>832</v>
      </c>
      <c r="AKO228" t="s">
        <v>843</v>
      </c>
      <c r="AKP228" s="34">
        <v>2297.968994140625</v>
      </c>
      <c r="AKQ228" t="s">
        <v>830</v>
      </c>
      <c r="AKR228" t="s">
        <v>843</v>
      </c>
      <c r="AKS228" s="34">
        <v>2032.85021972656</v>
      </c>
      <c r="AKT228" t="s">
        <v>832</v>
      </c>
      <c r="AKU228" t="s">
        <v>843</v>
      </c>
      <c r="AKV228" s="34">
        <v>4533.9755859375</v>
      </c>
      <c r="AKW228" t="s">
        <v>832</v>
      </c>
      <c r="AKX228" t="s">
        <v>843</v>
      </c>
      <c r="AKY228" s="34">
        <v>0.19528104364871979</v>
      </c>
      <c r="AKZ228" s="34">
        <v>0.16770534217357635</v>
      </c>
      <c r="ALA228" s="34">
        <v>0.13649404048919678</v>
      </c>
      <c r="ALB228" s="34">
        <v>0.16433069109916687</v>
      </c>
      <c r="ALC228" s="34">
        <v>0.22167903184890747</v>
      </c>
      <c r="ALD228" t="s">
        <v>830</v>
      </c>
      <c r="ALE228" t="s">
        <v>843</v>
      </c>
      <c r="ALF228" t="s">
        <v>843</v>
      </c>
      <c r="ALG228" t="s">
        <v>843</v>
      </c>
      <c r="ALH228" s="34">
        <v>0.1857699453830719</v>
      </c>
      <c r="ALI228" s="34">
        <v>0.15947093069553375</v>
      </c>
      <c r="ALJ228" s="34">
        <v>0.1319640576839447</v>
      </c>
      <c r="ALK228" s="34">
        <v>0.14576879143714905</v>
      </c>
      <c r="ALL228" s="34">
        <v>0.14935886859893799</v>
      </c>
      <c r="ALM228" t="s">
        <v>832</v>
      </c>
    </row>
    <row r="229" spans="1:1001">
      <c r="A229" t="s">
        <v>512</v>
      </c>
      <c r="B229" t="s">
        <v>9</v>
      </c>
      <c r="C229" t="s">
        <v>408</v>
      </c>
      <c r="D229" s="34">
        <v>3.9769917726516724E-2</v>
      </c>
      <c r="E229" t="s">
        <v>465</v>
      </c>
      <c r="F229" s="34">
        <v>5.8362405747175217E-2</v>
      </c>
      <c r="G229" t="s">
        <v>1464</v>
      </c>
      <c r="H229" s="34">
        <v>5.9845965355634689E-2</v>
      </c>
      <c r="I229" t="s">
        <v>1294</v>
      </c>
      <c r="J229" s="34">
        <v>3.6909028887748718E-2</v>
      </c>
      <c r="K229" t="s">
        <v>1521</v>
      </c>
      <c r="L229" s="34"/>
      <c r="M229" t="s">
        <v>465</v>
      </c>
      <c r="N229" s="34">
        <v>0.55762004852294922</v>
      </c>
      <c r="O229" s="34"/>
      <c r="P229" t="s">
        <v>1459</v>
      </c>
      <c r="Q229" s="34"/>
      <c r="R229" t="s">
        <v>1459</v>
      </c>
      <c r="S229" s="34"/>
      <c r="T229" t="s">
        <v>1459</v>
      </c>
      <c r="U229" s="34"/>
      <c r="V229" t="s">
        <v>1459</v>
      </c>
      <c r="W229" t="s">
        <v>843</v>
      </c>
      <c r="X229" t="s">
        <v>465</v>
      </c>
      <c r="Y229" s="34">
        <v>0.55313539505004883</v>
      </c>
      <c r="Z229" s="34"/>
      <c r="AA229" t="s">
        <v>1459</v>
      </c>
      <c r="AB229" s="34"/>
      <c r="AC229" t="s">
        <v>1459</v>
      </c>
      <c r="AD229" s="34"/>
      <c r="AE229" t="s">
        <v>1459</v>
      </c>
      <c r="AF229" s="34"/>
      <c r="AG229" t="s">
        <v>1459</v>
      </c>
      <c r="AH229" t="s">
        <v>843</v>
      </c>
      <c r="AI229" t="s">
        <v>465</v>
      </c>
      <c r="AJ229" s="34">
        <v>0.55089175701141357</v>
      </c>
      <c r="AK229" s="34"/>
      <c r="AL229" t="s">
        <v>1459</v>
      </c>
      <c r="AM229" s="34"/>
      <c r="AN229" t="s">
        <v>1459</v>
      </c>
      <c r="AO229" s="34"/>
      <c r="AP229" t="s">
        <v>1459</v>
      </c>
      <c r="AQ229" s="34"/>
      <c r="AR229" t="s">
        <v>1459</v>
      </c>
      <c r="AS229" t="s">
        <v>843</v>
      </c>
      <c r="AT229" t="s">
        <v>465</v>
      </c>
      <c r="AU229" s="34">
        <v>0.5560491681098938</v>
      </c>
      <c r="AV229" s="34"/>
      <c r="AW229" t="s">
        <v>1459</v>
      </c>
      <c r="AX229" s="34"/>
      <c r="AY229" t="s">
        <v>1459</v>
      </c>
      <c r="AZ229" s="34"/>
      <c r="BA229" t="s">
        <v>1459</v>
      </c>
      <c r="BB229" s="34"/>
      <c r="BC229" t="s">
        <v>1459</v>
      </c>
      <c r="BD229" t="s">
        <v>843</v>
      </c>
      <c r="BE229" s="34">
        <v>0.37799294876082101</v>
      </c>
      <c r="BF229" t="s">
        <v>1594</v>
      </c>
      <c r="BG229" t="s">
        <v>843</v>
      </c>
      <c r="BH229" t="s">
        <v>465</v>
      </c>
      <c r="BI229" s="34">
        <v>3.0569381713867188</v>
      </c>
      <c r="BJ229" t="s">
        <v>819</v>
      </c>
      <c r="BK229" s="34">
        <v>3.5433671474456787</v>
      </c>
      <c r="BL229" t="s">
        <v>1294</v>
      </c>
      <c r="BM229" s="34">
        <v>3.6915435791015625</v>
      </c>
      <c r="BN229" t="s">
        <v>1521</v>
      </c>
      <c r="BO229" s="34">
        <v>6.9546675682067871</v>
      </c>
      <c r="BP229" t="s">
        <v>843</v>
      </c>
      <c r="BQ229" s="34">
        <v>2.235804557800293</v>
      </c>
      <c r="BR229" t="s">
        <v>830</v>
      </c>
      <c r="BS229" s="34"/>
      <c r="BT229" t="s">
        <v>843</v>
      </c>
      <c r="BU229" s="34">
        <v>3.3246822357177734</v>
      </c>
      <c r="BV229" t="s">
        <v>1552</v>
      </c>
      <c r="BW229" t="s">
        <v>843</v>
      </c>
      <c r="BX229" s="34">
        <v>2.1547262668609619</v>
      </c>
      <c r="BY229" t="s">
        <v>924</v>
      </c>
      <c r="BZ229" t="s">
        <v>843</v>
      </c>
      <c r="CA229" t="s">
        <v>465</v>
      </c>
      <c r="CB229" s="34">
        <v>5.4214815609157085E-3</v>
      </c>
      <c r="CC229" s="34">
        <v>4.6930694952607155E-3</v>
      </c>
      <c r="CD229" s="34">
        <v>4.7089480794966221E-3</v>
      </c>
      <c r="CE229" s="34">
        <v>3.8022354710847139E-3</v>
      </c>
      <c r="CF229" s="34">
        <v>3.8022384978830814E-3</v>
      </c>
      <c r="CG229" t="s">
        <v>843</v>
      </c>
      <c r="CH229" t="s">
        <v>819</v>
      </c>
      <c r="CI229" s="34">
        <v>9.302929975092411E-3</v>
      </c>
      <c r="CJ229" s="34">
        <v>4.0739132091403008E-3</v>
      </c>
      <c r="CK229" s="34">
        <v>1.7440005904063582E-3</v>
      </c>
      <c r="CL229" s="34">
        <v>1.1822128435596824E-3</v>
      </c>
      <c r="CM229" s="34">
        <v>1.1877613142132759E-3</v>
      </c>
      <c r="CN229" t="s">
        <v>843</v>
      </c>
      <c r="CO229" t="s">
        <v>1294</v>
      </c>
      <c r="CP229" s="34">
        <v>5.5799973197281361E-3</v>
      </c>
      <c r="CQ229" s="34">
        <v>2.3122786078602076E-3</v>
      </c>
      <c r="CR229" s="34">
        <v>1.1835906188935041E-3</v>
      </c>
      <c r="CS229" s="34">
        <v>1.190057722851634E-3</v>
      </c>
      <c r="CT229" s="34">
        <v>1.1946681188419461E-3</v>
      </c>
      <c r="CU229" t="s">
        <v>843</v>
      </c>
      <c r="CV229" t="s">
        <v>1521</v>
      </c>
      <c r="CW229" s="34">
        <v>3.3541168086230755E-3</v>
      </c>
      <c r="CX229" s="34">
        <v>1.5609095571562648E-3</v>
      </c>
      <c r="CY229" s="34">
        <v>1.1884702835232019E-3</v>
      </c>
      <c r="CZ229" s="34">
        <v>1.1947277234867215E-3</v>
      </c>
      <c r="DA229" s="34">
        <v>1.1994545347988605E-3</v>
      </c>
      <c r="DB229" t="s">
        <v>843</v>
      </c>
      <c r="DC229" s="34">
        <v>6.7957034111022949</v>
      </c>
      <c r="DD229" s="34">
        <v>8.0487642288208008</v>
      </c>
      <c r="DE229" s="34">
        <v>8.6909503936767578</v>
      </c>
      <c r="DF229" s="34">
        <v>8.8604946136474609</v>
      </c>
      <c r="DG229" s="34">
        <v>8.9474210739135742</v>
      </c>
      <c r="DH229" t="s">
        <v>1464</v>
      </c>
      <c r="DI229" t="s">
        <v>843</v>
      </c>
      <c r="DJ229" s="34">
        <v>7.5683350563049316</v>
      </c>
      <c r="DK229" s="34">
        <v>8.489964485168457</v>
      </c>
      <c r="DL229" s="34">
        <v>8.8259687423706055</v>
      </c>
      <c r="DM229" s="34">
        <v>8.9125213623046875</v>
      </c>
      <c r="DN229" s="34">
        <v>9.0000267028808594</v>
      </c>
      <c r="DO229" t="s">
        <v>1294</v>
      </c>
      <c r="DP229" t="s">
        <v>843</v>
      </c>
      <c r="DQ229" s="34">
        <v>9.0352697372436523</v>
      </c>
      <c r="DR229" t="s">
        <v>1521</v>
      </c>
      <c r="DS229" t="s">
        <v>843</v>
      </c>
      <c r="DT229" t="s">
        <v>843</v>
      </c>
      <c r="DU229" s="34">
        <v>12.1</v>
      </c>
      <c r="DV229" t="s">
        <v>1461</v>
      </c>
      <c r="DW229" t="s">
        <v>843</v>
      </c>
      <c r="DX229" t="s">
        <v>843</v>
      </c>
      <c r="DY229" t="s">
        <v>465</v>
      </c>
      <c r="DZ229" s="34">
        <v>2.1715874318033457E-3</v>
      </c>
      <c r="EA229" s="34">
        <v>3.2348956447094679E-3</v>
      </c>
      <c r="EB229" s="34">
        <v>-7.9938117414712906E-4</v>
      </c>
      <c r="EC229" s="34">
        <v>-6.023443304002285E-3</v>
      </c>
      <c r="ED229" s="34">
        <v>1.3055985793471336E-2</v>
      </c>
      <c r="EE229" t="s">
        <v>843</v>
      </c>
      <c r="EF229" t="s">
        <v>465</v>
      </c>
      <c r="EG229" s="34">
        <v>3.6000001709908247E-3</v>
      </c>
      <c r="EH229" s="34">
        <v>2.5999997742474079E-3</v>
      </c>
      <c r="EI229" s="34">
        <v>-9.9999961093999445E-5</v>
      </c>
      <c r="EJ229" s="34">
        <v>1.999999862164259E-3</v>
      </c>
      <c r="EK229" s="34">
        <v>1.0000000474974513E-3</v>
      </c>
      <c r="EL229" t="s">
        <v>843</v>
      </c>
      <c r="EM229" t="s">
        <v>465</v>
      </c>
      <c r="EN229" s="34">
        <v>3.5073859617114067E-3</v>
      </c>
      <c r="EO229" s="34">
        <v>2.6816804893314838E-3</v>
      </c>
      <c r="EP229" s="34">
        <v>-1.4286595396697521E-3</v>
      </c>
      <c r="EQ229" s="34">
        <v>5.0182463601231575E-3</v>
      </c>
      <c r="ER229" s="34">
        <v>7.3443073779344559E-3</v>
      </c>
      <c r="ES229" t="s">
        <v>843</v>
      </c>
      <c r="ET229" t="s">
        <v>465</v>
      </c>
      <c r="EU229" s="34">
        <v>3.8306564092636108E-3</v>
      </c>
      <c r="EV229" s="34">
        <v>2.7025560848414898E-3</v>
      </c>
      <c r="EW229" s="34">
        <v>3.3236271701753139E-3</v>
      </c>
      <c r="EX229" s="34">
        <v>4.6387426555156708E-3</v>
      </c>
      <c r="EY229" s="34">
        <v>-7.6699157943949103E-5</v>
      </c>
      <c r="EZ229" t="s">
        <v>843</v>
      </c>
      <c r="FA229" t="s">
        <v>1594</v>
      </c>
      <c r="FB229" s="34">
        <v>-8.8458368554711342E-3</v>
      </c>
      <c r="FC229" s="34">
        <v>-1.7311301082372665E-2</v>
      </c>
      <c r="FD229" s="34">
        <v>1.6013506101444364E-3</v>
      </c>
      <c r="FE229" s="34">
        <v>-9.1409506276249886E-3</v>
      </c>
      <c r="FF229" s="34">
        <v>-1.4440583065152168E-2</v>
      </c>
      <c r="FG229" t="s">
        <v>843</v>
      </c>
      <c r="FH229" s="34"/>
      <c r="FI229" s="34"/>
      <c r="FJ229" s="34"/>
      <c r="FK229" s="34"/>
      <c r="FL229" s="34"/>
      <c r="FM229" t="s">
        <v>843</v>
      </c>
      <c r="FN229" t="s">
        <v>843</v>
      </c>
      <c r="FO229" s="34">
        <v>0.82531999999999994</v>
      </c>
      <c r="FP229" t="s">
        <v>1462</v>
      </c>
      <c r="FQ229" t="s">
        <v>843</v>
      </c>
      <c r="FR229" t="s">
        <v>843</v>
      </c>
      <c r="FS229" s="34">
        <v>0.92803999999999998</v>
      </c>
      <c r="FT229" t="s">
        <v>1462</v>
      </c>
      <c r="FU229" t="s">
        <v>843</v>
      </c>
      <c r="FV229" t="s">
        <v>843</v>
      </c>
      <c r="FW229" s="34">
        <v>0.54588000000000003</v>
      </c>
      <c r="FX229" t="s">
        <v>1462</v>
      </c>
      <c r="FY229" t="s">
        <v>843</v>
      </c>
      <c r="FZ229" s="34">
        <v>7.9888723790645599E-2</v>
      </c>
      <c r="GA229" s="34">
        <v>9.3552768230438232E-2</v>
      </c>
      <c r="GB229" s="34">
        <v>0.10253215581178665</v>
      </c>
      <c r="GC229" s="34">
        <v>6.6821321845054626E-2</v>
      </c>
      <c r="GD229" s="34">
        <v>8.4518589079380035E-2</v>
      </c>
      <c r="GE229" t="s">
        <v>830</v>
      </c>
      <c r="GF229" t="s">
        <v>843</v>
      </c>
      <c r="GG229" s="34"/>
      <c r="GH229" s="34"/>
      <c r="GI229" s="34"/>
      <c r="GJ229" s="34"/>
      <c r="GK229" s="34"/>
      <c r="GL229" t="s">
        <v>1460</v>
      </c>
      <c r="GM229" t="s">
        <v>843</v>
      </c>
      <c r="GN229" s="34"/>
      <c r="GO229" t="s">
        <v>1460</v>
      </c>
      <c r="GP229" t="s">
        <v>843</v>
      </c>
      <c r="GQ229" t="s">
        <v>843</v>
      </c>
      <c r="GR229" s="34">
        <v>2.8618127107620239E-2</v>
      </c>
      <c r="GS229" s="34">
        <v>3.0866030603647232E-2</v>
      </c>
      <c r="GT229" s="34">
        <v>2.6946110650897026E-2</v>
      </c>
      <c r="GU229" s="34">
        <v>2.8540158644318581E-2</v>
      </c>
      <c r="GV229" s="34">
        <v>4.2763393372297287E-2</v>
      </c>
      <c r="GW229" t="s">
        <v>832</v>
      </c>
      <c r="GX229" t="s">
        <v>843</v>
      </c>
      <c r="GY229" t="s">
        <v>843</v>
      </c>
      <c r="GZ229" t="s">
        <v>843</v>
      </c>
      <c r="HA229" t="s">
        <v>843</v>
      </c>
      <c r="HB229" t="s">
        <v>843</v>
      </c>
      <c r="HC229" t="s">
        <v>843</v>
      </c>
      <c r="HD229" t="s">
        <v>843</v>
      </c>
      <c r="HE229" t="s">
        <v>843</v>
      </c>
      <c r="HF229" t="s">
        <v>843</v>
      </c>
      <c r="HG229" t="s">
        <v>843</v>
      </c>
      <c r="HH229" s="34">
        <v>3275333</v>
      </c>
      <c r="HI229" s="34">
        <v>3454198</v>
      </c>
      <c r="HJ229" s="34">
        <v>3633655</v>
      </c>
      <c r="HK229" s="34">
        <v>3813443</v>
      </c>
      <c r="HL229" s="34">
        <v>3993339</v>
      </c>
      <c r="HM229" s="34">
        <v>4280993</v>
      </c>
      <c r="HN229" s="34">
        <v>4898954</v>
      </c>
      <c r="HO229" s="34">
        <v>5872624</v>
      </c>
      <c r="HP229" s="34">
        <v>6988685</v>
      </c>
      <c r="HQ229" s="34">
        <v>7992644</v>
      </c>
      <c r="HR229" s="34">
        <v>8481771</v>
      </c>
      <c r="HS229" s="34">
        <v>8575205</v>
      </c>
      <c r="HT229" s="34">
        <v>8664969</v>
      </c>
      <c r="HU229" s="34">
        <v>8751847</v>
      </c>
      <c r="HV229" s="34">
        <v>8835951</v>
      </c>
      <c r="HW229" s="34">
        <v>8916899</v>
      </c>
      <c r="HX229" s="34">
        <v>8994263</v>
      </c>
      <c r="HY229" s="34">
        <v>9068296</v>
      </c>
      <c r="HZ229" s="34">
        <v>9140169</v>
      </c>
      <c r="IA229" s="34">
        <v>9211657</v>
      </c>
      <c r="IB229" s="34">
        <v>9287289</v>
      </c>
      <c r="IC229" s="34">
        <v>9365145</v>
      </c>
      <c r="ID229" s="34">
        <v>9441129</v>
      </c>
      <c r="IE229" s="34">
        <v>9516871</v>
      </c>
      <c r="IF229" s="34">
        <v>9591853</v>
      </c>
      <c r="IG229" s="34">
        <v>9665319</v>
      </c>
      <c r="IH229" s="34">
        <v>9737048</v>
      </c>
      <c r="II229" s="34">
        <v>9806692</v>
      </c>
      <c r="IJ229" s="34">
        <v>9874281</v>
      </c>
      <c r="IK229" s="34">
        <v>9940085</v>
      </c>
      <c r="IL229" s="34">
        <v>10004319</v>
      </c>
      <c r="IM229" s="34">
        <v>10067403</v>
      </c>
      <c r="IN229" s="34">
        <v>10130008</v>
      </c>
      <c r="IO229" s="34">
        <v>10192521</v>
      </c>
      <c r="IP229" s="34">
        <v>10255434</v>
      </c>
      <c r="IQ229" s="34">
        <v>10319346</v>
      </c>
      <c r="IR229" s="34">
        <v>10384576</v>
      </c>
      <c r="IS229" s="34">
        <v>10451479</v>
      </c>
      <c r="IT229" s="34">
        <v>10520193</v>
      </c>
      <c r="IU229" s="34">
        <v>10590827</v>
      </c>
      <c r="IV229" s="34">
        <v>10663646</v>
      </c>
      <c r="IW229" s="34">
        <v>10738862</v>
      </c>
      <c r="IX229" s="34">
        <v>10815996</v>
      </c>
      <c r="IY229" s="34">
        <v>10894640</v>
      </c>
      <c r="IZ229" s="34">
        <v>10974581</v>
      </c>
      <c r="JA229" s="34">
        <v>11055055</v>
      </c>
      <c r="JB229" s="34">
        <v>11135424</v>
      </c>
      <c r="JC229" s="34">
        <v>11215445</v>
      </c>
      <c r="JD229" s="34">
        <v>11294748</v>
      </c>
      <c r="JE229" s="34">
        <v>11372877</v>
      </c>
      <c r="JF229" s="34">
        <v>11449471</v>
      </c>
      <c r="JG229" s="34">
        <v>11524162</v>
      </c>
      <c r="JH229" s="34">
        <v>11597023</v>
      </c>
      <c r="JI229" s="34">
        <v>11667559</v>
      </c>
      <c r="JJ229" s="34">
        <v>11735811</v>
      </c>
      <c r="JK229" s="34">
        <v>11802008</v>
      </c>
      <c r="JL229" s="34">
        <v>11865647</v>
      </c>
      <c r="JM229" s="34">
        <v>11926314</v>
      </c>
      <c r="JN229" s="34">
        <v>11983826</v>
      </c>
      <c r="JO229" s="34">
        <v>12038516</v>
      </c>
      <c r="JP229" s="34">
        <v>12090435</v>
      </c>
      <c r="JQ229" s="34">
        <v>12139321</v>
      </c>
      <c r="JR229" s="34">
        <v>12185176</v>
      </c>
      <c r="JS229" s="34">
        <v>12228290</v>
      </c>
      <c r="JT229" s="34">
        <v>12268970</v>
      </c>
      <c r="JU229" s="34">
        <v>12307668</v>
      </c>
      <c r="JV229" s="34">
        <v>12344529</v>
      </c>
      <c r="JW229" s="34">
        <v>12379844</v>
      </c>
      <c r="JX229" s="34">
        <v>12413765</v>
      </c>
      <c r="JY229" s="34">
        <v>12446666</v>
      </c>
      <c r="JZ229" s="34">
        <v>12479516</v>
      </c>
      <c r="KA229" s="34">
        <v>12512384</v>
      </c>
      <c r="KB229" s="34">
        <v>12545517</v>
      </c>
      <c r="KC229" s="34">
        <v>12579359</v>
      </c>
      <c r="KD229" s="34">
        <v>12614315</v>
      </c>
      <c r="KE229" s="34">
        <v>12650961</v>
      </c>
      <c r="KF229" s="34">
        <v>12689084</v>
      </c>
      <c r="KG229" s="34">
        <v>12728673</v>
      </c>
      <c r="KH229" s="34">
        <v>12769703</v>
      </c>
      <c r="KI229" s="34">
        <v>12812636</v>
      </c>
      <c r="KJ229" s="34">
        <v>12857872</v>
      </c>
      <c r="KK229" s="34">
        <v>12905140</v>
      </c>
      <c r="KL229" s="34">
        <v>12954708</v>
      </c>
      <c r="KM229" s="34">
        <v>13006260</v>
      </c>
      <c r="KN229" s="34">
        <v>13059694</v>
      </c>
      <c r="KO229" s="34">
        <v>13115309</v>
      </c>
      <c r="KP229" s="34">
        <v>13172880</v>
      </c>
      <c r="KQ229" s="34">
        <v>13232272</v>
      </c>
      <c r="KR229" s="34">
        <v>13293235</v>
      </c>
      <c r="KS229" s="34">
        <v>13355526</v>
      </c>
      <c r="KT229" s="34">
        <v>13419057</v>
      </c>
      <c r="KU229" s="34">
        <v>13483806</v>
      </c>
      <c r="KV229" s="34">
        <v>13549752</v>
      </c>
      <c r="KW229" s="34">
        <v>13616576</v>
      </c>
      <c r="KX229" s="34">
        <v>13684100</v>
      </c>
      <c r="KY229" s="34">
        <v>13751870</v>
      </c>
      <c r="KZ229" s="34">
        <v>13819400</v>
      </c>
      <c r="LA229" s="34">
        <v>13886687</v>
      </c>
      <c r="LB229" s="34">
        <v>13954034</v>
      </c>
      <c r="LC229" s="34">
        <v>14021551</v>
      </c>
      <c r="LD229" s="34">
        <v>14089004</v>
      </c>
      <c r="LE229" t="s">
        <v>843</v>
      </c>
      <c r="LF229" t="s">
        <v>843</v>
      </c>
      <c r="LG229" t="s">
        <v>843</v>
      </c>
      <c r="LH229" s="34">
        <v>5.5803868919610977E-2</v>
      </c>
      <c r="LI229" s="34">
        <v>5.3170759230852127E-2</v>
      </c>
      <c r="LJ229" s="34">
        <v>5.0648726522922516E-2</v>
      </c>
      <c r="LK229" s="34">
        <v>4.8293426632881165E-2</v>
      </c>
      <c r="LL229" s="34">
        <v>4.6095266938209534E-2</v>
      </c>
      <c r="LM229" s="34">
        <v>6.9557271897792816E-2</v>
      </c>
      <c r="LN229" s="34">
        <v>0.13483671844005585</v>
      </c>
      <c r="LO229" s="34">
        <v>0.18127983808517456</v>
      </c>
      <c r="LP229" s="34">
        <v>0.17399086058139801</v>
      </c>
      <c r="LQ229" s="34">
        <v>0.13422921299934387</v>
      </c>
      <c r="LR229" s="34">
        <v>5.9397652745246887E-2</v>
      </c>
      <c r="LS229" s="34">
        <v>1.0955627076327801E-2</v>
      </c>
      <c r="LT229" s="34">
        <v>1.0413446463644505E-2</v>
      </c>
      <c r="LU229" s="34">
        <v>9.9764186888933182E-3</v>
      </c>
      <c r="LV229" s="34">
        <v>9.5639759674668312E-3</v>
      </c>
      <c r="LW229" s="34">
        <v>9.1195004060864449E-3</v>
      </c>
      <c r="LX229" s="34">
        <v>8.6386892944574356E-3</v>
      </c>
      <c r="LY229" s="34">
        <v>8.1974444910883904E-3</v>
      </c>
      <c r="LZ229" s="34">
        <v>7.8945010900497437E-3</v>
      </c>
      <c r="MA229" s="34">
        <v>7.7908718958497047E-3</v>
      </c>
      <c r="MB229" s="34">
        <v>8.1769442185759544E-3</v>
      </c>
      <c r="MC229" s="34">
        <v>8.3481278270483017E-3</v>
      </c>
      <c r="MD229" s="34">
        <v>8.0807516351342201E-3</v>
      </c>
      <c r="ME229" s="34">
        <v>7.9905474558472633E-3</v>
      </c>
      <c r="MF229" s="34">
        <v>7.8479740768671036E-3</v>
      </c>
      <c r="MG229" s="34">
        <v>7.630025502294302E-3</v>
      </c>
      <c r="MH229" s="34">
        <v>7.3938737623393536E-3</v>
      </c>
      <c r="MI229" s="34">
        <v>7.127018179744482E-3</v>
      </c>
      <c r="MJ229" s="34">
        <v>6.8684881553053856E-3</v>
      </c>
      <c r="MK229" s="34">
        <v>6.6420738585293293E-3</v>
      </c>
      <c r="ML229" s="34">
        <v>6.4413277432322502E-3</v>
      </c>
      <c r="MM229" s="34">
        <v>6.2858788296580315E-3</v>
      </c>
      <c r="MN229" s="34">
        <v>6.1993291601538658E-3</v>
      </c>
      <c r="MO229" s="34">
        <v>6.1521078459918499E-3</v>
      </c>
      <c r="MP229" s="34">
        <v>6.153495516628027E-3</v>
      </c>
      <c r="MQ229" s="34">
        <v>6.2126745469868183E-3</v>
      </c>
      <c r="MR229" s="34">
        <v>6.3012423925101757E-3</v>
      </c>
      <c r="MS229" s="34">
        <v>6.4218710176646709E-3</v>
      </c>
      <c r="MT229" s="34">
        <v>6.5530538558959961E-3</v>
      </c>
      <c r="MU229" s="34">
        <v>6.6916961222887039E-3</v>
      </c>
      <c r="MV229" s="34">
        <v>6.8521373905241489E-3</v>
      </c>
      <c r="MW229" s="34">
        <v>7.0287380367517471E-3</v>
      </c>
      <c r="MX229" s="34">
        <v>7.1570249274373055E-3</v>
      </c>
      <c r="MY229" s="34">
        <v>7.2447755374014378E-3</v>
      </c>
      <c r="MZ229" s="34">
        <v>7.3108552023768425E-3</v>
      </c>
      <c r="NA229" s="34">
        <v>7.3060090653598309E-3</v>
      </c>
      <c r="NB229" s="34">
        <v>7.2435885667800903E-3</v>
      </c>
      <c r="NC229" s="34">
        <v>7.1604680269956589E-3</v>
      </c>
      <c r="ND229" s="34">
        <v>7.0459926500916481E-3</v>
      </c>
      <c r="NE229" s="34">
        <v>6.8934713490307331E-3</v>
      </c>
      <c r="NF229" s="34">
        <v>6.712217815220356E-3</v>
      </c>
      <c r="NG229" s="34">
        <v>6.5023466013371944E-3</v>
      </c>
      <c r="NH229" s="34">
        <v>6.3025522977113724E-3</v>
      </c>
      <c r="NI229" s="34">
        <v>6.063828244805336E-3</v>
      </c>
      <c r="NJ229" s="34">
        <v>5.8326809667050838E-3</v>
      </c>
      <c r="NK229" s="34">
        <v>5.6247501634061337E-3</v>
      </c>
      <c r="NL229" s="34">
        <v>5.3777322173118591E-3</v>
      </c>
      <c r="NM229" s="34">
        <v>5.099800880998373E-3</v>
      </c>
      <c r="NN229" s="34">
        <v>4.8106880858540535E-3</v>
      </c>
      <c r="NO229" s="34">
        <v>4.5532691292464733E-3</v>
      </c>
      <c r="NP229" s="34">
        <v>4.3034674599766731E-3</v>
      </c>
      <c r="NQ229" s="34">
        <v>4.0352093055844307E-3</v>
      </c>
      <c r="NR229" s="34">
        <v>3.7702776025980711E-3</v>
      </c>
      <c r="NS229" s="34">
        <v>3.5319889429956675E-3</v>
      </c>
      <c r="NT229" s="34">
        <v>3.3211908303201199E-3</v>
      </c>
      <c r="NU229" s="34">
        <v>3.1491720583289862E-3</v>
      </c>
      <c r="NV229" s="34">
        <v>2.9904861003160477E-3</v>
      </c>
      <c r="NW229" s="34">
        <v>2.8566971886903048E-3</v>
      </c>
      <c r="NX229" s="34">
        <v>2.736271359026432E-3</v>
      </c>
      <c r="NY229" s="34">
        <v>2.6468583382666111E-3</v>
      </c>
      <c r="NZ229" s="34">
        <v>2.6357842143625021E-3</v>
      </c>
      <c r="OA229" s="34">
        <v>2.6302938349545002E-3</v>
      </c>
      <c r="OB229" s="34">
        <v>2.6445167604833841E-3</v>
      </c>
      <c r="OC229" s="34">
        <v>2.6939054951071739E-3</v>
      </c>
      <c r="OD229" s="34">
        <v>2.7749841101467609E-3</v>
      </c>
      <c r="OE229" s="34">
        <v>2.9009005520492792E-3</v>
      </c>
      <c r="OF229" s="34">
        <v>3.0089155770838261E-3</v>
      </c>
      <c r="OG229" s="34">
        <v>3.1150688882917166E-3</v>
      </c>
      <c r="OH229" s="34">
        <v>3.2182468567043543E-3</v>
      </c>
      <c r="OI229" s="34">
        <v>3.3564593177288771E-3</v>
      </c>
      <c r="OJ229" s="34">
        <v>3.5243593156337738E-3</v>
      </c>
      <c r="OK229" s="34">
        <v>3.6694507580250502E-3</v>
      </c>
      <c r="OL229" s="34">
        <v>3.8335926365107298E-3</v>
      </c>
      <c r="OM229" s="34">
        <v>3.9715059101581573E-3</v>
      </c>
      <c r="ON229" s="34">
        <v>4.0999134071171284E-3</v>
      </c>
      <c r="OO229" s="34">
        <v>4.2494805529713631E-3</v>
      </c>
      <c r="OP229" s="34">
        <v>4.3799970299005508E-3</v>
      </c>
      <c r="OQ229" s="34">
        <v>4.4985236600041389E-3</v>
      </c>
      <c r="OR229" s="34">
        <v>4.596564918756485E-3</v>
      </c>
      <c r="OS229" s="34">
        <v>4.6749725006520748E-3</v>
      </c>
      <c r="OT229" s="34">
        <v>4.7456291504204273E-3</v>
      </c>
      <c r="OU229" s="34">
        <v>4.8135491088032722E-3</v>
      </c>
      <c r="OV229" s="34">
        <v>4.8788348212838173E-3</v>
      </c>
      <c r="OW229" s="34">
        <v>4.9196295440196991E-3</v>
      </c>
      <c r="OX229" s="34">
        <v>4.9467007629573345E-3</v>
      </c>
      <c r="OY229" s="34">
        <v>4.9402401782572269E-3</v>
      </c>
      <c r="OZ229" s="34">
        <v>4.898587241768837E-3</v>
      </c>
      <c r="PA229" s="34">
        <v>4.8572095111012459E-3</v>
      </c>
      <c r="PB229" s="34">
        <v>4.8380307853221893E-3</v>
      </c>
      <c r="PC229" s="34">
        <v>4.8268609680235386E-3</v>
      </c>
      <c r="PD229" s="34">
        <v>4.7991317696869373E-3</v>
      </c>
      <c r="PE229" t="s">
        <v>1300</v>
      </c>
      <c r="PF229" t="s">
        <v>843</v>
      </c>
      <c r="PG229" t="s">
        <v>843</v>
      </c>
      <c r="PH229" t="s">
        <v>843</v>
      </c>
      <c r="PI229" t="s">
        <v>843</v>
      </c>
      <c r="PJ229" t="s">
        <v>1300</v>
      </c>
      <c r="PK229" s="34">
        <v>0.68316352367401123</v>
      </c>
      <c r="PL229" s="34">
        <v>0.68433076143264771</v>
      </c>
      <c r="PM229" s="34">
        <v>0.68534797430038452</v>
      </c>
      <c r="PN229" s="34">
        <v>0.68625253438949585</v>
      </c>
      <c r="PO229" s="34">
        <v>0.68708693981170654</v>
      </c>
      <c r="PP229" s="34">
        <v>0.69035756587982178</v>
      </c>
      <c r="PQ229" s="34">
        <v>0.69975918531417847</v>
      </c>
      <c r="PR229" s="34">
        <v>0.71196246147155762</v>
      </c>
      <c r="PS229" s="34">
        <v>0.72184079885482788</v>
      </c>
      <c r="PT229" s="34">
        <v>0.72794574499130249</v>
      </c>
      <c r="PU229" s="34">
        <v>0.72803086042404175</v>
      </c>
      <c r="PV229" s="34">
        <v>0.7242509126663208</v>
      </c>
      <c r="PW229" s="34">
        <v>0.72064608335494995</v>
      </c>
      <c r="PX229" s="34">
        <v>0.71718859672546387</v>
      </c>
      <c r="PY229" s="34">
        <v>0.71387618780136108</v>
      </c>
      <c r="PZ229" s="34">
        <v>0.71072399616241455</v>
      </c>
      <c r="QA229" s="34">
        <v>0.70774692296981812</v>
      </c>
      <c r="QB229" s="34">
        <v>0.70492672920227051</v>
      </c>
      <c r="QC229" s="34">
        <v>0.70221143960952759</v>
      </c>
      <c r="QD229" s="34">
        <v>0.69952809810638428</v>
      </c>
      <c r="QE229" s="34">
        <v>0.69722908735275269</v>
      </c>
      <c r="QF229" s="34">
        <v>0.69534820318222046</v>
      </c>
      <c r="QG229" s="34">
        <v>0.69353401660919189</v>
      </c>
      <c r="QH229" s="34">
        <v>0.69178062677383423</v>
      </c>
      <c r="QI229" s="34">
        <v>0.69008040428161621</v>
      </c>
      <c r="QJ229" s="34">
        <v>0.68843233585357666</v>
      </c>
      <c r="QK229" s="34">
        <v>0.68683832883834839</v>
      </c>
      <c r="QL229" s="34">
        <v>0.68530213832855225</v>
      </c>
      <c r="QM229" s="34">
        <v>0.68381983041763306</v>
      </c>
      <c r="QN229" s="34">
        <v>0.68238288164138794</v>
      </c>
      <c r="QO229" s="34">
        <v>0.68098616600036621</v>
      </c>
      <c r="QP229" s="34">
        <v>0.67962032556533813</v>
      </c>
      <c r="QQ229" s="34">
        <v>0.67827194929122925</v>
      </c>
      <c r="QR229" s="34">
        <v>0.67693299055099487</v>
      </c>
      <c r="QS229" s="34">
        <v>0.67559522390365601</v>
      </c>
      <c r="QT229" s="34">
        <v>0.67424851655960083</v>
      </c>
      <c r="QU229" s="34">
        <v>0.67288690805435181</v>
      </c>
      <c r="QV229" s="34">
        <v>0.67150485515594482</v>
      </c>
      <c r="QW229" s="34">
        <v>0.67010146379470825</v>
      </c>
      <c r="QX229" s="34">
        <v>0.66867458820343018</v>
      </c>
      <c r="QY229" s="34">
        <v>0.66721963882446289</v>
      </c>
      <c r="QZ229" s="34">
        <v>0.66573518514633179</v>
      </c>
      <c r="RA229" s="34">
        <v>0.66422712802886963</v>
      </c>
      <c r="RB229" s="34">
        <v>0.66270095109939575</v>
      </c>
      <c r="RC229" s="34">
        <v>0.66115963459014893</v>
      </c>
      <c r="RD229" s="34">
        <v>0.65961217880249023</v>
      </c>
      <c r="RE229" s="34">
        <v>0.65806639194488525</v>
      </c>
      <c r="RF229" s="34">
        <v>0.65652382373809814</v>
      </c>
      <c r="RG229" s="34">
        <v>0.65498661994934082</v>
      </c>
      <c r="RH229" s="34">
        <v>0.65345859527587891</v>
      </c>
      <c r="RI229" s="34">
        <v>0.65194153785705566</v>
      </c>
      <c r="RJ229" s="34">
        <v>0.65043783187866211</v>
      </c>
      <c r="RK229" s="34">
        <v>0.64894479513168335</v>
      </c>
      <c r="RL229" s="34">
        <v>0.64746618270874023</v>
      </c>
      <c r="RM229" s="34">
        <v>0.6459992527961731</v>
      </c>
      <c r="RN229" s="34">
        <v>0.64454054832458496</v>
      </c>
      <c r="RO229" s="34">
        <v>0.64309537410736084</v>
      </c>
      <c r="RP229" s="34">
        <v>0.64166700839996338</v>
      </c>
      <c r="RQ229" s="34">
        <v>0.64025652408599854</v>
      </c>
      <c r="RR229" s="34">
        <v>0.63885939121246338</v>
      </c>
      <c r="RS229" s="34">
        <v>0.63747543096542358</v>
      </c>
      <c r="RT229" s="34">
        <v>0.63610923290252686</v>
      </c>
      <c r="RU229" s="34">
        <v>0.63476234674453735</v>
      </c>
      <c r="RV229" s="34">
        <v>0.63343262672424316</v>
      </c>
      <c r="RW229" s="34">
        <v>0.63211971521377563</v>
      </c>
      <c r="RX229" s="34">
        <v>0.63082104921340942</v>
      </c>
      <c r="RY229" s="34">
        <v>0.62953716516494751</v>
      </c>
      <c r="RZ229" s="34">
        <v>0.62827062606811523</v>
      </c>
      <c r="SA229" s="34">
        <v>0.62702339887619019</v>
      </c>
      <c r="SB229" s="34">
        <v>0.62579703330993652</v>
      </c>
      <c r="SC229" s="34">
        <v>0.62458878755569458</v>
      </c>
      <c r="SD229" s="34">
        <v>0.62340104579925537</v>
      </c>
      <c r="SE229" s="34">
        <v>0.62223619222640991</v>
      </c>
      <c r="SF229" s="34">
        <v>0.62109613418579102</v>
      </c>
      <c r="SG229" s="34">
        <v>0.61998176574707031</v>
      </c>
      <c r="SH229" s="34">
        <v>0.61889171600341797</v>
      </c>
      <c r="SI229" s="34">
        <v>0.61783081293106079</v>
      </c>
      <c r="SJ229" s="34">
        <v>0.61680257320404053</v>
      </c>
      <c r="SK229" s="34">
        <v>0.61580765247344971</v>
      </c>
      <c r="SL229" s="34">
        <v>0.61484348773956299</v>
      </c>
      <c r="SM229" s="34">
        <v>0.61390697956085205</v>
      </c>
      <c r="SN229" s="34">
        <v>0.61299651861190796</v>
      </c>
      <c r="SO229" s="34">
        <v>0.61210668087005615</v>
      </c>
      <c r="SP229" s="34">
        <v>0.61123418807983398</v>
      </c>
      <c r="SQ229" s="34">
        <v>0.61037623882293701</v>
      </c>
      <c r="SR229" s="34">
        <v>0.60952746868133545</v>
      </c>
      <c r="SS229" s="34">
        <v>0.60868418216705322</v>
      </c>
      <c r="ST229" s="34">
        <v>0.60784310102462769</v>
      </c>
      <c r="SU229" s="34">
        <v>0.60700333118438721</v>
      </c>
      <c r="SV229" s="34">
        <v>0.60616439580917358</v>
      </c>
      <c r="SW229" s="34">
        <v>0.60532540082931519</v>
      </c>
      <c r="SX229" s="34">
        <v>0.60448813438415527</v>
      </c>
      <c r="SY229" s="34">
        <v>0.6036561131477356</v>
      </c>
      <c r="SZ229" s="34">
        <v>0.60283464193344116</v>
      </c>
      <c r="TA229" s="34">
        <v>0.60202693939208984</v>
      </c>
      <c r="TB229" s="34">
        <v>0.6012386679649353</v>
      </c>
      <c r="TC229" s="34">
        <v>0.60047763586044312</v>
      </c>
      <c r="TD229" s="34">
        <v>0.59974962472915649</v>
      </c>
      <c r="TE229" s="34">
        <v>0.59905707836151123</v>
      </c>
      <c r="TF229" s="34">
        <v>0.59840118885040283</v>
      </c>
      <c r="TG229" s="34">
        <v>0.59778386354446411</v>
      </c>
      <c r="TH229" t="s">
        <v>843</v>
      </c>
      <c r="TI229" t="s">
        <v>843</v>
      </c>
      <c r="TJ229" t="s">
        <v>1300</v>
      </c>
      <c r="TK229" s="34">
        <v>0.76927674224269693</v>
      </c>
      <c r="TL229" s="34">
        <v>0.77797520263389697</v>
      </c>
      <c r="TM229" s="34">
        <v>0.78515802754499608</v>
      </c>
      <c r="TN229" s="34">
        <v>0.79092161597800203</v>
      </c>
      <c r="TO229" s="34">
        <v>0.79568914635096111</v>
      </c>
      <c r="TP229" s="34">
        <v>0.80222803421682398</v>
      </c>
      <c r="TQ229" s="34">
        <v>0.81626191874205001</v>
      </c>
      <c r="TR229" s="34">
        <v>0.83468071512836506</v>
      </c>
      <c r="TS229" s="34">
        <v>0.85002621022597291</v>
      </c>
      <c r="TT229" s="34">
        <v>0.85982379547994403</v>
      </c>
      <c r="TU229" s="34">
        <v>0.86079245714132102</v>
      </c>
      <c r="TV229" s="34">
        <v>0.85677543568929293</v>
      </c>
      <c r="TW229" s="34">
        <v>0.85409533178391495</v>
      </c>
      <c r="TX229" s="34">
        <v>0.85240036460873003</v>
      </c>
      <c r="TY229" s="34">
        <v>0.85123854516403796</v>
      </c>
      <c r="TZ229" s="34">
        <v>0.85008179413044804</v>
      </c>
      <c r="UA229" s="34">
        <v>0.84843432974997501</v>
      </c>
      <c r="UB229" s="34">
        <v>0.84595677324365992</v>
      </c>
      <c r="UC229" s="34">
        <v>0.84250948519061897</v>
      </c>
      <c r="UD229" s="34">
        <v>0.83816776938177395</v>
      </c>
      <c r="UE229" s="34">
        <v>0.83405038865485903</v>
      </c>
      <c r="UF229" s="34">
        <v>0.83098552296763795</v>
      </c>
      <c r="UG229" s="34">
        <v>0.829388933748757</v>
      </c>
      <c r="UH229" s="34">
        <v>0.82918035770370291</v>
      </c>
      <c r="UI229" s="34">
        <v>0.82964522967328502</v>
      </c>
      <c r="UJ229" s="34">
        <v>0.83065164064157404</v>
      </c>
      <c r="UK229" s="34">
        <v>0.832009703146667</v>
      </c>
      <c r="UL229" s="34">
        <v>0.83351612518860196</v>
      </c>
      <c r="UM229" s="34">
        <v>0.83497238938207208</v>
      </c>
      <c r="UN229" s="34">
        <v>0.83619077886108495</v>
      </c>
      <c r="UO229" s="34">
        <v>0.83700234868560297</v>
      </c>
      <c r="UP229" s="34">
        <v>0.83731931661025205</v>
      </c>
      <c r="UQ229" s="34">
        <v>0.83718212082447907</v>
      </c>
      <c r="UR229" s="34">
        <v>0.836725371315172</v>
      </c>
      <c r="US229" s="34">
        <v>0.83606666475548497</v>
      </c>
      <c r="UT229" s="34">
        <v>0.835127592624203</v>
      </c>
      <c r="UU229" s="34">
        <v>0.83364535857576894</v>
      </c>
      <c r="UV229" s="34">
        <v>0.83137765327865798</v>
      </c>
      <c r="UW229" s="34">
        <v>0.82829302656329606</v>
      </c>
      <c r="UX229" s="34">
        <v>0.82442551464583502</v>
      </c>
      <c r="UY229" s="34">
        <v>0.81972548693596392</v>
      </c>
      <c r="UZ229" s="34">
        <v>0.81413788603195991</v>
      </c>
      <c r="VA229" s="34">
        <v>0.80767129536660309</v>
      </c>
      <c r="VB229" s="34">
        <v>0.80038055410734099</v>
      </c>
      <c r="VC229" s="34">
        <v>0.79234450955348512</v>
      </c>
      <c r="VD229" s="34">
        <v>0.78368980451430603</v>
      </c>
      <c r="VE229" s="34">
        <v>0.77459184425344507</v>
      </c>
      <c r="VF229" s="34">
        <v>0.765280691047034</v>
      </c>
      <c r="VG229" s="34">
        <v>0.75597286455616397</v>
      </c>
      <c r="VH229" s="34">
        <v>0.746874955211421</v>
      </c>
      <c r="VI229" s="34">
        <v>0.73819462925405011</v>
      </c>
      <c r="VJ229" s="34">
        <v>0.730149836491365</v>
      </c>
      <c r="VK229" s="34">
        <v>0.72294760474304498</v>
      </c>
      <c r="VL229" s="34">
        <v>0.71673740839879196</v>
      </c>
      <c r="VM229" s="34">
        <v>0.71155904777266799</v>
      </c>
      <c r="VN229" s="34">
        <v>0.70742522342701208</v>
      </c>
      <c r="VO229" s="34">
        <v>0.70435017154985302</v>
      </c>
      <c r="VP229" s="34">
        <v>0.70224147637910095</v>
      </c>
      <c r="VQ229" s="34">
        <v>0.7009628352012609</v>
      </c>
      <c r="VR229" s="34">
        <v>0.70035132651103693</v>
      </c>
      <c r="VS229" s="34">
        <v>0.7002035617327429</v>
      </c>
      <c r="VT229" s="34">
        <v>0.700296581662187</v>
      </c>
      <c r="VU229" s="34">
        <v>0.70045682145022692</v>
      </c>
      <c r="VV229" s="34">
        <v>0.70073657068976902</v>
      </c>
      <c r="VW229" s="34">
        <v>0.70140497933384094</v>
      </c>
      <c r="VX229" s="34">
        <v>0.70275865002376403</v>
      </c>
      <c r="VY229" s="34">
        <v>0.70499926343885899</v>
      </c>
      <c r="VZ229" s="34">
        <v>0.70811817176371505</v>
      </c>
      <c r="WA229" s="34">
        <v>0.71161674157679</v>
      </c>
      <c r="WB229" s="34">
        <v>0.71469529612607507</v>
      </c>
      <c r="WC229" s="34">
        <v>0.71712096046032603</v>
      </c>
      <c r="WD229" s="34">
        <v>0.71896634566202589</v>
      </c>
      <c r="WE229" s="34">
        <v>0.720108944095329</v>
      </c>
      <c r="WF229" s="34">
        <v>0.720558058641939</v>
      </c>
      <c r="WG229" s="34">
        <v>0.72040106815154004</v>
      </c>
      <c r="WH229" s="34">
        <v>0.71971126463391699</v>
      </c>
      <c r="WI229" s="34">
        <v>0.71860296293266601</v>
      </c>
      <c r="WJ229" s="34">
        <v>0.71719890664167807</v>
      </c>
      <c r="WK229" s="34">
        <v>0.715634783532758</v>
      </c>
      <c r="WL229" s="34">
        <v>0.71401617567283493</v>
      </c>
      <c r="WM229" s="34">
        <v>0.71245083508177598</v>
      </c>
      <c r="WN229" s="34">
        <v>0.71100496736164898</v>
      </c>
      <c r="WO229" s="34">
        <v>0.70962304629417505</v>
      </c>
      <c r="WP229" s="34">
        <v>0.70821288011361005</v>
      </c>
      <c r="WQ229" s="34">
        <v>0.70667514465977699</v>
      </c>
      <c r="WR229" s="34">
        <v>0.70506851954460303</v>
      </c>
      <c r="WS229" s="34">
        <v>0.70355952139701006</v>
      </c>
      <c r="WT229" s="34">
        <v>0.70227925702104499</v>
      </c>
      <c r="WU229" s="34">
        <v>0.70122820747651804</v>
      </c>
      <c r="WV229" s="34">
        <v>0.700360135572347</v>
      </c>
      <c r="WW229" s="34">
        <v>0.69969011235290202</v>
      </c>
      <c r="WX229" s="34">
        <v>0.69919082935485699</v>
      </c>
      <c r="WY229" s="34">
        <v>0.69886013411906012</v>
      </c>
      <c r="WZ229" s="34">
        <v>0.69868331803825001</v>
      </c>
      <c r="XA229" s="34">
        <v>0.69865879738743497</v>
      </c>
      <c r="XB229" s="34">
        <v>0.69880056312341499</v>
      </c>
      <c r="XC229" s="34">
        <v>0.69906256063712802</v>
      </c>
      <c r="XD229" s="34">
        <v>0.69939673156023507</v>
      </c>
      <c r="XE229" s="34">
        <v>0.69972898159772301</v>
      </c>
      <c r="XF229" s="34">
        <v>0.70000105551803804</v>
      </c>
      <c r="XG229" s="34">
        <v>0.70019444597341507</v>
      </c>
      <c r="XH229" t="s">
        <v>843</v>
      </c>
      <c r="XI229" t="s">
        <v>1300</v>
      </c>
      <c r="XJ229" s="34">
        <v>0.76208617566519199</v>
      </c>
      <c r="XK229" s="34">
        <v>0.77088021168447995</v>
      </c>
      <c r="XL229" s="34">
        <v>0.77820910050749204</v>
      </c>
      <c r="XM229" s="34">
        <v>0.784114643905783</v>
      </c>
      <c r="XN229" s="34">
        <v>0.78899399725392694</v>
      </c>
      <c r="XO229" s="34">
        <v>0.79587892389932402</v>
      </c>
      <c r="XP229" s="34">
        <v>0.81125227841981395</v>
      </c>
      <c r="XQ229" s="34">
        <v>0.83175936344639101</v>
      </c>
      <c r="XR229" s="34">
        <v>0.84860569968496902</v>
      </c>
      <c r="XS229" s="34">
        <v>0.85902593684893203</v>
      </c>
      <c r="XT229" s="34">
        <v>0.85995112341514501</v>
      </c>
      <c r="XU229" s="34">
        <v>0.85547138523219002</v>
      </c>
      <c r="XV229" s="34">
        <v>0.85222567719367004</v>
      </c>
      <c r="XW229" s="34">
        <v>0.84983861978856501</v>
      </c>
      <c r="XX229" s="34">
        <v>0.84780727915946597</v>
      </c>
      <c r="XY229" s="34">
        <v>0.84554204325965798</v>
      </c>
      <c r="XZ229" s="34">
        <v>0.84251572363405403</v>
      </c>
      <c r="YA229" s="34">
        <v>0.83837850233265998</v>
      </c>
      <c r="YB229" s="34">
        <v>0.83297662040074893</v>
      </c>
      <c r="YC229" s="34">
        <v>0.82640061391777808</v>
      </c>
      <c r="YD229" s="34">
        <v>0.82036151776907107</v>
      </c>
      <c r="YE229" s="34">
        <v>0.81576530933398805</v>
      </c>
      <c r="YF229" s="34">
        <v>0.81299661369930509</v>
      </c>
      <c r="YG229" s="34">
        <v>0.8119174358883291</v>
      </c>
      <c r="YH229" s="34">
        <v>0.81131086916621498</v>
      </c>
      <c r="YI229" s="34">
        <v>0.81104830523191696</v>
      </c>
      <c r="YJ229" s="34">
        <v>0.81097442525570496</v>
      </c>
      <c r="YK229" s="34">
        <v>0.81097411904922301</v>
      </c>
      <c r="YL229" s="34">
        <v>0.81091235908720805</v>
      </c>
      <c r="YM229" s="34">
        <v>0.81061961797205995</v>
      </c>
      <c r="YN229" s="34">
        <v>0.80993978700599201</v>
      </c>
      <c r="YO229" s="34">
        <v>0.80875360805562291</v>
      </c>
      <c r="YP229" s="34">
        <v>0.80701625275042999</v>
      </c>
      <c r="YQ229" s="34">
        <v>0.80478440048268696</v>
      </c>
      <c r="YR229" s="34">
        <v>0.80212470774030609</v>
      </c>
      <c r="YS229" s="34">
        <v>0.79891938893611103</v>
      </c>
      <c r="YT229" s="34">
        <v>0.794904443142193</v>
      </c>
      <c r="YU229" s="34">
        <v>0.78988869470585499</v>
      </c>
      <c r="YV229" s="34">
        <v>0.78390857468109199</v>
      </c>
      <c r="YW229" s="34">
        <v>0.77707411328690401</v>
      </c>
      <c r="YX229" s="34">
        <v>0.76942448996452495</v>
      </c>
      <c r="YY229" s="34">
        <v>0.761029090467365</v>
      </c>
      <c r="YZ229" s="34">
        <v>0.75206055919399406</v>
      </c>
      <c r="ZA229" s="34">
        <v>0.742727478833628</v>
      </c>
      <c r="ZB229" s="34">
        <v>0.73322357363802793</v>
      </c>
      <c r="ZC229" s="34">
        <v>0.72377114920600305</v>
      </c>
      <c r="ZD229" s="34">
        <v>0.71463431861084403</v>
      </c>
      <c r="ZE229" s="34">
        <v>0.70609012838991203</v>
      </c>
      <c r="ZF229" s="34">
        <v>0.69831513726556804</v>
      </c>
      <c r="ZG229" s="34">
        <v>0.691415373612147</v>
      </c>
      <c r="ZH229" s="34">
        <v>0.68546987891405609</v>
      </c>
      <c r="ZI229" s="34">
        <v>0.68049264666706311</v>
      </c>
      <c r="ZJ229" s="34">
        <v>0.67642532053269211</v>
      </c>
      <c r="ZK229" s="34">
        <v>0.67318442529410005</v>
      </c>
      <c r="ZL229" s="34">
        <v>0.67064180737062007</v>
      </c>
      <c r="ZM229" s="34">
        <v>0.66865911001504497</v>
      </c>
      <c r="ZN229" s="34">
        <v>0.66708031176049598</v>
      </c>
      <c r="ZO229" s="34">
        <v>0.66572432462051201</v>
      </c>
      <c r="ZP229" s="34">
        <v>0.66466724964684698</v>
      </c>
      <c r="ZQ229" s="34">
        <v>0.66420260336894499</v>
      </c>
      <c r="ZR229" s="34">
        <v>0.66462250263855294</v>
      </c>
      <c r="ZS229" s="34">
        <v>0.66613379776348292</v>
      </c>
      <c r="ZT229" s="34">
        <v>0.668713251712029</v>
      </c>
      <c r="ZU229" s="34">
        <v>0.67184716751074802</v>
      </c>
      <c r="ZV229" s="34">
        <v>0.67467637158309302</v>
      </c>
      <c r="ZW229" s="34">
        <v>0.67694413446381008</v>
      </c>
      <c r="ZX229" s="34">
        <v>0.67873584641163109</v>
      </c>
      <c r="ZY229" s="34">
        <v>0.67996632267741008</v>
      </c>
      <c r="ZZ229" s="34">
        <v>0.68063621310698197</v>
      </c>
      <c r="AAA229" s="34">
        <v>0.68081650617054801</v>
      </c>
      <c r="AAB229" s="34">
        <v>0.68058372616373897</v>
      </c>
      <c r="AAC229" s="34">
        <v>0.68002248812056909</v>
      </c>
      <c r="AAD229" s="34">
        <v>0.679214057101035</v>
      </c>
      <c r="AAE229" s="34">
        <v>0.67823972588746395</v>
      </c>
      <c r="AAF229" s="34">
        <v>0.67722171199942294</v>
      </c>
      <c r="AAG229" s="34">
        <v>0.67623721722653296</v>
      </c>
      <c r="AAH229" s="34">
        <v>0.67532008911439501</v>
      </c>
      <c r="AAI229" s="34">
        <v>0.67441683333434799</v>
      </c>
      <c r="AAJ229" s="34">
        <v>0.67343881555276497</v>
      </c>
      <c r="AAK229" s="34">
        <v>0.67226176847066299</v>
      </c>
      <c r="AAL229" s="34">
        <v>0.67091495890941499</v>
      </c>
      <c r="AAM229" s="34">
        <v>0.66958747950090103</v>
      </c>
      <c r="AAN229" s="34">
        <v>0.66840497942543298</v>
      </c>
      <c r="AAO229" s="34">
        <v>0.66736228044658008</v>
      </c>
      <c r="AAP229" s="34">
        <v>0.66641045852948588</v>
      </c>
      <c r="AAQ229" s="34">
        <v>0.66558325084067804</v>
      </c>
      <c r="AAR229" s="34">
        <v>0.66490047488095005</v>
      </c>
      <c r="AAS229" s="34">
        <v>0.66439302092667807</v>
      </c>
      <c r="AAT229" s="34">
        <v>0.66407742976323803</v>
      </c>
      <c r="AAU229" s="34">
        <v>0.66394831622505901</v>
      </c>
      <c r="AAV229" s="34">
        <v>0.66400694176945507</v>
      </c>
      <c r="AAW229" s="34">
        <v>0.66417901592473205</v>
      </c>
      <c r="AAX229" s="34">
        <v>0.6643878426704779</v>
      </c>
      <c r="AAY229" s="34">
        <v>0.66459244232911407</v>
      </c>
      <c r="AAZ229" s="34">
        <v>0.66477626094431697</v>
      </c>
      <c r="ABA229" s="34">
        <v>0.66492600642676192</v>
      </c>
      <c r="ABB229" s="34">
        <v>0.66500160408550302</v>
      </c>
      <c r="ABC229" s="34">
        <v>0.66497988325077106</v>
      </c>
      <c r="ABD229" s="34">
        <v>0.66480753880920707</v>
      </c>
      <c r="ABE229" s="34">
        <v>0.66445227778296401</v>
      </c>
      <c r="ABF229" s="34">
        <v>0.66391824659565202</v>
      </c>
      <c r="ABG229" t="s">
        <v>843</v>
      </c>
      <c r="ABH229" t="s">
        <v>843</v>
      </c>
      <c r="ABI229" t="s">
        <v>1300</v>
      </c>
      <c r="ABJ229" s="34">
        <v>0.67036374622061301</v>
      </c>
      <c r="ABK229" s="34">
        <v>0.68397811648002205</v>
      </c>
      <c r="ABL229" s="34">
        <v>0.6989270719051579</v>
      </c>
      <c r="ABM229" s="34">
        <v>0.71397841792836503</v>
      </c>
      <c r="ABN229" s="34">
        <v>0.72822254759738703</v>
      </c>
      <c r="ABO229" s="34">
        <v>0.73670469249719706</v>
      </c>
      <c r="ABP229" s="34">
        <v>0.74041267376539199</v>
      </c>
      <c r="ABQ229" s="34">
        <v>0.74581549917038803</v>
      </c>
      <c r="ABR229" s="34">
        <v>0.75415079905238203</v>
      </c>
      <c r="ABS229" s="34">
        <v>0.76499672699046795</v>
      </c>
      <c r="ABT229" s="34">
        <v>0.77274180121109093</v>
      </c>
      <c r="ABU229" s="34">
        <v>0.77630686380092395</v>
      </c>
      <c r="ABV229" s="34">
        <v>0.77906465798869806</v>
      </c>
      <c r="ABW229" s="34">
        <v>0.78157246227153809</v>
      </c>
      <c r="ABX229" s="34">
        <v>0.78424632593331911</v>
      </c>
      <c r="ABY229" s="34">
        <v>0.78729062648348902</v>
      </c>
      <c r="ABZ229" s="34">
        <v>0.79067717944205096</v>
      </c>
      <c r="ACA229" s="34">
        <v>0.79411996444094701</v>
      </c>
      <c r="ACB229" s="34">
        <v>0.797086804571841</v>
      </c>
      <c r="ACC229" s="34">
        <v>0.7988704420931001</v>
      </c>
      <c r="ACD229" s="34">
        <v>0.79930273516846495</v>
      </c>
      <c r="ACE229" s="34">
        <v>0.79822062542654804</v>
      </c>
      <c r="ACF229" s="34">
        <v>0.79528522464237195</v>
      </c>
      <c r="ACG229" s="34">
        <v>0.7914667541464</v>
      </c>
      <c r="ACH229" s="34">
        <v>0.78826157009174491</v>
      </c>
      <c r="ACI229" s="34">
        <v>0.785950790348938</v>
      </c>
      <c r="ACJ229" s="34">
        <v>0.78435259764317711</v>
      </c>
      <c r="ACK229" s="34">
        <v>0.78352439250281292</v>
      </c>
      <c r="ACL229" s="34">
        <v>0.78334898510585205</v>
      </c>
      <c r="ACM229" s="34">
        <v>0.78367150701787291</v>
      </c>
      <c r="ACN229" s="34">
        <v>0.78431530422010698</v>
      </c>
      <c r="ACO229" s="34">
        <v>0.78508226004263504</v>
      </c>
      <c r="ACP229" s="34">
        <v>0.78578231202866211</v>
      </c>
      <c r="ACQ229" s="34">
        <v>0.78626042498516402</v>
      </c>
      <c r="ACR229" s="34">
        <v>0.786339173944272</v>
      </c>
      <c r="ACS229" s="34">
        <v>0.78584157436713697</v>
      </c>
      <c r="ACT229" s="34">
        <v>0.78466550850677508</v>
      </c>
      <c r="ACU229" s="34">
        <v>0.78280027243989692</v>
      </c>
      <c r="ACV229" s="34">
        <v>0.78032660617538097</v>
      </c>
      <c r="ACW229" s="34">
        <v>0.77734330850650291</v>
      </c>
      <c r="ACX229" s="34">
        <v>0.773767094939531</v>
      </c>
      <c r="ACY229" s="34">
        <v>0.76935669577263799</v>
      </c>
      <c r="ACZ229" s="34">
        <v>0.76399242381376598</v>
      </c>
      <c r="ADA229" s="34">
        <v>0.75774926936548592</v>
      </c>
      <c r="ADB229" s="34">
        <v>0.75075772824493303</v>
      </c>
      <c r="ADC229" s="34">
        <v>0.74312523741967995</v>
      </c>
      <c r="ADD229" s="34">
        <v>0.73496731085554901</v>
      </c>
      <c r="ADE229" s="34">
        <v>0.72642195650729902</v>
      </c>
      <c r="ADF229" s="34">
        <v>0.717674931747039</v>
      </c>
      <c r="ADG229" s="34">
        <v>0.70891529909274498</v>
      </c>
      <c r="ADH229" s="34">
        <v>0.70031916758424895</v>
      </c>
      <c r="ADI229" s="34">
        <v>0.69211366518450501</v>
      </c>
      <c r="ADJ229" s="34">
        <v>0.68453804911829497</v>
      </c>
      <c r="ADK229" s="34">
        <v>0.67776546062462595</v>
      </c>
      <c r="ADL229" s="34">
        <v>0.67186784108912501</v>
      </c>
      <c r="ADM229" s="34">
        <v>0.66688746241794306</v>
      </c>
      <c r="ADN229" s="34">
        <v>0.66284847341236397</v>
      </c>
      <c r="ADO229" s="34">
        <v>0.65972594968260689</v>
      </c>
      <c r="ADP229" s="34">
        <v>0.65742448791293795</v>
      </c>
      <c r="ADQ229" s="34">
        <v>0.65580916884567997</v>
      </c>
      <c r="ADR229" s="34">
        <v>0.65476140210168599</v>
      </c>
      <c r="ADS229" s="34">
        <v>0.65412175853987198</v>
      </c>
      <c r="ADT229" s="34">
        <v>0.65369492185853906</v>
      </c>
      <c r="ADU229" s="34">
        <v>0.65352923425924603</v>
      </c>
      <c r="ADV229" s="34">
        <v>0.653909918521689</v>
      </c>
      <c r="ADW229" s="34">
        <v>0.65509820158058407</v>
      </c>
      <c r="ADX229" s="34">
        <v>0.65727208617161803</v>
      </c>
      <c r="ADY229" s="34">
        <v>0.66039721502144899</v>
      </c>
      <c r="ADZ229" s="34">
        <v>0.66398606707956898</v>
      </c>
      <c r="AEA229" s="34">
        <v>0.66720149527586403</v>
      </c>
      <c r="AEB229" s="34">
        <v>0.66976688038221999</v>
      </c>
      <c r="AEC229" s="34">
        <v>0.67176926475402299</v>
      </c>
      <c r="AED229" s="34">
        <v>0.67312742073523202</v>
      </c>
      <c r="AEE229" s="34">
        <v>0.67382598747678601</v>
      </c>
      <c r="AEF229" s="34">
        <v>0.67393302767530405</v>
      </c>
      <c r="AEG229" s="34">
        <v>0.67354465508412109</v>
      </c>
      <c r="AEH229" s="34">
        <v>0.67275985692741302</v>
      </c>
      <c r="AEI229" s="34">
        <v>0.67167188880065898</v>
      </c>
      <c r="AEJ229" s="34">
        <v>0.67038612133789999</v>
      </c>
      <c r="AEK229" s="34">
        <v>0.66902000763230907</v>
      </c>
      <c r="AEL229" s="34">
        <v>0.66765769375921191</v>
      </c>
      <c r="AEM229" s="34">
        <v>0.66633586825343005</v>
      </c>
      <c r="AEN229" s="34">
        <v>0.66498903969850298</v>
      </c>
      <c r="AEO229" s="34">
        <v>0.66354588727066399</v>
      </c>
      <c r="AEP229" s="34">
        <v>0.66191624926601511</v>
      </c>
      <c r="AEQ229" s="34">
        <v>0.66013503761139003</v>
      </c>
      <c r="AER229" s="34">
        <v>0.65838257623304197</v>
      </c>
      <c r="AES229" s="34">
        <v>0.65680199678475504</v>
      </c>
      <c r="AET229" s="34">
        <v>0.65538432350681797</v>
      </c>
      <c r="AEU229" s="34">
        <v>0.65408741669927495</v>
      </c>
      <c r="AEV229" s="34">
        <v>0.65296294665116905</v>
      </c>
      <c r="AEW229" s="34">
        <v>0.65201946690719192</v>
      </c>
      <c r="AEX229" s="34">
        <v>0.65128000128710895</v>
      </c>
      <c r="AEY229" s="34">
        <v>0.65076348855982602</v>
      </c>
      <c r="AEZ229" s="34">
        <v>0.65046150826366</v>
      </c>
      <c r="AFA229" s="34">
        <v>0.65039143767356711</v>
      </c>
      <c r="AFB229" s="34">
        <v>0.65050159013772002</v>
      </c>
      <c r="AFC229" s="34">
        <v>0.6507157898784639</v>
      </c>
      <c r="AFD229" s="34">
        <v>0.65096430179258502</v>
      </c>
      <c r="AFE229" s="34">
        <v>0.65121668779723396</v>
      </c>
      <c r="AFF229" s="34">
        <v>0.65144990559481397</v>
      </c>
      <c r="AFG229" t="s">
        <v>843</v>
      </c>
      <c r="AFH229" t="s">
        <v>843</v>
      </c>
      <c r="AFI229" s="34">
        <v>0.76340000000000008</v>
      </c>
      <c r="AFJ229" s="34">
        <v>0.77176</v>
      </c>
      <c r="AFK229" s="34">
        <v>0.77619000000000005</v>
      </c>
      <c r="AFL229" s="34">
        <v>0.77308999999999994</v>
      </c>
      <c r="AFM229" s="34">
        <v>0.76795000000000002</v>
      </c>
      <c r="AFN229" s="34">
        <v>0.76659999999999995</v>
      </c>
      <c r="AFO229" s="34">
        <v>0.77068000000000003</v>
      </c>
      <c r="AFP229" s="34">
        <v>0.77828999999999993</v>
      </c>
      <c r="AFQ229" s="34">
        <v>0.78656999999999999</v>
      </c>
      <c r="AFR229" s="34">
        <v>0.7936700000000001</v>
      </c>
      <c r="AFS229" s="34">
        <v>0.79980999999999991</v>
      </c>
      <c r="AFT229" s="34">
        <v>0.80531999999999992</v>
      </c>
      <c r="AFU229" s="34">
        <v>0.81054000000000004</v>
      </c>
      <c r="AFV229" s="34">
        <v>0.81626999999999994</v>
      </c>
      <c r="AFW229" s="34">
        <v>0.82245999999999997</v>
      </c>
      <c r="AFX229" s="34">
        <v>0.82864000000000004</v>
      </c>
      <c r="AFY229" s="34">
        <v>0.83384000000000003</v>
      </c>
      <c r="AFZ229" s="34">
        <v>0.83200999999999992</v>
      </c>
      <c r="AGA229" s="34">
        <v>0.82531999999999994</v>
      </c>
      <c r="AGB229" t="s">
        <v>843</v>
      </c>
      <c r="AGC229" t="s">
        <v>843</v>
      </c>
      <c r="AGD229" t="s">
        <v>843</v>
      </c>
      <c r="AGE229" t="s">
        <v>843</v>
      </c>
      <c r="AGF229" s="34">
        <v>-8.073270320892334E-3</v>
      </c>
      <c r="AGG229" t="s">
        <v>843</v>
      </c>
      <c r="AGH229" t="s">
        <v>843</v>
      </c>
      <c r="AGI229" t="s">
        <v>843</v>
      </c>
      <c r="AGJ229" t="s">
        <v>843</v>
      </c>
      <c r="AGK229" t="s">
        <v>843</v>
      </c>
      <c r="AGL229" t="s">
        <v>843</v>
      </c>
      <c r="AGM229" t="s">
        <v>843</v>
      </c>
      <c r="AGN229" t="s">
        <v>843</v>
      </c>
      <c r="AGO229" s="34">
        <v>0.26</v>
      </c>
      <c r="AGP229" s="34">
        <v>2018</v>
      </c>
      <c r="AGQ229" t="s">
        <v>832</v>
      </c>
      <c r="AGR229" t="s">
        <v>843</v>
      </c>
      <c r="AGS229" s="34">
        <v>0</v>
      </c>
      <c r="AGT229" s="34">
        <v>2018</v>
      </c>
      <c r="AGU229" t="s">
        <v>832</v>
      </c>
      <c r="AGV229" t="s">
        <v>843</v>
      </c>
      <c r="AGW229" s="34">
        <v>0</v>
      </c>
      <c r="AGX229" s="34">
        <v>2018</v>
      </c>
      <c r="AGY229" t="s">
        <v>832</v>
      </c>
      <c r="AGZ229" t="s">
        <v>843</v>
      </c>
      <c r="AHA229" s="34">
        <v>4.0000000000000001E-3</v>
      </c>
      <c r="AHB229" s="34">
        <v>2018</v>
      </c>
      <c r="AHC229" t="s">
        <v>832</v>
      </c>
      <c r="AHD229" t="s">
        <v>843</v>
      </c>
      <c r="AHE229" s="34"/>
      <c r="AHF229" s="34"/>
      <c r="AHG229" t="s">
        <v>1460</v>
      </c>
      <c r="AHH229" t="s">
        <v>843</v>
      </c>
      <c r="AHI229" t="s">
        <v>830</v>
      </c>
      <c r="AHJ229" s="34">
        <v>0.20295575261116028</v>
      </c>
      <c r="AHK229" s="34">
        <v>0.214556485414505</v>
      </c>
      <c r="AHL229" s="34">
        <v>0.20942436158657074</v>
      </c>
      <c r="AHM229" s="34">
        <v>0.19584034383296967</v>
      </c>
      <c r="AHN229" s="34">
        <v>0.17880134284496307</v>
      </c>
      <c r="AHO229" t="s">
        <v>843</v>
      </c>
      <c r="AHP229" s="34"/>
      <c r="AHQ229" s="34"/>
      <c r="AHR229" s="34"/>
      <c r="AHS229" s="34"/>
      <c r="AHT229" s="34"/>
      <c r="AHU229" t="s">
        <v>843</v>
      </c>
      <c r="AHV229" s="34">
        <v>0.20848135650157928</v>
      </c>
      <c r="AHW229" s="34">
        <v>0.20972630381584167</v>
      </c>
      <c r="AHX229" s="34">
        <v>0.20377218723297119</v>
      </c>
      <c r="AHY229" s="34">
        <v>0.20098364353179932</v>
      </c>
      <c r="AHZ229" s="34">
        <v>0.183694988489151</v>
      </c>
      <c r="AIA229" t="s">
        <v>832</v>
      </c>
      <c r="AIB229" t="s">
        <v>843</v>
      </c>
      <c r="AIC229" s="34">
        <v>0.20844762027263641</v>
      </c>
      <c r="AID229" s="34">
        <v>0.21078452467918396</v>
      </c>
      <c r="AIE229" s="34">
        <v>0.20657101273536682</v>
      </c>
      <c r="AIF229" s="34">
        <v>0.20353947579860687</v>
      </c>
      <c r="AIG229" s="34">
        <v>0.17637538909912109</v>
      </c>
      <c r="AIH229" t="s">
        <v>924</v>
      </c>
      <c r="AII229" t="s">
        <v>843</v>
      </c>
      <c r="AIJ229" s="34">
        <v>0.24031250178813934</v>
      </c>
      <c r="AIK229" s="34">
        <v>0.24724066257476807</v>
      </c>
      <c r="AIL229" s="34">
        <v>0.24949300289154053</v>
      </c>
      <c r="AIM229" s="34">
        <v>0.25952601432800293</v>
      </c>
      <c r="AIN229" s="34">
        <v>0.22608000040054321</v>
      </c>
      <c r="AIO229" t="s">
        <v>1607</v>
      </c>
      <c r="AIP229" s="34">
        <v>0.26370832324028015</v>
      </c>
      <c r="AIQ229" t="s">
        <v>843</v>
      </c>
      <c r="AIR229" s="34">
        <v>0.26299</v>
      </c>
      <c r="AIS229" s="34">
        <v>0.26324999999999998</v>
      </c>
      <c r="AIT229" s="34">
        <v>0.26251999999999998</v>
      </c>
      <c r="AIU229" s="34">
        <v>0.26373999999999997</v>
      </c>
      <c r="AIV229" s="34">
        <v>0.26477000000000001</v>
      </c>
      <c r="AIW229" s="34">
        <v>0.26497999999999999</v>
      </c>
      <c r="AIX229" t="s">
        <v>843</v>
      </c>
      <c r="AIY229" s="34">
        <v>3.5189999999999999E-2</v>
      </c>
      <c r="AIZ229" s="34">
        <v>3.8800000000000001E-2</v>
      </c>
      <c r="AJA229" s="34">
        <v>4.027E-2</v>
      </c>
      <c r="AJB229" s="34">
        <v>4.1959999999999997E-2</v>
      </c>
      <c r="AJC229" s="34">
        <v>4.2689999999999999E-2</v>
      </c>
      <c r="AJD229" s="34">
        <v>4.3440000000000006E-2</v>
      </c>
      <c r="AJE229" t="s">
        <v>843</v>
      </c>
      <c r="AJF229" s="34">
        <v>4.783422127366066E-2</v>
      </c>
      <c r="AJG229" s="34">
        <v>3.4517519176006317E-2</v>
      </c>
      <c r="AJH229" s="34">
        <v>3.6672744899988174E-2</v>
      </c>
      <c r="AJI229" s="34">
        <v>2.9756419360637665E-2</v>
      </c>
      <c r="AJJ229" s="34">
        <v>3.354654461145401E-2</v>
      </c>
      <c r="AJK229" t="s">
        <v>830</v>
      </c>
      <c r="AJL229" t="s">
        <v>843</v>
      </c>
      <c r="AJM229" t="s">
        <v>843</v>
      </c>
      <c r="AJN229" s="34">
        <v>3.7789944559335709E-2</v>
      </c>
      <c r="AJO229" s="34">
        <v>2.7166981250047684E-2</v>
      </c>
      <c r="AJP229" s="34">
        <v>3.0038660392165184E-2</v>
      </c>
      <c r="AJQ229" s="34">
        <v>1.6628734767436981E-2</v>
      </c>
      <c r="AJR229" s="34">
        <v>7.1493372321128845E-2</v>
      </c>
      <c r="AJS229" t="s">
        <v>832</v>
      </c>
      <c r="AJT229" t="s">
        <v>843</v>
      </c>
      <c r="AJU229" t="s">
        <v>843</v>
      </c>
      <c r="AJV229" t="s">
        <v>843</v>
      </c>
      <c r="AJW229" s="34">
        <v>-1.1773023754358292E-2</v>
      </c>
      <c r="AJX229" s="34">
        <v>-2.3887747898697853E-2</v>
      </c>
      <c r="AJY229" s="34">
        <v>1.5641616657376289E-2</v>
      </c>
      <c r="AJZ229" s="34">
        <v>1.8030915409326553E-2</v>
      </c>
      <c r="AKA229" s="34">
        <v>1.9158752635121346E-2</v>
      </c>
      <c r="AKB229" t="s">
        <v>830</v>
      </c>
      <c r="AKC229" t="s">
        <v>843</v>
      </c>
      <c r="AKD229" t="s">
        <v>843</v>
      </c>
      <c r="AKE229" t="s">
        <v>843</v>
      </c>
      <c r="AKF229" s="34">
        <v>-9.9518802016973495E-3</v>
      </c>
      <c r="AKG229" s="34">
        <v>-4.4846185483038425E-3</v>
      </c>
      <c r="AKH229" s="34">
        <v>2.1459938958287239E-2</v>
      </c>
      <c r="AKI229" s="34">
        <v>8.570495992898941E-3</v>
      </c>
      <c r="AKJ229" s="34">
        <v>6.34126216173172E-2</v>
      </c>
      <c r="AKK229" t="s">
        <v>832</v>
      </c>
      <c r="AKL229" t="s">
        <v>843</v>
      </c>
      <c r="AKM229" s="34">
        <v>48950</v>
      </c>
      <c r="AKN229" t="s">
        <v>832</v>
      </c>
      <c r="AKO229" t="s">
        <v>843</v>
      </c>
      <c r="AKP229" s="34">
        <v>40468.4609375</v>
      </c>
      <c r="AKQ229" t="s">
        <v>830</v>
      </c>
      <c r="AKR229" t="s">
        <v>843</v>
      </c>
      <c r="AKS229" s="34">
        <v>45320.641863317098</v>
      </c>
      <c r="AKT229" t="s">
        <v>832</v>
      </c>
      <c r="AKU229" t="s">
        <v>843</v>
      </c>
      <c r="AKV229" s="34">
        <v>53757.8632508308</v>
      </c>
      <c r="AKW229" t="s">
        <v>832</v>
      </c>
      <c r="AKX229" t="s">
        <v>843</v>
      </c>
      <c r="AKY229" s="34">
        <v>0.28284448385238647</v>
      </c>
      <c r="AKZ229" s="34">
        <v>0.30810925364494324</v>
      </c>
      <c r="ALA229" s="34">
        <v>0.31195652484893799</v>
      </c>
      <c r="ALB229" s="34">
        <v>0.26266166567802429</v>
      </c>
      <c r="ALC229" s="34">
        <v>0.26331993937492371</v>
      </c>
      <c r="ALD229" t="s">
        <v>830</v>
      </c>
      <c r="ALE229" t="s">
        <v>843</v>
      </c>
      <c r="ALF229" t="s">
        <v>843</v>
      </c>
      <c r="ALG229" t="s">
        <v>843</v>
      </c>
      <c r="ALH229" s="34"/>
      <c r="ALI229" s="34"/>
      <c r="ALJ229" s="34"/>
      <c r="ALK229" s="34"/>
      <c r="ALL229" s="34">
        <v>0.24950085580348969</v>
      </c>
      <c r="ALM229" t="s">
        <v>465</v>
      </c>
    </row>
    <row r="230" spans="1:1001">
      <c r="A230" t="s">
        <v>512</v>
      </c>
      <c r="B230" t="s">
        <v>57</v>
      </c>
      <c r="C230" t="s">
        <v>409</v>
      </c>
      <c r="D230" s="34">
        <v>4.0029961615800858E-2</v>
      </c>
      <c r="E230" t="s">
        <v>432</v>
      </c>
      <c r="F230" s="34">
        <v>3.6760192364454269E-2</v>
      </c>
      <c r="G230" t="s">
        <v>1464</v>
      </c>
      <c r="H230" s="34">
        <v>3.9220083504915237E-2</v>
      </c>
      <c r="I230" t="s">
        <v>1294</v>
      </c>
      <c r="J230" s="34">
        <v>3.8087453693151474E-2</v>
      </c>
      <c r="K230" t="s">
        <v>1521</v>
      </c>
      <c r="L230" s="34">
        <v>6.9568119943141937E-2</v>
      </c>
      <c r="M230" t="s">
        <v>432</v>
      </c>
      <c r="N230" s="34">
        <v>0.63274431228637695</v>
      </c>
      <c r="O230" s="34">
        <v>0.65100032091140747</v>
      </c>
      <c r="P230" t="s">
        <v>432</v>
      </c>
      <c r="Q230" s="34">
        <v>0.63274431228637695</v>
      </c>
      <c r="R230" t="s">
        <v>432</v>
      </c>
      <c r="S230" s="34">
        <v>0.70684027671813965</v>
      </c>
      <c r="T230" t="s">
        <v>432</v>
      </c>
      <c r="U230" s="34">
        <v>0.61510264873504639</v>
      </c>
      <c r="V230" t="s">
        <v>432</v>
      </c>
      <c r="W230" t="s">
        <v>843</v>
      </c>
      <c r="X230" t="s">
        <v>1464</v>
      </c>
      <c r="Y230" s="34">
        <v>0.61255133152008057</v>
      </c>
      <c r="Z230" s="34">
        <v>0.63756811618804932</v>
      </c>
      <c r="AA230" t="s">
        <v>1464</v>
      </c>
      <c r="AB230" s="34">
        <v>0.61255133152008057</v>
      </c>
      <c r="AC230" t="s">
        <v>1464</v>
      </c>
      <c r="AD230" s="34">
        <v>0.67462944984436035</v>
      </c>
      <c r="AE230" t="s">
        <v>1464</v>
      </c>
      <c r="AF230" s="34">
        <v>0.57993912696838379</v>
      </c>
      <c r="AG230" t="s">
        <v>1464</v>
      </c>
      <c r="AH230" t="s">
        <v>843</v>
      </c>
      <c r="AI230" t="s">
        <v>1294</v>
      </c>
      <c r="AJ230" s="34">
        <v>0.59031152725219727</v>
      </c>
      <c r="AK230" s="34">
        <v>0.61853528022766113</v>
      </c>
      <c r="AL230" t="s">
        <v>1294</v>
      </c>
      <c r="AM230" s="34">
        <v>0.59031152725219727</v>
      </c>
      <c r="AN230" t="s">
        <v>1294</v>
      </c>
      <c r="AO230" s="34">
        <v>0.64599275588989258</v>
      </c>
      <c r="AP230" t="s">
        <v>1294</v>
      </c>
      <c r="AQ230" s="34">
        <v>0.55630671977996826</v>
      </c>
      <c r="AR230" t="s">
        <v>1294</v>
      </c>
      <c r="AS230" t="s">
        <v>843</v>
      </c>
      <c r="AT230" t="s">
        <v>1521</v>
      </c>
      <c r="AU230" s="34">
        <v>0.58964473009109497</v>
      </c>
      <c r="AV230" s="34">
        <v>0.61810636520385742</v>
      </c>
      <c r="AW230" t="s">
        <v>1521</v>
      </c>
      <c r="AX230" s="34">
        <v>0.58964473009109497</v>
      </c>
      <c r="AY230" t="s">
        <v>1521</v>
      </c>
      <c r="AZ230" s="34">
        <v>0.64417880773544312</v>
      </c>
      <c r="BA230" t="s">
        <v>1521</v>
      </c>
      <c r="BB230" s="34">
        <v>0.55512666702270508</v>
      </c>
      <c r="BC230" t="s">
        <v>1521</v>
      </c>
      <c r="BD230" t="s">
        <v>843</v>
      </c>
      <c r="BE230" s="34">
        <v>0.56155000853518977</v>
      </c>
      <c r="BF230" t="s">
        <v>1594</v>
      </c>
      <c r="BG230" t="s">
        <v>843</v>
      </c>
      <c r="BH230" t="s">
        <v>432</v>
      </c>
      <c r="BI230" s="34">
        <v>2.4699916839599609</v>
      </c>
      <c r="BJ230" t="s">
        <v>819</v>
      </c>
      <c r="BK230" s="34">
        <v>4.3001279830932617</v>
      </c>
      <c r="BL230" t="s">
        <v>1294</v>
      </c>
      <c r="BM230" s="34">
        <v>4.1343393325805664</v>
      </c>
      <c r="BN230" t="s">
        <v>1521</v>
      </c>
      <c r="BO230" s="34">
        <v>5.0964579582214355</v>
      </c>
      <c r="BP230" t="s">
        <v>843</v>
      </c>
      <c r="BQ230" s="34">
        <v>2.1592104434967041</v>
      </c>
      <c r="BR230" t="s">
        <v>830</v>
      </c>
      <c r="BS230" s="34">
        <v>2.2000000000000002</v>
      </c>
      <c r="BT230" t="s">
        <v>843</v>
      </c>
      <c r="BU230" s="34">
        <v>3.1355650424957275</v>
      </c>
      <c r="BV230" t="s">
        <v>1559</v>
      </c>
      <c r="BW230" t="s">
        <v>843</v>
      </c>
      <c r="BX230" s="34">
        <v>2.2197761535644531</v>
      </c>
      <c r="BY230" t="s">
        <v>924</v>
      </c>
      <c r="BZ230" t="s">
        <v>843</v>
      </c>
      <c r="CA230" t="s">
        <v>432</v>
      </c>
      <c r="CB230" s="34">
        <v>4.4259317219257355E-3</v>
      </c>
      <c r="CC230" s="34">
        <v>4.5814337208867073E-3</v>
      </c>
      <c r="CD230" s="34">
        <v>4.7089480794966221E-3</v>
      </c>
      <c r="CE230" s="34">
        <v>4.6203210949897766E-3</v>
      </c>
      <c r="CF230" s="34">
        <v>4.6202582307159901E-3</v>
      </c>
      <c r="CG230" t="s">
        <v>843</v>
      </c>
      <c r="CH230" t="s">
        <v>819</v>
      </c>
      <c r="CI230" s="34">
        <v>5.8998805470764637E-3</v>
      </c>
      <c r="CJ230" s="34">
        <v>4.7586783766746521E-3</v>
      </c>
      <c r="CK230" s="34">
        <v>4.0585058741271496E-3</v>
      </c>
      <c r="CL230" s="34">
        <v>2.749098464846611E-3</v>
      </c>
      <c r="CM230" s="34">
        <v>2.0943561103194952E-3</v>
      </c>
      <c r="CN230" t="s">
        <v>843</v>
      </c>
      <c r="CO230" t="s">
        <v>1294</v>
      </c>
      <c r="CP230" s="34">
        <v>4.815524909645319E-3</v>
      </c>
      <c r="CQ230" s="34">
        <v>3.8402779027819633E-3</v>
      </c>
      <c r="CR230" s="34">
        <v>3.0764548573642969E-3</v>
      </c>
      <c r="CS230" s="34">
        <v>2.0944040734320879E-3</v>
      </c>
      <c r="CT230" s="34">
        <v>2.0943852141499519E-3</v>
      </c>
      <c r="CU230" t="s">
        <v>843</v>
      </c>
      <c r="CV230" t="s">
        <v>1521</v>
      </c>
      <c r="CW230" s="34">
        <v>4.0926123037934303E-3</v>
      </c>
      <c r="CX230" s="34">
        <v>3.4038086887449026E-3</v>
      </c>
      <c r="CY230" s="34">
        <v>2.421756274998188E-3</v>
      </c>
      <c r="CZ230" s="34">
        <v>2.094414085149765E-3</v>
      </c>
      <c r="DA230" s="34">
        <v>2.0944217685610056E-3</v>
      </c>
      <c r="DB230" t="s">
        <v>843</v>
      </c>
      <c r="DC230" s="34">
        <v>11.81704044342041</v>
      </c>
      <c r="DD230" s="34">
        <v>12.502590179443359</v>
      </c>
      <c r="DE230" s="34">
        <v>12.955459594726563</v>
      </c>
      <c r="DF230" s="34">
        <v>13.350159645080566</v>
      </c>
      <c r="DG230" s="34">
        <v>13.552299499511719</v>
      </c>
      <c r="DH230" t="s">
        <v>1464</v>
      </c>
      <c r="DI230" t="s">
        <v>843</v>
      </c>
      <c r="DJ230" s="34">
        <v>12.22836971282959</v>
      </c>
      <c r="DK230" s="34">
        <v>12.797579765319824</v>
      </c>
      <c r="DL230" s="34">
        <v>13.192279815673828</v>
      </c>
      <c r="DM230" s="34">
        <v>13.490699768066406</v>
      </c>
      <c r="DN230" s="34">
        <v>13.644700050354004</v>
      </c>
      <c r="DO230" t="s">
        <v>1294</v>
      </c>
      <c r="DP230" t="s">
        <v>843</v>
      </c>
      <c r="DQ230" s="34">
        <v>13.706299781799316</v>
      </c>
      <c r="DR230" t="s">
        <v>1521</v>
      </c>
      <c r="DS230" t="s">
        <v>843</v>
      </c>
      <c r="DT230" t="s">
        <v>843</v>
      </c>
      <c r="DU230" s="34">
        <v>13.2</v>
      </c>
      <c r="DV230" t="s">
        <v>1461</v>
      </c>
      <c r="DW230" t="s">
        <v>843</v>
      </c>
      <c r="DX230" t="s">
        <v>843</v>
      </c>
      <c r="DY230" t="s">
        <v>432</v>
      </c>
      <c r="DZ230" s="34">
        <v>6.8921418860554695E-3</v>
      </c>
      <c r="EA230" s="34">
        <v>5.2068731747567654E-3</v>
      </c>
      <c r="EB230" s="34">
        <v>1.7291130498051643E-3</v>
      </c>
      <c r="EC230" s="34">
        <v>-6.8109259009361267E-3</v>
      </c>
      <c r="ED230" s="34">
        <v>7.5560910627245903E-3</v>
      </c>
      <c r="EE230" t="s">
        <v>843</v>
      </c>
      <c r="EF230" t="s">
        <v>819</v>
      </c>
      <c r="EG230" s="34">
        <v>5.6827552616596222E-3</v>
      </c>
      <c r="EH230" s="34">
        <v>4.9363658763468266E-3</v>
      </c>
      <c r="EI230" s="34">
        <v>-9.5103273633867502E-4</v>
      </c>
      <c r="EJ230" s="34">
        <v>3.7552961148321629E-3</v>
      </c>
      <c r="EK230" s="34">
        <v>5.709521472454071E-3</v>
      </c>
      <c r="EL230" t="s">
        <v>843</v>
      </c>
      <c r="EM230" t="s">
        <v>1294</v>
      </c>
      <c r="EN230" s="34">
        <v>4.4655702076852322E-3</v>
      </c>
      <c r="EO230" s="34">
        <v>2.0854405593127012E-3</v>
      </c>
      <c r="EP230" s="34">
        <v>-1.7485934076830745E-3</v>
      </c>
      <c r="EQ230" s="34">
        <v>4.8402855172753334E-3</v>
      </c>
      <c r="ER230" s="34">
        <v>3.3958160784095526E-3</v>
      </c>
      <c r="ES230" t="s">
        <v>843</v>
      </c>
      <c r="ET230" t="s">
        <v>1521</v>
      </c>
      <c r="EU230" s="34">
        <v>2.4259223137050867E-3</v>
      </c>
      <c r="EV230" s="34">
        <v>-7.0269202115014195E-4</v>
      </c>
      <c r="EW230" s="34">
        <v>2.0813427399843931E-3</v>
      </c>
      <c r="EX230" s="34">
        <v>7.0896896068006754E-4</v>
      </c>
      <c r="EY230" s="34">
        <v>-3.664680989459157E-3</v>
      </c>
      <c r="EZ230" t="s">
        <v>843</v>
      </c>
      <c r="FA230" t="s">
        <v>1594</v>
      </c>
      <c r="FB230" s="34">
        <v>-4.7046830877661705E-3</v>
      </c>
      <c r="FC230" s="34">
        <v>-6.2970453873276711E-3</v>
      </c>
      <c r="FD230" s="34">
        <v>-3.2718072179704905E-3</v>
      </c>
      <c r="FE230" s="34">
        <v>-4.8182150349020958E-3</v>
      </c>
      <c r="FF230" s="34">
        <v>2.7464073151350021E-2</v>
      </c>
      <c r="FG230" t="s">
        <v>843</v>
      </c>
      <c r="FH230" s="34">
        <v>9.0942333918064833E-4</v>
      </c>
      <c r="FI230" s="34">
        <v>-2.9953478369861841E-3</v>
      </c>
      <c r="FJ230" s="34">
        <v>-3.2820017077028751E-3</v>
      </c>
      <c r="FK230" s="34">
        <v>-1.9061753526329994E-2</v>
      </c>
      <c r="FL230" s="34"/>
      <c r="FM230" t="s">
        <v>843</v>
      </c>
      <c r="FN230" t="s">
        <v>843</v>
      </c>
      <c r="FO230" s="34">
        <v>0.77438999999999991</v>
      </c>
      <c r="FP230" t="s">
        <v>1462</v>
      </c>
      <c r="FQ230" t="s">
        <v>843</v>
      </c>
      <c r="FR230" t="s">
        <v>843</v>
      </c>
      <c r="FS230" s="34">
        <v>0.80467</v>
      </c>
      <c r="FT230" t="s">
        <v>1462</v>
      </c>
      <c r="FU230" t="s">
        <v>843</v>
      </c>
      <c r="FV230" t="s">
        <v>843</v>
      </c>
      <c r="FW230" s="34">
        <v>0.74417</v>
      </c>
      <c r="FX230" t="s">
        <v>1462</v>
      </c>
      <c r="FY230" t="s">
        <v>843</v>
      </c>
      <c r="FZ230" s="34">
        <v>-1.9387373700737953E-2</v>
      </c>
      <c r="GA230" s="34">
        <v>-1.7834385856986046E-2</v>
      </c>
      <c r="GB230" s="34">
        <v>-1.530778780579567E-2</v>
      </c>
      <c r="GC230" s="34">
        <v>-1.4548848383128643E-2</v>
      </c>
      <c r="GD230" s="34">
        <v>-1.6967117786407471E-2</v>
      </c>
      <c r="GE230" t="s">
        <v>830</v>
      </c>
      <c r="GF230" t="s">
        <v>843</v>
      </c>
      <c r="GG230" s="34">
        <v>-3.2522957772016525E-2</v>
      </c>
      <c r="GH230" s="34">
        <v>-3.67405004799366E-2</v>
      </c>
      <c r="GI230" s="34">
        <v>-3.9019566029310226E-2</v>
      </c>
      <c r="GJ230" s="34">
        <v>-4.2219575494527817E-2</v>
      </c>
      <c r="GK230" s="34">
        <v>-2.8273370116949081E-2</v>
      </c>
      <c r="GL230" t="s">
        <v>832</v>
      </c>
      <c r="GM230" t="s">
        <v>843</v>
      </c>
      <c r="GN230" s="34"/>
      <c r="GO230" t="s">
        <v>1460</v>
      </c>
      <c r="GP230" t="s">
        <v>843</v>
      </c>
      <c r="GQ230" t="s">
        <v>843</v>
      </c>
      <c r="GR230" s="34">
        <v>4.2226247489452362E-2</v>
      </c>
      <c r="GS230" s="34">
        <v>4.0552482008934021E-2</v>
      </c>
      <c r="GT230" s="34">
        <v>2.7365313842892647E-2</v>
      </c>
      <c r="GU230" s="34">
        <v>3.6139875650405884E-2</v>
      </c>
      <c r="GV230" s="34">
        <v>6.9269728846848011E-3</v>
      </c>
      <c r="GW230" t="s">
        <v>832</v>
      </c>
      <c r="GX230" t="s">
        <v>843</v>
      </c>
      <c r="GY230" t="s">
        <v>843</v>
      </c>
      <c r="GZ230" t="s">
        <v>843</v>
      </c>
      <c r="HA230" t="s">
        <v>843</v>
      </c>
      <c r="HB230" t="s">
        <v>843</v>
      </c>
      <c r="HC230" t="s">
        <v>843</v>
      </c>
      <c r="HD230" t="s">
        <v>843</v>
      </c>
      <c r="HE230" t="s">
        <v>843</v>
      </c>
      <c r="HF230" t="s">
        <v>843</v>
      </c>
      <c r="HG230" t="s">
        <v>843</v>
      </c>
      <c r="HH230" s="34">
        <v>58850043</v>
      </c>
      <c r="HI230" s="34">
        <v>59092016</v>
      </c>
      <c r="HJ230" s="34">
        <v>59355690</v>
      </c>
      <c r="HK230" s="34">
        <v>59649799</v>
      </c>
      <c r="HL230" s="34">
        <v>59995851</v>
      </c>
      <c r="HM230" s="34">
        <v>60383741</v>
      </c>
      <c r="HN230" s="34">
        <v>60803700</v>
      </c>
      <c r="HO230" s="34">
        <v>61260676</v>
      </c>
      <c r="HP230" s="34">
        <v>61742151</v>
      </c>
      <c r="HQ230" s="34">
        <v>62243378</v>
      </c>
      <c r="HR230" s="34">
        <v>62760039</v>
      </c>
      <c r="HS230" s="34">
        <v>63286362</v>
      </c>
      <c r="HT230" s="34">
        <v>63808727</v>
      </c>
      <c r="HU230" s="34">
        <v>64302297</v>
      </c>
      <c r="HV230" s="34">
        <v>64773504</v>
      </c>
      <c r="HW230" s="34">
        <v>65224364</v>
      </c>
      <c r="HX230" s="34">
        <v>65655202.999999993</v>
      </c>
      <c r="HY230" s="34">
        <v>66064804</v>
      </c>
      <c r="HZ230" s="34">
        <v>66432993</v>
      </c>
      <c r="IA230" s="34">
        <v>66778659</v>
      </c>
      <c r="IB230" s="34">
        <v>67059474</v>
      </c>
      <c r="IC230" s="34">
        <v>67281039</v>
      </c>
      <c r="ID230" s="34">
        <v>67508936</v>
      </c>
      <c r="IE230" s="34">
        <v>67736802</v>
      </c>
      <c r="IF230" s="34">
        <v>67961439</v>
      </c>
      <c r="IG230" s="34">
        <v>68180606</v>
      </c>
      <c r="IH230" s="34">
        <v>68393799</v>
      </c>
      <c r="II230" s="34">
        <v>68600792</v>
      </c>
      <c r="IJ230" s="34">
        <v>68799832</v>
      </c>
      <c r="IK230" s="34">
        <v>68991815</v>
      </c>
      <c r="IL230" s="34">
        <v>69175770</v>
      </c>
      <c r="IM230" s="34">
        <v>69351743</v>
      </c>
      <c r="IN230" s="34">
        <v>69521624</v>
      </c>
      <c r="IO230" s="34">
        <v>69685135</v>
      </c>
      <c r="IP230" s="34">
        <v>69842265</v>
      </c>
      <c r="IQ230" s="34">
        <v>69993981</v>
      </c>
      <c r="IR230" s="34">
        <v>70140305</v>
      </c>
      <c r="IS230" s="34">
        <v>70282755</v>
      </c>
      <c r="IT230" s="34">
        <v>70421425</v>
      </c>
      <c r="IU230" s="34">
        <v>70556285</v>
      </c>
      <c r="IV230" s="34">
        <v>70689476</v>
      </c>
      <c r="IW230" s="34">
        <v>70819795</v>
      </c>
      <c r="IX230" s="34">
        <v>70946133</v>
      </c>
      <c r="IY230" s="34">
        <v>71067664</v>
      </c>
      <c r="IZ230" s="34">
        <v>71182807</v>
      </c>
      <c r="JA230" s="34">
        <v>71291518</v>
      </c>
      <c r="JB230" s="34">
        <v>71391913</v>
      </c>
      <c r="JC230" s="34">
        <v>71481591</v>
      </c>
      <c r="JD230" s="34">
        <v>71561147</v>
      </c>
      <c r="JE230" s="34">
        <v>71629117</v>
      </c>
      <c r="JF230" s="34">
        <v>71684966</v>
      </c>
      <c r="JG230" s="34">
        <v>71730549</v>
      </c>
      <c r="JH230" s="34">
        <v>71765151</v>
      </c>
      <c r="JI230" s="34">
        <v>71786515</v>
      </c>
      <c r="JJ230" s="34">
        <v>71797771</v>
      </c>
      <c r="JK230" s="34">
        <v>71800361</v>
      </c>
      <c r="JL230" s="34">
        <v>71794242</v>
      </c>
      <c r="JM230" s="34">
        <v>71782643</v>
      </c>
      <c r="JN230" s="34">
        <v>71765925</v>
      </c>
      <c r="JO230" s="34">
        <v>71745297</v>
      </c>
      <c r="JP230" s="34">
        <v>71724019</v>
      </c>
      <c r="JQ230" s="34">
        <v>71702781</v>
      </c>
      <c r="JR230" s="34">
        <v>71681471</v>
      </c>
      <c r="JS230" s="34">
        <v>71663067</v>
      </c>
      <c r="JT230" s="34">
        <v>71649323</v>
      </c>
      <c r="JU230" s="34">
        <v>71639280</v>
      </c>
      <c r="JV230" s="34">
        <v>71630436</v>
      </c>
      <c r="JW230" s="34">
        <v>71623268</v>
      </c>
      <c r="JX230" s="34">
        <v>71620264</v>
      </c>
      <c r="JY230" s="34">
        <v>71620599</v>
      </c>
      <c r="JZ230" s="34">
        <v>71621357</v>
      </c>
      <c r="KA230" s="34">
        <v>71622565</v>
      </c>
      <c r="KB230" s="34">
        <v>71624760</v>
      </c>
      <c r="KC230" s="34">
        <v>71625981</v>
      </c>
      <c r="KD230" s="34">
        <v>71624894</v>
      </c>
      <c r="KE230" s="34">
        <v>71619405</v>
      </c>
      <c r="KF230" s="34">
        <v>71608596</v>
      </c>
      <c r="KG230" s="34">
        <v>71593428</v>
      </c>
      <c r="KH230" s="34">
        <v>71573073</v>
      </c>
      <c r="KI230" s="34">
        <v>71546858</v>
      </c>
      <c r="KJ230" s="34">
        <v>71515890</v>
      </c>
      <c r="KK230" s="34">
        <v>71479038</v>
      </c>
      <c r="KL230" s="34">
        <v>71435804</v>
      </c>
      <c r="KM230" s="34">
        <v>71389178</v>
      </c>
      <c r="KN230" s="34">
        <v>71339567</v>
      </c>
      <c r="KO230" s="34">
        <v>71286564</v>
      </c>
      <c r="KP230" s="34">
        <v>71230677</v>
      </c>
      <c r="KQ230" s="34">
        <v>71172697</v>
      </c>
      <c r="KR230" s="34">
        <v>71114598</v>
      </c>
      <c r="KS230" s="34">
        <v>71056650</v>
      </c>
      <c r="KT230" s="34">
        <v>70999507</v>
      </c>
      <c r="KU230" s="34">
        <v>70943206</v>
      </c>
      <c r="KV230" s="34">
        <v>70887329</v>
      </c>
      <c r="KW230" s="34">
        <v>70832993</v>
      </c>
      <c r="KX230" s="34">
        <v>70780599</v>
      </c>
      <c r="KY230" s="34">
        <v>70729521</v>
      </c>
      <c r="KZ230" s="34">
        <v>70680133</v>
      </c>
      <c r="LA230" s="34">
        <v>70631042</v>
      </c>
      <c r="LB230" s="34">
        <v>70582507</v>
      </c>
      <c r="LC230" s="34">
        <v>70534904</v>
      </c>
      <c r="LD230" s="34">
        <v>70485072</v>
      </c>
      <c r="LE230" t="s">
        <v>843</v>
      </c>
      <c r="LF230" t="s">
        <v>843</v>
      </c>
      <c r="LG230" t="s">
        <v>843</v>
      </c>
      <c r="LH230" s="34">
        <v>3.6573314573615789E-3</v>
      </c>
      <c r="LI230" s="34">
        <v>4.1032577864825726E-3</v>
      </c>
      <c r="LJ230" s="34">
        <v>4.4521661475300789E-3</v>
      </c>
      <c r="LK230" s="34">
        <v>4.9427906051278114E-3</v>
      </c>
      <c r="LL230" s="34">
        <v>5.7846307754516602E-3</v>
      </c>
      <c r="LM230" s="34">
        <v>6.4444700255990028E-3</v>
      </c>
      <c r="LN230" s="34">
        <v>6.9307624362409115E-3</v>
      </c>
      <c r="LO230" s="34">
        <v>7.4874940328299999E-3</v>
      </c>
      <c r="LP230" s="34">
        <v>7.8287217766046524E-3</v>
      </c>
      <c r="LQ230" s="34">
        <v>8.0852936953306198E-3</v>
      </c>
      <c r="LR230" s="34">
        <v>8.2663968205451965E-3</v>
      </c>
      <c r="LS230" s="34">
        <v>8.3513064309954643E-3</v>
      </c>
      <c r="LT230" s="34">
        <v>8.2201119512319565E-3</v>
      </c>
      <c r="LU230" s="34">
        <v>7.70538579672575E-3</v>
      </c>
      <c r="LV230" s="34">
        <v>7.3012770153582096E-3</v>
      </c>
      <c r="LW230" s="34">
        <v>6.9364490918815136E-3</v>
      </c>
      <c r="LX230" s="34">
        <v>6.5837712027132511E-3</v>
      </c>
      <c r="LY230" s="34">
        <v>6.2192878685891628E-3</v>
      </c>
      <c r="LZ230" s="34">
        <v>5.5576763115823269E-3</v>
      </c>
      <c r="MA230" s="34">
        <v>5.1897377707064152E-3</v>
      </c>
      <c r="MB230" s="34">
        <v>4.1963439434766769E-3</v>
      </c>
      <c r="MC230" s="34">
        <v>3.2985610887408257E-3</v>
      </c>
      <c r="MD230" s="34">
        <v>3.3815158531069756E-3</v>
      </c>
      <c r="ME230" s="34">
        <v>3.3696619793772697E-3</v>
      </c>
      <c r="MF230" s="34">
        <v>3.3108345232903957E-3</v>
      </c>
      <c r="MG230" s="34">
        <v>3.2196841202676296E-3</v>
      </c>
      <c r="MH230" s="34">
        <v>3.1220077071338892E-3</v>
      </c>
      <c r="MI230" s="34">
        <v>3.0219173058867455E-3</v>
      </c>
      <c r="MJ230" s="34">
        <v>2.89722322486341E-3</v>
      </c>
      <c r="MK230" s="34">
        <v>2.7865713927894831E-3</v>
      </c>
      <c r="ML230" s="34">
        <v>2.6627823244780302E-3</v>
      </c>
      <c r="MM230" s="34">
        <v>2.5406230706721544E-3</v>
      </c>
      <c r="MN230" s="34">
        <v>2.4465611204504967E-3</v>
      </c>
      <c r="MO230" s="34">
        <v>2.3491829633712769E-3</v>
      </c>
      <c r="MP230" s="34">
        <v>2.2523184306919575E-3</v>
      </c>
      <c r="MQ230" s="34">
        <v>2.1699103526771069E-3</v>
      </c>
      <c r="MR230" s="34">
        <v>2.0883404649794102E-3</v>
      </c>
      <c r="MS230" s="34">
        <v>2.0288696978241205E-3</v>
      </c>
      <c r="MT230" s="34">
        <v>1.9710862543433905E-3</v>
      </c>
      <c r="MU230" s="34">
        <v>1.9132108427584171E-3</v>
      </c>
      <c r="MV230" s="34">
        <v>1.8859474221244454E-3</v>
      </c>
      <c r="MW230" s="34">
        <v>1.8418445251882076E-3</v>
      </c>
      <c r="MX230" s="34">
        <v>1.7823469825088978E-3</v>
      </c>
      <c r="MY230" s="34">
        <v>1.7115382943302393E-3</v>
      </c>
      <c r="MZ230" s="34">
        <v>1.6188772860914469E-3</v>
      </c>
      <c r="NA230" s="34">
        <v>1.5260436339303851E-3</v>
      </c>
      <c r="NB230" s="34">
        <v>1.4072414487600327E-3</v>
      </c>
      <c r="NC230" s="34">
        <v>1.2553484411910176E-3</v>
      </c>
      <c r="ND230" s="34">
        <v>1.1123389704152942E-3</v>
      </c>
      <c r="NE230" s="34">
        <v>9.4936630921438336E-4</v>
      </c>
      <c r="NF230" s="34">
        <v>7.7939307084307075E-4</v>
      </c>
      <c r="NG230" s="34">
        <v>6.356774247251451E-4</v>
      </c>
      <c r="NH230" s="34">
        <v>4.8227229854092002E-4</v>
      </c>
      <c r="NI230" s="34">
        <v>2.9764891951344907E-4</v>
      </c>
      <c r="NJ230" s="34">
        <v>1.5678595809731632E-4</v>
      </c>
      <c r="NK230" s="34">
        <v>3.607289181672968E-5</v>
      </c>
      <c r="NL230" s="34">
        <v>-8.5226041846908629E-5</v>
      </c>
      <c r="NM230" s="34">
        <v>-1.6157196660060436E-4</v>
      </c>
      <c r="NN230" s="34">
        <v>-2.3292464902624488E-4</v>
      </c>
      <c r="NO230" s="34">
        <v>-2.8747579199261963E-4</v>
      </c>
      <c r="NP230" s="34">
        <v>-2.9662091401405632E-4</v>
      </c>
      <c r="NQ230" s="34">
        <v>-2.9615106177516282E-4</v>
      </c>
      <c r="NR230" s="34">
        <v>-2.9724324122071266E-4</v>
      </c>
      <c r="NS230" s="34">
        <v>-2.5677992380224168E-4</v>
      </c>
      <c r="NT230" s="34">
        <v>-1.9180476374458522E-4</v>
      </c>
      <c r="NU230" s="34">
        <v>-1.4017862849868834E-4</v>
      </c>
      <c r="NV230" s="34">
        <v>-1.2345945287961513E-4</v>
      </c>
      <c r="NW230" s="34">
        <v>-1.0007419768953696E-4</v>
      </c>
      <c r="NX230" s="34">
        <v>-4.194255598122254E-5</v>
      </c>
      <c r="NY230" s="34">
        <v>4.6774362090218347E-6</v>
      </c>
      <c r="NZ230" s="34">
        <v>1.0583491530269384E-5</v>
      </c>
      <c r="OA230" s="34">
        <v>1.6866335499798879E-5</v>
      </c>
      <c r="OB230" s="34">
        <v>3.0646297091152519E-5</v>
      </c>
      <c r="OC230" s="34">
        <v>1.7047032088157721E-5</v>
      </c>
      <c r="OD230" s="34">
        <v>-1.5176172382780351E-5</v>
      </c>
      <c r="OE230" s="34">
        <v>-7.6638301834464073E-5</v>
      </c>
      <c r="OF230" s="34">
        <v>-1.5093416732270271E-4</v>
      </c>
      <c r="OG230" s="34">
        <v>-2.1184058277867734E-4</v>
      </c>
      <c r="OH230" s="34">
        <v>-2.843542315531522E-4</v>
      </c>
      <c r="OI230" s="34">
        <v>-3.6633611307479441E-4</v>
      </c>
      <c r="OJ230" s="34">
        <v>-4.3292890768498182E-4</v>
      </c>
      <c r="OK230" s="34">
        <v>-5.1543087465688586E-4</v>
      </c>
      <c r="OL230" s="34">
        <v>-6.0503167333081365E-4</v>
      </c>
      <c r="OM230" s="34">
        <v>-6.5291102509945631E-4</v>
      </c>
      <c r="ON230" s="34">
        <v>-6.9517886731773615E-4</v>
      </c>
      <c r="OO230" s="34">
        <v>-7.4324390152469277E-4</v>
      </c>
      <c r="OP230" s="34">
        <v>-7.8428408596664667E-4</v>
      </c>
      <c r="OQ230" s="34">
        <v>-8.1430660793557763E-4</v>
      </c>
      <c r="OR230" s="34">
        <v>-8.1664358731359243E-4</v>
      </c>
      <c r="OS230" s="34">
        <v>-8.1518595106899738E-4</v>
      </c>
      <c r="OT230" s="34">
        <v>-8.0451287794858217E-4</v>
      </c>
      <c r="OU230" s="34">
        <v>-7.9329189611598849E-4</v>
      </c>
      <c r="OV230" s="34">
        <v>-7.8794040018692613E-4</v>
      </c>
      <c r="OW230" s="34">
        <v>-7.6680607162415981E-4</v>
      </c>
      <c r="OX230" s="34">
        <v>-7.3995726415887475E-4</v>
      </c>
      <c r="OY230" s="34">
        <v>-7.2189891943708062E-4</v>
      </c>
      <c r="OZ230" s="34">
        <v>-6.9850962609052658E-4</v>
      </c>
      <c r="PA230" s="34">
        <v>-6.9479289231821895E-4</v>
      </c>
      <c r="PB230" s="34">
        <v>-6.8739865673705935E-4</v>
      </c>
      <c r="PC230" s="34">
        <v>-6.746581057086587E-4</v>
      </c>
      <c r="PD230" s="34">
        <v>-7.0673675509169698E-4</v>
      </c>
      <c r="PE230" t="s">
        <v>1300</v>
      </c>
      <c r="PF230" t="s">
        <v>843</v>
      </c>
      <c r="PG230" t="s">
        <v>843</v>
      </c>
      <c r="PH230" t="s">
        <v>843</v>
      </c>
      <c r="PI230" t="s">
        <v>843</v>
      </c>
      <c r="PJ230" t="s">
        <v>1300</v>
      </c>
      <c r="PK230" s="34">
        <v>0.4872475266456604</v>
      </c>
      <c r="PL230" s="34">
        <v>0.48753473162651062</v>
      </c>
      <c r="PM230" s="34">
        <v>0.4878544807434082</v>
      </c>
      <c r="PN230" s="34">
        <v>0.48821702599525452</v>
      </c>
      <c r="PO230" s="34">
        <v>0.48859059810638428</v>
      </c>
      <c r="PP230" s="34">
        <v>0.48896074295043945</v>
      </c>
      <c r="PQ230" s="34">
        <v>0.48932576179504395</v>
      </c>
      <c r="PR230" s="34">
        <v>0.48969277739524841</v>
      </c>
      <c r="PS230" s="34">
        <v>0.49008452892303467</v>
      </c>
      <c r="PT230" s="34">
        <v>0.49045515060424805</v>
      </c>
      <c r="PU230" s="34">
        <v>0.49080204963684082</v>
      </c>
      <c r="PV230" s="34">
        <v>0.4911474883556366</v>
      </c>
      <c r="PW230" s="34">
        <v>0.49151241779327393</v>
      </c>
      <c r="PX230" s="34">
        <v>0.49188834428787231</v>
      </c>
      <c r="PY230" s="34">
        <v>0.4922330379486084</v>
      </c>
      <c r="PZ230" s="34">
        <v>0.49257791042327881</v>
      </c>
      <c r="QA230" s="34">
        <v>0.49291467666625977</v>
      </c>
      <c r="QB230" s="34">
        <v>0.49321916699409485</v>
      </c>
      <c r="QC230" s="34">
        <v>0.49350148439407349</v>
      </c>
      <c r="QD230" s="34">
        <v>0.49375146627426147</v>
      </c>
      <c r="QE230" s="34">
        <v>0.49392539262771606</v>
      </c>
      <c r="QF230" s="34">
        <v>0.49402603507041931</v>
      </c>
      <c r="QG230" s="34">
        <v>0.49416378140449524</v>
      </c>
      <c r="QH230" s="34">
        <v>0.49434852600097656</v>
      </c>
      <c r="QI230" s="34">
        <v>0.49452215433120728</v>
      </c>
      <c r="QJ230" s="34">
        <v>0.49468722939491272</v>
      </c>
      <c r="QK230" s="34">
        <v>0.49484542012214661</v>
      </c>
      <c r="QL230" s="34">
        <v>0.49499982595443726</v>
      </c>
      <c r="QM230" s="34">
        <v>0.49515128135681152</v>
      </c>
      <c r="QN230" s="34">
        <v>0.49530169367790222</v>
      </c>
      <c r="QO230" s="34">
        <v>0.49545228481292725</v>
      </c>
      <c r="QP230" s="34">
        <v>0.49560114741325378</v>
      </c>
      <c r="QQ230" s="34">
        <v>0.49574980139732361</v>
      </c>
      <c r="QR230" s="34">
        <v>0.49590125679969788</v>
      </c>
      <c r="QS230" s="34">
        <v>0.49605679512023926</v>
      </c>
      <c r="QT230" s="34">
        <v>0.49621742963790894</v>
      </c>
      <c r="QU230" s="34">
        <v>0.49638187885284424</v>
      </c>
      <c r="QV230" s="34">
        <v>0.4965493381023407</v>
      </c>
      <c r="QW230" s="34">
        <v>0.49672028422355652</v>
      </c>
      <c r="QX230" s="34">
        <v>0.49689307808876038</v>
      </c>
      <c r="QY230" s="34">
        <v>0.49706804752349854</v>
      </c>
      <c r="QZ230" s="34">
        <v>0.49724346399307251</v>
      </c>
      <c r="RA230" s="34">
        <v>0.49741914868354797</v>
      </c>
      <c r="RB230" s="34">
        <v>0.4975963830947876</v>
      </c>
      <c r="RC230" s="34">
        <v>0.49777123332023621</v>
      </c>
      <c r="RD230" s="34">
        <v>0.49794545769691467</v>
      </c>
      <c r="RE230" s="34">
        <v>0.49811846017837524</v>
      </c>
      <c r="RF230" s="34">
        <v>0.4982883632183075</v>
      </c>
      <c r="RG230" s="34">
        <v>0.49845591187477112</v>
      </c>
      <c r="RH230" s="34">
        <v>0.49862128496170044</v>
      </c>
      <c r="RI230" s="34">
        <v>0.49878478050231934</v>
      </c>
      <c r="RJ230" s="34">
        <v>0.49894589185714722</v>
      </c>
      <c r="RK230" s="34">
        <v>0.49910753965377808</v>
      </c>
      <c r="RL230" s="34">
        <v>0.49926826357841492</v>
      </c>
      <c r="RM230" s="34">
        <v>0.49943092465400696</v>
      </c>
      <c r="RN230" s="34">
        <v>0.49959784746170044</v>
      </c>
      <c r="RO230" s="34">
        <v>0.49976387619972229</v>
      </c>
      <c r="RP230" s="34">
        <v>0.49992972612380981</v>
      </c>
      <c r="RQ230" s="34">
        <v>0.50009679794311523</v>
      </c>
      <c r="RR230" s="34">
        <v>0.50026476383209229</v>
      </c>
      <c r="RS230" s="34">
        <v>0.50043022632598877</v>
      </c>
      <c r="RT230" s="34">
        <v>0.50059407949447632</v>
      </c>
      <c r="RU230" s="34">
        <v>0.50075846910476685</v>
      </c>
      <c r="RV230" s="34">
        <v>0.50091928243637085</v>
      </c>
      <c r="RW230" s="34">
        <v>0.5010756254196167</v>
      </c>
      <c r="RX230" s="34">
        <v>0.5012279748916626</v>
      </c>
      <c r="RY230" s="34">
        <v>0.50137495994567871</v>
      </c>
      <c r="RZ230" s="34">
        <v>0.50151431560516357</v>
      </c>
      <c r="SA230" s="34">
        <v>0.50164484977722168</v>
      </c>
      <c r="SB230" s="34">
        <v>0.50176650285720825</v>
      </c>
      <c r="SC230" s="34">
        <v>0.50187867879867554</v>
      </c>
      <c r="SD230" s="34">
        <v>0.50198209285736084</v>
      </c>
      <c r="SE230" s="34">
        <v>0.50207728147506714</v>
      </c>
      <c r="SF230" s="34">
        <v>0.50216782093048096</v>
      </c>
      <c r="SG230" s="34">
        <v>0.50225263833999634</v>
      </c>
      <c r="SH230" s="34">
        <v>0.50233066082000732</v>
      </c>
      <c r="SI230" s="34">
        <v>0.50240159034729004</v>
      </c>
      <c r="SJ230" s="34">
        <v>0.50246739387512207</v>
      </c>
      <c r="SK230" s="34">
        <v>0.5025297999382019</v>
      </c>
      <c r="SL230" s="34">
        <v>0.50258469581604004</v>
      </c>
      <c r="SM230" s="34">
        <v>0.50263679027557373</v>
      </c>
      <c r="SN230" s="34">
        <v>0.50268691778182983</v>
      </c>
      <c r="SO230" s="34">
        <v>0.50272989273071289</v>
      </c>
      <c r="SP230" s="34">
        <v>0.50276458263397217</v>
      </c>
      <c r="SQ230" s="34">
        <v>0.50279277563095093</v>
      </c>
      <c r="SR230" s="34">
        <v>0.50281316041946411</v>
      </c>
      <c r="SS230" s="34">
        <v>0.50282591581344604</v>
      </c>
      <c r="ST230" s="34">
        <v>0.50283628702163696</v>
      </c>
      <c r="SU230" s="34">
        <v>0.50284606218338013</v>
      </c>
      <c r="SV230" s="34">
        <v>0.50285345315933228</v>
      </c>
      <c r="SW230" s="34">
        <v>0.50285446643829346</v>
      </c>
      <c r="SX230" s="34">
        <v>0.5028499960899353</v>
      </c>
      <c r="SY230" s="34">
        <v>0.50284039974212646</v>
      </c>
      <c r="SZ230" s="34">
        <v>0.50282645225524902</v>
      </c>
      <c r="TA230" s="34">
        <v>0.50280886888504028</v>
      </c>
      <c r="TB230" s="34">
        <v>0.50278913974761963</v>
      </c>
      <c r="TC230" s="34">
        <v>0.50276941061019897</v>
      </c>
      <c r="TD230" s="34">
        <v>0.5027463436126709</v>
      </c>
      <c r="TE230" s="34">
        <v>0.50272202491760254</v>
      </c>
      <c r="TF230" s="34">
        <v>0.5026974081993103</v>
      </c>
      <c r="TG230" s="34">
        <v>0.5026734471321106</v>
      </c>
      <c r="TH230" t="s">
        <v>843</v>
      </c>
      <c r="TI230" t="s">
        <v>843</v>
      </c>
      <c r="TJ230" t="s">
        <v>1300</v>
      </c>
      <c r="TK230" s="34">
        <v>0.65223254252989604</v>
      </c>
      <c r="TL230" s="34">
        <v>0.65395449530779204</v>
      </c>
      <c r="TM230" s="34">
        <v>0.65576891617298994</v>
      </c>
      <c r="TN230" s="34">
        <v>0.657608117003043</v>
      </c>
      <c r="TO230" s="34">
        <v>0.65919781402215505</v>
      </c>
      <c r="TP230" s="34">
        <v>0.66086948255765199</v>
      </c>
      <c r="TQ230" s="34">
        <v>0.66256623363380795</v>
      </c>
      <c r="TR230" s="34">
        <v>0.66342301707542406</v>
      </c>
      <c r="TS230" s="34">
        <v>0.66312100677478003</v>
      </c>
      <c r="TT230" s="34">
        <v>0.66196230273654388</v>
      </c>
      <c r="TU230" s="34">
        <v>0.66029177149086704</v>
      </c>
      <c r="TV230" s="34">
        <v>0.65772929877056296</v>
      </c>
      <c r="TW230" s="34">
        <v>0.65405064420106696</v>
      </c>
      <c r="TX230" s="34">
        <v>0.65042782219739392</v>
      </c>
      <c r="TY230" s="34">
        <v>0.64746335168157598</v>
      </c>
      <c r="TZ230" s="34">
        <v>0.64480115129984195</v>
      </c>
      <c r="UA230" s="34">
        <v>0.64225650935844403</v>
      </c>
      <c r="UB230" s="34">
        <v>0.63980467088190696</v>
      </c>
      <c r="UC230" s="34">
        <v>0.63769511605705398</v>
      </c>
      <c r="UD230" s="34">
        <v>0.63595209361721405</v>
      </c>
      <c r="UE230" s="34">
        <v>0.63489138015010393</v>
      </c>
      <c r="UF230" s="34">
        <v>0.63422691321527502</v>
      </c>
      <c r="UG230" s="34">
        <v>0.63363395057532801</v>
      </c>
      <c r="UH230" s="34">
        <v>0.63325071059599203</v>
      </c>
      <c r="UI230" s="34">
        <v>0.63280892542012701</v>
      </c>
      <c r="UJ230" s="34">
        <v>0.63224208239101098</v>
      </c>
      <c r="UK230" s="34">
        <v>0.63150088627551704</v>
      </c>
      <c r="UL230" s="34">
        <v>0.63054152763614202</v>
      </c>
      <c r="UM230" s="34">
        <v>0.62922970240123299</v>
      </c>
      <c r="UN230" s="34">
        <v>0.62752335456370201</v>
      </c>
      <c r="UO230" s="34">
        <v>0.62573080863429498</v>
      </c>
      <c r="UP230" s="34">
        <v>0.62405356560396796</v>
      </c>
      <c r="UQ230" s="34">
        <v>0.62231981951399806</v>
      </c>
      <c r="UR230" s="34">
        <v>0.62033028005420598</v>
      </c>
      <c r="US230" s="34">
        <v>0.61813371888783997</v>
      </c>
      <c r="UT230" s="34">
        <v>0.61570617325148203</v>
      </c>
      <c r="UU230" s="34">
        <v>0.61308631321178297</v>
      </c>
      <c r="UV230" s="34">
        <v>0.61073496897827195</v>
      </c>
      <c r="UW230" s="34">
        <v>0.60895259071402896</v>
      </c>
      <c r="UX230" s="34">
        <v>0.60760684460918801</v>
      </c>
      <c r="UY230" s="34">
        <v>0.60654740605622404</v>
      </c>
      <c r="UZ230" s="34">
        <v>0.60569810319275907</v>
      </c>
      <c r="VA230" s="34">
        <v>0.60496015614438003</v>
      </c>
      <c r="VB230" s="34">
        <v>0.60403743815163602</v>
      </c>
      <c r="VC230" s="34">
        <v>0.60259158786340405</v>
      </c>
      <c r="VD230" s="34">
        <v>0.60067101530928302</v>
      </c>
      <c r="VE230" s="34">
        <v>0.59869858508132801</v>
      </c>
      <c r="VF230" s="34">
        <v>0.59691670542781206</v>
      </c>
      <c r="VG230" s="34">
        <v>0.595252176435909</v>
      </c>
      <c r="VH230" s="34">
        <v>0.59364554636102496</v>
      </c>
      <c r="VI230" s="34">
        <v>0.59202371381485797</v>
      </c>
      <c r="VJ230" s="34">
        <v>0.59044502782210695</v>
      </c>
      <c r="VK230" s="34">
        <v>0.58894500897796498</v>
      </c>
      <c r="VL230" s="34">
        <v>0.58742986757331794</v>
      </c>
      <c r="VM230" s="34">
        <v>0.58594523777068197</v>
      </c>
      <c r="VN230" s="34">
        <v>0.58443462015159897</v>
      </c>
      <c r="VO230" s="34">
        <v>0.58287257620793997</v>
      </c>
      <c r="VP230" s="34">
        <v>0.58143402842825098</v>
      </c>
      <c r="VQ230" s="34">
        <v>0.58020114002571499</v>
      </c>
      <c r="VR230" s="34">
        <v>0.57911006347914307</v>
      </c>
      <c r="VS230" s="34">
        <v>0.57810034614694206</v>
      </c>
      <c r="VT230" s="34">
        <v>0.57708916478427807</v>
      </c>
      <c r="VU230" s="34">
        <v>0.57604730533468496</v>
      </c>
      <c r="VV230" s="34">
        <v>0.57505576756853005</v>
      </c>
      <c r="VW230" s="34">
        <v>0.57418253623973503</v>
      </c>
      <c r="VX230" s="34">
        <v>0.57353540143385506</v>
      </c>
      <c r="VY230" s="34">
        <v>0.57311489369466595</v>
      </c>
      <c r="VZ230" s="34">
        <v>0.5727636064635</v>
      </c>
      <c r="WA230" s="34">
        <v>0.57218855685871295</v>
      </c>
      <c r="WB230" s="34">
        <v>0.57125424907434796</v>
      </c>
      <c r="WC230" s="34">
        <v>0.57004644180334096</v>
      </c>
      <c r="WD230" s="34">
        <v>0.56852198046802693</v>
      </c>
      <c r="WE230" s="34">
        <v>0.56662149071509293</v>
      </c>
      <c r="WF230" s="34">
        <v>0.56439639155241506</v>
      </c>
      <c r="WG230" s="34">
        <v>0.56203753683740199</v>
      </c>
      <c r="WH230" s="34">
        <v>0.55961581222295798</v>
      </c>
      <c r="WI230" s="34">
        <v>0.55710431358614898</v>
      </c>
      <c r="WJ230" s="34">
        <v>0.55456766538286406</v>
      </c>
      <c r="WK230" s="34">
        <v>0.55226256281980102</v>
      </c>
      <c r="WL230" s="34">
        <v>0.55027181626899702</v>
      </c>
      <c r="WM230" s="34">
        <v>0.54840214147931199</v>
      </c>
      <c r="WN230" s="34">
        <v>0.54662305649228893</v>
      </c>
      <c r="WO230" s="34">
        <v>0.54509695866235397</v>
      </c>
      <c r="WP230" s="34">
        <v>0.54399781014427706</v>
      </c>
      <c r="WQ230" s="34">
        <v>0.54332737640058393</v>
      </c>
      <c r="WR230" s="34">
        <v>0.54309477589633903</v>
      </c>
      <c r="WS230" s="34">
        <v>0.54313320329057901</v>
      </c>
      <c r="WT230" s="34">
        <v>0.54323583522484808</v>
      </c>
      <c r="WU230" s="34">
        <v>0.54335510692192901</v>
      </c>
      <c r="WV230" s="34">
        <v>0.54346567844107496</v>
      </c>
      <c r="WW230" s="34">
        <v>0.54355860910103604</v>
      </c>
      <c r="WX230" s="34">
        <v>0.54362321883225906</v>
      </c>
      <c r="WY230" s="34">
        <v>0.54368179819555595</v>
      </c>
      <c r="WZ230" s="34">
        <v>0.54372827685166203</v>
      </c>
      <c r="XA230" s="34">
        <v>0.54372797834050501</v>
      </c>
      <c r="XB230" s="34">
        <v>0.54370846085611102</v>
      </c>
      <c r="XC230" s="34">
        <v>0.54364354407765492</v>
      </c>
      <c r="XD230" s="34">
        <v>0.54349907509505502</v>
      </c>
      <c r="XE230" s="34">
        <v>0.54330378590338102</v>
      </c>
      <c r="XF230" s="34">
        <v>0.54304882161603307</v>
      </c>
      <c r="XG230" s="34">
        <v>0.54273550676613802</v>
      </c>
      <c r="XH230" t="s">
        <v>843</v>
      </c>
      <c r="XI230" t="s">
        <v>1300</v>
      </c>
      <c r="XJ230" s="34">
        <v>0.60310785496700603</v>
      </c>
      <c r="XK230" s="34">
        <v>0.60508078620976502</v>
      </c>
      <c r="XL230" s="34">
        <v>0.60693063293510696</v>
      </c>
      <c r="XM230" s="34">
        <v>0.60822448873633295</v>
      </c>
      <c r="XN230" s="34">
        <v>0.60878858613730302</v>
      </c>
      <c r="XO230" s="34">
        <v>0.60908484778141803</v>
      </c>
      <c r="XP230" s="34">
        <v>0.60861833243700603</v>
      </c>
      <c r="XQ230" s="34">
        <v>0.60659855434830701</v>
      </c>
      <c r="XR230" s="34">
        <v>0.60413256904616608</v>
      </c>
      <c r="XS230" s="34">
        <v>0.60209701024016604</v>
      </c>
      <c r="XT230" s="34">
        <v>0.60026401194766599</v>
      </c>
      <c r="XU230" s="34">
        <v>0.59853320372563101</v>
      </c>
      <c r="XV230" s="34">
        <v>0.59683724766989998</v>
      </c>
      <c r="XW230" s="34">
        <v>0.59507556160863107</v>
      </c>
      <c r="XX230" s="34">
        <v>0.59311959562971905</v>
      </c>
      <c r="XY230" s="34">
        <v>0.59093119712136999</v>
      </c>
      <c r="XZ230" s="34">
        <v>0.58829113665218602</v>
      </c>
      <c r="YA230" s="34">
        <v>0.58523922522165295</v>
      </c>
      <c r="YB230" s="34">
        <v>0.58229985526694694</v>
      </c>
      <c r="YC230" s="34">
        <v>0.57957602892265303</v>
      </c>
      <c r="YD230" s="34">
        <v>0.57724019726131504</v>
      </c>
      <c r="YE230" s="34">
        <v>0.57515207534806301</v>
      </c>
      <c r="YF230" s="34">
        <v>0.57316782902020402</v>
      </c>
      <c r="YG230" s="34">
        <v>0.57143790165942598</v>
      </c>
      <c r="YH230" s="34">
        <v>0.56965517924322395</v>
      </c>
      <c r="YI230" s="34">
        <v>0.56792212706295198</v>
      </c>
      <c r="YJ230" s="34">
        <v>0.566486703228119</v>
      </c>
      <c r="YK230" s="34">
        <v>0.565266407089976</v>
      </c>
      <c r="YL230" s="34">
        <v>0.56400587986905204</v>
      </c>
      <c r="YM230" s="34">
        <v>0.56269195438116903</v>
      </c>
      <c r="YN230" s="34">
        <v>0.56152312435409102</v>
      </c>
      <c r="YO230" s="34">
        <v>0.56036527445315998</v>
      </c>
      <c r="YP230" s="34">
        <v>0.55929744966832207</v>
      </c>
      <c r="YQ230" s="34">
        <v>0.558437474207645</v>
      </c>
      <c r="YR230" s="34">
        <v>0.557633211064962</v>
      </c>
      <c r="YS230" s="34">
        <v>0.55673975340294102</v>
      </c>
      <c r="YT230" s="34">
        <v>0.55584210105730203</v>
      </c>
      <c r="YU230" s="34">
        <v>0.55504990125209297</v>
      </c>
      <c r="YV230" s="34">
        <v>0.55408855647206401</v>
      </c>
      <c r="YW230" s="34">
        <v>0.55258487920257704</v>
      </c>
      <c r="YX230" s="34">
        <v>0.55055849155366798</v>
      </c>
      <c r="YY230" s="34">
        <v>0.54844101144319901</v>
      </c>
      <c r="YZ230" s="34">
        <v>0.54643989161157003</v>
      </c>
      <c r="ZA230" s="34">
        <v>0.54446424787182901</v>
      </c>
      <c r="ZB230" s="34">
        <v>0.54247103136526298</v>
      </c>
      <c r="ZC230" s="34">
        <v>0.54035954179009105</v>
      </c>
      <c r="ZD230" s="34">
        <v>0.53822255427041499</v>
      </c>
      <c r="ZE230" s="34">
        <v>0.53612432560520606</v>
      </c>
      <c r="ZF230" s="34">
        <v>0.53394914841149799</v>
      </c>
      <c r="ZG230" s="34">
        <v>0.53178189067849202</v>
      </c>
      <c r="ZH230" s="34">
        <v>0.52957616335882907</v>
      </c>
      <c r="ZI230" s="34">
        <v>0.527306566411474</v>
      </c>
      <c r="ZJ230" s="34">
        <v>0.52521745547501197</v>
      </c>
      <c r="ZK230" s="34">
        <v>0.52342760335976701</v>
      </c>
      <c r="ZL230" s="34">
        <v>0.52188239242134704</v>
      </c>
      <c r="ZM230" s="34">
        <v>0.52055780387679496</v>
      </c>
      <c r="ZN230" s="34">
        <v>0.51937713556037801</v>
      </c>
      <c r="ZO230" s="34">
        <v>0.518304748950974</v>
      </c>
      <c r="ZP230" s="34">
        <v>0.51742975513797096</v>
      </c>
      <c r="ZQ230" s="34">
        <v>0.51681460737419505</v>
      </c>
      <c r="ZR230" s="34">
        <v>0.51653972767100698</v>
      </c>
      <c r="ZS230" s="34">
        <v>0.51654483248006799</v>
      </c>
      <c r="ZT230" s="34">
        <v>0.516639547501477</v>
      </c>
      <c r="ZU230" s="34">
        <v>0.51655949919084498</v>
      </c>
      <c r="ZV230" s="34">
        <v>0.51610717940768303</v>
      </c>
      <c r="ZW230" s="34">
        <v>0.51533068509810098</v>
      </c>
      <c r="ZX230" s="34">
        <v>0.51422505292146292</v>
      </c>
      <c r="ZY230" s="34">
        <v>0.51270118331309</v>
      </c>
      <c r="ZZ230" s="34">
        <v>0.51074973697388204</v>
      </c>
      <c r="AAA230" s="34">
        <v>0.50857510281364704</v>
      </c>
      <c r="AAB230" s="34">
        <v>0.50624689709351001</v>
      </c>
      <c r="AAC230" s="34">
        <v>0.50372156456558104</v>
      </c>
      <c r="AAD230" s="34">
        <v>0.50110033528280096</v>
      </c>
      <c r="AAE230" s="34">
        <v>0.49861839589590801</v>
      </c>
      <c r="AAF230" s="34">
        <v>0.49635489861946602</v>
      </c>
      <c r="AAG230" s="34">
        <v>0.49417664109329001</v>
      </c>
      <c r="AAH230" s="34">
        <v>0.49208683345720899</v>
      </c>
      <c r="AAI230" s="34">
        <v>0.490220586376863</v>
      </c>
      <c r="AAJ230" s="34">
        <v>0.48877825541472703</v>
      </c>
      <c r="AAK230" s="34">
        <v>0.48779166514901301</v>
      </c>
      <c r="AAL230" s="34">
        <v>0.487259317563836</v>
      </c>
      <c r="AAM230" s="34">
        <v>0.48699370795257702</v>
      </c>
      <c r="AAN230" s="34">
        <v>0.48679171441816499</v>
      </c>
      <c r="AAO230" s="34">
        <v>0.48664477548683899</v>
      </c>
      <c r="AAP230" s="34">
        <v>0.48653825223342201</v>
      </c>
      <c r="AAQ230" s="34">
        <v>0.48647844073393698</v>
      </c>
      <c r="AAR230" s="34">
        <v>0.48646015596945802</v>
      </c>
      <c r="AAS230" s="34">
        <v>0.48649602950974297</v>
      </c>
      <c r="AAT230" s="34">
        <v>0.48657781908575204</v>
      </c>
      <c r="AAU230" s="34">
        <v>0.48667204265892106</v>
      </c>
      <c r="AAV230" s="34">
        <v>0.48675731288357604</v>
      </c>
      <c r="AAW230" s="34">
        <v>0.48682351626454595</v>
      </c>
      <c r="AAX230" s="34">
        <v>0.48686306123905404</v>
      </c>
      <c r="AAY230" s="34">
        <v>0.486845272182376</v>
      </c>
      <c r="AAZ230" s="34">
        <v>0.48675269052187603</v>
      </c>
      <c r="ABA230" s="34">
        <v>0.48659100207959805</v>
      </c>
      <c r="ABB230" s="34">
        <v>0.48633772378441897</v>
      </c>
      <c r="ABC230" s="34">
        <v>0.48597169216334102</v>
      </c>
      <c r="ABD230" s="34">
        <v>0.48552534755902998</v>
      </c>
      <c r="ABE230" s="34">
        <v>0.48499292633899399</v>
      </c>
      <c r="ABF230" s="34">
        <v>0.48436895605617702</v>
      </c>
      <c r="ABG230" t="s">
        <v>843</v>
      </c>
      <c r="ABH230" t="s">
        <v>843</v>
      </c>
      <c r="ABI230" t="s">
        <v>1300</v>
      </c>
      <c r="ABJ230" s="34">
        <v>0.59014642869380407</v>
      </c>
      <c r="ABK230" s="34">
        <v>0.59138954575521696</v>
      </c>
      <c r="ABL230" s="34">
        <v>0.59250359990760804</v>
      </c>
      <c r="ABM230" s="34">
        <v>0.59354231855835804</v>
      </c>
      <c r="ABN230" s="34">
        <v>0.59452822491448798</v>
      </c>
      <c r="ABO230" s="34">
        <v>0.59579059041911098</v>
      </c>
      <c r="ABP230" s="34">
        <v>0.59712712384279198</v>
      </c>
      <c r="ABQ230" s="34">
        <v>0.59791246835082301</v>
      </c>
      <c r="ABR230" s="34">
        <v>0.59797990029518</v>
      </c>
      <c r="ABS230" s="34">
        <v>0.59743800856564999</v>
      </c>
      <c r="ABT230" s="34">
        <v>0.59667397272230804</v>
      </c>
      <c r="ABU230" s="34">
        <v>0.59519791167645197</v>
      </c>
      <c r="ABV230" s="34">
        <v>0.59247325213054303</v>
      </c>
      <c r="ABW230" s="34">
        <v>0.58967727078241094</v>
      </c>
      <c r="ABX230" s="34">
        <v>0.58755500551583606</v>
      </c>
      <c r="ABY230" s="34">
        <v>0.58588938483171704</v>
      </c>
      <c r="ABZ230" s="34">
        <v>0.58456019091129796</v>
      </c>
      <c r="ACA230" s="34">
        <v>0.58340962773907901</v>
      </c>
      <c r="ACB230" s="34">
        <v>0.58231047499011201</v>
      </c>
      <c r="ACC230" s="34">
        <v>0.58104788387559603</v>
      </c>
      <c r="ACD230" s="34">
        <v>0.57986745467165501</v>
      </c>
      <c r="ACE230" s="34">
        <v>0.57846876013263704</v>
      </c>
      <c r="ACF230" s="34">
        <v>0.57671872192385498</v>
      </c>
      <c r="ACG230" s="34">
        <v>0.57505362446842401</v>
      </c>
      <c r="ACH230" s="34">
        <v>0.57348347514034004</v>
      </c>
      <c r="ACI230" s="34">
        <v>0.57192195953730596</v>
      </c>
      <c r="ACJ230" s="34">
        <v>0.57031856374641099</v>
      </c>
      <c r="ACK230" s="34">
        <v>0.56880339975664296</v>
      </c>
      <c r="ACL230" s="34">
        <v>0.56743759612260103</v>
      </c>
      <c r="ACM230" s="34">
        <v>0.56605411405647099</v>
      </c>
      <c r="ACN230" s="34">
        <v>0.56474011781871003</v>
      </c>
      <c r="ACO230" s="34">
        <v>0.56373014301890001</v>
      </c>
      <c r="ACP230" s="34">
        <v>0.56292570208083703</v>
      </c>
      <c r="ACQ230" s="34">
        <v>0.56206297485154499</v>
      </c>
      <c r="ACR230" s="34">
        <v>0.56113498037327403</v>
      </c>
      <c r="ACS230" s="34">
        <v>0.56032208283507901</v>
      </c>
      <c r="ACT230" s="34">
        <v>0.55949651202685802</v>
      </c>
      <c r="ACU230" s="34">
        <v>0.55873340082689305</v>
      </c>
      <c r="ACV230" s="34">
        <v>0.55813842478948406</v>
      </c>
      <c r="ACW230" s="34">
        <v>0.55756454894440299</v>
      </c>
      <c r="ACX230" s="34">
        <v>0.55686276099191001</v>
      </c>
      <c r="ACY230" s="34">
        <v>0.55612831836070697</v>
      </c>
      <c r="ACZ230" s="34">
        <v>0.55549299244052497</v>
      </c>
      <c r="ADA230" s="34">
        <v>0.55469943718215198</v>
      </c>
      <c r="ADB230" s="34">
        <v>0.55339950591299703</v>
      </c>
      <c r="ADC230" s="34">
        <v>0.55162783881246602</v>
      </c>
      <c r="ADD230" s="34">
        <v>0.54980661149818599</v>
      </c>
      <c r="ADE230" s="34">
        <v>0.54814652592264301</v>
      </c>
      <c r="ADF230" s="34">
        <v>0.546548743831621</v>
      </c>
      <c r="ADG230" s="34">
        <v>0.54497050092750998</v>
      </c>
      <c r="ADH230" s="34">
        <v>0.54331682003808701</v>
      </c>
      <c r="ADI230" s="34">
        <v>0.541650866216011</v>
      </c>
      <c r="ADJ230" s="34">
        <v>0.54002244069687799</v>
      </c>
      <c r="ADK230" s="34">
        <v>0.53833993055659501</v>
      </c>
      <c r="ADL230" s="34">
        <v>0.53665386074450705</v>
      </c>
      <c r="ADM230" s="34">
        <v>0.53490461186605598</v>
      </c>
      <c r="ADN230" s="34">
        <v>0.53308025407580895</v>
      </c>
      <c r="ADO230" s="34">
        <v>0.53139289209087004</v>
      </c>
      <c r="ADP230" s="34">
        <v>0.529941347512765</v>
      </c>
      <c r="ADQ230" s="34">
        <v>0.52868527396297504</v>
      </c>
      <c r="ADR230" s="34">
        <v>0.527589645195498</v>
      </c>
      <c r="ADS230" s="34">
        <v>0.52657412269685899</v>
      </c>
      <c r="ADT230" s="34">
        <v>0.52562653516397195</v>
      </c>
      <c r="ADU230" s="34">
        <v>0.52481576039719302</v>
      </c>
      <c r="ADV230" s="34">
        <v>0.52419892369394705</v>
      </c>
      <c r="ADW230" s="34">
        <v>0.52388467245982495</v>
      </c>
      <c r="ADX230" s="34">
        <v>0.52383629548313604</v>
      </c>
      <c r="ADY230" s="34">
        <v>0.52386121591003898</v>
      </c>
      <c r="ADZ230" s="34">
        <v>0.52370250268834506</v>
      </c>
      <c r="AEA230" s="34">
        <v>0.52318430065071098</v>
      </c>
      <c r="AEB230" s="34">
        <v>0.52236727012609296</v>
      </c>
      <c r="AEC230" s="34">
        <v>0.52123003413798397</v>
      </c>
      <c r="AED230" s="34">
        <v>0.51968478162917897</v>
      </c>
      <c r="AEE230" s="34">
        <v>0.51775297487546501</v>
      </c>
      <c r="AEF230" s="34">
        <v>0.51564016974321802</v>
      </c>
      <c r="AEG230" s="34">
        <v>0.51341022031668704</v>
      </c>
      <c r="AEH230" s="34">
        <v>0.51102604699143905</v>
      </c>
      <c r="AEI230" s="34">
        <v>0.50858401759597305</v>
      </c>
      <c r="AEJ230" s="34">
        <v>0.506308430362432</v>
      </c>
      <c r="AEK230" s="34">
        <v>0.504272829143664</v>
      </c>
      <c r="AEL230" s="34">
        <v>0.50232389261796295</v>
      </c>
      <c r="AEM230" s="34">
        <v>0.50046653187703394</v>
      </c>
      <c r="AEN230" s="34">
        <v>0.498844549996246</v>
      </c>
      <c r="AEO230" s="34">
        <v>0.49762990687468095</v>
      </c>
      <c r="AEP230" s="34">
        <v>0.49684762242002101</v>
      </c>
      <c r="AEQ230" s="34">
        <v>0.49650652961755903</v>
      </c>
      <c r="AER230" s="34">
        <v>0.49640937356533499</v>
      </c>
      <c r="AES230" s="34">
        <v>0.49634685053455302</v>
      </c>
      <c r="AET230" s="34">
        <v>0.49631759150209903</v>
      </c>
      <c r="AEU230" s="34">
        <v>0.49630757290133998</v>
      </c>
      <c r="AEV230" s="34">
        <v>0.49631555537643102</v>
      </c>
      <c r="AEW230" s="34">
        <v>0.49633946624853698</v>
      </c>
      <c r="AEX230" s="34">
        <v>0.49639989256754197</v>
      </c>
      <c r="AEY230" s="34">
        <v>0.49649384082574399</v>
      </c>
      <c r="AEZ230" s="34">
        <v>0.49658706618179399</v>
      </c>
      <c r="AFA230" s="34">
        <v>0.496667070599842</v>
      </c>
      <c r="AFB230" s="34">
        <v>0.49672132761832799</v>
      </c>
      <c r="AFC230" s="34">
        <v>0.49674944622790596</v>
      </c>
      <c r="AFD230" s="34">
        <v>0.49672688373570301</v>
      </c>
      <c r="AFE230" s="34">
        <v>0.49663610515440704</v>
      </c>
      <c r="AFF230" s="34">
        <v>0.49650073774841802</v>
      </c>
      <c r="AFG230" t="s">
        <v>843</v>
      </c>
      <c r="AFH230" t="s">
        <v>843</v>
      </c>
      <c r="AFI230" s="34">
        <v>0.75305000000000011</v>
      </c>
      <c r="AFJ230" s="34">
        <v>0.75275000000000003</v>
      </c>
      <c r="AFK230" s="34">
        <v>0.75658000000000003</v>
      </c>
      <c r="AFL230" s="34">
        <v>0.76033000000000006</v>
      </c>
      <c r="AFM230" s="34">
        <v>0.75824000000000003</v>
      </c>
      <c r="AFN230" s="34">
        <v>0.76097999999999999</v>
      </c>
      <c r="AFO230" s="34">
        <v>0.75903000000000009</v>
      </c>
      <c r="AFP230" s="34">
        <v>0.75629000000000002</v>
      </c>
      <c r="AFQ230" s="34">
        <v>0.75805000000000011</v>
      </c>
      <c r="AFR230" s="34">
        <v>0.76263999999999998</v>
      </c>
      <c r="AFS230" s="34">
        <v>0.76637</v>
      </c>
      <c r="AFT230" s="34">
        <v>0.76878000000000002</v>
      </c>
      <c r="AFU230" s="34">
        <v>0.77100999999999997</v>
      </c>
      <c r="AFV230" s="34">
        <v>0.77529999999999999</v>
      </c>
      <c r="AFW230" s="34">
        <v>0.77800000000000002</v>
      </c>
      <c r="AFX230" s="34">
        <v>0.78117000000000003</v>
      </c>
      <c r="AFY230" s="34">
        <v>0.78367999999999993</v>
      </c>
      <c r="AFZ230" s="34">
        <v>0.78040000000000009</v>
      </c>
      <c r="AGA230" s="34">
        <v>0.77438999999999991</v>
      </c>
      <c r="AGB230" t="s">
        <v>843</v>
      </c>
      <c r="AGC230" t="s">
        <v>843</v>
      </c>
      <c r="AGD230" t="s">
        <v>843</v>
      </c>
      <c r="AGE230" t="s">
        <v>843</v>
      </c>
      <c r="AGF230" s="34">
        <v>-7.7309859916567802E-3</v>
      </c>
      <c r="AGG230" t="s">
        <v>843</v>
      </c>
      <c r="AGH230" t="s">
        <v>843</v>
      </c>
      <c r="AGI230" t="s">
        <v>843</v>
      </c>
      <c r="AGJ230" t="s">
        <v>843</v>
      </c>
      <c r="AGK230" t="s">
        <v>843</v>
      </c>
      <c r="AGL230" t="s">
        <v>843</v>
      </c>
      <c r="AGM230" t="s">
        <v>843</v>
      </c>
      <c r="AGN230" t="s">
        <v>843</v>
      </c>
      <c r="AGO230" s="34">
        <v>0.32600000000000001</v>
      </c>
      <c r="AGP230" s="34">
        <v>2020</v>
      </c>
      <c r="AGQ230" t="s">
        <v>832</v>
      </c>
      <c r="AGR230" t="s">
        <v>843</v>
      </c>
      <c r="AGS230" s="34">
        <v>5.0000000000000001E-3</v>
      </c>
      <c r="AGT230" s="34">
        <v>2020</v>
      </c>
      <c r="AGU230" t="s">
        <v>832</v>
      </c>
      <c r="AGV230" t="s">
        <v>843</v>
      </c>
      <c r="AGW230" s="34">
        <v>5.0000000000000001E-3</v>
      </c>
      <c r="AGX230" s="34">
        <v>2020</v>
      </c>
      <c r="AGY230" t="s">
        <v>832</v>
      </c>
      <c r="AGZ230" t="s">
        <v>843</v>
      </c>
      <c r="AHA230" s="34">
        <v>6.9999999999999993E-3</v>
      </c>
      <c r="AHB230" s="34">
        <v>2020</v>
      </c>
      <c r="AHC230" t="s">
        <v>832</v>
      </c>
      <c r="AHD230" t="s">
        <v>843</v>
      </c>
      <c r="AHE230" s="34">
        <v>0.18600000000000003</v>
      </c>
      <c r="AHF230" s="34">
        <v>2017</v>
      </c>
      <c r="AHG230" t="s">
        <v>832</v>
      </c>
      <c r="AHH230" t="s">
        <v>843</v>
      </c>
      <c r="AHI230" t="s">
        <v>830</v>
      </c>
      <c r="AHJ230" s="34">
        <v>0.18443089723587036</v>
      </c>
      <c r="AHK230" s="34">
        <v>0.18287433683872223</v>
      </c>
      <c r="AHL230" s="34">
        <v>0.18146127462387085</v>
      </c>
      <c r="AHM230" s="34">
        <v>0.18960070610046387</v>
      </c>
      <c r="AHN230" s="34">
        <v>0.19051967561244965</v>
      </c>
      <c r="AHO230" t="s">
        <v>843</v>
      </c>
      <c r="AHP230" s="34">
        <v>0.17017407715320587</v>
      </c>
      <c r="AHQ230" s="34">
        <v>0.16888929903507233</v>
      </c>
      <c r="AHR230" s="34">
        <v>0.17053322494029999</v>
      </c>
      <c r="AHS230" s="34">
        <v>0.17540118098258972</v>
      </c>
      <c r="AHT230" s="34">
        <v>0.17082220315933228</v>
      </c>
      <c r="AHU230" t="s">
        <v>843</v>
      </c>
      <c r="AHV230" s="34">
        <v>0.17189335823059082</v>
      </c>
      <c r="AHW230" s="34">
        <v>0.17042495310306549</v>
      </c>
      <c r="AHX230" s="34">
        <v>0.16873496770858765</v>
      </c>
      <c r="AHY230" s="34">
        <v>0.17817531526088715</v>
      </c>
      <c r="AHZ230" s="34">
        <v>0.18020656704902649</v>
      </c>
      <c r="AIA230" t="s">
        <v>832</v>
      </c>
      <c r="AIB230" t="s">
        <v>843</v>
      </c>
      <c r="AIC230" s="34">
        <v>0.17149803042411804</v>
      </c>
      <c r="AID230" s="34">
        <v>0.16995593905448914</v>
      </c>
      <c r="AIE230" s="34">
        <v>0.16865032911300659</v>
      </c>
      <c r="AIF230" s="34">
        <v>0.17755761742591858</v>
      </c>
      <c r="AIG230" s="34">
        <v>0.18039959669113159</v>
      </c>
      <c r="AIH230" t="s">
        <v>924</v>
      </c>
      <c r="AII230" t="s">
        <v>843</v>
      </c>
      <c r="AIJ230" s="34">
        <v>0.17372399568557739</v>
      </c>
      <c r="AIK230" s="34">
        <v>0.17194201052188873</v>
      </c>
      <c r="AIL230" s="34">
        <v>0.17125099897384644</v>
      </c>
      <c r="AIM230" s="34">
        <v>0.18000400066375732</v>
      </c>
      <c r="AIN230" s="34">
        <v>0.1813800036907196</v>
      </c>
      <c r="AIO230" t="s">
        <v>1607</v>
      </c>
      <c r="AIP230" s="34">
        <v>0.17109332978725433</v>
      </c>
      <c r="AIQ230" t="s">
        <v>843</v>
      </c>
      <c r="AIR230" s="34">
        <v>0.17263999999999999</v>
      </c>
      <c r="AIS230" s="34">
        <v>0.16832999999999998</v>
      </c>
      <c r="AIT230" s="34">
        <v>0.17057</v>
      </c>
      <c r="AIU230" s="34">
        <v>0.17208999999999999</v>
      </c>
      <c r="AIV230" s="34">
        <v>0.17191999999999999</v>
      </c>
      <c r="AIW230" s="34">
        <v>0.17101</v>
      </c>
      <c r="AIX230" t="s">
        <v>843</v>
      </c>
      <c r="AIY230" s="34">
        <v>-2.5100000000000001E-3</v>
      </c>
      <c r="AIZ230" s="34">
        <v>9.5300000000000003E-3</v>
      </c>
      <c r="AJA230" s="34">
        <v>2.1729999999999999E-2</v>
      </c>
      <c r="AJB230" s="34">
        <v>2.009E-2</v>
      </c>
      <c r="AJC230" s="34">
        <v>1.7649999999999999E-2</v>
      </c>
      <c r="AJD230" s="34">
        <v>1.528E-2</v>
      </c>
      <c r="AJE230" t="s">
        <v>843</v>
      </c>
      <c r="AJF230" s="34">
        <v>1.7705544829368591E-2</v>
      </c>
      <c r="AJG230" s="34">
        <v>1.4391576871275902E-2</v>
      </c>
      <c r="AJH230" s="34">
        <v>1.8163345754146576E-2</v>
      </c>
      <c r="AJI230" s="34">
        <v>1.6875060275197029E-2</v>
      </c>
      <c r="AJJ230" s="34">
        <v>1.4240779913961887E-2</v>
      </c>
      <c r="AJK230" t="s">
        <v>830</v>
      </c>
      <c r="AJL230" t="s">
        <v>843</v>
      </c>
      <c r="AJM230" t="s">
        <v>843</v>
      </c>
      <c r="AJN230" s="34">
        <v>1.3818587176501751E-2</v>
      </c>
      <c r="AJO230" s="34">
        <v>9.9613890051841736E-3</v>
      </c>
      <c r="AJP230" s="34">
        <v>1.4810886234045029E-2</v>
      </c>
      <c r="AJQ230" s="34">
        <v>5.8731930330395699E-3</v>
      </c>
      <c r="AJR230" s="34">
        <v>4.0197364985942841E-2</v>
      </c>
      <c r="AJS230" t="s">
        <v>832</v>
      </c>
      <c r="AJT230" t="s">
        <v>843</v>
      </c>
      <c r="AJU230" t="s">
        <v>843</v>
      </c>
      <c r="AJV230" t="s">
        <v>843</v>
      </c>
      <c r="AJW230" s="34">
        <v>1.0712309740483761E-2</v>
      </c>
      <c r="AJX230" s="34">
        <v>6.368046160787344E-3</v>
      </c>
      <c r="AJY230" s="34">
        <v>1.0946968570351601E-2</v>
      </c>
      <c r="AJZ230" s="34">
        <v>1.0535086505115032E-2</v>
      </c>
      <c r="AKA230" s="34">
        <v>8.4714265540242195E-3</v>
      </c>
      <c r="AKB230" t="s">
        <v>830</v>
      </c>
      <c r="AKC230" t="s">
        <v>843</v>
      </c>
      <c r="AKD230" t="s">
        <v>843</v>
      </c>
      <c r="AKE230" t="s">
        <v>843</v>
      </c>
      <c r="AKF230" s="34">
        <v>7.7951513230800629E-3</v>
      </c>
      <c r="AKG230" s="34">
        <v>4.086748231202364E-3</v>
      </c>
      <c r="AKH230" s="34">
        <v>9.8030967637896538E-3</v>
      </c>
      <c r="AKI230" s="34">
        <v>3.1292564235627651E-3</v>
      </c>
      <c r="AKJ230" s="34">
        <v>4.1016615927219391E-2</v>
      </c>
      <c r="AKK230" t="s">
        <v>832</v>
      </c>
      <c r="AKL230" t="s">
        <v>843</v>
      </c>
      <c r="AKM230" s="34">
        <v>48890</v>
      </c>
      <c r="AKN230" t="s">
        <v>832</v>
      </c>
      <c r="AKO230" t="s">
        <v>843</v>
      </c>
      <c r="AKP230" s="34">
        <v>43171.52734375</v>
      </c>
      <c r="AKQ230" t="s">
        <v>830</v>
      </c>
      <c r="AKR230" t="s">
        <v>843</v>
      </c>
      <c r="AKS230" s="34">
        <v>47232.271807829202</v>
      </c>
      <c r="AKT230" t="s">
        <v>832</v>
      </c>
      <c r="AKU230" t="s">
        <v>843</v>
      </c>
      <c r="AKV230" s="34">
        <v>45850.426122262899</v>
      </c>
      <c r="AKW230" t="s">
        <v>832</v>
      </c>
      <c r="AKX230" t="s">
        <v>843</v>
      </c>
      <c r="AKY230" s="34">
        <v>0.16504351794719696</v>
      </c>
      <c r="AKZ230" s="34">
        <v>0.16503994166851044</v>
      </c>
      <c r="ALA230" s="34">
        <v>0.16615347564220428</v>
      </c>
      <c r="ALB230" s="34">
        <v>0.17505185306072235</v>
      </c>
      <c r="ALC230" s="34">
        <v>0.17355255782604218</v>
      </c>
      <c r="ALD230" t="s">
        <v>830</v>
      </c>
      <c r="ALE230" t="s">
        <v>843</v>
      </c>
      <c r="ALF230" t="s">
        <v>843</v>
      </c>
      <c r="ALG230" t="s">
        <v>843</v>
      </c>
      <c r="ALH230" s="34">
        <v>0.139370396733284</v>
      </c>
      <c r="ALI230" s="34">
        <v>0.13368445634841919</v>
      </c>
      <c r="ALJ230" s="34">
        <v>0.12971539795398712</v>
      </c>
      <c r="ALK230" s="34">
        <v>0.13595575094223022</v>
      </c>
      <c r="ALL230" s="34">
        <v>0.15193319320678711</v>
      </c>
      <c r="ALM230" t="s">
        <v>832</v>
      </c>
    </row>
    <row r="231" spans="1:1001">
      <c r="A231" t="s">
        <v>512</v>
      </c>
      <c r="B231" t="s">
        <v>158</v>
      </c>
      <c r="C231" t="s">
        <v>410</v>
      </c>
      <c r="D231" s="34">
        <v>3.9091605693101883E-2</v>
      </c>
      <c r="E231" t="s">
        <v>432</v>
      </c>
      <c r="F231" s="34">
        <v>4.7045890241861343E-2</v>
      </c>
      <c r="G231" t="s">
        <v>1464</v>
      </c>
      <c r="H231" s="34">
        <v>4.9792807549238205E-2</v>
      </c>
      <c r="I231" t="s">
        <v>1294</v>
      </c>
      <c r="J231" s="34">
        <v>4.5964993536472321E-2</v>
      </c>
      <c r="K231" t="s">
        <v>1521</v>
      </c>
      <c r="L231" s="34">
        <v>7.2747401893138885E-2</v>
      </c>
      <c r="M231" t="s">
        <v>432</v>
      </c>
      <c r="N231" s="34">
        <v>0.62043648958206177</v>
      </c>
      <c r="O231" s="34">
        <v>0.65043550729751587</v>
      </c>
      <c r="P231" t="s">
        <v>432</v>
      </c>
      <c r="Q231" s="34">
        <v>0.62043648958206177</v>
      </c>
      <c r="R231" t="s">
        <v>432</v>
      </c>
      <c r="S231" s="34">
        <v>0.63175588846206665</v>
      </c>
      <c r="T231" t="s">
        <v>432</v>
      </c>
      <c r="U231" s="34">
        <v>0.58240264654159546</v>
      </c>
      <c r="V231" t="s">
        <v>432</v>
      </c>
      <c r="W231" t="s">
        <v>843</v>
      </c>
      <c r="X231" t="s">
        <v>1464</v>
      </c>
      <c r="Y231" s="34">
        <v>0.60359746217727661</v>
      </c>
      <c r="Z231" s="34">
        <v>0.63559162616729736</v>
      </c>
      <c r="AA231" t="s">
        <v>1464</v>
      </c>
      <c r="AB231" s="34">
        <v>0.60359746217727661</v>
      </c>
      <c r="AC231" t="s">
        <v>1464</v>
      </c>
      <c r="AD231" s="34">
        <v>0.59104657173156738</v>
      </c>
      <c r="AE231" t="s">
        <v>1464</v>
      </c>
      <c r="AF231" s="34">
        <v>0.56729650497436523</v>
      </c>
      <c r="AG231" t="s">
        <v>1464</v>
      </c>
      <c r="AH231" t="s">
        <v>843</v>
      </c>
      <c r="AI231" t="s">
        <v>1294</v>
      </c>
      <c r="AJ231" s="34">
        <v>0.59691810607910156</v>
      </c>
      <c r="AK231" s="34">
        <v>0.62883007526397705</v>
      </c>
      <c r="AL231" t="s">
        <v>1294</v>
      </c>
      <c r="AM231" s="34">
        <v>0.59691810607910156</v>
      </c>
      <c r="AN231" t="s">
        <v>1294</v>
      </c>
      <c r="AO231" s="34">
        <v>0.58037835359573364</v>
      </c>
      <c r="AP231" t="s">
        <v>1294</v>
      </c>
      <c r="AQ231" s="34">
        <v>0.55834370851516724</v>
      </c>
      <c r="AR231" t="s">
        <v>1294</v>
      </c>
      <c r="AS231" t="s">
        <v>843</v>
      </c>
      <c r="AT231" t="s">
        <v>1521</v>
      </c>
      <c r="AU231" s="34">
        <v>0.59709113836288452</v>
      </c>
      <c r="AV231" s="34">
        <v>0.62916308641433716</v>
      </c>
      <c r="AW231" t="s">
        <v>1521</v>
      </c>
      <c r="AX231" s="34">
        <v>0.59709113836288452</v>
      </c>
      <c r="AY231" t="s">
        <v>1521</v>
      </c>
      <c r="AZ231" s="34">
        <v>0.58037835359573364</v>
      </c>
      <c r="BA231" t="s">
        <v>1521</v>
      </c>
      <c r="BB231" s="34">
        <v>0.55774551630020142</v>
      </c>
      <c r="BC231" t="s">
        <v>1521</v>
      </c>
      <c r="BD231" t="s">
        <v>843</v>
      </c>
      <c r="BE231" s="34">
        <v>0.64719380018543038</v>
      </c>
      <c r="BF231" t="s">
        <v>1594</v>
      </c>
      <c r="BG231" t="s">
        <v>843</v>
      </c>
      <c r="BH231" t="s">
        <v>432</v>
      </c>
      <c r="BI231" s="34">
        <v>3.094416618347168</v>
      </c>
      <c r="BJ231" t="s">
        <v>819</v>
      </c>
      <c r="BK231" s="34">
        <v>3.1043086051940918</v>
      </c>
      <c r="BL231" t="s">
        <v>1294</v>
      </c>
      <c r="BM231" s="34">
        <v>3.1740293502807617</v>
      </c>
      <c r="BN231" t="s">
        <v>1521</v>
      </c>
      <c r="BO231" s="34">
        <v>3.3583171367645264</v>
      </c>
      <c r="BP231" t="s">
        <v>843</v>
      </c>
      <c r="BQ231" s="34">
        <v>2.4287793636322021</v>
      </c>
      <c r="BR231" t="s">
        <v>830</v>
      </c>
      <c r="BS231" s="34">
        <v>2.2999999999999998</v>
      </c>
      <c r="BT231" t="s">
        <v>843</v>
      </c>
      <c r="BU231" s="34">
        <v>3.1862568855285645</v>
      </c>
      <c r="BV231" t="s">
        <v>1581</v>
      </c>
      <c r="BW231" t="s">
        <v>843</v>
      </c>
      <c r="BX231" s="34">
        <v>2.3062572479248047</v>
      </c>
      <c r="BY231" t="s">
        <v>924</v>
      </c>
      <c r="BZ231" t="s">
        <v>843</v>
      </c>
      <c r="CA231" t="s">
        <v>432</v>
      </c>
      <c r="CB231" s="34">
        <v>2.9215915128588676E-3</v>
      </c>
      <c r="CC231" s="34">
        <v>2.064570551738143E-3</v>
      </c>
      <c r="CD231" s="34">
        <v>2.614699536934495E-3</v>
      </c>
      <c r="CE231" s="34">
        <v>2.4430388584733009E-3</v>
      </c>
      <c r="CF231" s="34">
        <v>2.4430060293525457E-3</v>
      </c>
      <c r="CG231" t="s">
        <v>843</v>
      </c>
      <c r="CH231" t="s">
        <v>819</v>
      </c>
      <c r="CI231" s="34">
        <v>3.0226572416722775E-3</v>
      </c>
      <c r="CJ231" s="34">
        <v>2.8469916433095932E-3</v>
      </c>
      <c r="CK231" s="34">
        <v>2.8628464788198471E-3</v>
      </c>
      <c r="CL231" s="34">
        <v>1.9446156220510602E-3</v>
      </c>
      <c r="CM231" s="34">
        <v>1.4192878734320402E-3</v>
      </c>
      <c r="CN231" t="s">
        <v>843</v>
      </c>
      <c r="CO231" t="s">
        <v>1294</v>
      </c>
      <c r="CP231" s="34">
        <v>2.6669385842978954E-3</v>
      </c>
      <c r="CQ231" s="34">
        <v>2.555374288931489E-3</v>
      </c>
      <c r="CR231" s="34">
        <v>2.2072657011449337E-3</v>
      </c>
      <c r="CS231" s="34">
        <v>1.4193071983754635E-3</v>
      </c>
      <c r="CT231" s="34">
        <v>1.4193200040608644E-3</v>
      </c>
      <c r="CU231" t="s">
        <v>843</v>
      </c>
      <c r="CV231" t="s">
        <v>1521</v>
      </c>
      <c r="CW231" s="34">
        <v>2.4900666903704405E-3</v>
      </c>
      <c r="CX231" s="34">
        <v>2.3816616740077734E-3</v>
      </c>
      <c r="CY231" s="34">
        <v>1.6819536685943604E-3</v>
      </c>
      <c r="CZ231" s="34">
        <v>1.4192917151376605E-3</v>
      </c>
      <c r="DA231" s="34">
        <v>1.4193059178069234E-3</v>
      </c>
      <c r="DB231" t="s">
        <v>843</v>
      </c>
      <c r="DC231" s="34">
        <v>12.618097305297852</v>
      </c>
      <c r="DD231" s="34">
        <v>12.879100799560547</v>
      </c>
      <c r="DE231" s="34">
        <v>13.08610725402832</v>
      </c>
      <c r="DF231" s="34">
        <v>13.364128112792969</v>
      </c>
      <c r="DG231" s="34">
        <v>13.507114410400391</v>
      </c>
      <c r="DH231" t="s">
        <v>1464</v>
      </c>
      <c r="DI231" t="s">
        <v>843</v>
      </c>
      <c r="DJ231" s="34">
        <v>12.785337448120117</v>
      </c>
      <c r="DK231" s="34">
        <v>13.006045341491699</v>
      </c>
      <c r="DL231" s="34">
        <v>13.245133399963379</v>
      </c>
      <c r="DM231" s="34">
        <v>13.465370178222656</v>
      </c>
      <c r="DN231" s="34">
        <v>13.569730758666992</v>
      </c>
      <c r="DO231" t="s">
        <v>1294</v>
      </c>
      <c r="DP231" t="s">
        <v>843</v>
      </c>
      <c r="DQ231" s="34">
        <v>13.61147403717041</v>
      </c>
      <c r="DR231" t="s">
        <v>1521</v>
      </c>
      <c r="DS231" t="s">
        <v>843</v>
      </c>
      <c r="DT231" t="s">
        <v>843</v>
      </c>
      <c r="DU231" s="34">
        <v>13.4</v>
      </c>
      <c r="DV231" t="s">
        <v>1461</v>
      </c>
      <c r="DW231" t="s">
        <v>843</v>
      </c>
      <c r="DX231" t="s">
        <v>843</v>
      </c>
      <c r="DY231" t="s">
        <v>432</v>
      </c>
      <c r="DZ231" s="34">
        <v>9.6511002629995346E-3</v>
      </c>
      <c r="EA231" s="34">
        <v>9.9455714225769043E-3</v>
      </c>
      <c r="EB231" s="34">
        <v>5.0832843407988548E-3</v>
      </c>
      <c r="EC231" s="34">
        <v>1.8837152747437358E-3</v>
      </c>
      <c r="ED231" s="34">
        <v>2.276957780122757E-2</v>
      </c>
      <c r="EE231" t="s">
        <v>843</v>
      </c>
      <c r="EF231" t="s">
        <v>819</v>
      </c>
      <c r="EG231" s="34">
        <v>8.8080698624253273E-3</v>
      </c>
      <c r="EH231" s="34">
        <v>7.5723188929259777E-3</v>
      </c>
      <c r="EI231" s="34">
        <v>4.0200790390372276E-3</v>
      </c>
      <c r="EJ231" s="34">
        <v>6.6991876810789108E-3</v>
      </c>
      <c r="EK231" s="34">
        <v>7.5606992468237877E-3</v>
      </c>
      <c r="EL231" t="s">
        <v>843</v>
      </c>
      <c r="EM231" t="s">
        <v>1294</v>
      </c>
      <c r="EN231" s="34">
        <v>6.7060869187116623E-3</v>
      </c>
      <c r="EO231" s="34">
        <v>5.8001326397061348E-3</v>
      </c>
      <c r="EP231" s="34">
        <v>4.1642067953944206E-3</v>
      </c>
      <c r="EQ231" s="34">
        <v>5.1962067373096943E-3</v>
      </c>
      <c r="ER231" s="34">
        <v>8.2454727962613106E-3</v>
      </c>
      <c r="ES231" t="s">
        <v>843</v>
      </c>
      <c r="ET231" t="s">
        <v>1521</v>
      </c>
      <c r="EU231" s="34">
        <v>6.1203436926007271E-3</v>
      </c>
      <c r="EV231" s="34">
        <v>4.0332786738872528E-3</v>
      </c>
      <c r="EW231" s="34">
        <v>5.6708906777203083E-3</v>
      </c>
      <c r="EX231" s="34">
        <v>6.5757208503782749E-3</v>
      </c>
      <c r="EY231" s="34">
        <v>8.5729267448186874E-3</v>
      </c>
      <c r="EZ231" t="s">
        <v>843</v>
      </c>
      <c r="FA231" t="s">
        <v>1594</v>
      </c>
      <c r="FB231" s="34">
        <v>2.6682186871767044E-3</v>
      </c>
      <c r="FC231" s="34">
        <v>5.0038931658491492E-4</v>
      </c>
      <c r="FD231" s="34">
        <v>3.0055645038373768E-4</v>
      </c>
      <c r="FE231" s="34">
        <v>2.8193192556500435E-3</v>
      </c>
      <c r="FF231" s="34">
        <v>1.5009981580078602E-2</v>
      </c>
      <c r="FG231" t="s">
        <v>843</v>
      </c>
      <c r="FH231" s="34">
        <v>7.7394116669893265E-3</v>
      </c>
      <c r="FI231" s="34">
        <v>6.1376648955047131E-3</v>
      </c>
      <c r="FJ231" s="34">
        <v>6.4156185835599899E-3</v>
      </c>
      <c r="FK231" s="34">
        <v>8.994673378765583E-3</v>
      </c>
      <c r="FL231" s="34">
        <v>2.8116248548030853E-2</v>
      </c>
      <c r="FM231" t="s">
        <v>843</v>
      </c>
      <c r="FN231" t="s">
        <v>843</v>
      </c>
      <c r="FO231" s="34">
        <v>0.72072999999999998</v>
      </c>
      <c r="FP231" t="s">
        <v>1462</v>
      </c>
      <c r="FQ231" t="s">
        <v>843</v>
      </c>
      <c r="FR231" t="s">
        <v>843</v>
      </c>
      <c r="FS231" s="34">
        <v>0.77141999999999999</v>
      </c>
      <c r="FT231" t="s">
        <v>1462</v>
      </c>
      <c r="FU231" t="s">
        <v>843</v>
      </c>
      <c r="FV231" t="s">
        <v>843</v>
      </c>
      <c r="FW231" s="34">
        <v>0.66966999999999999</v>
      </c>
      <c r="FX231" t="s">
        <v>1462</v>
      </c>
      <c r="FY231" t="s">
        <v>843</v>
      </c>
      <c r="FZ231" s="34">
        <v>-3.6753542721271515E-2</v>
      </c>
      <c r="GA231" s="34">
        <v>-3.5546068102121353E-2</v>
      </c>
      <c r="GB231" s="34">
        <v>-3.0004944652318954E-2</v>
      </c>
      <c r="GC231" s="34">
        <v>-2.8719717636704445E-2</v>
      </c>
      <c r="GD231" s="34">
        <v>-3.1444020569324493E-2</v>
      </c>
      <c r="GE231" t="s">
        <v>830</v>
      </c>
      <c r="GF231" t="s">
        <v>843</v>
      </c>
      <c r="GG231" s="34">
        <v>-3.4297961741685867E-2</v>
      </c>
      <c r="GH231" s="34">
        <v>-3.1342525035142899E-2</v>
      </c>
      <c r="GI231" s="34">
        <v>-2.2929361090064049E-2</v>
      </c>
      <c r="GJ231" s="34">
        <v>-2.0888578146696091E-2</v>
      </c>
      <c r="GK231" s="34">
        <v>-2.0857559517025948E-2</v>
      </c>
      <c r="GL231" t="s">
        <v>832</v>
      </c>
      <c r="GM231" t="s">
        <v>843</v>
      </c>
      <c r="GN231" s="34"/>
      <c r="GO231" t="s">
        <v>1460</v>
      </c>
      <c r="GP231" t="s">
        <v>843</v>
      </c>
      <c r="GQ231" t="s">
        <v>843</v>
      </c>
      <c r="GR231" s="34">
        <v>1.7920371145009995E-2</v>
      </c>
      <c r="GS231" s="34">
        <v>1.8011895939707756E-2</v>
      </c>
      <c r="GT231" s="34">
        <v>1.7949176952242851E-2</v>
      </c>
      <c r="GU231" s="34">
        <v>1.9639270380139351E-2</v>
      </c>
      <c r="GV231" s="34">
        <v>1.4720750041306019E-2</v>
      </c>
      <c r="GW231" t="s">
        <v>832</v>
      </c>
      <c r="GX231" t="s">
        <v>843</v>
      </c>
      <c r="GY231" t="s">
        <v>843</v>
      </c>
      <c r="GZ231" t="s">
        <v>843</v>
      </c>
      <c r="HA231" t="s">
        <v>843</v>
      </c>
      <c r="HB231" t="s">
        <v>843</v>
      </c>
      <c r="HC231" t="s">
        <v>843</v>
      </c>
      <c r="HD231" t="s">
        <v>843</v>
      </c>
      <c r="HE231" t="s">
        <v>843</v>
      </c>
      <c r="HF231" t="s">
        <v>843</v>
      </c>
      <c r="HG231" t="s">
        <v>843</v>
      </c>
      <c r="HH231" s="34">
        <v>282398554</v>
      </c>
      <c r="HI231" s="34">
        <v>285470493</v>
      </c>
      <c r="HJ231" s="34">
        <v>288350252</v>
      </c>
      <c r="HK231" s="34">
        <v>291109820</v>
      </c>
      <c r="HL231" s="34">
        <v>293947885</v>
      </c>
      <c r="HM231" s="34">
        <v>296842670</v>
      </c>
      <c r="HN231" s="34">
        <v>299753098</v>
      </c>
      <c r="HO231" s="34">
        <v>302743399</v>
      </c>
      <c r="HP231" s="34">
        <v>305694910</v>
      </c>
      <c r="HQ231" s="34">
        <v>308512035</v>
      </c>
      <c r="HR231" s="34">
        <v>311182845</v>
      </c>
      <c r="HS231" s="34">
        <v>313876608</v>
      </c>
      <c r="HT231" s="34">
        <v>316651321</v>
      </c>
      <c r="HU231" s="34">
        <v>319375166</v>
      </c>
      <c r="HV231" s="34">
        <v>322033964</v>
      </c>
      <c r="HW231" s="34">
        <v>324607776</v>
      </c>
      <c r="HX231" s="34">
        <v>327210198</v>
      </c>
      <c r="HY231" s="34">
        <v>329791231</v>
      </c>
      <c r="HZ231" s="34">
        <v>332140037</v>
      </c>
      <c r="IA231" s="34">
        <v>334319671</v>
      </c>
      <c r="IB231" s="34">
        <v>335942003</v>
      </c>
      <c r="IC231" s="34">
        <v>336997624</v>
      </c>
      <c r="ID231" s="34">
        <v>338289857</v>
      </c>
      <c r="IE231" s="34">
        <v>339996563</v>
      </c>
      <c r="IF231" s="34">
        <v>341814420</v>
      </c>
      <c r="IG231" s="34">
        <v>343603404</v>
      </c>
      <c r="IH231" s="34">
        <v>345364937</v>
      </c>
      <c r="II231" s="34">
        <v>347098261</v>
      </c>
      <c r="IJ231" s="34">
        <v>348804850</v>
      </c>
      <c r="IK231" s="34">
        <v>350493332</v>
      </c>
      <c r="IL231" s="34">
        <v>352162301</v>
      </c>
      <c r="IM231" s="34">
        <v>353802974</v>
      </c>
      <c r="IN231" s="34">
        <v>355412200</v>
      </c>
      <c r="IO231" s="34">
        <v>356991059</v>
      </c>
      <c r="IP231" s="34">
        <v>358528775</v>
      </c>
      <c r="IQ231" s="34">
        <v>360016420</v>
      </c>
      <c r="IR231" s="34">
        <v>361456574</v>
      </c>
      <c r="IS231" s="34">
        <v>362841838</v>
      </c>
      <c r="IT231" s="34">
        <v>364161174</v>
      </c>
      <c r="IU231" s="34">
        <v>365420860</v>
      </c>
      <c r="IV231" s="34">
        <v>366616240</v>
      </c>
      <c r="IW231" s="34">
        <v>367749399</v>
      </c>
      <c r="IX231" s="34">
        <v>368832202</v>
      </c>
      <c r="IY231" s="34">
        <v>369853049</v>
      </c>
      <c r="IZ231" s="34">
        <v>370815335</v>
      </c>
      <c r="JA231" s="34">
        <v>371715154</v>
      </c>
      <c r="JB231" s="34">
        <v>372551915</v>
      </c>
      <c r="JC231" s="34">
        <v>373335573</v>
      </c>
      <c r="JD231" s="34">
        <v>374064084</v>
      </c>
      <c r="JE231" s="34">
        <v>374749589</v>
      </c>
      <c r="JF231" s="34">
        <v>375391963</v>
      </c>
      <c r="JG231" s="34">
        <v>375987912</v>
      </c>
      <c r="JH231" s="34">
        <v>376555047</v>
      </c>
      <c r="JI231" s="34">
        <v>377101926</v>
      </c>
      <c r="JJ231" s="34">
        <v>377638013</v>
      </c>
      <c r="JK231" s="34">
        <v>378168263</v>
      </c>
      <c r="JL231" s="34">
        <v>378696958</v>
      </c>
      <c r="JM231" s="34">
        <v>379230254</v>
      </c>
      <c r="JN231" s="34">
        <v>379767172</v>
      </c>
      <c r="JO231" s="34">
        <v>380310585</v>
      </c>
      <c r="JP231" s="34">
        <v>380862165</v>
      </c>
      <c r="JQ231" s="34">
        <v>381422296</v>
      </c>
      <c r="JR231" s="34">
        <v>381995488</v>
      </c>
      <c r="JS231" s="34">
        <v>382586899</v>
      </c>
      <c r="JT231" s="34">
        <v>383191211</v>
      </c>
      <c r="JU231" s="34">
        <v>383800543</v>
      </c>
      <c r="JV231" s="34">
        <v>384412101</v>
      </c>
      <c r="JW231" s="34">
        <v>385023531</v>
      </c>
      <c r="JX231" s="34">
        <v>385634475</v>
      </c>
      <c r="JY231" s="34">
        <v>386231712</v>
      </c>
      <c r="JZ231" s="34">
        <v>386805309</v>
      </c>
      <c r="KA231" s="34">
        <v>387371861</v>
      </c>
      <c r="KB231" s="34">
        <v>387925372</v>
      </c>
      <c r="KC231" s="34">
        <v>388448573</v>
      </c>
      <c r="KD231" s="34">
        <v>388936916</v>
      </c>
      <c r="KE231" s="34">
        <v>389390579</v>
      </c>
      <c r="KF231" s="34">
        <v>389810991</v>
      </c>
      <c r="KG231" s="34">
        <v>390199573</v>
      </c>
      <c r="KH231" s="34">
        <v>390559280</v>
      </c>
      <c r="KI231" s="34">
        <v>390882693</v>
      </c>
      <c r="KJ231" s="34">
        <v>391168465</v>
      </c>
      <c r="KK231" s="34">
        <v>391424375</v>
      </c>
      <c r="KL231" s="34">
        <v>391652800</v>
      </c>
      <c r="KM231" s="34">
        <v>391856941</v>
      </c>
      <c r="KN231" s="34">
        <v>392042507</v>
      </c>
      <c r="KO231" s="34">
        <v>392209373</v>
      </c>
      <c r="KP231" s="34">
        <v>392363616</v>
      </c>
      <c r="KQ231" s="34">
        <v>392505046</v>
      </c>
      <c r="KR231" s="34">
        <v>392635564</v>
      </c>
      <c r="KS231" s="34">
        <v>392763501</v>
      </c>
      <c r="KT231" s="34">
        <v>392882584</v>
      </c>
      <c r="KU231" s="34">
        <v>392999144</v>
      </c>
      <c r="KV231" s="34">
        <v>393119132</v>
      </c>
      <c r="KW231" s="34">
        <v>393236593</v>
      </c>
      <c r="KX231" s="34">
        <v>393353698</v>
      </c>
      <c r="KY231" s="34">
        <v>393473602</v>
      </c>
      <c r="KZ231" s="34">
        <v>393602753</v>
      </c>
      <c r="LA231" s="34">
        <v>393728779</v>
      </c>
      <c r="LB231" s="34">
        <v>393843026</v>
      </c>
      <c r="LC231" s="34">
        <v>393946323</v>
      </c>
      <c r="LD231" s="34">
        <v>394041155</v>
      </c>
      <c r="LE231" t="s">
        <v>843</v>
      </c>
      <c r="LF231" t="s">
        <v>843</v>
      </c>
      <c r="LG231" t="s">
        <v>843</v>
      </c>
      <c r="LH231" s="34">
        <v>1.1456986889243126E-2</v>
      </c>
      <c r="LI231" s="34">
        <v>1.0819286108016968E-2</v>
      </c>
      <c r="LJ231" s="34">
        <v>1.0037221945822239E-2</v>
      </c>
      <c r="LK231" s="34">
        <v>9.5246899873018265E-3</v>
      </c>
      <c r="LL231" s="34">
        <v>9.7019057720899582E-3</v>
      </c>
      <c r="LM231" s="34">
        <v>9.7997784614562988E-3</v>
      </c>
      <c r="LN231" s="34">
        <v>9.7568612545728683E-3</v>
      </c>
      <c r="LO231" s="34">
        <v>9.9264495074748993E-3</v>
      </c>
      <c r="LP231" s="34">
        <v>9.7019998356699944E-3</v>
      </c>
      <c r="LQ231" s="34">
        <v>9.1732759028673172E-3</v>
      </c>
      <c r="LR231" s="34">
        <v>8.6198113858699799E-3</v>
      </c>
      <c r="LS231" s="34">
        <v>8.6192749440670013E-3</v>
      </c>
      <c r="LT231" s="34">
        <v>8.8012944906949997E-3</v>
      </c>
      <c r="LU231" s="34">
        <v>8.5652461275458336E-3</v>
      </c>
      <c r="LV231" s="34">
        <v>8.2905376330018044E-3</v>
      </c>
      <c r="LW231" s="34">
        <v>7.9605923965573311E-3</v>
      </c>
      <c r="LX231" s="34">
        <v>7.985161617398262E-3</v>
      </c>
      <c r="LY231" s="34">
        <v>7.8570488840341568E-3</v>
      </c>
      <c r="LZ231" s="34">
        <v>7.0968572981655598E-3</v>
      </c>
      <c r="MA231" s="34">
        <v>6.540955975651741E-3</v>
      </c>
      <c r="MB231" s="34">
        <v>4.8409011214971542E-3</v>
      </c>
      <c r="MC231" s="34">
        <v>3.1373449601233006E-3</v>
      </c>
      <c r="MD231" s="34">
        <v>3.8272130768746138E-3</v>
      </c>
      <c r="ME231" s="34">
        <v>5.0324155017733574E-3</v>
      </c>
      <c r="MF231" s="34">
        <v>5.3324494510889053E-3</v>
      </c>
      <c r="MG231" s="34">
        <v>5.2201389335095882E-3</v>
      </c>
      <c r="MH231" s="34">
        <v>5.113549530506134E-3</v>
      </c>
      <c r="MI231" s="34">
        <v>5.0062662921845913E-3</v>
      </c>
      <c r="MJ231" s="34">
        <v>4.9046841450035572E-3</v>
      </c>
      <c r="MK231" s="34">
        <v>4.8290854319930077E-3</v>
      </c>
      <c r="ML231" s="34">
        <v>4.7504696995019913E-3</v>
      </c>
      <c r="MM231" s="34">
        <v>4.6480358578264713E-3</v>
      </c>
      <c r="MN231" s="34">
        <v>4.5380550436675549E-3</v>
      </c>
      <c r="MO231" s="34">
        <v>4.4324938207864761E-3</v>
      </c>
      <c r="MP231" s="34">
        <v>4.2981849983334541E-3</v>
      </c>
      <c r="MQ231" s="34">
        <v>4.1407197713851929E-3</v>
      </c>
      <c r="MR231" s="34">
        <v>3.9922655560076237E-3</v>
      </c>
      <c r="MS231" s="34">
        <v>3.8251241203397512E-3</v>
      </c>
      <c r="MT231" s="34">
        <v>3.62952402792871E-3</v>
      </c>
      <c r="MU231" s="34">
        <v>3.4531750716269016E-3</v>
      </c>
      <c r="MV231" s="34">
        <v>3.265902865678072E-3</v>
      </c>
      <c r="MW231" s="34">
        <v>3.0860917177051306E-3</v>
      </c>
      <c r="MX231" s="34">
        <v>2.9400782659649849E-3</v>
      </c>
      <c r="MY231" s="34">
        <v>2.7639584150165319E-3</v>
      </c>
      <c r="MZ231" s="34">
        <v>2.5984274689108133E-3</v>
      </c>
      <c r="NA231" s="34">
        <v>2.4236566387116909E-3</v>
      </c>
      <c r="NB231" s="34">
        <v>2.2485512308776379E-3</v>
      </c>
      <c r="NC231" s="34">
        <v>2.1012774668633938E-3</v>
      </c>
      <c r="ND231" s="34">
        <v>1.949455589056015E-3</v>
      </c>
      <c r="NE231" s="34">
        <v>1.8309098668396473E-3</v>
      </c>
      <c r="NF231" s="34">
        <v>1.7126745078712702E-3</v>
      </c>
      <c r="NG231" s="34">
        <v>1.5862791333347559E-3</v>
      </c>
      <c r="NH231" s="34">
        <v>1.5072497772052884E-3</v>
      </c>
      <c r="NI231" s="34">
        <v>1.451267977245152E-3</v>
      </c>
      <c r="NJ231" s="34">
        <v>1.4205875340849161E-3</v>
      </c>
      <c r="NK231" s="34">
        <v>1.4031375758349895E-3</v>
      </c>
      <c r="NL231" s="34">
        <v>1.3970653526484966E-3</v>
      </c>
      <c r="NM231" s="34">
        <v>1.4072487829253078E-3</v>
      </c>
      <c r="NN231" s="34">
        <v>1.4148086775094271E-3</v>
      </c>
      <c r="NO231" s="34">
        <v>1.4298881869763136E-3</v>
      </c>
      <c r="NP231" s="34">
        <v>1.4492901973426342E-3</v>
      </c>
      <c r="NQ231" s="34">
        <v>1.4696117723360658E-3</v>
      </c>
      <c r="NR231" s="34">
        <v>1.5016472898423672E-3</v>
      </c>
      <c r="NS231" s="34">
        <v>1.5470173675566912E-3</v>
      </c>
      <c r="NT231" s="34">
        <v>1.5782956033945084E-3</v>
      </c>
      <c r="NU231" s="34">
        <v>1.588888349942863E-3</v>
      </c>
      <c r="NV231" s="34">
        <v>1.5921584563329816E-3</v>
      </c>
      <c r="NW231" s="34">
        <v>1.5892951050773263E-3</v>
      </c>
      <c r="NX231" s="34">
        <v>1.5855130041018128E-3</v>
      </c>
      <c r="NY231" s="34">
        <v>1.5475146938115358E-3</v>
      </c>
      <c r="NZ231" s="34">
        <v>1.4840094372630119E-3</v>
      </c>
      <c r="OA231" s="34">
        <v>1.4636238338425756E-3</v>
      </c>
      <c r="OB231" s="34">
        <v>1.4278681483119726E-3</v>
      </c>
      <c r="OC231" s="34">
        <v>1.3478068867698312E-3</v>
      </c>
      <c r="OD231" s="34">
        <v>1.2563730124384165E-3</v>
      </c>
      <c r="OE231" s="34">
        <v>1.1657382128760219E-3</v>
      </c>
      <c r="OF231" s="34">
        <v>1.0790841188281775E-3</v>
      </c>
      <c r="OG231" s="34">
        <v>9.9635065998882055E-4</v>
      </c>
      <c r="OH231" s="34">
        <v>9.2142925132066011E-4</v>
      </c>
      <c r="OI231" s="34">
        <v>8.2773395115509629E-4</v>
      </c>
      <c r="OJ231" s="34">
        <v>7.3082692688331008E-4</v>
      </c>
      <c r="OK231" s="34">
        <v>6.5400550374761224E-4</v>
      </c>
      <c r="OL231" s="34">
        <v>5.8340356918051839E-4</v>
      </c>
      <c r="OM231" s="34">
        <v>5.2109372336417437E-4</v>
      </c>
      <c r="ON231" s="34">
        <v>4.7344338963739574E-4</v>
      </c>
      <c r="OO231" s="34">
        <v>4.2554186074994504E-4</v>
      </c>
      <c r="OP231" s="34">
        <v>3.9318969356827438E-4</v>
      </c>
      <c r="OQ231" s="34">
        <v>3.6039151018485427E-4</v>
      </c>
      <c r="OR231" s="34">
        <v>3.3247040119022131E-4</v>
      </c>
      <c r="OS231" s="34">
        <v>3.2578851096332073E-4</v>
      </c>
      <c r="OT231" s="34">
        <v>3.0314669129438698E-4</v>
      </c>
      <c r="OU231" s="34">
        <v>2.9663497116416693E-4</v>
      </c>
      <c r="OV231" s="34">
        <v>3.0526705086231232E-4</v>
      </c>
      <c r="OW231" s="34">
        <v>2.9874773463234305E-4</v>
      </c>
      <c r="OX231" s="34">
        <v>2.9775348957628012E-4</v>
      </c>
      <c r="OY231" s="34">
        <v>3.0477845575660467E-4</v>
      </c>
      <c r="OZ231" s="34">
        <v>3.2817909959703684E-4</v>
      </c>
      <c r="PA231" s="34">
        <v>3.2013450982049108E-4</v>
      </c>
      <c r="PB231" s="34">
        <v>2.9012464801780879E-4</v>
      </c>
      <c r="PC231" s="34">
        <v>2.6224524481222034E-4</v>
      </c>
      <c r="PD231" s="34">
        <v>2.4069417850114405E-4</v>
      </c>
      <c r="PE231" t="s">
        <v>1300</v>
      </c>
      <c r="PF231" t="s">
        <v>843</v>
      </c>
      <c r="PG231" t="s">
        <v>843</v>
      </c>
      <c r="PH231" t="s">
        <v>843</v>
      </c>
      <c r="PI231" t="s">
        <v>843</v>
      </c>
      <c r="PJ231" t="s">
        <v>1300</v>
      </c>
      <c r="PK231" s="34">
        <v>0.49230757355690002</v>
      </c>
      <c r="PL231" s="34">
        <v>0.49248570203781128</v>
      </c>
      <c r="PM231" s="34">
        <v>0.4924895167350769</v>
      </c>
      <c r="PN231" s="34">
        <v>0.49245709180831909</v>
      </c>
      <c r="PO231" s="34">
        <v>0.492513507604599</v>
      </c>
      <c r="PP231" s="34">
        <v>0.49259594082832336</v>
      </c>
      <c r="PQ231" s="34">
        <v>0.49264788627624512</v>
      </c>
      <c r="PR231" s="34">
        <v>0.49265173077583313</v>
      </c>
      <c r="PS231" s="34">
        <v>0.49262446165084839</v>
      </c>
      <c r="PT231" s="34">
        <v>0.4925859272480011</v>
      </c>
      <c r="PU231" s="34">
        <v>0.49254921078681946</v>
      </c>
      <c r="PV231" s="34">
        <v>0.49277162551879883</v>
      </c>
      <c r="PW231" s="34">
        <v>0.49322786927223206</v>
      </c>
      <c r="PX231" s="34">
        <v>0.49365875124931335</v>
      </c>
      <c r="PY231" s="34">
        <v>0.49405881762504578</v>
      </c>
      <c r="PZ231" s="34">
        <v>0.49442252516746521</v>
      </c>
      <c r="QA231" s="34">
        <v>0.49477469921112061</v>
      </c>
      <c r="QB231" s="34">
        <v>0.49510720372200012</v>
      </c>
      <c r="QC231" s="34">
        <v>0.49538838863372803</v>
      </c>
      <c r="QD231" s="34">
        <v>0.49562990665435791</v>
      </c>
      <c r="QE231" s="34">
        <v>0.49563437700271606</v>
      </c>
      <c r="QF231" s="34">
        <v>0.49537926912307739</v>
      </c>
      <c r="QG231" s="34">
        <v>0.49513199925422668</v>
      </c>
      <c r="QH231" s="34">
        <v>0.49499127268791199</v>
      </c>
      <c r="QI231" s="34">
        <v>0.49491554498672485</v>
      </c>
      <c r="QJ231" s="34">
        <v>0.49484720826148987</v>
      </c>
      <c r="QK231" s="34">
        <v>0.49478569626808167</v>
      </c>
      <c r="QL231" s="34">
        <v>0.49473145604133606</v>
      </c>
      <c r="QM231" s="34">
        <v>0.49468496441841125</v>
      </c>
      <c r="QN231" s="34">
        <v>0.49464806914329529</v>
      </c>
      <c r="QO231" s="34">
        <v>0.49462035298347473</v>
      </c>
      <c r="QP231" s="34">
        <v>0.49460193514823914</v>
      </c>
      <c r="QQ231" s="34">
        <v>0.49459517002105713</v>
      </c>
      <c r="QR231" s="34">
        <v>0.49459865689277649</v>
      </c>
      <c r="QS231" s="34">
        <v>0.49461039900779724</v>
      </c>
      <c r="QT231" s="34">
        <v>0.49463433027267456</v>
      </c>
      <c r="QU231" s="34">
        <v>0.49467259645462036</v>
      </c>
      <c r="QV231" s="34">
        <v>0.49472317099571228</v>
      </c>
      <c r="QW231" s="34">
        <v>0.49478593468666077</v>
      </c>
      <c r="QX231" s="34">
        <v>0.49486112594604492</v>
      </c>
      <c r="QY231" s="34">
        <v>0.4949481189250946</v>
      </c>
      <c r="QZ231" s="34">
        <v>0.49504709243774414</v>
      </c>
      <c r="RA231" s="34">
        <v>0.49515840411186218</v>
      </c>
      <c r="RB231" s="34">
        <v>0.49527892470359802</v>
      </c>
      <c r="RC231" s="34">
        <v>0.49540615081787109</v>
      </c>
      <c r="RD231" s="34">
        <v>0.4955410361289978</v>
      </c>
      <c r="RE231" s="34">
        <v>0.49568459391593933</v>
      </c>
      <c r="RF231" s="34">
        <v>0.49583464860916138</v>
      </c>
      <c r="RG231" s="34">
        <v>0.49598997831344604</v>
      </c>
      <c r="RH231" s="34">
        <v>0.49614843726158142</v>
      </c>
      <c r="RI231" s="34">
        <v>0.49630555510520935</v>
      </c>
      <c r="RJ231" s="34">
        <v>0.49646228551864624</v>
      </c>
      <c r="RK231" s="34">
        <v>0.49662056565284729</v>
      </c>
      <c r="RL231" s="34">
        <v>0.49677768349647522</v>
      </c>
      <c r="RM231" s="34">
        <v>0.49693146347999573</v>
      </c>
      <c r="RN231" s="34">
        <v>0.4970816969871521</v>
      </c>
      <c r="RO231" s="34">
        <v>0.49722978472709656</v>
      </c>
      <c r="RP231" s="34">
        <v>0.49737149477005005</v>
      </c>
      <c r="RQ231" s="34">
        <v>0.49750626087188721</v>
      </c>
      <c r="RR231" s="34">
        <v>0.49763557314872742</v>
      </c>
      <c r="RS231" s="34">
        <v>0.49775528907775879</v>
      </c>
      <c r="RT231" s="34">
        <v>0.49786713719367981</v>
      </c>
      <c r="RU231" s="34">
        <v>0.49797284603118896</v>
      </c>
      <c r="RV231" s="34">
        <v>0.49807092547416687</v>
      </c>
      <c r="RW231" s="34">
        <v>0.4981597363948822</v>
      </c>
      <c r="RX231" s="34">
        <v>0.49824109673500061</v>
      </c>
      <c r="RY231" s="34">
        <v>0.4983159601688385</v>
      </c>
      <c r="RZ231" s="34">
        <v>0.49838322401046753</v>
      </c>
      <c r="SA231" s="34">
        <v>0.49844178557395935</v>
      </c>
      <c r="SB231" s="34">
        <v>0.49849206209182739</v>
      </c>
      <c r="SC231" s="34">
        <v>0.49853765964508057</v>
      </c>
      <c r="SD231" s="34">
        <v>0.49857997894287109</v>
      </c>
      <c r="SE231" s="34">
        <v>0.49861800670623779</v>
      </c>
      <c r="SF231" s="34">
        <v>0.49865013360977173</v>
      </c>
      <c r="SG231" s="34">
        <v>0.49867719411849976</v>
      </c>
      <c r="SH231" s="34">
        <v>0.49869987368583679</v>
      </c>
      <c r="SI231" s="34">
        <v>0.49872082471847534</v>
      </c>
      <c r="SJ231" s="34">
        <v>0.49874261021614075</v>
      </c>
      <c r="SK231" s="34">
        <v>0.4987623393535614</v>
      </c>
      <c r="SL231" s="34">
        <v>0.49878045916557312</v>
      </c>
      <c r="SM231" s="34">
        <v>0.49879735708236694</v>
      </c>
      <c r="SN231" s="34">
        <v>0.4988122284412384</v>
      </c>
      <c r="SO231" s="34">
        <v>0.49883067607879639</v>
      </c>
      <c r="SP231" s="34">
        <v>0.49885082244873047</v>
      </c>
      <c r="SQ231" s="34">
        <v>0.49886941909790039</v>
      </c>
      <c r="SR231" s="34">
        <v>0.49888855218887329</v>
      </c>
      <c r="SS231" s="34">
        <v>0.49890714883804321</v>
      </c>
      <c r="ST231" s="34">
        <v>0.49892687797546387</v>
      </c>
      <c r="SU231" s="34">
        <v>0.4989476203918457</v>
      </c>
      <c r="SV231" s="34">
        <v>0.49896803498268127</v>
      </c>
      <c r="SW231" s="34">
        <v>0.49898755550384521</v>
      </c>
      <c r="SX231" s="34">
        <v>0.49900639057159424</v>
      </c>
      <c r="SY231" s="34">
        <v>0.49902647733688354</v>
      </c>
      <c r="SZ231" s="34">
        <v>0.49904599785804749</v>
      </c>
      <c r="TA231" s="34">
        <v>0.49906226992607117</v>
      </c>
      <c r="TB231" s="34">
        <v>0.49907723069190979</v>
      </c>
      <c r="TC231" s="34">
        <v>0.49909466505050659</v>
      </c>
      <c r="TD231" s="34">
        <v>0.49911472201347351</v>
      </c>
      <c r="TE231" s="34">
        <v>0.49913725256919861</v>
      </c>
      <c r="TF231" s="34">
        <v>0.49916103482246399</v>
      </c>
      <c r="TG231" s="34">
        <v>0.4991835355758667</v>
      </c>
      <c r="TH231" t="s">
        <v>843</v>
      </c>
      <c r="TI231" t="s">
        <v>843</v>
      </c>
      <c r="TJ231" t="s">
        <v>1300</v>
      </c>
      <c r="TK231" s="34">
        <v>0.66256966032481901</v>
      </c>
      <c r="TL231" s="34">
        <v>0.66417706844367796</v>
      </c>
      <c r="TM231" s="34">
        <v>0.66572605943136098</v>
      </c>
      <c r="TN231" s="34">
        <v>0.66729666888719807</v>
      </c>
      <c r="TO231" s="34">
        <v>0.66879726882743695</v>
      </c>
      <c r="TP231" s="34">
        <v>0.67028915014138601</v>
      </c>
      <c r="TQ231" s="34">
        <v>0.671584370080472</v>
      </c>
      <c r="TR231" s="34">
        <v>0.672269849676012</v>
      </c>
      <c r="TS231" s="34">
        <v>0.67193431679971394</v>
      </c>
      <c r="TT231" s="34">
        <v>0.67136947077061393</v>
      </c>
      <c r="TU231" s="34">
        <v>0.67104935684999001</v>
      </c>
      <c r="TV231" s="34">
        <v>0.66985991088915398</v>
      </c>
      <c r="TW231" s="34">
        <v>0.66773330151368593</v>
      </c>
      <c r="TX231" s="34">
        <v>0.66571962423653208</v>
      </c>
      <c r="TY231" s="34">
        <v>0.66441041396554401</v>
      </c>
      <c r="TZ231" s="34">
        <v>0.66375086365190594</v>
      </c>
      <c r="UA231" s="34">
        <v>0.661534833947932</v>
      </c>
      <c r="UB231" s="34">
        <v>0.65877785825478496</v>
      </c>
      <c r="UC231" s="34">
        <v>0.65691280744797298</v>
      </c>
      <c r="UD231" s="34">
        <v>0.65472299213695195</v>
      </c>
      <c r="UE231" s="34">
        <v>0.65265250315743895</v>
      </c>
      <c r="UF231" s="34">
        <v>0.65078069808587102</v>
      </c>
      <c r="UG231" s="34">
        <v>0.64912441344642502</v>
      </c>
      <c r="UH231" s="34">
        <v>0.64737248292805205</v>
      </c>
      <c r="UI231" s="34">
        <v>0.64509218189215101</v>
      </c>
      <c r="UJ231" s="34">
        <v>0.64243571877191796</v>
      </c>
      <c r="UK231" s="34">
        <v>0.63962786361203205</v>
      </c>
      <c r="UL231" s="34">
        <v>0.63709303199303602</v>
      </c>
      <c r="UM231" s="34">
        <v>0.63469925179466302</v>
      </c>
      <c r="UN231" s="34">
        <v>0.63230360542208497</v>
      </c>
      <c r="UO231" s="34">
        <v>0.630264920094329</v>
      </c>
      <c r="UP231" s="34">
        <v>0.62867635900652408</v>
      </c>
      <c r="UQ231" s="34">
        <v>0.62733860992954105</v>
      </c>
      <c r="UR231" s="34">
        <v>0.62581058227567499</v>
      </c>
      <c r="US231" s="34">
        <v>0.62386667761344006</v>
      </c>
      <c r="UT231" s="34">
        <v>0.62143233494738903</v>
      </c>
      <c r="UU231" s="34">
        <v>0.61902214427562197</v>
      </c>
      <c r="UV231" s="34">
        <v>0.61739757530387107</v>
      </c>
      <c r="UW231" s="34">
        <v>0.61637006914965609</v>
      </c>
      <c r="UX231" s="34">
        <v>0.61549465731102504</v>
      </c>
      <c r="UY231" s="34">
        <v>0.61473933426236005</v>
      </c>
      <c r="UZ231" s="34">
        <v>0.61417916688424001</v>
      </c>
      <c r="VA231" s="34">
        <v>0.613653659503408</v>
      </c>
      <c r="VB231" s="34">
        <v>0.61303141372778003</v>
      </c>
      <c r="VC231" s="34">
        <v>0.61221470706947101</v>
      </c>
      <c r="VD231" s="34">
        <v>0.61122080457338601</v>
      </c>
      <c r="VE231" s="34">
        <v>0.61025119762201596</v>
      </c>
      <c r="VF231" s="34">
        <v>0.60946437322221103</v>
      </c>
      <c r="VG231" s="34">
        <v>0.60883613461269903</v>
      </c>
      <c r="VH231" s="34">
        <v>0.60822494057491805</v>
      </c>
      <c r="VI231" s="34">
        <v>0.60753681027467399</v>
      </c>
      <c r="VJ231" s="34">
        <v>0.60683004536748197</v>
      </c>
      <c r="VK231" s="34">
        <v>0.60615658671546102</v>
      </c>
      <c r="VL231" s="34">
        <v>0.60538337319444002</v>
      </c>
      <c r="VM231" s="34">
        <v>0.60436358534700796</v>
      </c>
      <c r="VN231" s="34">
        <v>0.60306071347927992</v>
      </c>
      <c r="VO231" s="34">
        <v>0.60160445888767899</v>
      </c>
      <c r="VP231" s="34">
        <v>0.60018358187189402</v>
      </c>
      <c r="VQ231" s="34">
        <v>0.59886907892080798</v>
      </c>
      <c r="VR231" s="34">
        <v>0.59764511550473898</v>
      </c>
      <c r="VS231" s="34">
        <v>0.596462403395284</v>
      </c>
      <c r="VT231" s="34">
        <v>0.59528640480325601</v>
      </c>
      <c r="VU231" s="34">
        <v>0.59405722352406398</v>
      </c>
      <c r="VV231" s="34">
        <v>0.59266009446829004</v>
      </c>
      <c r="VW231" s="34">
        <v>0.59106260582910108</v>
      </c>
      <c r="VX231" s="34">
        <v>0.58922104495302896</v>
      </c>
      <c r="VY231" s="34">
        <v>0.58722182706108694</v>
      </c>
      <c r="VZ231" s="34">
        <v>0.58521880889246392</v>
      </c>
      <c r="WA231" s="34">
        <v>0.58312727302600098</v>
      </c>
      <c r="WB231" s="34">
        <v>0.58097549224544298</v>
      </c>
      <c r="WC231" s="34">
        <v>0.57881823749888295</v>
      </c>
      <c r="WD231" s="34">
        <v>0.57652612049623497</v>
      </c>
      <c r="WE231" s="34">
        <v>0.57410864379591497</v>
      </c>
      <c r="WF231" s="34">
        <v>0.57180240874278798</v>
      </c>
      <c r="WG231" s="34">
        <v>0.56980978687838202</v>
      </c>
      <c r="WH231" s="34">
        <v>0.56814751087217796</v>
      </c>
      <c r="WI231" s="34">
        <v>0.56673485381534594</v>
      </c>
      <c r="WJ231" s="34">
        <v>0.56548720005903197</v>
      </c>
      <c r="WK231" s="34">
        <v>0.56436095765585303</v>
      </c>
      <c r="WL231" s="34">
        <v>0.56329813123754802</v>
      </c>
      <c r="WM231" s="34">
        <v>0.56229062130265195</v>
      </c>
      <c r="WN231" s="34">
        <v>0.56142361216007597</v>
      </c>
      <c r="WO231" s="34">
        <v>0.560776863539309</v>
      </c>
      <c r="WP231" s="34">
        <v>0.56037762771184396</v>
      </c>
      <c r="WQ231" s="34">
        <v>0.56014534031127394</v>
      </c>
      <c r="WR231" s="34">
        <v>0.56011228727060502</v>
      </c>
      <c r="WS231" s="34">
        <v>0.560198813133581</v>
      </c>
      <c r="WT231" s="34">
        <v>0.56022972433298401</v>
      </c>
      <c r="WU231" s="34">
        <v>0.56021122864941097</v>
      </c>
      <c r="WV231" s="34">
        <v>0.56012164628316807</v>
      </c>
      <c r="WW231" s="34">
        <v>0.55997490461425004</v>
      </c>
      <c r="WX231" s="34">
        <v>0.55975754547730294</v>
      </c>
      <c r="WY231" s="34">
        <v>0.55946621163174504</v>
      </c>
      <c r="WZ231" s="34">
        <v>0.55911358885045803</v>
      </c>
      <c r="XA231" s="34">
        <v>0.55868967958704696</v>
      </c>
      <c r="XB231" s="34">
        <v>0.55819484047623602</v>
      </c>
      <c r="XC231" s="34">
        <v>0.55761828291584403</v>
      </c>
      <c r="XD231" s="34">
        <v>0.55698192943117297</v>
      </c>
      <c r="XE231" s="34">
        <v>0.55629546229886107</v>
      </c>
      <c r="XF231" s="34">
        <v>0.55559217264226102</v>
      </c>
      <c r="XG231" s="34">
        <v>0.55487901891872193</v>
      </c>
      <c r="XH231" t="s">
        <v>843</v>
      </c>
      <c r="XI231" t="s">
        <v>1300</v>
      </c>
      <c r="XJ231" s="34">
        <v>0.62342100377751897</v>
      </c>
      <c r="XK231" s="34">
        <v>0.62465390665673093</v>
      </c>
      <c r="XL231" s="34">
        <v>0.62565610312003495</v>
      </c>
      <c r="XM231" s="34">
        <v>0.62586999190568404</v>
      </c>
      <c r="XN231" s="34">
        <v>0.626145888707201</v>
      </c>
      <c r="XO231" s="34">
        <v>0.62684114281817993</v>
      </c>
      <c r="XP231" s="34">
        <v>0.62635161488806401</v>
      </c>
      <c r="XQ231" s="34">
        <v>0.62436809997031195</v>
      </c>
      <c r="XR231" s="34">
        <v>0.62203901595875399</v>
      </c>
      <c r="XS231" s="34">
        <v>0.620126695186905</v>
      </c>
      <c r="XT231" s="34">
        <v>0.61874596589667397</v>
      </c>
      <c r="XU231" s="34">
        <v>0.61584665204511402</v>
      </c>
      <c r="XV231" s="34">
        <v>0.61255553865192902</v>
      </c>
      <c r="XW231" s="34">
        <v>0.610064390541875</v>
      </c>
      <c r="XX231" s="34">
        <v>0.60700941874412007</v>
      </c>
      <c r="XY231" s="34">
        <v>0.60382806787131893</v>
      </c>
      <c r="XZ231" s="34">
        <v>0.600704986279187</v>
      </c>
      <c r="YA231" s="34">
        <v>0.59773901416702502</v>
      </c>
      <c r="YB231" s="34">
        <v>0.59488933037770297</v>
      </c>
      <c r="YC231" s="34">
        <v>0.59208514773886201</v>
      </c>
      <c r="YD231" s="34">
        <v>0.58960787557486805</v>
      </c>
      <c r="YE231" s="34">
        <v>0.58748579337164697</v>
      </c>
      <c r="YF231" s="34">
        <v>0.58590930203384706</v>
      </c>
      <c r="YG231" s="34">
        <v>0.58447280747294994</v>
      </c>
      <c r="YH231" s="34">
        <v>0.58257120194051504</v>
      </c>
      <c r="YI231" s="34">
        <v>0.580657570523745</v>
      </c>
      <c r="YJ231" s="34">
        <v>0.57908208930179006</v>
      </c>
      <c r="YK231" s="34">
        <v>0.57786807379020499</v>
      </c>
      <c r="YL231" s="34">
        <v>0.57665227931413798</v>
      </c>
      <c r="YM231" s="34">
        <v>0.57520785160044097</v>
      </c>
      <c r="YN231" s="34">
        <v>0.573499803716923</v>
      </c>
      <c r="YO231" s="34">
        <v>0.57179361499657699</v>
      </c>
      <c r="YP231" s="34">
        <v>0.57058859825295793</v>
      </c>
      <c r="YQ231" s="34">
        <v>0.56967875069386498</v>
      </c>
      <c r="YR231" s="34">
        <v>0.56865210111984399</v>
      </c>
      <c r="YS231" s="34">
        <v>0.56743404509161</v>
      </c>
      <c r="YT231" s="34">
        <v>0.56623960171768806</v>
      </c>
      <c r="YU231" s="34">
        <v>0.56512030870045404</v>
      </c>
      <c r="YV231" s="34">
        <v>0.563879778133624</v>
      </c>
      <c r="YW231" s="34">
        <v>0.56242975291558406</v>
      </c>
      <c r="YX231" s="34">
        <v>0.56079862086960297</v>
      </c>
      <c r="YY231" s="34">
        <v>0.55919464330654201</v>
      </c>
      <c r="YZ231" s="34">
        <v>0.55777486993936598</v>
      </c>
      <c r="ZA231" s="34">
        <v>0.55651477811664596</v>
      </c>
      <c r="ZB231" s="34">
        <v>0.55530326361057403</v>
      </c>
      <c r="ZC231" s="34">
        <v>0.55405856819063093</v>
      </c>
      <c r="ZD231" s="34">
        <v>0.55283566392731598</v>
      </c>
      <c r="ZE231" s="34">
        <v>0.55171982499508598</v>
      </c>
      <c r="ZF231" s="34">
        <v>0.55063403253652099</v>
      </c>
      <c r="ZG231" s="34">
        <v>0.54939225964034399</v>
      </c>
      <c r="ZH231" s="34">
        <v>0.54795973288852695</v>
      </c>
      <c r="ZI231" s="34">
        <v>0.54649369612380805</v>
      </c>
      <c r="ZJ231" s="34">
        <v>0.54513501846650303</v>
      </c>
      <c r="ZK231" s="34">
        <v>0.54394621415961697</v>
      </c>
      <c r="ZL231" s="34">
        <v>0.54290724699899295</v>
      </c>
      <c r="ZM231" s="34">
        <v>0.54195987620463004</v>
      </c>
      <c r="ZN231" s="34">
        <v>0.54106616958882503</v>
      </c>
      <c r="ZO231" s="34">
        <v>0.54017527760301598</v>
      </c>
      <c r="ZP231" s="34">
        <v>0.53916367342040805</v>
      </c>
      <c r="ZQ231" s="34">
        <v>0.53796324128080697</v>
      </c>
      <c r="ZR231" s="34">
        <v>0.53650189371856105</v>
      </c>
      <c r="ZS231" s="34">
        <v>0.53487371715531995</v>
      </c>
      <c r="ZT231" s="34">
        <v>0.53320697468552292</v>
      </c>
      <c r="ZU231" s="34">
        <v>0.53137889657405801</v>
      </c>
      <c r="ZV231" s="34">
        <v>0.52940353252334393</v>
      </c>
      <c r="ZW231" s="34">
        <v>0.52731990532905504</v>
      </c>
      <c r="ZX231" s="34">
        <v>0.52500978178755298</v>
      </c>
      <c r="ZY231" s="34">
        <v>0.52250638997632304</v>
      </c>
      <c r="ZZ231" s="34">
        <v>0.52003958738393297</v>
      </c>
      <c r="AAA231" s="34">
        <v>0.51784224413970403</v>
      </c>
      <c r="AAB231" s="34">
        <v>0.51596040591578296</v>
      </c>
      <c r="AAC231" s="34">
        <v>0.51428437839695806</v>
      </c>
      <c r="AAD231" s="34">
        <v>0.512721920502893</v>
      </c>
      <c r="AAE231" s="34">
        <v>0.51124266260177198</v>
      </c>
      <c r="AAF231" s="34">
        <v>0.50980559337056397</v>
      </c>
      <c r="AAG231" s="34">
        <v>0.50841145092468798</v>
      </c>
      <c r="AAH231" s="34">
        <v>0.50716582924671794</v>
      </c>
      <c r="AAI231" s="34">
        <v>0.50616720690260697</v>
      </c>
      <c r="AAJ231" s="34">
        <v>0.50545466939801598</v>
      </c>
      <c r="AAK231" s="34">
        <v>0.504982184002708</v>
      </c>
      <c r="AAL231" s="34">
        <v>0.50478082441438499</v>
      </c>
      <c r="AAM231" s="34">
        <v>0.50471397316531397</v>
      </c>
      <c r="AAN231" s="34">
        <v>0.50461363164595496</v>
      </c>
      <c r="AAO231" s="34">
        <v>0.50452177392973607</v>
      </c>
      <c r="AAP231" s="34">
        <v>0.50439462295347492</v>
      </c>
      <c r="AAQ231" s="34">
        <v>0.50422360762908103</v>
      </c>
      <c r="AAR231" s="34">
        <v>0.50404332597444501</v>
      </c>
      <c r="AAS231" s="34">
        <v>0.50384540852011706</v>
      </c>
      <c r="AAT231" s="34">
        <v>0.50358867962405396</v>
      </c>
      <c r="AAU231" s="34">
        <v>0.503260329048829</v>
      </c>
      <c r="AAV231" s="34">
        <v>0.502881457580721</v>
      </c>
      <c r="AAW231" s="34">
        <v>0.50243651484589902</v>
      </c>
      <c r="AAX231" s="34">
        <v>0.50191631986000607</v>
      </c>
      <c r="AAY231" s="34">
        <v>0.50132563260882201</v>
      </c>
      <c r="AAZ231" s="34">
        <v>0.50067402061134303</v>
      </c>
      <c r="ABA231" s="34">
        <v>0.49997145424764705</v>
      </c>
      <c r="ABB231" s="34">
        <v>0.49920904198961402</v>
      </c>
      <c r="ABC231" s="34">
        <v>0.49842143492386198</v>
      </c>
      <c r="ABD231" s="34">
        <v>0.49765527840315799</v>
      </c>
      <c r="ABE231" s="34">
        <v>0.49691655073526397</v>
      </c>
      <c r="ABF231" s="34">
        <v>0.49620824631883897</v>
      </c>
      <c r="ABG231" t="s">
        <v>843</v>
      </c>
      <c r="ABH231" t="s">
        <v>843</v>
      </c>
      <c r="ABI231" t="s">
        <v>1300</v>
      </c>
      <c r="ABJ231" s="34">
        <v>0.59102740837688605</v>
      </c>
      <c r="ABK231" s="34">
        <v>0.59278131839569603</v>
      </c>
      <c r="ABL231" s="34">
        <v>0.594256584870264</v>
      </c>
      <c r="ABM231" s="34">
        <v>0.59558134006681496</v>
      </c>
      <c r="ABN231" s="34">
        <v>0.59671017262684101</v>
      </c>
      <c r="ABO231" s="34">
        <v>0.59774257858548407</v>
      </c>
      <c r="ABP231" s="34">
        <v>0.59867719365489303</v>
      </c>
      <c r="ABQ231" s="34">
        <v>0.59915941651821003</v>
      </c>
      <c r="ABR231" s="34">
        <v>0.59893832056281193</v>
      </c>
      <c r="ABS231" s="34">
        <v>0.59896697611980199</v>
      </c>
      <c r="ABT231" s="34">
        <v>0.59971355908131796</v>
      </c>
      <c r="ABU231" s="34">
        <v>0.59995438780841803</v>
      </c>
      <c r="ABV231" s="34">
        <v>0.59927501928848703</v>
      </c>
      <c r="ABW231" s="34">
        <v>0.59840532654314105</v>
      </c>
      <c r="ABX231" s="34">
        <v>0.59790950745479399</v>
      </c>
      <c r="ABY231" s="34">
        <v>0.59769566087397796</v>
      </c>
      <c r="ABZ231" s="34">
        <v>0.59570292793869495</v>
      </c>
      <c r="ACA231" s="34">
        <v>0.59313460731940193</v>
      </c>
      <c r="ACB231" s="34">
        <v>0.59136948372265996</v>
      </c>
      <c r="ACC231" s="34">
        <v>0.58923141496695197</v>
      </c>
      <c r="ACD231" s="34">
        <v>0.587269378180035</v>
      </c>
      <c r="ACE231" s="34">
        <v>0.58536485556942697</v>
      </c>
      <c r="ACF231" s="34">
        <v>0.58340519946478897</v>
      </c>
      <c r="ACG231" s="34">
        <v>0.58149256558588691</v>
      </c>
      <c r="ACH231" s="34">
        <v>0.57947585564119897</v>
      </c>
      <c r="ACI231" s="34">
        <v>0.57746880699917202</v>
      </c>
      <c r="ACJ231" s="34">
        <v>0.575717210945066</v>
      </c>
      <c r="ACK231" s="34">
        <v>0.57452147966825995</v>
      </c>
      <c r="ACL231" s="34">
        <v>0.57342267685415305</v>
      </c>
      <c r="ACM231" s="34">
        <v>0.57197929374587897</v>
      </c>
      <c r="ACN231" s="34">
        <v>0.57053295008996396</v>
      </c>
      <c r="ACO231" s="34">
        <v>0.56940592449627092</v>
      </c>
      <c r="ACP231" s="34">
        <v>0.56861973505692798</v>
      </c>
      <c r="ACQ231" s="34">
        <v>0.56783187110576894</v>
      </c>
      <c r="ACR231" s="34">
        <v>0.56683080379415696</v>
      </c>
      <c r="ACS231" s="34">
        <v>0.56558449750708595</v>
      </c>
      <c r="ACT231" s="34">
        <v>0.56434599250088602</v>
      </c>
      <c r="ACU231" s="34">
        <v>0.56358866614494407</v>
      </c>
      <c r="ACV231" s="34">
        <v>0.56313965529999099</v>
      </c>
      <c r="ACW231" s="34">
        <v>0.56259786729197703</v>
      </c>
      <c r="ACX231" s="34">
        <v>0.56188516302753699</v>
      </c>
      <c r="ACY231" s="34">
        <v>0.56121070914380999</v>
      </c>
      <c r="ACZ231" s="34">
        <v>0.56061007655725204</v>
      </c>
      <c r="ADA231" s="34">
        <v>0.55989524098799603</v>
      </c>
      <c r="ADB231" s="34">
        <v>0.55897782711847999</v>
      </c>
      <c r="ADC231" s="34">
        <v>0.55788337862599002</v>
      </c>
      <c r="ADD231" s="34">
        <v>0.55681054217210302</v>
      </c>
      <c r="ADE231" s="34">
        <v>0.555911717258189</v>
      </c>
      <c r="ADF231" s="34">
        <v>0.55515420052998199</v>
      </c>
      <c r="ADG231" s="34">
        <v>0.55441959003722896</v>
      </c>
      <c r="ADH231" s="34">
        <v>0.55362365543455094</v>
      </c>
      <c r="ADI231" s="34">
        <v>0.55282546084510098</v>
      </c>
      <c r="ADJ231" s="34">
        <v>0.55209576702340701</v>
      </c>
      <c r="ADK231" s="34">
        <v>0.55134482924916195</v>
      </c>
      <c r="ADL231" s="34">
        <v>0.55039621766042901</v>
      </c>
      <c r="ADM231" s="34">
        <v>0.54920898663566597</v>
      </c>
      <c r="ADN231" s="34">
        <v>0.54792530707363096</v>
      </c>
      <c r="ADO231" s="34">
        <v>0.54669712276344795</v>
      </c>
      <c r="ADP231" s="34">
        <v>0.54559636081446206</v>
      </c>
      <c r="ADQ231" s="34">
        <v>0.54461314953934303</v>
      </c>
      <c r="ADR231" s="34">
        <v>0.543697071542532</v>
      </c>
      <c r="ADS231" s="34">
        <v>0.54281626413209993</v>
      </c>
      <c r="ADT231" s="34">
        <v>0.54192382240912695</v>
      </c>
      <c r="ADU231" s="34">
        <v>0.54089262144220396</v>
      </c>
      <c r="ADV231" s="34">
        <v>0.53966947125560605</v>
      </c>
      <c r="ADW231" s="34">
        <v>0.53819735085679599</v>
      </c>
      <c r="ADX231" s="34">
        <v>0.53657183327921798</v>
      </c>
      <c r="ADY231" s="34">
        <v>0.53492608801755803</v>
      </c>
      <c r="ADZ231" s="34">
        <v>0.53314855282732199</v>
      </c>
      <c r="AEA231" s="34">
        <v>0.53126476186398697</v>
      </c>
      <c r="AEB231" s="34">
        <v>0.52931449096357397</v>
      </c>
      <c r="AEC231" s="34">
        <v>0.52715625293294599</v>
      </c>
      <c r="AED231" s="34">
        <v>0.52482847844658598</v>
      </c>
      <c r="AEE231" s="34">
        <v>0.52257534677238293</v>
      </c>
      <c r="AEF231" s="34">
        <v>0.52061029670861803</v>
      </c>
      <c r="AEG231" s="34">
        <v>0.51896536572477603</v>
      </c>
      <c r="AEH231" s="34">
        <v>0.51755420487874293</v>
      </c>
      <c r="AEI231" s="34">
        <v>0.51627770233362102</v>
      </c>
      <c r="AEJ231" s="34">
        <v>0.51508036310784899</v>
      </c>
      <c r="AEK231" s="34">
        <v>0.51392581993902697</v>
      </c>
      <c r="AEL231" s="34">
        <v>0.51281663577761005</v>
      </c>
      <c r="AEM231" s="34">
        <v>0.51184805110821197</v>
      </c>
      <c r="AEN231" s="34">
        <v>0.51111471756504101</v>
      </c>
      <c r="AEO231" s="34">
        <v>0.51065440614461399</v>
      </c>
      <c r="AEP231" s="34">
        <v>0.51040584866987404</v>
      </c>
      <c r="AEQ231" s="34">
        <v>0.51039833767562692</v>
      </c>
      <c r="AER231" s="34">
        <v>0.51050010202780904</v>
      </c>
      <c r="AES231" s="34">
        <v>0.51055035415958694</v>
      </c>
      <c r="AET231" s="34">
        <v>0.51059207984711197</v>
      </c>
      <c r="AEU231" s="34">
        <v>0.51057854598176899</v>
      </c>
      <c r="AEV231" s="34">
        <v>0.51050821458657503</v>
      </c>
      <c r="AEW231" s="34">
        <v>0.51041589481119098</v>
      </c>
      <c r="AEX231" s="34">
        <v>0.51028586672805298</v>
      </c>
      <c r="AEY231" s="34">
        <v>0.51008687982159207</v>
      </c>
      <c r="AEZ231" s="34">
        <v>0.50981424610885395</v>
      </c>
      <c r="AFA231" s="34">
        <v>0.50947703475162198</v>
      </c>
      <c r="AFB231" s="34">
        <v>0.50905934276971299</v>
      </c>
      <c r="AFC231" s="34">
        <v>0.50857598727879594</v>
      </c>
      <c r="AFD231" s="34">
        <v>0.50803518543446902</v>
      </c>
      <c r="AFE231" s="34">
        <v>0.50744701201335995</v>
      </c>
      <c r="AFF231" s="34">
        <v>0.50682243330649102</v>
      </c>
      <c r="AFG231" t="s">
        <v>843</v>
      </c>
      <c r="AFH231" t="s">
        <v>843</v>
      </c>
      <c r="AFI231" s="34">
        <v>0.74324000000000001</v>
      </c>
      <c r="AFJ231" s="34">
        <v>0.73987999999999998</v>
      </c>
      <c r="AFK231" s="34">
        <v>0.73971999999999993</v>
      </c>
      <c r="AFL231" s="34">
        <v>0.74066999999999994</v>
      </c>
      <c r="AFM231" s="34">
        <v>0.73797000000000001</v>
      </c>
      <c r="AFN231" s="34">
        <v>0.73777000000000004</v>
      </c>
      <c r="AFO231" s="34">
        <v>0.73108000000000006</v>
      </c>
      <c r="AFP231" s="34">
        <v>0.72427000000000008</v>
      </c>
      <c r="AFQ231" s="34">
        <v>0.71882999999999997</v>
      </c>
      <c r="AFR231" s="34">
        <v>0.71840999999999999</v>
      </c>
      <c r="AFS231" s="34">
        <v>0.71570999999999996</v>
      </c>
      <c r="AFT231" s="34">
        <v>0.71459000000000006</v>
      </c>
      <c r="AFU231" s="34">
        <v>0.71365999999999996</v>
      </c>
      <c r="AFV231" s="34">
        <v>0.71721000000000001</v>
      </c>
      <c r="AFW231" s="34">
        <v>0.72128000000000003</v>
      </c>
      <c r="AFX231" s="34">
        <v>0.72400999999999993</v>
      </c>
      <c r="AFY231" s="34">
        <v>0.72864999999999991</v>
      </c>
      <c r="AFZ231" s="34">
        <v>0.71719999999999995</v>
      </c>
      <c r="AGA231" s="34">
        <v>0.72072999999999998</v>
      </c>
      <c r="AGB231" t="s">
        <v>843</v>
      </c>
      <c r="AGC231" t="s">
        <v>843</v>
      </c>
      <c r="AGD231" t="s">
        <v>843</v>
      </c>
      <c r="AGE231" t="s">
        <v>843</v>
      </c>
      <c r="AGF231" s="34">
        <v>4.9098455347120762E-3</v>
      </c>
      <c r="AGG231" t="s">
        <v>843</v>
      </c>
      <c r="AGH231" t="s">
        <v>843</v>
      </c>
      <c r="AGI231" t="s">
        <v>843</v>
      </c>
      <c r="AGJ231" t="s">
        <v>843</v>
      </c>
      <c r="AGK231" t="s">
        <v>843</v>
      </c>
      <c r="AGL231" t="s">
        <v>843</v>
      </c>
      <c r="AGM231" t="s">
        <v>843</v>
      </c>
      <c r="AGN231" t="s">
        <v>843</v>
      </c>
      <c r="AGO231" s="34">
        <v>0.39700000000000002</v>
      </c>
      <c r="AGP231" s="34">
        <v>2020</v>
      </c>
      <c r="AGQ231" t="s">
        <v>832</v>
      </c>
      <c r="AGR231" t="s">
        <v>843</v>
      </c>
      <c r="AGS231" s="34">
        <v>2E-3</v>
      </c>
      <c r="AGT231" s="34">
        <v>2020</v>
      </c>
      <c r="AGU231" t="s">
        <v>832</v>
      </c>
      <c r="AGV231" t="s">
        <v>843</v>
      </c>
      <c r="AGW231" s="34">
        <v>5.0000000000000001E-3</v>
      </c>
      <c r="AGX231" s="34">
        <v>2020</v>
      </c>
      <c r="AGY231" t="s">
        <v>832</v>
      </c>
      <c r="AGZ231" t="s">
        <v>843</v>
      </c>
      <c r="AHA231" s="34">
        <v>1.2E-2</v>
      </c>
      <c r="AHB231" s="34">
        <v>2020</v>
      </c>
      <c r="AHC231" t="s">
        <v>832</v>
      </c>
      <c r="AHD231" t="s">
        <v>843</v>
      </c>
      <c r="AHE231" s="34"/>
      <c r="AHF231" s="34"/>
      <c r="AHG231" t="s">
        <v>1460</v>
      </c>
      <c r="AHH231" t="s">
        <v>843</v>
      </c>
      <c r="AHI231" t="s">
        <v>830</v>
      </c>
      <c r="AHJ231" s="34">
        <v>0.22326293587684631</v>
      </c>
      <c r="AHK231" s="34">
        <v>0.22120575606822968</v>
      </c>
      <c r="AHL231" s="34">
        <v>0.21942071616649628</v>
      </c>
      <c r="AHM231" s="34">
        <v>0.22860203683376312</v>
      </c>
      <c r="AHN231" s="34">
        <v>0.23354580998420715</v>
      </c>
      <c r="AHO231" t="s">
        <v>843</v>
      </c>
      <c r="AHP231" s="34">
        <v>0.20824030041694641</v>
      </c>
      <c r="AHQ231" s="34">
        <v>0.20347882807254791</v>
      </c>
      <c r="AHR231" s="34">
        <v>0.20579968392848969</v>
      </c>
      <c r="AHS231" s="34">
        <v>0.21088476479053497</v>
      </c>
      <c r="AHT231" s="34">
        <v>0.21487978100776672</v>
      </c>
      <c r="AHU231" t="s">
        <v>843</v>
      </c>
      <c r="AHV231" s="34">
        <v>0.20963475108146667</v>
      </c>
      <c r="AHW231" s="34">
        <v>0.20552963018417358</v>
      </c>
      <c r="AHX231" s="34">
        <v>0.19995300471782684</v>
      </c>
      <c r="AHY231" s="34">
        <v>0.20673418045043945</v>
      </c>
      <c r="AHZ231" s="34">
        <v>0.20978794991970062</v>
      </c>
      <c r="AIA231" t="s">
        <v>832</v>
      </c>
      <c r="AIB231" t="s">
        <v>843</v>
      </c>
      <c r="AIC231" s="34">
        <v>0.20951825380325317</v>
      </c>
      <c r="AID231" s="34">
        <v>0.20538394153118134</v>
      </c>
      <c r="AIE231" s="34">
        <v>0.1995735764503479</v>
      </c>
      <c r="AIF231" s="34">
        <v>0.20536988973617554</v>
      </c>
      <c r="AIG231" s="34">
        <v>0.2078520804643631</v>
      </c>
      <c r="AIH231" t="s">
        <v>924</v>
      </c>
      <c r="AII231" t="s">
        <v>843</v>
      </c>
      <c r="AIJ231" s="34">
        <v>0.21206898987293243</v>
      </c>
      <c r="AIK231" s="34">
        <v>0.20810800790786743</v>
      </c>
      <c r="AIL231" s="34">
        <v>0.20388500392436981</v>
      </c>
      <c r="AIM231" s="34">
        <v>0.21021400392055511</v>
      </c>
      <c r="AIN231" s="34">
        <v>0.21319000422954559</v>
      </c>
      <c r="AIO231" t="s">
        <v>1607</v>
      </c>
      <c r="AIP231" s="34">
        <v>0.20909000933170319</v>
      </c>
      <c r="AIQ231" t="s">
        <v>843</v>
      </c>
      <c r="AIR231" s="34">
        <v>0.20952999999999999</v>
      </c>
      <c r="AIS231" s="34">
        <v>0.20966000000000001</v>
      </c>
      <c r="AIT231" s="34">
        <v>0.20996999999999999</v>
      </c>
      <c r="AIU231" s="34">
        <v>0.20977000000000001</v>
      </c>
      <c r="AIV231" s="34">
        <v>0.20853000000000002</v>
      </c>
      <c r="AIW231" s="34">
        <v>0.20707999999999999</v>
      </c>
      <c r="AIX231" t="s">
        <v>843</v>
      </c>
      <c r="AIY231" s="34">
        <v>1.5769999999999999E-2</v>
      </c>
      <c r="AIZ231" s="34">
        <v>1.0629999999999999E-2</v>
      </c>
      <c r="AJA231" s="34">
        <v>1.7610000000000001E-2</v>
      </c>
      <c r="AJB231" s="34">
        <v>2.052E-2</v>
      </c>
      <c r="AJC231" s="34">
        <v>2.12E-2</v>
      </c>
      <c r="AJD231" s="34">
        <v>2.1219999999999999E-2</v>
      </c>
      <c r="AJE231" t="s">
        <v>843</v>
      </c>
      <c r="AJF231" s="34">
        <v>2.0530316978693008E-2</v>
      </c>
      <c r="AJG231" s="34">
        <v>1.8596284091472626E-2</v>
      </c>
      <c r="AJH231" s="34">
        <v>2.2247126325964928E-2</v>
      </c>
      <c r="AJI231" s="34">
        <v>2.3389467969536781E-2</v>
      </c>
      <c r="AJJ231" s="34">
        <v>2.2631466388702393E-2</v>
      </c>
      <c r="AJK231" t="s">
        <v>830</v>
      </c>
      <c r="AJL231" t="s">
        <v>843</v>
      </c>
      <c r="AJM231" t="s">
        <v>843</v>
      </c>
      <c r="AJN231" s="34">
        <v>1.9730016589164734E-2</v>
      </c>
      <c r="AJO231" s="34">
        <v>1.6508480533957481E-2</v>
      </c>
      <c r="AJP231" s="34">
        <v>2.0808998495340347E-2</v>
      </c>
      <c r="AJQ231" s="34">
        <v>2.0361209288239479E-2</v>
      </c>
      <c r="AJR231" s="34">
        <v>2.0406298339366913E-2</v>
      </c>
      <c r="AJS231" t="s">
        <v>832</v>
      </c>
      <c r="AJT231" t="s">
        <v>843</v>
      </c>
      <c r="AJU231" t="s">
        <v>843</v>
      </c>
      <c r="AJV231" t="s">
        <v>843</v>
      </c>
      <c r="AJW231" s="34">
        <v>1.2197111733257771E-2</v>
      </c>
      <c r="AJX231" s="34">
        <v>1.0710458271205425E-2</v>
      </c>
      <c r="AJY231" s="34">
        <v>1.5080591663718224E-2</v>
      </c>
      <c r="AJZ231" s="34">
        <v>1.6971815377473831E-2</v>
      </c>
      <c r="AKA231" s="34">
        <v>1.6630910336971283E-2</v>
      </c>
      <c r="AKB231" t="s">
        <v>830</v>
      </c>
      <c r="AKC231" t="s">
        <v>843</v>
      </c>
      <c r="AKD231" t="s">
        <v>843</v>
      </c>
      <c r="AKE231" t="s">
        <v>843</v>
      </c>
      <c r="AKF231" s="34">
        <v>1.2362644076347351E-2</v>
      </c>
      <c r="AKG231" s="34">
        <v>9.7666438668966293E-3</v>
      </c>
      <c r="AKH231" s="34">
        <v>1.4808762818574905E-2</v>
      </c>
      <c r="AKI231" s="34">
        <v>1.5400256961584091E-2</v>
      </c>
      <c r="AKJ231" s="34">
        <v>1.6630653291940689E-2</v>
      </c>
      <c r="AKK231" t="s">
        <v>832</v>
      </c>
      <c r="AKL231" t="s">
        <v>843</v>
      </c>
      <c r="AKM231" s="34">
        <v>76370</v>
      </c>
      <c r="AKN231" t="s">
        <v>832</v>
      </c>
      <c r="AKO231" t="s">
        <v>843</v>
      </c>
      <c r="AKP231" s="34">
        <v>55621.5078125</v>
      </c>
      <c r="AKQ231" t="s">
        <v>830</v>
      </c>
      <c r="AKR231" t="s">
        <v>843</v>
      </c>
      <c r="AKS231" s="34">
        <v>62866.7143910206</v>
      </c>
      <c r="AKT231" t="s">
        <v>832</v>
      </c>
      <c r="AKU231" t="s">
        <v>843</v>
      </c>
      <c r="AKV231" s="34">
        <v>76398.591742205404</v>
      </c>
      <c r="AKW231" t="s">
        <v>832</v>
      </c>
      <c r="AKX231" t="s">
        <v>843</v>
      </c>
      <c r="AKY231" s="34">
        <v>0.1865094006061554</v>
      </c>
      <c r="AKZ231" s="34">
        <v>0.18565969169139862</v>
      </c>
      <c r="ALA231" s="34">
        <v>0.18941576778888702</v>
      </c>
      <c r="ALB231" s="34">
        <v>0.19988232851028442</v>
      </c>
      <c r="ALC231" s="34">
        <v>0.20210179686546326</v>
      </c>
      <c r="ALD231" t="s">
        <v>830</v>
      </c>
      <c r="ALE231" t="s">
        <v>843</v>
      </c>
      <c r="ALF231" t="s">
        <v>843</v>
      </c>
      <c r="ALG231" t="s">
        <v>843</v>
      </c>
      <c r="ALH231" s="34">
        <v>0.17533677816390991</v>
      </c>
      <c r="ALI231" s="34">
        <v>0.17418710887432098</v>
      </c>
      <c r="ALJ231" s="34">
        <v>0.17702364921569824</v>
      </c>
      <c r="ALK231" s="34">
        <v>0.18584559857845306</v>
      </c>
      <c r="ALL231" s="34">
        <v>0.18893039226531982</v>
      </c>
      <c r="ALM231" t="s">
        <v>832</v>
      </c>
    </row>
    <row r="232" spans="1:1001">
      <c r="A232" t="s">
        <v>512</v>
      </c>
      <c r="B232" t="s">
        <v>157</v>
      </c>
      <c r="C232" t="s">
        <v>411</v>
      </c>
      <c r="D232" s="34">
        <v>3.6836933344602585E-2</v>
      </c>
      <c r="E232" t="s">
        <v>432</v>
      </c>
      <c r="F232" s="34">
        <v>3.6731306463479996E-2</v>
      </c>
      <c r="G232" t="s">
        <v>1464</v>
      </c>
      <c r="H232" s="34">
        <v>3.9735093712806702E-2</v>
      </c>
      <c r="I232" t="s">
        <v>1294</v>
      </c>
      <c r="J232" s="34">
        <v>3.4516084939241409E-2</v>
      </c>
      <c r="K232" t="s">
        <v>1521</v>
      </c>
      <c r="L232" s="34"/>
      <c r="M232" t="s">
        <v>432</v>
      </c>
      <c r="N232" s="34">
        <v>0.45824092626571655</v>
      </c>
      <c r="O232" s="34">
        <v>0.54468441009521484</v>
      </c>
      <c r="P232" t="s">
        <v>432</v>
      </c>
      <c r="Q232" s="34">
        <v>0.45824092626571655</v>
      </c>
      <c r="R232" t="s">
        <v>432</v>
      </c>
      <c r="S232" s="34">
        <v>0.53976398706436157</v>
      </c>
      <c r="T232" t="s">
        <v>432</v>
      </c>
      <c r="U232" s="34">
        <v>0.48313397169113159</v>
      </c>
      <c r="V232" t="s">
        <v>432</v>
      </c>
      <c r="W232" t="s">
        <v>843</v>
      </c>
      <c r="X232" t="s">
        <v>1464</v>
      </c>
      <c r="Y232" s="34">
        <v>0.47414568066596985</v>
      </c>
      <c r="Z232" s="34">
        <v>0.56048542261123657</v>
      </c>
      <c r="AA232" t="s">
        <v>1464</v>
      </c>
      <c r="AB232" s="34">
        <v>0.47414568066596985</v>
      </c>
      <c r="AC232" t="s">
        <v>1464</v>
      </c>
      <c r="AD232" s="34">
        <v>0.55542230606079102</v>
      </c>
      <c r="AE232" t="s">
        <v>1464</v>
      </c>
      <c r="AF232" s="34">
        <v>0.4943062961101532</v>
      </c>
      <c r="AG232" t="s">
        <v>1464</v>
      </c>
      <c r="AH232" t="s">
        <v>843</v>
      </c>
      <c r="AI232" t="s">
        <v>1294</v>
      </c>
      <c r="AJ232" s="34">
        <v>0.47414550185203552</v>
      </c>
      <c r="AK232" s="34">
        <v>0.56048524379730225</v>
      </c>
      <c r="AL232" t="s">
        <v>1294</v>
      </c>
      <c r="AM232" s="34">
        <v>0.47414550185203552</v>
      </c>
      <c r="AN232" t="s">
        <v>1294</v>
      </c>
      <c r="AO232" s="34">
        <v>0.55542212724685669</v>
      </c>
      <c r="AP232" t="s">
        <v>1294</v>
      </c>
      <c r="AQ232" s="34">
        <v>0.49430602788925171</v>
      </c>
      <c r="AR232" t="s">
        <v>1294</v>
      </c>
      <c r="AS232" t="s">
        <v>843</v>
      </c>
      <c r="AT232" t="s">
        <v>1521</v>
      </c>
      <c r="AU232" s="34">
        <v>0.4739719033241272</v>
      </c>
      <c r="AV232" s="34">
        <v>0.560344398021698</v>
      </c>
      <c r="AW232" t="s">
        <v>1521</v>
      </c>
      <c r="AX232" s="34">
        <v>0.4739719033241272</v>
      </c>
      <c r="AY232" t="s">
        <v>1521</v>
      </c>
      <c r="AZ232" s="34">
        <v>0.55521345138549805</v>
      </c>
      <c r="BA232" t="s">
        <v>1521</v>
      </c>
      <c r="BB232" s="34">
        <v>0.49415713548660278</v>
      </c>
      <c r="BC232" t="s">
        <v>1521</v>
      </c>
      <c r="BD232" t="s">
        <v>843</v>
      </c>
      <c r="BE232" s="34">
        <v>0.58989573577772414</v>
      </c>
      <c r="BF232" t="s">
        <v>1594</v>
      </c>
      <c r="BG232" t="s">
        <v>843</v>
      </c>
      <c r="BH232" t="s">
        <v>432</v>
      </c>
      <c r="BI232" s="34">
        <v>3.1286308765411377</v>
      </c>
      <c r="BJ232" t="s">
        <v>819</v>
      </c>
      <c r="BK232" s="34">
        <v>3.8054406642913818</v>
      </c>
      <c r="BL232" t="s">
        <v>1294</v>
      </c>
      <c r="BM232" s="34">
        <v>3.9923808574676514</v>
      </c>
      <c r="BN232" t="s">
        <v>1521</v>
      </c>
      <c r="BO232" s="34">
        <v>4.4613571166992188</v>
      </c>
      <c r="BP232" t="s">
        <v>843</v>
      </c>
      <c r="BQ232" s="34">
        <v>2.149341344833374</v>
      </c>
      <c r="BR232" t="s">
        <v>830</v>
      </c>
      <c r="BS232" s="34"/>
      <c r="BT232" t="s">
        <v>843</v>
      </c>
      <c r="BU232" s="34">
        <v>2.8664937019348145</v>
      </c>
      <c r="BV232" t="s">
        <v>1559</v>
      </c>
      <c r="BW232" t="s">
        <v>843</v>
      </c>
      <c r="BX232" s="34">
        <v>2.3523962497711182</v>
      </c>
      <c r="BY232" t="s">
        <v>924</v>
      </c>
      <c r="BZ232" t="s">
        <v>843</v>
      </c>
      <c r="CA232" t="s">
        <v>432</v>
      </c>
      <c r="CB232" s="34">
        <v>4.5504141598939896E-3</v>
      </c>
      <c r="CC232" s="34">
        <v>5.149307195097208E-3</v>
      </c>
      <c r="CD232" s="34">
        <v>3.1792770605534315E-3</v>
      </c>
      <c r="CE232" s="34">
        <v>7.7670486643910408E-3</v>
      </c>
      <c r="CF232" s="34">
        <v>7.7193337492644787E-3</v>
      </c>
      <c r="CG232" t="s">
        <v>843</v>
      </c>
      <c r="CH232" t="s">
        <v>819</v>
      </c>
      <c r="CI232" s="34">
        <v>5.6366254575550556E-3</v>
      </c>
      <c r="CJ232" s="34">
        <v>3.9106616750359535E-3</v>
      </c>
      <c r="CK232" s="34">
        <v>5.082777701318264E-3</v>
      </c>
      <c r="CL232" s="34">
        <v>7.1679237298667431E-3</v>
      </c>
      <c r="CM232" s="34">
        <v>8.1901149824261665E-3</v>
      </c>
      <c r="CN232" t="s">
        <v>843</v>
      </c>
      <c r="CO232" t="s">
        <v>1294</v>
      </c>
      <c r="CP232" s="34">
        <v>5.4193483665585518E-3</v>
      </c>
      <c r="CQ232" s="34">
        <v>4.8683411441743374E-3</v>
      </c>
      <c r="CR232" s="34">
        <v>6.7437677644193172E-3</v>
      </c>
      <c r="CS232" s="34">
        <v>8.190118707716465E-3</v>
      </c>
      <c r="CT232" s="34">
        <v>8.1901215016841888E-3</v>
      </c>
      <c r="CU232" t="s">
        <v>843</v>
      </c>
      <c r="CV232" t="s">
        <v>1521</v>
      </c>
      <c r="CW232" s="34">
        <v>4.9805254675447941E-3</v>
      </c>
      <c r="CX232" s="34">
        <v>6.1185569502413273E-3</v>
      </c>
      <c r="CY232" s="34">
        <v>7.6790200546383858E-3</v>
      </c>
      <c r="CZ232" s="34">
        <v>8.1901159137487411E-3</v>
      </c>
      <c r="DA232" s="34">
        <v>8.1901038065552711E-3</v>
      </c>
      <c r="DB232" t="s">
        <v>843</v>
      </c>
      <c r="DC232" s="34">
        <v>7.2819223403930664</v>
      </c>
      <c r="DD232" s="34">
        <v>7.8172941207885742</v>
      </c>
      <c r="DE232" s="34">
        <v>7.8948402404785156</v>
      </c>
      <c r="DF232" s="34">
        <v>8.0642204284667969</v>
      </c>
      <c r="DG232" s="34">
        <v>8.5912742614746094</v>
      </c>
      <c r="DH232" t="s">
        <v>1464</v>
      </c>
      <c r="DI232" t="s">
        <v>843</v>
      </c>
      <c r="DJ232" s="34">
        <v>7.5682187080383301</v>
      </c>
      <c r="DK232" s="34">
        <v>7.9183359146118164</v>
      </c>
      <c r="DL232" s="34">
        <v>7.9736566543579102</v>
      </c>
      <c r="DM232" s="34">
        <v>8.3503885269165039</v>
      </c>
      <c r="DN232" s="34">
        <v>8.9526033401489258</v>
      </c>
      <c r="DO232" t="s">
        <v>1294</v>
      </c>
      <c r="DP232" t="s">
        <v>843</v>
      </c>
      <c r="DQ232" s="34">
        <v>9.1934890747070313</v>
      </c>
      <c r="DR232" t="s">
        <v>1521</v>
      </c>
      <c r="DS232" t="s">
        <v>843</v>
      </c>
      <c r="DT232" t="s">
        <v>843</v>
      </c>
      <c r="DU232" s="34">
        <v>8.9</v>
      </c>
      <c r="DV232" t="s">
        <v>1461</v>
      </c>
      <c r="DW232" t="s">
        <v>843</v>
      </c>
      <c r="DX232" t="s">
        <v>843</v>
      </c>
      <c r="DY232" t="s">
        <v>432</v>
      </c>
      <c r="DZ232" s="34">
        <v>6.4739496447145939E-3</v>
      </c>
      <c r="EA232" s="34">
        <v>3.2615091186016798E-3</v>
      </c>
      <c r="EB232" s="34">
        <v>-1.830066554248333E-3</v>
      </c>
      <c r="EC232" s="34">
        <v>3.6324267275631428E-3</v>
      </c>
      <c r="ED232" s="34">
        <v>5.5020794272422791E-2</v>
      </c>
      <c r="EE232" t="s">
        <v>843</v>
      </c>
      <c r="EF232" t="s">
        <v>819</v>
      </c>
      <c r="EG232" s="34">
        <v>1.2819458730518818E-2</v>
      </c>
      <c r="EH232" s="34">
        <v>1.2863941490650177E-2</v>
      </c>
      <c r="EI232" s="34">
        <v>2.6375299319624901E-2</v>
      </c>
      <c r="EJ232" s="34">
        <v>2.1238608285784721E-2</v>
      </c>
      <c r="EK232" s="34">
        <v>8.6925309151411057E-3</v>
      </c>
      <c r="EL232" t="s">
        <v>843</v>
      </c>
      <c r="EM232" t="s">
        <v>1294</v>
      </c>
      <c r="EN232" s="34">
        <v>7.4569196440279484E-3</v>
      </c>
      <c r="EO232" s="34">
        <v>1.5129729174077511E-2</v>
      </c>
      <c r="EP232" s="34">
        <v>1.0830793529748917E-2</v>
      </c>
      <c r="EQ232" s="34">
        <v>-1.8619366455823183E-3</v>
      </c>
      <c r="ER232" s="34">
        <v>1.1626556515693665E-2</v>
      </c>
      <c r="ES232" t="s">
        <v>843</v>
      </c>
      <c r="ET232" t="s">
        <v>1521</v>
      </c>
      <c r="EU232" s="34">
        <v>7.9027609899640083E-3</v>
      </c>
      <c r="EV232" s="34">
        <v>1.4988116919994354E-2</v>
      </c>
      <c r="EW232" s="34">
        <v>9.4198184087872505E-3</v>
      </c>
      <c r="EX232" s="34">
        <v>2.3914123885333538E-3</v>
      </c>
      <c r="EY232" s="34">
        <v>-9.6772434189915657E-3</v>
      </c>
      <c r="EZ232" t="s">
        <v>843</v>
      </c>
      <c r="FA232" t="s">
        <v>1594</v>
      </c>
      <c r="FB232" s="34">
        <v>-1.6869449988007545E-2</v>
      </c>
      <c r="FC232" s="34">
        <v>-9.4161154702305794E-3</v>
      </c>
      <c r="FD232" s="34">
        <v>-7.6181222684681416E-3</v>
      </c>
      <c r="FE232" s="34">
        <v>-1.3347988948225975E-2</v>
      </c>
      <c r="FF232" s="34">
        <v>-4.6254988759756088E-2</v>
      </c>
      <c r="FG232" t="s">
        <v>843</v>
      </c>
      <c r="FH232" s="34"/>
      <c r="FI232" s="34"/>
      <c r="FJ232" s="34"/>
      <c r="FK232" s="34"/>
      <c r="FL232" s="34"/>
      <c r="FM232" t="s">
        <v>843</v>
      </c>
      <c r="FN232" t="s">
        <v>843</v>
      </c>
      <c r="FO232" s="34">
        <v>0.75046000000000002</v>
      </c>
      <c r="FP232" t="s">
        <v>1462</v>
      </c>
      <c r="FQ232" t="s">
        <v>843</v>
      </c>
      <c r="FR232" t="s">
        <v>843</v>
      </c>
      <c r="FS232" s="34">
        <v>0.80110000000000003</v>
      </c>
      <c r="FT232" t="s">
        <v>1462</v>
      </c>
      <c r="FU232" t="s">
        <v>843</v>
      </c>
      <c r="FV232" t="s">
        <v>843</v>
      </c>
      <c r="FW232" s="34">
        <v>0.70011000000000001</v>
      </c>
      <c r="FX232" t="s">
        <v>1462</v>
      </c>
      <c r="FY232" t="s">
        <v>843</v>
      </c>
      <c r="FZ232" s="34">
        <v>-1.205066591501236E-2</v>
      </c>
      <c r="GA232" s="34">
        <v>-1.4375899918377399E-2</v>
      </c>
      <c r="GB232" s="34">
        <v>-1.2728458270430565E-2</v>
      </c>
      <c r="GC232" s="34">
        <v>2.6081772521138191E-3</v>
      </c>
      <c r="GD232" s="34">
        <v>1.358737051486969E-2</v>
      </c>
      <c r="GE232" t="s">
        <v>830</v>
      </c>
      <c r="GF232" t="s">
        <v>843</v>
      </c>
      <c r="GG232" s="34">
        <v>-1.2606780044734478E-2</v>
      </c>
      <c r="GH232" s="34">
        <v>-1.4971067197620869E-2</v>
      </c>
      <c r="GI232" s="34">
        <v>-1.3067007996141911E-2</v>
      </c>
      <c r="GJ232" s="34">
        <v>2.636338584125042E-3</v>
      </c>
      <c r="GK232" s="34">
        <v>1.2059883214533329E-2</v>
      </c>
      <c r="GL232" t="s">
        <v>832</v>
      </c>
      <c r="GM232" t="s">
        <v>843</v>
      </c>
      <c r="GN232" s="34"/>
      <c r="GO232" t="s">
        <v>1460</v>
      </c>
      <c r="GP232" t="s">
        <v>843</v>
      </c>
      <c r="GQ232" t="s">
        <v>843</v>
      </c>
      <c r="GR232" s="34">
        <v>4.1634000837802887E-2</v>
      </c>
      <c r="GS232" s="34">
        <v>4.8925980925559998E-2</v>
      </c>
      <c r="GT232" s="34">
        <v>4.3495368212461472E-2</v>
      </c>
      <c r="GU232" s="34">
        <v>2.5773085653781891E-2</v>
      </c>
      <c r="GV232" s="34">
        <v>2.3687263950705528E-2</v>
      </c>
      <c r="GW232" t="s">
        <v>832</v>
      </c>
      <c r="GX232" t="s">
        <v>843</v>
      </c>
      <c r="GY232" t="s">
        <v>843</v>
      </c>
      <c r="GZ232" t="s">
        <v>843</v>
      </c>
      <c r="HA232" t="s">
        <v>843</v>
      </c>
      <c r="HB232" t="s">
        <v>843</v>
      </c>
      <c r="HC232" t="s">
        <v>843</v>
      </c>
      <c r="HD232" t="s">
        <v>843</v>
      </c>
      <c r="HE232" t="s">
        <v>843</v>
      </c>
      <c r="HF232" t="s">
        <v>843</v>
      </c>
      <c r="HG232" t="s">
        <v>843</v>
      </c>
      <c r="HH232" s="34">
        <v>3292224</v>
      </c>
      <c r="HI232" s="34">
        <v>3300939</v>
      </c>
      <c r="HJ232" s="34">
        <v>3306441</v>
      </c>
      <c r="HK232" s="34">
        <v>3310202</v>
      </c>
      <c r="HL232" s="34">
        <v>3313801</v>
      </c>
      <c r="HM232" s="34">
        <v>3317665</v>
      </c>
      <c r="HN232" s="34">
        <v>3322282</v>
      </c>
      <c r="HO232" s="34">
        <v>3328651</v>
      </c>
      <c r="HP232" s="34">
        <v>3336126</v>
      </c>
      <c r="HQ232" s="34">
        <v>3344156</v>
      </c>
      <c r="HR232" s="34">
        <v>3352651</v>
      </c>
      <c r="HS232" s="34">
        <v>3361637</v>
      </c>
      <c r="HT232" s="34">
        <v>3371133</v>
      </c>
      <c r="HU232" s="34">
        <v>3381180</v>
      </c>
      <c r="HV232" s="34">
        <v>3391662</v>
      </c>
      <c r="HW232" s="34">
        <v>3402818</v>
      </c>
      <c r="HX232" s="34">
        <v>3413766</v>
      </c>
      <c r="HY232" s="34">
        <v>3422200</v>
      </c>
      <c r="HZ232" s="34">
        <v>3427042</v>
      </c>
      <c r="IA232" s="34">
        <v>3428409</v>
      </c>
      <c r="IB232" s="34">
        <v>3429086</v>
      </c>
      <c r="IC232" s="34">
        <v>3426260</v>
      </c>
      <c r="ID232" s="34">
        <v>3422794</v>
      </c>
      <c r="IE232" s="34">
        <v>3423108</v>
      </c>
      <c r="IF232" s="34">
        <v>3423316</v>
      </c>
      <c r="IG232" s="34">
        <v>3423454</v>
      </c>
      <c r="IH232" s="34">
        <v>3423599</v>
      </c>
      <c r="II232" s="34">
        <v>3423688</v>
      </c>
      <c r="IJ232" s="34">
        <v>3423682</v>
      </c>
      <c r="IK232" s="34">
        <v>3423584</v>
      </c>
      <c r="IL232" s="34">
        <v>3423372</v>
      </c>
      <c r="IM232" s="34">
        <v>3423001</v>
      </c>
      <c r="IN232" s="34">
        <v>3422418</v>
      </c>
      <c r="IO232" s="34">
        <v>3421623</v>
      </c>
      <c r="IP232" s="34">
        <v>3420506</v>
      </c>
      <c r="IQ232" s="34">
        <v>3419085</v>
      </c>
      <c r="IR232" s="34">
        <v>3417374</v>
      </c>
      <c r="IS232" s="34">
        <v>3415209</v>
      </c>
      <c r="IT232" s="34">
        <v>3412541</v>
      </c>
      <c r="IU232" s="34">
        <v>3409390</v>
      </c>
      <c r="IV232" s="34">
        <v>3405741</v>
      </c>
      <c r="IW232" s="34">
        <v>3401505</v>
      </c>
      <c r="IX232" s="34">
        <v>3396680</v>
      </c>
      <c r="IY232" s="34">
        <v>3391282</v>
      </c>
      <c r="IZ232" s="34">
        <v>3385327</v>
      </c>
      <c r="JA232" s="34">
        <v>3378836</v>
      </c>
      <c r="JB232" s="34">
        <v>3371743</v>
      </c>
      <c r="JC232" s="34">
        <v>3364011</v>
      </c>
      <c r="JD232" s="34">
        <v>3355660</v>
      </c>
      <c r="JE232" s="34">
        <v>3346715</v>
      </c>
      <c r="JF232" s="34">
        <v>3337143</v>
      </c>
      <c r="JG232" s="34">
        <v>3326997</v>
      </c>
      <c r="JH232" s="34">
        <v>3316302</v>
      </c>
      <c r="JI232" s="34">
        <v>3304983</v>
      </c>
      <c r="JJ232" s="34">
        <v>3293052</v>
      </c>
      <c r="JK232" s="34">
        <v>3280590</v>
      </c>
      <c r="JL232" s="34">
        <v>3267604</v>
      </c>
      <c r="JM232" s="34">
        <v>3254091</v>
      </c>
      <c r="JN232" s="34">
        <v>3240143</v>
      </c>
      <c r="JO232" s="34">
        <v>3225825</v>
      </c>
      <c r="JP232" s="34">
        <v>3211142</v>
      </c>
      <c r="JQ232" s="34">
        <v>3196166</v>
      </c>
      <c r="JR232" s="34">
        <v>3180938</v>
      </c>
      <c r="JS232" s="34">
        <v>3165421</v>
      </c>
      <c r="JT232" s="34">
        <v>3149619</v>
      </c>
      <c r="JU232" s="34">
        <v>3133577</v>
      </c>
      <c r="JV232" s="34">
        <v>3117263</v>
      </c>
      <c r="JW232" s="34">
        <v>3100643</v>
      </c>
      <c r="JX232" s="34">
        <v>3083671</v>
      </c>
      <c r="JY232" s="34">
        <v>3066338</v>
      </c>
      <c r="JZ232" s="34">
        <v>3048764</v>
      </c>
      <c r="KA232" s="34">
        <v>3030986</v>
      </c>
      <c r="KB232" s="34">
        <v>3012906</v>
      </c>
      <c r="KC232" s="34">
        <v>2994428</v>
      </c>
      <c r="KD232" s="34">
        <v>2975568</v>
      </c>
      <c r="KE232" s="34">
        <v>2956316</v>
      </c>
      <c r="KF232" s="34">
        <v>2936656</v>
      </c>
      <c r="KG232" s="34">
        <v>2916626</v>
      </c>
      <c r="KH232" s="34">
        <v>2896307</v>
      </c>
      <c r="KI232" s="34">
        <v>2875742</v>
      </c>
      <c r="KJ232" s="34">
        <v>2854915</v>
      </c>
      <c r="KK232" s="34">
        <v>2833773</v>
      </c>
      <c r="KL232" s="34">
        <v>2812338</v>
      </c>
      <c r="KM232" s="34">
        <v>2790690</v>
      </c>
      <c r="KN232" s="34">
        <v>2768802</v>
      </c>
      <c r="KO232" s="34">
        <v>2746646</v>
      </c>
      <c r="KP232" s="34">
        <v>2724272</v>
      </c>
      <c r="KQ232" s="34">
        <v>2701742</v>
      </c>
      <c r="KR232" s="34">
        <v>2679081</v>
      </c>
      <c r="KS232" s="34">
        <v>2656307</v>
      </c>
      <c r="KT232" s="34">
        <v>2633471</v>
      </c>
      <c r="KU232" s="34">
        <v>2610633</v>
      </c>
      <c r="KV232" s="34">
        <v>2587802</v>
      </c>
      <c r="KW232" s="34">
        <v>2564978</v>
      </c>
      <c r="KX232" s="34">
        <v>2542262</v>
      </c>
      <c r="KY232" s="34">
        <v>2519684</v>
      </c>
      <c r="KZ232" s="34">
        <v>2497257</v>
      </c>
      <c r="LA232" s="34">
        <v>2475032</v>
      </c>
      <c r="LB232" s="34">
        <v>2452957</v>
      </c>
      <c r="LC232" s="34">
        <v>2431035</v>
      </c>
      <c r="LD232" s="34">
        <v>2409371</v>
      </c>
      <c r="LE232" t="s">
        <v>843</v>
      </c>
      <c r="LF232" t="s">
        <v>843</v>
      </c>
      <c r="LG232" t="s">
        <v>843</v>
      </c>
      <c r="LH232" s="34">
        <v>4.0361103601753712E-3</v>
      </c>
      <c r="LI232" s="34">
        <v>2.6436492335051298E-3</v>
      </c>
      <c r="LJ232" s="34">
        <v>1.6654109349474311E-3</v>
      </c>
      <c r="LK232" s="34">
        <v>1.1368304258212447E-3</v>
      </c>
      <c r="LL232" s="34">
        <v>1.0866542579606175E-3</v>
      </c>
      <c r="LM232" s="34">
        <v>1.165353343822062E-3</v>
      </c>
      <c r="LN232" s="34">
        <v>1.3906739186495543E-3</v>
      </c>
      <c r="LO232" s="34">
        <v>1.9152206368744373E-3</v>
      </c>
      <c r="LP232" s="34">
        <v>2.2431367542594671E-3</v>
      </c>
      <c r="LQ232" s="34">
        <v>2.4040911812335253E-3</v>
      </c>
      <c r="LR232" s="34">
        <v>2.5370314251631498E-3</v>
      </c>
      <c r="LS232" s="34">
        <v>2.6766816154122353E-3</v>
      </c>
      <c r="LT232" s="34">
        <v>2.8208319563418627E-3</v>
      </c>
      <c r="LU232" s="34">
        <v>2.9758713208138943E-3</v>
      </c>
      <c r="LV232" s="34">
        <v>3.0953057575970888E-3</v>
      </c>
      <c r="LW232" s="34">
        <v>3.2838450279086828E-3</v>
      </c>
      <c r="LX232" s="34">
        <v>3.21216881275177E-3</v>
      </c>
      <c r="LY232" s="34">
        <v>2.4675384629517794E-3</v>
      </c>
      <c r="LZ232" s="34">
        <v>1.4138793339952826E-3</v>
      </c>
      <c r="MA232" s="34">
        <v>3.9880673284642398E-4</v>
      </c>
      <c r="MB232" s="34">
        <v>1.9744820019695908E-4</v>
      </c>
      <c r="MC232" s="34">
        <v>-8.2446611486375332E-4</v>
      </c>
      <c r="MD232" s="34">
        <v>-1.0121106170117855E-3</v>
      </c>
      <c r="ME232" s="34">
        <v>9.1733709268737584E-5</v>
      </c>
      <c r="MF232" s="34">
        <v>6.0761645727325231E-5</v>
      </c>
      <c r="MG232" s="34">
        <v>4.0310977055924013E-5</v>
      </c>
      <c r="MH232" s="34">
        <v>4.235398955643177E-5</v>
      </c>
      <c r="MI232" s="34">
        <v>2.5995697797043249E-5</v>
      </c>
      <c r="MJ232" s="34">
        <v>-1.7524977238281281E-6</v>
      </c>
      <c r="MK232" s="34">
        <v>-2.8624563128687441E-5</v>
      </c>
      <c r="ML232" s="34">
        <v>-6.1925326008349657E-5</v>
      </c>
      <c r="MM232" s="34">
        <v>-1.083785537048243E-4</v>
      </c>
      <c r="MN232" s="34">
        <v>-1.703328889561817E-4</v>
      </c>
      <c r="MO232" s="34">
        <v>-2.3231889645103365E-4</v>
      </c>
      <c r="MP232" s="34">
        <v>-3.2650656066834927E-4</v>
      </c>
      <c r="MQ232" s="34">
        <v>-4.1552193579263985E-4</v>
      </c>
      <c r="MR232" s="34">
        <v>-5.0055154133588076E-4</v>
      </c>
      <c r="MS232" s="34">
        <v>-6.3372816657647491E-4</v>
      </c>
      <c r="MT232" s="34">
        <v>-7.8151666093617678E-4</v>
      </c>
      <c r="MU232" s="34">
        <v>-9.2378543922677636E-4</v>
      </c>
      <c r="MV232" s="34">
        <v>-1.0708526242524385E-3</v>
      </c>
      <c r="MW232" s="34">
        <v>-1.2445562751963735E-3</v>
      </c>
      <c r="MX232" s="34">
        <v>-1.4194967225193977E-3</v>
      </c>
      <c r="MY232" s="34">
        <v>-1.5904629835858941E-3</v>
      </c>
      <c r="MZ232" s="34">
        <v>-1.757516642101109E-3</v>
      </c>
      <c r="NA232" s="34">
        <v>-1.9192328909412026E-3</v>
      </c>
      <c r="NB232" s="34">
        <v>-2.101450227200985E-3</v>
      </c>
      <c r="NC232" s="34">
        <v>-2.2958093322813511E-3</v>
      </c>
      <c r="ND232" s="34">
        <v>-2.4855395313352346E-3</v>
      </c>
      <c r="NE232" s="34">
        <v>-2.6692047249525785E-3</v>
      </c>
      <c r="NF232" s="34">
        <v>-2.8642159886658192E-3</v>
      </c>
      <c r="NG232" s="34">
        <v>-3.0449563637375832E-3</v>
      </c>
      <c r="NH232" s="34">
        <v>-3.2197886612266302E-3</v>
      </c>
      <c r="NI232" s="34">
        <v>-3.4189771395176649E-3</v>
      </c>
      <c r="NJ232" s="34">
        <v>-3.6165353376418352E-3</v>
      </c>
      <c r="NK232" s="34">
        <v>-3.7915101274847984E-3</v>
      </c>
      <c r="NL232" s="34">
        <v>-3.9662895724177361E-3</v>
      </c>
      <c r="NM232" s="34">
        <v>-4.1440208442509174E-3</v>
      </c>
      <c r="NN232" s="34">
        <v>-4.2955093085765839E-3</v>
      </c>
      <c r="NO232" s="34">
        <v>-4.4287331402301788E-3</v>
      </c>
      <c r="NP232" s="34">
        <v>-4.5620943419635296E-3</v>
      </c>
      <c r="NQ232" s="34">
        <v>-4.6746707521378994E-3</v>
      </c>
      <c r="NR232" s="34">
        <v>-4.7758445143699646E-3</v>
      </c>
      <c r="NS232" s="34">
        <v>-4.8900577239692211E-3</v>
      </c>
      <c r="NT232" s="34">
        <v>-5.0045708194375038E-3</v>
      </c>
      <c r="NU232" s="34">
        <v>-5.1063294522464275E-3</v>
      </c>
      <c r="NV232" s="34">
        <v>-5.2197901532053947E-3</v>
      </c>
      <c r="NW232" s="34">
        <v>-5.3458637557923794E-3</v>
      </c>
      <c r="NX232" s="34">
        <v>-5.4887388832867146E-3</v>
      </c>
      <c r="NY232" s="34">
        <v>-5.6367544457316399E-3</v>
      </c>
      <c r="NZ232" s="34">
        <v>-5.7477531954646111E-3</v>
      </c>
      <c r="OA232" s="34">
        <v>-5.848283413797617E-3</v>
      </c>
      <c r="OB232" s="34">
        <v>-5.9829177334904671E-3</v>
      </c>
      <c r="OC232" s="34">
        <v>-6.1518331058323383E-3</v>
      </c>
      <c r="OD232" s="34">
        <v>-6.3182832673192024E-3</v>
      </c>
      <c r="OE232" s="34">
        <v>-6.4910463988780975E-3</v>
      </c>
      <c r="OF232" s="34">
        <v>-6.6723795607686043E-3</v>
      </c>
      <c r="OG232" s="34">
        <v>-6.8440502509474754E-3</v>
      </c>
      <c r="OH232" s="34">
        <v>-6.9909915328025818E-3</v>
      </c>
      <c r="OI232" s="34">
        <v>-7.1257492527365685E-3</v>
      </c>
      <c r="OJ232" s="34">
        <v>-7.2686574421823025E-3</v>
      </c>
      <c r="OK232" s="34">
        <v>-7.4330312199890614E-3</v>
      </c>
      <c r="OL232" s="34">
        <v>-7.5928731821477413E-3</v>
      </c>
      <c r="OM232" s="34">
        <v>-7.7272886410355568E-3</v>
      </c>
      <c r="ON232" s="34">
        <v>-7.8741414472460747E-3</v>
      </c>
      <c r="OO232" s="34">
        <v>-8.0342050641775131E-3</v>
      </c>
      <c r="OP232" s="34">
        <v>-8.1792948767542839E-3</v>
      </c>
      <c r="OQ232" s="34">
        <v>-8.3044860512018204E-3</v>
      </c>
      <c r="OR232" s="34">
        <v>-8.4229251369833946E-3</v>
      </c>
      <c r="OS232" s="34">
        <v>-8.5370130836963654E-3</v>
      </c>
      <c r="OT232" s="34">
        <v>-8.6340643465518951E-3</v>
      </c>
      <c r="OU232" s="34">
        <v>-8.7100276723504066E-3</v>
      </c>
      <c r="OV232" s="34">
        <v>-8.7838536128401756E-3</v>
      </c>
      <c r="OW232" s="34">
        <v>-8.858964778482914E-3</v>
      </c>
      <c r="OX232" s="34">
        <v>-8.8956654071807861E-3</v>
      </c>
      <c r="OY232" s="34">
        <v>-8.9207394048571587E-3</v>
      </c>
      <c r="OZ232" s="34">
        <v>-8.9405672624707222E-3</v>
      </c>
      <c r="PA232" s="34">
        <v>-8.9396042749285698E-3</v>
      </c>
      <c r="PB232" s="34">
        <v>-8.9590894058346748E-3</v>
      </c>
      <c r="PC232" s="34">
        <v>-8.9771430939435959E-3</v>
      </c>
      <c r="PD232" s="34">
        <v>-8.9513752609491348E-3</v>
      </c>
      <c r="PE232" t="s">
        <v>1300</v>
      </c>
      <c r="PF232" t="s">
        <v>843</v>
      </c>
      <c r="PG232" t="s">
        <v>843</v>
      </c>
      <c r="PH232" t="s">
        <v>843</v>
      </c>
      <c r="PI232" t="s">
        <v>843</v>
      </c>
      <c r="PJ232" t="s">
        <v>1300</v>
      </c>
      <c r="PK232" s="34">
        <v>0.48445701599121094</v>
      </c>
      <c r="PL232" s="34">
        <v>0.4839743971824646</v>
      </c>
      <c r="PM232" s="34">
        <v>0.48343732953071594</v>
      </c>
      <c r="PN232" s="34">
        <v>0.48289650678634644</v>
      </c>
      <c r="PO232" s="34">
        <v>0.48240524530410767</v>
      </c>
      <c r="PP232" s="34">
        <v>0.48215234279632568</v>
      </c>
      <c r="PQ232" s="34">
        <v>0.48211830854415894</v>
      </c>
      <c r="PR232" s="34">
        <v>0.48212534189224243</v>
      </c>
      <c r="PS232" s="34">
        <v>0.48216944932937622</v>
      </c>
      <c r="PT232" s="34">
        <v>0.48223766684532166</v>
      </c>
      <c r="PU232" s="34">
        <v>0.48232010006904602</v>
      </c>
      <c r="PV232" s="34">
        <v>0.4824182391166687</v>
      </c>
      <c r="PW232" s="34">
        <v>0.48253390192985535</v>
      </c>
      <c r="PX232" s="34">
        <v>0.4826681911945343</v>
      </c>
      <c r="PY232" s="34">
        <v>0.48282551765441895</v>
      </c>
      <c r="PZ232" s="34">
        <v>0.48302054405212402</v>
      </c>
      <c r="QA232" s="34">
        <v>0.48325455188751221</v>
      </c>
      <c r="QB232" s="34">
        <v>0.48350563645362854</v>
      </c>
      <c r="QC232" s="34">
        <v>0.48374632000923157</v>
      </c>
      <c r="QD232" s="34">
        <v>0.48394080996513367</v>
      </c>
      <c r="QE232" s="34">
        <v>0.48414242267608643</v>
      </c>
      <c r="QF232" s="34">
        <v>0.48434501886367798</v>
      </c>
      <c r="QG232" s="34">
        <v>0.48450827598571777</v>
      </c>
      <c r="QH232" s="34">
        <v>0.48467415571212769</v>
      </c>
      <c r="QI232" s="34">
        <v>0.48484334349632263</v>
      </c>
      <c r="QJ232" s="34">
        <v>0.48501485586166382</v>
      </c>
      <c r="QK232" s="34">
        <v>0.48518970608711243</v>
      </c>
      <c r="QL232" s="34">
        <v>0.48536664247512817</v>
      </c>
      <c r="QM232" s="34">
        <v>0.48554274439811707</v>
      </c>
      <c r="QN232" s="34">
        <v>0.4857184886932373</v>
      </c>
      <c r="QO232" s="34">
        <v>0.48589372634887695</v>
      </c>
      <c r="QP232" s="34">
        <v>0.48606851696968079</v>
      </c>
      <c r="QQ232" s="34">
        <v>0.48624101281166077</v>
      </c>
      <c r="QR232" s="34">
        <v>0.48641067743301392</v>
      </c>
      <c r="QS232" s="34">
        <v>0.48657742142677307</v>
      </c>
      <c r="QT232" s="34">
        <v>0.48674103617668152</v>
      </c>
      <c r="QU232" s="34">
        <v>0.48690339922904968</v>
      </c>
      <c r="QV232" s="34">
        <v>0.48706361651420593</v>
      </c>
      <c r="QW232" s="34">
        <v>0.48722109198570251</v>
      </c>
      <c r="QX232" s="34">
        <v>0.48737749457359314</v>
      </c>
      <c r="QY232" s="34">
        <v>0.48753267526626587</v>
      </c>
      <c r="QZ232" s="34">
        <v>0.48768559098243713</v>
      </c>
      <c r="RA232" s="34">
        <v>0.48783811926841736</v>
      </c>
      <c r="RB232" s="34">
        <v>0.48798921704292297</v>
      </c>
      <c r="RC232" s="34">
        <v>0.48814043402671814</v>
      </c>
      <c r="RD232" s="34">
        <v>0.48829302191734314</v>
      </c>
      <c r="RE232" s="34">
        <v>0.48844558000564575</v>
      </c>
      <c r="RF232" s="34">
        <v>0.48859739303588867</v>
      </c>
      <c r="RG232" s="34">
        <v>0.48874765634536743</v>
      </c>
      <c r="RH232" s="34">
        <v>0.48889821767807007</v>
      </c>
      <c r="RI232" s="34">
        <v>0.48904857039451599</v>
      </c>
      <c r="RJ232" s="34">
        <v>0.48919790983200073</v>
      </c>
      <c r="RK232" s="34">
        <v>0.4893423318862915</v>
      </c>
      <c r="RL232" s="34">
        <v>0.48948210477828979</v>
      </c>
      <c r="RM232" s="34">
        <v>0.4896208643913269</v>
      </c>
      <c r="RN232" s="34">
        <v>0.48975458741188049</v>
      </c>
      <c r="RO232" s="34">
        <v>0.48988127708435059</v>
      </c>
      <c r="RP232" s="34">
        <v>0.49000504612922668</v>
      </c>
      <c r="RQ232" s="34">
        <v>0.49012434482574463</v>
      </c>
      <c r="RR232" s="34">
        <v>0.49023705720901489</v>
      </c>
      <c r="RS232" s="34">
        <v>0.49034330248832703</v>
      </c>
      <c r="RT232" s="34">
        <v>0.49044480919837952</v>
      </c>
      <c r="RU232" s="34">
        <v>0.49054083228111267</v>
      </c>
      <c r="RV232" s="34">
        <v>0.49063014984130859</v>
      </c>
      <c r="RW232" s="34">
        <v>0.49071332812309265</v>
      </c>
      <c r="RX232" s="34">
        <v>0.49079182744026184</v>
      </c>
      <c r="RY232" s="34">
        <v>0.49086523056030273</v>
      </c>
      <c r="RZ232" s="34">
        <v>0.49093139171600342</v>
      </c>
      <c r="SA232" s="34">
        <v>0.49099108576774597</v>
      </c>
      <c r="SB232" s="34">
        <v>0.4910450279712677</v>
      </c>
      <c r="SC232" s="34">
        <v>0.49108883738517761</v>
      </c>
      <c r="SD232" s="34">
        <v>0.49112400412559509</v>
      </c>
      <c r="SE232" s="34">
        <v>0.49115505814552307</v>
      </c>
      <c r="SF232" s="34">
        <v>0.49118196964263916</v>
      </c>
      <c r="SG232" s="34">
        <v>0.49120166897773743</v>
      </c>
      <c r="SH232" s="34">
        <v>0.49121576547622681</v>
      </c>
      <c r="SI232" s="34">
        <v>0.49121993780136108</v>
      </c>
      <c r="SJ232" s="34">
        <v>0.49121484160423279</v>
      </c>
      <c r="SK232" s="34">
        <v>0.49120551347732544</v>
      </c>
      <c r="SL232" s="34">
        <v>0.491190105676651</v>
      </c>
      <c r="SM232" s="34">
        <v>0.49116909503936768</v>
      </c>
      <c r="SN232" s="34">
        <v>0.49114271998405457</v>
      </c>
      <c r="SO232" s="34">
        <v>0.49111449718475342</v>
      </c>
      <c r="SP232" s="34">
        <v>0.4910857081413269</v>
      </c>
      <c r="SQ232" s="34">
        <v>0.49105533957481384</v>
      </c>
      <c r="SR232" s="34">
        <v>0.49102577567100525</v>
      </c>
      <c r="SS232" s="34">
        <v>0.49100163578987122</v>
      </c>
      <c r="ST232" s="34">
        <v>0.49098432064056396</v>
      </c>
      <c r="SU232" s="34">
        <v>0.49097469449043274</v>
      </c>
      <c r="SV232" s="34">
        <v>0.49097073078155518</v>
      </c>
      <c r="SW232" s="34">
        <v>0.49097102880477905</v>
      </c>
      <c r="SX232" s="34">
        <v>0.49098169803619385</v>
      </c>
      <c r="SY232" s="34">
        <v>0.49100396037101746</v>
      </c>
      <c r="SZ232" s="34">
        <v>0.49103462696075439</v>
      </c>
      <c r="TA232" s="34">
        <v>0.49107053875923157</v>
      </c>
      <c r="TB232" s="34">
        <v>0.49111554026603699</v>
      </c>
      <c r="TC232" s="34">
        <v>0.49116489291191101</v>
      </c>
      <c r="TD232" s="34">
        <v>0.49121952056884766</v>
      </c>
      <c r="TE232" s="34">
        <v>0.49128216505050659</v>
      </c>
      <c r="TF232" s="34">
        <v>0.49134832620620728</v>
      </c>
      <c r="TG232" s="34">
        <v>0.49141997098922729</v>
      </c>
      <c r="TH232" t="s">
        <v>843</v>
      </c>
      <c r="TI232" t="s">
        <v>843</v>
      </c>
      <c r="TJ232" t="s">
        <v>1300</v>
      </c>
      <c r="TK232" s="34">
        <v>0.62537548699974699</v>
      </c>
      <c r="TL232" s="34">
        <v>0.62516377915496202</v>
      </c>
      <c r="TM232" s="34">
        <v>0.62480624937810803</v>
      </c>
      <c r="TN232" s="34">
        <v>0.62478624797123405</v>
      </c>
      <c r="TO232" s="34">
        <v>0.62548852511059005</v>
      </c>
      <c r="TP232" s="34">
        <v>0.62616282837477599</v>
      </c>
      <c r="TQ232" s="34">
        <v>0.626912315089448</v>
      </c>
      <c r="TR232" s="34">
        <v>0.62816252412201301</v>
      </c>
      <c r="TS232" s="34">
        <v>0.62967415344536593</v>
      </c>
      <c r="TT232" s="34">
        <v>0.63146112202899607</v>
      </c>
      <c r="TU232" s="34">
        <v>0.63347870088476299</v>
      </c>
      <c r="TV232" s="34">
        <v>0.63545712468997595</v>
      </c>
      <c r="TW232" s="34">
        <v>0.63722977367398004</v>
      </c>
      <c r="TX232" s="34">
        <v>0.638753683809545</v>
      </c>
      <c r="TY232" s="34">
        <v>0.64013242477175292</v>
      </c>
      <c r="TZ232" s="34">
        <v>0.64119718439205198</v>
      </c>
      <c r="UA232" s="34">
        <v>0.64201617802743405</v>
      </c>
      <c r="UB232" s="34">
        <v>0.64319507287781608</v>
      </c>
      <c r="UC232" s="34">
        <v>0.64478944232372992</v>
      </c>
      <c r="UD232" s="34">
        <v>0.64663560366274897</v>
      </c>
      <c r="UE232" s="34">
        <v>0.64865015799397296</v>
      </c>
      <c r="UF232" s="34">
        <v>0.65104788472677</v>
      </c>
      <c r="UG232" s="34">
        <v>0.65322287190273098</v>
      </c>
      <c r="UH232" s="34">
        <v>0.65469119661267006</v>
      </c>
      <c r="UI232" s="34">
        <v>0.65598676838480596</v>
      </c>
      <c r="UJ232" s="34">
        <v>0.65714334119868401</v>
      </c>
      <c r="UK232" s="34">
        <v>0.65814074603947503</v>
      </c>
      <c r="UL232" s="34">
        <v>0.65900324445451797</v>
      </c>
      <c r="UM232" s="34">
        <v>0.65977277390645894</v>
      </c>
      <c r="UN232" s="34">
        <v>0.66051190798882109</v>
      </c>
      <c r="UO232" s="34">
        <v>0.661404749469237</v>
      </c>
      <c r="UP232" s="34">
        <v>0.66224530203837206</v>
      </c>
      <c r="UQ232" s="34">
        <v>0.66247382150190604</v>
      </c>
      <c r="UR232" s="34">
        <v>0.66186105248883398</v>
      </c>
      <c r="US232" s="34">
        <v>0.66050797747467793</v>
      </c>
      <c r="UT232" s="34">
        <v>0.65873238015433999</v>
      </c>
      <c r="UU232" s="34">
        <v>0.656746868100058</v>
      </c>
      <c r="UV232" s="34">
        <v>0.65452636347092708</v>
      </c>
      <c r="UW232" s="34">
        <v>0.65210190881223096</v>
      </c>
      <c r="UX232" s="34">
        <v>0.64935320531725693</v>
      </c>
      <c r="UY232" s="34">
        <v>0.64621722556119199</v>
      </c>
      <c r="UZ232" s="34">
        <v>0.64299253462695705</v>
      </c>
      <c r="VA232" s="34">
        <v>0.64004135802587303</v>
      </c>
      <c r="VB232" s="34">
        <v>0.637469452928206</v>
      </c>
      <c r="VC232" s="34">
        <v>0.63527579983791804</v>
      </c>
      <c r="VD232" s="34">
        <v>0.63356803940765405</v>
      </c>
      <c r="VE232" s="34">
        <v>0.63211282710455696</v>
      </c>
      <c r="VF232" s="34">
        <v>0.63066351447721203</v>
      </c>
      <c r="VG232" s="34">
        <v>0.62923916170899896</v>
      </c>
      <c r="VH232" s="34">
        <v>0.62777027207720504</v>
      </c>
      <c r="VI232" s="34">
        <v>0.62616405709914102</v>
      </c>
      <c r="VJ232" s="34">
        <v>0.62438845000461396</v>
      </c>
      <c r="VK232" s="34">
        <v>0.62255171573638302</v>
      </c>
      <c r="VL232" s="34">
        <v>0.62038739993328196</v>
      </c>
      <c r="VM232" s="34">
        <v>0.61772215899989402</v>
      </c>
      <c r="VN232" s="34">
        <v>0.61503891068374894</v>
      </c>
      <c r="VO232" s="34">
        <v>0.61230528358006597</v>
      </c>
      <c r="VP232" s="34">
        <v>0.60933729265715098</v>
      </c>
      <c r="VQ232" s="34">
        <v>0.60623975546758302</v>
      </c>
      <c r="VR232" s="34">
        <v>0.60288428496829705</v>
      </c>
      <c r="VS232" s="34">
        <v>0.59925574752778699</v>
      </c>
      <c r="VT232" s="34">
        <v>0.59551512726261302</v>
      </c>
      <c r="VU232" s="34">
        <v>0.59174410059927296</v>
      </c>
      <c r="VV232" s="34">
        <v>0.58808954638261401</v>
      </c>
      <c r="VW232" s="34">
        <v>0.584587784203071</v>
      </c>
      <c r="VX232" s="34">
        <v>0.581198645956578</v>
      </c>
      <c r="VY232" s="34">
        <v>0.57793920500131102</v>
      </c>
      <c r="VZ232" s="34">
        <v>0.574630810448026</v>
      </c>
      <c r="WA232" s="34">
        <v>0.57131428276788998</v>
      </c>
      <c r="WB232" s="34">
        <v>0.56807925284166305</v>
      </c>
      <c r="WC232" s="34">
        <v>0.564763458240782</v>
      </c>
      <c r="WD232" s="34">
        <v>0.56140781227498004</v>
      </c>
      <c r="WE232" s="34">
        <v>0.55812743577131196</v>
      </c>
      <c r="WF232" s="34">
        <v>0.55492041302705997</v>
      </c>
      <c r="WG232" s="34">
        <v>0.55175273288204696</v>
      </c>
      <c r="WH232" s="34">
        <v>0.54858979023043997</v>
      </c>
      <c r="WI232" s="34">
        <v>0.54542275295438103</v>
      </c>
      <c r="WJ232" s="34">
        <v>0.54222455292098604</v>
      </c>
      <c r="WK232" s="34">
        <v>0.53894900280754099</v>
      </c>
      <c r="WL232" s="34">
        <v>0.535630897283362</v>
      </c>
      <c r="WM232" s="34">
        <v>0.532209890662244</v>
      </c>
      <c r="WN232" s="34">
        <v>0.52893395641322694</v>
      </c>
      <c r="WO232" s="34">
        <v>0.52645831929548992</v>
      </c>
      <c r="WP232" s="34">
        <v>0.52501442295632994</v>
      </c>
      <c r="WQ232" s="34">
        <v>0.52448595538539</v>
      </c>
      <c r="WR232" s="34">
        <v>0.52465934816499793</v>
      </c>
      <c r="WS232" s="34">
        <v>0.52504155238537098</v>
      </c>
      <c r="WT232" s="34">
        <v>0.52536594438589201</v>
      </c>
      <c r="WU232" s="34">
        <v>0.52566178476873193</v>
      </c>
      <c r="WV232" s="34">
        <v>0.52588960427209597</v>
      </c>
      <c r="WW232" s="34">
        <v>0.52602401925063902</v>
      </c>
      <c r="WX232" s="34">
        <v>0.52602386586392402</v>
      </c>
      <c r="WY232" s="34">
        <v>0.52591243957467393</v>
      </c>
      <c r="WZ232" s="34">
        <v>0.52572497697835996</v>
      </c>
      <c r="XA232" s="34">
        <v>0.52544879324003602</v>
      </c>
      <c r="XB232" s="34">
        <v>0.52506930927264894</v>
      </c>
      <c r="XC232" s="34">
        <v>0.524580770020867</v>
      </c>
      <c r="XD232" s="34">
        <v>0.52399140697978897</v>
      </c>
      <c r="XE232" s="34">
        <v>0.52333306291141701</v>
      </c>
      <c r="XF232" s="34">
        <v>0.52262092537148297</v>
      </c>
      <c r="XG232" s="34">
        <v>0.521800088072779</v>
      </c>
      <c r="XH232" t="s">
        <v>843</v>
      </c>
      <c r="XI232" t="s">
        <v>1300</v>
      </c>
      <c r="XJ232" s="34">
        <v>0.58080759680878402</v>
      </c>
      <c r="XK232" s="34">
        <v>0.58089910174044401</v>
      </c>
      <c r="XL232" s="34">
        <v>0.58080364960390907</v>
      </c>
      <c r="XM232" s="34">
        <v>0.58099904764134502</v>
      </c>
      <c r="XN232" s="34">
        <v>0.58185238039339093</v>
      </c>
      <c r="XO232" s="34">
        <v>0.58258036902459998</v>
      </c>
      <c r="XP232" s="34">
        <v>0.58327017393466296</v>
      </c>
      <c r="XQ232" s="34">
        <v>0.58432839374395096</v>
      </c>
      <c r="XR232" s="34">
        <v>0.58562709946013702</v>
      </c>
      <c r="XS232" s="34">
        <v>0.58731351049412805</v>
      </c>
      <c r="XT232" s="34">
        <v>0.58919821955819396</v>
      </c>
      <c r="XU232" s="34">
        <v>0.59092005012438098</v>
      </c>
      <c r="XV232" s="34">
        <v>0.59237170298111996</v>
      </c>
      <c r="XW232" s="34">
        <v>0.59340265921916902</v>
      </c>
      <c r="XX232" s="34">
        <v>0.59401830047013804</v>
      </c>
      <c r="XY232" s="34">
        <v>0.59428165042644798</v>
      </c>
      <c r="XZ232" s="34">
        <v>0.59434595106987398</v>
      </c>
      <c r="YA232" s="34">
        <v>0.59474773614228604</v>
      </c>
      <c r="YB232" s="34">
        <v>0.59557746884922902</v>
      </c>
      <c r="YC232" s="34">
        <v>0.59668020890742701</v>
      </c>
      <c r="YD232" s="34">
        <v>0.59793854719033801</v>
      </c>
      <c r="YE232" s="34">
        <v>0.59958622515311499</v>
      </c>
      <c r="YF232" s="34">
        <v>0.60099564872961198</v>
      </c>
      <c r="YG232" s="34">
        <v>0.60163240516624006</v>
      </c>
      <c r="YH232" s="34">
        <v>0.60215635950639701</v>
      </c>
      <c r="YI232" s="34">
        <v>0.602722133844941</v>
      </c>
      <c r="YJ232" s="34">
        <v>0.60336432508596904</v>
      </c>
      <c r="YK232" s="34">
        <v>0.60415215989307403</v>
      </c>
      <c r="YL232" s="34">
        <v>0.60509874966501698</v>
      </c>
      <c r="YM232" s="34">
        <v>0.60611803303205103</v>
      </c>
      <c r="YN232" s="34">
        <v>0.60737541815496499</v>
      </c>
      <c r="YO232" s="34">
        <v>0.608410077649711</v>
      </c>
      <c r="YP232" s="34">
        <v>0.60836265592961702</v>
      </c>
      <c r="YQ232" s="34">
        <v>0.60711510297890792</v>
      </c>
      <c r="YR232" s="34">
        <v>0.60465834587046496</v>
      </c>
      <c r="YS232" s="34">
        <v>0.60114592061911298</v>
      </c>
      <c r="YT232" s="34">
        <v>0.59729157574038194</v>
      </c>
      <c r="YU232" s="34">
        <v>0.59371484932764707</v>
      </c>
      <c r="YV232" s="34">
        <v>0.59048579929149592</v>
      </c>
      <c r="YW232" s="34">
        <v>0.58762397197504102</v>
      </c>
      <c r="YX232" s="34">
        <v>0.58526191510158898</v>
      </c>
      <c r="YY232" s="34">
        <v>0.58319678836232602</v>
      </c>
      <c r="YZ232" s="34">
        <v>0.58116196092037498</v>
      </c>
      <c r="ZA232" s="34">
        <v>0.57916540423866203</v>
      </c>
      <c r="ZB232" s="34">
        <v>0.577169735326858</v>
      </c>
      <c r="ZC232" s="34">
        <v>0.57505410147163094</v>
      </c>
      <c r="ZD232" s="34">
        <v>0.57279098673890605</v>
      </c>
      <c r="ZE232" s="34">
        <v>0.57054004876916298</v>
      </c>
      <c r="ZF232" s="34">
        <v>0.56801380830986903</v>
      </c>
      <c r="ZG232" s="34">
        <v>0.56500156646120703</v>
      </c>
      <c r="ZH232" s="34">
        <v>0.56202955641996799</v>
      </c>
      <c r="ZI232" s="34">
        <v>0.55907805146803602</v>
      </c>
      <c r="ZJ232" s="34">
        <v>0.55591016740936094</v>
      </c>
      <c r="ZK232" s="34">
        <v>0.55265451481210592</v>
      </c>
      <c r="ZL232" s="34">
        <v>0.54918954374398798</v>
      </c>
      <c r="ZM232" s="34">
        <v>0.545473680039261</v>
      </c>
      <c r="ZN232" s="34">
        <v>0.54168719011128796</v>
      </c>
      <c r="ZO232" s="34">
        <v>0.53792933264619802</v>
      </c>
      <c r="ZP232" s="34">
        <v>0.53431576939659797</v>
      </c>
      <c r="ZQ232" s="34">
        <v>0.53087450018607596</v>
      </c>
      <c r="ZR232" s="34">
        <v>0.52760054329589601</v>
      </c>
      <c r="ZS232" s="34">
        <v>0.52444702114235897</v>
      </c>
      <c r="ZT232" s="34">
        <v>0.52120090382159301</v>
      </c>
      <c r="ZU232" s="34">
        <v>0.51794721776345098</v>
      </c>
      <c r="ZV232" s="34">
        <v>0.51477805962849099</v>
      </c>
      <c r="ZW232" s="34">
        <v>0.51150147076304997</v>
      </c>
      <c r="ZX232" s="34">
        <v>0.50819164119293103</v>
      </c>
      <c r="ZY232" s="34">
        <v>0.50496155152334499</v>
      </c>
      <c r="ZZ232" s="34">
        <v>0.50173908009951096</v>
      </c>
      <c r="AAA232" s="34">
        <v>0.49847766293213602</v>
      </c>
      <c r="AAB232" s="34">
        <v>0.49514229372952401</v>
      </c>
      <c r="AAC232" s="34">
        <v>0.49168958687212899</v>
      </c>
      <c r="AAD232" s="34">
        <v>0.488106001315673</v>
      </c>
      <c r="AAE232" s="34">
        <v>0.48440846057937298</v>
      </c>
      <c r="AAF232" s="34">
        <v>0.48065469864152</v>
      </c>
      <c r="AAG232" s="34">
        <v>0.47677489090728004</v>
      </c>
      <c r="AAH232" s="34">
        <v>0.47304468075252898</v>
      </c>
      <c r="AAI232" s="34">
        <v>0.47013373155596</v>
      </c>
      <c r="AAJ232" s="34">
        <v>0.46827398964854</v>
      </c>
      <c r="AAK232" s="34">
        <v>0.46733911931931305</v>
      </c>
      <c r="AAL232" s="34">
        <v>0.46709796964182798</v>
      </c>
      <c r="AAM232" s="34">
        <v>0.46705213633063403</v>
      </c>
      <c r="AAN232" s="34">
        <v>0.46695801376683499</v>
      </c>
      <c r="AAO232" s="34">
        <v>0.466866617216531</v>
      </c>
      <c r="AAP232" s="34">
        <v>0.46674869975330502</v>
      </c>
      <c r="AAQ232" s="34">
        <v>0.46662948192085901</v>
      </c>
      <c r="AAR232" s="34">
        <v>0.46648994667199195</v>
      </c>
      <c r="AAS232" s="34">
        <v>0.46630794755606803</v>
      </c>
      <c r="AAT232" s="34">
        <v>0.46605365795211101</v>
      </c>
      <c r="AAU232" s="34">
        <v>0.46571434218365199</v>
      </c>
      <c r="AAV232" s="34">
        <v>0.46527985309122399</v>
      </c>
      <c r="AAW232" s="34">
        <v>0.46475614625957495</v>
      </c>
      <c r="AAX232" s="34">
        <v>0.46416407904547596</v>
      </c>
      <c r="AAY232" s="34">
        <v>0.46352268908349303</v>
      </c>
      <c r="AAZ232" s="34">
        <v>0.46286161693798694</v>
      </c>
      <c r="ABA232" s="34">
        <v>0.46214972549142602</v>
      </c>
      <c r="ABB232" s="34">
        <v>0.46136200639341501</v>
      </c>
      <c r="ABC232" s="34">
        <v>0.46055404536183803</v>
      </c>
      <c r="ABD232" s="34">
        <v>0.45976631469691498</v>
      </c>
      <c r="ABE232" s="34">
        <v>0.45897333007820301</v>
      </c>
      <c r="ABF232" s="34">
        <v>0.458135961626499</v>
      </c>
      <c r="ABG232" t="s">
        <v>843</v>
      </c>
      <c r="ABH232" t="s">
        <v>843</v>
      </c>
      <c r="ABI232" t="s">
        <v>1300</v>
      </c>
      <c r="ABJ232" s="34">
        <v>0.54891123008166698</v>
      </c>
      <c r="ABK232" s="34">
        <v>0.54875930757884395</v>
      </c>
      <c r="ABL232" s="34">
        <v>0.54849716054210607</v>
      </c>
      <c r="ABM232" s="34">
        <v>0.54823549314581199</v>
      </c>
      <c r="ABN232" s="34">
        <v>0.54818937528234202</v>
      </c>
      <c r="ABO232" s="34">
        <v>0.54839382517523605</v>
      </c>
      <c r="ABP232" s="34">
        <v>0.54893022326220298</v>
      </c>
      <c r="ABQ232" s="34">
        <v>0.54972893669671796</v>
      </c>
      <c r="ABR232" s="34">
        <v>0.55101838944607995</v>
      </c>
      <c r="ABS232" s="34">
        <v>0.55289511015634407</v>
      </c>
      <c r="ABT232" s="34">
        <v>0.55473593881379202</v>
      </c>
      <c r="ABU232" s="34">
        <v>0.55650839806493102</v>
      </c>
      <c r="ABV232" s="34">
        <v>0.55835731760765905</v>
      </c>
      <c r="ABW232" s="34">
        <v>0.56024086853689103</v>
      </c>
      <c r="ABX232" s="34">
        <v>0.562417711791109</v>
      </c>
      <c r="ABY232" s="34">
        <v>0.56472364445051804</v>
      </c>
      <c r="ABZ232" s="34">
        <v>0.56697734994138405</v>
      </c>
      <c r="ACA232" s="34">
        <v>0.56943492936781503</v>
      </c>
      <c r="ACB232" s="34">
        <v>0.57207775685270301</v>
      </c>
      <c r="ACC232" s="34">
        <v>0.57481014879061199</v>
      </c>
      <c r="ACD232" s="34">
        <v>0.57744081404770597</v>
      </c>
      <c r="ACE232" s="34">
        <v>0.58019554560884801</v>
      </c>
      <c r="ACF232" s="34">
        <v>0.58284702246863607</v>
      </c>
      <c r="ACG232" s="34">
        <v>0.58488753716103403</v>
      </c>
      <c r="ACH232" s="34">
        <v>0.58663880284496106</v>
      </c>
      <c r="ACI232" s="34">
        <v>0.58826173799910797</v>
      </c>
      <c r="ACJ232" s="34">
        <v>0.58965535975445693</v>
      </c>
      <c r="ACK232" s="34">
        <v>0.59072190573440109</v>
      </c>
      <c r="ACL232" s="34">
        <v>0.591525937349623</v>
      </c>
      <c r="ACM232" s="34">
        <v>0.59221900207501799</v>
      </c>
      <c r="ACN232" s="34">
        <v>0.59295630156465595</v>
      </c>
      <c r="ACO232" s="34">
        <v>0.59379380750893807</v>
      </c>
      <c r="ACP232" s="34">
        <v>0.59479826759885401</v>
      </c>
      <c r="ACQ232" s="34">
        <v>0.59597521410161203</v>
      </c>
      <c r="ACR232" s="34">
        <v>0.59725914820789694</v>
      </c>
      <c r="ACS232" s="34">
        <v>0.59880406600011393</v>
      </c>
      <c r="ACT232" s="34">
        <v>0.60015210507364602</v>
      </c>
      <c r="ACU232" s="34">
        <v>0.60047680837055806</v>
      </c>
      <c r="ACV232" s="34">
        <v>0.59966048759560697</v>
      </c>
      <c r="ACW232" s="34">
        <v>0.59767811803256898</v>
      </c>
      <c r="ACX232" s="34">
        <v>0.59469040658112293</v>
      </c>
      <c r="ACY232" s="34">
        <v>0.59141579850916004</v>
      </c>
      <c r="ACZ232" s="34">
        <v>0.58842861434862703</v>
      </c>
      <c r="ADA232" s="34">
        <v>0.58578369687573895</v>
      </c>
      <c r="ADB232" s="34">
        <v>0.58350235937360795</v>
      </c>
      <c r="ADC232" s="34">
        <v>0.58170550449918301</v>
      </c>
      <c r="ADD232" s="34">
        <v>0.58019620712492004</v>
      </c>
      <c r="ADE232" s="34">
        <v>0.57872388051049806</v>
      </c>
      <c r="ADF232" s="34">
        <v>0.57729424654252104</v>
      </c>
      <c r="ADG232" s="34">
        <v>0.57586908716919605</v>
      </c>
      <c r="ADH232" s="34">
        <v>0.57434113551621901</v>
      </c>
      <c r="ADI232" s="34">
        <v>0.57266222362088104</v>
      </c>
      <c r="ADJ232" s="34">
        <v>0.57097619577469105</v>
      </c>
      <c r="ADK232" s="34">
        <v>0.56902177242995999</v>
      </c>
      <c r="ADL232" s="34">
        <v>0.56659345698254104</v>
      </c>
      <c r="ADM232" s="34">
        <v>0.56418555808558801</v>
      </c>
      <c r="ADN232" s="34">
        <v>0.56178922510358897</v>
      </c>
      <c r="ADO232" s="34">
        <v>0.55917458977023105</v>
      </c>
      <c r="ADP232" s="34">
        <v>0.55643809547911904</v>
      </c>
      <c r="ADQ232" s="34">
        <v>0.55345461185051692</v>
      </c>
      <c r="ADR232" s="34">
        <v>0.55019577928907804</v>
      </c>
      <c r="ADS232" s="34">
        <v>0.54682414073234298</v>
      </c>
      <c r="ADT232" s="34">
        <v>0.543433657530209</v>
      </c>
      <c r="ADU232" s="34">
        <v>0.54016021881449605</v>
      </c>
      <c r="ADV232" s="34">
        <v>0.53704075588837197</v>
      </c>
      <c r="ADW232" s="34">
        <v>0.53406545713326103</v>
      </c>
      <c r="ADX232" s="34">
        <v>0.53120686320018595</v>
      </c>
      <c r="ADY232" s="34">
        <v>0.528264621241465</v>
      </c>
      <c r="ADZ232" s="34">
        <v>0.52532574410917099</v>
      </c>
      <c r="AEA232" s="34">
        <v>0.52248170293033602</v>
      </c>
      <c r="AEB232" s="34">
        <v>0.51952971761671296</v>
      </c>
      <c r="AEC232" s="34">
        <v>0.51653479815894898</v>
      </c>
      <c r="AED232" s="34">
        <v>0.51361841358475802</v>
      </c>
      <c r="AEE232" s="34">
        <v>0.51071715354031699</v>
      </c>
      <c r="AEF232" s="34">
        <v>0.50778179288488701</v>
      </c>
      <c r="AEG232" s="34">
        <v>0.504800316475018</v>
      </c>
      <c r="AEH232" s="34">
        <v>0.50173530709759706</v>
      </c>
      <c r="AEI232" s="34">
        <v>0.49854995145933201</v>
      </c>
      <c r="AEJ232" s="34">
        <v>0.49523660565620403</v>
      </c>
      <c r="AEK232" s="34">
        <v>0.49184740700789703</v>
      </c>
      <c r="AEL232" s="34">
        <v>0.48831296203214497</v>
      </c>
      <c r="AEM232" s="34">
        <v>0.48492089608463601</v>
      </c>
      <c r="AEN232" s="34">
        <v>0.48235214217634204</v>
      </c>
      <c r="AEO232" s="34">
        <v>0.480841476480727</v>
      </c>
      <c r="AEP232" s="34">
        <v>0.48027332403568801</v>
      </c>
      <c r="AEQ232" s="34">
        <v>0.48041629682165099</v>
      </c>
      <c r="AER232" s="34">
        <v>0.48074898541702199</v>
      </c>
      <c r="AES232" s="34">
        <v>0.48101678823944199</v>
      </c>
      <c r="AET232" s="34">
        <v>0.48127790835738099</v>
      </c>
      <c r="AEU232" s="34">
        <v>0.48149414177387201</v>
      </c>
      <c r="AEV232" s="34">
        <v>0.48167969193509302</v>
      </c>
      <c r="AEW232" s="34">
        <v>0.48181216620876399</v>
      </c>
      <c r="AEX232" s="34">
        <v>0.48187486559537102</v>
      </c>
      <c r="AEY232" s="34">
        <v>0.48184175458814799</v>
      </c>
      <c r="AEZ232" s="34">
        <v>0.481683044469846</v>
      </c>
      <c r="AFA232" s="34">
        <v>0.48139022961009603</v>
      </c>
      <c r="AFB232" s="34">
        <v>0.48097712810495702</v>
      </c>
      <c r="AFC232" s="34">
        <v>0.48045661631849595</v>
      </c>
      <c r="AFD232" s="34">
        <v>0.47985676063624405</v>
      </c>
      <c r="AFE232" s="34">
        <v>0.47922643631754297</v>
      </c>
      <c r="AFF232" s="34">
        <v>0.478520950073691</v>
      </c>
      <c r="AFG232" t="s">
        <v>843</v>
      </c>
      <c r="AFH232" t="s">
        <v>843</v>
      </c>
      <c r="AFI232" s="34">
        <v>0.69996999999999998</v>
      </c>
      <c r="AFJ232" s="34">
        <v>0.70208000000000004</v>
      </c>
      <c r="AFK232" s="34">
        <v>0.70477000000000001</v>
      </c>
      <c r="AFL232" s="34">
        <v>0.72822999999999993</v>
      </c>
      <c r="AFM232" s="34">
        <v>0.74604999999999999</v>
      </c>
      <c r="AFN232" s="34">
        <v>0.74659999999999993</v>
      </c>
      <c r="AFO232" s="34">
        <v>0.75456000000000001</v>
      </c>
      <c r="AFP232" s="34">
        <v>0.75093999999999994</v>
      </c>
      <c r="AFQ232" s="34">
        <v>0.77090000000000003</v>
      </c>
      <c r="AFR232" s="34">
        <v>0.76368999999999998</v>
      </c>
      <c r="AFS232" s="34">
        <v>0.76105999999999996</v>
      </c>
      <c r="AFT232" s="34">
        <v>0.77149000000000001</v>
      </c>
      <c r="AFU232" s="34">
        <v>0.76143000000000005</v>
      </c>
      <c r="AFV232" s="34">
        <v>0.75902000000000003</v>
      </c>
      <c r="AFW232" s="34">
        <v>0.75521000000000005</v>
      </c>
      <c r="AFX232" s="34">
        <v>0.75041000000000002</v>
      </c>
      <c r="AFY232" s="34">
        <v>0.75280000000000002</v>
      </c>
      <c r="AFZ232" s="34">
        <v>0.72899000000000003</v>
      </c>
      <c r="AGA232" s="34">
        <v>0.75046000000000002</v>
      </c>
      <c r="AGB232" t="s">
        <v>843</v>
      </c>
      <c r="AGC232" t="s">
        <v>843</v>
      </c>
      <c r="AGD232" t="s">
        <v>843</v>
      </c>
      <c r="AGE232" t="s">
        <v>843</v>
      </c>
      <c r="AGF232" s="34">
        <v>2.9026336967945099E-2</v>
      </c>
      <c r="AGG232" t="s">
        <v>843</v>
      </c>
      <c r="AGH232" t="s">
        <v>843</v>
      </c>
      <c r="AGI232" t="s">
        <v>843</v>
      </c>
      <c r="AGJ232" t="s">
        <v>843</v>
      </c>
      <c r="AGK232" t="s">
        <v>843</v>
      </c>
      <c r="AGL232" t="s">
        <v>843</v>
      </c>
      <c r="AGM232" t="s">
        <v>843</v>
      </c>
      <c r="AGN232" t="s">
        <v>843</v>
      </c>
      <c r="AGO232" s="34">
        <v>0.40799999999999997</v>
      </c>
      <c r="AGP232" s="34">
        <v>2021</v>
      </c>
      <c r="AGQ232" t="s">
        <v>832</v>
      </c>
      <c r="AGR232" t="s">
        <v>843</v>
      </c>
      <c r="AGS232" s="34">
        <v>1E-3</v>
      </c>
      <c r="AGT232" s="34">
        <v>2021</v>
      </c>
      <c r="AGU232" t="s">
        <v>832</v>
      </c>
      <c r="AGV232" t="s">
        <v>843</v>
      </c>
      <c r="AGW232" s="34">
        <v>8.0000000000000002E-3</v>
      </c>
      <c r="AGX232" s="34">
        <v>2021</v>
      </c>
      <c r="AGY232" t="s">
        <v>832</v>
      </c>
      <c r="AGZ232" t="s">
        <v>843</v>
      </c>
      <c r="AHA232" s="34">
        <v>6.7000000000000004E-2</v>
      </c>
      <c r="AHB232" s="34">
        <v>2021</v>
      </c>
      <c r="AHC232" t="s">
        <v>832</v>
      </c>
      <c r="AHD232" t="s">
        <v>843</v>
      </c>
      <c r="AHE232" s="34">
        <v>0.106</v>
      </c>
      <c r="AHF232" s="34">
        <v>2021</v>
      </c>
      <c r="AHG232" t="s">
        <v>832</v>
      </c>
      <c r="AHH232" t="s">
        <v>843</v>
      </c>
      <c r="AHI232" t="s">
        <v>830</v>
      </c>
      <c r="AHJ232" s="34">
        <v>0.15826790034770966</v>
      </c>
      <c r="AHK232" s="34">
        <v>0.16898633539676666</v>
      </c>
      <c r="AHL232" s="34">
        <v>0.17505344748497009</v>
      </c>
      <c r="AHM232" s="34">
        <v>0.16376502811908722</v>
      </c>
      <c r="AHN232" s="34">
        <v>0.15276865661144257</v>
      </c>
      <c r="AHO232" t="s">
        <v>843</v>
      </c>
      <c r="AHP232" s="34"/>
      <c r="AHQ232" s="34"/>
      <c r="AHR232" s="34"/>
      <c r="AHS232" s="34"/>
      <c r="AHT232" s="34"/>
      <c r="AHU232" t="s">
        <v>843</v>
      </c>
      <c r="AHV232" s="34">
        <v>0.17303185164928436</v>
      </c>
      <c r="AHW232" s="34">
        <v>0.18589800596237183</v>
      </c>
      <c r="AHX232" s="34">
        <v>0.18618671596050262</v>
      </c>
      <c r="AHY232" s="34">
        <v>0.16512806713581085</v>
      </c>
      <c r="AHZ232" s="34">
        <v>0.14781774580478668</v>
      </c>
      <c r="AIA232" t="s">
        <v>832</v>
      </c>
      <c r="AIB232" t="s">
        <v>843</v>
      </c>
      <c r="AIC232" s="34">
        <v>0.1762155294418335</v>
      </c>
      <c r="AID232" s="34">
        <v>0.19014281034469604</v>
      </c>
      <c r="AIE232" s="34">
        <v>0.19255384802818298</v>
      </c>
      <c r="AIF232" s="34">
        <v>0.17786258459091187</v>
      </c>
      <c r="AIG232" s="34">
        <v>0.17183251678943634</v>
      </c>
      <c r="AIH232" t="s">
        <v>924</v>
      </c>
      <c r="AII232" t="s">
        <v>843</v>
      </c>
      <c r="AIJ232" s="34">
        <v>0.17862649261951447</v>
      </c>
      <c r="AIK232" s="34">
        <v>0.1875</v>
      </c>
      <c r="AIL232" s="34">
        <v>0.186692014336586</v>
      </c>
      <c r="AIM232" s="34">
        <v>0.16469000279903412</v>
      </c>
      <c r="AIN232" s="34">
        <v>0.14639000594615936</v>
      </c>
      <c r="AIO232" t="s">
        <v>1607</v>
      </c>
      <c r="AIP232" s="34">
        <v>0.16761332750320435</v>
      </c>
      <c r="AIQ232" t="s">
        <v>843</v>
      </c>
      <c r="AIR232" s="34">
        <v>0.17457</v>
      </c>
      <c r="AIS232" s="34">
        <v>0.17093</v>
      </c>
      <c r="AIT232" s="34">
        <v>0.16822999999999999</v>
      </c>
      <c r="AIU232" s="34">
        <v>0.16597999999999999</v>
      </c>
      <c r="AIV232" s="34">
        <v>0.16395999999999999</v>
      </c>
      <c r="AIW232" s="34">
        <v>0.16201000000000002</v>
      </c>
      <c r="AIX232" t="s">
        <v>843</v>
      </c>
      <c r="AIY232" s="34">
        <v>2.0070000000000001E-2</v>
      </c>
      <c r="AIZ232" s="34">
        <v>2.8919999999999998E-2</v>
      </c>
      <c r="AJA232" s="34">
        <v>2.6000000000000002E-2</v>
      </c>
      <c r="AJB232" s="34">
        <v>2.4E-2</v>
      </c>
      <c r="AJC232" s="34">
        <v>2.2000000000000002E-2</v>
      </c>
      <c r="AJD232" s="34">
        <v>2.2000000000000002E-2</v>
      </c>
      <c r="AJE232" t="s">
        <v>843</v>
      </c>
      <c r="AJF232" s="34">
        <v>2.4317698553204536E-2</v>
      </c>
      <c r="AJG232" s="34">
        <v>3.7910941988229752E-2</v>
      </c>
      <c r="AJH232" s="34">
        <v>2.8231898322701454E-2</v>
      </c>
      <c r="AJI232" s="34">
        <v>8.9739793911576271E-3</v>
      </c>
      <c r="AJJ232" s="34">
        <v>3.498345147818327E-3</v>
      </c>
      <c r="AJK232" t="s">
        <v>830</v>
      </c>
      <c r="AJL232" t="s">
        <v>843</v>
      </c>
      <c r="AJM232" t="s">
        <v>843</v>
      </c>
      <c r="AJN232" s="34">
        <v>3.3106051385402679E-2</v>
      </c>
      <c r="AJO232" s="34">
        <v>2.8652552515268326E-2</v>
      </c>
      <c r="AJP232" s="34">
        <v>1.5868308022618294E-2</v>
      </c>
      <c r="AJQ232" s="34">
        <v>8.7530016899108887E-3</v>
      </c>
      <c r="AJR232" s="34">
        <v>4.804583266377449E-2</v>
      </c>
      <c r="AJS232" t="s">
        <v>832</v>
      </c>
      <c r="AJT232" t="s">
        <v>843</v>
      </c>
      <c r="AJU232" t="s">
        <v>843</v>
      </c>
      <c r="AJV232" t="s">
        <v>843</v>
      </c>
      <c r="AJW232" s="34">
        <v>2.2046586498618126E-2</v>
      </c>
      <c r="AJX232" s="34">
        <v>3.51535864174366E-2</v>
      </c>
      <c r="AJY232" s="34">
        <v>2.4941297248005867E-2</v>
      </c>
      <c r="AJZ232" s="34">
        <v>5.4006599821150303E-3</v>
      </c>
      <c r="AKA232" s="34">
        <v>-1.0022398782894015E-4</v>
      </c>
      <c r="AKB232" t="s">
        <v>830</v>
      </c>
      <c r="AKC232" t="s">
        <v>843</v>
      </c>
      <c r="AKD232" t="s">
        <v>843</v>
      </c>
      <c r="AKE232" t="s">
        <v>843</v>
      </c>
      <c r="AKF232" s="34">
        <v>3.1376812607049942E-2</v>
      </c>
      <c r="AKG232" s="34">
        <v>2.6793215423822403E-2</v>
      </c>
      <c r="AKH232" s="34">
        <v>1.4347479678690434E-2</v>
      </c>
      <c r="AKI232" s="34">
        <v>8.7182912975549698E-3</v>
      </c>
      <c r="AKJ232" s="34">
        <v>4.9057945609092712E-2</v>
      </c>
      <c r="AKK232" t="s">
        <v>832</v>
      </c>
      <c r="AKL232" t="s">
        <v>843</v>
      </c>
      <c r="AKM232" s="34">
        <v>18030</v>
      </c>
      <c r="AKN232" t="s">
        <v>832</v>
      </c>
      <c r="AKO232" t="s">
        <v>843</v>
      </c>
      <c r="AKP232" s="34">
        <v>17421.041015625</v>
      </c>
      <c r="AKQ232" t="s">
        <v>830</v>
      </c>
      <c r="AKR232" t="s">
        <v>843</v>
      </c>
      <c r="AKS232" s="34">
        <v>18214.807762684399</v>
      </c>
      <c r="AKT232" t="s">
        <v>832</v>
      </c>
      <c r="AKU232" t="s">
        <v>843</v>
      </c>
      <c r="AKV232" s="34">
        <v>20795.042353555302</v>
      </c>
      <c r="AKW232" t="s">
        <v>832</v>
      </c>
      <c r="AKX232" t="s">
        <v>843</v>
      </c>
      <c r="AKY232" s="34">
        <v>0.14621724188327789</v>
      </c>
      <c r="AKZ232" s="34">
        <v>0.15461042523384094</v>
      </c>
      <c r="ALA232" s="34">
        <v>0.16232499480247498</v>
      </c>
      <c r="ALB232" s="34">
        <v>0.16637320816516876</v>
      </c>
      <c r="ALC232" s="34">
        <v>0.16635602712631226</v>
      </c>
      <c r="ALD232" t="s">
        <v>830</v>
      </c>
      <c r="ALE232" t="s">
        <v>843</v>
      </c>
      <c r="ALF232" t="s">
        <v>843</v>
      </c>
      <c r="ALG232" t="s">
        <v>843</v>
      </c>
      <c r="ALH232" s="34">
        <v>0.16042508184909821</v>
      </c>
      <c r="ALI232" s="34">
        <v>0.17092694342136383</v>
      </c>
      <c r="ALJ232" s="34">
        <v>0.17311970889568329</v>
      </c>
      <c r="ALK232" s="34">
        <v>0.16776441037654877</v>
      </c>
      <c r="ALL232" s="34">
        <v>0.15987762808799744</v>
      </c>
      <c r="ALM232" t="s">
        <v>832</v>
      </c>
    </row>
    <row r="233" spans="1:1001">
      <c r="A233" t="s">
        <v>423</v>
      </c>
      <c r="B233" t="s">
        <v>159</v>
      </c>
      <c r="C233" t="s">
        <v>412</v>
      </c>
      <c r="D233" s="34">
        <v>3.1916607171297073E-2</v>
      </c>
      <c r="E233" t="s">
        <v>432</v>
      </c>
      <c r="F233" s="34">
        <v>3.5369459539651871E-2</v>
      </c>
      <c r="G233" t="s">
        <v>1464</v>
      </c>
      <c r="H233" s="34">
        <v>3.2629027962684631E-2</v>
      </c>
      <c r="I233" t="s">
        <v>1294</v>
      </c>
      <c r="J233" s="34">
        <v>5.1519166678190231E-2</v>
      </c>
      <c r="K233" t="s">
        <v>1521</v>
      </c>
      <c r="L233" s="34"/>
      <c r="M233" t="s">
        <v>465</v>
      </c>
      <c r="N233" s="34">
        <v>0.49941980838775635</v>
      </c>
      <c r="O233" s="34"/>
      <c r="P233" t="s">
        <v>1459</v>
      </c>
      <c r="Q233" s="34"/>
      <c r="R233" t="s">
        <v>1459</v>
      </c>
      <c r="S233" s="34"/>
      <c r="T233" t="s">
        <v>1459</v>
      </c>
      <c r="U233" s="34"/>
      <c r="V233" t="s">
        <v>1459</v>
      </c>
      <c r="W233" t="s">
        <v>843</v>
      </c>
      <c r="X233" t="s">
        <v>465</v>
      </c>
      <c r="Y233" s="34">
        <v>0.48877426981925964</v>
      </c>
      <c r="Z233" s="34"/>
      <c r="AA233" t="s">
        <v>1459</v>
      </c>
      <c r="AB233" s="34"/>
      <c r="AC233" t="s">
        <v>1459</v>
      </c>
      <c r="AD233" s="34"/>
      <c r="AE233" t="s">
        <v>1459</v>
      </c>
      <c r="AF233" s="34"/>
      <c r="AG233" t="s">
        <v>1459</v>
      </c>
      <c r="AH233" t="s">
        <v>843</v>
      </c>
      <c r="AI233" t="s">
        <v>465</v>
      </c>
      <c r="AJ233" s="34">
        <v>0.49844139814376831</v>
      </c>
      <c r="AK233" s="34"/>
      <c r="AL233" t="s">
        <v>1459</v>
      </c>
      <c r="AM233" s="34"/>
      <c r="AN233" t="s">
        <v>1459</v>
      </c>
      <c r="AO233" s="34"/>
      <c r="AP233" t="s">
        <v>1459</v>
      </c>
      <c r="AQ233" s="34"/>
      <c r="AR233" t="s">
        <v>1459</v>
      </c>
      <c r="AS233" t="s">
        <v>843</v>
      </c>
      <c r="AT233" t="s">
        <v>1521</v>
      </c>
      <c r="AU233" s="34">
        <v>0.42763155698776245</v>
      </c>
      <c r="AV233" s="34">
        <v>0.64317667484283447</v>
      </c>
      <c r="AW233" t="s">
        <v>1521</v>
      </c>
      <c r="AX233" s="34">
        <v>0.42763155698776245</v>
      </c>
      <c r="AY233" t="s">
        <v>1521</v>
      </c>
      <c r="AZ233" s="34"/>
      <c r="BA233" t="s">
        <v>1459</v>
      </c>
      <c r="BB233" s="34">
        <v>0.601401686668396</v>
      </c>
      <c r="BC233" t="s">
        <v>1521</v>
      </c>
      <c r="BD233" t="s">
        <v>843</v>
      </c>
      <c r="BE233" s="34">
        <v>0.5</v>
      </c>
      <c r="BF233" t="s">
        <v>1594</v>
      </c>
      <c r="BG233" t="s">
        <v>843</v>
      </c>
      <c r="BH233" t="s">
        <v>432</v>
      </c>
      <c r="BI233" s="34">
        <v>1.4415318965911865</v>
      </c>
      <c r="BJ233" t="s">
        <v>819</v>
      </c>
      <c r="BK233" s="34">
        <v>1.1624979972839355</v>
      </c>
      <c r="BL233" t="s">
        <v>1294</v>
      </c>
      <c r="BM233" s="34">
        <v>1.403028130531311</v>
      </c>
      <c r="BN233" t="s">
        <v>1521</v>
      </c>
      <c r="BO233" s="34">
        <v>2.9536054134368896</v>
      </c>
      <c r="BP233" t="s">
        <v>843</v>
      </c>
      <c r="BQ233" s="34">
        <v>3.7834761142730713</v>
      </c>
      <c r="BR233" t="s">
        <v>830</v>
      </c>
      <c r="BS233" s="34"/>
      <c r="BT233" t="s">
        <v>843</v>
      </c>
      <c r="BU233" s="34">
        <v>2.2037293910980225</v>
      </c>
      <c r="BV233" t="s">
        <v>1577</v>
      </c>
      <c r="BW233" t="s">
        <v>843</v>
      </c>
      <c r="BX233" s="34">
        <v>1.97816002368927</v>
      </c>
      <c r="BY233" t="s">
        <v>924</v>
      </c>
      <c r="BZ233" t="s">
        <v>843</v>
      </c>
      <c r="CA233" t="s">
        <v>465</v>
      </c>
      <c r="CB233" s="34">
        <v>9.8647559061646461E-3</v>
      </c>
      <c r="CC233" s="34">
        <v>9.4166509807109833E-3</v>
      </c>
      <c r="CD233" s="34">
        <v>9.1180354356765747E-3</v>
      </c>
      <c r="CE233" s="34">
        <v>9.306454099714756E-3</v>
      </c>
      <c r="CF233" s="34">
        <v>9.3064513057470322E-3</v>
      </c>
      <c r="CG233" t="s">
        <v>843</v>
      </c>
      <c r="CH233" t="s">
        <v>465</v>
      </c>
      <c r="CI233" s="34">
        <v>1.0511551052331924E-2</v>
      </c>
      <c r="CJ233" s="34">
        <v>1.0145834647119045E-2</v>
      </c>
      <c r="CK233" s="34">
        <v>1.0879836976528168E-2</v>
      </c>
      <c r="CL233" s="34">
        <v>1.0767079889774323E-2</v>
      </c>
      <c r="CM233" s="34">
        <v>1.1023652739822865E-2</v>
      </c>
      <c r="CN233" t="s">
        <v>843</v>
      </c>
      <c r="CO233" t="s">
        <v>465</v>
      </c>
      <c r="CP233" s="34">
        <v>1.0377908125519753E-2</v>
      </c>
      <c r="CQ233" s="34">
        <v>1.0479261167347431E-2</v>
      </c>
      <c r="CR233" s="34">
        <v>1.0665501467883587E-2</v>
      </c>
      <c r="CS233" s="34">
        <v>1.1023640632629395E-2</v>
      </c>
      <c r="CT233" s="34">
        <v>1.1023670434951782E-2</v>
      </c>
      <c r="CU233" t="s">
        <v>843</v>
      </c>
      <c r="CV233" t="s">
        <v>465</v>
      </c>
      <c r="CW233" s="34">
        <v>1.0326643474400043E-2</v>
      </c>
      <c r="CX233" s="34">
        <v>1.0232133790850639E-2</v>
      </c>
      <c r="CY233" s="34">
        <v>1.095246896147728E-2</v>
      </c>
      <c r="CZ233" s="34">
        <v>1.102363970130682E-2</v>
      </c>
      <c r="DA233" s="34">
        <v>1.1023667640984058E-2</v>
      </c>
      <c r="DB233" t="s">
        <v>843</v>
      </c>
      <c r="DC233" s="34"/>
      <c r="DD233" s="34"/>
      <c r="DE233" s="34"/>
      <c r="DF233" s="34"/>
      <c r="DG233" s="34"/>
      <c r="DH233" t="s">
        <v>1460</v>
      </c>
      <c r="DI233" t="s">
        <v>843</v>
      </c>
      <c r="DJ233" s="34"/>
      <c r="DK233" s="34"/>
      <c r="DL233" s="34"/>
      <c r="DM233" s="34"/>
      <c r="DN233" s="34"/>
      <c r="DO233" t="s">
        <v>1460</v>
      </c>
      <c r="DP233" t="s">
        <v>843</v>
      </c>
      <c r="DQ233" s="34"/>
      <c r="DR233" t="s">
        <v>1460</v>
      </c>
      <c r="DS233" t="s">
        <v>843</v>
      </c>
      <c r="DT233" t="s">
        <v>843</v>
      </c>
      <c r="DU233" s="34">
        <v>11.8</v>
      </c>
      <c r="DV233" t="s">
        <v>1461</v>
      </c>
      <c r="DW233" t="s">
        <v>843</v>
      </c>
      <c r="DX233" t="s">
        <v>843</v>
      </c>
      <c r="DY233" t="s">
        <v>465</v>
      </c>
      <c r="DZ233" s="34">
        <v>1.5600734623149037E-3</v>
      </c>
      <c r="EA233" s="34">
        <v>6.7268130369484425E-3</v>
      </c>
      <c r="EB233" s="34">
        <v>7.451644167304039E-3</v>
      </c>
      <c r="EC233" s="34">
        <v>9.3510719016194344E-3</v>
      </c>
      <c r="ED233" s="34">
        <v>1.016119122505188E-2</v>
      </c>
      <c r="EE233" t="s">
        <v>843</v>
      </c>
      <c r="EF233" t="s">
        <v>465</v>
      </c>
      <c r="EG233" s="34">
        <v>7.5499997474253178E-3</v>
      </c>
      <c r="EH233" s="34">
        <v>7.9333335161209106E-3</v>
      </c>
      <c r="EI233" s="34">
        <v>5.7999999262392521E-3</v>
      </c>
      <c r="EJ233" s="34">
        <v>5.1999995484948158E-3</v>
      </c>
      <c r="EK233" s="34">
        <v>2.3000000510364771E-3</v>
      </c>
      <c r="EL233" t="s">
        <v>843</v>
      </c>
      <c r="EM233" t="s">
        <v>465</v>
      </c>
      <c r="EN233" s="34">
        <v>3.2904120162129402E-3</v>
      </c>
      <c r="EO233" s="34">
        <v>5.2266726270318031E-3</v>
      </c>
      <c r="EP233" s="34">
        <v>5.1937159150838852E-3</v>
      </c>
      <c r="EQ233" s="34">
        <v>4.9662156961858273E-3</v>
      </c>
      <c r="ER233" s="34">
        <v>1.3287917245179415E-3</v>
      </c>
      <c r="ES233" t="s">
        <v>843</v>
      </c>
      <c r="ET233" t="s">
        <v>465</v>
      </c>
      <c r="EU233" s="34">
        <v>8.6485305801033974E-3</v>
      </c>
      <c r="EV233" s="34">
        <v>6.2474519945681095E-3</v>
      </c>
      <c r="EW233" s="34">
        <v>2.9563978314399719E-3</v>
      </c>
      <c r="EX233" s="34">
        <v>7.2483252733945847E-4</v>
      </c>
      <c r="EY233" s="34">
        <v>-1.6093424055725336E-3</v>
      </c>
      <c r="EZ233" t="s">
        <v>843</v>
      </c>
      <c r="FA233" t="s">
        <v>1594</v>
      </c>
      <c r="FB233" s="34">
        <v>1.7913982272148132E-2</v>
      </c>
      <c r="FC233" s="34">
        <v>1.355401985347271E-2</v>
      </c>
      <c r="FD233" s="34">
        <v>4.4420240446925163E-3</v>
      </c>
      <c r="FE233" s="34">
        <v>-7.6796216890215874E-3</v>
      </c>
      <c r="FF233" s="34">
        <v>-1.5769255114719272E-3</v>
      </c>
      <c r="FG233" t="s">
        <v>843</v>
      </c>
      <c r="FH233" s="34"/>
      <c r="FI233" s="34"/>
      <c r="FJ233" s="34"/>
      <c r="FK233" s="34"/>
      <c r="FL233" s="34"/>
      <c r="FM233" t="s">
        <v>843</v>
      </c>
      <c r="FN233" t="s">
        <v>843</v>
      </c>
      <c r="FO233" s="34">
        <v>0.60446</v>
      </c>
      <c r="FP233" t="s">
        <v>1462</v>
      </c>
      <c r="FQ233" t="s">
        <v>843</v>
      </c>
      <c r="FR233" t="s">
        <v>843</v>
      </c>
      <c r="FS233" s="34">
        <v>0.77710999999999997</v>
      </c>
      <c r="FT233" t="s">
        <v>1462</v>
      </c>
      <c r="FU233" t="s">
        <v>843</v>
      </c>
      <c r="FV233" t="s">
        <v>843</v>
      </c>
      <c r="FW233" s="34">
        <v>0.43245</v>
      </c>
      <c r="FX233" t="s">
        <v>1462</v>
      </c>
      <c r="FY233" t="s">
        <v>843</v>
      </c>
      <c r="FZ233" s="34">
        <v>2.0422790199518204E-2</v>
      </c>
      <c r="GA233" s="34">
        <v>2.0422790199518204E-2</v>
      </c>
      <c r="GB233" s="34">
        <v>5.2972077392041683E-3</v>
      </c>
      <c r="GC233" s="34">
        <v>-1.9010081887245178E-2</v>
      </c>
      <c r="GD233" s="34">
        <v>-5.6253202259540558E-2</v>
      </c>
      <c r="GE233" t="s">
        <v>830</v>
      </c>
      <c r="GF233" t="s">
        <v>843</v>
      </c>
      <c r="GG233" s="34">
        <v>3.248528391122818E-2</v>
      </c>
      <c r="GH233" s="34">
        <v>3.248528391122818E-2</v>
      </c>
      <c r="GI233" s="34">
        <v>6.6397208720445633E-3</v>
      </c>
      <c r="GJ233" s="34">
        <v>-1.7442656680941582E-2</v>
      </c>
      <c r="GK233" s="34">
        <v>-5.5922836065292358E-2</v>
      </c>
      <c r="GL233" t="s">
        <v>832</v>
      </c>
      <c r="GM233" t="s">
        <v>843</v>
      </c>
      <c r="GN233" s="34">
        <v>0.37169969081878662</v>
      </c>
      <c r="GO233" t="s">
        <v>832</v>
      </c>
      <c r="GP233" t="s">
        <v>843</v>
      </c>
      <c r="GQ233" t="s">
        <v>843</v>
      </c>
      <c r="GR233" s="34">
        <v>1.6855726018548012E-2</v>
      </c>
      <c r="GS233" s="34">
        <v>1.9656859338283539E-2</v>
      </c>
      <c r="GT233" s="34">
        <v>2.0131822675466537E-2</v>
      </c>
      <c r="GU233" s="34">
        <v>2.2118613123893738E-2</v>
      </c>
      <c r="GV233" s="34">
        <v>3.8426481187343597E-2</v>
      </c>
      <c r="GW233" t="s">
        <v>832</v>
      </c>
      <c r="GX233" t="s">
        <v>843</v>
      </c>
      <c r="GY233" t="s">
        <v>843</v>
      </c>
      <c r="GZ233" t="s">
        <v>843</v>
      </c>
      <c r="HA233" t="s">
        <v>843</v>
      </c>
      <c r="HB233" t="s">
        <v>843</v>
      </c>
      <c r="HC233" t="s">
        <v>843</v>
      </c>
      <c r="HD233" t="s">
        <v>843</v>
      </c>
      <c r="HE233" t="s">
        <v>843</v>
      </c>
      <c r="HF233" t="s">
        <v>843</v>
      </c>
      <c r="HG233" t="s">
        <v>843</v>
      </c>
      <c r="HH233" s="34">
        <v>24925554</v>
      </c>
      <c r="HI233" s="34">
        <v>25248445</v>
      </c>
      <c r="HJ233" s="34">
        <v>25579030</v>
      </c>
      <c r="HK233" s="34">
        <v>25905904</v>
      </c>
      <c r="HL233" s="34">
        <v>26234923</v>
      </c>
      <c r="HM233" s="34">
        <v>26573423</v>
      </c>
      <c r="HN233" s="34">
        <v>26926819</v>
      </c>
      <c r="HO233" s="34">
        <v>27309616</v>
      </c>
      <c r="HP233" s="34">
        <v>27726810</v>
      </c>
      <c r="HQ233" s="34">
        <v>28167842</v>
      </c>
      <c r="HR233" s="34">
        <v>28614227</v>
      </c>
      <c r="HS233" s="34">
        <v>29057458</v>
      </c>
      <c r="HT233" s="34">
        <v>29503051</v>
      </c>
      <c r="HU233" s="34">
        <v>29963226</v>
      </c>
      <c r="HV233" s="34">
        <v>30446542</v>
      </c>
      <c r="HW233" s="34">
        <v>30949417</v>
      </c>
      <c r="HX233" s="34">
        <v>31453574</v>
      </c>
      <c r="HY233" s="34">
        <v>31945682</v>
      </c>
      <c r="HZ233" s="34">
        <v>32449576</v>
      </c>
      <c r="IA233" s="34">
        <v>32976947.999999996</v>
      </c>
      <c r="IB233" s="34">
        <v>33526656.000000004</v>
      </c>
      <c r="IC233" s="34">
        <v>34081449</v>
      </c>
      <c r="ID233" s="34">
        <v>34627652</v>
      </c>
      <c r="IE233" s="34">
        <v>35163944</v>
      </c>
      <c r="IF233" s="34">
        <v>35673804</v>
      </c>
      <c r="IG233" s="34">
        <v>36159016</v>
      </c>
      <c r="IH233" s="34">
        <v>36622074</v>
      </c>
      <c r="II233" s="34">
        <v>37064740</v>
      </c>
      <c r="IJ233" s="34">
        <v>37491898</v>
      </c>
      <c r="IK233" s="34">
        <v>37907251</v>
      </c>
      <c r="IL233" s="34">
        <v>38313228</v>
      </c>
      <c r="IM233" s="34">
        <v>38710380</v>
      </c>
      <c r="IN233" s="34">
        <v>39097348</v>
      </c>
      <c r="IO233" s="34">
        <v>39477006</v>
      </c>
      <c r="IP233" s="34">
        <v>39851948</v>
      </c>
      <c r="IQ233" s="34">
        <v>40222392</v>
      </c>
      <c r="IR233" s="34">
        <v>40589997</v>
      </c>
      <c r="IS233" s="34">
        <v>40955389</v>
      </c>
      <c r="IT233" s="34">
        <v>41320935</v>
      </c>
      <c r="IU233" s="34">
        <v>41689808</v>
      </c>
      <c r="IV233" s="34">
        <v>42061549</v>
      </c>
      <c r="IW233" s="34">
        <v>42434927</v>
      </c>
      <c r="IX233" s="34">
        <v>42808673</v>
      </c>
      <c r="IY233" s="34">
        <v>43181331</v>
      </c>
      <c r="IZ233" s="34">
        <v>43550919</v>
      </c>
      <c r="JA233" s="34">
        <v>43915921</v>
      </c>
      <c r="JB233" s="34">
        <v>44274499</v>
      </c>
      <c r="JC233" s="34">
        <v>44623081</v>
      </c>
      <c r="JD233" s="34">
        <v>44959113</v>
      </c>
      <c r="JE233" s="34">
        <v>45282690</v>
      </c>
      <c r="JF233" s="34">
        <v>45593149</v>
      </c>
      <c r="JG233" s="34">
        <v>45890520</v>
      </c>
      <c r="JH233" s="34">
        <v>46175676</v>
      </c>
      <c r="JI233" s="34">
        <v>46448134</v>
      </c>
      <c r="JJ233" s="34">
        <v>46708096</v>
      </c>
      <c r="JK233" s="34">
        <v>46954664</v>
      </c>
      <c r="JL233" s="34">
        <v>47187748</v>
      </c>
      <c r="JM233" s="34">
        <v>47409179</v>
      </c>
      <c r="JN233" s="34">
        <v>47618956</v>
      </c>
      <c r="JO233" s="34">
        <v>47817724</v>
      </c>
      <c r="JP233" s="34">
        <v>48006705</v>
      </c>
      <c r="JQ233" s="34">
        <v>48186160</v>
      </c>
      <c r="JR233" s="34">
        <v>48357214</v>
      </c>
      <c r="JS233" s="34">
        <v>48521029</v>
      </c>
      <c r="JT233" s="34">
        <v>48677584</v>
      </c>
      <c r="JU233" s="34">
        <v>48828179</v>
      </c>
      <c r="JV233" s="34">
        <v>48974083</v>
      </c>
      <c r="JW233" s="34">
        <v>49114713</v>
      </c>
      <c r="JX233" s="34">
        <v>49250628</v>
      </c>
      <c r="JY233" s="34">
        <v>49381781</v>
      </c>
      <c r="JZ233" s="34">
        <v>49509153</v>
      </c>
      <c r="KA233" s="34">
        <v>49632663</v>
      </c>
      <c r="KB233" s="34">
        <v>49751969</v>
      </c>
      <c r="KC233" s="34">
        <v>49866543</v>
      </c>
      <c r="KD233" s="34">
        <v>49974645</v>
      </c>
      <c r="KE233" s="34">
        <v>50077874</v>
      </c>
      <c r="KF233" s="34">
        <v>50177262</v>
      </c>
      <c r="KG233" s="34">
        <v>50272548</v>
      </c>
      <c r="KH233" s="34">
        <v>50361977</v>
      </c>
      <c r="KI233" s="34">
        <v>50444302</v>
      </c>
      <c r="KJ233" s="34">
        <v>50520945</v>
      </c>
      <c r="KK233" s="34">
        <v>50593461</v>
      </c>
      <c r="KL233" s="34">
        <v>50660450</v>
      </c>
      <c r="KM233" s="34">
        <v>50720341</v>
      </c>
      <c r="KN233" s="34">
        <v>50773092</v>
      </c>
      <c r="KO233" s="34">
        <v>50818518</v>
      </c>
      <c r="KP233" s="34">
        <v>50858755</v>
      </c>
      <c r="KQ233" s="34">
        <v>50894189</v>
      </c>
      <c r="KR233" s="34">
        <v>50923589</v>
      </c>
      <c r="KS233" s="34">
        <v>50948207</v>
      </c>
      <c r="KT233" s="34">
        <v>50968173</v>
      </c>
      <c r="KU233" s="34">
        <v>50981600</v>
      </c>
      <c r="KV233" s="34">
        <v>50987784</v>
      </c>
      <c r="KW233" s="34">
        <v>50987325</v>
      </c>
      <c r="KX233" s="34">
        <v>50980739</v>
      </c>
      <c r="KY233" s="34">
        <v>50968107</v>
      </c>
      <c r="KZ233" s="34">
        <v>50948655</v>
      </c>
      <c r="LA233" s="34">
        <v>50921529</v>
      </c>
      <c r="LB233" s="34">
        <v>50886073</v>
      </c>
      <c r="LC233" s="34">
        <v>50843100</v>
      </c>
      <c r="LD233" s="34">
        <v>50794586</v>
      </c>
      <c r="LE233" t="s">
        <v>843</v>
      </c>
      <c r="LF233" t="s">
        <v>843</v>
      </c>
      <c r="LG233" t="s">
        <v>843</v>
      </c>
      <c r="LH233" s="34">
        <v>1.3037024065852165E-2</v>
      </c>
      <c r="LI233" s="34">
        <v>1.2871026992797852E-2</v>
      </c>
      <c r="LJ233" s="34">
        <v>1.3008305802941322E-2</v>
      </c>
      <c r="LK233" s="34">
        <v>1.2698020786046982E-2</v>
      </c>
      <c r="LL233" s="34">
        <v>1.2620565481483936E-2</v>
      </c>
      <c r="LM233" s="34">
        <v>1.282011903822422E-2</v>
      </c>
      <c r="LN233" s="34">
        <v>1.3211198151111603E-2</v>
      </c>
      <c r="LO233" s="34">
        <v>1.4116095378994942E-2</v>
      </c>
      <c r="LP233" s="34">
        <v>1.5160940587520599E-2</v>
      </c>
      <c r="LQ233" s="34">
        <v>1.5781156718730927E-2</v>
      </c>
      <c r="LR233" s="34">
        <v>1.572306826710701E-2</v>
      </c>
      <c r="LS233" s="34">
        <v>1.5371138229966164E-2</v>
      </c>
      <c r="LT233" s="34">
        <v>1.5218501910567284E-2</v>
      </c>
      <c r="LU233" s="34">
        <v>1.547714788466692E-2</v>
      </c>
      <c r="LV233" s="34">
        <v>1.6001595184206963E-2</v>
      </c>
      <c r="LW233" s="34">
        <v>1.6381736844778061E-2</v>
      </c>
      <c r="LX233" s="34">
        <v>1.6158455982804298E-2</v>
      </c>
      <c r="LY233" s="34">
        <v>1.5524405986070633E-2</v>
      </c>
      <c r="LZ233" s="34">
        <v>1.5650354325771332E-2</v>
      </c>
      <c r="MA233" s="34">
        <v>1.612139493227005E-2</v>
      </c>
      <c r="MB233" s="34">
        <v>1.6532052308320999E-2</v>
      </c>
      <c r="MC233" s="34">
        <v>1.6412394121289253E-2</v>
      </c>
      <c r="MD233" s="34">
        <v>1.5899334102869034E-2</v>
      </c>
      <c r="ME233" s="34">
        <v>1.5368686057627201E-2</v>
      </c>
      <c r="MF233" s="34">
        <v>1.4395398087799549E-2</v>
      </c>
      <c r="MG233" s="34">
        <v>1.3509685173630714E-2</v>
      </c>
      <c r="MH233" s="34">
        <v>1.2724850326776505E-2</v>
      </c>
      <c r="MI233" s="34">
        <v>1.201494038105011E-2</v>
      </c>
      <c r="MJ233" s="34">
        <v>1.1458743363618851E-2</v>
      </c>
      <c r="MK233" s="34">
        <v>1.1017556302249432E-2</v>
      </c>
      <c r="ML233" s="34">
        <v>1.065280195325613E-2</v>
      </c>
      <c r="MM233" s="34">
        <v>1.0312565602362156E-2</v>
      </c>
      <c r="MN233" s="34">
        <v>9.9468575790524483E-3</v>
      </c>
      <c r="MO233" s="34">
        <v>9.663737379014492E-3</v>
      </c>
      <c r="MP233" s="34">
        <v>9.4529110938310623E-3</v>
      </c>
      <c r="MQ233" s="34">
        <v>9.2525677755475044E-3</v>
      </c>
      <c r="MR233" s="34">
        <v>9.0978015214204788E-3</v>
      </c>
      <c r="MS233" s="34">
        <v>8.9617446064949036E-3</v>
      </c>
      <c r="MT233" s="34">
        <v>8.8858706876635551E-3</v>
      </c>
      <c r="MU233" s="34">
        <v>8.887413889169693E-3</v>
      </c>
      <c r="MV233" s="34">
        <v>8.8773118332028389E-3</v>
      </c>
      <c r="MW233" s="34">
        <v>8.8377753272652626E-3</v>
      </c>
      <c r="MX233" s="34">
        <v>8.7689487263560295E-3</v>
      </c>
      <c r="MY233" s="34">
        <v>8.6675267666578293E-3</v>
      </c>
      <c r="MZ233" s="34">
        <v>8.5225561633706093E-3</v>
      </c>
      <c r="NA233" s="34">
        <v>8.346114307641983E-3</v>
      </c>
      <c r="NB233" s="34">
        <v>8.1319482997059822E-3</v>
      </c>
      <c r="NC233" s="34">
        <v>7.842368446290493E-3</v>
      </c>
      <c r="ND233" s="34">
        <v>7.5022405944764614E-3</v>
      </c>
      <c r="NE233" s="34">
        <v>7.1713635697960854E-3</v>
      </c>
      <c r="NF233" s="34">
        <v>6.8326238542795181E-3</v>
      </c>
      <c r="NG233" s="34">
        <v>6.5010958351194859E-3</v>
      </c>
      <c r="NH233" s="34">
        <v>6.1946059577167034E-3</v>
      </c>
      <c r="NI233" s="34">
        <v>5.8831265196204185E-3</v>
      </c>
      <c r="NJ233" s="34">
        <v>5.5812192149460316E-3</v>
      </c>
      <c r="NK233" s="34">
        <v>5.2650286816060543E-3</v>
      </c>
      <c r="NL233" s="34">
        <v>4.9517420120537281E-3</v>
      </c>
      <c r="NM233" s="34">
        <v>4.6815769746899605E-3</v>
      </c>
      <c r="NN233" s="34">
        <v>4.4150575995445251E-3</v>
      </c>
      <c r="NO233" s="34">
        <v>4.1654487140476704E-3</v>
      </c>
      <c r="NP233" s="34">
        <v>3.9443229325115681E-3</v>
      </c>
      <c r="NQ233" s="34">
        <v>3.7311541382223368E-3</v>
      </c>
      <c r="NR233" s="34">
        <v>3.5435715690255165E-3</v>
      </c>
      <c r="NS233" s="34">
        <v>3.3818772062659264E-3</v>
      </c>
      <c r="NT233" s="34">
        <v>3.2213451340794563E-3</v>
      </c>
      <c r="NU233" s="34">
        <v>3.0889480840414762E-3</v>
      </c>
      <c r="NV233" s="34">
        <v>2.9836550820618868E-3</v>
      </c>
      <c r="NW233" s="34">
        <v>2.867403905838728E-3</v>
      </c>
      <c r="NX233" s="34">
        <v>2.7634750586003065E-3</v>
      </c>
      <c r="NY233" s="34">
        <v>2.6594316586852074E-3</v>
      </c>
      <c r="NZ233" s="34">
        <v>2.5760110002011061E-3</v>
      </c>
      <c r="OA233" s="34">
        <v>2.4915835820138454E-3</v>
      </c>
      <c r="OB233" s="34">
        <v>2.4008955806493759E-3</v>
      </c>
      <c r="OC233" s="34">
        <v>2.3002561647444963E-3</v>
      </c>
      <c r="OD233" s="34">
        <v>2.1654798183590174E-3</v>
      </c>
      <c r="OE233" s="34">
        <v>2.063496969640255E-3</v>
      </c>
      <c r="OF233" s="34">
        <v>1.982702175155282E-3</v>
      </c>
      <c r="OG233" s="34">
        <v>1.8971868557855487E-3</v>
      </c>
      <c r="OH233" s="34">
        <v>1.7773030558601022E-3</v>
      </c>
      <c r="OI233" s="34">
        <v>1.6333311796188354E-3</v>
      </c>
      <c r="OJ233" s="34">
        <v>1.5182058559730649E-3</v>
      </c>
      <c r="OK233" s="34">
        <v>1.4343359507620335E-3</v>
      </c>
      <c r="OL233" s="34">
        <v>1.3231885386630893E-3</v>
      </c>
      <c r="OM233" s="34">
        <v>1.1815059697255492E-3</v>
      </c>
      <c r="ON233" s="34">
        <v>1.03949592448771E-3</v>
      </c>
      <c r="OO233" s="34">
        <v>8.9428649516776204E-4</v>
      </c>
      <c r="OP233" s="34">
        <v>7.914649904705584E-4</v>
      </c>
      <c r="OQ233" s="34">
        <v>6.9647125201299787E-4</v>
      </c>
      <c r="OR233" s="34">
        <v>5.7750230189412832E-4</v>
      </c>
      <c r="OS233" s="34">
        <v>4.8331337166018784E-4</v>
      </c>
      <c r="OT233" s="34">
        <v>3.9181142346933484E-4</v>
      </c>
      <c r="OU233" s="34">
        <v>2.6340421754866838E-4</v>
      </c>
      <c r="OV233" s="34">
        <v>1.2129131209803745E-4</v>
      </c>
      <c r="OW233" s="34">
        <v>-9.0021967480424792E-6</v>
      </c>
      <c r="OX233" s="34">
        <v>-1.2917770072817802E-4</v>
      </c>
      <c r="OY233" s="34">
        <v>-2.4781055981293321E-4</v>
      </c>
      <c r="OZ233" s="34">
        <v>-3.8172327913343906E-4</v>
      </c>
      <c r="PA233" s="34">
        <v>-5.3256016690284014E-4</v>
      </c>
      <c r="PB233" s="34">
        <v>-6.9652951788157225E-4</v>
      </c>
      <c r="PC233" s="34">
        <v>-8.4485113620758057E-4</v>
      </c>
      <c r="PD233" s="34">
        <v>-9.5464597688987851E-4</v>
      </c>
      <c r="PE233" t="s">
        <v>1300</v>
      </c>
      <c r="PF233" t="s">
        <v>843</v>
      </c>
      <c r="PG233" t="s">
        <v>843</v>
      </c>
      <c r="PH233" t="s">
        <v>843</v>
      </c>
      <c r="PI233" t="s">
        <v>843</v>
      </c>
      <c r="PJ233" t="s">
        <v>1300</v>
      </c>
      <c r="PK233" s="34">
        <v>0.50016903877258301</v>
      </c>
      <c r="PL233" s="34">
        <v>0.4999120831489563</v>
      </c>
      <c r="PM233" s="34">
        <v>0.49971753358840942</v>
      </c>
      <c r="PN233" s="34">
        <v>0.49953779578208923</v>
      </c>
      <c r="PO233" s="34">
        <v>0.49936804175376892</v>
      </c>
      <c r="PP233" s="34">
        <v>0.49926277995109558</v>
      </c>
      <c r="PQ233" s="34">
        <v>0.499248206615448</v>
      </c>
      <c r="PR233" s="34">
        <v>0.49927234649658203</v>
      </c>
      <c r="PS233" s="34">
        <v>0.49932891130447388</v>
      </c>
      <c r="PT233" s="34">
        <v>0.49942415952682495</v>
      </c>
      <c r="PU233" s="34">
        <v>0.4995499849319458</v>
      </c>
      <c r="PV233" s="34">
        <v>0.49969112873077393</v>
      </c>
      <c r="PW233" s="34">
        <v>0.49983125925064087</v>
      </c>
      <c r="PX233" s="34">
        <v>0.49994507431983948</v>
      </c>
      <c r="PY233" s="34">
        <v>0.50003576278686523</v>
      </c>
      <c r="PZ233" s="34">
        <v>0.50013870000839233</v>
      </c>
      <c r="QA233" s="34">
        <v>0.50022423267364502</v>
      </c>
      <c r="QB233" s="34">
        <v>0.50024712085723877</v>
      </c>
      <c r="QC233" s="34">
        <v>0.50023317337036133</v>
      </c>
      <c r="QD233" s="34">
        <v>0.50020754337310791</v>
      </c>
      <c r="QE233" s="34">
        <v>0.50024491548538208</v>
      </c>
      <c r="QF233" s="34">
        <v>0.5003277063369751</v>
      </c>
      <c r="QG233" s="34">
        <v>0.50040632486343384</v>
      </c>
      <c r="QH233" s="34">
        <v>0.50048846006393433</v>
      </c>
      <c r="QI233" s="34">
        <v>0.50053638219833374</v>
      </c>
      <c r="QJ233" s="34">
        <v>0.50055432319641113</v>
      </c>
      <c r="QK233" s="34">
        <v>0.50054597854614258</v>
      </c>
      <c r="QL233" s="34">
        <v>0.50051420927047729</v>
      </c>
      <c r="QM233" s="34">
        <v>0.50046306848526001</v>
      </c>
      <c r="QN233" s="34">
        <v>0.50039666891098022</v>
      </c>
      <c r="QO233" s="34">
        <v>0.50031870603561401</v>
      </c>
      <c r="QP233" s="34">
        <v>0.50023025274276733</v>
      </c>
      <c r="QQ233" s="34">
        <v>0.50013172626495361</v>
      </c>
      <c r="QR233" s="34">
        <v>0.5000273585319519</v>
      </c>
      <c r="QS233" s="34">
        <v>0.49992051720619202</v>
      </c>
      <c r="QT233" s="34">
        <v>0.49981153011322021</v>
      </c>
      <c r="QU233" s="34">
        <v>0.49970182776451111</v>
      </c>
      <c r="QV233" s="34">
        <v>0.499592125415802</v>
      </c>
      <c r="QW233" s="34">
        <v>0.49948534369468689</v>
      </c>
      <c r="QX233" s="34">
        <v>0.49938356876373291</v>
      </c>
      <c r="QY233" s="34">
        <v>0.4992859959602356</v>
      </c>
      <c r="QZ233" s="34">
        <v>0.49919393658638</v>
      </c>
      <c r="RA233" s="34">
        <v>0.49910730123519897</v>
      </c>
      <c r="RB233" s="34">
        <v>0.49902388453483582</v>
      </c>
      <c r="RC233" s="34">
        <v>0.49894273281097412</v>
      </c>
      <c r="RD233" s="34">
        <v>0.4988635778427124</v>
      </c>
      <c r="RE233" s="34">
        <v>0.49878588318824768</v>
      </c>
      <c r="RF233" s="34">
        <v>0.49870830774307251</v>
      </c>
      <c r="RG233" s="34">
        <v>0.4986298680305481</v>
      </c>
      <c r="RH233" s="34">
        <v>0.49855011701583862</v>
      </c>
      <c r="RI233" s="34">
        <v>0.49846744537353516</v>
      </c>
      <c r="RJ233" s="34">
        <v>0.49838200211524963</v>
      </c>
      <c r="RK233" s="34">
        <v>0.4982953667640686</v>
      </c>
      <c r="RL233" s="34">
        <v>0.49820700287818909</v>
      </c>
      <c r="RM233" s="34">
        <v>0.49811631441116333</v>
      </c>
      <c r="RN233" s="34">
        <v>0.49802446365356445</v>
      </c>
      <c r="RO233" s="34">
        <v>0.4979325532913208</v>
      </c>
      <c r="RP233" s="34">
        <v>0.497841477394104</v>
      </c>
      <c r="RQ233" s="34">
        <v>0.49775317311286926</v>
      </c>
      <c r="RR233" s="34">
        <v>0.49766823649406433</v>
      </c>
      <c r="RS233" s="34">
        <v>0.49758657813072205</v>
      </c>
      <c r="RT233" s="34">
        <v>0.49750912189483643</v>
      </c>
      <c r="RU233" s="34">
        <v>0.49743795394897461</v>
      </c>
      <c r="RV233" s="34">
        <v>0.49737441539764404</v>
      </c>
      <c r="RW233" s="34">
        <v>0.49731823801994324</v>
      </c>
      <c r="RX233" s="34">
        <v>0.49727034568786621</v>
      </c>
      <c r="RY233" s="34">
        <v>0.49723249673843384</v>
      </c>
      <c r="RZ233" s="34">
        <v>0.49720469117164612</v>
      </c>
      <c r="SA233" s="34">
        <v>0.49718675017356873</v>
      </c>
      <c r="SB233" s="34">
        <v>0.49717947840690613</v>
      </c>
      <c r="SC233" s="34">
        <v>0.49718326330184937</v>
      </c>
      <c r="SD233" s="34">
        <v>0.49719807505607605</v>
      </c>
      <c r="SE233" s="34">
        <v>0.49722421169281006</v>
      </c>
      <c r="SF233" s="34">
        <v>0.49726000428199768</v>
      </c>
      <c r="SG233" s="34">
        <v>0.49730470776557922</v>
      </c>
      <c r="SH233" s="34">
        <v>0.4973590075969696</v>
      </c>
      <c r="SI233" s="34">
        <v>0.49742230772972107</v>
      </c>
      <c r="SJ233" s="34">
        <v>0.49749290943145752</v>
      </c>
      <c r="SK233" s="34">
        <v>0.4975663423538208</v>
      </c>
      <c r="SL233" s="34">
        <v>0.49764272570610046</v>
      </c>
      <c r="SM233" s="34">
        <v>0.49772104620933533</v>
      </c>
      <c r="SN233" s="34">
        <v>0.49779689311981201</v>
      </c>
      <c r="SO233" s="34">
        <v>0.49787130951881409</v>
      </c>
      <c r="SP233" s="34">
        <v>0.49794265627861023</v>
      </c>
      <c r="SQ233" s="34">
        <v>0.498008131980896</v>
      </c>
      <c r="SR233" s="34">
        <v>0.49806591868400574</v>
      </c>
      <c r="SS233" s="34">
        <v>0.49811673164367676</v>
      </c>
      <c r="ST233" s="34">
        <v>0.49816346168518066</v>
      </c>
      <c r="SU233" s="34">
        <v>0.49820214509963989</v>
      </c>
      <c r="SV233" s="34">
        <v>0.49823236465454102</v>
      </c>
      <c r="SW233" s="34">
        <v>0.49825701117515564</v>
      </c>
      <c r="SX233" s="34">
        <v>0.49827569723129272</v>
      </c>
      <c r="SY233" s="34">
        <v>0.49828848242759705</v>
      </c>
      <c r="SZ233" s="34">
        <v>0.49829605221748352</v>
      </c>
      <c r="TA233" s="34">
        <v>0.49830165505409241</v>
      </c>
      <c r="TB233" s="34">
        <v>0.49830713868141174</v>
      </c>
      <c r="TC233" s="34">
        <v>0.49831399321556091</v>
      </c>
      <c r="TD233" s="34">
        <v>0.49832496047019958</v>
      </c>
      <c r="TE233" s="34">
        <v>0.49833828210830688</v>
      </c>
      <c r="TF233" s="34">
        <v>0.49835506081581116</v>
      </c>
      <c r="TG233" s="34">
        <v>0.49838081002235413</v>
      </c>
      <c r="TH233" t="s">
        <v>843</v>
      </c>
      <c r="TI233" t="s">
        <v>843</v>
      </c>
      <c r="TJ233" t="s">
        <v>1300</v>
      </c>
      <c r="TK233" s="34">
        <v>0.58529847350035902</v>
      </c>
      <c r="TL233" s="34">
        <v>0.59302542380383105</v>
      </c>
      <c r="TM233" s="34">
        <v>0.60115431666396901</v>
      </c>
      <c r="TN233" s="34">
        <v>0.60927607467394307</v>
      </c>
      <c r="TO233" s="34">
        <v>0.61742156852188101</v>
      </c>
      <c r="TP233" s="34">
        <v>0.62593601509297503</v>
      </c>
      <c r="TQ233" s="34">
        <v>0.63476790555913798</v>
      </c>
      <c r="TR233" s="34">
        <v>0.64300226704029795</v>
      </c>
      <c r="TS233" s="34">
        <v>0.65012908715194595</v>
      </c>
      <c r="TT233" s="34">
        <v>0.65629434800152597</v>
      </c>
      <c r="TU233" s="34">
        <v>0.66185827770220695</v>
      </c>
      <c r="TV233" s="34">
        <v>0.66677540524665602</v>
      </c>
      <c r="TW233" s="34">
        <v>0.67052971911277892</v>
      </c>
      <c r="TX233" s="34">
        <v>0.67257028665738505</v>
      </c>
      <c r="TY233" s="34">
        <v>0.67282094510402901</v>
      </c>
      <c r="TZ233" s="34">
        <v>0.67143822658374708</v>
      </c>
      <c r="UA233" s="34">
        <v>0.66906312985190297</v>
      </c>
      <c r="UB233" s="34">
        <v>0.66638940436457106</v>
      </c>
      <c r="UC233" s="34">
        <v>0.66279596380550498</v>
      </c>
      <c r="UD233" s="34">
        <v>0.65828908727393498</v>
      </c>
      <c r="UE233" s="34">
        <v>0.65362378142300004</v>
      </c>
      <c r="UF233" s="34">
        <v>0.64947209257446803</v>
      </c>
      <c r="UG233" s="34">
        <v>0.64652140366719901</v>
      </c>
      <c r="UH233" s="34">
        <v>0.64481307393751197</v>
      </c>
      <c r="UI233" s="34">
        <v>0.643963055411235</v>
      </c>
      <c r="UJ233" s="34">
        <v>0.64340928138088704</v>
      </c>
      <c r="UK233" s="34">
        <v>0.64289358652926099</v>
      </c>
      <c r="UL233" s="34">
        <v>0.64260111304434997</v>
      </c>
      <c r="UM233" s="34">
        <v>0.64291543735662604</v>
      </c>
      <c r="UN233" s="34">
        <v>0.64403028533999607</v>
      </c>
      <c r="UO233" s="34">
        <v>0.64573249538948407</v>
      </c>
      <c r="UP233" s="34">
        <v>0.64778588265232895</v>
      </c>
      <c r="UQ233" s="34">
        <v>0.65005695079442405</v>
      </c>
      <c r="UR233" s="34">
        <v>0.65305958106346795</v>
      </c>
      <c r="US233" s="34">
        <v>0.65691051037204007</v>
      </c>
      <c r="UT233" s="34">
        <v>0.661205927285478</v>
      </c>
      <c r="UU233" s="34">
        <v>0.66525904565527494</v>
      </c>
      <c r="UV233" s="34">
        <v>0.66838587064068511</v>
      </c>
      <c r="UW233" s="34">
        <v>0.67064932097978902</v>
      </c>
      <c r="UX233" s="34">
        <v>0.67206873046847204</v>
      </c>
      <c r="UY233" s="34">
        <v>0.67272357230590796</v>
      </c>
      <c r="UZ233" s="34">
        <v>0.67271690283905894</v>
      </c>
      <c r="VA233" s="34">
        <v>0.67214202916476795</v>
      </c>
      <c r="VB233" s="34">
        <v>0.67118070075236902</v>
      </c>
      <c r="VC233" s="34">
        <v>0.66990546169645693</v>
      </c>
      <c r="VD233" s="34">
        <v>0.66836364424646799</v>
      </c>
      <c r="VE233" s="34">
        <v>0.666650009222577</v>
      </c>
      <c r="VF233" s="34">
        <v>0.66477292323226189</v>
      </c>
      <c r="VG233" s="34">
        <v>0.66275596896228806</v>
      </c>
      <c r="VH233" s="34">
        <v>0.660548695986796</v>
      </c>
      <c r="VI233" s="34">
        <v>0.65814282033751592</v>
      </c>
      <c r="VJ233" s="34">
        <v>0.65561747829399197</v>
      </c>
      <c r="VK233" s="34">
        <v>0.6531355707710701</v>
      </c>
      <c r="VL233" s="34">
        <v>0.65099238432269402</v>
      </c>
      <c r="VM233" s="34">
        <v>0.64928323827718504</v>
      </c>
      <c r="VN233" s="34">
        <v>0.647801774837514</v>
      </c>
      <c r="VO233" s="34">
        <v>0.64643808600486696</v>
      </c>
      <c r="VP233" s="34">
        <v>0.64536565798787604</v>
      </c>
      <c r="VQ233" s="34">
        <v>0.64471890143916599</v>
      </c>
      <c r="VR233" s="34">
        <v>0.64447140608858111</v>
      </c>
      <c r="VS233" s="34">
        <v>0.64455606774095398</v>
      </c>
      <c r="VT233" s="34">
        <v>0.64500806201398797</v>
      </c>
      <c r="VU233" s="34">
        <v>0.64588645450087301</v>
      </c>
      <c r="VV233" s="34">
        <v>0.6472045899190989</v>
      </c>
      <c r="VW233" s="34">
        <v>0.64888629590895208</v>
      </c>
      <c r="VX233" s="34">
        <v>0.65068802791109603</v>
      </c>
      <c r="VY233" s="34">
        <v>0.652442782849043</v>
      </c>
      <c r="VZ233" s="34">
        <v>0.6541013652477351</v>
      </c>
      <c r="WA233" s="34">
        <v>0.65571365912329105</v>
      </c>
      <c r="WB233" s="34">
        <v>0.65720379401872708</v>
      </c>
      <c r="WC233" s="34">
        <v>0.65839516583933499</v>
      </c>
      <c r="WD233" s="34">
        <v>0.65920159270922096</v>
      </c>
      <c r="WE233" s="34">
        <v>0.65944216860484606</v>
      </c>
      <c r="WF233" s="34">
        <v>0.65904450865026409</v>
      </c>
      <c r="WG233" s="34">
        <v>0.65820957465740404</v>
      </c>
      <c r="WH233" s="34">
        <v>0.65721966694093592</v>
      </c>
      <c r="WI233" s="34">
        <v>0.65622336069273801</v>
      </c>
      <c r="WJ233" s="34">
        <v>0.65514471580847</v>
      </c>
      <c r="WK233" s="34">
        <v>0.65379377382266002</v>
      </c>
      <c r="WL233" s="34">
        <v>0.65205065182584898</v>
      </c>
      <c r="WM233" s="34">
        <v>0.64999603629742098</v>
      </c>
      <c r="WN233" s="34">
        <v>0.64782554955248495</v>
      </c>
      <c r="WO233" s="34">
        <v>0.64566004007406097</v>
      </c>
      <c r="WP233" s="34">
        <v>0.6431322395880581</v>
      </c>
      <c r="WQ233" s="34">
        <v>0.64006759091934395</v>
      </c>
      <c r="WR233" s="34">
        <v>0.63666355835091504</v>
      </c>
      <c r="WS233" s="34">
        <v>0.63332969908524095</v>
      </c>
      <c r="WT233" s="34">
        <v>0.63052097165749099</v>
      </c>
      <c r="WU233" s="34">
        <v>0.62817137653043298</v>
      </c>
      <c r="WV233" s="34">
        <v>0.62618511776086594</v>
      </c>
      <c r="WW233" s="34">
        <v>0.62454684832970997</v>
      </c>
      <c r="WX233" s="34">
        <v>0.62324314066251396</v>
      </c>
      <c r="WY233" s="34">
        <v>0.62223122895476302</v>
      </c>
      <c r="WZ233" s="34">
        <v>0.62137224909693001</v>
      </c>
      <c r="XA233" s="34">
        <v>0.62056178707021092</v>
      </c>
      <c r="XB233" s="34">
        <v>0.61977414013263099</v>
      </c>
      <c r="XC233" s="34">
        <v>0.619028402221805</v>
      </c>
      <c r="XD233" s="34">
        <v>0.61832850698571906</v>
      </c>
      <c r="XE233" s="34">
        <v>0.61759950131737906</v>
      </c>
      <c r="XF233" s="34">
        <v>0.61678803023419104</v>
      </c>
      <c r="XG233" s="34">
        <v>0.61586622031070204</v>
      </c>
      <c r="XH233" t="s">
        <v>843</v>
      </c>
      <c r="XI233" t="s">
        <v>1300</v>
      </c>
      <c r="XJ233" s="34">
        <v>0.56165554912730198</v>
      </c>
      <c r="XK233" s="34">
        <v>0.57022516773261001</v>
      </c>
      <c r="XL233" s="34">
        <v>0.57948039037212096</v>
      </c>
      <c r="XM233" s="34">
        <v>0.58886206016975895</v>
      </c>
      <c r="XN233" s="34">
        <v>0.598167366417797</v>
      </c>
      <c r="XO233" s="34">
        <v>0.60760760854933904</v>
      </c>
      <c r="XP233" s="34">
        <v>0.61712124257974899</v>
      </c>
      <c r="XQ233" s="34">
        <v>0.62573569324445999</v>
      </c>
      <c r="XR233" s="34">
        <v>0.63284875481801306</v>
      </c>
      <c r="XS233" s="34">
        <v>0.638554668121186</v>
      </c>
      <c r="XT233" s="34">
        <v>0.64278924955757111</v>
      </c>
      <c r="XU233" s="34">
        <v>0.64572607565544904</v>
      </c>
      <c r="XV233" s="34">
        <v>0.64748459405096792</v>
      </c>
      <c r="XW233" s="34">
        <v>0.64758672847843501</v>
      </c>
      <c r="XX233" s="34">
        <v>0.64605631329074598</v>
      </c>
      <c r="XY233" s="34">
        <v>0.643426600839903</v>
      </c>
      <c r="XZ233" s="34">
        <v>0.64018412279342096</v>
      </c>
      <c r="YA233" s="34">
        <v>0.63658637809015906</v>
      </c>
      <c r="YB233" s="34">
        <v>0.63206389815386199</v>
      </c>
      <c r="YC233" s="34">
        <v>0.62657432701170501</v>
      </c>
      <c r="YD233" s="34">
        <v>0.62089479456443897</v>
      </c>
      <c r="YE233" s="34">
        <v>0.61574456532056498</v>
      </c>
      <c r="YF233" s="34">
        <v>0.61176049979131597</v>
      </c>
      <c r="YG233" s="34">
        <v>0.60912796939285296</v>
      </c>
      <c r="YH233" s="34">
        <v>0.60760923628454699</v>
      </c>
      <c r="YI233" s="34">
        <v>0.60663762255034792</v>
      </c>
      <c r="YJ233" s="34">
        <v>0.60598942320961902</v>
      </c>
      <c r="YK233" s="34">
        <v>0.605823828713977</v>
      </c>
      <c r="YL233" s="34">
        <v>0.60639477361215499</v>
      </c>
      <c r="YM233" s="34">
        <v>0.60774145020775305</v>
      </c>
      <c r="YN233" s="34">
        <v>0.60954329676349994</v>
      </c>
      <c r="YO233" s="34">
        <v>0.61147376218634697</v>
      </c>
      <c r="YP233" s="34">
        <v>0.61337588182932401</v>
      </c>
      <c r="YQ233" s="34">
        <v>0.61578438851213801</v>
      </c>
      <c r="YR233" s="34">
        <v>0.61890299565782803</v>
      </c>
      <c r="YS233" s="34">
        <v>0.62245224003584898</v>
      </c>
      <c r="YT233" s="34">
        <v>0.62575510136456702</v>
      </c>
      <c r="YU233" s="34">
        <v>0.628136282970433</v>
      </c>
      <c r="YV233" s="34">
        <v>0.629699364256883</v>
      </c>
      <c r="YW233" s="34">
        <v>0.63039835336251004</v>
      </c>
      <c r="YX233" s="34">
        <v>0.63025943243317106</v>
      </c>
      <c r="YY233" s="34">
        <v>0.62943878011809995</v>
      </c>
      <c r="YZ233" s="34">
        <v>0.62799787823366904</v>
      </c>
      <c r="ZA233" s="34">
        <v>0.62599417095318299</v>
      </c>
      <c r="ZB233" s="34">
        <v>0.62343587973424808</v>
      </c>
      <c r="ZC233" s="34">
        <v>0.62039076898785706</v>
      </c>
      <c r="ZD233" s="34">
        <v>0.61695626847232898</v>
      </c>
      <c r="ZE233" s="34">
        <v>0.61333570848682495</v>
      </c>
      <c r="ZF233" s="34">
        <v>0.60989705246186698</v>
      </c>
      <c r="ZG233" s="34">
        <v>0.60673351789318997</v>
      </c>
      <c r="ZH233" s="34">
        <v>0.60363001463629995</v>
      </c>
      <c r="ZI233" s="34">
        <v>0.60053531753399203</v>
      </c>
      <c r="ZJ233" s="34">
        <v>0.59770570548875102</v>
      </c>
      <c r="ZK233" s="34">
        <v>0.59538007490247091</v>
      </c>
      <c r="ZL233" s="34">
        <v>0.59365149024327002</v>
      </c>
      <c r="ZM233" s="34">
        <v>0.59249619385524499</v>
      </c>
      <c r="ZN233" s="34">
        <v>0.59196353256781797</v>
      </c>
      <c r="ZO233" s="34">
        <v>0.59216254303834293</v>
      </c>
      <c r="ZP233" s="34">
        <v>0.59315281922602403</v>
      </c>
      <c r="ZQ233" s="34">
        <v>0.59479061147693502</v>
      </c>
      <c r="ZR233" s="34">
        <v>0.59679270843520693</v>
      </c>
      <c r="ZS233" s="34">
        <v>0.59895259760320596</v>
      </c>
      <c r="ZT233" s="34">
        <v>0.60109996204495997</v>
      </c>
      <c r="ZU233" s="34">
        <v>0.60324300208840398</v>
      </c>
      <c r="ZV233" s="34">
        <v>0.60529846134826204</v>
      </c>
      <c r="ZW233" s="34">
        <v>0.60707928509887699</v>
      </c>
      <c r="ZX233" s="34">
        <v>0.60847564006456201</v>
      </c>
      <c r="ZY233" s="34">
        <v>0.60927261866798099</v>
      </c>
      <c r="ZZ233" s="34">
        <v>0.60936695061025392</v>
      </c>
      <c r="AAA233" s="34">
        <v>0.60893947515723901</v>
      </c>
      <c r="AAB233" s="34">
        <v>0.60826305188456797</v>
      </c>
      <c r="AAC233" s="34">
        <v>0.60750957489425905</v>
      </c>
      <c r="AAD233" s="34">
        <v>0.60660944501120606</v>
      </c>
      <c r="AAE233" s="34">
        <v>0.60531436483690404</v>
      </c>
      <c r="AAF233" s="34">
        <v>0.60351713957665098</v>
      </c>
      <c r="AAG233" s="34">
        <v>0.60130686057771898</v>
      </c>
      <c r="AAH233" s="34">
        <v>0.59888172056896993</v>
      </c>
      <c r="AAI233" s="34">
        <v>0.59639549604293496</v>
      </c>
      <c r="AAJ233" s="34">
        <v>0.59347611591975402</v>
      </c>
      <c r="AAK233" s="34">
        <v>0.58995595776109699</v>
      </c>
      <c r="AAL233" s="34">
        <v>0.58602692408069601</v>
      </c>
      <c r="AAM233" s="34">
        <v>0.58216012754928803</v>
      </c>
      <c r="AAN233" s="34">
        <v>0.57885529462474894</v>
      </c>
      <c r="AAO233" s="34">
        <v>0.57606871176201302</v>
      </c>
      <c r="AAP233" s="34">
        <v>0.57375638484104496</v>
      </c>
      <c r="AAQ233" s="34">
        <v>0.57189387144268899</v>
      </c>
      <c r="AAR233" s="34">
        <v>0.57039624741108996</v>
      </c>
      <c r="AAS233" s="34">
        <v>0.56920516996547499</v>
      </c>
      <c r="AAT233" s="34">
        <v>0.56822358887548197</v>
      </c>
      <c r="AAU233" s="34">
        <v>0.56732247711877304</v>
      </c>
      <c r="AAV233" s="34">
        <v>0.56647457783580502</v>
      </c>
      <c r="AAW233" s="34">
        <v>0.56570010552826899</v>
      </c>
      <c r="AAX233" s="34">
        <v>0.56501564178588304</v>
      </c>
      <c r="AAY233" s="34">
        <v>0.56431642142744698</v>
      </c>
      <c r="AAZ233" s="34">
        <v>0.56351836131680999</v>
      </c>
      <c r="ABA233" s="34">
        <v>0.56264029422713002</v>
      </c>
      <c r="ABB233" s="34">
        <v>0.56168294334757196</v>
      </c>
      <c r="ABC233" s="34">
        <v>0.56061285983773201</v>
      </c>
      <c r="ABD233" s="34">
        <v>0.55936311453394194</v>
      </c>
      <c r="ABE233" s="34">
        <v>0.55787066484931103</v>
      </c>
      <c r="ABF233" s="34">
        <v>0.55612315103697096</v>
      </c>
      <c r="ABG233" t="s">
        <v>843</v>
      </c>
      <c r="ABH233" t="s">
        <v>843</v>
      </c>
      <c r="ABI233" t="s">
        <v>1300</v>
      </c>
      <c r="ABJ233" s="34">
        <v>0.47766437853970301</v>
      </c>
      <c r="ABK233" s="34">
        <v>0.48280277226583201</v>
      </c>
      <c r="ABL233" s="34">
        <v>0.48829376032425303</v>
      </c>
      <c r="ABM233" s="34">
        <v>0.49443040088467904</v>
      </c>
      <c r="ABN233" s="34">
        <v>0.50156042961438096</v>
      </c>
      <c r="ABO233" s="34">
        <v>0.50964905800807103</v>
      </c>
      <c r="ABP233" s="34">
        <v>0.51840453192781499</v>
      </c>
      <c r="ABQ233" s="34">
        <v>0.52713522226017406</v>
      </c>
      <c r="ABR233" s="34">
        <v>0.53520369751868901</v>
      </c>
      <c r="ABS233" s="34">
        <v>0.54269205287362798</v>
      </c>
      <c r="ABT233" s="34">
        <v>0.55026461137671101</v>
      </c>
      <c r="ABU233" s="34">
        <v>0.55814774916215593</v>
      </c>
      <c r="ABV233" s="34">
        <v>0.56567166561858295</v>
      </c>
      <c r="ABW233" s="34">
        <v>0.572148272685992</v>
      </c>
      <c r="ABX233" s="34">
        <v>0.57729040990450697</v>
      </c>
      <c r="ABY233" s="34">
        <v>0.580838443889937</v>
      </c>
      <c r="ABZ233" s="34">
        <v>0.58296480738619993</v>
      </c>
      <c r="ACA233" s="34">
        <v>0.58393840206635805</v>
      </c>
      <c r="ACB233" s="34">
        <v>0.58318268935162698</v>
      </c>
      <c r="ACC233" s="34">
        <v>0.58072755853573799</v>
      </c>
      <c r="ACD233" s="34">
        <v>0.57737928624048795</v>
      </c>
      <c r="ACE233" s="34">
        <v>0.57389069637268098</v>
      </c>
      <c r="ACF233" s="34">
        <v>0.57071805546160004</v>
      </c>
      <c r="ACG233" s="34">
        <v>0.56768610153181498</v>
      </c>
      <c r="ACH233" s="34">
        <v>0.564845839889206</v>
      </c>
      <c r="ACI233" s="34">
        <v>0.56235751824662505</v>
      </c>
      <c r="ACJ233" s="34">
        <v>0.56036413994466794</v>
      </c>
      <c r="ACK233" s="34">
        <v>0.55923173129999393</v>
      </c>
      <c r="ACL233" s="34">
        <v>0.55908864629899502</v>
      </c>
      <c r="ACM233" s="34">
        <v>0.55966567504900699</v>
      </c>
      <c r="ACN233" s="34">
        <v>0.560448320361421</v>
      </c>
      <c r="ACO233" s="34">
        <v>0.56126398705897496</v>
      </c>
      <c r="ACP233" s="34">
        <v>0.562318351647768</v>
      </c>
      <c r="ACQ233" s="34">
        <v>0.56389685428525194</v>
      </c>
      <c r="ACR233" s="34">
        <v>0.56607267980978004</v>
      </c>
      <c r="ACS233" s="34">
        <v>0.56859376985834198</v>
      </c>
      <c r="ACT233" s="34">
        <v>0.57113880088314906</v>
      </c>
      <c r="ACU233" s="34">
        <v>0.57352946365043</v>
      </c>
      <c r="ACV233" s="34">
        <v>0.57628844797437406</v>
      </c>
      <c r="ACW233" s="34">
        <v>0.57960778542812907</v>
      </c>
      <c r="ACX233" s="34">
        <v>0.58323264556899701</v>
      </c>
      <c r="ACY233" s="34">
        <v>0.58656121186963295</v>
      </c>
      <c r="ACZ233" s="34">
        <v>0.58897612393843801</v>
      </c>
      <c r="ADA233" s="34">
        <v>0.59062814668681707</v>
      </c>
      <c r="ADB233" s="34">
        <v>0.59155156978432499</v>
      </c>
      <c r="ADC233" s="34">
        <v>0.59178693986629594</v>
      </c>
      <c r="ADD233" s="34">
        <v>0.59148223685735901</v>
      </c>
      <c r="ADE233" s="34">
        <v>0.59072400222656096</v>
      </c>
      <c r="ADF233" s="34">
        <v>0.58958411835215696</v>
      </c>
      <c r="ADG233" s="34">
        <v>0.58804520654631198</v>
      </c>
      <c r="ADH233" s="34">
        <v>0.58615853024147901</v>
      </c>
      <c r="ADI233" s="34">
        <v>0.58398637670699705</v>
      </c>
      <c r="ADJ233" s="34">
        <v>0.58165179866560002</v>
      </c>
      <c r="ADK233" s="34">
        <v>0.57946572191683698</v>
      </c>
      <c r="ADL233" s="34">
        <v>0.57751701736586503</v>
      </c>
      <c r="ADM233" s="34">
        <v>0.57561716791736406</v>
      </c>
      <c r="ADN233" s="34">
        <v>0.57372517544172696</v>
      </c>
      <c r="ADO233" s="34">
        <v>0.57206438862820197</v>
      </c>
      <c r="ADP233" s="34">
        <v>0.57085164781857001</v>
      </c>
      <c r="ADQ233" s="34">
        <v>0.57017266829944302</v>
      </c>
      <c r="ADR233" s="34">
        <v>0.56998379705501601</v>
      </c>
      <c r="ADS233" s="34">
        <v>0.57032721044458401</v>
      </c>
      <c r="ADT233" s="34">
        <v>0.57130939139711401</v>
      </c>
      <c r="ADU233" s="34">
        <v>0.57296953066504897</v>
      </c>
      <c r="ADV233" s="34">
        <v>0.57518156021073696</v>
      </c>
      <c r="ADW233" s="34">
        <v>0.57768243824943799</v>
      </c>
      <c r="ADX233" s="34">
        <v>0.58026717927520999</v>
      </c>
      <c r="ADY233" s="34">
        <v>0.58279320071353402</v>
      </c>
      <c r="ADZ233" s="34">
        <v>0.58527069949239996</v>
      </c>
      <c r="AEA233" s="34">
        <v>0.58762220005412702</v>
      </c>
      <c r="AEB233" s="34">
        <v>0.58967545859651505</v>
      </c>
      <c r="AEC233" s="34">
        <v>0.59134422225138306</v>
      </c>
      <c r="AED233" s="34">
        <v>0.59242788554185599</v>
      </c>
      <c r="AEE233" s="34">
        <v>0.59284287656398105</v>
      </c>
      <c r="AEF233" s="34">
        <v>0.59277877404410606</v>
      </c>
      <c r="AEG233" s="34">
        <v>0.59248187540387698</v>
      </c>
      <c r="AEH233" s="34">
        <v>0.59209917631615705</v>
      </c>
      <c r="AEI233" s="34">
        <v>0.59156645897909899</v>
      </c>
      <c r="AEJ233" s="34">
        <v>0.59066569209544706</v>
      </c>
      <c r="AEK233" s="34">
        <v>0.58929175985030002</v>
      </c>
      <c r="AEL233" s="34">
        <v>0.58753142879651199</v>
      </c>
      <c r="AEM233" s="34">
        <v>0.585565794900197</v>
      </c>
      <c r="AEN233" s="34">
        <v>0.58355403886509105</v>
      </c>
      <c r="AEO233" s="34">
        <v>0.58114366778409499</v>
      </c>
      <c r="AEP233" s="34">
        <v>0.57816279360962708</v>
      </c>
      <c r="AEQ233" s="34">
        <v>0.57481192190610497</v>
      </c>
      <c r="AER233" s="34">
        <v>0.57153282655070903</v>
      </c>
      <c r="AES233" s="34">
        <v>0.56878012143979706</v>
      </c>
      <c r="AET233" s="34">
        <v>0.56650888255342702</v>
      </c>
      <c r="AEU233" s="34">
        <v>0.56466327657026294</v>
      </c>
      <c r="AEV233" s="34">
        <v>0.56321859489860993</v>
      </c>
      <c r="AEW233" s="34">
        <v>0.56213685918056699</v>
      </c>
      <c r="AEX233" s="34">
        <v>0.56137310262395401</v>
      </c>
      <c r="AEY233" s="34">
        <v>0.56081524732681398</v>
      </c>
      <c r="AEZ233" s="34">
        <v>0.56034558463344408</v>
      </c>
      <c r="AFA233" s="34">
        <v>0.55993853607375899</v>
      </c>
      <c r="AFB233" s="34">
        <v>0.55960280992697398</v>
      </c>
      <c r="AFC233" s="34">
        <v>0.55935618115473296</v>
      </c>
      <c r="AFD233" s="34">
        <v>0.55910883081023799</v>
      </c>
      <c r="AFE233" s="34">
        <v>0.55877534021332298</v>
      </c>
      <c r="AFF233" s="34">
        <v>0.55835515070095099</v>
      </c>
      <c r="AFG233" t="s">
        <v>843</v>
      </c>
      <c r="AFH233" t="s">
        <v>843</v>
      </c>
      <c r="AFI233" s="34">
        <v>0.65851999999999999</v>
      </c>
      <c r="AFJ233" s="34">
        <v>0.65347999999999995</v>
      </c>
      <c r="AFK233" s="34">
        <v>0.64825999999999995</v>
      </c>
      <c r="AFL233" s="34">
        <v>0.64209000000000005</v>
      </c>
      <c r="AFM233" s="34">
        <v>0.63448000000000004</v>
      </c>
      <c r="AFN233" s="34">
        <v>0.62780000000000002</v>
      </c>
      <c r="AFO233" s="34">
        <v>0.62253000000000003</v>
      </c>
      <c r="AFP233" s="34">
        <v>0.61914000000000002</v>
      </c>
      <c r="AFQ233" s="34">
        <v>0.61597999999999997</v>
      </c>
      <c r="AFR233" s="34">
        <v>0.61260999999999999</v>
      </c>
      <c r="AFS233" s="34">
        <v>0.60948999999999998</v>
      </c>
      <c r="AFT233" s="34">
        <v>0.60703000000000007</v>
      </c>
      <c r="AFU233" s="34">
        <v>0.60494999999999999</v>
      </c>
      <c r="AFV233" s="34">
        <v>0.60424999999999995</v>
      </c>
      <c r="AFW233" s="34">
        <v>0.60455000000000003</v>
      </c>
      <c r="AFX233" s="34">
        <v>0.60415999999999992</v>
      </c>
      <c r="AFY233" s="34">
        <v>0.60354999999999992</v>
      </c>
      <c r="AFZ233" s="34">
        <v>0.59611999999999998</v>
      </c>
      <c r="AGA233" s="34">
        <v>0.60446</v>
      </c>
      <c r="AGB233" t="s">
        <v>843</v>
      </c>
      <c r="AGC233" t="s">
        <v>843</v>
      </c>
      <c r="AGD233" t="s">
        <v>843</v>
      </c>
      <c r="AGE233" t="s">
        <v>843</v>
      </c>
      <c r="AGF233" s="34">
        <v>1.3893508352339268E-2</v>
      </c>
      <c r="AGG233" t="s">
        <v>843</v>
      </c>
      <c r="AGH233" t="s">
        <v>843</v>
      </c>
      <c r="AGI233" t="s">
        <v>843</v>
      </c>
      <c r="AGJ233" t="s">
        <v>843</v>
      </c>
      <c r="AGK233" t="s">
        <v>843</v>
      </c>
      <c r="AGL233" t="s">
        <v>843</v>
      </c>
      <c r="AGM233" t="s">
        <v>843</v>
      </c>
      <c r="AGN233" t="s">
        <v>843</v>
      </c>
      <c r="AGO233" s="34">
        <v>0.35299999999999998</v>
      </c>
      <c r="AGP233" s="34">
        <v>2003</v>
      </c>
      <c r="AGQ233" t="s">
        <v>832</v>
      </c>
      <c r="AGR233" t="s">
        <v>843</v>
      </c>
      <c r="AGS233" s="34">
        <v>0.81499999999999995</v>
      </c>
      <c r="AGT233" s="34">
        <v>2003</v>
      </c>
      <c r="AGU233" t="s">
        <v>832</v>
      </c>
      <c r="AGV233" t="s">
        <v>843</v>
      </c>
      <c r="AGW233" s="34">
        <v>0.94599999999999995</v>
      </c>
      <c r="AGX233" s="34">
        <v>2003</v>
      </c>
      <c r="AGY233" t="s">
        <v>832</v>
      </c>
      <c r="AGZ233" t="s">
        <v>843</v>
      </c>
      <c r="AHA233" s="34">
        <v>0.99099999999999999</v>
      </c>
      <c r="AHB233" s="34">
        <v>2003</v>
      </c>
      <c r="AHC233" t="s">
        <v>832</v>
      </c>
      <c r="AHD233" t="s">
        <v>843</v>
      </c>
      <c r="AHE233" s="34">
        <v>0.14099999999999999</v>
      </c>
      <c r="AHF233" s="34">
        <v>2013</v>
      </c>
      <c r="AHG233" t="s">
        <v>832</v>
      </c>
      <c r="AHH233" t="s">
        <v>843</v>
      </c>
      <c r="AHI233" t="s">
        <v>830</v>
      </c>
      <c r="AHJ233" s="34">
        <v>0.35552620887756348</v>
      </c>
      <c r="AHK233" s="34">
        <v>0.38590994477272034</v>
      </c>
      <c r="AHL233" s="34">
        <v>0.43105107545852661</v>
      </c>
      <c r="AHM233" s="34">
        <v>0.46008977293968201</v>
      </c>
      <c r="AHN233" s="34">
        <v>0.50173044204711914</v>
      </c>
      <c r="AHO233" t="s">
        <v>843</v>
      </c>
      <c r="AHP233" s="34"/>
      <c r="AHQ233" s="34"/>
      <c r="AHR233" s="34"/>
      <c r="AHS233" s="34"/>
      <c r="AHT233" s="34"/>
      <c r="AHU233" t="s">
        <v>843</v>
      </c>
      <c r="AHV233" s="34">
        <v>0.23937569558620453</v>
      </c>
      <c r="AHW233" s="34">
        <v>0.24469150602817535</v>
      </c>
      <c r="AHX233" s="34">
        <v>0.24688830971717834</v>
      </c>
      <c r="AHY233" s="34">
        <v>0.27734258770942688</v>
      </c>
      <c r="AHZ233" s="34">
        <v>0.39165008068084717</v>
      </c>
      <c r="AIA233" t="s">
        <v>832</v>
      </c>
      <c r="AIB233" t="s">
        <v>843</v>
      </c>
      <c r="AIC233" s="34">
        <v>0.23707097768783569</v>
      </c>
      <c r="AID233" s="34">
        <v>0.24484395980834961</v>
      </c>
      <c r="AIE233" s="34">
        <v>0.25944247841835022</v>
      </c>
      <c r="AIF233" s="34">
        <v>0.28915441036224365</v>
      </c>
      <c r="AIG233" s="34">
        <v>0.39996042847633362</v>
      </c>
      <c r="AIH233" t="s">
        <v>924</v>
      </c>
      <c r="AII233" t="s">
        <v>843</v>
      </c>
      <c r="AIJ233" s="34">
        <v>0.25590798258781433</v>
      </c>
      <c r="AIK233" s="34">
        <v>0.28141799569129944</v>
      </c>
      <c r="AIL233" s="34">
        <v>0.30282500386238098</v>
      </c>
      <c r="AIM233" s="34">
        <v>0.32149800658226013</v>
      </c>
      <c r="AIN233" s="34">
        <v>0.40270000696182251</v>
      </c>
      <c r="AIO233" t="s">
        <v>1607</v>
      </c>
      <c r="AIP233" s="34">
        <v>0.38016998767852783</v>
      </c>
      <c r="AIQ233" t="s">
        <v>843</v>
      </c>
      <c r="AIR233" s="34">
        <v>0.38447999999999999</v>
      </c>
      <c r="AIS233" s="34">
        <v>0.38414999999999999</v>
      </c>
      <c r="AIT233" s="34">
        <v>0.38207000000000002</v>
      </c>
      <c r="AIU233" s="34">
        <v>0.37887999999999999</v>
      </c>
      <c r="AIV233" s="34">
        <v>0.37670999999999999</v>
      </c>
      <c r="AIW233" s="34">
        <v>0.37473000000000001</v>
      </c>
      <c r="AIX233" t="s">
        <v>843</v>
      </c>
      <c r="AIY233" s="34">
        <v>5.2569999999999999E-2</v>
      </c>
      <c r="AIZ233" s="34">
        <v>5.4969999999999998E-2</v>
      </c>
      <c r="AJA233" s="34">
        <v>5.4820000000000001E-2</v>
      </c>
      <c r="AJB233" s="34">
        <v>5.457E-2</v>
      </c>
      <c r="AJC233" s="34">
        <v>5.4730000000000001E-2</v>
      </c>
      <c r="AJD233" s="34">
        <v>5.5220000000000005E-2</v>
      </c>
      <c r="AJE233" t="s">
        <v>843</v>
      </c>
      <c r="AJF233" s="34">
        <v>6.4950652420520782E-2</v>
      </c>
      <c r="AJG233" s="34">
        <v>7.1068935096263885E-2</v>
      </c>
      <c r="AJH233" s="34">
        <v>6.6925898194313049E-2</v>
      </c>
      <c r="AJI233" s="34">
        <v>5.6529175490140915E-2</v>
      </c>
      <c r="AJJ233" s="34">
        <v>5.5434707552194595E-2</v>
      </c>
      <c r="AJK233" t="s">
        <v>830</v>
      </c>
      <c r="AJL233" t="s">
        <v>843</v>
      </c>
      <c r="AJM233" t="s">
        <v>843</v>
      </c>
      <c r="AJN233" s="34">
        <v>6.4496956765651703E-2</v>
      </c>
      <c r="AJO233" s="34">
        <v>6.3138015568256378E-2</v>
      </c>
      <c r="AJP233" s="34">
        <v>5.687982589006424E-2</v>
      </c>
      <c r="AJQ233" s="34">
        <v>5.2309811115264893E-2</v>
      </c>
      <c r="AJR233" s="34">
        <v>5.5139649659395218E-2</v>
      </c>
      <c r="AJS233" t="s">
        <v>832</v>
      </c>
      <c r="AJT233" t="s">
        <v>843</v>
      </c>
      <c r="AJU233" t="s">
        <v>843</v>
      </c>
      <c r="AJV233" t="s">
        <v>843</v>
      </c>
      <c r="AJW233" s="34">
        <v>4.8801377415657043E-2</v>
      </c>
      <c r="AJX233" s="34">
        <v>5.3663894534111023E-2</v>
      </c>
      <c r="AJY233" s="34">
        <v>4.7918044030666351E-2</v>
      </c>
      <c r="AJZ233" s="34">
        <v>3.8968708366155624E-2</v>
      </c>
      <c r="AKA233" s="34">
        <v>3.6669958382844925E-2</v>
      </c>
      <c r="AKB233" t="s">
        <v>830</v>
      </c>
      <c r="AKC233" t="s">
        <v>843</v>
      </c>
      <c r="AKD233" t="s">
        <v>843</v>
      </c>
      <c r="AKE233" t="s">
        <v>843</v>
      </c>
      <c r="AKF233" s="34">
        <v>4.7296721488237381E-2</v>
      </c>
      <c r="AKG233" s="34">
        <v>4.4287357479333878E-2</v>
      </c>
      <c r="AKH233" s="34">
        <v>3.887547180056572E-2</v>
      </c>
      <c r="AKI233" s="34">
        <v>3.313194215297699E-2</v>
      </c>
      <c r="AKJ233" s="34">
        <v>3.4363199025392532E-2</v>
      </c>
      <c r="AKK233" t="s">
        <v>832</v>
      </c>
      <c r="AKL233" t="s">
        <v>843</v>
      </c>
      <c r="AKM233" s="34">
        <v>2190</v>
      </c>
      <c r="AKN233" t="s">
        <v>832</v>
      </c>
      <c r="AKO233" t="s">
        <v>843</v>
      </c>
      <c r="AKP233" s="34">
        <v>3170.662353515625</v>
      </c>
      <c r="AKQ233" t="s">
        <v>830</v>
      </c>
      <c r="AKR233" t="s">
        <v>843</v>
      </c>
      <c r="AKS233" s="34">
        <v>3473.36164294323</v>
      </c>
      <c r="AKT233" t="s">
        <v>832</v>
      </c>
      <c r="AKU233" t="s">
        <v>843</v>
      </c>
      <c r="AKV233" s="34">
        <v>2255.1511548936401</v>
      </c>
      <c r="AKW233" t="s">
        <v>832</v>
      </c>
      <c r="AKX233" t="s">
        <v>843</v>
      </c>
      <c r="AKY233" s="34">
        <v>0.43470561504364014</v>
      </c>
      <c r="AKZ233" s="34">
        <v>0.43470561504364014</v>
      </c>
      <c r="ALA233" s="34">
        <v>0.43634828925132751</v>
      </c>
      <c r="ALB233" s="34">
        <v>0.44107970595359802</v>
      </c>
      <c r="ALC233" s="34">
        <v>0.44547724723815918</v>
      </c>
      <c r="ALD233" t="s">
        <v>830</v>
      </c>
      <c r="ALE233" t="s">
        <v>843</v>
      </c>
      <c r="ALF233" t="s">
        <v>843</v>
      </c>
      <c r="ALG233" t="s">
        <v>843</v>
      </c>
      <c r="ALH233" s="34">
        <v>0.27717679738998413</v>
      </c>
      <c r="ALI233" s="34">
        <v>0.27717679738998413</v>
      </c>
      <c r="ALJ233" s="34">
        <v>0.25352802872657776</v>
      </c>
      <c r="ALK233" s="34">
        <v>0.25989991426467896</v>
      </c>
      <c r="ALL233" s="34">
        <v>0.33572724461555481</v>
      </c>
      <c r="ALM233" t="s">
        <v>832</v>
      </c>
    </row>
    <row r="234" spans="1:1001">
      <c r="A234" t="s">
        <v>423</v>
      </c>
      <c r="B234" t="s">
        <v>163</v>
      </c>
      <c r="C234" t="s">
        <v>413</v>
      </c>
      <c r="D234" s="34">
        <v>4.1068878024816513E-2</v>
      </c>
      <c r="E234" t="s">
        <v>465</v>
      </c>
      <c r="F234" s="34">
        <v>4.7211907804012299E-2</v>
      </c>
      <c r="G234" t="s">
        <v>465</v>
      </c>
      <c r="H234" s="34">
        <v>4.515465721487999E-2</v>
      </c>
      <c r="I234" t="s">
        <v>465</v>
      </c>
      <c r="J234" s="34">
        <v>4.5825056731700897E-2</v>
      </c>
      <c r="K234" t="s">
        <v>465</v>
      </c>
      <c r="L234" s="34"/>
      <c r="M234" t="s">
        <v>465</v>
      </c>
      <c r="N234" s="34">
        <v>0.49941980838775635</v>
      </c>
      <c r="O234" s="34"/>
      <c r="P234" t="s">
        <v>1459</v>
      </c>
      <c r="Q234" s="34"/>
      <c r="R234" t="s">
        <v>1459</v>
      </c>
      <c r="S234" s="34"/>
      <c r="T234" t="s">
        <v>1459</v>
      </c>
      <c r="U234" s="34"/>
      <c r="V234" t="s">
        <v>1459</v>
      </c>
      <c r="W234" t="s">
        <v>843</v>
      </c>
      <c r="X234" t="s">
        <v>465</v>
      </c>
      <c r="Y234" s="34">
        <v>0.48877426981925964</v>
      </c>
      <c r="Z234" s="34"/>
      <c r="AA234" t="s">
        <v>1459</v>
      </c>
      <c r="AB234" s="34"/>
      <c r="AC234" t="s">
        <v>1459</v>
      </c>
      <c r="AD234" s="34"/>
      <c r="AE234" t="s">
        <v>1459</v>
      </c>
      <c r="AF234" s="34"/>
      <c r="AG234" t="s">
        <v>1459</v>
      </c>
      <c r="AH234" t="s">
        <v>843</v>
      </c>
      <c r="AI234" t="s">
        <v>465</v>
      </c>
      <c r="AJ234" s="34">
        <v>0.49844139814376831</v>
      </c>
      <c r="AK234" s="34"/>
      <c r="AL234" t="s">
        <v>1459</v>
      </c>
      <c r="AM234" s="34"/>
      <c r="AN234" t="s">
        <v>1459</v>
      </c>
      <c r="AO234" s="34"/>
      <c r="AP234" t="s">
        <v>1459</v>
      </c>
      <c r="AQ234" s="34"/>
      <c r="AR234" t="s">
        <v>1459</v>
      </c>
      <c r="AS234" t="s">
        <v>843</v>
      </c>
      <c r="AT234" t="s">
        <v>1521</v>
      </c>
      <c r="AU234" s="34">
        <v>0.74718904495239258</v>
      </c>
      <c r="AV234" s="34"/>
      <c r="AW234" t="s">
        <v>1459</v>
      </c>
      <c r="AX234" s="34"/>
      <c r="AY234" t="s">
        <v>1459</v>
      </c>
      <c r="AZ234" s="34"/>
      <c r="BA234" t="s">
        <v>1459</v>
      </c>
      <c r="BB234" s="34">
        <v>0.74718904495239258</v>
      </c>
      <c r="BC234" t="s">
        <v>1521</v>
      </c>
      <c r="BD234" t="s">
        <v>843</v>
      </c>
      <c r="BE234" s="34">
        <v>0.47822917414913746</v>
      </c>
      <c r="BF234" t="s">
        <v>465</v>
      </c>
      <c r="BG234" t="s">
        <v>843</v>
      </c>
      <c r="BH234" t="s">
        <v>465</v>
      </c>
      <c r="BI234" s="34">
        <v>2.522468090057373</v>
      </c>
      <c r="BJ234" t="s">
        <v>465</v>
      </c>
      <c r="BK234" s="34">
        <v>3.1210217475891113</v>
      </c>
      <c r="BL234" t="s">
        <v>465</v>
      </c>
      <c r="BM234" s="34">
        <v>3.4132125377655029</v>
      </c>
      <c r="BN234" t="s">
        <v>465</v>
      </c>
      <c r="BO234" s="34">
        <v>3.3510873317718506</v>
      </c>
      <c r="BP234" t="s">
        <v>843</v>
      </c>
      <c r="BQ234" s="34">
        <v>3.4573349952697754</v>
      </c>
      <c r="BR234" t="s">
        <v>830</v>
      </c>
      <c r="BS234" s="34"/>
      <c r="BT234" t="s">
        <v>843</v>
      </c>
      <c r="BU234" s="34">
        <v>2.6509904861450195</v>
      </c>
      <c r="BV234" t="s">
        <v>1552</v>
      </c>
      <c r="BW234" t="s">
        <v>843</v>
      </c>
      <c r="BX234" s="34">
        <v>2.6899244785308838</v>
      </c>
      <c r="BY234" t="s">
        <v>465</v>
      </c>
      <c r="BZ234" t="s">
        <v>843</v>
      </c>
      <c r="CA234" t="s">
        <v>465</v>
      </c>
      <c r="CB234" s="34">
        <v>9.8647559061646461E-3</v>
      </c>
      <c r="CC234" s="34">
        <v>9.4166509807109833E-3</v>
      </c>
      <c r="CD234" s="34">
        <v>9.1180354356765747E-3</v>
      </c>
      <c r="CE234" s="34">
        <v>9.306454099714756E-3</v>
      </c>
      <c r="CF234" s="34">
        <v>9.3064513057470322E-3</v>
      </c>
      <c r="CG234" t="s">
        <v>843</v>
      </c>
      <c r="CH234" t="s">
        <v>465</v>
      </c>
      <c r="CI234" s="34">
        <v>1.0511551052331924E-2</v>
      </c>
      <c r="CJ234" s="34">
        <v>1.0145834647119045E-2</v>
      </c>
      <c r="CK234" s="34">
        <v>1.0879836976528168E-2</v>
      </c>
      <c r="CL234" s="34">
        <v>1.0767079889774323E-2</v>
      </c>
      <c r="CM234" s="34">
        <v>1.1023652739822865E-2</v>
      </c>
      <c r="CN234" t="s">
        <v>843</v>
      </c>
      <c r="CO234" t="s">
        <v>465</v>
      </c>
      <c r="CP234" s="34">
        <v>1.0377908125519753E-2</v>
      </c>
      <c r="CQ234" s="34">
        <v>1.0479261167347431E-2</v>
      </c>
      <c r="CR234" s="34">
        <v>1.0665501467883587E-2</v>
      </c>
      <c r="CS234" s="34">
        <v>1.1023640632629395E-2</v>
      </c>
      <c r="CT234" s="34">
        <v>1.1023670434951782E-2</v>
      </c>
      <c r="CU234" t="s">
        <v>843</v>
      </c>
      <c r="CV234" t="s">
        <v>465</v>
      </c>
      <c r="CW234" s="34">
        <v>1.0326643474400043E-2</v>
      </c>
      <c r="CX234" s="34">
        <v>1.0232133790850639E-2</v>
      </c>
      <c r="CY234" s="34">
        <v>1.095246896147728E-2</v>
      </c>
      <c r="CZ234" s="34">
        <v>1.102363970130682E-2</v>
      </c>
      <c r="DA234" s="34">
        <v>1.1023667640984058E-2</v>
      </c>
      <c r="DB234" t="s">
        <v>843</v>
      </c>
      <c r="DC234" s="34"/>
      <c r="DD234" s="34"/>
      <c r="DE234" s="34"/>
      <c r="DF234" s="34"/>
      <c r="DG234" s="34"/>
      <c r="DH234" t="s">
        <v>1460</v>
      </c>
      <c r="DI234" t="s">
        <v>843</v>
      </c>
      <c r="DJ234" s="34"/>
      <c r="DK234" s="34"/>
      <c r="DL234" s="34"/>
      <c r="DM234" s="34"/>
      <c r="DN234" s="34"/>
      <c r="DO234" t="s">
        <v>1460</v>
      </c>
      <c r="DP234" t="s">
        <v>843</v>
      </c>
      <c r="DQ234" s="34"/>
      <c r="DR234" t="s">
        <v>1460</v>
      </c>
      <c r="DS234" t="s">
        <v>843</v>
      </c>
      <c r="DT234" t="s">
        <v>843</v>
      </c>
      <c r="DU234" s="34">
        <v>7.1</v>
      </c>
      <c r="DV234" t="s">
        <v>1461</v>
      </c>
      <c r="DW234" t="s">
        <v>843</v>
      </c>
      <c r="DX234" t="s">
        <v>843</v>
      </c>
      <c r="DY234" t="s">
        <v>465</v>
      </c>
      <c r="DZ234" s="34">
        <v>1.5600734623149037E-3</v>
      </c>
      <c r="EA234" s="34">
        <v>6.7268130369484425E-3</v>
      </c>
      <c r="EB234" s="34">
        <v>7.451644167304039E-3</v>
      </c>
      <c r="EC234" s="34">
        <v>9.3510719016194344E-3</v>
      </c>
      <c r="ED234" s="34">
        <v>1.016119122505188E-2</v>
      </c>
      <c r="EE234" t="s">
        <v>843</v>
      </c>
      <c r="EF234" t="s">
        <v>465</v>
      </c>
      <c r="EG234" s="34">
        <v>7.5499997474253178E-3</v>
      </c>
      <c r="EH234" s="34">
        <v>7.9333335161209106E-3</v>
      </c>
      <c r="EI234" s="34">
        <v>5.7999999262392521E-3</v>
      </c>
      <c r="EJ234" s="34">
        <v>5.1999995484948158E-3</v>
      </c>
      <c r="EK234" s="34">
        <v>2.3000000510364771E-3</v>
      </c>
      <c r="EL234" t="s">
        <v>843</v>
      </c>
      <c r="EM234" t="s">
        <v>465</v>
      </c>
      <c r="EN234" s="34">
        <v>3.2904120162129402E-3</v>
      </c>
      <c r="EO234" s="34">
        <v>5.2266726270318031E-3</v>
      </c>
      <c r="EP234" s="34">
        <v>5.1937159150838852E-3</v>
      </c>
      <c r="EQ234" s="34">
        <v>4.9662156961858273E-3</v>
      </c>
      <c r="ER234" s="34">
        <v>1.3287917245179415E-3</v>
      </c>
      <c r="ES234" t="s">
        <v>843</v>
      </c>
      <c r="ET234" t="s">
        <v>465</v>
      </c>
      <c r="EU234" s="34">
        <v>8.6485305801033974E-3</v>
      </c>
      <c r="EV234" s="34">
        <v>6.2474519945681095E-3</v>
      </c>
      <c r="EW234" s="34">
        <v>2.9563978314399719E-3</v>
      </c>
      <c r="EX234" s="34">
        <v>7.2483252733945847E-4</v>
      </c>
      <c r="EY234" s="34">
        <v>-1.6093424055725336E-3</v>
      </c>
      <c r="EZ234" t="s">
        <v>843</v>
      </c>
      <c r="FA234" t="s">
        <v>465</v>
      </c>
      <c r="FB234" s="34">
        <v>9.5905864145606756E-4</v>
      </c>
      <c r="FC234" s="34">
        <v>-7.2991795605048537E-4</v>
      </c>
      <c r="FD234" s="34">
        <v>-1.2427323963493109E-3</v>
      </c>
      <c r="FE234" s="34">
        <v>-7.6796216890215874E-3</v>
      </c>
      <c r="FF234" s="34">
        <v>-9.5483642071485519E-3</v>
      </c>
      <c r="FG234" t="s">
        <v>843</v>
      </c>
      <c r="FH234" s="34"/>
      <c r="FI234" s="34"/>
      <c r="FJ234" s="34"/>
      <c r="FK234" s="34"/>
      <c r="FL234" s="34"/>
      <c r="FM234" t="s">
        <v>843</v>
      </c>
      <c r="FN234" t="s">
        <v>843</v>
      </c>
      <c r="FO234" s="34">
        <v>0.69499999999999995</v>
      </c>
      <c r="FP234" t="s">
        <v>1462</v>
      </c>
      <c r="FQ234" t="s">
        <v>843</v>
      </c>
      <c r="FR234" t="s">
        <v>843</v>
      </c>
      <c r="FS234" s="34">
        <v>0.78400000000000003</v>
      </c>
      <c r="FT234" t="s">
        <v>1462</v>
      </c>
      <c r="FU234" t="s">
        <v>843</v>
      </c>
      <c r="FV234" t="s">
        <v>843</v>
      </c>
      <c r="FW234" s="34">
        <v>0.60872000000000004</v>
      </c>
      <c r="FX234" t="s">
        <v>1462</v>
      </c>
      <c r="FY234" t="s">
        <v>843</v>
      </c>
      <c r="FZ234" s="34">
        <v>-3.4956831485033035E-2</v>
      </c>
      <c r="GA234" s="34">
        <v>-3.514552116394043E-2</v>
      </c>
      <c r="GB234" s="34">
        <v>-9.0776234865188599E-3</v>
      </c>
      <c r="GC234" s="34">
        <v>1.1665932834148407E-2</v>
      </c>
      <c r="GD234" s="34">
        <v>2.4967392906546593E-2</v>
      </c>
      <c r="GE234" t="s">
        <v>830</v>
      </c>
      <c r="GF234" t="s">
        <v>843</v>
      </c>
      <c r="GG234" s="34">
        <v>-3.2134838402271271E-2</v>
      </c>
      <c r="GH234" s="34">
        <v>-3.1415354460477829E-2</v>
      </c>
      <c r="GI234" s="34">
        <v>-2.7484940364956856E-3</v>
      </c>
      <c r="GJ234" s="34">
        <v>3.1707793474197388E-2</v>
      </c>
      <c r="GK234" s="34">
        <v>0.23012758791446686</v>
      </c>
      <c r="GL234" t="s">
        <v>832</v>
      </c>
      <c r="GM234" t="s">
        <v>843</v>
      </c>
      <c r="GN234" s="34">
        <v>0.47117260098457336</v>
      </c>
      <c r="GO234" t="s">
        <v>832</v>
      </c>
      <c r="GP234" t="s">
        <v>843</v>
      </c>
      <c r="GQ234" t="s">
        <v>843</v>
      </c>
      <c r="GR234" s="34">
        <v>6.0359563678503036E-2</v>
      </c>
      <c r="GS234" s="34">
        <v>5.9823710471391678E-2</v>
      </c>
      <c r="GT234" s="34">
        <v>5.8073170483112335E-2</v>
      </c>
      <c r="GU234" s="34">
        <v>4.6209573745727539E-2</v>
      </c>
      <c r="GV234" s="34">
        <v>3.9628393948078156E-2</v>
      </c>
      <c r="GW234" t="s">
        <v>832</v>
      </c>
      <c r="GX234" t="s">
        <v>843</v>
      </c>
      <c r="GY234" t="s">
        <v>843</v>
      </c>
      <c r="GZ234" t="s">
        <v>843</v>
      </c>
      <c r="HA234" t="s">
        <v>843</v>
      </c>
      <c r="HB234" t="s">
        <v>843</v>
      </c>
      <c r="HC234" t="s">
        <v>843</v>
      </c>
      <c r="HD234" t="s">
        <v>843</v>
      </c>
      <c r="HE234" t="s">
        <v>843</v>
      </c>
      <c r="HF234" t="s">
        <v>843</v>
      </c>
      <c r="HG234" t="s">
        <v>843</v>
      </c>
      <c r="HH234" s="34">
        <v>192074</v>
      </c>
      <c r="HI234" s="34">
        <v>197034</v>
      </c>
      <c r="HJ234" s="34">
        <v>202125</v>
      </c>
      <c r="HK234" s="34">
        <v>207258</v>
      </c>
      <c r="HL234" s="34">
        <v>212422</v>
      </c>
      <c r="HM234" s="34">
        <v>217632</v>
      </c>
      <c r="HN234" s="34">
        <v>222923</v>
      </c>
      <c r="HO234" s="34">
        <v>228345</v>
      </c>
      <c r="HP234" s="34">
        <v>233952</v>
      </c>
      <c r="HQ234" s="34">
        <v>239689</v>
      </c>
      <c r="HR234" s="34">
        <v>245453</v>
      </c>
      <c r="HS234" s="34">
        <v>251294</v>
      </c>
      <c r="HT234" s="34">
        <v>257313</v>
      </c>
      <c r="HU234" s="34">
        <v>263534</v>
      </c>
      <c r="HV234" s="34">
        <v>269927</v>
      </c>
      <c r="HW234" s="34">
        <v>276438</v>
      </c>
      <c r="HX234" s="34">
        <v>283218</v>
      </c>
      <c r="HY234" s="34">
        <v>290239</v>
      </c>
      <c r="HZ234" s="34">
        <v>297298</v>
      </c>
      <c r="IA234" s="34">
        <v>304404</v>
      </c>
      <c r="IB234" s="34">
        <v>311685</v>
      </c>
      <c r="IC234" s="34">
        <v>319137</v>
      </c>
      <c r="ID234" s="34">
        <v>326740</v>
      </c>
      <c r="IE234" s="34">
        <v>334506</v>
      </c>
      <c r="IF234" s="34">
        <v>342325</v>
      </c>
      <c r="IG234" s="34">
        <v>350202</v>
      </c>
      <c r="IH234" s="34">
        <v>358162</v>
      </c>
      <c r="II234" s="34">
        <v>366230</v>
      </c>
      <c r="IJ234" s="34">
        <v>374415</v>
      </c>
      <c r="IK234" s="34">
        <v>382716</v>
      </c>
      <c r="IL234" s="34">
        <v>391135</v>
      </c>
      <c r="IM234" s="34">
        <v>399683</v>
      </c>
      <c r="IN234" s="34">
        <v>408365</v>
      </c>
      <c r="IO234" s="34">
        <v>417158</v>
      </c>
      <c r="IP234" s="34">
        <v>426050</v>
      </c>
      <c r="IQ234" s="34">
        <v>435047</v>
      </c>
      <c r="IR234" s="34">
        <v>444151</v>
      </c>
      <c r="IS234" s="34">
        <v>453374</v>
      </c>
      <c r="IT234" s="34">
        <v>462717</v>
      </c>
      <c r="IU234" s="34">
        <v>472147</v>
      </c>
      <c r="IV234" s="34">
        <v>481641</v>
      </c>
      <c r="IW234" s="34">
        <v>491182</v>
      </c>
      <c r="IX234" s="34">
        <v>500781</v>
      </c>
      <c r="IY234" s="34">
        <v>510431</v>
      </c>
      <c r="IZ234" s="34">
        <v>520124</v>
      </c>
      <c r="JA234" s="34">
        <v>529838</v>
      </c>
      <c r="JB234" s="34">
        <v>539582</v>
      </c>
      <c r="JC234" s="34">
        <v>549346</v>
      </c>
      <c r="JD234" s="34">
        <v>559073</v>
      </c>
      <c r="JE234" s="34">
        <v>568810</v>
      </c>
      <c r="JF234" s="34">
        <v>578567</v>
      </c>
      <c r="JG234" s="34">
        <v>588316</v>
      </c>
      <c r="JH234" s="34">
        <v>598076</v>
      </c>
      <c r="JI234" s="34">
        <v>607835</v>
      </c>
      <c r="JJ234" s="34">
        <v>617563</v>
      </c>
      <c r="JK234" s="34">
        <v>627271</v>
      </c>
      <c r="JL234" s="34">
        <v>636961</v>
      </c>
      <c r="JM234" s="34">
        <v>646669</v>
      </c>
      <c r="JN234" s="34">
        <v>656415</v>
      </c>
      <c r="JO234" s="34">
        <v>666138</v>
      </c>
      <c r="JP234" s="34">
        <v>675859</v>
      </c>
      <c r="JQ234" s="34">
        <v>685592</v>
      </c>
      <c r="JR234" s="34">
        <v>695307</v>
      </c>
      <c r="JS234" s="34">
        <v>704976</v>
      </c>
      <c r="JT234" s="34">
        <v>714623</v>
      </c>
      <c r="JU234" s="34">
        <v>724277</v>
      </c>
      <c r="JV234" s="34">
        <v>733905</v>
      </c>
      <c r="JW234" s="34">
        <v>743519</v>
      </c>
      <c r="JX234" s="34">
        <v>753091</v>
      </c>
      <c r="JY234" s="34">
        <v>762627</v>
      </c>
      <c r="JZ234" s="34">
        <v>772140</v>
      </c>
      <c r="KA234" s="34">
        <v>781616</v>
      </c>
      <c r="KB234" s="34">
        <v>791028</v>
      </c>
      <c r="KC234" s="34">
        <v>800366</v>
      </c>
      <c r="KD234" s="34">
        <v>809668</v>
      </c>
      <c r="KE234" s="34">
        <v>818909</v>
      </c>
      <c r="KF234" s="34">
        <v>828073</v>
      </c>
      <c r="KG234" s="34">
        <v>837156</v>
      </c>
      <c r="KH234" s="34">
        <v>846146</v>
      </c>
      <c r="KI234" s="34">
        <v>855057</v>
      </c>
      <c r="KJ234" s="34">
        <v>863917</v>
      </c>
      <c r="KK234" s="34">
        <v>872662</v>
      </c>
      <c r="KL234" s="34">
        <v>881281</v>
      </c>
      <c r="KM234" s="34">
        <v>889789</v>
      </c>
      <c r="KN234" s="34">
        <v>898197</v>
      </c>
      <c r="KO234" s="34">
        <v>906524</v>
      </c>
      <c r="KP234" s="34">
        <v>914727</v>
      </c>
      <c r="KQ234" s="34">
        <v>922851</v>
      </c>
      <c r="KR234" s="34">
        <v>930937</v>
      </c>
      <c r="KS234" s="34">
        <v>938951</v>
      </c>
      <c r="KT234" s="34">
        <v>946837</v>
      </c>
      <c r="KU234" s="34">
        <v>954578</v>
      </c>
      <c r="KV234" s="34">
        <v>962202</v>
      </c>
      <c r="KW234" s="34">
        <v>969726</v>
      </c>
      <c r="KX234" s="34">
        <v>977186</v>
      </c>
      <c r="KY234" s="34">
        <v>984553</v>
      </c>
      <c r="KZ234" s="34">
        <v>991795</v>
      </c>
      <c r="LA234" s="34">
        <v>998923</v>
      </c>
      <c r="LB234" s="34">
        <v>1005908</v>
      </c>
      <c r="LC234" s="34">
        <v>1012718</v>
      </c>
      <c r="LD234" s="34">
        <v>1019379</v>
      </c>
      <c r="LE234" t="s">
        <v>843</v>
      </c>
      <c r="LF234" t="s">
        <v>843</v>
      </c>
      <c r="LG234" t="s">
        <v>843</v>
      </c>
      <c r="LH234" s="34">
        <v>2.4464601650834084E-2</v>
      </c>
      <c r="LI234" s="34">
        <v>2.5495588779449463E-2</v>
      </c>
      <c r="LJ234" s="34">
        <v>2.5510014966130257E-2</v>
      </c>
      <c r="LK234" s="34">
        <v>2.5078076869249344E-2</v>
      </c>
      <c r="LL234" s="34">
        <v>2.4610467255115509E-2</v>
      </c>
      <c r="LM234" s="34">
        <v>2.4230699986219406E-2</v>
      </c>
      <c r="LN234" s="34">
        <v>2.4020858108997345E-2</v>
      </c>
      <c r="LO234" s="34">
        <v>2.4031223729252815E-2</v>
      </c>
      <c r="LP234" s="34">
        <v>2.4258323013782501E-2</v>
      </c>
      <c r="LQ234" s="34">
        <v>2.422628365457058E-2</v>
      </c>
      <c r="LR234" s="34">
        <v>2.3763233795762062E-2</v>
      </c>
      <c r="LS234" s="34">
        <v>2.3518085479736328E-2</v>
      </c>
      <c r="LT234" s="34">
        <v>2.366967499256134E-2</v>
      </c>
      <c r="LU234" s="34">
        <v>2.3889148607850075E-2</v>
      </c>
      <c r="LV234" s="34">
        <v>2.396916039288044E-2</v>
      </c>
      <c r="LW234" s="34">
        <v>2.3835012689232826E-2</v>
      </c>
      <c r="LX234" s="34">
        <v>2.4230355396866798E-2</v>
      </c>
      <c r="LY234" s="34">
        <v>2.4487802758812904E-2</v>
      </c>
      <c r="LZ234" s="34">
        <v>2.4030281230807304E-2</v>
      </c>
      <c r="MA234" s="34">
        <v>2.3620763793587685E-2</v>
      </c>
      <c r="MB234" s="34">
        <v>2.3637296631932259E-2</v>
      </c>
      <c r="MC234" s="34">
        <v>2.3627415299415588E-2</v>
      </c>
      <c r="MD234" s="34">
        <v>2.3544270545244217E-2</v>
      </c>
      <c r="ME234" s="34">
        <v>2.3490069434046745E-2</v>
      </c>
      <c r="MF234" s="34">
        <v>2.3105761036276817E-2</v>
      </c>
      <c r="MG234" s="34">
        <v>2.2749552503228188E-2</v>
      </c>
      <c r="MH234" s="34">
        <v>2.2475266829133034E-2</v>
      </c>
      <c r="MI234" s="34">
        <v>2.2276153787970543E-2</v>
      </c>
      <c r="MJ234" s="34">
        <v>2.2103257477283478E-2</v>
      </c>
      <c r="MK234" s="34">
        <v>2.1928392350673676E-2</v>
      </c>
      <c r="ML234" s="34">
        <v>2.1759569644927979E-2</v>
      </c>
      <c r="MM234" s="34">
        <v>2.1618964150547981E-2</v>
      </c>
      <c r="MN234" s="34">
        <v>2.1489650011062622E-2</v>
      </c>
      <c r="MO234" s="34">
        <v>2.1303664892911911E-2</v>
      </c>
      <c r="MP234" s="34">
        <v>2.1091664209961891E-2</v>
      </c>
      <c r="MQ234" s="34">
        <v>2.0897360518574715E-2</v>
      </c>
      <c r="MR234" s="34">
        <v>2.0710524171590805E-2</v>
      </c>
      <c r="MS234" s="34">
        <v>2.0552797242999077E-2</v>
      </c>
      <c r="MT234" s="34">
        <v>2.0398244261741638E-2</v>
      </c>
      <c r="MU234" s="34">
        <v>2.0174741744995117E-2</v>
      </c>
      <c r="MV234" s="34">
        <v>1.9908646121621132E-2</v>
      </c>
      <c r="MW234" s="34">
        <v>1.9615707919001579E-2</v>
      </c>
      <c r="MX234" s="34">
        <v>1.9354147836565971E-2</v>
      </c>
      <c r="MY234" s="34">
        <v>1.9086586311459541E-2</v>
      </c>
      <c r="MZ234" s="34">
        <v>1.8811777234077454E-2</v>
      </c>
      <c r="NA234" s="34">
        <v>1.8504055216908455E-2</v>
      </c>
      <c r="NB234" s="34">
        <v>1.8223466351628304E-2</v>
      </c>
      <c r="NC234" s="34">
        <v>1.7933713272213936E-2</v>
      </c>
      <c r="ND234" s="34">
        <v>1.7551574856042862E-2</v>
      </c>
      <c r="NE234" s="34">
        <v>1.7266403883695602E-2</v>
      </c>
      <c r="NF234" s="34">
        <v>1.7007896676659584E-2</v>
      </c>
      <c r="NG234" s="34">
        <v>1.6709862276911736E-2</v>
      </c>
      <c r="NH234" s="34">
        <v>1.6453618183732033E-2</v>
      </c>
      <c r="NI234" s="34">
        <v>1.618562825024128E-2</v>
      </c>
      <c r="NJ234" s="34">
        <v>1.5877623111009598E-2</v>
      </c>
      <c r="NK234" s="34">
        <v>1.5597576275467873E-2</v>
      </c>
      <c r="NL234" s="34">
        <v>1.5329765155911446E-2</v>
      </c>
      <c r="NM234" s="34">
        <v>1.5126142650842667E-2</v>
      </c>
      <c r="NN234" s="34">
        <v>1.49586396291852E-2</v>
      </c>
      <c r="NO234" s="34">
        <v>1.4703645370900631E-2</v>
      </c>
      <c r="NP234" s="34">
        <v>1.4487618580460548E-2</v>
      </c>
      <c r="NQ234" s="34">
        <v>1.429822389036417E-2</v>
      </c>
      <c r="NR234" s="34">
        <v>1.4070776291191578E-2</v>
      </c>
      <c r="NS234" s="34">
        <v>1.3810285367071629E-2</v>
      </c>
      <c r="NT234" s="34">
        <v>1.3591371476650238E-2</v>
      </c>
      <c r="NU234" s="34">
        <v>1.341878529638052E-2</v>
      </c>
      <c r="NV234" s="34">
        <v>1.3205676339566708E-2</v>
      </c>
      <c r="NW234" s="34">
        <v>1.3014728203415871E-2</v>
      </c>
      <c r="NX234" s="34">
        <v>1.2791750021278858E-2</v>
      </c>
      <c r="NY234" s="34">
        <v>1.2582981958985329E-2</v>
      </c>
      <c r="NZ234" s="34">
        <v>1.2396829202771187E-2</v>
      </c>
      <c r="OA234" s="34">
        <v>1.2197691015899181E-2</v>
      </c>
      <c r="OB234" s="34">
        <v>1.196979358792305E-2</v>
      </c>
      <c r="OC234" s="34">
        <v>1.1735757812857628E-2</v>
      </c>
      <c r="OD234" s="34">
        <v>1.1555164121091366E-2</v>
      </c>
      <c r="OE234" s="34">
        <v>1.1348679661750793E-2</v>
      </c>
      <c r="OF234" s="34">
        <v>1.1128348298370838E-2</v>
      </c>
      <c r="OG234" s="34">
        <v>1.0909118689596653E-2</v>
      </c>
      <c r="OH234" s="34">
        <v>1.0681488551199436E-2</v>
      </c>
      <c r="OI234" s="34">
        <v>1.047621201723814E-2</v>
      </c>
      <c r="OJ234" s="34">
        <v>1.0308565571904182E-2</v>
      </c>
      <c r="OK234" s="34">
        <v>1.0071611031889915E-2</v>
      </c>
      <c r="OL234" s="34">
        <v>9.8282210528850555E-3</v>
      </c>
      <c r="OM234" s="34">
        <v>9.6078254282474518E-3</v>
      </c>
      <c r="ON234" s="34">
        <v>9.4050643965601921E-3</v>
      </c>
      <c r="OO234" s="34">
        <v>9.2280842363834381E-3</v>
      </c>
      <c r="OP234" s="34">
        <v>9.0081552043557167E-3</v>
      </c>
      <c r="OQ234" s="34">
        <v>8.8421311229467392E-3</v>
      </c>
      <c r="OR234" s="34">
        <v>8.7238140404224396E-3</v>
      </c>
      <c r="OS234" s="34">
        <v>8.5716890171170235E-3</v>
      </c>
      <c r="OT234" s="34">
        <v>8.3636613562703133E-3</v>
      </c>
      <c r="OU234" s="34">
        <v>8.142402395606041E-3</v>
      </c>
      <c r="OV234" s="34">
        <v>7.9550500959157944E-3</v>
      </c>
      <c r="OW234" s="34">
        <v>7.7891494147479534E-3</v>
      </c>
      <c r="OX234" s="34">
        <v>7.6634553261101246E-3</v>
      </c>
      <c r="OY234" s="34">
        <v>7.5107184238731861E-3</v>
      </c>
      <c r="OZ234" s="34">
        <v>7.3287016712129116E-3</v>
      </c>
      <c r="PA234" s="34">
        <v>7.161265704780817E-3</v>
      </c>
      <c r="PB234" s="34">
        <v>6.9681964814662933E-3</v>
      </c>
      <c r="PC234" s="34">
        <v>6.7471894435584545E-3</v>
      </c>
      <c r="PD234" s="34">
        <v>6.5558128990232944E-3</v>
      </c>
      <c r="PE234" t="s">
        <v>1300</v>
      </c>
      <c r="PF234" t="s">
        <v>843</v>
      </c>
      <c r="PG234" t="s">
        <v>843</v>
      </c>
      <c r="PH234" t="s">
        <v>843</v>
      </c>
      <c r="PI234" t="s">
        <v>843</v>
      </c>
      <c r="PJ234" t="s">
        <v>1300</v>
      </c>
      <c r="PK234" s="34">
        <v>0.50934535264968872</v>
      </c>
      <c r="PL234" s="34">
        <v>0.50884616374969482</v>
      </c>
      <c r="PM234" s="34">
        <v>0.50841313600540161</v>
      </c>
      <c r="PN234" s="34">
        <v>0.50800448656082153</v>
      </c>
      <c r="PO234" s="34">
        <v>0.50758868455886841</v>
      </c>
      <c r="PP234" s="34">
        <v>0.50716805458068848</v>
      </c>
      <c r="PQ234" s="34">
        <v>0.50678485631942749</v>
      </c>
      <c r="PR234" s="34">
        <v>0.50643104314804077</v>
      </c>
      <c r="PS234" s="34">
        <v>0.50607818365097046</v>
      </c>
      <c r="PT234" s="34">
        <v>0.50568860769271851</v>
      </c>
      <c r="PU234" s="34">
        <v>0.50530654191970825</v>
      </c>
      <c r="PV234" s="34">
        <v>0.50496232509613037</v>
      </c>
      <c r="PW234" s="34">
        <v>0.50461888313293457</v>
      </c>
      <c r="PX234" s="34">
        <v>0.5042840838432312</v>
      </c>
      <c r="PY234" s="34">
        <v>0.50399553775787354</v>
      </c>
      <c r="PZ234" s="34">
        <v>0.50374042987823486</v>
      </c>
      <c r="QA234" s="34">
        <v>0.50354498624801636</v>
      </c>
      <c r="QB234" s="34">
        <v>0.50339549779891968</v>
      </c>
      <c r="QC234" s="34">
        <v>0.50324928760528564</v>
      </c>
      <c r="QD234" s="34">
        <v>0.50311100482940674</v>
      </c>
      <c r="QE234" s="34">
        <v>0.50301426649093628</v>
      </c>
      <c r="QF234" s="34">
        <v>0.50293761491775513</v>
      </c>
      <c r="QG234" s="34">
        <v>0.50287079811096191</v>
      </c>
      <c r="QH234" s="34">
        <v>0.50283700227737427</v>
      </c>
      <c r="QI234" s="34">
        <v>0.50280874967575073</v>
      </c>
      <c r="QJ234" s="34">
        <v>0.50277268886566162</v>
      </c>
      <c r="QK234" s="34">
        <v>0.50273621082305908</v>
      </c>
      <c r="QL234" s="34">
        <v>0.50271141529083252</v>
      </c>
      <c r="QM234" s="34">
        <v>0.5026935338973999</v>
      </c>
      <c r="QN234" s="34">
        <v>0.50267302989959717</v>
      </c>
      <c r="QO234" s="34">
        <v>0.50265765190124512</v>
      </c>
      <c r="QP234" s="34">
        <v>0.50265085697174072</v>
      </c>
      <c r="QQ234" s="34">
        <v>0.50264590978622437</v>
      </c>
      <c r="QR234" s="34">
        <v>0.50264167785644531</v>
      </c>
      <c r="QS234" s="34">
        <v>0.50265228748321533</v>
      </c>
      <c r="QT234" s="34">
        <v>0.5026698112487793</v>
      </c>
      <c r="QU234" s="34">
        <v>0.5026894211769104</v>
      </c>
      <c r="QV234" s="34">
        <v>0.50271517038345337</v>
      </c>
      <c r="QW234" s="34">
        <v>0.50275224447250366</v>
      </c>
      <c r="QX234" s="34">
        <v>0.50278830528259277</v>
      </c>
      <c r="QY234" s="34">
        <v>0.50282472372055054</v>
      </c>
      <c r="QZ234" s="34">
        <v>0.5028645396232605</v>
      </c>
      <c r="RA234" s="34">
        <v>0.5029064416885376</v>
      </c>
      <c r="RB234" s="34">
        <v>0.50295728445053101</v>
      </c>
      <c r="RC234" s="34">
        <v>0.50301468372344971</v>
      </c>
      <c r="RD234" s="34">
        <v>0.50306510925292969</v>
      </c>
      <c r="RE234" s="34">
        <v>0.50311720371246338</v>
      </c>
      <c r="RF234" s="34">
        <v>0.50317287445068359</v>
      </c>
      <c r="RG234" s="34">
        <v>0.50322407484054565</v>
      </c>
      <c r="RH234" s="34">
        <v>0.50326997041702271</v>
      </c>
      <c r="RI234" s="34">
        <v>0.50332111120223999</v>
      </c>
      <c r="RJ234" s="34">
        <v>0.50337064266204834</v>
      </c>
      <c r="RK234" s="34">
        <v>0.50341928005218506</v>
      </c>
      <c r="RL234" s="34">
        <v>0.50346231460571289</v>
      </c>
      <c r="RM234" s="34">
        <v>0.50350326299667358</v>
      </c>
      <c r="RN234" s="34">
        <v>0.50354790687561035</v>
      </c>
      <c r="RO234" s="34">
        <v>0.50358814001083374</v>
      </c>
      <c r="RP234" s="34">
        <v>0.50363171100616455</v>
      </c>
      <c r="RQ234" s="34">
        <v>0.50367069244384766</v>
      </c>
      <c r="RR234" s="34">
        <v>0.50370645523071289</v>
      </c>
      <c r="RS234" s="34">
        <v>0.50375151634216309</v>
      </c>
      <c r="RT234" s="34">
        <v>0.50379961729049683</v>
      </c>
      <c r="RU234" s="34">
        <v>0.50384503602981567</v>
      </c>
      <c r="RV234" s="34">
        <v>0.50389093160629272</v>
      </c>
      <c r="RW234" s="34">
        <v>0.50394260883331299</v>
      </c>
      <c r="RX234" s="34">
        <v>0.50399917364120483</v>
      </c>
      <c r="RY234" s="34">
        <v>0.50405704975128174</v>
      </c>
      <c r="RZ234" s="34">
        <v>0.50412297248840332</v>
      </c>
      <c r="SA234" s="34">
        <v>0.50419402122497559</v>
      </c>
      <c r="SB234" s="34">
        <v>0.50427538156509399</v>
      </c>
      <c r="SC234" s="34">
        <v>0.50435799360275269</v>
      </c>
      <c r="SD234" s="34">
        <v>0.50443953275680542</v>
      </c>
      <c r="SE234" s="34">
        <v>0.50452578067779541</v>
      </c>
      <c r="SF234" s="34">
        <v>0.50462037324905396</v>
      </c>
      <c r="SG234" s="34">
        <v>0.50471800565719604</v>
      </c>
      <c r="SH234" s="34">
        <v>0.50481677055358887</v>
      </c>
      <c r="SI234" s="34">
        <v>0.50491201877593994</v>
      </c>
      <c r="SJ234" s="34">
        <v>0.50501221418380737</v>
      </c>
      <c r="SK234" s="34">
        <v>0.50511020421981812</v>
      </c>
      <c r="SL234" s="34">
        <v>0.50520956516265869</v>
      </c>
      <c r="SM234" s="34">
        <v>0.50530779361724854</v>
      </c>
      <c r="SN234" s="34">
        <v>0.50540530681610107</v>
      </c>
      <c r="SO234" s="34">
        <v>0.50549823045730591</v>
      </c>
      <c r="SP234" s="34">
        <v>0.50558954477310181</v>
      </c>
      <c r="SQ234" s="34">
        <v>0.50567638874053955</v>
      </c>
      <c r="SR234" s="34">
        <v>0.50575608015060425</v>
      </c>
      <c r="SS234" s="34">
        <v>0.50582849979400635</v>
      </c>
      <c r="ST234" s="34">
        <v>0.50589966773986816</v>
      </c>
      <c r="SU234" s="34">
        <v>0.50596761703491211</v>
      </c>
      <c r="SV234" s="34">
        <v>0.50603175163269043</v>
      </c>
      <c r="SW234" s="34">
        <v>0.506092369556427</v>
      </c>
      <c r="SX234" s="34">
        <v>0.50614619255065918</v>
      </c>
      <c r="SY234" s="34">
        <v>0.50620037317276001</v>
      </c>
      <c r="SZ234" s="34">
        <v>0.5062553882598877</v>
      </c>
      <c r="TA234" s="34">
        <v>0.506308913230896</v>
      </c>
      <c r="TB234" s="34">
        <v>0.50636279582977295</v>
      </c>
      <c r="TC234" s="34">
        <v>0.50641715526580811</v>
      </c>
      <c r="TD234" s="34">
        <v>0.50647246837615967</v>
      </c>
      <c r="TE234" s="34">
        <v>0.50652945041656494</v>
      </c>
      <c r="TF234" s="34">
        <v>0.50659120082855225</v>
      </c>
      <c r="TG234" s="34">
        <v>0.5066525936126709</v>
      </c>
      <c r="TH234" t="s">
        <v>843</v>
      </c>
      <c r="TI234" t="s">
        <v>843</v>
      </c>
      <c r="TJ234" t="s">
        <v>1300</v>
      </c>
      <c r="TK234" s="34">
        <v>0.53090475545883398</v>
      </c>
      <c r="TL234" s="34">
        <v>0.53566779253274199</v>
      </c>
      <c r="TM234" s="34">
        <v>0.54057503877541402</v>
      </c>
      <c r="TN234" s="34">
        <v>0.54561815317586504</v>
      </c>
      <c r="TO234" s="34">
        <v>0.55063399891253906</v>
      </c>
      <c r="TP234" s="34">
        <v>0.55555810827886498</v>
      </c>
      <c r="TQ234" s="34">
        <v>0.56035617759535294</v>
      </c>
      <c r="TR234" s="34">
        <v>0.56482639170201199</v>
      </c>
      <c r="TS234" s="34">
        <v>0.56875647834496301</v>
      </c>
      <c r="TT234" s="34">
        <v>0.57204037740650893</v>
      </c>
      <c r="TU234" s="34">
        <v>0.57338879541093402</v>
      </c>
      <c r="TV234" s="34">
        <v>0.57272358273576007</v>
      </c>
      <c r="TW234" s="34">
        <v>0.57147215361805703</v>
      </c>
      <c r="TX234" s="34">
        <v>0.56988580199481298</v>
      </c>
      <c r="TY234" s="34">
        <v>0.56808692720624498</v>
      </c>
      <c r="TZ234" s="34">
        <v>0.56638637526972602</v>
      </c>
      <c r="UA234" s="34">
        <v>0.56531011447012502</v>
      </c>
      <c r="UB234" s="34">
        <v>0.56481038041062703</v>
      </c>
      <c r="UC234" s="34">
        <v>0.56456316557797204</v>
      </c>
      <c r="UD234" s="34">
        <v>0.56465163951255692</v>
      </c>
      <c r="UE234" s="34">
        <v>0.56529348540994906</v>
      </c>
      <c r="UF234" s="34">
        <v>0.56661177897232096</v>
      </c>
      <c r="UG234" s="34">
        <v>0.56869442263814907</v>
      </c>
      <c r="UH234" s="34">
        <v>0.57162352842699393</v>
      </c>
      <c r="UI234" s="34">
        <v>0.57526995584598806</v>
      </c>
      <c r="UJ234" s="34">
        <v>0.57938561173265701</v>
      </c>
      <c r="UK234" s="34">
        <v>0.58368838681937196</v>
      </c>
      <c r="UL234" s="34">
        <v>0.58799115310051098</v>
      </c>
      <c r="UM234" s="34">
        <v>0.59212771924201801</v>
      </c>
      <c r="UN234" s="34">
        <v>0.596034657552859</v>
      </c>
      <c r="UO234" s="34">
        <v>0.599650503854812</v>
      </c>
      <c r="UP234" s="34">
        <v>0.60289954426439896</v>
      </c>
      <c r="UQ234" s="34">
        <v>0.60578159244793295</v>
      </c>
      <c r="UR234" s="34">
        <v>0.60830741386646503</v>
      </c>
      <c r="US234" s="34">
        <v>0.61053280131440002</v>
      </c>
      <c r="UT234" s="34">
        <v>0.61250508565741202</v>
      </c>
      <c r="UU234" s="34">
        <v>0.61424086150784096</v>
      </c>
      <c r="UV234" s="34">
        <v>0.61575542488100299</v>
      </c>
      <c r="UW234" s="34">
        <v>0.61705534916590499</v>
      </c>
      <c r="UX234" s="34">
        <v>0.61815705701825896</v>
      </c>
      <c r="UY234" s="34">
        <v>0.619098041902579</v>
      </c>
      <c r="UZ234" s="34">
        <v>0.61996571535601896</v>
      </c>
      <c r="VA234" s="34">
        <v>0.62084424129509697</v>
      </c>
      <c r="VB234" s="34">
        <v>0.621738295675615</v>
      </c>
      <c r="VC234" s="34">
        <v>0.62259540282259895</v>
      </c>
      <c r="VD234" s="34">
        <v>0.62344056107715995</v>
      </c>
      <c r="VE234" s="34">
        <v>0.62431069263864702</v>
      </c>
      <c r="VF234" s="34">
        <v>0.62519580118522899</v>
      </c>
      <c r="VG234" s="34">
        <v>0.62609981165250306</v>
      </c>
      <c r="VH234" s="34">
        <v>0.62695276102740793</v>
      </c>
      <c r="VI234" s="34">
        <v>0.62773747229147903</v>
      </c>
      <c r="VJ234" s="34">
        <v>0.62847060803259502</v>
      </c>
      <c r="VK234" s="34">
        <v>0.62916335047719696</v>
      </c>
      <c r="VL234" s="34">
        <v>0.62985977268483406</v>
      </c>
      <c r="VM234" s="34">
        <v>0.63055723104948902</v>
      </c>
      <c r="VN234" s="34">
        <v>0.63125347736464799</v>
      </c>
      <c r="VO234" s="34">
        <v>0.63193008043669896</v>
      </c>
      <c r="VP234" s="34">
        <v>0.63258511496212499</v>
      </c>
      <c r="VQ234" s="34">
        <v>0.63325591793612401</v>
      </c>
      <c r="VR234" s="34">
        <v>0.63403904296106806</v>
      </c>
      <c r="VS234" s="34">
        <v>0.63491127587262997</v>
      </c>
      <c r="VT234" s="34">
        <v>0.63588283127367906</v>
      </c>
      <c r="VU234" s="34">
        <v>0.63695461141625198</v>
      </c>
      <c r="VV234" s="34">
        <v>0.63804254468056698</v>
      </c>
      <c r="VW234" s="34">
        <v>0.63918667605156798</v>
      </c>
      <c r="VX234" s="34">
        <v>0.64029715150418998</v>
      </c>
      <c r="VY234" s="34">
        <v>0.64127466002094291</v>
      </c>
      <c r="VZ234" s="34">
        <v>0.64214522954677089</v>
      </c>
      <c r="WA234" s="34">
        <v>0.64292363074316394</v>
      </c>
      <c r="WB234" s="34">
        <v>0.64352822546277499</v>
      </c>
      <c r="WC234" s="34">
        <v>0.64392425989829605</v>
      </c>
      <c r="WD234" s="34">
        <v>0.64410401015332297</v>
      </c>
      <c r="WE234" s="34">
        <v>0.64408380239625007</v>
      </c>
      <c r="WF234" s="34">
        <v>0.64385855970893302</v>
      </c>
      <c r="WG234" s="34">
        <v>0.64333013243090509</v>
      </c>
      <c r="WH234" s="34">
        <v>0.64261596831882395</v>
      </c>
      <c r="WI234" s="34">
        <v>0.64182324505206689</v>
      </c>
      <c r="WJ234" s="34">
        <v>0.64096894724519704</v>
      </c>
      <c r="WK234" s="34">
        <v>0.64008516260787107</v>
      </c>
      <c r="WL234" s="34">
        <v>0.63920884806510003</v>
      </c>
      <c r="WM234" s="34">
        <v>0.63838576992105101</v>
      </c>
      <c r="WN234" s="34">
        <v>0.63763576275808997</v>
      </c>
      <c r="WO234" s="34">
        <v>0.63700794638713398</v>
      </c>
      <c r="WP234" s="34">
        <v>0.63647786160539199</v>
      </c>
      <c r="WQ234" s="34">
        <v>0.63603064585533309</v>
      </c>
      <c r="WR234" s="34">
        <v>0.63565864536330308</v>
      </c>
      <c r="WS234" s="34">
        <v>0.63536388452510995</v>
      </c>
      <c r="WT234" s="34">
        <v>0.63508356170172597</v>
      </c>
      <c r="WU234" s="34">
        <v>0.63477012945022104</v>
      </c>
      <c r="WV234" s="34">
        <v>0.63449457665766196</v>
      </c>
      <c r="WW234" s="34">
        <v>0.63425700516562</v>
      </c>
      <c r="WX234" s="34">
        <v>0.63403062189227999</v>
      </c>
      <c r="WY234" s="34">
        <v>0.63377161644416502</v>
      </c>
      <c r="WZ234" s="34">
        <v>0.63343389443713694</v>
      </c>
      <c r="XA234" s="34">
        <v>0.63300468539494292</v>
      </c>
      <c r="XB234" s="34">
        <v>0.63253578019669798</v>
      </c>
      <c r="XC234" s="34">
        <v>0.63196949371115307</v>
      </c>
      <c r="XD234" s="34">
        <v>0.63128057353741296</v>
      </c>
      <c r="XE234" s="34">
        <v>0.63052865198837904</v>
      </c>
      <c r="XF234" s="34">
        <v>0.62975199919819802</v>
      </c>
      <c r="XG234" s="34">
        <v>0.62894008457113804</v>
      </c>
      <c r="XH234" t="s">
        <v>843</v>
      </c>
      <c r="XI234" t="s">
        <v>1300</v>
      </c>
      <c r="XJ234" s="34">
        <v>0.51532742588793901</v>
      </c>
      <c r="XK234" s="34">
        <v>0.51992427683617304</v>
      </c>
      <c r="XL234" s="34">
        <v>0.52473339583575607</v>
      </c>
      <c r="XM234" s="34">
        <v>0.52972013210555902</v>
      </c>
      <c r="XN234" s="34">
        <v>0.53471046951462098</v>
      </c>
      <c r="XO234" s="34">
        <v>0.53961150103959699</v>
      </c>
      <c r="XP234" s="34">
        <v>0.54432818580448394</v>
      </c>
      <c r="XQ234" s="34">
        <v>0.54859214914307097</v>
      </c>
      <c r="XR234" s="34">
        <v>0.55211634840405599</v>
      </c>
      <c r="XS234" s="34">
        <v>0.55486391712576899</v>
      </c>
      <c r="XT234" s="34">
        <v>0.55582738854281699</v>
      </c>
      <c r="XU234" s="34">
        <v>0.55492172515061999</v>
      </c>
      <c r="XV234" s="34">
        <v>0.55339498316256197</v>
      </c>
      <c r="XW234" s="34">
        <v>0.55155416673781499</v>
      </c>
      <c r="XX234" s="34">
        <v>0.54948745401534504</v>
      </c>
      <c r="XY234" s="34">
        <v>0.54746354071520398</v>
      </c>
      <c r="XZ234" s="34">
        <v>0.54604050590004904</v>
      </c>
      <c r="YA234" s="34">
        <v>0.54520757031274203</v>
      </c>
      <c r="YB234" s="34">
        <v>0.54468075802729898</v>
      </c>
      <c r="YC234" s="34">
        <v>0.54452874382605998</v>
      </c>
      <c r="YD234" s="34">
        <v>0.54494922758554298</v>
      </c>
      <c r="YE234" s="34">
        <v>0.54604534423357998</v>
      </c>
      <c r="YF234" s="34">
        <v>0.54787361836074799</v>
      </c>
      <c r="YG234" s="34">
        <v>0.55047742043490999</v>
      </c>
      <c r="YH234" s="34">
        <v>0.55374797889137295</v>
      </c>
      <c r="YI234" s="34">
        <v>0.55744684496376395</v>
      </c>
      <c r="YJ234" s="34">
        <v>0.56129488890502099</v>
      </c>
      <c r="YK234" s="34">
        <v>0.56513529749064806</v>
      </c>
      <c r="YL234" s="34">
        <v>0.56884473111387102</v>
      </c>
      <c r="YM234" s="34">
        <v>0.57239441256702106</v>
      </c>
      <c r="YN234" s="34">
        <v>0.575713725074111</v>
      </c>
      <c r="YO234" s="34">
        <v>0.57873167143502302</v>
      </c>
      <c r="YP234" s="34">
        <v>0.58143939857725302</v>
      </c>
      <c r="YQ234" s="34">
        <v>0.58379389079664101</v>
      </c>
      <c r="YR234" s="34">
        <v>0.58580800375542796</v>
      </c>
      <c r="YS234" s="34">
        <v>0.58752962323611002</v>
      </c>
      <c r="YT234" s="34">
        <v>0.58898821685843705</v>
      </c>
      <c r="YU234" s="34">
        <v>0.59021470132826304</v>
      </c>
      <c r="YV234" s="34">
        <v>0.59121341986570597</v>
      </c>
      <c r="YW234" s="34">
        <v>0.59195017653400295</v>
      </c>
      <c r="YX234" s="34">
        <v>0.59247966846676303</v>
      </c>
      <c r="YY234" s="34">
        <v>0.59288105020135096</v>
      </c>
      <c r="YZ234" s="34">
        <v>0.59320141938292403</v>
      </c>
      <c r="ZA234" s="34">
        <v>0.59345435524096302</v>
      </c>
      <c r="ZB234" s="34">
        <v>0.59362343751051394</v>
      </c>
      <c r="ZC234" s="34">
        <v>0.59372581808024305</v>
      </c>
      <c r="ZD234" s="34">
        <v>0.59377221050017504</v>
      </c>
      <c r="ZE234" s="34">
        <v>0.59378751623522907</v>
      </c>
      <c r="ZF234" s="34">
        <v>0.59381601329343392</v>
      </c>
      <c r="ZG234" s="34">
        <v>0.59383625463687406</v>
      </c>
      <c r="ZH234" s="34">
        <v>0.59387020529151702</v>
      </c>
      <c r="ZI234" s="34">
        <v>0.59397636132313303</v>
      </c>
      <c r="ZJ234" s="34">
        <v>0.59418869842628697</v>
      </c>
      <c r="ZK234" s="34">
        <v>0.59456644859743901</v>
      </c>
      <c r="ZL234" s="34">
        <v>0.59514219208582098</v>
      </c>
      <c r="ZM234" s="34">
        <v>0.59590990178088898</v>
      </c>
      <c r="ZN234" s="34">
        <v>0.59683763749871499</v>
      </c>
      <c r="ZO234" s="34">
        <v>0.59788655565168902</v>
      </c>
      <c r="ZP234" s="34">
        <v>0.59901007822027408</v>
      </c>
      <c r="ZQ234" s="34">
        <v>0.60023223416169003</v>
      </c>
      <c r="ZR234" s="34">
        <v>0.60142352177007297</v>
      </c>
      <c r="ZS234" s="34">
        <v>0.60248544142475302</v>
      </c>
      <c r="ZT234" s="34">
        <v>0.60343129006323803</v>
      </c>
      <c r="ZU234" s="34">
        <v>0.60420950201886203</v>
      </c>
      <c r="ZV234" s="34">
        <v>0.60483289790560901</v>
      </c>
      <c r="ZW234" s="34">
        <v>0.60526221321400497</v>
      </c>
      <c r="ZX234" s="34">
        <v>0.60544511520897404</v>
      </c>
      <c r="ZY234" s="34">
        <v>0.60533852844478198</v>
      </c>
      <c r="ZZ234" s="34">
        <v>0.60491627173874096</v>
      </c>
      <c r="AAA234" s="34">
        <v>0.60413609798761403</v>
      </c>
      <c r="AAB234" s="34">
        <v>0.60307677164971896</v>
      </c>
      <c r="AAC234" s="34">
        <v>0.60185372356758304</v>
      </c>
      <c r="AAD234" s="34">
        <v>0.60059226765188301</v>
      </c>
      <c r="AAE234" s="34">
        <v>0.59937953386325804</v>
      </c>
      <c r="AAF234" s="34">
        <v>0.59814368243754401</v>
      </c>
      <c r="AAG234" s="34">
        <v>0.59696315463622907</v>
      </c>
      <c r="AAH234" s="34">
        <v>0.59587862422757398</v>
      </c>
      <c r="AAI234" s="34">
        <v>0.59487240132066199</v>
      </c>
      <c r="AAJ234" s="34">
        <v>0.59395541667750007</v>
      </c>
      <c r="AAK234" s="34">
        <v>0.59313121815270797</v>
      </c>
      <c r="AAL234" s="34">
        <v>0.59238884776480094</v>
      </c>
      <c r="AAM234" s="34">
        <v>0.59172910015561597</v>
      </c>
      <c r="AAN234" s="34">
        <v>0.59118033862071195</v>
      </c>
      <c r="AAO234" s="34">
        <v>0.59068161103362693</v>
      </c>
      <c r="AAP234" s="34">
        <v>0.590232760871368</v>
      </c>
      <c r="AAQ234" s="34">
        <v>0.58983909407753898</v>
      </c>
      <c r="AAR234" s="34">
        <v>0.58948352896547296</v>
      </c>
      <c r="AAS234" s="34">
        <v>0.58907776011512103</v>
      </c>
      <c r="AAT234" s="34">
        <v>0.58856936613326094</v>
      </c>
      <c r="AAU234" s="34">
        <v>0.58802354330712903</v>
      </c>
      <c r="AAV234" s="34">
        <v>0.58744588561706002</v>
      </c>
      <c r="AAW234" s="34">
        <v>0.58680820906819098</v>
      </c>
      <c r="AAX234" s="34">
        <v>0.58610072838173699</v>
      </c>
      <c r="AAY234" s="34">
        <v>0.585314091461965</v>
      </c>
      <c r="AAZ234" s="34">
        <v>0.58444021119838607</v>
      </c>
      <c r="ABA234" s="34">
        <v>0.58352521398035395</v>
      </c>
      <c r="ABB234" s="34">
        <v>0.58252129597280899</v>
      </c>
      <c r="ABC234" s="34">
        <v>0.58139737427340499</v>
      </c>
      <c r="ABD234" s="34">
        <v>0.58019151860384799</v>
      </c>
      <c r="ABE234" s="34">
        <v>0.57895999727466196</v>
      </c>
      <c r="ABF234" s="34">
        <v>0.57771328314262105</v>
      </c>
      <c r="ABG234" t="s">
        <v>843</v>
      </c>
      <c r="ABH234" t="s">
        <v>843</v>
      </c>
      <c r="ABI234" t="s">
        <v>1300</v>
      </c>
      <c r="ABJ234" s="34">
        <v>0.42525537032602001</v>
      </c>
      <c r="ABK234" s="34">
        <v>0.42864284499843897</v>
      </c>
      <c r="ABL234" s="34">
        <v>0.43223146015718</v>
      </c>
      <c r="ABM234" s="34">
        <v>0.43619682666814596</v>
      </c>
      <c r="ABN234" s="34">
        <v>0.44048507330943404</v>
      </c>
      <c r="ABO234" s="34">
        <v>0.44503463407349497</v>
      </c>
      <c r="ABP234" s="34">
        <v>0.449813275914275</v>
      </c>
      <c r="ABQ234" s="34">
        <v>0.45462448186840498</v>
      </c>
      <c r="ABR234" s="34">
        <v>0.45925989249954596</v>
      </c>
      <c r="ABS234" s="34">
        <v>0.46372479280399403</v>
      </c>
      <c r="ABT234" s="34">
        <v>0.46661275274696201</v>
      </c>
      <c r="ABU234" s="34">
        <v>0.46784045779047601</v>
      </c>
      <c r="ABV234" s="34">
        <v>0.46886968619990804</v>
      </c>
      <c r="ABW234" s="34">
        <v>0.46970499006767596</v>
      </c>
      <c r="ABX234" s="34">
        <v>0.47027900135962702</v>
      </c>
      <c r="ABY234" s="34">
        <v>0.47061100389417498</v>
      </c>
      <c r="ABZ234" s="34">
        <v>0.47087402636838099</v>
      </c>
      <c r="ACA234" s="34">
        <v>0.47106867099183802</v>
      </c>
      <c r="ACB234" s="34">
        <v>0.47105429568984597</v>
      </c>
      <c r="ACC234" s="34">
        <v>0.470881672248603</v>
      </c>
      <c r="ACD234" s="34">
        <v>0.47089369074546394</v>
      </c>
      <c r="ACE234" s="34">
        <v>0.47134376669544203</v>
      </c>
      <c r="ACF234" s="34">
        <v>0.47212084207498001</v>
      </c>
      <c r="ACG234" s="34">
        <v>0.47318433750067301</v>
      </c>
      <c r="ACH234" s="34">
        <v>0.47454242977058297</v>
      </c>
      <c r="ACI234" s="34">
        <v>0.47624085527781096</v>
      </c>
      <c r="ACJ234" s="34">
        <v>0.47831009431486299</v>
      </c>
      <c r="ACK234" s="34">
        <v>0.480835813559785</v>
      </c>
      <c r="ACL234" s="34">
        <v>0.48387350934123902</v>
      </c>
      <c r="ACM234" s="34">
        <v>0.48740449837477401</v>
      </c>
      <c r="ACN234" s="34">
        <v>0.49124789554488302</v>
      </c>
      <c r="ACO234" s="34">
        <v>0.49515429083262097</v>
      </c>
      <c r="ACP234" s="34">
        <v>0.49902415731024902</v>
      </c>
      <c r="ACQ234" s="34">
        <v>0.50280169959787402</v>
      </c>
      <c r="ACR234" s="34">
        <v>0.50646168290106797</v>
      </c>
      <c r="ACS234" s="34">
        <v>0.50991272207370697</v>
      </c>
      <c r="ACT234" s="34">
        <v>0.51312784038779602</v>
      </c>
      <c r="ACU234" s="34">
        <v>0.51608715982830999</v>
      </c>
      <c r="ACV234" s="34">
        <v>0.51871230147152603</v>
      </c>
      <c r="ACW234" s="34">
        <v>0.52104429340862102</v>
      </c>
      <c r="ACX234" s="34">
        <v>0.52315106064475403</v>
      </c>
      <c r="ACY234" s="34">
        <v>0.52508846008200605</v>
      </c>
      <c r="ACZ234" s="34">
        <v>0.526881011859475</v>
      </c>
      <c r="ADA234" s="34">
        <v>0.528521974566592</v>
      </c>
      <c r="ADB234" s="34">
        <v>0.529958750181447</v>
      </c>
      <c r="ADC234" s="34">
        <v>0.53123407532113598</v>
      </c>
      <c r="ADD234" s="34">
        <v>0.53239130696660297</v>
      </c>
      <c r="ADE234" s="34">
        <v>0.53348302661985902</v>
      </c>
      <c r="ADF234" s="34">
        <v>0.53458314030547005</v>
      </c>
      <c r="ADG234" s="34">
        <v>0.53563140591761804</v>
      </c>
      <c r="ADH234" s="34">
        <v>0.53659858184222198</v>
      </c>
      <c r="ADI234" s="34">
        <v>0.53752365864914298</v>
      </c>
      <c r="ADJ234" s="34">
        <v>0.53841485028658598</v>
      </c>
      <c r="ADK234" s="34">
        <v>0.53927343709512998</v>
      </c>
      <c r="ADL234" s="34">
        <v>0.54012508855378993</v>
      </c>
      <c r="ADM234" s="34">
        <v>0.54100859118307698</v>
      </c>
      <c r="ADN234" s="34">
        <v>0.54194804858386003</v>
      </c>
      <c r="ADO234" s="34">
        <v>0.54295509529983998</v>
      </c>
      <c r="ADP234" s="34">
        <v>0.54405327113695501</v>
      </c>
      <c r="ADQ234" s="34">
        <v>0.54529917224358893</v>
      </c>
      <c r="ADR234" s="34">
        <v>0.54668281401889995</v>
      </c>
      <c r="ADS234" s="34">
        <v>0.548162355918421</v>
      </c>
      <c r="ADT234" s="34">
        <v>0.54975643852284006</v>
      </c>
      <c r="ADU234" s="34">
        <v>0.55146731841415997</v>
      </c>
      <c r="ADV234" s="34">
        <v>0.55325675216162895</v>
      </c>
      <c r="ADW234" s="34">
        <v>0.55499208175877501</v>
      </c>
      <c r="ADX234" s="34">
        <v>0.55662070934200703</v>
      </c>
      <c r="ADY234" s="34">
        <v>0.558125913308259</v>
      </c>
      <c r="ADZ234" s="34">
        <v>0.55946558915190903</v>
      </c>
      <c r="AEA234" s="34">
        <v>0.56065284864029197</v>
      </c>
      <c r="AEB234" s="34">
        <v>0.56166656197932907</v>
      </c>
      <c r="AEC234" s="34">
        <v>0.56245586067838904</v>
      </c>
      <c r="AED234" s="34">
        <v>0.56300318256950599</v>
      </c>
      <c r="AEE234" s="34">
        <v>0.56326792992206098</v>
      </c>
      <c r="AEF234" s="34">
        <v>0.56319723837254199</v>
      </c>
      <c r="AEG234" s="34">
        <v>0.56288732936138208</v>
      </c>
      <c r="AEH234" s="34">
        <v>0.56243652431609303</v>
      </c>
      <c r="AEI234" s="34">
        <v>0.56195141646240399</v>
      </c>
      <c r="AEJ234" s="34">
        <v>0.56150357030583398</v>
      </c>
      <c r="AEK234" s="34">
        <v>0.56104446838047106</v>
      </c>
      <c r="AEL234" s="34">
        <v>0.56061725872812895</v>
      </c>
      <c r="AEM234" s="34">
        <v>0.56027992510273206</v>
      </c>
      <c r="AEN234" s="34">
        <v>0.56002795930015503</v>
      </c>
      <c r="AEO234" s="34">
        <v>0.55985351583352905</v>
      </c>
      <c r="AEP234" s="34">
        <v>0.55976003023837206</v>
      </c>
      <c r="AEQ234" s="34">
        <v>0.55974500385263004</v>
      </c>
      <c r="AER234" s="34">
        <v>0.55979926251220302</v>
      </c>
      <c r="AES234" s="34">
        <v>0.55991053810420099</v>
      </c>
      <c r="AET234" s="34">
        <v>0.56000620879823204</v>
      </c>
      <c r="AEU234" s="34">
        <v>0.56012058143640209</v>
      </c>
      <c r="AEV234" s="34">
        <v>0.560302354048268</v>
      </c>
      <c r="AEW234" s="34">
        <v>0.56051545263171099</v>
      </c>
      <c r="AEX234" s="34">
        <v>0.56069284863929203</v>
      </c>
      <c r="AEY234" s="34">
        <v>0.56079993771433301</v>
      </c>
      <c r="AEZ234" s="34">
        <v>0.56085410600136798</v>
      </c>
      <c r="AFA234" s="34">
        <v>0.56084131580524399</v>
      </c>
      <c r="AFB234" s="34">
        <v>0.56075017480922196</v>
      </c>
      <c r="AFC234" s="34">
        <v>0.56058246702575298</v>
      </c>
      <c r="AFD234" s="34">
        <v>0.56035122513750002</v>
      </c>
      <c r="AFE234" s="34">
        <v>0.56008851423174399</v>
      </c>
      <c r="AFF234" s="34">
        <v>0.55980482225199002</v>
      </c>
      <c r="AFG234" t="s">
        <v>843</v>
      </c>
      <c r="AFH234" t="s">
        <v>843</v>
      </c>
      <c r="AFI234" s="34">
        <v>0.70472999999999997</v>
      </c>
      <c r="AFJ234" s="34">
        <v>0.70400000000000007</v>
      </c>
      <c r="AFK234" s="34">
        <v>0.7026</v>
      </c>
      <c r="AFL234" s="34">
        <v>0.69968000000000008</v>
      </c>
      <c r="AFM234" s="34">
        <v>0.69944999999999991</v>
      </c>
      <c r="AFN234" s="34">
        <v>0.69791999999999998</v>
      </c>
      <c r="AFO234" s="34">
        <v>0.69772000000000001</v>
      </c>
      <c r="AFP234" s="34">
        <v>0.69843</v>
      </c>
      <c r="AFQ234" s="34">
        <v>0.69825999999999988</v>
      </c>
      <c r="AFR234" s="34">
        <v>0.69921000000000011</v>
      </c>
      <c r="AFS234" s="34">
        <v>0.70047999999999999</v>
      </c>
      <c r="AFT234" s="34">
        <v>0.70042000000000004</v>
      </c>
      <c r="AFU234" s="34">
        <v>0.70168999999999992</v>
      </c>
      <c r="AFV234" s="34">
        <v>0.70074999999999998</v>
      </c>
      <c r="AFW234" s="34">
        <v>0.69899</v>
      </c>
      <c r="AFX234" s="34">
        <v>0.69885999999999993</v>
      </c>
      <c r="AFY234" s="34">
        <v>0.69852000000000003</v>
      </c>
      <c r="AFZ234" s="34">
        <v>0.69191999999999998</v>
      </c>
      <c r="AGA234" s="34">
        <v>0.69499999999999995</v>
      </c>
      <c r="AGB234" t="s">
        <v>843</v>
      </c>
      <c r="AGC234" t="s">
        <v>843</v>
      </c>
      <c r="AGD234" t="s">
        <v>843</v>
      </c>
      <c r="AGE234" t="s">
        <v>843</v>
      </c>
      <c r="AGF234" s="34">
        <v>4.4415034353733063E-3</v>
      </c>
      <c r="AGG234" t="s">
        <v>843</v>
      </c>
      <c r="AGH234" t="s">
        <v>843</v>
      </c>
      <c r="AGI234" t="s">
        <v>843</v>
      </c>
      <c r="AGJ234" t="s">
        <v>843</v>
      </c>
      <c r="AGK234" t="s">
        <v>843</v>
      </c>
      <c r="AGL234" t="s">
        <v>843</v>
      </c>
      <c r="AGM234" t="s">
        <v>843</v>
      </c>
      <c r="AGN234" t="s">
        <v>843</v>
      </c>
      <c r="AGO234" s="34">
        <v>0.32299999999999995</v>
      </c>
      <c r="AGP234" s="34">
        <v>2019</v>
      </c>
      <c r="AGQ234" t="s">
        <v>832</v>
      </c>
      <c r="AGR234" t="s">
        <v>843</v>
      </c>
      <c r="AGS234" s="34">
        <v>0.1</v>
      </c>
      <c r="AGT234" s="34">
        <v>2019</v>
      </c>
      <c r="AGU234" t="s">
        <v>832</v>
      </c>
      <c r="AGV234" t="s">
        <v>843</v>
      </c>
      <c r="AGW234" s="34">
        <v>0.34899999999999998</v>
      </c>
      <c r="AGX234" s="34">
        <v>2019</v>
      </c>
      <c r="AGY234" t="s">
        <v>832</v>
      </c>
      <c r="AGZ234" t="s">
        <v>843</v>
      </c>
      <c r="AHA234" s="34">
        <v>0.7609999999999999</v>
      </c>
      <c r="AHB234" s="34">
        <v>2019</v>
      </c>
      <c r="AHC234" t="s">
        <v>832</v>
      </c>
      <c r="AHD234" t="s">
        <v>843</v>
      </c>
      <c r="AHE234" s="34">
        <v>0.159</v>
      </c>
      <c r="AHF234" s="34">
        <v>2019</v>
      </c>
      <c r="AHG234" t="s">
        <v>832</v>
      </c>
      <c r="AHH234" t="s">
        <v>843</v>
      </c>
      <c r="AHI234" t="s">
        <v>830</v>
      </c>
      <c r="AHJ234" s="34">
        <v>0.2890377938747406</v>
      </c>
      <c r="AHK234" s="34">
        <v>0.33189278841018677</v>
      </c>
      <c r="AHL234" s="34">
        <v>0.33643138408660889</v>
      </c>
      <c r="AHM234" s="34">
        <v>0.36856478452682495</v>
      </c>
      <c r="AHN234" s="34">
        <v>0.39272046089172363</v>
      </c>
      <c r="AHO234" t="s">
        <v>843</v>
      </c>
      <c r="AHP234" s="34"/>
      <c r="AHQ234" s="34"/>
      <c r="AHR234" s="34"/>
      <c r="AHS234" s="34"/>
      <c r="AHT234" s="34"/>
      <c r="AHU234" t="s">
        <v>843</v>
      </c>
      <c r="AHV234" s="34">
        <v>0.26309001445770264</v>
      </c>
      <c r="AHW234" s="34">
        <v>0.28723374009132385</v>
      </c>
      <c r="AHX234" s="34">
        <v>0.26775938272476196</v>
      </c>
      <c r="AHY234" s="34">
        <v>0.26380246877670288</v>
      </c>
      <c r="AHZ234" s="34">
        <v>0.2384178638458252</v>
      </c>
      <c r="AIA234" t="s">
        <v>832</v>
      </c>
      <c r="AIB234" t="s">
        <v>843</v>
      </c>
      <c r="AIC234" s="34">
        <v>0.24230910837650299</v>
      </c>
      <c r="AID234" s="34">
        <v>0.25156044960021973</v>
      </c>
      <c r="AIE234" s="34">
        <v>0.25456154346466064</v>
      </c>
      <c r="AIF234" s="34">
        <v>0.25392898917198181</v>
      </c>
      <c r="AIG234" s="34">
        <v>0.25836086273193359</v>
      </c>
      <c r="AIH234" t="s">
        <v>465</v>
      </c>
      <c r="AII234" t="s">
        <v>843</v>
      </c>
      <c r="AIJ234" s="34">
        <v>0.28598469495773315</v>
      </c>
      <c r="AIK234" s="34">
        <v>0.29739335179328918</v>
      </c>
      <c r="AIL234" s="34">
        <v>0.27715000510215759</v>
      </c>
      <c r="AIM234" s="34">
        <v>0.27134197950363159</v>
      </c>
      <c r="AIN234" s="34">
        <v>0.2443699985742569</v>
      </c>
      <c r="AIO234" t="s">
        <v>1607</v>
      </c>
      <c r="AIP234" s="34">
        <v>0.46622166037559509</v>
      </c>
      <c r="AIQ234" t="s">
        <v>843</v>
      </c>
      <c r="AIR234" s="34">
        <v>0.50529000000000002</v>
      </c>
      <c r="AIS234" s="34">
        <v>0.47125</v>
      </c>
      <c r="AIT234" s="34">
        <v>0.45325000000000004</v>
      </c>
      <c r="AIU234" s="34">
        <v>0.45148000000000005</v>
      </c>
      <c r="AIV234" s="34">
        <v>0.45643</v>
      </c>
      <c r="AIW234" s="34">
        <v>0.45962999999999998</v>
      </c>
      <c r="AIX234" t="s">
        <v>843</v>
      </c>
      <c r="AIY234" s="34">
        <v>3.4620000000000005E-2</v>
      </c>
      <c r="AIZ234" s="34">
        <v>3.6220000000000002E-2</v>
      </c>
      <c r="AJA234" s="34">
        <v>3.8940000000000002E-2</v>
      </c>
      <c r="AJB234" s="34">
        <v>3.0990000000000004E-2</v>
      </c>
      <c r="AJC234" s="34">
        <v>2.9520000000000001E-2</v>
      </c>
      <c r="AJD234" s="34">
        <v>2.4620000000000003E-2</v>
      </c>
      <c r="AJE234" t="s">
        <v>843</v>
      </c>
      <c r="AJF234" s="34">
        <v>2.7840938419103622E-2</v>
      </c>
      <c r="AJG234" s="34">
        <v>3.3741340041160583E-2</v>
      </c>
      <c r="AJH234" s="34">
        <v>2.2764362394809723E-2</v>
      </c>
      <c r="AJI234" s="34">
        <v>2.7929726988077164E-2</v>
      </c>
      <c r="AJJ234" s="34">
        <v>3.2124340534210205E-2</v>
      </c>
      <c r="AJK234" t="s">
        <v>830</v>
      </c>
      <c r="AJL234" t="s">
        <v>843</v>
      </c>
      <c r="AJM234" t="s">
        <v>843</v>
      </c>
      <c r="AJN234" s="34">
        <v>2.8027724474668503E-2</v>
      </c>
      <c r="AJO234" s="34">
        <v>2.1213401108980179E-2</v>
      </c>
      <c r="AJP234" s="34">
        <v>1.8030744045972824E-2</v>
      </c>
      <c r="AJQ234" s="34">
        <v>6.8119140341877937E-3</v>
      </c>
      <c r="AJR234" s="34">
        <v>1.8320854753255844E-2</v>
      </c>
      <c r="AJS234" t="s">
        <v>832</v>
      </c>
      <c r="AJT234" t="s">
        <v>843</v>
      </c>
      <c r="AJU234" t="s">
        <v>843</v>
      </c>
      <c r="AJV234" t="s">
        <v>843</v>
      </c>
      <c r="AJW234" s="34">
        <v>2.6694899424910545E-3</v>
      </c>
      <c r="AJX234" s="34">
        <v>8.0982306972146034E-3</v>
      </c>
      <c r="AJY234" s="34">
        <v>-3.6592779215425253E-3</v>
      </c>
      <c r="AJZ234" s="34">
        <v>2.3568645119667053E-3</v>
      </c>
      <c r="AKA234" s="34">
        <v>7.815185934305191E-3</v>
      </c>
      <c r="AKB234" t="s">
        <v>830</v>
      </c>
      <c r="AKC234" t="s">
        <v>843</v>
      </c>
      <c r="AKD234" t="s">
        <v>843</v>
      </c>
      <c r="AKE234" t="s">
        <v>843</v>
      </c>
      <c r="AKF234" s="34">
        <v>4.0138023905456066E-3</v>
      </c>
      <c r="AKG234" s="34">
        <v>-2.6737391017377377E-3</v>
      </c>
      <c r="AKH234" s="34">
        <v>-5.8564064092934132E-3</v>
      </c>
      <c r="AKI234" s="34">
        <v>-1.6880091279745102E-2</v>
      </c>
      <c r="AKJ234" s="34">
        <v>-5.2234157919883728E-3</v>
      </c>
      <c r="AKK234" t="s">
        <v>832</v>
      </c>
      <c r="AKL234" t="s">
        <v>843</v>
      </c>
      <c r="AKM234" s="34">
        <v>3560</v>
      </c>
      <c r="AKN234" t="s">
        <v>832</v>
      </c>
      <c r="AKO234" t="s">
        <v>843</v>
      </c>
      <c r="AKP234" s="34">
        <v>2908.244873046875</v>
      </c>
      <c r="AKQ234" t="s">
        <v>830</v>
      </c>
      <c r="AKR234" t="s">
        <v>843</v>
      </c>
      <c r="AKS234" s="34">
        <v>2575.9308130997501</v>
      </c>
      <c r="AKT234" t="s">
        <v>832</v>
      </c>
      <c r="AKU234" t="s">
        <v>843</v>
      </c>
      <c r="AKV234" s="34">
        <v>3010.2921728615902</v>
      </c>
      <c r="AKW234" t="s">
        <v>832</v>
      </c>
      <c r="AKX234" t="s">
        <v>843</v>
      </c>
      <c r="AKY234" s="34">
        <v>0.25408098101615906</v>
      </c>
      <c r="AKZ234" s="34">
        <v>0.29674726724624634</v>
      </c>
      <c r="ALA234" s="34">
        <v>0.32735377550125122</v>
      </c>
      <c r="ALB234" s="34">
        <v>0.38023069500923157</v>
      </c>
      <c r="ALC234" s="34">
        <v>0.41768786311149597</v>
      </c>
      <c r="ALD234" t="s">
        <v>830</v>
      </c>
      <c r="ALE234" t="s">
        <v>843</v>
      </c>
      <c r="ALF234" t="s">
        <v>843</v>
      </c>
      <c r="ALG234" t="s">
        <v>843</v>
      </c>
      <c r="ALH234" s="34">
        <v>0.23095515370368958</v>
      </c>
      <c r="ALI234" s="34">
        <v>0.25581839680671692</v>
      </c>
      <c r="ALJ234" s="34">
        <v>0.26501089334487915</v>
      </c>
      <c r="ALK234" s="34">
        <v>0.29551026225090027</v>
      </c>
      <c r="ALL234" s="34">
        <v>0.46854546666145325</v>
      </c>
      <c r="ALM234" t="s">
        <v>832</v>
      </c>
    </row>
    <row r="235" spans="1:1001">
      <c r="A235" t="s">
        <v>843</v>
      </c>
      <c r="B235" t="s">
        <v>161</v>
      </c>
      <c r="C235" t="s">
        <v>414</v>
      </c>
      <c r="D235" s="34">
        <v>3.2994300127029419E-2</v>
      </c>
      <c r="E235" t="s">
        <v>432</v>
      </c>
      <c r="F235" s="34">
        <v>3.9367265999317169E-2</v>
      </c>
      <c r="G235" t="s">
        <v>1464</v>
      </c>
      <c r="H235" s="34">
        <v>3.3758822828531265E-2</v>
      </c>
      <c r="I235" t="s">
        <v>1294</v>
      </c>
      <c r="J235" s="34">
        <v>3.7567097693681717E-2</v>
      </c>
      <c r="K235" t="s">
        <v>1521</v>
      </c>
      <c r="L235" s="34"/>
      <c r="M235" t="s">
        <v>432</v>
      </c>
      <c r="N235" s="34">
        <v>0.35878676176071167</v>
      </c>
      <c r="O235" s="34">
        <v>0.4436037540435791</v>
      </c>
      <c r="P235" t="s">
        <v>432</v>
      </c>
      <c r="Q235" s="34">
        <v>0.35878676176071167</v>
      </c>
      <c r="R235" t="s">
        <v>432</v>
      </c>
      <c r="S235" s="34">
        <v>0.54668146371841431</v>
      </c>
      <c r="T235" t="s">
        <v>432</v>
      </c>
      <c r="U235" s="34">
        <v>0.36793917417526245</v>
      </c>
      <c r="V235" t="s">
        <v>432</v>
      </c>
      <c r="W235" t="s">
        <v>843</v>
      </c>
      <c r="X235" t="s">
        <v>1464</v>
      </c>
      <c r="Y235" s="34">
        <v>0.40175530314445496</v>
      </c>
      <c r="Z235" s="34">
        <v>0.47906440496444702</v>
      </c>
      <c r="AA235" t="s">
        <v>1464</v>
      </c>
      <c r="AB235" s="34">
        <v>0.40175530314445496</v>
      </c>
      <c r="AC235" t="s">
        <v>1464</v>
      </c>
      <c r="AD235" s="34">
        <v>0.59519779682159424</v>
      </c>
      <c r="AE235" t="s">
        <v>1464</v>
      </c>
      <c r="AF235" s="34">
        <v>0.40261343121528625</v>
      </c>
      <c r="AG235" t="s">
        <v>1464</v>
      </c>
      <c r="AH235" t="s">
        <v>843</v>
      </c>
      <c r="AI235" t="s">
        <v>1294</v>
      </c>
      <c r="AJ235" s="34">
        <v>0.42948928475379944</v>
      </c>
      <c r="AK235" s="34">
        <v>0.51605468988418579</v>
      </c>
      <c r="AL235" t="s">
        <v>1294</v>
      </c>
      <c r="AM235" s="34">
        <v>0.42948928475379944</v>
      </c>
      <c r="AN235" t="s">
        <v>1294</v>
      </c>
      <c r="AO235" s="34">
        <v>0.59311610460281372</v>
      </c>
      <c r="AP235" t="s">
        <v>1294</v>
      </c>
      <c r="AQ235" s="34">
        <v>0.42691424489021301</v>
      </c>
      <c r="AR235" t="s">
        <v>1294</v>
      </c>
      <c r="AS235" t="s">
        <v>843</v>
      </c>
      <c r="AT235" t="s">
        <v>1521</v>
      </c>
      <c r="AU235" s="34">
        <v>0.4285714328289032</v>
      </c>
      <c r="AV235" s="34">
        <v>0.51519817113876343</v>
      </c>
      <c r="AW235" t="s">
        <v>1521</v>
      </c>
      <c r="AX235" s="34">
        <v>0.4285714328289032</v>
      </c>
      <c r="AY235" t="s">
        <v>1521</v>
      </c>
      <c r="AZ235" s="34">
        <v>0.5918281078338623</v>
      </c>
      <c r="BA235" t="s">
        <v>1521</v>
      </c>
      <c r="BB235" s="34">
        <v>0.42619413137435913</v>
      </c>
      <c r="BC235" t="s">
        <v>1521</v>
      </c>
      <c r="BD235" t="s">
        <v>843</v>
      </c>
      <c r="BE235" s="34">
        <v>0.1413866067264366</v>
      </c>
      <c r="BF235" t="s">
        <v>1594</v>
      </c>
      <c r="BG235" t="s">
        <v>843</v>
      </c>
      <c r="BH235" t="s">
        <v>432</v>
      </c>
      <c r="BI235" s="34">
        <v>2.7902402877807617</v>
      </c>
      <c r="BJ235" t="s">
        <v>843</v>
      </c>
      <c r="BK235" s="34"/>
      <c r="BL235" t="s">
        <v>843</v>
      </c>
      <c r="BM235" s="34"/>
      <c r="BN235" t="s">
        <v>843</v>
      </c>
      <c r="BO235" s="34"/>
      <c r="BP235" t="s">
        <v>843</v>
      </c>
      <c r="BQ235" s="34">
        <v>9.3333702087402344</v>
      </c>
      <c r="BR235" t="s">
        <v>830</v>
      </c>
      <c r="BS235" s="34"/>
      <c r="BT235" t="s">
        <v>843</v>
      </c>
      <c r="BU235" s="34"/>
      <c r="BV235" t="s">
        <v>1552</v>
      </c>
      <c r="BW235" t="s">
        <v>843</v>
      </c>
      <c r="BX235" s="34">
        <v>34.74237060546875</v>
      </c>
      <c r="BY235" t="s">
        <v>924</v>
      </c>
      <c r="BZ235" t="s">
        <v>843</v>
      </c>
      <c r="CA235" t="s">
        <v>432</v>
      </c>
      <c r="CB235" s="34">
        <v>1.0195348411798477E-2</v>
      </c>
      <c r="CC235" s="34">
        <v>1.1211387813091278E-2</v>
      </c>
      <c r="CD235" s="34">
        <v>1.2904428876936436E-2</v>
      </c>
      <c r="CE235" s="34">
        <v>1.5367401763796806E-2</v>
      </c>
      <c r="CF235" s="34">
        <v>1.5367403626441956E-2</v>
      </c>
      <c r="CG235" t="s">
        <v>843</v>
      </c>
      <c r="CH235" t="s">
        <v>465</v>
      </c>
      <c r="CI235" s="34">
        <v>0</v>
      </c>
      <c r="CJ235" s="34">
        <v>0</v>
      </c>
      <c r="CK235" s="34">
        <v>0</v>
      </c>
      <c r="CL235" s="34">
        <v>0</v>
      </c>
      <c r="CM235" s="34">
        <v>0</v>
      </c>
      <c r="CN235" t="s">
        <v>843</v>
      </c>
      <c r="CO235" t="s">
        <v>465</v>
      </c>
      <c r="CP235" s="34">
        <v>0</v>
      </c>
      <c r="CQ235" s="34">
        <v>0</v>
      </c>
      <c r="CR235" s="34">
        <v>0</v>
      </c>
      <c r="CS235" s="34">
        <v>0</v>
      </c>
      <c r="CT235" s="34">
        <v>0</v>
      </c>
      <c r="CU235" t="s">
        <v>843</v>
      </c>
      <c r="CV235" t="s">
        <v>465</v>
      </c>
      <c r="CW235" s="34">
        <v>0</v>
      </c>
      <c r="CX235" s="34">
        <v>0</v>
      </c>
      <c r="CY235" s="34">
        <v>0</v>
      </c>
      <c r="CZ235" s="34">
        <v>0</v>
      </c>
      <c r="DA235" s="34">
        <v>0</v>
      </c>
      <c r="DB235" t="s">
        <v>843</v>
      </c>
      <c r="DC235" s="34">
        <v>5.3203306198120117</v>
      </c>
      <c r="DD235" s="34">
        <v>6.1226992607116699</v>
      </c>
      <c r="DE235" s="34">
        <v>6.9727048873901367</v>
      </c>
      <c r="DF235" s="34">
        <v>7.9585318565368652</v>
      </c>
      <c r="DG235" s="34">
        <v>8.890101432800293</v>
      </c>
      <c r="DH235" t="s">
        <v>1464</v>
      </c>
      <c r="DI235" t="s">
        <v>843</v>
      </c>
      <c r="DJ235" s="34">
        <v>5.8126468658447266</v>
      </c>
      <c r="DK235" s="34">
        <v>6.6252150535583496</v>
      </c>
      <c r="DL235" s="34">
        <v>7.5524907112121582</v>
      </c>
      <c r="DM235" s="34">
        <v>8.5258274078369141</v>
      </c>
      <c r="DN235" s="34">
        <v>9.4365139007568359</v>
      </c>
      <c r="DO235" t="s">
        <v>1294</v>
      </c>
      <c r="DP235" t="s">
        <v>843</v>
      </c>
      <c r="DQ235" s="34">
        <v>9.8007879257202148</v>
      </c>
      <c r="DR235" t="s">
        <v>1521</v>
      </c>
      <c r="DS235" t="s">
        <v>843</v>
      </c>
      <c r="DT235" t="s">
        <v>843</v>
      </c>
      <c r="DU235" s="34">
        <v>10.3</v>
      </c>
      <c r="DV235" t="s">
        <v>1461</v>
      </c>
      <c r="DW235" t="s">
        <v>843</v>
      </c>
      <c r="DX235" t="s">
        <v>843</v>
      </c>
      <c r="DY235" t="s">
        <v>432</v>
      </c>
      <c r="DZ235" s="34">
        <v>-1.9924485241062939E-4</v>
      </c>
      <c r="EA235" s="34">
        <v>-1.9702306017279625E-3</v>
      </c>
      <c r="EB235" s="34">
        <v>6.3648284412920475E-3</v>
      </c>
      <c r="EC235" s="34">
        <v>1.1405084514990449E-3</v>
      </c>
      <c r="ED235" s="34">
        <v>-4.4825389981269836E-2</v>
      </c>
      <c r="EE235" t="s">
        <v>843</v>
      </c>
      <c r="EF235" t="s">
        <v>819</v>
      </c>
      <c r="EG235" s="34">
        <v>-6.4541562460362911E-3</v>
      </c>
      <c r="EH235" s="34">
        <v>-3.8827694952487946E-3</v>
      </c>
      <c r="EI235" s="34">
        <v>-2.0870890002697706E-3</v>
      </c>
      <c r="EJ235" s="34">
        <v>-1.9252477213740349E-2</v>
      </c>
      <c r="EK235" s="34">
        <v>-7.2059430181980133E-2</v>
      </c>
      <c r="EL235" t="s">
        <v>843</v>
      </c>
      <c r="EM235" t="s">
        <v>1294</v>
      </c>
      <c r="EN235" s="34">
        <v>-2.7296125888824463E-2</v>
      </c>
      <c r="EO235" s="34">
        <v>-2.0802237093448639E-2</v>
      </c>
      <c r="EP235" s="34">
        <v>-4.801085963845253E-2</v>
      </c>
      <c r="EQ235" s="34">
        <v>-9.2826463282108307E-2</v>
      </c>
      <c r="ER235" s="34">
        <v>-0.15185344219207764</v>
      </c>
      <c r="ES235" t="s">
        <v>843</v>
      </c>
      <c r="ET235" t="s">
        <v>1521</v>
      </c>
      <c r="EU235" s="34">
        <v>-4.8521164804697037E-2</v>
      </c>
      <c r="EV235" s="34">
        <v>-6.1490569263696671E-2</v>
      </c>
      <c r="EW235" s="34">
        <v>-0.10001716762781143</v>
      </c>
      <c r="EX235" s="34">
        <v>-0.18380306661128998</v>
      </c>
      <c r="EY235" s="34">
        <v>-0.3833567202091217</v>
      </c>
      <c r="EZ235" t="s">
        <v>843</v>
      </c>
      <c r="FA235" t="s">
        <v>1594</v>
      </c>
      <c r="FB235" s="34">
        <v>-5.945860967040062E-2</v>
      </c>
      <c r="FC235" s="34">
        <v>-8.358445018529892E-2</v>
      </c>
      <c r="FD235" s="34">
        <v>-0.12330016493797302</v>
      </c>
      <c r="FE235" s="34">
        <v>-0.19389808177947998</v>
      </c>
      <c r="FF235" s="34">
        <v>3.5413160920143127E-2</v>
      </c>
      <c r="FG235" t="s">
        <v>843</v>
      </c>
      <c r="FH235" s="34"/>
      <c r="FI235" s="34"/>
      <c r="FJ235" s="34"/>
      <c r="FK235" s="34"/>
      <c r="FL235" s="34"/>
      <c r="FM235" t="s">
        <v>843</v>
      </c>
      <c r="FN235" t="s">
        <v>843</v>
      </c>
      <c r="FO235" s="34">
        <v>0.55825999999999998</v>
      </c>
      <c r="FP235" t="s">
        <v>1462</v>
      </c>
      <c r="FQ235" t="s">
        <v>843</v>
      </c>
      <c r="FR235" t="s">
        <v>843</v>
      </c>
      <c r="FS235" s="34">
        <v>0.68498000000000003</v>
      </c>
      <c r="FT235" t="s">
        <v>1462</v>
      </c>
      <c r="FU235" t="s">
        <v>843</v>
      </c>
      <c r="FV235" t="s">
        <v>843</v>
      </c>
      <c r="FW235" s="34">
        <v>0.43345</v>
      </c>
      <c r="FX235" t="s">
        <v>1462</v>
      </c>
      <c r="FY235" t="s">
        <v>843</v>
      </c>
      <c r="FZ235" s="34"/>
      <c r="GA235" s="34"/>
      <c r="GB235" s="34"/>
      <c r="GC235" s="34"/>
      <c r="GD235" s="34"/>
      <c r="GE235" t="s">
        <v>843</v>
      </c>
      <c r="GF235" t="s">
        <v>843</v>
      </c>
      <c r="GG235" s="34"/>
      <c r="GH235" s="34"/>
      <c r="GI235" s="34"/>
      <c r="GJ235" s="34"/>
      <c r="GK235" s="34"/>
      <c r="GL235" t="s">
        <v>843</v>
      </c>
      <c r="GM235" t="s">
        <v>843</v>
      </c>
      <c r="GN235" s="34"/>
      <c r="GO235" t="s">
        <v>1460</v>
      </c>
      <c r="GP235" t="s">
        <v>843</v>
      </c>
      <c r="GQ235" t="s">
        <v>843</v>
      </c>
      <c r="GR235" s="34"/>
      <c r="GS235" s="34"/>
      <c r="GT235" s="34"/>
      <c r="GU235" s="34"/>
      <c r="GV235" s="34"/>
      <c r="GW235" t="s">
        <v>843</v>
      </c>
      <c r="GX235" t="s">
        <v>843</v>
      </c>
      <c r="GY235" t="s">
        <v>843</v>
      </c>
      <c r="GZ235" t="s">
        <v>843</v>
      </c>
      <c r="HA235" t="s">
        <v>843</v>
      </c>
      <c r="HB235" t="s">
        <v>843</v>
      </c>
      <c r="HC235" t="s">
        <v>843</v>
      </c>
      <c r="HD235" t="s">
        <v>843</v>
      </c>
      <c r="HE235" t="s">
        <v>843</v>
      </c>
      <c r="HF235" t="s">
        <v>843</v>
      </c>
      <c r="HG235" t="s">
        <v>843</v>
      </c>
      <c r="HH235" s="34">
        <v>24427729</v>
      </c>
      <c r="HI235" s="34">
        <v>24880203</v>
      </c>
      <c r="HJ235" s="34">
        <v>25330929</v>
      </c>
      <c r="HK235" s="34">
        <v>25782029</v>
      </c>
      <c r="HL235" s="34">
        <v>26226927</v>
      </c>
      <c r="HM235" s="34">
        <v>26668785</v>
      </c>
      <c r="HN235" s="34">
        <v>27102081</v>
      </c>
      <c r="HO235" s="34">
        <v>27525097</v>
      </c>
      <c r="HP235" s="34">
        <v>27933833</v>
      </c>
      <c r="HQ235" s="34">
        <v>28327892</v>
      </c>
      <c r="HR235" s="34">
        <v>28715022</v>
      </c>
      <c r="HS235" s="34">
        <v>29096159</v>
      </c>
      <c r="HT235" s="34">
        <v>29470426</v>
      </c>
      <c r="HU235" s="34">
        <v>29838021</v>
      </c>
      <c r="HV235" s="34">
        <v>30193258</v>
      </c>
      <c r="HW235" s="34">
        <v>30529716</v>
      </c>
      <c r="HX235" s="34">
        <v>30741464</v>
      </c>
      <c r="HY235" s="34">
        <v>30563433</v>
      </c>
      <c r="HZ235" s="34">
        <v>29825653</v>
      </c>
      <c r="IA235" s="34">
        <v>28971683</v>
      </c>
      <c r="IB235" s="34">
        <v>28490453</v>
      </c>
      <c r="IC235" s="34">
        <v>28199867</v>
      </c>
      <c r="ID235" s="34">
        <v>28301696</v>
      </c>
      <c r="IE235" s="34">
        <v>28838499</v>
      </c>
      <c r="IF235" s="34">
        <v>29395334</v>
      </c>
      <c r="IG235" s="34">
        <v>29926368</v>
      </c>
      <c r="IH235" s="34">
        <v>30419164</v>
      </c>
      <c r="II235" s="34">
        <v>30871303</v>
      </c>
      <c r="IJ235" s="34">
        <v>31289368</v>
      </c>
      <c r="IK235" s="34">
        <v>31675964</v>
      </c>
      <c r="IL235" s="34">
        <v>32027461</v>
      </c>
      <c r="IM235" s="34">
        <v>32343259</v>
      </c>
      <c r="IN235" s="34">
        <v>32629217</v>
      </c>
      <c r="IO235" s="34">
        <v>32897334.000000004</v>
      </c>
      <c r="IP235" s="34">
        <v>33154161.999999996</v>
      </c>
      <c r="IQ235" s="34">
        <v>33399449.999999996</v>
      </c>
      <c r="IR235" s="34">
        <v>33634577</v>
      </c>
      <c r="IS235" s="34">
        <v>33859303</v>
      </c>
      <c r="IT235" s="34">
        <v>34072370</v>
      </c>
      <c r="IU235" s="34">
        <v>34275073</v>
      </c>
      <c r="IV235" s="34">
        <v>34467670</v>
      </c>
      <c r="IW235" s="34">
        <v>34649900</v>
      </c>
      <c r="IX235" s="34">
        <v>34821950</v>
      </c>
      <c r="IY235" s="34">
        <v>34984268</v>
      </c>
      <c r="IZ235" s="34">
        <v>35139454</v>
      </c>
      <c r="JA235" s="34">
        <v>35288946</v>
      </c>
      <c r="JB235" s="34">
        <v>35432031</v>
      </c>
      <c r="JC235" s="34">
        <v>35568603</v>
      </c>
      <c r="JD235" s="34">
        <v>35698639</v>
      </c>
      <c r="JE235" s="34">
        <v>35821554</v>
      </c>
      <c r="JF235" s="34">
        <v>35937404</v>
      </c>
      <c r="JG235" s="34">
        <v>36047794</v>
      </c>
      <c r="JH235" s="34">
        <v>36153099</v>
      </c>
      <c r="JI235" s="34">
        <v>36253412</v>
      </c>
      <c r="JJ235" s="34">
        <v>36349775</v>
      </c>
      <c r="JK235" s="34">
        <v>36442480</v>
      </c>
      <c r="JL235" s="34">
        <v>36531175</v>
      </c>
      <c r="JM235" s="34">
        <v>36615480</v>
      </c>
      <c r="JN235" s="34">
        <v>36695972</v>
      </c>
      <c r="JO235" s="34">
        <v>36772954</v>
      </c>
      <c r="JP235" s="34">
        <v>36845915</v>
      </c>
      <c r="JQ235" s="34">
        <v>36914801</v>
      </c>
      <c r="JR235" s="34">
        <v>36979409</v>
      </c>
      <c r="JS235" s="34">
        <v>37039539</v>
      </c>
      <c r="JT235" s="34">
        <v>37094839</v>
      </c>
      <c r="JU235" s="34">
        <v>37145606</v>
      </c>
      <c r="JV235" s="34">
        <v>37192046</v>
      </c>
      <c r="JW235" s="34">
        <v>37233557</v>
      </c>
      <c r="JX235" s="34">
        <v>37269711</v>
      </c>
      <c r="JY235" s="34">
        <v>37300289</v>
      </c>
      <c r="JZ235" s="34">
        <v>37325395</v>
      </c>
      <c r="KA235" s="34">
        <v>37345124</v>
      </c>
      <c r="KB235" s="34">
        <v>37359528</v>
      </c>
      <c r="KC235" s="34">
        <v>37368399</v>
      </c>
      <c r="KD235" s="34">
        <v>37371480</v>
      </c>
      <c r="KE235" s="34">
        <v>37368953</v>
      </c>
      <c r="KF235" s="34">
        <v>37361376</v>
      </c>
      <c r="KG235" s="34">
        <v>37348565</v>
      </c>
      <c r="KH235" s="34">
        <v>37329145</v>
      </c>
      <c r="KI235" s="34">
        <v>37302914</v>
      </c>
      <c r="KJ235" s="34">
        <v>37271056</v>
      </c>
      <c r="KK235" s="34">
        <v>37233280</v>
      </c>
      <c r="KL235" s="34">
        <v>37189796</v>
      </c>
      <c r="KM235" s="34">
        <v>37140668</v>
      </c>
      <c r="KN235" s="34">
        <v>37085079</v>
      </c>
      <c r="KO235" s="34">
        <v>37023103</v>
      </c>
      <c r="KP235" s="34">
        <v>36954259</v>
      </c>
      <c r="KQ235" s="34">
        <v>36878611</v>
      </c>
      <c r="KR235" s="34">
        <v>36796584</v>
      </c>
      <c r="KS235" s="34">
        <v>36707401</v>
      </c>
      <c r="KT235" s="34">
        <v>36611005</v>
      </c>
      <c r="KU235" s="34">
        <v>36507906</v>
      </c>
      <c r="KV235" s="34">
        <v>36398563</v>
      </c>
      <c r="KW235" s="34">
        <v>36284160</v>
      </c>
      <c r="KX235" s="34">
        <v>36164321</v>
      </c>
      <c r="KY235" s="34">
        <v>36039139</v>
      </c>
      <c r="KZ235" s="34">
        <v>35909162</v>
      </c>
      <c r="LA235" s="34">
        <v>35774469</v>
      </c>
      <c r="LB235" s="34">
        <v>35636420</v>
      </c>
      <c r="LC235" s="34">
        <v>35496033</v>
      </c>
      <c r="LD235" s="34">
        <v>35353213</v>
      </c>
      <c r="LE235" t="s">
        <v>843</v>
      </c>
      <c r="LF235" t="s">
        <v>843</v>
      </c>
      <c r="LG235" t="s">
        <v>843</v>
      </c>
      <c r="LH235" s="34">
        <v>1.9042706117033958E-2</v>
      </c>
      <c r="LI235" s="34">
        <v>1.8353505060076714E-2</v>
      </c>
      <c r="LJ235" s="34">
        <v>1.7953712493181229E-2</v>
      </c>
      <c r="LK235" s="34">
        <v>1.765155978500843E-2</v>
      </c>
      <c r="LL235" s="34">
        <v>1.7108932137489319E-2</v>
      </c>
      <c r="LM235" s="34">
        <v>1.6707148402929306E-2</v>
      </c>
      <c r="LN235" s="34">
        <v>1.6116734594106674E-2</v>
      </c>
      <c r="LO235" s="34">
        <v>1.5487692318856716E-2</v>
      </c>
      <c r="LP235" s="34">
        <v>1.4740400016307831E-2</v>
      </c>
      <c r="LQ235" s="34">
        <v>1.4008295722305775E-2</v>
      </c>
      <c r="LR235" s="34">
        <v>1.3573498465120792E-2</v>
      </c>
      <c r="LS235" s="34">
        <v>1.3185772113502026E-2</v>
      </c>
      <c r="LT235" s="34">
        <v>1.2781079858541489E-2</v>
      </c>
      <c r="LU235" s="34">
        <v>1.2396200560033321E-2</v>
      </c>
      <c r="LV235" s="34">
        <v>1.1835201643407345E-2</v>
      </c>
      <c r="LW235" s="34">
        <v>1.1081850156188011E-2</v>
      </c>
      <c r="LX235" s="34">
        <v>6.9118579849600792E-3</v>
      </c>
      <c r="LY235" s="34">
        <v>-5.808067973703146E-3</v>
      </c>
      <c r="LZ235" s="34">
        <v>-2.4435432627797127E-2</v>
      </c>
      <c r="MA235" s="34">
        <v>-2.9049957171082497E-2</v>
      </c>
      <c r="MB235" s="34">
        <v>-1.6749855130910873E-2</v>
      </c>
      <c r="MC235" s="34">
        <v>-1.025178749114275E-2</v>
      </c>
      <c r="MD235" s="34">
        <v>3.604470519348979E-3</v>
      </c>
      <c r="ME235" s="34">
        <v>1.8789533525705338E-2</v>
      </c>
      <c r="MF235" s="34">
        <v>1.912468858063221E-2</v>
      </c>
      <c r="MG235" s="34">
        <v>1.790400967001915E-2</v>
      </c>
      <c r="MH235" s="34">
        <v>1.6332840546965599E-2</v>
      </c>
      <c r="MI235" s="34">
        <v>1.4754242263734341E-2</v>
      </c>
      <c r="MJ235" s="34">
        <v>1.345131266862154E-2</v>
      </c>
      <c r="MK235" s="34">
        <v>1.227980013936758E-2</v>
      </c>
      <c r="ML235" s="34">
        <v>1.103553082793951E-2</v>
      </c>
      <c r="MM235" s="34">
        <v>9.8119312897324562E-3</v>
      </c>
      <c r="MN235" s="34">
        <v>8.8024921715259552E-3</v>
      </c>
      <c r="MO235" s="34">
        <v>8.1835072487592697E-3</v>
      </c>
      <c r="MP235" s="34">
        <v>7.7766380272805691E-3</v>
      </c>
      <c r="MQ235" s="34">
        <v>7.3711737059056759E-3</v>
      </c>
      <c r="MR235" s="34">
        <v>7.0151826366782188E-3</v>
      </c>
      <c r="MS235" s="34">
        <v>6.6591766662895679E-3</v>
      </c>
      <c r="MT235" s="34">
        <v>6.2730000354349613E-3</v>
      </c>
      <c r="MU235" s="34">
        <v>5.9315632097423077E-3</v>
      </c>
      <c r="MV235" s="34">
        <v>5.6034279987215996E-3</v>
      </c>
      <c r="MW235" s="34">
        <v>5.2730562165379524E-3</v>
      </c>
      <c r="MX235" s="34">
        <v>4.9530952237546444E-3</v>
      </c>
      <c r="MY235" s="34">
        <v>4.650539718568325E-3</v>
      </c>
      <c r="MZ235" s="34">
        <v>4.4260700233280659E-3</v>
      </c>
      <c r="NA235" s="34">
        <v>4.2452258057892323E-3</v>
      </c>
      <c r="NB235" s="34">
        <v>4.0464713238179684E-3</v>
      </c>
      <c r="NC235" s="34">
        <v>3.8470688741654158E-3</v>
      </c>
      <c r="ND235" s="34">
        <v>3.6492543295025826E-3</v>
      </c>
      <c r="NE235" s="34">
        <v>3.4372145310044289E-3</v>
      </c>
      <c r="NF235" s="34">
        <v>3.2288678921759129E-3</v>
      </c>
      <c r="NG235" s="34">
        <v>3.0670217238366604E-3</v>
      </c>
      <c r="NH235" s="34">
        <v>2.9170019552111626E-3</v>
      </c>
      <c r="NI235" s="34">
        <v>2.7708299458026886E-3</v>
      </c>
      <c r="NJ235" s="34">
        <v>2.6545131113380194E-3</v>
      </c>
      <c r="NK235" s="34">
        <v>2.5471129920333624E-3</v>
      </c>
      <c r="NL235" s="34">
        <v>2.4308785796165466E-3</v>
      </c>
      <c r="NM235" s="34">
        <v>2.305096248164773E-3</v>
      </c>
      <c r="NN235" s="34">
        <v>2.1958923898637295E-3</v>
      </c>
      <c r="NO235" s="34">
        <v>2.0956350490450859E-3</v>
      </c>
      <c r="NP235" s="34">
        <v>1.9821282476186752E-3</v>
      </c>
      <c r="NQ235" s="34">
        <v>1.8678241176530719E-3</v>
      </c>
      <c r="NR235" s="34">
        <v>1.7486624419689178E-3</v>
      </c>
      <c r="NS235" s="34">
        <v>1.6247194726020098E-3</v>
      </c>
      <c r="NT235" s="34">
        <v>1.4918857486918569E-3</v>
      </c>
      <c r="NU235" s="34">
        <v>1.3676375383511186E-3</v>
      </c>
      <c r="NV235" s="34">
        <v>1.2494343100115657E-3</v>
      </c>
      <c r="NW235" s="34">
        <v>1.1155033716931939E-3</v>
      </c>
      <c r="NX235" s="34">
        <v>9.7053468925878406E-4</v>
      </c>
      <c r="NY235" s="34">
        <v>8.201153832487762E-4</v>
      </c>
      <c r="NZ235" s="34">
        <v>6.7285145632922649E-4</v>
      </c>
      <c r="OA235" s="34">
        <v>5.2842812146991491E-4</v>
      </c>
      <c r="OB235" s="34">
        <v>3.8562525878660381E-4</v>
      </c>
      <c r="OC235" s="34">
        <v>2.3742127814330161E-4</v>
      </c>
      <c r="OD235" s="34">
        <v>8.2445942098274827E-5</v>
      </c>
      <c r="OE235" s="34">
        <v>-6.7620698246173561E-5</v>
      </c>
      <c r="OF235" s="34">
        <v>-2.0278246665839106E-4</v>
      </c>
      <c r="OG235" s="34">
        <v>-3.4295301884412766E-4</v>
      </c>
      <c r="OH235" s="34">
        <v>-5.2010163199156523E-4</v>
      </c>
      <c r="OI235" s="34">
        <v>-7.0294190663844347E-4</v>
      </c>
      <c r="OJ235" s="34">
        <v>-8.5440004477277398E-4</v>
      </c>
      <c r="OK235" s="34">
        <v>-1.0140618542209268E-3</v>
      </c>
      <c r="OL235" s="34">
        <v>-1.1685624485835433E-3</v>
      </c>
      <c r="OM235" s="34">
        <v>-1.3218808453530073E-3</v>
      </c>
      <c r="ON235" s="34">
        <v>-1.4978363178670406E-3</v>
      </c>
      <c r="OO235" s="34">
        <v>-1.6725822351872921E-3</v>
      </c>
      <c r="OP235" s="34">
        <v>-1.8612185958772898E-3</v>
      </c>
      <c r="OQ235" s="34">
        <v>-2.0491692703217268E-3</v>
      </c>
      <c r="OR235" s="34">
        <v>-2.2267205640673637E-3</v>
      </c>
      <c r="OS235" s="34">
        <v>-2.4266180116683245E-3</v>
      </c>
      <c r="OT235" s="34">
        <v>-2.6295185089111328E-3</v>
      </c>
      <c r="OU235" s="34">
        <v>-2.8200384695082903E-3</v>
      </c>
      <c r="OV235" s="34">
        <v>-2.9995441436767578E-3</v>
      </c>
      <c r="OW235" s="34">
        <v>-3.1480134930461645E-3</v>
      </c>
      <c r="OX235" s="34">
        <v>-3.3082573208957911E-3</v>
      </c>
      <c r="OY235" s="34">
        <v>-3.4674827475100756E-3</v>
      </c>
      <c r="OZ235" s="34">
        <v>-3.613070584833622E-3</v>
      </c>
      <c r="PA235" s="34">
        <v>-3.7579892668873072E-3</v>
      </c>
      <c r="PB235" s="34">
        <v>-3.8663339801132679E-3</v>
      </c>
      <c r="PC235" s="34">
        <v>-3.9472049102187157E-3</v>
      </c>
      <c r="PD235" s="34">
        <v>-4.0316642262041569E-3</v>
      </c>
      <c r="PE235" t="s">
        <v>1300</v>
      </c>
      <c r="PF235" t="s">
        <v>843</v>
      </c>
      <c r="PG235" t="s">
        <v>843</v>
      </c>
      <c r="PH235" t="s">
        <v>843</v>
      </c>
      <c r="PI235" t="s">
        <v>843</v>
      </c>
      <c r="PJ235" t="s">
        <v>1300</v>
      </c>
      <c r="PK235" s="34">
        <v>0.50114977359771729</v>
      </c>
      <c r="PL235" s="34">
        <v>0.50095248222351074</v>
      </c>
      <c r="PM235" s="34">
        <v>0.50075805187225342</v>
      </c>
      <c r="PN235" s="34">
        <v>0.50057828426361084</v>
      </c>
      <c r="PO235" s="34">
        <v>0.50038349628448486</v>
      </c>
      <c r="PP235" s="34">
        <v>0.50019270181655884</v>
      </c>
      <c r="PQ235" s="34">
        <v>0.49996495246887207</v>
      </c>
      <c r="PR235" s="34">
        <v>0.49969744682312012</v>
      </c>
      <c r="PS235" s="34">
        <v>0.49938005208969116</v>
      </c>
      <c r="PT235" s="34">
        <v>0.49904665350914001</v>
      </c>
      <c r="PU235" s="34">
        <v>0.49875941872596741</v>
      </c>
      <c r="PV235" s="34">
        <v>0.49850583076477051</v>
      </c>
      <c r="PW235" s="34">
        <v>0.49824368953704834</v>
      </c>
      <c r="PX235" s="34">
        <v>0.49799045920372009</v>
      </c>
      <c r="PY235" s="34">
        <v>0.49775204062461853</v>
      </c>
      <c r="PZ235" s="34">
        <v>0.49750173091888428</v>
      </c>
      <c r="QA235" s="34">
        <v>0.49717822670936584</v>
      </c>
      <c r="QB235" s="34">
        <v>0.49679529666900635</v>
      </c>
      <c r="QC235" s="34">
        <v>0.49635577201843262</v>
      </c>
      <c r="QD235" s="34">
        <v>0.49585908651351929</v>
      </c>
      <c r="QE235" s="34">
        <v>0.49538558721542358</v>
      </c>
      <c r="QF235" s="34">
        <v>0.49492472410202026</v>
      </c>
      <c r="QG235" s="34">
        <v>0.49455660581588745</v>
      </c>
      <c r="QH235" s="34">
        <v>0.49430215358734131</v>
      </c>
      <c r="QI235" s="34">
        <v>0.49406653642654419</v>
      </c>
      <c r="QJ235" s="34">
        <v>0.49382758140563965</v>
      </c>
      <c r="QK235" s="34">
        <v>0.4935852587223053</v>
      </c>
      <c r="QL235" s="34">
        <v>0.49333962798118591</v>
      </c>
      <c r="QM235" s="34">
        <v>0.49309265613555908</v>
      </c>
      <c r="QN235" s="34">
        <v>0.49284631013870239</v>
      </c>
      <c r="QO235" s="34">
        <v>0.49260178208351135</v>
      </c>
      <c r="QP235" s="34">
        <v>0.49235880374908447</v>
      </c>
      <c r="QQ235" s="34">
        <v>0.49211898446083069</v>
      </c>
      <c r="QR235" s="34">
        <v>0.49188676476478577</v>
      </c>
      <c r="QS235" s="34">
        <v>0.49166411161422729</v>
      </c>
      <c r="QT235" s="34">
        <v>0.49145060777664185</v>
      </c>
      <c r="QU235" s="34">
        <v>0.49124744534492493</v>
      </c>
      <c r="QV235" s="34">
        <v>0.49105536937713623</v>
      </c>
      <c r="QW235" s="34">
        <v>0.49087372422218323</v>
      </c>
      <c r="QX235" s="34">
        <v>0.49070364236831665</v>
      </c>
      <c r="QY235" s="34">
        <v>0.49054485559463501</v>
      </c>
      <c r="QZ235" s="34">
        <v>0.49039733409881592</v>
      </c>
      <c r="RA235" s="34">
        <v>0.49026116728782654</v>
      </c>
      <c r="RB235" s="34">
        <v>0.49013662338256836</v>
      </c>
      <c r="RC235" s="34">
        <v>0.49002549052238464</v>
      </c>
      <c r="RD235" s="34">
        <v>0.48992714285850525</v>
      </c>
      <c r="RE235" s="34">
        <v>0.48984092473983765</v>
      </c>
      <c r="RF235" s="34">
        <v>0.48976612091064453</v>
      </c>
      <c r="RG235" s="34">
        <v>0.48970243334770203</v>
      </c>
      <c r="RH235" s="34">
        <v>0.48964971303939819</v>
      </c>
      <c r="RI235" s="34">
        <v>0.4896080493927002</v>
      </c>
      <c r="RJ235" s="34">
        <v>0.48957726359367371</v>
      </c>
      <c r="RK235" s="34">
        <v>0.48955565690994263</v>
      </c>
      <c r="RL235" s="34">
        <v>0.48954355716705322</v>
      </c>
      <c r="RM235" s="34">
        <v>0.48954138159751892</v>
      </c>
      <c r="RN235" s="34">
        <v>0.48954769968986511</v>
      </c>
      <c r="RO235" s="34">
        <v>0.48956197500228882</v>
      </c>
      <c r="RP235" s="34">
        <v>0.48958456516265869</v>
      </c>
      <c r="RQ235" s="34">
        <v>0.48961561918258667</v>
      </c>
      <c r="RR235" s="34">
        <v>0.48965418338775635</v>
      </c>
      <c r="RS235" s="34">
        <v>0.48969879746437073</v>
      </c>
      <c r="RT235" s="34">
        <v>0.48974907398223877</v>
      </c>
      <c r="RU235" s="34">
        <v>0.48980453610420227</v>
      </c>
      <c r="RV235" s="34">
        <v>0.48986509442329407</v>
      </c>
      <c r="RW235" s="34">
        <v>0.48992994427680969</v>
      </c>
      <c r="RX235" s="34">
        <v>0.48999834060668945</v>
      </c>
      <c r="RY235" s="34">
        <v>0.49007028341293335</v>
      </c>
      <c r="RZ235" s="34">
        <v>0.49014481902122498</v>
      </c>
      <c r="SA235" s="34">
        <v>0.4902198314666748</v>
      </c>
      <c r="SB235" s="34">
        <v>0.49029600620269775</v>
      </c>
      <c r="SC235" s="34">
        <v>0.49037289619445801</v>
      </c>
      <c r="SD235" s="34">
        <v>0.49044960737228394</v>
      </c>
      <c r="SE235" s="34">
        <v>0.4905259907245636</v>
      </c>
      <c r="SF235" s="34">
        <v>0.49060019850730896</v>
      </c>
      <c r="SG235" s="34">
        <v>0.49067333340644836</v>
      </c>
      <c r="SH235" s="34">
        <v>0.49074277281761169</v>
      </c>
      <c r="SI235" s="34">
        <v>0.49080777168273926</v>
      </c>
      <c r="SJ235" s="34">
        <v>0.49086958169937134</v>
      </c>
      <c r="SK235" s="34">
        <v>0.49092519283294678</v>
      </c>
      <c r="SL235" s="34">
        <v>0.49097305536270142</v>
      </c>
      <c r="SM235" s="34">
        <v>0.49101465940475464</v>
      </c>
      <c r="SN235" s="34">
        <v>0.49105155467987061</v>
      </c>
      <c r="SO235" s="34">
        <v>0.49108356237411499</v>
      </c>
      <c r="SP235" s="34">
        <v>0.49111166596412659</v>
      </c>
      <c r="SQ235" s="34">
        <v>0.49113672971725464</v>
      </c>
      <c r="SR235" s="34">
        <v>0.49115845561027527</v>
      </c>
      <c r="SS235" s="34">
        <v>0.49117770791053772</v>
      </c>
      <c r="ST235" s="34">
        <v>0.49119570851325989</v>
      </c>
      <c r="SU235" s="34">
        <v>0.49121540784835815</v>
      </c>
      <c r="SV235" s="34">
        <v>0.49123913049697876</v>
      </c>
      <c r="SW235" s="34">
        <v>0.49126893281936646</v>
      </c>
      <c r="SX235" s="34">
        <v>0.49130845069885254</v>
      </c>
      <c r="SY235" s="34">
        <v>0.49135574698448181</v>
      </c>
      <c r="SZ235" s="34">
        <v>0.49141004681587219</v>
      </c>
      <c r="TA235" s="34">
        <v>0.49147826433181763</v>
      </c>
      <c r="TB235" s="34">
        <v>0.49155893921852112</v>
      </c>
      <c r="TC235" s="34">
        <v>0.49164965748786926</v>
      </c>
      <c r="TD235" s="34">
        <v>0.49175289273262024</v>
      </c>
      <c r="TE235" s="34">
        <v>0.49186939001083374</v>
      </c>
      <c r="TF235" s="34">
        <v>0.49199792742729187</v>
      </c>
      <c r="TG235" s="34">
        <v>0.49213448166847229</v>
      </c>
      <c r="TH235" t="s">
        <v>843</v>
      </c>
      <c r="TI235" t="s">
        <v>843</v>
      </c>
      <c r="TJ235" t="s">
        <v>1300</v>
      </c>
      <c r="TK235" s="34">
        <v>0.61295856878383104</v>
      </c>
      <c r="TL235" s="34">
        <v>0.61651916586050393</v>
      </c>
      <c r="TM235" s="34">
        <v>0.62022758068264305</v>
      </c>
      <c r="TN235" s="34">
        <v>0.62389066864928799</v>
      </c>
      <c r="TO235" s="34">
        <v>0.62743624138657195</v>
      </c>
      <c r="TP235" s="34">
        <v>0.63071755295034204</v>
      </c>
      <c r="TQ235" s="34">
        <v>0.63369212559161303</v>
      </c>
      <c r="TR235" s="34">
        <v>0.63634893573038198</v>
      </c>
      <c r="TS235" s="34">
        <v>0.63872356865597402</v>
      </c>
      <c r="TT235" s="34">
        <v>0.64085223215430598</v>
      </c>
      <c r="TU235" s="34">
        <v>0.64274544174126003</v>
      </c>
      <c r="TV235" s="34">
        <v>0.64448467235829998</v>
      </c>
      <c r="TW235" s="34">
        <v>0.64614420571999898</v>
      </c>
      <c r="TX235" s="34">
        <v>0.64777756795972607</v>
      </c>
      <c r="TY235" s="34">
        <v>0.64937658186180902</v>
      </c>
      <c r="TZ235" s="34">
        <v>0.65085990318416298</v>
      </c>
      <c r="UA235" s="34">
        <v>0.65153010688642099</v>
      </c>
      <c r="UB235" s="34">
        <v>0.64961256725295602</v>
      </c>
      <c r="UC235" s="34">
        <v>0.64389851990664793</v>
      </c>
      <c r="UD235" s="34">
        <v>0.63773280555132406</v>
      </c>
      <c r="UE235" s="34">
        <v>0.635214125320961</v>
      </c>
      <c r="UF235" s="34">
        <v>0.63491135676121002</v>
      </c>
      <c r="UG235" s="34">
        <v>0.63817247274107702</v>
      </c>
      <c r="UH235" s="34">
        <v>0.6444791388067741</v>
      </c>
      <c r="UI235" s="34">
        <v>0.65009611729535</v>
      </c>
      <c r="UJ235" s="34">
        <v>0.654870046375157</v>
      </c>
      <c r="UK235" s="34">
        <v>0.65868124024247909</v>
      </c>
      <c r="UL235" s="34">
        <v>0.661534915800848</v>
      </c>
      <c r="UM235" s="34">
        <v>0.66357597890759612</v>
      </c>
      <c r="UN235" s="34">
        <v>0.66491141887723704</v>
      </c>
      <c r="UO235" s="34">
        <v>0.66559251552273391</v>
      </c>
      <c r="UP235" s="34">
        <v>0.66569826806878096</v>
      </c>
      <c r="UQ235" s="34">
        <v>0.66526678122146199</v>
      </c>
      <c r="UR235" s="34">
        <v>0.66421664540075898</v>
      </c>
      <c r="US235" s="34">
        <v>0.66246188544198603</v>
      </c>
      <c r="UT235" s="34">
        <v>0.66017505287998701</v>
      </c>
      <c r="UU235" s="34">
        <v>0.65769432238874803</v>
      </c>
      <c r="UV235" s="34">
        <v>0.655239093374131</v>
      </c>
      <c r="UW235" s="34">
        <v>0.65310348238176597</v>
      </c>
      <c r="UX235" s="34">
        <v>0.65147709023810196</v>
      </c>
      <c r="UY235" s="34">
        <v>0.65033194367840907</v>
      </c>
      <c r="UZ235" s="34">
        <v>0.64962595851647509</v>
      </c>
      <c r="VA235" s="34">
        <v>0.64929835418892912</v>
      </c>
      <c r="VB235" s="34">
        <v>0.64929860257900207</v>
      </c>
      <c r="VC235" s="34">
        <v>0.64952881738003099</v>
      </c>
      <c r="VD235" s="34">
        <v>0.64993003262168902</v>
      </c>
      <c r="VE235" s="34">
        <v>0.65047304724822197</v>
      </c>
      <c r="VF235" s="34">
        <v>0.65113598432775111</v>
      </c>
      <c r="VG235" s="34">
        <v>0.65191512835986698</v>
      </c>
      <c r="VH235" s="34">
        <v>0.65275121788407109</v>
      </c>
      <c r="VI235" s="34">
        <v>0.65357519981131607</v>
      </c>
      <c r="VJ235" s="34">
        <v>0.654295599891633</v>
      </c>
      <c r="VK235" s="34">
        <v>0.65486624887767209</v>
      </c>
      <c r="VL235" s="34">
        <v>0.65531060007109698</v>
      </c>
      <c r="VM235" s="34">
        <v>0.65566383835938491</v>
      </c>
      <c r="VN235" s="34">
        <v>0.65594117557392906</v>
      </c>
      <c r="VO235" s="34">
        <v>0.65614036033798995</v>
      </c>
      <c r="VP235" s="34">
        <v>0.65625896478757095</v>
      </c>
      <c r="VQ235" s="34">
        <v>0.65627236962138502</v>
      </c>
      <c r="VR235" s="34">
        <v>0.65619778601414491</v>
      </c>
      <c r="VS235" s="34">
        <v>0.65602178694707403</v>
      </c>
      <c r="VT235" s="34">
        <v>0.65564225850763802</v>
      </c>
      <c r="VU235" s="34">
        <v>0.65496586221807906</v>
      </c>
      <c r="VV235" s="34">
        <v>0.65391628316545392</v>
      </c>
      <c r="VW235" s="34">
        <v>0.65240179368348294</v>
      </c>
      <c r="VX235" s="34">
        <v>0.65036431226885894</v>
      </c>
      <c r="VY235" s="34">
        <v>0.64783025585860099</v>
      </c>
      <c r="VZ235" s="34">
        <v>0.64482055797140203</v>
      </c>
      <c r="WA235" s="34">
        <v>0.64137699701209105</v>
      </c>
      <c r="WB235" s="34">
        <v>0.63759369263868204</v>
      </c>
      <c r="WC235" s="34">
        <v>0.63355914071962094</v>
      </c>
      <c r="WD235" s="34">
        <v>0.62938184379840301</v>
      </c>
      <c r="WE235" s="34">
        <v>0.62519355169583501</v>
      </c>
      <c r="WF235" s="34">
        <v>0.62113546796586094</v>
      </c>
      <c r="WG235" s="34">
        <v>0.61730193207897999</v>
      </c>
      <c r="WH235" s="34">
        <v>0.61372330929368002</v>
      </c>
      <c r="WI235" s="34">
        <v>0.61041779335940705</v>
      </c>
      <c r="WJ235" s="34">
        <v>0.60739051152300005</v>
      </c>
      <c r="WK235" s="34">
        <v>0.60464145904438094</v>
      </c>
      <c r="WL235" s="34">
        <v>0.60215935948273902</v>
      </c>
      <c r="WM235" s="34">
        <v>0.59992748796814399</v>
      </c>
      <c r="WN235" s="34">
        <v>0.59795058345652097</v>
      </c>
      <c r="WO235" s="34">
        <v>0.59625655112493803</v>
      </c>
      <c r="WP235" s="34">
        <v>0.59496745716807597</v>
      </c>
      <c r="WQ235" s="34">
        <v>0.59424568832987601</v>
      </c>
      <c r="WR235" s="34">
        <v>0.59402073888836393</v>
      </c>
      <c r="WS235" s="34">
        <v>0.59403814591438608</v>
      </c>
      <c r="WT235" s="34">
        <v>0.59413148721897402</v>
      </c>
      <c r="WU235" s="34">
        <v>0.59406198420399603</v>
      </c>
      <c r="WV235" s="34">
        <v>0.59366214731465194</v>
      </c>
      <c r="WW235" s="34">
        <v>0.59294947779976903</v>
      </c>
      <c r="WX235" s="34">
        <v>0.59195348799180003</v>
      </c>
      <c r="WY235" s="34">
        <v>0.59071420746355008</v>
      </c>
      <c r="WZ235" s="34">
        <v>0.58922535909298501</v>
      </c>
      <c r="XA235" s="34">
        <v>0.58754671489615395</v>
      </c>
      <c r="XB235" s="34">
        <v>0.58576661037555</v>
      </c>
      <c r="XC235" s="34">
        <v>0.58394066673012301</v>
      </c>
      <c r="XD235" s="34">
        <v>0.58212337941512704</v>
      </c>
      <c r="XE235" s="34">
        <v>0.58030223827621097</v>
      </c>
      <c r="XF235" s="34">
        <v>0.57849143905050704</v>
      </c>
      <c r="XG235" s="34">
        <v>0.57675172267934993</v>
      </c>
      <c r="XH235" t="s">
        <v>843</v>
      </c>
      <c r="XI235" t="s">
        <v>1300</v>
      </c>
      <c r="XJ235" s="34">
        <v>0.59003193849972602</v>
      </c>
      <c r="XK235" s="34">
        <v>0.59330689544615001</v>
      </c>
      <c r="XL235" s="34">
        <v>0.59667266045932699</v>
      </c>
      <c r="XM235" s="34">
        <v>0.59992469172858098</v>
      </c>
      <c r="XN235" s="34">
        <v>0.60299424328286699</v>
      </c>
      <c r="XO235" s="34">
        <v>0.605735199517623</v>
      </c>
      <c r="XP235" s="34">
        <v>0.60813012122814702</v>
      </c>
      <c r="XQ235" s="34">
        <v>0.610187847654309</v>
      </c>
      <c r="XR235" s="34">
        <v>0.61199902283370899</v>
      </c>
      <c r="XS235" s="34">
        <v>0.61354386365113001</v>
      </c>
      <c r="XT235" s="34">
        <v>0.61478636512972207</v>
      </c>
      <c r="XU235" s="34">
        <v>0.61580250162916694</v>
      </c>
      <c r="XV235" s="34">
        <v>0.61660683154020202</v>
      </c>
      <c r="XW235" s="34">
        <v>0.61722378274980505</v>
      </c>
      <c r="XX235" s="34">
        <v>0.61772307550044703</v>
      </c>
      <c r="XY235" s="34">
        <v>0.61807445244495596</v>
      </c>
      <c r="XZ235" s="34">
        <v>0.61751968965303194</v>
      </c>
      <c r="YA235" s="34">
        <v>0.61409638416443002</v>
      </c>
      <c r="YB235" s="34">
        <v>0.60638613019446896</v>
      </c>
      <c r="YC235" s="34">
        <v>0.59812539026252998</v>
      </c>
      <c r="YD235" s="34">
        <v>0.59395886766070605</v>
      </c>
      <c r="YE235" s="34">
        <v>0.592328584250567</v>
      </c>
      <c r="YF235" s="34">
        <v>0.59484618156534097</v>
      </c>
      <c r="YG235" s="34">
        <v>0.60101607576732807</v>
      </c>
      <c r="YH235" s="34">
        <v>0.60654146675115195</v>
      </c>
      <c r="YI235" s="34">
        <v>0.611162320131865</v>
      </c>
      <c r="YJ235" s="34">
        <v>0.61478064264388299</v>
      </c>
      <c r="YK235" s="34">
        <v>0.61744717444299602</v>
      </c>
      <c r="YL235" s="34">
        <v>0.61931089499794301</v>
      </c>
      <c r="YM235" s="34">
        <v>0.62048754663808303</v>
      </c>
      <c r="YN235" s="34">
        <v>0.62103643840260103</v>
      </c>
      <c r="YO235" s="34">
        <v>0.62103483449209596</v>
      </c>
      <c r="YP235" s="34">
        <v>0.62050113521723294</v>
      </c>
      <c r="YQ235" s="34">
        <v>0.61932241407954802</v>
      </c>
      <c r="YR235" s="34">
        <v>0.61739025982031703</v>
      </c>
      <c r="YS235" s="34">
        <v>0.61485538512078197</v>
      </c>
      <c r="YT235" s="34">
        <v>0.61203675330950003</v>
      </c>
      <c r="YU235" s="34">
        <v>0.60917436782440604</v>
      </c>
      <c r="YV235" s="34">
        <v>0.60661585912573701</v>
      </c>
      <c r="YW235" s="34">
        <v>0.604579129628391</v>
      </c>
      <c r="YX235" s="34">
        <v>0.603070770421539</v>
      </c>
      <c r="YY235" s="34">
        <v>0.60210482569935297</v>
      </c>
      <c r="YZ235" s="34">
        <v>0.60164639834424005</v>
      </c>
      <c r="ZA235" s="34">
        <v>0.60162468743986108</v>
      </c>
      <c r="ZB235" s="34">
        <v>0.60190344733301804</v>
      </c>
      <c r="ZC235" s="34">
        <v>0.60237944769417995</v>
      </c>
      <c r="ZD235" s="34">
        <v>0.602899469650788</v>
      </c>
      <c r="ZE235" s="34">
        <v>0.60340487091107908</v>
      </c>
      <c r="ZF235" s="34">
        <v>0.60398182972720393</v>
      </c>
      <c r="ZG235" s="34">
        <v>0.60463393073343497</v>
      </c>
      <c r="ZH235" s="34">
        <v>0.60532850397318594</v>
      </c>
      <c r="ZI235" s="34">
        <v>0.60605925011666495</v>
      </c>
      <c r="ZJ235" s="34">
        <v>0.60678001084748001</v>
      </c>
      <c r="ZK235" s="34">
        <v>0.60740088950247095</v>
      </c>
      <c r="ZL235" s="34">
        <v>0.60787130044133697</v>
      </c>
      <c r="ZM235" s="34">
        <v>0.60812582447564201</v>
      </c>
      <c r="ZN235" s="34">
        <v>0.60807340043227998</v>
      </c>
      <c r="ZO235" s="34">
        <v>0.60762005577968703</v>
      </c>
      <c r="ZP235" s="34">
        <v>0.60668209033950604</v>
      </c>
      <c r="ZQ235" s="34">
        <v>0.60523882579571897</v>
      </c>
      <c r="ZR235" s="34">
        <v>0.60327959015266697</v>
      </c>
      <c r="ZS235" s="34">
        <v>0.60077257358098701</v>
      </c>
      <c r="ZT235" s="34">
        <v>0.59771974722473298</v>
      </c>
      <c r="ZU235" s="34">
        <v>0.59416257051467902</v>
      </c>
      <c r="ZV235" s="34">
        <v>0.59016316258981494</v>
      </c>
      <c r="ZW235" s="34">
        <v>0.58580184423428205</v>
      </c>
      <c r="ZX235" s="34">
        <v>0.58124151624729803</v>
      </c>
      <c r="ZY235" s="34">
        <v>0.576656710504452</v>
      </c>
      <c r="ZZ235" s="34">
        <v>0.57218128914631594</v>
      </c>
      <c r="AAA235" s="34">
        <v>0.56792546567132496</v>
      </c>
      <c r="AAB235" s="34">
        <v>0.56394636193473202</v>
      </c>
      <c r="AAC235" s="34">
        <v>0.5602587904113</v>
      </c>
      <c r="AAD235" s="34">
        <v>0.55685296666488904</v>
      </c>
      <c r="AAE235" s="34">
        <v>0.55373581833141994</v>
      </c>
      <c r="AAF235" s="34">
        <v>0.550912708714141</v>
      </c>
      <c r="AAG235" s="34">
        <v>0.54836029256693397</v>
      </c>
      <c r="AAH235" s="34">
        <v>0.546069294315214</v>
      </c>
      <c r="AAI235" s="34">
        <v>0.54408438450044894</v>
      </c>
      <c r="AAJ235" s="34">
        <v>0.54255586964882396</v>
      </c>
      <c r="AAK235" s="34">
        <v>0.54163851035388999</v>
      </c>
      <c r="AAL235" s="34">
        <v>0.54124789219817104</v>
      </c>
      <c r="AAM235" s="34">
        <v>0.54111544833009606</v>
      </c>
      <c r="AAN235" s="34">
        <v>0.54105271241606201</v>
      </c>
      <c r="AAO235" s="34">
        <v>0.54081087799512506</v>
      </c>
      <c r="AAP235" s="34">
        <v>0.54021241993595903</v>
      </c>
      <c r="AAQ235" s="34">
        <v>0.53927289670992695</v>
      </c>
      <c r="AAR235" s="34">
        <v>0.53802445341956395</v>
      </c>
      <c r="AAS235" s="34">
        <v>0.53651346847092496</v>
      </c>
      <c r="AAT235" s="34">
        <v>0.53477854717738804</v>
      </c>
      <c r="AAU235" s="34">
        <v>0.53288031751417098</v>
      </c>
      <c r="AAV235" s="34">
        <v>0.53087400265130702</v>
      </c>
      <c r="AAW235" s="34">
        <v>0.52883917155970506</v>
      </c>
      <c r="AAX235" s="34">
        <v>0.52681363446702101</v>
      </c>
      <c r="AAY235" s="34">
        <v>0.52474529485117893</v>
      </c>
      <c r="AAZ235" s="34">
        <v>0.52268160931322294</v>
      </c>
      <c r="ABA235" s="34">
        <v>0.520708326587773</v>
      </c>
      <c r="ABB235" s="34">
        <v>0.51879879569453602</v>
      </c>
      <c r="ABC235" s="34">
        <v>0.51699547961138803</v>
      </c>
      <c r="ABD235" s="34">
        <v>0.51534780310911998</v>
      </c>
      <c r="ABE235" s="34">
        <v>0.513819931457976</v>
      </c>
      <c r="ABF235" s="34">
        <v>0.51242452842970698</v>
      </c>
      <c r="ABG235" t="s">
        <v>843</v>
      </c>
      <c r="ABH235" t="s">
        <v>843</v>
      </c>
      <c r="ABI235" t="s">
        <v>1300</v>
      </c>
      <c r="ABJ235" s="34">
        <v>0.51145434992041894</v>
      </c>
      <c r="ABK235" s="34">
        <v>0.51539107217091396</v>
      </c>
      <c r="ABL235" s="34">
        <v>0.51924383664025597</v>
      </c>
      <c r="ABM235" s="34">
        <v>0.52299546562055799</v>
      </c>
      <c r="ABN235" s="34">
        <v>0.52668568452567799</v>
      </c>
      <c r="ABO235" s="34">
        <v>0.53026239347353799</v>
      </c>
      <c r="ABP235" s="34">
        <v>0.53383292843514396</v>
      </c>
      <c r="ABQ235" s="34">
        <v>0.53740888656252706</v>
      </c>
      <c r="ABR235" s="34">
        <v>0.54087095745148905</v>
      </c>
      <c r="ABS235" s="34">
        <v>0.54416958635978996</v>
      </c>
      <c r="ABT235" s="34">
        <v>0.54726660143251804</v>
      </c>
      <c r="ABU235" s="34">
        <v>0.55017509355788197</v>
      </c>
      <c r="ABV235" s="34">
        <v>0.552899320152345</v>
      </c>
      <c r="ABW235" s="34">
        <v>0.55546705735834401</v>
      </c>
      <c r="ABX235" s="34">
        <v>0.55784535478342001</v>
      </c>
      <c r="ABY235" s="34">
        <v>0.55996754113271197</v>
      </c>
      <c r="ABZ235" s="34">
        <v>0.56124122067252902</v>
      </c>
      <c r="ACA235" s="34">
        <v>0.56001073963106895</v>
      </c>
      <c r="ACB235" s="34">
        <v>0.55494108636852102</v>
      </c>
      <c r="ACC235" s="34">
        <v>0.54867812566018104</v>
      </c>
      <c r="ACD235" s="34">
        <v>0.54494667836719402</v>
      </c>
      <c r="ACE235" s="34">
        <v>0.54288209130351706</v>
      </c>
      <c r="ACF235" s="34">
        <v>0.54410052924214403</v>
      </c>
      <c r="ACG235" s="34">
        <v>0.54870383510598097</v>
      </c>
      <c r="ACH235" s="34">
        <v>0.55362516037409204</v>
      </c>
      <c r="ACI235" s="34">
        <v>0.55865644972353501</v>
      </c>
      <c r="ACJ235" s="34">
        <v>0.56350434937159399</v>
      </c>
      <c r="ACK235" s="34">
        <v>0.56792945487155899</v>
      </c>
      <c r="ACL235" s="34">
        <v>0.57185125950770199</v>
      </c>
      <c r="ACM235" s="34">
        <v>0.57523119777457798</v>
      </c>
      <c r="ACN235" s="34">
        <v>0.57803323182616995</v>
      </c>
      <c r="ACO235" s="34">
        <v>0.58027563023256301</v>
      </c>
      <c r="ACP235" s="34">
        <v>0.58202094487861999</v>
      </c>
      <c r="ACQ235" s="34">
        <v>0.58335550205003694</v>
      </c>
      <c r="ACR235" s="34">
        <v>0.58437650174393607</v>
      </c>
      <c r="ACS235" s="34">
        <v>0.58515540547590705</v>
      </c>
      <c r="ACT235" s="34">
        <v>0.58569438208921698</v>
      </c>
      <c r="ACU235" s="34">
        <v>0.58594828428689194</v>
      </c>
      <c r="ACV235" s="34">
        <v>0.58576626750648697</v>
      </c>
      <c r="ACW235" s="34">
        <v>0.58494909091731306</v>
      </c>
      <c r="ACX235" s="34">
        <v>0.58359463496654396</v>
      </c>
      <c r="ACY235" s="34">
        <v>0.58202300728140599</v>
      </c>
      <c r="ACZ235" s="34">
        <v>0.58043695974000498</v>
      </c>
      <c r="ADA235" s="34">
        <v>0.57911735610871407</v>
      </c>
      <c r="ADB235" s="34">
        <v>0.57823769828637606</v>
      </c>
      <c r="ADC235" s="34">
        <v>0.57778000195557</v>
      </c>
      <c r="ADD235" s="34">
        <v>0.57776324510210497</v>
      </c>
      <c r="ADE235" s="34">
        <v>0.57815576251555001</v>
      </c>
      <c r="ADF235" s="34">
        <v>0.57889569093790494</v>
      </c>
      <c r="ADG235" s="34">
        <v>0.57990458761225194</v>
      </c>
      <c r="ADH235" s="34">
        <v>0.58110553839670798</v>
      </c>
      <c r="ADI235" s="34">
        <v>0.58231618833596299</v>
      </c>
      <c r="ADJ235" s="34">
        <v>0.58347484379520098</v>
      </c>
      <c r="ADK235" s="34">
        <v>0.58466574698312901</v>
      </c>
      <c r="ADL235" s="34">
        <v>0.58586849574722299</v>
      </c>
      <c r="ADM235" s="34">
        <v>0.58704619461894192</v>
      </c>
      <c r="ADN235" s="34">
        <v>0.58822566736801696</v>
      </c>
      <c r="ADO235" s="34">
        <v>0.58937591423081204</v>
      </c>
      <c r="ADP235" s="34">
        <v>0.59040054859427105</v>
      </c>
      <c r="ADQ235" s="34">
        <v>0.59126272531709001</v>
      </c>
      <c r="ADR235" s="34">
        <v>0.59191413756450306</v>
      </c>
      <c r="ADS235" s="34">
        <v>0.59226226087471001</v>
      </c>
      <c r="ADT235" s="34">
        <v>0.59221383175701903</v>
      </c>
      <c r="ADU235" s="34">
        <v>0.59170354966211203</v>
      </c>
      <c r="ADV235" s="34">
        <v>0.59072425142484097</v>
      </c>
      <c r="ADW235" s="34">
        <v>0.58925416373608197</v>
      </c>
      <c r="ADX235" s="34">
        <v>0.58725906626299806</v>
      </c>
      <c r="ADY235" s="34">
        <v>0.58474628142564999</v>
      </c>
      <c r="ADZ235" s="34">
        <v>0.58175779229624003</v>
      </c>
      <c r="AEA235" s="34">
        <v>0.57835019723305603</v>
      </c>
      <c r="AEB235" s="34">
        <v>0.57460267232801299</v>
      </c>
      <c r="AEC235" s="34">
        <v>0.57067273360773907</v>
      </c>
      <c r="AED235" s="34">
        <v>0.56671828134445401</v>
      </c>
      <c r="AEE235" s="34">
        <v>0.56286464132434499</v>
      </c>
      <c r="AEF235" s="34">
        <v>0.55922004639928702</v>
      </c>
      <c r="AEG235" s="34">
        <v>0.55583992412096694</v>
      </c>
      <c r="AEH235" s="34">
        <v>0.55273219122427097</v>
      </c>
      <c r="AEI235" s="34">
        <v>0.54989080571100901</v>
      </c>
      <c r="AEJ235" s="34">
        <v>0.54734062958928398</v>
      </c>
      <c r="AEK235" s="34">
        <v>0.54508682009516496</v>
      </c>
      <c r="AEL235" s="34">
        <v>0.54309227245935798</v>
      </c>
      <c r="AEM235" s="34">
        <v>0.54136119622015599</v>
      </c>
      <c r="AEN235" s="34">
        <v>0.53993173288716101</v>
      </c>
      <c r="AEO235" s="34">
        <v>0.53892993441757608</v>
      </c>
      <c r="AEP235" s="34">
        <v>0.53851591550493805</v>
      </c>
      <c r="AEQ235" s="34">
        <v>0.53862407210978502</v>
      </c>
      <c r="AER235" s="34">
        <v>0.538995694650514</v>
      </c>
      <c r="AES235" s="34">
        <v>0.53944923522201005</v>
      </c>
      <c r="AET235" s="34">
        <v>0.53973619480905899</v>
      </c>
      <c r="AEU235" s="34">
        <v>0.53968186143170405</v>
      </c>
      <c r="AEV235" s="34">
        <v>0.539303394420658</v>
      </c>
      <c r="AEW235" s="34">
        <v>0.53861786182173599</v>
      </c>
      <c r="AEX235" s="34">
        <v>0.53766473607302501</v>
      </c>
      <c r="AEY235" s="34">
        <v>0.53647003904086499</v>
      </c>
      <c r="AEZ235" s="34">
        <v>0.53508806372999507</v>
      </c>
      <c r="AFA235" s="34">
        <v>0.53357202198382192</v>
      </c>
      <c r="AFB235" s="34">
        <v>0.53200063538102105</v>
      </c>
      <c r="AFC235" s="34">
        <v>0.53041693687217195</v>
      </c>
      <c r="AFD235" s="34">
        <v>0.52876585988106906</v>
      </c>
      <c r="AFE235" s="34">
        <v>0.52707442649894998</v>
      </c>
      <c r="AFF235" s="34">
        <v>0.52543087102153896</v>
      </c>
      <c r="AFG235" t="s">
        <v>843</v>
      </c>
      <c r="AFH235" t="s">
        <v>843</v>
      </c>
      <c r="AFI235" s="34">
        <v>0.66037999999999997</v>
      </c>
      <c r="AFJ235" s="34">
        <v>0.66849999999999998</v>
      </c>
      <c r="AFK235" s="34">
        <v>0.67236000000000007</v>
      </c>
      <c r="AFL235" s="34">
        <v>0.67962999999999996</v>
      </c>
      <c r="AFM235" s="34">
        <v>0.67575999999999992</v>
      </c>
      <c r="AFN235" s="34">
        <v>0.67516000000000009</v>
      </c>
      <c r="AFO235" s="34">
        <v>0.67305000000000004</v>
      </c>
      <c r="AFP235" s="34">
        <v>0.67257</v>
      </c>
      <c r="AFQ235" s="34">
        <v>0.67103999999999997</v>
      </c>
      <c r="AFR235" s="34">
        <v>0.66638000000000008</v>
      </c>
      <c r="AFS235" s="34">
        <v>0.66236000000000006</v>
      </c>
      <c r="AFT235" s="34">
        <v>0.65834000000000004</v>
      </c>
      <c r="AFU235" s="34">
        <v>0.65433999999999992</v>
      </c>
      <c r="AFV235" s="34">
        <v>0.65044999999999997</v>
      </c>
      <c r="AFW235" s="34">
        <v>0.64329999999999998</v>
      </c>
      <c r="AFX235" s="34">
        <v>0.63125999999999993</v>
      </c>
      <c r="AFY235" s="34">
        <v>0.59177999999999997</v>
      </c>
      <c r="AFZ235" s="34">
        <v>0.55101</v>
      </c>
      <c r="AGA235" s="34">
        <v>0.55825999999999998</v>
      </c>
      <c r="AGB235" t="s">
        <v>843</v>
      </c>
      <c r="AGC235" t="s">
        <v>843</v>
      </c>
      <c r="AGD235" t="s">
        <v>843</v>
      </c>
      <c r="AGE235" t="s">
        <v>843</v>
      </c>
      <c r="AGF235" s="34">
        <v>1.3071846216917038E-2</v>
      </c>
      <c r="AGG235" t="s">
        <v>843</v>
      </c>
      <c r="AGH235" t="s">
        <v>843</v>
      </c>
      <c r="AGI235" t="s">
        <v>843</v>
      </c>
      <c r="AGJ235" t="s">
        <v>843</v>
      </c>
      <c r="AGK235" t="s">
        <v>843</v>
      </c>
      <c r="AGL235" t="s">
        <v>843</v>
      </c>
      <c r="AGM235" t="s">
        <v>843</v>
      </c>
      <c r="AGN235" t="s">
        <v>843</v>
      </c>
      <c r="AGO235" s="34">
        <v>0.43799999999999994</v>
      </c>
      <c r="AGP235" s="34">
        <v>1989</v>
      </c>
      <c r="AGQ235" t="s">
        <v>832</v>
      </c>
      <c r="AGR235" t="s">
        <v>843</v>
      </c>
      <c r="AGS235" s="34"/>
      <c r="AGT235" s="34"/>
      <c r="AGU235" t="s">
        <v>843</v>
      </c>
      <c r="AGV235" t="s">
        <v>843</v>
      </c>
      <c r="AGW235" s="34"/>
      <c r="AGX235" s="34"/>
      <c r="AGY235" t="s">
        <v>843</v>
      </c>
      <c r="AGZ235" t="s">
        <v>843</v>
      </c>
      <c r="AHA235" s="34"/>
      <c r="AHB235" s="34"/>
      <c r="AHC235" t="s">
        <v>843</v>
      </c>
      <c r="AHD235" t="s">
        <v>843</v>
      </c>
      <c r="AHE235" s="34"/>
      <c r="AHF235" s="34"/>
      <c r="AHG235" t="s">
        <v>843</v>
      </c>
      <c r="AHH235" t="s">
        <v>843</v>
      </c>
      <c r="AHI235" t="s">
        <v>830</v>
      </c>
      <c r="AHJ235" s="34">
        <v>0.24392803013324738</v>
      </c>
      <c r="AHK235" s="34">
        <v>0.25200051069259644</v>
      </c>
      <c r="AHL235" s="34">
        <v>0.22240549325942993</v>
      </c>
      <c r="AHM235" s="34">
        <v>0.13370499014854431</v>
      </c>
      <c r="AHN235" s="34">
        <v>8.6498953402042389E-2</v>
      </c>
      <c r="AHO235" t="s">
        <v>843</v>
      </c>
      <c r="AHP235" s="34"/>
      <c r="AHQ235" s="34"/>
      <c r="AHR235" s="34"/>
      <c r="AHS235" s="34"/>
      <c r="AHT235" s="34"/>
      <c r="AHU235" t="s">
        <v>843</v>
      </c>
      <c r="AHV235" s="34"/>
      <c r="AHW235" s="34"/>
      <c r="AHX235" s="34"/>
      <c r="AHY235" s="34"/>
      <c r="AHZ235" s="34"/>
      <c r="AIA235" t="s">
        <v>465</v>
      </c>
      <c r="AIB235" t="s">
        <v>843</v>
      </c>
      <c r="AIC235" s="34">
        <v>0.229251429438591</v>
      </c>
      <c r="AID235" s="34">
        <v>0.23846875131130219</v>
      </c>
      <c r="AIE235" s="34">
        <v>0.2444145530462265</v>
      </c>
      <c r="AIF235" s="34">
        <v>0.28769627213478088</v>
      </c>
      <c r="AIG235" s="34">
        <v>0.27031922340393066</v>
      </c>
      <c r="AIH235" t="s">
        <v>924</v>
      </c>
      <c r="AII235" t="s">
        <v>843</v>
      </c>
      <c r="AIJ235" s="34">
        <v>0.22101165354251862</v>
      </c>
      <c r="AIK235" s="34">
        <v>0.22150230407714844</v>
      </c>
      <c r="AIL235" s="34">
        <v>0.19382999837398529</v>
      </c>
      <c r="AIM235" s="34">
        <v>0.11595333367586136</v>
      </c>
      <c r="AIN235" s="34"/>
      <c r="AIO235" t="s">
        <v>465</v>
      </c>
      <c r="AIP235" s="34"/>
      <c r="AIQ235" t="s">
        <v>843</v>
      </c>
      <c r="AIR235" s="34"/>
      <c r="AIS235" s="34"/>
      <c r="AIT235" s="34"/>
      <c r="AIU235" s="34"/>
      <c r="AIV235" s="34"/>
      <c r="AIW235" s="34"/>
      <c r="AIX235" t="s">
        <v>843</v>
      </c>
      <c r="AIY235" s="34">
        <v>5.0209999999999998E-2</v>
      </c>
      <c r="AIZ235" s="34">
        <v>4.5030000000000001E-2</v>
      </c>
      <c r="AJA235" s="34"/>
      <c r="AJB235" s="34"/>
      <c r="AJC235" s="34"/>
      <c r="AJD235" s="34"/>
      <c r="AJE235" t="s">
        <v>843</v>
      </c>
      <c r="AJF235" s="34"/>
      <c r="AJG235" s="34"/>
      <c r="AJH235" s="34"/>
      <c r="AJI235" s="34"/>
      <c r="AJJ235" s="34"/>
      <c r="AJK235" t="s">
        <v>843</v>
      </c>
      <c r="AJL235" t="s">
        <v>843</v>
      </c>
      <c r="AJM235" t="s">
        <v>843</v>
      </c>
      <c r="AJN235" s="34"/>
      <c r="AJO235" s="34"/>
      <c r="AJP235" s="34"/>
      <c r="AJQ235" s="34"/>
      <c r="AJR235" s="34"/>
      <c r="AJS235" t="s">
        <v>843</v>
      </c>
      <c r="AJT235" t="s">
        <v>843</v>
      </c>
      <c r="AJU235" t="s">
        <v>843</v>
      </c>
      <c r="AJV235" t="s">
        <v>843</v>
      </c>
      <c r="AJW235" s="34"/>
      <c r="AJX235" s="34"/>
      <c r="AJY235" s="34"/>
      <c r="AJZ235" s="34"/>
      <c r="AKA235" s="34"/>
      <c r="AKB235" t="s">
        <v>843</v>
      </c>
      <c r="AKC235" t="s">
        <v>843</v>
      </c>
      <c r="AKD235" t="s">
        <v>843</v>
      </c>
      <c r="AKE235" t="s">
        <v>843</v>
      </c>
      <c r="AKF235" s="34"/>
      <c r="AKG235" s="34"/>
      <c r="AKH235" s="34"/>
      <c r="AKI235" s="34"/>
      <c r="AKJ235" s="34"/>
      <c r="AKK235" t="s">
        <v>843</v>
      </c>
      <c r="AKL235" t="s">
        <v>843</v>
      </c>
      <c r="AKM235" s="34"/>
      <c r="AKN235" t="s">
        <v>843</v>
      </c>
      <c r="AKO235" t="s">
        <v>843</v>
      </c>
      <c r="AKP235" s="34"/>
      <c r="AKQ235" t="s">
        <v>843</v>
      </c>
      <c r="AKR235" t="s">
        <v>843</v>
      </c>
      <c r="AKS235" s="34"/>
      <c r="AKT235" t="s">
        <v>843</v>
      </c>
      <c r="AKU235" t="s">
        <v>843</v>
      </c>
      <c r="AKV235" s="34"/>
      <c r="AKW235" t="s">
        <v>843</v>
      </c>
      <c r="AKX235" t="s">
        <v>843</v>
      </c>
      <c r="AKY235" s="34"/>
      <c r="AKZ235" s="34"/>
      <c r="ALA235" s="34"/>
      <c r="ALB235" s="34"/>
      <c r="ALC235" s="34"/>
      <c r="ALD235" t="s">
        <v>843</v>
      </c>
      <c r="ALE235" t="s">
        <v>843</v>
      </c>
      <c r="ALF235" t="s">
        <v>843</v>
      </c>
      <c r="ALG235" t="s">
        <v>843</v>
      </c>
      <c r="ALH235" s="34">
        <v>0.27982798218727112</v>
      </c>
      <c r="ALI235" s="34">
        <v>0.27112990617752075</v>
      </c>
      <c r="ALJ235" s="34">
        <v>0.22017079591751099</v>
      </c>
      <c r="ALK235" s="34"/>
      <c r="ALL235" s="34"/>
      <c r="ALM235" t="s">
        <v>832</v>
      </c>
    </row>
    <row r="236" spans="1:1001">
      <c r="A236" t="s">
        <v>423</v>
      </c>
      <c r="B236" t="s">
        <v>162</v>
      </c>
      <c r="C236" t="s">
        <v>415</v>
      </c>
      <c r="D236" s="34">
        <v>3.8063116371631622E-2</v>
      </c>
      <c r="E236" t="s">
        <v>432</v>
      </c>
      <c r="F236" s="34">
        <v>4.4615592807531357E-2</v>
      </c>
      <c r="G236" t="s">
        <v>1464</v>
      </c>
      <c r="H236" s="34">
        <v>7.9553507268428802E-2</v>
      </c>
      <c r="I236" t="s">
        <v>1294</v>
      </c>
      <c r="J236" s="34">
        <v>5.3945645689964294E-2</v>
      </c>
      <c r="K236" t="s">
        <v>1521</v>
      </c>
      <c r="L236" s="34"/>
      <c r="M236" t="s">
        <v>466</v>
      </c>
      <c r="N236" s="34">
        <v>0.45600000023841858</v>
      </c>
      <c r="O236" s="34"/>
      <c r="P236" t="s">
        <v>1459</v>
      </c>
      <c r="Q236" s="34"/>
      <c r="R236" t="s">
        <v>1459</v>
      </c>
      <c r="S236" s="34"/>
      <c r="T236" t="s">
        <v>1459</v>
      </c>
      <c r="U236" s="34"/>
      <c r="V236" t="s">
        <v>1459</v>
      </c>
      <c r="W236" t="s">
        <v>843</v>
      </c>
      <c r="X236" t="s">
        <v>465</v>
      </c>
      <c r="Y236" s="34">
        <v>0.48877426981925964</v>
      </c>
      <c r="Z236" s="34"/>
      <c r="AA236" t="s">
        <v>1459</v>
      </c>
      <c r="AB236" s="34"/>
      <c r="AC236" t="s">
        <v>1459</v>
      </c>
      <c r="AD236" s="34"/>
      <c r="AE236" t="s">
        <v>1459</v>
      </c>
      <c r="AF236" s="34"/>
      <c r="AG236" t="s">
        <v>1459</v>
      </c>
      <c r="AH236" t="s">
        <v>843</v>
      </c>
      <c r="AI236" t="s">
        <v>465</v>
      </c>
      <c r="AJ236" s="34">
        <v>0.49844139814376831</v>
      </c>
      <c r="AK236" s="34"/>
      <c r="AL236" t="s">
        <v>1459</v>
      </c>
      <c r="AM236" s="34"/>
      <c r="AN236" t="s">
        <v>1459</v>
      </c>
      <c r="AO236" s="34"/>
      <c r="AP236" t="s">
        <v>1459</v>
      </c>
      <c r="AQ236" s="34"/>
      <c r="AR236" t="s">
        <v>1459</v>
      </c>
      <c r="AS236" t="s">
        <v>843</v>
      </c>
      <c r="AT236" t="s">
        <v>465</v>
      </c>
      <c r="AU236" s="34">
        <v>0.49012428522109985</v>
      </c>
      <c r="AV236" s="34"/>
      <c r="AW236" t="s">
        <v>1459</v>
      </c>
      <c r="AX236" s="34"/>
      <c r="AY236" t="s">
        <v>1459</v>
      </c>
      <c r="AZ236" s="34"/>
      <c r="BA236" t="s">
        <v>1459</v>
      </c>
      <c r="BB236" s="34"/>
      <c r="BC236" t="s">
        <v>1459</v>
      </c>
      <c r="BD236" t="s">
        <v>843</v>
      </c>
      <c r="BE236" s="34">
        <v>0.46691298648838137</v>
      </c>
      <c r="BF236" t="s">
        <v>1594</v>
      </c>
      <c r="BG236" t="s">
        <v>843</v>
      </c>
      <c r="BH236" t="s">
        <v>432</v>
      </c>
      <c r="BI236" s="34">
        <v>3.7531819343566895</v>
      </c>
      <c r="BJ236" t="s">
        <v>819</v>
      </c>
      <c r="BK236" s="34">
        <v>2.7380955219268799</v>
      </c>
      <c r="BL236" t="s">
        <v>1294</v>
      </c>
      <c r="BM236" s="34">
        <v>2.8664875030517578</v>
      </c>
      <c r="BN236" t="s">
        <v>1521</v>
      </c>
      <c r="BO236" s="34">
        <v>2.7128245830535889</v>
      </c>
      <c r="BP236" t="s">
        <v>843</v>
      </c>
      <c r="BQ236" s="34">
        <v>2.6335995197296143</v>
      </c>
      <c r="BR236" t="s">
        <v>830</v>
      </c>
      <c r="BS236" s="34"/>
      <c r="BT236" t="s">
        <v>843</v>
      </c>
      <c r="BU236" s="34">
        <v>2.4309158325195313</v>
      </c>
      <c r="BV236" t="s">
        <v>1563</v>
      </c>
      <c r="BW236" t="s">
        <v>843</v>
      </c>
      <c r="BX236" s="34">
        <v>1.869931697845459</v>
      </c>
      <c r="BY236" t="s">
        <v>924</v>
      </c>
      <c r="BZ236" t="s">
        <v>843</v>
      </c>
      <c r="CA236" t="s">
        <v>432</v>
      </c>
      <c r="CB236" s="34">
        <v>1.1090156622231007E-2</v>
      </c>
      <c r="CC236" s="34">
        <v>1.1935289949178696E-2</v>
      </c>
      <c r="CD236" s="34">
        <v>1.2646528892219067E-2</v>
      </c>
      <c r="CE236" s="34">
        <v>1.2097570113837719E-2</v>
      </c>
      <c r="CF236" s="34">
        <v>1.2097534723579884E-2</v>
      </c>
      <c r="CG236" t="s">
        <v>843</v>
      </c>
      <c r="CH236" t="s">
        <v>819</v>
      </c>
      <c r="CI236" s="34">
        <v>1.909158006310463E-2</v>
      </c>
      <c r="CJ236" s="34">
        <v>2.0164089277386665E-2</v>
      </c>
      <c r="CK236" s="34">
        <v>2.0354375243186951E-2</v>
      </c>
      <c r="CL236" s="34">
        <v>2.0263882353901863E-2</v>
      </c>
      <c r="CM236" s="34">
        <v>1.6352403908967972E-2</v>
      </c>
      <c r="CN236" t="s">
        <v>843</v>
      </c>
      <c r="CO236" t="s">
        <v>1294</v>
      </c>
      <c r="CP236" s="34">
        <v>1.9377240911126137E-2</v>
      </c>
      <c r="CQ236" s="34">
        <v>1.9783617928624153E-2</v>
      </c>
      <c r="CR236" s="34">
        <v>1.9415155053138733E-2</v>
      </c>
      <c r="CS236" s="34">
        <v>1.7552927136421204E-2</v>
      </c>
      <c r="CT236" s="34">
        <v>1.784733310341835E-2</v>
      </c>
      <c r="CU236" t="s">
        <v>843</v>
      </c>
      <c r="CV236" t="s">
        <v>1521</v>
      </c>
      <c r="CW236" s="34">
        <v>1.9588703289628029E-2</v>
      </c>
      <c r="CX236" s="34">
        <v>1.9523764029145241E-2</v>
      </c>
      <c r="CY236" s="34">
        <v>1.9063213840126991E-2</v>
      </c>
      <c r="CZ236" s="34">
        <v>1.786254346370697E-2</v>
      </c>
      <c r="DA236" s="34">
        <v>1.8919220194220543E-2</v>
      </c>
      <c r="DB236" t="s">
        <v>843</v>
      </c>
      <c r="DC236" s="34">
        <v>4.4670000076293945</v>
      </c>
      <c r="DD236" s="34">
        <v>5.2528443336486816</v>
      </c>
      <c r="DE236" s="34">
        <v>6.2322268486022949</v>
      </c>
      <c r="DF236" s="34">
        <v>7.2443480491638184</v>
      </c>
      <c r="DG236" s="34">
        <v>8.3676271438598633</v>
      </c>
      <c r="DH236" t="s">
        <v>1464</v>
      </c>
      <c r="DI236" t="s">
        <v>843</v>
      </c>
      <c r="DJ236" s="34">
        <v>4.9254641532897949</v>
      </c>
      <c r="DK236" s="34">
        <v>5.8243808746337891</v>
      </c>
      <c r="DL236" s="34">
        <v>6.8402490615844727</v>
      </c>
      <c r="DM236" s="34">
        <v>7.8935847282409668</v>
      </c>
      <c r="DN236" s="34">
        <v>9.132598876953125</v>
      </c>
      <c r="DO236" t="s">
        <v>1294</v>
      </c>
      <c r="DP236" t="s">
        <v>843</v>
      </c>
      <c r="DQ236" s="34">
        <v>9.6810483932495117</v>
      </c>
      <c r="DR236" t="s">
        <v>1521</v>
      </c>
      <c r="DS236" t="s">
        <v>843</v>
      </c>
      <c r="DT236" t="s">
        <v>843</v>
      </c>
      <c r="DU236" s="34">
        <v>8.3000000000000007</v>
      </c>
      <c r="DV236" t="s">
        <v>1461</v>
      </c>
      <c r="DW236" t="s">
        <v>843</v>
      </c>
      <c r="DX236" t="s">
        <v>843</v>
      </c>
      <c r="DY236" t="s">
        <v>995</v>
      </c>
      <c r="DZ236" s="34">
        <v>-1.8050437793135643E-3</v>
      </c>
      <c r="EA236" s="34">
        <v>-6.2824087217450142E-3</v>
      </c>
      <c r="EB236" s="34">
        <v>-3.4845392219722271E-3</v>
      </c>
      <c r="EC236" s="34">
        <v>-6.1353216879069805E-3</v>
      </c>
      <c r="ED236" s="34">
        <v>-6.490304134786129E-3</v>
      </c>
      <c r="EE236" t="s">
        <v>843</v>
      </c>
      <c r="EF236" t="s">
        <v>465</v>
      </c>
      <c r="EG236" s="34">
        <v>7.5499997474253178E-3</v>
      </c>
      <c r="EH236" s="34">
        <v>7.9333335161209106E-3</v>
      </c>
      <c r="EI236" s="34">
        <v>5.7999999262392521E-3</v>
      </c>
      <c r="EJ236" s="34">
        <v>5.1999995484948158E-3</v>
      </c>
      <c r="EK236" s="34">
        <v>2.3000000510364771E-3</v>
      </c>
      <c r="EL236" t="s">
        <v>843</v>
      </c>
      <c r="EM236" t="s">
        <v>465</v>
      </c>
      <c r="EN236" s="34">
        <v>3.2904120162129402E-3</v>
      </c>
      <c r="EO236" s="34">
        <v>5.2266726270318031E-3</v>
      </c>
      <c r="EP236" s="34">
        <v>5.1937159150838852E-3</v>
      </c>
      <c r="EQ236" s="34">
        <v>4.9662156961858273E-3</v>
      </c>
      <c r="ER236" s="34">
        <v>1.3287917245179415E-3</v>
      </c>
      <c r="ES236" t="s">
        <v>843</v>
      </c>
      <c r="ET236" t="s">
        <v>465</v>
      </c>
      <c r="EU236" s="34">
        <v>8.6485305801033974E-3</v>
      </c>
      <c r="EV236" s="34">
        <v>6.2474519945681095E-3</v>
      </c>
      <c r="EW236" s="34">
        <v>2.9563978314399719E-3</v>
      </c>
      <c r="EX236" s="34">
        <v>7.2483252733945847E-4</v>
      </c>
      <c r="EY236" s="34">
        <v>-1.6093424055725336E-3</v>
      </c>
      <c r="EZ236" t="s">
        <v>843</v>
      </c>
      <c r="FA236" t="s">
        <v>1594</v>
      </c>
      <c r="FB236" s="34">
        <v>4.029893025290221E-4</v>
      </c>
      <c r="FC236" s="34">
        <v>3.3169984817504883E-3</v>
      </c>
      <c r="FD236" s="34">
        <v>1.324161421507597E-2</v>
      </c>
      <c r="FE236" s="34">
        <v>9.5904916524887085E-3</v>
      </c>
      <c r="FF236" s="34">
        <v>-7.6796822249889374E-3</v>
      </c>
      <c r="FG236" t="s">
        <v>843</v>
      </c>
      <c r="FH236" s="34"/>
      <c r="FI236" s="34"/>
      <c r="FJ236" s="34"/>
      <c r="FK236" s="34"/>
      <c r="FL236" s="34"/>
      <c r="FM236" t="s">
        <v>843</v>
      </c>
      <c r="FN236" t="s">
        <v>843</v>
      </c>
      <c r="FO236" s="34">
        <v>0.77959999999999996</v>
      </c>
      <c r="FP236" t="s">
        <v>1462</v>
      </c>
      <c r="FQ236" t="s">
        <v>843</v>
      </c>
      <c r="FR236" t="s">
        <v>843</v>
      </c>
      <c r="FS236" s="34">
        <v>0.81806000000000001</v>
      </c>
      <c r="FT236" t="s">
        <v>1462</v>
      </c>
      <c r="FU236" t="s">
        <v>843</v>
      </c>
      <c r="FV236" t="s">
        <v>843</v>
      </c>
      <c r="FW236" s="34">
        <v>0.74180999999999997</v>
      </c>
      <c r="FX236" t="s">
        <v>1462</v>
      </c>
      <c r="FY236" t="s">
        <v>843</v>
      </c>
      <c r="FZ236" s="34">
        <v>-8.9214025065302849E-3</v>
      </c>
      <c r="GA236" s="34">
        <v>-7.9245166853070259E-3</v>
      </c>
      <c r="GB236" s="34">
        <v>1.8005680292844772E-2</v>
      </c>
      <c r="GC236" s="34">
        <v>1.183833833783865E-2</v>
      </c>
      <c r="GD236" s="34">
        <v>5.0019793212413788E-2</v>
      </c>
      <c r="GE236" t="s">
        <v>830</v>
      </c>
      <c r="GF236" t="s">
        <v>843</v>
      </c>
      <c r="GG236" s="34">
        <v>-8.0589409917593002E-3</v>
      </c>
      <c r="GH236" s="34">
        <v>-8.6940908804535866E-3</v>
      </c>
      <c r="GI236" s="34">
        <v>1.4310270547866821E-2</v>
      </c>
      <c r="GJ236" s="34">
        <v>9.2491190880537033E-3</v>
      </c>
      <c r="GK236" s="34">
        <v>3.918243944644928E-2</v>
      </c>
      <c r="GL236" t="s">
        <v>832</v>
      </c>
      <c r="GM236" t="s">
        <v>843</v>
      </c>
      <c r="GN236" s="34">
        <v>0.35092782974243164</v>
      </c>
      <c r="GO236" t="s">
        <v>832</v>
      </c>
      <c r="GP236" t="s">
        <v>843</v>
      </c>
      <c r="GQ236" t="s">
        <v>843</v>
      </c>
      <c r="GR236" s="34">
        <v>4.9312006682157516E-2</v>
      </c>
      <c r="GS236" s="34">
        <v>5.2853312343358994E-2</v>
      </c>
      <c r="GT236" s="34">
        <v>4.6786990016698837E-2</v>
      </c>
      <c r="GU236" s="34">
        <v>4.9327291548252106E-2</v>
      </c>
      <c r="GV236" s="34">
        <v>4.8210751265287399E-2</v>
      </c>
      <c r="GW236" t="s">
        <v>832</v>
      </c>
      <c r="GX236" t="s">
        <v>843</v>
      </c>
      <c r="GY236" t="s">
        <v>843</v>
      </c>
      <c r="GZ236" t="s">
        <v>843</v>
      </c>
      <c r="HA236" t="s">
        <v>843</v>
      </c>
      <c r="HB236" t="s">
        <v>843</v>
      </c>
      <c r="HC236" t="s">
        <v>843</v>
      </c>
      <c r="HD236" t="s">
        <v>843</v>
      </c>
      <c r="HE236" t="s">
        <v>843</v>
      </c>
      <c r="HF236" t="s">
        <v>843</v>
      </c>
      <c r="HG236" t="s">
        <v>843</v>
      </c>
      <c r="HH236" s="34">
        <v>79001142</v>
      </c>
      <c r="HI236" s="34">
        <v>79817777</v>
      </c>
      <c r="HJ236" s="34">
        <v>80642308</v>
      </c>
      <c r="HK236" s="34">
        <v>81475825</v>
      </c>
      <c r="HL236" s="34">
        <v>82311227</v>
      </c>
      <c r="HM236" s="34">
        <v>83142095</v>
      </c>
      <c r="HN236" s="34">
        <v>83951800</v>
      </c>
      <c r="HO236" s="34">
        <v>84762269</v>
      </c>
      <c r="HP236" s="34">
        <v>85597241</v>
      </c>
      <c r="HQ236" s="34">
        <v>86482923</v>
      </c>
      <c r="HR236" s="34">
        <v>87411012</v>
      </c>
      <c r="HS236" s="34">
        <v>88349117</v>
      </c>
      <c r="HT236" s="34">
        <v>89301326</v>
      </c>
      <c r="HU236" s="34">
        <v>90267739</v>
      </c>
      <c r="HV236" s="34">
        <v>91235504</v>
      </c>
      <c r="HW236" s="34">
        <v>92191398</v>
      </c>
      <c r="HX236" s="34">
        <v>93126529</v>
      </c>
      <c r="HY236" s="34">
        <v>94033048</v>
      </c>
      <c r="HZ236" s="34">
        <v>94914330</v>
      </c>
      <c r="IA236" s="34">
        <v>95776716</v>
      </c>
      <c r="IB236" s="34">
        <v>96648685</v>
      </c>
      <c r="IC236" s="34">
        <v>97468029</v>
      </c>
      <c r="ID236" s="34">
        <v>98186856</v>
      </c>
      <c r="IE236" s="34">
        <v>98858950</v>
      </c>
      <c r="IF236" s="34">
        <v>99497680</v>
      </c>
      <c r="IG236" s="34">
        <v>100103979</v>
      </c>
      <c r="IH236" s="34">
        <v>100679892</v>
      </c>
      <c r="II236" s="34">
        <v>101228069</v>
      </c>
      <c r="IJ236" s="34">
        <v>101747121</v>
      </c>
      <c r="IK236" s="34">
        <v>102237046</v>
      </c>
      <c r="IL236" s="34">
        <v>102699905</v>
      </c>
      <c r="IM236" s="34">
        <v>103133107</v>
      </c>
      <c r="IN236" s="34">
        <v>103538310</v>
      </c>
      <c r="IO236" s="34">
        <v>103917806</v>
      </c>
      <c r="IP236" s="34">
        <v>104271016</v>
      </c>
      <c r="IQ236" s="34">
        <v>104598253</v>
      </c>
      <c r="IR236" s="34">
        <v>104900707</v>
      </c>
      <c r="IS236" s="34">
        <v>105180604</v>
      </c>
      <c r="IT236" s="34">
        <v>105437667</v>
      </c>
      <c r="IU236" s="34">
        <v>105672878</v>
      </c>
      <c r="IV236" s="34">
        <v>105887768</v>
      </c>
      <c r="IW236" s="34">
        <v>106080557</v>
      </c>
      <c r="IX236" s="34">
        <v>106252410</v>
      </c>
      <c r="IY236" s="34">
        <v>106406496</v>
      </c>
      <c r="IZ236" s="34">
        <v>106544934</v>
      </c>
      <c r="JA236" s="34">
        <v>106667721</v>
      </c>
      <c r="JB236" s="34">
        <v>106773162</v>
      </c>
      <c r="JC236" s="34">
        <v>106860645</v>
      </c>
      <c r="JD236" s="34">
        <v>106930754</v>
      </c>
      <c r="JE236" s="34">
        <v>106982197</v>
      </c>
      <c r="JF236" s="34">
        <v>107012939</v>
      </c>
      <c r="JG236" s="34">
        <v>107021716</v>
      </c>
      <c r="JH236" s="34">
        <v>107009829</v>
      </c>
      <c r="JI236" s="34">
        <v>106977704</v>
      </c>
      <c r="JJ236" s="34">
        <v>106921889</v>
      </c>
      <c r="JK236" s="34">
        <v>106841489</v>
      </c>
      <c r="JL236" s="34">
        <v>106739972</v>
      </c>
      <c r="JM236" s="34">
        <v>106617588</v>
      </c>
      <c r="JN236" s="34">
        <v>106471716</v>
      </c>
      <c r="JO236" s="34">
        <v>106303111</v>
      </c>
      <c r="JP236" s="34">
        <v>106111408</v>
      </c>
      <c r="JQ236" s="34">
        <v>105898652</v>
      </c>
      <c r="JR236" s="34">
        <v>105666279</v>
      </c>
      <c r="JS236" s="34">
        <v>105413855</v>
      </c>
      <c r="JT236" s="34">
        <v>105143780</v>
      </c>
      <c r="JU236" s="34">
        <v>104857757</v>
      </c>
      <c r="JV236" s="34">
        <v>104556838</v>
      </c>
      <c r="JW236" s="34">
        <v>104243867</v>
      </c>
      <c r="JX236" s="34">
        <v>103917764</v>
      </c>
      <c r="JY236" s="34">
        <v>103582262</v>
      </c>
      <c r="JZ236" s="34">
        <v>103236788</v>
      </c>
      <c r="KA236" s="34">
        <v>102879073</v>
      </c>
      <c r="KB236" s="34">
        <v>102515395</v>
      </c>
      <c r="KC236" s="34">
        <v>102145980</v>
      </c>
      <c r="KD236" s="34">
        <v>101770117</v>
      </c>
      <c r="KE236" s="34">
        <v>101388542</v>
      </c>
      <c r="KF236" s="34">
        <v>101003561</v>
      </c>
      <c r="KG236" s="34">
        <v>100615720</v>
      </c>
      <c r="KH236" s="34">
        <v>100224463</v>
      </c>
      <c r="KI236" s="34">
        <v>99830260</v>
      </c>
      <c r="KJ236" s="34">
        <v>99431612</v>
      </c>
      <c r="KK236" s="34">
        <v>99029304</v>
      </c>
      <c r="KL236" s="34">
        <v>98623396</v>
      </c>
      <c r="KM236" s="34">
        <v>98215501</v>
      </c>
      <c r="KN236" s="34">
        <v>97808916</v>
      </c>
      <c r="KO236" s="34">
        <v>97399629</v>
      </c>
      <c r="KP236" s="34">
        <v>96985710</v>
      </c>
      <c r="KQ236" s="34">
        <v>96570293</v>
      </c>
      <c r="KR236" s="34">
        <v>96153021</v>
      </c>
      <c r="KS236" s="34">
        <v>95733898</v>
      </c>
      <c r="KT236" s="34">
        <v>95313293</v>
      </c>
      <c r="KU236" s="34">
        <v>94890951</v>
      </c>
      <c r="KV236" s="34">
        <v>94467935</v>
      </c>
      <c r="KW236" s="34">
        <v>94044895</v>
      </c>
      <c r="KX236" s="34">
        <v>93621319</v>
      </c>
      <c r="KY236" s="34">
        <v>93196832</v>
      </c>
      <c r="KZ236" s="34">
        <v>92769682</v>
      </c>
      <c r="LA236" s="34">
        <v>92339695</v>
      </c>
      <c r="LB236" s="34">
        <v>91907988</v>
      </c>
      <c r="LC236" s="34">
        <v>91473455</v>
      </c>
      <c r="LD236" s="34">
        <v>91036732</v>
      </c>
      <c r="LE236" t="s">
        <v>843</v>
      </c>
      <c r="LF236" t="s">
        <v>843</v>
      </c>
      <c r="LG236" t="s">
        <v>843</v>
      </c>
      <c r="LH236" s="34">
        <v>1.1168673634529114E-2</v>
      </c>
      <c r="LI236" s="34">
        <v>1.0283941403031349E-2</v>
      </c>
      <c r="LJ236" s="34">
        <v>1.0277176275849342E-2</v>
      </c>
      <c r="LK236" s="34">
        <v>1.0282925330102444E-2</v>
      </c>
      <c r="LL236" s="34">
        <v>1.0201163589954376E-2</v>
      </c>
      <c r="LM236" s="34">
        <v>1.0043618269264698E-2</v>
      </c>
      <c r="LN236" s="34">
        <v>9.6916928887367249E-3</v>
      </c>
      <c r="LO236" s="34">
        <v>9.6076782792806625E-3</v>
      </c>
      <c r="LP236" s="34">
        <v>9.8025482147932053E-3</v>
      </c>
      <c r="LQ236" s="34">
        <v>1.0293921455740929E-2</v>
      </c>
      <c r="LR236" s="34">
        <v>1.067429780960083E-2</v>
      </c>
      <c r="LS236" s="34">
        <v>1.0674933902919292E-2</v>
      </c>
      <c r="LT236" s="34">
        <v>1.0720131918787956E-2</v>
      </c>
      <c r="LU236" s="34">
        <v>1.0763795115053654E-2</v>
      </c>
      <c r="LV236" s="34">
        <v>1.0663988068699837E-2</v>
      </c>
      <c r="LW236" s="34">
        <v>1.042270939797163E-2</v>
      </c>
      <c r="LX236" s="34">
        <v>1.0092265903949738E-2</v>
      </c>
      <c r="LY236" s="34">
        <v>9.6871992573142052E-3</v>
      </c>
      <c r="LZ236" s="34">
        <v>9.3284007161855698E-3</v>
      </c>
      <c r="MA236" s="34">
        <v>9.0449117124080658E-3</v>
      </c>
      <c r="MB236" s="34">
        <v>9.0629924088716507E-3</v>
      </c>
      <c r="MC236" s="34">
        <v>8.4418170154094696E-3</v>
      </c>
      <c r="MD236" s="34">
        <v>7.3479404672980309E-3</v>
      </c>
      <c r="ME236" s="34">
        <v>6.8217297084629536E-3</v>
      </c>
      <c r="MF236" s="34">
        <v>6.4402404241263866E-3</v>
      </c>
      <c r="MG236" s="34">
        <v>6.0751084238290787E-3</v>
      </c>
      <c r="MH236" s="34">
        <v>5.736661609262228E-3</v>
      </c>
      <c r="MI236" s="34">
        <v>5.4299826733767986E-3</v>
      </c>
      <c r="MJ236" s="34">
        <v>5.1144491881132126E-3</v>
      </c>
      <c r="MK236" s="34">
        <v>4.8035681247711182E-3</v>
      </c>
      <c r="ML236" s="34">
        <v>4.5170946978032589E-3</v>
      </c>
      <c r="MM236" s="34">
        <v>4.2092627845704556E-3</v>
      </c>
      <c r="MN236" s="34">
        <v>3.9212340489029884E-3</v>
      </c>
      <c r="MO236" s="34">
        <v>3.6585705820471048E-3</v>
      </c>
      <c r="MP236" s="34">
        <v>3.3931729849427938E-3</v>
      </c>
      <c r="MQ236" s="34">
        <v>3.1334171071648598E-3</v>
      </c>
      <c r="MR236" s="34">
        <v>2.8874054551124573E-3</v>
      </c>
      <c r="MS236" s="34">
        <v>2.6646554470062256E-3</v>
      </c>
      <c r="MT236" s="34">
        <v>2.4410334881395102E-3</v>
      </c>
      <c r="MU236" s="34">
        <v>2.2283217404037714E-3</v>
      </c>
      <c r="MV236" s="34">
        <v>2.0314748398959637E-3</v>
      </c>
      <c r="MW236" s="34">
        <v>1.8190364353358746E-3</v>
      </c>
      <c r="MX236" s="34">
        <v>1.6187126748263836E-3</v>
      </c>
      <c r="MY236" s="34">
        <v>1.4491378096863627E-3</v>
      </c>
      <c r="MZ236" s="34">
        <v>1.3001839397475123E-3</v>
      </c>
      <c r="NA236" s="34">
        <v>1.1517797829583287E-3</v>
      </c>
      <c r="NB236" s="34">
        <v>9.880113648250699E-4</v>
      </c>
      <c r="NC236" s="34">
        <v>8.1899965880438685E-4</v>
      </c>
      <c r="ND236" s="34">
        <v>6.5586366690695286E-4</v>
      </c>
      <c r="NE236" s="34">
        <v>4.8097135731950402E-4</v>
      </c>
      <c r="NF236" s="34">
        <v>2.8731493512168527E-4</v>
      </c>
      <c r="NG236" s="34">
        <v>8.2014754298143089E-5</v>
      </c>
      <c r="NH236" s="34">
        <v>-1.1107708269264549E-4</v>
      </c>
      <c r="NI236" s="34">
        <v>-3.0025115120224655E-4</v>
      </c>
      <c r="NJ236" s="34">
        <v>-5.2188039990141988E-4</v>
      </c>
      <c r="NK236" s="34">
        <v>-7.5223366729915142E-4</v>
      </c>
      <c r="NL236" s="34">
        <v>-9.5061626052483916E-4</v>
      </c>
      <c r="NM236" s="34">
        <v>-1.1472197948023677E-3</v>
      </c>
      <c r="NN236" s="34">
        <v>-1.3691163621842861E-3</v>
      </c>
      <c r="NO236" s="34">
        <v>-1.5848212642595172E-3</v>
      </c>
      <c r="NP236" s="34">
        <v>-1.8049901118502021E-3</v>
      </c>
      <c r="NQ236" s="34">
        <v>-2.0070374011993408E-3</v>
      </c>
      <c r="NR236" s="34">
        <v>-2.1967070642858744E-3</v>
      </c>
      <c r="NS236" s="34">
        <v>-2.3917374201118946E-3</v>
      </c>
      <c r="NT236" s="34">
        <v>-2.5653322227299213E-3</v>
      </c>
      <c r="NU236" s="34">
        <v>-2.7240102645009756E-3</v>
      </c>
      <c r="NV236" s="34">
        <v>-2.8739087283611298E-3</v>
      </c>
      <c r="NW236" s="34">
        <v>-2.9977986123412848E-3</v>
      </c>
      <c r="NX236" s="34">
        <v>-3.1331735663115978E-3</v>
      </c>
      <c r="NY236" s="34">
        <v>-3.2337566372007132E-3</v>
      </c>
      <c r="NZ236" s="34">
        <v>-3.3408366143703461E-3</v>
      </c>
      <c r="OA236" s="34">
        <v>-3.4710124600678682E-3</v>
      </c>
      <c r="OB236" s="34">
        <v>-3.5412674769759178E-3</v>
      </c>
      <c r="OC236" s="34">
        <v>-3.6100158467888832E-3</v>
      </c>
      <c r="OD236" s="34">
        <v>-3.6864518187940121E-3</v>
      </c>
      <c r="OE236" s="34">
        <v>-3.756428137421608E-3</v>
      </c>
      <c r="OF236" s="34">
        <v>-3.8043130189180374E-3</v>
      </c>
      <c r="OG236" s="34">
        <v>-3.8472658488899469E-3</v>
      </c>
      <c r="OH236" s="34">
        <v>-3.8962073158472776E-3</v>
      </c>
      <c r="OI236" s="34">
        <v>-3.9409566670656204E-3</v>
      </c>
      <c r="OJ236" s="34">
        <v>-4.0012523531913757E-3</v>
      </c>
      <c r="OK236" s="34">
        <v>-4.0542851202189922E-3</v>
      </c>
      <c r="OL236" s="34">
        <v>-4.1072908788919449E-3</v>
      </c>
      <c r="OM236" s="34">
        <v>-4.1444613598287106E-3</v>
      </c>
      <c r="ON236" s="34">
        <v>-4.1483156383037567E-3</v>
      </c>
      <c r="OO236" s="34">
        <v>-4.1933367028832436E-3</v>
      </c>
      <c r="OP236" s="34">
        <v>-4.2587537318468094E-3</v>
      </c>
      <c r="OQ236" s="34">
        <v>-4.292480181902647E-3</v>
      </c>
      <c r="OR236" s="34">
        <v>-4.3302769772708416E-3</v>
      </c>
      <c r="OS236" s="34">
        <v>-4.3684444390237331E-3</v>
      </c>
      <c r="OT236" s="34">
        <v>-4.4031599536538124E-3</v>
      </c>
      <c r="OU236" s="34">
        <v>-4.440938588231802E-3</v>
      </c>
      <c r="OV236" s="34">
        <v>-4.4678831472992897E-3</v>
      </c>
      <c r="OW236" s="34">
        <v>-4.4881901703774929E-3</v>
      </c>
      <c r="OX236" s="34">
        <v>-4.5141498558223248E-3</v>
      </c>
      <c r="OY236" s="34">
        <v>-4.5443950220942497E-3</v>
      </c>
      <c r="OZ236" s="34">
        <v>-4.5938459224998951E-3</v>
      </c>
      <c r="PA236" s="34">
        <v>-4.6457699500024319E-3</v>
      </c>
      <c r="PB236" s="34">
        <v>-4.6861679293215275E-3</v>
      </c>
      <c r="PC236" s="34">
        <v>-4.7391252592206001E-3</v>
      </c>
      <c r="PD236" s="34">
        <v>-4.785747267305851E-3</v>
      </c>
      <c r="PE236" t="s">
        <v>1300</v>
      </c>
      <c r="PF236" t="s">
        <v>843</v>
      </c>
      <c r="PG236" t="s">
        <v>843</v>
      </c>
      <c r="PH236" t="s">
        <v>843</v>
      </c>
      <c r="PI236" t="s">
        <v>843</v>
      </c>
      <c r="PJ236" t="s">
        <v>1300</v>
      </c>
      <c r="PK236" s="34">
        <v>0.48925957083702087</v>
      </c>
      <c r="PL236" s="34">
        <v>0.48959839344024658</v>
      </c>
      <c r="PM236" s="34">
        <v>0.48995235562324524</v>
      </c>
      <c r="PN236" s="34">
        <v>0.49030452966690063</v>
      </c>
      <c r="PO236" s="34">
        <v>0.49065575003623962</v>
      </c>
      <c r="PP236" s="34">
        <v>0.49101614952087402</v>
      </c>
      <c r="PQ236" s="34">
        <v>0.4913773238658905</v>
      </c>
      <c r="PR236" s="34">
        <v>0.49172842502593994</v>
      </c>
      <c r="PS236" s="34">
        <v>0.49206146597862244</v>
      </c>
      <c r="PT236" s="34">
        <v>0.49230992794036865</v>
      </c>
      <c r="PU236" s="34">
        <v>0.492481529712677</v>
      </c>
      <c r="PV236" s="34">
        <v>0.49265027046203613</v>
      </c>
      <c r="PW236" s="34">
        <v>0.49282732605934143</v>
      </c>
      <c r="PX236" s="34">
        <v>0.49300915002822876</v>
      </c>
      <c r="PY236" s="34">
        <v>0.49318310618400574</v>
      </c>
      <c r="PZ236" s="34">
        <v>0.49333789944648743</v>
      </c>
      <c r="QA236" s="34">
        <v>0.49346780776977539</v>
      </c>
      <c r="QB236" s="34">
        <v>0.49357837438583374</v>
      </c>
      <c r="QC236" s="34">
        <v>0.4936690628528595</v>
      </c>
      <c r="QD236" s="34">
        <v>0.49373620748519897</v>
      </c>
      <c r="QE236" s="34">
        <v>0.4938107430934906</v>
      </c>
      <c r="QF236" s="34">
        <v>0.49386641383171082</v>
      </c>
      <c r="QG236" s="34">
        <v>0.49396923184394836</v>
      </c>
      <c r="QH236" s="34">
        <v>0.4941408634185791</v>
      </c>
      <c r="QI236" s="34">
        <v>0.49428912997245789</v>
      </c>
      <c r="QJ236" s="34">
        <v>0.49441510438919067</v>
      </c>
      <c r="QK236" s="34">
        <v>0.49452075362205505</v>
      </c>
      <c r="QL236" s="34">
        <v>0.49460715055465698</v>
      </c>
      <c r="QM236" s="34">
        <v>0.49467486143112183</v>
      </c>
      <c r="QN236" s="34">
        <v>0.49472570419311523</v>
      </c>
      <c r="QO236" s="34">
        <v>0.4947618842124939</v>
      </c>
      <c r="QP236" s="34">
        <v>0.49478474259376526</v>
      </c>
      <c r="QQ236" s="34">
        <v>0.49479657411575317</v>
      </c>
      <c r="QR236" s="34">
        <v>0.49480044841766357</v>
      </c>
      <c r="QS236" s="34">
        <v>0.49479922652244568</v>
      </c>
      <c r="QT236" s="34">
        <v>0.49479454755783081</v>
      </c>
      <c r="QU236" s="34">
        <v>0.49478977918624878</v>
      </c>
      <c r="QV236" s="34">
        <v>0.49478837847709656</v>
      </c>
      <c r="QW236" s="34">
        <v>0.49479356408119202</v>
      </c>
      <c r="QX236" s="34">
        <v>0.49480780959129333</v>
      </c>
      <c r="QY236" s="34">
        <v>0.49483224749565125</v>
      </c>
      <c r="QZ236" s="34">
        <v>0.49486956000328064</v>
      </c>
      <c r="RA236" s="34">
        <v>0.49492102861404419</v>
      </c>
      <c r="RB236" s="34">
        <v>0.49498757719993591</v>
      </c>
      <c r="RC236" s="34">
        <v>0.4950699508190155</v>
      </c>
      <c r="RD236" s="34">
        <v>0.49516904354095459</v>
      </c>
      <c r="RE236" s="34">
        <v>0.49528542160987854</v>
      </c>
      <c r="RF236" s="34">
        <v>0.49541771411895752</v>
      </c>
      <c r="RG236" s="34">
        <v>0.49556493759155273</v>
      </c>
      <c r="RH236" s="34">
        <v>0.49572688341140747</v>
      </c>
      <c r="RI236" s="34">
        <v>0.49590232968330383</v>
      </c>
      <c r="RJ236" s="34">
        <v>0.49609082937240601</v>
      </c>
      <c r="RK236" s="34">
        <v>0.49629029631614685</v>
      </c>
      <c r="RL236" s="34">
        <v>0.4964977502822876</v>
      </c>
      <c r="RM236" s="34">
        <v>0.49671319127082825</v>
      </c>
      <c r="RN236" s="34">
        <v>0.49693605303764343</v>
      </c>
      <c r="RO236" s="34">
        <v>0.4971642792224884</v>
      </c>
      <c r="RP236" s="34">
        <v>0.49739891290664673</v>
      </c>
      <c r="RQ236" s="34">
        <v>0.4976402223110199</v>
      </c>
      <c r="RR236" s="34">
        <v>0.4978867769241333</v>
      </c>
      <c r="RS236" s="34">
        <v>0.49813878536224365</v>
      </c>
      <c r="RT236" s="34">
        <v>0.4983966052532196</v>
      </c>
      <c r="RU236" s="34">
        <v>0.49866136908531189</v>
      </c>
      <c r="RV236" s="34">
        <v>0.49893435835838318</v>
      </c>
      <c r="RW236" s="34">
        <v>0.49921527504920959</v>
      </c>
      <c r="RX236" s="34">
        <v>0.49950525164604187</v>
      </c>
      <c r="RY236" s="34">
        <v>0.49980592727661133</v>
      </c>
      <c r="RZ236" s="34">
        <v>0.50011587142944336</v>
      </c>
      <c r="SA236" s="34">
        <v>0.50043398141860962</v>
      </c>
      <c r="SB236" s="34">
        <v>0.50076168775558472</v>
      </c>
      <c r="SC236" s="34">
        <v>0.50109881162643433</v>
      </c>
      <c r="SD236" s="34">
        <v>0.50144404172897339</v>
      </c>
      <c r="SE236" s="34">
        <v>0.50179767608642578</v>
      </c>
      <c r="SF236" s="34">
        <v>0.50215995311737061</v>
      </c>
      <c r="SG236" s="34">
        <v>0.50252783298492432</v>
      </c>
      <c r="SH236" s="34">
        <v>0.50290018320083618</v>
      </c>
      <c r="SI236" s="34">
        <v>0.50327503681182861</v>
      </c>
      <c r="SJ236" s="34">
        <v>0.50365060567855835</v>
      </c>
      <c r="SK236" s="34">
        <v>0.5040249228477478</v>
      </c>
      <c r="SL236" s="34">
        <v>0.50439399480819702</v>
      </c>
      <c r="SM236" s="34">
        <v>0.50475865602493286</v>
      </c>
      <c r="SN236" s="34">
        <v>0.50511938333511353</v>
      </c>
      <c r="SO236" s="34">
        <v>0.50547212362289429</v>
      </c>
      <c r="SP236" s="34">
        <v>0.50581389665603638</v>
      </c>
      <c r="SQ236" s="34">
        <v>0.5061449408531189</v>
      </c>
      <c r="SR236" s="34">
        <v>0.50646388530731201</v>
      </c>
      <c r="SS236" s="34">
        <v>0.50676822662353516</v>
      </c>
      <c r="ST236" s="34">
        <v>0.50705486536026001</v>
      </c>
      <c r="SU236" s="34">
        <v>0.5073237419128418</v>
      </c>
      <c r="SV236" s="34">
        <v>0.50757509469985962</v>
      </c>
      <c r="SW236" s="34">
        <v>0.50780493021011353</v>
      </c>
      <c r="SX236" s="34">
        <v>0.50801420211791992</v>
      </c>
      <c r="SY236" s="34">
        <v>0.50820481777191162</v>
      </c>
      <c r="SZ236" s="34">
        <v>0.50837349891662598</v>
      </c>
      <c r="TA236" s="34">
        <v>0.50852102041244507</v>
      </c>
      <c r="TB236" s="34">
        <v>0.50865161418914795</v>
      </c>
      <c r="TC236" s="34">
        <v>0.50876474380493164</v>
      </c>
      <c r="TD236" s="34">
        <v>0.50885868072509766</v>
      </c>
      <c r="TE236" s="34">
        <v>0.50893634557723999</v>
      </c>
      <c r="TF236" s="34">
        <v>0.50900077819824219</v>
      </c>
      <c r="TG236" s="34">
        <v>0.50905543565750122</v>
      </c>
      <c r="TH236" t="s">
        <v>843</v>
      </c>
      <c r="TI236" t="s">
        <v>843</v>
      </c>
      <c r="TJ236" t="s">
        <v>1300</v>
      </c>
      <c r="TK236" s="34">
        <v>0.62426241889009704</v>
      </c>
      <c r="TL236" s="34">
        <v>0.63243313348875296</v>
      </c>
      <c r="TM236" s="34">
        <v>0.64023904176948898</v>
      </c>
      <c r="TN236" s="34">
        <v>0.64772733904644297</v>
      </c>
      <c r="TO236" s="34">
        <v>0.6550232731618939</v>
      </c>
      <c r="TP236" s="34">
        <v>0.66222525221565109</v>
      </c>
      <c r="TQ236" s="34">
        <v>0.66948265749225999</v>
      </c>
      <c r="TR236" s="34">
        <v>0.67646925943233793</v>
      </c>
      <c r="TS236" s="34">
        <v>0.682733757738757</v>
      </c>
      <c r="TT236" s="34">
        <v>0.68807091943498999</v>
      </c>
      <c r="TU236" s="34">
        <v>0.69226368755460699</v>
      </c>
      <c r="TV236" s="34">
        <v>0.69517245823278795</v>
      </c>
      <c r="TW236" s="34">
        <v>0.69692574719957501</v>
      </c>
      <c r="TX236" s="34">
        <v>0.69762758042287698</v>
      </c>
      <c r="TY236" s="34">
        <v>0.69698066608466702</v>
      </c>
      <c r="TZ236" s="34">
        <v>0.69557027270358907</v>
      </c>
      <c r="UA236" s="34">
        <v>0.69457587480027205</v>
      </c>
      <c r="UB236" s="34">
        <v>0.69356395317527098</v>
      </c>
      <c r="UC236" s="34">
        <v>0.69224764220404</v>
      </c>
      <c r="UD236" s="34">
        <v>0.69067436656173098</v>
      </c>
      <c r="UE236" s="34">
        <v>0.68879456915939696</v>
      </c>
      <c r="UF236" s="34">
        <v>0.68701715865731305</v>
      </c>
      <c r="UG236" s="34">
        <v>0.68492904488152706</v>
      </c>
      <c r="UH236" s="34">
        <v>0.68256574139215498</v>
      </c>
      <c r="UI236" s="34">
        <v>0.68034713472716202</v>
      </c>
      <c r="UJ236" s="34">
        <v>0.67826060640406693</v>
      </c>
      <c r="UK236" s="34">
        <v>0.67700907446344905</v>
      </c>
      <c r="UL236" s="34">
        <v>0.67611685017859602</v>
      </c>
      <c r="UM236" s="34">
        <v>0.67496693100534999</v>
      </c>
      <c r="UN236" s="34">
        <v>0.67409704563404005</v>
      </c>
      <c r="UO236" s="34">
        <v>0.67356012000965404</v>
      </c>
      <c r="UP236" s="34">
        <v>0.67333574720416489</v>
      </c>
      <c r="UQ236" s="34">
        <v>0.67326520817881397</v>
      </c>
      <c r="UR236" s="34">
        <v>0.67306738882202399</v>
      </c>
      <c r="US236" s="34">
        <v>0.67266759921088703</v>
      </c>
      <c r="UT236" s="34">
        <v>0.67209337460011598</v>
      </c>
      <c r="UU236" s="34">
        <v>0.67115222431795507</v>
      </c>
      <c r="UV236" s="34">
        <v>0.66969855963177394</v>
      </c>
      <c r="UW236" s="34">
        <v>0.66769886894405606</v>
      </c>
      <c r="UX236" s="34">
        <v>0.66539091989147903</v>
      </c>
      <c r="UY236" s="34">
        <v>0.66294085073169196</v>
      </c>
      <c r="UZ236" s="34">
        <v>0.66030110183008806</v>
      </c>
      <c r="VA236" s="34">
        <v>0.65752396110356504</v>
      </c>
      <c r="VB236" s="34">
        <v>0.65455335708755302</v>
      </c>
      <c r="VC236" s="34">
        <v>0.65139063298870692</v>
      </c>
      <c r="VD236" s="34">
        <v>0.64812315316963098</v>
      </c>
      <c r="VE236" s="34">
        <v>0.64469137218532202</v>
      </c>
      <c r="VF236" s="34">
        <v>0.64110749097574693</v>
      </c>
      <c r="VG236" s="34">
        <v>0.63746542458683098</v>
      </c>
      <c r="VH236" s="34">
        <v>0.63381628814371804</v>
      </c>
      <c r="VI236" s="34">
        <v>0.63020703038536297</v>
      </c>
      <c r="VJ236" s="34">
        <v>0.62664992215224802</v>
      </c>
      <c r="VK236" s="34">
        <v>0.62317196582007395</v>
      </c>
      <c r="VL236" s="34">
        <v>0.61974725415562903</v>
      </c>
      <c r="VM236" s="34">
        <v>0.61631658329716099</v>
      </c>
      <c r="VN236" s="34">
        <v>0.61283040991688198</v>
      </c>
      <c r="VO236" s="34">
        <v>0.60924090367945805</v>
      </c>
      <c r="VP236" s="34">
        <v>0.60565823811358399</v>
      </c>
      <c r="VQ236" s="34">
        <v>0.602300672967924</v>
      </c>
      <c r="VR236" s="34">
        <v>0.59939297261303603</v>
      </c>
      <c r="VS236" s="34">
        <v>0.59716369044881601</v>
      </c>
      <c r="VT236" s="34">
        <v>0.59565912886057903</v>
      </c>
      <c r="VU236" s="34">
        <v>0.59471686134947999</v>
      </c>
      <c r="VV236" s="34">
        <v>0.59418377688587498</v>
      </c>
      <c r="VW236" s="34">
        <v>0.59389060196376098</v>
      </c>
      <c r="VX236" s="34">
        <v>0.59359934620764399</v>
      </c>
      <c r="VY236" s="34">
        <v>0.59320812861035399</v>
      </c>
      <c r="VZ236" s="34">
        <v>0.592664252372756</v>
      </c>
      <c r="WA236" s="34">
        <v>0.59205070363162693</v>
      </c>
      <c r="WB236" s="34">
        <v>0.59137906936527895</v>
      </c>
      <c r="WC236" s="34">
        <v>0.59069525196773798</v>
      </c>
      <c r="WD236" s="34">
        <v>0.59020895823973807</v>
      </c>
      <c r="WE236" s="34">
        <v>0.58972169697184695</v>
      </c>
      <c r="WF236" s="34">
        <v>0.58901201985628804</v>
      </c>
      <c r="WG236" s="34">
        <v>0.58815367389155293</v>
      </c>
      <c r="WH236" s="34">
        <v>0.58718836585690493</v>
      </c>
      <c r="WI236" s="34">
        <v>0.58605330961522595</v>
      </c>
      <c r="WJ236" s="34">
        <v>0.58464682755338804</v>
      </c>
      <c r="WK236" s="34">
        <v>0.58293174890844801</v>
      </c>
      <c r="WL236" s="34">
        <v>0.58103875809318095</v>
      </c>
      <c r="WM236" s="34">
        <v>0.57908975668623397</v>
      </c>
      <c r="WN236" s="34">
        <v>0.57715986988477708</v>
      </c>
      <c r="WO236" s="34">
        <v>0.57533896926445305</v>
      </c>
      <c r="WP236" s="34">
        <v>0.573559839602101</v>
      </c>
      <c r="WQ236" s="34">
        <v>0.57178591761402398</v>
      </c>
      <c r="WR236" s="34">
        <v>0.57005143725958096</v>
      </c>
      <c r="WS236" s="34">
        <v>0.56842404411948899</v>
      </c>
      <c r="WT236" s="34">
        <v>0.56697180156634697</v>
      </c>
      <c r="WU236" s="34">
        <v>0.56567982923802296</v>
      </c>
      <c r="WV236" s="34">
        <v>0.56454323230135695</v>
      </c>
      <c r="WW236" s="34">
        <v>0.56355668792412505</v>
      </c>
      <c r="WX236" s="34">
        <v>0.56271095333421206</v>
      </c>
      <c r="WY236" s="34">
        <v>0.56196311776034402</v>
      </c>
      <c r="WZ236" s="34">
        <v>0.56130687370111898</v>
      </c>
      <c r="XA236" s="34">
        <v>0.56073579245342597</v>
      </c>
      <c r="XB236" s="34">
        <v>0.56020478249732797</v>
      </c>
      <c r="XC236" s="34">
        <v>0.55974076207354007</v>
      </c>
      <c r="XD236" s="34">
        <v>0.55931257949249202</v>
      </c>
      <c r="XE236" s="34">
        <v>0.55889379037920894</v>
      </c>
      <c r="XF236" s="34">
        <v>0.55851981015410501</v>
      </c>
      <c r="XG236" s="34">
        <v>0.55813429243044399</v>
      </c>
      <c r="XH236" t="s">
        <v>843</v>
      </c>
      <c r="XI236" t="s">
        <v>1300</v>
      </c>
      <c r="XJ236" s="34">
        <v>0.60168383388685698</v>
      </c>
      <c r="XK236" s="34">
        <v>0.61023716941050099</v>
      </c>
      <c r="XL236" s="34">
        <v>0.61829099062988102</v>
      </c>
      <c r="XM236" s="34">
        <v>0.62587655065706005</v>
      </c>
      <c r="XN236" s="34">
        <v>0.63312407937451898</v>
      </c>
      <c r="XO236" s="34">
        <v>0.64012437767008601</v>
      </c>
      <c r="XP236" s="34">
        <v>0.64699630236042394</v>
      </c>
      <c r="XQ236" s="34">
        <v>0.6534081199112789</v>
      </c>
      <c r="XR236" s="34">
        <v>0.65880084849931098</v>
      </c>
      <c r="XS236" s="34">
        <v>0.66231843633637599</v>
      </c>
      <c r="XT236" s="34">
        <v>0.66398460756866695</v>
      </c>
      <c r="XU236" s="34">
        <v>0.66479004348617299</v>
      </c>
      <c r="XV236" s="34">
        <v>0.664260464980444</v>
      </c>
      <c r="XW236" s="34">
        <v>0.66244975218915003</v>
      </c>
      <c r="XX236" s="34">
        <v>0.659876344081337</v>
      </c>
      <c r="XY236" s="34">
        <v>0.65700368084777094</v>
      </c>
      <c r="XZ236" s="34">
        <v>0.65438060434089906</v>
      </c>
      <c r="YA236" s="34">
        <v>0.651540823179527</v>
      </c>
      <c r="YB236" s="34">
        <v>0.64843166122316998</v>
      </c>
      <c r="YC236" s="34">
        <v>0.64533622323542505</v>
      </c>
      <c r="YD236" s="34">
        <v>0.64219000311380303</v>
      </c>
      <c r="YE236" s="34">
        <v>0.63979654620797</v>
      </c>
      <c r="YF236" s="34">
        <v>0.63766982721190302</v>
      </c>
      <c r="YG236" s="34">
        <v>0.63505358897702202</v>
      </c>
      <c r="YH236" s="34">
        <v>0.632719350843155</v>
      </c>
      <c r="YI236" s="34">
        <v>0.63078664934987205</v>
      </c>
      <c r="YJ236" s="34">
        <v>0.62936440674767502</v>
      </c>
      <c r="YK236" s="34">
        <v>0.62847340480003899</v>
      </c>
      <c r="YL236" s="34">
        <v>0.62781607845198895</v>
      </c>
      <c r="YM236" s="34">
        <v>0.62712218999792801</v>
      </c>
      <c r="YN236" s="34">
        <v>0.62632092320981703</v>
      </c>
      <c r="YO236" s="34">
        <v>0.62524284939247099</v>
      </c>
      <c r="YP236" s="34">
        <v>0.62369604363687203</v>
      </c>
      <c r="YQ236" s="34">
        <v>0.62166460972850301</v>
      </c>
      <c r="YR236" s="34">
        <v>0.61947694553968902</v>
      </c>
      <c r="YS236" s="34">
        <v>0.61728242544013801</v>
      </c>
      <c r="YT236" s="34">
        <v>0.61489642588822802</v>
      </c>
      <c r="YU236" s="34">
        <v>0.61230577740359804</v>
      </c>
      <c r="YV236" s="34">
        <v>0.60949175781744103</v>
      </c>
      <c r="YW236" s="34">
        <v>0.60644307425790001</v>
      </c>
      <c r="YX236" s="34">
        <v>0.60323096053927605</v>
      </c>
      <c r="YY236" s="34">
        <v>0.59983620466926801</v>
      </c>
      <c r="YZ236" s="34">
        <v>0.59626665879860996</v>
      </c>
      <c r="ZA236" s="34">
        <v>0.59256864546799504</v>
      </c>
      <c r="ZB236" s="34">
        <v>0.58878309502730597</v>
      </c>
      <c r="ZC236" s="34">
        <v>0.58496463243569008</v>
      </c>
      <c r="ZD236" s="34">
        <v>0.58109761505938007</v>
      </c>
      <c r="ZE236" s="34">
        <v>0.57722675639848497</v>
      </c>
      <c r="ZF236" s="34">
        <v>0.573353887507424</v>
      </c>
      <c r="ZG236" s="34">
        <v>0.56939231674219604</v>
      </c>
      <c r="ZH236" s="34">
        <v>0.56529159525279504</v>
      </c>
      <c r="ZI236" s="34">
        <v>0.56106059820606902</v>
      </c>
      <c r="ZJ236" s="34">
        <v>0.55682026180978195</v>
      </c>
      <c r="ZK236" s="34">
        <v>0.55275238264953008</v>
      </c>
      <c r="ZL236" s="34">
        <v>0.54910344667172606</v>
      </c>
      <c r="ZM236" s="34">
        <v>0.54612618231106802</v>
      </c>
      <c r="ZN236" s="34">
        <v>0.54386504335976393</v>
      </c>
      <c r="ZO236" s="34">
        <v>0.54217663412156702</v>
      </c>
      <c r="ZP236" s="34">
        <v>0.54094117098224903</v>
      </c>
      <c r="ZQ236" s="34">
        <v>0.54003281926512603</v>
      </c>
      <c r="ZR236" s="34">
        <v>0.53923634676490206</v>
      </c>
      <c r="ZS236" s="34">
        <v>0.53843761646011101</v>
      </c>
      <c r="ZT236" s="34">
        <v>0.537572973197878</v>
      </c>
      <c r="ZU236" s="34">
        <v>0.53671773032112302</v>
      </c>
      <c r="ZV236" s="34">
        <v>0.53591014863604003</v>
      </c>
      <c r="ZW236" s="34">
        <v>0.53517388799380905</v>
      </c>
      <c r="ZX236" s="34">
        <v>0.53465261385079099</v>
      </c>
      <c r="ZY236" s="34">
        <v>0.53417271061135896</v>
      </c>
      <c r="ZZ236" s="34">
        <v>0.53354275662408801</v>
      </c>
      <c r="AAA236" s="34">
        <v>0.53277302665598802</v>
      </c>
      <c r="AAB236" s="34">
        <v>0.531910916290809</v>
      </c>
      <c r="AAC236" s="34">
        <v>0.53093114476254999</v>
      </c>
      <c r="AAD236" s="34">
        <v>0.52969066972969903</v>
      </c>
      <c r="AAE236" s="34">
        <v>0.52812947704843605</v>
      </c>
      <c r="AAF236" s="34">
        <v>0.52636845486593797</v>
      </c>
      <c r="AAG236" s="34">
        <v>0.52449644420617292</v>
      </c>
      <c r="AAH236" s="34">
        <v>0.52259703733318297</v>
      </c>
      <c r="AAI236" s="34">
        <v>0.52074849735210404</v>
      </c>
      <c r="AAJ236" s="34">
        <v>0.51890596809683098</v>
      </c>
      <c r="AAK236" s="34">
        <v>0.51704022165744201</v>
      </c>
      <c r="AAL236" s="34">
        <v>0.51519151172969002</v>
      </c>
      <c r="AAM236" s="34">
        <v>0.513447698706195</v>
      </c>
      <c r="AAN236" s="34">
        <v>0.51186276834352806</v>
      </c>
      <c r="AAO236" s="34">
        <v>0.51040517015740694</v>
      </c>
      <c r="AAP236" s="34">
        <v>0.50910275147667905</v>
      </c>
      <c r="AAQ236" s="34">
        <v>0.507955523116007</v>
      </c>
      <c r="AAR236" s="34">
        <v>0.50691885948971194</v>
      </c>
      <c r="AAS236" s="34">
        <v>0.505999769515041</v>
      </c>
      <c r="AAT236" s="34">
        <v>0.50519973782207006</v>
      </c>
      <c r="AAU236" s="34">
        <v>0.50449209482469792</v>
      </c>
      <c r="AAV236" s="34">
        <v>0.50385877180920202</v>
      </c>
      <c r="AAW236" s="34">
        <v>0.50333458034370404</v>
      </c>
      <c r="AAX236" s="34">
        <v>0.50288348370737401</v>
      </c>
      <c r="AAY236" s="34">
        <v>0.50246130318929094</v>
      </c>
      <c r="AAZ236" s="34">
        <v>0.50206875957387398</v>
      </c>
      <c r="ABA236" s="34">
        <v>0.50167765359234506</v>
      </c>
      <c r="ABB236" s="34">
        <v>0.50128039675720804</v>
      </c>
      <c r="ABC236" s="34">
        <v>0.50084975372725704</v>
      </c>
      <c r="ABD236" s="34">
        <v>0.50038891886301007</v>
      </c>
      <c r="ABE236" s="34">
        <v>0.49991956956299705</v>
      </c>
      <c r="ABF236" s="34">
        <v>0.49938059617517899</v>
      </c>
      <c r="ABG236" t="s">
        <v>843</v>
      </c>
      <c r="ABH236" t="s">
        <v>843</v>
      </c>
      <c r="ABI236" t="s">
        <v>1300</v>
      </c>
      <c r="ABJ236" s="34">
        <v>0.51541670119148397</v>
      </c>
      <c r="ABK236" s="34">
        <v>0.52443412151427193</v>
      </c>
      <c r="ABL236" s="34">
        <v>0.53350824234842098</v>
      </c>
      <c r="ABM236" s="34">
        <v>0.54247643115290001</v>
      </c>
      <c r="ABN236" s="34">
        <v>0.55125231307299305</v>
      </c>
      <c r="ABO236" s="34">
        <v>0.55978937360063707</v>
      </c>
      <c r="ABP236" s="34">
        <v>0.56818195936131199</v>
      </c>
      <c r="ABQ236" s="34">
        <v>0.57622687977021303</v>
      </c>
      <c r="ABR236" s="34">
        <v>0.58374125633325002</v>
      </c>
      <c r="ABS236" s="34">
        <v>0.59066777605717502</v>
      </c>
      <c r="ABT236" s="34">
        <v>0.59716980510419004</v>
      </c>
      <c r="ABU236" s="34">
        <v>0.60346172788270003</v>
      </c>
      <c r="ABV236" s="34">
        <v>0.60932941023367004</v>
      </c>
      <c r="ABW236" s="34">
        <v>0.61436976179479696</v>
      </c>
      <c r="ABX236" s="34">
        <v>0.61776784078360503</v>
      </c>
      <c r="ABY236" s="34">
        <v>0.61950288799993503</v>
      </c>
      <c r="ABZ236" s="34">
        <v>0.62055118912759599</v>
      </c>
      <c r="ACA236" s="34">
        <v>0.62062865919224497</v>
      </c>
      <c r="ACB236" s="34">
        <v>0.61976947727614207</v>
      </c>
      <c r="ACC236" s="34">
        <v>0.61831502649185099</v>
      </c>
      <c r="ACD236" s="34">
        <v>0.61657624527729604</v>
      </c>
      <c r="ACE236" s="34">
        <v>0.61522465287168504</v>
      </c>
      <c r="ACF236" s="34">
        <v>0.61387955023226293</v>
      </c>
      <c r="ACG236" s="34">
        <v>0.61230997294630396</v>
      </c>
      <c r="ACH236" s="34">
        <v>0.61076423590982198</v>
      </c>
      <c r="ACI236" s="34">
        <v>0.60923496357722196</v>
      </c>
      <c r="ACJ236" s="34">
        <v>0.60816337089435901</v>
      </c>
      <c r="ACK236" s="34">
        <v>0.60714805491771207</v>
      </c>
      <c r="ACL236" s="34">
        <v>0.60576154778865898</v>
      </c>
      <c r="ACM236" s="34">
        <v>0.60459303272224296</v>
      </c>
      <c r="ACN236" s="34">
        <v>0.60374559549858198</v>
      </c>
      <c r="ACO236" s="34">
        <v>0.60335313274643598</v>
      </c>
      <c r="ACP236" s="34">
        <v>0.60344743217968</v>
      </c>
      <c r="ACQ236" s="34">
        <v>0.60373497783303398</v>
      </c>
      <c r="ACR236" s="34">
        <v>0.60396493115594097</v>
      </c>
      <c r="ACS236" s="34">
        <v>0.60407687021348699</v>
      </c>
      <c r="ACT236" s="34">
        <v>0.60388872118797399</v>
      </c>
      <c r="ACU236" s="34">
        <v>0.60321690109328496</v>
      </c>
      <c r="ACV236" s="34">
        <v>0.60206319815479192</v>
      </c>
      <c r="ACW236" s="34">
        <v>0.60072841017919498</v>
      </c>
      <c r="ACX236" s="34">
        <v>0.59934584228841203</v>
      </c>
      <c r="ACY236" s="34">
        <v>0.59775469223000599</v>
      </c>
      <c r="ACZ236" s="34">
        <v>0.59594645900267107</v>
      </c>
      <c r="ADA236" s="34">
        <v>0.59388465064254803</v>
      </c>
      <c r="ADB236" s="34">
        <v>0.59155173910004999</v>
      </c>
      <c r="ADC236" s="34">
        <v>0.58902445947530602</v>
      </c>
      <c r="ADD236" s="34">
        <v>0.58628622231065097</v>
      </c>
      <c r="ADE236" s="34">
        <v>0.58335619254403703</v>
      </c>
      <c r="ADF236" s="34">
        <v>0.58029331299768105</v>
      </c>
      <c r="ADG236" s="34">
        <v>0.57715631414823199</v>
      </c>
      <c r="ADH236" s="34">
        <v>0.57400860189439296</v>
      </c>
      <c r="ADI236" s="34">
        <v>0.57083157309867805</v>
      </c>
      <c r="ADJ236" s="34">
        <v>0.56765816343842601</v>
      </c>
      <c r="ADK236" s="34">
        <v>0.56449045477967308</v>
      </c>
      <c r="ADL236" s="34">
        <v>0.56125629038061708</v>
      </c>
      <c r="ADM236" s="34">
        <v>0.55790211796842304</v>
      </c>
      <c r="ADN236" s="34">
        <v>0.55441270398684406</v>
      </c>
      <c r="ADO236" s="34">
        <v>0.55091197523620605</v>
      </c>
      <c r="ADP236" s="34">
        <v>0.54759241624511601</v>
      </c>
      <c r="ADQ236" s="34">
        <v>0.54467334664987699</v>
      </c>
      <c r="ADR236" s="34">
        <v>0.54239961644840295</v>
      </c>
      <c r="ADS236" s="34">
        <v>0.54082193388458799</v>
      </c>
      <c r="ADT236" s="34">
        <v>0.53979618010300201</v>
      </c>
      <c r="ADU236" s="34">
        <v>0.53919686838129599</v>
      </c>
      <c r="ADV236" s="34">
        <v>0.538893648958092</v>
      </c>
      <c r="ADW236" s="34">
        <v>0.53866601876673703</v>
      </c>
      <c r="ADX236" s="34">
        <v>0.53840731326244207</v>
      </c>
      <c r="ADY236" s="34">
        <v>0.53804706323874196</v>
      </c>
      <c r="ADZ236" s="34">
        <v>0.53766243246757295</v>
      </c>
      <c r="AEA236" s="34">
        <v>0.53728352380794897</v>
      </c>
      <c r="AEB236" s="34">
        <v>0.53694450954828199</v>
      </c>
      <c r="AEC236" s="34">
        <v>0.53680357811933199</v>
      </c>
      <c r="AED236" s="34">
        <v>0.53667153339909801</v>
      </c>
      <c r="AEE236" s="34">
        <v>0.53635320743900106</v>
      </c>
      <c r="AEF236" s="34">
        <v>0.53588016148256901</v>
      </c>
      <c r="AEG236" s="34">
        <v>0.53529134256261102</v>
      </c>
      <c r="AEH236" s="34">
        <v>0.53453871525114505</v>
      </c>
      <c r="AEI236" s="34">
        <v>0.53350978356066003</v>
      </c>
      <c r="AEJ236" s="34">
        <v>0.53214811936682604</v>
      </c>
      <c r="AEK236" s="34">
        <v>0.53056750293231503</v>
      </c>
      <c r="AEL236" s="34">
        <v>0.52886852020462105</v>
      </c>
      <c r="AEM236" s="34">
        <v>0.52714281659930295</v>
      </c>
      <c r="AEN236" s="34">
        <v>0.52547071082403196</v>
      </c>
      <c r="AEO236" s="34">
        <v>0.52379629463988597</v>
      </c>
      <c r="AEP236" s="34">
        <v>0.52207610358382905</v>
      </c>
      <c r="AEQ236" s="34">
        <v>0.52036394307004996</v>
      </c>
      <c r="AER236" s="34">
        <v>0.51876201658986698</v>
      </c>
      <c r="AES236" s="34">
        <v>0.51730840249185095</v>
      </c>
      <c r="AET236" s="34">
        <v>0.51598134394550099</v>
      </c>
      <c r="AEU236" s="34">
        <v>0.51482654286767593</v>
      </c>
      <c r="AEV236" s="34">
        <v>0.51382135378629001</v>
      </c>
      <c r="AEW236" s="34">
        <v>0.51291152620021696</v>
      </c>
      <c r="AEX236" s="34">
        <v>0.51211537815511399</v>
      </c>
      <c r="AEY236" s="34">
        <v>0.51142881280265096</v>
      </c>
      <c r="AEZ236" s="34">
        <v>0.51082744305279393</v>
      </c>
      <c r="AFA236" s="34">
        <v>0.51029752813915397</v>
      </c>
      <c r="AFB236" s="34">
        <v>0.50988280309077705</v>
      </c>
      <c r="AFC236" s="34">
        <v>0.50955390853305305</v>
      </c>
      <c r="AFD236" s="34">
        <v>0.50926326724323101</v>
      </c>
      <c r="AFE236" s="34">
        <v>0.50901502786237307</v>
      </c>
      <c r="AFF236" s="34">
        <v>0.50877562806186805</v>
      </c>
      <c r="AFG236" t="s">
        <v>843</v>
      </c>
      <c r="AFH236" t="s">
        <v>843</v>
      </c>
      <c r="AFI236" s="34">
        <v>0.76519000000000004</v>
      </c>
      <c r="AFJ236" s="34">
        <v>0.75863000000000003</v>
      </c>
      <c r="AFK236" s="34">
        <v>0.76899000000000006</v>
      </c>
      <c r="AFL236" s="34">
        <v>0.77907999999999999</v>
      </c>
      <c r="AFM236" s="34">
        <v>0.78893000000000002</v>
      </c>
      <c r="AFN236" s="34">
        <v>0.79665000000000008</v>
      </c>
      <c r="AFO236" s="34">
        <v>0.80425000000000002</v>
      </c>
      <c r="AFP236" s="34">
        <v>0.80709999999999993</v>
      </c>
      <c r="AFQ236" s="34">
        <v>0.80784000000000011</v>
      </c>
      <c r="AFR236" s="34">
        <v>0.80747000000000002</v>
      </c>
      <c r="AFS236" s="34">
        <v>0.81591999999999998</v>
      </c>
      <c r="AFT236" s="34">
        <v>0.8173999999999999</v>
      </c>
      <c r="AFU236" s="34">
        <v>0.81865999999999994</v>
      </c>
      <c r="AFV236" s="34">
        <v>0.81418999999999997</v>
      </c>
      <c r="AFW236" s="34">
        <v>0.81361000000000006</v>
      </c>
      <c r="AFX236" s="34">
        <v>0.81323999999999996</v>
      </c>
      <c r="AFY236" s="34">
        <v>0.81357000000000002</v>
      </c>
      <c r="AFZ236" s="34">
        <v>0.79398999999999997</v>
      </c>
      <c r="AGA236" s="34">
        <v>0.77959999999999996</v>
      </c>
      <c r="AGB236" t="s">
        <v>843</v>
      </c>
      <c r="AGC236" t="s">
        <v>843</v>
      </c>
      <c r="AGD236" t="s">
        <v>843</v>
      </c>
      <c r="AGE236" t="s">
        <v>843</v>
      </c>
      <c r="AGF236" s="34">
        <v>-1.8289899453520775E-2</v>
      </c>
      <c r="AGG236" t="s">
        <v>843</v>
      </c>
      <c r="AGH236" t="s">
        <v>843</v>
      </c>
      <c r="AGI236" t="s">
        <v>843</v>
      </c>
      <c r="AGJ236" t="s">
        <v>843</v>
      </c>
      <c r="AGK236" t="s">
        <v>843</v>
      </c>
      <c r="AGL236" t="s">
        <v>843</v>
      </c>
      <c r="AGM236" t="s">
        <v>843</v>
      </c>
      <c r="AGN236" t="s">
        <v>843</v>
      </c>
      <c r="AGO236" s="34">
        <v>0.36799999999999999</v>
      </c>
      <c r="AGP236" s="34">
        <v>2020</v>
      </c>
      <c r="AGQ236" t="s">
        <v>832</v>
      </c>
      <c r="AGR236" t="s">
        <v>843</v>
      </c>
      <c r="AGS236" s="34">
        <v>6.9999999999999993E-3</v>
      </c>
      <c r="AGT236" s="34">
        <v>2020</v>
      </c>
      <c r="AGU236" t="s">
        <v>832</v>
      </c>
      <c r="AGV236" t="s">
        <v>843</v>
      </c>
      <c r="AGW236" s="34">
        <v>3.7999999999999999E-2</v>
      </c>
      <c r="AGX236" s="34">
        <v>2020</v>
      </c>
      <c r="AGY236" t="s">
        <v>832</v>
      </c>
      <c r="AGZ236" t="s">
        <v>843</v>
      </c>
      <c r="AHA236" s="34">
        <v>0.187</v>
      </c>
      <c r="AHB236" s="34">
        <v>2020</v>
      </c>
      <c r="AHC236" t="s">
        <v>832</v>
      </c>
      <c r="AHD236" t="s">
        <v>843</v>
      </c>
      <c r="AHE236" s="34">
        <v>4.8000000000000001E-2</v>
      </c>
      <c r="AHF236" s="34">
        <v>2020</v>
      </c>
      <c r="AHG236" t="s">
        <v>832</v>
      </c>
      <c r="AHH236" t="s">
        <v>843</v>
      </c>
      <c r="AHI236" t="s">
        <v>830</v>
      </c>
      <c r="AHJ236" s="34">
        <v>0.28021940588951111</v>
      </c>
      <c r="AHK236" s="34">
        <v>0.29464378952980042</v>
      </c>
      <c r="AHL236" s="34">
        <v>0.29674774408340454</v>
      </c>
      <c r="AHM236" s="34">
        <v>0.30548742413520813</v>
      </c>
      <c r="AHN236" s="34">
        <v>0.31728699803352356</v>
      </c>
      <c r="AHO236" t="s">
        <v>843</v>
      </c>
      <c r="AHP236" s="34"/>
      <c r="AHQ236" s="34"/>
      <c r="AHR236" s="34"/>
      <c r="AHS236" s="34"/>
      <c r="AHT236" s="34"/>
      <c r="AHU236" t="s">
        <v>843</v>
      </c>
      <c r="AHV236" s="34">
        <v>0.31017976999282837</v>
      </c>
      <c r="AHW236" s="34">
        <v>0.31054368615150452</v>
      </c>
      <c r="AHX236" s="34">
        <v>0.30240872502326965</v>
      </c>
      <c r="AHY236" s="34">
        <v>0.30263882875442505</v>
      </c>
      <c r="AHZ236" s="34">
        <v>0.3036256730556488</v>
      </c>
      <c r="AIA236" t="s">
        <v>832</v>
      </c>
      <c r="AIB236" t="s">
        <v>843</v>
      </c>
      <c r="AIC236" s="34">
        <v>0.28454631567001343</v>
      </c>
      <c r="AID236" s="34">
        <v>0.27818721532821655</v>
      </c>
      <c r="AIE236" s="34">
        <v>0.25394544005393982</v>
      </c>
      <c r="AIF236" s="34">
        <v>0.24561953544616699</v>
      </c>
      <c r="AIG236" s="34">
        <v>0.26843833923339844</v>
      </c>
      <c r="AIH236" t="s">
        <v>924</v>
      </c>
      <c r="AII236" t="s">
        <v>843</v>
      </c>
      <c r="AIJ236" s="34">
        <v>0.3464374840259552</v>
      </c>
      <c r="AIK236" s="34">
        <v>0.34437134861946106</v>
      </c>
      <c r="AIL236" s="34">
        <v>0.32067000865936279</v>
      </c>
      <c r="AIM236" s="34">
        <v>0.32027801871299744</v>
      </c>
      <c r="AIN236" s="34">
        <v>0.3197999894618988</v>
      </c>
      <c r="AIO236" t="s">
        <v>1607</v>
      </c>
      <c r="AIP236" s="34">
        <v>0.32403168082237244</v>
      </c>
      <c r="AIQ236" t="s">
        <v>843</v>
      </c>
      <c r="AIR236" s="34">
        <v>0.32604</v>
      </c>
      <c r="AIS236" s="34">
        <v>0.32453000000000004</v>
      </c>
      <c r="AIT236" s="34">
        <v>0.32421</v>
      </c>
      <c r="AIU236" s="34">
        <v>0.32378000000000001</v>
      </c>
      <c r="AIV236" s="34">
        <v>0.32328000000000001</v>
      </c>
      <c r="AIW236" s="34">
        <v>0.32234999999999997</v>
      </c>
      <c r="AIX236" t="s">
        <v>843</v>
      </c>
      <c r="AIY236" s="34">
        <v>5.7630000000000001E-2</v>
      </c>
      <c r="AIZ236" s="34">
        <v>6.8519999999999998E-2</v>
      </c>
      <c r="AJA236" s="34">
        <v>6.7580000000000001E-2</v>
      </c>
      <c r="AJB236" s="34">
        <v>6.6519999999999996E-2</v>
      </c>
      <c r="AJC236" s="34">
        <v>6.6890000000000005E-2</v>
      </c>
      <c r="AJD236" s="34">
        <v>6.6570000000000004E-2</v>
      </c>
      <c r="AJE236" t="s">
        <v>843</v>
      </c>
      <c r="AJF236" s="34">
        <v>6.3760317862033844E-2</v>
      </c>
      <c r="AJG236" s="34">
        <v>6.190669909119606E-2</v>
      </c>
      <c r="AJH236" s="34">
        <v>6.11848384141922E-2</v>
      </c>
      <c r="AJI236" s="34">
        <v>6.5400645136833191E-2</v>
      </c>
      <c r="AJJ236" s="34">
        <v>6.7821510136127472E-2</v>
      </c>
      <c r="AJK236" t="s">
        <v>830</v>
      </c>
      <c r="AJL236" t="s">
        <v>843</v>
      </c>
      <c r="AJM236" t="s">
        <v>843</v>
      </c>
      <c r="AJN236" s="34">
        <v>6.1173971742391586E-2</v>
      </c>
      <c r="AJO236" s="34">
        <v>5.8334954082965851E-2</v>
      </c>
      <c r="AJP236" s="34">
        <v>5.8938201516866684E-2</v>
      </c>
      <c r="AJQ236" s="34">
        <v>5.4738856852054596E-2</v>
      </c>
      <c r="AJR236" s="34">
        <v>7.7144339680671692E-2</v>
      </c>
      <c r="AJS236" t="s">
        <v>832</v>
      </c>
      <c r="AJT236" t="s">
        <v>843</v>
      </c>
      <c r="AJU236" t="s">
        <v>843</v>
      </c>
      <c r="AJV236" t="s">
        <v>843</v>
      </c>
      <c r="AJW236" s="34">
        <v>5.3797896951436996E-2</v>
      </c>
      <c r="AJX236" s="34">
        <v>5.1936496049165726E-2</v>
      </c>
      <c r="AJY236" s="34">
        <v>5.0966605544090271E-2</v>
      </c>
      <c r="AJZ236" s="34">
        <v>5.5306904017925262E-2</v>
      </c>
      <c r="AKA236" s="34">
        <v>5.8220420032739639E-2</v>
      </c>
      <c r="AKB236" t="s">
        <v>830</v>
      </c>
      <c r="AKC236" t="s">
        <v>843</v>
      </c>
      <c r="AKD236" t="s">
        <v>843</v>
      </c>
      <c r="AKE236" t="s">
        <v>843</v>
      </c>
      <c r="AKF236" s="34">
        <v>5.1331523805856705E-2</v>
      </c>
      <c r="AKG236" s="34">
        <v>4.8533499240875244E-2</v>
      </c>
      <c r="AKH236" s="34">
        <v>4.9452599138021469E-2</v>
      </c>
      <c r="AKI236" s="34">
        <v>4.6093642711639404E-2</v>
      </c>
      <c r="AKJ236" s="34">
        <v>6.9796405732631683E-2</v>
      </c>
      <c r="AKK236" t="s">
        <v>832</v>
      </c>
      <c r="AKL236" t="s">
        <v>843</v>
      </c>
      <c r="AKM236" s="34">
        <v>4010</v>
      </c>
      <c r="AKN236" t="s">
        <v>832</v>
      </c>
      <c r="AKO236" t="s">
        <v>843</v>
      </c>
      <c r="AKP236" s="34">
        <v>2604.224365234375</v>
      </c>
      <c r="AKQ236" t="s">
        <v>830</v>
      </c>
      <c r="AKR236" t="s">
        <v>843</v>
      </c>
      <c r="AKS236" s="34">
        <v>3655.4625810367802</v>
      </c>
      <c r="AKT236" t="s">
        <v>832</v>
      </c>
      <c r="AKU236" t="s">
        <v>843</v>
      </c>
      <c r="AKV236" s="34">
        <v>4163.5143004092997</v>
      </c>
      <c r="AKW236" t="s">
        <v>832</v>
      </c>
      <c r="AKX236" t="s">
        <v>843</v>
      </c>
      <c r="AKY236" s="34">
        <v>0.27129799127578735</v>
      </c>
      <c r="AKZ236" s="34">
        <v>0.28671929240226746</v>
      </c>
      <c r="ALA236" s="34">
        <v>0.31475344300270081</v>
      </c>
      <c r="ALB236" s="34">
        <v>0.31732574105262756</v>
      </c>
      <c r="ALC236" s="34">
        <v>0.36730679869651794</v>
      </c>
      <c r="ALD236" t="s">
        <v>830</v>
      </c>
      <c r="ALE236" t="s">
        <v>843</v>
      </c>
      <c r="ALF236" t="s">
        <v>843</v>
      </c>
      <c r="ALG236" t="s">
        <v>843</v>
      </c>
      <c r="ALH236" s="34">
        <v>0.30212083458900452</v>
      </c>
      <c r="ALI236" s="34">
        <v>0.3018496036529541</v>
      </c>
      <c r="ALJ236" s="34">
        <v>0.31671899557113647</v>
      </c>
      <c r="ALK236" s="34">
        <v>0.3118879497051239</v>
      </c>
      <c r="ALL236" s="34">
        <v>0.34280812740325928</v>
      </c>
      <c r="ALM236" t="s">
        <v>832</v>
      </c>
    </row>
    <row r="237" spans="1:1001">
      <c r="A237" t="s">
        <v>512</v>
      </c>
      <c r="B237" t="s">
        <v>212</v>
      </c>
      <c r="C237" t="s">
        <v>416</v>
      </c>
      <c r="D237" s="34">
        <v>3.9769917726516724E-2</v>
      </c>
      <c r="E237" t="s">
        <v>465</v>
      </c>
      <c r="F237" s="34">
        <v>4.4602848589420319E-2</v>
      </c>
      <c r="G237" t="s">
        <v>465</v>
      </c>
      <c r="H237" s="34">
        <v>4.3633695691823959E-2</v>
      </c>
      <c r="I237" t="s">
        <v>465</v>
      </c>
      <c r="J237" s="34">
        <v>4.1830644011497498E-2</v>
      </c>
      <c r="K237" t="s">
        <v>465</v>
      </c>
      <c r="L237" s="34"/>
      <c r="M237" t="s">
        <v>465</v>
      </c>
      <c r="N237" s="34">
        <v>0.55762004852294922</v>
      </c>
      <c r="O237" s="34"/>
      <c r="P237" t="s">
        <v>1459</v>
      </c>
      <c r="Q237" s="34"/>
      <c r="R237" t="s">
        <v>1459</v>
      </c>
      <c r="S237" s="34"/>
      <c r="T237" t="s">
        <v>1459</v>
      </c>
      <c r="U237" s="34"/>
      <c r="V237" t="s">
        <v>1459</v>
      </c>
      <c r="W237" t="s">
        <v>843</v>
      </c>
      <c r="X237" t="s">
        <v>465</v>
      </c>
      <c r="Y237" s="34">
        <v>0.55313539505004883</v>
      </c>
      <c r="Z237" s="34"/>
      <c r="AA237" t="s">
        <v>1459</v>
      </c>
      <c r="AB237" s="34"/>
      <c r="AC237" t="s">
        <v>1459</v>
      </c>
      <c r="AD237" s="34"/>
      <c r="AE237" t="s">
        <v>1459</v>
      </c>
      <c r="AF237" s="34"/>
      <c r="AG237" t="s">
        <v>1459</v>
      </c>
      <c r="AH237" t="s">
        <v>843</v>
      </c>
      <c r="AI237" t="s">
        <v>465</v>
      </c>
      <c r="AJ237" s="34">
        <v>0.55089175701141357</v>
      </c>
      <c r="AK237" s="34"/>
      <c r="AL237" t="s">
        <v>1459</v>
      </c>
      <c r="AM237" s="34"/>
      <c r="AN237" t="s">
        <v>1459</v>
      </c>
      <c r="AO237" s="34"/>
      <c r="AP237" t="s">
        <v>1459</v>
      </c>
      <c r="AQ237" s="34"/>
      <c r="AR237" t="s">
        <v>1459</v>
      </c>
      <c r="AS237" t="s">
        <v>843</v>
      </c>
      <c r="AT237" t="s">
        <v>465</v>
      </c>
      <c r="AU237" s="34">
        <v>0.5560491681098938</v>
      </c>
      <c r="AV237" s="34"/>
      <c r="AW237" t="s">
        <v>1459</v>
      </c>
      <c r="AX237" s="34"/>
      <c r="AY237" t="s">
        <v>1459</v>
      </c>
      <c r="AZ237" s="34"/>
      <c r="BA237" t="s">
        <v>1459</v>
      </c>
      <c r="BB237" s="34"/>
      <c r="BC237" t="s">
        <v>1459</v>
      </c>
      <c r="BD237" t="s">
        <v>843</v>
      </c>
      <c r="BE237" s="34">
        <v>0.54523499805254672</v>
      </c>
      <c r="BF237" t="s">
        <v>465</v>
      </c>
      <c r="BG237" t="s">
        <v>843</v>
      </c>
      <c r="BH237" t="s">
        <v>465</v>
      </c>
      <c r="BI237" s="34">
        <v>3.0569381713867188</v>
      </c>
      <c r="BJ237" t="s">
        <v>465</v>
      </c>
      <c r="BK237" s="34">
        <v>4.1264667510986328</v>
      </c>
      <c r="BL237" t="s">
        <v>465</v>
      </c>
      <c r="BM237" s="34">
        <v>4.477994441986084</v>
      </c>
      <c r="BN237" t="s">
        <v>465</v>
      </c>
      <c r="BO237" s="34">
        <v>5.1013460159301758</v>
      </c>
      <c r="BP237" t="s">
        <v>843</v>
      </c>
      <c r="BQ237" s="34">
        <v>2.3396694660186768</v>
      </c>
      <c r="BR237" t="s">
        <v>465</v>
      </c>
      <c r="BS237" s="34"/>
      <c r="BT237" t="s">
        <v>843</v>
      </c>
      <c r="BU237" s="34">
        <v>3.3246822357177734</v>
      </c>
      <c r="BV237" t="s">
        <v>1552</v>
      </c>
      <c r="BW237" t="s">
        <v>843</v>
      </c>
      <c r="BX237" s="34">
        <v>2.5122501850128174</v>
      </c>
      <c r="BY237" t="s">
        <v>465</v>
      </c>
      <c r="BZ237" t="s">
        <v>843</v>
      </c>
      <c r="CA237" t="s">
        <v>465</v>
      </c>
      <c r="CB237" s="34">
        <v>5.4214815609157085E-3</v>
      </c>
      <c r="CC237" s="34">
        <v>4.6930694952607155E-3</v>
      </c>
      <c r="CD237" s="34">
        <v>4.7089480794966221E-3</v>
      </c>
      <c r="CE237" s="34">
        <v>3.8022354710847139E-3</v>
      </c>
      <c r="CF237" s="34">
        <v>3.8022384978830814E-3</v>
      </c>
      <c r="CG237" t="s">
        <v>843</v>
      </c>
      <c r="CH237" t="s">
        <v>465</v>
      </c>
      <c r="CI237" s="34">
        <v>6.4205015078186989E-3</v>
      </c>
      <c r="CJ237" s="34">
        <v>5.952516570687294E-3</v>
      </c>
      <c r="CK237" s="34">
        <v>5.778125487267971E-3</v>
      </c>
      <c r="CL237" s="34">
        <v>5.6714778766036034E-3</v>
      </c>
      <c r="CM237" s="34">
        <v>5.6387479417026043E-3</v>
      </c>
      <c r="CN237" t="s">
        <v>843</v>
      </c>
      <c r="CO237" t="s">
        <v>465</v>
      </c>
      <c r="CP237" s="34">
        <v>5.9743542224168777E-3</v>
      </c>
      <c r="CQ237" s="34">
        <v>5.7432614266872406E-3</v>
      </c>
      <c r="CR237" s="34">
        <v>5.7246191427111626E-3</v>
      </c>
      <c r="CS237" s="34">
        <v>5.6582079268991947E-3</v>
      </c>
      <c r="CT237" s="34">
        <v>5.6660785339772701E-3</v>
      </c>
      <c r="CU237" t="s">
        <v>843</v>
      </c>
      <c r="CV237" t="s">
        <v>465</v>
      </c>
      <c r="CW237" s="34">
        <v>5.7653733529150486E-3</v>
      </c>
      <c r="CX237" s="34">
        <v>5.6581948883831501E-3</v>
      </c>
      <c r="CY237" s="34">
        <v>5.5668866261839867E-3</v>
      </c>
      <c r="CZ237" s="34">
        <v>5.4930443875491619E-3</v>
      </c>
      <c r="DA237" s="34">
        <v>5.49300666898489E-3</v>
      </c>
      <c r="DB237" t="s">
        <v>843</v>
      </c>
      <c r="DC237" s="34"/>
      <c r="DD237" s="34"/>
      <c r="DE237" s="34"/>
      <c r="DF237" s="34"/>
      <c r="DG237" s="34"/>
      <c r="DH237" t="s">
        <v>1460</v>
      </c>
      <c r="DI237" t="s">
        <v>843</v>
      </c>
      <c r="DJ237" s="34"/>
      <c r="DK237" s="34"/>
      <c r="DL237" s="34"/>
      <c r="DM237" s="34"/>
      <c r="DN237" s="34"/>
      <c r="DO237" t="s">
        <v>1460</v>
      </c>
      <c r="DP237" t="s">
        <v>843</v>
      </c>
      <c r="DQ237" s="34"/>
      <c r="DR237" t="s">
        <v>1460</v>
      </c>
      <c r="DS237" t="s">
        <v>843</v>
      </c>
      <c r="DT237" t="s">
        <v>843</v>
      </c>
      <c r="DU237" s="34"/>
      <c r="DV237" t="s">
        <v>1460</v>
      </c>
      <c r="DW237" t="s">
        <v>843</v>
      </c>
      <c r="DX237" t="s">
        <v>843</v>
      </c>
      <c r="DY237" t="s">
        <v>465</v>
      </c>
      <c r="DZ237" s="34">
        <v>2.1715874318033457E-3</v>
      </c>
      <c r="EA237" s="34">
        <v>3.2348956447094679E-3</v>
      </c>
      <c r="EB237" s="34">
        <v>-7.9938117414712906E-4</v>
      </c>
      <c r="EC237" s="34">
        <v>-6.023443304002285E-3</v>
      </c>
      <c r="ED237" s="34">
        <v>1.3055985793471336E-2</v>
      </c>
      <c r="EE237" t="s">
        <v>843</v>
      </c>
      <c r="EF237" t="s">
        <v>465</v>
      </c>
      <c r="EG237" s="34">
        <v>3.6000001709908247E-3</v>
      </c>
      <c r="EH237" s="34">
        <v>2.5999997742474079E-3</v>
      </c>
      <c r="EI237" s="34">
        <v>-9.9999961093999445E-5</v>
      </c>
      <c r="EJ237" s="34">
        <v>1.999999862164259E-3</v>
      </c>
      <c r="EK237" s="34">
        <v>1.0000000474974513E-3</v>
      </c>
      <c r="EL237" t="s">
        <v>843</v>
      </c>
      <c r="EM237" t="s">
        <v>465</v>
      </c>
      <c r="EN237" s="34">
        <v>3.5073859617114067E-3</v>
      </c>
      <c r="EO237" s="34">
        <v>2.6816804893314838E-3</v>
      </c>
      <c r="EP237" s="34">
        <v>-1.4286595396697521E-3</v>
      </c>
      <c r="EQ237" s="34">
        <v>5.0182463601231575E-3</v>
      </c>
      <c r="ER237" s="34">
        <v>7.3443073779344559E-3</v>
      </c>
      <c r="ES237" t="s">
        <v>843</v>
      </c>
      <c r="ET237" t="s">
        <v>465</v>
      </c>
      <c r="EU237" s="34">
        <v>3.8306564092636108E-3</v>
      </c>
      <c r="EV237" s="34">
        <v>2.7025560848414898E-3</v>
      </c>
      <c r="EW237" s="34">
        <v>3.3236271701753139E-3</v>
      </c>
      <c r="EX237" s="34">
        <v>4.6387426555156708E-3</v>
      </c>
      <c r="EY237" s="34">
        <v>-7.6699157943949103E-5</v>
      </c>
      <c r="EZ237" t="s">
        <v>843</v>
      </c>
      <c r="FA237" t="s">
        <v>465</v>
      </c>
      <c r="FB237" s="34">
        <v>-4.2330138385295868E-3</v>
      </c>
      <c r="FC237" s="34">
        <v>-5.191451869904995E-3</v>
      </c>
      <c r="FD237" s="34">
        <v>-1.7498646629974246E-3</v>
      </c>
      <c r="FE237" s="34">
        <v>-1.8796479562297463E-3</v>
      </c>
      <c r="FF237" s="34">
        <v>1.3925275765359402E-2</v>
      </c>
      <c r="FG237" t="s">
        <v>843</v>
      </c>
      <c r="FH237" s="34"/>
      <c r="FI237" s="34"/>
      <c r="FJ237" s="34"/>
      <c r="FK237" s="34"/>
      <c r="FL237" s="34"/>
      <c r="FM237" t="s">
        <v>843</v>
      </c>
      <c r="FN237" t="s">
        <v>843</v>
      </c>
      <c r="FO237" s="34">
        <v>0.65095999999999998</v>
      </c>
      <c r="FP237" t="s">
        <v>1462</v>
      </c>
      <c r="FQ237" t="s">
        <v>843</v>
      </c>
      <c r="FR237" t="s">
        <v>843</v>
      </c>
      <c r="FS237" s="34">
        <v>0.7772</v>
      </c>
      <c r="FT237" t="s">
        <v>1462</v>
      </c>
      <c r="FU237" t="s">
        <v>843</v>
      </c>
      <c r="FV237" t="s">
        <v>843</v>
      </c>
      <c r="FW237" s="34">
        <v>0.53729000000000005</v>
      </c>
      <c r="FX237" t="s">
        <v>1462</v>
      </c>
      <c r="FY237" t="s">
        <v>843</v>
      </c>
      <c r="FZ237" s="34"/>
      <c r="GA237" s="34"/>
      <c r="GB237" s="34"/>
      <c r="GC237" s="34"/>
      <c r="GD237" s="34"/>
      <c r="GE237" t="s">
        <v>1460</v>
      </c>
      <c r="GF237" t="s">
        <v>843</v>
      </c>
      <c r="GG237" s="34"/>
      <c r="GH237" s="34"/>
      <c r="GI237" s="34"/>
      <c r="GJ237" s="34"/>
      <c r="GK237" s="34"/>
      <c r="GL237" t="s">
        <v>1460</v>
      </c>
      <c r="GM237" t="s">
        <v>843</v>
      </c>
      <c r="GN237" s="34"/>
      <c r="GO237" t="s">
        <v>1460</v>
      </c>
      <c r="GP237" t="s">
        <v>843</v>
      </c>
      <c r="GQ237" t="s">
        <v>843</v>
      </c>
      <c r="GR237" s="34"/>
      <c r="GS237" s="34"/>
      <c r="GT237" s="34"/>
      <c r="GU237" s="34"/>
      <c r="GV237" s="34"/>
      <c r="GW237" t="s">
        <v>1460</v>
      </c>
      <c r="GX237" t="s">
        <v>843</v>
      </c>
      <c r="GY237" t="s">
        <v>843</v>
      </c>
      <c r="GZ237" t="s">
        <v>843</v>
      </c>
      <c r="HA237" t="s">
        <v>843</v>
      </c>
      <c r="HB237" t="s">
        <v>843</v>
      </c>
      <c r="HC237" t="s">
        <v>843</v>
      </c>
      <c r="HD237" t="s">
        <v>843</v>
      </c>
      <c r="HE237" t="s">
        <v>843</v>
      </c>
      <c r="HF237" t="s">
        <v>843</v>
      </c>
      <c r="HG237" t="s">
        <v>843</v>
      </c>
      <c r="HH237" s="34">
        <v>108185</v>
      </c>
      <c r="HI237" s="34">
        <v>108006</v>
      </c>
      <c r="HJ237" s="34">
        <v>107725</v>
      </c>
      <c r="HK237" s="34">
        <v>107288</v>
      </c>
      <c r="HL237" s="34">
        <v>106743</v>
      </c>
      <c r="HM237" s="34">
        <v>106481</v>
      </c>
      <c r="HN237" s="34">
        <v>106514</v>
      </c>
      <c r="HO237" s="34">
        <v>106507</v>
      </c>
      <c r="HP237" s="34">
        <v>106482</v>
      </c>
      <c r="HQ237" s="34">
        <v>106467</v>
      </c>
      <c r="HR237" s="34">
        <v>106142</v>
      </c>
      <c r="HS237" s="34">
        <v>105480</v>
      </c>
      <c r="HT237" s="34">
        <v>104773</v>
      </c>
      <c r="HU237" s="34">
        <v>104058</v>
      </c>
      <c r="HV237" s="34">
        <v>103383</v>
      </c>
      <c r="HW237" s="34">
        <v>102803</v>
      </c>
      <c r="HX237" s="34">
        <v>102316</v>
      </c>
      <c r="HY237" s="34">
        <v>101851</v>
      </c>
      <c r="HZ237" s="34">
        <v>101365</v>
      </c>
      <c r="IA237" s="34">
        <v>100826</v>
      </c>
      <c r="IB237" s="34">
        <v>100442</v>
      </c>
      <c r="IC237" s="34">
        <v>100091</v>
      </c>
      <c r="ID237" s="34">
        <v>99465</v>
      </c>
      <c r="IE237" s="34">
        <v>98750</v>
      </c>
      <c r="IF237" s="34">
        <v>98055</v>
      </c>
      <c r="IG237" s="34">
        <v>97326</v>
      </c>
      <c r="IH237" s="34">
        <v>96572</v>
      </c>
      <c r="II237" s="34">
        <v>95803</v>
      </c>
      <c r="IJ237" s="34">
        <v>95016</v>
      </c>
      <c r="IK237" s="34">
        <v>94219</v>
      </c>
      <c r="IL237" s="34">
        <v>93419</v>
      </c>
      <c r="IM237" s="34">
        <v>92615</v>
      </c>
      <c r="IN237" s="34">
        <v>91811</v>
      </c>
      <c r="IO237" s="34">
        <v>91012</v>
      </c>
      <c r="IP237" s="34">
        <v>90222</v>
      </c>
      <c r="IQ237" s="34">
        <v>89434</v>
      </c>
      <c r="IR237" s="34">
        <v>88650</v>
      </c>
      <c r="IS237" s="34">
        <v>87876</v>
      </c>
      <c r="IT237" s="34">
        <v>87106</v>
      </c>
      <c r="IU237" s="34">
        <v>86334</v>
      </c>
      <c r="IV237" s="34">
        <v>85562</v>
      </c>
      <c r="IW237" s="34">
        <v>84799</v>
      </c>
      <c r="IX237" s="34">
        <v>84029</v>
      </c>
      <c r="IY237" s="34">
        <v>83250</v>
      </c>
      <c r="IZ237" s="34">
        <v>82470</v>
      </c>
      <c r="JA237" s="34">
        <v>81673</v>
      </c>
      <c r="JB237" s="34">
        <v>80867</v>
      </c>
      <c r="JC237" s="34">
        <v>80049</v>
      </c>
      <c r="JD237" s="34">
        <v>79220</v>
      </c>
      <c r="JE237" s="34">
        <v>78378</v>
      </c>
      <c r="JF237" s="34">
        <v>77519</v>
      </c>
      <c r="JG237" s="34">
        <v>76663</v>
      </c>
      <c r="JH237" s="34">
        <v>75796</v>
      </c>
      <c r="JI237" s="34">
        <v>74924</v>
      </c>
      <c r="JJ237" s="34">
        <v>74056</v>
      </c>
      <c r="JK237" s="34">
        <v>73186</v>
      </c>
      <c r="JL237" s="34">
        <v>72317</v>
      </c>
      <c r="JM237" s="34">
        <v>71454</v>
      </c>
      <c r="JN237" s="34">
        <v>70590</v>
      </c>
      <c r="JO237" s="34">
        <v>69730</v>
      </c>
      <c r="JP237" s="34">
        <v>68886</v>
      </c>
      <c r="JQ237" s="34">
        <v>68049</v>
      </c>
      <c r="JR237" s="34">
        <v>67221</v>
      </c>
      <c r="JS237" s="34">
        <v>66403</v>
      </c>
      <c r="JT237" s="34">
        <v>65599</v>
      </c>
      <c r="JU237" s="34">
        <v>64805.000000000007</v>
      </c>
      <c r="JV237" s="34">
        <v>64021</v>
      </c>
      <c r="JW237" s="34">
        <v>63248</v>
      </c>
      <c r="JX237" s="34">
        <v>62480</v>
      </c>
      <c r="JY237" s="34">
        <v>61726</v>
      </c>
      <c r="JZ237" s="34">
        <v>60971</v>
      </c>
      <c r="KA237" s="34">
        <v>60225</v>
      </c>
      <c r="KB237" s="34">
        <v>59486</v>
      </c>
      <c r="KC237" s="34">
        <v>58750</v>
      </c>
      <c r="KD237" s="34">
        <v>58013</v>
      </c>
      <c r="KE237" s="34">
        <v>57273</v>
      </c>
      <c r="KF237" s="34">
        <v>56532</v>
      </c>
      <c r="KG237" s="34">
        <v>55789</v>
      </c>
      <c r="KH237" s="34">
        <v>55052</v>
      </c>
      <c r="KI237" s="34">
        <v>54313</v>
      </c>
      <c r="KJ237" s="34">
        <v>53571</v>
      </c>
      <c r="KK237" s="34">
        <v>52822</v>
      </c>
      <c r="KL237" s="34">
        <v>52070</v>
      </c>
      <c r="KM237" s="34">
        <v>51317</v>
      </c>
      <c r="KN237" s="34">
        <v>50557</v>
      </c>
      <c r="KO237" s="34">
        <v>49797</v>
      </c>
      <c r="KP237" s="34">
        <v>49038</v>
      </c>
      <c r="KQ237" s="34">
        <v>48271</v>
      </c>
      <c r="KR237" s="34">
        <v>47508</v>
      </c>
      <c r="KS237" s="34">
        <v>46747</v>
      </c>
      <c r="KT237" s="34">
        <v>45977</v>
      </c>
      <c r="KU237" s="34">
        <v>45200</v>
      </c>
      <c r="KV237" s="34">
        <v>44413</v>
      </c>
      <c r="KW237" s="34">
        <v>43630</v>
      </c>
      <c r="KX237" s="34">
        <v>42847</v>
      </c>
      <c r="KY237" s="34">
        <v>42059</v>
      </c>
      <c r="KZ237" s="34">
        <v>41254</v>
      </c>
      <c r="LA237" s="34">
        <v>40441</v>
      </c>
      <c r="LB237" s="34">
        <v>39624</v>
      </c>
      <c r="LC237" s="34">
        <v>38798</v>
      </c>
      <c r="LD237" s="34">
        <v>37962</v>
      </c>
      <c r="LE237" t="s">
        <v>843</v>
      </c>
      <c r="LF237" t="s">
        <v>843</v>
      </c>
      <c r="LG237" t="s">
        <v>843</v>
      </c>
      <c r="LH237" s="34">
        <v>3.3146336209028959E-3</v>
      </c>
      <c r="LI237" s="34">
        <v>-1.6559434588998556E-3</v>
      </c>
      <c r="LJ237" s="34">
        <v>-2.6050976011902094E-3</v>
      </c>
      <c r="LK237" s="34">
        <v>-4.0648761205375195E-3</v>
      </c>
      <c r="LL237" s="34">
        <v>-5.0927312113344669E-3</v>
      </c>
      <c r="LM237" s="34">
        <v>-2.4575106799602509E-3</v>
      </c>
      <c r="LN237" s="34">
        <v>3.0986644560471177E-4</v>
      </c>
      <c r="LO237" s="34">
        <v>-6.5721222199499607E-5</v>
      </c>
      <c r="LP237" s="34">
        <v>-2.3475391208194196E-4</v>
      </c>
      <c r="LQ237" s="34">
        <v>-1.4087880845181644E-4</v>
      </c>
      <c r="LR237" s="34">
        <v>-3.0572577379643917E-3</v>
      </c>
      <c r="LS237" s="34">
        <v>-6.2564588151872158E-3</v>
      </c>
      <c r="LT237" s="34">
        <v>-6.7252563312649727E-3</v>
      </c>
      <c r="LU237" s="34">
        <v>-6.8476689048111439E-3</v>
      </c>
      <c r="LV237" s="34">
        <v>-6.5078972838819027E-3</v>
      </c>
      <c r="LW237" s="34">
        <v>-5.6260027922689915E-3</v>
      </c>
      <c r="LX237" s="34">
        <v>-4.7484720125794411E-3</v>
      </c>
      <c r="LY237" s="34">
        <v>-4.5551024377346039E-3</v>
      </c>
      <c r="LZ237" s="34">
        <v>-4.7830971889197826E-3</v>
      </c>
      <c r="MA237" s="34">
        <v>-5.3316052071750164E-3</v>
      </c>
      <c r="MB237" s="34">
        <v>-3.815812524408102E-3</v>
      </c>
      <c r="MC237" s="34">
        <v>-3.5006743855774403E-3</v>
      </c>
      <c r="MD237" s="34">
        <v>-6.2739485874772072E-3</v>
      </c>
      <c r="ME237" s="34">
        <v>-7.2144195437431335E-3</v>
      </c>
      <c r="MF237" s="34">
        <v>-7.0628579705953598E-3</v>
      </c>
      <c r="MG237" s="34">
        <v>-7.4623776599764824E-3</v>
      </c>
      <c r="MH237" s="34">
        <v>-7.7773239463567734E-3</v>
      </c>
      <c r="MI237" s="34">
        <v>-7.9948445782065392E-3</v>
      </c>
      <c r="MJ237" s="34">
        <v>-8.2487016916275024E-3</v>
      </c>
      <c r="MK237" s="34">
        <v>-8.4234382957220078E-3</v>
      </c>
      <c r="ML237" s="34">
        <v>-8.5271093994379044E-3</v>
      </c>
      <c r="MM237" s="34">
        <v>-8.6436355486512184E-3</v>
      </c>
      <c r="MN237" s="34">
        <v>-8.7189991027116776E-3</v>
      </c>
      <c r="MO237" s="34">
        <v>-8.7407501414418221E-3</v>
      </c>
      <c r="MP237" s="34">
        <v>-8.7180659174919128E-3</v>
      </c>
      <c r="MQ237" s="34">
        <v>-8.7723769247531891E-3</v>
      </c>
      <c r="MR237" s="34">
        <v>-8.8048903271555901E-3</v>
      </c>
      <c r="MS237" s="34">
        <v>-8.7693026289343834E-3</v>
      </c>
      <c r="MT237" s="34">
        <v>-8.800962008535862E-3</v>
      </c>
      <c r="MU237" s="34">
        <v>-8.902273140847683E-3</v>
      </c>
      <c r="MV237" s="34">
        <v>-8.9822355657815933E-3</v>
      </c>
      <c r="MW237" s="34">
        <v>-8.9575089514255524E-3</v>
      </c>
      <c r="MX237" s="34">
        <v>-9.1217728331685066E-3</v>
      </c>
      <c r="MY237" s="34">
        <v>-9.3138488009572029E-3</v>
      </c>
      <c r="MZ237" s="34">
        <v>-9.4135375693440437E-3</v>
      </c>
      <c r="NA237" s="34">
        <v>-9.7111212089657784E-3</v>
      </c>
      <c r="NB237" s="34">
        <v>-9.9176401272416115E-3</v>
      </c>
      <c r="NC237" s="34">
        <v>-1.0166882537305355E-2</v>
      </c>
      <c r="ND237" s="34">
        <v>-1.0410155169665813E-2</v>
      </c>
      <c r="NE237" s="34">
        <v>-1.0685516521334648E-2</v>
      </c>
      <c r="NF237" s="34">
        <v>-1.1020207777619362E-2</v>
      </c>
      <c r="NG237" s="34">
        <v>-1.1103875003755093E-2</v>
      </c>
      <c r="NH237" s="34">
        <v>-1.1373672634363174E-2</v>
      </c>
      <c r="NI237" s="34">
        <v>-1.1571254581212997E-2</v>
      </c>
      <c r="NJ237" s="34">
        <v>-1.1652702465653419E-2</v>
      </c>
      <c r="NK237" s="34">
        <v>-1.1817418038845062E-2</v>
      </c>
      <c r="NL237" s="34">
        <v>-1.1944913305342197E-2</v>
      </c>
      <c r="NM237" s="34">
        <v>-1.2005346827208996E-2</v>
      </c>
      <c r="NN237" s="34">
        <v>-1.2165394611656666E-2</v>
      </c>
      <c r="NO237" s="34">
        <v>-1.2257849797606468E-2</v>
      </c>
      <c r="NP237" s="34">
        <v>-1.2177676893770695E-2</v>
      </c>
      <c r="NQ237" s="34">
        <v>-1.2224930338561535E-2</v>
      </c>
      <c r="NR237" s="34">
        <v>-1.2242334894835949E-2</v>
      </c>
      <c r="NS237" s="34">
        <v>-1.2243462726473808E-2</v>
      </c>
      <c r="NT237" s="34">
        <v>-1.2181784026324749E-2</v>
      </c>
      <c r="NU237" s="34">
        <v>-1.2177690863609314E-2</v>
      </c>
      <c r="NV237" s="34">
        <v>-1.2171606533229351E-2</v>
      </c>
      <c r="NW237" s="34">
        <v>-1.2147648259997368E-2</v>
      </c>
      <c r="NX237" s="34">
        <v>-1.2217001058161259E-2</v>
      </c>
      <c r="NY237" s="34">
        <v>-1.2141269631683826E-2</v>
      </c>
      <c r="NZ237" s="34">
        <v>-1.2306895107030869E-2</v>
      </c>
      <c r="OA237" s="34">
        <v>-1.2310792692005634E-2</v>
      </c>
      <c r="OB237" s="34">
        <v>-1.2346557341516018E-2</v>
      </c>
      <c r="OC237" s="34">
        <v>-1.2449837289750576E-2</v>
      </c>
      <c r="OD237" s="34">
        <v>-1.2624030001461506E-2</v>
      </c>
      <c r="OE237" s="34">
        <v>-1.2837815098464489E-2</v>
      </c>
      <c r="OF237" s="34">
        <v>-1.3022459112107754E-2</v>
      </c>
      <c r="OG237" s="34">
        <v>-1.3230131939053535E-2</v>
      </c>
      <c r="OH237" s="34">
        <v>-1.3298524543642998E-2</v>
      </c>
      <c r="OI237" s="34">
        <v>-1.3514583930373192E-2</v>
      </c>
      <c r="OJ237" s="34">
        <v>-1.3755732215940952E-2</v>
      </c>
      <c r="OK237" s="34">
        <v>-1.4080106280744076E-2</v>
      </c>
      <c r="OL237" s="34">
        <v>-1.4338803477585316E-2</v>
      </c>
      <c r="OM237" s="34">
        <v>-1.4566886238753796E-2</v>
      </c>
      <c r="ON237" s="34">
        <v>-1.4920668676495552E-2</v>
      </c>
      <c r="OO237" s="34">
        <v>-1.5146671794354916E-2</v>
      </c>
      <c r="OP237" s="34">
        <v>-1.5359233133494854E-2</v>
      </c>
      <c r="OQ237" s="34">
        <v>-1.5764541923999786E-2</v>
      </c>
      <c r="OR237" s="34">
        <v>-1.5932848677039146E-2</v>
      </c>
      <c r="OS237" s="34">
        <v>-1.6148034483194351E-2</v>
      </c>
      <c r="OT237" s="34">
        <v>-1.6608811914920807E-2</v>
      </c>
      <c r="OU237" s="34">
        <v>-1.7044184729456902E-2</v>
      </c>
      <c r="OV237" s="34">
        <v>-1.7564866691827774E-2</v>
      </c>
      <c r="OW237" s="34">
        <v>-1.7787232995033264E-2</v>
      </c>
      <c r="OX237" s="34">
        <v>-1.8109356984496117E-2</v>
      </c>
      <c r="OY237" s="34">
        <v>-1.8562236800789833E-2</v>
      </c>
      <c r="OZ237" s="34">
        <v>-1.9325315952301025E-2</v>
      </c>
      <c r="PA237" s="34">
        <v>-1.9903955981135368E-2</v>
      </c>
      <c r="PB237" s="34">
        <v>-2.0409125834703445E-2</v>
      </c>
      <c r="PC237" s="34">
        <v>-2.1066296845674515E-2</v>
      </c>
      <c r="PD237" s="34">
        <v>-2.1783038973808289E-2</v>
      </c>
      <c r="PE237" t="s">
        <v>1300</v>
      </c>
      <c r="PF237" t="s">
        <v>843</v>
      </c>
      <c r="PG237" t="s">
        <v>843</v>
      </c>
      <c r="PH237" t="s">
        <v>843</v>
      </c>
      <c r="PI237" t="s">
        <v>843</v>
      </c>
      <c r="PJ237" t="s">
        <v>1300</v>
      </c>
      <c r="PK237" s="34">
        <v>0.47759854793548584</v>
      </c>
      <c r="PL237" s="34">
        <v>0.47725126147270203</v>
      </c>
      <c r="PM237" s="34">
        <v>0.47754931449890137</v>
      </c>
      <c r="PN237" s="34">
        <v>0.47789129614830017</v>
      </c>
      <c r="PO237" s="34">
        <v>0.47825148701667786</v>
      </c>
      <c r="PP237" s="34">
        <v>0.47852668166160583</v>
      </c>
      <c r="PQ237" s="34">
        <v>0.47870701551437378</v>
      </c>
      <c r="PR237" s="34">
        <v>0.47877603769302368</v>
      </c>
      <c r="PS237" s="34">
        <v>0.47870063781738281</v>
      </c>
      <c r="PT237" s="34">
        <v>0.47834539413452148</v>
      </c>
      <c r="PU237" s="34">
        <v>0.47801059484481812</v>
      </c>
      <c r="PV237" s="34">
        <v>0.47779673337936401</v>
      </c>
      <c r="PW237" s="34">
        <v>0.47741308808326721</v>
      </c>
      <c r="PX237" s="34">
        <v>0.47693595290184021</v>
      </c>
      <c r="PY237" s="34">
        <v>0.47629687190055847</v>
      </c>
      <c r="PZ237" s="34">
        <v>0.47541412711143494</v>
      </c>
      <c r="QA237" s="34">
        <v>0.47433441877365112</v>
      </c>
      <c r="QB237" s="34">
        <v>0.47314214706420898</v>
      </c>
      <c r="QC237" s="34">
        <v>0.47185912728309631</v>
      </c>
      <c r="QD237" s="34">
        <v>0.4705730676651001</v>
      </c>
      <c r="QE237" s="34">
        <v>0.46914637088775635</v>
      </c>
      <c r="QF237" s="34">
        <v>0.46764445304870605</v>
      </c>
      <c r="QG237" s="34">
        <v>0.46613380312919617</v>
      </c>
      <c r="QH237" s="34">
        <v>0.4646582305431366</v>
      </c>
      <c r="QI237" s="34">
        <v>0.46328079700469971</v>
      </c>
      <c r="QJ237" s="34">
        <v>0.46194234490394592</v>
      </c>
      <c r="QK237" s="34">
        <v>0.46071323752403259</v>
      </c>
      <c r="QL237" s="34">
        <v>0.45957851409912109</v>
      </c>
      <c r="QM237" s="34">
        <v>0.45851224660873413</v>
      </c>
      <c r="QN237" s="34">
        <v>0.45752978324890137</v>
      </c>
      <c r="QO237" s="34">
        <v>0.45666298270225525</v>
      </c>
      <c r="QP237" s="34">
        <v>0.45584407448768616</v>
      </c>
      <c r="QQ237" s="34">
        <v>0.45513063669204712</v>
      </c>
      <c r="QR237" s="34">
        <v>0.45452249050140381</v>
      </c>
      <c r="QS237" s="34">
        <v>0.45401343703269958</v>
      </c>
      <c r="QT237" s="34">
        <v>0.45358589291572571</v>
      </c>
      <c r="QU237" s="34">
        <v>0.4532318115234375</v>
      </c>
      <c r="QV237" s="34">
        <v>0.4529564380645752</v>
      </c>
      <c r="QW237" s="34">
        <v>0.45279315114021301</v>
      </c>
      <c r="QX237" s="34">
        <v>0.45271852612495422</v>
      </c>
      <c r="QY237" s="34">
        <v>0.45271265506744385</v>
      </c>
      <c r="QZ237" s="34">
        <v>0.45277655124664307</v>
      </c>
      <c r="RA237" s="34">
        <v>0.45286744832992554</v>
      </c>
      <c r="RB237" s="34">
        <v>0.45302101969718933</v>
      </c>
      <c r="RC237" s="34">
        <v>0.45325574278831482</v>
      </c>
      <c r="RD237" s="34">
        <v>0.45354032516479492</v>
      </c>
      <c r="RE237" s="34">
        <v>0.45385631918907166</v>
      </c>
      <c r="RF237" s="34">
        <v>0.45419681072235107</v>
      </c>
      <c r="RG237" s="34">
        <v>0.45456954836845398</v>
      </c>
      <c r="RH237" s="34">
        <v>0.45497462153434753</v>
      </c>
      <c r="RI237" s="34">
        <v>0.45539802312850952</v>
      </c>
      <c r="RJ237" s="34">
        <v>0.45589137077331543</v>
      </c>
      <c r="RK237" s="34">
        <v>0.45640930533409119</v>
      </c>
      <c r="RL237" s="34">
        <v>0.45691633224487305</v>
      </c>
      <c r="RM237" s="34">
        <v>0.45747813582420349</v>
      </c>
      <c r="RN237" s="34">
        <v>0.4580930769443512</v>
      </c>
      <c r="RO237" s="34">
        <v>0.45871648192405701</v>
      </c>
      <c r="RP237" s="34">
        <v>0.45937246084213257</v>
      </c>
      <c r="RQ237" s="34">
        <v>0.46005100011825562</v>
      </c>
      <c r="RR237" s="34">
        <v>0.46074861288070679</v>
      </c>
      <c r="RS237" s="34">
        <v>0.46145805716514587</v>
      </c>
      <c r="RT237" s="34">
        <v>0.46221104264259338</v>
      </c>
      <c r="RU237" s="34">
        <v>0.46302494406700134</v>
      </c>
      <c r="RV237" s="34">
        <v>0.46383446455001831</v>
      </c>
      <c r="RW237" s="34">
        <v>0.46464124321937561</v>
      </c>
      <c r="RX237" s="34">
        <v>0.4654424786567688</v>
      </c>
      <c r="RY237" s="34">
        <v>0.46628451347351074</v>
      </c>
      <c r="RZ237" s="34">
        <v>0.46716102957725525</v>
      </c>
      <c r="SA237" s="34">
        <v>0.46800577640533447</v>
      </c>
      <c r="SB237" s="34">
        <v>0.46887859702110291</v>
      </c>
      <c r="SC237" s="34">
        <v>0.46974790096282959</v>
      </c>
      <c r="SD237" s="34">
        <v>0.47061851620674133</v>
      </c>
      <c r="SE237" s="34">
        <v>0.47152271866798401</v>
      </c>
      <c r="SF237" s="34">
        <v>0.47235745191574097</v>
      </c>
      <c r="SG237" s="34">
        <v>0.47322151064872742</v>
      </c>
      <c r="SH237" s="34">
        <v>0.47411519289016724</v>
      </c>
      <c r="SI237" s="34">
        <v>0.47496992349624634</v>
      </c>
      <c r="SJ237" s="34">
        <v>0.47577479481697083</v>
      </c>
      <c r="SK237" s="34">
        <v>0.47651311755180359</v>
      </c>
      <c r="SL237" s="34">
        <v>0.47730746865272522</v>
      </c>
      <c r="SM237" s="34">
        <v>0.4780571460723877</v>
      </c>
      <c r="SN237" s="34">
        <v>0.47870206832885742</v>
      </c>
      <c r="SO237" s="34">
        <v>0.47933551669120789</v>
      </c>
      <c r="SP237" s="34">
        <v>0.47987997531890869</v>
      </c>
      <c r="SQ237" s="34">
        <v>0.48036870360374451</v>
      </c>
      <c r="SR237" s="34">
        <v>0.48089241981506348</v>
      </c>
      <c r="SS237" s="34">
        <v>0.48130020499229431</v>
      </c>
      <c r="ST237" s="34">
        <v>0.48155206441879272</v>
      </c>
      <c r="SU237" s="34">
        <v>0.48181357979774475</v>
      </c>
      <c r="SV237" s="34">
        <v>0.48199883103370667</v>
      </c>
      <c r="SW237" s="34">
        <v>0.48208886384963989</v>
      </c>
      <c r="SX237" s="34">
        <v>0.48214602470397949</v>
      </c>
      <c r="SY237" s="34">
        <v>0.48213359713554382</v>
      </c>
      <c r="SZ237" s="34">
        <v>0.48200780153274536</v>
      </c>
      <c r="TA237" s="34">
        <v>0.48183068633079529</v>
      </c>
      <c r="TB237" s="34">
        <v>0.48165673017501831</v>
      </c>
      <c r="TC237" s="34">
        <v>0.48140785098075867</v>
      </c>
      <c r="TD237" s="34">
        <v>0.48112064599990845</v>
      </c>
      <c r="TE237" s="34">
        <v>0.4808197021484375</v>
      </c>
      <c r="TF237" s="34">
        <v>0.48043712973594666</v>
      </c>
      <c r="TG237" s="34">
        <v>0.47995364665985107</v>
      </c>
      <c r="TH237" t="s">
        <v>843</v>
      </c>
      <c r="TI237" t="s">
        <v>843</v>
      </c>
      <c r="TJ237" t="s">
        <v>1300</v>
      </c>
      <c r="TK237" s="34">
        <v>0.65238249295188799</v>
      </c>
      <c r="TL237" s="34">
        <v>0.65433401848045503</v>
      </c>
      <c r="TM237" s="34">
        <v>0.656474093877494</v>
      </c>
      <c r="TN237" s="34">
        <v>0.65861046901796994</v>
      </c>
      <c r="TO237" s="34">
        <v>0.66040396091546993</v>
      </c>
      <c r="TP237" s="34">
        <v>0.662118124360215</v>
      </c>
      <c r="TQ237" s="34">
        <v>0.66354815541546008</v>
      </c>
      <c r="TR237" s="34">
        <v>0.66370597099707496</v>
      </c>
      <c r="TS237" s="34">
        <v>0.66250164347025797</v>
      </c>
      <c r="TT237" s="34">
        <v>0.65980068941549996</v>
      </c>
      <c r="TU237" s="34">
        <v>0.65622939081607701</v>
      </c>
      <c r="TV237" s="34">
        <v>0.65229262558127399</v>
      </c>
      <c r="TW237" s="34">
        <v>0.64786729405476606</v>
      </c>
      <c r="TX237" s="34">
        <v>0.64295873455188401</v>
      </c>
      <c r="TY237" s="34">
        <v>0.63777893851020007</v>
      </c>
      <c r="TZ237" s="34">
        <v>0.63261951198159605</v>
      </c>
      <c r="UA237" s="34">
        <v>0.62768104539390401</v>
      </c>
      <c r="UB237" s="34">
        <v>0.62304739276001198</v>
      </c>
      <c r="UC237" s="34">
        <v>0.61871759837023799</v>
      </c>
      <c r="UD237" s="34">
        <v>0.61471934461674305</v>
      </c>
      <c r="UE237" s="34">
        <v>0.61091171565821201</v>
      </c>
      <c r="UF237" s="34">
        <v>0.607522154839096</v>
      </c>
      <c r="UG237" s="34">
        <v>0.60403156889358101</v>
      </c>
      <c r="UH237" s="34">
        <v>0.60020759493670905</v>
      </c>
      <c r="UI237" s="34">
        <v>0.59688645715946598</v>
      </c>
      <c r="UJ237" s="34">
        <v>0.59477120825263396</v>
      </c>
      <c r="UK237" s="34">
        <v>0.59316154351956796</v>
      </c>
      <c r="UL237" s="34">
        <v>0.591145371230546</v>
      </c>
      <c r="UM237" s="34">
        <v>0.589077571554115</v>
      </c>
      <c r="UN237" s="34">
        <v>0.58701847301750698</v>
      </c>
      <c r="UO237" s="34">
        <v>0.58493454222374508</v>
      </c>
      <c r="UP237" s="34">
        <v>0.58280290883176999</v>
      </c>
      <c r="UQ237" s="34">
        <v>0.58061125573188399</v>
      </c>
      <c r="UR237" s="34">
        <v>0.57836878653364399</v>
      </c>
      <c r="US237" s="34">
        <v>0.576112256434129</v>
      </c>
      <c r="UT237" s="34">
        <v>0.57383657222085604</v>
      </c>
      <c r="UU237" s="34">
        <v>0.57154217968313803</v>
      </c>
      <c r="UV237" s="34">
        <v>0.56924530019572994</v>
      </c>
      <c r="UW237" s="34">
        <v>0.56691598119521702</v>
      </c>
      <c r="UX237" s="34">
        <v>0.56459795677253499</v>
      </c>
      <c r="UY237" s="34">
        <v>0.56229985273836502</v>
      </c>
      <c r="UZ237" s="34">
        <v>0.55997122607577898</v>
      </c>
      <c r="VA237" s="34">
        <v>0.55761106284734996</v>
      </c>
      <c r="VB237" s="34">
        <v>0.55529729729729704</v>
      </c>
      <c r="VC237" s="34">
        <v>0.55297077725233401</v>
      </c>
      <c r="VD237" s="34">
        <v>0.55061036082915993</v>
      </c>
      <c r="VE237" s="34">
        <v>0.54832965443045001</v>
      </c>
      <c r="VF237" s="34">
        <v>0.54626200038726003</v>
      </c>
      <c r="VG237" s="34">
        <v>0.54458470083312305</v>
      </c>
      <c r="VH237" s="34">
        <v>0.54357089999744801</v>
      </c>
      <c r="VI237" s="34">
        <v>0.543418107701933</v>
      </c>
      <c r="VJ237" s="34">
        <v>0.54411812661827297</v>
      </c>
      <c r="VK237" s="34">
        <v>0.54559247458655702</v>
      </c>
      <c r="VL237" s="34">
        <v>0.54758520357431206</v>
      </c>
      <c r="VM237" s="34">
        <v>0.54970562817327395</v>
      </c>
      <c r="VN237" s="34">
        <v>0.55172131091541399</v>
      </c>
      <c r="VO237" s="34">
        <v>0.55354895805965398</v>
      </c>
      <c r="VP237" s="34">
        <v>0.55521423023364802</v>
      </c>
      <c r="VQ237" s="34">
        <v>0.55689899419181199</v>
      </c>
      <c r="VR237" s="34">
        <v>0.55882374031077198</v>
      </c>
      <c r="VS237" s="34">
        <v>0.56122434166594093</v>
      </c>
      <c r="VT237" s="34">
        <v>0.56411556378492</v>
      </c>
      <c r="VU237" s="34">
        <v>0.56725998765257601</v>
      </c>
      <c r="VV237" s="34">
        <v>0.570644398596449</v>
      </c>
      <c r="VW237" s="34">
        <v>0.57407887315355399</v>
      </c>
      <c r="VX237" s="34">
        <v>0.57725157975140595</v>
      </c>
      <c r="VY237" s="34">
        <v>0.57990346917417701</v>
      </c>
      <c r="VZ237" s="34">
        <v>0.58200719396023604</v>
      </c>
      <c r="WA237" s="34">
        <v>0.583638095085667</v>
      </c>
      <c r="WB237" s="34">
        <v>0.58448627806758902</v>
      </c>
      <c r="WC237" s="34">
        <v>0.58451558937855697</v>
      </c>
      <c r="WD237" s="34">
        <v>0.58373114378461</v>
      </c>
      <c r="WE237" s="34">
        <v>0.58190513814058598</v>
      </c>
      <c r="WF237" s="34">
        <v>0.57904680851063806</v>
      </c>
      <c r="WG237" s="34">
        <v>0.57519004361091497</v>
      </c>
      <c r="WH237" s="34">
        <v>0.56973617585948</v>
      </c>
      <c r="WI237" s="34">
        <v>0.56385763815184298</v>
      </c>
      <c r="WJ237" s="34">
        <v>0.55886860430726204</v>
      </c>
      <c r="WK237" s="34">
        <v>0.55414880476640294</v>
      </c>
      <c r="WL237" s="34">
        <v>0.54954200230149608</v>
      </c>
      <c r="WM237" s="34">
        <v>0.54504811416731203</v>
      </c>
      <c r="WN237" s="34">
        <v>0.54059861421377398</v>
      </c>
      <c r="WO237" s="34">
        <v>0.53639331668907198</v>
      </c>
      <c r="WP237" s="34">
        <v>0.53250384862716105</v>
      </c>
      <c r="WQ237" s="34">
        <v>0.52894752457622096</v>
      </c>
      <c r="WR237" s="34">
        <v>0.52581480812097103</v>
      </c>
      <c r="WS237" s="34">
        <v>0.52299237326155201</v>
      </c>
      <c r="WT237" s="34">
        <v>0.52044705931097301</v>
      </c>
      <c r="WU237" s="34">
        <v>0.51830763563647797</v>
      </c>
      <c r="WV237" s="34">
        <v>0.51645025349220297</v>
      </c>
      <c r="WW237" s="34">
        <v>0.514675656571149</v>
      </c>
      <c r="WX237" s="34">
        <v>0.51306983484330604</v>
      </c>
      <c r="WY237" s="34">
        <v>0.51155617098404793</v>
      </c>
      <c r="WZ237" s="34">
        <v>0.51001042872368496</v>
      </c>
      <c r="XA237" s="34">
        <v>0.50828529418629098</v>
      </c>
      <c r="XB237" s="34">
        <v>0.50615214522629204</v>
      </c>
      <c r="XC237" s="34">
        <v>0.50368449120085301</v>
      </c>
      <c r="XD237" s="34">
        <v>0.50094583400304205</v>
      </c>
      <c r="XE237" s="34">
        <v>0.49779807947103399</v>
      </c>
      <c r="XF237" s="34">
        <v>0.49415570189569202</v>
      </c>
      <c r="XG237" s="34">
        <v>0.49006256173855806</v>
      </c>
      <c r="XH237" t="s">
        <v>843</v>
      </c>
      <c r="XI237" t="s">
        <v>1300</v>
      </c>
      <c r="XJ237" s="34">
        <v>0.608300596200952</v>
      </c>
      <c r="XK237" s="34">
        <v>0.60749865748199194</v>
      </c>
      <c r="XL237" s="34">
        <v>0.60640702526328505</v>
      </c>
      <c r="XM237" s="34">
        <v>0.60504902691820195</v>
      </c>
      <c r="XN237" s="34">
        <v>0.60327609304591401</v>
      </c>
      <c r="XO237" s="34">
        <v>0.60167072059804094</v>
      </c>
      <c r="XP237" s="34">
        <v>0.60016711339770601</v>
      </c>
      <c r="XQ237" s="34">
        <v>0.59786022449334097</v>
      </c>
      <c r="XR237" s="34">
        <v>0.59482823387990502</v>
      </c>
      <c r="XS237" s="34">
        <v>0.59107047254078704</v>
      </c>
      <c r="XT237" s="34">
        <v>0.58715682764598398</v>
      </c>
      <c r="XU237" s="34">
        <v>0.58343090363530403</v>
      </c>
      <c r="XV237" s="34">
        <v>0.579653154915866</v>
      </c>
      <c r="XW237" s="34">
        <v>0.57553479790117101</v>
      </c>
      <c r="XX237" s="34">
        <v>0.57091107822369302</v>
      </c>
      <c r="XY237" s="34">
        <v>0.56569572047644301</v>
      </c>
      <c r="XZ237" s="34">
        <v>0.56005199603188205</v>
      </c>
      <c r="YA237" s="34">
        <v>0.55428027216227593</v>
      </c>
      <c r="YB237" s="34">
        <v>0.54855990016228606</v>
      </c>
      <c r="YC237" s="34">
        <v>0.54314589914357803</v>
      </c>
      <c r="YD237" s="34">
        <v>0.538412524578739</v>
      </c>
      <c r="YE237" s="34">
        <v>0.53466845170894506</v>
      </c>
      <c r="YF237" s="34">
        <v>0.53104106972301801</v>
      </c>
      <c r="YG237" s="34">
        <v>0.52723544303797498</v>
      </c>
      <c r="YH237" s="34">
        <v>0.52403995696314798</v>
      </c>
      <c r="YI237" s="34">
        <v>0.52202123779237897</v>
      </c>
      <c r="YJ237" s="34">
        <v>0.52041233697312395</v>
      </c>
      <c r="YK237" s="34">
        <v>0.51838668935210797</v>
      </c>
      <c r="YL237" s="34">
        <v>0.51639995579668596</v>
      </c>
      <c r="YM237" s="34">
        <v>0.51464945843969101</v>
      </c>
      <c r="YN237" s="34">
        <v>0.51315578201436507</v>
      </c>
      <c r="YO237" s="34">
        <v>0.51190688283152197</v>
      </c>
      <c r="YP237" s="34">
        <v>0.510804805524392</v>
      </c>
      <c r="YQ237" s="34">
        <v>0.50975695512679597</v>
      </c>
      <c r="YR237" s="34">
        <v>0.50871738600341398</v>
      </c>
      <c r="YS237" s="34">
        <v>0.50759219088937102</v>
      </c>
      <c r="YT237" s="34">
        <v>0.50635924219265593</v>
      </c>
      <c r="YU237" s="34">
        <v>0.50492739769675499</v>
      </c>
      <c r="YV237" s="34">
        <v>0.50322310301875295</v>
      </c>
      <c r="YW237" s="34">
        <v>0.501221998285728</v>
      </c>
      <c r="YX237" s="34">
        <v>0.49887216287604302</v>
      </c>
      <c r="YY237" s="34">
        <v>0.49622637059399305</v>
      </c>
      <c r="YZ237" s="34">
        <v>0.49347844196646401</v>
      </c>
      <c r="ZA237" s="34">
        <v>0.490912912912913</v>
      </c>
      <c r="ZB237" s="34">
        <v>0.48880198860191598</v>
      </c>
      <c r="ZC237" s="34">
        <v>0.48738873311865605</v>
      </c>
      <c r="ZD237" s="34">
        <v>0.48678995628597699</v>
      </c>
      <c r="ZE237" s="34">
        <v>0.48689873140994</v>
      </c>
      <c r="ZF237" s="34">
        <v>0.48751577884372599</v>
      </c>
      <c r="ZG237" s="34">
        <v>0.48845977187476103</v>
      </c>
      <c r="ZH237" s="34">
        <v>0.48947684131089603</v>
      </c>
      <c r="ZI237" s="34">
        <v>0.49040286446614095</v>
      </c>
      <c r="ZJ237" s="34">
        <v>0.49144749427744006</v>
      </c>
      <c r="ZK237" s="34">
        <v>0.492789311764667</v>
      </c>
      <c r="ZL237" s="34">
        <v>0.494544668899211</v>
      </c>
      <c r="ZM237" s="34">
        <v>0.49699052407922301</v>
      </c>
      <c r="ZN237" s="34">
        <v>0.50020050610506506</v>
      </c>
      <c r="ZO237" s="34">
        <v>0.50395012140762896</v>
      </c>
      <c r="ZP237" s="34">
        <v>0.508067714973792</v>
      </c>
      <c r="ZQ237" s="34">
        <v>0.51238715321348893</v>
      </c>
      <c r="ZR237" s="34">
        <v>0.51663618151728896</v>
      </c>
      <c r="ZS237" s="34">
        <v>0.52049993387118099</v>
      </c>
      <c r="ZT237" s="34">
        <v>0.52379110539195606</v>
      </c>
      <c r="ZU237" s="34">
        <v>0.52653494571028403</v>
      </c>
      <c r="ZV237" s="34">
        <v>0.52850653211177001</v>
      </c>
      <c r="ZW237" s="34">
        <v>0.52957742132105001</v>
      </c>
      <c r="ZX237" s="34">
        <v>0.52966995204698397</v>
      </c>
      <c r="ZY237" s="34">
        <v>0.52866911735641697</v>
      </c>
      <c r="ZZ237" s="34">
        <v>0.52659629804498997</v>
      </c>
      <c r="AAA237" s="34">
        <v>0.52336130641868894</v>
      </c>
      <c r="AAB237" s="34">
        <v>0.51845959554542298</v>
      </c>
      <c r="AAC237" s="34">
        <v>0.51296377780176206</v>
      </c>
      <c r="AAD237" s="34">
        <v>0.50811528666168004</v>
      </c>
      <c r="AAE237" s="34">
        <v>0.50347234042553202</v>
      </c>
      <c r="AAF237" s="34">
        <v>0.49886232396187097</v>
      </c>
      <c r="AAG237" s="34">
        <v>0.49423812267560602</v>
      </c>
      <c r="AAH237" s="34">
        <v>0.48975801316068795</v>
      </c>
      <c r="AAI237" s="34">
        <v>0.48546769553410596</v>
      </c>
      <c r="AAJ237" s="34">
        <v>0.48139032187749797</v>
      </c>
      <c r="AAK237" s="34">
        <v>0.47766168009206</v>
      </c>
      <c r="AAL237" s="34">
        <v>0.47442155664031505</v>
      </c>
      <c r="AAM237" s="34">
        <v>0.47157434402332399</v>
      </c>
      <c r="AAN237" s="34">
        <v>0.469128096792779</v>
      </c>
      <c r="AAO237" s="34">
        <v>0.46714539041643099</v>
      </c>
      <c r="AAP237" s="34">
        <v>0.465543841604526</v>
      </c>
      <c r="AAQ237" s="34">
        <v>0.46429503785368603</v>
      </c>
      <c r="AAR237" s="34">
        <v>0.463191810432726</v>
      </c>
      <c r="AAS237" s="34">
        <v>0.462130471711794</v>
      </c>
      <c r="AAT237" s="34">
        <v>0.46115876440561998</v>
      </c>
      <c r="AAU237" s="34">
        <v>0.46004021648448001</v>
      </c>
      <c r="AAV237" s="34">
        <v>0.45857212767114397</v>
      </c>
      <c r="AAW237" s="34">
        <v>0.45683027467118004</v>
      </c>
      <c r="AAX237" s="34">
        <v>0.45474911907415505</v>
      </c>
      <c r="AAY237" s="34">
        <v>0.45227426397277098</v>
      </c>
      <c r="AAZ237" s="34">
        <v>0.44929633346558701</v>
      </c>
      <c r="ABA237" s="34">
        <v>0.44570063126359699</v>
      </c>
      <c r="ABB237" s="34">
        <v>0.44158142240752396</v>
      </c>
      <c r="ABC237" s="34">
        <v>0.43704949246423802</v>
      </c>
      <c r="ABD237" s="34">
        <v>0.43209378036315899</v>
      </c>
      <c r="ABE237" s="34">
        <v>0.42676907612407705</v>
      </c>
      <c r="ABF237" s="34">
        <v>0.42112611129404004</v>
      </c>
      <c r="ABG237" t="s">
        <v>843</v>
      </c>
      <c r="ABH237" t="s">
        <v>843</v>
      </c>
      <c r="ABI237" t="s">
        <v>1300</v>
      </c>
      <c r="ABJ237" s="34">
        <v>0.573887322641771</v>
      </c>
      <c r="ABK237" s="34">
        <v>0.576477232746329</v>
      </c>
      <c r="ABL237" s="34">
        <v>0.57958422100616902</v>
      </c>
      <c r="ABM237" s="34">
        <v>0.58329915740809801</v>
      </c>
      <c r="ABN237" s="34">
        <v>0.586834733893557</v>
      </c>
      <c r="ABO237" s="34">
        <v>0.58975779716569199</v>
      </c>
      <c r="ABP237" s="34">
        <v>0.59168000600857196</v>
      </c>
      <c r="ABQ237" s="34">
        <v>0.59202020533958</v>
      </c>
      <c r="ABR237" s="34">
        <v>0.59086981837305796</v>
      </c>
      <c r="ABS237" s="34">
        <v>0.58836540899997203</v>
      </c>
      <c r="ABT237" s="34">
        <v>0.58613461212338203</v>
      </c>
      <c r="ABU237" s="34">
        <v>0.58484350039581101</v>
      </c>
      <c r="ABV237" s="34">
        <v>0.58357592127742797</v>
      </c>
      <c r="ABW237" s="34">
        <v>0.58208403006015896</v>
      </c>
      <c r="ABX237" s="34">
        <v>0.58022111952642097</v>
      </c>
      <c r="ABY237" s="34">
        <v>0.57784024862966699</v>
      </c>
      <c r="ABZ237" s="34">
        <v>0.57484447615463896</v>
      </c>
      <c r="ACA237" s="34">
        <v>0.57139350620023399</v>
      </c>
      <c r="ACB237" s="34">
        <v>0.56769381785536299</v>
      </c>
      <c r="ACC237" s="34">
        <v>0.56385969958294702</v>
      </c>
      <c r="ACD237" s="34">
        <v>0.55901635263956995</v>
      </c>
      <c r="ACE237" s="34">
        <v>0.553945909222607</v>
      </c>
      <c r="ACF237" s="34">
        <v>0.54866033278037496</v>
      </c>
      <c r="ACG237" s="34">
        <v>0.54244556962025303</v>
      </c>
      <c r="ACH237" s="34">
        <v>0.53649208866407294</v>
      </c>
      <c r="ACI237" s="34">
        <v>0.53117085274822395</v>
      </c>
      <c r="ACJ237" s="34">
        <v>0.52651144488798496</v>
      </c>
      <c r="ACK237" s="34">
        <v>0.52257758107783703</v>
      </c>
      <c r="ACL237" s="34">
        <v>0.51941525330077698</v>
      </c>
      <c r="ACM237" s="34">
        <v>0.51692608139590401</v>
      </c>
      <c r="ACN237" s="34">
        <v>0.515494706644259</v>
      </c>
      <c r="ACO237" s="34">
        <v>0.51440649142412898</v>
      </c>
      <c r="ACP237" s="34">
        <v>0.51277624685495193</v>
      </c>
      <c r="ACQ237" s="34">
        <v>0.51105348745220391</v>
      </c>
      <c r="ACR237" s="34">
        <v>0.50948770809780297</v>
      </c>
      <c r="ACS237" s="34">
        <v>0.50812889952367102</v>
      </c>
      <c r="ACT237" s="34">
        <v>0.50695145543454401</v>
      </c>
      <c r="ACU237" s="34">
        <v>0.50588897992626003</v>
      </c>
      <c r="ACV237" s="34">
        <v>0.50486479039785104</v>
      </c>
      <c r="ACW237" s="34">
        <v>0.50386290453355598</v>
      </c>
      <c r="ACX237" s="34">
        <v>0.50282251466772598</v>
      </c>
      <c r="ACY237" s="34">
        <v>0.50164506656918095</v>
      </c>
      <c r="ACZ237" s="34">
        <v>0.500291566006974</v>
      </c>
      <c r="ADA237" s="34">
        <v>0.49875075075075104</v>
      </c>
      <c r="ADB237" s="34">
        <v>0.49692615496544201</v>
      </c>
      <c r="ADC237" s="34">
        <v>0.49480856586632099</v>
      </c>
      <c r="ADD237" s="34">
        <v>0.49249689302739696</v>
      </c>
      <c r="ADE237" s="34">
        <v>0.49013422944553098</v>
      </c>
      <c r="ADF237" s="34">
        <v>0.48796389800555401</v>
      </c>
      <c r="ADG237" s="34">
        <v>0.48628441654545901</v>
      </c>
      <c r="ADH237" s="34">
        <v>0.485342397719284</v>
      </c>
      <c r="ADI237" s="34">
        <v>0.485165691626393</v>
      </c>
      <c r="ADJ237" s="34">
        <v>0.48568205655933999</v>
      </c>
      <c r="ADK237" s="34">
        <v>0.48672312425340503</v>
      </c>
      <c r="ADL237" s="34">
        <v>0.488009074214108</v>
      </c>
      <c r="ADM237" s="34">
        <v>0.489284079496622</v>
      </c>
      <c r="ADN237" s="34">
        <v>0.49049324501846003</v>
      </c>
      <c r="ADO237" s="34">
        <v>0.49175337807105302</v>
      </c>
      <c r="ADP237" s="34">
        <v>0.49322850262076801</v>
      </c>
      <c r="ADQ237" s="34">
        <v>0.495113259094071</v>
      </c>
      <c r="ADR237" s="34">
        <v>0.49764828847661396</v>
      </c>
      <c r="ADS237" s="34">
        <v>0.500903760525504</v>
      </c>
      <c r="ADT237" s="34">
        <v>0.50464516033055407</v>
      </c>
      <c r="ADU237" s="34">
        <v>0.50873454512597294</v>
      </c>
      <c r="ADV237" s="34">
        <v>0.51298038079848807</v>
      </c>
      <c r="ADW237" s="34">
        <v>0.51710143585707802</v>
      </c>
      <c r="ADX237" s="34">
        <v>0.52075881351431597</v>
      </c>
      <c r="ADY237" s="34">
        <v>0.52381517056010096</v>
      </c>
      <c r="ADZ237" s="34">
        <v>0.52636422563839902</v>
      </c>
      <c r="AEA237" s="34">
        <v>0.52808378965103797</v>
      </c>
      <c r="AEB237" s="34">
        <v>0.52884158042347995</v>
      </c>
      <c r="AEC237" s="34">
        <v>0.52868801421324907</v>
      </c>
      <c r="AED237" s="34">
        <v>0.52741378295915897</v>
      </c>
      <c r="AEE237" s="34">
        <v>0.52502127659574493</v>
      </c>
      <c r="AEF237" s="34">
        <v>0.52152965714581201</v>
      </c>
      <c r="AEG237" s="34">
        <v>0.51632531908578205</v>
      </c>
      <c r="AEH237" s="34">
        <v>0.51055154602702901</v>
      </c>
      <c r="AEI237" s="34">
        <v>0.50556108228250796</v>
      </c>
      <c r="AEJ237" s="34">
        <v>0.50073566809561898</v>
      </c>
      <c r="AEK237" s="34">
        <v>0.49593555811277296</v>
      </c>
      <c r="AEL237" s="34">
        <v>0.49124051483559</v>
      </c>
      <c r="AEM237" s="34">
        <v>0.48658702813221799</v>
      </c>
      <c r="AEN237" s="34">
        <v>0.48213942769349005</v>
      </c>
      <c r="AEO237" s="34">
        <v>0.47802872342498604</v>
      </c>
      <c r="AEP237" s="34">
        <v>0.47427655913127803</v>
      </c>
      <c r="AEQ237" s="34">
        <v>0.47097214691648098</v>
      </c>
      <c r="AER237" s="34">
        <v>0.468106366491293</v>
      </c>
      <c r="AES237" s="34">
        <v>0.46565225497710799</v>
      </c>
      <c r="AET237" s="34">
        <v>0.46366363205809596</v>
      </c>
      <c r="AEU237" s="34">
        <v>0.46208312832909099</v>
      </c>
      <c r="AEV237" s="34">
        <v>0.46076885433092302</v>
      </c>
      <c r="AEW237" s="34">
        <v>0.45970641268155604</v>
      </c>
      <c r="AEX237" s="34">
        <v>0.45880194085131798</v>
      </c>
      <c r="AEY237" s="34">
        <v>0.45794703125179098</v>
      </c>
      <c r="AEZ237" s="34">
        <v>0.45696314794501397</v>
      </c>
      <c r="AFA237" s="34">
        <v>0.45563916925235098</v>
      </c>
      <c r="AFB237" s="34">
        <v>0.45402870024724895</v>
      </c>
      <c r="AFC237" s="34">
        <v>0.45213338114019402</v>
      </c>
      <c r="AFD237" s="34">
        <v>0.44979747378515805</v>
      </c>
      <c r="AFE237" s="34">
        <v>0.44693738159980401</v>
      </c>
      <c r="AFF237" s="34">
        <v>0.443569311820876</v>
      </c>
      <c r="AFG237" t="s">
        <v>843</v>
      </c>
      <c r="AFH237" t="s">
        <v>843</v>
      </c>
      <c r="AFI237" s="34">
        <v>0.65697000000000005</v>
      </c>
      <c r="AFJ237" s="34">
        <v>0.67986000000000002</v>
      </c>
      <c r="AFK237" s="34">
        <v>0.69316999999999995</v>
      </c>
      <c r="AFL237" s="34">
        <v>0.69918000000000002</v>
      </c>
      <c r="AFM237" s="34">
        <v>0.70881000000000005</v>
      </c>
      <c r="AFN237" s="34">
        <v>0.70896000000000003</v>
      </c>
      <c r="AFO237" s="34">
        <v>0.71152000000000004</v>
      </c>
      <c r="AFP237" s="34">
        <v>0.69397000000000009</v>
      </c>
      <c r="AFQ237" s="34">
        <v>0.70519000000000009</v>
      </c>
      <c r="AFR237" s="34">
        <v>0.69650999999999996</v>
      </c>
      <c r="AFS237" s="34">
        <v>0.66224000000000005</v>
      </c>
      <c r="AFT237" s="34">
        <v>0.65898000000000001</v>
      </c>
      <c r="AFU237" s="34">
        <v>0.69138999999999995</v>
      </c>
      <c r="AFV237" s="34">
        <v>0.69189999999999996</v>
      </c>
      <c r="AFW237" s="34">
        <v>0.70543000000000011</v>
      </c>
      <c r="AFX237" s="34">
        <v>0.66083999999999998</v>
      </c>
      <c r="AFY237" s="34">
        <v>0.63122999999999996</v>
      </c>
      <c r="AFZ237" s="34">
        <v>0.62822</v>
      </c>
      <c r="AGA237" s="34">
        <v>0.65095999999999998</v>
      </c>
      <c r="AGB237" t="s">
        <v>843</v>
      </c>
      <c r="AGC237" t="s">
        <v>843</v>
      </c>
      <c r="AGD237" t="s">
        <v>843</v>
      </c>
      <c r="AGE237" t="s">
        <v>843</v>
      </c>
      <c r="AGF237" s="34">
        <v>3.555777296423912E-2</v>
      </c>
      <c r="AGG237" t="s">
        <v>843</v>
      </c>
      <c r="AGH237" t="s">
        <v>843</v>
      </c>
      <c r="AGI237" t="s">
        <v>843</v>
      </c>
      <c r="AGJ237" t="s">
        <v>843</v>
      </c>
      <c r="AGK237" t="s">
        <v>843</v>
      </c>
      <c r="AGL237" t="s">
        <v>843</v>
      </c>
      <c r="AGM237" t="s">
        <v>843</v>
      </c>
      <c r="AGN237" t="s">
        <v>843</v>
      </c>
      <c r="AGO237" s="34"/>
      <c r="AGP237" s="34"/>
      <c r="AGQ237" t="s">
        <v>1460</v>
      </c>
      <c r="AGR237" t="s">
        <v>843</v>
      </c>
      <c r="AGS237" s="34"/>
      <c r="AGT237" s="34"/>
      <c r="AGU237" t="s">
        <v>1460</v>
      </c>
      <c r="AGV237" t="s">
        <v>843</v>
      </c>
      <c r="AGW237" s="34"/>
      <c r="AGX237" s="34"/>
      <c r="AGY237" t="s">
        <v>1460</v>
      </c>
      <c r="AGZ237" t="s">
        <v>843</v>
      </c>
      <c r="AHA237" s="34"/>
      <c r="AHB237" s="34"/>
      <c r="AHC237" t="s">
        <v>1460</v>
      </c>
      <c r="AHD237" t="s">
        <v>843</v>
      </c>
      <c r="AHE237" s="34"/>
      <c r="AHF237" s="34"/>
      <c r="AHG237" t="s">
        <v>1460</v>
      </c>
      <c r="AHH237" t="s">
        <v>843</v>
      </c>
      <c r="AHI237" t="s">
        <v>465</v>
      </c>
      <c r="AHJ237" s="34">
        <v>0.20682899653911591</v>
      </c>
      <c r="AHK237" s="34">
        <v>0.21238978207111359</v>
      </c>
      <c r="AHL237" s="34">
        <v>0.20801654458045959</v>
      </c>
      <c r="AHM237" s="34">
        <v>0.21340465545654297</v>
      </c>
      <c r="AHN237" s="34">
        <v>0.21979445219039917</v>
      </c>
      <c r="AHO237" t="s">
        <v>843</v>
      </c>
      <c r="AHP237" s="34"/>
      <c r="AHQ237" s="34"/>
      <c r="AHR237" s="34"/>
      <c r="AHS237" s="34"/>
      <c r="AHT237" s="34"/>
      <c r="AHU237" t="s">
        <v>843</v>
      </c>
      <c r="AHV237" s="34">
        <v>0.22544831037521362</v>
      </c>
      <c r="AHW237" s="34">
        <v>0.22419703006744385</v>
      </c>
      <c r="AHX237" s="34">
        <v>0.22275207936763763</v>
      </c>
      <c r="AHY237" s="34">
        <v>0.22436089813709259</v>
      </c>
      <c r="AHZ237" s="34">
        <v>0.22618228197097778</v>
      </c>
      <c r="AIA237" t="s">
        <v>465</v>
      </c>
      <c r="AIB237" t="s">
        <v>843</v>
      </c>
      <c r="AIC237" s="34">
        <v>0.22531422972679138</v>
      </c>
      <c r="AID237" s="34">
        <v>0.22559827566146851</v>
      </c>
      <c r="AIE237" s="34">
        <v>0.22367745637893677</v>
      </c>
      <c r="AIF237" s="34">
        <v>0.22894996404647827</v>
      </c>
      <c r="AIG237" s="34">
        <v>0.22643586993217468</v>
      </c>
      <c r="AIH237" t="s">
        <v>465</v>
      </c>
      <c r="AII237" t="s">
        <v>843</v>
      </c>
      <c r="AIJ237" s="34">
        <v>0.23393100500106812</v>
      </c>
      <c r="AIK237" s="34">
        <v>0.23397098481655121</v>
      </c>
      <c r="AIL237" s="34">
        <v>0.22857549786567688</v>
      </c>
      <c r="AIM237" s="34">
        <v>0.23364600539207458</v>
      </c>
      <c r="AIN237" s="34">
        <v>0.23812000453472137</v>
      </c>
      <c r="AIO237" t="s">
        <v>465</v>
      </c>
      <c r="AIP237" s="34"/>
      <c r="AIQ237" t="s">
        <v>843</v>
      </c>
      <c r="AIR237" s="34"/>
      <c r="AIS237" s="34"/>
      <c r="AIT237" s="34"/>
      <c r="AIU237" s="34"/>
      <c r="AIV237" s="34"/>
      <c r="AIW237" s="34"/>
      <c r="AIX237" t="s">
        <v>843</v>
      </c>
      <c r="AIY237" s="34"/>
      <c r="AIZ237" s="34"/>
      <c r="AJA237" s="34"/>
      <c r="AJB237" s="34"/>
      <c r="AJC237" s="34"/>
      <c r="AJD237" s="34"/>
      <c r="AJE237" t="s">
        <v>843</v>
      </c>
      <c r="AJF237" s="34"/>
      <c r="AJG237" s="34"/>
      <c r="AJH237" s="34"/>
      <c r="AJI237" s="34"/>
      <c r="AJJ237" s="34"/>
      <c r="AJK237" t="s">
        <v>1460</v>
      </c>
      <c r="AJL237" t="s">
        <v>843</v>
      </c>
      <c r="AJM237" t="s">
        <v>843</v>
      </c>
      <c r="AJN237" s="34">
        <v>-1.1872398667037487E-2</v>
      </c>
      <c r="AJO237" s="34">
        <v>-2.6930525898933411E-2</v>
      </c>
      <c r="AJP237" s="34">
        <v>-6.7516095004975796E-3</v>
      </c>
      <c r="AJQ237" s="34">
        <v>8.1878518685698509E-3</v>
      </c>
      <c r="AJR237" s="34"/>
      <c r="AJS237" t="s">
        <v>832</v>
      </c>
      <c r="AJT237" t="s">
        <v>843</v>
      </c>
      <c r="AJU237" t="s">
        <v>843</v>
      </c>
      <c r="AJV237" t="s">
        <v>843</v>
      </c>
      <c r="AJW237" s="34"/>
      <c r="AJX237" s="34"/>
      <c r="AJY237" s="34"/>
      <c r="AJZ237" s="34"/>
      <c r="AKA237" s="34"/>
      <c r="AKB237" t="s">
        <v>1460</v>
      </c>
      <c r="AKC237" t="s">
        <v>843</v>
      </c>
      <c r="AKD237" t="s">
        <v>843</v>
      </c>
      <c r="AKE237" t="s">
        <v>843</v>
      </c>
      <c r="AKF237" s="34">
        <v>-1.0724513791501522E-2</v>
      </c>
      <c r="AKG237" s="34">
        <v>-2.5463176891207695E-2</v>
      </c>
      <c r="AKH237" s="34">
        <v>-4.5392042957246304E-3</v>
      </c>
      <c r="AKI237" s="34">
        <v>1.1281302198767662E-2</v>
      </c>
      <c r="AKJ237" s="34"/>
      <c r="AKK237" t="s">
        <v>832</v>
      </c>
      <c r="AKL237" t="s">
        <v>843</v>
      </c>
      <c r="AKM237" s="34"/>
      <c r="AKN237" t="s">
        <v>1460</v>
      </c>
      <c r="AKO237" t="s">
        <v>843</v>
      </c>
      <c r="AKP237" s="34"/>
      <c r="AKQ237" t="s">
        <v>1460</v>
      </c>
      <c r="AKR237" t="s">
        <v>843</v>
      </c>
      <c r="AKS237" s="34"/>
      <c r="AKT237" t="s">
        <v>1460</v>
      </c>
      <c r="AKU237" t="s">
        <v>843</v>
      </c>
      <c r="AKV237" s="34"/>
      <c r="AKW237" t="s">
        <v>1460</v>
      </c>
      <c r="AKX237" t="s">
        <v>843</v>
      </c>
      <c r="AKY237" s="34"/>
      <c r="AKZ237" s="34"/>
      <c r="ALA237" s="34"/>
      <c r="ALB237" s="34"/>
      <c r="ALC237" s="34"/>
      <c r="ALD237" t="s">
        <v>1460</v>
      </c>
      <c r="ALE237" t="s">
        <v>843</v>
      </c>
      <c r="ALF237" t="s">
        <v>843</v>
      </c>
      <c r="ALG237" t="s">
        <v>843</v>
      </c>
      <c r="ALH237" s="34"/>
      <c r="ALI237" s="34"/>
      <c r="ALJ237" s="34"/>
      <c r="ALK237" s="34"/>
      <c r="ALL237" s="34">
        <v>0.24950085580348969</v>
      </c>
      <c r="ALM237" t="s">
        <v>465</v>
      </c>
    </row>
    <row r="238" spans="1:1001">
      <c r="A238" t="s">
        <v>422</v>
      </c>
      <c r="B238" t="s">
        <v>164</v>
      </c>
      <c r="C238" t="s">
        <v>853</v>
      </c>
      <c r="D238" s="34">
        <v>3.8473881781101227E-2</v>
      </c>
      <c r="E238" t="s">
        <v>465</v>
      </c>
      <c r="F238" s="34">
        <v>3.321278840303421E-2</v>
      </c>
      <c r="G238" t="s">
        <v>1464</v>
      </c>
      <c r="H238" s="34">
        <v>3.270287811756134E-2</v>
      </c>
      <c r="I238" t="s">
        <v>1294</v>
      </c>
      <c r="J238" s="34">
        <v>3.2573375850915909E-2</v>
      </c>
      <c r="K238" t="s">
        <v>1521</v>
      </c>
      <c r="L238" s="34"/>
      <c r="M238" t="s">
        <v>465</v>
      </c>
      <c r="N238" s="34">
        <v>0.46652114391326904</v>
      </c>
      <c r="O238" s="34"/>
      <c r="P238" t="s">
        <v>1459</v>
      </c>
      <c r="Q238" s="34"/>
      <c r="R238" t="s">
        <v>1459</v>
      </c>
      <c r="S238" s="34"/>
      <c r="T238" t="s">
        <v>1459</v>
      </c>
      <c r="U238" s="34"/>
      <c r="V238" t="s">
        <v>1459</v>
      </c>
      <c r="W238" t="s">
        <v>843</v>
      </c>
      <c r="X238" t="s">
        <v>465</v>
      </c>
      <c r="Y238" s="34">
        <v>0.5264778733253479</v>
      </c>
      <c r="Z238" s="34"/>
      <c r="AA238" t="s">
        <v>1459</v>
      </c>
      <c r="AB238" s="34"/>
      <c r="AC238" t="s">
        <v>1459</v>
      </c>
      <c r="AD238" s="34"/>
      <c r="AE238" t="s">
        <v>1459</v>
      </c>
      <c r="AF238" s="34"/>
      <c r="AG238" t="s">
        <v>1459</v>
      </c>
      <c r="AH238" t="s">
        <v>843</v>
      </c>
      <c r="AI238" t="s">
        <v>465</v>
      </c>
      <c r="AJ238" s="34">
        <v>0.4904572069644928</v>
      </c>
      <c r="AK238" s="34"/>
      <c r="AL238" t="s">
        <v>1459</v>
      </c>
      <c r="AM238" s="34"/>
      <c r="AN238" t="s">
        <v>1459</v>
      </c>
      <c r="AO238" s="34"/>
      <c r="AP238" t="s">
        <v>1459</v>
      </c>
      <c r="AQ238" s="34"/>
      <c r="AR238" t="s">
        <v>1459</v>
      </c>
      <c r="AS238" t="s">
        <v>843</v>
      </c>
      <c r="AT238" t="s">
        <v>465</v>
      </c>
      <c r="AU238" s="34">
        <v>0.49465972185134888</v>
      </c>
      <c r="AV238" s="34"/>
      <c r="AW238" t="s">
        <v>1459</v>
      </c>
      <c r="AX238" s="34"/>
      <c r="AY238" t="s">
        <v>1459</v>
      </c>
      <c r="AZ238" s="34"/>
      <c r="BA238" t="s">
        <v>1459</v>
      </c>
      <c r="BB238" s="34"/>
      <c r="BC238" t="s">
        <v>1459</v>
      </c>
      <c r="BD238" t="s">
        <v>843</v>
      </c>
      <c r="BE238" s="34">
        <v>0.46877827883120921</v>
      </c>
      <c r="BF238" t="s">
        <v>465</v>
      </c>
      <c r="BG238" t="s">
        <v>843</v>
      </c>
      <c r="BH238" t="s">
        <v>465</v>
      </c>
      <c r="BI238" s="34">
        <v>2.7337713241577148</v>
      </c>
      <c r="BJ238" t="s">
        <v>819</v>
      </c>
      <c r="BK238" s="34">
        <v>3.0299539566040039</v>
      </c>
      <c r="BL238" t="s">
        <v>1294</v>
      </c>
      <c r="BM238" s="34">
        <v>3.1387593746185303</v>
      </c>
      <c r="BN238" t="s">
        <v>1521</v>
      </c>
      <c r="BO238" s="34">
        <v>4.156836986541748</v>
      </c>
      <c r="BP238" t="s">
        <v>843</v>
      </c>
      <c r="BQ238" s="34">
        <v>2.6267249584197998</v>
      </c>
      <c r="BR238" t="s">
        <v>830</v>
      </c>
      <c r="BS238" s="34"/>
      <c r="BT238" t="s">
        <v>843</v>
      </c>
      <c r="BU238" s="34">
        <v>2.9822485446929932</v>
      </c>
      <c r="BV238" t="s">
        <v>1568</v>
      </c>
      <c r="BW238" t="s">
        <v>843</v>
      </c>
      <c r="BX238" s="34">
        <v>2.6110231876373291</v>
      </c>
      <c r="BY238" t="s">
        <v>465</v>
      </c>
      <c r="BZ238" t="s">
        <v>843</v>
      </c>
      <c r="CA238" t="s">
        <v>465</v>
      </c>
      <c r="CB238" s="34">
        <v>7.8226346522569656E-3</v>
      </c>
      <c r="CC238" s="34">
        <v>7.103451993316412E-3</v>
      </c>
      <c r="CD238" s="34">
        <v>7.3210392147302628E-3</v>
      </c>
      <c r="CE238" s="34">
        <v>7.8190751373767853E-3</v>
      </c>
      <c r="CF238" s="34">
        <v>7.2972276248037815E-3</v>
      </c>
      <c r="CG238" t="s">
        <v>843</v>
      </c>
      <c r="CH238" t="s">
        <v>465</v>
      </c>
      <c r="CI238" s="34">
        <v>9.0832607820630074E-3</v>
      </c>
      <c r="CJ238" s="34">
        <v>8.9548099786043167E-3</v>
      </c>
      <c r="CK238" s="34">
        <v>8.6809182539582253E-3</v>
      </c>
      <c r="CL238" s="34">
        <v>8.3659766241908073E-3</v>
      </c>
      <c r="CM238" s="34">
        <v>8.6410082876682281E-3</v>
      </c>
      <c r="CN238" t="s">
        <v>843</v>
      </c>
      <c r="CO238" t="s">
        <v>465</v>
      </c>
      <c r="CP238" s="34">
        <v>9.4992304220795631E-3</v>
      </c>
      <c r="CQ238" s="34">
        <v>9.1963382437825203E-3</v>
      </c>
      <c r="CR238" s="34">
        <v>8.3921756595373154E-3</v>
      </c>
      <c r="CS238" s="34">
        <v>8.7615326046943665E-3</v>
      </c>
      <c r="CT238" s="34">
        <v>9.0025216341018677E-3</v>
      </c>
      <c r="CU238" t="s">
        <v>843</v>
      </c>
      <c r="CV238" t="s">
        <v>465</v>
      </c>
      <c r="CW238" s="34">
        <v>8.8689429685473442E-3</v>
      </c>
      <c r="CX238" s="34">
        <v>8.4186391904950142E-3</v>
      </c>
      <c r="CY238" s="34">
        <v>8.6850700899958611E-3</v>
      </c>
      <c r="CZ238" s="34">
        <v>8.8439835235476494E-3</v>
      </c>
      <c r="DA238" s="34">
        <v>7.3552317917346954E-3</v>
      </c>
      <c r="DB238" t="s">
        <v>843</v>
      </c>
      <c r="DC238" s="34"/>
      <c r="DD238" s="34"/>
      <c r="DE238" s="34"/>
      <c r="DF238" s="34"/>
      <c r="DG238" s="34"/>
      <c r="DH238" t="s">
        <v>1460</v>
      </c>
      <c r="DI238" t="s">
        <v>843</v>
      </c>
      <c r="DJ238" s="34"/>
      <c r="DK238" s="34"/>
      <c r="DL238" s="34"/>
      <c r="DM238" s="34"/>
      <c r="DN238" s="34"/>
      <c r="DO238" t="s">
        <v>1460</v>
      </c>
      <c r="DP238" t="s">
        <v>843</v>
      </c>
      <c r="DQ238" s="34"/>
      <c r="DR238" t="s">
        <v>1460</v>
      </c>
      <c r="DS238" t="s">
        <v>843</v>
      </c>
      <c r="DT238" t="s">
        <v>843</v>
      </c>
      <c r="DU238" s="34">
        <v>9.1999999999999993</v>
      </c>
      <c r="DV238" t="s">
        <v>1461</v>
      </c>
      <c r="DW238" t="s">
        <v>843</v>
      </c>
      <c r="DX238" t="s">
        <v>843</v>
      </c>
      <c r="DY238" t="s">
        <v>465</v>
      </c>
      <c r="DZ238" s="34">
        <v>-1.0180930839851499E-3</v>
      </c>
      <c r="EA238" s="34">
        <v>1.8438555998727679E-3</v>
      </c>
      <c r="EB238" s="34">
        <v>5.0869784317910671E-3</v>
      </c>
      <c r="EC238" s="34">
        <v>1.5274698380380869E-3</v>
      </c>
      <c r="ED238" s="34">
        <v>1.4675638638436794E-2</v>
      </c>
      <c r="EE238" t="s">
        <v>843</v>
      </c>
      <c r="EF238" t="s">
        <v>465</v>
      </c>
      <c r="EG238" s="34">
        <v>2.6000000070780516E-3</v>
      </c>
      <c r="EH238" s="34">
        <v>5.2000000141561031E-3</v>
      </c>
      <c r="EI238" s="34">
        <v>5.8999997563660145E-3</v>
      </c>
      <c r="EJ238" s="34">
        <v>2.4000001139938831E-3</v>
      </c>
      <c r="EK238" s="34">
        <v>-4.8000002279877663E-3</v>
      </c>
      <c r="EL238" t="s">
        <v>843</v>
      </c>
      <c r="EM238" t="s">
        <v>465</v>
      </c>
      <c r="EN238" s="34">
        <v>3.0940829310566187E-4</v>
      </c>
      <c r="EO238" s="34">
        <v>6.9943261332809925E-3</v>
      </c>
      <c r="EP238" s="34">
        <v>3.0724694952368736E-3</v>
      </c>
      <c r="EQ238" s="34">
        <v>6.5421424806118011E-3</v>
      </c>
      <c r="ER238" s="34">
        <v>8.9589860290288925E-3</v>
      </c>
      <c r="ES238" t="s">
        <v>843</v>
      </c>
      <c r="ET238" t="s">
        <v>465</v>
      </c>
      <c r="EU238" s="34">
        <v>4.3664304539561272E-3</v>
      </c>
      <c r="EV238" s="34">
        <v>4.836695734411478E-3</v>
      </c>
      <c r="EW238" s="34">
        <v>4.8726005479693413E-3</v>
      </c>
      <c r="EX238" s="34">
        <v>-8.6027442011982203E-4</v>
      </c>
      <c r="EY238" s="34">
        <v>3.6760754883289337E-3</v>
      </c>
      <c r="EZ238" t="s">
        <v>843</v>
      </c>
      <c r="FA238" t="s">
        <v>465</v>
      </c>
      <c r="FB238" s="34">
        <v>2.0853825844824314E-3</v>
      </c>
      <c r="FC238" s="34">
        <v>-1.8345281714573503E-3</v>
      </c>
      <c r="FD238" s="34">
        <v>-2.7963058091700077E-3</v>
      </c>
      <c r="FE238" s="34">
        <v>-4.196390975266695E-3</v>
      </c>
      <c r="FF238" s="34">
        <v>8.507472462952137E-3</v>
      </c>
      <c r="FG238" t="s">
        <v>843</v>
      </c>
      <c r="FH238" s="34"/>
      <c r="FI238" s="34"/>
      <c r="FJ238" s="34"/>
      <c r="FK238" s="34"/>
      <c r="FL238" s="34"/>
      <c r="FM238" t="s">
        <v>843</v>
      </c>
      <c r="FN238" t="s">
        <v>843</v>
      </c>
      <c r="FO238" s="34">
        <v>0.45527999999999996</v>
      </c>
      <c r="FP238" t="s">
        <v>1462</v>
      </c>
      <c r="FQ238" t="s">
        <v>843</v>
      </c>
      <c r="FR238" t="s">
        <v>843</v>
      </c>
      <c r="FS238" s="34">
        <v>0.72989999999999999</v>
      </c>
      <c r="FT238" t="s">
        <v>1462</v>
      </c>
      <c r="FU238" t="s">
        <v>843</v>
      </c>
      <c r="FV238" t="s">
        <v>843</v>
      </c>
      <c r="FW238" s="34">
        <v>0.18586</v>
      </c>
      <c r="FX238" t="s">
        <v>1462</v>
      </c>
      <c r="FY238" t="s">
        <v>843</v>
      </c>
      <c r="FZ238" s="34">
        <v>-0.13980594277381897</v>
      </c>
      <c r="GA238" s="34">
        <v>-0.13980594277381897</v>
      </c>
      <c r="GB238" s="34">
        <v>-0.13980594277381897</v>
      </c>
      <c r="GC238" s="34">
        <v>-0.12906086444854736</v>
      </c>
      <c r="GD238" s="34">
        <v>-0.10388410836458206</v>
      </c>
      <c r="GE238" t="s">
        <v>830</v>
      </c>
      <c r="GF238" t="s">
        <v>843</v>
      </c>
      <c r="GG238" s="34">
        <v>-0.16065247356891632</v>
      </c>
      <c r="GH238" s="34">
        <v>-0.13709117472171783</v>
      </c>
      <c r="GI238" s="34">
        <v>-0.13980522751808167</v>
      </c>
      <c r="GJ238" s="34">
        <v>-0.12905749678611755</v>
      </c>
      <c r="GK238" s="34">
        <v>-0.10385480523109436</v>
      </c>
      <c r="GL238" t="s">
        <v>832</v>
      </c>
      <c r="GM238" t="s">
        <v>843</v>
      </c>
      <c r="GN238" s="34"/>
      <c r="GO238" t="s">
        <v>1460</v>
      </c>
      <c r="GP238" t="s">
        <v>843</v>
      </c>
      <c r="GQ238" t="s">
        <v>843</v>
      </c>
      <c r="GR238" s="34">
        <v>1.0849191807210445E-2</v>
      </c>
      <c r="GS238" s="34">
        <v>1.249754149466753E-2</v>
      </c>
      <c r="GT238" s="34">
        <v>1.2934122234582901E-2</v>
      </c>
      <c r="GU238" s="34">
        <v>1.1760527268052101E-2</v>
      </c>
      <c r="GV238" s="34">
        <v>7.6972004026174545E-3</v>
      </c>
      <c r="GW238" t="s">
        <v>832</v>
      </c>
      <c r="GX238" t="s">
        <v>843</v>
      </c>
      <c r="GY238" t="s">
        <v>843</v>
      </c>
      <c r="GZ238" t="s">
        <v>843</v>
      </c>
      <c r="HA238" t="s">
        <v>843</v>
      </c>
      <c r="HB238" t="s">
        <v>843</v>
      </c>
      <c r="HC238" t="s">
        <v>843</v>
      </c>
      <c r="HD238" t="s">
        <v>843</v>
      </c>
      <c r="HE238" t="s">
        <v>843</v>
      </c>
      <c r="HF238" t="s">
        <v>843</v>
      </c>
      <c r="HG238" t="s">
        <v>843</v>
      </c>
      <c r="HH238" s="34">
        <v>3139954</v>
      </c>
      <c r="HI238" s="34">
        <v>3230078</v>
      </c>
      <c r="HJ238" s="34">
        <v>3309486</v>
      </c>
      <c r="HK238" s="34">
        <v>3384190</v>
      </c>
      <c r="HL238" s="34">
        <v>3460125</v>
      </c>
      <c r="HM238" s="34">
        <v>3541193</v>
      </c>
      <c r="HN238" s="34">
        <v>3627668</v>
      </c>
      <c r="HO238" s="34">
        <v>3717878</v>
      </c>
      <c r="HP238" s="34">
        <v>3808818</v>
      </c>
      <c r="HQ238" s="34">
        <v>3899398</v>
      </c>
      <c r="HR238" s="34">
        <v>3992278</v>
      </c>
      <c r="HS238" s="34">
        <v>4087744</v>
      </c>
      <c r="HT238" s="34">
        <v>4184161</v>
      </c>
      <c r="HU238" s="34">
        <v>4281794</v>
      </c>
      <c r="HV238" s="34">
        <v>4380475</v>
      </c>
      <c r="HW238" s="34">
        <v>4484614</v>
      </c>
      <c r="HX238" s="34">
        <v>4593848</v>
      </c>
      <c r="HY238" s="34">
        <v>4700947</v>
      </c>
      <c r="HZ238" s="34">
        <v>4805547</v>
      </c>
      <c r="IA238" s="34">
        <v>4909775</v>
      </c>
      <c r="IB238" s="34">
        <v>5019401</v>
      </c>
      <c r="IC238" s="34">
        <v>5133392</v>
      </c>
      <c r="ID238" s="34">
        <v>5250072</v>
      </c>
      <c r="IE238" s="34">
        <v>5371230</v>
      </c>
      <c r="IF238" s="34">
        <v>5494963</v>
      </c>
      <c r="IG238" s="34">
        <v>5620605</v>
      </c>
      <c r="IH238" s="34">
        <v>5746618</v>
      </c>
      <c r="II238" s="34">
        <v>5873269</v>
      </c>
      <c r="IJ238" s="34">
        <v>6000743</v>
      </c>
      <c r="IK238" s="34">
        <v>6128606</v>
      </c>
      <c r="IL238" s="34">
        <v>6256949</v>
      </c>
      <c r="IM238" s="34">
        <v>6385896</v>
      </c>
      <c r="IN238" s="34">
        <v>6515333</v>
      </c>
      <c r="IO238" s="34">
        <v>6645371</v>
      </c>
      <c r="IP238" s="34">
        <v>6775991</v>
      </c>
      <c r="IQ238" s="34">
        <v>6907306</v>
      </c>
      <c r="IR238" s="34">
        <v>7039101</v>
      </c>
      <c r="IS238" s="34">
        <v>7171180</v>
      </c>
      <c r="IT238" s="34">
        <v>7303440</v>
      </c>
      <c r="IU238" s="34">
        <v>7435910</v>
      </c>
      <c r="IV238" s="34">
        <v>7568488</v>
      </c>
      <c r="IW238" s="34">
        <v>7700773</v>
      </c>
      <c r="IX238" s="34">
        <v>7832855</v>
      </c>
      <c r="IY238" s="34">
        <v>7964663</v>
      </c>
      <c r="IZ238" s="34">
        <v>8095875</v>
      </c>
      <c r="JA238" s="34">
        <v>8226308.0000000009</v>
      </c>
      <c r="JB238" s="34">
        <v>8355709.9999999991</v>
      </c>
      <c r="JC238" s="34">
        <v>8484102</v>
      </c>
      <c r="JD238" s="34">
        <v>8611246</v>
      </c>
      <c r="JE238" s="34">
        <v>8737073</v>
      </c>
      <c r="JF238" s="34">
        <v>8861747</v>
      </c>
      <c r="JG238" s="34">
        <v>8985221</v>
      </c>
      <c r="JH238" s="34">
        <v>9107462</v>
      </c>
      <c r="JI238" s="34">
        <v>9228286</v>
      </c>
      <c r="JJ238" s="34">
        <v>9347869</v>
      </c>
      <c r="JK238" s="34">
        <v>9466068</v>
      </c>
      <c r="JL238" s="34">
        <v>9582977</v>
      </c>
      <c r="JM238" s="34">
        <v>9698571</v>
      </c>
      <c r="JN238" s="34">
        <v>9812496</v>
      </c>
      <c r="JO238" s="34">
        <v>9924878</v>
      </c>
      <c r="JP238" s="34">
        <v>10036150</v>
      </c>
      <c r="JQ238" s="34">
        <v>10145944</v>
      </c>
      <c r="JR238" s="34">
        <v>10253942</v>
      </c>
      <c r="JS238" s="34">
        <v>10360448</v>
      </c>
      <c r="JT238" s="34">
        <v>10465411</v>
      </c>
      <c r="JU238" s="34">
        <v>10568515</v>
      </c>
      <c r="JV238" s="34">
        <v>10669760</v>
      </c>
      <c r="JW238" s="34">
        <v>10769451</v>
      </c>
      <c r="JX238" s="34">
        <v>10867124</v>
      </c>
      <c r="JY238" s="34">
        <v>10962683</v>
      </c>
      <c r="JZ238" s="34">
        <v>11056618</v>
      </c>
      <c r="KA238" s="34">
        <v>11148993</v>
      </c>
      <c r="KB238" s="34">
        <v>11239445</v>
      </c>
      <c r="KC238" s="34">
        <v>11327609</v>
      </c>
      <c r="KD238" s="34">
        <v>11413322</v>
      </c>
      <c r="KE238" s="34">
        <v>11496865</v>
      </c>
      <c r="KF238" s="34">
        <v>11578056</v>
      </c>
      <c r="KG238" s="34">
        <v>11656502</v>
      </c>
      <c r="KH238" s="34">
        <v>11732359</v>
      </c>
      <c r="KI238" s="34">
        <v>11805721</v>
      </c>
      <c r="KJ238" s="34">
        <v>11876820</v>
      </c>
      <c r="KK238" s="34">
        <v>11945728</v>
      </c>
      <c r="KL238" s="34">
        <v>12012256</v>
      </c>
      <c r="KM238" s="34">
        <v>12076110</v>
      </c>
      <c r="KN238" s="34">
        <v>12137376</v>
      </c>
      <c r="KO238" s="34">
        <v>12196280</v>
      </c>
      <c r="KP238" s="34">
        <v>12252689</v>
      </c>
      <c r="KQ238" s="34">
        <v>12306699</v>
      </c>
      <c r="KR238" s="34">
        <v>12358389</v>
      </c>
      <c r="KS238" s="34">
        <v>12407716</v>
      </c>
      <c r="KT238" s="34">
        <v>12454854</v>
      </c>
      <c r="KU238" s="34">
        <v>12499903</v>
      </c>
      <c r="KV238" s="34">
        <v>12542907</v>
      </c>
      <c r="KW238" s="34">
        <v>12583554</v>
      </c>
      <c r="KX238" s="34">
        <v>12621829</v>
      </c>
      <c r="KY238" s="34">
        <v>12658140</v>
      </c>
      <c r="KZ238" s="34">
        <v>12692375</v>
      </c>
      <c r="LA238" s="34">
        <v>12724153</v>
      </c>
      <c r="LB238" s="34">
        <v>12753354</v>
      </c>
      <c r="LC238" s="34">
        <v>12780260</v>
      </c>
      <c r="LD238" s="34">
        <v>12805184</v>
      </c>
      <c r="LE238" t="s">
        <v>843</v>
      </c>
      <c r="LF238" t="s">
        <v>843</v>
      </c>
      <c r="LG238" t="s">
        <v>843</v>
      </c>
      <c r="LH238" s="34">
        <v>3.0876064673066139E-2</v>
      </c>
      <c r="LI238" s="34">
        <v>2.8298135846853256E-2</v>
      </c>
      <c r="LJ238" s="34">
        <v>2.4286605417728424E-2</v>
      </c>
      <c r="LK238" s="34">
        <v>2.2321697324514389E-2</v>
      </c>
      <c r="LL238" s="34">
        <v>2.219012938439846E-2</v>
      </c>
      <c r="LM238" s="34">
        <v>2.3158960044384003E-2</v>
      </c>
      <c r="LN238" s="34">
        <v>2.4126341566443443E-2</v>
      </c>
      <c r="LO238" s="34">
        <v>2.4563057348132133E-2</v>
      </c>
      <c r="LP238" s="34">
        <v>2.416582964360714E-2</v>
      </c>
      <c r="LQ238" s="34">
        <v>2.3503277450799942E-2</v>
      </c>
      <c r="LR238" s="34">
        <v>2.3539813235402107E-2</v>
      </c>
      <c r="LS238" s="34">
        <v>2.3631233721971512E-2</v>
      </c>
      <c r="LT238" s="34">
        <v>2.3312976583838463E-2</v>
      </c>
      <c r="LU238" s="34">
        <v>2.3065874353051186E-2</v>
      </c>
      <c r="LV238" s="34">
        <v>2.2785086184740067E-2</v>
      </c>
      <c r="LW238" s="34">
        <v>2.3495260626077652E-2</v>
      </c>
      <c r="LX238" s="34">
        <v>2.4065589532256126E-2</v>
      </c>
      <c r="LY238" s="34">
        <v>2.3045960813760757E-2</v>
      </c>
      <c r="LZ238" s="34">
        <v>2.2006897255778313E-2</v>
      </c>
      <c r="MA238" s="34">
        <v>2.1457239985466003E-2</v>
      </c>
      <c r="MB238" s="34">
        <v>2.2082487121224403E-2</v>
      </c>
      <c r="MC238" s="34">
        <v>2.245604619383812E-2</v>
      </c>
      <c r="MD238" s="34">
        <v>2.2475142031908035E-2</v>
      </c>
      <c r="ME238" s="34">
        <v>2.2815141826868057E-2</v>
      </c>
      <c r="MF238" s="34">
        <v>2.2774921730160713E-2</v>
      </c>
      <c r="MG238" s="34">
        <v>2.2607455030083656E-2</v>
      </c>
      <c r="MH238" s="34">
        <v>2.2172197699546814E-2</v>
      </c>
      <c r="MI238" s="34">
        <v>2.179986983537674E-2</v>
      </c>
      <c r="MJ238" s="34">
        <v>2.1471915766596794E-2</v>
      </c>
      <c r="MK238" s="34">
        <v>2.1084023639559746E-2</v>
      </c>
      <c r="ML238" s="34">
        <v>2.0725367590785027E-2</v>
      </c>
      <c r="MM238" s="34">
        <v>2.0399121567606926E-2</v>
      </c>
      <c r="MN238" s="34">
        <v>2.0066512748599052E-2</v>
      </c>
      <c r="MO238" s="34">
        <v>1.9762199372053146E-2</v>
      </c>
      <c r="MP238" s="34">
        <v>1.9465107470750809E-2</v>
      </c>
      <c r="MQ238" s="34">
        <v>1.9194062799215317E-2</v>
      </c>
      <c r="MR238" s="34">
        <v>1.890077069401741E-2</v>
      </c>
      <c r="MS238" s="34">
        <v>1.8589751794934273E-2</v>
      </c>
      <c r="MT238" s="34">
        <v>1.8275253474712372E-2</v>
      </c>
      <c r="MU238" s="34">
        <v>1.7975496128201485E-2</v>
      </c>
      <c r="MV238" s="34">
        <v>1.7672345042228699E-2</v>
      </c>
      <c r="MW238" s="34">
        <v>1.7327401787042618E-2</v>
      </c>
      <c r="MX238" s="34">
        <v>1.7006352543830872E-2</v>
      </c>
      <c r="MY238" s="34">
        <v>1.6687566414475441E-2</v>
      </c>
      <c r="MZ238" s="34">
        <v>1.6340039670467377E-2</v>
      </c>
      <c r="NA238" s="34">
        <v>1.5982639044523239E-2</v>
      </c>
      <c r="NB238" s="34">
        <v>1.5607826411724091E-2</v>
      </c>
      <c r="NC238" s="34">
        <v>1.5248921699821949E-2</v>
      </c>
      <c r="ND238" s="34">
        <v>1.4874964021146297E-2</v>
      </c>
      <c r="NE238" s="34">
        <v>1.4506213366985321E-2</v>
      </c>
      <c r="NF238" s="34">
        <v>1.4168687164783478E-2</v>
      </c>
      <c r="NG238" s="34">
        <v>1.3837193138897419E-2</v>
      </c>
      <c r="NH238" s="34">
        <v>1.3512960635125637E-2</v>
      </c>
      <c r="NI238" s="34">
        <v>1.3179254718124866E-2</v>
      </c>
      <c r="NJ238" s="34">
        <v>1.2875070795416832E-2</v>
      </c>
      <c r="NK238" s="34">
        <v>1.2565212324261665E-2</v>
      </c>
      <c r="NL238" s="34">
        <v>1.2274680659174919E-2</v>
      </c>
      <c r="NM238" s="34">
        <v>1.1990259401500225E-2</v>
      </c>
      <c r="NN238" s="34">
        <v>1.1678120121359825E-2</v>
      </c>
      <c r="NO238" s="34">
        <v>1.1387858539819717E-2</v>
      </c>
      <c r="NP238" s="34">
        <v>1.1149040423333645E-2</v>
      </c>
      <c r="NQ238" s="34">
        <v>1.0880445130169392E-2</v>
      </c>
      <c r="NR238" s="34">
        <v>1.0588197037577629E-2</v>
      </c>
      <c r="NS238" s="34">
        <v>1.0333262383937836E-2</v>
      </c>
      <c r="NT238" s="34">
        <v>1.008014939725399E-2</v>
      </c>
      <c r="NU238" s="34">
        <v>9.8036695271730423E-3</v>
      </c>
      <c r="NV238" s="34">
        <v>9.5342742279171944E-3</v>
      </c>
      <c r="NW238" s="34">
        <v>9.2999432235956192E-3</v>
      </c>
      <c r="NX238" s="34">
        <v>9.028569795191288E-3</v>
      </c>
      <c r="NY238" s="34">
        <v>8.7549658492207527E-3</v>
      </c>
      <c r="NZ238" s="34">
        <v>8.5321115329861641E-3</v>
      </c>
      <c r="OA238" s="34">
        <v>8.3200167864561081E-3</v>
      </c>
      <c r="OB238" s="34">
        <v>8.0802859738469124E-3</v>
      </c>
      <c r="OC238" s="34">
        <v>7.8135542571544647E-3</v>
      </c>
      <c r="OD238" s="34">
        <v>7.5382497161626816E-3</v>
      </c>
      <c r="OE238" s="34">
        <v>7.2931200265884399E-3</v>
      </c>
      <c r="OF238" s="34">
        <v>7.0371930487453938E-3</v>
      </c>
      <c r="OG238" s="34">
        <v>6.7525533959269524E-3</v>
      </c>
      <c r="OH238" s="34">
        <v>6.4866147004067898E-3</v>
      </c>
      <c r="OI238" s="34">
        <v>6.23349379748106E-3</v>
      </c>
      <c r="OJ238" s="34">
        <v>6.0043567791581154E-3</v>
      </c>
      <c r="OK238" s="34">
        <v>5.7851234450936317E-3</v>
      </c>
      <c r="OL238" s="34">
        <v>5.5537368170917034E-3</v>
      </c>
      <c r="OM238" s="34">
        <v>5.301658995449543E-3</v>
      </c>
      <c r="ON238" s="34">
        <v>5.0604967400431633E-3</v>
      </c>
      <c r="OO238" s="34">
        <v>4.8413700424134731E-3</v>
      </c>
      <c r="OP238" s="34">
        <v>4.6144360676407814E-3</v>
      </c>
      <c r="OQ238" s="34">
        <v>4.3983249925076962E-3</v>
      </c>
      <c r="OR238" s="34">
        <v>4.1913553141057491E-3</v>
      </c>
      <c r="OS238" s="34">
        <v>3.9834333583712578E-3</v>
      </c>
      <c r="OT238" s="34">
        <v>3.7918894086033106E-3</v>
      </c>
      <c r="OU238" s="34">
        <v>3.6104577593505383E-3</v>
      </c>
      <c r="OV238" s="34">
        <v>3.4344422165304422E-3</v>
      </c>
      <c r="OW238" s="34">
        <v>3.235396696254611E-3</v>
      </c>
      <c r="OX238" s="34">
        <v>3.0370519962161779E-3</v>
      </c>
      <c r="OY238" s="34">
        <v>2.8727112803608179E-3</v>
      </c>
      <c r="OZ238" s="34">
        <v>2.7009330224245787E-3</v>
      </c>
      <c r="PA238" s="34">
        <v>2.5005789939314127E-3</v>
      </c>
      <c r="PB238" s="34">
        <v>2.2922975476831198E-3</v>
      </c>
      <c r="PC238" s="34">
        <v>2.1074973046779633E-3</v>
      </c>
      <c r="PD238" s="34">
        <v>1.9482958596199751E-3</v>
      </c>
      <c r="PE238" t="s">
        <v>1300</v>
      </c>
      <c r="PF238" t="s">
        <v>843</v>
      </c>
      <c r="PG238" t="s">
        <v>843</v>
      </c>
      <c r="PH238" t="s">
        <v>843</v>
      </c>
      <c r="PI238" t="s">
        <v>843</v>
      </c>
      <c r="PJ238" t="s">
        <v>1300</v>
      </c>
      <c r="PK238" s="34">
        <v>0.50365066528320313</v>
      </c>
      <c r="PL238" s="34">
        <v>0.50321632623672485</v>
      </c>
      <c r="PM238" s="34">
        <v>0.50248193740844727</v>
      </c>
      <c r="PN238" s="34">
        <v>0.50167542695999146</v>
      </c>
      <c r="PO238" s="34">
        <v>0.5008995532989502</v>
      </c>
      <c r="PP238" s="34">
        <v>0.50028645992279053</v>
      </c>
      <c r="PQ238" s="34">
        <v>0.49983322620391846</v>
      </c>
      <c r="PR238" s="34">
        <v>0.49947631359100342</v>
      </c>
      <c r="PS238" s="34">
        <v>0.49921444058418274</v>
      </c>
      <c r="PT238" s="34">
        <v>0.49898678064346313</v>
      </c>
      <c r="PU238" s="34">
        <v>0.49876335263252258</v>
      </c>
      <c r="PV238" s="34">
        <v>0.49855545163154602</v>
      </c>
      <c r="PW238" s="34">
        <v>0.49835294485092163</v>
      </c>
      <c r="PX238" s="34">
        <v>0.49818393588066101</v>
      </c>
      <c r="PY238" s="34">
        <v>0.49796926975250244</v>
      </c>
      <c r="PZ238" s="34">
        <v>0.49780181050300598</v>
      </c>
      <c r="QA238" s="34">
        <v>0.49774721264839172</v>
      </c>
      <c r="QB238" s="34">
        <v>0.49785968661308289</v>
      </c>
      <c r="QC238" s="34">
        <v>0.49811375141143799</v>
      </c>
      <c r="QD238" s="34">
        <v>0.49835541844367981</v>
      </c>
      <c r="QE238" s="34">
        <v>0.49858957529067993</v>
      </c>
      <c r="QF238" s="34">
        <v>0.49877840280532837</v>
      </c>
      <c r="QG238" s="34">
        <v>0.49893677234649658</v>
      </c>
      <c r="QH238" s="34">
        <v>0.49909815192222595</v>
      </c>
      <c r="QI238" s="34">
        <v>0.49929070472717285</v>
      </c>
      <c r="QJ238" s="34">
        <v>0.49949890375137329</v>
      </c>
      <c r="QK238" s="34">
        <v>0.49969634413719177</v>
      </c>
      <c r="QL238" s="34">
        <v>0.49988517165184021</v>
      </c>
      <c r="QM238" s="34">
        <v>0.50006526708602905</v>
      </c>
      <c r="QN238" s="34">
        <v>0.50023543834686279</v>
      </c>
      <c r="QO238" s="34">
        <v>0.50039786100387573</v>
      </c>
      <c r="QP238" s="34">
        <v>0.50055432319641113</v>
      </c>
      <c r="QQ238" s="34">
        <v>0.50070470571517944</v>
      </c>
      <c r="QR238" s="34">
        <v>0.50084787607192993</v>
      </c>
      <c r="QS238" s="34">
        <v>0.50098544359207153</v>
      </c>
      <c r="QT238" s="34">
        <v>0.50111883878707886</v>
      </c>
      <c r="QU238" s="34">
        <v>0.50124740600585938</v>
      </c>
      <c r="QV238" s="34">
        <v>0.50137174129486084</v>
      </c>
      <c r="QW238" s="34">
        <v>0.50149190425872803</v>
      </c>
      <c r="QX238" s="34">
        <v>0.50160759687423706</v>
      </c>
      <c r="QY238" s="34">
        <v>0.50171911716461182</v>
      </c>
      <c r="QZ238" s="34">
        <v>0.5018271803855896</v>
      </c>
      <c r="RA238" s="34">
        <v>0.50193369388580322</v>
      </c>
      <c r="RB238" s="34">
        <v>0.50203728675842285</v>
      </c>
      <c r="RC238" s="34">
        <v>0.50213807821273804</v>
      </c>
      <c r="RD238" s="34">
        <v>0.50223708152770996</v>
      </c>
      <c r="RE238" s="34">
        <v>0.50233352184295654</v>
      </c>
      <c r="RF238" s="34">
        <v>0.50242793560028076</v>
      </c>
      <c r="RG238" s="34">
        <v>0.50252056121826172</v>
      </c>
      <c r="RH238" s="34">
        <v>0.50261181592941284</v>
      </c>
      <c r="RI238" s="34">
        <v>0.50270271301269531</v>
      </c>
      <c r="RJ238" s="34">
        <v>0.50279355049133301</v>
      </c>
      <c r="RK238" s="34">
        <v>0.50288313627243042</v>
      </c>
      <c r="RL238" s="34">
        <v>0.50297194719314575</v>
      </c>
      <c r="RM238" s="34">
        <v>0.50305980443954468</v>
      </c>
      <c r="RN238" s="34">
        <v>0.5031469464302063</v>
      </c>
      <c r="RO238" s="34">
        <v>0.50323253870010376</v>
      </c>
      <c r="RP238" s="34">
        <v>0.50331735610961914</v>
      </c>
      <c r="RQ238" s="34">
        <v>0.50340241193771362</v>
      </c>
      <c r="RR238" s="34">
        <v>0.50348687171936035</v>
      </c>
      <c r="RS238" s="34">
        <v>0.50357091426849365</v>
      </c>
      <c r="RT238" s="34">
        <v>0.50365406274795532</v>
      </c>
      <c r="RU238" s="34">
        <v>0.50373679399490356</v>
      </c>
      <c r="RV238" s="34">
        <v>0.50382047891616821</v>
      </c>
      <c r="RW238" s="34">
        <v>0.50390434265136719</v>
      </c>
      <c r="RX238" s="34">
        <v>0.50398755073547363</v>
      </c>
      <c r="RY238" s="34">
        <v>0.50406980514526367</v>
      </c>
      <c r="RZ238" s="34">
        <v>0.50415092706680298</v>
      </c>
      <c r="SA238" s="34">
        <v>0.50423085689544678</v>
      </c>
      <c r="SB238" s="34">
        <v>0.50430941581726074</v>
      </c>
      <c r="SC238" s="34">
        <v>0.50438785552978516</v>
      </c>
      <c r="SD238" s="34">
        <v>0.50446563959121704</v>
      </c>
      <c r="SE238" s="34">
        <v>0.50454181432723999</v>
      </c>
      <c r="SF238" s="34">
        <v>0.50461709499359131</v>
      </c>
      <c r="SG238" s="34">
        <v>0.50469094514846802</v>
      </c>
      <c r="SH238" s="34">
        <v>0.50476402044296265</v>
      </c>
      <c r="SI238" s="34">
        <v>0.50483638048171997</v>
      </c>
      <c r="SJ238" s="34">
        <v>0.50490731000900269</v>
      </c>
      <c r="SK238" s="34">
        <v>0.50497603416442871</v>
      </c>
      <c r="SL238" s="34">
        <v>0.50504285097122192</v>
      </c>
      <c r="SM238" s="34">
        <v>0.5051085352897644</v>
      </c>
      <c r="SN238" s="34">
        <v>0.50517153739929199</v>
      </c>
      <c r="SO238" s="34">
        <v>0.50523221492767334</v>
      </c>
      <c r="SP238" s="34">
        <v>0.50529104471206665</v>
      </c>
      <c r="SQ238" s="34">
        <v>0.5053478479385376</v>
      </c>
      <c r="SR238" s="34">
        <v>0.50540196895599365</v>
      </c>
      <c r="SS238" s="34">
        <v>0.50545412302017212</v>
      </c>
      <c r="ST238" s="34">
        <v>0.50550389289855957</v>
      </c>
      <c r="SU238" s="34">
        <v>0.50554978847503662</v>
      </c>
      <c r="SV238" s="34">
        <v>0.50559282302856445</v>
      </c>
      <c r="SW238" s="34">
        <v>0.50563287734985352</v>
      </c>
      <c r="SX238" s="34">
        <v>0.50566983222961426</v>
      </c>
      <c r="SY238" s="34">
        <v>0.50570374727249146</v>
      </c>
      <c r="SZ238" s="34">
        <v>0.50573605298995972</v>
      </c>
      <c r="TA238" s="34">
        <v>0.50576329231262207</v>
      </c>
      <c r="TB238" s="34">
        <v>0.50578546524047852</v>
      </c>
      <c r="TC238" s="34">
        <v>0.50580441951751709</v>
      </c>
      <c r="TD238" s="34">
        <v>0.50581938028335571</v>
      </c>
      <c r="TE238" s="34">
        <v>0.50582897663116455</v>
      </c>
      <c r="TF238" s="34">
        <v>0.50583261251449585</v>
      </c>
      <c r="TG238" s="34">
        <v>0.50583356618881226</v>
      </c>
      <c r="TH238" t="s">
        <v>843</v>
      </c>
      <c r="TI238" t="s">
        <v>843</v>
      </c>
      <c r="TJ238" t="s">
        <v>1300</v>
      </c>
      <c r="TK238" s="34">
        <v>0.50086330896301501</v>
      </c>
      <c r="TL238" s="34">
        <v>0.503821734335827</v>
      </c>
      <c r="TM238" s="34">
        <v>0.50704988629654302</v>
      </c>
      <c r="TN238" s="34">
        <v>0.51084927264722102</v>
      </c>
      <c r="TO238" s="34">
        <v>0.51522994111484399</v>
      </c>
      <c r="TP238" s="34">
        <v>0.52019270344665003</v>
      </c>
      <c r="TQ238" s="34">
        <v>0.52569157376033304</v>
      </c>
      <c r="TR238" s="34">
        <v>0.53162374725263295</v>
      </c>
      <c r="TS238" s="34">
        <v>0.53750592211206705</v>
      </c>
      <c r="TT238" s="34">
        <v>0.54282378972343903</v>
      </c>
      <c r="TU238" s="34">
        <v>0.54740676876710503</v>
      </c>
      <c r="TV238" s="34">
        <v>0.55126549616787501</v>
      </c>
      <c r="TW238" s="34">
        <v>0.55459254555453297</v>
      </c>
      <c r="TX238" s="34">
        <v>0.55767827690916494</v>
      </c>
      <c r="TY238" s="34">
        <v>0.560419539024825</v>
      </c>
      <c r="TZ238" s="34">
        <v>0.562652612092436</v>
      </c>
      <c r="UA238" s="34">
        <v>0.56477630518031896</v>
      </c>
      <c r="UB238" s="34">
        <v>0.56634105493436304</v>
      </c>
      <c r="UC238" s="34">
        <v>0.56737043331075898</v>
      </c>
      <c r="UD238" s="34">
        <v>0.56872235170882102</v>
      </c>
      <c r="UE238" s="34">
        <v>0.57090920102725395</v>
      </c>
      <c r="UF238" s="34">
        <v>0.57378152691242001</v>
      </c>
      <c r="UG238" s="34">
        <v>0.57697989665665506</v>
      </c>
      <c r="UH238" s="34">
        <v>0.58047374623689596</v>
      </c>
      <c r="UI238" s="34">
        <v>0.58412353421455798</v>
      </c>
      <c r="UJ238" s="34">
        <v>0.58809359384742299</v>
      </c>
      <c r="UK238" s="34">
        <v>0.59231890826917699</v>
      </c>
      <c r="UL238" s="34">
        <v>0.59645590896653999</v>
      </c>
      <c r="UM238" s="34">
        <v>0.60046305932448707</v>
      </c>
      <c r="UN238" s="34">
        <v>0.60452466678393102</v>
      </c>
      <c r="UO238" s="34">
        <v>0.60883893980605097</v>
      </c>
      <c r="UP238" s="34">
        <v>0.61312996538543996</v>
      </c>
      <c r="UQ238" s="34">
        <v>0.61698391954916798</v>
      </c>
      <c r="UR238" s="34">
        <v>0.62038214269752601</v>
      </c>
      <c r="US238" s="34">
        <v>0.62343441719447401</v>
      </c>
      <c r="UT238" s="34">
        <v>0.62618129457282601</v>
      </c>
      <c r="UU238" s="34">
        <v>0.62867360476856293</v>
      </c>
      <c r="UV238" s="34">
        <v>0.63095313463056302</v>
      </c>
      <c r="UW238" s="34">
        <v>0.633066087140711</v>
      </c>
      <c r="UX238" s="34">
        <v>0.63505556145784392</v>
      </c>
      <c r="UY238" s="34">
        <v>0.636913674171116</v>
      </c>
      <c r="UZ238" s="34">
        <v>0.63863508498660404</v>
      </c>
      <c r="VA238" s="34">
        <v>0.64025364953136499</v>
      </c>
      <c r="VB238" s="34">
        <v>0.64180453346265498</v>
      </c>
      <c r="VC238" s="34">
        <v>0.64324918554202004</v>
      </c>
      <c r="VD238" s="34">
        <v>0.64459787765071097</v>
      </c>
      <c r="VE238" s="34">
        <v>0.64587028785526801</v>
      </c>
      <c r="VF238" s="34">
        <v>0.64703972205897597</v>
      </c>
      <c r="VG238" s="34">
        <v>0.64813256989755008</v>
      </c>
      <c r="VH238" s="34">
        <v>0.64914090794480006</v>
      </c>
      <c r="VI238" s="34">
        <v>0.65007150113451106</v>
      </c>
      <c r="VJ238" s="34">
        <v>0.65090304117711495</v>
      </c>
      <c r="VK238" s="34">
        <v>0.65158740162736906</v>
      </c>
      <c r="VL238" s="34">
        <v>0.65212521588515993</v>
      </c>
      <c r="VM238" s="34">
        <v>0.65250522084259099</v>
      </c>
      <c r="VN238" s="34">
        <v>0.65271395405600496</v>
      </c>
      <c r="VO238" s="34">
        <v>0.65272884407423704</v>
      </c>
      <c r="VP238" s="34">
        <v>0.65260206890272798</v>
      </c>
      <c r="VQ238" s="34">
        <v>0.65243235016005896</v>
      </c>
      <c r="VR238" s="34">
        <v>0.65226690947737598</v>
      </c>
      <c r="VS238" s="34">
        <v>0.65209622215690299</v>
      </c>
      <c r="VT238" s="34">
        <v>0.6519568805031839</v>
      </c>
      <c r="VU238" s="34">
        <v>0.65188914663258302</v>
      </c>
      <c r="VV238" s="34">
        <v>0.65178141910465603</v>
      </c>
      <c r="VW238" s="34">
        <v>0.65156910703268101</v>
      </c>
      <c r="VX238" s="34">
        <v>0.65129430902570906</v>
      </c>
      <c r="VY238" s="34">
        <v>0.65092807387083096</v>
      </c>
      <c r="VZ238" s="34">
        <v>0.650415884709443</v>
      </c>
      <c r="WA238" s="34">
        <v>0.64980786775747301</v>
      </c>
      <c r="WB238" s="34">
        <v>0.64909788274904401</v>
      </c>
      <c r="WC238" s="34">
        <v>0.64819263214993195</v>
      </c>
      <c r="WD238" s="34">
        <v>0.64713974616362191</v>
      </c>
      <c r="WE238" s="34">
        <v>0.64601557283299993</v>
      </c>
      <c r="WF238" s="34">
        <v>0.64477356363437199</v>
      </c>
      <c r="WG238" s="34">
        <v>0.64335294506511498</v>
      </c>
      <c r="WH238" s="34">
        <v>0.64171415424987599</v>
      </c>
      <c r="WI238" s="34">
        <v>0.63989920414529</v>
      </c>
      <c r="WJ238" s="34">
        <v>0.638045873453288</v>
      </c>
      <c r="WK238" s="34">
        <v>0.63619123826674606</v>
      </c>
      <c r="WL238" s="34">
        <v>0.63426753012374204</v>
      </c>
      <c r="WM238" s="34">
        <v>0.63213549586505502</v>
      </c>
      <c r="WN238" s="34">
        <v>0.62992454833747002</v>
      </c>
      <c r="WO238" s="34">
        <v>0.627893253357238</v>
      </c>
      <c r="WP238" s="34">
        <v>0.62603398884384098</v>
      </c>
      <c r="WQ238" s="34">
        <v>0.62428693913276401</v>
      </c>
      <c r="WR238" s="34">
        <v>0.62265793340264397</v>
      </c>
      <c r="WS238" s="34">
        <v>0.62114797821114998</v>
      </c>
      <c r="WT238" s="34">
        <v>0.61970976132592492</v>
      </c>
      <c r="WU238" s="34">
        <v>0.61828256903064005</v>
      </c>
      <c r="WV238" s="34">
        <v>0.61682895546609895</v>
      </c>
      <c r="WW238" s="34">
        <v>0.61536815285028601</v>
      </c>
      <c r="WX238" s="34">
        <v>0.61389818840586996</v>
      </c>
      <c r="WY238" s="34">
        <v>0.61236623167315896</v>
      </c>
      <c r="WZ238" s="34">
        <v>0.61078511682788506</v>
      </c>
      <c r="XA238" s="34">
        <v>0.60919239164179795</v>
      </c>
      <c r="XB238" s="34">
        <v>0.60757480956917798</v>
      </c>
      <c r="XC238" s="34">
        <v>0.60593182914939103</v>
      </c>
      <c r="XD238" s="34">
        <v>0.60427631624188693</v>
      </c>
      <c r="XE238" s="34">
        <v>0.60258028583773804</v>
      </c>
      <c r="XF238" s="34">
        <v>0.60083525690538597</v>
      </c>
      <c r="XG238" s="34">
        <v>0.599033211861696</v>
      </c>
      <c r="XH238" t="s">
        <v>843</v>
      </c>
      <c r="XI238" t="s">
        <v>1300</v>
      </c>
      <c r="XJ238" s="34">
        <v>0.48690880294883299</v>
      </c>
      <c r="XK238" s="34">
        <v>0.48979436409894705</v>
      </c>
      <c r="XL238" s="34">
        <v>0.49297081178164803</v>
      </c>
      <c r="XM238" s="34">
        <v>0.496708665884599</v>
      </c>
      <c r="XN238" s="34">
        <v>0.50098811459123604</v>
      </c>
      <c r="XO238" s="34">
        <v>0.50583793453758896</v>
      </c>
      <c r="XP238" s="34">
        <v>0.51120706194723398</v>
      </c>
      <c r="XQ238" s="34">
        <v>0.51697143949163493</v>
      </c>
      <c r="XR238" s="34">
        <v>0.52271787169695794</v>
      </c>
      <c r="XS238" s="34">
        <v>0.52780865148928102</v>
      </c>
      <c r="XT238" s="34">
        <v>0.53208055651435104</v>
      </c>
      <c r="XU238" s="34">
        <v>0.53566251511071694</v>
      </c>
      <c r="XV238" s="34">
        <v>0.53869019380468397</v>
      </c>
      <c r="XW238" s="34">
        <v>0.54140122107695998</v>
      </c>
      <c r="XX238" s="34">
        <v>0.54379497015677203</v>
      </c>
      <c r="XY238" s="34">
        <v>0.54571458610647294</v>
      </c>
      <c r="XZ238" s="34">
        <v>0.54745683792759403</v>
      </c>
      <c r="YA238" s="34">
        <v>0.54862153823703397</v>
      </c>
      <c r="YB238" s="34">
        <v>0.54921963610174207</v>
      </c>
      <c r="YC238" s="34">
        <v>0.55009634352860803</v>
      </c>
      <c r="YD238" s="34">
        <v>0.551802640215173</v>
      </c>
      <c r="YE238" s="34">
        <v>0.55421834140077397</v>
      </c>
      <c r="YF238" s="34">
        <v>0.55697579004630804</v>
      </c>
      <c r="YG238" s="34">
        <v>0.56003857589416195</v>
      </c>
      <c r="YH238" s="34">
        <v>0.56325888242933697</v>
      </c>
      <c r="YI238" s="34">
        <v>0.566815722401389</v>
      </c>
      <c r="YJ238" s="34">
        <v>0.57067269827227096</v>
      </c>
      <c r="YK238" s="34">
        <v>0.57449147995775396</v>
      </c>
      <c r="YL238" s="34">
        <v>0.57822397993048502</v>
      </c>
      <c r="YM238" s="34">
        <v>0.582042555843857</v>
      </c>
      <c r="YN238" s="34">
        <v>0.58613130887503606</v>
      </c>
      <c r="YO238" s="34">
        <v>0.59019379659535698</v>
      </c>
      <c r="YP238" s="34">
        <v>0.59379339522681396</v>
      </c>
      <c r="YQ238" s="34">
        <v>0.59689188158193096</v>
      </c>
      <c r="YR238" s="34">
        <v>0.59958986073033504</v>
      </c>
      <c r="YS238" s="34">
        <v>0.60192639517681701</v>
      </c>
      <c r="YT238" s="34">
        <v>0.60394452359754502</v>
      </c>
      <c r="YU238" s="34">
        <v>0.60570317576744703</v>
      </c>
      <c r="YV238" s="34">
        <v>0.60726708186367806</v>
      </c>
      <c r="YW238" s="34">
        <v>0.60867425775728901</v>
      </c>
      <c r="YX238" s="34">
        <v>0.60990821416377994</v>
      </c>
      <c r="YY238" s="34">
        <v>0.61095688776677903</v>
      </c>
      <c r="YZ238" s="34">
        <v>0.61183942508829803</v>
      </c>
      <c r="ZA238" s="34">
        <v>0.61258138684470298</v>
      </c>
      <c r="ZB238" s="34">
        <v>0.61314317476492697</v>
      </c>
      <c r="ZC238" s="34">
        <v>0.61355965436987903</v>
      </c>
      <c r="ZD238" s="34">
        <v>0.61386558496319199</v>
      </c>
      <c r="ZE238" s="34">
        <v>0.61401418794823504</v>
      </c>
      <c r="ZF238" s="34">
        <v>0.61403198793763403</v>
      </c>
      <c r="ZG238" s="34">
        <v>0.61391870023290407</v>
      </c>
      <c r="ZH238" s="34">
        <v>0.61366169595782305</v>
      </c>
      <c r="ZI238" s="34">
        <v>0.61326534910686403</v>
      </c>
      <c r="ZJ238" s="34">
        <v>0.61275440951606497</v>
      </c>
      <c r="ZK238" s="34">
        <v>0.61222148945101995</v>
      </c>
      <c r="ZL238" s="34">
        <v>0.611751438309172</v>
      </c>
      <c r="ZM238" s="34">
        <v>0.61138180016339394</v>
      </c>
      <c r="ZN238" s="34">
        <v>0.611101957147554</v>
      </c>
      <c r="ZO238" s="34">
        <v>0.61093855991774493</v>
      </c>
      <c r="ZP238" s="34">
        <v>0.61083166866165695</v>
      </c>
      <c r="ZQ238" s="34">
        <v>0.61067173823194598</v>
      </c>
      <c r="ZR238" s="34">
        <v>0.61041903518779594</v>
      </c>
      <c r="ZS238" s="34">
        <v>0.61004776884240597</v>
      </c>
      <c r="ZT238" s="34">
        <v>0.60954391979201805</v>
      </c>
      <c r="ZU238" s="34">
        <v>0.60890590831593405</v>
      </c>
      <c r="ZV238" s="34">
        <v>0.60810253892560906</v>
      </c>
      <c r="ZW238" s="34">
        <v>0.60711166104643599</v>
      </c>
      <c r="ZX238" s="34">
        <v>0.60597556111738005</v>
      </c>
      <c r="ZY238" s="34">
        <v>0.60473505102534897</v>
      </c>
      <c r="ZZ238" s="34">
        <v>0.60335905786300703</v>
      </c>
      <c r="AAA238" s="34">
        <v>0.60178441727195908</v>
      </c>
      <c r="AAB238" s="34">
        <v>0.59990648134476898</v>
      </c>
      <c r="AAC238" s="34">
        <v>0.59779699386303298</v>
      </c>
      <c r="AAD238" s="34">
        <v>0.59562852080329598</v>
      </c>
      <c r="AAE238" s="34">
        <v>0.59341100109524403</v>
      </c>
      <c r="AAF238" s="34">
        <v>0.59109918177631304</v>
      </c>
      <c r="AAG238" s="34">
        <v>0.58861085174088801</v>
      </c>
      <c r="AAH238" s="34">
        <v>0.58606667587661798</v>
      </c>
      <c r="AAI238" s="34">
        <v>0.58368977245489295</v>
      </c>
      <c r="AAJ238" s="34">
        <v>0.58151544800154797</v>
      </c>
      <c r="AAK238" s="34">
        <v>0.57948730958490402</v>
      </c>
      <c r="AAL238" s="34">
        <v>0.57754226299632405</v>
      </c>
      <c r="AAM238" s="34">
        <v>0.575662135269702</v>
      </c>
      <c r="AAN238" s="34">
        <v>0.57386963780991695</v>
      </c>
      <c r="AAO238" s="34">
        <v>0.57211484377481003</v>
      </c>
      <c r="AAP238" s="34">
        <v>0.57035641683822003</v>
      </c>
      <c r="AAQ238" s="34">
        <v>0.56863063983444095</v>
      </c>
      <c r="AAR238" s="34">
        <v>0.566969421977494</v>
      </c>
      <c r="AAS238" s="34">
        <v>0.56531958732394405</v>
      </c>
      <c r="AAT238" s="34">
        <v>0.56363050232518197</v>
      </c>
      <c r="AAU238" s="34">
        <v>0.56192412850197404</v>
      </c>
      <c r="AAV238" s="34">
        <v>0.56020712888324509</v>
      </c>
      <c r="AAW238" s="34">
        <v>0.55845035591277603</v>
      </c>
      <c r="AAX238" s="34">
        <v>0.55663058983732394</v>
      </c>
      <c r="AAY238" s="34">
        <v>0.55476386082977802</v>
      </c>
      <c r="AAZ238" s="34">
        <v>0.55285622421060299</v>
      </c>
      <c r="ABA238" s="34">
        <v>0.55089472070936207</v>
      </c>
      <c r="ABB238" s="34">
        <v>0.54890361338992899</v>
      </c>
      <c r="ABC238" s="34">
        <v>0.54690007841386701</v>
      </c>
      <c r="ABD238" s="34">
        <v>0.54487005752094497</v>
      </c>
      <c r="ABE238" s="34">
        <v>0.54280271069613295</v>
      </c>
      <c r="ABF238" s="34">
        <v>0.54070765402512</v>
      </c>
      <c r="ABG238" t="s">
        <v>843</v>
      </c>
      <c r="ABH238" t="s">
        <v>843</v>
      </c>
      <c r="ABI238" t="s">
        <v>1300</v>
      </c>
      <c r="ABJ238" s="34">
        <v>0.39075069105322696</v>
      </c>
      <c r="ABK238" s="34">
        <v>0.392877199869477</v>
      </c>
      <c r="ABL238" s="34">
        <v>0.39496042587882202</v>
      </c>
      <c r="ABM238" s="34">
        <v>0.39738800126470403</v>
      </c>
      <c r="ABN238" s="34">
        <v>0.40030837036234201</v>
      </c>
      <c r="ABO238" s="34">
        <v>0.40373786514006199</v>
      </c>
      <c r="ABP238" s="34">
        <v>0.40769703842799304</v>
      </c>
      <c r="ABQ238" s="34">
        <v>0.41224370296124496</v>
      </c>
      <c r="ABR238" s="34">
        <v>0.41726246603769701</v>
      </c>
      <c r="ABS238" s="34">
        <v>0.422498678001066</v>
      </c>
      <c r="ABT238" s="34">
        <v>0.42779761329246102</v>
      </c>
      <c r="ABU238" s="34">
        <v>0.43315170505397299</v>
      </c>
      <c r="ABV238" s="34">
        <v>0.43861122934801</v>
      </c>
      <c r="ABW238" s="34">
        <v>0.44405452480899399</v>
      </c>
      <c r="ABX238" s="34">
        <v>0.44900786433067902</v>
      </c>
      <c r="ABY238" s="34">
        <v>0.45329268620361601</v>
      </c>
      <c r="ABZ238" s="34">
        <v>0.45715139029414997</v>
      </c>
      <c r="ACA238" s="34">
        <v>0.45995535154462996</v>
      </c>
      <c r="ACB238" s="34">
        <v>0.46192280107995998</v>
      </c>
      <c r="ACC238" s="34">
        <v>0.46394228492571299</v>
      </c>
      <c r="ACD238" s="34">
        <v>0.46637193697296397</v>
      </c>
      <c r="ACE238" s="34">
        <v>0.46925015662158698</v>
      </c>
      <c r="ACF238" s="34">
        <v>0.47247923457049701</v>
      </c>
      <c r="ACG238" s="34">
        <v>0.47590505340489997</v>
      </c>
      <c r="ACH238" s="34">
        <v>0.47932638679037604</v>
      </c>
      <c r="ACI238" s="34">
        <v>0.48287750899391702</v>
      </c>
      <c r="ACJ238" s="34">
        <v>0.48651998444998396</v>
      </c>
      <c r="ACK238" s="34">
        <v>0.49011623680100497</v>
      </c>
      <c r="ACL238" s="34">
        <v>0.49374560783556298</v>
      </c>
      <c r="ACM238" s="34">
        <v>0.49761601577911796</v>
      </c>
      <c r="ACN238" s="34">
        <v>0.50184007398493502</v>
      </c>
      <c r="ACO238" s="34">
        <v>0.50628850624184107</v>
      </c>
      <c r="ACP238" s="34">
        <v>0.5106932745653</v>
      </c>
      <c r="ACQ238" s="34">
        <v>0.515018424103033</v>
      </c>
      <c r="ACR238" s="34">
        <v>0.51938255230858499</v>
      </c>
      <c r="ACS238" s="34">
        <v>0.523954022302908</v>
      </c>
      <c r="ACT238" s="34">
        <v>0.52849298511273002</v>
      </c>
      <c r="ACU238" s="34">
        <v>0.53260885935090196</v>
      </c>
      <c r="ACV238" s="34">
        <v>0.53628279712828497</v>
      </c>
      <c r="ACW238" s="34">
        <v>0.539601272742677</v>
      </c>
      <c r="ACX238" s="34">
        <v>0.54261445615028991</v>
      </c>
      <c r="ACY238" s="34">
        <v>0.54537197404546101</v>
      </c>
      <c r="ACZ238" s="34">
        <v>0.54790411669819006</v>
      </c>
      <c r="ADA238" s="34">
        <v>0.55026612866521296</v>
      </c>
      <c r="ADB238" s="34">
        <v>0.55251637407939203</v>
      </c>
      <c r="ADC238" s="34">
        <v>0.55464319141447194</v>
      </c>
      <c r="ADD238" s="34">
        <v>0.55662131384534097</v>
      </c>
      <c r="ADE238" s="34">
        <v>0.55847324796425102</v>
      </c>
      <c r="ADF238" s="34">
        <v>0.56023205004246801</v>
      </c>
      <c r="ADG238" s="34">
        <v>0.56184233552815699</v>
      </c>
      <c r="ADH238" s="34">
        <v>0.56331287931641005</v>
      </c>
      <c r="ADI238" s="34">
        <v>0.56466237365433902</v>
      </c>
      <c r="ADJ238" s="34">
        <v>0.56585220997902608</v>
      </c>
      <c r="ADK238" s="34">
        <v>0.56690294384027506</v>
      </c>
      <c r="ADL238" s="34">
        <v>0.56780024237611004</v>
      </c>
      <c r="ADM238" s="34">
        <v>0.56855272069920093</v>
      </c>
      <c r="ADN238" s="34">
        <v>0.56915627575856598</v>
      </c>
      <c r="ADO238" s="34">
        <v>0.56963247472230694</v>
      </c>
      <c r="ADP238" s="34">
        <v>0.57007480920628195</v>
      </c>
      <c r="ADQ238" s="34">
        <v>0.57056535103000794</v>
      </c>
      <c r="ADR238" s="34">
        <v>0.57110555342437097</v>
      </c>
      <c r="ADS238" s="34">
        <v>0.57171175989143996</v>
      </c>
      <c r="ADT238" s="34">
        <v>0.57242658481977005</v>
      </c>
      <c r="ADU238" s="34">
        <v>0.57315899852979302</v>
      </c>
      <c r="ADV238" s="34">
        <v>0.57381817111626099</v>
      </c>
      <c r="ADW238" s="34">
        <v>0.574409433377848</v>
      </c>
      <c r="ADX238" s="34">
        <v>0.57488868422948103</v>
      </c>
      <c r="ADY238" s="34">
        <v>0.57520810485139895</v>
      </c>
      <c r="ADZ238" s="34">
        <v>0.57540773550537705</v>
      </c>
      <c r="AEA238" s="34">
        <v>0.57546102425204804</v>
      </c>
      <c r="AEB238" s="34">
        <v>0.57530519618680898</v>
      </c>
      <c r="AEC238" s="34">
        <v>0.57497632297374301</v>
      </c>
      <c r="AED238" s="34">
        <v>0.57454772010539701</v>
      </c>
      <c r="AEE238" s="34">
        <v>0.57398386429050807</v>
      </c>
      <c r="AEF238" s="34">
        <v>0.57322966850622803</v>
      </c>
      <c r="AEG238" s="34">
        <v>0.57219846453794199</v>
      </c>
      <c r="AEH238" s="34">
        <v>0.57096824246524003</v>
      </c>
      <c r="AEI238" s="34">
        <v>0.56970187111021797</v>
      </c>
      <c r="AEJ238" s="34">
        <v>0.56838275235184998</v>
      </c>
      <c r="AEK238" s="34">
        <v>0.56695580049706396</v>
      </c>
      <c r="AEL238" s="34">
        <v>0.56534766882044207</v>
      </c>
      <c r="AEM238" s="34">
        <v>0.56366056399662601</v>
      </c>
      <c r="AEN238" s="34">
        <v>0.56209653707013896</v>
      </c>
      <c r="AEO238" s="34">
        <v>0.56071237181146794</v>
      </c>
      <c r="AEP238" s="34">
        <v>0.55945595487261601</v>
      </c>
      <c r="AEQ238" s="34">
        <v>0.55826739792789293</v>
      </c>
      <c r="AER238" s="34">
        <v>0.55714068152713203</v>
      </c>
      <c r="AES238" s="34">
        <v>0.55608559208281594</v>
      </c>
      <c r="AET238" s="34">
        <v>0.555036461467591</v>
      </c>
      <c r="AEU238" s="34">
        <v>0.55396198623501691</v>
      </c>
      <c r="AEV238" s="34">
        <v>0.55290118214151696</v>
      </c>
      <c r="AEW238" s="34">
        <v>0.55187350461333606</v>
      </c>
      <c r="AEX238" s="34">
        <v>0.55083101744950302</v>
      </c>
      <c r="AEY238" s="34">
        <v>0.54974282305301003</v>
      </c>
      <c r="AEZ238" s="34">
        <v>0.54862842981677096</v>
      </c>
      <c r="AFA238" s="34">
        <v>0.54748474104410294</v>
      </c>
      <c r="AFB238" s="34">
        <v>0.54629287268931204</v>
      </c>
      <c r="AFC238" s="34">
        <v>0.54504922822954205</v>
      </c>
      <c r="AFD238" s="34">
        <v>0.543761329617239</v>
      </c>
      <c r="AFE238" s="34">
        <v>0.54242200637631799</v>
      </c>
      <c r="AFF238" s="34">
        <v>0.54102377599572204</v>
      </c>
      <c r="AFG238" t="s">
        <v>843</v>
      </c>
      <c r="AFH238" t="s">
        <v>843</v>
      </c>
      <c r="AFI238" s="34">
        <v>0.40045999999999998</v>
      </c>
      <c r="AFJ238" s="34">
        <v>0.39539999999999997</v>
      </c>
      <c r="AFK238" s="34">
        <v>0.39984999999999998</v>
      </c>
      <c r="AFL238" s="34">
        <v>0.40005000000000002</v>
      </c>
      <c r="AFM238" s="34">
        <v>0.41374</v>
      </c>
      <c r="AFN238" s="34">
        <v>0.40853</v>
      </c>
      <c r="AFO238" s="34">
        <v>0.41055999999999998</v>
      </c>
      <c r="AFP238" s="34">
        <v>0.41601999999999995</v>
      </c>
      <c r="AFQ238" s="34">
        <v>0.42991999999999997</v>
      </c>
      <c r="AFR238" s="34">
        <v>0.43331999999999998</v>
      </c>
      <c r="AFS238" s="34">
        <v>0.43552999999999997</v>
      </c>
      <c r="AFT238" s="34">
        <v>0.43820999999999999</v>
      </c>
      <c r="AFU238" s="34">
        <v>0.45902999999999999</v>
      </c>
      <c r="AFV238" s="34">
        <v>0.45838000000000001</v>
      </c>
      <c r="AFW238" s="34">
        <v>0.46155000000000002</v>
      </c>
      <c r="AFX238" s="34">
        <v>0.45573000000000002</v>
      </c>
      <c r="AFY238" s="34">
        <v>0.46377000000000002</v>
      </c>
      <c r="AFZ238" s="34">
        <v>0.42893999999999999</v>
      </c>
      <c r="AGA238" s="34">
        <v>0.45527999999999996</v>
      </c>
      <c r="AGB238" t="s">
        <v>843</v>
      </c>
      <c r="AGC238" t="s">
        <v>843</v>
      </c>
      <c r="AGD238" t="s">
        <v>843</v>
      </c>
      <c r="AGE238" t="s">
        <v>843</v>
      </c>
      <c r="AGF238" s="34">
        <v>5.9595566242933273E-2</v>
      </c>
      <c r="AGG238" t="s">
        <v>843</v>
      </c>
      <c r="AGH238" t="s">
        <v>843</v>
      </c>
      <c r="AGI238" t="s">
        <v>843</v>
      </c>
      <c r="AGJ238" t="s">
        <v>843</v>
      </c>
      <c r="AGK238" t="s">
        <v>843</v>
      </c>
      <c r="AGL238" t="s">
        <v>843</v>
      </c>
      <c r="AGM238" t="s">
        <v>843</v>
      </c>
      <c r="AGN238" t="s">
        <v>843</v>
      </c>
      <c r="AGO238" s="34">
        <v>0.33700000000000002</v>
      </c>
      <c r="AGP238" s="34">
        <v>2016</v>
      </c>
      <c r="AGQ238" t="s">
        <v>832</v>
      </c>
      <c r="AGR238" t="s">
        <v>843</v>
      </c>
      <c r="AGS238" s="34">
        <v>5.0000000000000001E-3</v>
      </c>
      <c r="AGT238" s="34">
        <v>2016</v>
      </c>
      <c r="AGU238" t="s">
        <v>832</v>
      </c>
      <c r="AGV238" t="s">
        <v>843</v>
      </c>
      <c r="AGW238" s="34">
        <v>3.1E-2</v>
      </c>
      <c r="AGX238" s="34">
        <v>2016</v>
      </c>
      <c r="AGY238" t="s">
        <v>832</v>
      </c>
      <c r="AGZ238" t="s">
        <v>843</v>
      </c>
      <c r="AHA238" s="34">
        <v>0.20499999999999999</v>
      </c>
      <c r="AHB238" s="34">
        <v>2016</v>
      </c>
      <c r="AHC238" t="s">
        <v>832</v>
      </c>
      <c r="AHD238" t="s">
        <v>843</v>
      </c>
      <c r="AHE238" s="34">
        <v>0.29199999999999998</v>
      </c>
      <c r="AHF238" s="34">
        <v>2016</v>
      </c>
      <c r="AHG238" t="s">
        <v>832</v>
      </c>
      <c r="AHH238" t="s">
        <v>843</v>
      </c>
      <c r="AHI238" t="s">
        <v>830</v>
      </c>
      <c r="AHJ238" s="34">
        <v>0.23343728482723236</v>
      </c>
      <c r="AHK238" s="34">
        <v>0.22232015430927277</v>
      </c>
      <c r="AHL238" s="34">
        <v>0.23087844252586365</v>
      </c>
      <c r="AHM238" s="34">
        <v>0.24715533852577209</v>
      </c>
      <c r="AHN238" s="34">
        <v>0.24709075689315796</v>
      </c>
      <c r="AHO238" t="s">
        <v>843</v>
      </c>
      <c r="AHP238" s="34"/>
      <c r="AHQ238" s="34"/>
      <c r="AHR238" s="34"/>
      <c r="AHS238" s="34"/>
      <c r="AHT238" s="34"/>
      <c r="AHU238" t="s">
        <v>843</v>
      </c>
      <c r="AHV238" s="34">
        <v>0.23353616893291473</v>
      </c>
      <c r="AHW238" s="34">
        <v>0.21993367373943329</v>
      </c>
      <c r="AHX238" s="34">
        <v>0.22896845638751984</v>
      </c>
      <c r="AHY238" s="34">
        <v>0.25136986374855042</v>
      </c>
      <c r="AHZ238" s="34">
        <v>0.25237107276916504</v>
      </c>
      <c r="AIA238" t="s">
        <v>832</v>
      </c>
      <c r="AIB238" t="s">
        <v>843</v>
      </c>
      <c r="AIC238" s="34">
        <v>0.23236477375030518</v>
      </c>
      <c r="AID238" s="34">
        <v>0.23972673714160919</v>
      </c>
      <c r="AIE238" s="34">
        <v>0.22703947126865387</v>
      </c>
      <c r="AIF238" s="34">
        <v>0.21781089901924133</v>
      </c>
      <c r="AIG238" s="34">
        <v>0.21167938411235809</v>
      </c>
      <c r="AIH238" t="s">
        <v>465</v>
      </c>
      <c r="AII238" t="s">
        <v>843</v>
      </c>
      <c r="AIJ238" s="34">
        <v>0.24039874970912933</v>
      </c>
      <c r="AIK238" s="34">
        <v>0.2365083247423172</v>
      </c>
      <c r="AIL238" s="34">
        <v>0.22786399722099304</v>
      </c>
      <c r="AIM238" s="34">
        <v>0.22617599368095398</v>
      </c>
      <c r="AIN238" s="34">
        <v>0.22230499982833862</v>
      </c>
      <c r="AIO238" t="s">
        <v>465</v>
      </c>
      <c r="AIP238" s="34"/>
      <c r="AIQ238" t="s">
        <v>843</v>
      </c>
      <c r="AIR238" s="34"/>
      <c r="AIS238" s="34"/>
      <c r="AIT238" s="34"/>
      <c r="AIU238" s="34"/>
      <c r="AIV238" s="34"/>
      <c r="AIW238" s="34"/>
      <c r="AIX238" t="s">
        <v>843</v>
      </c>
      <c r="AIY238" s="34"/>
      <c r="AIZ238" s="34"/>
      <c r="AJA238" s="34"/>
      <c r="AJB238" s="34"/>
      <c r="AJC238" s="34"/>
      <c r="AJD238" s="34"/>
      <c r="AJE238" t="s">
        <v>843</v>
      </c>
      <c r="AJF238" s="34">
        <v>3.5485949367284775E-2</v>
      </c>
      <c r="AJG238" s="34">
        <v>4.6726476401090622E-2</v>
      </c>
      <c r="AJH238" s="34">
        <v>4.1265178471803665E-2</v>
      </c>
      <c r="AJI238" s="34">
        <v>3.2259389758110046E-2</v>
      </c>
      <c r="AJJ238" s="34">
        <v>1.3534867204725742E-2</v>
      </c>
      <c r="AJK238" t="s">
        <v>830</v>
      </c>
      <c r="AJL238" t="s">
        <v>843</v>
      </c>
      <c r="AJM238" t="s">
        <v>843</v>
      </c>
      <c r="AJN238" s="34">
        <v>5.0826530903577805E-2</v>
      </c>
      <c r="AJO238" s="34">
        <v>3.6865528672933578E-2</v>
      </c>
      <c r="AJP238" s="34">
        <v>1.9186057150363922E-2</v>
      </c>
      <c r="AJQ238" s="34">
        <v>2.3918258957564831E-3</v>
      </c>
      <c r="AJR238" s="34">
        <v>3.8576051592826843E-2</v>
      </c>
      <c r="AJS238" t="s">
        <v>832</v>
      </c>
      <c r="AJT238" t="s">
        <v>843</v>
      </c>
      <c r="AJU238" t="s">
        <v>843</v>
      </c>
      <c r="AJV238" t="s">
        <v>843</v>
      </c>
      <c r="AJW238" s="34">
        <v>1.0602811351418495E-2</v>
      </c>
      <c r="AJX238" s="34">
        <v>2.2066496312618256E-2</v>
      </c>
      <c r="AJY238" s="34">
        <v>1.736028864979744E-2</v>
      </c>
      <c r="AJZ238" s="34">
        <v>9.1192740947008133E-3</v>
      </c>
      <c r="AKA238" s="34">
        <v>-1.1582911014556885E-2</v>
      </c>
      <c r="AKB238" t="s">
        <v>830</v>
      </c>
      <c r="AKC238" t="s">
        <v>843</v>
      </c>
      <c r="AKD238" t="s">
        <v>843</v>
      </c>
      <c r="AKE238" t="s">
        <v>843</v>
      </c>
      <c r="AKF238" s="34">
        <v>2.6091715320944786E-2</v>
      </c>
      <c r="AKG238" s="34">
        <v>1.2403304688632488E-2</v>
      </c>
      <c r="AKH238" s="34">
        <v>-4.4980598613619804E-3</v>
      </c>
      <c r="AKI238" s="34">
        <v>-2.2436013445258141E-2</v>
      </c>
      <c r="AKJ238" s="34">
        <v>1.4320675283670425E-2</v>
      </c>
      <c r="AKK238" t="s">
        <v>832</v>
      </c>
      <c r="AKL238" t="s">
        <v>843</v>
      </c>
      <c r="AKM238" s="34">
        <v>4610</v>
      </c>
      <c r="AKN238" t="s">
        <v>832</v>
      </c>
      <c r="AKO238" t="s">
        <v>843</v>
      </c>
      <c r="AKP238" s="34">
        <v>3378.434814453125</v>
      </c>
      <c r="AKQ238" t="s">
        <v>830</v>
      </c>
      <c r="AKR238" t="s">
        <v>843</v>
      </c>
      <c r="AKS238" s="34">
        <v>3095.49981243601</v>
      </c>
      <c r="AKT238" t="s">
        <v>832</v>
      </c>
      <c r="AKU238" t="s">
        <v>843</v>
      </c>
      <c r="AKV238" s="34">
        <v>3789.32796575153</v>
      </c>
      <c r="AKW238" t="s">
        <v>832</v>
      </c>
      <c r="AKX238" t="s">
        <v>843</v>
      </c>
      <c r="AKY238" s="34">
        <v>9.1072507202625275E-2</v>
      </c>
      <c r="AKZ238" s="34">
        <v>9.1072507202625275E-2</v>
      </c>
      <c r="ALA238" s="34">
        <v>9.1072507202625275E-2</v>
      </c>
      <c r="ALB238" s="34">
        <v>0.11809446662664413</v>
      </c>
      <c r="ALC238" s="34">
        <v>0.14320665597915649</v>
      </c>
      <c r="ALD238" t="s">
        <v>830</v>
      </c>
      <c r="ALE238" t="s">
        <v>843</v>
      </c>
      <c r="ALF238" t="s">
        <v>843</v>
      </c>
      <c r="ALG238" t="s">
        <v>843</v>
      </c>
      <c r="ALH238" s="34">
        <v>7.2883687913417816E-2</v>
      </c>
      <c r="ALI238" s="34">
        <v>8.2842499017715454E-2</v>
      </c>
      <c r="ALJ238" s="34">
        <v>8.9163228869438171E-2</v>
      </c>
      <c r="ALK238" s="34">
        <v>0.12231237441301346</v>
      </c>
      <c r="ALL238" s="34">
        <v>0.14851626753807068</v>
      </c>
      <c r="ALM238" t="s">
        <v>832</v>
      </c>
    </row>
    <row r="239" spans="1:1001">
      <c r="A239" t="s">
        <v>421</v>
      </c>
      <c r="B239" t="s">
        <v>165</v>
      </c>
      <c r="C239" t="s">
        <v>417</v>
      </c>
      <c r="D239" s="34">
        <v>4.1661389172077179E-2</v>
      </c>
      <c r="E239" t="s">
        <v>432</v>
      </c>
      <c r="F239" s="34">
        <v>3.7728391587734222E-2</v>
      </c>
      <c r="G239" t="s">
        <v>1464</v>
      </c>
      <c r="H239" s="34">
        <v>3.3345036208629608E-2</v>
      </c>
      <c r="I239" t="s">
        <v>1294</v>
      </c>
      <c r="J239" s="34">
        <v>2.9835622757673264E-2</v>
      </c>
      <c r="K239" t="s">
        <v>1521</v>
      </c>
      <c r="L239" s="34"/>
      <c r="M239" t="s">
        <v>465</v>
      </c>
      <c r="N239" s="34">
        <v>0.59308409690856934</v>
      </c>
      <c r="O239" s="34"/>
      <c r="P239" t="s">
        <v>1459</v>
      </c>
      <c r="Q239" s="34"/>
      <c r="R239" t="s">
        <v>1459</v>
      </c>
      <c r="S239" s="34"/>
      <c r="T239" t="s">
        <v>1459</v>
      </c>
      <c r="U239" s="34"/>
      <c r="V239" t="s">
        <v>1459</v>
      </c>
      <c r="W239" t="s">
        <v>843</v>
      </c>
      <c r="X239" t="s">
        <v>465</v>
      </c>
      <c r="Y239" s="34">
        <v>0.56911623477935791</v>
      </c>
      <c r="Z239" s="34"/>
      <c r="AA239" t="s">
        <v>1459</v>
      </c>
      <c r="AB239" s="34"/>
      <c r="AC239" t="s">
        <v>1459</v>
      </c>
      <c r="AD239" s="34"/>
      <c r="AE239" t="s">
        <v>1459</v>
      </c>
      <c r="AF239" s="34"/>
      <c r="AG239" t="s">
        <v>1459</v>
      </c>
      <c r="AH239" t="s">
        <v>843</v>
      </c>
      <c r="AI239" t="s">
        <v>465</v>
      </c>
      <c r="AJ239" s="34">
        <v>0.55754995346069336</v>
      </c>
      <c r="AK239" s="34"/>
      <c r="AL239" t="s">
        <v>1459</v>
      </c>
      <c r="AM239" s="34"/>
      <c r="AN239" t="s">
        <v>1459</v>
      </c>
      <c r="AO239" s="34"/>
      <c r="AP239" t="s">
        <v>1459</v>
      </c>
      <c r="AQ239" s="34"/>
      <c r="AR239" t="s">
        <v>1459</v>
      </c>
      <c r="AS239" t="s">
        <v>843</v>
      </c>
      <c r="AT239" t="s">
        <v>465</v>
      </c>
      <c r="AU239" s="34">
        <v>0.52010476589202881</v>
      </c>
      <c r="AV239" s="34"/>
      <c r="AW239" t="s">
        <v>1459</v>
      </c>
      <c r="AX239" s="34"/>
      <c r="AY239" t="s">
        <v>1459</v>
      </c>
      <c r="AZ239" s="34"/>
      <c r="BA239" t="s">
        <v>1459</v>
      </c>
      <c r="BB239" s="34"/>
      <c r="BC239" t="s">
        <v>1459</v>
      </c>
      <c r="BD239" t="s">
        <v>843</v>
      </c>
      <c r="BE239" s="34">
        <v>0.5</v>
      </c>
      <c r="BF239" t="s">
        <v>1594</v>
      </c>
      <c r="BG239" t="s">
        <v>843</v>
      </c>
      <c r="BH239" t="s">
        <v>432</v>
      </c>
      <c r="BI239" s="34">
        <v>3.2592940330505371</v>
      </c>
      <c r="BJ239" t="s">
        <v>819</v>
      </c>
      <c r="BK239" s="34">
        <v>2.0874233245849609</v>
      </c>
      <c r="BL239" t="s">
        <v>1294</v>
      </c>
      <c r="BM239" s="34">
        <v>4.0007243156433105</v>
      </c>
      <c r="BN239" t="s">
        <v>1521</v>
      </c>
      <c r="BO239" s="34">
        <v>13.731925964355469</v>
      </c>
      <c r="BP239" t="s">
        <v>843</v>
      </c>
      <c r="BQ239" s="34">
        <v>2.5367622375488281</v>
      </c>
      <c r="BR239" t="s">
        <v>830</v>
      </c>
      <c r="BS239" s="34"/>
      <c r="BT239" t="s">
        <v>843</v>
      </c>
      <c r="BU239" s="34">
        <v>2.2677538394927979</v>
      </c>
      <c r="BV239" t="s">
        <v>1552</v>
      </c>
      <c r="BW239" t="s">
        <v>843</v>
      </c>
      <c r="BX239" s="34">
        <v>3.1482181549072266</v>
      </c>
      <c r="BY239" t="s">
        <v>924</v>
      </c>
      <c r="BZ239" t="s">
        <v>843</v>
      </c>
      <c r="CA239" t="s">
        <v>432</v>
      </c>
      <c r="CB239" s="34">
        <v>1.754920557141304E-2</v>
      </c>
      <c r="CC239" s="34">
        <v>1.8815703690052032E-2</v>
      </c>
      <c r="CD239" s="34">
        <v>1.9349252805113792E-2</v>
      </c>
      <c r="CE239" s="34">
        <v>2.0034639164805412E-2</v>
      </c>
      <c r="CF239" s="34">
        <v>2.0034607499837875E-2</v>
      </c>
      <c r="CG239" t="s">
        <v>843</v>
      </c>
      <c r="CH239" t="s">
        <v>819</v>
      </c>
      <c r="CI239" s="34">
        <v>1.8863003700971603E-2</v>
      </c>
      <c r="CJ239" s="34">
        <v>2.0619696006178856E-2</v>
      </c>
      <c r="CK239" s="34">
        <v>2.2376228123903275E-2</v>
      </c>
      <c r="CL239" s="34">
        <v>2.5354258716106415E-2</v>
      </c>
      <c r="CM239" s="34">
        <v>2.948373556137085E-2</v>
      </c>
      <c r="CN239" t="s">
        <v>843</v>
      </c>
      <c r="CO239" t="s">
        <v>1294</v>
      </c>
      <c r="CP239" s="34">
        <v>2.1737189963459969E-2</v>
      </c>
      <c r="CQ239" s="34">
        <v>2.3702496662735939E-2</v>
      </c>
      <c r="CR239" s="34">
        <v>2.6269372552633286E-2</v>
      </c>
      <c r="CS239" s="34">
        <v>3.0670672655105591E-2</v>
      </c>
      <c r="CT239" s="34">
        <v>3.1058292835950851E-2</v>
      </c>
      <c r="CU239" t="s">
        <v>843</v>
      </c>
      <c r="CV239" t="s">
        <v>1521</v>
      </c>
      <c r="CW239" s="34">
        <v>2.3285532370209694E-2</v>
      </c>
      <c r="CX239" s="34">
        <v>2.5345167145133018E-2</v>
      </c>
      <c r="CY239" s="34">
        <v>2.8318652883172035E-2</v>
      </c>
      <c r="CZ239" s="34">
        <v>3.1283047050237656E-2</v>
      </c>
      <c r="DA239" s="34">
        <v>3.1065987423062325E-2</v>
      </c>
      <c r="DB239" t="s">
        <v>843</v>
      </c>
      <c r="DC239" s="34">
        <v>0.57994979619979858</v>
      </c>
      <c r="DD239" s="34">
        <v>1.0871485471725464</v>
      </c>
      <c r="DE239" s="34">
        <v>1.7254552841186523</v>
      </c>
      <c r="DF239" s="34">
        <v>2.4492685794830322</v>
      </c>
      <c r="DG239" s="34">
        <v>3.3953235149383545</v>
      </c>
      <c r="DH239" t="s">
        <v>1464</v>
      </c>
      <c r="DI239" t="s">
        <v>843</v>
      </c>
      <c r="DJ239" s="34">
        <v>0.86959749460220337</v>
      </c>
      <c r="DK239" s="34">
        <v>1.4606896638870239</v>
      </c>
      <c r="DL239" s="34">
        <v>2.1535532474517822</v>
      </c>
      <c r="DM239" s="34">
        <v>2.9695258140563965</v>
      </c>
      <c r="DN239" s="34">
        <v>4.151186466217041</v>
      </c>
      <c r="DO239" t="s">
        <v>1294</v>
      </c>
      <c r="DP239" t="s">
        <v>843</v>
      </c>
      <c r="DQ239" s="34">
        <v>4.7464213371276855</v>
      </c>
      <c r="DR239" t="s">
        <v>1521</v>
      </c>
      <c r="DS239" t="s">
        <v>843</v>
      </c>
      <c r="DT239" t="s">
        <v>843</v>
      </c>
      <c r="DU239" s="34">
        <v>3.2</v>
      </c>
      <c r="DV239" t="s">
        <v>1461</v>
      </c>
      <c r="DW239" t="s">
        <v>843</v>
      </c>
      <c r="DX239" t="s">
        <v>843</v>
      </c>
      <c r="DY239" t="s">
        <v>995</v>
      </c>
      <c r="DZ239" s="34">
        <v>-1.0739921592175961E-2</v>
      </c>
      <c r="EA239" s="34">
        <v>-8.411831222474575E-3</v>
      </c>
      <c r="EB239" s="34">
        <v>-1.7588727176189423E-2</v>
      </c>
      <c r="EC239" s="34">
        <v>-2.4396294727921486E-2</v>
      </c>
      <c r="ED239" s="34">
        <v>5.059508141130209E-3</v>
      </c>
      <c r="EE239" t="s">
        <v>843</v>
      </c>
      <c r="EF239" t="s">
        <v>465</v>
      </c>
      <c r="EG239" s="34">
        <v>6.0250000096857548E-3</v>
      </c>
      <c r="EH239" s="34">
        <v>9.4666667282581329E-3</v>
      </c>
      <c r="EI239" s="34">
        <v>5.8900001458823681E-3</v>
      </c>
      <c r="EJ239" s="34">
        <v>1.5000002458691597E-3</v>
      </c>
      <c r="EK239" s="34">
        <v>-2.0000000949949026E-3</v>
      </c>
      <c r="EL239" t="s">
        <v>843</v>
      </c>
      <c r="EM239" t="s">
        <v>465</v>
      </c>
      <c r="EN239" s="34">
        <v>7.5446808477863669E-4</v>
      </c>
      <c r="EO239" s="34">
        <v>-5.3979279473423958E-3</v>
      </c>
      <c r="EP239" s="34">
        <v>-2.0454931654967368E-4</v>
      </c>
      <c r="EQ239" s="34">
        <v>-1.1050587520003319E-2</v>
      </c>
      <c r="ER239" s="34">
        <v>-6.8888510577380657E-3</v>
      </c>
      <c r="ES239" t="s">
        <v>843</v>
      </c>
      <c r="ET239" t="s">
        <v>465</v>
      </c>
      <c r="EU239" s="34">
        <v>9.1737564653158188E-3</v>
      </c>
      <c r="EV239" s="34">
        <v>7.6034995727241039E-3</v>
      </c>
      <c r="EW239" s="34">
        <v>-3.8697863928973675E-3</v>
      </c>
      <c r="EX239" s="34">
        <v>2.0210868678987026E-3</v>
      </c>
      <c r="EY239" s="34">
        <v>8.7304199114441872E-3</v>
      </c>
      <c r="EZ239" t="s">
        <v>843</v>
      </c>
      <c r="FA239" t="s">
        <v>1594</v>
      </c>
      <c r="FB239" s="34">
        <v>-4.6906374394893646E-2</v>
      </c>
      <c r="FC239" s="34">
        <v>-6.0477800667285919E-2</v>
      </c>
      <c r="FD239" s="34">
        <v>-7.2222694754600525E-2</v>
      </c>
      <c r="FE239" s="34">
        <v>-4.9608770757913589E-2</v>
      </c>
      <c r="FF239" s="34">
        <v>-3.592769056558609E-2</v>
      </c>
      <c r="FG239" t="s">
        <v>843</v>
      </c>
      <c r="FH239" s="34"/>
      <c r="FI239" s="34"/>
      <c r="FJ239" s="34"/>
      <c r="FK239" s="34"/>
      <c r="FL239" s="34"/>
      <c r="FM239" t="s">
        <v>843</v>
      </c>
      <c r="FN239" t="s">
        <v>843</v>
      </c>
      <c r="FO239" s="34">
        <v>0.39000999999999997</v>
      </c>
      <c r="FP239" t="s">
        <v>1462</v>
      </c>
      <c r="FQ239" t="s">
        <v>843</v>
      </c>
      <c r="FR239" t="s">
        <v>843</v>
      </c>
      <c r="FS239" s="34">
        <v>0.71257999999999999</v>
      </c>
      <c r="FT239" t="s">
        <v>1462</v>
      </c>
      <c r="FU239" t="s">
        <v>843</v>
      </c>
      <c r="FV239" t="s">
        <v>843</v>
      </c>
      <c r="FW239" s="34">
        <v>6.1719999999999997E-2</v>
      </c>
      <c r="FX239" t="s">
        <v>1462</v>
      </c>
      <c r="FY239" t="s">
        <v>843</v>
      </c>
      <c r="FZ239" s="34">
        <v>-7.9094627872109413E-3</v>
      </c>
      <c r="GA239" s="34">
        <v>-2.9132567346096039E-2</v>
      </c>
      <c r="GB239" s="34">
        <v>-2.7021769434213638E-2</v>
      </c>
      <c r="GC239" s="34">
        <v>-3.0198784545063972E-2</v>
      </c>
      <c r="GD239" s="34">
        <v>-3.8640189915895462E-2</v>
      </c>
      <c r="GE239" t="s">
        <v>830</v>
      </c>
      <c r="GF239" t="s">
        <v>843</v>
      </c>
      <c r="GG239" s="34">
        <v>-3.7431463599205017E-2</v>
      </c>
      <c r="GH239" s="34">
        <v>-3.7431463599205017E-2</v>
      </c>
      <c r="GI239" s="34">
        <v>-4.0071852505207062E-2</v>
      </c>
      <c r="GJ239" s="34">
        <v>-7.4266403913497925E-2</v>
      </c>
      <c r="GK239" s="34"/>
      <c r="GL239" t="s">
        <v>832</v>
      </c>
      <c r="GM239" t="s">
        <v>843</v>
      </c>
      <c r="GN239" s="34"/>
      <c r="GO239" t="s">
        <v>1460</v>
      </c>
      <c r="GP239" t="s">
        <v>843</v>
      </c>
      <c r="GQ239" t="s">
        <v>843</v>
      </c>
      <c r="GR239" s="34">
        <v>6.0899737291038036E-3</v>
      </c>
      <c r="GS239" s="34">
        <v>6.1316266655921936E-3</v>
      </c>
      <c r="GT239" s="34">
        <v>-6.6895498894155025E-3</v>
      </c>
      <c r="GU239" s="34">
        <v>-1.0346643626689911E-2</v>
      </c>
      <c r="GV239" s="34"/>
      <c r="GW239" t="s">
        <v>832</v>
      </c>
      <c r="GX239" t="s">
        <v>843</v>
      </c>
      <c r="GY239" t="s">
        <v>843</v>
      </c>
      <c r="GZ239" t="s">
        <v>843</v>
      </c>
      <c r="HA239" t="s">
        <v>843</v>
      </c>
      <c r="HB239" t="s">
        <v>843</v>
      </c>
      <c r="HC239" t="s">
        <v>843</v>
      </c>
      <c r="HD239" t="s">
        <v>843</v>
      </c>
      <c r="HE239" t="s">
        <v>843</v>
      </c>
      <c r="HF239" t="s">
        <v>843</v>
      </c>
      <c r="HG239" t="s">
        <v>843</v>
      </c>
      <c r="HH239" s="34">
        <v>18628700</v>
      </c>
      <c r="HI239" s="34">
        <v>19143457</v>
      </c>
      <c r="HJ239" s="34">
        <v>19660653</v>
      </c>
      <c r="HK239" s="34">
        <v>20188799</v>
      </c>
      <c r="HL239" s="34">
        <v>20733406</v>
      </c>
      <c r="HM239" s="34">
        <v>21320671</v>
      </c>
      <c r="HN239" s="34">
        <v>21966298</v>
      </c>
      <c r="HO239" s="34">
        <v>22641538</v>
      </c>
      <c r="HP239" s="34">
        <v>23329004</v>
      </c>
      <c r="HQ239" s="34">
        <v>24029589</v>
      </c>
      <c r="HR239" s="34">
        <v>24743946</v>
      </c>
      <c r="HS239" s="34">
        <v>25475610</v>
      </c>
      <c r="HT239" s="34">
        <v>26223391</v>
      </c>
      <c r="HU239" s="34">
        <v>26984002</v>
      </c>
      <c r="HV239" s="34">
        <v>27753304</v>
      </c>
      <c r="HW239" s="34">
        <v>28516545</v>
      </c>
      <c r="HX239" s="34">
        <v>29274002</v>
      </c>
      <c r="HY239" s="34">
        <v>30034389</v>
      </c>
      <c r="HZ239" s="34">
        <v>30790513</v>
      </c>
      <c r="IA239" s="34">
        <v>31546691</v>
      </c>
      <c r="IB239" s="34">
        <v>32284046</v>
      </c>
      <c r="IC239" s="34">
        <v>32981641.000000004</v>
      </c>
      <c r="ID239" s="34">
        <v>33696614</v>
      </c>
      <c r="IE239" s="34">
        <v>34449825</v>
      </c>
      <c r="IF239" s="34">
        <v>35219853</v>
      </c>
      <c r="IG239" s="34">
        <v>36000452</v>
      </c>
      <c r="IH239" s="34">
        <v>36781795</v>
      </c>
      <c r="II239" s="34">
        <v>37565099</v>
      </c>
      <c r="IJ239" s="34">
        <v>38349376</v>
      </c>
      <c r="IK239" s="34">
        <v>39135876</v>
      </c>
      <c r="IL239" s="34">
        <v>39923245</v>
      </c>
      <c r="IM239" s="34">
        <v>40710798</v>
      </c>
      <c r="IN239" s="34">
        <v>41499929</v>
      </c>
      <c r="IO239" s="34">
        <v>42288449</v>
      </c>
      <c r="IP239" s="34">
        <v>43075225</v>
      </c>
      <c r="IQ239" s="34">
        <v>43861748</v>
      </c>
      <c r="IR239" s="34">
        <v>44649427</v>
      </c>
      <c r="IS239" s="34">
        <v>45436698</v>
      </c>
      <c r="IT239" s="34">
        <v>46222091</v>
      </c>
      <c r="IU239" s="34">
        <v>47006482</v>
      </c>
      <c r="IV239" s="34">
        <v>47790708</v>
      </c>
      <c r="IW239" s="34">
        <v>48571507</v>
      </c>
      <c r="IX239" s="34">
        <v>49345776</v>
      </c>
      <c r="IY239" s="34">
        <v>50117967</v>
      </c>
      <c r="IZ239" s="34">
        <v>50885281</v>
      </c>
      <c r="JA239" s="34">
        <v>51644122</v>
      </c>
      <c r="JB239" s="34">
        <v>52395228</v>
      </c>
      <c r="JC239" s="34">
        <v>53136711</v>
      </c>
      <c r="JD239" s="34">
        <v>53866133</v>
      </c>
      <c r="JE239" s="34">
        <v>54585033</v>
      </c>
      <c r="JF239" s="34">
        <v>55296331</v>
      </c>
      <c r="JG239" s="34">
        <v>55997858</v>
      </c>
      <c r="JH239" s="34">
        <v>56688069</v>
      </c>
      <c r="JI239" s="34">
        <v>57364744</v>
      </c>
      <c r="JJ239" s="34">
        <v>58025813</v>
      </c>
      <c r="JK239" s="34">
        <v>58674103</v>
      </c>
      <c r="JL239" s="34">
        <v>59311406</v>
      </c>
      <c r="JM239" s="34">
        <v>59938302</v>
      </c>
      <c r="JN239" s="34">
        <v>60554041</v>
      </c>
      <c r="JO239" s="34">
        <v>61154304</v>
      </c>
      <c r="JP239" s="34">
        <v>61740942</v>
      </c>
      <c r="JQ239" s="34">
        <v>62315196</v>
      </c>
      <c r="JR239" s="34">
        <v>62873416</v>
      </c>
      <c r="JS239" s="34">
        <v>63416230</v>
      </c>
      <c r="JT239" s="34">
        <v>63942194</v>
      </c>
      <c r="JU239" s="34">
        <v>64452266</v>
      </c>
      <c r="JV239" s="34">
        <v>64949598</v>
      </c>
      <c r="JW239" s="34">
        <v>65433543</v>
      </c>
      <c r="JX239" s="34">
        <v>65904285</v>
      </c>
      <c r="JY239" s="34">
        <v>66361274.000000007</v>
      </c>
      <c r="JZ239" s="34">
        <v>66803481</v>
      </c>
      <c r="KA239" s="34">
        <v>67233822</v>
      </c>
      <c r="KB239" s="34">
        <v>67652140</v>
      </c>
      <c r="KC239" s="34">
        <v>68056963</v>
      </c>
      <c r="KD239" s="34">
        <v>68447732</v>
      </c>
      <c r="KE239" s="34">
        <v>68826428</v>
      </c>
      <c r="KF239" s="34">
        <v>69193327</v>
      </c>
      <c r="KG239" s="34">
        <v>69545231</v>
      </c>
      <c r="KH239" s="34">
        <v>69882824</v>
      </c>
      <c r="KI239" s="34">
        <v>70207197</v>
      </c>
      <c r="KJ239" s="34">
        <v>70518779</v>
      </c>
      <c r="KK239" s="34">
        <v>70819544</v>
      </c>
      <c r="KL239" s="34">
        <v>71109816</v>
      </c>
      <c r="KM239" s="34">
        <v>71385794</v>
      </c>
      <c r="KN239" s="34">
        <v>71648370</v>
      </c>
      <c r="KO239" s="34">
        <v>71899667</v>
      </c>
      <c r="KP239" s="34">
        <v>72139654</v>
      </c>
      <c r="KQ239" s="34">
        <v>72367124</v>
      </c>
      <c r="KR239" s="34">
        <v>72582679</v>
      </c>
      <c r="KS239" s="34">
        <v>72787254</v>
      </c>
      <c r="KT239" s="34">
        <v>72978577</v>
      </c>
      <c r="KU239" s="34">
        <v>73155783</v>
      </c>
      <c r="KV239" s="34">
        <v>73319167</v>
      </c>
      <c r="KW239" s="34">
        <v>73470144</v>
      </c>
      <c r="KX239" s="34">
        <v>73607560</v>
      </c>
      <c r="KY239" s="34">
        <v>73731166</v>
      </c>
      <c r="KZ239" s="34">
        <v>73842897</v>
      </c>
      <c r="LA239" s="34">
        <v>73943565</v>
      </c>
      <c r="LB239" s="34">
        <v>74031957</v>
      </c>
      <c r="LC239" s="34">
        <v>74108751</v>
      </c>
      <c r="LD239" s="34">
        <v>74176034</v>
      </c>
      <c r="LE239" t="s">
        <v>843</v>
      </c>
      <c r="LF239" t="s">
        <v>843</v>
      </c>
      <c r="LG239" t="s">
        <v>843</v>
      </c>
      <c r="LH239" s="34">
        <v>2.7987809851765633E-2</v>
      </c>
      <c r="LI239" s="34">
        <v>2.7257584035396576E-2</v>
      </c>
      <c r="LJ239" s="34">
        <v>2.6658343151211739E-2</v>
      </c>
      <c r="LK239" s="34">
        <v>2.6508616283535957E-2</v>
      </c>
      <c r="LL239" s="34">
        <v>2.6618270203471184E-2</v>
      </c>
      <c r="LM239" s="34">
        <v>2.7930855751037598E-2</v>
      </c>
      <c r="LN239" s="34">
        <v>2.9832297936081886E-2</v>
      </c>
      <c r="LO239" s="34">
        <v>3.0276814475655556E-2</v>
      </c>
      <c r="LP239" s="34">
        <v>2.9911208897829056E-2</v>
      </c>
      <c r="LQ239" s="34">
        <v>2.9588552191853523E-2</v>
      </c>
      <c r="LR239" s="34">
        <v>2.9294906184077263E-2</v>
      </c>
      <c r="LS239" s="34">
        <v>2.9140671715140343E-2</v>
      </c>
      <c r="LT239" s="34">
        <v>2.8930274769663811E-2</v>
      </c>
      <c r="LU239" s="34">
        <v>2.8592372313141823E-2</v>
      </c>
      <c r="LV239" s="34">
        <v>2.8110723942518234E-2</v>
      </c>
      <c r="LW239" s="34">
        <v>2.7129549533128738E-2</v>
      </c>
      <c r="LX239" s="34">
        <v>2.6215372607111931E-2</v>
      </c>
      <c r="LY239" s="34">
        <v>2.5643207132816315E-2</v>
      </c>
      <c r="LZ239" s="34">
        <v>2.4863597005605698E-2</v>
      </c>
      <c r="MA239" s="34">
        <v>2.42620799690485E-2</v>
      </c>
      <c r="MB239" s="34">
        <v>2.3104473948478699E-2</v>
      </c>
      <c r="MC239" s="34">
        <v>2.1377896890044212E-2</v>
      </c>
      <c r="MD239" s="34">
        <v>2.1446283906698227E-2</v>
      </c>
      <c r="ME239" s="34">
        <v>2.2106559947133064E-2</v>
      </c>
      <c r="MF239" s="34">
        <v>2.210601232945919E-2</v>
      </c>
      <c r="MG239" s="34">
        <v>2.1921563893556595E-2</v>
      </c>
      <c r="MH239" s="34">
        <v>2.1471528336405754E-2</v>
      </c>
      <c r="MI239" s="34">
        <v>2.1072380244731903E-2</v>
      </c>
      <c r="MJ239" s="34">
        <v>2.0662855356931686E-2</v>
      </c>
      <c r="MK239" s="34">
        <v>2.030133455991745E-2</v>
      </c>
      <c r="ML239" s="34">
        <v>1.9919143989682198E-2</v>
      </c>
      <c r="MM239" s="34">
        <v>1.9534628838300705E-2</v>
      </c>
      <c r="MN239" s="34">
        <v>1.9198352470993996E-2</v>
      </c>
      <c r="MO239" s="34">
        <v>1.8822258338332176E-2</v>
      </c>
      <c r="MP239" s="34">
        <v>1.8434030935168266E-2</v>
      </c>
      <c r="MQ239" s="34">
        <v>1.8094589933753014E-2</v>
      </c>
      <c r="MR239" s="34">
        <v>1.7798878252506256E-2</v>
      </c>
      <c r="MS239" s="34">
        <v>1.7478629946708679E-2</v>
      </c>
      <c r="MT239" s="34">
        <v>1.7137739807367325E-2</v>
      </c>
      <c r="MU239" s="34">
        <v>1.6827663406729698E-2</v>
      </c>
      <c r="MV239" s="34">
        <v>1.6545720398426056E-2</v>
      </c>
      <c r="MW239" s="34">
        <v>1.6205856576561928E-2</v>
      </c>
      <c r="MX239" s="34">
        <v>1.5815086662769318E-2</v>
      </c>
      <c r="MY239" s="34">
        <v>1.5527397394180298E-2</v>
      </c>
      <c r="MZ239" s="34">
        <v>1.5194140374660492E-2</v>
      </c>
      <c r="NA239" s="34">
        <v>1.4802677556872368E-2</v>
      </c>
      <c r="NB239" s="34">
        <v>1.4439133927226067E-2</v>
      </c>
      <c r="NC239" s="34">
        <v>1.4052527025341988E-2</v>
      </c>
      <c r="ND239" s="34">
        <v>1.3633904978632927E-2</v>
      </c>
      <c r="NE239" s="34">
        <v>1.3257774524390697E-2</v>
      </c>
      <c r="NF239" s="34">
        <v>1.2946834787726402E-2</v>
      </c>
      <c r="NG239" s="34">
        <v>1.2606880627572536E-2</v>
      </c>
      <c r="NH239" s="34">
        <v>1.225032564252615E-2</v>
      </c>
      <c r="NI239" s="34">
        <v>1.1866133660078049E-2</v>
      </c>
      <c r="NJ239" s="34">
        <v>1.1458064429461956E-2</v>
      </c>
      <c r="NK239" s="34">
        <v>1.1110491119325161E-2</v>
      </c>
      <c r="NL239" s="34">
        <v>1.0803177952766418E-2</v>
      </c>
      <c r="NM239" s="34">
        <v>1.0514101944863796E-2</v>
      </c>
      <c r="NN239" s="34">
        <v>1.0220472700893879E-2</v>
      </c>
      <c r="NO239" s="34">
        <v>9.8640378564596176E-3</v>
      </c>
      <c r="NP239" s="34">
        <v>9.5470324158668518E-3</v>
      </c>
      <c r="NQ239" s="34">
        <v>9.2580365017056465E-3</v>
      </c>
      <c r="NR239" s="34">
        <v>8.9181223884224892E-3</v>
      </c>
      <c r="NS239" s="34">
        <v>8.5963867604732513E-3</v>
      </c>
      <c r="NT239" s="34">
        <v>8.2596344873309135E-3</v>
      </c>
      <c r="NU239" s="34">
        <v>7.9454313963651657E-3</v>
      </c>
      <c r="NV239" s="34">
        <v>7.6866657473146915E-3</v>
      </c>
      <c r="NW239" s="34">
        <v>7.4234632775187492E-3</v>
      </c>
      <c r="NX239" s="34">
        <v>7.1684452705085278E-3</v>
      </c>
      <c r="NY239" s="34">
        <v>6.9102011620998383E-3</v>
      </c>
      <c r="NZ239" s="34">
        <v>6.6415267065167427E-3</v>
      </c>
      <c r="OA239" s="34">
        <v>6.4212344586849213E-3</v>
      </c>
      <c r="OB239" s="34">
        <v>6.2025631777942181E-3</v>
      </c>
      <c r="OC239" s="34">
        <v>5.9660580009222031E-3</v>
      </c>
      <c r="OD239" s="34">
        <v>5.7253716513514519E-3</v>
      </c>
      <c r="OE239" s="34">
        <v>5.5173817090690136E-3</v>
      </c>
      <c r="OF239" s="34">
        <v>5.3166281431913376E-3</v>
      </c>
      <c r="OG239" s="34">
        <v>5.0729191862046719E-3</v>
      </c>
      <c r="OH239" s="34">
        <v>4.8425500281155109E-3</v>
      </c>
      <c r="OI239" s="34">
        <v>4.6309307217597961E-3</v>
      </c>
      <c r="OJ239" s="34">
        <v>4.4282157905399799E-3</v>
      </c>
      <c r="OK239" s="34">
        <v>4.2559648863971233E-3</v>
      </c>
      <c r="OL239" s="34">
        <v>4.0903785265982151E-3</v>
      </c>
      <c r="OM239" s="34">
        <v>3.8734995760023594E-3</v>
      </c>
      <c r="ON239" s="34">
        <v>3.6715185269713402E-3</v>
      </c>
      <c r="OO239" s="34">
        <v>3.5012287553399801E-3</v>
      </c>
      <c r="OP239" s="34">
        <v>3.3322458621114492E-3</v>
      </c>
      <c r="OQ239" s="34">
        <v>3.1482286285609007E-3</v>
      </c>
      <c r="OR239" s="34">
        <v>2.9742042534053326E-3</v>
      </c>
      <c r="OS239" s="34">
        <v>2.8145452961325645E-3</v>
      </c>
      <c r="OT239" s="34">
        <v>2.6250749360769987E-3</v>
      </c>
      <c r="OU239" s="34">
        <v>2.4252487346529961E-3</v>
      </c>
      <c r="OV239" s="34">
        <v>2.2308807820081711E-3</v>
      </c>
      <c r="OW239" s="34">
        <v>2.0570578053593636E-3</v>
      </c>
      <c r="OX239" s="34">
        <v>1.8686181865632534E-3</v>
      </c>
      <c r="OY239" s="34">
        <v>1.6778485151007771E-3</v>
      </c>
      <c r="OZ239" s="34">
        <v>1.5142365591600537E-3</v>
      </c>
      <c r="PA239" s="34">
        <v>1.3623442500829697E-3</v>
      </c>
      <c r="PB239" s="34">
        <v>1.1946841841563582E-3</v>
      </c>
      <c r="PC239" s="34">
        <v>1.0367711074650288E-3</v>
      </c>
      <c r="PD239" s="34">
        <v>9.0748356888070703E-4</v>
      </c>
      <c r="PE239" t="s">
        <v>1300</v>
      </c>
      <c r="PF239" t="s">
        <v>843</v>
      </c>
      <c r="PG239" t="s">
        <v>843</v>
      </c>
      <c r="PH239" t="s">
        <v>843</v>
      </c>
      <c r="PI239" t="s">
        <v>843</v>
      </c>
      <c r="PJ239" t="s">
        <v>1300</v>
      </c>
      <c r="PK239" s="34">
        <v>0.50414353609085083</v>
      </c>
      <c r="PL239" s="34">
        <v>0.50437235832214355</v>
      </c>
      <c r="PM239" s="34">
        <v>0.50459939241409302</v>
      </c>
      <c r="PN239" s="34">
        <v>0.50481665134429932</v>
      </c>
      <c r="PO239" s="34">
        <v>0.505027174949646</v>
      </c>
      <c r="PP239" s="34">
        <v>0.50522512197494507</v>
      </c>
      <c r="PQ239" s="34">
        <v>0.50539010763168335</v>
      </c>
      <c r="PR239" s="34">
        <v>0.50553631782531738</v>
      </c>
      <c r="PS239" s="34">
        <v>0.50568872690200806</v>
      </c>
      <c r="PT239" s="34">
        <v>0.50582695007324219</v>
      </c>
      <c r="PU239" s="34">
        <v>0.50594168901443481</v>
      </c>
      <c r="PV239" s="34">
        <v>0.50605243444442749</v>
      </c>
      <c r="PW239" s="34">
        <v>0.50615531206130981</v>
      </c>
      <c r="PX239" s="34">
        <v>0.50625550746917725</v>
      </c>
      <c r="PY239" s="34">
        <v>0.50635111331939697</v>
      </c>
      <c r="PZ239" s="34">
        <v>0.50634312629699707</v>
      </c>
      <c r="QA239" s="34">
        <v>0.5062565803527832</v>
      </c>
      <c r="QB239" s="34">
        <v>0.50616961717605591</v>
      </c>
      <c r="QC239" s="34">
        <v>0.50596612691879272</v>
      </c>
      <c r="QD239" s="34">
        <v>0.50571322441101074</v>
      </c>
      <c r="QE239" s="34">
        <v>0.50554317235946655</v>
      </c>
      <c r="QF239" s="34">
        <v>0.50538516044616699</v>
      </c>
      <c r="QG239" s="34">
        <v>0.50519031286239624</v>
      </c>
      <c r="QH239" s="34">
        <v>0.50497967004776001</v>
      </c>
      <c r="QI239" s="34">
        <v>0.50477969646453857</v>
      </c>
      <c r="QJ239" s="34">
        <v>0.50458914041519165</v>
      </c>
      <c r="QK239" s="34">
        <v>0.50439745187759399</v>
      </c>
      <c r="QL239" s="34">
        <v>0.50420325994491577</v>
      </c>
      <c r="QM239" s="34">
        <v>0.50400769710540771</v>
      </c>
      <c r="QN239" s="34">
        <v>0.5038105845451355</v>
      </c>
      <c r="QO239" s="34">
        <v>0.50361084938049316</v>
      </c>
      <c r="QP239" s="34">
        <v>0.50340938568115234</v>
      </c>
      <c r="QQ239" s="34">
        <v>0.50320577621459961</v>
      </c>
      <c r="QR239" s="34">
        <v>0.50299996137619019</v>
      </c>
      <c r="QS239" s="34">
        <v>0.50279122591018677</v>
      </c>
      <c r="QT239" s="34">
        <v>0.50257951021194458</v>
      </c>
      <c r="QU239" s="34">
        <v>0.50236541032791138</v>
      </c>
      <c r="QV239" s="34">
        <v>0.5021480917930603</v>
      </c>
      <c r="QW239" s="34">
        <v>0.50192660093307495</v>
      </c>
      <c r="QX239" s="34">
        <v>0.50170230865478516</v>
      </c>
      <c r="QY239" s="34">
        <v>0.50147604942321777</v>
      </c>
      <c r="QZ239" s="34">
        <v>0.50124698877334595</v>
      </c>
      <c r="RA239" s="34">
        <v>0.50101447105407715</v>
      </c>
      <c r="RB239" s="34">
        <v>0.50077921152114868</v>
      </c>
      <c r="RC239" s="34">
        <v>0.50054198503494263</v>
      </c>
      <c r="RD239" s="34">
        <v>0.50030183792114258</v>
      </c>
      <c r="RE239" s="34">
        <v>0.50005853176116943</v>
      </c>
      <c r="RF239" s="34">
        <v>0.4998125433921814</v>
      </c>
      <c r="RG239" s="34">
        <v>0.49956357479095459</v>
      </c>
      <c r="RH239" s="34">
        <v>0.49931183457374573</v>
      </c>
      <c r="RI239" s="34">
        <v>0.49905824661254883</v>
      </c>
      <c r="RJ239" s="34">
        <v>0.4988040030002594</v>
      </c>
      <c r="RK239" s="34">
        <v>0.49854934215545654</v>
      </c>
      <c r="RL239" s="34">
        <v>0.49829369783401489</v>
      </c>
      <c r="RM239" s="34">
        <v>0.4980376660823822</v>
      </c>
      <c r="RN239" s="34">
        <v>0.49778264760971069</v>
      </c>
      <c r="RO239" s="34">
        <v>0.49752801656723022</v>
      </c>
      <c r="RP239" s="34">
        <v>0.49727487564086914</v>
      </c>
      <c r="RQ239" s="34">
        <v>0.49702402949333191</v>
      </c>
      <c r="RR239" s="34">
        <v>0.49677443504333496</v>
      </c>
      <c r="RS239" s="34">
        <v>0.49652907252311707</v>
      </c>
      <c r="RT239" s="34">
        <v>0.49628862738609314</v>
      </c>
      <c r="RU239" s="34">
        <v>0.4960513710975647</v>
      </c>
      <c r="RV239" s="34">
        <v>0.49581798911094666</v>
      </c>
      <c r="RW239" s="34">
        <v>0.49558848142623901</v>
      </c>
      <c r="RX239" s="34">
        <v>0.4953635036945343</v>
      </c>
      <c r="RY239" s="34">
        <v>0.49514499306678772</v>
      </c>
      <c r="RZ239" s="34">
        <v>0.49493306875228882</v>
      </c>
      <c r="SA239" s="34">
        <v>0.49472913146018982</v>
      </c>
      <c r="SB239" s="34">
        <v>0.49453410506248474</v>
      </c>
      <c r="SC239" s="34">
        <v>0.49434754252433777</v>
      </c>
      <c r="SD239" s="34">
        <v>0.49416840076446533</v>
      </c>
      <c r="SE239" s="34">
        <v>0.49399569630622864</v>
      </c>
      <c r="SF239" s="34">
        <v>0.49383038282394409</v>
      </c>
      <c r="SG239" s="34">
        <v>0.49367272853851318</v>
      </c>
      <c r="SH239" s="34">
        <v>0.4935208261013031</v>
      </c>
      <c r="SI239" s="34">
        <v>0.49337455630302429</v>
      </c>
      <c r="SJ239" s="34">
        <v>0.49323427677154541</v>
      </c>
      <c r="SK239" s="34">
        <v>0.49309974908828735</v>
      </c>
      <c r="SL239" s="34">
        <v>0.49297061562538147</v>
      </c>
      <c r="SM239" s="34">
        <v>0.49284631013870239</v>
      </c>
      <c r="SN239" s="34">
        <v>0.49272853136062622</v>
      </c>
      <c r="SO239" s="34">
        <v>0.49261823296546936</v>
      </c>
      <c r="SP239" s="34">
        <v>0.49251383543014526</v>
      </c>
      <c r="SQ239" s="34">
        <v>0.49241557717323303</v>
      </c>
      <c r="SR239" s="34">
        <v>0.49232393503189087</v>
      </c>
      <c r="SS239" s="34">
        <v>0.49223831295967102</v>
      </c>
      <c r="ST239" s="34">
        <v>0.49215847253799438</v>
      </c>
      <c r="SU239" s="34">
        <v>0.49208465218544006</v>
      </c>
      <c r="SV239" s="34">
        <v>0.49201798439025879</v>
      </c>
      <c r="SW239" s="34">
        <v>0.49195778369903564</v>
      </c>
      <c r="SX239" s="34">
        <v>0.49190148711204529</v>
      </c>
      <c r="SY239" s="34">
        <v>0.49185040593147278</v>
      </c>
      <c r="SZ239" s="34">
        <v>0.49180606007575989</v>
      </c>
      <c r="TA239" s="34">
        <v>0.49176740646362305</v>
      </c>
      <c r="TB239" s="34">
        <v>0.49173641204833984</v>
      </c>
      <c r="TC239" s="34">
        <v>0.49171563982963562</v>
      </c>
      <c r="TD239" s="34">
        <v>0.49170693755149841</v>
      </c>
      <c r="TE239" s="34">
        <v>0.49170941114425659</v>
      </c>
      <c r="TF239" s="34">
        <v>0.49172201752662659</v>
      </c>
      <c r="TG239" s="34">
        <v>0.49174818396568298</v>
      </c>
      <c r="TH239" t="s">
        <v>843</v>
      </c>
      <c r="TI239" t="s">
        <v>843</v>
      </c>
      <c r="TJ239" t="s">
        <v>1300</v>
      </c>
      <c r="TK239" s="34">
        <v>0.47975050648326201</v>
      </c>
      <c r="TL239" s="34">
        <v>0.48436737418952097</v>
      </c>
      <c r="TM239" s="34">
        <v>0.48930018980804396</v>
      </c>
      <c r="TN239" s="34">
        <v>0.49434750923024195</v>
      </c>
      <c r="TO239" s="34">
        <v>0.49947526711240797</v>
      </c>
      <c r="TP239" s="34">
        <v>0.50515965246027295</v>
      </c>
      <c r="TQ239" s="34">
        <v>0.51147254105977602</v>
      </c>
      <c r="TR239" s="34">
        <v>0.51793283654140498</v>
      </c>
      <c r="TS239" s="34">
        <v>0.52432257716617503</v>
      </c>
      <c r="TT239" s="34">
        <v>0.53044797250689502</v>
      </c>
      <c r="TU239" s="34">
        <v>0.53612286690495703</v>
      </c>
      <c r="TV239" s="34">
        <v>0.54081156447284295</v>
      </c>
      <c r="TW239" s="34">
        <v>0.54467554452960598</v>
      </c>
      <c r="TX239" s="34">
        <v>0.54828844513130404</v>
      </c>
      <c r="TY239" s="34">
        <v>0.55176309818823699</v>
      </c>
      <c r="TZ239" s="34">
        <v>0.55510795574989902</v>
      </c>
      <c r="UA239" s="34">
        <v>0.55821782484304994</v>
      </c>
      <c r="UB239" s="34">
        <v>0.56124578664220204</v>
      </c>
      <c r="UC239" s="34">
        <v>0.56433893394921597</v>
      </c>
      <c r="UD239" s="34">
        <v>0.56759831007315498</v>
      </c>
      <c r="UE239" s="34">
        <v>0.57092706984321406</v>
      </c>
      <c r="UF239" s="34">
        <v>0.57438854278978202</v>
      </c>
      <c r="UG239" s="34">
        <v>0.57840528131402202</v>
      </c>
      <c r="UH239" s="34">
        <v>0.58279840318492193</v>
      </c>
      <c r="UI239" s="34">
        <v>0.58712984388563205</v>
      </c>
      <c r="UJ239" s="34">
        <v>0.59146251830393703</v>
      </c>
      <c r="UK239" s="34">
        <v>0.59589526557907202</v>
      </c>
      <c r="UL239" s="34">
        <v>0.60040176387659994</v>
      </c>
      <c r="UM239" s="34">
        <v>0.60496372085736505</v>
      </c>
      <c r="UN239" s="34">
        <v>0.60952044359502799</v>
      </c>
      <c r="UO239" s="34">
        <v>0.61401362306613105</v>
      </c>
      <c r="UP239" s="34">
        <v>0.61836403184280497</v>
      </c>
      <c r="UQ239" s="34">
        <v>0.62248546256548998</v>
      </c>
      <c r="UR239" s="34">
        <v>0.62646864868465602</v>
      </c>
      <c r="US239" s="34">
        <v>0.63037483843671194</v>
      </c>
      <c r="UT239" s="34">
        <v>0.63413898825920001</v>
      </c>
      <c r="UU239" s="34">
        <v>0.63765008269479095</v>
      </c>
      <c r="UV239" s="34">
        <v>0.64087615212623805</v>
      </c>
      <c r="UW239" s="34">
        <v>0.64390426430513503</v>
      </c>
      <c r="UX239" s="34">
        <v>0.64678128170939009</v>
      </c>
      <c r="UY239" s="34">
        <v>0.64939515020367589</v>
      </c>
      <c r="UZ239" s="34">
        <v>0.65176631900433191</v>
      </c>
      <c r="VA239" s="34">
        <v>0.65396323892038888</v>
      </c>
      <c r="VB239" s="34">
        <v>0.65591620067110901</v>
      </c>
      <c r="VC239" s="34">
        <v>0.65765951397949907</v>
      </c>
      <c r="VD239" s="34">
        <v>0.65919717503569109</v>
      </c>
      <c r="VE239" s="34">
        <v>0.660541589202154</v>
      </c>
      <c r="VF239" s="34">
        <v>0.66174475553958101</v>
      </c>
      <c r="VG239" s="34">
        <v>0.66279027306452509</v>
      </c>
      <c r="VH239" s="34">
        <v>0.66365019268514303</v>
      </c>
      <c r="VI239" s="34">
        <v>0.66431505193355411</v>
      </c>
      <c r="VJ239" s="34">
        <v>0.66484086766318795</v>
      </c>
      <c r="VK239" s="34">
        <v>0.665247623223437</v>
      </c>
      <c r="VL239" s="34">
        <v>0.6655654385906441</v>
      </c>
      <c r="VM239" s="34">
        <v>0.66587282744428899</v>
      </c>
      <c r="VN239" s="34">
        <v>0.66617083746615502</v>
      </c>
      <c r="VO239" s="34">
        <v>0.66638964294330094</v>
      </c>
      <c r="VP239" s="34">
        <v>0.666488742040107</v>
      </c>
      <c r="VQ239" s="34">
        <v>0.66657062022854408</v>
      </c>
      <c r="VR239" s="34">
        <v>0.66669402096943198</v>
      </c>
      <c r="VS239" s="34">
        <v>0.66684944111437905</v>
      </c>
      <c r="VT239" s="34">
        <v>0.66720111361600198</v>
      </c>
      <c r="VU239" s="34">
        <v>0.6677207873333999</v>
      </c>
      <c r="VV239" s="34">
        <v>0.6682142069010899</v>
      </c>
      <c r="VW239" s="34">
        <v>0.66868435887576794</v>
      </c>
      <c r="VX239" s="34">
        <v>0.66915396737175992</v>
      </c>
      <c r="VY239" s="34">
        <v>0.66962572015939004</v>
      </c>
      <c r="VZ239" s="34">
        <v>0.67005985752597896</v>
      </c>
      <c r="WA239" s="34">
        <v>0.67032805985225397</v>
      </c>
      <c r="WB239" s="34">
        <v>0.67038371656336804</v>
      </c>
      <c r="WC239" s="34">
        <v>0.67030694350862507</v>
      </c>
      <c r="WD239" s="34">
        <v>0.670070154571906</v>
      </c>
      <c r="WE239" s="34">
        <v>0.66971584587186894</v>
      </c>
      <c r="WF239" s="34">
        <v>0.66929042220117907</v>
      </c>
      <c r="WG239" s="34">
        <v>0.6687460830057449</v>
      </c>
      <c r="WH239" s="34">
        <v>0.66810054902239402</v>
      </c>
      <c r="WI239" s="34">
        <v>0.66734806907501298</v>
      </c>
      <c r="WJ239" s="34">
        <v>0.66647256517129094</v>
      </c>
      <c r="WK239" s="34">
        <v>0.66548676538887408</v>
      </c>
      <c r="WL239" s="34">
        <v>0.66436406558407402</v>
      </c>
      <c r="WM239" s="34">
        <v>0.66314583382108794</v>
      </c>
      <c r="WN239" s="34">
        <v>0.66189492126636695</v>
      </c>
      <c r="WO239" s="34">
        <v>0.66062544023458003</v>
      </c>
      <c r="WP239" s="34">
        <v>0.65935225151379595</v>
      </c>
      <c r="WQ239" s="34">
        <v>0.658048375699266</v>
      </c>
      <c r="WR239" s="34">
        <v>0.65670414718332393</v>
      </c>
      <c r="WS239" s="34">
        <v>0.65540285929289299</v>
      </c>
      <c r="WT239" s="34">
        <v>0.65417723836985209</v>
      </c>
      <c r="WU239" s="34">
        <v>0.65296087376438705</v>
      </c>
      <c r="WV239" s="34">
        <v>0.65169525183416899</v>
      </c>
      <c r="WW239" s="34">
        <v>0.65046261452864496</v>
      </c>
      <c r="WX239" s="34">
        <v>0.64928396023045809</v>
      </c>
      <c r="WY239" s="34">
        <v>0.64809058968106792</v>
      </c>
      <c r="WZ239" s="34">
        <v>0.64688048218007799</v>
      </c>
      <c r="XA239" s="34">
        <v>0.64566049089020494</v>
      </c>
      <c r="XB239" s="34">
        <v>0.64445037394363203</v>
      </c>
      <c r="XC239" s="34">
        <v>0.64325853169059699</v>
      </c>
      <c r="XD239" s="34">
        <v>0.64205781125105299</v>
      </c>
      <c r="XE239" s="34">
        <v>0.64083425243529801</v>
      </c>
      <c r="XF239" s="34">
        <v>0.63960645727515697</v>
      </c>
      <c r="XG239" s="34">
        <v>0.638371103540187</v>
      </c>
      <c r="XH239" t="s">
        <v>843</v>
      </c>
      <c r="XI239" t="s">
        <v>1300</v>
      </c>
      <c r="XJ239" s="34">
        <v>0.46458613685909</v>
      </c>
      <c r="XK239" s="34">
        <v>0.46921321472918898</v>
      </c>
      <c r="XL239" s="34">
        <v>0.474186373010764</v>
      </c>
      <c r="XM239" s="34">
        <v>0.47929148732423399</v>
      </c>
      <c r="XN239" s="34">
        <v>0.48445904160657399</v>
      </c>
      <c r="XO239" s="34">
        <v>0.49015841223192297</v>
      </c>
      <c r="XP239" s="34">
        <v>0.49644167388700799</v>
      </c>
      <c r="XQ239" s="34">
        <v>0.502825404351948</v>
      </c>
      <c r="XR239" s="34">
        <v>0.50921063753943396</v>
      </c>
      <c r="XS239" s="34">
        <v>0.51545160667233203</v>
      </c>
      <c r="XT239" s="34">
        <v>0.52137592608260497</v>
      </c>
      <c r="XU239" s="34">
        <v>0.52642437217401306</v>
      </c>
      <c r="XV239" s="34">
        <v>0.53065582804786404</v>
      </c>
      <c r="XW239" s="34">
        <v>0.53454339352628299</v>
      </c>
      <c r="XX239" s="34">
        <v>0.53817149122136998</v>
      </c>
      <c r="XY239" s="34">
        <v>0.541550422745813</v>
      </c>
      <c r="XZ239" s="34">
        <v>0.54460330458740702</v>
      </c>
      <c r="YA239" s="34">
        <v>0.54754655650805095</v>
      </c>
      <c r="YB239" s="34">
        <v>0.55052443508369697</v>
      </c>
      <c r="YC239" s="34">
        <v>0.55363079126111803</v>
      </c>
      <c r="YD239" s="34">
        <v>0.55678575041036904</v>
      </c>
      <c r="YE239" s="34">
        <v>0.56005957132242801</v>
      </c>
      <c r="YF239" s="34">
        <v>0.56386807885207701</v>
      </c>
      <c r="YG239" s="34">
        <v>0.56802194205630896</v>
      </c>
      <c r="YH239" s="34">
        <v>0.57204856266788706</v>
      </c>
      <c r="YI239" s="34">
        <v>0.57602150384111905</v>
      </c>
      <c r="YJ239" s="34">
        <v>0.58005927932554702</v>
      </c>
      <c r="YK239" s="34">
        <v>0.58412444774703698</v>
      </c>
      <c r="YL239" s="34">
        <v>0.58821184485228895</v>
      </c>
      <c r="YM239" s="34">
        <v>0.59229548100571494</v>
      </c>
      <c r="YN239" s="34">
        <v>0.59631322048487301</v>
      </c>
      <c r="YO239" s="34">
        <v>0.60017396858477201</v>
      </c>
      <c r="YP239" s="34">
        <v>0.60379452697376901</v>
      </c>
      <c r="YQ239" s="34">
        <v>0.60726231647795803</v>
      </c>
      <c r="YR239" s="34">
        <v>0.61062456435224699</v>
      </c>
      <c r="YS239" s="34">
        <v>0.61378667580690094</v>
      </c>
      <c r="YT239" s="34">
        <v>0.61663200758020897</v>
      </c>
      <c r="YU239" s="34">
        <v>0.61912420859539308</v>
      </c>
      <c r="YV239" s="34">
        <v>0.62134083246039196</v>
      </c>
      <c r="YW239" s="34">
        <v>0.62328406512867707</v>
      </c>
      <c r="YX239" s="34">
        <v>0.62485062995927998</v>
      </c>
      <c r="YY239" s="34">
        <v>0.62611337780927201</v>
      </c>
      <c r="YZ239" s="34">
        <v>0.62714355733305294</v>
      </c>
      <c r="ZA239" s="34">
        <v>0.62786983159153298</v>
      </c>
      <c r="ZB239" s="34">
        <v>0.62838573468440007</v>
      </c>
      <c r="ZC239" s="34">
        <v>0.62872296123770799</v>
      </c>
      <c r="ZD239" s="34">
        <v>0.62886910589577805</v>
      </c>
      <c r="ZE239" s="34">
        <v>0.62890111535978499</v>
      </c>
      <c r="ZF239" s="34">
        <v>0.62881910420412002</v>
      </c>
      <c r="ZG239" s="34">
        <v>0.62860745519190697</v>
      </c>
      <c r="ZH239" s="34">
        <v>0.62826994796454005</v>
      </c>
      <c r="ZI239" s="34">
        <v>0.62785829236539703</v>
      </c>
      <c r="ZJ239" s="34">
        <v>0.62738409181494492</v>
      </c>
      <c r="ZK239" s="34">
        <v>0.626881390772005</v>
      </c>
      <c r="ZL239" s="34">
        <v>0.62646494391672802</v>
      </c>
      <c r="ZM239" s="34">
        <v>0.62619422257034107</v>
      </c>
      <c r="ZN239" s="34">
        <v>0.62617775722448898</v>
      </c>
      <c r="ZO239" s="34">
        <v>0.62631564871490708</v>
      </c>
      <c r="ZP239" s="34">
        <v>0.62651868579242598</v>
      </c>
      <c r="ZQ239" s="34">
        <v>0.62674056945150203</v>
      </c>
      <c r="ZR239" s="34">
        <v>0.62689186353123805</v>
      </c>
      <c r="ZS239" s="34">
        <v>0.62705180589456999</v>
      </c>
      <c r="ZT239" s="34">
        <v>0.627200768184766</v>
      </c>
      <c r="ZU239" s="34">
        <v>0.62719386367806695</v>
      </c>
      <c r="ZV239" s="34">
        <v>0.627045679727536</v>
      </c>
      <c r="ZW239" s="34">
        <v>0.62681814011007797</v>
      </c>
      <c r="ZX239" s="34">
        <v>0.62641824685672598</v>
      </c>
      <c r="ZY239" s="34">
        <v>0.62586676683547504</v>
      </c>
      <c r="ZZ239" s="34">
        <v>0.625177406901539</v>
      </c>
      <c r="AAA239" s="34">
        <v>0.62433249096453403</v>
      </c>
      <c r="AAB239" s="34">
        <v>0.62339798113665701</v>
      </c>
      <c r="AAC239" s="34">
        <v>0.62235565010717397</v>
      </c>
      <c r="AAD239" s="34">
        <v>0.62121740996502506</v>
      </c>
      <c r="AAE239" s="34">
        <v>0.61999468739150199</v>
      </c>
      <c r="AAF239" s="34">
        <v>0.618640427570044</v>
      </c>
      <c r="AAG239" s="34">
        <v>0.61720099448718302</v>
      </c>
      <c r="AAH239" s="34">
        <v>0.61573453018284197</v>
      </c>
      <c r="AAI239" s="34">
        <v>0.61425326921410306</v>
      </c>
      <c r="AAJ239" s="34">
        <v>0.61274039955797999</v>
      </c>
      <c r="AAK239" s="34">
        <v>0.61115471973019198</v>
      </c>
      <c r="AAL239" s="34">
        <v>0.60953337691794096</v>
      </c>
      <c r="AAM239" s="34">
        <v>0.60794777215735796</v>
      </c>
      <c r="AAN239" s="34">
        <v>0.60640979580090604</v>
      </c>
      <c r="AAO239" s="34">
        <v>0.60491081740997399</v>
      </c>
      <c r="AAP239" s="34">
        <v>0.60339418049566196</v>
      </c>
      <c r="AAQ239" s="34">
        <v>0.60186590293943898</v>
      </c>
      <c r="AAR239" s="34">
        <v>0.60037253574850802</v>
      </c>
      <c r="AAS239" s="34">
        <v>0.59890255966854899</v>
      </c>
      <c r="AAT239" s="34">
        <v>0.59743241910373701</v>
      </c>
      <c r="AAU239" s="34">
        <v>0.59592011532623601</v>
      </c>
      <c r="AAV239" s="34">
        <v>0.59442199729380807</v>
      </c>
      <c r="AAW239" s="34">
        <v>0.59295716922338204</v>
      </c>
      <c r="AAX239" s="34">
        <v>0.59145417874527806</v>
      </c>
      <c r="AAY239" s="34">
        <v>0.58993121348767696</v>
      </c>
      <c r="AAZ239" s="34">
        <v>0.58843071002781999</v>
      </c>
      <c r="ABA239" s="34">
        <v>0.58694794681532603</v>
      </c>
      <c r="ABB239" s="34">
        <v>0.58547188363966796</v>
      </c>
      <c r="ABC239" s="34">
        <v>0.584005146357225</v>
      </c>
      <c r="ABD239" s="34">
        <v>0.58251214798031203</v>
      </c>
      <c r="ABE239" s="34">
        <v>0.58097479216068004</v>
      </c>
      <c r="ABF239" s="34">
        <v>0.57938749745377693</v>
      </c>
      <c r="ABG239" t="s">
        <v>843</v>
      </c>
      <c r="ABH239" t="s">
        <v>843</v>
      </c>
      <c r="ABI239" t="s">
        <v>1300</v>
      </c>
      <c r="ABJ239" s="34">
        <v>0.36244347800857102</v>
      </c>
      <c r="ABK239" s="34">
        <v>0.36527673658942594</v>
      </c>
      <c r="ABL239" s="34">
        <v>0.36852942698621</v>
      </c>
      <c r="ABM239" s="34">
        <v>0.37208704192854697</v>
      </c>
      <c r="ABN239" s="34">
        <v>0.37594115023841196</v>
      </c>
      <c r="ABO239" s="34">
        <v>0.38060067107176598</v>
      </c>
      <c r="ABP239" s="34">
        <v>0.38617957805588299</v>
      </c>
      <c r="ABQ239" s="34">
        <v>0.39217479395613503</v>
      </c>
      <c r="ABR239" s="34">
        <v>0.39836261333745804</v>
      </c>
      <c r="ABS239" s="34">
        <v>0.40464883533065898</v>
      </c>
      <c r="ABT239" s="34">
        <v>0.410993751986723</v>
      </c>
      <c r="ABU239" s="34">
        <v>0.417359859096603</v>
      </c>
      <c r="ABV239" s="34">
        <v>0.42370543198828498</v>
      </c>
      <c r="ABW239" s="34">
        <v>0.43004973835978805</v>
      </c>
      <c r="ABX239" s="34">
        <v>0.43621085619211297</v>
      </c>
      <c r="ABY239" s="34">
        <v>0.44194498316679004</v>
      </c>
      <c r="ABZ239" s="34">
        <v>0.44688248557743299</v>
      </c>
      <c r="ACA239" s="34">
        <v>0.45122493504404099</v>
      </c>
      <c r="ACB239" s="34">
        <v>0.45528691670851501</v>
      </c>
      <c r="ACC239" s="34">
        <v>0.45922049320481795</v>
      </c>
      <c r="ACD239" s="34">
        <v>0.46301488145282199</v>
      </c>
      <c r="ACE239" s="34">
        <v>0.46645980309985496</v>
      </c>
      <c r="ACF239" s="34">
        <v>0.47012512889277197</v>
      </c>
      <c r="ACG239" s="34">
        <v>0.47423513762406599</v>
      </c>
      <c r="ACH239" s="34">
        <v>0.47847857965901497</v>
      </c>
      <c r="ACI239" s="34">
        <v>0.48285411805385103</v>
      </c>
      <c r="ACJ239" s="34">
        <v>0.48745237963508897</v>
      </c>
      <c r="ACK239" s="34">
        <v>0.49217874426234404</v>
      </c>
      <c r="ACL239" s="34">
        <v>0.49693485890181299</v>
      </c>
      <c r="ACM239" s="34">
        <v>0.50166826468890102</v>
      </c>
      <c r="ACN239" s="34">
        <v>0.50637126949940203</v>
      </c>
      <c r="ACO239" s="34">
        <v>0.51108975423314296</v>
      </c>
      <c r="ACP239" s="34">
        <v>0.51579603907274196</v>
      </c>
      <c r="ACQ239" s="34">
        <v>0.52050912295222707</v>
      </c>
      <c r="ACR239" s="34">
        <v>0.52525130164729295</v>
      </c>
      <c r="ACS239" s="34">
        <v>0.52994420103822604</v>
      </c>
      <c r="ACT239" s="34">
        <v>0.53448628281933308</v>
      </c>
      <c r="ACU239" s="34">
        <v>0.53883380193215402</v>
      </c>
      <c r="ACV239" s="34">
        <v>0.54303602361909598</v>
      </c>
      <c r="ACW239" s="34">
        <v>0.547090957082356</v>
      </c>
      <c r="ACX239" s="34">
        <v>0.55091081722413504</v>
      </c>
      <c r="ACY239" s="34">
        <v>0.55444104868355304</v>
      </c>
      <c r="ACZ239" s="34">
        <v>0.55767038702562899</v>
      </c>
      <c r="ADA239" s="34">
        <v>0.56061687418406303</v>
      </c>
      <c r="ADB239" s="34">
        <v>0.56334084542698304</v>
      </c>
      <c r="ADC239" s="34">
        <v>0.56579883927350805</v>
      </c>
      <c r="ADD239" s="34">
        <v>0.56800408838755201</v>
      </c>
      <c r="ADE239" s="34">
        <v>0.57000523207020892</v>
      </c>
      <c r="ADF239" s="34">
        <v>0.57181386122519695</v>
      </c>
      <c r="ADG239" s="34">
        <v>0.57346344763166601</v>
      </c>
      <c r="ADH239" s="34">
        <v>0.57491225774093402</v>
      </c>
      <c r="ADI239" s="34">
        <v>0.57618236933277001</v>
      </c>
      <c r="ADJ239" s="34">
        <v>0.57733793527754496</v>
      </c>
      <c r="ADK239" s="34">
        <v>0.57837570058710597</v>
      </c>
      <c r="ADL239" s="34">
        <v>0.57931767729546801</v>
      </c>
      <c r="ADM239" s="34">
        <v>0.58016733191615499</v>
      </c>
      <c r="ADN239" s="34">
        <v>0.58093140987981795</v>
      </c>
      <c r="ADO239" s="34">
        <v>0.58160161927843701</v>
      </c>
      <c r="ADP239" s="34">
        <v>0.58219749048459501</v>
      </c>
      <c r="ADQ239" s="34">
        <v>0.58284432918118301</v>
      </c>
      <c r="ADR239" s="34">
        <v>0.58360692339609199</v>
      </c>
      <c r="ADS239" s="34">
        <v>0.58458435575983503</v>
      </c>
      <c r="ADT239" s="34">
        <v>0.58572395355235596</v>
      </c>
      <c r="ADU239" s="34">
        <v>0.58693834044485405</v>
      </c>
      <c r="ADV239" s="34">
        <v>0.58815910351778</v>
      </c>
      <c r="ADW239" s="34">
        <v>0.58931276365054397</v>
      </c>
      <c r="ADX239" s="34">
        <v>0.59045444430968208</v>
      </c>
      <c r="ADY239" s="34">
        <v>0.59153997667526603</v>
      </c>
      <c r="ADZ239" s="34">
        <v>0.59244298758419101</v>
      </c>
      <c r="AEA239" s="34">
        <v>0.593171304999358</v>
      </c>
      <c r="AEB239" s="34">
        <v>0.59380184399521196</v>
      </c>
      <c r="AEC239" s="34">
        <v>0.59425086677357097</v>
      </c>
      <c r="AED239" s="34">
        <v>0.59453240803223406</v>
      </c>
      <c r="AEE239" s="34">
        <v>0.594672406995299</v>
      </c>
      <c r="AEF239" s="34">
        <v>0.59465505303627098</v>
      </c>
      <c r="AEG239" s="34">
        <v>0.594517600089006</v>
      </c>
      <c r="AEH239" s="34">
        <v>0.59426715675727604</v>
      </c>
      <c r="AEI239" s="34">
        <v>0.59394322092337293</v>
      </c>
      <c r="AEJ239" s="34">
        <v>0.59353788421601306</v>
      </c>
      <c r="AEK239" s="34">
        <v>0.59298973004854294</v>
      </c>
      <c r="AEL239" s="34">
        <v>0.59235661184661192</v>
      </c>
      <c r="AEM239" s="34">
        <v>0.59168134434754405</v>
      </c>
      <c r="AEN239" s="34">
        <v>0.59094404772471898</v>
      </c>
      <c r="AEO239" s="34">
        <v>0.59016639220963196</v>
      </c>
      <c r="AEP239" s="34">
        <v>0.58931233187859</v>
      </c>
      <c r="AEQ239" s="34">
        <v>0.58840378913020597</v>
      </c>
      <c r="AER239" s="34">
        <v>0.58752344445677596</v>
      </c>
      <c r="AES239" s="34">
        <v>0.58669391495158696</v>
      </c>
      <c r="AET239" s="34">
        <v>0.58587355255928197</v>
      </c>
      <c r="AEU239" s="34">
        <v>0.58500910465044498</v>
      </c>
      <c r="AEV239" s="34">
        <v>0.58414080888422903</v>
      </c>
      <c r="AEW239" s="34">
        <v>0.58332036443379998</v>
      </c>
      <c r="AEX239" s="34">
        <v>0.58252581086657895</v>
      </c>
      <c r="AEY239" s="34">
        <v>0.58172869116924097</v>
      </c>
      <c r="AEZ239" s="34">
        <v>0.58090460803825505</v>
      </c>
      <c r="AFA239" s="34">
        <v>0.58009284025157004</v>
      </c>
      <c r="AFB239" s="34">
        <v>0.57929069332152605</v>
      </c>
      <c r="AFC239" s="34">
        <v>0.57842536399211997</v>
      </c>
      <c r="AFD239" s="34">
        <v>0.577535412021699</v>
      </c>
      <c r="AFE239" s="34">
        <v>0.57664722634006305</v>
      </c>
      <c r="AFF239" s="34">
        <v>0.57573773372853998</v>
      </c>
      <c r="AFG239" t="s">
        <v>843</v>
      </c>
      <c r="AFH239" t="s">
        <v>843</v>
      </c>
      <c r="AFI239" s="34">
        <v>0.44455</v>
      </c>
      <c r="AFJ239" s="34">
        <v>0.43768999999999997</v>
      </c>
      <c r="AFK239" s="34">
        <v>0.43143999999999999</v>
      </c>
      <c r="AFL239" s="34">
        <v>0.42570999999999998</v>
      </c>
      <c r="AFM239" s="34">
        <v>0.4204</v>
      </c>
      <c r="AFN239" s="34">
        <v>0.41551000000000005</v>
      </c>
      <c r="AFO239" s="34">
        <v>0.41101999999999994</v>
      </c>
      <c r="AFP239" s="34">
        <v>0.40692999999999996</v>
      </c>
      <c r="AFQ239" s="34">
        <v>0.39826</v>
      </c>
      <c r="AFR239" s="34">
        <v>0.39058999999999999</v>
      </c>
      <c r="AFS239" s="34">
        <v>0.38369999999999999</v>
      </c>
      <c r="AFT239" s="34">
        <v>0.37746000000000002</v>
      </c>
      <c r="AFU239" s="34">
        <v>0.38150000000000001</v>
      </c>
      <c r="AFV239" s="34">
        <v>0.38435999999999998</v>
      </c>
      <c r="AFW239" s="34">
        <v>0.38695000000000002</v>
      </c>
      <c r="AFX239" s="34">
        <v>0.38901000000000002</v>
      </c>
      <c r="AFY239" s="34">
        <v>0.39081000000000005</v>
      </c>
      <c r="AFZ239" s="34">
        <v>0.38816000000000001</v>
      </c>
      <c r="AGA239" s="34">
        <v>0.39000999999999997</v>
      </c>
      <c r="AGB239" t="s">
        <v>843</v>
      </c>
      <c r="AGC239" t="s">
        <v>843</v>
      </c>
      <c r="AGD239" t="s">
        <v>843</v>
      </c>
      <c r="AGE239" t="s">
        <v>843</v>
      </c>
      <c r="AGF239" s="34">
        <v>4.7547542490065098E-3</v>
      </c>
      <c r="AGG239" t="s">
        <v>843</v>
      </c>
      <c r="AGH239" t="s">
        <v>843</v>
      </c>
      <c r="AGI239" t="s">
        <v>843</v>
      </c>
      <c r="AGJ239" t="s">
        <v>843</v>
      </c>
      <c r="AGK239" t="s">
        <v>843</v>
      </c>
      <c r="AGL239" t="s">
        <v>843</v>
      </c>
      <c r="AGM239" t="s">
        <v>843</v>
      </c>
      <c r="AGN239" t="s">
        <v>843</v>
      </c>
      <c r="AGO239" s="34">
        <v>0.36700000000000005</v>
      </c>
      <c r="AGP239" s="34">
        <v>2014</v>
      </c>
      <c r="AGQ239" t="s">
        <v>832</v>
      </c>
      <c r="AGR239" t="s">
        <v>843</v>
      </c>
      <c r="AGS239" s="34">
        <v>0.19800000000000001</v>
      </c>
      <c r="AGT239" s="34">
        <v>2014</v>
      </c>
      <c r="AGU239" t="s">
        <v>832</v>
      </c>
      <c r="AGV239" t="s">
        <v>843</v>
      </c>
      <c r="AGW239" s="34">
        <v>0.54400000000000004</v>
      </c>
      <c r="AGX239" s="34">
        <v>2014</v>
      </c>
      <c r="AGY239" t="s">
        <v>832</v>
      </c>
      <c r="AGZ239" t="s">
        <v>843</v>
      </c>
      <c r="AHA239" s="34">
        <v>0.85400000000000009</v>
      </c>
      <c r="AHB239" s="34">
        <v>2014</v>
      </c>
      <c r="AHC239" t="s">
        <v>832</v>
      </c>
      <c r="AHD239" t="s">
        <v>843</v>
      </c>
      <c r="AHE239" s="34">
        <v>0.48599999999999999</v>
      </c>
      <c r="AHF239" s="34">
        <v>2014</v>
      </c>
      <c r="AHG239" t="s">
        <v>832</v>
      </c>
      <c r="AHH239" t="s">
        <v>843</v>
      </c>
      <c r="AHI239" t="s">
        <v>830</v>
      </c>
      <c r="AHJ239" s="34">
        <v>0.11997216939926147</v>
      </c>
      <c r="AHK239" s="34">
        <v>9.4644024968147278E-2</v>
      </c>
      <c r="AHL239" s="34">
        <v>6.0897622257471085E-2</v>
      </c>
      <c r="AHM239" s="34">
        <v>3.8187123835086823E-2</v>
      </c>
      <c r="AHN239" s="34">
        <v>8.1130325794219971E-2</v>
      </c>
      <c r="AHO239" t="s">
        <v>843</v>
      </c>
      <c r="AHP239" s="34"/>
      <c r="AHQ239" s="34"/>
      <c r="AHR239" s="34"/>
      <c r="AHS239" s="34"/>
      <c r="AHT239" s="34"/>
      <c r="AHU239" t="s">
        <v>843</v>
      </c>
      <c r="AHV239" s="34">
        <v>0.18326127529144287</v>
      </c>
      <c r="AHW239" s="34">
        <v>0.17560164630413055</v>
      </c>
      <c r="AHX239" s="34">
        <v>0.19645416736602783</v>
      </c>
      <c r="AHY239" s="34">
        <v>0.19661775231361389</v>
      </c>
      <c r="AHZ239" s="34">
        <v>0.20441293716430664</v>
      </c>
      <c r="AIA239" t="s">
        <v>465</v>
      </c>
      <c r="AIB239" t="s">
        <v>843</v>
      </c>
      <c r="AIC239" s="34">
        <v>0.17433455586433411</v>
      </c>
      <c r="AID239" s="34">
        <v>0.17228959500789642</v>
      </c>
      <c r="AIE239" s="34">
        <v>0.16668079793453217</v>
      </c>
      <c r="AIF239" s="34">
        <v>0.15863813459873199</v>
      </c>
      <c r="AIG239" s="34">
        <v>0.16664411127567291</v>
      </c>
      <c r="AIH239" t="s">
        <v>924</v>
      </c>
      <c r="AII239" t="s">
        <v>843</v>
      </c>
      <c r="AIJ239" s="34">
        <v>0.11913999915122986</v>
      </c>
      <c r="AIK239" s="34">
        <v>9.3534000217914581E-2</v>
      </c>
      <c r="AIL239" s="34">
        <v>5.9232000261545181E-2</v>
      </c>
      <c r="AIM239" s="34">
        <v>3.4855999052524567E-2</v>
      </c>
      <c r="AIN239" s="34">
        <v>6.4680002629756927E-2</v>
      </c>
      <c r="AIO239" t="s">
        <v>1607</v>
      </c>
      <c r="AIP239" s="34">
        <v>9.4261668622493744E-2</v>
      </c>
      <c r="AIQ239" t="s">
        <v>843</v>
      </c>
      <c r="AIR239" s="34">
        <v>6.7909999999999998E-2</v>
      </c>
      <c r="AIS239" s="34">
        <v>7.3120000000000004E-2</v>
      </c>
      <c r="AIT239" s="34">
        <v>0.10015</v>
      </c>
      <c r="AIU239" s="34">
        <v>0.10711999999999999</v>
      </c>
      <c r="AIV239" s="34">
        <v>0.10859000000000001</v>
      </c>
      <c r="AIW239" s="34">
        <v>0.10868</v>
      </c>
      <c r="AIX239" t="s">
        <v>843</v>
      </c>
      <c r="AIY239" s="34">
        <v>-5.0000000000000001E-3</v>
      </c>
      <c r="AIZ239" s="34">
        <v>0.02</v>
      </c>
      <c r="AJA239" s="34">
        <v>7.0000000000000007E-2</v>
      </c>
      <c r="AJB239" s="34">
        <v>6.5000000000000002E-2</v>
      </c>
      <c r="AJC239" s="34">
        <v>0.06</v>
      </c>
      <c r="AJD239" s="34">
        <v>5.5E-2</v>
      </c>
      <c r="AJE239" t="s">
        <v>843</v>
      </c>
      <c r="AJF239" s="34">
        <v>-2.3280936293303967E-3</v>
      </c>
      <c r="AJG239" s="34">
        <v>-1.7214745283126831E-2</v>
      </c>
      <c r="AJH239" s="34">
        <v>-4.5044206082820892E-2</v>
      </c>
      <c r="AJI239" s="34">
        <v>-9.150397777557373E-2</v>
      </c>
      <c r="AJJ239" s="34">
        <v>1.3902905397117138E-2</v>
      </c>
      <c r="AJK239" t="s">
        <v>830</v>
      </c>
      <c r="AJL239" t="s">
        <v>843</v>
      </c>
      <c r="AJM239" t="s">
        <v>843</v>
      </c>
      <c r="AJN239" s="34">
        <v>-1.2273565866053104E-2</v>
      </c>
      <c r="AJO239" s="34">
        <v>-3.5507742315530777E-2</v>
      </c>
      <c r="AJP239" s="34">
        <v>-7.1033917367458344E-2</v>
      </c>
      <c r="AJQ239" s="34">
        <v>7.4963080696761608E-3</v>
      </c>
      <c r="AJR239" s="34"/>
      <c r="AJS239" t="s">
        <v>832</v>
      </c>
      <c r="AJT239" t="s">
        <v>843</v>
      </c>
      <c r="AJU239" t="s">
        <v>843</v>
      </c>
      <c r="AJV239" t="s">
        <v>843</v>
      </c>
      <c r="AJW239" s="34">
        <v>-2.9543071985244751E-2</v>
      </c>
      <c r="AJX239" s="34">
        <v>-4.3907754123210907E-2</v>
      </c>
      <c r="AJY239" s="34">
        <v>-7.0905923843383789E-2</v>
      </c>
      <c r="AJZ239" s="34">
        <v>-0.11581987142562866</v>
      </c>
      <c r="AKA239" s="34">
        <v>-9.1028707101941109E-3</v>
      </c>
      <c r="AKB239" t="s">
        <v>830</v>
      </c>
      <c r="AKC239" t="s">
        <v>843</v>
      </c>
      <c r="AKD239" t="s">
        <v>843</v>
      </c>
      <c r="AKE239" t="s">
        <v>843</v>
      </c>
      <c r="AKF239" s="34">
        <v>-4.0262147784233093E-2</v>
      </c>
      <c r="AKG239" s="34">
        <v>-5.7218946516513824E-2</v>
      </c>
      <c r="AKH239" s="34">
        <v>-7.4703693389892578E-2</v>
      </c>
      <c r="AKI239" s="34">
        <v>-3.5529181361198425E-2</v>
      </c>
      <c r="AKJ239" s="34">
        <v>-6.5555134788155556E-3</v>
      </c>
      <c r="AKK239" t="s">
        <v>832</v>
      </c>
      <c r="AKL239" t="s">
        <v>843</v>
      </c>
      <c r="AKM239" s="34"/>
      <c r="AKN239" t="s">
        <v>1460</v>
      </c>
      <c r="AKO239" t="s">
        <v>843</v>
      </c>
      <c r="AKP239" s="34">
        <v>1279.208740234375</v>
      </c>
      <c r="AKQ239" t="s">
        <v>830</v>
      </c>
      <c r="AKR239" t="s">
        <v>843</v>
      </c>
      <c r="AKS239" s="34">
        <v>1017.87529055041</v>
      </c>
      <c r="AKT239" t="s">
        <v>832</v>
      </c>
      <c r="AKU239" t="s">
        <v>843</v>
      </c>
      <c r="AKV239" s="34">
        <v>676.92838504210795</v>
      </c>
      <c r="AKW239" t="s">
        <v>832</v>
      </c>
      <c r="AKX239" t="s">
        <v>843</v>
      </c>
      <c r="AKY239" s="34">
        <v>0.11206270009279251</v>
      </c>
      <c r="AKZ239" s="34">
        <v>6.5511457622051239E-2</v>
      </c>
      <c r="ALA239" s="34">
        <v>3.3875852823257446E-2</v>
      </c>
      <c r="ALB239" s="34">
        <v>7.9883383587002754E-3</v>
      </c>
      <c r="ALC239" s="34">
        <v>4.2490135878324509E-2</v>
      </c>
      <c r="ALD239" t="s">
        <v>830</v>
      </c>
      <c r="ALE239" t="s">
        <v>843</v>
      </c>
      <c r="ALF239" t="s">
        <v>843</v>
      </c>
      <c r="ALG239" t="s">
        <v>843</v>
      </c>
      <c r="ALH239" s="34"/>
      <c r="ALI239" s="34"/>
      <c r="ALJ239" s="34"/>
      <c r="ALK239" s="34"/>
      <c r="ALL239" s="34">
        <v>0.17024315893650055</v>
      </c>
      <c r="ALM239" t="s">
        <v>465</v>
      </c>
    </row>
    <row r="240" spans="1:1001">
      <c r="A240" t="s">
        <v>423</v>
      </c>
      <c r="B240" t="s">
        <v>168</v>
      </c>
      <c r="C240" t="s">
        <v>418</v>
      </c>
      <c r="D240" s="34">
        <v>4.9007866531610489E-2</v>
      </c>
      <c r="E240" t="s">
        <v>432</v>
      </c>
      <c r="F240" s="34">
        <v>4.2443320155143738E-2</v>
      </c>
      <c r="G240" t="s">
        <v>1464</v>
      </c>
      <c r="H240" s="34">
        <v>4.307258129119873E-2</v>
      </c>
      <c r="I240" t="s">
        <v>1294</v>
      </c>
      <c r="J240" s="34">
        <v>4.3635450303554535E-2</v>
      </c>
      <c r="K240" t="s">
        <v>1521</v>
      </c>
      <c r="L240" s="34"/>
      <c r="M240" t="s">
        <v>466</v>
      </c>
      <c r="N240" s="34">
        <v>0.61799997091293335</v>
      </c>
      <c r="O240" s="34"/>
      <c r="P240" t="s">
        <v>1459</v>
      </c>
      <c r="Q240" s="34"/>
      <c r="R240" t="s">
        <v>1459</v>
      </c>
      <c r="S240" s="34"/>
      <c r="T240" t="s">
        <v>1459</v>
      </c>
      <c r="U240" s="34"/>
      <c r="V240" t="s">
        <v>1459</v>
      </c>
      <c r="W240" t="s">
        <v>843</v>
      </c>
      <c r="X240" t="s">
        <v>465</v>
      </c>
      <c r="Y240" s="34">
        <v>0.48877426981925964</v>
      </c>
      <c r="Z240" s="34"/>
      <c r="AA240" t="s">
        <v>1459</v>
      </c>
      <c r="AB240" s="34"/>
      <c r="AC240" t="s">
        <v>1459</v>
      </c>
      <c r="AD240" s="34"/>
      <c r="AE240" t="s">
        <v>1459</v>
      </c>
      <c r="AF240" s="34"/>
      <c r="AG240" t="s">
        <v>1459</v>
      </c>
      <c r="AH240" t="s">
        <v>843</v>
      </c>
      <c r="AI240" t="s">
        <v>465</v>
      </c>
      <c r="AJ240" s="34">
        <v>0.49844139814376831</v>
      </c>
      <c r="AK240" s="34"/>
      <c r="AL240" t="s">
        <v>1459</v>
      </c>
      <c r="AM240" s="34"/>
      <c r="AN240" t="s">
        <v>1459</v>
      </c>
      <c r="AO240" s="34"/>
      <c r="AP240" t="s">
        <v>1459</v>
      </c>
      <c r="AQ240" s="34"/>
      <c r="AR240" t="s">
        <v>1459</v>
      </c>
      <c r="AS240" t="s">
        <v>843</v>
      </c>
      <c r="AT240" t="s">
        <v>1521</v>
      </c>
      <c r="AU240" s="34">
        <v>0.39030054211616516</v>
      </c>
      <c r="AV240" s="34">
        <v>0.54886555671691895</v>
      </c>
      <c r="AW240" t="s">
        <v>1521</v>
      </c>
      <c r="AX240" s="34">
        <v>0.39030054211616516</v>
      </c>
      <c r="AY240" t="s">
        <v>1521</v>
      </c>
      <c r="AZ240" s="34"/>
      <c r="BA240" t="s">
        <v>1459</v>
      </c>
      <c r="BB240" s="34">
        <v>0.31898987293243408</v>
      </c>
      <c r="BC240" t="s">
        <v>1521</v>
      </c>
      <c r="BD240" t="s">
        <v>843</v>
      </c>
      <c r="BE240" s="34">
        <v>0.49656343144692</v>
      </c>
      <c r="BF240" t="s">
        <v>1594</v>
      </c>
      <c r="BG240" t="s">
        <v>843</v>
      </c>
      <c r="BH240" t="s">
        <v>432</v>
      </c>
      <c r="BI240" s="34">
        <v>2.4169921875</v>
      </c>
      <c r="BJ240" t="s">
        <v>819</v>
      </c>
      <c r="BK240" s="34">
        <v>5.055870532989502</v>
      </c>
      <c r="BL240" t="s">
        <v>1294</v>
      </c>
      <c r="BM240" s="34">
        <v>5.8253822326660156</v>
      </c>
      <c r="BN240" t="s">
        <v>1521</v>
      </c>
      <c r="BO240" s="34">
        <v>5.4146747589111328</v>
      </c>
      <c r="BP240" t="s">
        <v>843</v>
      </c>
      <c r="BQ240" s="34">
        <v>3.5266227722167969</v>
      </c>
      <c r="BR240" t="s">
        <v>830</v>
      </c>
      <c r="BS240" s="34"/>
      <c r="BT240" t="s">
        <v>843</v>
      </c>
      <c r="BU240" s="34">
        <v>2.6509904861450195</v>
      </c>
      <c r="BV240" t="s">
        <v>1552</v>
      </c>
      <c r="BW240" t="s">
        <v>843</v>
      </c>
      <c r="BX240" s="34">
        <v>2.9009084701538086</v>
      </c>
      <c r="BY240" t="s">
        <v>924</v>
      </c>
      <c r="BZ240" t="s">
        <v>843</v>
      </c>
      <c r="CA240" t="s">
        <v>432</v>
      </c>
      <c r="CB240" s="34">
        <v>9.044288657605648E-3</v>
      </c>
      <c r="CC240" s="34">
        <v>4.6098046004772186E-3</v>
      </c>
      <c r="CD240" s="34">
        <v>5.9455535374581814E-3</v>
      </c>
      <c r="CE240" s="34">
        <v>7.9237623140215874E-3</v>
      </c>
      <c r="CF240" s="34">
        <v>7.9237287864089012E-3</v>
      </c>
      <c r="CG240" t="s">
        <v>843</v>
      </c>
      <c r="CH240" t="s">
        <v>819</v>
      </c>
      <c r="CI240" s="34">
        <v>8.9397579431533813E-3</v>
      </c>
      <c r="CJ240" s="34">
        <v>1.0949382558465004E-2</v>
      </c>
      <c r="CK240" s="34">
        <v>1.3168700970709324E-2</v>
      </c>
      <c r="CL240" s="34">
        <v>2.0083077251911163E-2</v>
      </c>
      <c r="CM240" s="34">
        <v>2.3708334192633629E-2</v>
      </c>
      <c r="CN240" t="s">
        <v>843</v>
      </c>
      <c r="CO240" t="s">
        <v>1294</v>
      </c>
      <c r="CP240" s="34">
        <v>1.1047491803765297E-2</v>
      </c>
      <c r="CQ240" s="34">
        <v>1.4181177131831646E-2</v>
      </c>
      <c r="CR240" s="34">
        <v>1.747245155274868E-2</v>
      </c>
      <c r="CS240" s="34">
        <v>2.2112298756837845E-2</v>
      </c>
      <c r="CT240" s="34">
        <v>1.5962015837430954E-2</v>
      </c>
      <c r="CU240" t="s">
        <v>843</v>
      </c>
      <c r="CV240" t="s">
        <v>1521</v>
      </c>
      <c r="CW240" s="34">
        <v>1.2965478003025055E-2</v>
      </c>
      <c r="CX240" s="34">
        <v>1.5117055736482143E-2</v>
      </c>
      <c r="CY240" s="34">
        <v>1.9548419862985611E-2</v>
      </c>
      <c r="CZ240" s="34">
        <v>1.9013764336705208E-2</v>
      </c>
      <c r="DA240" s="34">
        <v>1.5962013974785805E-2</v>
      </c>
      <c r="DB240" t="s">
        <v>843</v>
      </c>
      <c r="DC240" s="34">
        <v>5.7673625946044922</v>
      </c>
      <c r="DD240" s="34">
        <v>5.911466121673584</v>
      </c>
      <c r="DE240" s="34">
        <v>6.2337808609008789</v>
      </c>
      <c r="DF240" s="34">
        <v>6.543400764465332</v>
      </c>
      <c r="DG240" s="34">
        <v>7.5376119613647461</v>
      </c>
      <c r="DH240" t="s">
        <v>1464</v>
      </c>
      <c r="DI240" t="s">
        <v>843</v>
      </c>
      <c r="DJ240" s="34">
        <v>5.9751858711242676</v>
      </c>
      <c r="DK240" s="34">
        <v>6.0566935539245605</v>
      </c>
      <c r="DL240" s="34">
        <v>6.4328627586364746</v>
      </c>
      <c r="DM240" s="34">
        <v>7.0681405067443848</v>
      </c>
      <c r="DN240" s="34">
        <v>8.2418184280395508</v>
      </c>
      <c r="DO240" t="s">
        <v>1294</v>
      </c>
      <c r="DP240" t="s">
        <v>843</v>
      </c>
      <c r="DQ240" s="34">
        <v>8.7112894058227539</v>
      </c>
      <c r="DR240" t="s">
        <v>1521</v>
      </c>
      <c r="DS240" t="s">
        <v>843</v>
      </c>
      <c r="DT240" t="s">
        <v>843</v>
      </c>
      <c r="DU240" s="34">
        <v>7.2</v>
      </c>
      <c r="DV240" t="s">
        <v>1461</v>
      </c>
      <c r="DW240" t="s">
        <v>843</v>
      </c>
      <c r="DX240" t="s">
        <v>843</v>
      </c>
      <c r="DY240" t="s">
        <v>995</v>
      </c>
      <c r="DZ240" s="34">
        <v>-6.5491447458043694E-4</v>
      </c>
      <c r="EA240" s="34">
        <v>1.4008272439241409E-2</v>
      </c>
      <c r="EB240" s="34">
        <v>2.0907467231154442E-2</v>
      </c>
      <c r="EC240" s="34">
        <v>2.219616062939167E-2</v>
      </c>
      <c r="ED240" s="34">
        <v>3.243120014667511E-2</v>
      </c>
      <c r="EE240" t="s">
        <v>843</v>
      </c>
      <c r="EF240" t="s">
        <v>465</v>
      </c>
      <c r="EG240" s="34">
        <v>7.5499997474253178E-3</v>
      </c>
      <c r="EH240" s="34">
        <v>7.9333335161209106E-3</v>
      </c>
      <c r="EI240" s="34">
        <v>5.7999999262392521E-3</v>
      </c>
      <c r="EJ240" s="34">
        <v>5.1999995484948158E-3</v>
      </c>
      <c r="EK240" s="34">
        <v>2.3000000510364771E-3</v>
      </c>
      <c r="EL240" t="s">
        <v>843</v>
      </c>
      <c r="EM240" t="s">
        <v>465</v>
      </c>
      <c r="EN240" s="34">
        <v>3.2904120162129402E-3</v>
      </c>
      <c r="EO240" s="34">
        <v>5.2266726270318031E-3</v>
      </c>
      <c r="EP240" s="34">
        <v>5.1937159150838852E-3</v>
      </c>
      <c r="EQ240" s="34">
        <v>4.9662156961858273E-3</v>
      </c>
      <c r="ER240" s="34">
        <v>1.3287917245179415E-3</v>
      </c>
      <c r="ES240" t="s">
        <v>843</v>
      </c>
      <c r="ET240" t="s">
        <v>1521</v>
      </c>
      <c r="EU240" s="34">
        <v>1.5249076299369335E-2</v>
      </c>
      <c r="EV240" s="34">
        <v>1.1131423525512218E-2</v>
      </c>
      <c r="EW240" s="34">
        <v>-6.3789170235395432E-3</v>
      </c>
      <c r="EX240" s="34">
        <v>-2.6552198454737663E-2</v>
      </c>
      <c r="EY240" s="34">
        <v>-3.2183654606342316E-2</v>
      </c>
      <c r="EZ240" t="s">
        <v>843</v>
      </c>
      <c r="FA240" t="s">
        <v>1594</v>
      </c>
      <c r="FB240" s="34">
        <v>1.0266990400850773E-2</v>
      </c>
      <c r="FC240" s="34">
        <v>3.2739003654569387E-3</v>
      </c>
      <c r="FD240" s="34">
        <v>-1.6031183302402496E-2</v>
      </c>
      <c r="FE240" s="34">
        <v>-1.817905530333519E-2</v>
      </c>
      <c r="FF240" s="34">
        <v>3.6928290501236916E-3</v>
      </c>
      <c r="FG240" t="s">
        <v>843</v>
      </c>
      <c r="FH240" s="34"/>
      <c r="FI240" s="34"/>
      <c r="FJ240" s="34"/>
      <c r="FK240" s="34"/>
      <c r="FL240" s="34"/>
      <c r="FM240" t="s">
        <v>843</v>
      </c>
      <c r="FN240" t="s">
        <v>843</v>
      </c>
      <c r="FO240" s="34">
        <v>0.60938999999999999</v>
      </c>
      <c r="FP240" t="s">
        <v>1462</v>
      </c>
      <c r="FQ240" t="s">
        <v>843</v>
      </c>
      <c r="FR240" t="s">
        <v>843</v>
      </c>
      <c r="FS240" s="34">
        <v>0.67700000000000005</v>
      </c>
      <c r="FT240" t="s">
        <v>1462</v>
      </c>
      <c r="FU240" t="s">
        <v>843</v>
      </c>
      <c r="FV240" t="s">
        <v>843</v>
      </c>
      <c r="FW240" s="34">
        <v>0.54395000000000004</v>
      </c>
      <c r="FX240" t="s">
        <v>1462</v>
      </c>
      <c r="FY240" t="s">
        <v>843</v>
      </c>
      <c r="FZ240" s="34">
        <v>-2.9993468895554543E-2</v>
      </c>
      <c r="GA240" s="34">
        <v>8.6022308096289635E-3</v>
      </c>
      <c r="GB240" s="34">
        <v>9.659498929977417E-3</v>
      </c>
      <c r="GC240" s="34">
        <v>-1.6600031405687332E-2</v>
      </c>
      <c r="GD240" s="34">
        <v>6.0029728338122368E-3</v>
      </c>
      <c r="GE240" t="s">
        <v>830</v>
      </c>
      <c r="GF240" t="s">
        <v>843</v>
      </c>
      <c r="GG240" s="34">
        <v>-3.231513500213623E-2</v>
      </c>
      <c r="GH240" s="34">
        <v>5.5076973512768745E-3</v>
      </c>
      <c r="GI240" s="34">
        <v>5.0169564783573151E-3</v>
      </c>
      <c r="GJ240" s="34">
        <v>-2.1085413172841072E-2</v>
      </c>
      <c r="GK240" s="34">
        <v>6.0369079001247883E-3</v>
      </c>
      <c r="GL240" t="s">
        <v>832</v>
      </c>
      <c r="GM240" t="s">
        <v>843</v>
      </c>
      <c r="GN240" s="34">
        <v>1.1692718267440796</v>
      </c>
      <c r="GO240" t="s">
        <v>832</v>
      </c>
      <c r="GP240" t="s">
        <v>843</v>
      </c>
      <c r="GQ240" t="s">
        <v>843</v>
      </c>
      <c r="GR240" s="34">
        <v>5.3577817976474762E-2</v>
      </c>
      <c r="GS240" s="34">
        <v>5.3459152579307556E-2</v>
      </c>
      <c r="GT240" s="34">
        <v>5.1886167377233505E-2</v>
      </c>
      <c r="GU240" s="34">
        <v>3.7587352097034454E-2</v>
      </c>
      <c r="GV240" s="34">
        <v>2.350919134914875E-2</v>
      </c>
      <c r="GW240" t="s">
        <v>832</v>
      </c>
      <c r="GX240" t="s">
        <v>843</v>
      </c>
      <c r="GY240" t="s">
        <v>843</v>
      </c>
      <c r="GZ240" t="s">
        <v>843</v>
      </c>
      <c r="HA240" t="s">
        <v>843</v>
      </c>
      <c r="HB240" t="s">
        <v>843</v>
      </c>
      <c r="HC240" t="s">
        <v>843</v>
      </c>
      <c r="HD240" t="s">
        <v>843</v>
      </c>
      <c r="HE240" t="s">
        <v>843</v>
      </c>
      <c r="HF240" t="s">
        <v>843</v>
      </c>
      <c r="HG240" t="s">
        <v>843</v>
      </c>
      <c r="HH240" s="34">
        <v>9891136</v>
      </c>
      <c r="HI240" s="34">
        <v>10191964</v>
      </c>
      <c r="HJ240" s="34">
        <v>10508294</v>
      </c>
      <c r="HK240" s="34">
        <v>10837973</v>
      </c>
      <c r="HL240" s="34">
        <v>11188040</v>
      </c>
      <c r="HM240" s="34">
        <v>11564870</v>
      </c>
      <c r="HN240" s="34">
        <v>11971567</v>
      </c>
      <c r="HO240" s="34">
        <v>12402073</v>
      </c>
      <c r="HP240" s="34">
        <v>12852966</v>
      </c>
      <c r="HQ240" s="34">
        <v>13318087</v>
      </c>
      <c r="HR240" s="34">
        <v>13792086</v>
      </c>
      <c r="HS240" s="34">
        <v>14265814</v>
      </c>
      <c r="HT240" s="34">
        <v>14744658</v>
      </c>
      <c r="HU240" s="34">
        <v>15234976</v>
      </c>
      <c r="HV240" s="34">
        <v>15737793</v>
      </c>
      <c r="HW240" s="34">
        <v>16248230</v>
      </c>
      <c r="HX240" s="34">
        <v>16767760.999999998</v>
      </c>
      <c r="HY240" s="34">
        <v>17298054</v>
      </c>
      <c r="HZ240" s="34">
        <v>17835893</v>
      </c>
      <c r="IA240" s="34">
        <v>18380477</v>
      </c>
      <c r="IB240" s="34">
        <v>18927715</v>
      </c>
      <c r="IC240" s="34">
        <v>19473125</v>
      </c>
      <c r="ID240" s="34">
        <v>20017675</v>
      </c>
      <c r="IE240" s="34">
        <v>20569737</v>
      </c>
      <c r="IF240" s="34">
        <v>21134695</v>
      </c>
      <c r="IG240" s="34">
        <v>21706928</v>
      </c>
      <c r="IH240" s="34">
        <v>22285947</v>
      </c>
      <c r="II240" s="34">
        <v>22874132</v>
      </c>
      <c r="IJ240" s="34">
        <v>23469301</v>
      </c>
      <c r="IK240" s="34">
        <v>24069686</v>
      </c>
      <c r="IL240" s="34">
        <v>24676417</v>
      </c>
      <c r="IM240" s="34">
        <v>25288002</v>
      </c>
      <c r="IN240" s="34">
        <v>25905154</v>
      </c>
      <c r="IO240" s="34">
        <v>26528160</v>
      </c>
      <c r="IP240" s="34">
        <v>27154050</v>
      </c>
      <c r="IQ240" s="34">
        <v>27782051</v>
      </c>
      <c r="IR240" s="34">
        <v>28412879</v>
      </c>
      <c r="IS240" s="34">
        <v>29047769</v>
      </c>
      <c r="IT240" s="34">
        <v>29687072</v>
      </c>
      <c r="IU240" s="34">
        <v>30330252</v>
      </c>
      <c r="IV240" s="34">
        <v>30973549</v>
      </c>
      <c r="IW240" s="34">
        <v>31615986</v>
      </c>
      <c r="IX240" s="34">
        <v>32260579</v>
      </c>
      <c r="IY240" s="34">
        <v>32906910.000000004</v>
      </c>
      <c r="IZ240" s="34">
        <v>33554740</v>
      </c>
      <c r="JA240" s="34">
        <v>34204865</v>
      </c>
      <c r="JB240" s="34">
        <v>34857072</v>
      </c>
      <c r="JC240" s="34">
        <v>35510018</v>
      </c>
      <c r="JD240" s="34">
        <v>36162890</v>
      </c>
      <c r="JE240" s="34">
        <v>36813065</v>
      </c>
      <c r="JF240" s="34">
        <v>37460435</v>
      </c>
      <c r="JG240" s="34">
        <v>38105845</v>
      </c>
      <c r="JH240" s="34">
        <v>38752282</v>
      </c>
      <c r="JI240" s="34">
        <v>39399626</v>
      </c>
      <c r="JJ240" s="34">
        <v>40043906</v>
      </c>
      <c r="JK240" s="34">
        <v>40686691</v>
      </c>
      <c r="JL240" s="34">
        <v>41326885</v>
      </c>
      <c r="JM240" s="34">
        <v>41964332</v>
      </c>
      <c r="JN240" s="34">
        <v>42598889</v>
      </c>
      <c r="JO240" s="34">
        <v>43229363</v>
      </c>
      <c r="JP240" s="34">
        <v>43856537</v>
      </c>
      <c r="JQ240" s="34">
        <v>44478285</v>
      </c>
      <c r="JR240" s="34">
        <v>45093776</v>
      </c>
      <c r="JS240" s="34">
        <v>45705782</v>
      </c>
      <c r="JT240" s="34">
        <v>46316632</v>
      </c>
      <c r="JU240" s="34">
        <v>46924543</v>
      </c>
      <c r="JV240" s="34">
        <v>47526893</v>
      </c>
      <c r="JW240" s="34">
        <v>48124364</v>
      </c>
      <c r="JX240" s="34">
        <v>48719035</v>
      </c>
      <c r="JY240" s="34">
        <v>49307106</v>
      </c>
      <c r="JZ240" s="34">
        <v>49884747</v>
      </c>
      <c r="KA240" s="34">
        <v>50454618</v>
      </c>
      <c r="KB240" s="34">
        <v>51020304</v>
      </c>
      <c r="KC240" s="34">
        <v>51583346</v>
      </c>
      <c r="KD240" s="34">
        <v>52141361</v>
      </c>
      <c r="KE240" s="34">
        <v>52690876</v>
      </c>
      <c r="KF240" s="34">
        <v>53230474</v>
      </c>
      <c r="KG240" s="34">
        <v>53762597</v>
      </c>
      <c r="KH240" s="34">
        <v>54284504</v>
      </c>
      <c r="KI240" s="34">
        <v>54797590</v>
      </c>
      <c r="KJ240" s="34">
        <v>55304603</v>
      </c>
      <c r="KK240" s="34">
        <v>55804263</v>
      </c>
      <c r="KL240" s="34">
        <v>56296658</v>
      </c>
      <c r="KM240" s="34">
        <v>56781298</v>
      </c>
      <c r="KN240" s="34">
        <v>57257819</v>
      </c>
      <c r="KO240" s="34">
        <v>57724627</v>
      </c>
      <c r="KP240" s="34">
        <v>58183982</v>
      </c>
      <c r="KQ240" s="34">
        <v>58635944</v>
      </c>
      <c r="KR240" s="34">
        <v>59079834</v>
      </c>
      <c r="KS240" s="34">
        <v>59512051</v>
      </c>
      <c r="KT240" s="34">
        <v>59931245</v>
      </c>
      <c r="KU240" s="34">
        <v>60340927</v>
      </c>
      <c r="KV240" s="34">
        <v>60739749</v>
      </c>
      <c r="KW240" s="34">
        <v>61127975</v>
      </c>
      <c r="KX240" s="34">
        <v>61507980</v>
      </c>
      <c r="KY240" s="34">
        <v>61881200</v>
      </c>
      <c r="KZ240" s="34">
        <v>62246894</v>
      </c>
      <c r="LA240" s="34">
        <v>62601459</v>
      </c>
      <c r="LB240" s="34">
        <v>62946037</v>
      </c>
      <c r="LC240" s="34">
        <v>63281014</v>
      </c>
      <c r="LD240" s="34">
        <v>63604541</v>
      </c>
      <c r="LE240" t="s">
        <v>843</v>
      </c>
      <c r="LF240" t="s">
        <v>843</v>
      </c>
      <c r="LG240" t="s">
        <v>843</v>
      </c>
      <c r="LH240" s="34">
        <v>2.7666056528687477E-2</v>
      </c>
      <c r="LI240" s="34">
        <v>2.9960563406348228E-2</v>
      </c>
      <c r="LJ240" s="34">
        <v>3.0565284192562103E-2</v>
      </c>
      <c r="LK240" s="34">
        <v>3.0891135334968567E-2</v>
      </c>
      <c r="LL240" s="34">
        <v>3.1789366155862808E-2</v>
      </c>
      <c r="LM240" s="34">
        <v>3.3126704394817352E-2</v>
      </c>
      <c r="LN240" s="34">
        <v>3.45623679459095E-2</v>
      </c>
      <c r="LO240" s="34">
        <v>3.5329215228557587E-2</v>
      </c>
      <c r="LP240" s="34">
        <v>3.5710964351892471E-2</v>
      </c>
      <c r="LQ240" s="34">
        <v>3.5548433661460876E-2</v>
      </c>
      <c r="LR240" s="34">
        <v>3.4971911460161209E-2</v>
      </c>
      <c r="LS240" s="34">
        <v>3.3771097660064697E-2</v>
      </c>
      <c r="LT240" s="34">
        <v>3.3014800399541855E-2</v>
      </c>
      <c r="LU240" s="34">
        <v>3.2712988555431366E-2</v>
      </c>
      <c r="LV240" s="34">
        <v>3.2471179962158203E-2</v>
      </c>
      <c r="LW240" s="34">
        <v>3.1918961554765701E-2</v>
      </c>
      <c r="LX240" s="34">
        <v>3.1474076211452484E-2</v>
      </c>
      <c r="LY240" s="34">
        <v>3.1135955825448036E-2</v>
      </c>
      <c r="LZ240" s="34">
        <v>3.0618878081440926E-2</v>
      </c>
      <c r="MA240" s="34">
        <v>3.0076181516051292E-2</v>
      </c>
      <c r="MB240" s="34">
        <v>2.9338181018829346E-2</v>
      </c>
      <c r="MC240" s="34">
        <v>2.8408059850335121E-2</v>
      </c>
      <c r="MD240" s="34">
        <v>2.7580322697758675E-2</v>
      </c>
      <c r="ME240" s="34">
        <v>2.7205284684896469E-2</v>
      </c>
      <c r="MF240" s="34">
        <v>2.7095085009932518E-2</v>
      </c>
      <c r="MG240" s="34">
        <v>2.6715468615293503E-2</v>
      </c>
      <c r="MH240" s="34">
        <v>2.6324829086661339E-2</v>
      </c>
      <c r="MI240" s="34">
        <v>2.6050364598631859E-2</v>
      </c>
      <c r="MJ240" s="34">
        <v>2.5686562061309814E-2</v>
      </c>
      <c r="MK240" s="34">
        <v>2.5259979069232941E-2</v>
      </c>
      <c r="ML240" s="34">
        <v>2.4894803762435913E-2</v>
      </c>
      <c r="MM240" s="34">
        <v>2.4482043460011482E-2</v>
      </c>
      <c r="MN240" s="34">
        <v>2.411189116537571E-2</v>
      </c>
      <c r="MO240" s="34">
        <v>2.3764865472912788E-2</v>
      </c>
      <c r="MP240" s="34">
        <v>2.3319397121667862E-2</v>
      </c>
      <c r="MQ240" s="34">
        <v>2.2863958030939102E-2</v>
      </c>
      <c r="MR240" s="34">
        <v>2.245236374437809E-2</v>
      </c>
      <c r="MS240" s="34">
        <v>2.2099154070019722E-2</v>
      </c>
      <c r="MT240" s="34">
        <v>2.1769983693957329E-2</v>
      </c>
      <c r="MU240" s="34">
        <v>2.1433966234326363E-2</v>
      </c>
      <c r="MV240" s="34">
        <v>2.0987952128052711E-2</v>
      </c>
      <c r="MW240" s="34">
        <v>2.052929624915123E-2</v>
      </c>
      <c r="MX240" s="34">
        <v>2.0183142274618149E-2</v>
      </c>
      <c r="MY240" s="34">
        <v>1.9836645573377609E-2</v>
      </c>
      <c r="MZ240" s="34">
        <v>1.9495468586683273E-2</v>
      </c>
      <c r="NA240" s="34">
        <v>1.9189750775694847E-2</v>
      </c>
      <c r="NB240" s="34">
        <v>1.8888158723711967E-2</v>
      </c>
      <c r="NC240" s="34">
        <v>1.8558809533715248E-2</v>
      </c>
      <c r="ND240" s="34">
        <v>1.8218601122498512E-2</v>
      </c>
      <c r="NE240" s="34">
        <v>1.7819354310631752E-2</v>
      </c>
      <c r="NF240" s="34">
        <v>1.7432499676942825E-2</v>
      </c>
      <c r="NG240" s="34">
        <v>1.7082372680306435E-2</v>
      </c>
      <c r="NH240" s="34">
        <v>1.6821961849927902E-2</v>
      </c>
      <c r="NI240" s="34">
        <v>1.6566678881645203E-2</v>
      </c>
      <c r="NJ240" s="34">
        <v>1.6220178455114365E-2</v>
      </c>
      <c r="NK240" s="34">
        <v>1.5924533829092979E-2</v>
      </c>
      <c r="NL240" s="34">
        <v>1.5612220391631126E-2</v>
      </c>
      <c r="NM240" s="34">
        <v>1.5306762419641018E-2</v>
      </c>
      <c r="NN240" s="34">
        <v>1.5008153393864632E-2</v>
      </c>
      <c r="NO240" s="34">
        <v>1.4691790565848351E-2</v>
      </c>
      <c r="NP240" s="34">
        <v>1.4403820969164371E-2</v>
      </c>
      <c r="NQ240" s="34">
        <v>1.4077308587729931E-2</v>
      </c>
      <c r="NR240" s="34">
        <v>1.3743139803409576E-2</v>
      </c>
      <c r="NS240" s="34">
        <v>1.3480578549206257E-2</v>
      </c>
      <c r="NT240" s="34">
        <v>1.327630877494812E-2</v>
      </c>
      <c r="NU240" s="34">
        <v>1.3039723969995975E-2</v>
      </c>
      <c r="NV240" s="34">
        <v>1.2754876166582108E-2</v>
      </c>
      <c r="NW240" s="34">
        <v>1.2492857873439789E-2</v>
      </c>
      <c r="NX240" s="34">
        <v>1.2281239032745361E-2</v>
      </c>
      <c r="NY240" s="34">
        <v>1.1998392641544342E-2</v>
      </c>
      <c r="NZ240" s="34">
        <v>1.1647076345980167E-2</v>
      </c>
      <c r="OA240" s="34">
        <v>1.135899405926466E-2</v>
      </c>
      <c r="OB240" s="34">
        <v>1.114939246326685E-2</v>
      </c>
      <c r="OC240" s="34">
        <v>1.0975196957588196E-2</v>
      </c>
      <c r="OD240" s="34">
        <v>1.0759642347693443E-2</v>
      </c>
      <c r="OE240" s="34">
        <v>1.0483798570930958E-2</v>
      </c>
      <c r="OF240" s="34">
        <v>1.018874254077673E-2</v>
      </c>
      <c r="OG240" s="34">
        <v>9.9469507113099098E-3</v>
      </c>
      <c r="OH240" s="34">
        <v>9.6608065068721771E-3</v>
      </c>
      <c r="OI240" s="34">
        <v>9.4074057415127754E-3</v>
      </c>
      <c r="OJ240" s="34">
        <v>9.2099271714687347E-3</v>
      </c>
      <c r="OK240" s="34">
        <v>8.9941220358014107E-3</v>
      </c>
      <c r="OL240" s="34">
        <v>8.784908801317215E-3</v>
      </c>
      <c r="OM240" s="34">
        <v>8.5718380287289619E-3</v>
      </c>
      <c r="ON240" s="34">
        <v>8.3571989089250565E-3</v>
      </c>
      <c r="OO240" s="34">
        <v>8.119683712720871E-3</v>
      </c>
      <c r="OP240" s="34">
        <v>7.9261995851993561E-3</v>
      </c>
      <c r="OQ240" s="34">
        <v>7.7377939596772194E-3</v>
      </c>
      <c r="OR240" s="34">
        <v>7.5417603366076946E-3</v>
      </c>
      <c r="OS240" s="34">
        <v>7.2891819290816784E-3</v>
      </c>
      <c r="OT240" s="34">
        <v>7.0191584527492523E-3</v>
      </c>
      <c r="OU240" s="34">
        <v>6.8126078695058823E-3</v>
      </c>
      <c r="OV240" s="34">
        <v>6.5877307206392288E-3</v>
      </c>
      <c r="OW240" s="34">
        <v>6.3712899573147297E-3</v>
      </c>
      <c r="OX240" s="34">
        <v>6.1973049305379391E-3</v>
      </c>
      <c r="OY240" s="34">
        <v>6.0494951903820038E-3</v>
      </c>
      <c r="OZ240" s="34">
        <v>5.8922204189002514E-3</v>
      </c>
      <c r="PA240" s="34">
        <v>5.6799459271132946E-3</v>
      </c>
      <c r="PB240" s="34">
        <v>5.4892194457352161E-3</v>
      </c>
      <c r="PC240" s="34">
        <v>5.3075435571372509E-3</v>
      </c>
      <c r="PD240" s="34">
        <v>5.0995196215808392E-3</v>
      </c>
      <c r="PE240" t="s">
        <v>1300</v>
      </c>
      <c r="PF240" t="s">
        <v>843</v>
      </c>
      <c r="PG240" t="s">
        <v>843</v>
      </c>
      <c r="PH240" t="s">
        <v>843</v>
      </c>
      <c r="PI240" t="s">
        <v>843</v>
      </c>
      <c r="PJ240" t="s">
        <v>1300</v>
      </c>
      <c r="PK240" s="34">
        <v>0.48151910305023193</v>
      </c>
      <c r="PL240" s="34">
        <v>0.48229968547821045</v>
      </c>
      <c r="PM240" s="34">
        <v>0.48313647508621216</v>
      </c>
      <c r="PN240" s="34">
        <v>0.48393633961677551</v>
      </c>
      <c r="PO240" s="34">
        <v>0.48476901650428772</v>
      </c>
      <c r="PP240" s="34">
        <v>0.48571398854255676</v>
      </c>
      <c r="PQ240" s="34">
        <v>0.48676943778991699</v>
      </c>
      <c r="PR240" s="34">
        <v>0.48784780502319336</v>
      </c>
      <c r="PS240" s="34">
        <v>0.48888441920280457</v>
      </c>
      <c r="PT240" s="34">
        <v>0.48981404304504395</v>
      </c>
      <c r="PU240" s="34">
        <v>0.4905637800693512</v>
      </c>
      <c r="PV240" s="34">
        <v>0.49104145169258118</v>
      </c>
      <c r="PW240" s="34">
        <v>0.49139729142189026</v>
      </c>
      <c r="PX240" s="34">
        <v>0.49173906445503235</v>
      </c>
      <c r="PY240" s="34">
        <v>0.49208810925483704</v>
      </c>
      <c r="PZ240" s="34">
        <v>0.49238213896751404</v>
      </c>
      <c r="QA240" s="34">
        <v>0.49264007806777954</v>
      </c>
      <c r="QB240" s="34">
        <v>0.49288401007652283</v>
      </c>
      <c r="QC240" s="34">
        <v>0.49309086799621582</v>
      </c>
      <c r="QD240" s="34">
        <v>0.49326232075691223</v>
      </c>
      <c r="QE240" s="34">
        <v>0.4933830201625824</v>
      </c>
      <c r="QF240" s="34">
        <v>0.49344950914382935</v>
      </c>
      <c r="QG240" s="34">
        <v>0.49344602227210999</v>
      </c>
      <c r="QH240" s="34">
        <v>0.49338802695274353</v>
      </c>
      <c r="QI240" s="34">
        <v>0.49333000183105469</v>
      </c>
      <c r="QJ240" s="34">
        <v>0.49326354265213013</v>
      </c>
      <c r="QK240" s="34">
        <v>0.49318838119506836</v>
      </c>
      <c r="QL240" s="34">
        <v>0.4931090772151947</v>
      </c>
      <c r="QM240" s="34">
        <v>0.49302560091018677</v>
      </c>
      <c r="QN240" s="34">
        <v>0.49293717741966248</v>
      </c>
      <c r="QO240" s="34">
        <v>0.49284350872039795</v>
      </c>
      <c r="QP240" s="34">
        <v>0.49274417757987976</v>
      </c>
      <c r="QQ240" s="34">
        <v>0.49264022707939148</v>
      </c>
      <c r="QR240" s="34">
        <v>0.49253204464912415</v>
      </c>
      <c r="QS240" s="34">
        <v>0.49241930246353149</v>
      </c>
      <c r="QT240" s="34">
        <v>0.49230155348777771</v>
      </c>
      <c r="QU240" s="34">
        <v>0.49217835068702698</v>
      </c>
      <c r="QV240" s="34">
        <v>0.49205112457275391</v>
      </c>
      <c r="QW240" s="34">
        <v>0.49192079901695251</v>
      </c>
      <c r="QX240" s="34">
        <v>0.49178731441497803</v>
      </c>
      <c r="QY240" s="34">
        <v>0.49164864420890808</v>
      </c>
      <c r="QZ240" s="34">
        <v>0.49150446057319641</v>
      </c>
      <c r="RA240" s="34">
        <v>0.49135658144950867</v>
      </c>
      <c r="RB240" s="34">
        <v>0.49120539426803589</v>
      </c>
      <c r="RC240" s="34">
        <v>0.49105066061019897</v>
      </c>
      <c r="RD240" s="34">
        <v>0.49089255928993225</v>
      </c>
      <c r="RE240" s="34">
        <v>0.49073109030723572</v>
      </c>
      <c r="RF240" s="34">
        <v>0.49056676030158997</v>
      </c>
      <c r="RG240" s="34">
        <v>0.49040031433105469</v>
      </c>
      <c r="RH240" s="34">
        <v>0.49023061990737915</v>
      </c>
      <c r="RI240" s="34">
        <v>0.49005770683288574</v>
      </c>
      <c r="RJ240" s="34">
        <v>0.48988282680511475</v>
      </c>
      <c r="RK240" s="34">
        <v>0.48970583081245422</v>
      </c>
      <c r="RL240" s="34">
        <v>0.48952850699424744</v>
      </c>
      <c r="RM240" s="34">
        <v>0.48935022950172424</v>
      </c>
      <c r="RN240" s="34">
        <v>0.48917028307914734</v>
      </c>
      <c r="RO240" s="34">
        <v>0.48898947238922119</v>
      </c>
      <c r="RP240" s="34">
        <v>0.48880815505981445</v>
      </c>
      <c r="RQ240" s="34">
        <v>0.4886263906955719</v>
      </c>
      <c r="RR240" s="34">
        <v>0.48844379186630249</v>
      </c>
      <c r="RS240" s="34">
        <v>0.48826149106025696</v>
      </c>
      <c r="RT240" s="34">
        <v>0.48807999491691589</v>
      </c>
      <c r="RU240" s="34">
        <v>0.48789796233177185</v>
      </c>
      <c r="RV240" s="34">
        <v>0.48771539330482483</v>
      </c>
      <c r="RW240" s="34">
        <v>0.48753482103347778</v>
      </c>
      <c r="RX240" s="34">
        <v>0.48735415935516357</v>
      </c>
      <c r="RY240" s="34">
        <v>0.48717164993286133</v>
      </c>
      <c r="RZ240" s="34">
        <v>0.48698961734771729</v>
      </c>
      <c r="SA240" s="34">
        <v>0.4868093729019165</v>
      </c>
      <c r="SB240" s="34">
        <v>0.48662897944450378</v>
      </c>
      <c r="SC240" s="34">
        <v>0.48644688725471497</v>
      </c>
      <c r="SD240" s="34">
        <v>0.48626622557640076</v>
      </c>
      <c r="SE240" s="34">
        <v>0.48608660697937012</v>
      </c>
      <c r="SF240" s="34">
        <v>0.48590683937072754</v>
      </c>
      <c r="SG240" s="34">
        <v>0.48572862148284912</v>
      </c>
      <c r="SH240" s="34">
        <v>0.48555055260658264</v>
      </c>
      <c r="SI240" s="34">
        <v>0.48537030816078186</v>
      </c>
      <c r="SJ240" s="34">
        <v>0.48519036173820496</v>
      </c>
      <c r="SK240" s="34">
        <v>0.48500987887382507</v>
      </c>
      <c r="SL240" s="34">
        <v>0.48482975363731384</v>
      </c>
      <c r="SM240" s="34">
        <v>0.48465254902839661</v>
      </c>
      <c r="SN240" s="34">
        <v>0.48447528481483459</v>
      </c>
      <c r="SO240" s="34">
        <v>0.4842984676361084</v>
      </c>
      <c r="SP240" s="34">
        <v>0.48412212729454041</v>
      </c>
      <c r="SQ240" s="34">
        <v>0.4839443564414978</v>
      </c>
      <c r="SR240" s="34">
        <v>0.4837651252746582</v>
      </c>
      <c r="SS240" s="34">
        <v>0.48358729481697083</v>
      </c>
      <c r="ST240" s="34">
        <v>0.48341122269630432</v>
      </c>
      <c r="SU240" s="34">
        <v>0.48323708772659302</v>
      </c>
      <c r="SV240" s="34">
        <v>0.48306408524513245</v>
      </c>
      <c r="SW240" s="34">
        <v>0.48289087414741516</v>
      </c>
      <c r="SX240" s="34">
        <v>0.48271781206130981</v>
      </c>
      <c r="SY240" s="34">
        <v>0.48254445195198059</v>
      </c>
      <c r="SZ240" s="34">
        <v>0.48237162828445435</v>
      </c>
      <c r="TA240" s="34">
        <v>0.48220166563987732</v>
      </c>
      <c r="TB240" s="34">
        <v>0.48203575611114502</v>
      </c>
      <c r="TC240" s="34">
        <v>0.48187357187271118</v>
      </c>
      <c r="TD240" s="34">
        <v>0.48171406984329224</v>
      </c>
      <c r="TE240" s="34">
        <v>0.48155918717384338</v>
      </c>
      <c r="TF240" s="34">
        <v>0.48140931129455566</v>
      </c>
      <c r="TG240" s="34">
        <v>0.48126348853111267</v>
      </c>
      <c r="TH240" t="s">
        <v>843</v>
      </c>
      <c r="TI240" t="s">
        <v>843</v>
      </c>
      <c r="TJ240" t="s">
        <v>1300</v>
      </c>
      <c r="TK240" s="34">
        <v>0.49353726879992699</v>
      </c>
      <c r="TL240" s="34">
        <v>0.49620514750640798</v>
      </c>
      <c r="TM240" s="34">
        <v>0.49884545965094501</v>
      </c>
      <c r="TN240" s="34">
        <v>0.50115731973128197</v>
      </c>
      <c r="TO240" s="34">
        <v>0.50329874580355405</v>
      </c>
      <c r="TP240" s="34">
        <v>0.50534253758764902</v>
      </c>
      <c r="TQ240" s="34">
        <v>0.50746132450909198</v>
      </c>
      <c r="TR240" s="34">
        <v>0.50969071864034299</v>
      </c>
      <c r="TS240" s="34">
        <v>0.51207345884496502</v>
      </c>
      <c r="TT240" s="34">
        <v>0.51446187429170598</v>
      </c>
      <c r="TU240" s="34">
        <v>0.51670662738375395</v>
      </c>
      <c r="TV240" s="34">
        <v>0.51859781713122</v>
      </c>
      <c r="TW240" s="34">
        <v>0.52047656853078594</v>
      </c>
      <c r="TX240" s="34">
        <v>0.52269048536735496</v>
      </c>
      <c r="TY240" s="34">
        <v>0.52533153791004894</v>
      </c>
      <c r="TZ240" s="34">
        <v>0.52826394013378708</v>
      </c>
      <c r="UA240" s="34">
        <v>0.53135408273513907</v>
      </c>
      <c r="UB240" s="34">
        <v>0.53461350434602406</v>
      </c>
      <c r="UC240" s="34">
        <v>0.53810027902724</v>
      </c>
      <c r="UD240" s="34">
        <v>0.54187868850951704</v>
      </c>
      <c r="UE240" s="34">
        <v>0.54589766910585902</v>
      </c>
      <c r="UF240" s="34">
        <v>0.54998707192605201</v>
      </c>
      <c r="UG240" s="34">
        <v>0.55395953825806399</v>
      </c>
      <c r="UH240" s="34">
        <v>0.55782486285982003</v>
      </c>
      <c r="UI240" s="34">
        <v>0.56175350531436596</v>
      </c>
      <c r="UJ240" s="34">
        <v>0.56573943963280793</v>
      </c>
      <c r="UK240" s="34">
        <v>0.56968534924721803</v>
      </c>
      <c r="UL240" s="34">
        <v>0.57342995572465905</v>
      </c>
      <c r="UM240" s="34">
        <v>0.57695937720853696</v>
      </c>
      <c r="UN240" s="34">
        <v>0.58026778994956596</v>
      </c>
      <c r="UO240" s="34">
        <v>0.58333416915157998</v>
      </c>
      <c r="UP240" s="34">
        <v>0.58627828722886099</v>
      </c>
      <c r="UQ240" s="34">
        <v>0.589093749241826</v>
      </c>
      <c r="UR240" s="34">
        <v>0.59175822974529702</v>
      </c>
      <c r="US240" s="34">
        <v>0.59434760192310199</v>
      </c>
      <c r="UT240" s="34">
        <v>0.59688582021690595</v>
      </c>
      <c r="UU240" s="34">
        <v>0.59938267783423105</v>
      </c>
      <c r="UV240" s="34">
        <v>0.60182708693003095</v>
      </c>
      <c r="UW240" s="34">
        <v>0.604204001590254</v>
      </c>
      <c r="UX240" s="34">
        <v>0.60646517861992699</v>
      </c>
      <c r="UY240" s="34">
        <v>0.60863616242362195</v>
      </c>
      <c r="UZ240" s="34">
        <v>0.61079371366118407</v>
      </c>
      <c r="VA240" s="34">
        <v>0.61296216021166006</v>
      </c>
      <c r="VB240" s="34">
        <v>0.61509179986817297</v>
      </c>
      <c r="VC240" s="34">
        <v>0.61714701112272108</v>
      </c>
      <c r="VD240" s="34">
        <v>0.61916672351774105</v>
      </c>
      <c r="VE240" s="34">
        <v>0.62110403306393602</v>
      </c>
      <c r="VF240" s="34">
        <v>0.62298177376311104</v>
      </c>
      <c r="VG240" s="34">
        <v>0.62483180962583507</v>
      </c>
      <c r="VH240" s="34">
        <v>0.62663781694572496</v>
      </c>
      <c r="VI240" s="34">
        <v>0.628390994391816</v>
      </c>
      <c r="VJ240" s="34">
        <v>0.630105814475443</v>
      </c>
      <c r="VK240" s="34">
        <v>0.63178470367241901</v>
      </c>
      <c r="VL240" s="34">
        <v>0.63345307685729102</v>
      </c>
      <c r="VM240" s="34">
        <v>0.63515632066462202</v>
      </c>
      <c r="VN240" s="34">
        <v>0.63678381955416297</v>
      </c>
      <c r="VO240" s="34">
        <v>0.63832976570009803</v>
      </c>
      <c r="VP240" s="34">
        <v>0.63985725258467996</v>
      </c>
      <c r="VQ240" s="34">
        <v>0.64135162822382097</v>
      </c>
      <c r="VR240" s="34">
        <v>0.642814186769467</v>
      </c>
      <c r="VS240" s="34">
        <v>0.64425753273973196</v>
      </c>
      <c r="VT240" s="34">
        <v>0.64572037395012405</v>
      </c>
      <c r="VU240" s="34">
        <v>0.647190076155854</v>
      </c>
      <c r="VV240" s="34">
        <v>0.648597610691794</v>
      </c>
      <c r="VW240" s="34">
        <v>0.64983964453806098</v>
      </c>
      <c r="VX240" s="34">
        <v>0.65093352479816902</v>
      </c>
      <c r="VY240" s="34">
        <v>0.65195037049865601</v>
      </c>
      <c r="VZ240" s="34">
        <v>0.65294141861282595</v>
      </c>
      <c r="WA240" s="34">
        <v>0.65385081676854695</v>
      </c>
      <c r="WB240" s="34">
        <v>0.65462062405366095</v>
      </c>
      <c r="WC240" s="34">
        <v>0.65531857864288701</v>
      </c>
      <c r="WD240" s="34">
        <v>0.65590495260418902</v>
      </c>
      <c r="WE240" s="34">
        <v>0.65636195542856801</v>
      </c>
      <c r="WF240" s="34">
        <v>0.65668779360796192</v>
      </c>
      <c r="WG240" s="34">
        <v>0.65689806546382601</v>
      </c>
      <c r="WH240" s="34">
        <v>0.65706693074274503</v>
      </c>
      <c r="WI240" s="34">
        <v>0.65718784828791998</v>
      </c>
      <c r="WJ240" s="34">
        <v>0.65724305505554392</v>
      </c>
      <c r="WK240" s="34">
        <v>0.65734057365615794</v>
      </c>
      <c r="WL240" s="34">
        <v>0.65752530045140001</v>
      </c>
      <c r="WM240" s="34">
        <v>0.65773335049284598</v>
      </c>
      <c r="WN240" s="34">
        <v>0.65790592915813606</v>
      </c>
      <c r="WO240" s="34">
        <v>0.65804989118492696</v>
      </c>
      <c r="WP240" s="34">
        <v>0.65821257152123802</v>
      </c>
      <c r="WQ240" s="34">
        <v>0.65832493549920201</v>
      </c>
      <c r="WR240" s="34">
        <v>0.65833579141187004</v>
      </c>
      <c r="WS240" s="34">
        <v>0.65825873985164196</v>
      </c>
      <c r="WT240" s="34">
        <v>0.65815086341791595</v>
      </c>
      <c r="WU240" s="34">
        <v>0.65805008016779498</v>
      </c>
      <c r="WV240" s="34">
        <v>0.65798033914173104</v>
      </c>
      <c r="WW240" s="34">
        <v>0.65791511040764206</v>
      </c>
      <c r="WX240" s="34">
        <v>0.65777159837136689</v>
      </c>
      <c r="WY240" s="34">
        <v>0.65758059026552795</v>
      </c>
      <c r="WZ240" s="34">
        <v>0.65732345951260396</v>
      </c>
      <c r="XA240" s="34">
        <v>0.6570171898262861</v>
      </c>
      <c r="XB240" s="34">
        <v>0.65667769855788194</v>
      </c>
      <c r="XC240" s="34">
        <v>0.656309799168453</v>
      </c>
      <c r="XD240" s="34">
        <v>0.65594243054349211</v>
      </c>
      <c r="XE240" s="34">
        <v>0.655551534915919</v>
      </c>
      <c r="XF240" s="34">
        <v>0.65516377471448195</v>
      </c>
      <c r="XG240" s="34">
        <v>0.65477933135921307</v>
      </c>
      <c r="XH240" t="s">
        <v>843</v>
      </c>
      <c r="XI240" t="s">
        <v>1300</v>
      </c>
      <c r="XJ240" s="34">
        <v>0.48199708718983802</v>
      </c>
      <c r="XK240" s="34">
        <v>0.484954813419671</v>
      </c>
      <c r="XL240" s="34">
        <v>0.48787169982721701</v>
      </c>
      <c r="XM240" s="34">
        <v>0.490434512062357</v>
      </c>
      <c r="XN240" s="34">
        <v>0.49278568900361397</v>
      </c>
      <c r="XO240" s="34">
        <v>0.49499248564802201</v>
      </c>
      <c r="XP240" s="34">
        <v>0.49723588828280002</v>
      </c>
      <c r="XQ240" s="34">
        <v>0.49957112008613402</v>
      </c>
      <c r="XR240" s="34">
        <v>0.50209587818468793</v>
      </c>
      <c r="XS240" s="34">
        <v>0.50461357550825392</v>
      </c>
      <c r="XT240" s="34">
        <v>0.506902962071765</v>
      </c>
      <c r="XU240" s="34">
        <v>0.508788737887652</v>
      </c>
      <c r="XV240" s="34">
        <v>0.51061296233524001</v>
      </c>
      <c r="XW240" s="34">
        <v>0.51267701373471197</v>
      </c>
      <c r="XX240" s="34">
        <v>0.51510618420257503</v>
      </c>
      <c r="XY240" s="34">
        <v>0.51781538666057803</v>
      </c>
      <c r="XZ240" s="34">
        <v>0.520648359690013</v>
      </c>
      <c r="YA240" s="34">
        <v>0.52361090801343602</v>
      </c>
      <c r="YB240" s="34">
        <v>0.52676877462765703</v>
      </c>
      <c r="YC240" s="34">
        <v>0.53019136908664999</v>
      </c>
      <c r="YD240" s="34">
        <v>0.53385569784836695</v>
      </c>
      <c r="YE240" s="34">
        <v>0.537622749301923</v>
      </c>
      <c r="YF240" s="34">
        <v>0.54128866114571306</v>
      </c>
      <c r="YG240" s="34">
        <v>0.54482965570173203</v>
      </c>
      <c r="YH240" s="34">
        <v>0.54840774849128404</v>
      </c>
      <c r="YI240" s="34">
        <v>0.55201893496903198</v>
      </c>
      <c r="YJ240" s="34">
        <v>0.55557829783944102</v>
      </c>
      <c r="YK240" s="34">
        <v>0.55893148207765897</v>
      </c>
      <c r="YL240" s="34">
        <v>0.56204685350549699</v>
      </c>
      <c r="YM240" s="34">
        <v>0.56489897707847103</v>
      </c>
      <c r="YN240" s="34">
        <v>0.56745773571062297</v>
      </c>
      <c r="YO240" s="34">
        <v>0.56984911263452098</v>
      </c>
      <c r="YP240" s="34">
        <v>0.57207431718171398</v>
      </c>
      <c r="YQ240" s="34">
        <v>0.57411921897334794</v>
      </c>
      <c r="YR240" s="34">
        <v>0.57607752802988899</v>
      </c>
      <c r="YS240" s="34">
        <v>0.57797191751559196</v>
      </c>
      <c r="YT240" s="34">
        <v>0.57981422790699999</v>
      </c>
      <c r="YU240" s="34">
        <v>0.58161167934081803</v>
      </c>
      <c r="YV240" s="34">
        <v>0.58336194988576306</v>
      </c>
      <c r="YW240" s="34">
        <v>0.58502524830612601</v>
      </c>
      <c r="YX240" s="34">
        <v>0.58665479374029805</v>
      </c>
      <c r="YY240" s="34">
        <v>0.58830852215078799</v>
      </c>
      <c r="YZ240" s="34">
        <v>0.58996883487477303</v>
      </c>
      <c r="ZA240" s="34">
        <v>0.59158822569484604</v>
      </c>
      <c r="ZB240" s="34">
        <v>0.59313928523958193</v>
      </c>
      <c r="ZC240" s="34">
        <v>0.59465050374193096</v>
      </c>
      <c r="ZD240" s="34">
        <v>0.59609496173402099</v>
      </c>
      <c r="ZE240" s="34">
        <v>0.59754055883610102</v>
      </c>
      <c r="ZF240" s="34">
        <v>0.59902115124095501</v>
      </c>
      <c r="ZG240" s="34">
        <v>0.60049317272966596</v>
      </c>
      <c r="ZH240" s="34">
        <v>0.60194926994307496</v>
      </c>
      <c r="ZI240" s="34">
        <v>0.60339354763029096</v>
      </c>
      <c r="ZJ240" s="34">
        <v>0.60479567371026099</v>
      </c>
      <c r="ZK240" s="34">
        <v>0.60616054586610202</v>
      </c>
      <c r="ZL240" s="34">
        <v>0.60752054257644095</v>
      </c>
      <c r="ZM240" s="34">
        <v>0.60876390758835597</v>
      </c>
      <c r="ZN240" s="34">
        <v>0.60990178197439493</v>
      </c>
      <c r="ZO240" s="34">
        <v>0.61101617665430508</v>
      </c>
      <c r="ZP240" s="34">
        <v>0.61208453830902199</v>
      </c>
      <c r="ZQ240" s="34">
        <v>0.61310051703862201</v>
      </c>
      <c r="ZR240" s="34">
        <v>0.61406449640636795</v>
      </c>
      <c r="ZS240" s="34">
        <v>0.61501636826842998</v>
      </c>
      <c r="ZT240" s="34">
        <v>0.61593358932653597</v>
      </c>
      <c r="ZU240" s="34">
        <v>0.61673613854807297</v>
      </c>
      <c r="ZV240" s="34">
        <v>0.61730329811866202</v>
      </c>
      <c r="ZW240" s="34">
        <v>0.61763820888316201</v>
      </c>
      <c r="ZX240" s="34">
        <v>0.61781456027432702</v>
      </c>
      <c r="ZY240" s="34">
        <v>0.61792500779854498</v>
      </c>
      <c r="ZZ240" s="34">
        <v>0.61796159979319798</v>
      </c>
      <c r="AAA240" s="34">
        <v>0.61790003453052</v>
      </c>
      <c r="AAB240" s="34">
        <v>0.617838264269437</v>
      </c>
      <c r="AAC240" s="34">
        <v>0.617739734128398</v>
      </c>
      <c r="AAD240" s="34">
        <v>0.61759031267238196</v>
      </c>
      <c r="AAE240" s="34">
        <v>0.61739773901640904</v>
      </c>
      <c r="AAF240" s="34">
        <v>0.61719282109654894</v>
      </c>
      <c r="AAG240" s="34">
        <v>0.61703295066651598</v>
      </c>
      <c r="AAH240" s="34">
        <v>0.616865570116231</v>
      </c>
      <c r="AAI240" s="34">
        <v>0.61664141708035403</v>
      </c>
      <c r="AAJ240" s="34">
        <v>0.61644474084169598</v>
      </c>
      <c r="AAK240" s="34">
        <v>0.61629412549250906</v>
      </c>
      <c r="AAL240" s="34">
        <v>0.61612124415865699</v>
      </c>
      <c r="AAM240" s="34">
        <v>0.61588299266670699</v>
      </c>
      <c r="AAN240" s="34">
        <v>0.615583534145281</v>
      </c>
      <c r="AAO240" s="34">
        <v>0.61526889879068203</v>
      </c>
      <c r="AAP240" s="34">
        <v>0.61490487438929498</v>
      </c>
      <c r="AAQ240" s="34">
        <v>0.614463485402859</v>
      </c>
      <c r="AAR240" s="34">
        <v>0.613943760209264</v>
      </c>
      <c r="AAS240" s="34">
        <v>0.61337718368295402</v>
      </c>
      <c r="AAT240" s="34">
        <v>0.61282881228136199</v>
      </c>
      <c r="AAU240" s="34">
        <v>0.61231807487192802</v>
      </c>
      <c r="AAV240" s="34">
        <v>0.61178384820986298</v>
      </c>
      <c r="AAW240" s="34">
        <v>0.61118700579459107</v>
      </c>
      <c r="AAX240" s="34">
        <v>0.61057469137714104</v>
      </c>
      <c r="AAY240" s="34">
        <v>0.60989696615992894</v>
      </c>
      <c r="AAZ240" s="34">
        <v>0.60918944493714899</v>
      </c>
      <c r="ABA240" s="34">
        <v>0.60849280556938101</v>
      </c>
      <c r="ABB240" s="34">
        <v>0.60778265498676898</v>
      </c>
      <c r="ABC240" s="34">
        <v>0.60707592608124405</v>
      </c>
      <c r="ABD240" s="34">
        <v>0.60634736539214207</v>
      </c>
      <c r="ABE240" s="34">
        <v>0.60559476022302694</v>
      </c>
      <c r="ABF240" s="34">
        <v>0.60485645674934196</v>
      </c>
      <c r="ABG240" t="s">
        <v>843</v>
      </c>
      <c r="ABH240" t="s">
        <v>843</v>
      </c>
      <c r="ABI240" t="s">
        <v>1300</v>
      </c>
      <c r="ABJ240" s="34">
        <v>0.37709714926056798</v>
      </c>
      <c r="ABK240" s="34">
        <v>0.37957193530118405</v>
      </c>
      <c r="ABL240" s="34">
        <v>0.382275211262874</v>
      </c>
      <c r="ABM240" s="34">
        <v>0.38493941625431199</v>
      </c>
      <c r="ABN240" s="34">
        <v>0.38761659772399804</v>
      </c>
      <c r="ABO240" s="34">
        <v>0.39039113238588596</v>
      </c>
      <c r="ABP240" s="34">
        <v>0.39339146690690296</v>
      </c>
      <c r="ABQ240" s="34">
        <v>0.39649226383363501</v>
      </c>
      <c r="ABR240" s="34">
        <v>0.39965881803697401</v>
      </c>
      <c r="ABS240" s="34">
        <v>0.40273561811091901</v>
      </c>
      <c r="ABT240" s="34">
        <v>0.40556746073192002</v>
      </c>
      <c r="ABU240" s="34">
        <v>0.40799165052901998</v>
      </c>
      <c r="ABV240" s="34">
        <v>0.41038174639248998</v>
      </c>
      <c r="ABW240" s="34">
        <v>0.41304000085067399</v>
      </c>
      <c r="ABX240" s="34">
        <v>0.41603600326932799</v>
      </c>
      <c r="ABY240" s="34">
        <v>0.41919904506521599</v>
      </c>
      <c r="ABZ240" s="34">
        <v>0.42242307790596101</v>
      </c>
      <c r="ACA240" s="34">
        <v>0.42569743468535298</v>
      </c>
      <c r="ACB240" s="34">
        <v>0.42904807177302501</v>
      </c>
      <c r="ACC240" s="34">
        <v>0.43249855356035</v>
      </c>
      <c r="ACD240" s="34">
        <v>0.43595933265055997</v>
      </c>
      <c r="ACE240" s="34">
        <v>0.43926172609686398</v>
      </c>
      <c r="ACF240" s="34">
        <v>0.44236980568422701</v>
      </c>
      <c r="ACG240" s="34">
        <v>0.44546594238258996</v>
      </c>
      <c r="ACH240" s="34">
        <v>0.44882168869718697</v>
      </c>
      <c r="ACI240" s="34">
        <v>0.45250637152586398</v>
      </c>
      <c r="ACJ240" s="34">
        <v>0.45641013146087095</v>
      </c>
      <c r="ACK240" s="34">
        <v>0.46036361073722903</v>
      </c>
      <c r="ACL240" s="34">
        <v>0.46435082289734197</v>
      </c>
      <c r="ACM240" s="34">
        <v>0.46839520465701101</v>
      </c>
      <c r="ACN240" s="34">
        <v>0.47243204974952296</v>
      </c>
      <c r="ACO240" s="34">
        <v>0.47644620164139506</v>
      </c>
      <c r="ACP240" s="34">
        <v>0.480338593631572</v>
      </c>
      <c r="ACQ240" s="34">
        <v>0.48402778406041003</v>
      </c>
      <c r="ACR240" s="34">
        <v>0.48750827224668103</v>
      </c>
      <c r="ACS240" s="34">
        <v>0.49078960172504205</v>
      </c>
      <c r="ACT240" s="34">
        <v>0.49393662289555401</v>
      </c>
      <c r="ACU240" s="34">
        <v>0.49694244165632101</v>
      </c>
      <c r="ACV240" s="34">
        <v>0.49979374018775302</v>
      </c>
      <c r="ACW240" s="34">
        <v>0.50252532516832804</v>
      </c>
      <c r="ACX240" s="34">
        <v>0.50520781457752906</v>
      </c>
      <c r="ACY240" s="34">
        <v>0.50788012747728306</v>
      </c>
      <c r="ACZ240" s="34">
        <v>0.510520618515238</v>
      </c>
      <c r="ADA240" s="34">
        <v>0.513139474353563</v>
      </c>
      <c r="ADB240" s="34">
        <v>0.51569256683258502</v>
      </c>
      <c r="ADC240" s="34">
        <v>0.51814801025894996</v>
      </c>
      <c r="ADD240" s="34">
        <v>0.52054966062553998</v>
      </c>
      <c r="ADE240" s="34">
        <v>0.522957253921978</v>
      </c>
      <c r="ADF240" s="34">
        <v>0.52533124426725797</v>
      </c>
      <c r="ADG240" s="34">
        <v>0.52767952725914702</v>
      </c>
      <c r="ADH240" s="34">
        <v>0.53004204302486102</v>
      </c>
      <c r="ADI240" s="34">
        <v>0.53237627980694302</v>
      </c>
      <c r="ADJ240" s="34">
        <v>0.53467811263346998</v>
      </c>
      <c r="ADK240" s="34">
        <v>0.53697045927505105</v>
      </c>
      <c r="ADL240" s="34">
        <v>0.53923041373636205</v>
      </c>
      <c r="ADM240" s="34">
        <v>0.54142533979968999</v>
      </c>
      <c r="ADN240" s="34">
        <v>0.54358630639094008</v>
      </c>
      <c r="ADO240" s="34">
        <v>0.54573355837365001</v>
      </c>
      <c r="ADP240" s="34">
        <v>0.54787043328606999</v>
      </c>
      <c r="ADQ240" s="34">
        <v>0.54998729162383497</v>
      </c>
      <c r="ADR240" s="34">
        <v>0.55199634836645206</v>
      </c>
      <c r="ADS240" s="34">
        <v>0.55391964364093194</v>
      </c>
      <c r="ADT240" s="34">
        <v>0.55584040639932697</v>
      </c>
      <c r="ADU240" s="34">
        <v>0.55770335578111296</v>
      </c>
      <c r="ADV240" s="34">
        <v>0.55946112878564702</v>
      </c>
      <c r="ADW240" s="34">
        <v>0.56114757941118798</v>
      </c>
      <c r="ADX240" s="34">
        <v>0.56280397921235903</v>
      </c>
      <c r="ADY240" s="34">
        <v>0.56439208214782799</v>
      </c>
      <c r="ADZ240" s="34">
        <v>0.56585057119717808</v>
      </c>
      <c r="AEA240" s="34">
        <v>0.56714396298172498</v>
      </c>
      <c r="AEB240" s="34">
        <v>0.56829797092085099</v>
      </c>
      <c r="AEC240" s="34">
        <v>0.56931653480476796</v>
      </c>
      <c r="AED240" s="34">
        <v>0.57025112982470705</v>
      </c>
      <c r="AEE240" s="34">
        <v>0.57110103354771702</v>
      </c>
      <c r="AEF240" s="34">
        <v>0.57182572802591702</v>
      </c>
      <c r="AEG240" s="34">
        <v>0.57251145746265997</v>
      </c>
      <c r="AEH240" s="34">
        <v>0.57317017716984697</v>
      </c>
      <c r="AEI240" s="34">
        <v>0.57380099216561298</v>
      </c>
      <c r="AEJ240" s="34">
        <v>0.57445557575694206</v>
      </c>
      <c r="AEK240" s="34">
        <v>0.57511923038147506</v>
      </c>
      <c r="AEL240" s="34">
        <v>0.57577818229504496</v>
      </c>
      <c r="AEM240" s="34">
        <v>0.57638276667142796</v>
      </c>
      <c r="AEN240" s="34">
        <v>0.576914409582587</v>
      </c>
      <c r="AEO240" s="34">
        <v>0.57742948587200804</v>
      </c>
      <c r="AEP240" s="34">
        <v>0.57796453092284206</v>
      </c>
      <c r="AEQ240" s="34">
        <v>0.57850166792762503</v>
      </c>
      <c r="AER240" s="34">
        <v>0.57896671132815603</v>
      </c>
      <c r="AES240" s="34">
        <v>0.57936442040257397</v>
      </c>
      <c r="AET240" s="34">
        <v>0.57974033914854894</v>
      </c>
      <c r="AEU240" s="34">
        <v>0.58009247572394995</v>
      </c>
      <c r="AEV240" s="34">
        <v>0.58038886410261592</v>
      </c>
      <c r="AEW240" s="34">
        <v>0.58061814330429495</v>
      </c>
      <c r="AEX240" s="34">
        <v>0.58082728494646896</v>
      </c>
      <c r="AEY240" s="34">
        <v>0.58106776807182003</v>
      </c>
      <c r="AEZ240" s="34">
        <v>0.58129936488485401</v>
      </c>
      <c r="AFA240" s="34">
        <v>0.58143804580389502</v>
      </c>
      <c r="AFB240" s="34">
        <v>0.58148753574756695</v>
      </c>
      <c r="AFC240" s="34">
        <v>0.58151681751125994</v>
      </c>
      <c r="AFD240" s="34">
        <v>0.581470549278023</v>
      </c>
      <c r="AFE240" s="34">
        <v>0.58140010209065207</v>
      </c>
      <c r="AFF240" s="34">
        <v>0.58137504350023594</v>
      </c>
      <c r="AFG240" t="s">
        <v>843</v>
      </c>
      <c r="AFH240" t="s">
        <v>843</v>
      </c>
      <c r="AFI240" s="34">
        <v>0.59075</v>
      </c>
      <c r="AFJ240" s="34">
        <v>0.59125000000000005</v>
      </c>
      <c r="AFK240" s="34">
        <v>0.59167999999999998</v>
      </c>
      <c r="AFL240" s="34">
        <v>0.59229999999999994</v>
      </c>
      <c r="AFM240" s="34">
        <v>0.59272999999999998</v>
      </c>
      <c r="AFN240" s="34">
        <v>0.59301000000000004</v>
      </c>
      <c r="AFO240" s="34">
        <v>0.59323999999999999</v>
      </c>
      <c r="AFP240" s="34">
        <v>0.59343000000000001</v>
      </c>
      <c r="AFQ240" s="34">
        <v>0.59301000000000004</v>
      </c>
      <c r="AFR240" s="34">
        <v>0.59260000000000002</v>
      </c>
      <c r="AFS240" s="34">
        <v>0.59204999999999997</v>
      </c>
      <c r="AFT240" s="34">
        <v>0.59130000000000005</v>
      </c>
      <c r="AFU240" s="34">
        <v>0.59028999999999998</v>
      </c>
      <c r="AFV240" s="34">
        <v>0.58923000000000003</v>
      </c>
      <c r="AFW240" s="34">
        <v>0.58789999999999998</v>
      </c>
      <c r="AFX240" s="34">
        <v>0.58643999999999996</v>
      </c>
      <c r="AFY240" s="34">
        <v>0.59854999999999992</v>
      </c>
      <c r="AFZ240" s="34">
        <v>0.61168</v>
      </c>
      <c r="AGA240" s="34">
        <v>0.60938999999999999</v>
      </c>
      <c r="AGB240" t="s">
        <v>843</v>
      </c>
      <c r="AGC240" t="s">
        <v>843</v>
      </c>
      <c r="AGD240" t="s">
        <v>843</v>
      </c>
      <c r="AGE240" t="s">
        <v>843</v>
      </c>
      <c r="AGF240" s="34">
        <v>-3.7508131936192513E-3</v>
      </c>
      <c r="AGG240" t="s">
        <v>843</v>
      </c>
      <c r="AGH240" t="s">
        <v>843</v>
      </c>
      <c r="AGI240" t="s">
        <v>843</v>
      </c>
      <c r="AGJ240" t="s">
        <v>843</v>
      </c>
      <c r="AGK240" t="s">
        <v>843</v>
      </c>
      <c r="AGL240" t="s">
        <v>843</v>
      </c>
      <c r="AGM240" t="s">
        <v>843</v>
      </c>
      <c r="AGN240" t="s">
        <v>843</v>
      </c>
      <c r="AGO240" s="34">
        <v>0.57100000000000006</v>
      </c>
      <c r="AGP240" s="34">
        <v>2015</v>
      </c>
      <c r="AGQ240" t="s">
        <v>832</v>
      </c>
      <c r="AGR240" t="s">
        <v>843</v>
      </c>
      <c r="AGS240" s="34">
        <v>0.61399999999999999</v>
      </c>
      <c r="AGT240" s="34">
        <v>2015</v>
      </c>
      <c r="AGU240" t="s">
        <v>832</v>
      </c>
      <c r="AGV240" t="s">
        <v>843</v>
      </c>
      <c r="AGW240" s="34">
        <v>0.77500000000000002</v>
      </c>
      <c r="AGX240" s="34">
        <v>2015</v>
      </c>
      <c r="AGY240" t="s">
        <v>832</v>
      </c>
      <c r="AGZ240" t="s">
        <v>843</v>
      </c>
      <c r="AHA240" s="34">
        <v>0.90700000000000003</v>
      </c>
      <c r="AHB240" s="34">
        <v>2015</v>
      </c>
      <c r="AHC240" t="s">
        <v>832</v>
      </c>
      <c r="AHD240" t="s">
        <v>843</v>
      </c>
      <c r="AHE240" s="34">
        <v>0.54400000000000004</v>
      </c>
      <c r="AHF240" s="34">
        <v>2015</v>
      </c>
      <c r="AHG240" t="s">
        <v>832</v>
      </c>
      <c r="AHH240" t="s">
        <v>843</v>
      </c>
      <c r="AHI240" t="s">
        <v>830</v>
      </c>
      <c r="AHJ240" s="34">
        <v>0.28694620728492737</v>
      </c>
      <c r="AHK240" s="34">
        <v>0.3060297966003418</v>
      </c>
      <c r="AHL240" s="34">
        <v>0.32498198747634888</v>
      </c>
      <c r="AHM240" s="34">
        <v>0.37839144468307495</v>
      </c>
      <c r="AHN240" s="34">
        <v>0.34595379233360291</v>
      </c>
      <c r="AHO240" t="s">
        <v>843</v>
      </c>
      <c r="AHP240" s="34"/>
      <c r="AHQ240" s="34"/>
      <c r="AHR240" s="34"/>
      <c r="AHS240" s="34"/>
      <c r="AHT240" s="34"/>
      <c r="AHU240" t="s">
        <v>843</v>
      </c>
      <c r="AHV240" s="34">
        <v>0.32036203145980835</v>
      </c>
      <c r="AHW240" s="34">
        <v>0.32036203145980835</v>
      </c>
      <c r="AHX240" s="34">
        <v>0.32036203145980835</v>
      </c>
      <c r="AHY240" s="34">
        <v>0.36909845471382141</v>
      </c>
      <c r="AHZ240" s="34">
        <v>0.35756617784500122</v>
      </c>
      <c r="AIA240" t="s">
        <v>832</v>
      </c>
      <c r="AIB240" t="s">
        <v>843</v>
      </c>
      <c r="AIC240" s="34">
        <v>0.28698307275772095</v>
      </c>
      <c r="AID240" s="34">
        <v>0.3010113537311554</v>
      </c>
      <c r="AIE240" s="34">
        <v>0.32127529382705688</v>
      </c>
      <c r="AIF240" s="34">
        <v>0.36819437146186829</v>
      </c>
      <c r="AIG240" s="34">
        <v>0.35895428061485291</v>
      </c>
      <c r="AIH240" t="s">
        <v>924</v>
      </c>
      <c r="AII240" t="s">
        <v>843</v>
      </c>
      <c r="AIJ240" s="34">
        <v>0.34910547733306885</v>
      </c>
      <c r="AIK240" s="34">
        <v>0.34835532307624817</v>
      </c>
      <c r="AIL240" s="34">
        <v>0.36326199769973755</v>
      </c>
      <c r="AIM240" s="34">
        <v>0.39980599284172058</v>
      </c>
      <c r="AIN240" s="34">
        <v>0.39261999726295471</v>
      </c>
      <c r="AIO240" t="s">
        <v>1607</v>
      </c>
      <c r="AIP240" s="34">
        <v>0.31875333189964294</v>
      </c>
      <c r="AIQ240" t="s">
        <v>843</v>
      </c>
      <c r="AIR240" s="34">
        <v>0.31545000000000001</v>
      </c>
      <c r="AIS240" s="34">
        <v>0.31540000000000001</v>
      </c>
      <c r="AIT240" s="34">
        <v>0.31541000000000002</v>
      </c>
      <c r="AIU240" s="34">
        <v>0.32042000000000004</v>
      </c>
      <c r="AIV240" s="34">
        <v>0.32241999999999998</v>
      </c>
      <c r="AIW240" s="34">
        <v>0.32341999999999999</v>
      </c>
      <c r="AIX240" t="s">
        <v>843</v>
      </c>
      <c r="AIY240" s="34">
        <v>3.9969999999999999E-2</v>
      </c>
      <c r="AIZ240" s="34">
        <v>4.0970000000000006E-2</v>
      </c>
      <c r="AJA240" s="34">
        <v>4.555E-2</v>
      </c>
      <c r="AJB240" s="34">
        <v>4.7320000000000001E-2</v>
      </c>
      <c r="AJC240" s="34">
        <v>5.0019999999999995E-2</v>
      </c>
      <c r="AJD240" s="34">
        <v>5.1310000000000001E-2</v>
      </c>
      <c r="AJE240" t="s">
        <v>843</v>
      </c>
      <c r="AJF240" s="34">
        <v>5.6662078946828842E-2</v>
      </c>
      <c r="AJG240" s="34">
        <v>5.7601664215326309E-2</v>
      </c>
      <c r="AJH240" s="34">
        <v>4.7481648623943329E-2</v>
      </c>
      <c r="AJI240" s="34">
        <v>3.0834605917334557E-2</v>
      </c>
      <c r="AJJ240" s="34">
        <v>1.4314237050712109E-2</v>
      </c>
      <c r="AJK240" t="s">
        <v>830</v>
      </c>
      <c r="AJL240" t="s">
        <v>843</v>
      </c>
      <c r="AJM240" t="s">
        <v>843</v>
      </c>
      <c r="AJN240" s="34">
        <v>5.3109679371118546E-2</v>
      </c>
      <c r="AJO240" s="34">
        <v>4.6729464083909988E-2</v>
      </c>
      <c r="AJP240" s="34">
        <v>3.1248081475496292E-2</v>
      </c>
      <c r="AJQ240" s="34">
        <v>2.3387225344777107E-2</v>
      </c>
      <c r="AJR240" s="34">
        <v>4.635808989405632E-2</v>
      </c>
      <c r="AJS240" t="s">
        <v>832</v>
      </c>
      <c r="AJT240" t="s">
        <v>843</v>
      </c>
      <c r="AJU240" t="s">
        <v>843</v>
      </c>
      <c r="AJV240" t="s">
        <v>843</v>
      </c>
      <c r="AJW240" s="34">
        <v>2.8358181938529015E-2</v>
      </c>
      <c r="AJX240" s="34">
        <v>2.8542986139655113E-2</v>
      </c>
      <c r="AJY240" s="34">
        <v>1.7355829477310181E-2</v>
      </c>
      <c r="AJZ240" s="34">
        <v>1.1806590482592583E-3</v>
      </c>
      <c r="AKA240" s="34">
        <v>-1.4609466306865215E-2</v>
      </c>
      <c r="AKB240" t="s">
        <v>830</v>
      </c>
      <c r="AKC240" t="s">
        <v>843</v>
      </c>
      <c r="AKD240" t="s">
        <v>843</v>
      </c>
      <c r="AKE240" t="s">
        <v>843</v>
      </c>
      <c r="AKF240" s="34">
        <v>2.0887142047286034E-2</v>
      </c>
      <c r="AKG240" s="34">
        <v>1.481266412883997E-2</v>
      </c>
      <c r="AKH240" s="34">
        <v>6.7460362333804369E-4</v>
      </c>
      <c r="AKI240" s="34">
        <v>-5.817098543047905E-3</v>
      </c>
      <c r="AKJ240" s="34">
        <v>1.8777767196297646E-2</v>
      </c>
      <c r="AKK240" t="s">
        <v>832</v>
      </c>
      <c r="AKL240" t="s">
        <v>843</v>
      </c>
      <c r="AKM240" s="34">
        <v>1170</v>
      </c>
      <c r="AKN240" t="s">
        <v>832</v>
      </c>
      <c r="AKO240" t="s">
        <v>843</v>
      </c>
      <c r="AKP240" s="34">
        <v>1349.659912109375</v>
      </c>
      <c r="AKQ240" t="s">
        <v>830</v>
      </c>
      <c r="AKR240" t="s">
        <v>843</v>
      </c>
      <c r="AKS240" s="34">
        <v>1281.7791336252301</v>
      </c>
      <c r="AKT240" t="s">
        <v>832</v>
      </c>
      <c r="AKU240" t="s">
        <v>843</v>
      </c>
      <c r="AKV240" s="34">
        <v>1487.9077643102501</v>
      </c>
      <c r="AKW240" t="s">
        <v>832</v>
      </c>
      <c r="AKX240" t="s">
        <v>843</v>
      </c>
      <c r="AKY240" s="34">
        <v>0.25695276260375977</v>
      </c>
      <c r="AKZ240" s="34">
        <v>0.31463202834129333</v>
      </c>
      <c r="ALA240" s="34">
        <v>0.33464145660400391</v>
      </c>
      <c r="ALB240" s="34">
        <v>0.36179140210151672</v>
      </c>
      <c r="ALC240" s="34">
        <v>0.35195675492286682</v>
      </c>
      <c r="ALD240" t="s">
        <v>830</v>
      </c>
      <c r="ALE240" t="s">
        <v>843</v>
      </c>
      <c r="ALF240" t="s">
        <v>843</v>
      </c>
      <c r="ALG240" t="s">
        <v>843</v>
      </c>
      <c r="ALH240" s="34">
        <v>0.32537901401519775</v>
      </c>
      <c r="ALI240" s="34">
        <v>0.32537901401519775</v>
      </c>
      <c r="ALJ240" s="34">
        <v>0.32537901401519775</v>
      </c>
      <c r="ALK240" s="34">
        <v>0.34801304340362549</v>
      </c>
      <c r="ALL240" s="34">
        <v>0.36360308527946472</v>
      </c>
      <c r="ALM240" t="s">
        <v>832</v>
      </c>
    </row>
    <row r="241" spans="1:1001">
      <c r="A241" t="s">
        <v>423</v>
      </c>
      <c r="B241" t="s">
        <v>169</v>
      </c>
      <c r="C241" t="s">
        <v>419</v>
      </c>
      <c r="D241" s="34">
        <v>3.6278795450925827E-2</v>
      </c>
      <c r="E241" t="s">
        <v>432</v>
      </c>
      <c r="F241" s="34">
        <v>3.561759740114212E-2</v>
      </c>
      <c r="G241" t="s">
        <v>1464</v>
      </c>
      <c r="H241" s="34">
        <v>3.3416707068681717E-2</v>
      </c>
      <c r="I241" t="s">
        <v>1294</v>
      </c>
      <c r="J241" s="34">
        <v>5.6593671441078186E-2</v>
      </c>
      <c r="K241" t="s">
        <v>1521</v>
      </c>
      <c r="L241" s="34"/>
      <c r="M241" t="s">
        <v>432</v>
      </c>
      <c r="N241" s="34">
        <v>0.55579602718353271</v>
      </c>
      <c r="O241" s="34"/>
      <c r="P241" t="s">
        <v>1459</v>
      </c>
      <c r="Q241" s="34"/>
      <c r="R241" t="s">
        <v>1459</v>
      </c>
      <c r="S241" s="34"/>
      <c r="T241" t="s">
        <v>1459</v>
      </c>
      <c r="U241" s="34">
        <v>0.55579602718353271</v>
      </c>
      <c r="V241" t="s">
        <v>432</v>
      </c>
      <c r="W241" t="s">
        <v>843</v>
      </c>
      <c r="X241" t="s">
        <v>1464</v>
      </c>
      <c r="Y241" s="34">
        <v>0.55579602718353271</v>
      </c>
      <c r="Z241" s="34"/>
      <c r="AA241" t="s">
        <v>1459</v>
      </c>
      <c r="AB241" s="34"/>
      <c r="AC241" t="s">
        <v>1459</v>
      </c>
      <c r="AD241" s="34"/>
      <c r="AE241" t="s">
        <v>1459</v>
      </c>
      <c r="AF241" s="34">
        <v>0.55579602718353271</v>
      </c>
      <c r="AG241" t="s">
        <v>1464</v>
      </c>
      <c r="AH241" t="s">
        <v>843</v>
      </c>
      <c r="AI241" t="s">
        <v>1294</v>
      </c>
      <c r="AJ241" s="34">
        <v>0.55073541402816772</v>
      </c>
      <c r="AK241" s="34"/>
      <c r="AL241" t="s">
        <v>1459</v>
      </c>
      <c r="AM241" s="34"/>
      <c r="AN241" t="s">
        <v>1459</v>
      </c>
      <c r="AO241" s="34"/>
      <c r="AP241" t="s">
        <v>1459</v>
      </c>
      <c r="AQ241" s="34">
        <v>0.55073541402816772</v>
      </c>
      <c r="AR241" t="s">
        <v>1294</v>
      </c>
      <c r="AS241" t="s">
        <v>843</v>
      </c>
      <c r="AT241" t="s">
        <v>1521</v>
      </c>
      <c r="AU241" s="34">
        <v>0.53338110446929932</v>
      </c>
      <c r="AV241" s="34"/>
      <c r="AW241" t="s">
        <v>1459</v>
      </c>
      <c r="AX241" s="34"/>
      <c r="AY241" t="s">
        <v>1459</v>
      </c>
      <c r="AZ241" s="34"/>
      <c r="BA241" t="s">
        <v>1459</v>
      </c>
      <c r="BB241" s="34">
        <v>0.53338110446929932</v>
      </c>
      <c r="BC241" t="s">
        <v>1521</v>
      </c>
      <c r="BD241" t="s">
        <v>843</v>
      </c>
      <c r="BE241" s="34">
        <v>0.5</v>
      </c>
      <c r="BF241" t="s">
        <v>1594</v>
      </c>
      <c r="BG241" t="s">
        <v>843</v>
      </c>
      <c r="BH241" t="s">
        <v>432</v>
      </c>
      <c r="BI241" s="34">
        <v>0.16914510726928711</v>
      </c>
      <c r="BJ241" t="s">
        <v>819</v>
      </c>
      <c r="BK241" s="34">
        <v>3.2617042064666748</v>
      </c>
      <c r="BL241" t="s">
        <v>1294</v>
      </c>
      <c r="BM241" s="34">
        <v>3.2224290370941162</v>
      </c>
      <c r="BN241" t="s">
        <v>1521</v>
      </c>
      <c r="BO241" s="34">
        <v>1.6383169889450073</v>
      </c>
      <c r="BP241" t="s">
        <v>843</v>
      </c>
      <c r="BQ241" s="34">
        <v>1.1560372114181519</v>
      </c>
      <c r="BR241" t="s">
        <v>830</v>
      </c>
      <c r="BS241" s="34"/>
      <c r="BT241" t="s">
        <v>843</v>
      </c>
      <c r="BU241" s="34">
        <v>2.242506742477417</v>
      </c>
      <c r="BV241" t="s">
        <v>1557</v>
      </c>
      <c r="BW241" t="s">
        <v>843</v>
      </c>
      <c r="BX241" s="34">
        <v>2.6899244785308838</v>
      </c>
      <c r="BY241" t="s">
        <v>465</v>
      </c>
      <c r="BZ241" t="s">
        <v>843</v>
      </c>
      <c r="CA241" t="s">
        <v>432</v>
      </c>
      <c r="CB241" s="34">
        <v>9.9556129425764084E-3</v>
      </c>
      <c r="CC241" s="34">
        <v>6.8850205279886723E-3</v>
      </c>
      <c r="CD241" s="34">
        <v>6.9932201877236366E-3</v>
      </c>
      <c r="CE241" s="34">
        <v>4.2862957343459129E-3</v>
      </c>
      <c r="CF241" s="34">
        <v>4.2862845584750175E-3</v>
      </c>
      <c r="CG241" t="s">
        <v>843</v>
      </c>
      <c r="CH241" t="s">
        <v>819</v>
      </c>
      <c r="CI241" s="34">
        <v>1.323976181447506E-2</v>
      </c>
      <c r="CJ241" s="34">
        <v>1.4416004531085491E-2</v>
      </c>
      <c r="CK241" s="34">
        <v>1.3948707841336727E-2</v>
      </c>
      <c r="CL241" s="34">
        <v>1.6435014083981514E-2</v>
      </c>
      <c r="CM241" s="34">
        <v>1.8051447346806526E-2</v>
      </c>
      <c r="CN241" t="s">
        <v>843</v>
      </c>
      <c r="CO241" t="s">
        <v>1294</v>
      </c>
      <c r="CP241" s="34">
        <v>1.3398262672126293E-2</v>
      </c>
      <c r="CQ241" s="34">
        <v>1.4137469232082367E-2</v>
      </c>
      <c r="CR241" s="34">
        <v>1.3981714844703674E-2</v>
      </c>
      <c r="CS241" s="34">
        <v>1.476137712597847E-2</v>
      </c>
      <c r="CT241" s="34">
        <v>1.2153438292443752E-2</v>
      </c>
      <c r="CU241" t="s">
        <v>843</v>
      </c>
      <c r="CV241" t="s">
        <v>1521</v>
      </c>
      <c r="CW241" s="34">
        <v>1.3912544585764408E-2</v>
      </c>
      <c r="CX241" s="34">
        <v>1.3433193787932396E-2</v>
      </c>
      <c r="CY241" s="34">
        <v>1.4418589882552624E-2</v>
      </c>
      <c r="CZ241" s="34">
        <v>1.2402164749801159E-2</v>
      </c>
      <c r="DA241" s="34">
        <v>1.2153490446507931E-2</v>
      </c>
      <c r="DB241" t="s">
        <v>843</v>
      </c>
      <c r="DC241" s="34">
        <v>5.3405857086181641</v>
      </c>
      <c r="DD241" s="34">
        <v>5.8213300704956055</v>
      </c>
      <c r="DE241" s="34">
        <v>6.581261157989502</v>
      </c>
      <c r="DF241" s="34">
        <v>7.1487064361572266</v>
      </c>
      <c r="DG241" s="34">
        <v>7.9623208045959473</v>
      </c>
      <c r="DH241" t="s">
        <v>1464</v>
      </c>
      <c r="DI241" t="s">
        <v>843</v>
      </c>
      <c r="DJ241" s="34">
        <v>5.6825051307678223</v>
      </c>
      <c r="DK241" s="34">
        <v>6.2360019683837891</v>
      </c>
      <c r="DL241" s="34">
        <v>6.9512982368469238</v>
      </c>
      <c r="DM241" s="34">
        <v>7.604865550994873</v>
      </c>
      <c r="DN241" s="34">
        <v>8.4985036849975586</v>
      </c>
      <c r="DO241" t="s">
        <v>1294</v>
      </c>
      <c r="DP241" t="s">
        <v>843</v>
      </c>
      <c r="DQ241" s="34">
        <v>8.8559589385986328</v>
      </c>
      <c r="DR241" t="s">
        <v>1521</v>
      </c>
      <c r="DS241" t="s">
        <v>843</v>
      </c>
      <c r="DT241" t="s">
        <v>843</v>
      </c>
      <c r="DU241" s="34">
        <v>8.5</v>
      </c>
      <c r="DV241" t="s">
        <v>1461</v>
      </c>
      <c r="DW241" t="s">
        <v>843</v>
      </c>
      <c r="DX241" t="s">
        <v>843</v>
      </c>
      <c r="DY241" t="s">
        <v>432</v>
      </c>
      <c r="DZ241" s="34">
        <v>-2.4678576737642288E-2</v>
      </c>
      <c r="EA241" s="34">
        <v>-2.4128029122948647E-2</v>
      </c>
      <c r="EB241" s="34">
        <v>-2.3335698992013931E-2</v>
      </c>
      <c r="EC241" s="34">
        <v>2.9220990836620331E-2</v>
      </c>
      <c r="ED241" s="34">
        <v>9.3740969896316528E-2</v>
      </c>
      <c r="EE241" t="s">
        <v>843</v>
      </c>
      <c r="EF241" t="s">
        <v>819</v>
      </c>
      <c r="EG241" s="34">
        <v>2.9629566706717014E-3</v>
      </c>
      <c r="EH241" s="34">
        <v>4.9767708405852318E-3</v>
      </c>
      <c r="EI241" s="34">
        <v>5.7357996702194214E-2</v>
      </c>
      <c r="EJ241" s="34">
        <v>5.6486815214157104E-2</v>
      </c>
      <c r="EK241" s="34">
        <v>-8.9995507150888443E-3</v>
      </c>
      <c r="EL241" t="s">
        <v>843</v>
      </c>
      <c r="EM241" t="s">
        <v>1294</v>
      </c>
      <c r="EN241" s="34">
        <v>-1.5435469103977084E-3</v>
      </c>
      <c r="EO241" s="34">
        <v>2.2620046511292458E-2</v>
      </c>
      <c r="EP241" s="34">
        <v>7.1663118898868561E-2</v>
      </c>
      <c r="EQ241" s="34">
        <v>-5.492194090038538E-3</v>
      </c>
      <c r="ER241" s="34">
        <v>-3.4052836708724499E-3</v>
      </c>
      <c r="ES241" t="s">
        <v>843</v>
      </c>
      <c r="ET241" t="s">
        <v>1521</v>
      </c>
      <c r="EU241" s="34">
        <v>7.5190356001257896E-3</v>
      </c>
      <c r="EV241" s="34">
        <v>3.4168388694524765E-2</v>
      </c>
      <c r="EW241" s="34">
        <v>1.8706271424889565E-2</v>
      </c>
      <c r="EX241" s="34">
        <v>-2.0744435489177704E-2</v>
      </c>
      <c r="EY241" s="34">
        <v>-0.10397522896528244</v>
      </c>
      <c r="EZ241" t="s">
        <v>843</v>
      </c>
      <c r="FA241" t="s">
        <v>1594</v>
      </c>
      <c r="FB241" s="34">
        <v>-1.5909157693386078E-2</v>
      </c>
      <c r="FC241" s="34">
        <v>2.2845722734928131E-2</v>
      </c>
      <c r="FD241" s="34">
        <v>1.430120225995779E-2</v>
      </c>
      <c r="FE241" s="34">
        <v>-1.0581401875242591E-3</v>
      </c>
      <c r="FF241" s="34">
        <v>1.625329814851284E-2</v>
      </c>
      <c r="FG241" t="s">
        <v>843</v>
      </c>
      <c r="FH241" s="34"/>
      <c r="FI241" s="34"/>
      <c r="FJ241" s="34"/>
      <c r="FK241" s="34"/>
      <c r="FL241" s="34"/>
      <c r="FM241" t="s">
        <v>843</v>
      </c>
      <c r="FN241" t="s">
        <v>843</v>
      </c>
      <c r="FO241" s="34">
        <v>0.66697999999999991</v>
      </c>
      <c r="FP241" t="s">
        <v>1462</v>
      </c>
      <c r="FQ241" t="s">
        <v>843</v>
      </c>
      <c r="FR241" t="s">
        <v>843</v>
      </c>
      <c r="FS241" s="34">
        <v>0.72420000000000007</v>
      </c>
      <c r="FT241" t="s">
        <v>1462</v>
      </c>
      <c r="FU241" t="s">
        <v>843</v>
      </c>
      <c r="FV241" t="s">
        <v>843</v>
      </c>
      <c r="FW241" s="34">
        <v>0.61907000000000001</v>
      </c>
      <c r="FX241" t="s">
        <v>1462</v>
      </c>
      <c r="FY241" t="s">
        <v>843</v>
      </c>
      <c r="FZ241" s="34">
        <v>-1.5272053480148315</v>
      </c>
      <c r="GA241" s="34">
        <v>-1.9844437837600708</v>
      </c>
      <c r="GB241" s="34">
        <v>-8.759857714176178E-2</v>
      </c>
      <c r="GC241" s="34">
        <v>-3.0401574447751045E-2</v>
      </c>
      <c r="GD241" s="34">
        <v>5.7779762893915176E-2</v>
      </c>
      <c r="GE241" t="s">
        <v>830</v>
      </c>
      <c r="GF241" t="s">
        <v>843</v>
      </c>
      <c r="GG241" s="34">
        <v>-8.4284126758575439E-2</v>
      </c>
      <c r="GH241" s="34">
        <v>-8.4284126758575439E-2</v>
      </c>
      <c r="GI241" s="34">
        <v>-8.5155278444290161E-2</v>
      </c>
      <c r="GJ241" s="34">
        <v>-2.551497146487236E-2</v>
      </c>
      <c r="GK241" s="34">
        <v>4.2161144316196442E-2</v>
      </c>
      <c r="GL241" t="s">
        <v>832</v>
      </c>
      <c r="GM241" t="s">
        <v>843</v>
      </c>
      <c r="GN241" s="34">
        <v>0.56096261739730835</v>
      </c>
      <c r="GO241" t="s">
        <v>832</v>
      </c>
      <c r="GP241" t="s">
        <v>843</v>
      </c>
      <c r="GQ241" t="s">
        <v>843</v>
      </c>
      <c r="GR241" s="34">
        <v>1.282426156103611E-2</v>
      </c>
      <c r="GS241" s="34">
        <v>1.6414055600762367E-2</v>
      </c>
      <c r="GT241" s="34">
        <v>1.8543269485235214E-2</v>
      </c>
      <c r="GU241" s="34">
        <v>1.7320746555924416E-2</v>
      </c>
      <c r="GV241" s="34">
        <v>1.1428056284785271E-2</v>
      </c>
      <c r="GW241" t="s">
        <v>832</v>
      </c>
      <c r="GX241" t="s">
        <v>843</v>
      </c>
      <c r="GY241" t="s">
        <v>843</v>
      </c>
      <c r="GZ241" t="s">
        <v>843</v>
      </c>
      <c r="HA241" t="s">
        <v>843</v>
      </c>
      <c r="HB241" t="s">
        <v>843</v>
      </c>
      <c r="HC241" t="s">
        <v>843</v>
      </c>
      <c r="HD241" t="s">
        <v>843</v>
      </c>
      <c r="HE241" t="s">
        <v>843</v>
      </c>
      <c r="HF241" t="s">
        <v>843</v>
      </c>
      <c r="HG241" t="s">
        <v>843</v>
      </c>
      <c r="HH241" s="34">
        <v>11834676</v>
      </c>
      <c r="HI241" s="34">
        <v>11910978</v>
      </c>
      <c r="HJ241" s="34">
        <v>11984644</v>
      </c>
      <c r="HK241" s="34">
        <v>12075828</v>
      </c>
      <c r="HL241" s="34">
        <v>12160881</v>
      </c>
      <c r="HM241" s="34">
        <v>12224753</v>
      </c>
      <c r="HN241" s="34">
        <v>12330490</v>
      </c>
      <c r="HO241" s="34">
        <v>12450568</v>
      </c>
      <c r="HP241" s="34">
        <v>12550347</v>
      </c>
      <c r="HQ241" s="34">
        <v>12679810</v>
      </c>
      <c r="HR241" s="34">
        <v>12839771</v>
      </c>
      <c r="HS241" s="34">
        <v>13025785</v>
      </c>
      <c r="HT241" s="34">
        <v>13265331</v>
      </c>
      <c r="HU241" s="34">
        <v>13555422</v>
      </c>
      <c r="HV241" s="34">
        <v>13855753</v>
      </c>
      <c r="HW241" s="34">
        <v>14154937</v>
      </c>
      <c r="HX241" s="34">
        <v>14452704</v>
      </c>
      <c r="HY241" s="34">
        <v>14751101</v>
      </c>
      <c r="HZ241" s="34">
        <v>15052184</v>
      </c>
      <c r="IA241" s="34">
        <v>15354608</v>
      </c>
      <c r="IB241" s="34">
        <v>15669666</v>
      </c>
      <c r="IC241" s="34">
        <v>15993524</v>
      </c>
      <c r="ID241" s="34">
        <v>16320537</v>
      </c>
      <c r="IE241" s="34">
        <v>16665409</v>
      </c>
      <c r="IF241" s="34">
        <v>17020321</v>
      </c>
      <c r="IG241" s="34">
        <v>17375285</v>
      </c>
      <c r="IH241" s="34">
        <v>17731592</v>
      </c>
      <c r="II241" s="34">
        <v>18090446</v>
      </c>
      <c r="IJ241" s="34">
        <v>18451235</v>
      </c>
      <c r="IK241" s="34">
        <v>18814068</v>
      </c>
      <c r="IL241" s="34">
        <v>19179393</v>
      </c>
      <c r="IM241" s="34">
        <v>19547971</v>
      </c>
      <c r="IN241" s="34">
        <v>19919582</v>
      </c>
      <c r="IO241" s="34">
        <v>20293203</v>
      </c>
      <c r="IP241" s="34">
        <v>20668334</v>
      </c>
      <c r="IQ241" s="34">
        <v>21044297</v>
      </c>
      <c r="IR241" s="34">
        <v>21420364</v>
      </c>
      <c r="IS241" s="34">
        <v>21795710</v>
      </c>
      <c r="IT241" s="34">
        <v>22169385</v>
      </c>
      <c r="IU241" s="34">
        <v>22541721</v>
      </c>
      <c r="IV241" s="34">
        <v>22912369</v>
      </c>
      <c r="IW241" s="34">
        <v>23279976</v>
      </c>
      <c r="IX241" s="34">
        <v>23644449</v>
      </c>
      <c r="IY241" s="34">
        <v>24006629</v>
      </c>
      <c r="IZ241" s="34">
        <v>24367005</v>
      </c>
      <c r="JA241" s="34">
        <v>24723911</v>
      </c>
      <c r="JB241" s="34">
        <v>25075678</v>
      </c>
      <c r="JC241" s="34">
        <v>25423417</v>
      </c>
      <c r="JD241" s="34">
        <v>25766806</v>
      </c>
      <c r="JE241" s="34">
        <v>26105252</v>
      </c>
      <c r="JF241" s="34">
        <v>26438589</v>
      </c>
      <c r="JG241" s="34">
        <v>26767174</v>
      </c>
      <c r="JH241" s="34">
        <v>27091756</v>
      </c>
      <c r="JI241" s="34">
        <v>27410976</v>
      </c>
      <c r="JJ241" s="34">
        <v>27725551</v>
      </c>
      <c r="JK241" s="34">
        <v>28035146</v>
      </c>
      <c r="JL241" s="34">
        <v>28338431</v>
      </c>
      <c r="JM241" s="34">
        <v>28636851</v>
      </c>
      <c r="JN241" s="34">
        <v>28930746</v>
      </c>
      <c r="JO241" s="34">
        <v>29218387</v>
      </c>
      <c r="JP241" s="34">
        <v>29499214</v>
      </c>
      <c r="JQ241" s="34">
        <v>29774881</v>
      </c>
      <c r="JR241" s="34">
        <v>30044786</v>
      </c>
      <c r="JS241" s="34">
        <v>30307946</v>
      </c>
      <c r="JT241" s="34">
        <v>30565551</v>
      </c>
      <c r="JU241" s="34">
        <v>30816544</v>
      </c>
      <c r="JV241" s="34">
        <v>31061017</v>
      </c>
      <c r="JW241" s="34">
        <v>31301429</v>
      </c>
      <c r="JX241" s="34">
        <v>31536232</v>
      </c>
      <c r="JY241" s="34">
        <v>31765469</v>
      </c>
      <c r="JZ241" s="34">
        <v>31990138</v>
      </c>
      <c r="KA241" s="34">
        <v>32209047</v>
      </c>
      <c r="KB241" s="34">
        <v>32421533</v>
      </c>
      <c r="KC241" s="34">
        <v>32627476</v>
      </c>
      <c r="KD241" s="34">
        <v>32827927.000000004</v>
      </c>
      <c r="KE241" s="34">
        <v>33021446.000000004</v>
      </c>
      <c r="KF241" s="34">
        <v>33207261</v>
      </c>
      <c r="KG241" s="34">
        <v>33385667</v>
      </c>
      <c r="KH241" s="34">
        <v>33556723</v>
      </c>
      <c r="KI241" s="34">
        <v>33720831</v>
      </c>
      <c r="KJ241" s="34">
        <v>33877434</v>
      </c>
      <c r="KK241" s="34">
        <v>34026923</v>
      </c>
      <c r="KL241" s="34">
        <v>34169077</v>
      </c>
      <c r="KM241" s="34">
        <v>34303467</v>
      </c>
      <c r="KN241" s="34">
        <v>34431906</v>
      </c>
      <c r="KO241" s="34">
        <v>34553813</v>
      </c>
      <c r="KP241" s="34">
        <v>34668325</v>
      </c>
      <c r="KQ241" s="34">
        <v>34776289</v>
      </c>
      <c r="KR241" s="34">
        <v>34877815</v>
      </c>
      <c r="KS241" s="34">
        <v>34974313</v>
      </c>
      <c r="KT241" s="34">
        <v>35065411</v>
      </c>
      <c r="KU241" s="34">
        <v>35149062</v>
      </c>
      <c r="KV241" s="34">
        <v>35225253</v>
      </c>
      <c r="KW241" s="34">
        <v>35295032</v>
      </c>
      <c r="KX241" s="34">
        <v>35358926</v>
      </c>
      <c r="KY241" s="34">
        <v>35416870</v>
      </c>
      <c r="KZ241" s="34">
        <v>35469605</v>
      </c>
      <c r="LA241" s="34">
        <v>35517791</v>
      </c>
      <c r="LB241" s="34">
        <v>35561279</v>
      </c>
      <c r="LC241" s="34">
        <v>35599779</v>
      </c>
      <c r="LD241" s="34">
        <v>35633415</v>
      </c>
      <c r="LE241" t="s">
        <v>843</v>
      </c>
      <c r="LF241" t="s">
        <v>843</v>
      </c>
      <c r="LG241" t="s">
        <v>843</v>
      </c>
      <c r="LH241" s="34">
        <v>1.0039687156677246E-2</v>
      </c>
      <c r="LI241" s="34">
        <v>6.4266296103596687E-3</v>
      </c>
      <c r="LJ241" s="34">
        <v>6.1656679026782513E-3</v>
      </c>
      <c r="LK241" s="34">
        <v>7.5796050950884819E-3</v>
      </c>
      <c r="LL241" s="34">
        <v>7.0185558870434761E-3</v>
      </c>
      <c r="LM241" s="34">
        <v>5.2385060116648674E-3</v>
      </c>
      <c r="LN241" s="34">
        <v>8.6122257634997368E-3</v>
      </c>
      <c r="LO241" s="34">
        <v>9.6911871805787086E-3</v>
      </c>
      <c r="LP241" s="34">
        <v>7.9820705577731133E-3</v>
      </c>
      <c r="LQ241" s="34">
        <v>1.0262650437653065E-2</v>
      </c>
      <c r="LR241" s="34">
        <v>1.2536498717963696E-2</v>
      </c>
      <c r="LS241" s="34">
        <v>1.4383391477167606E-2</v>
      </c>
      <c r="LT241" s="34">
        <v>1.822308637201786E-2</v>
      </c>
      <c r="LU241" s="34">
        <v>2.163267508149147E-2</v>
      </c>
      <c r="LV241" s="34">
        <v>2.1913910284638405E-2</v>
      </c>
      <c r="LW241" s="34">
        <v>2.1362941712141037E-2</v>
      </c>
      <c r="LX241" s="34">
        <v>2.0818056538701057E-2</v>
      </c>
      <c r="LY241" s="34">
        <v>2.0436199381947517E-2</v>
      </c>
      <c r="LZ241" s="34">
        <v>2.020537294447422E-2</v>
      </c>
      <c r="MA241" s="34">
        <v>1.9892526790499687E-2</v>
      </c>
      <c r="MB241" s="34">
        <v>2.0311117172241211E-2</v>
      </c>
      <c r="MC241" s="34">
        <v>2.0457148551940918E-2</v>
      </c>
      <c r="MD241" s="34">
        <v>2.0240362733602524E-2</v>
      </c>
      <c r="ME241" s="34">
        <v>2.0911000669002533E-2</v>
      </c>
      <c r="MF241" s="34">
        <v>2.1072728559374809E-2</v>
      </c>
      <c r="MG241" s="34">
        <v>2.0640810951590538E-2</v>
      </c>
      <c r="MH241" s="34">
        <v>2.0299112424254417E-2</v>
      </c>
      <c r="MI241" s="34">
        <v>2.0036045461893082E-2</v>
      </c>
      <c r="MJ241" s="34">
        <v>1.9747352227568626E-2</v>
      </c>
      <c r="MK241" s="34">
        <v>1.947358250617981E-2</v>
      </c>
      <c r="ML241" s="34">
        <v>1.9231533631682396E-2</v>
      </c>
      <c r="MM241" s="34">
        <v>1.9035074859857559E-2</v>
      </c>
      <c r="MN241" s="34">
        <v>1.8831772729754448E-2</v>
      </c>
      <c r="MO241" s="34">
        <v>1.858273521065712E-2</v>
      </c>
      <c r="MP241" s="34">
        <v>1.8316768109798431E-2</v>
      </c>
      <c r="MQ241" s="34">
        <v>1.8026826903223991E-2</v>
      </c>
      <c r="MR241" s="34">
        <v>1.7712460830807686E-2</v>
      </c>
      <c r="MS241" s="34">
        <v>1.7371103167533875E-2</v>
      </c>
      <c r="MT241" s="34">
        <v>1.6999121755361557E-2</v>
      </c>
      <c r="MU241" s="34">
        <v>1.6655575484037399E-2</v>
      </c>
      <c r="MV241" s="34">
        <v>1.6309037804603577E-2</v>
      </c>
      <c r="MW241" s="34">
        <v>1.5916695818305016E-2</v>
      </c>
      <c r="MX241" s="34">
        <v>1.5534780919551849E-2</v>
      </c>
      <c r="MY241" s="34">
        <v>1.5201627276837826E-2</v>
      </c>
      <c r="MZ241" s="34">
        <v>1.4899962581694126E-2</v>
      </c>
      <c r="NA241" s="34">
        <v>1.4540868811309338E-2</v>
      </c>
      <c r="NB241" s="34">
        <v>1.4127540402114391E-2</v>
      </c>
      <c r="NC241" s="34">
        <v>1.3772306032478809E-2</v>
      </c>
      <c r="ND241" s="34">
        <v>1.3416395522654057E-2</v>
      </c>
      <c r="NE241" s="34">
        <v>1.3049446046352386E-2</v>
      </c>
      <c r="NF241" s="34">
        <v>1.2688127346336842E-2</v>
      </c>
      <c r="NG241" s="34">
        <v>1.235163863748312E-2</v>
      </c>
      <c r="NH241" s="34">
        <v>1.2053188867866993E-2</v>
      </c>
      <c r="NI241" s="34">
        <v>1.1714042164385319E-2</v>
      </c>
      <c r="NJ241" s="34">
        <v>1.1410889215767384E-2</v>
      </c>
      <c r="NK241" s="34">
        <v>1.1104530654847622E-2</v>
      </c>
      <c r="NL241" s="34">
        <v>1.0759931989014149E-2</v>
      </c>
      <c r="NM241" s="34">
        <v>1.0475515387952328E-2</v>
      </c>
      <c r="NN241" s="34">
        <v>1.0210519656538963E-2</v>
      </c>
      <c r="NO241" s="34">
        <v>9.8932981491088867E-3</v>
      </c>
      <c r="NP241" s="34">
        <v>9.5654157921671867E-3</v>
      </c>
      <c r="NQ241" s="34">
        <v>9.3014994636178017E-3</v>
      </c>
      <c r="NR241" s="34">
        <v>9.0240165591239929E-3</v>
      </c>
      <c r="NS241" s="34">
        <v>8.7207872420549393E-3</v>
      </c>
      <c r="NT241" s="34">
        <v>8.463667705655098E-3</v>
      </c>
      <c r="NU241" s="34">
        <v>8.178098127245903E-3</v>
      </c>
      <c r="NV241" s="34">
        <v>7.9018715769052505E-3</v>
      </c>
      <c r="NW241" s="34">
        <v>7.7101914212107658E-3</v>
      </c>
      <c r="NX241" s="34">
        <v>7.4733556248247623E-3</v>
      </c>
      <c r="NY241" s="34">
        <v>7.2427121922373772E-3</v>
      </c>
      <c r="NZ241" s="34">
        <v>7.0478483103215694E-3</v>
      </c>
      <c r="OA241" s="34">
        <v>6.8197078071534634E-3</v>
      </c>
      <c r="OB241" s="34">
        <v>6.5754251554608345E-3</v>
      </c>
      <c r="OC241" s="34">
        <v>6.3319546170532703E-3</v>
      </c>
      <c r="OD241" s="34">
        <v>6.1248303391039371E-3</v>
      </c>
      <c r="OE241" s="34">
        <v>5.8776428923010826E-3</v>
      </c>
      <c r="OF241" s="34">
        <v>5.6113274767994881E-3</v>
      </c>
      <c r="OG241" s="34">
        <v>5.3581194952130318E-3</v>
      </c>
      <c r="OH241" s="34">
        <v>5.110554862767458E-3</v>
      </c>
      <c r="OI241" s="34">
        <v>4.8785461112856865E-3</v>
      </c>
      <c r="OJ241" s="34">
        <v>4.6333521604537964E-3</v>
      </c>
      <c r="OK241" s="34">
        <v>4.4029350392520428E-3</v>
      </c>
      <c r="OL241" s="34">
        <v>4.1689896024763584E-3</v>
      </c>
      <c r="OM241" s="34">
        <v>3.9253742434084415E-3</v>
      </c>
      <c r="ON241" s="34">
        <v>3.7372068036347628E-3</v>
      </c>
      <c r="OO241" s="34">
        <v>3.5342713817954063E-3</v>
      </c>
      <c r="OP241" s="34">
        <v>3.3085399772971869E-3</v>
      </c>
      <c r="OQ241" s="34">
        <v>3.1093580182641745E-3</v>
      </c>
      <c r="OR241" s="34">
        <v>2.915149787440896E-3</v>
      </c>
      <c r="OS241" s="34">
        <v>2.7629239484667778E-3</v>
      </c>
      <c r="OT241" s="34">
        <v>2.6013252791017294E-3</v>
      </c>
      <c r="OU241" s="34">
        <v>2.3827292025089264E-3</v>
      </c>
      <c r="OV241" s="34">
        <v>2.1653079893440008E-3</v>
      </c>
      <c r="OW241" s="34">
        <v>1.9789773505181074E-3</v>
      </c>
      <c r="OX241" s="34">
        <v>1.8086464842781425E-3</v>
      </c>
      <c r="OY241" s="34">
        <v>1.6373962862417102E-3</v>
      </c>
      <c r="OZ241" s="34">
        <v>1.4878722140565515E-3</v>
      </c>
      <c r="PA241" s="34">
        <v>1.3575933407992125E-3</v>
      </c>
      <c r="PB241" s="34">
        <v>1.223651459440589E-3</v>
      </c>
      <c r="PC241" s="34">
        <v>1.0820525931194425E-3</v>
      </c>
      <c r="PD241" s="34">
        <v>9.4439124222844839E-4</v>
      </c>
      <c r="PE241" t="s">
        <v>1300</v>
      </c>
      <c r="PF241" t="s">
        <v>843</v>
      </c>
      <c r="PG241" t="s">
        <v>843</v>
      </c>
      <c r="PH241" t="s">
        <v>843</v>
      </c>
      <c r="PI241" t="s">
        <v>843</v>
      </c>
      <c r="PJ241" t="s">
        <v>1300</v>
      </c>
      <c r="PK241" s="34">
        <v>0.47501131892204285</v>
      </c>
      <c r="PL241" s="34">
        <v>0.47460469603538513</v>
      </c>
      <c r="PM241" s="34">
        <v>0.47428426146507263</v>
      </c>
      <c r="PN241" s="34">
        <v>0.47387632727622986</v>
      </c>
      <c r="PO241" s="34">
        <v>0.47324097156524658</v>
      </c>
      <c r="PP241" s="34">
        <v>0.47231432795524597</v>
      </c>
      <c r="PQ241" s="34">
        <v>0.47190964221954346</v>
      </c>
      <c r="PR241" s="34">
        <v>0.47166433930397034</v>
      </c>
      <c r="PS241" s="34">
        <v>0.47106069326400757</v>
      </c>
      <c r="PT241" s="34">
        <v>0.47049546241760254</v>
      </c>
      <c r="PU241" s="34">
        <v>0.46995893120765686</v>
      </c>
      <c r="PV241" s="34">
        <v>0.46938523650169373</v>
      </c>
      <c r="PW241" s="34">
        <v>0.46917811036109924</v>
      </c>
      <c r="PX241" s="34">
        <v>0.46941673755645752</v>
      </c>
      <c r="PY241" s="34">
        <v>0.46971291303634644</v>
      </c>
      <c r="PZ241" s="34">
        <v>0.47000110149383545</v>
      </c>
      <c r="QA241" s="34">
        <v>0.47026896476745605</v>
      </c>
      <c r="QB241" s="34">
        <v>0.4705161452293396</v>
      </c>
      <c r="QC241" s="34">
        <v>0.47076237201690674</v>
      </c>
      <c r="QD241" s="34">
        <v>0.47099795937538147</v>
      </c>
      <c r="QE241" s="34">
        <v>0.47130680084228516</v>
      </c>
      <c r="QF241" s="34">
        <v>0.47167152166366577</v>
      </c>
      <c r="QG241" s="34">
        <v>0.47214138507843018</v>
      </c>
      <c r="QH241" s="34">
        <v>0.47279092669487</v>
      </c>
      <c r="QI241" s="34">
        <v>0.47346699237823486</v>
      </c>
      <c r="QJ241" s="34">
        <v>0.47411435842514038</v>
      </c>
      <c r="QK241" s="34">
        <v>0.47473803162574768</v>
      </c>
      <c r="QL241" s="34">
        <v>0.47534018754959106</v>
      </c>
      <c r="QM241" s="34">
        <v>0.4759196937084198</v>
      </c>
      <c r="QN241" s="34">
        <v>0.47647851705551147</v>
      </c>
      <c r="QO241" s="34">
        <v>0.47701859474182129</v>
      </c>
      <c r="QP241" s="34">
        <v>0.47754055261611938</v>
      </c>
      <c r="QQ241" s="34">
        <v>0.4780433177947998</v>
      </c>
      <c r="QR241" s="34">
        <v>0.4785277247428894</v>
      </c>
      <c r="QS241" s="34">
        <v>0.47899365425109863</v>
      </c>
      <c r="QT241" s="34">
        <v>0.47944071888923645</v>
      </c>
      <c r="QU241" s="34">
        <v>0.47986888885498047</v>
      </c>
      <c r="QV241" s="34">
        <v>0.48027870059013367</v>
      </c>
      <c r="QW241" s="34">
        <v>0.48067066073417664</v>
      </c>
      <c r="QX241" s="34">
        <v>0.48104503750801086</v>
      </c>
      <c r="QY241" s="34">
        <v>0.48140120506286621</v>
      </c>
      <c r="QZ241" s="34">
        <v>0.4817374050617218</v>
      </c>
      <c r="RA241" s="34">
        <v>0.48205500841140747</v>
      </c>
      <c r="RB241" s="34">
        <v>0.48235726356506348</v>
      </c>
      <c r="RC241" s="34">
        <v>0.48264440894126892</v>
      </c>
      <c r="RD241" s="34">
        <v>0.48291519284248352</v>
      </c>
      <c r="RE241" s="34">
        <v>0.48316863179206848</v>
      </c>
      <c r="RF241" s="34">
        <v>0.48340645432472229</v>
      </c>
      <c r="RG241" s="34">
        <v>0.48362970352172852</v>
      </c>
      <c r="RH241" s="34">
        <v>0.48383805155754089</v>
      </c>
      <c r="RI241" s="34">
        <v>0.48403292894363403</v>
      </c>
      <c r="RJ241" s="34">
        <v>0.48421630263328552</v>
      </c>
      <c r="RK241" s="34">
        <v>0.48438975214958191</v>
      </c>
      <c r="RL241" s="34">
        <v>0.48455271124839783</v>
      </c>
      <c r="RM241" s="34">
        <v>0.48470669984817505</v>
      </c>
      <c r="RN241" s="34">
        <v>0.48485201597213745</v>
      </c>
      <c r="RO241" s="34">
        <v>0.48498809337615967</v>
      </c>
      <c r="RP241" s="34">
        <v>0.48511633276939392</v>
      </c>
      <c r="RQ241" s="34">
        <v>0.48523575067520142</v>
      </c>
      <c r="RR241" s="34">
        <v>0.48534727096557617</v>
      </c>
      <c r="RS241" s="34">
        <v>0.48545125126838684</v>
      </c>
      <c r="RT241" s="34">
        <v>0.48554837703704834</v>
      </c>
      <c r="RU241" s="34">
        <v>0.48563924431800842</v>
      </c>
      <c r="RV241" s="34">
        <v>0.48572364449501038</v>
      </c>
      <c r="RW241" s="34">
        <v>0.48580241203308105</v>
      </c>
      <c r="RX241" s="34">
        <v>0.48587366938591003</v>
      </c>
      <c r="RY241" s="34">
        <v>0.48593643307685852</v>
      </c>
      <c r="RZ241" s="34">
        <v>0.48599317669868469</v>
      </c>
      <c r="SA241" s="34">
        <v>0.48604246973991394</v>
      </c>
      <c r="SB241" s="34">
        <v>0.4860832691192627</v>
      </c>
      <c r="SC241" s="34">
        <v>0.48611575365066528</v>
      </c>
      <c r="SD241" s="34">
        <v>0.48613935708999634</v>
      </c>
      <c r="SE241" s="34">
        <v>0.48615360260009766</v>
      </c>
      <c r="SF241" s="34">
        <v>0.48615601658821106</v>
      </c>
      <c r="SG241" s="34">
        <v>0.48614665865898132</v>
      </c>
      <c r="SH241" s="34">
        <v>0.48612591624259949</v>
      </c>
      <c r="SI241" s="34">
        <v>0.48609372973442078</v>
      </c>
      <c r="SJ241" s="34">
        <v>0.48605024814605713</v>
      </c>
      <c r="SK241" s="34">
        <v>0.48599490523338318</v>
      </c>
      <c r="SL241" s="34">
        <v>0.48592773079872131</v>
      </c>
      <c r="SM241" s="34">
        <v>0.48584911227226257</v>
      </c>
      <c r="SN241" s="34">
        <v>0.48576053977012634</v>
      </c>
      <c r="SO241" s="34">
        <v>0.48566070199012756</v>
      </c>
      <c r="SP241" s="34">
        <v>0.48554939031600952</v>
      </c>
      <c r="SQ241" s="34">
        <v>0.48543059825897217</v>
      </c>
      <c r="SR241" s="34">
        <v>0.48530486226081848</v>
      </c>
      <c r="SS241" s="34">
        <v>0.4851716160774231</v>
      </c>
      <c r="ST241" s="34">
        <v>0.4850323498249054</v>
      </c>
      <c r="SU241" s="34">
        <v>0.48488786816596985</v>
      </c>
      <c r="SV241" s="34">
        <v>0.48473799228668213</v>
      </c>
      <c r="SW241" s="34">
        <v>0.48458483815193176</v>
      </c>
      <c r="SX241" s="34">
        <v>0.484427809715271</v>
      </c>
      <c r="SY241" s="34">
        <v>0.48426568508148193</v>
      </c>
      <c r="SZ241" s="34">
        <v>0.48410037159919739</v>
      </c>
      <c r="TA241" s="34">
        <v>0.48393294215202332</v>
      </c>
      <c r="TB241" s="34">
        <v>0.48376339673995972</v>
      </c>
      <c r="TC241" s="34">
        <v>0.4835936427116394</v>
      </c>
      <c r="TD241" s="34">
        <v>0.48342406749725342</v>
      </c>
      <c r="TE241" s="34">
        <v>0.48325437307357788</v>
      </c>
      <c r="TF241" s="34">
        <v>0.48308354616165161</v>
      </c>
      <c r="TG241" s="34">
        <v>0.48291018605232239</v>
      </c>
      <c r="TH241" t="s">
        <v>843</v>
      </c>
      <c r="TI241" t="s">
        <v>843</v>
      </c>
      <c r="TJ241" t="s">
        <v>1300</v>
      </c>
      <c r="TK241" s="34">
        <v>0.549202591215738</v>
      </c>
      <c r="TL241" s="34">
        <v>0.55171659924636696</v>
      </c>
      <c r="TM241" s="34">
        <v>0.55296498586023901</v>
      </c>
      <c r="TN241" s="34">
        <v>0.55313571238611092</v>
      </c>
      <c r="TO241" s="34">
        <v>0.55167053473878491</v>
      </c>
      <c r="TP241" s="34">
        <v>0.54930678555659906</v>
      </c>
      <c r="TQ241" s="34">
        <v>0.54770759312890194</v>
      </c>
      <c r="TR241" s="34">
        <v>0.54635370852157106</v>
      </c>
      <c r="TS241" s="34">
        <v>0.544186645031144</v>
      </c>
      <c r="TT241" s="34">
        <v>0.54169175247894108</v>
      </c>
      <c r="TU241" s="34">
        <v>0.53889596391150396</v>
      </c>
      <c r="TV241" s="34">
        <v>0.53647926017510594</v>
      </c>
      <c r="TW241" s="34">
        <v>0.53556956098569997</v>
      </c>
      <c r="TX241" s="34">
        <v>0.53634993939509701</v>
      </c>
      <c r="TY241" s="34">
        <v>0.53799450668614002</v>
      </c>
      <c r="TZ241" s="34">
        <v>0.54029703558553499</v>
      </c>
      <c r="UA241" s="34">
        <v>0.54314702829494599</v>
      </c>
      <c r="UB241" s="34">
        <v>0.54614584362211305</v>
      </c>
      <c r="UC241" s="34">
        <v>0.54907845931195098</v>
      </c>
      <c r="UD241" s="34">
        <v>0.55185246513139496</v>
      </c>
      <c r="UE241" s="34">
        <v>0.55467653235238101</v>
      </c>
      <c r="UF241" s="34">
        <v>0.55743352747024399</v>
      </c>
      <c r="UG241" s="34">
        <v>0.56044151610942694</v>
      </c>
      <c r="UH241" s="34">
        <v>0.56425937594028996</v>
      </c>
      <c r="UI241" s="34">
        <v>0.56897662009498495</v>
      </c>
      <c r="UJ241" s="34">
        <v>0.57451462161669897</v>
      </c>
      <c r="UK241" s="34">
        <v>0.58050815232754804</v>
      </c>
      <c r="UL241" s="34">
        <v>0.58663738859727399</v>
      </c>
      <c r="UM241" s="34">
        <v>0.59265173848796604</v>
      </c>
      <c r="UN241" s="34">
        <v>0.59828272116064196</v>
      </c>
      <c r="UO241" s="34">
        <v>0.60324518612241806</v>
      </c>
      <c r="UP241" s="34">
        <v>0.60759954044336506</v>
      </c>
      <c r="UQ241" s="34">
        <v>0.61152161727088494</v>
      </c>
      <c r="UR241" s="34">
        <v>0.61515898660356905</v>
      </c>
      <c r="US241" s="34">
        <v>0.61854643481536598</v>
      </c>
      <c r="UT241" s="34">
        <v>0.62164470549063</v>
      </c>
      <c r="UU241" s="34">
        <v>0.62446621765003096</v>
      </c>
      <c r="UV241" s="34">
        <v>0.62703267356357495</v>
      </c>
      <c r="UW241" s="34">
        <v>0.62937999022931801</v>
      </c>
      <c r="UX241" s="34">
        <v>0.63150045198412297</v>
      </c>
      <c r="UY241" s="34">
        <v>0.633376335580497</v>
      </c>
      <c r="UZ241" s="34">
        <v>0.63512526033371497</v>
      </c>
      <c r="VA241" s="34">
        <v>0.636848483971862</v>
      </c>
      <c r="VB241" s="34">
        <v>0.638547968593425</v>
      </c>
      <c r="VC241" s="34">
        <v>0.64022175396151992</v>
      </c>
      <c r="VD241" s="34">
        <v>0.64175984620232296</v>
      </c>
      <c r="VE241" s="34">
        <v>0.64305207705753897</v>
      </c>
      <c r="VF241" s="34">
        <v>0.644211437038538</v>
      </c>
      <c r="VG241" s="34">
        <v>0.64539902617344191</v>
      </c>
      <c r="VH241" s="34">
        <v>0.646728635295304</v>
      </c>
      <c r="VI241" s="34">
        <v>0.64828916642051393</v>
      </c>
      <c r="VJ241" s="34">
        <v>0.65008492585143496</v>
      </c>
      <c r="VK241" s="34">
        <v>0.65206037216635193</v>
      </c>
      <c r="VL241" s="34">
        <v>0.65419753751198106</v>
      </c>
      <c r="VM241" s="34">
        <v>0.65649149768024495</v>
      </c>
      <c r="VN241" s="34">
        <v>0.6588543063258111</v>
      </c>
      <c r="VO241" s="34">
        <v>0.66117129665415708</v>
      </c>
      <c r="VP241" s="34">
        <v>0.66332683826386596</v>
      </c>
      <c r="VQ241" s="34">
        <v>0.66532027898623791</v>
      </c>
      <c r="VR241" s="34">
        <v>0.667244407900484</v>
      </c>
      <c r="VS241" s="34">
        <v>0.6690759003091421</v>
      </c>
      <c r="VT241" s="34">
        <v>0.67063228565044497</v>
      </c>
      <c r="VU241" s="34">
        <v>0.67187499687965802</v>
      </c>
      <c r="VV241" s="34">
        <v>0.67282308858579698</v>
      </c>
      <c r="VW241" s="34">
        <v>0.67343792810144198</v>
      </c>
      <c r="VX241" s="34">
        <v>0.673796240746529</v>
      </c>
      <c r="VY241" s="34">
        <v>0.67400289887481801</v>
      </c>
      <c r="VZ241" s="34">
        <v>0.67412041594203898</v>
      </c>
      <c r="WA241" s="34">
        <v>0.67419341147340306</v>
      </c>
      <c r="WB241" s="34">
        <v>0.67427635020908994</v>
      </c>
      <c r="WC241" s="34">
        <v>0.67438307080763493</v>
      </c>
      <c r="WD241" s="34">
        <v>0.67453501496023804</v>
      </c>
      <c r="WE241" s="34">
        <v>0.67467344426115605</v>
      </c>
      <c r="WF241" s="34">
        <v>0.67463456259993904</v>
      </c>
      <c r="WG241" s="34">
        <v>0.67424599601196311</v>
      </c>
      <c r="WH241" s="34">
        <v>0.67355182861392293</v>
      </c>
      <c r="WI241" s="34">
        <v>0.67271270882593992</v>
      </c>
      <c r="WJ241" s="34">
        <v>0.67179557922266497</v>
      </c>
      <c r="WK241" s="34">
        <v>0.67085629904922495</v>
      </c>
      <c r="WL241" s="34">
        <v>0.67000492959381708</v>
      </c>
      <c r="WM241" s="34">
        <v>0.66931347279726094</v>
      </c>
      <c r="WN241" s="34">
        <v>0.66873921175977002</v>
      </c>
      <c r="WO241" s="34">
        <v>0.66828930339134895</v>
      </c>
      <c r="WP241" s="34">
        <v>0.66787956640243396</v>
      </c>
      <c r="WQ241" s="34">
        <v>0.66746876185900406</v>
      </c>
      <c r="WR241" s="34">
        <v>0.66711810744472799</v>
      </c>
      <c r="WS241" s="34">
        <v>0.66681081842271295</v>
      </c>
      <c r="WT241" s="34">
        <v>0.66651555316900002</v>
      </c>
      <c r="WU241" s="34">
        <v>0.66621649033920305</v>
      </c>
      <c r="WV241" s="34">
        <v>0.66591101209177395</v>
      </c>
      <c r="WW241" s="34">
        <v>0.66558839136378589</v>
      </c>
      <c r="WX241" s="34">
        <v>0.66524345180596101</v>
      </c>
      <c r="WY241" s="34">
        <v>0.66485658740336107</v>
      </c>
      <c r="WZ241" s="34">
        <v>0.66442131289185402</v>
      </c>
      <c r="XA241" s="34">
        <v>0.66393682319423408</v>
      </c>
      <c r="XB241" s="34">
        <v>0.66337414909900305</v>
      </c>
      <c r="XC241" s="34">
        <v>0.66271693750184102</v>
      </c>
      <c r="XD241" s="34">
        <v>0.66195765102621396</v>
      </c>
      <c r="XE241" s="34">
        <v>0.661106461625107</v>
      </c>
      <c r="XF241" s="34">
        <v>0.66022156570440504</v>
      </c>
      <c r="XG241" s="34">
        <v>0.65929550956595095</v>
      </c>
      <c r="XH241" t="s">
        <v>843</v>
      </c>
      <c r="XI241" t="s">
        <v>1300</v>
      </c>
      <c r="XJ241" s="34">
        <v>0.53552866442948399</v>
      </c>
      <c r="XK241" s="34">
        <v>0.53799534924820402</v>
      </c>
      <c r="XL241" s="34">
        <v>0.53913845918159897</v>
      </c>
      <c r="XM241" s="34">
        <v>0.53907228808358798</v>
      </c>
      <c r="XN241" s="34">
        <v>0.53722585817483692</v>
      </c>
      <c r="XO241" s="34">
        <v>0.53441192367698198</v>
      </c>
      <c r="XP241" s="34">
        <v>0.53258211960757396</v>
      </c>
      <c r="XQ241" s="34">
        <v>0.53110348058016299</v>
      </c>
      <c r="XR241" s="34">
        <v>0.52880133398696705</v>
      </c>
      <c r="XS241" s="34">
        <v>0.52587735936106295</v>
      </c>
      <c r="XT241" s="34">
        <v>0.52224488747676601</v>
      </c>
      <c r="XU241" s="34">
        <v>0.51900438246140301</v>
      </c>
      <c r="XV241" s="34">
        <v>0.51743518499463004</v>
      </c>
      <c r="XW241" s="34">
        <v>0.51769651722006604</v>
      </c>
      <c r="XX241" s="34">
        <v>0.51919253323871994</v>
      </c>
      <c r="XY241" s="34">
        <v>0.52177900897757401</v>
      </c>
      <c r="XZ241" s="34">
        <v>0.52501377856303599</v>
      </c>
      <c r="YA241" s="34">
        <v>0.52846797672932999</v>
      </c>
      <c r="YB241" s="34">
        <v>0.53191799276437202</v>
      </c>
      <c r="YC241" s="34">
        <v>0.53524643987155007</v>
      </c>
      <c r="YD241" s="34">
        <v>0.53869166707190796</v>
      </c>
      <c r="YE241" s="34">
        <v>0.54216909919289802</v>
      </c>
      <c r="YF241" s="34">
        <v>0.54588053689654903</v>
      </c>
      <c r="YG241" s="34">
        <v>0.55023622733280098</v>
      </c>
      <c r="YH241" s="34">
        <v>0.55530854690376996</v>
      </c>
      <c r="YI241" s="34">
        <v>0.56102336050957902</v>
      </c>
      <c r="YJ241" s="34">
        <v>0.56700008755558795</v>
      </c>
      <c r="YK241" s="34">
        <v>0.57293181163139895</v>
      </c>
      <c r="YL241" s="34">
        <v>0.57858078334593899</v>
      </c>
      <c r="YM241" s="34">
        <v>0.583700334869108</v>
      </c>
      <c r="YN241" s="34">
        <v>0.58805010148131398</v>
      </c>
      <c r="YO241" s="34">
        <v>0.591724466142177</v>
      </c>
      <c r="YP241" s="34">
        <v>0.59490204161914595</v>
      </c>
      <c r="YQ241" s="34">
        <v>0.59771856621848796</v>
      </c>
      <c r="YR241" s="34">
        <v>0.60021060720739794</v>
      </c>
      <c r="YS241" s="34">
        <v>0.60235475203459499</v>
      </c>
      <c r="YT241" s="34">
        <v>0.60419193613628797</v>
      </c>
      <c r="YU241" s="34">
        <v>0.60580890931768006</v>
      </c>
      <c r="YV241" s="34">
        <v>0.60731733440772795</v>
      </c>
      <c r="YW241" s="34">
        <v>0.60872324255987398</v>
      </c>
      <c r="YX241" s="34">
        <v>0.60979038461257307</v>
      </c>
      <c r="YY241" s="34">
        <v>0.61039185801548601</v>
      </c>
      <c r="YZ241" s="34">
        <v>0.610767626684809</v>
      </c>
      <c r="ZA241" s="34">
        <v>0.61110931878213104</v>
      </c>
      <c r="ZB241" s="34">
        <v>0.61155614710227701</v>
      </c>
      <c r="ZC241" s="34">
        <v>0.61229775928852304</v>
      </c>
      <c r="ZD241" s="34">
        <v>0.61344964657485301</v>
      </c>
      <c r="ZE241" s="34">
        <v>0.614963519655914</v>
      </c>
      <c r="ZF241" s="34">
        <v>0.61678020939032996</v>
      </c>
      <c r="ZG241" s="34">
        <v>0.61889182299408607</v>
      </c>
      <c r="ZH241" s="34">
        <v>0.621174349001271</v>
      </c>
      <c r="ZI241" s="34">
        <v>0.62347055433402399</v>
      </c>
      <c r="ZJ241" s="34">
        <v>0.62563373522188792</v>
      </c>
      <c r="ZK241" s="34">
        <v>0.62763339765793102</v>
      </c>
      <c r="ZL241" s="34">
        <v>0.62950862545527098</v>
      </c>
      <c r="ZM241" s="34">
        <v>0.63127710069216203</v>
      </c>
      <c r="ZN241" s="34">
        <v>0.63281514010399598</v>
      </c>
      <c r="ZO241" s="34">
        <v>0.63397933721796695</v>
      </c>
      <c r="ZP241" s="34">
        <v>0.63479386255715609</v>
      </c>
      <c r="ZQ241" s="34">
        <v>0.63531675508502095</v>
      </c>
      <c r="ZR241" s="34">
        <v>0.63557653374126299</v>
      </c>
      <c r="ZS241" s="34">
        <v>0.63559533621645703</v>
      </c>
      <c r="ZT241" s="34">
        <v>0.63552596114347404</v>
      </c>
      <c r="ZU241" s="34">
        <v>0.63544209883840497</v>
      </c>
      <c r="ZV241" s="34">
        <v>0.63534260572208601</v>
      </c>
      <c r="ZW241" s="34">
        <v>0.63529479489977803</v>
      </c>
      <c r="ZX241" s="34">
        <v>0.63534495667028501</v>
      </c>
      <c r="ZY241" s="34">
        <v>0.63533843191853001</v>
      </c>
      <c r="ZZ241" s="34">
        <v>0.63506500451710601</v>
      </c>
      <c r="AAA241" s="34">
        <v>0.63442940193957098</v>
      </c>
      <c r="AAB241" s="34">
        <v>0.63343948375589998</v>
      </c>
      <c r="AAC241" s="34">
        <v>0.63219467499302295</v>
      </c>
      <c r="AAD241" s="34">
        <v>0.63085400111793</v>
      </c>
      <c r="AAE241" s="34">
        <v>0.62953118102056105</v>
      </c>
      <c r="AAF241" s="34">
        <v>0.62825410249410707</v>
      </c>
      <c r="AAG241" s="34">
        <v>0.62713214659243199</v>
      </c>
      <c r="AAH241" s="34">
        <v>0.62618520389260601</v>
      </c>
      <c r="AAI241" s="34">
        <v>0.62531886812385695</v>
      </c>
      <c r="AAJ241" s="34">
        <v>0.62444825139808802</v>
      </c>
      <c r="AAK241" s="34">
        <v>0.62358562575163101</v>
      </c>
      <c r="AAL241" s="34">
        <v>0.62274030258608104</v>
      </c>
      <c r="AAM241" s="34">
        <v>0.62191412926296397</v>
      </c>
      <c r="AAN241" s="34">
        <v>0.62117830076038805</v>
      </c>
      <c r="AAO241" s="34">
        <v>0.62048287101005206</v>
      </c>
      <c r="AAP241" s="34">
        <v>0.61979516005016999</v>
      </c>
      <c r="AAQ241" s="34">
        <v>0.61917050397839601</v>
      </c>
      <c r="AAR241" s="34">
        <v>0.61855597842474408</v>
      </c>
      <c r="AAS241" s="34">
        <v>0.61789427848382605</v>
      </c>
      <c r="AAT241" s="34">
        <v>0.61719145823785093</v>
      </c>
      <c r="AAU241" s="34">
        <v>0.61644570950620692</v>
      </c>
      <c r="AAV241" s="34">
        <v>0.61561853645462794</v>
      </c>
      <c r="AAW241" s="34">
        <v>0.61471235867848106</v>
      </c>
      <c r="AAX241" s="34">
        <v>0.613735435768197</v>
      </c>
      <c r="AAY241" s="34">
        <v>0.61269332465826898</v>
      </c>
      <c r="AAZ241" s="34">
        <v>0.61160001013605403</v>
      </c>
      <c r="ABA241" s="34">
        <v>0.61044906001010202</v>
      </c>
      <c r="ABB241" s="34">
        <v>0.60925490994331599</v>
      </c>
      <c r="ABC241" s="34">
        <v>0.60802345506228095</v>
      </c>
      <c r="ABD241" s="34">
        <v>0.60676363196559402</v>
      </c>
      <c r="ABE241" s="34">
        <v>0.605515410720884</v>
      </c>
      <c r="ABF241" s="34">
        <v>0.60426491538910898</v>
      </c>
      <c r="ABG241" t="s">
        <v>843</v>
      </c>
      <c r="ABH241" t="s">
        <v>843</v>
      </c>
      <c r="ABI241" t="s">
        <v>1300</v>
      </c>
      <c r="ABJ241" s="34">
        <v>0.40892216191967701</v>
      </c>
      <c r="ABK241" s="34">
        <v>0.41268271222911801</v>
      </c>
      <c r="ABL241" s="34">
        <v>0.41710442129111203</v>
      </c>
      <c r="ABM241" s="34">
        <v>0.42188347573833096</v>
      </c>
      <c r="ABN241" s="34">
        <v>0.42599757262662302</v>
      </c>
      <c r="ABO241" s="34">
        <v>0.42917903654900202</v>
      </c>
      <c r="ABP241" s="34">
        <v>0.43194585130031299</v>
      </c>
      <c r="ABQ241" s="34">
        <v>0.433855507636278</v>
      </c>
      <c r="ABR241" s="34">
        <v>0.43429598264111802</v>
      </c>
      <c r="ABS241" s="34">
        <v>0.43352707966444298</v>
      </c>
      <c r="ABT241" s="34">
        <v>0.43194124848259596</v>
      </c>
      <c r="ABU241" s="34">
        <v>0.430225472015698</v>
      </c>
      <c r="ABV241" s="34">
        <v>0.42911548908956704</v>
      </c>
      <c r="ABW241" s="34">
        <v>0.42887401177455098</v>
      </c>
      <c r="ABX241" s="34">
        <v>0.42885872027308802</v>
      </c>
      <c r="ABY241" s="34">
        <v>0.42899933076353497</v>
      </c>
      <c r="ABZ241" s="34">
        <v>0.42981775487072299</v>
      </c>
      <c r="ACA241" s="34">
        <v>0.43151080722720303</v>
      </c>
      <c r="ACB241" s="34">
        <v>0.434009775591369</v>
      </c>
      <c r="ACC241" s="34">
        <v>0.43728063384231702</v>
      </c>
      <c r="ACD241" s="34">
        <v>0.44132118068119602</v>
      </c>
      <c r="ACE241" s="34">
        <v>0.44568917394315399</v>
      </c>
      <c r="ACF241" s="34">
        <v>0.450222379324896</v>
      </c>
      <c r="ACG241" s="34">
        <v>0.45500549836507198</v>
      </c>
      <c r="ACH241" s="34">
        <v>0.45975656217774696</v>
      </c>
      <c r="ACI241" s="34">
        <v>0.46433593648495403</v>
      </c>
      <c r="ACJ241" s="34">
        <v>0.46860164985181102</v>
      </c>
      <c r="ACK241" s="34">
        <v>0.47283021656845797</v>
      </c>
      <c r="ACL241" s="34">
        <v>0.47749470428402196</v>
      </c>
      <c r="ACM241" s="34">
        <v>0.48281207665487502</v>
      </c>
      <c r="ACN241" s="34">
        <v>0.48861945213803204</v>
      </c>
      <c r="ACO241" s="34">
        <v>0.49460349376916196</v>
      </c>
      <c r="ACP241" s="34">
        <v>0.50053005630338998</v>
      </c>
      <c r="ACQ241" s="34">
        <v>0.506194943543537</v>
      </c>
      <c r="ACR241" s="34">
        <v>0.51139485919365502</v>
      </c>
      <c r="ACS241" s="34">
        <v>0.51594102943759601</v>
      </c>
      <c r="ACT241" s="34">
        <v>0.51995553110218995</v>
      </c>
      <c r="ACU241" s="34">
        <v>0.523612319204383</v>
      </c>
      <c r="ACV241" s="34">
        <v>0.52702879504841493</v>
      </c>
      <c r="ACW241" s="34">
        <v>0.53021621552320708</v>
      </c>
      <c r="ACX241" s="34">
        <v>0.53314097580090902</v>
      </c>
      <c r="ACY241" s="34">
        <v>0.53584590327425408</v>
      </c>
      <c r="ACZ241" s="34">
        <v>0.53838302596943599</v>
      </c>
      <c r="ADA241" s="34">
        <v>0.54080528047471199</v>
      </c>
      <c r="ADB241" s="34">
        <v>0.54311441756764101</v>
      </c>
      <c r="ADC241" s="34">
        <v>0.54514481032440198</v>
      </c>
      <c r="ADD241" s="34">
        <v>0.54680853588103406</v>
      </c>
      <c r="ADE241" s="34">
        <v>0.54828094114964998</v>
      </c>
      <c r="ADF241" s="34">
        <v>0.54974044901024999</v>
      </c>
      <c r="ADG241" s="34">
        <v>0.55132597455868304</v>
      </c>
      <c r="ADH241" s="34">
        <v>0.55316718212850102</v>
      </c>
      <c r="ADI241" s="34">
        <v>0.55532252966492701</v>
      </c>
      <c r="ADJ241" s="34">
        <v>0.55775912052360099</v>
      </c>
      <c r="ADK241" s="34">
        <v>0.56044854075973094</v>
      </c>
      <c r="ADL241" s="34">
        <v>0.56335711777197905</v>
      </c>
      <c r="ADM241" s="34">
        <v>0.56638284376363102</v>
      </c>
      <c r="ADN241" s="34">
        <v>0.56942398170484498</v>
      </c>
      <c r="ADO241" s="34">
        <v>0.57234289783368508</v>
      </c>
      <c r="ADP241" s="34">
        <v>0.57507929453322804</v>
      </c>
      <c r="ADQ241" s="34">
        <v>0.57771383098105</v>
      </c>
      <c r="ADR241" s="34">
        <v>0.58026380668542898</v>
      </c>
      <c r="ADS241" s="34">
        <v>0.582563856426496</v>
      </c>
      <c r="ADT241" s="34">
        <v>0.58453321984054096</v>
      </c>
      <c r="ADU241" s="34">
        <v>0.58622233235835797</v>
      </c>
      <c r="ADV241" s="34">
        <v>0.58763083622524592</v>
      </c>
      <c r="ADW241" s="34">
        <v>0.58878852541024695</v>
      </c>
      <c r="ADX241" s="34">
        <v>0.58973827225296604</v>
      </c>
      <c r="ADY241" s="34">
        <v>0.59055865453552703</v>
      </c>
      <c r="ADZ241" s="34">
        <v>0.59132517149362007</v>
      </c>
      <c r="AEA241" s="34">
        <v>0.59205420514962304</v>
      </c>
      <c r="AEB241" s="34">
        <v>0.59276801181664196</v>
      </c>
      <c r="AEC241" s="34">
        <v>0.59353435697740498</v>
      </c>
      <c r="AED241" s="34">
        <v>0.59427577953016308</v>
      </c>
      <c r="AEE241" s="34">
        <v>0.59478066890616998</v>
      </c>
      <c r="AEF241" s="34">
        <v>0.594951664096116</v>
      </c>
      <c r="AEG241" s="34">
        <v>0.59483711880511103</v>
      </c>
      <c r="AEH241" s="34">
        <v>0.594512703110323</v>
      </c>
      <c r="AEI241" s="34">
        <v>0.59410891805756005</v>
      </c>
      <c r="AEJ241" s="34">
        <v>0.59372342466217598</v>
      </c>
      <c r="AEK241" s="34">
        <v>0.593388223439689</v>
      </c>
      <c r="AEL241" s="34">
        <v>0.59318797580714</v>
      </c>
      <c r="AEM241" s="34">
        <v>0.59312523508039194</v>
      </c>
      <c r="AEN241" s="34">
        <v>0.59312094392949299</v>
      </c>
      <c r="AEO241" s="34">
        <v>0.593107402334764</v>
      </c>
      <c r="AEP241" s="34">
        <v>0.59307671505206994</v>
      </c>
      <c r="AEQ241" s="34">
        <v>0.59303438658179897</v>
      </c>
      <c r="AER241" s="34">
        <v>0.59300235022888503</v>
      </c>
      <c r="AES241" s="34">
        <v>0.59303453856160404</v>
      </c>
      <c r="AET241" s="34">
        <v>0.59307458050339401</v>
      </c>
      <c r="AEU241" s="34">
        <v>0.59309743134772297</v>
      </c>
      <c r="AEV241" s="34">
        <v>0.59315349248294802</v>
      </c>
      <c r="AEW241" s="34">
        <v>0.59321599525495106</v>
      </c>
      <c r="AEX241" s="34">
        <v>0.59324556164294995</v>
      </c>
      <c r="AEY241" s="34">
        <v>0.59323023138213893</v>
      </c>
      <c r="AEZ241" s="34">
        <v>0.59318579133314198</v>
      </c>
      <c r="AFA241" s="34">
        <v>0.59306970096454004</v>
      </c>
      <c r="AFB241" s="34">
        <v>0.59283785370601105</v>
      </c>
      <c r="AFC241" s="34">
        <v>0.59248940904010605</v>
      </c>
      <c r="AFD241" s="34">
        <v>0.59205014240418796</v>
      </c>
      <c r="AFE241" s="34">
        <v>0.59154464963876097</v>
      </c>
      <c r="AFF241" s="34">
        <v>0.59096230322016607</v>
      </c>
      <c r="AFG241" t="s">
        <v>843</v>
      </c>
      <c r="AFH241" t="s">
        <v>843</v>
      </c>
      <c r="AFI241" s="34">
        <v>0.66471999999999998</v>
      </c>
      <c r="AFJ241" s="34">
        <v>0.66415000000000002</v>
      </c>
      <c r="AFK241" s="34">
        <v>0.66398000000000001</v>
      </c>
      <c r="AFL241" s="34">
        <v>0.6635899999999999</v>
      </c>
      <c r="AFM241" s="34">
        <v>0.66355000000000008</v>
      </c>
      <c r="AFN241" s="34">
        <v>0.6633</v>
      </c>
      <c r="AFO241" s="34">
        <v>0.66433999999999993</v>
      </c>
      <c r="AFP241" s="34">
        <v>0.66578999999999988</v>
      </c>
      <c r="AFQ241" s="34">
        <v>0.66696</v>
      </c>
      <c r="AFR241" s="34">
        <v>0.66825999999999997</v>
      </c>
      <c r="AFS241" s="34">
        <v>0.66897999999999991</v>
      </c>
      <c r="AFT241" s="34">
        <v>0.66966999999999999</v>
      </c>
      <c r="AFU241" s="34">
        <v>0.67020999999999997</v>
      </c>
      <c r="AFV241" s="34">
        <v>0.67066000000000003</v>
      </c>
      <c r="AFW241" s="34">
        <v>0.67072999999999994</v>
      </c>
      <c r="AFX241" s="34">
        <v>0.67037000000000002</v>
      </c>
      <c r="AFY241" s="34">
        <v>0.66937999999999998</v>
      </c>
      <c r="AFZ241" s="34">
        <v>0.66307000000000005</v>
      </c>
      <c r="AGA241" s="34">
        <v>0.66697999999999991</v>
      </c>
      <c r="AGB241" t="s">
        <v>843</v>
      </c>
      <c r="AGC241" t="s">
        <v>843</v>
      </c>
      <c r="AGD241" t="s">
        <v>843</v>
      </c>
      <c r="AGE241" t="s">
        <v>843</v>
      </c>
      <c r="AGF241" s="34">
        <v>5.8794952929019928E-3</v>
      </c>
      <c r="AGG241" t="s">
        <v>843</v>
      </c>
      <c r="AGH241" t="s">
        <v>843</v>
      </c>
      <c r="AGI241" t="s">
        <v>843</v>
      </c>
      <c r="AGJ241" t="s">
        <v>843</v>
      </c>
      <c r="AGK241" t="s">
        <v>843</v>
      </c>
      <c r="AGL241" t="s">
        <v>843</v>
      </c>
      <c r="AGM241" t="s">
        <v>843</v>
      </c>
      <c r="AGN241" t="s">
        <v>843</v>
      </c>
      <c r="AGO241" s="34">
        <v>0.503</v>
      </c>
      <c r="AGP241" s="34">
        <v>2019</v>
      </c>
      <c r="AGQ241" t="s">
        <v>832</v>
      </c>
      <c r="AGR241" t="s">
        <v>843</v>
      </c>
      <c r="AGS241" s="34">
        <v>0.39799999999999996</v>
      </c>
      <c r="AGT241" s="34">
        <v>2019</v>
      </c>
      <c r="AGU241" t="s">
        <v>832</v>
      </c>
      <c r="AGV241" t="s">
        <v>843</v>
      </c>
      <c r="AGW241" s="34">
        <v>0.64500000000000002</v>
      </c>
      <c r="AGX241" s="34">
        <v>2019</v>
      </c>
      <c r="AGY241" t="s">
        <v>832</v>
      </c>
      <c r="AGZ241" t="s">
        <v>843</v>
      </c>
      <c r="AHA241" s="34">
        <v>0.85</v>
      </c>
      <c r="AHB241" s="34">
        <v>2019</v>
      </c>
      <c r="AHC241" t="s">
        <v>832</v>
      </c>
      <c r="AHD241" t="s">
        <v>843</v>
      </c>
      <c r="AHE241" s="34">
        <v>0.38299999999999995</v>
      </c>
      <c r="AHF241" s="34">
        <v>2019</v>
      </c>
      <c r="AHG241" t="s">
        <v>832</v>
      </c>
      <c r="AHH241" t="s">
        <v>843</v>
      </c>
      <c r="AHI241" t="s">
        <v>830</v>
      </c>
      <c r="AHJ241" s="34">
        <v>7.549864798784256E-2</v>
      </c>
      <c r="AHK241" s="34">
        <v>9.7410663962364197E-2</v>
      </c>
      <c r="AHL241" s="34">
        <v>0.13317587971687317</v>
      </c>
      <c r="AHM241" s="34">
        <v>0.15349279344081879</v>
      </c>
      <c r="AHN241" s="34">
        <v>0.18134184181690216</v>
      </c>
      <c r="AHO241" t="s">
        <v>843</v>
      </c>
      <c r="AHP241" s="34"/>
      <c r="AHQ241" s="34"/>
      <c r="AHR241" s="34"/>
      <c r="AHS241" s="34"/>
      <c r="AHT241" s="34"/>
      <c r="AHU241" t="s">
        <v>843</v>
      </c>
      <c r="AHV241" s="34">
        <v>9.4664417207241058E-2</v>
      </c>
      <c r="AHW241" s="34">
        <v>9.0879328548908234E-2</v>
      </c>
      <c r="AHX241" s="34">
        <v>0.11380036175251007</v>
      </c>
      <c r="AHY241" s="34">
        <v>0.1024298295378685</v>
      </c>
      <c r="AHZ241" s="34">
        <v>0.10699351876974106</v>
      </c>
      <c r="AIA241" t="s">
        <v>832</v>
      </c>
      <c r="AIB241" t="s">
        <v>843</v>
      </c>
      <c r="AIC241" s="34">
        <v>7.2888076305389404E-2</v>
      </c>
      <c r="AID241" s="34">
        <v>3.1473569571971893E-2</v>
      </c>
      <c r="AIE241" s="34">
        <v>0.25456154346466064</v>
      </c>
      <c r="AIF241" s="34">
        <v>0.25392898917198181</v>
      </c>
      <c r="AIG241" s="34">
        <v>0.25836086273193359</v>
      </c>
      <c r="AIH241" t="s">
        <v>465</v>
      </c>
      <c r="AII241" t="s">
        <v>843</v>
      </c>
      <c r="AIJ241" s="34">
        <v>0.25939801335334778</v>
      </c>
      <c r="AIK241" s="34">
        <v>0.27940800786018372</v>
      </c>
      <c r="AIL241" s="34">
        <v>0.26970198750495911</v>
      </c>
      <c r="AIM241" s="34">
        <v>0.25577998161315918</v>
      </c>
      <c r="AIN241" s="34">
        <v>0.2443699985742569</v>
      </c>
      <c r="AIO241" t="s">
        <v>465</v>
      </c>
      <c r="AIP241" s="34"/>
      <c r="AIQ241" t="s">
        <v>843</v>
      </c>
      <c r="AIR241" s="34"/>
      <c r="AIS241" s="34"/>
      <c r="AIT241" s="34"/>
      <c r="AIU241" s="34"/>
      <c r="AIV241" s="34"/>
      <c r="AIW241" s="34"/>
      <c r="AIX241" t="s">
        <v>843</v>
      </c>
      <c r="AIY241" s="34">
        <v>2.4990000000000002E-2</v>
      </c>
      <c r="AIZ241" s="34">
        <v>2.6200000000000001E-2</v>
      </c>
      <c r="AJA241" s="34">
        <v>2.717E-2</v>
      </c>
      <c r="AJB241" s="34">
        <v>2.801E-2</v>
      </c>
      <c r="AJC241" s="34">
        <v>2.9009999999999998E-2</v>
      </c>
      <c r="AJD241" s="34">
        <v>2.9489999999999999E-2</v>
      </c>
      <c r="AJE241" t="s">
        <v>843</v>
      </c>
      <c r="AJF241" s="34">
        <v>-1.8137558072339743E-4</v>
      </c>
      <c r="AJG241" s="34">
        <v>2.349306084215641E-2</v>
      </c>
      <c r="AJH241" s="34">
        <v>5.645664781332016E-2</v>
      </c>
      <c r="AJI241" s="34">
        <v>1.0979111306369305E-2</v>
      </c>
      <c r="AJJ241" s="34">
        <v>-6.3411049544811249E-2</v>
      </c>
      <c r="AJK241" t="s">
        <v>830</v>
      </c>
      <c r="AJL241" t="s">
        <v>843</v>
      </c>
      <c r="AJM241" t="s">
        <v>843</v>
      </c>
      <c r="AJN241" s="34">
        <v>7.5370850972831249E-3</v>
      </c>
      <c r="AJO241" s="34">
        <v>3.5206273198127747E-2</v>
      </c>
      <c r="AJP241" s="34">
        <v>1.3199097476899624E-2</v>
      </c>
      <c r="AJQ241" s="34">
        <v>3.3583641052246094E-3</v>
      </c>
      <c r="AJR241" s="34">
        <v>3.3434774726629257E-2</v>
      </c>
      <c r="AJS241" t="s">
        <v>832</v>
      </c>
      <c r="AJT241" t="s">
        <v>843</v>
      </c>
      <c r="AJU241" t="s">
        <v>843</v>
      </c>
      <c r="AJV241" t="s">
        <v>843</v>
      </c>
      <c r="AJW241" s="34">
        <v>-1.0886774398386478E-2</v>
      </c>
      <c r="AJX241" s="34">
        <v>1.0321971960365772E-2</v>
      </c>
      <c r="AJY241" s="34">
        <v>4.0831927210092545E-2</v>
      </c>
      <c r="AJZ241" s="34">
        <v>-4.0290863253176212E-3</v>
      </c>
      <c r="AKA241" s="34">
        <v>-7.7607877552509308E-2</v>
      </c>
      <c r="AKB241" t="s">
        <v>830</v>
      </c>
      <c r="AKC241" t="s">
        <v>843</v>
      </c>
      <c r="AKD241" t="s">
        <v>843</v>
      </c>
      <c r="AKE241" t="s">
        <v>843</v>
      </c>
      <c r="AKF241" s="34">
        <v>-7.9028196632862091E-3</v>
      </c>
      <c r="AKG241" s="34">
        <v>1.7162404954433441E-2</v>
      </c>
      <c r="AKH241" s="34">
        <v>-7.5279339216649532E-3</v>
      </c>
      <c r="AKI241" s="34">
        <v>-1.6862941905856133E-2</v>
      </c>
      <c r="AKJ241" s="34">
        <v>1.3194412924349308E-2</v>
      </c>
      <c r="AKK241" t="s">
        <v>832</v>
      </c>
      <c r="AKL241" t="s">
        <v>843</v>
      </c>
      <c r="AKM241" s="34">
        <v>1500</v>
      </c>
      <c r="AKN241" t="s">
        <v>832</v>
      </c>
      <c r="AKO241" t="s">
        <v>843</v>
      </c>
      <c r="AKP241" s="34">
        <v>1414.8294677734375</v>
      </c>
      <c r="AKQ241" t="s">
        <v>830</v>
      </c>
      <c r="AKR241" t="s">
        <v>843</v>
      </c>
      <c r="AKS241" s="34">
        <v>1306.32200700418</v>
      </c>
      <c r="AKT241" t="s">
        <v>832</v>
      </c>
      <c r="AKU241" t="s">
        <v>843</v>
      </c>
      <c r="AKV241" s="34">
        <v>1266.9960306903199</v>
      </c>
      <c r="AKW241" t="s">
        <v>832</v>
      </c>
      <c r="AKX241" t="s">
        <v>843</v>
      </c>
      <c r="AKY241" s="34">
        <v>-1.4517066478729248</v>
      </c>
      <c r="AKZ241" s="34">
        <v>-1.8870331048965454</v>
      </c>
      <c r="ALA241" s="34">
        <v>4.5577298849821091E-2</v>
      </c>
      <c r="ALB241" s="34">
        <v>0.12309122085571289</v>
      </c>
      <c r="ALC241" s="34">
        <v>0.23912160098552704</v>
      </c>
      <c r="ALD241" t="s">
        <v>830</v>
      </c>
      <c r="ALE241" t="s">
        <v>843</v>
      </c>
      <c r="ALF241" t="s">
        <v>843</v>
      </c>
      <c r="ALG241" t="s">
        <v>843</v>
      </c>
      <c r="ALH241" s="34">
        <v>2.8197294101119041E-2</v>
      </c>
      <c r="ALI241" s="34">
        <v>2.8197294101119041E-2</v>
      </c>
      <c r="ALJ241" s="34">
        <v>2.864508330821991E-2</v>
      </c>
      <c r="ALK241" s="34">
        <v>7.6914861798286438E-2</v>
      </c>
      <c r="ALL241" s="34">
        <v>0.1491546630859375</v>
      </c>
      <c r="ALM241" t="s">
        <v>832</v>
      </c>
    </row>
  </sheetData>
  <phoneticPr fontId="68" type="noConversion"/>
  <dataValidations count="1">
    <dataValidation type="list" allowBlank="1" showInputMessage="1" showErrorMessage="1" sqref="B23:B237" xr:uid="{321C76C6-2D26-41C5-AABD-9546FC869196}">
      <formula1>$B$23:$B$237</formula1>
    </dataValidation>
  </dataValidations>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D240"/>
  <sheetViews>
    <sheetView workbookViewId="0">
      <pane ySplit="7" topLeftCell="A8" activePane="bottomLeft" state="frozen"/>
      <selection activeCell="C4" sqref="C4"/>
      <selection pane="bottomLeft" activeCell="F23" sqref="F23"/>
    </sheetView>
  </sheetViews>
  <sheetFormatPr defaultColWidth="9" defaultRowHeight="14.5"/>
  <cols>
    <col min="1" max="1" width="30.6640625" style="382" bestFit="1" customWidth="1"/>
    <col min="2" max="2" width="25.1640625" style="382" bestFit="1" customWidth="1"/>
    <col min="3" max="5" width="9" style="382"/>
    <col min="6" max="6" width="8" style="382" bestFit="1" customWidth="1"/>
    <col min="7" max="19" width="9" style="382"/>
    <col min="20" max="20" width="14.1640625" style="382" customWidth="1"/>
    <col min="21" max="21" width="12.33203125" style="382" customWidth="1"/>
    <col min="22" max="22" width="15.5" style="382" customWidth="1"/>
    <col min="23" max="23" width="12.6640625" style="382" bestFit="1" customWidth="1"/>
    <col min="24" max="24" width="7.1640625" style="382" bestFit="1" customWidth="1"/>
    <col min="25" max="30" width="11.5" style="382" customWidth="1"/>
    <col min="31" max="34" width="9" style="382"/>
    <col min="35" max="35" width="10.6640625" style="382" bestFit="1" customWidth="1"/>
    <col min="36" max="38" width="9" style="382"/>
    <col min="39" max="44" width="10.5" style="382" customWidth="1"/>
    <col min="45" max="16384" width="9" style="382"/>
  </cols>
  <sheetData>
    <row r="1" spans="1:56" s="498" customFormat="1">
      <c r="B1" s="498">
        <v>1</v>
      </c>
      <c r="C1" s="498">
        <v>1</v>
      </c>
      <c r="D1" s="498">
        <f>C1+1</f>
        <v>2</v>
      </c>
      <c r="E1" s="498">
        <f t="shared" ref="E1:BD1" si="0">D1+1</f>
        <v>3</v>
      </c>
      <c r="F1" s="498">
        <f t="shared" si="0"/>
        <v>4</v>
      </c>
      <c r="G1" s="498">
        <f t="shared" si="0"/>
        <v>5</v>
      </c>
      <c r="H1" s="498">
        <f t="shared" si="0"/>
        <v>6</v>
      </c>
      <c r="I1" s="498">
        <f t="shared" si="0"/>
        <v>7</v>
      </c>
      <c r="J1" s="498">
        <f t="shared" si="0"/>
        <v>8</v>
      </c>
      <c r="K1" s="498">
        <f t="shared" si="0"/>
        <v>9</v>
      </c>
      <c r="L1" s="498">
        <f t="shared" si="0"/>
        <v>10</v>
      </c>
      <c r="M1" s="498">
        <f t="shared" si="0"/>
        <v>11</v>
      </c>
      <c r="N1" s="498">
        <f t="shared" si="0"/>
        <v>12</v>
      </c>
      <c r="O1" s="498">
        <f t="shared" si="0"/>
        <v>13</v>
      </c>
      <c r="P1" s="498">
        <f t="shared" si="0"/>
        <v>14</v>
      </c>
      <c r="Q1" s="498">
        <f t="shared" si="0"/>
        <v>15</v>
      </c>
      <c r="R1" s="498">
        <f t="shared" si="0"/>
        <v>16</v>
      </c>
      <c r="S1" s="498">
        <f t="shared" si="0"/>
        <v>17</v>
      </c>
      <c r="T1" s="498">
        <f t="shared" si="0"/>
        <v>18</v>
      </c>
      <c r="U1" s="498">
        <f t="shared" si="0"/>
        <v>19</v>
      </c>
      <c r="V1" s="498">
        <f t="shared" si="0"/>
        <v>20</v>
      </c>
      <c r="W1" s="498">
        <f t="shared" si="0"/>
        <v>21</v>
      </c>
      <c r="X1" s="498">
        <f t="shared" si="0"/>
        <v>22</v>
      </c>
      <c r="Y1" s="498">
        <f t="shared" si="0"/>
        <v>23</v>
      </c>
      <c r="Z1" s="498">
        <f t="shared" si="0"/>
        <v>24</v>
      </c>
      <c r="AA1" s="498">
        <f t="shared" si="0"/>
        <v>25</v>
      </c>
      <c r="AB1" s="498">
        <f t="shared" si="0"/>
        <v>26</v>
      </c>
      <c r="AC1" s="498">
        <f t="shared" si="0"/>
        <v>27</v>
      </c>
      <c r="AD1" s="498">
        <f t="shared" si="0"/>
        <v>28</v>
      </c>
      <c r="AE1" s="498">
        <f t="shared" si="0"/>
        <v>29</v>
      </c>
      <c r="AF1" s="498">
        <f t="shared" si="0"/>
        <v>30</v>
      </c>
      <c r="AG1" s="498">
        <f t="shared" si="0"/>
        <v>31</v>
      </c>
      <c r="AH1" s="498">
        <f t="shared" si="0"/>
        <v>32</v>
      </c>
      <c r="AI1" s="498">
        <f t="shared" si="0"/>
        <v>33</v>
      </c>
      <c r="AJ1" s="498">
        <f t="shared" si="0"/>
        <v>34</v>
      </c>
      <c r="AK1" s="498">
        <f t="shared" si="0"/>
        <v>35</v>
      </c>
      <c r="AL1" s="498">
        <f t="shared" si="0"/>
        <v>36</v>
      </c>
      <c r="AM1" s="498">
        <f t="shared" si="0"/>
        <v>37</v>
      </c>
      <c r="AN1" s="498">
        <f t="shared" si="0"/>
        <v>38</v>
      </c>
      <c r="AO1" s="498">
        <f t="shared" si="0"/>
        <v>39</v>
      </c>
      <c r="AP1" s="498">
        <f t="shared" si="0"/>
        <v>40</v>
      </c>
      <c r="AQ1" s="498">
        <f t="shared" si="0"/>
        <v>41</v>
      </c>
      <c r="AR1" s="498">
        <f t="shared" si="0"/>
        <v>42</v>
      </c>
      <c r="AS1" s="498">
        <f t="shared" si="0"/>
        <v>43</v>
      </c>
      <c r="AT1" s="498">
        <f t="shared" si="0"/>
        <v>44</v>
      </c>
      <c r="AU1" s="498">
        <f t="shared" si="0"/>
        <v>45</v>
      </c>
      <c r="AV1" s="498">
        <f t="shared" si="0"/>
        <v>46</v>
      </c>
      <c r="AW1" s="498">
        <f t="shared" si="0"/>
        <v>47</v>
      </c>
      <c r="AX1" s="498">
        <f t="shared" si="0"/>
        <v>48</v>
      </c>
      <c r="AY1" s="498">
        <f t="shared" si="0"/>
        <v>49</v>
      </c>
      <c r="AZ1" s="498">
        <f t="shared" si="0"/>
        <v>50</v>
      </c>
      <c r="BA1" s="498">
        <f t="shared" si="0"/>
        <v>51</v>
      </c>
      <c r="BB1" s="498">
        <f t="shared" si="0"/>
        <v>52</v>
      </c>
      <c r="BC1" s="498">
        <f t="shared" si="0"/>
        <v>53</v>
      </c>
      <c r="BD1" s="498">
        <f t="shared" si="0"/>
        <v>54</v>
      </c>
    </row>
    <row r="2" spans="1:56" s="381" customFormat="1">
      <c r="A2" s="502" t="s">
        <v>798</v>
      </c>
      <c r="B2" s="502" t="s">
        <v>171</v>
      </c>
      <c r="C2" s="502" t="str">
        <f>C22</f>
        <v>countrycode</v>
      </c>
      <c r="E2" s="505" t="s">
        <v>463</v>
      </c>
      <c r="F2" s="505" t="s">
        <v>1021</v>
      </c>
      <c r="G2" s="505" t="s">
        <v>1022</v>
      </c>
      <c r="H2" s="505"/>
      <c r="I2" s="505" t="s">
        <v>1023</v>
      </c>
      <c r="J2" s="505" t="s">
        <v>1033</v>
      </c>
      <c r="K2" s="505"/>
      <c r="L2" s="505" t="s">
        <v>463</v>
      </c>
      <c r="M2" s="505" t="s">
        <v>1022</v>
      </c>
      <c r="N2" s="505"/>
      <c r="O2" s="505" t="s">
        <v>1021</v>
      </c>
      <c r="P2" s="505" t="s">
        <v>1023</v>
      </c>
      <c r="Q2" s="505" t="s">
        <v>1033</v>
      </c>
      <c r="R2" s="505"/>
      <c r="S2" s="505"/>
      <c r="T2" s="502" t="s">
        <v>1024</v>
      </c>
      <c r="U2" s="502" t="s">
        <v>1025</v>
      </c>
      <c r="V2" s="502" t="s">
        <v>1026</v>
      </c>
      <c r="W2" s="502" t="s">
        <v>1025</v>
      </c>
      <c r="Y2" s="505" t="s">
        <v>1053</v>
      </c>
      <c r="Z2" s="505" t="s">
        <v>1053</v>
      </c>
      <c r="AA2" s="505" t="s">
        <v>1053</v>
      </c>
      <c r="AB2" s="505" t="s">
        <v>1053</v>
      </c>
      <c r="AC2" s="505" t="s">
        <v>1053</v>
      </c>
      <c r="AD2" s="505"/>
      <c r="AI2" s="502" t="s">
        <v>1028</v>
      </c>
      <c r="AJ2" s="502" t="s">
        <v>1027</v>
      </c>
      <c r="AK2" s="502" t="s">
        <v>818</v>
      </c>
      <c r="AL2" s="502" t="s">
        <v>1029</v>
      </c>
      <c r="AM2" s="505" t="s">
        <v>1053</v>
      </c>
      <c r="AN2" s="505" t="s">
        <v>1053</v>
      </c>
      <c r="AO2" s="505" t="s">
        <v>1053</v>
      </c>
      <c r="AP2" s="505" t="s">
        <v>1053</v>
      </c>
      <c r="AQ2" s="505" t="s">
        <v>1053</v>
      </c>
      <c r="AR2" s="505"/>
      <c r="AX2" s="505" t="s">
        <v>1053</v>
      </c>
      <c r="AY2" s="505" t="s">
        <v>1053</v>
      </c>
      <c r="AZ2" s="505" t="s">
        <v>1053</v>
      </c>
      <c r="BA2" s="505" t="s">
        <v>1053</v>
      </c>
      <c r="BB2" s="505" t="s">
        <v>1053</v>
      </c>
      <c r="BC2" s="505" t="s">
        <v>1053</v>
      </c>
      <c r="BD2" s="505" t="s">
        <v>1053</v>
      </c>
    </row>
    <row r="3" spans="1:56" s="381" customFormat="1">
      <c r="A3" s="502"/>
      <c r="B3" s="502" t="str">
        <f>InputDataA_GeneralAssumptions!B3</f>
        <v>Argentina</v>
      </c>
      <c r="C3" s="502" t="str">
        <f>VLOOKUP(B3,$B$23:$BI$240,2,FALSE)</f>
        <v>ARG</v>
      </c>
      <c r="D3" s="497" t="str">
        <f t="shared" ref="D3:AD3" si="1">VLOOKUP($C$3,$C$23:$AQ$240,D1,FALSE)</f>
        <v/>
      </c>
      <c r="E3" s="506" t="str">
        <f t="shared" si="1"/>
        <v/>
      </c>
      <c r="F3" s="507">
        <f>VLOOKUP($C$3,$C$23:$AQ$240,F1,FALSE)</f>
        <v>2019</v>
      </c>
      <c r="G3" s="506">
        <f t="shared" si="1"/>
        <v>0.29129305481910706</v>
      </c>
      <c r="H3" s="506" t="str">
        <f t="shared" si="1"/>
        <v>FAD</v>
      </c>
      <c r="I3" s="506">
        <f t="shared" si="1"/>
        <v>0.22558245062828064</v>
      </c>
      <c r="J3" s="506" t="str">
        <f t="shared" si="1"/>
        <v>FAD</v>
      </c>
      <c r="K3" s="506" t="str">
        <f t="shared" si="1"/>
        <v/>
      </c>
      <c r="L3" s="506" t="str">
        <f t="shared" si="1"/>
        <v/>
      </c>
      <c r="M3" s="506">
        <f t="shared" si="1"/>
        <v>0.26576784253120422</v>
      </c>
      <c r="N3" s="506" t="str">
        <f t="shared" si="1"/>
        <v>IMF Paper</v>
      </c>
      <c r="O3" s="506">
        <f t="shared" si="1"/>
        <v>2017</v>
      </c>
      <c r="P3" s="506">
        <f t="shared" si="1"/>
        <v>0.20996570587158203</v>
      </c>
      <c r="Q3" s="506" t="str">
        <f t="shared" si="1"/>
        <v>IMF Paper</v>
      </c>
      <c r="R3" s="506" t="str">
        <f t="shared" si="1"/>
        <v/>
      </c>
      <c r="S3" s="506" t="str">
        <f t="shared" si="1"/>
        <v/>
      </c>
      <c r="T3" s="503" t="str">
        <f t="shared" si="1"/>
        <v>IEI</v>
      </c>
      <c r="U3" s="503">
        <f t="shared" si="1"/>
        <v>0.7212674617767334</v>
      </c>
      <c r="V3" s="503">
        <f t="shared" si="1"/>
        <v>0.51134961843490601</v>
      </c>
      <c r="W3" s="503" t="str">
        <f t="shared" si="1"/>
        <v>PIMI</v>
      </c>
      <c r="X3" s="497" t="str">
        <f t="shared" si="1"/>
        <v/>
      </c>
      <c r="Y3" s="508">
        <f t="shared" si="1"/>
        <v>0.18627168238162994</v>
      </c>
      <c r="Z3" s="508">
        <f t="shared" si="1"/>
        <v>0.21141760051250458</v>
      </c>
      <c r="AA3" s="508">
        <f t="shared" si="1"/>
        <v>0.22000907361507416</v>
      </c>
      <c r="AB3" s="508">
        <f t="shared" si="1"/>
        <v>0.22395847737789154</v>
      </c>
      <c r="AC3" s="508">
        <f t="shared" si="1"/>
        <v>0.19539518654346466</v>
      </c>
      <c r="AD3" s="508" t="str">
        <f t="shared" si="1"/>
        <v>FAD</v>
      </c>
      <c r="AE3" s="497"/>
      <c r="AF3" s="497"/>
      <c r="AG3" s="497"/>
      <c r="AH3" s="497"/>
      <c r="AI3" s="504">
        <f t="shared" ref="AI3:AQ3" si="2">VLOOKUP($C$3,$C$23:$AQ$240,AI1,FALSE)</f>
        <v>2019</v>
      </c>
      <c r="AJ3" s="517">
        <f t="shared" si="2"/>
        <v>0</v>
      </c>
      <c r="AK3" s="517">
        <f t="shared" si="2"/>
        <v>0.14037708326175602</v>
      </c>
      <c r="AL3" s="517">
        <f t="shared" si="2"/>
        <v>0</v>
      </c>
      <c r="AM3" s="518">
        <f t="shared" si="2"/>
        <v>0</v>
      </c>
      <c r="AN3" s="518">
        <f t="shared" si="2"/>
        <v>0</v>
      </c>
      <c r="AO3" s="518">
        <f t="shared" si="2"/>
        <v>0</v>
      </c>
      <c r="AP3" s="518">
        <f t="shared" si="2"/>
        <v>0</v>
      </c>
      <c r="AQ3" s="518">
        <f t="shared" si="2"/>
        <v>0.21568401157855988</v>
      </c>
      <c r="AR3" s="518" t="str">
        <f>VLOOKUP($C$3,$C$23:$AR$240,AR1,FALSE)</f>
        <v>Interpolated</v>
      </c>
      <c r="AX3" s="557">
        <v>2017</v>
      </c>
      <c r="AY3" s="518">
        <f>VLOOKUP($C$3,$C$23:$BC$240,AY1,FALSE)</f>
        <v>0.17234580218791962</v>
      </c>
      <c r="AZ3" s="518">
        <f>VLOOKUP($C$3,$C$23:$BC$240,AZ1,FALSE)</f>
        <v>0.19081829488277435</v>
      </c>
      <c r="BA3" s="518">
        <f>VLOOKUP($C$3,$C$23:$BC$240,BA1,FALSE)</f>
        <v>0.21684965491294861</v>
      </c>
      <c r="BB3" s="518">
        <f>VLOOKUP($C$3,$C$23:$BC$240,BB1,FALSE)</f>
        <v>0.22548286616802216</v>
      </c>
      <c r="BC3" s="518">
        <f>VLOOKUP($C$3,$C$23:$BC$240,BC1,FALSE)</f>
        <v>0.238503098487854</v>
      </c>
      <c r="BD3" s="518" t="str">
        <f>VLOOKUP($C$3,$C$23:$BD$240,BD1,FALSE)</f>
        <v>IMF Paper</v>
      </c>
    </row>
    <row r="4" spans="1:56" s="381" customFormat="1" ht="15.5">
      <c r="A4" s="502" t="s">
        <v>463</v>
      </c>
      <c r="B4" s="502"/>
      <c r="C4" s="502"/>
      <c r="E4" s="505" t="s">
        <v>1042</v>
      </c>
      <c r="F4" s="505"/>
      <c r="G4" s="505"/>
      <c r="H4" s="505"/>
      <c r="I4" s="505"/>
      <c r="J4" s="505"/>
      <c r="K4" s="505"/>
      <c r="L4" s="505" t="str">
        <f>DataSummary!B98</f>
        <v>An, Kangur and Papageorgiou (2019 EER)</v>
      </c>
      <c r="M4" s="505"/>
      <c r="N4" s="505"/>
      <c r="O4" s="505"/>
      <c r="P4" s="505"/>
      <c r="Q4" s="505"/>
      <c r="R4" s="505"/>
      <c r="S4" s="505"/>
      <c r="T4" s="520" t="str">
        <f>DataSummary!C97</f>
        <v>Public Capital / Private Capital Ratio</v>
      </c>
      <c r="U4" s="520"/>
      <c r="V4" s="520" t="str">
        <f>DataSummary!C99</f>
        <v>IEI</v>
      </c>
      <c r="W4" s="502"/>
      <c r="Y4" s="505" t="s">
        <v>1042</v>
      </c>
      <c r="Z4" s="505"/>
      <c r="AA4" s="505"/>
      <c r="AB4" s="505"/>
      <c r="AC4" s="505"/>
      <c r="AD4" s="505"/>
      <c r="AI4" s="504" t="s">
        <v>832</v>
      </c>
      <c r="AJ4" s="504"/>
      <c r="AK4" s="504"/>
      <c r="AL4" s="504"/>
      <c r="AM4" s="509" t="s">
        <v>832</v>
      </c>
      <c r="AN4" s="505"/>
      <c r="AO4" s="505"/>
      <c r="AP4" s="505"/>
      <c r="AQ4" s="505"/>
      <c r="AR4" s="505"/>
      <c r="AX4" s="556" t="s">
        <v>1393</v>
      </c>
      <c r="AY4" s="505"/>
      <c r="AZ4" s="505"/>
      <c r="BA4" s="505"/>
      <c r="BB4" s="505"/>
      <c r="BC4" s="505"/>
    </row>
    <row r="5" spans="1:56" s="381" customFormat="1">
      <c r="A5" s="502"/>
      <c r="B5" s="502"/>
      <c r="C5" s="502"/>
      <c r="E5" s="505"/>
      <c r="F5" s="505"/>
      <c r="G5" s="505"/>
      <c r="H5" s="505"/>
      <c r="I5" s="505"/>
      <c r="J5" s="505"/>
      <c r="K5" s="505"/>
      <c r="L5" s="505"/>
      <c r="M5" s="505"/>
      <c r="N5" s="505"/>
      <c r="O5" s="505"/>
      <c r="P5" s="505"/>
      <c r="Q5" s="505"/>
      <c r="R5" s="505"/>
      <c r="S5" s="505"/>
      <c r="T5" s="502"/>
      <c r="U5" s="502"/>
      <c r="V5" s="502"/>
      <c r="W5" s="502"/>
      <c r="Y5" s="505"/>
      <c r="Z5" s="505"/>
      <c r="AA5" s="505"/>
      <c r="AB5" s="505"/>
      <c r="AC5" s="505"/>
      <c r="AD5" s="505"/>
      <c r="AI5" s="504"/>
      <c r="AJ5" s="504"/>
      <c r="AK5" s="504"/>
      <c r="AL5" s="504"/>
      <c r="AM5" s="509"/>
      <c r="AN5" s="505"/>
      <c r="AO5" s="505"/>
      <c r="AP5" s="505"/>
      <c r="AQ5" s="505"/>
      <c r="AR5" s="505"/>
      <c r="AX5" s="509"/>
      <c r="AY5" s="505"/>
      <c r="AZ5" s="505"/>
      <c r="BA5" s="505"/>
      <c r="BB5" s="505"/>
      <c r="BC5" s="505"/>
    </row>
    <row r="6" spans="1:56" s="381" customFormat="1">
      <c r="A6" s="502" t="s">
        <v>821</v>
      </c>
      <c r="B6" s="502"/>
      <c r="C6" s="502"/>
      <c r="E6" s="505"/>
      <c r="F6" s="505"/>
      <c r="G6" s="505"/>
      <c r="H6" s="505"/>
      <c r="I6" s="505"/>
      <c r="J6" s="505"/>
      <c r="K6" s="505"/>
      <c r="L6" s="505"/>
      <c r="M6" s="505"/>
      <c r="N6" s="505"/>
      <c r="O6" s="505"/>
      <c r="P6" s="505"/>
      <c r="Q6" s="505"/>
      <c r="R6" s="505"/>
      <c r="S6" s="505"/>
      <c r="T6" s="502"/>
      <c r="U6" s="502"/>
      <c r="V6" s="502"/>
      <c r="W6" s="502"/>
      <c r="Y6" s="505" t="s">
        <v>1403</v>
      </c>
      <c r="Z6" s="505" t="s">
        <v>1402</v>
      </c>
      <c r="AA6" s="505" t="s">
        <v>1401</v>
      </c>
      <c r="AB6" s="505" t="s">
        <v>1400</v>
      </c>
      <c r="AC6" s="505">
        <v>2017</v>
      </c>
      <c r="AD6" s="505"/>
      <c r="AI6" s="504"/>
      <c r="AJ6" s="504">
        <f>AI3</f>
        <v>2019</v>
      </c>
      <c r="AK6" s="504">
        <f>AI3</f>
        <v>2019</v>
      </c>
      <c r="AL6" s="504">
        <f>AI3</f>
        <v>2019</v>
      </c>
      <c r="AM6" s="509" t="s">
        <v>1595</v>
      </c>
      <c r="AN6" s="505" t="s">
        <v>1596</v>
      </c>
      <c r="AO6" s="505" t="s">
        <v>1597</v>
      </c>
      <c r="AP6" s="505" t="s">
        <v>1598</v>
      </c>
      <c r="AQ6" s="505">
        <f>AI3</f>
        <v>2019</v>
      </c>
      <c r="AR6" s="505"/>
      <c r="AX6" s="509"/>
      <c r="AY6" s="509" t="s">
        <v>1407</v>
      </c>
      <c r="AZ6" s="505" t="s">
        <v>1406</v>
      </c>
      <c r="BA6" s="505" t="s">
        <v>1405</v>
      </c>
      <c r="BB6" s="505" t="s">
        <v>1404</v>
      </c>
      <c r="BC6" s="505">
        <v>2016</v>
      </c>
    </row>
    <row r="7" spans="1:56" s="381" customFormat="1">
      <c r="A7" s="502"/>
      <c r="B7" s="502"/>
      <c r="C7" s="502"/>
      <c r="E7" s="505"/>
      <c r="F7" s="505"/>
      <c r="G7" s="505"/>
      <c r="H7" s="505"/>
      <c r="I7" s="505"/>
      <c r="J7" s="505"/>
      <c r="K7" s="505"/>
      <c r="L7" s="505"/>
      <c r="M7" s="505"/>
      <c r="N7" s="505"/>
      <c r="O7" s="505"/>
      <c r="P7" s="505"/>
      <c r="Q7" s="505"/>
      <c r="R7" s="505"/>
      <c r="S7" s="505"/>
      <c r="T7" s="502"/>
      <c r="U7" s="502"/>
      <c r="V7" s="502"/>
      <c r="W7" s="502"/>
      <c r="Y7" s="505"/>
      <c r="Z7" s="505"/>
      <c r="AA7" s="505"/>
      <c r="AB7" s="505"/>
      <c r="AC7" s="505"/>
      <c r="AD7" s="505"/>
      <c r="AI7" s="504"/>
      <c r="AJ7" s="504"/>
      <c r="AK7" s="504"/>
      <c r="AL7" s="504"/>
      <c r="AM7" s="509"/>
      <c r="AN7" s="505"/>
      <c r="AO7" s="505"/>
      <c r="AP7" s="505"/>
      <c r="AQ7" s="505"/>
      <c r="AR7" s="505"/>
      <c r="AX7" s="509"/>
      <c r="AY7" s="505"/>
      <c r="AZ7" s="505"/>
      <c r="BA7" s="505"/>
      <c r="BB7" s="505"/>
      <c r="BC7" s="505"/>
    </row>
    <row r="13" spans="1:56">
      <c r="AL13" s="519"/>
    </row>
    <row r="22" spans="1:56" s="501" customFormat="1" ht="15.5">
      <c r="A22" t="s">
        <v>464</v>
      </c>
      <c r="B22" t="s">
        <v>462</v>
      </c>
      <c r="C22" t="s">
        <v>925</v>
      </c>
      <c r="D22" t="s">
        <v>926</v>
      </c>
      <c r="E22" t="s">
        <v>927</v>
      </c>
      <c r="F22" t="s">
        <v>928</v>
      </c>
      <c r="G22" t="s">
        <v>929</v>
      </c>
      <c r="H22" t="s">
        <v>1472</v>
      </c>
      <c r="I22" t="s">
        <v>930</v>
      </c>
      <c r="J22" t="s">
        <v>1032</v>
      </c>
      <c r="K22" t="s">
        <v>1347</v>
      </c>
      <c r="L22" t="s">
        <v>1348</v>
      </c>
      <c r="M22" t="s">
        <v>1474</v>
      </c>
      <c r="N22" t="s">
        <v>1475</v>
      </c>
      <c r="O22" t="s">
        <v>1346</v>
      </c>
      <c r="P22" t="s">
        <v>1349</v>
      </c>
      <c r="Q22" t="s">
        <v>1350</v>
      </c>
      <c r="R22" t="s">
        <v>931</v>
      </c>
      <c r="S22" t="s">
        <v>1351</v>
      </c>
      <c r="T22" t="s">
        <v>939</v>
      </c>
      <c r="U22" t="s">
        <v>940</v>
      </c>
      <c r="V22" t="s">
        <v>942</v>
      </c>
      <c r="W22" t="s">
        <v>941</v>
      </c>
      <c r="X22" t="s">
        <v>932</v>
      </c>
      <c r="Y22" t="s">
        <v>1352</v>
      </c>
      <c r="Z22" t="s">
        <v>1353</v>
      </c>
      <c r="AA22" t="s">
        <v>1354</v>
      </c>
      <c r="AB22" t="s">
        <v>1355</v>
      </c>
      <c r="AC22" t="s">
        <v>1356</v>
      </c>
      <c r="AD22" t="s">
        <v>1473</v>
      </c>
      <c r="AE22" t="s">
        <v>1357</v>
      </c>
      <c r="AF22" t="s">
        <v>1098</v>
      </c>
      <c r="AG22" t="s">
        <v>1358</v>
      </c>
      <c r="AH22" t="s">
        <v>1359</v>
      </c>
      <c r="AI22" t="s">
        <v>934</v>
      </c>
      <c r="AJ22" t="s">
        <v>935</v>
      </c>
      <c r="AK22" t="s">
        <v>936</v>
      </c>
      <c r="AL22" t="s">
        <v>937</v>
      </c>
      <c r="AM22" t="s">
        <v>1360</v>
      </c>
      <c r="AN22" t="s">
        <v>1361</v>
      </c>
      <c r="AO22" t="s">
        <v>1362</v>
      </c>
      <c r="AP22" t="s">
        <v>1363</v>
      </c>
      <c r="AQ22" t="s">
        <v>1364</v>
      </c>
      <c r="AR22" t="s">
        <v>1482</v>
      </c>
      <c r="AS22" t="s">
        <v>1395</v>
      </c>
      <c r="AT22" t="s">
        <v>1396</v>
      </c>
      <c r="AU22" t="s">
        <v>1397</v>
      </c>
      <c r="AV22" t="s">
        <v>1398</v>
      </c>
      <c r="AW22" t="s">
        <v>1105</v>
      </c>
      <c r="AX22" t="s">
        <v>1112</v>
      </c>
      <c r="AY22" t="s">
        <v>1476</v>
      </c>
      <c r="AZ22" t="s">
        <v>1477</v>
      </c>
      <c r="BA22" t="s">
        <v>1478</v>
      </c>
      <c r="BB22" t="s">
        <v>1479</v>
      </c>
      <c r="BC22" t="s">
        <v>1480</v>
      </c>
      <c r="BD22" t="s">
        <v>1481</v>
      </c>
    </row>
    <row r="23" spans="1:56" ht="15.5">
      <c r="A23" t="s">
        <v>421</v>
      </c>
      <c r="B23" t="s">
        <v>6</v>
      </c>
      <c r="C23" t="s">
        <v>213</v>
      </c>
      <c r="D23" t="s">
        <v>843</v>
      </c>
      <c r="E23" t="s">
        <v>843</v>
      </c>
      <c r="F23" s="34">
        <v>2019</v>
      </c>
      <c r="G23" s="34">
        <v>3.8393144607543945</v>
      </c>
      <c r="H23" t="s">
        <v>924</v>
      </c>
      <c r="I23" s="34">
        <v>0.79335916042327881</v>
      </c>
      <c r="J23" t="s">
        <v>924</v>
      </c>
      <c r="K23" t="s">
        <v>843</v>
      </c>
      <c r="L23" t="s">
        <v>843</v>
      </c>
      <c r="M23" s="34">
        <v>0.83159118890762329</v>
      </c>
      <c r="N23" t="s">
        <v>465</v>
      </c>
      <c r="O23" s="34">
        <v>2017</v>
      </c>
      <c r="P23" s="34">
        <v>0.4539940357208252</v>
      </c>
      <c r="Q23" t="s">
        <v>465</v>
      </c>
      <c r="R23" t="s">
        <v>843</v>
      </c>
      <c r="S23" t="s">
        <v>843</v>
      </c>
      <c r="T23" t="s">
        <v>465</v>
      </c>
      <c r="U23" s="34">
        <v>0.61860823631286621</v>
      </c>
      <c r="V23" s="34">
        <v>0.52499997615814209</v>
      </c>
      <c r="W23" t="s">
        <v>1026</v>
      </c>
      <c r="X23" t="s">
        <v>843</v>
      </c>
      <c r="Y23" s="34">
        <v>0.72467887401580811</v>
      </c>
      <c r="Z23" s="34">
        <v>0.7232668399810791</v>
      </c>
      <c r="AA23" s="34">
        <v>0.70084875822067261</v>
      </c>
      <c r="AB23" s="34">
        <v>0.68852663040161133</v>
      </c>
      <c r="AC23" s="34">
        <v>0.67103564739227295</v>
      </c>
      <c r="AD23" t="s">
        <v>924</v>
      </c>
      <c r="AE23" t="s">
        <v>843</v>
      </c>
      <c r="AF23" t="s">
        <v>843</v>
      </c>
      <c r="AG23" t="s">
        <v>843</v>
      </c>
      <c r="AH23" t="s">
        <v>843</v>
      </c>
      <c r="AI23" s="34">
        <v>2019</v>
      </c>
      <c r="AJ23" s="34"/>
      <c r="AK23" s="34"/>
      <c r="AL23" s="34"/>
      <c r="AM23" s="34"/>
      <c r="AN23" s="34"/>
      <c r="AO23" s="34"/>
      <c r="AP23" s="34"/>
      <c r="AQ23" s="34">
        <v>0.27010980248451233</v>
      </c>
      <c r="AR23" t="s">
        <v>465</v>
      </c>
      <c r="AS23" t="s">
        <v>843</v>
      </c>
      <c r="AT23" t="s">
        <v>843</v>
      </c>
      <c r="AU23" t="s">
        <v>843</v>
      </c>
      <c r="AV23" t="s">
        <v>843</v>
      </c>
      <c r="AW23" t="s">
        <v>843</v>
      </c>
      <c r="AX23" t="s">
        <v>843</v>
      </c>
      <c r="AY23" s="34"/>
      <c r="AZ23" s="34"/>
      <c r="BA23" s="34"/>
      <c r="BB23" s="34"/>
      <c r="BC23" s="34">
        <v>0.34757071733474731</v>
      </c>
      <c r="BD23" t="s">
        <v>465</v>
      </c>
    </row>
    <row r="24" spans="1:56" ht="15.5">
      <c r="A24" t="s">
        <v>422</v>
      </c>
      <c r="B24" t="s">
        <v>8</v>
      </c>
      <c r="C24" t="s">
        <v>214</v>
      </c>
      <c r="D24" t="s">
        <v>843</v>
      </c>
      <c r="E24" t="s">
        <v>843</v>
      </c>
      <c r="F24" s="34">
        <v>2019</v>
      </c>
      <c r="G24" s="34">
        <v>0.37197351455688477</v>
      </c>
      <c r="H24" t="s">
        <v>924</v>
      </c>
      <c r="I24" s="34">
        <v>0.27112296223640442</v>
      </c>
      <c r="J24" t="s">
        <v>924</v>
      </c>
      <c r="K24" t="s">
        <v>843</v>
      </c>
      <c r="L24" t="s">
        <v>843</v>
      </c>
      <c r="M24" s="34">
        <v>0.41119274497032166</v>
      </c>
      <c r="N24" t="s">
        <v>1345</v>
      </c>
      <c r="O24" s="34">
        <v>2017</v>
      </c>
      <c r="P24" s="34">
        <v>0.29137957096099854</v>
      </c>
      <c r="Q24" t="s">
        <v>1345</v>
      </c>
      <c r="R24" t="s">
        <v>843</v>
      </c>
      <c r="S24" t="s">
        <v>843</v>
      </c>
      <c r="T24" t="s">
        <v>1031</v>
      </c>
      <c r="U24" s="34">
        <v>0.64067620038986206</v>
      </c>
      <c r="V24" s="34">
        <v>0.40999999642372131</v>
      </c>
      <c r="W24" t="s">
        <v>1026</v>
      </c>
      <c r="X24" t="s">
        <v>843</v>
      </c>
      <c r="Y24" s="34">
        <v>0.2084474116563797</v>
      </c>
      <c r="Z24" s="34">
        <v>0.21887527406215668</v>
      </c>
      <c r="AA24" s="34">
        <v>0.21794411540031433</v>
      </c>
      <c r="AB24" s="34">
        <v>0.22356520593166351</v>
      </c>
      <c r="AC24" s="34">
        <v>0.23592884838581085</v>
      </c>
      <c r="AD24" t="s">
        <v>924</v>
      </c>
      <c r="AE24" t="s">
        <v>843</v>
      </c>
      <c r="AF24" t="s">
        <v>843</v>
      </c>
      <c r="AG24" t="s">
        <v>843</v>
      </c>
      <c r="AH24" t="s">
        <v>843</v>
      </c>
      <c r="AI24" s="34">
        <v>2019</v>
      </c>
      <c r="AJ24" s="34"/>
      <c r="AK24" s="34">
        <v>0.22313298415892799</v>
      </c>
      <c r="AL24" s="34"/>
      <c r="AM24" s="34"/>
      <c r="AN24" s="34"/>
      <c r="AO24" s="34"/>
      <c r="AP24" s="34"/>
      <c r="AQ24" s="34">
        <v>0.21568401157855988</v>
      </c>
      <c r="AR24" t="s">
        <v>465</v>
      </c>
      <c r="AS24" t="s">
        <v>843</v>
      </c>
      <c r="AT24" t="s">
        <v>843</v>
      </c>
      <c r="AU24" t="s">
        <v>843</v>
      </c>
      <c r="AV24" t="s">
        <v>843</v>
      </c>
      <c r="AW24" t="s">
        <v>843</v>
      </c>
      <c r="AX24" t="s">
        <v>843</v>
      </c>
      <c r="AY24" s="34">
        <v>0.21639551222324371</v>
      </c>
      <c r="AZ24" s="34">
        <v>0.20334619283676147</v>
      </c>
      <c r="BA24" s="34">
        <v>0.22418686747550964</v>
      </c>
      <c r="BB24" s="34">
        <v>0.21378457546234131</v>
      </c>
      <c r="BC24" s="34">
        <v>0.20750594139099121</v>
      </c>
      <c r="BD24" t="s">
        <v>1345</v>
      </c>
    </row>
    <row r="25" spans="1:56" ht="15.5">
      <c r="A25" t="s">
        <v>423</v>
      </c>
      <c r="B25" t="s">
        <v>47</v>
      </c>
      <c r="C25" t="s">
        <v>215</v>
      </c>
      <c r="D25" t="s">
        <v>843</v>
      </c>
      <c r="E25" t="s">
        <v>843</v>
      </c>
      <c r="F25" s="34">
        <v>2019</v>
      </c>
      <c r="G25" s="34">
        <v>0.81653130054473877</v>
      </c>
      <c r="H25" t="s">
        <v>924</v>
      </c>
      <c r="I25" s="34">
        <v>0.44950026273727417</v>
      </c>
      <c r="J25" t="s">
        <v>924</v>
      </c>
      <c r="K25" t="s">
        <v>843</v>
      </c>
      <c r="L25" t="s">
        <v>843</v>
      </c>
      <c r="M25" s="34">
        <v>1.07683265209198</v>
      </c>
      <c r="N25" t="s">
        <v>1345</v>
      </c>
      <c r="O25" s="34">
        <v>2017</v>
      </c>
      <c r="P25" s="34">
        <v>0.5184975266456604</v>
      </c>
      <c r="Q25" t="s">
        <v>1345</v>
      </c>
      <c r="R25" t="s">
        <v>843</v>
      </c>
      <c r="S25" t="s">
        <v>843</v>
      </c>
      <c r="T25" t="s">
        <v>1031</v>
      </c>
      <c r="U25" s="34">
        <v>0.78376799821853638</v>
      </c>
      <c r="V25" s="34">
        <v>0.46706598997116089</v>
      </c>
      <c r="W25" t="s">
        <v>1026</v>
      </c>
      <c r="X25" t="s">
        <v>843</v>
      </c>
      <c r="Y25" s="34">
        <v>0.42714691162109375</v>
      </c>
      <c r="Z25" s="34">
        <v>0.43327552080154419</v>
      </c>
      <c r="AA25" s="34">
        <v>0.38021117448806763</v>
      </c>
      <c r="AB25" s="34">
        <v>0.35657823085784912</v>
      </c>
      <c r="AC25" s="34">
        <v>0.360088050365448</v>
      </c>
      <c r="AD25" t="s">
        <v>924</v>
      </c>
      <c r="AE25" t="s">
        <v>843</v>
      </c>
      <c r="AF25" t="s">
        <v>843</v>
      </c>
      <c r="AG25" t="s">
        <v>843</v>
      </c>
      <c r="AH25" t="s">
        <v>843</v>
      </c>
      <c r="AI25" s="34">
        <v>2019</v>
      </c>
      <c r="AJ25" s="34"/>
      <c r="AK25" s="34">
        <v>0.38557083249069402</v>
      </c>
      <c r="AL25" s="34"/>
      <c r="AM25" s="34"/>
      <c r="AN25" s="34"/>
      <c r="AO25" s="34"/>
      <c r="AP25" s="34"/>
      <c r="AQ25" s="34">
        <v>0.2138822078704834</v>
      </c>
      <c r="AR25" t="s">
        <v>465</v>
      </c>
      <c r="AS25" t="s">
        <v>843</v>
      </c>
      <c r="AT25" t="s">
        <v>843</v>
      </c>
      <c r="AU25" t="s">
        <v>843</v>
      </c>
      <c r="AV25" t="s">
        <v>843</v>
      </c>
      <c r="AW25" t="s">
        <v>843</v>
      </c>
      <c r="AX25" t="s">
        <v>843</v>
      </c>
      <c r="AY25" s="34">
        <v>0.41523540019989014</v>
      </c>
      <c r="AZ25" s="34">
        <v>0.44091439247131348</v>
      </c>
      <c r="BA25" s="34">
        <v>0.45136171579360962</v>
      </c>
      <c r="BB25" s="34">
        <v>0.39324218034744263</v>
      </c>
      <c r="BC25" s="34">
        <v>0.35946741700172424</v>
      </c>
      <c r="BD25" t="s">
        <v>1345</v>
      </c>
    </row>
    <row r="26" spans="1:56" ht="15.5">
      <c r="A26" t="s">
        <v>512</v>
      </c>
      <c r="B26" t="s">
        <v>172</v>
      </c>
      <c r="C26" t="s">
        <v>216</v>
      </c>
      <c r="D26" t="s">
        <v>843</v>
      </c>
      <c r="E26" t="s">
        <v>843</v>
      </c>
      <c r="F26" s="34">
        <v>2019</v>
      </c>
      <c r="G26" s="34">
        <v>0.4074593186378479</v>
      </c>
      <c r="H26" t="s">
        <v>465</v>
      </c>
      <c r="I26" s="34">
        <v>0.28949987888336182</v>
      </c>
      <c r="J26" t="s">
        <v>465</v>
      </c>
      <c r="K26" t="s">
        <v>843</v>
      </c>
      <c r="L26" t="s">
        <v>843</v>
      </c>
      <c r="M26" s="34">
        <v>0.47764131426811218</v>
      </c>
      <c r="N26" t="s">
        <v>465</v>
      </c>
      <c r="O26" s="34">
        <v>2017</v>
      </c>
      <c r="P26" s="34">
        <v>0.3231678307056427</v>
      </c>
      <c r="Q26" t="s">
        <v>465</v>
      </c>
      <c r="R26" t="s">
        <v>843</v>
      </c>
      <c r="S26" t="s">
        <v>843</v>
      </c>
      <c r="T26" t="s">
        <v>465</v>
      </c>
      <c r="U26" s="34">
        <v>0.75256699323654175</v>
      </c>
      <c r="V26" s="34">
        <v>0.49750000238418579</v>
      </c>
      <c r="W26" t="s">
        <v>465</v>
      </c>
      <c r="X26" t="s">
        <v>843</v>
      </c>
      <c r="Y26" s="34"/>
      <c r="Z26" s="34"/>
      <c r="AA26" s="34"/>
      <c r="AB26" s="34"/>
      <c r="AC26" s="34">
        <v>0.21881525218486786</v>
      </c>
      <c r="AD26" t="s">
        <v>465</v>
      </c>
      <c r="AE26" t="s">
        <v>843</v>
      </c>
      <c r="AF26" t="s">
        <v>843</v>
      </c>
      <c r="AG26" t="s">
        <v>843</v>
      </c>
      <c r="AH26" t="s">
        <v>843</v>
      </c>
      <c r="AI26" s="34">
        <v>2019</v>
      </c>
      <c r="AJ26" s="34">
        <v>7.0987654320987595E-2</v>
      </c>
      <c r="AK26" s="34"/>
      <c r="AL26" s="34"/>
      <c r="AM26" s="34"/>
      <c r="AN26" s="34"/>
      <c r="AO26" s="34"/>
      <c r="AP26" s="34"/>
      <c r="AQ26" s="34">
        <v>0.21568401157855988</v>
      </c>
      <c r="AR26" t="s">
        <v>465</v>
      </c>
      <c r="AS26" t="s">
        <v>843</v>
      </c>
      <c r="AT26" t="s">
        <v>843</v>
      </c>
      <c r="AU26" t="s">
        <v>843</v>
      </c>
      <c r="AV26" t="s">
        <v>843</v>
      </c>
      <c r="AW26" t="s">
        <v>843</v>
      </c>
      <c r="AX26" t="s">
        <v>843</v>
      </c>
      <c r="AY26" s="34"/>
      <c r="AZ26" s="34"/>
      <c r="BA26" s="34"/>
      <c r="BB26" s="34"/>
      <c r="BC26" s="34">
        <v>0.2128710150718689</v>
      </c>
      <c r="BD26" t="s">
        <v>465</v>
      </c>
    </row>
    <row r="27" spans="1:56" ht="15.5">
      <c r="A27" t="s">
        <v>512</v>
      </c>
      <c r="B27" t="s">
        <v>173</v>
      </c>
      <c r="C27" t="s">
        <v>844</v>
      </c>
      <c r="D27" t="s">
        <v>843</v>
      </c>
      <c r="E27" t="s">
        <v>843</v>
      </c>
      <c r="F27" s="34">
        <v>2019</v>
      </c>
      <c r="G27" s="34">
        <v>0.30219972133636475</v>
      </c>
      <c r="H27" t="s">
        <v>465</v>
      </c>
      <c r="I27" s="34">
        <v>0.23206824064254761</v>
      </c>
      <c r="J27" t="s">
        <v>465</v>
      </c>
      <c r="K27" t="s">
        <v>843</v>
      </c>
      <c r="L27" t="s">
        <v>843</v>
      </c>
      <c r="M27" s="34">
        <v>0.3210161030292511</v>
      </c>
      <c r="N27" t="s">
        <v>465</v>
      </c>
      <c r="O27" s="34">
        <v>2017</v>
      </c>
      <c r="P27" s="34">
        <v>0.24300695955753326</v>
      </c>
      <c r="Q27" t="s">
        <v>465</v>
      </c>
      <c r="R27" t="s">
        <v>843</v>
      </c>
      <c r="S27" t="s">
        <v>843</v>
      </c>
      <c r="T27" t="s">
        <v>465</v>
      </c>
      <c r="U27" s="34">
        <v>0.87084698677062988</v>
      </c>
      <c r="V27" s="34">
        <v>0.29750001430511475</v>
      </c>
      <c r="W27" t="s">
        <v>465</v>
      </c>
      <c r="X27" t="s">
        <v>843</v>
      </c>
      <c r="Y27" s="34"/>
      <c r="Z27" s="34"/>
      <c r="AA27" s="34"/>
      <c r="AB27" s="34"/>
      <c r="AC27" s="34">
        <v>0.16794951260089874</v>
      </c>
      <c r="AD27" t="s">
        <v>465</v>
      </c>
      <c r="AE27" t="s">
        <v>843</v>
      </c>
      <c r="AF27" t="s">
        <v>843</v>
      </c>
      <c r="AG27" t="s">
        <v>843</v>
      </c>
      <c r="AH27" t="s">
        <v>843</v>
      </c>
      <c r="AI27" s="34">
        <v>2019</v>
      </c>
      <c r="AJ27" s="34"/>
      <c r="AK27" s="34"/>
      <c r="AL27" s="34"/>
      <c r="AM27" s="34"/>
      <c r="AN27" s="34"/>
      <c r="AO27" s="34"/>
      <c r="AP27" s="34"/>
      <c r="AQ27" s="34">
        <v>0.16920836269855499</v>
      </c>
      <c r="AR27" t="s">
        <v>465</v>
      </c>
      <c r="AS27" t="s">
        <v>843</v>
      </c>
      <c r="AT27" t="s">
        <v>843</v>
      </c>
      <c r="AU27" t="s">
        <v>843</v>
      </c>
      <c r="AV27" t="s">
        <v>843</v>
      </c>
      <c r="AW27" t="s">
        <v>843</v>
      </c>
      <c r="AX27" t="s">
        <v>843</v>
      </c>
      <c r="AY27" s="34"/>
      <c r="AZ27" s="34"/>
      <c r="BA27" s="34"/>
      <c r="BB27" s="34"/>
      <c r="BC27" s="34">
        <v>0.15895791351795197</v>
      </c>
      <c r="BD27" t="s">
        <v>465</v>
      </c>
    </row>
    <row r="28" spans="1:56" ht="15.5">
      <c r="A28" t="s">
        <v>423</v>
      </c>
      <c r="B28" t="s">
        <v>7</v>
      </c>
      <c r="C28" t="s">
        <v>217</v>
      </c>
      <c r="D28" t="s">
        <v>843</v>
      </c>
      <c r="E28" t="s">
        <v>843</v>
      </c>
      <c r="F28" s="34">
        <v>2019</v>
      </c>
      <c r="G28" s="34">
        <v>0.5574764609336853</v>
      </c>
      <c r="H28" t="s">
        <v>924</v>
      </c>
      <c r="I28" s="34">
        <v>0.35793572664260864</v>
      </c>
      <c r="J28" t="s">
        <v>924</v>
      </c>
      <c r="K28" t="s">
        <v>843</v>
      </c>
      <c r="L28" t="s">
        <v>843</v>
      </c>
      <c r="M28" s="34">
        <v>0.4895707368850708</v>
      </c>
      <c r="N28" t="s">
        <v>1345</v>
      </c>
      <c r="O28" s="34">
        <v>2017</v>
      </c>
      <c r="P28" s="34">
        <v>0.32866564393043518</v>
      </c>
      <c r="Q28" t="s">
        <v>1345</v>
      </c>
      <c r="R28" t="s">
        <v>843</v>
      </c>
      <c r="S28" t="s">
        <v>843</v>
      </c>
      <c r="T28" t="s">
        <v>465</v>
      </c>
      <c r="U28" s="34">
        <v>0.70308190584182739</v>
      </c>
      <c r="V28" s="34">
        <v>0.45659735798835754</v>
      </c>
      <c r="W28" t="s">
        <v>1026</v>
      </c>
      <c r="X28" t="s">
        <v>843</v>
      </c>
      <c r="Y28" s="34">
        <v>0.28306469321250916</v>
      </c>
      <c r="Z28" s="34">
        <v>0.32093128561973572</v>
      </c>
      <c r="AA28" s="34">
        <v>0.2998565137386322</v>
      </c>
      <c r="AB28" s="34">
        <v>0.20215441286563873</v>
      </c>
      <c r="AC28" s="34">
        <v>0.17551489174365997</v>
      </c>
      <c r="AD28" t="s">
        <v>924</v>
      </c>
      <c r="AE28" t="s">
        <v>843</v>
      </c>
      <c r="AF28" t="s">
        <v>843</v>
      </c>
      <c r="AG28" t="s">
        <v>843</v>
      </c>
      <c r="AH28" t="s">
        <v>843</v>
      </c>
      <c r="AI28" s="34">
        <v>2019</v>
      </c>
      <c r="AJ28" s="34">
        <v>0.12765791817517699</v>
      </c>
      <c r="AK28" s="34">
        <v>0.16237555791578198</v>
      </c>
      <c r="AL28" s="34">
        <v>3.4717641770839691E-2</v>
      </c>
      <c r="AM28" s="34">
        <v>0.28785574436187744</v>
      </c>
      <c r="AN28" s="34">
        <v>0.29851996898651123</v>
      </c>
      <c r="AO28" s="34">
        <v>0.27474021911621094</v>
      </c>
      <c r="AP28" s="34">
        <v>0.20949096977710724</v>
      </c>
      <c r="AQ28" s="34">
        <v>0.2138107568025589</v>
      </c>
      <c r="AR28" t="s">
        <v>832</v>
      </c>
      <c r="AS28" t="s">
        <v>843</v>
      </c>
      <c r="AT28" t="s">
        <v>843</v>
      </c>
      <c r="AU28" t="s">
        <v>843</v>
      </c>
      <c r="AV28" t="s">
        <v>843</v>
      </c>
      <c r="AW28" t="s">
        <v>843</v>
      </c>
      <c r="AX28" t="s">
        <v>843</v>
      </c>
      <c r="AY28" s="34">
        <v>0.26373386383056641</v>
      </c>
      <c r="AZ28" s="34">
        <v>0.30935308337211609</v>
      </c>
      <c r="BA28" s="34">
        <v>0.3516649603843689</v>
      </c>
      <c r="BB28" s="34">
        <v>0.31323748826980591</v>
      </c>
      <c r="BC28" s="34">
        <v>0.14867173135280609</v>
      </c>
      <c r="BD28" t="s">
        <v>1345</v>
      </c>
    </row>
    <row r="29" spans="1:56" ht="15.5">
      <c r="A29" t="s">
        <v>512</v>
      </c>
      <c r="B29" t="s">
        <v>12</v>
      </c>
      <c r="C29" t="s">
        <v>218</v>
      </c>
      <c r="D29" t="s">
        <v>843</v>
      </c>
      <c r="E29" t="s">
        <v>843</v>
      </c>
      <c r="F29" s="34">
        <v>2019</v>
      </c>
      <c r="G29" s="34">
        <v>0.47759601473808289</v>
      </c>
      <c r="H29" t="s">
        <v>924</v>
      </c>
      <c r="I29" s="34">
        <v>0.32322502136230469</v>
      </c>
      <c r="J29" t="s">
        <v>924</v>
      </c>
      <c r="K29" t="s">
        <v>843</v>
      </c>
      <c r="L29" t="s">
        <v>843</v>
      </c>
      <c r="M29" s="34">
        <v>0.21926280856132507</v>
      </c>
      <c r="N29" t="s">
        <v>1345</v>
      </c>
      <c r="O29" s="34">
        <v>2017</v>
      </c>
      <c r="P29" s="34">
        <v>0.17983227968215942</v>
      </c>
      <c r="Q29" t="s">
        <v>1345</v>
      </c>
      <c r="R29" t="s">
        <v>843</v>
      </c>
      <c r="S29" t="s">
        <v>843</v>
      </c>
      <c r="T29" t="s">
        <v>465</v>
      </c>
      <c r="U29" s="34">
        <v>0.87084698677062988</v>
      </c>
      <c r="V29" s="34">
        <v>1</v>
      </c>
      <c r="W29" t="s">
        <v>1026</v>
      </c>
      <c r="X29" t="s">
        <v>843</v>
      </c>
      <c r="Y29" s="34">
        <v>0.27078819274902344</v>
      </c>
      <c r="Z29" s="34">
        <v>0.26708555221557617</v>
      </c>
      <c r="AA29" s="34">
        <v>0.25968033075332642</v>
      </c>
      <c r="AB29" s="34">
        <v>0.16201646625995636</v>
      </c>
      <c r="AC29" s="34">
        <v>5.9738624840974808E-2</v>
      </c>
      <c r="AD29" t="s">
        <v>924</v>
      </c>
      <c r="AE29" t="s">
        <v>843</v>
      </c>
      <c r="AF29" t="s">
        <v>843</v>
      </c>
      <c r="AG29" t="s">
        <v>843</v>
      </c>
      <c r="AH29" t="s">
        <v>843</v>
      </c>
      <c r="AI29" s="34">
        <v>2019</v>
      </c>
      <c r="AJ29" s="34"/>
      <c r="AK29" s="34">
        <v>0.41880076991620496</v>
      </c>
      <c r="AL29" s="34"/>
      <c r="AM29" s="34"/>
      <c r="AN29" s="34"/>
      <c r="AO29" s="34"/>
      <c r="AP29" s="34"/>
      <c r="AQ29" s="34">
        <v>0.16920836269855499</v>
      </c>
      <c r="AR29" t="s">
        <v>465</v>
      </c>
      <c r="AS29" t="s">
        <v>843</v>
      </c>
      <c r="AT29" t="s">
        <v>843</v>
      </c>
      <c r="AU29" t="s">
        <v>843</v>
      </c>
      <c r="AV29" t="s">
        <v>843</v>
      </c>
      <c r="AW29" t="s">
        <v>843</v>
      </c>
      <c r="AX29" t="s">
        <v>843</v>
      </c>
      <c r="AY29" s="34">
        <v>0.11602537333965302</v>
      </c>
      <c r="AZ29" s="34">
        <v>0.1204657256603241</v>
      </c>
      <c r="BA29" s="34">
        <v>0.10316747426986694</v>
      </c>
      <c r="BB29" s="34">
        <v>7.2827383875846863E-2</v>
      </c>
      <c r="BC29" s="34">
        <v>0.15895791351795197</v>
      </c>
      <c r="BD29" t="s">
        <v>1345</v>
      </c>
    </row>
    <row r="30" spans="1:56" ht="15.5">
      <c r="A30" t="s">
        <v>422</v>
      </c>
      <c r="B30" t="s">
        <v>10</v>
      </c>
      <c r="C30" t="s">
        <v>219</v>
      </c>
      <c r="D30" t="s">
        <v>843</v>
      </c>
      <c r="E30" t="s">
        <v>843</v>
      </c>
      <c r="F30" s="34">
        <v>2019</v>
      </c>
      <c r="G30" s="34">
        <v>0.29129305481910706</v>
      </c>
      <c r="H30" t="s">
        <v>924</v>
      </c>
      <c r="I30" s="34">
        <v>0.22558245062828064</v>
      </c>
      <c r="J30" t="s">
        <v>924</v>
      </c>
      <c r="K30" t="s">
        <v>843</v>
      </c>
      <c r="L30" t="s">
        <v>843</v>
      </c>
      <c r="M30" s="34">
        <v>0.26576784253120422</v>
      </c>
      <c r="N30" t="s">
        <v>1345</v>
      </c>
      <c r="O30" s="34">
        <v>2017</v>
      </c>
      <c r="P30" s="34">
        <v>0.20996570587158203</v>
      </c>
      <c r="Q30" t="s">
        <v>1345</v>
      </c>
      <c r="R30" t="s">
        <v>843</v>
      </c>
      <c r="S30" t="s">
        <v>843</v>
      </c>
      <c r="T30" t="s">
        <v>1031</v>
      </c>
      <c r="U30" s="34">
        <v>0.7212674617767334</v>
      </c>
      <c r="V30" s="34">
        <v>0.51134961843490601</v>
      </c>
      <c r="W30" t="s">
        <v>1026</v>
      </c>
      <c r="X30" t="s">
        <v>843</v>
      </c>
      <c r="Y30" s="34">
        <v>0.18627168238162994</v>
      </c>
      <c r="Z30" s="34">
        <v>0.21141760051250458</v>
      </c>
      <c r="AA30" s="34">
        <v>0.22000907361507416</v>
      </c>
      <c r="AB30" s="34">
        <v>0.22395847737789154</v>
      </c>
      <c r="AC30" s="34">
        <v>0.19539518654346466</v>
      </c>
      <c r="AD30" t="s">
        <v>924</v>
      </c>
      <c r="AE30" t="s">
        <v>843</v>
      </c>
      <c r="AF30" t="s">
        <v>843</v>
      </c>
      <c r="AG30" t="s">
        <v>843</v>
      </c>
      <c r="AH30" t="s">
        <v>843</v>
      </c>
      <c r="AI30" s="34">
        <v>2019</v>
      </c>
      <c r="AJ30" s="34"/>
      <c r="AK30" s="34">
        <v>0.14037708326175602</v>
      </c>
      <c r="AL30" s="34"/>
      <c r="AM30" s="34"/>
      <c r="AN30" s="34"/>
      <c r="AO30" s="34"/>
      <c r="AP30" s="34"/>
      <c r="AQ30" s="34">
        <v>0.21568401157855988</v>
      </c>
      <c r="AR30" t="s">
        <v>465</v>
      </c>
      <c r="AS30" t="s">
        <v>843</v>
      </c>
      <c r="AT30" t="s">
        <v>843</v>
      </c>
      <c r="AU30" t="s">
        <v>843</v>
      </c>
      <c r="AV30" t="s">
        <v>843</v>
      </c>
      <c r="AW30" t="s">
        <v>843</v>
      </c>
      <c r="AX30" t="s">
        <v>843</v>
      </c>
      <c r="AY30" s="34">
        <v>0.17234580218791962</v>
      </c>
      <c r="AZ30" s="34">
        <v>0.19081829488277435</v>
      </c>
      <c r="BA30" s="34">
        <v>0.21684965491294861</v>
      </c>
      <c r="BB30" s="34">
        <v>0.22548286616802216</v>
      </c>
      <c r="BC30" s="34">
        <v>0.238503098487854</v>
      </c>
      <c r="BD30" t="s">
        <v>1345</v>
      </c>
    </row>
    <row r="31" spans="1:56" ht="15.5">
      <c r="A31" t="s">
        <v>422</v>
      </c>
      <c r="B31" t="s">
        <v>11</v>
      </c>
      <c r="C31" t="s">
        <v>220</v>
      </c>
      <c r="D31" t="s">
        <v>843</v>
      </c>
      <c r="E31" t="s">
        <v>843</v>
      </c>
      <c r="F31" s="34">
        <v>2019</v>
      </c>
      <c r="G31" s="34">
        <v>0.29614910483360291</v>
      </c>
      <c r="H31" t="s">
        <v>924</v>
      </c>
      <c r="I31" s="34">
        <v>0.22848382592201233</v>
      </c>
      <c r="J31" t="s">
        <v>924</v>
      </c>
      <c r="K31" t="s">
        <v>843</v>
      </c>
      <c r="L31" t="s">
        <v>843</v>
      </c>
      <c r="M31" s="34">
        <v>0.38481408357620239</v>
      </c>
      <c r="N31" t="s">
        <v>1345</v>
      </c>
      <c r="O31" s="34">
        <v>2017</v>
      </c>
      <c r="P31" s="34">
        <v>0.27788141369819641</v>
      </c>
      <c r="Q31" t="s">
        <v>1345</v>
      </c>
      <c r="R31" t="s">
        <v>843</v>
      </c>
      <c r="S31" t="s">
        <v>843</v>
      </c>
      <c r="T31" t="s">
        <v>465</v>
      </c>
      <c r="U31" s="34">
        <v>0.75256699323654175</v>
      </c>
      <c r="V31" s="34">
        <v>0.5975000262260437</v>
      </c>
      <c r="W31" t="s">
        <v>1026</v>
      </c>
      <c r="X31" t="s">
        <v>843</v>
      </c>
      <c r="Y31" s="34">
        <v>0.15918965637683868</v>
      </c>
      <c r="Z31" s="34">
        <v>0.14393548667430878</v>
      </c>
      <c r="AA31" s="34">
        <v>0.15426918864250183</v>
      </c>
      <c r="AB31" s="34">
        <v>0.17480479180812836</v>
      </c>
      <c r="AC31" s="34">
        <v>0.18581540882587433</v>
      </c>
      <c r="AD31" t="s">
        <v>924</v>
      </c>
      <c r="AE31" t="s">
        <v>843</v>
      </c>
      <c r="AF31" t="s">
        <v>843</v>
      </c>
      <c r="AG31" t="s">
        <v>843</v>
      </c>
      <c r="AH31" t="s">
        <v>843</v>
      </c>
      <c r="AI31" s="34">
        <v>2019</v>
      </c>
      <c r="AJ31" s="34"/>
      <c r="AK31" s="34">
        <v>0.15815598431976899</v>
      </c>
      <c r="AL31" s="34"/>
      <c r="AM31" s="34"/>
      <c r="AN31" s="34"/>
      <c r="AO31" s="34"/>
      <c r="AP31" s="34"/>
      <c r="AQ31" s="34">
        <v>0.21568401157855988</v>
      </c>
      <c r="AR31" t="s">
        <v>465</v>
      </c>
      <c r="AS31" t="s">
        <v>843</v>
      </c>
      <c r="AT31" t="s">
        <v>843</v>
      </c>
      <c r="AU31" t="s">
        <v>843</v>
      </c>
      <c r="AV31" t="s">
        <v>843</v>
      </c>
      <c r="AW31" t="s">
        <v>843</v>
      </c>
      <c r="AX31" t="s">
        <v>843</v>
      </c>
      <c r="AY31" s="34">
        <v>0.17059218883514404</v>
      </c>
      <c r="AZ31" s="34">
        <v>0.14758327603340149</v>
      </c>
      <c r="BA31" s="34">
        <v>0.13942946493625641</v>
      </c>
      <c r="BB31" s="34">
        <v>0.13216756284236908</v>
      </c>
      <c r="BC31" s="34">
        <v>0.17461903393268585</v>
      </c>
      <c r="BD31" t="s">
        <v>1345</v>
      </c>
    </row>
    <row r="32" spans="1:56" ht="15.5">
      <c r="A32" t="s">
        <v>512</v>
      </c>
      <c r="B32" t="s">
        <v>174</v>
      </c>
      <c r="C32" t="s">
        <v>221</v>
      </c>
      <c r="D32" t="s">
        <v>843</v>
      </c>
      <c r="E32" t="s">
        <v>843</v>
      </c>
      <c r="F32" s="34">
        <v>2019</v>
      </c>
      <c r="G32" s="34">
        <v>0.30219972133636475</v>
      </c>
      <c r="H32" t="s">
        <v>465</v>
      </c>
      <c r="I32" s="34">
        <v>0.23206824064254761</v>
      </c>
      <c r="J32" t="s">
        <v>465</v>
      </c>
      <c r="K32" t="s">
        <v>843</v>
      </c>
      <c r="L32" t="s">
        <v>843</v>
      </c>
      <c r="M32" s="34">
        <v>0.3210161030292511</v>
      </c>
      <c r="N32" t="s">
        <v>465</v>
      </c>
      <c r="O32" s="34">
        <v>2017</v>
      </c>
      <c r="P32" s="34">
        <v>0.24300695955753326</v>
      </c>
      <c r="Q32" t="s">
        <v>465</v>
      </c>
      <c r="R32" t="s">
        <v>843</v>
      </c>
      <c r="S32" t="s">
        <v>843</v>
      </c>
      <c r="T32" t="s">
        <v>465</v>
      </c>
      <c r="U32" s="34">
        <v>0.87084698677062988</v>
      </c>
      <c r="V32" s="34">
        <v>0.29750001430511475</v>
      </c>
      <c r="W32" t="s">
        <v>465</v>
      </c>
      <c r="X32" t="s">
        <v>843</v>
      </c>
      <c r="Y32" s="34"/>
      <c r="Z32" s="34"/>
      <c r="AA32" s="34"/>
      <c r="AB32" s="34"/>
      <c r="AC32" s="34">
        <v>0.16794951260089874</v>
      </c>
      <c r="AD32" t="s">
        <v>465</v>
      </c>
      <c r="AE32" t="s">
        <v>843</v>
      </c>
      <c r="AF32" t="s">
        <v>843</v>
      </c>
      <c r="AG32" t="s">
        <v>843</v>
      </c>
      <c r="AH32" t="s">
        <v>843</v>
      </c>
      <c r="AI32" s="34">
        <v>2019</v>
      </c>
      <c r="AJ32" s="34"/>
      <c r="AK32" s="34"/>
      <c r="AL32" s="34"/>
      <c r="AM32" s="34"/>
      <c r="AN32" s="34"/>
      <c r="AO32" s="34"/>
      <c r="AP32" s="34"/>
      <c r="AQ32" s="34">
        <v>0.16920836269855499</v>
      </c>
      <c r="AR32" t="s">
        <v>465</v>
      </c>
      <c r="AS32" t="s">
        <v>843</v>
      </c>
      <c r="AT32" t="s">
        <v>843</v>
      </c>
      <c r="AU32" t="s">
        <v>843</v>
      </c>
      <c r="AV32" t="s">
        <v>843</v>
      </c>
      <c r="AW32" t="s">
        <v>843</v>
      </c>
      <c r="AX32" t="s">
        <v>843</v>
      </c>
      <c r="AY32" s="34"/>
      <c r="AZ32" s="34"/>
      <c r="BA32" s="34"/>
      <c r="BB32" s="34"/>
      <c r="BC32" s="34">
        <v>0.15895791351795197</v>
      </c>
      <c r="BD32" t="s">
        <v>465</v>
      </c>
    </row>
    <row r="33" spans="1:56" ht="15.5">
      <c r="A33" t="s">
        <v>512</v>
      </c>
      <c r="B33" t="s">
        <v>13</v>
      </c>
      <c r="C33" t="s">
        <v>222</v>
      </c>
      <c r="D33" t="s">
        <v>843</v>
      </c>
      <c r="E33" t="s">
        <v>843</v>
      </c>
      <c r="F33" s="34">
        <v>2019</v>
      </c>
      <c r="G33" s="34">
        <v>0.19058157503604889</v>
      </c>
      <c r="H33" t="s">
        <v>924</v>
      </c>
      <c r="I33" s="34">
        <v>0.16007435321807861</v>
      </c>
      <c r="J33" t="s">
        <v>924</v>
      </c>
      <c r="K33" t="s">
        <v>843</v>
      </c>
      <c r="L33" t="s">
        <v>843</v>
      </c>
      <c r="M33" s="34">
        <v>0.33232918381690979</v>
      </c>
      <c r="N33" t="s">
        <v>1345</v>
      </c>
      <c r="O33" s="34">
        <v>2017</v>
      </c>
      <c r="P33" s="34">
        <v>0.24943473935127258</v>
      </c>
      <c r="Q33" t="s">
        <v>1345</v>
      </c>
      <c r="R33" t="s">
        <v>843</v>
      </c>
      <c r="S33" t="s">
        <v>843</v>
      </c>
      <c r="T33" t="s">
        <v>1031</v>
      </c>
      <c r="U33" s="34">
        <v>0.80923771858215332</v>
      </c>
      <c r="V33" s="34">
        <v>1</v>
      </c>
      <c r="W33" t="s">
        <v>1026</v>
      </c>
      <c r="X33" t="s">
        <v>843</v>
      </c>
      <c r="Y33" s="34">
        <v>0.1255304366350174</v>
      </c>
      <c r="Z33" s="34">
        <v>0.12893374264240265</v>
      </c>
      <c r="AA33" s="34">
        <v>0.13713125884532928</v>
      </c>
      <c r="AB33" s="34">
        <v>0.14632737636566162</v>
      </c>
      <c r="AC33" s="34">
        <v>0.16820192337036133</v>
      </c>
      <c r="AD33" t="s">
        <v>924</v>
      </c>
      <c r="AE33" t="s">
        <v>843</v>
      </c>
      <c r="AF33" t="s">
        <v>843</v>
      </c>
      <c r="AG33" t="s">
        <v>843</v>
      </c>
      <c r="AH33" t="s">
        <v>843</v>
      </c>
      <c r="AI33" s="34">
        <v>2019</v>
      </c>
      <c r="AJ33" s="34">
        <v>0.194355440369782</v>
      </c>
      <c r="AK33" s="34">
        <v>0.23326403689598499</v>
      </c>
      <c r="AL33" s="34">
        <v>3.8908597081899643E-2</v>
      </c>
      <c r="AM33" s="34">
        <v>0.1263449639081955</v>
      </c>
      <c r="AN33" s="34">
        <v>0.12980937957763672</v>
      </c>
      <c r="AO33" s="34">
        <v>0.13902796804904938</v>
      </c>
      <c r="AP33" s="34">
        <v>0.14349398016929626</v>
      </c>
      <c r="AQ33" s="34">
        <v>0.16680066287517548</v>
      </c>
      <c r="AR33" t="s">
        <v>832</v>
      </c>
      <c r="AS33" t="s">
        <v>843</v>
      </c>
      <c r="AT33" t="s">
        <v>843</v>
      </c>
      <c r="AU33" t="s">
        <v>843</v>
      </c>
      <c r="AV33" t="s">
        <v>843</v>
      </c>
      <c r="AW33" t="s">
        <v>843</v>
      </c>
      <c r="AX33" t="s">
        <v>843</v>
      </c>
      <c r="AY33" s="34">
        <v>0.17999938130378723</v>
      </c>
      <c r="AZ33" s="34">
        <v>0.18021565675735474</v>
      </c>
      <c r="BA33" s="34">
        <v>0.18778416514396667</v>
      </c>
      <c r="BB33" s="34">
        <v>0.1780971884727478</v>
      </c>
      <c r="BC33" s="34">
        <v>0.19525724649429321</v>
      </c>
      <c r="BD33" t="s">
        <v>1345</v>
      </c>
    </row>
    <row r="34" spans="1:56" ht="15.5">
      <c r="A34" t="s">
        <v>512</v>
      </c>
      <c r="B34" t="s">
        <v>14</v>
      </c>
      <c r="C34" t="s">
        <v>223</v>
      </c>
      <c r="D34" t="s">
        <v>843</v>
      </c>
      <c r="E34" t="s">
        <v>843</v>
      </c>
      <c r="F34" s="34">
        <v>2019</v>
      </c>
      <c r="G34" s="34">
        <v>0.23397421836853027</v>
      </c>
      <c r="H34" t="s">
        <v>924</v>
      </c>
      <c r="I34" s="34">
        <v>0.18961028754711151</v>
      </c>
      <c r="J34" t="s">
        <v>924</v>
      </c>
      <c r="K34" t="s">
        <v>843</v>
      </c>
      <c r="L34" t="s">
        <v>843</v>
      </c>
      <c r="M34" s="34">
        <v>0.24768133461475372</v>
      </c>
      <c r="N34" t="s">
        <v>1345</v>
      </c>
      <c r="O34" s="34">
        <v>2017</v>
      </c>
      <c r="P34" s="34">
        <v>0.19851329922676086</v>
      </c>
      <c r="Q34" t="s">
        <v>1345</v>
      </c>
      <c r="R34" t="s">
        <v>843</v>
      </c>
      <c r="S34" t="s">
        <v>843</v>
      </c>
      <c r="T34" t="s">
        <v>465</v>
      </c>
      <c r="U34" s="34">
        <v>0.87084698677062988</v>
      </c>
      <c r="V34" s="34">
        <v>1</v>
      </c>
      <c r="W34" t="s">
        <v>1026</v>
      </c>
      <c r="X34" t="s">
        <v>843</v>
      </c>
      <c r="Y34" s="34">
        <v>0.12550957500934601</v>
      </c>
      <c r="Z34" s="34">
        <v>0.1328531950712204</v>
      </c>
      <c r="AA34" s="34">
        <v>0.1319119781255722</v>
      </c>
      <c r="AB34" s="34">
        <v>0.12828759849071503</v>
      </c>
      <c r="AC34" s="34">
        <v>0.12277146428823471</v>
      </c>
      <c r="AD34" t="s">
        <v>924</v>
      </c>
      <c r="AE34" t="s">
        <v>843</v>
      </c>
      <c r="AF34" t="s">
        <v>843</v>
      </c>
      <c r="AG34" t="s">
        <v>843</v>
      </c>
      <c r="AH34" t="s">
        <v>843</v>
      </c>
      <c r="AI34" s="34">
        <v>2019</v>
      </c>
      <c r="AJ34" s="34"/>
      <c r="AK34" s="34">
        <v>0.249597138286934</v>
      </c>
      <c r="AL34" s="34"/>
      <c r="AM34" s="34"/>
      <c r="AN34" s="34"/>
      <c r="AO34" s="34"/>
      <c r="AP34" s="34"/>
      <c r="AQ34" s="34">
        <v>0.16920836269855499</v>
      </c>
      <c r="AR34" t="s">
        <v>465</v>
      </c>
      <c r="AS34" t="s">
        <v>843</v>
      </c>
      <c r="AT34" t="s">
        <v>843</v>
      </c>
      <c r="AU34" t="s">
        <v>843</v>
      </c>
      <c r="AV34" t="s">
        <v>843</v>
      </c>
      <c r="AW34" t="s">
        <v>843</v>
      </c>
      <c r="AX34" t="s">
        <v>843</v>
      </c>
      <c r="AY34" s="34">
        <v>0.12376163154840469</v>
      </c>
      <c r="AZ34" s="34">
        <v>0.12870751321315765</v>
      </c>
      <c r="BA34" s="34">
        <v>0.13592439889907837</v>
      </c>
      <c r="BB34" s="34">
        <v>0.13066506385803223</v>
      </c>
      <c r="BC34" s="34">
        <v>0.12969738245010376</v>
      </c>
      <c r="BD34" t="s">
        <v>1345</v>
      </c>
    </row>
    <row r="35" spans="1:56" ht="15.5">
      <c r="A35" t="s">
        <v>422</v>
      </c>
      <c r="B35" t="s">
        <v>15</v>
      </c>
      <c r="C35" t="s">
        <v>224</v>
      </c>
      <c r="D35" t="s">
        <v>843</v>
      </c>
      <c r="E35" t="s">
        <v>843</v>
      </c>
      <c r="F35" s="34">
        <v>2019</v>
      </c>
      <c r="G35" s="34">
        <v>1.1928250789642334</v>
      </c>
      <c r="H35" t="s">
        <v>924</v>
      </c>
      <c r="I35" s="34">
        <v>0.54396730661392212</v>
      </c>
      <c r="J35" t="s">
        <v>924</v>
      </c>
      <c r="K35" t="s">
        <v>843</v>
      </c>
      <c r="L35" t="s">
        <v>843</v>
      </c>
      <c r="M35" s="34">
        <v>0.47764131426811218</v>
      </c>
      <c r="N35" t="s">
        <v>465</v>
      </c>
      <c r="O35" s="34">
        <v>2017</v>
      </c>
      <c r="P35" s="34">
        <v>0.3231678307056427</v>
      </c>
      <c r="Q35" t="s">
        <v>465</v>
      </c>
      <c r="R35" t="s">
        <v>843</v>
      </c>
      <c r="S35" t="s">
        <v>843</v>
      </c>
      <c r="T35" t="s">
        <v>1031</v>
      </c>
      <c r="U35" s="34">
        <v>0.75897586345672607</v>
      </c>
      <c r="V35" s="34">
        <v>0.38249999284744263</v>
      </c>
      <c r="W35" t="s">
        <v>1026</v>
      </c>
      <c r="X35" t="s">
        <v>843</v>
      </c>
      <c r="Y35" s="34">
        <v>0.42781144380569458</v>
      </c>
      <c r="Z35" s="34">
        <v>0.55082583427429199</v>
      </c>
      <c r="AA35" s="34">
        <v>0.61716735363006592</v>
      </c>
      <c r="AB35" s="34">
        <v>0.51304644346237183</v>
      </c>
      <c r="AC35" s="34">
        <v>0.57599997520446777</v>
      </c>
      <c r="AD35" t="s">
        <v>924</v>
      </c>
      <c r="AE35" t="s">
        <v>843</v>
      </c>
      <c r="AF35" t="s">
        <v>843</v>
      </c>
      <c r="AG35" t="s">
        <v>843</v>
      </c>
      <c r="AH35" t="s">
        <v>843</v>
      </c>
      <c r="AI35" s="34">
        <v>2019</v>
      </c>
      <c r="AJ35" s="34"/>
      <c r="AK35" s="34">
        <v>0.21129551798496099</v>
      </c>
      <c r="AL35" s="34"/>
      <c r="AM35" s="34">
        <v>0.16487960517406464</v>
      </c>
      <c r="AN35" s="34">
        <v>0.27250653505325317</v>
      </c>
      <c r="AO35" s="34"/>
      <c r="AP35" s="34"/>
      <c r="AQ35" s="34">
        <v>0.21568401157855988</v>
      </c>
      <c r="AR35" t="s">
        <v>465</v>
      </c>
      <c r="AS35" t="s">
        <v>843</v>
      </c>
      <c r="AT35" t="s">
        <v>843</v>
      </c>
      <c r="AU35" t="s">
        <v>843</v>
      </c>
      <c r="AV35" t="s">
        <v>843</v>
      </c>
      <c r="AW35" t="s">
        <v>843</v>
      </c>
      <c r="AX35" t="s">
        <v>843</v>
      </c>
      <c r="AY35" s="34"/>
      <c r="AZ35" s="34"/>
      <c r="BA35" s="34"/>
      <c r="BB35" s="34"/>
      <c r="BC35" s="34">
        <v>0.2128710150718689</v>
      </c>
      <c r="BD35" t="s">
        <v>465</v>
      </c>
    </row>
    <row r="36" spans="1:56" ht="15.5">
      <c r="A36" t="s">
        <v>512</v>
      </c>
      <c r="B36" t="s">
        <v>23</v>
      </c>
      <c r="C36" t="s">
        <v>225</v>
      </c>
      <c r="D36" t="s">
        <v>843</v>
      </c>
      <c r="E36" t="s">
        <v>843</v>
      </c>
      <c r="F36" s="34">
        <v>2019</v>
      </c>
      <c r="G36" s="34">
        <v>7.9030513763427734E-2</v>
      </c>
      <c r="H36" t="s">
        <v>924</v>
      </c>
      <c r="I36" s="34">
        <v>7.3242150247097015E-2</v>
      </c>
      <c r="J36" t="s">
        <v>924</v>
      </c>
      <c r="K36" t="s">
        <v>843</v>
      </c>
      <c r="L36" t="s">
        <v>843</v>
      </c>
      <c r="M36" s="34">
        <v>8.7545402348041534E-2</v>
      </c>
      <c r="N36" t="s">
        <v>1345</v>
      </c>
      <c r="O36" s="34">
        <v>2017</v>
      </c>
      <c r="P36" s="34">
        <v>8.0498158931732178E-2</v>
      </c>
      <c r="Q36" t="s">
        <v>1345</v>
      </c>
      <c r="R36" t="s">
        <v>843</v>
      </c>
      <c r="S36" t="s">
        <v>843</v>
      </c>
      <c r="T36" t="s">
        <v>465</v>
      </c>
      <c r="U36" s="34">
        <v>0.87084698677062988</v>
      </c>
      <c r="V36" s="34">
        <v>1</v>
      </c>
      <c r="W36" t="s">
        <v>1026</v>
      </c>
      <c r="X36" t="s">
        <v>843</v>
      </c>
      <c r="Y36" s="34">
        <v>5.7522594928741455E-2</v>
      </c>
      <c r="Z36" s="34">
        <v>6.5561100840568542E-2</v>
      </c>
      <c r="AA36" s="34">
        <v>7.5133182108402252E-2</v>
      </c>
      <c r="AB36" s="34">
        <v>8.1209167838096619E-2</v>
      </c>
      <c r="AC36" s="34">
        <v>6.115959957242012E-2</v>
      </c>
      <c r="AD36" t="s">
        <v>924</v>
      </c>
      <c r="AE36" t="s">
        <v>843</v>
      </c>
      <c r="AF36" t="s">
        <v>843</v>
      </c>
      <c r="AG36" t="s">
        <v>843</v>
      </c>
      <c r="AH36" t="s">
        <v>843</v>
      </c>
      <c r="AI36" s="34">
        <v>2019</v>
      </c>
      <c r="AJ36" s="34"/>
      <c r="AK36" s="34">
        <v>0.25187981323146003</v>
      </c>
      <c r="AL36" s="34"/>
      <c r="AM36" s="34"/>
      <c r="AN36" s="34"/>
      <c r="AO36" s="34"/>
      <c r="AP36" s="34"/>
      <c r="AQ36" s="34">
        <v>0.16920836269855499</v>
      </c>
      <c r="AR36" t="s">
        <v>465</v>
      </c>
      <c r="AS36" t="s">
        <v>843</v>
      </c>
      <c r="AT36" t="s">
        <v>843</v>
      </c>
      <c r="AU36" t="s">
        <v>843</v>
      </c>
      <c r="AV36" t="s">
        <v>843</v>
      </c>
      <c r="AW36" t="s">
        <v>843</v>
      </c>
      <c r="AX36" t="s">
        <v>843</v>
      </c>
      <c r="AY36" s="34">
        <v>5.705730989575386E-2</v>
      </c>
      <c r="AZ36" s="34">
        <v>6.2191296368837357E-2</v>
      </c>
      <c r="BA36" s="34">
        <v>7.2507493197917938E-2</v>
      </c>
      <c r="BB36" s="34">
        <v>8.3751052618026733E-2</v>
      </c>
      <c r="BC36" s="34">
        <v>0.1015922948718071</v>
      </c>
      <c r="BD36" t="s">
        <v>1345</v>
      </c>
    </row>
    <row r="37" spans="1:56" ht="15.5">
      <c r="A37" t="s">
        <v>512</v>
      </c>
      <c r="B37" t="s">
        <v>22</v>
      </c>
      <c r="C37" t="s">
        <v>226</v>
      </c>
      <c r="D37" t="s">
        <v>843</v>
      </c>
      <c r="E37" t="s">
        <v>843</v>
      </c>
      <c r="F37" s="34">
        <v>2019</v>
      </c>
      <c r="G37" s="34">
        <v>0.34573423862457275</v>
      </c>
      <c r="H37" t="s">
        <v>924</v>
      </c>
      <c r="I37" s="34">
        <v>0.25691121816635132</v>
      </c>
      <c r="J37" t="s">
        <v>924</v>
      </c>
      <c r="K37" t="s">
        <v>843</v>
      </c>
      <c r="L37" t="s">
        <v>843</v>
      </c>
      <c r="M37" s="34">
        <v>0.39428874850273132</v>
      </c>
      <c r="N37" t="s">
        <v>1345</v>
      </c>
      <c r="O37" s="34">
        <v>2017</v>
      </c>
      <c r="P37" s="34">
        <v>0.28278845548629761</v>
      </c>
      <c r="Q37" t="s">
        <v>1345</v>
      </c>
      <c r="R37" t="s">
        <v>843</v>
      </c>
      <c r="S37" t="s">
        <v>843</v>
      </c>
      <c r="T37" t="s">
        <v>1031</v>
      </c>
      <c r="U37" s="34">
        <v>0.9024311900138855</v>
      </c>
      <c r="V37" s="34">
        <v>1</v>
      </c>
      <c r="W37" t="s">
        <v>1026</v>
      </c>
      <c r="X37" t="s">
        <v>843</v>
      </c>
      <c r="Y37" s="34">
        <v>0.2113688737154007</v>
      </c>
      <c r="Z37" s="34">
        <v>0.18955522775650024</v>
      </c>
      <c r="AA37" s="34">
        <v>0.18668991327285767</v>
      </c>
      <c r="AB37" s="34">
        <v>0.15581819415092468</v>
      </c>
      <c r="AC37" s="34">
        <v>0.14391855895519257</v>
      </c>
      <c r="AD37" t="s">
        <v>924</v>
      </c>
      <c r="AE37" t="s">
        <v>843</v>
      </c>
      <c r="AF37" t="s">
        <v>843</v>
      </c>
      <c r="AG37" t="s">
        <v>843</v>
      </c>
      <c r="AH37" t="s">
        <v>843</v>
      </c>
      <c r="AI37" s="34">
        <v>2019</v>
      </c>
      <c r="AJ37" s="34">
        <v>0.23616989309689898</v>
      </c>
      <c r="AK37" s="34">
        <v>0.27792610025854797</v>
      </c>
      <c r="AL37" s="34">
        <v>4.1756205260753632E-2</v>
      </c>
      <c r="AM37" s="34">
        <v>0.21169237792491913</v>
      </c>
      <c r="AN37" s="34">
        <v>0.1899869441986084</v>
      </c>
      <c r="AO37" s="34">
        <v>0.18733720481395721</v>
      </c>
      <c r="AP37" s="34">
        <v>0.15711213648319244</v>
      </c>
      <c r="AQ37" s="34">
        <v>0.15024212002754211</v>
      </c>
      <c r="AR37" t="s">
        <v>832</v>
      </c>
      <c r="AS37" t="s">
        <v>843</v>
      </c>
      <c r="AT37" t="s">
        <v>843</v>
      </c>
      <c r="AU37" t="s">
        <v>843</v>
      </c>
      <c r="AV37" t="s">
        <v>843</v>
      </c>
      <c r="AW37" t="s">
        <v>843</v>
      </c>
      <c r="AX37" t="s">
        <v>843</v>
      </c>
      <c r="AY37" s="34">
        <v>0.22715790569782257</v>
      </c>
      <c r="AZ37" s="34">
        <v>0.21495291590690613</v>
      </c>
      <c r="BA37" s="34">
        <v>0.19638584554195404</v>
      </c>
      <c r="BB37" s="34">
        <v>0.17555044591426849</v>
      </c>
      <c r="BC37" s="34">
        <v>0.14099657535552979</v>
      </c>
      <c r="BD37" t="s">
        <v>1345</v>
      </c>
    </row>
    <row r="38" spans="1:56" ht="15.5">
      <c r="A38" t="s">
        <v>423</v>
      </c>
      <c r="B38" t="s">
        <v>20</v>
      </c>
      <c r="C38" t="s">
        <v>227</v>
      </c>
      <c r="D38" t="s">
        <v>843</v>
      </c>
      <c r="E38" t="s">
        <v>843</v>
      </c>
      <c r="F38" s="34">
        <v>2019</v>
      </c>
      <c r="G38" s="34">
        <v>0.35492417216300964</v>
      </c>
      <c r="H38" t="s">
        <v>924</v>
      </c>
      <c r="I38" s="34">
        <v>0.26195132732391357</v>
      </c>
      <c r="J38" t="s">
        <v>924</v>
      </c>
      <c r="K38" t="s">
        <v>843</v>
      </c>
      <c r="L38" t="s">
        <v>843</v>
      </c>
      <c r="M38" s="34">
        <v>0.35352048277854919</v>
      </c>
      <c r="N38" t="s">
        <v>1345</v>
      </c>
      <c r="O38" s="34">
        <v>2017</v>
      </c>
      <c r="P38" s="34">
        <v>0.2611859142780304</v>
      </c>
      <c r="Q38" t="s">
        <v>1345</v>
      </c>
      <c r="R38" t="s">
        <v>843</v>
      </c>
      <c r="S38" t="s">
        <v>843</v>
      </c>
      <c r="T38" t="s">
        <v>1031</v>
      </c>
      <c r="U38" s="34">
        <v>0.70867264270782471</v>
      </c>
      <c r="V38" s="34">
        <v>0.50999999046325684</v>
      </c>
      <c r="W38" t="s">
        <v>1026</v>
      </c>
      <c r="X38" t="s">
        <v>843</v>
      </c>
      <c r="Y38" s="34">
        <v>0.22395500540733337</v>
      </c>
      <c r="Z38" s="34">
        <v>0.21437022089958191</v>
      </c>
      <c r="AA38" s="34">
        <v>0.22501291334629059</v>
      </c>
      <c r="AB38" s="34">
        <v>0.24267318844795227</v>
      </c>
      <c r="AC38" s="34">
        <v>0.25426030158996582</v>
      </c>
      <c r="AD38" t="s">
        <v>924</v>
      </c>
      <c r="AE38" t="s">
        <v>843</v>
      </c>
      <c r="AF38" t="s">
        <v>843</v>
      </c>
      <c r="AG38" t="s">
        <v>843</v>
      </c>
      <c r="AH38" t="s">
        <v>843</v>
      </c>
      <c r="AI38" s="34">
        <v>2019</v>
      </c>
      <c r="AJ38" s="34">
        <v>0.25249725683681601</v>
      </c>
      <c r="AK38" s="34">
        <v>0.32213733112626597</v>
      </c>
      <c r="AL38" s="34">
        <v>6.9640070199966431E-2</v>
      </c>
      <c r="AM38" s="34">
        <v>0.21586704254150391</v>
      </c>
      <c r="AN38" s="34">
        <v>0.20758041739463806</v>
      </c>
      <c r="AO38" s="34">
        <v>0.21568030118942261</v>
      </c>
      <c r="AP38" s="34">
        <v>0.22400793433189392</v>
      </c>
      <c r="AQ38" s="34">
        <v>0.21618130803108215</v>
      </c>
      <c r="AR38" t="s">
        <v>832</v>
      </c>
      <c r="AS38" t="s">
        <v>843</v>
      </c>
      <c r="AT38" t="s">
        <v>843</v>
      </c>
      <c r="AU38" t="s">
        <v>843</v>
      </c>
      <c r="AV38" t="s">
        <v>843</v>
      </c>
      <c r="AW38" t="s">
        <v>843</v>
      </c>
      <c r="AX38" t="s">
        <v>843</v>
      </c>
      <c r="AY38" s="34">
        <v>0.22622524201869965</v>
      </c>
      <c r="AZ38" s="34">
        <v>0.21096594631671906</v>
      </c>
      <c r="BA38" s="34">
        <v>0.20547866821289063</v>
      </c>
      <c r="BB38" s="34">
        <v>0.2297479659318924</v>
      </c>
      <c r="BC38" s="34">
        <v>0.23459373414516449</v>
      </c>
      <c r="BD38" t="s">
        <v>1345</v>
      </c>
    </row>
    <row r="39" spans="1:56" ht="15.5">
      <c r="A39" t="s">
        <v>512</v>
      </c>
      <c r="B39" t="s">
        <v>29</v>
      </c>
      <c r="C39" t="s">
        <v>228</v>
      </c>
      <c r="D39" t="s">
        <v>843</v>
      </c>
      <c r="E39" t="s">
        <v>843</v>
      </c>
      <c r="F39" s="34">
        <v>2019</v>
      </c>
      <c r="G39" s="34">
        <v>0.37225547432899475</v>
      </c>
      <c r="H39" t="s">
        <v>924</v>
      </c>
      <c r="I39" s="34">
        <v>0.27127271890640259</v>
      </c>
      <c r="J39" t="s">
        <v>924</v>
      </c>
      <c r="K39" t="s">
        <v>843</v>
      </c>
      <c r="L39" t="s">
        <v>843</v>
      </c>
      <c r="M39" s="34">
        <v>1.1826740503311157</v>
      </c>
      <c r="N39" t="s">
        <v>1345</v>
      </c>
      <c r="O39" s="34">
        <v>2017</v>
      </c>
      <c r="P39" s="34">
        <v>0.54184639453887939</v>
      </c>
      <c r="Q39" t="s">
        <v>1345</v>
      </c>
      <c r="R39" t="s">
        <v>843</v>
      </c>
      <c r="S39" t="s">
        <v>843</v>
      </c>
      <c r="T39" t="s">
        <v>465</v>
      </c>
      <c r="U39" s="34">
        <v>0.87084698677062988</v>
      </c>
      <c r="V39" s="34">
        <v>0.29750001430511475</v>
      </c>
      <c r="W39" t="s">
        <v>1026</v>
      </c>
      <c r="X39" t="s">
        <v>843</v>
      </c>
      <c r="Y39" s="34">
        <v>0.19276179373264313</v>
      </c>
      <c r="Z39" s="34">
        <v>0.16005012392997742</v>
      </c>
      <c r="AA39" s="34">
        <v>0.13048771023750305</v>
      </c>
      <c r="AB39" s="34">
        <v>0.14892701804637909</v>
      </c>
      <c r="AC39" s="34">
        <v>0.14189004898071289</v>
      </c>
      <c r="AD39" t="s">
        <v>924</v>
      </c>
      <c r="AE39" t="s">
        <v>843</v>
      </c>
      <c r="AF39" t="s">
        <v>843</v>
      </c>
      <c r="AG39" t="s">
        <v>843</v>
      </c>
      <c r="AH39" t="s">
        <v>843</v>
      </c>
      <c r="AI39" s="34">
        <v>2019</v>
      </c>
      <c r="AJ39" s="34"/>
      <c r="AK39" s="34">
        <v>0.14370102015268199</v>
      </c>
      <c r="AL39" s="34"/>
      <c r="AM39" s="34"/>
      <c r="AN39" s="34"/>
      <c r="AO39" s="34"/>
      <c r="AP39" s="34"/>
      <c r="AQ39" s="34">
        <v>0.16920836269855499</v>
      </c>
      <c r="AR39" t="s">
        <v>465</v>
      </c>
      <c r="AS39" t="s">
        <v>843</v>
      </c>
      <c r="AT39" t="s">
        <v>843</v>
      </c>
      <c r="AU39" t="s">
        <v>843</v>
      </c>
      <c r="AV39" t="s">
        <v>843</v>
      </c>
      <c r="AW39" t="s">
        <v>843</v>
      </c>
      <c r="AX39" t="s">
        <v>843</v>
      </c>
      <c r="AY39" s="34">
        <v>0.35746052861213684</v>
      </c>
      <c r="AZ39" s="34">
        <v>0.35352784395217896</v>
      </c>
      <c r="BA39" s="34">
        <v>0.27958086133003235</v>
      </c>
      <c r="BB39" s="34">
        <v>0.27035009860992432</v>
      </c>
      <c r="BC39" s="34">
        <v>0.30480831861495972</v>
      </c>
      <c r="BD39" t="s">
        <v>1345</v>
      </c>
    </row>
    <row r="40" spans="1:56" ht="15.5">
      <c r="A40" t="s">
        <v>422</v>
      </c>
      <c r="B40" t="s">
        <v>25</v>
      </c>
      <c r="C40" t="s">
        <v>229</v>
      </c>
      <c r="D40" t="s">
        <v>843</v>
      </c>
      <c r="E40" t="s">
        <v>843</v>
      </c>
      <c r="F40" s="34">
        <v>2019</v>
      </c>
      <c r="G40" s="34">
        <v>0.4074593186378479</v>
      </c>
      <c r="H40" t="s">
        <v>465</v>
      </c>
      <c r="I40" s="34">
        <v>0.28949987888336182</v>
      </c>
      <c r="J40" t="s">
        <v>465</v>
      </c>
      <c r="K40" t="s">
        <v>843</v>
      </c>
      <c r="L40" t="s">
        <v>843</v>
      </c>
      <c r="M40" s="34">
        <v>0.47764131426811218</v>
      </c>
      <c r="N40" t="s">
        <v>465</v>
      </c>
      <c r="O40" s="34">
        <v>2017</v>
      </c>
      <c r="P40" s="34">
        <v>0.3231678307056427</v>
      </c>
      <c r="Q40" t="s">
        <v>465</v>
      </c>
      <c r="R40" t="s">
        <v>843</v>
      </c>
      <c r="S40" t="s">
        <v>843</v>
      </c>
      <c r="T40" t="s">
        <v>1031</v>
      </c>
      <c r="U40" s="34">
        <v>0.88699865341186523</v>
      </c>
      <c r="V40" s="34">
        <v>0.51499998569488525</v>
      </c>
      <c r="W40" t="s">
        <v>1026</v>
      </c>
      <c r="X40" t="s">
        <v>843</v>
      </c>
      <c r="Y40" s="34">
        <v>0.12357197701931</v>
      </c>
      <c r="Z40" s="34">
        <v>0.12904223799705505</v>
      </c>
      <c r="AA40" s="34">
        <v>0.10533568263053894</v>
      </c>
      <c r="AB40" s="34"/>
      <c r="AC40" s="34">
        <v>0.21881525218486786</v>
      </c>
      <c r="AD40" t="s">
        <v>465</v>
      </c>
      <c r="AE40" t="s">
        <v>843</v>
      </c>
      <c r="AF40" t="s">
        <v>843</v>
      </c>
      <c r="AG40" t="s">
        <v>843</v>
      </c>
      <c r="AH40" t="s">
        <v>843</v>
      </c>
      <c r="AI40" s="34">
        <v>2019</v>
      </c>
      <c r="AJ40" s="34"/>
      <c r="AK40" s="34">
        <v>0.27034537426492999</v>
      </c>
      <c r="AL40" s="34"/>
      <c r="AM40" s="34">
        <v>0.12357197701931</v>
      </c>
      <c r="AN40" s="34">
        <v>0.12904223799705505</v>
      </c>
      <c r="AO40" s="34">
        <v>0.10533568263053894</v>
      </c>
      <c r="AP40" s="34"/>
      <c r="AQ40" s="34">
        <v>0.21568401157855988</v>
      </c>
      <c r="AR40" t="s">
        <v>465</v>
      </c>
      <c r="AS40" t="s">
        <v>843</v>
      </c>
      <c r="AT40" t="s">
        <v>843</v>
      </c>
      <c r="AU40" t="s">
        <v>843</v>
      </c>
      <c r="AV40" t="s">
        <v>843</v>
      </c>
      <c r="AW40" t="s">
        <v>843</v>
      </c>
      <c r="AX40" t="s">
        <v>843</v>
      </c>
      <c r="AY40" s="34"/>
      <c r="AZ40" s="34"/>
      <c r="BA40" s="34"/>
      <c r="BB40" s="34"/>
      <c r="BC40" s="34">
        <v>0.2128710150718689</v>
      </c>
      <c r="BD40" t="s">
        <v>465</v>
      </c>
    </row>
    <row r="41" spans="1:56" ht="15.5">
      <c r="A41" t="s">
        <v>512</v>
      </c>
      <c r="B41" t="s">
        <v>17</v>
      </c>
      <c r="C41" t="s">
        <v>230</v>
      </c>
      <c r="D41" t="s">
        <v>843</v>
      </c>
      <c r="E41" t="s">
        <v>843</v>
      </c>
      <c r="F41" s="34">
        <v>2019</v>
      </c>
      <c r="G41" s="34">
        <v>0.16924355924129486</v>
      </c>
      <c r="H41" t="s">
        <v>924</v>
      </c>
      <c r="I41" s="34">
        <v>0.14474619925022125</v>
      </c>
      <c r="J41" t="s">
        <v>924</v>
      </c>
      <c r="K41" t="s">
        <v>843</v>
      </c>
      <c r="L41" t="s">
        <v>843</v>
      </c>
      <c r="M41" s="34">
        <v>0.23332391679286957</v>
      </c>
      <c r="N41" t="s">
        <v>1345</v>
      </c>
      <c r="O41" s="34">
        <v>2017</v>
      </c>
      <c r="P41" s="34">
        <v>0.18918299674987793</v>
      </c>
      <c r="Q41" t="s">
        <v>1345</v>
      </c>
      <c r="R41" t="s">
        <v>843</v>
      </c>
      <c r="S41" t="s">
        <v>843</v>
      </c>
      <c r="T41" t="s">
        <v>1031</v>
      </c>
      <c r="U41" s="34">
        <v>0.90591716766357422</v>
      </c>
      <c r="V41" s="34">
        <v>1</v>
      </c>
      <c r="W41" t="s">
        <v>1026</v>
      </c>
      <c r="X41" t="s">
        <v>843</v>
      </c>
      <c r="Y41" s="34">
        <v>9.9648416042327881E-2</v>
      </c>
      <c r="Z41" s="34">
        <v>0.10027842223644257</v>
      </c>
      <c r="AA41" s="34">
        <v>0.1059991791844368</v>
      </c>
      <c r="AB41" s="34">
        <v>0.10701654851436615</v>
      </c>
      <c r="AC41" s="34">
        <v>0.10865660756826401</v>
      </c>
      <c r="AD41" t="s">
        <v>924</v>
      </c>
      <c r="AE41" t="s">
        <v>843</v>
      </c>
      <c r="AF41" t="s">
        <v>843</v>
      </c>
      <c r="AG41" t="s">
        <v>843</v>
      </c>
      <c r="AH41" t="s">
        <v>843</v>
      </c>
      <c r="AI41" s="34">
        <v>2019</v>
      </c>
      <c r="AJ41" s="34"/>
      <c r="AK41" s="34">
        <v>0.24157215149165001</v>
      </c>
      <c r="AL41" s="34"/>
      <c r="AM41" s="34"/>
      <c r="AN41" s="34"/>
      <c r="AO41" s="34"/>
      <c r="AP41" s="34"/>
      <c r="AQ41" s="34">
        <v>0.16920836269855499</v>
      </c>
      <c r="AR41" t="s">
        <v>465</v>
      </c>
      <c r="AS41" t="s">
        <v>843</v>
      </c>
      <c r="AT41" t="s">
        <v>843</v>
      </c>
      <c r="AU41" t="s">
        <v>843</v>
      </c>
      <c r="AV41" t="s">
        <v>843</v>
      </c>
      <c r="AW41" t="s">
        <v>843</v>
      </c>
      <c r="AX41" t="s">
        <v>843</v>
      </c>
      <c r="AY41" s="34">
        <v>0.10027772188186646</v>
      </c>
      <c r="AZ41" s="34">
        <v>9.951607882976532E-2</v>
      </c>
      <c r="BA41" s="34">
        <v>0.10036337375640869</v>
      </c>
      <c r="BB41" s="34">
        <v>0.10231289267539978</v>
      </c>
      <c r="BC41" s="34">
        <v>9.3934416770935059E-2</v>
      </c>
      <c r="BD41" t="s">
        <v>1345</v>
      </c>
    </row>
    <row r="42" spans="1:56" ht="15.5">
      <c r="A42" t="s">
        <v>422</v>
      </c>
      <c r="B42" t="s">
        <v>26</v>
      </c>
      <c r="C42" t="s">
        <v>231</v>
      </c>
      <c r="D42" t="s">
        <v>843</v>
      </c>
      <c r="E42" t="s">
        <v>843</v>
      </c>
      <c r="F42" s="34">
        <v>2019</v>
      </c>
      <c r="G42" s="34">
        <v>0.64954560995101929</v>
      </c>
      <c r="H42" t="s">
        <v>924</v>
      </c>
      <c r="I42" s="34">
        <v>0.39377245306968689</v>
      </c>
      <c r="J42" t="s">
        <v>924</v>
      </c>
      <c r="K42" t="s">
        <v>843</v>
      </c>
      <c r="L42" t="s">
        <v>843</v>
      </c>
      <c r="M42" s="34">
        <v>0.81949460506439209</v>
      </c>
      <c r="N42" t="s">
        <v>1345</v>
      </c>
      <c r="O42" s="34">
        <v>2017</v>
      </c>
      <c r="P42" s="34">
        <v>0.4503968358039856</v>
      </c>
      <c r="Q42" t="s">
        <v>1345</v>
      </c>
      <c r="R42" t="s">
        <v>843</v>
      </c>
      <c r="S42" t="s">
        <v>843</v>
      </c>
      <c r="T42" t="s">
        <v>465</v>
      </c>
      <c r="U42" s="34">
        <v>0.75256699323654175</v>
      </c>
      <c r="V42" s="34">
        <v>6.7500002682209015E-2</v>
      </c>
      <c r="W42" t="s">
        <v>1026</v>
      </c>
      <c r="X42" t="s">
        <v>843</v>
      </c>
      <c r="Y42" s="34">
        <v>0.33450347185134888</v>
      </c>
      <c r="Z42" s="34">
        <v>0.28071987628936768</v>
      </c>
      <c r="AA42" s="34">
        <v>0.31246352195739746</v>
      </c>
      <c r="AB42" s="34">
        <v>0.29177653789520264</v>
      </c>
      <c r="AC42" s="34">
        <v>0.29093837738037109</v>
      </c>
      <c r="AD42" t="s">
        <v>924</v>
      </c>
      <c r="AE42" t="s">
        <v>843</v>
      </c>
      <c r="AF42" t="s">
        <v>843</v>
      </c>
      <c r="AG42" t="s">
        <v>843</v>
      </c>
      <c r="AH42" t="s">
        <v>843</v>
      </c>
      <c r="AI42" s="34">
        <v>2019</v>
      </c>
      <c r="AJ42" s="34">
        <v>0.13323337929743201</v>
      </c>
      <c r="AK42" s="34">
        <v>0.194088139970434</v>
      </c>
      <c r="AL42" s="34">
        <v>6.0854759067296982E-2</v>
      </c>
      <c r="AM42" s="34">
        <v>0.32917565107345581</v>
      </c>
      <c r="AN42" s="34">
        <v>0.32917565107345581</v>
      </c>
      <c r="AO42" s="34">
        <v>0.32917565107345581</v>
      </c>
      <c r="AP42" s="34">
        <v>0.29668122529983521</v>
      </c>
      <c r="AQ42" s="34">
        <v>0.31354185938835144</v>
      </c>
      <c r="AR42" t="s">
        <v>832</v>
      </c>
      <c r="AS42" t="s">
        <v>843</v>
      </c>
      <c r="AT42" t="s">
        <v>843</v>
      </c>
      <c r="AU42" t="s">
        <v>843</v>
      </c>
      <c r="AV42" t="s">
        <v>843</v>
      </c>
      <c r="AW42" t="s">
        <v>843</v>
      </c>
      <c r="AX42" t="s">
        <v>843</v>
      </c>
      <c r="AY42" s="34">
        <v>0.36321502923965454</v>
      </c>
      <c r="AZ42" s="34">
        <v>0.32812148332595825</v>
      </c>
      <c r="BA42" s="34">
        <v>0.30439531803131104</v>
      </c>
      <c r="BB42" s="34">
        <v>0.35706174373626709</v>
      </c>
      <c r="BC42" s="34">
        <v>0.33269822597503662</v>
      </c>
      <c r="BD42" t="s">
        <v>1345</v>
      </c>
    </row>
    <row r="43" spans="1:56" ht="15.5">
      <c r="A43" t="s">
        <v>423</v>
      </c>
      <c r="B43" t="s">
        <v>18</v>
      </c>
      <c r="C43" t="s">
        <v>232</v>
      </c>
      <c r="D43" t="s">
        <v>843</v>
      </c>
      <c r="E43" t="s">
        <v>843</v>
      </c>
      <c r="F43" s="34">
        <v>2019</v>
      </c>
      <c r="G43" s="34">
        <v>0.5798448920249939</v>
      </c>
      <c r="H43" t="s">
        <v>924</v>
      </c>
      <c r="I43" s="34">
        <v>0.36702644824981689</v>
      </c>
      <c r="J43" t="s">
        <v>924</v>
      </c>
      <c r="K43" t="s">
        <v>843</v>
      </c>
      <c r="L43" t="s">
        <v>843</v>
      </c>
      <c r="M43" s="34">
        <v>0.66249603033065796</v>
      </c>
      <c r="N43" t="s">
        <v>1345</v>
      </c>
      <c r="O43" s="34">
        <v>2017</v>
      </c>
      <c r="P43" s="34">
        <v>0.39849480986595154</v>
      </c>
      <c r="Q43" t="s">
        <v>1345</v>
      </c>
      <c r="R43" t="s">
        <v>843</v>
      </c>
      <c r="S43" t="s">
        <v>843</v>
      </c>
      <c r="T43" t="s">
        <v>1031</v>
      </c>
      <c r="U43" s="34">
        <v>0.45662042498588562</v>
      </c>
      <c r="V43" s="34">
        <v>0.38999998569488525</v>
      </c>
      <c r="W43" t="s">
        <v>1026</v>
      </c>
      <c r="X43" t="s">
        <v>843</v>
      </c>
      <c r="Y43" s="34">
        <v>0.24822768568992615</v>
      </c>
      <c r="Z43" s="34">
        <v>0.24578024446964264</v>
      </c>
      <c r="AA43" s="34">
        <v>0.22433635592460632</v>
      </c>
      <c r="AB43" s="34">
        <v>0.22945103049278259</v>
      </c>
      <c r="AC43" s="34">
        <v>0.1556520015001297</v>
      </c>
      <c r="AD43" t="s">
        <v>924</v>
      </c>
      <c r="AE43" t="s">
        <v>843</v>
      </c>
      <c r="AF43" t="s">
        <v>843</v>
      </c>
      <c r="AG43" t="s">
        <v>843</v>
      </c>
      <c r="AH43" t="s">
        <v>843</v>
      </c>
      <c r="AI43" s="34">
        <v>2019</v>
      </c>
      <c r="AJ43" s="34">
        <v>0.21254987696648101</v>
      </c>
      <c r="AK43" s="34">
        <v>0.25173255630997499</v>
      </c>
      <c r="AL43" s="34">
        <v>3.9182677865028381E-2</v>
      </c>
      <c r="AM43" s="34">
        <v>0.24247223138809204</v>
      </c>
      <c r="AN43" s="34">
        <v>0.23853029310703278</v>
      </c>
      <c r="AO43" s="34">
        <v>0.21494534611701965</v>
      </c>
      <c r="AP43" s="34">
        <v>0.18437895178794861</v>
      </c>
      <c r="AQ43" s="34">
        <v>0.1556520015001297</v>
      </c>
      <c r="AR43" t="s">
        <v>832</v>
      </c>
      <c r="AS43" t="s">
        <v>843</v>
      </c>
      <c r="AT43" t="s">
        <v>843</v>
      </c>
      <c r="AU43" t="s">
        <v>843</v>
      </c>
      <c r="AV43" t="s">
        <v>843</v>
      </c>
      <c r="AW43" t="s">
        <v>843</v>
      </c>
      <c r="AX43" t="s">
        <v>843</v>
      </c>
      <c r="AY43" s="34">
        <v>0.27002817392349243</v>
      </c>
      <c r="AZ43" s="34">
        <v>0.26570403575897217</v>
      </c>
      <c r="BA43" s="34">
        <v>0.26809465885162354</v>
      </c>
      <c r="BB43" s="34">
        <v>0.24309460818767548</v>
      </c>
      <c r="BC43" s="34">
        <v>0.25852158665657043</v>
      </c>
      <c r="BD43" t="s">
        <v>1345</v>
      </c>
    </row>
    <row r="44" spans="1:56" ht="15.5">
      <c r="A44" t="s">
        <v>512</v>
      </c>
      <c r="B44" t="s">
        <v>175</v>
      </c>
      <c r="C44" t="s">
        <v>233</v>
      </c>
      <c r="D44" t="s">
        <v>843</v>
      </c>
      <c r="E44" t="s">
        <v>843</v>
      </c>
      <c r="F44" s="34">
        <v>2019</v>
      </c>
      <c r="G44" s="34">
        <v>0.30219972133636475</v>
      </c>
      <c r="H44" t="s">
        <v>465</v>
      </c>
      <c r="I44" s="34">
        <v>0.23206824064254761</v>
      </c>
      <c r="J44" t="s">
        <v>465</v>
      </c>
      <c r="K44" t="s">
        <v>843</v>
      </c>
      <c r="L44" t="s">
        <v>843</v>
      </c>
      <c r="M44" s="34">
        <v>0.3210161030292511</v>
      </c>
      <c r="N44" t="s">
        <v>465</v>
      </c>
      <c r="O44" s="34">
        <v>2017</v>
      </c>
      <c r="P44" s="34">
        <v>0.24300695955753326</v>
      </c>
      <c r="Q44" t="s">
        <v>465</v>
      </c>
      <c r="R44" t="s">
        <v>843</v>
      </c>
      <c r="S44" t="s">
        <v>843</v>
      </c>
      <c r="T44" t="s">
        <v>465</v>
      </c>
      <c r="U44" s="34">
        <v>0.87084698677062988</v>
      </c>
      <c r="V44" s="34">
        <v>0.29750001430511475</v>
      </c>
      <c r="W44" t="s">
        <v>465</v>
      </c>
      <c r="X44" t="s">
        <v>843</v>
      </c>
      <c r="Y44" s="34"/>
      <c r="Z44" s="34"/>
      <c r="AA44" s="34"/>
      <c r="AB44" s="34"/>
      <c r="AC44" s="34">
        <v>0.16794951260089874</v>
      </c>
      <c r="AD44" t="s">
        <v>465</v>
      </c>
      <c r="AE44" t="s">
        <v>843</v>
      </c>
      <c r="AF44" t="s">
        <v>843</v>
      </c>
      <c r="AG44" t="s">
        <v>843</v>
      </c>
      <c r="AH44" t="s">
        <v>843</v>
      </c>
      <c r="AI44" s="34">
        <v>2019</v>
      </c>
      <c r="AJ44" s="34"/>
      <c r="AK44" s="34">
        <v>0.147695853620917</v>
      </c>
      <c r="AL44" s="34"/>
      <c r="AM44" s="34"/>
      <c r="AN44" s="34"/>
      <c r="AO44" s="34"/>
      <c r="AP44" s="34"/>
      <c r="AQ44" s="34">
        <v>0.16920836269855499</v>
      </c>
      <c r="AR44" t="s">
        <v>465</v>
      </c>
      <c r="AS44" t="s">
        <v>843</v>
      </c>
      <c r="AT44" t="s">
        <v>843</v>
      </c>
      <c r="AU44" t="s">
        <v>843</v>
      </c>
      <c r="AV44" t="s">
        <v>843</v>
      </c>
      <c r="AW44" t="s">
        <v>843</v>
      </c>
      <c r="AX44" t="s">
        <v>843</v>
      </c>
      <c r="AY44" s="34"/>
      <c r="AZ44" s="34"/>
      <c r="BA44" s="34"/>
      <c r="BB44" s="34"/>
      <c r="BC44" s="34">
        <v>0.15895791351795197</v>
      </c>
      <c r="BD44" t="s">
        <v>465</v>
      </c>
    </row>
    <row r="45" spans="1:56" ht="15.5">
      <c r="A45" t="s">
        <v>423</v>
      </c>
      <c r="B45" t="s">
        <v>176</v>
      </c>
      <c r="C45" t="s">
        <v>234</v>
      </c>
      <c r="D45" t="s">
        <v>843</v>
      </c>
      <c r="E45" t="s">
        <v>843</v>
      </c>
      <c r="F45" s="34">
        <v>2019</v>
      </c>
      <c r="G45" s="34">
        <v>0.41453269124031067</v>
      </c>
      <c r="H45" t="s">
        <v>924</v>
      </c>
      <c r="I45" s="34">
        <v>0.29305276274681091</v>
      </c>
      <c r="J45" t="s">
        <v>924</v>
      </c>
      <c r="K45" t="s">
        <v>843</v>
      </c>
      <c r="L45" t="s">
        <v>843</v>
      </c>
      <c r="M45" s="34">
        <v>0.41009625792503357</v>
      </c>
      <c r="N45" t="s">
        <v>1345</v>
      </c>
      <c r="O45" s="34">
        <v>2017</v>
      </c>
      <c r="P45" s="34">
        <v>0.29082855582237244</v>
      </c>
      <c r="Q45" t="s">
        <v>1345</v>
      </c>
      <c r="R45" t="s">
        <v>843</v>
      </c>
      <c r="S45" t="s">
        <v>843</v>
      </c>
      <c r="T45" t="s">
        <v>465</v>
      </c>
      <c r="U45" s="34">
        <v>0.70308190584182739</v>
      </c>
      <c r="V45" s="34">
        <v>0.39125001430511475</v>
      </c>
      <c r="W45" t="s">
        <v>465</v>
      </c>
      <c r="X45" t="s">
        <v>843</v>
      </c>
      <c r="Y45" s="34">
        <v>0.2391609251499176</v>
      </c>
      <c r="Z45" s="34">
        <v>0.23794424533843994</v>
      </c>
      <c r="AA45" s="34">
        <v>0.22214809060096741</v>
      </c>
      <c r="AB45" s="34">
        <v>0.21665763854980469</v>
      </c>
      <c r="AC45" s="34">
        <v>0.22357563674449921</v>
      </c>
      <c r="AD45" t="s">
        <v>924</v>
      </c>
      <c r="AE45" t="s">
        <v>843</v>
      </c>
      <c r="AF45" t="s">
        <v>843</v>
      </c>
      <c r="AG45" t="s">
        <v>843</v>
      </c>
      <c r="AH45" t="s">
        <v>843</v>
      </c>
      <c r="AI45" s="34">
        <v>2019</v>
      </c>
      <c r="AJ45" s="34">
        <v>0.29943127875638903</v>
      </c>
      <c r="AK45" s="34">
        <v>0.375570729162648</v>
      </c>
      <c r="AL45" s="34">
        <v>7.6139450073242188E-2</v>
      </c>
      <c r="AM45" s="34">
        <v>0.23508326709270477</v>
      </c>
      <c r="AN45" s="34">
        <v>0.23431417346000671</v>
      </c>
      <c r="AO45" s="34">
        <v>0.22749683260917664</v>
      </c>
      <c r="AP45" s="34">
        <v>0.22047987580299377</v>
      </c>
      <c r="AQ45" s="34">
        <v>0.20272998511791229</v>
      </c>
      <c r="AR45" t="s">
        <v>832</v>
      </c>
      <c r="AS45" t="s">
        <v>843</v>
      </c>
      <c r="AT45" t="s">
        <v>843</v>
      </c>
      <c r="AU45" t="s">
        <v>843</v>
      </c>
      <c r="AV45" t="s">
        <v>843</v>
      </c>
      <c r="AW45" t="s">
        <v>843</v>
      </c>
      <c r="AX45" t="s">
        <v>843</v>
      </c>
      <c r="AY45" s="34">
        <v>0.26865261793136597</v>
      </c>
      <c r="AZ45" s="34">
        <v>0.22770944237709045</v>
      </c>
      <c r="BA45" s="34">
        <v>0.23692166805267334</v>
      </c>
      <c r="BB45" s="34">
        <v>0.19893504679203033</v>
      </c>
      <c r="BC45" s="34">
        <v>0.17552851140499115</v>
      </c>
      <c r="BD45" t="s">
        <v>1345</v>
      </c>
    </row>
    <row r="46" spans="1:56" ht="15.5">
      <c r="A46" t="s">
        <v>423</v>
      </c>
      <c r="B46" t="s">
        <v>27</v>
      </c>
      <c r="C46" t="s">
        <v>235</v>
      </c>
      <c r="D46" t="s">
        <v>843</v>
      </c>
      <c r="E46" t="s">
        <v>843</v>
      </c>
      <c r="F46" s="34">
        <v>2019</v>
      </c>
      <c r="G46" s="34">
        <v>1.3457765579223633</v>
      </c>
      <c r="H46" t="s">
        <v>924</v>
      </c>
      <c r="I46" s="34">
        <v>0.57370191812515259</v>
      </c>
      <c r="J46" t="s">
        <v>924</v>
      </c>
      <c r="K46" t="s">
        <v>843</v>
      </c>
      <c r="L46" t="s">
        <v>843</v>
      </c>
      <c r="M46" s="34">
        <v>1.6913410425186157</v>
      </c>
      <c r="N46" t="s">
        <v>1345</v>
      </c>
      <c r="O46" s="34">
        <v>2017</v>
      </c>
      <c r="P46" s="34">
        <v>0.62843799591064453</v>
      </c>
      <c r="Q46" t="s">
        <v>1345</v>
      </c>
      <c r="R46" t="s">
        <v>843</v>
      </c>
      <c r="S46" t="s">
        <v>843</v>
      </c>
      <c r="T46" t="s">
        <v>1031</v>
      </c>
      <c r="U46" s="34">
        <v>0.70308190584182739</v>
      </c>
      <c r="V46" s="34">
        <v>0.61000001430511475</v>
      </c>
      <c r="W46" t="s">
        <v>1026</v>
      </c>
      <c r="X46" t="s">
        <v>843</v>
      </c>
      <c r="Y46" s="34">
        <v>0.53329545259475708</v>
      </c>
      <c r="Z46" s="34">
        <v>0.57812762260437012</v>
      </c>
      <c r="AA46" s="34">
        <v>0.58469140529632568</v>
      </c>
      <c r="AB46" s="34">
        <v>0.59253305196762085</v>
      </c>
      <c r="AC46" s="34">
        <v>0.51713627576828003</v>
      </c>
      <c r="AD46" t="s">
        <v>924</v>
      </c>
      <c r="AE46" t="s">
        <v>843</v>
      </c>
      <c r="AF46" t="s">
        <v>843</v>
      </c>
      <c r="AG46" t="s">
        <v>843</v>
      </c>
      <c r="AH46" t="s">
        <v>843</v>
      </c>
      <c r="AI46" s="34">
        <v>2019</v>
      </c>
      <c r="AJ46" s="34"/>
      <c r="AK46" s="34">
        <v>0.18975259955360499</v>
      </c>
      <c r="AL46" s="34"/>
      <c r="AM46" s="34"/>
      <c r="AN46" s="34"/>
      <c r="AO46" s="34"/>
      <c r="AP46" s="34"/>
      <c r="AQ46" s="34">
        <v>0.2138822078704834</v>
      </c>
      <c r="AR46" t="s">
        <v>465</v>
      </c>
      <c r="AS46" t="s">
        <v>843</v>
      </c>
      <c r="AT46" t="s">
        <v>843</v>
      </c>
      <c r="AU46" t="s">
        <v>843</v>
      </c>
      <c r="AV46" t="s">
        <v>843</v>
      </c>
      <c r="AW46" t="s">
        <v>843</v>
      </c>
      <c r="AX46" t="s">
        <v>843</v>
      </c>
      <c r="AY46" s="34">
        <v>0.48896214365959167</v>
      </c>
      <c r="AZ46" s="34">
        <v>0.55284637212753296</v>
      </c>
      <c r="BA46" s="34">
        <v>0.58714795112609863</v>
      </c>
      <c r="BB46" s="34">
        <v>0.60341107845306396</v>
      </c>
      <c r="BC46" s="34">
        <v>0.62615132331848145</v>
      </c>
      <c r="BD46" t="s">
        <v>1345</v>
      </c>
    </row>
    <row r="47" spans="1:56" ht="15.5">
      <c r="A47" t="s">
        <v>422</v>
      </c>
      <c r="B47" t="s">
        <v>24</v>
      </c>
      <c r="C47" t="s">
        <v>236</v>
      </c>
      <c r="D47" t="s">
        <v>843</v>
      </c>
      <c r="E47" t="s">
        <v>843</v>
      </c>
      <c r="F47" s="34">
        <v>2019</v>
      </c>
      <c r="G47" s="34">
        <v>0.52858811616897583</v>
      </c>
      <c r="H47" t="s">
        <v>924</v>
      </c>
      <c r="I47" s="34">
        <v>0.34580153226852417</v>
      </c>
      <c r="J47" t="s">
        <v>924</v>
      </c>
      <c r="K47" t="s">
        <v>843</v>
      </c>
      <c r="L47" t="s">
        <v>843</v>
      </c>
      <c r="M47" s="34">
        <v>0.70045596361160278</v>
      </c>
      <c r="N47" t="s">
        <v>1345</v>
      </c>
      <c r="O47" s="34">
        <v>2017</v>
      </c>
      <c r="P47" s="34">
        <v>0.41192245483398438</v>
      </c>
      <c r="Q47" t="s">
        <v>1345</v>
      </c>
      <c r="R47" t="s">
        <v>843</v>
      </c>
      <c r="S47" t="s">
        <v>843</v>
      </c>
      <c r="T47" t="s">
        <v>1031</v>
      </c>
      <c r="U47" s="34">
        <v>0.86361342668533325</v>
      </c>
      <c r="V47" s="34">
        <v>0.46958243846893311</v>
      </c>
      <c r="W47" t="s">
        <v>1026</v>
      </c>
      <c r="X47" t="s">
        <v>843</v>
      </c>
      <c r="Y47" s="34">
        <v>0.29754194617271423</v>
      </c>
      <c r="Z47" s="34">
        <v>0.26810219883918762</v>
      </c>
      <c r="AA47" s="34">
        <v>0.23985797166824341</v>
      </c>
      <c r="AB47" s="34">
        <v>0.17383059859275818</v>
      </c>
      <c r="AC47" s="34">
        <v>0.16203674674034119</v>
      </c>
      <c r="AD47" t="s">
        <v>924</v>
      </c>
      <c r="AE47" t="s">
        <v>843</v>
      </c>
      <c r="AF47" t="s">
        <v>843</v>
      </c>
      <c r="AG47" t="s">
        <v>843</v>
      </c>
      <c r="AH47" t="s">
        <v>843</v>
      </c>
      <c r="AI47" s="34">
        <v>2019</v>
      </c>
      <c r="AJ47" s="34"/>
      <c r="AK47" s="34">
        <v>0.23031487528182701</v>
      </c>
      <c r="AL47" s="34"/>
      <c r="AM47" s="34"/>
      <c r="AN47" s="34"/>
      <c r="AO47" s="34"/>
      <c r="AP47" s="34"/>
      <c r="AQ47" s="34">
        <v>0.21568401157855988</v>
      </c>
      <c r="AR47" t="s">
        <v>465</v>
      </c>
      <c r="AS47" t="s">
        <v>843</v>
      </c>
      <c r="AT47" t="s">
        <v>843</v>
      </c>
      <c r="AU47" t="s">
        <v>843</v>
      </c>
      <c r="AV47" t="s">
        <v>843</v>
      </c>
      <c r="AW47" t="s">
        <v>843</v>
      </c>
      <c r="AX47" t="s">
        <v>843</v>
      </c>
      <c r="AY47" s="34">
        <v>0.34954684972763062</v>
      </c>
      <c r="AZ47" s="34">
        <v>0.31416669487953186</v>
      </c>
      <c r="BA47" s="34">
        <v>0.30606955289840698</v>
      </c>
      <c r="BB47" s="34">
        <v>0.26578736305236816</v>
      </c>
      <c r="BC47" s="34">
        <v>0.23161821067333221</v>
      </c>
      <c r="BD47" t="s">
        <v>1345</v>
      </c>
    </row>
    <row r="48" spans="1:56" ht="15.5">
      <c r="A48" t="s">
        <v>422</v>
      </c>
      <c r="B48" t="s">
        <v>30</v>
      </c>
      <c r="C48" t="s">
        <v>237</v>
      </c>
      <c r="D48" t="s">
        <v>843</v>
      </c>
      <c r="E48" t="s">
        <v>843</v>
      </c>
      <c r="F48" s="34">
        <v>2019</v>
      </c>
      <c r="G48" s="34">
        <v>0.52897655963897705</v>
      </c>
      <c r="H48" t="s">
        <v>924</v>
      </c>
      <c r="I48" s="34">
        <v>0.34596773982048035</v>
      </c>
      <c r="J48" t="s">
        <v>924</v>
      </c>
      <c r="K48" t="s">
        <v>843</v>
      </c>
      <c r="L48" t="s">
        <v>843</v>
      </c>
      <c r="M48" s="34">
        <v>0.62242752313613892</v>
      </c>
      <c r="N48" t="s">
        <v>1345</v>
      </c>
      <c r="O48" s="34">
        <v>2017</v>
      </c>
      <c r="P48" s="34">
        <v>0.3836396336555481</v>
      </c>
      <c r="Q48" t="s">
        <v>1345</v>
      </c>
      <c r="R48" t="s">
        <v>843</v>
      </c>
      <c r="S48" t="s">
        <v>843</v>
      </c>
      <c r="T48" t="s">
        <v>465</v>
      </c>
      <c r="U48" s="34">
        <v>0.75256699323654175</v>
      </c>
      <c r="V48" s="34">
        <v>0.58749997615814209</v>
      </c>
      <c r="W48" t="s">
        <v>1026</v>
      </c>
      <c r="X48" t="s">
        <v>843</v>
      </c>
      <c r="Y48" s="34">
        <v>0.32228890061378479</v>
      </c>
      <c r="Z48" s="34">
        <v>0.30142709612846375</v>
      </c>
      <c r="AA48" s="34">
        <v>0.27167242765426636</v>
      </c>
      <c r="AB48" s="34">
        <v>0.26175513863563538</v>
      </c>
      <c r="AC48" s="34">
        <v>0.22644510865211487</v>
      </c>
      <c r="AD48" t="s">
        <v>924</v>
      </c>
      <c r="AE48" t="s">
        <v>843</v>
      </c>
      <c r="AF48" t="s">
        <v>843</v>
      </c>
      <c r="AG48" t="s">
        <v>843</v>
      </c>
      <c r="AH48" t="s">
        <v>843</v>
      </c>
      <c r="AI48" s="34">
        <v>2019</v>
      </c>
      <c r="AJ48" s="34"/>
      <c r="AK48" s="34">
        <v>0.28901373596236096</v>
      </c>
      <c r="AL48" s="34"/>
      <c r="AM48" s="34">
        <v>0.36078321933746338</v>
      </c>
      <c r="AN48" s="34">
        <v>0.33298355340957642</v>
      </c>
      <c r="AO48" s="34">
        <v>0.27646669745445251</v>
      </c>
      <c r="AP48" s="34"/>
      <c r="AQ48" s="34">
        <v>0.21568401157855988</v>
      </c>
      <c r="AR48" t="s">
        <v>465</v>
      </c>
      <c r="AS48" t="s">
        <v>843</v>
      </c>
      <c r="AT48" t="s">
        <v>843</v>
      </c>
      <c r="AU48" t="s">
        <v>843</v>
      </c>
      <c r="AV48" t="s">
        <v>843</v>
      </c>
      <c r="AW48" t="s">
        <v>843</v>
      </c>
      <c r="AX48" t="s">
        <v>843</v>
      </c>
      <c r="AY48" s="34">
        <v>0.33965039253234863</v>
      </c>
      <c r="AZ48" s="34">
        <v>0.32840049266815186</v>
      </c>
      <c r="BA48" s="34">
        <v>0.31921759247779846</v>
      </c>
      <c r="BB48" s="34">
        <v>0.24634520709514618</v>
      </c>
      <c r="BC48" s="34">
        <v>0.27486270666122437</v>
      </c>
      <c r="BD48" t="s">
        <v>1345</v>
      </c>
    </row>
    <row r="49" spans="1:56" ht="15.5">
      <c r="A49" t="s">
        <v>422</v>
      </c>
      <c r="B49" t="s">
        <v>28</v>
      </c>
      <c r="C49" t="s">
        <v>238</v>
      </c>
      <c r="D49" t="s">
        <v>843</v>
      </c>
      <c r="E49" t="s">
        <v>843</v>
      </c>
      <c r="F49" s="34">
        <v>2019</v>
      </c>
      <c r="G49" s="34">
        <v>0.41963684558868408</v>
      </c>
      <c r="H49" t="s">
        <v>924</v>
      </c>
      <c r="I49" s="34">
        <v>0.2955944836139679</v>
      </c>
      <c r="J49" t="s">
        <v>924</v>
      </c>
      <c r="K49" t="s">
        <v>843</v>
      </c>
      <c r="L49" t="s">
        <v>843</v>
      </c>
      <c r="M49" s="34">
        <v>0.19284535944461823</v>
      </c>
      <c r="N49" t="s">
        <v>1345</v>
      </c>
      <c r="O49" s="34">
        <v>2017</v>
      </c>
      <c r="P49" s="34">
        <v>0.16166836023330688</v>
      </c>
      <c r="Q49" t="s">
        <v>1345</v>
      </c>
      <c r="R49" t="s">
        <v>843</v>
      </c>
      <c r="S49" t="s">
        <v>843</v>
      </c>
      <c r="T49" t="s">
        <v>1031</v>
      </c>
      <c r="U49" s="34">
        <v>0.66876876354217529</v>
      </c>
      <c r="V49" s="34">
        <v>0.77999997138977051</v>
      </c>
      <c r="W49" t="s">
        <v>1026</v>
      </c>
      <c r="X49" t="s">
        <v>843</v>
      </c>
      <c r="Y49" s="34">
        <v>0.21544843912124634</v>
      </c>
      <c r="Z49" s="34">
        <v>0.20981042087078094</v>
      </c>
      <c r="AA49" s="34">
        <v>0.19312003254890442</v>
      </c>
      <c r="AB49" s="34">
        <v>0.16151107847690582</v>
      </c>
      <c r="AC49" s="34">
        <v>0.13445325195789337</v>
      </c>
      <c r="AD49" t="s">
        <v>924</v>
      </c>
      <c r="AE49" t="s">
        <v>843</v>
      </c>
      <c r="AF49" t="s">
        <v>843</v>
      </c>
      <c r="AG49" t="s">
        <v>843</v>
      </c>
      <c r="AH49" t="s">
        <v>843</v>
      </c>
      <c r="AI49" s="34">
        <v>2019</v>
      </c>
      <c r="AJ49" s="34"/>
      <c r="AK49" s="34">
        <v>0.154711697475784</v>
      </c>
      <c r="AL49" s="34"/>
      <c r="AM49" s="34"/>
      <c r="AN49" s="34"/>
      <c r="AO49" s="34"/>
      <c r="AP49" s="34"/>
      <c r="AQ49" s="34">
        <v>0.21568401157855988</v>
      </c>
      <c r="AR49" t="s">
        <v>465</v>
      </c>
      <c r="AS49" t="s">
        <v>843</v>
      </c>
      <c r="AT49" t="s">
        <v>843</v>
      </c>
      <c r="AU49" t="s">
        <v>843</v>
      </c>
      <c r="AV49" t="s">
        <v>843</v>
      </c>
      <c r="AW49" t="s">
        <v>843</v>
      </c>
      <c r="AX49" t="s">
        <v>843</v>
      </c>
      <c r="AY49" s="34">
        <v>0.10351048409938812</v>
      </c>
      <c r="AZ49" s="34">
        <v>0.10162092000246048</v>
      </c>
      <c r="BA49" s="34">
        <v>0.10649248212575912</v>
      </c>
      <c r="BB49" s="34">
        <v>0.10768698155879974</v>
      </c>
      <c r="BC49" s="34">
        <v>9.3400962650775909E-2</v>
      </c>
      <c r="BD49" t="s">
        <v>1345</v>
      </c>
    </row>
    <row r="50" spans="1:56" ht="15.5">
      <c r="A50" t="s">
        <v>512</v>
      </c>
      <c r="B50" t="s">
        <v>856</v>
      </c>
      <c r="C50" t="s">
        <v>857</v>
      </c>
      <c r="D50" t="s">
        <v>843</v>
      </c>
      <c r="E50" t="s">
        <v>843</v>
      </c>
      <c r="F50" s="34">
        <v>2019</v>
      </c>
      <c r="G50" s="34">
        <v>0.30219972133636475</v>
      </c>
      <c r="H50" t="s">
        <v>465</v>
      </c>
      <c r="I50" s="34">
        <v>0.23206824064254761</v>
      </c>
      <c r="J50" t="s">
        <v>465</v>
      </c>
      <c r="K50" t="s">
        <v>843</v>
      </c>
      <c r="L50" t="s">
        <v>843</v>
      </c>
      <c r="M50" s="34">
        <v>0.3210161030292511</v>
      </c>
      <c r="N50" t="s">
        <v>465</v>
      </c>
      <c r="O50" s="34">
        <v>2017</v>
      </c>
      <c r="P50" s="34">
        <v>0.24300695955753326</v>
      </c>
      <c r="Q50" t="s">
        <v>465</v>
      </c>
      <c r="R50" t="s">
        <v>843</v>
      </c>
      <c r="S50" t="s">
        <v>843</v>
      </c>
      <c r="T50" t="s">
        <v>465</v>
      </c>
      <c r="U50" s="34">
        <v>0.87084698677062988</v>
      </c>
      <c r="V50" s="34">
        <v>0.29750001430511475</v>
      </c>
      <c r="W50" t="s">
        <v>465</v>
      </c>
      <c r="X50" t="s">
        <v>843</v>
      </c>
      <c r="Y50" s="34"/>
      <c r="Z50" s="34"/>
      <c r="AA50" s="34"/>
      <c r="AB50" s="34"/>
      <c r="AC50" s="34">
        <v>0.16794951260089874</v>
      </c>
      <c r="AD50" t="s">
        <v>465</v>
      </c>
      <c r="AE50" t="s">
        <v>843</v>
      </c>
      <c r="AF50" t="s">
        <v>843</v>
      </c>
      <c r="AG50" t="s">
        <v>843</v>
      </c>
      <c r="AH50" t="s">
        <v>843</v>
      </c>
      <c r="AI50" s="34">
        <v>2019</v>
      </c>
      <c r="AJ50" s="34"/>
      <c r="AK50" s="34"/>
      <c r="AL50" s="34"/>
      <c r="AM50" s="34"/>
      <c r="AN50" s="34"/>
      <c r="AO50" s="34"/>
      <c r="AP50" s="34"/>
      <c r="AQ50" s="34">
        <v>0.16920836269855499</v>
      </c>
      <c r="AR50" t="s">
        <v>465</v>
      </c>
      <c r="AS50" t="s">
        <v>843</v>
      </c>
      <c r="AT50" t="s">
        <v>843</v>
      </c>
      <c r="AU50" t="s">
        <v>843</v>
      </c>
      <c r="AV50" t="s">
        <v>843</v>
      </c>
      <c r="AW50" t="s">
        <v>843</v>
      </c>
      <c r="AX50" t="s">
        <v>843</v>
      </c>
      <c r="AY50" s="34"/>
      <c r="AZ50" s="34"/>
      <c r="BA50" s="34"/>
      <c r="BB50" s="34"/>
      <c r="BC50" s="34">
        <v>0.15895791351795197</v>
      </c>
      <c r="BD50" t="s">
        <v>465</v>
      </c>
    </row>
    <row r="51" spans="1:56" ht="15.5">
      <c r="A51" t="s">
        <v>512</v>
      </c>
      <c r="B51" t="s">
        <v>177</v>
      </c>
      <c r="C51" t="s">
        <v>239</v>
      </c>
      <c r="D51" t="s">
        <v>843</v>
      </c>
      <c r="E51" t="s">
        <v>843</v>
      </c>
      <c r="F51" s="34">
        <v>2019</v>
      </c>
      <c r="G51" s="34">
        <v>0.32759758830070496</v>
      </c>
      <c r="H51" t="s">
        <v>924</v>
      </c>
      <c r="I51" s="34">
        <v>0.24675969779491425</v>
      </c>
      <c r="J51" t="s">
        <v>924</v>
      </c>
      <c r="K51" t="s">
        <v>843</v>
      </c>
      <c r="L51" t="s">
        <v>843</v>
      </c>
      <c r="M51" s="34">
        <v>0.3210161030292511</v>
      </c>
      <c r="N51" t="s">
        <v>465</v>
      </c>
      <c r="O51" s="34">
        <v>2017</v>
      </c>
      <c r="P51" s="34">
        <v>0.24300695955753326</v>
      </c>
      <c r="Q51" t="s">
        <v>465</v>
      </c>
      <c r="R51" t="s">
        <v>843</v>
      </c>
      <c r="S51" t="s">
        <v>843</v>
      </c>
      <c r="T51" t="s">
        <v>465</v>
      </c>
      <c r="U51" s="34">
        <v>0.87084698677062988</v>
      </c>
      <c r="V51" s="34">
        <v>0.29750001430511475</v>
      </c>
      <c r="W51" t="s">
        <v>465</v>
      </c>
      <c r="X51" t="s">
        <v>843</v>
      </c>
      <c r="Y51" s="34">
        <v>0.20293712615966797</v>
      </c>
      <c r="Z51" s="34">
        <v>0.19418001174926758</v>
      </c>
      <c r="AA51" s="34">
        <v>0.17666579782962799</v>
      </c>
      <c r="AB51" s="34">
        <v>0.12412311881780624</v>
      </c>
      <c r="AC51" s="34">
        <v>5.1470097154378891E-2</v>
      </c>
      <c r="AD51" t="s">
        <v>924</v>
      </c>
      <c r="AE51" t="s">
        <v>843</v>
      </c>
      <c r="AF51" t="s">
        <v>843</v>
      </c>
      <c r="AG51" t="s">
        <v>843</v>
      </c>
      <c r="AH51" t="s">
        <v>843</v>
      </c>
      <c r="AI51" s="34">
        <v>2019</v>
      </c>
      <c r="AJ51" s="34">
        <v>0.36525067326851102</v>
      </c>
      <c r="AK51" s="34">
        <v>0.38507027390082299</v>
      </c>
      <c r="AL51" s="34">
        <v>1.9819600507616997E-2</v>
      </c>
      <c r="AM51" s="34">
        <v>0.17666579782962799</v>
      </c>
      <c r="AN51" s="34">
        <v>0.17666579782962799</v>
      </c>
      <c r="AO51" s="34">
        <v>0.17666579782962799</v>
      </c>
      <c r="AP51" s="34">
        <v>0.12412312626838684</v>
      </c>
      <c r="AQ51" s="34">
        <v>5.1470085978507996E-2</v>
      </c>
      <c r="AR51" t="s">
        <v>832</v>
      </c>
      <c r="AS51" t="s">
        <v>843</v>
      </c>
      <c r="AT51" t="s">
        <v>843</v>
      </c>
      <c r="AU51" t="s">
        <v>843</v>
      </c>
      <c r="AV51" t="s">
        <v>843</v>
      </c>
      <c r="AW51" t="s">
        <v>843</v>
      </c>
      <c r="AX51" t="s">
        <v>843</v>
      </c>
      <c r="AY51" s="34"/>
      <c r="AZ51" s="34"/>
      <c r="BA51" s="34"/>
      <c r="BB51" s="34"/>
      <c r="BC51" s="34">
        <v>0.15895791351795197</v>
      </c>
      <c r="BD51" t="s">
        <v>465</v>
      </c>
    </row>
    <row r="52" spans="1:56" ht="15.5">
      <c r="A52" t="s">
        <v>422</v>
      </c>
      <c r="B52" t="s">
        <v>21</v>
      </c>
      <c r="C52" t="s">
        <v>240</v>
      </c>
      <c r="D52" t="s">
        <v>843</v>
      </c>
      <c r="E52" t="s">
        <v>843</v>
      </c>
      <c r="F52" s="34">
        <v>2019</v>
      </c>
      <c r="G52" s="34">
        <v>0.27320060133934021</v>
      </c>
      <c r="H52" t="s">
        <v>924</v>
      </c>
      <c r="I52" s="34">
        <v>0.21457782387733459</v>
      </c>
      <c r="J52" t="s">
        <v>924</v>
      </c>
      <c r="K52" t="s">
        <v>843</v>
      </c>
      <c r="L52" t="s">
        <v>843</v>
      </c>
      <c r="M52" s="34">
        <v>0.40016844868659973</v>
      </c>
      <c r="N52" t="s">
        <v>1345</v>
      </c>
      <c r="O52" s="34">
        <v>2017</v>
      </c>
      <c r="P52" s="34">
        <v>0.28580021858215332</v>
      </c>
      <c r="Q52" t="s">
        <v>1345</v>
      </c>
      <c r="R52" t="s">
        <v>843</v>
      </c>
      <c r="S52" t="s">
        <v>843</v>
      </c>
      <c r="T52" t="s">
        <v>1031</v>
      </c>
      <c r="U52" s="34">
        <v>0.87171638011932373</v>
      </c>
      <c r="V52" s="34">
        <v>0.48676487803459167</v>
      </c>
      <c r="W52" t="s">
        <v>1026</v>
      </c>
      <c r="X52" t="s">
        <v>843</v>
      </c>
      <c r="Y52" s="34">
        <v>0.18274739384651184</v>
      </c>
      <c r="Z52" s="34">
        <v>0.18102425336837769</v>
      </c>
      <c r="AA52" s="34">
        <v>0.18895837664604187</v>
      </c>
      <c r="AB52" s="34">
        <v>0.18428492546081543</v>
      </c>
      <c r="AC52" s="34">
        <v>0.17979976534843445</v>
      </c>
      <c r="AD52" t="s">
        <v>924</v>
      </c>
      <c r="AE52" t="s">
        <v>843</v>
      </c>
      <c r="AF52" t="s">
        <v>843</v>
      </c>
      <c r="AG52" t="s">
        <v>843</v>
      </c>
      <c r="AH52" t="s">
        <v>843</v>
      </c>
      <c r="AI52" s="34">
        <v>2019</v>
      </c>
      <c r="AJ52" s="34"/>
      <c r="AK52" s="34">
        <v>0.18608551707429702</v>
      </c>
      <c r="AL52" s="34"/>
      <c r="AM52" s="34"/>
      <c r="AN52" s="34"/>
      <c r="AO52" s="34"/>
      <c r="AP52" s="34"/>
      <c r="AQ52" s="34">
        <v>0.21568401157855988</v>
      </c>
      <c r="AR52" t="s">
        <v>465</v>
      </c>
      <c r="AS52" t="s">
        <v>843</v>
      </c>
      <c r="AT52" t="s">
        <v>843</v>
      </c>
      <c r="AU52" t="s">
        <v>843</v>
      </c>
      <c r="AV52" t="s">
        <v>843</v>
      </c>
      <c r="AW52" t="s">
        <v>843</v>
      </c>
      <c r="AX52" t="s">
        <v>843</v>
      </c>
      <c r="AY52" s="34">
        <v>0.20021095871925354</v>
      </c>
      <c r="AZ52" s="34">
        <v>0.19847264885902405</v>
      </c>
      <c r="BA52" s="34">
        <v>0.21535573899745941</v>
      </c>
      <c r="BB52" s="34">
        <v>0.25032967329025269</v>
      </c>
      <c r="BC52" s="34">
        <v>0.26119276881217957</v>
      </c>
      <c r="BD52" t="s">
        <v>1345</v>
      </c>
    </row>
    <row r="53" spans="1:56" ht="15.5">
      <c r="A53" t="s">
        <v>421</v>
      </c>
      <c r="B53" t="s">
        <v>19</v>
      </c>
      <c r="C53" t="s">
        <v>241</v>
      </c>
      <c r="D53" t="s">
        <v>843</v>
      </c>
      <c r="E53" t="s">
        <v>843</v>
      </c>
      <c r="F53" s="34">
        <v>2019</v>
      </c>
      <c r="G53" s="34">
        <v>0.65583264827728271</v>
      </c>
      <c r="H53" t="s">
        <v>924</v>
      </c>
      <c r="I53" s="34">
        <v>0.39607423543930054</v>
      </c>
      <c r="J53" t="s">
        <v>924</v>
      </c>
      <c r="K53" t="s">
        <v>843</v>
      </c>
      <c r="L53" t="s">
        <v>843</v>
      </c>
      <c r="M53" s="34">
        <v>0.8541303277015686</v>
      </c>
      <c r="N53" t="s">
        <v>1345</v>
      </c>
      <c r="O53" s="34">
        <v>2017</v>
      </c>
      <c r="P53" s="34">
        <v>0.46066358685493469</v>
      </c>
      <c r="Q53" t="s">
        <v>1345</v>
      </c>
      <c r="R53" t="s">
        <v>843</v>
      </c>
      <c r="S53" t="s">
        <v>843</v>
      </c>
      <c r="T53" t="s">
        <v>465</v>
      </c>
      <c r="U53" s="34">
        <v>0.61860823631286621</v>
      </c>
      <c r="V53" s="34">
        <v>0.52249997854232788</v>
      </c>
      <c r="W53" t="s">
        <v>1026</v>
      </c>
      <c r="X53" t="s">
        <v>843</v>
      </c>
      <c r="Y53" s="34">
        <v>0.36780175566673279</v>
      </c>
      <c r="Z53" s="34">
        <v>0.33585432171821594</v>
      </c>
      <c r="AA53" s="34">
        <v>0.30173930525779724</v>
      </c>
      <c r="AB53" s="34">
        <v>0.28011339902877808</v>
      </c>
      <c r="AC53" s="34">
        <v>0.25558865070343018</v>
      </c>
      <c r="AD53" t="s">
        <v>924</v>
      </c>
      <c r="AE53" t="s">
        <v>843</v>
      </c>
      <c r="AF53" t="s">
        <v>843</v>
      </c>
      <c r="AG53" t="s">
        <v>843</v>
      </c>
      <c r="AH53" t="s">
        <v>843</v>
      </c>
      <c r="AI53" s="34">
        <v>2019</v>
      </c>
      <c r="AJ53" s="34"/>
      <c r="AK53" s="34">
        <v>0.214003371408337</v>
      </c>
      <c r="AL53" s="34"/>
      <c r="AM53" s="34"/>
      <c r="AN53" s="34"/>
      <c r="AO53" s="34"/>
      <c r="AP53" s="34"/>
      <c r="AQ53" s="34">
        <v>0.27010980248451233</v>
      </c>
      <c r="AR53" t="s">
        <v>465</v>
      </c>
      <c r="AS53" t="s">
        <v>843</v>
      </c>
      <c r="AT53" t="s">
        <v>843</v>
      </c>
      <c r="AU53" t="s">
        <v>843</v>
      </c>
      <c r="AV53" t="s">
        <v>843</v>
      </c>
      <c r="AW53" t="s">
        <v>843</v>
      </c>
      <c r="AX53" t="s">
        <v>843</v>
      </c>
      <c r="AY53" s="34">
        <v>0.41586178541183472</v>
      </c>
      <c r="AZ53" s="34">
        <v>0.41034317016601563</v>
      </c>
      <c r="BA53" s="34">
        <v>0.41716626286506653</v>
      </c>
      <c r="BB53" s="34">
        <v>0.42270949482917786</v>
      </c>
      <c r="BC53" s="34">
        <v>0.34681296348571777</v>
      </c>
      <c r="BD53" t="s">
        <v>1345</v>
      </c>
    </row>
    <row r="54" spans="1:56" ht="15.5">
      <c r="A54" t="s">
        <v>421</v>
      </c>
      <c r="B54" t="s">
        <v>16</v>
      </c>
      <c r="C54" t="s">
        <v>242</v>
      </c>
      <c r="D54" t="s">
        <v>843</v>
      </c>
      <c r="E54" t="s">
        <v>843</v>
      </c>
      <c r="F54" s="34">
        <v>2019</v>
      </c>
      <c r="G54" s="34">
        <v>0.64927446842193604</v>
      </c>
      <c r="H54" t="s">
        <v>924</v>
      </c>
      <c r="I54" s="34">
        <v>0.39367279410362244</v>
      </c>
      <c r="J54" t="s">
        <v>924</v>
      </c>
      <c r="K54" t="s">
        <v>843</v>
      </c>
      <c r="L54" t="s">
        <v>843</v>
      </c>
      <c r="M54" s="34">
        <v>0.81743639707565308</v>
      </c>
      <c r="N54" t="s">
        <v>1345</v>
      </c>
      <c r="O54" s="34">
        <v>2017</v>
      </c>
      <c r="P54" s="34">
        <v>0.44977441430091858</v>
      </c>
      <c r="Q54" t="s">
        <v>1345</v>
      </c>
      <c r="R54" t="s">
        <v>843</v>
      </c>
      <c r="S54" t="s">
        <v>843</v>
      </c>
      <c r="T54" t="s">
        <v>465</v>
      </c>
      <c r="U54" s="34">
        <v>0.61860823631286621</v>
      </c>
      <c r="V54" s="34">
        <v>0.23000000417232513</v>
      </c>
      <c r="W54" t="s">
        <v>1026</v>
      </c>
      <c r="X54" t="s">
        <v>843</v>
      </c>
      <c r="Y54" s="34">
        <v>0.37538343667984009</v>
      </c>
      <c r="Z54" s="34">
        <v>0.42003846168518066</v>
      </c>
      <c r="AA54" s="34">
        <v>0.38313686847686768</v>
      </c>
      <c r="AB54" s="34">
        <v>0.25757339596748352</v>
      </c>
      <c r="AC54" s="34">
        <v>0.27022489905357361</v>
      </c>
      <c r="AD54" t="s">
        <v>924</v>
      </c>
      <c r="AE54" t="s">
        <v>843</v>
      </c>
      <c r="AF54" t="s">
        <v>843</v>
      </c>
      <c r="AG54" t="s">
        <v>843</v>
      </c>
      <c r="AH54" t="s">
        <v>843</v>
      </c>
      <c r="AI54" s="34">
        <v>2019</v>
      </c>
      <c r="AJ54" s="34">
        <v>0.107469452505982</v>
      </c>
      <c r="AK54" s="34">
        <v>0.14128714078892102</v>
      </c>
      <c r="AL54" s="34">
        <v>3.381768986582756E-2</v>
      </c>
      <c r="AM54" s="34">
        <v>0.32192173600196838</v>
      </c>
      <c r="AN54" s="34">
        <v>0.32192173600196838</v>
      </c>
      <c r="AO54" s="34">
        <v>0.32449981570243835</v>
      </c>
      <c r="AP54" s="34">
        <v>0.23276218771934509</v>
      </c>
      <c r="AQ54" s="34">
        <v>0.23935434222221375</v>
      </c>
      <c r="AR54" t="s">
        <v>832</v>
      </c>
      <c r="AS54" t="s">
        <v>843</v>
      </c>
      <c r="AT54" t="s">
        <v>843</v>
      </c>
      <c r="AU54" t="s">
        <v>843</v>
      </c>
      <c r="AV54" t="s">
        <v>843</v>
      </c>
      <c r="AW54" t="s">
        <v>843</v>
      </c>
      <c r="AX54" t="s">
        <v>843</v>
      </c>
      <c r="AY54" s="34">
        <v>0.40269762277603149</v>
      </c>
      <c r="AZ54" s="34">
        <v>0.47540581226348877</v>
      </c>
      <c r="BA54" s="34">
        <v>0.56507301330566406</v>
      </c>
      <c r="BB54" s="34">
        <v>0.52303618192672729</v>
      </c>
      <c r="BC54" s="34">
        <v>0.39225724339485168</v>
      </c>
      <c r="BD54" t="s">
        <v>1345</v>
      </c>
    </row>
    <row r="55" spans="1:56" ht="15.5">
      <c r="A55" t="s">
        <v>423</v>
      </c>
      <c r="B55" t="s">
        <v>40</v>
      </c>
      <c r="C55" t="s">
        <v>243</v>
      </c>
      <c r="D55" t="s">
        <v>843</v>
      </c>
      <c r="E55" t="s">
        <v>843</v>
      </c>
      <c r="F55" s="34">
        <v>2019</v>
      </c>
      <c r="G55" s="34">
        <v>0.36441266536712646</v>
      </c>
      <c r="H55" t="s">
        <v>924</v>
      </c>
      <c r="I55" s="34">
        <v>0.26708391308784485</v>
      </c>
      <c r="J55" t="s">
        <v>924</v>
      </c>
      <c r="K55" t="s">
        <v>843</v>
      </c>
      <c r="L55" t="s">
        <v>843</v>
      </c>
      <c r="M55" s="34">
        <v>0.45954298973083496</v>
      </c>
      <c r="N55" t="s">
        <v>1345</v>
      </c>
      <c r="O55" s="34">
        <v>2017</v>
      </c>
      <c r="P55" s="34">
        <v>0.31485402584075928</v>
      </c>
      <c r="Q55" t="s">
        <v>1345</v>
      </c>
      <c r="R55" t="s">
        <v>843</v>
      </c>
      <c r="S55" t="s">
        <v>843</v>
      </c>
      <c r="T55" t="s">
        <v>465</v>
      </c>
      <c r="U55" s="34">
        <v>0.70308190584182739</v>
      </c>
      <c r="V55" s="34">
        <v>0.45276695489883423</v>
      </c>
      <c r="W55" t="s">
        <v>1026</v>
      </c>
      <c r="X55" t="s">
        <v>843</v>
      </c>
      <c r="Y55" s="34">
        <v>0.24351942539215088</v>
      </c>
      <c r="Z55" s="34">
        <v>0.22435042262077332</v>
      </c>
      <c r="AA55" s="34">
        <v>0.20328277349472046</v>
      </c>
      <c r="AB55" s="34">
        <v>0.12202053517103195</v>
      </c>
      <c r="AC55" s="34">
        <v>0.10414111614227295</v>
      </c>
      <c r="AD55" t="s">
        <v>924</v>
      </c>
      <c r="AE55" t="s">
        <v>843</v>
      </c>
      <c r="AF55" t="s">
        <v>843</v>
      </c>
      <c r="AG55" t="s">
        <v>843</v>
      </c>
      <c r="AH55" t="s">
        <v>843</v>
      </c>
      <c r="AI55" s="34">
        <v>2019</v>
      </c>
      <c r="AJ55" s="34"/>
      <c r="AK55" s="34"/>
      <c r="AL55" s="34"/>
      <c r="AM55" s="34">
        <v>0.3124198317527771</v>
      </c>
      <c r="AN55" s="34">
        <v>0.3124198317527771</v>
      </c>
      <c r="AO55" s="34">
        <v>0.35566967725753784</v>
      </c>
      <c r="AP55" s="34"/>
      <c r="AQ55" s="34">
        <v>0.2138822078704834</v>
      </c>
      <c r="AR55" t="s">
        <v>465</v>
      </c>
      <c r="AS55" t="s">
        <v>843</v>
      </c>
      <c r="AT55" t="s">
        <v>843</v>
      </c>
      <c r="AU55" t="s">
        <v>843</v>
      </c>
      <c r="AV55" t="s">
        <v>843</v>
      </c>
      <c r="AW55" t="s">
        <v>843</v>
      </c>
      <c r="AX55" t="s">
        <v>843</v>
      </c>
      <c r="AY55" s="34">
        <v>0.27152717113494873</v>
      </c>
      <c r="AZ55" s="34">
        <v>0.26228600740432739</v>
      </c>
      <c r="BA55" s="34">
        <v>0.23395155370235443</v>
      </c>
      <c r="BB55" s="34">
        <v>0.22142651677131653</v>
      </c>
      <c r="BC55" s="34">
        <v>9.0475521981716156E-2</v>
      </c>
      <c r="BD55" t="s">
        <v>1345</v>
      </c>
    </row>
    <row r="56" spans="1:56" ht="15.5">
      <c r="A56" t="s">
        <v>423</v>
      </c>
      <c r="B56" t="s">
        <v>86</v>
      </c>
      <c r="C56" t="s">
        <v>244</v>
      </c>
      <c r="D56" t="s">
        <v>843</v>
      </c>
      <c r="E56" t="s">
        <v>843</v>
      </c>
      <c r="F56" s="34">
        <v>2019</v>
      </c>
      <c r="G56" s="34">
        <v>0.57276248931884766</v>
      </c>
      <c r="H56" t="s">
        <v>924</v>
      </c>
      <c r="I56" s="34">
        <v>0.36417609453201294</v>
      </c>
      <c r="J56" t="s">
        <v>924</v>
      </c>
      <c r="K56" t="s">
        <v>843</v>
      </c>
      <c r="L56" t="s">
        <v>843</v>
      </c>
      <c r="M56" s="34">
        <v>0.73040986061096191</v>
      </c>
      <c r="N56" t="s">
        <v>1345</v>
      </c>
      <c r="O56" s="34">
        <v>2017</v>
      </c>
      <c r="P56" s="34">
        <v>0.42210224270820618</v>
      </c>
      <c r="Q56" t="s">
        <v>1345</v>
      </c>
      <c r="R56" t="s">
        <v>843</v>
      </c>
      <c r="S56" t="s">
        <v>843</v>
      </c>
      <c r="T56" t="s">
        <v>1031</v>
      </c>
      <c r="U56" s="34">
        <v>0.6719135046005249</v>
      </c>
      <c r="V56" s="34">
        <v>0.39250001311302185</v>
      </c>
      <c r="W56" t="s">
        <v>1026</v>
      </c>
      <c r="X56" t="s">
        <v>843</v>
      </c>
      <c r="Y56" s="34">
        <v>0.34892842173576355</v>
      </c>
      <c r="Z56" s="34">
        <v>0.34576582908630371</v>
      </c>
      <c r="AA56" s="34">
        <v>0.35170948505401611</v>
      </c>
      <c r="AB56" s="34">
        <v>0.20086923241615295</v>
      </c>
      <c r="AC56" s="34">
        <v>0.19247211515903473</v>
      </c>
      <c r="AD56" t="s">
        <v>924</v>
      </c>
      <c r="AE56" t="s">
        <v>843</v>
      </c>
      <c r="AF56" t="s">
        <v>843</v>
      </c>
      <c r="AG56" t="s">
        <v>843</v>
      </c>
      <c r="AH56" t="s">
        <v>843</v>
      </c>
      <c r="AI56" s="34">
        <v>2019</v>
      </c>
      <c r="AJ56" s="34"/>
      <c r="AK56" s="34">
        <v>0.233581145348876</v>
      </c>
      <c r="AL56" s="34"/>
      <c r="AM56" s="34">
        <v>0.37278163433074951</v>
      </c>
      <c r="AN56" s="34">
        <v>0.37915065884590149</v>
      </c>
      <c r="AO56" s="34">
        <v>0.4379197359085083</v>
      </c>
      <c r="AP56" s="34"/>
      <c r="AQ56" s="34">
        <v>0.2138822078704834</v>
      </c>
      <c r="AR56" t="s">
        <v>465</v>
      </c>
      <c r="AS56" t="s">
        <v>843</v>
      </c>
      <c r="AT56" t="s">
        <v>843</v>
      </c>
      <c r="AU56" t="s">
        <v>843</v>
      </c>
      <c r="AV56" t="s">
        <v>843</v>
      </c>
      <c r="AW56" t="s">
        <v>843</v>
      </c>
      <c r="AX56" t="s">
        <v>843</v>
      </c>
      <c r="AY56" s="34">
        <v>0.37348085641860962</v>
      </c>
      <c r="AZ56" s="34">
        <v>0.37480533123016357</v>
      </c>
      <c r="BA56" s="34">
        <v>0.4012528657913208</v>
      </c>
      <c r="BB56" s="34">
        <v>0.37772166728973389</v>
      </c>
      <c r="BC56" s="34">
        <v>0.35267928242683411</v>
      </c>
      <c r="BD56" t="s">
        <v>1345</v>
      </c>
    </row>
    <row r="57" spans="1:56" ht="15.5">
      <c r="A57" t="s">
        <v>423</v>
      </c>
      <c r="B57" t="s">
        <v>36</v>
      </c>
      <c r="C57" t="s">
        <v>245</v>
      </c>
      <c r="D57" t="s">
        <v>843</v>
      </c>
      <c r="E57" t="s">
        <v>843</v>
      </c>
      <c r="F57" s="34">
        <v>2019</v>
      </c>
      <c r="G57" s="34">
        <v>0.37409040331840515</v>
      </c>
      <c r="H57" t="s">
        <v>924</v>
      </c>
      <c r="I57" s="34">
        <v>0.272245854139328</v>
      </c>
      <c r="J57" t="s">
        <v>924</v>
      </c>
      <c r="K57" t="s">
        <v>843</v>
      </c>
      <c r="L57" t="s">
        <v>843</v>
      </c>
      <c r="M57" s="34">
        <v>0.3670763373374939</v>
      </c>
      <c r="N57" t="s">
        <v>1345</v>
      </c>
      <c r="O57" s="34">
        <v>2017</v>
      </c>
      <c r="P57" s="34">
        <v>0.26851195096969604</v>
      </c>
      <c r="Q57" t="s">
        <v>1345</v>
      </c>
      <c r="R57" t="s">
        <v>843</v>
      </c>
      <c r="S57" t="s">
        <v>843</v>
      </c>
      <c r="T57" t="s">
        <v>1031</v>
      </c>
      <c r="U57" s="34">
        <v>0.68890964984893799</v>
      </c>
      <c r="V57" s="34">
        <v>0.39764204621315002</v>
      </c>
      <c r="W57" t="s">
        <v>1026</v>
      </c>
      <c r="X57" t="s">
        <v>843</v>
      </c>
      <c r="Y57" s="34">
        <v>0.17029651999473572</v>
      </c>
      <c r="Z57" s="34">
        <v>0.19647869467735291</v>
      </c>
      <c r="AA57" s="34">
        <v>0.22100028395652771</v>
      </c>
      <c r="AB57" s="34">
        <v>0.24966251850128174</v>
      </c>
      <c r="AC57" s="34">
        <v>0.22622084617614746</v>
      </c>
      <c r="AD57" t="s">
        <v>924</v>
      </c>
      <c r="AE57" t="s">
        <v>843</v>
      </c>
      <c r="AF57" t="s">
        <v>843</v>
      </c>
      <c r="AG57" t="s">
        <v>843</v>
      </c>
      <c r="AH57" t="s">
        <v>843</v>
      </c>
      <c r="AI57" s="34">
        <v>2019</v>
      </c>
      <c r="AJ57" s="34">
        <v>0.13464788800491101</v>
      </c>
      <c r="AK57" s="34">
        <v>0.19088506793808999</v>
      </c>
      <c r="AL57" s="34">
        <v>5.6237176060676575E-2</v>
      </c>
      <c r="AM57" s="34">
        <v>0.28282350301742554</v>
      </c>
      <c r="AN57" s="34">
        <v>0.28288543224334717</v>
      </c>
      <c r="AO57" s="34">
        <v>0.28302913904190063</v>
      </c>
      <c r="AP57" s="34">
        <v>0.28363153338432312</v>
      </c>
      <c r="AQ57" s="34">
        <v>0.29461276531219482</v>
      </c>
      <c r="AR57" t="s">
        <v>832</v>
      </c>
      <c r="AS57" t="s">
        <v>843</v>
      </c>
      <c r="AT57" t="s">
        <v>843</v>
      </c>
      <c r="AU57" t="s">
        <v>843</v>
      </c>
      <c r="AV57" t="s">
        <v>843</v>
      </c>
      <c r="AW57" t="s">
        <v>843</v>
      </c>
      <c r="AX57" t="s">
        <v>843</v>
      </c>
      <c r="AY57" s="34">
        <v>0.18338996171951294</v>
      </c>
      <c r="AZ57" s="34">
        <v>0.16251035034656525</v>
      </c>
      <c r="BA57" s="34">
        <v>0.19577242434024811</v>
      </c>
      <c r="BB57" s="34">
        <v>0.23123231530189514</v>
      </c>
      <c r="BC57" s="34">
        <v>0.28407186269760132</v>
      </c>
      <c r="BD57" t="s">
        <v>1345</v>
      </c>
    </row>
    <row r="58" spans="1:56" ht="15.5">
      <c r="A58" t="s">
        <v>512</v>
      </c>
      <c r="B58" t="s">
        <v>32</v>
      </c>
      <c r="C58" t="s">
        <v>246</v>
      </c>
      <c r="D58" t="s">
        <v>843</v>
      </c>
      <c r="E58" t="s">
        <v>843</v>
      </c>
      <c r="F58" s="34">
        <v>2019</v>
      </c>
      <c r="G58" s="34">
        <v>0.27302858233451843</v>
      </c>
      <c r="H58" t="s">
        <v>924</v>
      </c>
      <c r="I58" s="34">
        <v>0.21447168290615082</v>
      </c>
      <c r="J58" t="s">
        <v>924</v>
      </c>
      <c r="K58" t="s">
        <v>843</v>
      </c>
      <c r="L58" t="s">
        <v>843</v>
      </c>
      <c r="M58" s="34">
        <v>0.26818770170211792</v>
      </c>
      <c r="N58" t="s">
        <v>1345</v>
      </c>
      <c r="O58" s="34">
        <v>2017</v>
      </c>
      <c r="P58" s="34">
        <v>0.21147318184375763</v>
      </c>
      <c r="Q58" t="s">
        <v>1345</v>
      </c>
      <c r="R58" t="s">
        <v>843</v>
      </c>
      <c r="S58" t="s">
        <v>843</v>
      </c>
      <c r="T58" t="s">
        <v>465</v>
      </c>
      <c r="U58" s="34">
        <v>0.87084698677062988</v>
      </c>
      <c r="V58" s="34">
        <v>1</v>
      </c>
      <c r="W58" t="s">
        <v>1026</v>
      </c>
      <c r="X58" t="s">
        <v>843</v>
      </c>
      <c r="Y58" s="34">
        <v>0.16622446477413177</v>
      </c>
      <c r="Z58" s="34">
        <v>0.16923385858535767</v>
      </c>
      <c r="AA58" s="34">
        <v>0.16944876313209534</v>
      </c>
      <c r="AB58" s="34">
        <v>0.16794295608997345</v>
      </c>
      <c r="AC58" s="34">
        <v>0.17537079751491547</v>
      </c>
      <c r="AD58" t="s">
        <v>924</v>
      </c>
      <c r="AE58" t="s">
        <v>843</v>
      </c>
      <c r="AF58" t="s">
        <v>843</v>
      </c>
      <c r="AG58" t="s">
        <v>843</v>
      </c>
      <c r="AH58" t="s">
        <v>843</v>
      </c>
      <c r="AI58" s="34">
        <v>2019</v>
      </c>
      <c r="AJ58" s="34"/>
      <c r="AK58" s="34">
        <v>0.22278039920494799</v>
      </c>
      <c r="AL58" s="34"/>
      <c r="AM58" s="34"/>
      <c r="AN58" s="34"/>
      <c r="AO58" s="34"/>
      <c r="AP58" s="34"/>
      <c r="AQ58" s="34">
        <v>0.16920836269855499</v>
      </c>
      <c r="AR58" t="s">
        <v>465</v>
      </c>
      <c r="AS58" t="s">
        <v>843</v>
      </c>
      <c r="AT58" t="s">
        <v>843</v>
      </c>
      <c r="AU58" t="s">
        <v>843</v>
      </c>
      <c r="AV58" t="s">
        <v>843</v>
      </c>
      <c r="AW58" t="s">
        <v>843</v>
      </c>
      <c r="AX58" t="s">
        <v>843</v>
      </c>
      <c r="AY58" s="34">
        <v>0.16226547956466675</v>
      </c>
      <c r="AZ58" s="34">
        <v>0.16739632189273834</v>
      </c>
      <c r="BA58" s="34">
        <v>0.17255686223506927</v>
      </c>
      <c r="BB58" s="34">
        <v>0.16031062602996826</v>
      </c>
      <c r="BC58" s="34">
        <v>0.16155406832695007</v>
      </c>
      <c r="BD58" t="s">
        <v>1345</v>
      </c>
    </row>
    <row r="59" spans="1:56" ht="15.5">
      <c r="A59" t="s">
        <v>512</v>
      </c>
      <c r="B59" t="s">
        <v>178</v>
      </c>
      <c r="C59" t="s">
        <v>247</v>
      </c>
      <c r="D59" t="s">
        <v>843</v>
      </c>
      <c r="E59" t="s">
        <v>843</v>
      </c>
      <c r="F59" s="34">
        <v>2019</v>
      </c>
      <c r="G59" s="34">
        <v>0.30219972133636475</v>
      </c>
      <c r="H59" t="s">
        <v>465</v>
      </c>
      <c r="I59" s="34">
        <v>0.23206824064254761</v>
      </c>
      <c r="J59" t="s">
        <v>465</v>
      </c>
      <c r="K59" t="s">
        <v>843</v>
      </c>
      <c r="L59" t="s">
        <v>843</v>
      </c>
      <c r="M59" s="34">
        <v>0.3210161030292511</v>
      </c>
      <c r="N59" t="s">
        <v>465</v>
      </c>
      <c r="O59" s="34">
        <v>2017</v>
      </c>
      <c r="P59" s="34">
        <v>0.24300695955753326</v>
      </c>
      <c r="Q59" t="s">
        <v>465</v>
      </c>
      <c r="R59" t="s">
        <v>843</v>
      </c>
      <c r="S59" t="s">
        <v>843</v>
      </c>
      <c r="T59" t="s">
        <v>465</v>
      </c>
      <c r="U59" s="34">
        <v>0.87084698677062988</v>
      </c>
      <c r="V59" s="34">
        <v>0.29750001430511475</v>
      </c>
      <c r="W59" t="s">
        <v>465</v>
      </c>
      <c r="X59" t="s">
        <v>843</v>
      </c>
      <c r="Y59" s="34"/>
      <c r="Z59" s="34"/>
      <c r="AA59" s="34"/>
      <c r="AB59" s="34"/>
      <c r="AC59" s="34">
        <v>0.16794951260089874</v>
      </c>
      <c r="AD59" t="s">
        <v>465</v>
      </c>
      <c r="AE59" t="s">
        <v>843</v>
      </c>
      <c r="AF59" t="s">
        <v>843</v>
      </c>
      <c r="AG59" t="s">
        <v>843</v>
      </c>
      <c r="AH59" t="s">
        <v>843</v>
      </c>
      <c r="AI59" s="34">
        <v>2019</v>
      </c>
      <c r="AJ59" s="34"/>
      <c r="AK59" s="34"/>
      <c r="AL59" s="34"/>
      <c r="AM59" s="34"/>
      <c r="AN59" s="34"/>
      <c r="AO59" s="34"/>
      <c r="AP59" s="34"/>
      <c r="AQ59" s="34">
        <v>0.16920836269855499</v>
      </c>
      <c r="AR59" t="s">
        <v>465</v>
      </c>
      <c r="AS59" t="s">
        <v>843</v>
      </c>
      <c r="AT59" t="s">
        <v>843</v>
      </c>
      <c r="AU59" t="s">
        <v>843</v>
      </c>
      <c r="AV59" t="s">
        <v>843</v>
      </c>
      <c r="AW59" t="s">
        <v>843</v>
      </c>
      <c r="AX59" t="s">
        <v>843</v>
      </c>
      <c r="AY59" s="34"/>
      <c r="AZ59" s="34"/>
      <c r="BA59" s="34"/>
      <c r="BB59" s="34"/>
      <c r="BC59" s="34">
        <v>0.15895791351795197</v>
      </c>
      <c r="BD59" t="s">
        <v>465</v>
      </c>
    </row>
    <row r="60" spans="1:56" ht="15.5">
      <c r="A60" t="s">
        <v>421</v>
      </c>
      <c r="B60" t="s">
        <v>31</v>
      </c>
      <c r="C60" t="s">
        <v>248</v>
      </c>
      <c r="D60" t="s">
        <v>843</v>
      </c>
      <c r="E60" t="s">
        <v>843</v>
      </c>
      <c r="F60" s="34">
        <v>2019</v>
      </c>
      <c r="G60" s="34">
        <v>1.5663563013076782</v>
      </c>
      <c r="H60" t="s">
        <v>924</v>
      </c>
      <c r="I60" s="34">
        <v>0.61034250259399414</v>
      </c>
      <c r="J60" t="s">
        <v>924</v>
      </c>
      <c r="K60" t="s">
        <v>843</v>
      </c>
      <c r="L60" t="s">
        <v>843</v>
      </c>
      <c r="M60" s="34">
        <v>1.6573126316070557</v>
      </c>
      <c r="N60" t="s">
        <v>1345</v>
      </c>
      <c r="O60" s="34">
        <v>2017</v>
      </c>
      <c r="P60" s="34">
        <v>0.62367993593215942</v>
      </c>
      <c r="Q60" t="s">
        <v>1345</v>
      </c>
      <c r="R60" t="s">
        <v>843</v>
      </c>
      <c r="S60" t="s">
        <v>843</v>
      </c>
      <c r="T60" t="s">
        <v>465</v>
      </c>
      <c r="U60" s="34">
        <v>0.61860823631286621</v>
      </c>
      <c r="V60" s="34">
        <v>0.34838199615478516</v>
      </c>
      <c r="W60" t="s">
        <v>1026</v>
      </c>
      <c r="X60" t="s">
        <v>843</v>
      </c>
      <c r="Y60" s="34">
        <v>0.38852110505104065</v>
      </c>
      <c r="Z60" s="34">
        <v>0.37364795804023743</v>
      </c>
      <c r="AA60" s="34">
        <v>0.3501816987991333</v>
      </c>
      <c r="AB60" s="34">
        <v>0.33986678719520569</v>
      </c>
      <c r="AC60" s="34">
        <v>0.38329419493675232</v>
      </c>
      <c r="AD60" t="s">
        <v>924</v>
      </c>
      <c r="AE60" t="s">
        <v>843</v>
      </c>
      <c r="AF60" t="s">
        <v>843</v>
      </c>
      <c r="AG60" t="s">
        <v>843</v>
      </c>
      <c r="AH60" t="s">
        <v>843</v>
      </c>
      <c r="AI60" s="34">
        <v>2019</v>
      </c>
      <c r="AJ60" s="34">
        <v>8.7751200037910509E-2</v>
      </c>
      <c r="AK60" s="34">
        <v>0.14388129996972501</v>
      </c>
      <c r="AL60" s="34">
        <v>5.6130100041627884E-2</v>
      </c>
      <c r="AM60" s="34">
        <v>0.42069482803344727</v>
      </c>
      <c r="AN60" s="34">
        <v>0.42069482803344727</v>
      </c>
      <c r="AO60" s="34">
        <v>0.42069482803344727</v>
      </c>
      <c r="AP60" s="34">
        <v>0.42069482803344727</v>
      </c>
      <c r="AQ60" s="34">
        <v>0.39011391997337341</v>
      </c>
      <c r="AR60" t="s">
        <v>832</v>
      </c>
      <c r="AS60" t="s">
        <v>843</v>
      </c>
      <c r="AT60" t="s">
        <v>843</v>
      </c>
      <c r="AU60" t="s">
        <v>843</v>
      </c>
      <c r="AV60" t="s">
        <v>843</v>
      </c>
      <c r="AW60" t="s">
        <v>843</v>
      </c>
      <c r="AX60" t="s">
        <v>843</v>
      </c>
      <c r="AY60" s="34">
        <v>0.42886006832122803</v>
      </c>
      <c r="AZ60" s="34">
        <v>0.3892953097820282</v>
      </c>
      <c r="BA60" s="34">
        <v>0.35390371084213257</v>
      </c>
      <c r="BB60" s="34">
        <v>0.34061279892921448</v>
      </c>
      <c r="BC60" s="34">
        <v>0.22293668985366821</v>
      </c>
      <c r="BD60" t="s">
        <v>1345</v>
      </c>
    </row>
    <row r="61" spans="1:56" ht="15.5">
      <c r="A61" t="s">
        <v>421</v>
      </c>
      <c r="B61" t="s">
        <v>148</v>
      </c>
      <c r="C61" t="s">
        <v>249</v>
      </c>
      <c r="D61" t="s">
        <v>843</v>
      </c>
      <c r="E61" t="s">
        <v>843</v>
      </c>
      <c r="F61" s="34">
        <v>2019</v>
      </c>
      <c r="G61" s="34">
        <v>0.46234136819839478</v>
      </c>
      <c r="H61" t="s">
        <v>924</v>
      </c>
      <c r="I61" s="34">
        <v>0.31616514921188354</v>
      </c>
      <c r="J61" t="s">
        <v>924</v>
      </c>
      <c r="K61" t="s">
        <v>843</v>
      </c>
      <c r="L61" t="s">
        <v>843</v>
      </c>
      <c r="M61" s="34">
        <v>0.83159118890762329</v>
      </c>
      <c r="N61" t="s">
        <v>465</v>
      </c>
      <c r="O61" s="34">
        <v>2017</v>
      </c>
      <c r="P61" s="34">
        <v>0.4539940357208252</v>
      </c>
      <c r="Q61" t="s">
        <v>465</v>
      </c>
      <c r="R61" t="s">
        <v>843</v>
      </c>
      <c r="S61" t="s">
        <v>843</v>
      </c>
      <c r="T61" t="s">
        <v>465</v>
      </c>
      <c r="U61" s="34">
        <v>0.61860823631286621</v>
      </c>
      <c r="V61" s="34">
        <v>0.25</v>
      </c>
      <c r="W61" t="s">
        <v>1026</v>
      </c>
      <c r="X61" t="s">
        <v>843</v>
      </c>
      <c r="Y61" s="34">
        <v>0.2688082754611969</v>
      </c>
      <c r="Z61" s="34">
        <v>0.27352187037467957</v>
      </c>
      <c r="AA61" s="34">
        <v>0.2662074863910675</v>
      </c>
      <c r="AB61" s="34">
        <v>0.19061020016670227</v>
      </c>
      <c r="AC61" s="34">
        <v>0.19049091637134552</v>
      </c>
      <c r="AD61" t="s">
        <v>924</v>
      </c>
      <c r="AE61" t="s">
        <v>843</v>
      </c>
      <c r="AF61" t="s">
        <v>843</v>
      </c>
      <c r="AG61" t="s">
        <v>843</v>
      </c>
      <c r="AH61" t="s">
        <v>843</v>
      </c>
      <c r="AI61" s="34">
        <v>2019</v>
      </c>
      <c r="AJ61" s="34">
        <v>0.161242766321995</v>
      </c>
      <c r="AK61" s="34">
        <v>0.21413432974705698</v>
      </c>
      <c r="AL61" s="34">
        <v>5.28915636241436E-2</v>
      </c>
      <c r="AM61" s="34">
        <v>0.27105593681335449</v>
      </c>
      <c r="AN61" s="34">
        <v>0.27594646811485291</v>
      </c>
      <c r="AO61" s="34">
        <v>0.26989123225212097</v>
      </c>
      <c r="AP61" s="34">
        <v>0.19438418745994568</v>
      </c>
      <c r="AQ61" s="34">
        <v>0.24700179696083069</v>
      </c>
      <c r="AR61" t="s">
        <v>832</v>
      </c>
      <c r="AS61" t="s">
        <v>843</v>
      </c>
      <c r="AT61" t="s">
        <v>843</v>
      </c>
      <c r="AU61" t="s">
        <v>843</v>
      </c>
      <c r="AV61" t="s">
        <v>843</v>
      </c>
      <c r="AW61" t="s">
        <v>843</v>
      </c>
      <c r="AX61" t="s">
        <v>843</v>
      </c>
      <c r="AY61" s="34"/>
      <c r="AZ61" s="34"/>
      <c r="BA61" s="34"/>
      <c r="BB61" s="34"/>
      <c r="BC61" s="34">
        <v>0.34757071733474731</v>
      </c>
      <c r="BD61" t="s">
        <v>465</v>
      </c>
    </row>
    <row r="62" spans="1:56" ht="15.5">
      <c r="A62" t="s">
        <v>512</v>
      </c>
      <c r="B62" t="s">
        <v>179</v>
      </c>
      <c r="C62" t="s">
        <v>250</v>
      </c>
      <c r="D62" t="s">
        <v>843</v>
      </c>
      <c r="E62" t="s">
        <v>843</v>
      </c>
      <c r="F62" s="34">
        <v>2019</v>
      </c>
      <c r="G62" s="34">
        <v>0.30219972133636475</v>
      </c>
      <c r="H62" t="s">
        <v>465</v>
      </c>
      <c r="I62" s="34">
        <v>0.23206824064254761</v>
      </c>
      <c r="J62" t="s">
        <v>465</v>
      </c>
      <c r="K62" t="s">
        <v>843</v>
      </c>
      <c r="L62" t="s">
        <v>843</v>
      </c>
      <c r="M62" s="34">
        <v>0.3210161030292511</v>
      </c>
      <c r="N62" t="s">
        <v>465</v>
      </c>
      <c r="O62" s="34">
        <v>2017</v>
      </c>
      <c r="P62" s="34">
        <v>0.24300695955753326</v>
      </c>
      <c r="Q62" t="s">
        <v>465</v>
      </c>
      <c r="R62" t="s">
        <v>843</v>
      </c>
      <c r="S62" t="s">
        <v>843</v>
      </c>
      <c r="T62" t="s">
        <v>465</v>
      </c>
      <c r="U62" s="34">
        <v>0.87084698677062988</v>
      </c>
      <c r="V62" s="34">
        <v>0.29750001430511475</v>
      </c>
      <c r="W62" t="s">
        <v>465</v>
      </c>
      <c r="X62" t="s">
        <v>843</v>
      </c>
      <c r="Y62" s="34"/>
      <c r="Z62" s="34"/>
      <c r="AA62" s="34"/>
      <c r="AB62" s="34"/>
      <c r="AC62" s="34">
        <v>0.16794951260089874</v>
      </c>
      <c r="AD62" t="s">
        <v>465</v>
      </c>
      <c r="AE62" t="s">
        <v>843</v>
      </c>
      <c r="AF62" t="s">
        <v>843</v>
      </c>
      <c r="AG62" t="s">
        <v>843</v>
      </c>
      <c r="AH62" t="s">
        <v>843</v>
      </c>
      <c r="AI62" s="34">
        <v>2019</v>
      </c>
      <c r="AJ62" s="34"/>
      <c r="AK62" s="34"/>
      <c r="AL62" s="34"/>
      <c r="AM62" s="34"/>
      <c r="AN62" s="34"/>
      <c r="AO62" s="34"/>
      <c r="AP62" s="34"/>
      <c r="AQ62" s="34">
        <v>0.16920836269855499</v>
      </c>
      <c r="AR62" t="s">
        <v>465</v>
      </c>
      <c r="AS62" t="s">
        <v>843</v>
      </c>
      <c r="AT62" t="s">
        <v>843</v>
      </c>
      <c r="AU62" t="s">
        <v>843</v>
      </c>
      <c r="AV62" t="s">
        <v>843</v>
      </c>
      <c r="AW62" t="s">
        <v>843</v>
      </c>
      <c r="AX62" t="s">
        <v>843</v>
      </c>
      <c r="AY62" s="34"/>
      <c r="AZ62" s="34"/>
      <c r="BA62" s="34"/>
      <c r="BB62" s="34"/>
      <c r="BC62" s="34">
        <v>0.15895791351795197</v>
      </c>
      <c r="BD62" t="s">
        <v>465</v>
      </c>
    </row>
    <row r="63" spans="1:56" ht="15.5">
      <c r="A63" t="s">
        <v>512</v>
      </c>
      <c r="B63" t="s">
        <v>34</v>
      </c>
      <c r="C63" t="s">
        <v>251</v>
      </c>
      <c r="D63" t="s">
        <v>843</v>
      </c>
      <c r="E63" t="s">
        <v>843</v>
      </c>
      <c r="F63" s="34">
        <v>2019</v>
      </c>
      <c r="G63" s="34">
        <v>0.16617926955223083</v>
      </c>
      <c r="H63" t="s">
        <v>924</v>
      </c>
      <c r="I63" s="34">
        <v>0.14249891042709351</v>
      </c>
      <c r="J63" t="s">
        <v>924</v>
      </c>
      <c r="K63" t="s">
        <v>843</v>
      </c>
      <c r="L63" t="s">
        <v>843</v>
      </c>
      <c r="M63" s="34">
        <v>0.16091454029083252</v>
      </c>
      <c r="N63" t="s">
        <v>1345</v>
      </c>
      <c r="O63" s="34">
        <v>2017</v>
      </c>
      <c r="P63" s="34">
        <v>0.13861015439033508</v>
      </c>
      <c r="Q63" t="s">
        <v>1345</v>
      </c>
      <c r="R63" t="s">
        <v>843</v>
      </c>
      <c r="S63" t="s">
        <v>843</v>
      </c>
      <c r="T63" t="s">
        <v>1031</v>
      </c>
      <c r="U63" s="34">
        <v>0.73438096046447754</v>
      </c>
      <c r="V63" s="34">
        <v>1</v>
      </c>
      <c r="W63" t="s">
        <v>1026</v>
      </c>
      <c r="X63" t="s">
        <v>843</v>
      </c>
      <c r="Y63" s="34">
        <v>0.11739178001880646</v>
      </c>
      <c r="Z63" s="34">
        <v>0.11472367495298386</v>
      </c>
      <c r="AA63" s="34">
        <v>0.11219491064548492</v>
      </c>
      <c r="AB63" s="34">
        <v>0.10977718979120255</v>
      </c>
      <c r="AC63" s="34">
        <v>0.10023073107004166</v>
      </c>
      <c r="AD63" t="s">
        <v>924</v>
      </c>
      <c r="AE63" t="s">
        <v>843</v>
      </c>
      <c r="AF63" t="s">
        <v>843</v>
      </c>
      <c r="AG63" t="s">
        <v>843</v>
      </c>
      <c r="AH63" t="s">
        <v>843</v>
      </c>
      <c r="AI63" s="34">
        <v>2019</v>
      </c>
      <c r="AJ63" s="34"/>
      <c r="AK63" s="34">
        <v>0.24553201435243602</v>
      </c>
      <c r="AL63" s="34"/>
      <c r="AM63" s="34"/>
      <c r="AN63" s="34"/>
      <c r="AO63" s="34"/>
      <c r="AP63" s="34"/>
      <c r="AQ63" s="34">
        <v>0.16920836269855499</v>
      </c>
      <c r="AR63" t="s">
        <v>465</v>
      </c>
      <c r="AS63" t="s">
        <v>843</v>
      </c>
      <c r="AT63" t="s">
        <v>843</v>
      </c>
      <c r="AU63" t="s">
        <v>843</v>
      </c>
      <c r="AV63" t="s">
        <v>843</v>
      </c>
      <c r="AW63" t="s">
        <v>843</v>
      </c>
      <c r="AX63" t="s">
        <v>843</v>
      </c>
      <c r="AY63" s="34">
        <v>0.10861071199178696</v>
      </c>
      <c r="AZ63" s="34">
        <v>0.10360562801361084</v>
      </c>
      <c r="BA63" s="34">
        <v>0.10417447239160538</v>
      </c>
      <c r="BB63" s="34">
        <v>9.9555768072605133E-2</v>
      </c>
      <c r="BC63" s="34">
        <v>0.10598982870578766</v>
      </c>
      <c r="BD63" t="s">
        <v>1345</v>
      </c>
    </row>
    <row r="64" spans="1:56" ht="15.5">
      <c r="A64" t="s">
        <v>422</v>
      </c>
      <c r="B64" t="s">
        <v>35</v>
      </c>
      <c r="C64" t="s">
        <v>252</v>
      </c>
      <c r="D64" t="s">
        <v>843</v>
      </c>
      <c r="E64" t="s">
        <v>843</v>
      </c>
      <c r="F64" s="34">
        <v>2019</v>
      </c>
      <c r="G64" s="34">
        <v>0.87652766704559326</v>
      </c>
      <c r="H64" t="s">
        <v>924</v>
      </c>
      <c r="I64" s="34">
        <v>0.46710085868835449</v>
      </c>
      <c r="J64" t="s">
        <v>924</v>
      </c>
      <c r="K64" t="s">
        <v>843</v>
      </c>
      <c r="L64" t="s">
        <v>843</v>
      </c>
      <c r="M64" s="34">
        <v>1.033219575881958</v>
      </c>
      <c r="N64" t="s">
        <v>1345</v>
      </c>
      <c r="O64" s="34">
        <v>2017</v>
      </c>
      <c r="P64" s="34">
        <v>0.50816917419433594</v>
      </c>
      <c r="Q64" t="s">
        <v>1345</v>
      </c>
      <c r="R64" t="s">
        <v>843</v>
      </c>
      <c r="S64" t="s">
        <v>843</v>
      </c>
      <c r="T64" t="s">
        <v>1031</v>
      </c>
      <c r="U64" s="34">
        <v>0.84185642004013062</v>
      </c>
      <c r="V64" s="34">
        <v>0.45320335030555725</v>
      </c>
      <c r="W64" t="s">
        <v>1026</v>
      </c>
      <c r="X64" t="s">
        <v>843</v>
      </c>
      <c r="Y64" s="34">
        <v>0.47937476634979248</v>
      </c>
      <c r="Z64" s="34">
        <v>0.41510432958602905</v>
      </c>
      <c r="AA64" s="34">
        <v>0.37576919794082642</v>
      </c>
      <c r="AB64" s="34">
        <v>0.36612868309020996</v>
      </c>
      <c r="AC64" s="34">
        <v>0.3646436333656311</v>
      </c>
      <c r="AD64" t="s">
        <v>924</v>
      </c>
      <c r="AE64" t="s">
        <v>843</v>
      </c>
      <c r="AF64" t="s">
        <v>843</v>
      </c>
      <c r="AG64" t="s">
        <v>843</v>
      </c>
      <c r="AH64" t="s">
        <v>843</v>
      </c>
      <c r="AI64" s="34">
        <v>2019</v>
      </c>
      <c r="AJ64" s="34">
        <v>0.38373510338865402</v>
      </c>
      <c r="AK64" s="34">
        <v>0.42822584350905701</v>
      </c>
      <c r="AL64" s="34">
        <v>4.4490739703178406E-2</v>
      </c>
      <c r="AM64" s="34">
        <v>0.11914564669132233</v>
      </c>
      <c r="AN64" s="34">
        <v>0.12456464767456055</v>
      </c>
      <c r="AO64" s="34">
        <v>0.12770254909992218</v>
      </c>
      <c r="AP64" s="34">
        <v>0.14237460494041443</v>
      </c>
      <c r="AQ64" s="34">
        <v>0.10389550030231476</v>
      </c>
      <c r="AR64" t="s">
        <v>832</v>
      </c>
      <c r="AS64" t="s">
        <v>843</v>
      </c>
      <c r="AT64" t="s">
        <v>843</v>
      </c>
      <c r="AU64" t="s">
        <v>843</v>
      </c>
      <c r="AV64" t="s">
        <v>843</v>
      </c>
      <c r="AW64" t="s">
        <v>843</v>
      </c>
      <c r="AX64" t="s">
        <v>843</v>
      </c>
      <c r="AY64" s="34">
        <v>0.54134607315063477</v>
      </c>
      <c r="AZ64" s="34">
        <v>0.46804237365722656</v>
      </c>
      <c r="BA64" s="34">
        <v>0.4058784544467926</v>
      </c>
      <c r="BB64" s="34">
        <v>0.36212387681007385</v>
      </c>
      <c r="BC64" s="34">
        <v>0.37225678563117981</v>
      </c>
      <c r="BD64" t="s">
        <v>1345</v>
      </c>
    </row>
    <row r="65" spans="1:56" ht="15.5">
      <c r="A65" t="s">
        <v>422</v>
      </c>
      <c r="B65" t="s">
        <v>38</v>
      </c>
      <c r="C65" t="s">
        <v>253</v>
      </c>
      <c r="D65" t="s">
        <v>843</v>
      </c>
      <c r="E65" t="s">
        <v>843</v>
      </c>
      <c r="F65" s="34">
        <v>2019</v>
      </c>
      <c r="G65" s="34">
        <v>0.2163630872964859</v>
      </c>
      <c r="H65" t="s">
        <v>924</v>
      </c>
      <c r="I65" s="34">
        <v>0.17787706851959229</v>
      </c>
      <c r="J65" t="s">
        <v>924</v>
      </c>
      <c r="K65" t="s">
        <v>843</v>
      </c>
      <c r="L65" t="s">
        <v>843</v>
      </c>
      <c r="M65" s="34">
        <v>0.65302687883377075</v>
      </c>
      <c r="N65" t="s">
        <v>1345</v>
      </c>
      <c r="O65" s="34">
        <v>2017</v>
      </c>
      <c r="P65" s="34">
        <v>0.39504915475845337</v>
      </c>
      <c r="Q65" t="s">
        <v>1345</v>
      </c>
      <c r="R65" t="s">
        <v>843</v>
      </c>
      <c r="S65" t="s">
        <v>843</v>
      </c>
      <c r="T65" t="s">
        <v>465</v>
      </c>
      <c r="U65" s="34">
        <v>0.75256699323654175</v>
      </c>
      <c r="V65" s="34">
        <v>0.76749998331069946</v>
      </c>
      <c r="W65" t="s">
        <v>1026</v>
      </c>
      <c r="X65" t="s">
        <v>843</v>
      </c>
      <c r="Y65" s="34">
        <v>0.14785206317901611</v>
      </c>
      <c r="Z65" s="34">
        <v>0.14582730829715729</v>
      </c>
      <c r="AA65" s="34">
        <v>0.15625195205211639</v>
      </c>
      <c r="AB65" s="34">
        <v>0.15807981789112091</v>
      </c>
      <c r="AC65" s="34">
        <v>0.16364546120166779</v>
      </c>
      <c r="AD65" t="s">
        <v>924</v>
      </c>
      <c r="AE65" t="s">
        <v>843</v>
      </c>
      <c r="AF65" t="s">
        <v>843</v>
      </c>
      <c r="AG65" t="s">
        <v>843</v>
      </c>
      <c r="AH65" t="s">
        <v>843</v>
      </c>
      <c r="AI65" s="34">
        <v>2019</v>
      </c>
      <c r="AJ65" s="34"/>
      <c r="AK65" s="34">
        <v>0.21269107264817</v>
      </c>
      <c r="AL65" s="34"/>
      <c r="AM65" s="34"/>
      <c r="AN65" s="34"/>
      <c r="AO65" s="34"/>
      <c r="AP65" s="34"/>
      <c r="AQ65" s="34">
        <v>0.21568401157855988</v>
      </c>
      <c r="AR65" t="s">
        <v>465</v>
      </c>
      <c r="AS65" t="s">
        <v>843</v>
      </c>
      <c r="AT65" t="s">
        <v>843</v>
      </c>
      <c r="AU65" t="s">
        <v>843</v>
      </c>
      <c r="AV65" t="s">
        <v>843</v>
      </c>
      <c r="AW65" t="s">
        <v>843</v>
      </c>
      <c r="AX65" t="s">
        <v>843</v>
      </c>
      <c r="AY65" s="34">
        <v>0.33007028698921204</v>
      </c>
      <c r="AZ65" s="34">
        <v>0.30113175511360168</v>
      </c>
      <c r="BA65" s="34">
        <v>0.30198422074317932</v>
      </c>
      <c r="BB65" s="34">
        <v>0.30644428730010986</v>
      </c>
      <c r="BC65" s="34">
        <v>0.2329326868057251</v>
      </c>
      <c r="BD65" t="s">
        <v>1345</v>
      </c>
    </row>
    <row r="66" spans="1:56" ht="15.5">
      <c r="A66" t="s">
        <v>423</v>
      </c>
      <c r="B66" t="s">
        <v>39</v>
      </c>
      <c r="C66" t="s">
        <v>254</v>
      </c>
      <c r="D66" t="s">
        <v>843</v>
      </c>
      <c r="E66" t="s">
        <v>843</v>
      </c>
      <c r="F66" s="34">
        <v>2019</v>
      </c>
      <c r="G66" s="34">
        <v>0.22790743410587311</v>
      </c>
      <c r="H66" t="s">
        <v>924</v>
      </c>
      <c r="I66" s="34">
        <v>0.18560637533664703</v>
      </c>
      <c r="J66" t="s">
        <v>924</v>
      </c>
      <c r="K66" t="s">
        <v>843</v>
      </c>
      <c r="L66" t="s">
        <v>843</v>
      </c>
      <c r="M66" s="34">
        <v>1.8041744232177734</v>
      </c>
      <c r="N66" t="s">
        <v>1345</v>
      </c>
      <c r="O66" s="34">
        <v>2017</v>
      </c>
      <c r="P66" s="34">
        <v>0.64338880777359009</v>
      </c>
      <c r="Q66" t="s">
        <v>1345</v>
      </c>
      <c r="R66" t="s">
        <v>843</v>
      </c>
      <c r="S66" t="s">
        <v>843</v>
      </c>
      <c r="T66" t="s">
        <v>465</v>
      </c>
      <c r="U66" s="34">
        <v>0.70308190584182739</v>
      </c>
      <c r="V66" s="34">
        <v>0.37789109349250793</v>
      </c>
      <c r="W66" t="s">
        <v>1026</v>
      </c>
      <c r="X66" t="s">
        <v>843</v>
      </c>
      <c r="Y66" s="34">
        <v>0.20830678939819336</v>
      </c>
      <c r="Z66" s="34">
        <v>0.23813551664352417</v>
      </c>
      <c r="AA66" s="34">
        <v>0.28387212753295898</v>
      </c>
      <c r="AB66" s="34">
        <v>0.3733212947845459</v>
      </c>
      <c r="AC66" s="34">
        <v>0.39335131645202637</v>
      </c>
      <c r="AD66" t="s">
        <v>924</v>
      </c>
      <c r="AE66" t="s">
        <v>843</v>
      </c>
      <c r="AF66" t="s">
        <v>843</v>
      </c>
      <c r="AG66" t="s">
        <v>843</v>
      </c>
      <c r="AH66" t="s">
        <v>843</v>
      </c>
      <c r="AI66" s="34">
        <v>2019</v>
      </c>
      <c r="AJ66" s="34"/>
      <c r="AK66" s="34">
        <v>0.12628173514329699</v>
      </c>
      <c r="AL66" s="34"/>
      <c r="AM66" s="34"/>
      <c r="AN66" s="34"/>
      <c r="AO66" s="34"/>
      <c r="AP66" s="34"/>
      <c r="AQ66" s="34">
        <v>0.2138822078704834</v>
      </c>
      <c r="AR66" t="s">
        <v>465</v>
      </c>
      <c r="AS66" t="s">
        <v>843</v>
      </c>
      <c r="AT66" t="s">
        <v>843</v>
      </c>
      <c r="AU66" t="s">
        <v>843</v>
      </c>
      <c r="AV66" t="s">
        <v>843</v>
      </c>
      <c r="AW66" t="s">
        <v>843</v>
      </c>
      <c r="AX66" t="s">
        <v>843</v>
      </c>
      <c r="AY66" s="34">
        <v>0.48699679970741272</v>
      </c>
      <c r="AZ66" s="34">
        <v>0.47253715991973877</v>
      </c>
      <c r="BA66" s="34">
        <v>0.45749858021736145</v>
      </c>
      <c r="BB66" s="34">
        <v>0.45194390416145325</v>
      </c>
      <c r="BC66" s="34">
        <v>0.49015972018241882</v>
      </c>
      <c r="BD66" t="s">
        <v>1345</v>
      </c>
    </row>
    <row r="67" spans="1:56" ht="15.5">
      <c r="A67" t="s">
        <v>421</v>
      </c>
      <c r="B67" t="s">
        <v>167</v>
      </c>
      <c r="C67" t="s">
        <v>845</v>
      </c>
      <c r="D67" t="s">
        <v>843</v>
      </c>
      <c r="E67" t="s">
        <v>843</v>
      </c>
      <c r="F67" s="34">
        <v>2019</v>
      </c>
      <c r="G67" s="34">
        <v>0.21562792360782623</v>
      </c>
      <c r="H67" t="s">
        <v>924</v>
      </c>
      <c r="I67" s="34">
        <v>0.17737987637519836</v>
      </c>
      <c r="J67" t="s">
        <v>924</v>
      </c>
      <c r="K67" t="s">
        <v>843</v>
      </c>
      <c r="L67" t="s">
        <v>843</v>
      </c>
      <c r="M67" s="34">
        <v>0.21730834245681763</v>
      </c>
      <c r="N67" t="s">
        <v>1345</v>
      </c>
      <c r="O67" s="34">
        <v>2017</v>
      </c>
      <c r="P67" s="34">
        <v>0.17851544916629791</v>
      </c>
      <c r="Q67" t="s">
        <v>1345</v>
      </c>
      <c r="R67" t="s">
        <v>843</v>
      </c>
      <c r="S67" t="s">
        <v>843</v>
      </c>
      <c r="T67" t="s">
        <v>1031</v>
      </c>
      <c r="U67" s="34">
        <v>0.54198372364044189</v>
      </c>
      <c r="V67" s="34">
        <v>0.32711884379386902</v>
      </c>
      <c r="W67" t="s">
        <v>1026</v>
      </c>
      <c r="X67" t="s">
        <v>843</v>
      </c>
      <c r="Y67" s="34">
        <v>0.19300298392772675</v>
      </c>
      <c r="Z67" s="34">
        <v>0.22889599204063416</v>
      </c>
      <c r="AA67" s="34">
        <v>0.20311474800109863</v>
      </c>
      <c r="AB67" s="34">
        <v>0.20452101528644562</v>
      </c>
      <c r="AC67" s="34">
        <v>0.1730903834104538</v>
      </c>
      <c r="AD67" t="s">
        <v>924</v>
      </c>
      <c r="AE67" t="s">
        <v>843</v>
      </c>
      <c r="AF67" t="s">
        <v>843</v>
      </c>
      <c r="AG67" t="s">
        <v>843</v>
      </c>
      <c r="AH67" t="s">
        <v>843</v>
      </c>
      <c r="AI67" s="34">
        <v>2019</v>
      </c>
      <c r="AJ67" s="34">
        <v>0.179529956654083</v>
      </c>
      <c r="AK67" s="34">
        <v>0.203397486804616</v>
      </c>
      <c r="AL67" s="34">
        <v>2.38675307482481E-2</v>
      </c>
      <c r="AM67" s="34">
        <v>0.16359715163707733</v>
      </c>
      <c r="AN67" s="34">
        <v>0.1459708958864212</v>
      </c>
      <c r="AO67" s="34">
        <v>0.13581910729408264</v>
      </c>
      <c r="AP67" s="34">
        <v>0.10378492623567581</v>
      </c>
      <c r="AQ67" s="34">
        <v>0.11734427511692047</v>
      </c>
      <c r="AR67" t="s">
        <v>832</v>
      </c>
      <c r="AS67" t="s">
        <v>843</v>
      </c>
      <c r="AT67" t="s">
        <v>843</v>
      </c>
      <c r="AU67" t="s">
        <v>843</v>
      </c>
      <c r="AV67" t="s">
        <v>843</v>
      </c>
      <c r="AW67" t="s">
        <v>843</v>
      </c>
      <c r="AX67" t="s">
        <v>843</v>
      </c>
      <c r="AY67" s="34">
        <v>0.15993352234363556</v>
      </c>
      <c r="AZ67" s="34">
        <v>0.21050597727298737</v>
      </c>
      <c r="BA67" s="34">
        <v>0.24338363111019135</v>
      </c>
      <c r="BB67" s="34">
        <v>0.21233998239040375</v>
      </c>
      <c r="BC67" s="34">
        <v>0.2412915974855423</v>
      </c>
      <c r="BD67" t="s">
        <v>1345</v>
      </c>
    </row>
    <row r="68" spans="1:56" ht="15.5">
      <c r="A68" t="s">
        <v>423</v>
      </c>
      <c r="B68" t="s">
        <v>37</v>
      </c>
      <c r="C68" t="s">
        <v>255</v>
      </c>
      <c r="D68" t="s">
        <v>843</v>
      </c>
      <c r="E68" t="s">
        <v>843</v>
      </c>
      <c r="F68" s="34">
        <v>2019</v>
      </c>
      <c r="G68" s="34">
        <v>0.35226544737815857</v>
      </c>
      <c r="H68" t="s">
        <v>924</v>
      </c>
      <c r="I68" s="34">
        <v>0.2605002224445343</v>
      </c>
      <c r="J68" t="s">
        <v>924</v>
      </c>
      <c r="K68" t="s">
        <v>843</v>
      </c>
      <c r="L68" t="s">
        <v>843</v>
      </c>
      <c r="M68" s="34">
        <v>0.87930399179458618</v>
      </c>
      <c r="N68" t="s">
        <v>1345</v>
      </c>
      <c r="O68" s="34">
        <v>2017</v>
      </c>
      <c r="P68" s="34">
        <v>0.46788811683654785</v>
      </c>
      <c r="Q68" t="s">
        <v>1345</v>
      </c>
      <c r="R68" t="s">
        <v>843</v>
      </c>
      <c r="S68" t="s">
        <v>843</v>
      </c>
      <c r="T68" t="s">
        <v>465</v>
      </c>
      <c r="U68" s="34">
        <v>0.70308190584182739</v>
      </c>
      <c r="V68" s="34">
        <v>0.125</v>
      </c>
      <c r="W68" t="s">
        <v>1026</v>
      </c>
      <c r="X68" t="s">
        <v>843</v>
      </c>
      <c r="Y68" s="34">
        <v>0.25008344650268555</v>
      </c>
      <c r="Z68" s="34">
        <v>0.23751635849475861</v>
      </c>
      <c r="AA68" s="34">
        <v>0.2407260537147522</v>
      </c>
      <c r="AB68" s="34">
        <v>0.23877826333045959</v>
      </c>
      <c r="AC68" s="34">
        <v>0.23932439088821411</v>
      </c>
      <c r="AD68" t="s">
        <v>924</v>
      </c>
      <c r="AE68" t="s">
        <v>843</v>
      </c>
      <c r="AF68" t="s">
        <v>843</v>
      </c>
      <c r="AG68" t="s">
        <v>843</v>
      </c>
      <c r="AH68" t="s">
        <v>843</v>
      </c>
      <c r="AI68" s="34">
        <v>2019</v>
      </c>
      <c r="AJ68" s="34">
        <v>0.23224280713929599</v>
      </c>
      <c r="AK68" s="34">
        <v>0.24801136246886901</v>
      </c>
      <c r="AL68" s="34">
        <v>1.5768555924296379E-2</v>
      </c>
      <c r="AM68" s="34">
        <v>0.23121058940887451</v>
      </c>
      <c r="AN68" s="34">
        <v>0.19753877818584442</v>
      </c>
      <c r="AO68" s="34">
        <v>0.18075968325138092</v>
      </c>
      <c r="AP68" s="34">
        <v>9.9661454558372498E-2</v>
      </c>
      <c r="AQ68" s="34">
        <v>6.3579976558685303E-2</v>
      </c>
      <c r="AR68" t="s">
        <v>832</v>
      </c>
      <c r="AS68" t="s">
        <v>843</v>
      </c>
      <c r="AT68" t="s">
        <v>843</v>
      </c>
      <c r="AU68" t="s">
        <v>843</v>
      </c>
      <c r="AV68" t="s">
        <v>843</v>
      </c>
      <c r="AW68" t="s">
        <v>843</v>
      </c>
      <c r="AX68" t="s">
        <v>843</v>
      </c>
      <c r="AY68" s="34">
        <v>0.39098009467124939</v>
      </c>
      <c r="AZ68" s="34">
        <v>0.43449127674102783</v>
      </c>
      <c r="BA68" s="34">
        <v>0.47906440496444702</v>
      </c>
      <c r="BB68" s="34">
        <v>0.50488126277923584</v>
      </c>
      <c r="BC68" s="34">
        <v>0.30439004302024841</v>
      </c>
      <c r="BD68" t="s">
        <v>1345</v>
      </c>
    </row>
    <row r="69" spans="1:56" ht="15.5">
      <c r="A69" t="s">
        <v>422</v>
      </c>
      <c r="B69" t="s">
        <v>41</v>
      </c>
      <c r="C69" t="s">
        <v>256</v>
      </c>
      <c r="D69" t="s">
        <v>843</v>
      </c>
      <c r="E69" t="s">
        <v>843</v>
      </c>
      <c r="F69" s="34">
        <v>2019</v>
      </c>
      <c r="G69" s="34">
        <v>0.18673236668109894</v>
      </c>
      <c r="H69" t="s">
        <v>924</v>
      </c>
      <c r="I69" s="34">
        <v>0.15735001862049103</v>
      </c>
      <c r="J69" t="s">
        <v>924</v>
      </c>
      <c r="K69" t="s">
        <v>843</v>
      </c>
      <c r="L69" t="s">
        <v>843</v>
      </c>
      <c r="M69" s="34">
        <v>0.21337741613388062</v>
      </c>
      <c r="N69" t="s">
        <v>1345</v>
      </c>
      <c r="O69" s="34">
        <v>2017</v>
      </c>
      <c r="P69" s="34">
        <v>0.17585411667823792</v>
      </c>
      <c r="Q69" t="s">
        <v>1345</v>
      </c>
      <c r="R69" t="s">
        <v>843</v>
      </c>
      <c r="S69" t="s">
        <v>843</v>
      </c>
      <c r="T69" t="s">
        <v>1031</v>
      </c>
      <c r="U69" s="34">
        <v>0.72056257724761963</v>
      </c>
      <c r="V69" s="34">
        <v>0.49704030156135559</v>
      </c>
      <c r="W69" t="s">
        <v>1026</v>
      </c>
      <c r="X69" t="s">
        <v>843</v>
      </c>
      <c r="Y69" s="34">
        <v>0.13121584057807922</v>
      </c>
      <c r="Z69" s="34">
        <v>0.12782754004001617</v>
      </c>
      <c r="AA69" s="34">
        <v>0.13714198768138885</v>
      </c>
      <c r="AB69" s="34">
        <v>0.14491619169712067</v>
      </c>
      <c r="AC69" s="34">
        <v>0.17412665486335754</v>
      </c>
      <c r="AD69" t="s">
        <v>924</v>
      </c>
      <c r="AE69" t="s">
        <v>843</v>
      </c>
      <c r="AF69" t="s">
        <v>843</v>
      </c>
      <c r="AG69" t="s">
        <v>843</v>
      </c>
      <c r="AH69" t="s">
        <v>843</v>
      </c>
      <c r="AI69" s="34">
        <v>2019</v>
      </c>
      <c r="AJ69" s="34"/>
      <c r="AK69" s="34">
        <v>0.16254166477170201</v>
      </c>
      <c r="AL69" s="34"/>
      <c r="AM69" s="34"/>
      <c r="AN69" s="34"/>
      <c r="AO69" s="34"/>
      <c r="AP69" s="34"/>
      <c r="AQ69" s="34">
        <v>0.21568401157855988</v>
      </c>
      <c r="AR69" t="s">
        <v>465</v>
      </c>
      <c r="AS69" t="s">
        <v>843</v>
      </c>
      <c r="AT69" t="s">
        <v>843</v>
      </c>
      <c r="AU69" t="s">
        <v>843</v>
      </c>
      <c r="AV69" t="s">
        <v>843</v>
      </c>
      <c r="AW69" t="s">
        <v>843</v>
      </c>
      <c r="AX69" t="s">
        <v>843</v>
      </c>
      <c r="AY69" s="34">
        <v>0.12984146177768707</v>
      </c>
      <c r="AZ69" s="34">
        <v>0.1280934065580368</v>
      </c>
      <c r="BA69" s="34">
        <v>0.13054555654525757</v>
      </c>
      <c r="BB69" s="34">
        <v>0.13673782348632813</v>
      </c>
      <c r="BC69" s="34">
        <v>0.14976514875888824</v>
      </c>
      <c r="BD69" t="s">
        <v>1345</v>
      </c>
    </row>
    <row r="70" spans="1:56" ht="15.5">
      <c r="A70" t="s">
        <v>512</v>
      </c>
      <c r="B70" t="s">
        <v>69</v>
      </c>
      <c r="C70" t="s">
        <v>258</v>
      </c>
      <c r="D70" t="s">
        <v>843</v>
      </c>
      <c r="E70" t="s">
        <v>843</v>
      </c>
      <c r="F70" s="34">
        <v>2019</v>
      </c>
      <c r="G70" s="34">
        <v>0.45611441135406494</v>
      </c>
      <c r="H70" t="s">
        <v>924</v>
      </c>
      <c r="I70" s="34">
        <v>0.31324076652526855</v>
      </c>
      <c r="J70" t="s">
        <v>924</v>
      </c>
      <c r="K70" t="s">
        <v>843</v>
      </c>
      <c r="L70" t="s">
        <v>843</v>
      </c>
      <c r="M70" s="34">
        <v>0.5339806079864502</v>
      </c>
      <c r="N70" t="s">
        <v>1345</v>
      </c>
      <c r="O70" s="34">
        <v>2017</v>
      </c>
      <c r="P70" s="34">
        <v>0.34810125827789307</v>
      </c>
      <c r="Q70" t="s">
        <v>1345</v>
      </c>
      <c r="R70" t="s">
        <v>843</v>
      </c>
      <c r="S70" t="s">
        <v>843</v>
      </c>
      <c r="T70" t="s">
        <v>1031</v>
      </c>
      <c r="U70" s="34">
        <v>0.89970093965530396</v>
      </c>
      <c r="V70" s="34">
        <v>1</v>
      </c>
      <c r="W70" t="s">
        <v>1026</v>
      </c>
      <c r="X70" t="s">
        <v>843</v>
      </c>
      <c r="Y70" s="34">
        <v>0.2209114134311676</v>
      </c>
      <c r="Z70" s="34">
        <v>0.19574372470378876</v>
      </c>
      <c r="AA70" s="34">
        <v>0.17874008417129517</v>
      </c>
      <c r="AB70" s="34">
        <v>0.1701073944568634</v>
      </c>
      <c r="AC70" s="34">
        <v>0.20530872046947479</v>
      </c>
      <c r="AD70" t="s">
        <v>924</v>
      </c>
      <c r="AE70" t="s">
        <v>843</v>
      </c>
      <c r="AF70" t="s">
        <v>843</v>
      </c>
      <c r="AG70" t="s">
        <v>843</v>
      </c>
      <c r="AH70" t="s">
        <v>843</v>
      </c>
      <c r="AI70" s="34">
        <v>2019</v>
      </c>
      <c r="AJ70" s="34">
        <v>0.17177565363011302</v>
      </c>
      <c r="AK70" s="34">
        <v>0.21510576812989002</v>
      </c>
      <c r="AL70" s="34">
        <v>4.3330118060112E-2</v>
      </c>
      <c r="AM70" s="34">
        <v>0.21207168698310852</v>
      </c>
      <c r="AN70" s="34">
        <v>0.19715030491352081</v>
      </c>
      <c r="AO70" s="34">
        <v>0.1821000874042511</v>
      </c>
      <c r="AP70" s="34">
        <v>0.1717240959405899</v>
      </c>
      <c r="AQ70" s="34">
        <v>0.20143634080886841</v>
      </c>
      <c r="AR70" t="s">
        <v>832</v>
      </c>
      <c r="AS70" t="s">
        <v>843</v>
      </c>
      <c r="AT70" t="s">
        <v>843</v>
      </c>
      <c r="AU70" t="s">
        <v>843</v>
      </c>
      <c r="AV70" t="s">
        <v>843</v>
      </c>
      <c r="AW70" t="s">
        <v>843</v>
      </c>
      <c r="AX70" t="s">
        <v>843</v>
      </c>
      <c r="AY70" s="34">
        <v>0.23290197551250458</v>
      </c>
      <c r="AZ70" s="34">
        <v>0.19995853304862976</v>
      </c>
      <c r="BA70" s="34">
        <v>0.18142761290073395</v>
      </c>
      <c r="BB70" s="34">
        <v>0.16985437273979187</v>
      </c>
      <c r="BC70" s="34">
        <v>0.15000618994235992</v>
      </c>
      <c r="BD70" t="s">
        <v>1345</v>
      </c>
    </row>
    <row r="71" spans="1:56" ht="15.5">
      <c r="A71" t="s">
        <v>422</v>
      </c>
      <c r="B71" t="s">
        <v>180</v>
      </c>
      <c r="C71" t="s">
        <v>259</v>
      </c>
      <c r="D71" t="s">
        <v>843</v>
      </c>
      <c r="E71" t="s">
        <v>843</v>
      </c>
      <c r="F71" s="34">
        <v>2019</v>
      </c>
      <c r="G71" s="34">
        <v>0.4074593186378479</v>
      </c>
      <c r="H71" t="s">
        <v>465</v>
      </c>
      <c r="I71" s="34">
        <v>0.28949987888336182</v>
      </c>
      <c r="J71" t="s">
        <v>465</v>
      </c>
      <c r="K71" t="s">
        <v>843</v>
      </c>
      <c r="L71" t="s">
        <v>843</v>
      </c>
      <c r="M71" s="34">
        <v>0.47764131426811218</v>
      </c>
      <c r="N71" t="s">
        <v>465</v>
      </c>
      <c r="O71" s="34">
        <v>2017</v>
      </c>
      <c r="P71" s="34">
        <v>0.3231678307056427</v>
      </c>
      <c r="Q71" t="s">
        <v>465</v>
      </c>
      <c r="R71" t="s">
        <v>843</v>
      </c>
      <c r="S71" t="s">
        <v>843</v>
      </c>
      <c r="T71" t="s">
        <v>465</v>
      </c>
      <c r="U71" s="34">
        <v>0.75256699323654175</v>
      </c>
      <c r="V71" s="34">
        <v>0.49750000238418579</v>
      </c>
      <c r="W71" t="s">
        <v>465</v>
      </c>
      <c r="X71" t="s">
        <v>843</v>
      </c>
      <c r="Y71" s="34"/>
      <c r="Z71" s="34"/>
      <c r="AA71" s="34"/>
      <c r="AB71" s="34"/>
      <c r="AC71" s="34">
        <v>0.21881525218486786</v>
      </c>
      <c r="AD71" t="s">
        <v>465</v>
      </c>
      <c r="AE71" t="s">
        <v>843</v>
      </c>
      <c r="AF71" t="s">
        <v>843</v>
      </c>
      <c r="AG71" t="s">
        <v>843</v>
      </c>
      <c r="AH71" t="s">
        <v>843</v>
      </c>
      <c r="AI71" s="34">
        <v>2019</v>
      </c>
      <c r="AJ71" s="34"/>
      <c r="AK71" s="34">
        <v>0.112116641528406</v>
      </c>
      <c r="AL71" s="34"/>
      <c r="AM71" s="34"/>
      <c r="AN71" s="34"/>
      <c r="AO71" s="34"/>
      <c r="AP71" s="34"/>
      <c r="AQ71" s="34">
        <v>0.21568401157855988</v>
      </c>
      <c r="AR71" t="s">
        <v>465</v>
      </c>
      <c r="AS71" t="s">
        <v>843</v>
      </c>
      <c r="AT71" t="s">
        <v>843</v>
      </c>
      <c r="AU71" t="s">
        <v>843</v>
      </c>
      <c r="AV71" t="s">
        <v>843</v>
      </c>
      <c r="AW71" t="s">
        <v>843</v>
      </c>
      <c r="AX71" t="s">
        <v>843</v>
      </c>
      <c r="AY71" s="34"/>
      <c r="AZ71" s="34"/>
      <c r="BA71" s="34"/>
      <c r="BB71" s="34"/>
      <c r="BC71" s="34">
        <v>0.2128710150718689</v>
      </c>
      <c r="BD71" t="s">
        <v>465</v>
      </c>
    </row>
    <row r="72" spans="1:56" ht="15.5">
      <c r="A72" t="s">
        <v>512</v>
      </c>
      <c r="B72" t="s">
        <v>424</v>
      </c>
      <c r="C72" t="s">
        <v>260</v>
      </c>
      <c r="D72" t="s">
        <v>843</v>
      </c>
      <c r="E72" t="s">
        <v>843</v>
      </c>
      <c r="F72" s="34">
        <v>2019</v>
      </c>
      <c r="G72" s="34">
        <v>0.30219972133636475</v>
      </c>
      <c r="H72" t="s">
        <v>465</v>
      </c>
      <c r="I72" s="34">
        <v>0.23206824064254761</v>
      </c>
      <c r="J72" t="s">
        <v>465</v>
      </c>
      <c r="K72" t="s">
        <v>843</v>
      </c>
      <c r="L72" t="s">
        <v>843</v>
      </c>
      <c r="M72" s="34">
        <v>0.3210161030292511</v>
      </c>
      <c r="N72" t="s">
        <v>465</v>
      </c>
      <c r="O72" s="34">
        <v>2017</v>
      </c>
      <c r="P72" s="34">
        <v>0.24300695955753326</v>
      </c>
      <c r="Q72" t="s">
        <v>465</v>
      </c>
      <c r="R72" t="s">
        <v>843</v>
      </c>
      <c r="S72" t="s">
        <v>843</v>
      </c>
      <c r="T72" t="s">
        <v>465</v>
      </c>
      <c r="U72" s="34">
        <v>0.87084698677062988</v>
      </c>
      <c r="V72" s="34">
        <v>0.29750001430511475</v>
      </c>
      <c r="W72" t="s">
        <v>465</v>
      </c>
      <c r="X72" t="s">
        <v>843</v>
      </c>
      <c r="Y72" s="34"/>
      <c r="Z72" s="34"/>
      <c r="AA72" s="34"/>
      <c r="AB72" s="34"/>
      <c r="AC72" s="34">
        <v>0.16794951260089874</v>
      </c>
      <c r="AD72" t="s">
        <v>465</v>
      </c>
      <c r="AE72" t="s">
        <v>843</v>
      </c>
      <c r="AF72" t="s">
        <v>843</v>
      </c>
      <c r="AG72" t="s">
        <v>843</v>
      </c>
      <c r="AH72" t="s">
        <v>843</v>
      </c>
      <c r="AI72" s="34">
        <v>2019</v>
      </c>
      <c r="AJ72" s="34"/>
      <c r="AK72" s="34"/>
      <c r="AL72" s="34"/>
      <c r="AM72" s="34"/>
      <c r="AN72" s="34"/>
      <c r="AO72" s="34"/>
      <c r="AP72" s="34"/>
      <c r="AQ72" s="34">
        <v>0.16920836269855499</v>
      </c>
      <c r="AR72" t="s">
        <v>465</v>
      </c>
      <c r="AS72" t="s">
        <v>843</v>
      </c>
      <c r="AT72" t="s">
        <v>843</v>
      </c>
      <c r="AU72" t="s">
        <v>843</v>
      </c>
      <c r="AV72" t="s">
        <v>843</v>
      </c>
      <c r="AW72" t="s">
        <v>843</v>
      </c>
      <c r="AX72" t="s">
        <v>843</v>
      </c>
      <c r="AY72" s="34"/>
      <c r="AZ72" s="34"/>
      <c r="BA72" s="34"/>
      <c r="BB72" s="34"/>
      <c r="BC72" s="34">
        <v>0.15895791351795197</v>
      </c>
      <c r="BD72" t="s">
        <v>465</v>
      </c>
    </row>
    <row r="73" spans="1:56" ht="15.5">
      <c r="A73" t="s">
        <v>512</v>
      </c>
      <c r="B73" t="s">
        <v>42</v>
      </c>
      <c r="C73" t="s">
        <v>261</v>
      </c>
      <c r="D73" t="s">
        <v>843</v>
      </c>
      <c r="E73" t="s">
        <v>843</v>
      </c>
      <c r="F73" s="34">
        <v>2019</v>
      </c>
      <c r="G73" s="34">
        <v>0.30219972133636475</v>
      </c>
      <c r="H73" t="s">
        <v>465</v>
      </c>
      <c r="I73" s="34">
        <v>0.23206824064254761</v>
      </c>
      <c r="J73" t="s">
        <v>465</v>
      </c>
      <c r="K73" t="s">
        <v>843</v>
      </c>
      <c r="L73" t="s">
        <v>843</v>
      </c>
      <c r="M73" s="34">
        <v>0.3210161030292511</v>
      </c>
      <c r="N73" t="s">
        <v>465</v>
      </c>
      <c r="O73" s="34">
        <v>2017</v>
      </c>
      <c r="P73" s="34">
        <v>0.24300695955753326</v>
      </c>
      <c r="Q73" t="s">
        <v>465</v>
      </c>
      <c r="R73" t="s">
        <v>843</v>
      </c>
      <c r="S73" t="s">
        <v>843</v>
      </c>
      <c r="T73" t="s">
        <v>1031</v>
      </c>
      <c r="U73" s="34">
        <v>0.87120479345321655</v>
      </c>
      <c r="V73" s="34">
        <v>1</v>
      </c>
      <c r="W73" t="s">
        <v>1026</v>
      </c>
      <c r="X73" t="s">
        <v>843</v>
      </c>
      <c r="Y73" s="34">
        <v>0.16589877009391785</v>
      </c>
      <c r="Z73" s="34">
        <v>0.16038255393505096</v>
      </c>
      <c r="AA73" s="34">
        <v>0.17158150672912598</v>
      </c>
      <c r="AB73" s="34">
        <v>0.1478121429681778</v>
      </c>
      <c r="AC73" s="34">
        <v>0.16794951260089874</v>
      </c>
      <c r="AD73" t="s">
        <v>465</v>
      </c>
      <c r="AE73" t="s">
        <v>843</v>
      </c>
      <c r="AF73" t="s">
        <v>843</v>
      </c>
      <c r="AG73" t="s">
        <v>843</v>
      </c>
      <c r="AH73" t="s">
        <v>843</v>
      </c>
      <c r="AI73" s="34">
        <v>2019</v>
      </c>
      <c r="AJ73" s="34"/>
      <c r="AK73" s="34">
        <v>0.18816936557986</v>
      </c>
      <c r="AL73" s="34"/>
      <c r="AM73" s="34"/>
      <c r="AN73" s="34"/>
      <c r="AO73" s="34"/>
      <c r="AP73" s="34"/>
      <c r="AQ73" s="34">
        <v>0.16920836269855499</v>
      </c>
      <c r="AR73" t="s">
        <v>465</v>
      </c>
      <c r="AS73" t="s">
        <v>843</v>
      </c>
      <c r="AT73" t="s">
        <v>843</v>
      </c>
      <c r="AU73" t="s">
        <v>843</v>
      </c>
      <c r="AV73" t="s">
        <v>843</v>
      </c>
      <c r="AW73" t="s">
        <v>843</v>
      </c>
      <c r="AX73" t="s">
        <v>843</v>
      </c>
      <c r="AY73" s="34"/>
      <c r="AZ73" s="34"/>
      <c r="BA73" s="34"/>
      <c r="BB73" s="34"/>
      <c r="BC73" s="34">
        <v>0.15895791351795197</v>
      </c>
      <c r="BD73" t="s">
        <v>465</v>
      </c>
    </row>
    <row r="74" spans="1:56" ht="15.5">
      <c r="A74" t="s">
        <v>512</v>
      </c>
      <c r="B74" t="s">
        <v>2279</v>
      </c>
      <c r="C74" t="s">
        <v>262</v>
      </c>
      <c r="D74" t="s">
        <v>843</v>
      </c>
      <c r="E74" t="s">
        <v>843</v>
      </c>
      <c r="F74" s="34">
        <v>2019</v>
      </c>
      <c r="G74" s="34">
        <v>0.25934547185897827</v>
      </c>
      <c r="H74" t="s">
        <v>924</v>
      </c>
      <c r="I74" s="34">
        <v>0.20593671500682831</v>
      </c>
      <c r="J74" t="s">
        <v>924</v>
      </c>
      <c r="K74" t="s">
        <v>843</v>
      </c>
      <c r="L74" t="s">
        <v>843</v>
      </c>
      <c r="M74" s="34">
        <v>0.28436079621315002</v>
      </c>
      <c r="N74" t="s">
        <v>1345</v>
      </c>
      <c r="O74" s="34">
        <v>2017</v>
      </c>
      <c r="P74" s="34">
        <v>0.22140258550643921</v>
      </c>
      <c r="Q74" t="s">
        <v>1345</v>
      </c>
      <c r="R74" t="s">
        <v>843</v>
      </c>
      <c r="S74" t="s">
        <v>843</v>
      </c>
      <c r="T74" t="s">
        <v>465</v>
      </c>
      <c r="U74" s="34">
        <v>0.87084698677062988</v>
      </c>
      <c r="V74" s="34">
        <v>1</v>
      </c>
      <c r="W74" t="s">
        <v>1026</v>
      </c>
      <c r="X74" t="s">
        <v>843</v>
      </c>
      <c r="Y74" s="34">
        <v>0.16873526573181152</v>
      </c>
      <c r="Z74" s="34">
        <v>0.1678231954574585</v>
      </c>
      <c r="AA74" s="34">
        <v>0.16001082956790924</v>
      </c>
      <c r="AB74" s="34">
        <v>0.1563708633184433</v>
      </c>
      <c r="AC74" s="34">
        <v>0.16723808646202087</v>
      </c>
      <c r="AD74" t="s">
        <v>924</v>
      </c>
      <c r="AE74" t="s">
        <v>843</v>
      </c>
      <c r="AF74" t="s">
        <v>843</v>
      </c>
      <c r="AG74" t="s">
        <v>843</v>
      </c>
      <c r="AH74" t="s">
        <v>843</v>
      </c>
      <c r="AI74" s="34">
        <v>2019</v>
      </c>
      <c r="AJ74" s="34"/>
      <c r="AK74" s="34">
        <v>0.27073018754658601</v>
      </c>
      <c r="AL74" s="34"/>
      <c r="AM74" s="34"/>
      <c r="AN74" s="34"/>
      <c r="AO74" s="34"/>
      <c r="AP74" s="34"/>
      <c r="AQ74" s="34">
        <v>0.16920836269855499</v>
      </c>
      <c r="AR74" t="s">
        <v>465</v>
      </c>
      <c r="AS74" t="s">
        <v>843</v>
      </c>
      <c r="AT74" t="s">
        <v>843</v>
      </c>
      <c r="AU74" t="s">
        <v>843</v>
      </c>
      <c r="AV74" t="s">
        <v>843</v>
      </c>
      <c r="AW74" t="s">
        <v>843</v>
      </c>
      <c r="AX74" t="s">
        <v>843</v>
      </c>
      <c r="AY74" s="34">
        <v>0.16931013762950897</v>
      </c>
      <c r="AZ74" s="34">
        <v>0.17901167273521423</v>
      </c>
      <c r="BA74" s="34">
        <v>0.1724257618188858</v>
      </c>
      <c r="BB74" s="34">
        <v>0.1596815288066864</v>
      </c>
      <c r="BC74" s="34">
        <v>0.13056188821792603</v>
      </c>
      <c r="BD74" t="s">
        <v>1345</v>
      </c>
    </row>
    <row r="75" spans="1:56" ht="15.5">
      <c r="A75" t="s">
        <v>423</v>
      </c>
      <c r="B75" t="s">
        <v>1610</v>
      </c>
      <c r="C75" t="s">
        <v>257</v>
      </c>
      <c r="D75" t="s">
        <v>843</v>
      </c>
      <c r="E75" t="s">
        <v>843</v>
      </c>
      <c r="F75" s="34">
        <v>2019</v>
      </c>
      <c r="G75" s="34">
        <v>0.38913241028785706</v>
      </c>
      <c r="H75" t="s">
        <v>924</v>
      </c>
      <c r="I75" s="34">
        <v>0.28012621402740479</v>
      </c>
      <c r="J75" t="s">
        <v>924</v>
      </c>
      <c r="K75" t="s">
        <v>843</v>
      </c>
      <c r="L75" t="s">
        <v>843</v>
      </c>
      <c r="M75" s="34">
        <v>0.79816198348999023</v>
      </c>
      <c r="N75" t="s">
        <v>1345</v>
      </c>
      <c r="O75" s="34">
        <v>2017</v>
      </c>
      <c r="P75" s="34">
        <v>0.44387659430503845</v>
      </c>
      <c r="Q75" t="s">
        <v>1345</v>
      </c>
      <c r="R75" t="s">
        <v>843</v>
      </c>
      <c r="S75" t="s">
        <v>843</v>
      </c>
      <c r="T75" t="s">
        <v>1031</v>
      </c>
      <c r="U75" s="34">
        <v>0.67929714918136597</v>
      </c>
      <c r="V75" s="34">
        <v>0.4675000011920929</v>
      </c>
      <c r="W75" t="s">
        <v>1026</v>
      </c>
      <c r="X75" t="s">
        <v>843</v>
      </c>
      <c r="Y75" s="34">
        <v>0.20252417027950287</v>
      </c>
      <c r="Z75" s="34">
        <v>0.21392147243022919</v>
      </c>
      <c r="AA75" s="34">
        <v>0.23163646459579468</v>
      </c>
      <c r="AB75" s="34">
        <v>0.24771401286125183</v>
      </c>
      <c r="AC75" s="34">
        <v>0.25995653867721558</v>
      </c>
      <c r="AD75" t="s">
        <v>924</v>
      </c>
      <c r="AE75" t="s">
        <v>843</v>
      </c>
      <c r="AF75" t="s">
        <v>843</v>
      </c>
      <c r="AG75" t="s">
        <v>843</v>
      </c>
      <c r="AH75" t="s">
        <v>843</v>
      </c>
      <c r="AI75" s="34">
        <v>2019</v>
      </c>
      <c r="AJ75" s="34">
        <v>0.15725386747613102</v>
      </c>
      <c r="AK75" s="34">
        <v>0.21107484647973901</v>
      </c>
      <c r="AL75" s="34">
        <v>5.3820978850126266E-2</v>
      </c>
      <c r="AM75" s="34">
        <v>0.24380575120449066</v>
      </c>
      <c r="AN75" s="34">
        <v>0.24380575120449066</v>
      </c>
      <c r="AO75" s="34">
        <v>0.24380575120449066</v>
      </c>
      <c r="AP75" s="34">
        <v>0.24380575120449066</v>
      </c>
      <c r="AQ75" s="34">
        <v>0.2549852728843689</v>
      </c>
      <c r="AR75" t="s">
        <v>832</v>
      </c>
      <c r="AS75" t="s">
        <v>843</v>
      </c>
      <c r="AT75" t="s">
        <v>843</v>
      </c>
      <c r="AU75" t="s">
        <v>843</v>
      </c>
      <c r="AV75" t="s">
        <v>843</v>
      </c>
      <c r="AW75" t="s">
        <v>843</v>
      </c>
      <c r="AX75" t="s">
        <v>843</v>
      </c>
      <c r="AY75" s="34">
        <v>0.32143685221672058</v>
      </c>
      <c r="AZ75" s="34">
        <v>0.3272574245929718</v>
      </c>
      <c r="BA75" s="34">
        <v>0.34076264500617981</v>
      </c>
      <c r="BB75" s="34">
        <v>0.38483607769012451</v>
      </c>
      <c r="BC75" s="34">
        <v>0.40214803814888</v>
      </c>
      <c r="BD75" t="s">
        <v>1345</v>
      </c>
    </row>
    <row r="76" spans="1:56" ht="15.5">
      <c r="A76" t="s">
        <v>512</v>
      </c>
      <c r="B76" t="s">
        <v>45</v>
      </c>
      <c r="C76" t="s">
        <v>263</v>
      </c>
      <c r="D76" t="s">
        <v>843</v>
      </c>
      <c r="E76" t="s">
        <v>843</v>
      </c>
      <c r="F76" s="34">
        <v>2019</v>
      </c>
      <c r="G76" s="34">
        <v>0.35118833184242249</v>
      </c>
      <c r="H76" t="s">
        <v>924</v>
      </c>
      <c r="I76" s="34">
        <v>0.25991073250770569</v>
      </c>
      <c r="J76" t="s">
        <v>924</v>
      </c>
      <c r="K76" t="s">
        <v>843</v>
      </c>
      <c r="L76" t="s">
        <v>843</v>
      </c>
      <c r="M76" s="34">
        <v>0.3210161030292511</v>
      </c>
      <c r="N76" t="s">
        <v>465</v>
      </c>
      <c r="O76" s="34">
        <v>2017</v>
      </c>
      <c r="P76" s="34">
        <v>0.24300695955753326</v>
      </c>
      <c r="Q76" t="s">
        <v>465</v>
      </c>
      <c r="R76" t="s">
        <v>843</v>
      </c>
      <c r="S76" t="s">
        <v>843</v>
      </c>
      <c r="T76" t="s">
        <v>1031</v>
      </c>
      <c r="U76" s="34">
        <v>0.97028547525405884</v>
      </c>
      <c r="V76" s="34">
        <v>1</v>
      </c>
      <c r="W76" t="s">
        <v>1026</v>
      </c>
      <c r="X76" t="s">
        <v>843</v>
      </c>
      <c r="Y76" s="34">
        <v>0.16105157136917114</v>
      </c>
      <c r="Z76" s="34">
        <v>0.16452006995677948</v>
      </c>
      <c r="AA76" s="34">
        <v>0.17684067785739899</v>
      </c>
      <c r="AB76" s="34">
        <v>0.16298790276050568</v>
      </c>
      <c r="AC76" s="34">
        <v>0.1492895781993866</v>
      </c>
      <c r="AD76" t="s">
        <v>924</v>
      </c>
      <c r="AE76" t="s">
        <v>843</v>
      </c>
      <c r="AF76" t="s">
        <v>843</v>
      </c>
      <c r="AG76" t="s">
        <v>843</v>
      </c>
      <c r="AH76" t="s">
        <v>843</v>
      </c>
      <c r="AI76" s="34">
        <v>2019</v>
      </c>
      <c r="AJ76" s="34"/>
      <c r="AK76" s="34">
        <v>0.21301502128522401</v>
      </c>
      <c r="AL76" s="34"/>
      <c r="AM76" s="34"/>
      <c r="AN76" s="34"/>
      <c r="AO76" s="34"/>
      <c r="AP76" s="34"/>
      <c r="AQ76" s="34">
        <v>0.16920836269855499</v>
      </c>
      <c r="AR76" t="s">
        <v>465</v>
      </c>
      <c r="AS76" t="s">
        <v>843</v>
      </c>
      <c r="AT76" t="s">
        <v>843</v>
      </c>
      <c r="AU76" t="s">
        <v>843</v>
      </c>
      <c r="AV76" t="s">
        <v>843</v>
      </c>
      <c r="AW76" t="s">
        <v>843</v>
      </c>
      <c r="AX76" t="s">
        <v>843</v>
      </c>
      <c r="AY76" s="34"/>
      <c r="AZ76" s="34"/>
      <c r="BA76" s="34"/>
      <c r="BB76" s="34"/>
      <c r="BC76" s="34">
        <v>0.15895791351795197</v>
      </c>
      <c r="BD76" t="s">
        <v>465</v>
      </c>
    </row>
    <row r="77" spans="1:56" ht="15.5">
      <c r="A77" t="s">
        <v>423</v>
      </c>
      <c r="B77" t="s">
        <v>181</v>
      </c>
      <c r="C77" t="s">
        <v>264</v>
      </c>
      <c r="D77" t="s">
        <v>843</v>
      </c>
      <c r="E77" t="s">
        <v>843</v>
      </c>
      <c r="F77" s="34">
        <v>2019</v>
      </c>
      <c r="G77" s="34">
        <v>0.80519545078277588</v>
      </c>
      <c r="H77" t="s">
        <v>924</v>
      </c>
      <c r="I77" s="34">
        <v>0.44604334235191345</v>
      </c>
      <c r="J77" t="s">
        <v>924</v>
      </c>
      <c r="K77" t="s">
        <v>843</v>
      </c>
      <c r="L77" t="s">
        <v>843</v>
      </c>
      <c r="M77" s="34">
        <v>0.45954298973083496</v>
      </c>
      <c r="N77" t="s">
        <v>465</v>
      </c>
      <c r="O77" s="34">
        <v>2017</v>
      </c>
      <c r="P77" s="34">
        <v>0.31485402584075928</v>
      </c>
      <c r="Q77" t="s">
        <v>465</v>
      </c>
      <c r="R77" t="s">
        <v>843</v>
      </c>
      <c r="S77" t="s">
        <v>843</v>
      </c>
      <c r="T77" t="s">
        <v>465</v>
      </c>
      <c r="U77" s="34">
        <v>0.70308190584182739</v>
      </c>
      <c r="V77" s="34">
        <v>0.39125001430511475</v>
      </c>
      <c r="W77" t="s">
        <v>465</v>
      </c>
      <c r="X77" t="s">
        <v>843</v>
      </c>
      <c r="Y77" s="34">
        <v>0.50348681211471558</v>
      </c>
      <c r="Z77" s="34">
        <v>0.42067873477935791</v>
      </c>
      <c r="AA77" s="34">
        <v>0.41942214965820313</v>
      </c>
      <c r="AB77" s="34">
        <v>0.30913498997688293</v>
      </c>
      <c r="AC77" s="34">
        <v>0.34236177802085876</v>
      </c>
      <c r="AD77" t="s">
        <v>924</v>
      </c>
      <c r="AE77" t="s">
        <v>843</v>
      </c>
      <c r="AF77" t="s">
        <v>843</v>
      </c>
      <c r="AG77" t="s">
        <v>843</v>
      </c>
      <c r="AH77" t="s">
        <v>843</v>
      </c>
      <c r="AI77" s="34">
        <v>2019</v>
      </c>
      <c r="AJ77" s="34">
        <v>0.205204141476968</v>
      </c>
      <c r="AK77" s="34">
        <v>0.29795189027236796</v>
      </c>
      <c r="AL77" s="34">
        <v>9.2747747898101807E-2</v>
      </c>
      <c r="AM77" s="34">
        <v>0.32856065034866333</v>
      </c>
      <c r="AN77" s="34">
        <v>0.32856065034866333</v>
      </c>
      <c r="AO77" s="34">
        <v>0.32856065034866333</v>
      </c>
      <c r="AP77" s="34">
        <v>0.30741742253303528</v>
      </c>
      <c r="AQ77" s="34">
        <v>0.31128430366516113</v>
      </c>
      <c r="AR77" t="s">
        <v>832</v>
      </c>
      <c r="AS77" t="s">
        <v>843</v>
      </c>
      <c r="AT77" t="s">
        <v>843</v>
      </c>
      <c r="AU77" t="s">
        <v>843</v>
      </c>
      <c r="AV77" t="s">
        <v>843</v>
      </c>
      <c r="AW77" t="s">
        <v>843</v>
      </c>
      <c r="AX77" t="s">
        <v>843</v>
      </c>
      <c r="AY77" s="34"/>
      <c r="AZ77" s="34"/>
      <c r="BA77" s="34"/>
      <c r="BB77" s="34"/>
      <c r="BC77" s="34">
        <v>0.22314758598804474</v>
      </c>
      <c r="BD77" t="s">
        <v>465</v>
      </c>
    </row>
    <row r="78" spans="1:56" ht="15.5">
      <c r="A78" t="s">
        <v>422</v>
      </c>
      <c r="B78" t="s">
        <v>44</v>
      </c>
      <c r="C78" t="s">
        <v>265</v>
      </c>
      <c r="D78" t="s">
        <v>843</v>
      </c>
      <c r="E78" t="s">
        <v>843</v>
      </c>
      <c r="F78" s="34">
        <v>2019</v>
      </c>
      <c r="G78" s="34">
        <v>2.4286868572235107</v>
      </c>
      <c r="H78" t="s">
        <v>924</v>
      </c>
      <c r="I78" s="34">
        <v>0.70834314823150635</v>
      </c>
      <c r="J78" t="s">
        <v>924</v>
      </c>
      <c r="K78" t="s">
        <v>843</v>
      </c>
      <c r="L78" t="s">
        <v>843</v>
      </c>
      <c r="M78" s="34">
        <v>2.3763923645019531</v>
      </c>
      <c r="N78" t="s">
        <v>1345</v>
      </c>
      <c r="O78" s="34">
        <v>2017</v>
      </c>
      <c r="P78" s="34">
        <v>0.70382589101791382</v>
      </c>
      <c r="Q78" t="s">
        <v>1345</v>
      </c>
      <c r="R78" t="s">
        <v>843</v>
      </c>
      <c r="S78" t="s">
        <v>843</v>
      </c>
      <c r="T78" t="s">
        <v>465</v>
      </c>
      <c r="U78" s="34">
        <v>0.75256699323654175</v>
      </c>
      <c r="V78" s="34">
        <v>0.48607698082923889</v>
      </c>
      <c r="W78" t="s">
        <v>1026</v>
      </c>
      <c r="X78" t="s">
        <v>843</v>
      </c>
      <c r="Y78" s="34">
        <v>0.65378928184509277</v>
      </c>
      <c r="Z78" s="34">
        <v>0.68575429916381836</v>
      </c>
      <c r="AA78" s="34">
        <v>0.75019282102584839</v>
      </c>
      <c r="AB78" s="34">
        <v>0.69397246837615967</v>
      </c>
      <c r="AC78" s="34">
        <v>0.73363220691680908</v>
      </c>
      <c r="AD78" t="s">
        <v>924</v>
      </c>
      <c r="AE78" t="s">
        <v>843</v>
      </c>
      <c r="AF78" t="s">
        <v>843</v>
      </c>
      <c r="AG78" t="s">
        <v>843</v>
      </c>
      <c r="AH78" t="s">
        <v>843</v>
      </c>
      <c r="AI78" s="34">
        <v>2019</v>
      </c>
      <c r="AJ78" s="34"/>
      <c r="AK78" s="34"/>
      <c r="AL78" s="34"/>
      <c r="AM78" s="34"/>
      <c r="AN78" s="34"/>
      <c r="AO78" s="34"/>
      <c r="AP78" s="34"/>
      <c r="AQ78" s="34">
        <v>0.21568401157855988</v>
      </c>
      <c r="AR78" t="s">
        <v>465</v>
      </c>
      <c r="AS78" t="s">
        <v>843</v>
      </c>
      <c r="AT78" t="s">
        <v>843</v>
      </c>
      <c r="AU78" t="s">
        <v>843</v>
      </c>
      <c r="AV78" t="s">
        <v>843</v>
      </c>
      <c r="AW78" t="s">
        <v>843</v>
      </c>
      <c r="AX78" t="s">
        <v>843</v>
      </c>
      <c r="AY78" s="34">
        <v>0.58627605438232422</v>
      </c>
      <c r="AZ78" s="34">
        <v>0.62377923727035522</v>
      </c>
      <c r="BA78" s="34">
        <v>0.70471715927124023</v>
      </c>
      <c r="BB78" s="34">
        <v>0.66907089948654175</v>
      </c>
      <c r="BC78" s="34">
        <v>0.63521915674209595</v>
      </c>
      <c r="BD78" t="s">
        <v>1345</v>
      </c>
    </row>
    <row r="79" spans="1:56" ht="15.5">
      <c r="A79" t="s">
        <v>422</v>
      </c>
      <c r="B79" t="s">
        <v>46</v>
      </c>
      <c r="C79" t="s">
        <v>266</v>
      </c>
      <c r="D79" t="s">
        <v>843</v>
      </c>
      <c r="E79" t="s">
        <v>843</v>
      </c>
      <c r="F79" s="34">
        <v>2019</v>
      </c>
      <c r="G79" s="34">
        <v>0.22342416644096375</v>
      </c>
      <c r="H79" t="s">
        <v>924</v>
      </c>
      <c r="I79" s="34">
        <v>0.18262200057506561</v>
      </c>
      <c r="J79" t="s">
        <v>924</v>
      </c>
      <c r="K79" t="s">
        <v>843</v>
      </c>
      <c r="L79" t="s">
        <v>843</v>
      </c>
      <c r="M79" s="34">
        <v>0.28578466176986694</v>
      </c>
      <c r="N79" t="s">
        <v>1345</v>
      </c>
      <c r="O79" s="34">
        <v>2017</v>
      </c>
      <c r="P79" s="34">
        <v>0.22226479649543762</v>
      </c>
      <c r="Q79" t="s">
        <v>1345</v>
      </c>
      <c r="R79" t="s">
        <v>843</v>
      </c>
      <c r="S79" t="s">
        <v>843</v>
      </c>
      <c r="T79" t="s">
        <v>465</v>
      </c>
      <c r="U79" s="34">
        <v>0.75256699323654175</v>
      </c>
      <c r="V79" s="34">
        <v>0.4735589325428009</v>
      </c>
      <c r="W79" t="s">
        <v>1026</v>
      </c>
      <c r="X79" t="s">
        <v>843</v>
      </c>
      <c r="Y79" s="34">
        <v>0.1531156599521637</v>
      </c>
      <c r="Z79" s="34">
        <v>0.13198386132717133</v>
      </c>
      <c r="AA79" s="34">
        <v>0.11525935679674149</v>
      </c>
      <c r="AB79" s="34">
        <v>7.1106813848018646E-2</v>
      </c>
      <c r="AC79" s="34">
        <v>5.620521679520607E-2</v>
      </c>
      <c r="AD79" t="s">
        <v>924</v>
      </c>
      <c r="AE79" t="s">
        <v>843</v>
      </c>
      <c r="AF79" t="s">
        <v>843</v>
      </c>
      <c r="AG79" t="s">
        <v>843</v>
      </c>
      <c r="AH79" t="s">
        <v>843</v>
      </c>
      <c r="AI79" s="34">
        <v>2019</v>
      </c>
      <c r="AJ79" s="34">
        <v>0.240008282592057</v>
      </c>
      <c r="AK79" s="34">
        <v>0.26773856623610803</v>
      </c>
      <c r="AL79" s="34">
        <v>2.7730284258723259E-2</v>
      </c>
      <c r="AM79" s="34">
        <v>0.14053325355052948</v>
      </c>
      <c r="AN79" s="34">
        <v>0.14053325355052948</v>
      </c>
      <c r="AO79" s="34">
        <v>0.1384364515542984</v>
      </c>
      <c r="AP79" s="34">
        <v>0.12133431434631348</v>
      </c>
      <c r="AQ79" s="34">
        <v>0.10357224196195602</v>
      </c>
      <c r="AR79" t="s">
        <v>832</v>
      </c>
      <c r="AS79" t="s">
        <v>843</v>
      </c>
      <c r="AT79" t="s">
        <v>843</v>
      </c>
      <c r="AU79" t="s">
        <v>843</v>
      </c>
      <c r="AV79" t="s">
        <v>843</v>
      </c>
      <c r="AW79" t="s">
        <v>843</v>
      </c>
      <c r="AX79" t="s">
        <v>843</v>
      </c>
      <c r="AY79" s="34">
        <v>0.17918390035629272</v>
      </c>
      <c r="AZ79" s="34">
        <v>0.17908786237239838</v>
      </c>
      <c r="BA79" s="34">
        <v>0.16050446033477783</v>
      </c>
      <c r="BB79" s="34">
        <v>0.16828884184360504</v>
      </c>
      <c r="BC79" s="34">
        <v>0.14785502851009369</v>
      </c>
      <c r="BD79" t="s">
        <v>1345</v>
      </c>
    </row>
    <row r="80" spans="1:56" ht="15.5">
      <c r="A80" t="s">
        <v>422</v>
      </c>
      <c r="B80" t="s">
        <v>48</v>
      </c>
      <c r="C80" t="s">
        <v>267</v>
      </c>
      <c r="D80" t="s">
        <v>843</v>
      </c>
      <c r="E80" t="s">
        <v>843</v>
      </c>
      <c r="F80" s="34">
        <v>2019</v>
      </c>
      <c r="G80" s="34">
        <v>0.78203779458999634</v>
      </c>
      <c r="H80" t="s">
        <v>924</v>
      </c>
      <c r="I80" s="34">
        <v>0.43884468078613281</v>
      </c>
      <c r="J80" t="s">
        <v>924</v>
      </c>
      <c r="K80" t="s">
        <v>843</v>
      </c>
      <c r="L80" t="s">
        <v>843</v>
      </c>
      <c r="M80" s="34">
        <v>0.88323384523391724</v>
      </c>
      <c r="N80" t="s">
        <v>1345</v>
      </c>
      <c r="O80" s="34">
        <v>2017</v>
      </c>
      <c r="P80" s="34">
        <v>0.4689984917640686</v>
      </c>
      <c r="Q80" t="s">
        <v>1345</v>
      </c>
      <c r="R80" t="s">
        <v>843</v>
      </c>
      <c r="S80" t="s">
        <v>843</v>
      </c>
      <c r="T80" t="s">
        <v>1031</v>
      </c>
      <c r="U80" s="34">
        <v>0.66588699817657471</v>
      </c>
      <c r="V80" s="34">
        <v>0.46773722767829895</v>
      </c>
      <c r="W80" t="s">
        <v>1026</v>
      </c>
      <c r="X80" t="s">
        <v>843</v>
      </c>
      <c r="Y80" s="34">
        <v>0.37327399849891663</v>
      </c>
      <c r="Z80" s="34">
        <v>0.39970099925994873</v>
      </c>
      <c r="AA80" s="34">
        <v>0.44494038820266724</v>
      </c>
      <c r="AB80" s="34">
        <v>0.39175298810005188</v>
      </c>
      <c r="AC80" s="34">
        <v>0.26400071382522583</v>
      </c>
      <c r="AD80" t="s">
        <v>924</v>
      </c>
      <c r="AE80" t="s">
        <v>843</v>
      </c>
      <c r="AF80" t="s">
        <v>843</v>
      </c>
      <c r="AG80" t="s">
        <v>843</v>
      </c>
      <c r="AH80" t="s">
        <v>843</v>
      </c>
      <c r="AI80" s="34">
        <v>2019</v>
      </c>
      <c r="AJ80" s="34">
        <v>0.19649582113754399</v>
      </c>
      <c r="AK80" s="34">
        <v>0.24889930217843501</v>
      </c>
      <c r="AL80" s="34">
        <v>5.2403483539819717E-2</v>
      </c>
      <c r="AM80" s="34">
        <v>0.21157649159431458</v>
      </c>
      <c r="AN80" s="34">
        <v>0.24729520082473755</v>
      </c>
      <c r="AO80" s="34">
        <v>0.27667990326881409</v>
      </c>
      <c r="AP80" s="34">
        <v>0.24663294851779938</v>
      </c>
      <c r="AQ80" s="34">
        <v>0.21054090559482574</v>
      </c>
      <c r="AR80" t="s">
        <v>832</v>
      </c>
      <c r="AS80" t="s">
        <v>843</v>
      </c>
      <c r="AT80" t="s">
        <v>843</v>
      </c>
      <c r="AU80" t="s">
        <v>843</v>
      </c>
      <c r="AV80" t="s">
        <v>843</v>
      </c>
      <c r="AW80" t="s">
        <v>843</v>
      </c>
      <c r="AX80" t="s">
        <v>843</v>
      </c>
      <c r="AY80" s="34">
        <v>0.36272275447845459</v>
      </c>
      <c r="AZ80" s="34">
        <v>0.38857007026672363</v>
      </c>
      <c r="BA80" s="34">
        <v>0.4527963399887085</v>
      </c>
      <c r="BB80" s="34">
        <v>0.50893425941467285</v>
      </c>
      <c r="BC80" s="34">
        <v>0.49349033832550049</v>
      </c>
      <c r="BD80" t="s">
        <v>1345</v>
      </c>
    </row>
    <row r="81" spans="1:56" ht="15.5">
      <c r="A81" t="s">
        <v>423</v>
      </c>
      <c r="B81" t="s">
        <v>49</v>
      </c>
      <c r="C81" t="s">
        <v>268</v>
      </c>
      <c r="D81" t="s">
        <v>843</v>
      </c>
      <c r="E81" t="s">
        <v>843</v>
      </c>
      <c r="F81" s="34">
        <v>2019</v>
      </c>
      <c r="G81" s="34">
        <v>1.2181723117828369</v>
      </c>
      <c r="H81" t="s">
        <v>924</v>
      </c>
      <c r="I81" s="34">
        <v>0.54917842149734497</v>
      </c>
      <c r="J81" t="s">
        <v>924</v>
      </c>
      <c r="K81" t="s">
        <v>843</v>
      </c>
      <c r="L81" t="s">
        <v>843</v>
      </c>
      <c r="M81" s="34">
        <v>0.41374561190605164</v>
      </c>
      <c r="N81" t="s">
        <v>1345</v>
      </c>
      <c r="O81" s="34">
        <v>2017</v>
      </c>
      <c r="P81" s="34">
        <v>0.29265916347503662</v>
      </c>
      <c r="Q81" t="s">
        <v>1345</v>
      </c>
      <c r="R81" t="s">
        <v>843</v>
      </c>
      <c r="S81" t="s">
        <v>843</v>
      </c>
      <c r="T81" t="s">
        <v>1031</v>
      </c>
      <c r="U81" s="34">
        <v>0.88031423091888428</v>
      </c>
      <c r="V81" s="34">
        <v>0.35749998688697815</v>
      </c>
      <c r="W81" t="s">
        <v>1026</v>
      </c>
      <c r="X81" t="s">
        <v>843</v>
      </c>
      <c r="Y81" s="34">
        <v>0.45100265741348267</v>
      </c>
      <c r="Z81" s="34">
        <v>0.40925636887550354</v>
      </c>
      <c r="AA81" s="34">
        <v>0.43897202610969543</v>
      </c>
      <c r="AB81" s="34">
        <v>0.48607388138771057</v>
      </c>
      <c r="AC81" s="34">
        <v>0.48980399966239929</v>
      </c>
      <c r="AD81" t="s">
        <v>924</v>
      </c>
      <c r="AE81" t="s">
        <v>843</v>
      </c>
      <c r="AF81" t="s">
        <v>843</v>
      </c>
      <c r="AG81" t="s">
        <v>843</v>
      </c>
      <c r="AH81" t="s">
        <v>843</v>
      </c>
      <c r="AI81" s="34">
        <v>2019</v>
      </c>
      <c r="AJ81" s="34">
        <v>8.3451269235828004E-2</v>
      </c>
      <c r="AK81" s="34">
        <v>0.17996655455553298</v>
      </c>
      <c r="AL81" s="34">
        <v>9.6515282988548279E-2</v>
      </c>
      <c r="AM81" s="34">
        <v>0.47147470712661743</v>
      </c>
      <c r="AN81" s="34">
        <v>0.45651993155479431</v>
      </c>
      <c r="AO81" s="34">
        <v>0.4703926146030426</v>
      </c>
      <c r="AP81" s="34">
        <v>0.535880446434021</v>
      </c>
      <c r="AQ81" s="34">
        <v>0.53629565238952637</v>
      </c>
      <c r="AR81" t="s">
        <v>832</v>
      </c>
      <c r="AS81" t="s">
        <v>843</v>
      </c>
      <c r="AT81" t="s">
        <v>843</v>
      </c>
      <c r="AU81" t="s">
        <v>843</v>
      </c>
      <c r="AV81" t="s">
        <v>843</v>
      </c>
      <c r="AW81" t="s">
        <v>843</v>
      </c>
      <c r="AX81" t="s">
        <v>843</v>
      </c>
      <c r="AY81" s="34">
        <v>0.20222000777721405</v>
      </c>
      <c r="AZ81" s="34">
        <v>0.18242177367210388</v>
      </c>
      <c r="BA81" s="34">
        <v>0.16576451063156128</v>
      </c>
      <c r="BB81" s="34">
        <v>0.17436781525611877</v>
      </c>
      <c r="BC81" s="34">
        <v>0.17695152759552002</v>
      </c>
      <c r="BD81" t="s">
        <v>1345</v>
      </c>
    </row>
    <row r="82" spans="1:56" ht="15.5">
      <c r="A82" t="s">
        <v>422</v>
      </c>
      <c r="B82" t="s">
        <v>140</v>
      </c>
      <c r="C82" t="s">
        <v>269</v>
      </c>
      <c r="D82" t="s">
        <v>843</v>
      </c>
      <c r="E82" t="s">
        <v>843</v>
      </c>
      <c r="F82" s="34">
        <v>2019</v>
      </c>
      <c r="G82" s="34">
        <v>0.33121898770332336</v>
      </c>
      <c r="H82" t="s">
        <v>924</v>
      </c>
      <c r="I82" s="34">
        <v>0.24880878627300262</v>
      </c>
      <c r="J82" t="s">
        <v>924</v>
      </c>
      <c r="K82" t="s">
        <v>843</v>
      </c>
      <c r="L82" t="s">
        <v>843</v>
      </c>
      <c r="M82" s="34">
        <v>0.4010792076587677</v>
      </c>
      <c r="N82" t="s">
        <v>1345</v>
      </c>
      <c r="O82" s="34">
        <v>2017</v>
      </c>
      <c r="P82" s="34">
        <v>0.28626447916030884</v>
      </c>
      <c r="Q82" t="s">
        <v>1345</v>
      </c>
      <c r="R82" t="s">
        <v>843</v>
      </c>
      <c r="S82" t="s">
        <v>843</v>
      </c>
      <c r="T82" t="s">
        <v>1031</v>
      </c>
      <c r="U82" s="34">
        <v>0.78903079032897949</v>
      </c>
      <c r="V82" s="34">
        <v>0.44249999523162842</v>
      </c>
      <c r="W82" t="s">
        <v>1026</v>
      </c>
      <c r="X82" t="s">
        <v>843</v>
      </c>
      <c r="Y82" s="34">
        <v>0.15777587890625</v>
      </c>
      <c r="Z82" s="34">
        <v>0.1482069343328476</v>
      </c>
      <c r="AA82" s="34">
        <v>0.14462554454803467</v>
      </c>
      <c r="AB82" s="34">
        <v>0.15269087255001068</v>
      </c>
      <c r="AC82" s="34">
        <v>0.13859391212463379</v>
      </c>
      <c r="AD82" t="s">
        <v>924</v>
      </c>
      <c r="AE82" t="s">
        <v>843</v>
      </c>
      <c r="AF82" t="s">
        <v>843</v>
      </c>
      <c r="AG82" t="s">
        <v>843</v>
      </c>
      <c r="AH82" t="s">
        <v>843</v>
      </c>
      <c r="AI82" s="34">
        <v>2019</v>
      </c>
      <c r="AJ82" s="34">
        <v>0.150291151392032</v>
      </c>
      <c r="AK82" s="34">
        <v>0.17667137852803999</v>
      </c>
      <c r="AL82" s="34">
        <v>2.6380226016044617E-2</v>
      </c>
      <c r="AM82" s="34">
        <v>0.15605694055557251</v>
      </c>
      <c r="AN82" s="34">
        <v>0.14956943690776825</v>
      </c>
      <c r="AO82" s="34">
        <v>0.14666907489299774</v>
      </c>
      <c r="AP82" s="34">
        <v>0.15677806735038757</v>
      </c>
      <c r="AQ82" s="34">
        <v>0.14931805431842804</v>
      </c>
      <c r="AR82" t="s">
        <v>832</v>
      </c>
      <c r="AS82" t="s">
        <v>843</v>
      </c>
      <c r="AT82" t="s">
        <v>843</v>
      </c>
      <c r="AU82" t="s">
        <v>843</v>
      </c>
      <c r="AV82" t="s">
        <v>843</v>
      </c>
      <c r="AW82" t="s">
        <v>843</v>
      </c>
      <c r="AX82" t="s">
        <v>843</v>
      </c>
      <c r="AY82" s="34">
        <v>0.16599926352500916</v>
      </c>
      <c r="AZ82" s="34">
        <v>0.15513144433498383</v>
      </c>
      <c r="BA82" s="34">
        <v>0.14620338380336761</v>
      </c>
      <c r="BB82" s="34">
        <v>0.14827369153499603</v>
      </c>
      <c r="BC82" s="34">
        <v>0.1550263911485672</v>
      </c>
      <c r="BD82" t="s">
        <v>1345</v>
      </c>
    </row>
    <row r="83" spans="1:56" ht="15.5">
      <c r="A83" t="s">
        <v>422</v>
      </c>
      <c r="B83" t="s">
        <v>63</v>
      </c>
      <c r="C83" t="s">
        <v>270</v>
      </c>
      <c r="D83" t="s">
        <v>843</v>
      </c>
      <c r="E83" t="s">
        <v>843</v>
      </c>
      <c r="F83" s="34">
        <v>2019</v>
      </c>
      <c r="G83" s="34">
        <v>1.8283439874649048</v>
      </c>
      <c r="H83" t="s">
        <v>924</v>
      </c>
      <c r="I83" s="34">
        <v>0.64643621444702148</v>
      </c>
      <c r="J83" t="s">
        <v>924</v>
      </c>
      <c r="K83" t="s">
        <v>843</v>
      </c>
      <c r="L83" t="s">
        <v>843</v>
      </c>
      <c r="M83" s="34">
        <v>2.4993667602539063</v>
      </c>
      <c r="N83" t="s">
        <v>1345</v>
      </c>
      <c r="O83" s="34">
        <v>2017</v>
      </c>
      <c r="P83" s="34">
        <v>0.71423399448394775</v>
      </c>
      <c r="Q83" t="s">
        <v>1345</v>
      </c>
      <c r="R83" t="s">
        <v>843</v>
      </c>
      <c r="S83" t="s">
        <v>843</v>
      </c>
      <c r="T83" t="s">
        <v>465</v>
      </c>
      <c r="U83" s="34">
        <v>0.75256699323654175</v>
      </c>
      <c r="V83" s="34">
        <v>1</v>
      </c>
      <c r="W83" t="s">
        <v>1026</v>
      </c>
      <c r="X83" t="s">
        <v>843</v>
      </c>
      <c r="Y83" s="34">
        <v>0.58365786075592041</v>
      </c>
      <c r="Z83" s="34">
        <v>0.64955300092697144</v>
      </c>
      <c r="AA83" s="34">
        <v>0.70392912626266479</v>
      </c>
      <c r="AB83" s="34">
        <v>0.74820369482040405</v>
      </c>
      <c r="AC83" s="34">
        <v>0.54936975240707397</v>
      </c>
      <c r="AD83" t="s">
        <v>924</v>
      </c>
      <c r="AE83" t="s">
        <v>843</v>
      </c>
      <c r="AF83" t="s">
        <v>843</v>
      </c>
      <c r="AG83" t="s">
        <v>843</v>
      </c>
      <c r="AH83" t="s">
        <v>843</v>
      </c>
      <c r="AI83" s="34">
        <v>2019</v>
      </c>
      <c r="AJ83" s="34">
        <v>4.9908001676509904E-2</v>
      </c>
      <c r="AK83" s="34">
        <v>0.11392981549469</v>
      </c>
      <c r="AL83" s="34">
        <v>6.402181088924408E-2</v>
      </c>
      <c r="AM83" s="34">
        <v>0.67418944835662842</v>
      </c>
      <c r="AN83" s="34">
        <v>0.67418944835662842</v>
      </c>
      <c r="AO83" s="34">
        <v>0.72265970706939697</v>
      </c>
      <c r="AP83" s="34">
        <v>0.78566491603851318</v>
      </c>
      <c r="AQ83" s="34">
        <v>0.56194078922271729</v>
      </c>
      <c r="AR83" t="s">
        <v>832</v>
      </c>
      <c r="AS83" t="s">
        <v>843</v>
      </c>
      <c r="AT83" t="s">
        <v>843</v>
      </c>
      <c r="AU83" t="s">
        <v>843</v>
      </c>
      <c r="AV83" t="s">
        <v>843</v>
      </c>
      <c r="AW83" t="s">
        <v>843</v>
      </c>
      <c r="AX83" t="s">
        <v>843</v>
      </c>
      <c r="AY83" s="34">
        <v>0.49614077806472778</v>
      </c>
      <c r="AZ83" s="34">
        <v>0.60283726453781128</v>
      </c>
      <c r="BA83" s="34">
        <v>0.67218595743179321</v>
      </c>
      <c r="BB83" s="34">
        <v>0.77469295263290405</v>
      </c>
      <c r="BC83" s="34">
        <v>0.84238970279693604</v>
      </c>
      <c r="BD83" t="s">
        <v>1345</v>
      </c>
    </row>
    <row r="84" spans="1:56" ht="15.5">
      <c r="A84" t="s">
        <v>421</v>
      </c>
      <c r="B84" t="s">
        <v>50</v>
      </c>
      <c r="C84" t="s">
        <v>271</v>
      </c>
      <c r="D84" t="s">
        <v>843</v>
      </c>
      <c r="E84" t="s">
        <v>843</v>
      </c>
      <c r="F84" s="34">
        <v>2019</v>
      </c>
      <c r="G84" s="34">
        <v>4.9508743286132813</v>
      </c>
      <c r="H84" t="s">
        <v>924</v>
      </c>
      <c r="I84" s="34">
        <v>0.83195745944976807</v>
      </c>
      <c r="J84" t="s">
        <v>924</v>
      </c>
      <c r="K84" t="s">
        <v>843</v>
      </c>
      <c r="L84" t="s">
        <v>843</v>
      </c>
      <c r="M84" s="34">
        <v>0.83159118890762329</v>
      </c>
      <c r="N84" t="s">
        <v>465</v>
      </c>
      <c r="O84" s="34">
        <v>2017</v>
      </c>
      <c r="P84" s="34">
        <v>0.4539940357208252</v>
      </c>
      <c r="Q84" t="s">
        <v>465</v>
      </c>
      <c r="R84" t="s">
        <v>843</v>
      </c>
      <c r="S84" t="s">
        <v>843</v>
      </c>
      <c r="T84" t="s">
        <v>465</v>
      </c>
      <c r="U84" s="34">
        <v>0.61860823631286621</v>
      </c>
      <c r="V84" s="34">
        <v>0.35495561361312866</v>
      </c>
      <c r="W84" t="s">
        <v>1026</v>
      </c>
      <c r="X84" t="s">
        <v>843</v>
      </c>
      <c r="Y84" s="34">
        <v>0.77629834413528442</v>
      </c>
      <c r="Z84" s="34">
        <v>0.77970975637435913</v>
      </c>
      <c r="AA84" s="34">
        <v>0.72205913066864014</v>
      </c>
      <c r="AB84" s="34">
        <v>0.62132924795150757</v>
      </c>
      <c r="AC84" s="34">
        <v>0.50413298606872559</v>
      </c>
      <c r="AD84" t="s">
        <v>924</v>
      </c>
      <c r="AE84" t="s">
        <v>843</v>
      </c>
      <c r="AF84" t="s">
        <v>843</v>
      </c>
      <c r="AG84" t="s">
        <v>843</v>
      </c>
      <c r="AH84" t="s">
        <v>843</v>
      </c>
      <c r="AI84" s="34">
        <v>2019</v>
      </c>
      <c r="AJ84" s="34"/>
      <c r="AK84" s="34"/>
      <c r="AL84" s="34"/>
      <c r="AM84" s="34">
        <v>0.21601687371730804</v>
      </c>
      <c r="AN84" s="34">
        <v>0.15033306181430817</v>
      </c>
      <c r="AO84" s="34">
        <v>0.18169821798801422</v>
      </c>
      <c r="AP84" s="34"/>
      <c r="AQ84" s="34">
        <v>0.27010980248451233</v>
      </c>
      <c r="AR84" t="s">
        <v>465</v>
      </c>
      <c r="AS84" t="s">
        <v>843</v>
      </c>
      <c r="AT84" t="s">
        <v>843</v>
      </c>
      <c r="AU84" t="s">
        <v>843</v>
      </c>
      <c r="AV84" t="s">
        <v>843</v>
      </c>
      <c r="AW84" t="s">
        <v>843</v>
      </c>
      <c r="AX84" t="s">
        <v>843</v>
      </c>
      <c r="AY84" s="34"/>
      <c r="AZ84" s="34"/>
      <c r="BA84" s="34"/>
      <c r="BB84" s="34"/>
      <c r="BC84" s="34">
        <v>0.34757071733474731</v>
      </c>
      <c r="BD84" t="s">
        <v>465</v>
      </c>
    </row>
    <row r="85" spans="1:56" ht="15.5">
      <c r="A85" t="s">
        <v>512</v>
      </c>
      <c r="B85" t="s">
        <v>52</v>
      </c>
      <c r="C85" t="s">
        <v>272</v>
      </c>
      <c r="D85" t="s">
        <v>843</v>
      </c>
      <c r="E85" t="s">
        <v>843</v>
      </c>
      <c r="F85" s="34">
        <v>2019</v>
      </c>
      <c r="G85" s="34">
        <v>0.30768829584121704</v>
      </c>
      <c r="H85" t="s">
        <v>924</v>
      </c>
      <c r="I85" s="34">
        <v>0.23529177904129028</v>
      </c>
      <c r="J85" t="s">
        <v>924</v>
      </c>
      <c r="K85" t="s">
        <v>843</v>
      </c>
      <c r="L85" t="s">
        <v>843</v>
      </c>
      <c r="M85" s="34">
        <v>0.31211590766906738</v>
      </c>
      <c r="N85" t="s">
        <v>1345</v>
      </c>
      <c r="O85" s="34">
        <v>2017</v>
      </c>
      <c r="P85" s="34">
        <v>0.23787221312522888</v>
      </c>
      <c r="Q85" t="s">
        <v>1345</v>
      </c>
      <c r="R85" t="s">
        <v>843</v>
      </c>
      <c r="S85" t="s">
        <v>843</v>
      </c>
      <c r="T85" t="s">
        <v>465</v>
      </c>
      <c r="U85" s="34">
        <v>0.87084698677062988</v>
      </c>
      <c r="V85" s="34">
        <v>1</v>
      </c>
      <c r="W85" t="s">
        <v>1026</v>
      </c>
      <c r="X85" t="s">
        <v>843</v>
      </c>
      <c r="Y85" s="34">
        <v>0.19028134644031525</v>
      </c>
      <c r="Z85" s="34">
        <v>0.19876083731651306</v>
      </c>
      <c r="AA85" s="34">
        <v>0.20650504529476166</v>
      </c>
      <c r="AB85" s="34">
        <v>0.20675927400588989</v>
      </c>
      <c r="AC85" s="34">
        <v>0.18885919451713562</v>
      </c>
      <c r="AD85" t="s">
        <v>924</v>
      </c>
      <c r="AE85" t="s">
        <v>843</v>
      </c>
      <c r="AF85" t="s">
        <v>843</v>
      </c>
      <c r="AG85" t="s">
        <v>843</v>
      </c>
      <c r="AH85" t="s">
        <v>843</v>
      </c>
      <c r="AI85" s="34">
        <v>2019</v>
      </c>
      <c r="AJ85" s="34"/>
      <c r="AK85" s="34">
        <v>0.25434744119580499</v>
      </c>
      <c r="AL85" s="34"/>
      <c r="AM85" s="34"/>
      <c r="AN85" s="34"/>
      <c r="AO85" s="34"/>
      <c r="AP85" s="34"/>
      <c r="AQ85" s="34">
        <v>0.16920836269855499</v>
      </c>
      <c r="AR85" t="s">
        <v>465</v>
      </c>
      <c r="AS85" t="s">
        <v>843</v>
      </c>
      <c r="AT85" t="s">
        <v>843</v>
      </c>
      <c r="AU85" t="s">
        <v>843</v>
      </c>
      <c r="AV85" t="s">
        <v>843</v>
      </c>
      <c r="AW85" t="s">
        <v>843</v>
      </c>
      <c r="AX85" t="s">
        <v>843</v>
      </c>
      <c r="AY85" s="34">
        <v>0.18821749091148376</v>
      </c>
      <c r="AZ85" s="34">
        <v>0.19492331147193909</v>
      </c>
      <c r="BA85" s="34">
        <v>0.21407173573970795</v>
      </c>
      <c r="BB85" s="34">
        <v>0.21017639338970184</v>
      </c>
      <c r="BC85" s="34">
        <v>0.20451124012470245</v>
      </c>
      <c r="BD85" t="s">
        <v>1345</v>
      </c>
    </row>
    <row r="86" spans="1:56" ht="15.5">
      <c r="A86" t="s">
        <v>423</v>
      </c>
      <c r="B86" t="s">
        <v>1295</v>
      </c>
      <c r="C86" t="s">
        <v>391</v>
      </c>
      <c r="D86" t="s">
        <v>843</v>
      </c>
      <c r="E86" t="s">
        <v>843</v>
      </c>
      <c r="F86" s="34">
        <v>2019</v>
      </c>
      <c r="G86" s="34">
        <v>0.86933910846710205</v>
      </c>
      <c r="H86" t="s">
        <v>924</v>
      </c>
      <c r="I86" s="34">
        <v>0.46505159139633179</v>
      </c>
      <c r="J86" t="s">
        <v>924</v>
      </c>
      <c r="K86" t="s">
        <v>843</v>
      </c>
      <c r="L86" t="s">
        <v>843</v>
      </c>
      <c r="M86" s="34">
        <v>1.1467787027359009</v>
      </c>
      <c r="N86" t="s">
        <v>1345</v>
      </c>
      <c r="O86" s="34">
        <v>2017</v>
      </c>
      <c r="P86" s="34">
        <v>0.53418582677841187</v>
      </c>
      <c r="Q86" t="s">
        <v>1345</v>
      </c>
      <c r="R86" t="s">
        <v>843</v>
      </c>
      <c r="S86" t="s">
        <v>843</v>
      </c>
      <c r="T86" t="s">
        <v>465</v>
      </c>
      <c r="U86" s="34">
        <v>0.70308190584182739</v>
      </c>
      <c r="V86" s="34">
        <v>0.27000001072883606</v>
      </c>
      <c r="W86" t="s">
        <v>1026</v>
      </c>
      <c r="X86" t="s">
        <v>843</v>
      </c>
      <c r="Y86" s="34">
        <v>0.43425333499908447</v>
      </c>
      <c r="Z86" s="34">
        <v>0.48486927151679993</v>
      </c>
      <c r="AA86" s="34">
        <v>0.48513919115066528</v>
      </c>
      <c r="AB86" s="34">
        <v>0.51542311906814575</v>
      </c>
      <c r="AC86" s="34">
        <v>0.36836379766464233</v>
      </c>
      <c r="AD86" t="s">
        <v>924</v>
      </c>
      <c r="AE86" t="s">
        <v>843</v>
      </c>
      <c r="AF86" t="s">
        <v>843</v>
      </c>
      <c r="AG86" t="s">
        <v>843</v>
      </c>
      <c r="AH86" t="s">
        <v>843</v>
      </c>
      <c r="AI86" s="34">
        <v>2019</v>
      </c>
      <c r="AJ86" s="34">
        <v>8.6902902131965706E-2</v>
      </c>
      <c r="AK86" s="34">
        <v>0.13658289175927898</v>
      </c>
      <c r="AL86" s="34">
        <v>4.9679990857839584E-2</v>
      </c>
      <c r="AM86" s="34">
        <v>0.43402191996574402</v>
      </c>
      <c r="AN86" s="34">
        <v>0.48456069827079773</v>
      </c>
      <c r="AO86" s="34">
        <v>0.48467633128166199</v>
      </c>
      <c r="AP86" s="34">
        <v>0.51449739933013916</v>
      </c>
      <c r="AQ86" s="34">
        <v>0.36373507976531982</v>
      </c>
      <c r="AR86" t="s">
        <v>832</v>
      </c>
      <c r="AS86" t="s">
        <v>843</v>
      </c>
      <c r="AT86" t="s">
        <v>843</v>
      </c>
      <c r="AU86" t="s">
        <v>843</v>
      </c>
      <c r="AV86" t="s">
        <v>843</v>
      </c>
      <c r="AW86" t="s">
        <v>843</v>
      </c>
      <c r="AX86" t="s">
        <v>843</v>
      </c>
      <c r="AY86" s="34">
        <v>0.40472403168678284</v>
      </c>
      <c r="AZ86" s="34">
        <v>0.46080687642097473</v>
      </c>
      <c r="BA86" s="34">
        <v>0.52417862415313721</v>
      </c>
      <c r="BB86" s="34">
        <v>0.53445661067962646</v>
      </c>
      <c r="BC86" s="34">
        <v>0.69612300395965576</v>
      </c>
      <c r="BD86" t="s">
        <v>1345</v>
      </c>
    </row>
    <row r="87" spans="1:56" ht="15.5">
      <c r="A87" t="s">
        <v>421</v>
      </c>
      <c r="B87" t="s">
        <v>53</v>
      </c>
      <c r="C87" t="s">
        <v>273</v>
      </c>
      <c r="D87" t="s">
        <v>843</v>
      </c>
      <c r="E87" t="s">
        <v>843</v>
      </c>
      <c r="F87" s="34">
        <v>2019</v>
      </c>
      <c r="G87" s="34">
        <v>0.9087212085723877</v>
      </c>
      <c r="H87" t="s">
        <v>924</v>
      </c>
      <c r="I87" s="34">
        <v>0.4760890007019043</v>
      </c>
      <c r="J87" t="s">
        <v>924</v>
      </c>
      <c r="K87" t="s">
        <v>843</v>
      </c>
      <c r="L87" t="s">
        <v>843</v>
      </c>
      <c r="M87" s="34">
        <v>1.0939326286315918</v>
      </c>
      <c r="N87" t="s">
        <v>1345</v>
      </c>
      <c r="O87" s="34">
        <v>2017</v>
      </c>
      <c r="P87" s="34">
        <v>0.5224297046661377</v>
      </c>
      <c r="Q87" t="s">
        <v>1345</v>
      </c>
      <c r="R87" t="s">
        <v>843</v>
      </c>
      <c r="S87" t="s">
        <v>843</v>
      </c>
      <c r="T87" t="s">
        <v>1031</v>
      </c>
      <c r="U87" s="34">
        <v>0.59770667552947998</v>
      </c>
      <c r="V87" s="34">
        <v>0.41249999403953552</v>
      </c>
      <c r="W87" t="s">
        <v>1026</v>
      </c>
      <c r="X87" t="s">
        <v>843</v>
      </c>
      <c r="Y87" s="34">
        <v>0.51344650983810425</v>
      </c>
      <c r="Z87" s="34">
        <v>0.51218104362487793</v>
      </c>
      <c r="AA87" s="34">
        <v>0.45547634363174438</v>
      </c>
      <c r="AB87" s="34">
        <v>0.36677989363670349</v>
      </c>
      <c r="AC87" s="34">
        <v>0.31797713041305542</v>
      </c>
      <c r="AD87" t="s">
        <v>924</v>
      </c>
      <c r="AE87" t="s">
        <v>843</v>
      </c>
      <c r="AF87" t="s">
        <v>843</v>
      </c>
      <c r="AG87" t="s">
        <v>843</v>
      </c>
      <c r="AH87" t="s">
        <v>843</v>
      </c>
      <c r="AI87" s="34">
        <v>2019</v>
      </c>
      <c r="AJ87" s="34">
        <v>0.23979509066427901</v>
      </c>
      <c r="AK87" s="34">
        <v>0.35263983921217501</v>
      </c>
      <c r="AL87" s="34">
        <v>0.11284475028514862</v>
      </c>
      <c r="AM87" s="34">
        <v>0.38525018095970154</v>
      </c>
      <c r="AN87" s="34">
        <v>0.38525018095970154</v>
      </c>
      <c r="AO87" s="34">
        <v>0.38525018095970154</v>
      </c>
      <c r="AP87" s="34">
        <v>0.36672049760818481</v>
      </c>
      <c r="AQ87" s="34">
        <v>0.31999999284744263</v>
      </c>
      <c r="AR87" t="s">
        <v>832</v>
      </c>
      <c r="AS87" t="s">
        <v>843</v>
      </c>
      <c r="AT87" t="s">
        <v>843</v>
      </c>
      <c r="AU87" t="s">
        <v>843</v>
      </c>
      <c r="AV87" t="s">
        <v>843</v>
      </c>
      <c r="AW87" t="s">
        <v>843</v>
      </c>
      <c r="AX87" t="s">
        <v>843</v>
      </c>
      <c r="AY87" s="34">
        <v>0.51624917984008789</v>
      </c>
      <c r="AZ87" s="34">
        <v>0.55037903785705566</v>
      </c>
      <c r="BA87" s="34">
        <v>0.53735888004302979</v>
      </c>
      <c r="BB87" s="34">
        <v>0.45842564105987549</v>
      </c>
      <c r="BC87" s="34">
        <v>0.44980520009994507</v>
      </c>
      <c r="BD87" t="s">
        <v>1345</v>
      </c>
    </row>
    <row r="88" spans="1:56" ht="15.5">
      <c r="A88" t="s">
        <v>512</v>
      </c>
      <c r="B88" t="s">
        <v>846</v>
      </c>
      <c r="C88" t="s">
        <v>274</v>
      </c>
      <c r="D88" t="s">
        <v>843</v>
      </c>
      <c r="E88" t="s">
        <v>843</v>
      </c>
      <c r="F88" s="34">
        <v>2019</v>
      </c>
      <c r="G88" s="34">
        <v>0.30219972133636475</v>
      </c>
      <c r="H88" t="s">
        <v>465</v>
      </c>
      <c r="I88" s="34">
        <v>0.23206824064254761</v>
      </c>
      <c r="J88" t="s">
        <v>465</v>
      </c>
      <c r="K88" t="s">
        <v>843</v>
      </c>
      <c r="L88" t="s">
        <v>843</v>
      </c>
      <c r="M88" s="34">
        <v>0.3210161030292511</v>
      </c>
      <c r="N88" t="s">
        <v>465</v>
      </c>
      <c r="O88" s="34">
        <v>2017</v>
      </c>
      <c r="P88" s="34">
        <v>0.24300695955753326</v>
      </c>
      <c r="Q88" t="s">
        <v>465</v>
      </c>
      <c r="R88" t="s">
        <v>843</v>
      </c>
      <c r="S88" t="s">
        <v>843</v>
      </c>
      <c r="T88" t="s">
        <v>465</v>
      </c>
      <c r="U88" s="34">
        <v>0.87084698677062988</v>
      </c>
      <c r="V88" s="34">
        <v>0.29750001430511475</v>
      </c>
      <c r="W88" t="s">
        <v>465</v>
      </c>
      <c r="X88" t="s">
        <v>843</v>
      </c>
      <c r="Y88" s="34"/>
      <c r="Z88" s="34"/>
      <c r="AA88" s="34"/>
      <c r="AB88" s="34"/>
      <c r="AC88" s="34">
        <v>0.16794951260089874</v>
      </c>
      <c r="AD88" t="s">
        <v>465</v>
      </c>
      <c r="AE88" t="s">
        <v>843</v>
      </c>
      <c r="AF88" t="s">
        <v>843</v>
      </c>
      <c r="AG88" t="s">
        <v>843</v>
      </c>
      <c r="AH88" t="s">
        <v>843</v>
      </c>
      <c r="AI88" s="34">
        <v>2019</v>
      </c>
      <c r="AJ88" s="34"/>
      <c r="AK88" s="34"/>
      <c r="AL88" s="34"/>
      <c r="AM88" s="34"/>
      <c r="AN88" s="34"/>
      <c r="AO88" s="34"/>
      <c r="AP88" s="34"/>
      <c r="AQ88" s="34">
        <v>0.16920836269855499</v>
      </c>
      <c r="AR88" t="s">
        <v>465</v>
      </c>
      <c r="AS88" t="s">
        <v>843</v>
      </c>
      <c r="AT88" t="s">
        <v>843</v>
      </c>
      <c r="AU88" t="s">
        <v>843</v>
      </c>
      <c r="AV88" t="s">
        <v>843</v>
      </c>
      <c r="AW88" t="s">
        <v>843</v>
      </c>
      <c r="AX88" t="s">
        <v>843</v>
      </c>
      <c r="AY88" s="34"/>
      <c r="AZ88" s="34"/>
      <c r="BA88" s="34"/>
      <c r="BB88" s="34"/>
      <c r="BC88" s="34">
        <v>0.15895791351795197</v>
      </c>
      <c r="BD88" t="s">
        <v>465</v>
      </c>
    </row>
    <row r="89" spans="1:56" ht="15.5">
      <c r="A89" t="s">
        <v>422</v>
      </c>
      <c r="B89" t="s">
        <v>182</v>
      </c>
      <c r="C89" t="s">
        <v>275</v>
      </c>
      <c r="D89" t="s">
        <v>843</v>
      </c>
      <c r="E89" t="s">
        <v>843</v>
      </c>
      <c r="F89" s="34">
        <v>2019</v>
      </c>
      <c r="G89" s="34">
        <v>0.37681639194488525</v>
      </c>
      <c r="H89" t="s">
        <v>924</v>
      </c>
      <c r="I89" s="34">
        <v>0.2736867368221283</v>
      </c>
      <c r="J89" t="s">
        <v>924</v>
      </c>
      <c r="K89" t="s">
        <v>843</v>
      </c>
      <c r="L89" t="s">
        <v>843</v>
      </c>
      <c r="M89" s="34">
        <v>0.97550797462463379</v>
      </c>
      <c r="N89" t="s">
        <v>1345</v>
      </c>
      <c r="O89" s="34">
        <v>2017</v>
      </c>
      <c r="P89" s="34">
        <v>0.49380108714103699</v>
      </c>
      <c r="Q89" t="s">
        <v>1345</v>
      </c>
      <c r="R89" t="s">
        <v>843</v>
      </c>
      <c r="S89" t="s">
        <v>843</v>
      </c>
      <c r="T89" t="s">
        <v>465</v>
      </c>
      <c r="U89" s="34">
        <v>0.75256699323654175</v>
      </c>
      <c r="V89" s="34">
        <v>0.49750000238418579</v>
      </c>
      <c r="W89" t="s">
        <v>465</v>
      </c>
      <c r="X89" t="s">
        <v>843</v>
      </c>
      <c r="Y89" s="34">
        <v>0.21800166368484497</v>
      </c>
      <c r="Z89" s="34">
        <v>0.22115188837051392</v>
      </c>
      <c r="AA89" s="34">
        <v>0.24410274624824524</v>
      </c>
      <c r="AB89" s="34">
        <v>0.28034040331840515</v>
      </c>
      <c r="AC89" s="34">
        <v>0.22474358975887299</v>
      </c>
      <c r="AD89" t="s">
        <v>924</v>
      </c>
      <c r="AE89" t="s">
        <v>843</v>
      </c>
      <c r="AF89" t="s">
        <v>843</v>
      </c>
      <c r="AG89" t="s">
        <v>843</v>
      </c>
      <c r="AH89" t="s">
        <v>843</v>
      </c>
      <c r="AI89" s="34">
        <v>2019</v>
      </c>
      <c r="AJ89" s="34">
        <v>0.122855312419341</v>
      </c>
      <c r="AK89" s="34">
        <v>0.15847055208354502</v>
      </c>
      <c r="AL89" s="34">
        <v>3.5615239292383194E-2</v>
      </c>
      <c r="AM89" s="34">
        <v>0.21800166368484497</v>
      </c>
      <c r="AN89" s="34">
        <v>0.22115188837051392</v>
      </c>
      <c r="AO89" s="34">
        <v>0.24410274624824524</v>
      </c>
      <c r="AP89" s="34">
        <v>0.28034040331840515</v>
      </c>
      <c r="AQ89" s="34">
        <v>0.22474357485771179</v>
      </c>
      <c r="AR89" t="s">
        <v>832</v>
      </c>
      <c r="AS89" t="s">
        <v>843</v>
      </c>
      <c r="AT89" t="s">
        <v>843</v>
      </c>
      <c r="AU89" t="s">
        <v>843</v>
      </c>
      <c r="AV89" t="s">
        <v>843</v>
      </c>
      <c r="AW89" t="s">
        <v>843</v>
      </c>
      <c r="AX89" t="s">
        <v>843</v>
      </c>
      <c r="AY89" s="34">
        <v>0.34213995933532715</v>
      </c>
      <c r="AZ89" s="34">
        <v>0.28609052300453186</v>
      </c>
      <c r="BA89" s="34">
        <v>0.33563873171806335</v>
      </c>
      <c r="BB89" s="34">
        <v>0.39765101671218872</v>
      </c>
      <c r="BC89" s="34">
        <v>0.36765590310096741</v>
      </c>
      <c r="BD89" t="s">
        <v>1345</v>
      </c>
    </row>
    <row r="90" spans="1:56" ht="15.5">
      <c r="A90" t="s">
        <v>512</v>
      </c>
      <c r="B90" t="s">
        <v>54</v>
      </c>
      <c r="C90" t="s">
        <v>276</v>
      </c>
      <c r="D90" t="s">
        <v>843</v>
      </c>
      <c r="E90" t="s">
        <v>843</v>
      </c>
      <c r="F90" s="34">
        <v>2019</v>
      </c>
      <c r="G90" s="34">
        <v>0.30089187622070313</v>
      </c>
      <c r="H90" t="s">
        <v>924</v>
      </c>
      <c r="I90" s="34">
        <v>0.23129661381244659</v>
      </c>
      <c r="J90" t="s">
        <v>924</v>
      </c>
      <c r="K90" t="s">
        <v>843</v>
      </c>
      <c r="L90" t="s">
        <v>843</v>
      </c>
      <c r="M90" s="34">
        <v>0.30827963352203369</v>
      </c>
      <c r="N90" t="s">
        <v>1345</v>
      </c>
      <c r="O90" s="34">
        <v>2017</v>
      </c>
      <c r="P90" s="34">
        <v>0.23563741147518158</v>
      </c>
      <c r="Q90" t="s">
        <v>1345</v>
      </c>
      <c r="R90" t="s">
        <v>843</v>
      </c>
      <c r="S90" t="s">
        <v>843</v>
      </c>
      <c r="T90" t="s">
        <v>465</v>
      </c>
      <c r="U90" s="34">
        <v>0.87084698677062988</v>
      </c>
      <c r="V90" s="34">
        <v>1</v>
      </c>
      <c r="W90" t="s">
        <v>1026</v>
      </c>
      <c r="X90" t="s">
        <v>843</v>
      </c>
      <c r="Y90" s="34">
        <v>0.17178809642791748</v>
      </c>
      <c r="Z90" s="34">
        <v>0.17089395225048065</v>
      </c>
      <c r="AA90" s="34">
        <v>0.17740240693092346</v>
      </c>
      <c r="AB90" s="34">
        <v>0.17817483842372894</v>
      </c>
      <c r="AC90" s="34">
        <v>0.18095912039279938</v>
      </c>
      <c r="AD90" t="s">
        <v>924</v>
      </c>
      <c r="AE90" t="s">
        <v>843</v>
      </c>
      <c r="AF90" t="s">
        <v>843</v>
      </c>
      <c r="AG90" t="s">
        <v>843</v>
      </c>
      <c r="AH90" t="s">
        <v>843</v>
      </c>
      <c r="AI90" s="34">
        <v>2019</v>
      </c>
      <c r="AJ90" s="34"/>
      <c r="AK90" s="34">
        <v>0.238155195704017</v>
      </c>
      <c r="AL90" s="34"/>
      <c r="AM90" s="34"/>
      <c r="AN90" s="34"/>
      <c r="AO90" s="34"/>
      <c r="AP90" s="34"/>
      <c r="AQ90" s="34">
        <v>0.16920836269855499</v>
      </c>
      <c r="AR90" t="s">
        <v>465</v>
      </c>
      <c r="AS90" t="s">
        <v>843</v>
      </c>
      <c r="AT90" t="s">
        <v>843</v>
      </c>
      <c r="AU90" t="s">
        <v>843</v>
      </c>
      <c r="AV90" t="s">
        <v>843</v>
      </c>
      <c r="AW90" t="s">
        <v>843</v>
      </c>
      <c r="AX90" t="s">
        <v>843</v>
      </c>
      <c r="AY90" s="34">
        <v>0.17292109131813049</v>
      </c>
      <c r="AZ90" s="34">
        <v>0.17285194993019104</v>
      </c>
      <c r="BA90" s="34">
        <v>0.17632104456424713</v>
      </c>
      <c r="BB90" s="34">
        <v>0.19201184809207916</v>
      </c>
      <c r="BC90" s="34">
        <v>0.18892495334148407</v>
      </c>
      <c r="BD90" t="s">
        <v>1345</v>
      </c>
    </row>
    <row r="91" spans="1:56" ht="15.5">
      <c r="A91" t="s">
        <v>512</v>
      </c>
      <c r="B91" t="s">
        <v>55</v>
      </c>
      <c r="C91" t="s">
        <v>277</v>
      </c>
      <c r="D91" t="s">
        <v>843</v>
      </c>
      <c r="E91" t="s">
        <v>843</v>
      </c>
      <c r="F91" s="34">
        <v>2019</v>
      </c>
      <c r="G91" s="34">
        <v>0.31494998931884766</v>
      </c>
      <c r="H91" t="s">
        <v>924</v>
      </c>
      <c r="I91" s="34">
        <v>0.23951481282711029</v>
      </c>
      <c r="J91" t="s">
        <v>924</v>
      </c>
      <c r="K91" t="s">
        <v>843</v>
      </c>
      <c r="L91" t="s">
        <v>843</v>
      </c>
      <c r="M91" s="34">
        <v>0.33139693737030029</v>
      </c>
      <c r="N91" t="s">
        <v>1345</v>
      </c>
      <c r="O91" s="34">
        <v>2017</v>
      </c>
      <c r="P91" s="34">
        <v>0.24890920519828796</v>
      </c>
      <c r="Q91" t="s">
        <v>1345</v>
      </c>
      <c r="R91" t="s">
        <v>843</v>
      </c>
      <c r="S91" t="s">
        <v>843</v>
      </c>
      <c r="T91" t="s">
        <v>465</v>
      </c>
      <c r="U91" s="34">
        <v>0.87084698677062988</v>
      </c>
      <c r="V91" s="34">
        <v>1</v>
      </c>
      <c r="W91" t="s">
        <v>1026</v>
      </c>
      <c r="X91" t="s">
        <v>843</v>
      </c>
      <c r="Y91" s="34">
        <v>0.17500932514667511</v>
      </c>
      <c r="Z91" s="34">
        <v>0.17104403674602509</v>
      </c>
      <c r="AA91" s="34">
        <v>0.16613203287124634</v>
      </c>
      <c r="AB91" s="34">
        <v>0.15365707874298096</v>
      </c>
      <c r="AC91" s="34">
        <v>0.15390120446681976</v>
      </c>
      <c r="AD91" t="s">
        <v>924</v>
      </c>
      <c r="AE91" t="s">
        <v>843</v>
      </c>
      <c r="AF91" t="s">
        <v>843</v>
      </c>
      <c r="AG91" t="s">
        <v>843</v>
      </c>
      <c r="AH91" t="s">
        <v>843</v>
      </c>
      <c r="AI91" s="34">
        <v>2019</v>
      </c>
      <c r="AJ91" s="34"/>
      <c r="AK91" s="34">
        <v>0.234773868934438</v>
      </c>
      <c r="AL91" s="34"/>
      <c r="AM91" s="34"/>
      <c r="AN91" s="34"/>
      <c r="AO91" s="34"/>
      <c r="AP91" s="34"/>
      <c r="AQ91" s="34">
        <v>0.16920836269855499</v>
      </c>
      <c r="AR91" t="s">
        <v>465</v>
      </c>
      <c r="AS91" t="s">
        <v>843</v>
      </c>
      <c r="AT91" t="s">
        <v>843</v>
      </c>
      <c r="AU91" t="s">
        <v>843</v>
      </c>
      <c r="AV91" t="s">
        <v>843</v>
      </c>
      <c r="AW91" t="s">
        <v>843</v>
      </c>
      <c r="AX91" t="s">
        <v>843</v>
      </c>
      <c r="AY91" s="34">
        <v>0.178842693567276</v>
      </c>
      <c r="AZ91" s="34">
        <v>0.17657899856567383</v>
      </c>
      <c r="BA91" s="34">
        <v>0.17382073402404785</v>
      </c>
      <c r="BB91" s="34">
        <v>0.16859325766563416</v>
      </c>
      <c r="BC91" s="34">
        <v>0.15392370522022247</v>
      </c>
      <c r="BD91" t="s">
        <v>1345</v>
      </c>
    </row>
    <row r="92" spans="1:56" ht="15.5">
      <c r="A92" t="s">
        <v>512</v>
      </c>
      <c r="B92" t="s">
        <v>183</v>
      </c>
      <c r="C92" t="s">
        <v>278</v>
      </c>
      <c r="D92" t="s">
        <v>843</v>
      </c>
      <c r="E92" t="s">
        <v>843</v>
      </c>
      <c r="F92" s="34">
        <v>2019</v>
      </c>
      <c r="G92" s="34">
        <v>0.30219972133636475</v>
      </c>
      <c r="H92" t="s">
        <v>465</v>
      </c>
      <c r="I92" s="34">
        <v>0.23206824064254761</v>
      </c>
      <c r="J92" t="s">
        <v>465</v>
      </c>
      <c r="K92" t="s">
        <v>843</v>
      </c>
      <c r="L92" t="s">
        <v>843</v>
      </c>
      <c r="M92" s="34">
        <v>0.3210161030292511</v>
      </c>
      <c r="N92" t="s">
        <v>465</v>
      </c>
      <c r="O92" s="34">
        <v>2017</v>
      </c>
      <c r="P92" s="34">
        <v>0.24300695955753326</v>
      </c>
      <c r="Q92" t="s">
        <v>465</v>
      </c>
      <c r="R92" t="s">
        <v>843</v>
      </c>
      <c r="S92" t="s">
        <v>843</v>
      </c>
      <c r="T92" t="s">
        <v>465</v>
      </c>
      <c r="U92" s="34">
        <v>0.87084698677062988</v>
      </c>
      <c r="V92" s="34">
        <v>0.29750001430511475</v>
      </c>
      <c r="W92" t="s">
        <v>465</v>
      </c>
      <c r="X92" t="s">
        <v>843</v>
      </c>
      <c r="Y92" s="34"/>
      <c r="Z92" s="34"/>
      <c r="AA92" s="34"/>
      <c r="AB92" s="34"/>
      <c r="AC92" s="34">
        <v>0.16794951260089874</v>
      </c>
      <c r="AD92" t="s">
        <v>465</v>
      </c>
      <c r="AE92" t="s">
        <v>843</v>
      </c>
      <c r="AF92" t="s">
        <v>843</v>
      </c>
      <c r="AG92" t="s">
        <v>843</v>
      </c>
      <c r="AH92" t="s">
        <v>843</v>
      </c>
      <c r="AI92" s="34">
        <v>2019</v>
      </c>
      <c r="AJ92" s="34">
        <v>0.16068283176554399</v>
      </c>
      <c r="AK92" s="34">
        <v>0.20690452098089898</v>
      </c>
      <c r="AL92" s="34">
        <v>4.6221688389778137E-2</v>
      </c>
      <c r="AM92" s="34">
        <v>0.22339622676372528</v>
      </c>
      <c r="AN92" s="34">
        <v>0.22339622676372528</v>
      </c>
      <c r="AO92" s="34">
        <v>0.22339622676372528</v>
      </c>
      <c r="AP92" s="34">
        <v>0.22339622676372528</v>
      </c>
      <c r="AQ92" s="34">
        <v>0.22339622676372528</v>
      </c>
      <c r="AR92" t="s">
        <v>832</v>
      </c>
      <c r="AS92" t="s">
        <v>843</v>
      </c>
      <c r="AT92" t="s">
        <v>843</v>
      </c>
      <c r="AU92" t="s">
        <v>843</v>
      </c>
      <c r="AV92" t="s">
        <v>843</v>
      </c>
      <c r="AW92" t="s">
        <v>843</v>
      </c>
      <c r="AX92" t="s">
        <v>843</v>
      </c>
      <c r="AY92" s="34"/>
      <c r="AZ92" s="34"/>
      <c r="BA92" s="34"/>
      <c r="BB92" s="34"/>
      <c r="BC92" s="34">
        <v>0.15895791351795197</v>
      </c>
      <c r="BD92" t="s">
        <v>465</v>
      </c>
    </row>
    <row r="93" spans="1:56" ht="15.5">
      <c r="A93" t="s">
        <v>422</v>
      </c>
      <c r="B93" t="s">
        <v>56</v>
      </c>
      <c r="C93" t="s">
        <v>279</v>
      </c>
      <c r="D93" t="s">
        <v>843</v>
      </c>
      <c r="E93" t="s">
        <v>843</v>
      </c>
      <c r="F93" s="34">
        <v>2019</v>
      </c>
      <c r="G93" s="34">
        <v>0.40869638323783875</v>
      </c>
      <c r="H93" t="s">
        <v>924</v>
      </c>
      <c r="I93" s="34">
        <v>0.29012382030487061</v>
      </c>
      <c r="J93" t="s">
        <v>924</v>
      </c>
      <c r="K93" t="s">
        <v>843</v>
      </c>
      <c r="L93" t="s">
        <v>843</v>
      </c>
      <c r="M93" s="34">
        <v>0.49986958503723145</v>
      </c>
      <c r="N93" t="s">
        <v>1345</v>
      </c>
      <c r="O93" s="34">
        <v>2017</v>
      </c>
      <c r="P93" s="34">
        <v>0.33327537775039673</v>
      </c>
      <c r="Q93" t="s">
        <v>1345</v>
      </c>
      <c r="R93" t="s">
        <v>843</v>
      </c>
      <c r="S93" t="s">
        <v>843</v>
      </c>
      <c r="T93" t="s">
        <v>1031</v>
      </c>
      <c r="U93" s="34">
        <v>0.66031932830810547</v>
      </c>
      <c r="V93" s="34">
        <v>0.23999999463558197</v>
      </c>
      <c r="W93" t="s">
        <v>1026</v>
      </c>
      <c r="X93" t="s">
        <v>843</v>
      </c>
      <c r="Y93" s="34">
        <v>0.18860490620136261</v>
      </c>
      <c r="Z93" s="34">
        <v>0.20731186866760254</v>
      </c>
      <c r="AA93" s="34">
        <v>0.22539147734642029</v>
      </c>
      <c r="AB93" s="34">
        <v>0.10193146020174026</v>
      </c>
      <c r="AC93" s="34">
        <v>9.0506546199321747E-2</v>
      </c>
      <c r="AD93" t="s">
        <v>924</v>
      </c>
      <c r="AE93" t="s">
        <v>843</v>
      </c>
      <c r="AF93" t="s">
        <v>843</v>
      </c>
      <c r="AG93" t="s">
        <v>843</v>
      </c>
      <c r="AH93" t="s">
        <v>843</v>
      </c>
      <c r="AI93" s="34">
        <v>2019</v>
      </c>
      <c r="AJ93" s="34">
        <v>0.189922445387331</v>
      </c>
      <c r="AK93" s="34">
        <v>0.21898796572231899</v>
      </c>
      <c r="AL93" s="34">
        <v>2.9065521433949471E-2</v>
      </c>
      <c r="AM93" s="34">
        <v>0.20447373390197754</v>
      </c>
      <c r="AN93" s="34">
        <v>0.21475782990455627</v>
      </c>
      <c r="AO93" s="34">
        <v>0.23886942863464355</v>
      </c>
      <c r="AP93" s="34">
        <v>0.15085765719413757</v>
      </c>
      <c r="AQ93" s="34">
        <v>0.13272656500339508</v>
      </c>
      <c r="AR93" t="s">
        <v>832</v>
      </c>
      <c r="AS93" t="s">
        <v>843</v>
      </c>
      <c r="AT93" t="s">
        <v>843</v>
      </c>
      <c r="AU93" t="s">
        <v>843</v>
      </c>
      <c r="AV93" t="s">
        <v>843</v>
      </c>
      <c r="AW93" t="s">
        <v>843</v>
      </c>
      <c r="AX93" t="s">
        <v>843</v>
      </c>
      <c r="AY93" s="34">
        <v>0.21711361408233643</v>
      </c>
      <c r="AZ93" s="34">
        <v>0.21795125305652618</v>
      </c>
      <c r="BA93" s="34">
        <v>0.25612649321556091</v>
      </c>
      <c r="BB93" s="34">
        <v>0.25835752487182617</v>
      </c>
      <c r="BC93" s="34">
        <v>0.14263308048248291</v>
      </c>
      <c r="BD93" t="s">
        <v>1345</v>
      </c>
    </row>
    <row r="94" spans="1:56" ht="15.5">
      <c r="A94" t="s">
        <v>421</v>
      </c>
      <c r="B94" t="s">
        <v>61</v>
      </c>
      <c r="C94" t="s">
        <v>280</v>
      </c>
      <c r="D94" t="s">
        <v>843</v>
      </c>
      <c r="E94" t="s">
        <v>843</v>
      </c>
      <c r="F94" s="34">
        <v>2019</v>
      </c>
      <c r="G94" s="34">
        <v>0.79227036237716675</v>
      </c>
      <c r="H94" t="s">
        <v>924</v>
      </c>
      <c r="I94" s="34">
        <v>0.44204846024513245</v>
      </c>
      <c r="J94" t="s">
        <v>924</v>
      </c>
      <c r="K94" t="s">
        <v>843</v>
      </c>
      <c r="L94" t="s">
        <v>843</v>
      </c>
      <c r="M94" s="34">
        <v>0.83159118890762329</v>
      </c>
      <c r="N94" t="s">
        <v>465</v>
      </c>
      <c r="O94" s="34">
        <v>2017</v>
      </c>
      <c r="P94" s="34">
        <v>0.4539940357208252</v>
      </c>
      <c r="Q94" t="s">
        <v>465</v>
      </c>
      <c r="R94" t="s">
        <v>843</v>
      </c>
      <c r="S94" t="s">
        <v>843</v>
      </c>
      <c r="T94" t="s">
        <v>465</v>
      </c>
      <c r="U94" s="34">
        <v>0.61860823631286621</v>
      </c>
      <c r="V94" s="34">
        <v>0.22750000655651093</v>
      </c>
      <c r="W94" t="s">
        <v>1026</v>
      </c>
      <c r="X94" t="s">
        <v>843</v>
      </c>
      <c r="Y94" s="34">
        <v>0.38259804248809814</v>
      </c>
      <c r="Z94" s="34">
        <v>0.36818042397499084</v>
      </c>
      <c r="AA94" s="34">
        <v>0.39050960540771484</v>
      </c>
      <c r="AB94" s="34">
        <v>0.40031927824020386</v>
      </c>
      <c r="AC94" s="34">
        <v>0.45892506837844849</v>
      </c>
      <c r="AD94" t="s">
        <v>924</v>
      </c>
      <c r="AE94" t="s">
        <v>843</v>
      </c>
      <c r="AF94" t="s">
        <v>843</v>
      </c>
      <c r="AG94" t="s">
        <v>843</v>
      </c>
      <c r="AH94" t="s">
        <v>843</v>
      </c>
      <c r="AI94" s="34">
        <v>2019</v>
      </c>
      <c r="AJ94" s="34"/>
      <c r="AK94" s="34">
        <v>0.24653843161222799</v>
      </c>
      <c r="AL94" s="34"/>
      <c r="AM94" s="34"/>
      <c r="AN94" s="34"/>
      <c r="AO94" s="34"/>
      <c r="AP94" s="34"/>
      <c r="AQ94" s="34">
        <v>0.27010980248451233</v>
      </c>
      <c r="AR94" t="s">
        <v>465</v>
      </c>
      <c r="AS94" t="s">
        <v>843</v>
      </c>
      <c r="AT94" t="s">
        <v>843</v>
      </c>
      <c r="AU94" t="s">
        <v>843</v>
      </c>
      <c r="AV94" t="s">
        <v>843</v>
      </c>
      <c r="AW94" t="s">
        <v>843</v>
      </c>
      <c r="AX94" t="s">
        <v>843</v>
      </c>
      <c r="AY94" s="34"/>
      <c r="AZ94" s="34"/>
      <c r="BA94" s="34"/>
      <c r="BB94" s="34"/>
      <c r="BC94" s="34">
        <v>0.34757071733474731</v>
      </c>
      <c r="BD94" t="s">
        <v>465</v>
      </c>
    </row>
    <row r="95" spans="1:56" ht="15.5">
      <c r="A95" t="s">
        <v>422</v>
      </c>
      <c r="B95" t="s">
        <v>58</v>
      </c>
      <c r="C95" t="s">
        <v>281</v>
      </c>
      <c r="D95" t="s">
        <v>843</v>
      </c>
      <c r="E95" t="s">
        <v>843</v>
      </c>
      <c r="F95" s="34">
        <v>2019</v>
      </c>
      <c r="G95" s="34">
        <v>0.60685360431671143</v>
      </c>
      <c r="H95" t="s">
        <v>924</v>
      </c>
      <c r="I95" s="34">
        <v>0.37766575813293457</v>
      </c>
      <c r="J95" t="s">
        <v>924</v>
      </c>
      <c r="K95" t="s">
        <v>843</v>
      </c>
      <c r="L95" t="s">
        <v>843</v>
      </c>
      <c r="M95" s="34">
        <v>0.26804244518280029</v>
      </c>
      <c r="N95" t="s">
        <v>1345</v>
      </c>
      <c r="O95" s="34">
        <v>2017</v>
      </c>
      <c r="P95" s="34">
        <v>0.21138286590576172</v>
      </c>
      <c r="Q95" t="s">
        <v>1345</v>
      </c>
      <c r="R95" t="s">
        <v>843</v>
      </c>
      <c r="S95" t="s">
        <v>843</v>
      </c>
      <c r="T95" t="s">
        <v>1031</v>
      </c>
      <c r="U95" s="34">
        <v>0.80553901195526123</v>
      </c>
      <c r="V95" s="34">
        <v>0.43891170620918274</v>
      </c>
      <c r="W95" t="s">
        <v>1026</v>
      </c>
      <c r="X95" t="s">
        <v>843</v>
      </c>
      <c r="Y95" s="34">
        <v>0.23894275724887848</v>
      </c>
      <c r="Z95" s="34">
        <v>0.29286184906959534</v>
      </c>
      <c r="AA95" s="34">
        <v>0.27417054772377014</v>
      </c>
      <c r="AB95" s="34">
        <v>0.23490044474601746</v>
      </c>
      <c r="AC95" s="34">
        <v>0.30115425586700439</v>
      </c>
      <c r="AD95" t="s">
        <v>924</v>
      </c>
      <c r="AE95" t="s">
        <v>843</v>
      </c>
      <c r="AF95" t="s">
        <v>843</v>
      </c>
      <c r="AG95" t="s">
        <v>843</v>
      </c>
      <c r="AH95" t="s">
        <v>843</v>
      </c>
      <c r="AI95" s="34">
        <v>2019</v>
      </c>
      <c r="AJ95" s="34"/>
      <c r="AK95" s="34">
        <v>0.24032946983999998</v>
      </c>
      <c r="AL95" s="34"/>
      <c r="AM95" s="34">
        <v>5.2405871450901031E-2</v>
      </c>
      <c r="AN95" s="34"/>
      <c r="AO95" s="34"/>
      <c r="AP95" s="34"/>
      <c r="AQ95" s="34">
        <v>0.21568401157855988</v>
      </c>
      <c r="AR95" t="s">
        <v>465</v>
      </c>
      <c r="AS95" t="s">
        <v>843</v>
      </c>
      <c r="AT95" t="s">
        <v>843</v>
      </c>
      <c r="AU95" t="s">
        <v>843</v>
      </c>
      <c r="AV95" t="s">
        <v>843</v>
      </c>
      <c r="AW95" t="s">
        <v>843</v>
      </c>
      <c r="AX95" t="s">
        <v>843</v>
      </c>
      <c r="AY95" s="34">
        <v>0.21654330193996429</v>
      </c>
      <c r="AZ95" s="34">
        <v>0.2611083984375</v>
      </c>
      <c r="BA95" s="34">
        <v>0.30872392654418945</v>
      </c>
      <c r="BB95" s="34">
        <v>0.21784962713718414</v>
      </c>
      <c r="BC95" s="34">
        <v>0.16659975051879883</v>
      </c>
      <c r="BD95" t="s">
        <v>1345</v>
      </c>
    </row>
    <row r="96" spans="1:56" ht="15.5">
      <c r="A96" t="s">
        <v>512</v>
      </c>
      <c r="B96" t="s">
        <v>43</v>
      </c>
      <c r="C96" t="s">
        <v>282</v>
      </c>
      <c r="D96" t="s">
        <v>843</v>
      </c>
      <c r="E96" t="s">
        <v>843</v>
      </c>
      <c r="F96" s="34">
        <v>2019</v>
      </c>
      <c r="G96" s="34">
        <v>0.20639102160930634</v>
      </c>
      <c r="H96" t="s">
        <v>924</v>
      </c>
      <c r="I96" s="34">
        <v>0.17108136415481567</v>
      </c>
      <c r="J96" t="s">
        <v>924</v>
      </c>
      <c r="K96" t="s">
        <v>843</v>
      </c>
      <c r="L96" t="s">
        <v>843</v>
      </c>
      <c r="M96" s="34">
        <v>0.22375562787055969</v>
      </c>
      <c r="N96" t="s">
        <v>1345</v>
      </c>
      <c r="O96" s="34">
        <v>2017</v>
      </c>
      <c r="P96" s="34">
        <v>0.18284338712692261</v>
      </c>
      <c r="Q96" t="s">
        <v>1345</v>
      </c>
      <c r="R96" t="s">
        <v>843</v>
      </c>
      <c r="S96" t="s">
        <v>843</v>
      </c>
      <c r="T96" t="s">
        <v>465</v>
      </c>
      <c r="U96" s="34">
        <v>0.87084698677062988</v>
      </c>
      <c r="V96" s="34">
        <v>1</v>
      </c>
      <c r="W96" t="s">
        <v>1026</v>
      </c>
      <c r="X96" t="s">
        <v>843</v>
      </c>
      <c r="Y96" s="34">
        <v>0.10955983400344849</v>
      </c>
      <c r="Z96" s="34">
        <v>0.10972803831100464</v>
      </c>
      <c r="AA96" s="34">
        <v>0.11049626767635345</v>
      </c>
      <c r="AB96" s="34">
        <v>0.10937260836362839</v>
      </c>
      <c r="AC96" s="34">
        <v>0.11212319135665894</v>
      </c>
      <c r="AD96" t="s">
        <v>924</v>
      </c>
      <c r="AE96" t="s">
        <v>843</v>
      </c>
      <c r="AF96" t="s">
        <v>843</v>
      </c>
      <c r="AG96" t="s">
        <v>843</v>
      </c>
      <c r="AH96" t="s">
        <v>843</v>
      </c>
      <c r="AI96" s="34">
        <v>2019</v>
      </c>
      <c r="AJ96" s="34"/>
      <c r="AK96" s="34">
        <v>0.213689377690126</v>
      </c>
      <c r="AL96" s="34"/>
      <c r="AM96" s="34"/>
      <c r="AN96" s="34"/>
      <c r="AO96" s="34"/>
      <c r="AP96" s="34"/>
      <c r="AQ96" s="34">
        <v>0.16920836269855499</v>
      </c>
      <c r="AR96" t="s">
        <v>465</v>
      </c>
      <c r="AS96" t="s">
        <v>843</v>
      </c>
      <c r="AT96" t="s">
        <v>843</v>
      </c>
      <c r="AU96" t="s">
        <v>843</v>
      </c>
      <c r="AV96" t="s">
        <v>843</v>
      </c>
      <c r="AW96" t="s">
        <v>843</v>
      </c>
      <c r="AX96" t="s">
        <v>843</v>
      </c>
      <c r="AY96" s="34">
        <v>0.10576938092708588</v>
      </c>
      <c r="AZ96" s="34">
        <v>0.10697101056575775</v>
      </c>
      <c r="BA96" s="34">
        <v>0.10848123580217361</v>
      </c>
      <c r="BB96" s="34">
        <v>0.10689689218997955</v>
      </c>
      <c r="BC96" s="34">
        <v>0.10758812725543976</v>
      </c>
      <c r="BD96" t="s">
        <v>1345</v>
      </c>
    </row>
    <row r="97" spans="1:56" ht="15.5">
      <c r="A97" t="s">
        <v>423</v>
      </c>
      <c r="B97" t="s">
        <v>59</v>
      </c>
      <c r="C97" t="s">
        <v>283</v>
      </c>
      <c r="D97" t="s">
        <v>843</v>
      </c>
      <c r="E97" t="s">
        <v>843</v>
      </c>
      <c r="F97" s="34">
        <v>2019</v>
      </c>
      <c r="G97" s="34">
        <v>0.18261651694774628</v>
      </c>
      <c r="H97" t="s">
        <v>924</v>
      </c>
      <c r="I97" s="34">
        <v>0.15441736578941345</v>
      </c>
      <c r="J97" t="s">
        <v>924</v>
      </c>
      <c r="K97" t="s">
        <v>843</v>
      </c>
      <c r="L97" t="s">
        <v>843</v>
      </c>
      <c r="M97" s="34">
        <v>0.17824789881706238</v>
      </c>
      <c r="N97" t="s">
        <v>1345</v>
      </c>
      <c r="O97" s="34">
        <v>2017</v>
      </c>
      <c r="P97" s="34">
        <v>0.1512821763753891</v>
      </c>
      <c r="Q97" t="s">
        <v>1345</v>
      </c>
      <c r="R97" t="s">
        <v>843</v>
      </c>
      <c r="S97" t="s">
        <v>843</v>
      </c>
      <c r="T97" t="s">
        <v>1031</v>
      </c>
      <c r="U97" s="34">
        <v>0.6286807656288147</v>
      </c>
      <c r="V97" s="34">
        <v>0.4675000011920929</v>
      </c>
      <c r="W97" t="s">
        <v>1026</v>
      </c>
      <c r="X97" t="s">
        <v>843</v>
      </c>
      <c r="Y97" s="34">
        <v>0.12581789493560791</v>
      </c>
      <c r="Z97" s="34">
        <v>0.12904314696788788</v>
      </c>
      <c r="AA97" s="34">
        <v>0.1268138587474823</v>
      </c>
      <c r="AB97" s="34">
        <v>0.10981359332799911</v>
      </c>
      <c r="AC97" s="34">
        <v>8.9878737926483154E-2</v>
      </c>
      <c r="AD97" t="s">
        <v>924</v>
      </c>
      <c r="AE97" t="s">
        <v>843</v>
      </c>
      <c r="AF97" t="s">
        <v>843</v>
      </c>
      <c r="AG97" t="s">
        <v>843</v>
      </c>
      <c r="AH97" t="s">
        <v>843</v>
      </c>
      <c r="AI97" s="34">
        <v>2019</v>
      </c>
      <c r="AJ97" s="34"/>
      <c r="AK97" s="34">
        <v>0.18038193472041</v>
      </c>
      <c r="AL97" s="34"/>
      <c r="AM97" s="34">
        <v>0.43065237998962402</v>
      </c>
      <c r="AN97" s="34">
        <v>0.41383641958236694</v>
      </c>
      <c r="AO97" s="34"/>
      <c r="AP97" s="34"/>
      <c r="AQ97" s="34">
        <v>0.2138822078704834</v>
      </c>
      <c r="AR97" t="s">
        <v>465</v>
      </c>
      <c r="AS97" t="s">
        <v>843</v>
      </c>
      <c r="AT97" t="s">
        <v>843</v>
      </c>
      <c r="AU97" t="s">
        <v>843</v>
      </c>
      <c r="AV97" t="s">
        <v>843</v>
      </c>
      <c r="AW97" t="s">
        <v>843</v>
      </c>
      <c r="AX97" t="s">
        <v>843</v>
      </c>
      <c r="AY97" s="34">
        <v>0.14018511772155762</v>
      </c>
      <c r="AZ97" s="34">
        <v>0.132269486784935</v>
      </c>
      <c r="BA97" s="34">
        <v>0.14143240451812744</v>
      </c>
      <c r="BB97" s="34">
        <v>0.13921643793582916</v>
      </c>
      <c r="BC97" s="34">
        <v>0.14047835767269135</v>
      </c>
      <c r="BD97" t="s">
        <v>1345</v>
      </c>
    </row>
    <row r="98" spans="1:56" ht="15.5">
      <c r="A98" t="s">
        <v>512</v>
      </c>
      <c r="B98" t="s">
        <v>847</v>
      </c>
      <c r="C98" t="s">
        <v>848</v>
      </c>
      <c r="D98" t="s">
        <v>843</v>
      </c>
      <c r="E98" t="s">
        <v>843</v>
      </c>
      <c r="F98" s="34">
        <v>2019</v>
      </c>
      <c r="G98" s="34">
        <v>0.30219972133636475</v>
      </c>
      <c r="H98" t="s">
        <v>465</v>
      </c>
      <c r="I98" s="34">
        <v>0.23206824064254761</v>
      </c>
      <c r="J98" t="s">
        <v>465</v>
      </c>
      <c r="K98" t="s">
        <v>843</v>
      </c>
      <c r="L98" t="s">
        <v>843</v>
      </c>
      <c r="M98" s="34">
        <v>0.3210161030292511</v>
      </c>
      <c r="N98" t="s">
        <v>465</v>
      </c>
      <c r="O98" s="34">
        <v>2017</v>
      </c>
      <c r="P98" s="34">
        <v>0.24300695955753326</v>
      </c>
      <c r="Q98" t="s">
        <v>465</v>
      </c>
      <c r="R98" t="s">
        <v>843</v>
      </c>
      <c r="S98" t="s">
        <v>843</v>
      </c>
      <c r="T98" t="s">
        <v>465</v>
      </c>
      <c r="U98" s="34">
        <v>0.87084698677062988</v>
      </c>
      <c r="V98" s="34">
        <v>0.29750001430511475</v>
      </c>
      <c r="W98" t="s">
        <v>465</v>
      </c>
      <c r="X98" t="s">
        <v>843</v>
      </c>
      <c r="Y98" s="34"/>
      <c r="Z98" s="34"/>
      <c r="AA98" s="34"/>
      <c r="AB98" s="34"/>
      <c r="AC98" s="34">
        <v>0.16794951260089874</v>
      </c>
      <c r="AD98" t="s">
        <v>465</v>
      </c>
      <c r="AE98" t="s">
        <v>843</v>
      </c>
      <c r="AF98" t="s">
        <v>843</v>
      </c>
      <c r="AG98" t="s">
        <v>843</v>
      </c>
      <c r="AH98" t="s">
        <v>843</v>
      </c>
      <c r="AI98" s="34">
        <v>2019</v>
      </c>
      <c r="AJ98" s="34"/>
      <c r="AK98" s="34"/>
      <c r="AL98" s="34"/>
      <c r="AM98" s="34"/>
      <c r="AN98" s="34"/>
      <c r="AO98" s="34"/>
      <c r="AP98" s="34"/>
      <c r="AQ98" s="34">
        <v>0.16920836269855499</v>
      </c>
      <c r="AR98" t="s">
        <v>465</v>
      </c>
      <c r="AS98" t="s">
        <v>843</v>
      </c>
      <c r="AT98" t="s">
        <v>843</v>
      </c>
      <c r="AU98" t="s">
        <v>843</v>
      </c>
      <c r="AV98" t="s">
        <v>843</v>
      </c>
      <c r="AW98" t="s">
        <v>843</v>
      </c>
      <c r="AX98" t="s">
        <v>843</v>
      </c>
      <c r="AY98" s="34"/>
      <c r="AZ98" s="34"/>
      <c r="BA98" s="34"/>
      <c r="BB98" s="34"/>
      <c r="BC98" s="34">
        <v>0.15895791351795197</v>
      </c>
      <c r="BD98" t="s">
        <v>465</v>
      </c>
    </row>
    <row r="99" spans="1:56" ht="15.5">
      <c r="A99" t="s">
        <v>512</v>
      </c>
      <c r="B99" t="s">
        <v>64</v>
      </c>
      <c r="C99" t="s">
        <v>284</v>
      </c>
      <c r="D99" t="s">
        <v>843</v>
      </c>
      <c r="E99" t="s">
        <v>843</v>
      </c>
      <c r="F99" s="34">
        <v>2019</v>
      </c>
      <c r="G99" s="34">
        <v>0.44570115208625793</v>
      </c>
      <c r="H99" t="s">
        <v>924</v>
      </c>
      <c r="I99" s="34">
        <v>0.30829411745071411</v>
      </c>
      <c r="J99" t="s">
        <v>924</v>
      </c>
      <c r="K99" t="s">
        <v>843</v>
      </c>
      <c r="L99" t="s">
        <v>843</v>
      </c>
      <c r="M99" s="34">
        <v>0.24758221209049225</v>
      </c>
      <c r="N99" t="s">
        <v>1345</v>
      </c>
      <c r="O99" s="34">
        <v>2017</v>
      </c>
      <c r="P99" s="34">
        <v>0.19844961166381836</v>
      </c>
      <c r="Q99" t="s">
        <v>1345</v>
      </c>
      <c r="R99" t="s">
        <v>843</v>
      </c>
      <c r="S99" t="s">
        <v>843</v>
      </c>
      <c r="T99" t="s">
        <v>465</v>
      </c>
      <c r="U99" s="34">
        <v>0.87084698677062988</v>
      </c>
      <c r="V99" s="34">
        <v>1</v>
      </c>
      <c r="W99" t="s">
        <v>1026</v>
      </c>
      <c r="X99" t="s">
        <v>843</v>
      </c>
      <c r="Y99" s="34">
        <v>0.25796166062355042</v>
      </c>
      <c r="Z99" s="34">
        <v>0.269224613904953</v>
      </c>
      <c r="AA99" s="34">
        <v>0.28888276219367981</v>
      </c>
      <c r="AB99" s="34">
        <v>0.32182306051254272</v>
      </c>
      <c r="AC99" s="34">
        <v>0.23865880072116852</v>
      </c>
      <c r="AD99" t="s">
        <v>924</v>
      </c>
      <c r="AE99" t="s">
        <v>843</v>
      </c>
      <c r="AF99" t="s">
        <v>843</v>
      </c>
      <c r="AG99" t="s">
        <v>843</v>
      </c>
      <c r="AH99" t="s">
        <v>843</v>
      </c>
      <c r="AI99" s="34">
        <v>2019</v>
      </c>
      <c r="AJ99" s="34"/>
      <c r="AK99" s="34">
        <v>0.105780434281287</v>
      </c>
      <c r="AL99" s="34"/>
      <c r="AM99" s="34"/>
      <c r="AN99" s="34"/>
      <c r="AO99" s="34"/>
      <c r="AP99" s="34"/>
      <c r="AQ99" s="34">
        <v>0.16920836269855499</v>
      </c>
      <c r="AR99" t="s">
        <v>465</v>
      </c>
      <c r="AS99" t="s">
        <v>843</v>
      </c>
      <c r="AT99" t="s">
        <v>843</v>
      </c>
      <c r="AU99" t="s">
        <v>843</v>
      </c>
      <c r="AV99" t="s">
        <v>843</v>
      </c>
      <c r="AW99" t="s">
        <v>843</v>
      </c>
      <c r="AX99" t="s">
        <v>843</v>
      </c>
      <c r="AY99" s="34">
        <v>0.14025193452835083</v>
      </c>
      <c r="AZ99" s="34">
        <v>0.132492795586586</v>
      </c>
      <c r="BA99" s="34">
        <v>0.12201965600252151</v>
      </c>
      <c r="BB99" s="34">
        <v>0.10985445231199265</v>
      </c>
      <c r="BC99" s="34">
        <v>8.2964397966861725E-2</v>
      </c>
      <c r="BD99" t="s">
        <v>1345</v>
      </c>
    </row>
    <row r="100" spans="1:56" ht="15.5">
      <c r="A100" t="s">
        <v>512</v>
      </c>
      <c r="B100" t="s">
        <v>184</v>
      </c>
      <c r="C100" t="s">
        <v>285</v>
      </c>
      <c r="D100" t="s">
        <v>843</v>
      </c>
      <c r="E100" t="s">
        <v>843</v>
      </c>
      <c r="F100" s="34">
        <v>2019</v>
      </c>
      <c r="G100" s="34">
        <v>0.30219972133636475</v>
      </c>
      <c r="H100" t="s">
        <v>465</v>
      </c>
      <c r="I100" s="34">
        <v>0.23206824064254761</v>
      </c>
      <c r="J100" t="s">
        <v>465</v>
      </c>
      <c r="K100" t="s">
        <v>843</v>
      </c>
      <c r="L100" t="s">
        <v>843</v>
      </c>
      <c r="M100" s="34">
        <v>0.3210161030292511</v>
      </c>
      <c r="N100" t="s">
        <v>465</v>
      </c>
      <c r="O100" s="34">
        <v>2017</v>
      </c>
      <c r="P100" s="34">
        <v>0.24300695955753326</v>
      </c>
      <c r="Q100" t="s">
        <v>465</v>
      </c>
      <c r="R100" t="s">
        <v>843</v>
      </c>
      <c r="S100" t="s">
        <v>843</v>
      </c>
      <c r="T100" t="s">
        <v>465</v>
      </c>
      <c r="U100" s="34">
        <v>0.87084698677062988</v>
      </c>
      <c r="V100" s="34">
        <v>0.29750001430511475</v>
      </c>
      <c r="W100" t="s">
        <v>465</v>
      </c>
      <c r="X100" t="s">
        <v>843</v>
      </c>
      <c r="Y100" s="34"/>
      <c r="Z100" s="34"/>
      <c r="AA100" s="34"/>
      <c r="AB100" s="34"/>
      <c r="AC100" s="34">
        <v>0.16794951260089874</v>
      </c>
      <c r="AD100" t="s">
        <v>465</v>
      </c>
      <c r="AE100" t="s">
        <v>843</v>
      </c>
      <c r="AF100" t="s">
        <v>843</v>
      </c>
      <c r="AG100" t="s">
        <v>843</v>
      </c>
      <c r="AH100" t="s">
        <v>843</v>
      </c>
      <c r="AI100" s="34">
        <v>2019</v>
      </c>
      <c r="AJ100" s="34"/>
      <c r="AK100" s="34">
        <v>0.31309838561070402</v>
      </c>
      <c r="AL100" s="34"/>
      <c r="AM100" s="34"/>
      <c r="AN100" s="34"/>
      <c r="AO100" s="34"/>
      <c r="AP100" s="34"/>
      <c r="AQ100" s="34">
        <v>0.16920836269855499</v>
      </c>
      <c r="AR100" t="s">
        <v>465</v>
      </c>
      <c r="AS100" t="s">
        <v>843</v>
      </c>
      <c r="AT100" t="s">
        <v>843</v>
      </c>
      <c r="AU100" t="s">
        <v>843</v>
      </c>
      <c r="AV100" t="s">
        <v>843</v>
      </c>
      <c r="AW100" t="s">
        <v>843</v>
      </c>
      <c r="AX100" t="s">
        <v>843</v>
      </c>
      <c r="AY100" s="34"/>
      <c r="AZ100" s="34"/>
      <c r="BA100" s="34"/>
      <c r="BB100" s="34"/>
      <c r="BC100" s="34">
        <v>0.15895791351795197</v>
      </c>
      <c r="BD100" t="s">
        <v>465</v>
      </c>
    </row>
    <row r="101" spans="1:56" ht="15.5">
      <c r="A101" t="s">
        <v>422</v>
      </c>
      <c r="B101" t="s">
        <v>185</v>
      </c>
      <c r="C101" t="s">
        <v>286</v>
      </c>
      <c r="D101" t="s">
        <v>843</v>
      </c>
      <c r="E101" t="s">
        <v>843</v>
      </c>
      <c r="F101" s="34">
        <v>2019</v>
      </c>
      <c r="G101" s="34">
        <v>0.50015956163406372</v>
      </c>
      <c r="H101" t="s">
        <v>924</v>
      </c>
      <c r="I101" s="34">
        <v>0.33340424299240112</v>
      </c>
      <c r="J101" t="s">
        <v>924</v>
      </c>
      <c r="K101" t="s">
        <v>843</v>
      </c>
      <c r="L101" t="s">
        <v>843</v>
      </c>
      <c r="M101" s="34">
        <v>0.70676338672637939</v>
      </c>
      <c r="N101" t="s">
        <v>1345</v>
      </c>
      <c r="O101" s="34">
        <v>2017</v>
      </c>
      <c r="P101" s="34">
        <v>0.41409569978713989</v>
      </c>
      <c r="Q101" t="s">
        <v>1345</v>
      </c>
      <c r="R101" t="s">
        <v>843</v>
      </c>
      <c r="S101" t="s">
        <v>843</v>
      </c>
      <c r="T101" t="s">
        <v>465</v>
      </c>
      <c r="U101" s="34">
        <v>0.75256699323654175</v>
      </c>
      <c r="V101" s="34">
        <v>0.49750000238418579</v>
      </c>
      <c r="W101" t="s">
        <v>465</v>
      </c>
      <c r="X101" t="s">
        <v>843</v>
      </c>
      <c r="Y101" s="34">
        <v>0.27682062983512878</v>
      </c>
      <c r="Z101" s="34">
        <v>0.27423745393753052</v>
      </c>
      <c r="AA101" s="34">
        <v>0.26907113194465637</v>
      </c>
      <c r="AB101" s="34">
        <v>0.20966455340385437</v>
      </c>
      <c r="AC101" s="34">
        <v>0.12957990169525146</v>
      </c>
      <c r="AD101" t="s">
        <v>924</v>
      </c>
      <c r="AE101" t="s">
        <v>843</v>
      </c>
      <c r="AF101" t="s">
        <v>843</v>
      </c>
      <c r="AG101" t="s">
        <v>843</v>
      </c>
      <c r="AH101" t="s">
        <v>843</v>
      </c>
      <c r="AI101" s="34">
        <v>2019</v>
      </c>
      <c r="AJ101" s="34"/>
      <c r="AK101" s="34"/>
      <c r="AL101" s="34"/>
      <c r="AM101" s="34"/>
      <c r="AN101" s="34"/>
      <c r="AO101" s="34"/>
      <c r="AP101" s="34"/>
      <c r="AQ101" s="34">
        <v>0.21568401157855988</v>
      </c>
      <c r="AR101" t="s">
        <v>465</v>
      </c>
      <c r="AS101" t="s">
        <v>843</v>
      </c>
      <c r="AT101" t="s">
        <v>843</v>
      </c>
      <c r="AU101" t="s">
        <v>843</v>
      </c>
      <c r="AV101" t="s">
        <v>843</v>
      </c>
      <c r="AW101" t="s">
        <v>843</v>
      </c>
      <c r="AX101" t="s">
        <v>843</v>
      </c>
      <c r="AY101" s="34">
        <v>0.33228835463523865</v>
      </c>
      <c r="AZ101" s="34">
        <v>0.35150447487831116</v>
      </c>
      <c r="BA101" s="34">
        <v>0.34956848621368408</v>
      </c>
      <c r="BB101" s="34">
        <v>0.36820974946022034</v>
      </c>
      <c r="BC101" s="34">
        <v>0.20895601809024811</v>
      </c>
      <c r="BD101" t="s">
        <v>1345</v>
      </c>
    </row>
    <row r="102" spans="1:56" ht="15.5">
      <c r="A102" t="s">
        <v>512</v>
      </c>
      <c r="B102" t="s">
        <v>186</v>
      </c>
      <c r="C102" t="s">
        <v>287</v>
      </c>
      <c r="D102" t="s">
        <v>843</v>
      </c>
      <c r="E102" t="s">
        <v>843</v>
      </c>
      <c r="F102" s="34">
        <v>2019</v>
      </c>
      <c r="G102" s="34">
        <v>0.30219972133636475</v>
      </c>
      <c r="H102" t="s">
        <v>465</v>
      </c>
      <c r="I102" s="34">
        <v>0.23206824064254761</v>
      </c>
      <c r="J102" t="s">
        <v>465</v>
      </c>
      <c r="K102" t="s">
        <v>843</v>
      </c>
      <c r="L102" t="s">
        <v>843</v>
      </c>
      <c r="M102" s="34">
        <v>0.3210161030292511</v>
      </c>
      <c r="N102" t="s">
        <v>465</v>
      </c>
      <c r="O102" s="34">
        <v>2017</v>
      </c>
      <c r="P102" s="34">
        <v>0.24300695955753326</v>
      </c>
      <c r="Q102" t="s">
        <v>465</v>
      </c>
      <c r="R102" t="s">
        <v>843</v>
      </c>
      <c r="S102" t="s">
        <v>843</v>
      </c>
      <c r="T102" t="s">
        <v>465</v>
      </c>
      <c r="U102" s="34">
        <v>0.87084698677062988</v>
      </c>
      <c r="V102" s="34">
        <v>0.29750001430511475</v>
      </c>
      <c r="W102" t="s">
        <v>465</v>
      </c>
      <c r="X102" t="s">
        <v>843</v>
      </c>
      <c r="Y102" s="34"/>
      <c r="Z102" s="34"/>
      <c r="AA102" s="34"/>
      <c r="AB102" s="34"/>
      <c r="AC102" s="34">
        <v>0.16794951260089874</v>
      </c>
      <c r="AD102" t="s">
        <v>465</v>
      </c>
      <c r="AE102" t="s">
        <v>843</v>
      </c>
      <c r="AF102" t="s">
        <v>843</v>
      </c>
      <c r="AG102" t="s">
        <v>843</v>
      </c>
      <c r="AH102" t="s">
        <v>843</v>
      </c>
      <c r="AI102" s="34">
        <v>2019</v>
      </c>
      <c r="AJ102" s="34">
        <v>0.21103079824010099</v>
      </c>
      <c r="AK102" s="34"/>
      <c r="AL102" s="34"/>
      <c r="AM102" s="34"/>
      <c r="AN102" s="34"/>
      <c r="AO102" s="34"/>
      <c r="AP102" s="34"/>
      <c r="AQ102" s="34">
        <v>0.16920836269855499</v>
      </c>
      <c r="AR102" t="s">
        <v>465</v>
      </c>
      <c r="AS102" t="s">
        <v>843</v>
      </c>
      <c r="AT102" t="s">
        <v>843</v>
      </c>
      <c r="AU102" t="s">
        <v>843</v>
      </c>
      <c r="AV102" t="s">
        <v>843</v>
      </c>
      <c r="AW102" t="s">
        <v>843</v>
      </c>
      <c r="AX102" t="s">
        <v>843</v>
      </c>
      <c r="AY102" s="34"/>
      <c r="AZ102" s="34"/>
      <c r="BA102" s="34"/>
      <c r="BB102" s="34"/>
      <c r="BC102" s="34">
        <v>0.15895791351795197</v>
      </c>
      <c r="BD102" t="s">
        <v>465</v>
      </c>
    </row>
    <row r="103" spans="1:56" ht="15.5">
      <c r="A103" t="s">
        <v>422</v>
      </c>
      <c r="B103" t="s">
        <v>65</v>
      </c>
      <c r="C103" t="s">
        <v>288</v>
      </c>
      <c r="D103" t="s">
        <v>843</v>
      </c>
      <c r="E103" t="s">
        <v>843</v>
      </c>
      <c r="F103" s="34">
        <v>2019</v>
      </c>
      <c r="G103" s="34">
        <v>0.27066177129745483</v>
      </c>
      <c r="H103" t="s">
        <v>924</v>
      </c>
      <c r="I103" s="34">
        <v>0.21300852298736572</v>
      </c>
      <c r="J103" t="s">
        <v>924</v>
      </c>
      <c r="K103" t="s">
        <v>843</v>
      </c>
      <c r="L103" t="s">
        <v>843</v>
      </c>
      <c r="M103" s="34">
        <v>0.33346956968307495</v>
      </c>
      <c r="N103" t="s">
        <v>1345</v>
      </c>
      <c r="O103" s="34">
        <v>2017</v>
      </c>
      <c r="P103" s="34">
        <v>0.25007662177085876</v>
      </c>
      <c r="Q103" t="s">
        <v>1345</v>
      </c>
      <c r="R103" t="s">
        <v>843</v>
      </c>
      <c r="S103" t="s">
        <v>843</v>
      </c>
      <c r="T103" t="s">
        <v>465</v>
      </c>
      <c r="U103" s="34">
        <v>0.75256699323654175</v>
      </c>
      <c r="V103" s="34">
        <v>0.44415327906608582</v>
      </c>
      <c r="W103" t="s">
        <v>1026</v>
      </c>
      <c r="X103" t="s">
        <v>843</v>
      </c>
      <c r="Y103" s="34">
        <v>0.15254625678062439</v>
      </c>
      <c r="Z103" s="34">
        <v>0.13865135610103607</v>
      </c>
      <c r="AA103" s="34">
        <v>0.12018666416406631</v>
      </c>
      <c r="AB103" s="34">
        <v>8.8417679071426392E-2</v>
      </c>
      <c r="AC103" s="34">
        <v>0.10688698291778564</v>
      </c>
      <c r="AD103" t="s">
        <v>924</v>
      </c>
      <c r="AE103" t="s">
        <v>843</v>
      </c>
      <c r="AF103" t="s">
        <v>843</v>
      </c>
      <c r="AG103" t="s">
        <v>843</v>
      </c>
      <c r="AH103" t="s">
        <v>843</v>
      </c>
      <c r="AI103" s="34">
        <v>2019</v>
      </c>
      <c r="AJ103" s="34">
        <v>0.12403343501625899</v>
      </c>
      <c r="AK103" s="34">
        <v>0.143012349709185</v>
      </c>
      <c r="AL103" s="34">
        <v>1.8978916108608246E-2</v>
      </c>
      <c r="AM103" s="34">
        <v>0.15913756191730499</v>
      </c>
      <c r="AN103" s="34">
        <v>0.14480602741241455</v>
      </c>
      <c r="AO103" s="34">
        <v>0.12588813900947571</v>
      </c>
      <c r="AP103" s="34">
        <v>9.5726579427719116E-2</v>
      </c>
      <c r="AQ103" s="34">
        <v>0.13270823657512665</v>
      </c>
      <c r="AR103" t="s">
        <v>832</v>
      </c>
      <c r="AS103" t="s">
        <v>843</v>
      </c>
      <c r="AT103" t="s">
        <v>843</v>
      </c>
      <c r="AU103" t="s">
        <v>843</v>
      </c>
      <c r="AV103" t="s">
        <v>843</v>
      </c>
      <c r="AW103" t="s">
        <v>843</v>
      </c>
      <c r="AX103" t="s">
        <v>843</v>
      </c>
      <c r="AY103" s="34">
        <v>0.17640917003154755</v>
      </c>
      <c r="AZ103" s="34">
        <v>0.16351211071014404</v>
      </c>
      <c r="BA103" s="34">
        <v>0.15748260915279388</v>
      </c>
      <c r="BB103" s="34">
        <v>0.11474025249481201</v>
      </c>
      <c r="BC103" s="34">
        <v>9.2124462127685547E-2</v>
      </c>
      <c r="BD103" t="s">
        <v>1345</v>
      </c>
    </row>
    <row r="104" spans="1:56" ht="15.5">
      <c r="A104" t="s">
        <v>423</v>
      </c>
      <c r="B104" t="s">
        <v>60</v>
      </c>
      <c r="C104" t="s">
        <v>289</v>
      </c>
      <c r="D104" t="s">
        <v>843</v>
      </c>
      <c r="E104" t="s">
        <v>843</v>
      </c>
      <c r="F104" s="34">
        <v>2019</v>
      </c>
      <c r="G104" s="34">
        <v>0.6925472617149353</v>
      </c>
      <c r="H104" t="s">
        <v>924</v>
      </c>
      <c r="I104" s="34">
        <v>0.40917456150054932</v>
      </c>
      <c r="J104" t="s">
        <v>924</v>
      </c>
      <c r="K104" t="s">
        <v>843</v>
      </c>
      <c r="L104" t="s">
        <v>843</v>
      </c>
      <c r="M104" s="34">
        <v>1.0582019090652466</v>
      </c>
      <c r="N104" t="s">
        <v>1345</v>
      </c>
      <c r="O104" s="34">
        <v>2017</v>
      </c>
      <c r="P104" s="34">
        <v>0.51413905620574951</v>
      </c>
      <c r="Q104" t="s">
        <v>1345</v>
      </c>
      <c r="R104" t="s">
        <v>843</v>
      </c>
      <c r="S104" t="s">
        <v>843</v>
      </c>
      <c r="T104" t="s">
        <v>465</v>
      </c>
      <c r="U104" s="34">
        <v>0.61860823631286621</v>
      </c>
      <c r="V104" s="34">
        <v>0.2824999988079071</v>
      </c>
      <c r="W104" t="s">
        <v>1026</v>
      </c>
      <c r="X104" t="s">
        <v>843</v>
      </c>
      <c r="Y104" s="34">
        <v>0.35017448663711548</v>
      </c>
      <c r="Z104" s="34">
        <v>0.38121923804283142</v>
      </c>
      <c r="AA104" s="34">
        <v>0.47520282864570618</v>
      </c>
      <c r="AB104" s="34">
        <v>0.39057579636573792</v>
      </c>
      <c r="AC104" s="34">
        <v>0.21061290800571442</v>
      </c>
      <c r="AD104" t="s">
        <v>924</v>
      </c>
      <c r="AE104" t="s">
        <v>843</v>
      </c>
      <c r="AF104" t="s">
        <v>843</v>
      </c>
      <c r="AG104" t="s">
        <v>843</v>
      </c>
      <c r="AH104" t="s">
        <v>843</v>
      </c>
      <c r="AI104" s="34">
        <v>2019</v>
      </c>
      <c r="AJ104" s="34"/>
      <c r="AK104" s="34">
        <v>0.17436417999265699</v>
      </c>
      <c r="AL104" s="34"/>
      <c r="AM104" s="34">
        <v>0.23935073614120483</v>
      </c>
      <c r="AN104" s="34">
        <v>0.15089631080627441</v>
      </c>
      <c r="AO104" s="34"/>
      <c r="AP104" s="34"/>
      <c r="AQ104" s="34">
        <v>0.27010980248451233</v>
      </c>
      <c r="AR104" t="s">
        <v>465</v>
      </c>
      <c r="AS104" t="s">
        <v>843</v>
      </c>
      <c r="AT104" t="s">
        <v>843</v>
      </c>
      <c r="AU104" t="s">
        <v>843</v>
      </c>
      <c r="AV104" t="s">
        <v>843</v>
      </c>
      <c r="AW104" t="s">
        <v>843</v>
      </c>
      <c r="AX104" t="s">
        <v>843</v>
      </c>
      <c r="AY104" s="34">
        <v>0.34098109602928162</v>
      </c>
      <c r="AZ104" s="34">
        <v>0.36409252882003784</v>
      </c>
      <c r="BA104" s="34">
        <v>0.4463200569152832</v>
      </c>
      <c r="BB104" s="34">
        <v>0.53840106725692749</v>
      </c>
      <c r="BC104" s="34">
        <v>0.15345783531665802</v>
      </c>
      <c r="BD104" t="s">
        <v>1345</v>
      </c>
    </row>
    <row r="105" spans="1:56" ht="15.5">
      <c r="A105" t="s">
        <v>421</v>
      </c>
      <c r="B105" t="s">
        <v>62</v>
      </c>
      <c r="C105" t="s">
        <v>290</v>
      </c>
      <c r="D105" t="s">
        <v>843</v>
      </c>
      <c r="E105" t="s">
        <v>843</v>
      </c>
      <c r="F105" s="34">
        <v>2019</v>
      </c>
      <c r="G105" s="34">
        <v>3.1218290328979492</v>
      </c>
      <c r="H105" t="s">
        <v>924</v>
      </c>
      <c r="I105" s="34">
        <v>0.75738924741744995</v>
      </c>
      <c r="J105" t="s">
        <v>924</v>
      </c>
      <c r="K105" t="s">
        <v>843</v>
      </c>
      <c r="L105" t="s">
        <v>843</v>
      </c>
      <c r="M105" s="34">
        <v>4.5983457565307617</v>
      </c>
      <c r="N105" t="s">
        <v>1345</v>
      </c>
      <c r="O105" s="34">
        <v>2017</v>
      </c>
      <c r="P105" s="34">
        <v>0.82137578725814819</v>
      </c>
      <c r="Q105" t="s">
        <v>1345</v>
      </c>
      <c r="R105" t="s">
        <v>843</v>
      </c>
      <c r="S105" t="s">
        <v>843</v>
      </c>
      <c r="T105" t="s">
        <v>465</v>
      </c>
      <c r="U105" s="34">
        <v>0.61860823631286621</v>
      </c>
      <c r="V105" s="34">
        <v>0.35455265641212463</v>
      </c>
      <c r="W105" t="s">
        <v>1026</v>
      </c>
      <c r="X105" t="s">
        <v>843</v>
      </c>
      <c r="Y105" s="34">
        <v>0.56386345624923706</v>
      </c>
      <c r="Z105" s="34">
        <v>0.58086544275283813</v>
      </c>
      <c r="AA105" s="34">
        <v>0.59759825468063354</v>
      </c>
      <c r="AB105" s="34">
        <v>0.66149306297302246</v>
      </c>
      <c r="AC105" s="34">
        <v>0.55090343952178955</v>
      </c>
      <c r="AD105" t="s">
        <v>924</v>
      </c>
      <c r="AE105" t="s">
        <v>843</v>
      </c>
      <c r="AF105" t="s">
        <v>843</v>
      </c>
      <c r="AG105" t="s">
        <v>843</v>
      </c>
      <c r="AH105" t="s">
        <v>843</v>
      </c>
      <c r="AI105" s="34">
        <v>2019</v>
      </c>
      <c r="AJ105" s="34">
        <v>0.158769790160047</v>
      </c>
      <c r="AK105" s="34">
        <v>0.20441294368701801</v>
      </c>
      <c r="AL105" s="34">
        <v>4.56431545317173E-2</v>
      </c>
      <c r="AM105" s="34">
        <v>0.28974640369415283</v>
      </c>
      <c r="AN105" s="34">
        <v>0.25702700018882751</v>
      </c>
      <c r="AO105" s="34">
        <v>0.25307908654212952</v>
      </c>
      <c r="AP105" s="34">
        <v>0.23501667380332947</v>
      </c>
      <c r="AQ105" s="34">
        <v>0.22328896820545197</v>
      </c>
      <c r="AR105" t="s">
        <v>832</v>
      </c>
      <c r="AS105" t="s">
        <v>843</v>
      </c>
      <c r="AT105" t="s">
        <v>843</v>
      </c>
      <c r="AU105" t="s">
        <v>843</v>
      </c>
      <c r="AV105" t="s">
        <v>843</v>
      </c>
      <c r="AW105" t="s">
        <v>843</v>
      </c>
      <c r="AX105" t="s">
        <v>843</v>
      </c>
      <c r="AY105" s="34">
        <v>0.67835777997970581</v>
      </c>
      <c r="AZ105" s="34">
        <v>0.68801701068878174</v>
      </c>
      <c r="BA105" s="34">
        <v>0.72505944967269897</v>
      </c>
      <c r="BB105" s="34">
        <v>0.65243434906005859</v>
      </c>
      <c r="BC105" s="34">
        <v>0.80926096439361572</v>
      </c>
      <c r="BD105" t="s">
        <v>1345</v>
      </c>
    </row>
    <row r="106" spans="1:56" ht="15.5">
      <c r="A106" t="s">
        <v>512</v>
      </c>
      <c r="B106" t="s">
        <v>66</v>
      </c>
      <c r="C106" t="s">
        <v>291</v>
      </c>
      <c r="D106" t="s">
        <v>843</v>
      </c>
      <c r="E106" t="s">
        <v>843</v>
      </c>
      <c r="F106" s="34">
        <v>2019</v>
      </c>
      <c r="G106" s="34">
        <v>1.444382905960083</v>
      </c>
      <c r="H106" t="s">
        <v>924</v>
      </c>
      <c r="I106" s="34">
        <v>0.59089881181716919</v>
      </c>
      <c r="J106" t="s">
        <v>924</v>
      </c>
      <c r="K106" t="s">
        <v>843</v>
      </c>
      <c r="L106" t="s">
        <v>843</v>
      </c>
      <c r="M106" s="34">
        <v>0.47764131426811218</v>
      </c>
      <c r="N106" t="s">
        <v>465</v>
      </c>
      <c r="O106" s="34">
        <v>2017</v>
      </c>
      <c r="P106" s="34">
        <v>0.3231678307056427</v>
      </c>
      <c r="Q106" t="s">
        <v>465</v>
      </c>
      <c r="R106" t="s">
        <v>843</v>
      </c>
      <c r="S106" t="s">
        <v>843</v>
      </c>
      <c r="T106" t="s">
        <v>465</v>
      </c>
      <c r="U106" s="34">
        <v>0.75256699323654175</v>
      </c>
      <c r="V106" s="34">
        <v>0.44322565197944641</v>
      </c>
      <c r="W106" t="s">
        <v>1026</v>
      </c>
      <c r="X106" t="s">
        <v>843</v>
      </c>
      <c r="Y106" s="34">
        <v>0.59108787775039673</v>
      </c>
      <c r="Z106" s="34">
        <v>0.57297807931900024</v>
      </c>
      <c r="AA106" s="34">
        <v>0.51505160331726074</v>
      </c>
      <c r="AB106" s="34">
        <v>0.48053410649299622</v>
      </c>
      <c r="AC106" s="34">
        <v>0.53553390502929688</v>
      </c>
      <c r="AD106" t="s">
        <v>924</v>
      </c>
      <c r="AE106" t="s">
        <v>843</v>
      </c>
      <c r="AF106" t="s">
        <v>843</v>
      </c>
      <c r="AG106" t="s">
        <v>843</v>
      </c>
      <c r="AH106" t="s">
        <v>843</v>
      </c>
      <c r="AI106" s="34">
        <v>2019</v>
      </c>
      <c r="AJ106" s="34"/>
      <c r="AK106" s="34"/>
      <c r="AL106" s="34"/>
      <c r="AM106" s="34">
        <v>0.57193833589553833</v>
      </c>
      <c r="AN106" s="34">
        <v>0.23227140307426453</v>
      </c>
      <c r="AO106" s="34"/>
      <c r="AP106" s="34"/>
      <c r="AQ106" s="34">
        <v>0.21568401157855988</v>
      </c>
      <c r="AR106" t="s">
        <v>465</v>
      </c>
      <c r="AS106" t="s">
        <v>843</v>
      </c>
      <c r="AT106" t="s">
        <v>843</v>
      </c>
      <c r="AU106" t="s">
        <v>843</v>
      </c>
      <c r="AV106" t="s">
        <v>843</v>
      </c>
      <c r="AW106" t="s">
        <v>843</v>
      </c>
      <c r="AX106" t="s">
        <v>843</v>
      </c>
      <c r="AY106" s="34"/>
      <c r="AZ106" s="34"/>
      <c r="BA106" s="34"/>
      <c r="BB106" s="34"/>
      <c r="BC106" s="34">
        <v>0.2128710150718689</v>
      </c>
      <c r="BD106" t="s">
        <v>465</v>
      </c>
    </row>
    <row r="107" spans="1:56" ht="15.5">
      <c r="A107" t="s">
        <v>423</v>
      </c>
      <c r="B107" t="s">
        <v>70</v>
      </c>
      <c r="C107" t="s">
        <v>292</v>
      </c>
      <c r="D107" t="s">
        <v>843</v>
      </c>
      <c r="E107" t="s">
        <v>843</v>
      </c>
      <c r="F107" s="34">
        <v>2019</v>
      </c>
      <c r="G107" s="34">
        <v>0.56887733936309814</v>
      </c>
      <c r="H107" t="s">
        <v>924</v>
      </c>
      <c r="I107" s="34">
        <v>0.36260151863098145</v>
      </c>
      <c r="J107" t="s">
        <v>924</v>
      </c>
      <c r="K107" t="s">
        <v>843</v>
      </c>
      <c r="L107" t="s">
        <v>843</v>
      </c>
      <c r="M107" s="34">
        <v>0.30014607310295105</v>
      </c>
      <c r="N107" t="s">
        <v>1345</v>
      </c>
      <c r="O107" s="34">
        <v>2017</v>
      </c>
      <c r="P107" s="34">
        <v>0.23085565865039825</v>
      </c>
      <c r="Q107" t="s">
        <v>1345</v>
      </c>
      <c r="R107" t="s">
        <v>843</v>
      </c>
      <c r="S107" t="s">
        <v>843</v>
      </c>
      <c r="T107" t="s">
        <v>465</v>
      </c>
      <c r="U107" s="34">
        <v>0.70308190584182739</v>
      </c>
      <c r="V107" s="34">
        <v>0.26750001311302185</v>
      </c>
      <c r="W107" t="s">
        <v>1026</v>
      </c>
      <c r="X107" t="s">
        <v>843</v>
      </c>
      <c r="Y107" s="34">
        <v>0.336681067943573</v>
      </c>
      <c r="Z107" s="34">
        <v>0.38324841856956482</v>
      </c>
      <c r="AA107" s="34">
        <v>0.36935201287269592</v>
      </c>
      <c r="AB107" s="34">
        <v>0.27028939127922058</v>
      </c>
      <c r="AC107" s="34">
        <v>0.13149087131023407</v>
      </c>
      <c r="AD107" t="s">
        <v>924</v>
      </c>
      <c r="AE107" t="s">
        <v>843</v>
      </c>
      <c r="AF107" t="s">
        <v>843</v>
      </c>
      <c r="AG107" t="s">
        <v>843</v>
      </c>
      <c r="AH107" t="s">
        <v>843</v>
      </c>
      <c r="AI107" s="34">
        <v>2019</v>
      </c>
      <c r="AJ107" s="34">
        <v>0.17373795732332797</v>
      </c>
      <c r="AK107" s="34">
        <v>0.20322064177263199</v>
      </c>
      <c r="AL107" s="34">
        <v>2.9482685029506683E-2</v>
      </c>
      <c r="AM107" s="34">
        <v>0.34352743625640869</v>
      </c>
      <c r="AN107" s="34">
        <v>0.40837213397026062</v>
      </c>
      <c r="AO107" s="34">
        <v>0.4070555567741394</v>
      </c>
      <c r="AP107" s="34">
        <v>0.34427279233932495</v>
      </c>
      <c r="AQ107" s="34">
        <v>0.14507721364498138</v>
      </c>
      <c r="AR107" t="s">
        <v>832</v>
      </c>
      <c r="AS107" t="s">
        <v>843</v>
      </c>
      <c r="AT107" t="s">
        <v>843</v>
      </c>
      <c r="AU107" t="s">
        <v>843</v>
      </c>
      <c r="AV107" t="s">
        <v>843</v>
      </c>
      <c r="AW107" t="s">
        <v>843</v>
      </c>
      <c r="AX107" t="s">
        <v>843</v>
      </c>
      <c r="AY107" s="34">
        <v>0.26258811354637146</v>
      </c>
      <c r="AZ107" s="34">
        <v>0.31539908051490784</v>
      </c>
      <c r="BA107" s="34">
        <v>0.38991165161132813</v>
      </c>
      <c r="BB107" s="34">
        <v>0.4072716236114502</v>
      </c>
      <c r="BC107" s="34">
        <v>0.19870592653751373</v>
      </c>
      <c r="BD107" t="s">
        <v>1345</v>
      </c>
    </row>
    <row r="108" spans="1:56" ht="15.5">
      <c r="A108" t="s">
        <v>423</v>
      </c>
      <c r="B108" t="s">
        <v>68</v>
      </c>
      <c r="C108" t="s">
        <v>293</v>
      </c>
      <c r="D108" t="s">
        <v>843</v>
      </c>
      <c r="E108" t="s">
        <v>843</v>
      </c>
      <c r="F108" s="34">
        <v>2019</v>
      </c>
      <c r="G108" s="34">
        <v>0.37189021706581116</v>
      </c>
      <c r="H108" t="s">
        <v>924</v>
      </c>
      <c r="I108" s="34">
        <v>0.27107870578765869</v>
      </c>
      <c r="J108" t="s">
        <v>924</v>
      </c>
      <c r="K108" t="s">
        <v>843</v>
      </c>
      <c r="L108" t="s">
        <v>843</v>
      </c>
      <c r="M108" s="34">
        <v>0.37061342597007751</v>
      </c>
      <c r="N108" t="s">
        <v>1345</v>
      </c>
      <c r="O108" s="34">
        <v>2017</v>
      </c>
      <c r="P108" s="34">
        <v>0.27039968967437744</v>
      </c>
      <c r="Q108" t="s">
        <v>1345</v>
      </c>
      <c r="R108" t="s">
        <v>843</v>
      </c>
      <c r="S108" t="s">
        <v>843</v>
      </c>
      <c r="T108" t="s">
        <v>1031</v>
      </c>
      <c r="U108" s="34">
        <v>0.60298115015029907</v>
      </c>
      <c r="V108" s="34">
        <v>0.42926698923110962</v>
      </c>
      <c r="W108" t="s">
        <v>1026</v>
      </c>
      <c r="X108" t="s">
        <v>843</v>
      </c>
      <c r="Y108" s="34">
        <v>0.16226321458816528</v>
      </c>
      <c r="Z108" s="34">
        <v>0.14753152430057526</v>
      </c>
      <c r="AA108" s="34">
        <v>0.14560139179229736</v>
      </c>
      <c r="AB108" s="34">
        <v>0.14902378618717194</v>
      </c>
      <c r="AC108" s="34">
        <v>0.16190223395824432</v>
      </c>
      <c r="AD108" t="s">
        <v>924</v>
      </c>
      <c r="AE108" t="s">
        <v>843</v>
      </c>
      <c r="AF108" t="s">
        <v>843</v>
      </c>
      <c r="AG108" t="s">
        <v>843</v>
      </c>
      <c r="AH108" t="s">
        <v>843</v>
      </c>
      <c r="AI108" s="34">
        <v>2019</v>
      </c>
      <c r="AJ108" s="34">
        <v>0.19709922157062601</v>
      </c>
      <c r="AK108" s="34">
        <v>0.22840763894095101</v>
      </c>
      <c r="AL108" s="34">
        <v>3.1308416277170181E-2</v>
      </c>
      <c r="AM108" s="34">
        <v>0.15991745889186859</v>
      </c>
      <c r="AN108" s="34">
        <v>0.14440359175205231</v>
      </c>
      <c r="AO108" s="34">
        <v>0.14090950787067413</v>
      </c>
      <c r="AP108" s="34">
        <v>0.13964000344276428</v>
      </c>
      <c r="AQ108" s="34">
        <v>0.13707254827022552</v>
      </c>
      <c r="AR108" t="s">
        <v>832</v>
      </c>
      <c r="AS108" t="s">
        <v>843</v>
      </c>
      <c r="AT108" t="s">
        <v>843</v>
      </c>
      <c r="AU108" t="s">
        <v>843</v>
      </c>
      <c r="AV108" t="s">
        <v>843</v>
      </c>
      <c r="AW108" t="s">
        <v>843</v>
      </c>
      <c r="AX108" t="s">
        <v>843</v>
      </c>
      <c r="AY108" s="34">
        <v>0.17095306515693665</v>
      </c>
      <c r="AZ108" s="34">
        <v>0.15407805144786835</v>
      </c>
      <c r="BA108" s="34">
        <v>0.13965480029582977</v>
      </c>
      <c r="BB108" s="34">
        <v>0.13427004218101501</v>
      </c>
      <c r="BC108" s="34">
        <v>0.14536656439304352</v>
      </c>
      <c r="BD108" t="s">
        <v>1345</v>
      </c>
    </row>
    <row r="109" spans="1:56" ht="15.5">
      <c r="A109" t="s">
        <v>512</v>
      </c>
      <c r="B109" t="s">
        <v>67</v>
      </c>
      <c r="C109" t="s">
        <v>294</v>
      </c>
      <c r="D109" t="s">
        <v>843</v>
      </c>
      <c r="E109" t="s">
        <v>843</v>
      </c>
      <c r="F109" s="34">
        <v>2019</v>
      </c>
      <c r="G109" s="34">
        <v>0.31910911202430725</v>
      </c>
      <c r="H109" t="s">
        <v>924</v>
      </c>
      <c r="I109" s="34">
        <v>0.2419126033782959</v>
      </c>
      <c r="J109" t="s">
        <v>924</v>
      </c>
      <c r="K109" t="s">
        <v>843</v>
      </c>
      <c r="L109" t="s">
        <v>843</v>
      </c>
      <c r="M109" s="34">
        <v>0.30934464931488037</v>
      </c>
      <c r="N109" t="s">
        <v>1345</v>
      </c>
      <c r="O109" s="34">
        <v>2017</v>
      </c>
      <c r="P109" s="34">
        <v>0.23625914752483368</v>
      </c>
      <c r="Q109" t="s">
        <v>1345</v>
      </c>
      <c r="R109" t="s">
        <v>843</v>
      </c>
      <c r="S109" t="s">
        <v>843</v>
      </c>
      <c r="T109" t="s">
        <v>465</v>
      </c>
      <c r="U109" s="34">
        <v>0.87084698677062988</v>
      </c>
      <c r="V109" s="34">
        <v>1</v>
      </c>
      <c r="W109" t="s">
        <v>1026</v>
      </c>
      <c r="X109" t="s">
        <v>843</v>
      </c>
      <c r="Y109" s="34">
        <v>0.19766630232334137</v>
      </c>
      <c r="Z109" s="34">
        <v>0.19713024795055389</v>
      </c>
      <c r="AA109" s="34">
        <v>0.22611960768699646</v>
      </c>
      <c r="AB109" s="34">
        <v>0.25249671936035156</v>
      </c>
      <c r="AC109" s="34">
        <v>0.26618188619613647</v>
      </c>
      <c r="AD109" t="s">
        <v>924</v>
      </c>
      <c r="AE109" t="s">
        <v>843</v>
      </c>
      <c r="AF109" t="s">
        <v>843</v>
      </c>
      <c r="AG109" t="s">
        <v>843</v>
      </c>
      <c r="AH109" t="s">
        <v>843</v>
      </c>
      <c r="AI109" s="34">
        <v>2019</v>
      </c>
      <c r="AJ109" s="34">
        <v>0.136750604514906</v>
      </c>
      <c r="AK109" s="34">
        <v>0.18298900853228101</v>
      </c>
      <c r="AL109" s="34">
        <v>4.6238403767347336E-2</v>
      </c>
      <c r="AM109" s="34">
        <v>0.18390862643718719</v>
      </c>
      <c r="AN109" s="34">
        <v>0.18123996257781982</v>
      </c>
      <c r="AO109" s="34">
        <v>0.20685294270515442</v>
      </c>
      <c r="AP109" s="34">
        <v>0.23009930551052094</v>
      </c>
      <c r="AQ109" s="34">
        <v>0.25268405675888062</v>
      </c>
      <c r="AR109" t="s">
        <v>832</v>
      </c>
      <c r="AS109" t="s">
        <v>843</v>
      </c>
      <c r="AT109" t="s">
        <v>843</v>
      </c>
      <c r="AU109" t="s">
        <v>843</v>
      </c>
      <c r="AV109" t="s">
        <v>843</v>
      </c>
      <c r="AW109" t="s">
        <v>843</v>
      </c>
      <c r="AX109" t="s">
        <v>843</v>
      </c>
      <c r="AY109" s="34">
        <v>0.18667088449001312</v>
      </c>
      <c r="AZ109" s="34">
        <v>0.18684825301170349</v>
      </c>
      <c r="BA109" s="34">
        <v>0.18962511420249939</v>
      </c>
      <c r="BB109" s="34">
        <v>0.22397567331790924</v>
      </c>
      <c r="BC109" s="34">
        <v>0.25169113278388977</v>
      </c>
      <c r="BD109" t="s">
        <v>1345</v>
      </c>
    </row>
    <row r="110" spans="1:56" ht="15.5">
      <c r="A110" t="s">
        <v>512</v>
      </c>
      <c r="B110" t="s">
        <v>71</v>
      </c>
      <c r="C110" t="s">
        <v>295</v>
      </c>
      <c r="D110" t="s">
        <v>843</v>
      </c>
      <c r="E110" t="s">
        <v>843</v>
      </c>
      <c r="F110" s="34">
        <v>2019</v>
      </c>
      <c r="G110" s="34">
        <v>0.28702870011329651</v>
      </c>
      <c r="H110" t="s">
        <v>924</v>
      </c>
      <c r="I110" s="34">
        <v>0.22301656007766724</v>
      </c>
      <c r="J110" t="s">
        <v>924</v>
      </c>
      <c r="K110" t="s">
        <v>843</v>
      </c>
      <c r="L110" t="s">
        <v>843</v>
      </c>
      <c r="M110" s="34">
        <v>0.3210161030292511</v>
      </c>
      <c r="N110" t="s">
        <v>465</v>
      </c>
      <c r="O110" s="34">
        <v>2017</v>
      </c>
      <c r="P110" s="34">
        <v>0.24300695955753326</v>
      </c>
      <c r="Q110" t="s">
        <v>465</v>
      </c>
      <c r="R110" t="s">
        <v>843</v>
      </c>
      <c r="S110" t="s">
        <v>843</v>
      </c>
      <c r="T110" t="s">
        <v>1031</v>
      </c>
      <c r="U110" s="34">
        <v>0.76107066869735718</v>
      </c>
      <c r="V110" s="34">
        <v>0.52581578493118286</v>
      </c>
      <c r="W110" t="s">
        <v>1026</v>
      </c>
      <c r="X110" t="s">
        <v>843</v>
      </c>
      <c r="Y110" s="34">
        <v>0.18938393890857697</v>
      </c>
      <c r="Z110" s="34">
        <v>0.19768655300140381</v>
      </c>
      <c r="AA110" s="34">
        <v>0.21079245209693909</v>
      </c>
      <c r="AB110" s="34">
        <v>0.22280770540237427</v>
      </c>
      <c r="AC110" s="34">
        <v>0.22254864871501923</v>
      </c>
      <c r="AD110" t="s">
        <v>924</v>
      </c>
      <c r="AE110" t="s">
        <v>843</v>
      </c>
      <c r="AF110" t="s">
        <v>843</v>
      </c>
      <c r="AG110" t="s">
        <v>843</v>
      </c>
      <c r="AH110" t="s">
        <v>843</v>
      </c>
      <c r="AI110" s="34">
        <v>2019</v>
      </c>
      <c r="AJ110" s="34"/>
      <c r="AK110" s="34">
        <v>0.270842747442122</v>
      </c>
      <c r="AL110" s="34"/>
      <c r="AM110" s="34"/>
      <c r="AN110" s="34"/>
      <c r="AO110" s="34"/>
      <c r="AP110" s="34"/>
      <c r="AQ110" s="34">
        <v>0.16920836269855499</v>
      </c>
      <c r="AR110" t="s">
        <v>465</v>
      </c>
      <c r="AS110" t="s">
        <v>843</v>
      </c>
      <c r="AT110" t="s">
        <v>843</v>
      </c>
      <c r="AU110" t="s">
        <v>843</v>
      </c>
      <c r="AV110" t="s">
        <v>843</v>
      </c>
      <c r="AW110" t="s">
        <v>843</v>
      </c>
      <c r="AX110" t="s">
        <v>843</v>
      </c>
      <c r="AY110" s="34"/>
      <c r="AZ110" s="34"/>
      <c r="BA110" s="34"/>
      <c r="BB110" s="34"/>
      <c r="BC110" s="34">
        <v>0.15895791351795197</v>
      </c>
      <c r="BD110" t="s">
        <v>465</v>
      </c>
    </row>
    <row r="111" spans="1:56" ht="15.5">
      <c r="A111" t="s">
        <v>512</v>
      </c>
      <c r="B111" t="s">
        <v>77</v>
      </c>
      <c r="C111" t="s">
        <v>296</v>
      </c>
      <c r="D111" t="s">
        <v>843</v>
      </c>
      <c r="E111" t="s">
        <v>843</v>
      </c>
      <c r="F111" s="34">
        <v>2019</v>
      </c>
      <c r="G111" s="34">
        <v>0.30127182602882385</v>
      </c>
      <c r="H111" t="s">
        <v>924</v>
      </c>
      <c r="I111" s="34">
        <v>0.23152105510234833</v>
      </c>
      <c r="J111" t="s">
        <v>924</v>
      </c>
      <c r="K111" t="s">
        <v>843</v>
      </c>
      <c r="L111" t="s">
        <v>843</v>
      </c>
      <c r="M111" s="34">
        <v>0.32495209574699402</v>
      </c>
      <c r="N111" t="s">
        <v>1345</v>
      </c>
      <c r="O111" s="34">
        <v>2017</v>
      </c>
      <c r="P111" s="34">
        <v>0.2452557235956192</v>
      </c>
      <c r="Q111" t="s">
        <v>1345</v>
      </c>
      <c r="R111" t="s">
        <v>843</v>
      </c>
      <c r="S111" t="s">
        <v>843</v>
      </c>
      <c r="T111" t="s">
        <v>465</v>
      </c>
      <c r="U111" s="34">
        <v>0.87084698677062988</v>
      </c>
      <c r="V111" s="34">
        <v>1</v>
      </c>
      <c r="W111" t="s">
        <v>1026</v>
      </c>
      <c r="X111" t="s">
        <v>843</v>
      </c>
      <c r="Y111" s="34">
        <v>0.1762574166059494</v>
      </c>
      <c r="Z111" s="34">
        <v>0.16386590898036957</v>
      </c>
      <c r="AA111" s="34">
        <v>0.16055604815483093</v>
      </c>
      <c r="AB111" s="34">
        <v>0.13855089247226715</v>
      </c>
      <c r="AC111" s="34">
        <v>0.15710462629795074</v>
      </c>
      <c r="AD111" t="s">
        <v>924</v>
      </c>
      <c r="AE111" t="s">
        <v>843</v>
      </c>
      <c r="AF111" t="s">
        <v>843</v>
      </c>
      <c r="AG111" t="s">
        <v>843</v>
      </c>
      <c r="AH111" t="s">
        <v>843</v>
      </c>
      <c r="AI111" s="34">
        <v>2019</v>
      </c>
      <c r="AJ111" s="34"/>
      <c r="AK111" s="34">
        <v>0.21238840801755401</v>
      </c>
      <c r="AL111" s="34"/>
      <c r="AM111" s="34"/>
      <c r="AN111" s="34"/>
      <c r="AO111" s="34"/>
      <c r="AP111" s="34"/>
      <c r="AQ111" s="34">
        <v>0.16920836269855499</v>
      </c>
      <c r="AR111" t="s">
        <v>465</v>
      </c>
      <c r="AS111" t="s">
        <v>843</v>
      </c>
      <c r="AT111" t="s">
        <v>843</v>
      </c>
      <c r="AU111" t="s">
        <v>843</v>
      </c>
      <c r="AV111" t="s">
        <v>843</v>
      </c>
      <c r="AW111" t="s">
        <v>843</v>
      </c>
      <c r="AX111" t="s">
        <v>843</v>
      </c>
      <c r="AY111" s="34">
        <v>0.17940647900104523</v>
      </c>
      <c r="AZ111" s="34">
        <v>0.17140389978885651</v>
      </c>
      <c r="BA111" s="34">
        <v>0.17485062777996063</v>
      </c>
      <c r="BB111" s="34">
        <v>0.15278042852878571</v>
      </c>
      <c r="BC111" s="34">
        <v>0.12289930135011673</v>
      </c>
      <c r="BD111" t="s">
        <v>1345</v>
      </c>
    </row>
    <row r="112" spans="1:56" ht="15.5">
      <c r="A112" t="s">
        <v>423</v>
      </c>
      <c r="B112" t="s">
        <v>73</v>
      </c>
      <c r="C112" t="s">
        <v>297</v>
      </c>
      <c r="D112" t="s">
        <v>843</v>
      </c>
      <c r="E112" t="s">
        <v>843</v>
      </c>
      <c r="F112" s="34">
        <v>2019</v>
      </c>
      <c r="G112" s="34">
        <v>0.40380880236625671</v>
      </c>
      <c r="H112" t="s">
        <v>924</v>
      </c>
      <c r="I112" s="34">
        <v>0.28765228390693665</v>
      </c>
      <c r="J112" t="s">
        <v>924</v>
      </c>
      <c r="K112" t="s">
        <v>843</v>
      </c>
      <c r="L112" t="s">
        <v>843</v>
      </c>
      <c r="M112" s="34">
        <v>0.48522350192070007</v>
      </c>
      <c r="N112" t="s">
        <v>1345</v>
      </c>
      <c r="O112" s="34">
        <v>2017</v>
      </c>
      <c r="P112" s="34">
        <v>0.32670065760612488</v>
      </c>
      <c r="Q112" t="s">
        <v>1345</v>
      </c>
      <c r="R112" t="s">
        <v>843</v>
      </c>
      <c r="S112" t="s">
        <v>843</v>
      </c>
      <c r="T112" t="s">
        <v>1031</v>
      </c>
      <c r="U112" s="34">
        <v>0.72969019412994385</v>
      </c>
      <c r="V112" s="34">
        <v>0.39760565757751465</v>
      </c>
      <c r="W112" t="s">
        <v>1026</v>
      </c>
      <c r="X112" t="s">
        <v>843</v>
      </c>
      <c r="Y112" s="34">
        <v>0.24453151226043701</v>
      </c>
      <c r="Z112" s="34">
        <v>0.23497430980205536</v>
      </c>
      <c r="AA112" s="34">
        <v>0.22499752044677734</v>
      </c>
      <c r="AB112" s="34">
        <v>0.22270527482032776</v>
      </c>
      <c r="AC112" s="34">
        <v>0.21779002249240875</v>
      </c>
      <c r="AD112" t="s">
        <v>924</v>
      </c>
      <c r="AE112" t="s">
        <v>843</v>
      </c>
      <c r="AF112" t="s">
        <v>843</v>
      </c>
      <c r="AG112" t="s">
        <v>843</v>
      </c>
      <c r="AH112" t="s">
        <v>843</v>
      </c>
      <c r="AI112" s="34">
        <v>2019</v>
      </c>
      <c r="AJ112" s="34">
        <v>0.25073309772329899</v>
      </c>
      <c r="AK112" s="34">
        <v>0.28581251675240898</v>
      </c>
      <c r="AL112" s="34">
        <v>3.5079419612884521E-2</v>
      </c>
      <c r="AM112" s="34">
        <v>0.11789388954639435</v>
      </c>
      <c r="AN112" s="34">
        <v>0.11789388954639435</v>
      </c>
      <c r="AO112" s="34">
        <v>0.11789388954639435</v>
      </c>
      <c r="AP112" s="34">
        <v>0.12536472082138062</v>
      </c>
      <c r="AQ112" s="34">
        <v>0.12273576855659485</v>
      </c>
      <c r="AR112" t="s">
        <v>832</v>
      </c>
      <c r="AS112" t="s">
        <v>843</v>
      </c>
      <c r="AT112" t="s">
        <v>843</v>
      </c>
      <c r="AU112" t="s">
        <v>843</v>
      </c>
      <c r="AV112" t="s">
        <v>843</v>
      </c>
      <c r="AW112" t="s">
        <v>843</v>
      </c>
      <c r="AX112" t="s">
        <v>843</v>
      </c>
      <c r="AY112" s="34">
        <v>0.25475269556045532</v>
      </c>
      <c r="AZ112" s="34">
        <v>0.24296097457408905</v>
      </c>
      <c r="BA112" s="34">
        <v>0.23641577363014221</v>
      </c>
      <c r="BB112" s="34">
        <v>0.22323131561279297</v>
      </c>
      <c r="BC112" s="34">
        <v>0.21863847970962524</v>
      </c>
      <c r="BD112" t="s">
        <v>1345</v>
      </c>
    </row>
    <row r="113" spans="1:56" ht="15.5">
      <c r="A113" t="s">
        <v>422</v>
      </c>
      <c r="B113" t="s">
        <v>72</v>
      </c>
      <c r="C113" t="s">
        <v>298</v>
      </c>
      <c r="D113" t="s">
        <v>843</v>
      </c>
      <c r="E113" t="s">
        <v>843</v>
      </c>
      <c r="F113" s="34">
        <v>2019</v>
      </c>
      <c r="G113" s="34">
        <v>0.15383195877075195</v>
      </c>
      <c r="H113" t="s">
        <v>924</v>
      </c>
      <c r="I113" s="34">
        <v>0.13332267105579376</v>
      </c>
      <c r="J113" t="s">
        <v>924</v>
      </c>
      <c r="K113" t="s">
        <v>843</v>
      </c>
      <c r="L113" t="s">
        <v>843</v>
      </c>
      <c r="M113" s="34">
        <v>0.16598869860172272</v>
      </c>
      <c r="N113" t="s">
        <v>1345</v>
      </c>
      <c r="O113" s="34">
        <v>2017</v>
      </c>
      <c r="P113" s="34">
        <v>0.14235876500606537</v>
      </c>
      <c r="Q113" t="s">
        <v>1345</v>
      </c>
      <c r="R113" t="s">
        <v>843</v>
      </c>
      <c r="S113" t="s">
        <v>843</v>
      </c>
      <c r="T113" t="s">
        <v>1031</v>
      </c>
      <c r="U113" s="34">
        <v>0.81414055824279785</v>
      </c>
      <c r="V113" s="34">
        <v>0.36750000715255737</v>
      </c>
      <c r="W113" t="s">
        <v>1026</v>
      </c>
      <c r="X113" t="s">
        <v>843</v>
      </c>
      <c r="Y113" s="34">
        <v>0.11171154677867889</v>
      </c>
      <c r="Z113" s="34">
        <v>0.10686840862035751</v>
      </c>
      <c r="AA113" s="34">
        <v>0.10379353910684586</v>
      </c>
      <c r="AB113" s="34">
        <v>0.1115066260099411</v>
      </c>
      <c r="AC113" s="34">
        <v>0.1112542599439621</v>
      </c>
      <c r="AD113" t="s">
        <v>924</v>
      </c>
      <c r="AE113" t="s">
        <v>843</v>
      </c>
      <c r="AF113" t="s">
        <v>843</v>
      </c>
      <c r="AG113" t="s">
        <v>843</v>
      </c>
      <c r="AH113" t="s">
        <v>843</v>
      </c>
      <c r="AI113" s="34">
        <v>2019</v>
      </c>
      <c r="AJ113" s="34"/>
      <c r="AK113" s="34">
        <v>0.32346884551854599</v>
      </c>
      <c r="AL113" s="34"/>
      <c r="AM113" s="34"/>
      <c r="AN113" s="34"/>
      <c r="AO113" s="34"/>
      <c r="AP113" s="34"/>
      <c r="AQ113" s="34">
        <v>0.2138822078704834</v>
      </c>
      <c r="AR113" t="s">
        <v>465</v>
      </c>
      <c r="AS113" t="s">
        <v>843</v>
      </c>
      <c r="AT113" t="s">
        <v>843</v>
      </c>
      <c r="AU113" t="s">
        <v>843</v>
      </c>
      <c r="AV113" t="s">
        <v>843</v>
      </c>
      <c r="AW113" t="s">
        <v>843</v>
      </c>
      <c r="AX113" t="s">
        <v>843</v>
      </c>
      <c r="AY113" s="34">
        <v>0.11485744267702103</v>
      </c>
      <c r="AZ113" s="34">
        <v>0.11192938685417175</v>
      </c>
      <c r="BA113" s="34">
        <v>0.1013498455286026</v>
      </c>
      <c r="BB113" s="34">
        <v>0.10457699745893478</v>
      </c>
      <c r="BC113" s="34">
        <v>0.10927629470825195</v>
      </c>
      <c r="BD113" t="s">
        <v>1345</v>
      </c>
    </row>
    <row r="114" spans="1:56" ht="15.5">
      <c r="A114" t="s">
        <v>423</v>
      </c>
      <c r="B114" t="s">
        <v>75</v>
      </c>
      <c r="C114" t="s">
        <v>299</v>
      </c>
      <c r="D114" t="s">
        <v>843</v>
      </c>
      <c r="E114" t="s">
        <v>843</v>
      </c>
      <c r="F114" s="34">
        <v>2019</v>
      </c>
      <c r="G114" s="34">
        <v>0.31025078892707825</v>
      </c>
      <c r="H114" t="s">
        <v>924</v>
      </c>
      <c r="I114" s="34">
        <v>0.2367873340845108</v>
      </c>
      <c r="J114" t="s">
        <v>924</v>
      </c>
      <c r="K114" t="s">
        <v>843</v>
      </c>
      <c r="L114" t="s">
        <v>843</v>
      </c>
      <c r="M114" s="34">
        <v>0.29320996999740601</v>
      </c>
      <c r="N114" t="s">
        <v>1345</v>
      </c>
      <c r="O114" s="34">
        <v>2017</v>
      </c>
      <c r="P114" s="34">
        <v>0.22673037648200989</v>
      </c>
      <c r="Q114" t="s">
        <v>1345</v>
      </c>
      <c r="R114" t="s">
        <v>843</v>
      </c>
      <c r="S114" t="s">
        <v>843</v>
      </c>
      <c r="T114" t="s">
        <v>465</v>
      </c>
      <c r="U114" s="34">
        <v>0.70308190584182739</v>
      </c>
      <c r="V114" s="34">
        <v>0.4824882447719574</v>
      </c>
      <c r="W114" t="s">
        <v>1026</v>
      </c>
      <c r="X114" t="s">
        <v>843</v>
      </c>
      <c r="Y114" s="34">
        <v>0.13730466365814209</v>
      </c>
      <c r="Z114" s="34">
        <v>0.13888648152351379</v>
      </c>
      <c r="AA114" s="34">
        <v>0.11708194762468338</v>
      </c>
      <c r="AB114" s="34">
        <v>0.11848427355289459</v>
      </c>
      <c r="AC114" s="34">
        <v>6.975778192281723E-2</v>
      </c>
      <c r="AD114" t="s">
        <v>924</v>
      </c>
      <c r="AE114" t="s">
        <v>843</v>
      </c>
      <c r="AF114" t="s">
        <v>843</v>
      </c>
      <c r="AG114" t="s">
        <v>843</v>
      </c>
      <c r="AH114" t="s">
        <v>843</v>
      </c>
      <c r="AI114" s="34">
        <v>2019</v>
      </c>
      <c r="AJ114" s="34"/>
      <c r="AK114" s="34">
        <v>0.22535023652771802</v>
      </c>
      <c r="AL114" s="34"/>
      <c r="AM114" s="34"/>
      <c r="AN114" s="34"/>
      <c r="AO114" s="34"/>
      <c r="AP114" s="34"/>
      <c r="AQ114" s="34">
        <v>0.2138822078704834</v>
      </c>
      <c r="AR114" t="s">
        <v>465</v>
      </c>
      <c r="AS114" t="s">
        <v>843</v>
      </c>
      <c r="AT114" t="s">
        <v>843</v>
      </c>
      <c r="AU114" t="s">
        <v>843</v>
      </c>
      <c r="AV114" t="s">
        <v>843</v>
      </c>
      <c r="AW114" t="s">
        <v>843</v>
      </c>
      <c r="AX114" t="s">
        <v>843</v>
      </c>
      <c r="AY114" s="34">
        <v>0.14780400693416595</v>
      </c>
      <c r="AZ114" s="34">
        <v>0.15169911086559296</v>
      </c>
      <c r="BA114" s="34">
        <v>0.13877309858798981</v>
      </c>
      <c r="BB114" s="34">
        <v>0.10511598736047745</v>
      </c>
      <c r="BC114" s="34">
        <v>0.15654653310775757</v>
      </c>
      <c r="BD114" t="s">
        <v>1345</v>
      </c>
    </row>
    <row r="115" spans="1:56" ht="15.5">
      <c r="A115" t="s">
        <v>422</v>
      </c>
      <c r="B115" t="s">
        <v>76</v>
      </c>
      <c r="C115" t="s">
        <v>300</v>
      </c>
      <c r="D115" t="s">
        <v>843</v>
      </c>
      <c r="E115" t="s">
        <v>843</v>
      </c>
      <c r="F115" s="34">
        <v>2019</v>
      </c>
      <c r="G115" s="34">
        <v>1.8973959684371948</v>
      </c>
      <c r="H115" t="s">
        <v>924</v>
      </c>
      <c r="I115" s="34">
        <v>0.65486252307891846</v>
      </c>
      <c r="J115" t="s">
        <v>924</v>
      </c>
      <c r="K115" t="s">
        <v>843</v>
      </c>
      <c r="L115" t="s">
        <v>843</v>
      </c>
      <c r="M115" s="34">
        <v>2.4992475509643555</v>
      </c>
      <c r="N115" t="s">
        <v>1345</v>
      </c>
      <c r="O115" s="34">
        <v>2017</v>
      </c>
      <c r="P115" s="34">
        <v>0.71422427892684937</v>
      </c>
      <c r="Q115" t="s">
        <v>1345</v>
      </c>
      <c r="R115" t="s">
        <v>843</v>
      </c>
      <c r="S115" t="s">
        <v>843</v>
      </c>
      <c r="T115" t="s">
        <v>465</v>
      </c>
      <c r="U115" s="34">
        <v>0.75256699323654175</v>
      </c>
      <c r="V115" s="34">
        <v>0.46371790766716003</v>
      </c>
      <c r="W115" t="s">
        <v>1026</v>
      </c>
      <c r="X115" t="s">
        <v>843</v>
      </c>
      <c r="Y115" s="34">
        <v>0.59985512495040894</v>
      </c>
      <c r="Z115" s="34">
        <v>0.58875668048858643</v>
      </c>
      <c r="AA115" s="34">
        <v>0.5798829197883606</v>
      </c>
      <c r="AB115" s="34">
        <v>0.52086633443832397</v>
      </c>
      <c r="AC115" s="34">
        <v>0.48559433221817017</v>
      </c>
      <c r="AD115" t="s">
        <v>924</v>
      </c>
      <c r="AE115" t="s">
        <v>843</v>
      </c>
      <c r="AF115" t="s">
        <v>843</v>
      </c>
      <c r="AG115" t="s">
        <v>843</v>
      </c>
      <c r="AH115" t="s">
        <v>843</v>
      </c>
      <c r="AI115" s="34">
        <v>2019</v>
      </c>
      <c r="AJ115" s="34"/>
      <c r="AK115" s="34">
        <v>0.197640612140938</v>
      </c>
      <c r="AL115" s="34"/>
      <c r="AM115" s="34"/>
      <c r="AN115" s="34"/>
      <c r="AO115" s="34"/>
      <c r="AP115" s="34"/>
      <c r="AQ115" s="34">
        <v>0.21568401157855988</v>
      </c>
      <c r="AR115" t="s">
        <v>465</v>
      </c>
      <c r="AS115" t="s">
        <v>843</v>
      </c>
      <c r="AT115" t="s">
        <v>843</v>
      </c>
      <c r="AU115" t="s">
        <v>843</v>
      </c>
      <c r="AV115" t="s">
        <v>843</v>
      </c>
      <c r="AW115" t="s">
        <v>843</v>
      </c>
      <c r="AX115" t="s">
        <v>843</v>
      </c>
      <c r="AY115" s="34">
        <v>0.65343630313873291</v>
      </c>
      <c r="AZ115" s="34">
        <v>0.63568288087844849</v>
      </c>
      <c r="BA115" s="34">
        <v>0.63752347230911255</v>
      </c>
      <c r="BB115" s="34">
        <v>0.62768310308456421</v>
      </c>
      <c r="BC115" s="34">
        <v>0.5610356330871582</v>
      </c>
      <c r="BD115" t="s">
        <v>1345</v>
      </c>
    </row>
    <row r="116" spans="1:56" ht="15.5">
      <c r="A116" t="s">
        <v>512</v>
      </c>
      <c r="B116" t="s">
        <v>74</v>
      </c>
      <c r="C116" t="s">
        <v>301</v>
      </c>
      <c r="D116" t="s">
        <v>843</v>
      </c>
      <c r="E116" t="s">
        <v>843</v>
      </c>
      <c r="F116" s="34">
        <v>2019</v>
      </c>
      <c r="G116" s="34">
        <v>0.15853187441825867</v>
      </c>
      <c r="H116" t="s">
        <v>924</v>
      </c>
      <c r="I116" s="34">
        <v>0.13683860003948212</v>
      </c>
      <c r="J116" t="s">
        <v>924</v>
      </c>
      <c r="K116" t="s">
        <v>843</v>
      </c>
      <c r="L116" t="s">
        <v>843</v>
      </c>
      <c r="M116" s="34">
        <v>0.19624471664428711</v>
      </c>
      <c r="N116" t="s">
        <v>1345</v>
      </c>
      <c r="O116" s="34">
        <v>2017</v>
      </c>
      <c r="P116" s="34">
        <v>0.1640506386756897</v>
      </c>
      <c r="Q116" t="s">
        <v>1345</v>
      </c>
      <c r="R116" t="s">
        <v>843</v>
      </c>
      <c r="S116" t="s">
        <v>843</v>
      </c>
      <c r="T116" t="s">
        <v>465</v>
      </c>
      <c r="U116" s="34">
        <v>0.87084698677062988</v>
      </c>
      <c r="V116" s="34">
        <v>1</v>
      </c>
      <c r="W116" t="s">
        <v>1026</v>
      </c>
      <c r="X116" t="s">
        <v>843</v>
      </c>
      <c r="Y116" s="34">
        <v>0.12674705684185028</v>
      </c>
      <c r="Z116" s="34">
        <v>0.11690616607666016</v>
      </c>
      <c r="AA116" s="34">
        <v>9.5910578966140747E-2</v>
      </c>
      <c r="AB116" s="34">
        <v>5.9899661689996719E-2</v>
      </c>
      <c r="AC116" s="34">
        <v>5.0438597798347473E-2</v>
      </c>
      <c r="AD116" t="s">
        <v>924</v>
      </c>
      <c r="AE116" t="s">
        <v>843</v>
      </c>
      <c r="AF116" t="s">
        <v>843</v>
      </c>
      <c r="AG116" t="s">
        <v>843</v>
      </c>
      <c r="AH116" t="s">
        <v>843</v>
      </c>
      <c r="AI116" s="34">
        <v>2019</v>
      </c>
      <c r="AJ116" s="34"/>
      <c r="AK116" s="34">
        <v>0.535914842267875</v>
      </c>
      <c r="AL116" s="34"/>
      <c r="AM116" s="34"/>
      <c r="AN116" s="34"/>
      <c r="AO116" s="34"/>
      <c r="AP116" s="34"/>
      <c r="AQ116" s="34">
        <v>0.16920836269855499</v>
      </c>
      <c r="AR116" t="s">
        <v>465</v>
      </c>
      <c r="AS116" t="s">
        <v>843</v>
      </c>
      <c r="AT116" t="s">
        <v>843</v>
      </c>
      <c r="AU116" t="s">
        <v>843</v>
      </c>
      <c r="AV116" t="s">
        <v>843</v>
      </c>
      <c r="AW116" t="s">
        <v>843</v>
      </c>
      <c r="AX116" t="s">
        <v>843</v>
      </c>
      <c r="AY116" s="34">
        <v>0.13686135411262512</v>
      </c>
      <c r="AZ116" s="34">
        <v>0.13615725934505463</v>
      </c>
      <c r="BA116" s="34">
        <v>0.13448463380336761</v>
      </c>
      <c r="BB116" s="34">
        <v>8.9597500860691071E-2</v>
      </c>
      <c r="BC116" s="34">
        <v>5.4374553263187408E-2</v>
      </c>
      <c r="BD116" t="s">
        <v>1345</v>
      </c>
    </row>
    <row r="117" spans="1:56" ht="15.5">
      <c r="A117" t="s">
        <v>512</v>
      </c>
      <c r="B117" t="s">
        <v>187</v>
      </c>
      <c r="C117" t="s">
        <v>849</v>
      </c>
      <c r="D117" t="s">
        <v>843</v>
      </c>
      <c r="E117" t="s">
        <v>843</v>
      </c>
      <c r="F117" s="34">
        <v>2019</v>
      </c>
      <c r="G117" s="34">
        <v>0.30219972133636475</v>
      </c>
      <c r="H117" t="s">
        <v>465</v>
      </c>
      <c r="I117" s="34">
        <v>0.23206824064254761</v>
      </c>
      <c r="J117" t="s">
        <v>465</v>
      </c>
      <c r="K117" t="s">
        <v>843</v>
      </c>
      <c r="L117" t="s">
        <v>843</v>
      </c>
      <c r="M117" s="34">
        <v>0.3210161030292511</v>
      </c>
      <c r="N117" t="s">
        <v>465</v>
      </c>
      <c r="O117" s="34">
        <v>2017</v>
      </c>
      <c r="P117" s="34">
        <v>0.24300695955753326</v>
      </c>
      <c r="Q117" t="s">
        <v>465</v>
      </c>
      <c r="R117" t="s">
        <v>843</v>
      </c>
      <c r="S117" t="s">
        <v>843</v>
      </c>
      <c r="T117" t="s">
        <v>465</v>
      </c>
      <c r="U117" s="34">
        <v>0.87084698677062988</v>
      </c>
      <c r="V117" s="34">
        <v>0.29750001430511475</v>
      </c>
      <c r="W117" t="s">
        <v>465</v>
      </c>
      <c r="X117" t="s">
        <v>843</v>
      </c>
      <c r="Y117" s="34"/>
      <c r="Z117" s="34"/>
      <c r="AA117" s="34"/>
      <c r="AB117" s="34"/>
      <c r="AC117" s="34">
        <v>0.16794951260089874</v>
      </c>
      <c r="AD117" t="s">
        <v>465</v>
      </c>
      <c r="AE117" t="s">
        <v>843</v>
      </c>
      <c r="AF117" t="s">
        <v>843</v>
      </c>
      <c r="AG117" t="s">
        <v>843</v>
      </c>
      <c r="AH117" t="s">
        <v>843</v>
      </c>
      <c r="AI117" s="34">
        <v>2019</v>
      </c>
      <c r="AJ117" s="34"/>
      <c r="AK117" s="34"/>
      <c r="AL117" s="34"/>
      <c r="AM117" s="34"/>
      <c r="AN117" s="34"/>
      <c r="AO117" s="34"/>
      <c r="AP117" s="34"/>
      <c r="AQ117" s="34">
        <v>0.16920836269855499</v>
      </c>
      <c r="AR117" t="s">
        <v>465</v>
      </c>
      <c r="AS117" t="s">
        <v>843</v>
      </c>
      <c r="AT117" t="s">
        <v>843</v>
      </c>
      <c r="AU117" t="s">
        <v>843</v>
      </c>
      <c r="AV117" t="s">
        <v>843</v>
      </c>
      <c r="AW117" t="s">
        <v>843</v>
      </c>
      <c r="AX117" t="s">
        <v>843</v>
      </c>
      <c r="AY117" s="34"/>
      <c r="AZ117" s="34"/>
      <c r="BA117" s="34"/>
      <c r="BB117" s="34"/>
      <c r="BC117" s="34">
        <v>0.15895791351795197</v>
      </c>
      <c r="BD117" t="s">
        <v>465</v>
      </c>
    </row>
    <row r="118" spans="1:56" ht="15.5">
      <c r="A118" t="s">
        <v>512</v>
      </c>
      <c r="B118" t="s">
        <v>78</v>
      </c>
      <c r="C118" t="s">
        <v>302</v>
      </c>
      <c r="D118" t="s">
        <v>843</v>
      </c>
      <c r="E118" t="s">
        <v>843</v>
      </c>
      <c r="F118" s="34">
        <v>2019</v>
      </c>
      <c r="G118" s="34">
        <v>0.18299116194248199</v>
      </c>
      <c r="H118" t="s">
        <v>924</v>
      </c>
      <c r="I118" s="34">
        <v>0.15468513965606689</v>
      </c>
      <c r="J118" t="s">
        <v>924</v>
      </c>
      <c r="K118" t="s">
        <v>843</v>
      </c>
      <c r="L118" t="s">
        <v>843</v>
      </c>
      <c r="M118" s="34">
        <v>0.22109690308570862</v>
      </c>
      <c r="N118" t="s">
        <v>1345</v>
      </c>
      <c r="O118" s="34">
        <v>2017</v>
      </c>
      <c r="P118" s="34">
        <v>0.181064173579216</v>
      </c>
      <c r="Q118" t="s">
        <v>1345</v>
      </c>
      <c r="R118" t="s">
        <v>843</v>
      </c>
      <c r="S118" t="s">
        <v>843</v>
      </c>
      <c r="T118" t="s">
        <v>465</v>
      </c>
      <c r="U118" s="34">
        <v>0.87084698677062988</v>
      </c>
      <c r="V118" s="34">
        <v>1</v>
      </c>
      <c r="W118" t="s">
        <v>1026</v>
      </c>
      <c r="X118" t="s">
        <v>843</v>
      </c>
      <c r="Y118" s="34">
        <v>0.11642546206712723</v>
      </c>
      <c r="Z118" s="34">
        <v>0.1111261323094368</v>
      </c>
      <c r="AA118" s="34">
        <v>0.11420893669128418</v>
      </c>
      <c r="AB118" s="34">
        <v>0.12054524570703506</v>
      </c>
      <c r="AC118" s="34">
        <v>0.12320049852132797</v>
      </c>
      <c r="AD118" t="s">
        <v>924</v>
      </c>
      <c r="AE118" t="s">
        <v>843</v>
      </c>
      <c r="AF118" t="s">
        <v>843</v>
      </c>
      <c r="AG118" t="s">
        <v>843</v>
      </c>
      <c r="AH118" t="s">
        <v>843</v>
      </c>
      <c r="AI118" s="34">
        <v>2019</v>
      </c>
      <c r="AJ118" s="34"/>
      <c r="AK118" s="34">
        <v>0.20815277631676299</v>
      </c>
      <c r="AL118" s="34"/>
      <c r="AM118" s="34"/>
      <c r="AN118" s="34"/>
      <c r="AO118" s="34"/>
      <c r="AP118" s="34"/>
      <c r="AQ118" s="34">
        <v>0.16920836269855499</v>
      </c>
      <c r="AR118" t="s">
        <v>465</v>
      </c>
      <c r="AS118" t="s">
        <v>843</v>
      </c>
      <c r="AT118" t="s">
        <v>843</v>
      </c>
      <c r="AU118" t="s">
        <v>843</v>
      </c>
      <c r="AV118" t="s">
        <v>843</v>
      </c>
      <c r="AW118" t="s">
        <v>843</v>
      </c>
      <c r="AX118" t="s">
        <v>843</v>
      </c>
      <c r="AY118" s="34">
        <v>0.12043814361095428</v>
      </c>
      <c r="AZ118" s="34">
        <v>0.11379832774400711</v>
      </c>
      <c r="BA118" s="34">
        <v>0.10669747740030289</v>
      </c>
      <c r="BB118" s="34">
        <v>0.10994459688663483</v>
      </c>
      <c r="BC118" s="34">
        <v>0.10764472186565399</v>
      </c>
      <c r="BD118" t="s">
        <v>1345</v>
      </c>
    </row>
    <row r="119" spans="1:56" ht="15.5">
      <c r="A119" t="s">
        <v>512</v>
      </c>
      <c r="B119" t="s">
        <v>79</v>
      </c>
      <c r="C119" t="s">
        <v>303</v>
      </c>
      <c r="D119" t="s">
        <v>843</v>
      </c>
      <c r="E119" t="s">
        <v>843</v>
      </c>
      <c r="F119" s="34">
        <v>2019</v>
      </c>
      <c r="G119" s="34">
        <v>0.25598776340484619</v>
      </c>
      <c r="H119" t="s">
        <v>924</v>
      </c>
      <c r="I119" s="34">
        <v>0.20381389558315277</v>
      </c>
      <c r="J119" t="s">
        <v>924</v>
      </c>
      <c r="K119" t="s">
        <v>843</v>
      </c>
      <c r="L119" t="s">
        <v>843</v>
      </c>
      <c r="M119" s="34">
        <v>0.24605660140514374</v>
      </c>
      <c r="N119" t="s">
        <v>1345</v>
      </c>
      <c r="O119" s="34">
        <v>2017</v>
      </c>
      <c r="P119" s="34">
        <v>0.19746823608875275</v>
      </c>
      <c r="Q119" t="s">
        <v>1345</v>
      </c>
      <c r="R119" t="s">
        <v>843</v>
      </c>
      <c r="S119" t="s">
        <v>843</v>
      </c>
      <c r="T119" t="s">
        <v>465</v>
      </c>
      <c r="U119" s="34">
        <v>0.87084698677062988</v>
      </c>
      <c r="V119" s="34">
        <v>1</v>
      </c>
      <c r="W119" t="s">
        <v>1026</v>
      </c>
      <c r="X119" t="s">
        <v>843</v>
      </c>
      <c r="Y119" s="34">
        <v>0.14271150529384613</v>
      </c>
      <c r="Z119" s="34">
        <v>0.1436808705329895</v>
      </c>
      <c r="AA119" s="34">
        <v>0.1380167156457901</v>
      </c>
      <c r="AB119" s="34">
        <v>0.12966081500053406</v>
      </c>
      <c r="AC119" s="34">
        <v>0.12735328078269958</v>
      </c>
      <c r="AD119" t="s">
        <v>924</v>
      </c>
      <c r="AE119" t="s">
        <v>843</v>
      </c>
      <c r="AF119" t="s">
        <v>843</v>
      </c>
      <c r="AG119" t="s">
        <v>843</v>
      </c>
      <c r="AH119" t="s">
        <v>843</v>
      </c>
      <c r="AI119" s="34">
        <v>2019</v>
      </c>
      <c r="AJ119" s="34"/>
      <c r="AK119" s="34">
        <v>0.17989375464270999</v>
      </c>
      <c r="AL119" s="34"/>
      <c r="AM119" s="34"/>
      <c r="AN119" s="34"/>
      <c r="AO119" s="34"/>
      <c r="AP119" s="34"/>
      <c r="AQ119" s="34">
        <v>0.16920836269855499</v>
      </c>
      <c r="AR119" t="s">
        <v>465</v>
      </c>
      <c r="AS119" t="s">
        <v>843</v>
      </c>
      <c r="AT119" t="s">
        <v>843</v>
      </c>
      <c r="AU119" t="s">
        <v>843</v>
      </c>
      <c r="AV119" t="s">
        <v>843</v>
      </c>
      <c r="AW119" t="s">
        <v>843</v>
      </c>
      <c r="AX119" t="s">
        <v>843</v>
      </c>
      <c r="AY119" s="34">
        <v>0.14011667668819427</v>
      </c>
      <c r="AZ119" s="34">
        <v>0.13878794014453888</v>
      </c>
      <c r="BA119" s="34">
        <v>0.14034134149551392</v>
      </c>
      <c r="BB119" s="34">
        <v>0.13403260707855225</v>
      </c>
      <c r="BC119" s="34">
        <v>0.12347138673067093</v>
      </c>
      <c r="BD119" t="s">
        <v>1345</v>
      </c>
    </row>
    <row r="120" spans="1:56" ht="15.5">
      <c r="A120" t="s">
        <v>422</v>
      </c>
      <c r="B120" t="s">
        <v>80</v>
      </c>
      <c r="C120" t="s">
        <v>304</v>
      </c>
      <c r="D120" t="s">
        <v>843</v>
      </c>
      <c r="E120" t="s">
        <v>843</v>
      </c>
      <c r="F120" s="34">
        <v>2019</v>
      </c>
      <c r="G120" s="34">
        <v>0.4074593186378479</v>
      </c>
      <c r="H120" t="s">
        <v>465</v>
      </c>
      <c r="I120" s="34">
        <v>0.28949987888336182</v>
      </c>
      <c r="J120" t="s">
        <v>465</v>
      </c>
      <c r="K120" t="s">
        <v>843</v>
      </c>
      <c r="L120" t="s">
        <v>843</v>
      </c>
      <c r="M120" s="34">
        <v>0.47764131426811218</v>
      </c>
      <c r="N120" t="s">
        <v>465</v>
      </c>
      <c r="O120" s="34">
        <v>2017</v>
      </c>
      <c r="P120" s="34">
        <v>0.3231678307056427</v>
      </c>
      <c r="Q120" t="s">
        <v>465</v>
      </c>
      <c r="R120" t="s">
        <v>843</v>
      </c>
      <c r="S120" t="s">
        <v>843</v>
      </c>
      <c r="T120" t="s">
        <v>465</v>
      </c>
      <c r="U120" s="34">
        <v>0.75256699323654175</v>
      </c>
      <c r="V120" s="34">
        <v>0.43000000715255737</v>
      </c>
      <c r="W120" t="s">
        <v>1026</v>
      </c>
      <c r="X120" t="s">
        <v>843</v>
      </c>
      <c r="Y120" s="34"/>
      <c r="Z120" s="34"/>
      <c r="AA120" s="34"/>
      <c r="AB120" s="34"/>
      <c r="AC120" s="34">
        <v>0.21881525218486786</v>
      </c>
      <c r="AD120" t="s">
        <v>465</v>
      </c>
      <c r="AE120" t="s">
        <v>843</v>
      </c>
      <c r="AF120" t="s">
        <v>843</v>
      </c>
      <c r="AG120" t="s">
        <v>843</v>
      </c>
      <c r="AH120" t="s">
        <v>843</v>
      </c>
      <c r="AI120" s="34">
        <v>2019</v>
      </c>
      <c r="AJ120" s="34">
        <v>0.210761286048882</v>
      </c>
      <c r="AK120" s="34">
        <v>0.24093302180168699</v>
      </c>
      <c r="AL120" s="34">
        <v>3.0171735212206841E-2</v>
      </c>
      <c r="AM120" s="34">
        <v>0.12448586523532867</v>
      </c>
      <c r="AN120" s="34">
        <v>0.12448586523532867</v>
      </c>
      <c r="AO120" s="34">
        <v>0.12448586523532867</v>
      </c>
      <c r="AP120" s="34">
        <v>0.11003042757511139</v>
      </c>
      <c r="AQ120" s="34">
        <v>0.12522871792316437</v>
      </c>
      <c r="AR120" t="s">
        <v>832</v>
      </c>
      <c r="AS120" t="s">
        <v>843</v>
      </c>
      <c r="AT120" t="s">
        <v>843</v>
      </c>
      <c r="AU120" t="s">
        <v>843</v>
      </c>
      <c r="AV120" t="s">
        <v>843</v>
      </c>
      <c r="AW120" t="s">
        <v>843</v>
      </c>
      <c r="AX120" t="s">
        <v>843</v>
      </c>
      <c r="AY120" s="34"/>
      <c r="AZ120" s="34"/>
      <c r="BA120" s="34"/>
      <c r="BB120" s="34"/>
      <c r="BC120" s="34">
        <v>0.2128710150718689</v>
      </c>
      <c r="BD120" t="s">
        <v>465</v>
      </c>
    </row>
    <row r="121" spans="1:56" ht="15.5">
      <c r="A121" t="s">
        <v>512</v>
      </c>
      <c r="B121" t="s">
        <v>82</v>
      </c>
      <c r="C121" t="s">
        <v>305</v>
      </c>
      <c r="D121" t="s">
        <v>843</v>
      </c>
      <c r="E121" t="s">
        <v>843</v>
      </c>
      <c r="F121" s="34">
        <v>2019</v>
      </c>
      <c r="G121" s="34">
        <v>0.50990551710128784</v>
      </c>
      <c r="H121" t="s">
        <v>924</v>
      </c>
      <c r="I121" s="34">
        <v>0.33770692348480225</v>
      </c>
      <c r="J121" t="s">
        <v>924</v>
      </c>
      <c r="K121" t="s">
        <v>843</v>
      </c>
      <c r="L121" t="s">
        <v>843</v>
      </c>
      <c r="M121" s="34">
        <v>0.55051553249359131</v>
      </c>
      <c r="N121" t="s">
        <v>1345</v>
      </c>
      <c r="O121" s="34">
        <v>2017</v>
      </c>
      <c r="P121" s="34">
        <v>0.35505321621894836</v>
      </c>
      <c r="Q121" t="s">
        <v>1345</v>
      </c>
      <c r="R121" t="s">
        <v>843</v>
      </c>
      <c r="S121" t="s">
        <v>843</v>
      </c>
      <c r="T121" t="s">
        <v>465</v>
      </c>
      <c r="U121" s="34">
        <v>0.87084698677062988</v>
      </c>
      <c r="V121" s="34">
        <v>1</v>
      </c>
      <c r="W121" t="s">
        <v>1026</v>
      </c>
      <c r="X121" t="s">
        <v>843</v>
      </c>
      <c r="Y121" s="34">
        <v>0.23498478531837463</v>
      </c>
      <c r="Z121" s="34">
        <v>0.21769288182258606</v>
      </c>
      <c r="AA121" s="34">
        <v>0.21700704097747803</v>
      </c>
      <c r="AB121" s="34">
        <v>0.20891156792640686</v>
      </c>
      <c r="AC121" s="34">
        <v>0.20913475751876831</v>
      </c>
      <c r="AD121" t="s">
        <v>924</v>
      </c>
      <c r="AE121" t="s">
        <v>843</v>
      </c>
      <c r="AF121" t="s">
        <v>843</v>
      </c>
      <c r="AG121" t="s">
        <v>843</v>
      </c>
      <c r="AH121" t="s">
        <v>843</v>
      </c>
      <c r="AI121" s="34">
        <v>2019</v>
      </c>
      <c r="AJ121" s="34"/>
      <c r="AK121" s="34">
        <v>0.25572864890261499</v>
      </c>
      <c r="AL121" s="34"/>
      <c r="AM121" s="34">
        <v>0.28339648246765137</v>
      </c>
      <c r="AN121" s="34">
        <v>0.27058762311935425</v>
      </c>
      <c r="AO121" s="34">
        <v>0.27552729845046997</v>
      </c>
      <c r="AP121" s="34">
        <v>0.27600714564323425</v>
      </c>
      <c r="AQ121" s="34">
        <v>0.16920836269855499</v>
      </c>
      <c r="AR121" t="s">
        <v>465</v>
      </c>
      <c r="AS121" t="s">
        <v>843</v>
      </c>
      <c r="AT121" t="s">
        <v>843</v>
      </c>
      <c r="AU121" t="s">
        <v>843</v>
      </c>
      <c r="AV121" t="s">
        <v>843</v>
      </c>
      <c r="AW121" t="s">
        <v>843</v>
      </c>
      <c r="AX121" t="s">
        <v>843</v>
      </c>
      <c r="AY121" s="34">
        <v>0.24219751358032227</v>
      </c>
      <c r="AZ121" s="34">
        <v>0.22705703973770142</v>
      </c>
      <c r="BA121" s="34">
        <v>0.21996837854385376</v>
      </c>
      <c r="BB121" s="34">
        <v>0.21904213726520538</v>
      </c>
      <c r="BC121" s="34">
        <v>0.2148435115814209</v>
      </c>
      <c r="BD121" t="s">
        <v>1345</v>
      </c>
    </row>
    <row r="122" spans="1:56" ht="15.5">
      <c r="A122" t="s">
        <v>423</v>
      </c>
      <c r="B122" t="s">
        <v>81</v>
      </c>
      <c r="C122" t="s">
        <v>306</v>
      </c>
      <c r="D122" t="s">
        <v>843</v>
      </c>
      <c r="E122" t="s">
        <v>843</v>
      </c>
      <c r="F122" s="34">
        <v>2019</v>
      </c>
      <c r="G122" s="34">
        <v>0.36573311686515808</v>
      </c>
      <c r="H122" t="s">
        <v>924</v>
      </c>
      <c r="I122" s="34">
        <v>0.26779252290725708</v>
      </c>
      <c r="J122" t="s">
        <v>924</v>
      </c>
      <c r="K122" t="s">
        <v>843</v>
      </c>
      <c r="L122" t="s">
        <v>843</v>
      </c>
      <c r="M122" s="34">
        <v>0.4617842435836792</v>
      </c>
      <c r="N122" t="s">
        <v>1345</v>
      </c>
      <c r="O122" s="34">
        <v>2017</v>
      </c>
      <c r="P122" s="34">
        <v>0.31590452790260315</v>
      </c>
      <c r="Q122" t="s">
        <v>1345</v>
      </c>
      <c r="R122" t="s">
        <v>843</v>
      </c>
      <c r="S122" t="s">
        <v>843</v>
      </c>
      <c r="T122" t="s">
        <v>1031</v>
      </c>
      <c r="U122" s="34">
        <v>0.88973253965377808</v>
      </c>
      <c r="V122" s="34">
        <v>0.55250000953674316</v>
      </c>
      <c r="W122" t="s">
        <v>1026</v>
      </c>
      <c r="X122" t="s">
        <v>843</v>
      </c>
      <c r="Y122" s="34">
        <v>0.22977140545845032</v>
      </c>
      <c r="Z122" s="34">
        <v>0.20476976037025452</v>
      </c>
      <c r="AA122" s="34">
        <v>0.19464537501335144</v>
      </c>
      <c r="AB122" s="34">
        <v>0.19997188448905945</v>
      </c>
      <c r="AC122" s="34">
        <v>0.20383903384208679</v>
      </c>
      <c r="AD122" t="s">
        <v>924</v>
      </c>
      <c r="AE122" t="s">
        <v>843</v>
      </c>
      <c r="AF122" t="s">
        <v>843</v>
      </c>
      <c r="AG122" t="s">
        <v>843</v>
      </c>
      <c r="AH122" t="s">
        <v>843</v>
      </c>
      <c r="AI122" s="34">
        <v>2019</v>
      </c>
      <c r="AJ122" s="34">
        <v>0.113936184073807</v>
      </c>
      <c r="AK122" s="34">
        <v>0.14526821693366598</v>
      </c>
      <c r="AL122" s="34">
        <v>3.1332030892372131E-2</v>
      </c>
      <c r="AM122" s="34">
        <v>0.2002377063035965</v>
      </c>
      <c r="AN122" s="34">
        <v>0.18047681450843811</v>
      </c>
      <c r="AO122" s="34">
        <v>0.16708135604858398</v>
      </c>
      <c r="AP122" s="34">
        <v>0.19044813513755798</v>
      </c>
      <c r="AQ122" s="34">
        <v>0.21568401157855988</v>
      </c>
      <c r="AR122" t="s">
        <v>832</v>
      </c>
      <c r="AS122" t="s">
        <v>843</v>
      </c>
      <c r="AT122" t="s">
        <v>843</v>
      </c>
      <c r="AU122" t="s">
        <v>843</v>
      </c>
      <c r="AV122" t="s">
        <v>843</v>
      </c>
      <c r="AW122" t="s">
        <v>843</v>
      </c>
      <c r="AX122" t="s">
        <v>843</v>
      </c>
      <c r="AY122" s="34">
        <v>0.24158124625682831</v>
      </c>
      <c r="AZ122" s="34">
        <v>0.24249899387359619</v>
      </c>
      <c r="BA122" s="34">
        <v>0.20903818309307098</v>
      </c>
      <c r="BB122" s="34">
        <v>0.19974172115325928</v>
      </c>
      <c r="BC122" s="34">
        <v>0.20727361738681793</v>
      </c>
      <c r="BD122" t="s">
        <v>1345</v>
      </c>
    </row>
    <row r="123" spans="1:56" ht="15.5">
      <c r="A123" t="s">
        <v>422</v>
      </c>
      <c r="B123" t="s">
        <v>83</v>
      </c>
      <c r="C123" t="s">
        <v>307</v>
      </c>
      <c r="D123" t="s">
        <v>843</v>
      </c>
      <c r="E123" t="s">
        <v>843</v>
      </c>
      <c r="F123" s="34">
        <v>2019</v>
      </c>
      <c r="G123" s="34">
        <v>0.23317980766296387</v>
      </c>
      <c r="H123" t="s">
        <v>924</v>
      </c>
      <c r="I123" s="34">
        <v>0.18908825516700745</v>
      </c>
      <c r="J123" t="s">
        <v>924</v>
      </c>
      <c r="K123" t="s">
        <v>843</v>
      </c>
      <c r="L123" t="s">
        <v>843</v>
      </c>
      <c r="M123" s="34">
        <v>0.24379549920558929</v>
      </c>
      <c r="N123" t="s">
        <v>1345</v>
      </c>
      <c r="O123" s="34">
        <v>2017</v>
      </c>
      <c r="P123" s="34">
        <v>0.1960093080997467</v>
      </c>
      <c r="Q123" t="s">
        <v>1345</v>
      </c>
      <c r="R123" t="s">
        <v>843</v>
      </c>
      <c r="S123" t="s">
        <v>843</v>
      </c>
      <c r="T123" t="s">
        <v>1031</v>
      </c>
      <c r="U123" s="34">
        <v>0.90545952320098877</v>
      </c>
      <c r="V123" s="34">
        <v>0.59500002861022949</v>
      </c>
      <c r="W123" t="s">
        <v>1026</v>
      </c>
      <c r="X123" t="s">
        <v>843</v>
      </c>
      <c r="Y123" s="34">
        <v>0.17658202350139618</v>
      </c>
      <c r="Z123" s="34">
        <v>0.18314827978610992</v>
      </c>
      <c r="AA123" s="34">
        <v>0.17697913944721222</v>
      </c>
      <c r="AB123" s="34">
        <v>0.14596700668334961</v>
      </c>
      <c r="AC123" s="34">
        <v>0.11368100345134735</v>
      </c>
      <c r="AD123" t="s">
        <v>924</v>
      </c>
      <c r="AE123" t="s">
        <v>843</v>
      </c>
      <c r="AF123" t="s">
        <v>843</v>
      </c>
      <c r="AG123" t="s">
        <v>843</v>
      </c>
      <c r="AH123" t="s">
        <v>843</v>
      </c>
      <c r="AI123" s="34">
        <v>2019</v>
      </c>
      <c r="AJ123" s="34"/>
      <c r="AK123" s="34">
        <v>0.23467432946747699</v>
      </c>
      <c r="AL123" s="34"/>
      <c r="AM123" s="34">
        <v>0.13766792416572571</v>
      </c>
      <c r="AN123" s="34">
        <v>0.15659971535205841</v>
      </c>
      <c r="AO123" s="34"/>
      <c r="AP123" s="34"/>
      <c r="AQ123" s="34">
        <v>0.21568401157855988</v>
      </c>
      <c r="AR123" t="s">
        <v>465</v>
      </c>
      <c r="AS123" t="s">
        <v>843</v>
      </c>
      <c r="AT123" t="s">
        <v>843</v>
      </c>
      <c r="AU123" t="s">
        <v>843</v>
      </c>
      <c r="AV123" t="s">
        <v>843</v>
      </c>
      <c r="AW123" t="s">
        <v>843</v>
      </c>
      <c r="AX123" t="s">
        <v>843</v>
      </c>
      <c r="AY123" s="34">
        <v>0.1697140634059906</v>
      </c>
      <c r="AZ123" s="34">
        <v>0.19397845864295959</v>
      </c>
      <c r="BA123" s="34">
        <v>0.20030081272125244</v>
      </c>
      <c r="BB123" s="34">
        <v>0.18406562507152557</v>
      </c>
      <c r="BC123" s="34">
        <v>0.14982062578201294</v>
      </c>
      <c r="BD123" t="s">
        <v>1345</v>
      </c>
    </row>
    <row r="124" spans="1:56" ht="15.5">
      <c r="A124" t="s">
        <v>423</v>
      </c>
      <c r="B124" t="s">
        <v>84</v>
      </c>
      <c r="C124" t="s">
        <v>308</v>
      </c>
      <c r="D124" t="s">
        <v>843</v>
      </c>
      <c r="E124" t="s">
        <v>843</v>
      </c>
      <c r="F124" s="34">
        <v>2019</v>
      </c>
      <c r="G124" s="34">
        <v>0.51352220773696899</v>
      </c>
      <c r="H124" t="s">
        <v>924</v>
      </c>
      <c r="I124" s="34">
        <v>0.33928948640823364</v>
      </c>
      <c r="J124" t="s">
        <v>924</v>
      </c>
      <c r="K124" t="s">
        <v>843</v>
      </c>
      <c r="L124" t="s">
        <v>843</v>
      </c>
      <c r="M124" s="34">
        <v>0.47173839807510376</v>
      </c>
      <c r="N124" t="s">
        <v>1345</v>
      </c>
      <c r="O124" s="34">
        <v>2017</v>
      </c>
      <c r="P124" s="34">
        <v>0.32053142786026001</v>
      </c>
      <c r="Q124" t="s">
        <v>1345</v>
      </c>
      <c r="R124" t="s">
        <v>843</v>
      </c>
      <c r="S124" t="s">
        <v>843</v>
      </c>
      <c r="T124" t="s">
        <v>1031</v>
      </c>
      <c r="U124" s="34">
        <v>0.65542924404144287</v>
      </c>
      <c r="V124" s="34">
        <v>0.37250000238418579</v>
      </c>
      <c r="W124" t="s">
        <v>1026</v>
      </c>
      <c r="X124" t="s">
        <v>843</v>
      </c>
      <c r="Y124" s="34">
        <v>0.26392289996147156</v>
      </c>
      <c r="Z124" s="34">
        <v>0.29359230399131775</v>
      </c>
      <c r="AA124" s="34">
        <v>0.34222245216369629</v>
      </c>
      <c r="AB124" s="34">
        <v>0.40078648924827576</v>
      </c>
      <c r="AC124" s="34">
        <v>0.42055141925811768</v>
      </c>
      <c r="AD124" t="s">
        <v>924</v>
      </c>
      <c r="AE124" t="s">
        <v>843</v>
      </c>
      <c r="AF124" t="s">
        <v>843</v>
      </c>
      <c r="AG124" t="s">
        <v>843</v>
      </c>
      <c r="AH124" t="s">
        <v>843</v>
      </c>
      <c r="AI124" s="34">
        <v>2019</v>
      </c>
      <c r="AJ124" s="34"/>
      <c r="AK124" s="34">
        <v>0.18961570278246298</v>
      </c>
      <c r="AL124" s="34"/>
      <c r="AM124" s="34"/>
      <c r="AN124" s="34"/>
      <c r="AO124" s="34"/>
      <c r="AP124" s="34"/>
      <c r="AQ124" s="34">
        <v>0.2138822078704834</v>
      </c>
      <c r="AR124" t="s">
        <v>465</v>
      </c>
      <c r="AS124" t="s">
        <v>843</v>
      </c>
      <c r="AT124" t="s">
        <v>843</v>
      </c>
      <c r="AU124" t="s">
        <v>843</v>
      </c>
      <c r="AV124" t="s">
        <v>843</v>
      </c>
      <c r="AW124" t="s">
        <v>843</v>
      </c>
      <c r="AX124" t="s">
        <v>843</v>
      </c>
      <c r="AY124" s="34">
        <v>0.23350094258785248</v>
      </c>
      <c r="AZ124" s="34">
        <v>0.24794378876686096</v>
      </c>
      <c r="BA124" s="34">
        <v>0.28698167204856873</v>
      </c>
      <c r="BB124" s="34">
        <v>0.32532685995101929</v>
      </c>
      <c r="BC124" s="34">
        <v>0.4834187924861908</v>
      </c>
      <c r="BD124" t="s">
        <v>1345</v>
      </c>
    </row>
    <row r="125" spans="1:56" ht="15.5">
      <c r="A125" t="s">
        <v>423</v>
      </c>
      <c r="B125" t="s">
        <v>188</v>
      </c>
      <c r="C125" t="s">
        <v>309</v>
      </c>
      <c r="D125" t="s">
        <v>843</v>
      </c>
      <c r="E125" t="s">
        <v>843</v>
      </c>
      <c r="F125" s="34">
        <v>2019</v>
      </c>
      <c r="G125" s="34">
        <v>0.43411201238632202</v>
      </c>
      <c r="H125" t="s">
        <v>465</v>
      </c>
      <c r="I125" s="34">
        <v>0.30270439386367798</v>
      </c>
      <c r="J125" t="s">
        <v>465</v>
      </c>
      <c r="K125" t="s">
        <v>843</v>
      </c>
      <c r="L125" t="s">
        <v>843</v>
      </c>
      <c r="M125" s="34">
        <v>0.45954298973083496</v>
      </c>
      <c r="N125" t="s">
        <v>465</v>
      </c>
      <c r="O125" s="34">
        <v>2017</v>
      </c>
      <c r="P125" s="34">
        <v>0.31485402584075928</v>
      </c>
      <c r="Q125" t="s">
        <v>465</v>
      </c>
      <c r="R125" t="s">
        <v>843</v>
      </c>
      <c r="S125" t="s">
        <v>843</v>
      </c>
      <c r="T125" t="s">
        <v>465</v>
      </c>
      <c r="U125" s="34">
        <v>0.70308190584182739</v>
      </c>
      <c r="V125" s="34">
        <v>0.39125001430511475</v>
      </c>
      <c r="W125" t="s">
        <v>465</v>
      </c>
      <c r="X125" t="s">
        <v>843</v>
      </c>
      <c r="Y125" s="34"/>
      <c r="Z125" s="34"/>
      <c r="AA125" s="34"/>
      <c r="AB125" s="34"/>
      <c r="AC125" s="34">
        <v>0.22357563674449921</v>
      </c>
      <c r="AD125" t="s">
        <v>465</v>
      </c>
      <c r="AE125" t="s">
        <v>843</v>
      </c>
      <c r="AF125" t="s">
        <v>843</v>
      </c>
      <c r="AG125" t="s">
        <v>843</v>
      </c>
      <c r="AH125" t="s">
        <v>843</v>
      </c>
      <c r="AI125" s="34">
        <v>2019</v>
      </c>
      <c r="AJ125" s="34"/>
      <c r="AK125" s="34"/>
      <c r="AL125" s="34"/>
      <c r="AM125" s="34"/>
      <c r="AN125" s="34"/>
      <c r="AO125" s="34"/>
      <c r="AP125" s="34"/>
      <c r="AQ125" s="34">
        <v>0.2138822078704834</v>
      </c>
      <c r="AR125" t="s">
        <v>465</v>
      </c>
      <c r="AS125" t="s">
        <v>843</v>
      </c>
      <c r="AT125" t="s">
        <v>843</v>
      </c>
      <c r="AU125" t="s">
        <v>843</v>
      </c>
      <c r="AV125" t="s">
        <v>843</v>
      </c>
      <c r="AW125" t="s">
        <v>843</v>
      </c>
      <c r="AX125" t="s">
        <v>843</v>
      </c>
      <c r="AY125" s="34"/>
      <c r="AZ125" s="34"/>
      <c r="BA125" s="34"/>
      <c r="BB125" s="34"/>
      <c r="BC125" s="34">
        <v>0.22314758598804474</v>
      </c>
      <c r="BD125" t="s">
        <v>465</v>
      </c>
    </row>
    <row r="126" spans="1:56" ht="15.5">
      <c r="A126" t="s">
        <v>421</v>
      </c>
      <c r="B126" t="s">
        <v>852</v>
      </c>
      <c r="C126" t="s">
        <v>310</v>
      </c>
      <c r="D126" t="s">
        <v>843</v>
      </c>
      <c r="E126" t="s">
        <v>843</v>
      </c>
      <c r="F126" s="34">
        <v>2019</v>
      </c>
      <c r="G126" s="34">
        <v>0.73792213201522827</v>
      </c>
      <c r="H126" t="s">
        <v>465</v>
      </c>
      <c r="I126" s="34">
        <v>0.42460021376609802</v>
      </c>
      <c r="J126" t="s">
        <v>465</v>
      </c>
      <c r="K126" t="s">
        <v>843</v>
      </c>
      <c r="L126" t="s">
        <v>843</v>
      </c>
      <c r="M126" s="34">
        <v>0.83159118890762329</v>
      </c>
      <c r="N126" t="s">
        <v>465</v>
      </c>
      <c r="O126" s="34">
        <v>2017</v>
      </c>
      <c r="P126" s="34">
        <v>0.4539940357208252</v>
      </c>
      <c r="Q126" t="s">
        <v>465</v>
      </c>
      <c r="R126" t="s">
        <v>843</v>
      </c>
      <c r="S126" t="s">
        <v>843</v>
      </c>
      <c r="T126" t="s">
        <v>465</v>
      </c>
      <c r="U126" s="34">
        <v>0.61860823631286621</v>
      </c>
      <c r="V126" s="34">
        <v>0.38249999284744263</v>
      </c>
      <c r="W126" t="s">
        <v>465</v>
      </c>
      <c r="X126" t="s">
        <v>843</v>
      </c>
      <c r="Y126" s="34"/>
      <c r="Z126" s="34"/>
      <c r="AA126" s="34"/>
      <c r="AB126" s="34"/>
      <c r="AC126" s="34">
        <v>0.32425832748413086</v>
      </c>
      <c r="AD126" t="s">
        <v>465</v>
      </c>
      <c r="AE126" t="s">
        <v>843</v>
      </c>
      <c r="AF126" t="s">
        <v>843</v>
      </c>
      <c r="AG126" t="s">
        <v>843</v>
      </c>
      <c r="AH126" t="s">
        <v>843</v>
      </c>
      <c r="AI126" s="34">
        <v>2019</v>
      </c>
      <c r="AJ126" s="34"/>
      <c r="AK126" s="34"/>
      <c r="AL126" s="34"/>
      <c r="AM126" s="34"/>
      <c r="AN126" s="34"/>
      <c r="AO126" s="34"/>
      <c r="AP126" s="34"/>
      <c r="AQ126" s="34">
        <v>0.27010980248451233</v>
      </c>
      <c r="AR126" t="s">
        <v>465</v>
      </c>
      <c r="AS126" t="s">
        <v>843</v>
      </c>
      <c r="AT126" t="s">
        <v>843</v>
      </c>
      <c r="AU126" t="s">
        <v>843</v>
      </c>
      <c r="AV126" t="s">
        <v>843</v>
      </c>
      <c r="AW126" t="s">
        <v>843</v>
      </c>
      <c r="AX126" t="s">
        <v>843</v>
      </c>
      <c r="AY126" s="34"/>
      <c r="AZ126" s="34"/>
      <c r="BA126" s="34"/>
      <c r="BB126" s="34"/>
      <c r="BC126" s="34">
        <v>0.34757071733474731</v>
      </c>
      <c r="BD126" t="s">
        <v>465</v>
      </c>
    </row>
    <row r="127" spans="1:56" ht="15.5">
      <c r="A127" t="s">
        <v>512</v>
      </c>
      <c r="B127" t="s">
        <v>87</v>
      </c>
      <c r="C127" t="s">
        <v>311</v>
      </c>
      <c r="D127" t="s">
        <v>843</v>
      </c>
      <c r="E127" t="s">
        <v>843</v>
      </c>
      <c r="F127" s="34">
        <v>2019</v>
      </c>
      <c r="G127" s="34">
        <v>0.25917753577232361</v>
      </c>
      <c r="H127" t="s">
        <v>924</v>
      </c>
      <c r="I127" s="34">
        <v>0.20583081245422363</v>
      </c>
      <c r="J127" t="s">
        <v>924</v>
      </c>
      <c r="K127" t="s">
        <v>843</v>
      </c>
      <c r="L127" t="s">
        <v>843</v>
      </c>
      <c r="M127" s="34">
        <v>0.26741448044776917</v>
      </c>
      <c r="N127" t="s">
        <v>1345</v>
      </c>
      <c r="O127" s="34">
        <v>2017</v>
      </c>
      <c r="P127" s="34">
        <v>0.21099214255809784</v>
      </c>
      <c r="Q127" t="s">
        <v>1345</v>
      </c>
      <c r="R127" t="s">
        <v>843</v>
      </c>
      <c r="S127" t="s">
        <v>843</v>
      </c>
      <c r="T127" t="s">
        <v>1031</v>
      </c>
      <c r="U127" s="34">
        <v>0.91509926319122314</v>
      </c>
      <c r="V127" s="34">
        <v>1</v>
      </c>
      <c r="W127" t="s">
        <v>1026</v>
      </c>
      <c r="X127" t="s">
        <v>843</v>
      </c>
      <c r="Y127" s="34">
        <v>0.17206180095672607</v>
      </c>
      <c r="Z127" s="34">
        <v>0.16661706566810608</v>
      </c>
      <c r="AA127" s="34">
        <v>0.15734122693538666</v>
      </c>
      <c r="AB127" s="34">
        <v>0.15051764249801636</v>
      </c>
      <c r="AC127" s="34">
        <v>0.16794951260089874</v>
      </c>
      <c r="AD127" t="s">
        <v>924</v>
      </c>
      <c r="AE127" t="s">
        <v>843</v>
      </c>
      <c r="AF127" t="s">
        <v>843</v>
      </c>
      <c r="AG127" t="s">
        <v>843</v>
      </c>
      <c r="AH127" t="s">
        <v>843</v>
      </c>
      <c r="AI127" s="34">
        <v>2019</v>
      </c>
      <c r="AJ127" s="34">
        <v>0.24995093525943202</v>
      </c>
      <c r="AK127" s="34">
        <v>0.30085875377065802</v>
      </c>
      <c r="AL127" s="34">
        <v>5.0907816737890244E-2</v>
      </c>
      <c r="AM127" s="34">
        <v>0.16625399887561798</v>
      </c>
      <c r="AN127" s="34">
        <v>0.16371357440948486</v>
      </c>
      <c r="AO127" s="34">
        <v>0.15707288682460785</v>
      </c>
      <c r="AP127" s="34">
        <v>0.15127284824848175</v>
      </c>
      <c r="AQ127" s="34">
        <v>0.16920836269855499</v>
      </c>
      <c r="AR127" t="s">
        <v>832</v>
      </c>
      <c r="AS127" t="s">
        <v>843</v>
      </c>
      <c r="AT127" t="s">
        <v>843</v>
      </c>
      <c r="AU127" t="s">
        <v>843</v>
      </c>
      <c r="AV127" t="s">
        <v>843</v>
      </c>
      <c r="AW127" t="s">
        <v>843</v>
      </c>
      <c r="AX127" t="s">
        <v>843</v>
      </c>
      <c r="AY127" s="34">
        <v>0.16971732676029205</v>
      </c>
      <c r="AZ127" s="34">
        <v>0.1679704487323761</v>
      </c>
      <c r="BA127" s="34">
        <v>0.16402368247509003</v>
      </c>
      <c r="BB127" s="34">
        <v>0.15301595628261566</v>
      </c>
      <c r="BC127" s="34">
        <v>0.1492903083562851</v>
      </c>
      <c r="BD127" t="s">
        <v>1345</v>
      </c>
    </row>
    <row r="128" spans="1:56" ht="15.5">
      <c r="A128" t="s">
        <v>422</v>
      </c>
      <c r="B128" t="s">
        <v>88</v>
      </c>
      <c r="C128" t="s">
        <v>858</v>
      </c>
      <c r="D128" t="s">
        <v>843</v>
      </c>
      <c r="E128" t="s">
        <v>843</v>
      </c>
      <c r="F128" s="34">
        <v>2019</v>
      </c>
      <c r="G128" s="34">
        <v>0.4074593186378479</v>
      </c>
      <c r="H128" t="s">
        <v>465</v>
      </c>
      <c r="I128" s="34">
        <v>0.28949987888336182</v>
      </c>
      <c r="J128" t="s">
        <v>465</v>
      </c>
      <c r="K128" t="s">
        <v>843</v>
      </c>
      <c r="L128" t="s">
        <v>843</v>
      </c>
      <c r="M128" s="34">
        <v>0.47764131426811218</v>
      </c>
      <c r="N128" t="s">
        <v>465</v>
      </c>
      <c r="O128" s="34">
        <v>2017</v>
      </c>
      <c r="P128" s="34">
        <v>0.3231678307056427</v>
      </c>
      <c r="Q128" t="s">
        <v>465</v>
      </c>
      <c r="R128" t="s">
        <v>843</v>
      </c>
      <c r="S128" t="s">
        <v>843</v>
      </c>
      <c r="T128" t="s">
        <v>1031</v>
      </c>
      <c r="U128" s="34">
        <v>0.6731497049331665</v>
      </c>
      <c r="V128" s="34">
        <v>0.43999999761581421</v>
      </c>
      <c r="W128" t="s">
        <v>1026</v>
      </c>
      <c r="X128" t="s">
        <v>843</v>
      </c>
      <c r="Y128" s="34"/>
      <c r="Z128" s="34"/>
      <c r="AA128" s="34"/>
      <c r="AB128" s="34"/>
      <c r="AC128" s="34">
        <v>0.21881525218486786</v>
      </c>
      <c r="AD128" t="s">
        <v>465</v>
      </c>
      <c r="AE128" t="s">
        <v>843</v>
      </c>
      <c r="AF128" t="s">
        <v>843</v>
      </c>
      <c r="AG128" t="s">
        <v>843</v>
      </c>
      <c r="AH128" t="s">
        <v>843</v>
      </c>
      <c r="AI128" s="34">
        <v>2019</v>
      </c>
      <c r="AJ128" s="34">
        <v>0.199986905081112</v>
      </c>
      <c r="AK128" s="34">
        <v>0.310426389832901</v>
      </c>
      <c r="AL128" s="34">
        <v>0.1104394793510437</v>
      </c>
      <c r="AM128" s="34">
        <v>0.41672378778457642</v>
      </c>
      <c r="AN128" s="34">
        <v>0.41672378778457642</v>
      </c>
      <c r="AO128" s="34">
        <v>0.39962899684906006</v>
      </c>
      <c r="AP128" s="34">
        <v>0.3883415162563324</v>
      </c>
      <c r="AQ128" s="34">
        <v>0.35576704144477844</v>
      </c>
      <c r="AR128" t="s">
        <v>832</v>
      </c>
      <c r="AS128" t="s">
        <v>843</v>
      </c>
      <c r="AT128" t="s">
        <v>843</v>
      </c>
      <c r="AU128" t="s">
        <v>843</v>
      </c>
      <c r="AV128" t="s">
        <v>843</v>
      </c>
      <c r="AW128" t="s">
        <v>843</v>
      </c>
      <c r="AX128" t="s">
        <v>843</v>
      </c>
      <c r="AY128" s="34"/>
      <c r="AZ128" s="34"/>
      <c r="BA128" s="34"/>
      <c r="BB128" s="34"/>
      <c r="BC128" s="34">
        <v>0.2128710150718689</v>
      </c>
      <c r="BD128" t="s">
        <v>465</v>
      </c>
    </row>
    <row r="129" spans="1:56" ht="15.5">
      <c r="A129" t="s">
        <v>512</v>
      </c>
      <c r="B129" t="s">
        <v>89</v>
      </c>
      <c r="C129" t="s">
        <v>312</v>
      </c>
      <c r="D129" t="s">
        <v>843</v>
      </c>
      <c r="E129" t="s">
        <v>843</v>
      </c>
      <c r="F129" s="34">
        <v>2019</v>
      </c>
      <c r="G129" s="34">
        <v>0.51505041122436523</v>
      </c>
      <c r="H129" t="s">
        <v>924</v>
      </c>
      <c r="I129" s="34">
        <v>0.33995595574378967</v>
      </c>
      <c r="J129" t="s">
        <v>924</v>
      </c>
      <c r="K129" t="s">
        <v>843</v>
      </c>
      <c r="L129" t="s">
        <v>843</v>
      </c>
      <c r="M129" s="34">
        <v>0.60976588726043701</v>
      </c>
      <c r="N129" t="s">
        <v>1345</v>
      </c>
      <c r="O129" s="34">
        <v>2017</v>
      </c>
      <c r="P129" s="34">
        <v>0.37879166007041931</v>
      </c>
      <c r="Q129" t="s">
        <v>1345</v>
      </c>
      <c r="R129" t="s">
        <v>843</v>
      </c>
      <c r="S129" t="s">
        <v>843</v>
      </c>
      <c r="T129" t="s">
        <v>465</v>
      </c>
      <c r="U129" s="34">
        <v>0.87084698677062988</v>
      </c>
      <c r="V129" s="34">
        <v>1</v>
      </c>
      <c r="W129" t="s">
        <v>1026</v>
      </c>
      <c r="X129" t="s">
        <v>843</v>
      </c>
      <c r="Y129" s="34">
        <v>0.25484943389892578</v>
      </c>
      <c r="Z129" s="34">
        <v>0.25164720416069031</v>
      </c>
      <c r="AA129" s="34">
        <v>0.2758806049823761</v>
      </c>
      <c r="AB129" s="34">
        <v>0.24902716279029846</v>
      </c>
      <c r="AC129" s="34">
        <v>0.24157783389091492</v>
      </c>
      <c r="AD129" t="s">
        <v>924</v>
      </c>
      <c r="AE129" t="s">
        <v>843</v>
      </c>
      <c r="AF129" t="s">
        <v>843</v>
      </c>
      <c r="AG129" t="s">
        <v>843</v>
      </c>
      <c r="AH129" t="s">
        <v>843</v>
      </c>
      <c r="AI129" s="34">
        <v>2019</v>
      </c>
      <c r="AJ129" s="34"/>
      <c r="AK129" s="34"/>
      <c r="AL129" s="34"/>
      <c r="AM129" s="34"/>
      <c r="AN129" s="34"/>
      <c r="AO129" s="34"/>
      <c r="AP129" s="34"/>
      <c r="AQ129" s="34">
        <v>0.16920836269855499</v>
      </c>
      <c r="AR129" t="s">
        <v>465</v>
      </c>
      <c r="AS129" t="s">
        <v>843</v>
      </c>
      <c r="AT129" t="s">
        <v>843</v>
      </c>
      <c r="AU129" t="s">
        <v>843</v>
      </c>
      <c r="AV129" t="s">
        <v>843</v>
      </c>
      <c r="AW129" t="s">
        <v>843</v>
      </c>
      <c r="AX129" t="s">
        <v>843</v>
      </c>
      <c r="AY129" s="34">
        <v>0.27233299612998962</v>
      </c>
      <c r="AZ129" s="34">
        <v>0.25760588049888611</v>
      </c>
      <c r="BA129" s="34">
        <v>0.27132537961006165</v>
      </c>
      <c r="BB129" s="34">
        <v>0.28151401877403259</v>
      </c>
      <c r="BC129" s="34">
        <v>0.27396219968795776</v>
      </c>
      <c r="BD129" t="s">
        <v>1345</v>
      </c>
    </row>
    <row r="130" spans="1:56" ht="15.5">
      <c r="A130" t="s">
        <v>423</v>
      </c>
      <c r="B130" t="s">
        <v>85</v>
      </c>
      <c r="C130" t="s">
        <v>313</v>
      </c>
      <c r="D130" t="s">
        <v>843</v>
      </c>
      <c r="E130" t="s">
        <v>843</v>
      </c>
      <c r="F130" s="34">
        <v>2019</v>
      </c>
      <c r="G130" s="34">
        <v>0.43411201238632202</v>
      </c>
      <c r="H130" t="s">
        <v>465</v>
      </c>
      <c r="I130" s="34">
        <v>0.30270439386367798</v>
      </c>
      <c r="J130" t="s">
        <v>465</v>
      </c>
      <c r="K130" t="s">
        <v>843</v>
      </c>
      <c r="L130" t="s">
        <v>843</v>
      </c>
      <c r="M130" s="34">
        <v>0.45954298973083496</v>
      </c>
      <c r="N130" t="s">
        <v>465</v>
      </c>
      <c r="O130" s="34">
        <v>2017</v>
      </c>
      <c r="P130" s="34">
        <v>0.31485402584075928</v>
      </c>
      <c r="Q130" t="s">
        <v>465</v>
      </c>
      <c r="R130" t="s">
        <v>843</v>
      </c>
      <c r="S130" t="s">
        <v>843</v>
      </c>
      <c r="T130" t="s">
        <v>1031</v>
      </c>
      <c r="U130" s="34">
        <v>0.77101188898086548</v>
      </c>
      <c r="V130" s="34">
        <v>0.35249999165534973</v>
      </c>
      <c r="W130" t="s">
        <v>1026</v>
      </c>
      <c r="X130" t="s">
        <v>843</v>
      </c>
      <c r="Y130" s="34"/>
      <c r="Z130" s="34"/>
      <c r="AA130" s="34"/>
      <c r="AB130" s="34"/>
      <c r="AC130" s="34">
        <v>0.22357563674449921</v>
      </c>
      <c r="AD130" t="s">
        <v>465</v>
      </c>
      <c r="AE130" t="s">
        <v>843</v>
      </c>
      <c r="AF130" t="s">
        <v>843</v>
      </c>
      <c r="AG130" t="s">
        <v>843</v>
      </c>
      <c r="AH130" t="s">
        <v>843</v>
      </c>
      <c r="AI130" s="34">
        <v>2019</v>
      </c>
      <c r="AJ130" s="34"/>
      <c r="AK130" s="34">
        <v>0.31460095392896803</v>
      </c>
      <c r="AL130" s="34"/>
      <c r="AM130" s="34"/>
      <c r="AN130" s="34"/>
      <c r="AO130" s="34"/>
      <c r="AP130" s="34"/>
      <c r="AQ130" s="34">
        <v>0.2138822078704834</v>
      </c>
      <c r="AR130" t="s">
        <v>465</v>
      </c>
      <c r="AS130" t="s">
        <v>843</v>
      </c>
      <c r="AT130" t="s">
        <v>843</v>
      </c>
      <c r="AU130" t="s">
        <v>843</v>
      </c>
      <c r="AV130" t="s">
        <v>843</v>
      </c>
      <c r="AW130" t="s">
        <v>843</v>
      </c>
      <c r="AX130" t="s">
        <v>843</v>
      </c>
      <c r="AY130" s="34"/>
      <c r="AZ130" s="34"/>
      <c r="BA130" s="34"/>
      <c r="BB130" s="34"/>
      <c r="BC130" s="34">
        <v>0.22314758598804474</v>
      </c>
      <c r="BD130" t="s">
        <v>465</v>
      </c>
    </row>
    <row r="131" spans="1:56" ht="15.5">
      <c r="A131" t="s">
        <v>423</v>
      </c>
      <c r="B131" t="s">
        <v>90</v>
      </c>
      <c r="C131" t="s">
        <v>314</v>
      </c>
      <c r="D131" t="s">
        <v>843</v>
      </c>
      <c r="E131" t="s">
        <v>843</v>
      </c>
      <c r="F131" s="34">
        <v>2019</v>
      </c>
      <c r="G131" s="34">
        <v>0.43411201238632202</v>
      </c>
      <c r="H131" t="s">
        <v>465</v>
      </c>
      <c r="I131" s="34">
        <v>0.30270439386367798</v>
      </c>
      <c r="J131" t="s">
        <v>465</v>
      </c>
      <c r="K131" t="s">
        <v>843</v>
      </c>
      <c r="L131" t="s">
        <v>843</v>
      </c>
      <c r="M131" s="34">
        <v>0.45954298973083496</v>
      </c>
      <c r="N131" t="s">
        <v>465</v>
      </c>
      <c r="O131" s="34">
        <v>2017</v>
      </c>
      <c r="P131" s="34">
        <v>0.31485402584075928</v>
      </c>
      <c r="Q131" t="s">
        <v>465</v>
      </c>
      <c r="R131" t="s">
        <v>843</v>
      </c>
      <c r="S131" t="s">
        <v>843</v>
      </c>
      <c r="T131" t="s">
        <v>465</v>
      </c>
      <c r="U131" s="34">
        <v>0.70308190584182739</v>
      </c>
      <c r="V131" s="34">
        <v>0.22499999403953552</v>
      </c>
      <c r="W131" t="s">
        <v>1026</v>
      </c>
      <c r="X131" t="s">
        <v>843</v>
      </c>
      <c r="Y131" s="34">
        <v>0.32059282064437866</v>
      </c>
      <c r="Z131" s="34">
        <v>0.30564501881599426</v>
      </c>
      <c r="AA131" s="34">
        <v>0.31600433588027954</v>
      </c>
      <c r="AB131" s="34">
        <v>0.26601380109786987</v>
      </c>
      <c r="AC131" s="34">
        <v>0.22357563674449921</v>
      </c>
      <c r="AD131" t="s">
        <v>465</v>
      </c>
      <c r="AE131" t="s">
        <v>843</v>
      </c>
      <c r="AF131" t="s">
        <v>843</v>
      </c>
      <c r="AG131" t="s">
        <v>843</v>
      </c>
      <c r="AH131" t="s">
        <v>843</v>
      </c>
      <c r="AI131" s="34">
        <v>2019</v>
      </c>
      <c r="AJ131" s="34"/>
      <c r="AK131" s="34"/>
      <c r="AL131" s="34"/>
      <c r="AM131" s="34">
        <v>0.32059282064437866</v>
      </c>
      <c r="AN131" s="34">
        <v>0.30564501881599426</v>
      </c>
      <c r="AO131" s="34">
        <v>0.31600436568260193</v>
      </c>
      <c r="AP131" s="34">
        <v>0.26601380109786987</v>
      </c>
      <c r="AQ131" s="34">
        <v>0.2138822078704834</v>
      </c>
      <c r="AR131" t="s">
        <v>465</v>
      </c>
      <c r="AS131" t="s">
        <v>843</v>
      </c>
      <c r="AT131" t="s">
        <v>843</v>
      </c>
      <c r="AU131" t="s">
        <v>843</v>
      </c>
      <c r="AV131" t="s">
        <v>843</v>
      </c>
      <c r="AW131" t="s">
        <v>843</v>
      </c>
      <c r="AX131" t="s">
        <v>843</v>
      </c>
      <c r="AY131" s="34"/>
      <c r="AZ131" s="34"/>
      <c r="BA131" s="34"/>
      <c r="BB131" s="34"/>
      <c r="BC131" s="34">
        <v>0.22314758598804474</v>
      </c>
      <c r="BD131" t="s">
        <v>465</v>
      </c>
    </row>
    <row r="132" spans="1:56" ht="15.5">
      <c r="A132" t="s">
        <v>512</v>
      </c>
      <c r="B132" t="s">
        <v>99</v>
      </c>
      <c r="C132" t="s">
        <v>315</v>
      </c>
      <c r="D132" t="s">
        <v>843</v>
      </c>
      <c r="E132" t="s">
        <v>843</v>
      </c>
      <c r="F132" s="34">
        <v>2019</v>
      </c>
      <c r="G132" s="34">
        <v>0.27470800280570984</v>
      </c>
      <c r="H132" t="s">
        <v>924</v>
      </c>
      <c r="I132" s="34">
        <v>0.21550661325454712</v>
      </c>
      <c r="J132" t="s">
        <v>924</v>
      </c>
      <c r="K132" t="s">
        <v>843</v>
      </c>
      <c r="L132" t="s">
        <v>843</v>
      </c>
      <c r="M132" s="34">
        <v>0.22552785277366638</v>
      </c>
      <c r="N132" t="s">
        <v>1345</v>
      </c>
      <c r="O132" s="34">
        <v>2017</v>
      </c>
      <c r="P132" s="34">
        <v>0.18402507901191711</v>
      </c>
      <c r="Q132" t="s">
        <v>1345</v>
      </c>
      <c r="R132" t="s">
        <v>843</v>
      </c>
      <c r="S132" t="s">
        <v>843</v>
      </c>
      <c r="T132" t="s">
        <v>465</v>
      </c>
      <c r="U132" s="34">
        <v>0.87084698677062988</v>
      </c>
      <c r="V132" s="34">
        <v>1</v>
      </c>
      <c r="W132" t="s">
        <v>1026</v>
      </c>
      <c r="X132" t="s">
        <v>843</v>
      </c>
      <c r="Y132" s="34">
        <v>0.17364944517612457</v>
      </c>
      <c r="Z132" s="34">
        <v>0.20230098068714142</v>
      </c>
      <c r="AA132" s="34">
        <v>0.22101542353630066</v>
      </c>
      <c r="AB132" s="34">
        <v>0.22168745100498199</v>
      </c>
      <c r="AC132" s="34">
        <v>0.2262280285358429</v>
      </c>
      <c r="AD132" t="s">
        <v>924</v>
      </c>
      <c r="AE132" t="s">
        <v>843</v>
      </c>
      <c r="AF132" t="s">
        <v>843</v>
      </c>
      <c r="AG132" t="s">
        <v>843</v>
      </c>
      <c r="AH132" t="s">
        <v>843</v>
      </c>
      <c r="AI132" s="34">
        <v>2019</v>
      </c>
      <c r="AJ132" s="34"/>
      <c r="AK132" s="34">
        <v>0.23171796778187598</v>
      </c>
      <c r="AL132" s="34"/>
      <c r="AM132" s="34"/>
      <c r="AN132" s="34"/>
      <c r="AO132" s="34"/>
      <c r="AP132" s="34"/>
      <c r="AQ132" s="34">
        <v>0.16920836269855499</v>
      </c>
      <c r="AR132" t="s">
        <v>465</v>
      </c>
      <c r="AS132" t="s">
        <v>843</v>
      </c>
      <c r="AT132" t="s">
        <v>843</v>
      </c>
      <c r="AU132" t="s">
        <v>843</v>
      </c>
      <c r="AV132" t="s">
        <v>843</v>
      </c>
      <c r="AW132" t="s">
        <v>843</v>
      </c>
      <c r="AX132" t="s">
        <v>843</v>
      </c>
      <c r="AY132" s="34">
        <v>0.14425338804721832</v>
      </c>
      <c r="AZ132" s="34">
        <v>0.14523181319236755</v>
      </c>
      <c r="BA132" s="34">
        <v>0.15395760536193848</v>
      </c>
      <c r="BB132" s="34">
        <v>0.15670923888683319</v>
      </c>
      <c r="BC132" s="34">
        <v>0.13481621444225311</v>
      </c>
      <c r="BD132" t="s">
        <v>1345</v>
      </c>
    </row>
    <row r="133" spans="1:56" ht="15.5">
      <c r="A133" t="s">
        <v>423</v>
      </c>
      <c r="B133" t="s">
        <v>91</v>
      </c>
      <c r="C133" t="s">
        <v>316</v>
      </c>
      <c r="D133" t="s">
        <v>843</v>
      </c>
      <c r="E133" t="s">
        <v>843</v>
      </c>
      <c r="F133" s="34">
        <v>2019</v>
      </c>
      <c r="G133" s="34">
        <v>0.14554840326309204</v>
      </c>
      <c r="H133" t="s">
        <v>924</v>
      </c>
      <c r="I133" s="34">
        <v>0.12705564498901367</v>
      </c>
      <c r="J133" t="s">
        <v>924</v>
      </c>
      <c r="K133" t="s">
        <v>843</v>
      </c>
      <c r="L133" t="s">
        <v>843</v>
      </c>
      <c r="M133" s="34">
        <v>0.15440964698791504</v>
      </c>
      <c r="N133" t="s">
        <v>1345</v>
      </c>
      <c r="O133" s="34">
        <v>2017</v>
      </c>
      <c r="P133" s="34">
        <v>0.1337563693523407</v>
      </c>
      <c r="Q133" t="s">
        <v>1345</v>
      </c>
      <c r="R133" t="s">
        <v>843</v>
      </c>
      <c r="S133" t="s">
        <v>843</v>
      </c>
      <c r="T133" t="s">
        <v>465</v>
      </c>
      <c r="U133" s="34">
        <v>0.70308190584182739</v>
      </c>
      <c r="V133" s="34">
        <v>0.49167793989181519</v>
      </c>
      <c r="W133" t="s">
        <v>1026</v>
      </c>
      <c r="X133" t="s">
        <v>843</v>
      </c>
      <c r="Y133" s="34">
        <v>9.7001761198043823E-2</v>
      </c>
      <c r="Z133" s="34">
        <v>7.6078169047832489E-2</v>
      </c>
      <c r="AA133" s="34">
        <v>6.7226223647594452E-2</v>
      </c>
      <c r="AB133" s="34">
        <v>7.7688358724117279E-2</v>
      </c>
      <c r="AC133" s="34">
        <v>8.0681376159191132E-2</v>
      </c>
      <c r="AD133" t="s">
        <v>924</v>
      </c>
      <c r="AE133" t="s">
        <v>843</v>
      </c>
      <c r="AF133" t="s">
        <v>843</v>
      </c>
      <c r="AG133" t="s">
        <v>843</v>
      </c>
      <c r="AH133" t="s">
        <v>843</v>
      </c>
      <c r="AI133" s="34">
        <v>2019</v>
      </c>
      <c r="AJ133" s="34">
        <v>0.12114250900894201</v>
      </c>
      <c r="AK133" s="34">
        <v>0.135591549933582</v>
      </c>
      <c r="AL133" s="34">
        <v>1.4449041336774826E-2</v>
      </c>
      <c r="AM133" s="34">
        <v>9.8856456577777863E-2</v>
      </c>
      <c r="AN133" s="34">
        <v>7.7150501310825348E-2</v>
      </c>
      <c r="AO133" s="34">
        <v>6.883472204208374E-2</v>
      </c>
      <c r="AP133" s="34">
        <v>8.0905437469482422E-2</v>
      </c>
      <c r="AQ133" s="34">
        <v>0.10656299442052841</v>
      </c>
      <c r="AR133" t="s">
        <v>832</v>
      </c>
      <c r="AS133" t="s">
        <v>843</v>
      </c>
      <c r="AT133" t="s">
        <v>843</v>
      </c>
      <c r="AU133" t="s">
        <v>843</v>
      </c>
      <c r="AV133" t="s">
        <v>843</v>
      </c>
      <c r="AW133" t="s">
        <v>843</v>
      </c>
      <c r="AX133" t="s">
        <v>843</v>
      </c>
      <c r="AY133" s="34">
        <v>0.114484503865242</v>
      </c>
      <c r="AZ133" s="34">
        <v>8.8938802480697632E-2</v>
      </c>
      <c r="BA133" s="34">
        <v>6.7616045475006104E-2</v>
      </c>
      <c r="BB133" s="34">
        <v>6.5708398818969727E-2</v>
      </c>
      <c r="BC133" s="34">
        <v>0.10111609846353531</v>
      </c>
      <c r="BD133" t="s">
        <v>1345</v>
      </c>
    </row>
    <row r="134" spans="1:56" ht="15.5">
      <c r="A134" t="s">
        <v>423</v>
      </c>
      <c r="B134" t="s">
        <v>96</v>
      </c>
      <c r="C134" t="s">
        <v>317</v>
      </c>
      <c r="D134" t="s">
        <v>843</v>
      </c>
      <c r="E134" t="s">
        <v>843</v>
      </c>
      <c r="F134" s="34">
        <v>2019</v>
      </c>
      <c r="G134" s="34">
        <v>1.0051445960998535</v>
      </c>
      <c r="H134" t="s">
        <v>924</v>
      </c>
      <c r="I134" s="34">
        <v>0.50128287076950073</v>
      </c>
      <c r="J134" t="s">
        <v>924</v>
      </c>
      <c r="K134" t="s">
        <v>843</v>
      </c>
      <c r="L134" t="s">
        <v>843</v>
      </c>
      <c r="M134" s="34">
        <v>1.0264829397201538</v>
      </c>
      <c r="N134" t="s">
        <v>1345</v>
      </c>
      <c r="O134" s="34">
        <v>2017</v>
      </c>
      <c r="P134" s="34">
        <v>0.50653421878814697</v>
      </c>
      <c r="Q134" t="s">
        <v>1345</v>
      </c>
      <c r="R134" t="s">
        <v>843</v>
      </c>
      <c r="S134" t="s">
        <v>843</v>
      </c>
      <c r="T134" t="s">
        <v>465</v>
      </c>
      <c r="U134" s="34">
        <v>0.70308190584182739</v>
      </c>
      <c r="V134" s="34">
        <v>0.47749999165534973</v>
      </c>
      <c r="W134" t="s">
        <v>1026</v>
      </c>
      <c r="X134" t="s">
        <v>843</v>
      </c>
      <c r="Y134" s="34">
        <v>0.41326206922531128</v>
      </c>
      <c r="Z134" s="34">
        <v>0.39180535078048706</v>
      </c>
      <c r="AA134" s="34">
        <v>0.45154103636741638</v>
      </c>
      <c r="AB134" s="34">
        <v>0.45381304621696472</v>
      </c>
      <c r="AC134" s="34">
        <v>0.49939480423927307</v>
      </c>
      <c r="AD134" t="s">
        <v>924</v>
      </c>
      <c r="AE134" t="s">
        <v>843</v>
      </c>
      <c r="AF134" t="s">
        <v>843</v>
      </c>
      <c r="AG134" t="s">
        <v>843</v>
      </c>
      <c r="AH134" t="s">
        <v>843</v>
      </c>
      <c r="AI134" s="34">
        <v>2019</v>
      </c>
      <c r="AJ134" s="34"/>
      <c r="AK134" s="34">
        <v>0.253656600337411</v>
      </c>
      <c r="AL134" s="34"/>
      <c r="AM134" s="34"/>
      <c r="AN134" s="34"/>
      <c r="AO134" s="34"/>
      <c r="AP134" s="34"/>
      <c r="AQ134" s="34">
        <v>0.2138822078704834</v>
      </c>
      <c r="AR134" t="s">
        <v>465</v>
      </c>
      <c r="AS134" t="s">
        <v>843</v>
      </c>
      <c r="AT134" t="s">
        <v>843</v>
      </c>
      <c r="AU134" t="s">
        <v>843</v>
      </c>
      <c r="AV134" t="s">
        <v>843</v>
      </c>
      <c r="AW134" t="s">
        <v>843</v>
      </c>
      <c r="AX134" t="s">
        <v>843</v>
      </c>
      <c r="AY134" s="34">
        <v>0.43547609448432922</v>
      </c>
      <c r="AZ134" s="34">
        <v>0.38096097111701965</v>
      </c>
      <c r="BA134" s="34">
        <v>0.40503227710723877</v>
      </c>
      <c r="BB134" s="34">
        <v>0.45262616872787476</v>
      </c>
      <c r="BC134" s="34">
        <v>0.46796154975891113</v>
      </c>
      <c r="BD134" t="s">
        <v>1345</v>
      </c>
    </row>
    <row r="135" spans="1:56" ht="15.5">
      <c r="A135" t="s">
        <v>421</v>
      </c>
      <c r="B135" t="s">
        <v>92</v>
      </c>
      <c r="C135" t="s">
        <v>318</v>
      </c>
      <c r="D135" t="s">
        <v>843</v>
      </c>
      <c r="E135" t="s">
        <v>843</v>
      </c>
      <c r="F135" s="34">
        <v>2019</v>
      </c>
      <c r="G135" s="34">
        <v>0.46373802423477173</v>
      </c>
      <c r="H135" t="s">
        <v>924</v>
      </c>
      <c r="I135" s="34">
        <v>0.31681764125823975</v>
      </c>
      <c r="J135" t="s">
        <v>924</v>
      </c>
      <c r="K135" t="s">
        <v>843</v>
      </c>
      <c r="L135" t="s">
        <v>843</v>
      </c>
      <c r="M135" s="34">
        <v>0.83159118890762329</v>
      </c>
      <c r="N135" t="s">
        <v>465</v>
      </c>
      <c r="O135" s="34">
        <v>2017</v>
      </c>
      <c r="P135" s="34">
        <v>0.4539940357208252</v>
      </c>
      <c r="Q135" t="s">
        <v>465</v>
      </c>
      <c r="R135" t="s">
        <v>843</v>
      </c>
      <c r="S135" t="s">
        <v>843</v>
      </c>
      <c r="T135" t="s">
        <v>465</v>
      </c>
      <c r="U135" s="34">
        <v>0.61860823631286621</v>
      </c>
      <c r="V135" s="34">
        <v>0.32943478226661682</v>
      </c>
      <c r="W135" t="s">
        <v>1026</v>
      </c>
      <c r="X135" t="s">
        <v>843</v>
      </c>
      <c r="Y135" s="34">
        <v>0.23201888799667358</v>
      </c>
      <c r="Z135" s="34">
        <v>0.25045448541641235</v>
      </c>
      <c r="AA135" s="34">
        <v>0.32163125276565552</v>
      </c>
      <c r="AB135" s="34">
        <v>0.42462590336799622</v>
      </c>
      <c r="AC135" s="34">
        <v>0.35631510615348816</v>
      </c>
      <c r="AD135" t="s">
        <v>924</v>
      </c>
      <c r="AE135" t="s">
        <v>843</v>
      </c>
      <c r="AF135" t="s">
        <v>843</v>
      </c>
      <c r="AG135" t="s">
        <v>843</v>
      </c>
      <c r="AH135" t="s">
        <v>843</v>
      </c>
      <c r="AI135" s="34">
        <v>2019</v>
      </c>
      <c r="AJ135" s="34"/>
      <c r="AK135" s="34"/>
      <c r="AL135" s="34"/>
      <c r="AM135" s="34"/>
      <c r="AN135" s="34"/>
      <c r="AO135" s="34"/>
      <c r="AP135" s="34"/>
      <c r="AQ135" s="34">
        <v>0.27010980248451233</v>
      </c>
      <c r="AR135" t="s">
        <v>465</v>
      </c>
      <c r="AS135" t="s">
        <v>843</v>
      </c>
      <c r="AT135" t="s">
        <v>843</v>
      </c>
      <c r="AU135" t="s">
        <v>843</v>
      </c>
      <c r="AV135" t="s">
        <v>843</v>
      </c>
      <c r="AW135" t="s">
        <v>843</v>
      </c>
      <c r="AX135" t="s">
        <v>843</v>
      </c>
      <c r="AY135" s="34"/>
      <c r="AZ135" s="34"/>
      <c r="BA135" s="34"/>
      <c r="BB135" s="34"/>
      <c r="BC135" s="34">
        <v>0.34757071733474731</v>
      </c>
      <c r="BD135" t="s">
        <v>465</v>
      </c>
    </row>
    <row r="136" spans="1:56" ht="15.5">
      <c r="A136" t="s">
        <v>422</v>
      </c>
      <c r="B136" t="s">
        <v>93</v>
      </c>
      <c r="C136" t="s">
        <v>319</v>
      </c>
      <c r="D136" t="s">
        <v>843</v>
      </c>
      <c r="E136" t="s">
        <v>843</v>
      </c>
      <c r="F136" s="34">
        <v>2019</v>
      </c>
      <c r="G136" s="34">
        <v>0.4074593186378479</v>
      </c>
      <c r="H136" t="s">
        <v>465</v>
      </c>
      <c r="I136" s="34">
        <v>0.28949987888336182</v>
      </c>
      <c r="J136" t="s">
        <v>465</v>
      </c>
      <c r="K136" t="s">
        <v>843</v>
      </c>
      <c r="L136" t="s">
        <v>843</v>
      </c>
      <c r="M136" s="34">
        <v>0.47764131426811218</v>
      </c>
      <c r="N136" t="s">
        <v>465</v>
      </c>
      <c r="O136" s="34">
        <v>2017</v>
      </c>
      <c r="P136" s="34">
        <v>0.3231678307056427</v>
      </c>
      <c r="Q136" t="s">
        <v>465</v>
      </c>
      <c r="R136" t="s">
        <v>843</v>
      </c>
      <c r="S136" t="s">
        <v>843</v>
      </c>
      <c r="T136" t="s">
        <v>465</v>
      </c>
      <c r="U136" s="34">
        <v>0.75256699323654175</v>
      </c>
      <c r="V136" s="34">
        <v>0.51812994480133057</v>
      </c>
      <c r="W136" t="s">
        <v>1026</v>
      </c>
      <c r="X136" t="s">
        <v>843</v>
      </c>
      <c r="Y136" s="34">
        <v>0.83523303270339966</v>
      </c>
      <c r="Z136" s="34">
        <v>0.81989848613739014</v>
      </c>
      <c r="AA136" s="34"/>
      <c r="AB136" s="34"/>
      <c r="AC136" s="34">
        <v>0.21881525218486786</v>
      </c>
      <c r="AD136" t="s">
        <v>465</v>
      </c>
      <c r="AE136" t="s">
        <v>843</v>
      </c>
      <c r="AF136" t="s">
        <v>843</v>
      </c>
      <c r="AG136" t="s">
        <v>843</v>
      </c>
      <c r="AH136" t="s">
        <v>843</v>
      </c>
      <c r="AI136" s="34">
        <v>2019</v>
      </c>
      <c r="AJ136" s="34"/>
      <c r="AK136" s="34">
        <v>0.15837993297912401</v>
      </c>
      <c r="AL136" s="34"/>
      <c r="AM136" s="34">
        <v>0.85841035842895508</v>
      </c>
      <c r="AN136" s="34">
        <v>0.89230012893676758</v>
      </c>
      <c r="AO136" s="34"/>
      <c r="AP136" s="34"/>
      <c r="AQ136" s="34">
        <v>0.21568401157855988</v>
      </c>
      <c r="AR136" t="s">
        <v>465</v>
      </c>
      <c r="AS136" t="s">
        <v>843</v>
      </c>
      <c r="AT136" t="s">
        <v>843</v>
      </c>
      <c r="AU136" t="s">
        <v>843</v>
      </c>
      <c r="AV136" t="s">
        <v>843</v>
      </c>
      <c r="AW136" t="s">
        <v>843</v>
      </c>
      <c r="AX136" t="s">
        <v>843</v>
      </c>
      <c r="AY136" s="34"/>
      <c r="AZ136" s="34"/>
      <c r="BA136" s="34"/>
      <c r="BB136" s="34"/>
      <c r="BC136" s="34">
        <v>0.2128710150718689</v>
      </c>
      <c r="BD136" t="s">
        <v>465</v>
      </c>
    </row>
    <row r="137" spans="1:56" ht="15.5">
      <c r="A137" t="s">
        <v>512</v>
      </c>
      <c r="B137" t="s">
        <v>189</v>
      </c>
      <c r="C137" t="s">
        <v>320</v>
      </c>
      <c r="D137" t="s">
        <v>843</v>
      </c>
      <c r="E137" t="s">
        <v>843</v>
      </c>
      <c r="F137" s="34">
        <v>2019</v>
      </c>
      <c r="G137" s="34">
        <v>0.30219972133636475</v>
      </c>
      <c r="H137" t="s">
        <v>465</v>
      </c>
      <c r="I137" s="34">
        <v>0.23206824064254761</v>
      </c>
      <c r="J137" t="s">
        <v>465</v>
      </c>
      <c r="K137" t="s">
        <v>843</v>
      </c>
      <c r="L137" t="s">
        <v>843</v>
      </c>
      <c r="M137" s="34">
        <v>0.3210161030292511</v>
      </c>
      <c r="N137" t="s">
        <v>465</v>
      </c>
      <c r="O137" s="34">
        <v>2017</v>
      </c>
      <c r="P137" s="34">
        <v>0.24300695955753326</v>
      </c>
      <c r="Q137" t="s">
        <v>465</v>
      </c>
      <c r="R137" t="s">
        <v>843</v>
      </c>
      <c r="S137" t="s">
        <v>843</v>
      </c>
      <c r="T137" t="s">
        <v>465</v>
      </c>
      <c r="U137" s="34">
        <v>0.87084698677062988</v>
      </c>
      <c r="V137" s="34">
        <v>0.29750001430511475</v>
      </c>
      <c r="W137" t="s">
        <v>465</v>
      </c>
      <c r="X137" t="s">
        <v>843</v>
      </c>
      <c r="Y137" s="34"/>
      <c r="Z137" s="34"/>
      <c r="AA137" s="34"/>
      <c r="AB137" s="34"/>
      <c r="AC137" s="34">
        <v>0.16794951260089874</v>
      </c>
      <c r="AD137" t="s">
        <v>465</v>
      </c>
      <c r="AE137" t="s">
        <v>843</v>
      </c>
      <c r="AF137" t="s">
        <v>843</v>
      </c>
      <c r="AG137" t="s">
        <v>843</v>
      </c>
      <c r="AH137" t="s">
        <v>843</v>
      </c>
      <c r="AI137" s="34">
        <v>2019</v>
      </c>
      <c r="AJ137" s="34"/>
      <c r="AK137" s="34"/>
      <c r="AL137" s="34"/>
      <c r="AM137" s="34"/>
      <c r="AN137" s="34"/>
      <c r="AO137" s="34"/>
      <c r="AP137" s="34"/>
      <c r="AQ137" s="34">
        <v>0.16920836269855499</v>
      </c>
      <c r="AR137" t="s">
        <v>465</v>
      </c>
      <c r="AS137" t="s">
        <v>843</v>
      </c>
      <c r="AT137" t="s">
        <v>843</v>
      </c>
      <c r="AU137" t="s">
        <v>843</v>
      </c>
      <c r="AV137" t="s">
        <v>843</v>
      </c>
      <c r="AW137" t="s">
        <v>843</v>
      </c>
      <c r="AX137" t="s">
        <v>843</v>
      </c>
      <c r="AY137" s="34"/>
      <c r="AZ137" s="34"/>
      <c r="BA137" s="34"/>
      <c r="BB137" s="34"/>
      <c r="BC137" s="34">
        <v>0.15895791351795197</v>
      </c>
      <c r="BD137" t="s">
        <v>465</v>
      </c>
    </row>
    <row r="138" spans="1:56" ht="15.5">
      <c r="A138" t="s">
        <v>512</v>
      </c>
      <c r="B138" t="s">
        <v>97</v>
      </c>
      <c r="C138" t="s">
        <v>321</v>
      </c>
      <c r="D138" t="s">
        <v>843</v>
      </c>
      <c r="E138" t="s">
        <v>843</v>
      </c>
      <c r="F138" s="34">
        <v>2019</v>
      </c>
      <c r="G138" s="34">
        <v>0.2719433605670929</v>
      </c>
      <c r="H138" t="s">
        <v>924</v>
      </c>
      <c r="I138" s="34">
        <v>0.21380147337913513</v>
      </c>
      <c r="J138" t="s">
        <v>924</v>
      </c>
      <c r="K138" t="s">
        <v>843</v>
      </c>
      <c r="L138" t="s">
        <v>843</v>
      </c>
      <c r="M138" s="34">
        <v>0.2559128999710083</v>
      </c>
      <c r="N138" t="s">
        <v>1345</v>
      </c>
      <c r="O138" s="34">
        <v>2017</v>
      </c>
      <c r="P138" s="34">
        <v>0.20376645028591156</v>
      </c>
      <c r="Q138" t="s">
        <v>1345</v>
      </c>
      <c r="R138" t="s">
        <v>843</v>
      </c>
      <c r="S138" t="s">
        <v>843</v>
      </c>
      <c r="T138" t="s">
        <v>1031</v>
      </c>
      <c r="U138" s="34">
        <v>0.71578490734100342</v>
      </c>
      <c r="V138" s="34">
        <v>1</v>
      </c>
      <c r="W138" t="s">
        <v>1026</v>
      </c>
      <c r="X138" t="s">
        <v>843</v>
      </c>
      <c r="Y138" s="34">
        <v>0.18068741261959076</v>
      </c>
      <c r="Z138" s="34">
        <v>0.19544455409049988</v>
      </c>
      <c r="AA138" s="34">
        <v>0.19691294431686401</v>
      </c>
      <c r="AB138" s="34">
        <v>0.15965038537979126</v>
      </c>
      <c r="AC138" s="34">
        <v>0.1441272646188736</v>
      </c>
      <c r="AD138" t="s">
        <v>924</v>
      </c>
      <c r="AE138" t="s">
        <v>843</v>
      </c>
      <c r="AF138" t="s">
        <v>843</v>
      </c>
      <c r="AG138" t="s">
        <v>843</v>
      </c>
      <c r="AH138" t="s">
        <v>843</v>
      </c>
      <c r="AI138" s="34">
        <v>2019</v>
      </c>
      <c r="AJ138" s="34"/>
      <c r="AK138" s="34">
        <v>0.21452568334708999</v>
      </c>
      <c r="AL138" s="34"/>
      <c r="AM138" s="34"/>
      <c r="AN138" s="34"/>
      <c r="AO138" s="34"/>
      <c r="AP138" s="34"/>
      <c r="AQ138" s="34">
        <v>0.16920836269855499</v>
      </c>
      <c r="AR138" t="s">
        <v>465</v>
      </c>
      <c r="AS138" t="s">
        <v>843</v>
      </c>
      <c r="AT138" t="s">
        <v>843</v>
      </c>
      <c r="AU138" t="s">
        <v>843</v>
      </c>
      <c r="AV138" t="s">
        <v>843</v>
      </c>
      <c r="AW138" t="s">
        <v>843</v>
      </c>
      <c r="AX138" t="s">
        <v>843</v>
      </c>
      <c r="AY138" s="34">
        <v>0.17146787047386169</v>
      </c>
      <c r="AZ138" s="34">
        <v>0.18910902738571167</v>
      </c>
      <c r="BA138" s="34">
        <v>0.2095658928155899</v>
      </c>
      <c r="BB138" s="34">
        <v>0.18386076390743256</v>
      </c>
      <c r="BC138" s="34">
        <v>0.15518872439861298</v>
      </c>
      <c r="BD138" t="s">
        <v>1345</v>
      </c>
    </row>
    <row r="139" spans="1:56" ht="15.5">
      <c r="A139" t="s">
        <v>512</v>
      </c>
      <c r="B139" t="s">
        <v>98</v>
      </c>
      <c r="C139" t="s">
        <v>322</v>
      </c>
      <c r="D139" t="s">
        <v>843</v>
      </c>
      <c r="E139" t="s">
        <v>843</v>
      </c>
      <c r="F139" s="34">
        <v>2019</v>
      </c>
      <c r="G139" s="34">
        <v>0.34101077914237976</v>
      </c>
      <c r="H139" t="s">
        <v>924</v>
      </c>
      <c r="I139" s="34">
        <v>0.25429385900497437</v>
      </c>
      <c r="J139" t="s">
        <v>924</v>
      </c>
      <c r="K139" t="s">
        <v>843</v>
      </c>
      <c r="L139" t="s">
        <v>843</v>
      </c>
      <c r="M139" s="34">
        <v>0.38599216938018799</v>
      </c>
      <c r="N139" t="s">
        <v>1345</v>
      </c>
      <c r="O139" s="34">
        <v>2017</v>
      </c>
      <c r="P139" s="34">
        <v>0.278495192527771</v>
      </c>
      <c r="Q139" t="s">
        <v>1345</v>
      </c>
      <c r="R139" t="s">
        <v>843</v>
      </c>
      <c r="S139" t="s">
        <v>843</v>
      </c>
      <c r="T139" t="s">
        <v>465</v>
      </c>
      <c r="U139" s="34">
        <v>0.87084698677062988</v>
      </c>
      <c r="V139" s="34">
        <v>1</v>
      </c>
      <c r="W139" t="s">
        <v>1026</v>
      </c>
      <c r="X139" t="s">
        <v>843</v>
      </c>
      <c r="Y139" s="34">
        <v>0.21582713723182678</v>
      </c>
      <c r="Z139" s="34">
        <v>0.21528823673725128</v>
      </c>
      <c r="AA139" s="34">
        <v>0.21582992374897003</v>
      </c>
      <c r="AB139" s="34">
        <v>0.22253029048442841</v>
      </c>
      <c r="AC139" s="34">
        <v>0.23954328894615173</v>
      </c>
      <c r="AD139" t="s">
        <v>924</v>
      </c>
      <c r="AE139" t="s">
        <v>843</v>
      </c>
      <c r="AF139" t="s">
        <v>843</v>
      </c>
      <c r="AG139" t="s">
        <v>843</v>
      </c>
      <c r="AH139" t="s">
        <v>843</v>
      </c>
      <c r="AI139" s="34">
        <v>2019</v>
      </c>
      <c r="AJ139" s="34"/>
      <c r="AK139" s="34">
        <v>0.17560616307375798</v>
      </c>
      <c r="AL139" s="34"/>
      <c r="AM139" s="34"/>
      <c r="AN139" s="34"/>
      <c r="AO139" s="34"/>
      <c r="AP139" s="34"/>
      <c r="AQ139" s="34">
        <v>0.16920836269855499</v>
      </c>
      <c r="AR139" t="s">
        <v>465</v>
      </c>
      <c r="AS139" t="s">
        <v>843</v>
      </c>
      <c r="AT139" t="s">
        <v>843</v>
      </c>
      <c r="AU139" t="s">
        <v>843</v>
      </c>
      <c r="AV139" t="s">
        <v>843</v>
      </c>
      <c r="AW139" t="s">
        <v>843</v>
      </c>
      <c r="AX139" t="s">
        <v>843</v>
      </c>
      <c r="AY139" s="34">
        <v>0.20611371099948883</v>
      </c>
      <c r="AZ139" s="34">
        <v>0.21784190833568573</v>
      </c>
      <c r="BA139" s="34">
        <v>0.20949164032936096</v>
      </c>
      <c r="BB139" s="34">
        <v>0.19976112246513367</v>
      </c>
      <c r="BC139" s="34">
        <v>0.21968545019626617</v>
      </c>
      <c r="BD139" t="s">
        <v>1345</v>
      </c>
    </row>
    <row r="140" spans="1:56" ht="15.5">
      <c r="A140" t="s">
        <v>512</v>
      </c>
      <c r="B140" t="s">
        <v>100</v>
      </c>
      <c r="C140" t="s">
        <v>323</v>
      </c>
      <c r="D140" t="s">
        <v>843</v>
      </c>
      <c r="E140" t="s">
        <v>843</v>
      </c>
      <c r="F140" s="34">
        <v>2019</v>
      </c>
      <c r="G140" s="34">
        <v>0.30219972133636475</v>
      </c>
      <c r="H140" t="s">
        <v>465</v>
      </c>
      <c r="I140" s="34">
        <v>0.23206824064254761</v>
      </c>
      <c r="J140" t="s">
        <v>465</v>
      </c>
      <c r="K140" t="s">
        <v>843</v>
      </c>
      <c r="L140" t="s">
        <v>843</v>
      </c>
      <c r="M140" s="34">
        <v>0.23062965273857117</v>
      </c>
      <c r="N140" t="s">
        <v>1345</v>
      </c>
      <c r="O140" s="34">
        <v>2017</v>
      </c>
      <c r="P140" s="34">
        <v>0.18740785121917725</v>
      </c>
      <c r="Q140" t="s">
        <v>1345</v>
      </c>
      <c r="R140" t="s">
        <v>843</v>
      </c>
      <c r="S140" t="s">
        <v>843</v>
      </c>
      <c r="T140" t="s">
        <v>465</v>
      </c>
      <c r="U140" s="34">
        <v>0.87084698677062988</v>
      </c>
      <c r="V140" s="34">
        <v>1</v>
      </c>
      <c r="W140" t="s">
        <v>1026</v>
      </c>
      <c r="X140" t="s">
        <v>843</v>
      </c>
      <c r="Y140" s="34">
        <v>0.17299497127532959</v>
      </c>
      <c r="Z140" s="34">
        <v>0.15437866747379303</v>
      </c>
      <c r="AA140" s="34">
        <v>0.17778530716896057</v>
      </c>
      <c r="AB140" s="34">
        <v>0.16496431827545166</v>
      </c>
      <c r="AC140" s="34">
        <v>0.21763789653778076</v>
      </c>
      <c r="AD140" t="s">
        <v>924</v>
      </c>
      <c r="AE140" t="s">
        <v>843</v>
      </c>
      <c r="AF140" t="s">
        <v>843</v>
      </c>
      <c r="AG140" t="s">
        <v>843</v>
      </c>
      <c r="AH140" t="s">
        <v>843</v>
      </c>
      <c r="AI140" s="34">
        <v>2019</v>
      </c>
      <c r="AJ140" s="34">
        <v>0.10806904136646199</v>
      </c>
      <c r="AK140" s="34">
        <v>0.138127623280138</v>
      </c>
      <c r="AL140" s="34">
        <v>3.0058581382036209E-2</v>
      </c>
      <c r="AM140" s="34">
        <v>0.17052440345287323</v>
      </c>
      <c r="AN140" s="34">
        <v>0.15437228977680206</v>
      </c>
      <c r="AO140" s="34">
        <v>0.17778129875659943</v>
      </c>
      <c r="AP140" s="34">
        <v>0.16495740413665771</v>
      </c>
      <c r="AQ140" s="34">
        <v>0.2176145613193512</v>
      </c>
      <c r="AR140" t="s">
        <v>832</v>
      </c>
      <c r="AS140" t="s">
        <v>843</v>
      </c>
      <c r="AT140" t="s">
        <v>843</v>
      </c>
      <c r="AU140" t="s">
        <v>843</v>
      </c>
      <c r="AV140" t="s">
        <v>843</v>
      </c>
      <c r="AW140" t="s">
        <v>843</v>
      </c>
      <c r="AX140" t="s">
        <v>843</v>
      </c>
      <c r="AY140" s="34">
        <v>0.16617974638938904</v>
      </c>
      <c r="AZ140" s="34">
        <v>0.16409039497375488</v>
      </c>
      <c r="BA140" s="34">
        <v>0.14228178560733795</v>
      </c>
      <c r="BB140" s="34">
        <v>0.14853227138519287</v>
      </c>
      <c r="BC140" s="34">
        <v>0.11344698816537857</v>
      </c>
      <c r="BD140" t="s">
        <v>1345</v>
      </c>
    </row>
    <row r="141" spans="1:56" ht="15.5">
      <c r="A141" t="s">
        <v>421</v>
      </c>
      <c r="B141" t="s">
        <v>103</v>
      </c>
      <c r="C141" t="s">
        <v>325</v>
      </c>
      <c r="D141" t="s">
        <v>843</v>
      </c>
      <c r="E141" t="s">
        <v>843</v>
      </c>
      <c r="F141" s="34">
        <v>2019</v>
      </c>
      <c r="G141" s="34">
        <v>0.73792213201522827</v>
      </c>
      <c r="H141" t="s">
        <v>924</v>
      </c>
      <c r="I141" s="34">
        <v>0.42460021376609802</v>
      </c>
      <c r="J141" t="s">
        <v>924</v>
      </c>
      <c r="K141" t="s">
        <v>843</v>
      </c>
      <c r="L141" t="s">
        <v>843</v>
      </c>
      <c r="M141" s="34">
        <v>0.72903269529342651</v>
      </c>
      <c r="N141" t="s">
        <v>1345</v>
      </c>
      <c r="O141" s="34">
        <v>2017</v>
      </c>
      <c r="P141" s="34">
        <v>0.42164194583892822</v>
      </c>
      <c r="Q141" t="s">
        <v>1345</v>
      </c>
      <c r="R141" t="s">
        <v>843</v>
      </c>
      <c r="S141" t="s">
        <v>843</v>
      </c>
      <c r="T141" t="s">
        <v>465</v>
      </c>
      <c r="U141" s="34">
        <v>0.61860823631286621</v>
      </c>
      <c r="V141" s="34">
        <v>0.49000000953674316</v>
      </c>
      <c r="W141" t="s">
        <v>1026</v>
      </c>
      <c r="X141" t="s">
        <v>843</v>
      </c>
      <c r="Y141" s="34">
        <v>0.27930805087089539</v>
      </c>
      <c r="Z141" s="34">
        <v>0.22229567170143127</v>
      </c>
      <c r="AA141" s="34">
        <v>0.18966327607631683</v>
      </c>
      <c r="AB141" s="34">
        <v>0.23253069818019867</v>
      </c>
      <c r="AC141" s="34">
        <v>0.27353721857070923</v>
      </c>
      <c r="AD141" t="s">
        <v>924</v>
      </c>
      <c r="AE141" t="s">
        <v>843</v>
      </c>
      <c r="AF141" t="s">
        <v>843</v>
      </c>
      <c r="AG141" t="s">
        <v>843</v>
      </c>
      <c r="AH141" t="s">
        <v>843</v>
      </c>
      <c r="AI141" s="34">
        <v>2019</v>
      </c>
      <c r="AJ141" s="34">
        <v>0.15923413726795899</v>
      </c>
      <c r="AK141" s="34">
        <v>0.212933615495559</v>
      </c>
      <c r="AL141" s="34">
        <v>5.3699478507041931E-2</v>
      </c>
      <c r="AM141" s="34">
        <v>0.27823859453201294</v>
      </c>
      <c r="AN141" s="34">
        <v>0.22200322151184082</v>
      </c>
      <c r="AO141" s="34">
        <v>0.18922460079193115</v>
      </c>
      <c r="AP141" s="34">
        <v>0.23165334761142731</v>
      </c>
      <c r="AQ141" s="34">
        <v>0.25218883156776428</v>
      </c>
      <c r="AR141" t="s">
        <v>832</v>
      </c>
      <c r="AS141" t="s">
        <v>843</v>
      </c>
      <c r="AT141" t="s">
        <v>843</v>
      </c>
      <c r="AU141" t="s">
        <v>843</v>
      </c>
      <c r="AV141" t="s">
        <v>843</v>
      </c>
      <c r="AW141" t="s">
        <v>843</v>
      </c>
      <c r="AX141" t="s">
        <v>843</v>
      </c>
      <c r="AY141" s="34">
        <v>0.32767459750175476</v>
      </c>
      <c r="AZ141" s="34">
        <v>0.27955988049507141</v>
      </c>
      <c r="BA141" s="34">
        <v>0.20650660991668701</v>
      </c>
      <c r="BB141" s="34">
        <v>0.21128013730049133</v>
      </c>
      <c r="BC141" s="34">
        <v>0.28273028135299683</v>
      </c>
      <c r="BD141" t="s">
        <v>1345</v>
      </c>
    </row>
    <row r="142" spans="1:56" ht="15.5">
      <c r="A142" t="s">
        <v>421</v>
      </c>
      <c r="B142" t="s">
        <v>112</v>
      </c>
      <c r="C142" t="s">
        <v>326</v>
      </c>
      <c r="D142" t="s">
        <v>843</v>
      </c>
      <c r="E142" t="s">
        <v>843</v>
      </c>
      <c r="F142" s="34">
        <v>2019</v>
      </c>
      <c r="G142" s="34">
        <v>0.84869039058685303</v>
      </c>
      <c r="H142" t="s">
        <v>924</v>
      </c>
      <c r="I142" s="34">
        <v>0.45907655358314514</v>
      </c>
      <c r="J142" t="s">
        <v>924</v>
      </c>
      <c r="K142" t="s">
        <v>843</v>
      </c>
      <c r="L142" t="s">
        <v>843</v>
      </c>
      <c r="M142" s="34">
        <v>0.92902356386184692</v>
      </c>
      <c r="N142" t="s">
        <v>1345</v>
      </c>
      <c r="O142" s="34">
        <v>2017</v>
      </c>
      <c r="P142" s="34">
        <v>0.48160302639007568</v>
      </c>
      <c r="Q142" t="s">
        <v>1345</v>
      </c>
      <c r="R142" t="s">
        <v>843</v>
      </c>
      <c r="S142" t="s">
        <v>843</v>
      </c>
      <c r="T142" t="s">
        <v>465</v>
      </c>
      <c r="U142" s="34">
        <v>0.61860823631286621</v>
      </c>
      <c r="V142" s="34">
        <v>0.46250000596046448</v>
      </c>
      <c r="W142" t="s">
        <v>1026</v>
      </c>
      <c r="X142" t="s">
        <v>843</v>
      </c>
      <c r="Y142" s="34">
        <v>0.43421477079391479</v>
      </c>
      <c r="Z142" s="34">
        <v>0.41335821151733398</v>
      </c>
      <c r="AA142" s="34">
        <v>0.43902799487113953</v>
      </c>
      <c r="AB142" s="34">
        <v>0.46294105052947998</v>
      </c>
      <c r="AC142" s="34">
        <v>0.53058922290802002</v>
      </c>
      <c r="AD142" t="s">
        <v>924</v>
      </c>
      <c r="AE142" t="s">
        <v>843</v>
      </c>
      <c r="AF142" t="s">
        <v>843</v>
      </c>
      <c r="AG142" t="s">
        <v>843</v>
      </c>
      <c r="AH142" t="s">
        <v>843</v>
      </c>
      <c r="AI142" s="34">
        <v>2019</v>
      </c>
      <c r="AJ142" s="34"/>
      <c r="AK142" s="34"/>
      <c r="AL142" s="34"/>
      <c r="AM142" s="34"/>
      <c r="AN142" s="34"/>
      <c r="AO142" s="34"/>
      <c r="AP142" s="34"/>
      <c r="AQ142" s="34">
        <v>0.27010980248451233</v>
      </c>
      <c r="AR142" t="s">
        <v>465</v>
      </c>
      <c r="AS142" t="s">
        <v>843</v>
      </c>
      <c r="AT142" t="s">
        <v>843</v>
      </c>
      <c r="AU142" t="s">
        <v>843</v>
      </c>
      <c r="AV142" t="s">
        <v>843</v>
      </c>
      <c r="AW142" t="s">
        <v>843</v>
      </c>
      <c r="AX142" t="s">
        <v>843</v>
      </c>
      <c r="AY142" s="34">
        <v>0.42363265156745911</v>
      </c>
      <c r="AZ142" s="34">
        <v>0.41296187043190002</v>
      </c>
      <c r="BA142" s="34">
        <v>0.40410354733467102</v>
      </c>
      <c r="BB142" s="34">
        <v>0.42592111229896545</v>
      </c>
      <c r="BC142" s="34">
        <v>0.40840870141983032</v>
      </c>
      <c r="BD142" t="s">
        <v>1345</v>
      </c>
    </row>
    <row r="143" spans="1:56" ht="15.5">
      <c r="A143" t="s">
        <v>422</v>
      </c>
      <c r="B143" t="s">
        <v>113</v>
      </c>
      <c r="C143" t="s">
        <v>327</v>
      </c>
      <c r="D143" t="s">
        <v>843</v>
      </c>
      <c r="E143" t="s">
        <v>843</v>
      </c>
      <c r="F143" s="34">
        <v>2019</v>
      </c>
      <c r="G143" s="34">
        <v>0.74666774272918701</v>
      </c>
      <c r="H143" t="s">
        <v>924</v>
      </c>
      <c r="I143" s="34">
        <v>0.4274812638759613</v>
      </c>
      <c r="J143" t="s">
        <v>924</v>
      </c>
      <c r="K143" t="s">
        <v>843</v>
      </c>
      <c r="L143" t="s">
        <v>843</v>
      </c>
      <c r="M143" s="34">
        <v>0.94967097043991089</v>
      </c>
      <c r="N143" t="s">
        <v>1345</v>
      </c>
      <c r="O143" s="34">
        <v>2017</v>
      </c>
      <c r="P143" s="34">
        <v>0.48709294199943542</v>
      </c>
      <c r="Q143" t="s">
        <v>1345</v>
      </c>
      <c r="R143" t="s">
        <v>843</v>
      </c>
      <c r="S143" t="s">
        <v>843</v>
      </c>
      <c r="T143" t="s">
        <v>1031</v>
      </c>
      <c r="U143" s="34">
        <v>0.87672924995422363</v>
      </c>
      <c r="V143" s="34">
        <v>0.5009579062461853</v>
      </c>
      <c r="W143" t="s">
        <v>1026</v>
      </c>
      <c r="X143" t="s">
        <v>843</v>
      </c>
      <c r="Y143" s="34">
        <v>0.41914522647857666</v>
      </c>
      <c r="Z143" s="34">
        <v>0.39914649724960327</v>
      </c>
      <c r="AA143" s="34">
        <v>0.36668887734413147</v>
      </c>
      <c r="AB143" s="34">
        <v>0.31487974524497986</v>
      </c>
      <c r="AC143" s="34">
        <v>0.27208983898162842</v>
      </c>
      <c r="AD143" t="s">
        <v>924</v>
      </c>
      <c r="AE143" t="s">
        <v>843</v>
      </c>
      <c r="AF143" t="s">
        <v>843</v>
      </c>
      <c r="AG143" t="s">
        <v>843</v>
      </c>
      <c r="AH143" t="s">
        <v>843</v>
      </c>
      <c r="AI143" s="34">
        <v>2019</v>
      </c>
      <c r="AJ143" s="34">
        <v>0.16691715063229101</v>
      </c>
      <c r="AK143" s="34">
        <v>0.22933611965373099</v>
      </c>
      <c r="AL143" s="34">
        <v>6.2418971210718155E-2</v>
      </c>
      <c r="AM143" s="34">
        <v>0.43640679121017456</v>
      </c>
      <c r="AN143" s="34">
        <v>0.39525362849235535</v>
      </c>
      <c r="AO143" s="34">
        <v>0.36363494396209717</v>
      </c>
      <c r="AP143" s="34">
        <v>0.31489989161491394</v>
      </c>
      <c r="AQ143" s="34">
        <v>0.27217245101928711</v>
      </c>
      <c r="AR143" t="s">
        <v>832</v>
      </c>
      <c r="AS143" t="s">
        <v>843</v>
      </c>
      <c r="AT143" t="s">
        <v>843</v>
      </c>
      <c r="AU143" t="s">
        <v>843</v>
      </c>
      <c r="AV143" t="s">
        <v>843</v>
      </c>
      <c r="AW143" t="s">
        <v>843</v>
      </c>
      <c r="AX143" t="s">
        <v>843</v>
      </c>
      <c r="AY143" s="34">
        <v>0.4255901575088501</v>
      </c>
      <c r="AZ143" s="34">
        <v>0.43945199251174927</v>
      </c>
      <c r="BA143" s="34">
        <v>0.41154146194458008</v>
      </c>
      <c r="BB143" s="34">
        <v>0.37114894390106201</v>
      </c>
      <c r="BC143" s="34">
        <v>0.33309346437454224</v>
      </c>
      <c r="BD143" t="s">
        <v>1345</v>
      </c>
    </row>
    <row r="144" spans="1:56" ht="15.5">
      <c r="A144" t="s">
        <v>422</v>
      </c>
      <c r="B144" t="s">
        <v>190</v>
      </c>
      <c r="C144" t="s">
        <v>328</v>
      </c>
      <c r="D144" t="s">
        <v>843</v>
      </c>
      <c r="E144" t="s">
        <v>843</v>
      </c>
      <c r="F144" s="34">
        <v>2019</v>
      </c>
      <c r="G144" s="34">
        <v>0.88156431913375854</v>
      </c>
      <c r="H144" t="s">
        <v>924</v>
      </c>
      <c r="I144" s="34">
        <v>0.46852734684944153</v>
      </c>
      <c r="J144" t="s">
        <v>924</v>
      </c>
      <c r="K144" t="s">
        <v>843</v>
      </c>
      <c r="L144" t="s">
        <v>843</v>
      </c>
      <c r="M144" s="34">
        <v>0.8660622239112854</v>
      </c>
      <c r="N144" t="s">
        <v>1345</v>
      </c>
      <c r="O144" s="34">
        <v>2017</v>
      </c>
      <c r="P144" s="34">
        <v>0.46411219239234924</v>
      </c>
      <c r="Q144" t="s">
        <v>1345</v>
      </c>
      <c r="R144" t="s">
        <v>843</v>
      </c>
      <c r="S144" t="s">
        <v>843</v>
      </c>
      <c r="T144" t="s">
        <v>465</v>
      </c>
      <c r="U144" s="34">
        <v>0.75256699323654175</v>
      </c>
      <c r="V144" s="34">
        <v>0.49750000238418579</v>
      </c>
      <c r="W144" t="s">
        <v>465</v>
      </c>
      <c r="X144" t="s">
        <v>843</v>
      </c>
      <c r="Y144" s="34">
        <v>0.41210702061653137</v>
      </c>
      <c r="Z144" s="34">
        <v>0.40386614203453064</v>
      </c>
      <c r="AA144" s="34">
        <v>0.40623989701271057</v>
      </c>
      <c r="AB144" s="34">
        <v>0.49456515908241272</v>
      </c>
      <c r="AC144" s="34">
        <v>0.4391612708568573</v>
      </c>
      <c r="AD144" t="s">
        <v>924</v>
      </c>
      <c r="AE144" t="s">
        <v>843</v>
      </c>
      <c r="AF144" t="s">
        <v>843</v>
      </c>
      <c r="AG144" t="s">
        <v>843</v>
      </c>
      <c r="AH144" t="s">
        <v>843</v>
      </c>
      <c r="AI144" s="34">
        <v>2019</v>
      </c>
      <c r="AJ144" s="34"/>
      <c r="AK144" s="34">
        <v>0.40885861326713502</v>
      </c>
      <c r="AL144" s="34"/>
      <c r="AM144" s="34"/>
      <c r="AN144" s="34"/>
      <c r="AO144" s="34"/>
      <c r="AP144" s="34"/>
      <c r="AQ144" s="34">
        <v>0.21568401157855988</v>
      </c>
      <c r="AR144" t="s">
        <v>465</v>
      </c>
      <c r="AS144" t="s">
        <v>843</v>
      </c>
      <c r="AT144" t="s">
        <v>843</v>
      </c>
      <c r="AU144" t="s">
        <v>843</v>
      </c>
      <c r="AV144" t="s">
        <v>843</v>
      </c>
      <c r="AW144" t="s">
        <v>843</v>
      </c>
      <c r="AX144" t="s">
        <v>843</v>
      </c>
      <c r="AY144" s="34">
        <v>0.40080469846725464</v>
      </c>
      <c r="AZ144" s="34">
        <v>0.38930857181549072</v>
      </c>
      <c r="BA144" s="34">
        <v>0.38505291938781738</v>
      </c>
      <c r="BB144" s="34">
        <v>0.35325035452842712</v>
      </c>
      <c r="BC144" s="34">
        <v>0.63494038581848145</v>
      </c>
      <c r="BD144" t="s">
        <v>1345</v>
      </c>
    </row>
    <row r="145" spans="1:56" ht="15.5">
      <c r="A145" t="s">
        <v>421</v>
      </c>
      <c r="B145" t="s">
        <v>105</v>
      </c>
      <c r="C145" t="s">
        <v>329</v>
      </c>
      <c r="D145" t="s">
        <v>843</v>
      </c>
      <c r="E145" t="s">
        <v>843</v>
      </c>
      <c r="F145" s="34">
        <v>2019</v>
      </c>
      <c r="G145" s="34">
        <v>0.67403930425643921</v>
      </c>
      <c r="H145" t="s">
        <v>924</v>
      </c>
      <c r="I145" s="34">
        <v>0.40264245867729187</v>
      </c>
      <c r="J145" t="s">
        <v>924</v>
      </c>
      <c r="K145" t="s">
        <v>843</v>
      </c>
      <c r="L145" t="s">
        <v>843</v>
      </c>
      <c r="M145" s="34">
        <v>0.73356145620346069</v>
      </c>
      <c r="N145" t="s">
        <v>1345</v>
      </c>
      <c r="O145" s="34">
        <v>2017</v>
      </c>
      <c r="P145" s="34">
        <v>0.42315283417701721</v>
      </c>
      <c r="Q145" t="s">
        <v>1345</v>
      </c>
      <c r="R145" t="s">
        <v>843</v>
      </c>
      <c r="S145" t="s">
        <v>843</v>
      </c>
      <c r="T145" t="s">
        <v>465</v>
      </c>
      <c r="U145" s="34">
        <v>0.61860823631286621</v>
      </c>
      <c r="V145" s="34">
        <v>0.54000002145767212</v>
      </c>
      <c r="W145" t="s">
        <v>1026</v>
      </c>
      <c r="X145" t="s">
        <v>843</v>
      </c>
      <c r="Y145" s="34">
        <v>0.39661470055580139</v>
      </c>
      <c r="Z145" s="34">
        <v>0.3846031129360199</v>
      </c>
      <c r="AA145" s="34">
        <v>0.36534756422042847</v>
      </c>
      <c r="AB145" s="34">
        <v>0.40594771504402161</v>
      </c>
      <c r="AC145" s="34">
        <v>0.32425832748413086</v>
      </c>
      <c r="AD145" t="s">
        <v>924</v>
      </c>
      <c r="AE145" t="s">
        <v>843</v>
      </c>
      <c r="AF145" t="s">
        <v>843</v>
      </c>
      <c r="AG145" t="s">
        <v>843</v>
      </c>
      <c r="AH145" t="s">
        <v>843</v>
      </c>
      <c r="AI145" s="34">
        <v>2019</v>
      </c>
      <c r="AJ145" s="34">
        <v>0.13088661938385202</v>
      </c>
      <c r="AK145" s="34">
        <v>0.200425543701195</v>
      </c>
      <c r="AL145" s="34">
        <v>6.9538921117782593E-2</v>
      </c>
      <c r="AM145" s="34">
        <v>0.36788618564605713</v>
      </c>
      <c r="AN145" s="34">
        <v>0.36788618564605713</v>
      </c>
      <c r="AO145" s="34">
        <v>0.37355786561965942</v>
      </c>
      <c r="AP145" s="34">
        <v>0.42830929160118103</v>
      </c>
      <c r="AQ145" s="34">
        <v>0.34695637226104736</v>
      </c>
      <c r="AR145" t="s">
        <v>832</v>
      </c>
      <c r="AS145" t="s">
        <v>843</v>
      </c>
      <c r="AT145" t="s">
        <v>843</v>
      </c>
      <c r="AU145" t="s">
        <v>843</v>
      </c>
      <c r="AV145" t="s">
        <v>843</v>
      </c>
      <c r="AW145" t="s">
        <v>843</v>
      </c>
      <c r="AX145" t="s">
        <v>843</v>
      </c>
      <c r="AY145" s="34">
        <v>0.38021335005760193</v>
      </c>
      <c r="AZ145" s="34">
        <v>0.39156052470207214</v>
      </c>
      <c r="BA145" s="34">
        <v>0.37283718585968018</v>
      </c>
      <c r="BB145" s="34">
        <v>0.34999486804008484</v>
      </c>
      <c r="BC145" s="34">
        <v>0.46067476272583008</v>
      </c>
      <c r="BD145" t="s">
        <v>1345</v>
      </c>
    </row>
    <row r="146" spans="1:56" ht="15.5">
      <c r="A146" t="s">
        <v>512</v>
      </c>
      <c r="B146" t="s">
        <v>106</v>
      </c>
      <c r="C146" t="s">
        <v>330</v>
      </c>
      <c r="D146" t="s">
        <v>843</v>
      </c>
      <c r="E146" t="s">
        <v>843</v>
      </c>
      <c r="F146" s="34">
        <v>2019</v>
      </c>
      <c r="G146" s="34">
        <v>0.30219972133636475</v>
      </c>
      <c r="H146" t="s">
        <v>465</v>
      </c>
      <c r="I146" s="34">
        <v>0.23206824064254761</v>
      </c>
      <c r="J146" t="s">
        <v>465</v>
      </c>
      <c r="K146" t="s">
        <v>843</v>
      </c>
      <c r="L146" t="s">
        <v>843</v>
      </c>
      <c r="M146" s="34">
        <v>0.3210161030292511</v>
      </c>
      <c r="N146" t="s">
        <v>465</v>
      </c>
      <c r="O146" s="34">
        <v>2017</v>
      </c>
      <c r="P146" s="34">
        <v>0.24300695955753326</v>
      </c>
      <c r="Q146" t="s">
        <v>465</v>
      </c>
      <c r="R146" t="s">
        <v>843</v>
      </c>
      <c r="S146" t="s">
        <v>843</v>
      </c>
      <c r="T146" t="s">
        <v>465</v>
      </c>
      <c r="U146" s="34">
        <v>0.87084698677062988</v>
      </c>
      <c r="V146" s="34">
        <v>1</v>
      </c>
      <c r="W146" t="s">
        <v>1026</v>
      </c>
      <c r="X146" t="s">
        <v>843</v>
      </c>
      <c r="Y146" s="34">
        <v>0.16692934930324554</v>
      </c>
      <c r="Z146" s="34">
        <v>0.15480019152164459</v>
      </c>
      <c r="AA146" s="34">
        <v>0.1492665559053421</v>
      </c>
      <c r="AB146" s="34">
        <v>0.12803372740745544</v>
      </c>
      <c r="AC146" s="34">
        <v>0.16794951260089874</v>
      </c>
      <c r="AD146" t="s">
        <v>465</v>
      </c>
      <c r="AE146" t="s">
        <v>843</v>
      </c>
      <c r="AF146" t="s">
        <v>843</v>
      </c>
      <c r="AG146" t="s">
        <v>843</v>
      </c>
      <c r="AH146" t="s">
        <v>843</v>
      </c>
      <c r="AI146" s="34">
        <v>2019</v>
      </c>
      <c r="AJ146" s="34"/>
      <c r="AK146" s="34">
        <v>0.20504619392774501</v>
      </c>
      <c r="AL146" s="34"/>
      <c r="AM146" s="34"/>
      <c r="AN146" s="34"/>
      <c r="AO146" s="34"/>
      <c r="AP146" s="34"/>
      <c r="AQ146" s="34">
        <v>0.16920836269855499</v>
      </c>
      <c r="AR146" t="s">
        <v>465</v>
      </c>
      <c r="AS146" t="s">
        <v>843</v>
      </c>
      <c r="AT146" t="s">
        <v>843</v>
      </c>
      <c r="AU146" t="s">
        <v>843</v>
      </c>
      <c r="AV146" t="s">
        <v>843</v>
      </c>
      <c r="AW146" t="s">
        <v>843</v>
      </c>
      <c r="AX146" t="s">
        <v>843</v>
      </c>
      <c r="AY146" s="34"/>
      <c r="AZ146" s="34"/>
      <c r="BA146" s="34"/>
      <c r="BB146" s="34"/>
      <c r="BC146" s="34">
        <v>0.15895791351795197</v>
      </c>
      <c r="BD146" t="s">
        <v>465</v>
      </c>
    </row>
    <row r="147" spans="1:56" ht="15.5">
      <c r="A147" t="s">
        <v>422</v>
      </c>
      <c r="B147" t="s">
        <v>191</v>
      </c>
      <c r="C147" t="s">
        <v>331</v>
      </c>
      <c r="D147" t="s">
        <v>843</v>
      </c>
      <c r="E147" t="s">
        <v>843</v>
      </c>
      <c r="F147" s="34">
        <v>2019</v>
      </c>
      <c r="G147" s="34">
        <v>0.4074593186378479</v>
      </c>
      <c r="H147" t="s">
        <v>465</v>
      </c>
      <c r="I147" s="34">
        <v>0.28949987888336182</v>
      </c>
      <c r="J147" t="s">
        <v>465</v>
      </c>
      <c r="K147" t="s">
        <v>843</v>
      </c>
      <c r="L147" t="s">
        <v>843</v>
      </c>
      <c r="M147" s="34">
        <v>0.47764131426811218</v>
      </c>
      <c r="N147" t="s">
        <v>465</v>
      </c>
      <c r="O147" s="34">
        <v>2017</v>
      </c>
      <c r="P147" s="34">
        <v>0.3231678307056427</v>
      </c>
      <c r="Q147" t="s">
        <v>465</v>
      </c>
      <c r="R147" t="s">
        <v>843</v>
      </c>
      <c r="S147" t="s">
        <v>843</v>
      </c>
      <c r="T147" t="s">
        <v>465</v>
      </c>
      <c r="U147" s="34">
        <v>0.75256699323654175</v>
      </c>
      <c r="V147" s="34">
        <v>0.49750000238418579</v>
      </c>
      <c r="W147" t="s">
        <v>465</v>
      </c>
      <c r="X147" t="s">
        <v>843</v>
      </c>
      <c r="Y147" s="34"/>
      <c r="Z147" s="34"/>
      <c r="AA147" s="34"/>
      <c r="AB147" s="34"/>
      <c r="AC147" s="34">
        <v>0.21881525218486786</v>
      </c>
      <c r="AD147" t="s">
        <v>465</v>
      </c>
      <c r="AE147" t="s">
        <v>843</v>
      </c>
      <c r="AF147" t="s">
        <v>843</v>
      </c>
      <c r="AG147" t="s">
        <v>843</v>
      </c>
      <c r="AH147" t="s">
        <v>843</v>
      </c>
      <c r="AI147" s="34">
        <v>2019</v>
      </c>
      <c r="AJ147" s="34"/>
      <c r="AK147" s="34">
        <v>0.46757609342936002</v>
      </c>
      <c r="AL147" s="34"/>
      <c r="AM147" s="34"/>
      <c r="AN147" s="34"/>
      <c r="AO147" s="34"/>
      <c r="AP147" s="34"/>
      <c r="AQ147" s="34">
        <v>0.21568401157855988</v>
      </c>
      <c r="AR147" t="s">
        <v>465</v>
      </c>
      <c r="AS147" t="s">
        <v>843</v>
      </c>
      <c r="AT147" t="s">
        <v>843</v>
      </c>
      <c r="AU147" t="s">
        <v>843</v>
      </c>
      <c r="AV147" t="s">
        <v>843</v>
      </c>
      <c r="AW147" t="s">
        <v>843</v>
      </c>
      <c r="AX147" t="s">
        <v>843</v>
      </c>
      <c r="AY147" s="34"/>
      <c r="AZ147" s="34"/>
      <c r="BA147" s="34"/>
      <c r="BB147" s="34"/>
      <c r="BC147" s="34">
        <v>0.2128710150718689</v>
      </c>
      <c r="BD147" t="s">
        <v>465</v>
      </c>
    </row>
    <row r="148" spans="1:56" ht="15.5">
      <c r="A148" t="s">
        <v>423</v>
      </c>
      <c r="B148" t="s">
        <v>110</v>
      </c>
      <c r="C148" t="s">
        <v>332</v>
      </c>
      <c r="D148" t="s">
        <v>843</v>
      </c>
      <c r="E148" t="s">
        <v>843</v>
      </c>
      <c r="F148" s="34">
        <v>2019</v>
      </c>
      <c r="G148" s="34">
        <v>0.22682642936706543</v>
      </c>
      <c r="H148" t="s">
        <v>924</v>
      </c>
      <c r="I148" s="34">
        <v>0.18488876521587372</v>
      </c>
      <c r="J148" t="s">
        <v>924</v>
      </c>
      <c r="K148" t="s">
        <v>843</v>
      </c>
      <c r="L148" t="s">
        <v>843</v>
      </c>
      <c r="M148" s="34">
        <v>0.45954298973083496</v>
      </c>
      <c r="N148" t="s">
        <v>465</v>
      </c>
      <c r="O148" s="34">
        <v>2017</v>
      </c>
      <c r="P148" s="34">
        <v>0.31485402584075928</v>
      </c>
      <c r="Q148" t="s">
        <v>465</v>
      </c>
      <c r="R148" t="s">
        <v>843</v>
      </c>
      <c r="S148" t="s">
        <v>843</v>
      </c>
      <c r="T148" t="s">
        <v>465</v>
      </c>
      <c r="U148" s="34">
        <v>0.70308190584182739</v>
      </c>
      <c r="V148" s="34">
        <v>0.43000000715255737</v>
      </c>
      <c r="W148" t="s">
        <v>1026</v>
      </c>
      <c r="X148" t="s">
        <v>843</v>
      </c>
      <c r="Y148" s="34">
        <v>0.14340175688266754</v>
      </c>
      <c r="Z148" s="34">
        <v>0.14260748028755188</v>
      </c>
      <c r="AA148" s="34">
        <v>0.14101891219615936</v>
      </c>
      <c r="AB148" s="34">
        <v>0.13625319302082062</v>
      </c>
      <c r="AC148" s="34">
        <v>0.10979843884706497</v>
      </c>
      <c r="AD148" t="s">
        <v>924</v>
      </c>
      <c r="AE148" t="s">
        <v>843</v>
      </c>
      <c r="AF148" t="s">
        <v>843</v>
      </c>
      <c r="AG148" t="s">
        <v>843</v>
      </c>
      <c r="AH148" t="s">
        <v>843</v>
      </c>
      <c r="AI148" s="34">
        <v>2019</v>
      </c>
      <c r="AJ148" s="34"/>
      <c r="AK148" s="34">
        <v>0.45373654786802298</v>
      </c>
      <c r="AL148" s="34"/>
      <c r="AM148" s="34"/>
      <c r="AN148" s="34"/>
      <c r="AO148" s="34"/>
      <c r="AP148" s="34"/>
      <c r="AQ148" s="34">
        <v>0.2138822078704834</v>
      </c>
      <c r="AR148" t="s">
        <v>465</v>
      </c>
      <c r="AS148" t="s">
        <v>843</v>
      </c>
      <c r="AT148" t="s">
        <v>843</v>
      </c>
      <c r="AU148" t="s">
        <v>843</v>
      </c>
      <c r="AV148" t="s">
        <v>843</v>
      </c>
      <c r="AW148" t="s">
        <v>843</v>
      </c>
      <c r="AX148" t="s">
        <v>843</v>
      </c>
      <c r="AY148" s="34"/>
      <c r="AZ148" s="34"/>
      <c r="BA148" s="34"/>
      <c r="BB148" s="34"/>
      <c r="BC148" s="34">
        <v>0.22314758598804474</v>
      </c>
      <c r="BD148" t="s">
        <v>465</v>
      </c>
    </row>
    <row r="149" spans="1:56" ht="15.5">
      <c r="A149" t="s">
        <v>422</v>
      </c>
      <c r="B149" t="s">
        <v>111</v>
      </c>
      <c r="C149" t="s">
        <v>333</v>
      </c>
      <c r="D149" t="s">
        <v>843</v>
      </c>
      <c r="E149" t="s">
        <v>843</v>
      </c>
      <c r="F149" s="34">
        <v>2019</v>
      </c>
      <c r="G149" s="34">
        <v>0.49276494979858398</v>
      </c>
      <c r="H149" t="s">
        <v>924</v>
      </c>
      <c r="I149" s="34">
        <v>0.33010217547416687</v>
      </c>
      <c r="J149" t="s">
        <v>924</v>
      </c>
      <c r="K149" t="s">
        <v>843</v>
      </c>
      <c r="L149" t="s">
        <v>843</v>
      </c>
      <c r="M149" s="34">
        <v>0.57666641473770142</v>
      </c>
      <c r="N149" t="s">
        <v>1345</v>
      </c>
      <c r="O149" s="34">
        <v>2017</v>
      </c>
      <c r="P149" s="34">
        <v>0.36575043201446533</v>
      </c>
      <c r="Q149" t="s">
        <v>1345</v>
      </c>
      <c r="R149" t="s">
        <v>843</v>
      </c>
      <c r="S149" t="s">
        <v>843</v>
      </c>
      <c r="T149" t="s">
        <v>1031</v>
      </c>
      <c r="U149" s="34">
        <v>0.89741766452789307</v>
      </c>
      <c r="V149" s="34">
        <v>0.49095997214317322</v>
      </c>
      <c r="W149" t="s">
        <v>1026</v>
      </c>
      <c r="X149" t="s">
        <v>843</v>
      </c>
      <c r="Y149" s="34">
        <v>0.26557841897010803</v>
      </c>
      <c r="Z149" s="34">
        <v>0.24814961850643158</v>
      </c>
      <c r="AA149" s="34">
        <v>0.24896529316902161</v>
      </c>
      <c r="AB149" s="34">
        <v>0.2562154233455658</v>
      </c>
      <c r="AC149" s="34">
        <v>0.27247151732444763</v>
      </c>
      <c r="AD149" t="s">
        <v>924</v>
      </c>
      <c r="AE149" t="s">
        <v>843</v>
      </c>
      <c r="AF149" t="s">
        <v>843</v>
      </c>
      <c r="AG149" t="s">
        <v>843</v>
      </c>
      <c r="AH149" t="s">
        <v>843</v>
      </c>
      <c r="AI149" s="34">
        <v>2019</v>
      </c>
      <c r="AJ149" s="34">
        <v>0.14272439358239</v>
      </c>
      <c r="AK149" s="34">
        <v>0.19617504325103302</v>
      </c>
      <c r="AL149" s="34">
        <v>5.3450651466846466E-2</v>
      </c>
      <c r="AM149" s="34">
        <v>0.26557755470275879</v>
      </c>
      <c r="AN149" s="34">
        <v>0.24814830720424652</v>
      </c>
      <c r="AO149" s="34">
        <v>0.24896325170993805</v>
      </c>
      <c r="AP149" s="34">
        <v>0.25621393322944641</v>
      </c>
      <c r="AQ149" s="34">
        <v>0.27246406674385071</v>
      </c>
      <c r="AR149" t="s">
        <v>832</v>
      </c>
      <c r="AS149" t="s">
        <v>843</v>
      </c>
      <c r="AT149" t="s">
        <v>843</v>
      </c>
      <c r="AU149" t="s">
        <v>843</v>
      </c>
      <c r="AV149" t="s">
        <v>843</v>
      </c>
      <c r="AW149" t="s">
        <v>843</v>
      </c>
      <c r="AX149" t="s">
        <v>843</v>
      </c>
      <c r="AY149" s="34">
        <v>0.2838873565196991</v>
      </c>
      <c r="AZ149" s="34">
        <v>0.26454660296440125</v>
      </c>
      <c r="BA149" s="34">
        <v>0.23701801896095276</v>
      </c>
      <c r="BB149" s="34">
        <v>0.25227230787277222</v>
      </c>
      <c r="BC149" s="34">
        <v>0.25594079494476318</v>
      </c>
      <c r="BD149" t="s">
        <v>1345</v>
      </c>
    </row>
    <row r="150" spans="1:56" ht="15.5">
      <c r="A150" t="s">
        <v>422</v>
      </c>
      <c r="B150" t="s">
        <v>104</v>
      </c>
      <c r="C150" t="s">
        <v>334</v>
      </c>
      <c r="D150" t="s">
        <v>843</v>
      </c>
      <c r="E150" t="s">
        <v>843</v>
      </c>
      <c r="F150" s="34">
        <v>2019</v>
      </c>
      <c r="G150" s="34">
        <v>0.29633790254592896</v>
      </c>
      <c r="H150" t="s">
        <v>924</v>
      </c>
      <c r="I150" s="34">
        <v>0.22859618067741394</v>
      </c>
      <c r="J150" t="s">
        <v>924</v>
      </c>
      <c r="K150" t="s">
        <v>843</v>
      </c>
      <c r="L150" t="s">
        <v>843</v>
      </c>
      <c r="M150" s="34">
        <v>0.3364582359790802</v>
      </c>
      <c r="N150" t="s">
        <v>1345</v>
      </c>
      <c r="O150" s="34">
        <v>2017</v>
      </c>
      <c r="P150" s="34">
        <v>0.25175365805625916</v>
      </c>
      <c r="Q150" t="s">
        <v>1345</v>
      </c>
      <c r="R150" t="s">
        <v>843</v>
      </c>
      <c r="S150" t="s">
        <v>843</v>
      </c>
      <c r="T150" t="s">
        <v>1031</v>
      </c>
      <c r="U150" s="34">
        <v>0.75256699323654175</v>
      </c>
      <c r="V150" s="34">
        <v>0.50542467832565308</v>
      </c>
      <c r="W150" t="s">
        <v>1026</v>
      </c>
      <c r="X150" t="s">
        <v>843</v>
      </c>
      <c r="Y150" s="34">
        <v>0.19281373918056488</v>
      </c>
      <c r="Z150" s="34">
        <v>0.19767530262470245</v>
      </c>
      <c r="AA150" s="34">
        <v>0.18154571950435638</v>
      </c>
      <c r="AB150" s="34">
        <v>0.14410008490085602</v>
      </c>
      <c r="AC150" s="34">
        <v>0.12616875767707825</v>
      </c>
      <c r="AD150" t="s">
        <v>924</v>
      </c>
      <c r="AE150" t="s">
        <v>843</v>
      </c>
      <c r="AF150" t="s">
        <v>843</v>
      </c>
      <c r="AG150" t="s">
        <v>843</v>
      </c>
      <c r="AH150" t="s">
        <v>843</v>
      </c>
      <c r="AI150" s="34">
        <v>2019</v>
      </c>
      <c r="AJ150" s="34">
        <v>0.180589463612054</v>
      </c>
      <c r="AK150" s="34">
        <v>0.20601472400451301</v>
      </c>
      <c r="AL150" s="34">
        <v>2.542526088654995E-2</v>
      </c>
      <c r="AM150" s="34">
        <v>0.1926841139793396</v>
      </c>
      <c r="AN150" s="34">
        <v>0.19750246405601501</v>
      </c>
      <c r="AO150" s="34">
        <v>0.18128648400306702</v>
      </c>
      <c r="AP150" s="34">
        <v>0.14358164370059967</v>
      </c>
      <c r="AQ150" s="34">
        <v>0.1234147772192955</v>
      </c>
      <c r="AR150" t="s">
        <v>832</v>
      </c>
      <c r="AS150" t="s">
        <v>843</v>
      </c>
      <c r="AT150" t="s">
        <v>843</v>
      </c>
      <c r="AU150" t="s">
        <v>843</v>
      </c>
      <c r="AV150" t="s">
        <v>843</v>
      </c>
      <c r="AW150" t="s">
        <v>843</v>
      </c>
      <c r="AX150" t="s">
        <v>843</v>
      </c>
      <c r="AY150" s="34">
        <v>0.18962877988815308</v>
      </c>
      <c r="AZ150" s="34">
        <v>0.21111725270748138</v>
      </c>
      <c r="BA150" s="34">
        <v>0.21315836906433105</v>
      </c>
      <c r="BB150" s="34">
        <v>0.18413239717483521</v>
      </c>
      <c r="BC150" s="34">
        <v>0.15450376272201538</v>
      </c>
      <c r="BD150" t="s">
        <v>1345</v>
      </c>
    </row>
    <row r="151" spans="1:56" ht="15.5">
      <c r="A151" t="s">
        <v>423</v>
      </c>
      <c r="B151" t="s">
        <v>192</v>
      </c>
      <c r="C151" t="s">
        <v>335</v>
      </c>
      <c r="D151" t="s">
        <v>843</v>
      </c>
      <c r="E151" t="s">
        <v>843</v>
      </c>
      <c r="F151" s="34">
        <v>2019</v>
      </c>
      <c r="G151" s="34">
        <v>0.43411201238632202</v>
      </c>
      <c r="H151" t="s">
        <v>465</v>
      </c>
      <c r="I151" s="34">
        <v>0.30270439386367798</v>
      </c>
      <c r="J151" t="s">
        <v>465</v>
      </c>
      <c r="K151" t="s">
        <v>843</v>
      </c>
      <c r="L151" t="s">
        <v>843</v>
      </c>
      <c r="M151" s="34">
        <v>0.45954298973083496</v>
      </c>
      <c r="N151" t="s">
        <v>465</v>
      </c>
      <c r="O151" s="34">
        <v>2017</v>
      </c>
      <c r="P151" s="34">
        <v>0.31485402584075928</v>
      </c>
      <c r="Q151" t="s">
        <v>465</v>
      </c>
      <c r="R151" t="s">
        <v>843</v>
      </c>
      <c r="S151" t="s">
        <v>843</v>
      </c>
      <c r="T151" t="s">
        <v>465</v>
      </c>
      <c r="U151" s="34">
        <v>0.70308190584182739</v>
      </c>
      <c r="V151" s="34">
        <v>0.39125001430511475</v>
      </c>
      <c r="W151" t="s">
        <v>465</v>
      </c>
      <c r="X151" t="s">
        <v>843</v>
      </c>
      <c r="Y151" s="34"/>
      <c r="Z151" s="34"/>
      <c r="AA151" s="34"/>
      <c r="AB151" s="34"/>
      <c r="AC151" s="34">
        <v>0.22357563674449921</v>
      </c>
      <c r="AD151" t="s">
        <v>465</v>
      </c>
      <c r="AE151" t="s">
        <v>843</v>
      </c>
      <c r="AF151" t="s">
        <v>843</v>
      </c>
      <c r="AG151" t="s">
        <v>843</v>
      </c>
      <c r="AH151" t="s">
        <v>843</v>
      </c>
      <c r="AI151" s="34">
        <v>2019</v>
      </c>
      <c r="AJ151" s="34"/>
      <c r="AK151" s="34"/>
      <c r="AL151" s="34"/>
      <c r="AM151" s="34"/>
      <c r="AN151" s="34"/>
      <c r="AO151" s="34"/>
      <c r="AP151" s="34"/>
      <c r="AQ151" s="34">
        <v>0.2138822078704834</v>
      </c>
      <c r="AR151" t="s">
        <v>465</v>
      </c>
      <c r="AS151" t="s">
        <v>843</v>
      </c>
      <c r="AT151" t="s">
        <v>843</v>
      </c>
      <c r="AU151" t="s">
        <v>843</v>
      </c>
      <c r="AV151" t="s">
        <v>843</v>
      </c>
      <c r="AW151" t="s">
        <v>843</v>
      </c>
      <c r="AX151" t="s">
        <v>843</v>
      </c>
      <c r="AY151" s="34"/>
      <c r="AZ151" s="34"/>
      <c r="BA151" s="34"/>
      <c r="BB151" s="34"/>
      <c r="BC151" s="34">
        <v>0.22314758598804474</v>
      </c>
      <c r="BD151" t="s">
        <v>465</v>
      </c>
    </row>
    <row r="152" spans="1:56" ht="15.5">
      <c r="A152" t="s">
        <v>422</v>
      </c>
      <c r="B152" t="s">
        <v>102</v>
      </c>
      <c r="C152" t="s">
        <v>336</v>
      </c>
      <c r="D152" t="s">
        <v>843</v>
      </c>
      <c r="E152" t="s">
        <v>843</v>
      </c>
      <c r="F152" s="34">
        <v>2019</v>
      </c>
      <c r="G152" s="34">
        <v>0.25325417518615723</v>
      </c>
      <c r="H152" t="s">
        <v>924</v>
      </c>
      <c r="I152" s="34">
        <v>0.20207726955413818</v>
      </c>
      <c r="J152" t="s">
        <v>924</v>
      </c>
      <c r="K152" t="s">
        <v>843</v>
      </c>
      <c r="L152" t="s">
        <v>843</v>
      </c>
      <c r="M152" s="34">
        <v>0.37593001127243042</v>
      </c>
      <c r="N152" t="s">
        <v>1345</v>
      </c>
      <c r="O152" s="34">
        <v>2017</v>
      </c>
      <c r="P152" s="34">
        <v>0.27321884036064148</v>
      </c>
      <c r="Q152" t="s">
        <v>1345</v>
      </c>
      <c r="R152" t="s">
        <v>843</v>
      </c>
      <c r="S152" t="s">
        <v>843</v>
      </c>
      <c r="T152" t="s">
        <v>1031</v>
      </c>
      <c r="U152" s="34">
        <v>0.78645002841949463</v>
      </c>
      <c r="V152" s="34">
        <v>0.58249998092651367</v>
      </c>
      <c r="W152" t="s">
        <v>1026</v>
      </c>
      <c r="X152" t="s">
        <v>843</v>
      </c>
      <c r="Y152" s="34">
        <v>0.1660744845867157</v>
      </c>
      <c r="Z152" s="34">
        <v>0.15172125399112701</v>
      </c>
      <c r="AA152" s="34">
        <v>0.13497443497180939</v>
      </c>
      <c r="AB152" s="34">
        <v>0.1362072080373764</v>
      </c>
      <c r="AC152" s="34">
        <v>0.13026048243045807</v>
      </c>
      <c r="AD152" t="s">
        <v>924</v>
      </c>
      <c r="AE152" t="s">
        <v>843</v>
      </c>
      <c r="AF152" t="s">
        <v>843</v>
      </c>
      <c r="AG152" t="s">
        <v>843</v>
      </c>
      <c r="AH152" t="s">
        <v>843</v>
      </c>
      <c r="AI152" s="34">
        <v>2019</v>
      </c>
      <c r="AJ152" s="34"/>
      <c r="AK152" s="34">
        <v>0.251987388658723</v>
      </c>
      <c r="AL152" s="34"/>
      <c r="AM152" s="34">
        <v>0.11900666356086731</v>
      </c>
      <c r="AN152" s="34">
        <v>8.0903597176074982E-2</v>
      </c>
      <c r="AO152" s="34"/>
      <c r="AP152" s="34"/>
      <c r="AQ152" s="34">
        <v>0.21568401157855988</v>
      </c>
      <c r="AR152" t="s">
        <v>465</v>
      </c>
      <c r="AS152" t="s">
        <v>843</v>
      </c>
      <c r="AT152" t="s">
        <v>843</v>
      </c>
      <c r="AU152" t="s">
        <v>843</v>
      </c>
      <c r="AV152" t="s">
        <v>843</v>
      </c>
      <c r="AW152" t="s">
        <v>843</v>
      </c>
      <c r="AX152" t="s">
        <v>843</v>
      </c>
      <c r="AY152" s="34">
        <v>0.16068251430988312</v>
      </c>
      <c r="AZ152" s="34">
        <v>0.16006503999233246</v>
      </c>
      <c r="BA152" s="34">
        <v>0.15344491600990295</v>
      </c>
      <c r="BB152" s="34">
        <v>0.13821119070053101</v>
      </c>
      <c r="BC152" s="34">
        <v>0.14000312983989716</v>
      </c>
      <c r="BD152" t="s">
        <v>1345</v>
      </c>
    </row>
    <row r="153" spans="1:56" ht="15.5">
      <c r="A153" t="s">
        <v>512</v>
      </c>
      <c r="B153" t="s">
        <v>193</v>
      </c>
      <c r="C153" t="s">
        <v>337</v>
      </c>
      <c r="D153" t="s">
        <v>843</v>
      </c>
      <c r="E153" t="s">
        <v>843</v>
      </c>
      <c r="F153" s="34">
        <v>2019</v>
      </c>
      <c r="G153" s="34">
        <v>0.30219972133636475</v>
      </c>
      <c r="H153" t="s">
        <v>465</v>
      </c>
      <c r="I153" s="34">
        <v>0.23206824064254761</v>
      </c>
      <c r="J153" t="s">
        <v>465</v>
      </c>
      <c r="K153" t="s">
        <v>843</v>
      </c>
      <c r="L153" t="s">
        <v>843</v>
      </c>
      <c r="M153" s="34">
        <v>0.3210161030292511</v>
      </c>
      <c r="N153" t="s">
        <v>465</v>
      </c>
      <c r="O153" s="34">
        <v>2017</v>
      </c>
      <c r="P153" s="34">
        <v>0.24300695955753326</v>
      </c>
      <c r="Q153" t="s">
        <v>465</v>
      </c>
      <c r="R153" t="s">
        <v>843</v>
      </c>
      <c r="S153" t="s">
        <v>843</v>
      </c>
      <c r="T153" t="s">
        <v>465</v>
      </c>
      <c r="U153" s="34">
        <v>0.87084698677062988</v>
      </c>
      <c r="V153" s="34">
        <v>0.29750001430511475</v>
      </c>
      <c r="W153" t="s">
        <v>465</v>
      </c>
      <c r="X153" t="s">
        <v>843</v>
      </c>
      <c r="Y153" s="34"/>
      <c r="Z153" s="34"/>
      <c r="AA153" s="34"/>
      <c r="AB153" s="34"/>
      <c r="AC153" s="34">
        <v>0.16794951260089874</v>
      </c>
      <c r="AD153" t="s">
        <v>465</v>
      </c>
      <c r="AE153" t="s">
        <v>843</v>
      </c>
      <c r="AF153" t="s">
        <v>843</v>
      </c>
      <c r="AG153" t="s">
        <v>843</v>
      </c>
      <c r="AH153" t="s">
        <v>843</v>
      </c>
      <c r="AI153" s="34">
        <v>2019</v>
      </c>
      <c r="AJ153" s="34"/>
      <c r="AK153" s="34"/>
      <c r="AL153" s="34"/>
      <c r="AM153" s="34"/>
      <c r="AN153" s="34"/>
      <c r="AO153" s="34"/>
      <c r="AP153" s="34"/>
      <c r="AQ153" s="34">
        <v>0.16920836269855499</v>
      </c>
      <c r="AR153" t="s">
        <v>465</v>
      </c>
      <c r="AS153" t="s">
        <v>843</v>
      </c>
      <c r="AT153" t="s">
        <v>843</v>
      </c>
      <c r="AU153" t="s">
        <v>843</v>
      </c>
      <c r="AV153" t="s">
        <v>843</v>
      </c>
      <c r="AW153" t="s">
        <v>843</v>
      </c>
      <c r="AX153" t="s">
        <v>843</v>
      </c>
      <c r="AY153" s="34"/>
      <c r="AZ153" s="34"/>
      <c r="BA153" s="34"/>
      <c r="BB153" s="34"/>
      <c r="BC153" s="34">
        <v>0.15895791351795197</v>
      </c>
      <c r="BD153" t="s">
        <v>465</v>
      </c>
    </row>
    <row r="154" spans="1:56" ht="15.5">
      <c r="A154" t="s">
        <v>423</v>
      </c>
      <c r="B154" t="s">
        <v>108</v>
      </c>
      <c r="C154" t="s">
        <v>338</v>
      </c>
      <c r="D154" t="s">
        <v>843</v>
      </c>
      <c r="E154" t="s">
        <v>843</v>
      </c>
      <c r="F154" s="34">
        <v>2019</v>
      </c>
      <c r="G154" s="34">
        <v>0.62125015258789063</v>
      </c>
      <c r="H154" t="s">
        <v>924</v>
      </c>
      <c r="I154" s="34">
        <v>0.3831920325756073</v>
      </c>
      <c r="J154" t="s">
        <v>924</v>
      </c>
      <c r="K154" t="s">
        <v>843</v>
      </c>
      <c r="L154" t="s">
        <v>843</v>
      </c>
      <c r="M154" s="34">
        <v>0.5752713680267334</v>
      </c>
      <c r="N154" t="s">
        <v>1345</v>
      </c>
      <c r="O154" s="34">
        <v>2017</v>
      </c>
      <c r="P154" s="34">
        <v>0.36518874764442444</v>
      </c>
      <c r="Q154" t="s">
        <v>1345</v>
      </c>
      <c r="R154" t="s">
        <v>843</v>
      </c>
      <c r="S154" t="s">
        <v>843</v>
      </c>
      <c r="T154" t="s">
        <v>1031</v>
      </c>
      <c r="U154" s="34">
        <v>0.67984139919281006</v>
      </c>
      <c r="V154" s="34">
        <v>0.43000000715255737</v>
      </c>
      <c r="W154" t="s">
        <v>1026</v>
      </c>
      <c r="X154" t="s">
        <v>843</v>
      </c>
      <c r="Y154" s="34">
        <v>0.22643229365348816</v>
      </c>
      <c r="Z154" s="34">
        <v>0.23236894607543945</v>
      </c>
      <c r="AA154" s="34">
        <v>0.25006350874900818</v>
      </c>
      <c r="AB154" s="34">
        <v>0.28895631432533264</v>
      </c>
      <c r="AC154" s="34">
        <v>0.25900977849960327</v>
      </c>
      <c r="AD154" t="s">
        <v>924</v>
      </c>
      <c r="AE154" t="s">
        <v>843</v>
      </c>
      <c r="AF154" t="s">
        <v>843</v>
      </c>
      <c r="AG154" t="s">
        <v>843</v>
      </c>
      <c r="AH154" t="s">
        <v>843</v>
      </c>
      <c r="AI154" s="34">
        <v>2019</v>
      </c>
      <c r="AJ154" s="34"/>
      <c r="AK154" s="34">
        <v>0.27983455092822901</v>
      </c>
      <c r="AL154" s="34"/>
      <c r="AM154" s="34">
        <v>0.11840975284576416</v>
      </c>
      <c r="AN154" s="34">
        <v>0.11877062916755676</v>
      </c>
      <c r="AO154" s="34"/>
      <c r="AP154" s="34"/>
      <c r="AQ154" s="34">
        <v>0.2138822078704834</v>
      </c>
      <c r="AR154" t="s">
        <v>465</v>
      </c>
      <c r="AS154" t="s">
        <v>843</v>
      </c>
      <c r="AT154" t="s">
        <v>843</v>
      </c>
      <c r="AU154" t="s">
        <v>843</v>
      </c>
      <c r="AV154" t="s">
        <v>843</v>
      </c>
      <c r="AW154" t="s">
        <v>843</v>
      </c>
      <c r="AX154" t="s">
        <v>843</v>
      </c>
      <c r="AY154" s="34">
        <v>0.2160344272851944</v>
      </c>
      <c r="AZ154" s="34">
        <v>0.23098981380462646</v>
      </c>
      <c r="BA154" s="34">
        <v>0.26015487313270569</v>
      </c>
      <c r="BB154" s="34">
        <v>0.29103988409042358</v>
      </c>
      <c r="BC154" s="34">
        <v>0.48019576072692871</v>
      </c>
      <c r="BD154" t="s">
        <v>1345</v>
      </c>
    </row>
    <row r="155" spans="1:56" ht="15.5">
      <c r="A155" t="s">
        <v>422</v>
      </c>
      <c r="B155" t="s">
        <v>107</v>
      </c>
      <c r="C155" t="s">
        <v>339</v>
      </c>
      <c r="D155" t="s">
        <v>843</v>
      </c>
      <c r="E155" t="s">
        <v>843</v>
      </c>
      <c r="F155" s="34">
        <v>2019</v>
      </c>
      <c r="G155" s="34">
        <v>0.4074593186378479</v>
      </c>
      <c r="H155" t="s">
        <v>924</v>
      </c>
      <c r="I155" s="34">
        <v>0.28949987888336182</v>
      </c>
      <c r="J155" t="s">
        <v>924</v>
      </c>
      <c r="K155" t="s">
        <v>843</v>
      </c>
      <c r="L155" t="s">
        <v>843</v>
      </c>
      <c r="M155" s="34">
        <v>0.36601048707962036</v>
      </c>
      <c r="N155" t="s">
        <v>1345</v>
      </c>
      <c r="O155" s="34">
        <v>2017</v>
      </c>
      <c r="P155" s="34">
        <v>0.26794120669364929</v>
      </c>
      <c r="Q155" t="s">
        <v>1345</v>
      </c>
      <c r="R155" t="s">
        <v>843</v>
      </c>
      <c r="S155" t="s">
        <v>843</v>
      </c>
      <c r="T155" t="s">
        <v>1031</v>
      </c>
      <c r="U155" s="34">
        <v>0.72432512044906616</v>
      </c>
      <c r="V155" s="34">
        <v>0.40999999642372131</v>
      </c>
      <c r="W155" t="s">
        <v>1026</v>
      </c>
      <c r="X155" t="s">
        <v>843</v>
      </c>
      <c r="Y155" s="34">
        <v>0.23584835231304169</v>
      </c>
      <c r="Z155" s="34">
        <v>0.26171013712882996</v>
      </c>
      <c r="AA155" s="34">
        <v>0.27403035759925842</v>
      </c>
      <c r="AB155" s="34">
        <v>0.31607860326766968</v>
      </c>
      <c r="AC155" s="34">
        <v>0.31106099486351013</v>
      </c>
      <c r="AD155" t="s">
        <v>924</v>
      </c>
      <c r="AE155" t="s">
        <v>843</v>
      </c>
      <c r="AF155" t="s">
        <v>843</v>
      </c>
      <c r="AG155" t="s">
        <v>843</v>
      </c>
      <c r="AH155" t="s">
        <v>843</v>
      </c>
      <c r="AI155" s="34">
        <v>2019</v>
      </c>
      <c r="AJ155" s="34"/>
      <c r="AK155" s="34">
        <v>0.27305400044401701</v>
      </c>
      <c r="AL155" s="34"/>
      <c r="AM155" s="34"/>
      <c r="AN155" s="34"/>
      <c r="AO155" s="34"/>
      <c r="AP155" s="34"/>
      <c r="AQ155" s="34">
        <v>0.21568401157855988</v>
      </c>
      <c r="AR155" t="s">
        <v>465</v>
      </c>
      <c r="AS155" t="s">
        <v>843</v>
      </c>
      <c r="AT155" t="s">
        <v>843</v>
      </c>
      <c r="AU155" t="s">
        <v>843</v>
      </c>
      <c r="AV155" t="s">
        <v>843</v>
      </c>
      <c r="AW155" t="s">
        <v>843</v>
      </c>
      <c r="AX155" t="s">
        <v>843</v>
      </c>
      <c r="AY155" s="34">
        <v>0.21062414348125458</v>
      </c>
      <c r="AZ155" s="34">
        <v>0.22619618475437164</v>
      </c>
      <c r="BA155" s="34">
        <v>0.24969519674777985</v>
      </c>
      <c r="BB155" s="34">
        <v>0.25298339128494263</v>
      </c>
      <c r="BC155" s="34">
        <v>0.27381959557533264</v>
      </c>
      <c r="BD155" t="s">
        <v>1345</v>
      </c>
    </row>
    <row r="156" spans="1:56" ht="15.5">
      <c r="A156" t="s">
        <v>423</v>
      </c>
      <c r="B156" t="s">
        <v>101</v>
      </c>
      <c r="C156" t="s">
        <v>340</v>
      </c>
      <c r="D156" t="s">
        <v>843</v>
      </c>
      <c r="E156" t="s">
        <v>843</v>
      </c>
      <c r="F156" s="34">
        <v>2019</v>
      </c>
      <c r="G156" s="34">
        <v>0.2331489771604538</v>
      </c>
      <c r="H156" t="s">
        <v>924</v>
      </c>
      <c r="I156" s="34">
        <v>0.18906797468662262</v>
      </c>
      <c r="J156" t="s">
        <v>924</v>
      </c>
      <c r="K156" t="s">
        <v>843</v>
      </c>
      <c r="L156" t="s">
        <v>843</v>
      </c>
      <c r="M156" s="34">
        <v>0.25449973344802856</v>
      </c>
      <c r="N156" t="s">
        <v>1345</v>
      </c>
      <c r="O156" s="34">
        <v>2017</v>
      </c>
      <c r="P156" s="34">
        <v>0.20286950469017029</v>
      </c>
      <c r="Q156" t="s">
        <v>1345</v>
      </c>
      <c r="R156" t="s">
        <v>843</v>
      </c>
      <c r="S156" t="s">
        <v>843</v>
      </c>
      <c r="T156" t="s">
        <v>465</v>
      </c>
      <c r="U156" s="34">
        <v>0.70308190584182739</v>
      </c>
      <c r="V156" s="34">
        <v>0.43927595019340515</v>
      </c>
      <c r="W156" t="s">
        <v>1026</v>
      </c>
      <c r="X156" t="s">
        <v>843</v>
      </c>
      <c r="Y156" s="34">
        <v>0.14433833956718445</v>
      </c>
      <c r="Z156" s="34">
        <v>0.15143091976642609</v>
      </c>
      <c r="AA156" s="34">
        <v>0.17251676321029663</v>
      </c>
      <c r="AB156" s="34">
        <v>0.1848539263010025</v>
      </c>
      <c r="AC156" s="34">
        <v>0.16421324014663696</v>
      </c>
      <c r="AD156" t="s">
        <v>924</v>
      </c>
      <c r="AE156" t="s">
        <v>843</v>
      </c>
      <c r="AF156" t="s">
        <v>843</v>
      </c>
      <c r="AG156" t="s">
        <v>843</v>
      </c>
      <c r="AH156" t="s">
        <v>843</v>
      </c>
      <c r="AI156" s="34">
        <v>2019</v>
      </c>
      <c r="AJ156" s="34"/>
      <c r="AK156" s="34">
        <v>0.276438533456627</v>
      </c>
      <c r="AL156" s="34"/>
      <c r="AM156" s="34"/>
      <c r="AN156" s="34"/>
      <c r="AO156" s="34"/>
      <c r="AP156" s="34"/>
      <c r="AQ156" s="34">
        <v>0.2138822078704834</v>
      </c>
      <c r="AR156" t="s">
        <v>465</v>
      </c>
      <c r="AS156" t="s">
        <v>843</v>
      </c>
      <c r="AT156" t="s">
        <v>843</v>
      </c>
      <c r="AU156" t="s">
        <v>843</v>
      </c>
      <c r="AV156" t="s">
        <v>843</v>
      </c>
      <c r="AW156" t="s">
        <v>843</v>
      </c>
      <c r="AX156" t="s">
        <v>843</v>
      </c>
      <c r="AY156" s="34">
        <v>0.13653194904327393</v>
      </c>
      <c r="AZ156" s="34">
        <v>0.14019851386547089</v>
      </c>
      <c r="BA156" s="34">
        <v>0.15219499170780182</v>
      </c>
      <c r="BB156" s="34">
        <v>0.17960041761398315</v>
      </c>
      <c r="BC156" s="34">
        <v>0.19068557024002075</v>
      </c>
      <c r="BD156" t="s">
        <v>1345</v>
      </c>
    </row>
    <row r="157" spans="1:56" ht="15.5">
      <c r="A157" t="s">
        <v>421</v>
      </c>
      <c r="B157" t="s">
        <v>109</v>
      </c>
      <c r="C157" t="s">
        <v>341</v>
      </c>
      <c r="D157" t="s">
        <v>843</v>
      </c>
      <c r="E157" t="s">
        <v>843</v>
      </c>
      <c r="F157" s="34">
        <v>2019</v>
      </c>
      <c r="G157" s="34">
        <v>0.94665896892547607</v>
      </c>
      <c r="H157" t="s">
        <v>924</v>
      </c>
      <c r="I157" s="34">
        <v>0.48629933595657349</v>
      </c>
      <c r="J157" t="s">
        <v>924</v>
      </c>
      <c r="K157" t="s">
        <v>843</v>
      </c>
      <c r="L157" t="s">
        <v>843</v>
      </c>
      <c r="M157" s="34">
        <v>0.80789363384246826</v>
      </c>
      <c r="N157" t="s">
        <v>1345</v>
      </c>
      <c r="O157" s="34">
        <v>2017</v>
      </c>
      <c r="P157" s="34">
        <v>0.4468701183795929</v>
      </c>
      <c r="Q157" t="s">
        <v>1345</v>
      </c>
      <c r="R157" t="s">
        <v>843</v>
      </c>
      <c r="S157" t="s">
        <v>843</v>
      </c>
      <c r="T157" t="s">
        <v>1031</v>
      </c>
      <c r="U157" s="34">
        <v>0.61454695463180542</v>
      </c>
      <c r="V157" s="34">
        <v>0.4050000011920929</v>
      </c>
      <c r="W157" t="s">
        <v>1026</v>
      </c>
      <c r="X157" t="s">
        <v>843</v>
      </c>
      <c r="Y157" s="34">
        <v>0.56644409894943237</v>
      </c>
      <c r="Z157" s="34">
        <v>0.53515970706939697</v>
      </c>
      <c r="AA157" s="34">
        <v>0.41284996271133423</v>
      </c>
      <c r="AB157" s="34">
        <v>0.32400977611541748</v>
      </c>
      <c r="AC157" s="34">
        <v>0.2046668529510498</v>
      </c>
      <c r="AD157" t="s">
        <v>924</v>
      </c>
      <c r="AE157" t="s">
        <v>843</v>
      </c>
      <c r="AF157" t="s">
        <v>843</v>
      </c>
      <c r="AG157" t="s">
        <v>843</v>
      </c>
      <c r="AH157" t="s">
        <v>843</v>
      </c>
      <c r="AI157" s="34">
        <v>2019</v>
      </c>
      <c r="AJ157" s="34"/>
      <c r="AK157" s="34">
        <v>0.240139228698552</v>
      </c>
      <c r="AL157" s="34"/>
      <c r="AM157" s="34"/>
      <c r="AN157" s="34"/>
      <c r="AO157" s="34"/>
      <c r="AP157" s="34"/>
      <c r="AQ157" s="34">
        <v>0.27010980248451233</v>
      </c>
      <c r="AR157" t="s">
        <v>465</v>
      </c>
      <c r="AS157" t="s">
        <v>843</v>
      </c>
      <c r="AT157" t="s">
        <v>843</v>
      </c>
      <c r="AU157" t="s">
        <v>843</v>
      </c>
      <c r="AV157" t="s">
        <v>843</v>
      </c>
      <c r="AW157" t="s">
        <v>843</v>
      </c>
      <c r="AX157" t="s">
        <v>843</v>
      </c>
      <c r="AY157" s="34">
        <v>0.53981286287307739</v>
      </c>
      <c r="AZ157" s="34">
        <v>0.52731138467788696</v>
      </c>
      <c r="BA157" s="34">
        <v>0.51370334625244141</v>
      </c>
      <c r="BB157" s="34">
        <v>0.28893950581550598</v>
      </c>
      <c r="BC157" s="34">
        <v>0.25474116206169128</v>
      </c>
      <c r="BD157" t="s">
        <v>1345</v>
      </c>
    </row>
    <row r="158" spans="1:56" ht="15.5">
      <c r="A158" t="s">
        <v>423</v>
      </c>
      <c r="B158" t="s">
        <v>194</v>
      </c>
      <c r="C158" t="s">
        <v>342</v>
      </c>
      <c r="D158" t="s">
        <v>843</v>
      </c>
      <c r="E158" t="s">
        <v>843</v>
      </c>
      <c r="F158" s="34">
        <v>2019</v>
      </c>
      <c r="G158" s="34">
        <v>0.43411201238632202</v>
      </c>
      <c r="H158" t="s">
        <v>924</v>
      </c>
      <c r="I158" s="34">
        <v>0.30270439386367798</v>
      </c>
      <c r="J158" t="s">
        <v>924</v>
      </c>
      <c r="K158" t="s">
        <v>843</v>
      </c>
      <c r="L158" t="s">
        <v>843</v>
      </c>
      <c r="M158" s="34">
        <v>0.5149194598197937</v>
      </c>
      <c r="N158" t="s">
        <v>1345</v>
      </c>
      <c r="O158" s="34">
        <v>2017</v>
      </c>
      <c r="P158" s="34">
        <v>0.33989891409873962</v>
      </c>
      <c r="Q158" t="s">
        <v>1345</v>
      </c>
      <c r="R158" t="s">
        <v>843</v>
      </c>
      <c r="S158" t="s">
        <v>843</v>
      </c>
      <c r="T158" t="s">
        <v>465</v>
      </c>
      <c r="U158" s="34">
        <v>0.70308190584182739</v>
      </c>
      <c r="V158" s="34">
        <v>0.39125001430511475</v>
      </c>
      <c r="W158" t="s">
        <v>465</v>
      </c>
      <c r="X158" t="s">
        <v>843</v>
      </c>
      <c r="Y158" s="34">
        <v>0.33150780200958252</v>
      </c>
      <c r="Z158" s="34">
        <v>0.32749348878860474</v>
      </c>
      <c r="AA158" s="34">
        <v>0.26742526888847351</v>
      </c>
      <c r="AB158" s="34">
        <v>0.2386462390422821</v>
      </c>
      <c r="AC158" s="34">
        <v>0.26502165198326111</v>
      </c>
      <c r="AD158" t="s">
        <v>924</v>
      </c>
      <c r="AE158" t="s">
        <v>843</v>
      </c>
      <c r="AF158" t="s">
        <v>843</v>
      </c>
      <c r="AG158" t="s">
        <v>843</v>
      </c>
      <c r="AH158" t="s">
        <v>843</v>
      </c>
      <c r="AI158" s="34">
        <v>2019</v>
      </c>
      <c r="AJ158" s="34">
        <v>0.23201048765079901</v>
      </c>
      <c r="AK158" s="34">
        <v>0.29923803645890401</v>
      </c>
      <c r="AL158" s="34">
        <v>6.7227549850940704E-2</v>
      </c>
      <c r="AM158" s="34">
        <v>0.23126907646656036</v>
      </c>
      <c r="AN158" s="34">
        <v>0.23126907646656036</v>
      </c>
      <c r="AO158" s="34">
        <v>0.23126907646656036</v>
      </c>
      <c r="AP158" s="34">
        <v>0.21300745010375977</v>
      </c>
      <c r="AQ158" s="34">
        <v>0.22466245293617249</v>
      </c>
      <c r="AR158" t="s">
        <v>832</v>
      </c>
      <c r="AS158" t="s">
        <v>843</v>
      </c>
      <c r="AT158" t="s">
        <v>843</v>
      </c>
      <c r="AU158" t="s">
        <v>843</v>
      </c>
      <c r="AV158" t="s">
        <v>843</v>
      </c>
      <c r="AW158" t="s">
        <v>843</v>
      </c>
      <c r="AX158" t="s">
        <v>843</v>
      </c>
      <c r="AY158" s="34">
        <v>0.38057029247283936</v>
      </c>
      <c r="AZ158" s="34">
        <v>0.38240188360214233</v>
      </c>
      <c r="BA158" s="34">
        <v>0.32215899229049683</v>
      </c>
      <c r="BB158" s="34">
        <v>0.26570779085159302</v>
      </c>
      <c r="BC158" s="34">
        <v>0.22314758598804474</v>
      </c>
      <c r="BD158" t="s">
        <v>1345</v>
      </c>
    </row>
    <row r="159" spans="1:56" ht="15.5">
      <c r="A159" t="s">
        <v>422</v>
      </c>
      <c r="B159" t="s">
        <v>114</v>
      </c>
      <c r="C159" t="s">
        <v>343</v>
      </c>
      <c r="D159" t="s">
        <v>843</v>
      </c>
      <c r="E159" t="s">
        <v>843</v>
      </c>
      <c r="F159" s="34">
        <v>2019</v>
      </c>
      <c r="G159" s="34">
        <v>0.50817298889160156</v>
      </c>
      <c r="H159" t="s">
        <v>924</v>
      </c>
      <c r="I159" s="34">
        <v>0.33694607019424438</v>
      </c>
      <c r="J159" t="s">
        <v>924</v>
      </c>
      <c r="K159" t="s">
        <v>843</v>
      </c>
      <c r="L159" t="s">
        <v>843</v>
      </c>
      <c r="M159" s="34">
        <v>0.57047069072723389</v>
      </c>
      <c r="N159" t="s">
        <v>1345</v>
      </c>
      <c r="O159" s="34">
        <v>2017</v>
      </c>
      <c r="P159" s="34">
        <v>0.36324822902679443</v>
      </c>
      <c r="Q159" t="s">
        <v>1345</v>
      </c>
      <c r="R159" t="s">
        <v>843</v>
      </c>
      <c r="S159" t="s">
        <v>843</v>
      </c>
      <c r="T159" t="s">
        <v>1031</v>
      </c>
      <c r="U159" s="34">
        <v>0.63061028718948364</v>
      </c>
      <c r="V159" s="34">
        <v>0.45249998569488525</v>
      </c>
      <c r="W159" t="s">
        <v>1026</v>
      </c>
      <c r="X159" t="s">
        <v>843</v>
      </c>
      <c r="Y159" s="34">
        <v>0.28847807645797729</v>
      </c>
      <c r="Z159" s="34">
        <v>0.27523225545883179</v>
      </c>
      <c r="AA159" s="34">
        <v>0.27809640765190125</v>
      </c>
      <c r="AB159" s="34">
        <v>0.28726363182067871</v>
      </c>
      <c r="AC159" s="34">
        <v>0.30947428941726685</v>
      </c>
      <c r="AD159" t="s">
        <v>924</v>
      </c>
      <c r="AE159" t="s">
        <v>843</v>
      </c>
      <c r="AF159" t="s">
        <v>843</v>
      </c>
      <c r="AG159" t="s">
        <v>843</v>
      </c>
      <c r="AH159" t="s">
        <v>843</v>
      </c>
      <c r="AI159" s="34">
        <v>2019</v>
      </c>
      <c r="AJ159" s="34">
        <v>0.13202369926677901</v>
      </c>
      <c r="AK159" s="34">
        <v>0.15749285140428898</v>
      </c>
      <c r="AL159" s="34">
        <v>2.5469152256846428E-2</v>
      </c>
      <c r="AM159" s="34">
        <v>0.1565638929605484</v>
      </c>
      <c r="AN159" s="34">
        <v>0.1565638929605484</v>
      </c>
      <c r="AO159" s="34">
        <v>0.1565638929605484</v>
      </c>
      <c r="AP159" s="34">
        <v>0.16256730258464813</v>
      </c>
      <c r="AQ159" s="34">
        <v>0.16171623766422272</v>
      </c>
      <c r="AR159" t="s">
        <v>832</v>
      </c>
      <c r="AS159" t="s">
        <v>843</v>
      </c>
      <c r="AT159" t="s">
        <v>843</v>
      </c>
      <c r="AU159" t="s">
        <v>843</v>
      </c>
      <c r="AV159" t="s">
        <v>843</v>
      </c>
      <c r="AW159" t="s">
        <v>843</v>
      </c>
      <c r="AX159" t="s">
        <v>843</v>
      </c>
      <c r="AY159" s="34">
        <v>0.31214451789855957</v>
      </c>
      <c r="AZ159" s="34">
        <v>0.28651389479637146</v>
      </c>
      <c r="BA159" s="34">
        <v>0.2794797420501709</v>
      </c>
      <c r="BB159" s="34">
        <v>0.27225333452224731</v>
      </c>
      <c r="BC159" s="34">
        <v>0.35955721139907837</v>
      </c>
      <c r="BD159" t="s">
        <v>1345</v>
      </c>
    </row>
    <row r="160" spans="1:56" ht="15.5">
      <c r="A160" t="s">
        <v>512</v>
      </c>
      <c r="B160" t="s">
        <v>850</v>
      </c>
      <c r="C160" t="s">
        <v>851</v>
      </c>
      <c r="D160" t="s">
        <v>843</v>
      </c>
      <c r="E160" t="s">
        <v>843</v>
      </c>
      <c r="F160" s="34">
        <v>2019</v>
      </c>
      <c r="G160" s="34">
        <v>0.30219972133636475</v>
      </c>
      <c r="H160" t="s">
        <v>465</v>
      </c>
      <c r="I160" s="34">
        <v>0.23206824064254761</v>
      </c>
      <c r="J160" t="s">
        <v>465</v>
      </c>
      <c r="K160" t="s">
        <v>843</v>
      </c>
      <c r="L160" t="s">
        <v>843</v>
      </c>
      <c r="M160" s="34">
        <v>0.3210161030292511</v>
      </c>
      <c r="N160" t="s">
        <v>465</v>
      </c>
      <c r="O160" s="34">
        <v>2017</v>
      </c>
      <c r="P160" s="34">
        <v>0.24300695955753326</v>
      </c>
      <c r="Q160" t="s">
        <v>465</v>
      </c>
      <c r="R160" t="s">
        <v>843</v>
      </c>
      <c r="S160" t="s">
        <v>843</v>
      </c>
      <c r="T160" t="s">
        <v>465</v>
      </c>
      <c r="U160" s="34">
        <v>0.87084698677062988</v>
      </c>
      <c r="V160" s="34">
        <v>0.29750001430511475</v>
      </c>
      <c r="W160" t="s">
        <v>465</v>
      </c>
      <c r="X160" t="s">
        <v>843</v>
      </c>
      <c r="Y160" s="34"/>
      <c r="Z160" s="34"/>
      <c r="AA160" s="34"/>
      <c r="AB160" s="34"/>
      <c r="AC160" s="34">
        <v>0.16794951260089874</v>
      </c>
      <c r="AD160" t="s">
        <v>465</v>
      </c>
      <c r="AE160" t="s">
        <v>843</v>
      </c>
      <c r="AF160" t="s">
        <v>843</v>
      </c>
      <c r="AG160" t="s">
        <v>843</v>
      </c>
      <c r="AH160" t="s">
        <v>843</v>
      </c>
      <c r="AI160" s="34">
        <v>2019</v>
      </c>
      <c r="AJ160" s="34"/>
      <c r="AK160" s="34"/>
      <c r="AL160" s="34"/>
      <c r="AM160" s="34"/>
      <c r="AN160" s="34"/>
      <c r="AO160" s="34"/>
      <c r="AP160" s="34"/>
      <c r="AQ160" s="34">
        <v>0.16920836269855499</v>
      </c>
      <c r="AR160" t="s">
        <v>465</v>
      </c>
      <c r="AS160" t="s">
        <v>843</v>
      </c>
      <c r="AT160" t="s">
        <v>843</v>
      </c>
      <c r="AU160" t="s">
        <v>843</v>
      </c>
      <c r="AV160" t="s">
        <v>843</v>
      </c>
      <c r="AW160" t="s">
        <v>843</v>
      </c>
      <c r="AX160" t="s">
        <v>843</v>
      </c>
      <c r="AY160" s="34"/>
      <c r="AZ160" s="34"/>
      <c r="BA160" s="34"/>
      <c r="BB160" s="34"/>
      <c r="BC160" s="34">
        <v>0.15895791351795197</v>
      </c>
      <c r="BD160" t="s">
        <v>465</v>
      </c>
    </row>
    <row r="161" spans="1:56" ht="15.5">
      <c r="A161" t="s">
        <v>423</v>
      </c>
      <c r="B161" t="s">
        <v>120</v>
      </c>
      <c r="C161" t="s">
        <v>344</v>
      </c>
      <c r="D161" t="s">
        <v>843</v>
      </c>
      <c r="E161" t="s">
        <v>843</v>
      </c>
      <c r="F161" s="34">
        <v>2019</v>
      </c>
      <c r="G161" s="34">
        <v>0.25988459587097168</v>
      </c>
      <c r="H161" t="s">
        <v>924</v>
      </c>
      <c r="I161" s="34">
        <v>0.20627650618553162</v>
      </c>
      <c r="J161" t="s">
        <v>924</v>
      </c>
      <c r="K161" t="s">
        <v>843</v>
      </c>
      <c r="L161" t="s">
        <v>843</v>
      </c>
      <c r="M161" s="34">
        <v>0.30703732371330261</v>
      </c>
      <c r="N161" t="s">
        <v>1345</v>
      </c>
      <c r="O161" s="34">
        <v>2017</v>
      </c>
      <c r="P161" s="34">
        <v>0.23491090536117554</v>
      </c>
      <c r="Q161" t="s">
        <v>1345</v>
      </c>
      <c r="R161" t="s">
        <v>843</v>
      </c>
      <c r="S161" t="s">
        <v>843</v>
      </c>
      <c r="T161" t="s">
        <v>465</v>
      </c>
      <c r="U161" s="34">
        <v>0.70308190584182739</v>
      </c>
      <c r="V161" s="34">
        <v>0.35741508007049561</v>
      </c>
      <c r="W161" t="s">
        <v>1026</v>
      </c>
      <c r="X161" t="s">
        <v>843</v>
      </c>
      <c r="Y161" s="34">
        <v>0.12578214704990387</v>
      </c>
      <c r="Z161" s="34">
        <v>0.13100446760654449</v>
      </c>
      <c r="AA161" s="34">
        <v>0.15362998843193054</v>
      </c>
      <c r="AB161" s="34">
        <v>0.18923534452915192</v>
      </c>
      <c r="AC161" s="34">
        <v>0.18511924147605896</v>
      </c>
      <c r="AD161" t="s">
        <v>924</v>
      </c>
      <c r="AE161" t="s">
        <v>843</v>
      </c>
      <c r="AF161" t="s">
        <v>843</v>
      </c>
      <c r="AG161" t="s">
        <v>843</v>
      </c>
      <c r="AH161" t="s">
        <v>843</v>
      </c>
      <c r="AI161" s="34">
        <v>2019</v>
      </c>
      <c r="AJ161" s="34">
        <v>0.28065464892306297</v>
      </c>
      <c r="AK161" s="34">
        <v>0.33815125683359903</v>
      </c>
      <c r="AL161" s="34">
        <v>5.7496611028909683E-2</v>
      </c>
      <c r="AM161" s="34">
        <v>0.18836843967437744</v>
      </c>
      <c r="AN161" s="34">
        <v>0.18084244430065155</v>
      </c>
      <c r="AO161" s="34">
        <v>0.18815799057483673</v>
      </c>
      <c r="AP161" s="34">
        <v>0.20066671073436737</v>
      </c>
      <c r="AQ161" s="34">
        <v>0.17003223299980164</v>
      </c>
      <c r="AR161" t="s">
        <v>832</v>
      </c>
      <c r="AS161" t="s">
        <v>843</v>
      </c>
      <c r="AT161" t="s">
        <v>843</v>
      </c>
      <c r="AU161" t="s">
        <v>843</v>
      </c>
      <c r="AV161" t="s">
        <v>843</v>
      </c>
      <c r="AW161" t="s">
        <v>843</v>
      </c>
      <c r="AX161" t="s">
        <v>843</v>
      </c>
      <c r="AY161" s="34">
        <v>0.16860803961753845</v>
      </c>
      <c r="AZ161" s="34">
        <v>0.13381847739219666</v>
      </c>
      <c r="BA161" s="34">
        <v>0.14411056041717529</v>
      </c>
      <c r="BB161" s="34">
        <v>0.15769287943840027</v>
      </c>
      <c r="BC161" s="34">
        <v>0.19041034579277039</v>
      </c>
      <c r="BD161" t="s">
        <v>1345</v>
      </c>
    </row>
    <row r="162" spans="1:56" ht="15.5">
      <c r="A162" t="s">
        <v>512</v>
      </c>
      <c r="B162" t="s">
        <v>118</v>
      </c>
      <c r="C162" t="s">
        <v>345</v>
      </c>
      <c r="D162" t="s">
        <v>843</v>
      </c>
      <c r="E162" t="s">
        <v>843</v>
      </c>
      <c r="F162" s="34">
        <v>2019</v>
      </c>
      <c r="G162" s="34">
        <v>0.3405584990978241</v>
      </c>
      <c r="H162" t="s">
        <v>924</v>
      </c>
      <c r="I162" s="34">
        <v>0.25404223799705505</v>
      </c>
      <c r="J162" t="s">
        <v>924</v>
      </c>
      <c r="K162" t="s">
        <v>843</v>
      </c>
      <c r="L162" t="s">
        <v>843</v>
      </c>
      <c r="M162" s="34">
        <v>0.34457764029502869</v>
      </c>
      <c r="N162" t="s">
        <v>1345</v>
      </c>
      <c r="O162" s="34">
        <v>2017</v>
      </c>
      <c r="P162" s="34">
        <v>0.25627204775810242</v>
      </c>
      <c r="Q162" t="s">
        <v>1345</v>
      </c>
      <c r="R162" t="s">
        <v>843</v>
      </c>
      <c r="S162" t="s">
        <v>843</v>
      </c>
      <c r="T162" t="s">
        <v>465</v>
      </c>
      <c r="U162" s="34">
        <v>0.87084698677062988</v>
      </c>
      <c r="V162" s="34">
        <v>1</v>
      </c>
      <c r="W162" t="s">
        <v>1026</v>
      </c>
      <c r="X162" t="s">
        <v>843</v>
      </c>
      <c r="Y162" s="34">
        <v>0.19175083935260773</v>
      </c>
      <c r="Z162" s="34">
        <v>0.18908855319023132</v>
      </c>
      <c r="AA162" s="34">
        <v>0.18666084110736847</v>
      </c>
      <c r="AB162" s="34">
        <v>0.16696681082248688</v>
      </c>
      <c r="AC162" s="34">
        <v>0.16183808445930481</v>
      </c>
      <c r="AD162" t="s">
        <v>924</v>
      </c>
      <c r="AE162" t="s">
        <v>843</v>
      </c>
      <c r="AF162" t="s">
        <v>843</v>
      </c>
      <c r="AG162" t="s">
        <v>843</v>
      </c>
      <c r="AH162" t="s">
        <v>843</v>
      </c>
      <c r="AI162" s="34">
        <v>2019</v>
      </c>
      <c r="AJ162" s="34"/>
      <c r="AK162" s="34">
        <v>0.21254158697751102</v>
      </c>
      <c r="AL162" s="34"/>
      <c r="AM162" s="34"/>
      <c r="AN162" s="34"/>
      <c r="AO162" s="34"/>
      <c r="AP162" s="34"/>
      <c r="AQ162" s="34">
        <v>0.16920836269855499</v>
      </c>
      <c r="AR162" t="s">
        <v>465</v>
      </c>
      <c r="AS162" t="s">
        <v>843</v>
      </c>
      <c r="AT162" t="s">
        <v>843</v>
      </c>
      <c r="AU162" t="s">
        <v>843</v>
      </c>
      <c r="AV162" t="s">
        <v>843</v>
      </c>
      <c r="AW162" t="s">
        <v>843</v>
      </c>
      <c r="AX162" t="s">
        <v>843</v>
      </c>
      <c r="AY162" s="34">
        <v>0.18490095436573029</v>
      </c>
      <c r="AZ162" s="34">
        <v>0.19099925458431244</v>
      </c>
      <c r="BA162" s="34">
        <v>0.18977946043014526</v>
      </c>
      <c r="BB162" s="34">
        <v>0.18737129867076874</v>
      </c>
      <c r="BC162" s="34">
        <v>0.1743144690990448</v>
      </c>
      <c r="BD162" t="s">
        <v>1345</v>
      </c>
    </row>
    <row r="163" spans="1:56" ht="15.5">
      <c r="A163" t="s">
        <v>512</v>
      </c>
      <c r="B163" t="s">
        <v>195</v>
      </c>
      <c r="C163" t="s">
        <v>346</v>
      </c>
      <c r="D163" t="s">
        <v>843</v>
      </c>
      <c r="E163" t="s">
        <v>843</v>
      </c>
      <c r="F163" s="34">
        <v>2019</v>
      </c>
      <c r="G163" s="34">
        <v>0.30219972133636475</v>
      </c>
      <c r="H163" t="s">
        <v>465</v>
      </c>
      <c r="I163" s="34">
        <v>0.23206824064254761</v>
      </c>
      <c r="J163" t="s">
        <v>465</v>
      </c>
      <c r="K163" t="s">
        <v>843</v>
      </c>
      <c r="L163" t="s">
        <v>843</v>
      </c>
      <c r="M163" s="34">
        <v>0.3210161030292511</v>
      </c>
      <c r="N163" t="s">
        <v>465</v>
      </c>
      <c r="O163" s="34">
        <v>2017</v>
      </c>
      <c r="P163" s="34">
        <v>0.24300695955753326</v>
      </c>
      <c r="Q163" t="s">
        <v>465</v>
      </c>
      <c r="R163" t="s">
        <v>843</v>
      </c>
      <c r="S163" t="s">
        <v>843</v>
      </c>
      <c r="T163" t="s">
        <v>465</v>
      </c>
      <c r="U163" s="34">
        <v>0.87084698677062988</v>
      </c>
      <c r="V163" s="34">
        <v>0.29750001430511475</v>
      </c>
      <c r="W163" t="s">
        <v>465</v>
      </c>
      <c r="X163" t="s">
        <v>843</v>
      </c>
      <c r="Y163" s="34"/>
      <c r="Z163" s="34"/>
      <c r="AA163" s="34"/>
      <c r="AB163" s="34"/>
      <c r="AC163" s="34">
        <v>0.16794951260089874</v>
      </c>
      <c r="AD163" t="s">
        <v>465</v>
      </c>
      <c r="AE163" t="s">
        <v>843</v>
      </c>
      <c r="AF163" t="s">
        <v>843</v>
      </c>
      <c r="AG163" t="s">
        <v>843</v>
      </c>
      <c r="AH163" t="s">
        <v>843</v>
      </c>
      <c r="AI163" s="34">
        <v>2019</v>
      </c>
      <c r="AJ163" s="34"/>
      <c r="AK163" s="34"/>
      <c r="AL163" s="34"/>
      <c r="AM163" s="34"/>
      <c r="AN163" s="34"/>
      <c r="AO163" s="34"/>
      <c r="AP163" s="34"/>
      <c r="AQ163" s="34">
        <v>0.16920836269855499</v>
      </c>
      <c r="AR163" t="s">
        <v>465</v>
      </c>
      <c r="AS163" t="s">
        <v>843</v>
      </c>
      <c r="AT163" t="s">
        <v>843</v>
      </c>
      <c r="AU163" t="s">
        <v>843</v>
      </c>
      <c r="AV163" t="s">
        <v>843</v>
      </c>
      <c r="AW163" t="s">
        <v>843</v>
      </c>
      <c r="AX163" t="s">
        <v>843</v>
      </c>
      <c r="AY163" s="34"/>
      <c r="AZ163" s="34"/>
      <c r="BA163" s="34"/>
      <c r="BB163" s="34"/>
      <c r="BC163" s="34">
        <v>0.15895791351795197</v>
      </c>
      <c r="BD163" t="s">
        <v>465</v>
      </c>
    </row>
    <row r="164" spans="1:56" ht="15.5">
      <c r="A164" t="s">
        <v>512</v>
      </c>
      <c r="B164" t="s">
        <v>121</v>
      </c>
      <c r="C164" t="s">
        <v>347</v>
      </c>
      <c r="D164" t="s">
        <v>843</v>
      </c>
      <c r="E164" t="s">
        <v>843</v>
      </c>
      <c r="F164" s="34">
        <v>2019</v>
      </c>
      <c r="G164" s="34">
        <v>0.44873136281967163</v>
      </c>
      <c r="H164" t="s">
        <v>924</v>
      </c>
      <c r="I164" s="34">
        <v>0.30974090099334717</v>
      </c>
      <c r="J164" t="s">
        <v>924</v>
      </c>
      <c r="K164" t="s">
        <v>843</v>
      </c>
      <c r="L164" t="s">
        <v>843</v>
      </c>
      <c r="M164" s="34">
        <v>0.50467061996459961</v>
      </c>
      <c r="N164" t="s">
        <v>1345</v>
      </c>
      <c r="O164" s="34">
        <v>2017</v>
      </c>
      <c r="P164" s="34">
        <v>0.3354027271270752</v>
      </c>
      <c r="Q164" t="s">
        <v>1345</v>
      </c>
      <c r="R164" t="s">
        <v>843</v>
      </c>
      <c r="S164" t="s">
        <v>843</v>
      </c>
      <c r="T164" t="s">
        <v>1031</v>
      </c>
      <c r="U164" s="34">
        <v>0.86253237724304199</v>
      </c>
      <c r="V164" s="34">
        <v>1</v>
      </c>
      <c r="W164" t="s">
        <v>1026</v>
      </c>
      <c r="X164" t="s">
        <v>843</v>
      </c>
      <c r="Y164" s="34">
        <v>0.2450907826423645</v>
      </c>
      <c r="Z164" s="34">
        <v>0.25063470005989075</v>
      </c>
      <c r="AA164" s="34">
        <v>0.24912860989570618</v>
      </c>
      <c r="AB164" s="34">
        <v>0.23019477725028992</v>
      </c>
      <c r="AC164" s="34">
        <v>0.22279687225818634</v>
      </c>
      <c r="AD164" t="s">
        <v>924</v>
      </c>
      <c r="AE164" t="s">
        <v>843</v>
      </c>
      <c r="AF164" t="s">
        <v>843</v>
      </c>
      <c r="AG164" t="s">
        <v>843</v>
      </c>
      <c r="AH164" t="s">
        <v>843</v>
      </c>
      <c r="AI164" s="34">
        <v>2019</v>
      </c>
      <c r="AJ164" s="34"/>
      <c r="AK164" s="34">
        <v>0.23401766229276399</v>
      </c>
      <c r="AL164" s="34"/>
      <c r="AM164" s="34"/>
      <c r="AN164" s="34"/>
      <c r="AO164" s="34"/>
      <c r="AP164" s="34"/>
      <c r="AQ164" s="34">
        <v>0.16920836269855499</v>
      </c>
      <c r="AR164" t="s">
        <v>465</v>
      </c>
      <c r="AS164" t="s">
        <v>843</v>
      </c>
      <c r="AT164" t="s">
        <v>843</v>
      </c>
      <c r="AU164" t="s">
        <v>843</v>
      </c>
      <c r="AV164" t="s">
        <v>843</v>
      </c>
      <c r="AW164" t="s">
        <v>843</v>
      </c>
      <c r="AX164" t="s">
        <v>843</v>
      </c>
      <c r="AY164" s="34">
        <v>0.24527701735496521</v>
      </c>
      <c r="AZ164" s="34">
        <v>0.25776168704032898</v>
      </c>
      <c r="BA164" s="34">
        <v>0.2690088152885437</v>
      </c>
      <c r="BB164" s="34">
        <v>0.25758695602416992</v>
      </c>
      <c r="BC164" s="34">
        <v>0.24357126653194427</v>
      </c>
      <c r="BD164" t="s">
        <v>1345</v>
      </c>
    </row>
    <row r="165" spans="1:56" ht="15.5">
      <c r="A165" t="s">
        <v>423</v>
      </c>
      <c r="B165" t="s">
        <v>117</v>
      </c>
      <c r="C165" t="s">
        <v>348</v>
      </c>
      <c r="D165" t="s">
        <v>843</v>
      </c>
      <c r="E165" t="s">
        <v>843</v>
      </c>
      <c r="F165" s="34">
        <v>2019</v>
      </c>
      <c r="G165" s="34">
        <v>0.43493220210075378</v>
      </c>
      <c r="H165" t="s">
        <v>924</v>
      </c>
      <c r="I165" s="34">
        <v>0.30310297012329102</v>
      </c>
      <c r="J165" t="s">
        <v>924</v>
      </c>
      <c r="K165" t="s">
        <v>843</v>
      </c>
      <c r="L165" t="s">
        <v>843</v>
      </c>
      <c r="M165" s="34">
        <v>0.44967329502105713</v>
      </c>
      <c r="N165" t="s">
        <v>1345</v>
      </c>
      <c r="O165" s="34">
        <v>2017</v>
      </c>
      <c r="P165" s="34">
        <v>0.31018939614295959</v>
      </c>
      <c r="Q165" t="s">
        <v>1345</v>
      </c>
      <c r="R165" t="s">
        <v>843</v>
      </c>
      <c r="S165" t="s">
        <v>843</v>
      </c>
      <c r="T165" t="s">
        <v>1031</v>
      </c>
      <c r="U165" s="34">
        <v>0.61857646703720093</v>
      </c>
      <c r="V165" s="34">
        <v>0.41286802291870117</v>
      </c>
      <c r="W165" t="s">
        <v>1026</v>
      </c>
      <c r="X165" t="s">
        <v>843</v>
      </c>
      <c r="Y165" s="34">
        <v>0.23606237769126892</v>
      </c>
      <c r="Z165" s="34">
        <v>0.2434035986661911</v>
      </c>
      <c r="AA165" s="34">
        <v>0.26343604922294617</v>
      </c>
      <c r="AB165" s="34">
        <v>0.30881279706954956</v>
      </c>
      <c r="AC165" s="34">
        <v>0.38626730442047119</v>
      </c>
      <c r="AD165" t="s">
        <v>924</v>
      </c>
      <c r="AE165" t="s">
        <v>843</v>
      </c>
      <c r="AF165" t="s">
        <v>843</v>
      </c>
      <c r="AG165" t="s">
        <v>843</v>
      </c>
      <c r="AH165" t="s">
        <v>843</v>
      </c>
      <c r="AI165" s="34">
        <v>2019</v>
      </c>
      <c r="AJ165" s="34">
        <v>0.10459899046550801</v>
      </c>
      <c r="AK165" s="34">
        <v>0.170810743441142</v>
      </c>
      <c r="AL165" s="34">
        <v>6.6211752593517303E-2</v>
      </c>
      <c r="AM165" s="34">
        <v>0.24706560373306274</v>
      </c>
      <c r="AN165" s="34">
        <v>0.24706560373306274</v>
      </c>
      <c r="AO165" s="34">
        <v>0.26386749744415283</v>
      </c>
      <c r="AP165" s="34">
        <v>0.30967432260513306</v>
      </c>
      <c r="AQ165" s="34">
        <v>0.38763225078582764</v>
      </c>
      <c r="AR165" t="s">
        <v>832</v>
      </c>
      <c r="AS165" t="s">
        <v>843</v>
      </c>
      <c r="AT165" t="s">
        <v>843</v>
      </c>
      <c r="AU165" t="s">
        <v>843</v>
      </c>
      <c r="AV165" t="s">
        <v>843</v>
      </c>
      <c r="AW165" t="s">
        <v>843</v>
      </c>
      <c r="AX165" t="s">
        <v>843</v>
      </c>
      <c r="AY165" s="34">
        <v>0.21112893521785736</v>
      </c>
      <c r="AZ165" s="34">
        <v>0.21200589835643768</v>
      </c>
      <c r="BA165" s="34">
        <v>0.22170624136924744</v>
      </c>
      <c r="BB165" s="34">
        <v>0.22109149396419525</v>
      </c>
      <c r="BC165" s="34">
        <v>0.24493059515953064</v>
      </c>
      <c r="BD165" t="s">
        <v>1345</v>
      </c>
    </row>
    <row r="166" spans="1:56" ht="15.5">
      <c r="A166" t="s">
        <v>421</v>
      </c>
      <c r="B166" t="s">
        <v>115</v>
      </c>
      <c r="C166" t="s">
        <v>349</v>
      </c>
      <c r="D166" t="s">
        <v>843</v>
      </c>
      <c r="E166" t="s">
        <v>843</v>
      </c>
      <c r="F166" s="34">
        <v>2019</v>
      </c>
      <c r="G166" s="34">
        <v>0.43954560160636902</v>
      </c>
      <c r="H166" t="s">
        <v>924</v>
      </c>
      <c r="I166" s="34">
        <v>0.3053363561630249</v>
      </c>
      <c r="J166" t="s">
        <v>924</v>
      </c>
      <c r="K166" t="s">
        <v>843</v>
      </c>
      <c r="L166" t="s">
        <v>843</v>
      </c>
      <c r="M166" s="34">
        <v>0.54663282632827759</v>
      </c>
      <c r="N166" t="s">
        <v>1345</v>
      </c>
      <c r="O166" s="34">
        <v>2017</v>
      </c>
      <c r="P166" s="34">
        <v>0.35343411564826965</v>
      </c>
      <c r="Q166" t="s">
        <v>1345</v>
      </c>
      <c r="R166" t="s">
        <v>843</v>
      </c>
      <c r="S166" t="s">
        <v>843</v>
      </c>
      <c r="T166" t="s">
        <v>1031</v>
      </c>
      <c r="U166" s="34">
        <v>0.62847620248794556</v>
      </c>
      <c r="V166" s="34">
        <v>0.33385396003723145</v>
      </c>
      <c r="W166" t="s">
        <v>1026</v>
      </c>
      <c r="X166" t="s">
        <v>843</v>
      </c>
      <c r="Y166" s="34">
        <v>0.26252999901771545</v>
      </c>
      <c r="Z166" s="34">
        <v>0.26375645399093628</v>
      </c>
      <c r="AA166" s="34">
        <v>0.27685394883155823</v>
      </c>
      <c r="AB166" s="34">
        <v>0.3416655957698822</v>
      </c>
      <c r="AC166" s="34">
        <v>0.35481023788452148</v>
      </c>
      <c r="AD166" t="s">
        <v>924</v>
      </c>
      <c r="AE166" t="s">
        <v>843</v>
      </c>
      <c r="AF166" t="s">
        <v>843</v>
      </c>
      <c r="AG166" t="s">
        <v>843</v>
      </c>
      <c r="AH166" t="s">
        <v>843</v>
      </c>
      <c r="AI166" s="34">
        <v>2019</v>
      </c>
      <c r="AJ166" s="34">
        <v>0.200077452496701</v>
      </c>
      <c r="AK166" s="34">
        <v>0.30314990331210201</v>
      </c>
      <c r="AL166" s="34">
        <v>0.10307244956493378</v>
      </c>
      <c r="AM166" s="34">
        <v>0.25750422477722168</v>
      </c>
      <c r="AN166" s="34">
        <v>0.25705543160438538</v>
      </c>
      <c r="AO166" s="34">
        <v>0.26680240035057068</v>
      </c>
      <c r="AP166" s="34">
        <v>0.32156252861022949</v>
      </c>
      <c r="AQ166" s="34">
        <v>0.34000489115715027</v>
      </c>
      <c r="AR166" t="s">
        <v>832</v>
      </c>
      <c r="AS166" t="s">
        <v>843</v>
      </c>
      <c r="AT166" t="s">
        <v>843</v>
      </c>
      <c r="AU166" t="s">
        <v>843</v>
      </c>
      <c r="AV166" t="s">
        <v>843</v>
      </c>
      <c r="AW166" t="s">
        <v>843</v>
      </c>
      <c r="AX166" t="s">
        <v>843</v>
      </c>
      <c r="AY166" s="34">
        <v>0.42248013615608215</v>
      </c>
      <c r="AZ166" s="34">
        <v>0.38875305652618408</v>
      </c>
      <c r="BA166" s="34">
        <v>0.32848444581031799</v>
      </c>
      <c r="BB166" s="34">
        <v>0.35244777798652649</v>
      </c>
      <c r="BC166" s="34">
        <v>0.32174223661422729</v>
      </c>
      <c r="BD166" t="s">
        <v>1345</v>
      </c>
    </row>
    <row r="167" spans="1:56" ht="15.5">
      <c r="A167" t="s">
        <v>423</v>
      </c>
      <c r="B167" t="s">
        <v>116</v>
      </c>
      <c r="C167" t="s">
        <v>350</v>
      </c>
      <c r="D167" t="s">
        <v>843</v>
      </c>
      <c r="E167" t="s">
        <v>843</v>
      </c>
      <c r="F167" s="34">
        <v>2019</v>
      </c>
      <c r="G167" s="34">
        <v>0.57919257879257202</v>
      </c>
      <c r="H167" t="s">
        <v>924</v>
      </c>
      <c r="I167" s="34">
        <v>0.36676499247550964</v>
      </c>
      <c r="J167" t="s">
        <v>924</v>
      </c>
      <c r="K167" t="s">
        <v>843</v>
      </c>
      <c r="L167" t="s">
        <v>843</v>
      </c>
      <c r="M167" s="34">
        <v>0.43097692728042603</v>
      </c>
      <c r="N167" t="s">
        <v>1345</v>
      </c>
      <c r="O167" s="34">
        <v>2017</v>
      </c>
      <c r="P167" s="34">
        <v>0.30117669701576233</v>
      </c>
      <c r="Q167" t="s">
        <v>1345</v>
      </c>
      <c r="R167" t="s">
        <v>843</v>
      </c>
      <c r="S167" t="s">
        <v>843</v>
      </c>
      <c r="T167" t="s">
        <v>1031</v>
      </c>
      <c r="U167" s="34">
        <v>0.65872561931610107</v>
      </c>
      <c r="V167" s="34">
        <v>0.28499999642372131</v>
      </c>
      <c r="W167" t="s">
        <v>1026</v>
      </c>
      <c r="X167" t="s">
        <v>843</v>
      </c>
      <c r="Y167" s="34">
        <v>0.26013273000717163</v>
      </c>
      <c r="Z167" s="34">
        <v>0.20397041738033295</v>
      </c>
      <c r="AA167" s="34">
        <v>0.18364500999450684</v>
      </c>
      <c r="AB167" s="34">
        <v>0.16188128292560577</v>
      </c>
      <c r="AC167" s="34">
        <v>0.12063312530517578</v>
      </c>
      <c r="AD167" t="s">
        <v>924</v>
      </c>
      <c r="AE167" t="s">
        <v>843</v>
      </c>
      <c r="AF167" t="s">
        <v>843</v>
      </c>
      <c r="AG167" t="s">
        <v>843</v>
      </c>
      <c r="AH167" t="s">
        <v>843</v>
      </c>
      <c r="AI167" s="34">
        <v>2019</v>
      </c>
      <c r="AJ167" s="34"/>
      <c r="AK167" s="34">
        <v>0.24625234285644701</v>
      </c>
      <c r="AL167" s="34"/>
      <c r="AM167" s="34"/>
      <c r="AN167" s="34"/>
      <c r="AO167" s="34"/>
      <c r="AP167" s="34"/>
      <c r="AQ167" s="34">
        <v>0.2138822078704834</v>
      </c>
      <c r="AR167" t="s">
        <v>465</v>
      </c>
      <c r="AS167" t="s">
        <v>843</v>
      </c>
      <c r="AT167" t="s">
        <v>843</v>
      </c>
      <c r="AU167" t="s">
        <v>843</v>
      </c>
      <c r="AV167" t="s">
        <v>843</v>
      </c>
      <c r="AW167" t="s">
        <v>843</v>
      </c>
      <c r="AX167" t="s">
        <v>843</v>
      </c>
      <c r="AY167" s="34">
        <v>0.28316903114318848</v>
      </c>
      <c r="AZ167" s="34">
        <v>0.23037298023700714</v>
      </c>
      <c r="BA167" s="34">
        <v>0.20710770785808563</v>
      </c>
      <c r="BB167" s="34">
        <v>0.17130933701992035</v>
      </c>
      <c r="BC167" s="34">
        <v>0.14881227910518646</v>
      </c>
      <c r="BD167" t="s">
        <v>1345</v>
      </c>
    </row>
    <row r="168" spans="1:56" ht="15.5">
      <c r="A168" t="s">
        <v>422</v>
      </c>
      <c r="B168" t="s">
        <v>1296</v>
      </c>
      <c r="C168" t="s">
        <v>324</v>
      </c>
      <c r="D168" t="s">
        <v>843</v>
      </c>
      <c r="E168" t="s">
        <v>843</v>
      </c>
      <c r="F168" s="34">
        <v>2019</v>
      </c>
      <c r="G168" s="34">
        <v>0.4074593186378479</v>
      </c>
      <c r="H168" t="s">
        <v>465</v>
      </c>
      <c r="I168" s="34">
        <v>0.28949987888336182</v>
      </c>
      <c r="J168" t="s">
        <v>465</v>
      </c>
      <c r="K168" t="s">
        <v>843</v>
      </c>
      <c r="L168" t="s">
        <v>843</v>
      </c>
      <c r="M168" s="34">
        <v>0.47764131426811218</v>
      </c>
      <c r="N168" t="s">
        <v>465</v>
      </c>
      <c r="O168" s="34">
        <v>2017</v>
      </c>
      <c r="P168" s="34">
        <v>0.3231678307056427</v>
      </c>
      <c r="Q168" t="s">
        <v>465</v>
      </c>
      <c r="R168" t="s">
        <v>843</v>
      </c>
      <c r="S168" t="s">
        <v>843</v>
      </c>
      <c r="T168" t="s">
        <v>1031</v>
      </c>
      <c r="U168" s="34">
        <v>0.73115414381027222</v>
      </c>
      <c r="V168" s="34">
        <v>0.48249998688697815</v>
      </c>
      <c r="W168" t="s">
        <v>1026</v>
      </c>
      <c r="X168" t="s">
        <v>843</v>
      </c>
      <c r="Y168" s="34">
        <v>0.24202056229114532</v>
      </c>
      <c r="Z168" s="34">
        <v>0.24242287874221802</v>
      </c>
      <c r="AA168" s="34">
        <v>0.26234474778175354</v>
      </c>
      <c r="AB168" s="34">
        <v>0.24275997281074524</v>
      </c>
      <c r="AC168" s="34">
        <v>0.21881525218486786</v>
      </c>
      <c r="AD168" t="s">
        <v>465</v>
      </c>
      <c r="AE168" t="s">
        <v>843</v>
      </c>
      <c r="AF168" t="s">
        <v>843</v>
      </c>
      <c r="AG168" t="s">
        <v>843</v>
      </c>
      <c r="AH168" t="s">
        <v>843</v>
      </c>
      <c r="AI168" s="34">
        <v>2019</v>
      </c>
      <c r="AJ168" s="34">
        <v>0.159781602839972</v>
      </c>
      <c r="AK168" s="34">
        <v>0.210422372138482</v>
      </c>
      <c r="AL168" s="34">
        <v>5.0640769302845001E-2</v>
      </c>
      <c r="AM168" s="34">
        <v>0.23948003351688385</v>
      </c>
      <c r="AN168" s="34">
        <v>0.23898184299468994</v>
      </c>
      <c r="AO168" s="34">
        <v>0.25319883227348328</v>
      </c>
      <c r="AP168" s="34">
        <v>0.23230202496051788</v>
      </c>
      <c r="AQ168" s="34">
        <v>0.24066247045993805</v>
      </c>
      <c r="AR168" t="s">
        <v>832</v>
      </c>
      <c r="AS168" t="s">
        <v>843</v>
      </c>
      <c r="AT168" t="s">
        <v>843</v>
      </c>
      <c r="AU168" t="s">
        <v>843</v>
      </c>
      <c r="AV168" t="s">
        <v>843</v>
      </c>
      <c r="AW168" t="s">
        <v>843</v>
      </c>
      <c r="AX168" t="s">
        <v>843</v>
      </c>
      <c r="AY168" s="34"/>
      <c r="AZ168" s="34"/>
      <c r="BA168" s="34"/>
      <c r="BB168" s="34"/>
      <c r="BC168" s="34">
        <v>0.2128710150718689</v>
      </c>
      <c r="BD168" t="s">
        <v>465</v>
      </c>
    </row>
    <row r="169" spans="1:56" ht="15.5">
      <c r="A169" t="s">
        <v>512</v>
      </c>
      <c r="B169" t="s">
        <v>196</v>
      </c>
      <c r="C169" t="s">
        <v>351</v>
      </c>
      <c r="D169" t="s">
        <v>843</v>
      </c>
      <c r="E169" t="s">
        <v>843</v>
      </c>
      <c r="F169" s="34">
        <v>2019</v>
      </c>
      <c r="G169" s="34">
        <v>0.30219972133636475</v>
      </c>
      <c r="H169" t="s">
        <v>465</v>
      </c>
      <c r="I169" s="34">
        <v>0.23206824064254761</v>
      </c>
      <c r="J169" t="s">
        <v>465</v>
      </c>
      <c r="K169" t="s">
        <v>843</v>
      </c>
      <c r="L169" t="s">
        <v>843</v>
      </c>
      <c r="M169" s="34">
        <v>0.3210161030292511</v>
      </c>
      <c r="N169" t="s">
        <v>465</v>
      </c>
      <c r="O169" s="34">
        <v>2017</v>
      </c>
      <c r="P169" s="34">
        <v>0.24300695955753326</v>
      </c>
      <c r="Q169" t="s">
        <v>465</v>
      </c>
      <c r="R169" t="s">
        <v>843</v>
      </c>
      <c r="S169" t="s">
        <v>843</v>
      </c>
      <c r="T169" t="s">
        <v>465</v>
      </c>
      <c r="U169" s="34">
        <v>0.87084698677062988</v>
      </c>
      <c r="V169" s="34">
        <v>0.29750001430511475</v>
      </c>
      <c r="W169" t="s">
        <v>465</v>
      </c>
      <c r="X169" t="s">
        <v>843</v>
      </c>
      <c r="Y169" s="34"/>
      <c r="Z169" s="34"/>
      <c r="AA169" s="34"/>
      <c r="AB169" s="34"/>
      <c r="AC169" s="34">
        <v>0.16794951260089874</v>
      </c>
      <c r="AD169" t="s">
        <v>465</v>
      </c>
      <c r="AE169" t="s">
        <v>843</v>
      </c>
      <c r="AF169" t="s">
        <v>843</v>
      </c>
      <c r="AG169" t="s">
        <v>843</v>
      </c>
      <c r="AH169" t="s">
        <v>843</v>
      </c>
      <c r="AI169" s="34">
        <v>2019</v>
      </c>
      <c r="AJ169" s="34">
        <v>0.15482233502538101</v>
      </c>
      <c r="AK169" s="34"/>
      <c r="AL169" s="34"/>
      <c r="AM169" s="34"/>
      <c r="AN169" s="34"/>
      <c r="AO169" s="34"/>
      <c r="AP169" s="34"/>
      <c r="AQ169" s="34">
        <v>0.16920836269855499</v>
      </c>
      <c r="AR169" t="s">
        <v>465</v>
      </c>
      <c r="AS169" t="s">
        <v>843</v>
      </c>
      <c r="AT169" t="s">
        <v>843</v>
      </c>
      <c r="AU169" t="s">
        <v>843</v>
      </c>
      <c r="AV169" t="s">
        <v>843</v>
      </c>
      <c r="AW169" t="s">
        <v>843</v>
      </c>
      <c r="AX169" t="s">
        <v>843</v>
      </c>
      <c r="AY169" s="34"/>
      <c r="AZ169" s="34"/>
      <c r="BA169" s="34"/>
      <c r="BB169" s="34"/>
      <c r="BC169" s="34">
        <v>0.15895791351795197</v>
      </c>
      <c r="BD169" t="s">
        <v>465</v>
      </c>
    </row>
    <row r="170" spans="1:56" ht="15.5">
      <c r="A170" t="s">
        <v>512</v>
      </c>
      <c r="B170" t="s">
        <v>119</v>
      </c>
      <c r="C170" t="s">
        <v>352</v>
      </c>
      <c r="D170" t="s">
        <v>843</v>
      </c>
      <c r="E170" t="s">
        <v>843</v>
      </c>
      <c r="F170" s="34">
        <v>2019</v>
      </c>
      <c r="G170" s="34">
        <v>0.33014345169067383</v>
      </c>
      <c r="H170" t="s">
        <v>924</v>
      </c>
      <c r="I170" s="34">
        <v>0.24820138514041901</v>
      </c>
      <c r="J170" t="s">
        <v>924</v>
      </c>
      <c r="K170" t="s">
        <v>843</v>
      </c>
      <c r="L170" t="s">
        <v>843</v>
      </c>
      <c r="M170" s="34">
        <v>0.3210161030292511</v>
      </c>
      <c r="N170" t="s">
        <v>465</v>
      </c>
      <c r="O170" s="34">
        <v>2017</v>
      </c>
      <c r="P170" s="34">
        <v>0.24300695955753326</v>
      </c>
      <c r="Q170" t="s">
        <v>465</v>
      </c>
      <c r="R170" t="s">
        <v>843</v>
      </c>
      <c r="S170" t="s">
        <v>843</v>
      </c>
      <c r="T170" t="s">
        <v>1031</v>
      </c>
      <c r="U170" s="34">
        <v>0.8877825140953064</v>
      </c>
      <c r="V170" s="34">
        <v>1</v>
      </c>
      <c r="W170" t="s">
        <v>1026</v>
      </c>
      <c r="X170" t="s">
        <v>843</v>
      </c>
      <c r="Y170" s="34">
        <v>0.20009124279022217</v>
      </c>
      <c r="Z170" s="34">
        <v>0.20148925483226776</v>
      </c>
      <c r="AA170" s="34">
        <v>0.20969489216804504</v>
      </c>
      <c r="AB170" s="34">
        <v>0.22077825665473938</v>
      </c>
      <c r="AC170" s="34">
        <v>0.23322606086730957</v>
      </c>
      <c r="AD170" t="s">
        <v>924</v>
      </c>
      <c r="AE170" t="s">
        <v>843</v>
      </c>
      <c r="AF170" t="s">
        <v>843</v>
      </c>
      <c r="AG170" t="s">
        <v>843</v>
      </c>
      <c r="AH170" t="s">
        <v>843</v>
      </c>
      <c r="AI170" s="34">
        <v>2019</v>
      </c>
      <c r="AJ170" s="34"/>
      <c r="AK170" s="34">
        <v>0.26876786874867398</v>
      </c>
      <c r="AL170" s="34"/>
      <c r="AM170" s="34"/>
      <c r="AN170" s="34"/>
      <c r="AO170" s="34"/>
      <c r="AP170" s="34"/>
      <c r="AQ170" s="34">
        <v>0.16920836269855499</v>
      </c>
      <c r="AR170" t="s">
        <v>465</v>
      </c>
      <c r="AS170" t="s">
        <v>843</v>
      </c>
      <c r="AT170" t="s">
        <v>843</v>
      </c>
      <c r="AU170" t="s">
        <v>843</v>
      </c>
      <c r="AV170" t="s">
        <v>843</v>
      </c>
      <c r="AW170" t="s">
        <v>843</v>
      </c>
      <c r="AX170" t="s">
        <v>843</v>
      </c>
      <c r="AY170" s="34"/>
      <c r="AZ170" s="34"/>
      <c r="BA170" s="34"/>
      <c r="BB170" s="34"/>
      <c r="BC170" s="34">
        <v>0.15895791351795197</v>
      </c>
      <c r="BD170" t="s">
        <v>465</v>
      </c>
    </row>
    <row r="171" spans="1:56" ht="15.5">
      <c r="A171" t="s">
        <v>512</v>
      </c>
      <c r="B171" t="s">
        <v>122</v>
      </c>
      <c r="C171" t="s">
        <v>353</v>
      </c>
      <c r="D171" t="s">
        <v>843</v>
      </c>
      <c r="E171" t="s">
        <v>843</v>
      </c>
      <c r="F171" s="34">
        <v>2019</v>
      </c>
      <c r="G171" s="34">
        <v>1.6073912382125854</v>
      </c>
      <c r="H171" t="s">
        <v>924</v>
      </c>
      <c r="I171" s="34">
        <v>0.61647486686706543</v>
      </c>
      <c r="J171" t="s">
        <v>924</v>
      </c>
      <c r="K171" t="s">
        <v>843</v>
      </c>
      <c r="L171" t="s">
        <v>843</v>
      </c>
      <c r="M171" s="34">
        <v>1.6775089502334595</v>
      </c>
      <c r="N171" t="s">
        <v>1345</v>
      </c>
      <c r="O171" s="34">
        <v>2017</v>
      </c>
      <c r="P171" s="34">
        <v>0.62651854753494263</v>
      </c>
      <c r="Q171" t="s">
        <v>1345</v>
      </c>
      <c r="R171" t="s">
        <v>843</v>
      </c>
      <c r="S171" t="s">
        <v>843</v>
      </c>
      <c r="T171" t="s">
        <v>1031</v>
      </c>
      <c r="U171" s="34">
        <v>0.75163358449935913</v>
      </c>
      <c r="V171" s="34">
        <v>1</v>
      </c>
      <c r="W171" t="s">
        <v>1026</v>
      </c>
      <c r="X171" t="s">
        <v>843</v>
      </c>
      <c r="Y171" s="34">
        <v>0.54357510805130005</v>
      </c>
      <c r="Z171" s="34">
        <v>0.56085509061813354</v>
      </c>
      <c r="AA171" s="34">
        <v>0.58347880840301514</v>
      </c>
      <c r="AB171" s="34">
        <v>0.55612635612487793</v>
      </c>
      <c r="AC171" s="34">
        <v>0.64820617437362671</v>
      </c>
      <c r="AD171" t="s">
        <v>924</v>
      </c>
      <c r="AE171" t="s">
        <v>843</v>
      </c>
      <c r="AF171" t="s">
        <v>843</v>
      </c>
      <c r="AG171" t="s">
        <v>843</v>
      </c>
      <c r="AH171" t="s">
        <v>843</v>
      </c>
      <c r="AI171" s="34">
        <v>2019</v>
      </c>
      <c r="AJ171" s="34"/>
      <c r="AK171" s="34">
        <v>0.289532596561073</v>
      </c>
      <c r="AL171" s="34"/>
      <c r="AM171" s="34"/>
      <c r="AN171" s="34"/>
      <c r="AO171" s="34"/>
      <c r="AP171" s="34"/>
      <c r="AQ171" s="34">
        <v>0.16920836269855499</v>
      </c>
      <c r="AR171" t="s">
        <v>465</v>
      </c>
      <c r="AS171" t="s">
        <v>843</v>
      </c>
      <c r="AT171" t="s">
        <v>843</v>
      </c>
      <c r="AU171" t="s">
        <v>843</v>
      </c>
      <c r="AV171" t="s">
        <v>843</v>
      </c>
      <c r="AW171" t="s">
        <v>843</v>
      </c>
      <c r="AX171" t="s">
        <v>843</v>
      </c>
      <c r="AY171" s="34">
        <v>0.51660704612731934</v>
      </c>
      <c r="AZ171" s="34">
        <v>0.5214734673500061</v>
      </c>
      <c r="BA171" s="34">
        <v>0.52920323610305786</v>
      </c>
      <c r="BB171" s="34">
        <v>0.50991731882095337</v>
      </c>
      <c r="BC171" s="34">
        <v>0.53705507516860962</v>
      </c>
      <c r="BD171" t="s">
        <v>1345</v>
      </c>
    </row>
    <row r="172" spans="1:56" ht="15.5">
      <c r="A172" t="s">
        <v>423</v>
      </c>
      <c r="B172" t="s">
        <v>123</v>
      </c>
      <c r="C172" t="s">
        <v>354</v>
      </c>
      <c r="D172" t="s">
        <v>843</v>
      </c>
      <c r="E172" t="s">
        <v>843</v>
      </c>
      <c r="F172" s="34">
        <v>2019</v>
      </c>
      <c r="G172" s="34">
        <v>0.4407273530960083</v>
      </c>
      <c r="H172" t="s">
        <v>924</v>
      </c>
      <c r="I172" s="34">
        <v>0.30590614676475525</v>
      </c>
      <c r="J172" t="s">
        <v>924</v>
      </c>
      <c r="K172" t="s">
        <v>843</v>
      </c>
      <c r="L172" t="s">
        <v>843</v>
      </c>
      <c r="M172" s="34">
        <v>0.51826351881027222</v>
      </c>
      <c r="N172" t="s">
        <v>1345</v>
      </c>
      <c r="O172" s="34">
        <v>2017</v>
      </c>
      <c r="P172" s="34">
        <v>0.34135279059410095</v>
      </c>
      <c r="Q172" t="s">
        <v>1345</v>
      </c>
      <c r="R172" t="s">
        <v>843</v>
      </c>
      <c r="S172" t="s">
        <v>843</v>
      </c>
      <c r="T172" t="s">
        <v>1031</v>
      </c>
      <c r="U172" s="34">
        <v>0.76355695724487305</v>
      </c>
      <c r="V172" s="34">
        <v>0.39250001311302185</v>
      </c>
      <c r="W172" t="s">
        <v>1026</v>
      </c>
      <c r="X172" t="s">
        <v>843</v>
      </c>
      <c r="Y172" s="34">
        <v>0.22655527293682098</v>
      </c>
      <c r="Z172" s="34">
        <v>0.2456975132226944</v>
      </c>
      <c r="AA172" s="34">
        <v>0.25310876965522766</v>
      </c>
      <c r="AB172" s="34">
        <v>0.26478016376495361</v>
      </c>
      <c r="AC172" s="34">
        <v>0.18950952589511871</v>
      </c>
      <c r="AD172" t="s">
        <v>924</v>
      </c>
      <c r="AE172" t="s">
        <v>843</v>
      </c>
      <c r="AF172" t="s">
        <v>843</v>
      </c>
      <c r="AG172" t="s">
        <v>843</v>
      </c>
      <c r="AH172" t="s">
        <v>843</v>
      </c>
      <c r="AI172" s="34">
        <v>2019</v>
      </c>
      <c r="AJ172" s="34">
        <v>0.11738129435364501</v>
      </c>
      <c r="AK172" s="34">
        <v>0.13789644969002399</v>
      </c>
      <c r="AL172" s="34">
        <v>2.0515155047178268E-2</v>
      </c>
      <c r="AM172" s="34">
        <v>0.16113665699958801</v>
      </c>
      <c r="AN172" s="34">
        <v>0.1823212206363678</v>
      </c>
      <c r="AO172" s="34">
        <v>0.19178235530853271</v>
      </c>
      <c r="AP172" s="34">
        <v>0.19249701499938965</v>
      </c>
      <c r="AQ172" s="34">
        <v>0.14877218008041382</v>
      </c>
      <c r="AR172" t="s">
        <v>832</v>
      </c>
      <c r="AS172" t="s">
        <v>843</v>
      </c>
      <c r="AT172" t="s">
        <v>843</v>
      </c>
      <c r="AU172" t="s">
        <v>843</v>
      </c>
      <c r="AV172" t="s">
        <v>843</v>
      </c>
      <c r="AW172" t="s">
        <v>843</v>
      </c>
      <c r="AX172" t="s">
        <v>843</v>
      </c>
      <c r="AY172" s="34">
        <v>0.21808162331581116</v>
      </c>
      <c r="AZ172" s="34">
        <v>0.22940215468406677</v>
      </c>
      <c r="BA172" s="34">
        <v>0.24378769099712372</v>
      </c>
      <c r="BB172" s="34">
        <v>0.2572283148765564</v>
      </c>
      <c r="BC172" s="34">
        <v>0.26586949825286865</v>
      </c>
      <c r="BD172" t="s">
        <v>1345</v>
      </c>
    </row>
    <row r="173" spans="1:56" ht="15.5">
      <c r="A173" t="s">
        <v>422</v>
      </c>
      <c r="B173" t="s">
        <v>197</v>
      </c>
      <c r="C173" t="s">
        <v>355</v>
      </c>
      <c r="D173" t="s">
        <v>843</v>
      </c>
      <c r="E173" t="s">
        <v>843</v>
      </c>
      <c r="F173" s="34">
        <v>2019</v>
      </c>
      <c r="G173" s="34">
        <v>0.4074593186378479</v>
      </c>
      <c r="H173" t="s">
        <v>465</v>
      </c>
      <c r="I173" s="34">
        <v>0.28949987888336182</v>
      </c>
      <c r="J173" t="s">
        <v>465</v>
      </c>
      <c r="K173" t="s">
        <v>843</v>
      </c>
      <c r="L173" t="s">
        <v>843</v>
      </c>
      <c r="M173" s="34">
        <v>0.47764131426811218</v>
      </c>
      <c r="N173" t="s">
        <v>465</v>
      </c>
      <c r="O173" s="34">
        <v>2017</v>
      </c>
      <c r="P173" s="34">
        <v>0.3231678307056427</v>
      </c>
      <c r="Q173" t="s">
        <v>465</v>
      </c>
      <c r="R173" t="s">
        <v>843</v>
      </c>
      <c r="S173" t="s">
        <v>843</v>
      </c>
      <c r="T173" t="s">
        <v>465</v>
      </c>
      <c r="U173" s="34">
        <v>0.75256699323654175</v>
      </c>
      <c r="V173" s="34">
        <v>0.49750000238418579</v>
      </c>
      <c r="W173" t="s">
        <v>465</v>
      </c>
      <c r="X173" t="s">
        <v>843</v>
      </c>
      <c r="Y173" s="34"/>
      <c r="Z173" s="34"/>
      <c r="AA173" s="34"/>
      <c r="AB173" s="34"/>
      <c r="AC173" s="34">
        <v>0.21881525218486786</v>
      </c>
      <c r="AD173" t="s">
        <v>465</v>
      </c>
      <c r="AE173" t="s">
        <v>843</v>
      </c>
      <c r="AF173" t="s">
        <v>843</v>
      </c>
      <c r="AG173" t="s">
        <v>843</v>
      </c>
      <c r="AH173" t="s">
        <v>843</v>
      </c>
      <c r="AI173" s="34">
        <v>2019</v>
      </c>
      <c r="AJ173" s="34"/>
      <c r="AK173" s="34"/>
      <c r="AL173" s="34"/>
      <c r="AM173" s="34"/>
      <c r="AN173" s="34"/>
      <c r="AO173" s="34"/>
      <c r="AP173" s="34"/>
      <c r="AQ173" s="34">
        <v>0.21568401157855988</v>
      </c>
      <c r="AR173" t="s">
        <v>465</v>
      </c>
      <c r="AS173" t="s">
        <v>843</v>
      </c>
      <c r="AT173" t="s">
        <v>843</v>
      </c>
      <c r="AU173" t="s">
        <v>843</v>
      </c>
      <c r="AV173" t="s">
        <v>843</v>
      </c>
      <c r="AW173" t="s">
        <v>843</v>
      </c>
      <c r="AX173" t="s">
        <v>843</v>
      </c>
      <c r="AY173" s="34"/>
      <c r="AZ173" s="34"/>
      <c r="BA173" s="34"/>
      <c r="BB173" s="34"/>
      <c r="BC173" s="34">
        <v>0.2128710150718689</v>
      </c>
      <c r="BD173" t="s">
        <v>465</v>
      </c>
    </row>
    <row r="174" spans="1:56" ht="15.5">
      <c r="A174" t="s">
        <v>512</v>
      </c>
      <c r="B174" t="s">
        <v>124</v>
      </c>
      <c r="C174" t="s">
        <v>356</v>
      </c>
      <c r="D174" t="s">
        <v>843</v>
      </c>
      <c r="E174" t="s">
        <v>843</v>
      </c>
      <c r="F174" s="34">
        <v>2019</v>
      </c>
      <c r="G174" s="34">
        <v>0.23756143450737</v>
      </c>
      <c r="H174" t="s">
        <v>924</v>
      </c>
      <c r="I174" s="34">
        <v>0.19195930659770966</v>
      </c>
      <c r="J174" t="s">
        <v>924</v>
      </c>
      <c r="K174" t="s">
        <v>843</v>
      </c>
      <c r="L174" t="s">
        <v>843</v>
      </c>
      <c r="M174" s="34">
        <v>0.23798635601997375</v>
      </c>
      <c r="N174" t="s">
        <v>1345</v>
      </c>
      <c r="O174" s="34">
        <v>2017</v>
      </c>
      <c r="P174" s="34">
        <v>0.19223666191101074</v>
      </c>
      <c r="Q174" t="s">
        <v>1345</v>
      </c>
      <c r="R174" t="s">
        <v>843</v>
      </c>
      <c r="S174" t="s">
        <v>843</v>
      </c>
      <c r="T174" t="s">
        <v>1031</v>
      </c>
      <c r="U174" s="34">
        <v>0.73406511545181274</v>
      </c>
      <c r="V174" s="34">
        <v>0.4869178831577301</v>
      </c>
      <c r="W174" t="s">
        <v>1026</v>
      </c>
      <c r="X174" t="s">
        <v>843</v>
      </c>
      <c r="Y174" s="34">
        <v>0.15690656006336212</v>
      </c>
      <c r="Z174" s="34">
        <v>0.16843783855438232</v>
      </c>
      <c r="AA174" s="34">
        <v>0.19472241401672363</v>
      </c>
      <c r="AB174" s="34">
        <v>0.1627790778875351</v>
      </c>
      <c r="AC174" s="34">
        <v>0.16178598999977112</v>
      </c>
      <c r="AD174" t="s">
        <v>924</v>
      </c>
      <c r="AE174" t="s">
        <v>843</v>
      </c>
      <c r="AF174" t="s">
        <v>843</v>
      </c>
      <c r="AG174" t="s">
        <v>843</v>
      </c>
      <c r="AH174" t="s">
        <v>843</v>
      </c>
      <c r="AI174" s="34">
        <v>2019</v>
      </c>
      <c r="AJ174" s="34">
        <v>0.311201575819402</v>
      </c>
      <c r="AK174" s="34">
        <v>0.37147228602411603</v>
      </c>
      <c r="AL174" s="34">
        <v>6.0270711779594421E-2</v>
      </c>
      <c r="AM174" s="34">
        <v>0.16122955083847046</v>
      </c>
      <c r="AN174" s="34">
        <v>0.1706048846244812</v>
      </c>
      <c r="AO174" s="34">
        <v>0.19476830959320068</v>
      </c>
      <c r="AP174" s="34">
        <v>0.16287077963352203</v>
      </c>
      <c r="AQ174" s="34">
        <v>0.16224820911884308</v>
      </c>
      <c r="AR174" t="s">
        <v>832</v>
      </c>
      <c r="AS174" t="s">
        <v>843</v>
      </c>
      <c r="AT174" t="s">
        <v>843</v>
      </c>
      <c r="AU174" t="s">
        <v>843</v>
      </c>
      <c r="AV174" t="s">
        <v>843</v>
      </c>
      <c r="AW174" t="s">
        <v>843</v>
      </c>
      <c r="AX174" t="s">
        <v>843</v>
      </c>
      <c r="AY174" s="34">
        <v>0.14324939250946045</v>
      </c>
      <c r="AZ174" s="34">
        <v>0.15822212398052216</v>
      </c>
      <c r="BA174" s="34">
        <v>0.17533758282661438</v>
      </c>
      <c r="BB174" s="34">
        <v>0.19302397966384888</v>
      </c>
      <c r="BC174" s="34">
        <v>0.14283867180347443</v>
      </c>
      <c r="BD174" t="s">
        <v>1345</v>
      </c>
    </row>
    <row r="175" spans="1:56" ht="15.5">
      <c r="A175" t="s">
        <v>423</v>
      </c>
      <c r="B175" t="s">
        <v>127</v>
      </c>
      <c r="C175" t="s">
        <v>357</v>
      </c>
      <c r="D175" t="s">
        <v>843</v>
      </c>
      <c r="E175" t="s">
        <v>843</v>
      </c>
      <c r="F175" s="34">
        <v>2019</v>
      </c>
      <c r="G175" s="34">
        <v>0.43411201238632202</v>
      </c>
      <c r="H175" t="s">
        <v>465</v>
      </c>
      <c r="I175" s="34">
        <v>0.30270439386367798</v>
      </c>
      <c r="J175" t="s">
        <v>465</v>
      </c>
      <c r="K175" t="s">
        <v>843</v>
      </c>
      <c r="L175" t="s">
        <v>843</v>
      </c>
      <c r="M175" s="34">
        <v>0.45954298973083496</v>
      </c>
      <c r="N175" t="s">
        <v>465</v>
      </c>
      <c r="O175" s="34">
        <v>2017</v>
      </c>
      <c r="P175" s="34">
        <v>0.31485402584075928</v>
      </c>
      <c r="Q175" t="s">
        <v>465</v>
      </c>
      <c r="R175" t="s">
        <v>843</v>
      </c>
      <c r="S175" t="s">
        <v>843</v>
      </c>
      <c r="T175" t="s">
        <v>465</v>
      </c>
      <c r="U175" s="34">
        <v>0.70308190584182739</v>
      </c>
      <c r="V175" s="34">
        <v>0.40220028162002563</v>
      </c>
      <c r="W175" t="s">
        <v>1026</v>
      </c>
      <c r="X175" t="s">
        <v>843</v>
      </c>
      <c r="Y175" s="34"/>
      <c r="Z175" s="34"/>
      <c r="AA175" s="34"/>
      <c r="AB175" s="34"/>
      <c r="AC175" s="34">
        <v>0.22357563674449921</v>
      </c>
      <c r="AD175" t="s">
        <v>465</v>
      </c>
      <c r="AE175" t="s">
        <v>843</v>
      </c>
      <c r="AF175" t="s">
        <v>843</v>
      </c>
      <c r="AG175" t="s">
        <v>843</v>
      </c>
      <c r="AH175" t="s">
        <v>843</v>
      </c>
      <c r="AI175" s="34">
        <v>2019</v>
      </c>
      <c r="AJ175" s="34"/>
      <c r="AK175" s="34"/>
      <c r="AL175" s="34"/>
      <c r="AM175" s="34"/>
      <c r="AN175" s="34"/>
      <c r="AO175" s="34"/>
      <c r="AP175" s="34"/>
      <c r="AQ175" s="34">
        <v>0.2138822078704834</v>
      </c>
      <c r="AR175" t="s">
        <v>465</v>
      </c>
      <c r="AS175" t="s">
        <v>843</v>
      </c>
      <c r="AT175" t="s">
        <v>843</v>
      </c>
      <c r="AU175" t="s">
        <v>843</v>
      </c>
      <c r="AV175" t="s">
        <v>843</v>
      </c>
      <c r="AW175" t="s">
        <v>843</v>
      </c>
      <c r="AX175" t="s">
        <v>843</v>
      </c>
      <c r="AY175" s="34"/>
      <c r="AZ175" s="34"/>
      <c r="BA175" s="34"/>
      <c r="BB175" s="34"/>
      <c r="BC175" s="34">
        <v>0.22314758598804474</v>
      </c>
      <c r="BD175" t="s">
        <v>465</v>
      </c>
    </row>
    <row r="176" spans="1:56" ht="15.5">
      <c r="A176" t="s">
        <v>422</v>
      </c>
      <c r="B176" t="s">
        <v>130</v>
      </c>
      <c r="C176" t="s">
        <v>358</v>
      </c>
      <c r="D176" t="s">
        <v>843</v>
      </c>
      <c r="E176" t="s">
        <v>843</v>
      </c>
      <c r="F176" s="34">
        <v>2019</v>
      </c>
      <c r="G176" s="34">
        <v>0.30828750133514404</v>
      </c>
      <c r="H176" t="s">
        <v>924</v>
      </c>
      <c r="I176" s="34">
        <v>0.23564201593399048</v>
      </c>
      <c r="J176" t="s">
        <v>924</v>
      </c>
      <c r="K176" t="s">
        <v>843</v>
      </c>
      <c r="L176" t="s">
        <v>843</v>
      </c>
      <c r="M176" s="34">
        <v>0.34854027628898621</v>
      </c>
      <c r="N176" t="s">
        <v>1345</v>
      </c>
      <c r="O176" s="34">
        <v>2017</v>
      </c>
      <c r="P176" s="34">
        <v>0.25845745205879211</v>
      </c>
      <c r="Q176" t="s">
        <v>1345</v>
      </c>
      <c r="R176" t="s">
        <v>843</v>
      </c>
      <c r="S176" t="s">
        <v>843</v>
      </c>
      <c r="T176" t="s">
        <v>1031</v>
      </c>
      <c r="U176" s="34">
        <v>0.72714895009994507</v>
      </c>
      <c r="V176" s="34">
        <v>0.44599103927612305</v>
      </c>
      <c r="W176" t="s">
        <v>1026</v>
      </c>
      <c r="X176" t="s">
        <v>843</v>
      </c>
      <c r="Y176" s="34">
        <v>0.18950223922729492</v>
      </c>
      <c r="Z176" s="34">
        <v>0.17677631974220276</v>
      </c>
      <c r="AA176" s="34">
        <v>0.18781986832618713</v>
      </c>
      <c r="AB176" s="34">
        <v>0.2084735780954361</v>
      </c>
      <c r="AC176" s="34">
        <v>0.23824109137058258</v>
      </c>
      <c r="AD176" t="s">
        <v>924</v>
      </c>
      <c r="AE176" t="s">
        <v>843</v>
      </c>
      <c r="AF176" t="s">
        <v>843</v>
      </c>
      <c r="AG176" t="s">
        <v>843</v>
      </c>
      <c r="AH176" t="s">
        <v>843</v>
      </c>
      <c r="AI176" s="34">
        <v>2019</v>
      </c>
      <c r="AJ176" s="34"/>
      <c r="AK176" s="34">
        <v>0.187092695745607</v>
      </c>
      <c r="AL176" s="34"/>
      <c r="AM176" s="34"/>
      <c r="AN176" s="34"/>
      <c r="AO176" s="34"/>
      <c r="AP176" s="34"/>
      <c r="AQ176" s="34">
        <v>0.21568401157855988</v>
      </c>
      <c r="AR176" t="s">
        <v>465</v>
      </c>
      <c r="AS176" t="s">
        <v>843</v>
      </c>
      <c r="AT176" t="s">
        <v>843</v>
      </c>
      <c r="AU176" t="s">
        <v>843</v>
      </c>
      <c r="AV176" t="s">
        <v>843</v>
      </c>
      <c r="AW176" t="s">
        <v>843</v>
      </c>
      <c r="AX176" t="s">
        <v>843</v>
      </c>
      <c r="AY176" s="34">
        <v>0.1905275285243988</v>
      </c>
      <c r="AZ176" s="34">
        <v>0.17741283774375916</v>
      </c>
      <c r="BA176" s="34">
        <v>0.16641344130039215</v>
      </c>
      <c r="BB176" s="34">
        <v>0.18884596228599548</v>
      </c>
      <c r="BC176" s="34">
        <v>0.19118711352348328</v>
      </c>
      <c r="BD176" t="s">
        <v>1345</v>
      </c>
    </row>
    <row r="177" spans="1:56" ht="15.5">
      <c r="A177" t="s">
        <v>422</v>
      </c>
      <c r="B177" t="s">
        <v>125</v>
      </c>
      <c r="C177" t="s">
        <v>359</v>
      </c>
      <c r="D177" t="s">
        <v>843</v>
      </c>
      <c r="E177" t="s">
        <v>843</v>
      </c>
      <c r="F177" s="34">
        <v>2019</v>
      </c>
      <c r="G177" s="34">
        <v>0.34043458104133606</v>
      </c>
      <c r="H177" t="s">
        <v>924</v>
      </c>
      <c r="I177" s="34">
        <v>0.25397330522537231</v>
      </c>
      <c r="J177" t="s">
        <v>924</v>
      </c>
      <c r="K177" t="s">
        <v>843</v>
      </c>
      <c r="L177" t="s">
        <v>843</v>
      </c>
      <c r="M177" s="34">
        <v>0.36499440670013428</v>
      </c>
      <c r="N177" t="s">
        <v>1345</v>
      </c>
      <c r="O177" s="34">
        <v>2017</v>
      </c>
      <c r="P177" s="34">
        <v>0.26739627122879028</v>
      </c>
      <c r="Q177" t="s">
        <v>1345</v>
      </c>
      <c r="R177" t="s">
        <v>843</v>
      </c>
      <c r="S177" t="s">
        <v>843</v>
      </c>
      <c r="T177" t="s">
        <v>1031</v>
      </c>
      <c r="U177" s="34">
        <v>0.70929986238479614</v>
      </c>
      <c r="V177" s="34">
        <v>0.6524999737739563</v>
      </c>
      <c r="W177" t="s">
        <v>1026</v>
      </c>
      <c r="X177" t="s">
        <v>843</v>
      </c>
      <c r="Y177" s="34">
        <v>0.20043471455574036</v>
      </c>
      <c r="Z177" s="34">
        <v>0.20530088245868683</v>
      </c>
      <c r="AA177" s="34">
        <v>0.21204873919487</v>
      </c>
      <c r="AB177" s="34">
        <v>0.2088623046875</v>
      </c>
      <c r="AC177" s="34">
        <v>0.20369957387447357</v>
      </c>
      <c r="AD177" t="s">
        <v>924</v>
      </c>
      <c r="AE177" t="s">
        <v>843</v>
      </c>
      <c r="AF177" t="s">
        <v>843</v>
      </c>
      <c r="AG177" t="s">
        <v>843</v>
      </c>
      <c r="AH177" t="s">
        <v>843</v>
      </c>
      <c r="AI177" s="34">
        <v>2019</v>
      </c>
      <c r="AJ177" s="34"/>
      <c r="AK177" s="34">
        <v>0.20964350957500399</v>
      </c>
      <c r="AL177" s="34"/>
      <c r="AM177" s="34"/>
      <c r="AN177" s="34"/>
      <c r="AO177" s="34"/>
      <c r="AP177" s="34"/>
      <c r="AQ177" s="34">
        <v>0.21568401157855988</v>
      </c>
      <c r="AR177" t="s">
        <v>465</v>
      </c>
      <c r="AS177" t="s">
        <v>843</v>
      </c>
      <c r="AT177" t="s">
        <v>843</v>
      </c>
      <c r="AU177" t="s">
        <v>843</v>
      </c>
      <c r="AV177" t="s">
        <v>843</v>
      </c>
      <c r="AW177" t="s">
        <v>843</v>
      </c>
      <c r="AX177" t="s">
        <v>843</v>
      </c>
      <c r="AY177" s="34">
        <v>0.20239070057868958</v>
      </c>
      <c r="AZ177" s="34">
        <v>0.19836887717247009</v>
      </c>
      <c r="BA177" s="34">
        <v>0.20965814590454102</v>
      </c>
      <c r="BB177" s="34">
        <v>0.21096718311309814</v>
      </c>
      <c r="BC177" s="34">
        <v>0.209189772605896</v>
      </c>
      <c r="BD177" t="s">
        <v>1345</v>
      </c>
    </row>
    <row r="178" spans="1:56" ht="15.5">
      <c r="A178" t="s">
        <v>423</v>
      </c>
      <c r="B178" t="s">
        <v>126</v>
      </c>
      <c r="C178" t="s">
        <v>360</v>
      </c>
      <c r="D178" t="s">
        <v>843</v>
      </c>
      <c r="E178" t="s">
        <v>843</v>
      </c>
      <c r="F178" s="34">
        <v>2019</v>
      </c>
      <c r="G178" s="34">
        <v>0.24838212132453918</v>
      </c>
      <c r="H178" t="s">
        <v>924</v>
      </c>
      <c r="I178" s="34">
        <v>0.19896320998668671</v>
      </c>
      <c r="J178" t="s">
        <v>924</v>
      </c>
      <c r="K178" t="s">
        <v>843</v>
      </c>
      <c r="L178" t="s">
        <v>843</v>
      </c>
      <c r="M178" s="34">
        <v>0.25233525037765503</v>
      </c>
      <c r="N178" t="s">
        <v>1345</v>
      </c>
      <c r="O178" s="34">
        <v>2017</v>
      </c>
      <c r="P178" s="34">
        <v>0.20149177312850952</v>
      </c>
      <c r="Q178" t="s">
        <v>1345</v>
      </c>
      <c r="R178" t="s">
        <v>843</v>
      </c>
      <c r="S178" t="s">
        <v>843</v>
      </c>
      <c r="T178" t="s">
        <v>465</v>
      </c>
      <c r="U178" s="34">
        <v>0.70308190584182739</v>
      </c>
      <c r="V178" s="34">
        <v>0.46250000596046448</v>
      </c>
      <c r="W178" t="s">
        <v>1026</v>
      </c>
      <c r="X178" t="s">
        <v>843</v>
      </c>
      <c r="Y178" s="34">
        <v>0.14409652352333069</v>
      </c>
      <c r="Z178" s="34">
        <v>0.14452669024467468</v>
      </c>
      <c r="AA178" s="34">
        <v>0.15056955814361572</v>
      </c>
      <c r="AB178" s="34">
        <v>0.1666971892118454</v>
      </c>
      <c r="AC178" s="34">
        <v>0.19103099405765533</v>
      </c>
      <c r="AD178" t="s">
        <v>924</v>
      </c>
      <c r="AE178" t="s">
        <v>843</v>
      </c>
      <c r="AF178" t="s">
        <v>843</v>
      </c>
      <c r="AG178" t="s">
        <v>843</v>
      </c>
      <c r="AH178" t="s">
        <v>843</v>
      </c>
      <c r="AI178" s="34">
        <v>2019</v>
      </c>
      <c r="AJ178" s="34"/>
      <c r="AK178" s="34">
        <v>0.27155125213117098</v>
      </c>
      <c r="AL178" s="34"/>
      <c r="AM178" s="34"/>
      <c r="AN178" s="34"/>
      <c r="AO178" s="34"/>
      <c r="AP178" s="34"/>
      <c r="AQ178" s="34">
        <v>0.2138822078704834</v>
      </c>
      <c r="AR178" t="s">
        <v>465</v>
      </c>
      <c r="AS178" t="s">
        <v>843</v>
      </c>
      <c r="AT178" t="s">
        <v>843</v>
      </c>
      <c r="AU178" t="s">
        <v>843</v>
      </c>
      <c r="AV178" t="s">
        <v>843</v>
      </c>
      <c r="AW178" t="s">
        <v>843</v>
      </c>
      <c r="AX178" t="s">
        <v>843</v>
      </c>
      <c r="AY178" s="34">
        <v>0.14326202869415283</v>
      </c>
      <c r="AZ178" s="34">
        <v>0.13649508357048035</v>
      </c>
      <c r="BA178" s="34">
        <v>0.14748963713645935</v>
      </c>
      <c r="BB178" s="34">
        <v>0.15064913034439087</v>
      </c>
      <c r="BC178" s="34">
        <v>0.16763865947723389</v>
      </c>
      <c r="BD178" t="s">
        <v>1345</v>
      </c>
    </row>
    <row r="179" spans="1:56" ht="15.5">
      <c r="A179" t="s">
        <v>512</v>
      </c>
      <c r="B179" t="s">
        <v>128</v>
      </c>
      <c r="C179" t="s">
        <v>361</v>
      </c>
      <c r="D179" t="s">
        <v>843</v>
      </c>
      <c r="E179" t="s">
        <v>843</v>
      </c>
      <c r="F179" s="34">
        <v>2019</v>
      </c>
      <c r="G179" s="34">
        <v>0.33585289120674133</v>
      </c>
      <c r="H179" t="s">
        <v>924</v>
      </c>
      <c r="I179" s="34">
        <v>0.25141456723213196</v>
      </c>
      <c r="J179" t="s">
        <v>924</v>
      </c>
      <c r="K179" t="s">
        <v>843</v>
      </c>
      <c r="L179" t="s">
        <v>843</v>
      </c>
      <c r="M179" s="34">
        <v>0.35300368070602417</v>
      </c>
      <c r="N179" t="s">
        <v>1345</v>
      </c>
      <c r="O179" s="34">
        <v>2017</v>
      </c>
      <c r="P179" s="34">
        <v>0.26090371608734131</v>
      </c>
      <c r="Q179" t="s">
        <v>1345</v>
      </c>
      <c r="R179" t="s">
        <v>843</v>
      </c>
      <c r="S179" t="s">
        <v>843</v>
      </c>
      <c r="T179" t="s">
        <v>1031</v>
      </c>
      <c r="U179" s="34">
        <v>0.86759412288665771</v>
      </c>
      <c r="V179" s="34">
        <v>1</v>
      </c>
      <c r="W179" t="s">
        <v>1026</v>
      </c>
      <c r="X179" t="s">
        <v>843</v>
      </c>
      <c r="Y179" s="34">
        <v>0.20525835454463959</v>
      </c>
      <c r="Z179" s="34">
        <v>0.22529846429824829</v>
      </c>
      <c r="AA179" s="34">
        <v>0.23860493302345276</v>
      </c>
      <c r="AB179" s="34">
        <v>0.22201617062091827</v>
      </c>
      <c r="AC179" s="34">
        <v>0.23110149800777435</v>
      </c>
      <c r="AD179" t="s">
        <v>924</v>
      </c>
      <c r="AE179" t="s">
        <v>843</v>
      </c>
      <c r="AF179" t="s">
        <v>843</v>
      </c>
      <c r="AG179" t="s">
        <v>843</v>
      </c>
      <c r="AH179" t="s">
        <v>843</v>
      </c>
      <c r="AI179" s="34">
        <v>2019</v>
      </c>
      <c r="AJ179" s="34">
        <v>0.140135243387076</v>
      </c>
      <c r="AK179" s="34">
        <v>0.18295097808781499</v>
      </c>
      <c r="AL179" s="34">
        <v>4.2815733700990677E-2</v>
      </c>
      <c r="AM179" s="34">
        <v>0.20548135042190552</v>
      </c>
      <c r="AN179" s="34">
        <v>0.2255769670009613</v>
      </c>
      <c r="AO179" s="34">
        <v>0.23896202445030212</v>
      </c>
      <c r="AP179" s="34">
        <v>0.22277036309242249</v>
      </c>
      <c r="AQ179" s="34">
        <v>0.23402844369411469</v>
      </c>
      <c r="AR179" t="s">
        <v>832</v>
      </c>
      <c r="AS179" t="s">
        <v>843</v>
      </c>
      <c r="AT179" t="s">
        <v>843</v>
      </c>
      <c r="AU179" t="s">
        <v>843</v>
      </c>
      <c r="AV179" t="s">
        <v>843</v>
      </c>
      <c r="AW179" t="s">
        <v>843</v>
      </c>
      <c r="AX179" t="s">
        <v>843</v>
      </c>
      <c r="AY179" s="34">
        <v>0.19873878359794617</v>
      </c>
      <c r="AZ179" s="34">
        <v>0.21261465549468994</v>
      </c>
      <c r="BA179" s="34">
        <v>0.23297466337680817</v>
      </c>
      <c r="BB179" s="34">
        <v>0.22311800718307495</v>
      </c>
      <c r="BC179" s="34">
        <v>0.18736432492733002</v>
      </c>
      <c r="BD179" t="s">
        <v>1345</v>
      </c>
    </row>
    <row r="180" spans="1:56" ht="15.5">
      <c r="A180" t="s">
        <v>512</v>
      </c>
      <c r="B180" t="s">
        <v>129</v>
      </c>
      <c r="C180" t="s">
        <v>362</v>
      </c>
      <c r="D180" t="s">
        <v>843</v>
      </c>
      <c r="E180" t="s">
        <v>843</v>
      </c>
      <c r="F180" s="34">
        <v>2019</v>
      </c>
      <c r="G180" s="34">
        <v>0.28288516402244568</v>
      </c>
      <c r="H180" t="s">
        <v>924</v>
      </c>
      <c r="I180" s="34">
        <v>0.22050701081752777</v>
      </c>
      <c r="J180" t="s">
        <v>924</v>
      </c>
      <c r="K180" t="s">
        <v>843</v>
      </c>
      <c r="L180" t="s">
        <v>843</v>
      </c>
      <c r="M180" s="34">
        <v>0.3210161030292511</v>
      </c>
      <c r="N180" t="s">
        <v>1345</v>
      </c>
      <c r="O180" s="34">
        <v>2017</v>
      </c>
      <c r="P180" s="34">
        <v>0.24300695955753326</v>
      </c>
      <c r="Q180" t="s">
        <v>1345</v>
      </c>
      <c r="R180" t="s">
        <v>843</v>
      </c>
      <c r="S180" t="s">
        <v>843</v>
      </c>
      <c r="T180" t="s">
        <v>465</v>
      </c>
      <c r="U180" s="34">
        <v>0.87084698677062988</v>
      </c>
      <c r="V180" s="34">
        <v>1</v>
      </c>
      <c r="W180" t="s">
        <v>1026</v>
      </c>
      <c r="X180" t="s">
        <v>843</v>
      </c>
      <c r="Y180" s="34">
        <v>0.15832316875457764</v>
      </c>
      <c r="Z180" s="34">
        <v>0.15106114745140076</v>
      </c>
      <c r="AA180" s="34">
        <v>0.14411099255084991</v>
      </c>
      <c r="AB180" s="34">
        <v>0.11186109483242035</v>
      </c>
      <c r="AC180" s="34">
        <v>0.10323996096849442</v>
      </c>
      <c r="AD180" t="s">
        <v>924</v>
      </c>
      <c r="AE180" t="s">
        <v>843</v>
      </c>
      <c r="AF180" t="s">
        <v>843</v>
      </c>
      <c r="AG180" t="s">
        <v>843</v>
      </c>
      <c r="AH180" t="s">
        <v>843</v>
      </c>
      <c r="AI180" s="34">
        <v>2019</v>
      </c>
      <c r="AJ180" s="34"/>
      <c r="AK180" s="34">
        <v>0.181062277801355</v>
      </c>
      <c r="AL180" s="34"/>
      <c r="AM180" s="34"/>
      <c r="AN180" s="34"/>
      <c r="AO180" s="34"/>
      <c r="AP180" s="34"/>
      <c r="AQ180" s="34">
        <v>0.16920836269855499</v>
      </c>
      <c r="AR180" t="s">
        <v>465</v>
      </c>
      <c r="AS180" t="s">
        <v>843</v>
      </c>
      <c r="AT180" t="s">
        <v>843</v>
      </c>
      <c r="AU180" t="s">
        <v>843</v>
      </c>
      <c r="AV180" t="s">
        <v>843</v>
      </c>
      <c r="AW180" t="s">
        <v>843</v>
      </c>
      <c r="AX180" t="s">
        <v>843</v>
      </c>
      <c r="AY180" s="34">
        <v>0.17170733213424683</v>
      </c>
      <c r="AZ180" s="34">
        <v>0.16706277430057526</v>
      </c>
      <c r="BA180" s="34">
        <v>0.16283701360225677</v>
      </c>
      <c r="BB180" s="34">
        <v>0.13649691641330719</v>
      </c>
      <c r="BC180" s="34">
        <v>0.10138208419084549</v>
      </c>
      <c r="BD180" t="s">
        <v>1345</v>
      </c>
    </row>
    <row r="181" spans="1:56" ht="15.5">
      <c r="A181" t="s">
        <v>512</v>
      </c>
      <c r="B181" t="s">
        <v>198</v>
      </c>
      <c r="C181" t="s">
        <v>363</v>
      </c>
      <c r="D181" t="s">
        <v>843</v>
      </c>
      <c r="E181" t="s">
        <v>843</v>
      </c>
      <c r="F181" s="34">
        <v>2019</v>
      </c>
      <c r="G181" s="34">
        <v>0.30219972133636475</v>
      </c>
      <c r="H181" t="s">
        <v>465</v>
      </c>
      <c r="I181" s="34">
        <v>0.23206824064254761</v>
      </c>
      <c r="J181" t="s">
        <v>465</v>
      </c>
      <c r="K181" t="s">
        <v>843</v>
      </c>
      <c r="L181" t="s">
        <v>843</v>
      </c>
      <c r="M181" s="34">
        <v>0.3210161030292511</v>
      </c>
      <c r="N181" t="s">
        <v>465</v>
      </c>
      <c r="O181" s="34">
        <v>2017</v>
      </c>
      <c r="P181" s="34">
        <v>0.24300695955753326</v>
      </c>
      <c r="Q181" t="s">
        <v>465</v>
      </c>
      <c r="R181" t="s">
        <v>843</v>
      </c>
      <c r="S181" t="s">
        <v>843</v>
      </c>
      <c r="T181" t="s">
        <v>465</v>
      </c>
      <c r="U181" s="34">
        <v>0.87084698677062988</v>
      </c>
      <c r="V181" s="34">
        <v>0.29750001430511475</v>
      </c>
      <c r="W181" t="s">
        <v>465</v>
      </c>
      <c r="X181" t="s">
        <v>843</v>
      </c>
      <c r="Y181" s="34"/>
      <c r="Z181" s="34"/>
      <c r="AA181" s="34"/>
      <c r="AB181" s="34"/>
      <c r="AC181" s="34">
        <v>0.16794951260089874</v>
      </c>
      <c r="AD181" t="s">
        <v>465</v>
      </c>
      <c r="AE181" t="s">
        <v>843</v>
      </c>
      <c r="AF181" t="s">
        <v>843</v>
      </c>
      <c r="AG181" t="s">
        <v>843</v>
      </c>
      <c r="AH181" t="s">
        <v>843</v>
      </c>
      <c r="AI181" s="34">
        <v>2019</v>
      </c>
      <c r="AJ181" s="34">
        <v>0.13833346359801199</v>
      </c>
      <c r="AK181" s="34">
        <v>0.14324793689343499</v>
      </c>
      <c r="AL181" s="34">
        <v>4.9144732765853405E-3</v>
      </c>
      <c r="AM181" s="34">
        <v>7.7606387436389923E-2</v>
      </c>
      <c r="AN181" s="34">
        <v>7.7606387436389923E-2</v>
      </c>
      <c r="AO181" s="34">
        <v>7.7606387436389923E-2</v>
      </c>
      <c r="AP181" s="34">
        <v>5.7284381240606308E-2</v>
      </c>
      <c r="AQ181" s="34">
        <v>3.4307461231946945E-2</v>
      </c>
      <c r="AR181" t="s">
        <v>832</v>
      </c>
      <c r="AS181" t="s">
        <v>843</v>
      </c>
      <c r="AT181" t="s">
        <v>843</v>
      </c>
      <c r="AU181" t="s">
        <v>843</v>
      </c>
      <c r="AV181" t="s">
        <v>843</v>
      </c>
      <c r="AW181" t="s">
        <v>843</v>
      </c>
      <c r="AX181" t="s">
        <v>843</v>
      </c>
      <c r="AY181" s="34"/>
      <c r="AZ181" s="34"/>
      <c r="BA181" s="34"/>
      <c r="BB181" s="34"/>
      <c r="BC181" s="34">
        <v>0.15895791351795197</v>
      </c>
      <c r="BD181" t="s">
        <v>465</v>
      </c>
    </row>
    <row r="182" spans="1:56" ht="15.5">
      <c r="A182" t="s">
        <v>512</v>
      </c>
      <c r="B182" t="s">
        <v>199</v>
      </c>
      <c r="C182" t="s">
        <v>364</v>
      </c>
      <c r="D182" t="s">
        <v>843</v>
      </c>
      <c r="E182" t="s">
        <v>843</v>
      </c>
      <c r="F182" s="34">
        <v>2019</v>
      </c>
      <c r="G182" s="34">
        <v>0.30219972133636475</v>
      </c>
      <c r="H182" t="s">
        <v>465</v>
      </c>
      <c r="I182" s="34">
        <v>0.23206824064254761</v>
      </c>
      <c r="J182" t="s">
        <v>465</v>
      </c>
      <c r="K182" t="s">
        <v>843</v>
      </c>
      <c r="L182" t="s">
        <v>843</v>
      </c>
      <c r="M182" s="34">
        <v>0.3210161030292511</v>
      </c>
      <c r="N182" t="s">
        <v>465</v>
      </c>
      <c r="O182" s="34">
        <v>2017</v>
      </c>
      <c r="P182" s="34">
        <v>0.24300695955753326</v>
      </c>
      <c r="Q182" t="s">
        <v>465</v>
      </c>
      <c r="R182" t="s">
        <v>843</v>
      </c>
      <c r="S182" t="s">
        <v>843</v>
      </c>
      <c r="T182" t="s">
        <v>465</v>
      </c>
      <c r="U182" s="34">
        <v>0.87084698677062988</v>
      </c>
      <c r="V182" s="34">
        <v>0.29750001430511475</v>
      </c>
      <c r="W182" t="s">
        <v>465</v>
      </c>
      <c r="X182" t="s">
        <v>843</v>
      </c>
      <c r="Y182" s="34"/>
      <c r="Z182" s="34"/>
      <c r="AA182" s="34"/>
      <c r="AB182" s="34"/>
      <c r="AC182" s="34">
        <v>0.16794951260089874</v>
      </c>
      <c r="AD182" t="s">
        <v>465</v>
      </c>
      <c r="AE182" t="s">
        <v>843</v>
      </c>
      <c r="AF182" t="s">
        <v>843</v>
      </c>
      <c r="AG182" t="s">
        <v>843</v>
      </c>
      <c r="AH182" t="s">
        <v>843</v>
      </c>
      <c r="AI182" s="34">
        <v>2019</v>
      </c>
      <c r="AJ182" s="34"/>
      <c r="AK182" s="34"/>
      <c r="AL182" s="34"/>
      <c r="AM182" s="34"/>
      <c r="AN182" s="34"/>
      <c r="AO182" s="34"/>
      <c r="AP182" s="34"/>
      <c r="AQ182" s="34">
        <v>0.16920836269855499</v>
      </c>
      <c r="AR182" t="s">
        <v>465</v>
      </c>
      <c r="AS182" t="s">
        <v>843</v>
      </c>
      <c r="AT182" t="s">
        <v>843</v>
      </c>
      <c r="AU182" t="s">
        <v>843</v>
      </c>
      <c r="AV182" t="s">
        <v>843</v>
      </c>
      <c r="AW182" t="s">
        <v>843</v>
      </c>
      <c r="AX182" t="s">
        <v>843</v>
      </c>
      <c r="AY182" s="34"/>
      <c r="AZ182" s="34"/>
      <c r="BA182" s="34"/>
      <c r="BB182" s="34"/>
      <c r="BC182" s="34">
        <v>0.15895791351795197</v>
      </c>
      <c r="BD182" t="s">
        <v>465</v>
      </c>
    </row>
    <row r="183" spans="1:56" ht="15.5">
      <c r="A183" t="s">
        <v>512</v>
      </c>
      <c r="B183" t="s">
        <v>131</v>
      </c>
      <c r="C183" t="s">
        <v>854</v>
      </c>
      <c r="D183" t="s">
        <v>843</v>
      </c>
      <c r="E183" t="s">
        <v>843</v>
      </c>
      <c r="F183" s="34">
        <v>2019</v>
      </c>
      <c r="G183" s="34">
        <v>0.24352824687957764</v>
      </c>
      <c r="H183" t="s">
        <v>924</v>
      </c>
      <c r="I183" s="34">
        <v>0.19583651423454285</v>
      </c>
      <c r="J183" t="s">
        <v>924</v>
      </c>
      <c r="K183" t="s">
        <v>843</v>
      </c>
      <c r="L183" t="s">
        <v>843</v>
      </c>
      <c r="M183" s="34">
        <v>0.66865521669387817</v>
      </c>
      <c r="N183" t="s">
        <v>1345</v>
      </c>
      <c r="O183" s="34">
        <v>2017</v>
      </c>
      <c r="P183" s="34">
        <v>0.40071502327919006</v>
      </c>
      <c r="Q183" t="s">
        <v>1345</v>
      </c>
      <c r="R183" t="s">
        <v>843</v>
      </c>
      <c r="S183" t="s">
        <v>843</v>
      </c>
      <c r="T183" t="s">
        <v>465</v>
      </c>
      <c r="U183" s="34">
        <v>0.87084698677062988</v>
      </c>
      <c r="V183" s="34">
        <v>0.49872678518295288</v>
      </c>
      <c r="W183" t="s">
        <v>1026</v>
      </c>
      <c r="X183" t="s">
        <v>843</v>
      </c>
      <c r="Y183" s="34">
        <v>0.16711363196372986</v>
      </c>
      <c r="Z183" s="34">
        <v>0.17293696105480194</v>
      </c>
      <c r="AA183" s="34">
        <v>0.17044088244438171</v>
      </c>
      <c r="AB183" s="34">
        <v>0.15075030922889709</v>
      </c>
      <c r="AC183" s="34">
        <v>0.14515446126461029</v>
      </c>
      <c r="AD183" t="s">
        <v>924</v>
      </c>
      <c r="AE183" t="s">
        <v>843</v>
      </c>
      <c r="AF183" t="s">
        <v>843</v>
      </c>
      <c r="AG183" t="s">
        <v>843</v>
      </c>
      <c r="AH183" t="s">
        <v>843</v>
      </c>
      <c r="AI183" s="34">
        <v>2019</v>
      </c>
      <c r="AJ183" s="34">
        <v>0.19326189558599899</v>
      </c>
      <c r="AK183" s="34">
        <v>0.226078148153324</v>
      </c>
      <c r="AL183" s="34">
        <v>3.281625360250473E-2</v>
      </c>
      <c r="AM183" s="34">
        <v>0.16711361706256866</v>
      </c>
      <c r="AN183" s="34">
        <v>0.17293696105480194</v>
      </c>
      <c r="AO183" s="34">
        <v>0.17044088244438171</v>
      </c>
      <c r="AP183" s="34">
        <v>0.15075032413005829</v>
      </c>
      <c r="AQ183" s="34">
        <v>0.14515447616577148</v>
      </c>
      <c r="AR183" t="s">
        <v>832</v>
      </c>
      <c r="AS183" t="s">
        <v>843</v>
      </c>
      <c r="AT183" t="s">
        <v>843</v>
      </c>
      <c r="AU183" t="s">
        <v>843</v>
      </c>
      <c r="AV183" t="s">
        <v>843</v>
      </c>
      <c r="AW183" t="s">
        <v>843</v>
      </c>
      <c r="AX183" t="s">
        <v>843</v>
      </c>
      <c r="AY183" s="34">
        <v>0.22514428198337555</v>
      </c>
      <c r="AZ183" s="34">
        <v>0.20866057276725769</v>
      </c>
      <c r="BA183" s="34">
        <v>0.21732302010059357</v>
      </c>
      <c r="BB183" s="34">
        <v>0.21880994737148285</v>
      </c>
      <c r="BC183" s="34">
        <v>0.16399379074573517</v>
      </c>
      <c r="BD183" t="s">
        <v>1345</v>
      </c>
    </row>
    <row r="184" spans="1:56" ht="15.5">
      <c r="A184" t="s">
        <v>422</v>
      </c>
      <c r="B184" t="s">
        <v>132</v>
      </c>
      <c r="C184" t="s">
        <v>365</v>
      </c>
      <c r="D184" t="s">
        <v>843</v>
      </c>
      <c r="E184" t="s">
        <v>843</v>
      </c>
      <c r="F184" s="34">
        <v>2019</v>
      </c>
      <c r="G184" s="34">
        <v>0.35032057762145996</v>
      </c>
      <c r="H184" t="s">
        <v>924</v>
      </c>
      <c r="I184" s="34">
        <v>0.25943511724472046</v>
      </c>
      <c r="J184" t="s">
        <v>924</v>
      </c>
      <c r="K184" t="s">
        <v>843</v>
      </c>
      <c r="L184" t="s">
        <v>843</v>
      </c>
      <c r="M184" s="34">
        <v>1.5830060243606567</v>
      </c>
      <c r="N184" t="s">
        <v>1345</v>
      </c>
      <c r="O184" s="34">
        <v>2017</v>
      </c>
      <c r="P184" s="34">
        <v>0.61285418272018433</v>
      </c>
      <c r="Q184" t="s">
        <v>1345</v>
      </c>
      <c r="R184" t="s">
        <v>843</v>
      </c>
      <c r="S184" t="s">
        <v>843</v>
      </c>
      <c r="T184" t="s">
        <v>465</v>
      </c>
      <c r="U184" s="34">
        <v>0.75256699323654175</v>
      </c>
      <c r="V184" s="34">
        <v>1</v>
      </c>
      <c r="W184" t="s">
        <v>1026</v>
      </c>
      <c r="X184" t="s">
        <v>843</v>
      </c>
      <c r="Y184" s="34">
        <v>0.25810423493385315</v>
      </c>
      <c r="Z184" s="34">
        <v>0.23662316799163818</v>
      </c>
      <c r="AA184" s="34">
        <v>0.20043288171291351</v>
      </c>
      <c r="AB184" s="34">
        <v>0.18062356114387512</v>
      </c>
      <c r="AC184" s="34">
        <v>0.13150167465209961</v>
      </c>
      <c r="AD184" t="s">
        <v>924</v>
      </c>
      <c r="AE184" t="s">
        <v>843</v>
      </c>
      <c r="AF184" t="s">
        <v>843</v>
      </c>
      <c r="AG184" t="s">
        <v>843</v>
      </c>
      <c r="AH184" t="s">
        <v>843</v>
      </c>
      <c r="AI184" s="34">
        <v>2019</v>
      </c>
      <c r="AJ184" s="34"/>
      <c r="AK184" s="34">
        <v>0.209023404249496</v>
      </c>
      <c r="AL184" s="34"/>
      <c r="AM184" s="34">
        <v>0.12865880131721497</v>
      </c>
      <c r="AN184" s="34">
        <v>0.13444478809833527</v>
      </c>
      <c r="AO184" s="34">
        <v>8.2609310746192932E-2</v>
      </c>
      <c r="AP184" s="34"/>
      <c r="AQ184" s="34">
        <v>0.21568401157855988</v>
      </c>
      <c r="AR184" t="s">
        <v>465</v>
      </c>
      <c r="AS184" t="s">
        <v>843</v>
      </c>
      <c r="AT184" t="s">
        <v>843</v>
      </c>
      <c r="AU184" t="s">
        <v>843</v>
      </c>
      <c r="AV184" t="s">
        <v>843</v>
      </c>
      <c r="AW184" t="s">
        <v>843</v>
      </c>
      <c r="AX184" t="s">
        <v>843</v>
      </c>
      <c r="AY184" s="34">
        <v>0.19528357684612274</v>
      </c>
      <c r="AZ184" s="34">
        <v>0.20556965470314026</v>
      </c>
      <c r="BA184" s="34">
        <v>0.18636114895343781</v>
      </c>
      <c r="BB184" s="34">
        <v>0.17826619744300842</v>
      </c>
      <c r="BC184" s="34">
        <v>0.19304850697517395</v>
      </c>
      <c r="BD184" t="s">
        <v>1345</v>
      </c>
    </row>
    <row r="185" spans="1:56" ht="15.5">
      <c r="A185" t="s">
        <v>421</v>
      </c>
      <c r="B185" t="s">
        <v>133</v>
      </c>
      <c r="C185" t="s">
        <v>366</v>
      </c>
      <c r="D185" t="s">
        <v>843</v>
      </c>
      <c r="E185" t="s">
        <v>843</v>
      </c>
      <c r="F185" s="34">
        <v>2019</v>
      </c>
      <c r="G185" s="34">
        <v>1.192621111869812</v>
      </c>
      <c r="H185" t="s">
        <v>924</v>
      </c>
      <c r="I185" s="34">
        <v>0.54392486810684204</v>
      </c>
      <c r="J185" t="s">
        <v>924</v>
      </c>
      <c r="K185" t="s">
        <v>843</v>
      </c>
      <c r="L185" t="s">
        <v>843</v>
      </c>
      <c r="M185" s="34">
        <v>1.1352846622467041</v>
      </c>
      <c r="N185" t="s">
        <v>1345</v>
      </c>
      <c r="O185" s="34">
        <v>2017</v>
      </c>
      <c r="P185" s="34">
        <v>0.53167837858200073</v>
      </c>
      <c r="Q185" t="s">
        <v>1345</v>
      </c>
      <c r="R185" t="s">
        <v>843</v>
      </c>
      <c r="S185" t="s">
        <v>843</v>
      </c>
      <c r="T185" t="s">
        <v>465</v>
      </c>
      <c r="U185" s="34">
        <v>0.61860823631286621</v>
      </c>
      <c r="V185" s="34">
        <v>0.56499999761581421</v>
      </c>
      <c r="W185" t="s">
        <v>1026</v>
      </c>
      <c r="X185" t="s">
        <v>843</v>
      </c>
      <c r="Y185" s="34">
        <v>0.47743862867355347</v>
      </c>
      <c r="Z185" s="34">
        <v>0.46563041210174561</v>
      </c>
      <c r="AA185" s="34">
        <v>0.46955212950706482</v>
      </c>
      <c r="AB185" s="34">
        <v>0.45282736420631409</v>
      </c>
      <c r="AC185" s="34">
        <v>0.47998806834220886</v>
      </c>
      <c r="AD185" t="s">
        <v>924</v>
      </c>
      <c r="AE185" t="s">
        <v>843</v>
      </c>
      <c r="AF185" t="s">
        <v>843</v>
      </c>
      <c r="AG185" t="s">
        <v>843</v>
      </c>
      <c r="AH185" t="s">
        <v>843</v>
      </c>
      <c r="AI185" s="34">
        <v>2019</v>
      </c>
      <c r="AJ185" s="34"/>
      <c r="AK185" s="34">
        <v>0.26886177835268499</v>
      </c>
      <c r="AL185" s="34"/>
      <c r="AM185" s="34"/>
      <c r="AN185" s="34"/>
      <c r="AO185" s="34"/>
      <c r="AP185" s="34"/>
      <c r="AQ185" s="34">
        <v>0.27010980248451233</v>
      </c>
      <c r="AR185" t="s">
        <v>465</v>
      </c>
      <c r="AS185" t="s">
        <v>843</v>
      </c>
      <c r="AT185" t="s">
        <v>843</v>
      </c>
      <c r="AU185" t="s">
        <v>843</v>
      </c>
      <c r="AV185" t="s">
        <v>843</v>
      </c>
      <c r="AW185" t="s">
        <v>843</v>
      </c>
      <c r="AX185" t="s">
        <v>843</v>
      </c>
      <c r="AY185" s="34">
        <v>0.51000303030014038</v>
      </c>
      <c r="AZ185" s="34">
        <v>0.46828001737594604</v>
      </c>
      <c r="BA185" s="34">
        <v>0.47289732098579407</v>
      </c>
      <c r="BB185" s="34">
        <v>0.48134186863899231</v>
      </c>
      <c r="BC185" s="34">
        <v>0.4152146577835083</v>
      </c>
      <c r="BD185" t="s">
        <v>1345</v>
      </c>
    </row>
    <row r="186" spans="1:56" ht="15.5">
      <c r="A186" t="s">
        <v>423</v>
      </c>
      <c r="B186" t="s">
        <v>200</v>
      </c>
      <c r="C186" t="s">
        <v>367</v>
      </c>
      <c r="D186" t="s">
        <v>843</v>
      </c>
      <c r="E186" t="s">
        <v>843</v>
      </c>
      <c r="F186" s="34">
        <v>2019</v>
      </c>
      <c r="G186" s="34">
        <v>0.43411201238632202</v>
      </c>
      <c r="H186" t="s">
        <v>465</v>
      </c>
      <c r="I186" s="34">
        <v>0.30270439386367798</v>
      </c>
      <c r="J186" t="s">
        <v>465</v>
      </c>
      <c r="K186" t="s">
        <v>843</v>
      </c>
      <c r="L186" t="s">
        <v>843</v>
      </c>
      <c r="M186" s="34">
        <v>0.45954298973083496</v>
      </c>
      <c r="N186" t="s">
        <v>465</v>
      </c>
      <c r="O186" s="34">
        <v>2017</v>
      </c>
      <c r="P186" s="34">
        <v>0.31485402584075928</v>
      </c>
      <c r="Q186" t="s">
        <v>465</v>
      </c>
      <c r="R186" t="s">
        <v>843</v>
      </c>
      <c r="S186" t="s">
        <v>843</v>
      </c>
      <c r="T186" t="s">
        <v>465</v>
      </c>
      <c r="U186" s="34">
        <v>0.70308190584182739</v>
      </c>
      <c r="V186" s="34">
        <v>0.39125001430511475</v>
      </c>
      <c r="W186" t="s">
        <v>465</v>
      </c>
      <c r="X186" t="s">
        <v>843</v>
      </c>
      <c r="Y186" s="34"/>
      <c r="Z186" s="34"/>
      <c r="AA186" s="34"/>
      <c r="AB186" s="34"/>
      <c r="AC186" s="34">
        <v>0.22357563674449921</v>
      </c>
      <c r="AD186" t="s">
        <v>465</v>
      </c>
      <c r="AE186" t="s">
        <v>843</v>
      </c>
      <c r="AF186" t="s">
        <v>843</v>
      </c>
      <c r="AG186" t="s">
        <v>843</v>
      </c>
      <c r="AH186" t="s">
        <v>843</v>
      </c>
      <c r="AI186" s="34">
        <v>2019</v>
      </c>
      <c r="AJ186" s="34"/>
      <c r="AK186" s="34"/>
      <c r="AL186" s="34"/>
      <c r="AM186" s="34"/>
      <c r="AN186" s="34"/>
      <c r="AO186" s="34"/>
      <c r="AP186" s="34"/>
      <c r="AQ186" s="34">
        <v>0.2138822078704834</v>
      </c>
      <c r="AR186" t="s">
        <v>465</v>
      </c>
      <c r="AS186" t="s">
        <v>843</v>
      </c>
      <c r="AT186" t="s">
        <v>843</v>
      </c>
      <c r="AU186" t="s">
        <v>843</v>
      </c>
      <c r="AV186" t="s">
        <v>843</v>
      </c>
      <c r="AW186" t="s">
        <v>843</v>
      </c>
      <c r="AX186" t="s">
        <v>843</v>
      </c>
      <c r="AY186" s="34"/>
      <c r="AZ186" s="34"/>
      <c r="BA186" s="34"/>
      <c r="BB186" s="34"/>
      <c r="BC186" s="34">
        <v>0.22314758598804474</v>
      </c>
      <c r="BD186" t="s">
        <v>465</v>
      </c>
    </row>
    <row r="187" spans="1:56" ht="15.5">
      <c r="A187" t="s">
        <v>512</v>
      </c>
      <c r="B187" t="s">
        <v>201</v>
      </c>
      <c r="C187" t="s">
        <v>368</v>
      </c>
      <c r="D187" t="s">
        <v>843</v>
      </c>
      <c r="E187" t="s">
        <v>843</v>
      </c>
      <c r="F187" s="34">
        <v>2019</v>
      </c>
      <c r="G187" s="34">
        <v>0.30219972133636475</v>
      </c>
      <c r="H187" t="s">
        <v>465</v>
      </c>
      <c r="I187" s="34">
        <v>0.23206824064254761</v>
      </c>
      <c r="J187" t="s">
        <v>465</v>
      </c>
      <c r="K187" t="s">
        <v>843</v>
      </c>
      <c r="L187" t="s">
        <v>843</v>
      </c>
      <c r="M187" s="34">
        <v>0.3210161030292511</v>
      </c>
      <c r="N187" t="s">
        <v>465</v>
      </c>
      <c r="O187" s="34">
        <v>2017</v>
      </c>
      <c r="P187" s="34">
        <v>0.24300695955753326</v>
      </c>
      <c r="Q187" t="s">
        <v>465</v>
      </c>
      <c r="R187" t="s">
        <v>843</v>
      </c>
      <c r="S187" t="s">
        <v>843</v>
      </c>
      <c r="T187" t="s">
        <v>465</v>
      </c>
      <c r="U187" s="34">
        <v>0.87084698677062988</v>
      </c>
      <c r="V187" s="34">
        <v>0.29750001430511475</v>
      </c>
      <c r="W187" t="s">
        <v>465</v>
      </c>
      <c r="X187" t="s">
        <v>843</v>
      </c>
      <c r="Y187" s="34"/>
      <c r="Z187" s="34"/>
      <c r="AA187" s="34"/>
      <c r="AB187" s="34"/>
      <c r="AC187" s="34">
        <v>0.16794951260089874</v>
      </c>
      <c r="AD187" t="s">
        <v>465</v>
      </c>
      <c r="AE187" t="s">
        <v>843</v>
      </c>
      <c r="AF187" t="s">
        <v>843</v>
      </c>
      <c r="AG187" t="s">
        <v>843</v>
      </c>
      <c r="AH187" t="s">
        <v>843</v>
      </c>
      <c r="AI187" s="34">
        <v>2019</v>
      </c>
      <c r="AJ187" s="34"/>
      <c r="AK187" s="34">
        <v>0.23477279241282401</v>
      </c>
      <c r="AL187" s="34"/>
      <c r="AM187" s="34"/>
      <c r="AN187" s="34"/>
      <c r="AO187" s="34"/>
      <c r="AP187" s="34"/>
      <c r="AQ187" s="34">
        <v>0.16920836269855499</v>
      </c>
      <c r="AR187" t="s">
        <v>465</v>
      </c>
      <c r="AS187" t="s">
        <v>843</v>
      </c>
      <c r="AT187" t="s">
        <v>843</v>
      </c>
      <c r="AU187" t="s">
        <v>843</v>
      </c>
      <c r="AV187" t="s">
        <v>843</v>
      </c>
      <c r="AW187" t="s">
        <v>843</v>
      </c>
      <c r="AX187" t="s">
        <v>843</v>
      </c>
      <c r="AY187" s="34"/>
      <c r="AZ187" s="34"/>
      <c r="BA187" s="34"/>
      <c r="BB187" s="34"/>
      <c r="BC187" s="34">
        <v>0.15895791351795197</v>
      </c>
      <c r="BD187" t="s">
        <v>465</v>
      </c>
    </row>
    <row r="188" spans="1:56" ht="15.5">
      <c r="A188" t="s">
        <v>512</v>
      </c>
      <c r="B188" t="s">
        <v>134</v>
      </c>
      <c r="C188" t="s">
        <v>370</v>
      </c>
      <c r="D188" t="s">
        <v>843</v>
      </c>
      <c r="E188" t="s">
        <v>843</v>
      </c>
      <c r="F188" s="34">
        <v>2019</v>
      </c>
      <c r="G188" s="34">
        <v>0.98685538768768311</v>
      </c>
      <c r="H188" t="s">
        <v>924</v>
      </c>
      <c r="I188" s="34">
        <v>0.49669212102890015</v>
      </c>
      <c r="J188" t="s">
        <v>924</v>
      </c>
      <c r="K188" t="s">
        <v>843</v>
      </c>
      <c r="L188" t="s">
        <v>843</v>
      </c>
      <c r="M188" s="34">
        <v>1.095950722694397</v>
      </c>
      <c r="N188" t="s">
        <v>1345</v>
      </c>
      <c r="O188" s="34">
        <v>2017</v>
      </c>
      <c r="P188" s="34">
        <v>0.52288955450057983</v>
      </c>
      <c r="Q188" t="s">
        <v>1345</v>
      </c>
      <c r="R188" t="s">
        <v>843</v>
      </c>
      <c r="S188" t="s">
        <v>843</v>
      </c>
      <c r="T188" t="s">
        <v>465</v>
      </c>
      <c r="U188" s="34">
        <v>0.87084698677062988</v>
      </c>
      <c r="V188" s="34">
        <v>1</v>
      </c>
      <c r="W188" t="s">
        <v>1026</v>
      </c>
      <c r="X188" t="s">
        <v>843</v>
      </c>
      <c r="Y188" s="34">
        <v>0.39330267906188965</v>
      </c>
      <c r="Z188" s="34">
        <v>0.43830317258834839</v>
      </c>
      <c r="AA188" s="34">
        <v>0.46890994906425476</v>
      </c>
      <c r="AB188" s="34">
        <v>0.45424488186836243</v>
      </c>
      <c r="AC188" s="34">
        <v>0.42165958881378174</v>
      </c>
      <c r="AD188" t="s">
        <v>924</v>
      </c>
      <c r="AE188" t="s">
        <v>843</v>
      </c>
      <c r="AF188" t="s">
        <v>843</v>
      </c>
      <c r="AG188" t="s">
        <v>843</v>
      </c>
      <c r="AH188" t="s">
        <v>843</v>
      </c>
      <c r="AI188" s="34">
        <v>2019</v>
      </c>
      <c r="AJ188" s="34"/>
      <c r="AK188" s="34">
        <v>0.22056631645424202</v>
      </c>
      <c r="AL188" s="34"/>
      <c r="AM188" s="34"/>
      <c r="AN188" s="34"/>
      <c r="AO188" s="34"/>
      <c r="AP188" s="34"/>
      <c r="AQ188" s="34">
        <v>0.16920836269855499</v>
      </c>
      <c r="AR188" t="s">
        <v>465</v>
      </c>
      <c r="AS188" t="s">
        <v>843</v>
      </c>
      <c r="AT188" t="s">
        <v>843</v>
      </c>
      <c r="AU188" t="s">
        <v>843</v>
      </c>
      <c r="AV188" t="s">
        <v>843</v>
      </c>
      <c r="AW188" t="s">
        <v>843</v>
      </c>
      <c r="AX188" t="s">
        <v>843</v>
      </c>
      <c r="AY188" s="34">
        <v>0.35826870799064636</v>
      </c>
      <c r="AZ188" s="34">
        <v>0.40015923976898193</v>
      </c>
      <c r="BA188" s="34">
        <v>0.45270457863807678</v>
      </c>
      <c r="BB188" s="34">
        <v>0.47390091419219971</v>
      </c>
      <c r="BC188" s="34">
        <v>0.42723143100738525</v>
      </c>
      <c r="BD188" t="s">
        <v>1345</v>
      </c>
    </row>
    <row r="189" spans="1:56" ht="15.5">
      <c r="A189" t="s">
        <v>423</v>
      </c>
      <c r="B189" t="s">
        <v>136</v>
      </c>
      <c r="C189" t="s">
        <v>371</v>
      </c>
      <c r="D189" t="s">
        <v>843</v>
      </c>
      <c r="E189" t="s">
        <v>843</v>
      </c>
      <c r="F189" s="34">
        <v>2019</v>
      </c>
      <c r="G189" s="34">
        <v>0.43882507085800171</v>
      </c>
      <c r="H189" t="s">
        <v>924</v>
      </c>
      <c r="I189" s="34">
        <v>0.30498847365379333</v>
      </c>
      <c r="J189" t="s">
        <v>924</v>
      </c>
      <c r="K189" t="s">
        <v>843</v>
      </c>
      <c r="L189" t="s">
        <v>843</v>
      </c>
      <c r="M189" s="34">
        <v>0.49633878469467163</v>
      </c>
      <c r="N189" t="s">
        <v>1345</v>
      </c>
      <c r="O189" s="34">
        <v>2017</v>
      </c>
      <c r="P189" s="34">
        <v>0.33170214295387268</v>
      </c>
      <c r="Q189" t="s">
        <v>1345</v>
      </c>
      <c r="R189" t="s">
        <v>843</v>
      </c>
      <c r="S189" t="s">
        <v>843</v>
      </c>
      <c r="T189" t="s">
        <v>1031</v>
      </c>
      <c r="U189" s="34">
        <v>0.66052883863449097</v>
      </c>
      <c r="V189" s="34">
        <v>0.23499999940395355</v>
      </c>
      <c r="W189" t="s">
        <v>1026</v>
      </c>
      <c r="X189" t="s">
        <v>843</v>
      </c>
      <c r="Y189" s="34">
        <v>0.26798588037490845</v>
      </c>
      <c r="Z189" s="34">
        <v>0.27666303515434265</v>
      </c>
      <c r="AA189" s="34">
        <v>0.27052351832389832</v>
      </c>
      <c r="AB189" s="34">
        <v>0.25116032361984253</v>
      </c>
      <c r="AC189" s="34">
        <v>0.21568964421749115</v>
      </c>
      <c r="AD189" t="s">
        <v>924</v>
      </c>
      <c r="AE189" t="s">
        <v>843</v>
      </c>
      <c r="AF189" t="s">
        <v>843</v>
      </c>
      <c r="AG189" t="s">
        <v>843</v>
      </c>
      <c r="AH189" t="s">
        <v>843</v>
      </c>
      <c r="AI189" s="34">
        <v>2019</v>
      </c>
      <c r="AJ189" s="34">
        <v>0.233164353478481</v>
      </c>
      <c r="AK189" s="34">
        <v>0.29662927954025897</v>
      </c>
      <c r="AL189" s="34">
        <v>6.3464924693107605E-2</v>
      </c>
      <c r="AM189" s="34">
        <v>0.27061736583709717</v>
      </c>
      <c r="AN189" s="34">
        <v>0.27915868163108826</v>
      </c>
      <c r="AO189" s="34">
        <v>0.27271324396133423</v>
      </c>
      <c r="AP189" s="34">
        <v>0.25247663259506226</v>
      </c>
      <c r="AQ189" s="34">
        <v>0.21395367383956909</v>
      </c>
      <c r="AR189" t="s">
        <v>832</v>
      </c>
      <c r="AS189" t="s">
        <v>843</v>
      </c>
      <c r="AT189" t="s">
        <v>843</v>
      </c>
      <c r="AU189" t="s">
        <v>843</v>
      </c>
      <c r="AV189" t="s">
        <v>843</v>
      </c>
      <c r="AW189" t="s">
        <v>843</v>
      </c>
      <c r="AX189" t="s">
        <v>843</v>
      </c>
      <c r="AY189" s="34">
        <v>0.28418061137199402</v>
      </c>
      <c r="AZ189" s="34">
        <v>0.28542327880859375</v>
      </c>
      <c r="BA189" s="34">
        <v>0.28488403558731079</v>
      </c>
      <c r="BB189" s="34">
        <v>0.28000527620315552</v>
      </c>
      <c r="BC189" s="34">
        <v>0.29831558465957642</v>
      </c>
      <c r="BD189" t="s">
        <v>1345</v>
      </c>
    </row>
    <row r="190" spans="1:56" ht="15.5">
      <c r="A190" t="s">
        <v>422</v>
      </c>
      <c r="B190" t="s">
        <v>141</v>
      </c>
      <c r="C190" t="s">
        <v>372</v>
      </c>
      <c r="D190" t="s">
        <v>843</v>
      </c>
      <c r="E190" t="s">
        <v>843</v>
      </c>
      <c r="F190" s="34">
        <v>2019</v>
      </c>
      <c r="G190" s="34">
        <v>0.18896983563899994</v>
      </c>
      <c r="H190" t="s">
        <v>924</v>
      </c>
      <c r="I190" s="34">
        <v>0.15893577039241791</v>
      </c>
      <c r="J190" t="s">
        <v>924</v>
      </c>
      <c r="K190" t="s">
        <v>843</v>
      </c>
      <c r="L190" t="s">
        <v>843</v>
      </c>
      <c r="M190" s="34">
        <v>0.14552348852157593</v>
      </c>
      <c r="N190" t="s">
        <v>1345</v>
      </c>
      <c r="O190" s="34">
        <v>2017</v>
      </c>
      <c r="P190" s="34">
        <v>0.1270366758108139</v>
      </c>
      <c r="Q190" t="s">
        <v>1345</v>
      </c>
      <c r="R190" t="s">
        <v>843</v>
      </c>
      <c r="S190" t="s">
        <v>843</v>
      </c>
      <c r="T190" t="s">
        <v>1031</v>
      </c>
      <c r="U190" s="34">
        <v>0.78770339488983154</v>
      </c>
      <c r="V190" s="34">
        <v>0.49750000238418579</v>
      </c>
      <c r="W190" t="s">
        <v>1026</v>
      </c>
      <c r="X190" t="s">
        <v>843</v>
      </c>
      <c r="Y190" s="34">
        <v>0.15177823603153229</v>
      </c>
      <c r="Z190" s="34">
        <v>0.16697657108306885</v>
      </c>
      <c r="AA190" s="34">
        <v>0.16987809538841248</v>
      </c>
      <c r="AB190" s="34">
        <v>0.1821422278881073</v>
      </c>
      <c r="AC190" s="34">
        <v>0.21881525218486786</v>
      </c>
      <c r="AD190" t="s">
        <v>924</v>
      </c>
      <c r="AE190" t="s">
        <v>843</v>
      </c>
      <c r="AF190" t="s">
        <v>843</v>
      </c>
      <c r="AG190" t="s">
        <v>843</v>
      </c>
      <c r="AH190" t="s">
        <v>843</v>
      </c>
      <c r="AI190" s="34">
        <v>2019</v>
      </c>
      <c r="AJ190" s="34">
        <v>0.17554025609297</v>
      </c>
      <c r="AK190" s="34">
        <v>0.22464787995937802</v>
      </c>
      <c r="AL190" s="34">
        <v>4.9107622355222702E-2</v>
      </c>
      <c r="AM190" s="34">
        <v>0.16230809688568115</v>
      </c>
      <c r="AN190" s="34">
        <v>0.1660725325345993</v>
      </c>
      <c r="AO190" s="34">
        <v>0.16956470906734467</v>
      </c>
      <c r="AP190" s="34">
        <v>0.18197628855705261</v>
      </c>
      <c r="AQ190" s="34">
        <v>0.21859820187091827</v>
      </c>
      <c r="AR190" t="s">
        <v>832</v>
      </c>
      <c r="AS190" t="s">
        <v>843</v>
      </c>
      <c r="AT190" t="s">
        <v>843</v>
      </c>
      <c r="AU190" t="s">
        <v>843</v>
      </c>
      <c r="AV190" t="s">
        <v>843</v>
      </c>
      <c r="AW190" t="s">
        <v>843</v>
      </c>
      <c r="AX190" t="s">
        <v>843</v>
      </c>
      <c r="AY190" s="34">
        <v>0.13116765022277832</v>
      </c>
      <c r="AZ190" s="34">
        <v>0.16052006185054779</v>
      </c>
      <c r="BA190" s="34">
        <v>0.16480749845504761</v>
      </c>
      <c r="BB190" s="34">
        <v>0.15567509829998016</v>
      </c>
      <c r="BC190" s="34">
        <v>0.18197517096996307</v>
      </c>
      <c r="BD190" t="s">
        <v>1345</v>
      </c>
    </row>
    <row r="191" spans="1:56" ht="15.5">
      <c r="A191" t="s">
        <v>512</v>
      </c>
      <c r="B191" t="s">
        <v>146</v>
      </c>
      <c r="C191" t="s">
        <v>373</v>
      </c>
      <c r="D191" t="s">
        <v>843</v>
      </c>
      <c r="E191" t="s">
        <v>843</v>
      </c>
      <c r="F191" s="34">
        <v>2019</v>
      </c>
      <c r="G191" s="34">
        <v>0.50666218996047974</v>
      </c>
      <c r="H191" t="s">
        <v>924</v>
      </c>
      <c r="I191" s="34">
        <v>0.33628121018409729</v>
      </c>
      <c r="J191" t="s">
        <v>924</v>
      </c>
      <c r="K191" t="s">
        <v>843</v>
      </c>
      <c r="L191" t="s">
        <v>843</v>
      </c>
      <c r="M191" s="34">
        <v>0.63170111179351807</v>
      </c>
      <c r="N191" t="s">
        <v>1345</v>
      </c>
      <c r="O191" s="34">
        <v>2017</v>
      </c>
      <c r="P191" s="34">
        <v>0.38714265823364258</v>
      </c>
      <c r="Q191" t="s">
        <v>1345</v>
      </c>
      <c r="R191" t="s">
        <v>843</v>
      </c>
      <c r="S191" t="s">
        <v>843</v>
      </c>
      <c r="T191" t="s">
        <v>465</v>
      </c>
      <c r="U191" s="34">
        <v>0.87084698677062988</v>
      </c>
      <c r="V191" s="34">
        <v>0.51555132865905762</v>
      </c>
      <c r="W191" t="s">
        <v>1026</v>
      </c>
      <c r="X191" t="s">
        <v>843</v>
      </c>
      <c r="Y191" s="34">
        <v>0.21640296280384064</v>
      </c>
      <c r="Z191" s="34">
        <v>0.18920563161373138</v>
      </c>
      <c r="AA191" s="34">
        <v>0.19887174665927887</v>
      </c>
      <c r="AB191" s="34">
        <v>0.16018185019493103</v>
      </c>
      <c r="AC191" s="34">
        <v>0.14717872440814972</v>
      </c>
      <c r="AD191" t="s">
        <v>924</v>
      </c>
      <c r="AE191" t="s">
        <v>843</v>
      </c>
      <c r="AF191" t="s">
        <v>843</v>
      </c>
      <c r="AG191" t="s">
        <v>843</v>
      </c>
      <c r="AH191" t="s">
        <v>843</v>
      </c>
      <c r="AI191" s="34">
        <v>2019</v>
      </c>
      <c r="AJ191" s="34"/>
      <c r="AK191" s="34"/>
      <c r="AL191" s="34"/>
      <c r="AM191" s="34">
        <v>0.2557680606842041</v>
      </c>
      <c r="AN191" s="34">
        <v>0.19533281028270721</v>
      </c>
      <c r="AO191" s="34">
        <v>0.23232552409172058</v>
      </c>
      <c r="AP191" s="34"/>
      <c r="AQ191" s="34">
        <v>0.16920836269855499</v>
      </c>
      <c r="AR191" t="s">
        <v>465</v>
      </c>
      <c r="AS191" t="s">
        <v>843</v>
      </c>
      <c r="AT191" t="s">
        <v>843</v>
      </c>
      <c r="AU191" t="s">
        <v>843</v>
      </c>
      <c r="AV191" t="s">
        <v>843</v>
      </c>
      <c r="AW191" t="s">
        <v>843</v>
      </c>
      <c r="AX191" t="s">
        <v>843</v>
      </c>
      <c r="AY191" s="34">
        <v>0.2472134530544281</v>
      </c>
      <c r="AZ191" s="34">
        <v>0.20425416529178619</v>
      </c>
      <c r="BA191" s="34">
        <v>0.1950446218252182</v>
      </c>
      <c r="BB191" s="34">
        <v>0.2045561671257019</v>
      </c>
      <c r="BC191" s="34">
        <v>0.16613854467868805</v>
      </c>
      <c r="BD191" t="s">
        <v>1345</v>
      </c>
    </row>
    <row r="192" spans="1:56" ht="15.5">
      <c r="A192" t="s">
        <v>421</v>
      </c>
      <c r="B192" t="s">
        <v>139</v>
      </c>
      <c r="C192" t="s">
        <v>374</v>
      </c>
      <c r="D192" t="s">
        <v>843</v>
      </c>
      <c r="E192" t="s">
        <v>843</v>
      </c>
      <c r="F192" s="34">
        <v>2019</v>
      </c>
      <c r="G192" s="34">
        <v>0.81108862161636353</v>
      </c>
      <c r="H192" t="s">
        <v>924</v>
      </c>
      <c r="I192" s="34">
        <v>0.44784590601921082</v>
      </c>
      <c r="J192" t="s">
        <v>924</v>
      </c>
      <c r="K192" t="s">
        <v>843</v>
      </c>
      <c r="L192" t="s">
        <v>843</v>
      </c>
      <c r="M192" s="34">
        <v>0.93542945384979248</v>
      </c>
      <c r="N192" t="s">
        <v>1345</v>
      </c>
      <c r="O192" s="34">
        <v>2017</v>
      </c>
      <c r="P192" s="34">
        <v>0.48331880569458008</v>
      </c>
      <c r="Q192" t="s">
        <v>1345</v>
      </c>
      <c r="R192" t="s">
        <v>843</v>
      </c>
      <c r="S192" t="s">
        <v>843</v>
      </c>
      <c r="T192" t="s">
        <v>465</v>
      </c>
      <c r="U192" s="34">
        <v>0.61860823631286621</v>
      </c>
      <c r="V192" s="34">
        <v>0.25749999284744263</v>
      </c>
      <c r="W192" t="s">
        <v>1026</v>
      </c>
      <c r="X192" t="s">
        <v>843</v>
      </c>
      <c r="Y192" s="34">
        <v>0.40246191620826721</v>
      </c>
      <c r="Z192" s="34">
        <v>0.40358901023864746</v>
      </c>
      <c r="AA192" s="34">
        <v>0.39645245671272278</v>
      </c>
      <c r="AB192" s="34">
        <v>0.48043423891067505</v>
      </c>
      <c r="AC192" s="34">
        <v>0.3501485288143158</v>
      </c>
      <c r="AD192" t="s">
        <v>924</v>
      </c>
      <c r="AE192" t="s">
        <v>843</v>
      </c>
      <c r="AF192" t="s">
        <v>843</v>
      </c>
      <c r="AG192" t="s">
        <v>843</v>
      </c>
      <c r="AH192" t="s">
        <v>843</v>
      </c>
      <c r="AI192" s="34">
        <v>2019</v>
      </c>
      <c r="AJ192" s="34">
        <v>8.04755149577982E-2</v>
      </c>
      <c r="AK192" s="34">
        <v>0.120849318750215</v>
      </c>
      <c r="AL192" s="34">
        <v>4.0373802185058594E-2</v>
      </c>
      <c r="AM192" s="34">
        <v>0.10338743031024933</v>
      </c>
      <c r="AN192" s="34">
        <v>0.27176660299301147</v>
      </c>
      <c r="AO192" s="34">
        <v>0.32109472155570984</v>
      </c>
      <c r="AP192" s="34">
        <v>0.34703794121742249</v>
      </c>
      <c r="AQ192" s="34">
        <v>0.33408382534980774</v>
      </c>
      <c r="AR192" t="s">
        <v>832</v>
      </c>
      <c r="AS192" t="s">
        <v>843</v>
      </c>
      <c r="AT192" t="s">
        <v>843</v>
      </c>
      <c r="AU192" t="s">
        <v>843</v>
      </c>
      <c r="AV192" t="s">
        <v>843</v>
      </c>
      <c r="AW192" t="s">
        <v>843</v>
      </c>
      <c r="AX192" t="s">
        <v>843</v>
      </c>
      <c r="AY192" s="34">
        <v>0.43988502025604248</v>
      </c>
      <c r="AZ192" s="34">
        <v>0.38837891817092896</v>
      </c>
      <c r="BA192" s="34">
        <v>0.41199022531509399</v>
      </c>
      <c r="BB192" s="34">
        <v>0.46542039513587952</v>
      </c>
      <c r="BC192" s="34">
        <v>0.68386167287826538</v>
      </c>
      <c r="BD192" t="s">
        <v>1345</v>
      </c>
    </row>
    <row r="193" spans="1:56" ht="15.5">
      <c r="A193" t="s">
        <v>512</v>
      </c>
      <c r="B193" t="s">
        <v>137</v>
      </c>
      <c r="C193" t="s">
        <v>375</v>
      </c>
      <c r="D193" t="s">
        <v>843</v>
      </c>
      <c r="E193" t="s">
        <v>843</v>
      </c>
      <c r="F193" s="34">
        <v>2019</v>
      </c>
      <c r="G193" s="34">
        <v>0.29336443543434143</v>
      </c>
      <c r="H193" t="s">
        <v>924</v>
      </c>
      <c r="I193" s="34">
        <v>0.22682271897792816</v>
      </c>
      <c r="J193" t="s">
        <v>924</v>
      </c>
      <c r="K193" t="s">
        <v>843</v>
      </c>
      <c r="L193" t="s">
        <v>843</v>
      </c>
      <c r="M193" s="34">
        <v>0.33048728108406067</v>
      </c>
      <c r="N193" t="s">
        <v>1345</v>
      </c>
      <c r="O193" s="34">
        <v>2017</v>
      </c>
      <c r="P193" s="34">
        <v>0.24839566648006439</v>
      </c>
      <c r="Q193" t="s">
        <v>1345</v>
      </c>
      <c r="R193" t="s">
        <v>843</v>
      </c>
      <c r="S193" t="s">
        <v>843</v>
      </c>
      <c r="T193" t="s">
        <v>1031</v>
      </c>
      <c r="U193" s="34">
        <v>0.98566693067550659</v>
      </c>
      <c r="V193" s="34">
        <v>1</v>
      </c>
      <c r="W193" t="s">
        <v>1026</v>
      </c>
      <c r="X193" t="s">
        <v>843</v>
      </c>
      <c r="Y193" s="34">
        <v>0.18284089863300323</v>
      </c>
      <c r="Z193" s="34">
        <v>0.17164920270442963</v>
      </c>
      <c r="AA193" s="34">
        <v>0.18082731962203979</v>
      </c>
      <c r="AB193" s="34">
        <v>0.19149880111217499</v>
      </c>
      <c r="AC193" s="34">
        <v>0.18877029418945313</v>
      </c>
      <c r="AD193" t="s">
        <v>924</v>
      </c>
      <c r="AE193" t="s">
        <v>843</v>
      </c>
      <c r="AF193" t="s">
        <v>843</v>
      </c>
      <c r="AG193" t="s">
        <v>843</v>
      </c>
      <c r="AH193" t="s">
        <v>843</v>
      </c>
      <c r="AI193" s="34">
        <v>2019</v>
      </c>
      <c r="AJ193" s="34">
        <v>0.18609409747649402</v>
      </c>
      <c r="AK193" s="34">
        <v>0.229257395114872</v>
      </c>
      <c r="AL193" s="34">
        <v>4.3163299560546875E-2</v>
      </c>
      <c r="AM193" s="34">
        <v>0.182872474193573</v>
      </c>
      <c r="AN193" s="34">
        <v>0.17169131338596344</v>
      </c>
      <c r="AO193" s="34">
        <v>0.18089047074317932</v>
      </c>
      <c r="AP193" s="34">
        <v>0.19162511825561523</v>
      </c>
      <c r="AQ193" s="34">
        <v>0.18827439844608307</v>
      </c>
      <c r="AR193" t="s">
        <v>832</v>
      </c>
      <c r="AS193" t="s">
        <v>843</v>
      </c>
      <c r="AT193" t="s">
        <v>843</v>
      </c>
      <c r="AU193" t="s">
        <v>843</v>
      </c>
      <c r="AV193" t="s">
        <v>843</v>
      </c>
      <c r="AW193" t="s">
        <v>843</v>
      </c>
      <c r="AX193" t="s">
        <v>843</v>
      </c>
      <c r="AY193" s="34">
        <v>0.18548168241977692</v>
      </c>
      <c r="AZ193" s="34">
        <v>0.17432086169719696</v>
      </c>
      <c r="BA193" s="34">
        <v>0.16340915858745575</v>
      </c>
      <c r="BB193" s="34">
        <v>0.17436720430850983</v>
      </c>
      <c r="BC193" s="34">
        <v>0.19561950862407684</v>
      </c>
      <c r="BD193" t="s">
        <v>1345</v>
      </c>
    </row>
    <row r="194" spans="1:56" ht="15.5">
      <c r="A194" t="s">
        <v>512</v>
      </c>
      <c r="B194" t="s">
        <v>202</v>
      </c>
      <c r="C194" t="s">
        <v>376</v>
      </c>
      <c r="D194" t="s">
        <v>843</v>
      </c>
      <c r="E194" t="s">
        <v>843</v>
      </c>
      <c r="F194" s="34">
        <v>2019</v>
      </c>
      <c r="G194" s="34">
        <v>0.30219972133636475</v>
      </c>
      <c r="H194" t="s">
        <v>465</v>
      </c>
      <c r="I194" s="34">
        <v>0.23206824064254761</v>
      </c>
      <c r="J194" t="s">
        <v>465</v>
      </c>
      <c r="K194" t="s">
        <v>843</v>
      </c>
      <c r="L194" t="s">
        <v>843</v>
      </c>
      <c r="M194" s="34">
        <v>0.3210161030292511</v>
      </c>
      <c r="N194" t="s">
        <v>465</v>
      </c>
      <c r="O194" s="34">
        <v>2017</v>
      </c>
      <c r="P194" s="34">
        <v>0.24300695955753326</v>
      </c>
      <c r="Q194" t="s">
        <v>465</v>
      </c>
      <c r="R194" t="s">
        <v>843</v>
      </c>
      <c r="S194" t="s">
        <v>843</v>
      </c>
      <c r="T194" t="s">
        <v>465</v>
      </c>
      <c r="U194" s="34">
        <v>0.87084698677062988</v>
      </c>
      <c r="V194" s="34">
        <v>0.29750001430511475</v>
      </c>
      <c r="W194" t="s">
        <v>465</v>
      </c>
      <c r="X194" t="s">
        <v>843</v>
      </c>
      <c r="Y194" s="34"/>
      <c r="Z194" s="34"/>
      <c r="AA194" s="34"/>
      <c r="AB194" s="34"/>
      <c r="AC194" s="34">
        <v>0.16794951260089874</v>
      </c>
      <c r="AD194" t="s">
        <v>465</v>
      </c>
      <c r="AE194" t="s">
        <v>843</v>
      </c>
      <c r="AF194" t="s">
        <v>843</v>
      </c>
      <c r="AG194" t="s">
        <v>843</v>
      </c>
      <c r="AH194" t="s">
        <v>843</v>
      </c>
      <c r="AI194" s="34">
        <v>2019</v>
      </c>
      <c r="AJ194" s="34"/>
      <c r="AK194" s="34"/>
      <c r="AL194" s="34"/>
      <c r="AM194" s="34"/>
      <c r="AN194" s="34"/>
      <c r="AO194" s="34"/>
      <c r="AP194" s="34"/>
      <c r="AQ194" s="34">
        <v>0.16920836269855499</v>
      </c>
      <c r="AR194" t="s">
        <v>465</v>
      </c>
      <c r="AS194" t="s">
        <v>843</v>
      </c>
      <c r="AT194" t="s">
        <v>843</v>
      </c>
      <c r="AU194" t="s">
        <v>843</v>
      </c>
      <c r="AV194" t="s">
        <v>843</v>
      </c>
      <c r="AW194" t="s">
        <v>843</v>
      </c>
      <c r="AX194" t="s">
        <v>843</v>
      </c>
      <c r="AY194" s="34"/>
      <c r="AZ194" s="34"/>
      <c r="BA194" s="34"/>
      <c r="BB194" s="34"/>
      <c r="BC194" s="34">
        <v>0.15895791351795197</v>
      </c>
      <c r="BD194" t="s">
        <v>465</v>
      </c>
    </row>
    <row r="195" spans="1:56" ht="15.5">
      <c r="A195" t="s">
        <v>512</v>
      </c>
      <c r="B195" t="s">
        <v>143</v>
      </c>
      <c r="C195" t="s">
        <v>377</v>
      </c>
      <c r="D195" t="s">
        <v>843</v>
      </c>
      <c r="E195" t="s">
        <v>843</v>
      </c>
      <c r="F195" s="34">
        <v>2019</v>
      </c>
      <c r="G195" s="34">
        <v>0.26115670800209045</v>
      </c>
      <c r="H195" t="s">
        <v>924</v>
      </c>
      <c r="I195" s="34">
        <v>0.20707711577415466</v>
      </c>
      <c r="J195" t="s">
        <v>924</v>
      </c>
      <c r="K195" t="s">
        <v>843</v>
      </c>
      <c r="L195" t="s">
        <v>843</v>
      </c>
      <c r="M195" s="34">
        <v>0.24722462892532349</v>
      </c>
      <c r="N195" t="s">
        <v>1345</v>
      </c>
      <c r="O195" s="34">
        <v>2017</v>
      </c>
      <c r="P195" s="34">
        <v>0.19821980595588684</v>
      </c>
      <c r="Q195" t="s">
        <v>1345</v>
      </c>
      <c r="R195" t="s">
        <v>843</v>
      </c>
      <c r="S195" t="s">
        <v>843</v>
      </c>
      <c r="T195" t="s">
        <v>1031</v>
      </c>
      <c r="U195" s="34">
        <v>0.94554829597473145</v>
      </c>
      <c r="V195" s="34">
        <v>1</v>
      </c>
      <c r="W195" t="s">
        <v>1026</v>
      </c>
      <c r="X195" t="s">
        <v>843</v>
      </c>
      <c r="Y195" s="34">
        <v>0.16044265031814575</v>
      </c>
      <c r="Z195" s="34">
        <v>0.16884343326091766</v>
      </c>
      <c r="AA195" s="34">
        <v>0.17991822957992554</v>
      </c>
      <c r="AB195" s="34">
        <v>0.18763391673564911</v>
      </c>
      <c r="AC195" s="34">
        <v>0.16822430491447449</v>
      </c>
      <c r="AD195" t="s">
        <v>924</v>
      </c>
      <c r="AE195" t="s">
        <v>843</v>
      </c>
      <c r="AF195" t="s">
        <v>843</v>
      </c>
      <c r="AG195" t="s">
        <v>843</v>
      </c>
      <c r="AH195" t="s">
        <v>843</v>
      </c>
      <c r="AI195" s="34">
        <v>2019</v>
      </c>
      <c r="AJ195" s="34"/>
      <c r="AK195" s="34">
        <v>0.21580908555525</v>
      </c>
      <c r="AL195" s="34"/>
      <c r="AM195" s="34"/>
      <c r="AN195" s="34"/>
      <c r="AO195" s="34"/>
      <c r="AP195" s="34"/>
      <c r="AQ195" s="34">
        <v>0.16920836269855499</v>
      </c>
      <c r="AR195" t="s">
        <v>465</v>
      </c>
      <c r="AS195" t="s">
        <v>843</v>
      </c>
      <c r="AT195" t="s">
        <v>843</v>
      </c>
      <c r="AU195" t="s">
        <v>843</v>
      </c>
      <c r="AV195" t="s">
        <v>843</v>
      </c>
      <c r="AW195" t="s">
        <v>843</v>
      </c>
      <c r="AX195" t="s">
        <v>843</v>
      </c>
      <c r="AY195" s="34">
        <v>0.15025234222412109</v>
      </c>
      <c r="AZ195" s="34">
        <v>0.15438508987426758</v>
      </c>
      <c r="BA195" s="34">
        <v>0.16690236330032349</v>
      </c>
      <c r="BB195" s="34">
        <v>0.18357989192008972</v>
      </c>
      <c r="BC195" s="34">
        <v>0.1504380851984024</v>
      </c>
      <c r="BD195" t="s">
        <v>1345</v>
      </c>
    </row>
    <row r="196" spans="1:56" ht="15.5">
      <c r="A196" t="s">
        <v>512</v>
      </c>
      <c r="B196" t="s">
        <v>144</v>
      </c>
      <c r="C196" t="s">
        <v>378</v>
      </c>
      <c r="D196" t="s">
        <v>843</v>
      </c>
      <c r="E196" t="s">
        <v>843</v>
      </c>
      <c r="F196" s="34">
        <v>2019</v>
      </c>
      <c r="G196" s="34">
        <v>0.30312758684158325</v>
      </c>
      <c r="H196" t="s">
        <v>924</v>
      </c>
      <c r="I196" s="34">
        <v>0.23261544108390808</v>
      </c>
      <c r="J196" t="s">
        <v>924</v>
      </c>
      <c r="K196" t="s">
        <v>843</v>
      </c>
      <c r="L196" t="s">
        <v>843</v>
      </c>
      <c r="M196" s="34">
        <v>0.3210161030292511</v>
      </c>
      <c r="N196" t="s">
        <v>465</v>
      </c>
      <c r="O196" s="34">
        <v>2017</v>
      </c>
      <c r="P196" s="34">
        <v>0.24300695955753326</v>
      </c>
      <c r="Q196" t="s">
        <v>465</v>
      </c>
      <c r="R196" t="s">
        <v>843</v>
      </c>
      <c r="S196" t="s">
        <v>843</v>
      </c>
      <c r="T196" t="s">
        <v>465</v>
      </c>
      <c r="U196" s="34">
        <v>0.87084698677062988</v>
      </c>
      <c r="V196" s="34">
        <v>1</v>
      </c>
      <c r="W196" t="s">
        <v>1026</v>
      </c>
      <c r="X196" t="s">
        <v>843</v>
      </c>
      <c r="Y196" s="34">
        <v>0.18462060391902924</v>
      </c>
      <c r="Z196" s="34">
        <v>0.19683803617954254</v>
      </c>
      <c r="AA196" s="34">
        <v>0.21233554184436798</v>
      </c>
      <c r="AB196" s="34">
        <v>0.19735531508922577</v>
      </c>
      <c r="AC196" s="34">
        <v>0.19297352433204651</v>
      </c>
      <c r="AD196" t="s">
        <v>924</v>
      </c>
      <c r="AE196" t="s">
        <v>843</v>
      </c>
      <c r="AF196" t="s">
        <v>843</v>
      </c>
      <c r="AG196" t="s">
        <v>843</v>
      </c>
      <c r="AH196" t="s">
        <v>843</v>
      </c>
      <c r="AI196" s="34">
        <v>2019</v>
      </c>
      <c r="AJ196" s="34"/>
      <c r="AK196" s="34">
        <v>0.196199555320967</v>
      </c>
      <c r="AL196" s="34"/>
      <c r="AM196" s="34"/>
      <c r="AN196" s="34"/>
      <c r="AO196" s="34"/>
      <c r="AP196" s="34"/>
      <c r="AQ196" s="34">
        <v>0.16920836269855499</v>
      </c>
      <c r="AR196" t="s">
        <v>465</v>
      </c>
      <c r="AS196" t="s">
        <v>843</v>
      </c>
      <c r="AT196" t="s">
        <v>843</v>
      </c>
      <c r="AU196" t="s">
        <v>843</v>
      </c>
      <c r="AV196" t="s">
        <v>843</v>
      </c>
      <c r="AW196" t="s">
        <v>843</v>
      </c>
      <c r="AX196" t="s">
        <v>843</v>
      </c>
      <c r="AY196" s="34"/>
      <c r="AZ196" s="34"/>
      <c r="BA196" s="34"/>
      <c r="BB196" s="34"/>
      <c r="BC196" s="34">
        <v>0.15895791351795197</v>
      </c>
      <c r="BD196" t="s">
        <v>465</v>
      </c>
    </row>
    <row r="197" spans="1:56" ht="15.5">
      <c r="A197" t="s">
        <v>423</v>
      </c>
      <c r="B197" t="s">
        <v>138</v>
      </c>
      <c r="C197" t="s">
        <v>379</v>
      </c>
      <c r="D197" t="s">
        <v>843</v>
      </c>
      <c r="E197" t="s">
        <v>843</v>
      </c>
      <c r="F197" s="34">
        <v>2019</v>
      </c>
      <c r="G197" s="34">
        <v>0.43411201238632202</v>
      </c>
      <c r="H197" t="s">
        <v>465</v>
      </c>
      <c r="I197" s="34">
        <v>0.30270439386367798</v>
      </c>
      <c r="J197" t="s">
        <v>465</v>
      </c>
      <c r="K197" t="s">
        <v>843</v>
      </c>
      <c r="L197" t="s">
        <v>843</v>
      </c>
      <c r="M197" s="34">
        <v>0.45954298973083496</v>
      </c>
      <c r="N197" t="s">
        <v>465</v>
      </c>
      <c r="O197" s="34">
        <v>2017</v>
      </c>
      <c r="P197" s="34">
        <v>0.31485402584075928</v>
      </c>
      <c r="Q197" t="s">
        <v>465</v>
      </c>
      <c r="R197" t="s">
        <v>843</v>
      </c>
      <c r="S197" t="s">
        <v>843</v>
      </c>
      <c r="T197" t="s">
        <v>465</v>
      </c>
      <c r="U197" s="34">
        <v>0.70308190584182739</v>
      </c>
      <c r="V197" s="34">
        <v>0.19249999523162842</v>
      </c>
      <c r="W197" t="s">
        <v>1026</v>
      </c>
      <c r="X197" t="s">
        <v>843</v>
      </c>
      <c r="Y197" s="34"/>
      <c r="Z197" s="34"/>
      <c r="AA197" s="34"/>
      <c r="AB197" s="34"/>
      <c r="AC197" s="34">
        <v>0.22357563674449921</v>
      </c>
      <c r="AD197" t="s">
        <v>465</v>
      </c>
      <c r="AE197" t="s">
        <v>843</v>
      </c>
      <c r="AF197" t="s">
        <v>843</v>
      </c>
      <c r="AG197" t="s">
        <v>843</v>
      </c>
      <c r="AH197" t="s">
        <v>843</v>
      </c>
      <c r="AI197" s="34">
        <v>2019</v>
      </c>
      <c r="AJ197" s="34"/>
      <c r="AK197" s="34">
        <v>0.11361334060625</v>
      </c>
      <c r="AL197" s="34"/>
      <c r="AM197" s="34"/>
      <c r="AN197" s="34"/>
      <c r="AO197" s="34"/>
      <c r="AP197" s="34"/>
      <c r="AQ197" s="34">
        <v>0.2138822078704834</v>
      </c>
      <c r="AR197" t="s">
        <v>465</v>
      </c>
      <c r="AS197" t="s">
        <v>843</v>
      </c>
      <c r="AT197" t="s">
        <v>843</v>
      </c>
      <c r="AU197" t="s">
        <v>843</v>
      </c>
      <c r="AV197" t="s">
        <v>843</v>
      </c>
      <c r="AW197" t="s">
        <v>843</v>
      </c>
      <c r="AX197" t="s">
        <v>843</v>
      </c>
      <c r="AY197" s="34"/>
      <c r="AZ197" s="34"/>
      <c r="BA197" s="34"/>
      <c r="BB197" s="34"/>
      <c r="BC197" s="34">
        <v>0.22314758598804474</v>
      </c>
      <c r="BD197" t="s">
        <v>465</v>
      </c>
    </row>
    <row r="198" spans="1:56" ht="15.5">
      <c r="A198" t="s">
        <v>421</v>
      </c>
      <c r="B198" t="s">
        <v>203</v>
      </c>
      <c r="C198" t="s">
        <v>380</v>
      </c>
      <c r="D198" t="s">
        <v>843</v>
      </c>
      <c r="E198" t="s">
        <v>843</v>
      </c>
      <c r="F198" s="34">
        <v>2019</v>
      </c>
      <c r="G198" s="34">
        <v>0.73792213201522827</v>
      </c>
      <c r="H198" t="s">
        <v>465</v>
      </c>
      <c r="I198" s="34">
        <v>0.42460021376609802</v>
      </c>
      <c r="J198" t="s">
        <v>465</v>
      </c>
      <c r="K198" t="s">
        <v>843</v>
      </c>
      <c r="L198" t="s">
        <v>843</v>
      </c>
      <c r="M198" s="34">
        <v>0.83159118890762329</v>
      </c>
      <c r="N198" t="s">
        <v>465</v>
      </c>
      <c r="O198" s="34">
        <v>2017</v>
      </c>
      <c r="P198" s="34">
        <v>0.4539940357208252</v>
      </c>
      <c r="Q198" t="s">
        <v>465</v>
      </c>
      <c r="R198" t="s">
        <v>843</v>
      </c>
      <c r="S198" t="s">
        <v>843</v>
      </c>
      <c r="T198" t="s">
        <v>465</v>
      </c>
      <c r="U198" s="34">
        <v>0.61860823631286621</v>
      </c>
      <c r="V198" s="34">
        <v>0.38249999284744263</v>
      </c>
      <c r="W198" t="s">
        <v>465</v>
      </c>
      <c r="X198" t="s">
        <v>843</v>
      </c>
      <c r="Y198" s="34"/>
      <c r="Z198" s="34"/>
      <c r="AA198" s="34"/>
      <c r="AB198" s="34"/>
      <c r="AC198" s="34">
        <v>0.32425832748413086</v>
      </c>
      <c r="AD198" t="s">
        <v>465</v>
      </c>
      <c r="AE198" t="s">
        <v>843</v>
      </c>
      <c r="AF198" t="s">
        <v>843</v>
      </c>
      <c r="AG198" t="s">
        <v>843</v>
      </c>
      <c r="AH198" t="s">
        <v>843</v>
      </c>
      <c r="AI198" s="34">
        <v>2019</v>
      </c>
      <c r="AJ198" s="34"/>
      <c r="AK198" s="34">
        <v>0.14050420274960801</v>
      </c>
      <c r="AL198" s="34"/>
      <c r="AM198" s="34"/>
      <c r="AN198" s="34"/>
      <c r="AO198" s="34"/>
      <c r="AP198" s="34"/>
      <c r="AQ198" s="34">
        <v>0.27010980248451233</v>
      </c>
      <c r="AR198" t="s">
        <v>465</v>
      </c>
      <c r="AS198" t="s">
        <v>843</v>
      </c>
      <c r="AT198" t="s">
        <v>843</v>
      </c>
      <c r="AU198" t="s">
        <v>843</v>
      </c>
      <c r="AV198" t="s">
        <v>843</v>
      </c>
      <c r="AW198" t="s">
        <v>843</v>
      </c>
      <c r="AX198" t="s">
        <v>843</v>
      </c>
      <c r="AY198" s="34"/>
      <c r="AZ198" s="34"/>
      <c r="BA198" s="34"/>
      <c r="BB198" s="34"/>
      <c r="BC198" s="34">
        <v>0.34757071733474731</v>
      </c>
      <c r="BD198" t="s">
        <v>465</v>
      </c>
    </row>
    <row r="199" spans="1:56" ht="15.5">
      <c r="A199" t="s">
        <v>422</v>
      </c>
      <c r="B199" t="s">
        <v>166</v>
      </c>
      <c r="C199" t="s">
        <v>381</v>
      </c>
      <c r="D199" t="s">
        <v>843</v>
      </c>
      <c r="E199" t="s">
        <v>843</v>
      </c>
      <c r="F199" s="34">
        <v>2019</v>
      </c>
      <c r="G199" s="34">
        <v>0.28496280312538147</v>
      </c>
      <c r="H199" t="s">
        <v>924</v>
      </c>
      <c r="I199" s="34">
        <v>0.22176735103130341</v>
      </c>
      <c r="J199" t="s">
        <v>924</v>
      </c>
      <c r="K199" t="s">
        <v>843</v>
      </c>
      <c r="L199" t="s">
        <v>843</v>
      </c>
      <c r="M199" s="34">
        <v>0.3349074125289917</v>
      </c>
      <c r="N199" t="s">
        <v>1345</v>
      </c>
      <c r="O199" s="34">
        <v>2017</v>
      </c>
      <c r="P199" s="34">
        <v>0.25088438391685486</v>
      </c>
      <c r="Q199" t="s">
        <v>1345</v>
      </c>
      <c r="R199" t="s">
        <v>843</v>
      </c>
      <c r="S199" t="s">
        <v>843</v>
      </c>
      <c r="T199" t="s">
        <v>1031</v>
      </c>
      <c r="U199" s="34">
        <v>0.73750567436218262</v>
      </c>
      <c r="V199" s="34">
        <v>0.88249999284744263</v>
      </c>
      <c r="W199" t="s">
        <v>1026</v>
      </c>
      <c r="X199" t="s">
        <v>843</v>
      </c>
      <c r="Y199" s="34">
        <v>0.15774613618850708</v>
      </c>
      <c r="Z199" s="34">
        <v>0.15547357499599457</v>
      </c>
      <c r="AA199" s="34">
        <v>0.15664131939411163</v>
      </c>
      <c r="AB199" s="34">
        <v>0.16475656628608704</v>
      </c>
      <c r="AC199" s="34">
        <v>0.15108032524585724</v>
      </c>
      <c r="AD199" t="s">
        <v>924</v>
      </c>
      <c r="AE199" t="s">
        <v>843</v>
      </c>
      <c r="AF199" t="s">
        <v>843</v>
      </c>
      <c r="AG199" t="s">
        <v>843</v>
      </c>
      <c r="AH199" t="s">
        <v>843</v>
      </c>
      <c r="AI199" s="34">
        <v>2019</v>
      </c>
      <c r="AJ199" s="34">
        <v>0.12649313465337</v>
      </c>
      <c r="AK199" s="34">
        <v>0.15346701518408501</v>
      </c>
      <c r="AL199" s="34">
        <v>2.697388082742691E-2</v>
      </c>
      <c r="AM199" s="34">
        <v>0.1805809885263443</v>
      </c>
      <c r="AN199" s="34">
        <v>0.1806376725435257</v>
      </c>
      <c r="AO199" s="34">
        <v>0.18333633244037628</v>
      </c>
      <c r="AP199" s="34">
        <v>0.18563014268875122</v>
      </c>
      <c r="AQ199" s="34">
        <v>0.17576338350772858</v>
      </c>
      <c r="AR199" t="s">
        <v>832</v>
      </c>
      <c r="AS199" t="s">
        <v>843</v>
      </c>
      <c r="AT199" t="s">
        <v>843</v>
      </c>
      <c r="AU199" t="s">
        <v>843</v>
      </c>
      <c r="AV199" t="s">
        <v>843</v>
      </c>
      <c r="AW199" t="s">
        <v>843</v>
      </c>
      <c r="AX199" t="s">
        <v>843</v>
      </c>
      <c r="AY199" s="34">
        <v>0.15901736915111542</v>
      </c>
      <c r="AZ199" s="34">
        <v>0.1559581458568573</v>
      </c>
      <c r="BA199" s="34">
        <v>0.15501324832439423</v>
      </c>
      <c r="BB199" s="34">
        <v>0.15905345976352692</v>
      </c>
      <c r="BC199" s="34">
        <v>0.16751343011856079</v>
      </c>
      <c r="BD199" t="s">
        <v>1345</v>
      </c>
    </row>
    <row r="200" spans="1:56" ht="15.5">
      <c r="A200" t="s">
        <v>421</v>
      </c>
      <c r="B200" t="s">
        <v>204</v>
      </c>
      <c r="C200" t="s">
        <v>382</v>
      </c>
      <c r="D200" t="s">
        <v>843</v>
      </c>
      <c r="E200" t="s">
        <v>843</v>
      </c>
      <c r="F200" s="34">
        <v>2019</v>
      </c>
      <c r="G200" s="34">
        <v>0.73792213201522827</v>
      </c>
      <c r="H200" t="s">
        <v>465</v>
      </c>
      <c r="I200" s="34">
        <v>0.42460021376609802</v>
      </c>
      <c r="J200" t="s">
        <v>465</v>
      </c>
      <c r="K200" t="s">
        <v>843</v>
      </c>
      <c r="L200" t="s">
        <v>843</v>
      </c>
      <c r="M200" s="34">
        <v>0.83159118890762329</v>
      </c>
      <c r="N200" t="s">
        <v>465</v>
      </c>
      <c r="O200" s="34">
        <v>2017</v>
      </c>
      <c r="P200" s="34">
        <v>0.4539940357208252</v>
      </c>
      <c r="Q200" t="s">
        <v>465</v>
      </c>
      <c r="R200" t="s">
        <v>843</v>
      </c>
      <c r="S200" t="s">
        <v>843</v>
      </c>
      <c r="T200" t="s">
        <v>465</v>
      </c>
      <c r="U200" s="34">
        <v>0.61860823631286621</v>
      </c>
      <c r="V200" s="34">
        <v>0.38249999284744263</v>
      </c>
      <c r="W200" t="s">
        <v>465</v>
      </c>
      <c r="X200" t="s">
        <v>843</v>
      </c>
      <c r="Y200" s="34"/>
      <c r="Z200" s="34"/>
      <c r="AA200" s="34"/>
      <c r="AB200" s="34"/>
      <c r="AC200" s="34">
        <v>0.32425832748413086</v>
      </c>
      <c r="AD200" t="s">
        <v>465</v>
      </c>
      <c r="AE200" t="s">
        <v>843</v>
      </c>
      <c r="AF200" t="s">
        <v>843</v>
      </c>
      <c r="AG200" t="s">
        <v>843</v>
      </c>
      <c r="AH200" t="s">
        <v>843</v>
      </c>
      <c r="AI200" s="34">
        <v>2019</v>
      </c>
      <c r="AJ200" s="34"/>
      <c r="AK200" s="34"/>
      <c r="AL200" s="34"/>
      <c r="AM200" s="34"/>
      <c r="AN200" s="34"/>
      <c r="AO200" s="34"/>
      <c r="AP200" s="34"/>
      <c r="AQ200" s="34">
        <v>0.27010980248451233</v>
      </c>
      <c r="AR200" t="s">
        <v>465</v>
      </c>
      <c r="AS200" t="s">
        <v>843</v>
      </c>
      <c r="AT200" t="s">
        <v>843</v>
      </c>
      <c r="AU200" t="s">
        <v>843</v>
      </c>
      <c r="AV200" t="s">
        <v>843</v>
      </c>
      <c r="AW200" t="s">
        <v>843</v>
      </c>
      <c r="AX200" t="s">
        <v>843</v>
      </c>
      <c r="AY200" s="34"/>
      <c r="AZ200" s="34"/>
      <c r="BA200" s="34"/>
      <c r="BB200" s="34"/>
      <c r="BC200" s="34">
        <v>0.34757071733474731</v>
      </c>
      <c r="BD200" t="s">
        <v>465</v>
      </c>
    </row>
    <row r="201" spans="1:56" ht="15.5">
      <c r="A201" t="s">
        <v>512</v>
      </c>
      <c r="B201" t="s">
        <v>51</v>
      </c>
      <c r="C201" t="s">
        <v>383</v>
      </c>
      <c r="D201" t="s">
        <v>843</v>
      </c>
      <c r="E201" t="s">
        <v>843</v>
      </c>
      <c r="F201" s="34">
        <v>2019</v>
      </c>
      <c r="G201" s="34">
        <v>0.2539849579334259</v>
      </c>
      <c r="H201" t="s">
        <v>924</v>
      </c>
      <c r="I201" s="34">
        <v>0.20254227519035339</v>
      </c>
      <c r="J201" t="s">
        <v>924</v>
      </c>
      <c r="K201" t="s">
        <v>843</v>
      </c>
      <c r="L201" t="s">
        <v>843</v>
      </c>
      <c r="M201" s="34">
        <v>0.3210161030292511</v>
      </c>
      <c r="N201" t="s">
        <v>465</v>
      </c>
      <c r="O201" s="34">
        <v>2017</v>
      </c>
      <c r="P201" s="34">
        <v>0.24300695955753326</v>
      </c>
      <c r="Q201" t="s">
        <v>465</v>
      </c>
      <c r="R201" t="s">
        <v>843</v>
      </c>
      <c r="S201" t="s">
        <v>843</v>
      </c>
      <c r="T201" t="s">
        <v>465</v>
      </c>
      <c r="U201" s="34">
        <v>0.87084698677062988</v>
      </c>
      <c r="V201" s="34">
        <v>1</v>
      </c>
      <c r="W201" t="s">
        <v>1026</v>
      </c>
      <c r="X201" t="s">
        <v>843</v>
      </c>
      <c r="Y201" s="34">
        <v>0.14784720540046692</v>
      </c>
      <c r="Z201" s="34">
        <v>0.14756190776824951</v>
      </c>
      <c r="AA201" s="34">
        <v>0.13734988868236542</v>
      </c>
      <c r="AB201" s="34">
        <v>0.11459124088287354</v>
      </c>
      <c r="AC201" s="34">
        <v>0.10518371313810349</v>
      </c>
      <c r="AD201" t="s">
        <v>924</v>
      </c>
      <c r="AE201" t="s">
        <v>843</v>
      </c>
      <c r="AF201" t="s">
        <v>843</v>
      </c>
      <c r="AG201" t="s">
        <v>843</v>
      </c>
      <c r="AH201" t="s">
        <v>843</v>
      </c>
      <c r="AI201" s="34">
        <v>2019</v>
      </c>
      <c r="AJ201" s="34"/>
      <c r="AK201" s="34">
        <v>0.20081325966850802</v>
      </c>
      <c r="AL201" s="34"/>
      <c r="AM201" s="34"/>
      <c r="AN201" s="34"/>
      <c r="AO201" s="34"/>
      <c r="AP201" s="34"/>
      <c r="AQ201" s="34">
        <v>0.16920836269855499</v>
      </c>
      <c r="AR201" t="s">
        <v>465</v>
      </c>
      <c r="AS201" t="s">
        <v>843</v>
      </c>
      <c r="AT201" t="s">
        <v>843</v>
      </c>
      <c r="AU201" t="s">
        <v>843</v>
      </c>
      <c r="AV201" t="s">
        <v>843</v>
      </c>
      <c r="AW201" t="s">
        <v>843</v>
      </c>
      <c r="AX201" t="s">
        <v>843</v>
      </c>
      <c r="AY201" s="34"/>
      <c r="AZ201" s="34"/>
      <c r="BA201" s="34"/>
      <c r="BB201" s="34"/>
      <c r="BC201" s="34">
        <v>0.15895791351795197</v>
      </c>
      <c r="BD201" t="s">
        <v>465</v>
      </c>
    </row>
    <row r="202" spans="1:56" ht="15.5">
      <c r="A202" t="s">
        <v>423</v>
      </c>
      <c r="B202" t="s">
        <v>95</v>
      </c>
      <c r="C202" t="s">
        <v>384</v>
      </c>
      <c r="D202" t="s">
        <v>843</v>
      </c>
      <c r="E202" t="s">
        <v>843</v>
      </c>
      <c r="F202" s="34">
        <v>2019</v>
      </c>
      <c r="G202" s="34">
        <v>0.25900915265083313</v>
      </c>
      <c r="H202" t="s">
        <v>924</v>
      </c>
      <c r="I202" s="34">
        <v>0.20572461187839508</v>
      </c>
      <c r="J202" t="s">
        <v>924</v>
      </c>
      <c r="K202" t="s">
        <v>843</v>
      </c>
      <c r="L202" t="s">
        <v>843</v>
      </c>
      <c r="M202" s="34">
        <v>0.27485665678977966</v>
      </c>
      <c r="N202" t="s">
        <v>1345</v>
      </c>
      <c r="O202" s="34">
        <v>2017</v>
      </c>
      <c r="P202" s="34">
        <v>0.21559809148311615</v>
      </c>
      <c r="Q202" t="s">
        <v>1345</v>
      </c>
      <c r="R202" t="s">
        <v>843</v>
      </c>
      <c r="S202" t="s">
        <v>843</v>
      </c>
      <c r="T202" t="s">
        <v>1031</v>
      </c>
      <c r="U202" s="34">
        <v>0.77555084228515625</v>
      </c>
      <c r="V202" s="34">
        <v>0.4358329176902771</v>
      </c>
      <c r="W202" t="s">
        <v>1026</v>
      </c>
      <c r="X202" t="s">
        <v>843</v>
      </c>
      <c r="Y202" s="34">
        <v>0.16481229662895203</v>
      </c>
      <c r="Z202" s="34">
        <v>0.18416155874729156</v>
      </c>
      <c r="AA202" s="34">
        <v>0.18682555854320526</v>
      </c>
      <c r="AB202" s="34">
        <v>0.1835290789604187</v>
      </c>
      <c r="AC202" s="34">
        <v>0.20298081636428833</v>
      </c>
      <c r="AD202" t="s">
        <v>924</v>
      </c>
      <c r="AE202" t="s">
        <v>843</v>
      </c>
      <c r="AF202" t="s">
        <v>843</v>
      </c>
      <c r="AG202" t="s">
        <v>843</v>
      </c>
      <c r="AH202" t="s">
        <v>843</v>
      </c>
      <c r="AI202" s="34">
        <v>2019</v>
      </c>
      <c r="AJ202" s="34"/>
      <c r="AK202" s="34">
        <v>0.27074077604128399</v>
      </c>
      <c r="AL202" s="34"/>
      <c r="AM202" s="34">
        <v>0.15856245160102844</v>
      </c>
      <c r="AN202" s="34">
        <v>0.20138807594776154</v>
      </c>
      <c r="AO202" s="34"/>
      <c r="AP202" s="34"/>
      <c r="AQ202" s="34">
        <v>0.2138822078704834</v>
      </c>
      <c r="AR202" t="s">
        <v>465</v>
      </c>
      <c r="AS202" t="s">
        <v>843</v>
      </c>
      <c r="AT202" t="s">
        <v>843</v>
      </c>
      <c r="AU202" t="s">
        <v>843</v>
      </c>
      <c r="AV202" t="s">
        <v>843</v>
      </c>
      <c r="AW202" t="s">
        <v>843</v>
      </c>
      <c r="AX202" t="s">
        <v>843</v>
      </c>
      <c r="AY202" s="34">
        <v>0.15132011473178864</v>
      </c>
      <c r="AZ202" s="34">
        <v>0.16426225006580353</v>
      </c>
      <c r="BA202" s="34">
        <v>0.1879812479019165</v>
      </c>
      <c r="BB202" s="34">
        <v>0.17213831841945648</v>
      </c>
      <c r="BC202" s="34">
        <v>0.18169872462749481</v>
      </c>
      <c r="BD202" t="s">
        <v>1345</v>
      </c>
    </row>
    <row r="203" spans="1:56" ht="15.5">
      <c r="A203" t="s">
        <v>512</v>
      </c>
      <c r="B203" t="s">
        <v>205</v>
      </c>
      <c r="C203" t="s">
        <v>385</v>
      </c>
      <c r="D203" t="s">
        <v>843</v>
      </c>
      <c r="E203" t="s">
        <v>843</v>
      </c>
      <c r="F203" s="34">
        <v>2019</v>
      </c>
      <c r="G203" s="34">
        <v>0.28766193985939026</v>
      </c>
      <c r="H203" t="s">
        <v>924</v>
      </c>
      <c r="I203" s="34">
        <v>0.22339864075183868</v>
      </c>
      <c r="J203" t="s">
        <v>924</v>
      </c>
      <c r="K203" t="s">
        <v>843</v>
      </c>
      <c r="L203" t="s">
        <v>843</v>
      </c>
      <c r="M203" s="34">
        <v>0.27082568407058716</v>
      </c>
      <c r="N203" t="s">
        <v>1345</v>
      </c>
      <c r="O203" s="34">
        <v>2017</v>
      </c>
      <c r="P203" s="34">
        <v>0.21311002969741821</v>
      </c>
      <c r="Q203" t="s">
        <v>1345</v>
      </c>
      <c r="R203" t="s">
        <v>843</v>
      </c>
      <c r="S203" t="s">
        <v>843</v>
      </c>
      <c r="T203" t="s">
        <v>465</v>
      </c>
      <c r="U203" s="34">
        <v>0.87084698677062988</v>
      </c>
      <c r="V203" s="34">
        <v>0.29750001430511475</v>
      </c>
      <c r="W203" t="s">
        <v>465</v>
      </c>
      <c r="X203" t="s">
        <v>843</v>
      </c>
      <c r="Y203" s="34">
        <v>0.18226079642772675</v>
      </c>
      <c r="Z203" s="34">
        <v>0.18520358204841614</v>
      </c>
      <c r="AA203" s="34">
        <v>0.19108916819095612</v>
      </c>
      <c r="AB203" s="34">
        <v>0.2044123113155365</v>
      </c>
      <c r="AC203" s="34">
        <v>0.34999984502792358</v>
      </c>
      <c r="AD203" t="s">
        <v>924</v>
      </c>
      <c r="AE203" t="s">
        <v>843</v>
      </c>
      <c r="AF203" t="s">
        <v>843</v>
      </c>
      <c r="AG203" t="s">
        <v>843</v>
      </c>
      <c r="AH203" t="s">
        <v>843</v>
      </c>
      <c r="AI203" s="34">
        <v>2019</v>
      </c>
      <c r="AJ203" s="34"/>
      <c r="AK203" s="34"/>
      <c r="AL203" s="34"/>
      <c r="AM203" s="34"/>
      <c r="AN203" s="34"/>
      <c r="AO203" s="34"/>
      <c r="AP203" s="34"/>
      <c r="AQ203" s="34">
        <v>0.16920836269855499</v>
      </c>
      <c r="AR203" t="s">
        <v>465</v>
      </c>
      <c r="AS203" t="s">
        <v>843</v>
      </c>
      <c r="AT203" t="s">
        <v>843</v>
      </c>
      <c r="AU203" t="s">
        <v>843</v>
      </c>
      <c r="AV203" t="s">
        <v>843</v>
      </c>
      <c r="AW203" t="s">
        <v>843</v>
      </c>
      <c r="AX203" t="s">
        <v>843</v>
      </c>
      <c r="AY203" s="34">
        <v>0.18596500158309937</v>
      </c>
      <c r="AZ203" s="34">
        <v>0.22496326267719269</v>
      </c>
      <c r="BA203" s="34">
        <v>0.24837961792945862</v>
      </c>
      <c r="BB203" s="34">
        <v>0.29568126797676086</v>
      </c>
      <c r="BC203" s="34">
        <v>0.26561915874481201</v>
      </c>
      <c r="BD203" t="s">
        <v>1345</v>
      </c>
    </row>
    <row r="204" spans="1:56" ht="15.5">
      <c r="A204" t="s">
        <v>422</v>
      </c>
      <c r="B204" t="s">
        <v>94</v>
      </c>
      <c r="C204" t="s">
        <v>386</v>
      </c>
      <c r="D204" t="s">
        <v>843</v>
      </c>
      <c r="E204" t="s">
        <v>843</v>
      </c>
      <c r="F204" s="34">
        <v>2019</v>
      </c>
      <c r="G204" s="34">
        <v>0.34881430864334106</v>
      </c>
      <c r="H204" t="s">
        <v>924</v>
      </c>
      <c r="I204" s="34">
        <v>0.25860810279846191</v>
      </c>
      <c r="J204" t="s">
        <v>924</v>
      </c>
      <c r="K204" t="s">
        <v>843</v>
      </c>
      <c r="L204" t="s">
        <v>843</v>
      </c>
      <c r="M204" s="34">
        <v>0.49349838495254517</v>
      </c>
      <c r="N204" t="s">
        <v>1345</v>
      </c>
      <c r="O204" s="34">
        <v>2017</v>
      </c>
      <c r="P204" s="34">
        <v>0.33043113350868225</v>
      </c>
      <c r="Q204" t="s">
        <v>1345</v>
      </c>
      <c r="R204" t="s">
        <v>843</v>
      </c>
      <c r="S204" t="s">
        <v>843</v>
      </c>
      <c r="T204" t="s">
        <v>465</v>
      </c>
      <c r="U204" s="34">
        <v>0.75256699323654175</v>
      </c>
      <c r="V204" s="34">
        <v>0.48540723323822021</v>
      </c>
      <c r="W204" t="s">
        <v>1026</v>
      </c>
      <c r="X204" t="s">
        <v>843</v>
      </c>
      <c r="Y204" s="34">
        <v>0.21447478234767914</v>
      </c>
      <c r="Z204" s="34">
        <v>0.21400034427642822</v>
      </c>
      <c r="AA204" s="34">
        <v>0.21305146813392639</v>
      </c>
      <c r="AB204" s="34">
        <v>0.20591753721237183</v>
      </c>
      <c r="AC204" s="34">
        <v>0.18743167817592621</v>
      </c>
      <c r="AD204" t="s">
        <v>924</v>
      </c>
      <c r="AE204" t="s">
        <v>843</v>
      </c>
      <c r="AF204" t="s">
        <v>843</v>
      </c>
      <c r="AG204" t="s">
        <v>843</v>
      </c>
      <c r="AH204" t="s">
        <v>843</v>
      </c>
      <c r="AI204" s="34">
        <v>2019</v>
      </c>
      <c r="AJ204" s="34"/>
      <c r="AK204" s="34"/>
      <c r="AL204" s="34"/>
      <c r="AM204" s="34"/>
      <c r="AN204" s="34"/>
      <c r="AO204" s="34"/>
      <c r="AP204" s="34"/>
      <c r="AQ204" s="34">
        <v>0.21568401157855988</v>
      </c>
      <c r="AR204" t="s">
        <v>465</v>
      </c>
      <c r="AS204" t="s">
        <v>843</v>
      </c>
      <c r="AT204" t="s">
        <v>843</v>
      </c>
      <c r="AU204" t="s">
        <v>843</v>
      </c>
      <c r="AV204" t="s">
        <v>843</v>
      </c>
      <c r="AW204" t="s">
        <v>843</v>
      </c>
      <c r="AX204" t="s">
        <v>843</v>
      </c>
      <c r="AY204" s="34">
        <v>0.27295178174972534</v>
      </c>
      <c r="AZ204" s="34">
        <v>0.28293904662132263</v>
      </c>
      <c r="BA204" s="34">
        <v>0.27771490812301636</v>
      </c>
      <c r="BB204" s="34">
        <v>0.27519175410270691</v>
      </c>
      <c r="BC204" s="34">
        <v>0.19745279848575592</v>
      </c>
      <c r="BD204" t="s">
        <v>1345</v>
      </c>
    </row>
    <row r="205" spans="1:56" ht="15.5">
      <c r="A205" t="s">
        <v>512</v>
      </c>
      <c r="B205" t="s">
        <v>206</v>
      </c>
      <c r="C205" t="s">
        <v>387</v>
      </c>
      <c r="D205" t="s">
        <v>843</v>
      </c>
      <c r="E205" t="s">
        <v>843</v>
      </c>
      <c r="F205" s="34">
        <v>2019</v>
      </c>
      <c r="G205" s="34">
        <v>0.30219972133636475</v>
      </c>
      <c r="H205" t="s">
        <v>465</v>
      </c>
      <c r="I205" s="34">
        <v>0.23206824064254761</v>
      </c>
      <c r="J205" t="s">
        <v>465</v>
      </c>
      <c r="K205" t="s">
        <v>843</v>
      </c>
      <c r="L205" t="s">
        <v>843</v>
      </c>
      <c r="M205" s="34">
        <v>0.3210161030292511</v>
      </c>
      <c r="N205" t="s">
        <v>465</v>
      </c>
      <c r="O205" s="34">
        <v>2017</v>
      </c>
      <c r="P205" s="34">
        <v>0.24300695955753326</v>
      </c>
      <c r="Q205" t="s">
        <v>465</v>
      </c>
      <c r="R205" t="s">
        <v>843</v>
      </c>
      <c r="S205" t="s">
        <v>843</v>
      </c>
      <c r="T205" t="s">
        <v>465</v>
      </c>
      <c r="U205" s="34">
        <v>0.87084698677062988</v>
      </c>
      <c r="V205" s="34">
        <v>0.29750001430511475</v>
      </c>
      <c r="W205" t="s">
        <v>465</v>
      </c>
      <c r="X205" t="s">
        <v>843</v>
      </c>
      <c r="Y205" s="34"/>
      <c r="Z205" s="34"/>
      <c r="AA205" s="34"/>
      <c r="AB205" s="34"/>
      <c r="AC205" s="34">
        <v>0.16794951260089874</v>
      </c>
      <c r="AD205" t="s">
        <v>465</v>
      </c>
      <c r="AE205" t="s">
        <v>843</v>
      </c>
      <c r="AF205" t="s">
        <v>843</v>
      </c>
      <c r="AG205" t="s">
        <v>843</v>
      </c>
      <c r="AH205" t="s">
        <v>843</v>
      </c>
      <c r="AI205" s="34">
        <v>2019</v>
      </c>
      <c r="AJ205" s="34"/>
      <c r="AK205" s="34"/>
      <c r="AL205" s="34"/>
      <c r="AM205" s="34"/>
      <c r="AN205" s="34"/>
      <c r="AO205" s="34"/>
      <c r="AP205" s="34"/>
      <c r="AQ205" s="34">
        <v>0.16920836269855499</v>
      </c>
      <c r="AR205" t="s">
        <v>465</v>
      </c>
      <c r="AS205" t="s">
        <v>843</v>
      </c>
      <c r="AT205" t="s">
        <v>843</v>
      </c>
      <c r="AU205" t="s">
        <v>843</v>
      </c>
      <c r="AV205" t="s">
        <v>843</v>
      </c>
      <c r="AW205" t="s">
        <v>843</v>
      </c>
      <c r="AX205" t="s">
        <v>843</v>
      </c>
      <c r="AY205" s="34"/>
      <c r="AZ205" s="34"/>
      <c r="BA205" s="34"/>
      <c r="BB205" s="34"/>
      <c r="BC205" s="34">
        <v>0.15895791351795197</v>
      </c>
      <c r="BD205" t="s">
        <v>465</v>
      </c>
    </row>
    <row r="206" spans="1:56" ht="15.5">
      <c r="A206" t="s">
        <v>422</v>
      </c>
      <c r="B206" t="s">
        <v>160</v>
      </c>
      <c r="C206" t="s">
        <v>388</v>
      </c>
      <c r="D206" t="s">
        <v>843</v>
      </c>
      <c r="E206" t="s">
        <v>843</v>
      </c>
      <c r="F206" s="34">
        <v>2019</v>
      </c>
      <c r="G206" s="34">
        <v>0.49591425061225891</v>
      </c>
      <c r="H206" t="s">
        <v>924</v>
      </c>
      <c r="I206" s="34">
        <v>0.33151248097419739</v>
      </c>
      <c r="J206" t="s">
        <v>924</v>
      </c>
      <c r="K206" t="s">
        <v>843</v>
      </c>
      <c r="L206" t="s">
        <v>843</v>
      </c>
      <c r="M206" s="34">
        <v>0.60812085866928101</v>
      </c>
      <c r="N206" t="s">
        <v>1345</v>
      </c>
      <c r="O206" s="34">
        <v>2017</v>
      </c>
      <c r="P206" s="34">
        <v>0.37815618515014648</v>
      </c>
      <c r="Q206" t="s">
        <v>1345</v>
      </c>
      <c r="R206" t="s">
        <v>843</v>
      </c>
      <c r="S206" t="s">
        <v>843</v>
      </c>
      <c r="T206" t="s">
        <v>465</v>
      </c>
      <c r="U206" s="34">
        <v>0.75256699323654175</v>
      </c>
      <c r="V206" s="34">
        <v>0.48765796422958374</v>
      </c>
      <c r="W206" t="s">
        <v>1026</v>
      </c>
      <c r="X206" t="s">
        <v>843</v>
      </c>
      <c r="Y206" s="34">
        <v>0.28212520480155945</v>
      </c>
      <c r="Z206" s="34">
        <v>0.28423774242401123</v>
      </c>
      <c r="AA206" s="34">
        <v>0.28846284747123718</v>
      </c>
      <c r="AB206" s="34">
        <v>0.28479024767875671</v>
      </c>
      <c r="AC206" s="34">
        <v>0.40254002809524536</v>
      </c>
      <c r="AD206" t="s">
        <v>924</v>
      </c>
      <c r="AE206" t="s">
        <v>843</v>
      </c>
      <c r="AF206" t="s">
        <v>843</v>
      </c>
      <c r="AG206" t="s">
        <v>843</v>
      </c>
      <c r="AH206" t="s">
        <v>843</v>
      </c>
      <c r="AI206" s="34">
        <v>2019</v>
      </c>
      <c r="AJ206" s="34"/>
      <c r="AK206" s="34"/>
      <c r="AL206" s="34"/>
      <c r="AM206" s="34"/>
      <c r="AN206" s="34"/>
      <c r="AO206" s="34"/>
      <c r="AP206" s="34"/>
      <c r="AQ206" s="34">
        <v>0.21568401157855988</v>
      </c>
      <c r="AR206" t="s">
        <v>465</v>
      </c>
      <c r="AS206" t="s">
        <v>843</v>
      </c>
      <c r="AT206" t="s">
        <v>843</v>
      </c>
      <c r="AU206" t="s">
        <v>843</v>
      </c>
      <c r="AV206" t="s">
        <v>843</v>
      </c>
      <c r="AW206" t="s">
        <v>843</v>
      </c>
      <c r="AX206" t="s">
        <v>843</v>
      </c>
      <c r="AY206" s="34">
        <v>0.33689418435096741</v>
      </c>
      <c r="AZ206" s="34">
        <v>0.36047181487083435</v>
      </c>
      <c r="BA206" s="34">
        <v>0.3691328763961792</v>
      </c>
      <c r="BB206" s="34">
        <v>0.32005733251571655</v>
      </c>
      <c r="BC206" s="34">
        <v>0.23297758400440216</v>
      </c>
      <c r="BD206" t="s">
        <v>1345</v>
      </c>
    </row>
    <row r="207" spans="1:56" ht="15.5">
      <c r="A207" t="s">
        <v>421</v>
      </c>
      <c r="B207" t="s">
        <v>135</v>
      </c>
      <c r="C207" t="s">
        <v>389</v>
      </c>
      <c r="D207" t="s">
        <v>843</v>
      </c>
      <c r="E207" t="s">
        <v>843</v>
      </c>
      <c r="F207" s="34">
        <v>2019</v>
      </c>
      <c r="G207" s="34">
        <v>0.73792213201522827</v>
      </c>
      <c r="H207" t="s">
        <v>465</v>
      </c>
      <c r="I207" s="34">
        <v>0.42460021376609802</v>
      </c>
      <c r="J207" t="s">
        <v>465</v>
      </c>
      <c r="K207" t="s">
        <v>843</v>
      </c>
      <c r="L207" t="s">
        <v>843</v>
      </c>
      <c r="M207" s="34">
        <v>0.17155973613262177</v>
      </c>
      <c r="N207" t="s">
        <v>1345</v>
      </c>
      <c r="O207" s="34">
        <v>2017</v>
      </c>
      <c r="P207" s="34">
        <v>0.14643703401088715</v>
      </c>
      <c r="Q207" t="s">
        <v>1345</v>
      </c>
      <c r="R207" t="s">
        <v>843</v>
      </c>
      <c r="S207" t="s">
        <v>843</v>
      </c>
      <c r="T207" t="s">
        <v>1031</v>
      </c>
      <c r="U207" s="34">
        <v>0.73917055130004883</v>
      </c>
      <c r="V207" s="34">
        <v>0.26750001311302185</v>
      </c>
      <c r="W207" t="s">
        <v>1026</v>
      </c>
      <c r="X207" t="s">
        <v>843</v>
      </c>
      <c r="Y207" s="34">
        <v>0.20954237878322601</v>
      </c>
      <c r="Z207" s="34">
        <v>0.23244130611419678</v>
      </c>
      <c r="AA207" s="34">
        <v>0.19487941265106201</v>
      </c>
      <c r="AB207" s="34"/>
      <c r="AC207" s="34">
        <v>0.32425832748413086</v>
      </c>
      <c r="AD207" t="s">
        <v>465</v>
      </c>
      <c r="AE207" t="s">
        <v>843</v>
      </c>
      <c r="AF207" t="s">
        <v>843</v>
      </c>
      <c r="AG207" t="s">
        <v>843</v>
      </c>
      <c r="AH207" t="s">
        <v>843</v>
      </c>
      <c r="AI207" s="34">
        <v>2019</v>
      </c>
      <c r="AJ207" s="34"/>
      <c r="AK207" s="34">
        <v>0.35804238544219402</v>
      </c>
      <c r="AL207" s="34"/>
      <c r="AM207" s="34">
        <v>0.13835227489471436</v>
      </c>
      <c r="AN207" s="34"/>
      <c r="AO207" s="34"/>
      <c r="AP207" s="34"/>
      <c r="AQ207" s="34">
        <v>0.27010980248451233</v>
      </c>
      <c r="AR207" t="s">
        <v>465</v>
      </c>
      <c r="AS207" t="s">
        <v>843</v>
      </c>
      <c r="AT207" t="s">
        <v>843</v>
      </c>
      <c r="AU207" t="s">
        <v>843</v>
      </c>
      <c r="AV207" t="s">
        <v>843</v>
      </c>
      <c r="AW207" t="s">
        <v>843</v>
      </c>
      <c r="AX207" t="s">
        <v>843</v>
      </c>
      <c r="AY207" s="34">
        <v>0.14733554422855377</v>
      </c>
      <c r="AZ207" s="34">
        <v>0.13681891560554504</v>
      </c>
      <c r="BA207" s="34">
        <v>0.11022926867008209</v>
      </c>
      <c r="BB207" s="34">
        <v>7.6575294137001038E-2</v>
      </c>
      <c r="BC207" s="34">
        <v>7.7723212540149689E-2</v>
      </c>
      <c r="BD207" t="s">
        <v>1345</v>
      </c>
    </row>
    <row r="208" spans="1:56" ht="15.5">
      <c r="A208" t="s">
        <v>422</v>
      </c>
      <c r="B208" t="s">
        <v>142</v>
      </c>
      <c r="C208" t="s">
        <v>390</v>
      </c>
      <c r="D208" t="s">
        <v>843</v>
      </c>
      <c r="E208" t="s">
        <v>843</v>
      </c>
      <c r="F208" s="34">
        <v>2019</v>
      </c>
      <c r="G208" s="34">
        <v>0.4074593186378479</v>
      </c>
      <c r="H208" t="s">
        <v>465</v>
      </c>
      <c r="I208" s="34">
        <v>0.28949987888336182</v>
      </c>
      <c r="J208" t="s">
        <v>465</v>
      </c>
      <c r="K208" t="s">
        <v>843</v>
      </c>
      <c r="L208" t="s">
        <v>843</v>
      </c>
      <c r="M208" s="34">
        <v>0.2171747237443924</v>
      </c>
      <c r="N208" t="s">
        <v>1345</v>
      </c>
      <c r="O208" s="34">
        <v>2017</v>
      </c>
      <c r="P208" s="34">
        <v>0.17842526733875275</v>
      </c>
      <c r="Q208" t="s">
        <v>1345</v>
      </c>
      <c r="R208" t="s">
        <v>843</v>
      </c>
      <c r="S208" t="s">
        <v>843</v>
      </c>
      <c r="T208" t="s">
        <v>465</v>
      </c>
      <c r="U208" s="34">
        <v>0.75256699323654175</v>
      </c>
      <c r="V208" s="34">
        <v>0.49667862057685852</v>
      </c>
      <c r="W208" t="s">
        <v>1026</v>
      </c>
      <c r="X208" t="s">
        <v>843</v>
      </c>
      <c r="Y208" s="34">
        <v>0.17393036186695099</v>
      </c>
      <c r="Z208" s="34">
        <v>0.17393036186695099</v>
      </c>
      <c r="AA208" s="34">
        <v>0.22567747533321381</v>
      </c>
      <c r="AB208" s="34"/>
      <c r="AC208" s="34">
        <v>0.21881525218486786</v>
      </c>
      <c r="AD208" t="s">
        <v>465</v>
      </c>
      <c r="AE208" t="s">
        <v>843</v>
      </c>
      <c r="AF208" t="s">
        <v>843</v>
      </c>
      <c r="AG208" t="s">
        <v>843</v>
      </c>
      <c r="AH208" t="s">
        <v>843</v>
      </c>
      <c r="AI208" s="34">
        <v>2019</v>
      </c>
      <c r="AJ208" s="34"/>
      <c r="AK208" s="34"/>
      <c r="AL208" s="34"/>
      <c r="AM208" s="34">
        <v>0.12958851456642151</v>
      </c>
      <c r="AN208" s="34">
        <v>0.12958851456642151</v>
      </c>
      <c r="AO208" s="34">
        <v>0.22567747533321381</v>
      </c>
      <c r="AP208" s="34"/>
      <c r="AQ208" s="34">
        <v>0.21568401157855988</v>
      </c>
      <c r="AR208" t="s">
        <v>465</v>
      </c>
      <c r="AS208" t="s">
        <v>843</v>
      </c>
      <c r="AT208" t="s">
        <v>843</v>
      </c>
      <c r="AU208" t="s">
        <v>843</v>
      </c>
      <c r="AV208" t="s">
        <v>843</v>
      </c>
      <c r="AW208" t="s">
        <v>843</v>
      </c>
      <c r="AX208" t="s">
        <v>843</v>
      </c>
      <c r="AY208" s="34">
        <v>0.12409169971942902</v>
      </c>
      <c r="AZ208" s="34">
        <v>0.12743724882602692</v>
      </c>
      <c r="BA208" s="34">
        <v>0.14121878147125244</v>
      </c>
      <c r="BB208" s="34">
        <v>8.6673878133296967E-2</v>
      </c>
      <c r="BC208" s="34">
        <v>4.4000841677188873E-2</v>
      </c>
      <c r="BD208" t="s">
        <v>1345</v>
      </c>
    </row>
    <row r="209" spans="1:56" ht="15.5">
      <c r="A209" t="s">
        <v>512</v>
      </c>
      <c r="B209" t="s">
        <v>145</v>
      </c>
      <c r="C209" t="s">
        <v>392</v>
      </c>
      <c r="D209" t="s">
        <v>843</v>
      </c>
      <c r="E209" t="s">
        <v>843</v>
      </c>
      <c r="F209" s="34">
        <v>2019</v>
      </c>
      <c r="G209" s="34">
        <v>0.32834342122077942</v>
      </c>
      <c r="H209" t="s">
        <v>924</v>
      </c>
      <c r="I209" s="34">
        <v>0.24718262255191803</v>
      </c>
      <c r="J209" t="s">
        <v>924</v>
      </c>
      <c r="K209" t="s">
        <v>843</v>
      </c>
      <c r="L209" t="s">
        <v>843</v>
      </c>
      <c r="M209" s="34">
        <v>0.3210161030292511</v>
      </c>
      <c r="N209" t="s">
        <v>465</v>
      </c>
      <c r="O209" s="34">
        <v>2017</v>
      </c>
      <c r="P209" s="34">
        <v>0.24300695955753326</v>
      </c>
      <c r="Q209" t="s">
        <v>465</v>
      </c>
      <c r="R209" t="s">
        <v>843</v>
      </c>
      <c r="S209" t="s">
        <v>843</v>
      </c>
      <c r="T209" t="s">
        <v>465</v>
      </c>
      <c r="U209" s="34">
        <v>0.87084698677062988</v>
      </c>
      <c r="V209" s="34">
        <v>1</v>
      </c>
      <c r="W209" t="s">
        <v>1026</v>
      </c>
      <c r="X209" t="s">
        <v>843</v>
      </c>
      <c r="Y209" s="34">
        <v>0.17977769672870636</v>
      </c>
      <c r="Z209" s="34">
        <v>0.1768299788236618</v>
      </c>
      <c r="AA209" s="34">
        <v>0.17860080301761627</v>
      </c>
      <c r="AB209" s="34">
        <v>0.17481015622615814</v>
      </c>
      <c r="AC209" s="34">
        <v>0.18502217531204224</v>
      </c>
      <c r="AD209" t="s">
        <v>924</v>
      </c>
      <c r="AE209" t="s">
        <v>843</v>
      </c>
      <c r="AF209" t="s">
        <v>843</v>
      </c>
      <c r="AG209" t="s">
        <v>843</v>
      </c>
      <c r="AH209" t="s">
        <v>843</v>
      </c>
      <c r="AI209" s="34">
        <v>2019</v>
      </c>
      <c r="AJ209" s="34"/>
      <c r="AK209" s="34">
        <v>0.24409762399895901</v>
      </c>
      <c r="AL209" s="34"/>
      <c r="AM209" s="34"/>
      <c r="AN209" s="34"/>
      <c r="AO209" s="34"/>
      <c r="AP209" s="34"/>
      <c r="AQ209" s="34">
        <v>0.16920836269855499</v>
      </c>
      <c r="AR209" t="s">
        <v>465</v>
      </c>
      <c r="AS209" t="s">
        <v>843</v>
      </c>
      <c r="AT209" t="s">
        <v>843</v>
      </c>
      <c r="AU209" t="s">
        <v>843</v>
      </c>
      <c r="AV209" t="s">
        <v>843</v>
      </c>
      <c r="AW209" t="s">
        <v>843</v>
      </c>
      <c r="AX209" t="s">
        <v>843</v>
      </c>
      <c r="AY209" s="34"/>
      <c r="AZ209" s="34"/>
      <c r="BA209" s="34"/>
      <c r="BB209" s="34"/>
      <c r="BC209" s="34">
        <v>0.15895791351795197</v>
      </c>
      <c r="BD209" t="s">
        <v>465</v>
      </c>
    </row>
    <row r="210" spans="1:56" ht="15.5">
      <c r="A210" t="s">
        <v>512</v>
      </c>
      <c r="B210" t="s">
        <v>33</v>
      </c>
      <c r="C210" t="s">
        <v>393</v>
      </c>
      <c r="D210" t="s">
        <v>843</v>
      </c>
      <c r="E210" t="s">
        <v>843</v>
      </c>
      <c r="F210" s="34">
        <v>2019</v>
      </c>
      <c r="G210" s="34">
        <v>0.20242834091186523</v>
      </c>
      <c r="H210" t="s">
        <v>924</v>
      </c>
      <c r="I210" s="34">
        <v>0.16834960877895355</v>
      </c>
      <c r="J210" t="s">
        <v>924</v>
      </c>
      <c r="K210" t="s">
        <v>843</v>
      </c>
      <c r="L210" t="s">
        <v>843</v>
      </c>
      <c r="M210" s="34">
        <v>0.25243487954139709</v>
      </c>
      <c r="N210" t="s">
        <v>1345</v>
      </c>
      <c r="O210" s="34">
        <v>2017</v>
      </c>
      <c r="P210" s="34">
        <v>0.20155529677867889</v>
      </c>
      <c r="Q210" t="s">
        <v>1345</v>
      </c>
      <c r="R210" t="s">
        <v>843</v>
      </c>
      <c r="S210" t="s">
        <v>843</v>
      </c>
      <c r="T210" t="s">
        <v>465</v>
      </c>
      <c r="U210" s="34">
        <v>0.87084698677062988</v>
      </c>
      <c r="V210" s="34">
        <v>1</v>
      </c>
      <c r="W210" t="s">
        <v>1026</v>
      </c>
      <c r="X210" t="s">
        <v>843</v>
      </c>
      <c r="Y210" s="34">
        <v>0.11755238473415375</v>
      </c>
      <c r="Z210" s="34">
        <v>0.11555366963148117</v>
      </c>
      <c r="AA210" s="34">
        <v>0.11799649149179459</v>
      </c>
      <c r="AB210" s="34">
        <v>0.11687128245830536</v>
      </c>
      <c r="AC210" s="34">
        <v>0.11984372138977051</v>
      </c>
      <c r="AD210" t="s">
        <v>924</v>
      </c>
      <c r="AE210" t="s">
        <v>843</v>
      </c>
      <c r="AF210" t="s">
        <v>843</v>
      </c>
      <c r="AG210" t="s">
        <v>843</v>
      </c>
      <c r="AH210" t="s">
        <v>843</v>
      </c>
      <c r="AI210" s="34">
        <v>2019</v>
      </c>
      <c r="AJ210" s="34"/>
      <c r="AK210" s="34">
        <v>0.25496660640208796</v>
      </c>
      <c r="AL210" s="34"/>
      <c r="AM210" s="34"/>
      <c r="AN210" s="34"/>
      <c r="AO210" s="34"/>
      <c r="AP210" s="34"/>
      <c r="AQ210" s="34">
        <v>0.16920836269855499</v>
      </c>
      <c r="AR210" t="s">
        <v>465</v>
      </c>
      <c r="AS210" t="s">
        <v>843</v>
      </c>
      <c r="AT210" t="s">
        <v>843</v>
      </c>
      <c r="AU210" t="s">
        <v>843</v>
      </c>
      <c r="AV210" t="s">
        <v>843</v>
      </c>
      <c r="AW210" t="s">
        <v>843</v>
      </c>
      <c r="AX210" t="s">
        <v>843</v>
      </c>
      <c r="AY210" s="34">
        <v>0.12908802926540375</v>
      </c>
      <c r="AZ210" s="34">
        <v>0.12549996376037598</v>
      </c>
      <c r="BA210" s="34">
        <v>0.12417355179786682</v>
      </c>
      <c r="BB210" s="34">
        <v>0.12483279407024384</v>
      </c>
      <c r="BC210" s="34">
        <v>0.1254907101392746</v>
      </c>
      <c r="BD210" t="s">
        <v>1345</v>
      </c>
    </row>
    <row r="211" spans="1:56" ht="15.5">
      <c r="A211" t="s">
        <v>421</v>
      </c>
      <c r="B211" t="s">
        <v>147</v>
      </c>
      <c r="C211" t="s">
        <v>394</v>
      </c>
      <c r="D211" t="s">
        <v>843</v>
      </c>
      <c r="E211" t="s">
        <v>843</v>
      </c>
      <c r="F211" s="34">
        <v>2019</v>
      </c>
      <c r="G211" s="34">
        <v>0.73792213201522827</v>
      </c>
      <c r="H211" t="s">
        <v>465</v>
      </c>
      <c r="I211" s="34">
        <v>0.42460021376609802</v>
      </c>
      <c r="J211" t="s">
        <v>465</v>
      </c>
      <c r="K211" t="s">
        <v>843</v>
      </c>
      <c r="L211" t="s">
        <v>843</v>
      </c>
      <c r="M211" s="34">
        <v>1.7106720209121704</v>
      </c>
      <c r="N211" t="s">
        <v>1345</v>
      </c>
      <c r="O211" s="34">
        <v>2017</v>
      </c>
      <c r="P211" s="34">
        <v>0.6310877799987793</v>
      </c>
      <c r="Q211" t="s">
        <v>1345</v>
      </c>
      <c r="R211" t="s">
        <v>843</v>
      </c>
      <c r="S211" t="s">
        <v>843</v>
      </c>
      <c r="T211" t="s">
        <v>465</v>
      </c>
      <c r="U211" s="34">
        <v>0.61860823631286621</v>
      </c>
      <c r="V211" s="34">
        <v>0.44473084807395935</v>
      </c>
      <c r="W211" t="s">
        <v>1026</v>
      </c>
      <c r="X211" t="s">
        <v>843</v>
      </c>
      <c r="Y211" s="34">
        <v>0.48874959349632263</v>
      </c>
      <c r="Z211" s="34">
        <v>0.4577576220035553</v>
      </c>
      <c r="AA211" s="34">
        <v>0.50813543796539307</v>
      </c>
      <c r="AB211" s="34"/>
      <c r="AC211" s="34">
        <v>0.32425832748413086</v>
      </c>
      <c r="AD211" t="s">
        <v>465</v>
      </c>
      <c r="AE211" t="s">
        <v>843</v>
      </c>
      <c r="AF211" t="s">
        <v>843</v>
      </c>
      <c r="AG211" t="s">
        <v>843</v>
      </c>
      <c r="AH211" t="s">
        <v>843</v>
      </c>
      <c r="AI211" s="34">
        <v>2019</v>
      </c>
      <c r="AJ211" s="34">
        <v>4.4483858714123699E-2</v>
      </c>
      <c r="AK211" s="34">
        <v>6.9980741441886901E-2</v>
      </c>
      <c r="AL211" s="34">
        <v>2.5496883317828178E-2</v>
      </c>
      <c r="AM211" s="34">
        <v>0.43022146821022034</v>
      </c>
      <c r="AN211" s="34">
        <v>0.37431254982948303</v>
      </c>
      <c r="AO211" s="34">
        <v>0.34164652228355408</v>
      </c>
      <c r="AP211" s="34">
        <v>0.41823872923851013</v>
      </c>
      <c r="AQ211" s="34">
        <v>0.36434143781661987</v>
      </c>
      <c r="AR211" t="s">
        <v>832</v>
      </c>
      <c r="AS211" t="s">
        <v>843</v>
      </c>
      <c r="AT211" t="s">
        <v>843</v>
      </c>
      <c r="AU211" t="s">
        <v>843</v>
      </c>
      <c r="AV211" t="s">
        <v>843</v>
      </c>
      <c r="AW211" t="s">
        <v>843</v>
      </c>
      <c r="AX211" t="s">
        <v>843</v>
      </c>
      <c r="AY211" s="34">
        <v>0.50924360752105713</v>
      </c>
      <c r="AZ211" s="34">
        <v>0.48843756318092346</v>
      </c>
      <c r="BA211" s="34">
        <v>0.48751434683799744</v>
      </c>
      <c r="BB211" s="34">
        <v>0.50813543796539307</v>
      </c>
      <c r="BC211" s="34">
        <v>0.50813543796539307</v>
      </c>
      <c r="BD211" t="s">
        <v>1345</v>
      </c>
    </row>
    <row r="212" spans="1:56" ht="15.5">
      <c r="A212" t="s">
        <v>423</v>
      </c>
      <c r="B212" t="s">
        <v>1611</v>
      </c>
      <c r="C212" t="s">
        <v>369</v>
      </c>
      <c r="D212" t="s">
        <v>843</v>
      </c>
      <c r="E212" t="s">
        <v>843</v>
      </c>
      <c r="F212" s="34">
        <v>2019</v>
      </c>
      <c r="G212" s="34">
        <v>1.7047396898269653</v>
      </c>
      <c r="H212" t="s">
        <v>924</v>
      </c>
      <c r="I212" s="34">
        <v>0.63027864694595337</v>
      </c>
      <c r="J212" t="s">
        <v>924</v>
      </c>
      <c r="K212" t="s">
        <v>843</v>
      </c>
      <c r="L212" t="s">
        <v>843</v>
      </c>
      <c r="M212" s="34">
        <v>2.3992841243743896</v>
      </c>
      <c r="N212" t="s">
        <v>1345</v>
      </c>
      <c r="O212" s="34">
        <v>2017</v>
      </c>
      <c r="P212" s="34">
        <v>0.70582038164138794</v>
      </c>
      <c r="Q212" t="s">
        <v>1345</v>
      </c>
      <c r="R212" t="s">
        <v>843</v>
      </c>
      <c r="S212" t="s">
        <v>843</v>
      </c>
      <c r="T212" t="s">
        <v>465</v>
      </c>
      <c r="U212" s="34">
        <v>0.70308190584182739</v>
      </c>
      <c r="V212" s="34">
        <v>0.39125001430511475</v>
      </c>
      <c r="W212" t="s">
        <v>465</v>
      </c>
      <c r="X212" t="s">
        <v>843</v>
      </c>
      <c r="Y212" s="34">
        <v>0.54214668273925781</v>
      </c>
      <c r="Z212" s="34">
        <v>0.49583801627159119</v>
      </c>
      <c r="AA212" s="34">
        <v>0.51566702127456665</v>
      </c>
      <c r="AB212" s="34">
        <v>0.43535035848617554</v>
      </c>
      <c r="AC212" s="34">
        <v>0.26795342564582825</v>
      </c>
      <c r="AD212" t="s">
        <v>924</v>
      </c>
      <c r="AE212" t="s">
        <v>843</v>
      </c>
      <c r="AF212" t="s">
        <v>843</v>
      </c>
      <c r="AG212" t="s">
        <v>843</v>
      </c>
      <c r="AH212" t="s">
        <v>843</v>
      </c>
      <c r="AI212" s="34">
        <v>2019</v>
      </c>
      <c r="AJ212" s="34"/>
      <c r="AK212" s="34"/>
      <c r="AL212" s="34"/>
      <c r="AM212" s="34"/>
      <c r="AN212" s="34"/>
      <c r="AO212" s="34"/>
      <c r="AP212" s="34"/>
      <c r="AQ212" s="34">
        <v>0.2138822078704834</v>
      </c>
      <c r="AR212" t="s">
        <v>465</v>
      </c>
      <c r="AS212" t="s">
        <v>843</v>
      </c>
      <c r="AT212" t="s">
        <v>843</v>
      </c>
      <c r="AU212" t="s">
        <v>843</v>
      </c>
      <c r="AV212" t="s">
        <v>843</v>
      </c>
      <c r="AW212" t="s">
        <v>843</v>
      </c>
      <c r="AX212" t="s">
        <v>843</v>
      </c>
      <c r="AY212" s="34">
        <v>0.63743454217910767</v>
      </c>
      <c r="AZ212" s="34">
        <v>0.54235416650772095</v>
      </c>
      <c r="BA212" s="34">
        <v>0.54198682308197021</v>
      </c>
      <c r="BB212" s="34">
        <v>0.55640006065368652</v>
      </c>
      <c r="BC212" s="34">
        <v>0.53875380754470825</v>
      </c>
      <c r="BD212" t="s">
        <v>1345</v>
      </c>
    </row>
    <row r="213" spans="1:56" ht="15.5">
      <c r="A213" t="s">
        <v>512</v>
      </c>
      <c r="B213" t="s">
        <v>425</v>
      </c>
      <c r="C213" t="s">
        <v>426</v>
      </c>
      <c r="D213" t="s">
        <v>843</v>
      </c>
      <c r="E213" t="s">
        <v>843</v>
      </c>
      <c r="F213" s="34">
        <v>2019</v>
      </c>
      <c r="G213" s="34">
        <v>0.45372948050498962</v>
      </c>
      <c r="H213" t="s">
        <v>924</v>
      </c>
      <c r="I213" s="34">
        <v>0.31211411952972412</v>
      </c>
      <c r="J213" t="s">
        <v>924</v>
      </c>
      <c r="K213" t="s">
        <v>843</v>
      </c>
      <c r="L213" t="s">
        <v>843</v>
      </c>
      <c r="M213" s="34">
        <v>0.60813385248184204</v>
      </c>
      <c r="N213" t="s">
        <v>1345</v>
      </c>
      <c r="O213" s="34">
        <v>2017</v>
      </c>
      <c r="P213" s="34">
        <v>0.37816122174263</v>
      </c>
      <c r="Q213" t="s">
        <v>1345</v>
      </c>
      <c r="R213" t="s">
        <v>843</v>
      </c>
      <c r="S213" t="s">
        <v>843</v>
      </c>
      <c r="T213" t="s">
        <v>465</v>
      </c>
      <c r="U213" s="34">
        <v>0.87084698677062988</v>
      </c>
      <c r="V213" s="34">
        <v>0.29750001430511475</v>
      </c>
      <c r="W213" t="s">
        <v>465</v>
      </c>
      <c r="X213" t="s">
        <v>843</v>
      </c>
      <c r="Y213" s="34">
        <v>0.23496775329113007</v>
      </c>
      <c r="Z213" s="34">
        <v>0.21386377513408661</v>
      </c>
      <c r="AA213" s="34">
        <v>0.1967671662569046</v>
      </c>
      <c r="AB213" s="34">
        <v>0.17392195761203766</v>
      </c>
      <c r="AC213" s="34">
        <v>0.17426937818527222</v>
      </c>
      <c r="AD213" t="s">
        <v>924</v>
      </c>
      <c r="AE213" t="s">
        <v>843</v>
      </c>
      <c r="AF213" t="s">
        <v>843</v>
      </c>
      <c r="AG213" t="s">
        <v>843</v>
      </c>
      <c r="AH213" t="s">
        <v>843</v>
      </c>
      <c r="AI213" s="34"/>
      <c r="AJ213" s="34"/>
      <c r="AK213" s="34"/>
      <c r="AL213" s="34"/>
      <c r="AM213" s="34"/>
      <c r="AN213" s="34"/>
      <c r="AO213" s="34"/>
      <c r="AP213" s="34"/>
      <c r="AQ213" s="34">
        <v>0.16920836269855499</v>
      </c>
      <c r="AR213" t="s">
        <v>465</v>
      </c>
      <c r="AS213" t="s">
        <v>843</v>
      </c>
      <c r="AT213" t="s">
        <v>843</v>
      </c>
      <c r="AU213" t="s">
        <v>843</v>
      </c>
      <c r="AV213" t="s">
        <v>843</v>
      </c>
      <c r="AW213" t="s">
        <v>843</v>
      </c>
      <c r="AX213" t="s">
        <v>843</v>
      </c>
      <c r="AY213" s="34">
        <v>0.25913923978805542</v>
      </c>
      <c r="AZ213" s="34">
        <v>0.23608580231666565</v>
      </c>
      <c r="BA213" s="34">
        <v>0.22268295288085938</v>
      </c>
      <c r="BB213" s="34">
        <v>0.1942465603351593</v>
      </c>
      <c r="BC213" s="34">
        <v>0.17524401843547821</v>
      </c>
      <c r="BD213" t="s">
        <v>1345</v>
      </c>
    </row>
    <row r="214" spans="1:56" ht="15.5">
      <c r="A214" t="s">
        <v>423</v>
      </c>
      <c r="B214" t="s">
        <v>151</v>
      </c>
      <c r="C214" t="s">
        <v>395</v>
      </c>
      <c r="D214" t="s">
        <v>843</v>
      </c>
      <c r="E214" t="s">
        <v>843</v>
      </c>
      <c r="F214" s="34">
        <v>2019</v>
      </c>
      <c r="G214" s="34">
        <v>1.3983314037322998</v>
      </c>
      <c r="H214" t="s">
        <v>924</v>
      </c>
      <c r="I214" s="34">
        <v>0.58304345607757568</v>
      </c>
      <c r="J214" t="s">
        <v>924</v>
      </c>
      <c r="K214" t="s">
        <v>843</v>
      </c>
      <c r="L214" t="s">
        <v>843</v>
      </c>
      <c r="M214" s="34">
        <v>1.9519925117492676</v>
      </c>
      <c r="N214" t="s">
        <v>1345</v>
      </c>
      <c r="O214" s="34">
        <v>2017</v>
      </c>
      <c r="P214" s="34">
        <v>0.66124576330184937</v>
      </c>
      <c r="Q214" t="s">
        <v>1345</v>
      </c>
      <c r="R214" t="s">
        <v>843</v>
      </c>
      <c r="S214" t="s">
        <v>843</v>
      </c>
      <c r="T214" t="s">
        <v>465</v>
      </c>
      <c r="U214" s="34">
        <v>0.70308190584182739</v>
      </c>
      <c r="V214" s="34">
        <v>0.36887112259864807</v>
      </c>
      <c r="W214" t="s">
        <v>1026</v>
      </c>
      <c r="X214" t="s">
        <v>843</v>
      </c>
      <c r="Y214" s="34">
        <v>0.54982656240463257</v>
      </c>
      <c r="Z214" s="34">
        <v>0.59687012434005737</v>
      </c>
      <c r="AA214" s="34">
        <v>0.64611542224884033</v>
      </c>
      <c r="AB214" s="34">
        <v>0.71505957841873169</v>
      </c>
      <c r="AC214" s="34">
        <v>0.60313069820404053</v>
      </c>
      <c r="AD214" t="s">
        <v>924</v>
      </c>
      <c r="AE214" t="s">
        <v>843</v>
      </c>
      <c r="AF214" t="s">
        <v>843</v>
      </c>
      <c r="AG214" t="s">
        <v>843</v>
      </c>
      <c r="AH214" t="s">
        <v>843</v>
      </c>
      <c r="AI214" s="34">
        <v>2019</v>
      </c>
      <c r="AJ214" s="34"/>
      <c r="AK214" s="34">
        <v>0.31508864894109201</v>
      </c>
      <c r="AL214" s="34"/>
      <c r="AM214" s="34"/>
      <c r="AN214" s="34"/>
      <c r="AO214" s="34"/>
      <c r="AP214" s="34"/>
      <c r="AQ214" s="34">
        <v>0.2138822078704834</v>
      </c>
      <c r="AR214" t="s">
        <v>465</v>
      </c>
      <c r="AS214" t="s">
        <v>843</v>
      </c>
      <c r="AT214" t="s">
        <v>843</v>
      </c>
      <c r="AU214" t="s">
        <v>843</v>
      </c>
      <c r="AV214" t="s">
        <v>843</v>
      </c>
      <c r="AW214" t="s">
        <v>843</v>
      </c>
      <c r="AX214" t="s">
        <v>843</v>
      </c>
      <c r="AY214" s="34">
        <v>0.56637227535247803</v>
      </c>
      <c r="AZ214" s="34">
        <v>0.56165796518325806</v>
      </c>
      <c r="BA214" s="34">
        <v>0.63641339540481567</v>
      </c>
      <c r="BB214" s="34">
        <v>0.66055971384048462</v>
      </c>
      <c r="BC214" s="34">
        <v>0.76596754789352417</v>
      </c>
      <c r="BD214" t="s">
        <v>1345</v>
      </c>
    </row>
    <row r="215" spans="1:56" ht="15.5">
      <c r="A215" t="s">
        <v>423</v>
      </c>
      <c r="B215" t="s">
        <v>154</v>
      </c>
      <c r="C215" t="s">
        <v>396</v>
      </c>
      <c r="D215" t="s">
        <v>843</v>
      </c>
      <c r="E215" t="s">
        <v>843</v>
      </c>
      <c r="F215" s="34">
        <v>2019</v>
      </c>
      <c r="G215" s="34">
        <v>0.5052495002746582</v>
      </c>
      <c r="H215" t="s">
        <v>924</v>
      </c>
      <c r="I215" s="34">
        <v>0.33565831184387207</v>
      </c>
      <c r="J215" t="s">
        <v>924</v>
      </c>
      <c r="K215" t="s">
        <v>843</v>
      </c>
      <c r="L215" t="s">
        <v>843</v>
      </c>
      <c r="M215" s="34">
        <v>0.27911409735679626</v>
      </c>
      <c r="N215" t="s">
        <v>1345</v>
      </c>
      <c r="O215" s="34">
        <v>2017</v>
      </c>
      <c r="P215" s="34">
        <v>0.218208909034729</v>
      </c>
      <c r="Q215" t="s">
        <v>1345</v>
      </c>
      <c r="R215" t="s">
        <v>843</v>
      </c>
      <c r="S215" t="s">
        <v>843</v>
      </c>
      <c r="T215" t="s">
        <v>1031</v>
      </c>
      <c r="U215" s="34">
        <v>0.55506002902984619</v>
      </c>
      <c r="V215" s="34">
        <v>0.3449999988079071</v>
      </c>
      <c r="W215" t="s">
        <v>1026</v>
      </c>
      <c r="X215" t="s">
        <v>843</v>
      </c>
      <c r="Y215" s="34">
        <v>0.31168976426124573</v>
      </c>
      <c r="Z215" s="34">
        <v>0.30964761972427368</v>
      </c>
      <c r="AA215" s="34">
        <v>0.29940736293792725</v>
      </c>
      <c r="AB215" s="34">
        <v>0.29861935973167419</v>
      </c>
      <c r="AC215" s="34">
        <v>0.29699978232383728</v>
      </c>
      <c r="AD215" t="s">
        <v>924</v>
      </c>
      <c r="AE215" t="s">
        <v>843</v>
      </c>
      <c r="AF215" t="s">
        <v>843</v>
      </c>
      <c r="AG215" t="s">
        <v>843</v>
      </c>
      <c r="AH215" t="s">
        <v>843</v>
      </c>
      <c r="AI215" s="34">
        <v>2019</v>
      </c>
      <c r="AJ215" s="34">
        <v>0.26558482629080599</v>
      </c>
      <c r="AK215" s="34">
        <v>0.42553693436629997</v>
      </c>
      <c r="AL215" s="34">
        <v>0.15995210409164429</v>
      </c>
      <c r="AM215" s="34">
        <v>0.26823955774307251</v>
      </c>
      <c r="AN215" s="34">
        <v>0.27668997645378113</v>
      </c>
      <c r="AO215" s="34">
        <v>0.26974380016326904</v>
      </c>
      <c r="AP215" s="34">
        <v>0.28122168779373169</v>
      </c>
      <c r="AQ215" s="34">
        <v>0.37588301301002502</v>
      </c>
      <c r="AR215" t="s">
        <v>832</v>
      </c>
      <c r="AS215" t="s">
        <v>843</v>
      </c>
      <c r="AT215" t="s">
        <v>843</v>
      </c>
      <c r="AU215" t="s">
        <v>843</v>
      </c>
      <c r="AV215" t="s">
        <v>843</v>
      </c>
      <c r="AW215" t="s">
        <v>843</v>
      </c>
      <c r="AX215" t="s">
        <v>843</v>
      </c>
      <c r="AY215" s="34">
        <v>0.18823453783988953</v>
      </c>
      <c r="AZ215" s="34">
        <v>0.18130688369274139</v>
      </c>
      <c r="BA215" s="34">
        <v>0.1764979213476181</v>
      </c>
      <c r="BB215" s="34">
        <v>0.15601420402526855</v>
      </c>
      <c r="BC215" s="34">
        <v>0.16358686983585358</v>
      </c>
      <c r="BD215" t="s">
        <v>1345</v>
      </c>
    </row>
    <row r="216" spans="1:56" ht="15.5">
      <c r="A216" t="s">
        <v>422</v>
      </c>
      <c r="B216" t="s">
        <v>150</v>
      </c>
      <c r="C216" t="s">
        <v>397</v>
      </c>
      <c r="D216" t="s">
        <v>843</v>
      </c>
      <c r="E216" t="s">
        <v>843</v>
      </c>
      <c r="F216" s="34">
        <v>2019</v>
      </c>
      <c r="G216" s="34">
        <v>0.4428616464138031</v>
      </c>
      <c r="H216" t="s">
        <v>924</v>
      </c>
      <c r="I216" s="34">
        <v>0.30693286657333374</v>
      </c>
      <c r="J216" t="s">
        <v>924</v>
      </c>
      <c r="K216" t="s">
        <v>843</v>
      </c>
      <c r="L216" t="s">
        <v>843</v>
      </c>
      <c r="M216" s="34">
        <v>0.5444786548614502</v>
      </c>
      <c r="N216" t="s">
        <v>1345</v>
      </c>
      <c r="O216" s="34">
        <v>2017</v>
      </c>
      <c r="P216" s="34">
        <v>0.35253232717514038</v>
      </c>
      <c r="Q216" t="s">
        <v>1345</v>
      </c>
      <c r="R216" t="s">
        <v>843</v>
      </c>
      <c r="S216" t="s">
        <v>843</v>
      </c>
      <c r="T216" t="s">
        <v>465</v>
      </c>
      <c r="U216" s="34">
        <v>0.75256699323654175</v>
      </c>
      <c r="V216" s="34">
        <v>0.71749997138977051</v>
      </c>
      <c r="W216" t="s">
        <v>1026</v>
      </c>
      <c r="X216" t="s">
        <v>843</v>
      </c>
      <c r="Y216" s="34">
        <v>0.26407909393310547</v>
      </c>
      <c r="Z216" s="34">
        <v>0.24961024522781372</v>
      </c>
      <c r="AA216" s="34">
        <v>0.24245266616344452</v>
      </c>
      <c r="AB216" s="34">
        <v>0.25885248184204102</v>
      </c>
      <c r="AC216" s="34">
        <v>0.25299793481826782</v>
      </c>
      <c r="AD216" t="s">
        <v>924</v>
      </c>
      <c r="AE216" t="s">
        <v>843</v>
      </c>
      <c r="AF216" t="s">
        <v>843</v>
      </c>
      <c r="AG216" t="s">
        <v>843</v>
      </c>
      <c r="AH216" t="s">
        <v>843</v>
      </c>
      <c r="AI216" s="34">
        <v>2019</v>
      </c>
      <c r="AJ216" s="34">
        <v>0.16867929628281</v>
      </c>
      <c r="AK216" s="34">
        <v>0.22567376557437499</v>
      </c>
      <c r="AL216" s="34">
        <v>5.6994471698999405E-2</v>
      </c>
      <c r="AM216" s="34">
        <v>0.26403647661209106</v>
      </c>
      <c r="AN216" s="34">
        <v>0.24955342710018158</v>
      </c>
      <c r="AO216" s="34">
        <v>0.24236743152141571</v>
      </c>
      <c r="AP216" s="34">
        <v>0.25868204236030579</v>
      </c>
      <c r="AQ216" s="34">
        <v>0.25255247950553894</v>
      </c>
      <c r="AR216" t="s">
        <v>832</v>
      </c>
      <c r="AS216" t="s">
        <v>843</v>
      </c>
      <c r="AT216" t="s">
        <v>843</v>
      </c>
      <c r="AU216" t="s">
        <v>843</v>
      </c>
      <c r="AV216" t="s">
        <v>843</v>
      </c>
      <c r="AW216" t="s">
        <v>843</v>
      </c>
      <c r="AX216" t="s">
        <v>843</v>
      </c>
      <c r="AY216" s="34">
        <v>0.28711670637130737</v>
      </c>
      <c r="AZ216" s="34">
        <v>0.25357979536056519</v>
      </c>
      <c r="BA216" s="34">
        <v>0.24664288759231567</v>
      </c>
      <c r="BB216" s="34">
        <v>0.23600216209888458</v>
      </c>
      <c r="BC216" s="34">
        <v>0.26866260170936584</v>
      </c>
      <c r="BD216" t="s">
        <v>1345</v>
      </c>
    </row>
    <row r="217" spans="1:56" ht="15.5">
      <c r="A217" t="s">
        <v>423</v>
      </c>
      <c r="B217" t="s">
        <v>207</v>
      </c>
      <c r="C217" t="s">
        <v>855</v>
      </c>
      <c r="D217" t="s">
        <v>843</v>
      </c>
      <c r="E217" t="s">
        <v>843</v>
      </c>
      <c r="F217" s="34">
        <v>2019</v>
      </c>
      <c r="G217" s="34">
        <v>0.43411201238632202</v>
      </c>
      <c r="H217" t="s">
        <v>465</v>
      </c>
      <c r="I217" s="34">
        <v>0.30270439386367798</v>
      </c>
      <c r="J217" t="s">
        <v>465</v>
      </c>
      <c r="K217" t="s">
        <v>843</v>
      </c>
      <c r="L217" t="s">
        <v>843</v>
      </c>
      <c r="M217" s="34">
        <v>0.45954298973083496</v>
      </c>
      <c r="N217" t="s">
        <v>465</v>
      </c>
      <c r="O217" s="34">
        <v>2017</v>
      </c>
      <c r="P217" s="34">
        <v>0.31485402584075928</v>
      </c>
      <c r="Q217" t="s">
        <v>465</v>
      </c>
      <c r="R217" t="s">
        <v>843</v>
      </c>
      <c r="S217" t="s">
        <v>843</v>
      </c>
      <c r="T217" t="s">
        <v>465</v>
      </c>
      <c r="U217" s="34">
        <v>0.70308190584182739</v>
      </c>
      <c r="V217" s="34">
        <v>0.39125001430511475</v>
      </c>
      <c r="W217" t="s">
        <v>465</v>
      </c>
      <c r="X217" t="s">
        <v>843</v>
      </c>
      <c r="Y217" s="34"/>
      <c r="Z217" s="34"/>
      <c r="AA217" s="34"/>
      <c r="AB217" s="34"/>
      <c r="AC217" s="34">
        <v>0.22357563674449921</v>
      </c>
      <c r="AD217" t="s">
        <v>465</v>
      </c>
      <c r="AE217" t="s">
        <v>843</v>
      </c>
      <c r="AF217" t="s">
        <v>843</v>
      </c>
      <c r="AG217" t="s">
        <v>843</v>
      </c>
      <c r="AH217" t="s">
        <v>843</v>
      </c>
      <c r="AI217" s="34">
        <v>2019</v>
      </c>
      <c r="AJ217" s="34">
        <v>3.7282346867329598E-2</v>
      </c>
      <c r="AK217" s="34">
        <v>0.22677411556254501</v>
      </c>
      <c r="AL217" s="34">
        <v>0.18949176371097565</v>
      </c>
      <c r="AM217" s="34">
        <v>0.80023860931396484</v>
      </c>
      <c r="AN217" s="34">
        <v>0.81931978464126587</v>
      </c>
      <c r="AO217" s="34">
        <v>0.85740071535110474</v>
      </c>
      <c r="AP217" s="34">
        <v>0.8478817343711853</v>
      </c>
      <c r="AQ217" s="34">
        <v>0.83559697866439819</v>
      </c>
      <c r="AR217" t="s">
        <v>832</v>
      </c>
      <c r="AS217" t="s">
        <v>843</v>
      </c>
      <c r="AT217" t="s">
        <v>843</v>
      </c>
      <c r="AU217" t="s">
        <v>843</v>
      </c>
      <c r="AV217" t="s">
        <v>843</v>
      </c>
      <c r="AW217" t="s">
        <v>843</v>
      </c>
      <c r="AX217" t="s">
        <v>843</v>
      </c>
      <c r="AY217" s="34"/>
      <c r="AZ217" s="34"/>
      <c r="BA217" s="34"/>
      <c r="BB217" s="34"/>
      <c r="BC217" s="34">
        <v>0.22314758598804474</v>
      </c>
      <c r="BD217" t="s">
        <v>465</v>
      </c>
    </row>
    <row r="218" spans="1:56" ht="15.5">
      <c r="A218" t="s">
        <v>421</v>
      </c>
      <c r="B218" t="s">
        <v>149</v>
      </c>
      <c r="C218" t="s">
        <v>398</v>
      </c>
      <c r="D218" t="s">
        <v>843</v>
      </c>
      <c r="E218" t="s">
        <v>843</v>
      </c>
      <c r="F218" s="34">
        <v>2019</v>
      </c>
      <c r="G218" s="34">
        <v>1.0574707984924316</v>
      </c>
      <c r="H218" t="s">
        <v>924</v>
      </c>
      <c r="I218" s="34">
        <v>0.51396638154983521</v>
      </c>
      <c r="J218" t="s">
        <v>924</v>
      </c>
      <c r="K218" t="s">
        <v>843</v>
      </c>
      <c r="L218" t="s">
        <v>843</v>
      </c>
      <c r="M218" s="34">
        <v>0.84574598073959351</v>
      </c>
      <c r="N218" t="s">
        <v>1345</v>
      </c>
      <c r="O218" s="34">
        <v>2017</v>
      </c>
      <c r="P218" s="34">
        <v>0.45821362733840942</v>
      </c>
      <c r="Q218" t="s">
        <v>1345</v>
      </c>
      <c r="R218" t="s">
        <v>843</v>
      </c>
      <c r="S218" t="s">
        <v>843</v>
      </c>
      <c r="T218" t="s">
        <v>1031</v>
      </c>
      <c r="U218" s="34">
        <v>0.49625521898269653</v>
      </c>
      <c r="V218" s="34">
        <v>0.23000000417232513</v>
      </c>
      <c r="W218" t="s">
        <v>1026</v>
      </c>
      <c r="X218" t="s">
        <v>843</v>
      </c>
      <c r="Y218" s="34">
        <v>0.28741741180419922</v>
      </c>
      <c r="Z218" s="34">
        <v>0.30952119827270508</v>
      </c>
      <c r="AA218" s="34">
        <v>0.3333970308303833</v>
      </c>
      <c r="AB218" s="34">
        <v>0.32043147087097168</v>
      </c>
      <c r="AC218" s="34">
        <v>0.27011162042617798</v>
      </c>
      <c r="AD218" t="s">
        <v>924</v>
      </c>
      <c r="AE218" t="s">
        <v>843</v>
      </c>
      <c r="AF218" t="s">
        <v>843</v>
      </c>
      <c r="AG218" t="s">
        <v>843</v>
      </c>
      <c r="AH218" t="s">
        <v>843</v>
      </c>
      <c r="AI218" s="34">
        <v>2019</v>
      </c>
      <c r="AJ218" s="34">
        <v>0.14994207552802702</v>
      </c>
      <c r="AK218" s="34">
        <v>0.205431001328682</v>
      </c>
      <c r="AL218" s="34">
        <v>5.548892542719841E-2</v>
      </c>
      <c r="AM218" s="34">
        <v>0.26861628890037537</v>
      </c>
      <c r="AN218" s="34">
        <v>0.29116323590278625</v>
      </c>
      <c r="AO218" s="34">
        <v>0.31723001599311829</v>
      </c>
      <c r="AP218" s="34">
        <v>0.31494435667991638</v>
      </c>
      <c r="AQ218" s="34">
        <v>0.27010980248451233</v>
      </c>
      <c r="AR218" t="s">
        <v>832</v>
      </c>
      <c r="AS218" t="s">
        <v>843</v>
      </c>
      <c r="AT218" t="s">
        <v>843</v>
      </c>
      <c r="AU218" t="s">
        <v>843</v>
      </c>
      <c r="AV218" t="s">
        <v>843</v>
      </c>
      <c r="AW218" t="s">
        <v>843</v>
      </c>
      <c r="AX218" t="s">
        <v>843</v>
      </c>
      <c r="AY218" s="34">
        <v>0.25571146607398987</v>
      </c>
      <c r="AZ218" s="34">
        <v>0.26468124985694885</v>
      </c>
      <c r="BA218" s="34">
        <v>0.33815723657608032</v>
      </c>
      <c r="BB218" s="34">
        <v>0.43501341342926025</v>
      </c>
      <c r="BC218" s="34">
        <v>0.51051712036132813</v>
      </c>
      <c r="BD218" t="s">
        <v>1345</v>
      </c>
    </row>
    <row r="219" spans="1:56" ht="15.5">
      <c r="A219" t="s">
        <v>422</v>
      </c>
      <c r="B219" t="s">
        <v>208</v>
      </c>
      <c r="C219" t="s">
        <v>399</v>
      </c>
      <c r="D219" t="s">
        <v>843</v>
      </c>
      <c r="E219" t="s">
        <v>843</v>
      </c>
      <c r="F219" s="34">
        <v>2019</v>
      </c>
      <c r="G219" s="34">
        <v>0.4074593186378479</v>
      </c>
      <c r="H219" t="s">
        <v>465</v>
      </c>
      <c r="I219" s="34">
        <v>0.28949987888336182</v>
      </c>
      <c r="J219" t="s">
        <v>465</v>
      </c>
      <c r="K219" t="s">
        <v>843</v>
      </c>
      <c r="L219" t="s">
        <v>843</v>
      </c>
      <c r="M219" s="34">
        <v>0.47764131426811218</v>
      </c>
      <c r="N219" t="s">
        <v>465</v>
      </c>
      <c r="O219" s="34">
        <v>2017</v>
      </c>
      <c r="P219" s="34">
        <v>0.3231678307056427</v>
      </c>
      <c r="Q219" t="s">
        <v>465</v>
      </c>
      <c r="R219" t="s">
        <v>843</v>
      </c>
      <c r="S219" t="s">
        <v>843</v>
      </c>
      <c r="T219" t="s">
        <v>465</v>
      </c>
      <c r="U219" s="34">
        <v>0.75256699323654175</v>
      </c>
      <c r="V219" s="34">
        <v>0.49750000238418579</v>
      </c>
      <c r="W219" t="s">
        <v>465</v>
      </c>
      <c r="X219" t="s">
        <v>843</v>
      </c>
      <c r="Y219" s="34"/>
      <c r="Z219" s="34"/>
      <c r="AA219" s="34"/>
      <c r="AB219" s="34"/>
      <c r="AC219" s="34">
        <v>0.21881525218486786</v>
      </c>
      <c r="AD219" t="s">
        <v>465</v>
      </c>
      <c r="AE219" t="s">
        <v>843</v>
      </c>
      <c r="AF219" t="s">
        <v>843</v>
      </c>
      <c r="AG219" t="s">
        <v>843</v>
      </c>
      <c r="AH219" t="s">
        <v>843</v>
      </c>
      <c r="AI219" s="34">
        <v>2019</v>
      </c>
      <c r="AJ219" s="34"/>
      <c r="AK219" s="34">
        <v>0.24362966202726599</v>
      </c>
      <c r="AL219" s="34"/>
      <c r="AM219" s="34"/>
      <c r="AN219" s="34"/>
      <c r="AO219" s="34"/>
      <c r="AP219" s="34"/>
      <c r="AQ219" s="34">
        <v>0.21568401157855988</v>
      </c>
      <c r="AR219" t="s">
        <v>465</v>
      </c>
      <c r="AS219" t="s">
        <v>843</v>
      </c>
      <c r="AT219" t="s">
        <v>843</v>
      </c>
      <c r="AU219" t="s">
        <v>843</v>
      </c>
      <c r="AV219" t="s">
        <v>843</v>
      </c>
      <c r="AW219" t="s">
        <v>843</v>
      </c>
      <c r="AX219" t="s">
        <v>843</v>
      </c>
      <c r="AY219" s="34"/>
      <c r="AZ219" s="34"/>
      <c r="BA219" s="34"/>
      <c r="BB219" s="34"/>
      <c r="BC219" s="34">
        <v>0.2128710150718689</v>
      </c>
      <c r="BD219" t="s">
        <v>465</v>
      </c>
    </row>
    <row r="220" spans="1:56" ht="15.5">
      <c r="A220" t="s">
        <v>512</v>
      </c>
      <c r="B220" t="s">
        <v>152</v>
      </c>
      <c r="C220" t="s">
        <v>400</v>
      </c>
      <c r="D220" t="s">
        <v>843</v>
      </c>
      <c r="E220" t="s">
        <v>843</v>
      </c>
      <c r="F220" s="34">
        <v>2019</v>
      </c>
      <c r="G220" s="34">
        <v>0.30219972133636475</v>
      </c>
      <c r="H220" t="s">
        <v>465</v>
      </c>
      <c r="I220" s="34">
        <v>0.23206824064254761</v>
      </c>
      <c r="J220" t="s">
        <v>465</v>
      </c>
      <c r="K220" t="s">
        <v>843</v>
      </c>
      <c r="L220" t="s">
        <v>843</v>
      </c>
      <c r="M220" s="34">
        <v>2.6686925888061523</v>
      </c>
      <c r="N220" t="s">
        <v>1345</v>
      </c>
      <c r="O220" s="34">
        <v>2017</v>
      </c>
      <c r="P220" s="34">
        <v>0.72742336988449097</v>
      </c>
      <c r="Q220" t="s">
        <v>1345</v>
      </c>
      <c r="R220" t="s">
        <v>843</v>
      </c>
      <c r="S220" t="s">
        <v>843</v>
      </c>
      <c r="T220" t="s">
        <v>465</v>
      </c>
      <c r="U220" s="34">
        <v>0.87084698677062988</v>
      </c>
      <c r="V220" s="34">
        <v>0.27500000596046448</v>
      </c>
      <c r="W220" t="s">
        <v>1026</v>
      </c>
      <c r="X220" t="s">
        <v>843</v>
      </c>
      <c r="Y220" s="34"/>
      <c r="Z220" s="34"/>
      <c r="AA220" s="34"/>
      <c r="AB220" s="34"/>
      <c r="AC220" s="34">
        <v>0.16794951260089874</v>
      </c>
      <c r="AD220" t="s">
        <v>465</v>
      </c>
      <c r="AE220" t="s">
        <v>843</v>
      </c>
      <c r="AF220" t="s">
        <v>843</v>
      </c>
      <c r="AG220" t="s">
        <v>843</v>
      </c>
      <c r="AH220" t="s">
        <v>843</v>
      </c>
      <c r="AI220" s="34">
        <v>2019</v>
      </c>
      <c r="AJ220" s="34"/>
      <c r="AK220" s="34"/>
      <c r="AL220" s="34"/>
      <c r="AM220" s="34"/>
      <c r="AN220" s="34"/>
      <c r="AO220" s="34"/>
      <c r="AP220" s="34"/>
      <c r="AQ220" s="34">
        <v>0.16920836269855499</v>
      </c>
      <c r="AR220" t="s">
        <v>465</v>
      </c>
      <c r="AS220" t="s">
        <v>843</v>
      </c>
      <c r="AT220" t="s">
        <v>843</v>
      </c>
      <c r="AU220" t="s">
        <v>843</v>
      </c>
      <c r="AV220" t="s">
        <v>843</v>
      </c>
      <c r="AW220" t="s">
        <v>843</v>
      </c>
      <c r="AX220" t="s">
        <v>843</v>
      </c>
      <c r="AY220" s="34">
        <v>0.54514384269714355</v>
      </c>
      <c r="AZ220" s="34">
        <v>0.63207054138183594</v>
      </c>
      <c r="BA220" s="34">
        <v>0.78541392087936401</v>
      </c>
      <c r="BB220" s="34">
        <v>0.73556119203567505</v>
      </c>
      <c r="BC220" s="34">
        <v>0.66647416353225708</v>
      </c>
      <c r="BD220" t="s">
        <v>1345</v>
      </c>
    </row>
    <row r="221" spans="1:56" ht="15.5">
      <c r="A221" t="s">
        <v>423</v>
      </c>
      <c r="B221" t="s">
        <v>153</v>
      </c>
      <c r="C221" t="s">
        <v>401</v>
      </c>
      <c r="D221" t="s">
        <v>843</v>
      </c>
      <c r="E221" t="s">
        <v>843</v>
      </c>
      <c r="F221" s="34">
        <v>2019</v>
      </c>
      <c r="G221" s="34">
        <v>0.46509027481079102</v>
      </c>
      <c r="H221" t="s">
        <v>924</v>
      </c>
      <c r="I221" s="34">
        <v>0.3174481987953186</v>
      </c>
      <c r="J221" t="s">
        <v>924</v>
      </c>
      <c r="K221" t="s">
        <v>843</v>
      </c>
      <c r="L221" t="s">
        <v>843</v>
      </c>
      <c r="M221" s="34">
        <v>0.54711782932281494</v>
      </c>
      <c r="N221" t="s">
        <v>1345</v>
      </c>
      <c r="O221" s="34">
        <v>2017</v>
      </c>
      <c r="P221" s="34">
        <v>0.35363680124282837</v>
      </c>
      <c r="Q221" t="s">
        <v>1345</v>
      </c>
      <c r="R221" t="s">
        <v>843</v>
      </c>
      <c r="S221" t="s">
        <v>843</v>
      </c>
      <c r="T221" t="s">
        <v>1031</v>
      </c>
      <c r="U221" s="34">
        <v>0.83348047733306885</v>
      </c>
      <c r="V221" s="34">
        <v>0.74250000715255737</v>
      </c>
      <c r="W221" t="s">
        <v>1026</v>
      </c>
      <c r="X221" t="s">
        <v>843</v>
      </c>
      <c r="Y221" s="34">
        <v>0.27093052864074707</v>
      </c>
      <c r="Z221" s="34">
        <v>0.26903477311134338</v>
      </c>
      <c r="AA221" s="34">
        <v>0.27744302153587341</v>
      </c>
      <c r="AB221" s="34">
        <v>0.28887799382209778</v>
      </c>
      <c r="AC221" s="34">
        <v>0.33653444051742554</v>
      </c>
      <c r="AD221" t="s">
        <v>924</v>
      </c>
      <c r="AE221" t="s">
        <v>843</v>
      </c>
      <c r="AF221" t="s">
        <v>843</v>
      </c>
      <c r="AG221" t="s">
        <v>843</v>
      </c>
      <c r="AH221" t="s">
        <v>843</v>
      </c>
      <c r="AI221" s="34">
        <v>2019</v>
      </c>
      <c r="AJ221" s="34"/>
      <c r="AK221" s="34">
        <v>0.19496664991548301</v>
      </c>
      <c r="AL221" s="34"/>
      <c r="AM221" s="34">
        <v>0.15335638821125031</v>
      </c>
      <c r="AN221" s="34">
        <v>0.13624678552150726</v>
      </c>
      <c r="AO221" s="34"/>
      <c r="AP221" s="34"/>
      <c r="AQ221" s="34">
        <v>0.2138822078704834</v>
      </c>
      <c r="AR221" t="s">
        <v>465</v>
      </c>
      <c r="AS221" t="s">
        <v>843</v>
      </c>
      <c r="AT221" t="s">
        <v>843</v>
      </c>
      <c r="AU221" t="s">
        <v>843</v>
      </c>
      <c r="AV221" t="s">
        <v>843</v>
      </c>
      <c r="AW221" t="s">
        <v>843</v>
      </c>
      <c r="AX221" t="s">
        <v>843</v>
      </c>
      <c r="AY221" s="34">
        <v>0.26166892051696777</v>
      </c>
      <c r="AZ221" s="34">
        <v>0.26274046301841736</v>
      </c>
      <c r="BA221" s="34">
        <v>0.25884672999382019</v>
      </c>
      <c r="BB221" s="34">
        <v>0.24932649731636047</v>
      </c>
      <c r="BC221" s="34">
        <v>0.27677026391029358</v>
      </c>
      <c r="BD221" t="s">
        <v>1345</v>
      </c>
    </row>
    <row r="222" spans="1:56" ht="15.5">
      <c r="A222" t="s">
        <v>422</v>
      </c>
      <c r="B222" t="s">
        <v>209</v>
      </c>
      <c r="C222" t="s">
        <v>403</v>
      </c>
      <c r="D222" t="s">
        <v>843</v>
      </c>
      <c r="E222" t="s">
        <v>843</v>
      </c>
      <c r="F222" s="34">
        <v>2019</v>
      </c>
      <c r="G222" s="34">
        <v>0.4074593186378479</v>
      </c>
      <c r="H222" t="s">
        <v>465</v>
      </c>
      <c r="I222" s="34">
        <v>0.28949987888336182</v>
      </c>
      <c r="J222" t="s">
        <v>465</v>
      </c>
      <c r="K222" t="s">
        <v>843</v>
      </c>
      <c r="L222" t="s">
        <v>843</v>
      </c>
      <c r="M222" s="34">
        <v>0.47764131426811218</v>
      </c>
      <c r="N222" t="s">
        <v>465</v>
      </c>
      <c r="O222" s="34">
        <v>2017</v>
      </c>
      <c r="P222" s="34">
        <v>0.3231678307056427</v>
      </c>
      <c r="Q222" t="s">
        <v>465</v>
      </c>
      <c r="R222" t="s">
        <v>843</v>
      </c>
      <c r="S222" t="s">
        <v>843</v>
      </c>
      <c r="T222" t="s">
        <v>465</v>
      </c>
      <c r="U222" s="34">
        <v>0.75256699323654175</v>
      </c>
      <c r="V222" s="34">
        <v>0.49750000238418579</v>
      </c>
      <c r="W222" t="s">
        <v>465</v>
      </c>
      <c r="X222" t="s">
        <v>843</v>
      </c>
      <c r="Y222" s="34"/>
      <c r="Z222" s="34"/>
      <c r="AA222" s="34"/>
      <c r="AB222" s="34"/>
      <c r="AC222" s="34">
        <v>0.21881525218486786</v>
      </c>
      <c r="AD222" t="s">
        <v>465</v>
      </c>
      <c r="AE222" t="s">
        <v>843</v>
      </c>
      <c r="AF222" t="s">
        <v>843</v>
      </c>
      <c r="AG222" t="s">
        <v>843</v>
      </c>
      <c r="AH222" t="s">
        <v>843</v>
      </c>
      <c r="AI222" s="34">
        <v>2019</v>
      </c>
      <c r="AJ222" s="34"/>
      <c r="AK222" s="34"/>
      <c r="AL222" s="34"/>
      <c r="AM222" s="34">
        <v>7.9856067895889282E-2</v>
      </c>
      <c r="AN222" s="34">
        <v>7.9856067895889282E-2</v>
      </c>
      <c r="AO222" s="34">
        <v>0.11100104451179504</v>
      </c>
      <c r="AP222" s="34"/>
      <c r="AQ222" s="34">
        <v>0.21568401157855988</v>
      </c>
      <c r="AR222" t="s">
        <v>465</v>
      </c>
      <c r="AS222" t="s">
        <v>843</v>
      </c>
      <c r="AT222" t="s">
        <v>843</v>
      </c>
      <c r="AU222" t="s">
        <v>843</v>
      </c>
      <c r="AV222" t="s">
        <v>843</v>
      </c>
      <c r="AW222" t="s">
        <v>843</v>
      </c>
      <c r="AX222" t="s">
        <v>843</v>
      </c>
      <c r="AY222" s="34"/>
      <c r="AZ222" s="34"/>
      <c r="BA222" s="34"/>
      <c r="BB222" s="34"/>
      <c r="BC222" s="34">
        <v>0.2128710150718689</v>
      </c>
      <c r="BD222" t="s">
        <v>465</v>
      </c>
    </row>
    <row r="223" spans="1:56" ht="15.5">
      <c r="A223" t="s">
        <v>512</v>
      </c>
      <c r="B223" t="s">
        <v>210</v>
      </c>
      <c r="C223" t="s">
        <v>404</v>
      </c>
      <c r="D223" t="s">
        <v>843</v>
      </c>
      <c r="E223" t="s">
        <v>843</v>
      </c>
      <c r="F223" s="34">
        <v>2019</v>
      </c>
      <c r="G223" s="34">
        <v>0.30219972133636475</v>
      </c>
      <c r="H223" t="s">
        <v>465</v>
      </c>
      <c r="I223" s="34">
        <v>0.23206824064254761</v>
      </c>
      <c r="J223" t="s">
        <v>465</v>
      </c>
      <c r="K223" t="s">
        <v>843</v>
      </c>
      <c r="L223" t="s">
        <v>843</v>
      </c>
      <c r="M223" s="34">
        <v>0.3210161030292511</v>
      </c>
      <c r="N223" t="s">
        <v>465</v>
      </c>
      <c r="O223" s="34">
        <v>2017</v>
      </c>
      <c r="P223" s="34">
        <v>0.24300695955753326</v>
      </c>
      <c r="Q223" t="s">
        <v>465</v>
      </c>
      <c r="R223" t="s">
        <v>843</v>
      </c>
      <c r="S223" t="s">
        <v>843</v>
      </c>
      <c r="T223" t="s">
        <v>465</v>
      </c>
      <c r="U223" s="34">
        <v>0.87084698677062988</v>
      </c>
      <c r="V223" s="34">
        <v>0.29750001430511475</v>
      </c>
      <c r="W223" t="s">
        <v>465</v>
      </c>
      <c r="X223" t="s">
        <v>843</v>
      </c>
      <c r="Y223" s="34"/>
      <c r="Z223" s="34"/>
      <c r="AA223" s="34"/>
      <c r="AB223" s="34"/>
      <c r="AC223" s="34">
        <v>0.16794951260089874</v>
      </c>
      <c r="AD223" t="s">
        <v>465</v>
      </c>
      <c r="AE223" t="s">
        <v>843</v>
      </c>
      <c r="AF223" t="s">
        <v>843</v>
      </c>
      <c r="AG223" t="s">
        <v>843</v>
      </c>
      <c r="AH223" t="s">
        <v>843</v>
      </c>
      <c r="AI223" s="34">
        <v>2019</v>
      </c>
      <c r="AJ223" s="34"/>
      <c r="AK223" s="34"/>
      <c r="AL223" s="34"/>
      <c r="AM223" s="34"/>
      <c r="AN223" s="34"/>
      <c r="AO223" s="34"/>
      <c r="AP223" s="34"/>
      <c r="AQ223" s="34">
        <v>0.16920836269855499</v>
      </c>
      <c r="AR223" t="s">
        <v>465</v>
      </c>
      <c r="AS223" t="s">
        <v>843</v>
      </c>
      <c r="AT223" t="s">
        <v>843</v>
      </c>
      <c r="AU223" t="s">
        <v>843</v>
      </c>
      <c r="AV223" t="s">
        <v>843</v>
      </c>
      <c r="AW223" t="s">
        <v>843</v>
      </c>
      <c r="AX223" t="s">
        <v>843</v>
      </c>
      <c r="AY223" s="34"/>
      <c r="AZ223" s="34"/>
      <c r="BA223" s="34"/>
      <c r="BB223" s="34"/>
      <c r="BC223" s="34">
        <v>0.15895791351795197</v>
      </c>
      <c r="BD223" t="s">
        <v>465</v>
      </c>
    </row>
    <row r="224" spans="1:56" ht="15.5">
      <c r="A224" t="s">
        <v>422</v>
      </c>
      <c r="B224" t="s">
        <v>211</v>
      </c>
      <c r="C224" t="s">
        <v>405</v>
      </c>
      <c r="D224" t="s">
        <v>843</v>
      </c>
      <c r="E224" t="s">
        <v>843</v>
      </c>
      <c r="F224" s="34">
        <v>2019</v>
      </c>
      <c r="G224" s="34">
        <v>0.4074593186378479</v>
      </c>
      <c r="H224" t="s">
        <v>465</v>
      </c>
      <c r="I224" s="34">
        <v>0.28949987888336182</v>
      </c>
      <c r="J224" t="s">
        <v>465</v>
      </c>
      <c r="K224" t="s">
        <v>843</v>
      </c>
      <c r="L224" t="s">
        <v>843</v>
      </c>
      <c r="M224" s="34">
        <v>0.47764131426811218</v>
      </c>
      <c r="N224" t="s">
        <v>465</v>
      </c>
      <c r="O224" s="34">
        <v>2017</v>
      </c>
      <c r="P224" s="34">
        <v>0.3231678307056427</v>
      </c>
      <c r="Q224" t="s">
        <v>465</v>
      </c>
      <c r="R224" t="s">
        <v>843</v>
      </c>
      <c r="S224" t="s">
        <v>843</v>
      </c>
      <c r="T224" t="s">
        <v>465</v>
      </c>
      <c r="U224" s="34">
        <v>0.75256699323654175</v>
      </c>
      <c r="V224" s="34">
        <v>0.49750000238418579</v>
      </c>
      <c r="W224" t="s">
        <v>465</v>
      </c>
      <c r="X224" t="s">
        <v>843</v>
      </c>
      <c r="Y224" s="34"/>
      <c r="Z224" s="34"/>
      <c r="AA224" s="34"/>
      <c r="AB224" s="34"/>
      <c r="AC224" s="34">
        <v>0.21881525218486786</v>
      </c>
      <c r="AD224" t="s">
        <v>465</v>
      </c>
      <c r="AE224" t="s">
        <v>843</v>
      </c>
      <c r="AF224" t="s">
        <v>843</v>
      </c>
      <c r="AG224" t="s">
        <v>843</v>
      </c>
      <c r="AH224" t="s">
        <v>843</v>
      </c>
      <c r="AI224" s="34">
        <v>2019</v>
      </c>
      <c r="AJ224" s="34"/>
      <c r="AK224" s="34"/>
      <c r="AL224" s="34"/>
      <c r="AM224" s="34"/>
      <c r="AN224" s="34"/>
      <c r="AO224" s="34"/>
      <c r="AP224" s="34"/>
      <c r="AQ224" s="34">
        <v>0.21568401157855988</v>
      </c>
      <c r="AR224" t="s">
        <v>465</v>
      </c>
      <c r="AS224" t="s">
        <v>843</v>
      </c>
      <c r="AT224" t="s">
        <v>843</v>
      </c>
      <c r="AU224" t="s">
        <v>843</v>
      </c>
      <c r="AV224" t="s">
        <v>843</v>
      </c>
      <c r="AW224" t="s">
        <v>843</v>
      </c>
      <c r="AX224" t="s">
        <v>843</v>
      </c>
      <c r="AY224" s="34"/>
      <c r="AZ224" s="34"/>
      <c r="BA224" s="34"/>
      <c r="BB224" s="34"/>
      <c r="BC224" s="34">
        <v>0.2128710150718689</v>
      </c>
      <c r="BD224" t="s">
        <v>465</v>
      </c>
    </row>
    <row r="225" spans="1:56" ht="15.5">
      <c r="A225" t="s">
        <v>422</v>
      </c>
      <c r="B225" t="s">
        <v>1612</v>
      </c>
      <c r="C225" t="s">
        <v>402</v>
      </c>
      <c r="D225" t="s">
        <v>843</v>
      </c>
      <c r="E225" t="s">
        <v>843</v>
      </c>
      <c r="F225" s="34">
        <v>2019</v>
      </c>
      <c r="G225" s="34">
        <v>0.18382382392883301</v>
      </c>
      <c r="H225" t="s">
        <v>924</v>
      </c>
      <c r="I225" s="34">
        <v>0.15527971088886261</v>
      </c>
      <c r="J225" t="s">
        <v>924</v>
      </c>
      <c r="K225" t="s">
        <v>843</v>
      </c>
      <c r="L225" t="s">
        <v>843</v>
      </c>
      <c r="M225" s="34">
        <v>0.38808786869049072</v>
      </c>
      <c r="N225" t="s">
        <v>1345</v>
      </c>
      <c r="O225" s="34">
        <v>2017</v>
      </c>
      <c r="P225" s="34">
        <v>0.27958452701568604</v>
      </c>
      <c r="Q225" t="s">
        <v>1345</v>
      </c>
      <c r="R225" t="s">
        <v>843</v>
      </c>
      <c r="S225" t="s">
        <v>843</v>
      </c>
      <c r="T225" t="s">
        <v>1031</v>
      </c>
      <c r="U225" s="34">
        <v>0.82336068153381348</v>
      </c>
      <c r="V225" s="34">
        <v>0.4699999988079071</v>
      </c>
      <c r="W225" t="s">
        <v>1026</v>
      </c>
      <c r="X225" t="s">
        <v>843</v>
      </c>
      <c r="Y225" s="34">
        <v>0.13050583004951477</v>
      </c>
      <c r="Z225" s="34">
        <v>0.12988676130771637</v>
      </c>
      <c r="AA225" s="34">
        <v>0.12438495457172394</v>
      </c>
      <c r="AB225" s="34">
        <v>0.12716498970985413</v>
      </c>
      <c r="AC225" s="34">
        <v>0.13297516107559204</v>
      </c>
      <c r="AD225" t="s">
        <v>924</v>
      </c>
      <c r="AE225" t="s">
        <v>843</v>
      </c>
      <c r="AF225" t="s">
        <v>843</v>
      </c>
      <c r="AG225" t="s">
        <v>843</v>
      </c>
      <c r="AH225" t="s">
        <v>843</v>
      </c>
      <c r="AI225" s="34">
        <v>2019</v>
      </c>
      <c r="AJ225" s="34"/>
      <c r="AK225" s="34">
        <v>0.25880265800333302</v>
      </c>
      <c r="AL225" s="34"/>
      <c r="AM225" s="34"/>
      <c r="AN225" s="34"/>
      <c r="AO225" s="34"/>
      <c r="AP225" s="34"/>
      <c r="AQ225" s="34">
        <v>0.21568401157855988</v>
      </c>
      <c r="AR225" t="s">
        <v>465</v>
      </c>
      <c r="AS225" t="s">
        <v>843</v>
      </c>
      <c r="AT225" t="s">
        <v>843</v>
      </c>
      <c r="AU225" t="s">
        <v>843</v>
      </c>
      <c r="AV225" t="s">
        <v>843</v>
      </c>
      <c r="AW225" t="s">
        <v>843</v>
      </c>
      <c r="AX225" t="s">
        <v>843</v>
      </c>
      <c r="AY225" s="34">
        <v>0.20171335339546204</v>
      </c>
      <c r="AZ225" s="34">
        <v>0.19576409459114075</v>
      </c>
      <c r="BA225" s="34">
        <v>0.20254766941070557</v>
      </c>
      <c r="BB225" s="34">
        <v>0.21408878266811371</v>
      </c>
      <c r="BC225" s="34">
        <v>0.21655227243900299</v>
      </c>
      <c r="BD225" t="s">
        <v>1345</v>
      </c>
    </row>
    <row r="226" spans="1:56" ht="15.5">
      <c r="A226" t="s">
        <v>421</v>
      </c>
      <c r="B226" t="s">
        <v>155</v>
      </c>
      <c r="C226" t="s">
        <v>406</v>
      </c>
      <c r="D226" t="s">
        <v>843</v>
      </c>
      <c r="E226" t="s">
        <v>843</v>
      </c>
      <c r="F226" s="34">
        <v>2019</v>
      </c>
      <c r="G226" s="34">
        <v>0.33947044610977173</v>
      </c>
      <c r="H226" t="s">
        <v>924</v>
      </c>
      <c r="I226" s="34">
        <v>0.25343632698059082</v>
      </c>
      <c r="J226" t="s">
        <v>924</v>
      </c>
      <c r="K226" t="s">
        <v>843</v>
      </c>
      <c r="L226" t="s">
        <v>843</v>
      </c>
      <c r="M226" s="34">
        <v>0.4609082043170929</v>
      </c>
      <c r="N226" t="s">
        <v>1345</v>
      </c>
      <c r="O226" s="34">
        <v>2017</v>
      </c>
      <c r="P226" s="34">
        <v>0.31549429893493652</v>
      </c>
      <c r="Q226" t="s">
        <v>1345</v>
      </c>
      <c r="R226" t="s">
        <v>843</v>
      </c>
      <c r="S226" t="s">
        <v>843</v>
      </c>
      <c r="T226" t="s">
        <v>465</v>
      </c>
      <c r="U226" s="34">
        <v>0.61860823631286621</v>
      </c>
      <c r="V226" s="34">
        <v>0.36000001430511475</v>
      </c>
      <c r="W226" t="s">
        <v>1026</v>
      </c>
      <c r="X226" t="s">
        <v>843</v>
      </c>
      <c r="Y226" s="34">
        <v>0.20405638217926025</v>
      </c>
      <c r="Z226" s="34">
        <v>0.22084498405456543</v>
      </c>
      <c r="AA226" s="34">
        <v>0.25442218780517578</v>
      </c>
      <c r="AB226" s="34">
        <v>0.30998042225837708</v>
      </c>
      <c r="AC226" s="34">
        <v>0.34566479921340942</v>
      </c>
      <c r="AD226" t="s">
        <v>924</v>
      </c>
      <c r="AE226" t="s">
        <v>843</v>
      </c>
      <c r="AF226" t="s">
        <v>843</v>
      </c>
      <c r="AG226" t="s">
        <v>843</v>
      </c>
      <c r="AH226" t="s">
        <v>843</v>
      </c>
      <c r="AI226" s="34">
        <v>2019</v>
      </c>
      <c r="AJ226" s="34">
        <v>0.19190544736527598</v>
      </c>
      <c r="AK226" s="34">
        <v>0.24902456251965302</v>
      </c>
      <c r="AL226" s="34">
        <v>5.7119116187095642E-2</v>
      </c>
      <c r="AM226" s="34">
        <v>0.21027584373950958</v>
      </c>
      <c r="AN226" s="34">
        <v>0.18712757527828217</v>
      </c>
      <c r="AO226" s="34">
        <v>0.17840012907981873</v>
      </c>
      <c r="AP226" s="34">
        <v>0.18755152821540833</v>
      </c>
      <c r="AQ226" s="34">
        <v>0.22937141358852386</v>
      </c>
      <c r="AR226" t="s">
        <v>832</v>
      </c>
      <c r="AS226" t="s">
        <v>843</v>
      </c>
      <c r="AT226" t="s">
        <v>843</v>
      </c>
      <c r="AU226" t="s">
        <v>843</v>
      </c>
      <c r="AV226" t="s">
        <v>843</v>
      </c>
      <c r="AW226" t="s">
        <v>843</v>
      </c>
      <c r="AX226" t="s">
        <v>843</v>
      </c>
      <c r="AY226" s="34">
        <v>0.263326495885849</v>
      </c>
      <c r="AZ226" s="34">
        <v>0.25794661045074463</v>
      </c>
      <c r="BA226" s="34">
        <v>0.26691991090774536</v>
      </c>
      <c r="BB226" s="34">
        <v>0.29383984208106995</v>
      </c>
      <c r="BC226" s="34">
        <v>0.34832847118377686</v>
      </c>
      <c r="BD226" t="s">
        <v>1345</v>
      </c>
    </row>
    <row r="227" spans="1:56" ht="15.5">
      <c r="A227" t="s">
        <v>423</v>
      </c>
      <c r="B227" t="s">
        <v>156</v>
      </c>
      <c r="C227" t="s">
        <v>407</v>
      </c>
      <c r="D227" t="s">
        <v>843</v>
      </c>
      <c r="E227" t="s">
        <v>843</v>
      </c>
      <c r="F227" s="34">
        <v>2019</v>
      </c>
      <c r="G227" s="34">
        <v>0.27309200167655945</v>
      </c>
      <c r="H227" t="s">
        <v>924</v>
      </c>
      <c r="I227" s="34">
        <v>0.21451081335544586</v>
      </c>
      <c r="J227" t="s">
        <v>924</v>
      </c>
      <c r="K227" t="s">
        <v>843</v>
      </c>
      <c r="L227" t="s">
        <v>843</v>
      </c>
      <c r="M227" s="34">
        <v>0.28418552875518799</v>
      </c>
      <c r="N227" t="s">
        <v>1345</v>
      </c>
      <c r="O227" s="34">
        <v>2017</v>
      </c>
      <c r="P227" s="34">
        <v>0.22129631042480469</v>
      </c>
      <c r="Q227" t="s">
        <v>1345</v>
      </c>
      <c r="R227" t="s">
        <v>843</v>
      </c>
      <c r="S227" t="s">
        <v>843</v>
      </c>
      <c r="T227" t="s">
        <v>1031</v>
      </c>
      <c r="U227" s="34">
        <v>0.88466769456863403</v>
      </c>
      <c r="V227" s="34">
        <v>0.48249998688697815</v>
      </c>
      <c r="W227" t="s">
        <v>1026</v>
      </c>
      <c r="X227" t="s">
        <v>843</v>
      </c>
      <c r="Y227" s="34">
        <v>0.17440618574619293</v>
      </c>
      <c r="Z227" s="34">
        <v>0.17514927685260773</v>
      </c>
      <c r="AA227" s="34">
        <v>0.17235074937343597</v>
      </c>
      <c r="AB227" s="34">
        <v>0.20492483675479889</v>
      </c>
      <c r="AC227" s="34">
        <v>0.21464709937572479</v>
      </c>
      <c r="AD227" t="s">
        <v>924</v>
      </c>
      <c r="AE227" t="s">
        <v>843</v>
      </c>
      <c r="AF227" t="s">
        <v>843</v>
      </c>
      <c r="AG227" t="s">
        <v>843</v>
      </c>
      <c r="AH227" t="s">
        <v>843</v>
      </c>
      <c r="AI227" s="34">
        <v>2019</v>
      </c>
      <c r="AJ227" s="34"/>
      <c r="AK227" s="34">
        <v>0.17615844119402699</v>
      </c>
      <c r="AL227" s="34"/>
      <c r="AM227" s="34"/>
      <c r="AN227" s="34"/>
      <c r="AO227" s="34"/>
      <c r="AP227" s="34"/>
      <c r="AQ227" s="34">
        <v>0.2138822078704834</v>
      </c>
      <c r="AR227" t="s">
        <v>465</v>
      </c>
      <c r="AS227" t="s">
        <v>843</v>
      </c>
      <c r="AT227" t="s">
        <v>843</v>
      </c>
      <c r="AU227" t="s">
        <v>843</v>
      </c>
      <c r="AV227" t="s">
        <v>843</v>
      </c>
      <c r="AW227" t="s">
        <v>843</v>
      </c>
      <c r="AX227" t="s">
        <v>843</v>
      </c>
      <c r="AY227" s="34">
        <v>0.1563408225774765</v>
      </c>
      <c r="AZ227" s="34">
        <v>0.17405092716217041</v>
      </c>
      <c r="BA227" s="34">
        <v>0.16016198694705963</v>
      </c>
      <c r="BB227" s="34">
        <v>0.14657695591449738</v>
      </c>
      <c r="BC227" s="34">
        <v>0.1983458399772644</v>
      </c>
      <c r="BD227" t="s">
        <v>1345</v>
      </c>
    </row>
    <row r="228" spans="1:56" ht="15.5">
      <c r="A228" t="s">
        <v>512</v>
      </c>
      <c r="B228" t="s">
        <v>9</v>
      </c>
      <c r="C228" t="s">
        <v>408</v>
      </c>
      <c r="D228" t="s">
        <v>843</v>
      </c>
      <c r="E228" t="s">
        <v>843</v>
      </c>
      <c r="F228" s="34">
        <v>2019</v>
      </c>
      <c r="G228" s="34">
        <v>1.0801730155944824</v>
      </c>
      <c r="H228" t="s">
        <v>924</v>
      </c>
      <c r="I228" s="34">
        <v>0.51927077770233154</v>
      </c>
      <c r="J228" t="s">
        <v>924</v>
      </c>
      <c r="K228" t="s">
        <v>843</v>
      </c>
      <c r="L228" t="s">
        <v>843</v>
      </c>
      <c r="M228" s="34">
        <v>0.86604583263397217</v>
      </c>
      <c r="N228" t="s">
        <v>1345</v>
      </c>
      <c r="O228" s="34">
        <v>2017</v>
      </c>
      <c r="P228" s="34">
        <v>0.46410748362541199</v>
      </c>
      <c r="Q228" t="s">
        <v>1345</v>
      </c>
      <c r="R228" t="s">
        <v>843</v>
      </c>
      <c r="S228" t="s">
        <v>843</v>
      </c>
      <c r="T228" t="s">
        <v>465</v>
      </c>
      <c r="U228" s="34">
        <v>0.87084698677062988</v>
      </c>
      <c r="V228" s="34">
        <v>1</v>
      </c>
      <c r="W228" t="s">
        <v>1026</v>
      </c>
      <c r="X228" t="s">
        <v>843</v>
      </c>
      <c r="Y228" s="34">
        <v>0.44307750463485718</v>
      </c>
      <c r="Z228" s="34">
        <v>0.45198836922645569</v>
      </c>
      <c r="AA228" s="34">
        <v>0.48563224077224731</v>
      </c>
      <c r="AB228" s="34">
        <v>0.54536044597625732</v>
      </c>
      <c r="AC228" s="34">
        <v>0.54454892873764038</v>
      </c>
      <c r="AD228" t="s">
        <v>924</v>
      </c>
      <c r="AE228" t="s">
        <v>843</v>
      </c>
      <c r="AF228" t="s">
        <v>843</v>
      </c>
      <c r="AG228" t="s">
        <v>843</v>
      </c>
      <c r="AH228" t="s">
        <v>843</v>
      </c>
      <c r="AI228" s="34">
        <v>2019</v>
      </c>
      <c r="AJ228" s="34"/>
      <c r="AK228" s="34">
        <v>0.184035835799572</v>
      </c>
      <c r="AL228" s="34"/>
      <c r="AM228" s="34">
        <v>0.42895424365997314</v>
      </c>
      <c r="AN228" s="34">
        <v>0.42990720272064209</v>
      </c>
      <c r="AO228" s="34">
        <v>0.45502182841300964</v>
      </c>
      <c r="AP228" s="34">
        <v>0.49244415760040283</v>
      </c>
      <c r="AQ228" s="34">
        <v>0.16920836269855499</v>
      </c>
      <c r="AR228" t="s">
        <v>465</v>
      </c>
      <c r="AS228" t="s">
        <v>843</v>
      </c>
      <c r="AT228" t="s">
        <v>843</v>
      </c>
      <c r="AU228" t="s">
        <v>843</v>
      </c>
      <c r="AV228" t="s">
        <v>843</v>
      </c>
      <c r="AW228" t="s">
        <v>843</v>
      </c>
      <c r="AX228" t="s">
        <v>843</v>
      </c>
      <c r="AY228" s="34">
        <v>0.42333561182022095</v>
      </c>
      <c r="AZ228" s="34">
        <v>0.41819518804550171</v>
      </c>
      <c r="BA228" s="34">
        <v>0.42122805118560791</v>
      </c>
      <c r="BB228" s="34">
        <v>0.45311209559440613</v>
      </c>
      <c r="BC228" s="34">
        <v>0.46773970127105713</v>
      </c>
      <c r="BD228" t="s">
        <v>1345</v>
      </c>
    </row>
    <row r="229" spans="1:56" ht="15.5">
      <c r="A229" t="s">
        <v>512</v>
      </c>
      <c r="B229" t="s">
        <v>57</v>
      </c>
      <c r="C229" t="s">
        <v>409</v>
      </c>
      <c r="D229" t="s">
        <v>843</v>
      </c>
      <c r="E229" t="s">
        <v>843</v>
      </c>
      <c r="F229" s="34">
        <v>2019</v>
      </c>
      <c r="G229" s="34">
        <v>0.25822123885154724</v>
      </c>
      <c r="H229" t="s">
        <v>924</v>
      </c>
      <c r="I229" s="34">
        <v>0.20522721111774445</v>
      </c>
      <c r="J229" t="s">
        <v>924</v>
      </c>
      <c r="K229" t="s">
        <v>843</v>
      </c>
      <c r="L229" t="s">
        <v>843</v>
      </c>
      <c r="M229" s="34">
        <v>0.39450946450233459</v>
      </c>
      <c r="N229" t="s">
        <v>1345</v>
      </c>
      <c r="O229" s="34">
        <v>2017</v>
      </c>
      <c r="P229" s="34">
        <v>0.28290197253227234</v>
      </c>
      <c r="Q229" t="s">
        <v>1345</v>
      </c>
      <c r="R229" t="s">
        <v>843</v>
      </c>
      <c r="S229" t="s">
        <v>843</v>
      </c>
      <c r="T229" t="s">
        <v>1031</v>
      </c>
      <c r="U229" s="34">
        <v>0.95300918817520142</v>
      </c>
      <c r="V229" s="34">
        <v>1</v>
      </c>
      <c r="W229" t="s">
        <v>1026</v>
      </c>
      <c r="X229" t="s">
        <v>843</v>
      </c>
      <c r="Y229" s="34">
        <v>0.14788198471069336</v>
      </c>
      <c r="Z229" s="34">
        <v>0.15810377895832062</v>
      </c>
      <c r="AA229" s="34">
        <v>0.16407635807991028</v>
      </c>
      <c r="AB229" s="34">
        <v>0.15016625821590424</v>
      </c>
      <c r="AC229" s="34">
        <v>0.15346242487430573</v>
      </c>
      <c r="AD229" t="s">
        <v>924</v>
      </c>
      <c r="AE229" t="s">
        <v>843</v>
      </c>
      <c r="AF229" t="s">
        <v>843</v>
      </c>
      <c r="AG229" t="s">
        <v>843</v>
      </c>
      <c r="AH229" t="s">
        <v>843</v>
      </c>
      <c r="AI229" s="34">
        <v>2019</v>
      </c>
      <c r="AJ229" s="34"/>
      <c r="AK229" s="34">
        <v>0.17718796266366599</v>
      </c>
      <c r="AL229" s="34"/>
      <c r="AM229" s="34"/>
      <c r="AN229" s="34"/>
      <c r="AO229" s="34"/>
      <c r="AP229" s="34"/>
      <c r="AQ229" s="34">
        <v>0.16920836269855499</v>
      </c>
      <c r="AR229" t="s">
        <v>465</v>
      </c>
      <c r="AS229" t="s">
        <v>843</v>
      </c>
      <c r="AT229" t="s">
        <v>843</v>
      </c>
      <c r="AU229" t="s">
        <v>843</v>
      </c>
      <c r="AV229" t="s">
        <v>843</v>
      </c>
      <c r="AW229" t="s">
        <v>843</v>
      </c>
      <c r="AX229" t="s">
        <v>843</v>
      </c>
      <c r="AY229" s="34">
        <v>0.14185655117034912</v>
      </c>
      <c r="AZ229" s="34">
        <v>0.15651525557041168</v>
      </c>
      <c r="BA229" s="34">
        <v>0.1739751398563385</v>
      </c>
      <c r="BB229" s="34">
        <v>0.16361567378044128</v>
      </c>
      <c r="BC229" s="34">
        <v>0.1571919173002243</v>
      </c>
      <c r="BD229" t="s">
        <v>1345</v>
      </c>
    </row>
    <row r="230" spans="1:56" ht="15.5">
      <c r="A230" t="s">
        <v>512</v>
      </c>
      <c r="B230" t="s">
        <v>158</v>
      </c>
      <c r="C230" t="s">
        <v>410</v>
      </c>
      <c r="D230" t="s">
        <v>843</v>
      </c>
      <c r="E230" t="s">
        <v>843</v>
      </c>
      <c r="F230" s="34">
        <v>2019</v>
      </c>
      <c r="G230" s="34">
        <v>0.34632813930511475</v>
      </c>
      <c r="H230" t="s">
        <v>924</v>
      </c>
      <c r="I230" s="34">
        <v>0.25723901391029358</v>
      </c>
      <c r="J230" t="s">
        <v>924</v>
      </c>
      <c r="K230" t="s">
        <v>843</v>
      </c>
      <c r="L230" t="s">
        <v>843</v>
      </c>
      <c r="M230" s="34">
        <v>0.36767572164535522</v>
      </c>
      <c r="N230" t="s">
        <v>1345</v>
      </c>
      <c r="O230" s="34">
        <v>2017</v>
      </c>
      <c r="P230" s="34">
        <v>0.26883253455162048</v>
      </c>
      <c r="Q230" t="s">
        <v>1345</v>
      </c>
      <c r="R230" t="s">
        <v>843</v>
      </c>
      <c r="S230" t="s">
        <v>843</v>
      </c>
      <c r="T230" t="s">
        <v>1031</v>
      </c>
      <c r="U230" s="34">
        <v>0.87048918008804321</v>
      </c>
      <c r="V230" s="34">
        <v>1</v>
      </c>
      <c r="W230" t="s">
        <v>1026</v>
      </c>
      <c r="X230" t="s">
        <v>843</v>
      </c>
      <c r="Y230" s="34">
        <v>0.19367238879203796</v>
      </c>
      <c r="Z230" s="34">
        <v>0.19110171496868134</v>
      </c>
      <c r="AA230" s="34">
        <v>0.18338444828987122</v>
      </c>
      <c r="AB230" s="34">
        <v>0.16632600128650665</v>
      </c>
      <c r="AC230" s="34">
        <v>0.16643138229846954</v>
      </c>
      <c r="AD230" t="s">
        <v>924</v>
      </c>
      <c r="AE230" t="s">
        <v>843</v>
      </c>
      <c r="AF230" t="s">
        <v>843</v>
      </c>
      <c r="AG230" t="s">
        <v>843</v>
      </c>
      <c r="AH230" t="s">
        <v>843</v>
      </c>
      <c r="AI230" s="34">
        <v>2019</v>
      </c>
      <c r="AJ230" s="34"/>
      <c r="AK230" s="34">
        <v>0.21020520638041698</v>
      </c>
      <c r="AL230" s="34"/>
      <c r="AM230" s="34">
        <v>0.19857883453369141</v>
      </c>
      <c r="AN230" s="34">
        <v>0.21382355690002441</v>
      </c>
      <c r="AO230" s="34">
        <v>0.22314938902854919</v>
      </c>
      <c r="AP230" s="34"/>
      <c r="AQ230" s="34">
        <v>0.16920836269855499</v>
      </c>
      <c r="AR230" t="s">
        <v>465</v>
      </c>
      <c r="AS230" t="s">
        <v>843</v>
      </c>
      <c r="AT230" t="s">
        <v>843</v>
      </c>
      <c r="AU230" t="s">
        <v>843</v>
      </c>
      <c r="AV230" t="s">
        <v>843</v>
      </c>
      <c r="AW230" t="s">
        <v>843</v>
      </c>
      <c r="AX230" t="s">
        <v>843</v>
      </c>
      <c r="AY230" s="34">
        <v>0.18522533774375916</v>
      </c>
      <c r="AZ230" s="34">
        <v>0.19020262360572815</v>
      </c>
      <c r="BA230" s="34">
        <v>0.19526062905788422</v>
      </c>
      <c r="BB230" s="34">
        <v>0.17618680000305176</v>
      </c>
      <c r="BC230" s="34">
        <v>0.16739122569561005</v>
      </c>
      <c r="BD230" t="s">
        <v>1345</v>
      </c>
    </row>
    <row r="231" spans="1:56" ht="15.5">
      <c r="A231" t="s">
        <v>512</v>
      </c>
      <c r="B231" t="s">
        <v>157</v>
      </c>
      <c r="C231" t="s">
        <v>411</v>
      </c>
      <c r="D231" t="s">
        <v>843</v>
      </c>
      <c r="E231" t="s">
        <v>843</v>
      </c>
      <c r="F231" s="34">
        <v>2019</v>
      </c>
      <c r="G231" s="34">
        <v>0.48231557011604309</v>
      </c>
      <c r="H231" t="s">
        <v>924</v>
      </c>
      <c r="I231" s="34">
        <v>0.32537981867790222</v>
      </c>
      <c r="J231" t="s">
        <v>924</v>
      </c>
      <c r="K231" t="s">
        <v>843</v>
      </c>
      <c r="L231" t="s">
        <v>843</v>
      </c>
      <c r="M231" s="34">
        <v>0.67624688148498535</v>
      </c>
      <c r="N231" t="s">
        <v>1345</v>
      </c>
      <c r="O231" s="34">
        <v>2017</v>
      </c>
      <c r="P231" s="34">
        <v>0.40342918038368225</v>
      </c>
      <c r="Q231" t="s">
        <v>1345</v>
      </c>
      <c r="R231" t="s">
        <v>843</v>
      </c>
      <c r="S231" t="s">
        <v>843</v>
      </c>
      <c r="T231" t="s">
        <v>1031</v>
      </c>
      <c r="U231" s="34">
        <v>0.66746795177459717</v>
      </c>
      <c r="V231" s="34">
        <v>1</v>
      </c>
      <c r="W231" t="s">
        <v>1026</v>
      </c>
      <c r="X231" t="s">
        <v>843</v>
      </c>
      <c r="Y231" s="34">
        <v>0.22189830243587494</v>
      </c>
      <c r="Z231" s="34">
        <v>0.21373352408409119</v>
      </c>
      <c r="AA231" s="34">
        <v>0.20695675909519196</v>
      </c>
      <c r="AB231" s="34">
        <v>0.21087360382080078</v>
      </c>
      <c r="AC231" s="34">
        <v>0.20594178140163422</v>
      </c>
      <c r="AD231" t="s">
        <v>924</v>
      </c>
      <c r="AE231" t="s">
        <v>843</v>
      </c>
      <c r="AF231" t="s">
        <v>843</v>
      </c>
      <c r="AG231" t="s">
        <v>843</v>
      </c>
      <c r="AH231" t="s">
        <v>843</v>
      </c>
      <c r="AI231" s="34">
        <v>2019</v>
      </c>
      <c r="AJ231" s="34"/>
      <c r="AK231" s="34">
        <v>0.15404332987734901</v>
      </c>
      <c r="AL231" s="34"/>
      <c r="AM231" s="34">
        <v>0.22588743269443512</v>
      </c>
      <c r="AN231" s="34">
        <v>0.21656689047813416</v>
      </c>
      <c r="AO231" s="34">
        <v>0.20763342082500458</v>
      </c>
      <c r="AP231" s="34">
        <v>0.23060090839862823</v>
      </c>
      <c r="AQ231" s="34">
        <v>0.16920836269855499</v>
      </c>
      <c r="AR231" t="s">
        <v>465</v>
      </c>
      <c r="AS231" t="s">
        <v>843</v>
      </c>
      <c r="AT231" t="s">
        <v>843</v>
      </c>
      <c r="AU231" t="s">
        <v>843</v>
      </c>
      <c r="AV231" t="s">
        <v>843</v>
      </c>
      <c r="AW231" t="s">
        <v>843</v>
      </c>
      <c r="AX231" t="s">
        <v>843</v>
      </c>
      <c r="AY231" s="34">
        <v>0.22621266543865204</v>
      </c>
      <c r="AZ231" s="34">
        <v>0.22375690937042236</v>
      </c>
      <c r="BA231" s="34">
        <v>0.22275634109973907</v>
      </c>
      <c r="BB231" s="34">
        <v>0.21499441564083099</v>
      </c>
      <c r="BC231" s="34">
        <v>0.25089851021766663</v>
      </c>
      <c r="BD231" t="s">
        <v>1345</v>
      </c>
    </row>
    <row r="232" spans="1:56" ht="15.5">
      <c r="A232" t="s">
        <v>423</v>
      </c>
      <c r="B232" t="s">
        <v>159</v>
      </c>
      <c r="C232" t="s">
        <v>412</v>
      </c>
      <c r="D232" t="s">
        <v>843</v>
      </c>
      <c r="E232" t="s">
        <v>843</v>
      </c>
      <c r="F232" s="34">
        <v>2019</v>
      </c>
      <c r="G232" s="34">
        <v>0.62297165393829346</v>
      </c>
      <c r="H232" t="s">
        <v>924</v>
      </c>
      <c r="I232" s="34">
        <v>0.38384628295898438</v>
      </c>
      <c r="J232" t="s">
        <v>924</v>
      </c>
      <c r="K232" t="s">
        <v>843</v>
      </c>
      <c r="L232" t="s">
        <v>843</v>
      </c>
      <c r="M232" s="34">
        <v>0.45158758759498596</v>
      </c>
      <c r="N232" t="s">
        <v>1345</v>
      </c>
      <c r="O232" s="34">
        <v>2017</v>
      </c>
      <c r="P232" s="34">
        <v>0.31109911203384399</v>
      </c>
      <c r="Q232" t="s">
        <v>1345</v>
      </c>
      <c r="R232" t="s">
        <v>843</v>
      </c>
      <c r="S232" t="s">
        <v>843</v>
      </c>
      <c r="T232" t="s">
        <v>1031</v>
      </c>
      <c r="U232" s="34">
        <v>0.88368314504623413</v>
      </c>
      <c r="V232" s="34">
        <v>0.39661011099815369</v>
      </c>
      <c r="W232" t="s">
        <v>1026</v>
      </c>
      <c r="X232" t="s">
        <v>843</v>
      </c>
      <c r="Y232" s="34">
        <v>0.39624717831611633</v>
      </c>
      <c r="Z232" s="34">
        <v>0.26426929235458374</v>
      </c>
      <c r="AA232" s="34">
        <v>0.224223792552948</v>
      </c>
      <c r="AB232" s="34">
        <v>0.23355595767498016</v>
      </c>
      <c r="AC232" s="34">
        <v>0.27684816718101501</v>
      </c>
      <c r="AD232" t="s">
        <v>924</v>
      </c>
      <c r="AE232" t="s">
        <v>843</v>
      </c>
      <c r="AF232" t="s">
        <v>843</v>
      </c>
      <c r="AG232" t="s">
        <v>843</v>
      </c>
      <c r="AH232" t="s">
        <v>843</v>
      </c>
      <c r="AI232" s="34">
        <v>2019</v>
      </c>
      <c r="AJ232" s="34"/>
      <c r="AK232" s="34">
        <v>0.394107093374782</v>
      </c>
      <c r="AL232" s="34"/>
      <c r="AM232" s="34">
        <v>0.13621872663497925</v>
      </c>
      <c r="AN232" s="34">
        <v>7.946883887052536E-2</v>
      </c>
      <c r="AO232" s="34"/>
      <c r="AP232" s="34"/>
      <c r="AQ232" s="34">
        <v>0.2138822078704834</v>
      </c>
      <c r="AR232" t="s">
        <v>465</v>
      </c>
      <c r="AS232" t="s">
        <v>843</v>
      </c>
      <c r="AT232" t="s">
        <v>843</v>
      </c>
      <c r="AU232" t="s">
        <v>843</v>
      </c>
      <c r="AV232" t="s">
        <v>843</v>
      </c>
      <c r="AW232" t="s">
        <v>843</v>
      </c>
      <c r="AX232" t="s">
        <v>843</v>
      </c>
      <c r="AY232" s="34">
        <v>0.2732003927230835</v>
      </c>
      <c r="AZ232" s="34">
        <v>0.1920626312494278</v>
      </c>
      <c r="BA232" s="34">
        <v>0.12855580449104309</v>
      </c>
      <c r="BB232" s="34">
        <v>0.12821218371391296</v>
      </c>
      <c r="BC232" s="34">
        <v>0.11971317976713181</v>
      </c>
      <c r="BD232" t="s">
        <v>1345</v>
      </c>
    </row>
    <row r="233" spans="1:56" ht="15.5">
      <c r="A233" t="s">
        <v>423</v>
      </c>
      <c r="B233" t="s">
        <v>163</v>
      </c>
      <c r="C233" t="s">
        <v>413</v>
      </c>
      <c r="D233" t="s">
        <v>843</v>
      </c>
      <c r="E233" t="s">
        <v>843</v>
      </c>
      <c r="F233" s="34">
        <v>2019</v>
      </c>
      <c r="G233" s="34">
        <v>0.43411201238632202</v>
      </c>
      <c r="H233" t="s">
        <v>465</v>
      </c>
      <c r="I233" s="34">
        <v>0.30270439386367798</v>
      </c>
      <c r="J233" t="s">
        <v>465</v>
      </c>
      <c r="K233" t="s">
        <v>843</v>
      </c>
      <c r="L233" t="s">
        <v>843</v>
      </c>
      <c r="M233" s="34">
        <v>0.45954298973083496</v>
      </c>
      <c r="N233" t="s">
        <v>465</v>
      </c>
      <c r="O233" s="34">
        <v>2017</v>
      </c>
      <c r="P233" s="34">
        <v>0.31485402584075928</v>
      </c>
      <c r="Q233" t="s">
        <v>465</v>
      </c>
      <c r="R233" t="s">
        <v>843</v>
      </c>
      <c r="S233" t="s">
        <v>843</v>
      </c>
      <c r="T233" t="s">
        <v>465</v>
      </c>
      <c r="U233" s="34">
        <v>0.70308190584182739</v>
      </c>
      <c r="V233" s="34">
        <v>0.44498732686042786</v>
      </c>
      <c r="W233" t="s">
        <v>1026</v>
      </c>
      <c r="X233" t="s">
        <v>843</v>
      </c>
      <c r="Y233" s="34"/>
      <c r="Z233" s="34"/>
      <c r="AA233" s="34"/>
      <c r="AB233" s="34"/>
      <c r="AC233" s="34">
        <v>0.22357563674449921</v>
      </c>
      <c r="AD233" t="s">
        <v>465</v>
      </c>
      <c r="AE233" t="s">
        <v>843</v>
      </c>
      <c r="AF233" t="s">
        <v>843</v>
      </c>
      <c r="AG233" t="s">
        <v>843</v>
      </c>
      <c r="AH233" t="s">
        <v>843</v>
      </c>
      <c r="AI233" s="34">
        <v>2019</v>
      </c>
      <c r="AJ233" s="34"/>
      <c r="AK233" s="34">
        <v>0.23841786877617502</v>
      </c>
      <c r="AL233" s="34"/>
      <c r="AM233" s="34"/>
      <c r="AN233" s="34"/>
      <c r="AO233" s="34"/>
      <c r="AP233" s="34"/>
      <c r="AQ233" s="34">
        <v>0.2138822078704834</v>
      </c>
      <c r="AR233" t="s">
        <v>465</v>
      </c>
      <c r="AS233" t="s">
        <v>843</v>
      </c>
      <c r="AT233" t="s">
        <v>843</v>
      </c>
      <c r="AU233" t="s">
        <v>843</v>
      </c>
      <c r="AV233" t="s">
        <v>843</v>
      </c>
      <c r="AW233" t="s">
        <v>843</v>
      </c>
      <c r="AX233" t="s">
        <v>843</v>
      </c>
      <c r="AY233" s="34"/>
      <c r="AZ233" s="34"/>
      <c r="BA233" s="34"/>
      <c r="BB233" s="34"/>
      <c r="BC233" s="34">
        <v>0.22314758598804474</v>
      </c>
      <c r="BD233" t="s">
        <v>465</v>
      </c>
    </row>
    <row r="234" spans="1:56" ht="15.5">
      <c r="A234" t="s">
        <v>843</v>
      </c>
      <c r="B234" t="s">
        <v>161</v>
      </c>
      <c r="C234" t="s">
        <v>414</v>
      </c>
      <c r="D234" t="s">
        <v>843</v>
      </c>
      <c r="E234" t="s">
        <v>843</v>
      </c>
      <c r="F234" s="34">
        <v>2019</v>
      </c>
      <c r="G234" s="34">
        <v>1.6756643056869507</v>
      </c>
      <c r="H234" t="s">
        <v>924</v>
      </c>
      <c r="I234" s="34">
        <v>0.62626105546951294</v>
      </c>
      <c r="J234" t="s">
        <v>924</v>
      </c>
      <c r="K234" t="s">
        <v>843</v>
      </c>
      <c r="L234" t="s">
        <v>843</v>
      </c>
      <c r="M234" s="34">
        <v>1.8589613437652588</v>
      </c>
      <c r="N234" t="s">
        <v>1345</v>
      </c>
      <c r="O234" s="34">
        <v>2017</v>
      </c>
      <c r="P234" s="34">
        <v>0.65022265911102295</v>
      </c>
      <c r="Q234" t="s">
        <v>1345</v>
      </c>
      <c r="R234" t="s">
        <v>843</v>
      </c>
      <c r="S234" t="s">
        <v>843</v>
      </c>
      <c r="T234" t="s">
        <v>1031</v>
      </c>
      <c r="U234" s="34">
        <v>0.6110723614692688</v>
      </c>
      <c r="V234" s="34">
        <v>0.52810907363891602</v>
      </c>
      <c r="W234" t="s">
        <v>1026</v>
      </c>
      <c r="X234" t="s">
        <v>843</v>
      </c>
      <c r="Y234" s="34">
        <v>0.55152302980422974</v>
      </c>
      <c r="Z234" s="34">
        <v>0.60335701704025269</v>
      </c>
      <c r="AA234" s="34">
        <v>0.65712988376617432</v>
      </c>
      <c r="AB234" s="34">
        <v>0.7096177339553833</v>
      </c>
      <c r="AC234" s="34">
        <v>0.88343089818954468</v>
      </c>
      <c r="AD234" t="s">
        <v>924</v>
      </c>
      <c r="AE234" t="s">
        <v>843</v>
      </c>
      <c r="AF234" t="s">
        <v>843</v>
      </c>
      <c r="AG234" t="s">
        <v>843</v>
      </c>
      <c r="AH234" t="s">
        <v>843</v>
      </c>
      <c r="AI234" s="34">
        <v>2019</v>
      </c>
      <c r="AJ234" s="34"/>
      <c r="AK234" s="34"/>
      <c r="AL234" s="34"/>
      <c r="AM234" s="34">
        <v>0.52232468128204346</v>
      </c>
      <c r="AN234" s="34">
        <v>0.58546566963195801</v>
      </c>
      <c r="AO234" s="34">
        <v>0.67498046159744263</v>
      </c>
      <c r="AP234" s="34"/>
      <c r="AQ234" s="34"/>
      <c r="AR234" t="s">
        <v>465</v>
      </c>
      <c r="AS234" t="s">
        <v>843</v>
      </c>
      <c r="AT234" t="s">
        <v>843</v>
      </c>
      <c r="AU234" t="s">
        <v>843</v>
      </c>
      <c r="AV234" t="s">
        <v>843</v>
      </c>
      <c r="AW234" t="s">
        <v>843</v>
      </c>
      <c r="AX234" t="s">
        <v>843</v>
      </c>
      <c r="AY234" s="34">
        <v>0.48964670300483704</v>
      </c>
      <c r="AZ234" s="34">
        <v>0.53665000200271606</v>
      </c>
      <c r="BA234" s="34">
        <v>0.57709842920303345</v>
      </c>
      <c r="BB234" s="34">
        <v>0.59060275554656982</v>
      </c>
      <c r="BC234" s="34">
        <v>0.59060275554656982</v>
      </c>
      <c r="BD234" t="s">
        <v>1345</v>
      </c>
    </row>
    <row r="235" spans="1:56" ht="15.5">
      <c r="A235" t="s">
        <v>423</v>
      </c>
      <c r="B235" t="s">
        <v>162</v>
      </c>
      <c r="C235" t="s">
        <v>415</v>
      </c>
      <c r="D235" t="s">
        <v>843</v>
      </c>
      <c r="E235" t="s">
        <v>843</v>
      </c>
      <c r="F235" s="34">
        <v>2019</v>
      </c>
      <c r="G235" s="34">
        <v>0.3976612389087677</v>
      </c>
      <c r="H235" t="s">
        <v>924</v>
      </c>
      <c r="I235" s="34">
        <v>0.28451904654502869</v>
      </c>
      <c r="J235" t="s">
        <v>924</v>
      </c>
      <c r="K235" t="s">
        <v>843</v>
      </c>
      <c r="L235" t="s">
        <v>843</v>
      </c>
      <c r="M235" s="34">
        <v>0.55508112907409668</v>
      </c>
      <c r="N235" t="s">
        <v>1345</v>
      </c>
      <c r="O235" s="34">
        <v>2017</v>
      </c>
      <c r="P235" s="34">
        <v>0.35694673657417297</v>
      </c>
      <c r="Q235" t="s">
        <v>1345</v>
      </c>
      <c r="R235" t="s">
        <v>843</v>
      </c>
      <c r="S235" t="s">
        <v>843</v>
      </c>
      <c r="T235" t="s">
        <v>1031</v>
      </c>
      <c r="U235" s="34">
        <v>0.79303181171417236</v>
      </c>
      <c r="V235" s="34">
        <v>0.39856082201004028</v>
      </c>
      <c r="W235" t="s">
        <v>1026</v>
      </c>
      <c r="X235" t="s">
        <v>843</v>
      </c>
      <c r="Y235" s="34">
        <v>0.25098910927772522</v>
      </c>
      <c r="Z235" s="34">
        <v>0.25866585969924927</v>
      </c>
      <c r="AA235" s="34">
        <v>0.27330392599105835</v>
      </c>
      <c r="AB235" s="34">
        <v>0.26502925157546997</v>
      </c>
      <c r="AC235" s="34">
        <v>0.25971987843513489</v>
      </c>
      <c r="AD235" t="s">
        <v>924</v>
      </c>
      <c r="AE235" t="s">
        <v>843</v>
      </c>
      <c r="AF235" t="s">
        <v>843</v>
      </c>
      <c r="AG235" t="s">
        <v>843</v>
      </c>
      <c r="AH235" t="s">
        <v>843</v>
      </c>
      <c r="AI235" s="34">
        <v>2019</v>
      </c>
      <c r="AJ235" s="34"/>
      <c r="AK235" s="34"/>
      <c r="AL235" s="34"/>
      <c r="AM235" s="34"/>
      <c r="AN235" s="34"/>
      <c r="AO235" s="34"/>
      <c r="AP235" s="34"/>
      <c r="AQ235" s="34">
        <v>0.2138822078704834</v>
      </c>
      <c r="AR235" t="s">
        <v>465</v>
      </c>
      <c r="AS235" t="s">
        <v>843</v>
      </c>
      <c r="AT235" t="s">
        <v>843</v>
      </c>
      <c r="AU235" t="s">
        <v>843</v>
      </c>
      <c r="AV235" t="s">
        <v>843</v>
      </c>
      <c r="AW235" t="s">
        <v>843</v>
      </c>
      <c r="AX235" t="s">
        <v>843</v>
      </c>
      <c r="AY235" s="34">
        <v>0.30173084139823914</v>
      </c>
      <c r="AZ235" s="34">
        <v>0.31822499632835388</v>
      </c>
      <c r="BA235" s="34">
        <v>0.32961523532867432</v>
      </c>
      <c r="BB235" s="34">
        <v>0.34839963912963867</v>
      </c>
      <c r="BC235" s="34">
        <v>0.33131670951843262</v>
      </c>
      <c r="BD235" t="s">
        <v>1345</v>
      </c>
    </row>
    <row r="236" spans="1:56" ht="15.5">
      <c r="A236" t="s">
        <v>512</v>
      </c>
      <c r="B236" t="s">
        <v>212</v>
      </c>
      <c r="C236" t="s">
        <v>416</v>
      </c>
      <c r="D236" t="s">
        <v>843</v>
      </c>
      <c r="E236" t="s">
        <v>843</v>
      </c>
      <c r="F236" s="34">
        <v>2019</v>
      </c>
      <c r="G236" s="34">
        <v>0.30219972133636475</v>
      </c>
      <c r="H236" t="s">
        <v>465</v>
      </c>
      <c r="I236" s="34">
        <v>0.23206824064254761</v>
      </c>
      <c r="J236" t="s">
        <v>465</v>
      </c>
      <c r="K236" t="s">
        <v>843</v>
      </c>
      <c r="L236" t="s">
        <v>843</v>
      </c>
      <c r="M236" s="34">
        <v>0.3210161030292511</v>
      </c>
      <c r="N236" t="s">
        <v>465</v>
      </c>
      <c r="O236" s="34">
        <v>2017</v>
      </c>
      <c r="P236" s="34">
        <v>0.24300695955753326</v>
      </c>
      <c r="Q236" t="s">
        <v>465</v>
      </c>
      <c r="R236" t="s">
        <v>843</v>
      </c>
      <c r="S236" t="s">
        <v>843</v>
      </c>
      <c r="T236" t="s">
        <v>465</v>
      </c>
      <c r="U236" s="34">
        <v>0.87084698677062988</v>
      </c>
      <c r="V236" s="34">
        <v>0.29750001430511475</v>
      </c>
      <c r="W236" t="s">
        <v>465</v>
      </c>
      <c r="X236" t="s">
        <v>843</v>
      </c>
      <c r="Y236" s="34"/>
      <c r="Z236" s="34"/>
      <c r="AA236" s="34"/>
      <c r="AB236" s="34"/>
      <c r="AC236" s="34">
        <v>0.16794951260089874</v>
      </c>
      <c r="AD236" t="s">
        <v>465</v>
      </c>
      <c r="AE236" t="s">
        <v>843</v>
      </c>
      <c r="AF236" t="s">
        <v>843</v>
      </c>
      <c r="AG236" t="s">
        <v>843</v>
      </c>
      <c r="AH236" t="s">
        <v>843</v>
      </c>
      <c r="AI236" s="34">
        <v>2019</v>
      </c>
      <c r="AJ236" s="34">
        <v>0.242652416808356</v>
      </c>
      <c r="AK236" s="34"/>
      <c r="AL236" s="34"/>
      <c r="AM236" s="34"/>
      <c r="AN236" s="34"/>
      <c r="AO236" s="34"/>
      <c r="AP236" s="34"/>
      <c r="AQ236" s="34">
        <v>0.16920836269855499</v>
      </c>
      <c r="AR236" t="s">
        <v>465</v>
      </c>
      <c r="AS236" t="s">
        <v>843</v>
      </c>
      <c r="AT236" t="s">
        <v>843</v>
      </c>
      <c r="AU236" t="s">
        <v>843</v>
      </c>
      <c r="AV236" t="s">
        <v>843</v>
      </c>
      <c r="AW236" t="s">
        <v>843</v>
      </c>
      <c r="AX236" t="s">
        <v>843</v>
      </c>
      <c r="AY236" s="34"/>
      <c r="AZ236" s="34"/>
      <c r="BA236" s="34"/>
      <c r="BB236" s="34"/>
      <c r="BC236" s="34">
        <v>0.15895791351795197</v>
      </c>
      <c r="BD236" t="s">
        <v>465</v>
      </c>
    </row>
    <row r="237" spans="1:56" ht="15.5">
      <c r="A237" t="s">
        <v>422</v>
      </c>
      <c r="B237" t="s">
        <v>164</v>
      </c>
      <c r="C237" t="s">
        <v>853</v>
      </c>
      <c r="D237" t="s">
        <v>843</v>
      </c>
      <c r="E237" t="s">
        <v>843</v>
      </c>
      <c r="F237" s="34">
        <v>2019</v>
      </c>
      <c r="G237" s="34">
        <v>0.43411201238632202</v>
      </c>
      <c r="H237" t="s">
        <v>465</v>
      </c>
      <c r="I237" s="34">
        <v>0.30270439386367798</v>
      </c>
      <c r="J237" t="s">
        <v>465</v>
      </c>
      <c r="K237" t="s">
        <v>843</v>
      </c>
      <c r="L237" t="s">
        <v>843</v>
      </c>
      <c r="M237" s="34">
        <v>0.45954298973083496</v>
      </c>
      <c r="N237" t="s">
        <v>465</v>
      </c>
      <c r="O237" s="34">
        <v>2017</v>
      </c>
      <c r="P237" s="34">
        <v>0.31485402584075928</v>
      </c>
      <c r="Q237" t="s">
        <v>465</v>
      </c>
      <c r="R237" t="s">
        <v>843</v>
      </c>
      <c r="S237" t="s">
        <v>843</v>
      </c>
      <c r="T237" t="s">
        <v>465</v>
      </c>
      <c r="U237" s="34">
        <v>0.70308190584182739</v>
      </c>
      <c r="V237" s="34">
        <v>0.39125001430511475</v>
      </c>
      <c r="W237" t="s">
        <v>465</v>
      </c>
      <c r="X237" t="s">
        <v>843</v>
      </c>
      <c r="Y237" s="34"/>
      <c r="Z237" s="34"/>
      <c r="AA237" s="34"/>
      <c r="AB237" s="34"/>
      <c r="AC237" s="34">
        <v>0.22357563674449921</v>
      </c>
      <c r="AD237" t="s">
        <v>465</v>
      </c>
      <c r="AE237" t="s">
        <v>843</v>
      </c>
      <c r="AF237" t="s">
        <v>843</v>
      </c>
      <c r="AG237" t="s">
        <v>843</v>
      </c>
      <c r="AH237" t="s">
        <v>843</v>
      </c>
      <c r="AI237" s="34">
        <v>2019</v>
      </c>
      <c r="AJ237" s="34"/>
      <c r="AK237" s="34">
        <v>0.25237108588437901</v>
      </c>
      <c r="AL237" s="34"/>
      <c r="AM237" s="34"/>
      <c r="AN237" s="34"/>
      <c r="AO237" s="34"/>
      <c r="AP237" s="34"/>
      <c r="AQ237" s="34">
        <v>0.2138822078704834</v>
      </c>
      <c r="AR237" t="s">
        <v>465</v>
      </c>
      <c r="AS237" t="s">
        <v>843</v>
      </c>
      <c r="AT237" t="s">
        <v>843</v>
      </c>
      <c r="AU237" t="s">
        <v>843</v>
      </c>
      <c r="AV237" t="s">
        <v>843</v>
      </c>
      <c r="AW237" t="s">
        <v>843</v>
      </c>
      <c r="AX237" t="s">
        <v>843</v>
      </c>
      <c r="AY237" s="34"/>
      <c r="AZ237" s="34"/>
      <c r="BA237" s="34"/>
      <c r="BB237" s="34"/>
      <c r="BC237" s="34">
        <v>0.22314758598804474</v>
      </c>
      <c r="BD237" t="s">
        <v>465</v>
      </c>
    </row>
    <row r="238" spans="1:56" ht="15.5">
      <c r="A238" t="s">
        <v>421</v>
      </c>
      <c r="B238" t="s">
        <v>165</v>
      </c>
      <c r="C238" t="s">
        <v>417</v>
      </c>
      <c r="D238" t="s">
        <v>843</v>
      </c>
      <c r="E238" t="s">
        <v>843</v>
      </c>
      <c r="F238" s="34">
        <v>2019</v>
      </c>
      <c r="G238" s="34">
        <v>0.64280575513839722</v>
      </c>
      <c r="H238" t="s">
        <v>924</v>
      </c>
      <c r="I238" s="34">
        <v>0.39128530025482178</v>
      </c>
      <c r="J238" t="s">
        <v>924</v>
      </c>
      <c r="K238" t="s">
        <v>843</v>
      </c>
      <c r="L238" t="s">
        <v>843</v>
      </c>
      <c r="M238" s="34">
        <v>0.80661255121231079</v>
      </c>
      <c r="N238" t="s">
        <v>1345</v>
      </c>
      <c r="O238" s="34">
        <v>2017</v>
      </c>
      <c r="P238" s="34">
        <v>0.44647789001464844</v>
      </c>
      <c r="Q238" t="s">
        <v>1345</v>
      </c>
      <c r="R238" t="s">
        <v>843</v>
      </c>
      <c r="S238" t="s">
        <v>843</v>
      </c>
      <c r="T238" t="s">
        <v>1031</v>
      </c>
      <c r="U238" s="34">
        <v>0.622669517993927</v>
      </c>
      <c r="V238" s="34">
        <v>0.20000000298023224</v>
      </c>
      <c r="W238" t="s">
        <v>1026</v>
      </c>
      <c r="X238" t="s">
        <v>843</v>
      </c>
      <c r="Y238" s="34">
        <v>0.3268628716468811</v>
      </c>
      <c r="Z238" s="34">
        <v>0.32035860419273376</v>
      </c>
      <c r="AA238" s="34">
        <v>0.26473641395568848</v>
      </c>
      <c r="AB238" s="34">
        <v>0.1867607980966568</v>
      </c>
      <c r="AC238" s="34">
        <v>7.2359278798103333E-2</v>
      </c>
      <c r="AD238" t="s">
        <v>924</v>
      </c>
      <c r="AE238" t="s">
        <v>843</v>
      </c>
      <c r="AF238" t="s">
        <v>843</v>
      </c>
      <c r="AG238" t="s">
        <v>843</v>
      </c>
      <c r="AH238" t="s">
        <v>843</v>
      </c>
      <c r="AI238" s="34">
        <v>2019</v>
      </c>
      <c r="AJ238" s="34"/>
      <c r="AK238" s="34"/>
      <c r="AL238" s="34"/>
      <c r="AM238" s="34"/>
      <c r="AN238" s="34"/>
      <c r="AO238" s="34"/>
      <c r="AP238" s="34"/>
      <c r="AQ238" s="34">
        <v>0.27010980248451233</v>
      </c>
      <c r="AR238" t="s">
        <v>465</v>
      </c>
      <c r="AS238" t="s">
        <v>843</v>
      </c>
      <c r="AT238" t="s">
        <v>843</v>
      </c>
      <c r="AU238" t="s">
        <v>843</v>
      </c>
      <c r="AV238" t="s">
        <v>843</v>
      </c>
      <c r="AW238" t="s">
        <v>843</v>
      </c>
      <c r="AX238" t="s">
        <v>843</v>
      </c>
      <c r="AY238" s="34">
        <v>0.34885376691818237</v>
      </c>
      <c r="AZ238" s="34">
        <v>0.38124781847000122</v>
      </c>
      <c r="BA238" s="34">
        <v>0.36765941977500916</v>
      </c>
      <c r="BB238" s="34">
        <v>0.32556483149528503</v>
      </c>
      <c r="BC238" s="34">
        <v>0.28672701120376587</v>
      </c>
      <c r="BD238" t="s">
        <v>1345</v>
      </c>
    </row>
    <row r="239" spans="1:56" ht="15.5">
      <c r="A239" t="s">
        <v>423</v>
      </c>
      <c r="B239" t="s">
        <v>168</v>
      </c>
      <c r="C239" t="s">
        <v>418</v>
      </c>
      <c r="D239" t="s">
        <v>843</v>
      </c>
      <c r="E239" t="s">
        <v>843</v>
      </c>
      <c r="F239" s="34">
        <v>2019</v>
      </c>
      <c r="G239" s="34">
        <v>0.22249770164489746</v>
      </c>
      <c r="H239" t="s">
        <v>924</v>
      </c>
      <c r="I239" s="34">
        <v>0.18200255930423737</v>
      </c>
      <c r="J239" t="s">
        <v>924</v>
      </c>
      <c r="K239" t="s">
        <v>843</v>
      </c>
      <c r="L239" t="s">
        <v>843</v>
      </c>
      <c r="M239" s="34">
        <v>0.26113888621330261</v>
      </c>
      <c r="N239" t="s">
        <v>1345</v>
      </c>
      <c r="O239" s="34">
        <v>2017</v>
      </c>
      <c r="P239" s="34">
        <v>0.20706592500209808</v>
      </c>
      <c r="Q239" t="s">
        <v>1345</v>
      </c>
      <c r="R239" t="s">
        <v>843</v>
      </c>
      <c r="S239" t="s">
        <v>843</v>
      </c>
      <c r="T239" t="s">
        <v>1031</v>
      </c>
      <c r="U239" s="34">
        <v>0.69864821434020996</v>
      </c>
      <c r="V239" s="34">
        <v>0.4675000011920929</v>
      </c>
      <c r="W239" t="s">
        <v>1026</v>
      </c>
      <c r="X239" t="s">
        <v>843</v>
      </c>
      <c r="Y239" s="34">
        <v>0.17828245460987091</v>
      </c>
      <c r="Z239" s="34">
        <v>0.145639568567276</v>
      </c>
      <c r="AA239" s="34">
        <v>0.1599678099155426</v>
      </c>
      <c r="AB239" s="34">
        <v>0.17755389213562012</v>
      </c>
      <c r="AC239" s="34">
        <v>0.24461482465267181</v>
      </c>
      <c r="AD239" t="s">
        <v>924</v>
      </c>
      <c r="AE239" t="s">
        <v>843</v>
      </c>
      <c r="AF239" t="s">
        <v>843</v>
      </c>
      <c r="AG239" t="s">
        <v>843</v>
      </c>
      <c r="AH239" t="s">
        <v>843</v>
      </c>
      <c r="AI239" s="34">
        <v>2019</v>
      </c>
      <c r="AJ239" s="34"/>
      <c r="AK239" s="34">
        <v>0.35756616718733397</v>
      </c>
      <c r="AL239" s="34"/>
      <c r="AM239" s="34"/>
      <c r="AN239" s="34"/>
      <c r="AO239" s="34"/>
      <c r="AP239" s="34"/>
      <c r="AQ239" s="34">
        <v>0.27010980248451233</v>
      </c>
      <c r="AR239" t="s">
        <v>465</v>
      </c>
      <c r="AS239" t="s">
        <v>843</v>
      </c>
      <c r="AT239" t="s">
        <v>843</v>
      </c>
      <c r="AU239" t="s">
        <v>843</v>
      </c>
      <c r="AV239" t="s">
        <v>843</v>
      </c>
      <c r="AW239" t="s">
        <v>843</v>
      </c>
      <c r="AX239" t="s">
        <v>843</v>
      </c>
      <c r="AY239" s="34">
        <v>0.17887108027935028</v>
      </c>
      <c r="AZ239" s="34">
        <v>0.15719076991081238</v>
      </c>
      <c r="BA239" s="34">
        <v>0.12640617787837982</v>
      </c>
      <c r="BB239" s="34">
        <v>0.15654651820659637</v>
      </c>
      <c r="BC239" s="34">
        <v>0.10364386439323425</v>
      </c>
      <c r="BD239" t="s">
        <v>1345</v>
      </c>
    </row>
    <row r="240" spans="1:56" ht="15.5">
      <c r="A240" t="s">
        <v>423</v>
      </c>
      <c r="B240" t="s">
        <v>169</v>
      </c>
      <c r="C240" t="s">
        <v>419</v>
      </c>
      <c r="D240" t="s">
        <v>843</v>
      </c>
      <c r="E240" t="s">
        <v>843</v>
      </c>
      <c r="F240" s="34">
        <v>2019</v>
      </c>
      <c r="G240" s="34">
        <v>0.43411201238632202</v>
      </c>
      <c r="H240" t="s">
        <v>465</v>
      </c>
      <c r="I240" s="34">
        <v>0.30270439386367798</v>
      </c>
      <c r="J240" t="s">
        <v>465</v>
      </c>
      <c r="K240" t="s">
        <v>843</v>
      </c>
      <c r="L240" t="s">
        <v>843</v>
      </c>
      <c r="M240" s="34">
        <v>0.45954298973083496</v>
      </c>
      <c r="N240" t="s">
        <v>465</v>
      </c>
      <c r="O240" s="34">
        <v>2017</v>
      </c>
      <c r="P240" s="34">
        <v>0.31485402584075928</v>
      </c>
      <c r="Q240" t="s">
        <v>465</v>
      </c>
      <c r="R240" t="s">
        <v>843</v>
      </c>
      <c r="S240" t="s">
        <v>843</v>
      </c>
      <c r="T240" t="s">
        <v>1031</v>
      </c>
      <c r="U240" s="34">
        <v>0.58230316638946533</v>
      </c>
      <c r="V240" s="34">
        <v>0.37451785802841187</v>
      </c>
      <c r="W240" t="s">
        <v>1026</v>
      </c>
      <c r="X240" t="s">
        <v>843</v>
      </c>
      <c r="Y240" s="34">
        <v>0.19133403897285461</v>
      </c>
      <c r="Z240" s="34">
        <v>0.21875973045825958</v>
      </c>
      <c r="AA240" s="34"/>
      <c r="AB240" s="34"/>
      <c r="AC240" s="34">
        <v>0.22357563674449921</v>
      </c>
      <c r="AD240" t="s">
        <v>465</v>
      </c>
      <c r="AE240" t="s">
        <v>843</v>
      </c>
      <c r="AF240" t="s">
        <v>843</v>
      </c>
      <c r="AG240" t="s">
        <v>843</v>
      </c>
      <c r="AH240" t="s">
        <v>843</v>
      </c>
      <c r="AI240" s="34">
        <v>2019</v>
      </c>
      <c r="AJ240" s="34"/>
      <c r="AK240" s="34">
        <v>7.4044332363091409E-2</v>
      </c>
      <c r="AL240" s="34"/>
      <c r="AM240" s="34">
        <v>0.33787050843238831</v>
      </c>
      <c r="AN240" s="34">
        <v>0.34630662202835083</v>
      </c>
      <c r="AO240" s="34">
        <v>0.2499813437461853</v>
      </c>
      <c r="AP240" s="34">
        <v>0.31358680129051208</v>
      </c>
      <c r="AQ240" s="34">
        <v>0.2138822078704834</v>
      </c>
      <c r="AR240" t="s">
        <v>465</v>
      </c>
      <c r="AS240" t="s">
        <v>843</v>
      </c>
      <c r="AT240" t="s">
        <v>843</v>
      </c>
      <c r="AU240" t="s">
        <v>843</v>
      </c>
      <c r="AV240" t="s">
        <v>843</v>
      </c>
      <c r="AW240" t="s">
        <v>843</v>
      </c>
      <c r="AX240" t="s">
        <v>843</v>
      </c>
      <c r="AY240" s="34"/>
      <c r="AZ240" s="34"/>
      <c r="BA240" s="34"/>
      <c r="BB240" s="34"/>
      <c r="BC240" s="34">
        <v>0.22314758598804474</v>
      </c>
      <c r="BD240" t="s">
        <v>465</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I524"/>
  <sheetViews>
    <sheetView topLeftCell="A2" zoomScaleNormal="100" zoomScalePageLayoutView="85" workbookViewId="0">
      <pane xSplit="3" ySplit="2" topLeftCell="D4" activePane="bottomRight" state="frozen"/>
      <selection activeCell="A2" sqref="A2"/>
      <selection pane="topRight" activeCell="D2" sqref="D2"/>
      <selection pane="bottomLeft" activeCell="A4" sqref="A4"/>
      <selection pane="bottomRight" activeCell="A455" sqref="A106:XFD455"/>
    </sheetView>
  </sheetViews>
  <sheetFormatPr defaultColWidth="8.6640625" defaultRowHeight="15.5"/>
  <cols>
    <col min="1" max="1" width="13.1640625" style="341" customWidth="1"/>
    <col min="2" max="2" width="9.5" style="341" customWidth="1"/>
    <col min="3" max="3" width="48" style="341" bestFit="1" customWidth="1"/>
    <col min="4" max="4" width="43.5" style="530" bestFit="1" customWidth="1"/>
    <col min="5" max="5" width="9" style="530" customWidth="1"/>
    <col min="6" max="6" width="8.5" style="530" customWidth="1"/>
    <col min="7" max="7" width="9.5" style="530" customWidth="1"/>
    <col min="8" max="8" width="7.5" style="530" customWidth="1"/>
    <col min="9" max="9" width="19.6640625" style="530" customWidth="1"/>
    <col min="10" max="11" width="24.1640625" style="530" customWidth="1"/>
    <col min="12" max="12" width="19.6640625" style="341" bestFit="1" customWidth="1"/>
    <col min="13" max="13" width="15.6640625" style="341" bestFit="1" customWidth="1"/>
    <col min="14" max="37" width="14.6640625" style="341" bestFit="1" customWidth="1"/>
    <col min="38" max="39" width="7" style="341" bestFit="1" customWidth="1"/>
    <col min="40" max="40" width="14.6640625" style="341" bestFit="1" customWidth="1"/>
    <col min="41" max="42" width="8.6640625" style="341"/>
    <col min="43" max="77" width="8.6640625" style="341" bestFit="1" customWidth="1"/>
    <col min="78" max="79" width="8.6640625" style="341"/>
    <col min="80" max="113" width="8.6640625" style="341" bestFit="1" customWidth="1"/>
    <col min="114" max="16384" width="8.6640625" style="341"/>
  </cols>
  <sheetData>
    <row r="1" spans="1:14" hidden="1">
      <c r="A1" s="392"/>
      <c r="B1" s="392"/>
      <c r="C1" s="392"/>
      <c r="D1" s="584"/>
      <c r="E1" s="584"/>
      <c r="F1" s="584"/>
      <c r="G1" s="584"/>
      <c r="H1" s="584"/>
      <c r="I1" s="584"/>
      <c r="J1" s="584"/>
      <c r="K1" s="584"/>
    </row>
    <row r="2" spans="1:14">
      <c r="A2" s="393"/>
      <c r="B2" s="393" t="s">
        <v>463</v>
      </c>
      <c r="C2" s="393"/>
      <c r="D2" s="399"/>
      <c r="E2" s="754" t="s">
        <v>859</v>
      </c>
      <c r="F2" s="755"/>
      <c r="G2" s="755"/>
      <c r="H2" s="756"/>
      <c r="I2" s="399"/>
      <c r="J2" s="399" t="s">
        <v>1485</v>
      </c>
      <c r="K2" s="412" t="s">
        <v>1484</v>
      </c>
    </row>
    <row r="3" spans="1:14">
      <c r="A3" s="394" t="s">
        <v>860</v>
      </c>
      <c r="B3" s="394"/>
      <c r="C3" s="394" t="s">
        <v>861</v>
      </c>
      <c r="D3" s="585" t="s">
        <v>1651</v>
      </c>
      <c r="E3" s="585" t="s">
        <v>862</v>
      </c>
      <c r="F3" s="585" t="s">
        <v>863</v>
      </c>
      <c r="G3" s="585" t="s">
        <v>864</v>
      </c>
      <c r="H3" s="585" t="s">
        <v>865</v>
      </c>
      <c r="I3" s="585" t="s">
        <v>1652</v>
      </c>
      <c r="J3" s="585"/>
      <c r="K3" s="585"/>
      <c r="M3" s="342" t="s">
        <v>882</v>
      </c>
      <c r="N3" s="342" t="s">
        <v>883</v>
      </c>
    </row>
    <row r="4" spans="1:14">
      <c r="A4" s="395" t="s">
        <v>866</v>
      </c>
      <c r="B4" s="394" t="str">
        <f>data!D4</f>
        <v>PWT 8.1</v>
      </c>
      <c r="C4" s="394" t="s">
        <v>867</v>
      </c>
      <c r="D4" s="606">
        <f>IF(ISNUMBER(data!D3)=TRUE,data!D3,".")</f>
        <v>2.9117356985807419E-2</v>
      </c>
      <c r="E4" s="529"/>
      <c r="F4" s="529"/>
      <c r="G4" s="529"/>
      <c r="H4" s="529"/>
      <c r="I4" s="586">
        <v>2011</v>
      </c>
      <c r="J4" s="607" t="s">
        <v>945</v>
      </c>
      <c r="K4" s="529" t="str">
        <f>data!E3</f>
        <v>PWT 8.1</v>
      </c>
      <c r="M4" s="344" t="s">
        <v>471</v>
      </c>
      <c r="N4" s="345" t="s">
        <v>471</v>
      </c>
    </row>
    <row r="5" spans="1:14">
      <c r="A5" s="395" t="s">
        <v>866</v>
      </c>
      <c r="B5" s="394" t="str">
        <f>data!F4</f>
        <v>PWT 9.0</v>
      </c>
      <c r="C5" s="394" t="s">
        <v>868</v>
      </c>
      <c r="D5" s="606">
        <f>IF(ISNUMBER(data!F3)=TRUE,data!F3,".")</f>
        <v>4.0801391005516052E-2</v>
      </c>
      <c r="E5" s="529"/>
      <c r="F5" s="529"/>
      <c r="G5" s="529"/>
      <c r="H5" s="529"/>
      <c r="I5" s="529">
        <v>2014</v>
      </c>
      <c r="J5" s="608" t="s">
        <v>946</v>
      </c>
      <c r="K5" s="529" t="str">
        <f>data!G3</f>
        <v>PWT 9.0</v>
      </c>
      <c r="M5" s="344" t="s">
        <v>472</v>
      </c>
      <c r="N5" s="345" t="s">
        <v>472</v>
      </c>
    </row>
    <row r="6" spans="1:14" s="392" customFormat="1">
      <c r="A6" s="395" t="s">
        <v>866</v>
      </c>
      <c r="B6" s="394" t="s">
        <v>1294</v>
      </c>
      <c r="C6" s="394" t="s">
        <v>1298</v>
      </c>
      <c r="D6" s="606">
        <f>data!H3</f>
        <v>3.825870156288147E-2</v>
      </c>
      <c r="E6" s="529"/>
      <c r="F6" s="529"/>
      <c r="G6" s="529"/>
      <c r="H6" s="529"/>
      <c r="I6" s="529">
        <v>2017</v>
      </c>
      <c r="J6" s="609" t="s">
        <v>1304</v>
      </c>
      <c r="K6" s="529" t="str">
        <f>data!I3</f>
        <v>PWT 9.1</v>
      </c>
    </row>
    <row r="7" spans="1:14" s="392" customFormat="1">
      <c r="A7" s="395" t="s">
        <v>866</v>
      </c>
      <c r="B7" s="394" t="s">
        <v>1487</v>
      </c>
      <c r="C7" s="394" t="s">
        <v>1522</v>
      </c>
      <c r="D7" s="606">
        <f>data!J3</f>
        <v>3.5492207854986191E-2</v>
      </c>
      <c r="E7" s="529"/>
      <c r="F7" s="529"/>
      <c r="G7" s="529"/>
      <c r="H7" s="529"/>
      <c r="I7" s="529">
        <f>data!J6</f>
        <v>2019</v>
      </c>
      <c r="J7" s="609" t="s">
        <v>1523</v>
      </c>
      <c r="K7" s="610" t="str">
        <f>data!K3</f>
        <v>PWT 10.0</v>
      </c>
    </row>
    <row r="8" spans="1:14" s="392" customFormat="1">
      <c r="A8" s="395" t="s">
        <v>866</v>
      </c>
      <c r="B8" s="394" t="s">
        <v>1613</v>
      </c>
      <c r="C8" s="394" t="s">
        <v>1616</v>
      </c>
      <c r="D8" s="606" t="str">
        <f>data!L3</f>
        <v>.</v>
      </c>
      <c r="E8" s="529"/>
      <c r="F8" s="529"/>
      <c r="G8" s="529"/>
      <c r="H8" s="529"/>
      <c r="I8" s="529">
        <f>data!L6</f>
        <v>2021</v>
      </c>
      <c r="J8" s="609" t="s">
        <v>1614</v>
      </c>
      <c r="K8" s="609" t="s">
        <v>1613</v>
      </c>
    </row>
    <row r="9" spans="1:14">
      <c r="A9" s="395" t="s">
        <v>866</v>
      </c>
      <c r="B9" s="394" t="s">
        <v>432</v>
      </c>
      <c r="C9" s="394" t="s">
        <v>869</v>
      </c>
      <c r="D9" s="606">
        <f>data!N3</f>
        <v>0.4291684627532959</v>
      </c>
      <c r="E9" s="529"/>
      <c r="F9" s="529"/>
      <c r="G9" s="529"/>
      <c r="H9" s="529"/>
      <c r="I9" s="529">
        <v>2010</v>
      </c>
      <c r="J9" s="611" t="s">
        <v>947</v>
      </c>
      <c r="K9" s="529" t="str">
        <f>data!M3</f>
        <v>PWT 8.1</v>
      </c>
    </row>
    <row r="10" spans="1:14">
      <c r="A10" s="395" t="s">
        <v>866</v>
      </c>
      <c r="B10" s="394" t="s">
        <v>432</v>
      </c>
      <c r="C10" s="343" t="s">
        <v>948</v>
      </c>
      <c r="D10" s="606">
        <f>data!O3</f>
        <v>0.48655217885971069</v>
      </c>
      <c r="E10" s="529"/>
      <c r="F10" s="529"/>
      <c r="G10" s="529"/>
      <c r="H10" s="529"/>
      <c r="I10" s="529">
        <v>2010</v>
      </c>
      <c r="J10" s="611" t="s">
        <v>947</v>
      </c>
      <c r="K10" s="612" t="str">
        <f>data!P3</f>
        <v>PWT 8.1</v>
      </c>
    </row>
    <row r="11" spans="1:14">
      <c r="A11" s="395" t="s">
        <v>866</v>
      </c>
      <c r="B11" s="394" t="s">
        <v>432</v>
      </c>
      <c r="C11" s="343" t="s">
        <v>949</v>
      </c>
      <c r="D11" s="606">
        <f>data!Q3</f>
        <v>0.4291684627532959</v>
      </c>
      <c r="E11" s="529"/>
      <c r="F11" s="529"/>
      <c r="G11" s="529"/>
      <c r="H11" s="529"/>
      <c r="I11" s="529">
        <v>2010</v>
      </c>
      <c r="J11" s="611" t="s">
        <v>947</v>
      </c>
      <c r="K11" s="612" t="str">
        <f>data!R3</f>
        <v>PWT 8.1</v>
      </c>
    </row>
    <row r="12" spans="1:14">
      <c r="A12" s="395" t="s">
        <v>866</v>
      </c>
      <c r="B12" s="394" t="s">
        <v>432</v>
      </c>
      <c r="C12" s="343" t="s">
        <v>950</v>
      </c>
      <c r="D12" s="606">
        <f>data!S3</f>
        <v>0.49327626824378967</v>
      </c>
      <c r="E12" s="529"/>
      <c r="F12" s="529"/>
      <c r="G12" s="529"/>
      <c r="H12" s="529"/>
      <c r="I12" s="529">
        <v>2010</v>
      </c>
      <c r="J12" s="611" t="s">
        <v>947</v>
      </c>
      <c r="K12" s="612" t="str">
        <f>data!T3</f>
        <v>PWT 8.1</v>
      </c>
    </row>
    <row r="13" spans="1:14">
      <c r="A13" s="395" t="s">
        <v>866</v>
      </c>
      <c r="B13" s="394" t="s">
        <v>432</v>
      </c>
      <c r="C13" s="343" t="s">
        <v>951</v>
      </c>
      <c r="D13" s="606">
        <f>data!U3</f>
        <v>0.4799744188785553</v>
      </c>
      <c r="E13" s="529"/>
      <c r="F13" s="529"/>
      <c r="G13" s="529"/>
      <c r="H13" s="529"/>
      <c r="I13" s="529">
        <v>2010</v>
      </c>
      <c r="J13" s="611" t="s">
        <v>947</v>
      </c>
      <c r="K13" s="612" t="str">
        <f>data!V3</f>
        <v>PWT 8.1</v>
      </c>
    </row>
    <row r="14" spans="1:14">
      <c r="A14" s="395" t="s">
        <v>866</v>
      </c>
      <c r="B14" s="394" t="s">
        <v>819</v>
      </c>
      <c r="C14" s="394" t="s">
        <v>801</v>
      </c>
      <c r="D14" s="606">
        <f>data!Y3</f>
        <v>0.43294331431388855</v>
      </c>
      <c r="E14" s="529"/>
      <c r="F14" s="529"/>
      <c r="G14" s="529"/>
      <c r="H14" s="529"/>
      <c r="I14" s="529">
        <v>2014</v>
      </c>
      <c r="J14" s="608" t="s">
        <v>946</v>
      </c>
      <c r="K14" s="612" t="str">
        <f>data!X3</f>
        <v>PWT 9.0</v>
      </c>
    </row>
    <row r="15" spans="1:14">
      <c r="A15" s="395" t="s">
        <v>866</v>
      </c>
      <c r="B15" s="394" t="s">
        <v>819</v>
      </c>
      <c r="C15" s="343" t="s">
        <v>948</v>
      </c>
      <c r="D15" s="606">
        <f>data!Z3</f>
        <v>0.490398108959198</v>
      </c>
      <c r="E15" s="529"/>
      <c r="F15" s="529"/>
      <c r="G15" s="529"/>
      <c r="H15" s="529"/>
      <c r="I15" s="529">
        <v>2014</v>
      </c>
      <c r="J15" s="608" t="s">
        <v>946</v>
      </c>
      <c r="K15" s="612" t="str">
        <f>data!AA3</f>
        <v>PWT 9.0</v>
      </c>
    </row>
    <row r="16" spans="1:14">
      <c r="A16" s="395" t="s">
        <v>866</v>
      </c>
      <c r="B16" s="394" t="s">
        <v>819</v>
      </c>
      <c r="C16" s="343" t="s">
        <v>949</v>
      </c>
      <c r="D16" s="606">
        <f>data!AB3</f>
        <v>0.43294331431388855</v>
      </c>
      <c r="E16" s="529"/>
      <c r="F16" s="529"/>
      <c r="G16" s="529"/>
      <c r="H16" s="529"/>
      <c r="I16" s="529">
        <v>2014</v>
      </c>
      <c r="J16" s="608" t="s">
        <v>946</v>
      </c>
      <c r="K16" s="612" t="str">
        <f>data!AC3</f>
        <v>PWT 9.0</v>
      </c>
    </row>
    <row r="17" spans="1:11">
      <c r="A17" s="395" t="s">
        <v>866</v>
      </c>
      <c r="B17" s="394" t="s">
        <v>819</v>
      </c>
      <c r="C17" s="343" t="s">
        <v>950</v>
      </c>
      <c r="D17" s="606">
        <f>data!AD3</f>
        <v>0.49700412154197693</v>
      </c>
      <c r="E17" s="529"/>
      <c r="F17" s="529"/>
      <c r="G17" s="529"/>
      <c r="H17" s="529"/>
      <c r="I17" s="529">
        <v>2014</v>
      </c>
      <c r="J17" s="608" t="s">
        <v>946</v>
      </c>
      <c r="K17" s="529" t="str">
        <f>data!AE3</f>
        <v>PWT 9.0</v>
      </c>
    </row>
    <row r="18" spans="1:11">
      <c r="A18" s="395" t="s">
        <v>866</v>
      </c>
      <c r="B18" s="394" t="s">
        <v>819</v>
      </c>
      <c r="C18" s="343" t="s">
        <v>951</v>
      </c>
      <c r="D18" s="606">
        <f>data!AF3</f>
        <v>0.47688806056976318</v>
      </c>
      <c r="E18" s="529"/>
      <c r="F18" s="529"/>
      <c r="G18" s="529"/>
      <c r="H18" s="529"/>
      <c r="I18" s="529">
        <v>2014</v>
      </c>
      <c r="J18" s="608" t="s">
        <v>946</v>
      </c>
      <c r="K18" s="612" t="str">
        <f>data!AG3</f>
        <v>PWT 9.0</v>
      </c>
    </row>
    <row r="19" spans="1:11" s="392" customFormat="1">
      <c r="A19" s="395" t="s">
        <v>866</v>
      </c>
      <c r="B19" s="394" t="s">
        <v>1294</v>
      </c>
      <c r="C19" s="394" t="s">
        <v>801</v>
      </c>
      <c r="D19" s="606">
        <f>data!AJ3</f>
        <v>0.54427731037139893</v>
      </c>
      <c r="E19" s="529"/>
      <c r="F19" s="529"/>
      <c r="G19" s="529"/>
      <c r="H19" s="529"/>
      <c r="I19" s="529">
        <v>2017</v>
      </c>
      <c r="J19" s="609" t="s">
        <v>1304</v>
      </c>
      <c r="K19" s="612" t="str">
        <f>data!AI3</f>
        <v>PWT 9.1</v>
      </c>
    </row>
    <row r="20" spans="1:11" s="392" customFormat="1">
      <c r="A20" s="395" t="s">
        <v>866</v>
      </c>
      <c r="B20" s="394" t="s">
        <v>1294</v>
      </c>
      <c r="C20" s="343" t="s">
        <v>948</v>
      </c>
      <c r="D20" s="606">
        <f>data!AK3</f>
        <v>0.5734131932258606</v>
      </c>
      <c r="E20" s="529"/>
      <c r="F20" s="529"/>
      <c r="G20" s="529"/>
      <c r="H20" s="529"/>
      <c r="I20" s="529">
        <v>2017</v>
      </c>
      <c r="J20" s="609" t="s">
        <v>1304</v>
      </c>
      <c r="K20" s="529" t="str">
        <f>data!AL3</f>
        <v>PWT 9.1</v>
      </c>
    </row>
    <row r="21" spans="1:11" s="392" customFormat="1">
      <c r="A21" s="395" t="s">
        <v>866</v>
      </c>
      <c r="B21" s="394" t="s">
        <v>1294</v>
      </c>
      <c r="C21" s="343" t="s">
        <v>949</v>
      </c>
      <c r="D21" s="606">
        <f>data!AM3</f>
        <v>0.54427731037139893</v>
      </c>
      <c r="E21" s="529"/>
      <c r="F21" s="529"/>
      <c r="G21" s="529"/>
      <c r="H21" s="529"/>
      <c r="I21" s="529">
        <v>2017</v>
      </c>
      <c r="J21" s="609" t="s">
        <v>1304</v>
      </c>
      <c r="K21" s="529" t="str">
        <f>data!AN3</f>
        <v>PWT 9.1</v>
      </c>
    </row>
    <row r="22" spans="1:11" s="392" customFormat="1">
      <c r="A22" s="395" t="s">
        <v>866</v>
      </c>
      <c r="B22" s="394" t="s">
        <v>1294</v>
      </c>
      <c r="C22" s="343" t="s">
        <v>950</v>
      </c>
      <c r="D22" s="606">
        <f>data!AO3</f>
        <v>0.67698419094085693</v>
      </c>
      <c r="E22" s="529"/>
      <c r="F22" s="529"/>
      <c r="G22" s="529"/>
      <c r="H22" s="529"/>
      <c r="I22" s="529">
        <v>2017</v>
      </c>
      <c r="J22" s="609" t="s">
        <v>1304</v>
      </c>
      <c r="K22" s="529" t="str">
        <f>data!AP3</f>
        <v>PWT 9.1</v>
      </c>
    </row>
    <row r="23" spans="1:11" s="392" customFormat="1">
      <c r="A23" s="395" t="s">
        <v>866</v>
      </c>
      <c r="B23" s="394" t="s">
        <v>1294</v>
      </c>
      <c r="C23" s="343" t="s">
        <v>951</v>
      </c>
      <c r="D23" s="606">
        <f>data!AQ3</f>
        <v>0.58155733346939087</v>
      </c>
      <c r="E23" s="529"/>
      <c r="F23" s="529"/>
      <c r="G23" s="529"/>
      <c r="H23" s="529"/>
      <c r="I23" s="529">
        <v>2017</v>
      </c>
      <c r="J23" s="609" t="s">
        <v>1304</v>
      </c>
      <c r="K23" s="612" t="str">
        <f>data!AR3</f>
        <v>PWT 9.1</v>
      </c>
    </row>
    <row r="24" spans="1:11" s="392" customFormat="1">
      <c r="A24" s="395" t="s">
        <v>866</v>
      </c>
      <c r="B24" s="394" t="s">
        <v>1487</v>
      </c>
      <c r="C24" s="394" t="s">
        <v>801</v>
      </c>
      <c r="D24" s="606">
        <f>data!AU3</f>
        <v>0.54391765594482422</v>
      </c>
      <c r="E24" s="529"/>
      <c r="F24" s="529"/>
      <c r="G24" s="529"/>
      <c r="H24" s="529"/>
      <c r="I24" s="529">
        <f>data!AV6</f>
        <v>2019</v>
      </c>
      <c r="J24" s="609" t="s">
        <v>1523</v>
      </c>
      <c r="K24" s="613" t="str">
        <f>data!AT3</f>
        <v>PWT 10.0</v>
      </c>
    </row>
    <row r="25" spans="1:11" s="392" customFormat="1">
      <c r="A25" s="395" t="s">
        <v>866</v>
      </c>
      <c r="B25" s="394" t="s">
        <v>1487</v>
      </c>
      <c r="C25" s="343" t="s">
        <v>948</v>
      </c>
      <c r="D25" s="606">
        <f>data!AV3</f>
        <v>0.57309943437576294</v>
      </c>
      <c r="E25" s="529"/>
      <c r="F25" s="529"/>
      <c r="G25" s="529"/>
      <c r="H25" s="529"/>
      <c r="I25" s="529">
        <f>data!AU6</f>
        <v>2019</v>
      </c>
      <c r="J25" s="609" t="s">
        <v>1523</v>
      </c>
      <c r="K25" s="610" t="str">
        <f>data!AW3</f>
        <v>PWT 10.0</v>
      </c>
    </row>
    <row r="26" spans="1:11" s="392" customFormat="1">
      <c r="A26" s="395" t="s">
        <v>866</v>
      </c>
      <c r="B26" s="394" t="s">
        <v>1487</v>
      </c>
      <c r="C26" s="343" t="s">
        <v>949</v>
      </c>
      <c r="D26" s="606">
        <f>data!AX3</f>
        <v>0.54391765594482422</v>
      </c>
      <c r="E26" s="529"/>
      <c r="F26" s="529"/>
      <c r="G26" s="529"/>
      <c r="H26" s="529"/>
      <c r="I26" s="529">
        <f>data!AX6</f>
        <v>2019</v>
      </c>
      <c r="J26" s="609" t="s">
        <v>1523</v>
      </c>
      <c r="K26" s="610" t="str">
        <f>data!AY3</f>
        <v>PWT 10.0</v>
      </c>
    </row>
    <row r="27" spans="1:11" s="392" customFormat="1">
      <c r="A27" s="395" t="s">
        <v>866</v>
      </c>
      <c r="B27" s="394" t="s">
        <v>1487</v>
      </c>
      <c r="C27" s="343" t="s">
        <v>950</v>
      </c>
      <c r="D27" s="606">
        <f>data!AZ3</f>
        <v>0.67650067806243896</v>
      </c>
      <c r="E27" s="529"/>
      <c r="F27" s="529"/>
      <c r="G27" s="529"/>
      <c r="H27" s="529"/>
      <c r="I27" s="529">
        <f>data!AZ6</f>
        <v>2019</v>
      </c>
      <c r="J27" s="609" t="s">
        <v>1523</v>
      </c>
      <c r="K27" s="610" t="str">
        <f>data!BA3</f>
        <v>PWT 10.0</v>
      </c>
    </row>
    <row r="28" spans="1:11" s="392" customFormat="1">
      <c r="A28" s="395" t="s">
        <v>866</v>
      </c>
      <c r="B28" s="394" t="s">
        <v>1487</v>
      </c>
      <c r="C28" s="343" t="s">
        <v>951</v>
      </c>
      <c r="D28" s="606">
        <f>data!BB3</f>
        <v>0.58119344711303711</v>
      </c>
      <c r="E28" s="529"/>
      <c r="F28" s="529"/>
      <c r="G28" s="529"/>
      <c r="H28" s="529"/>
      <c r="I28" s="529">
        <f>data!BB6</f>
        <v>2019</v>
      </c>
      <c r="J28" s="609" t="s">
        <v>1523</v>
      </c>
      <c r="K28" s="610" t="str">
        <f>data!BC3</f>
        <v>PWT 10.0</v>
      </c>
    </row>
    <row r="29" spans="1:11" s="392" customFormat="1">
      <c r="A29" s="395" t="s">
        <v>866</v>
      </c>
      <c r="B29" s="394" t="s">
        <v>1594</v>
      </c>
      <c r="C29" s="343" t="s">
        <v>801</v>
      </c>
      <c r="D29" s="606">
        <f>data!BE3</f>
        <v>0.43944380718761394</v>
      </c>
      <c r="E29" s="529"/>
      <c r="F29" s="529"/>
      <c r="G29" s="529"/>
      <c r="H29" s="529"/>
      <c r="I29" s="529">
        <v>2021</v>
      </c>
      <c r="J29" s="609" t="s">
        <v>1583</v>
      </c>
      <c r="K29" s="610" t="str">
        <f>data!BF3</f>
        <v>TED</v>
      </c>
    </row>
    <row r="30" spans="1:11">
      <c r="A30" s="395" t="s">
        <v>866</v>
      </c>
      <c r="B30" s="394" t="s">
        <v>432</v>
      </c>
      <c r="C30" s="394" t="s">
        <v>842</v>
      </c>
      <c r="D30" s="614">
        <f>data!BI3</f>
        <v>3.2139763832092285</v>
      </c>
      <c r="E30" s="529"/>
      <c r="F30" s="529"/>
      <c r="G30" s="529"/>
      <c r="H30" s="529"/>
      <c r="I30" s="586">
        <v>2011</v>
      </c>
      <c r="J30" s="611" t="s">
        <v>947</v>
      </c>
      <c r="K30" s="529" t="str">
        <f>data!BH3</f>
        <v>PWT 8.1</v>
      </c>
    </row>
    <row r="31" spans="1:11">
      <c r="A31" s="395" t="s">
        <v>866</v>
      </c>
      <c r="B31" s="394" t="s">
        <v>819</v>
      </c>
      <c r="C31" s="394" t="s">
        <v>842</v>
      </c>
      <c r="D31" s="614">
        <f>data!BK3</f>
        <v>2.3992254734039307</v>
      </c>
      <c r="E31" s="529"/>
      <c r="F31" s="529"/>
      <c r="G31" s="529"/>
      <c r="H31" s="529"/>
      <c r="I31" s="529">
        <v>2014</v>
      </c>
      <c r="J31" s="608" t="s">
        <v>946</v>
      </c>
      <c r="K31" s="612" t="str">
        <f>data!BJ3</f>
        <v>PWT 9</v>
      </c>
    </row>
    <row r="32" spans="1:11">
      <c r="A32" s="395" t="s">
        <v>866</v>
      </c>
      <c r="B32" s="394" t="s">
        <v>1294</v>
      </c>
      <c r="C32" s="394" t="s">
        <v>842</v>
      </c>
      <c r="D32" s="614">
        <f>data!BM3</f>
        <v>2.935225248336792</v>
      </c>
      <c r="E32" s="529"/>
      <c r="F32" s="529"/>
      <c r="G32" s="529"/>
      <c r="H32" s="529"/>
      <c r="I32" s="529">
        <v>2017</v>
      </c>
      <c r="J32" s="609" t="s">
        <v>1304</v>
      </c>
      <c r="K32" s="612" t="str">
        <f>data!BL3</f>
        <v>PWT 9.1</v>
      </c>
    </row>
    <row r="33" spans="1:11">
      <c r="A33" s="395" t="s">
        <v>866</v>
      </c>
      <c r="B33" s="394" t="s">
        <v>1487</v>
      </c>
      <c r="C33" s="394" t="s">
        <v>842</v>
      </c>
      <c r="D33" s="614">
        <f>data!BO3</f>
        <v>3.4842727184295654</v>
      </c>
      <c r="E33" s="529"/>
      <c r="F33" s="529"/>
      <c r="G33" s="529"/>
      <c r="H33" s="529"/>
      <c r="I33" s="529">
        <f>data!BO6</f>
        <v>2019</v>
      </c>
      <c r="J33" s="609" t="s">
        <v>1523</v>
      </c>
      <c r="K33" s="613" t="str">
        <f>data!BN3</f>
        <v>PWT 10.0</v>
      </c>
    </row>
    <row r="34" spans="1:11">
      <c r="A34" s="395" t="s">
        <v>866</v>
      </c>
      <c r="B34" s="394" t="s">
        <v>830</v>
      </c>
      <c r="C34" s="394" t="s">
        <v>842</v>
      </c>
      <c r="D34" s="614">
        <f>data!BQ3</f>
        <v>2.7532589435577393</v>
      </c>
      <c r="E34" s="529"/>
      <c r="F34" s="529"/>
      <c r="G34" s="529"/>
      <c r="H34" s="529"/>
      <c r="I34" s="529">
        <v>2019</v>
      </c>
      <c r="J34" s="609" t="s">
        <v>1608</v>
      </c>
      <c r="K34" s="529" t="str">
        <f>data!BR3</f>
        <v>MFMOD</v>
      </c>
    </row>
    <row r="35" spans="1:11">
      <c r="A35" s="395" t="s">
        <v>866</v>
      </c>
      <c r="B35" s="394" t="s">
        <v>1582</v>
      </c>
      <c r="C35" s="394" t="s">
        <v>842</v>
      </c>
      <c r="D35" s="614">
        <f>data!BU3</f>
        <v>3.4668002128601074</v>
      </c>
      <c r="E35" s="529"/>
      <c r="F35" s="529"/>
      <c r="G35" s="529"/>
      <c r="H35" s="529"/>
      <c r="I35" s="529">
        <v>2019</v>
      </c>
      <c r="J35" s="609" t="s">
        <v>1583</v>
      </c>
      <c r="K35" s="529" t="str">
        <f>data!BV3</f>
        <v>PIM with initial K/Y=3 in 1960</v>
      </c>
    </row>
    <row r="36" spans="1:11">
      <c r="A36" s="395" t="s">
        <v>866</v>
      </c>
      <c r="B36" s="394" t="s">
        <v>1613</v>
      </c>
      <c r="C36" s="394" t="s">
        <v>842</v>
      </c>
      <c r="D36" s="614" t="str">
        <f>data!BS3</f>
        <v>.</v>
      </c>
      <c r="E36" s="529"/>
      <c r="F36" s="529"/>
      <c r="G36" s="529"/>
      <c r="H36" s="529"/>
      <c r="I36" s="529">
        <f>data!BS6</f>
        <v>2021</v>
      </c>
      <c r="J36" s="609" t="s">
        <v>1614</v>
      </c>
      <c r="K36" s="529" t="str">
        <f>data!BS5</f>
        <v>AMECO</v>
      </c>
    </row>
    <row r="37" spans="1:11">
      <c r="A37" s="395" t="s">
        <v>866</v>
      </c>
      <c r="B37" s="394" t="s">
        <v>2347</v>
      </c>
      <c r="C37" s="394" t="s">
        <v>842</v>
      </c>
      <c r="D37" s="614">
        <f>data!BX3</f>
        <v>2.198880672454834</v>
      </c>
      <c r="E37" s="529"/>
      <c r="F37" s="529"/>
      <c r="G37" s="529"/>
      <c r="H37" s="529"/>
      <c r="I37" s="529">
        <v>2019</v>
      </c>
      <c r="J37" s="609" t="s">
        <v>2315</v>
      </c>
      <c r="K37" s="529" t="str">
        <f>data!BY3</f>
        <v>FAD</v>
      </c>
    </row>
    <row r="38" spans="1:11">
      <c r="A38" s="395" t="s">
        <v>866</v>
      </c>
      <c r="B38" s="394" t="s">
        <v>432</v>
      </c>
      <c r="C38" s="394" t="s">
        <v>429</v>
      </c>
      <c r="D38" s="615">
        <f>data!CF3</f>
        <v>3.8579816464334726E-3</v>
      </c>
      <c r="E38" s="414">
        <f>data!CB3</f>
        <v>3.6577223800122738E-3</v>
      </c>
      <c r="F38" s="414">
        <f>data!CC3</f>
        <v>3.7144615780562162E-3</v>
      </c>
      <c r="G38" s="414">
        <f>data!CD3</f>
        <v>4.6868845820426941E-3</v>
      </c>
      <c r="H38" s="414">
        <f>data!CE3</f>
        <v>3.8580007385462523E-3</v>
      </c>
      <c r="I38" s="586">
        <v>2010</v>
      </c>
      <c r="J38" s="608" t="s">
        <v>946</v>
      </c>
      <c r="K38" s="529" t="str">
        <f>data!CA4</f>
        <v>PWT 8.1</v>
      </c>
    </row>
    <row r="39" spans="1:11">
      <c r="A39" s="395" t="s">
        <v>866</v>
      </c>
      <c r="B39" s="394" t="s">
        <v>819</v>
      </c>
      <c r="C39" s="394" t="s">
        <v>429</v>
      </c>
      <c r="D39" s="615">
        <f>data!CM3</f>
        <v>1.000724732875824E-2</v>
      </c>
      <c r="E39" s="414">
        <f>data!CI3</f>
        <v>6.1787264421582222E-3</v>
      </c>
      <c r="F39" s="414">
        <f>data!CJ3</f>
        <v>7.0611536502838135E-3</v>
      </c>
      <c r="G39" s="414">
        <f>data!CK3</f>
        <v>6.4401878044009209E-3</v>
      </c>
      <c r="H39" s="414">
        <f>data!CL3</f>
        <v>8.5941702127456665E-3</v>
      </c>
      <c r="I39" s="586">
        <v>2014</v>
      </c>
      <c r="J39" s="608" t="s">
        <v>946</v>
      </c>
      <c r="K39" s="529" t="str">
        <f>data!CH4</f>
        <v>PWT 9</v>
      </c>
    </row>
    <row r="40" spans="1:11" s="392" customFormat="1">
      <c r="A40" s="395" t="s">
        <v>866</v>
      </c>
      <c r="B40" s="394" t="s">
        <v>1294</v>
      </c>
      <c r="C40" s="394" t="s">
        <v>429</v>
      </c>
      <c r="D40" s="615">
        <f>data!CT3</f>
        <v>1.0007373057305813E-2</v>
      </c>
      <c r="E40" s="414">
        <f>data!CP3</f>
        <v>7.0824720896780491E-3</v>
      </c>
      <c r="F40" s="414">
        <f>data!CQ3</f>
        <v>7.5836195610463619E-3</v>
      </c>
      <c r="G40" s="414">
        <f>data!CR3</f>
        <v>7.887592539191246E-3</v>
      </c>
      <c r="H40" s="414">
        <f>data!CS3</f>
        <v>1.0007362812757492E-2</v>
      </c>
      <c r="I40" s="586">
        <v>2017</v>
      </c>
      <c r="J40" s="609" t="s">
        <v>1304</v>
      </c>
      <c r="K40" s="529" t="str">
        <f>data!CO4</f>
        <v>PWT 9.1</v>
      </c>
    </row>
    <row r="41" spans="1:11" s="392" customFormat="1">
      <c r="A41" s="395" t="s">
        <v>866</v>
      </c>
      <c r="B41" s="394" t="s">
        <v>1487</v>
      </c>
      <c r="C41" s="394" t="s">
        <v>429</v>
      </c>
      <c r="D41" s="615">
        <f>data!DA3</f>
        <v>1.0007379576563835E-2</v>
      </c>
      <c r="E41" s="414">
        <f>data!CW3</f>
        <v>7.7977105975151062E-3</v>
      </c>
      <c r="F41" s="414">
        <f>data!CX3</f>
        <v>7.6292520388960838E-3</v>
      </c>
      <c r="G41" s="414">
        <f>data!CY3</f>
        <v>9.3007758259773254E-3</v>
      </c>
      <c r="H41" s="414">
        <f>data!CZ3</f>
        <v>1.0007381439208984E-2</v>
      </c>
      <c r="I41" s="586">
        <f>data!CW6</f>
        <v>2019</v>
      </c>
      <c r="J41" s="609" t="s">
        <v>1523</v>
      </c>
      <c r="K41" s="610" t="str">
        <f>data!CV4</f>
        <v>PWT 10.0</v>
      </c>
    </row>
    <row r="42" spans="1:11">
      <c r="A42" s="395" t="s">
        <v>866</v>
      </c>
      <c r="B42" s="394" t="s">
        <v>819</v>
      </c>
      <c r="C42" s="394" t="s">
        <v>1299</v>
      </c>
      <c r="D42" s="614">
        <f>data!DG3</f>
        <v>10.063733100891113</v>
      </c>
      <c r="E42" s="414"/>
      <c r="F42" s="414"/>
      <c r="G42" s="414"/>
      <c r="H42" s="414"/>
      <c r="I42" s="586">
        <v>2014</v>
      </c>
      <c r="J42" s="608" t="s">
        <v>946</v>
      </c>
      <c r="K42" s="529" t="str">
        <f>data!DH3</f>
        <v>PWT 9.0</v>
      </c>
    </row>
    <row r="43" spans="1:11">
      <c r="A43" s="395" t="s">
        <v>866</v>
      </c>
      <c r="B43" s="394" t="s">
        <v>1294</v>
      </c>
      <c r="C43" s="394" t="s">
        <v>1299</v>
      </c>
      <c r="D43" s="614">
        <f>data!DN3</f>
        <v>10.505234718322754</v>
      </c>
      <c r="E43" s="414"/>
      <c r="F43" s="414"/>
      <c r="G43" s="414"/>
      <c r="H43" s="414"/>
      <c r="I43" s="586">
        <v>2017</v>
      </c>
      <c r="J43" s="609" t="s">
        <v>1304</v>
      </c>
      <c r="K43" s="612" t="str">
        <f>data!DO3</f>
        <v>PWT 9.1</v>
      </c>
    </row>
    <row r="44" spans="1:11">
      <c r="A44" s="395" t="s">
        <v>866</v>
      </c>
      <c r="B44" s="394" t="s">
        <v>1487</v>
      </c>
      <c r="C44" s="394" t="s">
        <v>1299</v>
      </c>
      <c r="D44" s="614">
        <f>data!DQ3</f>
        <v>10.799569129943848</v>
      </c>
      <c r="E44" s="414"/>
      <c r="F44" s="414"/>
      <c r="G44" s="414"/>
      <c r="H44" s="414"/>
      <c r="I44" s="586">
        <f>data!DQ5</f>
        <v>2019</v>
      </c>
      <c r="J44" s="609" t="s">
        <v>1523</v>
      </c>
      <c r="K44" s="613" t="str">
        <f>data!DR3</f>
        <v>PWT 10</v>
      </c>
    </row>
    <row r="45" spans="1:11">
      <c r="A45" s="395" t="s">
        <v>866</v>
      </c>
      <c r="B45" s="394" t="s">
        <v>1300</v>
      </c>
      <c r="C45" s="394" t="s">
        <v>1299</v>
      </c>
      <c r="D45" s="614">
        <f>data!DU3</f>
        <v>10.9</v>
      </c>
      <c r="E45" s="414"/>
      <c r="F45" s="414"/>
      <c r="G45" s="414"/>
      <c r="H45" s="414"/>
      <c r="I45" s="586">
        <v>2017</v>
      </c>
      <c r="J45" s="609" t="s">
        <v>1369</v>
      </c>
      <c r="K45" s="612" t="str">
        <f>data!DV3</f>
        <v>United Nations</v>
      </c>
    </row>
    <row r="46" spans="1:11">
      <c r="A46" s="395" t="s">
        <v>866</v>
      </c>
      <c r="B46" s="396" t="s">
        <v>432</v>
      </c>
      <c r="C46" s="394" t="s">
        <v>428</v>
      </c>
      <c r="D46" s="606">
        <f>data!ED3</f>
        <v>6.4061738550662994E-2</v>
      </c>
      <c r="E46" s="615">
        <f>data!DZ3</f>
        <v>2.5305561721324921E-2</v>
      </c>
      <c r="F46" s="615">
        <f>data!EA3</f>
        <v>1.9371924921870232E-2</v>
      </c>
      <c r="G46" s="615">
        <f>data!EB3</f>
        <v>2.3078812286257744E-2</v>
      </c>
      <c r="H46" s="615">
        <f>data!EC3</f>
        <v>4.0918651968240738E-2</v>
      </c>
      <c r="I46" s="586">
        <v>2010</v>
      </c>
      <c r="J46" s="611" t="s">
        <v>947</v>
      </c>
      <c r="K46" s="612" t="str">
        <f>data!DY3</f>
        <v>PWT 8.1</v>
      </c>
    </row>
    <row r="47" spans="1:11">
      <c r="A47" s="395" t="s">
        <v>866</v>
      </c>
      <c r="B47" s="394" t="s">
        <v>819</v>
      </c>
      <c r="C47" s="394" t="s">
        <v>428</v>
      </c>
      <c r="D47" s="606">
        <f>data!EK3</f>
        <v>-1.4118189923465252E-2</v>
      </c>
      <c r="E47" s="615">
        <f>data!EG3</f>
        <v>2.6162015274167061E-3</v>
      </c>
      <c r="F47" s="615">
        <f>data!EH3</f>
        <v>5.1943291909992695E-3</v>
      </c>
      <c r="G47" s="615">
        <f>data!EI3</f>
        <v>1.2836447916924953E-2</v>
      </c>
      <c r="H47" s="615">
        <f>data!EJ3</f>
        <v>7.7882609330117702E-3</v>
      </c>
      <c r="I47" s="586">
        <v>2014</v>
      </c>
      <c r="J47" s="608" t="s">
        <v>946</v>
      </c>
      <c r="K47" s="529" t="str">
        <f>data!EF4</f>
        <v>PWT 9</v>
      </c>
    </row>
    <row r="48" spans="1:11">
      <c r="A48" s="395" t="s">
        <v>866</v>
      </c>
      <c r="B48" s="394" t="s">
        <v>1294</v>
      </c>
      <c r="C48" s="394" t="s">
        <v>1301</v>
      </c>
      <c r="D48" s="606">
        <f>data!ER3</f>
        <v>1.0645938105881214E-2</v>
      </c>
      <c r="E48" s="615">
        <f>data!EN3</f>
        <v>-3.0393104534596205E-3</v>
      </c>
      <c r="F48" s="615">
        <f>data!EO3</f>
        <v>8.8759791105985641E-3</v>
      </c>
      <c r="G48" s="615">
        <f>data!EP3</f>
        <v>-7.4385488405823708E-3</v>
      </c>
      <c r="H48" s="615">
        <f>data!EQ3</f>
        <v>-7.9285120591521263E-3</v>
      </c>
      <c r="I48" s="586">
        <v>2017</v>
      </c>
      <c r="J48" s="609" t="s">
        <v>1304</v>
      </c>
      <c r="K48" s="529" t="str">
        <f>data!EM4</f>
        <v>PWT 9.1</v>
      </c>
    </row>
    <row r="49" spans="1:11">
      <c r="A49" s="395" t="s">
        <v>866</v>
      </c>
      <c r="B49" s="394" t="s">
        <v>1487</v>
      </c>
      <c r="C49" s="394" t="s">
        <v>1301</v>
      </c>
      <c r="D49" s="606">
        <f>data!EY3</f>
        <v>-3.3269923180341721E-2</v>
      </c>
      <c r="E49" s="615">
        <f>data!EU3</f>
        <v>-3.4894829150289297E-3</v>
      </c>
      <c r="F49" s="615">
        <f>data!EV3</f>
        <v>-2.3101656697690487E-3</v>
      </c>
      <c r="G49" s="615">
        <f>data!EW3</f>
        <v>-8.5724145174026489E-3</v>
      </c>
      <c r="H49" s="615">
        <f>data!EX3</f>
        <v>-1.6902171075344086E-2</v>
      </c>
      <c r="I49" s="586">
        <f>data!EY5</f>
        <v>2019</v>
      </c>
      <c r="J49" s="609" t="s">
        <v>1523</v>
      </c>
      <c r="K49" s="610" t="str">
        <f>data!ET4</f>
        <v>PWT 10.0</v>
      </c>
    </row>
    <row r="50" spans="1:11">
      <c r="A50" s="395" t="s">
        <v>866</v>
      </c>
      <c r="B50" s="394" t="s">
        <v>1594</v>
      </c>
      <c r="C50" s="394" t="s">
        <v>428</v>
      </c>
      <c r="D50" s="606">
        <f>data!FF3</f>
        <v>1.7417117953300476E-2</v>
      </c>
      <c r="E50" s="615">
        <f>data!FB3</f>
        <v>7.9222500789910555E-4</v>
      </c>
      <c r="F50" s="615">
        <f>data!FC3</f>
        <v>-7.0578861050307751E-3</v>
      </c>
      <c r="G50" s="615">
        <f>data!FD3</f>
        <v>-1.5290757641196251E-2</v>
      </c>
      <c r="H50" s="615">
        <f>data!FE3</f>
        <v>-1.832551509141922E-2</v>
      </c>
      <c r="I50" s="586">
        <f>data!FF6</f>
        <v>2021</v>
      </c>
      <c r="J50" s="609" t="s">
        <v>1583</v>
      </c>
      <c r="K50" s="610" t="str">
        <f>data!FA4</f>
        <v>TED</v>
      </c>
    </row>
    <row r="51" spans="1:11">
      <c r="A51" s="395" t="s">
        <v>866</v>
      </c>
      <c r="B51" s="394" t="s">
        <v>1613</v>
      </c>
      <c r="C51" s="394" t="s">
        <v>428</v>
      </c>
      <c r="D51" s="606" t="str">
        <f>data!FL3</f>
        <v>.</v>
      </c>
      <c r="E51" s="615" t="str">
        <f>data!FH3</f>
        <v>.</v>
      </c>
      <c r="F51" s="615" t="str">
        <f>data!FI3</f>
        <v>.</v>
      </c>
      <c r="G51" s="615" t="str">
        <f>data!FJ3</f>
        <v>.</v>
      </c>
      <c r="H51" s="615" t="str">
        <f>data!FK3</f>
        <v>.</v>
      </c>
      <c r="I51" s="586">
        <f>data!FL6</f>
        <v>2021</v>
      </c>
      <c r="J51" s="609" t="s">
        <v>1614</v>
      </c>
      <c r="K51" s="610" t="s">
        <v>1613</v>
      </c>
    </row>
    <row r="52" spans="1:11" s="392" customFormat="1">
      <c r="A52" s="395" t="s">
        <v>866</v>
      </c>
      <c r="B52" s="394" t="s">
        <v>870</v>
      </c>
      <c r="C52" s="394" t="s">
        <v>627</v>
      </c>
      <c r="D52" s="606">
        <f>D53*D62+D54*(1-D62)</f>
        <v>0.6853250179043413</v>
      </c>
      <c r="E52" s="529"/>
      <c r="F52" s="529"/>
      <c r="G52" s="529"/>
      <c r="H52" s="529"/>
      <c r="I52" s="529">
        <v>2021</v>
      </c>
      <c r="J52" s="609" t="s">
        <v>1583</v>
      </c>
      <c r="K52" s="529" t="str">
        <f>data!FP3</f>
        <v>WDI &amp; ILO</v>
      </c>
    </row>
    <row r="53" spans="1:11">
      <c r="A53" s="395" t="s">
        <v>866</v>
      </c>
      <c r="B53" s="394" t="s">
        <v>870</v>
      </c>
      <c r="C53" s="394" t="s">
        <v>871</v>
      </c>
      <c r="D53" s="606">
        <f>data!FS3</f>
        <v>0.78032999999999997</v>
      </c>
      <c r="E53" s="529"/>
      <c r="F53" s="529"/>
      <c r="G53" s="529"/>
      <c r="H53" s="529"/>
      <c r="I53" s="529">
        <v>2021</v>
      </c>
      <c r="J53" s="609" t="s">
        <v>1583</v>
      </c>
      <c r="K53" s="612" t="str">
        <f>data!FT3</f>
        <v>WDI &amp; ILO</v>
      </c>
    </row>
    <row r="54" spans="1:11">
      <c r="A54" s="395" t="s">
        <v>866</v>
      </c>
      <c r="B54" s="394" t="s">
        <v>870</v>
      </c>
      <c r="C54" s="394" t="s">
        <v>872</v>
      </c>
      <c r="D54" s="606">
        <f>data!FW3</f>
        <v>0.59216000000000002</v>
      </c>
      <c r="E54" s="529"/>
      <c r="F54" s="529"/>
      <c r="G54" s="529"/>
      <c r="H54" s="529"/>
      <c r="I54" s="529">
        <v>2021</v>
      </c>
      <c r="J54" s="609" t="s">
        <v>1583</v>
      </c>
      <c r="K54" s="612" t="str">
        <f>data!FX3</f>
        <v>WDI &amp; ILO</v>
      </c>
    </row>
    <row r="55" spans="1:11">
      <c r="A55" s="395" t="s">
        <v>866</v>
      </c>
      <c r="B55" s="394" t="s">
        <v>830</v>
      </c>
      <c r="C55" s="394" t="s">
        <v>805</v>
      </c>
      <c r="D55" s="606">
        <f>data!GD3</f>
        <v>-8.2088010385632515E-3</v>
      </c>
      <c r="E55" s="615">
        <f>data!FZ3</f>
        <v>7.0163450436666608E-4</v>
      </c>
      <c r="F55" s="615">
        <f>data!GA3</f>
        <v>-7.1721691638231277E-3</v>
      </c>
      <c r="G55" s="615">
        <f>data!GB3</f>
        <v>-2.1777303889393806E-2</v>
      </c>
      <c r="H55" s="615">
        <f>data!GC3</f>
        <v>-3.2526236027479172E-2</v>
      </c>
      <c r="I55" s="586">
        <v>2019</v>
      </c>
      <c r="J55" s="609" t="s">
        <v>1583</v>
      </c>
      <c r="K55" s="529" t="str">
        <f>data!GE3</f>
        <v>MFMOD</v>
      </c>
    </row>
    <row r="56" spans="1:11">
      <c r="A56" s="395" t="s">
        <v>866</v>
      </c>
      <c r="B56" s="394" t="s">
        <v>832</v>
      </c>
      <c r="C56" s="394" t="s">
        <v>805</v>
      </c>
      <c r="D56" s="606">
        <f>data!GK3</f>
        <v>-7.7999844215810299E-3</v>
      </c>
      <c r="E56" s="414">
        <f>data!GG3</f>
        <v>8.0398254794999957E-4</v>
      </c>
      <c r="F56" s="414">
        <f>data!GH3</f>
        <v>-7.4176262132823467E-3</v>
      </c>
      <c r="G56" s="414">
        <f>data!GI3</f>
        <v>-2.2356150671839714E-2</v>
      </c>
      <c r="H56" s="414">
        <f>data!GJ3</f>
        <v>-3.2905317842960358E-2</v>
      </c>
      <c r="I56" s="529">
        <v>2019</v>
      </c>
      <c r="J56" s="609" t="s">
        <v>1583</v>
      </c>
      <c r="K56" s="529" t="str">
        <f>data!GL3</f>
        <v>WDI</v>
      </c>
    </row>
    <row r="57" spans="1:11">
      <c r="A57" s="395" t="s">
        <v>866</v>
      </c>
      <c r="B57" s="394" t="s">
        <v>832</v>
      </c>
      <c r="C57" s="394" t="s">
        <v>873</v>
      </c>
      <c r="D57" s="606">
        <f>data!GN3</f>
        <v>0.62687176465988159</v>
      </c>
      <c r="E57" s="529"/>
      <c r="F57" s="529"/>
      <c r="G57" s="529"/>
      <c r="H57" s="612"/>
      <c r="I57" s="529">
        <v>2019</v>
      </c>
      <c r="J57" s="609" t="s">
        <v>1583</v>
      </c>
      <c r="K57" s="529" t="str">
        <f>data!GO3</f>
        <v>WDI</v>
      </c>
    </row>
    <row r="58" spans="1:11">
      <c r="A58" s="395" t="s">
        <v>866</v>
      </c>
      <c r="B58" s="394" t="s">
        <v>832</v>
      </c>
      <c r="C58" s="394" t="s">
        <v>807</v>
      </c>
      <c r="D58" s="606">
        <f>data!GV3</f>
        <v>1.4850068837404251E-2</v>
      </c>
      <c r="E58" s="616">
        <f>data!GR3</f>
        <v>1.9992845132946968E-2</v>
      </c>
      <c r="F58" s="615">
        <f>data!GS3</f>
        <v>1.9676633179187775E-2</v>
      </c>
      <c r="G58" s="615">
        <f>data!GT3</f>
        <v>1.8336892127990723E-2</v>
      </c>
      <c r="H58" s="615">
        <f>data!GU3</f>
        <v>1.613757386803627E-2</v>
      </c>
      <c r="I58" s="529">
        <v>2019</v>
      </c>
      <c r="J58" s="609" t="s">
        <v>1583</v>
      </c>
      <c r="K58" s="529" t="str">
        <f>data!GW3</f>
        <v>WDI</v>
      </c>
    </row>
    <row r="59" spans="1:11">
      <c r="A59" s="395" t="s">
        <v>866</v>
      </c>
      <c r="B59" s="394" t="s">
        <v>1463</v>
      </c>
      <c r="C59" s="394" t="s">
        <v>874</v>
      </c>
      <c r="D59" s="606">
        <f>F109</f>
        <v>5.7913460415723872E-3</v>
      </c>
      <c r="E59" s="529"/>
      <c r="F59" s="529"/>
      <c r="G59" s="529"/>
      <c r="H59" s="529"/>
      <c r="I59" s="587">
        <v>2022</v>
      </c>
      <c r="J59" s="609" t="s">
        <v>2268</v>
      </c>
      <c r="K59" s="529" t="str">
        <f>data!PE3</f>
        <v>UN</v>
      </c>
    </row>
    <row r="60" spans="1:11">
      <c r="A60" s="395" t="s">
        <v>866</v>
      </c>
      <c r="B60" s="394" t="s">
        <v>1463</v>
      </c>
      <c r="C60" s="394" t="str">
        <f>"Population growth rate by "&amp;DataSummary!I60&amp;" "</f>
        <v xml:space="preserve">Population growth rate by 2050 </v>
      </c>
      <c r="D60" s="606">
        <f>AI109</f>
        <v>1.9290196543886307E-3</v>
      </c>
      <c r="E60" s="529"/>
      <c r="F60" s="529"/>
      <c r="G60" s="529"/>
      <c r="H60" s="529"/>
      <c r="I60" s="529">
        <v>2050</v>
      </c>
      <c r="J60" s="609" t="s">
        <v>2268</v>
      </c>
      <c r="K60" s="529" t="str">
        <f>data!PE3</f>
        <v>UN</v>
      </c>
    </row>
    <row r="61" spans="1:11">
      <c r="A61" s="395" t="s">
        <v>866</v>
      </c>
      <c r="B61" s="394" t="s">
        <v>1463</v>
      </c>
      <c r="C61" s="394" t="str">
        <f>"Population growth rate by "&amp;DataSummary!I61&amp;" "</f>
        <v xml:space="preserve">Population growth rate by 2100 </v>
      </c>
      <c r="D61" s="606" t="e">
        <f>CF109</f>
        <v>#N/A</v>
      </c>
      <c r="E61" s="529"/>
      <c r="F61" s="529"/>
      <c r="G61" s="529"/>
      <c r="H61" s="529"/>
      <c r="I61" s="529">
        <v>2100</v>
      </c>
      <c r="J61" s="609" t="s">
        <v>2268</v>
      </c>
      <c r="K61" s="529" t="str">
        <f>data!PE3</f>
        <v>UN</v>
      </c>
    </row>
    <row r="62" spans="1:11">
      <c r="A62" s="395" t="s">
        <v>866</v>
      </c>
      <c r="B62" s="394" t="s">
        <v>1463</v>
      </c>
      <c r="C62" s="394" t="s">
        <v>810</v>
      </c>
      <c r="D62" s="606">
        <f t="shared" ref="D62:D68" si="0">F110</f>
        <v>0.4951108992099762</v>
      </c>
      <c r="E62" s="529"/>
      <c r="F62" s="529"/>
      <c r="G62" s="529"/>
      <c r="H62" s="529"/>
      <c r="I62" s="586">
        <v>2019</v>
      </c>
      <c r="J62" s="609" t="s">
        <v>2268</v>
      </c>
      <c r="K62" s="612" t="str">
        <f>data!PJ3</f>
        <v>UN</v>
      </c>
    </row>
    <row r="63" spans="1:11">
      <c r="A63" s="395" t="s">
        <v>866</v>
      </c>
      <c r="B63" s="394" t="s">
        <v>1463</v>
      </c>
      <c r="C63" s="394" t="s">
        <v>1384</v>
      </c>
      <c r="D63" s="606">
        <f t="shared" si="0"/>
        <v>0.65206316116849494</v>
      </c>
      <c r="E63" s="529"/>
      <c r="F63" s="529"/>
      <c r="G63" s="529"/>
      <c r="H63" s="529"/>
      <c r="I63" s="586">
        <v>2100</v>
      </c>
      <c r="J63" s="609" t="s">
        <v>2268</v>
      </c>
      <c r="K63" s="529" t="str">
        <f>data!TJ3</f>
        <v>UN</v>
      </c>
    </row>
    <row r="64" spans="1:11">
      <c r="A64" s="395" t="s">
        <v>866</v>
      </c>
      <c r="B64" s="394" t="s">
        <v>1463</v>
      </c>
      <c r="C64" s="394" t="s">
        <v>1380</v>
      </c>
      <c r="D64" s="606">
        <f t="shared" si="0"/>
        <v>2.7368948574204577E-3</v>
      </c>
      <c r="E64" s="529"/>
      <c r="F64" s="529"/>
      <c r="G64" s="529"/>
      <c r="H64" s="529"/>
      <c r="I64" s="586">
        <v>2100</v>
      </c>
      <c r="J64" s="609" t="s">
        <v>2268</v>
      </c>
      <c r="K64" s="529" t="str">
        <f>data!TJ3</f>
        <v>UN</v>
      </c>
    </row>
    <row r="65" spans="1:11">
      <c r="A65" s="395" t="s">
        <v>866</v>
      </c>
      <c r="B65" s="394" t="s">
        <v>1463</v>
      </c>
      <c r="C65" s="394" t="s">
        <v>1385</v>
      </c>
      <c r="D65" s="617">
        <f t="shared" si="0"/>
        <v>0.609278393330136</v>
      </c>
      <c r="E65" s="529"/>
      <c r="F65" s="529"/>
      <c r="G65" s="529"/>
      <c r="H65" s="529"/>
      <c r="I65" s="586">
        <v>2100</v>
      </c>
      <c r="J65" s="609" t="s">
        <v>2268</v>
      </c>
      <c r="K65" s="529" t="str">
        <f>data!XI3</f>
        <v>UN</v>
      </c>
    </row>
    <row r="66" spans="1:11">
      <c r="A66" s="395" t="s">
        <v>866</v>
      </c>
      <c r="B66" s="394" t="s">
        <v>1463</v>
      </c>
      <c r="C66" s="394" t="s">
        <v>1381</v>
      </c>
      <c r="D66" s="606">
        <f t="shared" si="0"/>
        <v>2.6318631066697407E-3</v>
      </c>
      <c r="E66" s="529"/>
      <c r="F66" s="529"/>
      <c r="G66" s="529"/>
      <c r="H66" s="529"/>
      <c r="I66" s="586">
        <v>2100</v>
      </c>
      <c r="J66" s="609" t="s">
        <v>2268</v>
      </c>
      <c r="K66" s="529" t="str">
        <f>data!XI3</f>
        <v>UN</v>
      </c>
    </row>
    <row r="67" spans="1:11">
      <c r="A67" s="395" t="s">
        <v>866</v>
      </c>
      <c r="B67" s="394" t="s">
        <v>1463</v>
      </c>
      <c r="C67" s="394" t="s">
        <v>1386</v>
      </c>
      <c r="D67" s="606">
        <f t="shared" si="0"/>
        <v>0.57558236701084797</v>
      </c>
      <c r="E67" s="529"/>
      <c r="F67" s="529"/>
      <c r="G67" s="529"/>
      <c r="H67" s="529"/>
      <c r="I67" s="586">
        <v>2100</v>
      </c>
      <c r="J67" s="609" t="s">
        <v>2268</v>
      </c>
      <c r="K67" s="529" t="str">
        <f>data!ABI3</f>
        <v>UN</v>
      </c>
    </row>
    <row r="68" spans="1:11">
      <c r="A68" s="395" t="s">
        <v>866</v>
      </c>
      <c r="B68" s="394" t="s">
        <v>1463</v>
      </c>
      <c r="C68" s="394" t="s">
        <v>1382</v>
      </c>
      <c r="D68" s="606">
        <f t="shared" si="0"/>
        <v>3.3980613611641619E-3</v>
      </c>
      <c r="E68" s="529"/>
      <c r="F68" s="529"/>
      <c r="G68" s="529"/>
      <c r="H68" s="529"/>
      <c r="I68" s="586">
        <v>2100</v>
      </c>
      <c r="J68" s="609" t="s">
        <v>2268</v>
      </c>
      <c r="K68" s="529" t="str">
        <f>data!ABI3</f>
        <v>UN</v>
      </c>
    </row>
    <row r="69" spans="1:11">
      <c r="A69" s="395" t="s">
        <v>866</v>
      </c>
      <c r="B69" s="394" t="s">
        <v>832</v>
      </c>
      <c r="C69" s="394" t="s">
        <v>875</v>
      </c>
      <c r="D69" s="606">
        <f>data!AGF3</f>
        <v>7.6178222894668579E-2</v>
      </c>
      <c r="E69" s="529"/>
      <c r="F69" s="529"/>
      <c r="G69" s="529"/>
      <c r="H69" s="529"/>
      <c r="I69" s="586">
        <v>2021</v>
      </c>
      <c r="J69" s="609" t="s">
        <v>1583</v>
      </c>
      <c r="K69" s="529" t="str">
        <f>K52</f>
        <v>WDI &amp; ILO</v>
      </c>
    </row>
    <row r="70" spans="1:11">
      <c r="A70" s="395"/>
      <c r="B70" s="394"/>
      <c r="C70" s="394"/>
      <c r="D70" s="606"/>
      <c r="E70" s="529"/>
      <c r="F70" s="529"/>
      <c r="G70" s="529"/>
      <c r="H70" s="529"/>
      <c r="I70" s="586"/>
      <c r="J70" s="609"/>
      <c r="K70" s="529"/>
    </row>
    <row r="71" spans="1:11">
      <c r="A71" s="395" t="s">
        <v>866</v>
      </c>
      <c r="B71" s="394" t="s">
        <v>832</v>
      </c>
      <c r="C71" s="394" t="s">
        <v>2309</v>
      </c>
      <c r="D71" s="606">
        <f>data!AGS3</f>
        <v>0.01</v>
      </c>
      <c r="E71" s="529"/>
      <c r="F71" s="529"/>
      <c r="G71" s="529"/>
      <c r="H71" s="529"/>
      <c r="I71" s="586">
        <f>data!AGT3</f>
        <v>2021</v>
      </c>
      <c r="J71" s="609" t="s">
        <v>1583</v>
      </c>
      <c r="K71" s="529" t="str">
        <f>data!AGU3</f>
        <v>WDI</v>
      </c>
    </row>
    <row r="72" spans="1:11">
      <c r="A72" s="395" t="s">
        <v>866</v>
      </c>
      <c r="B72" s="394" t="s">
        <v>832</v>
      </c>
      <c r="C72" s="394" t="s">
        <v>2310</v>
      </c>
      <c r="D72" s="606">
        <f>data!AGW3</f>
        <v>2.5000000000000001E-2</v>
      </c>
      <c r="E72" s="529"/>
      <c r="F72" s="529"/>
      <c r="G72" s="529"/>
      <c r="H72" s="529"/>
      <c r="I72" s="586">
        <f>data!AGX3</f>
        <v>2021</v>
      </c>
      <c r="J72" s="609" t="s">
        <v>1583</v>
      </c>
      <c r="K72" s="529" t="str">
        <f>data!AGY3</f>
        <v>WDI</v>
      </c>
    </row>
    <row r="73" spans="1:11">
      <c r="A73" s="395" t="s">
        <v>866</v>
      </c>
      <c r="B73" s="394" t="s">
        <v>832</v>
      </c>
      <c r="C73" s="394" t="s">
        <v>2311</v>
      </c>
      <c r="D73" s="606">
        <f>data!AHA3</f>
        <v>0.106</v>
      </c>
      <c r="E73" s="529"/>
      <c r="F73" s="529"/>
      <c r="G73" s="529"/>
      <c r="H73" s="529"/>
      <c r="I73" s="586">
        <f>data!AHB3</f>
        <v>2021</v>
      </c>
      <c r="J73" s="609" t="s">
        <v>1583</v>
      </c>
      <c r="K73" s="529" t="str">
        <f>data!AHC3</f>
        <v>WDI</v>
      </c>
    </row>
    <row r="74" spans="1:11">
      <c r="A74" s="395" t="s">
        <v>866</v>
      </c>
      <c r="B74" s="394" t="s">
        <v>832</v>
      </c>
      <c r="C74" s="394" t="s">
        <v>876</v>
      </c>
      <c r="D74" s="606">
        <f>data!AHE3</f>
        <v>0.373</v>
      </c>
      <c r="E74" s="529"/>
      <c r="F74" s="529"/>
      <c r="G74" s="529"/>
      <c r="H74" s="529"/>
      <c r="I74" s="586">
        <f>data!AHF3</f>
        <v>2021</v>
      </c>
      <c r="J74" s="609" t="s">
        <v>1583</v>
      </c>
      <c r="K74" s="529" t="str">
        <f>data!AHG3</f>
        <v>WDI</v>
      </c>
    </row>
    <row r="75" spans="1:11">
      <c r="A75" s="395"/>
      <c r="B75" s="394"/>
      <c r="C75" s="394"/>
      <c r="D75" s="606"/>
      <c r="E75" s="529"/>
      <c r="F75" s="529"/>
      <c r="G75" s="529"/>
      <c r="H75" s="529"/>
      <c r="I75" s="586"/>
      <c r="J75" s="609"/>
      <c r="K75" s="529"/>
    </row>
    <row r="76" spans="1:11">
      <c r="A76" s="395" t="s">
        <v>866</v>
      </c>
      <c r="B76" s="394" t="s">
        <v>832</v>
      </c>
      <c r="C76" s="394" t="s">
        <v>877</v>
      </c>
      <c r="D76" s="606">
        <f>data!AGO3</f>
        <v>0.42</v>
      </c>
      <c r="E76" s="529"/>
      <c r="F76" s="529"/>
      <c r="G76" s="529"/>
      <c r="H76" s="529"/>
      <c r="I76" s="586">
        <f>data!AGP3</f>
        <v>2021</v>
      </c>
      <c r="J76" s="609" t="s">
        <v>1583</v>
      </c>
      <c r="K76" s="612" t="str">
        <f>data!AGQ3</f>
        <v>WDI</v>
      </c>
    </row>
    <row r="77" spans="1:11" ht="29.25" customHeight="1">
      <c r="A77" s="397"/>
      <c r="B77" s="394"/>
      <c r="C77" s="394"/>
      <c r="D77" s="606"/>
      <c r="E77" s="529"/>
      <c r="F77" s="529"/>
      <c r="G77" s="529"/>
      <c r="H77" s="529"/>
      <c r="I77" s="529"/>
      <c r="J77" s="611"/>
      <c r="K77" s="529"/>
    </row>
    <row r="78" spans="1:11">
      <c r="A78" s="398" t="s">
        <v>878</v>
      </c>
      <c r="B78" s="394" t="s">
        <v>830</v>
      </c>
      <c r="C78" s="394" t="s">
        <v>879</v>
      </c>
      <c r="D78" s="606">
        <f>data!AHN3</f>
        <v>0.17181748151779175</v>
      </c>
      <c r="E78" s="606">
        <f>data!AHJ3</f>
        <v>0.17950324714183807</v>
      </c>
      <c r="F78" s="606">
        <f>data!AHK3</f>
        <v>0.19312804937362671</v>
      </c>
      <c r="G78" s="606">
        <f>data!AHL3</f>
        <v>0.19735842943191528</v>
      </c>
      <c r="H78" s="606">
        <f>data!AHM3</f>
        <v>0.19256703555583954</v>
      </c>
      <c r="I78" s="529">
        <v>2019</v>
      </c>
      <c r="J78" s="609" t="s">
        <v>1608</v>
      </c>
      <c r="K78" s="612" t="str">
        <f>data!AHI3</f>
        <v>MFMOD</v>
      </c>
    </row>
    <row r="79" spans="1:11">
      <c r="A79" s="398" t="s">
        <v>878</v>
      </c>
      <c r="B79" s="394" t="s">
        <v>1613</v>
      </c>
      <c r="C79" s="394" t="s">
        <v>879</v>
      </c>
      <c r="D79" s="606" t="str">
        <f>data!AHT3</f>
        <v>.</v>
      </c>
      <c r="E79" s="606" t="str">
        <f>data!AHP3</f>
        <v>.</v>
      </c>
      <c r="F79" s="606" t="str">
        <f>data!AHQ3</f>
        <v>.</v>
      </c>
      <c r="G79" s="606" t="str">
        <f>data!AHR3</f>
        <v>.</v>
      </c>
      <c r="H79" s="606" t="str">
        <f>data!AHS3</f>
        <v>.</v>
      </c>
      <c r="I79" s="529">
        <f>data!AHT6</f>
        <v>2021</v>
      </c>
      <c r="J79" s="609" t="s">
        <v>1614</v>
      </c>
      <c r="K79" s="612" t="s">
        <v>1613</v>
      </c>
    </row>
    <row r="80" spans="1:11">
      <c r="A80" s="398" t="s">
        <v>878</v>
      </c>
      <c r="B80" s="394" t="s">
        <v>832</v>
      </c>
      <c r="C80" s="394" t="s">
        <v>879</v>
      </c>
      <c r="D80" s="606">
        <f>data!AHZ3</f>
        <v>0.14199046790599823</v>
      </c>
      <c r="E80" s="606">
        <f>data!AHV3</f>
        <v>0.15981009602546692</v>
      </c>
      <c r="F80" s="606">
        <f>data!AHW3</f>
        <v>0.16417098045349121</v>
      </c>
      <c r="G80" s="606">
        <f>data!AHX3</f>
        <v>0.15646614134311676</v>
      </c>
      <c r="H80" s="606">
        <f>data!AHY3</f>
        <v>0.14889881014823914</v>
      </c>
      <c r="I80" s="529">
        <v>2019</v>
      </c>
      <c r="J80" s="609" t="s">
        <v>1583</v>
      </c>
      <c r="K80" s="529" t="str">
        <f>data!AIA3</f>
        <v>WDI</v>
      </c>
    </row>
    <row r="81" spans="1:11">
      <c r="A81" s="398" t="s">
        <v>878</v>
      </c>
      <c r="B81" s="394" t="s">
        <v>2347</v>
      </c>
      <c r="C81" s="394" t="s">
        <v>879</v>
      </c>
      <c r="D81" s="606">
        <f>data!AIG3</f>
        <v>0.13122488558292389</v>
      </c>
      <c r="E81" s="606">
        <f>data!AIC3</f>
        <v>0.15389114618301392</v>
      </c>
      <c r="F81" s="606">
        <f>data!AID3</f>
        <v>0.16282215714454651</v>
      </c>
      <c r="G81" s="606">
        <f>data!AIE3</f>
        <v>0.1544414609670639</v>
      </c>
      <c r="H81" s="606">
        <f>data!AIF3</f>
        <v>0.14484944939613342</v>
      </c>
      <c r="I81" s="529">
        <v>2019</v>
      </c>
      <c r="J81" s="609" t="s">
        <v>2315</v>
      </c>
      <c r="K81" s="529" t="str">
        <f>data!AIH3</f>
        <v>FAD</v>
      </c>
    </row>
    <row r="82" spans="1:11">
      <c r="A82" s="398" t="s">
        <v>878</v>
      </c>
      <c r="B82" s="394" t="s">
        <v>1607</v>
      </c>
      <c r="C82" s="394" t="s">
        <v>879</v>
      </c>
      <c r="D82" s="606">
        <f>data!AIN3</f>
        <v>0.13942000269889832</v>
      </c>
      <c r="E82" s="606">
        <f>data!AIJ3</f>
        <v>0.16667050123214722</v>
      </c>
      <c r="F82" s="606">
        <f>data!AIK3</f>
        <v>0.17598065733909607</v>
      </c>
      <c r="G82" s="606">
        <f>data!AIL3</f>
        <v>0.17067800462245941</v>
      </c>
      <c r="H82" s="606">
        <f>data!AIM3</f>
        <v>0.1670060008764267</v>
      </c>
      <c r="I82" s="529">
        <v>2019</v>
      </c>
      <c r="J82" s="609" t="s">
        <v>1583</v>
      </c>
      <c r="K82" s="529" t="str">
        <f>data!AIO3</f>
        <v>WEO</v>
      </c>
    </row>
    <row r="83" spans="1:11">
      <c r="A83" s="398" t="s">
        <v>878</v>
      </c>
      <c r="B83" s="394" t="s">
        <v>2280</v>
      </c>
      <c r="C83" s="394" t="s">
        <v>879</v>
      </c>
      <c r="D83" s="606">
        <f>data!AIP3</f>
        <v>0.19194334745407104</v>
      </c>
      <c r="E83" s="606"/>
      <c r="F83" s="606"/>
      <c r="G83" s="606"/>
      <c r="H83" s="606"/>
      <c r="I83" s="529">
        <v>2019</v>
      </c>
      <c r="J83" s="609" t="s">
        <v>2315</v>
      </c>
      <c r="K83" s="610" t="s">
        <v>2280</v>
      </c>
    </row>
    <row r="84" spans="1:11">
      <c r="A84" s="398" t="s">
        <v>878</v>
      </c>
      <c r="B84" s="394" t="s">
        <v>830</v>
      </c>
      <c r="C84" s="394" t="s">
        <v>594</v>
      </c>
      <c r="D84" s="615">
        <f>data!AJJ3</f>
        <v>-2.0467378199100494E-2</v>
      </c>
      <c r="E84" s="414">
        <f>data!AJF3</f>
        <v>1.797405444085598E-2</v>
      </c>
      <c r="F84" s="414">
        <f>data!AJG3</f>
        <v>2.3780709132552147E-2</v>
      </c>
      <c r="G84" s="414">
        <f>data!AJH3</f>
        <v>1.2948751449584961E-2</v>
      </c>
      <c r="H84" s="414">
        <f>data!AJI3</f>
        <v>-2.6544518768787384E-3</v>
      </c>
      <c r="I84" s="529">
        <v>2019</v>
      </c>
      <c r="J84" s="609" t="s">
        <v>1608</v>
      </c>
      <c r="K84" s="529" t="str">
        <f>data!AJK3</f>
        <v>MFMOD</v>
      </c>
    </row>
    <row r="85" spans="1:11">
      <c r="A85" s="398" t="s">
        <v>878</v>
      </c>
      <c r="B85" s="394" t="s">
        <v>832</v>
      </c>
      <c r="C85" s="394" t="s">
        <v>594</v>
      </c>
      <c r="D85" s="615">
        <f>data!AJR3</f>
        <v>5.1102198660373688E-2</v>
      </c>
      <c r="E85" s="414">
        <f>data!AJN3</f>
        <v>2.866966649889946E-2</v>
      </c>
      <c r="F85" s="414">
        <f>data!AJO3</f>
        <v>1.0253436863422394E-2</v>
      </c>
      <c r="G85" s="414">
        <f>data!AJP3</f>
        <v>3.0601231846958399E-3</v>
      </c>
      <c r="H85" s="414">
        <f>data!AJQ3</f>
        <v>-2.8755926177836955E-4</v>
      </c>
      <c r="I85" s="529">
        <v>2022</v>
      </c>
      <c r="J85" s="609" t="s">
        <v>1583</v>
      </c>
      <c r="K85" s="612" t="str">
        <f>data!AJS3</f>
        <v>WDI</v>
      </c>
    </row>
    <row r="86" spans="1:11">
      <c r="A86" s="398" t="s">
        <v>878</v>
      </c>
      <c r="B86" s="394" t="s">
        <v>830</v>
      </c>
      <c r="C86" s="394" t="s">
        <v>595</v>
      </c>
      <c r="D86" s="615">
        <f>data!AKA3</f>
        <v>-3.0401341617107391E-2</v>
      </c>
      <c r="E86" s="414">
        <f>data!AJW3</f>
        <v>7.5297625735402107E-3</v>
      </c>
      <c r="F86" s="414">
        <f>data!AJX3</f>
        <v>1.345738023519516E-2</v>
      </c>
      <c r="G86" s="414">
        <f>data!AJY3</f>
        <v>2.5064798537641764E-3</v>
      </c>
      <c r="H86" s="414">
        <f>data!AJZ3</f>
        <v>-1.3017491437494755E-2</v>
      </c>
      <c r="I86" s="529">
        <v>2019</v>
      </c>
      <c r="J86" s="609" t="s">
        <v>1608</v>
      </c>
      <c r="K86" s="529" t="str">
        <f>data!AKB3</f>
        <v>MFMOD</v>
      </c>
    </row>
    <row r="87" spans="1:11">
      <c r="A87" s="398" t="s">
        <v>878</v>
      </c>
      <c r="B87" s="394" t="s">
        <v>832</v>
      </c>
      <c r="C87" s="394" t="s">
        <v>595</v>
      </c>
      <c r="D87" s="615">
        <f>data!AKJ3</f>
        <v>4.1843842715024948E-2</v>
      </c>
      <c r="E87" s="414">
        <f>data!AKF3</f>
        <v>1.8710795789957047E-2</v>
      </c>
      <c r="F87" s="414">
        <f>data!AKG3</f>
        <v>3.8970404420979321E-4</v>
      </c>
      <c r="G87" s="414">
        <f>data!AKH3</f>
        <v>-7.1833501569926739E-3</v>
      </c>
      <c r="H87" s="414">
        <f>data!AKI3</f>
        <v>-9.9927317351102829E-3</v>
      </c>
      <c r="I87" s="529">
        <v>2022</v>
      </c>
      <c r="J87" s="609" t="s">
        <v>1583</v>
      </c>
      <c r="K87" s="529" t="str">
        <f>data!AKK3</f>
        <v>WDI</v>
      </c>
    </row>
    <row r="88" spans="1:11" ht="46.5">
      <c r="A88" s="397" t="s">
        <v>880</v>
      </c>
      <c r="B88" s="394" t="s">
        <v>830</v>
      </c>
      <c r="C88" s="394" t="s">
        <v>596</v>
      </c>
      <c r="D88" s="618">
        <f>data!AKP3</f>
        <v>13785.021484375</v>
      </c>
      <c r="E88" s="529"/>
      <c r="F88" s="529"/>
      <c r="G88" s="529"/>
      <c r="H88" s="529"/>
      <c r="I88" s="586">
        <v>2019</v>
      </c>
      <c r="J88" s="609" t="s">
        <v>1608</v>
      </c>
      <c r="K88" s="529" t="str">
        <f>data!AKQ3</f>
        <v>MFMOD</v>
      </c>
    </row>
    <row r="89" spans="1:11" ht="46.5">
      <c r="A89" s="397" t="s">
        <v>880</v>
      </c>
      <c r="B89" s="394" t="s">
        <v>832</v>
      </c>
      <c r="C89" s="394" t="s">
        <v>2336</v>
      </c>
      <c r="D89" s="618">
        <f>data!AKS3</f>
        <v>12932.4695302972</v>
      </c>
      <c r="E89" s="529"/>
      <c r="F89" s="529"/>
      <c r="G89" s="529"/>
      <c r="H89" s="529"/>
      <c r="I89" s="529">
        <v>2022</v>
      </c>
      <c r="J89" s="609" t="s">
        <v>2315</v>
      </c>
      <c r="K89" s="529" t="str">
        <f>data!AKN3</f>
        <v>WDI</v>
      </c>
    </row>
    <row r="90" spans="1:11" ht="46.5">
      <c r="A90" s="397" t="s">
        <v>880</v>
      </c>
      <c r="B90" s="394" t="s">
        <v>832</v>
      </c>
      <c r="C90" s="394" t="s">
        <v>2337</v>
      </c>
      <c r="D90" s="618">
        <f>data!AKV3</f>
        <v>13686.0086737317</v>
      </c>
      <c r="E90" s="529"/>
      <c r="F90" s="529"/>
      <c r="G90" s="529"/>
      <c r="H90" s="529"/>
      <c r="I90" s="529">
        <v>2022</v>
      </c>
      <c r="J90" s="609" t="s">
        <v>2315</v>
      </c>
      <c r="K90" s="529" t="str">
        <f>data!AKW3</f>
        <v>WDI</v>
      </c>
    </row>
    <row r="91" spans="1:11" ht="46.5">
      <c r="A91" s="397" t="s">
        <v>880</v>
      </c>
      <c r="B91" s="394" t="s">
        <v>832</v>
      </c>
      <c r="C91" s="394" t="s">
        <v>2338</v>
      </c>
      <c r="D91" s="618">
        <f>data!AKM3</f>
        <v>11620</v>
      </c>
      <c r="E91" s="529"/>
      <c r="F91" s="529"/>
      <c r="G91" s="529"/>
      <c r="H91" s="529"/>
      <c r="I91" s="529">
        <v>2022</v>
      </c>
      <c r="J91" s="609" t="s">
        <v>2315</v>
      </c>
      <c r="K91" s="529" t="str">
        <f>data!AKT3</f>
        <v>WDI</v>
      </c>
    </row>
    <row r="92" spans="1:11">
      <c r="A92" s="398" t="s">
        <v>878</v>
      </c>
      <c r="B92" s="394" t="s">
        <v>830</v>
      </c>
      <c r="C92" s="394" t="s">
        <v>548</v>
      </c>
      <c r="D92" s="606">
        <f>data!ALC3</f>
        <v>0.16360868513584137</v>
      </c>
      <c r="E92" s="414">
        <f>data!AKY3</f>
        <v>0.18020488321781158</v>
      </c>
      <c r="F92" s="414">
        <f>data!AKZ3</f>
        <v>0.18595588207244873</v>
      </c>
      <c r="G92" s="414">
        <f>data!ALA3</f>
        <v>0.17558111250400543</v>
      </c>
      <c r="H92" s="414">
        <f>data!ALB3</f>
        <v>0.16004081070423126</v>
      </c>
      <c r="I92" s="529">
        <v>2019</v>
      </c>
      <c r="J92" s="609" t="s">
        <v>1608</v>
      </c>
      <c r="K92" s="529" t="str">
        <f>data!ALD3</f>
        <v>MFMOD</v>
      </c>
    </row>
    <row r="93" spans="1:11">
      <c r="A93" s="398" t="s">
        <v>878</v>
      </c>
      <c r="B93" s="394" t="s">
        <v>832</v>
      </c>
      <c r="C93" s="394" t="s">
        <v>548</v>
      </c>
      <c r="D93" s="606">
        <f>data!ALL3</f>
        <v>0.13419048488140106</v>
      </c>
      <c r="E93" s="414">
        <f>data!ALH3</f>
        <v>0.16061407327651978</v>
      </c>
      <c r="F93" s="414">
        <f>data!ALI3</f>
        <v>0.15675336122512817</v>
      </c>
      <c r="G93" s="414">
        <f>data!ALJ3</f>
        <v>0.1341099888086319</v>
      </c>
      <c r="H93" s="414">
        <f>data!ALK3</f>
        <v>0.11599349230527878</v>
      </c>
      <c r="I93" s="529">
        <v>2019</v>
      </c>
      <c r="J93" s="609" t="s">
        <v>1583</v>
      </c>
      <c r="K93" s="529" t="str">
        <f>data!ALM3</f>
        <v>WDI</v>
      </c>
    </row>
    <row r="94" spans="1:11">
      <c r="A94" s="529"/>
      <c r="B94" s="413"/>
      <c r="C94" s="413"/>
      <c r="D94" s="619"/>
      <c r="E94" s="414"/>
      <c r="F94" s="414"/>
      <c r="G94" s="414"/>
      <c r="H94" s="414"/>
      <c r="I94" s="529"/>
      <c r="J94" s="611"/>
      <c r="K94" s="600"/>
    </row>
    <row r="95" spans="1:11">
      <c r="A95" s="522" t="s">
        <v>866</v>
      </c>
      <c r="B95" s="523" t="s">
        <v>2347</v>
      </c>
      <c r="C95" s="524" t="s">
        <v>1305</v>
      </c>
      <c r="D95" s="620">
        <f>data_pc!I3</f>
        <v>0.22558245062828064</v>
      </c>
      <c r="E95" s="522"/>
      <c r="F95" s="522"/>
      <c r="G95" s="522"/>
      <c r="H95" s="522"/>
      <c r="I95" s="588">
        <f>data_pc!F3</f>
        <v>2019</v>
      </c>
      <c r="J95" s="621" t="s">
        <v>2315</v>
      </c>
      <c r="K95" s="622" t="str">
        <f>data_pc!J3</f>
        <v>FAD</v>
      </c>
    </row>
    <row r="96" spans="1:11">
      <c r="A96" s="522" t="s">
        <v>866</v>
      </c>
      <c r="B96" s="523" t="str">
        <f>B98</f>
        <v>An, Kangur and Papageorgiou (2019 EER)</v>
      </c>
      <c r="C96" s="524" t="s">
        <v>1305</v>
      </c>
      <c r="D96" s="620">
        <f>data_pc!P3</f>
        <v>0.20996570587158203</v>
      </c>
      <c r="E96" s="522"/>
      <c r="F96" s="522"/>
      <c r="G96" s="522"/>
      <c r="H96" s="522"/>
      <c r="I96" s="588">
        <v>2016</v>
      </c>
      <c r="J96" s="621" t="s">
        <v>1370</v>
      </c>
      <c r="K96" s="622" t="str">
        <f>data_pc!Q3</f>
        <v>IMF Paper</v>
      </c>
    </row>
    <row r="97" spans="1:113">
      <c r="A97" s="522" t="s">
        <v>866</v>
      </c>
      <c r="B97" s="523" t="s">
        <v>2347</v>
      </c>
      <c r="C97" s="524" t="s">
        <v>1306</v>
      </c>
      <c r="D97" s="620">
        <f>data_pc!G3</f>
        <v>0.29129305481910706</v>
      </c>
      <c r="E97" s="522"/>
      <c r="F97" s="522"/>
      <c r="G97" s="522"/>
      <c r="H97" s="522"/>
      <c r="I97" s="588">
        <f>data_pc!F3</f>
        <v>2019</v>
      </c>
      <c r="J97" s="621" t="s">
        <v>2315</v>
      </c>
      <c r="K97" s="622" t="str">
        <f>data_pc!H3</f>
        <v>FAD</v>
      </c>
    </row>
    <row r="98" spans="1:113">
      <c r="A98" s="522" t="s">
        <v>866</v>
      </c>
      <c r="B98" s="523" t="s">
        <v>1393</v>
      </c>
      <c r="C98" s="524" t="s">
        <v>1306</v>
      </c>
      <c r="D98" s="620">
        <f>data_pc!M3</f>
        <v>0.26576784253120422</v>
      </c>
      <c r="E98" s="522"/>
      <c r="F98" s="522"/>
      <c r="G98" s="522"/>
      <c r="H98" s="522"/>
      <c r="I98" s="588">
        <v>2016</v>
      </c>
      <c r="J98" s="621" t="s">
        <v>1370</v>
      </c>
      <c r="K98" s="622" t="str">
        <f>data_pc!N3</f>
        <v>IMF Paper</v>
      </c>
    </row>
    <row r="99" spans="1:113">
      <c r="A99" s="525" t="s">
        <v>1048</v>
      </c>
      <c r="B99" s="524" t="s">
        <v>1314</v>
      </c>
      <c r="C99" s="524" t="s">
        <v>1031</v>
      </c>
      <c r="D99" s="623">
        <f>data_pc!U3</f>
        <v>0.7212674617767334</v>
      </c>
      <c r="E99" s="522"/>
      <c r="F99" s="522"/>
      <c r="G99" s="522"/>
      <c r="H99" s="522"/>
      <c r="I99" s="522">
        <v>2016</v>
      </c>
      <c r="J99" s="621" t="s">
        <v>1371</v>
      </c>
      <c r="K99" s="622" t="str">
        <f>data_pc!T3</f>
        <v>IEI</v>
      </c>
    </row>
    <row r="100" spans="1:113">
      <c r="A100" s="522" t="s">
        <v>878</v>
      </c>
      <c r="B100" s="524" t="s">
        <v>1372</v>
      </c>
      <c r="C100" s="523" t="s">
        <v>1060</v>
      </c>
      <c r="D100" s="623">
        <f>data_pc!V3</f>
        <v>0.51134961843490601</v>
      </c>
      <c r="E100" s="522"/>
      <c r="F100" s="522"/>
      <c r="G100" s="522"/>
      <c r="H100" s="522"/>
      <c r="I100" s="522">
        <v>2010</v>
      </c>
      <c r="J100" s="621" t="s">
        <v>1371</v>
      </c>
      <c r="K100" s="622" t="str">
        <f>data_pc!W3</f>
        <v>PIMI</v>
      </c>
      <c r="L100" s="347"/>
    </row>
    <row r="101" spans="1:113">
      <c r="A101" s="522" t="s">
        <v>878</v>
      </c>
      <c r="B101" s="523" t="s">
        <v>2347</v>
      </c>
      <c r="C101" s="524" t="s">
        <v>1055</v>
      </c>
      <c r="D101" s="620">
        <f>data_pc!AC3</f>
        <v>0.19539518654346466</v>
      </c>
      <c r="E101" s="620">
        <f>data_pc!Y3</f>
        <v>0.18627168238162994</v>
      </c>
      <c r="F101" s="620">
        <f>data_pc!Z3</f>
        <v>0.21141760051250458</v>
      </c>
      <c r="G101" s="620">
        <f>data_pc!AA3</f>
        <v>0.22000907361507416</v>
      </c>
      <c r="H101" s="620">
        <f>data_pc!AB3</f>
        <v>0.22395847737789154</v>
      </c>
      <c r="I101" s="588">
        <f>data_pc!F3</f>
        <v>2019</v>
      </c>
      <c r="J101" s="621" t="s">
        <v>2315</v>
      </c>
      <c r="K101" s="622" t="str">
        <f>data_pc!AD3</f>
        <v>FAD</v>
      </c>
    </row>
    <row r="102" spans="1:113">
      <c r="A102" s="522" t="s">
        <v>878</v>
      </c>
      <c r="B102" s="524" t="s">
        <v>832</v>
      </c>
      <c r="C102" s="524" t="s">
        <v>1055</v>
      </c>
      <c r="D102" s="620">
        <f>data_pc!AQ3</f>
        <v>0.21568401157855988</v>
      </c>
      <c r="E102" s="620">
        <f>data_pc!AM3</f>
        <v>0</v>
      </c>
      <c r="F102" s="620">
        <f>data_pc!AN3</f>
        <v>0</v>
      </c>
      <c r="G102" s="620">
        <f>data_pc!AO3</f>
        <v>0</v>
      </c>
      <c r="H102" s="620">
        <f>data_pc!AP3</f>
        <v>0</v>
      </c>
      <c r="I102" s="522">
        <f>data_pc!AI3</f>
        <v>2019</v>
      </c>
      <c r="J102" s="624" t="s">
        <v>1583</v>
      </c>
      <c r="K102" s="622" t="str">
        <f>data_pc!AR3</f>
        <v>Interpolated</v>
      </c>
    </row>
    <row r="103" spans="1:113">
      <c r="A103" s="522" t="s">
        <v>878</v>
      </c>
      <c r="B103" s="524" t="str">
        <f>B98</f>
        <v>An, Kangur and Papageorgiou (2019 EER)</v>
      </c>
      <c r="C103" s="524" t="s">
        <v>1055</v>
      </c>
      <c r="D103" s="620">
        <f>data_pc!BC3</f>
        <v>0.238503098487854</v>
      </c>
      <c r="E103" s="620">
        <f>data_pc!AY3</f>
        <v>0.17234580218791962</v>
      </c>
      <c r="F103" s="620">
        <f>data_pc!AZ3</f>
        <v>0.19081829488277435</v>
      </c>
      <c r="G103" s="620">
        <f>data_pc!BA3</f>
        <v>0.21684965491294861</v>
      </c>
      <c r="H103" s="620">
        <f>data_pc!BB3</f>
        <v>0.22548286616802216</v>
      </c>
      <c r="I103" s="522">
        <v>2016</v>
      </c>
      <c r="J103" s="621" t="s">
        <v>1370</v>
      </c>
      <c r="K103" s="622" t="str">
        <f>data_pc!BD3</f>
        <v>IMF Paper</v>
      </c>
    </row>
    <row r="104" spans="1:113">
      <c r="A104" s="530"/>
      <c r="C104" s="392" t="s">
        <v>1394</v>
      </c>
      <c r="D104" s="625"/>
      <c r="E104" s="625"/>
      <c r="F104" s="625"/>
      <c r="H104" s="625"/>
      <c r="J104" s="626"/>
      <c r="K104" s="626"/>
    </row>
    <row r="105" spans="1:113">
      <c r="A105" s="530"/>
      <c r="C105" s="531" t="s">
        <v>1471</v>
      </c>
      <c r="D105" s="625"/>
      <c r="E105" s="625"/>
      <c r="F105" s="625"/>
      <c r="H105" s="625"/>
      <c r="J105" s="626"/>
      <c r="K105" s="626"/>
    </row>
    <row r="106" spans="1:113" hidden="1">
      <c r="F106" s="530" t="s">
        <v>1302</v>
      </c>
    </row>
    <row r="107" spans="1:113" hidden="1">
      <c r="A107" s="346"/>
      <c r="B107" s="346"/>
      <c r="C107" s="346"/>
      <c r="D107" s="589"/>
      <c r="E107" s="627">
        <f>F107-1</f>
        <v>2022</v>
      </c>
      <c r="F107" s="627">
        <f>InputDataA_GeneralAssumptions!D7</f>
        <v>2023</v>
      </c>
      <c r="G107" s="589">
        <f t="shared" ref="G107:AK107" si="1">F107+1</f>
        <v>2024</v>
      </c>
      <c r="H107" s="589">
        <f t="shared" si="1"/>
        <v>2025</v>
      </c>
      <c r="I107" s="589">
        <f t="shared" si="1"/>
        <v>2026</v>
      </c>
      <c r="J107" s="589">
        <f t="shared" si="1"/>
        <v>2027</v>
      </c>
      <c r="K107" s="589">
        <f t="shared" si="1"/>
        <v>2028</v>
      </c>
      <c r="L107" s="346">
        <f t="shared" si="1"/>
        <v>2029</v>
      </c>
      <c r="M107" s="346">
        <f t="shared" si="1"/>
        <v>2030</v>
      </c>
      <c r="N107" s="346">
        <f t="shared" si="1"/>
        <v>2031</v>
      </c>
      <c r="O107" s="346">
        <f t="shared" si="1"/>
        <v>2032</v>
      </c>
      <c r="P107" s="346">
        <f t="shared" si="1"/>
        <v>2033</v>
      </c>
      <c r="Q107" s="346">
        <f t="shared" si="1"/>
        <v>2034</v>
      </c>
      <c r="R107" s="346">
        <f t="shared" si="1"/>
        <v>2035</v>
      </c>
      <c r="S107" s="346">
        <f t="shared" si="1"/>
        <v>2036</v>
      </c>
      <c r="T107" s="346">
        <f t="shared" si="1"/>
        <v>2037</v>
      </c>
      <c r="U107" s="346">
        <f t="shared" si="1"/>
        <v>2038</v>
      </c>
      <c r="V107" s="346">
        <f t="shared" si="1"/>
        <v>2039</v>
      </c>
      <c r="W107" s="346">
        <f t="shared" si="1"/>
        <v>2040</v>
      </c>
      <c r="X107" s="346">
        <f t="shared" si="1"/>
        <v>2041</v>
      </c>
      <c r="Y107" s="346">
        <f t="shared" si="1"/>
        <v>2042</v>
      </c>
      <c r="Z107" s="346">
        <f t="shared" si="1"/>
        <v>2043</v>
      </c>
      <c r="AA107" s="346">
        <f t="shared" si="1"/>
        <v>2044</v>
      </c>
      <c r="AB107" s="346">
        <f t="shared" si="1"/>
        <v>2045</v>
      </c>
      <c r="AC107" s="346">
        <f t="shared" si="1"/>
        <v>2046</v>
      </c>
      <c r="AD107" s="346">
        <f t="shared" si="1"/>
        <v>2047</v>
      </c>
      <c r="AE107" s="346">
        <f t="shared" si="1"/>
        <v>2048</v>
      </c>
      <c r="AF107" s="346">
        <f t="shared" si="1"/>
        <v>2049</v>
      </c>
      <c r="AG107" s="346">
        <f t="shared" si="1"/>
        <v>2050</v>
      </c>
      <c r="AH107" s="346">
        <f t="shared" si="1"/>
        <v>2051</v>
      </c>
      <c r="AI107" s="346">
        <f t="shared" si="1"/>
        <v>2052</v>
      </c>
      <c r="AJ107" s="346">
        <f t="shared" si="1"/>
        <v>2053</v>
      </c>
      <c r="AK107" s="346">
        <f t="shared" si="1"/>
        <v>2054</v>
      </c>
      <c r="AL107" s="346">
        <f t="shared" ref="AL107" si="2">AK107+1</f>
        <v>2055</v>
      </c>
      <c r="AM107" s="346">
        <f t="shared" ref="AM107" si="3">AL107+1</f>
        <v>2056</v>
      </c>
      <c r="AN107" s="346">
        <f t="shared" ref="AN107" si="4">AM107+1</f>
        <v>2057</v>
      </c>
      <c r="AO107" s="346">
        <f t="shared" ref="AO107" si="5">AN107+1</f>
        <v>2058</v>
      </c>
      <c r="AP107" s="346">
        <f t="shared" ref="AP107" si="6">AO107+1</f>
        <v>2059</v>
      </c>
      <c r="AQ107" s="346">
        <f t="shared" ref="AQ107" si="7">AP107+1</f>
        <v>2060</v>
      </c>
      <c r="AR107" s="346">
        <f t="shared" ref="AR107" si="8">AQ107+1</f>
        <v>2061</v>
      </c>
      <c r="AS107" s="346">
        <f t="shared" ref="AS107" si="9">AR107+1</f>
        <v>2062</v>
      </c>
      <c r="AT107" s="346">
        <f t="shared" ref="AT107" si="10">AS107+1</f>
        <v>2063</v>
      </c>
      <c r="AU107" s="346">
        <f t="shared" ref="AU107" si="11">AT107+1</f>
        <v>2064</v>
      </c>
      <c r="AV107" s="346">
        <f t="shared" ref="AV107" si="12">AU107+1</f>
        <v>2065</v>
      </c>
      <c r="AW107" s="346">
        <f t="shared" ref="AW107" si="13">AV107+1</f>
        <v>2066</v>
      </c>
      <c r="AX107" s="346">
        <f t="shared" ref="AX107" si="14">AW107+1</f>
        <v>2067</v>
      </c>
      <c r="AY107" s="346">
        <f t="shared" ref="AY107" si="15">AX107+1</f>
        <v>2068</v>
      </c>
      <c r="AZ107" s="346">
        <f t="shared" ref="AZ107" si="16">AY107+1</f>
        <v>2069</v>
      </c>
      <c r="BA107" s="346">
        <f t="shared" ref="BA107" si="17">AZ107+1</f>
        <v>2070</v>
      </c>
      <c r="BB107" s="346">
        <f t="shared" ref="BB107" si="18">BA107+1</f>
        <v>2071</v>
      </c>
      <c r="BC107" s="346">
        <f t="shared" ref="BC107" si="19">BB107+1</f>
        <v>2072</v>
      </c>
      <c r="BD107" s="346">
        <f t="shared" ref="BD107" si="20">BC107+1</f>
        <v>2073</v>
      </c>
      <c r="BE107" s="346">
        <f t="shared" ref="BE107" si="21">BD107+1</f>
        <v>2074</v>
      </c>
      <c r="BF107" s="346">
        <f t="shared" ref="BF107" si="22">BE107+1</f>
        <v>2075</v>
      </c>
      <c r="BG107" s="346">
        <f t="shared" ref="BG107" si="23">BF107+1</f>
        <v>2076</v>
      </c>
      <c r="BH107" s="346">
        <f t="shared" ref="BH107" si="24">BG107+1</f>
        <v>2077</v>
      </c>
      <c r="BI107" s="346">
        <f t="shared" ref="BI107" si="25">BH107+1</f>
        <v>2078</v>
      </c>
      <c r="BJ107" s="346">
        <f t="shared" ref="BJ107" si="26">BI107+1</f>
        <v>2079</v>
      </c>
      <c r="BK107" s="346">
        <f t="shared" ref="BK107" si="27">BJ107+1</f>
        <v>2080</v>
      </c>
      <c r="BL107" s="346">
        <f t="shared" ref="BL107" si="28">BK107+1</f>
        <v>2081</v>
      </c>
      <c r="BM107" s="346">
        <f t="shared" ref="BM107" si="29">BL107+1</f>
        <v>2082</v>
      </c>
      <c r="BN107" s="346">
        <f t="shared" ref="BN107" si="30">BM107+1</f>
        <v>2083</v>
      </c>
      <c r="BO107" s="346">
        <f t="shared" ref="BO107" si="31">BN107+1</f>
        <v>2084</v>
      </c>
      <c r="BP107" s="346">
        <f t="shared" ref="BP107" si="32">BO107+1</f>
        <v>2085</v>
      </c>
      <c r="BQ107" s="346">
        <f t="shared" ref="BQ107" si="33">BP107+1</f>
        <v>2086</v>
      </c>
      <c r="BR107" s="346">
        <f t="shared" ref="BR107" si="34">BQ107+1</f>
        <v>2087</v>
      </c>
      <c r="BS107" s="346">
        <f t="shared" ref="BS107" si="35">BR107+1</f>
        <v>2088</v>
      </c>
      <c r="BT107" s="346">
        <f t="shared" ref="BT107" si="36">BS107+1</f>
        <v>2089</v>
      </c>
      <c r="BU107" s="346">
        <f t="shared" ref="BU107" si="37">BT107+1</f>
        <v>2090</v>
      </c>
      <c r="BV107" s="346">
        <f t="shared" ref="BV107" si="38">BU107+1</f>
        <v>2091</v>
      </c>
      <c r="BW107" s="346">
        <f t="shared" ref="BW107" si="39">BV107+1</f>
        <v>2092</v>
      </c>
      <c r="BX107" s="346">
        <f t="shared" ref="BX107" si="40">BW107+1</f>
        <v>2093</v>
      </c>
      <c r="BY107" s="346">
        <f t="shared" ref="BY107" si="41">BX107+1</f>
        <v>2094</v>
      </c>
      <c r="BZ107" s="346">
        <f t="shared" ref="BZ107" si="42">BY107+1</f>
        <v>2095</v>
      </c>
      <c r="CA107" s="346">
        <f t="shared" ref="CA107" si="43">BZ107+1</f>
        <v>2096</v>
      </c>
      <c r="CB107" s="346">
        <f t="shared" ref="CB107" si="44">CA107+1</f>
        <v>2097</v>
      </c>
      <c r="CC107" s="346">
        <f t="shared" ref="CC107" si="45">CB107+1</f>
        <v>2098</v>
      </c>
      <c r="CD107" s="346">
        <f t="shared" ref="CD107" si="46">CC107+1</f>
        <v>2099</v>
      </c>
      <c r="CE107" s="346">
        <f t="shared" ref="CE107" si="47">CD107+1</f>
        <v>2100</v>
      </c>
      <c r="CF107" s="346">
        <f t="shared" ref="CF107" si="48">CE107+1</f>
        <v>2101</v>
      </c>
    </row>
    <row r="108" spans="1:113" hidden="1">
      <c r="A108" s="544" t="s">
        <v>884</v>
      </c>
      <c r="B108" s="544"/>
      <c r="C108" s="544" t="str">
        <f>data!B3</f>
        <v>Argentina</v>
      </c>
      <c r="D108" s="628" t="str">
        <f>data!C3</f>
        <v>ARG</v>
      </c>
      <c r="E108" s="590">
        <f>HLOOKUP(DataSummary!E107,data!$HH$2:$LD$3,2,FALSE)</f>
        <v>45510318</v>
      </c>
      <c r="F108" s="590">
        <f>HLOOKUP(DataSummary!F107,data!$HH$2:$LD$3,2,FALSE)</f>
        <v>45773884</v>
      </c>
      <c r="G108" s="590">
        <f>HLOOKUP(DataSummary!G107,data!$HH$2:$LD$3,2,FALSE)</f>
        <v>46057866</v>
      </c>
      <c r="H108" s="590">
        <f>HLOOKUP(DataSummary!H107,data!$HH$2:$LD$3,2,FALSE)</f>
        <v>46337520</v>
      </c>
      <c r="I108" s="590">
        <f>HLOOKUP(DataSummary!I107,data!$HH$2:$LD$3,2,FALSE)</f>
        <v>46613495</v>
      </c>
      <c r="J108" s="590">
        <f>HLOOKUP(DataSummary!J107,data!$HH$2:$LD$3,2,FALSE)</f>
        <v>46885957</v>
      </c>
      <c r="K108" s="590">
        <f>HLOOKUP(DataSummary!K107,data!$HH$2:$LD$3,2,FALSE)</f>
        <v>47154446</v>
      </c>
      <c r="L108" s="590">
        <f>HLOOKUP(DataSummary!L107,data!$HH$2:$LD$3,2,FALSE)</f>
        <v>47418599</v>
      </c>
      <c r="M108" s="590">
        <f>HLOOKUP(DataSummary!M107,data!$HH$2:$LD$3,2,FALSE)</f>
        <v>47678560</v>
      </c>
      <c r="N108" s="590">
        <f>HLOOKUP(DataSummary!N107,data!$HH$2:$LD$3,2,FALSE)</f>
        <v>47933520</v>
      </c>
      <c r="O108" s="590">
        <f>HLOOKUP(DataSummary!O107,data!$HH$2:$LD$3,2,FALSE)</f>
        <v>48184274</v>
      </c>
      <c r="P108" s="590">
        <f>HLOOKUP(DataSummary!P107,data!$HH$2:$LD$3,2,FALSE)</f>
        <v>48431562</v>
      </c>
      <c r="Q108" s="590">
        <f>HLOOKUP(DataSummary!Q107,data!$HH$2:$LD$3,2,FALSE)</f>
        <v>48674651</v>
      </c>
      <c r="R108" s="590">
        <f>HLOOKUP(DataSummary!R107,data!$HH$2:$LD$3,2,FALSE)</f>
        <v>48912958</v>
      </c>
      <c r="S108" s="590">
        <f>HLOOKUP(DataSummary!S107,data!$HH$2:$LD$3,2,FALSE)</f>
        <v>49145855</v>
      </c>
      <c r="T108" s="590">
        <f>HLOOKUP(DataSummary!T107,data!$HH$2:$LD$3,2,FALSE)</f>
        <v>49373724</v>
      </c>
      <c r="U108" s="590">
        <f>HLOOKUP(DataSummary!U107,data!$HH$2:$LD$3,2,FALSE)</f>
        <v>49595170</v>
      </c>
      <c r="V108" s="590">
        <f>HLOOKUP(DataSummary!V107,data!$HH$2:$LD$3,2,FALSE)</f>
        <v>49808558</v>
      </c>
      <c r="W108" s="590">
        <f>HLOOKUP(DataSummary!W107,data!$HH$2:$LD$3,2,FALSE)</f>
        <v>50014489</v>
      </c>
      <c r="X108" s="590">
        <f>HLOOKUP(DataSummary!X107,data!$HH$2:$LD$3,2,FALSE)</f>
        <v>50212929</v>
      </c>
      <c r="Y108" s="590">
        <f>HLOOKUP(DataSummary!Y107,data!$HH$2:$LD$3,2,FALSE)</f>
        <v>50402787</v>
      </c>
      <c r="Z108" s="590">
        <f>HLOOKUP(DataSummary!Z107,data!$HH$2:$LD$3,2,FALSE)</f>
        <v>50584827</v>
      </c>
      <c r="AA108" s="590">
        <f>HLOOKUP(DataSummary!AA107,data!$HH$2:$LD$3,2,FALSE)</f>
        <v>50759160</v>
      </c>
      <c r="AB108" s="590">
        <f>HLOOKUP(DataSummary!AB107,data!$HH$2:$LD$3,2,FALSE)</f>
        <v>50924787</v>
      </c>
      <c r="AC108" s="590">
        <f>HLOOKUP(DataSummary!AC107,data!$HH$2:$LD$3,2,FALSE)</f>
        <v>51081914</v>
      </c>
      <c r="AD108" s="590">
        <f>HLOOKUP(DataSummary!AD107,data!$HH$2:$LD$3,2,FALSE)</f>
        <v>51231274</v>
      </c>
      <c r="AE108" s="590">
        <f>HLOOKUP(DataSummary!AE107,data!$HH$2:$LD$3,2,FALSE)</f>
        <v>51371596</v>
      </c>
      <c r="AF108" s="590">
        <f>HLOOKUP(DataSummary!AF107,data!$HH$2:$LD$3,2,FALSE)</f>
        <v>51501321</v>
      </c>
      <c r="AG108" s="590">
        <f>HLOOKUP(DataSummary!AG107,data!$HH$2:$LD$3,2,FALSE)</f>
        <v>51621175</v>
      </c>
      <c r="AH108" s="590">
        <f>HLOOKUP(DataSummary!AH107,data!$HH$2:$LD$3,2,FALSE)</f>
        <v>51730940</v>
      </c>
      <c r="AI108" s="590">
        <f>HLOOKUP(DataSummary!AI107,data!$HH$2:$LD$3,2,FALSE)</f>
        <v>51830730</v>
      </c>
      <c r="AJ108" s="590">
        <f>HLOOKUP(DataSummary!AJ107,data!$HH$2:$LD$3,2,FALSE)</f>
        <v>51920043</v>
      </c>
      <c r="AK108" s="590">
        <f>HLOOKUP(DataSummary!AK107,data!$HH$2:$LD$3,2,FALSE)</f>
        <v>51999260</v>
      </c>
      <c r="AL108" s="590">
        <f>HLOOKUP(DataSummary!AL107,data!$HH$2:$LD$3,2,FALSE)</f>
        <v>52068035</v>
      </c>
      <c r="AM108" s="590">
        <f>HLOOKUP(DataSummary!AM107,data!$HH$2:$LD$3,2,FALSE)</f>
        <v>52126668</v>
      </c>
      <c r="AN108" s="590">
        <f>HLOOKUP(DataSummary!AN107,data!$HH$2:$LD$3,2,FALSE)</f>
        <v>52176088</v>
      </c>
      <c r="AO108" s="590">
        <f>HLOOKUP(DataSummary!AO107,data!$HH$2:$LD$3,2,FALSE)</f>
        <v>52215391</v>
      </c>
      <c r="AP108" s="590">
        <f>HLOOKUP(DataSummary!AP107,data!$HH$2:$LD$3,2,FALSE)</f>
        <v>52245005</v>
      </c>
      <c r="AQ108" s="590">
        <f>HLOOKUP(DataSummary!AQ107,data!$HH$2:$LD$3,2,FALSE)</f>
        <v>52265798</v>
      </c>
      <c r="AR108" s="590">
        <f>HLOOKUP(DataSummary!AR107,data!$HH$2:$LD$3,2,FALSE)</f>
        <v>52277808</v>
      </c>
      <c r="AS108" s="590">
        <f>HLOOKUP(DataSummary!AS107,data!$HH$2:$LD$3,2,FALSE)</f>
        <v>52281057</v>
      </c>
      <c r="AT108" s="590">
        <f>HLOOKUP(DataSummary!AT107,data!$HH$2:$LD$3,2,FALSE)</f>
        <v>52276572</v>
      </c>
      <c r="AU108" s="590">
        <f>HLOOKUP(DataSummary!AU107,data!$HH$2:$LD$3,2,FALSE)</f>
        <v>52264442</v>
      </c>
      <c r="AV108" s="590">
        <f>HLOOKUP(DataSummary!AV107,data!$HH$2:$LD$3,2,FALSE)</f>
        <v>52245374</v>
      </c>
      <c r="AW108" s="590">
        <f>HLOOKUP(DataSummary!AW107,data!$HH$2:$LD$3,2,FALSE)</f>
        <v>52218248</v>
      </c>
      <c r="AX108" s="590">
        <f>HLOOKUP(DataSummary!AX107,data!$HH$2:$LD$3,2,FALSE)</f>
        <v>52183035</v>
      </c>
      <c r="AY108" s="590">
        <f>HLOOKUP(DataSummary!AY107,data!$HH$2:$LD$3,2,FALSE)</f>
        <v>52139986</v>
      </c>
      <c r="AZ108" s="590">
        <f>HLOOKUP(DataSummary!AZ107,data!$HH$2:$LD$3,2,FALSE)</f>
        <v>52088234</v>
      </c>
      <c r="BA108" s="590">
        <f>HLOOKUP(DataSummary!BA107,data!$HH$2:$LD$3,2,FALSE)</f>
        <v>52028279</v>
      </c>
      <c r="BB108" s="590">
        <f>HLOOKUP(DataSummary!BB107,data!$HH$2:$LD$3,2,FALSE)</f>
        <v>51960537</v>
      </c>
      <c r="BC108" s="590">
        <f>HLOOKUP(DataSummary!BC107,data!$HH$2:$LD$3,2,FALSE)</f>
        <v>51885310</v>
      </c>
      <c r="BD108" s="590">
        <f>HLOOKUP(DataSummary!BD107,data!$HH$2:$LD$3,2,FALSE)</f>
        <v>51802896</v>
      </c>
      <c r="BE108" s="590">
        <f>HLOOKUP(DataSummary!BE107,data!$HH$2:$LD$3,2,FALSE)</f>
        <v>51713015</v>
      </c>
      <c r="BF108" s="590">
        <f>HLOOKUP(DataSummary!BF107,data!$HH$2:$LD$3,2,FALSE)</f>
        <v>51614967</v>
      </c>
      <c r="BG108" s="590">
        <f>HLOOKUP(DataSummary!BG107,data!$HH$2:$LD$3,2,FALSE)</f>
        <v>51510299</v>
      </c>
      <c r="BH108" s="590">
        <f>HLOOKUP(DataSummary!BH107,data!$HH$2:$LD$3,2,FALSE)</f>
        <v>51400732</v>
      </c>
      <c r="BI108" s="590">
        <f>HLOOKUP(DataSummary!BI107,data!$HH$2:$LD$3,2,FALSE)</f>
        <v>51285048</v>
      </c>
      <c r="BJ108" s="590">
        <f>HLOOKUP(DataSummary!BJ107,data!$HH$2:$LD$3,2,FALSE)</f>
        <v>51163666</v>
      </c>
      <c r="BK108" s="590">
        <f>HLOOKUP(DataSummary!BK107,data!$HH$2:$LD$3,2,FALSE)</f>
        <v>51036103</v>
      </c>
      <c r="BL108" s="590">
        <f>HLOOKUP(DataSummary!BL107,data!$HH$2:$LD$3,2,FALSE)</f>
        <v>50901652</v>
      </c>
      <c r="BM108" s="590">
        <f>HLOOKUP(DataSummary!BM107,data!$HH$2:$LD$3,2,FALSE)</f>
        <v>50761524</v>
      </c>
      <c r="BN108" s="590">
        <f>HLOOKUP(DataSummary!BN107,data!$HH$2:$LD$3,2,FALSE)</f>
        <v>50616039</v>
      </c>
      <c r="BO108" s="590">
        <f>HLOOKUP(DataSummary!BO107,data!$HH$2:$LD$3,2,FALSE)</f>
        <v>50465467</v>
      </c>
      <c r="BP108" s="590">
        <f>HLOOKUP(DataSummary!BP107,data!$HH$2:$LD$3,2,FALSE)</f>
        <v>50309412</v>
      </c>
      <c r="BQ108" s="590">
        <f>HLOOKUP(DataSummary!BQ107,data!$HH$2:$LD$3,2,FALSE)</f>
        <v>50148849</v>
      </c>
      <c r="BR108" s="590">
        <f>HLOOKUP(DataSummary!BR107,data!$HH$2:$LD$3,2,FALSE)</f>
        <v>49983702</v>
      </c>
      <c r="BS108" s="590">
        <f>HLOOKUP(DataSummary!BS107,data!$HH$2:$LD$3,2,FALSE)</f>
        <v>49813683</v>
      </c>
      <c r="BT108" s="590">
        <f>HLOOKUP(DataSummary!BT107,data!$HH$2:$LD$3,2,FALSE)</f>
        <v>49640050</v>
      </c>
      <c r="BU108" s="590">
        <f>HLOOKUP(DataSummary!BU107,data!$HH$2:$LD$3,2,FALSE)</f>
        <v>49463448</v>
      </c>
      <c r="BV108" s="590">
        <f>HLOOKUP(DataSummary!BV107,data!$HH$2:$LD$3,2,FALSE)</f>
        <v>49283276</v>
      </c>
      <c r="BW108" s="590">
        <f>HLOOKUP(DataSummary!BW107,data!$HH$2:$LD$3,2,FALSE)</f>
        <v>49100251</v>
      </c>
      <c r="BX108" s="590">
        <f>HLOOKUP(DataSummary!BX107,data!$HH$2:$LD$3,2,FALSE)</f>
        <v>48915058</v>
      </c>
      <c r="BY108" s="590">
        <f>HLOOKUP(DataSummary!BY107,data!$HH$2:$LD$3,2,FALSE)</f>
        <v>48726997</v>
      </c>
      <c r="BZ108" s="590">
        <f>HLOOKUP(DataSummary!BZ107,data!$HH$2:$LD$3,2,FALSE)</f>
        <v>48536699</v>
      </c>
      <c r="CA108" s="590">
        <f>HLOOKUP(DataSummary!CA107,data!$HH$2:$LD$3,2,FALSE)</f>
        <v>48344995</v>
      </c>
      <c r="CB108" s="590">
        <f>HLOOKUP(DataSummary!CB107,data!$HH$2:$LD$3,2,FALSE)</f>
        <v>48151485</v>
      </c>
      <c r="CC108" s="590">
        <f>HLOOKUP(DataSummary!CC107,data!$HH$2:$LD$3,2,FALSE)</f>
        <v>47956037</v>
      </c>
      <c r="CD108" s="590">
        <f>HLOOKUP(DataSummary!CD107,data!$HH$2:$LD$3,2,FALSE)</f>
        <v>47759283</v>
      </c>
      <c r="CE108" s="590">
        <f>HLOOKUP(DataSummary!CE107,data!$HH$2:$LD$3,2,FALSE)</f>
        <v>47561645</v>
      </c>
      <c r="CF108" s="590" t="e">
        <f>HLOOKUP(DataSummary!CF107,data!$HH$2:$LD$3,2,FALSE)</f>
        <v>#N/A</v>
      </c>
      <c r="CG108" s="347"/>
      <c r="CH108" s="347"/>
      <c r="CI108" s="347"/>
      <c r="CJ108" s="347"/>
      <c r="CK108" s="347"/>
      <c r="CL108" s="347"/>
      <c r="CM108" s="347"/>
      <c r="CN108" s="347"/>
      <c r="CO108" s="347"/>
      <c r="CP108" s="347"/>
      <c r="CQ108" s="347"/>
      <c r="CR108" s="347"/>
      <c r="CS108" s="347"/>
      <c r="CT108" s="347"/>
      <c r="CU108" s="347"/>
      <c r="CV108" s="347"/>
      <c r="CW108" s="347"/>
      <c r="CX108" s="347"/>
      <c r="CY108" s="347"/>
      <c r="CZ108" s="347"/>
      <c r="DA108" s="347"/>
      <c r="DB108" s="347"/>
      <c r="DC108" s="347"/>
      <c r="DD108" s="347"/>
      <c r="DE108" s="347"/>
      <c r="DF108" s="347"/>
      <c r="DG108" s="347"/>
      <c r="DH108" s="347"/>
      <c r="DI108" s="347"/>
    </row>
    <row r="109" spans="1:113" hidden="1">
      <c r="A109" s="544" t="s">
        <v>885</v>
      </c>
      <c r="B109" s="544"/>
      <c r="C109" s="544"/>
      <c r="D109" s="629"/>
      <c r="E109" s="630"/>
      <c r="F109" s="591">
        <f>F108/E108-1</f>
        <v>5.7913460415723872E-3</v>
      </c>
      <c r="G109" s="591">
        <f t="shared" ref="G109:AK109" si="49">G108/F108-1</f>
        <v>6.2040179941906803E-3</v>
      </c>
      <c r="H109" s="591">
        <f t="shared" si="49"/>
        <v>6.0717967263181905E-3</v>
      </c>
      <c r="I109" s="591">
        <f t="shared" si="49"/>
        <v>5.9557568035579767E-3</v>
      </c>
      <c r="J109" s="591">
        <f t="shared" si="49"/>
        <v>5.8451313294571872E-3</v>
      </c>
      <c r="K109" s="591">
        <f t="shared" si="49"/>
        <v>5.726426784889993E-3</v>
      </c>
      <c r="L109" s="546">
        <f t="shared" si="49"/>
        <v>5.6018683794949453E-3</v>
      </c>
      <c r="M109" s="546">
        <f t="shared" si="49"/>
        <v>5.4822581325104647E-3</v>
      </c>
      <c r="N109" s="546">
        <f t="shared" si="49"/>
        <v>5.3474769372230391E-3</v>
      </c>
      <c r="O109" s="546">
        <f t="shared" si="49"/>
        <v>5.2312869991604227E-3</v>
      </c>
      <c r="P109" s="546">
        <f t="shared" si="49"/>
        <v>5.1321308690881473E-3</v>
      </c>
      <c r="Q109" s="546">
        <f t="shared" si="49"/>
        <v>5.0192269247892884E-3</v>
      </c>
      <c r="R109" s="546">
        <f t="shared" si="49"/>
        <v>4.8959159460639778E-3</v>
      </c>
      <c r="S109" s="546">
        <f t="shared" si="49"/>
        <v>4.7614580986903299E-3</v>
      </c>
      <c r="T109" s="546">
        <f t="shared" si="49"/>
        <v>4.6365863408013297E-3</v>
      </c>
      <c r="U109" s="546">
        <f t="shared" si="49"/>
        <v>4.485098187043679E-3</v>
      </c>
      <c r="V109" s="546">
        <f t="shared" si="49"/>
        <v>4.30259640202868E-3</v>
      </c>
      <c r="W109" s="546">
        <f t="shared" si="49"/>
        <v>4.1344501481050955E-3</v>
      </c>
      <c r="X109" s="546">
        <f t="shared" si="49"/>
        <v>3.9676502543093406E-3</v>
      </c>
      <c r="Y109" s="546">
        <f t="shared" si="49"/>
        <v>3.7810580617594347E-3</v>
      </c>
      <c r="Z109" s="546">
        <f t="shared" si="49"/>
        <v>3.6117050432151743E-3</v>
      </c>
      <c r="AA109" s="546">
        <f t="shared" si="49"/>
        <v>3.4463496336558652E-3</v>
      </c>
      <c r="AB109" s="546">
        <f t="shared" si="49"/>
        <v>3.2629972600020096E-3</v>
      </c>
      <c r="AC109" s="546">
        <f t="shared" si="49"/>
        <v>3.0854719137067832E-3</v>
      </c>
      <c r="AD109" s="546">
        <f t="shared" si="49"/>
        <v>2.9239311588833417E-3</v>
      </c>
      <c r="AE109" s="546">
        <f t="shared" si="49"/>
        <v>2.7389910311423904E-3</v>
      </c>
      <c r="AF109" s="546">
        <f t="shared" si="49"/>
        <v>2.5252281435834689E-3</v>
      </c>
      <c r="AG109" s="546">
        <f t="shared" si="49"/>
        <v>2.3272024420499804E-3</v>
      </c>
      <c r="AH109" s="546">
        <f t="shared" si="49"/>
        <v>2.1263560932116565E-3</v>
      </c>
      <c r="AI109" s="546">
        <f t="shared" si="49"/>
        <v>1.9290196543886307E-3</v>
      </c>
      <c r="AJ109" s="546">
        <f t="shared" si="49"/>
        <v>1.7231669320498799E-3</v>
      </c>
      <c r="AK109" s="546">
        <f t="shared" si="49"/>
        <v>1.5257498920022705E-3</v>
      </c>
      <c r="AL109" s="546">
        <f t="shared" ref="AL109" si="50">AL108/AK108-1</f>
        <v>1.3226149756746519E-3</v>
      </c>
      <c r="AM109" s="546">
        <f t="shared" ref="AM109" si="51">AM108/AL108-1</f>
        <v>1.1260843625076067E-3</v>
      </c>
      <c r="AN109" s="546">
        <f t="shared" ref="AN109" si="52">AN108/AM108-1</f>
        <v>9.4807517718176193E-4</v>
      </c>
      <c r="AO109" s="546">
        <f t="shared" ref="AO109" si="53">AO108/AN108-1</f>
        <v>7.5327609843034438E-4</v>
      </c>
      <c r="AP109" s="546">
        <f t="shared" ref="AP109" si="54">AP108/AO108-1</f>
        <v>5.6715078510083394E-4</v>
      </c>
      <c r="AQ109" s="546">
        <f t="shared" ref="AQ109" si="55">AQ108/AP108-1</f>
        <v>3.9799020021158427E-4</v>
      </c>
      <c r="AR109" s="546">
        <f t="shared" ref="AR109" si="56">AR108/AQ108-1</f>
        <v>2.2978698230158301E-4</v>
      </c>
      <c r="AS109" s="546">
        <f t="shared" ref="AS109" si="57">AS108/AR108-1</f>
        <v>6.2148741967193999E-5</v>
      </c>
      <c r="AT109" s="546">
        <f t="shared" ref="AT109" si="58">AT108/AS108-1</f>
        <v>-8.5786329836468056E-5</v>
      </c>
      <c r="AU109" s="546">
        <f t="shared" ref="AU109" si="59">AU108/AT108-1</f>
        <v>-2.3203510742819677E-4</v>
      </c>
      <c r="AV109" s="546">
        <f t="shared" ref="AV109" si="60">AV108/AU108-1</f>
        <v>-3.6483695740974209E-4</v>
      </c>
      <c r="AW109" s="546">
        <f t="shared" ref="AW109" si="61">AW108/AV108-1</f>
        <v>-5.192038629103779E-4</v>
      </c>
      <c r="AX109" s="546">
        <f t="shared" ref="AX109" si="62">AX108/AW108-1</f>
        <v>-6.7434280828415627E-4</v>
      </c>
      <c r="AY109" s="546">
        <f t="shared" ref="AY109" si="63">AY108/AX108-1</f>
        <v>-8.2496159910971922E-4</v>
      </c>
      <c r="AZ109" s="546">
        <f t="shared" ref="AZ109" si="64">AZ108/AY108-1</f>
        <v>-9.9255876286574729E-4</v>
      </c>
      <c r="BA109" s="546">
        <f t="shared" ref="BA109" si="65">BA108/AZ108-1</f>
        <v>-1.1510276965811528E-3</v>
      </c>
      <c r="BB109" s="546">
        <f t="shared" ref="BB109" si="66">BB108/BA108-1</f>
        <v>-1.3020226942351831E-3</v>
      </c>
      <c r="BC109" s="546">
        <f t="shared" ref="BC109" si="67">BC108/BB108-1</f>
        <v>-1.4477717965077908E-3</v>
      </c>
      <c r="BD109" s="546">
        <f t="shared" ref="BD109" si="68">BD108/BC108-1</f>
        <v>-1.5883879271416657E-3</v>
      </c>
      <c r="BE109" s="546">
        <f t="shared" ref="BE109" si="69">BE108/BD108-1</f>
        <v>-1.7350574377154038E-3</v>
      </c>
      <c r="BF109" s="546">
        <f t="shared" ref="BF109" si="70">BF108/BE108-1</f>
        <v>-1.896002389340512E-3</v>
      </c>
      <c r="BG109" s="546">
        <f t="shared" ref="BG109" si="71">BG108/BF108-1</f>
        <v>-2.02786141469391E-3</v>
      </c>
      <c r="BH109" s="546">
        <f t="shared" ref="BH109" si="72">BH108/BG108-1</f>
        <v>-2.1270891865722286E-3</v>
      </c>
      <c r="BI109" s="546">
        <f t="shared" ref="BI109" si="73">BI108/BH108-1</f>
        <v>-2.25062942683385E-3</v>
      </c>
      <c r="BJ109" s="546">
        <f t="shared" ref="BJ109" si="74">BJ108/BI108-1</f>
        <v>-2.3668106930503363E-3</v>
      </c>
      <c r="BK109" s="546">
        <f t="shared" ref="BK109" si="75">BK108/BJ108-1</f>
        <v>-2.4932341634784638E-3</v>
      </c>
      <c r="BL109" s="546">
        <f t="shared" ref="BL109" si="76">BL108/BK108-1</f>
        <v>-2.6344292000507474E-3</v>
      </c>
      <c r="BM109" s="546">
        <f t="shared" ref="BM109" si="77">BM108/BL108-1</f>
        <v>-2.752916545812667E-3</v>
      </c>
      <c r="BN109" s="546">
        <f t="shared" ref="BN109" si="78">BN108/BM108-1</f>
        <v>-2.8660487025566894E-3</v>
      </c>
      <c r="BO109" s="546">
        <f t="shared" ref="BO109" si="79">BO108/BN108-1</f>
        <v>-2.9747882879574972E-3</v>
      </c>
      <c r="BP109" s="546">
        <f t="shared" ref="BP109" si="80">BP108/BO108-1</f>
        <v>-3.0923126105223409E-3</v>
      </c>
      <c r="BQ109" s="546">
        <f t="shared" ref="BQ109" si="81">BQ108/BP108-1</f>
        <v>-3.1915101691111225E-3</v>
      </c>
      <c r="BR109" s="546">
        <f t="shared" ref="BR109" si="82">BR108/BQ108-1</f>
        <v>-3.2931363988034645E-3</v>
      </c>
      <c r="BS109" s="546">
        <f t="shared" ref="BS109" si="83">BS108/BR108-1</f>
        <v>-3.4014887492727075E-3</v>
      </c>
      <c r="BT109" s="546">
        <f t="shared" ref="BT109" si="84">BT108/BS108-1</f>
        <v>-3.4856487122223445E-3</v>
      </c>
      <c r="BU109" s="546">
        <f t="shared" ref="BU109" si="85">BU108/BT108-1</f>
        <v>-3.5576515333888281E-3</v>
      </c>
      <c r="BV109" s="546">
        <f t="shared" ref="BV109" si="86">BV108/BU108-1</f>
        <v>-3.6425281149021771E-3</v>
      </c>
      <c r="BW109" s="546">
        <f t="shared" ref="BW109" si="87">BW108/BV108-1</f>
        <v>-3.7137344522307769E-3</v>
      </c>
      <c r="BX109" s="546">
        <f t="shared" ref="BX109" si="88">BX108/BW108-1</f>
        <v>-3.7717322463381997E-3</v>
      </c>
      <c r="BY109" s="546">
        <f t="shared" ref="BY109" si="89">BY108/BX108-1</f>
        <v>-3.8446443219999349E-3</v>
      </c>
      <c r="BZ109" s="546">
        <f t="shared" ref="BZ109" si="90">BZ108/BY108-1</f>
        <v>-3.9053915019634511E-3</v>
      </c>
      <c r="CA109" s="546">
        <f t="shared" ref="CA109" si="91">CA108/BZ108-1</f>
        <v>-3.949671155016099E-3</v>
      </c>
      <c r="CB109" s="546">
        <f t="shared" ref="CB109" si="92">CB108/CA108-1</f>
        <v>-4.0026894200734242E-3</v>
      </c>
      <c r="CC109" s="546">
        <f t="shared" ref="CC109" si="93">CC108/CB108-1</f>
        <v>-4.0590233094576211E-3</v>
      </c>
      <c r="CD109" s="546">
        <f t="shared" ref="CD109" si="94">CD108/CC108-1</f>
        <v>-4.1027994035454096E-3</v>
      </c>
      <c r="CE109" s="546">
        <f t="shared" ref="CE109" si="95">CE108/CD108-1</f>
        <v>-4.1382112038825802E-3</v>
      </c>
      <c r="CF109" s="546" t="e">
        <f t="shared" ref="CF109" si="96">CF108/CE108-1</f>
        <v>#N/A</v>
      </c>
    </row>
    <row r="110" spans="1:113" hidden="1">
      <c r="A110" s="346" t="s">
        <v>886</v>
      </c>
      <c r="B110" s="346"/>
      <c r="C110" s="346"/>
      <c r="D110" s="589"/>
      <c r="E110" s="592">
        <f>HLOOKUP(E107,data!$PK$2:$TG$3,2,FALSE)</f>
        <v>0.49506613612174988</v>
      </c>
      <c r="F110" s="592">
        <f>HLOOKUP(F107,data!$PK$2:$TG$3,2,FALSE)</f>
        <v>0.4951108992099762</v>
      </c>
      <c r="G110" s="592">
        <f>HLOOKUP(G107,data!$PK$2:$TG$3,2,FALSE)</f>
        <v>0.49517294764518738</v>
      </c>
      <c r="H110" s="592">
        <f>HLOOKUP(H107,data!$PK$2:$TG$3,2,FALSE)</f>
        <v>0.49523186683654785</v>
      </c>
      <c r="I110" s="592">
        <f>HLOOKUP(I107,data!$PK$2:$TG$3,2,FALSE)</f>
        <v>0.49528771638870239</v>
      </c>
      <c r="J110" s="592">
        <f>HLOOKUP(J107,data!$PK$2:$TG$3,2,FALSE)</f>
        <v>0.49534058570861816</v>
      </c>
      <c r="K110" s="592">
        <f>HLOOKUP(K107,data!$PK$2:$TG$3,2,FALSE)</f>
        <v>0.49539154767990112</v>
      </c>
      <c r="L110" s="592">
        <f>HLOOKUP(L107,data!$PK$2:$TG$3,2,FALSE)</f>
        <v>0.49544087052345276</v>
      </c>
      <c r="M110" s="592">
        <f>HLOOKUP(M107,data!$PK$2:$TG$3,2,FALSE)</f>
        <v>0.49548843502998352</v>
      </c>
      <c r="N110" s="592">
        <f>HLOOKUP(N107,data!$PK$2:$TG$3,2,FALSE)</f>
        <v>0.49553465843200684</v>
      </c>
      <c r="O110" s="592">
        <f>HLOOKUP(O107,data!$PK$2:$TG$3,2,FALSE)</f>
        <v>0.49558058381080627</v>
      </c>
      <c r="P110" s="592">
        <f>HLOOKUP(P107,data!$PK$2:$TG$3,2,FALSE)</f>
        <v>0.49562650918960571</v>
      </c>
      <c r="Q110" s="592">
        <f>HLOOKUP(Q107,data!$PK$2:$TG$3,2,FALSE)</f>
        <v>0.49567365646362305</v>
      </c>
      <c r="R110" s="592">
        <f>HLOOKUP(R107,data!$PK$2:$TG$3,2,FALSE)</f>
        <v>0.4957222044467926</v>
      </c>
      <c r="S110" s="592">
        <f>HLOOKUP(S107,data!$PK$2:$TG$3,2,FALSE)</f>
        <v>0.49577149748802185</v>
      </c>
      <c r="T110" s="592">
        <f>HLOOKUP(T107,data!$PK$2:$TG$3,2,FALSE)</f>
        <v>0.49582219123840332</v>
      </c>
      <c r="U110" s="592">
        <f>HLOOKUP(U107,data!$PK$2:$TG$3,2,FALSE)</f>
        <v>0.49587413668632507</v>
      </c>
      <c r="V110" s="592">
        <f>HLOOKUP(V107,data!$PK$2:$TG$3,2,FALSE)</f>
        <v>0.49592790007591248</v>
      </c>
      <c r="W110" s="592">
        <f>HLOOKUP(W107,data!$PK$2:$TG$3,2,FALSE)</f>
        <v>0.49598401784896851</v>
      </c>
      <c r="X110" s="592">
        <f>HLOOKUP(X107,data!$PK$2:$TG$3,2,FALSE)</f>
        <v>0.49604219198226929</v>
      </c>
      <c r="Y110" s="592">
        <f>HLOOKUP(Y107,data!$PK$2:$TG$3,2,FALSE)</f>
        <v>0.49610212445259094</v>
      </c>
      <c r="Z110" s="592">
        <f>HLOOKUP(Z107,data!$PK$2:$TG$3,2,FALSE)</f>
        <v>0.49616393446922302</v>
      </c>
      <c r="AA110" s="592">
        <f>HLOOKUP(AA107,data!$PK$2:$TG$3,2,FALSE)</f>
        <v>0.49622675776481628</v>
      </c>
      <c r="AB110" s="592">
        <f>HLOOKUP(AB107,data!$PK$2:$TG$3,2,FALSE)</f>
        <v>0.49628967046737671</v>
      </c>
      <c r="AC110" s="592">
        <f>HLOOKUP(AC107,data!$PK$2:$TG$3,2,FALSE)</f>
        <v>0.49635240435600281</v>
      </c>
      <c r="AD110" s="592">
        <f>HLOOKUP(AD107,data!$PK$2:$TG$3,2,FALSE)</f>
        <v>0.49641600251197815</v>
      </c>
      <c r="AE110" s="592">
        <f>HLOOKUP(AE107,data!$PK$2:$TG$3,2,FALSE)</f>
        <v>0.49647986888885498</v>
      </c>
      <c r="AF110" s="592">
        <f>HLOOKUP(AF107,data!$PK$2:$TG$3,2,FALSE)</f>
        <v>0.49654263257980347</v>
      </c>
      <c r="AG110" s="592">
        <f>HLOOKUP(AG107,data!$PK$2:$TG$3,2,FALSE)</f>
        <v>0.49660360813140869</v>
      </c>
      <c r="AH110" s="592">
        <f>HLOOKUP(AH107,data!$PK$2:$TG$3,2,FALSE)</f>
        <v>0.49666166305541992</v>
      </c>
      <c r="AI110" s="592">
        <f>HLOOKUP(AI107,data!$PK$2:$TG$3,2,FALSE)</f>
        <v>0.49671518802642822</v>
      </c>
      <c r="AJ110" s="592">
        <f>HLOOKUP(AJ107,data!$PK$2:$TG$3,2,FALSE)</f>
        <v>0.49676498770713806</v>
      </c>
      <c r="AK110" s="592">
        <f>HLOOKUP(AK107,data!$PK$2:$TG$3,2,FALSE)</f>
        <v>0.49681186676025391</v>
      </c>
      <c r="AL110" s="592">
        <f>HLOOKUP(AL107,data!$PK$2:$TG$3,2,FALSE)</f>
        <v>0.49685350060462952</v>
      </c>
      <c r="AM110" s="592">
        <f>HLOOKUP(AM107,data!$PK$2:$TG$3,2,FALSE)</f>
        <v>0.49689015746116638</v>
      </c>
      <c r="AN110" s="592">
        <f>HLOOKUP(AN107,data!$PK$2:$TG$3,2,FALSE)</f>
        <v>0.49692320823669434</v>
      </c>
      <c r="AO110" s="592">
        <f>HLOOKUP(AO107,data!$PK$2:$TG$3,2,FALSE)</f>
        <v>0.4969514012336731</v>
      </c>
      <c r="AP110" s="592">
        <f>HLOOKUP(AP107,data!$PK$2:$TG$3,2,FALSE)</f>
        <v>0.49697420001029968</v>
      </c>
      <c r="AQ110" s="592">
        <f>HLOOKUP(AQ107,data!$PK$2:$TG$3,2,FALSE)</f>
        <v>0.49699366092681885</v>
      </c>
      <c r="AR110" s="592">
        <f>HLOOKUP(AR107,data!$PK$2:$TG$3,2,FALSE)</f>
        <v>0.49701005220413208</v>
      </c>
      <c r="AS110" s="592">
        <f>HLOOKUP(AS107,data!$PK$2:$TG$3,2,FALSE)</f>
        <v>0.49702256917953491</v>
      </c>
      <c r="AT110" s="592">
        <f>HLOOKUP(AT107,data!$PK$2:$TG$3,2,FALSE)</f>
        <v>0.49703329801559448</v>
      </c>
      <c r="AU110" s="592">
        <f>HLOOKUP(AU107,data!$PK$2:$TG$3,2,FALSE)</f>
        <v>0.49704286456108093</v>
      </c>
      <c r="AV110" s="592">
        <f>HLOOKUP(AV107,data!$PK$2:$TG$3,2,FALSE)</f>
        <v>0.49705126881599426</v>
      </c>
      <c r="AW110" s="592">
        <f>HLOOKUP(AW107,data!$PK$2:$TG$3,2,FALSE)</f>
        <v>0.49705702066421509</v>
      </c>
      <c r="AX110" s="592">
        <f>HLOOKUP(AX107,data!$PK$2:$TG$3,2,FALSE)</f>
        <v>0.49706107378005981</v>
      </c>
      <c r="AY110" s="592">
        <f>HLOOKUP(AY107,data!$PK$2:$TG$3,2,FALSE)</f>
        <v>0.49706578254699707</v>
      </c>
      <c r="AZ110" s="592">
        <f>HLOOKUP(AZ107,data!$PK$2:$TG$3,2,FALSE)</f>
        <v>0.49707081913948059</v>
      </c>
      <c r="BA110" s="592">
        <f>HLOOKUP(BA107,data!$PK$2:$TG$3,2,FALSE)</f>
        <v>0.49707570672035217</v>
      </c>
      <c r="BB110" s="592">
        <f>HLOOKUP(BB107,data!$PK$2:$TG$3,2,FALSE)</f>
        <v>0.49708038568496704</v>
      </c>
      <c r="BC110" s="592">
        <f>HLOOKUP(BC107,data!$PK$2:$TG$3,2,FALSE)</f>
        <v>0.49708652496337891</v>
      </c>
      <c r="BD110" s="592">
        <f>HLOOKUP(BD107,data!$PK$2:$TG$3,2,FALSE)</f>
        <v>0.49709430336952209</v>
      </c>
      <c r="BE110" s="592">
        <f>HLOOKUP(BE107,data!$PK$2:$TG$3,2,FALSE)</f>
        <v>0.49710208177566528</v>
      </c>
      <c r="BF110" s="592">
        <f>HLOOKUP(BF107,data!$PK$2:$TG$3,2,FALSE)</f>
        <v>0.49710750579833984</v>
      </c>
      <c r="BG110" s="592">
        <f>HLOOKUP(BG107,data!$PK$2:$TG$3,2,FALSE)</f>
        <v>0.49711069464683533</v>
      </c>
      <c r="BH110" s="592">
        <f>HLOOKUP(BH107,data!$PK$2:$TG$3,2,FALSE)</f>
        <v>0.49711146950721741</v>
      </c>
      <c r="BI110" s="592">
        <f>HLOOKUP(BI107,data!$PK$2:$TG$3,2,FALSE)</f>
        <v>0.49710914492607117</v>
      </c>
      <c r="BJ110" s="592">
        <f>HLOOKUP(BJ107,data!$PK$2:$TG$3,2,FALSE)</f>
        <v>0.49710536003112793</v>
      </c>
      <c r="BK110" s="592">
        <f>HLOOKUP(BK107,data!$PK$2:$TG$3,2,FALSE)</f>
        <v>0.49709871411323547</v>
      </c>
      <c r="BL110" s="592">
        <f>HLOOKUP(BL107,data!$PK$2:$TG$3,2,FALSE)</f>
        <v>0.49708878993988037</v>
      </c>
      <c r="BM110" s="592">
        <f>HLOOKUP(BM107,data!$PK$2:$TG$3,2,FALSE)</f>
        <v>0.49707692861557007</v>
      </c>
      <c r="BN110" s="592">
        <f>HLOOKUP(BN107,data!$PK$2:$TG$3,2,FALSE)</f>
        <v>0.49706429243087769</v>
      </c>
      <c r="BO110" s="592">
        <f>HLOOKUP(BO107,data!$PK$2:$TG$3,2,FALSE)</f>
        <v>0.49704992771148682</v>
      </c>
      <c r="BP110" s="592">
        <f>HLOOKUP(BP107,data!$PK$2:$TG$3,2,FALSE)</f>
        <v>0.4970346987247467</v>
      </c>
      <c r="BQ110" s="592">
        <f>HLOOKUP(BQ107,data!$PK$2:$TG$3,2,FALSE)</f>
        <v>0.49702081084251404</v>
      </c>
      <c r="BR110" s="592">
        <f>HLOOKUP(BR107,data!$PK$2:$TG$3,2,FALSE)</f>
        <v>0.49700623750686646</v>
      </c>
      <c r="BS110" s="592">
        <f>HLOOKUP(BS107,data!$PK$2:$TG$3,2,FALSE)</f>
        <v>0.49699175357818604</v>
      </c>
      <c r="BT110" s="592">
        <f>HLOOKUP(BT107,data!$PK$2:$TG$3,2,FALSE)</f>
        <v>0.496978759765625</v>
      </c>
      <c r="BU110" s="592">
        <f>HLOOKUP(BU107,data!$PK$2:$TG$3,2,FALSE)</f>
        <v>0.49696585536003113</v>
      </c>
      <c r="BV110" s="592">
        <f>HLOOKUP(BV107,data!$PK$2:$TG$3,2,FALSE)</f>
        <v>0.49695160984992981</v>
      </c>
      <c r="BW110" s="592">
        <f>HLOOKUP(BW107,data!$PK$2:$TG$3,2,FALSE)</f>
        <v>0.49693784117698669</v>
      </c>
      <c r="BX110" s="592">
        <f>HLOOKUP(BX107,data!$PK$2:$TG$3,2,FALSE)</f>
        <v>0.49692347645759583</v>
      </c>
      <c r="BY110" s="592">
        <f>HLOOKUP(BY107,data!$PK$2:$TG$3,2,FALSE)</f>
        <v>0.49690675735473633</v>
      </c>
      <c r="BZ110" s="592">
        <f>HLOOKUP(BZ107,data!$PK$2:$TG$3,2,FALSE)</f>
        <v>0.49688947200775146</v>
      </c>
      <c r="CA110" s="592">
        <f>HLOOKUP(CA107,data!$PK$2:$TG$3,2,FALSE)</f>
        <v>0.49687319993972778</v>
      </c>
      <c r="CB110" s="592">
        <f>HLOOKUP(CB107,data!$PK$2:$TG$3,2,FALSE)</f>
        <v>0.49685701727867126</v>
      </c>
      <c r="CC110" s="592">
        <f>HLOOKUP(CC107,data!$PK$2:$TG$3,2,FALSE)</f>
        <v>0.49683919548988342</v>
      </c>
      <c r="CD110" s="592">
        <f>HLOOKUP(CD107,data!$PK$2:$TG$3,2,FALSE)</f>
        <v>0.49682137370109558</v>
      </c>
      <c r="CE110" s="592">
        <f>HLOOKUP(CE107,data!$PK$2:$TG$3,2,FALSE)</f>
        <v>0.49680608510971069</v>
      </c>
      <c r="CF110" s="592" t="e">
        <f>HLOOKUP(CF107,data!$PK$2:$TG$3,2,FALSE)</f>
        <v>#N/A</v>
      </c>
    </row>
    <row r="111" spans="1:113" hidden="1">
      <c r="A111" s="543" t="s">
        <v>1389</v>
      </c>
      <c r="B111" s="544"/>
      <c r="C111" s="544"/>
      <c r="D111" s="629"/>
      <c r="E111" s="593">
        <f>HLOOKUP(E107,data!$TK$2:$XG$3,2,FALSE)</f>
        <v>0.65028340386459205</v>
      </c>
      <c r="F111" s="593">
        <f>HLOOKUP(F107,data!$TK$2:$XG$3,2,FALSE)</f>
        <v>0.65206316116849494</v>
      </c>
      <c r="G111" s="593">
        <f>HLOOKUP(G107,data!$TK$2:$XG$3,2,FALSE)</f>
        <v>0.65376300050719904</v>
      </c>
      <c r="H111" s="593">
        <f>HLOOKUP(H107,data!$TK$2:$XG$3,2,FALSE)</f>
        <v>0.65563329673232407</v>
      </c>
      <c r="I111" s="593">
        <f>HLOOKUP(I107,data!$TK$2:$XG$3,2,FALSE)</f>
        <v>0.65760291797045989</v>
      </c>
      <c r="J111" s="593">
        <f>HLOOKUP(J107,data!$TK$2:$XG$3,2,FALSE)</f>
        <v>0.65955221240816098</v>
      </c>
      <c r="K111" s="593">
        <f>HLOOKUP(K107,data!$TK$2:$XG$3,2,FALSE)</f>
        <v>0.661474144574556</v>
      </c>
      <c r="L111" s="593">
        <f>HLOOKUP(L107,data!$TK$2:$XG$3,2,FALSE)</f>
        <v>0.66342275671806805</v>
      </c>
      <c r="M111" s="593">
        <f>HLOOKUP(M107,data!$TK$2:$XG$3,2,FALSE)</f>
        <v>0.66538255700903504</v>
      </c>
      <c r="N111" s="593">
        <f>HLOOKUP(N107,data!$TK$2:$XG$3,2,FALSE)</f>
        <v>0.66716185945828599</v>
      </c>
      <c r="O111" s="593">
        <f>HLOOKUP(O107,data!$TK$2:$XG$3,2,FALSE)</f>
        <v>0.668510439023005</v>
      </c>
      <c r="P111" s="593">
        <f>HLOOKUP(P107,data!$TK$2:$XG$3,2,FALSE)</f>
        <v>0.66917027855895195</v>
      </c>
      <c r="Q111" s="593">
        <f>HLOOKUP(Q107,data!$TK$2:$XG$3,2,FALSE)</f>
        <v>0.66918503092282089</v>
      </c>
      <c r="R111" s="593">
        <f>HLOOKUP(R107,data!$TK$2:$XG$3,2,FALSE)</f>
        <v>0.66863855381635307</v>
      </c>
      <c r="S111" s="593">
        <f>HLOOKUP(S107,data!$TK$2:$XG$3,2,FALSE)</f>
        <v>0.66756621354503098</v>
      </c>
      <c r="T111" s="593">
        <f>HLOOKUP(T107,data!$TK$2:$XG$3,2,FALSE)</f>
        <v>0.66619348650097299</v>
      </c>
      <c r="U111" s="593">
        <f>HLOOKUP(U107,data!$TK$2:$XG$3,2,FALSE)</f>
        <v>0.66455777850947995</v>
      </c>
      <c r="V111" s="593">
        <f>HLOOKUP(V107,data!$TK$2:$XG$3,2,FALSE)</f>
        <v>0.66265279151426204</v>
      </c>
      <c r="W111" s="593">
        <f>HLOOKUP(W107,data!$TK$2:$XG$3,2,FALSE)</f>
        <v>0.66053240092086096</v>
      </c>
      <c r="X111" s="593">
        <f>HLOOKUP(X107,data!$TK$2:$XG$3,2,FALSE)</f>
        <v>0.65824152580304596</v>
      </c>
      <c r="Y111" s="593">
        <f>HLOOKUP(Y107,data!$TK$2:$XG$3,2,FALSE)</f>
        <v>0.65581608612238096</v>
      </c>
      <c r="Z111" s="593">
        <f>HLOOKUP(Z107,data!$TK$2:$XG$3,2,FALSE)</f>
        <v>0.65329934804363399</v>
      </c>
      <c r="AA111" s="593">
        <f>HLOOKUP(AA107,data!$TK$2:$XG$3,2,FALSE)</f>
        <v>0.65075183130248604</v>
      </c>
      <c r="AB111" s="593">
        <f>HLOOKUP(AB107,data!$TK$2:$XG$3,2,FALSE)</f>
        <v>0.64825969373479897</v>
      </c>
      <c r="AC111" s="593">
        <f>HLOOKUP(AC107,data!$TK$2:$XG$3,2,FALSE)</f>
        <v>0.64585529234476202</v>
      </c>
      <c r="AD111" s="593">
        <f>HLOOKUP(AD107,data!$TK$2:$XG$3,2,FALSE)</f>
        <v>0.64356603741691099</v>
      </c>
      <c r="AE111" s="593">
        <f>HLOOKUP(AE107,data!$TK$2:$XG$3,2,FALSE)</f>
        <v>0.64141234778845502</v>
      </c>
      <c r="AF111" s="593">
        <f>HLOOKUP(AF107,data!$TK$2:$XG$3,2,FALSE)</f>
        <v>0.63937129884493604</v>
      </c>
      <c r="AG111" s="593">
        <f>HLOOKUP(AG107,data!$TK$2:$XG$3,2,FALSE)</f>
        <v>0.637394108497086</v>
      </c>
      <c r="AH111" s="593">
        <f>HLOOKUP(AH107,data!$TK$2:$XG$3,2,FALSE)</f>
        <v>0.63544122724234298</v>
      </c>
      <c r="AI111" s="593">
        <f>HLOOKUP(AI107,data!$TK$2:$XG$3,2,FALSE)</f>
        <v>0.63349399445566401</v>
      </c>
      <c r="AJ111" s="593">
        <f>HLOOKUP(AJ107,data!$TK$2:$XG$3,2,FALSE)</f>
        <v>0.63152169029907901</v>
      </c>
      <c r="AK111" s="593">
        <f>HLOOKUP(AK107,data!$TK$2:$XG$3,2,FALSE)</f>
        <v>0.62948656990009599</v>
      </c>
      <c r="AL111" s="593">
        <f>HLOOKUP(AL107,data!$TK$2:$XG$3,2,FALSE)</f>
        <v>0.62733737695305802</v>
      </c>
      <c r="AM111" s="593">
        <f>HLOOKUP(AM107,data!$TK$2:$XG$3,2,FALSE)</f>
        <v>0.62507121115050002</v>
      </c>
      <c r="AN111" s="593">
        <f>HLOOKUP(AN107,data!$TK$2:$XG$3,2,FALSE)</f>
        <v>0.62272565355992204</v>
      </c>
      <c r="AO111" s="593">
        <f>HLOOKUP(AO107,data!$TK$2:$XG$3,2,FALSE)</f>
        <v>0.62032288889378495</v>
      </c>
      <c r="AP111" s="593">
        <f>HLOOKUP(AP107,data!$TK$2:$XG$3,2,FALSE)</f>
        <v>0.61786451755401794</v>
      </c>
      <c r="AQ111" s="593">
        <f>HLOOKUP(AQ107,data!$TK$2:$XG$3,2,FALSE)</f>
        <v>0.61542154569780505</v>
      </c>
      <c r="AR111" s="593">
        <f>HLOOKUP(AR107,data!$TK$2:$XG$3,2,FALSE)</f>
        <v>0.61311488627368294</v>
      </c>
      <c r="AS111" s="593">
        <f>HLOOKUP(AS107,data!$TK$2:$XG$3,2,FALSE)</f>
        <v>0.610976792225146</v>
      </c>
      <c r="AT111" s="593">
        <f>HLOOKUP(AT107,data!$TK$2:$XG$3,2,FALSE)</f>
        <v>0.608901717962685</v>
      </c>
      <c r="AU111" s="593">
        <f>HLOOKUP(AU107,data!$TK$2:$XG$3,2,FALSE)</f>
        <v>0.60674353313918905</v>
      </c>
      <c r="AV111" s="593">
        <f>HLOOKUP(AV107,data!$TK$2:$XG$3,2,FALSE)</f>
        <v>0.60453528004733303</v>
      </c>
      <c r="AW111" s="593">
        <f>HLOOKUP(AW107,data!$TK$2:$XG$3,2,FALSE)</f>
        <v>0.60239664685800998</v>
      </c>
      <c r="AX111" s="593">
        <f>HLOOKUP(AX107,data!$TK$2:$XG$3,2,FALSE)</f>
        <v>0.60030699632552997</v>
      </c>
      <c r="AY111" s="593">
        <f>HLOOKUP(AY107,data!$TK$2:$XG$3,2,FALSE)</f>
        <v>0.59822831559640199</v>
      </c>
      <c r="AZ111" s="593">
        <f>HLOOKUP(AZ107,data!$TK$2:$XG$3,2,FALSE)</f>
        <v>0.59614437682936594</v>
      </c>
      <c r="BA111" s="593">
        <f>HLOOKUP(BA107,data!$TK$2:$XG$3,2,FALSE)</f>
        <v>0.59394495257141799</v>
      </c>
      <c r="BB111" s="593">
        <f>HLOOKUP(BB107,data!$TK$2:$XG$3,2,FALSE)</f>
        <v>0.59164883149687197</v>
      </c>
      <c r="BC111" s="593">
        <f>HLOOKUP(BC107,data!$TK$2:$XG$3,2,FALSE)</f>
        <v>0.58933974192946204</v>
      </c>
      <c r="BD111" s="593">
        <f>HLOOKUP(BD107,data!$TK$2:$XG$3,2,FALSE)</f>
        <v>0.58701543442667803</v>
      </c>
      <c r="BE111" s="593">
        <f>HLOOKUP(BE107,data!$TK$2:$XG$3,2,FALSE)</f>
        <v>0.58461044091124803</v>
      </c>
      <c r="BF111" s="593">
        <f>HLOOKUP(BF107,data!$TK$2:$XG$3,2,FALSE)</f>
        <v>0.58207568535378196</v>
      </c>
      <c r="BG111" s="593">
        <f>HLOOKUP(BG107,data!$TK$2:$XG$3,2,FALSE)</f>
        <v>0.57943309550581301</v>
      </c>
      <c r="BH111" s="593">
        <f>HLOOKUP(BH107,data!$TK$2:$XG$3,2,FALSE)</f>
        <v>0.57669742913388899</v>
      </c>
      <c r="BI111" s="593">
        <f>HLOOKUP(BI107,data!$TK$2:$XG$3,2,FALSE)</f>
        <v>0.57391158699814004</v>
      </c>
      <c r="BJ111" s="593">
        <f>HLOOKUP(BJ107,data!$TK$2:$XG$3,2,FALSE)</f>
        <v>0.57109460256424904</v>
      </c>
      <c r="BK111" s="593">
        <f>HLOOKUP(BK107,data!$TK$2:$XG$3,2,FALSE)</f>
        <v>0.56828616989036196</v>
      </c>
      <c r="BL111" s="593">
        <f>HLOOKUP(BL107,data!$TK$2:$XG$3,2,FALSE)</f>
        <v>0.56562981918907296</v>
      </c>
      <c r="BM111" s="593">
        <f>HLOOKUP(BM107,data!$TK$2:$XG$3,2,FALSE)</f>
        <v>0.56330947628759098</v>
      </c>
      <c r="BN111" s="593">
        <f>HLOOKUP(BN107,data!$TK$2:$XG$3,2,FALSE)</f>
        <v>0.56154165443034398</v>
      </c>
      <c r="BO111" s="593">
        <f>HLOOKUP(BO107,data!$TK$2:$XG$3,2,FALSE)</f>
        <v>0.56023200974242404</v>
      </c>
      <c r="BP111" s="593">
        <f>HLOOKUP(BP107,data!$TK$2:$XG$3,2,FALSE)</f>
        <v>0.55926330006861602</v>
      </c>
      <c r="BQ111" s="593">
        <f>HLOOKUP(BQ107,data!$TK$2:$XG$3,2,FALSE)</f>
        <v>0.55857511305992302</v>
      </c>
      <c r="BR111" s="593">
        <f>HLOOKUP(BR107,data!$TK$2:$XG$3,2,FALSE)</f>
        <v>0.55795196560222704</v>
      </c>
      <c r="BS111" s="593">
        <f>HLOOKUP(BS107,data!$TK$2:$XG$3,2,FALSE)</f>
        <v>0.55735982219985603</v>
      </c>
      <c r="BT111" s="593">
        <f>HLOOKUP(BT107,data!$TK$2:$XG$3,2,FALSE)</f>
        <v>0.55676918580088897</v>
      </c>
      <c r="BU111" s="593">
        <f>HLOOKUP(BU107,data!$TK$2:$XG$3,2,FALSE)</f>
        <v>0.55613196884159799</v>
      </c>
      <c r="BV111" s="593">
        <f>HLOOKUP(BV107,data!$TK$2:$XG$3,2,FALSE)</f>
        <v>0.55546564675880805</v>
      </c>
      <c r="BW111" s="593">
        <f>HLOOKUP(BW107,data!$TK$2:$XG$3,2,FALSE)</f>
        <v>0.55478871630627002</v>
      </c>
      <c r="BX111" s="593">
        <f>HLOOKUP(BX107,data!$TK$2:$XG$3,2,FALSE)</f>
        <v>0.55407647226010104</v>
      </c>
      <c r="BY111" s="593">
        <f>HLOOKUP(BY107,data!$TK$2:$XG$3,2,FALSE)</f>
        <v>0.55334683926188599</v>
      </c>
      <c r="BZ111" s="593">
        <f>HLOOKUP(BZ107,data!$TK$2:$XG$3,2,FALSE)</f>
        <v>0.55257230204303798</v>
      </c>
      <c r="CA111" s="593">
        <f>HLOOKUP(CA107,data!$TK$2:$XG$3,2,FALSE)</f>
        <v>0.551738535170616</v>
      </c>
      <c r="CB111" s="593">
        <f>HLOOKUP(CB107,data!$TK$2:$XG$3,2,FALSE)</f>
        <v>0.55085420522336892</v>
      </c>
      <c r="CC111" s="593">
        <f>HLOOKUP(CC107,data!$TK$2:$XG$3,2,FALSE)</f>
        <v>0.54990361276099597</v>
      </c>
      <c r="CD111" s="593">
        <f>HLOOKUP(CD107,data!$TK$2:$XG$3,2,FALSE)</f>
        <v>0.54889496089058698</v>
      </c>
      <c r="CE111" s="593">
        <f>HLOOKUP(CE107,data!$TK$2:$XG$3,2,FALSE)</f>
        <v>0.54782053425423494</v>
      </c>
      <c r="CF111" s="593" t="e">
        <f>HLOOKUP(CF107,data!$TK$2:$XG$3,2,FALSE)</f>
        <v>#N/A</v>
      </c>
    </row>
    <row r="112" spans="1:113" hidden="1">
      <c r="A112" s="543" t="s">
        <v>1380</v>
      </c>
      <c r="B112" s="544"/>
      <c r="C112" s="544"/>
      <c r="D112" s="629"/>
      <c r="E112" s="631"/>
      <c r="F112" s="591">
        <f>F111/E111-1</f>
        <v>2.7368948574204577E-3</v>
      </c>
      <c r="G112" s="591">
        <f t="shared" ref="G112:AK112" si="97">G111/F111-1</f>
        <v>2.6068630156286243E-3</v>
      </c>
      <c r="H112" s="591">
        <f t="shared" si="97"/>
        <v>2.8608168765653641E-3</v>
      </c>
      <c r="I112" s="591">
        <f t="shared" si="97"/>
        <v>3.0041507164941805E-3</v>
      </c>
      <c r="J112" s="591">
        <f t="shared" si="97"/>
        <v>2.9642423785423144E-3</v>
      </c>
      <c r="K112" s="591">
        <f t="shared" si="97"/>
        <v>2.9139954809302981E-3</v>
      </c>
      <c r="L112" s="546">
        <f t="shared" si="97"/>
        <v>2.9458629025709282E-3</v>
      </c>
      <c r="M112" s="546">
        <f t="shared" si="97"/>
        <v>2.9540745642522293E-3</v>
      </c>
      <c r="N112" s="546">
        <f t="shared" si="97"/>
        <v>2.6741044388796098E-3</v>
      </c>
      <c r="O112" s="546">
        <f t="shared" si="97"/>
        <v>2.021367896860804E-3</v>
      </c>
      <c r="P112" s="546">
        <f t="shared" si="97"/>
        <v>9.8702951731199917E-4</v>
      </c>
      <c r="Q112" s="546">
        <f t="shared" si="97"/>
        <v>2.204575478259585E-5</v>
      </c>
      <c r="R112" s="546">
        <f t="shared" si="97"/>
        <v>-8.166307989797561E-4</v>
      </c>
      <c r="S112" s="546">
        <f t="shared" si="97"/>
        <v>-1.6037667364550146E-3</v>
      </c>
      <c r="T112" s="546">
        <f t="shared" si="97"/>
        <v>-2.0563159372136708E-3</v>
      </c>
      <c r="U112" s="546">
        <f t="shared" si="97"/>
        <v>-2.4553046894592034E-3</v>
      </c>
      <c r="V112" s="546">
        <f t="shared" si="97"/>
        <v>-2.8665483375885925E-3</v>
      </c>
      <c r="W112" s="546">
        <f t="shared" si="97"/>
        <v>-3.1998515973284958E-3</v>
      </c>
      <c r="X112" s="546">
        <f t="shared" si="97"/>
        <v>-3.4682251992805835E-3</v>
      </c>
      <c r="Y112" s="546">
        <f t="shared" si="97"/>
        <v>-3.6847260247003799E-3</v>
      </c>
      <c r="Z112" s="546">
        <f t="shared" si="97"/>
        <v>-3.8375668605928892E-3</v>
      </c>
      <c r="AA112" s="546">
        <f t="shared" si="97"/>
        <v>-3.8994631615303366E-3</v>
      </c>
      <c r="AB112" s="546">
        <f t="shared" si="97"/>
        <v>-3.8296282051162311E-3</v>
      </c>
      <c r="AC112" s="546">
        <f t="shared" si="97"/>
        <v>-3.7090095424328062E-3</v>
      </c>
      <c r="AD112" s="546">
        <f t="shared" si="97"/>
        <v>-3.5445322736923357E-3</v>
      </c>
      <c r="AE112" s="546">
        <f t="shared" si="97"/>
        <v>-3.3464936047592486E-3</v>
      </c>
      <c r="AF112" s="546">
        <f t="shared" si="97"/>
        <v>-3.182116700054749E-3</v>
      </c>
      <c r="AG112" s="546">
        <f t="shared" si="97"/>
        <v>-3.0923977216712473E-3</v>
      </c>
      <c r="AH112" s="546">
        <f t="shared" si="97"/>
        <v>-3.0638520637533695E-3</v>
      </c>
      <c r="AI112" s="546">
        <f t="shared" si="97"/>
        <v>-3.0643790537946414E-3</v>
      </c>
      <c r="AJ112" s="546">
        <f t="shared" si="97"/>
        <v>-3.1133746710254595E-3</v>
      </c>
      <c r="AK112" s="546">
        <f t="shared" si="97"/>
        <v>-3.2225661133178374E-3</v>
      </c>
      <c r="AL112" s="546">
        <f t="shared" ref="AL112" si="98">AL111/AK111-1</f>
        <v>-3.4141998412755559E-3</v>
      </c>
      <c r="AM112" s="546">
        <f t="shared" ref="AM112" si="99">AM111/AL111-1</f>
        <v>-3.6123557846411414E-3</v>
      </c>
      <c r="AN112" s="546">
        <f t="shared" ref="AN112" si="100">AN111/AM111-1</f>
        <v>-3.7524645972109028E-3</v>
      </c>
      <c r="AO112" s="546">
        <f t="shared" ref="AO112" si="101">AO111/AN111-1</f>
        <v>-3.8584642408759917E-3</v>
      </c>
      <c r="AP112" s="546">
        <f t="shared" ref="AP112" si="102">AP111/AO111-1</f>
        <v>-3.963051152523156E-3</v>
      </c>
      <c r="AQ112" s="546">
        <f t="shared" ref="AQ112" si="103">AQ111/AP111-1</f>
        <v>-3.9538956952634985E-3</v>
      </c>
      <c r="AR112" s="546">
        <f t="shared" ref="AR112" si="104">AR111/AQ111-1</f>
        <v>-3.7480966343267363E-3</v>
      </c>
      <c r="AS112" s="546">
        <f t="shared" ref="AS112" si="105">AS111/AR111-1</f>
        <v>-3.4872649423529634E-3</v>
      </c>
      <c r="AT112" s="546">
        <f t="shared" ref="AT112" si="106">AT111/AS111-1</f>
        <v>-3.3963225590021295E-3</v>
      </c>
      <c r="AU112" s="546">
        <f t="shared" ref="AU112" si="107">AU111/AT111-1</f>
        <v>-3.544389447145857E-3</v>
      </c>
      <c r="AV112" s="546">
        <f t="shared" ref="AV112" si="108">AV111/AU111-1</f>
        <v>-3.6395164863659568E-3</v>
      </c>
      <c r="AW112" s="546">
        <f t="shared" ref="AW112" si="109">AW111/AV111-1</f>
        <v>-3.5376482728279868E-3</v>
      </c>
      <c r="AX112" s="546">
        <f t="shared" ref="AX112" si="110">AX111/AW111-1</f>
        <v>-3.4688946948480126E-3</v>
      </c>
      <c r="AY112" s="546">
        <f t="shared" ref="AY112" si="111">AY111/AX111-1</f>
        <v>-3.4626961568856585E-3</v>
      </c>
      <c r="AZ112" s="546">
        <f t="shared" ref="AZ112" si="112">AZ111/AY111-1</f>
        <v>-3.4835174342399133E-3</v>
      </c>
      <c r="BA112" s="546">
        <f t="shared" ref="BA112" si="113">BA111/AZ111-1</f>
        <v>-3.6894154225620701E-3</v>
      </c>
      <c r="BB112" s="546">
        <f t="shared" ref="BB112" si="114">BB111/BA111-1</f>
        <v>-3.8658819552304102E-3</v>
      </c>
      <c r="BC112" s="546">
        <f t="shared" ref="BC112" si="115">BC111/BB111-1</f>
        <v>-3.9028042387372341E-3</v>
      </c>
      <c r="BD112" s="546">
        <f t="shared" ref="BD112" si="116">BD111/BC111-1</f>
        <v>-3.9439178073659154E-3</v>
      </c>
      <c r="BE112" s="546">
        <f t="shared" ref="BE112" si="117">BE111/BD111-1</f>
        <v>-4.0969851461893914E-3</v>
      </c>
      <c r="BF112" s="546">
        <f t="shared" ref="BF112" si="118">BF111/BE111-1</f>
        <v>-4.3358027501443352E-3</v>
      </c>
      <c r="BG112" s="546">
        <f t="shared" ref="BG112" si="119">BG111/BF111-1</f>
        <v>-4.5399419945926223E-3</v>
      </c>
      <c r="BH112" s="546">
        <f t="shared" ref="BH112" si="120">BH111/BG111-1</f>
        <v>-4.7212808400871609E-3</v>
      </c>
      <c r="BI112" s="546">
        <f t="shared" ref="BI112" si="121">BI111/BH111-1</f>
        <v>-4.8306824255014424E-3</v>
      </c>
      <c r="BJ112" s="546">
        <f t="shared" ref="BJ112" si="122">BJ111/BI111-1</f>
        <v>-4.908394424697593E-3</v>
      </c>
      <c r="BK112" s="546">
        <f t="shared" ref="BK112" si="123">BK111/BJ111-1</f>
        <v>-4.9176312668287592E-3</v>
      </c>
      <c r="BL112" s="546">
        <f t="shared" ref="BL112" si="124">BL111/BK111-1</f>
        <v>-4.6743187535277508E-3</v>
      </c>
      <c r="BM112" s="546">
        <f t="shared" ref="BM112" si="125">BM111/BL111-1</f>
        <v>-4.1022287417742387E-3</v>
      </c>
      <c r="BN112" s="546">
        <f t="shared" ref="BN112" si="126">BN111/BM111-1</f>
        <v>-3.1382782141311516E-3</v>
      </c>
      <c r="BO112" s="546">
        <f t="shared" ref="BO112" si="127">BO111/BN111-1</f>
        <v>-2.3322307037908496E-3</v>
      </c>
      <c r="BP112" s="546">
        <f t="shared" ref="BP112" si="128">BP111/BO111-1</f>
        <v>-1.7291223224702446E-3</v>
      </c>
      <c r="BQ112" s="546">
        <f t="shared" ref="BQ112" si="129">BQ111/BP111-1</f>
        <v>-1.2305241710095505E-3</v>
      </c>
      <c r="BR112" s="546">
        <f t="shared" ref="BR112" si="130">BR111/BQ111-1</f>
        <v>-1.115601900489871E-3</v>
      </c>
      <c r="BS112" s="546">
        <f t="shared" ref="BS112" si="131">BS111/BR111-1</f>
        <v>-1.0612802514852193E-3</v>
      </c>
      <c r="BT112" s="546">
        <f t="shared" ref="BT112" si="132">BT111/BS111-1</f>
        <v>-1.0597039388950957E-3</v>
      </c>
      <c r="BU112" s="546">
        <f t="shared" ref="BU112" si="133">BU111/BT111-1</f>
        <v>-1.1444903481401258E-3</v>
      </c>
      <c r="BV112" s="546">
        <f t="shared" ref="BV112" si="134">BV111/BU111-1</f>
        <v>-1.1981366296526241E-3</v>
      </c>
      <c r="BW112" s="546">
        <f t="shared" ref="BW112" si="135">BW111/BV111-1</f>
        <v>-1.2186720393745354E-3</v>
      </c>
      <c r="BX112" s="546">
        <f t="shared" ref="BX112" si="136">BX111/BW111-1</f>
        <v>-1.2838113415698515E-3</v>
      </c>
      <c r="BY112" s="546">
        <f t="shared" ref="BY112" si="137">BY111/BX111-1</f>
        <v>-1.3168452997811553E-3</v>
      </c>
      <c r="BZ112" s="546">
        <f t="shared" ref="BZ112" si="138">BZ111/BY111-1</f>
        <v>-1.3997318930766278E-3</v>
      </c>
      <c r="CA112" s="546">
        <f t="shared" ref="CA112" si="139">CA111/BZ111-1</f>
        <v>-1.5088828544956856E-3</v>
      </c>
      <c r="CB112" s="546">
        <f t="shared" ref="CB112" si="140">CB111/CA111-1</f>
        <v>-1.6028062041626434E-3</v>
      </c>
      <c r="CC112" s="546">
        <f t="shared" ref="CC112" si="141">CC111/CB111-1</f>
        <v>-1.725669793130602E-3</v>
      </c>
      <c r="CD112" s="546">
        <f t="shared" ref="CD112" si="142">CD111/CC111-1</f>
        <v>-1.834233940280372E-3</v>
      </c>
      <c r="CE112" s="546">
        <f t="shared" ref="CE112" si="143">CE111/CD111-1</f>
        <v>-1.9574357808073151E-3</v>
      </c>
      <c r="CF112" s="546" t="e">
        <f t="shared" ref="CF112" si="144">CF111/CE111-1</f>
        <v>#N/A</v>
      </c>
    </row>
    <row r="113" spans="1:84" hidden="1">
      <c r="A113" s="547" t="s">
        <v>1390</v>
      </c>
      <c r="B113" s="548"/>
      <c r="C113" s="548"/>
      <c r="D113" s="632"/>
      <c r="E113" s="594">
        <f>HLOOKUP(E107,data!$XJ$2:$ABF$3,2,FALSE)</f>
        <v>0.60767906521769399</v>
      </c>
      <c r="F113" s="594">
        <f>HLOOKUP(F107,data!$XJ$2:$ABF$3,2,FALSE)</f>
        <v>0.609278393330136</v>
      </c>
      <c r="G113" s="594">
        <f>HLOOKUP(G107,data!$XJ$2:$ABF$3,2,FALSE)</f>
        <v>0.61069943393926007</v>
      </c>
      <c r="H113" s="594">
        <f>HLOOKUP(H107,data!$XJ$2:$ABF$3,2,FALSE)</f>
        <v>0.61229324530100004</v>
      </c>
      <c r="I113" s="594">
        <f>HLOOKUP(I107,data!$XJ$2:$ABF$3,2,FALSE)</f>
        <v>0.61398636397020201</v>
      </c>
      <c r="J113" s="594">
        <f>HLOOKUP(J107,data!$XJ$2:$ABF$3,2,FALSE)</f>
        <v>0.615709543737056</v>
      </c>
      <c r="K113" s="594">
        <f>HLOOKUP(K107,data!$XJ$2:$ABF$3,2,FALSE)</f>
        <v>0.61744136085748302</v>
      </c>
      <c r="L113" s="594">
        <f>HLOOKUP(L107,data!$XJ$2:$ABF$3,2,FALSE)</f>
        <v>0.61910219427716295</v>
      </c>
      <c r="M113" s="594">
        <f>HLOOKUP(M107,data!$XJ$2:$ABF$3,2,FALSE)</f>
        <v>0.62058061715181201</v>
      </c>
      <c r="N113" s="594">
        <f>HLOOKUP(N107,data!$XJ$2:$ABF$3,2,FALSE)</f>
        <v>0.62165741866711899</v>
      </c>
      <c r="O113" s="594">
        <f>HLOOKUP(O107,data!$XJ$2:$ABF$3,2,FALSE)</f>
        <v>0.62209121774781506</v>
      </c>
      <c r="P113" s="594">
        <f>HLOOKUP(P107,data!$XJ$2:$ABF$3,2,FALSE)</f>
        <v>0.621615379879916</v>
      </c>
      <c r="Q113" s="594">
        <f>HLOOKUP(Q107,data!$XJ$2:$ABF$3,2,FALSE)</f>
        <v>0.62029611286063602</v>
      </c>
      <c r="R113" s="594">
        <f>HLOOKUP(R107,data!$XJ$2:$ABF$3,2,FALSE)</f>
        <v>0.61833196634724108</v>
      </c>
      <c r="S113" s="594">
        <f>HLOOKUP(S107,data!$XJ$2:$ABF$3,2,FALSE)</f>
        <v>0.61583428160761799</v>
      </c>
      <c r="T113" s="594">
        <f>HLOOKUP(T107,data!$XJ$2:$ABF$3,2,FALSE)</f>
        <v>0.61306149008591604</v>
      </c>
      <c r="U113" s="594">
        <f>HLOOKUP(U107,data!$XJ$2:$ABF$3,2,FALSE)</f>
        <v>0.61013731780735903</v>
      </c>
      <c r="V113" s="594">
        <f>HLOOKUP(V107,data!$XJ$2:$ABF$3,2,FALSE)</f>
        <v>0.60715773984061105</v>
      </c>
      <c r="W113" s="594">
        <f>HLOOKUP(W107,data!$XJ$2:$ABF$3,2,FALSE)</f>
        <v>0.60421096174750499</v>
      </c>
      <c r="X113" s="594">
        <f>HLOOKUP(X107,data!$XJ$2:$ABF$3,2,FALSE)</f>
        <v>0.60136252955887104</v>
      </c>
      <c r="Y113" s="594">
        <f>HLOOKUP(Y107,data!$XJ$2:$ABF$3,2,FALSE)</f>
        <v>0.59865269950250999</v>
      </c>
      <c r="Z113" s="594">
        <f>HLOOKUP(Z107,data!$XJ$2:$ABF$3,2,FALSE)</f>
        <v>0.59605203354753</v>
      </c>
      <c r="AA113" s="594">
        <f>HLOOKUP(AA107,data!$XJ$2:$ABF$3,2,FALSE)</f>
        <v>0.59351952035375999</v>
      </c>
      <c r="AB113" s="594">
        <f>HLOOKUP(AB107,data!$XJ$2:$ABF$3,2,FALSE)</f>
        <v>0.59104197717156803</v>
      </c>
      <c r="AC113" s="594">
        <f>HLOOKUP(AC107,data!$XJ$2:$ABF$3,2,FALSE)</f>
        <v>0.58857257188914303</v>
      </c>
      <c r="AD113" s="594">
        <f>HLOOKUP(AD107,data!$XJ$2:$ABF$3,2,FALSE)</f>
        <v>0.586092686275965</v>
      </c>
      <c r="AE113" s="594">
        <f>HLOOKUP(AE107,data!$XJ$2:$ABF$3,2,FALSE)</f>
        <v>0.58362004170553705</v>
      </c>
      <c r="AF113" s="594">
        <f>HLOOKUP(AF107,data!$XJ$2:$ABF$3,2,FALSE)</f>
        <v>0.58115934540785896</v>
      </c>
      <c r="AG113" s="594">
        <f>HLOOKUP(AG107,data!$XJ$2:$ABF$3,2,FALSE)</f>
        <v>0.57862453323296603</v>
      </c>
      <c r="AH113" s="594">
        <f>HLOOKUP(AH107,data!$XJ$2:$ABF$3,2,FALSE)</f>
        <v>0.57600311341723098</v>
      </c>
      <c r="AI113" s="594">
        <f>HLOOKUP(AI107,data!$XJ$2:$ABF$3,2,FALSE)</f>
        <v>0.57337150592542796</v>
      </c>
      <c r="AJ113" s="594">
        <f>HLOOKUP(AJ107,data!$XJ$2:$ABF$3,2,FALSE)</f>
        <v>0.57070507020482497</v>
      </c>
      <c r="AK113" s="594">
        <f>HLOOKUP(AK107,data!$XJ$2:$ABF$3,2,FALSE)</f>
        <v>0.56797152082521496</v>
      </c>
      <c r="AL113" s="594">
        <f>HLOOKUP(AL107,data!$XJ$2:$ABF$3,2,FALSE)</f>
        <v>0.565286437254642</v>
      </c>
      <c r="AM113" s="594">
        <f>HLOOKUP(AM107,data!$XJ$2:$ABF$3,2,FALSE)</f>
        <v>0.56276943502316301</v>
      </c>
      <c r="AN113" s="594">
        <f>HLOOKUP(AN107,data!$XJ$2:$ABF$3,2,FALSE)</f>
        <v>0.56040950214588703</v>
      </c>
      <c r="AO113" s="594">
        <f>HLOOKUP(AO107,data!$XJ$2:$ABF$3,2,FALSE)</f>
        <v>0.558155797797667</v>
      </c>
      <c r="AP113" s="594">
        <f>HLOOKUP(AP107,data!$XJ$2:$ABF$3,2,FALSE)</f>
        <v>0.555886142186092</v>
      </c>
      <c r="AQ113" s="594">
        <f>HLOOKUP(AQ107,data!$XJ$2:$ABF$3,2,FALSE)</f>
        <v>0.55359562716716193</v>
      </c>
      <c r="AR113" s="594">
        <f>HLOOKUP(AR107,data!$XJ$2:$ABF$3,2,FALSE)</f>
        <v>0.55139618278750502</v>
      </c>
      <c r="AS113" s="594">
        <f>HLOOKUP(AS107,data!$XJ$2:$ABF$3,2,FALSE)</f>
        <v>0.54928030624935498</v>
      </c>
      <c r="AT113" s="594">
        <f>HLOOKUP(AT107,data!$XJ$2:$ABF$3,2,FALSE)</f>
        <v>0.54719322452895303</v>
      </c>
      <c r="AU113" s="594">
        <f>HLOOKUP(AU107,data!$XJ$2:$ABF$3,2,FALSE)</f>
        <v>0.54506555771641496</v>
      </c>
      <c r="AV113" s="594">
        <f>HLOOKUP(AV107,data!$XJ$2:$ABF$3,2,FALSE)</f>
        <v>0.54280511555726596</v>
      </c>
      <c r="AW113" s="594">
        <f>HLOOKUP(AW107,data!$XJ$2:$ABF$3,2,FALSE)</f>
        <v>0.54044322781568599</v>
      </c>
      <c r="AX113" s="594">
        <f>HLOOKUP(AX107,data!$XJ$2:$ABF$3,2,FALSE)</f>
        <v>0.53804714501561701</v>
      </c>
      <c r="AY113" s="594">
        <f>HLOOKUP(AY107,data!$XJ$2:$ABF$3,2,FALSE)</f>
        <v>0.53561656115519496</v>
      </c>
      <c r="AZ113" s="594">
        <f>HLOOKUP(AZ107,data!$XJ$2:$ABF$3,2,FALSE)</f>
        <v>0.53309216178352503</v>
      </c>
      <c r="BA113" s="594">
        <f>HLOOKUP(BA107,data!$XJ$2:$ABF$3,2,FALSE)</f>
        <v>0.53038566266639697</v>
      </c>
      <c r="BB113" s="594">
        <f>HLOOKUP(BB107,data!$XJ$2:$ABF$3,2,FALSE)</f>
        <v>0.52753461728080309</v>
      </c>
      <c r="BC113" s="594">
        <f>HLOOKUP(BC107,data!$XJ$2:$ABF$3,2,FALSE)</f>
        <v>0.52459148336406303</v>
      </c>
      <c r="BD113" s="594">
        <f>HLOOKUP(BD107,data!$XJ$2:$ABF$3,2,FALSE)</f>
        <v>0.52154988593687901</v>
      </c>
      <c r="BE113" s="594">
        <f>HLOOKUP(BE107,data!$XJ$2:$ABF$3,2,FALSE)</f>
        <v>0.51844349048300498</v>
      </c>
      <c r="BF113" s="594">
        <f>HLOOKUP(BF107,data!$XJ$2:$ABF$3,2,FALSE)</f>
        <v>0.51532548219323204</v>
      </c>
      <c r="BG113" s="594">
        <f>HLOOKUP(BG107,data!$XJ$2:$ABF$3,2,FALSE)</f>
        <v>0.51234658917433196</v>
      </c>
      <c r="BH113" s="594">
        <f>HLOOKUP(BH107,data!$XJ$2:$ABF$3,2,FALSE)</f>
        <v>0.50968591264420093</v>
      </c>
      <c r="BI113" s="594">
        <f>HLOOKUP(BI107,data!$XJ$2:$ABF$3,2,FALSE)</f>
        <v>0.50759252002252697</v>
      </c>
      <c r="BJ113" s="594">
        <f>HLOOKUP(BJ107,data!$XJ$2:$ABF$3,2,FALSE)</f>
        <v>0.50599606173646694</v>
      </c>
      <c r="BK113" s="594">
        <f>HLOOKUP(BK107,data!$XJ$2:$ABF$3,2,FALSE)</f>
        <v>0.50478339813680495</v>
      </c>
      <c r="BL113" s="594">
        <f>HLOOKUP(BL107,data!$XJ$2:$ABF$3,2,FALSE)</f>
        <v>0.50387993788610297</v>
      </c>
      <c r="BM113" s="594">
        <f>HLOOKUP(BM107,data!$XJ$2:$ABF$3,2,FALSE)</f>
        <v>0.50305631091769398</v>
      </c>
      <c r="BN113" s="594">
        <f>HLOOKUP(BN107,data!$XJ$2:$ABF$3,2,FALSE)</f>
        <v>0.50227709938224396</v>
      </c>
      <c r="BO113" s="594">
        <f>HLOOKUP(BO107,data!$XJ$2:$ABF$3,2,FALSE)</f>
        <v>0.50151505583015799</v>
      </c>
      <c r="BP113" s="594">
        <f>HLOOKUP(BP107,data!$XJ$2:$ABF$3,2,FALSE)</f>
        <v>0.50075604641091898</v>
      </c>
      <c r="BQ113" s="594">
        <f>HLOOKUP(BQ107,data!$XJ$2:$ABF$3,2,FALSE)</f>
        <v>0.49998357888533002</v>
      </c>
      <c r="BR113" s="594">
        <f>HLOOKUP(BR107,data!$XJ$2:$ABF$3,2,FALSE)</f>
        <v>0.49919583286563901</v>
      </c>
      <c r="BS113" s="594">
        <f>HLOOKUP(BS107,data!$XJ$2:$ABF$3,2,FALSE)</f>
        <v>0.49840173431866097</v>
      </c>
      <c r="BT113" s="594">
        <f>HLOOKUP(BT107,data!$XJ$2:$ABF$3,2,FALSE)</f>
        <v>0.49758108122794903</v>
      </c>
      <c r="BU113" s="594">
        <f>HLOOKUP(BU107,data!$XJ$2:$ABF$3,2,FALSE)</f>
        <v>0.49670237812068402</v>
      </c>
      <c r="BV113" s="594">
        <f>HLOOKUP(BV107,data!$XJ$2:$ABF$3,2,FALSE)</f>
        <v>0.49580878608606299</v>
      </c>
      <c r="BW113" s="594">
        <f>HLOOKUP(BW107,data!$XJ$2:$ABF$3,2,FALSE)</f>
        <v>0.49490895173928001</v>
      </c>
      <c r="BX113" s="594">
        <f>HLOOKUP(BX107,data!$XJ$2:$ABF$3,2,FALSE)</f>
        <v>0.49395501579447199</v>
      </c>
      <c r="BY113" s="594">
        <f>HLOOKUP(BY107,data!$XJ$2:$ABF$3,2,FALSE)</f>
        <v>0.492968194746007</v>
      </c>
      <c r="BZ113" s="594">
        <f>HLOOKUP(BZ107,data!$XJ$2:$ABF$3,2,FALSE)</f>
        <v>0.49193702892732799</v>
      </c>
      <c r="CA113" s="594">
        <f>HLOOKUP(CA107,data!$XJ$2:$ABF$3,2,FALSE)</f>
        <v>0.490846855079343</v>
      </c>
      <c r="CB113" s="594">
        <f>HLOOKUP(CB107,data!$XJ$2:$ABF$3,2,FALSE)</f>
        <v>0.489713702495364</v>
      </c>
      <c r="CC113" s="594">
        <f>HLOOKUP(CC107,data!$XJ$2:$ABF$3,2,FALSE)</f>
        <v>0.48856445331377202</v>
      </c>
      <c r="CD113" s="594">
        <f>HLOOKUP(CD107,data!$XJ$2:$ABF$3,2,FALSE)</f>
        <v>0.48743013465497498</v>
      </c>
      <c r="CE113" s="594">
        <f>HLOOKUP(CE107,data!$XJ$2:$ABF$3,2,FALSE)</f>
        <v>0.48628521454929902</v>
      </c>
      <c r="CF113" s="594" t="e">
        <f>HLOOKUP(CF107,data!$XJ$2:$ABF$3,2,FALSE)</f>
        <v>#N/A</v>
      </c>
    </row>
    <row r="114" spans="1:84" hidden="1">
      <c r="A114" s="547" t="s">
        <v>1381</v>
      </c>
      <c r="B114" s="549"/>
      <c r="C114" s="549"/>
      <c r="D114" s="633"/>
      <c r="E114" s="633"/>
      <c r="F114" s="595">
        <f>F113/E113-1</f>
        <v>2.6318631066697407E-3</v>
      </c>
      <c r="G114" s="595">
        <f t="shared" ref="G114:AK114" si="145">G113/F113-1</f>
        <v>2.3323338307750241E-3</v>
      </c>
      <c r="H114" s="595">
        <f t="shared" si="145"/>
        <v>2.6098130654210738E-3</v>
      </c>
      <c r="I114" s="595">
        <f t="shared" si="145"/>
        <v>2.7652087985547968E-3</v>
      </c>
      <c r="J114" s="595">
        <f t="shared" si="145"/>
        <v>2.8065440341564774E-3</v>
      </c>
      <c r="K114" s="595">
        <f t="shared" si="145"/>
        <v>2.8127176816454824E-3</v>
      </c>
      <c r="L114" s="550">
        <f t="shared" si="145"/>
        <v>2.6898642121633287E-3</v>
      </c>
      <c r="M114" s="550">
        <f t="shared" si="145"/>
        <v>2.3880110397205279E-3</v>
      </c>
      <c r="N114" s="550">
        <f t="shared" si="145"/>
        <v>1.7351517039785325E-3</v>
      </c>
      <c r="O114" s="550">
        <f t="shared" si="145"/>
        <v>6.9781051053197096E-4</v>
      </c>
      <c r="P114" s="550">
        <f t="shared" si="145"/>
        <v>-7.6490047492028257E-4</v>
      </c>
      <c r="Q114" s="550">
        <f t="shared" si="145"/>
        <v>-2.1223204283247199E-3</v>
      </c>
      <c r="R114" s="550">
        <f t="shared" si="145"/>
        <v>-3.1664659388833671E-3</v>
      </c>
      <c r="S114" s="550">
        <f t="shared" si="145"/>
        <v>-4.0393912583527314E-3</v>
      </c>
      <c r="T114" s="550">
        <f t="shared" si="145"/>
        <v>-4.5024962145070457E-3</v>
      </c>
      <c r="U114" s="550">
        <f t="shared" si="145"/>
        <v>-4.7697862707820615E-3</v>
      </c>
      <c r="V114" s="550">
        <f t="shared" si="145"/>
        <v>-4.8834547236934478E-3</v>
      </c>
      <c r="W114" s="550">
        <f t="shared" si="145"/>
        <v>-4.8533978894507168E-3</v>
      </c>
      <c r="X114" s="550">
        <f t="shared" si="145"/>
        <v>-4.7143007475330956E-3</v>
      </c>
      <c r="Y114" s="550">
        <f t="shared" si="145"/>
        <v>-4.5061504885395287E-3</v>
      </c>
      <c r="Z114" s="550">
        <f t="shared" si="145"/>
        <v>-4.3441981588676626E-3</v>
      </c>
      <c r="AA114" s="550">
        <f t="shared" si="145"/>
        <v>-4.2488122701255238E-3</v>
      </c>
      <c r="AB114" s="550">
        <f t="shared" si="145"/>
        <v>-4.1743246805349132E-3</v>
      </c>
      <c r="AC114" s="550">
        <f t="shared" si="145"/>
        <v>-4.1780539755269519E-3</v>
      </c>
      <c r="AD114" s="550">
        <f t="shared" si="145"/>
        <v>-4.2133897018311606E-3</v>
      </c>
      <c r="AE114" s="550">
        <f t="shared" si="145"/>
        <v>-4.218862695829162E-3</v>
      </c>
      <c r="AF114" s="550">
        <f t="shared" si="145"/>
        <v>-4.2162642161620578E-3</v>
      </c>
      <c r="AG114" s="550">
        <f t="shared" si="145"/>
        <v>-4.3616474464743815E-3</v>
      </c>
      <c r="AH114" s="550">
        <f t="shared" si="145"/>
        <v>-4.5304332346371989E-3</v>
      </c>
      <c r="AI114" s="550">
        <f t="shared" si="145"/>
        <v>-4.5687383114834113E-3</v>
      </c>
      <c r="AJ114" s="550">
        <f t="shared" si="145"/>
        <v>-4.6504503503349559E-3</v>
      </c>
      <c r="AK114" s="550">
        <f t="shared" si="145"/>
        <v>-4.7897758795606427E-3</v>
      </c>
      <c r="AL114" s="550">
        <f t="shared" ref="AL114" si="146">AL113/AK113-1</f>
        <v>-4.7274968411651352E-3</v>
      </c>
      <c r="AM114" s="550">
        <f t="shared" ref="AM114" si="147">AM113/AL113-1</f>
        <v>-4.4526138707714491E-3</v>
      </c>
      <c r="AN114" s="550">
        <f t="shared" ref="AN114" si="148">AN113/AM113-1</f>
        <v>-4.1934275929161879E-3</v>
      </c>
      <c r="AO114" s="550">
        <f t="shared" ref="AO114" si="149">AO113/AN113-1</f>
        <v>-4.0215312902266431E-3</v>
      </c>
      <c r="AP114" s="550">
        <f t="shared" ref="AP114" si="150">AP113/AO113-1</f>
        <v>-4.0663478199642888E-3</v>
      </c>
      <c r="AQ114" s="550">
        <f t="shared" ref="AQ114" si="151">AQ113/AP113-1</f>
        <v>-4.1204751208985257E-3</v>
      </c>
      <c r="AR114" s="550">
        <f t="shared" ref="AR114" si="152">AR113/AQ113-1</f>
        <v>-3.9730161723130486E-3</v>
      </c>
      <c r="AS114" s="550">
        <f t="shared" ref="AS114" si="153">AS113/AR113-1</f>
        <v>-3.8373071925408286E-3</v>
      </c>
      <c r="AT114" s="550">
        <f t="shared" ref="AT114" si="154">AT113/AS113-1</f>
        <v>-3.7996660296327756E-3</v>
      </c>
      <c r="AU114" s="550">
        <f t="shared" ref="AU114" si="155">AU113/AT113-1</f>
        <v>-3.8883281392412261E-3</v>
      </c>
      <c r="AV114" s="550">
        <f t="shared" ref="AV114" si="156">AV113/AU113-1</f>
        <v>-4.1471014397227446E-3</v>
      </c>
      <c r="AW114" s="550">
        <f t="shared" ref="AW114" si="157">AW113/AV113-1</f>
        <v>-4.3512628637538686E-3</v>
      </c>
      <c r="AX114" s="550">
        <f t="shared" ref="AX114" si="158">AX113/AW113-1</f>
        <v>-4.4335513459077269E-3</v>
      </c>
      <c r="AY114" s="550">
        <f t="shared" ref="AY114" si="159">AY113/AX113-1</f>
        <v>-4.5174180049807333E-3</v>
      </c>
      <c r="AZ114" s="550">
        <f t="shared" ref="AZ114" si="160">AZ113/AY113-1</f>
        <v>-4.7130719151502465E-3</v>
      </c>
      <c r="BA114" s="550">
        <f t="shared" ref="BA114" si="161">BA113/AZ113-1</f>
        <v>-5.0769816387341571E-3</v>
      </c>
      <c r="BB114" s="550">
        <f t="shared" ref="BB114" si="162">BB113/BA113-1</f>
        <v>-5.3754194094555174E-3</v>
      </c>
      <c r="BC114" s="550">
        <f t="shared" ref="BC114" si="163">BC113/BB113-1</f>
        <v>-5.5790346648918465E-3</v>
      </c>
      <c r="BD114" s="550">
        <f t="shared" ref="BD114" si="164">BD113/BC113-1</f>
        <v>-5.7980305125792109E-3</v>
      </c>
      <c r="BE114" s="550">
        <f t="shared" ref="BE114" si="165">BE113/BD113-1</f>
        <v>-5.9560850028639312E-3</v>
      </c>
      <c r="BF114" s="550">
        <f t="shared" ref="BF114" si="166">BF113/BE113-1</f>
        <v>-6.0141719338939748E-3</v>
      </c>
      <c r="BG114" s="550">
        <f t="shared" ref="BG114" si="167">BG113/BF113-1</f>
        <v>-5.7806049221976741E-3</v>
      </c>
      <c r="BH114" s="550">
        <f t="shared" ref="BH114" si="168">BH113/BG113-1</f>
        <v>-5.1931184599448565E-3</v>
      </c>
      <c r="BI114" s="550">
        <f t="shared" ref="BI114" si="169">BI113/BH113-1</f>
        <v>-4.1072208780769115E-3</v>
      </c>
      <c r="BJ114" s="550">
        <f t="shared" ref="BJ114" si="170">BJ113/BI113-1</f>
        <v>-3.1451572335801092E-3</v>
      </c>
      <c r="BK114" s="550">
        <f t="shared" ref="BK114" si="171">BK113/BJ113-1</f>
        <v>-2.3965870317258497E-3</v>
      </c>
      <c r="BL114" s="550">
        <f t="shared" ref="BL114" si="172">BL113/BK113-1</f>
        <v>-1.7897978698124817E-3</v>
      </c>
      <c r="BM114" s="550">
        <f t="shared" ref="BM114" si="173">BM113/BL113-1</f>
        <v>-1.6345698776265571E-3</v>
      </c>
      <c r="BN114" s="550">
        <f t="shared" ref="BN114" si="174">BN113/BM113-1</f>
        <v>-1.5489548953845356E-3</v>
      </c>
      <c r="BO114" s="550">
        <f t="shared" ref="BO114" si="175">BO113/BN113-1</f>
        <v>-1.5171775759301731E-3</v>
      </c>
      <c r="BP114" s="550">
        <f t="shared" ref="BP114" si="176">BP113/BO113-1</f>
        <v>-1.5134329675957625E-3</v>
      </c>
      <c r="BQ114" s="550">
        <f t="shared" ref="BQ114" si="177">BQ113/BP113-1</f>
        <v>-1.5426024930212945E-3</v>
      </c>
      <c r="BR114" s="550">
        <f t="shared" ref="BR114" si="178">BR113/BQ113-1</f>
        <v>-1.5755437837522424E-3</v>
      </c>
      <c r="BS114" s="550">
        <f t="shared" ref="BS114" si="179">BS113/BR113-1</f>
        <v>-1.5907555606373691E-3</v>
      </c>
      <c r="BT114" s="550">
        <f t="shared" ref="BT114" si="180">BT113/BS113-1</f>
        <v>-1.6465694924473473E-3</v>
      </c>
      <c r="BU114" s="550">
        <f t="shared" ref="BU114" si="181">BU113/BT113-1</f>
        <v>-1.765949591766014E-3</v>
      </c>
      <c r="BV114" s="550">
        <f t="shared" ref="BV114" si="182">BV113/BU113-1</f>
        <v>-1.7990492374970746E-3</v>
      </c>
      <c r="BW114" s="550">
        <f t="shared" ref="BW114" si="183">BW113/BV113-1</f>
        <v>-1.8148818093489671E-3</v>
      </c>
      <c r="BX114" s="550">
        <f t="shared" ref="BX114" si="184">BX113/BW113-1</f>
        <v>-1.9274978588598168E-3</v>
      </c>
      <c r="BY114" s="550">
        <f t="shared" ref="BY114" si="185">BY113/BX113-1</f>
        <v>-1.9977953799654724E-3</v>
      </c>
      <c r="BZ114" s="550">
        <f t="shared" ref="BZ114" si="186">BZ113/BY113-1</f>
        <v>-2.0917491831502488E-3</v>
      </c>
      <c r="CA114" s="550">
        <f t="shared" ref="CA114" si="187">CA113/BZ113-1</f>
        <v>-2.2160841406106968E-3</v>
      </c>
      <c r="CB114" s="550">
        <f t="shared" ref="CB114" si="188">CB113/CA113-1</f>
        <v>-2.3085664545937634E-3</v>
      </c>
      <c r="CC114" s="550">
        <f t="shared" ref="CC114" si="189">CC113/CB113-1</f>
        <v>-2.346777669760769E-3</v>
      </c>
      <c r="CD114" s="550">
        <f t="shared" ref="CD114" si="190">CD113/CC113-1</f>
        <v>-2.3217380042762636E-3</v>
      </c>
      <c r="CE114" s="550">
        <f t="shared" ref="CE114" si="191">CE113/CD113-1</f>
        <v>-2.3488906907374041E-3</v>
      </c>
      <c r="CF114" s="550" t="e">
        <f t="shared" ref="CF114" si="192">CF113/CE113-1</f>
        <v>#N/A</v>
      </c>
    </row>
    <row r="115" spans="1:84" hidden="1">
      <c r="A115" s="543" t="s">
        <v>1391</v>
      </c>
      <c r="B115" s="545"/>
      <c r="C115" s="545"/>
      <c r="D115" s="630"/>
      <c r="E115" s="593">
        <f>HLOOKUP(E107,data!$ABJ$2:$AFF$3,2,FALSE)</f>
        <v>0.57363312644837994</v>
      </c>
      <c r="F115" s="593">
        <f>HLOOKUP(F107,data!$ABJ$2:$AFF$3,2,FALSE)</f>
        <v>0.57558236701084797</v>
      </c>
      <c r="G115" s="593">
        <f>HLOOKUP(G107,data!$ABJ$2:$AFF$3,2,FALSE)</f>
        <v>0.57738105389662397</v>
      </c>
      <c r="H115" s="593">
        <f>HLOOKUP(H107,data!$ABJ$2:$AFF$3,2,FALSE)</f>
        <v>0.57927699842373992</v>
      </c>
      <c r="I115" s="593">
        <f>HLOOKUP(I107,data!$ABJ$2:$AFF$3,2,FALSE)</f>
        <v>0.58122285811461705</v>
      </c>
      <c r="J115" s="593">
        <f>HLOOKUP(J107,data!$ABJ$2:$AFF$3,2,FALSE)</f>
        <v>0.58306116495541305</v>
      </c>
      <c r="K115" s="593">
        <f>HLOOKUP(K107,data!$ABJ$2:$AFF$3,2,FALSE)</f>
        <v>0.58478023031783899</v>
      </c>
      <c r="L115" s="593">
        <f>HLOOKUP(L107,data!$ABJ$2:$AFF$3,2,FALSE)</f>
        <v>0.58655259314438402</v>
      </c>
      <c r="M115" s="593">
        <f>HLOOKUP(M107,data!$ABJ$2:$AFF$3,2,FALSE)</f>
        <v>0.58848348619921098</v>
      </c>
      <c r="N115" s="593">
        <f>HLOOKUP(N107,data!$ABJ$2:$AFF$3,2,FALSE)</f>
        <v>0.59051999092201002</v>
      </c>
      <c r="O115" s="593">
        <f>HLOOKUP(O107,data!$ABJ$2:$AFF$3,2,FALSE)</f>
        <v>0.59258869820692195</v>
      </c>
      <c r="P115" s="593">
        <f>HLOOKUP(P107,data!$ABJ$2:$AFF$3,2,FALSE)</f>
        <v>0.59465444862850392</v>
      </c>
      <c r="Q115" s="593">
        <f>HLOOKUP(Q107,data!$ABJ$2:$AFF$3,2,FALSE)</f>
        <v>0.59664622553376101</v>
      </c>
      <c r="R115" s="593">
        <f>HLOOKUP(R107,data!$ABJ$2:$AFF$3,2,FALSE)</f>
        <v>0.59846805830062499</v>
      </c>
      <c r="S115" s="593">
        <f>HLOOKUP(S107,data!$ABJ$2:$AFF$3,2,FALSE)</f>
        <v>0.599906376640577</v>
      </c>
      <c r="T115" s="593">
        <f>HLOOKUP(T107,data!$ABJ$2:$AFF$3,2,FALSE)</f>
        <v>0.60073198651910498</v>
      </c>
      <c r="U115" s="593">
        <f>HLOOKUP(U107,data!$ABJ$2:$AFF$3,2,FALSE)</f>
        <v>0.60071153098174701</v>
      </c>
      <c r="V115" s="593">
        <f>HLOOKUP(V107,data!$ABJ$2:$AFF$3,2,FALSE)</f>
        <v>0.59992086098939101</v>
      </c>
      <c r="W115" s="593">
        <f>HLOOKUP(W107,data!$ABJ$2:$AFF$3,2,FALSE)</f>
        <v>0.59853705593193196</v>
      </c>
      <c r="X115" s="593">
        <f>HLOOKUP(X107,data!$ABJ$2:$AFF$3,2,FALSE)</f>
        <v>0.59665829292690697</v>
      </c>
      <c r="Y115" s="593">
        <f>HLOOKUP(Y107,data!$ABJ$2:$AFF$3,2,FALSE)</f>
        <v>0.59455214252338895</v>
      </c>
      <c r="Z115" s="593">
        <f>HLOOKUP(Z107,data!$ABJ$2:$AFF$3,2,FALSE)</f>
        <v>0.59231005178687302</v>
      </c>
      <c r="AA115" s="593">
        <f>HLOOKUP(AA107,data!$ABJ$2:$AFF$3,2,FALSE)</f>
        <v>0.59000171190777895</v>
      </c>
      <c r="AB115" s="593">
        <f>HLOOKUP(AB107,data!$ABJ$2:$AFF$3,2,FALSE)</f>
        <v>0.58772935650893698</v>
      </c>
      <c r="AC115" s="593">
        <f>HLOOKUP(AC107,data!$ABJ$2:$AFF$3,2,FALSE)</f>
        <v>0.58555271636845907</v>
      </c>
      <c r="AD115" s="593">
        <f>HLOOKUP(AD107,data!$ABJ$2:$AFF$3,2,FALSE)</f>
        <v>0.58348967663775098</v>
      </c>
      <c r="AE115" s="593">
        <f>HLOOKUP(AE107,data!$ABJ$2:$AFF$3,2,FALSE)</f>
        <v>0.58153536829963404</v>
      </c>
      <c r="AF115" s="593">
        <f>HLOOKUP(AF107,data!$ABJ$2:$AFF$3,2,FALSE)</f>
        <v>0.57966930595819099</v>
      </c>
      <c r="AG115" s="593">
        <f>HLOOKUP(AG107,data!$ABJ$2:$AFF$3,2,FALSE)</f>
        <v>0.57785912058238798</v>
      </c>
      <c r="AH115" s="593">
        <f>HLOOKUP(AH107,data!$ABJ$2:$AFF$3,2,FALSE)</f>
        <v>0.57606380243622102</v>
      </c>
      <c r="AI115" s="593">
        <f>HLOOKUP(AI107,data!$ABJ$2:$AFF$3,2,FALSE)</f>
        <v>0.57427278591028197</v>
      </c>
      <c r="AJ115" s="593">
        <f>HLOOKUP(AJ107,data!$ABJ$2:$AFF$3,2,FALSE)</f>
        <v>0.57249590078821699</v>
      </c>
      <c r="AK115" s="593">
        <f>HLOOKUP(AK107,data!$ABJ$2:$AFF$3,2,FALSE)</f>
        <v>0.57071617529476493</v>
      </c>
      <c r="AL115" s="593">
        <f>HLOOKUP(AL107,data!$ABJ$2:$AFF$3,2,FALSE)</f>
        <v>0.56886361277125197</v>
      </c>
      <c r="AM115" s="593">
        <f>HLOOKUP(AM107,data!$ABJ$2:$AFF$3,2,FALSE)</f>
        <v>0.56692134053149101</v>
      </c>
      <c r="AN115" s="593">
        <f>HLOOKUP(AN107,data!$ABJ$2:$AFF$3,2,FALSE)</f>
        <v>0.56495445768184094</v>
      </c>
      <c r="AO115" s="593">
        <f>HLOOKUP(AO107,data!$ABJ$2:$AFF$3,2,FALSE)</f>
        <v>0.56294306440276298</v>
      </c>
      <c r="AP115" s="593">
        <f>HLOOKUP(AP107,data!$ABJ$2:$AFF$3,2,FALSE)</f>
        <v>0.56085542111495101</v>
      </c>
      <c r="AQ115" s="593">
        <f>HLOOKUP(AQ107,data!$ABJ$2:$AFF$3,2,FALSE)</f>
        <v>0.558790630549728</v>
      </c>
      <c r="AR115" s="593">
        <f>HLOOKUP(AR107,data!$ABJ$2:$AFF$3,2,FALSE)</f>
        <v>0.55686729976194993</v>
      </c>
      <c r="AS115" s="593">
        <f>HLOOKUP(AS107,data!$ABJ$2:$AFF$3,2,FALSE)</f>
        <v>0.55508455959488301</v>
      </c>
      <c r="AT115" s="593">
        <f>HLOOKUP(AT107,data!$ABJ$2:$AFF$3,2,FALSE)</f>
        <v>0.55337454031989697</v>
      </c>
      <c r="AU115" s="593">
        <f>HLOOKUP(AU107,data!$ABJ$2:$AFF$3,2,FALSE)</f>
        <v>0.55162319008760097</v>
      </c>
      <c r="AV115" s="593">
        <f>HLOOKUP(AV107,data!$ABJ$2:$AFF$3,2,FALSE)</f>
        <v>0.54982760339535097</v>
      </c>
      <c r="AW115" s="593">
        <f>HLOOKUP(AW107,data!$ABJ$2:$AFF$3,2,FALSE)</f>
        <v>0.54810961869115193</v>
      </c>
      <c r="AX115" s="593">
        <f>HLOOKUP(AX107,data!$ABJ$2:$AFF$3,2,FALSE)</f>
        <v>0.54646302193806906</v>
      </c>
      <c r="AY115" s="593">
        <f>HLOOKUP(AY107,data!$ABJ$2:$AFF$3,2,FALSE)</f>
        <v>0.54484168829657897</v>
      </c>
      <c r="AZ115" s="593">
        <f>HLOOKUP(AZ107,data!$ABJ$2:$AFF$3,2,FALSE)</f>
        <v>0.54318749358240404</v>
      </c>
      <c r="BA115" s="593">
        <f>HLOOKUP(BA107,data!$ABJ$2:$AFF$3,2,FALSE)</f>
        <v>0.54141305979568299</v>
      </c>
      <c r="BB115" s="593">
        <f>HLOOKUP(BB107,data!$ABJ$2:$AFF$3,2,FALSE)</f>
        <v>0.53953313646469803</v>
      </c>
      <c r="BC115" s="593">
        <f>HLOOKUP(BC107,data!$ABJ$2:$AFF$3,2,FALSE)</f>
        <v>0.53761047647580296</v>
      </c>
      <c r="BD115" s="593">
        <f>HLOOKUP(BD107,data!$ABJ$2:$AFF$3,2,FALSE)</f>
        <v>0.53564412692294294</v>
      </c>
      <c r="BE115" s="593">
        <f>HLOOKUP(BE107,data!$ABJ$2:$AFF$3,2,FALSE)</f>
        <v>0.53357057212773196</v>
      </c>
      <c r="BF115" s="593">
        <f>HLOOKUP(BF107,data!$ABJ$2:$AFF$3,2,FALSE)</f>
        <v>0.53131540829344504</v>
      </c>
      <c r="BG115" s="593">
        <f>HLOOKUP(BG107,data!$ABJ$2:$AFF$3,2,FALSE)</f>
        <v>0.52890404499496302</v>
      </c>
      <c r="BH115" s="593">
        <f>HLOOKUP(BH107,data!$ABJ$2:$AFF$3,2,FALSE)</f>
        <v>0.52637402128825694</v>
      </c>
      <c r="BI115" s="593">
        <f>HLOOKUP(BI107,data!$ABJ$2:$AFF$3,2,FALSE)</f>
        <v>0.52373421317392799</v>
      </c>
      <c r="BJ115" s="593">
        <f>HLOOKUP(BJ107,data!$ABJ$2:$AFF$3,2,FALSE)</f>
        <v>0.52101113121956499</v>
      </c>
      <c r="BK115" s="593">
        <f>HLOOKUP(BK107,data!$ABJ$2:$AFF$3,2,FALSE)</f>
        <v>0.51825615486354804</v>
      </c>
      <c r="BL115" s="593">
        <f>HLOOKUP(BL107,data!$ABJ$2:$AFF$3,2,FALSE)</f>
        <v>0.51564153049844497</v>
      </c>
      <c r="BM115" s="593">
        <f>HLOOKUP(BM107,data!$ABJ$2:$AFF$3,2,FALSE)</f>
        <v>0.51334994394573397</v>
      </c>
      <c r="BN115" s="593">
        <f>HLOOKUP(BN107,data!$ABJ$2:$AFF$3,2,FALSE)</f>
        <v>0.51161456462065902</v>
      </c>
      <c r="BO115" s="593">
        <f>HLOOKUP(BO107,data!$ABJ$2:$AFF$3,2,FALSE)</f>
        <v>0.51036763416853004</v>
      </c>
      <c r="BP115" s="593">
        <f>HLOOKUP(BP107,data!$ABJ$2:$AFF$3,2,FALSE)</f>
        <v>0.50949694571561399</v>
      </c>
      <c r="BQ115" s="593">
        <f>HLOOKUP(BQ107,data!$ABJ$2:$AFF$3,2,FALSE)</f>
        <v>0.50891136105636203</v>
      </c>
      <c r="BR115" s="593">
        <f>HLOOKUP(BR107,data!$ABJ$2:$AFF$3,2,FALSE)</f>
        <v>0.50839537163929305</v>
      </c>
      <c r="BS115" s="593">
        <f>HLOOKUP(BS107,data!$ABJ$2:$AFF$3,2,FALSE)</f>
        <v>0.50791995243555899</v>
      </c>
      <c r="BT115" s="593">
        <f>HLOOKUP(BT107,data!$ABJ$2:$AFF$3,2,FALSE)</f>
        <v>0.50744787215718101</v>
      </c>
      <c r="BU115" s="593">
        <f>HLOOKUP(BU107,data!$ABJ$2:$AFF$3,2,FALSE)</f>
        <v>0.50695456464180799</v>
      </c>
      <c r="BV115" s="593">
        <f>HLOOKUP(BV107,data!$ABJ$2:$AFF$3,2,FALSE)</f>
        <v>0.50643918746837402</v>
      </c>
      <c r="BW115" s="593">
        <f>HLOOKUP(BW107,data!$ABJ$2:$AFF$3,2,FALSE)</f>
        <v>0.50589260219980803</v>
      </c>
      <c r="BX115" s="593">
        <f>HLOOKUP(BX107,data!$ABJ$2:$AFF$3,2,FALSE)</f>
        <v>0.50531370631630101</v>
      </c>
      <c r="BY115" s="593">
        <f>HLOOKUP(BY107,data!$ABJ$2:$AFF$3,2,FALSE)</f>
        <v>0.50470088998816098</v>
      </c>
      <c r="BZ115" s="593">
        <f>HLOOKUP(BZ107,data!$ABJ$2:$AFF$3,2,FALSE)</f>
        <v>0.50402226570867503</v>
      </c>
      <c r="CA115" s="593">
        <f>HLOOKUP(CA107,data!$ABJ$2:$AFF$3,2,FALSE)</f>
        <v>0.50330729682248099</v>
      </c>
      <c r="CB115" s="593">
        <f>HLOOKUP(CB107,data!$ABJ$2:$AFF$3,2,FALSE)</f>
        <v>0.50257608877483195</v>
      </c>
      <c r="CC115" s="593">
        <f>HLOOKUP(CC107,data!$ABJ$2:$AFF$3,2,FALSE)</f>
        <v>0.50178814817412898</v>
      </c>
      <c r="CD115" s="593">
        <f>HLOOKUP(CD107,data!$ABJ$2:$AFF$3,2,FALSE)</f>
        <v>0.50095187254959295</v>
      </c>
      <c r="CE115" s="593">
        <f>HLOOKUP(CE107,data!$ABJ$2:$AFF$3,2,FALSE)</f>
        <v>0.50005752008848203</v>
      </c>
      <c r="CF115" s="593" t="e">
        <f>HLOOKUP(CF107,data!$ABJ$2:$AFF$3,2,FALSE)</f>
        <v>#N/A</v>
      </c>
    </row>
    <row r="116" spans="1:84" hidden="1">
      <c r="A116" s="543" t="s">
        <v>1392</v>
      </c>
      <c r="B116" s="545"/>
      <c r="C116" s="545"/>
      <c r="D116" s="630"/>
      <c r="E116" s="630"/>
      <c r="F116" s="591">
        <f>F115/E115-1</f>
        <v>3.3980613611641619E-3</v>
      </c>
      <c r="G116" s="591">
        <f t="shared" ref="G116:AK116" si="193">G115/F115-1</f>
        <v>3.1249860816915387E-3</v>
      </c>
      <c r="H116" s="591">
        <f t="shared" si="193"/>
        <v>3.2836971603424914E-3</v>
      </c>
      <c r="I116" s="591">
        <f t="shared" si="193"/>
        <v>3.3591178247573961E-3</v>
      </c>
      <c r="J116" s="591">
        <f t="shared" si="193"/>
        <v>3.1628261262111046E-3</v>
      </c>
      <c r="K116" s="591">
        <f t="shared" si="193"/>
        <v>2.9483448148315272E-3</v>
      </c>
      <c r="L116" s="546">
        <f t="shared" si="193"/>
        <v>3.0308186471723619E-3</v>
      </c>
      <c r="M116" s="546">
        <f t="shared" si="193"/>
        <v>3.2919350752091958E-3</v>
      </c>
      <c r="N116" s="546">
        <f t="shared" si="193"/>
        <v>3.4605979106603346E-3</v>
      </c>
      <c r="O116" s="546">
        <f t="shared" si="193"/>
        <v>3.5031960250524463E-3</v>
      </c>
      <c r="P116" s="546">
        <f t="shared" si="193"/>
        <v>3.4859767454773483E-3</v>
      </c>
      <c r="Q116" s="546">
        <f t="shared" si="193"/>
        <v>3.3494694437263828E-3</v>
      </c>
      <c r="R116" s="546">
        <f t="shared" si="193"/>
        <v>3.0534556138928082E-3</v>
      </c>
      <c r="S116" s="546">
        <f t="shared" si="193"/>
        <v>2.4033335112925158E-3</v>
      </c>
      <c r="T116" s="546">
        <f t="shared" si="193"/>
        <v>1.3762312098619667E-3</v>
      </c>
      <c r="U116" s="546">
        <f t="shared" si="193"/>
        <v>-3.4051020783021357E-5</v>
      </c>
      <c r="V116" s="546">
        <f t="shared" si="193"/>
        <v>-1.3162224321943139E-3</v>
      </c>
      <c r="W116" s="546">
        <f t="shared" si="193"/>
        <v>-2.3066460052362237E-3</v>
      </c>
      <c r="X116" s="546">
        <f t="shared" si="193"/>
        <v>-3.1389251282023523E-3</v>
      </c>
      <c r="Y116" s="546">
        <f t="shared" si="193"/>
        <v>-3.5299105509558615E-3</v>
      </c>
      <c r="Z116" s="546">
        <f t="shared" si="193"/>
        <v>-3.7710582069389043E-3</v>
      </c>
      <c r="AA116" s="546">
        <f t="shared" si="193"/>
        <v>-3.8971816739059584E-3</v>
      </c>
      <c r="AB116" s="546">
        <f t="shared" si="193"/>
        <v>-3.8514386534477252E-3</v>
      </c>
      <c r="AC116" s="546">
        <f t="shared" si="193"/>
        <v>-3.7034735739711611E-3</v>
      </c>
      <c r="AD116" s="546">
        <f t="shared" si="193"/>
        <v>-3.5232348395595192E-3</v>
      </c>
      <c r="AE116" s="546">
        <f t="shared" si="193"/>
        <v>-3.3493451835827637E-3</v>
      </c>
      <c r="AF116" s="546">
        <f t="shared" si="193"/>
        <v>-3.2088544277182329E-3</v>
      </c>
      <c r="AG116" s="546">
        <f t="shared" si="193"/>
        <v>-3.1227897651244785E-3</v>
      </c>
      <c r="AH116" s="546">
        <f t="shared" si="193"/>
        <v>-3.1068440078571014E-3</v>
      </c>
      <c r="AI116" s="546">
        <f t="shared" si="193"/>
        <v>-3.1090593062169658E-3</v>
      </c>
      <c r="AJ116" s="546">
        <f t="shared" si="193"/>
        <v>-3.0941482265234299E-3</v>
      </c>
      <c r="AK116" s="546">
        <f t="shared" si="193"/>
        <v>-3.1087130772494698E-3</v>
      </c>
      <c r="AL116" s="546">
        <f t="shared" ref="AL116" si="194">AL115/AK115-1</f>
        <v>-3.2460312213091758E-3</v>
      </c>
      <c r="AM116" s="546">
        <f t="shared" ref="AM116" si="195">AM115/AL115-1</f>
        <v>-3.4143021212045266E-3</v>
      </c>
      <c r="AN116" s="546">
        <f t="shared" ref="AN116" si="196">AN115/AM115-1</f>
        <v>-3.469410496712122E-3</v>
      </c>
      <c r="AO116" s="546">
        <f t="shared" ref="AO116" si="197">AO115/AN115-1</f>
        <v>-3.5602750836434272E-3</v>
      </c>
      <c r="AP116" s="546">
        <f t="shared" ref="AP116" si="198">AP115/AO115-1</f>
        <v>-3.7084448140892734E-3</v>
      </c>
      <c r="AQ116" s="546">
        <f t="shared" ref="AQ116" si="199">AQ115/AP115-1</f>
        <v>-3.6815023756360254E-3</v>
      </c>
      <c r="AR116" s="546">
        <f t="shared" ref="AR116" si="200">AR115/AQ115-1</f>
        <v>-3.4419524641741139E-3</v>
      </c>
      <c r="AS116" s="546">
        <f t="shared" ref="AS116" si="201">AS115/AR115-1</f>
        <v>-3.2013734112759096E-3</v>
      </c>
      <c r="AT116" s="546">
        <f t="shared" ref="AT116" si="202">AT115/AS115-1</f>
        <v>-3.0806464446319071E-3</v>
      </c>
      <c r="AU116" s="546">
        <f t="shared" ref="AU116" si="203">AU115/AT115-1</f>
        <v>-3.1648550930506447E-3</v>
      </c>
      <c r="AV116" s="546">
        <f t="shared" ref="AV116" si="204">AV115/AU115-1</f>
        <v>-3.2550964580818631E-3</v>
      </c>
      <c r="AW116" s="546">
        <f t="shared" ref="AW116" si="205">AW115/AV115-1</f>
        <v>-3.1245879500955143E-3</v>
      </c>
      <c r="AX116" s="546">
        <f t="shared" ref="AX116" si="206">AX115/AW115-1</f>
        <v>-3.0041376705171041E-3</v>
      </c>
      <c r="AY116" s="546">
        <f t="shared" ref="AY116" si="207">AY115/AX115-1</f>
        <v>-2.9669594764891727E-3</v>
      </c>
      <c r="AZ116" s="546">
        <f t="shared" ref="AZ116" si="208">AZ115/AY115-1</f>
        <v>-3.0361015864015517E-3</v>
      </c>
      <c r="BA116" s="546">
        <f t="shared" ref="BA116" si="209">BA115/AZ115-1</f>
        <v>-3.2667058937944082E-3</v>
      </c>
      <c r="BB116" s="546">
        <f t="shared" ref="BB116" si="210">BB115/BA115-1</f>
        <v>-3.4722533876342387E-3</v>
      </c>
      <c r="BC116" s="546">
        <f t="shared" ref="BC116" si="211">BC115/BB115-1</f>
        <v>-3.5635623819018081E-3</v>
      </c>
      <c r="BD116" s="546">
        <f t="shared" ref="BD116" si="212">BD115/BC115-1</f>
        <v>-3.6575729806271884E-3</v>
      </c>
      <c r="BE116" s="546">
        <f t="shared" ref="BE116" si="213">BE115/BD115-1</f>
        <v>-3.87114259447352E-3</v>
      </c>
      <c r="BF116" s="546">
        <f t="shared" ref="BF116" si="214">BF115/BE115-1</f>
        <v>-4.2265521227941028E-3</v>
      </c>
      <c r="BG116" s="546">
        <f t="shared" ref="BG116" si="215">BG115/BF115-1</f>
        <v>-4.5384780129512636E-3</v>
      </c>
      <c r="BH116" s="546">
        <f t="shared" ref="BH116" si="216">BH115/BG115-1</f>
        <v>-4.783521189992368E-3</v>
      </c>
      <c r="BI116" s="546">
        <f t="shared" ref="BI116" si="217">BI115/BH115-1</f>
        <v>-5.0150805464681536E-3</v>
      </c>
      <c r="BJ116" s="546">
        <f t="shared" ref="BJ116" si="218">BJ115/BI115-1</f>
        <v>-5.1993585407770215E-3</v>
      </c>
      <c r="BK116" s="546">
        <f t="shared" ref="BK116" si="219">BK115/BJ115-1</f>
        <v>-5.2877495142343856E-3</v>
      </c>
      <c r="BL116" s="546">
        <f t="shared" ref="BL116" si="220">BL115/BK115-1</f>
        <v>-5.045042573187497E-3</v>
      </c>
      <c r="BM116" s="546">
        <f t="shared" ref="BM116" si="221">BM115/BL115-1</f>
        <v>-4.4441465963687143E-3</v>
      </c>
      <c r="BN116" s="546">
        <f t="shared" ref="BN116" si="222">BN115/BM115-1</f>
        <v>-3.380499687477112E-3</v>
      </c>
      <c r="BO116" s="546">
        <f t="shared" ref="BO116" si="223">BO115/BN115-1</f>
        <v>-2.4372458064275682E-3</v>
      </c>
      <c r="BP116" s="546">
        <f t="shared" ref="BP116" si="224">BP115/BO115-1</f>
        <v>-1.7060024864909984E-3</v>
      </c>
      <c r="BQ116" s="546">
        <f t="shared" ref="BQ116" si="225">BQ115/BP115-1</f>
        <v>-1.149338900215513E-3</v>
      </c>
      <c r="BR116" s="546">
        <f t="shared" ref="BR116" si="226">BR115/BQ115-1</f>
        <v>-1.0139082295155255E-3</v>
      </c>
      <c r="BS116" s="546">
        <f t="shared" ref="BS116" si="227">BS115/BR115-1</f>
        <v>-9.3513676609824348E-4</v>
      </c>
      <c r="BT116" s="546">
        <f t="shared" ref="BT116" si="228">BT115/BS115-1</f>
        <v>-9.2943834183767393E-4</v>
      </c>
      <c r="BU116" s="546">
        <f t="shared" ref="BU116" si="229">BU115/BT115-1</f>
        <v>-9.7213436579401957E-4</v>
      </c>
      <c r="BV116" s="546">
        <f t="shared" ref="BV116" si="230">BV115/BU115-1</f>
        <v>-1.0166141295090414E-3</v>
      </c>
      <c r="BW116" s="546">
        <f t="shared" ref="BW116" si="231">BW115/BV115-1</f>
        <v>-1.0792712769687185E-3</v>
      </c>
      <c r="BX116" s="546">
        <f t="shared" ref="BX116" si="232">BX115/BW115-1</f>
        <v>-1.1443058882255608E-3</v>
      </c>
      <c r="BY116" s="546">
        <f t="shared" ref="BY116" si="233">BY115/BX115-1</f>
        <v>-1.2127443219528411E-3</v>
      </c>
      <c r="BZ116" s="546">
        <f t="shared" ref="BZ116" si="234">BZ115/BY115-1</f>
        <v>-1.3446068611091544E-3</v>
      </c>
      <c r="CA116" s="546">
        <f t="shared" ref="CA116" si="235">CA115/BZ115-1</f>
        <v>-1.4185263922592561E-3</v>
      </c>
      <c r="CB116" s="546">
        <f t="shared" ref="CB116" si="236">CB115/CA115-1</f>
        <v>-1.4528063715057993E-3</v>
      </c>
      <c r="CC116" s="546">
        <f t="shared" ref="CC116" si="237">CC115/CB115-1</f>
        <v>-1.5678035989014072E-3</v>
      </c>
      <c r="CD116" s="546">
        <f t="shared" ref="CD116" si="238">CD115/CC115-1</f>
        <v>-1.6665910256729033E-3</v>
      </c>
      <c r="CE116" s="546">
        <f t="shared" ref="CE116" si="239">CE115/CD115-1</f>
        <v>-1.7853061543798843E-3</v>
      </c>
      <c r="CF116" s="546" t="e">
        <f t="shared" ref="CF116" si="240">CF115/CE115-1</f>
        <v>#N/A</v>
      </c>
    </row>
    <row r="117" spans="1:84" hidden="1">
      <c r="A117" s="392" t="s">
        <v>2295</v>
      </c>
      <c r="F117" s="530">
        <f>HLOOKUP(DataSummary!F107,data!$AIR$2:$AIW$3,2,FALSE)</f>
        <v>0.17432999999999998</v>
      </c>
      <c r="G117" s="530">
        <f>HLOOKUP(DataSummary!G107,data!$AIR$2:$AIW$3,2,FALSE)</f>
        <v>0.18406</v>
      </c>
      <c r="H117" s="530">
        <f>HLOOKUP(DataSummary!H107,data!$AIR$2:$AIW$3,2,FALSE)</f>
        <v>0.19323000000000001</v>
      </c>
      <c r="I117" s="530">
        <f>HLOOKUP(DataSummary!I107,data!$AIR$2:$AIW$3,2,FALSE)</f>
        <v>0.19728000000000001</v>
      </c>
      <c r="J117" s="530">
        <f>HLOOKUP(DataSummary!J107,data!$AIR$2:$AIW$3,2,FALSE)</f>
        <v>0.19980000000000001</v>
      </c>
      <c r="K117" s="530">
        <f>HLOOKUP(DataSummary!K107,data!$AIR$2:$AIW$3,2,FALSE)</f>
        <v>0.20296</v>
      </c>
      <c r="L117" s="530" t="e">
        <f>HLOOKUP(DataSummary!L107,data!$AIR$2:$AIW$3,2,FALSE)</f>
        <v>#N/A</v>
      </c>
    </row>
    <row r="118" spans="1:84" hidden="1">
      <c r="A118" s="392" t="s">
        <v>2296</v>
      </c>
      <c r="F118" s="530">
        <f>HLOOKUP(DataSummary!F107,data!$AIY$2:$AJD$3,2,FALSE)</f>
        <v>2E-3</v>
      </c>
      <c r="G118" s="530">
        <f>HLOOKUP(DataSummary!G107,data!$AIY$2:$AJD$3,2,FALSE)</f>
        <v>0.02</v>
      </c>
      <c r="H118" s="530">
        <f>HLOOKUP(DataSummary!H107,data!$AIY$2:$AJD$3,2,FALSE)</f>
        <v>0.02</v>
      </c>
      <c r="I118" s="530">
        <f>HLOOKUP(DataSummary!I107,data!$AIY$2:$AJD$3,2,FALSE)</f>
        <v>0.02</v>
      </c>
      <c r="J118" s="530">
        <f>HLOOKUP(DataSummary!J107,data!$AIY$2:$AJD$3,2,FALSE)</f>
        <v>0.02</v>
      </c>
      <c r="K118" s="530">
        <f>HLOOKUP(DataSummary!K107,data!$AIY$2:$AJD$3,2,FALSE)</f>
        <v>0.02</v>
      </c>
      <c r="L118" s="530" t="e">
        <f>HLOOKUP(DataSummary!L107,data!$AIY$2:$AJD$3,2,FALSE)</f>
        <v>#N/A</v>
      </c>
    </row>
    <row r="119" spans="1:84" hidden="1">
      <c r="A119" s="392" t="s">
        <v>2297</v>
      </c>
      <c r="F119" s="530">
        <f>(1+F118)/(1+F109)-1</f>
        <v>-3.7695154730588154E-3</v>
      </c>
      <c r="G119" s="530">
        <f>(1+G118)/(1+G109)-1</f>
        <v>1.3710919216274764E-2</v>
      </c>
      <c r="H119" s="530">
        <f t="shared" ref="H119:L119" si="241">(1+H118)/(1+H109)-1</f>
        <v>1.3844144442775486E-2</v>
      </c>
      <c r="I119" s="530">
        <f t="shared" si="241"/>
        <v>1.3961094313996281E-2</v>
      </c>
      <c r="J119" s="530">
        <f t="shared" si="241"/>
        <v>1.4072612402899365E-2</v>
      </c>
      <c r="K119" s="530">
        <f t="shared" si="241"/>
        <v>1.4192302036588389E-2</v>
      </c>
      <c r="L119" s="530" t="e">
        <f t="shared" si="241"/>
        <v>#N/A</v>
      </c>
    </row>
    <row r="120" spans="1:84" hidden="1">
      <c r="A120" s="392" t="s">
        <v>2298</v>
      </c>
      <c r="F120" s="626">
        <f>(1-InputDataB_ModelSpecAssumptions!$D$4)*F117</f>
        <v>0.14026675712987779</v>
      </c>
      <c r="G120" s="626">
        <f>(1-InputDataB_ModelSpecAssumptions!$D$4)*G117</f>
        <v>0.14809556196480989</v>
      </c>
      <c r="H120" s="626">
        <f>(1-InputDataB_ModelSpecAssumptions!$D$4)*H117</f>
        <v>0.15547378810420634</v>
      </c>
      <c r="I120" s="626">
        <f>(1-InputDataB_ModelSpecAssumptions!$D$4)*I117</f>
        <v>0.15873243759870531</v>
      </c>
      <c r="J120" s="626">
        <f>(1-InputDataB_ModelSpecAssumptions!$D$4)*J117</f>
        <v>0.16076004172861577</v>
      </c>
      <c r="K120" s="626">
        <f>(1-InputDataB_ModelSpecAssumptions!$D$4)*K117</f>
        <v>0.1633025929391384</v>
      </c>
      <c r="L120" s="626" t="e">
        <f>(1-InputDataB_ModelSpecAssumptions!$D$4)*L117</f>
        <v>#N/A</v>
      </c>
    </row>
    <row r="121" spans="1:84" hidden="1">
      <c r="A121" s="392" t="s">
        <v>2299</v>
      </c>
      <c r="F121" s="530">
        <f>InputDataB_ModelSpecAssumptions!$D$4*F117</f>
        <v>3.406324287012219E-2</v>
      </c>
      <c r="G121" s="530">
        <f>InputDataB_ModelSpecAssumptions!$D$4*G117</f>
        <v>3.5964438035190109E-2</v>
      </c>
      <c r="H121" s="530">
        <f>InputDataB_ModelSpecAssumptions!$D$4*H117</f>
        <v>3.775621189579368E-2</v>
      </c>
      <c r="I121" s="530">
        <f>InputDataB_ModelSpecAssumptions!$D$4*I117</f>
        <v>3.8547562401294713E-2</v>
      </c>
      <c r="J121" s="530">
        <f>InputDataB_ModelSpecAssumptions!$D$4*J117</f>
        <v>3.9039958271384241E-2</v>
      </c>
      <c r="K121" s="530">
        <f>InputDataB_ModelSpecAssumptions!$D$4*K117</f>
        <v>3.9657407060861585E-2</v>
      </c>
      <c r="L121" s="530" t="e">
        <f>InputDataB_ModelSpecAssumptions!$D$4*L117</f>
        <v>#N/A</v>
      </c>
    </row>
    <row r="122" spans="1:84" hidden="1"/>
    <row r="123" spans="1:84" hidden="1"/>
    <row r="124" spans="1:84" hidden="1"/>
    <row r="125" spans="1:84" hidden="1">
      <c r="A125" s="757" t="s">
        <v>585</v>
      </c>
      <c r="B125" s="757"/>
      <c r="C125" s="757"/>
      <c r="D125" s="757"/>
      <c r="E125" s="757"/>
      <c r="F125" s="757"/>
      <c r="G125" s="757"/>
      <c r="H125" s="757"/>
      <c r="I125" s="757"/>
      <c r="J125" s="757"/>
      <c r="K125" s="757"/>
    </row>
    <row r="126" spans="1:84" hidden="1">
      <c r="A126" s="758" t="s">
        <v>587</v>
      </c>
      <c r="B126" s="759"/>
      <c r="C126" s="759"/>
      <c r="D126" s="759"/>
      <c r="E126" s="760"/>
      <c r="F126" s="634"/>
      <c r="G126" s="758" t="s">
        <v>588</v>
      </c>
      <c r="H126" s="759"/>
      <c r="I126" s="759"/>
      <c r="J126" s="759"/>
      <c r="K126" s="760"/>
    </row>
    <row r="127" spans="1:84" hidden="1">
      <c r="A127" s="122" t="s">
        <v>505</v>
      </c>
      <c r="B127" s="122" t="s">
        <v>591</v>
      </c>
      <c r="C127" s="758" t="s">
        <v>546</v>
      </c>
      <c r="D127" s="759"/>
      <c r="E127" s="760"/>
      <c r="F127" s="635"/>
      <c r="G127" s="636" t="s">
        <v>505</v>
      </c>
      <c r="H127" s="636" t="s">
        <v>591</v>
      </c>
      <c r="I127" s="758" t="s">
        <v>546</v>
      </c>
      <c r="J127" s="759"/>
      <c r="K127" s="760"/>
    </row>
    <row r="128" spans="1:84" hidden="1">
      <c r="A128" s="123"/>
      <c r="B128" s="123"/>
      <c r="C128" s="124" t="s">
        <v>589</v>
      </c>
      <c r="D128" s="635" t="s">
        <v>590</v>
      </c>
      <c r="E128" s="637" t="s">
        <v>586</v>
      </c>
      <c r="F128" s="635"/>
      <c r="G128" s="638"/>
      <c r="H128" s="638"/>
      <c r="I128" s="596" t="s">
        <v>589</v>
      </c>
      <c r="J128" s="635" t="s">
        <v>590</v>
      </c>
      <c r="K128" s="637" t="s">
        <v>586</v>
      </c>
    </row>
    <row r="129" spans="1:40" hidden="1">
      <c r="A129" s="125">
        <v>0.99</v>
      </c>
      <c r="B129" s="125">
        <v>0.2</v>
      </c>
      <c r="C129" s="126" t="e">
        <f>-LN(((InputDataA_GeneralAssumptions!D90-InputDataA_GeneralAssumptions!D87)/(DataSummary!A129*InputDataA_GeneralAssumptions!D90-InputDataA_GeneralAssumptions!D87))^DataSummary!B129-1)/(InputDataA_GeneralAssumptions!D91-InputDataA_GeneralAssumptions!D7)</f>
        <v>#NUM!</v>
      </c>
      <c r="D129" s="639" t="e">
        <f>-LN(((InputDataA_GeneralAssumptions!D87-InputDataA_GeneralAssumptions!D90)/(DataSummary!A129*InputDataA_GeneralAssumptions!D87-InputDataA_GeneralAssumptions!D90))^DataSummary!B129-1)/(InputDataA_GeneralAssumptions!D91-InputDataA_GeneralAssumptions!D7)</f>
        <v>#NUM!</v>
      </c>
      <c r="E129" s="640">
        <f>IF(InputDataA_GeneralAssumptions!D90=InputDataA_GeneralAssumptions!D87,1,IF(ISNUMBER(DataSummary!C129)=TRUE,C129,D129))</f>
        <v>1</v>
      </c>
      <c r="F129" s="635"/>
      <c r="G129" s="641">
        <v>0.99</v>
      </c>
      <c r="H129" s="641">
        <v>0.2</v>
      </c>
      <c r="I129" s="597" t="e">
        <f>-LN(((InputDataA_GeneralAssumptions!E90-InputDataA_GeneralAssumptions!E87)/(DataSummary!G129*InputDataA_GeneralAssumptions!E90-InputDataA_GeneralAssumptions!E87))^DataSummary!H129-1)/(InputDataA_GeneralAssumptions!E91-InputDataA_GeneralAssumptions!D7)</f>
        <v>#NUM!</v>
      </c>
      <c r="J129" s="639" t="e">
        <f>-LN(((InputDataA_GeneralAssumptions!E87-InputDataA_GeneralAssumptions!E90)/(DataSummary!G129*InputDataA_GeneralAssumptions!E87-InputDataA_GeneralAssumptions!E90))^DataSummary!H129-1)/(InputDataA_GeneralAssumptions!E91-InputDataA_GeneralAssumptions!D7)</f>
        <v>#NUM!</v>
      </c>
      <c r="K129" s="640">
        <f>IF(InputDataA_GeneralAssumptions!E90=InputDataA_GeneralAssumptions!E87,1,IF(ISNUMBER(DataSummary!I129)=TRUE,I129,DataSummary!J129))</f>
        <v>1</v>
      </c>
    </row>
    <row r="130" spans="1:40" hidden="1"/>
    <row r="131" spans="1:40" hidden="1">
      <c r="F131" s="530">
        <v>1</v>
      </c>
      <c r="G131" s="530">
        <f>F131+1</f>
        <v>2</v>
      </c>
      <c r="H131" s="530">
        <f t="shared" ref="H131:AL131" si="242">G131+1</f>
        <v>3</v>
      </c>
      <c r="I131" s="530">
        <f t="shared" si="242"/>
        <v>4</v>
      </c>
      <c r="J131" s="530">
        <f t="shared" si="242"/>
        <v>5</v>
      </c>
      <c r="K131" s="530">
        <f t="shared" si="242"/>
        <v>6</v>
      </c>
      <c r="L131" s="341">
        <f t="shared" si="242"/>
        <v>7</v>
      </c>
      <c r="M131" s="341">
        <f t="shared" si="242"/>
        <v>8</v>
      </c>
      <c r="N131" s="341">
        <f t="shared" si="242"/>
        <v>9</v>
      </c>
      <c r="O131" s="341">
        <f t="shared" si="242"/>
        <v>10</v>
      </c>
      <c r="P131" s="341">
        <f t="shared" si="242"/>
        <v>11</v>
      </c>
      <c r="Q131" s="341">
        <f t="shared" si="242"/>
        <v>12</v>
      </c>
      <c r="R131" s="341">
        <f t="shared" si="242"/>
        <v>13</v>
      </c>
      <c r="S131" s="341">
        <f t="shared" si="242"/>
        <v>14</v>
      </c>
      <c r="T131" s="341">
        <f t="shared" si="242"/>
        <v>15</v>
      </c>
      <c r="U131" s="341">
        <f t="shared" si="242"/>
        <v>16</v>
      </c>
      <c r="V131" s="341">
        <f t="shared" si="242"/>
        <v>17</v>
      </c>
      <c r="W131" s="341">
        <f t="shared" si="242"/>
        <v>18</v>
      </c>
      <c r="X131" s="341">
        <f t="shared" si="242"/>
        <v>19</v>
      </c>
      <c r="Y131" s="341">
        <f t="shared" si="242"/>
        <v>20</v>
      </c>
      <c r="Z131" s="341">
        <f t="shared" si="242"/>
        <v>21</v>
      </c>
      <c r="AA131" s="341">
        <f t="shared" si="242"/>
        <v>22</v>
      </c>
      <c r="AB131" s="341">
        <f t="shared" si="242"/>
        <v>23</v>
      </c>
      <c r="AC131" s="341">
        <f t="shared" si="242"/>
        <v>24</v>
      </c>
      <c r="AD131" s="341">
        <f t="shared" si="242"/>
        <v>25</v>
      </c>
      <c r="AE131" s="341">
        <f t="shared" si="242"/>
        <v>26</v>
      </c>
      <c r="AF131" s="341">
        <f t="shared" si="242"/>
        <v>27</v>
      </c>
      <c r="AG131" s="341">
        <f t="shared" si="242"/>
        <v>28</v>
      </c>
      <c r="AH131" s="341">
        <f t="shared" si="242"/>
        <v>29</v>
      </c>
      <c r="AI131" s="341">
        <f t="shared" si="242"/>
        <v>30</v>
      </c>
      <c r="AJ131" s="341">
        <f t="shared" si="242"/>
        <v>31</v>
      </c>
      <c r="AK131" s="341">
        <f t="shared" si="242"/>
        <v>32</v>
      </c>
      <c r="AL131" s="341">
        <f t="shared" si="242"/>
        <v>33</v>
      </c>
    </row>
    <row r="132" spans="1:40" hidden="1">
      <c r="A132" s="552" t="s">
        <v>1383</v>
      </c>
      <c r="B132" s="553" t="s">
        <v>887</v>
      </c>
      <c r="C132" s="553" t="s">
        <v>888</v>
      </c>
      <c r="E132" s="642" t="s">
        <v>1383</v>
      </c>
      <c r="F132" s="643"/>
      <c r="G132" s="598">
        <f>F107</f>
        <v>2023</v>
      </c>
      <c r="H132" s="598">
        <f t="shared" ref="H132:AL132" si="243">G107</f>
        <v>2024</v>
      </c>
      <c r="I132" s="598">
        <f t="shared" si="243"/>
        <v>2025</v>
      </c>
      <c r="J132" s="598">
        <f t="shared" si="243"/>
        <v>2026</v>
      </c>
      <c r="K132" s="598">
        <f t="shared" si="243"/>
        <v>2027</v>
      </c>
      <c r="L132" s="554">
        <f t="shared" si="243"/>
        <v>2028</v>
      </c>
      <c r="M132" s="554">
        <f t="shared" si="243"/>
        <v>2029</v>
      </c>
      <c r="N132" s="554">
        <f t="shared" si="243"/>
        <v>2030</v>
      </c>
      <c r="O132" s="554">
        <f t="shared" si="243"/>
        <v>2031</v>
      </c>
      <c r="P132" s="554">
        <f t="shared" si="243"/>
        <v>2032</v>
      </c>
      <c r="Q132" s="554">
        <f t="shared" si="243"/>
        <v>2033</v>
      </c>
      <c r="R132" s="554">
        <f t="shared" si="243"/>
        <v>2034</v>
      </c>
      <c r="S132" s="554">
        <f t="shared" si="243"/>
        <v>2035</v>
      </c>
      <c r="T132" s="554">
        <f t="shared" si="243"/>
        <v>2036</v>
      </c>
      <c r="U132" s="554">
        <f t="shared" si="243"/>
        <v>2037</v>
      </c>
      <c r="V132" s="554">
        <f t="shared" si="243"/>
        <v>2038</v>
      </c>
      <c r="W132" s="554">
        <f t="shared" si="243"/>
        <v>2039</v>
      </c>
      <c r="X132" s="554">
        <f t="shared" si="243"/>
        <v>2040</v>
      </c>
      <c r="Y132" s="554">
        <f t="shared" si="243"/>
        <v>2041</v>
      </c>
      <c r="Z132" s="554">
        <f t="shared" si="243"/>
        <v>2042</v>
      </c>
      <c r="AA132" s="554">
        <f t="shared" si="243"/>
        <v>2043</v>
      </c>
      <c r="AB132" s="554">
        <f t="shared" si="243"/>
        <v>2044</v>
      </c>
      <c r="AC132" s="554">
        <f t="shared" si="243"/>
        <v>2045</v>
      </c>
      <c r="AD132" s="554">
        <f t="shared" si="243"/>
        <v>2046</v>
      </c>
      <c r="AE132" s="554">
        <f t="shared" si="243"/>
        <v>2047</v>
      </c>
      <c r="AF132" s="554">
        <f t="shared" si="243"/>
        <v>2048</v>
      </c>
      <c r="AG132" s="554">
        <f t="shared" si="243"/>
        <v>2049</v>
      </c>
      <c r="AH132" s="554">
        <f t="shared" si="243"/>
        <v>2050</v>
      </c>
      <c r="AI132" s="554">
        <f t="shared" si="243"/>
        <v>2051</v>
      </c>
      <c r="AJ132" s="554">
        <f t="shared" si="243"/>
        <v>2052</v>
      </c>
      <c r="AK132" s="554">
        <f t="shared" si="243"/>
        <v>2053</v>
      </c>
      <c r="AL132" s="554">
        <f t="shared" si="243"/>
        <v>2054</v>
      </c>
      <c r="AM132" s="535"/>
      <c r="AN132" s="535"/>
    </row>
    <row r="133" spans="1:40" hidden="1">
      <c r="A133" s="420" t="str">
        <f>A111</f>
        <v>WATP ratio 15-64</v>
      </c>
      <c r="B133" s="345">
        <v>1</v>
      </c>
      <c r="C133" s="551">
        <f>D64</f>
        <v>2.7368948574204577E-3</v>
      </c>
      <c r="E133" s="644" t="str">
        <f>A111</f>
        <v>WATP ratio 15-64</v>
      </c>
      <c r="F133" s="600">
        <v>1</v>
      </c>
      <c r="G133" s="599">
        <f>F111</f>
        <v>0.65206316116849494</v>
      </c>
      <c r="H133" s="599">
        <f t="shared" ref="H133:AL133" si="244">G111</f>
        <v>0.65376300050719904</v>
      </c>
      <c r="I133" s="599">
        <f t="shared" si="244"/>
        <v>0.65563329673232407</v>
      </c>
      <c r="J133" s="599">
        <f t="shared" si="244"/>
        <v>0.65760291797045989</v>
      </c>
      <c r="K133" s="599">
        <f t="shared" si="244"/>
        <v>0.65955221240816098</v>
      </c>
      <c r="L133" s="551">
        <f t="shared" si="244"/>
        <v>0.661474144574556</v>
      </c>
      <c r="M133" s="551">
        <f t="shared" si="244"/>
        <v>0.66342275671806805</v>
      </c>
      <c r="N133" s="551">
        <f t="shared" si="244"/>
        <v>0.66538255700903504</v>
      </c>
      <c r="O133" s="551">
        <f t="shared" si="244"/>
        <v>0.66716185945828599</v>
      </c>
      <c r="P133" s="551">
        <f t="shared" si="244"/>
        <v>0.668510439023005</v>
      </c>
      <c r="Q133" s="551">
        <f t="shared" si="244"/>
        <v>0.66917027855895195</v>
      </c>
      <c r="R133" s="551">
        <f t="shared" si="244"/>
        <v>0.66918503092282089</v>
      </c>
      <c r="S133" s="551">
        <f t="shared" si="244"/>
        <v>0.66863855381635307</v>
      </c>
      <c r="T133" s="551">
        <f t="shared" si="244"/>
        <v>0.66756621354503098</v>
      </c>
      <c r="U133" s="551">
        <f t="shared" si="244"/>
        <v>0.66619348650097299</v>
      </c>
      <c r="V133" s="551">
        <f t="shared" si="244"/>
        <v>0.66455777850947995</v>
      </c>
      <c r="W133" s="551">
        <f t="shared" si="244"/>
        <v>0.66265279151426204</v>
      </c>
      <c r="X133" s="551">
        <f t="shared" si="244"/>
        <v>0.66053240092086096</v>
      </c>
      <c r="Y133" s="551">
        <f t="shared" si="244"/>
        <v>0.65824152580304596</v>
      </c>
      <c r="Z133" s="551">
        <f t="shared" si="244"/>
        <v>0.65581608612238096</v>
      </c>
      <c r="AA133" s="551">
        <f t="shared" si="244"/>
        <v>0.65329934804363399</v>
      </c>
      <c r="AB133" s="551">
        <f t="shared" si="244"/>
        <v>0.65075183130248604</v>
      </c>
      <c r="AC133" s="551">
        <f t="shared" si="244"/>
        <v>0.64825969373479897</v>
      </c>
      <c r="AD133" s="551">
        <f t="shared" si="244"/>
        <v>0.64585529234476202</v>
      </c>
      <c r="AE133" s="551">
        <f t="shared" si="244"/>
        <v>0.64356603741691099</v>
      </c>
      <c r="AF133" s="551">
        <f t="shared" si="244"/>
        <v>0.64141234778845502</v>
      </c>
      <c r="AG133" s="551">
        <f t="shared" si="244"/>
        <v>0.63937129884493604</v>
      </c>
      <c r="AH133" s="551">
        <f t="shared" si="244"/>
        <v>0.637394108497086</v>
      </c>
      <c r="AI133" s="551">
        <f t="shared" si="244"/>
        <v>0.63544122724234298</v>
      </c>
      <c r="AJ133" s="551">
        <f t="shared" si="244"/>
        <v>0.63349399445566401</v>
      </c>
      <c r="AK133" s="551">
        <f t="shared" si="244"/>
        <v>0.63152169029907901</v>
      </c>
      <c r="AL133" s="551">
        <f t="shared" si="244"/>
        <v>0.62948656990009599</v>
      </c>
    </row>
    <row r="134" spans="1:40" hidden="1">
      <c r="A134" s="420" t="str">
        <f>A113</f>
        <v>WATP ratio 15-59</v>
      </c>
      <c r="B134" s="345">
        <v>2</v>
      </c>
      <c r="C134" s="555">
        <f>D66</f>
        <v>2.6318631066697407E-3</v>
      </c>
      <c r="E134" s="644" t="str">
        <f>A113</f>
        <v>WATP ratio 15-59</v>
      </c>
      <c r="F134" s="600">
        <v>2</v>
      </c>
      <c r="G134" s="599">
        <f>F113</f>
        <v>0.609278393330136</v>
      </c>
      <c r="H134" s="599">
        <f t="shared" ref="H134:AL134" si="245">G113</f>
        <v>0.61069943393926007</v>
      </c>
      <c r="I134" s="599">
        <f t="shared" si="245"/>
        <v>0.61229324530100004</v>
      </c>
      <c r="J134" s="599">
        <f t="shared" si="245"/>
        <v>0.61398636397020201</v>
      </c>
      <c r="K134" s="599">
        <f t="shared" si="245"/>
        <v>0.615709543737056</v>
      </c>
      <c r="L134" s="551">
        <f t="shared" si="245"/>
        <v>0.61744136085748302</v>
      </c>
      <c r="M134" s="551">
        <f t="shared" si="245"/>
        <v>0.61910219427716295</v>
      </c>
      <c r="N134" s="551">
        <f t="shared" si="245"/>
        <v>0.62058061715181201</v>
      </c>
      <c r="O134" s="551">
        <f t="shared" si="245"/>
        <v>0.62165741866711899</v>
      </c>
      <c r="P134" s="551">
        <f t="shared" si="245"/>
        <v>0.62209121774781506</v>
      </c>
      <c r="Q134" s="551">
        <f t="shared" si="245"/>
        <v>0.621615379879916</v>
      </c>
      <c r="R134" s="551">
        <f t="shared" si="245"/>
        <v>0.62029611286063602</v>
      </c>
      <c r="S134" s="551">
        <f t="shared" si="245"/>
        <v>0.61833196634724108</v>
      </c>
      <c r="T134" s="551">
        <f t="shared" si="245"/>
        <v>0.61583428160761799</v>
      </c>
      <c r="U134" s="551">
        <f t="shared" si="245"/>
        <v>0.61306149008591604</v>
      </c>
      <c r="V134" s="551">
        <f t="shared" si="245"/>
        <v>0.61013731780735903</v>
      </c>
      <c r="W134" s="551">
        <f t="shared" si="245"/>
        <v>0.60715773984061105</v>
      </c>
      <c r="X134" s="551">
        <f t="shared" si="245"/>
        <v>0.60421096174750499</v>
      </c>
      <c r="Y134" s="551">
        <f t="shared" si="245"/>
        <v>0.60136252955887104</v>
      </c>
      <c r="Z134" s="551">
        <f t="shared" si="245"/>
        <v>0.59865269950250999</v>
      </c>
      <c r="AA134" s="551">
        <f t="shared" si="245"/>
        <v>0.59605203354753</v>
      </c>
      <c r="AB134" s="551">
        <f t="shared" si="245"/>
        <v>0.59351952035375999</v>
      </c>
      <c r="AC134" s="551">
        <f t="shared" si="245"/>
        <v>0.59104197717156803</v>
      </c>
      <c r="AD134" s="551">
        <f t="shared" si="245"/>
        <v>0.58857257188914303</v>
      </c>
      <c r="AE134" s="551">
        <f t="shared" si="245"/>
        <v>0.586092686275965</v>
      </c>
      <c r="AF134" s="551">
        <f t="shared" si="245"/>
        <v>0.58362004170553705</v>
      </c>
      <c r="AG134" s="551">
        <f t="shared" si="245"/>
        <v>0.58115934540785896</v>
      </c>
      <c r="AH134" s="551">
        <f t="shared" si="245"/>
        <v>0.57862453323296603</v>
      </c>
      <c r="AI134" s="551">
        <f t="shared" si="245"/>
        <v>0.57600311341723098</v>
      </c>
      <c r="AJ134" s="551">
        <f t="shared" si="245"/>
        <v>0.57337150592542796</v>
      </c>
      <c r="AK134" s="551">
        <f t="shared" si="245"/>
        <v>0.57070507020482497</v>
      </c>
      <c r="AL134" s="551">
        <f t="shared" si="245"/>
        <v>0.56797152082521496</v>
      </c>
    </row>
    <row r="135" spans="1:40" hidden="1">
      <c r="A135" s="420" t="str">
        <f>A115</f>
        <v>WATP ratio 20-64</v>
      </c>
      <c r="B135" s="345">
        <v>3</v>
      </c>
      <c r="C135" s="555">
        <f>D69</f>
        <v>7.6178222894668579E-2</v>
      </c>
      <c r="E135" s="644" t="str">
        <f>A115</f>
        <v>WATP ratio 20-64</v>
      </c>
      <c r="F135" s="600">
        <v>3</v>
      </c>
      <c r="G135" s="599">
        <f>F115</f>
        <v>0.57558236701084797</v>
      </c>
      <c r="H135" s="599">
        <f t="shared" ref="H135:AL135" si="246">G115</f>
        <v>0.57738105389662397</v>
      </c>
      <c r="I135" s="599">
        <f t="shared" si="246"/>
        <v>0.57927699842373992</v>
      </c>
      <c r="J135" s="599">
        <f t="shared" si="246"/>
        <v>0.58122285811461705</v>
      </c>
      <c r="K135" s="599">
        <f t="shared" si="246"/>
        <v>0.58306116495541305</v>
      </c>
      <c r="L135" s="551">
        <f t="shared" si="246"/>
        <v>0.58478023031783899</v>
      </c>
      <c r="M135" s="551">
        <f t="shared" si="246"/>
        <v>0.58655259314438402</v>
      </c>
      <c r="N135" s="551">
        <f t="shared" si="246"/>
        <v>0.58848348619921098</v>
      </c>
      <c r="O135" s="551">
        <f t="shared" si="246"/>
        <v>0.59051999092201002</v>
      </c>
      <c r="P135" s="551">
        <f t="shared" si="246"/>
        <v>0.59258869820692195</v>
      </c>
      <c r="Q135" s="551">
        <f t="shared" si="246"/>
        <v>0.59465444862850392</v>
      </c>
      <c r="R135" s="551">
        <f t="shared" si="246"/>
        <v>0.59664622553376101</v>
      </c>
      <c r="S135" s="551">
        <f t="shared" si="246"/>
        <v>0.59846805830062499</v>
      </c>
      <c r="T135" s="551">
        <f t="shared" si="246"/>
        <v>0.599906376640577</v>
      </c>
      <c r="U135" s="551">
        <f t="shared" si="246"/>
        <v>0.60073198651910498</v>
      </c>
      <c r="V135" s="551">
        <f t="shared" si="246"/>
        <v>0.60071153098174701</v>
      </c>
      <c r="W135" s="551">
        <f t="shared" si="246"/>
        <v>0.59992086098939101</v>
      </c>
      <c r="X135" s="551">
        <f t="shared" si="246"/>
        <v>0.59853705593193196</v>
      </c>
      <c r="Y135" s="551">
        <f t="shared" si="246"/>
        <v>0.59665829292690697</v>
      </c>
      <c r="Z135" s="551">
        <f t="shared" si="246"/>
        <v>0.59455214252338895</v>
      </c>
      <c r="AA135" s="551">
        <f t="shared" si="246"/>
        <v>0.59231005178687302</v>
      </c>
      <c r="AB135" s="551">
        <f t="shared" si="246"/>
        <v>0.59000171190777895</v>
      </c>
      <c r="AC135" s="551">
        <f t="shared" si="246"/>
        <v>0.58772935650893698</v>
      </c>
      <c r="AD135" s="551">
        <f t="shared" si="246"/>
        <v>0.58555271636845907</v>
      </c>
      <c r="AE135" s="551">
        <f t="shared" si="246"/>
        <v>0.58348967663775098</v>
      </c>
      <c r="AF135" s="551">
        <f t="shared" si="246"/>
        <v>0.58153536829963404</v>
      </c>
      <c r="AG135" s="551">
        <f t="shared" si="246"/>
        <v>0.57966930595819099</v>
      </c>
      <c r="AH135" s="551">
        <f t="shared" si="246"/>
        <v>0.57785912058238798</v>
      </c>
      <c r="AI135" s="551">
        <f t="shared" si="246"/>
        <v>0.57606380243622102</v>
      </c>
      <c r="AJ135" s="551">
        <f t="shared" si="246"/>
        <v>0.57427278591028197</v>
      </c>
      <c r="AK135" s="551">
        <f t="shared" si="246"/>
        <v>0.57249590078821699</v>
      </c>
      <c r="AL135" s="551">
        <f t="shared" si="246"/>
        <v>0.57071617529476493</v>
      </c>
    </row>
    <row r="136" spans="1:40" hidden="1">
      <c r="A136" s="344" t="s">
        <v>443</v>
      </c>
      <c r="B136" s="345">
        <f>VLOOKUP(A137,A133:B135,2,FALSE)</f>
        <v>1</v>
      </c>
      <c r="C136" s="345"/>
      <c r="E136" s="644" t="s">
        <v>889</v>
      </c>
      <c r="F136" s="600">
        <f>VLOOKUP(E137,E133:F135,2,FALSE)</f>
        <v>1</v>
      </c>
      <c r="G136" s="599"/>
      <c r="H136" s="600"/>
      <c r="I136" s="600"/>
      <c r="J136" s="600"/>
      <c r="K136" s="600"/>
      <c r="L136" s="345"/>
      <c r="M136" s="345"/>
      <c r="N136" s="345"/>
      <c r="O136" s="345"/>
      <c r="P136" s="345"/>
      <c r="Q136" s="345"/>
      <c r="R136" s="345"/>
      <c r="S136" s="345"/>
      <c r="T136" s="345"/>
      <c r="U136" s="345"/>
      <c r="V136" s="345"/>
      <c r="W136" s="345"/>
      <c r="X136" s="345"/>
      <c r="Y136" s="345"/>
      <c r="Z136" s="345"/>
      <c r="AA136" s="345"/>
      <c r="AB136" s="345"/>
      <c r="AC136" s="345"/>
      <c r="AD136" s="345"/>
      <c r="AE136" s="345"/>
      <c r="AF136" s="345"/>
      <c r="AG136" s="345"/>
      <c r="AH136" s="345"/>
      <c r="AI136" s="345"/>
      <c r="AJ136" s="345"/>
      <c r="AK136" s="345"/>
      <c r="AL136" s="345"/>
    </row>
    <row r="137" spans="1:40" hidden="1">
      <c r="A137" s="344" t="str">
        <f>InputDataA_GeneralAssumptions!D121</f>
        <v>WATP ratio 15-64</v>
      </c>
      <c r="B137" s="345">
        <f>VLOOKUP(B136,B133:C135,2,FALSE)</f>
        <v>2.7368948574204577E-3</v>
      </c>
      <c r="C137" s="345"/>
      <c r="E137" s="644" t="str">
        <f>InputDataA_GeneralAssumptions!D121</f>
        <v>WATP ratio 15-64</v>
      </c>
      <c r="F137" s="600"/>
      <c r="G137" s="600">
        <f>VLOOKUP($F$136,$F$133:$AL$135,G131,FALSE)</f>
        <v>0.65206316116849494</v>
      </c>
      <c r="H137" s="600">
        <f t="shared" ref="H137:AL137" si="247">VLOOKUP($F$136,$F$133:$AL$135,H131,FALSE)</f>
        <v>0.65376300050719904</v>
      </c>
      <c r="I137" s="600">
        <f t="shared" si="247"/>
        <v>0.65563329673232407</v>
      </c>
      <c r="J137" s="600">
        <f t="shared" si="247"/>
        <v>0.65760291797045989</v>
      </c>
      <c r="K137" s="600">
        <f t="shared" si="247"/>
        <v>0.65955221240816098</v>
      </c>
      <c r="L137" s="345">
        <f t="shared" si="247"/>
        <v>0.661474144574556</v>
      </c>
      <c r="M137" s="345">
        <f t="shared" si="247"/>
        <v>0.66342275671806805</v>
      </c>
      <c r="N137" s="345">
        <f t="shared" si="247"/>
        <v>0.66538255700903504</v>
      </c>
      <c r="O137" s="345">
        <f t="shared" si="247"/>
        <v>0.66716185945828599</v>
      </c>
      <c r="P137" s="345">
        <f t="shared" si="247"/>
        <v>0.668510439023005</v>
      </c>
      <c r="Q137" s="345">
        <f t="shared" si="247"/>
        <v>0.66917027855895195</v>
      </c>
      <c r="R137" s="345">
        <f t="shared" si="247"/>
        <v>0.66918503092282089</v>
      </c>
      <c r="S137" s="345">
        <f t="shared" si="247"/>
        <v>0.66863855381635307</v>
      </c>
      <c r="T137" s="345">
        <f t="shared" si="247"/>
        <v>0.66756621354503098</v>
      </c>
      <c r="U137" s="345">
        <f t="shared" si="247"/>
        <v>0.66619348650097299</v>
      </c>
      <c r="V137" s="345">
        <f t="shared" si="247"/>
        <v>0.66455777850947995</v>
      </c>
      <c r="W137" s="345">
        <f t="shared" si="247"/>
        <v>0.66265279151426204</v>
      </c>
      <c r="X137" s="345">
        <f t="shared" si="247"/>
        <v>0.66053240092086096</v>
      </c>
      <c r="Y137" s="345">
        <f t="shared" si="247"/>
        <v>0.65824152580304596</v>
      </c>
      <c r="Z137" s="345">
        <f t="shared" si="247"/>
        <v>0.65581608612238096</v>
      </c>
      <c r="AA137" s="345">
        <f t="shared" si="247"/>
        <v>0.65329934804363399</v>
      </c>
      <c r="AB137" s="345">
        <f t="shared" si="247"/>
        <v>0.65075183130248604</v>
      </c>
      <c r="AC137" s="345">
        <f t="shared" si="247"/>
        <v>0.64825969373479897</v>
      </c>
      <c r="AD137" s="345">
        <f t="shared" si="247"/>
        <v>0.64585529234476202</v>
      </c>
      <c r="AE137" s="345">
        <f t="shared" si="247"/>
        <v>0.64356603741691099</v>
      </c>
      <c r="AF137" s="345">
        <f t="shared" si="247"/>
        <v>0.64141234778845502</v>
      </c>
      <c r="AG137" s="345">
        <f t="shared" si="247"/>
        <v>0.63937129884493604</v>
      </c>
      <c r="AH137" s="345">
        <f t="shared" si="247"/>
        <v>0.637394108497086</v>
      </c>
      <c r="AI137" s="345">
        <f t="shared" si="247"/>
        <v>0.63544122724234298</v>
      </c>
      <c r="AJ137" s="345">
        <f t="shared" si="247"/>
        <v>0.63349399445566401</v>
      </c>
      <c r="AK137" s="345">
        <f t="shared" si="247"/>
        <v>0.63152169029907901</v>
      </c>
      <c r="AL137" s="345">
        <f t="shared" si="247"/>
        <v>0.62948656990009599</v>
      </c>
    </row>
    <row r="138" spans="1:40" hidden="1"/>
    <row r="139" spans="1:40" hidden="1"/>
    <row r="140" spans="1:40" hidden="1"/>
    <row r="141" spans="1:40" hidden="1"/>
    <row r="142" spans="1:40" hidden="1"/>
    <row r="143" spans="1:40" hidden="1">
      <c r="A143" s="348" t="s">
        <v>440</v>
      </c>
      <c r="B143" s="349" t="s">
        <v>887</v>
      </c>
    </row>
    <row r="144" spans="1:40" hidden="1">
      <c r="A144" s="350" t="s">
        <v>600</v>
      </c>
      <c r="B144" s="350">
        <v>1</v>
      </c>
    </row>
    <row r="145" spans="1:17" hidden="1">
      <c r="A145" s="350" t="s">
        <v>599</v>
      </c>
      <c r="B145" s="350">
        <v>2</v>
      </c>
    </row>
    <row r="146" spans="1:17" hidden="1"/>
    <row r="147" spans="1:17" hidden="1"/>
    <row r="148" spans="1:17" hidden="1">
      <c r="A148" s="342" t="s">
        <v>560</v>
      </c>
      <c r="B148" s="342" t="s">
        <v>887</v>
      </c>
      <c r="C148" s="351" t="s">
        <v>888</v>
      </c>
      <c r="D148" s="645" t="s">
        <v>883</v>
      </c>
    </row>
    <row r="149" spans="1:17" hidden="1">
      <c r="A149" s="345" t="s">
        <v>593</v>
      </c>
      <c r="B149" s="345">
        <v>1</v>
      </c>
      <c r="C149" s="352">
        <f>B291</f>
        <v>8.0398254794999957E-4</v>
      </c>
      <c r="D149" s="600" t="s">
        <v>597</v>
      </c>
    </row>
    <row r="150" spans="1:17" hidden="1">
      <c r="A150" s="345" t="s">
        <v>592</v>
      </c>
      <c r="B150" s="345">
        <v>2</v>
      </c>
      <c r="C150" s="352">
        <f>D58</f>
        <v>1.4850068837404251E-2</v>
      </c>
      <c r="D150" s="600" t="s">
        <v>598</v>
      </c>
    </row>
    <row r="151" spans="1:17" hidden="1">
      <c r="A151" s="345" t="s">
        <v>889</v>
      </c>
      <c r="B151" s="345">
        <f>VLOOKUP(InputDataA_GeneralAssumptions!D72,A149:B150,2,FALSE)</f>
        <v>1</v>
      </c>
      <c r="C151" s="345"/>
      <c r="D151" s="600"/>
    </row>
    <row r="152" spans="1:17" hidden="1">
      <c r="A152" s="364" t="str">
        <f>InputDataA_GeneralAssumptions!D72</f>
        <v>CAB</v>
      </c>
      <c r="B152" s="345">
        <f>VLOOKUP(B151,B149:C150,2,FALSE)</f>
        <v>8.0398254794999957E-4</v>
      </c>
      <c r="C152" s="345"/>
      <c r="D152" s="600"/>
    </row>
    <row r="153" spans="1:17" hidden="1"/>
    <row r="154" spans="1:17" hidden="1">
      <c r="A154" s="342" t="s">
        <v>170</v>
      </c>
      <c r="B154" s="342" t="s">
        <v>887</v>
      </c>
      <c r="C154" s="342" t="s">
        <v>883</v>
      </c>
    </row>
    <row r="155" spans="1:17" hidden="1">
      <c r="A155" s="345" t="s">
        <v>890</v>
      </c>
      <c r="B155" s="345">
        <v>1</v>
      </c>
      <c r="C155" s="345" t="s">
        <v>449</v>
      </c>
      <c r="G155" s="584"/>
      <c r="H155" s="584"/>
      <c r="I155" s="584"/>
      <c r="J155" s="584"/>
      <c r="K155" s="584"/>
      <c r="L155" s="392"/>
      <c r="M155" s="392"/>
      <c r="N155" s="392"/>
      <c r="O155" s="392"/>
      <c r="P155" s="392"/>
      <c r="Q155" s="392"/>
    </row>
    <row r="156" spans="1:17" hidden="1">
      <c r="A156" s="345" t="s">
        <v>595</v>
      </c>
      <c r="B156" s="345">
        <v>2</v>
      </c>
      <c r="C156" s="345" t="s">
        <v>891</v>
      </c>
      <c r="G156" s="584"/>
      <c r="H156" s="646" t="s">
        <v>830</v>
      </c>
      <c r="I156" s="584"/>
      <c r="J156" s="584"/>
      <c r="K156" s="584"/>
      <c r="L156" s="392"/>
      <c r="M156" s="392"/>
      <c r="N156" s="392"/>
      <c r="O156" s="392"/>
      <c r="P156" s="392"/>
      <c r="Q156" s="392"/>
    </row>
    <row r="157" spans="1:17" hidden="1">
      <c r="A157" s="345" t="s">
        <v>596</v>
      </c>
      <c r="B157" s="345">
        <v>3</v>
      </c>
      <c r="C157" s="345" t="s">
        <v>629</v>
      </c>
      <c r="G157" s="584"/>
      <c r="H157" s="584"/>
      <c r="I157" s="584"/>
      <c r="J157" s="584"/>
      <c r="K157" s="584"/>
      <c r="L157" s="392"/>
      <c r="M157" s="392"/>
      <c r="N157" s="392"/>
      <c r="O157" s="392"/>
      <c r="P157" s="392"/>
      <c r="Q157" s="392"/>
    </row>
    <row r="158" spans="1:17" hidden="1">
      <c r="A158" s="345" t="s">
        <v>1307</v>
      </c>
      <c r="B158" s="345">
        <v>4</v>
      </c>
      <c r="C158" s="345" t="s">
        <v>1308</v>
      </c>
      <c r="G158" s="584"/>
      <c r="H158" s="584"/>
      <c r="I158" s="584">
        <v>1</v>
      </c>
      <c r="J158" s="584">
        <v>2</v>
      </c>
      <c r="K158" s="584">
        <v>3</v>
      </c>
      <c r="L158" s="392">
        <v>4</v>
      </c>
      <c r="M158" s="392">
        <v>5</v>
      </c>
      <c r="N158" s="392"/>
      <c r="O158" s="392"/>
      <c r="P158" s="392"/>
      <c r="Q158" s="392"/>
    </row>
    <row r="159" spans="1:17" hidden="1">
      <c r="G159" s="584"/>
      <c r="H159" s="399"/>
      <c r="I159" s="412" t="s">
        <v>892</v>
      </c>
      <c r="J159" s="399" t="s">
        <v>893</v>
      </c>
      <c r="K159" s="399" t="s">
        <v>894</v>
      </c>
      <c r="L159" s="399" t="s">
        <v>895</v>
      </c>
      <c r="M159" s="572" t="s">
        <v>954</v>
      </c>
      <c r="N159" s="392"/>
      <c r="O159" s="393" t="s">
        <v>463</v>
      </c>
      <c r="P159" s="393" t="s">
        <v>887</v>
      </c>
      <c r="Q159" s="393" t="s">
        <v>917</v>
      </c>
    </row>
    <row r="160" spans="1:17" hidden="1">
      <c r="A160" s="393" t="s">
        <v>861</v>
      </c>
      <c r="B160" s="393" t="s">
        <v>887</v>
      </c>
      <c r="C160" s="393" t="s">
        <v>888</v>
      </c>
      <c r="D160" s="399" t="s">
        <v>896</v>
      </c>
      <c r="E160" s="399" t="s">
        <v>887</v>
      </c>
      <c r="F160" s="647"/>
      <c r="G160" s="584">
        <v>1</v>
      </c>
      <c r="H160" s="399" t="s">
        <v>594</v>
      </c>
      <c r="I160" s="414">
        <f>E85</f>
        <v>2.866966649889946E-2</v>
      </c>
      <c r="J160" s="414">
        <f t="shared" ref="J160:L160" si="248">F85</f>
        <v>1.0253436863422394E-2</v>
      </c>
      <c r="K160" s="414">
        <f t="shared" si="248"/>
        <v>3.0601231846958399E-3</v>
      </c>
      <c r="L160" s="414">
        <f t="shared" si="248"/>
        <v>-2.8755926177836955E-4</v>
      </c>
      <c r="M160" s="415">
        <f>D85</f>
        <v>5.1102198660373688E-2</v>
      </c>
      <c r="N160" s="392"/>
      <c r="O160" s="416" t="str">
        <f>B85</f>
        <v>WDI</v>
      </c>
      <c r="P160" s="413">
        <v>1</v>
      </c>
      <c r="Q160" s="413">
        <f>I85</f>
        <v>2022</v>
      </c>
    </row>
    <row r="161" spans="1:17" hidden="1">
      <c r="A161" s="418" t="s">
        <v>442</v>
      </c>
      <c r="B161" s="418">
        <v>1</v>
      </c>
      <c r="C161" s="352">
        <f>D85</f>
        <v>5.1102198660373688E-2</v>
      </c>
      <c r="D161" s="611" t="s">
        <v>892</v>
      </c>
      <c r="E161" s="529">
        <v>1</v>
      </c>
      <c r="F161" s="648"/>
      <c r="G161" s="584">
        <v>2</v>
      </c>
      <c r="H161" s="399" t="s">
        <v>595</v>
      </c>
      <c r="I161" s="414">
        <f>E87</f>
        <v>1.8710795789957047E-2</v>
      </c>
      <c r="J161" s="414">
        <f t="shared" ref="J161:L161" si="249">F87</f>
        <v>3.8970404420979321E-4</v>
      </c>
      <c r="K161" s="414">
        <f t="shared" si="249"/>
        <v>-7.1833501569926739E-3</v>
      </c>
      <c r="L161" s="414">
        <f t="shared" si="249"/>
        <v>-9.9927317351102829E-3</v>
      </c>
      <c r="M161" s="415">
        <f>D87</f>
        <v>4.1843842715024948E-2</v>
      </c>
      <c r="N161" s="392"/>
      <c r="O161" s="416" t="str">
        <f>B86</f>
        <v>MFMOD</v>
      </c>
      <c r="P161" s="413">
        <v>2</v>
      </c>
      <c r="Q161" s="413">
        <f>I86</f>
        <v>2019</v>
      </c>
    </row>
    <row r="162" spans="1:17" hidden="1">
      <c r="A162" s="418" t="s">
        <v>441</v>
      </c>
      <c r="B162" s="418">
        <v>2</v>
      </c>
      <c r="C162" s="352">
        <f>D87</f>
        <v>4.1843842715024948E-2</v>
      </c>
      <c r="D162" s="529" t="s">
        <v>893</v>
      </c>
      <c r="E162" s="529">
        <v>2</v>
      </c>
      <c r="F162" s="648"/>
      <c r="G162" s="584">
        <v>3</v>
      </c>
      <c r="H162" s="399" t="s">
        <v>881</v>
      </c>
      <c r="I162" s="417">
        <f>D89</f>
        <v>12932.4695302972</v>
      </c>
      <c r="J162" s="417">
        <f>$D$89</f>
        <v>12932.4695302972</v>
      </c>
      <c r="K162" s="417">
        <f>$D$89</f>
        <v>12932.4695302972</v>
      </c>
      <c r="L162" s="417">
        <f>$D$89</f>
        <v>12932.4695302972</v>
      </c>
      <c r="M162" s="417">
        <f>D89</f>
        <v>12932.4695302972</v>
      </c>
      <c r="N162" s="392"/>
      <c r="O162" s="393" t="s">
        <v>443</v>
      </c>
      <c r="P162" s="413">
        <f>VLOOKUP(InputDataB_ModelSpecAssumptions!C29,O160:P161,2,FALSE)</f>
        <v>1</v>
      </c>
      <c r="Q162" s="413">
        <f>VLOOKUP(InputDataB_ModelSpecAssumptions!C29,O160:Q161,3,FALSE)</f>
        <v>2022</v>
      </c>
    </row>
    <row r="163" spans="1:17" hidden="1">
      <c r="A163" s="418" t="s">
        <v>1315</v>
      </c>
      <c r="B163" s="418">
        <v>3</v>
      </c>
      <c r="C163" s="419">
        <f>D89</f>
        <v>12932.4695302972</v>
      </c>
      <c r="D163" s="529" t="s">
        <v>894</v>
      </c>
      <c r="E163" s="529">
        <v>3</v>
      </c>
      <c r="F163" s="648"/>
      <c r="G163" s="584">
        <v>4</v>
      </c>
      <c r="H163" s="584" t="s">
        <v>1309</v>
      </c>
      <c r="I163" s="601">
        <f>$D$91</f>
        <v>11620</v>
      </c>
      <c r="J163" s="584"/>
      <c r="K163" s="584"/>
      <c r="L163" s="392"/>
      <c r="M163" s="392"/>
      <c r="N163" s="392"/>
      <c r="O163" s="393" t="s">
        <v>832</v>
      </c>
      <c r="P163" s="413"/>
      <c r="Q163" s="413"/>
    </row>
    <row r="164" spans="1:17" hidden="1">
      <c r="A164" s="418"/>
      <c r="B164" s="418"/>
      <c r="C164" s="419"/>
      <c r="D164" s="529" t="s">
        <v>895</v>
      </c>
      <c r="E164" s="529">
        <v>4</v>
      </c>
      <c r="F164" s="648"/>
      <c r="G164" s="584"/>
      <c r="H164" s="584"/>
      <c r="I164" s="584"/>
      <c r="J164" s="584"/>
      <c r="K164" s="584"/>
      <c r="L164" s="392"/>
      <c r="M164" s="392"/>
      <c r="N164" s="392"/>
      <c r="O164" s="392"/>
      <c r="P164" s="392"/>
      <c r="Q164" s="392"/>
    </row>
    <row r="165" spans="1:17" hidden="1">
      <c r="A165" s="418"/>
      <c r="B165" s="418"/>
      <c r="C165" s="419"/>
      <c r="D165" s="529" t="s">
        <v>954</v>
      </c>
      <c r="E165" s="529">
        <v>5</v>
      </c>
      <c r="G165" s="584"/>
      <c r="H165" s="646" t="s">
        <v>832</v>
      </c>
      <c r="I165" s="584"/>
      <c r="J165" s="584"/>
      <c r="K165" s="584"/>
      <c r="L165" s="392"/>
      <c r="M165" s="392"/>
      <c r="N165" s="392"/>
      <c r="O165" s="392"/>
      <c r="P165" s="392"/>
      <c r="Q165" s="392"/>
    </row>
    <row r="166" spans="1:17" hidden="1">
      <c r="A166" s="413" t="s">
        <v>443</v>
      </c>
      <c r="B166" s="413">
        <f>VLOOKUP(InputDataB_ModelSpecAssumptions!D35,A155:B157,2,FALSE)</f>
        <v>1</v>
      </c>
      <c r="C166" s="413"/>
      <c r="D166" s="529" t="s">
        <v>443</v>
      </c>
      <c r="E166" s="529">
        <f>VLOOKUP(InputDataB_ModelSpecAssumptions!$C$31,D161:E165,2,FALSE)</f>
        <v>1</v>
      </c>
      <c r="G166" s="584"/>
      <c r="H166" s="584"/>
      <c r="I166" s="584">
        <v>1</v>
      </c>
      <c r="J166" s="584">
        <v>2</v>
      </c>
      <c r="K166" s="584">
        <v>3</v>
      </c>
      <c r="L166" s="392">
        <v>4</v>
      </c>
      <c r="M166" s="392">
        <v>5</v>
      </c>
      <c r="N166" s="392"/>
      <c r="O166" s="392"/>
      <c r="P166" s="392"/>
      <c r="Q166" s="392"/>
    </row>
    <row r="167" spans="1:17" hidden="1">
      <c r="A167" s="420" t="str">
        <f>InputDataB_ModelSpecAssumptions!D35</f>
        <v xml:space="preserve">GDP Growth </v>
      </c>
      <c r="B167" s="420">
        <f>VLOOKUP(B166,B161:C163,2,FALSE)</f>
        <v>5.1102198660373688E-2</v>
      </c>
      <c r="C167" s="413"/>
      <c r="D167" s="529" t="s">
        <v>897</v>
      </c>
      <c r="E167" s="615">
        <f>IF(P162=1,INDEX($I$160:$M$162,$B$166,$E$166),INDEX($I$168:$M$170,$B$166,$E$166))</f>
        <v>2.866966649889946E-2</v>
      </c>
      <c r="G167" s="584"/>
      <c r="H167" s="399"/>
      <c r="I167" s="412" t="s">
        <v>892</v>
      </c>
      <c r="J167" s="399" t="s">
        <v>893</v>
      </c>
      <c r="K167" s="399" t="s">
        <v>894</v>
      </c>
      <c r="L167" s="399" t="s">
        <v>895</v>
      </c>
      <c r="M167" s="393" t="s">
        <v>954</v>
      </c>
      <c r="N167" s="392"/>
      <c r="O167" s="392"/>
      <c r="P167" s="392"/>
      <c r="Q167" s="392"/>
    </row>
    <row r="168" spans="1:17" hidden="1">
      <c r="G168" s="584">
        <v>1</v>
      </c>
      <c r="H168" s="399" t="s">
        <v>594</v>
      </c>
      <c r="I168" s="414">
        <f>E84</f>
        <v>1.797405444085598E-2</v>
      </c>
      <c r="J168" s="414">
        <f t="shared" ref="J168:L168" si="250">F84</f>
        <v>2.3780709132552147E-2</v>
      </c>
      <c r="K168" s="414">
        <f t="shared" si="250"/>
        <v>1.2948751449584961E-2</v>
      </c>
      <c r="L168" s="414">
        <f t="shared" si="250"/>
        <v>-2.6544518768787384E-3</v>
      </c>
      <c r="M168" s="415">
        <f>D84</f>
        <v>-2.0467378199100494E-2</v>
      </c>
      <c r="N168" s="392"/>
      <c r="O168" s="392"/>
      <c r="P168" s="392"/>
      <c r="Q168" s="392"/>
    </row>
    <row r="169" spans="1:17" hidden="1">
      <c r="G169" s="584">
        <v>2</v>
      </c>
      <c r="H169" s="399" t="s">
        <v>595</v>
      </c>
      <c r="I169" s="414">
        <f>E86</f>
        <v>7.5297625735402107E-3</v>
      </c>
      <c r="J169" s="414">
        <f t="shared" ref="J169:L169" si="251">F86</f>
        <v>1.345738023519516E-2</v>
      </c>
      <c r="K169" s="414">
        <f t="shared" si="251"/>
        <v>2.5064798537641764E-3</v>
      </c>
      <c r="L169" s="414">
        <f t="shared" si="251"/>
        <v>-1.3017491437494755E-2</v>
      </c>
      <c r="M169" s="415">
        <f>D86</f>
        <v>-3.0401341617107391E-2</v>
      </c>
      <c r="N169" s="392"/>
      <c r="O169" s="392"/>
      <c r="P169" s="392"/>
      <c r="Q169" s="392"/>
    </row>
    <row r="170" spans="1:17" hidden="1">
      <c r="A170" s="342" t="s">
        <v>898</v>
      </c>
      <c r="B170" s="342" t="s">
        <v>887</v>
      </c>
      <c r="C170" s="342" t="s">
        <v>888</v>
      </c>
      <c r="D170" s="649" t="s">
        <v>1483</v>
      </c>
      <c r="G170" s="584">
        <v>3</v>
      </c>
      <c r="H170" s="399" t="s">
        <v>881</v>
      </c>
      <c r="I170" s="417">
        <f>$D$88</f>
        <v>13785.021484375</v>
      </c>
      <c r="J170" s="417">
        <f t="shared" ref="J170:M170" si="252">$D$88</f>
        <v>13785.021484375</v>
      </c>
      <c r="K170" s="417">
        <f t="shared" si="252"/>
        <v>13785.021484375</v>
      </c>
      <c r="L170" s="417">
        <f t="shared" si="252"/>
        <v>13785.021484375</v>
      </c>
      <c r="M170" s="417">
        <f t="shared" si="252"/>
        <v>13785.021484375</v>
      </c>
      <c r="N170" s="392"/>
      <c r="O170" s="392"/>
      <c r="P170" s="392"/>
      <c r="Q170" s="392"/>
    </row>
    <row r="171" spans="1:17" hidden="1">
      <c r="A171" s="345" t="str">
        <f>B4&amp;" "&amp;I4</f>
        <v>PWT 8.1 2011</v>
      </c>
      <c r="B171" s="345">
        <v>1</v>
      </c>
      <c r="C171" s="353">
        <f>D4</f>
        <v>2.9117356985807419E-2</v>
      </c>
      <c r="D171" s="600" t="str">
        <f>K4</f>
        <v>PWT 8.1</v>
      </c>
      <c r="G171" s="530">
        <v>4</v>
      </c>
      <c r="H171" s="530" t="s">
        <v>1309</v>
      </c>
      <c r="I171" s="602">
        <f>$D$91</f>
        <v>11620</v>
      </c>
    </row>
    <row r="172" spans="1:17" hidden="1">
      <c r="A172" s="345" t="str">
        <f>B5&amp;" "&amp;I5</f>
        <v>PWT 9.0 2014</v>
      </c>
      <c r="B172" s="345">
        <f>B171+1</f>
        <v>2</v>
      </c>
      <c r="C172" s="353">
        <f>D5</f>
        <v>4.0801391005516052E-2</v>
      </c>
      <c r="D172" s="600" t="str">
        <f>K5</f>
        <v>PWT 9.0</v>
      </c>
    </row>
    <row r="173" spans="1:17" hidden="1">
      <c r="A173" s="345" t="str">
        <f>B6&amp;" "&amp;I6</f>
        <v>PWT 9.1 2017</v>
      </c>
      <c r="B173" s="345">
        <v>3</v>
      </c>
      <c r="C173" s="353">
        <f>D6</f>
        <v>3.825870156288147E-2</v>
      </c>
      <c r="D173" s="600" t="str">
        <f>K6</f>
        <v>PWT 9.1</v>
      </c>
    </row>
    <row r="174" spans="1:17" hidden="1">
      <c r="A174" s="413" t="str">
        <f>B7&amp;" "&amp;I7</f>
        <v>PWT 10 2019</v>
      </c>
      <c r="B174" s="413">
        <f>B173+1</f>
        <v>4</v>
      </c>
      <c r="C174" s="419">
        <f>D7</f>
        <v>3.5492207854986191E-2</v>
      </c>
      <c r="D174" s="529" t="str">
        <f>K7</f>
        <v>PWT 10.0</v>
      </c>
    </row>
    <row r="175" spans="1:17" hidden="1">
      <c r="A175" s="413" t="str">
        <f>B8&amp;" "&amp;I8</f>
        <v>AMECO 2021</v>
      </c>
      <c r="B175" s="413">
        <f>B174+1</f>
        <v>5</v>
      </c>
      <c r="C175" s="419" t="str">
        <f>D8</f>
        <v>.</v>
      </c>
      <c r="D175" s="529" t="str">
        <f>K8</f>
        <v>AMECO</v>
      </c>
    </row>
    <row r="176" spans="1:17" hidden="1">
      <c r="A176" s="345" t="s">
        <v>443</v>
      </c>
      <c r="B176" s="345">
        <f>VLOOKUP(InputDataA_GeneralAssumptions!C14,A171:B175,2,FALSE)</f>
        <v>4</v>
      </c>
      <c r="C176" s="345"/>
      <c r="D176" s="600"/>
    </row>
    <row r="177" spans="1:4" hidden="1">
      <c r="A177" s="344" t="str">
        <f>InputDataA_GeneralAssumptions!C14</f>
        <v>PWT 10 2019</v>
      </c>
      <c r="B177" s="344">
        <f>VLOOKUP(B176,B171:C175,2,FALSE)</f>
        <v>3.5492207854986191E-2</v>
      </c>
      <c r="C177" s="345"/>
      <c r="D177" s="600" t="str">
        <f>VLOOKUP(B176,B171:D175,3,FALSE)</f>
        <v>PWT 10.0</v>
      </c>
    </row>
    <row r="178" spans="1:4" hidden="1"/>
    <row r="179" spans="1:4" hidden="1">
      <c r="A179" s="342" t="s">
        <v>899</v>
      </c>
      <c r="B179" s="342" t="s">
        <v>887</v>
      </c>
      <c r="C179" s="342" t="s">
        <v>897</v>
      </c>
      <c r="D179" s="645" t="s">
        <v>463</v>
      </c>
    </row>
    <row r="180" spans="1:4" hidden="1">
      <c r="A180" s="345" t="s">
        <v>1647</v>
      </c>
      <c r="B180" s="345">
        <v>1</v>
      </c>
      <c r="C180" s="353">
        <f t="shared" ref="C180:C200" si="253">D9</f>
        <v>0.4291684627532959</v>
      </c>
      <c r="D180" s="650" t="str">
        <f t="shared" ref="D180:D200" si="254">K9</f>
        <v>PWT 8.1</v>
      </c>
    </row>
    <row r="181" spans="1:4" hidden="1">
      <c r="A181" s="345" t="str">
        <f t="shared" ref="A181:A200" si="255">B10&amp;" "&amp;C10&amp;" "&amp;I10</f>
        <v>PWT 8.1 LS. 1 Mixed Inc. 2010</v>
      </c>
      <c r="B181" s="345">
        <f>B180+1</f>
        <v>2</v>
      </c>
      <c r="C181" s="353">
        <f t="shared" si="253"/>
        <v>0.48655217885971069</v>
      </c>
      <c r="D181" s="650" t="str">
        <f t="shared" si="254"/>
        <v>PWT 8.1</v>
      </c>
    </row>
    <row r="182" spans="1:4" hidden="1">
      <c r="A182" s="345" t="str">
        <f t="shared" si="255"/>
        <v>PWT 8.1 LS. 2 Part Mixed Inc. 2010</v>
      </c>
      <c r="B182" s="345">
        <f t="shared" ref="B182:B200" si="256">B181+1</f>
        <v>3</v>
      </c>
      <c r="C182" s="353">
        <f t="shared" si="253"/>
        <v>0.4291684627532959</v>
      </c>
      <c r="D182" s="650" t="str">
        <f t="shared" si="254"/>
        <v>PWT 8.1</v>
      </c>
    </row>
    <row r="183" spans="1:4" hidden="1">
      <c r="A183" s="345" t="str">
        <f t="shared" si="255"/>
        <v>PWT 8.1 LS. 3 Avg Wage 2010</v>
      </c>
      <c r="B183" s="345">
        <f t="shared" si="256"/>
        <v>4</v>
      </c>
      <c r="C183" s="353">
        <f t="shared" si="253"/>
        <v>0.49327626824378967</v>
      </c>
      <c r="D183" s="650" t="str">
        <f t="shared" si="254"/>
        <v>PWT 8.1</v>
      </c>
    </row>
    <row r="184" spans="1:4" hidden="1">
      <c r="A184" s="345" t="str">
        <f t="shared" si="255"/>
        <v>PWT 8.1 LS. 4 Agriculture 2010</v>
      </c>
      <c r="B184" s="345">
        <f t="shared" si="256"/>
        <v>5</v>
      </c>
      <c r="C184" s="353">
        <f t="shared" si="253"/>
        <v>0.4799744188785553</v>
      </c>
      <c r="D184" s="650" t="str">
        <f t="shared" si="254"/>
        <v>PWT 8.1</v>
      </c>
    </row>
    <row r="185" spans="1:4" hidden="1">
      <c r="A185" s="345" t="str">
        <f t="shared" si="255"/>
        <v>PWT 9 Labor Share 2014</v>
      </c>
      <c r="B185" s="345">
        <f t="shared" si="256"/>
        <v>6</v>
      </c>
      <c r="C185" s="353">
        <f t="shared" si="253"/>
        <v>0.43294331431388855</v>
      </c>
      <c r="D185" s="650" t="str">
        <f t="shared" si="254"/>
        <v>PWT 9.0</v>
      </c>
    </row>
    <row r="186" spans="1:4" hidden="1">
      <c r="A186" s="345" t="str">
        <f t="shared" si="255"/>
        <v>PWT 9 LS. 1 Mixed Inc. 2014</v>
      </c>
      <c r="B186" s="345">
        <f t="shared" si="256"/>
        <v>7</v>
      </c>
      <c r="C186" s="353">
        <f t="shared" si="253"/>
        <v>0.490398108959198</v>
      </c>
      <c r="D186" s="650" t="str">
        <f t="shared" si="254"/>
        <v>PWT 9.0</v>
      </c>
    </row>
    <row r="187" spans="1:4" hidden="1">
      <c r="A187" s="345" t="str">
        <f t="shared" si="255"/>
        <v>PWT 9 LS. 2 Part Mixed Inc. 2014</v>
      </c>
      <c r="B187" s="345">
        <f t="shared" si="256"/>
        <v>8</v>
      </c>
      <c r="C187" s="353">
        <f t="shared" si="253"/>
        <v>0.43294331431388855</v>
      </c>
      <c r="D187" s="650" t="str">
        <f t="shared" si="254"/>
        <v>PWT 9.0</v>
      </c>
    </row>
    <row r="188" spans="1:4" hidden="1">
      <c r="A188" s="345" t="str">
        <f t="shared" si="255"/>
        <v>PWT 9 LS. 3 Avg Wage 2014</v>
      </c>
      <c r="B188" s="345">
        <f t="shared" si="256"/>
        <v>9</v>
      </c>
      <c r="C188" s="353">
        <f t="shared" si="253"/>
        <v>0.49700412154197693</v>
      </c>
      <c r="D188" s="650" t="str">
        <f t="shared" si="254"/>
        <v>PWT 9.0</v>
      </c>
    </row>
    <row r="189" spans="1:4" hidden="1">
      <c r="A189" s="345" t="str">
        <f t="shared" si="255"/>
        <v>PWT 9 LS. 4 Agriculture 2014</v>
      </c>
      <c r="B189" s="345">
        <f t="shared" si="256"/>
        <v>10</v>
      </c>
      <c r="C189" s="353">
        <f t="shared" si="253"/>
        <v>0.47688806056976318</v>
      </c>
      <c r="D189" s="650" t="str">
        <f t="shared" si="254"/>
        <v>PWT 9.0</v>
      </c>
    </row>
    <row r="190" spans="1:4" hidden="1">
      <c r="A190" s="345" t="str">
        <f t="shared" si="255"/>
        <v>PWT 9.1 Labor Share 2017</v>
      </c>
      <c r="B190" s="345">
        <f t="shared" si="256"/>
        <v>11</v>
      </c>
      <c r="C190" s="353">
        <f t="shared" si="253"/>
        <v>0.54427731037139893</v>
      </c>
      <c r="D190" s="650" t="str">
        <f t="shared" si="254"/>
        <v>PWT 9.1</v>
      </c>
    </row>
    <row r="191" spans="1:4" hidden="1">
      <c r="A191" s="345" t="str">
        <f t="shared" si="255"/>
        <v>PWT 9.1 LS. 1 Mixed Inc. 2017</v>
      </c>
      <c r="B191" s="345">
        <f t="shared" si="256"/>
        <v>12</v>
      </c>
      <c r="C191" s="353">
        <f t="shared" si="253"/>
        <v>0.5734131932258606</v>
      </c>
      <c r="D191" s="650" t="str">
        <f t="shared" si="254"/>
        <v>PWT 9.1</v>
      </c>
    </row>
    <row r="192" spans="1:4" hidden="1">
      <c r="A192" s="345" t="str">
        <f t="shared" si="255"/>
        <v>PWT 9.1 LS. 2 Part Mixed Inc. 2017</v>
      </c>
      <c r="B192" s="345">
        <f t="shared" si="256"/>
        <v>13</v>
      </c>
      <c r="C192" s="353">
        <f t="shared" si="253"/>
        <v>0.54427731037139893</v>
      </c>
      <c r="D192" s="650" t="str">
        <f t="shared" si="254"/>
        <v>PWT 9.1</v>
      </c>
    </row>
    <row r="193" spans="1:4" hidden="1">
      <c r="A193" s="345" t="str">
        <f t="shared" si="255"/>
        <v>PWT 9.1 LS. 3 Avg Wage 2017</v>
      </c>
      <c r="B193" s="345">
        <f t="shared" si="256"/>
        <v>14</v>
      </c>
      <c r="C193" s="353">
        <f t="shared" si="253"/>
        <v>0.67698419094085693</v>
      </c>
      <c r="D193" s="650" t="str">
        <f t="shared" si="254"/>
        <v>PWT 9.1</v>
      </c>
    </row>
    <row r="194" spans="1:4" hidden="1">
      <c r="A194" s="345" t="str">
        <f t="shared" si="255"/>
        <v>PWT 9.1 LS. 4 Agriculture 2017</v>
      </c>
      <c r="B194" s="345">
        <f t="shared" si="256"/>
        <v>15</v>
      </c>
      <c r="C194" s="353">
        <f t="shared" si="253"/>
        <v>0.58155733346939087</v>
      </c>
      <c r="D194" s="650" t="str">
        <f t="shared" si="254"/>
        <v>PWT 9.1</v>
      </c>
    </row>
    <row r="195" spans="1:4" hidden="1">
      <c r="A195" s="413" t="str">
        <f t="shared" si="255"/>
        <v>PWT 10 Labor Share 2019</v>
      </c>
      <c r="B195" s="345">
        <f t="shared" si="256"/>
        <v>16</v>
      </c>
      <c r="C195" s="419">
        <f t="shared" si="253"/>
        <v>0.54391765594482422</v>
      </c>
      <c r="D195" s="612" t="str">
        <f t="shared" si="254"/>
        <v>PWT 10.0</v>
      </c>
    </row>
    <row r="196" spans="1:4" hidden="1">
      <c r="A196" s="413" t="str">
        <f t="shared" si="255"/>
        <v>PWT 10 LS. 1 Mixed Inc. 2019</v>
      </c>
      <c r="B196" s="345">
        <f t="shared" si="256"/>
        <v>17</v>
      </c>
      <c r="C196" s="419">
        <f t="shared" si="253"/>
        <v>0.57309943437576294</v>
      </c>
      <c r="D196" s="612" t="str">
        <f t="shared" si="254"/>
        <v>PWT 10.0</v>
      </c>
    </row>
    <row r="197" spans="1:4" hidden="1">
      <c r="A197" s="413" t="str">
        <f t="shared" si="255"/>
        <v>PWT 10 LS. 2 Part Mixed Inc. 2019</v>
      </c>
      <c r="B197" s="345">
        <f t="shared" si="256"/>
        <v>18</v>
      </c>
      <c r="C197" s="419">
        <f t="shared" si="253"/>
        <v>0.54391765594482422</v>
      </c>
      <c r="D197" s="612" t="str">
        <f t="shared" si="254"/>
        <v>PWT 10.0</v>
      </c>
    </row>
    <row r="198" spans="1:4" hidden="1">
      <c r="A198" s="413" t="str">
        <f t="shared" si="255"/>
        <v>PWT 10 LS. 3 Avg Wage 2019</v>
      </c>
      <c r="B198" s="345">
        <f t="shared" si="256"/>
        <v>19</v>
      </c>
      <c r="C198" s="419">
        <f t="shared" si="253"/>
        <v>0.67650067806243896</v>
      </c>
      <c r="D198" s="612" t="str">
        <f t="shared" si="254"/>
        <v>PWT 10.0</v>
      </c>
    </row>
    <row r="199" spans="1:4" hidden="1">
      <c r="A199" s="413" t="str">
        <f t="shared" si="255"/>
        <v>PWT 10 LS. 4 Agriculture 2019</v>
      </c>
      <c r="B199" s="345">
        <f t="shared" si="256"/>
        <v>20</v>
      </c>
      <c r="C199" s="419">
        <f t="shared" si="253"/>
        <v>0.58119344711303711</v>
      </c>
      <c r="D199" s="612" t="str">
        <f t="shared" si="254"/>
        <v>PWT 10.0</v>
      </c>
    </row>
    <row r="200" spans="1:4" hidden="1">
      <c r="A200" s="413" t="str">
        <f t="shared" si="255"/>
        <v>TED Labor Share 2021</v>
      </c>
      <c r="B200" s="345">
        <f t="shared" si="256"/>
        <v>21</v>
      </c>
      <c r="C200" s="419">
        <f t="shared" si="253"/>
        <v>0.43944380718761394</v>
      </c>
      <c r="D200" s="612" t="str">
        <f t="shared" si="254"/>
        <v>TED</v>
      </c>
    </row>
    <row r="201" spans="1:4" hidden="1">
      <c r="A201" s="345" t="s">
        <v>443</v>
      </c>
      <c r="B201" s="345">
        <f>VLOOKUP(InputDataA_GeneralAssumptions!C17,A180:B200,2,FALSE)</f>
        <v>16</v>
      </c>
      <c r="C201" s="345"/>
      <c r="D201" s="600"/>
    </row>
    <row r="202" spans="1:4" hidden="1">
      <c r="A202" s="345" t="str">
        <f>InputDataA_GeneralAssumptions!C17</f>
        <v>PWT 10 Labor Share 2019</v>
      </c>
      <c r="B202" s="345">
        <f>VLOOKUP(B201,B180:C200,2,FALSE)</f>
        <v>0.54391765594482422</v>
      </c>
      <c r="C202" s="345"/>
      <c r="D202" s="650" t="str">
        <f>VLOOKUP(B201,B180:D200,3,FALSE)</f>
        <v>PWT 10.0</v>
      </c>
    </row>
    <row r="203" spans="1:4" hidden="1"/>
    <row r="204" spans="1:4" hidden="1"/>
    <row r="205" spans="1:4" hidden="1"/>
    <row r="206" spans="1:4" hidden="1">
      <c r="A206" s="342" t="s">
        <v>900</v>
      </c>
      <c r="B206" s="342" t="s">
        <v>887</v>
      </c>
      <c r="C206" s="342" t="s">
        <v>897</v>
      </c>
      <c r="D206" s="645" t="s">
        <v>463</v>
      </c>
    </row>
    <row r="207" spans="1:4" hidden="1">
      <c r="A207" s="345" t="str">
        <f>B38&amp;" "&amp;I38</f>
        <v>PWT 8.1 2010</v>
      </c>
      <c r="B207" s="345">
        <v>1</v>
      </c>
      <c r="C207" s="356">
        <f>D38</f>
        <v>3.8579816464334726E-3</v>
      </c>
      <c r="D207" s="600" t="str">
        <f>K38</f>
        <v>PWT 8.1</v>
      </c>
    </row>
    <row r="208" spans="1:4" hidden="1">
      <c r="A208" s="413" t="s">
        <v>1536</v>
      </c>
      <c r="B208" s="345">
        <f>B207+1</f>
        <v>2</v>
      </c>
      <c r="C208" s="356">
        <f>H38</f>
        <v>3.8580007385462523E-3</v>
      </c>
      <c r="D208" s="600" t="str">
        <f>K38</f>
        <v>PWT 8.1</v>
      </c>
    </row>
    <row r="209" spans="1:11" hidden="1">
      <c r="A209" s="413" t="s">
        <v>1537</v>
      </c>
      <c r="B209" s="345">
        <f>B208+1</f>
        <v>3</v>
      </c>
      <c r="C209" s="356">
        <f>G38</f>
        <v>4.6868845820426941E-3</v>
      </c>
      <c r="D209" s="600" t="str">
        <f>K38</f>
        <v>PWT 8.1</v>
      </c>
    </row>
    <row r="210" spans="1:11" hidden="1">
      <c r="A210" s="413" t="s">
        <v>1538</v>
      </c>
      <c r="B210" s="345">
        <f t="shared" ref="B210:B215" si="257">B209+1</f>
        <v>4</v>
      </c>
      <c r="C210" s="356">
        <f>F38</f>
        <v>3.7144615780562162E-3</v>
      </c>
      <c r="D210" s="600" t="str">
        <f>K38</f>
        <v>PWT 8.1</v>
      </c>
    </row>
    <row r="211" spans="1:11" hidden="1">
      <c r="A211" s="413" t="s">
        <v>1539</v>
      </c>
      <c r="B211" s="345">
        <f t="shared" si="257"/>
        <v>5</v>
      </c>
      <c r="C211" s="356">
        <f>E38</f>
        <v>3.6577223800122738E-3</v>
      </c>
      <c r="D211" s="600" t="str">
        <f>K38</f>
        <v>PWT 8.1</v>
      </c>
    </row>
    <row r="212" spans="1:11" hidden="1">
      <c r="A212" s="345" t="str">
        <f>B39&amp;" "&amp;I39</f>
        <v>PWT 9 2014</v>
      </c>
      <c r="B212" s="345">
        <f t="shared" si="257"/>
        <v>6</v>
      </c>
      <c r="C212" s="356">
        <f>D39</f>
        <v>1.000724732875824E-2</v>
      </c>
      <c r="D212" s="600" t="str">
        <f>K39</f>
        <v>PWT 9</v>
      </c>
    </row>
    <row r="213" spans="1:11" hidden="1">
      <c r="A213" s="413" t="s">
        <v>1532</v>
      </c>
      <c r="B213" s="345">
        <f t="shared" si="257"/>
        <v>7</v>
      </c>
      <c r="C213" s="356">
        <f>H39</f>
        <v>8.5941702127456665E-3</v>
      </c>
      <c r="D213" s="600" t="str">
        <f>K39</f>
        <v>PWT 9</v>
      </c>
    </row>
    <row r="214" spans="1:11" hidden="1">
      <c r="A214" s="413" t="s">
        <v>1533</v>
      </c>
      <c r="B214" s="345">
        <f t="shared" si="257"/>
        <v>8</v>
      </c>
      <c r="C214" s="356">
        <f>G39</f>
        <v>6.4401878044009209E-3</v>
      </c>
      <c r="D214" s="600" t="str">
        <f>K39</f>
        <v>PWT 9</v>
      </c>
    </row>
    <row r="215" spans="1:11" hidden="1">
      <c r="A215" s="413" t="s">
        <v>1534</v>
      </c>
      <c r="B215" s="345">
        <f t="shared" si="257"/>
        <v>9</v>
      </c>
      <c r="C215" s="356">
        <f>F39</f>
        <v>7.0611536502838135E-3</v>
      </c>
      <c r="D215" s="600" t="str">
        <f>K39</f>
        <v>PWT 9</v>
      </c>
    </row>
    <row r="216" spans="1:11" hidden="1">
      <c r="A216" s="413" t="s">
        <v>1535</v>
      </c>
      <c r="B216" s="345">
        <f>B215+1</f>
        <v>10</v>
      </c>
      <c r="C216" s="356">
        <f>E39</f>
        <v>6.1787264421582222E-3</v>
      </c>
      <c r="D216" s="600" t="str">
        <f>K39</f>
        <v>PWT 9</v>
      </c>
    </row>
    <row r="217" spans="1:11" hidden="1">
      <c r="A217" s="345" t="s">
        <v>1310</v>
      </c>
      <c r="B217" s="345">
        <f t="shared" ref="B217:B226" si="258">B216+1</f>
        <v>11</v>
      </c>
      <c r="C217" s="356">
        <f>D40</f>
        <v>1.0007373057305813E-2</v>
      </c>
      <c r="D217" s="600" t="str">
        <f>K40</f>
        <v>PWT 9.1</v>
      </c>
    </row>
    <row r="218" spans="1:11" hidden="1">
      <c r="A218" s="413" t="s">
        <v>1528</v>
      </c>
      <c r="B218" s="345">
        <f t="shared" si="258"/>
        <v>12</v>
      </c>
      <c r="C218" s="356">
        <f>H40</f>
        <v>1.0007362812757492E-2</v>
      </c>
      <c r="D218" s="600" t="str">
        <f>K40</f>
        <v>PWT 9.1</v>
      </c>
    </row>
    <row r="219" spans="1:11" hidden="1">
      <c r="A219" s="413" t="s">
        <v>1529</v>
      </c>
      <c r="B219" s="345">
        <f t="shared" si="258"/>
        <v>13</v>
      </c>
      <c r="C219" s="356">
        <f>G40</f>
        <v>7.887592539191246E-3</v>
      </c>
      <c r="D219" s="600" t="str">
        <f>K40</f>
        <v>PWT 9.1</v>
      </c>
    </row>
    <row r="220" spans="1:11" hidden="1">
      <c r="A220" s="413" t="s">
        <v>1530</v>
      </c>
      <c r="B220" s="345">
        <f t="shared" si="258"/>
        <v>14</v>
      </c>
      <c r="C220" s="356">
        <f>F40</f>
        <v>7.5836195610463619E-3</v>
      </c>
      <c r="D220" s="600" t="str">
        <f>K40</f>
        <v>PWT 9.1</v>
      </c>
    </row>
    <row r="221" spans="1:11" hidden="1">
      <c r="A221" s="413" t="s">
        <v>1531</v>
      </c>
      <c r="B221" s="345">
        <f t="shared" si="258"/>
        <v>15</v>
      </c>
      <c r="C221" s="356">
        <f>E40</f>
        <v>7.0824720896780491E-3</v>
      </c>
      <c r="D221" s="600" t="str">
        <f>K40</f>
        <v>PWT 9.1</v>
      </c>
    </row>
    <row r="222" spans="1:11" s="392" customFormat="1" hidden="1">
      <c r="A222" s="413" t="str">
        <f>B41&amp;" "&amp;I41</f>
        <v>PWT 10 2019</v>
      </c>
      <c r="B222" s="345">
        <f t="shared" si="258"/>
        <v>16</v>
      </c>
      <c r="C222" s="528">
        <f>D41</f>
        <v>1.0007379576563835E-2</v>
      </c>
      <c r="D222" s="612" t="str">
        <f>K41</f>
        <v>PWT 10.0</v>
      </c>
      <c r="E222" s="584"/>
      <c r="F222" s="584"/>
      <c r="G222" s="584"/>
      <c r="H222" s="584"/>
      <c r="I222" s="584"/>
      <c r="J222" s="584"/>
      <c r="K222" s="584"/>
    </row>
    <row r="223" spans="1:11" s="392" customFormat="1" hidden="1">
      <c r="A223" s="413" t="s">
        <v>1524</v>
      </c>
      <c r="B223" s="345">
        <f t="shared" si="258"/>
        <v>17</v>
      </c>
      <c r="C223" s="528">
        <f>H41</f>
        <v>1.0007381439208984E-2</v>
      </c>
      <c r="D223" s="612" t="str">
        <f>K41</f>
        <v>PWT 10.0</v>
      </c>
      <c r="E223" s="584"/>
      <c r="F223" s="584"/>
      <c r="G223" s="584"/>
      <c r="H223" s="584"/>
      <c r="I223" s="584"/>
      <c r="J223" s="584"/>
      <c r="K223" s="584"/>
    </row>
    <row r="224" spans="1:11" s="392" customFormat="1" hidden="1">
      <c r="A224" s="413" t="s">
        <v>1525</v>
      </c>
      <c r="B224" s="345">
        <f t="shared" si="258"/>
        <v>18</v>
      </c>
      <c r="C224" s="528">
        <f>G41</f>
        <v>9.3007758259773254E-3</v>
      </c>
      <c r="D224" s="612" t="str">
        <f>K41</f>
        <v>PWT 10.0</v>
      </c>
      <c r="E224" s="584"/>
      <c r="F224" s="584"/>
      <c r="G224" s="584"/>
      <c r="H224" s="584"/>
      <c r="I224" s="584"/>
      <c r="J224" s="584"/>
      <c r="K224" s="584"/>
    </row>
    <row r="225" spans="1:11" s="392" customFormat="1" hidden="1">
      <c r="A225" s="413" t="s">
        <v>1526</v>
      </c>
      <c r="B225" s="345">
        <f t="shared" si="258"/>
        <v>19</v>
      </c>
      <c r="C225" s="528">
        <f>F41</f>
        <v>7.6292520388960838E-3</v>
      </c>
      <c r="D225" s="612" t="str">
        <f>K41</f>
        <v>PWT 10.0</v>
      </c>
      <c r="E225" s="584"/>
      <c r="F225" s="584"/>
      <c r="G225" s="584"/>
      <c r="H225" s="584"/>
      <c r="I225" s="584"/>
      <c r="J225" s="584"/>
      <c r="K225" s="584"/>
    </row>
    <row r="226" spans="1:11" s="392" customFormat="1" hidden="1">
      <c r="A226" s="413" t="s">
        <v>1527</v>
      </c>
      <c r="B226" s="345">
        <f t="shared" si="258"/>
        <v>20</v>
      </c>
      <c r="C226" s="528">
        <f>E41</f>
        <v>7.7977105975151062E-3</v>
      </c>
      <c r="D226" s="612" t="str">
        <f>K41</f>
        <v>PWT 10.0</v>
      </c>
      <c r="E226" s="584"/>
      <c r="F226" s="584"/>
      <c r="G226" s="584"/>
      <c r="H226" s="584"/>
      <c r="I226" s="584"/>
      <c r="J226" s="584"/>
      <c r="K226" s="584"/>
    </row>
    <row r="227" spans="1:11" hidden="1">
      <c r="A227" s="345" t="s">
        <v>443</v>
      </c>
      <c r="B227" s="345">
        <f>VLOOKUP(InputDataA_GeneralAssumptions!C33,A207:B226,2,FALSE)</f>
        <v>17</v>
      </c>
      <c r="C227" s="345"/>
      <c r="D227" s="600"/>
    </row>
    <row r="228" spans="1:11" hidden="1">
      <c r="A228" s="345" t="str">
        <f>InputDataA_GeneralAssumptions!C33</f>
        <v>PWT 10 5yr avg (2015-19)</v>
      </c>
      <c r="B228" s="354">
        <f>VLOOKUP(B227,B207:C226,2,FALSE)</f>
        <v>1.0007381439208984E-2</v>
      </c>
      <c r="C228" s="345"/>
      <c r="D228" s="600" t="str">
        <f>VLOOKUP(B227,B207:D226,3,FALSE)</f>
        <v>PWT 10.0</v>
      </c>
    </row>
    <row r="229" spans="1:11" hidden="1"/>
    <row r="230" spans="1:11" hidden="1"/>
    <row r="231" spans="1:11" hidden="1">
      <c r="A231" s="342" t="s">
        <v>901</v>
      </c>
      <c r="B231" s="342" t="s">
        <v>887</v>
      </c>
      <c r="C231" s="342" t="s">
        <v>897</v>
      </c>
      <c r="D231" s="645" t="s">
        <v>463</v>
      </c>
    </row>
    <row r="232" spans="1:11" hidden="1">
      <c r="A232" s="345" t="str">
        <f t="shared" ref="A232:A239" si="259">B30&amp;" "&amp;I30</f>
        <v>PWT 8.1 2011</v>
      </c>
      <c r="B232" s="345">
        <v>1</v>
      </c>
      <c r="C232" s="357">
        <f t="shared" ref="C232:C239" si="260">D30</f>
        <v>3.2139763832092285</v>
      </c>
      <c r="D232" s="600" t="str">
        <f>K30</f>
        <v>PWT 8.1</v>
      </c>
    </row>
    <row r="233" spans="1:11" hidden="1">
      <c r="A233" s="345" t="str">
        <f t="shared" si="259"/>
        <v>PWT 9 2014</v>
      </c>
      <c r="B233" s="345">
        <f>B232+1</f>
        <v>2</v>
      </c>
      <c r="C233" s="357">
        <f t="shared" si="260"/>
        <v>2.3992254734039307</v>
      </c>
      <c r="D233" s="600" t="str">
        <f>K31</f>
        <v>PWT 9</v>
      </c>
    </row>
    <row r="234" spans="1:11" hidden="1">
      <c r="A234" s="345" t="str">
        <f t="shared" si="259"/>
        <v>PWT 9.1 2017</v>
      </c>
      <c r="B234" s="345">
        <v>3</v>
      </c>
      <c r="C234" s="532">
        <f t="shared" si="260"/>
        <v>2.935225248336792</v>
      </c>
      <c r="D234" s="600" t="str">
        <f>K32</f>
        <v>PWT 9.1</v>
      </c>
    </row>
    <row r="235" spans="1:11" hidden="1">
      <c r="A235" s="413" t="str">
        <f t="shared" si="259"/>
        <v>PWT 10 2019</v>
      </c>
      <c r="B235" s="413">
        <v>4</v>
      </c>
      <c r="C235" s="532">
        <f t="shared" si="260"/>
        <v>3.4842727184295654</v>
      </c>
      <c r="D235" s="612" t="str">
        <f>K33</f>
        <v>PWT 10.0</v>
      </c>
    </row>
    <row r="236" spans="1:11" hidden="1">
      <c r="A236" s="345" t="str">
        <f t="shared" si="259"/>
        <v>MFMOD 2019</v>
      </c>
      <c r="B236" s="345">
        <v>5</v>
      </c>
      <c r="C236" s="357">
        <f t="shared" si="260"/>
        <v>2.7532589435577393</v>
      </c>
      <c r="D236" s="600" t="str">
        <f>K34</f>
        <v>MFMOD</v>
      </c>
    </row>
    <row r="237" spans="1:11" hidden="1">
      <c r="A237" s="345" t="str">
        <f t="shared" si="259"/>
        <v>PIM 2019</v>
      </c>
      <c r="B237" s="345">
        <v>6</v>
      </c>
      <c r="C237" s="357">
        <f t="shared" si="260"/>
        <v>3.4668002128601074</v>
      </c>
      <c r="D237" s="600" t="str">
        <f>IF(K35="Interpolated.", "Interpolated", K35)</f>
        <v>PIM with initial K/Y=3 in 1960</v>
      </c>
    </row>
    <row r="238" spans="1:11" hidden="1">
      <c r="A238" s="345" t="str">
        <f t="shared" si="259"/>
        <v>AMECO 2021</v>
      </c>
      <c r="B238" s="345">
        <v>7</v>
      </c>
      <c r="C238" s="357" t="str">
        <f t="shared" si="260"/>
        <v>.</v>
      </c>
      <c r="D238" s="600" t="str">
        <f>K36</f>
        <v>AMECO</v>
      </c>
    </row>
    <row r="239" spans="1:11" hidden="1">
      <c r="A239" s="345" t="str">
        <f t="shared" si="259"/>
        <v>IMF Inv and Cap Stock Data 2019</v>
      </c>
      <c r="B239" s="345">
        <v>8</v>
      </c>
      <c r="C239" s="357">
        <f t="shared" si="260"/>
        <v>2.198880672454834</v>
      </c>
      <c r="D239" s="600" t="str">
        <f>K37</f>
        <v>FAD</v>
      </c>
    </row>
    <row r="240" spans="1:11" hidden="1">
      <c r="A240" s="345" t="s">
        <v>889</v>
      </c>
      <c r="B240" s="345">
        <f>VLOOKUP(InputDataA_GeneralAssumptions!H14,A232:B239,2,FALSE)</f>
        <v>6</v>
      </c>
      <c r="C240" s="345"/>
      <c r="D240" s="600"/>
    </row>
    <row r="241" spans="1:4" hidden="1">
      <c r="A241" s="345" t="str">
        <f>InputDataA_GeneralAssumptions!H14</f>
        <v>PIM 2019</v>
      </c>
      <c r="B241" s="355">
        <f>VLOOKUP(B240,B232:C239,2,FALSE)</f>
        <v>3.4668002128601074</v>
      </c>
      <c r="C241" s="345"/>
      <c r="D241" s="600" t="str">
        <f>VLOOKUP(B240,B232:D239,3,FALSE)</f>
        <v>PIM with initial K/Y=3 in 1960</v>
      </c>
    </row>
    <row r="242" spans="1:4" hidden="1"/>
    <row r="243" spans="1:4" hidden="1"/>
    <row r="244" spans="1:4" hidden="1">
      <c r="A244" s="342" t="s">
        <v>902</v>
      </c>
      <c r="B244" s="342" t="s">
        <v>887</v>
      </c>
      <c r="C244" s="342" t="s">
        <v>897</v>
      </c>
      <c r="D244" s="645" t="s">
        <v>463</v>
      </c>
    </row>
    <row r="245" spans="1:4" hidden="1">
      <c r="A245" s="358" t="s">
        <v>1311</v>
      </c>
      <c r="B245" s="359">
        <v>1</v>
      </c>
      <c r="C245" s="360">
        <f>D46</f>
        <v>6.4061738550662994E-2</v>
      </c>
      <c r="D245" s="650" t="str">
        <f>K46</f>
        <v>PWT 8.1</v>
      </c>
    </row>
    <row r="246" spans="1:4" hidden="1">
      <c r="A246" s="413" t="s">
        <v>1536</v>
      </c>
      <c r="B246" s="345">
        <f>B245+1</f>
        <v>2</v>
      </c>
      <c r="C246" s="354">
        <f>H46</f>
        <v>4.0918651968240738E-2</v>
      </c>
      <c r="D246" s="650" t="str">
        <f>K46</f>
        <v>PWT 8.1</v>
      </c>
    </row>
    <row r="247" spans="1:4" hidden="1">
      <c r="A247" s="413" t="s">
        <v>1537</v>
      </c>
      <c r="B247" s="345">
        <f t="shared" ref="B247:B274" si="261">B246+1</f>
        <v>3</v>
      </c>
      <c r="C247" s="354">
        <f>G46</f>
        <v>2.3078812286257744E-2</v>
      </c>
      <c r="D247" s="650" t="str">
        <f>K46</f>
        <v>PWT 8.1</v>
      </c>
    </row>
    <row r="248" spans="1:4" hidden="1">
      <c r="A248" s="413" t="s">
        <v>1538</v>
      </c>
      <c r="B248" s="345">
        <f t="shared" si="261"/>
        <v>4</v>
      </c>
      <c r="C248" s="354">
        <f>F46</f>
        <v>1.9371924921870232E-2</v>
      </c>
      <c r="D248" s="650" t="str">
        <f>K46</f>
        <v>PWT 8.1</v>
      </c>
    </row>
    <row r="249" spans="1:4" hidden="1">
      <c r="A249" s="413" t="s">
        <v>1539</v>
      </c>
      <c r="B249" s="345">
        <f t="shared" si="261"/>
        <v>5</v>
      </c>
      <c r="C249" s="354">
        <f>E46</f>
        <v>2.5305561721324921E-2</v>
      </c>
      <c r="D249" s="650" t="str">
        <f>K46</f>
        <v>PWT 8.1</v>
      </c>
    </row>
    <row r="250" spans="1:4" hidden="1">
      <c r="A250" s="345" t="s">
        <v>1312</v>
      </c>
      <c r="B250" s="345">
        <f t="shared" si="261"/>
        <v>6</v>
      </c>
      <c r="C250" s="360">
        <f>D47</f>
        <v>-1.4118189923465252E-2</v>
      </c>
      <c r="D250" s="650" t="str">
        <f>K47</f>
        <v>PWT 9</v>
      </c>
    </row>
    <row r="251" spans="1:4" hidden="1">
      <c r="A251" s="413" t="s">
        <v>1532</v>
      </c>
      <c r="B251" s="345">
        <f t="shared" si="261"/>
        <v>7</v>
      </c>
      <c r="C251" s="354">
        <f>H47</f>
        <v>7.7882609330117702E-3</v>
      </c>
      <c r="D251" s="600" t="str">
        <f>K47</f>
        <v>PWT 9</v>
      </c>
    </row>
    <row r="252" spans="1:4" hidden="1">
      <c r="A252" s="413" t="s">
        <v>1533</v>
      </c>
      <c r="B252" s="345">
        <f t="shared" si="261"/>
        <v>8</v>
      </c>
      <c r="C252" s="354">
        <f>G47</f>
        <v>1.2836447916924953E-2</v>
      </c>
      <c r="D252" s="600" t="str">
        <f>K47</f>
        <v>PWT 9</v>
      </c>
    </row>
    <row r="253" spans="1:4" hidden="1">
      <c r="A253" s="413" t="s">
        <v>1534</v>
      </c>
      <c r="B253" s="345">
        <f t="shared" si="261"/>
        <v>9</v>
      </c>
      <c r="C253" s="354">
        <f>F47</f>
        <v>5.1943291909992695E-3</v>
      </c>
      <c r="D253" s="600" t="str">
        <f>K47</f>
        <v>PWT 9</v>
      </c>
    </row>
    <row r="254" spans="1:4" hidden="1">
      <c r="A254" s="413" t="s">
        <v>1535</v>
      </c>
      <c r="B254" s="345">
        <f t="shared" si="261"/>
        <v>10</v>
      </c>
      <c r="C254" s="354">
        <f>E47</f>
        <v>2.6162015274167061E-3</v>
      </c>
      <c r="D254" s="600" t="str">
        <f>K47</f>
        <v>PWT 9</v>
      </c>
    </row>
    <row r="255" spans="1:4" hidden="1">
      <c r="A255" s="345" t="s">
        <v>1310</v>
      </c>
      <c r="B255" s="345">
        <f t="shared" si="261"/>
        <v>11</v>
      </c>
      <c r="C255" s="353">
        <f>D48</f>
        <v>1.0645938105881214E-2</v>
      </c>
      <c r="D255" s="600" t="str">
        <f>K48</f>
        <v>PWT 9.1</v>
      </c>
    </row>
    <row r="256" spans="1:4" hidden="1">
      <c r="A256" s="413" t="s">
        <v>1528</v>
      </c>
      <c r="B256" s="345">
        <f t="shared" si="261"/>
        <v>12</v>
      </c>
      <c r="C256" s="356">
        <f>H48</f>
        <v>-7.9285120591521263E-3</v>
      </c>
      <c r="D256" s="600" t="str">
        <f>K48</f>
        <v>PWT 9.1</v>
      </c>
    </row>
    <row r="257" spans="1:4" hidden="1">
      <c r="A257" s="413" t="s">
        <v>1529</v>
      </c>
      <c r="B257" s="345">
        <f t="shared" si="261"/>
        <v>13</v>
      </c>
      <c r="C257" s="356">
        <f>G48</f>
        <v>-7.4385488405823708E-3</v>
      </c>
      <c r="D257" s="600" t="str">
        <f>K48</f>
        <v>PWT 9.1</v>
      </c>
    </row>
    <row r="258" spans="1:4" hidden="1">
      <c r="A258" s="413" t="s">
        <v>1530</v>
      </c>
      <c r="B258" s="345">
        <f t="shared" si="261"/>
        <v>14</v>
      </c>
      <c r="C258" s="356">
        <f>F48</f>
        <v>8.8759791105985641E-3</v>
      </c>
      <c r="D258" s="600" t="str">
        <f>K48</f>
        <v>PWT 9.1</v>
      </c>
    </row>
    <row r="259" spans="1:4" hidden="1">
      <c r="A259" s="413" t="s">
        <v>1531</v>
      </c>
      <c r="B259" s="345">
        <f t="shared" si="261"/>
        <v>15</v>
      </c>
      <c r="C259" s="356">
        <f>E48</f>
        <v>-3.0393104534596205E-3</v>
      </c>
      <c r="D259" s="600" t="str">
        <f>K48</f>
        <v>PWT 9.1</v>
      </c>
    </row>
    <row r="260" spans="1:4" hidden="1">
      <c r="A260" s="413" t="str">
        <f>B49&amp;" "&amp;I49</f>
        <v>PWT 10 2019</v>
      </c>
      <c r="B260" s="345">
        <f t="shared" si="261"/>
        <v>16</v>
      </c>
      <c r="C260" s="528">
        <f>D49</f>
        <v>-3.3269923180341721E-2</v>
      </c>
      <c r="D260" s="529" t="str">
        <f>K49</f>
        <v>PWT 10.0</v>
      </c>
    </row>
    <row r="261" spans="1:4" hidden="1">
      <c r="A261" s="413" t="s">
        <v>1524</v>
      </c>
      <c r="B261" s="345">
        <f t="shared" si="261"/>
        <v>17</v>
      </c>
      <c r="C261" s="528">
        <f>H49</f>
        <v>-1.6902171075344086E-2</v>
      </c>
      <c r="D261" s="529" t="str">
        <f>K49</f>
        <v>PWT 10.0</v>
      </c>
    </row>
    <row r="262" spans="1:4" hidden="1">
      <c r="A262" s="413" t="s">
        <v>1525</v>
      </c>
      <c r="B262" s="345">
        <f t="shared" si="261"/>
        <v>18</v>
      </c>
      <c r="C262" s="528">
        <f>G49</f>
        <v>-8.5724145174026489E-3</v>
      </c>
      <c r="D262" s="529" t="str">
        <f>K49</f>
        <v>PWT 10.0</v>
      </c>
    </row>
    <row r="263" spans="1:4" hidden="1">
      <c r="A263" s="413" t="s">
        <v>1526</v>
      </c>
      <c r="B263" s="345">
        <f t="shared" si="261"/>
        <v>19</v>
      </c>
      <c r="C263" s="528">
        <f>F49</f>
        <v>-2.3101656697690487E-3</v>
      </c>
      <c r="D263" s="529" t="str">
        <f>K49</f>
        <v>PWT 10.0</v>
      </c>
    </row>
    <row r="264" spans="1:4" hidden="1">
      <c r="A264" s="413" t="s">
        <v>1527</v>
      </c>
      <c r="B264" s="345">
        <f t="shared" si="261"/>
        <v>20</v>
      </c>
      <c r="C264" s="528">
        <f>E49</f>
        <v>-3.4894829150289297E-3</v>
      </c>
      <c r="D264" s="529" t="str">
        <f>K49</f>
        <v>PWT 10.0</v>
      </c>
    </row>
    <row r="265" spans="1:4" hidden="1">
      <c r="A265" s="413" t="str">
        <f>B50&amp;" "&amp;I50</f>
        <v>TED 2021</v>
      </c>
      <c r="B265" s="345">
        <f t="shared" si="261"/>
        <v>21</v>
      </c>
      <c r="C265" s="528">
        <f>D50</f>
        <v>1.7417117953300476E-2</v>
      </c>
      <c r="D265" s="529" t="str">
        <f>K50</f>
        <v>TED</v>
      </c>
    </row>
    <row r="266" spans="1:4" hidden="1">
      <c r="A266" s="413" t="s">
        <v>1626</v>
      </c>
      <c r="B266" s="345">
        <f t="shared" si="261"/>
        <v>22</v>
      </c>
      <c r="C266" s="528">
        <f>H50</f>
        <v>-1.832551509141922E-2</v>
      </c>
      <c r="D266" s="529" t="str">
        <f>K50</f>
        <v>TED</v>
      </c>
    </row>
    <row r="267" spans="1:4" hidden="1">
      <c r="A267" s="413" t="s">
        <v>1627</v>
      </c>
      <c r="B267" s="345">
        <f t="shared" si="261"/>
        <v>23</v>
      </c>
      <c r="C267" s="528">
        <f>G50</f>
        <v>-1.5290757641196251E-2</v>
      </c>
      <c r="D267" s="529" t="str">
        <f>K50</f>
        <v>TED</v>
      </c>
    </row>
    <row r="268" spans="1:4" hidden="1">
      <c r="A268" s="413" t="s">
        <v>1628</v>
      </c>
      <c r="B268" s="345">
        <f t="shared" si="261"/>
        <v>24</v>
      </c>
      <c r="C268" s="528">
        <f>F50</f>
        <v>-7.0578861050307751E-3</v>
      </c>
      <c r="D268" s="529" t="str">
        <f>K50</f>
        <v>TED</v>
      </c>
    </row>
    <row r="269" spans="1:4" hidden="1">
      <c r="A269" s="413" t="s">
        <v>1629</v>
      </c>
      <c r="B269" s="345">
        <f t="shared" si="261"/>
        <v>25</v>
      </c>
      <c r="C269" s="528">
        <f>E50</f>
        <v>7.9222500789910555E-4</v>
      </c>
      <c r="D269" s="529" t="str">
        <f>K50</f>
        <v>TED</v>
      </c>
    </row>
    <row r="270" spans="1:4" hidden="1">
      <c r="A270" s="413" t="str">
        <f>B51&amp;" "&amp;I51</f>
        <v>AMECO 2021</v>
      </c>
      <c r="B270" s="345">
        <f t="shared" si="261"/>
        <v>26</v>
      </c>
      <c r="C270" s="528" t="str">
        <f>D51</f>
        <v>.</v>
      </c>
      <c r="D270" s="529" t="str">
        <f>K51</f>
        <v>AMECO</v>
      </c>
    </row>
    <row r="271" spans="1:4" hidden="1">
      <c r="A271" s="413" t="s">
        <v>1630</v>
      </c>
      <c r="B271" s="345">
        <f t="shared" si="261"/>
        <v>27</v>
      </c>
      <c r="C271" s="528" t="str">
        <f>H51</f>
        <v>.</v>
      </c>
      <c r="D271" s="529" t="str">
        <f>K51</f>
        <v>AMECO</v>
      </c>
    </row>
    <row r="272" spans="1:4" hidden="1">
      <c r="A272" s="413" t="s">
        <v>1631</v>
      </c>
      <c r="B272" s="345">
        <f t="shared" si="261"/>
        <v>28</v>
      </c>
      <c r="C272" s="528" t="str">
        <f>G51</f>
        <v>.</v>
      </c>
      <c r="D272" s="529" t="str">
        <f>K51</f>
        <v>AMECO</v>
      </c>
    </row>
    <row r="273" spans="1:7" hidden="1">
      <c r="A273" s="413" t="s">
        <v>1632</v>
      </c>
      <c r="B273" s="345">
        <f t="shared" si="261"/>
        <v>29</v>
      </c>
      <c r="C273" s="528" t="str">
        <f>F51</f>
        <v>.</v>
      </c>
      <c r="D273" s="529" t="str">
        <f>K51</f>
        <v>AMECO</v>
      </c>
    </row>
    <row r="274" spans="1:7" hidden="1">
      <c r="A274" s="413" t="s">
        <v>1633</v>
      </c>
      <c r="B274" s="345">
        <f t="shared" si="261"/>
        <v>30</v>
      </c>
      <c r="C274" s="528" t="str">
        <f>E51</f>
        <v>.</v>
      </c>
      <c r="D274" s="529" t="str">
        <f>K51</f>
        <v>AMECO</v>
      </c>
    </row>
    <row r="275" spans="1:7" hidden="1">
      <c r="A275" s="345" t="s">
        <v>443</v>
      </c>
      <c r="B275" s="345">
        <f>VLOOKUP(InputDataA_GeneralAssumptions!C42,A245:B274,2,FALSE)</f>
        <v>20</v>
      </c>
      <c r="C275" s="345"/>
      <c r="D275" s="600"/>
    </row>
    <row r="276" spans="1:7" hidden="1">
      <c r="A276" s="345" t="str">
        <f>InputDataA_GeneralAssumptions!C42</f>
        <v>PWT 10 20yr avg (2000-19)</v>
      </c>
      <c r="B276" s="354">
        <f>VLOOKUP(B275,B245:C274,2,FALSE)</f>
        <v>-3.4894829150289297E-3</v>
      </c>
      <c r="C276" s="345"/>
      <c r="D276" s="600" t="str">
        <f>VLOOKUP(B275,B245:D274,3,FALSE)</f>
        <v>PWT 10.0</v>
      </c>
    </row>
    <row r="277" spans="1:7" hidden="1"/>
    <row r="278" spans="1:7" hidden="1"/>
    <row r="279" spans="1:7" hidden="1">
      <c r="A279" s="342" t="s">
        <v>468</v>
      </c>
      <c r="B279" s="342" t="s">
        <v>887</v>
      </c>
      <c r="C279" s="342" t="s">
        <v>897</v>
      </c>
      <c r="D279" s="645" t="s">
        <v>463</v>
      </c>
      <c r="E279" s="645" t="s">
        <v>906</v>
      </c>
    </row>
    <row r="280" spans="1:7" hidden="1">
      <c r="A280" s="345" t="str">
        <f>B55&amp;" "&amp;I55</f>
        <v>MFMOD 2019</v>
      </c>
      <c r="B280" s="345">
        <v>1</v>
      </c>
      <c r="C280" s="354">
        <f>D55</f>
        <v>-8.2088010385632515E-3</v>
      </c>
      <c r="D280" s="600" t="str">
        <f>K55</f>
        <v>MFMOD</v>
      </c>
      <c r="E280" s="651">
        <f>$I$55</f>
        <v>2019</v>
      </c>
    </row>
    <row r="281" spans="1:7" hidden="1">
      <c r="A281" s="413" t="s">
        <v>1639</v>
      </c>
      <c r="B281" s="345">
        <f>B280+1</f>
        <v>2</v>
      </c>
      <c r="C281" s="354">
        <f>H55</f>
        <v>-3.2526236027479172E-2</v>
      </c>
      <c r="D281" s="600" t="str">
        <f>K55</f>
        <v>MFMOD</v>
      </c>
      <c r="E281" s="651">
        <f t="shared" ref="E281:E284" si="262">$I$55</f>
        <v>2019</v>
      </c>
    </row>
    <row r="282" spans="1:7" hidden="1">
      <c r="A282" s="413" t="s">
        <v>1640</v>
      </c>
      <c r="B282" s="345">
        <f t="shared" ref="B282:B289" si="263">B281+1</f>
        <v>3</v>
      </c>
      <c r="C282" s="354">
        <f>G55</f>
        <v>-2.1777303889393806E-2</v>
      </c>
      <c r="D282" s="600" t="str">
        <f>K55</f>
        <v>MFMOD</v>
      </c>
      <c r="E282" s="651">
        <f t="shared" si="262"/>
        <v>2019</v>
      </c>
    </row>
    <row r="283" spans="1:7" hidden="1">
      <c r="A283" s="413" t="s">
        <v>1641</v>
      </c>
      <c r="B283" s="345">
        <f t="shared" si="263"/>
        <v>4</v>
      </c>
      <c r="C283" s="354">
        <f>F55</f>
        <v>-7.1721691638231277E-3</v>
      </c>
      <c r="D283" s="600" t="str">
        <f>K55</f>
        <v>MFMOD</v>
      </c>
      <c r="E283" s="651">
        <f t="shared" si="262"/>
        <v>2019</v>
      </c>
    </row>
    <row r="284" spans="1:7" hidden="1">
      <c r="A284" s="413" t="s">
        <v>1642</v>
      </c>
      <c r="B284" s="345">
        <f t="shared" si="263"/>
        <v>5</v>
      </c>
      <c r="C284" s="354">
        <f>E55</f>
        <v>7.0163450436666608E-4</v>
      </c>
      <c r="D284" s="600" t="str">
        <f>K55</f>
        <v>MFMOD</v>
      </c>
      <c r="E284" s="651">
        <f t="shared" si="262"/>
        <v>2019</v>
      </c>
      <c r="G284" s="652"/>
    </row>
    <row r="285" spans="1:7" hidden="1">
      <c r="A285" s="345" t="str">
        <f>B57&amp;" "&amp;I102</f>
        <v>WDI 2019</v>
      </c>
      <c r="B285" s="345">
        <f t="shared" si="263"/>
        <v>6</v>
      </c>
      <c r="C285" s="354">
        <f>D56</f>
        <v>-7.7999844215810299E-3</v>
      </c>
      <c r="D285" s="600" t="str">
        <f>K56</f>
        <v>WDI</v>
      </c>
      <c r="E285" s="651">
        <f>$I$102</f>
        <v>2019</v>
      </c>
    </row>
    <row r="286" spans="1:7" hidden="1">
      <c r="A286" s="413" t="s">
        <v>1544</v>
      </c>
      <c r="B286" s="345">
        <f t="shared" si="263"/>
        <v>7</v>
      </c>
      <c r="C286" s="354">
        <f>H56</f>
        <v>-3.2905317842960358E-2</v>
      </c>
      <c r="D286" s="600" t="str">
        <f>K56</f>
        <v>WDI</v>
      </c>
      <c r="E286" s="651">
        <f t="shared" ref="E286:E289" si="264">$I$102</f>
        <v>2019</v>
      </c>
    </row>
    <row r="287" spans="1:7" hidden="1">
      <c r="A287" s="413" t="s">
        <v>1545</v>
      </c>
      <c r="B287" s="345">
        <f t="shared" si="263"/>
        <v>8</v>
      </c>
      <c r="C287" s="354">
        <f>G56</f>
        <v>-2.2356150671839714E-2</v>
      </c>
      <c r="D287" s="600" t="str">
        <f>K56</f>
        <v>WDI</v>
      </c>
      <c r="E287" s="651">
        <f t="shared" si="264"/>
        <v>2019</v>
      </c>
    </row>
    <row r="288" spans="1:7" hidden="1">
      <c r="A288" s="413" t="s">
        <v>1546</v>
      </c>
      <c r="B288" s="345">
        <f t="shared" si="263"/>
        <v>9</v>
      </c>
      <c r="C288" s="354">
        <f>F56</f>
        <v>-7.4176262132823467E-3</v>
      </c>
      <c r="D288" s="600" t="str">
        <f>K56</f>
        <v>WDI</v>
      </c>
      <c r="E288" s="651">
        <f t="shared" si="264"/>
        <v>2019</v>
      </c>
    </row>
    <row r="289" spans="1:5" hidden="1">
      <c r="A289" s="413" t="s">
        <v>1547</v>
      </c>
      <c r="B289" s="345">
        <f t="shared" si="263"/>
        <v>10</v>
      </c>
      <c r="C289" s="354">
        <f>E56</f>
        <v>8.0398254794999957E-4</v>
      </c>
      <c r="D289" s="600" t="str">
        <f>K56</f>
        <v>WDI</v>
      </c>
      <c r="E289" s="651">
        <f t="shared" si="264"/>
        <v>2019</v>
      </c>
    </row>
    <row r="290" spans="1:5" hidden="1">
      <c r="A290" s="345" t="s">
        <v>443</v>
      </c>
      <c r="B290" s="345">
        <f>VLOOKUP(InputDataA_GeneralAssumptions!C77,A280:B289,2,FALSE)</f>
        <v>10</v>
      </c>
      <c r="C290" s="345"/>
      <c r="D290" s="600"/>
      <c r="E290" s="600"/>
    </row>
    <row r="291" spans="1:5" hidden="1">
      <c r="A291" s="345" t="str">
        <f>InputDataA_GeneralAssumptions!C77</f>
        <v>WDI 20yr avg (2000-19)</v>
      </c>
      <c r="B291" s="354">
        <f>VLOOKUP(B290,B280:C289,2,FALSE)</f>
        <v>8.0398254794999957E-4</v>
      </c>
      <c r="C291" s="345"/>
      <c r="D291" s="600"/>
      <c r="E291" s="600">
        <f>VLOOKUP(B290,B280:E289,4,FALSE)</f>
        <v>2019</v>
      </c>
    </row>
    <row r="292" spans="1:5" hidden="1">
      <c r="B292" s="361"/>
    </row>
    <row r="293" spans="1:5" hidden="1">
      <c r="B293" s="361"/>
    </row>
    <row r="294" spans="1:5" hidden="1">
      <c r="B294" s="361"/>
    </row>
    <row r="295" spans="1:5" hidden="1">
      <c r="B295" s="361"/>
    </row>
    <row r="296" spans="1:5" hidden="1">
      <c r="B296" s="361"/>
    </row>
    <row r="297" spans="1:5" hidden="1"/>
    <row r="298" spans="1:5" hidden="1">
      <c r="A298" s="342" t="s">
        <v>903</v>
      </c>
      <c r="B298" s="342" t="s">
        <v>887</v>
      </c>
      <c r="C298" s="342" t="s">
        <v>897</v>
      </c>
    </row>
    <row r="299" spans="1:5" hidden="1">
      <c r="A299" s="345" t="str">
        <f>B58&amp;" "&amp;I58</f>
        <v>WDI 2019</v>
      </c>
      <c r="B299" s="345">
        <v>1</v>
      </c>
      <c r="C299" s="354">
        <f>D58</f>
        <v>1.4850068837404251E-2</v>
      </c>
    </row>
    <row r="300" spans="1:5" hidden="1">
      <c r="A300" s="413" t="s">
        <v>1544</v>
      </c>
      <c r="B300" s="345">
        <f>B299+1</f>
        <v>2</v>
      </c>
      <c r="C300" s="354">
        <f>H58</f>
        <v>1.613757386803627E-2</v>
      </c>
    </row>
    <row r="301" spans="1:5" hidden="1">
      <c r="A301" s="413" t="s">
        <v>1545</v>
      </c>
      <c r="B301" s="345">
        <f t="shared" ref="B301:B303" si="265">B300+1</f>
        <v>3</v>
      </c>
      <c r="C301" s="354">
        <f>G58</f>
        <v>1.8336892127990723E-2</v>
      </c>
    </row>
    <row r="302" spans="1:5" hidden="1">
      <c r="A302" s="413" t="s">
        <v>1546</v>
      </c>
      <c r="B302" s="345">
        <f t="shared" si="265"/>
        <v>4</v>
      </c>
      <c r="C302" s="354">
        <f>F58</f>
        <v>1.9676633179187775E-2</v>
      </c>
    </row>
    <row r="303" spans="1:5" hidden="1">
      <c r="A303" s="413" t="s">
        <v>1547</v>
      </c>
      <c r="B303" s="345">
        <f t="shared" si="265"/>
        <v>5</v>
      </c>
      <c r="C303" s="354">
        <f>E58</f>
        <v>1.9992845132946968E-2</v>
      </c>
    </row>
    <row r="304" spans="1:5" hidden="1">
      <c r="A304" s="345" t="s">
        <v>443</v>
      </c>
      <c r="B304" s="345">
        <f>VLOOKUP(InputDataA_GeneralAssumptions!C96,A299:B303,2,FALSE)</f>
        <v>5</v>
      </c>
      <c r="C304" s="345"/>
    </row>
    <row r="305" spans="1:6" hidden="1">
      <c r="A305" s="345" t="str">
        <f>InputDataA_GeneralAssumptions!C96</f>
        <v>WDI 20yr avg (2000-19)</v>
      </c>
      <c r="B305" s="354">
        <f>VLOOKUP(B304,B299:C303,2,FALSE)</f>
        <v>1.9992845132946968E-2</v>
      </c>
      <c r="C305" s="345"/>
    </row>
    <row r="306" spans="1:6" hidden="1">
      <c r="B306" s="361"/>
    </row>
    <row r="307" spans="1:6" hidden="1">
      <c r="A307" s="342" t="s">
        <v>904</v>
      </c>
      <c r="B307" s="362" t="s">
        <v>887</v>
      </c>
      <c r="C307" s="342" t="s">
        <v>897</v>
      </c>
      <c r="D307" s="645" t="s">
        <v>905</v>
      </c>
      <c r="E307" s="645" t="s">
        <v>463</v>
      </c>
      <c r="F307" s="645" t="s">
        <v>906</v>
      </c>
    </row>
    <row r="308" spans="1:6" hidden="1">
      <c r="A308" s="345"/>
      <c r="B308" s="363"/>
      <c r="C308" s="345"/>
      <c r="D308" s="653"/>
      <c r="E308" s="600"/>
      <c r="F308" s="651"/>
    </row>
    <row r="309" spans="1:6" hidden="1">
      <c r="A309" s="345" t="s">
        <v>2312</v>
      </c>
      <c r="B309" s="363">
        <v>1</v>
      </c>
      <c r="C309" s="345">
        <v>2.15</v>
      </c>
      <c r="D309" s="417">
        <f>D71</f>
        <v>0.01</v>
      </c>
      <c r="E309" s="600" t="str">
        <f>K71</f>
        <v>WDI</v>
      </c>
      <c r="F309" s="651">
        <f>I71</f>
        <v>2021</v>
      </c>
    </row>
    <row r="310" spans="1:6" hidden="1">
      <c r="A310" s="345" t="s">
        <v>2313</v>
      </c>
      <c r="B310" s="363">
        <v>2</v>
      </c>
      <c r="C310" s="345">
        <v>3.65</v>
      </c>
      <c r="D310" s="417">
        <f>D72</f>
        <v>2.5000000000000001E-2</v>
      </c>
      <c r="E310" s="600" t="str">
        <f>K72</f>
        <v>WDI</v>
      </c>
      <c r="F310" s="651">
        <f>I72</f>
        <v>2021</v>
      </c>
    </row>
    <row r="311" spans="1:6" hidden="1">
      <c r="A311" s="345" t="s">
        <v>2314</v>
      </c>
      <c r="B311" s="363">
        <v>3</v>
      </c>
      <c r="C311" s="345">
        <v>6.85</v>
      </c>
      <c r="D311" s="417">
        <f>D73</f>
        <v>0.106</v>
      </c>
      <c r="E311" s="600" t="str">
        <f>K73</f>
        <v>WDI</v>
      </c>
      <c r="F311" s="651">
        <f>I73</f>
        <v>2021</v>
      </c>
    </row>
    <row r="312" spans="1:6" hidden="1">
      <c r="A312" s="345" t="s">
        <v>907</v>
      </c>
      <c r="B312" s="363">
        <v>4</v>
      </c>
      <c r="C312" s="345" t="s">
        <v>908</v>
      </c>
      <c r="D312" s="417">
        <f>D74</f>
        <v>0.373</v>
      </c>
      <c r="E312" s="600" t="str">
        <f>K74</f>
        <v>WDI</v>
      </c>
      <c r="F312" s="651">
        <f>I74</f>
        <v>2021</v>
      </c>
    </row>
    <row r="313" spans="1:6" hidden="1">
      <c r="A313" s="345" t="s">
        <v>443</v>
      </c>
      <c r="B313" s="363">
        <f>VLOOKUP(InputDataA_GeneralAssumptions!C154,A308:B312,2,FALSE)</f>
        <v>1</v>
      </c>
      <c r="C313" s="345"/>
      <c r="D313" s="600"/>
      <c r="E313" s="600"/>
      <c r="F313" s="600"/>
    </row>
    <row r="314" spans="1:6" hidden="1">
      <c r="A314" s="345" t="str">
        <f>InputDataA_GeneralAssumptions!C154</f>
        <v>WDI $2.15/day</v>
      </c>
      <c r="B314" s="363">
        <f>VLOOKUP(B313,B308:C312,2,FALSE)</f>
        <v>2.15</v>
      </c>
      <c r="C314" s="345"/>
      <c r="D314" s="600">
        <f>VLOOKUP(B313,B308:D312,3,FALSE)</f>
        <v>0.01</v>
      </c>
      <c r="E314" s="600" t="str">
        <f>VLOOKUP(B313,B308:E312,4,FALSE)</f>
        <v>WDI</v>
      </c>
      <c r="F314" s="600">
        <f>VLOOKUP(B313,B308:F312,5,FALSE)</f>
        <v>2021</v>
      </c>
    </row>
    <row r="315" spans="1:6" hidden="1">
      <c r="B315" s="361"/>
    </row>
    <row r="316" spans="1:6" hidden="1">
      <c r="B316" s="361"/>
    </row>
    <row r="317" spans="1:6" hidden="1">
      <c r="A317" s="342" t="s">
        <v>909</v>
      </c>
      <c r="B317" s="362" t="s">
        <v>887</v>
      </c>
      <c r="C317" s="342" t="s">
        <v>897</v>
      </c>
      <c r="D317" s="645" t="s">
        <v>906</v>
      </c>
      <c r="E317" s="645" t="s">
        <v>463</v>
      </c>
    </row>
    <row r="318" spans="1:6" hidden="1">
      <c r="A318" s="345"/>
      <c r="B318" s="363">
        <v>1</v>
      </c>
      <c r="C318" s="534">
        <f>D75</f>
        <v>0</v>
      </c>
      <c r="D318" s="651">
        <f>I75</f>
        <v>0</v>
      </c>
      <c r="E318" s="600">
        <f>B75</f>
        <v>0</v>
      </c>
    </row>
    <row r="319" spans="1:6" hidden="1">
      <c r="A319" s="345" t="s">
        <v>910</v>
      </c>
      <c r="B319" s="363">
        <v>2</v>
      </c>
      <c r="C319" s="353">
        <f>D76</f>
        <v>0.42</v>
      </c>
      <c r="D319" s="651">
        <f>I76</f>
        <v>2021</v>
      </c>
      <c r="E319" s="650" t="str">
        <f>K76</f>
        <v>WDI</v>
      </c>
    </row>
    <row r="320" spans="1:6" hidden="1">
      <c r="A320" s="345" t="s">
        <v>443</v>
      </c>
      <c r="B320" s="345">
        <f>VLOOKUP(InputDataA_GeneralAssumptions!C163,A318:B319,2,FALSE)</f>
        <v>2</v>
      </c>
      <c r="C320" s="345"/>
      <c r="D320" s="600"/>
      <c r="E320" s="600"/>
    </row>
    <row r="321" spans="1:5" hidden="1">
      <c r="A321" s="345" t="str">
        <f>InputDataA_GeneralAssumptions!C163</f>
        <v>WDI Gini Cf.</v>
      </c>
      <c r="B321" s="345">
        <f>VLOOKUP(B320,B318:C319,2,FALSE)</f>
        <v>0.42</v>
      </c>
      <c r="C321" s="345"/>
      <c r="D321" s="600">
        <f>VLOOKUP(B320,B318:D319,3,FALSE)</f>
        <v>2021</v>
      </c>
      <c r="E321" s="600" t="str">
        <f>VLOOKUP(B320,B318:E319,4,FALSE)</f>
        <v>WDI</v>
      </c>
    </row>
    <row r="322" spans="1:5" hidden="1"/>
    <row r="323" spans="1:5" hidden="1"/>
    <row r="324" spans="1:5" hidden="1">
      <c r="A324" s="342" t="s">
        <v>909</v>
      </c>
      <c r="B324" s="362" t="s">
        <v>887</v>
      </c>
    </row>
    <row r="325" spans="1:5" hidden="1">
      <c r="A325" s="345" t="s">
        <v>911</v>
      </c>
      <c r="B325" s="345">
        <v>1</v>
      </c>
    </row>
    <row r="326" spans="1:5" hidden="1">
      <c r="A326" s="345" t="s">
        <v>912</v>
      </c>
      <c r="B326" s="345">
        <v>2</v>
      </c>
    </row>
    <row r="327" spans="1:5" hidden="1">
      <c r="A327" s="345" t="s">
        <v>443</v>
      </c>
      <c r="B327" s="345">
        <f>VLOOKUP(InputDataA_GeneralAssumptions!D165,A325:B326,2,FALSE)</f>
        <v>1</v>
      </c>
    </row>
    <row r="328" spans="1:5" hidden="1">
      <c r="A328" s="345" t="str">
        <f>InputDataA_GeneralAssumptions!D165</f>
        <v>Gini Coefficient</v>
      </c>
      <c r="B328" s="345"/>
    </row>
    <row r="329" spans="1:5" hidden="1"/>
    <row r="330" spans="1:5" hidden="1"/>
    <row r="331" spans="1:5" hidden="1">
      <c r="A331" s="342" t="s">
        <v>913</v>
      </c>
      <c r="B331" s="342" t="s">
        <v>887</v>
      </c>
      <c r="C331" s="342" t="s">
        <v>897</v>
      </c>
      <c r="D331" s="645" t="s">
        <v>463</v>
      </c>
    </row>
    <row r="332" spans="1:5" hidden="1">
      <c r="A332" s="345" t="str">
        <f>$B$78&amp;" "&amp;I78</f>
        <v>MFMOD 2019</v>
      </c>
      <c r="B332" s="345">
        <v>1</v>
      </c>
      <c r="C332" s="352">
        <f>D78</f>
        <v>0.17181748151779175</v>
      </c>
      <c r="D332" s="650" t="str">
        <f>K78</f>
        <v>MFMOD</v>
      </c>
    </row>
    <row r="333" spans="1:5" hidden="1">
      <c r="A333" s="413" t="s">
        <v>1639</v>
      </c>
      <c r="B333" s="345">
        <f>B332+1</f>
        <v>2</v>
      </c>
      <c r="C333" s="352">
        <f>H78</f>
        <v>0.19256703555583954</v>
      </c>
      <c r="D333" s="650" t="str">
        <f>K78</f>
        <v>MFMOD</v>
      </c>
    </row>
    <row r="334" spans="1:5" hidden="1">
      <c r="A334" s="413" t="s">
        <v>1640</v>
      </c>
      <c r="B334" s="345">
        <f t="shared" ref="B334:B357" si="266">B333+1</f>
        <v>3</v>
      </c>
      <c r="C334" s="352">
        <f>G80</f>
        <v>0.15646614134311676</v>
      </c>
      <c r="D334" s="650" t="str">
        <f>K78</f>
        <v>MFMOD</v>
      </c>
    </row>
    <row r="335" spans="1:5" hidden="1">
      <c r="A335" s="413" t="s">
        <v>1641</v>
      </c>
      <c r="B335" s="345">
        <f t="shared" si="266"/>
        <v>4</v>
      </c>
      <c r="C335" s="352">
        <f>F80</f>
        <v>0.16417098045349121</v>
      </c>
      <c r="D335" s="650" t="str">
        <f>K78</f>
        <v>MFMOD</v>
      </c>
    </row>
    <row r="336" spans="1:5" hidden="1">
      <c r="A336" s="413" t="s">
        <v>1642</v>
      </c>
      <c r="B336" s="345">
        <f t="shared" si="266"/>
        <v>5</v>
      </c>
      <c r="C336" s="352">
        <f>E80</f>
        <v>0.15981009602546692</v>
      </c>
      <c r="D336" s="650" t="str">
        <f>K78</f>
        <v>MFMOD</v>
      </c>
    </row>
    <row r="337" spans="1:4" hidden="1">
      <c r="A337" s="413" t="str">
        <f>$B$79&amp;" "&amp;I79</f>
        <v>AMECO 2021</v>
      </c>
      <c r="B337" s="345">
        <f t="shared" si="266"/>
        <v>6</v>
      </c>
      <c r="C337" s="352" t="str">
        <f>D79</f>
        <v>.</v>
      </c>
      <c r="D337" s="650" t="str">
        <f>K79</f>
        <v>AMECO</v>
      </c>
    </row>
    <row r="338" spans="1:4" hidden="1">
      <c r="A338" s="413" t="s">
        <v>1630</v>
      </c>
      <c r="B338" s="345">
        <f t="shared" si="266"/>
        <v>7</v>
      </c>
      <c r="C338" s="352" t="str">
        <f>H79</f>
        <v>.</v>
      </c>
      <c r="D338" s="650" t="str">
        <f>K79</f>
        <v>AMECO</v>
      </c>
    </row>
    <row r="339" spans="1:4" hidden="1">
      <c r="A339" s="413" t="s">
        <v>1631</v>
      </c>
      <c r="B339" s="345">
        <f t="shared" si="266"/>
        <v>8</v>
      </c>
      <c r="C339" s="352" t="str">
        <f>G79</f>
        <v>.</v>
      </c>
      <c r="D339" s="650" t="str">
        <f>K79</f>
        <v>AMECO</v>
      </c>
    </row>
    <row r="340" spans="1:4" hidden="1">
      <c r="A340" s="413" t="s">
        <v>1632</v>
      </c>
      <c r="B340" s="345">
        <f t="shared" si="266"/>
        <v>9</v>
      </c>
      <c r="C340" s="352" t="str">
        <f>F79</f>
        <v>.</v>
      </c>
      <c r="D340" s="650" t="str">
        <f>K79</f>
        <v>AMECO</v>
      </c>
    </row>
    <row r="341" spans="1:4" hidden="1">
      <c r="A341" s="413" t="s">
        <v>1633</v>
      </c>
      <c r="B341" s="345">
        <f t="shared" si="266"/>
        <v>10</v>
      </c>
      <c r="C341" s="352" t="str">
        <f>E79</f>
        <v>.</v>
      </c>
      <c r="D341" s="650" t="str">
        <f>K79</f>
        <v>AMECO</v>
      </c>
    </row>
    <row r="342" spans="1:4" hidden="1">
      <c r="A342" s="345" t="str">
        <f>$B$80&amp;" "&amp;I80</f>
        <v>WDI 2019</v>
      </c>
      <c r="B342" s="345">
        <f t="shared" si="266"/>
        <v>11</v>
      </c>
      <c r="C342" s="352">
        <f>D80</f>
        <v>0.14199046790599823</v>
      </c>
      <c r="D342" s="650" t="str">
        <f>K80</f>
        <v>WDI</v>
      </c>
    </row>
    <row r="343" spans="1:4" hidden="1">
      <c r="A343" s="413" t="s">
        <v>1544</v>
      </c>
      <c r="B343" s="345">
        <f t="shared" si="266"/>
        <v>12</v>
      </c>
      <c r="C343" s="352">
        <f>H80</f>
        <v>0.14889881014823914</v>
      </c>
      <c r="D343" s="600" t="str">
        <f>K80</f>
        <v>WDI</v>
      </c>
    </row>
    <row r="344" spans="1:4" hidden="1">
      <c r="A344" s="413" t="s">
        <v>1545</v>
      </c>
      <c r="B344" s="345">
        <f t="shared" si="266"/>
        <v>13</v>
      </c>
      <c r="C344" s="352">
        <f>G80</f>
        <v>0.15646614134311676</v>
      </c>
      <c r="D344" s="600" t="str">
        <f>K80</f>
        <v>WDI</v>
      </c>
    </row>
    <row r="345" spans="1:4" hidden="1">
      <c r="A345" s="413" t="s">
        <v>1546</v>
      </c>
      <c r="B345" s="345">
        <f t="shared" si="266"/>
        <v>14</v>
      </c>
      <c r="C345" s="352">
        <f>F80</f>
        <v>0.16417098045349121</v>
      </c>
      <c r="D345" s="600" t="str">
        <f>K80</f>
        <v>WDI</v>
      </c>
    </row>
    <row r="346" spans="1:4" hidden="1">
      <c r="A346" s="413" t="s">
        <v>1547</v>
      </c>
      <c r="B346" s="345">
        <f t="shared" si="266"/>
        <v>15</v>
      </c>
      <c r="C346" s="352">
        <f>E80</f>
        <v>0.15981009602546692</v>
      </c>
      <c r="D346" s="600" t="str">
        <f>K80</f>
        <v>WDI</v>
      </c>
    </row>
    <row r="347" spans="1:4" hidden="1">
      <c r="A347" s="413" t="str">
        <f>$B$81&amp;" "&amp;I81</f>
        <v>IMF Inv and Cap Stock Data 2019</v>
      </c>
      <c r="B347" s="345">
        <f t="shared" si="266"/>
        <v>16</v>
      </c>
      <c r="C347" s="352">
        <f>D81</f>
        <v>0.13122488558292389</v>
      </c>
      <c r="D347" s="600" t="str">
        <f>K81</f>
        <v>FAD</v>
      </c>
    </row>
    <row r="348" spans="1:4" hidden="1">
      <c r="A348" s="413" t="s">
        <v>2348</v>
      </c>
      <c r="B348" s="345">
        <f t="shared" si="266"/>
        <v>17</v>
      </c>
      <c r="C348" s="352">
        <f>H81</f>
        <v>0.14484944939613342</v>
      </c>
      <c r="D348" s="600" t="str">
        <f>K81</f>
        <v>FAD</v>
      </c>
    </row>
    <row r="349" spans="1:4" hidden="1">
      <c r="A349" s="413" t="s">
        <v>2349</v>
      </c>
      <c r="B349" s="345">
        <f t="shared" si="266"/>
        <v>18</v>
      </c>
      <c r="C349" s="352">
        <f>G81</f>
        <v>0.1544414609670639</v>
      </c>
      <c r="D349" s="600" t="str">
        <f>K81</f>
        <v>FAD</v>
      </c>
    </row>
    <row r="350" spans="1:4" hidden="1">
      <c r="A350" s="413" t="s">
        <v>2350</v>
      </c>
      <c r="B350" s="345">
        <f t="shared" si="266"/>
        <v>19</v>
      </c>
      <c r="C350" s="352">
        <f>F81</f>
        <v>0.16282215714454651</v>
      </c>
      <c r="D350" s="600" t="str">
        <f>K81</f>
        <v>FAD</v>
      </c>
    </row>
    <row r="351" spans="1:4" hidden="1">
      <c r="A351" s="413" t="s">
        <v>2351</v>
      </c>
      <c r="B351" s="345">
        <f t="shared" si="266"/>
        <v>20</v>
      </c>
      <c r="C351" s="352">
        <f>E81</f>
        <v>0.15389114618301392</v>
      </c>
      <c r="D351" s="600" t="str">
        <f>K81</f>
        <v>FAD</v>
      </c>
    </row>
    <row r="352" spans="1:4" hidden="1">
      <c r="A352" s="413" t="str">
        <f>$B$82&amp;" "&amp;I82</f>
        <v>WEO 2019</v>
      </c>
      <c r="B352" s="345">
        <f t="shared" si="266"/>
        <v>21</v>
      </c>
      <c r="C352" s="352">
        <f>D82</f>
        <v>0.13942000269889832</v>
      </c>
      <c r="D352" s="600" t="str">
        <f>$K$82</f>
        <v>WEO</v>
      </c>
    </row>
    <row r="353" spans="1:4" hidden="1">
      <c r="A353" s="413" t="s">
        <v>1643</v>
      </c>
      <c r="B353" s="345">
        <f t="shared" si="266"/>
        <v>22</v>
      </c>
      <c r="C353" s="352">
        <f>H82</f>
        <v>0.1670060008764267</v>
      </c>
      <c r="D353" s="600" t="str">
        <f t="shared" ref="D353:D356" si="267">$K$82</f>
        <v>WEO</v>
      </c>
    </row>
    <row r="354" spans="1:4" hidden="1">
      <c r="A354" s="413" t="s">
        <v>1644</v>
      </c>
      <c r="B354" s="345">
        <f t="shared" si="266"/>
        <v>23</v>
      </c>
      <c r="C354" s="352">
        <f>G82</f>
        <v>0.17067800462245941</v>
      </c>
      <c r="D354" s="600" t="str">
        <f t="shared" si="267"/>
        <v>WEO</v>
      </c>
    </row>
    <row r="355" spans="1:4" hidden="1">
      <c r="A355" s="413" t="s">
        <v>1645</v>
      </c>
      <c r="B355" s="345">
        <f t="shared" si="266"/>
        <v>24</v>
      </c>
      <c r="C355" s="352">
        <f>F82</f>
        <v>0.17598065733909607</v>
      </c>
      <c r="D355" s="600" t="str">
        <f t="shared" si="267"/>
        <v>WEO</v>
      </c>
    </row>
    <row r="356" spans="1:4" hidden="1">
      <c r="A356" s="413" t="s">
        <v>1646</v>
      </c>
      <c r="B356" s="345">
        <f t="shared" si="266"/>
        <v>25</v>
      </c>
      <c r="C356" s="352">
        <f>E82</f>
        <v>0.16667050123214722</v>
      </c>
      <c r="D356" s="600" t="str">
        <f t="shared" si="267"/>
        <v>WEO</v>
      </c>
    </row>
    <row r="357" spans="1:4" hidden="1">
      <c r="A357" s="413" t="s">
        <v>2281</v>
      </c>
      <c r="B357" s="345">
        <f t="shared" si="266"/>
        <v>26</v>
      </c>
      <c r="C357" s="352">
        <f>D83</f>
        <v>0.19194334745407104</v>
      </c>
      <c r="D357" s="600" t="str">
        <f>$K$83</f>
        <v>WEO Forecast</v>
      </c>
    </row>
    <row r="358" spans="1:4" hidden="1">
      <c r="A358" s="345" t="s">
        <v>443</v>
      </c>
      <c r="B358" s="345">
        <f>VLOOKUP(InputDataB_ModelSpecAssumptions!C3,A332:B357,2,FALSE)</f>
        <v>26</v>
      </c>
      <c r="C358" s="345"/>
      <c r="D358" s="600"/>
    </row>
    <row r="359" spans="1:4" hidden="1">
      <c r="A359" s="345" t="str">
        <f>InputDataB_ModelSpecAssumptions!C3</f>
        <v>WEO forecast (2023-28 avg)</v>
      </c>
      <c r="B359" s="352">
        <f>VLOOKUP(B358,B332:C357,2,FALSE)</f>
        <v>0.19194334745407104</v>
      </c>
      <c r="C359" s="345"/>
      <c r="D359" s="600" t="str">
        <f>VLOOKUP(B358,B332:D357,3,FALSE)</f>
        <v>WEO Forecast</v>
      </c>
    </row>
    <row r="360" spans="1:4" hidden="1"/>
    <row r="361" spans="1:4" hidden="1"/>
    <row r="362" spans="1:4" hidden="1">
      <c r="A362" s="342" t="s">
        <v>914</v>
      </c>
      <c r="B362" s="342" t="s">
        <v>887</v>
      </c>
      <c r="C362" s="342" t="s">
        <v>897</v>
      </c>
    </row>
    <row r="363" spans="1:4" hidden="1">
      <c r="A363" s="345" t="str">
        <f>$B$85&amp;" "&amp;I85</f>
        <v>WDI 2022</v>
      </c>
      <c r="B363" s="345">
        <v>1</v>
      </c>
      <c r="C363" s="352">
        <f>D85</f>
        <v>5.1102198660373688E-2</v>
      </c>
    </row>
    <row r="364" spans="1:4" hidden="1">
      <c r="A364" s="413" t="s">
        <v>2342</v>
      </c>
      <c r="B364" s="345">
        <f>B363+1</f>
        <v>2</v>
      </c>
      <c r="C364" s="352">
        <f>H85</f>
        <v>-2.8755926177836955E-4</v>
      </c>
    </row>
    <row r="365" spans="1:4" hidden="1">
      <c r="A365" s="413" t="s">
        <v>2343</v>
      </c>
      <c r="B365" s="345">
        <f t="shared" ref="B365:B367" si="268">B364+1</f>
        <v>3</v>
      </c>
      <c r="C365" s="352">
        <f>G85</f>
        <v>3.0601231846958399E-3</v>
      </c>
    </row>
    <row r="366" spans="1:4" hidden="1">
      <c r="A366" s="413" t="s">
        <v>2344</v>
      </c>
      <c r="B366" s="345">
        <f t="shared" si="268"/>
        <v>4</v>
      </c>
      <c r="C366" s="352">
        <f>F85</f>
        <v>1.0253436863422394E-2</v>
      </c>
    </row>
    <row r="367" spans="1:4" hidden="1">
      <c r="A367" s="413" t="s">
        <v>2345</v>
      </c>
      <c r="B367" s="345">
        <f t="shared" si="268"/>
        <v>5</v>
      </c>
      <c r="C367" s="352">
        <f>E85</f>
        <v>2.866966649889946E-2</v>
      </c>
    </row>
    <row r="368" spans="1:4" hidden="1">
      <c r="A368" s="345" t="s">
        <v>443</v>
      </c>
      <c r="B368" s="345" t="e">
        <f>VLOOKUP(InputDataB_ModelSpecAssumptions!C16,A363:B367,2,FALSE)</f>
        <v>#N/A</v>
      </c>
      <c r="C368" s="345"/>
    </row>
    <row r="369" spans="1:3" hidden="1">
      <c r="A369" s="345">
        <f>InputDataB_ModelSpecAssumptions!C17</f>
        <v>0</v>
      </c>
      <c r="B369" s="352" t="e">
        <f>VLOOKUP(B368,B363:C367,2,FALSE)</f>
        <v>#N/A</v>
      </c>
      <c r="C369" s="345"/>
    </row>
    <row r="370" spans="1:3" hidden="1"/>
    <row r="371" spans="1:3" hidden="1"/>
    <row r="372" spans="1:3" hidden="1">
      <c r="A372" s="342" t="s">
        <v>915</v>
      </c>
      <c r="B372" s="342" t="s">
        <v>887</v>
      </c>
      <c r="C372" s="342" t="s">
        <v>897</v>
      </c>
    </row>
    <row r="373" spans="1:3" hidden="1">
      <c r="A373" s="345" t="str">
        <f>$B$87&amp;" "&amp;I87</f>
        <v>WDI 2022</v>
      </c>
      <c r="B373" s="345">
        <v>1</v>
      </c>
      <c r="C373" s="352">
        <f>D87</f>
        <v>4.1843842715024948E-2</v>
      </c>
    </row>
    <row r="374" spans="1:3" hidden="1">
      <c r="A374" s="413" t="s">
        <v>2342</v>
      </c>
      <c r="B374" s="345">
        <f>B373+1</f>
        <v>2</v>
      </c>
      <c r="C374" s="352">
        <f>H87</f>
        <v>-9.9927317351102829E-3</v>
      </c>
    </row>
    <row r="375" spans="1:3" hidden="1">
      <c r="A375" s="413" t="s">
        <v>2343</v>
      </c>
      <c r="B375" s="345">
        <f t="shared" ref="B375:B377" si="269">B374+1</f>
        <v>3</v>
      </c>
      <c r="C375" s="352">
        <f>G87</f>
        <v>-7.1833501569926739E-3</v>
      </c>
    </row>
    <row r="376" spans="1:3" hidden="1">
      <c r="A376" s="413" t="s">
        <v>2344</v>
      </c>
      <c r="B376" s="345">
        <f t="shared" si="269"/>
        <v>4</v>
      </c>
      <c r="C376" s="352">
        <f>F87</f>
        <v>3.8970404420979321E-4</v>
      </c>
    </row>
    <row r="377" spans="1:3" hidden="1">
      <c r="A377" s="413" t="s">
        <v>2345</v>
      </c>
      <c r="B377" s="345">
        <f t="shared" si="269"/>
        <v>5</v>
      </c>
      <c r="C377" s="352">
        <f>E87</f>
        <v>1.8710795789957047E-2</v>
      </c>
    </row>
    <row r="378" spans="1:3" hidden="1">
      <c r="A378" s="345"/>
      <c r="B378" s="345"/>
      <c r="C378" s="352"/>
    </row>
    <row r="379" spans="1:3" hidden="1">
      <c r="A379" s="345"/>
      <c r="B379" s="345"/>
      <c r="C379" s="352"/>
    </row>
    <row r="380" spans="1:3" hidden="1">
      <c r="A380" s="345"/>
      <c r="B380" s="345"/>
      <c r="C380" s="352"/>
    </row>
    <row r="381" spans="1:3" hidden="1">
      <c r="A381" s="345"/>
      <c r="B381" s="345"/>
      <c r="C381" s="352"/>
    </row>
    <row r="382" spans="1:3" hidden="1">
      <c r="A382" s="345"/>
      <c r="B382" s="345"/>
      <c r="C382" s="352"/>
    </row>
    <row r="383" spans="1:3" hidden="1">
      <c r="A383" s="345" t="s">
        <v>443</v>
      </c>
      <c r="B383" s="345" t="e">
        <f>VLOOKUP(InputDataB_ModelSpecAssumptions!C31,A373:B377,2,FALSE)</f>
        <v>#N/A</v>
      </c>
      <c r="C383" s="345"/>
    </row>
    <row r="384" spans="1:3" hidden="1">
      <c r="A384" s="345" t="str">
        <f>InputDataB_ModelSpecAssumptions!C31</f>
        <v>20yr avg</v>
      </c>
      <c r="B384" s="352" t="e">
        <f>VLOOKUP(B383,B373:C377,2,FALSE)</f>
        <v>#N/A</v>
      </c>
      <c r="C384" s="345"/>
    </row>
    <row r="385" spans="1:4" hidden="1">
      <c r="B385" s="365"/>
    </row>
    <row r="386" spans="1:4" hidden="1">
      <c r="B386" s="365"/>
    </row>
    <row r="387" spans="1:4" hidden="1">
      <c r="A387" s="342" t="s">
        <v>916</v>
      </c>
      <c r="B387" s="342" t="s">
        <v>887</v>
      </c>
      <c r="C387" s="342" t="s">
        <v>897</v>
      </c>
      <c r="D387" s="645" t="s">
        <v>917</v>
      </c>
    </row>
    <row r="388" spans="1:4" hidden="1">
      <c r="A388" s="364" t="s">
        <v>2275</v>
      </c>
      <c r="B388" s="363">
        <v>1</v>
      </c>
      <c r="C388" s="353">
        <f>D88</f>
        <v>13785.021484375</v>
      </c>
      <c r="D388" s="651">
        <f>I88</f>
        <v>2019</v>
      </c>
    </row>
    <row r="389" spans="1:4" hidden="1">
      <c r="A389" s="345" t="s">
        <v>2340</v>
      </c>
      <c r="B389" s="366">
        <v>2</v>
      </c>
      <c r="C389" s="353">
        <f>D89</f>
        <v>12932.4695302972</v>
      </c>
      <c r="D389" s="651">
        <f>I89</f>
        <v>2022</v>
      </c>
    </row>
    <row r="390" spans="1:4" hidden="1">
      <c r="A390" s="345" t="s">
        <v>2341</v>
      </c>
      <c r="B390" s="366">
        <v>3</v>
      </c>
      <c r="C390" s="353">
        <f>D90</f>
        <v>13686.0086737317</v>
      </c>
      <c r="D390" s="651">
        <f>I90</f>
        <v>2022</v>
      </c>
    </row>
    <row r="391" spans="1:4" hidden="1">
      <c r="A391" s="345" t="s">
        <v>2339</v>
      </c>
      <c r="B391" s="366">
        <v>4</v>
      </c>
      <c r="C391" s="353">
        <f>D91</f>
        <v>11620</v>
      </c>
      <c r="D391" s="651">
        <f>I91</f>
        <v>2022</v>
      </c>
    </row>
    <row r="392" spans="1:4" hidden="1">
      <c r="A392" s="345" t="s">
        <v>443</v>
      </c>
      <c r="B392" s="363">
        <f>VLOOKUP(InputDataA_GeneralAssumptions!H17,A388:B391,2,FALSE)</f>
        <v>4</v>
      </c>
      <c r="C392" s="345"/>
      <c r="D392" s="600"/>
    </row>
    <row r="393" spans="1:4" hidden="1">
      <c r="A393" s="364" t="str">
        <f>InputDataA_GeneralAssumptions!H17</f>
        <v>2022 WDI GNI PC, Atlas Method (current USD)</v>
      </c>
      <c r="B393" s="364">
        <f>VLOOKUP(B392,B388:C391,2,FALSE)</f>
        <v>11620</v>
      </c>
      <c r="C393" s="345"/>
      <c r="D393" s="600">
        <f>VLOOKUP(B392,B388:D391,3,FALSE)</f>
        <v>2022</v>
      </c>
    </row>
    <row r="394" spans="1:4" hidden="1"/>
    <row r="395" spans="1:4" hidden="1"/>
    <row r="396" spans="1:4" hidden="1">
      <c r="A396" s="342" t="s">
        <v>918</v>
      </c>
      <c r="B396" s="342" t="s">
        <v>887</v>
      </c>
      <c r="C396" s="342" t="s">
        <v>897</v>
      </c>
      <c r="D396" s="645" t="s">
        <v>463</v>
      </c>
    </row>
    <row r="397" spans="1:4" hidden="1">
      <c r="A397" s="345" t="str">
        <f>$B$92&amp;" "&amp;I92</f>
        <v>MFMOD 2019</v>
      </c>
      <c r="B397" s="345">
        <v>1</v>
      </c>
      <c r="C397" s="352">
        <f>D92</f>
        <v>0.16360868513584137</v>
      </c>
      <c r="D397" s="600" t="str">
        <f>$K$92</f>
        <v>MFMOD</v>
      </c>
    </row>
    <row r="398" spans="1:4" hidden="1">
      <c r="A398" s="413" t="s">
        <v>1639</v>
      </c>
      <c r="B398" s="345">
        <f>B397+1</f>
        <v>2</v>
      </c>
      <c r="C398" s="352">
        <f>H92</f>
        <v>0.16004081070423126</v>
      </c>
      <c r="D398" s="600" t="str">
        <f t="shared" ref="D398:D401" si="270">$K$92</f>
        <v>MFMOD</v>
      </c>
    </row>
    <row r="399" spans="1:4" hidden="1">
      <c r="A399" s="413" t="s">
        <v>1640</v>
      </c>
      <c r="B399" s="345">
        <f t="shared" ref="B399:B406" si="271">B398+1</f>
        <v>3</v>
      </c>
      <c r="C399" s="352">
        <f>G92</f>
        <v>0.17558111250400543</v>
      </c>
      <c r="D399" s="600" t="str">
        <f t="shared" si="270"/>
        <v>MFMOD</v>
      </c>
    </row>
    <row r="400" spans="1:4" hidden="1">
      <c r="A400" s="413" t="s">
        <v>1641</v>
      </c>
      <c r="B400" s="345">
        <f t="shared" si="271"/>
        <v>4</v>
      </c>
      <c r="C400" s="352">
        <f>F101</f>
        <v>0.21141760051250458</v>
      </c>
      <c r="D400" s="600" t="str">
        <f t="shared" si="270"/>
        <v>MFMOD</v>
      </c>
    </row>
    <row r="401" spans="1:4" hidden="1">
      <c r="A401" s="413" t="s">
        <v>1642</v>
      </c>
      <c r="B401" s="345">
        <f t="shared" si="271"/>
        <v>5</v>
      </c>
      <c r="C401" s="352">
        <f>E101</f>
        <v>0.18627168238162994</v>
      </c>
      <c r="D401" s="600" t="str">
        <f t="shared" si="270"/>
        <v>MFMOD</v>
      </c>
    </row>
    <row r="402" spans="1:4" hidden="1">
      <c r="A402" s="345" t="str">
        <f>$B$93&amp;" "&amp;I93</f>
        <v>WDI 2019</v>
      </c>
      <c r="B402" s="345">
        <f t="shared" si="271"/>
        <v>6</v>
      </c>
      <c r="C402" s="352">
        <f>D93</f>
        <v>0.13419048488140106</v>
      </c>
      <c r="D402" s="600" t="str">
        <f>$K$93</f>
        <v>WDI</v>
      </c>
    </row>
    <row r="403" spans="1:4" hidden="1">
      <c r="A403" s="413" t="s">
        <v>1544</v>
      </c>
      <c r="B403" s="345">
        <f t="shared" si="271"/>
        <v>7</v>
      </c>
      <c r="C403" s="352">
        <f>H93</f>
        <v>0.11599349230527878</v>
      </c>
      <c r="D403" s="600" t="str">
        <f t="shared" ref="D403:D406" si="272">$K$93</f>
        <v>WDI</v>
      </c>
    </row>
    <row r="404" spans="1:4" hidden="1">
      <c r="A404" s="413" t="s">
        <v>1545</v>
      </c>
      <c r="B404" s="345">
        <f t="shared" si="271"/>
        <v>8</v>
      </c>
      <c r="C404" s="352">
        <f>G93</f>
        <v>0.1341099888086319</v>
      </c>
      <c r="D404" s="600" t="str">
        <f t="shared" si="272"/>
        <v>WDI</v>
      </c>
    </row>
    <row r="405" spans="1:4" hidden="1">
      <c r="A405" s="413" t="s">
        <v>1546</v>
      </c>
      <c r="B405" s="345">
        <f t="shared" si="271"/>
        <v>9</v>
      </c>
      <c r="C405" s="352">
        <f>F93</f>
        <v>0.15675336122512817</v>
      </c>
      <c r="D405" s="600" t="str">
        <f t="shared" si="272"/>
        <v>WDI</v>
      </c>
    </row>
    <row r="406" spans="1:4" hidden="1">
      <c r="A406" s="413" t="s">
        <v>1547</v>
      </c>
      <c r="B406" s="345">
        <f t="shared" si="271"/>
        <v>10</v>
      </c>
      <c r="C406" s="352">
        <f>E93</f>
        <v>0.16061407327651978</v>
      </c>
      <c r="D406" s="600" t="str">
        <f t="shared" si="272"/>
        <v>WDI</v>
      </c>
    </row>
    <row r="407" spans="1:4" hidden="1">
      <c r="A407" s="345" t="s">
        <v>443</v>
      </c>
      <c r="B407" s="345">
        <f>VLOOKUP(InputDataB_ModelSpecAssumptions!C42,A397:B406,2,FALSE)</f>
        <v>10</v>
      </c>
      <c r="C407" s="345"/>
      <c r="D407" s="600"/>
    </row>
    <row r="408" spans="1:4" hidden="1">
      <c r="A408" s="345" t="str">
        <f>InputDataB_ModelSpecAssumptions!C42</f>
        <v>WDI 20yr avg (2000-19)</v>
      </c>
      <c r="B408" s="352">
        <f>VLOOKUP(B407,B397:C406,2,FALSE)</f>
        <v>0.16061407327651978</v>
      </c>
      <c r="C408" s="345"/>
      <c r="D408" s="600" t="str">
        <f>VLOOKUP(B407,B397:D406,3,FALSE)</f>
        <v>WDI</v>
      </c>
    </row>
    <row r="409" spans="1:4" hidden="1"/>
    <row r="410" spans="1:4" hidden="1"/>
    <row r="411" spans="1:4" hidden="1"/>
    <row r="412" spans="1:4" hidden="1">
      <c r="A412" s="521" t="s">
        <v>943</v>
      </c>
      <c r="B412" s="521" t="s">
        <v>887</v>
      </c>
      <c r="C412" s="521" t="s">
        <v>897</v>
      </c>
      <c r="D412" s="654" t="s">
        <v>463</v>
      </c>
    </row>
    <row r="413" spans="1:4" hidden="1">
      <c r="A413" s="345" t="str">
        <f>C99</f>
        <v>IEI</v>
      </c>
      <c r="B413" s="345">
        <v>1</v>
      </c>
      <c r="C413" s="463">
        <f>D99</f>
        <v>0.7212674617767334</v>
      </c>
      <c r="D413" s="650" t="str">
        <f>K99</f>
        <v>IEI</v>
      </c>
    </row>
    <row r="414" spans="1:4" hidden="1">
      <c r="A414" s="345" t="s">
        <v>944</v>
      </c>
      <c r="B414" s="345">
        <v>2</v>
      </c>
      <c r="C414" s="463">
        <v>1</v>
      </c>
      <c r="D414" s="600"/>
    </row>
    <row r="415" spans="1:4" hidden="1">
      <c r="A415" s="345"/>
      <c r="B415" s="345"/>
      <c r="C415" s="345"/>
      <c r="D415" s="600"/>
    </row>
    <row r="416" spans="1:4" hidden="1">
      <c r="A416" s="345" t="s">
        <v>443</v>
      </c>
      <c r="B416" s="345">
        <f>VLOOKUP(InputDataA_GeneralAssumptions!C140,A413:B415,2,FALSE)</f>
        <v>1</v>
      </c>
      <c r="C416" s="345"/>
      <c r="D416" s="600"/>
    </row>
    <row r="417" spans="1:5" hidden="1">
      <c r="A417" s="345" t="str">
        <f>InputDataA_GeneralAssumptions!C140</f>
        <v>IEI</v>
      </c>
      <c r="B417" s="345">
        <f>VLOOKUP(B416,B413:C415,2,FALSE)</f>
        <v>0.7212674617767334</v>
      </c>
      <c r="C417" s="345"/>
      <c r="D417" s="600" t="str">
        <f>VLOOKUP(B416,B413:D415,3,FALSE)</f>
        <v>IEI</v>
      </c>
    </row>
    <row r="418" spans="1:5" hidden="1"/>
    <row r="419" spans="1:5" hidden="1"/>
    <row r="420" spans="1:5" hidden="1">
      <c r="A420" s="521" t="s">
        <v>1365</v>
      </c>
      <c r="B420" s="521" t="s">
        <v>887</v>
      </c>
      <c r="C420" s="521" t="s">
        <v>897</v>
      </c>
      <c r="D420" s="654" t="s">
        <v>917</v>
      </c>
      <c r="E420" s="654" t="s">
        <v>463</v>
      </c>
    </row>
    <row r="421" spans="1:5" hidden="1">
      <c r="A421" s="345" t="s">
        <v>2352</v>
      </c>
      <c r="B421" s="345">
        <v>1</v>
      </c>
      <c r="C421" s="356">
        <f>DataSummary!D95</f>
        <v>0.22558245062828064</v>
      </c>
      <c r="D421" s="651">
        <f>I95</f>
        <v>2019</v>
      </c>
      <c r="E421" s="650" t="str">
        <f>K95</f>
        <v>FAD</v>
      </c>
    </row>
    <row r="422" spans="1:5" hidden="1">
      <c r="A422" s="345" t="str">
        <f>B96</f>
        <v>An, Kangur and Papageorgiou (2019 EER)</v>
      </c>
      <c r="B422" s="345">
        <v>2</v>
      </c>
      <c r="C422" s="356">
        <f>DataSummary!D96</f>
        <v>0.20996570587158203</v>
      </c>
      <c r="D422" s="651">
        <f>I96</f>
        <v>2016</v>
      </c>
      <c r="E422" s="650" t="str">
        <f>K96</f>
        <v>IMF Paper</v>
      </c>
    </row>
    <row r="423" spans="1:5" hidden="1">
      <c r="A423" s="345"/>
      <c r="B423" s="345"/>
      <c r="C423" s="345"/>
      <c r="D423" s="600"/>
      <c r="E423" s="600"/>
    </row>
    <row r="424" spans="1:5" hidden="1">
      <c r="A424" s="345" t="s">
        <v>443</v>
      </c>
      <c r="B424" s="345">
        <f>VLOOKUP(A425,A421:B423,2,FALSE)</f>
        <v>1</v>
      </c>
      <c r="C424" s="345"/>
      <c r="D424" s="600"/>
      <c r="E424" s="600"/>
    </row>
    <row r="425" spans="1:5" hidden="1">
      <c r="A425" s="355" t="str">
        <f>InputDataA_GeneralAssumptions!C20</f>
        <v>IMF Inv and Cap Stock Data 2019</v>
      </c>
      <c r="B425" s="345">
        <f>VLOOKUP(B424,B421:C423,2,FALSE)</f>
        <v>0.22558245062828064</v>
      </c>
      <c r="C425" s="345"/>
      <c r="D425" s="600">
        <f>VLOOKUP(B424,B421:D423,3,FALSE)</f>
        <v>2019</v>
      </c>
      <c r="E425" s="600" t="str">
        <f>VLOOKUP(B424,B421:E423,4,FALSE)</f>
        <v>FAD</v>
      </c>
    </row>
    <row r="426" spans="1:5" hidden="1"/>
    <row r="427" spans="1:5" hidden="1">
      <c r="A427" s="521" t="s">
        <v>938</v>
      </c>
      <c r="B427" s="521" t="s">
        <v>887</v>
      </c>
      <c r="C427" s="521" t="s">
        <v>897</v>
      </c>
      <c r="D427" s="654" t="s">
        <v>463</v>
      </c>
    </row>
    <row r="428" spans="1:5" hidden="1">
      <c r="A428" s="345" t="s">
        <v>2352</v>
      </c>
      <c r="B428" s="345">
        <v>1</v>
      </c>
      <c r="C428" s="356">
        <f>D101</f>
        <v>0.19539518654346466</v>
      </c>
      <c r="D428" s="650" t="str">
        <f>K101</f>
        <v>FAD</v>
      </c>
    </row>
    <row r="429" spans="1:5" hidden="1">
      <c r="A429" s="345" t="s">
        <v>2353</v>
      </c>
      <c r="B429" s="345">
        <v>2</v>
      </c>
      <c r="C429" s="356">
        <f>H101</f>
        <v>0.22395847737789154</v>
      </c>
      <c r="D429" s="650" t="str">
        <f>K101</f>
        <v>FAD</v>
      </c>
    </row>
    <row r="430" spans="1:5" hidden="1">
      <c r="A430" s="345" t="s">
        <v>2354</v>
      </c>
      <c r="B430" s="345">
        <v>3</v>
      </c>
      <c r="C430" s="356">
        <f>G101</f>
        <v>0.22000907361507416</v>
      </c>
      <c r="D430" s="650" t="str">
        <f>K101</f>
        <v>FAD</v>
      </c>
    </row>
    <row r="431" spans="1:5" hidden="1">
      <c r="A431" s="345" t="s">
        <v>2355</v>
      </c>
      <c r="B431" s="345">
        <v>4</v>
      </c>
      <c r="C431" s="356">
        <f>F101</f>
        <v>0.21141760051250458</v>
      </c>
      <c r="D431" s="650" t="str">
        <f>K101</f>
        <v>FAD</v>
      </c>
    </row>
    <row r="432" spans="1:5" hidden="1">
      <c r="A432" s="345" t="s">
        <v>2356</v>
      </c>
      <c r="B432" s="345">
        <v>5</v>
      </c>
      <c r="C432" s="356">
        <f>E101</f>
        <v>0.18627168238162994</v>
      </c>
      <c r="D432" s="650" t="str">
        <f>K101</f>
        <v>FAD</v>
      </c>
    </row>
    <row r="433" spans="1:4" hidden="1">
      <c r="A433" s="345" t="str">
        <f>B102&amp;" "&amp;I102</f>
        <v>WDI 2019</v>
      </c>
      <c r="B433" s="345">
        <v>6</v>
      </c>
      <c r="C433" s="356">
        <f>D102</f>
        <v>0.21568401157855988</v>
      </c>
      <c r="D433" s="650" t="str">
        <f>K102</f>
        <v>Interpolated</v>
      </c>
    </row>
    <row r="434" spans="1:4" hidden="1">
      <c r="A434" s="413" t="s">
        <v>1544</v>
      </c>
      <c r="B434" s="345">
        <v>7</v>
      </c>
      <c r="C434" s="356">
        <f>H102</f>
        <v>0</v>
      </c>
      <c r="D434" s="650" t="str">
        <f>K102</f>
        <v>Interpolated</v>
      </c>
    </row>
    <row r="435" spans="1:4" hidden="1">
      <c r="A435" s="413" t="s">
        <v>1545</v>
      </c>
      <c r="B435" s="345">
        <v>8</v>
      </c>
      <c r="C435" s="356">
        <f>G102</f>
        <v>0</v>
      </c>
      <c r="D435" s="650" t="str">
        <f>K102</f>
        <v>Interpolated</v>
      </c>
    </row>
    <row r="436" spans="1:4" hidden="1">
      <c r="A436" s="413" t="s">
        <v>1546</v>
      </c>
      <c r="B436" s="345">
        <v>9</v>
      </c>
      <c r="C436" s="356">
        <f>F102</f>
        <v>0</v>
      </c>
      <c r="D436" s="650" t="str">
        <f>K102</f>
        <v>Interpolated</v>
      </c>
    </row>
    <row r="437" spans="1:4" hidden="1">
      <c r="A437" s="413" t="s">
        <v>1547</v>
      </c>
      <c r="B437" s="345">
        <v>10</v>
      </c>
      <c r="C437" s="356">
        <f>E102</f>
        <v>0</v>
      </c>
      <c r="D437" s="650" t="str">
        <f>K102</f>
        <v>Interpolated</v>
      </c>
    </row>
    <row r="438" spans="1:4" hidden="1">
      <c r="A438" s="341" t="s">
        <v>1399</v>
      </c>
      <c r="B438" s="341">
        <v>11</v>
      </c>
      <c r="C438" s="536">
        <f>D103</f>
        <v>0.238503098487854</v>
      </c>
      <c r="D438" s="626" t="str">
        <f>K103</f>
        <v>IMF Paper</v>
      </c>
    </row>
    <row r="439" spans="1:4" hidden="1">
      <c r="A439" s="341" t="s">
        <v>1540</v>
      </c>
      <c r="B439" s="345">
        <v>12</v>
      </c>
      <c r="C439" s="536">
        <f>H103</f>
        <v>0.22548286616802216</v>
      </c>
      <c r="D439" s="626" t="str">
        <f>K103</f>
        <v>IMF Paper</v>
      </c>
    </row>
    <row r="440" spans="1:4" hidden="1">
      <c r="A440" s="341" t="s">
        <v>1541</v>
      </c>
      <c r="B440" s="341">
        <v>13</v>
      </c>
      <c r="C440" s="536">
        <f>G103</f>
        <v>0.21684965491294861</v>
      </c>
      <c r="D440" s="626" t="str">
        <f>K103</f>
        <v>IMF Paper</v>
      </c>
    </row>
    <row r="441" spans="1:4" hidden="1">
      <c r="A441" s="341" t="s">
        <v>1542</v>
      </c>
      <c r="B441" s="345">
        <v>14</v>
      </c>
      <c r="C441" s="536">
        <f>F103</f>
        <v>0.19081829488277435</v>
      </c>
      <c r="D441" s="626" t="str">
        <f>K103</f>
        <v>IMF Paper</v>
      </c>
    </row>
    <row r="442" spans="1:4" hidden="1">
      <c r="A442" s="341" t="s">
        <v>1543</v>
      </c>
      <c r="B442" s="341">
        <v>15</v>
      </c>
      <c r="C442" s="536">
        <f>E103</f>
        <v>0.17234580218791962</v>
      </c>
      <c r="D442" s="626" t="str">
        <f>K103</f>
        <v>IMF Paper</v>
      </c>
    </row>
    <row r="443" spans="1:4" hidden="1">
      <c r="A443" s="345" t="s">
        <v>443</v>
      </c>
      <c r="B443" s="345">
        <f>VLOOKUP(InputDataB_ModelSpecAssumptions!C4,A428:B442,2,FALSE)</f>
        <v>1</v>
      </c>
      <c r="C443" s="345"/>
      <c r="D443" s="600"/>
    </row>
    <row r="444" spans="1:4" hidden="1">
      <c r="A444" s="345" t="str">
        <f>InputDataB_ModelSpecAssumptions!C4</f>
        <v>IMF Inv and Cap Stock Data 2019</v>
      </c>
      <c r="B444" s="352">
        <f>VLOOKUP(B443,B428:C442,2,FALSE)</f>
        <v>0.19539518654346466</v>
      </c>
      <c r="C444" s="345"/>
      <c r="D444" s="600" t="str">
        <f>VLOOKUP(B443,B428:D442,3,FALSE)</f>
        <v>FAD</v>
      </c>
    </row>
    <row r="445" spans="1:4" hidden="1"/>
    <row r="446" spans="1:4" hidden="1"/>
    <row r="447" spans="1:4" hidden="1">
      <c r="A447" s="521" t="s">
        <v>739</v>
      </c>
      <c r="B447" s="521" t="s">
        <v>897</v>
      </c>
    </row>
    <row r="448" spans="1:4" hidden="1">
      <c r="A448" s="464" t="s">
        <v>767</v>
      </c>
      <c r="B448" s="163">
        <v>1</v>
      </c>
      <c r="C448"/>
      <c r="D448" s="244"/>
    </row>
    <row r="449" spans="1:4" hidden="1">
      <c r="A449" s="464" t="s">
        <v>957</v>
      </c>
      <c r="B449" s="163">
        <v>0</v>
      </c>
      <c r="C449"/>
      <c r="D449" s="244"/>
    </row>
    <row r="450" spans="1:4" hidden="1"/>
    <row r="451" spans="1:4" hidden="1"/>
    <row r="452" spans="1:4" hidden="1">
      <c r="A452" s="521" t="s">
        <v>958</v>
      </c>
      <c r="B452" s="521" t="s">
        <v>897</v>
      </c>
    </row>
    <row r="453" spans="1:4" hidden="1">
      <c r="A453" s="464" t="s">
        <v>2373</v>
      </c>
      <c r="B453" s="163">
        <v>0.17</v>
      </c>
    </row>
    <row r="454" spans="1:4" hidden="1">
      <c r="A454" s="464" t="s">
        <v>2374</v>
      </c>
      <c r="B454" s="513">
        <v>0.1</v>
      </c>
    </row>
    <row r="455" spans="1:4" hidden="1"/>
    <row r="471" spans="1:11">
      <c r="A471" s="538" t="s">
        <v>883</v>
      </c>
    </row>
    <row r="473" spans="1:11">
      <c r="A473" s="411" t="s">
        <v>1316</v>
      </c>
      <c r="H473" s="646" t="s">
        <v>1331</v>
      </c>
    </row>
    <row r="474" spans="1:11">
      <c r="H474" s="647" t="s">
        <v>1332</v>
      </c>
    </row>
    <row r="475" spans="1:11" ht="18.5">
      <c r="H475" s="600" t="str">
        <f>data!$C$3</f>
        <v>ARG</v>
      </c>
      <c r="I475" s="529" t="s">
        <v>1317</v>
      </c>
      <c r="J475" s="655" t="s">
        <v>1336</v>
      </c>
      <c r="K475" s="600" t="str">
        <f>H475&amp;": "&amp;J475</f>
        <v xml:space="preserve">ARG: Public Investment to GDP Ratio </v>
      </c>
    </row>
    <row r="476" spans="1:11" ht="18.5">
      <c r="A476" s="539" t="str">
        <f>data!$C$3</f>
        <v>ARG</v>
      </c>
      <c r="B476" s="540" t="s">
        <v>1317</v>
      </c>
      <c r="C476" s="540" t="s">
        <v>1318</v>
      </c>
      <c r="D476" s="600" t="str">
        <f>A476&amp;": "&amp;C476</f>
        <v>ARG: Human Capital Growth</v>
      </c>
      <c r="H476" s="600" t="str">
        <f>data!$C$3</f>
        <v>ARG</v>
      </c>
      <c r="I476" s="529" t="s">
        <v>1317</v>
      </c>
      <c r="J476" s="655" t="s">
        <v>1337</v>
      </c>
      <c r="K476" s="600" t="str">
        <f t="shared" ref="K476:K520" si="273">H476&amp;": "&amp;J476</f>
        <v xml:space="preserve">ARG: Private Investment to GDP Ratio </v>
      </c>
    </row>
    <row r="477" spans="1:11" ht="18.5">
      <c r="A477" s="539" t="str">
        <f>data!$C$3</f>
        <v>ARG</v>
      </c>
      <c r="B477" s="540" t="s">
        <v>1317</v>
      </c>
      <c r="C477" s="540" t="s">
        <v>1319</v>
      </c>
      <c r="D477" s="600" t="str">
        <f t="shared" ref="D477:D492" si="274">A477&amp;": "&amp;C477</f>
        <v>ARG: Total Factor Productivity Growth</v>
      </c>
      <c r="H477" s="600" t="str">
        <f>data!$C$3</f>
        <v>ARG</v>
      </c>
      <c r="I477" s="529" t="s">
        <v>1317</v>
      </c>
      <c r="J477" s="655" t="s">
        <v>1333</v>
      </c>
      <c r="K477" s="600" t="str">
        <f t="shared" si="273"/>
        <v>ARG: GDP Per Capita Growth Rate</v>
      </c>
    </row>
    <row r="478" spans="1:11" ht="18.5">
      <c r="A478" s="539" t="str">
        <f>data!$C$3</f>
        <v>ARG</v>
      </c>
      <c r="B478" s="540" t="s">
        <v>1317</v>
      </c>
      <c r="C478" s="541" t="s">
        <v>453</v>
      </c>
      <c r="D478" s="600" t="str">
        <f t="shared" si="274"/>
        <v>ARG: Participation rate, male</v>
      </c>
      <c r="H478" s="600" t="str">
        <f>data!$C$3</f>
        <v>ARG</v>
      </c>
      <c r="I478" s="529" t="s">
        <v>1317</v>
      </c>
      <c r="J478" s="655" t="s">
        <v>1338</v>
      </c>
      <c r="K478" s="600" t="str">
        <f t="shared" si="273"/>
        <v>ARG: [Marginal] Private ICOR</v>
      </c>
    </row>
    <row r="479" spans="1:11" ht="18.5">
      <c r="A479" s="539" t="str">
        <f>data!$C$3</f>
        <v>ARG</v>
      </c>
      <c r="B479" s="540" t="s">
        <v>1317</v>
      </c>
      <c r="C479" s="541" t="s">
        <v>621</v>
      </c>
      <c r="D479" s="600" t="str">
        <f t="shared" si="274"/>
        <v>ARG: Participation rate, female</v>
      </c>
      <c r="H479" s="600" t="str">
        <f>data!$C$3</f>
        <v>ARG</v>
      </c>
      <c r="I479" s="529" t="s">
        <v>1317</v>
      </c>
      <c r="J479" s="655" t="s">
        <v>1339</v>
      </c>
      <c r="K479" s="600" t="str">
        <f t="shared" si="273"/>
        <v>ARG: [Marginal] Public ICOR</v>
      </c>
    </row>
    <row r="480" spans="1:11" ht="18.5">
      <c r="A480" s="539" t="str">
        <f>data!$C$3</f>
        <v>ARG</v>
      </c>
      <c r="B480" s="540" t="s">
        <v>1317</v>
      </c>
      <c r="C480" s="541" t="s">
        <v>1320</v>
      </c>
      <c r="D480" s="600" t="str">
        <f t="shared" si="274"/>
        <v xml:space="preserve">ARG: Labor force participation rate, Total </v>
      </c>
      <c r="H480" s="600" t="str">
        <f>data!$C$3</f>
        <v>ARG</v>
      </c>
      <c r="I480" s="529" t="s">
        <v>1317</v>
      </c>
      <c r="J480" s="655" t="s">
        <v>1340</v>
      </c>
      <c r="K480" s="600" t="str">
        <f t="shared" si="273"/>
        <v>ARG: Marginal Product of Public Investment Efficiency (MPe)</v>
      </c>
    </row>
    <row r="481" spans="1:11" ht="18.5">
      <c r="A481" s="539" t="str">
        <f>data!$C$3</f>
        <v>ARG</v>
      </c>
      <c r="B481" s="540" t="s">
        <v>1317</v>
      </c>
      <c r="C481" s="541" t="s">
        <v>468</v>
      </c>
      <c r="D481" s="600" t="str">
        <f t="shared" si="274"/>
        <v>ARG: Current Account Balance</v>
      </c>
      <c r="H481" s="600" t="str">
        <f>data!$C$3</f>
        <v>ARG</v>
      </c>
      <c r="I481" s="529" t="s">
        <v>1317</v>
      </c>
      <c r="J481" s="655" t="s">
        <v>1341</v>
      </c>
      <c r="K481" s="600" t="str">
        <f t="shared" si="273"/>
        <v>ARG: Private Capital-to-Output Ratio (Kp/Y)</v>
      </c>
    </row>
    <row r="482" spans="1:11" ht="18.5">
      <c r="A482" s="539" t="str">
        <f>data!$C$3</f>
        <v>ARG</v>
      </c>
      <c r="B482" s="540" t="s">
        <v>1317</v>
      </c>
      <c r="C482" s="541" t="s">
        <v>573</v>
      </c>
      <c r="D482" s="600" t="str">
        <f t="shared" si="274"/>
        <v>ARG: Debt Ratio to GDP (end of period)</v>
      </c>
      <c r="H482" s="600" t="str">
        <f>data!$C$3</f>
        <v>ARG</v>
      </c>
      <c r="I482" s="529" t="s">
        <v>1317</v>
      </c>
      <c r="J482" s="655" t="s">
        <v>1342</v>
      </c>
      <c r="K482" s="600" t="str">
        <f t="shared" si="273"/>
        <v>ARG: Public Capital-to-Output Ratio (Kg/Y)</v>
      </c>
    </row>
    <row r="483" spans="1:11" ht="18.5">
      <c r="A483" s="539" t="str">
        <f>data!$C$3</f>
        <v>ARG</v>
      </c>
      <c r="B483" s="540" t="s">
        <v>1317</v>
      </c>
      <c r="C483" s="541" t="s">
        <v>1321</v>
      </c>
      <c r="D483" s="600" t="str">
        <f t="shared" si="274"/>
        <v xml:space="preserve">ARG: Net Foreign Direct Invest. Ratio to GDP </v>
      </c>
      <c r="H483" s="600" t="str">
        <f>data!$C$3</f>
        <v>ARG</v>
      </c>
      <c r="I483" s="529" t="s">
        <v>1317</v>
      </c>
      <c r="J483" s="655" t="s">
        <v>662</v>
      </c>
      <c r="K483" s="600" t="str">
        <f t="shared" si="273"/>
        <v>ARG: Poverty Headcount Rate</v>
      </c>
    </row>
    <row r="484" spans="1:11" ht="18.5">
      <c r="A484" s="539" t="str">
        <f>data!$C$3</f>
        <v>ARG</v>
      </c>
      <c r="B484" s="540" t="s">
        <v>1317</v>
      </c>
      <c r="C484" s="541" t="s">
        <v>1322</v>
      </c>
      <c r="D484" s="600" t="str">
        <f t="shared" si="274"/>
        <v xml:space="preserve">ARG: Total Population Annual Growth Rate </v>
      </c>
      <c r="H484" s="600" t="str">
        <f>data!$C$3</f>
        <v>ARG</v>
      </c>
      <c r="I484" s="529" t="s">
        <v>1317</v>
      </c>
      <c r="J484" s="655" t="s">
        <v>1334</v>
      </c>
      <c r="K484" s="600" t="str">
        <f t="shared" si="273"/>
        <v>ARG: Real GDP Growth Rate</v>
      </c>
    </row>
    <row r="485" spans="1:11" ht="18.5">
      <c r="A485" s="539" t="str">
        <f>data!$C$3</f>
        <v>ARG</v>
      </c>
      <c r="B485" s="540" t="s">
        <v>1317</v>
      </c>
      <c r="C485" s="541" t="s">
        <v>1323</v>
      </c>
      <c r="D485" s="600" t="str">
        <f t="shared" si="274"/>
        <v xml:space="preserve">ARG: Working age population to total pop. ratio </v>
      </c>
      <c r="H485" s="600" t="str">
        <f>data!$C$3</f>
        <v>ARG</v>
      </c>
      <c r="I485" s="529" t="s">
        <v>1317</v>
      </c>
      <c r="J485" s="655" t="s">
        <v>1343</v>
      </c>
      <c r="K485" s="600" t="str">
        <f t="shared" si="273"/>
        <v>ARG: Real GDP PC Level:  Scenario-Baseline</v>
      </c>
    </row>
    <row r="486" spans="1:11" ht="18.5">
      <c r="A486" s="539" t="str">
        <f>data!$C$3</f>
        <v>ARG</v>
      </c>
      <c r="B486" s="540" t="s">
        <v>1317</v>
      </c>
      <c r="C486" s="541" t="s">
        <v>1324</v>
      </c>
      <c r="D486" s="600" t="str">
        <f t="shared" si="274"/>
        <v xml:space="preserve">ARG: Growth Working age to total pop. ratio </v>
      </c>
      <c r="H486" s="600" t="str">
        <f>data!$C$3</f>
        <v>ARG</v>
      </c>
      <c r="I486" s="529" t="s">
        <v>1317</v>
      </c>
      <c r="J486" s="655" t="s">
        <v>1344</v>
      </c>
      <c r="K486" s="600" t="str">
        <f t="shared" si="273"/>
        <v>ARG: Efficency of Existing Public Capital</v>
      </c>
    </row>
    <row r="487" spans="1:11" ht="18.5">
      <c r="A487" s="539" t="str">
        <f>data!$C$3</f>
        <v>ARG</v>
      </c>
      <c r="B487" s="540" t="s">
        <v>1317</v>
      </c>
      <c r="C487" s="541" t="s">
        <v>1325</v>
      </c>
      <c r="D487" s="600" t="str">
        <f t="shared" si="274"/>
        <v xml:space="preserve">ARG: Share of male population in total population </v>
      </c>
      <c r="H487" s="600" t="str">
        <f>data!$C$3</f>
        <v>ARG</v>
      </c>
      <c r="I487" s="529" t="s">
        <v>1317</v>
      </c>
      <c r="J487" s="655" t="s">
        <v>1335</v>
      </c>
      <c r="K487" s="600" t="str">
        <f t="shared" si="273"/>
        <v>ARG: Growth Rate of Bottom 40%</v>
      </c>
    </row>
    <row r="488" spans="1:11" ht="18.5">
      <c r="A488" s="539" t="str">
        <f>data!$C$3</f>
        <v>ARG</v>
      </c>
      <c r="B488" s="540" t="s">
        <v>1317</v>
      </c>
      <c r="C488" s="541" t="s">
        <v>1326</v>
      </c>
      <c r="D488" s="600" t="str">
        <f t="shared" si="274"/>
        <v>ARG: Labor Force Growth</v>
      </c>
      <c r="H488" s="600" t="str">
        <f>data!$C$3</f>
        <v>ARG</v>
      </c>
      <c r="I488" s="529" t="s">
        <v>1317</v>
      </c>
      <c r="J488" s="655" t="s">
        <v>2372</v>
      </c>
      <c r="K488" s="600" t="str">
        <f t="shared" si="273"/>
        <v>ARG: Real Income PC Level</v>
      </c>
    </row>
    <row r="489" spans="1:11" ht="18.5">
      <c r="A489" s="539" t="str">
        <f>data!$C$3</f>
        <v>ARG</v>
      </c>
      <c r="B489" s="540" t="s">
        <v>1317</v>
      </c>
      <c r="C489" s="541" t="s">
        <v>1327</v>
      </c>
      <c r="D489" s="600" t="str">
        <f t="shared" si="274"/>
        <v>ARG: Gini Coefficent of Income</v>
      </c>
      <c r="I489" s="584"/>
      <c r="K489" s="600"/>
    </row>
    <row r="490" spans="1:11" ht="18.5">
      <c r="A490" s="539" t="str">
        <f>data!$C$3</f>
        <v>ARG</v>
      </c>
      <c r="B490" s="540" t="s">
        <v>1317</v>
      </c>
      <c r="C490" s="541" t="s">
        <v>1328</v>
      </c>
      <c r="D490" s="600" t="str">
        <f t="shared" si="274"/>
        <v>ARG: Shared Prosperity Premium</v>
      </c>
      <c r="I490" s="584"/>
      <c r="K490" s="600"/>
    </row>
    <row r="491" spans="1:11" ht="18.5">
      <c r="A491" s="539" t="str">
        <f>data!$C$3</f>
        <v>ARG</v>
      </c>
      <c r="B491" s="540" t="s">
        <v>1317</v>
      </c>
      <c r="C491" s="541" t="s">
        <v>1329</v>
      </c>
      <c r="D491" s="600" t="str">
        <f t="shared" si="274"/>
        <v>ARG: Income share of Bottom 40% of Population</v>
      </c>
      <c r="I491" s="584"/>
      <c r="K491" s="600"/>
    </row>
    <row r="492" spans="1:11">
      <c r="A492" s="539" t="str">
        <f>data!$C$3</f>
        <v>ARG</v>
      </c>
      <c r="B492" s="540" t="s">
        <v>1317</v>
      </c>
      <c r="C492" s="542" t="s">
        <v>1330</v>
      </c>
      <c r="D492" s="600" t="str">
        <f t="shared" si="274"/>
        <v>ARG: Efficiency of New Public Capital</v>
      </c>
      <c r="K492" s="600"/>
    </row>
    <row r="493" spans="1:11">
      <c r="H493" s="646" t="s">
        <v>1366</v>
      </c>
      <c r="I493" s="584"/>
      <c r="J493" s="584"/>
      <c r="K493" s="600"/>
    </row>
    <row r="494" spans="1:11">
      <c r="H494" s="600" t="str">
        <f>data!$C$3</f>
        <v>ARG</v>
      </c>
      <c r="I494" s="529" t="s">
        <v>1317</v>
      </c>
      <c r="J494" s="529" t="str">
        <f>InputDataB_ModelSpecAssumptions!$G$27</f>
        <v>Real GDP annual growth rate</v>
      </c>
      <c r="K494" s="600" t="str">
        <f t="shared" si="273"/>
        <v>ARG: Real GDP annual growth rate</v>
      </c>
    </row>
    <row r="495" spans="1:11" ht="18.5">
      <c r="H495" s="600" t="str">
        <f>data!$C$3</f>
        <v>ARG</v>
      </c>
      <c r="I495" s="529" t="s">
        <v>1317</v>
      </c>
      <c r="J495" s="655" t="s">
        <v>1337</v>
      </c>
      <c r="K495" s="600" t="str">
        <f t="shared" si="273"/>
        <v xml:space="preserve">ARG: Private Investment to GDP Ratio </v>
      </c>
    </row>
    <row r="496" spans="1:11" ht="17">
      <c r="H496" s="600" t="str">
        <f>data!$C$3</f>
        <v>ARG</v>
      </c>
      <c r="I496" s="529" t="s">
        <v>1317</v>
      </c>
      <c r="J496" s="656" t="str">
        <f>Submodel2!$C$25</f>
        <v>Public Investment Ratio to reach target growth rate</v>
      </c>
      <c r="K496" s="600" t="str">
        <f t="shared" si="273"/>
        <v>ARG: Public Investment Ratio to reach target growth rate</v>
      </c>
    </row>
    <row r="497" spans="8:11" ht="18.5">
      <c r="H497" s="600" t="str">
        <f>data!$C$3</f>
        <v>ARG</v>
      </c>
      <c r="I497" s="529" t="s">
        <v>1317</v>
      </c>
      <c r="J497" s="655" t="s">
        <v>1338</v>
      </c>
      <c r="K497" s="600" t="str">
        <f t="shared" si="273"/>
        <v>ARG: [Marginal] Private ICOR</v>
      </c>
    </row>
    <row r="498" spans="8:11" ht="18.5">
      <c r="H498" s="600" t="str">
        <f>data!$C$3</f>
        <v>ARG</v>
      </c>
      <c r="I498" s="529" t="s">
        <v>1317</v>
      </c>
      <c r="J498" s="655" t="s">
        <v>1339</v>
      </c>
      <c r="K498" s="600" t="str">
        <f t="shared" si="273"/>
        <v>ARG: [Marginal] Public ICOR</v>
      </c>
    </row>
    <row r="499" spans="8:11" ht="18.5">
      <c r="H499" s="600" t="str">
        <f>data!$C$3</f>
        <v>ARG</v>
      </c>
      <c r="I499" s="529" t="s">
        <v>1317</v>
      </c>
      <c r="J499" s="655" t="s">
        <v>1340</v>
      </c>
      <c r="K499" s="600" t="str">
        <f t="shared" si="273"/>
        <v>ARG: Marginal Product of Public Investment Efficiency (MPe)</v>
      </c>
    </row>
    <row r="500" spans="8:11" ht="18.5">
      <c r="H500" s="600" t="str">
        <f>data!$C$3</f>
        <v>ARG</v>
      </c>
      <c r="I500" s="529" t="s">
        <v>1317</v>
      </c>
      <c r="J500" s="655" t="s">
        <v>1341</v>
      </c>
      <c r="K500" s="600" t="str">
        <f t="shared" si="273"/>
        <v>ARG: Private Capital-to-Output Ratio (Kp/Y)</v>
      </c>
    </row>
    <row r="501" spans="8:11" ht="18.5">
      <c r="H501" s="600" t="str">
        <f>data!$C$3</f>
        <v>ARG</v>
      </c>
      <c r="I501" s="529" t="s">
        <v>1317</v>
      </c>
      <c r="J501" s="655" t="s">
        <v>1342</v>
      </c>
      <c r="K501" s="600" t="str">
        <f t="shared" si="273"/>
        <v>ARG: Public Capital-to-Output Ratio (Kg/Y)</v>
      </c>
    </row>
    <row r="502" spans="8:11" ht="18.5">
      <c r="H502" s="600" t="str">
        <f>data!$C$3</f>
        <v>ARG</v>
      </c>
      <c r="I502" s="529" t="s">
        <v>1317</v>
      </c>
      <c r="J502" s="657" t="str">
        <f>Submodel2!$C$54</f>
        <v>Poverty Headcount Rate target</v>
      </c>
      <c r="K502" s="600" t="str">
        <f t="shared" si="273"/>
        <v>ARG: Poverty Headcount Rate target</v>
      </c>
    </row>
    <row r="503" spans="8:11" ht="18.5">
      <c r="H503" s="600" t="str">
        <f>data!$C$3</f>
        <v>ARG</v>
      </c>
      <c r="I503" s="529" t="s">
        <v>1317</v>
      </c>
      <c r="J503" s="655" t="s">
        <v>1335</v>
      </c>
      <c r="K503" s="600" t="str">
        <f t="shared" si="273"/>
        <v>ARG: Growth Rate of Bottom 40%</v>
      </c>
    </row>
    <row r="504" spans="8:11">
      <c r="I504" s="584"/>
      <c r="K504" s="600"/>
    </row>
    <row r="505" spans="8:11">
      <c r="I505" s="584"/>
      <c r="K505" s="600"/>
    </row>
    <row r="506" spans="8:11">
      <c r="I506" s="584"/>
      <c r="K506" s="600"/>
    </row>
    <row r="507" spans="8:11">
      <c r="H507" s="646" t="s">
        <v>1367</v>
      </c>
      <c r="I507" s="584" t="s">
        <v>1317</v>
      </c>
      <c r="K507" s="600"/>
    </row>
    <row r="508" spans="8:11" ht="18.5">
      <c r="H508" s="600" t="str">
        <f>data!$C$3</f>
        <v>ARG</v>
      </c>
      <c r="I508" s="529" t="s">
        <v>1317</v>
      </c>
      <c r="J508" s="655" t="s">
        <v>470</v>
      </c>
      <c r="K508" s="600" t="str">
        <f t="shared" si="273"/>
        <v>ARG: Gross National Savings Ratio to GDP</v>
      </c>
    </row>
    <row r="509" spans="8:11" ht="18.5">
      <c r="H509" s="600" t="str">
        <f>data!$C$3</f>
        <v>ARG</v>
      </c>
      <c r="I509" s="529" t="s">
        <v>1317</v>
      </c>
      <c r="J509" s="655" t="s">
        <v>1336</v>
      </c>
      <c r="K509" s="600" t="str">
        <f t="shared" si="273"/>
        <v xml:space="preserve">ARG: Public Investment to GDP Ratio </v>
      </c>
    </row>
    <row r="510" spans="8:11" ht="18.5">
      <c r="H510" s="600" t="str">
        <f>data!$C$3</f>
        <v>ARG</v>
      </c>
      <c r="I510" s="529" t="s">
        <v>1317</v>
      </c>
      <c r="J510" s="655" t="s">
        <v>434</v>
      </c>
      <c r="K510" s="600" t="str">
        <f t="shared" si="273"/>
        <v>ARG: Real GDP per capita growth</v>
      </c>
    </row>
    <row r="511" spans="8:11" ht="18.5">
      <c r="H511" s="600" t="str">
        <f>data!$C$3</f>
        <v>ARG</v>
      </c>
      <c r="I511" s="529" t="s">
        <v>1317</v>
      </c>
      <c r="J511" s="655" t="s">
        <v>1338</v>
      </c>
      <c r="K511" s="600" t="str">
        <f t="shared" si="273"/>
        <v>ARG: [Marginal] Private ICOR</v>
      </c>
    </row>
    <row r="512" spans="8:11" ht="18.5">
      <c r="H512" s="600" t="str">
        <f>data!$C$3</f>
        <v>ARG</v>
      </c>
      <c r="I512" s="529" t="s">
        <v>1317</v>
      </c>
      <c r="J512" s="655" t="s">
        <v>1339</v>
      </c>
      <c r="K512" s="600" t="str">
        <f t="shared" si="273"/>
        <v>ARG: [Marginal] Public ICOR</v>
      </c>
    </row>
    <row r="513" spans="8:11" ht="18.5">
      <c r="H513" s="600" t="str">
        <f>data!$C$3</f>
        <v>ARG</v>
      </c>
      <c r="I513" s="529" t="s">
        <v>1317</v>
      </c>
      <c r="J513" s="655" t="s">
        <v>1340</v>
      </c>
      <c r="K513" s="600" t="str">
        <f t="shared" si="273"/>
        <v>ARG: Marginal Product of Public Investment Efficiency (MPe)</v>
      </c>
    </row>
    <row r="514" spans="8:11" ht="18.5">
      <c r="H514" s="600" t="str">
        <f>data!$C$3</f>
        <v>ARG</v>
      </c>
      <c r="I514" s="529" t="s">
        <v>1317</v>
      </c>
      <c r="J514" s="655" t="s">
        <v>1341</v>
      </c>
      <c r="K514" s="600" t="str">
        <f t="shared" si="273"/>
        <v>ARG: Private Capital-to-Output Ratio (Kp/Y)</v>
      </c>
    </row>
    <row r="515" spans="8:11" ht="18.5">
      <c r="H515" s="600" t="str">
        <f>data!$C$3</f>
        <v>ARG</v>
      </c>
      <c r="I515" s="529" t="s">
        <v>1317</v>
      </c>
      <c r="J515" s="655" t="s">
        <v>1342</v>
      </c>
      <c r="K515" s="600" t="str">
        <f t="shared" si="273"/>
        <v>ARG: Public Capital-to-Output Ratio (Kg/Y)</v>
      </c>
    </row>
    <row r="516" spans="8:11" ht="18.5">
      <c r="H516" s="600" t="str">
        <f>data!$C$3</f>
        <v>ARG</v>
      </c>
      <c r="I516" s="529" t="s">
        <v>1317</v>
      </c>
      <c r="J516" s="655" t="s">
        <v>662</v>
      </c>
      <c r="K516" s="600" t="str">
        <f t="shared" si="273"/>
        <v>ARG: Poverty Headcount Rate</v>
      </c>
    </row>
    <row r="517" spans="8:11" ht="18.5">
      <c r="H517" s="600" t="str">
        <f>data!$C$3</f>
        <v>ARG</v>
      </c>
      <c r="I517" s="529" t="s">
        <v>1317</v>
      </c>
      <c r="J517" s="655" t="s">
        <v>1368</v>
      </c>
      <c r="K517" s="600" t="str">
        <f t="shared" si="273"/>
        <v>ARG: Real GDP Growth rate</v>
      </c>
    </row>
    <row r="518" spans="8:11" ht="18.5">
      <c r="H518" s="600" t="str">
        <f>data!$C$3</f>
        <v>ARG</v>
      </c>
      <c r="I518" s="529" t="s">
        <v>1317</v>
      </c>
      <c r="J518" s="655" t="s">
        <v>1343</v>
      </c>
      <c r="K518" s="600" t="str">
        <f t="shared" si="273"/>
        <v>ARG: Real GDP PC Level:  Scenario-Baseline</v>
      </c>
    </row>
    <row r="519" spans="8:11" ht="18.5">
      <c r="H519" s="600" t="str">
        <f>data!$C$3</f>
        <v>ARG</v>
      </c>
      <c r="I519" s="529" t="s">
        <v>1317</v>
      </c>
      <c r="J519" s="655" t="s">
        <v>2372</v>
      </c>
      <c r="K519" s="600" t="str">
        <f t="shared" si="273"/>
        <v>ARG: Real Income PC Level</v>
      </c>
    </row>
    <row r="520" spans="8:11" ht="18.5">
      <c r="H520" s="600" t="str">
        <f>data!$C$3</f>
        <v>ARG</v>
      </c>
      <c r="I520" s="529" t="s">
        <v>1317</v>
      </c>
      <c r="J520" s="655" t="s">
        <v>1335</v>
      </c>
      <c r="K520" s="600" t="str">
        <f t="shared" si="273"/>
        <v>ARG: Growth Rate of Bottom 40%</v>
      </c>
    </row>
    <row r="524" spans="8:11" ht="14.25" customHeight="1"/>
  </sheetData>
  <mergeCells count="6">
    <mergeCell ref="E2:H2"/>
    <mergeCell ref="A125:K125"/>
    <mergeCell ref="A126:E126"/>
    <mergeCell ref="G126:K126"/>
    <mergeCell ref="C127:E127"/>
    <mergeCell ref="I127:K127"/>
  </mergeCells>
  <phoneticPr fontId="68" type="noConversion"/>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E82"/>
  <sheetViews>
    <sheetView zoomScaleNormal="100" workbookViewId="0">
      <pane xSplit="5" ySplit="4" topLeftCell="F5" activePane="bottomRight" state="frozen"/>
      <selection activeCell="E50" sqref="E50:AL50"/>
      <selection pane="topRight" activeCell="E50" sqref="E50:AL50"/>
      <selection pane="bottomLeft" activeCell="E50" sqref="E50:AL50"/>
      <selection pane="bottomRight" activeCell="C40" sqref="C40:D40"/>
    </sheetView>
  </sheetViews>
  <sheetFormatPr defaultColWidth="11" defaultRowHeight="15.5"/>
  <cols>
    <col min="1" max="1" width="3" style="39" customWidth="1"/>
    <col min="2" max="2" width="4.1640625" customWidth="1"/>
    <col min="3" max="3" width="47.83203125" customWidth="1"/>
    <col min="4" max="4" width="11.1640625" customWidth="1"/>
    <col min="5" max="5" width="12.6640625" customWidth="1"/>
    <col min="6" max="6" width="11.1640625" customWidth="1"/>
    <col min="7" max="33" width="11.1640625" bestFit="1" customWidth="1"/>
    <col min="34" max="39" width="11.1640625" customWidth="1"/>
    <col min="40" max="41" width="11" customWidth="1"/>
    <col min="42" max="42" width="10.6640625" customWidth="1"/>
    <col min="43" max="71" width="12" customWidth="1"/>
    <col min="72" max="72" width="11.6640625" customWidth="1"/>
  </cols>
  <sheetData>
    <row r="1" spans="1:83" ht="18.5">
      <c r="A1" s="1" t="s">
        <v>734</v>
      </c>
      <c r="B1" s="247">
        <f>InputDataA_GeneralAssumptions!I9*1</f>
        <v>0.1</v>
      </c>
      <c r="C1" s="17" t="s">
        <v>998</v>
      </c>
      <c r="D1" s="246" t="s">
        <v>733</v>
      </c>
      <c r="E1" s="289">
        <f>InputDataA_GeneralAssumptions!D28</f>
        <v>0.02</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pans="1:83">
      <c r="A2"/>
      <c r="C2" s="33" t="s">
        <v>0</v>
      </c>
      <c r="D2" s="295">
        <f>InputDataA_GeneralAssumptions!D18</f>
        <v>0.54391765594482422</v>
      </c>
      <c r="F2" s="281"/>
      <c r="AG2" s="576"/>
      <c r="AH2" s="576"/>
      <c r="AL2" s="127"/>
      <c r="AM2" s="1"/>
      <c r="AO2" s="127"/>
    </row>
    <row r="3" spans="1:83">
      <c r="A3"/>
      <c r="C3" s="20" t="s">
        <v>732</v>
      </c>
      <c r="D3" s="23">
        <f>InputDataA_GeneralAssumptions!I28</f>
        <v>4.0004980346267892E-2</v>
      </c>
    </row>
    <row r="4" spans="1:83">
      <c r="A4"/>
      <c r="B4" s="1"/>
      <c r="C4" s="248" t="s">
        <v>739</v>
      </c>
      <c r="D4" s="249">
        <f>VLOOKUP(InputDataA_GeneralAssumptions!$I$11,DataSummary!A448:B449,2,FALSE)</f>
        <v>1</v>
      </c>
      <c r="E4" s="24">
        <f>InputDataA_GeneralAssumptions!D7</f>
        <v>2023</v>
      </c>
      <c r="F4" s="24">
        <f>E4+1</f>
        <v>2024</v>
      </c>
      <c r="G4" s="24">
        <f t="shared" ref="G4:AM4" si="0">F4+1</f>
        <v>2025</v>
      </c>
      <c r="H4" s="24">
        <f t="shared" si="0"/>
        <v>2026</v>
      </c>
      <c r="I4" s="24">
        <f t="shared" si="0"/>
        <v>2027</v>
      </c>
      <c r="J4" s="24">
        <f t="shared" si="0"/>
        <v>2028</v>
      </c>
      <c r="K4" s="24">
        <f t="shared" si="0"/>
        <v>2029</v>
      </c>
      <c r="L4" s="24">
        <f t="shared" si="0"/>
        <v>2030</v>
      </c>
      <c r="M4" s="24">
        <f t="shared" si="0"/>
        <v>2031</v>
      </c>
      <c r="N4" s="24">
        <f t="shared" si="0"/>
        <v>2032</v>
      </c>
      <c r="O4" s="24">
        <f t="shared" si="0"/>
        <v>2033</v>
      </c>
      <c r="P4" s="24">
        <f t="shared" si="0"/>
        <v>2034</v>
      </c>
      <c r="Q4" s="24">
        <f t="shared" si="0"/>
        <v>2035</v>
      </c>
      <c r="R4" s="24">
        <f t="shared" si="0"/>
        <v>2036</v>
      </c>
      <c r="S4" s="24">
        <f t="shared" si="0"/>
        <v>2037</v>
      </c>
      <c r="T4" s="24">
        <f t="shared" si="0"/>
        <v>2038</v>
      </c>
      <c r="U4" s="24">
        <f t="shared" si="0"/>
        <v>2039</v>
      </c>
      <c r="V4" s="24">
        <f>U4+1</f>
        <v>2040</v>
      </c>
      <c r="W4" s="24">
        <f t="shared" si="0"/>
        <v>2041</v>
      </c>
      <c r="X4" s="24">
        <f t="shared" si="0"/>
        <v>2042</v>
      </c>
      <c r="Y4" s="24">
        <f t="shared" si="0"/>
        <v>2043</v>
      </c>
      <c r="Z4" s="24">
        <f t="shared" si="0"/>
        <v>2044</v>
      </c>
      <c r="AA4" s="24">
        <f t="shared" si="0"/>
        <v>2045</v>
      </c>
      <c r="AB4" s="24">
        <f t="shared" si="0"/>
        <v>2046</v>
      </c>
      <c r="AC4" s="24">
        <f t="shared" si="0"/>
        <v>2047</v>
      </c>
      <c r="AD4" s="24">
        <f t="shared" si="0"/>
        <v>2048</v>
      </c>
      <c r="AE4" s="24">
        <f t="shared" si="0"/>
        <v>2049</v>
      </c>
      <c r="AF4" s="24">
        <f t="shared" si="0"/>
        <v>2050</v>
      </c>
      <c r="AG4" s="24">
        <f t="shared" si="0"/>
        <v>2051</v>
      </c>
      <c r="AH4" s="24">
        <f t="shared" si="0"/>
        <v>2052</v>
      </c>
      <c r="AI4" s="24">
        <f t="shared" si="0"/>
        <v>2053</v>
      </c>
      <c r="AJ4" s="24">
        <f t="shared" si="0"/>
        <v>2054</v>
      </c>
      <c r="AK4" s="24">
        <f t="shared" si="0"/>
        <v>2055</v>
      </c>
      <c r="AL4" s="24">
        <f t="shared" si="0"/>
        <v>2056</v>
      </c>
      <c r="AM4" s="24">
        <f t="shared" si="0"/>
        <v>2057</v>
      </c>
      <c r="AN4" s="24">
        <f t="shared" ref="AN4" si="1">AM4+1</f>
        <v>2058</v>
      </c>
      <c r="AO4" s="24">
        <f t="shared" ref="AO4" si="2">AN4+1</f>
        <v>2059</v>
      </c>
      <c r="AP4" s="24">
        <f t="shared" ref="AP4" si="3">AO4+1</f>
        <v>2060</v>
      </c>
      <c r="AQ4" s="24">
        <f t="shared" ref="AQ4" si="4">AP4+1</f>
        <v>2061</v>
      </c>
      <c r="AR4" s="24">
        <f t="shared" ref="AR4" si="5">AQ4+1</f>
        <v>2062</v>
      </c>
      <c r="AS4" s="24">
        <f t="shared" ref="AS4" si="6">AR4+1</f>
        <v>2063</v>
      </c>
      <c r="AT4" s="24">
        <f t="shared" ref="AT4" si="7">AS4+1</f>
        <v>2064</v>
      </c>
      <c r="AU4" s="24">
        <f t="shared" ref="AU4" si="8">AT4+1</f>
        <v>2065</v>
      </c>
      <c r="AV4" s="24">
        <f t="shared" ref="AV4" si="9">AU4+1</f>
        <v>2066</v>
      </c>
      <c r="AW4" s="24">
        <f t="shared" ref="AW4" si="10">AV4+1</f>
        <v>2067</v>
      </c>
      <c r="AX4" s="24">
        <f t="shared" ref="AX4" si="11">AW4+1</f>
        <v>2068</v>
      </c>
      <c r="AY4" s="24">
        <f t="shared" ref="AY4" si="12">AX4+1</f>
        <v>2069</v>
      </c>
      <c r="AZ4" s="24">
        <f t="shared" ref="AZ4" si="13">AY4+1</f>
        <v>2070</v>
      </c>
      <c r="BA4" s="24">
        <f t="shared" ref="BA4" si="14">AZ4+1</f>
        <v>2071</v>
      </c>
      <c r="BB4" s="24">
        <f t="shared" ref="BB4" si="15">BA4+1</f>
        <v>2072</v>
      </c>
      <c r="BC4" s="24">
        <f t="shared" ref="BC4" si="16">BB4+1</f>
        <v>2073</v>
      </c>
      <c r="BD4" s="24">
        <f t="shared" ref="BD4" si="17">BC4+1</f>
        <v>2074</v>
      </c>
      <c r="BE4" s="24">
        <f t="shared" ref="BE4" si="18">BD4+1</f>
        <v>2075</v>
      </c>
      <c r="BF4" s="24">
        <f t="shared" ref="BF4" si="19">BE4+1</f>
        <v>2076</v>
      </c>
      <c r="BG4" s="24">
        <f t="shared" ref="BG4" si="20">BF4+1</f>
        <v>2077</v>
      </c>
      <c r="BH4" s="24">
        <f t="shared" ref="BH4" si="21">BG4+1</f>
        <v>2078</v>
      </c>
      <c r="BI4" s="24">
        <f t="shared" ref="BI4" si="22">BH4+1</f>
        <v>2079</v>
      </c>
      <c r="BJ4" s="24">
        <f t="shared" ref="BJ4" si="23">BI4+1</f>
        <v>2080</v>
      </c>
      <c r="BK4" s="24">
        <f t="shared" ref="BK4" si="24">BJ4+1</f>
        <v>2081</v>
      </c>
      <c r="BL4" s="24">
        <f t="shared" ref="BL4" si="25">BK4+1</f>
        <v>2082</v>
      </c>
      <c r="BM4" s="24">
        <f t="shared" ref="BM4" si="26">BL4+1</f>
        <v>2083</v>
      </c>
      <c r="BN4" s="24">
        <f t="shared" ref="BN4" si="27">BM4+1</f>
        <v>2084</v>
      </c>
      <c r="BO4" s="24">
        <f t="shared" ref="BO4" si="28">BN4+1</f>
        <v>2085</v>
      </c>
      <c r="BP4" s="24">
        <f t="shared" ref="BP4" si="29">BO4+1</f>
        <v>2086</v>
      </c>
      <c r="BQ4" s="24">
        <f t="shared" ref="BQ4" si="30">BP4+1</f>
        <v>2087</v>
      </c>
      <c r="BR4" s="24">
        <f t="shared" ref="BR4" si="31">BQ4+1</f>
        <v>2088</v>
      </c>
      <c r="BS4" s="24">
        <f t="shared" ref="BS4" si="32">BR4+1</f>
        <v>2089</v>
      </c>
      <c r="BT4" s="24">
        <f t="shared" ref="BT4" si="33">BS4+1</f>
        <v>2090</v>
      </c>
      <c r="BU4" s="24">
        <f t="shared" ref="BU4" si="34">BT4+1</f>
        <v>2091</v>
      </c>
      <c r="BV4" s="24">
        <f t="shared" ref="BV4" si="35">BU4+1</f>
        <v>2092</v>
      </c>
      <c r="BW4" s="24">
        <f t="shared" ref="BW4" si="36">BV4+1</f>
        <v>2093</v>
      </c>
      <c r="BX4" s="24">
        <f t="shared" ref="BX4" si="37">BW4+1</f>
        <v>2094</v>
      </c>
      <c r="BY4" s="24">
        <f t="shared" ref="BY4" si="38">BX4+1</f>
        <v>2095</v>
      </c>
      <c r="BZ4" s="24">
        <f t="shared" ref="BZ4" si="39">BY4+1</f>
        <v>2096</v>
      </c>
      <c r="CA4" s="24">
        <f t="shared" ref="CA4" si="40">BZ4+1</f>
        <v>2097</v>
      </c>
      <c r="CB4" s="24">
        <f t="shared" ref="CB4" si="41">CA4+1</f>
        <v>2098</v>
      </c>
      <c r="CC4" s="24">
        <f t="shared" ref="CC4" si="42">CB4+1</f>
        <v>2099</v>
      </c>
      <c r="CD4" s="24">
        <f t="shared" ref="CD4" si="43">CC4+1</f>
        <v>2100</v>
      </c>
      <c r="CE4" s="24">
        <f t="shared" ref="CE4" si="44">CD4+1</f>
        <v>2101</v>
      </c>
    </row>
    <row r="5" spans="1:83">
      <c r="B5" s="1"/>
      <c r="C5" s="2" t="s">
        <v>483</v>
      </c>
    </row>
    <row r="6" spans="1:83">
      <c r="B6" s="1" t="str">
        <f>LEFT(InputDataA_GeneralAssumptions!D36,1)</f>
        <v>A</v>
      </c>
      <c r="C6" s="20" t="s">
        <v>437</v>
      </c>
      <c r="D6" s="285" t="s">
        <v>436</v>
      </c>
      <c r="E6" s="19">
        <f>InputDataA_GeneralAssumptions!I34</f>
        <v>1.0007381439208984E-2</v>
      </c>
      <c r="F6" s="19">
        <f>InputDataA_GeneralAssumptions!J34</f>
        <v>1.0007381439208984E-2</v>
      </c>
      <c r="G6" s="19">
        <f>InputDataA_GeneralAssumptions!K34</f>
        <v>1.0007381439208984E-2</v>
      </c>
      <c r="H6" s="19">
        <f>InputDataA_GeneralAssumptions!L34</f>
        <v>1.0007381439208984E-2</v>
      </c>
      <c r="I6" s="19">
        <f>InputDataA_GeneralAssumptions!M34</f>
        <v>1.0007381439208984E-2</v>
      </c>
      <c r="J6" s="19">
        <f>InputDataA_GeneralAssumptions!N34</f>
        <v>1.0007381439208984E-2</v>
      </c>
      <c r="K6" s="19">
        <f>InputDataA_GeneralAssumptions!O34</f>
        <v>1.0007381439208984E-2</v>
      </c>
      <c r="L6" s="19">
        <f>InputDataA_GeneralAssumptions!P34</f>
        <v>1.0007381439208984E-2</v>
      </c>
      <c r="M6" s="19">
        <f>InputDataA_GeneralAssumptions!Q34</f>
        <v>1.0007381439208984E-2</v>
      </c>
      <c r="N6" s="19">
        <f>InputDataA_GeneralAssumptions!R34</f>
        <v>1.0007381439208984E-2</v>
      </c>
      <c r="O6" s="19">
        <f>InputDataA_GeneralAssumptions!S34</f>
        <v>1.0007381439208984E-2</v>
      </c>
      <c r="P6" s="19">
        <f>InputDataA_GeneralAssumptions!T34</f>
        <v>1.0007381439208984E-2</v>
      </c>
      <c r="Q6" s="19">
        <f>InputDataA_GeneralAssumptions!U34</f>
        <v>1.0007381439208984E-2</v>
      </c>
      <c r="R6" s="19">
        <f>InputDataA_GeneralAssumptions!V34</f>
        <v>1.0007381439208984E-2</v>
      </c>
      <c r="S6" s="19">
        <f>InputDataA_GeneralAssumptions!W34</f>
        <v>1.0007381439208984E-2</v>
      </c>
      <c r="T6" s="19">
        <f>InputDataA_GeneralAssumptions!X34</f>
        <v>1.0007381439208984E-2</v>
      </c>
      <c r="U6" s="19">
        <f>InputDataA_GeneralAssumptions!Y34</f>
        <v>1.0007381439208984E-2</v>
      </c>
      <c r="V6" s="19">
        <f>InputDataA_GeneralAssumptions!Z34</f>
        <v>1.0007381439208984E-2</v>
      </c>
      <c r="W6" s="19">
        <f>InputDataA_GeneralAssumptions!AA34</f>
        <v>1.0007381439208984E-2</v>
      </c>
      <c r="X6" s="19">
        <f>InputDataA_GeneralAssumptions!AB34</f>
        <v>1.0007381439208984E-2</v>
      </c>
      <c r="Y6" s="19">
        <f>InputDataA_GeneralAssumptions!AC34</f>
        <v>1.0007381439208984E-2</v>
      </c>
      <c r="Z6" s="19">
        <f>InputDataA_GeneralAssumptions!AD34</f>
        <v>1.0007381439208984E-2</v>
      </c>
      <c r="AA6" s="19">
        <f>InputDataA_GeneralAssumptions!AE34</f>
        <v>1.0007381439208984E-2</v>
      </c>
      <c r="AB6" s="19">
        <f>InputDataA_GeneralAssumptions!AF34</f>
        <v>1.0007381439208984E-2</v>
      </c>
      <c r="AC6" s="19">
        <f>InputDataA_GeneralAssumptions!AG34</f>
        <v>1.0007381439208984E-2</v>
      </c>
      <c r="AD6" s="19">
        <f>InputDataA_GeneralAssumptions!AH34</f>
        <v>1.0007381439208984E-2</v>
      </c>
      <c r="AE6" s="19">
        <f>InputDataA_GeneralAssumptions!AI34</f>
        <v>1.0007381439208984E-2</v>
      </c>
      <c r="AF6" s="19">
        <f>InputDataA_GeneralAssumptions!AJ34</f>
        <v>1.0007381439208984E-2</v>
      </c>
      <c r="AG6" s="19">
        <f>InputDataA_GeneralAssumptions!AK34</f>
        <v>1.0007381439208984E-2</v>
      </c>
      <c r="AH6" s="19">
        <f>InputDataA_GeneralAssumptions!AL34</f>
        <v>1.0007381439208984E-2</v>
      </c>
      <c r="AI6" s="19">
        <f>InputDataA_GeneralAssumptions!AM34</f>
        <v>1.0007381439208984E-2</v>
      </c>
      <c r="AJ6" s="19">
        <f>InputDataA_GeneralAssumptions!AN34</f>
        <v>1.0007381439208984E-2</v>
      </c>
      <c r="AK6" s="19">
        <f>InputDataA_GeneralAssumptions!AO34</f>
        <v>1.0007381439208984E-2</v>
      </c>
      <c r="AL6" s="19">
        <f>InputDataA_GeneralAssumptions!AP34</f>
        <v>1.0007381439208984E-2</v>
      </c>
      <c r="AM6" s="19">
        <f>InputDataA_GeneralAssumptions!AQ34</f>
        <v>1.0007381439208984E-2</v>
      </c>
      <c r="AN6" s="19">
        <f>InputDataA_GeneralAssumptions!AR34</f>
        <v>1.0007381439208984E-2</v>
      </c>
      <c r="AO6" s="19">
        <f>InputDataA_GeneralAssumptions!AS34</f>
        <v>1.0007381439208984E-2</v>
      </c>
      <c r="AP6" s="19">
        <f>InputDataA_GeneralAssumptions!AT34</f>
        <v>1.0007381439208984E-2</v>
      </c>
      <c r="AQ6" s="19">
        <f>InputDataA_GeneralAssumptions!AU34</f>
        <v>1.0007381439208984E-2</v>
      </c>
      <c r="AR6" s="19">
        <f>InputDataA_GeneralAssumptions!AV34</f>
        <v>1.0007381439208984E-2</v>
      </c>
      <c r="AS6" s="19">
        <f>InputDataA_GeneralAssumptions!AW34</f>
        <v>1.0007381439208984E-2</v>
      </c>
      <c r="AT6" s="19">
        <f>InputDataA_GeneralAssumptions!AX34</f>
        <v>1.0007381439208984E-2</v>
      </c>
      <c r="AU6" s="19">
        <f>InputDataA_GeneralAssumptions!AY34</f>
        <v>1.0007381439208984E-2</v>
      </c>
      <c r="AV6" s="19">
        <f>InputDataA_GeneralAssumptions!AZ34</f>
        <v>1.0007381439208984E-2</v>
      </c>
      <c r="AW6" s="19">
        <f>InputDataA_GeneralAssumptions!BA34</f>
        <v>1.0007381439208984E-2</v>
      </c>
      <c r="AX6" s="19">
        <f>InputDataA_GeneralAssumptions!BB34</f>
        <v>1.0007381439208984E-2</v>
      </c>
      <c r="AY6" s="19">
        <f>InputDataA_GeneralAssumptions!BC34</f>
        <v>1.0007381439208984E-2</v>
      </c>
      <c r="AZ6" s="19">
        <f>InputDataA_GeneralAssumptions!BD34</f>
        <v>1.0007381439208984E-2</v>
      </c>
      <c r="BA6" s="19">
        <f>InputDataA_GeneralAssumptions!BE34</f>
        <v>1.0007381439208984E-2</v>
      </c>
      <c r="BB6" s="19">
        <f>InputDataA_GeneralAssumptions!BF34</f>
        <v>1.0007381439208984E-2</v>
      </c>
      <c r="BC6" s="19">
        <f>InputDataA_GeneralAssumptions!BG34</f>
        <v>1.0007381439208984E-2</v>
      </c>
      <c r="BD6" s="19">
        <f>InputDataA_GeneralAssumptions!BH34</f>
        <v>1.0007381439208984E-2</v>
      </c>
      <c r="BE6" s="19">
        <f>InputDataA_GeneralAssumptions!BI34</f>
        <v>1.0007381439208984E-2</v>
      </c>
      <c r="BF6" s="19">
        <f>InputDataA_GeneralAssumptions!BJ34</f>
        <v>1.0007381439208984E-2</v>
      </c>
      <c r="BG6" s="19">
        <f>InputDataA_GeneralAssumptions!BK34</f>
        <v>1.0007381439208984E-2</v>
      </c>
      <c r="BH6" s="19">
        <f>InputDataA_GeneralAssumptions!BL34</f>
        <v>1.0007381439208984E-2</v>
      </c>
      <c r="BI6" s="19">
        <f>InputDataA_GeneralAssumptions!BM34</f>
        <v>1.0007381439208984E-2</v>
      </c>
      <c r="BJ6" s="19">
        <f>InputDataA_GeneralAssumptions!BN34</f>
        <v>1.0007381439208984E-2</v>
      </c>
      <c r="BK6" s="19">
        <f>InputDataA_GeneralAssumptions!BO34</f>
        <v>1.0007381439208984E-2</v>
      </c>
      <c r="BL6" s="19">
        <f>InputDataA_GeneralAssumptions!BP34</f>
        <v>1.0007381439208984E-2</v>
      </c>
      <c r="BM6" s="19">
        <f>InputDataA_GeneralAssumptions!BQ34</f>
        <v>1.0007381439208984E-2</v>
      </c>
      <c r="BN6" s="19">
        <f>InputDataA_GeneralAssumptions!BR34</f>
        <v>1.0007381439208984E-2</v>
      </c>
      <c r="BO6" s="19">
        <f>InputDataA_GeneralAssumptions!BS34</f>
        <v>1.0007381439208984E-2</v>
      </c>
      <c r="BP6" s="19">
        <f>InputDataA_GeneralAssumptions!BT34</f>
        <v>1.0007381439208984E-2</v>
      </c>
      <c r="BQ6" s="19">
        <f>InputDataA_GeneralAssumptions!BU34</f>
        <v>1.0007381439208984E-2</v>
      </c>
      <c r="BR6" s="19">
        <f>InputDataA_GeneralAssumptions!BV34</f>
        <v>1.0007381439208984E-2</v>
      </c>
      <c r="BS6" s="19">
        <f>InputDataA_GeneralAssumptions!BW34</f>
        <v>1.0007381439208984E-2</v>
      </c>
      <c r="BT6" s="19">
        <f>InputDataA_GeneralAssumptions!BX34</f>
        <v>1.0007381439208984E-2</v>
      </c>
      <c r="BU6" s="19">
        <f>InputDataA_GeneralAssumptions!BY34</f>
        <v>1.0007381439208984E-2</v>
      </c>
      <c r="BV6" s="19">
        <f>InputDataA_GeneralAssumptions!BZ34</f>
        <v>1.0007381439208984E-2</v>
      </c>
      <c r="BW6" s="19">
        <f>InputDataA_GeneralAssumptions!CA34</f>
        <v>1.0007381439208984E-2</v>
      </c>
      <c r="BX6" s="19">
        <f>InputDataA_GeneralAssumptions!CB34</f>
        <v>1.0007381439208984E-2</v>
      </c>
      <c r="BY6" s="19">
        <f>InputDataA_GeneralAssumptions!CC34</f>
        <v>1.0007381439208984E-2</v>
      </c>
      <c r="BZ6" s="19">
        <f>InputDataA_GeneralAssumptions!CD34</f>
        <v>1.0007381439208984E-2</v>
      </c>
      <c r="CA6" s="19">
        <f>InputDataA_GeneralAssumptions!CE34</f>
        <v>1.0007381439208984E-2</v>
      </c>
      <c r="CB6" s="19">
        <f>InputDataA_GeneralAssumptions!CF34</f>
        <v>1.0007381439208984E-2</v>
      </c>
      <c r="CC6" s="19">
        <f>InputDataA_GeneralAssumptions!CG34</f>
        <v>1.0007381439208984E-2</v>
      </c>
      <c r="CD6" s="19">
        <f>InputDataA_GeneralAssumptions!CH34</f>
        <v>1.0007381439208984E-2</v>
      </c>
      <c r="CE6" s="19">
        <f>InputDataA_GeneralAssumptions!CI34</f>
        <v>1.0007381439208984E-2</v>
      </c>
    </row>
    <row r="7" spans="1:83">
      <c r="B7" s="1" t="str">
        <f>LEFT(InputDataA_GeneralAssumptions!D45,1)</f>
        <v>A</v>
      </c>
      <c r="C7" s="3" t="s">
        <v>728</v>
      </c>
      <c r="D7" s="286" t="s">
        <v>436</v>
      </c>
      <c r="E7" s="11">
        <f>InputDataA_GeneralAssumptions!I43</f>
        <v>-3.4894829150289297E-3</v>
      </c>
      <c r="F7" s="11">
        <f>InputDataA_GeneralAssumptions!J43</f>
        <v>-3.4894829150289297E-3</v>
      </c>
      <c r="G7" s="11">
        <f>InputDataA_GeneralAssumptions!K43</f>
        <v>-3.4894829150289297E-3</v>
      </c>
      <c r="H7" s="11">
        <f>InputDataA_GeneralAssumptions!L43</f>
        <v>-3.4894829150289297E-3</v>
      </c>
      <c r="I7" s="11">
        <f>InputDataA_GeneralAssumptions!M43</f>
        <v>-3.4894829150289297E-3</v>
      </c>
      <c r="J7" s="11">
        <f>InputDataA_GeneralAssumptions!N43</f>
        <v>-3.4894829150289297E-3</v>
      </c>
      <c r="K7" s="11">
        <f>InputDataA_GeneralAssumptions!O43</f>
        <v>-3.4894829150289297E-3</v>
      </c>
      <c r="L7" s="11">
        <f>InputDataA_GeneralAssumptions!P43</f>
        <v>-3.4894829150289297E-3</v>
      </c>
      <c r="M7" s="11">
        <f>InputDataA_GeneralAssumptions!Q43</f>
        <v>-3.4894829150289297E-3</v>
      </c>
      <c r="N7" s="11">
        <f>InputDataA_GeneralAssumptions!R43</f>
        <v>-3.4894829150289297E-3</v>
      </c>
      <c r="O7" s="11">
        <f>InputDataA_GeneralAssumptions!S43</f>
        <v>-3.4894829150289297E-3</v>
      </c>
      <c r="P7" s="11">
        <f>InputDataA_GeneralAssumptions!T43</f>
        <v>-3.4894829150289297E-3</v>
      </c>
      <c r="Q7" s="11">
        <f>InputDataA_GeneralAssumptions!U43</f>
        <v>-3.4894829150289297E-3</v>
      </c>
      <c r="R7" s="11">
        <f>InputDataA_GeneralAssumptions!V43</f>
        <v>-3.4894829150289297E-3</v>
      </c>
      <c r="S7" s="11">
        <f>InputDataA_GeneralAssumptions!W43</f>
        <v>-3.4894829150289297E-3</v>
      </c>
      <c r="T7" s="11">
        <f>InputDataA_GeneralAssumptions!X43</f>
        <v>-3.4894829150289297E-3</v>
      </c>
      <c r="U7" s="11">
        <f>InputDataA_GeneralAssumptions!Y43</f>
        <v>-3.4894829150289297E-3</v>
      </c>
      <c r="V7" s="11">
        <f>InputDataA_GeneralAssumptions!Z43</f>
        <v>-3.4894829150289297E-3</v>
      </c>
      <c r="W7" s="11">
        <f>InputDataA_GeneralAssumptions!AA43</f>
        <v>-3.4894829150289297E-3</v>
      </c>
      <c r="X7" s="11">
        <f>InputDataA_GeneralAssumptions!AB43</f>
        <v>-3.4894829150289297E-3</v>
      </c>
      <c r="Y7" s="11">
        <f>InputDataA_GeneralAssumptions!AC43</f>
        <v>-3.4894829150289297E-3</v>
      </c>
      <c r="Z7" s="11">
        <f>InputDataA_GeneralAssumptions!AD43</f>
        <v>-3.4894829150289297E-3</v>
      </c>
      <c r="AA7" s="11">
        <f>InputDataA_GeneralAssumptions!AE43</f>
        <v>-3.4894829150289297E-3</v>
      </c>
      <c r="AB7" s="11">
        <f>InputDataA_GeneralAssumptions!AF43</f>
        <v>-3.4894829150289297E-3</v>
      </c>
      <c r="AC7" s="11">
        <f>InputDataA_GeneralAssumptions!AG43</f>
        <v>-3.4894829150289297E-3</v>
      </c>
      <c r="AD7" s="11">
        <f>InputDataA_GeneralAssumptions!AH43</f>
        <v>-3.4894829150289297E-3</v>
      </c>
      <c r="AE7" s="11">
        <f>InputDataA_GeneralAssumptions!AI43</f>
        <v>-3.4894829150289297E-3</v>
      </c>
      <c r="AF7" s="11">
        <f>InputDataA_GeneralAssumptions!AJ43</f>
        <v>-3.4894829150289297E-3</v>
      </c>
      <c r="AG7" s="11">
        <f>InputDataA_GeneralAssumptions!AK43</f>
        <v>-3.4894829150289297E-3</v>
      </c>
      <c r="AH7" s="11">
        <f>InputDataA_GeneralAssumptions!AL43</f>
        <v>-3.4894829150289297E-3</v>
      </c>
      <c r="AI7" s="11">
        <f>InputDataA_GeneralAssumptions!AM43</f>
        <v>-3.4894829150289297E-3</v>
      </c>
      <c r="AJ7" s="11">
        <f>InputDataA_GeneralAssumptions!AN43</f>
        <v>-3.4894829150289297E-3</v>
      </c>
      <c r="AK7" s="11">
        <f>InputDataA_GeneralAssumptions!AO43</f>
        <v>-3.4894829150289297E-3</v>
      </c>
      <c r="AL7" s="11">
        <f>InputDataA_GeneralAssumptions!AP43</f>
        <v>-3.4894829150289297E-3</v>
      </c>
      <c r="AM7" s="11">
        <f>InputDataA_GeneralAssumptions!AQ43</f>
        <v>-3.4894829150289297E-3</v>
      </c>
      <c r="AN7" s="11">
        <f>InputDataA_GeneralAssumptions!AR43</f>
        <v>-3.4894829150289297E-3</v>
      </c>
      <c r="AO7" s="11">
        <f>InputDataA_GeneralAssumptions!AS43</f>
        <v>-3.4894829150289297E-3</v>
      </c>
      <c r="AP7" s="11">
        <f>InputDataA_GeneralAssumptions!AT43</f>
        <v>-3.4894829150289297E-3</v>
      </c>
      <c r="AQ7" s="11">
        <f>InputDataA_GeneralAssumptions!AU43</f>
        <v>-3.4894829150289297E-3</v>
      </c>
      <c r="AR7" s="11">
        <f>InputDataA_GeneralAssumptions!AV43</f>
        <v>-3.4894829150289297E-3</v>
      </c>
      <c r="AS7" s="11">
        <f>InputDataA_GeneralAssumptions!AW43</f>
        <v>-3.4894829150289297E-3</v>
      </c>
      <c r="AT7" s="11">
        <f>InputDataA_GeneralAssumptions!AX43</f>
        <v>-3.4894829150289297E-3</v>
      </c>
      <c r="AU7" s="11">
        <f>InputDataA_GeneralAssumptions!AY43</f>
        <v>-3.4894829150289297E-3</v>
      </c>
      <c r="AV7" s="11">
        <f>InputDataA_GeneralAssumptions!AZ43</f>
        <v>-3.4894829150289297E-3</v>
      </c>
      <c r="AW7" s="11">
        <f>InputDataA_GeneralAssumptions!BA43</f>
        <v>-3.4894829150289297E-3</v>
      </c>
      <c r="AX7" s="11">
        <f>InputDataA_GeneralAssumptions!BB43</f>
        <v>-3.4894829150289297E-3</v>
      </c>
      <c r="AY7" s="11">
        <f>InputDataA_GeneralAssumptions!BC43</f>
        <v>-3.4894829150289297E-3</v>
      </c>
      <c r="AZ7" s="11">
        <f>InputDataA_GeneralAssumptions!BD43</f>
        <v>-3.4894829150289297E-3</v>
      </c>
      <c r="BA7" s="11">
        <f>InputDataA_GeneralAssumptions!BE43</f>
        <v>-3.4894829150289297E-3</v>
      </c>
      <c r="BB7" s="11">
        <f>InputDataA_GeneralAssumptions!BF43</f>
        <v>-3.4894829150289297E-3</v>
      </c>
      <c r="BC7" s="11">
        <f>InputDataA_GeneralAssumptions!BG43</f>
        <v>-3.4894829150289297E-3</v>
      </c>
      <c r="BD7" s="11">
        <f>InputDataA_GeneralAssumptions!BH43</f>
        <v>-3.4894829150289297E-3</v>
      </c>
      <c r="BE7" s="11">
        <f>InputDataA_GeneralAssumptions!BI43</f>
        <v>-3.4894829150289297E-3</v>
      </c>
      <c r="BF7" s="11">
        <f>InputDataA_GeneralAssumptions!BJ43</f>
        <v>-3.4894829150289297E-3</v>
      </c>
      <c r="BG7" s="11">
        <f>InputDataA_GeneralAssumptions!BK43</f>
        <v>-3.4894829150289297E-3</v>
      </c>
      <c r="BH7" s="11">
        <f>InputDataA_GeneralAssumptions!BL43</f>
        <v>-3.4894829150289297E-3</v>
      </c>
      <c r="BI7" s="11">
        <f>InputDataA_GeneralAssumptions!BM43</f>
        <v>-3.4894829150289297E-3</v>
      </c>
      <c r="BJ7" s="11">
        <f>InputDataA_GeneralAssumptions!BN43</f>
        <v>-3.4894829150289297E-3</v>
      </c>
      <c r="BK7" s="11">
        <f>InputDataA_GeneralAssumptions!BO43</f>
        <v>-3.4894829150289297E-3</v>
      </c>
      <c r="BL7" s="11">
        <f>InputDataA_GeneralAssumptions!BP43</f>
        <v>-3.4894829150289297E-3</v>
      </c>
      <c r="BM7" s="11">
        <f>InputDataA_GeneralAssumptions!BQ43</f>
        <v>-3.4894829150289297E-3</v>
      </c>
      <c r="BN7" s="11">
        <f>InputDataA_GeneralAssumptions!BR43</f>
        <v>-3.4894829150289297E-3</v>
      </c>
      <c r="BO7" s="11">
        <f>InputDataA_GeneralAssumptions!BS43</f>
        <v>-3.4894829150289297E-3</v>
      </c>
      <c r="BP7" s="11">
        <f>InputDataA_GeneralAssumptions!BT43</f>
        <v>-3.4894829150289297E-3</v>
      </c>
      <c r="BQ7" s="11">
        <f>InputDataA_GeneralAssumptions!BU43</f>
        <v>-3.4894829150289297E-3</v>
      </c>
      <c r="BR7" s="11">
        <f>InputDataA_GeneralAssumptions!BV43</f>
        <v>-3.4894829150289297E-3</v>
      </c>
      <c r="BS7" s="11">
        <f>InputDataA_GeneralAssumptions!BW43</f>
        <v>-3.4894829150289297E-3</v>
      </c>
      <c r="BT7" s="11">
        <f>InputDataA_GeneralAssumptions!BX43</f>
        <v>-3.4894829150289297E-3</v>
      </c>
      <c r="BU7" s="11">
        <f>InputDataA_GeneralAssumptions!BY43</f>
        <v>-3.4894829150289297E-3</v>
      </c>
      <c r="BV7" s="11">
        <f>InputDataA_GeneralAssumptions!BZ43</f>
        <v>-3.4894829150289297E-3</v>
      </c>
      <c r="BW7" s="11">
        <f>InputDataA_GeneralAssumptions!CA43</f>
        <v>-3.4894829150289297E-3</v>
      </c>
      <c r="BX7" s="11">
        <f>InputDataA_GeneralAssumptions!CB43</f>
        <v>-3.4894829150289297E-3</v>
      </c>
      <c r="BY7" s="11">
        <f>InputDataA_GeneralAssumptions!CC43</f>
        <v>-3.4894829150289297E-3</v>
      </c>
      <c r="BZ7" s="11">
        <f>InputDataA_GeneralAssumptions!CD43</f>
        <v>-3.4894829150289297E-3</v>
      </c>
      <c r="CA7" s="11">
        <f>InputDataA_GeneralAssumptions!CE43</f>
        <v>-3.4894829150289297E-3</v>
      </c>
      <c r="CB7" s="11">
        <f>InputDataA_GeneralAssumptions!CF43</f>
        <v>-3.4894829150289297E-3</v>
      </c>
      <c r="CC7" s="11">
        <f>InputDataA_GeneralAssumptions!CG43</f>
        <v>-3.4894829150289297E-3</v>
      </c>
      <c r="CD7" s="11">
        <f>InputDataA_GeneralAssumptions!CH43</f>
        <v>-3.4894829150289297E-3</v>
      </c>
      <c r="CE7" s="11">
        <f>InputDataA_GeneralAssumptions!CI43</f>
        <v>-3.4894829150289297E-3</v>
      </c>
    </row>
    <row r="8" spans="1:83">
      <c r="B8" s="1" t="str">
        <f>LEFT(InputDataA_GeneralAssumptions!D104,1)</f>
        <v>A</v>
      </c>
      <c r="C8" s="21" t="s">
        <v>439</v>
      </c>
      <c r="D8" s="286" t="s">
        <v>436</v>
      </c>
      <c r="E8" s="11">
        <f>InputDataA_GeneralAssumptions!I106</f>
        <v>5.7913460415723872E-3</v>
      </c>
      <c r="F8" s="11">
        <f>InputDataA_GeneralAssumptions!J106</f>
        <v>6.2040179941906803E-3</v>
      </c>
      <c r="G8" s="11">
        <f>InputDataA_GeneralAssumptions!K106</f>
        <v>6.0717967263181905E-3</v>
      </c>
      <c r="H8" s="11">
        <f>InputDataA_GeneralAssumptions!L106</f>
        <v>5.9557568035579767E-3</v>
      </c>
      <c r="I8" s="11">
        <f>InputDataA_GeneralAssumptions!M106</f>
        <v>5.8451313294571872E-3</v>
      </c>
      <c r="J8" s="11">
        <f>InputDataA_GeneralAssumptions!N106</f>
        <v>5.726426784889993E-3</v>
      </c>
      <c r="K8" s="11">
        <f>InputDataA_GeneralAssumptions!O106</f>
        <v>5.6018683794949453E-3</v>
      </c>
      <c r="L8" s="11">
        <f>InputDataA_GeneralAssumptions!P106</f>
        <v>5.4822581325104647E-3</v>
      </c>
      <c r="M8" s="11">
        <f>InputDataA_GeneralAssumptions!Q106</f>
        <v>5.3474769372230391E-3</v>
      </c>
      <c r="N8" s="11">
        <f>InputDataA_GeneralAssumptions!R106</f>
        <v>5.2312869991604227E-3</v>
      </c>
      <c r="O8" s="11">
        <f>InputDataA_GeneralAssumptions!S106</f>
        <v>5.1321308690881473E-3</v>
      </c>
      <c r="P8" s="11">
        <f>InputDataA_GeneralAssumptions!T106</f>
        <v>5.0192269247892884E-3</v>
      </c>
      <c r="Q8" s="11">
        <f>InputDataA_GeneralAssumptions!U106</f>
        <v>4.8959159460639778E-3</v>
      </c>
      <c r="R8" s="11">
        <f>InputDataA_GeneralAssumptions!V106</f>
        <v>4.7614580986903299E-3</v>
      </c>
      <c r="S8" s="11">
        <f>InputDataA_GeneralAssumptions!W106</f>
        <v>4.6365863408013297E-3</v>
      </c>
      <c r="T8" s="11">
        <f>InputDataA_GeneralAssumptions!X106</f>
        <v>4.485098187043679E-3</v>
      </c>
      <c r="U8" s="11">
        <f>InputDataA_GeneralAssumptions!Y106</f>
        <v>4.30259640202868E-3</v>
      </c>
      <c r="V8" s="11">
        <f>InputDataA_GeneralAssumptions!Z106</f>
        <v>4.1344501481050955E-3</v>
      </c>
      <c r="W8" s="11">
        <f>InputDataA_GeneralAssumptions!AA106</f>
        <v>3.9676502543093406E-3</v>
      </c>
      <c r="X8" s="11">
        <f>InputDataA_GeneralAssumptions!AB106</f>
        <v>3.7810580617594347E-3</v>
      </c>
      <c r="Y8" s="11">
        <f>InputDataA_GeneralAssumptions!AC106</f>
        <v>3.6117050432151743E-3</v>
      </c>
      <c r="Z8" s="11">
        <f>InputDataA_GeneralAssumptions!AD106</f>
        <v>3.4463496336558652E-3</v>
      </c>
      <c r="AA8" s="11">
        <f>InputDataA_GeneralAssumptions!AE106</f>
        <v>3.2629972600020096E-3</v>
      </c>
      <c r="AB8" s="11">
        <f>InputDataA_GeneralAssumptions!AF106</f>
        <v>3.0854719137067832E-3</v>
      </c>
      <c r="AC8" s="11">
        <f>InputDataA_GeneralAssumptions!AG106</f>
        <v>2.9239311588833417E-3</v>
      </c>
      <c r="AD8" s="11">
        <f>InputDataA_GeneralAssumptions!AH106</f>
        <v>2.7389910311423904E-3</v>
      </c>
      <c r="AE8" s="11">
        <f>InputDataA_GeneralAssumptions!AI106</f>
        <v>2.5252281435834689E-3</v>
      </c>
      <c r="AF8" s="11">
        <f>InputDataA_GeneralAssumptions!AJ106</f>
        <v>2.3272024420499804E-3</v>
      </c>
      <c r="AG8" s="11">
        <f>InputDataA_GeneralAssumptions!AK106</f>
        <v>2.1263560932116565E-3</v>
      </c>
      <c r="AH8" s="11">
        <f>InputDataA_GeneralAssumptions!AL106</f>
        <v>1.9290196543886307E-3</v>
      </c>
      <c r="AI8" s="11">
        <f>InputDataA_GeneralAssumptions!AM106</f>
        <v>1.7231669320498799E-3</v>
      </c>
      <c r="AJ8" s="11">
        <f>InputDataA_GeneralAssumptions!AN106</f>
        <v>1.5257498920022705E-3</v>
      </c>
      <c r="AK8" s="11">
        <f>InputDataA_GeneralAssumptions!AO106</f>
        <v>1.3226149756746519E-3</v>
      </c>
      <c r="AL8" s="11">
        <f>InputDataA_GeneralAssumptions!AP106</f>
        <v>1.1260843625076067E-3</v>
      </c>
      <c r="AM8" s="11">
        <f>InputDataA_GeneralAssumptions!AQ106</f>
        <v>9.4807517718176193E-4</v>
      </c>
      <c r="AN8" s="11">
        <f>InputDataA_GeneralAssumptions!AR106</f>
        <v>7.5327609843034438E-4</v>
      </c>
      <c r="AO8" s="11">
        <f>InputDataA_GeneralAssumptions!AS106</f>
        <v>5.6715078510083394E-4</v>
      </c>
      <c r="AP8" s="11">
        <f>InputDataA_GeneralAssumptions!AT106</f>
        <v>3.9799020021158427E-4</v>
      </c>
      <c r="AQ8" s="11">
        <f>InputDataA_GeneralAssumptions!AU106</f>
        <v>2.2978698230158301E-4</v>
      </c>
      <c r="AR8" s="11">
        <f>InputDataA_GeneralAssumptions!AV106</f>
        <v>6.2148741967193999E-5</v>
      </c>
      <c r="AS8" s="11">
        <f>InputDataA_GeneralAssumptions!AW106</f>
        <v>-8.5786329836468056E-5</v>
      </c>
      <c r="AT8" s="11">
        <f>InputDataA_GeneralAssumptions!AX106</f>
        <v>-2.3203510742819677E-4</v>
      </c>
      <c r="AU8" s="11">
        <f>InputDataA_GeneralAssumptions!AY106</f>
        <v>-3.6483695740974209E-4</v>
      </c>
      <c r="AV8" s="11">
        <f>InputDataA_GeneralAssumptions!AZ106</f>
        <v>-5.192038629103779E-4</v>
      </c>
      <c r="AW8" s="11">
        <f>InputDataA_GeneralAssumptions!BA106</f>
        <v>-6.7434280828415627E-4</v>
      </c>
      <c r="AX8" s="11">
        <f>InputDataA_GeneralAssumptions!BB106</f>
        <v>-8.2496159910971922E-4</v>
      </c>
      <c r="AY8" s="11">
        <f>InputDataA_GeneralAssumptions!BC106</f>
        <v>-9.9255876286574729E-4</v>
      </c>
      <c r="AZ8" s="11">
        <f>InputDataA_GeneralAssumptions!BD106</f>
        <v>-1.1510276965811528E-3</v>
      </c>
      <c r="BA8" s="11">
        <f>InputDataA_GeneralAssumptions!BE106</f>
        <v>-1.3020226942351831E-3</v>
      </c>
      <c r="BB8" s="11">
        <f>InputDataA_GeneralAssumptions!BF106</f>
        <v>-1.4477717965077908E-3</v>
      </c>
      <c r="BC8" s="11">
        <f>InputDataA_GeneralAssumptions!BG106</f>
        <v>-1.5883879271416657E-3</v>
      </c>
      <c r="BD8" s="11">
        <f>InputDataA_GeneralAssumptions!BH106</f>
        <v>-1.7350574377154038E-3</v>
      </c>
      <c r="BE8" s="11">
        <f>InputDataA_GeneralAssumptions!BI106</f>
        <v>-1.896002389340512E-3</v>
      </c>
      <c r="BF8" s="11">
        <f>InputDataA_GeneralAssumptions!BJ106</f>
        <v>-2.02786141469391E-3</v>
      </c>
      <c r="BG8" s="11">
        <f>InputDataA_GeneralAssumptions!BK106</f>
        <v>-2.1270891865722286E-3</v>
      </c>
      <c r="BH8" s="11">
        <f>InputDataA_GeneralAssumptions!BL106</f>
        <v>-2.25062942683385E-3</v>
      </c>
      <c r="BI8" s="11">
        <f>InputDataA_GeneralAssumptions!BM106</f>
        <v>-2.3668106930503363E-3</v>
      </c>
      <c r="BJ8" s="11">
        <f>InputDataA_GeneralAssumptions!BN106</f>
        <v>-2.4932341634784638E-3</v>
      </c>
      <c r="BK8" s="11">
        <f>InputDataA_GeneralAssumptions!BO106</f>
        <v>-2.6344292000507474E-3</v>
      </c>
      <c r="BL8" s="11">
        <f>InputDataA_GeneralAssumptions!BP106</f>
        <v>-2.752916545812667E-3</v>
      </c>
      <c r="BM8" s="11">
        <f>InputDataA_GeneralAssumptions!BQ106</f>
        <v>-2.8660487025566894E-3</v>
      </c>
      <c r="BN8" s="11">
        <f>InputDataA_GeneralAssumptions!BR106</f>
        <v>-2.9747882879574972E-3</v>
      </c>
      <c r="BO8" s="11">
        <f>InputDataA_GeneralAssumptions!BS106</f>
        <v>-3.0923126105223409E-3</v>
      </c>
      <c r="BP8" s="11">
        <f>InputDataA_GeneralAssumptions!BT106</f>
        <v>-3.1915101691111225E-3</v>
      </c>
      <c r="BQ8" s="11">
        <f>InputDataA_GeneralAssumptions!BU106</f>
        <v>-3.2931363988034645E-3</v>
      </c>
      <c r="BR8" s="11">
        <f>InputDataA_GeneralAssumptions!BV106</f>
        <v>-3.4014887492727075E-3</v>
      </c>
      <c r="BS8" s="11">
        <f>InputDataA_GeneralAssumptions!BW106</f>
        <v>-3.4856487122223445E-3</v>
      </c>
      <c r="BT8" s="11">
        <f>InputDataA_GeneralAssumptions!BX106</f>
        <v>-3.5576515333888281E-3</v>
      </c>
      <c r="BU8" s="11">
        <f>InputDataA_GeneralAssumptions!BY106</f>
        <v>-3.6425281149021771E-3</v>
      </c>
      <c r="BV8" s="11">
        <f>InputDataA_GeneralAssumptions!BZ106</f>
        <v>-3.7137344522307769E-3</v>
      </c>
      <c r="BW8" s="11">
        <f>InputDataA_GeneralAssumptions!CA106</f>
        <v>-3.7717322463381997E-3</v>
      </c>
      <c r="BX8" s="11">
        <f>InputDataA_GeneralAssumptions!CB106</f>
        <v>-3.8446443219999349E-3</v>
      </c>
      <c r="BY8" s="11">
        <f>InputDataA_GeneralAssumptions!CC106</f>
        <v>-3.9053915019634511E-3</v>
      </c>
      <c r="BZ8" s="11">
        <f>InputDataA_GeneralAssumptions!CD106</f>
        <v>-3.949671155016099E-3</v>
      </c>
      <c r="CA8" s="11">
        <f>InputDataA_GeneralAssumptions!CE106</f>
        <v>-4.0026894200734242E-3</v>
      </c>
      <c r="CB8" s="11">
        <f>InputDataA_GeneralAssumptions!CF106</f>
        <v>-4.0590233094576211E-3</v>
      </c>
      <c r="CC8" s="11">
        <f>InputDataA_GeneralAssumptions!CG106</f>
        <v>-4.1027994035454096E-3</v>
      </c>
      <c r="CD8" s="11">
        <f>InputDataA_GeneralAssumptions!CH106</f>
        <v>-4.1382112038825802E-3</v>
      </c>
      <c r="CE8" s="11" t="str">
        <f>InputDataA_GeneralAssumptions!CI106</f>
        <v>#N/A</v>
      </c>
    </row>
    <row r="9" spans="1:83">
      <c r="A9" s="39" t="s">
        <v>473</v>
      </c>
      <c r="B9" s="1" t="str">
        <f>LEFT(InputDataA_GeneralAssumptions!D104,1)</f>
        <v>A</v>
      </c>
      <c r="C9" s="21" t="s">
        <v>474</v>
      </c>
      <c r="D9" s="286" t="s">
        <v>436</v>
      </c>
      <c r="E9" s="11">
        <f>InputDataA_GeneralAssumptions!I125</f>
        <v>2.7368948574204577E-3</v>
      </c>
      <c r="F9" s="11">
        <f>InputDataA_GeneralAssumptions!J125</f>
        <v>2.6068630156286243E-3</v>
      </c>
      <c r="G9" s="11">
        <f>InputDataA_GeneralAssumptions!K125</f>
        <v>2.8608168765653641E-3</v>
      </c>
      <c r="H9" s="11">
        <f>InputDataA_GeneralAssumptions!L125</f>
        <v>3.0041507164941805E-3</v>
      </c>
      <c r="I9" s="11">
        <f>InputDataA_GeneralAssumptions!M125</f>
        <v>2.9642423785423144E-3</v>
      </c>
      <c r="J9" s="11">
        <f>InputDataA_GeneralAssumptions!N125</f>
        <v>2.9139954809302981E-3</v>
      </c>
      <c r="K9" s="11">
        <f>InputDataA_GeneralAssumptions!O125</f>
        <v>2.9458629025709282E-3</v>
      </c>
      <c r="L9" s="11">
        <f>InputDataA_GeneralAssumptions!P125</f>
        <v>2.9540745642522293E-3</v>
      </c>
      <c r="M9" s="11">
        <f>InputDataA_GeneralAssumptions!Q125</f>
        <v>2.6741044388796098E-3</v>
      </c>
      <c r="N9" s="11">
        <f>InputDataA_GeneralAssumptions!R125</f>
        <v>2.021367896860804E-3</v>
      </c>
      <c r="O9" s="11">
        <f>InputDataA_GeneralAssumptions!S125</f>
        <v>9.8702951731199917E-4</v>
      </c>
      <c r="P9" s="11">
        <f>InputDataA_GeneralAssumptions!T125</f>
        <v>2.204575478259585E-5</v>
      </c>
      <c r="Q9" s="11">
        <f>InputDataA_GeneralAssumptions!U125</f>
        <v>-8.166307989797561E-4</v>
      </c>
      <c r="R9" s="11">
        <f>InputDataA_GeneralAssumptions!V125</f>
        <v>-1.6037667364550146E-3</v>
      </c>
      <c r="S9" s="11">
        <f>InputDataA_GeneralAssumptions!W125</f>
        <v>-2.0563159372136708E-3</v>
      </c>
      <c r="T9" s="11">
        <f>InputDataA_GeneralAssumptions!X125</f>
        <v>-2.4553046894592034E-3</v>
      </c>
      <c r="U9" s="11">
        <f>InputDataA_GeneralAssumptions!Y125</f>
        <v>-2.8665483375885925E-3</v>
      </c>
      <c r="V9" s="11">
        <f>InputDataA_GeneralAssumptions!Z125</f>
        <v>-3.1998515973284958E-3</v>
      </c>
      <c r="W9" s="11">
        <f>InputDataA_GeneralAssumptions!AA125</f>
        <v>-3.4682251992805835E-3</v>
      </c>
      <c r="X9" s="11">
        <f>InputDataA_GeneralAssumptions!AB125</f>
        <v>-3.6847260247003799E-3</v>
      </c>
      <c r="Y9" s="11">
        <f>InputDataA_GeneralAssumptions!AC125</f>
        <v>-3.8375668605928892E-3</v>
      </c>
      <c r="Z9" s="11">
        <f>InputDataA_GeneralAssumptions!AD125</f>
        <v>-3.8994631615303366E-3</v>
      </c>
      <c r="AA9" s="11">
        <f>InputDataA_GeneralAssumptions!AE125</f>
        <v>-3.8296282051162311E-3</v>
      </c>
      <c r="AB9" s="11">
        <f>InputDataA_GeneralAssumptions!AF125</f>
        <v>-3.7090095424328062E-3</v>
      </c>
      <c r="AC9" s="11">
        <f>InputDataA_GeneralAssumptions!AG125</f>
        <v>-3.5445322736923357E-3</v>
      </c>
      <c r="AD9" s="11">
        <f>InputDataA_GeneralAssumptions!AH125</f>
        <v>-3.3464936047592486E-3</v>
      </c>
      <c r="AE9" s="11">
        <f>InputDataA_GeneralAssumptions!AI125</f>
        <v>-3.182116700054749E-3</v>
      </c>
      <c r="AF9" s="11">
        <f>InputDataA_GeneralAssumptions!AJ125</f>
        <v>-3.0923977216712473E-3</v>
      </c>
      <c r="AG9" s="11">
        <f>InputDataA_GeneralAssumptions!AK125</f>
        <v>-3.0638520637533695E-3</v>
      </c>
      <c r="AH9" s="11">
        <f>InputDataA_GeneralAssumptions!AL125</f>
        <v>-3.0643790537946414E-3</v>
      </c>
      <c r="AI9" s="11">
        <f>InputDataA_GeneralAssumptions!AM125</f>
        <v>-3.1133746710254595E-3</v>
      </c>
      <c r="AJ9" s="11">
        <f>InputDataA_GeneralAssumptions!AN125</f>
        <v>-3.2225661133178374E-3</v>
      </c>
      <c r="AK9" s="11">
        <f>InputDataA_GeneralAssumptions!AO125</f>
        <v>-3.4141998412755559E-3</v>
      </c>
      <c r="AL9" s="11">
        <f>InputDataA_GeneralAssumptions!AP125</f>
        <v>-3.6123557846411414E-3</v>
      </c>
      <c r="AM9" s="11">
        <f>InputDataA_GeneralAssumptions!AQ125</f>
        <v>-3.7524645972109028E-3</v>
      </c>
      <c r="AN9" s="11">
        <f>InputDataA_GeneralAssumptions!AR125</f>
        <v>-3.8584642408759917E-3</v>
      </c>
      <c r="AO9" s="11">
        <f>InputDataA_GeneralAssumptions!AS125</f>
        <v>-3.963051152523156E-3</v>
      </c>
      <c r="AP9" s="11">
        <f>InputDataA_GeneralAssumptions!AT125</f>
        <v>-3.9538956952634985E-3</v>
      </c>
      <c r="AQ9" s="11">
        <f>InputDataA_GeneralAssumptions!AU125</f>
        <v>-3.7480966343267363E-3</v>
      </c>
      <c r="AR9" s="11">
        <f>InputDataA_GeneralAssumptions!AV125</f>
        <v>-3.4872649423529634E-3</v>
      </c>
      <c r="AS9" s="11">
        <f>InputDataA_GeneralAssumptions!AW125</f>
        <v>-3.3963225590021295E-3</v>
      </c>
      <c r="AT9" s="11">
        <f>InputDataA_GeneralAssumptions!AX125</f>
        <v>-3.544389447145857E-3</v>
      </c>
      <c r="AU9" s="11">
        <f>InputDataA_GeneralAssumptions!AY125</f>
        <v>-3.6395164863659568E-3</v>
      </c>
      <c r="AV9" s="11">
        <f>InputDataA_GeneralAssumptions!AZ125</f>
        <v>-3.5376482728279868E-3</v>
      </c>
      <c r="AW9" s="11">
        <f>InputDataA_GeneralAssumptions!BA125</f>
        <v>-3.4688946948480126E-3</v>
      </c>
      <c r="AX9" s="11">
        <f>InputDataA_GeneralAssumptions!BB125</f>
        <v>-3.4626961568856585E-3</v>
      </c>
      <c r="AY9" s="11">
        <f>InputDataA_GeneralAssumptions!BC125</f>
        <v>-3.4835174342399133E-3</v>
      </c>
      <c r="AZ9" s="11">
        <f>InputDataA_GeneralAssumptions!BD125</f>
        <v>-3.6894154225620701E-3</v>
      </c>
      <c r="BA9" s="11">
        <f>InputDataA_GeneralAssumptions!BE125</f>
        <v>-3.8658819552304102E-3</v>
      </c>
      <c r="BB9" s="11">
        <f>InputDataA_GeneralAssumptions!BF125</f>
        <v>-3.9028042387372341E-3</v>
      </c>
      <c r="BC9" s="11">
        <f>InputDataA_GeneralAssumptions!BG125</f>
        <v>-3.9439178073659154E-3</v>
      </c>
      <c r="BD9" s="11">
        <f>InputDataA_GeneralAssumptions!BH125</f>
        <v>-4.0969851461893914E-3</v>
      </c>
      <c r="BE9" s="11">
        <f>InputDataA_GeneralAssumptions!BI125</f>
        <v>-4.3358027501443352E-3</v>
      </c>
      <c r="BF9" s="11">
        <f>InputDataA_GeneralAssumptions!BJ125</f>
        <v>-4.5399419945926223E-3</v>
      </c>
      <c r="BG9" s="11">
        <f>InputDataA_GeneralAssumptions!BK125</f>
        <v>-4.7212808400871609E-3</v>
      </c>
      <c r="BH9" s="11">
        <f>InputDataA_GeneralAssumptions!BL125</f>
        <v>-4.8306824255014424E-3</v>
      </c>
      <c r="BI9" s="11">
        <f>InputDataA_GeneralAssumptions!BM125</f>
        <v>-4.908394424697593E-3</v>
      </c>
      <c r="BJ9" s="11">
        <f>InputDataA_GeneralAssumptions!BN125</f>
        <v>-4.9176312668287592E-3</v>
      </c>
      <c r="BK9" s="11">
        <f>InputDataA_GeneralAssumptions!BO125</f>
        <v>-4.6743187535277508E-3</v>
      </c>
      <c r="BL9" s="11">
        <f>InputDataA_GeneralAssumptions!BP125</f>
        <v>-4.1022287417742387E-3</v>
      </c>
      <c r="BM9" s="11">
        <f>InputDataA_GeneralAssumptions!BQ125</f>
        <v>-3.1382782141311516E-3</v>
      </c>
      <c r="BN9" s="11">
        <f>InputDataA_GeneralAssumptions!BR125</f>
        <v>-2.3322307037908496E-3</v>
      </c>
      <c r="BO9" s="11">
        <f>InputDataA_GeneralAssumptions!BS125</f>
        <v>-1.7291223224702446E-3</v>
      </c>
      <c r="BP9" s="11">
        <f>InputDataA_GeneralAssumptions!BT125</f>
        <v>-1.2305241710095505E-3</v>
      </c>
      <c r="BQ9" s="11">
        <f>InputDataA_GeneralAssumptions!BU125</f>
        <v>-1.115601900489871E-3</v>
      </c>
      <c r="BR9" s="11">
        <f>InputDataA_GeneralAssumptions!BV125</f>
        <v>-1.0612802514852193E-3</v>
      </c>
      <c r="BS9" s="11">
        <f>InputDataA_GeneralAssumptions!BW125</f>
        <v>-1.0597039388950957E-3</v>
      </c>
      <c r="BT9" s="11">
        <f>InputDataA_GeneralAssumptions!BX125</f>
        <v>-1.1444903481401258E-3</v>
      </c>
      <c r="BU9" s="11">
        <f>InputDataA_GeneralAssumptions!BY125</f>
        <v>-1.1981366296526241E-3</v>
      </c>
      <c r="BV9" s="11">
        <f>InputDataA_GeneralAssumptions!BZ125</f>
        <v>-1.2186720393745354E-3</v>
      </c>
      <c r="BW9" s="11">
        <f>InputDataA_GeneralAssumptions!CA125</f>
        <v>-1.2838113415698515E-3</v>
      </c>
      <c r="BX9" s="11">
        <f>InputDataA_GeneralAssumptions!CB125</f>
        <v>-1.3168452997811553E-3</v>
      </c>
      <c r="BY9" s="11">
        <f>InputDataA_GeneralAssumptions!CC125</f>
        <v>-1.3997318930766278E-3</v>
      </c>
      <c r="BZ9" s="11">
        <f>InputDataA_GeneralAssumptions!CD125</f>
        <v>-1.5088828544956856E-3</v>
      </c>
      <c r="CA9" s="11">
        <f>InputDataA_GeneralAssumptions!CE125</f>
        <v>-1.6028062041626434E-3</v>
      </c>
      <c r="CB9" s="11">
        <f>InputDataA_GeneralAssumptions!CF125</f>
        <v>-1.725669793130602E-3</v>
      </c>
      <c r="CC9" s="11">
        <f>InputDataA_GeneralAssumptions!CG125</f>
        <v>-1.834233940280372E-3</v>
      </c>
      <c r="CD9" s="11">
        <f>InputDataA_GeneralAssumptions!CH125</f>
        <v>-1.9574357808073151E-3</v>
      </c>
      <c r="CE9" s="11" t="e">
        <f>InputDataA_GeneralAssumptions!CI125</f>
        <v>#VALUE!</v>
      </c>
    </row>
    <row r="10" spans="1:83">
      <c r="B10" s="1" t="str">
        <f>LEFT(InputDataB_ModelSpecAssumptions!D23,1)</f>
        <v>A</v>
      </c>
      <c r="C10" s="21" t="s">
        <v>717</v>
      </c>
      <c r="D10" s="286" t="s">
        <v>2</v>
      </c>
      <c r="E10" s="11">
        <f>InputDataB_ModelSpecAssumptions!I21</f>
        <v>0.15443854127250578</v>
      </c>
      <c r="F10" s="11">
        <f>InputDataB_ModelSpecAssumptions!J21</f>
        <v>0.15443854127250578</v>
      </c>
      <c r="G10" s="11">
        <f>InputDataB_ModelSpecAssumptions!K21</f>
        <v>0.15443854127250578</v>
      </c>
      <c r="H10" s="11">
        <f>InputDataB_ModelSpecAssumptions!L21</f>
        <v>0.15443854127250578</v>
      </c>
      <c r="I10" s="11">
        <f>InputDataB_ModelSpecAssumptions!M21</f>
        <v>0.15443854127250578</v>
      </c>
      <c r="J10" s="11">
        <f>InputDataB_ModelSpecAssumptions!N21</f>
        <v>0.15443854127250578</v>
      </c>
      <c r="K10" s="11">
        <f>InputDataB_ModelSpecAssumptions!O21</f>
        <v>0.15443854127250578</v>
      </c>
      <c r="L10" s="11">
        <f>InputDataB_ModelSpecAssumptions!P21</f>
        <v>0.15443854127250578</v>
      </c>
      <c r="M10" s="11">
        <f>InputDataB_ModelSpecAssumptions!Q21</f>
        <v>0.15443854127250578</v>
      </c>
      <c r="N10" s="11">
        <f>InputDataB_ModelSpecAssumptions!R21</f>
        <v>0.15443854127250578</v>
      </c>
      <c r="O10" s="11">
        <f>InputDataB_ModelSpecAssumptions!S21</f>
        <v>0.15443854127250578</v>
      </c>
      <c r="P10" s="11">
        <f>InputDataB_ModelSpecAssumptions!T21</f>
        <v>0.15443854127250578</v>
      </c>
      <c r="Q10" s="11">
        <f>InputDataB_ModelSpecAssumptions!U21</f>
        <v>0.15443854127250578</v>
      </c>
      <c r="R10" s="11">
        <f>InputDataB_ModelSpecAssumptions!V21</f>
        <v>0.15443854127250578</v>
      </c>
      <c r="S10" s="11">
        <f>InputDataB_ModelSpecAssumptions!W21</f>
        <v>0.15443854127250578</v>
      </c>
      <c r="T10" s="11">
        <f>InputDataB_ModelSpecAssumptions!X21</f>
        <v>0.15443854127250578</v>
      </c>
      <c r="U10" s="11">
        <f>InputDataB_ModelSpecAssumptions!Y21</f>
        <v>0.15443854127250578</v>
      </c>
      <c r="V10" s="11">
        <f>InputDataB_ModelSpecAssumptions!Z21</f>
        <v>0.15443854127250578</v>
      </c>
      <c r="W10" s="11">
        <f>InputDataB_ModelSpecAssumptions!AA21</f>
        <v>0.15443854127250578</v>
      </c>
      <c r="X10" s="11">
        <f>InputDataB_ModelSpecAssumptions!AB21</f>
        <v>0.15443854127250578</v>
      </c>
      <c r="Y10" s="11">
        <f>InputDataB_ModelSpecAssumptions!AC21</f>
        <v>0.15443854127250578</v>
      </c>
      <c r="Z10" s="11">
        <f>InputDataB_ModelSpecAssumptions!AD21</f>
        <v>0.15443854127250578</v>
      </c>
      <c r="AA10" s="11">
        <f>InputDataB_ModelSpecAssumptions!AE21</f>
        <v>0.15443854127250578</v>
      </c>
      <c r="AB10" s="11">
        <f>InputDataB_ModelSpecAssumptions!AF21</f>
        <v>0.15443854127250578</v>
      </c>
      <c r="AC10" s="11">
        <f>InputDataB_ModelSpecAssumptions!AG21</f>
        <v>0.15443854127250578</v>
      </c>
      <c r="AD10" s="11">
        <f>InputDataB_ModelSpecAssumptions!AH21</f>
        <v>0.15443854127250578</v>
      </c>
      <c r="AE10" s="11">
        <f>InputDataB_ModelSpecAssumptions!AI21</f>
        <v>0.15443854127250578</v>
      </c>
      <c r="AF10" s="11">
        <f>InputDataB_ModelSpecAssumptions!AJ21</f>
        <v>0.15443854127250578</v>
      </c>
      <c r="AG10" s="11">
        <f>InputDataB_ModelSpecAssumptions!AK21</f>
        <v>0.15443854127250578</v>
      </c>
      <c r="AH10" s="11">
        <f>InputDataB_ModelSpecAssumptions!AL21</f>
        <v>0.15443854127250578</v>
      </c>
      <c r="AI10" s="11">
        <f>InputDataB_ModelSpecAssumptions!AM21</f>
        <v>0.15443854127250578</v>
      </c>
      <c r="AJ10" s="11">
        <f>InputDataB_ModelSpecAssumptions!AN21</f>
        <v>0.15443854127250578</v>
      </c>
      <c r="AK10" s="11">
        <f>InputDataB_ModelSpecAssumptions!AO21</f>
        <v>0.15443854127250578</v>
      </c>
      <c r="AL10" s="11">
        <f>InputDataB_ModelSpecAssumptions!AP21</f>
        <v>0.15443854127250578</v>
      </c>
      <c r="AM10" s="11">
        <f>InputDataB_ModelSpecAssumptions!AQ21</f>
        <v>0.15443854127250578</v>
      </c>
      <c r="AN10" s="11">
        <f>InputDataB_ModelSpecAssumptions!AR21</f>
        <v>0.15443854127250578</v>
      </c>
      <c r="AO10" s="11">
        <f>InputDataB_ModelSpecAssumptions!AS21</f>
        <v>0.15443854127250578</v>
      </c>
      <c r="AP10" s="11">
        <f>InputDataB_ModelSpecAssumptions!AT21</f>
        <v>0.15443854127250578</v>
      </c>
      <c r="AQ10" s="11">
        <f>InputDataB_ModelSpecAssumptions!AU21</f>
        <v>0.15443854127250578</v>
      </c>
      <c r="AR10" s="11">
        <f>InputDataB_ModelSpecAssumptions!AV21</f>
        <v>0.15443854127250578</v>
      </c>
      <c r="AS10" s="11">
        <f>InputDataB_ModelSpecAssumptions!AW21</f>
        <v>0.15443854127250578</v>
      </c>
      <c r="AT10" s="11">
        <f>InputDataB_ModelSpecAssumptions!AX21</f>
        <v>0.15443854127250578</v>
      </c>
      <c r="AU10" s="11">
        <f>InputDataB_ModelSpecAssumptions!AY21</f>
        <v>0.15443854127250578</v>
      </c>
      <c r="AV10" s="11">
        <f>InputDataB_ModelSpecAssumptions!AZ21</f>
        <v>0.15443854127250578</v>
      </c>
      <c r="AW10" s="11">
        <f>InputDataB_ModelSpecAssumptions!BA21</f>
        <v>0.15443854127250578</v>
      </c>
      <c r="AX10" s="11">
        <f>InputDataB_ModelSpecAssumptions!BB21</f>
        <v>0.15443854127250578</v>
      </c>
      <c r="AY10" s="11">
        <f>InputDataB_ModelSpecAssumptions!BC21</f>
        <v>0.15443854127250578</v>
      </c>
      <c r="AZ10" s="11">
        <f>InputDataB_ModelSpecAssumptions!BD21</f>
        <v>0.15443854127250578</v>
      </c>
      <c r="BA10" s="11">
        <f>InputDataB_ModelSpecAssumptions!BE21</f>
        <v>0.15443854127250578</v>
      </c>
      <c r="BB10" s="11">
        <f>InputDataB_ModelSpecAssumptions!BF21</f>
        <v>0.15443854127250578</v>
      </c>
      <c r="BC10" s="11">
        <f>InputDataB_ModelSpecAssumptions!BG21</f>
        <v>0.15443854127250578</v>
      </c>
      <c r="BD10" s="11">
        <f>InputDataB_ModelSpecAssumptions!BH21</f>
        <v>0.15443854127250578</v>
      </c>
      <c r="BE10" s="11">
        <f>InputDataB_ModelSpecAssumptions!BI21</f>
        <v>0.15443854127250578</v>
      </c>
      <c r="BF10" s="11">
        <f>InputDataB_ModelSpecAssumptions!BJ21</f>
        <v>0.15443854127250578</v>
      </c>
      <c r="BG10" s="11">
        <f>InputDataB_ModelSpecAssumptions!BK21</f>
        <v>0.15443854127250578</v>
      </c>
      <c r="BH10" s="11">
        <f>InputDataB_ModelSpecAssumptions!BL21</f>
        <v>0.15443854127250578</v>
      </c>
      <c r="BI10" s="11">
        <f>InputDataB_ModelSpecAssumptions!BM21</f>
        <v>0.15443854127250578</v>
      </c>
      <c r="BJ10" s="11">
        <f>InputDataB_ModelSpecAssumptions!BN21</f>
        <v>0.15443854127250578</v>
      </c>
      <c r="BK10" s="11">
        <f>InputDataB_ModelSpecAssumptions!BO21</f>
        <v>0.15443854127250578</v>
      </c>
      <c r="BL10" s="11">
        <f>InputDataB_ModelSpecAssumptions!BP21</f>
        <v>0.15443854127250578</v>
      </c>
      <c r="BM10" s="11">
        <f>InputDataB_ModelSpecAssumptions!BQ21</f>
        <v>0.15443854127250578</v>
      </c>
      <c r="BN10" s="11">
        <f>InputDataB_ModelSpecAssumptions!BR21</f>
        <v>0.15443854127250578</v>
      </c>
      <c r="BO10" s="11">
        <f>InputDataB_ModelSpecAssumptions!BS21</f>
        <v>0.15443854127250578</v>
      </c>
      <c r="BP10" s="11">
        <f>InputDataB_ModelSpecAssumptions!BT21</f>
        <v>0.15443854127250578</v>
      </c>
      <c r="BQ10" s="11">
        <f>InputDataB_ModelSpecAssumptions!BU21</f>
        <v>0.15443854127250578</v>
      </c>
      <c r="BR10" s="11">
        <f>InputDataB_ModelSpecAssumptions!BV21</f>
        <v>0.15443854127250578</v>
      </c>
      <c r="BS10" s="11">
        <f>InputDataB_ModelSpecAssumptions!BW21</f>
        <v>0.15443854127250578</v>
      </c>
      <c r="BT10" s="11">
        <f>InputDataB_ModelSpecAssumptions!BX21</f>
        <v>0.15443854127250578</v>
      </c>
      <c r="BU10" s="11">
        <f>InputDataB_ModelSpecAssumptions!BY21</f>
        <v>0.15443854127250578</v>
      </c>
      <c r="BV10" s="11">
        <f>InputDataB_ModelSpecAssumptions!BZ21</f>
        <v>0.15443854127250578</v>
      </c>
      <c r="BW10" s="11">
        <f>InputDataB_ModelSpecAssumptions!CA21</f>
        <v>0.15443854127250578</v>
      </c>
      <c r="BX10" s="11">
        <f>InputDataB_ModelSpecAssumptions!CB21</f>
        <v>0.15443854127250578</v>
      </c>
      <c r="BY10" s="11">
        <f>InputDataB_ModelSpecAssumptions!CC21</f>
        <v>0.15443854127250578</v>
      </c>
      <c r="BZ10" s="11">
        <f>InputDataB_ModelSpecAssumptions!CD21</f>
        <v>0.15443854127250578</v>
      </c>
      <c r="CA10" s="11">
        <f>InputDataB_ModelSpecAssumptions!CE21</f>
        <v>0.15443854127250578</v>
      </c>
      <c r="CB10" s="11">
        <f>InputDataB_ModelSpecAssumptions!CF21</f>
        <v>0.15443854127250578</v>
      </c>
      <c r="CC10" s="11">
        <f>InputDataB_ModelSpecAssumptions!CG21</f>
        <v>0.15443854127250578</v>
      </c>
      <c r="CD10" s="11">
        <f>InputDataB_ModelSpecAssumptions!CH21</f>
        <v>0.15443854127250578</v>
      </c>
      <c r="CE10" s="11">
        <f>InputDataB_ModelSpecAssumptions!CI21</f>
        <v>0.15443854127250578</v>
      </c>
    </row>
    <row r="11" spans="1:83">
      <c r="A11" s="39" t="s">
        <v>473</v>
      </c>
      <c r="B11" s="1" t="str">
        <f>LEFT(InputDataA_GeneralAssumptions!D104,1)</f>
        <v>A</v>
      </c>
      <c r="C11" s="3" t="s">
        <v>569</v>
      </c>
      <c r="D11" s="286" t="s">
        <v>477</v>
      </c>
      <c r="E11" s="11">
        <f>InputDataA_GeneralAssumptions!I115</f>
        <v>0.4951108992099762</v>
      </c>
      <c r="F11" s="11">
        <f>InputDataA_GeneralAssumptions!J115</f>
        <v>0.49517294764518738</v>
      </c>
      <c r="G11" s="11">
        <f>InputDataA_GeneralAssumptions!K115</f>
        <v>0.49523186683654785</v>
      </c>
      <c r="H11" s="11">
        <f>InputDataA_GeneralAssumptions!L115</f>
        <v>0.49528771638870239</v>
      </c>
      <c r="I11" s="11">
        <f>InputDataA_GeneralAssumptions!M115</f>
        <v>0.49534058570861816</v>
      </c>
      <c r="J11" s="11">
        <f>InputDataA_GeneralAssumptions!N115</f>
        <v>0.49539154767990112</v>
      </c>
      <c r="K11" s="11">
        <f>InputDataA_GeneralAssumptions!O115</f>
        <v>0.49544087052345276</v>
      </c>
      <c r="L11" s="11">
        <f>InputDataA_GeneralAssumptions!P115</f>
        <v>0.49548843502998352</v>
      </c>
      <c r="M11" s="11">
        <f>InputDataA_GeneralAssumptions!Q115</f>
        <v>0.49553465843200684</v>
      </c>
      <c r="N11" s="11">
        <f>InputDataA_GeneralAssumptions!R115</f>
        <v>0.49558058381080627</v>
      </c>
      <c r="O11" s="11">
        <f>InputDataA_GeneralAssumptions!S115</f>
        <v>0.49562650918960571</v>
      </c>
      <c r="P11" s="11">
        <f>InputDataA_GeneralAssumptions!T115</f>
        <v>0.49567365646362305</v>
      </c>
      <c r="Q11" s="11">
        <f>InputDataA_GeneralAssumptions!U115</f>
        <v>0.4957222044467926</v>
      </c>
      <c r="R11" s="11">
        <f>InputDataA_GeneralAssumptions!V115</f>
        <v>0.49577149748802185</v>
      </c>
      <c r="S11" s="11">
        <f>InputDataA_GeneralAssumptions!W115</f>
        <v>0.49582219123840332</v>
      </c>
      <c r="T11" s="11">
        <f>InputDataA_GeneralAssumptions!X115</f>
        <v>0.49587413668632507</v>
      </c>
      <c r="U11" s="11">
        <f>InputDataA_GeneralAssumptions!Y115</f>
        <v>0.49592790007591248</v>
      </c>
      <c r="V11" s="11">
        <f>InputDataA_GeneralAssumptions!Z115</f>
        <v>0.49598401784896851</v>
      </c>
      <c r="W11" s="11">
        <f>InputDataA_GeneralAssumptions!AA115</f>
        <v>0.49604219198226929</v>
      </c>
      <c r="X11" s="11">
        <f>InputDataA_GeneralAssumptions!AB115</f>
        <v>0.49610212445259094</v>
      </c>
      <c r="Y11" s="11">
        <f>InputDataA_GeneralAssumptions!AC115</f>
        <v>0.49616393446922302</v>
      </c>
      <c r="Z11" s="11">
        <f>InputDataA_GeneralAssumptions!AD115</f>
        <v>0.49622675776481628</v>
      </c>
      <c r="AA11" s="11">
        <f>InputDataA_GeneralAssumptions!AE115</f>
        <v>0.49628967046737671</v>
      </c>
      <c r="AB11" s="11">
        <f>InputDataA_GeneralAssumptions!AF115</f>
        <v>0.49635240435600281</v>
      </c>
      <c r="AC11" s="11">
        <f>InputDataA_GeneralAssumptions!AG115</f>
        <v>0.49641600251197815</v>
      </c>
      <c r="AD11" s="11">
        <f>InputDataA_GeneralAssumptions!AH115</f>
        <v>0.49647986888885498</v>
      </c>
      <c r="AE11" s="11">
        <f>InputDataA_GeneralAssumptions!AI115</f>
        <v>0.49654263257980347</v>
      </c>
      <c r="AF11" s="11">
        <f>InputDataA_GeneralAssumptions!AJ115</f>
        <v>0.49660360813140869</v>
      </c>
      <c r="AG11" s="11">
        <f>InputDataA_GeneralAssumptions!AK115</f>
        <v>0.49666166305541992</v>
      </c>
      <c r="AH11" s="11">
        <f>InputDataA_GeneralAssumptions!AL115</f>
        <v>0.49671518802642822</v>
      </c>
      <c r="AI11" s="11">
        <f>InputDataA_GeneralAssumptions!AM115</f>
        <v>0.49676498770713806</v>
      </c>
      <c r="AJ11" s="11">
        <f>InputDataA_GeneralAssumptions!AN115</f>
        <v>0.49681186676025391</v>
      </c>
      <c r="AK11" s="11">
        <f>InputDataA_GeneralAssumptions!AO115</f>
        <v>0.49685350060462952</v>
      </c>
      <c r="AL11" s="11">
        <f>InputDataA_GeneralAssumptions!AP115</f>
        <v>0.49689015746116638</v>
      </c>
      <c r="AM11" s="11">
        <f>InputDataA_GeneralAssumptions!AQ115</f>
        <v>0.49692320823669434</v>
      </c>
      <c r="AN11" s="11">
        <f>InputDataA_GeneralAssumptions!AR115</f>
        <v>0.4969514012336731</v>
      </c>
      <c r="AO11" s="11">
        <f>InputDataA_GeneralAssumptions!AS115</f>
        <v>0.49697420001029968</v>
      </c>
      <c r="AP11" s="11">
        <f>InputDataA_GeneralAssumptions!AT115</f>
        <v>0.49699366092681885</v>
      </c>
      <c r="AQ11" s="11">
        <f>InputDataA_GeneralAssumptions!AU115</f>
        <v>0.49701005220413208</v>
      </c>
      <c r="AR11" s="11">
        <f>InputDataA_GeneralAssumptions!AV115</f>
        <v>0.49702256917953491</v>
      </c>
      <c r="AS11" s="11">
        <f>InputDataA_GeneralAssumptions!AW115</f>
        <v>0.49703329801559448</v>
      </c>
      <c r="AT11" s="11">
        <f>InputDataA_GeneralAssumptions!AX115</f>
        <v>0.49704286456108093</v>
      </c>
      <c r="AU11" s="11">
        <f>InputDataA_GeneralAssumptions!AY115</f>
        <v>0.49705126881599426</v>
      </c>
      <c r="AV11" s="11">
        <f>InputDataA_GeneralAssumptions!AZ115</f>
        <v>0.49705702066421509</v>
      </c>
      <c r="AW11" s="11">
        <f>InputDataA_GeneralAssumptions!BA115</f>
        <v>0.49706107378005981</v>
      </c>
      <c r="AX11" s="11">
        <f>InputDataA_GeneralAssumptions!BB115</f>
        <v>0.49706578254699707</v>
      </c>
      <c r="AY11" s="11">
        <f>InputDataA_GeneralAssumptions!BC115</f>
        <v>0.49707081913948059</v>
      </c>
      <c r="AZ11" s="11">
        <f>InputDataA_GeneralAssumptions!BD115</f>
        <v>0.49707570672035217</v>
      </c>
      <c r="BA11" s="11">
        <f>InputDataA_GeneralAssumptions!BE115</f>
        <v>0.49708038568496704</v>
      </c>
      <c r="BB11" s="11">
        <f>InputDataA_GeneralAssumptions!BF115</f>
        <v>0.49708652496337891</v>
      </c>
      <c r="BC11" s="11">
        <f>InputDataA_GeneralAssumptions!BG115</f>
        <v>0.49709430336952209</v>
      </c>
      <c r="BD11" s="11">
        <f>InputDataA_GeneralAssumptions!BH115</f>
        <v>0.49710208177566528</v>
      </c>
      <c r="BE11" s="11">
        <f>InputDataA_GeneralAssumptions!BI115</f>
        <v>0.49710750579833984</v>
      </c>
      <c r="BF11" s="11">
        <f>InputDataA_GeneralAssumptions!BJ115</f>
        <v>0.49711069464683533</v>
      </c>
      <c r="BG11" s="11">
        <f>InputDataA_GeneralAssumptions!BK115</f>
        <v>0.49711146950721741</v>
      </c>
      <c r="BH11" s="11">
        <f>InputDataA_GeneralAssumptions!BL115</f>
        <v>0.49710914492607117</v>
      </c>
      <c r="BI11" s="11">
        <f>InputDataA_GeneralAssumptions!BM115</f>
        <v>0.49710536003112793</v>
      </c>
      <c r="BJ11" s="11">
        <f>InputDataA_GeneralAssumptions!BN115</f>
        <v>0.49709871411323547</v>
      </c>
      <c r="BK11" s="11">
        <f>InputDataA_GeneralAssumptions!BO115</f>
        <v>0.49708878993988037</v>
      </c>
      <c r="BL11" s="11">
        <f>InputDataA_GeneralAssumptions!BP115</f>
        <v>0.49707692861557007</v>
      </c>
      <c r="BM11" s="11">
        <f>InputDataA_GeneralAssumptions!BQ115</f>
        <v>0.49706429243087769</v>
      </c>
      <c r="BN11" s="11">
        <f>InputDataA_GeneralAssumptions!BR115</f>
        <v>0.49704992771148682</v>
      </c>
      <c r="BO11" s="11">
        <f>InputDataA_GeneralAssumptions!BS115</f>
        <v>0.4970346987247467</v>
      </c>
      <c r="BP11" s="11">
        <f>InputDataA_GeneralAssumptions!BT115</f>
        <v>0.49702081084251404</v>
      </c>
      <c r="BQ11" s="11">
        <f>InputDataA_GeneralAssumptions!BU115</f>
        <v>0.49700623750686646</v>
      </c>
      <c r="BR11" s="11">
        <f>InputDataA_GeneralAssumptions!BV115</f>
        <v>0.49699175357818604</v>
      </c>
      <c r="BS11" s="11">
        <f>InputDataA_GeneralAssumptions!BW115</f>
        <v>0.496978759765625</v>
      </c>
      <c r="BT11" s="11">
        <f>InputDataA_GeneralAssumptions!BX115</f>
        <v>0.49696585536003113</v>
      </c>
      <c r="BU11" s="11">
        <f>InputDataA_GeneralAssumptions!BY115</f>
        <v>0.49695160984992981</v>
      </c>
      <c r="BV11" s="11">
        <f>InputDataA_GeneralAssumptions!BZ115</f>
        <v>0.49693784117698669</v>
      </c>
      <c r="BW11" s="11">
        <f>InputDataA_GeneralAssumptions!CA115</f>
        <v>0.49692347645759583</v>
      </c>
      <c r="BX11" s="11">
        <f>InputDataA_GeneralAssumptions!CB115</f>
        <v>0.49690675735473633</v>
      </c>
      <c r="BY11" s="11">
        <f>InputDataA_GeneralAssumptions!CC115</f>
        <v>0.49688947200775146</v>
      </c>
      <c r="BZ11" s="11">
        <f>InputDataA_GeneralAssumptions!CD115</f>
        <v>0.49687319993972778</v>
      </c>
      <c r="CA11" s="11">
        <f>InputDataA_GeneralAssumptions!CE115</f>
        <v>0.49685701727867126</v>
      </c>
      <c r="CB11" s="11">
        <f>InputDataA_GeneralAssumptions!CF115</f>
        <v>0.49683919548988342</v>
      </c>
      <c r="CC11" s="11">
        <f>InputDataA_GeneralAssumptions!CG115</f>
        <v>0.49682137370109558</v>
      </c>
      <c r="CD11" s="11">
        <f>InputDataA_GeneralAssumptions!CH115</f>
        <v>0.49680608510971069</v>
      </c>
      <c r="CE11" s="11" t="str">
        <f>InputDataA_GeneralAssumptions!CI115</f>
        <v>N/A</v>
      </c>
    </row>
    <row r="12" spans="1:83">
      <c r="B12" s="1" t="str">
        <f>LEFT(InputDataA_GeneralAssumptions!D51,1)</f>
        <v>A</v>
      </c>
      <c r="C12" s="21" t="s">
        <v>454</v>
      </c>
      <c r="D12" s="286" t="s">
        <v>2</v>
      </c>
      <c r="E12" s="11">
        <f>InputDataA_GeneralAssumptions!I53</f>
        <v>0.78032999999999997</v>
      </c>
      <c r="F12" s="11">
        <f>InputDataA_GeneralAssumptions!J53</f>
        <v>0.78032999999999997</v>
      </c>
      <c r="G12" s="11">
        <f>InputDataA_GeneralAssumptions!K53</f>
        <v>0.78032999999999997</v>
      </c>
      <c r="H12" s="11">
        <f>InputDataA_GeneralAssumptions!L53</f>
        <v>0.78032999999999997</v>
      </c>
      <c r="I12" s="11">
        <f>InputDataA_GeneralAssumptions!M53</f>
        <v>0.78032999999999997</v>
      </c>
      <c r="J12" s="11">
        <f>InputDataA_GeneralAssumptions!N53</f>
        <v>0.78032999999999997</v>
      </c>
      <c r="K12" s="11">
        <f>InputDataA_GeneralAssumptions!O53</f>
        <v>0.78032999999999997</v>
      </c>
      <c r="L12" s="11">
        <f>InputDataA_GeneralAssumptions!P53</f>
        <v>0.78032999999999997</v>
      </c>
      <c r="M12" s="11">
        <f>InputDataA_GeneralAssumptions!Q53</f>
        <v>0.78032999999999997</v>
      </c>
      <c r="N12" s="11">
        <f>InputDataA_GeneralAssumptions!R53</f>
        <v>0.78032999999999997</v>
      </c>
      <c r="O12" s="11">
        <f>InputDataA_GeneralAssumptions!S53</f>
        <v>0.78032999999999997</v>
      </c>
      <c r="P12" s="11">
        <f>InputDataA_GeneralAssumptions!T53</f>
        <v>0.78032999999999997</v>
      </c>
      <c r="Q12" s="11">
        <f>InputDataA_GeneralAssumptions!U53</f>
        <v>0.78032999999999997</v>
      </c>
      <c r="R12" s="11">
        <f>InputDataA_GeneralAssumptions!V53</f>
        <v>0.78032999999999997</v>
      </c>
      <c r="S12" s="11">
        <f>InputDataA_GeneralAssumptions!W53</f>
        <v>0.78032999999999997</v>
      </c>
      <c r="T12" s="11">
        <f>InputDataA_GeneralAssumptions!X53</f>
        <v>0.78032999999999997</v>
      </c>
      <c r="U12" s="11">
        <f>InputDataA_GeneralAssumptions!Y53</f>
        <v>0.78032999999999997</v>
      </c>
      <c r="V12" s="11">
        <f>InputDataA_GeneralAssumptions!Z53</f>
        <v>0.78032999999999997</v>
      </c>
      <c r="W12" s="11">
        <f>InputDataA_GeneralAssumptions!AA53</f>
        <v>0.78032999999999997</v>
      </c>
      <c r="X12" s="11">
        <f>InputDataA_GeneralAssumptions!AB53</f>
        <v>0.78032999999999997</v>
      </c>
      <c r="Y12" s="11">
        <f>InputDataA_GeneralAssumptions!AC53</f>
        <v>0.78032999999999997</v>
      </c>
      <c r="Z12" s="11">
        <f>InputDataA_GeneralAssumptions!AD53</f>
        <v>0.78032999999999997</v>
      </c>
      <c r="AA12" s="11">
        <f>InputDataA_GeneralAssumptions!AE53</f>
        <v>0.78032999999999997</v>
      </c>
      <c r="AB12" s="11">
        <f>InputDataA_GeneralAssumptions!AF53</f>
        <v>0.78032999999999997</v>
      </c>
      <c r="AC12" s="11">
        <f>InputDataA_GeneralAssumptions!AG53</f>
        <v>0.78032999999999997</v>
      </c>
      <c r="AD12" s="11">
        <f>InputDataA_GeneralAssumptions!AH53</f>
        <v>0.78032999999999997</v>
      </c>
      <c r="AE12" s="11">
        <f>InputDataA_GeneralAssumptions!AI53</f>
        <v>0.78032999999999997</v>
      </c>
      <c r="AF12" s="11">
        <f>InputDataA_GeneralAssumptions!AJ53</f>
        <v>0.78032999999999997</v>
      </c>
      <c r="AG12" s="11">
        <f>InputDataA_GeneralAssumptions!AK53</f>
        <v>0.78032999999999997</v>
      </c>
      <c r="AH12" s="11">
        <f>InputDataA_GeneralAssumptions!AL53</f>
        <v>0.78032999999999997</v>
      </c>
      <c r="AI12" s="11">
        <f>InputDataA_GeneralAssumptions!AM53</f>
        <v>0.78032999999999997</v>
      </c>
      <c r="AJ12" s="11">
        <f>InputDataA_GeneralAssumptions!AN53</f>
        <v>0.78032999999999997</v>
      </c>
      <c r="AK12" s="11">
        <f>InputDataA_GeneralAssumptions!AO53</f>
        <v>0.78032999999999997</v>
      </c>
      <c r="AL12" s="11">
        <f>InputDataA_GeneralAssumptions!AP53</f>
        <v>0.78032999999999997</v>
      </c>
      <c r="AM12" s="11">
        <f>InputDataA_GeneralAssumptions!AQ53</f>
        <v>0.78032999999999997</v>
      </c>
      <c r="AN12" s="11">
        <f>InputDataA_GeneralAssumptions!AR53</f>
        <v>0.78032999999999997</v>
      </c>
      <c r="AO12" s="11">
        <f>InputDataA_GeneralAssumptions!AS53</f>
        <v>0.78032999999999997</v>
      </c>
      <c r="AP12" s="11">
        <f>InputDataA_GeneralAssumptions!AT53</f>
        <v>0.78032999999999997</v>
      </c>
      <c r="AQ12" s="11">
        <f>InputDataA_GeneralAssumptions!AU53</f>
        <v>0.78032999999999997</v>
      </c>
      <c r="AR12" s="11">
        <f>InputDataA_GeneralAssumptions!AV53</f>
        <v>0.78032999999999997</v>
      </c>
      <c r="AS12" s="11">
        <f>InputDataA_GeneralAssumptions!AW53</f>
        <v>0.78032999999999997</v>
      </c>
      <c r="AT12" s="11">
        <f>InputDataA_GeneralAssumptions!AX53</f>
        <v>0.78032999999999997</v>
      </c>
      <c r="AU12" s="11">
        <f>InputDataA_GeneralAssumptions!AY53</f>
        <v>0.78032999999999997</v>
      </c>
      <c r="AV12" s="11">
        <f>InputDataA_GeneralAssumptions!AZ53</f>
        <v>0.78032999999999997</v>
      </c>
      <c r="AW12" s="11">
        <f>InputDataA_GeneralAssumptions!BA53</f>
        <v>0.78032999999999997</v>
      </c>
      <c r="AX12" s="11">
        <f>InputDataA_GeneralAssumptions!BB53</f>
        <v>0.78032999999999997</v>
      </c>
      <c r="AY12" s="11">
        <f>InputDataA_GeneralAssumptions!BC53</f>
        <v>0.78032999999999997</v>
      </c>
      <c r="AZ12" s="11">
        <f>InputDataA_GeneralAssumptions!BD53</f>
        <v>0.78032999999999997</v>
      </c>
      <c r="BA12" s="11">
        <f>InputDataA_GeneralAssumptions!BE53</f>
        <v>0.78032999999999997</v>
      </c>
      <c r="BB12" s="11">
        <f>InputDataA_GeneralAssumptions!BF53</f>
        <v>0.78032999999999997</v>
      </c>
      <c r="BC12" s="11">
        <f>InputDataA_GeneralAssumptions!BG53</f>
        <v>0.78032999999999997</v>
      </c>
      <c r="BD12" s="11">
        <f>InputDataA_GeneralAssumptions!BH53</f>
        <v>0.78032999999999997</v>
      </c>
      <c r="BE12" s="11">
        <f>InputDataA_GeneralAssumptions!BI53</f>
        <v>0.78032999999999997</v>
      </c>
      <c r="BF12" s="11">
        <f>InputDataA_GeneralAssumptions!BJ53</f>
        <v>0.78032999999999997</v>
      </c>
      <c r="BG12" s="11">
        <f>InputDataA_GeneralAssumptions!BK53</f>
        <v>0.78032999999999997</v>
      </c>
      <c r="BH12" s="11">
        <f>InputDataA_GeneralAssumptions!BL53</f>
        <v>0.78032999999999997</v>
      </c>
      <c r="BI12" s="11">
        <f>InputDataA_GeneralAssumptions!BM53</f>
        <v>0.78032999999999997</v>
      </c>
      <c r="BJ12" s="11">
        <f>InputDataA_GeneralAssumptions!BN53</f>
        <v>0.78032999999999997</v>
      </c>
      <c r="BK12" s="11">
        <f>InputDataA_GeneralAssumptions!BO53</f>
        <v>0.78032999999999997</v>
      </c>
      <c r="BL12" s="11">
        <f>InputDataA_GeneralAssumptions!BP53</f>
        <v>0.78032999999999997</v>
      </c>
      <c r="BM12" s="11">
        <f>InputDataA_GeneralAssumptions!BQ53</f>
        <v>0.78032999999999997</v>
      </c>
      <c r="BN12" s="11">
        <f>InputDataA_GeneralAssumptions!BR53</f>
        <v>0.78032999999999997</v>
      </c>
      <c r="BO12" s="11">
        <f>InputDataA_GeneralAssumptions!BS53</f>
        <v>0.78032999999999997</v>
      </c>
      <c r="BP12" s="11">
        <f>InputDataA_GeneralAssumptions!BT53</f>
        <v>0.78032999999999997</v>
      </c>
      <c r="BQ12" s="11">
        <f>InputDataA_GeneralAssumptions!BU53</f>
        <v>0.78032999999999997</v>
      </c>
      <c r="BR12" s="11">
        <f>InputDataA_GeneralAssumptions!BV53</f>
        <v>0.78032999999999997</v>
      </c>
      <c r="BS12" s="11">
        <f>InputDataA_GeneralAssumptions!BW53</f>
        <v>0.78032999999999997</v>
      </c>
      <c r="BT12" s="11">
        <f>InputDataA_GeneralAssumptions!BX53</f>
        <v>0.78032999999999997</v>
      </c>
      <c r="BU12" s="11">
        <f>InputDataA_GeneralAssumptions!BY53</f>
        <v>0.78032999999999997</v>
      </c>
      <c r="BV12" s="11">
        <f>InputDataA_GeneralAssumptions!BZ53</f>
        <v>0.78032999999999997</v>
      </c>
      <c r="BW12" s="11">
        <f>InputDataA_GeneralAssumptions!CA53</f>
        <v>0.78032999999999997</v>
      </c>
      <c r="BX12" s="11">
        <f>InputDataA_GeneralAssumptions!CB53</f>
        <v>0.78032999999999997</v>
      </c>
      <c r="BY12" s="11">
        <f>InputDataA_GeneralAssumptions!CC53</f>
        <v>0.78032999999999997</v>
      </c>
      <c r="BZ12" s="11">
        <f>InputDataA_GeneralAssumptions!CD53</f>
        <v>0.78032999999999997</v>
      </c>
      <c r="CA12" s="11">
        <f>InputDataA_GeneralAssumptions!CE53</f>
        <v>0.78032999999999997</v>
      </c>
      <c r="CB12" s="11">
        <f>InputDataA_GeneralAssumptions!CF53</f>
        <v>0.78032999999999997</v>
      </c>
      <c r="CC12" s="11">
        <f>InputDataA_GeneralAssumptions!CG53</f>
        <v>0.78032999999999997</v>
      </c>
      <c r="CD12" s="11">
        <f>InputDataA_GeneralAssumptions!CH53</f>
        <v>0.78032999999999997</v>
      </c>
      <c r="CE12" s="11">
        <f>InputDataA_GeneralAssumptions!CI53</f>
        <v>0.78032999999999997</v>
      </c>
    </row>
    <row r="13" spans="1:83">
      <c r="B13" s="1" t="str">
        <f>LEFT(InputDataA_GeneralAssumptions!D51,1)</f>
        <v>A</v>
      </c>
      <c r="C13" s="21" t="s">
        <v>455</v>
      </c>
      <c r="D13" s="286" t="s">
        <v>2</v>
      </c>
      <c r="E13" s="11">
        <f>InputDataA_GeneralAssumptions!I62</f>
        <v>0.59216000000000002</v>
      </c>
      <c r="F13" s="11">
        <f>InputDataA_GeneralAssumptions!J62</f>
        <v>0.59216000000000002</v>
      </c>
      <c r="G13" s="11">
        <f>InputDataA_GeneralAssumptions!K62</f>
        <v>0.59216000000000002</v>
      </c>
      <c r="H13" s="11">
        <f>InputDataA_GeneralAssumptions!L62</f>
        <v>0.59216000000000002</v>
      </c>
      <c r="I13" s="11">
        <f>InputDataA_GeneralAssumptions!M62</f>
        <v>0.59216000000000002</v>
      </c>
      <c r="J13" s="11">
        <f>InputDataA_GeneralAssumptions!N62</f>
        <v>0.59216000000000002</v>
      </c>
      <c r="K13" s="11">
        <f>InputDataA_GeneralAssumptions!O62</f>
        <v>0.59216000000000002</v>
      </c>
      <c r="L13" s="11">
        <f>InputDataA_GeneralAssumptions!P62</f>
        <v>0.59216000000000002</v>
      </c>
      <c r="M13" s="11">
        <f>InputDataA_GeneralAssumptions!Q62</f>
        <v>0.59216000000000002</v>
      </c>
      <c r="N13" s="11">
        <f>InputDataA_GeneralAssumptions!R62</f>
        <v>0.59216000000000002</v>
      </c>
      <c r="O13" s="11">
        <f>InputDataA_GeneralAssumptions!S62</f>
        <v>0.59216000000000002</v>
      </c>
      <c r="P13" s="11">
        <f>InputDataA_GeneralAssumptions!T62</f>
        <v>0.59216000000000002</v>
      </c>
      <c r="Q13" s="11">
        <f>InputDataA_GeneralAssumptions!U62</f>
        <v>0.59216000000000002</v>
      </c>
      <c r="R13" s="11">
        <f>InputDataA_GeneralAssumptions!V62</f>
        <v>0.59216000000000002</v>
      </c>
      <c r="S13" s="11">
        <f>InputDataA_GeneralAssumptions!W62</f>
        <v>0.59216000000000002</v>
      </c>
      <c r="T13" s="11">
        <f>InputDataA_GeneralAssumptions!X62</f>
        <v>0.59216000000000002</v>
      </c>
      <c r="U13" s="11">
        <f>InputDataA_GeneralAssumptions!Y62</f>
        <v>0.59216000000000002</v>
      </c>
      <c r="V13" s="11">
        <f>InputDataA_GeneralAssumptions!Z62</f>
        <v>0.59216000000000002</v>
      </c>
      <c r="W13" s="11">
        <f>InputDataA_GeneralAssumptions!AA62</f>
        <v>0.59216000000000002</v>
      </c>
      <c r="X13" s="11">
        <f>InputDataA_GeneralAssumptions!AB62</f>
        <v>0.59216000000000002</v>
      </c>
      <c r="Y13" s="11">
        <f>InputDataA_GeneralAssumptions!AC62</f>
        <v>0.59216000000000002</v>
      </c>
      <c r="Z13" s="11">
        <f>InputDataA_GeneralAssumptions!AD62</f>
        <v>0.59216000000000002</v>
      </c>
      <c r="AA13" s="11">
        <f>InputDataA_GeneralAssumptions!AE62</f>
        <v>0.59216000000000002</v>
      </c>
      <c r="AB13" s="11">
        <f>InputDataA_GeneralAssumptions!AF62</f>
        <v>0.59216000000000002</v>
      </c>
      <c r="AC13" s="11">
        <f>InputDataA_GeneralAssumptions!AG62</f>
        <v>0.59216000000000002</v>
      </c>
      <c r="AD13" s="11">
        <f>InputDataA_GeneralAssumptions!AH62</f>
        <v>0.59216000000000002</v>
      </c>
      <c r="AE13" s="11">
        <f>InputDataA_GeneralAssumptions!AI62</f>
        <v>0.59216000000000002</v>
      </c>
      <c r="AF13" s="11">
        <f>InputDataA_GeneralAssumptions!AJ62</f>
        <v>0.59216000000000002</v>
      </c>
      <c r="AG13" s="11">
        <f>InputDataA_GeneralAssumptions!AK62</f>
        <v>0.59216000000000002</v>
      </c>
      <c r="AH13" s="11">
        <f>InputDataA_GeneralAssumptions!AL62</f>
        <v>0.59216000000000002</v>
      </c>
      <c r="AI13" s="11">
        <f>InputDataA_GeneralAssumptions!AM62</f>
        <v>0.59216000000000002</v>
      </c>
      <c r="AJ13" s="11">
        <f>InputDataA_GeneralAssumptions!AN62</f>
        <v>0.59216000000000002</v>
      </c>
      <c r="AK13" s="11">
        <f>InputDataA_GeneralAssumptions!AO62</f>
        <v>0.59216000000000002</v>
      </c>
      <c r="AL13" s="11">
        <f>InputDataA_GeneralAssumptions!AP62</f>
        <v>0.59216000000000002</v>
      </c>
      <c r="AM13" s="11">
        <f>InputDataA_GeneralAssumptions!AQ62</f>
        <v>0.59216000000000002</v>
      </c>
      <c r="AN13" s="11">
        <f>InputDataA_GeneralAssumptions!AR62</f>
        <v>0.59216000000000002</v>
      </c>
      <c r="AO13" s="11">
        <f>InputDataA_GeneralAssumptions!AS62</f>
        <v>0.59216000000000002</v>
      </c>
      <c r="AP13" s="11">
        <f>InputDataA_GeneralAssumptions!AT62</f>
        <v>0.59216000000000002</v>
      </c>
      <c r="AQ13" s="11">
        <f>InputDataA_GeneralAssumptions!AU62</f>
        <v>0.59216000000000002</v>
      </c>
      <c r="AR13" s="11">
        <f>InputDataA_GeneralAssumptions!AV62</f>
        <v>0.59216000000000002</v>
      </c>
      <c r="AS13" s="11">
        <f>InputDataA_GeneralAssumptions!AW62</f>
        <v>0.59216000000000002</v>
      </c>
      <c r="AT13" s="11">
        <f>InputDataA_GeneralAssumptions!AX62</f>
        <v>0.59216000000000002</v>
      </c>
      <c r="AU13" s="11">
        <f>InputDataA_GeneralAssumptions!AY62</f>
        <v>0.59216000000000002</v>
      </c>
      <c r="AV13" s="11">
        <f>InputDataA_GeneralAssumptions!AZ62</f>
        <v>0.59216000000000002</v>
      </c>
      <c r="AW13" s="11">
        <f>InputDataA_GeneralAssumptions!BA62</f>
        <v>0.59216000000000002</v>
      </c>
      <c r="AX13" s="11">
        <f>InputDataA_GeneralAssumptions!BB62</f>
        <v>0.59216000000000002</v>
      </c>
      <c r="AY13" s="11">
        <f>InputDataA_GeneralAssumptions!BC62</f>
        <v>0.59216000000000002</v>
      </c>
      <c r="AZ13" s="11">
        <f>InputDataA_GeneralAssumptions!BD62</f>
        <v>0.59216000000000002</v>
      </c>
      <c r="BA13" s="11">
        <f>InputDataA_GeneralAssumptions!BE62</f>
        <v>0.59216000000000002</v>
      </c>
      <c r="BB13" s="11">
        <f>InputDataA_GeneralAssumptions!BF62</f>
        <v>0.59216000000000002</v>
      </c>
      <c r="BC13" s="11">
        <f>InputDataA_GeneralAssumptions!BG62</f>
        <v>0.59216000000000002</v>
      </c>
      <c r="BD13" s="11">
        <f>InputDataA_GeneralAssumptions!BH62</f>
        <v>0.59216000000000002</v>
      </c>
      <c r="BE13" s="11">
        <f>InputDataA_GeneralAssumptions!BI62</f>
        <v>0.59216000000000002</v>
      </c>
      <c r="BF13" s="11">
        <f>InputDataA_GeneralAssumptions!BJ62</f>
        <v>0.59216000000000002</v>
      </c>
      <c r="BG13" s="11">
        <f>InputDataA_GeneralAssumptions!BK62</f>
        <v>0.59216000000000002</v>
      </c>
      <c r="BH13" s="11">
        <f>InputDataA_GeneralAssumptions!BL62</f>
        <v>0.59216000000000002</v>
      </c>
      <c r="BI13" s="11">
        <f>InputDataA_GeneralAssumptions!BM62</f>
        <v>0.59216000000000002</v>
      </c>
      <c r="BJ13" s="11">
        <f>InputDataA_GeneralAssumptions!BN62</f>
        <v>0.59216000000000002</v>
      </c>
      <c r="BK13" s="11">
        <f>InputDataA_GeneralAssumptions!BO62</f>
        <v>0.59216000000000002</v>
      </c>
      <c r="BL13" s="11">
        <f>InputDataA_GeneralAssumptions!BP62</f>
        <v>0.59216000000000002</v>
      </c>
      <c r="BM13" s="11">
        <f>InputDataA_GeneralAssumptions!BQ62</f>
        <v>0.59216000000000002</v>
      </c>
      <c r="BN13" s="11">
        <f>InputDataA_GeneralAssumptions!BR62</f>
        <v>0.59216000000000002</v>
      </c>
      <c r="BO13" s="11">
        <f>InputDataA_GeneralAssumptions!BS62</f>
        <v>0.59216000000000002</v>
      </c>
      <c r="BP13" s="11">
        <f>InputDataA_GeneralAssumptions!BT62</f>
        <v>0.59216000000000002</v>
      </c>
      <c r="BQ13" s="11">
        <f>InputDataA_GeneralAssumptions!BU62</f>
        <v>0.59216000000000002</v>
      </c>
      <c r="BR13" s="11">
        <f>InputDataA_GeneralAssumptions!BV62</f>
        <v>0.59216000000000002</v>
      </c>
      <c r="BS13" s="11">
        <f>InputDataA_GeneralAssumptions!BW62</f>
        <v>0.59216000000000002</v>
      </c>
      <c r="BT13" s="11">
        <f>InputDataA_GeneralAssumptions!BX62</f>
        <v>0.59216000000000002</v>
      </c>
      <c r="BU13" s="11">
        <f>InputDataA_GeneralAssumptions!BY62</f>
        <v>0.59216000000000002</v>
      </c>
      <c r="BV13" s="11">
        <f>InputDataA_GeneralAssumptions!BZ62</f>
        <v>0.59216000000000002</v>
      </c>
      <c r="BW13" s="11">
        <f>InputDataA_GeneralAssumptions!CA62</f>
        <v>0.59216000000000002</v>
      </c>
      <c r="BX13" s="11">
        <f>InputDataA_GeneralAssumptions!CB62</f>
        <v>0.59216000000000002</v>
      </c>
      <c r="BY13" s="11">
        <f>InputDataA_GeneralAssumptions!CC62</f>
        <v>0.59216000000000002</v>
      </c>
      <c r="BZ13" s="11">
        <f>InputDataA_GeneralAssumptions!CD62</f>
        <v>0.59216000000000002</v>
      </c>
      <c r="CA13" s="11">
        <f>InputDataA_GeneralAssumptions!CE62</f>
        <v>0.59216000000000002</v>
      </c>
      <c r="CB13" s="11">
        <f>InputDataA_GeneralAssumptions!CF62</f>
        <v>0.59216000000000002</v>
      </c>
      <c r="CC13" s="11">
        <f>InputDataA_GeneralAssumptions!CG62</f>
        <v>0.59216000000000002</v>
      </c>
      <c r="CD13" s="11">
        <f>InputDataA_GeneralAssumptions!CH62</f>
        <v>0.59216000000000002</v>
      </c>
      <c r="CE13" s="11">
        <f>InputDataA_GeneralAssumptions!CI62</f>
        <v>0.59216000000000002</v>
      </c>
    </row>
    <row r="14" spans="1:83">
      <c r="A14" s="39" t="s">
        <v>473</v>
      </c>
      <c r="B14" s="1" t="str">
        <f>LEFT(InputDataA_GeneralAssumptions!D51,1)</f>
        <v>A</v>
      </c>
      <c r="C14" s="21" t="s">
        <v>476</v>
      </c>
      <c r="D14" s="286" t="s">
        <v>478</v>
      </c>
      <c r="E14" s="11">
        <f>InputDataA_GeneralAssumptions!I68</f>
        <v>0.6853250179043413</v>
      </c>
      <c r="F14" s="11">
        <f>InputDataA_GeneralAssumptions!J68</f>
        <v>0.68533669355839488</v>
      </c>
      <c r="G14" s="11">
        <f>InputDataA_GeneralAssumptions!K68</f>
        <v>0.68534778038263311</v>
      </c>
      <c r="H14" s="11">
        <f>InputDataA_GeneralAssumptions!L68</f>
        <v>0.68535828959286216</v>
      </c>
      <c r="I14" s="11">
        <f>InputDataA_GeneralAssumptions!M68</f>
        <v>0.68536823801279056</v>
      </c>
      <c r="J14" s="11">
        <f>InputDataA_GeneralAssumptions!N68</f>
        <v>0.685377827526927</v>
      </c>
      <c r="K14" s="11">
        <f>InputDataA_GeneralAssumptions!O68</f>
        <v>0.68538710860639807</v>
      </c>
      <c r="L14" s="11">
        <f>InputDataA_GeneralAssumptions!P68</f>
        <v>0.68539605881959198</v>
      </c>
      <c r="M14" s="11">
        <f>InputDataA_GeneralAssumptions!Q68</f>
        <v>0.68540475667715073</v>
      </c>
      <c r="N14" s="11">
        <f>InputDataA_GeneralAssumptions!R68</f>
        <v>0.68541339845567939</v>
      </c>
      <c r="O14" s="11">
        <f>InputDataA_GeneralAssumptions!S68</f>
        <v>0.68542204023420816</v>
      </c>
      <c r="P14" s="11">
        <f>InputDataA_GeneralAssumptions!T68</f>
        <v>0.68543091193675987</v>
      </c>
      <c r="Q14" s="11">
        <f>InputDataA_GeneralAssumptions!U68</f>
        <v>0.68544004721075291</v>
      </c>
      <c r="R14" s="11">
        <f>InputDataA_GeneralAssumptions!V68</f>
        <v>0.68544932268232106</v>
      </c>
      <c r="S14" s="11">
        <f>InputDataA_GeneralAssumptions!W68</f>
        <v>0.68545886172533033</v>
      </c>
      <c r="T14" s="11">
        <f>InputDataA_GeneralAssumptions!X68</f>
        <v>0.68546863630026578</v>
      </c>
      <c r="U14" s="11">
        <f>InputDataA_GeneralAssumptions!Y68</f>
        <v>0.68547875295728444</v>
      </c>
      <c r="V14" s="11">
        <f>InputDataA_GeneralAssumptions!Z68</f>
        <v>0.68548931263864044</v>
      </c>
      <c r="W14" s="11">
        <f>InputDataA_GeneralAssumptions!AA68</f>
        <v>0.68550025926530367</v>
      </c>
      <c r="X14" s="11">
        <f>InputDataA_GeneralAssumptions!AB68</f>
        <v>0.68551153675824406</v>
      </c>
      <c r="Y14" s="11">
        <f>InputDataA_GeneralAssumptions!AC68</f>
        <v>0.68552316754907372</v>
      </c>
      <c r="Z14" s="11">
        <f>InputDataA_GeneralAssumptions!AD68</f>
        <v>0.68553498900860554</v>
      </c>
      <c r="AA14" s="11">
        <f>InputDataA_GeneralAssumptions!AE68</f>
        <v>0.68554682729184635</v>
      </c>
      <c r="AB14" s="11">
        <f>InputDataA_GeneralAssumptions!AF68</f>
        <v>0.68555863192766897</v>
      </c>
      <c r="AC14" s="11">
        <f>InputDataA_GeneralAssumptions!AG68</f>
        <v>0.68557059919267893</v>
      </c>
      <c r="AD14" s="11">
        <f>InputDataA_GeneralAssumptions!AH68</f>
        <v>0.68558261692881584</v>
      </c>
      <c r="AE14" s="11">
        <f>InputDataA_GeneralAssumptions!AI68</f>
        <v>0.6855944271725416</v>
      </c>
      <c r="AF14" s="11">
        <f>InputDataA_GeneralAssumptions!AJ68</f>
        <v>0.68560590094208718</v>
      </c>
      <c r="AG14" s="11">
        <f>InputDataA_GeneralAssumptions!AK68</f>
        <v>0.6856168251371384</v>
      </c>
      <c r="AH14" s="11">
        <f>InputDataA_GeneralAssumptions!AL68</f>
        <v>0.68562689693093293</v>
      </c>
      <c r="AI14" s="11">
        <f>InputDataA_GeneralAssumptions!AM68</f>
        <v>0.68563626773685216</v>
      </c>
      <c r="AJ14" s="11">
        <f>InputDataA_GeneralAssumptions!AN68</f>
        <v>0.68564508896827703</v>
      </c>
      <c r="AK14" s="11">
        <f>InputDataA_GeneralAssumptions!AO68</f>
        <v>0.68565292320877314</v>
      </c>
      <c r="AL14" s="11">
        <f>InputDataA_GeneralAssumptions!AP68</f>
        <v>0.68565982092946776</v>
      </c>
      <c r="AM14" s="11">
        <f>InputDataA_GeneralAssumptions!AQ68</f>
        <v>0.68566604009389875</v>
      </c>
      <c r="AN14" s="11">
        <f>InputDataA_GeneralAssumptions!AR68</f>
        <v>0.68567134517014017</v>
      </c>
      <c r="AO14" s="11">
        <f>InputDataA_GeneralAssumptions!AS68</f>
        <v>0.68567563521593811</v>
      </c>
      <c r="AP14" s="11">
        <f>InputDataA_GeneralAssumptions!AT68</f>
        <v>0.68567929717659948</v>
      </c>
      <c r="AQ14" s="11">
        <f>InputDataA_GeneralAssumptions!AU68</f>
        <v>0.68568238152325156</v>
      </c>
      <c r="AR14" s="11">
        <f>InputDataA_GeneralAssumptions!AV68</f>
        <v>0.68568473684251319</v>
      </c>
      <c r="AS14" s="11">
        <f>InputDataA_GeneralAssumptions!AW68</f>
        <v>0.68568675568759441</v>
      </c>
      <c r="AT14" s="11">
        <f>InputDataA_GeneralAssumptions!AX68</f>
        <v>0.68568855582445853</v>
      </c>
      <c r="AU14" s="11">
        <f>InputDataA_GeneralAssumptions!AY68</f>
        <v>0.68569013725310568</v>
      </c>
      <c r="AV14" s="11">
        <f>InputDataA_GeneralAssumptions!AZ68</f>
        <v>0.6856912195783853</v>
      </c>
      <c r="AW14" s="11">
        <f>InputDataA_GeneralAssumptions!BA68</f>
        <v>0.68569198225319394</v>
      </c>
      <c r="AX14" s="11">
        <f>InputDataA_GeneralAssumptions!BB68</f>
        <v>0.68569286830186837</v>
      </c>
      <c r="AY14" s="11">
        <f>InputDataA_GeneralAssumptions!BC68</f>
        <v>0.68569381603747614</v>
      </c>
      <c r="AZ14" s="11">
        <f>InputDataA_GeneralAssumptions!BD68</f>
        <v>0.68569473573356865</v>
      </c>
      <c r="BA14" s="11">
        <f>InputDataA_GeneralAssumptions!BE68</f>
        <v>0.68569561617434027</v>
      </c>
      <c r="BB14" s="11">
        <f>InputDataA_GeneralAssumptions!BF68</f>
        <v>0.68569677140235896</v>
      </c>
      <c r="BC14" s="11">
        <f>InputDataA_GeneralAssumptions!BG68</f>
        <v>0.6856982350650429</v>
      </c>
      <c r="BD14" s="11">
        <f>InputDataA_GeneralAssumptions!BH68</f>
        <v>0.68569969872772696</v>
      </c>
      <c r="BE14" s="11">
        <f>InputDataA_GeneralAssumptions!BI68</f>
        <v>0.68570071936607357</v>
      </c>
      <c r="BF14" s="11">
        <f>InputDataA_GeneralAssumptions!BJ68</f>
        <v>0.68570131941169499</v>
      </c>
      <c r="BG14" s="11">
        <f>InputDataA_GeneralAssumptions!BK68</f>
        <v>0.68570146521717312</v>
      </c>
      <c r="BH14" s="11">
        <f>InputDataA_GeneralAssumptions!BL68</f>
        <v>0.68570102780073872</v>
      </c>
      <c r="BI14" s="11">
        <f>InputDataA_GeneralAssumptions!BM68</f>
        <v>0.68570031559705735</v>
      </c>
      <c r="BJ14" s="11">
        <f>InputDataA_GeneralAssumptions!BN68</f>
        <v>0.68569906503468747</v>
      </c>
      <c r="BK14" s="11">
        <f>InputDataA_GeneralAssumptions!BO68</f>
        <v>0.68569719760298731</v>
      </c>
      <c r="BL14" s="11">
        <f>InputDataA_GeneralAssumptions!BP68</f>
        <v>0.68569496565759191</v>
      </c>
      <c r="BM14" s="11">
        <f>InputDataA_GeneralAssumptions!BQ68</f>
        <v>0.68569258790671828</v>
      </c>
      <c r="BN14" s="11">
        <f>InputDataA_GeneralAssumptions!BR68</f>
        <v>0.6856898848974704</v>
      </c>
      <c r="BO14" s="11">
        <f>InputDataA_GeneralAssumptions!BS68</f>
        <v>0.68568701925903563</v>
      </c>
      <c r="BP14" s="11">
        <f>InputDataA_GeneralAssumptions!BT68</f>
        <v>0.68568440597623592</v>
      </c>
      <c r="BQ14" s="11">
        <f>InputDataA_GeneralAssumptions!BU68</f>
        <v>0.68568166371166706</v>
      </c>
      <c r="BR14" s="11">
        <f>InputDataA_GeneralAssumptions!BV68</f>
        <v>0.68567893827080728</v>
      </c>
      <c r="BS14" s="11">
        <f>InputDataA_GeneralAssumptions!BW68</f>
        <v>0.68567649322509761</v>
      </c>
      <c r="BT14" s="11">
        <f>InputDataA_GeneralAssumptions!BX68</f>
        <v>0.68567406500309702</v>
      </c>
      <c r="BU14" s="11">
        <f>InputDataA_GeneralAssumptions!BY68</f>
        <v>0.68567138442546138</v>
      </c>
      <c r="BV14" s="11">
        <f>InputDataA_GeneralAssumptions!BZ68</f>
        <v>0.68566879357427357</v>
      </c>
      <c r="BW14" s="11">
        <f>InputDataA_GeneralAssumptions!CA68</f>
        <v>0.68566609056502581</v>
      </c>
      <c r="BX14" s="11">
        <f>InputDataA_GeneralAssumptions!CB68</f>
        <v>0.68566294453144072</v>
      </c>
      <c r="BY14" s="11">
        <f>InputDataA_GeneralAssumptions!CC68</f>
        <v>0.6856596919476986</v>
      </c>
      <c r="BZ14" s="11">
        <f>InputDataA_GeneralAssumptions!CD68</f>
        <v>0.68565663003265853</v>
      </c>
      <c r="CA14" s="11">
        <f>InputDataA_GeneralAssumptions!CE68</f>
        <v>0.68565358494132755</v>
      </c>
      <c r="CB14" s="11">
        <f>InputDataA_GeneralAssumptions!CF68</f>
        <v>0.68565023141533132</v>
      </c>
      <c r="CC14" s="11">
        <f>InputDataA_GeneralAssumptions!CG68</f>
        <v>0.6856468778893352</v>
      </c>
      <c r="CD14" s="11">
        <f>InputDataA_GeneralAssumptions!CH68</f>
        <v>0.68564400103509426</v>
      </c>
      <c r="CE14" s="11" t="e">
        <f>InputDataA_GeneralAssumptions!CI68</f>
        <v>#VALUE!</v>
      </c>
    </row>
    <row r="15" spans="1:83">
      <c r="A15" s="39" t="s">
        <v>473</v>
      </c>
      <c r="B15" s="1" t="str">
        <f>LEFT(InputDataA_GeneralAssumptions!D51,1)</f>
        <v>A</v>
      </c>
      <c r="C15" s="21" t="s">
        <v>475</v>
      </c>
      <c r="D15" s="286" t="s">
        <v>436</v>
      </c>
      <c r="E15" s="11">
        <f>InputDataA_GeneralAssumptions!I133</f>
        <v>0</v>
      </c>
      <c r="F15" s="11">
        <f>InputDataA_GeneralAssumptions!J133</f>
        <v>1.7036666907666032E-5</v>
      </c>
      <c r="G15" s="11">
        <f>InputDataA_GeneralAssumptions!K133</f>
        <v>1.6177193403521528E-5</v>
      </c>
      <c r="H15" s="11">
        <f>InputDataA_GeneralAssumptions!L133</f>
        <v>1.5334127474897485E-5</v>
      </c>
      <c r="I15" s="11">
        <f>InputDataA_GeneralAssumptions!M133</f>
        <v>1.4515648354196387E-5</v>
      </c>
      <c r="J15" s="11">
        <f>InputDataA_GeneralAssumptions!N133</f>
        <v>1.3991769102439378E-5</v>
      </c>
      <c r="K15" s="11">
        <f>InputDataA_GeneralAssumptions!O133</f>
        <v>1.3541551970863708E-5</v>
      </c>
      <c r="L15" s="11">
        <f>InputDataA_GeneralAssumptions!P133</f>
        <v>1.3058624945605501E-5</v>
      </c>
      <c r="M15" s="11">
        <f>InputDataA_GeneralAssumptions!Q133</f>
        <v>1.2690264916015437E-5</v>
      </c>
      <c r="N15" s="11">
        <f>InputDataA_GeneralAssumptions!R133</f>
        <v>1.2608285023585353E-5</v>
      </c>
      <c r="O15" s="11">
        <f>InputDataA_GeneralAssumptions!S133</f>
        <v>1.2608126056745661E-5</v>
      </c>
      <c r="P15" s="11">
        <f>InputDataA_GeneralAssumptions!T133</f>
        <v>1.2943415926169877E-5</v>
      </c>
      <c r="Q15" s="11">
        <f>InputDataA_GeneralAssumptions!U133</f>
        <v>1.3327782324878967E-5</v>
      </c>
      <c r="R15" s="11">
        <f>InputDataA_GeneralAssumptions!V133</f>
        <v>1.3532141295069522E-5</v>
      </c>
      <c r="S15" s="11">
        <f>InputDataA_GeneralAssumptions!W133</f>
        <v>1.3916481778508683E-5</v>
      </c>
      <c r="T15" s="11">
        <f>InputDataA_GeneralAssumptions!X133</f>
        <v>1.4259900165125572E-5</v>
      </c>
      <c r="U15" s="11">
        <f>InputDataA_GeneralAssumptions!Y133</f>
        <v>1.4758745306320264E-5</v>
      </c>
      <c r="V15" s="11">
        <f>InputDataA_GeneralAssumptions!Z133</f>
        <v>1.5404826641862712E-5</v>
      </c>
      <c r="W15" s="11">
        <f>InputDataA_GeneralAssumptions!AA133</f>
        <v>1.5969069774524058E-5</v>
      </c>
      <c r="X15" s="11">
        <f>InputDataA_GeneralAssumptions!AB133</f>
        <v>1.6451478738188641E-5</v>
      </c>
      <c r="Y15" s="11">
        <f>InputDataA_GeneralAssumptions!AC133</f>
        <v>1.6966586565025921E-5</v>
      </c>
      <c r="Z15" s="11">
        <f>InputDataA_GeneralAssumptions!AD133</f>
        <v>1.7244434749041915E-5</v>
      </c>
      <c r="AA15" s="11">
        <f>InputDataA_GeneralAssumptions!AE133</f>
        <v>1.7268678376147761E-5</v>
      </c>
      <c r="AB15" s="11">
        <f>InputDataA_GeneralAssumptions!AF133</f>
        <v>1.72192990364195E-5</v>
      </c>
      <c r="AC15" s="11">
        <f>InputDataA_GeneralAssumptions!AG133</f>
        <v>1.745622395032953E-5</v>
      </c>
      <c r="AD15" s="11">
        <f>InputDataA_GeneralAssumptions!AH133</f>
        <v>1.7529538389071675E-5</v>
      </c>
      <c r="AE15" s="11">
        <f>InputDataA_GeneralAssumptions!AI133</f>
        <v>1.7226579895890382E-5</v>
      </c>
      <c r="AF15" s="11">
        <f>InputDataA_GeneralAssumptions!AJ133</f>
        <v>1.6735505848464172E-5</v>
      </c>
      <c r="AG15" s="11">
        <f>InputDataA_GeneralAssumptions!AK133</f>
        <v>1.593363627150346E-5</v>
      </c>
      <c r="AH15" s="11">
        <f>InputDataA_GeneralAssumptions!AL133</f>
        <v>1.4690120524019079E-5</v>
      </c>
      <c r="AI15" s="11">
        <f>InputDataA_GeneralAssumptions!AM133</f>
        <v>1.3667500445402325E-5</v>
      </c>
      <c r="AJ15" s="11">
        <f>InputDataA_GeneralAssumptions!AN133</f>
        <v>1.2865759645430686E-5</v>
      </c>
      <c r="AK15" s="11">
        <f>InputDataA_GeneralAssumptions!AO133</f>
        <v>1.1426087085153469E-5</v>
      </c>
      <c r="AL15" s="11">
        <f>InputDataA_GeneralAssumptions!AP133</f>
        <v>1.0060076258922024E-5</v>
      </c>
      <c r="AM15" s="11">
        <f>InputDataA_GeneralAssumptions!AQ133</f>
        <v>9.0703352320087305E-6</v>
      </c>
      <c r="AN15" s="11">
        <f>InputDataA_GeneralAssumptions!AR133</f>
        <v>7.7371138880177881E-6</v>
      </c>
      <c r="AO15" s="11">
        <f>InputDataA_GeneralAssumptions!AS133</f>
        <v>6.2567085938880496E-6</v>
      </c>
      <c r="AP15" s="11">
        <f>InputDataA_GeneralAssumptions!AT133</f>
        <v>5.3406603257588614E-6</v>
      </c>
      <c r="AQ15" s="11">
        <f>InputDataA_GeneralAssumptions!AU133</f>
        <v>4.4982350564382045E-6</v>
      </c>
      <c r="AR15" s="11">
        <f>InputDataA_GeneralAssumptions!AV133</f>
        <v>3.4350004098904208E-6</v>
      </c>
      <c r="AS15" s="11">
        <f>InputDataA_GeneralAssumptions!AW133</f>
        <v>2.9442759519326955E-6</v>
      </c>
      <c r="AT15" s="11">
        <f>InputDataA_GeneralAssumptions!AX133</f>
        <v>2.6253049940638817E-6</v>
      </c>
      <c r="AU15" s="11">
        <f>InputDataA_GeneralAssumptions!AY133</f>
        <v>2.3063366505482463E-6</v>
      </c>
      <c r="AV15" s="11">
        <f>InputDataA_GeneralAssumptions!AZ133</f>
        <v>1.5784466200763347E-6</v>
      </c>
      <c r="AW15" s="11">
        <f>InputDataA_GeneralAssumptions!BA133</f>
        <v>1.1122715106726133E-6</v>
      </c>
      <c r="AX15" s="11">
        <f>InputDataA_GeneralAssumptions!BB133</f>
        <v>1.2921963468137676E-6</v>
      </c>
      <c r="AY15" s="11">
        <f>InputDataA_GeneralAssumptions!BC133</f>
        <v>1.3821575979289236E-6</v>
      </c>
      <c r="AZ15" s="11">
        <f>InputDataA_GeneralAssumptions!BD133</f>
        <v>1.3412635071485823E-6</v>
      </c>
      <c r="BA15" s="11">
        <f>InputDataA_GeneralAssumptions!BE133</f>
        <v>1.28401273302714E-6</v>
      </c>
      <c r="BB15" s="11">
        <f>InputDataA_GeneralAssumptions!BF133</f>
        <v>1.6847533970132389E-6</v>
      </c>
      <c r="BC15" s="11">
        <f>InputDataA_GeneralAssumptions!BG133</f>
        <v>2.1345626011193275E-6</v>
      </c>
      <c r="BD15" s="11">
        <f>InputDataA_GeneralAssumptions!BH133</f>
        <v>2.134558044986079E-6</v>
      </c>
      <c r="BE15" s="11">
        <f>InputDataA_GeneralAssumptions!BI133</f>
        <v>1.4884625858524458E-6</v>
      </c>
      <c r="BF15" s="11">
        <f>InputDataA_GeneralAssumptions!BJ133</f>
        <v>8.7508384405410311E-7</v>
      </c>
      <c r="BG15" s="11">
        <f>InputDataA_GeneralAssumptions!BK133</f>
        <v>2.1263700977769417E-7</v>
      </c>
      <c r="BH15" s="11">
        <f>InputDataA_GeneralAssumptions!BL133</f>
        <v>-6.3791089355280661E-7</v>
      </c>
      <c r="BI15" s="11">
        <f>InputDataA_GeneralAssumptions!BM133</f>
        <v>-1.0386504504245053E-6</v>
      </c>
      <c r="BJ15" s="11">
        <f>InputDataA_GeneralAssumptions!BN133</f>
        <v>-1.8237739453086377E-6</v>
      </c>
      <c r="BK15" s="11">
        <f>InputDataA_GeneralAssumptions!BO133</f>
        <v>-2.7233983468377687E-6</v>
      </c>
      <c r="BL15" s="11">
        <f>InputDataA_GeneralAssumptions!BP133</f>
        <v>-3.2550014834598073E-6</v>
      </c>
      <c r="BM15" s="11">
        <f>InputDataA_GeneralAssumptions!BQ133</f>
        <v>-3.4676510587416942E-6</v>
      </c>
      <c r="BN15" s="11">
        <f>InputDataA_GeneralAssumptions!BR133</f>
        <v>-3.9420132221801296E-6</v>
      </c>
      <c r="BO15" s="11">
        <f>InputDataA_GeneralAssumptions!BS133</f>
        <v>-4.1792047656974418E-6</v>
      </c>
      <c r="BP15" s="11">
        <f>InputDataA_GeneralAssumptions!BT133</f>
        <v>-3.8111889627545636E-6</v>
      </c>
      <c r="BQ15" s="11">
        <f>InputDataA_GeneralAssumptions!BU133</f>
        <v>-3.9993100979796026E-6</v>
      </c>
      <c r="BR15" s="11">
        <f>InputDataA_GeneralAssumptions!BV133</f>
        <v>-3.9747903495257475E-6</v>
      </c>
      <c r="BS15" s="11">
        <f>InputDataA_GeneralAssumptions!BW133</f>
        <v>-3.5658754750089727E-6</v>
      </c>
      <c r="BT15" s="11">
        <f>InputDataA_GeneralAssumptions!BX133</f>
        <v>-3.5413522624372362E-6</v>
      </c>
      <c r="BU15" s="11">
        <f>InputDataA_GeneralAssumptions!BY133</f>
        <v>-3.9094050255927826E-6</v>
      </c>
      <c r="BV15" s="11">
        <f>InputDataA_GeneralAssumptions!BZ133</f>
        <v>-3.7785610522700352E-6</v>
      </c>
      <c r="BW15" s="11">
        <f>InputDataA_GeneralAssumptions!CA133</f>
        <v>-3.9421500191982872E-6</v>
      </c>
      <c r="BX15" s="11">
        <f>InputDataA_GeneralAssumptions!CB133</f>
        <v>-4.5882881308800805E-6</v>
      </c>
      <c r="BY15" s="11">
        <f>InputDataA_GeneralAssumptions!CC133</f>
        <v>-4.743706464083175E-6</v>
      </c>
      <c r="BZ15" s="11">
        <f>InputDataA_GeneralAssumptions!CD133</f>
        <v>-4.4656483034755112E-6</v>
      </c>
      <c r="CA15" s="11">
        <f>InputDataA_GeneralAssumptions!CE133</f>
        <v>-4.4411316066916839E-6</v>
      </c>
      <c r="CB15" s="11">
        <f>InputDataA_GeneralAssumptions!CF133</f>
        <v>-4.8909917046424667E-6</v>
      </c>
      <c r="CC15" s="11">
        <f>InputDataA_GeneralAssumptions!CG133</f>
        <v>-4.8910156263959337E-6</v>
      </c>
      <c r="CD15" s="11">
        <f>InputDataA_GeneralAssumptions!CH133</f>
        <v>-4.1958248971907253E-6</v>
      </c>
      <c r="CE15" s="11" t="e">
        <f>InputDataA_GeneralAssumptions!CI133</f>
        <v>#VALUE!</v>
      </c>
    </row>
    <row r="16" spans="1:83">
      <c r="B16" s="1" t="str">
        <f>LEFT(InputDataA_GeneralAssumptions!D99,1)</f>
        <v>A</v>
      </c>
      <c r="C16" s="21" t="s">
        <v>558</v>
      </c>
      <c r="D16" s="286" t="s">
        <v>2</v>
      </c>
      <c r="E16" s="11">
        <f>InputDataA_GeneralAssumptions!I97</f>
        <v>1.9992845132946968E-2</v>
      </c>
      <c r="F16" s="11">
        <f>InputDataA_GeneralAssumptions!J97</f>
        <v>1.9992845132946968E-2</v>
      </c>
      <c r="G16" s="11">
        <f>InputDataA_GeneralAssumptions!K97</f>
        <v>1.9992845132946968E-2</v>
      </c>
      <c r="H16" s="11">
        <f>InputDataA_GeneralAssumptions!L97</f>
        <v>1.9992845132946968E-2</v>
      </c>
      <c r="I16" s="11">
        <f>InputDataA_GeneralAssumptions!M97</f>
        <v>1.9992845132946968E-2</v>
      </c>
      <c r="J16" s="11">
        <f>InputDataA_GeneralAssumptions!N97</f>
        <v>1.9992845132946968E-2</v>
      </c>
      <c r="K16" s="11">
        <f>InputDataA_GeneralAssumptions!O97</f>
        <v>1.9992845132946968E-2</v>
      </c>
      <c r="L16" s="11">
        <f>InputDataA_GeneralAssumptions!P97</f>
        <v>1.9992845132946968E-2</v>
      </c>
      <c r="M16" s="11">
        <f>InputDataA_GeneralAssumptions!Q97</f>
        <v>1.9992845132946968E-2</v>
      </c>
      <c r="N16" s="11">
        <f>InputDataA_GeneralAssumptions!R97</f>
        <v>1.9992845132946968E-2</v>
      </c>
      <c r="O16" s="11">
        <f>InputDataA_GeneralAssumptions!S97</f>
        <v>1.9992845132946968E-2</v>
      </c>
      <c r="P16" s="11">
        <f>InputDataA_GeneralAssumptions!T97</f>
        <v>1.9992845132946968E-2</v>
      </c>
      <c r="Q16" s="11">
        <f>InputDataA_GeneralAssumptions!U97</f>
        <v>1.9992845132946968E-2</v>
      </c>
      <c r="R16" s="11">
        <f>InputDataA_GeneralAssumptions!V97</f>
        <v>1.9992845132946968E-2</v>
      </c>
      <c r="S16" s="11">
        <f>InputDataA_GeneralAssumptions!W97</f>
        <v>1.9992845132946968E-2</v>
      </c>
      <c r="T16" s="11">
        <f>InputDataA_GeneralAssumptions!X97</f>
        <v>1.9992845132946968E-2</v>
      </c>
      <c r="U16" s="11">
        <f>InputDataA_GeneralAssumptions!Y97</f>
        <v>1.9992845132946968E-2</v>
      </c>
      <c r="V16" s="11">
        <f>InputDataA_GeneralAssumptions!Z97</f>
        <v>1.9992845132946968E-2</v>
      </c>
      <c r="W16" s="11">
        <f>InputDataA_GeneralAssumptions!AA97</f>
        <v>1.9992845132946968E-2</v>
      </c>
      <c r="X16" s="11">
        <f>InputDataA_GeneralAssumptions!AB97</f>
        <v>1.9992845132946968E-2</v>
      </c>
      <c r="Y16" s="11">
        <f>InputDataA_GeneralAssumptions!AC97</f>
        <v>1.9992845132946968E-2</v>
      </c>
      <c r="Z16" s="11">
        <f>InputDataA_GeneralAssumptions!AD97</f>
        <v>1.9992845132946968E-2</v>
      </c>
      <c r="AA16" s="11">
        <f>InputDataA_GeneralAssumptions!AE97</f>
        <v>1.9992845132946968E-2</v>
      </c>
      <c r="AB16" s="11">
        <f>InputDataA_GeneralAssumptions!AF97</f>
        <v>1.9992845132946968E-2</v>
      </c>
      <c r="AC16" s="11">
        <f>InputDataA_GeneralAssumptions!AG97</f>
        <v>1.9992845132946968E-2</v>
      </c>
      <c r="AD16" s="11">
        <f>InputDataA_GeneralAssumptions!AH97</f>
        <v>1.9992845132946968E-2</v>
      </c>
      <c r="AE16" s="11">
        <f>InputDataA_GeneralAssumptions!AI97</f>
        <v>1.9992845132946968E-2</v>
      </c>
      <c r="AF16" s="11">
        <f>InputDataA_GeneralAssumptions!AJ97</f>
        <v>1.9992845132946968E-2</v>
      </c>
      <c r="AG16" s="11">
        <f>InputDataA_GeneralAssumptions!AK97</f>
        <v>1.9992845132946968E-2</v>
      </c>
      <c r="AH16" s="11">
        <f>InputDataA_GeneralAssumptions!AL97</f>
        <v>1.9992845132946968E-2</v>
      </c>
      <c r="AI16" s="11">
        <f>InputDataA_GeneralAssumptions!AM97</f>
        <v>1.9992845132946968E-2</v>
      </c>
      <c r="AJ16" s="11">
        <f>InputDataA_GeneralAssumptions!AN97</f>
        <v>1.9992845132946968E-2</v>
      </c>
      <c r="AK16" s="11">
        <f>InputDataA_GeneralAssumptions!AO97</f>
        <v>1.9992845132946968E-2</v>
      </c>
      <c r="AL16" s="11">
        <f>InputDataA_GeneralAssumptions!AP97</f>
        <v>1.9992845132946968E-2</v>
      </c>
      <c r="AM16" s="11">
        <f>InputDataA_GeneralAssumptions!AQ97</f>
        <v>1.9992845132946968E-2</v>
      </c>
      <c r="AN16" s="11">
        <f>InputDataA_GeneralAssumptions!AR97</f>
        <v>1.9992845132946968E-2</v>
      </c>
      <c r="AO16" s="11">
        <f>InputDataA_GeneralAssumptions!AS97</f>
        <v>1.9992845132946968E-2</v>
      </c>
      <c r="AP16" s="11">
        <f>InputDataA_GeneralAssumptions!AT97</f>
        <v>1.9992845132946968E-2</v>
      </c>
      <c r="AQ16" s="11">
        <f>InputDataA_GeneralAssumptions!AU97</f>
        <v>1.9992845132946968E-2</v>
      </c>
      <c r="AR16" s="11">
        <f>InputDataA_GeneralAssumptions!AV97</f>
        <v>1.9992845132946968E-2</v>
      </c>
      <c r="AS16" s="11">
        <f>InputDataA_GeneralAssumptions!AW97</f>
        <v>1.9992845132946968E-2</v>
      </c>
      <c r="AT16" s="11">
        <f>InputDataA_GeneralAssumptions!AX97</f>
        <v>1.9992845132946968E-2</v>
      </c>
      <c r="AU16" s="11">
        <f>InputDataA_GeneralAssumptions!AY97</f>
        <v>1.9992845132946968E-2</v>
      </c>
      <c r="AV16" s="11">
        <f>InputDataA_GeneralAssumptions!AZ97</f>
        <v>1.9992845132946968E-2</v>
      </c>
      <c r="AW16" s="11">
        <f>InputDataA_GeneralAssumptions!BA97</f>
        <v>1.9992845132946968E-2</v>
      </c>
      <c r="AX16" s="11">
        <f>InputDataA_GeneralAssumptions!BB97</f>
        <v>1.9992845132946968E-2</v>
      </c>
      <c r="AY16" s="11">
        <f>InputDataA_GeneralAssumptions!BC97</f>
        <v>1.9992845132946968E-2</v>
      </c>
      <c r="AZ16" s="11">
        <f>InputDataA_GeneralAssumptions!BD97</f>
        <v>1.9992845132946968E-2</v>
      </c>
      <c r="BA16" s="11">
        <f>InputDataA_GeneralAssumptions!BE97</f>
        <v>1.9992845132946968E-2</v>
      </c>
      <c r="BB16" s="11">
        <f>InputDataA_GeneralAssumptions!BF97</f>
        <v>1.9992845132946968E-2</v>
      </c>
      <c r="BC16" s="11">
        <f>InputDataA_GeneralAssumptions!BG97</f>
        <v>1.9992845132946968E-2</v>
      </c>
      <c r="BD16" s="11">
        <f>InputDataA_GeneralAssumptions!BH97</f>
        <v>1.9992845132946968E-2</v>
      </c>
      <c r="BE16" s="11">
        <f>InputDataA_GeneralAssumptions!BI97</f>
        <v>1.9992845132946968E-2</v>
      </c>
      <c r="BF16" s="11">
        <f>InputDataA_GeneralAssumptions!BJ97</f>
        <v>1.9992845132946968E-2</v>
      </c>
      <c r="BG16" s="11">
        <f>InputDataA_GeneralAssumptions!BK97</f>
        <v>1.9992845132946968E-2</v>
      </c>
      <c r="BH16" s="11">
        <f>InputDataA_GeneralAssumptions!BL97</f>
        <v>1.9992845132946968E-2</v>
      </c>
      <c r="BI16" s="11">
        <f>InputDataA_GeneralAssumptions!BM97</f>
        <v>1.9992845132946968E-2</v>
      </c>
      <c r="BJ16" s="11">
        <f>InputDataA_GeneralAssumptions!BN97</f>
        <v>1.9992845132946968E-2</v>
      </c>
      <c r="BK16" s="11">
        <f>InputDataA_GeneralAssumptions!BO97</f>
        <v>1.9992845132946968E-2</v>
      </c>
      <c r="BL16" s="11">
        <f>InputDataA_GeneralAssumptions!BP97</f>
        <v>1.9992845132946968E-2</v>
      </c>
      <c r="BM16" s="11">
        <f>InputDataA_GeneralAssumptions!BQ97</f>
        <v>1.9992845132946968E-2</v>
      </c>
      <c r="BN16" s="11">
        <f>InputDataA_GeneralAssumptions!BR97</f>
        <v>1.9992845132946968E-2</v>
      </c>
      <c r="BO16" s="11">
        <f>InputDataA_GeneralAssumptions!BS97</f>
        <v>1.9992845132946968E-2</v>
      </c>
      <c r="BP16" s="11">
        <f>InputDataA_GeneralAssumptions!BT97</f>
        <v>1.9992845132946968E-2</v>
      </c>
      <c r="BQ16" s="11">
        <f>InputDataA_GeneralAssumptions!BU97</f>
        <v>1.9992845132946968E-2</v>
      </c>
      <c r="BR16" s="11">
        <f>InputDataA_GeneralAssumptions!BV97</f>
        <v>1.9992845132946968E-2</v>
      </c>
      <c r="BS16" s="11">
        <f>InputDataA_GeneralAssumptions!BW97</f>
        <v>1.9992845132946968E-2</v>
      </c>
      <c r="BT16" s="11">
        <f>InputDataA_GeneralAssumptions!BX97</f>
        <v>1.9992845132946968E-2</v>
      </c>
      <c r="BU16" s="11">
        <f>InputDataA_GeneralAssumptions!BY97</f>
        <v>1.9992845132946968E-2</v>
      </c>
      <c r="BV16" s="11">
        <f>InputDataA_GeneralAssumptions!BZ97</f>
        <v>1.9992845132946968E-2</v>
      </c>
      <c r="BW16" s="11">
        <f>InputDataA_GeneralAssumptions!CA97</f>
        <v>1.9992845132946968E-2</v>
      </c>
      <c r="BX16" s="11">
        <f>InputDataA_GeneralAssumptions!CB97</f>
        <v>1.9992845132946968E-2</v>
      </c>
      <c r="BY16" s="11">
        <f>InputDataA_GeneralAssumptions!CC97</f>
        <v>1.9992845132946968E-2</v>
      </c>
      <c r="BZ16" s="11">
        <f>InputDataA_GeneralAssumptions!CD97</f>
        <v>1.9992845132946968E-2</v>
      </c>
      <c r="CA16" s="11">
        <f>InputDataA_GeneralAssumptions!CE97</f>
        <v>1.9992845132946968E-2</v>
      </c>
      <c r="CB16" s="11">
        <f>InputDataA_GeneralAssumptions!CF97</f>
        <v>1.9992845132946968E-2</v>
      </c>
      <c r="CC16" s="11">
        <f>InputDataA_GeneralAssumptions!CG97</f>
        <v>1.9992845132946968E-2</v>
      </c>
      <c r="CD16" s="11">
        <f>InputDataA_GeneralAssumptions!CH97</f>
        <v>1.9992845132946968E-2</v>
      </c>
      <c r="CE16" s="11">
        <f>InputDataA_GeneralAssumptions!CI97</f>
        <v>1.9992845132946968E-2</v>
      </c>
    </row>
    <row r="17" spans="1:83">
      <c r="B17" s="1" t="str">
        <f>LEFT(InputDataA_GeneralAssumptions!D80,1)</f>
        <v>A</v>
      </c>
      <c r="C17" s="21" t="s">
        <v>571</v>
      </c>
      <c r="D17" s="286" t="s">
        <v>2</v>
      </c>
      <c r="E17" s="102" t="str">
        <f>InputDataA_GeneralAssumptions!I88</f>
        <v>Not an input</v>
      </c>
      <c r="F17" s="102" t="str">
        <f>InputDataA_GeneralAssumptions!J88</f>
        <v>Not an input</v>
      </c>
      <c r="G17" s="102" t="str">
        <f>InputDataA_GeneralAssumptions!K88</f>
        <v>Not an input</v>
      </c>
      <c r="H17" s="102" t="str">
        <f>InputDataA_GeneralAssumptions!L88</f>
        <v>Not an input</v>
      </c>
      <c r="I17" s="102" t="str">
        <f>InputDataA_GeneralAssumptions!M88</f>
        <v>Not an input</v>
      </c>
      <c r="J17" s="102" t="str">
        <f>InputDataA_GeneralAssumptions!N88</f>
        <v>Not an input</v>
      </c>
      <c r="K17" s="102" t="str">
        <f>InputDataA_GeneralAssumptions!O88</f>
        <v>Not an input</v>
      </c>
      <c r="L17" s="102" t="str">
        <f>InputDataA_GeneralAssumptions!P88</f>
        <v>Not an input</v>
      </c>
      <c r="M17" s="102" t="str">
        <f>InputDataA_GeneralAssumptions!Q88</f>
        <v>Not an input</v>
      </c>
      <c r="N17" s="102" t="str">
        <f>InputDataA_GeneralAssumptions!R88</f>
        <v>Not an input</v>
      </c>
      <c r="O17" s="102" t="str">
        <f>InputDataA_GeneralAssumptions!S88</f>
        <v>Not an input</v>
      </c>
      <c r="P17" s="102" t="str">
        <f>InputDataA_GeneralAssumptions!T88</f>
        <v>Not an input</v>
      </c>
      <c r="Q17" s="102" t="str">
        <f>InputDataA_GeneralAssumptions!U88</f>
        <v>Not an input</v>
      </c>
      <c r="R17" s="102" t="str">
        <f>InputDataA_GeneralAssumptions!V88</f>
        <v>Not an input</v>
      </c>
      <c r="S17" s="102" t="str">
        <f>InputDataA_GeneralAssumptions!W88</f>
        <v>Not an input</v>
      </c>
      <c r="T17" s="102" t="str">
        <f>InputDataA_GeneralAssumptions!X88</f>
        <v>Not an input</v>
      </c>
      <c r="U17" s="102" t="str">
        <f>InputDataA_GeneralAssumptions!Y88</f>
        <v>Not an input</v>
      </c>
      <c r="V17" s="102" t="str">
        <f>InputDataA_GeneralAssumptions!Z88</f>
        <v>Not an input</v>
      </c>
      <c r="W17" s="102" t="str">
        <f>InputDataA_GeneralAssumptions!AA88</f>
        <v>Not an input</v>
      </c>
      <c r="X17" s="102" t="str">
        <f>InputDataA_GeneralAssumptions!AB88</f>
        <v>Not an input</v>
      </c>
      <c r="Y17" s="102" t="str">
        <f>InputDataA_GeneralAssumptions!AC88</f>
        <v>Not an input</v>
      </c>
      <c r="Z17" s="102" t="str">
        <f>InputDataA_GeneralAssumptions!AD88</f>
        <v>Not an input</v>
      </c>
      <c r="AA17" s="102" t="str">
        <f>InputDataA_GeneralAssumptions!AE88</f>
        <v>Not an input</v>
      </c>
      <c r="AB17" s="102" t="str">
        <f>InputDataA_GeneralAssumptions!AF88</f>
        <v>Not an input</v>
      </c>
      <c r="AC17" s="102" t="str">
        <f>InputDataA_GeneralAssumptions!AG88</f>
        <v>Not an input</v>
      </c>
      <c r="AD17" s="102" t="str">
        <f>InputDataA_GeneralAssumptions!AH88</f>
        <v>Not an input</v>
      </c>
      <c r="AE17" s="102" t="str">
        <f>InputDataA_GeneralAssumptions!AI88</f>
        <v>Not an input</v>
      </c>
      <c r="AF17" s="102" t="str">
        <f>InputDataA_GeneralAssumptions!AJ88</f>
        <v>Not an input</v>
      </c>
      <c r="AG17" s="102" t="str">
        <f>InputDataA_GeneralAssumptions!AK88</f>
        <v>Not an input</v>
      </c>
      <c r="AH17" s="102" t="str">
        <f>InputDataA_GeneralAssumptions!AL88</f>
        <v>Not an input</v>
      </c>
      <c r="AI17" s="102" t="str">
        <f>InputDataA_GeneralAssumptions!AM88</f>
        <v>Not an input</v>
      </c>
      <c r="AJ17" s="102" t="str">
        <f>InputDataA_GeneralAssumptions!AN88</f>
        <v>Not an input</v>
      </c>
      <c r="AK17" s="102" t="str">
        <f>InputDataA_GeneralAssumptions!AO88</f>
        <v>Not an input</v>
      </c>
      <c r="AL17" s="102" t="str">
        <f>InputDataA_GeneralAssumptions!AP88</f>
        <v>Not an input</v>
      </c>
      <c r="AM17" s="102" t="str">
        <f>InputDataA_GeneralAssumptions!AQ88</f>
        <v>Not an input</v>
      </c>
      <c r="AN17" s="102" t="str">
        <f>InputDataA_GeneralAssumptions!AR88</f>
        <v>Not an input</v>
      </c>
      <c r="AO17" s="102" t="str">
        <f>InputDataA_GeneralAssumptions!AS88</f>
        <v>Not an input</v>
      </c>
      <c r="AP17" s="102" t="str">
        <f>InputDataA_GeneralAssumptions!AT88</f>
        <v>Not an input</v>
      </c>
      <c r="AQ17" s="102" t="str">
        <f>InputDataA_GeneralAssumptions!AU88</f>
        <v>Not an input</v>
      </c>
      <c r="AR17" s="102" t="str">
        <f>InputDataA_GeneralAssumptions!AV88</f>
        <v>Not an input</v>
      </c>
      <c r="AS17" s="102" t="str">
        <f>InputDataA_GeneralAssumptions!AW88</f>
        <v>Not an input</v>
      </c>
      <c r="AT17" s="102" t="str">
        <f>InputDataA_GeneralAssumptions!AX88</f>
        <v>Not an input</v>
      </c>
      <c r="AU17" s="102" t="str">
        <f>InputDataA_GeneralAssumptions!AY88</f>
        <v>Not an input</v>
      </c>
      <c r="AV17" s="102" t="str">
        <f>InputDataA_GeneralAssumptions!AZ88</f>
        <v>Not an input</v>
      </c>
      <c r="AW17" s="102" t="str">
        <f>InputDataA_GeneralAssumptions!BA88</f>
        <v>Not an input</v>
      </c>
      <c r="AX17" s="102" t="str">
        <f>InputDataA_GeneralAssumptions!BB88</f>
        <v>Not an input</v>
      </c>
      <c r="AY17" s="102" t="str">
        <f>InputDataA_GeneralAssumptions!BC88</f>
        <v>Not an input</v>
      </c>
      <c r="AZ17" s="102" t="str">
        <f>InputDataA_GeneralAssumptions!BD88</f>
        <v>Not an input</v>
      </c>
      <c r="BA17" s="102" t="str">
        <f>InputDataA_GeneralAssumptions!BE88</f>
        <v>Not an input</v>
      </c>
      <c r="BB17" s="102" t="str">
        <f>InputDataA_GeneralAssumptions!BF88</f>
        <v>Not an input</v>
      </c>
      <c r="BC17" s="102" t="str">
        <f>InputDataA_GeneralAssumptions!BG88</f>
        <v>Not an input</v>
      </c>
      <c r="BD17" s="102" t="str">
        <f>InputDataA_GeneralAssumptions!BH88</f>
        <v>Not an input</v>
      </c>
      <c r="BE17" s="102" t="str">
        <f>InputDataA_GeneralAssumptions!BI88</f>
        <v>Not an input</v>
      </c>
      <c r="BF17" s="102" t="str">
        <f>InputDataA_GeneralAssumptions!BJ88</f>
        <v>Not an input</v>
      </c>
      <c r="BG17" s="102" t="str">
        <f>InputDataA_GeneralAssumptions!BK88</f>
        <v>Not an input</v>
      </c>
      <c r="BH17" s="102" t="str">
        <f>InputDataA_GeneralAssumptions!BL88</f>
        <v>Not an input</v>
      </c>
      <c r="BI17" s="102" t="str">
        <f>InputDataA_GeneralAssumptions!BM88</f>
        <v>Not an input</v>
      </c>
      <c r="BJ17" s="102" t="str">
        <f>InputDataA_GeneralAssumptions!BN88</f>
        <v>Not an input</v>
      </c>
      <c r="BK17" s="102" t="str">
        <f>InputDataA_GeneralAssumptions!BO88</f>
        <v>Not an input</v>
      </c>
      <c r="BL17" s="102" t="str">
        <f>InputDataA_GeneralAssumptions!BP88</f>
        <v>Not an input</v>
      </c>
      <c r="BM17" s="102" t="str">
        <f>InputDataA_GeneralAssumptions!BQ88</f>
        <v>Not an input</v>
      </c>
      <c r="BN17" s="102" t="str">
        <f>InputDataA_GeneralAssumptions!BR88</f>
        <v>Not an input</v>
      </c>
      <c r="BO17" s="102" t="str">
        <f>InputDataA_GeneralAssumptions!BS88</f>
        <v>Not an input</v>
      </c>
      <c r="BP17" s="102" t="str">
        <f>InputDataA_GeneralAssumptions!BT88</f>
        <v>Not an input</v>
      </c>
      <c r="BQ17" s="102" t="str">
        <f>InputDataA_GeneralAssumptions!BU88</f>
        <v>Not an input</v>
      </c>
      <c r="BR17" s="102" t="str">
        <f>InputDataA_GeneralAssumptions!BV88</f>
        <v>Not an input</v>
      </c>
      <c r="BS17" s="102" t="str">
        <f>InputDataA_GeneralAssumptions!BW88</f>
        <v>Not an input</v>
      </c>
      <c r="BT17" s="102" t="str">
        <f>InputDataA_GeneralAssumptions!BX88</f>
        <v>Not an input</v>
      </c>
      <c r="BU17" s="102" t="str">
        <f>InputDataA_GeneralAssumptions!BY88</f>
        <v>Not an input</v>
      </c>
      <c r="BV17" s="102" t="str">
        <f>InputDataA_GeneralAssumptions!BZ88</f>
        <v>Not an input</v>
      </c>
      <c r="BW17" s="102" t="str">
        <f>InputDataA_GeneralAssumptions!CA88</f>
        <v>Not an input</v>
      </c>
      <c r="BX17" s="102" t="str">
        <f>InputDataA_GeneralAssumptions!CB88</f>
        <v>Not an input</v>
      </c>
      <c r="BY17" s="102" t="str">
        <f>InputDataA_GeneralAssumptions!CC88</f>
        <v>Not an input</v>
      </c>
      <c r="BZ17" s="102" t="str">
        <f>InputDataA_GeneralAssumptions!CD88</f>
        <v>Not an input</v>
      </c>
      <c r="CA17" s="102" t="str">
        <f>InputDataA_GeneralAssumptions!CE88</f>
        <v>Not an input</v>
      </c>
      <c r="CB17" s="102" t="str">
        <f>InputDataA_GeneralAssumptions!CF88</f>
        <v>Not an input</v>
      </c>
      <c r="CC17" s="102" t="str">
        <f>InputDataA_GeneralAssumptions!CG88</f>
        <v>Not an input</v>
      </c>
      <c r="CD17" s="102" t="str">
        <f>InputDataA_GeneralAssumptions!CH88</f>
        <v>Not an input</v>
      </c>
      <c r="CE17" s="102" t="str">
        <f>InputDataA_GeneralAssumptions!CI88</f>
        <v>Not an input</v>
      </c>
    </row>
    <row r="18" spans="1:83">
      <c r="B18" s="1" t="str">
        <f>LEFT(InputDataA_GeneralAssumptions!D80,1)</f>
        <v>A</v>
      </c>
      <c r="C18" s="22" t="s">
        <v>469</v>
      </c>
      <c r="D18" s="287" t="s">
        <v>2</v>
      </c>
      <c r="E18" s="103">
        <f>InputDataA_GeneralAssumptions!I78</f>
        <v>8.0398254794999957E-4</v>
      </c>
      <c r="F18" s="103">
        <f>InputDataA_GeneralAssumptions!J78</f>
        <v>8.0398254794999957E-4</v>
      </c>
      <c r="G18" s="103">
        <f>InputDataA_GeneralAssumptions!K78</f>
        <v>8.0398254794999957E-4</v>
      </c>
      <c r="H18" s="103">
        <f>InputDataA_GeneralAssumptions!L78</f>
        <v>8.0398254794999957E-4</v>
      </c>
      <c r="I18" s="103">
        <f>InputDataA_GeneralAssumptions!M78</f>
        <v>8.0398254794999957E-4</v>
      </c>
      <c r="J18" s="103">
        <f>InputDataA_GeneralAssumptions!N78</f>
        <v>8.0398254794999957E-4</v>
      </c>
      <c r="K18" s="103">
        <f>InputDataA_GeneralAssumptions!O78</f>
        <v>8.0398254794999957E-4</v>
      </c>
      <c r="L18" s="103">
        <f>InputDataA_GeneralAssumptions!P78</f>
        <v>8.0398254794999957E-4</v>
      </c>
      <c r="M18" s="103">
        <f>InputDataA_GeneralAssumptions!Q78</f>
        <v>8.0398254794999957E-4</v>
      </c>
      <c r="N18" s="103">
        <f>InputDataA_GeneralAssumptions!R78</f>
        <v>8.0398254794999957E-4</v>
      </c>
      <c r="O18" s="103">
        <f>InputDataA_GeneralAssumptions!S78</f>
        <v>8.0398254794999957E-4</v>
      </c>
      <c r="P18" s="103">
        <f>InputDataA_GeneralAssumptions!T78</f>
        <v>8.0398254794999957E-4</v>
      </c>
      <c r="Q18" s="103">
        <f>InputDataA_GeneralAssumptions!U78</f>
        <v>8.0398254794999957E-4</v>
      </c>
      <c r="R18" s="103">
        <f>InputDataA_GeneralAssumptions!V78</f>
        <v>8.0398254794999957E-4</v>
      </c>
      <c r="S18" s="103">
        <f>InputDataA_GeneralAssumptions!W78</f>
        <v>8.0398254794999957E-4</v>
      </c>
      <c r="T18" s="103">
        <f>InputDataA_GeneralAssumptions!X78</f>
        <v>8.0398254794999957E-4</v>
      </c>
      <c r="U18" s="103">
        <f>InputDataA_GeneralAssumptions!Y78</f>
        <v>8.0398254794999957E-4</v>
      </c>
      <c r="V18" s="103">
        <f>InputDataA_GeneralAssumptions!Z78</f>
        <v>8.0398254794999957E-4</v>
      </c>
      <c r="W18" s="103">
        <f>InputDataA_GeneralAssumptions!AA78</f>
        <v>8.0398254794999957E-4</v>
      </c>
      <c r="X18" s="103">
        <f>InputDataA_GeneralAssumptions!AB78</f>
        <v>8.0398254794999957E-4</v>
      </c>
      <c r="Y18" s="103">
        <f>InputDataA_GeneralAssumptions!AC78</f>
        <v>8.0398254794999957E-4</v>
      </c>
      <c r="Z18" s="103">
        <f>InputDataA_GeneralAssumptions!AD78</f>
        <v>8.0398254794999957E-4</v>
      </c>
      <c r="AA18" s="103">
        <f>InputDataA_GeneralAssumptions!AE78</f>
        <v>8.0398254794999957E-4</v>
      </c>
      <c r="AB18" s="103">
        <f>InputDataA_GeneralAssumptions!AF78</f>
        <v>8.0398254794999957E-4</v>
      </c>
      <c r="AC18" s="103">
        <f>InputDataA_GeneralAssumptions!AG78</f>
        <v>8.0398254794999957E-4</v>
      </c>
      <c r="AD18" s="103">
        <f>InputDataA_GeneralAssumptions!AH78</f>
        <v>8.0398254794999957E-4</v>
      </c>
      <c r="AE18" s="103">
        <f>InputDataA_GeneralAssumptions!AI78</f>
        <v>8.0398254794999957E-4</v>
      </c>
      <c r="AF18" s="103">
        <f>InputDataA_GeneralAssumptions!AJ78</f>
        <v>8.0398254794999957E-4</v>
      </c>
      <c r="AG18" s="103">
        <f>InputDataA_GeneralAssumptions!AK78</f>
        <v>8.0398254794999957E-4</v>
      </c>
      <c r="AH18" s="103">
        <f>InputDataA_GeneralAssumptions!AL78</f>
        <v>8.0398254794999957E-4</v>
      </c>
      <c r="AI18" s="103">
        <f>InputDataA_GeneralAssumptions!AM78</f>
        <v>8.0398254794999957E-4</v>
      </c>
      <c r="AJ18" s="103">
        <f>InputDataA_GeneralAssumptions!AN78</f>
        <v>8.0398254794999957E-4</v>
      </c>
      <c r="AK18" s="103">
        <f>InputDataA_GeneralAssumptions!AO78</f>
        <v>8.0398254794999957E-4</v>
      </c>
      <c r="AL18" s="103">
        <f>InputDataA_GeneralAssumptions!AP78</f>
        <v>8.0398254794999957E-4</v>
      </c>
      <c r="AM18" s="103">
        <f>InputDataA_GeneralAssumptions!AQ78</f>
        <v>8.0398254794999957E-4</v>
      </c>
      <c r="AN18" s="103">
        <f>InputDataA_GeneralAssumptions!AR78</f>
        <v>8.0398254794999957E-4</v>
      </c>
      <c r="AO18" s="103">
        <f>InputDataA_GeneralAssumptions!AS78</f>
        <v>8.0398254794999957E-4</v>
      </c>
      <c r="AP18" s="103">
        <f>InputDataA_GeneralAssumptions!AT78</f>
        <v>8.0398254794999957E-4</v>
      </c>
      <c r="AQ18" s="103">
        <f>InputDataA_GeneralAssumptions!AU78</f>
        <v>8.0398254794999957E-4</v>
      </c>
      <c r="AR18" s="103">
        <f>InputDataA_GeneralAssumptions!AV78</f>
        <v>8.0398254794999957E-4</v>
      </c>
      <c r="AS18" s="103">
        <f>InputDataA_GeneralAssumptions!AW78</f>
        <v>8.0398254794999957E-4</v>
      </c>
      <c r="AT18" s="103">
        <f>InputDataA_GeneralAssumptions!AX78</f>
        <v>8.0398254794999957E-4</v>
      </c>
      <c r="AU18" s="103">
        <f>InputDataA_GeneralAssumptions!AY78</f>
        <v>8.0398254794999957E-4</v>
      </c>
      <c r="AV18" s="103">
        <f>InputDataA_GeneralAssumptions!AZ78</f>
        <v>8.0398254794999957E-4</v>
      </c>
      <c r="AW18" s="103">
        <f>InputDataA_GeneralAssumptions!BA78</f>
        <v>8.0398254794999957E-4</v>
      </c>
      <c r="AX18" s="103">
        <f>InputDataA_GeneralAssumptions!BB78</f>
        <v>8.0398254794999957E-4</v>
      </c>
      <c r="AY18" s="103">
        <f>InputDataA_GeneralAssumptions!BC78</f>
        <v>8.0398254794999957E-4</v>
      </c>
      <c r="AZ18" s="103">
        <f>InputDataA_GeneralAssumptions!BD78</f>
        <v>8.0398254794999957E-4</v>
      </c>
      <c r="BA18" s="103">
        <f>InputDataA_GeneralAssumptions!BE78</f>
        <v>8.0398254794999957E-4</v>
      </c>
      <c r="BB18" s="103">
        <f>InputDataA_GeneralAssumptions!BF78</f>
        <v>8.0398254794999957E-4</v>
      </c>
      <c r="BC18" s="103">
        <f>InputDataA_GeneralAssumptions!BG78</f>
        <v>8.0398254794999957E-4</v>
      </c>
      <c r="BD18" s="103">
        <f>InputDataA_GeneralAssumptions!BH78</f>
        <v>8.0398254794999957E-4</v>
      </c>
      <c r="BE18" s="103">
        <f>InputDataA_GeneralAssumptions!BI78</f>
        <v>8.0398254794999957E-4</v>
      </c>
      <c r="BF18" s="103">
        <f>InputDataA_GeneralAssumptions!BJ78</f>
        <v>8.0398254794999957E-4</v>
      </c>
      <c r="BG18" s="103">
        <f>InputDataA_GeneralAssumptions!BK78</f>
        <v>8.0398254794999957E-4</v>
      </c>
      <c r="BH18" s="103">
        <f>InputDataA_GeneralAssumptions!BL78</f>
        <v>8.0398254794999957E-4</v>
      </c>
      <c r="BI18" s="103">
        <f>InputDataA_GeneralAssumptions!BM78</f>
        <v>8.0398254794999957E-4</v>
      </c>
      <c r="BJ18" s="103">
        <f>InputDataA_GeneralAssumptions!BN78</f>
        <v>8.0398254794999957E-4</v>
      </c>
      <c r="BK18" s="103">
        <f>InputDataA_GeneralAssumptions!BO78</f>
        <v>8.0398254794999957E-4</v>
      </c>
      <c r="BL18" s="103">
        <f>InputDataA_GeneralAssumptions!BP78</f>
        <v>8.0398254794999957E-4</v>
      </c>
      <c r="BM18" s="103">
        <f>InputDataA_GeneralAssumptions!BQ78</f>
        <v>8.0398254794999957E-4</v>
      </c>
      <c r="BN18" s="103">
        <f>InputDataA_GeneralAssumptions!BR78</f>
        <v>8.0398254794999957E-4</v>
      </c>
      <c r="BO18" s="103">
        <f>InputDataA_GeneralAssumptions!BS78</f>
        <v>8.0398254794999957E-4</v>
      </c>
      <c r="BP18" s="103">
        <f>InputDataA_GeneralAssumptions!BT78</f>
        <v>8.0398254794999957E-4</v>
      </c>
      <c r="BQ18" s="103">
        <f>InputDataA_GeneralAssumptions!BU78</f>
        <v>8.0398254794999957E-4</v>
      </c>
      <c r="BR18" s="103">
        <f>InputDataA_GeneralAssumptions!BV78</f>
        <v>8.0398254794999957E-4</v>
      </c>
      <c r="BS18" s="103">
        <f>InputDataA_GeneralAssumptions!BW78</f>
        <v>8.0398254794999957E-4</v>
      </c>
      <c r="BT18" s="103">
        <f>InputDataA_GeneralAssumptions!BX78</f>
        <v>8.0398254794999957E-4</v>
      </c>
      <c r="BU18" s="103">
        <f>InputDataA_GeneralAssumptions!BY78</f>
        <v>8.0398254794999957E-4</v>
      </c>
      <c r="BV18" s="103">
        <f>InputDataA_GeneralAssumptions!BZ78</f>
        <v>8.0398254794999957E-4</v>
      </c>
      <c r="BW18" s="103">
        <f>InputDataA_GeneralAssumptions!CA78</f>
        <v>8.0398254794999957E-4</v>
      </c>
      <c r="BX18" s="103">
        <f>InputDataA_GeneralAssumptions!CB78</f>
        <v>8.0398254794999957E-4</v>
      </c>
      <c r="BY18" s="103">
        <f>InputDataA_GeneralAssumptions!CC78</f>
        <v>8.0398254794999957E-4</v>
      </c>
      <c r="BZ18" s="103">
        <f>InputDataA_GeneralAssumptions!CD78</f>
        <v>8.0398254794999957E-4</v>
      </c>
      <c r="CA18" s="103">
        <f>InputDataA_GeneralAssumptions!CE78</f>
        <v>8.0398254794999957E-4</v>
      </c>
      <c r="CB18" s="103">
        <f>InputDataA_GeneralAssumptions!CF78</f>
        <v>8.0398254794999957E-4</v>
      </c>
      <c r="CC18" s="103">
        <f>InputDataA_GeneralAssumptions!CG78</f>
        <v>8.0398254794999957E-4</v>
      </c>
      <c r="CD18" s="103">
        <f>InputDataA_GeneralAssumptions!CH78</f>
        <v>8.0398254794999957E-4</v>
      </c>
      <c r="CE18" s="103">
        <f>InputDataA_GeneralAssumptions!CI78</f>
        <v>8.0398254794999957E-4</v>
      </c>
    </row>
    <row r="19" spans="1:83">
      <c r="B19" s="1" t="str">
        <f>LEFT(InputDataA_GeneralAssumptions!D143,1)</f>
        <v>A</v>
      </c>
      <c r="C19" s="21" t="s">
        <v>747</v>
      </c>
      <c r="D19" s="286"/>
      <c r="E19" s="102">
        <f>InputDataA_GeneralAssumptions!I141</f>
        <v>0.7212674617767334</v>
      </c>
      <c r="F19" s="102">
        <f>InputDataA_GeneralAssumptions!J141</f>
        <v>0.7212674617767334</v>
      </c>
      <c r="G19" s="102">
        <f>InputDataA_GeneralAssumptions!K141</f>
        <v>0.7212674617767334</v>
      </c>
      <c r="H19" s="102">
        <f>InputDataA_GeneralAssumptions!L141</f>
        <v>0.7212674617767334</v>
      </c>
      <c r="I19" s="102">
        <f>InputDataA_GeneralAssumptions!M141</f>
        <v>0.7212674617767334</v>
      </c>
      <c r="J19" s="102">
        <f>InputDataA_GeneralAssumptions!N141</f>
        <v>0.7212674617767334</v>
      </c>
      <c r="K19" s="102">
        <f>InputDataA_GeneralAssumptions!O141</f>
        <v>0.7212674617767334</v>
      </c>
      <c r="L19" s="102">
        <f>InputDataA_GeneralAssumptions!P141</f>
        <v>0.7212674617767334</v>
      </c>
      <c r="M19" s="102">
        <f>InputDataA_GeneralAssumptions!Q141</f>
        <v>0.7212674617767334</v>
      </c>
      <c r="N19" s="102">
        <f>InputDataA_GeneralAssumptions!R141</f>
        <v>0.7212674617767334</v>
      </c>
      <c r="O19" s="102">
        <f>InputDataA_GeneralAssumptions!S141</f>
        <v>0.7212674617767334</v>
      </c>
      <c r="P19" s="102">
        <f>InputDataA_GeneralAssumptions!T141</f>
        <v>0.7212674617767334</v>
      </c>
      <c r="Q19" s="102">
        <f>InputDataA_GeneralAssumptions!U141</f>
        <v>0.7212674617767334</v>
      </c>
      <c r="R19" s="102">
        <f>InputDataA_GeneralAssumptions!V141</f>
        <v>0.7212674617767334</v>
      </c>
      <c r="S19" s="102">
        <f>InputDataA_GeneralAssumptions!W141</f>
        <v>0.7212674617767334</v>
      </c>
      <c r="T19" s="102">
        <f>InputDataA_GeneralAssumptions!X141</f>
        <v>0.7212674617767334</v>
      </c>
      <c r="U19" s="102">
        <f>InputDataA_GeneralAssumptions!Y141</f>
        <v>0.7212674617767334</v>
      </c>
      <c r="V19" s="102">
        <f>InputDataA_GeneralAssumptions!Z141</f>
        <v>0.7212674617767334</v>
      </c>
      <c r="W19" s="102">
        <f>InputDataA_GeneralAssumptions!AA141</f>
        <v>0.7212674617767334</v>
      </c>
      <c r="X19" s="102">
        <f>InputDataA_GeneralAssumptions!AB141</f>
        <v>0.7212674617767334</v>
      </c>
      <c r="Y19" s="102">
        <f>InputDataA_GeneralAssumptions!AC141</f>
        <v>0.7212674617767334</v>
      </c>
      <c r="Z19" s="102">
        <f>InputDataA_GeneralAssumptions!AD141</f>
        <v>0.7212674617767334</v>
      </c>
      <c r="AA19" s="102">
        <f>InputDataA_GeneralAssumptions!AE141</f>
        <v>0.7212674617767334</v>
      </c>
      <c r="AB19" s="102">
        <f>InputDataA_GeneralAssumptions!AF141</f>
        <v>0.7212674617767334</v>
      </c>
      <c r="AC19" s="102">
        <f>InputDataA_GeneralAssumptions!AG141</f>
        <v>0.7212674617767334</v>
      </c>
      <c r="AD19" s="102">
        <f>InputDataA_GeneralAssumptions!AH141</f>
        <v>0.7212674617767334</v>
      </c>
      <c r="AE19" s="102">
        <f>InputDataA_GeneralAssumptions!AI141</f>
        <v>0.7212674617767334</v>
      </c>
      <c r="AF19" s="102">
        <f>InputDataA_GeneralAssumptions!AJ141</f>
        <v>0.7212674617767334</v>
      </c>
      <c r="AG19" s="102">
        <f>InputDataA_GeneralAssumptions!AK141</f>
        <v>0.7212674617767334</v>
      </c>
      <c r="AH19" s="102">
        <f>InputDataA_GeneralAssumptions!AL141</f>
        <v>0.7212674617767334</v>
      </c>
      <c r="AI19" s="102">
        <f>InputDataA_GeneralAssumptions!AM141</f>
        <v>0.7212674617767334</v>
      </c>
      <c r="AJ19" s="102">
        <f>InputDataA_GeneralAssumptions!AN141</f>
        <v>0.7212674617767334</v>
      </c>
      <c r="AK19" s="102">
        <f>InputDataA_GeneralAssumptions!AO141</f>
        <v>0.7212674617767334</v>
      </c>
      <c r="AL19" s="102">
        <f>InputDataA_GeneralAssumptions!AP141</f>
        <v>0.7212674617767334</v>
      </c>
      <c r="AM19" s="102">
        <f>InputDataA_GeneralAssumptions!AQ141</f>
        <v>0.7212674617767334</v>
      </c>
      <c r="AN19" s="102">
        <f>InputDataA_GeneralAssumptions!AR141</f>
        <v>0.7212674617767334</v>
      </c>
      <c r="AO19" s="102">
        <f>InputDataA_GeneralAssumptions!AS141</f>
        <v>0.7212674617767334</v>
      </c>
      <c r="AP19" s="102">
        <f>InputDataA_GeneralAssumptions!AT141</f>
        <v>0.7212674617767334</v>
      </c>
      <c r="AQ19" s="102">
        <f>InputDataA_GeneralAssumptions!AU141</f>
        <v>0.7212674617767334</v>
      </c>
      <c r="AR19" s="102">
        <f>InputDataA_GeneralAssumptions!AV141</f>
        <v>0.7212674617767334</v>
      </c>
      <c r="AS19" s="102">
        <f>InputDataA_GeneralAssumptions!AW141</f>
        <v>0.7212674617767334</v>
      </c>
      <c r="AT19" s="102">
        <f>InputDataA_GeneralAssumptions!AX141</f>
        <v>0.7212674617767334</v>
      </c>
      <c r="AU19" s="102">
        <f>InputDataA_GeneralAssumptions!AY141</f>
        <v>0.7212674617767334</v>
      </c>
      <c r="AV19" s="102">
        <f>InputDataA_GeneralAssumptions!AZ141</f>
        <v>0.7212674617767334</v>
      </c>
      <c r="AW19" s="102">
        <f>InputDataA_GeneralAssumptions!BA141</f>
        <v>0.7212674617767334</v>
      </c>
      <c r="AX19" s="102">
        <f>InputDataA_GeneralAssumptions!BB141</f>
        <v>0.7212674617767334</v>
      </c>
      <c r="AY19" s="102">
        <f>InputDataA_GeneralAssumptions!BC141</f>
        <v>0.7212674617767334</v>
      </c>
      <c r="AZ19" s="102">
        <f>InputDataA_GeneralAssumptions!BD141</f>
        <v>0.7212674617767334</v>
      </c>
      <c r="BA19" s="102">
        <f>InputDataA_GeneralAssumptions!BE141</f>
        <v>0.7212674617767334</v>
      </c>
      <c r="BB19" s="102">
        <f>InputDataA_GeneralAssumptions!BF141</f>
        <v>0.7212674617767334</v>
      </c>
      <c r="BC19" s="102">
        <f>InputDataA_GeneralAssumptions!BG141</f>
        <v>0.7212674617767334</v>
      </c>
      <c r="BD19" s="102">
        <f>InputDataA_GeneralAssumptions!BH141</f>
        <v>0.7212674617767334</v>
      </c>
      <c r="BE19" s="102">
        <f>InputDataA_GeneralAssumptions!BI141</f>
        <v>0.7212674617767334</v>
      </c>
      <c r="BF19" s="102">
        <f>InputDataA_GeneralAssumptions!BJ141</f>
        <v>0.7212674617767334</v>
      </c>
      <c r="BG19" s="102">
        <f>InputDataA_GeneralAssumptions!BK141</f>
        <v>0.7212674617767334</v>
      </c>
      <c r="BH19" s="102">
        <f>InputDataA_GeneralAssumptions!BL141</f>
        <v>0.7212674617767334</v>
      </c>
      <c r="BI19" s="102">
        <f>InputDataA_GeneralAssumptions!BM141</f>
        <v>0.7212674617767334</v>
      </c>
      <c r="BJ19" s="102">
        <f>InputDataA_GeneralAssumptions!BN141</f>
        <v>0.7212674617767334</v>
      </c>
      <c r="BK19" s="102">
        <f>InputDataA_GeneralAssumptions!BO141</f>
        <v>0.7212674617767334</v>
      </c>
      <c r="BL19" s="102">
        <f>InputDataA_GeneralAssumptions!BP141</f>
        <v>0.7212674617767334</v>
      </c>
      <c r="BM19" s="102">
        <f>InputDataA_GeneralAssumptions!BQ141</f>
        <v>0.7212674617767334</v>
      </c>
      <c r="BN19" s="102">
        <f>InputDataA_GeneralAssumptions!BR141</f>
        <v>0.7212674617767334</v>
      </c>
      <c r="BO19" s="102">
        <f>InputDataA_GeneralAssumptions!BS141</f>
        <v>0.7212674617767334</v>
      </c>
      <c r="BP19" s="102">
        <f>InputDataA_GeneralAssumptions!BT141</f>
        <v>0.7212674617767334</v>
      </c>
      <c r="BQ19" s="102">
        <f>InputDataA_GeneralAssumptions!BU141</f>
        <v>0.7212674617767334</v>
      </c>
      <c r="BR19" s="102">
        <f>InputDataA_GeneralAssumptions!BV141</f>
        <v>0.7212674617767334</v>
      </c>
      <c r="BS19" s="102">
        <f>InputDataA_GeneralAssumptions!BW141</f>
        <v>0.7212674617767334</v>
      </c>
      <c r="BT19" s="102">
        <f>InputDataA_GeneralAssumptions!BX141</f>
        <v>0.7212674617767334</v>
      </c>
      <c r="BU19" s="102">
        <f>InputDataA_GeneralAssumptions!BY141</f>
        <v>0.7212674617767334</v>
      </c>
      <c r="BV19" s="102">
        <f>InputDataA_GeneralAssumptions!BZ141</f>
        <v>0.7212674617767334</v>
      </c>
      <c r="BW19" s="102">
        <f>InputDataA_GeneralAssumptions!CA141</f>
        <v>0.7212674617767334</v>
      </c>
      <c r="BX19" s="102">
        <f>InputDataA_GeneralAssumptions!CB141</f>
        <v>0.7212674617767334</v>
      </c>
      <c r="BY19" s="102">
        <f>InputDataA_GeneralAssumptions!CC141</f>
        <v>0.7212674617767334</v>
      </c>
      <c r="BZ19" s="102">
        <f>InputDataA_GeneralAssumptions!CD141</f>
        <v>0.7212674617767334</v>
      </c>
      <c r="CA19" s="102">
        <f>InputDataA_GeneralAssumptions!CE141</f>
        <v>0.7212674617767334</v>
      </c>
      <c r="CB19" s="102">
        <f>InputDataA_GeneralAssumptions!CF141</f>
        <v>0.7212674617767334</v>
      </c>
      <c r="CC19" s="102">
        <f>InputDataA_GeneralAssumptions!CG141</f>
        <v>0.7212674617767334</v>
      </c>
      <c r="CD19" s="102">
        <f>InputDataA_GeneralAssumptions!CH141</f>
        <v>0.7212674617767334</v>
      </c>
      <c r="CE19" s="102">
        <f>InputDataA_GeneralAssumptions!CI141</f>
        <v>0.7212674617767334</v>
      </c>
    </row>
    <row r="20" spans="1:83">
      <c r="B20" s="1" t="str">
        <f>LEFT(InputDataB_ModelSpecAssumptions!D23,1)</f>
        <v>A</v>
      </c>
      <c r="C20" s="21" t="s">
        <v>716</v>
      </c>
      <c r="D20" s="286" t="s">
        <v>2</v>
      </c>
      <c r="E20" s="11">
        <f>InputDataB_ModelSpecAssumptions!I11</f>
        <v>3.7504806181565264E-2</v>
      </c>
      <c r="F20" s="11">
        <f>InputDataB_ModelSpecAssumptions!J11</f>
        <v>3.7504806181565264E-2</v>
      </c>
      <c r="G20" s="11">
        <f>InputDataB_ModelSpecAssumptions!K11</f>
        <v>3.7504806181565264E-2</v>
      </c>
      <c r="H20" s="11">
        <f>InputDataB_ModelSpecAssumptions!L11</f>
        <v>3.7504806181565264E-2</v>
      </c>
      <c r="I20" s="11">
        <f>InputDataB_ModelSpecAssumptions!M11</f>
        <v>3.7504806181565264E-2</v>
      </c>
      <c r="J20" s="11">
        <f>InputDataB_ModelSpecAssumptions!N11</f>
        <v>3.7504806181565264E-2</v>
      </c>
      <c r="K20" s="11">
        <f>InputDataB_ModelSpecAssumptions!O11</f>
        <v>3.7504806181565264E-2</v>
      </c>
      <c r="L20" s="11">
        <f>InputDataB_ModelSpecAssumptions!P11</f>
        <v>3.7504806181565264E-2</v>
      </c>
      <c r="M20" s="11">
        <f>InputDataB_ModelSpecAssumptions!Q11</f>
        <v>3.7504806181565264E-2</v>
      </c>
      <c r="N20" s="11">
        <f>InputDataB_ModelSpecAssumptions!R11</f>
        <v>3.7504806181565264E-2</v>
      </c>
      <c r="O20" s="11">
        <f>InputDataB_ModelSpecAssumptions!S11</f>
        <v>3.7504806181565264E-2</v>
      </c>
      <c r="P20" s="11">
        <f>InputDataB_ModelSpecAssumptions!T11</f>
        <v>3.7504806181565264E-2</v>
      </c>
      <c r="Q20" s="11">
        <f>InputDataB_ModelSpecAssumptions!U11</f>
        <v>3.7504806181565264E-2</v>
      </c>
      <c r="R20" s="11">
        <f>InputDataB_ModelSpecAssumptions!V11</f>
        <v>3.7504806181565264E-2</v>
      </c>
      <c r="S20" s="11">
        <f>InputDataB_ModelSpecAssumptions!W11</f>
        <v>3.7504806181565264E-2</v>
      </c>
      <c r="T20" s="11">
        <f>InputDataB_ModelSpecAssumptions!X11</f>
        <v>3.7504806181565264E-2</v>
      </c>
      <c r="U20" s="11">
        <f>InputDataB_ModelSpecAssumptions!Y11</f>
        <v>3.7504806181565264E-2</v>
      </c>
      <c r="V20" s="11">
        <f>InputDataB_ModelSpecAssumptions!Z11</f>
        <v>3.7504806181565264E-2</v>
      </c>
      <c r="W20" s="11">
        <f>InputDataB_ModelSpecAssumptions!AA11</f>
        <v>3.7504806181565264E-2</v>
      </c>
      <c r="X20" s="11">
        <f>InputDataB_ModelSpecAssumptions!AB11</f>
        <v>3.7504806181565264E-2</v>
      </c>
      <c r="Y20" s="11">
        <f>InputDataB_ModelSpecAssumptions!AC11</f>
        <v>3.7504806181565264E-2</v>
      </c>
      <c r="Z20" s="11">
        <f>InputDataB_ModelSpecAssumptions!AD11</f>
        <v>3.7504806181565264E-2</v>
      </c>
      <c r="AA20" s="11">
        <f>InputDataB_ModelSpecAssumptions!AE11</f>
        <v>3.7504806181565264E-2</v>
      </c>
      <c r="AB20" s="11">
        <f>InputDataB_ModelSpecAssumptions!AF11</f>
        <v>3.7504806181565264E-2</v>
      </c>
      <c r="AC20" s="11">
        <f>InputDataB_ModelSpecAssumptions!AG11</f>
        <v>3.7504806181565264E-2</v>
      </c>
      <c r="AD20" s="11">
        <f>InputDataB_ModelSpecAssumptions!AH11</f>
        <v>3.7504806181565264E-2</v>
      </c>
      <c r="AE20" s="11">
        <f>InputDataB_ModelSpecAssumptions!AI11</f>
        <v>3.7504806181565264E-2</v>
      </c>
      <c r="AF20" s="11">
        <f>InputDataB_ModelSpecAssumptions!AJ11</f>
        <v>3.7504806181565264E-2</v>
      </c>
      <c r="AG20" s="11">
        <f>InputDataB_ModelSpecAssumptions!AK11</f>
        <v>3.7504806181565264E-2</v>
      </c>
      <c r="AH20" s="11">
        <f>InputDataB_ModelSpecAssumptions!AL11</f>
        <v>3.7504806181565264E-2</v>
      </c>
      <c r="AI20" s="11">
        <f>InputDataB_ModelSpecAssumptions!AM11</f>
        <v>3.7504806181565264E-2</v>
      </c>
      <c r="AJ20" s="11">
        <f>InputDataB_ModelSpecAssumptions!AN11</f>
        <v>3.7504806181565264E-2</v>
      </c>
      <c r="AK20" s="11">
        <f>InputDataB_ModelSpecAssumptions!AO11</f>
        <v>3.7504806181565264E-2</v>
      </c>
      <c r="AL20" s="11">
        <f>InputDataB_ModelSpecAssumptions!AP11</f>
        <v>3.7504806181565264E-2</v>
      </c>
      <c r="AM20" s="11">
        <f>InputDataB_ModelSpecAssumptions!AQ11</f>
        <v>3.7504806181565264E-2</v>
      </c>
      <c r="AN20" s="11">
        <f>InputDataB_ModelSpecAssumptions!AR11</f>
        <v>3.7504806181565264E-2</v>
      </c>
      <c r="AO20" s="11">
        <f>InputDataB_ModelSpecAssumptions!AS11</f>
        <v>3.7504806181565264E-2</v>
      </c>
      <c r="AP20" s="11">
        <f>InputDataB_ModelSpecAssumptions!AT11</f>
        <v>3.7504806181565264E-2</v>
      </c>
      <c r="AQ20" s="11">
        <f>InputDataB_ModelSpecAssumptions!AU11</f>
        <v>3.7504806181565264E-2</v>
      </c>
      <c r="AR20" s="11">
        <f>InputDataB_ModelSpecAssumptions!AV11</f>
        <v>3.7504806181565264E-2</v>
      </c>
      <c r="AS20" s="11">
        <f>InputDataB_ModelSpecAssumptions!AW11</f>
        <v>3.7504806181565264E-2</v>
      </c>
      <c r="AT20" s="11">
        <f>InputDataB_ModelSpecAssumptions!AX11</f>
        <v>3.7504806181565264E-2</v>
      </c>
      <c r="AU20" s="11">
        <f>InputDataB_ModelSpecAssumptions!AY11</f>
        <v>3.7504806181565264E-2</v>
      </c>
      <c r="AV20" s="11">
        <f>InputDataB_ModelSpecAssumptions!AZ11</f>
        <v>3.7504806181565264E-2</v>
      </c>
      <c r="AW20" s="11">
        <f>InputDataB_ModelSpecAssumptions!BA11</f>
        <v>3.7504806181565264E-2</v>
      </c>
      <c r="AX20" s="11">
        <f>InputDataB_ModelSpecAssumptions!BB11</f>
        <v>3.7504806181565264E-2</v>
      </c>
      <c r="AY20" s="11">
        <f>InputDataB_ModelSpecAssumptions!BC11</f>
        <v>3.7504806181565264E-2</v>
      </c>
      <c r="AZ20" s="11">
        <f>InputDataB_ModelSpecAssumptions!BD11</f>
        <v>3.7504806181565264E-2</v>
      </c>
      <c r="BA20" s="11">
        <f>InputDataB_ModelSpecAssumptions!BE11</f>
        <v>3.7504806181565264E-2</v>
      </c>
      <c r="BB20" s="11">
        <f>InputDataB_ModelSpecAssumptions!BF11</f>
        <v>3.7504806181565264E-2</v>
      </c>
      <c r="BC20" s="11">
        <f>InputDataB_ModelSpecAssumptions!BG11</f>
        <v>3.7504806181565264E-2</v>
      </c>
      <c r="BD20" s="11">
        <f>InputDataB_ModelSpecAssumptions!BH11</f>
        <v>3.7504806181565264E-2</v>
      </c>
      <c r="BE20" s="11">
        <f>InputDataB_ModelSpecAssumptions!BI11</f>
        <v>3.7504806181565264E-2</v>
      </c>
      <c r="BF20" s="11">
        <f>InputDataB_ModelSpecAssumptions!BJ11</f>
        <v>3.7504806181565264E-2</v>
      </c>
      <c r="BG20" s="11">
        <f>InputDataB_ModelSpecAssumptions!BK11</f>
        <v>3.7504806181565264E-2</v>
      </c>
      <c r="BH20" s="11">
        <f>InputDataB_ModelSpecAssumptions!BL11</f>
        <v>3.7504806181565264E-2</v>
      </c>
      <c r="BI20" s="11">
        <f>InputDataB_ModelSpecAssumptions!BM11</f>
        <v>3.7504806181565264E-2</v>
      </c>
      <c r="BJ20" s="11">
        <f>InputDataB_ModelSpecAssumptions!BN11</f>
        <v>3.7504806181565264E-2</v>
      </c>
      <c r="BK20" s="11">
        <f>InputDataB_ModelSpecAssumptions!BO11</f>
        <v>3.7504806181565264E-2</v>
      </c>
      <c r="BL20" s="11">
        <f>InputDataB_ModelSpecAssumptions!BP11</f>
        <v>3.7504806181565264E-2</v>
      </c>
      <c r="BM20" s="11">
        <f>InputDataB_ModelSpecAssumptions!BQ11</f>
        <v>3.7504806181565264E-2</v>
      </c>
      <c r="BN20" s="11">
        <f>InputDataB_ModelSpecAssumptions!BR11</f>
        <v>3.7504806181565264E-2</v>
      </c>
      <c r="BO20" s="11">
        <f>InputDataB_ModelSpecAssumptions!BS11</f>
        <v>3.7504806181565264E-2</v>
      </c>
      <c r="BP20" s="11">
        <f>InputDataB_ModelSpecAssumptions!BT11</f>
        <v>3.7504806181565264E-2</v>
      </c>
      <c r="BQ20" s="11">
        <f>InputDataB_ModelSpecAssumptions!BU11</f>
        <v>3.7504806181565264E-2</v>
      </c>
      <c r="BR20" s="11">
        <f>InputDataB_ModelSpecAssumptions!BV11</f>
        <v>3.7504806181565264E-2</v>
      </c>
      <c r="BS20" s="11">
        <f>InputDataB_ModelSpecAssumptions!BW11</f>
        <v>3.7504806181565264E-2</v>
      </c>
      <c r="BT20" s="11">
        <f>InputDataB_ModelSpecAssumptions!BX11</f>
        <v>3.7504806181565264E-2</v>
      </c>
      <c r="BU20" s="11">
        <f>InputDataB_ModelSpecAssumptions!BY11</f>
        <v>3.7504806181565264E-2</v>
      </c>
      <c r="BV20" s="11">
        <f>InputDataB_ModelSpecAssumptions!BZ11</f>
        <v>3.7504806181565264E-2</v>
      </c>
      <c r="BW20" s="11">
        <f>InputDataB_ModelSpecAssumptions!CA11</f>
        <v>3.7504806181565264E-2</v>
      </c>
      <c r="BX20" s="11">
        <f>InputDataB_ModelSpecAssumptions!CB11</f>
        <v>3.7504806181565264E-2</v>
      </c>
      <c r="BY20" s="11">
        <f>InputDataB_ModelSpecAssumptions!CC11</f>
        <v>3.7504806181565264E-2</v>
      </c>
      <c r="BZ20" s="11">
        <f>InputDataB_ModelSpecAssumptions!CD11</f>
        <v>3.7504806181565264E-2</v>
      </c>
      <c r="CA20" s="11">
        <f>InputDataB_ModelSpecAssumptions!CE11</f>
        <v>3.7504806181565264E-2</v>
      </c>
      <c r="CB20" s="11">
        <f>InputDataB_ModelSpecAssumptions!CF11</f>
        <v>3.7504806181565264E-2</v>
      </c>
      <c r="CC20" s="11">
        <f>InputDataB_ModelSpecAssumptions!CG11</f>
        <v>3.7504806181565264E-2</v>
      </c>
      <c r="CD20" s="11">
        <f>InputDataB_ModelSpecAssumptions!CH11</f>
        <v>3.7504806181565264E-2</v>
      </c>
      <c r="CE20" s="11">
        <f>InputDataB_ModelSpecAssumptions!CI11</f>
        <v>3.7504806181565264E-2</v>
      </c>
    </row>
    <row r="21" spans="1:83">
      <c r="C21" s="2" t="s">
        <v>497</v>
      </c>
      <c r="D21" s="41" t="s">
        <v>797</v>
      </c>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row>
    <row r="22" spans="1:83">
      <c r="C22" s="277" t="s">
        <v>748</v>
      </c>
      <c r="D22" s="275" t="s">
        <v>768</v>
      </c>
      <c r="E22" s="11">
        <f>E19</f>
        <v>0.7212674617767334</v>
      </c>
      <c r="F22" s="11">
        <f>(1+F23)*E22</f>
        <v>0.7212674617767334</v>
      </c>
      <c r="G22" s="11">
        <f t="shared" ref="G22:AL22" si="45">(1+G23)*F22</f>
        <v>0.7212674617767334</v>
      </c>
      <c r="H22" s="11">
        <f t="shared" si="45"/>
        <v>0.7212674617767334</v>
      </c>
      <c r="I22" s="11">
        <f t="shared" si="45"/>
        <v>0.7212674617767334</v>
      </c>
      <c r="J22" s="11">
        <f t="shared" si="45"/>
        <v>0.7212674617767334</v>
      </c>
      <c r="K22" s="11">
        <f t="shared" si="45"/>
        <v>0.7212674617767334</v>
      </c>
      <c r="L22" s="11">
        <f t="shared" si="45"/>
        <v>0.7212674617767334</v>
      </c>
      <c r="M22" s="11">
        <f t="shared" si="45"/>
        <v>0.7212674617767334</v>
      </c>
      <c r="N22" s="11">
        <f t="shared" si="45"/>
        <v>0.7212674617767334</v>
      </c>
      <c r="O22" s="11">
        <f t="shared" si="45"/>
        <v>0.7212674617767334</v>
      </c>
      <c r="P22" s="11">
        <f t="shared" si="45"/>
        <v>0.7212674617767334</v>
      </c>
      <c r="Q22" s="11">
        <f t="shared" si="45"/>
        <v>0.7212674617767334</v>
      </c>
      <c r="R22" s="11">
        <f t="shared" si="45"/>
        <v>0.7212674617767334</v>
      </c>
      <c r="S22" s="11">
        <f t="shared" si="45"/>
        <v>0.7212674617767334</v>
      </c>
      <c r="T22" s="11">
        <f t="shared" si="45"/>
        <v>0.7212674617767334</v>
      </c>
      <c r="U22" s="11">
        <f t="shared" si="45"/>
        <v>0.7212674617767334</v>
      </c>
      <c r="V22" s="11">
        <f t="shared" si="45"/>
        <v>0.7212674617767334</v>
      </c>
      <c r="W22" s="11">
        <f t="shared" si="45"/>
        <v>0.7212674617767334</v>
      </c>
      <c r="X22" s="11">
        <f t="shared" si="45"/>
        <v>0.7212674617767334</v>
      </c>
      <c r="Y22" s="11">
        <f t="shared" si="45"/>
        <v>0.7212674617767334</v>
      </c>
      <c r="Z22" s="11">
        <f t="shared" si="45"/>
        <v>0.7212674617767334</v>
      </c>
      <c r="AA22" s="11">
        <f t="shared" si="45"/>
        <v>0.7212674617767334</v>
      </c>
      <c r="AB22" s="11">
        <f t="shared" si="45"/>
        <v>0.7212674617767334</v>
      </c>
      <c r="AC22" s="11">
        <f t="shared" si="45"/>
        <v>0.7212674617767334</v>
      </c>
      <c r="AD22" s="11">
        <f t="shared" si="45"/>
        <v>0.7212674617767334</v>
      </c>
      <c r="AE22" s="11">
        <f t="shared" si="45"/>
        <v>0.7212674617767334</v>
      </c>
      <c r="AF22" s="11">
        <f t="shared" si="45"/>
        <v>0.7212674617767334</v>
      </c>
      <c r="AG22" s="11">
        <f t="shared" si="45"/>
        <v>0.7212674617767334</v>
      </c>
      <c r="AH22" s="11">
        <f t="shared" si="45"/>
        <v>0.7212674617767334</v>
      </c>
      <c r="AI22" s="11">
        <f t="shared" si="45"/>
        <v>0.7212674617767334</v>
      </c>
      <c r="AJ22" s="11">
        <f t="shared" si="45"/>
        <v>0.7212674617767334</v>
      </c>
      <c r="AK22" s="11">
        <f t="shared" si="45"/>
        <v>0.7212674617767334</v>
      </c>
      <c r="AL22" s="11">
        <f t="shared" si="45"/>
        <v>0.7212674617767334</v>
      </c>
      <c r="AM22" s="11">
        <f t="shared" ref="AM22" si="46">(1+AM23)*AL22</f>
        <v>0.7212674617767334</v>
      </c>
      <c r="AN22" s="11">
        <f t="shared" ref="AN22" si="47">(1+AN23)*AM22</f>
        <v>0.7212674617767334</v>
      </c>
      <c r="AO22" s="11">
        <f t="shared" ref="AO22" si="48">(1+AO23)*AN22</f>
        <v>0.7212674617767334</v>
      </c>
      <c r="AP22" s="11">
        <f t="shared" ref="AP22" si="49">(1+AP23)*AO22</f>
        <v>0.7212674617767334</v>
      </c>
      <c r="AQ22" s="11">
        <f t="shared" ref="AQ22" si="50">(1+AQ23)*AP22</f>
        <v>0.7212674617767334</v>
      </c>
      <c r="AR22" s="11">
        <f t="shared" ref="AR22" si="51">(1+AR23)*AQ22</f>
        <v>0.7212674617767334</v>
      </c>
      <c r="AS22" s="11">
        <f t="shared" ref="AS22" si="52">(1+AS23)*AR22</f>
        <v>0.7212674617767334</v>
      </c>
      <c r="AT22" s="11">
        <f t="shared" ref="AT22" si="53">(1+AT23)*AS22</f>
        <v>0.7212674617767334</v>
      </c>
      <c r="AU22" s="11">
        <f t="shared" ref="AU22" si="54">(1+AU23)*AT22</f>
        <v>0.7212674617767334</v>
      </c>
      <c r="AV22" s="11">
        <f t="shared" ref="AV22" si="55">(1+AV23)*AU22</f>
        <v>0.7212674617767334</v>
      </c>
      <c r="AW22" s="11">
        <f t="shared" ref="AW22" si="56">(1+AW23)*AV22</f>
        <v>0.7212674617767334</v>
      </c>
      <c r="AX22" s="11">
        <f t="shared" ref="AX22" si="57">(1+AX23)*AW22</f>
        <v>0.7212674617767334</v>
      </c>
      <c r="AY22" s="11">
        <f t="shared" ref="AY22" si="58">(1+AY23)*AX22</f>
        <v>0.7212674617767334</v>
      </c>
      <c r="AZ22" s="11">
        <f t="shared" ref="AZ22" si="59">(1+AZ23)*AY22</f>
        <v>0.7212674617767334</v>
      </c>
      <c r="BA22" s="11">
        <f t="shared" ref="BA22" si="60">(1+BA23)*AZ22</f>
        <v>0.7212674617767334</v>
      </c>
      <c r="BB22" s="11">
        <f t="shared" ref="BB22" si="61">(1+BB23)*BA22</f>
        <v>0.7212674617767334</v>
      </c>
      <c r="BC22" s="11">
        <f t="shared" ref="BC22" si="62">(1+BC23)*BB22</f>
        <v>0.7212674617767334</v>
      </c>
      <c r="BD22" s="11">
        <f t="shared" ref="BD22" si="63">(1+BD23)*BC22</f>
        <v>0.7212674617767334</v>
      </c>
      <c r="BE22" s="11">
        <f t="shared" ref="BE22" si="64">(1+BE23)*BD22</f>
        <v>0.7212674617767334</v>
      </c>
      <c r="BF22" s="11">
        <f t="shared" ref="BF22" si="65">(1+BF23)*BE22</f>
        <v>0.7212674617767334</v>
      </c>
      <c r="BG22" s="11">
        <f t="shared" ref="BG22" si="66">(1+BG23)*BF22</f>
        <v>0.7212674617767334</v>
      </c>
      <c r="BH22" s="11">
        <f t="shared" ref="BH22" si="67">(1+BH23)*BG22</f>
        <v>0.7212674617767334</v>
      </c>
      <c r="BI22" s="11">
        <f t="shared" ref="BI22" si="68">(1+BI23)*BH22</f>
        <v>0.7212674617767334</v>
      </c>
      <c r="BJ22" s="11">
        <f t="shared" ref="BJ22" si="69">(1+BJ23)*BI22</f>
        <v>0.7212674617767334</v>
      </c>
      <c r="BK22" s="11">
        <f t="shared" ref="BK22" si="70">(1+BK23)*BJ22</f>
        <v>0.7212674617767334</v>
      </c>
      <c r="BL22" s="11">
        <f t="shared" ref="BL22" si="71">(1+BL23)*BK22</f>
        <v>0.7212674617767334</v>
      </c>
      <c r="BM22" s="11">
        <f t="shared" ref="BM22" si="72">(1+BM23)*BL22</f>
        <v>0.7212674617767334</v>
      </c>
      <c r="BN22" s="11">
        <f t="shared" ref="BN22" si="73">(1+BN23)*BM22</f>
        <v>0.7212674617767334</v>
      </c>
      <c r="BO22" s="11">
        <f t="shared" ref="BO22" si="74">(1+BO23)*BN22</f>
        <v>0.7212674617767334</v>
      </c>
      <c r="BP22" s="11">
        <f t="shared" ref="BP22" si="75">(1+BP23)*BO22</f>
        <v>0.7212674617767334</v>
      </c>
      <c r="BQ22" s="11">
        <f t="shared" ref="BQ22" si="76">(1+BQ23)*BP22</f>
        <v>0.7212674617767334</v>
      </c>
      <c r="BR22" s="11">
        <f t="shared" ref="BR22" si="77">(1+BR23)*BQ22</f>
        <v>0.7212674617767334</v>
      </c>
      <c r="BS22" s="11">
        <f t="shared" ref="BS22" si="78">(1+BS23)*BR22</f>
        <v>0.7212674617767334</v>
      </c>
      <c r="BT22" s="11">
        <f t="shared" ref="BT22" si="79">(1+BT23)*BS22</f>
        <v>0.7212674617767334</v>
      </c>
      <c r="BU22" s="11">
        <f t="shared" ref="BU22" si="80">(1+BU23)*BT22</f>
        <v>0.7212674617767334</v>
      </c>
      <c r="BV22" s="11">
        <f t="shared" ref="BV22" si="81">(1+BV23)*BU22</f>
        <v>0.7212674617767334</v>
      </c>
      <c r="BW22" s="11">
        <f t="shared" ref="BW22" si="82">(1+BW23)*BV22</f>
        <v>0.7212674617767334</v>
      </c>
      <c r="BX22" s="11">
        <f t="shared" ref="BX22" si="83">(1+BX23)*BW22</f>
        <v>0.7212674617767334</v>
      </c>
      <c r="BY22" s="11">
        <f t="shared" ref="BY22" si="84">(1+BY23)*BX22</f>
        <v>0.7212674617767334</v>
      </c>
      <c r="BZ22" s="11">
        <f t="shared" ref="BZ22" si="85">(1+BZ23)*BY22</f>
        <v>0.7212674617767334</v>
      </c>
      <c r="CA22" s="11">
        <f t="shared" ref="CA22" si="86">(1+CA23)*BZ22</f>
        <v>0.7212674617767334</v>
      </c>
      <c r="CB22" s="11">
        <f t="shared" ref="CB22" si="87">(1+CB23)*CA22</f>
        <v>0.7212674617767334</v>
      </c>
      <c r="CC22" s="11">
        <f t="shared" ref="CC22" si="88">(1+CC23)*CB22</f>
        <v>0.7212674617767334</v>
      </c>
      <c r="CD22" s="11">
        <f t="shared" ref="CD22" si="89">(1+CD23)*CC22</f>
        <v>0.7212674617767334</v>
      </c>
      <c r="CE22" s="11">
        <f t="shared" ref="CE22" si="90">(1+CE23)*CD22</f>
        <v>0.7212674617767334</v>
      </c>
    </row>
    <row r="23" spans="1:83">
      <c r="C23" s="277" t="s">
        <v>749</v>
      </c>
      <c r="D23" s="276" t="s">
        <v>761</v>
      </c>
      <c r="E23" s="11"/>
      <c r="F23" s="11">
        <f>((1-$E$1)+(E19/E22)*E20/E24)/(1+F25)-1</f>
        <v>0</v>
      </c>
      <c r="G23" s="11">
        <f t="shared" ref="G23:AL23" si="91">((1-$E$1)+(F19/F22)*F20/F24)/(1+G25)-1</f>
        <v>0</v>
      </c>
      <c r="H23" s="11">
        <f t="shared" si="91"/>
        <v>0</v>
      </c>
      <c r="I23" s="11">
        <f t="shared" si="91"/>
        <v>0</v>
      </c>
      <c r="J23" s="11">
        <f t="shared" si="91"/>
        <v>0</v>
      </c>
      <c r="K23" s="11">
        <f t="shared" si="91"/>
        <v>0</v>
      </c>
      <c r="L23" s="11">
        <f t="shared" si="91"/>
        <v>0</v>
      </c>
      <c r="M23" s="11">
        <f t="shared" si="91"/>
        <v>0</v>
      </c>
      <c r="N23" s="11">
        <f t="shared" si="91"/>
        <v>0</v>
      </c>
      <c r="O23" s="11">
        <f t="shared" si="91"/>
        <v>0</v>
      </c>
      <c r="P23" s="11">
        <f t="shared" si="91"/>
        <v>0</v>
      </c>
      <c r="Q23" s="11">
        <f t="shared" si="91"/>
        <v>0</v>
      </c>
      <c r="R23" s="11">
        <f t="shared" si="91"/>
        <v>0</v>
      </c>
      <c r="S23" s="11">
        <f t="shared" si="91"/>
        <v>0</v>
      </c>
      <c r="T23" s="11">
        <f t="shared" si="91"/>
        <v>0</v>
      </c>
      <c r="U23" s="11">
        <f t="shared" si="91"/>
        <v>0</v>
      </c>
      <c r="V23" s="11">
        <f t="shared" si="91"/>
        <v>0</v>
      </c>
      <c r="W23" s="11">
        <f t="shared" si="91"/>
        <v>0</v>
      </c>
      <c r="X23" s="11">
        <f t="shared" si="91"/>
        <v>0</v>
      </c>
      <c r="Y23" s="11">
        <f t="shared" si="91"/>
        <v>0</v>
      </c>
      <c r="Z23" s="11">
        <f t="shared" si="91"/>
        <v>0</v>
      </c>
      <c r="AA23" s="11">
        <f t="shared" si="91"/>
        <v>0</v>
      </c>
      <c r="AB23" s="11">
        <f t="shared" si="91"/>
        <v>0</v>
      </c>
      <c r="AC23" s="11">
        <f t="shared" si="91"/>
        <v>0</v>
      </c>
      <c r="AD23" s="11">
        <f t="shared" si="91"/>
        <v>0</v>
      </c>
      <c r="AE23" s="11">
        <f t="shared" si="91"/>
        <v>0</v>
      </c>
      <c r="AF23" s="11">
        <f t="shared" si="91"/>
        <v>0</v>
      </c>
      <c r="AG23" s="11">
        <f t="shared" si="91"/>
        <v>0</v>
      </c>
      <c r="AH23" s="11">
        <f t="shared" si="91"/>
        <v>0</v>
      </c>
      <c r="AI23" s="11">
        <f t="shared" si="91"/>
        <v>0</v>
      </c>
      <c r="AJ23" s="11">
        <f t="shared" si="91"/>
        <v>0</v>
      </c>
      <c r="AK23" s="11">
        <f t="shared" si="91"/>
        <v>0</v>
      </c>
      <c r="AL23" s="11">
        <f t="shared" si="91"/>
        <v>0</v>
      </c>
      <c r="AM23" s="11">
        <f t="shared" ref="AM23" si="92">((1-$E$1)+(AL19/AL22)*AL20/AL24)/(1+AM25)-1</f>
        <v>0</v>
      </c>
      <c r="AN23" s="11">
        <f t="shared" ref="AN23" si="93">((1-$E$1)+(AM19/AM22)*AM20/AM24)/(1+AN25)-1</f>
        <v>0</v>
      </c>
      <c r="AO23" s="11">
        <f t="shared" ref="AO23" si="94">((1-$E$1)+(AN19/AN22)*AN20/AN24)/(1+AO25)-1</f>
        <v>0</v>
      </c>
      <c r="AP23" s="11">
        <f t="shared" ref="AP23" si="95">((1-$E$1)+(AO19/AO22)*AO20/AO24)/(1+AP25)-1</f>
        <v>0</v>
      </c>
      <c r="AQ23" s="11">
        <f t="shared" ref="AQ23" si="96">((1-$E$1)+(AP19/AP22)*AP20/AP24)/(1+AQ25)-1</f>
        <v>0</v>
      </c>
      <c r="AR23" s="11">
        <f t="shared" ref="AR23" si="97">((1-$E$1)+(AQ19/AQ22)*AQ20/AQ24)/(1+AR25)-1</f>
        <v>0</v>
      </c>
      <c r="AS23" s="11">
        <f t="shared" ref="AS23" si="98">((1-$E$1)+(AR19/AR22)*AR20/AR24)/(1+AS25)-1</f>
        <v>0</v>
      </c>
      <c r="AT23" s="11">
        <f t="shared" ref="AT23" si="99">((1-$E$1)+(AS19/AS22)*AS20/AS24)/(1+AT25)-1</f>
        <v>0</v>
      </c>
      <c r="AU23" s="11">
        <f t="shared" ref="AU23" si="100">((1-$E$1)+(AT19/AT22)*AT20/AT24)/(1+AU25)-1</f>
        <v>0</v>
      </c>
      <c r="AV23" s="11">
        <f t="shared" ref="AV23" si="101">((1-$E$1)+(AU19/AU22)*AU20/AU24)/(1+AV25)-1</f>
        <v>0</v>
      </c>
      <c r="AW23" s="11">
        <f t="shared" ref="AW23" si="102">((1-$E$1)+(AV19/AV22)*AV20/AV24)/(1+AW25)-1</f>
        <v>0</v>
      </c>
      <c r="AX23" s="11">
        <f t="shared" ref="AX23" si="103">((1-$E$1)+(AW19/AW22)*AW20/AW24)/(1+AX25)-1</f>
        <v>0</v>
      </c>
      <c r="AY23" s="11">
        <f t="shared" ref="AY23" si="104">((1-$E$1)+(AX19/AX22)*AX20/AX24)/(1+AY25)-1</f>
        <v>0</v>
      </c>
      <c r="AZ23" s="11">
        <f t="shared" ref="AZ23" si="105">((1-$E$1)+(AY19/AY22)*AY20/AY24)/(1+AZ25)-1</f>
        <v>0</v>
      </c>
      <c r="BA23" s="11">
        <f t="shared" ref="BA23" si="106">((1-$E$1)+(AZ19/AZ22)*AZ20/AZ24)/(1+BA25)-1</f>
        <v>0</v>
      </c>
      <c r="BB23" s="11">
        <f t="shared" ref="BB23" si="107">((1-$E$1)+(BA19/BA22)*BA20/BA24)/(1+BB25)-1</f>
        <v>0</v>
      </c>
      <c r="BC23" s="11">
        <f t="shared" ref="BC23" si="108">((1-$E$1)+(BB19/BB22)*BB20/BB24)/(1+BC25)-1</f>
        <v>0</v>
      </c>
      <c r="BD23" s="11">
        <f t="shared" ref="BD23" si="109">((1-$E$1)+(BC19/BC22)*BC20/BC24)/(1+BD25)-1</f>
        <v>0</v>
      </c>
      <c r="BE23" s="11">
        <f t="shared" ref="BE23" si="110">((1-$E$1)+(BD19/BD22)*BD20/BD24)/(1+BE25)-1</f>
        <v>0</v>
      </c>
      <c r="BF23" s="11">
        <f t="shared" ref="BF23" si="111">((1-$E$1)+(BE19/BE22)*BE20/BE24)/(1+BF25)-1</f>
        <v>0</v>
      </c>
      <c r="BG23" s="11">
        <f t="shared" ref="BG23" si="112">((1-$E$1)+(BF19/BF22)*BF20/BF24)/(1+BG25)-1</f>
        <v>0</v>
      </c>
      <c r="BH23" s="11">
        <f t="shared" ref="BH23" si="113">((1-$E$1)+(BG19/BG22)*BG20/BG24)/(1+BH25)-1</f>
        <v>0</v>
      </c>
      <c r="BI23" s="11">
        <f t="shared" ref="BI23" si="114">((1-$E$1)+(BH19/BH22)*BH20/BH24)/(1+BI25)-1</f>
        <v>0</v>
      </c>
      <c r="BJ23" s="11">
        <f t="shared" ref="BJ23" si="115">((1-$E$1)+(BI19/BI22)*BI20/BI24)/(1+BJ25)-1</f>
        <v>0</v>
      </c>
      <c r="BK23" s="11">
        <f t="shared" ref="BK23" si="116">((1-$E$1)+(BJ19/BJ22)*BJ20/BJ24)/(1+BK25)-1</f>
        <v>0</v>
      </c>
      <c r="BL23" s="11">
        <f t="shared" ref="BL23" si="117">((1-$E$1)+(BK19/BK22)*BK20/BK24)/(1+BL25)-1</f>
        <v>0</v>
      </c>
      <c r="BM23" s="11">
        <f t="shared" ref="BM23" si="118">((1-$E$1)+(BL19/BL22)*BL20/BL24)/(1+BM25)-1</f>
        <v>0</v>
      </c>
      <c r="BN23" s="11">
        <f t="shared" ref="BN23" si="119">((1-$E$1)+(BM19/BM22)*BM20/BM24)/(1+BN25)-1</f>
        <v>0</v>
      </c>
      <c r="BO23" s="11">
        <f t="shared" ref="BO23" si="120">((1-$E$1)+(BN19/BN22)*BN20/BN24)/(1+BO25)-1</f>
        <v>0</v>
      </c>
      <c r="BP23" s="11">
        <f t="shared" ref="BP23" si="121">((1-$E$1)+(BO19/BO22)*BO20/BO24)/(1+BP25)-1</f>
        <v>0</v>
      </c>
      <c r="BQ23" s="11">
        <f t="shared" ref="BQ23" si="122">((1-$E$1)+(BP19/BP22)*BP20/BP24)/(1+BQ25)-1</f>
        <v>0</v>
      </c>
      <c r="BR23" s="11">
        <f t="shared" ref="BR23" si="123">((1-$E$1)+(BQ19/BQ22)*BQ20/BQ24)/(1+BR25)-1</f>
        <v>0</v>
      </c>
      <c r="BS23" s="11">
        <f t="shared" ref="BS23" si="124">((1-$E$1)+(BR19/BR22)*BR20/BR24)/(1+BS25)-1</f>
        <v>0</v>
      </c>
      <c r="BT23" s="11">
        <f t="shared" ref="BT23" si="125">((1-$E$1)+(BS19/BS22)*BS20/BS24)/(1+BT25)-1</f>
        <v>0</v>
      </c>
      <c r="BU23" s="11">
        <f t="shared" ref="BU23" si="126">((1-$E$1)+(BT19/BT22)*BT20/BT24)/(1+BU25)-1</f>
        <v>0</v>
      </c>
      <c r="BV23" s="11">
        <f t="shared" ref="BV23" si="127">((1-$E$1)+(BU19/BU22)*BU20/BU24)/(1+BV25)-1</f>
        <v>0</v>
      </c>
      <c r="BW23" s="11">
        <f t="shared" ref="BW23" si="128">((1-$E$1)+(BV19/BV22)*BV20/BV24)/(1+BW25)-1</f>
        <v>0</v>
      </c>
      <c r="BX23" s="11">
        <f t="shared" ref="BX23" si="129">((1-$E$1)+(BW19/BW22)*BW20/BW24)/(1+BX25)-1</f>
        <v>0</v>
      </c>
      <c r="BY23" s="11">
        <f t="shared" ref="BY23" si="130">((1-$E$1)+(BX19/BX22)*BX20/BX24)/(1+BY25)-1</f>
        <v>0</v>
      </c>
      <c r="BZ23" s="11">
        <f t="shared" ref="BZ23" si="131">((1-$E$1)+(BY19/BY22)*BY20/BY24)/(1+BZ25)-1</f>
        <v>0</v>
      </c>
      <c r="CA23" s="11">
        <f t="shared" ref="CA23" si="132">((1-$E$1)+(BZ19/BZ22)*BZ20/BZ24)/(1+CA25)-1</f>
        <v>0</v>
      </c>
      <c r="CB23" s="11">
        <f t="shared" ref="CB23" si="133">((1-$E$1)+(CA19/CA22)*CA20/CA24)/(1+CB25)-1</f>
        <v>0</v>
      </c>
      <c r="CC23" s="11">
        <f t="shared" ref="CC23" si="134">((1-$E$1)+(CB19/CB22)*CB20/CB24)/(1+CC25)-1</f>
        <v>0</v>
      </c>
      <c r="CD23" s="11">
        <f t="shared" ref="CD23" si="135">((1-$E$1)+(CC19/CC22)*CC20/CC24)/(1+CD25)-1</f>
        <v>0</v>
      </c>
      <c r="CE23" s="11">
        <f t="shared" ref="CE23" si="136">((1-$E$1)+(CD19/CD22)*CD20/CD24)/(1+CE25)-1</f>
        <v>0</v>
      </c>
    </row>
    <row r="24" spans="1:83">
      <c r="C24" s="277" t="s">
        <v>729</v>
      </c>
      <c r="D24" s="276" t="s">
        <v>751</v>
      </c>
      <c r="E24" s="11">
        <f>InputDataA_GeneralAssumptions!D24</f>
        <v>0.78204928785562799</v>
      </c>
      <c r="F24" s="11">
        <f>E24*((1+F26)/(1+F29))</f>
        <v>0.79142853509687972</v>
      </c>
      <c r="G24" s="11">
        <f t="shared" ref="G24:BR24" si="137">F24*((1+G26)/(1+G29))</f>
        <v>0.80049667622834697</v>
      </c>
      <c r="H24" s="11">
        <f t="shared" si="137"/>
        <v>0.80930289296088254</v>
      </c>
      <c r="I24" s="11">
        <f t="shared" si="137"/>
        <v>0.81793395721924111</v>
      </c>
      <c r="J24" s="11">
        <f t="shared" si="137"/>
        <v>0.82640640265074294</v>
      </c>
      <c r="K24" s="11">
        <f t="shared" si="137"/>
        <v>0.83469381380246732</v>
      </c>
      <c r="L24" s="11">
        <f t="shared" si="137"/>
        <v>0.84281223278182749</v>
      </c>
      <c r="M24" s="11">
        <f t="shared" si="137"/>
        <v>0.85090882107483157</v>
      </c>
      <c r="N24" s="11">
        <f t="shared" si="137"/>
        <v>0.85915683011157407</v>
      </c>
      <c r="O24" s="11">
        <f t="shared" si="137"/>
        <v>0.86773783393463122</v>
      </c>
      <c r="P24" s="11">
        <f t="shared" si="137"/>
        <v>0.87663704487511773</v>
      </c>
      <c r="Q24" s="11">
        <f t="shared" si="137"/>
        <v>0.88581025388217249</v>
      </c>
      <c r="R24" s="11">
        <f t="shared" si="137"/>
        <v>0.89524884114567049</v>
      </c>
      <c r="S24" s="11">
        <f t="shared" si="137"/>
        <v>0.90479377808336803</v>
      </c>
      <c r="T24" s="11">
        <f t="shared" si="137"/>
        <v>0.91443963951464835</v>
      </c>
      <c r="U24" s="11">
        <f t="shared" si="137"/>
        <v>0.92421576811383976</v>
      </c>
      <c r="V24" s="11">
        <f t="shared" si="137"/>
        <v>0.934083027164339</v>
      </c>
      <c r="W24" s="11">
        <f t="shared" si="137"/>
        <v>0.94401437558111556</v>
      </c>
      <c r="X24" s="11">
        <f t="shared" si="137"/>
        <v>0.95399945471163006</v>
      </c>
      <c r="Y24" s="11">
        <f t="shared" si="137"/>
        <v>0.96400171344397312</v>
      </c>
      <c r="Z24" s="11">
        <f t="shared" si="137"/>
        <v>0.97397597018065984</v>
      </c>
      <c r="AA24" s="11">
        <f t="shared" si="137"/>
        <v>0.9838654452431933</v>
      </c>
      <c r="AB24" s="11">
        <f t="shared" si="137"/>
        <v>0.9936427135044249</v>
      </c>
      <c r="AC24" s="11">
        <f t="shared" si="137"/>
        <v>1.0032775878118474</v>
      </c>
      <c r="AD24" s="11">
        <f t="shared" si="137"/>
        <v>1.0127666180611932</v>
      </c>
      <c r="AE24" s="11">
        <f t="shared" si="137"/>
        <v>1.0221468094536914</v>
      </c>
      <c r="AF24" s="11">
        <f t="shared" si="137"/>
        <v>1.0314539142875117</v>
      </c>
      <c r="AG24" s="11">
        <f t="shared" si="137"/>
        <v>1.0407272193831543</v>
      </c>
      <c r="AH24" s="11">
        <f t="shared" si="137"/>
        <v>1.0499847943849734</v>
      </c>
      <c r="AI24" s="11">
        <f t="shared" si="137"/>
        <v>1.0592626870691657</v>
      </c>
      <c r="AJ24" s="11">
        <f t="shared" si="137"/>
        <v>1.0685945772679448</v>
      </c>
      <c r="AK24" s="11">
        <f t="shared" si="137"/>
        <v>1.0780366128414707</v>
      </c>
      <c r="AL24" s="11">
        <f t="shared" si="137"/>
        <v>1.0875932912420958</v>
      </c>
      <c r="AM24" s="11">
        <f t="shared" si="137"/>
        <v>1.0972231061939892</v>
      </c>
      <c r="AN24" s="11">
        <f t="shared" si="137"/>
        <v>1.1069196015055076</v>
      </c>
      <c r="AO24" s="11">
        <f t="shared" si="137"/>
        <v>1.1166804037024232</v>
      </c>
      <c r="AP24" s="11">
        <f t="shared" si="137"/>
        <v>1.1264283410261866</v>
      </c>
      <c r="AQ24" s="11">
        <f t="shared" si="137"/>
        <v>1.1360431531285229</v>
      </c>
      <c r="AR24" s="11">
        <f t="shared" si="137"/>
        <v>1.1454909254554646</v>
      </c>
      <c r="AS24" s="11">
        <f t="shared" si="137"/>
        <v>1.1548662908339815</v>
      </c>
      <c r="AT24" s="11">
        <f t="shared" si="137"/>
        <v>1.1643213992100858</v>
      </c>
      <c r="AU24" s="11">
        <f t="shared" si="137"/>
        <v>1.1738170761481121</v>
      </c>
      <c r="AV24" s="11">
        <f t="shared" si="137"/>
        <v>1.1832429643835045</v>
      </c>
      <c r="AW24" s="11">
        <f t="shared" si="137"/>
        <v>1.1926222239466471</v>
      </c>
      <c r="AX24" s="11">
        <f t="shared" si="137"/>
        <v>1.2019940342995965</v>
      </c>
      <c r="AY24" s="11">
        <f t="shared" si="137"/>
        <v>1.2113894739940951</v>
      </c>
      <c r="AZ24" s="11">
        <f t="shared" si="137"/>
        <v>1.2209281962548677</v>
      </c>
      <c r="BA24" s="11">
        <f t="shared" si="137"/>
        <v>1.2305892165776162</v>
      </c>
      <c r="BB24" s="11">
        <f t="shared" si="137"/>
        <v>1.2402776286946127</v>
      </c>
      <c r="BC24" s="11">
        <f t="shared" si="137"/>
        <v>1.2499949011997751</v>
      </c>
      <c r="BD24" s="11">
        <f t="shared" si="137"/>
        <v>1.2598246271870783</v>
      </c>
      <c r="BE24" s="11">
        <f t="shared" si="137"/>
        <v>1.2698398000320883</v>
      </c>
      <c r="BF24" s="11">
        <f t="shared" si="137"/>
        <v>1.280000040748452</v>
      </c>
      <c r="BG24" s="11">
        <f t="shared" si="137"/>
        <v>1.2902699417830592</v>
      </c>
      <c r="BH24" s="11">
        <f t="shared" si="137"/>
        <v>1.3006187713568282</v>
      </c>
      <c r="BI24" s="11">
        <f t="shared" si="137"/>
        <v>1.3110207859983243</v>
      </c>
      <c r="BJ24" s="11">
        <f t="shared" si="137"/>
        <v>1.3214363126266828</v>
      </c>
      <c r="BK24" s="11">
        <f t="shared" si="137"/>
        <v>1.3316938647679737</v>
      </c>
      <c r="BL24" s="11">
        <f t="shared" si="137"/>
        <v>1.3415347703235594</v>
      </c>
      <c r="BM24" s="11">
        <f t="shared" si="137"/>
        <v>1.3506621865252582</v>
      </c>
      <c r="BN24" s="11">
        <f t="shared" si="137"/>
        <v>1.3591841205282049</v>
      </c>
      <c r="BO24" s="11">
        <f t="shared" si="137"/>
        <v>1.3672541308004471</v>
      </c>
      <c r="BP24" s="11">
        <f t="shared" si="137"/>
        <v>1.3749341233214227</v>
      </c>
      <c r="BQ24" s="11">
        <f t="shared" si="137"/>
        <v>1.3825137890535695</v>
      </c>
      <c r="BR24" s="11">
        <f t="shared" si="137"/>
        <v>1.3900448148580251</v>
      </c>
      <c r="BS24" s="11">
        <f>BR24*((1+BS26)/(1+BS29))</f>
        <v>1.3975498403412372</v>
      </c>
      <c r="BT24" s="11">
        <f t="shared" ref="BT24:CE24" si="138">BS24*((1+BT26)/(1+BT29))</f>
        <v>1.4050872904555933</v>
      </c>
      <c r="BU24" s="11">
        <f t="shared" si="138"/>
        <v>1.4126452318322111</v>
      </c>
      <c r="BV24" s="11">
        <f t="shared" si="138"/>
        <v>1.4201887206651558</v>
      </c>
      <c r="BW24" s="11">
        <f t="shared" si="138"/>
        <v>1.4277437001175879</v>
      </c>
      <c r="BX24" s="11">
        <f t="shared" si="138"/>
        <v>1.4352986317024758</v>
      </c>
      <c r="BY24" s="11">
        <f t="shared" si="138"/>
        <v>1.4428840868682968</v>
      </c>
      <c r="BZ24" s="11">
        <f t="shared" si="138"/>
        <v>1.4505090009698454</v>
      </c>
      <c r="CA24" s="11">
        <f t="shared" si="138"/>
        <v>1.4581700403207896</v>
      </c>
      <c r="CB24" s="11">
        <f t="shared" si="138"/>
        <v>1.4658948886606742</v>
      </c>
      <c r="CC24" s="11">
        <f t="shared" si="138"/>
        <v>1.4736633282683813</v>
      </c>
      <c r="CD24" s="11">
        <f t="shared" si="138"/>
        <v>1.4814813758982845</v>
      </c>
      <c r="CE24" s="11" t="e">
        <f t="shared" si="138"/>
        <v>#VALUE!</v>
      </c>
    </row>
    <row r="25" spans="1:83">
      <c r="C25" s="3" t="s">
        <v>1065</v>
      </c>
      <c r="D25" s="276" t="s">
        <v>765</v>
      </c>
      <c r="E25" s="11"/>
      <c r="F25" s="288">
        <f>(1-$E$1)+E20/E24-1</f>
        <v>2.7957087569765671E-2</v>
      </c>
      <c r="G25" s="288">
        <f t="shared" ref="G25:AL25" si="139">(1-$E$1)+F20/F24-1</f>
        <v>2.7388746448185897E-2</v>
      </c>
      <c r="H25" s="288">
        <f t="shared" si="139"/>
        <v>2.6851919933352342E-2</v>
      </c>
      <c r="I25" s="288">
        <f t="shared" si="139"/>
        <v>2.6342113080001006E-2</v>
      </c>
      <c r="J25" s="288">
        <f t="shared" si="139"/>
        <v>2.5853098346805048E-2</v>
      </c>
      <c r="K25" s="288">
        <f t="shared" si="139"/>
        <v>2.5383005336438114E-2</v>
      </c>
      <c r="L25" s="288">
        <f t="shared" si="139"/>
        <v>2.4932411815431044E-2</v>
      </c>
      <c r="M25" s="288">
        <f t="shared" si="139"/>
        <v>2.4499598751402729E-2</v>
      </c>
      <c r="N25" s="288">
        <f t="shared" si="139"/>
        <v>2.4076175087938134E-2</v>
      </c>
      <c r="O25" s="288">
        <f t="shared" si="139"/>
        <v>2.365303849903011E-2</v>
      </c>
      <c r="P25" s="288">
        <f t="shared" si="139"/>
        <v>2.322135639920786E-2</v>
      </c>
      <c r="Q25" s="288">
        <f t="shared" si="139"/>
        <v>2.2782593321627242E-2</v>
      </c>
      <c r="R25" s="288">
        <f t="shared" si="139"/>
        <v>2.233954847236852E-2</v>
      </c>
      <c r="S25" s="288">
        <f t="shared" si="139"/>
        <v>2.1893163618697864E-2</v>
      </c>
      <c r="T25" s="288">
        <f t="shared" si="139"/>
        <v>2.1451220255970238E-2</v>
      </c>
      <c r="U25" s="288">
        <f t="shared" si="139"/>
        <v>2.1013976823523794E-2</v>
      </c>
      <c r="V25" s="288">
        <f t="shared" si="139"/>
        <v>2.0580140996843133E-2</v>
      </c>
      <c r="W25" s="288">
        <f t="shared" si="139"/>
        <v>2.0151469506325626E-2</v>
      </c>
      <c r="X25" s="288">
        <f t="shared" si="139"/>
        <v>1.9729062556359978E-2</v>
      </c>
      <c r="Y25" s="288">
        <f t="shared" si="139"/>
        <v>1.9313236497501052E-2</v>
      </c>
      <c r="Z25" s="288">
        <f t="shared" si="139"/>
        <v>1.8905331451721574E-2</v>
      </c>
      <c r="AA25" s="288">
        <f t="shared" si="139"/>
        <v>1.8506911186534358E-2</v>
      </c>
      <c r="AB25" s="288">
        <f t="shared" si="139"/>
        <v>1.8119853037723788E-2</v>
      </c>
      <c r="AC25" s="288">
        <f t="shared" si="139"/>
        <v>1.7744760437372387E-2</v>
      </c>
      <c r="AD25" s="288">
        <f t="shared" si="139"/>
        <v>1.7382282468168642E-2</v>
      </c>
      <c r="AE25" s="288">
        <f t="shared" si="139"/>
        <v>1.703203236828954E-2</v>
      </c>
      <c r="AF25" s="288">
        <f t="shared" si="139"/>
        <v>1.6692191214303653E-2</v>
      </c>
      <c r="AG25" s="288">
        <f t="shared" si="139"/>
        <v>1.6361107037411449E-2</v>
      </c>
      <c r="AH25" s="288">
        <f t="shared" si="139"/>
        <v>1.6037114705037325E-2</v>
      </c>
      <c r="AI25" s="288">
        <f t="shared" si="139"/>
        <v>1.571938030162956E-2</v>
      </c>
      <c r="AJ25" s="288">
        <f t="shared" si="139"/>
        <v>1.5406520629302811E-2</v>
      </c>
      <c r="AK25" s="288">
        <f t="shared" si="139"/>
        <v>1.5097320330272446E-2</v>
      </c>
      <c r="AL25" s="288">
        <f t="shared" si="139"/>
        <v>1.4789918760468312E-2</v>
      </c>
      <c r="AM25" s="288">
        <f t="shared" ref="AM25" si="140">(1-$E$1)+AL20/AL24-1</f>
        <v>1.4484219867458403E-2</v>
      </c>
      <c r="AN25" s="288">
        <f t="shared" ref="AN25" si="141">(1-$E$1)+AM20/AM24-1</f>
        <v>1.4181567969034692E-2</v>
      </c>
      <c r="AO25" s="288">
        <f t="shared" ref="AO25" si="142">(1-$E$1)+AN20/AN24-1</f>
        <v>1.3882141151494221E-2</v>
      </c>
      <c r="AP25" s="288">
        <f t="shared" ref="AP25" si="143">(1-$E$1)+AO20/AO24-1</f>
        <v>1.3585980426642941E-2</v>
      </c>
      <c r="AQ25" s="288">
        <f t="shared" ref="AQ25" si="144">(1-$E$1)+AP20/AP24-1</f>
        <v>1.3295332526344295E-2</v>
      </c>
      <c r="AR25" s="288">
        <f t="shared" ref="AR25" si="145">(1-$E$1)+AQ20/AQ24-1</f>
        <v>1.3013540091572739E-2</v>
      </c>
      <c r="AS25" s="288">
        <f t="shared" ref="AS25" si="146">(1-$E$1)+AR20/AR24-1</f>
        <v>1.2741251238330698E-2</v>
      </c>
      <c r="AT25" s="288">
        <f t="shared" ref="AT25" si="147">(1-$E$1)+AS20/AS24-1</f>
        <v>1.2475453201150621E-2</v>
      </c>
      <c r="AU25" s="288">
        <f t="shared" ref="AU25" si="148">(1-$E$1)+AT20/AT24-1</f>
        <v>1.2211729688219819E-2</v>
      </c>
      <c r="AV25" s="288">
        <f t="shared" ref="AV25" si="149">(1-$E$1)+AU20/AU24-1</f>
        <v>1.195115060400842E-2</v>
      </c>
      <c r="AW25" s="288">
        <f t="shared" ref="AW25" si="150">(1-$E$1)+AV20/AV24-1</f>
        <v>1.1696623018676577E-2</v>
      </c>
      <c r="AX25" s="288">
        <f t="shared" ref="AX25" si="151">(1-$E$1)+AW20/AW24-1</f>
        <v>1.1447348060858342E-2</v>
      </c>
      <c r="AY25" s="288">
        <f t="shared" ref="AY25" si="152">(1-$E$1)+AX20/AX24-1</f>
        <v>1.1202156675776953E-2</v>
      </c>
      <c r="AZ25" s="288">
        <f t="shared" ref="AZ25" si="153">(1-$E$1)+AY20/AY24-1</f>
        <v>1.0960155248755266E-2</v>
      </c>
      <c r="BA25" s="288">
        <f t="shared" ref="BA25" si="154">(1-$E$1)+AZ20/AZ24-1</f>
        <v>1.071827343869125E-2</v>
      </c>
      <c r="BB25" s="288">
        <f t="shared" ref="BB25" si="155">(1-$E$1)+BA20/BA24-1</f>
        <v>1.0477112651669174E-2</v>
      </c>
      <c r="BC25" s="288">
        <f t="shared" ref="BC25" si="156">(1-$E$1)+BB20/BB24-1</f>
        <v>1.0239041093596857E-2</v>
      </c>
      <c r="BD25" s="288">
        <f t="shared" ref="BD25" si="157">(1-$E$1)+BC20/BC24-1</f>
        <v>1.0003967332640418E-2</v>
      </c>
      <c r="BE25" s="288">
        <f t="shared" ref="BE25" si="158">(1-$E$1)+BD20/BD24-1</f>
        <v>9.7698627032760665E-3</v>
      </c>
      <c r="BF25" s="288">
        <f t="shared" ref="BF25" si="159">(1-$E$1)+BE20/BE24-1</f>
        <v>9.5350690540787486E-3</v>
      </c>
      <c r="BG25" s="288">
        <f t="shared" ref="BG25" si="160">(1-$E$1)+BF20/BF24-1</f>
        <v>9.3006288965702399E-3</v>
      </c>
      <c r="BH25" s="288">
        <f t="shared" ref="BH25" si="161">(1-$E$1)+BG20/BG24-1</f>
        <v>9.0674105991621623E-3</v>
      </c>
      <c r="BI25" s="288">
        <f t="shared" ref="BI25" si="162">(1-$E$1)+BH20/BH24-1</f>
        <v>8.8361255484876722E-3</v>
      </c>
      <c r="BJ25" s="288">
        <f t="shared" ref="BJ25" si="163">(1-$E$1)+BI20/BI24-1</f>
        <v>8.6073314642420851E-3</v>
      </c>
      <c r="BK25" s="288">
        <f t="shared" ref="BK25" si="164">(1-$E$1)+BJ20/BJ24-1</f>
        <v>8.3818492220901764E-3</v>
      </c>
      <c r="BL25" s="288">
        <f t="shared" ref="BL25" si="165">(1-$E$1)+BK20/BK24-1</f>
        <v>8.1632341890378601E-3</v>
      </c>
      <c r="BM25" s="288">
        <f t="shared" ref="BM25" si="166">(1-$E$1)+BL20/BL24-1</f>
        <v>7.9566411629565792E-3</v>
      </c>
      <c r="BN25" s="288">
        <f t="shared" ref="BN25" si="167">(1-$E$1)+BM20/BM24-1</f>
        <v>7.7677176097237233E-3</v>
      </c>
      <c r="BO25" s="288">
        <f t="shared" ref="BO25" si="168">(1-$E$1)+BN20/BN24-1</f>
        <v>7.5936170936061753E-3</v>
      </c>
      <c r="BP25" s="288">
        <f t="shared" ref="BP25" si="169">(1-$E$1)+BO20/BO24-1</f>
        <v>7.4307499510777308E-3</v>
      </c>
      <c r="BQ25" s="288">
        <f t="shared" ref="BQ25" si="170">(1-$E$1)+BP20/BP24-1</f>
        <v>7.2775295524449835E-3</v>
      </c>
      <c r="BR25" s="288">
        <f t="shared" ref="BR25" si="171">(1-$E$1)+BQ20/BQ24-1</f>
        <v>7.1279798281360662E-3</v>
      </c>
      <c r="BS25" s="288">
        <f t="shared" ref="BS25" si="172">(1-$E$1)+BR20/BR24-1</f>
        <v>6.9810050587439942E-3</v>
      </c>
      <c r="BT25" s="288">
        <f t="shared" ref="BT25" si="173">(1-$E$1)+BS20/BS24-1</f>
        <v>6.8361135316703514E-3</v>
      </c>
      <c r="BU25" s="288">
        <f t="shared" ref="BU25" si="174">(1-$E$1)+BT20/BT24-1</f>
        <v>6.6921538870403641E-3</v>
      </c>
      <c r="BV25" s="288">
        <f t="shared" ref="BV25" si="175">(1-$E$1)+BU20/BU24-1</f>
        <v>6.54934539574481E-3</v>
      </c>
      <c r="BW25" s="288">
        <f t="shared" ref="BW25" si="176">(1-$E$1)+BV20/BV24-1</f>
        <v>6.4083256230902386E-3</v>
      </c>
      <c r="BX25" s="288">
        <f t="shared" ref="BX25" si="177">(1-$E$1)+BW20/BW24-1</f>
        <v>6.2685846055396954E-3</v>
      </c>
      <c r="BY25" s="288">
        <f t="shared" ref="BY25" si="178">(1-$E$1)+BX20/BX24-1</f>
        <v>6.1303155685998867E-3</v>
      </c>
      <c r="BZ25" s="288">
        <f t="shared" ref="BZ25" si="179">(1-$E$1)+BY20/BY24-1</f>
        <v>5.992944632834174E-3</v>
      </c>
      <c r="CA25" s="288">
        <f t="shared" ref="CA25" si="180">(1-$E$1)+BZ20/BZ24-1</f>
        <v>5.8563071008097545E-3</v>
      </c>
      <c r="CB25" s="288">
        <f t="shared" ref="CB25" si="181">(1-$E$1)+CA20/CA24-1</f>
        <v>5.7204613621839595E-3</v>
      </c>
      <c r="CC25" s="288">
        <f t="shared" ref="CC25" si="182">(1-$E$1)+CB20/CB24-1</f>
        <v>5.5849218601422557E-3</v>
      </c>
      <c r="CD25" s="288">
        <f t="shared" ref="CD25" si="183">(1-$E$1)+CC20/CC24-1</f>
        <v>5.4500505387720111E-3</v>
      </c>
      <c r="CE25" s="288">
        <f t="shared" ref="CE25" si="184">(1-$E$1)+CD20/CD24-1</f>
        <v>5.3157459767758652E-3</v>
      </c>
    </row>
    <row r="26" spans="1:83">
      <c r="C26" s="3" t="s">
        <v>764</v>
      </c>
      <c r="D26" s="276" t="s">
        <v>769</v>
      </c>
      <c r="E26" s="11"/>
      <c r="F26" s="11">
        <f>(1+F25)/(1+F27)-1</f>
        <v>1.8945289774206842E-2</v>
      </c>
      <c r="G26" s="11">
        <f t="shared" ref="G26:AL26" si="185">(1+G25)/(1+G27)-1</f>
        <v>1.8258727234361505E-2</v>
      </c>
      <c r="H26" s="11">
        <f t="shared" si="185"/>
        <v>1.769947247014958E-2</v>
      </c>
      <c r="I26" s="11">
        <f t="shared" si="185"/>
        <v>1.7347394928606263E-2</v>
      </c>
      <c r="J26" s="11">
        <f t="shared" si="185"/>
        <v>1.7034169338853156E-2</v>
      </c>
      <c r="K26" s="11">
        <f t="shared" si="185"/>
        <v>1.6662187760325242E-2</v>
      </c>
      <c r="L26" s="11">
        <f t="shared" si="185"/>
        <v>1.6328483130287452E-2</v>
      </c>
      <c r="M26" s="11">
        <f t="shared" si="185"/>
        <v>1.6319574497093203E-2</v>
      </c>
      <c r="N26" s="11">
        <f t="shared" si="185"/>
        <v>1.6678891541878738E-2</v>
      </c>
      <c r="O26" s="11">
        <f t="shared" si="185"/>
        <v>1.7409287951090979E-2</v>
      </c>
      <c r="P26" s="11">
        <f t="shared" si="185"/>
        <v>1.8075603214046554E-2</v>
      </c>
      <c r="Q26" s="11">
        <f t="shared" si="185"/>
        <v>1.8617802201081224E-2</v>
      </c>
      <c r="R26" s="11">
        <f t="shared" si="185"/>
        <v>1.9115444419165462E-2</v>
      </c>
      <c r="S26" s="11">
        <f t="shared" si="185"/>
        <v>1.9258697512545941E-2</v>
      </c>
      <c r="T26" s="11">
        <f t="shared" si="185"/>
        <v>1.9378751995777765E-2</v>
      </c>
      <c r="U26" s="11">
        <f t="shared" si="185"/>
        <v>1.9547363832185027E-2</v>
      </c>
      <c r="V26" s="11">
        <f t="shared" si="185"/>
        <v>1.9624968618802363E-2</v>
      </c>
      <c r="W26" s="11">
        <f t="shared" si="185"/>
        <v>1.9639976109799617E-2</v>
      </c>
      <c r="X26" s="11">
        <f t="shared" si="185"/>
        <v>1.9628269540399534E-2</v>
      </c>
      <c r="Y26" s="11">
        <f t="shared" si="185"/>
        <v>1.9540348752652204E-2</v>
      </c>
      <c r="Z26" s="11">
        <f t="shared" si="185"/>
        <v>1.9363347766690353E-2</v>
      </c>
      <c r="AA26" s="11">
        <f t="shared" si="185"/>
        <v>1.9079499687070234E-2</v>
      </c>
      <c r="AB26" s="11">
        <f t="shared" si="185"/>
        <v>1.8749209107063569E-2</v>
      </c>
      <c r="AC26" s="11">
        <f t="shared" si="185"/>
        <v>1.8369550395091805E-2</v>
      </c>
      <c r="AD26" s="11">
        <f t="shared" si="185"/>
        <v>1.7992212360818272E-2</v>
      </c>
      <c r="AE26" s="11">
        <f t="shared" si="185"/>
        <v>1.7691200119446915E-2</v>
      </c>
      <c r="AF26" s="11">
        <f t="shared" si="185"/>
        <v>1.7461055334059949E-2</v>
      </c>
      <c r="AG26" s="11">
        <f t="shared" si="185"/>
        <v>1.7305260130939581E-2</v>
      </c>
      <c r="AH26" s="11">
        <f t="shared" si="185"/>
        <v>1.7183070397318811E-2</v>
      </c>
      <c r="AI26" s="11">
        <f t="shared" si="185"/>
        <v>1.7124969888344665E-2</v>
      </c>
      <c r="AJ26" s="11">
        <f t="shared" si="185"/>
        <v>1.7124330912249963E-2</v>
      </c>
      <c r="AK26" s="11">
        <f t="shared" si="185"/>
        <v>1.7217912886311026E-2</v>
      </c>
      <c r="AL26" s="11">
        <f t="shared" si="185"/>
        <v>1.7313164892585942E-2</v>
      </c>
      <c r="AM26" s="11">
        <f t="shared" ref="AM26:BS26" si="186">(1+AM25)/(1+AM27)-1</f>
        <v>1.7331631581097184E-2</v>
      </c>
      <c r="AN26" s="11">
        <f t="shared" si="186"/>
        <v>1.7335696808968848E-2</v>
      </c>
      <c r="AO26" s="11">
        <f t="shared" si="186"/>
        <v>1.7332845214633297E-2</v>
      </c>
      <c r="AP26" s="11">
        <f t="shared" si="186"/>
        <v>1.7199232253305885E-2</v>
      </c>
      <c r="AQ26" s="11">
        <f t="shared" si="186"/>
        <v>1.6869311412192278E-2</v>
      </c>
      <c r="AR26" s="11">
        <f t="shared" si="186"/>
        <v>1.6491883522815165E-2</v>
      </c>
      <c r="AS26" s="11">
        <f t="shared" si="186"/>
        <v>1.6276759695441623E-2</v>
      </c>
      <c r="AT26" s="11">
        <f t="shared" si="186"/>
        <v>1.6309977267995546E-2</v>
      </c>
      <c r="AU26" s="11">
        <f t="shared" si="186"/>
        <v>1.6277580377427103E-2</v>
      </c>
      <c r="AV26" s="11">
        <f t="shared" si="186"/>
        <v>1.6069731679780874E-2</v>
      </c>
      <c r="AW26" s="11">
        <f t="shared" si="186"/>
        <v>1.5902245598971021E-2</v>
      </c>
      <c r="AX26" s="11">
        <f t="shared" si="186"/>
        <v>1.5798535823311033E-2</v>
      </c>
      <c r="AY26" s="11">
        <f t="shared" si="186"/>
        <v>1.5743793622527313E-2</v>
      </c>
      <c r="AZ26" s="11">
        <f t="shared" si="186"/>
        <v>1.5871754710997221E-2</v>
      </c>
      <c r="BA26" s="11">
        <f t="shared" si="186"/>
        <v>1.5962257930141499E-2</v>
      </c>
      <c r="BB26" s="11">
        <f t="shared" si="186"/>
        <v>1.5905348822266463E-2</v>
      </c>
      <c r="BC26" s="11">
        <f t="shared" si="186"/>
        <v>1.5850516551304761E-2</v>
      </c>
      <c r="BD26" s="11">
        <f t="shared" si="186"/>
        <v>1.5919475399281735E-2</v>
      </c>
      <c r="BE26" s="11">
        <f t="shared" si="186"/>
        <v>1.6092094657998102E-2</v>
      </c>
      <c r="BF26" s="11">
        <f t="shared" si="186"/>
        <v>1.6199025544034296E-2</v>
      </c>
      <c r="BG26" s="11">
        <f t="shared" si="186"/>
        <v>1.6249863611436322E-2</v>
      </c>
      <c r="BH26" s="11">
        <f t="shared" si="186"/>
        <v>1.6253412847682336E-2</v>
      </c>
      <c r="BI26" s="11">
        <f t="shared" si="186"/>
        <v>1.621856623611051E-2</v>
      </c>
      <c r="BJ26" s="11">
        <f t="shared" si="186"/>
        <v>1.6127093552326999E-2</v>
      </c>
      <c r="BK26" s="11">
        <f t="shared" si="186"/>
        <v>1.5796285800291798E-2</v>
      </c>
      <c r="BL26" s="11">
        <f t="shared" si="186"/>
        <v>1.5113804611605275E-2</v>
      </c>
      <c r="BM26" s="11">
        <f t="shared" si="186"/>
        <v>1.4039641192018726E-2</v>
      </c>
      <c r="BN26" s="11">
        <f t="shared" si="186"/>
        <v>1.3141421960365829E-2</v>
      </c>
      <c r="BO26" s="11">
        <f t="shared" si="186"/>
        <v>1.2473991839219156E-2</v>
      </c>
      <c r="BP26" s="11">
        <f t="shared" si="186"/>
        <v>1.1905295454873732E-2</v>
      </c>
      <c r="BQ26" s="11">
        <f t="shared" si="186"/>
        <v>1.1738330556692933E-2</v>
      </c>
      <c r="BR26" s="11">
        <f t="shared" si="186"/>
        <v>1.1643060292426677E-2</v>
      </c>
      <c r="BS26" s="11">
        <f t="shared" si="186"/>
        <v>1.1578841886116464E-2</v>
      </c>
      <c r="BT26" s="11">
        <f t="shared" ref="BT26:CE26" si="187">(1+BT25)/(1+BT27)-1</f>
        <v>1.1592210306938799E-2</v>
      </c>
      <c r="BU26" s="11">
        <f t="shared" si="187"/>
        <v>1.1588435122543927E-2</v>
      </c>
      <c r="BV26" s="11">
        <f t="shared" si="187"/>
        <v>1.1537886714417578E-2</v>
      </c>
      <c r="BW26" s="11">
        <f t="shared" si="187"/>
        <v>1.1521184509279747E-2</v>
      </c>
      <c r="BX26" s="11">
        <f t="shared" si="187"/>
        <v>1.148887001437715E-2</v>
      </c>
      <c r="BY26" s="11">
        <f t="shared" si="187"/>
        <v>1.1495668370251844E-2</v>
      </c>
      <c r="BZ26" s="11">
        <f t="shared" si="187"/>
        <v>1.151280614453154E-2</v>
      </c>
      <c r="CA26" s="11">
        <f t="shared" si="187"/>
        <v>1.1524380277835755E-2</v>
      </c>
      <c r="CB26" s="11">
        <f t="shared" si="187"/>
        <v>1.1569916298488359E-2</v>
      </c>
      <c r="CC26" s="11">
        <f t="shared" si="187"/>
        <v>1.1588059555775354E-2</v>
      </c>
      <c r="CD26" s="11">
        <f t="shared" si="187"/>
        <v>1.1612507633384395E-2</v>
      </c>
      <c r="CE26" s="11" t="e">
        <f t="shared" si="187"/>
        <v>#VALUE!</v>
      </c>
    </row>
    <row r="27" spans="1:83">
      <c r="C27" s="21" t="s">
        <v>770</v>
      </c>
      <c r="D27" s="276" t="s">
        <v>750</v>
      </c>
      <c r="E27" s="11">
        <f>(1+E8)*(1+E15)*(1+E9)-1</f>
        <v>8.5440912041916395E-3</v>
      </c>
      <c r="F27" s="11">
        <f>(1+F8)*(1+F15)*(1+F9)-1</f>
        <v>8.8442410853637465E-3</v>
      </c>
      <c r="G27" s="11">
        <f t="shared" ref="G27:AL27" si="188">(1+G8)*(1+G15)*(1+G9)-1</f>
        <v>8.9663058804534401E-3</v>
      </c>
      <c r="H27" s="11">
        <f t="shared" si="188"/>
        <v>8.9932713053177959E-3</v>
      </c>
      <c r="I27" s="11">
        <f t="shared" si="188"/>
        <v>8.8413438676233636E-3</v>
      </c>
      <c r="J27" s="11">
        <f t="shared" si="188"/>
        <v>8.6712219449665007E-3</v>
      </c>
      <c r="K27" s="11">
        <f t="shared" si="188"/>
        <v>8.5778911432956573E-3</v>
      </c>
      <c r="L27" s="11">
        <f t="shared" si="188"/>
        <v>8.4656966994012262E-3</v>
      </c>
      <c r="M27" s="11">
        <f t="shared" si="188"/>
        <v>8.0486733302931324E-3</v>
      </c>
      <c r="N27" s="11">
        <f t="shared" si="188"/>
        <v>7.2759291135087167E-3</v>
      </c>
      <c r="O27" s="11">
        <f t="shared" si="188"/>
        <v>6.1369112921243474E-3</v>
      </c>
      <c r="P27" s="11">
        <f t="shared" si="188"/>
        <v>5.0543920008654375E-3</v>
      </c>
      <c r="Q27" s="11">
        <f t="shared" si="188"/>
        <v>4.0886690881962728E-3</v>
      </c>
      <c r="R27" s="11">
        <f t="shared" si="188"/>
        <v>3.1636298624053705E-3</v>
      </c>
      <c r="S27" s="11">
        <f t="shared" si="188"/>
        <v>2.5846883745817006E-3</v>
      </c>
      <c r="T27" s="11">
        <f t="shared" si="188"/>
        <v>2.0330699027568677E-3</v>
      </c>
      <c r="U27" s="11">
        <f t="shared" si="188"/>
        <v>1.4384942214220597E-3</v>
      </c>
      <c r="V27" s="11">
        <f t="shared" si="188"/>
        <v>9.3678794403651011E-4</v>
      </c>
      <c r="W27" s="11">
        <f t="shared" si="188"/>
        <v>5.0164117581719125E-4</v>
      </c>
      <c r="X27" s="11">
        <f t="shared" si="188"/>
        <v>9.8852708356078622E-5</v>
      </c>
      <c r="Y27" s="11">
        <f t="shared" si="188"/>
        <v>-2.2275945766048189E-4</v>
      </c>
      <c r="Z27" s="11">
        <f t="shared" si="188"/>
        <v>-4.4931605199682867E-4</v>
      </c>
      <c r="AA27" s="11">
        <f t="shared" si="188"/>
        <v>-5.6186833383620183E-4</v>
      </c>
      <c r="AB27" s="11">
        <f t="shared" si="188"/>
        <v>-6.1777330839973832E-4</v>
      </c>
      <c r="AC27" s="11">
        <f t="shared" si="188"/>
        <v>-6.1351987348512438E-4</v>
      </c>
      <c r="AD27" s="11">
        <f t="shared" si="188"/>
        <v>-5.9914986111264668E-4</v>
      </c>
      <c r="AE27" s="11">
        <f t="shared" si="188"/>
        <v>-6.4770900159116795E-4</v>
      </c>
      <c r="AF27" s="11">
        <f t="shared" si="188"/>
        <v>-7.5566933567183803E-4</v>
      </c>
      <c r="AG27" s="11">
        <f t="shared" si="188"/>
        <v>-9.2809221629963634E-4</v>
      </c>
      <c r="AH27" s="11">
        <f t="shared" si="188"/>
        <v>-1.1265972917086087E-3</v>
      </c>
      <c r="AI27" s="11">
        <f t="shared" si="188"/>
        <v>-1.3819241767994983E-3</v>
      </c>
      <c r="AJ27" s="11">
        <f t="shared" si="188"/>
        <v>-1.6888891856579047E-3</v>
      </c>
      <c r="AK27" s="11">
        <f t="shared" si="188"/>
        <v>-2.0846984005831182E-3</v>
      </c>
      <c r="AL27" s="11">
        <f t="shared" si="188"/>
        <v>-2.4803042162381272E-3</v>
      </c>
      <c r="AM27" s="11">
        <f t="shared" ref="AM27:BS27" si="189">(1+AM8)*(1+AM15)*(1+AM9)-1</f>
        <v>-2.7989021723560104E-3</v>
      </c>
      <c r="AN27" s="11">
        <f t="shared" si="189"/>
        <v>-3.100381565128929E-3</v>
      </c>
      <c r="AO27" s="11">
        <f t="shared" si="189"/>
        <v>-3.3919125676228346E-3</v>
      </c>
      <c r="AP27" s="11">
        <f t="shared" si="189"/>
        <v>-3.5521574457531013E-3</v>
      </c>
      <c r="AQ27" s="11">
        <f t="shared" si="189"/>
        <v>-3.5146885108416903E-3</v>
      </c>
      <c r="AR27" s="11">
        <f t="shared" si="189"/>
        <v>-3.4219096951249028E-3</v>
      </c>
      <c r="AS27" s="11">
        <f t="shared" si="189"/>
        <v>-3.4788835062710133E-3</v>
      </c>
      <c r="AT27" s="11">
        <f t="shared" si="189"/>
        <v>-3.7729867389010296E-3</v>
      </c>
      <c r="AU27" s="11">
        <f t="shared" si="189"/>
        <v>-4.0007285093284217E-3</v>
      </c>
      <c r="AV27" s="11">
        <f t="shared" si="189"/>
        <v>-4.0534433290947414E-3</v>
      </c>
      <c r="AW27" s="11">
        <f t="shared" si="189"/>
        <v>-4.1397906132344398E-3</v>
      </c>
      <c r="AX27" s="11">
        <f t="shared" si="189"/>
        <v>-4.2835145050942325E-3</v>
      </c>
      <c r="AY27" s="11">
        <f t="shared" si="189"/>
        <v>-4.4712426256164894E-3</v>
      </c>
      <c r="AZ27" s="11">
        <f t="shared" si="189"/>
        <v>-4.8348617229143631E-3</v>
      </c>
      <c r="BA27" s="11">
        <f t="shared" si="189"/>
        <v>-5.1615937998858996E-3</v>
      </c>
      <c r="BB27" s="11">
        <f t="shared" si="189"/>
        <v>-5.3432499168255543E-3</v>
      </c>
      <c r="BC27" s="11">
        <f t="shared" si="189"/>
        <v>-5.5239184961565213E-3</v>
      </c>
      <c r="BD27" s="11">
        <f t="shared" si="189"/>
        <v>-5.8228119549695867E-3</v>
      </c>
      <c r="BE27" s="11">
        <f t="shared" si="189"/>
        <v>-6.2221052480976313E-3</v>
      </c>
      <c r="BF27" s="11">
        <f t="shared" si="189"/>
        <v>-6.5577276915689264E-3</v>
      </c>
      <c r="BG27" s="11">
        <f t="shared" si="189"/>
        <v>-6.8381162583093236E-3</v>
      </c>
      <c r="BH27" s="11">
        <f t="shared" si="189"/>
        <v>-7.0710731768998114E-3</v>
      </c>
      <c r="BI27" s="11">
        <f t="shared" si="189"/>
        <v>-7.2646189834594255E-3</v>
      </c>
      <c r="BJ27" s="11">
        <f t="shared" si="189"/>
        <v>-7.4004149045924228E-3</v>
      </c>
      <c r="BK27" s="11">
        <f t="shared" si="189"/>
        <v>-7.2991373190149922E-3</v>
      </c>
      <c r="BL27" s="11">
        <f t="shared" si="189"/>
        <v>-6.8470849189433691E-3</v>
      </c>
      <c r="BM27" s="11">
        <f t="shared" si="189"/>
        <v>-5.9987793198217343E-3</v>
      </c>
      <c r="BN27" s="11">
        <f t="shared" si="189"/>
        <v>-5.3040022193983072E-3</v>
      </c>
      <c r="BO27" s="11">
        <f t="shared" si="189"/>
        <v>-4.8202470235777506E-3</v>
      </c>
      <c r="BP27" s="11">
        <f t="shared" si="189"/>
        <v>-4.4219014604371942E-3</v>
      </c>
      <c r="BQ27" s="11">
        <f t="shared" si="189"/>
        <v>-4.4090461629474609E-3</v>
      </c>
      <c r="BR27" s="11">
        <f t="shared" si="189"/>
        <v>-4.463116134049816E-3</v>
      </c>
      <c r="BS27" s="11">
        <f t="shared" si="189"/>
        <v>-4.5452085759324357E-3</v>
      </c>
      <c r="BT27" s="11">
        <f t="shared" ref="BT27:CE27" si="190">(1+BT8)*(1+BT15)*(1+BT9)-1</f>
        <v>-4.7015948984279188E-3</v>
      </c>
      <c r="BU27" s="11">
        <f t="shared" si="190"/>
        <v>-4.8401909961638401E-3</v>
      </c>
      <c r="BV27" s="11">
        <f t="shared" si="190"/>
        <v>-4.9316406080210928E-3</v>
      </c>
      <c r="BW27" s="11">
        <f t="shared" si="190"/>
        <v>-5.054623634669464E-3</v>
      </c>
      <c r="BX27" s="11">
        <f t="shared" si="190"/>
        <v>-5.160991448935337E-3</v>
      </c>
      <c r="BY27" s="11">
        <f t="shared" si="190"/>
        <v>-5.3043754604472637E-3</v>
      </c>
      <c r="BZ27" s="11">
        <f t="shared" si="190"/>
        <v>-5.4570357173595596E-3</v>
      </c>
      <c r="CA27" s="11">
        <f t="shared" si="190"/>
        <v>-5.6034963541553573E-3</v>
      </c>
      <c r="CB27" s="11">
        <f t="shared" si="190"/>
        <v>-5.7825513017513153E-3</v>
      </c>
      <c r="CC27" s="11">
        <f t="shared" si="190"/>
        <v>-5.9343698642204679E-3</v>
      </c>
      <c r="CD27" s="11">
        <f t="shared" si="190"/>
        <v>-6.0917169846279595E-3</v>
      </c>
      <c r="CE27" s="11" t="e">
        <f t="shared" si="190"/>
        <v>#VALUE!</v>
      </c>
    </row>
    <row r="28" spans="1:83">
      <c r="A28" s="39" t="s">
        <v>482</v>
      </c>
      <c r="C28" s="172" t="s">
        <v>726</v>
      </c>
      <c r="D28" s="276" t="s">
        <v>762</v>
      </c>
      <c r="E28" s="19"/>
      <c r="F28" s="19">
        <f>((1-$D$3)+E10/E31)/(1+F27)-1</f>
        <v>8.5990723510576128E-3</v>
      </c>
      <c r="G28" s="19">
        <f t="shared" ref="G28:AL28" si="191">((1-$D$3)+F10/F31)/(1+G27)-1</f>
        <v>8.3792975294638694E-3</v>
      </c>
      <c r="H28" s="19">
        <f t="shared" si="191"/>
        <v>8.2589076527750382E-3</v>
      </c>
      <c r="I28" s="19">
        <f t="shared" si="191"/>
        <v>8.3186908917676217E-3</v>
      </c>
      <c r="J28" s="19">
        <f t="shared" si="191"/>
        <v>8.3927072951890391E-3</v>
      </c>
      <c r="K28" s="19">
        <f t="shared" si="191"/>
        <v>8.3857137741054633E-3</v>
      </c>
      <c r="L28" s="19">
        <f t="shared" si="191"/>
        <v>8.3959452927477862E-3</v>
      </c>
      <c r="M28" s="19">
        <f t="shared" si="191"/>
        <v>8.7090807153533678E-3</v>
      </c>
      <c r="N28" s="19">
        <f t="shared" si="191"/>
        <v>9.3676971224021521E-3</v>
      </c>
      <c r="O28" s="19">
        <f t="shared" si="191"/>
        <v>1.0373598970700337E-2</v>
      </c>
      <c r="P28" s="19">
        <f t="shared" si="191"/>
        <v>1.1293281991215931E-2</v>
      </c>
      <c r="Q28" s="19">
        <f t="shared" si="191"/>
        <v>1.2068571842297482E-2</v>
      </c>
      <c r="R28" s="19">
        <f t="shared" si="191"/>
        <v>1.2780396997958743E-2</v>
      </c>
      <c r="S28" s="19">
        <f t="shared" si="191"/>
        <v>1.3122086542751932E-2</v>
      </c>
      <c r="T28" s="19">
        <f t="shared" si="191"/>
        <v>1.3426343911167038E-2</v>
      </c>
      <c r="U28" s="19">
        <f t="shared" si="191"/>
        <v>1.3765561915748625E-2</v>
      </c>
      <c r="V28" s="19">
        <f t="shared" si="191"/>
        <v>1.4001410756772525E-2</v>
      </c>
      <c r="W28" s="19">
        <f t="shared" si="191"/>
        <v>1.4163596641349363E-2</v>
      </c>
      <c r="X28" s="19">
        <f t="shared" si="191"/>
        <v>1.4288999625420296E-2</v>
      </c>
      <c r="Y28" s="19">
        <f t="shared" si="191"/>
        <v>1.4329233602611735E-2</v>
      </c>
      <c r="Z28" s="19">
        <f t="shared" si="191"/>
        <v>1.4272693224360422E-2</v>
      </c>
      <c r="AA28" s="19">
        <f t="shared" si="191"/>
        <v>1.4102945818575296E-2</v>
      </c>
      <c r="AB28" s="19">
        <f t="shared" si="191"/>
        <v>1.3881444847845037E-2</v>
      </c>
      <c r="AC28" s="19">
        <f t="shared" si="191"/>
        <v>1.3606085496049802E-2</v>
      </c>
      <c r="AD28" s="19">
        <f t="shared" si="191"/>
        <v>1.3329110104621789E-2</v>
      </c>
      <c r="AE28" s="19">
        <f t="shared" si="191"/>
        <v>1.3124526969960248E-2</v>
      </c>
      <c r="AF28" s="19">
        <f t="shared" si="191"/>
        <v>1.2986608682411971E-2</v>
      </c>
      <c r="AG28" s="19">
        <f t="shared" si="191"/>
        <v>1.2918561973541021E-2</v>
      </c>
      <c r="AH28" s="19">
        <f t="shared" si="191"/>
        <v>1.2879515019290411E-2</v>
      </c>
      <c r="AI28" s="19">
        <f t="shared" si="191"/>
        <v>1.2899854599796701E-2</v>
      </c>
      <c r="AJ28" s="19">
        <f t="shared" si="191"/>
        <v>1.2972740369132874E-2</v>
      </c>
      <c r="AK28" s="19">
        <f t="shared" si="191"/>
        <v>1.3134593343021361E-2</v>
      </c>
      <c r="AL28" s="19">
        <f t="shared" si="191"/>
        <v>1.3292719734191438E-2</v>
      </c>
      <c r="AM28" s="19">
        <f t="shared" ref="AM28" si="192">((1-$D$3)+AL10/AL31)/(1+AM27)-1</f>
        <v>1.336925134817557E-2</v>
      </c>
      <c r="AN28" s="19">
        <f t="shared" ref="AN28" si="193">((1-$D$3)+AM10/AM31)/(1+AN27)-1</f>
        <v>1.3427267743889804E-2</v>
      </c>
      <c r="AO28" s="19">
        <f t="shared" ref="AO28" si="194">((1-$D$3)+AN10/AN31)/(1+AO27)-1</f>
        <v>1.3474589305652929E-2</v>
      </c>
      <c r="AP28" s="19">
        <f t="shared" ref="AP28" si="195">((1-$D$3)+AO10/AO31)/(1+AP27)-1</f>
        <v>1.3388116518347815E-2</v>
      </c>
      <c r="AQ28" s="19">
        <f t="shared" ref="AQ28" si="196">((1-$D$3)+AP10/AP31)/(1+AQ27)-1</f>
        <v>1.3103883429915753E-2</v>
      </c>
      <c r="AR28" s="19">
        <f t="shared" ref="AR28" si="197">((1-$D$3)+AQ10/AQ31)/(1+AR27)-1</f>
        <v>1.2772004683249349E-2</v>
      </c>
      <c r="AS28" s="19">
        <f t="shared" ref="AS28" si="198">((1-$D$3)+AR10/AR31)/(1+AS27)-1</f>
        <v>1.2602030089990945E-2</v>
      </c>
      <c r="AT28" s="19">
        <f t="shared" ref="AT28" si="199">((1-$D$3)+AS10/AS31)/(1+AT27)-1</f>
        <v>1.2678335112299655E-2</v>
      </c>
      <c r="AU28" s="19">
        <f t="shared" ref="AU28" si="200">((1-$D$3)+AT10/AT31)/(1+AU27)-1</f>
        <v>1.2686003633864296E-2</v>
      </c>
      <c r="AV28" s="19">
        <f t="shared" ref="AV28" si="201">((1-$D$3)+AU10/AU31)/(1+AV27)-1</f>
        <v>1.2516335364605613E-2</v>
      </c>
      <c r="AW28" s="19">
        <f t="shared" ref="AW28" si="202">((1-$D$3)+AV10/AV31)/(1+AW27)-1</f>
        <v>1.238609106895372E-2</v>
      </c>
      <c r="AX28" s="19">
        <f t="shared" ref="AX28" si="203">((1-$D$3)+AW10/AW31)/(1+AX27)-1</f>
        <v>1.2318329334899403E-2</v>
      </c>
      <c r="AY28" s="19">
        <f t="shared" ref="AY28" si="204">((1-$D$3)+AX10/AX31)/(1+AY27)-1</f>
        <v>1.2297815146694369E-2</v>
      </c>
      <c r="AZ28" s="19">
        <f t="shared" ref="AZ28" si="205">((1-$D$3)+AY10/AY31)/(1+AZ27)-1</f>
        <v>1.2457502350776917E-2</v>
      </c>
      <c r="BA28" s="19">
        <f t="shared" ref="BA28" si="206">((1-$D$3)+AZ10/AZ31)/(1+BA27)-1</f>
        <v>1.2576445350096277E-2</v>
      </c>
      <c r="BB28" s="19">
        <f t="shared" ref="BB28" si="207">((1-$D$3)+BA10/BA31)/(1+BB27)-1</f>
        <v>1.2545550802043115E-2</v>
      </c>
      <c r="BC28" s="19">
        <f t="shared" ref="BC28" si="208">((1-$D$3)+BB10/BB31)/(1+BC27)-1</f>
        <v>1.251528082319231E-2</v>
      </c>
      <c r="BD28" s="19">
        <f t="shared" ref="BD28" si="209">((1-$D$3)+BC10/BC31)/(1+BD27)-1</f>
        <v>1.2607021169319443E-2</v>
      </c>
      <c r="BE28" s="19">
        <f t="shared" ref="BE28" si="210">((1-$D$3)+BD10/BD31)/(1+BE27)-1</f>
        <v>1.2799674215673296E-2</v>
      </c>
      <c r="BF28" s="19">
        <f t="shared" ref="BF28" si="211">((1-$D$3)+BE10/BE31)/(1+BF27)-1</f>
        <v>1.2923618721047747E-2</v>
      </c>
      <c r="BG28" s="19">
        <f t="shared" ref="BG28" si="212">((1-$D$3)+BF10/BF31)/(1+BG27)-1</f>
        <v>1.2989157836579945E-2</v>
      </c>
      <c r="BH28" s="19">
        <f t="shared" ref="BH28" si="213">((1-$D$3)+BG10/BG31)/(1+BH27)-1</f>
        <v>1.3005690990663954E-2</v>
      </c>
      <c r="BI28" s="19">
        <f t="shared" ref="BI28" si="214">((1-$D$3)+BH10/BH31)/(1+BI27)-1</f>
        <v>1.2982602587218173E-2</v>
      </c>
      <c r="BJ28" s="19">
        <f t="shared" ref="BJ28" si="215">((1-$D$3)+BI10/BI31)/(1+BJ27)-1</f>
        <v>1.2902139042634264E-2</v>
      </c>
      <c r="BK28" s="19">
        <f t="shared" ref="BK28" si="216">((1-$D$3)+BJ10/BJ31)/(1+BK27)-1</f>
        <v>1.2582737408462163E-2</v>
      </c>
      <c r="BL28" s="19">
        <f t="shared" ref="BL28" si="217">((1-$D$3)+BK10/BK31)/(1+BL27)-1</f>
        <v>1.1914620543672427E-2</v>
      </c>
      <c r="BM28" s="19">
        <f t="shared" ref="BM28" si="218">((1-$D$3)+BL10/BL31)/(1+BM27)-1</f>
        <v>1.0861050117821236E-2</v>
      </c>
      <c r="BN28" s="19">
        <f t="shared" ref="BN28" si="219">((1-$D$3)+BM10/BM31)/(1+BN27)-1</f>
        <v>9.9912785217501909E-3</v>
      </c>
      <c r="BO28" s="19">
        <f t="shared" ref="BO28" si="220">((1-$D$3)+BN10/BN31)/(1+BO27)-1</f>
        <v>9.3581107853200063E-3</v>
      </c>
      <c r="BP28" s="19">
        <f t="shared" ref="BP28" si="221">((1-$D$3)+BO10/BO31)/(1+BP27)-1</f>
        <v>8.8276038816721414E-3</v>
      </c>
      <c r="BQ28" s="19">
        <f t="shared" ref="BQ28" si="222">((1-$D$3)+BP10/BP31)/(1+BQ27)-1</f>
        <v>8.7008398935479736E-3</v>
      </c>
      <c r="BR28" s="19">
        <f t="shared" ref="BR28" si="223">((1-$D$3)+BQ10/BQ31)/(1+BR27)-1</f>
        <v>8.6450276210738863E-3</v>
      </c>
      <c r="BS28" s="19">
        <f t="shared" ref="BS28" si="224">((1-$D$3)+BR10/BR31)/(1+BS27)-1</f>
        <v>8.619036303284755E-3</v>
      </c>
      <c r="BT28" s="19">
        <f t="shared" ref="BT28" si="225">((1-$D$3)+BS10/BS31)/(1+BT27)-1</f>
        <v>8.6690479327049541E-3</v>
      </c>
      <c r="BU28" s="19">
        <f t="shared" ref="BU28" si="226">((1-$D$3)+BT10/BT31)/(1+BU27)-1</f>
        <v>8.6999608190458932E-3</v>
      </c>
      <c r="BV28" s="19">
        <f t="shared" ref="BV28" si="227">((1-$D$3)+BU10/BU31)/(1+BV27)-1</f>
        <v>8.6824771435587422E-3</v>
      </c>
      <c r="BW28" s="19">
        <f t="shared" ref="BW28" si="228">((1-$D$3)+BV10/BV31)/(1+BW27)-1</f>
        <v>8.6975043471875235E-3</v>
      </c>
      <c r="BX28" s="19">
        <f t="shared" ref="BX28" si="229">((1-$D$3)+BW10/BW31)/(1+BX27)-1</f>
        <v>8.6954704540036509E-3</v>
      </c>
      <c r="BY28" s="19">
        <f t="shared" ref="BY28" si="230">((1-$D$3)+BX10/BX31)/(1+BY27)-1</f>
        <v>8.7311660411450998E-3</v>
      </c>
      <c r="BZ28" s="19">
        <f t="shared" ref="BZ28" si="231">((1-$D$3)+BY10/BY31)/(1+BZ27)-1</f>
        <v>8.7755938468010442E-3</v>
      </c>
      <c r="CA28" s="19">
        <f t="shared" ref="CA28" si="232">((1-$D$3)+BZ10/BZ31)/(1+CA27)-1</f>
        <v>8.8128677277494738E-3</v>
      </c>
      <c r="CB28" s="19">
        <f t="shared" ref="CB28" si="233">((1-$D$3)+CA10/CA31)/(1+CB27)-1</f>
        <v>8.8825305860062986E-3</v>
      </c>
      <c r="CC28" s="19">
        <f t="shared" ref="CC28" si="234">((1-$D$3)+CB10/CB31)/(1+CC27)-1</f>
        <v>8.9231370708113822E-3</v>
      </c>
      <c r="CD28" s="19">
        <f t="shared" ref="CD28" si="235">((1-$D$3)+CC10/CC31)/(1+CD27)-1</f>
        <v>8.9686261544339452E-3</v>
      </c>
      <c r="CE28" s="19" t="e">
        <f t="shared" ref="CE28" si="236">((1-$D$3)+CD10/CD31)/(1+CE27)-1</f>
        <v>#VALUE!</v>
      </c>
    </row>
    <row r="29" spans="1:83">
      <c r="A29" s="39" t="s">
        <v>482</v>
      </c>
      <c r="C29" s="18" t="s">
        <v>479</v>
      </c>
      <c r="D29" s="276" t="s">
        <v>771</v>
      </c>
      <c r="E29" s="11"/>
      <c r="F29" s="11">
        <f>(1+F27)^($B$1*(1-$D$4))*(1+F7)*(1+F23)^$B$1*(1+F26)^$B$1*(1+F28)^(1-$D$2-$D$4*$B$1)*(1+F6)^$D$2-1</f>
        <v>6.8697335182887898E-3</v>
      </c>
      <c r="G29" s="11">
        <f t="shared" ref="G29" si="237">(1+G27)^($B$1*(1-$D$4))*(1+G7)*(1+G23)^$B$1*(1+G26)^$B$1*(1+G28)^(1-$D$2-$D$4*$B$1)*(1+G6)^$D$2-1</f>
        <v>6.723746364215577E-3</v>
      </c>
      <c r="H29" s="11">
        <f t="shared" ref="H29" si="238">(1+H27)^($B$1*(1-$D$4))*(1+H7)*(1+H23)^$B$1*(1+H26)^$B$1*(1+H28)^(1-$D$2-$D$4*$B$1)*(1+H6)^$D$2-1</f>
        <v>6.6256431275026895E-3</v>
      </c>
      <c r="I29" s="11">
        <f t="shared" ref="I29" si="239">(1+I27)^($B$1*(1-$D$4))*(1+I7)*(1+I23)^$B$1*(1+I26)^$B$1*(1+I28)^(1-$D$2-$D$4*$B$1)*(1+I6)^$D$2-1</f>
        <v>6.6120651856587109E-3</v>
      </c>
      <c r="J29" s="11">
        <f t="shared" ref="J29" si="240">(1+J27)^($B$1*(1-$D$4))*(1+J7)*(1+J23)^$B$1*(1+J26)^$B$1*(1+J28)^(1-$D$2-$D$4*$B$1)*(1+J6)^$D$2-1</f>
        <v>6.6073787500369185E-3</v>
      </c>
      <c r="K29" s="11">
        <f t="shared" ref="K29" si="241">(1+K27)^($B$1*(1-$D$4))*(1+K7)*(1+K23)^$B$1*(1+K26)^$B$1*(1+K28)^(1-$D$2-$D$4*$B$1)*(1+K6)^$D$2-1</f>
        <v>6.5680701173551626E-3</v>
      </c>
      <c r="L29" s="11">
        <f t="shared" ref="L29" si="242">(1+L27)^($B$1*(1-$D$4))*(1+L7)*(1+L23)^$B$1*(1+L26)^$B$1*(1+L28)^(1-$D$2-$D$4*$B$1)*(1+L6)^$D$2-1</f>
        <v>6.5386626628320954E-3</v>
      </c>
      <c r="M29" s="11">
        <f t="shared" ref="M29" si="243">(1+M27)^($B$1*(1-$D$4))*(1+M7)*(1+M23)^$B$1*(1+M26)^$B$1*(1+M28)^(1-$D$2-$D$4*$B$1)*(1+M6)^$D$2-1</f>
        <v>6.6490657833278011E-3</v>
      </c>
      <c r="N29" s="11">
        <f t="shared" ref="N29" si="244">(1+N27)^($B$1*(1-$D$4))*(1+N7)*(1+N23)^$B$1*(1+N26)^$B$1*(1+N28)^(1-$D$2-$D$4*$B$1)*(1+N6)^$D$2-1</f>
        <v>6.9186517451307328E-3</v>
      </c>
      <c r="O29" s="11">
        <f t="shared" ref="O29" si="245">(1+O27)^($B$1*(1-$D$4))*(1+O7)*(1+O23)^$B$1*(1+O26)^$B$1*(1+O28)^(1-$D$2-$D$4*$B$1)*(1+O6)^$D$2-1</f>
        <v>7.3481927122958091E-3</v>
      </c>
      <c r="P29" s="11">
        <f t="shared" ref="P29" si="246">(1+P27)^($B$1*(1-$D$4))*(1+P7)*(1+P23)^$B$1*(1+P26)^$B$1*(1+P28)^(1-$D$2-$D$4*$B$1)*(1+P6)^$D$2-1</f>
        <v>7.7405739116338523E-3</v>
      </c>
      <c r="Q29" s="11">
        <f t="shared" ref="Q29" si="247">(1+Q27)^($B$1*(1-$D$4))*(1+Q7)*(1+Q23)^$B$1*(1+Q26)^$B$1*(1+Q28)^(1-$D$2-$D$4*$B$1)*(1+Q6)^$D$2-1</f>
        <v>8.0692745034776081E-3</v>
      </c>
      <c r="R29" s="11">
        <f t="shared" ref="R29" si="248">(1+R27)^($B$1*(1-$D$4))*(1+R7)*(1+R23)^$B$1*(1+R26)^$B$1*(1+R28)^(1-$D$2-$D$4*$B$1)*(1+R6)^$D$2-1</f>
        <v>8.3709345000917423E-3</v>
      </c>
      <c r="S29" s="11">
        <f t="shared" ref="S29" si="249">(1+S27)^($B$1*(1-$D$4))*(1+S7)*(1+S23)^$B$1*(1+S26)^$B$1*(1+S28)^(1-$D$2-$D$4*$B$1)*(1+S6)^$D$2-1</f>
        <v>8.5062363146302111E-3</v>
      </c>
      <c r="T29" s="11">
        <f t="shared" ref="T29" si="250">(1+T27)^($B$1*(1-$D$4))*(1+T7)*(1+T23)^$B$1*(1+T26)^$B$1*(1+T28)^(1-$D$2-$D$4*$B$1)*(1+T6)^$D$2-1</f>
        <v>8.625952398243264E-3</v>
      </c>
      <c r="U29" s="11">
        <f t="shared" ref="U29" si="251">(1+U27)^($B$1*(1-$D$4))*(1+U7)*(1+U23)^$B$1*(1+U26)^$B$1*(1+U28)^(1-$D$2-$D$4*$B$1)*(1+U6)^$D$2-1</f>
        <v>8.7628409040259037E-3</v>
      </c>
      <c r="V29" s="11">
        <f t="shared" ref="V29" si="252">(1+V27)^($B$1*(1-$D$4))*(1+V7)*(1+V23)^$B$1*(1+V26)^$B$1*(1+V28)^(1-$D$2-$D$4*$B$1)*(1+V6)^$D$2-1</f>
        <v>8.8540805851535787E-3</v>
      </c>
      <c r="W29" s="11">
        <f t="shared" ref="W29" si="253">(1+W27)^($B$1*(1-$D$4))*(1+W7)*(1+W23)^$B$1*(1+W26)^$B$1*(1+W28)^(1-$D$2-$D$4*$B$1)*(1+W6)^$D$2-1</f>
        <v>8.9130209655132742E-3</v>
      </c>
      <c r="X29" s="11">
        <f t="shared" ref="X29" si="254">(1+X27)^($B$1*(1-$D$4))*(1+X7)*(1+X23)^$B$1*(1+X26)^$B$1*(1+X28)^(1-$D$2-$D$4*$B$1)*(1+X6)^$D$2-1</f>
        <v>8.9562834037324457E-3</v>
      </c>
      <c r="Y29" s="11">
        <f t="shared" ref="Y29" si="255">(1+Y27)^($B$1*(1-$D$4))*(1+Y7)*(1+Y23)^$B$1*(1+Y26)^$B$1*(1+Y28)^(1-$D$2-$D$4*$B$1)*(1+Y6)^$D$2-1</f>
        <v>8.9618339906243349E-3</v>
      </c>
      <c r="Z29" s="11">
        <f t="shared" ref="Z29" si="256">(1+Z27)^($B$1*(1-$D$4))*(1+Z7)*(1+Z23)^$B$1*(1+Z26)^$B$1*(1+Z28)^(1-$D$2-$D$4*$B$1)*(1+Z6)^$D$2-1</f>
        <v>8.9242896688734863E-3</v>
      </c>
      <c r="AA29" s="11">
        <f t="shared" ref="AA29" si="257">(1+AA27)^($B$1*(1-$D$4))*(1+AA7)*(1+AA23)^$B$1*(1+AA26)^$B$1*(1+AA28)^(1-$D$2-$D$4*$B$1)*(1+AA6)^$D$2-1</f>
        <v>8.8360651324566053E-3</v>
      </c>
      <c r="AB29" s="11">
        <f t="shared" ref="AB29" si="258">(1+AB27)^($B$1*(1-$D$4))*(1+AB7)*(1+AB23)^$B$1*(1+AB26)^$B$1*(1+AB28)^(1-$D$2-$D$4*$B$1)*(1+AB6)^$D$2-1</f>
        <v>8.7248973771181237E-3</v>
      </c>
      <c r="AC29" s="11">
        <f t="shared" ref="AC29" si="259">(1+AC27)^($B$1*(1-$D$4))*(1+AC7)*(1+AC23)^$B$1*(1+AC26)^$B$1*(1+AC28)^(1-$D$2-$D$4*$B$1)*(1+AC6)^$D$2-1</f>
        <v>8.5897419594596069E-3</v>
      </c>
      <c r="AD29" s="11">
        <f t="shared" ref="AD29" si="260">(1+AD27)^($B$1*(1-$D$4))*(1+AD7)*(1+AD23)^$B$1*(1+AD26)^$B$1*(1+AD28)^(1-$D$2-$D$4*$B$1)*(1+AD6)^$D$2-1</f>
        <v>8.4542213524034793E-3</v>
      </c>
      <c r="AE29" s="11">
        <f t="shared" ref="AE29" si="261">(1+AE27)^($B$1*(1-$D$4))*(1+AE7)*(1+AE23)^$B$1*(1+AE26)^$B$1*(1+AE28)^(1-$D$2-$D$4*$B$1)*(1+AE6)^$D$2-1</f>
        <v>8.3518976363881059E-3</v>
      </c>
      <c r="AF29" s="11">
        <f t="shared" ref="AF29" si="262">(1+AF27)^($B$1*(1-$D$4))*(1+AF7)*(1+AF23)^$B$1*(1+AF26)^$B$1*(1+AF28)^(1-$D$2-$D$4*$B$1)*(1+AF6)^$D$2-1</f>
        <v>8.2802120843983307E-3</v>
      </c>
      <c r="AG29" s="11">
        <f t="shared" ref="AG29" si="263">(1+AG27)^($B$1*(1-$D$4))*(1+AG7)*(1+AG23)^$B$1*(1+AG26)^$B$1*(1+AG28)^(1-$D$2-$D$4*$B$1)*(1+AG6)^$D$2-1</f>
        <v>8.2406542698689744E-3</v>
      </c>
      <c r="AH29" s="11">
        <f t="shared" ref="AH29" si="264">(1+AH27)^($B$1*(1-$D$4))*(1+AH7)*(1+AH23)^$B$1*(1+AH26)^$B$1*(1+AH28)^(1-$D$2-$D$4*$B$1)*(1+AH6)^$D$2-1</f>
        <v>8.2147037932103206E-3</v>
      </c>
      <c r="AI29" s="11">
        <f t="shared" ref="AI29" si="265">(1+AI27)^($B$1*(1-$D$4))*(1+AI7)*(1+AI23)^$B$1*(1+AI26)^$B$1*(1+AI28)^(1-$D$2-$D$4*$B$1)*(1+AI6)^$D$2-1</f>
        <v>8.2161539428431407E-3</v>
      </c>
      <c r="AJ29" s="11">
        <f t="shared" ref="AJ29" si="266">(1+AJ27)^($B$1*(1-$D$4))*(1+AJ7)*(1+AJ23)^$B$1*(1+AJ26)^$B$1*(1+AJ28)^(1-$D$2-$D$4*$B$1)*(1+AJ6)^$D$2-1</f>
        <v>8.2419233308386186E-3</v>
      </c>
      <c r="AK29" s="11">
        <f t="shared" ref="AK29" si="267">(1+AK27)^($B$1*(1-$D$4))*(1+AK7)*(1+AK23)^$B$1*(1+AK26)^$B$1*(1+AK28)^(1-$D$2-$D$4*$B$1)*(1+AK6)^$D$2-1</f>
        <v>8.3085608243391729E-3</v>
      </c>
      <c r="AL29" s="11">
        <f t="shared" ref="AL29:BS29" si="268">(1+AL27)^($B$1*(1-$D$4))*(1+AL7)*(1+AL23)^$B$1*(1+AL26)^$B$1*(1+AL28)^(1-$D$2-$D$4*$B$1)*(1+AL6)^$D$2-1</f>
        <v>8.3740377134386978E-3</v>
      </c>
      <c r="AM29" s="11">
        <f t="shared" si="268"/>
        <v>8.4029868036312738E-3</v>
      </c>
      <c r="AN29" s="11">
        <f t="shared" si="268"/>
        <v>8.4239467587108319E-3</v>
      </c>
      <c r="AO29" s="11">
        <f t="shared" si="268"/>
        <v>8.4404310219585721E-3</v>
      </c>
      <c r="AP29" s="11">
        <f t="shared" si="268"/>
        <v>8.3965468088396111E-3</v>
      </c>
      <c r="AQ29" s="11">
        <f t="shared" si="268"/>
        <v>8.2631177698684333E-3</v>
      </c>
      <c r="AR29" s="11">
        <f t="shared" si="268"/>
        <v>8.1080686236363331E-3</v>
      </c>
      <c r="AS29" s="11">
        <f t="shared" si="268"/>
        <v>8.0264834310270761E-3</v>
      </c>
      <c r="AT29" s="11">
        <f t="shared" si="268"/>
        <v>8.0568257023674317E-3</v>
      </c>
      <c r="AU29" s="11">
        <f t="shared" si="268"/>
        <v>8.0563304239928968E-3</v>
      </c>
      <c r="AV29" s="11">
        <f t="shared" si="268"/>
        <v>7.9755701098713772E-3</v>
      </c>
      <c r="AW29" s="11">
        <f t="shared" si="268"/>
        <v>7.9127828328651173E-3</v>
      </c>
      <c r="AX29" s="11">
        <f t="shared" si="268"/>
        <v>7.8784705294037138E-3</v>
      </c>
      <c r="AY29" s="11">
        <f t="shared" si="268"/>
        <v>7.8657661483607644E-3</v>
      </c>
      <c r="AZ29" s="11">
        <f t="shared" si="268"/>
        <v>7.9350729712555079E-3</v>
      </c>
      <c r="BA29" s="11">
        <f t="shared" si="268"/>
        <v>7.9862153248717593E-3</v>
      </c>
      <c r="BB29" s="11">
        <f t="shared" si="268"/>
        <v>7.9696177701711335E-3</v>
      </c>
      <c r="BC29" s="11">
        <f t="shared" si="268"/>
        <v>7.9534473037707887E-3</v>
      </c>
      <c r="BD29" s="11">
        <f t="shared" si="268"/>
        <v>7.9928085816651784E-3</v>
      </c>
      <c r="BE29" s="11">
        <f t="shared" si="268"/>
        <v>8.078219243011997E-3</v>
      </c>
      <c r="BF29" s="11">
        <f t="shared" si="268"/>
        <v>8.132754929523589E-3</v>
      </c>
      <c r="BG29" s="11">
        <f t="shared" si="268"/>
        <v>8.1610248438683808E-3</v>
      </c>
      <c r="BH29" s="11">
        <f t="shared" si="268"/>
        <v>8.1672360179030346E-3</v>
      </c>
      <c r="BI29" s="11">
        <f t="shared" si="268"/>
        <v>8.1555968935620449E-3</v>
      </c>
      <c r="BJ29" s="11">
        <f t="shared" si="268"/>
        <v>8.1180062436443379E-3</v>
      </c>
      <c r="BK29" s="11">
        <f t="shared" si="268"/>
        <v>7.9719774947628608E-3</v>
      </c>
      <c r="BL29" s="11">
        <f t="shared" si="268"/>
        <v>7.6673788458796466E-3</v>
      </c>
      <c r="BM29" s="11">
        <f t="shared" si="268"/>
        <v>7.1870307150851964E-3</v>
      </c>
      <c r="BN29" s="11">
        <f t="shared" si="268"/>
        <v>6.7891373778747877E-3</v>
      </c>
      <c r="BO29" s="11">
        <f t="shared" si="268"/>
        <v>6.4980175631443871E-3</v>
      </c>
      <c r="BP29" s="11">
        <f t="shared" si="268"/>
        <v>6.253079127406469E-3</v>
      </c>
      <c r="BQ29" s="11">
        <f t="shared" si="268"/>
        <v>6.191450362991846E-3</v>
      </c>
      <c r="BR29" s="11">
        <f t="shared" si="268"/>
        <v>6.1621506767615131E-3</v>
      </c>
      <c r="BS29" s="11">
        <f t="shared" si="268"/>
        <v>6.1465311609549822E-3</v>
      </c>
      <c r="BT29" s="11">
        <f t="shared" ref="BT29:CE29" si="269">(1+BT27)^($B$1*(1-$D$4))*(1+BT7)*(1+BT23)^$B$1*(1+BT26)^$B$1*(1+BT28)^(1-$D$2-$D$4*$B$1)*(1+BT6)^$D$2-1</f>
        <v>6.1656251594870426E-3</v>
      </c>
      <c r="BU29" s="11">
        <f t="shared" si="269"/>
        <v>6.1762297664940125E-3</v>
      </c>
      <c r="BV29" s="11">
        <f t="shared" si="269"/>
        <v>6.1649918015802552E-3</v>
      </c>
      <c r="BW29" s="11">
        <f t="shared" si="269"/>
        <v>6.1686679728467642E-3</v>
      </c>
      <c r="BX29" s="11">
        <f t="shared" si="269"/>
        <v>6.1647311605903532E-3</v>
      </c>
      <c r="BY29" s="11">
        <f t="shared" si="269"/>
        <v>6.1780859582802883E-3</v>
      </c>
      <c r="BZ29" s="11">
        <f t="shared" si="269"/>
        <v>6.1955704332665729E-3</v>
      </c>
      <c r="CA29" s="11">
        <f t="shared" si="269"/>
        <v>6.2099602393859143E-3</v>
      </c>
      <c r="CB29" s="11">
        <f t="shared" si="269"/>
        <v>6.23923109790403E-3</v>
      </c>
      <c r="CC29" s="11">
        <f t="shared" si="269"/>
        <v>6.2554570557384892E-3</v>
      </c>
      <c r="CD29" s="11">
        <f t="shared" si="269"/>
        <v>6.2740437847328412E-3</v>
      </c>
      <c r="CE29" s="11" t="e">
        <f t="shared" si="269"/>
        <v>#VALUE!</v>
      </c>
    </row>
    <row r="30" spans="1:83">
      <c r="A30" s="39" t="s">
        <v>482</v>
      </c>
      <c r="C30" s="18" t="s">
        <v>480</v>
      </c>
      <c r="D30" s="276" t="s">
        <v>772</v>
      </c>
      <c r="E30" s="11">
        <f>InputDataB_ModelSpecAssumptions!$I$51</f>
        <v>-3.7695154730588154E-3</v>
      </c>
      <c r="F30" s="11">
        <f>(1+F29)*(1+F9)*(1+F15)-1</f>
        <v>9.5117034097800257E-3</v>
      </c>
      <c r="G30" s="11">
        <f t="shared" ref="G30:AL30" si="270">(1+G29)*(1+G9)*(1+G15)-1</f>
        <v>9.6201312037651476E-3</v>
      </c>
      <c r="H30" s="11">
        <f t="shared" si="270"/>
        <v>9.6651803717238138E-3</v>
      </c>
      <c r="I30" s="11">
        <f t="shared" si="270"/>
        <v>9.610562267204692E-3</v>
      </c>
      <c r="J30" s="11">
        <f t="shared" si="270"/>
        <v>9.5547533621536118E-3</v>
      </c>
      <c r="K30" s="11">
        <f t="shared" si="270"/>
        <v>9.5469523014262148E-3</v>
      </c>
      <c r="L30" s="11">
        <f t="shared" si="270"/>
        <v>9.5252357634181273E-3</v>
      </c>
      <c r="M30" s="11">
        <f t="shared" si="270"/>
        <v>9.353759322585864E-3</v>
      </c>
      <c r="N30" s="11">
        <f t="shared" si="270"/>
        <v>8.9667259621866169E-3</v>
      </c>
      <c r="O30" s="11">
        <f t="shared" si="270"/>
        <v>8.3551884217483163E-3</v>
      </c>
      <c r="P30" s="11">
        <f t="shared" si="270"/>
        <v>7.7758342061606811E-3</v>
      </c>
      <c r="Q30" s="11">
        <f t="shared" si="270"/>
        <v>7.2594784425694669E-3</v>
      </c>
      <c r="R30" s="11">
        <f t="shared" si="270"/>
        <v>6.7673662712286475E-3</v>
      </c>
      <c r="S30" s="11">
        <f t="shared" si="270"/>
        <v>6.4464348666746218E-3</v>
      </c>
      <c r="T30" s="11">
        <f t="shared" si="270"/>
        <v>6.1638159583798924E-3</v>
      </c>
      <c r="U30" s="11">
        <f t="shared" si="270"/>
        <v>5.8860188558713666E-3</v>
      </c>
      <c r="V30" s="11">
        <f t="shared" si="270"/>
        <v>5.6413887365354132E-3</v>
      </c>
      <c r="W30" s="11">
        <f t="shared" si="270"/>
        <v>5.42993892677468E-3</v>
      </c>
      <c r="X30" s="11">
        <f t="shared" si="270"/>
        <v>5.255093589219495E-3</v>
      </c>
      <c r="Y30" s="11">
        <f t="shared" si="270"/>
        <v>5.106928437277114E-3</v>
      </c>
      <c r="Z30" s="11">
        <f t="shared" si="270"/>
        <v>5.0073570534732159E-3</v>
      </c>
      <c r="AA30" s="11">
        <f t="shared" si="270"/>
        <v>4.9899526316599108E-3</v>
      </c>
      <c r="AB30" s="11">
        <f t="shared" si="270"/>
        <v>5.0008322189367682E-3</v>
      </c>
      <c r="AC30" s="11">
        <f t="shared" si="270"/>
        <v>5.0323068309465757E-3</v>
      </c>
      <c r="AD30" s="11">
        <f t="shared" si="270"/>
        <v>5.0970543285082659E-3</v>
      </c>
      <c r="AE30" s="11">
        <f t="shared" si="270"/>
        <v>5.1605194031016932E-3</v>
      </c>
      <c r="AF30" s="11">
        <f t="shared" si="270"/>
        <v>5.1790305517640522E-3</v>
      </c>
      <c r="AG30" s="11">
        <f t="shared" si="270"/>
        <v>5.1675697797843867E-3</v>
      </c>
      <c r="AH30" s="11">
        <f t="shared" si="270"/>
        <v>5.1399171827999357E-3</v>
      </c>
      <c r="AI30" s="11">
        <f t="shared" si="270"/>
        <v>5.0909361993081159E-3</v>
      </c>
      <c r="AJ30" s="11">
        <f t="shared" si="270"/>
        <v>5.0057270704588763E-3</v>
      </c>
      <c r="AK30" s="11">
        <f t="shared" si="270"/>
        <v>4.8774755823710603E-3</v>
      </c>
      <c r="AL30" s="11">
        <f t="shared" si="270"/>
        <v>4.7415396000474175E-3</v>
      </c>
      <c r="AM30" s="11">
        <f t="shared" ref="AM30:BS30" si="271">(1+AM29)*(1+AM9)*(1+AM15)-1</f>
        <v>4.6281025269512277E-3</v>
      </c>
      <c r="AN30" s="11">
        <f t="shared" si="271"/>
        <v>4.5407512065622768E-3</v>
      </c>
      <c r="AO30" s="11">
        <f t="shared" si="271"/>
        <v>4.4502145225149281E-3</v>
      </c>
      <c r="AP30" s="11">
        <f t="shared" si="271"/>
        <v>4.4148162530048829E-3</v>
      </c>
      <c r="AQ30" s="11">
        <f t="shared" si="271"/>
        <v>4.4885685770075234E-3</v>
      </c>
      <c r="AR30" s="11">
        <f t="shared" si="271"/>
        <v>4.5959794735697113E-3</v>
      </c>
      <c r="AS30" s="11">
        <f t="shared" si="271"/>
        <v>4.6058581734393922E-3</v>
      </c>
      <c r="AT30" s="11">
        <f t="shared" si="271"/>
        <v>4.486516803770435E-3</v>
      </c>
      <c r="AU30" s="11">
        <f t="shared" si="271"/>
        <v>4.3898092459151439E-3</v>
      </c>
      <c r="AV30" s="11">
        <f t="shared" si="271"/>
        <v>4.4112924823267452E-3</v>
      </c>
      <c r="AW30" s="11">
        <f t="shared" si="271"/>
        <v>4.4175567114173031E-3</v>
      </c>
      <c r="AX30" s="11">
        <f t="shared" si="271"/>
        <v>4.3897914900359325E-3</v>
      </c>
      <c r="AY30" s="11">
        <f t="shared" si="271"/>
        <v>4.3562363572937635E-3</v>
      </c>
      <c r="AZ30" s="11">
        <f t="shared" si="271"/>
        <v>4.2177286868800845E-3</v>
      </c>
      <c r="BA30" s="11">
        <f t="shared" si="271"/>
        <v>4.0907488675774317E-3</v>
      </c>
      <c r="BB30" s="11">
        <f t="shared" si="271"/>
        <v>4.0374012259920544E-3</v>
      </c>
      <c r="BC30" s="11">
        <f t="shared" si="271"/>
        <v>3.980304808190116E-3</v>
      </c>
      <c r="BD30" s="11">
        <f t="shared" si="271"/>
        <v>3.8652198214474964E-3</v>
      </c>
      <c r="BE30" s="11">
        <f t="shared" si="271"/>
        <v>3.7088849085560316E-3</v>
      </c>
      <c r="BF30" s="11">
        <f t="shared" si="271"/>
        <v>3.5567688948412446E-3</v>
      </c>
      <c r="BG30" s="11">
        <f t="shared" si="271"/>
        <v>3.4014268737840858E-3</v>
      </c>
      <c r="BH30" s="11">
        <f t="shared" si="271"/>
        <v>3.2964602547553845E-3</v>
      </c>
      <c r="BI30" s="11">
        <f t="shared" si="271"/>
        <v>3.2061296009613383E-3</v>
      </c>
      <c r="BJ30" s="11">
        <f t="shared" si="271"/>
        <v>3.1586240775891561E-3</v>
      </c>
      <c r="BK30" s="11">
        <f t="shared" si="271"/>
        <v>3.257662899627034E-3</v>
      </c>
      <c r="BL30" s="11">
        <f t="shared" si="271"/>
        <v>3.5304302585579261E-3</v>
      </c>
      <c r="BM30" s="11">
        <f t="shared" si="271"/>
        <v>4.0227159865293682E-3</v>
      </c>
      <c r="BN30" s="11">
        <f t="shared" si="271"/>
        <v>4.4371133194489598E-3</v>
      </c>
      <c r="BO30" s="11">
        <f t="shared" si="271"/>
        <v>4.7534602854555352E-3</v>
      </c>
      <c r="BP30" s="11">
        <f t="shared" si="271"/>
        <v>5.0110300898440485E-3</v>
      </c>
      <c r="BQ30" s="11">
        <f t="shared" si="271"/>
        <v>5.0649216863440927E-3</v>
      </c>
      <c r="BR30" s="11">
        <f t="shared" si="271"/>
        <v>5.0903356172105063E-3</v>
      </c>
      <c r="BS30" s="11">
        <f t="shared" si="271"/>
        <v>5.0767297275369216E-3</v>
      </c>
      <c r="BT30" s="11">
        <f t="shared" ref="BT30:CE30" si="272">(1+BT29)*(1+BT9)*(1+BT15)-1</f>
        <v>5.0105192039815449E-3</v>
      </c>
      <c r="BU30" s="11">
        <f t="shared" si="272"/>
        <v>4.9667643322466315E-3</v>
      </c>
      <c r="BV30" s="11">
        <f t="shared" si="272"/>
        <v>4.9350094364393193E-3</v>
      </c>
      <c r="BW30" s="11">
        <f t="shared" si="272"/>
        <v>4.8729758497336739E-3</v>
      </c>
      <c r="BX30" s="11">
        <f t="shared" si="272"/>
        <v>4.8351573691756133E-3</v>
      </c>
      <c r="BY30" s="11">
        <f t="shared" si="272"/>
        <v>4.7649400686986532E-3</v>
      </c>
      <c r="BZ30" s="11">
        <f t="shared" si="272"/>
        <v>4.6728526531150116E-3</v>
      </c>
      <c r="CA30" s="11">
        <f t="shared" si="272"/>
        <v>4.5927391240441207E-3</v>
      </c>
      <c r="CB30" s="11">
        <f t="shared" si="272"/>
        <v>4.497881437300455E-3</v>
      </c>
      <c r="CC30" s="11">
        <f t="shared" si="272"/>
        <v>4.4048365600359851E-3</v>
      </c>
      <c r="CD30" s="11">
        <f t="shared" si="272"/>
        <v>4.3001130810313981E-3</v>
      </c>
      <c r="CE30" s="11" t="e">
        <f t="shared" si="272"/>
        <v>#VALUE!</v>
      </c>
    </row>
    <row r="31" spans="1:83">
      <c r="A31" s="39" t="s">
        <v>482</v>
      </c>
      <c r="C31" s="277" t="s">
        <v>727</v>
      </c>
      <c r="D31" s="276" t="s">
        <v>752</v>
      </c>
      <c r="E31" s="11">
        <f>InputDataA_GeneralAssumptions!I24</f>
        <v>2.6847509250044794</v>
      </c>
      <c r="F31" s="11">
        <f>E31*((1+F28)/(1+F29))</f>
        <v>2.6893620915500254</v>
      </c>
      <c r="G31" s="11">
        <f t="shared" ref="G31:AL31" si="273">F31*((1+G28)/(1+G29))</f>
        <v>2.6937847313859482</v>
      </c>
      <c r="H31" s="11">
        <f t="shared" si="273"/>
        <v>2.6981554356994444</v>
      </c>
      <c r="I31" s="11">
        <f t="shared" si="273"/>
        <v>2.7027299302688026</v>
      </c>
      <c r="J31" s="11">
        <f t="shared" si="273"/>
        <v>2.7075235181126924</v>
      </c>
      <c r="K31" s="11">
        <f t="shared" si="273"/>
        <v>2.7124127184502571</v>
      </c>
      <c r="L31" s="11">
        <f t="shared" si="273"/>
        <v>2.7174177095291019</v>
      </c>
      <c r="M31" s="11">
        <f>L31*((1+M28)/(1+M29))</f>
        <v>2.722978655491759</v>
      </c>
      <c r="N31" s="11">
        <f t="shared" si="273"/>
        <v>2.7296015324015106</v>
      </c>
      <c r="O31" s="11">
        <f t="shared" si="273"/>
        <v>2.7377994461108139</v>
      </c>
      <c r="P31" s="11">
        <f t="shared" si="273"/>
        <v>2.7474513371473317</v>
      </c>
      <c r="Q31" s="11">
        <f t="shared" si="273"/>
        <v>2.7583512575189775</v>
      </c>
      <c r="R31" s="11">
        <f t="shared" si="273"/>
        <v>2.7704131347606138</v>
      </c>
      <c r="S31" s="11">
        <f t="shared" si="273"/>
        <v>2.7830930881804425</v>
      </c>
      <c r="T31" s="11">
        <f t="shared" si="273"/>
        <v>2.7963387680168696</v>
      </c>
      <c r="U31" s="11">
        <f t="shared" si="273"/>
        <v>2.810206549564132</v>
      </c>
      <c r="V31" s="11">
        <f t="shared" si="273"/>
        <v>2.8245446597422292</v>
      </c>
      <c r="W31" s="11">
        <f t="shared" si="273"/>
        <v>2.8392441285542804</v>
      </c>
      <c r="X31" s="11">
        <f t="shared" si="273"/>
        <v>2.8542506094798914</v>
      </c>
      <c r="Y31" s="11">
        <f t="shared" si="273"/>
        <v>2.8694344381419175</v>
      </c>
      <c r="Z31" s="11">
        <f t="shared" si="273"/>
        <v>2.8846455828317055</v>
      </c>
      <c r="AA31" s="11">
        <f t="shared" si="273"/>
        <v>2.8997055956837632</v>
      </c>
      <c r="AB31" s="11">
        <f t="shared" si="273"/>
        <v>2.9145287348708253</v>
      </c>
      <c r="AC31" s="11">
        <f t="shared" si="273"/>
        <v>2.9290244973926329</v>
      </c>
      <c r="AD31" s="11">
        <f t="shared" si="273"/>
        <v>2.9431834629410769</v>
      </c>
      <c r="AE31" s="11">
        <f t="shared" si="273"/>
        <v>2.957113841574015</v>
      </c>
      <c r="AF31" s="11">
        <f t="shared" si="273"/>
        <v>2.970916899848016</v>
      </c>
      <c r="AG31" s="11">
        <f t="shared" si="273"/>
        <v>2.984700985020452</v>
      </c>
      <c r="AH31" s="11">
        <f t="shared" si="273"/>
        <v>2.9985106097055838</v>
      </c>
      <c r="AI31" s="11">
        <f t="shared" si="273"/>
        <v>3.0124402874414917</v>
      </c>
      <c r="AJ31" s="11">
        <f t="shared" si="273"/>
        <v>3.026575093294031</v>
      </c>
      <c r="AK31" s="11">
        <f t="shared" si="273"/>
        <v>3.041061085368252</v>
      </c>
      <c r="AL31" s="11">
        <f t="shared" si="273"/>
        <v>3.0558948791046818</v>
      </c>
      <c r="AM31" s="11">
        <f t="shared" ref="AM31" si="274">AL31*((1+AM28)/(1+AM29))</f>
        <v>3.0709447972312209</v>
      </c>
      <c r="AN31" s="11">
        <f t="shared" ref="AN31" si="275">AM31*((1+AN28)/(1+AN29))</f>
        <v>3.0861813677209433</v>
      </c>
      <c r="AO31" s="11">
        <f t="shared" ref="AO31" si="276">AN31*((1+AO28)/(1+AO29))</f>
        <v>3.1015876574921211</v>
      </c>
      <c r="AP31" s="11">
        <f t="shared" ref="AP31" si="277">AO31*((1+AP28)/(1+AP29))</f>
        <v>3.1169405373205139</v>
      </c>
      <c r="AQ31" s="11">
        <f t="shared" ref="AQ31" si="278">AP31*((1+AQ28)/(1+AQ29))</f>
        <v>3.1319052607657629</v>
      </c>
      <c r="AR31" s="11">
        <f t="shared" ref="AR31" si="279">AQ31*((1+AR28)/(1+AR29))</f>
        <v>3.1463947845932232</v>
      </c>
      <c r="AS31" s="11">
        <f t="shared" ref="AS31" si="280">AR31*((1+AS28)/(1+AS29))</f>
        <v>3.1606766277601062</v>
      </c>
      <c r="AT31" s="11">
        <f t="shared" ref="AT31" si="281">AS31*((1+AT28)/(1+AT29))</f>
        <v>3.1751669783083192</v>
      </c>
      <c r="AU31" s="11">
        <f t="shared" ref="AU31" si="282">AT31*((1+AU28)/(1+AU29))</f>
        <v>3.1897494823338226</v>
      </c>
      <c r="AV31" s="11">
        <f t="shared" ref="AV31" si="283">AU31*((1+AV28)/(1+AV29))</f>
        <v>3.204118782592865</v>
      </c>
      <c r="AW31" s="11">
        <f t="shared" ref="AW31" si="284">AV31*((1+AW28)/(1+AW29))</f>
        <v>3.2183392699045688</v>
      </c>
      <c r="AX31" s="11">
        <f t="shared" ref="AX31" si="285">AW31*((1+AX28)/(1+AX29))</f>
        <v>3.232516546594538</v>
      </c>
      <c r="AY31" s="11">
        <f t="shared" ref="AY31" si="286">AX31*((1+AY28)/(1+AY29))</f>
        <v>3.2467314075449019</v>
      </c>
      <c r="AZ31" s="11">
        <f t="shared" ref="AZ31" si="287">AY31*((1+AZ28)/(1+AZ29))</f>
        <v>3.2612989267221169</v>
      </c>
      <c r="BA31" s="11">
        <f t="shared" ref="BA31" si="288">AZ31*((1+BA28)/(1+BA29))</f>
        <v>3.2761504316604535</v>
      </c>
      <c r="BB31" s="11">
        <f t="shared" ref="BB31" si="289">BA31*((1+BB28)/(1+BB29))</f>
        <v>3.291023345202015</v>
      </c>
      <c r="BC31" s="11">
        <f t="shared" ref="BC31" si="290">BB31*((1+BC28)/(1+BC29))</f>
        <v>3.3059179821016662</v>
      </c>
      <c r="BD31" s="11">
        <f t="shared" ref="BD31" si="291">BC31*((1+BD28)/(1+BD29))</f>
        <v>3.3210512332884781</v>
      </c>
      <c r="BE31" s="11">
        <f t="shared" ref="BE31" si="292">BD31*((1+BE28)/(1+BE29))</f>
        <v>3.3366057741569906</v>
      </c>
      <c r="BF31" s="11">
        <f t="shared" ref="BF31" si="293">BE31*((1+BF28)/(1+BF29))</f>
        <v>3.3524620428000191</v>
      </c>
      <c r="BG31" s="11">
        <f t="shared" ref="BG31" si="294">BF31*((1+BG28)/(1+BG29))</f>
        <v>3.3685171492728792</v>
      </c>
      <c r="BH31" s="11">
        <f t="shared" ref="BH31" si="295">BG31*((1+BH28)/(1+BH29))</f>
        <v>3.3846835331519127</v>
      </c>
      <c r="BI31" s="11">
        <f t="shared" ref="BI31" si="296">BH31*((1+BI28)/(1+BI29))</f>
        <v>3.4008892525230996</v>
      </c>
      <c r="BJ31" s="11">
        <f t="shared" ref="BJ31" si="297">BI31*((1+BJ28)/(1+BJ29))</f>
        <v>3.4170285395093059</v>
      </c>
      <c r="BK31" s="11">
        <f t="shared" ref="BK31" si="298">BJ31*((1+BK28)/(1+BK29))</f>
        <v>3.4326590317905437</v>
      </c>
      <c r="BL31" s="11">
        <f t="shared" ref="BL31" si="299">BK31*((1+BL28)/(1+BL29))</f>
        <v>3.4471274296767827</v>
      </c>
      <c r="BM31" s="11">
        <f t="shared" ref="BM31" si="300">BL31*((1+BM28)/(1+BM29))</f>
        <v>3.4597018698493733</v>
      </c>
      <c r="BN31" s="11">
        <f t="shared" ref="BN31" si="301">BM31*((1+BN28)/(1+BN29))</f>
        <v>3.4707056175972291</v>
      </c>
      <c r="BO31" s="11">
        <f t="shared" ref="BO31" si="302">BN31*((1+BO28)/(1+BO29))</f>
        <v>3.4805680728031421</v>
      </c>
      <c r="BP31" s="11">
        <f t="shared" ref="BP31" si="303">BO31*((1+BP28)/(1+BP29))</f>
        <v>3.4894731970191182</v>
      </c>
      <c r="BQ31" s="11">
        <f t="shared" ref="BQ31" si="304">BP31*((1+BQ28)/(1+BQ29))</f>
        <v>3.4981757630214401</v>
      </c>
      <c r="BR31" s="11">
        <f t="shared" ref="BR31" si="305">BQ31*((1+BR28)/(1+BR29))</f>
        <v>3.5068081091530416</v>
      </c>
      <c r="BS31" s="11">
        <f t="shared" ref="BS31" si="306">BR31*((1+BS28)/(1+BS29))</f>
        <v>3.5154257416891697</v>
      </c>
      <c r="BT31" s="11">
        <f t="shared" ref="BT31" si="307">BS31*((1+BT28)/(1+BT29))</f>
        <v>3.5241724098710665</v>
      </c>
      <c r="BU31" s="11">
        <f t="shared" ref="BU31" si="308">BT31*((1+BU28)/(1+BU29))</f>
        <v>3.5330118786263585</v>
      </c>
      <c r="BV31" s="11">
        <f t="shared" ref="BV31" si="309">BU31*((1+BV28)/(1+BV29))</f>
        <v>3.5418516868983123</v>
      </c>
      <c r="BW31" s="11">
        <f t="shared" ref="BW31" si="310">BV31*((1+BW28)/(1+BW29))</f>
        <v>3.5507535377146313</v>
      </c>
      <c r="BX31" s="11">
        <f t="shared" ref="BX31" si="311">BW31*((1+BX28)/(1+BX29))</f>
        <v>3.5596845121573111</v>
      </c>
      <c r="BY31" s="11">
        <f t="shared" ref="BY31" si="312">BX31*((1+BY28)/(1+BY29))</f>
        <v>3.568716869108929</v>
      </c>
      <c r="BZ31" s="11">
        <f t="shared" ref="BZ31" si="313">BY31*((1+BZ28)/(1+BZ29))</f>
        <v>3.5778675485087712</v>
      </c>
      <c r="CA31" s="11">
        <f t="shared" ref="CA31" si="314">BZ31*((1+CA28)/(1+CA29))</f>
        <v>3.5871229311847399</v>
      </c>
      <c r="CB31" s="11">
        <f t="shared" ref="CB31" si="315">CA31*((1+CB28)/(1+CB29))</f>
        <v>3.5965459788206533</v>
      </c>
      <c r="CC31" s="11">
        <f t="shared" ref="CC31" si="316">CB31*((1+CC28)/(1+CC29))</f>
        <v>3.6060807681862315</v>
      </c>
      <c r="CD31" s="11">
        <f t="shared" ref="CD31" si="317">CC31*((1+CD28)/(1+CD29))</f>
        <v>3.6157370658137906</v>
      </c>
      <c r="CE31" s="11" t="e">
        <f t="shared" ref="CE31" si="318">CD31*((1+CE28)/(1+CE29))</f>
        <v>#VALUE!</v>
      </c>
    </row>
    <row r="32" spans="1:83">
      <c r="C32" s="21" t="s">
        <v>571</v>
      </c>
      <c r="D32" s="104" t="str">
        <f>D33</f>
        <v>(Equation 10)</v>
      </c>
      <c r="E32" s="102">
        <f>InputDataA_GeneralAssumptions!D87</f>
        <v>0.62687176465988159</v>
      </c>
      <c r="F32" s="102">
        <f t="shared" ref="F32" si="319">IF(ISNUMBER(F17)=TRUE,"not an output",(E32)/((1+F8)*(1+F30))-F18-F16)</f>
        <v>0.59633977239245084</v>
      </c>
      <c r="G32" s="102">
        <f t="shared" ref="G32" si="320">IF(ISNUMBER(G17)=TRUE,"not an output",(F32)/((1+G8)*(1+G30))-G18-G16)</f>
        <v>0.56629603289162489</v>
      </c>
      <c r="H32" s="102">
        <f t="shared" ref="H32" si="321">IF(ISNUMBER(H17)=TRUE,"not an output",(G32)/((1+H8)*(1+H30))-H18-H16)</f>
        <v>0.53675758794897632</v>
      </c>
      <c r="I32" s="102">
        <f t="shared" ref="I32" si="322">IF(ISNUMBER(I17)=TRUE,"not an output",(H32)/((1+I8)*(1+I30))-I18-I16)</f>
        <v>0.50776182785846358</v>
      </c>
      <c r="J32" s="102">
        <f t="shared" ref="J32" si="323">IF(ISNUMBER(J17)=TRUE,"not an output",(I32)/((1+J8)*(1+J30))-J18-J16)</f>
        <v>0.47929563481121018</v>
      </c>
      <c r="K32" s="102">
        <f t="shared" ref="K32" si="324">IF(ISNUMBER(K17)=TRUE,"not an output",(J32)/((1+K8)*(1+K30))-K18-K16)</f>
        <v>0.45132152166297351</v>
      </c>
      <c r="L32" s="102">
        <f t="shared" ref="L32" si="325">IF(ISNUMBER(L17)=TRUE,"not an output",(K32)/((1+L8)*(1+L30))-L18-L16)</f>
        <v>0.42382875993022306</v>
      </c>
      <c r="M32" s="102">
        <f t="shared" ref="M32" si="326">IF(ISNUMBER(M17)=TRUE,"not an output",(L32)/((1+M8)*(1+M30))-M18-M16)</f>
        <v>0.39687081030255272</v>
      </c>
      <c r="N32" s="102">
        <f t="shared" ref="N32" si="327">IF(ISNUMBER(N17)=TRUE,"not an output",(M32)/((1+N8)*(1+N30))-N18-N16)</f>
        <v>0.37049999056236943</v>
      </c>
      <c r="O32" s="102">
        <f t="shared" ref="O32" si="328">IF(ISNUMBER(O17)=TRUE,"not an output",(N32)/((1+O8)*(1+O30))-O18-O16)</f>
        <v>0.34475714481118969</v>
      </c>
      <c r="P32" s="102">
        <f t="shared" ref="P32" si="329">IF(ISNUMBER(P17)=TRUE,"not an output",(O32)/((1+P8)*(1+P30))-P18-P16)</f>
        <v>0.31959173968729071</v>
      </c>
      <c r="Q32" s="102">
        <f t="shared" ref="Q32" si="330">IF(ISNUMBER(Q17)=TRUE,"not an output",(P32)/((1+Q8)*(1+Q30))-Q18-Q16)</f>
        <v>0.29494571481990817</v>
      </c>
      <c r="R32" s="102">
        <f t="shared" ref="R32" si="331">IF(ISNUMBER(R17)=TRUE,"not an output",(Q32)/((1+R8)*(1+R30))-R18-R16)</f>
        <v>0.27077797714530694</v>
      </c>
      <c r="S32" s="102">
        <f t="shared" ref="S32" si="332">IF(ISNUMBER(S17)=TRUE,"not an output",(R32)/((1+S8)*(1+S30))-S18-S16)</f>
        <v>0.24700509067136522</v>
      </c>
      <c r="T32" s="102">
        <f t="shared" ref="T32" si="333">IF(ISNUMBER(T17)=TRUE,"not an output",(S32)/((1+T8)*(1+T30))-T18-T16)</f>
        <v>0.22359895686373238</v>
      </c>
      <c r="U32" s="102">
        <f t="shared" ref="U32" si="334">IF(ISNUMBER(U17)=TRUE,"not an output",(T32)/((1+U8)*(1+U30))-U18-U16)</f>
        <v>0.20054139377588576</v>
      </c>
      <c r="V32" s="102">
        <f t="shared" ref="V32" si="335">IF(ISNUMBER(V17)=TRUE,"not an output",(U32)/((1+V8)*(1+V30))-V18-V16)</f>
        <v>0.17779849814108833</v>
      </c>
      <c r="W32" s="102">
        <f t="shared" ref="W32" si="336">IF(ISNUMBER(W17)=TRUE,"not an output",(V32)/((1+W8)*(1+W30))-W18-W16)</f>
        <v>0.15534258981103533</v>
      </c>
      <c r="X32" s="102">
        <f t="shared" ref="X32" si="337">IF(ISNUMBER(X17)=TRUE,"not an output",(W32)/((1+X8)*(1+X30))-X18-X16)</f>
        <v>0.13315160184782937</v>
      </c>
      <c r="Y32" s="102">
        <f t="shared" ref="Y32" si="338">IF(ISNUMBER(Y17)=TRUE,"not an output",(X32)/((1+Y8)*(1+Y30))-Y18-Y16)</f>
        <v>0.11120149450377775</v>
      </c>
      <c r="Z32" s="102">
        <f t="shared" ref="Z32" si="339">IF(ISNUMBER(Z17)=TRUE,"not an output",(Y32)/((1+Z8)*(1+Z30))-Z18-Z16)</f>
        <v>8.9470595474087866E-2</v>
      </c>
      <c r="AA32" s="102">
        <f t="shared" ref="AA32" si="340">IF(ISNUMBER(AA17)=TRUE,"not an output",(Z32)/((1+AA8)*(1+AA30))-AA18-AA16)</f>
        <v>6.7939982514455197E-2</v>
      </c>
      <c r="AB32" s="102">
        <f t="shared" ref="AB32" si="341">IF(ISNUMBER(AB17)=TRUE,"not an output",(AA32)/((1+AB8)*(1+AB30))-AB18-AB16)</f>
        <v>4.6597146775267925E-2</v>
      </c>
      <c r="AC32" s="102">
        <f t="shared" ref="AC32" si="342">IF(ISNUMBER(AC17)=TRUE,"not an output",(AB32)/((1+AC8)*(1+AC30))-AC18-AC16)</f>
        <v>2.543183265677583E-2</v>
      </c>
      <c r="AD32" s="102">
        <f t="shared" ref="AD32" si="343">IF(ISNUMBER(AD17)=TRUE,"not an output",(AC32)/((1+AD8)*(1+AD30))-AD18-AD16)</f>
        <v>4.4369199022709013E-3</v>
      </c>
      <c r="AE32" s="102">
        <f t="shared" ref="AE32" si="344">IF(ISNUMBER(AE17)=TRUE,"not an output",(AD32)/((1+AE8)*(1+AE30))-AE18-AE16)</f>
        <v>-1.6393805672159853E-2</v>
      </c>
      <c r="AF32" s="102">
        <f t="shared" ref="AF32" si="345">IF(ISNUMBER(AF17)=TRUE,"not an output",(AE32)/((1+AF8)*(1+AF30))-AF18-AF16)</f>
        <v>-3.7068299777944416E-2</v>
      </c>
      <c r="AG32" s="102">
        <f t="shared" ref="AG32" si="346">IF(ISNUMBER(AG17)=TRUE,"not an output",(AF32)/((1+AG8)*(1+AG30))-AG18-AG16)</f>
        <v>-5.7596310403541337E-2</v>
      </c>
      <c r="AH32" s="102">
        <f t="shared" ref="AH32" si="347">IF(ISNUMBER(AH17)=TRUE,"not an output",(AG32)/((1+AH8)*(1+AH30))-AH18-AH16)</f>
        <v>-7.7988288208935413E-2</v>
      </c>
      <c r="AI32" s="102">
        <f t="shared" ref="AI32" si="348">IF(ISNUMBER(AI17)=TRUE,"not an output",(AH32)/((1+AI8)*(1+AI30))-AI18-AI16)</f>
        <v>-9.8256617375763813E-2</v>
      </c>
      <c r="AJ32" s="102">
        <f t="shared" ref="AJ32" si="349">IF(ISNUMBER(AJ17)=TRUE,"not an output",(AI32)/((1+AJ8)*(1+AJ30))-AJ18-AJ16)</f>
        <v>-0.11841510794957191</v>
      </c>
      <c r="AK32" s="102">
        <f t="shared" ref="AK32" si="350">IF(ISNUMBER(AK17)=TRUE,"not an output",(AJ32)/((1+AK8)*(1+AK30))-AK18-AK16)</f>
        <v>-0.13848152068994402</v>
      </c>
      <c r="AL32" s="102">
        <f t="shared" ref="AL32" si="351">IF(ISNUMBER(AL17)=TRUE,"not an output",(AK32)/((1+AL8)*(1+AL30))-AL18-AL16)</f>
        <v>-0.15846980005172789</v>
      </c>
      <c r="AM32" s="102">
        <f t="shared" ref="AM32" si="352">IF(ISNUMBER(AM17)=TRUE,"not an output",(AL32)/((1+AM8)*(1+AM30))-AM18-AM16)</f>
        <v>-0.17838718442570486</v>
      </c>
      <c r="AN32" s="102">
        <f t="shared" ref="AN32" si="353">IF(ISNUMBER(AN17)=TRUE,"not an output",(AM32)/((1+AN8)*(1+AN30))-AN18-AN16)</f>
        <v>-0.19824399501029222</v>
      </c>
      <c r="AO32" s="102">
        <f t="shared" ref="AO32" si="354">IF(ISNUMBER(AO17)=TRUE,"not an output",(AN32)/((1+AO8)*(1+AO30))-AO18-AO16)</f>
        <v>-0.21805063044710704</v>
      </c>
      <c r="AP32" s="102">
        <f t="shared" ref="AP32" si="355">IF(ISNUMBER(AP17)=TRUE,"not an output",(AO32)/((1+AP8)*(1+AP30))-AP18-AP16)</f>
        <v>-0.23780266972015487</v>
      </c>
      <c r="AQ32" s="102">
        <f t="shared" ref="AQ32" si="356">IF(ISNUMBER(AQ17)=TRUE,"not an output",(AP32)/((1+AQ8)*(1+AQ30))-AQ18-AQ16)</f>
        <v>-0.25748248618737857</v>
      </c>
      <c r="AR32" s="102">
        <f t="shared" ref="AR32" si="357">IF(ISNUMBER(AR17)=TRUE,"not an output",(AQ32)/((1+AR8)*(1+AR30))-AR18-AR16)</f>
        <v>-0.27708541556092919</v>
      </c>
      <c r="AS32" s="102">
        <f t="shared" ref="AS32" si="358">IF(ISNUMBER(AS17)=TRUE,"not an output",(AR32)/((1+AS8)*(1+AS30))-AS18-AS16)</f>
        <v>-0.29663554142774451</v>
      </c>
      <c r="AT32" s="102">
        <f t="shared" ref="AT32" si="359">IF(ISNUMBER(AT17)=TRUE,"not an output",(AS32)/((1+AT8)*(1+AT30))-AT18-AT16)</f>
        <v>-0.31617599136167679</v>
      </c>
      <c r="AU32" s="102">
        <f t="shared" ref="AU32" si="360">IF(ISNUMBER(AU17)=TRUE,"not an output",(AT32)/((1+AU8)*(1+AU30))-AU18-AU16)</f>
        <v>-0.33570582340848432</v>
      </c>
      <c r="AV32" s="102">
        <f t="shared" ref="AV32" si="361">IF(ISNUMBER(AV17)=TRUE,"not an output",(AU32)/((1+AV8)*(1+AV30))-AV18-AV16)</f>
        <v>-0.35520188288773025</v>
      </c>
      <c r="AW32" s="102">
        <f t="shared" ref="AW32" si="362">IF(ISNUMBER(AW17)=TRUE,"not an output",(AV32)/((1+AW8)*(1+AW30))-AW18-AW16)</f>
        <v>-0.37467512259996588</v>
      </c>
      <c r="AX32" s="102">
        <f t="shared" ref="AX32" si="363">IF(ISNUMBER(AX17)=TRUE,"not an output",(AW32)/((1+AX8)*(1+AX30))-AX18-AX16)</f>
        <v>-0.39414238890170589</v>
      </c>
      <c r="AY32" s="102">
        <f t="shared" ref="AY32" si="364">IF(ISNUMBER(AY17)=TRUE,"not an output",(AX32)/((1+AY8)*(1+AY30))-AY18-AY16)</f>
        <v>-0.41361958596709658</v>
      </c>
      <c r="AZ32" s="102">
        <f t="shared" ref="AZ32" si="365">IF(ISNUMBER(AZ17)=TRUE,"not an output",(AY32)/((1+AZ8)*(1+AZ30))-AZ18-AZ16)</f>
        <v>-0.4331538398692385</v>
      </c>
      <c r="BA32" s="102">
        <f t="shared" ref="BA32" si="366">IF(ISNUMBER(BA17)=TRUE,"not an output",(AZ32)/((1+BA8)*(1+BA30))-BA18-BA16)</f>
        <v>-0.452748373649276</v>
      </c>
      <c r="BB32" s="102">
        <f t="shared" ref="BB32" si="367">IF(ISNUMBER(BB17)=TRUE,"not an output",(BA32)/((1+BB8)*(1+BB30))-BB18-BB16)</f>
        <v>-0.47237841197044822</v>
      </c>
      <c r="BC32" s="102">
        <f t="shared" ref="BC32" si="368">IF(ISNUMBER(BC17)=TRUE,"not an output",(BB32)/((1+BC8)*(1+BC30))-BC18-BC16)</f>
        <v>-0.49205101819313157</v>
      </c>
      <c r="BD32" s="102">
        <f t="shared" ref="BD32" si="369">IF(ISNUMBER(BD17)=TRUE,"not an output",(BC32)/((1+BD8)*(1+BD30))-BD18-BD16)</f>
        <v>-0.51180521117343269</v>
      </c>
      <c r="BE32" s="102">
        <f t="shared" ref="BE32" si="370">IF(ISNUMBER(BE17)=TRUE,"not an output",(BD32)/((1+BE8)*(1+BE30))-BE18-BE16)</f>
        <v>-0.53167946121322607</v>
      </c>
      <c r="BF32" s="102">
        <f t="shared" ref="BF32" si="371">IF(ISNUMBER(BF17)=TRUE,"not an output",(BE32)/((1+BF8)*(1+BF30))-BF18-BF16)</f>
        <v>-0.55166846426098715</v>
      </c>
      <c r="BG32" s="102">
        <f t="shared" ref="BG32" si="372">IF(ISNUMBER(BG17)=TRUE,"not an output",(BF32)/((1+BG8)*(1+BG30))-BG18-BG16)</f>
        <v>-0.57176715603446471</v>
      </c>
      <c r="BH32" s="102">
        <f t="shared" ref="BH32" si="373">IF(ISNUMBER(BH17)=TRUE,"not an output",(BG32)/((1+BH8)*(1+BH30))-BH18-BH16)</f>
        <v>-0.59197086989721082</v>
      </c>
      <c r="BI32" s="102">
        <f t="shared" ref="BI32" si="374">IF(ISNUMBER(BI17)=TRUE,"not an output",(BH32)/((1+BI8)*(1+BI30))-BI18-BI16)</f>
        <v>-0.61227574645850458</v>
      </c>
      <c r="BJ32" s="102">
        <f t="shared" ref="BJ32" si="375">IF(ISNUMBER(BJ17)=TRUE,"not an output",(BI32)/((1+BJ8)*(1+BJ30))-BJ18-BJ16)</f>
        <v>-0.63267025834911461</v>
      </c>
      <c r="BK32" s="102">
        <f t="shared" ref="BK32" si="376">IF(ISNUMBER(BK17)=TRUE,"not an output",(BJ32)/((1+BK8)*(1+BK30))-BK18-BK16)</f>
        <v>-0.65307845310634871</v>
      </c>
      <c r="BL32" s="102">
        <f t="shared" ref="BL32" si="377">IF(ISNUMBER(BL17)=TRUE,"not an output",(BK32)/((1+BL8)*(1+BL30))-BL18-BL16)</f>
        <v>-0.67337423529089113</v>
      </c>
      <c r="BM32" s="102">
        <f t="shared" ref="BM32" si="378">IF(ISNUMBER(BM17)=TRUE,"not an output",(BL32)/((1+BM8)*(1+BM30))-BM18-BM16)</f>
        <v>-0.69340083857070134</v>
      </c>
      <c r="BN32" s="102">
        <f t="shared" ref="BN32" si="379">IF(ISNUMBER(BN17)=TRUE,"not an output",(BM32)/((1+BN8)*(1+BN30))-BN18-BN16)</f>
        <v>-0.71319429538433099</v>
      </c>
      <c r="BO32" s="102">
        <f t="shared" ref="BO32" si="380">IF(ISNUMBER(BO17)=TRUE,"not an output",(BN32)/((1+BO8)*(1+BO30))-BO18-BO16)</f>
        <v>-0.73281881553865158</v>
      </c>
      <c r="BP32" s="102">
        <f t="shared" ref="BP32" si="381">IF(ISNUMBER(BP17)=TRUE,"not an output",(BO32)/((1+BP8)*(1+BP30))-BP18-BP16)</f>
        <v>-0.75229636393309174</v>
      </c>
      <c r="BQ32" s="102">
        <f t="shared" ref="BQ32" si="382">IF(ISNUMBER(BQ17)=TRUE,"not an output",(BP32)/((1+BQ8)*(1+BQ30))-BQ18-BQ16)</f>
        <v>-0.77177514520603308</v>
      </c>
      <c r="BR32" s="102">
        <f t="shared" ref="BR32" si="383">IF(ISNUMBER(BR17)=TRUE,"not an output",(BQ32)/((1+BR8)*(1+BR30))-BR18-BR16)</f>
        <v>-0.79128407867679951</v>
      </c>
      <c r="BS32" s="102">
        <f t="shared" ref="BS32" si="384">IF(ISNUMBER(BS17)=TRUE,"not an output",(BR32)/((1+BS8)*(1+BS30))-BS18-BS16)</f>
        <v>-0.81083786738451602</v>
      </c>
      <c r="BT32" s="102">
        <f t="shared" ref="BT32" si="385">IF(ISNUMBER(BT17)=TRUE,"not an output",(BS32)/((1+BT8)*(1+BT30))-BT18-BT16)</f>
        <v>-0.83047277608176084</v>
      </c>
      <c r="BU32" s="102">
        <f t="shared" ref="BU32" si="386">IF(ISNUMBER(BU17)=TRUE,"not an output",(BT32)/((1+BU8)*(1+BU30))-BU18-BU16)</f>
        <v>-0.85018630114855664</v>
      </c>
      <c r="BV32" s="102">
        <f t="shared" ref="BV32" si="387">IF(ISNUMBER(BV17)=TRUE,"not an output",(BU32)/((1+BV8)*(1+BV30))-BV18-BV16)</f>
        <v>-0.86996162801175325</v>
      </c>
      <c r="BW32" s="102">
        <f t="shared" ref="BW32" si="388">IF(ISNUMBER(BW17)=TRUE,"not an output",(BV32)/((1+BW8)*(1+BW30))-BW18-BW16)</f>
        <v>-0.88981742453547497</v>
      </c>
      <c r="BX32" s="102">
        <f t="shared" ref="BX32" si="389">IF(ISNUMBER(BX17)=TRUE,"not an output",(BW32)/((1+BX8)*(1+BX30))-BX18-BX16)</f>
        <v>-0.90975025741040627</v>
      </c>
      <c r="BY32" s="102">
        <f t="shared" ref="BY32" si="390">IF(ISNUMBER(BY17)=TRUE,"not an output",(BX32)/((1+BY8)*(1+BY30))-BY18-BY16)</f>
        <v>-0.92978268288047849</v>
      </c>
      <c r="BZ32" s="102">
        <f t="shared" ref="BZ32" si="391">IF(ISNUMBER(BZ17)=TRUE,"not an output",(BY32)/((1+BZ8)*(1+BZ30))-BZ18-BZ16)</f>
        <v>-0.94992473065209682</v>
      </c>
      <c r="CA32" s="102">
        <f t="shared" ref="CA32" si="392">IF(ISNUMBER(CA17)=TRUE,"not an output",(BZ32)/((1+CA8)*(1+CA30))-CA18-CA16)</f>
        <v>-0.97017882854644533</v>
      </c>
      <c r="CB32" s="102">
        <f t="shared" ref="CB32" si="393">IF(ISNUMBER(CB17)=TRUE,"not an output",(CA32)/((1+CB8)*(1+CB30))-CB18-CB16)</f>
        <v>-0.99056776948089997</v>
      </c>
      <c r="CC32" s="102">
        <f t="shared" ref="CC32" si="394">IF(ISNUMBER(CC17)=TRUE,"not an output",(CB32)/((1+CC8)*(1+CC30))-CC18-CC16)</f>
        <v>-1.0110833904422809</v>
      </c>
      <c r="CD32" s="102">
        <f t="shared" ref="CD32" si="395">IF(ISNUMBER(CD17)=TRUE,"not an output",(CC32)/((1+CD8)*(1+CD30))-CD18-CD16)</f>
        <v>-1.0317345348208913</v>
      </c>
      <c r="CE32" s="102" t="e">
        <f t="shared" ref="CE32" si="396">IF(ISNUMBER(CE17)=TRUE,"not an output",(CD32)/((1+CE8)*(1+CE30))-CE18-CE16)</f>
        <v>#VALUE!</v>
      </c>
    </row>
    <row r="33" spans="1:83">
      <c r="C33" s="21" t="s">
        <v>469</v>
      </c>
      <c r="D33" s="104" t="s">
        <v>485</v>
      </c>
      <c r="E33" s="11">
        <f>E18</f>
        <v>8.0398254794999957E-4</v>
      </c>
      <c r="F33" s="102" t="str">
        <f>IF(ISNUMBER(F18)=TRUE,"not an output",E17/((1+F30)*(1+F8))-F17-F16)</f>
        <v>not an output</v>
      </c>
      <c r="G33" s="102" t="str">
        <f t="shared" ref="G33" si="397">IF(ISNUMBER(G18)=TRUE,"not an output",F17/((1+G30)*(1+G8))-G17-G16)</f>
        <v>not an output</v>
      </c>
      <c r="H33" s="102" t="str">
        <f t="shared" ref="H33" si="398">IF(ISNUMBER(H18)=TRUE,"not an output",G17/((1+H30)*(1+H8))-H17-H16)</f>
        <v>not an output</v>
      </c>
      <c r="I33" s="102" t="str">
        <f t="shared" ref="I33" si="399">IF(ISNUMBER(I18)=TRUE,"not an output",H17/((1+I30)*(1+I8))-I17-I16)</f>
        <v>not an output</v>
      </c>
      <c r="J33" s="102" t="str">
        <f t="shared" ref="J33" si="400">IF(ISNUMBER(J18)=TRUE,"not an output",I17/((1+J30)*(1+J8))-J17-J16)</f>
        <v>not an output</v>
      </c>
      <c r="K33" s="102" t="str">
        <f t="shared" ref="K33" si="401">IF(ISNUMBER(K18)=TRUE,"not an output",J17/((1+K30)*(1+K8))-K17-K16)</f>
        <v>not an output</v>
      </c>
      <c r="L33" s="102" t="str">
        <f t="shared" ref="L33" si="402">IF(ISNUMBER(L18)=TRUE,"not an output",K17/((1+L30)*(1+L8))-L17-L16)</f>
        <v>not an output</v>
      </c>
      <c r="M33" s="102" t="str">
        <f t="shared" ref="M33" si="403">IF(ISNUMBER(M18)=TRUE,"not an output",L17/((1+M30)*(1+M8))-M17-M16)</f>
        <v>not an output</v>
      </c>
      <c r="N33" s="102" t="str">
        <f t="shared" ref="N33" si="404">IF(ISNUMBER(N18)=TRUE,"not an output",M17/((1+N30)*(1+N8))-N17-N16)</f>
        <v>not an output</v>
      </c>
      <c r="O33" s="102" t="str">
        <f t="shared" ref="O33" si="405">IF(ISNUMBER(O18)=TRUE,"not an output",N17/((1+O30)*(1+O8))-O17-O16)</f>
        <v>not an output</v>
      </c>
      <c r="P33" s="102" t="str">
        <f t="shared" ref="P33" si="406">IF(ISNUMBER(P18)=TRUE,"not an output",O17/((1+P30)*(1+P8))-P17-P16)</f>
        <v>not an output</v>
      </c>
      <c r="Q33" s="102" t="str">
        <f t="shared" ref="Q33" si="407">IF(ISNUMBER(Q18)=TRUE,"not an output",P17/((1+Q30)*(1+Q8))-Q17-Q16)</f>
        <v>not an output</v>
      </c>
      <c r="R33" s="102" t="str">
        <f t="shared" ref="R33" si="408">IF(ISNUMBER(R18)=TRUE,"not an output",Q17/((1+R30)*(1+R8))-R17-R16)</f>
        <v>not an output</v>
      </c>
      <c r="S33" s="102" t="str">
        <f t="shared" ref="S33" si="409">IF(ISNUMBER(S18)=TRUE,"not an output",R17/((1+S30)*(1+S8))-S17-S16)</f>
        <v>not an output</v>
      </c>
      <c r="T33" s="102" t="str">
        <f t="shared" ref="T33" si="410">IF(ISNUMBER(T18)=TRUE,"not an output",S17/((1+T30)*(1+T8))-T17-T16)</f>
        <v>not an output</v>
      </c>
      <c r="U33" s="102" t="str">
        <f t="shared" ref="U33" si="411">IF(ISNUMBER(U18)=TRUE,"not an output",T17/((1+U30)*(1+U8))-U17-U16)</f>
        <v>not an output</v>
      </c>
      <c r="V33" s="102" t="str">
        <f t="shared" ref="V33" si="412">IF(ISNUMBER(V18)=TRUE,"not an output",U17/((1+V30)*(1+V8))-V17-V16)</f>
        <v>not an output</v>
      </c>
      <c r="W33" s="102" t="str">
        <f t="shared" ref="W33" si="413">IF(ISNUMBER(W18)=TRUE,"not an output",V17/((1+W30)*(1+W8))-W17-W16)</f>
        <v>not an output</v>
      </c>
      <c r="X33" s="102" t="str">
        <f t="shared" ref="X33" si="414">IF(ISNUMBER(X18)=TRUE,"not an output",W17/((1+X30)*(1+X8))-X17-X16)</f>
        <v>not an output</v>
      </c>
      <c r="Y33" s="102" t="str">
        <f t="shared" ref="Y33" si="415">IF(ISNUMBER(Y18)=TRUE,"not an output",X17/((1+Y30)*(1+Y8))-Y17-Y16)</f>
        <v>not an output</v>
      </c>
      <c r="Z33" s="102" t="str">
        <f t="shared" ref="Z33" si="416">IF(ISNUMBER(Z18)=TRUE,"not an output",Y17/((1+Z30)*(1+Z8))-Z17-Z16)</f>
        <v>not an output</v>
      </c>
      <c r="AA33" s="102" t="str">
        <f t="shared" ref="AA33" si="417">IF(ISNUMBER(AA18)=TRUE,"not an output",Z17/((1+AA30)*(1+AA8))-AA17-AA16)</f>
        <v>not an output</v>
      </c>
      <c r="AB33" s="102" t="str">
        <f t="shared" ref="AB33" si="418">IF(ISNUMBER(AB18)=TRUE,"not an output",AA17/((1+AB30)*(1+AB8))-AB17-AB16)</f>
        <v>not an output</v>
      </c>
      <c r="AC33" s="102" t="str">
        <f t="shared" ref="AC33" si="419">IF(ISNUMBER(AC18)=TRUE,"not an output",AB17/((1+AC30)*(1+AC8))-AC17-AC16)</f>
        <v>not an output</v>
      </c>
      <c r="AD33" s="102" t="str">
        <f t="shared" ref="AD33" si="420">IF(ISNUMBER(AD18)=TRUE,"not an output",AC17/((1+AD30)*(1+AD8))-AD17-AD16)</f>
        <v>not an output</v>
      </c>
      <c r="AE33" s="102" t="str">
        <f t="shared" ref="AE33" si="421">IF(ISNUMBER(AE18)=TRUE,"not an output",AD17/((1+AE30)*(1+AE8))-AE17-AE16)</f>
        <v>not an output</v>
      </c>
      <c r="AF33" s="102" t="str">
        <f t="shared" ref="AF33" si="422">IF(ISNUMBER(AF18)=TRUE,"not an output",AE17/((1+AF30)*(1+AF8))-AF17-AF16)</f>
        <v>not an output</v>
      </c>
      <c r="AG33" s="102" t="str">
        <f t="shared" ref="AG33" si="423">IF(ISNUMBER(AG18)=TRUE,"not an output",AF17/((1+AG30)*(1+AG8))-AG17-AG16)</f>
        <v>not an output</v>
      </c>
      <c r="AH33" s="102" t="str">
        <f t="shared" ref="AH33" si="424">IF(ISNUMBER(AH18)=TRUE,"not an output",AG17/((1+AH30)*(1+AH8))-AH17-AH16)</f>
        <v>not an output</v>
      </c>
      <c r="AI33" s="102" t="str">
        <f t="shared" ref="AI33" si="425">IF(ISNUMBER(AI18)=TRUE,"not an output",AH17/((1+AI30)*(1+AI8))-AI17-AI16)</f>
        <v>not an output</v>
      </c>
      <c r="AJ33" s="102" t="str">
        <f t="shared" ref="AJ33" si="426">IF(ISNUMBER(AJ18)=TRUE,"not an output",AI17/((1+AJ30)*(1+AJ8))-AJ17-AJ16)</f>
        <v>not an output</v>
      </c>
      <c r="AK33" s="102" t="str">
        <f t="shared" ref="AK33" si="427">IF(ISNUMBER(AK18)=TRUE,"not an output",AJ17/((1+AK30)*(1+AK8))-AK17-AK16)</f>
        <v>not an output</v>
      </c>
      <c r="AL33" s="102" t="str">
        <f t="shared" ref="AL33" si="428">IF(ISNUMBER(AL18)=TRUE,"not an output",AK17/((1+AL30)*(1+AL8))-AL17-AL16)</f>
        <v>not an output</v>
      </c>
      <c r="AM33" s="102" t="str">
        <f t="shared" ref="AM33" si="429">IF(ISNUMBER(AM18)=TRUE,"not an output",AL17/((1+AM30)*(1+AM8))-AM17-AM16)</f>
        <v>not an output</v>
      </c>
      <c r="AN33" s="102" t="str">
        <f t="shared" ref="AN33" si="430">IF(ISNUMBER(AN18)=TRUE,"not an output",AM17/((1+AN30)*(1+AN8))-AN17-AN16)</f>
        <v>not an output</v>
      </c>
      <c r="AO33" s="102" t="str">
        <f t="shared" ref="AO33" si="431">IF(ISNUMBER(AO18)=TRUE,"not an output",AN17/((1+AO30)*(1+AO8))-AO17-AO16)</f>
        <v>not an output</v>
      </c>
      <c r="AP33" s="102" t="str">
        <f t="shared" ref="AP33" si="432">IF(ISNUMBER(AP18)=TRUE,"not an output",AO17/((1+AP30)*(1+AP8))-AP17-AP16)</f>
        <v>not an output</v>
      </c>
      <c r="AQ33" s="102" t="str">
        <f t="shared" ref="AQ33" si="433">IF(ISNUMBER(AQ18)=TRUE,"not an output",AP17/((1+AQ30)*(1+AQ8))-AQ17-AQ16)</f>
        <v>not an output</v>
      </c>
      <c r="AR33" s="102" t="str">
        <f t="shared" ref="AR33" si="434">IF(ISNUMBER(AR18)=TRUE,"not an output",AQ17/((1+AR30)*(1+AR8))-AR17-AR16)</f>
        <v>not an output</v>
      </c>
      <c r="AS33" s="102" t="str">
        <f t="shared" ref="AS33" si="435">IF(ISNUMBER(AS18)=TRUE,"not an output",AR17/((1+AS30)*(1+AS8))-AS17-AS16)</f>
        <v>not an output</v>
      </c>
      <c r="AT33" s="102" t="str">
        <f t="shared" ref="AT33" si="436">IF(ISNUMBER(AT18)=TRUE,"not an output",AS17/((1+AT30)*(1+AT8))-AT17-AT16)</f>
        <v>not an output</v>
      </c>
      <c r="AU33" s="102" t="str">
        <f t="shared" ref="AU33" si="437">IF(ISNUMBER(AU18)=TRUE,"not an output",AT17/((1+AU30)*(1+AU8))-AU17-AU16)</f>
        <v>not an output</v>
      </c>
      <c r="AV33" s="102" t="str">
        <f t="shared" ref="AV33" si="438">IF(ISNUMBER(AV18)=TRUE,"not an output",AU17/((1+AV30)*(1+AV8))-AV17-AV16)</f>
        <v>not an output</v>
      </c>
      <c r="AW33" s="102" t="str">
        <f t="shared" ref="AW33" si="439">IF(ISNUMBER(AW18)=TRUE,"not an output",AV17/((1+AW30)*(1+AW8))-AW17-AW16)</f>
        <v>not an output</v>
      </c>
      <c r="AX33" s="102" t="str">
        <f t="shared" ref="AX33" si="440">IF(ISNUMBER(AX18)=TRUE,"not an output",AW17/((1+AX30)*(1+AX8))-AX17-AX16)</f>
        <v>not an output</v>
      </c>
      <c r="AY33" s="102" t="str">
        <f t="shared" ref="AY33" si="441">IF(ISNUMBER(AY18)=TRUE,"not an output",AX17/((1+AY30)*(1+AY8))-AY17-AY16)</f>
        <v>not an output</v>
      </c>
      <c r="AZ33" s="102" t="str">
        <f t="shared" ref="AZ33" si="442">IF(ISNUMBER(AZ18)=TRUE,"not an output",AY17/((1+AZ30)*(1+AZ8))-AZ17-AZ16)</f>
        <v>not an output</v>
      </c>
      <c r="BA33" s="102" t="str">
        <f t="shared" ref="BA33" si="443">IF(ISNUMBER(BA18)=TRUE,"not an output",AZ17/((1+BA30)*(1+BA8))-BA17-BA16)</f>
        <v>not an output</v>
      </c>
      <c r="BB33" s="102" t="str">
        <f t="shared" ref="BB33" si="444">IF(ISNUMBER(BB18)=TRUE,"not an output",BA17/((1+BB30)*(1+BB8))-BB17-BB16)</f>
        <v>not an output</v>
      </c>
      <c r="BC33" s="102" t="str">
        <f t="shared" ref="BC33" si="445">IF(ISNUMBER(BC18)=TRUE,"not an output",BB17/((1+BC30)*(1+BC8))-BC17-BC16)</f>
        <v>not an output</v>
      </c>
      <c r="BD33" s="102" t="str">
        <f t="shared" ref="BD33" si="446">IF(ISNUMBER(BD18)=TRUE,"not an output",BC17/((1+BD30)*(1+BD8))-BD17-BD16)</f>
        <v>not an output</v>
      </c>
      <c r="BE33" s="102" t="str">
        <f t="shared" ref="BE33" si="447">IF(ISNUMBER(BE18)=TRUE,"not an output",BD17/((1+BE30)*(1+BE8))-BE17-BE16)</f>
        <v>not an output</v>
      </c>
      <c r="BF33" s="102" t="str">
        <f t="shared" ref="BF33" si="448">IF(ISNUMBER(BF18)=TRUE,"not an output",BE17/((1+BF30)*(1+BF8))-BF17-BF16)</f>
        <v>not an output</v>
      </c>
      <c r="BG33" s="102" t="str">
        <f t="shared" ref="BG33" si="449">IF(ISNUMBER(BG18)=TRUE,"not an output",BF17/((1+BG30)*(1+BG8))-BG17-BG16)</f>
        <v>not an output</v>
      </c>
      <c r="BH33" s="102" t="str">
        <f t="shared" ref="BH33" si="450">IF(ISNUMBER(BH18)=TRUE,"not an output",BG17/((1+BH30)*(1+BH8))-BH17-BH16)</f>
        <v>not an output</v>
      </c>
      <c r="BI33" s="102" t="str">
        <f t="shared" ref="BI33" si="451">IF(ISNUMBER(BI18)=TRUE,"not an output",BH17/((1+BI30)*(1+BI8))-BI17-BI16)</f>
        <v>not an output</v>
      </c>
      <c r="BJ33" s="102" t="str">
        <f t="shared" ref="BJ33" si="452">IF(ISNUMBER(BJ18)=TRUE,"not an output",BI17/((1+BJ30)*(1+BJ8))-BJ17-BJ16)</f>
        <v>not an output</v>
      </c>
      <c r="BK33" s="102" t="str">
        <f t="shared" ref="BK33" si="453">IF(ISNUMBER(BK18)=TRUE,"not an output",BJ17/((1+BK30)*(1+BK8))-BK17-BK16)</f>
        <v>not an output</v>
      </c>
      <c r="BL33" s="102" t="str">
        <f t="shared" ref="BL33" si="454">IF(ISNUMBER(BL18)=TRUE,"not an output",BK17/((1+BL30)*(1+BL8))-BL17-BL16)</f>
        <v>not an output</v>
      </c>
      <c r="BM33" s="102" t="str">
        <f t="shared" ref="BM33" si="455">IF(ISNUMBER(BM18)=TRUE,"not an output",BL17/((1+BM30)*(1+BM8))-BM17-BM16)</f>
        <v>not an output</v>
      </c>
      <c r="BN33" s="102" t="str">
        <f t="shared" ref="BN33" si="456">IF(ISNUMBER(BN18)=TRUE,"not an output",BM17/((1+BN30)*(1+BN8))-BN17-BN16)</f>
        <v>not an output</v>
      </c>
      <c r="BO33" s="102" t="str">
        <f t="shared" ref="BO33" si="457">IF(ISNUMBER(BO18)=TRUE,"not an output",BN17/((1+BO30)*(1+BO8))-BO17-BO16)</f>
        <v>not an output</v>
      </c>
      <c r="BP33" s="102" t="str">
        <f t="shared" ref="BP33" si="458">IF(ISNUMBER(BP18)=TRUE,"not an output",BO17/((1+BP30)*(1+BP8))-BP17-BP16)</f>
        <v>not an output</v>
      </c>
      <c r="BQ33" s="102" t="str">
        <f t="shared" ref="BQ33" si="459">IF(ISNUMBER(BQ18)=TRUE,"not an output",BP17/((1+BQ30)*(1+BQ8))-BQ17-BQ16)</f>
        <v>not an output</v>
      </c>
      <c r="BR33" s="102" t="str">
        <f t="shared" ref="BR33" si="460">IF(ISNUMBER(BR18)=TRUE,"not an output",BQ17/((1+BR30)*(1+BR8))-BR17-BR16)</f>
        <v>not an output</v>
      </c>
      <c r="BS33" s="102" t="str">
        <f t="shared" ref="BS33" si="461">IF(ISNUMBER(BS18)=TRUE,"not an output",BR17/((1+BS30)*(1+BS8))-BS17-BS16)</f>
        <v>not an output</v>
      </c>
      <c r="BT33" s="102" t="str">
        <f t="shared" ref="BT33" si="462">IF(ISNUMBER(BT18)=TRUE,"not an output",BS17/((1+BT30)*(1+BT8))-BT17-BT16)</f>
        <v>not an output</v>
      </c>
      <c r="BU33" s="102" t="str">
        <f t="shared" ref="BU33" si="463">IF(ISNUMBER(BU18)=TRUE,"not an output",BT17/((1+BU30)*(1+BU8))-BU17-BU16)</f>
        <v>not an output</v>
      </c>
      <c r="BV33" s="102" t="str">
        <f t="shared" ref="BV33" si="464">IF(ISNUMBER(BV18)=TRUE,"not an output",BU17/((1+BV30)*(1+BV8))-BV17-BV16)</f>
        <v>not an output</v>
      </c>
      <c r="BW33" s="102" t="str">
        <f t="shared" ref="BW33" si="465">IF(ISNUMBER(BW18)=TRUE,"not an output",BV17/((1+BW30)*(1+BW8))-BW17-BW16)</f>
        <v>not an output</v>
      </c>
      <c r="BX33" s="102" t="str">
        <f t="shared" ref="BX33" si="466">IF(ISNUMBER(BX18)=TRUE,"not an output",BW17/((1+BX30)*(1+BX8))-BX17-BX16)</f>
        <v>not an output</v>
      </c>
      <c r="BY33" s="102" t="str">
        <f t="shared" ref="BY33" si="467">IF(ISNUMBER(BY18)=TRUE,"not an output",BX17/((1+BY30)*(1+BY8))-BY17-BY16)</f>
        <v>not an output</v>
      </c>
      <c r="BZ33" s="102" t="str">
        <f t="shared" ref="BZ33" si="468">IF(ISNUMBER(BZ18)=TRUE,"not an output",BY17/((1+BZ30)*(1+BZ8))-BZ17-BZ16)</f>
        <v>not an output</v>
      </c>
      <c r="CA33" s="102" t="str">
        <f t="shared" ref="CA33" si="469">IF(ISNUMBER(CA18)=TRUE,"not an output",BZ17/((1+CA30)*(1+CA8))-CA17-CA16)</f>
        <v>not an output</v>
      </c>
      <c r="CB33" s="102" t="str">
        <f t="shared" ref="CB33" si="470">IF(ISNUMBER(CB18)=TRUE,"not an output",CA17/((1+CB30)*(1+CB8))-CB17-CB16)</f>
        <v>not an output</v>
      </c>
      <c r="CC33" s="102" t="str">
        <f t="shared" ref="CC33" si="471">IF(ISNUMBER(CC18)=TRUE,"not an output",CB17/((1+CC30)*(1+CC8))-CC17-CC16)</f>
        <v>not an output</v>
      </c>
      <c r="CD33" s="102" t="str">
        <f t="shared" ref="CD33" si="472">IF(ISNUMBER(CD18)=TRUE,"not an output",CC17/((1+CD30)*(1+CD8))-CD17-CD16)</f>
        <v>not an output</v>
      </c>
      <c r="CE33" s="102" t="str">
        <f t="shared" ref="CE33" si="473">IF(ISNUMBER(CE18)=TRUE,"not an output",CD17/((1+CE30)*(1+CE8))-CE17-CE16)</f>
        <v>not an output</v>
      </c>
    </row>
    <row r="34" spans="1:83">
      <c r="C34" s="22" t="s">
        <v>470</v>
      </c>
      <c r="D34" s="575" t="s">
        <v>1486</v>
      </c>
      <c r="E34" s="12">
        <f>IF(ISNUMBER(E33)=TRUE,E33+E10+E20,E18+E10+E20)</f>
        <v>0.19274733000202104</v>
      </c>
      <c r="F34" s="12">
        <f t="shared" ref="F34:BQ34" si="474">IF(ISNUMBER(F33)=TRUE,F33+F10+F20,F18+F10+F20)</f>
        <v>0.19274733000202104</v>
      </c>
      <c r="G34" s="12">
        <f t="shared" si="474"/>
        <v>0.19274733000202104</v>
      </c>
      <c r="H34" s="12">
        <f t="shared" si="474"/>
        <v>0.19274733000202104</v>
      </c>
      <c r="I34" s="12">
        <f t="shared" si="474"/>
        <v>0.19274733000202104</v>
      </c>
      <c r="J34" s="12">
        <f t="shared" si="474"/>
        <v>0.19274733000202104</v>
      </c>
      <c r="K34" s="12">
        <f t="shared" si="474"/>
        <v>0.19274733000202104</v>
      </c>
      <c r="L34" s="12">
        <f t="shared" si="474"/>
        <v>0.19274733000202104</v>
      </c>
      <c r="M34" s="12">
        <f t="shared" si="474"/>
        <v>0.19274733000202104</v>
      </c>
      <c r="N34" s="12">
        <f t="shared" si="474"/>
        <v>0.19274733000202104</v>
      </c>
      <c r="O34" s="12">
        <f t="shared" si="474"/>
        <v>0.19274733000202104</v>
      </c>
      <c r="P34" s="12">
        <f t="shared" si="474"/>
        <v>0.19274733000202104</v>
      </c>
      <c r="Q34" s="12">
        <f t="shared" si="474"/>
        <v>0.19274733000202104</v>
      </c>
      <c r="R34" s="12">
        <f t="shared" si="474"/>
        <v>0.19274733000202104</v>
      </c>
      <c r="S34" s="12">
        <f t="shared" si="474"/>
        <v>0.19274733000202104</v>
      </c>
      <c r="T34" s="12">
        <f t="shared" si="474"/>
        <v>0.19274733000202104</v>
      </c>
      <c r="U34" s="12">
        <f t="shared" si="474"/>
        <v>0.19274733000202104</v>
      </c>
      <c r="V34" s="12">
        <f t="shared" si="474"/>
        <v>0.19274733000202104</v>
      </c>
      <c r="W34" s="12">
        <f t="shared" si="474"/>
        <v>0.19274733000202104</v>
      </c>
      <c r="X34" s="12">
        <f t="shared" si="474"/>
        <v>0.19274733000202104</v>
      </c>
      <c r="Y34" s="12">
        <f t="shared" si="474"/>
        <v>0.19274733000202104</v>
      </c>
      <c r="Z34" s="12">
        <f t="shared" si="474"/>
        <v>0.19274733000202104</v>
      </c>
      <c r="AA34" s="12">
        <f t="shared" si="474"/>
        <v>0.19274733000202104</v>
      </c>
      <c r="AB34" s="12">
        <f t="shared" si="474"/>
        <v>0.19274733000202104</v>
      </c>
      <c r="AC34" s="12">
        <f t="shared" si="474"/>
        <v>0.19274733000202104</v>
      </c>
      <c r="AD34" s="12">
        <f t="shared" si="474"/>
        <v>0.19274733000202104</v>
      </c>
      <c r="AE34" s="12">
        <f t="shared" si="474"/>
        <v>0.19274733000202104</v>
      </c>
      <c r="AF34" s="12">
        <f t="shared" si="474"/>
        <v>0.19274733000202104</v>
      </c>
      <c r="AG34" s="12">
        <f t="shared" si="474"/>
        <v>0.19274733000202104</v>
      </c>
      <c r="AH34" s="12">
        <f t="shared" si="474"/>
        <v>0.19274733000202104</v>
      </c>
      <c r="AI34" s="12">
        <f t="shared" si="474"/>
        <v>0.19274733000202104</v>
      </c>
      <c r="AJ34" s="12">
        <f t="shared" si="474"/>
        <v>0.19274733000202104</v>
      </c>
      <c r="AK34" s="12">
        <f t="shared" si="474"/>
        <v>0.19274733000202104</v>
      </c>
      <c r="AL34" s="12">
        <f t="shared" si="474"/>
        <v>0.19274733000202104</v>
      </c>
      <c r="AM34" s="12">
        <f t="shared" si="474"/>
        <v>0.19274733000202104</v>
      </c>
      <c r="AN34" s="12">
        <f t="shared" si="474"/>
        <v>0.19274733000202104</v>
      </c>
      <c r="AO34" s="12">
        <f t="shared" si="474"/>
        <v>0.19274733000202104</v>
      </c>
      <c r="AP34" s="12">
        <f t="shared" si="474"/>
        <v>0.19274733000202104</v>
      </c>
      <c r="AQ34" s="12">
        <f t="shared" si="474"/>
        <v>0.19274733000202104</v>
      </c>
      <c r="AR34" s="12">
        <f t="shared" si="474"/>
        <v>0.19274733000202104</v>
      </c>
      <c r="AS34" s="12">
        <f t="shared" si="474"/>
        <v>0.19274733000202104</v>
      </c>
      <c r="AT34" s="12">
        <f t="shared" si="474"/>
        <v>0.19274733000202104</v>
      </c>
      <c r="AU34" s="12">
        <f t="shared" si="474"/>
        <v>0.19274733000202104</v>
      </c>
      <c r="AV34" s="12">
        <f t="shared" si="474"/>
        <v>0.19274733000202104</v>
      </c>
      <c r="AW34" s="12">
        <f t="shared" si="474"/>
        <v>0.19274733000202104</v>
      </c>
      <c r="AX34" s="12">
        <f t="shared" si="474"/>
        <v>0.19274733000202104</v>
      </c>
      <c r="AY34" s="12">
        <f t="shared" si="474"/>
        <v>0.19274733000202104</v>
      </c>
      <c r="AZ34" s="12">
        <f t="shared" si="474"/>
        <v>0.19274733000202104</v>
      </c>
      <c r="BA34" s="12">
        <f t="shared" si="474"/>
        <v>0.19274733000202104</v>
      </c>
      <c r="BB34" s="12">
        <f t="shared" si="474"/>
        <v>0.19274733000202104</v>
      </c>
      <c r="BC34" s="12">
        <f t="shared" si="474"/>
        <v>0.19274733000202104</v>
      </c>
      <c r="BD34" s="12">
        <f t="shared" si="474"/>
        <v>0.19274733000202104</v>
      </c>
      <c r="BE34" s="12">
        <f t="shared" si="474"/>
        <v>0.19274733000202104</v>
      </c>
      <c r="BF34" s="12">
        <f t="shared" si="474"/>
        <v>0.19274733000202104</v>
      </c>
      <c r="BG34" s="12">
        <f t="shared" si="474"/>
        <v>0.19274733000202104</v>
      </c>
      <c r="BH34" s="12">
        <f t="shared" si="474"/>
        <v>0.19274733000202104</v>
      </c>
      <c r="BI34" s="12">
        <f t="shared" si="474"/>
        <v>0.19274733000202104</v>
      </c>
      <c r="BJ34" s="12">
        <f t="shared" si="474"/>
        <v>0.19274733000202104</v>
      </c>
      <c r="BK34" s="12">
        <f t="shared" si="474"/>
        <v>0.19274733000202104</v>
      </c>
      <c r="BL34" s="12">
        <f t="shared" si="474"/>
        <v>0.19274733000202104</v>
      </c>
      <c r="BM34" s="12">
        <f t="shared" si="474"/>
        <v>0.19274733000202104</v>
      </c>
      <c r="BN34" s="12">
        <f t="shared" si="474"/>
        <v>0.19274733000202104</v>
      </c>
      <c r="BO34" s="12">
        <f t="shared" si="474"/>
        <v>0.19274733000202104</v>
      </c>
      <c r="BP34" s="12">
        <f t="shared" si="474"/>
        <v>0.19274733000202104</v>
      </c>
      <c r="BQ34" s="12">
        <f t="shared" si="474"/>
        <v>0.19274733000202104</v>
      </c>
      <c r="BR34" s="12">
        <f t="shared" ref="BR34:BS34" si="475">IF(ISNUMBER(BR33)=TRUE,BR33+BR10+BR20,BR18+BR10+BR20)</f>
        <v>0.19274733000202104</v>
      </c>
      <c r="BS34" s="12">
        <f t="shared" si="475"/>
        <v>0.19274733000202104</v>
      </c>
      <c r="BT34" s="12">
        <f t="shared" ref="BT34:CE34" si="476">IF(ISNUMBER(BT33)=TRUE,BT33+BT10+BT20,BT18+BT10+BT20)</f>
        <v>0.19274733000202104</v>
      </c>
      <c r="BU34" s="12">
        <f t="shared" si="476"/>
        <v>0.19274733000202104</v>
      </c>
      <c r="BV34" s="12">
        <f t="shared" si="476"/>
        <v>0.19274733000202104</v>
      </c>
      <c r="BW34" s="12">
        <f t="shared" si="476"/>
        <v>0.19274733000202104</v>
      </c>
      <c r="BX34" s="12">
        <f t="shared" si="476"/>
        <v>0.19274733000202104</v>
      </c>
      <c r="BY34" s="12">
        <f t="shared" si="476"/>
        <v>0.19274733000202104</v>
      </c>
      <c r="BZ34" s="12">
        <f t="shared" si="476"/>
        <v>0.19274733000202104</v>
      </c>
      <c r="CA34" s="12">
        <f t="shared" si="476"/>
        <v>0.19274733000202104</v>
      </c>
      <c r="CB34" s="12">
        <f t="shared" si="476"/>
        <v>0.19274733000202104</v>
      </c>
      <c r="CC34" s="12">
        <f t="shared" si="476"/>
        <v>0.19274733000202104</v>
      </c>
      <c r="CD34" s="12">
        <f t="shared" si="476"/>
        <v>0.19274733000202104</v>
      </c>
      <c r="CE34" s="12">
        <f t="shared" si="476"/>
        <v>0.19274733000202104</v>
      </c>
    </row>
    <row r="35" spans="1:83">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row>
    <row r="36" spans="1:83">
      <c r="C36" s="2" t="s">
        <v>444</v>
      </c>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row>
    <row r="37" spans="1:83">
      <c r="A37" s="39" t="s">
        <v>473</v>
      </c>
      <c r="C37" s="170" t="s">
        <v>486</v>
      </c>
      <c r="D37" s="276" t="s">
        <v>763</v>
      </c>
      <c r="E37" s="19"/>
      <c r="F37" s="19">
        <f>F7+$D$2*(F9+F15+F6)-(1-$D$2)*F8+(1-$D$2-$D$4*$B$1)*(E10/E31-$D$3)+$B$1*(E19/E22*E20/E24-$E$1)</f>
        <v>9.5853963986568327E-3</v>
      </c>
      <c r="G37" s="19">
        <f>G7+$D$2*(G9+G15+G6)-(1-$D$2)*G8+(1-$D$2-$D$4*$B$1)*(F10/F31-$D$3)+$B$1*(F19/F22*F20/F24-$E$1)</f>
        <v>9.6914078380808573E-3</v>
      </c>
      <c r="H37" s="19">
        <f t="shared" ref="H37:AL37" si="477">H7+$D$2*(H9+H15+H6)-(1-$D$2)*H8+(1-$D$2-$D$4*$B$1)*(G10/G31-$D$3)+$B$1*(G19/G22*G20/G24-$E$1)</f>
        <v>9.7345803239041965E-3</v>
      </c>
      <c r="I37" s="19">
        <f t="shared" si="477"/>
        <v>9.6788324233510678E-3</v>
      </c>
      <c r="J37" s="19">
        <f t="shared" si="477"/>
        <v>9.6219580098426752E-3</v>
      </c>
      <c r="K37" s="19">
        <f t="shared" si="477"/>
        <v>9.612821970647948E-3</v>
      </c>
      <c r="L37" s="19">
        <f t="shared" si="477"/>
        <v>9.5899071678052089E-3</v>
      </c>
      <c r="M37" s="19">
        <f t="shared" si="477"/>
        <v>9.4182741596270225E-3</v>
      </c>
      <c r="N37" s="19">
        <f t="shared" si="477"/>
        <v>9.032515521824068E-3</v>
      </c>
      <c r="O37" s="19">
        <f t="shared" si="477"/>
        <v>8.4238287355192683E-3</v>
      </c>
      <c r="P37" s="19">
        <f t="shared" si="477"/>
        <v>7.8471381211700809E-3</v>
      </c>
      <c r="Q37" s="19">
        <f t="shared" si="477"/>
        <v>7.3329752492963442E-3</v>
      </c>
      <c r="R37" s="19">
        <f t="shared" si="477"/>
        <v>6.8428734807160739E-3</v>
      </c>
      <c r="S37" s="19">
        <f t="shared" si="477"/>
        <v>6.5224449089199988E-3</v>
      </c>
      <c r="T37" s="19">
        <f t="shared" si="477"/>
        <v>6.2400732907890539E-3</v>
      </c>
      <c r="U37" s="19">
        <f t="shared" si="477"/>
        <v>5.962576236594388E-3</v>
      </c>
      <c r="V37" s="19">
        <f t="shared" si="477"/>
        <v>5.7178954122910266E-3</v>
      </c>
      <c r="W37" s="19">
        <f t="shared" si="477"/>
        <v>5.5060994386319072E-3</v>
      </c>
      <c r="X37" s="19">
        <f t="shared" si="477"/>
        <v>5.3306648324392024E-3</v>
      </c>
      <c r="Y37" s="19">
        <f t="shared" si="477"/>
        <v>5.1816351166916828E-3</v>
      </c>
      <c r="Z37" s="19">
        <f t="shared" si="477"/>
        <v>5.0807921635809012E-3</v>
      </c>
      <c r="AA37" s="19">
        <f t="shared" si="477"/>
        <v>5.0615115775723037E-3</v>
      </c>
      <c r="AB37" s="19">
        <f t="shared" si="477"/>
        <v>5.070340322695998E-3</v>
      </c>
      <c r="AC37" s="19">
        <f t="shared" si="477"/>
        <v>5.0996430569809582E-3</v>
      </c>
      <c r="AD37" s="19">
        <f t="shared" si="477"/>
        <v>5.1621193665707032E-3</v>
      </c>
      <c r="AE37" s="19">
        <f t="shared" si="477"/>
        <v>5.2235077671745041E-3</v>
      </c>
      <c r="AF37" s="19">
        <f t="shared" si="477"/>
        <v>5.2403518425097606E-3</v>
      </c>
      <c r="AG37" s="19">
        <f t="shared" si="477"/>
        <v>5.2275344120194618E-3</v>
      </c>
      <c r="AH37" s="19">
        <f t="shared" si="477"/>
        <v>5.1986882779789089E-3</v>
      </c>
      <c r="AI37" s="19">
        <f t="shared" si="477"/>
        <v>5.1487390165006752E-3</v>
      </c>
      <c r="AJ37" s="19">
        <f t="shared" si="477"/>
        <v>5.0628589084365941E-3</v>
      </c>
      <c r="AK37" s="19">
        <f t="shared" si="477"/>
        <v>4.934312875028578E-3</v>
      </c>
      <c r="AL37" s="19">
        <f t="shared" si="477"/>
        <v>4.7981312138337699E-3</v>
      </c>
      <c r="AM37" s="19">
        <f t="shared" ref="AM37" si="478">AM7+$D$2*(AM9+AM15+AM6)-(1-$D$2)*AM8+(1-$D$2-$D$4*$B$1)*(AL10/AL31-$D$3)+$B$1*(AL19/AL22*AL20/AL24-$E$1)</f>
        <v>4.6842223309471343E-3</v>
      </c>
      <c r="AN37" s="19">
        <f t="shared" ref="AN37" si="479">AN7+$D$2*(AN9+AN15+AN6)-(1-$D$2)*AN8+(1-$D$2-$D$4*$B$1)*(AM10/AM31-$D$3)+$B$1*(AM19/AM22*AM20/AM24-$E$1)</f>
        <v>4.5962291879128305E-3</v>
      </c>
      <c r="AO37" s="19">
        <f t="shared" ref="AO37" si="480">AO7+$D$2*(AO9+AO15+AO6)-(1-$D$2)*AO8+(1-$D$2-$D$4*$B$1)*(AN10/AN31-$D$3)+$B$1*(AN19/AN22*AN20/AN24-$E$1)</f>
        <v>4.5050733920494234E-3</v>
      </c>
      <c r="AP37" s="19">
        <f t="shared" ref="AP37" si="481">AP7+$D$2*(AP9+AP15+AP6)-(1-$D$2)*AP8+(1-$D$2-$D$4*$B$1)*(AO10/AO31-$D$3)+$B$1*(AO19/AO22*AO20/AO24-$E$1)</f>
        <v>4.4685787419806357E-3</v>
      </c>
      <c r="AQ37" s="19">
        <f t="shared" ref="AQ37" si="482">AQ7+$D$2*(AQ9+AQ15+AQ6)-(1-$D$2)*AQ8+(1-$D$2-$D$4*$B$1)*(AP10/AP31-$D$3)+$B$1*(AP19/AP22*AP20/AP24-$E$1)</f>
        <v>4.5403739920571867E-3</v>
      </c>
      <c r="AR37" s="19">
        <f t="shared" ref="AR37" si="483">AR7+$D$2*(AR9+AR15+AR6)-(1-$D$2)*AR8+(1-$D$2-$D$4*$B$1)*(AQ10/AQ31-$D$3)+$B$1*(AQ19/AQ22*AQ20/AQ24-$E$1)</f>
        <v>4.6456422765241848E-3</v>
      </c>
      <c r="AS37" s="19">
        <f t="shared" ref="AS37" si="484">AS7+$D$2*(AS9+AS15+AS6)-(1-$D$2)*AS8+(1-$D$2-$D$4*$B$1)*(AR10/AR31-$D$3)+$B$1*(AR19/AR22*AR20/AR24-$E$1)</f>
        <v>4.6542213488713216E-3</v>
      </c>
      <c r="AT37" s="19">
        <f t="shared" ref="AT37" si="485">AT7+$D$2*(AT9+AT15+AT6)-(1-$D$2)*AT8+(1-$D$2-$D$4*$B$1)*(AS10/AS31-$D$3)+$B$1*(AS19/AS22*AS20/AS24-$E$1)</f>
        <v>4.5346569819918643E-3</v>
      </c>
      <c r="AU37" s="19">
        <f t="shared" ref="AU37" si="486">AU7+$D$2*(AU9+AU15+AU6)-(1-$D$2)*AU8+(1-$D$2-$D$4*$B$1)*(AT10/AT31-$D$3)+$B$1*(AT19/AT22*AT20/AT24-$E$1)</f>
        <v>4.4375351708736896E-3</v>
      </c>
      <c r="AV37" s="19">
        <f t="shared" ref="AV37" si="487">AV7+$D$2*(AV9+AV15+AV6)-(1-$D$2)*AV8+(1-$D$2-$D$4*$B$1)*(AU10/AU31-$D$3)+$B$1*(AU19/AU22*AU20/AU24-$E$1)</f>
        <v>4.4577133643013628E-3</v>
      </c>
      <c r="AW37" s="19">
        <f t="shared" ref="AW37" si="488">AW7+$D$2*(AW9+AW15+AW6)-(1-$D$2)*AW8+(1-$D$2-$D$4*$B$1)*(AV10/AV31-$D$3)+$B$1*(AV19/AV22*AV20/AV24-$E$1)</f>
        <v>4.4628421836852891E-3</v>
      </c>
      <c r="AX37" s="19">
        <f t="shared" ref="AX37" si="489">AX7+$D$2*(AX9+AX15+AX6)-(1-$D$2)*AX8+(1-$D$2-$D$4*$B$1)*(AW10/AW31-$D$3)+$B$1*(AW19/AW22*AW20/AW24-$E$1)</f>
        <v>4.434241786412425E-3</v>
      </c>
      <c r="AY37" s="19">
        <f t="shared" ref="AY37" si="490">AY7+$D$2*(AY9+AY15+AY6)-(1-$D$2)*AY8+(1-$D$2-$D$4*$B$1)*(AX10/AX31-$D$3)+$B$1*(AX19/AX22*AX20/AX24-$E$1)</f>
        <v>4.3999424389043387E-3</v>
      </c>
      <c r="AZ37" s="19">
        <f t="shared" ref="AZ37" si="491">AZ7+$D$2*(AZ9+AZ15+AZ6)-(1-$D$2)*AZ8+(1-$D$2-$D$4*$B$1)*(AY10/AY31-$D$3)+$B$1*(AY19/AY22*AY20/AY24-$E$1)</f>
        <v>4.2615196185892303E-3</v>
      </c>
      <c r="BA37" s="19">
        <f t="shared" ref="BA37" si="492">BA7+$D$2*(BA9+BA15+BA6)-(1-$D$2)*BA8+(1-$D$2-$D$4*$B$1)*(AZ10/AZ31-$D$3)+$B$1*(AZ19/AZ22*AZ20/AZ24-$E$1)</f>
        <v>4.1345252044103177E-3</v>
      </c>
      <c r="BB37" s="19">
        <f t="shared" ref="BB37" si="493">BB7+$D$2*(BB9+BB15+BB6)-(1-$D$2)*BB8+(1-$D$2-$D$4*$B$1)*(BA10/BA31-$D$3)+$B$1*(BA19/BA22*BA20/BA24-$E$1)</f>
        <v>4.0805777464985194E-3</v>
      </c>
      <c r="BC37" s="19">
        <f t="shared" ref="BC37" si="494">BC7+$D$2*(BC9+BC15+BC6)-(1-$D$2)*BC8+(1-$D$2-$D$4*$B$1)*(BB10/BB31-$D$3)+$B$1*(BB19/BB22*BB20/BB24-$E$1)</f>
        <v>4.0229263407862296E-3</v>
      </c>
      <c r="BD37" s="19">
        <f t="shared" ref="BD37" si="495">BD7+$D$2*(BD9+BD15+BD6)-(1-$D$2)*BD8+(1-$D$2-$D$4*$B$1)*(BC10/BC31-$D$3)+$B$1*(BC19/BC22*BC20/BC24-$E$1)</f>
        <v>3.9077705179445072E-3</v>
      </c>
      <c r="BE37" s="19">
        <f t="shared" ref="BE37" si="496">BE7+$D$2*(BE9+BE15+BE6)-(1-$D$2)*BE8+(1-$D$2-$D$4*$B$1)*(BD10/BD31-$D$3)+$B$1*(BD19/BD22*BD20/BD24-$E$1)</f>
        <v>3.7517154071496301E-3</v>
      </c>
      <c r="BF37" s="19">
        <f t="shared" ref="BF37" si="497">BF7+$D$2*(BF9+BF15+BF6)-(1-$D$2)*BF8+(1-$D$2-$D$4*$B$1)*(BE10/BE31-$D$3)+$B$1*(BE19/BE22*BE20/BE24-$E$1)</f>
        <v>3.5998121714929509E-3</v>
      </c>
      <c r="BG37" s="19">
        <f t="shared" ref="BG37" si="498">BG7+$D$2*(BG9+BG15+BG6)-(1-$D$2)*BG8+(1-$D$2-$D$4*$B$1)*(BF10/BF31-$D$3)+$B$1*(BF19/BF22*BF20/BF24-$E$1)</f>
        <v>3.4446764822879377E-3</v>
      </c>
      <c r="BH37" s="19">
        <f t="shared" ref="BH37" si="499">BH7+$D$2*(BH9+BH15+BH6)-(1-$D$2)*BH8+(1-$D$2-$D$4*$B$1)*(BG10/BG31-$D$3)+$B$1*(BG19/BG22*BG20/BG24-$E$1)</f>
        <v>3.3395473084339641E-3</v>
      </c>
      <c r="BI37" s="19">
        <f t="shared" ref="BI37" si="500">BI7+$D$2*(BI9+BI15+BI6)-(1-$D$2)*BI8+(1-$D$2-$D$4*$B$1)*(BH10/BH31-$D$3)+$B$1*(BH19/BH22*BH20/BH24-$E$1)</f>
        <v>3.2489439082843624E-3</v>
      </c>
      <c r="BJ37" s="19">
        <f t="shared" ref="BJ37" si="501">BJ7+$D$2*(BJ9+BJ15+BJ6)-(1-$D$2)*BJ8+(1-$D$2-$D$4*$B$1)*(BI10/BI31-$D$3)+$B$1*(BI19/BI22*BI20/BI24-$E$1)</f>
        <v>3.2008509775029058E-3</v>
      </c>
      <c r="BK37" s="19">
        <f t="shared" ref="BK37" si="502">BK7+$D$2*(BK9+BK15+BK6)-(1-$D$2)*BK8+(1-$D$2-$D$4*$B$1)*(BJ10/BJ31-$D$3)+$B$1*(BJ19/BJ22*BJ20/BJ24-$E$1)</f>
        <v>3.2981772910721037E-3</v>
      </c>
      <c r="BL37" s="19">
        <f t="shared" ref="BL37" si="503">BL7+$D$2*(BL9+BL15+BL6)-(1-$D$2)*BL8+(1-$D$2-$D$4*$B$1)*(BK10/BK31-$D$3)+$B$1*(BK19/BK22*BK20/BK24-$E$1)</f>
        <v>3.5679541126237969E-3</v>
      </c>
      <c r="BM37" s="19">
        <f t="shared" ref="BM37" si="504">BM7+$D$2*(BM9+BM15+BM6)-(1-$D$2)*BM8+(1-$D$2-$D$4*$B$1)*(BL10/BL31-$D$3)+$B$1*(BL19/BL22*BL20/BL24-$E$1)</f>
        <v>4.055844754663398E-3</v>
      </c>
      <c r="BN37" s="19">
        <f t="shared" ref="BN37" si="505">BN7+$D$2*(BN9+BN15+BN6)-(1-$D$2)*BN8+(1-$D$2-$D$4*$B$1)*(BM10/BM31-$D$3)+$B$1*(BM19/BM22*BM20/BM24-$E$1)</f>
        <v>4.4667293172880188E-3</v>
      </c>
      <c r="BO37" s="19">
        <f t="shared" ref="BO37" si="506">BO7+$D$2*(BO9+BO15+BO6)-(1-$D$2)*BO8+(1-$D$2-$D$4*$B$1)*(BN10/BN31-$D$3)+$B$1*(BN19/BN22*BN20/BN24-$E$1)</f>
        <v>4.7804369875710951E-3</v>
      </c>
      <c r="BP37" s="19">
        <f t="shared" ref="BP37" si="507">BP7+$D$2*(BP9+BP15+BP6)-(1-$D$2)*BP8+(1-$D$2-$D$4*$B$1)*(BO10/BO31-$D$3)+$B$1*(BO19/BO22*BO20/BO24-$E$1)</f>
        <v>5.0358914222361703E-3</v>
      </c>
      <c r="BQ37" s="19">
        <f t="shared" ref="BQ37" si="508">BQ7+$D$2*(BQ9+BQ15+BQ6)-(1-$D$2)*BQ8+(1-$D$2-$D$4*$B$1)*(BP10/BP31-$D$3)+$B$1*(BP19/BP22*BP20/BP24-$E$1)</f>
        <v>5.0890037935672813E-3</v>
      </c>
      <c r="BR37" s="19">
        <f t="shared" ref="BR37" si="509">BR7+$D$2*(BR9+BR15+BR6)-(1-$D$2)*BR8+(1-$D$2-$D$4*$B$1)*(BQ10/BQ31-$D$3)+$B$1*(BQ19/BQ22*BQ20/BQ24-$E$1)</f>
        <v>5.1138203074770332E-3</v>
      </c>
      <c r="BS37" s="19">
        <f t="shared" ref="BS37" si="510">BS7+$D$2*(BS9+BS15+BS6)-(1-$D$2)*BS8+(1-$D$2-$D$4*$B$1)*(BR10/BR31-$D$3)+$B$1*(BR19/BR22*BR20/BR24-$E$1)</f>
        <v>5.0998891430289878E-3</v>
      </c>
      <c r="BT37" s="19">
        <f t="shared" ref="BT37" si="511">BT7+$D$2*(BT9+BT15+BT6)-(1-$D$2)*BT8+(1-$D$2-$D$4*$B$1)*(BS10/BS31-$D$3)+$B$1*(BS19/BS22*BS20/BS24-$E$1)</f>
        <v>5.0336938789644348E-3</v>
      </c>
      <c r="BU37" s="19">
        <f t="shared" ref="BU37" si="512">BU7+$D$2*(BU9+BU15+BU6)-(1-$D$2)*BU8+(1-$D$2-$D$4*$B$1)*(BT10/BT31-$D$3)+$B$1*(BT19/BT22*BT20/BT24-$E$1)</f>
        <v>4.9898040741871152E-3</v>
      </c>
      <c r="BV37" s="19">
        <f t="shared" ref="BV37" si="513">BV7+$D$2*(BV9+BV15+BV6)-(1-$D$2)*BV8+(1-$D$2-$D$4*$B$1)*(BU10/BU31-$D$3)+$B$1*(BU19/BU22*BU20/BU24-$E$1)</f>
        <v>4.9578589550070577E-3</v>
      </c>
      <c r="BW37" s="19">
        <f t="shared" ref="BW37" si="514">BW7+$D$2*(BW9+BW15+BW6)-(1-$D$2)*BW8+(1-$D$2-$D$4*$B$1)*(BV10/BV31-$D$3)+$B$1*(BV19/BV22*BV20/BV24-$E$1)</f>
        <v>4.8958409189572474E-3</v>
      </c>
      <c r="BX37" s="19">
        <f t="shared" ref="BX37" si="515">BX7+$D$2*(BX9+BX15+BX6)-(1-$D$2)*BX8+(1-$D$2-$D$4*$B$1)*(BW10/BW31-$D$3)+$B$1*(BW19/BW22*BW20/BW24-$E$1)</f>
        <v>4.8578759081394293E-3</v>
      </c>
      <c r="BY37" s="19">
        <f t="shared" ref="BY37" si="516">BY7+$D$2*(BY9+BY15+BY6)-(1-$D$2)*BY8+(1-$D$2-$D$4*$B$1)*(BX10/BX31-$D$3)+$B$1*(BX19/BX22*BX20/BX24-$E$1)</f>
        <v>4.7877293757466882E-3</v>
      </c>
      <c r="BZ37" s="19">
        <f t="shared" ref="BZ37" si="517">BZ7+$D$2*(BZ9+BZ15+BZ6)-(1-$D$2)*BZ8+(1-$D$2-$D$4*$B$1)*(BY10/BY31-$D$3)+$B$1*(BY19/BY22*BY20/BY24-$E$1)</f>
        <v>4.6958689378877533E-3</v>
      </c>
      <c r="CA37" s="19">
        <f t="shared" ref="CA37" si="518">CA7+$D$2*(CA9+CA15+CA6)-(1-$D$2)*CA8+(1-$D$2-$D$4*$B$1)*(BZ10/BZ31-$D$3)+$B$1*(BZ19/BZ22*BZ20/BZ24-$E$1)</f>
        <v>4.6159011322192411E-3</v>
      </c>
      <c r="CB37" s="19">
        <f t="shared" ref="CB37" si="519">CB7+$D$2*(CB9+CB15+CB6)-(1-$D$2)*CB8+(1-$D$2-$D$4*$B$1)*(CA10/CA31-$D$3)+$B$1*(CA19/CA22*CA20/CA24-$E$1)</f>
        <v>4.5212791630959009E-3</v>
      </c>
      <c r="CC37" s="19">
        <f t="shared" ref="CC37" si="520">CC7+$D$2*(CC9+CC15+CC6)-(1-$D$2)*CC8+(1-$D$2-$D$4*$B$1)*(CB10/CB31-$D$3)+$B$1*(CB19/CB22*CB20/CB24-$E$1)</f>
        <v>4.4284740943946466E-3</v>
      </c>
      <c r="CD37" s="19">
        <f t="shared" ref="CD37" si="521">CD7+$D$2*(CD9+CD15+CD6)-(1-$D$2)*CD8+(1-$D$2-$D$4*$B$1)*(CC10/CC31-$D$3)+$B$1*(CC19/CC22*CC20/CC24-$E$1)</f>
        <v>4.3240748343850686E-3</v>
      </c>
      <c r="CE37" s="19" t="e">
        <f t="shared" ref="CE37" si="522">CE7+$D$2*(CE9+CE15+CE6)-(1-$D$2)*CE8+(1-$D$2-$D$4*$B$1)*(CD10/CD31-$D$3)+$B$1*(CD19/CD22*CD20/CD24-$E$1)</f>
        <v>#VALUE!</v>
      </c>
    </row>
    <row r="38" spans="1:83">
      <c r="A38" s="39" t="s">
        <v>482</v>
      </c>
      <c r="C38" s="171" t="s">
        <v>433</v>
      </c>
      <c r="D38" s="276" t="s">
        <v>773</v>
      </c>
      <c r="E38" s="11"/>
      <c r="F38" s="11">
        <f t="shared" ref="F38:AJ38" si="523">(1+F30)*(1+F8)-1</f>
        <v>1.5774732183080342E-2</v>
      </c>
      <c r="G38" s="11">
        <f t="shared" si="523"/>
        <v>1.575033941123305E-2</v>
      </c>
      <c r="H38" s="11">
        <f t="shared" si="523"/>
        <v>1.5678500639038306E-2</v>
      </c>
      <c r="I38" s="11">
        <f t="shared" si="523"/>
        <v>1.5511868595263545E-2</v>
      </c>
      <c r="J38" s="11">
        <f t="shared" si="523"/>
        <v>1.5335894742619649E-2</v>
      </c>
      <c r="K38" s="11">
        <f t="shared" si="523"/>
        <v>1.52023014511391E-2</v>
      </c>
      <c r="L38" s="11">
        <f t="shared" si="523"/>
        <v>1.505971369715664E-2</v>
      </c>
      <c r="M38" s="11">
        <f t="shared" si="523"/>
        <v>1.475125527206278E-2</v>
      </c>
      <c r="N38" s="11">
        <f t="shared" si="523"/>
        <v>1.4244920478297951E-2</v>
      </c>
      <c r="O38" s="11">
        <f t="shared" si="523"/>
        <v>1.3530199211252869E-2</v>
      </c>
      <c r="P38" s="11">
        <f t="shared" si="523"/>
        <v>1.2834089807360227E-2</v>
      </c>
      <c r="Q38" s="11">
        <f t="shared" si="523"/>
        <v>1.2190936184900636E-2</v>
      </c>
      <c r="R38" s="11">
        <f t="shared" si="523"/>
        <v>1.1561046900858019E-2</v>
      </c>
      <c r="S38" s="11">
        <f t="shared" si="523"/>
        <v>1.1112910659325737E-2</v>
      </c>
      <c r="T38" s="11">
        <f t="shared" si="523"/>
        <v>1.067655946520385E-2</v>
      </c>
      <c r="U38" s="11">
        <f t="shared" si="523"/>
        <v>1.0213940421451628E-2</v>
      </c>
      <c r="V38" s="11">
        <f t="shared" si="523"/>
        <v>9.7991629251377166E-3</v>
      </c>
      <c r="W38" s="11">
        <f t="shared" si="523"/>
        <v>9.4191332796478289E-3</v>
      </c>
      <c r="X38" s="11">
        <f t="shared" si="523"/>
        <v>9.0560214649597626E-3</v>
      </c>
      <c r="Y38" s="11">
        <f t="shared" si="523"/>
        <v>8.7370781996845004E-3</v>
      </c>
      <c r="Z38" s="11">
        <f t="shared" si="523"/>
        <v>8.4709637902760093E-3</v>
      </c>
      <c r="AA38" s="11">
        <f t="shared" si="523"/>
        <v>8.2692320934265595E-3</v>
      </c>
      <c r="AB38" s="11">
        <f t="shared" si="523"/>
        <v>8.1017340600002541E-3</v>
      </c>
      <c r="AC38" s="11">
        <f t="shared" si="523"/>
        <v>7.9709521085740143E-3</v>
      </c>
      <c r="AD38" s="11">
        <f t="shared" si="523"/>
        <v>7.8500061457416059E-3</v>
      </c>
      <c r="AE38" s="11">
        <f t="shared" si="523"/>
        <v>7.6987790355174113E-3</v>
      </c>
      <c r="AF38" s="11">
        <f t="shared" si="523"/>
        <v>7.5182856463615888E-3</v>
      </c>
      <c r="AG38" s="11">
        <f t="shared" si="523"/>
        <v>7.304913966484472E-3</v>
      </c>
      <c r="AH38" s="11">
        <f t="shared" si="523"/>
        <v>7.078851838456135E-3</v>
      </c>
      <c r="AI38" s="11">
        <f t="shared" si="523"/>
        <v>6.8228756642698674E-3</v>
      </c>
      <c r="AJ38" s="11">
        <f t="shared" si="523"/>
        <v>6.5391144499982179E-3</v>
      </c>
      <c r="AK38" s="11">
        <f t="shared" ref="AK38:AL38" si="524">(1+AK30)*(1+AK8)-1</f>
        <v>6.2065415802945445E-3</v>
      </c>
      <c r="AL38" s="11">
        <f t="shared" si="524"/>
        <v>5.8729633361529476E-3</v>
      </c>
      <c r="AM38" s="11">
        <f t="shared" ref="AM38:BS38" si="525">(1+AM30)*(1+AM8)-1</f>
        <v>5.5805654932561399E-3</v>
      </c>
      <c r="AN38" s="11">
        <f t="shared" si="525"/>
        <v>5.2974477443454848E-3</v>
      </c>
      <c r="AO38" s="11">
        <f t="shared" si="525"/>
        <v>5.0198892502759662E-3</v>
      </c>
      <c r="AP38" s="11">
        <f t="shared" si="525"/>
        <v>4.814563506820857E-3</v>
      </c>
      <c r="AQ38" s="11">
        <f t="shared" si="525"/>
        <v>4.7193869739372563E-3</v>
      </c>
      <c r="AR38" s="11">
        <f t="shared" si="525"/>
        <v>4.658413849879306E-3</v>
      </c>
      <c r="AS38" s="11">
        <f t="shared" si="525"/>
        <v>4.5196767239343849E-3</v>
      </c>
      <c r="AT38" s="11">
        <f t="shared" si="525"/>
        <v>4.2534406669336722E-3</v>
      </c>
      <c r="AU38" s="11">
        <f t="shared" si="525"/>
        <v>4.0233707238566119E-3</v>
      </c>
      <c r="AV38" s="11">
        <f t="shared" si="525"/>
        <v>3.8897982593191216E-3</v>
      </c>
      <c r="AW38" s="11">
        <f t="shared" si="525"/>
        <v>3.7402349555346603E-3</v>
      </c>
      <c r="AX38" s="11">
        <f t="shared" si="525"/>
        <v>3.5612084815188627E-3</v>
      </c>
      <c r="AY38" s="11">
        <f t="shared" si="525"/>
        <v>3.3593537738585422E-3</v>
      </c>
      <c r="AZ38" s="11">
        <f t="shared" si="525"/>
        <v>3.0618462677636238E-3</v>
      </c>
      <c r="BA38" s="11">
        <f t="shared" si="525"/>
        <v>2.7833999254802677E-3</v>
      </c>
      <c r="BB38" s="11">
        <f t="shared" si="525"/>
        <v>2.5837841938580741E-3</v>
      </c>
      <c r="BC38" s="11">
        <f t="shared" si="525"/>
        <v>2.3855946129447414E-3</v>
      </c>
      <c r="BD38" s="11">
        <f t="shared" si="525"/>
        <v>2.1234560053324802E-3</v>
      </c>
      <c r="BE38" s="11">
        <f t="shared" si="525"/>
        <v>1.8058504645670492E-3</v>
      </c>
      <c r="BF38" s="11">
        <f t="shared" si="525"/>
        <v>1.5216948457446033E-3</v>
      </c>
      <c r="BG38" s="11">
        <f t="shared" si="525"/>
        <v>1.2671025488897314E-3</v>
      </c>
      <c r="BH38" s="11">
        <f t="shared" si="525"/>
        <v>1.0384117174677687E-3</v>
      </c>
      <c r="BI38" s="11">
        <f t="shared" si="525"/>
        <v>8.3173060608809912E-4</v>
      </c>
      <c r="BJ38" s="11">
        <f t="shared" si="525"/>
        <v>6.5751472465080951E-4</v>
      </c>
      <c r="BK38" s="11">
        <f t="shared" si="525"/>
        <v>6.1465161730955842E-4</v>
      </c>
      <c r="BL38" s="11">
        <f t="shared" si="525"/>
        <v>7.6779473287258426E-4</v>
      </c>
      <c r="BM38" s="11">
        <f t="shared" si="525"/>
        <v>1.1451379840388132E-3</v>
      </c>
      <c r="BN38" s="11">
        <f t="shared" si="525"/>
        <v>1.4491255587565366E-3</v>
      </c>
      <c r="BO38" s="11">
        <f t="shared" si="525"/>
        <v>1.6464484897489307E-3</v>
      </c>
      <c r="BP38" s="11">
        <f t="shared" si="525"/>
        <v>1.8035271672434128E-3</v>
      </c>
      <c r="BQ38" s="11">
        <f t="shared" si="525"/>
        <v>1.7551058095781613E-3</v>
      </c>
      <c r="BR38" s="11">
        <f t="shared" si="525"/>
        <v>1.6715321486058254E-3</v>
      </c>
      <c r="BS38" s="11">
        <f t="shared" si="525"/>
        <v>1.5733853188775182E-3</v>
      </c>
      <c r="BT38" s="11">
        <f t="shared" ref="BT38:CE38" si="526">(1+BT30)*(1+BT8)-1</f>
        <v>1.4350419892636967E-3</v>
      </c>
      <c r="BU38" s="11">
        <f t="shared" si="526"/>
        <v>1.3061446386242181E-3</v>
      </c>
      <c r="BV38" s="11">
        <f t="shared" si="526"/>
        <v>1.2029476696424624E-3</v>
      </c>
      <c r="BW38" s="11">
        <f t="shared" si="526"/>
        <v>1.0828640432474224E-3</v>
      </c>
      <c r="BX38" s="11">
        <f t="shared" si="526"/>
        <v>9.7192358685038727E-4</v>
      </c>
      <c r="BY38" s="11">
        <f t="shared" si="526"/>
        <v>8.4093961028353093E-4</v>
      </c>
      <c r="BZ38" s="11">
        <f t="shared" si="526"/>
        <v>7.0472526676335079E-4</v>
      </c>
      <c r="CA38" s="11">
        <f t="shared" si="526"/>
        <v>5.716663956696344E-4</v>
      </c>
      <c r="CB38" s="11">
        <f t="shared" si="526"/>
        <v>4.2060112224562296E-4</v>
      </c>
      <c r="CC38" s="11">
        <f t="shared" si="526"/>
        <v>2.839649956793977E-4</v>
      </c>
      <c r="CD38" s="11">
        <f t="shared" si="526"/>
        <v>1.4410710101886437E-4</v>
      </c>
      <c r="CE38" s="11" t="e">
        <f t="shared" si="526"/>
        <v>#VALUE!</v>
      </c>
    </row>
    <row r="39" spans="1:83">
      <c r="C39" s="171" t="s">
        <v>479</v>
      </c>
      <c r="D39" s="37"/>
      <c r="E39" s="11"/>
      <c r="F39" s="11">
        <f>F29</f>
        <v>6.8697335182887898E-3</v>
      </c>
      <c r="G39" s="11">
        <f>G29</f>
        <v>6.723746364215577E-3</v>
      </c>
      <c r="H39" s="11">
        <f t="shared" ref="H39:AL39" si="527">H29</f>
        <v>6.6256431275026895E-3</v>
      </c>
      <c r="I39" s="11">
        <f t="shared" si="527"/>
        <v>6.6120651856587109E-3</v>
      </c>
      <c r="J39" s="11">
        <f t="shared" si="527"/>
        <v>6.6073787500369185E-3</v>
      </c>
      <c r="K39" s="11">
        <f t="shared" si="527"/>
        <v>6.5680701173551626E-3</v>
      </c>
      <c r="L39" s="11">
        <f t="shared" si="527"/>
        <v>6.5386626628320954E-3</v>
      </c>
      <c r="M39" s="11">
        <f t="shared" si="527"/>
        <v>6.6490657833278011E-3</v>
      </c>
      <c r="N39" s="11">
        <f t="shared" si="527"/>
        <v>6.9186517451307328E-3</v>
      </c>
      <c r="O39" s="11">
        <f t="shared" si="527"/>
        <v>7.3481927122958091E-3</v>
      </c>
      <c r="P39" s="11">
        <f t="shared" si="527"/>
        <v>7.7405739116338523E-3</v>
      </c>
      <c r="Q39" s="11">
        <f t="shared" si="527"/>
        <v>8.0692745034776081E-3</v>
      </c>
      <c r="R39" s="11">
        <f t="shared" si="527"/>
        <v>8.3709345000917423E-3</v>
      </c>
      <c r="S39" s="11">
        <f t="shared" si="527"/>
        <v>8.5062363146302111E-3</v>
      </c>
      <c r="T39" s="11">
        <f t="shared" si="527"/>
        <v>8.625952398243264E-3</v>
      </c>
      <c r="U39" s="11">
        <f t="shared" si="527"/>
        <v>8.7628409040259037E-3</v>
      </c>
      <c r="V39" s="11">
        <f t="shared" si="527"/>
        <v>8.8540805851535787E-3</v>
      </c>
      <c r="W39" s="11">
        <f t="shared" si="527"/>
        <v>8.9130209655132742E-3</v>
      </c>
      <c r="X39" s="11">
        <f t="shared" si="527"/>
        <v>8.9562834037324457E-3</v>
      </c>
      <c r="Y39" s="11">
        <f t="shared" si="527"/>
        <v>8.9618339906243349E-3</v>
      </c>
      <c r="Z39" s="11">
        <f t="shared" si="527"/>
        <v>8.9242896688734863E-3</v>
      </c>
      <c r="AA39" s="11">
        <f t="shared" si="527"/>
        <v>8.8360651324566053E-3</v>
      </c>
      <c r="AB39" s="11">
        <f t="shared" si="527"/>
        <v>8.7248973771181237E-3</v>
      </c>
      <c r="AC39" s="11">
        <f t="shared" si="527"/>
        <v>8.5897419594596069E-3</v>
      </c>
      <c r="AD39" s="11">
        <f t="shared" si="527"/>
        <v>8.4542213524034793E-3</v>
      </c>
      <c r="AE39" s="11">
        <f t="shared" si="527"/>
        <v>8.3518976363881059E-3</v>
      </c>
      <c r="AF39" s="11">
        <f t="shared" si="527"/>
        <v>8.2802120843983307E-3</v>
      </c>
      <c r="AG39" s="11">
        <f t="shared" si="527"/>
        <v>8.2406542698689744E-3</v>
      </c>
      <c r="AH39" s="11">
        <f t="shared" si="527"/>
        <v>8.2147037932103206E-3</v>
      </c>
      <c r="AI39" s="11">
        <f t="shared" si="527"/>
        <v>8.2161539428431407E-3</v>
      </c>
      <c r="AJ39" s="11">
        <f t="shared" si="527"/>
        <v>8.2419233308386186E-3</v>
      </c>
      <c r="AK39" s="11">
        <f t="shared" si="527"/>
        <v>8.3085608243391729E-3</v>
      </c>
      <c r="AL39" s="11">
        <f t="shared" si="527"/>
        <v>8.3740377134386978E-3</v>
      </c>
      <c r="AM39" s="11">
        <f t="shared" ref="AM39:BS39" si="528">AM29</f>
        <v>8.4029868036312738E-3</v>
      </c>
      <c r="AN39" s="11">
        <f t="shared" si="528"/>
        <v>8.4239467587108319E-3</v>
      </c>
      <c r="AO39" s="11">
        <f t="shared" si="528"/>
        <v>8.4404310219585721E-3</v>
      </c>
      <c r="AP39" s="11">
        <f t="shared" si="528"/>
        <v>8.3965468088396111E-3</v>
      </c>
      <c r="AQ39" s="11">
        <f t="shared" si="528"/>
        <v>8.2631177698684333E-3</v>
      </c>
      <c r="AR39" s="11">
        <f t="shared" si="528"/>
        <v>8.1080686236363331E-3</v>
      </c>
      <c r="AS39" s="11">
        <f t="shared" si="528"/>
        <v>8.0264834310270761E-3</v>
      </c>
      <c r="AT39" s="11">
        <f t="shared" si="528"/>
        <v>8.0568257023674317E-3</v>
      </c>
      <c r="AU39" s="11">
        <f t="shared" si="528"/>
        <v>8.0563304239928968E-3</v>
      </c>
      <c r="AV39" s="11">
        <f t="shared" si="528"/>
        <v>7.9755701098713772E-3</v>
      </c>
      <c r="AW39" s="11">
        <f t="shared" si="528"/>
        <v>7.9127828328651173E-3</v>
      </c>
      <c r="AX39" s="11">
        <f t="shared" si="528"/>
        <v>7.8784705294037138E-3</v>
      </c>
      <c r="AY39" s="11">
        <f t="shared" si="528"/>
        <v>7.8657661483607644E-3</v>
      </c>
      <c r="AZ39" s="11">
        <f t="shared" si="528"/>
        <v>7.9350729712555079E-3</v>
      </c>
      <c r="BA39" s="11">
        <f t="shared" si="528"/>
        <v>7.9862153248717593E-3</v>
      </c>
      <c r="BB39" s="11">
        <f t="shared" si="528"/>
        <v>7.9696177701711335E-3</v>
      </c>
      <c r="BC39" s="11">
        <f t="shared" si="528"/>
        <v>7.9534473037707887E-3</v>
      </c>
      <c r="BD39" s="11">
        <f t="shared" si="528"/>
        <v>7.9928085816651784E-3</v>
      </c>
      <c r="BE39" s="11">
        <f t="shared" si="528"/>
        <v>8.078219243011997E-3</v>
      </c>
      <c r="BF39" s="11">
        <f t="shared" si="528"/>
        <v>8.132754929523589E-3</v>
      </c>
      <c r="BG39" s="11">
        <f t="shared" si="528"/>
        <v>8.1610248438683808E-3</v>
      </c>
      <c r="BH39" s="11">
        <f t="shared" si="528"/>
        <v>8.1672360179030346E-3</v>
      </c>
      <c r="BI39" s="11">
        <f t="shared" si="528"/>
        <v>8.1555968935620449E-3</v>
      </c>
      <c r="BJ39" s="11">
        <f t="shared" si="528"/>
        <v>8.1180062436443379E-3</v>
      </c>
      <c r="BK39" s="11">
        <f t="shared" si="528"/>
        <v>7.9719774947628608E-3</v>
      </c>
      <c r="BL39" s="11">
        <f t="shared" si="528"/>
        <v>7.6673788458796466E-3</v>
      </c>
      <c r="BM39" s="11">
        <f t="shared" si="528"/>
        <v>7.1870307150851964E-3</v>
      </c>
      <c r="BN39" s="11">
        <f t="shared" si="528"/>
        <v>6.7891373778747877E-3</v>
      </c>
      <c r="BO39" s="11">
        <f t="shared" si="528"/>
        <v>6.4980175631443871E-3</v>
      </c>
      <c r="BP39" s="11">
        <f t="shared" si="528"/>
        <v>6.253079127406469E-3</v>
      </c>
      <c r="BQ39" s="11">
        <f t="shared" si="528"/>
        <v>6.191450362991846E-3</v>
      </c>
      <c r="BR39" s="11">
        <f t="shared" si="528"/>
        <v>6.1621506767615131E-3</v>
      </c>
      <c r="BS39" s="11">
        <f t="shared" si="528"/>
        <v>6.1465311609549822E-3</v>
      </c>
      <c r="BT39" s="11">
        <f t="shared" ref="BT39:CE39" si="529">BT29</f>
        <v>6.1656251594870426E-3</v>
      </c>
      <c r="BU39" s="11">
        <f t="shared" si="529"/>
        <v>6.1762297664940125E-3</v>
      </c>
      <c r="BV39" s="11">
        <f t="shared" si="529"/>
        <v>6.1649918015802552E-3</v>
      </c>
      <c r="BW39" s="11">
        <f t="shared" si="529"/>
        <v>6.1686679728467642E-3</v>
      </c>
      <c r="BX39" s="11">
        <f t="shared" si="529"/>
        <v>6.1647311605903532E-3</v>
      </c>
      <c r="BY39" s="11">
        <f t="shared" si="529"/>
        <v>6.1780859582802883E-3</v>
      </c>
      <c r="BZ39" s="11">
        <f t="shared" si="529"/>
        <v>6.1955704332665729E-3</v>
      </c>
      <c r="CA39" s="11">
        <f t="shared" si="529"/>
        <v>6.2099602393859143E-3</v>
      </c>
      <c r="CB39" s="11">
        <f t="shared" si="529"/>
        <v>6.23923109790403E-3</v>
      </c>
      <c r="CC39" s="11">
        <f t="shared" si="529"/>
        <v>6.2554570557384892E-3</v>
      </c>
      <c r="CD39" s="11">
        <f t="shared" si="529"/>
        <v>6.2740437847328412E-3</v>
      </c>
      <c r="CE39" s="11" t="e">
        <f t="shared" si="529"/>
        <v>#VALUE!</v>
      </c>
    </row>
    <row r="40" spans="1:83" s="8" customFormat="1">
      <c r="A40" s="40"/>
      <c r="B40"/>
      <c r="C40" s="176" t="s">
        <v>2370</v>
      </c>
      <c r="D40" s="318" t="s">
        <v>2371</v>
      </c>
      <c r="E40" s="12">
        <f>InputDataA_GeneralAssumptions!I18*(1+E30)</f>
        <v>11576.198230203057</v>
      </c>
      <c r="F40" s="12">
        <f t="shared" ref="F40:AL40" si="530">E40*(1+F30)</f>
        <v>11686.307594381569</v>
      </c>
      <c r="G40" s="12">
        <f>F40*(1+G30)</f>
        <v>11798.731406727076</v>
      </c>
      <c r="H40" s="12">
        <f t="shared" si="530"/>
        <v>11912.768273930616</v>
      </c>
      <c r="I40" s="12">
        <f t="shared" si="530"/>
        <v>12027.256675202007</v>
      </c>
      <c r="J40" s="12">
        <f t="shared" si="530"/>
        <v>12142.174146356878</v>
      </c>
      <c r="K40" s="12">
        <f t="shared" si="530"/>
        <v>12258.094903767758</v>
      </c>
      <c r="L40" s="12">
        <f t="shared" si="530"/>
        <v>12374.8561477365</v>
      </c>
      <c r="M40" s="12">
        <f t="shared" si="530"/>
        <v>12490.60757379405</v>
      </c>
      <c r="N40" s="12">
        <f t="shared" si="530"/>
        <v>12602.607429009475</v>
      </c>
      <c r="O40" s="12">
        <f t="shared" si="530"/>
        <v>12707.904588684174</v>
      </c>
      <c r="P40" s="12">
        <f t="shared" si="530"/>
        <v>12806.719147873491</v>
      </c>
      <c r="Q40" s="12">
        <f t="shared" si="530"/>
        <v>12899.68924944752</v>
      </c>
      <c r="R40" s="12">
        <f t="shared" si="530"/>
        <v>12986.986171383562</v>
      </c>
      <c r="S40" s="12">
        <f t="shared" si="530"/>
        <v>13070.70593185179</v>
      </c>
      <c r="T40" s="12">
        <f t="shared" si="530"/>
        <v>13151.271357661828</v>
      </c>
      <c r="U40" s="12">
        <f t="shared" si="530"/>
        <v>13228.679988851707</v>
      </c>
      <c r="V40" s="12">
        <f>U40*(1+V30)</f>
        <v>13303.308115140046</v>
      </c>
      <c r="W40" s="12">
        <f t="shared" si="530"/>
        <v>13375.544265729322</v>
      </c>
      <c r="X40" s="12">
        <f t="shared" si="530"/>
        <v>13445.834002652478</v>
      </c>
      <c r="Y40" s="12">
        <f t="shared" si="530"/>
        <v>13514.500914683533</v>
      </c>
      <c r="Z40" s="12">
        <f t="shared" si="530"/>
        <v>13582.172846162843</v>
      </c>
      <c r="AA40" s="12">
        <f t="shared" si="530"/>
        <v>13649.947245300213</v>
      </c>
      <c r="AB40" s="12">
        <f t="shared" si="530"/>
        <v>13718.208341271296</v>
      </c>
      <c r="AC40" s="12">
        <f t="shared" si="530"/>
        <v>13787.242574815424</v>
      </c>
      <c r="AD40" s="12">
        <f t="shared" si="530"/>
        <v>13857.516899259581</v>
      </c>
      <c r="AE40" s="12">
        <f t="shared" si="530"/>
        <v>13929.028884097019</v>
      </c>
      <c r="AF40" s="12">
        <f t="shared" si="530"/>
        <v>14001.167750244162</v>
      </c>
      <c r="AG40" s="12">
        <f t="shared" si="530"/>
        <v>14073.519761592015</v>
      </c>
      <c r="AH40" s="12">
        <f t="shared" si="530"/>
        <v>14145.856487637097</v>
      </c>
      <c r="AI40" s="12">
        <f t="shared" si="530"/>
        <v>14217.872140500225</v>
      </c>
      <c r="AJ40" s="12">
        <f t="shared" si="530"/>
        <v>14289.042927958249</v>
      </c>
      <c r="AK40" s="12">
        <f t="shared" si="530"/>
        <v>14358.737385934817</v>
      </c>
      <c r="AL40" s="12">
        <f t="shared" si="530"/>
        <v>14426.819907856909</v>
      </c>
      <c r="AM40" s="12">
        <f t="shared" ref="AM40" si="531">AL40*(1+AM30)</f>
        <v>14493.588709528332</v>
      </c>
      <c r="AN40" s="12">
        <f t="shared" ref="AN40" si="532">AM40*(1+AN30)</f>
        <v>14559.400489948541</v>
      </c>
      <c r="AO40" s="12">
        <f t="shared" ref="AO40" si="533">AN40*(1+AO30)</f>
        <v>14624.192945448021</v>
      </c>
      <c r="AP40" s="12">
        <f t="shared" ref="AP40" si="534">AO40*(1+AP30)</f>
        <v>14688.756070150665</v>
      </c>
      <c r="AQ40" s="12">
        <f t="shared" ref="AQ40" si="535">AP40*(1+AQ30)</f>
        <v>14754.687559082471</v>
      </c>
      <c r="AR40" s="12">
        <f t="shared" ref="AR40" si="536">AQ40*(1+AR30)</f>
        <v>14822.499800242949</v>
      </c>
      <c r="AS40" s="12">
        <f t="shared" ref="AS40" si="537">AR40*(1+AS30)</f>
        <v>14890.770132098702</v>
      </c>
      <c r="AT40" s="12">
        <f t="shared" ref="AT40" si="538">AS40*(1+AT30)</f>
        <v>14957.577822517445</v>
      </c>
      <c r="AU40" s="12">
        <f t="shared" ref="AU40" si="539">AT40*(1+AU30)</f>
        <v>15023.238735939227</v>
      </c>
      <c r="AV40" s="12">
        <f t="shared" ref="AV40" si="540">AU40*(1+AV30)</f>
        <v>15089.510636035275</v>
      </c>
      <c r="AW40" s="12">
        <f t="shared" ref="AW40" si="541">AV40*(1+AW30)</f>
        <v>15156.169405017496</v>
      </c>
      <c r="AX40" s="12">
        <f t="shared" ref="AX40" si="542">AW40*(1+AX30)</f>
        <v>15222.701828493184</v>
      </c>
      <c r="AY40" s="12">
        <f t="shared" ref="AY40" si="543">AX40*(1+AY30)</f>
        <v>15289.015515654708</v>
      </c>
      <c r="AZ40" s="12">
        <f t="shared" ref="AZ40" si="544">AY40*(1+AZ30)</f>
        <v>15353.500434989239</v>
      </c>
      <c r="BA40" s="12">
        <f t="shared" ref="BA40" si="545">AZ40*(1+BA30)</f>
        <v>15416.307749507021</v>
      </c>
      <c r="BB40" s="12">
        <f t="shared" ref="BB40" si="546">BA40*(1+BB30)</f>
        <v>15478.549569315152</v>
      </c>
      <c r="BC40" s="12">
        <f t="shared" ref="BC40" si="547">BB40*(1+BC30)</f>
        <v>15540.158914589705</v>
      </c>
      <c r="BD40" s="12">
        <f t="shared" ref="BD40" si="548">BC40*(1+BD30)</f>
        <v>15600.225044854822</v>
      </c>
      <c r="BE40" s="12">
        <f t="shared" ref="BE40" si="549">BD40*(1+BE30)</f>
        <v>15658.084484093763</v>
      </c>
      <c r="BF40" s="12">
        <f t="shared" ref="BF40" si="550">BE40*(1+BF30)</f>
        <v>15713.776671939584</v>
      </c>
      <c r="BG40" s="12">
        <f t="shared" ref="BG40" si="551">BF40*(1+BG30)</f>
        <v>15767.225934200162</v>
      </c>
      <c r="BH40" s="12">
        <f t="shared" ref="BH40" si="552">BG40*(1+BH30)</f>
        <v>15819.201967820001</v>
      </c>
      <c r="BI40" s="12">
        <f t="shared" ref="BI40" si="553">BH40*(1+BI30)</f>
        <v>15869.920379512614</v>
      </c>
      <c r="BJ40" s="12">
        <f t="shared" ref="BJ40" si="554">BI40*(1+BJ30)</f>
        <v>15920.047492132766</v>
      </c>
      <c r="BK40" s="12">
        <f t="shared" ref="BK40" si="555">BJ40*(1+BK30)</f>
        <v>15971.909640208187</v>
      </c>
      <c r="BL40" s="12">
        <f t="shared" ref="BL40" si="556">BK40*(1+BL30)</f>
        <v>16028.29735328893</v>
      </c>
      <c r="BM40" s="12">
        <f t="shared" ref="BM40" si="557">BL40*(1+BM30)</f>
        <v>16092.774641288852</v>
      </c>
      <c r="BN40" s="12">
        <f t="shared" ref="BN40" si="558">BM40*(1+BN30)</f>
        <v>16164.180105996606</v>
      </c>
      <c r="BO40" s="12">
        <f t="shared" ref="BO40" si="559">BN40*(1+BO30)</f>
        <v>16241.015894177412</v>
      </c>
      <c r="BP40" s="12">
        <f t="shared" ref="BP40" si="560">BO40*(1+BP30)</f>
        <v>16322.400113512769</v>
      </c>
      <c r="BQ40" s="12">
        <f t="shared" ref="BQ40" si="561">BP40*(1+BQ30)</f>
        <v>16405.071791820887</v>
      </c>
      <c r="BR40" s="12">
        <f t="shared" ref="BR40" si="562">BQ40*(1+BR30)</f>
        <v>16488.579113065687</v>
      </c>
      <c r="BS40" s="12">
        <f t="shared" ref="BS40" si="563">BR40*(1+BS30)</f>
        <v>16572.287172813831</v>
      </c>
      <c r="BT40" s="12">
        <f t="shared" ref="BT40" si="564">BS40*(1+BT30)</f>
        <v>16655.322935947112</v>
      </c>
      <c r="BU40" s="12">
        <f t="shared" ref="BU40" si="565">BT40*(1+BU30)</f>
        <v>16738.045999847422</v>
      </c>
      <c r="BV40" s="12">
        <f t="shared" ref="BV40" si="566">BU40*(1+BV30)</f>
        <v>16820.648414804225</v>
      </c>
      <c r="BW40" s="12">
        <f t="shared" ref="BW40" si="567">BV40*(1+BW30)</f>
        <v>16902.615028306427</v>
      </c>
      <c r="BX40" s="12">
        <f t="shared" ref="BX40" si="568">BW40*(1+BX30)</f>
        <v>16984.341831918882</v>
      </c>
      <c r="BY40" s="12">
        <f t="shared" ref="BY40" si="569">BX40*(1+BY30)</f>
        <v>17065.271202854266</v>
      </c>
      <c r="BZ40" s="12">
        <f t="shared" ref="BZ40" si="570">BY40*(1+BZ30)</f>
        <v>17145.01470067065</v>
      </c>
      <c r="CA40" s="12">
        <f t="shared" ref="CA40" si="571">BZ40*(1+CA30)</f>
        <v>17223.757280468733</v>
      </c>
      <c r="CB40" s="12">
        <f t="shared" ref="CB40" si="572">CA40*(1+CB30)</f>
        <v>17301.227698621122</v>
      </c>
      <c r="CC40" s="12">
        <f t="shared" ref="CC40" si="573">CB40*(1+CC30)</f>
        <v>17377.436778921514</v>
      </c>
      <c r="CD40" s="12">
        <f t="shared" ref="CD40" si="574">CC40*(1+CD30)</f>
        <v>17452.161722129349</v>
      </c>
      <c r="CE40" s="12" t="e">
        <f t="shared" ref="CE40" si="575">CD40*(1+CE30)</f>
        <v>#VALUE!</v>
      </c>
    </row>
    <row r="41" spans="1:83">
      <c r="C41" s="71"/>
      <c r="D41" s="72"/>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row>
    <row r="42" spans="1:83">
      <c r="C42" s="2" t="s">
        <v>508</v>
      </c>
      <c r="D42" s="72"/>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row>
    <row r="43" spans="1:83">
      <c r="A43" s="39" t="s">
        <v>481</v>
      </c>
      <c r="C43" s="172" t="s">
        <v>470</v>
      </c>
      <c r="D43" s="293" t="s">
        <v>2</v>
      </c>
      <c r="E43" s="19">
        <f>E18+E10</f>
        <v>0.15524252382045578</v>
      </c>
      <c r="F43" s="19">
        <f t="shared" ref="F43:AK43" si="576">IF(ISNUMBER(F18)=TRUE,F18+F10,F10+F33)</f>
        <v>0.15524252382045578</v>
      </c>
      <c r="G43" s="19">
        <f t="shared" si="576"/>
        <v>0.15524252382045578</v>
      </c>
      <c r="H43" s="19">
        <f t="shared" si="576"/>
        <v>0.15524252382045578</v>
      </c>
      <c r="I43" s="19">
        <f t="shared" si="576"/>
        <v>0.15524252382045578</v>
      </c>
      <c r="J43" s="19">
        <f t="shared" si="576"/>
        <v>0.15524252382045578</v>
      </c>
      <c r="K43" s="19">
        <f t="shared" si="576"/>
        <v>0.15524252382045578</v>
      </c>
      <c r="L43" s="19">
        <f t="shared" si="576"/>
        <v>0.15524252382045578</v>
      </c>
      <c r="M43" s="19">
        <f t="shared" si="576"/>
        <v>0.15524252382045578</v>
      </c>
      <c r="N43" s="19">
        <f t="shared" si="576"/>
        <v>0.15524252382045578</v>
      </c>
      <c r="O43" s="19">
        <f t="shared" si="576"/>
        <v>0.15524252382045578</v>
      </c>
      <c r="P43" s="19">
        <f t="shared" si="576"/>
        <v>0.15524252382045578</v>
      </c>
      <c r="Q43" s="19">
        <f t="shared" si="576"/>
        <v>0.15524252382045578</v>
      </c>
      <c r="R43" s="19">
        <f t="shared" si="576"/>
        <v>0.15524252382045578</v>
      </c>
      <c r="S43" s="19">
        <f t="shared" si="576"/>
        <v>0.15524252382045578</v>
      </c>
      <c r="T43" s="19">
        <f t="shared" si="576"/>
        <v>0.15524252382045578</v>
      </c>
      <c r="U43" s="19">
        <f t="shared" si="576"/>
        <v>0.15524252382045578</v>
      </c>
      <c r="V43" s="19">
        <f t="shared" si="576"/>
        <v>0.15524252382045578</v>
      </c>
      <c r="W43" s="19">
        <f t="shared" si="576"/>
        <v>0.15524252382045578</v>
      </c>
      <c r="X43" s="19">
        <f t="shared" si="576"/>
        <v>0.15524252382045578</v>
      </c>
      <c r="Y43" s="19">
        <f t="shared" si="576"/>
        <v>0.15524252382045578</v>
      </c>
      <c r="Z43" s="19">
        <f t="shared" si="576"/>
        <v>0.15524252382045578</v>
      </c>
      <c r="AA43" s="19">
        <f t="shared" si="576"/>
        <v>0.15524252382045578</v>
      </c>
      <c r="AB43" s="19">
        <f t="shared" si="576"/>
        <v>0.15524252382045578</v>
      </c>
      <c r="AC43" s="19">
        <f t="shared" si="576"/>
        <v>0.15524252382045578</v>
      </c>
      <c r="AD43" s="19">
        <f t="shared" si="576"/>
        <v>0.15524252382045578</v>
      </c>
      <c r="AE43" s="19">
        <f t="shared" si="576"/>
        <v>0.15524252382045578</v>
      </c>
      <c r="AF43" s="19">
        <f t="shared" si="576"/>
        <v>0.15524252382045578</v>
      </c>
      <c r="AG43" s="19">
        <f t="shared" si="576"/>
        <v>0.15524252382045578</v>
      </c>
      <c r="AH43" s="19">
        <f t="shared" si="576"/>
        <v>0.15524252382045578</v>
      </c>
      <c r="AI43" s="19">
        <f t="shared" si="576"/>
        <v>0.15524252382045578</v>
      </c>
      <c r="AJ43" s="19">
        <f t="shared" si="576"/>
        <v>0.15524252382045578</v>
      </c>
      <c r="AK43" s="19">
        <f t="shared" si="576"/>
        <v>0.15524252382045578</v>
      </c>
      <c r="AL43" s="19">
        <f t="shared" ref="AL43" si="577">IF(ISNUMBER(AL18)=TRUE,AL18+AL10,AL10+AL33)</f>
        <v>0.15524252382045578</v>
      </c>
      <c r="AM43" s="19">
        <f t="shared" ref="AM43:BS43" si="578">IF(ISNUMBER(AM18)=TRUE,AM18+AM10,AM10+AM33)</f>
        <v>0.15524252382045578</v>
      </c>
      <c r="AN43" s="19">
        <f t="shared" si="578"/>
        <v>0.15524252382045578</v>
      </c>
      <c r="AO43" s="19">
        <f t="shared" si="578"/>
        <v>0.15524252382045578</v>
      </c>
      <c r="AP43" s="19">
        <f t="shared" si="578"/>
        <v>0.15524252382045578</v>
      </c>
      <c r="AQ43" s="19">
        <f t="shared" si="578"/>
        <v>0.15524252382045578</v>
      </c>
      <c r="AR43" s="19">
        <f t="shared" si="578"/>
        <v>0.15524252382045578</v>
      </c>
      <c r="AS43" s="19">
        <f t="shared" si="578"/>
        <v>0.15524252382045578</v>
      </c>
      <c r="AT43" s="19">
        <f t="shared" si="578"/>
        <v>0.15524252382045578</v>
      </c>
      <c r="AU43" s="19">
        <f t="shared" si="578"/>
        <v>0.15524252382045578</v>
      </c>
      <c r="AV43" s="19">
        <f t="shared" si="578"/>
        <v>0.15524252382045578</v>
      </c>
      <c r="AW43" s="19">
        <f t="shared" si="578"/>
        <v>0.15524252382045578</v>
      </c>
      <c r="AX43" s="19">
        <f t="shared" si="578"/>
        <v>0.15524252382045578</v>
      </c>
      <c r="AY43" s="19">
        <f t="shared" si="578"/>
        <v>0.15524252382045578</v>
      </c>
      <c r="AZ43" s="19">
        <f t="shared" si="578"/>
        <v>0.15524252382045578</v>
      </c>
      <c r="BA43" s="19">
        <f t="shared" si="578"/>
        <v>0.15524252382045578</v>
      </c>
      <c r="BB43" s="19">
        <f t="shared" si="578"/>
        <v>0.15524252382045578</v>
      </c>
      <c r="BC43" s="19">
        <f t="shared" si="578"/>
        <v>0.15524252382045578</v>
      </c>
      <c r="BD43" s="19">
        <f t="shared" si="578"/>
        <v>0.15524252382045578</v>
      </c>
      <c r="BE43" s="19">
        <f t="shared" si="578"/>
        <v>0.15524252382045578</v>
      </c>
      <c r="BF43" s="19">
        <f t="shared" si="578"/>
        <v>0.15524252382045578</v>
      </c>
      <c r="BG43" s="19">
        <f t="shared" si="578"/>
        <v>0.15524252382045578</v>
      </c>
      <c r="BH43" s="19">
        <f t="shared" si="578"/>
        <v>0.15524252382045578</v>
      </c>
      <c r="BI43" s="19">
        <f t="shared" si="578"/>
        <v>0.15524252382045578</v>
      </c>
      <c r="BJ43" s="19">
        <f t="shared" si="578"/>
        <v>0.15524252382045578</v>
      </c>
      <c r="BK43" s="19">
        <f t="shared" si="578"/>
        <v>0.15524252382045578</v>
      </c>
      <c r="BL43" s="19">
        <f t="shared" si="578"/>
        <v>0.15524252382045578</v>
      </c>
      <c r="BM43" s="19">
        <f t="shared" si="578"/>
        <v>0.15524252382045578</v>
      </c>
      <c r="BN43" s="19">
        <f t="shared" si="578"/>
        <v>0.15524252382045578</v>
      </c>
      <c r="BO43" s="19">
        <f t="shared" si="578"/>
        <v>0.15524252382045578</v>
      </c>
      <c r="BP43" s="19">
        <f t="shared" si="578"/>
        <v>0.15524252382045578</v>
      </c>
      <c r="BQ43" s="19">
        <f t="shared" si="578"/>
        <v>0.15524252382045578</v>
      </c>
      <c r="BR43" s="19">
        <f t="shared" si="578"/>
        <v>0.15524252382045578</v>
      </c>
      <c r="BS43" s="19">
        <f t="shared" si="578"/>
        <v>0.15524252382045578</v>
      </c>
      <c r="BT43" s="19">
        <f t="shared" ref="BT43:CE43" si="579">IF(ISNUMBER(BT18)=TRUE,BT18+BT10,BT10+BT33)</f>
        <v>0.15524252382045578</v>
      </c>
      <c r="BU43" s="19">
        <f t="shared" si="579"/>
        <v>0.15524252382045578</v>
      </c>
      <c r="BV43" s="19">
        <f t="shared" si="579"/>
        <v>0.15524252382045578</v>
      </c>
      <c r="BW43" s="19">
        <f t="shared" si="579"/>
        <v>0.15524252382045578</v>
      </c>
      <c r="BX43" s="19">
        <f t="shared" si="579"/>
        <v>0.15524252382045578</v>
      </c>
      <c r="BY43" s="19">
        <f t="shared" si="579"/>
        <v>0.15524252382045578</v>
      </c>
      <c r="BZ43" s="19">
        <f t="shared" si="579"/>
        <v>0.15524252382045578</v>
      </c>
      <c r="CA43" s="19">
        <f t="shared" si="579"/>
        <v>0.15524252382045578</v>
      </c>
      <c r="CB43" s="19">
        <f t="shared" si="579"/>
        <v>0.15524252382045578</v>
      </c>
      <c r="CC43" s="19">
        <f t="shared" si="579"/>
        <v>0.15524252382045578</v>
      </c>
      <c r="CD43" s="19">
        <f t="shared" si="579"/>
        <v>0.15524252382045578</v>
      </c>
      <c r="CE43" s="19">
        <f t="shared" si="579"/>
        <v>0.15524252382045578</v>
      </c>
    </row>
    <row r="44" spans="1:83">
      <c r="C44" s="18" t="s">
        <v>509</v>
      </c>
      <c r="D44" s="37"/>
      <c r="E44" s="11"/>
      <c r="F44" s="11">
        <f>F38/(E10+E20)</f>
        <v>8.2184313196137115E-2</v>
      </c>
      <c r="G44" s="11">
        <f t="shared" ref="G44:AL44" si="580">G38/(F10+F20)</f>
        <v>8.2057230011588975E-2</v>
      </c>
      <c r="H44" s="11">
        <f t="shared" si="580"/>
        <v>8.1682959305426933E-2</v>
      </c>
      <c r="I44" s="11">
        <f t="shared" si="580"/>
        <v>8.0814827921948607E-2</v>
      </c>
      <c r="J44" s="11">
        <f t="shared" si="580"/>
        <v>7.9898026923226825E-2</v>
      </c>
      <c r="K44" s="11">
        <f t="shared" si="580"/>
        <v>7.9202023163510604E-2</v>
      </c>
      <c r="L44" s="11">
        <f t="shared" si="580"/>
        <v>7.8459159418172525E-2</v>
      </c>
      <c r="M44" s="11">
        <f t="shared" si="580"/>
        <v>7.6852130942399649E-2</v>
      </c>
      <c r="N44" s="11">
        <f t="shared" si="580"/>
        <v>7.4214192193905196E-2</v>
      </c>
      <c r="O44" s="11">
        <f t="shared" si="580"/>
        <v>7.0490586887833814E-2</v>
      </c>
      <c r="P44" s="11">
        <f t="shared" si="580"/>
        <v>6.686394698014328E-2</v>
      </c>
      <c r="Q44" s="11">
        <f t="shared" si="580"/>
        <v>6.3513199840477569E-2</v>
      </c>
      <c r="R44" s="11">
        <f t="shared" si="580"/>
        <v>6.0231558187367716E-2</v>
      </c>
      <c r="S44" s="11">
        <f t="shared" si="580"/>
        <v>5.7896826364273332E-2</v>
      </c>
      <c r="T44" s="11">
        <f t="shared" si="580"/>
        <v>5.5623493113032108E-2</v>
      </c>
      <c r="U44" s="11">
        <f t="shared" si="580"/>
        <v>5.3213307764655195E-2</v>
      </c>
      <c r="V44" s="11">
        <f t="shared" si="580"/>
        <v>5.1052370687046073E-2</v>
      </c>
      <c r="W44" s="11">
        <f t="shared" si="580"/>
        <v>4.907246541535739E-2</v>
      </c>
      <c r="X44" s="11">
        <f t="shared" si="580"/>
        <v>4.7180699852735049E-2</v>
      </c>
      <c r="Y44" s="11">
        <f t="shared" si="580"/>
        <v>4.5519046716506507E-2</v>
      </c>
      <c r="Z44" s="11">
        <f t="shared" si="580"/>
        <v>4.4132625082528451E-2</v>
      </c>
      <c r="AA44" s="11">
        <f t="shared" si="580"/>
        <v>4.3081629048932021E-2</v>
      </c>
      <c r="AB44" s="11">
        <f t="shared" si="580"/>
        <v>4.220898597144071E-2</v>
      </c>
      <c r="AC44" s="11">
        <f t="shared" si="580"/>
        <v>4.1527628929579521E-2</v>
      </c>
      <c r="AD44" s="11">
        <f t="shared" si="580"/>
        <v>4.0897516115373504E-2</v>
      </c>
      <c r="AE44" s="11">
        <f t="shared" si="580"/>
        <v>4.0109642442073205E-2</v>
      </c>
      <c r="AF44" s="11">
        <f t="shared" si="580"/>
        <v>3.9169295243017439E-2</v>
      </c>
      <c r="AG44" s="11">
        <f t="shared" si="580"/>
        <v>3.8057656404228445E-2</v>
      </c>
      <c r="AH44" s="11">
        <f t="shared" si="580"/>
        <v>3.6879901972898491E-2</v>
      </c>
      <c r="AI44" s="11">
        <f t="shared" si="580"/>
        <v>3.5546299232394454E-2</v>
      </c>
      <c r="AJ44" s="11">
        <f t="shared" si="580"/>
        <v>3.4067940028830242E-2</v>
      </c>
      <c r="AK44" s="11">
        <f t="shared" si="580"/>
        <v>3.2335278417396938E-2</v>
      </c>
      <c r="AL44" s="11">
        <f t="shared" si="580"/>
        <v>3.0597378935251992E-2</v>
      </c>
      <c r="AM44" s="11">
        <f t="shared" ref="AM44" si="581">AM38/(AL10+AL20)</f>
        <v>2.9074024014254931E-2</v>
      </c>
      <c r="AN44" s="11">
        <f t="shared" ref="AN44" si="582">AN38/(AM10+AM20)</f>
        <v>2.7599017181947808E-2</v>
      </c>
      <c r="AO44" s="11">
        <f t="shared" ref="AO44" si="583">AO38/(AN10+AN20)</f>
        <v>2.61529733479153E-2</v>
      </c>
      <c r="AP44" s="11">
        <f t="shared" ref="AP44" si="584">AP38/(AO10+AO20)</f>
        <v>2.5083252796624819E-2</v>
      </c>
      <c r="AQ44" s="11">
        <f t="shared" ref="AQ44" si="585">AQ38/(AP10+AP20)</f>
        <v>2.4587395377516429E-2</v>
      </c>
      <c r="AR44" s="11">
        <f t="shared" ref="AR44" si="586">AR38/(AQ10+AQ20)</f>
        <v>2.4269733291975588E-2</v>
      </c>
      <c r="AS44" s="11">
        <f t="shared" ref="AS44" si="587">AS38/(AR10+AR20)</f>
        <v>2.3546930820386315E-2</v>
      </c>
      <c r="AT44" s="11">
        <f t="shared" ref="AT44" si="588">AT38/(AS10+AS20)</f>
        <v>2.2159875418195737E-2</v>
      </c>
      <c r="AU44" s="11">
        <f t="shared" ref="AU44" si="589">AU38/(AT10+AT20)</f>
        <v>2.0961240789130968E-2</v>
      </c>
      <c r="AV44" s="11">
        <f t="shared" ref="AV44" si="590">AV38/(AU10+AU20)</f>
        <v>2.0265345535092783E-2</v>
      </c>
      <c r="AW44" s="11">
        <f t="shared" ref="AW44" si="591">AW38/(AV10+AV20)</f>
        <v>1.9486140078022962E-2</v>
      </c>
      <c r="AX44" s="11">
        <f t="shared" ref="AX44" si="592">AX38/(AW10+AW20)</f>
        <v>1.8553435317006768E-2</v>
      </c>
      <c r="AY44" s="11">
        <f t="shared" ref="AY44" si="593">AY38/(AX10+AX20)</f>
        <v>1.7501798413005074E-2</v>
      </c>
      <c r="AZ44" s="11">
        <f t="shared" ref="AZ44" si="594">AZ38/(AY10+AY20)</f>
        <v>1.5951822808009924E-2</v>
      </c>
      <c r="BA44" s="11">
        <f t="shared" ref="BA44" si="595">BA38/(AZ10+AZ20)</f>
        <v>1.4501153399683678E-2</v>
      </c>
      <c r="BB44" s="11">
        <f t="shared" ref="BB44" si="596">BB38/(BA10+BA20)</f>
        <v>1.3461181271084855E-2</v>
      </c>
      <c r="BC44" s="11">
        <f t="shared" ref="BC44" si="597">BC38/(BB10+BB20)</f>
        <v>1.242863920311474E-2</v>
      </c>
      <c r="BD44" s="11">
        <f t="shared" ref="BD44" si="598">BD38/(BC10+BC20)</f>
        <v>1.1062930981968986E-2</v>
      </c>
      <c r="BE44" s="11">
        <f t="shared" ref="BE44" si="599">BE38/(BD10+BD20)</f>
        <v>9.4082472173158283E-3</v>
      </c>
      <c r="BF44" s="11">
        <f t="shared" ref="BF44" si="600">BF38/(BE10+BE20)</f>
        <v>7.9278332170835998E-3</v>
      </c>
      <c r="BG44" s="11">
        <f t="shared" ref="BG44" si="601">BG38/(BF10+BF20)</f>
        <v>6.6014402983824621E-3</v>
      </c>
      <c r="BH44" s="11">
        <f t="shared" ref="BH44" si="602">BH38/(BG10+BG20)</f>
        <v>5.4099906625638275E-3</v>
      </c>
      <c r="BI44" s="11">
        <f t="shared" ref="BI44" si="603">BI38/(BH10+BH20)</f>
        <v>4.3332088197905313E-3</v>
      </c>
      <c r="BJ44" s="11">
        <f t="shared" ref="BJ44" si="604">BJ38/(BI10+BI20)</f>
        <v>3.4255666235483476E-3</v>
      </c>
      <c r="BK44" s="11">
        <f t="shared" ref="BK44" si="605">BK38/(BJ10+BJ20)</f>
        <v>3.2022553814043211E-3</v>
      </c>
      <c r="BL44" s="11">
        <f t="shared" ref="BL44" si="606">BL38/(BK10+BK20)</f>
        <v>4.0001111945612245E-3</v>
      </c>
      <c r="BM44" s="11">
        <f t="shared" ref="BM44" si="607">BM38/(BL10+BL20)</f>
        <v>5.96602069948179E-3</v>
      </c>
      <c r="BN44" s="11">
        <f t="shared" ref="BN44" si="608">BN38/(BM10+BM20)</f>
        <v>7.5497566233874765E-3</v>
      </c>
      <c r="BO44" s="11">
        <f t="shared" ref="BO44" si="609">BO38/(BN10+BN20)</f>
        <v>8.5777835574264924E-3</v>
      </c>
      <c r="BP44" s="11">
        <f t="shared" ref="BP44" si="610">BP38/(BO10+BO20)</f>
        <v>9.3961431389278441E-3</v>
      </c>
      <c r="BQ44" s="11">
        <f t="shared" ref="BQ44" si="611">BQ38/(BP10+BP20)</f>
        <v>9.1438741319134799E-3</v>
      </c>
      <c r="BR44" s="11">
        <f t="shared" ref="BR44" si="612">BR38/(BQ10+BQ20)</f>
        <v>8.7084661738839175E-3</v>
      </c>
      <c r="BS44" s="11">
        <f t="shared" ref="BS44" si="613">BS38/(BR10+BR20)</f>
        <v>8.1971338926138289E-3</v>
      </c>
      <c r="BT44" s="11">
        <f t="shared" ref="BT44" si="614">BT38/(BS10+BS20)</f>
        <v>7.4763830489466649E-3</v>
      </c>
      <c r="BU44" s="11">
        <f t="shared" ref="BU44" si="615">BU38/(BT10+BT20)</f>
        <v>6.804844533289999E-3</v>
      </c>
      <c r="BV44" s="11">
        <f t="shared" ref="BV44" si="616">BV38/(BU10+BU20)</f>
        <v>6.2672016800702527E-3</v>
      </c>
      <c r="BW44" s="11">
        <f t="shared" ref="BW44" si="617">BW38/(BV10+BV20)</f>
        <v>5.6415815271041595E-3</v>
      </c>
      <c r="BX44" s="11">
        <f t="shared" ref="BX44" si="618">BX38/(BW10+BW20)</f>
        <v>5.0635961065696898E-3</v>
      </c>
      <c r="BY44" s="11">
        <f t="shared" ref="BY44" si="619">BY38/(BX10+BX20)</f>
        <v>4.3811865398708559E-3</v>
      </c>
      <c r="BZ44" s="11">
        <f t="shared" ref="BZ44" si="620">BZ38/(BY10+BY20)</f>
        <v>3.6715274382300759E-3</v>
      </c>
      <c r="CA44" s="11">
        <f t="shared" ref="CA44" si="621">CA38/(BZ10+BZ20)</f>
        <v>2.9783079395675591E-3</v>
      </c>
      <c r="CB44" s="11">
        <f t="shared" ref="CB44" si="622">CB38/(CA10+CA20)</f>
        <v>2.1912774150521994E-3</v>
      </c>
      <c r="CC44" s="11">
        <f t="shared" ref="CC44" si="623">CC38/(CB10+CB20)</f>
        <v>1.4794208783263298E-3</v>
      </c>
      <c r="CD44" s="11">
        <f t="shared" ref="CD44" si="624">CD38/(CC10+CC20)</f>
        <v>7.5077934677234318E-4</v>
      </c>
      <c r="CE44" s="11" t="e">
        <f t="shared" ref="CE44" si="625">CE38/(CD10+CD20)</f>
        <v>#VALUE!</v>
      </c>
    </row>
    <row r="45" spans="1:83">
      <c r="C45" s="18" t="s">
        <v>543</v>
      </c>
      <c r="D45" s="37"/>
      <c r="E45" s="11"/>
      <c r="F45" s="11">
        <f t="shared" ref="F45:AL45" si="626">1/F44</f>
        <v>12.16777218315919</v>
      </c>
      <c r="G45" s="11">
        <f t="shared" si="626"/>
        <v>12.18661658282603</v>
      </c>
      <c r="H45" s="11">
        <f t="shared" si="626"/>
        <v>12.242455568496537</v>
      </c>
      <c r="I45" s="11">
        <f t="shared" si="626"/>
        <v>12.3739668290305</v>
      </c>
      <c r="J45" s="11">
        <f t="shared" si="626"/>
        <v>12.515953628753429</v>
      </c>
      <c r="K45" s="11">
        <f t="shared" si="626"/>
        <v>12.625940096700875</v>
      </c>
      <c r="L45" s="11">
        <f t="shared" si="626"/>
        <v>12.745484496847444</v>
      </c>
      <c r="M45" s="11">
        <f t="shared" si="626"/>
        <v>13.012000939173642</v>
      </c>
      <c r="N45" s="11">
        <f t="shared" si="626"/>
        <v>13.474511686217943</v>
      </c>
      <c r="O45" s="11">
        <f t="shared" si="626"/>
        <v>14.186291307110581</v>
      </c>
      <c r="P45" s="11">
        <f t="shared" si="626"/>
        <v>14.955742895300094</v>
      </c>
      <c r="Q45" s="11">
        <f t="shared" si="626"/>
        <v>15.744758609417289</v>
      </c>
      <c r="R45" s="11">
        <f t="shared" si="626"/>
        <v>16.60259223062452</v>
      </c>
      <c r="S45" s="11">
        <f t="shared" si="626"/>
        <v>17.272103892331391</v>
      </c>
      <c r="T45" s="11">
        <f t="shared" si="626"/>
        <v>17.97801511616516</v>
      </c>
      <c r="U45" s="11">
        <f t="shared" si="626"/>
        <v>18.79229166551097</v>
      </c>
      <c r="V45" s="11">
        <f t="shared" si="626"/>
        <v>19.587728964244516</v>
      </c>
      <c r="W45" s="11">
        <f t="shared" si="626"/>
        <v>20.378026486662858</v>
      </c>
      <c r="X45" s="11">
        <f t="shared" si="626"/>
        <v>21.195107387582134</v>
      </c>
      <c r="Y45" s="11">
        <f t="shared" si="626"/>
        <v>21.968825626512327</v>
      </c>
      <c r="Z45" s="11">
        <f t="shared" si="626"/>
        <v>22.658973902639826</v>
      </c>
      <c r="AA45" s="11">
        <f t="shared" si="626"/>
        <v>23.211749928587942</v>
      </c>
      <c r="AB45" s="11">
        <f t="shared" si="626"/>
        <v>23.691637621349546</v>
      </c>
      <c r="AC45" s="11">
        <f t="shared" si="626"/>
        <v>24.080353869847713</v>
      </c>
      <c r="AD45" s="11">
        <f t="shared" si="626"/>
        <v>24.451362698383946</v>
      </c>
      <c r="AE45" s="11">
        <f t="shared" si="626"/>
        <v>24.931660795635644</v>
      </c>
      <c r="AF45" s="11">
        <f t="shared" si="626"/>
        <v>25.530201495730669</v>
      </c>
      <c r="AG45" s="11">
        <f t="shared" si="626"/>
        <v>26.275921706227127</v>
      </c>
      <c r="AH45" s="11">
        <f t="shared" si="626"/>
        <v>27.115039533859349</v>
      </c>
      <c r="AI45" s="11">
        <f t="shared" si="626"/>
        <v>28.132323802886031</v>
      </c>
      <c r="AJ45" s="11">
        <f t="shared" si="626"/>
        <v>29.353110260078619</v>
      </c>
      <c r="AK45" s="11">
        <f t="shared" si="626"/>
        <v>30.925974630296757</v>
      </c>
      <c r="AL45" s="11">
        <f t="shared" si="626"/>
        <v>32.682538008112694</v>
      </c>
      <c r="AM45" s="11">
        <f t="shared" ref="AM45:BS45" si="627">1/AM44</f>
        <v>34.394963679939941</v>
      </c>
      <c r="AN45" s="11">
        <f t="shared" si="627"/>
        <v>36.233174297745947</v>
      </c>
      <c r="AO45" s="11">
        <f t="shared" si="627"/>
        <v>38.236570148140032</v>
      </c>
      <c r="AP45" s="11">
        <f t="shared" si="627"/>
        <v>39.867237638914169</v>
      </c>
      <c r="AQ45" s="11">
        <f t="shared" si="627"/>
        <v>40.671245760111496</v>
      </c>
      <c r="AR45" s="11">
        <f t="shared" si="627"/>
        <v>41.203584232655516</v>
      </c>
      <c r="AS45" s="11">
        <f t="shared" si="627"/>
        <v>42.468379748847191</v>
      </c>
      <c r="AT45" s="11">
        <f t="shared" si="627"/>
        <v>45.126607488907098</v>
      </c>
      <c r="AU45" s="11">
        <f t="shared" si="627"/>
        <v>47.707099501405949</v>
      </c>
      <c r="AV45" s="11">
        <f t="shared" si="627"/>
        <v>49.345321957049059</v>
      </c>
      <c r="AW45" s="11">
        <f t="shared" si="627"/>
        <v>51.318526706468113</v>
      </c>
      <c r="AX45" s="11">
        <f t="shared" si="627"/>
        <v>53.898374231717767</v>
      </c>
      <c r="AY45" s="11">
        <f t="shared" si="627"/>
        <v>57.136985377281533</v>
      </c>
      <c r="AZ45" s="11">
        <f t="shared" si="627"/>
        <v>62.688760528224257</v>
      </c>
      <c r="BA45" s="11">
        <f t="shared" si="627"/>
        <v>68.960031829041512</v>
      </c>
      <c r="BB45" s="11">
        <f t="shared" si="627"/>
        <v>74.287685446153162</v>
      </c>
      <c r="BC45" s="11">
        <f t="shared" si="627"/>
        <v>80.459331360217618</v>
      </c>
      <c r="BD45" s="11">
        <f t="shared" si="627"/>
        <v>90.391958661755979</v>
      </c>
      <c r="BE45" s="11">
        <f t="shared" si="627"/>
        <v>106.28972399444451</v>
      </c>
      <c r="BF45" s="11">
        <f t="shared" si="627"/>
        <v>126.13787054010055</v>
      </c>
      <c r="BG45" s="11">
        <f t="shared" si="627"/>
        <v>151.48209402803022</v>
      </c>
      <c r="BH45" s="11">
        <f t="shared" si="627"/>
        <v>184.84320258070352</v>
      </c>
      <c r="BI45" s="11">
        <f t="shared" si="627"/>
        <v>230.77586185849688</v>
      </c>
      <c r="BJ45" s="11">
        <f t="shared" si="627"/>
        <v>291.92250798034615</v>
      </c>
      <c r="BK45" s="11">
        <f t="shared" si="627"/>
        <v>312.27990303554702</v>
      </c>
      <c r="BL45" s="11">
        <f t="shared" si="627"/>
        <v>249.9930505331092</v>
      </c>
      <c r="BM45" s="11">
        <f t="shared" si="627"/>
        <v>167.61591190705394</v>
      </c>
      <c r="BN45" s="11">
        <f t="shared" si="627"/>
        <v>132.45460084133325</v>
      </c>
      <c r="BO45" s="11">
        <f t="shared" si="627"/>
        <v>116.5802323298561</v>
      </c>
      <c r="BP45" s="11">
        <f t="shared" si="627"/>
        <v>106.42664604129328</v>
      </c>
      <c r="BQ45" s="11">
        <f t="shared" si="627"/>
        <v>109.36283522427888</v>
      </c>
      <c r="BR45" s="11">
        <f t="shared" si="627"/>
        <v>114.83078420846718</v>
      </c>
      <c r="BS45" s="11">
        <f t="shared" si="627"/>
        <v>121.99385945141967</v>
      </c>
      <c r="BT45" s="11">
        <f t="shared" ref="BT45:CE45" si="628">1/BT44</f>
        <v>133.75451651596268</v>
      </c>
      <c r="BU45" s="11">
        <f t="shared" si="628"/>
        <v>146.95412879866649</v>
      </c>
      <c r="BV45" s="11">
        <f t="shared" si="628"/>
        <v>159.5608456609921</v>
      </c>
      <c r="BW45" s="11">
        <f t="shared" si="628"/>
        <v>177.25525992944446</v>
      </c>
      <c r="BX45" s="11">
        <f t="shared" si="628"/>
        <v>197.48810508455927</v>
      </c>
      <c r="BY45" s="11">
        <f t="shared" si="628"/>
        <v>228.24866982940128</v>
      </c>
      <c r="BZ45" s="11">
        <f t="shared" si="628"/>
        <v>272.36620638795159</v>
      </c>
      <c r="CA45" s="11">
        <f t="shared" si="628"/>
        <v>335.76111681225171</v>
      </c>
      <c r="CB45" s="11">
        <f t="shared" si="628"/>
        <v>456.35481529214712</v>
      </c>
      <c r="CC45" s="11">
        <f t="shared" si="628"/>
        <v>675.94017000172448</v>
      </c>
      <c r="CD45" s="11">
        <f t="shared" si="628"/>
        <v>1331.9492661846323</v>
      </c>
      <c r="CE45" s="11" t="e">
        <f t="shared" si="628"/>
        <v>#VALUE!</v>
      </c>
    </row>
    <row r="46" spans="1:83">
      <c r="C46" s="18" t="s">
        <v>779</v>
      </c>
      <c r="D46" s="276" t="s">
        <v>783</v>
      </c>
      <c r="E46" s="11">
        <f>$B$1/E24</f>
        <v>0.12786917851968013</v>
      </c>
      <c r="F46" s="11">
        <f t="shared" ref="F46:AL46" si="629">$B$1/F24</f>
        <v>0.12635379641417513</v>
      </c>
      <c r="G46" s="11">
        <f t="shared" si="629"/>
        <v>0.1249224424905349</v>
      </c>
      <c r="H46" s="11">
        <f t="shared" si="629"/>
        <v>0.12356313176410884</v>
      </c>
      <c r="I46" s="11">
        <f t="shared" si="629"/>
        <v>0.12225925958615722</v>
      </c>
      <c r="J46" s="11">
        <f t="shared" si="629"/>
        <v>0.1210058388696465</v>
      </c>
      <c r="K46" s="11">
        <f t="shared" si="629"/>
        <v>0.11980441012788588</v>
      </c>
      <c r="L46" s="11">
        <f t="shared" si="629"/>
        <v>0.11865038986196853</v>
      </c>
      <c r="M46" s="11">
        <f t="shared" si="629"/>
        <v>0.11752140478892238</v>
      </c>
      <c r="N46" s="11">
        <f t="shared" si="629"/>
        <v>0.11639318514992605</v>
      </c>
      <c r="O46" s="11">
        <f t="shared" si="629"/>
        <v>0.11524218040207435</v>
      </c>
      <c r="P46" s="11">
        <f t="shared" si="629"/>
        <v>0.11407229546664391</v>
      </c>
      <c r="Q46" s="11">
        <f t="shared" si="629"/>
        <v>0.1128909939366108</v>
      </c>
      <c r="R46" s="11">
        <f t="shared" si="629"/>
        <v>0.11170078686952302</v>
      </c>
      <c r="S46" s="11">
        <f t="shared" si="629"/>
        <v>0.11052242226049655</v>
      </c>
      <c r="T46" s="11">
        <f t="shared" si="629"/>
        <v>0.10935658919278303</v>
      </c>
      <c r="U46" s="11">
        <f t="shared" si="629"/>
        <v>0.10819984190930029</v>
      </c>
      <c r="V46" s="11">
        <f t="shared" si="629"/>
        <v>0.10705686442411547</v>
      </c>
      <c r="W46" s="11">
        <f t="shared" si="629"/>
        <v>0.10593059023962648</v>
      </c>
      <c r="X46" s="11">
        <f t="shared" si="629"/>
        <v>0.10482186284920622</v>
      </c>
      <c r="Y46" s="11">
        <f t="shared" si="629"/>
        <v>0.10373425545349087</v>
      </c>
      <c r="Z46" s="11">
        <f t="shared" si="629"/>
        <v>0.10267193756479567</v>
      </c>
      <c r="AA46" s="11">
        <f t="shared" si="629"/>
        <v>0.10163991477033921</v>
      </c>
      <c r="AB46" s="11">
        <f t="shared" si="629"/>
        <v>0.10063979601613078</v>
      </c>
      <c r="AC46" s="11">
        <f t="shared" si="629"/>
        <v>9.9673311967528766E-2</v>
      </c>
      <c r="AD46" s="11">
        <f t="shared" si="629"/>
        <v>9.8739431391840979E-2</v>
      </c>
      <c r="AE46" s="11">
        <f t="shared" si="629"/>
        <v>9.7833304448161587E-2</v>
      </c>
      <c r="AF46" s="11">
        <f t="shared" si="629"/>
        <v>9.6950526450884741E-2</v>
      </c>
      <c r="AG46" s="11">
        <f t="shared" si="629"/>
        <v>9.6086657615499532E-2</v>
      </c>
      <c r="AH46" s="11">
        <f t="shared" si="629"/>
        <v>9.5239474452175107E-2</v>
      </c>
      <c r="AI46" s="11">
        <f t="shared" si="629"/>
        <v>9.4405288905895723E-2</v>
      </c>
      <c r="AJ46" s="11">
        <f t="shared" si="629"/>
        <v>9.3580860437892252E-2</v>
      </c>
      <c r="AK46" s="11">
        <f t="shared" si="629"/>
        <v>9.276122796648037E-2</v>
      </c>
      <c r="AL46" s="11">
        <f t="shared" si="629"/>
        <v>9.1946135384665797E-2</v>
      </c>
      <c r="AM46" s="11">
        <f t="shared" ref="AM46:BS46" si="630">$B$1/AM24</f>
        <v>9.1139167080500752E-2</v>
      </c>
      <c r="AN46" s="11">
        <f t="shared" si="630"/>
        <v>9.0340797889920138E-2</v>
      </c>
      <c r="AO46" s="11">
        <f t="shared" si="630"/>
        <v>8.9551137163725453E-2</v>
      </c>
      <c r="AP46" s="11">
        <f t="shared" si="630"/>
        <v>8.8776175419111952E-2</v>
      </c>
      <c r="AQ46" s="11">
        <f t="shared" si="630"/>
        <v>8.8024825223066858E-2</v>
      </c>
      <c r="AR46" s="11">
        <f t="shared" si="630"/>
        <v>8.7298814663449631E-2</v>
      </c>
      <c r="AS46" s="11">
        <f t="shared" si="630"/>
        <v>8.659011072856361E-2</v>
      </c>
      <c r="AT46" s="11">
        <f t="shared" si="630"/>
        <v>8.5886938149417599E-2</v>
      </c>
      <c r="AU46" s="11">
        <f t="shared" si="630"/>
        <v>8.5192149638980044E-2</v>
      </c>
      <c r="AV46" s="11">
        <f t="shared" si="630"/>
        <v>8.4513496390914267E-2</v>
      </c>
      <c r="AW46" s="11">
        <f t="shared" si="630"/>
        <v>8.3848848354576344E-2</v>
      </c>
      <c r="AX46" s="11">
        <f t="shared" si="630"/>
        <v>8.3195088450060517E-2</v>
      </c>
      <c r="AY46" s="11">
        <f t="shared" si="630"/>
        <v>8.2549834010269316E-2</v>
      </c>
      <c r="AZ46" s="11">
        <f t="shared" si="630"/>
        <v>8.1904898508155258E-2</v>
      </c>
      <c r="BA46" s="11">
        <f t="shared" si="630"/>
        <v>8.1261885487757937E-2</v>
      </c>
      <c r="BB46" s="11">
        <f t="shared" si="630"/>
        <v>8.0627109355547774E-2</v>
      </c>
      <c r="BC46" s="11">
        <f t="shared" si="630"/>
        <v>8.0000326324545484E-2</v>
      </c>
      <c r="BD46" s="11">
        <f t="shared" si="630"/>
        <v>7.9376127313274411E-2</v>
      </c>
      <c r="BE46" s="11">
        <f t="shared" si="630"/>
        <v>7.8750091151240528E-2</v>
      </c>
      <c r="BF46" s="11">
        <f t="shared" si="630"/>
        <v>7.8124997512911951E-2</v>
      </c>
      <c r="BG46" s="11">
        <f t="shared" si="630"/>
        <v>7.7503161750638996E-2</v>
      </c>
      <c r="BH46" s="11">
        <f t="shared" si="630"/>
        <v>7.6886480652342312E-2</v>
      </c>
      <c r="BI46" s="11">
        <f t="shared" si="630"/>
        <v>7.6276441279953755E-2</v>
      </c>
      <c r="BJ46" s="11">
        <f t="shared" si="630"/>
        <v>7.5675232354728603E-2</v>
      </c>
      <c r="BK46" s="11">
        <f t="shared" si="630"/>
        <v>7.5092333640377179E-2</v>
      </c>
      <c r="BL46" s="11">
        <f t="shared" si="630"/>
        <v>7.4541489503012592E-2</v>
      </c>
      <c r="BM46" s="11">
        <f t="shared" si="630"/>
        <v>7.4037757921736225E-2</v>
      </c>
      <c r="BN46" s="11">
        <f t="shared" si="630"/>
        <v>7.3573549373971564E-2</v>
      </c>
      <c r="BO46" s="11">
        <f t="shared" si="630"/>
        <v>7.3139292650339902E-2</v>
      </c>
      <c r="BP46" s="11">
        <f t="shared" si="630"/>
        <v>7.2730757280523681E-2</v>
      </c>
      <c r="BQ46" s="11">
        <f t="shared" si="630"/>
        <v>7.2332009121194529E-2</v>
      </c>
      <c r="BR46" s="11">
        <f t="shared" si="630"/>
        <v>7.1940126628373277E-2</v>
      </c>
      <c r="BS46" s="11">
        <f t="shared" si="630"/>
        <v>7.1553798736496713E-2</v>
      </c>
      <c r="BT46" s="11">
        <f t="shared" ref="BT46:CE46" si="631">$B$1/BT24</f>
        <v>7.116995554601839E-2</v>
      </c>
      <c r="BU46" s="11">
        <f t="shared" si="631"/>
        <v>7.0789181704382545E-2</v>
      </c>
      <c r="BV46" s="11">
        <f t="shared" si="631"/>
        <v>7.0413177167865604E-2</v>
      </c>
      <c r="BW46" s="11">
        <f t="shared" si="631"/>
        <v>7.0040582207971977E-2</v>
      </c>
      <c r="BX46" s="11">
        <f t="shared" si="631"/>
        <v>6.9671912026687613E-2</v>
      </c>
      <c r="BY46" s="11">
        <f t="shared" si="631"/>
        <v>6.9305636474960838E-2</v>
      </c>
      <c r="BZ46" s="11">
        <f t="shared" si="631"/>
        <v>6.8941316415918538E-2</v>
      </c>
      <c r="CA46" s="11">
        <f t="shared" si="631"/>
        <v>6.8579107535360243E-2</v>
      </c>
      <c r="CB46" s="11">
        <f t="shared" si="631"/>
        <v>6.8217715181042582E-2</v>
      </c>
      <c r="CC46" s="11">
        <f t="shared" si="631"/>
        <v>6.7858104413512393E-2</v>
      </c>
      <c r="CD46" s="11">
        <f t="shared" si="631"/>
        <v>6.7500004810634756E-2</v>
      </c>
      <c r="CE46" s="11" t="e">
        <f t="shared" si="631"/>
        <v>#VALUE!</v>
      </c>
    </row>
    <row r="47" spans="1:83">
      <c r="C47" s="18" t="s">
        <v>780</v>
      </c>
      <c r="D47" s="276" t="s">
        <v>784</v>
      </c>
      <c r="E47" s="11">
        <f>(1-$D$2-$D$4*$B$1)/E31</f>
        <v>0.13263142615532639</v>
      </c>
      <c r="F47" s="11">
        <f t="shared" ref="F47:AL47" si="632">(1-$D$2-$D$4*$B$1)/F31</f>
        <v>0.13240401698751775</v>
      </c>
      <c r="G47" s="11">
        <f t="shared" si="632"/>
        <v>0.13218663685571191</v>
      </c>
      <c r="H47" s="11">
        <f t="shared" si="632"/>
        <v>0.13197250956851134</v>
      </c>
      <c r="I47" s="11">
        <f t="shared" si="632"/>
        <v>0.13174914003330007</v>
      </c>
      <c r="J47" s="11">
        <f t="shared" si="632"/>
        <v>0.13151588219753921</v>
      </c>
      <c r="K47" s="11">
        <f t="shared" si="632"/>
        <v>0.13127882111488706</v>
      </c>
      <c r="L47" s="11">
        <f t="shared" si="632"/>
        <v>0.13103702931150799</v>
      </c>
      <c r="M47" s="11">
        <f t="shared" si="632"/>
        <v>0.1307694216908464</v>
      </c>
      <c r="N47" s="11">
        <f t="shared" si="632"/>
        <v>0.13045213370095585</v>
      </c>
      <c r="O47" s="11">
        <f t="shared" si="632"/>
        <v>0.1300615151197467</v>
      </c>
      <c r="P47" s="11">
        <f t="shared" si="632"/>
        <v>0.12960460454411352</v>
      </c>
      <c r="Q47" s="11">
        <f t="shared" si="632"/>
        <v>0.12909245807057115</v>
      </c>
      <c r="R47" s="11">
        <f t="shared" si="632"/>
        <v>0.12853041287863523</v>
      </c>
      <c r="S47" s="11">
        <f t="shared" si="632"/>
        <v>0.12794481994419338</v>
      </c>
      <c r="T47" s="11">
        <f t="shared" si="632"/>
        <v>0.12733877172818556</v>
      </c>
      <c r="U47" s="11">
        <f t="shared" si="632"/>
        <v>0.12671038152352354</v>
      </c>
      <c r="V47" s="11">
        <f t="shared" si="632"/>
        <v>0.12606716726074788</v>
      </c>
      <c r="W47" s="11">
        <f t="shared" si="632"/>
        <v>0.12541448636771152</v>
      </c>
      <c r="X47" s="11">
        <f t="shared" si="632"/>
        <v>0.12475510835401452</v>
      </c>
      <c r="Y47" s="11">
        <f t="shared" si="632"/>
        <v>0.12409495729261355</v>
      </c>
      <c r="Z47" s="11">
        <f t="shared" si="632"/>
        <v>0.1234405870081372</v>
      </c>
      <c r="AA47" s="11">
        <f t="shared" si="632"/>
        <v>0.12279948163882824</v>
      </c>
      <c r="AB47" s="11">
        <f t="shared" si="632"/>
        <v>0.12217492996203302</v>
      </c>
      <c r="AC47" s="11">
        <f t="shared" si="632"/>
        <v>0.12157028538755964</v>
      </c>
      <c r="AD47" s="11">
        <f t="shared" si="632"/>
        <v>0.12098543924929107</v>
      </c>
      <c r="AE47" s="11">
        <f t="shared" si="632"/>
        <v>0.12041550076599013</v>
      </c>
      <c r="AF47" s="11">
        <f t="shared" si="632"/>
        <v>0.11985604312035521</v>
      </c>
      <c r="AG47" s="11">
        <f t="shared" si="632"/>
        <v>0.11930251835687179</v>
      </c>
      <c r="AH47" s="11">
        <f t="shared" si="632"/>
        <v>0.1187530712423054</v>
      </c>
      <c r="AI47" s="11">
        <f t="shared" si="632"/>
        <v>0.11820395097610435</v>
      </c>
      <c r="AJ47" s="11">
        <f t="shared" si="632"/>
        <v>0.11765191117978401</v>
      </c>
      <c r="AK47" s="11">
        <f t="shared" si="632"/>
        <v>0.11709148026273751</v>
      </c>
      <c r="AL47" s="11">
        <f t="shared" si="632"/>
        <v>0.11652309982583597</v>
      </c>
      <c r="AM47" s="11">
        <f t="shared" ref="AM47:BS47" si="633">(1-$D$2-$D$4*$B$1)/AM31</f>
        <v>0.1159520497979063</v>
      </c>
      <c r="AN47" s="11">
        <f t="shared" si="633"/>
        <v>0.11537959103101333</v>
      </c>
      <c r="AO47" s="11">
        <f t="shared" si="633"/>
        <v>0.11480647441803936</v>
      </c>
      <c r="AP47" s="11">
        <f t="shared" si="633"/>
        <v>0.11424098079242889</v>
      </c>
      <c r="AQ47" s="11">
        <f t="shared" si="633"/>
        <v>0.1136951198734895</v>
      </c>
      <c r="AR47" s="11">
        <f t="shared" si="633"/>
        <v>0.11317154026531714</v>
      </c>
      <c r="AS47" s="11">
        <f t="shared" si="633"/>
        <v>0.11266016299412528</v>
      </c>
      <c r="AT47" s="11">
        <f t="shared" si="633"/>
        <v>0.11214602144952109</v>
      </c>
      <c r="AU47" s="11">
        <f t="shared" si="633"/>
        <v>0.11163332607382177</v>
      </c>
      <c r="AV47" s="11">
        <f t="shared" si="633"/>
        <v>0.11113269145628357</v>
      </c>
      <c r="AW47" s="11">
        <f t="shared" si="633"/>
        <v>0.11064164284511076</v>
      </c>
      <c r="AX47" s="11">
        <f t="shared" si="633"/>
        <v>0.11015638711279273</v>
      </c>
      <c r="AY47" s="11">
        <f t="shared" si="633"/>
        <v>0.1096740996892122</v>
      </c>
      <c r="AZ47" s="11">
        <f t="shared" si="633"/>
        <v>0.10918420913138094</v>
      </c>
      <c r="BA47" s="11">
        <f t="shared" si="633"/>
        <v>0.10868925328154189</v>
      </c>
      <c r="BB47" s="11">
        <f t="shared" si="633"/>
        <v>0.10819806081725566</v>
      </c>
      <c r="BC47" s="11">
        <f t="shared" si="633"/>
        <v>0.10771058023308978</v>
      </c>
      <c r="BD47" s="11">
        <f t="shared" si="633"/>
        <v>0.10721976839321022</v>
      </c>
      <c r="BE47" s="11">
        <f t="shared" si="633"/>
        <v>0.10671993281709816</v>
      </c>
      <c r="BF47" s="11">
        <f t="shared" si="633"/>
        <v>0.10621517544692953</v>
      </c>
      <c r="BG47" s="11">
        <f t="shared" si="633"/>
        <v>0.10570893015404091</v>
      </c>
      <c r="BH47" s="11">
        <f t="shared" si="633"/>
        <v>0.10520402884566933</v>
      </c>
      <c r="BI47" s="11">
        <f t="shared" si="633"/>
        <v>0.10470271673533633</v>
      </c>
      <c r="BJ47" s="11">
        <f t="shared" si="633"/>
        <v>0.10420818554424779</v>
      </c>
      <c r="BK47" s="11">
        <f t="shared" si="633"/>
        <v>0.10373367723313787</v>
      </c>
      <c r="BL47" s="11">
        <f t="shared" si="633"/>
        <v>0.10329828279326581</v>
      </c>
      <c r="BM47" s="11">
        <f t="shared" si="633"/>
        <v>0.10292284059455063</v>
      </c>
      <c r="BN47" s="11">
        <f t="shared" si="633"/>
        <v>0.1025965274178718</v>
      </c>
      <c r="BO47" s="11">
        <f t="shared" si="633"/>
        <v>0.10230581232919202</v>
      </c>
      <c r="BP47" s="11">
        <f t="shared" si="633"/>
        <v>0.10204472822985403</v>
      </c>
      <c r="BQ47" s="11">
        <f t="shared" si="633"/>
        <v>0.10179086706255742</v>
      </c>
      <c r="BR47" s="11">
        <f t="shared" si="633"/>
        <v>0.10154029903312166</v>
      </c>
      <c r="BS47" s="11">
        <f t="shared" si="633"/>
        <v>0.10129138551624688</v>
      </c>
      <c r="BT47" s="11">
        <f t="shared" ref="BT47:CE47" si="634">(1-$D$2-$D$4*$B$1)/BT31</f>
        <v>0.10103998971724634</v>
      </c>
      <c r="BU47" s="11">
        <f t="shared" si="634"/>
        <v>0.10078719129402454</v>
      </c>
      <c r="BV47" s="11">
        <f t="shared" si="634"/>
        <v>0.10053564506169539</v>
      </c>
      <c r="BW47" s="11">
        <f t="shared" si="634"/>
        <v>0.10028359903694155</v>
      </c>
      <c r="BX47" s="11">
        <f t="shared" si="634"/>
        <v>0.10003199520605147</v>
      </c>
      <c r="BY47" s="11">
        <f t="shared" si="634"/>
        <v>9.9778816060598782E-2</v>
      </c>
      <c r="BZ47" s="11">
        <f t="shared" si="634"/>
        <v>9.9523623842248804E-2</v>
      </c>
      <c r="CA47" s="11">
        <f t="shared" si="634"/>
        <v>9.9266836092949409E-2</v>
      </c>
      <c r="CB47" s="11">
        <f t="shared" si="634"/>
        <v>9.9006754300396599E-2</v>
      </c>
      <c r="CC47" s="11">
        <f t="shared" si="634"/>
        <v>9.8744971881003188E-2</v>
      </c>
      <c r="CD47" s="11">
        <f t="shared" si="634"/>
        <v>9.8481260549025201E-2</v>
      </c>
      <c r="CE47" s="11" t="e">
        <f t="shared" si="634"/>
        <v>#VALUE!</v>
      </c>
    </row>
    <row r="48" spans="1:83">
      <c r="C48" s="18" t="s">
        <v>781</v>
      </c>
      <c r="D48" s="37"/>
      <c r="E48" s="11">
        <f>1/E46</f>
        <v>7.8204928785562791</v>
      </c>
      <c r="F48" s="11">
        <f t="shared" ref="F48:AL48" si="635">1/F46</f>
        <v>7.9142853509687976</v>
      </c>
      <c r="G48" s="11">
        <f t="shared" si="635"/>
        <v>8.0049667622834697</v>
      </c>
      <c r="H48" s="11">
        <f t="shared" si="635"/>
        <v>8.0930289296088258</v>
      </c>
      <c r="I48" s="11">
        <f t="shared" si="635"/>
        <v>8.1793395721924096</v>
      </c>
      <c r="J48" s="11">
        <f t="shared" si="635"/>
        <v>8.2640640265074286</v>
      </c>
      <c r="K48" s="11">
        <f t="shared" si="635"/>
        <v>8.3469381380246723</v>
      </c>
      <c r="L48" s="11">
        <f t="shared" si="635"/>
        <v>8.428122327818274</v>
      </c>
      <c r="M48" s="11">
        <f t="shared" si="635"/>
        <v>8.509088210748315</v>
      </c>
      <c r="N48" s="11">
        <f t="shared" si="635"/>
        <v>8.5915683011157409</v>
      </c>
      <c r="O48" s="11">
        <f t="shared" si="635"/>
        <v>8.677378339346312</v>
      </c>
      <c r="P48" s="11">
        <f t="shared" si="635"/>
        <v>8.7663704487511769</v>
      </c>
      <c r="Q48" s="11">
        <f t="shared" si="635"/>
        <v>8.8581025388217238</v>
      </c>
      <c r="R48" s="11">
        <f t="shared" si="635"/>
        <v>8.952488411456704</v>
      </c>
      <c r="S48" s="11">
        <f t="shared" si="635"/>
        <v>9.0479377808336796</v>
      </c>
      <c r="T48" s="11">
        <f t="shared" si="635"/>
        <v>9.1443963951464831</v>
      </c>
      <c r="U48" s="11">
        <f t="shared" si="635"/>
        <v>9.2421576811383979</v>
      </c>
      <c r="V48" s="11">
        <f t="shared" si="635"/>
        <v>9.3408302716433891</v>
      </c>
      <c r="W48" s="11">
        <f t="shared" si="635"/>
        <v>9.4401437558111549</v>
      </c>
      <c r="X48" s="11">
        <f t="shared" si="635"/>
        <v>9.539994547116299</v>
      </c>
      <c r="Y48" s="11">
        <f t="shared" si="635"/>
        <v>9.6400171344397307</v>
      </c>
      <c r="Z48" s="11">
        <f t="shared" si="635"/>
        <v>9.739759701806598</v>
      </c>
      <c r="AA48" s="11">
        <f t="shared" si="635"/>
        <v>9.8386544524319319</v>
      </c>
      <c r="AB48" s="11">
        <f t="shared" si="635"/>
        <v>9.9364271350442497</v>
      </c>
      <c r="AC48" s="11">
        <f t="shared" si="635"/>
        <v>10.032775878118473</v>
      </c>
      <c r="AD48" s="11">
        <f t="shared" si="635"/>
        <v>10.127666180611932</v>
      </c>
      <c r="AE48" s="11">
        <f t="shared" si="635"/>
        <v>10.221468094536913</v>
      </c>
      <c r="AF48" s="11">
        <f t="shared" si="635"/>
        <v>10.314539142875116</v>
      </c>
      <c r="AG48" s="11">
        <f t="shared" si="635"/>
        <v>10.407272193831542</v>
      </c>
      <c r="AH48" s="11">
        <f t="shared" si="635"/>
        <v>10.499847943849733</v>
      </c>
      <c r="AI48" s="11">
        <f t="shared" si="635"/>
        <v>10.592626870691657</v>
      </c>
      <c r="AJ48" s="11">
        <f t="shared" si="635"/>
        <v>10.685945772679446</v>
      </c>
      <c r="AK48" s="11">
        <f t="shared" si="635"/>
        <v>10.780366128414707</v>
      </c>
      <c r="AL48" s="11">
        <f t="shared" si="635"/>
        <v>10.875932912420959</v>
      </c>
      <c r="AM48" s="11">
        <f t="shared" ref="AM48:BS48" si="636">1/AM46</f>
        <v>10.972231061939892</v>
      </c>
      <c r="AN48" s="11">
        <f t="shared" si="636"/>
        <v>11.069196015055075</v>
      </c>
      <c r="AO48" s="11">
        <f t="shared" si="636"/>
        <v>11.16680403702423</v>
      </c>
      <c r="AP48" s="11">
        <f t="shared" si="636"/>
        <v>11.264283410261866</v>
      </c>
      <c r="AQ48" s="11">
        <f t="shared" si="636"/>
        <v>11.360431531285228</v>
      </c>
      <c r="AR48" s="11">
        <f t="shared" si="636"/>
        <v>11.454909254554646</v>
      </c>
      <c r="AS48" s="11">
        <f t="shared" si="636"/>
        <v>11.548662908339814</v>
      </c>
      <c r="AT48" s="11">
        <f t="shared" si="636"/>
        <v>11.643213992100858</v>
      </c>
      <c r="AU48" s="11">
        <f t="shared" si="636"/>
        <v>11.738170761481122</v>
      </c>
      <c r="AV48" s="11">
        <f t="shared" si="636"/>
        <v>11.832429643835045</v>
      </c>
      <c r="AW48" s="11">
        <f t="shared" si="636"/>
        <v>11.926222239466471</v>
      </c>
      <c r="AX48" s="11">
        <f t="shared" si="636"/>
        <v>12.019940342995964</v>
      </c>
      <c r="AY48" s="11">
        <f t="shared" si="636"/>
        <v>12.11389473994095</v>
      </c>
      <c r="AZ48" s="11">
        <f t="shared" si="636"/>
        <v>12.209281962548676</v>
      </c>
      <c r="BA48" s="11">
        <f t="shared" si="636"/>
        <v>12.305892165776163</v>
      </c>
      <c r="BB48" s="11">
        <f t="shared" si="636"/>
        <v>12.402776286946125</v>
      </c>
      <c r="BC48" s="11">
        <f t="shared" si="636"/>
        <v>12.499949011997751</v>
      </c>
      <c r="BD48" s="11">
        <f t="shared" si="636"/>
        <v>12.598246271870783</v>
      </c>
      <c r="BE48" s="11">
        <f t="shared" si="636"/>
        <v>12.698398000320884</v>
      </c>
      <c r="BF48" s="11">
        <f t="shared" si="636"/>
        <v>12.80000040748452</v>
      </c>
      <c r="BG48" s="11">
        <f t="shared" si="636"/>
        <v>12.902699417830592</v>
      </c>
      <c r="BH48" s="11">
        <f t="shared" si="636"/>
        <v>13.006187713568282</v>
      </c>
      <c r="BI48" s="11">
        <f t="shared" si="636"/>
        <v>13.110207859983243</v>
      </c>
      <c r="BJ48" s="11">
        <f t="shared" si="636"/>
        <v>13.214363126266827</v>
      </c>
      <c r="BK48" s="11">
        <f t="shared" si="636"/>
        <v>13.316938647679736</v>
      </c>
      <c r="BL48" s="11">
        <f t="shared" si="636"/>
        <v>13.415347703235593</v>
      </c>
      <c r="BM48" s="11">
        <f t="shared" si="636"/>
        <v>13.506621865252582</v>
      </c>
      <c r="BN48" s="11">
        <f t="shared" si="636"/>
        <v>13.59184120528205</v>
      </c>
      <c r="BO48" s="11">
        <f t="shared" si="636"/>
        <v>13.672541308004469</v>
      </c>
      <c r="BP48" s="11">
        <f t="shared" si="636"/>
        <v>13.749341233214226</v>
      </c>
      <c r="BQ48" s="11">
        <f t="shared" si="636"/>
        <v>13.825137890535695</v>
      </c>
      <c r="BR48" s="11">
        <f t="shared" si="636"/>
        <v>13.900448148580249</v>
      </c>
      <c r="BS48" s="11">
        <f t="shared" si="636"/>
        <v>13.975498403412372</v>
      </c>
      <c r="BT48" s="11">
        <f t="shared" ref="BT48:CE48" si="637">1/BT46</f>
        <v>14.050872904555932</v>
      </c>
      <c r="BU48" s="11">
        <f t="shared" si="637"/>
        <v>14.126452318322112</v>
      </c>
      <c r="BV48" s="11">
        <f t="shared" si="637"/>
        <v>14.201887206651557</v>
      </c>
      <c r="BW48" s="11">
        <f t="shared" si="637"/>
        <v>14.277437001175878</v>
      </c>
      <c r="BX48" s="11">
        <f t="shared" si="637"/>
        <v>14.352986317024758</v>
      </c>
      <c r="BY48" s="11">
        <f t="shared" si="637"/>
        <v>14.428840868682968</v>
      </c>
      <c r="BZ48" s="11">
        <f t="shared" si="637"/>
        <v>14.505090009698455</v>
      </c>
      <c r="CA48" s="11">
        <f t="shared" si="637"/>
        <v>14.581700403207895</v>
      </c>
      <c r="CB48" s="11">
        <f t="shared" si="637"/>
        <v>14.658948886606742</v>
      </c>
      <c r="CC48" s="11">
        <f t="shared" si="637"/>
        <v>14.736633282683812</v>
      </c>
      <c r="CD48" s="11">
        <f t="shared" si="637"/>
        <v>14.814813758982845</v>
      </c>
      <c r="CE48" s="11" t="e">
        <f t="shared" si="637"/>
        <v>#VALUE!</v>
      </c>
    </row>
    <row r="49" spans="1:83">
      <c r="C49" s="18" t="s">
        <v>782</v>
      </c>
      <c r="D49" s="37"/>
      <c r="E49" s="11">
        <f>1/E47</f>
        <v>7.5396912254331561</v>
      </c>
      <c r="F49" s="11">
        <f t="shared" ref="F49:AL49" si="638">1/F47</f>
        <v>7.5526409451329108</v>
      </c>
      <c r="G49" s="11">
        <f t="shared" si="638"/>
        <v>7.5650612178865568</v>
      </c>
      <c r="H49" s="11">
        <f t="shared" si="638"/>
        <v>7.5773356380774635</v>
      </c>
      <c r="I49" s="11">
        <f t="shared" si="638"/>
        <v>7.5901823704294875</v>
      </c>
      <c r="J49" s="11">
        <f t="shared" si="638"/>
        <v>7.6036443910096132</v>
      </c>
      <c r="K49" s="11">
        <f t="shared" si="638"/>
        <v>7.617374923902327</v>
      </c>
      <c r="L49" s="11">
        <f t="shared" si="638"/>
        <v>7.6314306364710731</v>
      </c>
      <c r="M49" s="11">
        <f t="shared" si="638"/>
        <v>7.647047658925282</v>
      </c>
      <c r="N49" s="11">
        <f t="shared" si="638"/>
        <v>7.6656469436702883</v>
      </c>
      <c r="O49" s="11">
        <f t="shared" si="638"/>
        <v>7.6886694659777506</v>
      </c>
      <c r="P49" s="11">
        <f t="shared" si="638"/>
        <v>7.7157752497877494</v>
      </c>
      <c r="Q49" s="11">
        <f t="shared" si="638"/>
        <v>7.7463859232839818</v>
      </c>
      <c r="R49" s="11">
        <f t="shared" si="638"/>
        <v>7.7802597657898245</v>
      </c>
      <c r="S49" s="11">
        <f t="shared" si="638"/>
        <v>7.8158693758463791</v>
      </c>
      <c r="T49" s="11">
        <f t="shared" si="638"/>
        <v>7.8530677375668212</v>
      </c>
      <c r="U49" s="11">
        <f t="shared" si="638"/>
        <v>7.8920131718990358</v>
      </c>
      <c r="V49" s="11">
        <f t="shared" si="638"/>
        <v>7.9322794485551897</v>
      </c>
      <c r="W49" s="11">
        <f t="shared" si="638"/>
        <v>7.9735605428230194</v>
      </c>
      <c r="X49" s="11">
        <f t="shared" si="638"/>
        <v>8.0157038312397155</v>
      </c>
      <c r="Y49" s="11">
        <f t="shared" si="638"/>
        <v>8.0583451722540111</v>
      </c>
      <c r="Z49" s="11">
        <f t="shared" si="638"/>
        <v>8.1010632259394555</v>
      </c>
      <c r="AA49" s="11">
        <f t="shared" si="638"/>
        <v>8.1433568501628582</v>
      </c>
      <c r="AB49" s="11">
        <f t="shared" si="638"/>
        <v>8.184985252790888</v>
      </c>
      <c r="AC49" s="11">
        <f t="shared" si="638"/>
        <v>8.2256942707015366</v>
      </c>
      <c r="AD49" s="11">
        <f t="shared" si="638"/>
        <v>8.2654574484744003</v>
      </c>
      <c r="AE49" s="11">
        <f t="shared" si="638"/>
        <v>8.3045786766552041</v>
      </c>
      <c r="AF49" s="11">
        <f t="shared" si="638"/>
        <v>8.3433423460829204</v>
      </c>
      <c r="AG49" s="11">
        <f t="shared" si="638"/>
        <v>8.382052732606045</v>
      </c>
      <c r="AH49" s="11">
        <f t="shared" si="638"/>
        <v>8.4208348427434458</v>
      </c>
      <c r="AI49" s="11">
        <f t="shared" si="638"/>
        <v>8.4599541025676555</v>
      </c>
      <c r="AJ49" s="11">
        <f t="shared" si="638"/>
        <v>8.4996494317198046</v>
      </c>
      <c r="AK49" s="11">
        <f t="shared" si="638"/>
        <v>8.5403310108996369</v>
      </c>
      <c r="AL49" s="11">
        <f t="shared" si="638"/>
        <v>8.5819893351161607</v>
      </c>
      <c r="AM49" s="11">
        <f t="shared" ref="AM49:BS49" si="639">1/AM47</f>
        <v>8.6242546099263233</v>
      </c>
      <c r="AN49" s="11">
        <f t="shared" si="639"/>
        <v>8.6670440678820402</v>
      </c>
      <c r="AO49" s="11">
        <f t="shared" si="639"/>
        <v>8.7103101551463684</v>
      </c>
      <c r="AP49" s="11">
        <f t="shared" si="639"/>
        <v>8.7534262491754902</v>
      </c>
      <c r="AQ49" s="11">
        <f t="shared" si="639"/>
        <v>8.7954522684238086</v>
      </c>
      <c r="AR49" s="11">
        <f t="shared" si="639"/>
        <v>8.8361437659646551</v>
      </c>
      <c r="AS49" s="11">
        <f t="shared" si="639"/>
        <v>8.8762520257683768</v>
      </c>
      <c r="AT49" s="11">
        <f t="shared" si="639"/>
        <v>8.9169458450215089</v>
      </c>
      <c r="AU49" s="11">
        <f t="shared" si="639"/>
        <v>8.9578984624959759</v>
      </c>
      <c r="AV49" s="11">
        <f t="shared" si="639"/>
        <v>8.9982523314786409</v>
      </c>
      <c r="AW49" s="11">
        <f t="shared" si="639"/>
        <v>9.0381882832300136</v>
      </c>
      <c r="AX49" s="11">
        <f t="shared" si="639"/>
        <v>9.078002884899151</v>
      </c>
      <c r="AY49" s="11">
        <f t="shared" si="639"/>
        <v>9.1179230359195031</v>
      </c>
      <c r="AZ49" s="11">
        <f t="shared" si="639"/>
        <v>9.1588335708573378</v>
      </c>
      <c r="BA49" s="11">
        <f t="shared" si="639"/>
        <v>9.2005416341361936</v>
      </c>
      <c r="BB49" s="11">
        <f t="shared" si="639"/>
        <v>9.2423098200343876</v>
      </c>
      <c r="BC49" s="11">
        <f t="shared" si="639"/>
        <v>9.2841390124903427</v>
      </c>
      <c r="BD49" s="11">
        <f t="shared" si="639"/>
        <v>9.3266383147990997</v>
      </c>
      <c r="BE49" s="11">
        <f t="shared" si="639"/>
        <v>9.3703207414293352</v>
      </c>
      <c r="BF49" s="11">
        <f t="shared" si="639"/>
        <v>9.4148505219920349</v>
      </c>
      <c r="BG49" s="11">
        <f t="shared" si="639"/>
        <v>9.4599387066237686</v>
      </c>
      <c r="BH49" s="11">
        <f t="shared" si="639"/>
        <v>9.5053393959556942</v>
      </c>
      <c r="BI49" s="11">
        <f t="shared" si="639"/>
        <v>9.5508505526916085</v>
      </c>
      <c r="BJ49" s="11">
        <f t="shared" si="639"/>
        <v>9.5961751447576109</v>
      </c>
      <c r="BK49" s="11">
        <f t="shared" si="639"/>
        <v>9.6400708687163803</v>
      </c>
      <c r="BL49" s="11">
        <f t="shared" si="639"/>
        <v>9.6807030374486711</v>
      </c>
      <c r="BM49" s="11">
        <f t="shared" si="639"/>
        <v>9.716016330518439</v>
      </c>
      <c r="BN49" s="11">
        <f t="shared" si="639"/>
        <v>9.7469185865037868</v>
      </c>
      <c r="BO49" s="11">
        <f t="shared" si="639"/>
        <v>9.7746157059217182</v>
      </c>
      <c r="BP49" s="11">
        <f t="shared" si="639"/>
        <v>9.7996243152073159</v>
      </c>
      <c r="BQ49" s="11">
        <f t="shared" si="639"/>
        <v>9.8240640723242088</v>
      </c>
      <c r="BR49" s="11">
        <f t="shared" si="639"/>
        <v>9.8483066282265703</v>
      </c>
      <c r="BS49" s="11">
        <f t="shared" si="639"/>
        <v>9.8725078633622072</v>
      </c>
      <c r="BT49" s="11">
        <f t="shared" ref="BT49:CE49" si="640">1/BT47</f>
        <v>9.8970714743581549</v>
      </c>
      <c r="BU49" s="11">
        <f t="shared" si="640"/>
        <v>9.9218957008407855</v>
      </c>
      <c r="BV49" s="11">
        <f t="shared" si="640"/>
        <v>9.9467208808013634</v>
      </c>
      <c r="BW49" s="11">
        <f t="shared" si="640"/>
        <v>9.9717202972704353</v>
      </c>
      <c r="BX49" s="11">
        <f t="shared" si="640"/>
        <v>9.9968015027606363</v>
      </c>
      <c r="BY49" s="11">
        <f t="shared" si="640"/>
        <v>10.022167424723389</v>
      </c>
      <c r="BZ49" s="11">
        <f t="shared" si="640"/>
        <v>10.04786563625399</v>
      </c>
      <c r="CA49" s="11">
        <f t="shared" si="640"/>
        <v>10.073857890097765</v>
      </c>
      <c r="CB49" s="11">
        <f t="shared" si="640"/>
        <v>10.100321004018554</v>
      </c>
      <c r="CC49" s="11">
        <f t="shared" si="640"/>
        <v>10.127097926617392</v>
      </c>
      <c r="CD49" s="11">
        <f t="shared" si="640"/>
        <v>10.154216085629686</v>
      </c>
      <c r="CE49" s="11" t="e">
        <f t="shared" si="640"/>
        <v>#VALUE!</v>
      </c>
    </row>
    <row r="50" spans="1:83">
      <c r="C50" s="18" t="s">
        <v>1056</v>
      </c>
      <c r="D50" s="276" t="s">
        <v>1057</v>
      </c>
      <c r="E50" s="11">
        <f>$B$1*(E$20/(E$22*E$24))</f>
        <v>6.6490019460507315E-3</v>
      </c>
      <c r="F50" s="11">
        <f t="shared" ref="F50:BQ50" si="641">$B$1*(F$20/(F$22*F$24))</f>
        <v>6.5702043915097643E-3</v>
      </c>
      <c r="G50" s="11">
        <f t="shared" si="641"/>
        <v>6.4957761740616756E-3</v>
      </c>
      <c r="H50" s="11">
        <f t="shared" si="641"/>
        <v>6.4250940928132719E-3</v>
      </c>
      <c r="I50" s="11">
        <f t="shared" si="641"/>
        <v>6.357294731395873E-3</v>
      </c>
      <c r="J50" s="11">
        <f t="shared" si="641"/>
        <v>6.2921187689021635E-3</v>
      </c>
      <c r="K50" s="11">
        <f t="shared" si="641"/>
        <v>6.2296463096708863E-3</v>
      </c>
      <c r="L50" s="11">
        <f t="shared" si="641"/>
        <v>6.1696390187607831E-3</v>
      </c>
      <c r="M50" s="11">
        <f t="shared" si="641"/>
        <v>6.1109335196354343E-3</v>
      </c>
      <c r="N50" s="11">
        <f t="shared" si="641"/>
        <v>6.0522678219113767E-3</v>
      </c>
      <c r="O50" s="11">
        <f t="shared" si="641"/>
        <v>5.9924173333340859E-3</v>
      </c>
      <c r="P50" s="11">
        <f t="shared" si="641"/>
        <v>5.9315851038446686E-3</v>
      </c>
      <c r="Q50" s="11">
        <f t="shared" si="641"/>
        <v>5.8701592288762615E-3</v>
      </c>
      <c r="R50" s="11">
        <f t="shared" si="641"/>
        <v>5.8082702795853886E-3</v>
      </c>
      <c r="S50" s="11">
        <f t="shared" si="641"/>
        <v>5.746997120022794E-3</v>
      </c>
      <c r="T50" s="11">
        <f t="shared" si="641"/>
        <v>5.6863755814648967E-3</v>
      </c>
      <c r="U50" s="11">
        <f t="shared" si="641"/>
        <v>5.6262264898072701E-3</v>
      </c>
      <c r="V50" s="11">
        <f t="shared" si="641"/>
        <v>5.566793406625959E-3</v>
      </c>
      <c r="W50" s="11">
        <f t="shared" si="641"/>
        <v>5.5082288695643446E-3</v>
      </c>
      <c r="X50" s="11">
        <f t="shared" si="641"/>
        <v>5.4505767389892703E-3</v>
      </c>
      <c r="Y50" s="11">
        <f t="shared" si="641"/>
        <v>5.3940228158752841E-3</v>
      </c>
      <c r="Z50" s="11">
        <f t="shared" si="641"/>
        <v>5.3387839084933011E-3</v>
      </c>
      <c r="AA50" s="11">
        <f t="shared" si="641"/>
        <v>5.2851202997319952E-3</v>
      </c>
      <c r="AB50" s="11">
        <f t="shared" si="641"/>
        <v>5.2331156523259736E-3</v>
      </c>
      <c r="AC50" s="11">
        <f t="shared" si="641"/>
        <v>5.1828599582300523E-3</v>
      </c>
      <c r="AD50" s="11">
        <f t="shared" si="641"/>
        <v>5.1342995949195816E-3</v>
      </c>
      <c r="AE50" s="11">
        <f t="shared" si="641"/>
        <v>5.0871823780762283E-3</v>
      </c>
      <c r="AF50" s="11">
        <f t="shared" si="641"/>
        <v>5.0412792707772228E-3</v>
      </c>
      <c r="AG50" s="11">
        <f t="shared" si="641"/>
        <v>4.9963594110103531E-3</v>
      </c>
      <c r="AH50" s="11">
        <f t="shared" si="641"/>
        <v>4.9523071807010873E-3</v>
      </c>
      <c r="AI50" s="11">
        <f t="shared" si="641"/>
        <v>4.9089308066225974E-3</v>
      </c>
      <c r="AJ50" s="11">
        <f t="shared" si="641"/>
        <v>4.8660617857092334E-3</v>
      </c>
      <c r="AK50" s="11">
        <f t="shared" si="641"/>
        <v>4.8234421492921184E-3</v>
      </c>
      <c r="AL50" s="11">
        <f t="shared" si="641"/>
        <v>4.7810585801987861E-3</v>
      </c>
      <c r="AM50" s="11">
        <f t="shared" si="641"/>
        <v>4.7390974611323262E-3</v>
      </c>
      <c r="AN50" s="11">
        <f t="shared" si="641"/>
        <v>4.6975834828359812E-3</v>
      </c>
      <c r="AO50" s="11">
        <f t="shared" si="641"/>
        <v>4.6565223313843806E-3</v>
      </c>
      <c r="AP50" s="11">
        <f t="shared" si="641"/>
        <v>4.6162255045203758E-3</v>
      </c>
      <c r="AQ50" s="11">
        <f t="shared" si="641"/>
        <v>4.5771564421121852E-3</v>
      </c>
      <c r="AR50" s="11">
        <f t="shared" si="641"/>
        <v>4.5394050020886199E-3</v>
      </c>
      <c r="AS50" s="11">
        <f t="shared" si="641"/>
        <v>4.5025534801129332E-3</v>
      </c>
      <c r="AT50" s="11">
        <f t="shared" si="641"/>
        <v>4.4659895801858552E-3</v>
      </c>
      <c r="AU50" s="11">
        <f t="shared" si="641"/>
        <v>4.4298616390238497E-3</v>
      </c>
      <c r="AV50" s="11">
        <f t="shared" si="641"/>
        <v>4.3945727068564425E-3</v>
      </c>
      <c r="AW50" s="11">
        <f t="shared" si="641"/>
        <v>4.3600120243040838E-3</v>
      </c>
      <c r="AX50" s="11">
        <f t="shared" si="641"/>
        <v>4.3260175079734208E-3</v>
      </c>
      <c r="AY50" s="11">
        <f t="shared" si="641"/>
        <v>4.2924652628152232E-3</v>
      </c>
      <c r="AZ50" s="11">
        <f t="shared" si="641"/>
        <v>4.2589296019290186E-3</v>
      </c>
      <c r="BA50" s="11">
        <f t="shared" si="641"/>
        <v>4.225493907155241E-3</v>
      </c>
      <c r="BB50" s="11">
        <f t="shared" si="641"/>
        <v>4.1924865179842653E-3</v>
      </c>
      <c r="BC50" s="11">
        <f t="shared" si="641"/>
        <v>4.1598947578655888E-3</v>
      </c>
      <c r="BD50" s="11">
        <f t="shared" si="641"/>
        <v>4.1274373628255043E-3</v>
      </c>
      <c r="BE50" s="11">
        <f t="shared" si="641"/>
        <v>4.0948844387522429E-3</v>
      </c>
      <c r="BF50" s="11">
        <f t="shared" si="641"/>
        <v>4.0623805244718288E-3</v>
      </c>
      <c r="BG50" s="11">
        <f t="shared" si="641"/>
        <v>4.0300460147694736E-3</v>
      </c>
      <c r="BH50" s="11">
        <f t="shared" si="641"/>
        <v>3.997979539719458E-3</v>
      </c>
      <c r="BI50" s="11">
        <f t="shared" si="641"/>
        <v>3.9662584242705556E-3</v>
      </c>
      <c r="BJ50" s="11">
        <f t="shared" si="641"/>
        <v>3.9349964785844807E-3</v>
      </c>
      <c r="BK50" s="11">
        <f t="shared" si="641"/>
        <v>3.9046866358925882E-3</v>
      </c>
      <c r="BL50" s="11">
        <f t="shared" si="641"/>
        <v>3.8760435822364327E-3</v>
      </c>
      <c r="BM50" s="11">
        <f t="shared" si="641"/>
        <v>3.8498503095262442E-3</v>
      </c>
      <c r="BN50" s="11">
        <f t="shared" si="641"/>
        <v>3.8257121741820371E-3</v>
      </c>
      <c r="BO50" s="11">
        <f t="shared" si="641"/>
        <v>3.8031314879373988E-3</v>
      </c>
      <c r="BP50" s="11">
        <f t="shared" si="641"/>
        <v>3.7818882727984151E-3</v>
      </c>
      <c r="BQ50" s="11">
        <f t="shared" si="641"/>
        <v>3.7611539776535099E-3</v>
      </c>
      <c r="BR50" s="11">
        <f t="shared" ref="BR50:CE50" si="642">$B$1*(BR$20/(BR$22*BR$24))</f>
        <v>3.740776686678807E-3</v>
      </c>
      <c r="BS50" s="11">
        <f t="shared" si="642"/>
        <v>3.720688226467846E-3</v>
      </c>
      <c r="BT50" s="11">
        <f t="shared" si="642"/>
        <v>3.7007289669338849E-3</v>
      </c>
      <c r="BU50" s="11">
        <f t="shared" si="642"/>
        <v>3.6809293088508987E-3</v>
      </c>
      <c r="BV50" s="11">
        <f t="shared" si="642"/>
        <v>3.6613776473483554E-3</v>
      </c>
      <c r="BW50" s="11">
        <f t="shared" si="642"/>
        <v>3.6420032786216479E-3</v>
      </c>
      <c r="BX50" s="11">
        <f t="shared" si="642"/>
        <v>3.6228329923870075E-3</v>
      </c>
      <c r="BY50" s="11">
        <f t="shared" si="642"/>
        <v>3.603787223231251E-3</v>
      </c>
      <c r="BZ50" s="11">
        <f t="shared" si="642"/>
        <v>3.5848431367078147E-3</v>
      </c>
      <c r="CA50" s="11">
        <f t="shared" si="642"/>
        <v>3.5660088282404427E-3</v>
      </c>
      <c r="CB50" s="11">
        <f t="shared" si="642"/>
        <v>3.5472169778902347E-3</v>
      </c>
      <c r="CC50" s="11">
        <f t="shared" si="642"/>
        <v>3.5285177673313657E-3</v>
      </c>
      <c r="CD50" s="11">
        <f t="shared" si="642"/>
        <v>3.509897135025928E-3</v>
      </c>
      <c r="CE50" s="11" t="e">
        <f t="shared" si="642"/>
        <v>#VALUE!</v>
      </c>
    </row>
    <row r="51" spans="1:83">
      <c r="C51" s="21" t="s">
        <v>495</v>
      </c>
      <c r="D51" s="291" t="s">
        <v>457</v>
      </c>
      <c r="E51" s="11">
        <f>DataSummary!F108*10^(-6)</f>
        <v>45.773883999999995</v>
      </c>
      <c r="F51" s="11">
        <f t="shared" ref="F51:AK51" si="643">E51*(1+F8)</f>
        <v>46.05786599999999</v>
      </c>
      <c r="G51" s="11">
        <f t="shared" si="643"/>
        <v>46.337519999999991</v>
      </c>
      <c r="H51" s="11">
        <f t="shared" si="643"/>
        <v>46.613494999999993</v>
      </c>
      <c r="I51" s="11">
        <f t="shared" si="643"/>
        <v>46.885956999999991</v>
      </c>
      <c r="J51" s="11">
        <f t="shared" si="643"/>
        <v>47.154445999999993</v>
      </c>
      <c r="K51" s="11">
        <f t="shared" si="643"/>
        <v>47.418598999999993</v>
      </c>
      <c r="L51" s="11">
        <f t="shared" si="643"/>
        <v>47.678559999999997</v>
      </c>
      <c r="M51" s="11">
        <f t="shared" si="643"/>
        <v>47.933520000000001</v>
      </c>
      <c r="N51" s="11">
        <f t="shared" si="643"/>
        <v>48.184273999999995</v>
      </c>
      <c r="O51" s="11">
        <f t="shared" si="643"/>
        <v>48.431562</v>
      </c>
      <c r="P51" s="11">
        <f t="shared" si="643"/>
        <v>48.674651000000004</v>
      </c>
      <c r="Q51" s="11">
        <f t="shared" si="643"/>
        <v>48.912958000000003</v>
      </c>
      <c r="R51" s="11">
        <f t="shared" si="643"/>
        <v>49.145855000000005</v>
      </c>
      <c r="S51" s="11">
        <f t="shared" si="643"/>
        <v>49.37372400000001</v>
      </c>
      <c r="T51" s="11">
        <f t="shared" si="643"/>
        <v>49.595170000000003</v>
      </c>
      <c r="U51" s="11">
        <f t="shared" si="643"/>
        <v>49.808558000000005</v>
      </c>
      <c r="V51" s="11">
        <f t="shared" si="643"/>
        <v>50.014489000000005</v>
      </c>
      <c r="W51" s="11">
        <f t="shared" si="643"/>
        <v>50.21292900000001</v>
      </c>
      <c r="X51" s="11">
        <f t="shared" si="643"/>
        <v>50.402787000000011</v>
      </c>
      <c r="Y51" s="11">
        <f t="shared" si="643"/>
        <v>50.584827000000011</v>
      </c>
      <c r="Z51" s="11">
        <f t="shared" si="643"/>
        <v>50.759160000000008</v>
      </c>
      <c r="AA51" s="11">
        <f t="shared" si="643"/>
        <v>50.924787000000009</v>
      </c>
      <c r="AB51" s="11">
        <f t="shared" si="643"/>
        <v>51.081914000000012</v>
      </c>
      <c r="AC51" s="11">
        <f t="shared" si="643"/>
        <v>51.231274000000013</v>
      </c>
      <c r="AD51" s="11">
        <f t="shared" si="643"/>
        <v>51.371596000000011</v>
      </c>
      <c r="AE51" s="11">
        <f t="shared" si="643"/>
        <v>51.501321000000011</v>
      </c>
      <c r="AF51" s="11">
        <f t="shared" si="643"/>
        <v>51.621175000000008</v>
      </c>
      <c r="AG51" s="11">
        <f t="shared" si="643"/>
        <v>51.730940000000004</v>
      </c>
      <c r="AH51" s="11">
        <f t="shared" si="643"/>
        <v>51.830730000000003</v>
      </c>
      <c r="AI51" s="11">
        <f t="shared" si="643"/>
        <v>51.920043000000007</v>
      </c>
      <c r="AJ51" s="11">
        <f t="shared" si="643"/>
        <v>51.999260000000007</v>
      </c>
      <c r="AK51" s="11">
        <f t="shared" si="643"/>
        <v>52.068035000000009</v>
      </c>
      <c r="AL51" s="11">
        <f t="shared" ref="AL51" si="644">AK51*(1+AL8)</f>
        <v>52.126668000000009</v>
      </c>
      <c r="AM51" s="11">
        <f t="shared" ref="AM51" si="645">AL51*(1+AM8)</f>
        <v>52.176088000000007</v>
      </c>
      <c r="AN51" s="11">
        <f t="shared" ref="AN51" si="646">AM51*(1+AN8)</f>
        <v>52.215391000000004</v>
      </c>
      <c r="AO51" s="11">
        <f t="shared" ref="AO51" si="647">AN51*(1+AO8)</f>
        <v>52.245004999999999</v>
      </c>
      <c r="AP51" s="11">
        <f t="shared" ref="AP51" si="648">AO51*(1+AP8)</f>
        <v>52.265798000000004</v>
      </c>
      <c r="AQ51" s="11">
        <f t="shared" ref="AQ51" si="649">AP51*(1+AQ8)</f>
        <v>52.277808000000007</v>
      </c>
      <c r="AR51" s="11">
        <f t="shared" ref="AR51" si="650">AQ51*(1+AR8)</f>
        <v>52.281057000000011</v>
      </c>
      <c r="AS51" s="11">
        <f t="shared" ref="AS51" si="651">AR51*(1+AS8)</f>
        <v>52.276572000000009</v>
      </c>
      <c r="AT51" s="11">
        <f t="shared" ref="AT51" si="652">AS51*(1+AT8)</f>
        <v>52.26444200000001</v>
      </c>
      <c r="AU51" s="11">
        <f t="shared" ref="AU51" si="653">AT51*(1+AU8)</f>
        <v>52.245374000000012</v>
      </c>
      <c r="AV51" s="11">
        <f t="shared" ref="AV51" si="654">AU51*(1+AV8)</f>
        <v>52.218248000000017</v>
      </c>
      <c r="AW51" s="11">
        <f t="shared" ref="AW51" si="655">AV51*(1+AW8)</f>
        <v>52.183035000000018</v>
      </c>
      <c r="AX51" s="11">
        <f t="shared" ref="AX51" si="656">AW51*(1+AX8)</f>
        <v>52.139986000000022</v>
      </c>
      <c r="AY51" s="11">
        <f t="shared" ref="AY51" si="657">AX51*(1+AY8)</f>
        <v>52.088234000000021</v>
      </c>
      <c r="AZ51" s="11">
        <f t="shared" ref="AZ51" si="658">AY51*(1+AZ8)</f>
        <v>52.028279000000019</v>
      </c>
      <c r="BA51" s="11">
        <f t="shared" ref="BA51" si="659">AZ51*(1+BA8)</f>
        <v>51.960537000000016</v>
      </c>
      <c r="BB51" s="11">
        <f t="shared" ref="BB51" si="660">BA51*(1+BB8)</f>
        <v>51.885310000000018</v>
      </c>
      <c r="BC51" s="11">
        <f t="shared" ref="BC51" si="661">BB51*(1+BC8)</f>
        <v>51.802896000000018</v>
      </c>
      <c r="BD51" s="11">
        <f t="shared" ref="BD51" si="662">BC51*(1+BD8)</f>
        <v>51.71301500000002</v>
      </c>
      <c r="BE51" s="11">
        <f t="shared" ref="BE51" si="663">BD51*(1+BE8)</f>
        <v>51.614967000000021</v>
      </c>
      <c r="BF51" s="11">
        <f t="shared" ref="BF51" si="664">BE51*(1+BF8)</f>
        <v>51.510299000000025</v>
      </c>
      <c r="BG51" s="11">
        <f t="shared" ref="BG51" si="665">BF51*(1+BG8)</f>
        <v>51.400732000000019</v>
      </c>
      <c r="BH51" s="11">
        <f t="shared" ref="BH51" si="666">BG51*(1+BH8)</f>
        <v>51.285048000000018</v>
      </c>
      <c r="BI51" s="11">
        <f t="shared" ref="BI51" si="667">BH51*(1+BI8)</f>
        <v>51.163666000000021</v>
      </c>
      <c r="BJ51" s="11">
        <f t="shared" ref="BJ51" si="668">BI51*(1+BJ8)</f>
        <v>51.036103000000018</v>
      </c>
      <c r="BK51" s="11">
        <f t="shared" ref="BK51" si="669">BJ51*(1+BK8)</f>
        <v>50.90165200000002</v>
      </c>
      <c r="BL51" s="11">
        <f t="shared" ref="BL51" si="670">BK51*(1+BL8)</f>
        <v>50.761524000000023</v>
      </c>
      <c r="BM51" s="11">
        <f t="shared" ref="BM51" si="671">BL51*(1+BM8)</f>
        <v>50.616039000000022</v>
      </c>
      <c r="BN51" s="11">
        <f t="shared" ref="BN51" si="672">BM51*(1+BN8)</f>
        <v>50.465467000000025</v>
      </c>
      <c r="BO51" s="11">
        <f t="shared" ref="BO51" si="673">BN51*(1+BO8)</f>
        <v>50.309412000000023</v>
      </c>
      <c r="BP51" s="11">
        <f t="shared" ref="BP51" si="674">BO51*(1+BP8)</f>
        <v>50.14884900000002</v>
      </c>
      <c r="BQ51" s="11">
        <f t="shared" ref="BQ51" si="675">BP51*(1+BQ8)</f>
        <v>49.983702000000022</v>
      </c>
      <c r="BR51" s="11">
        <f t="shared" ref="BR51" si="676">BQ51*(1+BR8)</f>
        <v>49.813683000000026</v>
      </c>
      <c r="BS51" s="11">
        <f t="shared" ref="BS51" si="677">BR51*(1+BS8)</f>
        <v>49.640050000000024</v>
      </c>
      <c r="BT51" s="11">
        <f t="shared" ref="BT51" si="678">BS51*(1+BT8)</f>
        <v>49.463448000000028</v>
      </c>
      <c r="BU51" s="11">
        <f t="shared" ref="BU51" si="679">BT51*(1+BU8)</f>
        <v>49.283276000000029</v>
      </c>
      <c r="BV51" s="11">
        <f t="shared" ref="BV51" si="680">BU51*(1+BV8)</f>
        <v>49.100251000000029</v>
      </c>
      <c r="BW51" s="11">
        <f t="shared" ref="BW51" si="681">BV51*(1+BW8)</f>
        <v>48.91505800000003</v>
      </c>
      <c r="BX51" s="11">
        <f t="shared" ref="BX51" si="682">BW51*(1+BX8)</f>
        <v>48.726997000000033</v>
      </c>
      <c r="BY51" s="11">
        <f t="shared" ref="BY51" si="683">BX51*(1+BY8)</f>
        <v>48.536699000000034</v>
      </c>
      <c r="BZ51" s="11">
        <f t="shared" ref="BZ51" si="684">BY51*(1+BZ8)</f>
        <v>48.344995000000033</v>
      </c>
      <c r="CA51" s="11">
        <f t="shared" ref="CA51" si="685">BZ51*(1+CA8)</f>
        <v>48.151485000000029</v>
      </c>
      <c r="CB51" s="11">
        <f t="shared" ref="CB51" si="686">CA51*(1+CB8)</f>
        <v>47.95603700000003</v>
      </c>
      <c r="CC51" s="11">
        <f t="shared" ref="CC51" si="687">CB51*(1+CC8)</f>
        <v>47.759283000000032</v>
      </c>
      <c r="CD51" s="11">
        <f t="shared" ref="CD51" si="688">CC51*(1+CD8)</f>
        <v>47.561645000000034</v>
      </c>
      <c r="CE51" s="11" t="e">
        <f t="shared" ref="CE51" si="689">CD51*(1+CE8)</f>
        <v>#VALUE!</v>
      </c>
    </row>
    <row r="52" spans="1:83">
      <c r="C52" s="21" t="s">
        <v>450</v>
      </c>
      <c r="D52" s="291" t="s">
        <v>457</v>
      </c>
      <c r="E52" s="11">
        <f>E51*InputDataA_GeneralAssumptions!I124</f>
        <v>29.847463499999989</v>
      </c>
      <c r="F52" s="11">
        <f>F51*InputDataA_GeneralAssumptions!J124</f>
        <v>30.110928673118497</v>
      </c>
      <c r="G52" s="11">
        <f>G51*InputDataA_GeneralAssumptions!K124</f>
        <v>30.380420999999995</v>
      </c>
      <c r="H52" s="11">
        <f>H51*InputDataA_GeneralAssumptions!L124</f>
        <v>30.653170328801437</v>
      </c>
      <c r="I52" s="11">
        <f>I51*InputDataA_GeneralAssumptions!M124</f>
        <v>30.923736670223896</v>
      </c>
      <c r="J52" s="11">
        <f>J51*InputDataA_GeneralAssumptions!N124</f>
        <v>31.191446830737089</v>
      </c>
      <c r="K52" s="11">
        <f>K51*InputDataA_GeneralAssumptions!O124</f>
        <v>31.458577668288619</v>
      </c>
      <c r="L52" s="11">
        <f>L51*InputDataA_GeneralAssumptions!P124</f>
        <v>31.724482167308697</v>
      </c>
      <c r="M52" s="11">
        <f>M51*InputDataA_GeneralAssumptions!Q124</f>
        <v>31.979416333580943</v>
      </c>
      <c r="N52" s="11">
        <f>N51*InputDataA_GeneralAssumptions!R124</f>
        <v>32.211690165744763</v>
      </c>
      <c r="O52" s="11">
        <f>O51*InputDataA_GeneralAssumptions!S124</f>
        <v>32.408961834585149</v>
      </c>
      <c r="P52" s="11">
        <f>P51*InputDataA_GeneralAssumptions!T124</f>
        <v>32.57234783459252</v>
      </c>
      <c r="Q52" s="11">
        <f>Q51*InputDataA_GeneralAssumptions!U124</f>
        <v>32.705089500000021</v>
      </c>
      <c r="R52" s="11">
        <f>R51*InputDataA_GeneralAssumptions!V124</f>
        <v>32.808112333783129</v>
      </c>
      <c r="S52" s="11">
        <f>S51*InputDataA_GeneralAssumptions!W124</f>
        <v>32.892453333096775</v>
      </c>
      <c r="T52" s="11">
        <f>T51*InputDataA_GeneralAssumptions!X124</f>
        <v>32.958856000000004</v>
      </c>
      <c r="U52" s="11">
        <f>U51*InputDataA_GeneralAssumptions!Y124</f>
        <v>33.00578000000003</v>
      </c>
      <c r="V52" s="11">
        <f>V51*InputDataA_GeneralAssumptions!Z124</f>
        <v>33.036190499999996</v>
      </c>
      <c r="W52" s="11">
        <f>W51*InputDataA_GeneralAssumptions!AA124</f>
        <v>33.052235000000024</v>
      </c>
      <c r="X52" s="11">
        <f>X51*InputDataA_GeneralAssumptions!AB124</f>
        <v>33.054958500000033</v>
      </c>
      <c r="Y52" s="11">
        <f>Y51*InputDataA_GeneralAssumptions!AC124</f>
        <v>33.047034500000024</v>
      </c>
      <c r="Z52" s="11">
        <f>Z51*InputDataA_GeneralAssumptions!AD124</f>
        <v>33.0316163253759</v>
      </c>
      <c r="AA52" s="11">
        <f>AA51*InputDataA_GeneralAssumptions!AE124</f>
        <v>33.01248682412988</v>
      </c>
      <c r="AB52" s="11">
        <f>AB51*InputDataA_GeneralAssumptions!AF124</f>
        <v>32.991524499999997</v>
      </c>
      <c r="AC52" s="11">
        <f>AC51*InputDataA_GeneralAssumptions!AG124</f>
        <v>32.97070800000003</v>
      </c>
      <c r="AD52" s="11">
        <f>AD51*InputDataA_GeneralAssumptions!AH124</f>
        <v>32.950376000000013</v>
      </c>
      <c r="AE52" s="11">
        <f>AE51*InputDataA_GeneralAssumptions!AI124</f>
        <v>32.928466499999985</v>
      </c>
      <c r="AF52" s="11">
        <f>AF51*InputDataA_GeneralAssumptions!AJ124</f>
        <v>32.903032818697071</v>
      </c>
      <c r="AG52" s="11">
        <f>AG51*InputDataA_GeneralAssumptions!AK124</f>
        <v>32.871972000000014</v>
      </c>
      <c r="AH52" s="11">
        <f>AH51*InputDataA_GeneralAssumptions!AL124</f>
        <v>32.834456183253018</v>
      </c>
      <c r="AI52" s="11">
        <f>AI51*InputDataA_GeneralAssumptions!AM124</f>
        <v>32.788633315760869</v>
      </c>
      <c r="AJ52" s="11">
        <f>AJ51*InputDataA_GeneralAssumptions!AN124</f>
        <v>32.732835814743268</v>
      </c>
      <c r="AK52" s="11">
        <f>AK51*InputDataA_GeneralAssumptions!AO124</f>
        <v>32.664224500000024</v>
      </c>
      <c r="AL52" s="11">
        <f>AL51*InputDataA_GeneralAssumptions!AP124</f>
        <v>32.582879500000018</v>
      </c>
      <c r="AM52" s="11">
        <f>AM51*InputDataA_GeneralAssumptions!AQ124</f>
        <v>32.491388500000014</v>
      </c>
      <c r="AN52" s="11">
        <f>AN51*InputDataA_GeneralAssumptions!AR124</f>
        <v>32.390402189838539</v>
      </c>
      <c r="AO52" s="11">
        <f>AO51*InputDataA_GeneralAssumptions!AS124</f>
        <v>32.280334808932253</v>
      </c>
      <c r="AP52" s="11">
        <f>AP51*InputDataA_GeneralAssumptions!AT124</f>
        <v>32.165498192289249</v>
      </c>
      <c r="AQ52" s="11">
        <f>AQ51*InputDataA_GeneralAssumptions!AU124</f>
        <v>32.052302306557436</v>
      </c>
      <c r="AR52" s="11">
        <f>AR51*InputDataA_GeneralAssumptions!AV124</f>
        <v>31.942512500000021</v>
      </c>
      <c r="AS52" s="11">
        <f>AS51*InputDataA_GeneralAssumptions!AW124</f>
        <v>31.831294500000002</v>
      </c>
      <c r="AT52" s="11">
        <f>AT51*InputDataA_GeneralAssumptions!AX124</f>
        <v>31.711112196628228</v>
      </c>
      <c r="AU52" s="11">
        <f>AU51*InputDataA_GeneralAssumptions!AY124</f>
        <v>31.584171802267658</v>
      </c>
      <c r="AV52" s="11">
        <f>AV51*InputDataA_GeneralAssumptions!AZ124</f>
        <v>31.456097499999995</v>
      </c>
      <c r="AW52" s="11">
        <f>AW51*InputDataA_GeneralAssumptions!BA124</f>
        <v>31.325841000000011</v>
      </c>
      <c r="AX52" s="11">
        <f>AX51*InputDataA_GeneralAssumptions!BB124</f>
        <v>31.191615999999996</v>
      </c>
      <c r="AY52" s="11">
        <f>AY51*InputDataA_GeneralAssumptions!BC124</f>
        <v>31.052107798072203</v>
      </c>
      <c r="AZ52" s="11">
        <f>AZ51*InputDataA_GeneralAssumptions!BD124</f>
        <v>30.901933703027513</v>
      </c>
      <c r="BA52" s="11">
        <f>BA51*InputDataA_GeneralAssumptions!BE124</f>
        <v>30.742390999999991</v>
      </c>
      <c r="BB52" s="11">
        <f>BB51*InputDataA_GeneralAssumptions!BF124</f>
        <v>30.578075205330148</v>
      </c>
      <c r="BC52" s="11">
        <f>BC51*InputDataA_GeneralAssumptions!BG124</f>
        <v>30.409099500000032</v>
      </c>
      <c r="BD52" s="11">
        <f>BD51*InputDataA_GeneralAssumptions!BH124</f>
        <v>30.231968499999994</v>
      </c>
      <c r="BE52" s="11">
        <f>BE51*InputDataA_GeneralAssumptions!BI124</f>
        <v>30.04381729103785</v>
      </c>
      <c r="BF52" s="11">
        <f>BF51*InputDataA_GeneralAssumptions!BJ124</f>
        <v>29.846771999999998</v>
      </c>
      <c r="BG52" s="11">
        <f>BG51*InputDataA_GeneralAssumptions!BK124</f>
        <v>29.642670000000031</v>
      </c>
      <c r="BH52" s="11">
        <f>BH51*InputDataA_GeneralAssumptions!BL124</f>
        <v>29.433083286955799</v>
      </c>
      <c r="BI52" s="11">
        <f>BI51*InputDataA_GeneralAssumptions!BM124</f>
        <v>29.219293499999992</v>
      </c>
      <c r="BJ52" s="11">
        <f>BJ51*InputDataA_GeneralAssumptions!BN124</f>
        <v>29.003111500000021</v>
      </c>
      <c r="BK52" s="11">
        <f>BK51*InputDataA_GeneralAssumptions!BO124</f>
        <v>28.791492217185127</v>
      </c>
      <c r="BL52" s="11">
        <f>BL51*InputDataA_GeneralAssumptions!BP124</f>
        <v>28.594447499999994</v>
      </c>
      <c r="BM52" s="11">
        <f>BM51*InputDataA_GeneralAssumptions!BQ124</f>
        <v>28.423014280770825</v>
      </c>
      <c r="BN52" s="11">
        <f>BN51*InputDataA_GeneralAssumptions!BR124</f>
        <v>28.272369999999992</v>
      </c>
      <c r="BO52" s="11">
        <f>BO51*InputDataA_GeneralAssumptions!BS124</f>
        <v>28.136207779631643</v>
      </c>
      <c r="BP52" s="11">
        <f>BP51*InputDataA_GeneralAssumptions!BT124</f>
        <v>28.011899000000017</v>
      </c>
      <c r="BQ52" s="11">
        <f>BQ51*InputDataA_GeneralAssumptions!BU124</f>
        <v>27.888504778975978</v>
      </c>
      <c r="BR52" s="11">
        <f>BR51*InputDataA_GeneralAssumptions!BV124</f>
        <v>27.764145500000005</v>
      </c>
      <c r="BS52" s="11">
        <f>BS51*InputDataA_GeneralAssumptions!BW124</f>
        <v>27.63805022161543</v>
      </c>
      <c r="BT52" s="11">
        <f>BT51*InputDataA_GeneralAssumptions!BX124</f>
        <v>27.508204721934018</v>
      </c>
      <c r="BU52" s="11">
        <f>BU51*InputDataA_GeneralAssumptions!BY124</f>
        <v>27.375166777732858</v>
      </c>
      <c r="BV52" s="11">
        <f>BV51*InputDataA_GeneralAssumptions!BZ124</f>
        <v>27.240265222605668</v>
      </c>
      <c r="BW52" s="11">
        <f>BW51*InputDataA_GeneralAssumptions!CA124</f>
        <v>27.10268277703825</v>
      </c>
      <c r="BX52" s="11">
        <f>BX51*InputDataA_GeneralAssumptions!CB124</f>
        <v>26.96292977667342</v>
      </c>
      <c r="BY52" s="11">
        <f>BY51*InputDataA_GeneralAssumptions!CC124</f>
        <v>26.820035500000039</v>
      </c>
      <c r="BZ52" s="11">
        <f>BZ51*InputDataA_GeneralAssumptions!CD124</f>
        <v>26.673796724130774</v>
      </c>
      <c r="CA52" s="11">
        <f>CA51*InputDataA_GeneralAssumptions!CE124</f>
        <v>26.524447999999985</v>
      </c>
      <c r="CB52" s="11">
        <f>CB51*InputDataA_GeneralAssumptions!CF124</f>
        <v>26.37119800000001</v>
      </c>
      <c r="CC52" s="11">
        <f>CC51*InputDataA_GeneralAssumptions!CG124</f>
        <v>26.214829774447495</v>
      </c>
      <c r="CD52" s="11">
        <f>CD51*InputDataA_GeneralAssumptions!CH124</f>
        <v>26.055245773910279</v>
      </c>
      <c r="CE52" s="11" t="e">
        <f>CE51*InputDataA_GeneralAssumptions!CI124</f>
        <v>#VALUE!</v>
      </c>
    </row>
    <row r="53" spans="1:83">
      <c r="C53" s="21" t="s">
        <v>451</v>
      </c>
      <c r="D53" s="291" t="s">
        <v>457</v>
      </c>
      <c r="E53" s="11">
        <f>E52-E54</f>
        <v>14.777804492621938</v>
      </c>
      <c r="F53" s="11">
        <f t="shared" ref="F53:AL53" si="690">F52-F54</f>
        <v>14.910117307402077</v>
      </c>
      <c r="G53" s="11">
        <f t="shared" si="690"/>
        <v>15.04535260711026</v>
      </c>
      <c r="H53" s="11">
        <f t="shared" si="690"/>
        <v>15.182138732225994</v>
      </c>
      <c r="I53" s="11">
        <f t="shared" si="690"/>
        <v>15.317781834527779</v>
      </c>
      <c r="J53" s="11">
        <f t="shared" si="690"/>
        <v>15.451979119854194</v>
      </c>
      <c r="K53" s="11">
        <f t="shared" si="690"/>
        <v>15.585865105406564</v>
      </c>
      <c r="L53" s="11">
        <f t="shared" si="690"/>
        <v>15.719114021216406</v>
      </c>
      <c r="M53" s="11">
        <f t="shared" si="690"/>
        <v>15.846909149715973</v>
      </c>
      <c r="N53" s="11">
        <f t="shared" si="690"/>
        <v>15.963488217872598</v>
      </c>
      <c r="O53" s="11">
        <f t="shared" si="690"/>
        <v>16.062740620534598</v>
      </c>
      <c r="P53" s="11">
        <f t="shared" si="690"/>
        <v>16.14525475077745</v>
      </c>
      <c r="Q53" s="11">
        <f t="shared" si="690"/>
        <v>16.212639063569661</v>
      </c>
      <c r="R53" s="11">
        <f t="shared" si="690"/>
        <v>16.2653269814749</v>
      </c>
      <c r="S53" s="11">
        <f t="shared" si="690"/>
        <v>16.308808286822966</v>
      </c>
      <c r="T53" s="11">
        <f t="shared" si="690"/>
        <v>16.343444265168909</v>
      </c>
      <c r="U53" s="11">
        <f t="shared" si="690"/>
        <v>16.368487165767565</v>
      </c>
      <c r="V53" s="11">
        <f t="shared" si="690"/>
        <v>16.385422498613924</v>
      </c>
      <c r="W53" s="11">
        <f t="shared" si="690"/>
        <v>16.395303099313093</v>
      </c>
      <c r="X53" s="11">
        <f t="shared" si="690"/>
        <v>16.398635135542246</v>
      </c>
      <c r="Y53" s="11">
        <f t="shared" si="690"/>
        <v>16.396746660060163</v>
      </c>
      <c r="Z53" s="11">
        <f t="shared" si="690"/>
        <v>16.391171872872658</v>
      </c>
      <c r="AA53" s="11">
        <f t="shared" si="690"/>
        <v>16.383756207256035</v>
      </c>
      <c r="AB53" s="11">
        <f t="shared" si="690"/>
        <v>16.375422508944972</v>
      </c>
      <c r="AC53" s="11">
        <f t="shared" si="690"/>
        <v>16.367187065349714</v>
      </c>
      <c r="AD53" s="11">
        <f t="shared" si="690"/>
        <v>16.35919835631848</v>
      </c>
      <c r="AE53" s="11">
        <f t="shared" si="690"/>
        <v>16.350387442725861</v>
      </c>
      <c r="AF53" s="11">
        <f t="shared" si="690"/>
        <v>16.339764816231121</v>
      </c>
      <c r="AG53" s="11">
        <f t="shared" si="690"/>
        <v>16.326248281431205</v>
      </c>
      <c r="AH53" s="11">
        <f t="shared" si="690"/>
        <v>16.30937307681004</v>
      </c>
      <c r="AI53" s="11">
        <f t="shared" si="690"/>
        <v>16.288245026037806</v>
      </c>
      <c r="AJ53" s="11">
        <f t="shared" si="690"/>
        <v>16.262061265479499</v>
      </c>
      <c r="AK53" s="11">
        <f t="shared" si="690"/>
        <v>16.229334287360516</v>
      </c>
      <c r="AL53" s="11">
        <f t="shared" si="690"/>
        <v>16.190112125293219</v>
      </c>
      <c r="AM53" s="11">
        <f t="shared" ref="AM53:BS53" si="691">AM52-AM54</f>
        <v>16.145725013484842</v>
      </c>
      <c r="AN53" s="11">
        <f t="shared" si="691"/>
        <v>16.096455754762495</v>
      </c>
      <c r="AO53" s="11">
        <f t="shared" si="691"/>
        <v>16.042493567733736</v>
      </c>
      <c r="AP53" s="11">
        <f t="shared" si="691"/>
        <v>15.986048702120808</v>
      </c>
      <c r="AQ53" s="11">
        <f t="shared" si="691"/>
        <v>15.930316442644735</v>
      </c>
      <c r="AR53" s="11">
        <f t="shared" si="691"/>
        <v>15.876149628799418</v>
      </c>
      <c r="AS53" s="11">
        <f t="shared" si="691"/>
        <v>15.821213285440656</v>
      </c>
      <c r="AT53" s="11">
        <f t="shared" si="691"/>
        <v>15.761782044629927</v>
      </c>
      <c r="AU53" s="11">
        <f t="shared" si="691"/>
        <v>15.698952668819487</v>
      </c>
      <c r="AV53" s="11">
        <f t="shared" si="691"/>
        <v>15.635474105073062</v>
      </c>
      <c r="AW53" s="11">
        <f t="shared" si="691"/>
        <v>15.570856164523429</v>
      </c>
      <c r="AX53" s="11">
        <f t="shared" si="691"/>
        <v>15.504285015945433</v>
      </c>
      <c r="AY53" s="11">
        <f t="shared" si="691"/>
        <v>15.435096659195203</v>
      </c>
      <c r="AZ53" s="11">
        <f t="shared" si="691"/>
        <v>15.36060053445787</v>
      </c>
      <c r="BA53" s="11">
        <f t="shared" si="691"/>
        <v>15.281439575158055</v>
      </c>
      <c r="BB53" s="11">
        <f t="shared" si="691"/>
        <v>15.199949143886421</v>
      </c>
      <c r="BC53" s="11">
        <f t="shared" si="691"/>
        <v>15.116190132046999</v>
      </c>
      <c r="BD53" s="11">
        <f t="shared" si="691"/>
        <v>15.028374477526334</v>
      </c>
      <c r="BE53" s="11">
        <f t="shared" si="691"/>
        <v>14.93500707820886</v>
      </c>
      <c r="BF53" s="11">
        <f t="shared" si="691"/>
        <v>14.837149561885713</v>
      </c>
      <c r="BG53" s="11">
        <f t="shared" si="691"/>
        <v>14.735711243817523</v>
      </c>
      <c r="BH53" s="11">
        <f t="shared" si="691"/>
        <v>14.631454865316433</v>
      </c>
      <c r="BI53" s="11">
        <f t="shared" si="691"/>
        <v>14.525067415172693</v>
      </c>
      <c r="BJ53" s="11">
        <f t="shared" si="691"/>
        <v>14.417409431932802</v>
      </c>
      <c r="BK53" s="11">
        <f t="shared" si="691"/>
        <v>14.311928026804038</v>
      </c>
      <c r="BL53" s="11">
        <f t="shared" si="691"/>
        <v>14.213640138759162</v>
      </c>
      <c r="BM53" s="11">
        <f t="shared" si="691"/>
        <v>14.128065482224082</v>
      </c>
      <c r="BN53" s="11">
        <f t="shared" si="691"/>
        <v>14.052779464732405</v>
      </c>
      <c r="BO53" s="11">
        <f t="shared" si="691"/>
        <v>13.984671557006088</v>
      </c>
      <c r="BP53" s="11">
        <f t="shared" si="691"/>
        <v>13.922496754218617</v>
      </c>
      <c r="BQ53" s="11">
        <f t="shared" si="691"/>
        <v>13.860760829891115</v>
      </c>
      <c r="BR53" s="11">
        <f t="shared" si="691"/>
        <v>13.798551358644906</v>
      </c>
      <c r="BS53" s="11">
        <f t="shared" si="691"/>
        <v>13.735523921478494</v>
      </c>
      <c r="BT53" s="11">
        <f t="shared" ref="BT53:CE53" si="692">BT52-BT54</f>
        <v>13.670638489054786</v>
      </c>
      <c r="BU53" s="11">
        <f t="shared" si="692"/>
        <v>13.604133200104659</v>
      </c>
      <c r="BV53" s="11">
        <f t="shared" si="692"/>
        <v>13.53671859281021</v>
      </c>
      <c r="BW53" s="11">
        <f t="shared" si="692"/>
        <v>13.467959346893254</v>
      </c>
      <c r="BX53" s="11">
        <f t="shared" si="692"/>
        <v>13.398062004110255</v>
      </c>
      <c r="BY53" s="11">
        <f t="shared" si="692"/>
        <v>13.32659327882417</v>
      </c>
      <c r="BZ53" s="11">
        <f t="shared" si="692"/>
        <v>13.253494732860686</v>
      </c>
      <c r="CA53" s="11">
        <f t="shared" si="692"/>
        <v>13.178858118243211</v>
      </c>
      <c r="CB53" s="11">
        <f t="shared" si="692"/>
        <v>13.102244798424428</v>
      </c>
      <c r="CC53" s="11">
        <f t="shared" si="692"/>
        <v>13.024087739881386</v>
      </c>
      <c r="CD53" s="11">
        <f t="shared" si="692"/>
        <v>12.9444046495077</v>
      </c>
      <c r="CE53" s="11" t="e">
        <f t="shared" si="692"/>
        <v>#VALUE!</v>
      </c>
    </row>
    <row r="54" spans="1:83">
      <c r="C54" s="21" t="s">
        <v>452</v>
      </c>
      <c r="D54" s="291" t="s">
        <v>457</v>
      </c>
      <c r="E54" s="11">
        <f t="shared" ref="E54:AJ54" si="693">E52*(1-E11)</f>
        <v>15.069659007378052</v>
      </c>
      <c r="F54" s="11">
        <f t="shared" si="693"/>
        <v>15.200811365716421</v>
      </c>
      <c r="G54" s="11">
        <f t="shared" si="693"/>
        <v>15.335068392889735</v>
      </c>
      <c r="H54" s="11">
        <f t="shared" si="693"/>
        <v>15.471031596575443</v>
      </c>
      <c r="I54" s="11">
        <f t="shared" si="693"/>
        <v>15.605954835696117</v>
      </c>
      <c r="J54" s="11">
        <f t="shared" si="693"/>
        <v>15.739467710882895</v>
      </c>
      <c r="K54" s="11">
        <f t="shared" si="693"/>
        <v>15.872712562882056</v>
      </c>
      <c r="L54" s="11">
        <f t="shared" si="693"/>
        <v>16.005368146092291</v>
      </c>
      <c r="M54" s="11">
        <f t="shared" si="693"/>
        <v>16.13250718386497</v>
      </c>
      <c r="N54" s="11">
        <f t="shared" si="693"/>
        <v>16.248201947872165</v>
      </c>
      <c r="O54" s="11">
        <f t="shared" si="693"/>
        <v>16.346221214050551</v>
      </c>
      <c r="P54" s="11">
        <f t="shared" si="693"/>
        <v>16.42709308381507</v>
      </c>
      <c r="Q54" s="11">
        <f t="shared" si="693"/>
        <v>16.49245043643036</v>
      </c>
      <c r="R54" s="11">
        <f t="shared" si="693"/>
        <v>16.542785352308229</v>
      </c>
      <c r="S54" s="11">
        <f t="shared" si="693"/>
        <v>16.583645046273809</v>
      </c>
      <c r="T54" s="11">
        <f t="shared" si="693"/>
        <v>16.615411734831095</v>
      </c>
      <c r="U54" s="11">
        <f t="shared" si="693"/>
        <v>16.637292834232465</v>
      </c>
      <c r="V54" s="11">
        <f t="shared" si="693"/>
        <v>16.650768001386073</v>
      </c>
      <c r="W54" s="11">
        <f t="shared" si="693"/>
        <v>16.656931900686931</v>
      </c>
      <c r="X54" s="11">
        <f t="shared" si="693"/>
        <v>16.656323364457787</v>
      </c>
      <c r="Y54" s="11">
        <f t="shared" si="693"/>
        <v>16.65028783993986</v>
      </c>
      <c r="Z54" s="11">
        <f t="shared" si="693"/>
        <v>16.640444452503242</v>
      </c>
      <c r="AA54" s="11">
        <f t="shared" si="693"/>
        <v>16.628730616873845</v>
      </c>
      <c r="AB54" s="11">
        <f t="shared" si="693"/>
        <v>16.616101991055025</v>
      </c>
      <c r="AC54" s="11">
        <f t="shared" si="693"/>
        <v>16.603520934650316</v>
      </c>
      <c r="AD54" s="11">
        <f t="shared" si="693"/>
        <v>16.591177643681533</v>
      </c>
      <c r="AE54" s="11">
        <f t="shared" si="693"/>
        <v>16.578079057274124</v>
      </c>
      <c r="AF54" s="11">
        <f t="shared" si="693"/>
        <v>16.56326800246595</v>
      </c>
      <c r="AG54" s="11">
        <f t="shared" si="693"/>
        <v>16.545723718568809</v>
      </c>
      <c r="AH54" s="11">
        <f t="shared" si="693"/>
        <v>16.525083106442978</v>
      </c>
      <c r="AI54" s="11">
        <f t="shared" si="693"/>
        <v>16.500388289723062</v>
      </c>
      <c r="AJ54" s="11">
        <f t="shared" si="693"/>
        <v>16.470774549263769</v>
      </c>
      <c r="AK54" s="11">
        <f t="shared" ref="AK54:AL54" si="694">AK52*(1-AK11)</f>
        <v>16.434890212639509</v>
      </c>
      <c r="AL54" s="11">
        <f t="shared" si="694"/>
        <v>16.3927673747068</v>
      </c>
      <c r="AM54" s="11">
        <f t="shared" ref="AM54:BS54" si="695">AM52*(1-AM11)</f>
        <v>16.345663486515171</v>
      </c>
      <c r="AN54" s="11">
        <f t="shared" si="695"/>
        <v>16.293946435076045</v>
      </c>
      <c r="AO54" s="11">
        <f t="shared" si="695"/>
        <v>16.237841241198517</v>
      </c>
      <c r="AP54" s="11">
        <f t="shared" si="695"/>
        <v>16.179449490168441</v>
      </c>
      <c r="AQ54" s="11">
        <f t="shared" si="695"/>
        <v>16.121985863912702</v>
      </c>
      <c r="AR54" s="11">
        <f t="shared" si="695"/>
        <v>16.066362871200603</v>
      </c>
      <c r="AS54" s="11">
        <f t="shared" si="695"/>
        <v>16.010081214559346</v>
      </c>
      <c r="AT54" s="11">
        <f t="shared" si="695"/>
        <v>15.949330151998302</v>
      </c>
      <c r="AU54" s="11">
        <f t="shared" si="695"/>
        <v>15.885219133448171</v>
      </c>
      <c r="AV54" s="11">
        <f t="shared" si="695"/>
        <v>15.820623394926933</v>
      </c>
      <c r="AW54" s="11">
        <f t="shared" si="695"/>
        <v>15.754984835476582</v>
      </c>
      <c r="AX54" s="11">
        <f t="shared" si="695"/>
        <v>15.687330984054563</v>
      </c>
      <c r="AY54" s="11">
        <f t="shared" si="695"/>
        <v>15.617011138877</v>
      </c>
      <c r="AZ54" s="11">
        <f t="shared" si="695"/>
        <v>15.541333168569643</v>
      </c>
      <c r="BA54" s="11">
        <f t="shared" si="695"/>
        <v>15.460951424841936</v>
      </c>
      <c r="BB54" s="11">
        <f t="shared" si="695"/>
        <v>15.378126061443727</v>
      </c>
      <c r="BC54" s="11">
        <f t="shared" si="695"/>
        <v>15.292909367953033</v>
      </c>
      <c r="BD54" s="11">
        <f t="shared" si="695"/>
        <v>15.203594022473659</v>
      </c>
      <c r="BE54" s="11">
        <f t="shared" si="695"/>
        <v>15.10881021282899</v>
      </c>
      <c r="BF54" s="11">
        <f t="shared" si="695"/>
        <v>15.009622438114285</v>
      </c>
      <c r="BG54" s="11">
        <f t="shared" si="695"/>
        <v>14.906958756182508</v>
      </c>
      <c r="BH54" s="11">
        <f t="shared" si="695"/>
        <v>14.801628421639366</v>
      </c>
      <c r="BI54" s="11">
        <f t="shared" si="695"/>
        <v>14.694226084827299</v>
      </c>
      <c r="BJ54" s="11">
        <f t="shared" si="695"/>
        <v>14.585702068067219</v>
      </c>
      <c r="BK54" s="11">
        <f t="shared" si="695"/>
        <v>14.479564190381089</v>
      </c>
      <c r="BL54" s="11">
        <f t="shared" si="695"/>
        <v>14.380807361240832</v>
      </c>
      <c r="BM54" s="11">
        <f t="shared" si="695"/>
        <v>14.294948798546743</v>
      </c>
      <c r="BN54" s="11">
        <f t="shared" si="695"/>
        <v>14.219590535267587</v>
      </c>
      <c r="BO54" s="11">
        <f t="shared" si="695"/>
        <v>14.151536222625555</v>
      </c>
      <c r="BP54" s="11">
        <f t="shared" si="695"/>
        <v>14.0894022457814</v>
      </c>
      <c r="BQ54" s="11">
        <f t="shared" si="695"/>
        <v>14.027743949084863</v>
      </c>
      <c r="BR54" s="11">
        <f t="shared" si="695"/>
        <v>13.965594141355099</v>
      </c>
      <c r="BS54" s="11">
        <f t="shared" si="695"/>
        <v>13.902526300136936</v>
      </c>
      <c r="BT54" s="11">
        <f t="shared" ref="BT54:CE54" si="696">BT52*(1-BT11)</f>
        <v>13.837566232879231</v>
      </c>
      <c r="BU54" s="11">
        <f t="shared" si="696"/>
        <v>13.771033577628199</v>
      </c>
      <c r="BV54" s="11">
        <f t="shared" si="696"/>
        <v>13.703546629795458</v>
      </c>
      <c r="BW54" s="11">
        <f t="shared" si="696"/>
        <v>13.634723430144996</v>
      </c>
      <c r="BX54" s="11">
        <f t="shared" si="696"/>
        <v>13.564867772563165</v>
      </c>
      <c r="BY54" s="11">
        <f t="shared" si="696"/>
        <v>13.493442221175869</v>
      </c>
      <c r="BZ54" s="11">
        <f t="shared" si="696"/>
        <v>13.420301991270088</v>
      </c>
      <c r="CA54" s="11">
        <f t="shared" si="696"/>
        <v>13.345589881756775</v>
      </c>
      <c r="CB54" s="11">
        <f t="shared" si="696"/>
        <v>13.268953201575583</v>
      </c>
      <c r="CC54" s="11">
        <f t="shared" si="696"/>
        <v>13.190742034566108</v>
      </c>
      <c r="CD54" s="11">
        <f t="shared" si="696"/>
        <v>13.11084112440258</v>
      </c>
      <c r="CE54" s="11" t="e">
        <f t="shared" si="696"/>
        <v>#VALUE!</v>
      </c>
    </row>
    <row r="55" spans="1:83">
      <c r="C55" s="18" t="s">
        <v>459</v>
      </c>
      <c r="D55" s="291" t="s">
        <v>460</v>
      </c>
      <c r="E55" s="11">
        <f>E52/E51*100</f>
        <v>65.206316116849493</v>
      </c>
      <c r="F55" s="11">
        <f>F52/F51*100</f>
        <v>65.376300050719905</v>
      </c>
      <c r="G55" s="11">
        <f t="shared" ref="G55:AL55" si="697">G52/G51*100</f>
        <v>65.563329673232403</v>
      </c>
      <c r="H55" s="11">
        <f t="shared" si="697"/>
        <v>65.760291797045994</v>
      </c>
      <c r="I55" s="11">
        <f t="shared" si="697"/>
        <v>65.955221240816101</v>
      </c>
      <c r="J55" s="11">
        <f t="shared" si="697"/>
        <v>66.147414457455596</v>
      </c>
      <c r="K55" s="11">
        <f t="shared" si="697"/>
        <v>66.342275671806803</v>
      </c>
      <c r="L55" s="11">
        <f t="shared" si="697"/>
        <v>66.538255700903505</v>
      </c>
      <c r="M55" s="11">
        <f t="shared" si="697"/>
        <v>66.716185945828599</v>
      </c>
      <c r="N55" s="11">
        <f t="shared" si="697"/>
        <v>66.851043902300503</v>
      </c>
      <c r="O55" s="11">
        <f t="shared" si="697"/>
        <v>66.917027855895199</v>
      </c>
      <c r="P55" s="11">
        <f t="shared" si="697"/>
        <v>66.918503092282094</v>
      </c>
      <c r="Q55" s="11">
        <f t="shared" si="697"/>
        <v>66.863855381635304</v>
      </c>
      <c r="R55" s="11">
        <f t="shared" si="697"/>
        <v>66.756621354503082</v>
      </c>
      <c r="S55" s="11">
        <f t="shared" si="697"/>
        <v>66.619348650097294</v>
      </c>
      <c r="T55" s="11">
        <f t="shared" si="697"/>
        <v>66.455777850947996</v>
      </c>
      <c r="U55" s="11">
        <f t="shared" si="697"/>
        <v>66.265279151426199</v>
      </c>
      <c r="V55" s="11">
        <f t="shared" si="697"/>
        <v>66.053240092086114</v>
      </c>
      <c r="W55" s="11">
        <f t="shared" si="697"/>
        <v>65.824152580304613</v>
      </c>
      <c r="X55" s="11">
        <f t="shared" si="697"/>
        <v>65.581608612238114</v>
      </c>
      <c r="Y55" s="11">
        <f t="shared" si="697"/>
        <v>65.329934804363404</v>
      </c>
      <c r="Z55" s="11">
        <f t="shared" si="697"/>
        <v>65.075183130248604</v>
      </c>
      <c r="AA55" s="11">
        <f t="shared" si="697"/>
        <v>64.825969373479893</v>
      </c>
      <c r="AB55" s="11">
        <f t="shared" si="697"/>
        <v>64.585529234476198</v>
      </c>
      <c r="AC55" s="11">
        <f t="shared" si="697"/>
        <v>64.356603741691103</v>
      </c>
      <c r="AD55" s="11">
        <f t="shared" si="697"/>
        <v>64.141234778845501</v>
      </c>
      <c r="AE55" s="11">
        <f t="shared" si="697"/>
        <v>63.937129884493594</v>
      </c>
      <c r="AF55" s="11">
        <f t="shared" si="697"/>
        <v>63.739410849708598</v>
      </c>
      <c r="AG55" s="11">
        <f t="shared" si="697"/>
        <v>63.544122724234299</v>
      </c>
      <c r="AH55" s="11">
        <f t="shared" si="697"/>
        <v>63.349399445566398</v>
      </c>
      <c r="AI55" s="11">
        <f t="shared" si="697"/>
        <v>63.152169029907903</v>
      </c>
      <c r="AJ55" s="11">
        <f t="shared" si="697"/>
        <v>62.948656990009596</v>
      </c>
      <c r="AK55" s="11">
        <f t="shared" si="697"/>
        <v>62.733737695305805</v>
      </c>
      <c r="AL55" s="11">
        <f t="shared" si="697"/>
        <v>62.507121115050005</v>
      </c>
      <c r="AM55" s="11">
        <f t="shared" ref="AM55:BS55" si="698">AM52/AM51*100</f>
        <v>62.272565355992214</v>
      </c>
      <c r="AN55" s="11">
        <f t="shared" si="698"/>
        <v>62.032288889378492</v>
      </c>
      <c r="AO55" s="11">
        <f t="shared" si="698"/>
        <v>61.786451755401792</v>
      </c>
      <c r="AP55" s="11">
        <f t="shared" si="698"/>
        <v>61.542154569780507</v>
      </c>
      <c r="AQ55" s="11">
        <f t="shared" si="698"/>
        <v>61.311488627368291</v>
      </c>
      <c r="AR55" s="11">
        <f t="shared" si="698"/>
        <v>61.0976792225146</v>
      </c>
      <c r="AS55" s="11">
        <f t="shared" si="698"/>
        <v>60.890171796268497</v>
      </c>
      <c r="AT55" s="11">
        <f t="shared" si="698"/>
        <v>60.674353313918907</v>
      </c>
      <c r="AU55" s="11">
        <f t="shared" si="698"/>
        <v>60.4535280047333</v>
      </c>
      <c r="AV55" s="11">
        <f t="shared" si="698"/>
        <v>60.239664685800996</v>
      </c>
      <c r="AW55" s="11">
        <f t="shared" si="698"/>
        <v>60.030699632552995</v>
      </c>
      <c r="AX55" s="11">
        <f t="shared" si="698"/>
        <v>59.8228315596402</v>
      </c>
      <c r="AY55" s="11">
        <f t="shared" si="698"/>
        <v>59.614437682936597</v>
      </c>
      <c r="AZ55" s="11">
        <f t="shared" si="698"/>
        <v>59.394495257141799</v>
      </c>
      <c r="BA55" s="11">
        <f t="shared" si="698"/>
        <v>59.164883149687199</v>
      </c>
      <c r="BB55" s="11">
        <f t="shared" si="698"/>
        <v>58.933974192946202</v>
      </c>
      <c r="BC55" s="11">
        <f t="shared" si="698"/>
        <v>58.701543442667806</v>
      </c>
      <c r="BD55" s="11">
        <f t="shared" si="698"/>
        <v>58.461044091124805</v>
      </c>
      <c r="BE55" s="11">
        <f t="shared" si="698"/>
        <v>58.207568535378194</v>
      </c>
      <c r="BF55" s="11">
        <f t="shared" si="698"/>
        <v>57.943309550581304</v>
      </c>
      <c r="BG55" s="11">
        <f t="shared" si="698"/>
        <v>57.669742913388902</v>
      </c>
      <c r="BH55" s="11">
        <f t="shared" si="698"/>
        <v>57.391158699814007</v>
      </c>
      <c r="BI55" s="11">
        <f t="shared" si="698"/>
        <v>57.109460256424903</v>
      </c>
      <c r="BJ55" s="11">
        <f t="shared" si="698"/>
        <v>56.828616989036199</v>
      </c>
      <c r="BK55" s="11">
        <f t="shared" si="698"/>
        <v>56.562981918907298</v>
      </c>
      <c r="BL55" s="11">
        <f t="shared" si="698"/>
        <v>56.330947628759098</v>
      </c>
      <c r="BM55" s="11">
        <f t="shared" si="698"/>
        <v>56.154165443034401</v>
      </c>
      <c r="BN55" s="11">
        <f t="shared" si="698"/>
        <v>56.023200974242407</v>
      </c>
      <c r="BO55" s="11">
        <f t="shared" si="698"/>
        <v>55.926330006861605</v>
      </c>
      <c r="BP55" s="11">
        <f t="shared" si="698"/>
        <v>55.857511305992304</v>
      </c>
      <c r="BQ55" s="11">
        <f t="shared" si="698"/>
        <v>55.795196560222706</v>
      </c>
      <c r="BR55" s="11">
        <f t="shared" si="698"/>
        <v>55.735982219985601</v>
      </c>
      <c r="BS55" s="11">
        <f t="shared" si="698"/>
        <v>55.676918580088895</v>
      </c>
      <c r="BT55" s="11">
        <f t="shared" ref="BT55:CE55" si="699">BT52/BT51*100</f>
        <v>55.613196884159798</v>
      </c>
      <c r="BU55" s="11">
        <f t="shared" si="699"/>
        <v>55.546564675880802</v>
      </c>
      <c r="BV55" s="11">
        <f t="shared" si="699"/>
        <v>55.478871630627005</v>
      </c>
      <c r="BW55" s="11">
        <f t="shared" si="699"/>
        <v>55.407647226010106</v>
      </c>
      <c r="BX55" s="11">
        <f t="shared" si="699"/>
        <v>55.334683926188596</v>
      </c>
      <c r="BY55" s="11">
        <f t="shared" si="699"/>
        <v>55.257230204303795</v>
      </c>
      <c r="BZ55" s="11">
        <f t="shared" si="699"/>
        <v>55.173853517061602</v>
      </c>
      <c r="CA55" s="11">
        <f t="shared" si="699"/>
        <v>55.085420522336889</v>
      </c>
      <c r="CB55" s="11">
        <f t="shared" si="699"/>
        <v>54.990361276099598</v>
      </c>
      <c r="CC55" s="11">
        <f t="shared" si="699"/>
        <v>54.889496089058696</v>
      </c>
      <c r="CD55" s="11">
        <f t="shared" si="699"/>
        <v>54.782053425423491</v>
      </c>
      <c r="CE55" s="11" t="e">
        <f t="shared" si="699"/>
        <v>#VALUE!</v>
      </c>
    </row>
    <row r="56" spans="1:83">
      <c r="C56" s="18" t="s">
        <v>467</v>
      </c>
      <c r="D56" s="291" t="s">
        <v>2</v>
      </c>
      <c r="E56" s="11">
        <f>(E51-E52)/E52</f>
        <v>0.5335937675239979</v>
      </c>
      <c r="F56" s="11">
        <f>(F51-F52)/F52</f>
        <v>0.52960629344913246</v>
      </c>
      <c r="G56" s="11">
        <f t="shared" ref="G56:AL56" si="700">(G51-G52)/G52</f>
        <v>0.52524285295453932</v>
      </c>
      <c r="H56" s="11">
        <f>(H51-H52)/H52</f>
        <v>0.52067451751319771</v>
      </c>
      <c r="I56" s="11">
        <f t="shared" si="700"/>
        <v>0.51618019193475828</v>
      </c>
      <c r="J56" s="11">
        <f t="shared" si="700"/>
        <v>0.51177488674659466</v>
      </c>
      <c r="K56" s="11">
        <f t="shared" si="700"/>
        <v>0.50733448600251407</v>
      </c>
      <c r="L56" s="11">
        <f t="shared" si="700"/>
        <v>0.50289482263422369</v>
      </c>
      <c r="M56" s="11">
        <f t="shared" si="700"/>
        <v>0.49888664320824311</v>
      </c>
      <c r="N56" s="11">
        <f t="shared" si="700"/>
        <v>0.49586295385521667</v>
      </c>
      <c r="O56" s="11">
        <f t="shared" si="700"/>
        <v>0.49438794883939691</v>
      </c>
      <c r="P56" s="11">
        <f t="shared" si="700"/>
        <v>0.49435500465540588</v>
      </c>
      <c r="Q56" s="11">
        <f t="shared" si="700"/>
        <v>0.49557633835553244</v>
      </c>
      <c r="R56" s="11">
        <f t="shared" si="700"/>
        <v>0.4979787468416339</v>
      </c>
      <c r="S56" s="11">
        <f t="shared" si="700"/>
        <v>0.50106541157024564</v>
      </c>
      <c r="T56" s="11">
        <f t="shared" si="700"/>
        <v>0.50476005599223461</v>
      </c>
      <c r="U56" s="11">
        <f t="shared" si="700"/>
        <v>0.5090859237382046</v>
      </c>
      <c r="V56" s="11">
        <f t="shared" si="700"/>
        <v>0.51393027594994678</v>
      </c>
      <c r="W56" s="11">
        <f t="shared" si="700"/>
        <v>0.51919920090123928</v>
      </c>
      <c r="X56" s="11">
        <f t="shared" si="700"/>
        <v>0.52481773649783769</v>
      </c>
      <c r="Y56" s="11">
        <f t="shared" si="700"/>
        <v>0.53069186888765996</v>
      </c>
      <c r="Z56" s="11">
        <f t="shared" si="700"/>
        <v>0.53668411197320876</v>
      </c>
      <c r="AA56" s="11">
        <f t="shared" si="700"/>
        <v>0.54259166452063401</v>
      </c>
      <c r="AB56" s="11">
        <f t="shared" si="700"/>
        <v>0.54833445177715312</v>
      </c>
      <c r="AC56" s="11">
        <f t="shared" si="700"/>
        <v>0.55384209523192418</v>
      </c>
      <c r="AD56" s="11">
        <f t="shared" si="700"/>
        <v>0.55905947780383425</v>
      </c>
      <c r="AE56" s="11">
        <f t="shared" si="700"/>
        <v>0.56403642422886702</v>
      </c>
      <c r="AF56" s="11">
        <f t="shared" si="700"/>
        <v>0.56888805006043086</v>
      </c>
      <c r="AG56" s="11">
        <f t="shared" si="700"/>
        <v>0.57370966366118781</v>
      </c>
      <c r="AH56" s="11">
        <f t="shared" si="700"/>
        <v>0.57854692980832434</v>
      </c>
      <c r="AI56" s="11">
        <f t="shared" si="700"/>
        <v>0.58347688663934139</v>
      </c>
      <c r="AJ56" s="11">
        <f t="shared" si="700"/>
        <v>0.5885962430599706</v>
      </c>
      <c r="AK56" s="11">
        <f t="shared" si="700"/>
        <v>0.59403860942726405</v>
      </c>
      <c r="AL56" s="11">
        <f t="shared" si="700"/>
        <v>0.59981772022328417</v>
      </c>
      <c r="AM56" s="11">
        <f t="shared" ref="AM56:BS56" si="701">(AM51-AM52)/AM52</f>
        <v>0.6058435914488538</v>
      </c>
      <c r="AN56" s="11">
        <f t="shared" si="701"/>
        <v>0.61206368151800616</v>
      </c>
      <c r="AO56" s="11">
        <f t="shared" si="701"/>
        <v>0.61847779179611684</v>
      </c>
      <c r="AP56" s="11">
        <f t="shared" si="701"/>
        <v>0.62490248674367566</v>
      </c>
      <c r="AQ56" s="11">
        <f t="shared" si="701"/>
        <v>0.63101569116626999</v>
      </c>
      <c r="AR56" s="11">
        <f t="shared" si="701"/>
        <v>0.63672337922697775</v>
      </c>
      <c r="AS56" s="11">
        <f t="shared" si="701"/>
        <v>0.6423011637179884</v>
      </c>
      <c r="AT56" s="11">
        <f t="shared" si="701"/>
        <v>0.64814282374987686</v>
      </c>
      <c r="AU56" s="11">
        <f t="shared" si="701"/>
        <v>0.65416317790700895</v>
      </c>
      <c r="AV56" s="11">
        <f t="shared" si="701"/>
        <v>0.66003580069015322</v>
      </c>
      <c r="AW56" s="11">
        <f t="shared" si="701"/>
        <v>0.66581433520013078</v>
      </c>
      <c r="AX56" s="11">
        <f t="shared" si="701"/>
        <v>0.67160258705416309</v>
      </c>
      <c r="AY56" s="11">
        <f t="shared" si="701"/>
        <v>0.67744599943820227</v>
      </c>
      <c r="AZ56" s="11">
        <f t="shared" si="701"/>
        <v>0.68365771216778981</v>
      </c>
      <c r="BA56" s="11">
        <f t="shared" si="701"/>
        <v>0.6901917941255783</v>
      </c>
      <c r="BB56" s="11">
        <f t="shared" si="701"/>
        <v>0.69681412749471383</v>
      </c>
      <c r="BC56" s="11">
        <f t="shared" si="701"/>
        <v>0.7035327205266293</v>
      </c>
      <c r="BD56" s="11">
        <f t="shared" si="701"/>
        <v>0.71054078069709659</v>
      </c>
      <c r="BE56" s="11">
        <f t="shared" si="701"/>
        <v>0.71798964492427875</v>
      </c>
      <c r="BF56" s="11">
        <f t="shared" si="701"/>
        <v>0.72582478936080685</v>
      </c>
      <c r="BG56" s="11">
        <f t="shared" si="701"/>
        <v>0.73401154484396869</v>
      </c>
      <c r="BH56" s="11">
        <f t="shared" si="701"/>
        <v>0.74242866437063382</v>
      </c>
      <c r="BI56" s="11">
        <f t="shared" si="701"/>
        <v>0.7510233777555243</v>
      </c>
      <c r="BJ56" s="11">
        <f t="shared" si="701"/>
        <v>0.75967681950262411</v>
      </c>
      <c r="BK56" s="11">
        <f t="shared" si="701"/>
        <v>0.76794073804961505</v>
      </c>
      <c r="BL56" s="11">
        <f t="shared" si="701"/>
        <v>0.77522310931169536</v>
      </c>
      <c r="BM56" s="11">
        <f t="shared" si="701"/>
        <v>0.78081179216250696</v>
      </c>
      <c r="BN56" s="11">
        <f t="shared" si="701"/>
        <v>0.78497476511520048</v>
      </c>
      <c r="BO56" s="11">
        <f t="shared" si="701"/>
        <v>0.78806655090242828</v>
      </c>
      <c r="BP56" s="11">
        <f t="shared" si="701"/>
        <v>0.79026952082041957</v>
      </c>
      <c r="BQ56" s="11">
        <f t="shared" si="701"/>
        <v>0.79226897950013886</v>
      </c>
      <c r="BR56" s="11">
        <f t="shared" si="701"/>
        <v>0.79417309997889241</v>
      </c>
      <c r="BS56" s="11">
        <f t="shared" si="701"/>
        <v>0.79607640922430412</v>
      </c>
      <c r="BT56" s="11">
        <f t="shared" ref="BT56:CE56" si="702">(BT51-BT52)/BT52</f>
        <v>0.79813435664013788</v>
      </c>
      <c r="BU56" s="11">
        <f t="shared" si="702"/>
        <v>0.80029135165259968</v>
      </c>
      <c r="BV56" s="11">
        <f t="shared" si="702"/>
        <v>0.80248799337142951</v>
      </c>
      <c r="BW56" s="11">
        <f t="shared" si="702"/>
        <v>0.80480502252867425</v>
      </c>
      <c r="BX56" s="11">
        <f t="shared" si="702"/>
        <v>0.80718480534542925</v>
      </c>
      <c r="BY56" s="11">
        <f t="shared" si="702"/>
        <v>0.80971792524286423</v>
      </c>
      <c r="BZ56" s="11">
        <f t="shared" si="702"/>
        <v>0.81245270405259351</v>
      </c>
      <c r="CA56" s="11">
        <f t="shared" si="702"/>
        <v>0.81536237813507206</v>
      </c>
      <c r="CB56" s="11">
        <f t="shared" si="702"/>
        <v>0.81850050953316611</v>
      </c>
      <c r="CC56" s="11">
        <f t="shared" si="702"/>
        <v>0.82184219431982219</v>
      </c>
      <c r="CD56" s="11">
        <f t="shared" si="702"/>
        <v>0.82541532759689451</v>
      </c>
      <c r="CE56" s="11" t="e">
        <f t="shared" si="702"/>
        <v>#VALUE!</v>
      </c>
    </row>
    <row r="57" spans="1:83">
      <c r="C57" s="18" t="s">
        <v>431</v>
      </c>
      <c r="D57" s="291" t="s">
        <v>457</v>
      </c>
      <c r="E57" s="102">
        <f t="shared" ref="E57:AK57" si="703">E53*E12+E54*E13</f>
        <v>20.455213457536665</v>
      </c>
      <c r="F57" s="102">
        <f t="shared" si="703"/>
        <v>20.636124296807697</v>
      </c>
      <c r="G57" s="102">
        <f t="shared" si="703"/>
        <v>20.821154099439934</v>
      </c>
      <c r="H57" s="102">
        <f t="shared" si="703"/>
        <v>21.008404387146022</v>
      </c>
      <c r="I57" s="102">
        <f t="shared" si="703"/>
        <v>21.194146914442875</v>
      </c>
      <c r="J57" s="102">
        <f t="shared" si="703"/>
        <v>21.377926066272238</v>
      </c>
      <c r="K57" s="102">
        <f t="shared" si="703"/>
        <v>21.561303588938141</v>
      </c>
      <c r="L57" s="102">
        <f t="shared" si="703"/>
        <v>21.74383504556581</v>
      </c>
      <c r="M57" s="102">
        <f t="shared" si="703"/>
        <v>21.918844070795345</v>
      </c>
      <c r="N57" s="102">
        <f t="shared" si="703"/>
        <v>22.078324026504504</v>
      </c>
      <c r="O57" s="102">
        <f t="shared" si="703"/>
        <v>22.213816742533936</v>
      </c>
      <c r="P57" s="102">
        <f t="shared" si="703"/>
        <v>22.326094080186099</v>
      </c>
      <c r="Q57" s="102">
        <f t="shared" si="703"/>
        <v>22.417378090911917</v>
      </c>
      <c r="R57" s="102">
        <f t="shared" si="703"/>
        <v>22.488298377677147</v>
      </c>
      <c r="S57" s="102">
        <f t="shared" si="703"/>
        <v>22.546423621058064</v>
      </c>
      <c r="T57" s="102">
        <f t="shared" si="703"/>
        <v>22.592262076336837</v>
      </c>
      <c r="U57" s="102">
        <f t="shared" si="703"/>
        <v>22.624760914782499</v>
      </c>
      <c r="V57" s="102">
        <f t="shared" si="703"/>
        <v>22.645955518044179</v>
      </c>
      <c r="W57" s="102">
        <f t="shared" si="703"/>
        <v>22.65731566179776</v>
      </c>
      <c r="X57" s="102">
        <f t="shared" si="703"/>
        <v>22.659555398815005</v>
      </c>
      <c r="Y57" s="102">
        <f t="shared" si="703"/>
        <v>22.654507768543535</v>
      </c>
      <c r="Z57" s="102">
        <f t="shared" si="703"/>
        <v>22.644328734553042</v>
      </c>
      <c r="AA57" s="102">
        <f t="shared" si="703"/>
        <v>22.631605603296116</v>
      </c>
      <c r="AB57" s="102">
        <f t="shared" si="703"/>
        <v>22.617624401428174</v>
      </c>
      <c r="AC57" s="102">
        <f t="shared" si="703"/>
        <v>22.603748039366874</v>
      </c>
      <c r="AD57" s="102">
        <f t="shared" si="703"/>
        <v>22.590205006868455</v>
      </c>
      <c r="AE57" s="102">
        <f t="shared" si="703"/>
        <v>22.575573127737719</v>
      </c>
      <c r="AF57" s="102">
        <f t="shared" si="703"/>
        <v>22.558513459389864</v>
      </c>
      <c r="AG57" s="102">
        <f t="shared" si="703"/>
        <v>22.537577078636918</v>
      </c>
      <c r="AH57" s="102">
        <f t="shared" si="703"/>
        <v>22.512186305338453</v>
      </c>
      <c r="AI57" s="102">
        <f t="shared" si="703"/>
        <v>22.481076170810489</v>
      </c>
      <c r="AJ57" s="102">
        <f t="shared" si="703"/>
        <v>22.443108124383649</v>
      </c>
      <c r="AK57" s="102">
        <f t="shared" si="703"/>
        <v>22.396321012772642</v>
      </c>
      <c r="AL57" s="102">
        <f t="shared" ref="AL57" si="704">AL53*AL12+AL54*AL13</f>
        <v>22.340771323336433</v>
      </c>
      <c r="AM57" s="102">
        <f t="shared" ref="AM57:BS57" si="705">AM53*AM12+AM54*AM13</f>
        <v>22.27824168994745</v>
      </c>
      <c r="AN57" s="102">
        <f t="shared" si="705"/>
        <v>22.209170640108447</v>
      </c>
      <c r="AO57" s="102">
        <f t="shared" si="705"/>
        <v>22.133839075097782</v>
      </c>
      <c r="AP57" s="102">
        <f t="shared" si="705"/>
        <v>22.055216193824073</v>
      </c>
      <c r="AQ57" s="102">
        <f t="shared" si="705"/>
        <v>21.977698978863511</v>
      </c>
      <c r="AR57" s="102">
        <f t="shared" si="705"/>
        <v>21.902493277651196</v>
      </c>
      <c r="AS57" s="102">
        <f t="shared" si="705"/>
        <v>21.826297055041369</v>
      </c>
      <c r="AT57" s="102">
        <f t="shared" si="705"/>
        <v>21.743946725693384</v>
      </c>
      <c r="AU57" s="102">
        <f t="shared" si="705"/>
        <v>21.65695509812258</v>
      </c>
      <c r="AV57" s="102">
        <f t="shared" si="705"/>
        <v>21.569169857951593</v>
      </c>
      <c r="AW57" s="102">
        <f t="shared" si="705"/>
        <v>21.47987801103838</v>
      </c>
      <c r="AX57" s="102">
        <f t="shared" si="705"/>
        <v>21.387868642010453</v>
      </c>
      <c r="AY57" s="102">
        <f t="shared" si="705"/>
        <v>21.292238292067196</v>
      </c>
      <c r="AZ57" s="102">
        <f t="shared" si="705"/>
        <v>21.189293264153712</v>
      </c>
      <c r="BA57" s="102">
        <f t="shared" si="705"/>
        <v>21.079922739417484</v>
      </c>
      <c r="BB57" s="102">
        <f t="shared" si="705"/>
        <v>20.967287443993406</v>
      </c>
      <c r="BC57" s="102">
        <f t="shared" si="705"/>
        <v>20.851465857067303</v>
      </c>
      <c r="BD57" s="102">
        <f t="shared" si="705"/>
        <v>20.730051692396124</v>
      </c>
      <c r="BE57" s="102">
        <f t="shared" si="705"/>
        <v>20.601067128967536</v>
      </c>
      <c r="BF57" s="102">
        <f t="shared" si="705"/>
        <v>20.465970940580036</v>
      </c>
      <c r="BG57" s="102">
        <f t="shared" si="705"/>
        <v>20.326022251949162</v>
      </c>
      <c r="BH57" s="102">
        <f t="shared" si="705"/>
        <v>20.182295461210337</v>
      </c>
      <c r="BI57" s="102">
        <f t="shared" si="705"/>
        <v>20.035678774473041</v>
      </c>
      <c r="BJ57" s="102">
        <f t="shared" si="705"/>
        <v>19.887406438646806</v>
      </c>
      <c r="BK57" s="102">
        <f t="shared" si="705"/>
        <v>19.742245528132059</v>
      </c>
      <c r="BL57" s="102">
        <f t="shared" si="705"/>
        <v>19.607068696510311</v>
      </c>
      <c r="BM57" s="102">
        <f t="shared" si="705"/>
        <v>19.489450218291356</v>
      </c>
      <c r="BN57" s="102">
        <f t="shared" si="705"/>
        <v>19.38607813107869</v>
      </c>
      <c r="BO57" s="102">
        <f t="shared" si="705"/>
        <v>19.292632445668509</v>
      </c>
      <c r="BP57" s="102">
        <f t="shared" si="705"/>
        <v>19.207322326081325</v>
      </c>
      <c r="BQ57" s="102">
        <f t="shared" si="705"/>
        <v>19.122636355279027</v>
      </c>
      <c r="BR57" s="102">
        <f t="shared" si="705"/>
        <v>19.037289808436213</v>
      </c>
      <c r="BS57" s="102">
        <f t="shared" si="705"/>
        <v>18.9507613555364</v>
      </c>
      <c r="BT57" s="102">
        <f t="shared" ref="BT57:CE57" si="706">BT53*BT12+BT54*BT13</f>
        <v>18.861662552625887</v>
      </c>
      <c r="BU57" s="102">
        <f t="shared" si="706"/>
        <v>18.77036850336598</v>
      </c>
      <c r="BV57" s="102">
        <f t="shared" si="706"/>
        <v>18.677799791827269</v>
      </c>
      <c r="BW57" s="102">
        <f t="shared" si="706"/>
        <v>18.583390543555872</v>
      </c>
      <c r="BX57" s="102">
        <f t="shared" si="706"/>
        <v>18.487481823868357</v>
      </c>
      <c r="BY57" s="102">
        <f t="shared" si="706"/>
        <v>18.389417278956365</v>
      </c>
      <c r="BZ57" s="102">
        <f t="shared" si="706"/>
        <v>18.289065572043675</v>
      </c>
      <c r="CA57" s="102">
        <f t="shared" si="706"/>
        <v>18.186582859789816</v>
      </c>
      <c r="CB57" s="102">
        <f t="shared" si="706"/>
        <v>18.081418011399531</v>
      </c>
      <c r="CC57" s="102">
        <f t="shared" si="706"/>
        <v>17.97411618925031</v>
      </c>
      <c r="CD57" s="102">
        <f t="shared" si="706"/>
        <v>17.864622960376575</v>
      </c>
      <c r="CE57" s="102" t="e">
        <f t="shared" si="706"/>
        <v>#VALUE!</v>
      </c>
    </row>
    <row r="58" spans="1:83">
      <c r="C58" s="18" t="s">
        <v>458</v>
      </c>
      <c r="D58" s="291" t="s">
        <v>436</v>
      </c>
      <c r="E58" s="11"/>
      <c r="F58" s="11">
        <f t="shared" ref="F58:AL58" si="707">F60/E60-1</f>
        <v>1.7036666907888076E-5</v>
      </c>
      <c r="G58" s="11">
        <f t="shared" si="707"/>
        <v>1.6177193403743573E-5</v>
      </c>
      <c r="H58" s="11">
        <f t="shared" si="707"/>
        <v>1.5334127474675441E-5</v>
      </c>
      <c r="I58" s="11">
        <f t="shared" si="707"/>
        <v>1.4515648354418431E-5</v>
      </c>
      <c r="J58" s="11">
        <f t="shared" si="707"/>
        <v>1.3991769102439378E-5</v>
      </c>
      <c r="K58" s="11">
        <f t="shared" si="707"/>
        <v>1.3541551970863708E-5</v>
      </c>
      <c r="L58" s="11">
        <f t="shared" si="707"/>
        <v>1.3058624945605501E-5</v>
      </c>
      <c r="M58" s="11">
        <f t="shared" si="707"/>
        <v>1.2690264916015437E-5</v>
      </c>
      <c r="N58" s="11">
        <f t="shared" si="707"/>
        <v>1.2608285023585353E-5</v>
      </c>
      <c r="O58" s="11">
        <f t="shared" si="707"/>
        <v>1.2608126056745661E-5</v>
      </c>
      <c r="P58" s="11">
        <f t="shared" si="707"/>
        <v>1.2943415926391921E-5</v>
      </c>
      <c r="Q58" s="11">
        <f t="shared" si="707"/>
        <v>1.3327782324656923E-5</v>
      </c>
      <c r="R58" s="11">
        <f t="shared" si="707"/>
        <v>1.3532141295069522E-5</v>
      </c>
      <c r="S58" s="11">
        <f t="shared" si="707"/>
        <v>1.3916481778508683E-5</v>
      </c>
      <c r="T58" s="11">
        <f t="shared" si="707"/>
        <v>1.4259900165125572E-5</v>
      </c>
      <c r="U58" s="11">
        <f t="shared" si="707"/>
        <v>1.4758745306320264E-5</v>
      </c>
      <c r="V58" s="11">
        <f>V60/U60-1</f>
        <v>1.5404826641862712E-5</v>
      </c>
      <c r="W58" s="11">
        <f t="shared" si="707"/>
        <v>1.5969069774746103E-5</v>
      </c>
      <c r="X58" s="11">
        <f t="shared" si="707"/>
        <v>1.6451478738188641E-5</v>
      </c>
      <c r="Y58" s="11">
        <f t="shared" si="707"/>
        <v>1.6966586564803876E-5</v>
      </c>
      <c r="Z58" s="11">
        <f t="shared" si="707"/>
        <v>1.7244434749263959E-5</v>
      </c>
      <c r="AA58" s="11">
        <f t="shared" si="707"/>
        <v>1.7268678376147761E-5</v>
      </c>
      <c r="AB58" s="11">
        <f t="shared" si="707"/>
        <v>1.72192990364195E-5</v>
      </c>
      <c r="AC58" s="11">
        <f t="shared" si="707"/>
        <v>1.745622395032953E-5</v>
      </c>
      <c r="AD58" s="11">
        <f t="shared" si="707"/>
        <v>1.7529538389071675E-5</v>
      </c>
      <c r="AE58" s="11">
        <f t="shared" si="707"/>
        <v>1.7226579895890382E-5</v>
      </c>
      <c r="AF58" s="11">
        <f t="shared" si="707"/>
        <v>1.6735505848464172E-5</v>
      </c>
      <c r="AG58" s="11">
        <f t="shared" si="707"/>
        <v>1.593363627150346E-5</v>
      </c>
      <c r="AH58" s="11">
        <f t="shared" si="707"/>
        <v>1.4690120524019079E-5</v>
      </c>
      <c r="AI58" s="11">
        <f t="shared" si="707"/>
        <v>1.3667500445402325E-5</v>
      </c>
      <c r="AJ58" s="11">
        <f t="shared" si="707"/>
        <v>1.2865759645430686E-5</v>
      </c>
      <c r="AK58" s="11">
        <f t="shared" si="707"/>
        <v>1.1426087085153469E-5</v>
      </c>
      <c r="AL58" s="11">
        <f t="shared" si="707"/>
        <v>1.0060076258699979E-5</v>
      </c>
      <c r="AM58" s="11">
        <f t="shared" ref="AM58" si="708">AM60/AL60-1</f>
        <v>9.0703352322307751E-6</v>
      </c>
      <c r="AN58" s="11">
        <f t="shared" ref="AN58" si="709">AN60/AM60-1</f>
        <v>7.7371138880177881E-6</v>
      </c>
      <c r="AO58" s="11">
        <f t="shared" ref="AO58" si="710">AO60/AN60-1</f>
        <v>6.2567085938880496E-6</v>
      </c>
      <c r="AP58" s="11">
        <f t="shared" ref="AP58" si="711">AP60/AO60-1</f>
        <v>5.3406603257588614E-6</v>
      </c>
      <c r="AQ58" s="11">
        <f t="shared" ref="AQ58" si="712">AQ60/AP60-1</f>
        <v>4.4982350564382045E-6</v>
      </c>
      <c r="AR58" s="11">
        <f t="shared" ref="AR58" si="713">AR60/AQ60-1</f>
        <v>3.4350004098904208E-6</v>
      </c>
      <c r="AS58" s="11">
        <f t="shared" ref="AS58" si="714">AS60/AR60-1</f>
        <v>2.9442759519326955E-6</v>
      </c>
      <c r="AT58" s="11">
        <f t="shared" ref="AT58" si="715">AT60/AS60-1</f>
        <v>2.6253049940638817E-6</v>
      </c>
      <c r="AU58" s="11">
        <f t="shared" ref="AU58" si="716">AU60/AT60-1</f>
        <v>2.3063366505482463E-6</v>
      </c>
      <c r="AV58" s="11">
        <f t="shared" ref="AV58" si="717">AV60/AU60-1</f>
        <v>1.5784466200763347E-6</v>
      </c>
      <c r="AW58" s="11">
        <f t="shared" ref="AW58" si="718">AW60/AV60-1</f>
        <v>1.1122715104505687E-6</v>
      </c>
      <c r="AX58" s="11">
        <f t="shared" ref="AX58" si="719">AX60/AW60-1</f>
        <v>1.2921963470358122E-6</v>
      </c>
      <c r="AY58" s="11">
        <f t="shared" ref="AY58" si="720">AY60/AX60-1</f>
        <v>1.382157597706879E-6</v>
      </c>
      <c r="AZ58" s="11">
        <f t="shared" ref="AZ58" si="721">AZ60/AY60-1</f>
        <v>1.3412635073706269E-6</v>
      </c>
      <c r="BA58" s="11">
        <f t="shared" ref="BA58" si="722">BA60/AZ60-1</f>
        <v>1.2840127328050954E-6</v>
      </c>
      <c r="BB58" s="11">
        <f t="shared" ref="BB58" si="723">BB60/BA60-1</f>
        <v>1.6847533970132389E-6</v>
      </c>
      <c r="BC58" s="11">
        <f t="shared" ref="BC58" si="724">BC60/BB60-1</f>
        <v>2.1345626011193275E-6</v>
      </c>
      <c r="BD58" s="11">
        <f t="shared" ref="BD58" si="725">BD60/BC60-1</f>
        <v>2.134558044986079E-6</v>
      </c>
      <c r="BE58" s="11">
        <f t="shared" ref="BE58" si="726">BE60/BD60-1</f>
        <v>1.4884625858524458E-6</v>
      </c>
      <c r="BF58" s="11">
        <f t="shared" ref="BF58" si="727">BF60/BE60-1</f>
        <v>8.7508384405410311E-7</v>
      </c>
      <c r="BG58" s="11">
        <f t="shared" ref="BG58" si="728">BG60/BF60-1</f>
        <v>2.1263700977769417E-7</v>
      </c>
      <c r="BH58" s="11">
        <f t="shared" ref="BH58" si="729">BH60/BG60-1</f>
        <v>-6.3791089355280661E-7</v>
      </c>
      <c r="BI58" s="11">
        <f t="shared" ref="BI58" si="730">BI60/BH60-1</f>
        <v>-1.0386504504245053E-6</v>
      </c>
      <c r="BJ58" s="11">
        <f t="shared" ref="BJ58" si="731">BJ60/BI60-1</f>
        <v>-1.8237739453086377E-6</v>
      </c>
      <c r="BK58" s="11">
        <f t="shared" ref="BK58" si="732">BK60/BJ60-1</f>
        <v>-2.7233983468377687E-6</v>
      </c>
      <c r="BL58" s="11">
        <f t="shared" ref="BL58" si="733">BL60/BK60-1</f>
        <v>-3.2550014835708296E-6</v>
      </c>
      <c r="BM58" s="11">
        <f t="shared" ref="BM58" si="734">BM60/BL60-1</f>
        <v>-3.4676510587416942E-6</v>
      </c>
      <c r="BN58" s="11">
        <f t="shared" ref="BN58" si="735">BN60/BM60-1</f>
        <v>-3.942013221958085E-6</v>
      </c>
      <c r="BO58" s="11">
        <f t="shared" ref="BO58" si="736">BO60/BN60-1</f>
        <v>-4.1792047656974418E-6</v>
      </c>
      <c r="BP58" s="11">
        <f t="shared" ref="BP58" si="737">BP60/BO60-1</f>
        <v>-3.8111889627545636E-6</v>
      </c>
      <c r="BQ58" s="11">
        <f t="shared" ref="BQ58" si="738">BQ60/BP60-1</f>
        <v>-3.9993100979796026E-6</v>
      </c>
      <c r="BR58" s="11">
        <f t="shared" ref="BR58" si="739">BR60/BQ60-1</f>
        <v>-3.9747903495257475E-6</v>
      </c>
      <c r="BS58" s="11">
        <f t="shared" ref="BS58" si="740">BS60/BR60-1</f>
        <v>-3.5658754747869281E-6</v>
      </c>
      <c r="BT58" s="11">
        <f t="shared" ref="BT58" si="741">BT60/BS60-1</f>
        <v>-3.5413522625482585E-6</v>
      </c>
      <c r="BU58" s="11">
        <f t="shared" ref="BU58" si="742">BU60/BT60-1</f>
        <v>-3.9094050259258495E-6</v>
      </c>
      <c r="BV58" s="11">
        <f t="shared" ref="BV58" si="743">BV60/BU60-1</f>
        <v>-3.7785610519369683E-6</v>
      </c>
      <c r="BW58" s="11">
        <f t="shared" ref="BW58" si="744">BW60/BV60-1</f>
        <v>-3.9421500191982872E-6</v>
      </c>
      <c r="BX58" s="11">
        <f t="shared" ref="BX58" si="745">BX60/BW60-1</f>
        <v>-4.5882881307690582E-6</v>
      </c>
      <c r="BY58" s="11">
        <f t="shared" ref="BY58" si="746">BY60/BX60-1</f>
        <v>-4.7437064641941973E-6</v>
      </c>
      <c r="BZ58" s="11">
        <f t="shared" ref="BZ58" si="747">BZ60/BY60-1</f>
        <v>-4.4656483034755112E-6</v>
      </c>
      <c r="CA58" s="11">
        <f t="shared" ref="CA58" si="748">CA60/BZ60-1</f>
        <v>-4.4411316066916839E-6</v>
      </c>
      <c r="CB58" s="11">
        <f t="shared" ref="CB58" si="749">CB60/CA60-1</f>
        <v>-4.8909917045314444E-6</v>
      </c>
      <c r="CC58" s="11">
        <f t="shared" ref="CC58" si="750">CC60/CB60-1</f>
        <v>-4.8910156266179783E-6</v>
      </c>
      <c r="CD58" s="11">
        <f t="shared" ref="CD58" si="751">CD60/CC60-1</f>
        <v>-4.1958248971907253E-6</v>
      </c>
      <c r="CE58" s="11" t="e">
        <f t="shared" ref="CE58" si="752">CE60/CD60-1</f>
        <v>#VALUE!</v>
      </c>
    </row>
    <row r="59" spans="1:83">
      <c r="C59" s="18" t="s">
        <v>494</v>
      </c>
      <c r="D59" s="291" t="s">
        <v>436</v>
      </c>
      <c r="E59" s="11"/>
      <c r="F59" s="11">
        <f>F55/E55-1</f>
        <v>2.6068630156288464E-3</v>
      </c>
      <c r="G59" s="11">
        <f t="shared" ref="G59:AL59" si="753">G55/F55-1</f>
        <v>2.8608168765653641E-3</v>
      </c>
      <c r="H59" s="11">
        <f t="shared" si="753"/>
        <v>3.0041507164941805E-3</v>
      </c>
      <c r="I59" s="11">
        <f t="shared" si="753"/>
        <v>2.9642423785423144E-3</v>
      </c>
      <c r="J59" s="11">
        <f t="shared" si="753"/>
        <v>2.9139954809302981E-3</v>
      </c>
      <c r="K59" s="11">
        <f t="shared" si="753"/>
        <v>2.9458629025709282E-3</v>
      </c>
      <c r="L59" s="11">
        <f t="shared" si="753"/>
        <v>2.9540745642524513E-3</v>
      </c>
      <c r="M59" s="11">
        <f t="shared" si="753"/>
        <v>2.6741044388796098E-3</v>
      </c>
      <c r="N59" s="11">
        <f t="shared" si="753"/>
        <v>2.021367896861026E-3</v>
      </c>
      <c r="O59" s="11">
        <f t="shared" si="753"/>
        <v>9.8702951731199917E-4</v>
      </c>
      <c r="P59" s="11">
        <f t="shared" si="753"/>
        <v>2.204575478259585E-5</v>
      </c>
      <c r="Q59" s="11">
        <f t="shared" si="753"/>
        <v>-8.1663079897986712E-4</v>
      </c>
      <c r="R59" s="11">
        <f t="shared" si="753"/>
        <v>-1.6037667364552366E-3</v>
      </c>
      <c r="S59" s="11">
        <f t="shared" si="753"/>
        <v>-2.0563159372134487E-3</v>
      </c>
      <c r="T59" s="11">
        <f t="shared" si="753"/>
        <v>-2.4553046894590924E-3</v>
      </c>
      <c r="U59" s="11">
        <f t="shared" si="753"/>
        <v>-2.8665483375887035E-3</v>
      </c>
      <c r="V59" s="11">
        <f>V55/U55-1</f>
        <v>-3.1998515973281627E-3</v>
      </c>
      <c r="W59" s="11">
        <f t="shared" si="753"/>
        <v>-3.4682251992805835E-3</v>
      </c>
      <c r="X59" s="11">
        <f t="shared" si="753"/>
        <v>-3.6847260247003799E-3</v>
      </c>
      <c r="Y59" s="11">
        <f t="shared" si="753"/>
        <v>-3.8375668605931113E-3</v>
      </c>
      <c r="Z59" s="11">
        <f t="shared" si="753"/>
        <v>-3.8994631615304476E-3</v>
      </c>
      <c r="AA59" s="11">
        <f t="shared" si="753"/>
        <v>-3.8296282051163422E-3</v>
      </c>
      <c r="AB59" s="11">
        <f t="shared" si="753"/>
        <v>-3.7090095424328062E-3</v>
      </c>
      <c r="AC59" s="11">
        <f t="shared" si="753"/>
        <v>-3.5445322736922247E-3</v>
      </c>
      <c r="AD59" s="11">
        <f t="shared" si="753"/>
        <v>-3.3464936047593596E-3</v>
      </c>
      <c r="AE59" s="11">
        <f t="shared" si="753"/>
        <v>-3.18211670005486E-3</v>
      </c>
      <c r="AF59" s="11">
        <f t="shared" si="753"/>
        <v>-3.0923977216710252E-3</v>
      </c>
      <c r="AG59" s="11">
        <f t="shared" si="753"/>
        <v>-3.0638520637532585E-3</v>
      </c>
      <c r="AH59" s="11">
        <f t="shared" si="753"/>
        <v>-3.0643790537946414E-3</v>
      </c>
      <c r="AI59" s="11">
        <f t="shared" si="753"/>
        <v>-3.1133746710253485E-3</v>
      </c>
      <c r="AJ59" s="11">
        <f t="shared" si="753"/>
        <v>-3.2225661133179484E-3</v>
      </c>
      <c r="AK59" s="11">
        <f t="shared" si="753"/>
        <v>-3.4141998412754448E-3</v>
      </c>
      <c r="AL59" s="11">
        <f t="shared" si="753"/>
        <v>-3.6123557846411414E-3</v>
      </c>
      <c r="AM59" s="11">
        <f t="shared" ref="AM59" si="754">AM55/AL55-1</f>
        <v>-3.7524645972107917E-3</v>
      </c>
      <c r="AN59" s="11">
        <f t="shared" ref="AN59" si="755">AN55/AM55-1</f>
        <v>-3.8584642408762138E-3</v>
      </c>
      <c r="AO59" s="11">
        <f t="shared" ref="AO59" si="756">AO55/AN55-1</f>
        <v>-3.963051152523156E-3</v>
      </c>
      <c r="AP59" s="11">
        <f t="shared" ref="AP59" si="757">AP55/AO55-1</f>
        <v>-3.9538956952633875E-3</v>
      </c>
      <c r="AQ59" s="11">
        <f t="shared" ref="AQ59" si="758">AQ55/AP55-1</f>
        <v>-3.7480966343268474E-3</v>
      </c>
      <c r="AR59" s="11">
        <f t="shared" ref="AR59" si="759">AR55/AQ55-1</f>
        <v>-3.4872649423529634E-3</v>
      </c>
      <c r="AS59" s="11">
        <f t="shared" ref="AS59" si="760">AS55/AR55-1</f>
        <v>-3.3963225590021295E-3</v>
      </c>
      <c r="AT59" s="11">
        <f t="shared" ref="AT59" si="761">AT55/AS55-1</f>
        <v>-3.544389447145857E-3</v>
      </c>
      <c r="AU59" s="11">
        <f t="shared" ref="AU59" si="762">AU55/AT55-1</f>
        <v>-3.6395164863660678E-3</v>
      </c>
      <c r="AV59" s="11">
        <f t="shared" ref="AV59" si="763">AV55/AU55-1</f>
        <v>-3.5376482728279868E-3</v>
      </c>
      <c r="AW59" s="11">
        <f t="shared" ref="AW59" si="764">AW55/AV55-1</f>
        <v>-3.4688946948480126E-3</v>
      </c>
      <c r="AX59" s="11">
        <f t="shared" ref="AX59" si="765">AX55/AW55-1</f>
        <v>-3.4626961568856585E-3</v>
      </c>
      <c r="AY59" s="11">
        <f t="shared" ref="AY59" si="766">AY55/AX55-1</f>
        <v>-3.4835174342399133E-3</v>
      </c>
      <c r="AZ59" s="11">
        <f t="shared" ref="AZ59" si="767">AZ55/AY55-1</f>
        <v>-3.6894154225621811E-3</v>
      </c>
      <c r="BA59" s="11">
        <f t="shared" ref="BA59" si="768">BA55/AZ55-1</f>
        <v>-3.8658819552304102E-3</v>
      </c>
      <c r="BB59" s="11">
        <f t="shared" ref="BB59" si="769">BB55/BA55-1</f>
        <v>-3.9028042387373452E-3</v>
      </c>
      <c r="BC59" s="11">
        <f t="shared" ref="BC59" si="770">BC55/BB55-1</f>
        <v>-3.9439178073658043E-3</v>
      </c>
      <c r="BD59" s="11">
        <f t="shared" ref="BD59" si="771">BD55/BC55-1</f>
        <v>-4.0969851461893914E-3</v>
      </c>
      <c r="BE59" s="11">
        <f t="shared" ref="BE59" si="772">BE55/BD55-1</f>
        <v>-4.3358027501443352E-3</v>
      </c>
      <c r="BF59" s="11">
        <f t="shared" ref="BF59" si="773">BF55/BE55-1</f>
        <v>-4.5399419945926223E-3</v>
      </c>
      <c r="BG59" s="11">
        <f t="shared" ref="BG59" si="774">BG55/BF55-1</f>
        <v>-4.7212808400872719E-3</v>
      </c>
      <c r="BH59" s="11">
        <f t="shared" ref="BH59" si="775">BH55/BG55-1</f>
        <v>-4.8306824255014424E-3</v>
      </c>
      <c r="BI59" s="11">
        <f t="shared" ref="BI59" si="776">BI55/BH55-1</f>
        <v>-4.908394424697593E-3</v>
      </c>
      <c r="BJ59" s="11">
        <f t="shared" ref="BJ59" si="777">BJ55/BI55-1</f>
        <v>-4.9176312668286482E-3</v>
      </c>
      <c r="BK59" s="11">
        <f t="shared" ref="BK59" si="778">BK55/BJ55-1</f>
        <v>-4.6743187535278619E-3</v>
      </c>
      <c r="BL59" s="11">
        <f t="shared" ref="BL59" si="779">BL55/BK55-1</f>
        <v>-4.1022287417742387E-3</v>
      </c>
      <c r="BM59" s="11">
        <f t="shared" ref="BM59" si="780">BM55/BL55-1</f>
        <v>-3.1382782141311516E-3</v>
      </c>
      <c r="BN59" s="11">
        <f t="shared" ref="BN59" si="781">BN55/BM55-1</f>
        <v>-2.3322307037908496E-3</v>
      </c>
      <c r="BO59" s="11">
        <f t="shared" ref="BO59" si="782">BO55/BN55-1</f>
        <v>-1.7291223224702446E-3</v>
      </c>
      <c r="BP59" s="11">
        <f t="shared" ref="BP59" si="783">BP55/BO55-1</f>
        <v>-1.2305241710095505E-3</v>
      </c>
      <c r="BQ59" s="11">
        <f t="shared" ref="BQ59" si="784">BQ55/BP55-1</f>
        <v>-1.115601900489871E-3</v>
      </c>
      <c r="BR59" s="11">
        <f t="shared" ref="BR59" si="785">BR55/BQ55-1</f>
        <v>-1.0612802514853303E-3</v>
      </c>
      <c r="BS59" s="11">
        <f t="shared" ref="BS59" si="786">BS55/BR55-1</f>
        <v>-1.0597039388950957E-3</v>
      </c>
      <c r="BT59" s="11">
        <f t="shared" ref="BT59" si="787">BT55/BS55-1</f>
        <v>-1.1444903481401258E-3</v>
      </c>
      <c r="BU59" s="11">
        <f t="shared" ref="BU59" si="788">BU55/BT55-1</f>
        <v>-1.1981366296526241E-3</v>
      </c>
      <c r="BV59" s="11">
        <f t="shared" ref="BV59" si="789">BV55/BU55-1</f>
        <v>-1.2186720393744244E-3</v>
      </c>
      <c r="BW59" s="11">
        <f t="shared" ref="BW59" si="790">BW55/BV55-1</f>
        <v>-1.2838113415698515E-3</v>
      </c>
      <c r="BX59" s="11">
        <f t="shared" ref="BX59" si="791">BX55/BW55-1</f>
        <v>-1.3168452997812663E-3</v>
      </c>
      <c r="BY59" s="11">
        <f t="shared" ref="BY59" si="792">BY55/BX55-1</f>
        <v>-1.3997318930766278E-3</v>
      </c>
      <c r="BZ59" s="11">
        <f t="shared" ref="BZ59" si="793">BZ55/BY55-1</f>
        <v>-1.5088828544956856E-3</v>
      </c>
      <c r="CA59" s="11">
        <f t="shared" ref="CA59" si="794">CA55/BZ55-1</f>
        <v>-1.6028062041627544E-3</v>
      </c>
      <c r="CB59" s="11">
        <f t="shared" ref="CB59" si="795">CB55/CA55-1</f>
        <v>-1.725669793130602E-3</v>
      </c>
      <c r="CC59" s="11">
        <f t="shared" ref="CC59" si="796">CC55/CB55-1</f>
        <v>-1.834233940280372E-3</v>
      </c>
      <c r="CD59" s="11">
        <f t="shared" ref="CD59" si="797">CD55/CC55-1</f>
        <v>-1.9574357808073151E-3</v>
      </c>
      <c r="CE59" s="11" t="e">
        <f t="shared" ref="CE59" si="798">CE55/CD55-1</f>
        <v>#VALUE!</v>
      </c>
    </row>
    <row r="60" spans="1:83">
      <c r="A60" s="39" t="s">
        <v>481</v>
      </c>
      <c r="C60" s="18" t="s">
        <v>456</v>
      </c>
      <c r="D60" s="291" t="s">
        <v>2</v>
      </c>
      <c r="E60" s="11">
        <f>E12*E53/E52+E13*E54/E52</f>
        <v>0.68532501790434119</v>
      </c>
      <c r="F60" s="11">
        <f t="shared" ref="F60:AJ60" si="799">F12*F53/F52+F13*F54/F52</f>
        <v>0.68533669355839488</v>
      </c>
      <c r="G60" s="11">
        <f t="shared" si="799"/>
        <v>0.68534778038263322</v>
      </c>
      <c r="H60" s="11">
        <f t="shared" si="799"/>
        <v>0.68535828959286205</v>
      </c>
      <c r="I60" s="11">
        <f t="shared" si="799"/>
        <v>0.68536823801279056</v>
      </c>
      <c r="J60" s="11">
        <f t="shared" si="799"/>
        <v>0.685377827526927</v>
      </c>
      <c r="K60" s="11">
        <f t="shared" si="799"/>
        <v>0.68538710860639807</v>
      </c>
      <c r="L60" s="11">
        <f t="shared" si="799"/>
        <v>0.68539605881959198</v>
      </c>
      <c r="M60" s="11">
        <f t="shared" si="799"/>
        <v>0.68540475667715073</v>
      </c>
      <c r="N60" s="11">
        <f t="shared" si="799"/>
        <v>0.68541339845567939</v>
      </c>
      <c r="O60" s="11">
        <f t="shared" si="799"/>
        <v>0.68542204023420816</v>
      </c>
      <c r="P60" s="11">
        <f t="shared" si="799"/>
        <v>0.68543091193675998</v>
      </c>
      <c r="Q60" s="11">
        <f t="shared" si="799"/>
        <v>0.68544004721075291</v>
      </c>
      <c r="R60" s="11">
        <f t="shared" si="799"/>
        <v>0.68544932268232106</v>
      </c>
      <c r="S60" s="11">
        <f t="shared" si="799"/>
        <v>0.68545886172533033</v>
      </c>
      <c r="T60" s="11">
        <f t="shared" si="799"/>
        <v>0.68546863630026578</v>
      </c>
      <c r="U60" s="11">
        <f t="shared" si="799"/>
        <v>0.68547875295728433</v>
      </c>
      <c r="V60" s="11">
        <f t="shared" si="799"/>
        <v>0.68548931263864032</v>
      </c>
      <c r="W60" s="11">
        <f t="shared" si="799"/>
        <v>0.68550025926530367</v>
      </c>
      <c r="X60" s="11">
        <f t="shared" si="799"/>
        <v>0.68551153675824406</v>
      </c>
      <c r="Y60" s="11">
        <f t="shared" si="799"/>
        <v>0.68552316754907361</v>
      </c>
      <c r="Z60" s="11">
        <f t="shared" si="799"/>
        <v>0.68553498900860554</v>
      </c>
      <c r="AA60" s="11">
        <f t="shared" si="799"/>
        <v>0.68554682729184635</v>
      </c>
      <c r="AB60" s="11">
        <f t="shared" si="799"/>
        <v>0.68555863192766897</v>
      </c>
      <c r="AC60" s="11">
        <f t="shared" si="799"/>
        <v>0.68557059919267893</v>
      </c>
      <c r="AD60" s="11">
        <f t="shared" si="799"/>
        <v>0.68558261692881584</v>
      </c>
      <c r="AE60" s="11">
        <f t="shared" si="799"/>
        <v>0.6855944271725416</v>
      </c>
      <c r="AF60" s="11">
        <f t="shared" si="799"/>
        <v>0.68560590094208718</v>
      </c>
      <c r="AG60" s="11">
        <f t="shared" si="799"/>
        <v>0.6856168251371384</v>
      </c>
      <c r="AH60" s="11">
        <f t="shared" si="799"/>
        <v>0.68562689693093293</v>
      </c>
      <c r="AI60" s="11">
        <f t="shared" si="799"/>
        <v>0.68563626773685216</v>
      </c>
      <c r="AJ60" s="11">
        <f t="shared" si="799"/>
        <v>0.68564508896827703</v>
      </c>
      <c r="AK60" s="11">
        <f t="shared" ref="AK60:AL60" si="800">AK12*AK53/AK52+AK13*AK54/AK52</f>
        <v>0.68565292320877314</v>
      </c>
      <c r="AL60" s="11">
        <f t="shared" si="800"/>
        <v>0.68565982092946764</v>
      </c>
      <c r="AM60" s="11">
        <f t="shared" ref="AM60:BS60" si="801">AM12*AM53/AM52+AM13*AM54/AM52</f>
        <v>0.68566604009389875</v>
      </c>
      <c r="AN60" s="11">
        <f t="shared" si="801"/>
        <v>0.68567134517014017</v>
      </c>
      <c r="AO60" s="11">
        <f t="shared" si="801"/>
        <v>0.68567563521593811</v>
      </c>
      <c r="AP60" s="11">
        <f t="shared" si="801"/>
        <v>0.68567929717659948</v>
      </c>
      <c r="AQ60" s="11">
        <f t="shared" si="801"/>
        <v>0.68568238152325156</v>
      </c>
      <c r="AR60" s="11">
        <f t="shared" si="801"/>
        <v>0.68568473684251308</v>
      </c>
      <c r="AS60" s="11">
        <f t="shared" si="801"/>
        <v>0.68568675568759441</v>
      </c>
      <c r="AT60" s="11">
        <f t="shared" si="801"/>
        <v>0.68568855582445853</v>
      </c>
      <c r="AU60" s="11">
        <f t="shared" si="801"/>
        <v>0.68569013725310568</v>
      </c>
      <c r="AV60" s="11">
        <f t="shared" si="801"/>
        <v>0.6856912195783853</v>
      </c>
      <c r="AW60" s="11">
        <f t="shared" si="801"/>
        <v>0.68569198225319383</v>
      </c>
      <c r="AX60" s="11">
        <f t="shared" si="801"/>
        <v>0.68569286830186849</v>
      </c>
      <c r="AY60" s="11">
        <f t="shared" si="801"/>
        <v>0.68569381603747603</v>
      </c>
      <c r="AZ60" s="11">
        <f t="shared" si="801"/>
        <v>0.68569473573356876</v>
      </c>
      <c r="BA60" s="11">
        <f t="shared" si="801"/>
        <v>0.68569561617434027</v>
      </c>
      <c r="BB60" s="11">
        <f t="shared" si="801"/>
        <v>0.68569677140235896</v>
      </c>
      <c r="BC60" s="11">
        <f t="shared" si="801"/>
        <v>0.6856982350650429</v>
      </c>
      <c r="BD60" s="11">
        <f t="shared" si="801"/>
        <v>0.68569969872772696</v>
      </c>
      <c r="BE60" s="11">
        <f t="shared" si="801"/>
        <v>0.68570071936607357</v>
      </c>
      <c r="BF60" s="11">
        <f t="shared" si="801"/>
        <v>0.68570131941169499</v>
      </c>
      <c r="BG60" s="11">
        <f t="shared" si="801"/>
        <v>0.68570146521717312</v>
      </c>
      <c r="BH60" s="11">
        <f t="shared" si="801"/>
        <v>0.68570102780073872</v>
      </c>
      <c r="BI60" s="11">
        <f t="shared" si="801"/>
        <v>0.68570031559705735</v>
      </c>
      <c r="BJ60" s="11">
        <f t="shared" si="801"/>
        <v>0.68569906503468747</v>
      </c>
      <c r="BK60" s="11">
        <f t="shared" si="801"/>
        <v>0.68569719760298731</v>
      </c>
      <c r="BL60" s="11">
        <f t="shared" si="801"/>
        <v>0.6856949656575918</v>
      </c>
      <c r="BM60" s="11">
        <f t="shared" si="801"/>
        <v>0.68569258790671817</v>
      </c>
      <c r="BN60" s="11">
        <f t="shared" si="801"/>
        <v>0.6856898848974704</v>
      </c>
      <c r="BO60" s="11">
        <f t="shared" si="801"/>
        <v>0.68568701925903563</v>
      </c>
      <c r="BP60" s="11">
        <f t="shared" si="801"/>
        <v>0.68568440597623592</v>
      </c>
      <c r="BQ60" s="11">
        <f t="shared" si="801"/>
        <v>0.68568166371166706</v>
      </c>
      <c r="BR60" s="11">
        <f t="shared" si="801"/>
        <v>0.68567893827080728</v>
      </c>
      <c r="BS60" s="11">
        <f t="shared" si="801"/>
        <v>0.68567649322509772</v>
      </c>
      <c r="BT60" s="11">
        <f t="shared" ref="BT60:CE60" si="802">BT12*BT53/BT52+BT13*BT54/BT52</f>
        <v>0.68567406500309702</v>
      </c>
      <c r="BU60" s="11">
        <f t="shared" si="802"/>
        <v>0.68567138442546116</v>
      </c>
      <c r="BV60" s="11">
        <f t="shared" si="802"/>
        <v>0.68566879357427357</v>
      </c>
      <c r="BW60" s="11">
        <f t="shared" si="802"/>
        <v>0.68566609056502581</v>
      </c>
      <c r="BX60" s="11">
        <f t="shared" si="802"/>
        <v>0.68566294453144083</v>
      </c>
      <c r="BY60" s="11">
        <f t="shared" si="802"/>
        <v>0.6856596919476986</v>
      </c>
      <c r="BZ60" s="11">
        <f t="shared" si="802"/>
        <v>0.68565663003265853</v>
      </c>
      <c r="CA60" s="11">
        <f t="shared" si="802"/>
        <v>0.68565358494132755</v>
      </c>
      <c r="CB60" s="11">
        <f t="shared" si="802"/>
        <v>0.68565023141533143</v>
      </c>
      <c r="CC60" s="11">
        <f t="shared" si="802"/>
        <v>0.6856468778893352</v>
      </c>
      <c r="CD60" s="11">
        <f t="shared" si="802"/>
        <v>0.68564400103509426</v>
      </c>
      <c r="CE60" s="11" t="e">
        <f t="shared" si="802"/>
        <v>#VALUE!</v>
      </c>
    </row>
    <row r="61" spans="1:83">
      <c r="A61" s="39" t="s">
        <v>481</v>
      </c>
      <c r="C61" s="18" t="s">
        <v>445</v>
      </c>
      <c r="D61" s="291" t="s">
        <v>436</v>
      </c>
      <c r="E61" s="11"/>
      <c r="F61" s="11">
        <f t="shared" ref="F61:AL61" si="803">F57/E57-1</f>
        <v>8.8442410853637465E-3</v>
      </c>
      <c r="G61" s="11">
        <f t="shared" si="803"/>
        <v>8.9663058804534401E-3</v>
      </c>
      <c r="H61" s="11">
        <f t="shared" si="803"/>
        <v>8.9932713053175739E-3</v>
      </c>
      <c r="I61" s="11">
        <f t="shared" si="803"/>
        <v>8.8413438676238076E-3</v>
      </c>
      <c r="J61" s="11">
        <f t="shared" si="803"/>
        <v>8.6712219449665007E-3</v>
      </c>
      <c r="K61" s="11">
        <f t="shared" si="803"/>
        <v>8.5778911432954352E-3</v>
      </c>
      <c r="L61" s="11">
        <f t="shared" si="803"/>
        <v>8.4656966994014482E-3</v>
      </c>
      <c r="M61" s="11">
        <f t="shared" si="803"/>
        <v>8.0486733302929103E-3</v>
      </c>
      <c r="N61" s="11">
        <f t="shared" si="803"/>
        <v>7.2759291135087167E-3</v>
      </c>
      <c r="O61" s="11">
        <f t="shared" si="803"/>
        <v>6.1369112921241253E-3</v>
      </c>
      <c r="P61" s="11">
        <f t="shared" si="803"/>
        <v>5.0543920008658816E-3</v>
      </c>
      <c r="Q61" s="11">
        <f t="shared" si="803"/>
        <v>4.0886690881962728E-3</v>
      </c>
      <c r="R61" s="11">
        <f t="shared" si="803"/>
        <v>3.1636298624049264E-3</v>
      </c>
      <c r="S61" s="11">
        <f t="shared" si="803"/>
        <v>2.5846883745821447E-3</v>
      </c>
      <c r="T61" s="11">
        <f t="shared" si="803"/>
        <v>2.0330699027566457E-3</v>
      </c>
      <c r="U61" s="11">
        <f t="shared" si="803"/>
        <v>1.4384942214220597E-3</v>
      </c>
      <c r="V61" s="11">
        <f>V57/U57-1</f>
        <v>9.3678794403673216E-4</v>
      </c>
      <c r="W61" s="11">
        <f t="shared" si="803"/>
        <v>5.016411758174133E-4</v>
      </c>
      <c r="X61" s="11">
        <f t="shared" si="803"/>
        <v>9.8852708356078622E-5</v>
      </c>
      <c r="Y61" s="11">
        <f t="shared" si="803"/>
        <v>-2.2275945766059291E-4</v>
      </c>
      <c r="Z61" s="11">
        <f t="shared" si="803"/>
        <v>-4.4931605199682867E-4</v>
      </c>
      <c r="AA61" s="11">
        <f t="shared" si="803"/>
        <v>-5.6186833383642387E-4</v>
      </c>
      <c r="AB61" s="11">
        <f t="shared" si="803"/>
        <v>-6.1777330839951627E-4</v>
      </c>
      <c r="AC61" s="11">
        <f t="shared" si="803"/>
        <v>-6.135198734852354E-4</v>
      </c>
      <c r="AD61" s="11">
        <f t="shared" si="803"/>
        <v>-5.9914986111297974E-4</v>
      </c>
      <c r="AE61" s="11">
        <f t="shared" si="803"/>
        <v>-6.4770900159105693E-4</v>
      </c>
      <c r="AF61" s="11">
        <f t="shared" si="803"/>
        <v>-7.5566933567217109E-4</v>
      </c>
      <c r="AG61" s="11">
        <f t="shared" si="803"/>
        <v>-9.280922162994143E-4</v>
      </c>
      <c r="AH61" s="11">
        <f t="shared" si="803"/>
        <v>-1.1265972917084977E-3</v>
      </c>
      <c r="AI61" s="11">
        <f t="shared" si="803"/>
        <v>-1.3819241767996093E-3</v>
      </c>
      <c r="AJ61" s="11">
        <f t="shared" si="803"/>
        <v>-1.6888891856582378E-3</v>
      </c>
      <c r="AK61" s="11">
        <f t="shared" si="803"/>
        <v>-2.0846984005826741E-3</v>
      </c>
      <c r="AL61" s="11">
        <f t="shared" si="803"/>
        <v>-2.4803042162383493E-3</v>
      </c>
      <c r="AM61" s="11">
        <f t="shared" ref="AM61" si="804">AM57/AL57-1</f>
        <v>-2.7989021723554552E-3</v>
      </c>
      <c r="AN61" s="11">
        <f t="shared" ref="AN61" si="805">AN57/AM57-1</f>
        <v>-3.1003815651290401E-3</v>
      </c>
      <c r="AO61" s="11">
        <f t="shared" ref="AO61" si="806">AO57/AN57-1</f>
        <v>-3.3919125676228346E-3</v>
      </c>
      <c r="AP61" s="11">
        <f t="shared" ref="AP61" si="807">AP57/AO57-1</f>
        <v>-3.5521574457531013E-3</v>
      </c>
      <c r="AQ61" s="11">
        <f t="shared" ref="AQ61" si="808">AQ57/AP57-1</f>
        <v>-3.5146885108415793E-3</v>
      </c>
      <c r="AR61" s="11">
        <f t="shared" ref="AR61" si="809">AR57/AQ57-1</f>
        <v>-3.4219096951251249E-3</v>
      </c>
      <c r="AS61" s="11">
        <f t="shared" ref="AS61" si="810">AS57/AR57-1</f>
        <v>-3.4788835062707912E-3</v>
      </c>
      <c r="AT61" s="11">
        <f t="shared" ref="AT61" si="811">AT57/AS57-1</f>
        <v>-3.7729867389010296E-3</v>
      </c>
      <c r="AU61" s="11">
        <f t="shared" ref="AU61" si="812">AU57/AT57-1</f>
        <v>-4.0007285093286438E-3</v>
      </c>
      <c r="AV61" s="11">
        <f t="shared" ref="AV61" si="813">AV57/AU57-1</f>
        <v>-4.0534433290946303E-3</v>
      </c>
      <c r="AW61" s="11">
        <f t="shared" ref="AW61" si="814">AW57/AV57-1</f>
        <v>-4.1397906132346618E-3</v>
      </c>
      <c r="AX61" s="11">
        <f t="shared" ref="AX61" si="815">AX57/AW57-1</f>
        <v>-4.2835145050937884E-3</v>
      </c>
      <c r="AY61" s="11">
        <f t="shared" ref="AY61" si="816">AY57/AX57-1</f>
        <v>-4.4712426256171556E-3</v>
      </c>
      <c r="AZ61" s="11">
        <f t="shared" ref="AZ61" si="817">AZ57/AY57-1</f>
        <v>-4.8348617229142521E-3</v>
      </c>
      <c r="BA61" s="11">
        <f t="shared" ref="BA61" si="818">BA57/AZ57-1</f>
        <v>-5.1615937998862327E-3</v>
      </c>
      <c r="BB61" s="11">
        <f t="shared" ref="BB61" si="819">BB57/BA57-1</f>
        <v>-5.3432499168253322E-3</v>
      </c>
      <c r="BC61" s="11">
        <f t="shared" ref="BC61" si="820">BC57/BB57-1</f>
        <v>-5.5239184961564103E-3</v>
      </c>
      <c r="BD61" s="11">
        <f t="shared" ref="BD61" si="821">BD57/BC57-1</f>
        <v>-5.8228119549699198E-3</v>
      </c>
      <c r="BE61" s="11">
        <f t="shared" ref="BE61" si="822">BE57/BD57-1</f>
        <v>-6.2221052480974093E-3</v>
      </c>
      <c r="BF61" s="11">
        <f t="shared" ref="BF61" si="823">BF57/BE57-1</f>
        <v>-6.5577276915689264E-3</v>
      </c>
      <c r="BG61" s="11">
        <f t="shared" ref="BG61" si="824">BG57/BF57-1</f>
        <v>-6.8381162583096566E-3</v>
      </c>
      <c r="BH61" s="11">
        <f t="shared" ref="BH61" si="825">BH57/BG57-1</f>
        <v>-7.0710731768997004E-3</v>
      </c>
      <c r="BI61" s="11">
        <f t="shared" ref="BI61" si="826">BI57/BH57-1</f>
        <v>-7.2646189834594255E-3</v>
      </c>
      <c r="BJ61" s="11">
        <f t="shared" ref="BJ61" si="827">BJ57/BI57-1</f>
        <v>-7.4004149045923118E-3</v>
      </c>
      <c r="BK61" s="11">
        <f t="shared" ref="BK61" si="828">BK57/BJ57-1</f>
        <v>-7.2991373190149922E-3</v>
      </c>
      <c r="BL61" s="11">
        <f t="shared" ref="BL61" si="829">BL57/BK57-1</f>
        <v>-6.8470849189432581E-3</v>
      </c>
      <c r="BM61" s="11">
        <f t="shared" ref="BM61" si="830">BM57/BL57-1</f>
        <v>-5.9987793198219563E-3</v>
      </c>
      <c r="BN61" s="11">
        <f t="shared" ref="BN61" si="831">BN57/BM57-1</f>
        <v>-5.3040022193980851E-3</v>
      </c>
      <c r="BO61" s="11">
        <f t="shared" ref="BO61" si="832">BO57/BN57-1</f>
        <v>-4.8202470235779726E-3</v>
      </c>
      <c r="BP61" s="11">
        <f t="shared" ref="BP61" si="833">BP57/BO57-1</f>
        <v>-4.4219014604374163E-3</v>
      </c>
      <c r="BQ61" s="11">
        <f t="shared" ref="BQ61" si="834">BQ57/BP57-1</f>
        <v>-4.4090461629471278E-3</v>
      </c>
      <c r="BR61" s="11">
        <f t="shared" ref="BR61" si="835">BR57/BQ57-1</f>
        <v>-4.463116134049816E-3</v>
      </c>
      <c r="BS61" s="11">
        <f t="shared" ref="BS61" si="836">BS57/BR57-1</f>
        <v>-4.5452085759323246E-3</v>
      </c>
      <c r="BT61" s="11">
        <f t="shared" ref="BT61" si="837">BT57/BS57-1</f>
        <v>-4.7015948984278078E-3</v>
      </c>
      <c r="BU61" s="11">
        <f t="shared" ref="BU61" si="838">BU57/BT57-1</f>
        <v>-4.8401909961641731E-3</v>
      </c>
      <c r="BV61" s="11">
        <f t="shared" ref="BV61" si="839">BV57/BU57-1</f>
        <v>-4.9316406080206487E-3</v>
      </c>
      <c r="BW61" s="11">
        <f t="shared" ref="BW61" si="840">BW57/BV57-1</f>
        <v>-5.054623634669575E-3</v>
      </c>
      <c r="BX61" s="11">
        <f t="shared" ref="BX61" si="841">BX57/BW57-1</f>
        <v>-5.160991448935226E-3</v>
      </c>
      <c r="BY61" s="11">
        <f t="shared" ref="BY61" si="842">BY57/BX57-1</f>
        <v>-5.3043754604472637E-3</v>
      </c>
      <c r="BZ61" s="11">
        <f t="shared" ref="BZ61" si="843">BZ57/BY57-1</f>
        <v>-5.4570357173593376E-3</v>
      </c>
      <c r="CA61" s="11">
        <f t="shared" ref="CA61" si="844">CA57/BZ57-1</f>
        <v>-5.6034963541555793E-3</v>
      </c>
      <c r="CB61" s="11">
        <f t="shared" ref="CB61" si="845">CB57/CA57-1</f>
        <v>-5.7825513017512042E-3</v>
      </c>
      <c r="CC61" s="11">
        <f t="shared" ref="CC61" si="846">CC57/CB57-1</f>
        <v>-5.9343698642203568E-3</v>
      </c>
      <c r="CD61" s="11">
        <f t="shared" ref="CD61" si="847">CD57/CC57-1</f>
        <v>-6.0917169846280705E-3</v>
      </c>
      <c r="CE61" s="11" t="e">
        <f t="shared" ref="CE61" si="848">CE57/CD57-1</f>
        <v>#VALUE!</v>
      </c>
    </row>
    <row r="62" spans="1:83" s="8" customFormat="1">
      <c r="A62" s="40"/>
      <c r="B62"/>
      <c r="C62" s="173" t="s">
        <v>427</v>
      </c>
      <c r="D62" s="291" t="s">
        <v>496</v>
      </c>
      <c r="E62" s="11">
        <f>E40*E51</f>
        <v>529887.55495032005</v>
      </c>
      <c r="F62" s="11">
        <f t="shared" ref="F62:AJ62" si="849">F40*F51</f>
        <v>538246.3892168086</v>
      </c>
      <c r="G62" s="11">
        <f t="shared" si="849"/>
        <v>546723.95253384393</v>
      </c>
      <c r="H62" s="11">
        <f t="shared" si="849"/>
        <v>555295.7643730233</v>
      </c>
      <c r="I62" s="11">
        <f t="shared" si="849"/>
        <v>563909.43930148415</v>
      </c>
      <c r="J62" s="11">
        <f t="shared" si="849"/>
        <v>572557.49510698137</v>
      </c>
      <c r="K62" s="11">
        <f t="shared" si="849"/>
        <v>581261.68674570683</v>
      </c>
      <c r="L62" s="11">
        <f t="shared" si="849"/>
        <v>590015.32133122359</v>
      </c>
      <c r="M62" s="11">
        <f t="shared" si="849"/>
        <v>598718.78795060865</v>
      </c>
      <c r="N62" s="11">
        <f t="shared" si="849"/>
        <v>607247.489473828</v>
      </c>
      <c r="O62" s="11">
        <f t="shared" si="849"/>
        <v>615463.66897694208</v>
      </c>
      <c r="P62" s="11">
        <f t="shared" si="849"/>
        <v>623362.58497775963</v>
      </c>
      <c r="Q62" s="11">
        <f t="shared" si="849"/>
        <v>630961.95847127808</v>
      </c>
      <c r="R62" s="11">
        <f t="shared" si="849"/>
        <v>638256.53926582169</v>
      </c>
      <c r="S62" s="11">
        <f t="shared" si="849"/>
        <v>645349.42716441315</v>
      </c>
      <c r="T62" s="11">
        <f t="shared" si="849"/>
        <v>652239.53869936918</v>
      </c>
      <c r="U62" s="11">
        <f t="shared" si="849"/>
        <v>658901.47448815964</v>
      </c>
      <c r="V62" s="11">
        <f t="shared" si="849"/>
        <v>665358.15738828259</v>
      </c>
      <c r="W62" s="11">
        <f t="shared" si="849"/>
        <v>671625.25455142371</v>
      </c>
      <c r="X62" s="11">
        <f t="shared" si="849"/>
        <v>677707.50727305049</v>
      </c>
      <c r="Y62" s="11">
        <f t="shared" si="849"/>
        <v>683628.69076060841</v>
      </c>
      <c r="Z62" s="11">
        <f t="shared" si="849"/>
        <v>689419.6846460352</v>
      </c>
      <c r="AA62" s="11">
        <f t="shared" si="849"/>
        <v>695120.65602815023</v>
      </c>
      <c r="AB62" s="11">
        <f t="shared" si="849"/>
        <v>700752.33872290317</v>
      </c>
      <c r="AC62" s="11">
        <f t="shared" si="849"/>
        <v>706338.00205483462</v>
      </c>
      <c r="AD62" s="11">
        <f t="shared" si="849"/>
        <v>711882.759711936</v>
      </c>
      <c r="AE62" s="11">
        <f t="shared" si="849"/>
        <v>717363.38777815248</v>
      </c>
      <c r="AF62" s="11">
        <f t="shared" si="849"/>
        <v>722756.73063971032</v>
      </c>
      <c r="AG62" s="11">
        <f t="shared" si="849"/>
        <v>728036.40637573088</v>
      </c>
      <c r="AH62" s="11">
        <f t="shared" si="849"/>
        <v>733190.06822946668</v>
      </c>
      <c r="AI62" s="11">
        <f t="shared" si="849"/>
        <v>738192.53290327382</v>
      </c>
      <c r="AJ62" s="11">
        <f t="shared" si="849"/>
        <v>743019.65836206242</v>
      </c>
      <c r="AK62" s="11">
        <f t="shared" ref="AK62:AL62" si="850">AK40*AK51</f>
        <v>747631.24076666276</v>
      </c>
      <c r="AL62" s="11">
        <f t="shared" si="850"/>
        <v>752022.05163264775</v>
      </c>
      <c r="AM62" s="11">
        <f t="shared" ref="AM62:BS62" si="851">AM40*AM51</f>
        <v>756218.75994415686</v>
      </c>
      <c r="AN62" s="11">
        <f t="shared" si="851"/>
        <v>760224.78930825472</v>
      </c>
      <c r="AO62" s="11">
        <f t="shared" si="851"/>
        <v>764041.0335558966</v>
      </c>
      <c r="AP62" s="11">
        <f t="shared" si="851"/>
        <v>767719.55763376853</v>
      </c>
      <c r="AQ62" s="11">
        <f t="shared" si="851"/>
        <v>771342.72331370215</v>
      </c>
      <c r="AR62" s="11">
        <f t="shared" si="851"/>
        <v>774935.95693899039</v>
      </c>
      <c r="AS62" s="11">
        <f t="shared" si="851"/>
        <v>778438.41694610741</v>
      </c>
      <c r="AT62" s="11">
        <f t="shared" si="851"/>
        <v>781749.45856544946</v>
      </c>
      <c r="AU62" s="11">
        <f t="shared" si="851"/>
        <v>784894.72645043232</v>
      </c>
      <c r="AV62" s="11">
        <f t="shared" si="851"/>
        <v>787947.80859112798</v>
      </c>
      <c r="AW62" s="11">
        <f t="shared" si="851"/>
        <v>790894.9185279574</v>
      </c>
      <c r="AX62" s="11">
        <f t="shared" si="851"/>
        <v>793711.46021980932</v>
      </c>
      <c r="AY62" s="11">
        <f t="shared" si="851"/>
        <v>796377.81780905346</v>
      </c>
      <c r="AZ62" s="11">
        <f t="shared" si="851"/>
        <v>798816.20425824181</v>
      </c>
      <c r="BA62" s="11">
        <f t="shared" si="851"/>
        <v>801039.62922164658</v>
      </c>
      <c r="BB62" s="11">
        <f t="shared" si="851"/>
        <v>803109.34275428345</v>
      </c>
      <c r="BC62" s="11">
        <f t="shared" si="851"/>
        <v>805025.23607596371</v>
      </c>
      <c r="BD62" s="11">
        <f t="shared" si="851"/>
        <v>806734.6717479534</v>
      </c>
      <c r="BE62" s="11">
        <f t="shared" si="851"/>
        <v>808191.51392971189</v>
      </c>
      <c r="BF62" s="11">
        <f t="shared" si="851"/>
        <v>809421.33479083329</v>
      </c>
      <c r="BG62" s="11">
        <f t="shared" si="851"/>
        <v>810446.95462727244</v>
      </c>
      <c r="BH62" s="11">
        <f t="shared" si="851"/>
        <v>811288.53224134352</v>
      </c>
      <c r="BI62" s="11">
        <f t="shared" si="851"/>
        <v>811963.30574397696</v>
      </c>
      <c r="BJ62" s="11">
        <f t="shared" si="851"/>
        <v>812497.18357337988</v>
      </c>
      <c r="BK62" s="11">
        <f t="shared" si="851"/>
        <v>812996.58628132264</v>
      </c>
      <c r="BL62" s="11">
        <f t="shared" si="851"/>
        <v>813620.80077811284</v>
      </c>
      <c r="BM62" s="11">
        <f t="shared" si="851"/>
        <v>814552.50886168785</v>
      </c>
      <c r="BN62" s="11">
        <f t="shared" si="851"/>
        <v>815732.89772122866</v>
      </c>
      <c r="BO62" s="11">
        <f t="shared" si="851"/>
        <v>817075.95991872018</v>
      </c>
      <c r="BP62" s="11">
        <f t="shared" si="851"/>
        <v>818549.57861013501</v>
      </c>
      <c r="BQ62" s="11">
        <f t="shared" si="851"/>
        <v>819986.21973098163</v>
      </c>
      <c r="BR62" s="11">
        <f t="shared" si="851"/>
        <v>821356.85305867577</v>
      </c>
      <c r="BS62" s="11">
        <f t="shared" si="851"/>
        <v>822649.16387283755</v>
      </c>
      <c r="BT62" s="11">
        <f t="shared" ref="BT62:CE62" si="852">BT40*BT51</f>
        <v>823829.69996542775</v>
      </c>
      <c r="BU62" s="11">
        <f t="shared" si="852"/>
        <v>824905.74071117688</v>
      </c>
      <c r="BV62" s="11">
        <f t="shared" si="852"/>
        <v>825898.05914964003</v>
      </c>
      <c r="BW62" s="11">
        <f t="shared" si="852"/>
        <v>826792.39446128102</v>
      </c>
      <c r="BX62" s="11">
        <f t="shared" si="852"/>
        <v>827595.97349088639</v>
      </c>
      <c r="BY62" s="11">
        <f t="shared" si="852"/>
        <v>828291.93172630609</v>
      </c>
      <c r="BZ62" s="11">
        <f t="shared" si="852"/>
        <v>828875.64997884969</v>
      </c>
      <c r="CA62" s="11">
        <f t="shared" si="852"/>
        <v>829349.49033413152</v>
      </c>
      <c r="CB62" s="11">
        <f t="shared" si="852"/>
        <v>829698.31566049985</v>
      </c>
      <c r="CC62" s="11">
        <f t="shared" si="852"/>
        <v>829933.92093912163</v>
      </c>
      <c r="CD62" s="11">
        <f t="shared" si="852"/>
        <v>830053.52031050529</v>
      </c>
      <c r="CE62" s="11" t="e">
        <f t="shared" si="852"/>
        <v>#VALUE!</v>
      </c>
    </row>
    <row r="63" spans="1:83" s="8" customFormat="1">
      <c r="A63" s="40"/>
      <c r="B63"/>
      <c r="C63" s="173" t="s">
        <v>446</v>
      </c>
      <c r="D63" s="292" t="s">
        <v>420</v>
      </c>
      <c r="E63" s="11">
        <f>E62/E57</f>
        <v>25904.767801632715</v>
      </c>
      <c r="F63" s="11">
        <f t="shared" ref="F63:AL63" si="853">F62/F57</f>
        <v>26082.726653283076</v>
      </c>
      <c r="G63" s="11">
        <f t="shared" si="853"/>
        <v>26258.100291786908</v>
      </c>
      <c r="H63" s="11">
        <f t="shared" si="853"/>
        <v>26432.077093526466</v>
      </c>
      <c r="I63" s="11">
        <f t="shared" si="853"/>
        <v>26606.847710261212</v>
      </c>
      <c r="J63" s="11">
        <f t="shared" si="853"/>
        <v>26782.649230427465</v>
      </c>
      <c r="K63" s="11">
        <f t="shared" si="853"/>
        <v>26958.559548501446</v>
      </c>
      <c r="L63" s="11">
        <f t="shared" si="853"/>
        <v>27134.832475264964</v>
      </c>
      <c r="M63" s="11">
        <f t="shared" si="853"/>
        <v>27315.253761412594</v>
      </c>
      <c r="N63" s="11">
        <f t="shared" si="853"/>
        <v>27504.238489517673</v>
      </c>
      <c r="O63" s="11">
        <f t="shared" si="853"/>
        <v>27706.344934343597</v>
      </c>
      <c r="P63" s="11">
        <f t="shared" si="853"/>
        <v>27920.807945129094</v>
      </c>
      <c r="Q63" s="11">
        <f t="shared" si="853"/>
        <v>28146.108608797218</v>
      </c>
      <c r="R63" s="11">
        <f t="shared" si="853"/>
        <v>28381.717840393943</v>
      </c>
      <c r="S63" s="11">
        <f t="shared" si="853"/>
        <v>28623.139439359475</v>
      </c>
      <c r="T63" s="11">
        <f t="shared" si="853"/>
        <v>28870.041277651682</v>
      </c>
      <c r="U63" s="11">
        <f t="shared" si="853"/>
        <v>29123.024856260407</v>
      </c>
      <c r="V63" s="11">
        <f t="shared" si="853"/>
        <v>29380.882465221159</v>
      </c>
      <c r="W63" s="11">
        <f t="shared" si="853"/>
        <v>29642.754886618954</v>
      </c>
      <c r="X63" s="11">
        <f t="shared" si="853"/>
        <v>29908.24380025089</v>
      </c>
      <c r="Y63" s="11">
        <f t="shared" si="853"/>
        <v>30176.276516139864</v>
      </c>
      <c r="Z63" s="11">
        <f t="shared" si="853"/>
        <v>30445.578348897921</v>
      </c>
      <c r="AA63" s="11">
        <f t="shared" si="853"/>
        <v>30714.597462184094</v>
      </c>
      <c r="AB63" s="11">
        <f t="shared" si="853"/>
        <v>30982.579173021135</v>
      </c>
      <c r="AC63" s="11">
        <f t="shared" si="853"/>
        <v>31248.711533355909</v>
      </c>
      <c r="AD63" s="11">
        <f t="shared" si="853"/>
        <v>31512.895057636313</v>
      </c>
      <c r="AE63" s="11">
        <f t="shared" si="853"/>
        <v>31776.087531383921</v>
      </c>
      <c r="AF63" s="11">
        <f t="shared" si="853"/>
        <v>32039.200275356201</v>
      </c>
      <c r="AG63" s="11">
        <f t="shared" si="853"/>
        <v>32303.2242479085</v>
      </c>
      <c r="AH63" s="11">
        <f t="shared" si="853"/>
        <v>32568.585666670715</v>
      </c>
      <c r="AI63" s="11">
        <f t="shared" si="853"/>
        <v>32836.174180208764</v>
      </c>
      <c r="AJ63" s="11">
        <f t="shared" si="853"/>
        <v>33106.807410280111</v>
      </c>
      <c r="AK63" s="11">
        <f t="shared" si="853"/>
        <v>33381.8773333481</v>
      </c>
      <c r="AL63" s="11">
        <f t="shared" si="853"/>
        <v>33661.418433082938</v>
      </c>
      <c r="AM63" s="11">
        <f t="shared" ref="AM63:BS63" si="854">AM62/AM57</f>
        <v>33944.274887967636</v>
      </c>
      <c r="AN63" s="11">
        <f t="shared" si="854"/>
        <v>34230.219652386921</v>
      </c>
      <c r="AO63" s="11">
        <f t="shared" si="854"/>
        <v>34519.13746022938</v>
      </c>
      <c r="AP63" s="11">
        <f t="shared" si="854"/>
        <v>34808.979013714961</v>
      </c>
      <c r="AQ63" s="11">
        <f t="shared" si="854"/>
        <v>35096.609706754163</v>
      </c>
      <c r="AR63" s="11">
        <f t="shared" si="854"/>
        <v>35381.175426713511</v>
      </c>
      <c r="AS63" s="11">
        <f t="shared" si="854"/>
        <v>35665.161845046277</v>
      </c>
      <c r="AT63" s="11">
        <f t="shared" si="854"/>
        <v>35952.509837678539</v>
      </c>
      <c r="AU63" s="11">
        <f t="shared" si="854"/>
        <v>36242.155136502734</v>
      </c>
      <c r="AV63" s="11">
        <f t="shared" si="854"/>
        <v>36531.206985726742</v>
      </c>
      <c r="AW63" s="11">
        <f t="shared" si="854"/>
        <v>36820.270493227254</v>
      </c>
      <c r="AX63" s="11">
        <f t="shared" si="854"/>
        <v>37110.357909192804</v>
      </c>
      <c r="AY63" s="11">
        <f t="shared" si="854"/>
        <v>37402.259306188498</v>
      </c>
      <c r="AZ63" s="11">
        <f t="shared" si="854"/>
        <v>37699.048963072913</v>
      </c>
      <c r="BA63" s="11">
        <f t="shared" si="854"/>
        <v>38000.121685634898</v>
      </c>
      <c r="BB63" s="11">
        <f t="shared" si="854"/>
        <v>38302.968130689398</v>
      </c>
      <c r="BC63" s="11">
        <f t="shared" si="854"/>
        <v>38607.608769294849</v>
      </c>
      <c r="BD63" s="11">
        <f t="shared" si="854"/>
        <v>38916.191995983652</v>
      </c>
      <c r="BE63" s="11">
        <f t="shared" si="854"/>
        <v>39230.565527030347</v>
      </c>
      <c r="BF63" s="11">
        <f t="shared" si="854"/>
        <v>39549.618102208304</v>
      </c>
      <c r="BG63" s="11">
        <f t="shared" si="854"/>
        <v>39872.383518105948</v>
      </c>
      <c r="BH63" s="11">
        <f t="shared" si="854"/>
        <v>40198.030684894671</v>
      </c>
      <c r="BI63" s="11">
        <f t="shared" si="854"/>
        <v>40525.869619075704</v>
      </c>
      <c r="BJ63" s="11">
        <f t="shared" si="854"/>
        <v>40854.85888167248</v>
      </c>
      <c r="BK63" s="11">
        <f t="shared" si="854"/>
        <v>41180.552897228881</v>
      </c>
      <c r="BL63" s="11">
        <f t="shared" si="854"/>
        <v>41496.299797374711</v>
      </c>
      <c r="BM63" s="11">
        <f t="shared" si="854"/>
        <v>41794.534978580828</v>
      </c>
      <c r="BN63" s="11">
        <f t="shared" si="854"/>
        <v>42078.283818194803</v>
      </c>
      <c r="BO63" s="11">
        <f t="shared" si="854"/>
        <v>42351.709245472419</v>
      </c>
      <c r="BP63" s="11">
        <f t="shared" si="854"/>
        <v>42616.537834565272</v>
      </c>
      <c r="BQ63" s="11">
        <f t="shared" si="854"/>
        <v>42880.396013210535</v>
      </c>
      <c r="BR63" s="11">
        <f t="shared" si="854"/>
        <v>43144.631474523143</v>
      </c>
      <c r="BS63" s="11">
        <f t="shared" si="854"/>
        <v>43409.821296309208</v>
      </c>
      <c r="BT63" s="11">
        <f t="shared" ref="BT63:CE63" si="855">BT62/BT57</f>
        <v>43677.469982662566</v>
      </c>
      <c r="BU63" s="11">
        <f t="shared" si="855"/>
        <v>43947.232072894651</v>
      </c>
      <c r="BV63" s="11">
        <f t="shared" si="855"/>
        <v>44218.166398326168</v>
      </c>
      <c r="BW63" s="11">
        <f t="shared" si="855"/>
        <v>44490.933585205545</v>
      </c>
      <c r="BX63" s="11">
        <f t="shared" si="855"/>
        <v>44765.208229842014</v>
      </c>
      <c r="BY63" s="11">
        <f t="shared" si="855"/>
        <v>45041.771534226304</v>
      </c>
      <c r="BZ63" s="11">
        <f t="shared" si="855"/>
        <v>45320.831002205683</v>
      </c>
      <c r="CA63" s="11">
        <f t="shared" si="855"/>
        <v>45602.271560745328</v>
      </c>
      <c r="CB63" s="11">
        <f t="shared" si="855"/>
        <v>45886.794671602191</v>
      </c>
      <c r="CC63" s="11">
        <f t="shared" si="855"/>
        <v>46173.837545095877</v>
      </c>
      <c r="CD63" s="11">
        <f t="shared" si="855"/>
        <v>46463.534223562943</v>
      </c>
      <c r="CE63" s="11" t="e">
        <f t="shared" si="855"/>
        <v>#VALUE!</v>
      </c>
    </row>
    <row r="64" spans="1:83" s="8" customFormat="1">
      <c r="A64" s="40"/>
      <c r="B64"/>
      <c r="C64" s="21"/>
      <c r="D64" s="29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row>
    <row r="65" spans="1:83" s="8" customFormat="1">
      <c r="A65" s="40"/>
      <c r="B65"/>
      <c r="C65" s="21" t="s">
        <v>469</v>
      </c>
      <c r="D65" s="291" t="s">
        <v>436</v>
      </c>
      <c r="E65" s="11">
        <f>IF(ISNUMBER(E33)=TRUE,E33,E18)</f>
        <v>8.0398254794999957E-4</v>
      </c>
      <c r="F65" s="11">
        <f t="shared" ref="F65:AJ65" si="856">IF(ISNUMBER(F33)=TRUE,F33,F18)</f>
        <v>8.0398254794999957E-4</v>
      </c>
      <c r="G65" s="11">
        <f t="shared" si="856"/>
        <v>8.0398254794999957E-4</v>
      </c>
      <c r="H65" s="11">
        <f t="shared" si="856"/>
        <v>8.0398254794999957E-4</v>
      </c>
      <c r="I65" s="11">
        <f t="shared" si="856"/>
        <v>8.0398254794999957E-4</v>
      </c>
      <c r="J65" s="11">
        <f t="shared" si="856"/>
        <v>8.0398254794999957E-4</v>
      </c>
      <c r="K65" s="11">
        <f t="shared" si="856"/>
        <v>8.0398254794999957E-4</v>
      </c>
      <c r="L65" s="11">
        <f t="shared" si="856"/>
        <v>8.0398254794999957E-4</v>
      </c>
      <c r="M65" s="11">
        <f t="shared" si="856"/>
        <v>8.0398254794999957E-4</v>
      </c>
      <c r="N65" s="11">
        <f t="shared" si="856"/>
        <v>8.0398254794999957E-4</v>
      </c>
      <c r="O65" s="11">
        <f t="shared" si="856"/>
        <v>8.0398254794999957E-4</v>
      </c>
      <c r="P65" s="11">
        <f t="shared" si="856"/>
        <v>8.0398254794999957E-4</v>
      </c>
      <c r="Q65" s="11">
        <f t="shared" si="856"/>
        <v>8.0398254794999957E-4</v>
      </c>
      <c r="R65" s="11">
        <f t="shared" si="856"/>
        <v>8.0398254794999957E-4</v>
      </c>
      <c r="S65" s="11">
        <f t="shared" si="856"/>
        <v>8.0398254794999957E-4</v>
      </c>
      <c r="T65" s="11">
        <f t="shared" si="856"/>
        <v>8.0398254794999957E-4</v>
      </c>
      <c r="U65" s="11">
        <f t="shared" si="856"/>
        <v>8.0398254794999957E-4</v>
      </c>
      <c r="V65" s="11">
        <f t="shared" si="856"/>
        <v>8.0398254794999957E-4</v>
      </c>
      <c r="W65" s="11">
        <f t="shared" si="856"/>
        <v>8.0398254794999957E-4</v>
      </c>
      <c r="X65" s="11">
        <f t="shared" si="856"/>
        <v>8.0398254794999957E-4</v>
      </c>
      <c r="Y65" s="11">
        <f t="shared" si="856"/>
        <v>8.0398254794999957E-4</v>
      </c>
      <c r="Z65" s="11">
        <f t="shared" si="856"/>
        <v>8.0398254794999957E-4</v>
      </c>
      <c r="AA65" s="11">
        <f t="shared" si="856"/>
        <v>8.0398254794999957E-4</v>
      </c>
      <c r="AB65" s="11">
        <f t="shared" si="856"/>
        <v>8.0398254794999957E-4</v>
      </c>
      <c r="AC65" s="11">
        <f t="shared" si="856"/>
        <v>8.0398254794999957E-4</v>
      </c>
      <c r="AD65" s="11">
        <f t="shared" si="856"/>
        <v>8.0398254794999957E-4</v>
      </c>
      <c r="AE65" s="11">
        <f t="shared" si="856"/>
        <v>8.0398254794999957E-4</v>
      </c>
      <c r="AF65" s="11">
        <f t="shared" si="856"/>
        <v>8.0398254794999957E-4</v>
      </c>
      <c r="AG65" s="11">
        <f t="shared" si="856"/>
        <v>8.0398254794999957E-4</v>
      </c>
      <c r="AH65" s="11">
        <f t="shared" si="856"/>
        <v>8.0398254794999957E-4</v>
      </c>
      <c r="AI65" s="11">
        <f t="shared" si="856"/>
        <v>8.0398254794999957E-4</v>
      </c>
      <c r="AJ65" s="11">
        <f t="shared" si="856"/>
        <v>8.0398254794999957E-4</v>
      </c>
      <c r="AK65" s="11">
        <f t="shared" ref="AK65:AL65" si="857">IF(ISNUMBER(AK33)=TRUE,AK33,AK18)</f>
        <v>8.0398254794999957E-4</v>
      </c>
      <c r="AL65" s="11">
        <f t="shared" si="857"/>
        <v>8.0398254794999957E-4</v>
      </c>
      <c r="AM65" s="11">
        <f t="shared" ref="AM65:BS65" si="858">IF(ISNUMBER(AM33)=TRUE,AM33,AM18)</f>
        <v>8.0398254794999957E-4</v>
      </c>
      <c r="AN65" s="11">
        <f t="shared" si="858"/>
        <v>8.0398254794999957E-4</v>
      </c>
      <c r="AO65" s="11">
        <f t="shared" si="858"/>
        <v>8.0398254794999957E-4</v>
      </c>
      <c r="AP65" s="11">
        <f t="shared" si="858"/>
        <v>8.0398254794999957E-4</v>
      </c>
      <c r="AQ65" s="11">
        <f t="shared" si="858"/>
        <v>8.0398254794999957E-4</v>
      </c>
      <c r="AR65" s="11">
        <f t="shared" si="858"/>
        <v>8.0398254794999957E-4</v>
      </c>
      <c r="AS65" s="11">
        <f t="shared" si="858"/>
        <v>8.0398254794999957E-4</v>
      </c>
      <c r="AT65" s="11">
        <f t="shared" si="858"/>
        <v>8.0398254794999957E-4</v>
      </c>
      <c r="AU65" s="11">
        <f t="shared" si="858"/>
        <v>8.0398254794999957E-4</v>
      </c>
      <c r="AV65" s="11">
        <f t="shared" si="858"/>
        <v>8.0398254794999957E-4</v>
      </c>
      <c r="AW65" s="11">
        <f t="shared" si="858"/>
        <v>8.0398254794999957E-4</v>
      </c>
      <c r="AX65" s="11">
        <f t="shared" si="858"/>
        <v>8.0398254794999957E-4</v>
      </c>
      <c r="AY65" s="11">
        <f t="shared" si="858"/>
        <v>8.0398254794999957E-4</v>
      </c>
      <c r="AZ65" s="11">
        <f t="shared" si="858"/>
        <v>8.0398254794999957E-4</v>
      </c>
      <c r="BA65" s="11">
        <f t="shared" si="858"/>
        <v>8.0398254794999957E-4</v>
      </c>
      <c r="BB65" s="11">
        <f t="shared" si="858"/>
        <v>8.0398254794999957E-4</v>
      </c>
      <c r="BC65" s="11">
        <f t="shared" si="858"/>
        <v>8.0398254794999957E-4</v>
      </c>
      <c r="BD65" s="11">
        <f t="shared" si="858"/>
        <v>8.0398254794999957E-4</v>
      </c>
      <c r="BE65" s="11">
        <f t="shared" si="858"/>
        <v>8.0398254794999957E-4</v>
      </c>
      <c r="BF65" s="11">
        <f t="shared" si="858"/>
        <v>8.0398254794999957E-4</v>
      </c>
      <c r="BG65" s="11">
        <f t="shared" si="858"/>
        <v>8.0398254794999957E-4</v>
      </c>
      <c r="BH65" s="11">
        <f t="shared" si="858"/>
        <v>8.0398254794999957E-4</v>
      </c>
      <c r="BI65" s="11">
        <f t="shared" si="858"/>
        <v>8.0398254794999957E-4</v>
      </c>
      <c r="BJ65" s="11">
        <f t="shared" si="858"/>
        <v>8.0398254794999957E-4</v>
      </c>
      <c r="BK65" s="11">
        <f t="shared" si="858"/>
        <v>8.0398254794999957E-4</v>
      </c>
      <c r="BL65" s="11">
        <f t="shared" si="858"/>
        <v>8.0398254794999957E-4</v>
      </c>
      <c r="BM65" s="11">
        <f t="shared" si="858"/>
        <v>8.0398254794999957E-4</v>
      </c>
      <c r="BN65" s="11">
        <f t="shared" si="858"/>
        <v>8.0398254794999957E-4</v>
      </c>
      <c r="BO65" s="11">
        <f t="shared" si="858"/>
        <v>8.0398254794999957E-4</v>
      </c>
      <c r="BP65" s="11">
        <f t="shared" si="858"/>
        <v>8.0398254794999957E-4</v>
      </c>
      <c r="BQ65" s="11">
        <f t="shared" si="858"/>
        <v>8.0398254794999957E-4</v>
      </c>
      <c r="BR65" s="11">
        <f t="shared" si="858"/>
        <v>8.0398254794999957E-4</v>
      </c>
      <c r="BS65" s="11">
        <f t="shared" si="858"/>
        <v>8.0398254794999957E-4</v>
      </c>
      <c r="BT65" s="11">
        <f t="shared" ref="BT65:CE65" si="859">IF(ISNUMBER(BT33)=TRUE,BT33,BT18)</f>
        <v>8.0398254794999957E-4</v>
      </c>
      <c r="BU65" s="11">
        <f t="shared" si="859"/>
        <v>8.0398254794999957E-4</v>
      </c>
      <c r="BV65" s="11">
        <f t="shared" si="859"/>
        <v>8.0398254794999957E-4</v>
      </c>
      <c r="BW65" s="11">
        <f t="shared" si="859"/>
        <v>8.0398254794999957E-4</v>
      </c>
      <c r="BX65" s="11">
        <f t="shared" si="859"/>
        <v>8.0398254794999957E-4</v>
      </c>
      <c r="BY65" s="11">
        <f t="shared" si="859"/>
        <v>8.0398254794999957E-4</v>
      </c>
      <c r="BZ65" s="11">
        <f t="shared" si="859"/>
        <v>8.0398254794999957E-4</v>
      </c>
      <c r="CA65" s="11">
        <f t="shared" si="859"/>
        <v>8.0398254794999957E-4</v>
      </c>
      <c r="CB65" s="11">
        <f t="shared" si="859"/>
        <v>8.0398254794999957E-4</v>
      </c>
      <c r="CC65" s="11">
        <f t="shared" si="859"/>
        <v>8.0398254794999957E-4</v>
      </c>
      <c r="CD65" s="11">
        <f t="shared" si="859"/>
        <v>8.0398254794999957E-4</v>
      </c>
      <c r="CE65" s="11">
        <f t="shared" si="859"/>
        <v>8.0398254794999957E-4</v>
      </c>
    </row>
    <row r="66" spans="1:83" s="8" customFormat="1">
      <c r="A66" s="40"/>
      <c r="B66"/>
      <c r="C66" s="21" t="s">
        <v>571</v>
      </c>
      <c r="D66" s="291"/>
      <c r="E66" s="11">
        <f t="shared" ref="E66:AJ66" si="860">IF(ISNUMBER(E32)=TRUE,E32,E17)</f>
        <v>0.62687176465988159</v>
      </c>
      <c r="F66" s="11">
        <f t="shared" si="860"/>
        <v>0.59633977239245084</v>
      </c>
      <c r="G66" s="11">
        <f t="shared" si="860"/>
        <v>0.56629603289162489</v>
      </c>
      <c r="H66" s="11">
        <f t="shared" si="860"/>
        <v>0.53675758794897632</v>
      </c>
      <c r="I66" s="11">
        <f t="shared" si="860"/>
        <v>0.50776182785846358</v>
      </c>
      <c r="J66" s="11">
        <f t="shared" si="860"/>
        <v>0.47929563481121018</v>
      </c>
      <c r="K66" s="11">
        <f t="shared" si="860"/>
        <v>0.45132152166297351</v>
      </c>
      <c r="L66" s="11">
        <f t="shared" si="860"/>
        <v>0.42382875993022306</v>
      </c>
      <c r="M66" s="11">
        <f t="shared" si="860"/>
        <v>0.39687081030255272</v>
      </c>
      <c r="N66" s="11">
        <f t="shared" si="860"/>
        <v>0.37049999056236943</v>
      </c>
      <c r="O66" s="11">
        <f t="shared" si="860"/>
        <v>0.34475714481118969</v>
      </c>
      <c r="P66" s="11">
        <f t="shared" si="860"/>
        <v>0.31959173968729071</v>
      </c>
      <c r="Q66" s="11">
        <f t="shared" si="860"/>
        <v>0.29494571481990817</v>
      </c>
      <c r="R66" s="11">
        <f t="shared" si="860"/>
        <v>0.27077797714530694</v>
      </c>
      <c r="S66" s="11">
        <f t="shared" si="860"/>
        <v>0.24700509067136522</v>
      </c>
      <c r="T66" s="11">
        <f t="shared" si="860"/>
        <v>0.22359895686373238</v>
      </c>
      <c r="U66" s="11">
        <f t="shared" si="860"/>
        <v>0.20054139377588576</v>
      </c>
      <c r="V66" s="11">
        <f t="shared" si="860"/>
        <v>0.17779849814108833</v>
      </c>
      <c r="W66" s="11">
        <f t="shared" si="860"/>
        <v>0.15534258981103533</v>
      </c>
      <c r="X66" s="11">
        <f t="shared" si="860"/>
        <v>0.13315160184782937</v>
      </c>
      <c r="Y66" s="11">
        <f t="shared" si="860"/>
        <v>0.11120149450377775</v>
      </c>
      <c r="Z66" s="11">
        <f t="shared" si="860"/>
        <v>8.9470595474087866E-2</v>
      </c>
      <c r="AA66" s="11">
        <f t="shared" si="860"/>
        <v>6.7939982514455197E-2</v>
      </c>
      <c r="AB66" s="11">
        <f t="shared" si="860"/>
        <v>4.6597146775267925E-2</v>
      </c>
      <c r="AC66" s="11">
        <f t="shared" si="860"/>
        <v>2.543183265677583E-2</v>
      </c>
      <c r="AD66" s="11">
        <f t="shared" si="860"/>
        <v>4.4369199022709013E-3</v>
      </c>
      <c r="AE66" s="11">
        <f t="shared" si="860"/>
        <v>-1.6393805672159853E-2</v>
      </c>
      <c r="AF66" s="11">
        <f t="shared" si="860"/>
        <v>-3.7068299777944416E-2</v>
      </c>
      <c r="AG66" s="11">
        <f t="shared" si="860"/>
        <v>-5.7596310403541337E-2</v>
      </c>
      <c r="AH66" s="11">
        <f t="shared" si="860"/>
        <v>-7.7988288208935413E-2</v>
      </c>
      <c r="AI66" s="11">
        <f t="shared" si="860"/>
        <v>-9.8256617375763813E-2</v>
      </c>
      <c r="AJ66" s="11">
        <f t="shared" si="860"/>
        <v>-0.11841510794957191</v>
      </c>
      <c r="AK66" s="11">
        <f t="shared" ref="AK66:AL66" si="861">IF(ISNUMBER(AK32)=TRUE,AK32,AK17)</f>
        <v>-0.13848152068994402</v>
      </c>
      <c r="AL66" s="11">
        <f t="shared" si="861"/>
        <v>-0.15846980005172789</v>
      </c>
      <c r="AM66" s="11">
        <f t="shared" ref="AM66:BS66" si="862">IF(ISNUMBER(AM32)=TRUE,AM32,AM17)</f>
        <v>-0.17838718442570486</v>
      </c>
      <c r="AN66" s="11">
        <f t="shared" si="862"/>
        <v>-0.19824399501029222</v>
      </c>
      <c r="AO66" s="11">
        <f t="shared" si="862"/>
        <v>-0.21805063044710704</v>
      </c>
      <c r="AP66" s="11">
        <f t="shared" si="862"/>
        <v>-0.23780266972015487</v>
      </c>
      <c r="AQ66" s="11">
        <f t="shared" si="862"/>
        <v>-0.25748248618737857</v>
      </c>
      <c r="AR66" s="11">
        <f t="shared" si="862"/>
        <v>-0.27708541556092919</v>
      </c>
      <c r="AS66" s="11">
        <f t="shared" si="862"/>
        <v>-0.29663554142774451</v>
      </c>
      <c r="AT66" s="11">
        <f t="shared" si="862"/>
        <v>-0.31617599136167679</v>
      </c>
      <c r="AU66" s="11">
        <f t="shared" si="862"/>
        <v>-0.33570582340848432</v>
      </c>
      <c r="AV66" s="11">
        <f t="shared" si="862"/>
        <v>-0.35520188288773025</v>
      </c>
      <c r="AW66" s="11">
        <f t="shared" si="862"/>
        <v>-0.37467512259996588</v>
      </c>
      <c r="AX66" s="11">
        <f t="shared" si="862"/>
        <v>-0.39414238890170589</v>
      </c>
      <c r="AY66" s="11">
        <f t="shared" si="862"/>
        <v>-0.41361958596709658</v>
      </c>
      <c r="AZ66" s="11">
        <f t="shared" si="862"/>
        <v>-0.4331538398692385</v>
      </c>
      <c r="BA66" s="11">
        <f t="shared" si="862"/>
        <v>-0.452748373649276</v>
      </c>
      <c r="BB66" s="11">
        <f t="shared" si="862"/>
        <v>-0.47237841197044822</v>
      </c>
      <c r="BC66" s="11">
        <f t="shared" si="862"/>
        <v>-0.49205101819313157</v>
      </c>
      <c r="BD66" s="11">
        <f t="shared" si="862"/>
        <v>-0.51180521117343269</v>
      </c>
      <c r="BE66" s="11">
        <f t="shared" si="862"/>
        <v>-0.53167946121322607</v>
      </c>
      <c r="BF66" s="11">
        <f t="shared" si="862"/>
        <v>-0.55166846426098715</v>
      </c>
      <c r="BG66" s="11">
        <f t="shared" si="862"/>
        <v>-0.57176715603446471</v>
      </c>
      <c r="BH66" s="11">
        <f t="shared" si="862"/>
        <v>-0.59197086989721082</v>
      </c>
      <c r="BI66" s="11">
        <f t="shared" si="862"/>
        <v>-0.61227574645850458</v>
      </c>
      <c r="BJ66" s="11">
        <f t="shared" si="862"/>
        <v>-0.63267025834911461</v>
      </c>
      <c r="BK66" s="11">
        <f t="shared" si="862"/>
        <v>-0.65307845310634871</v>
      </c>
      <c r="BL66" s="11">
        <f t="shared" si="862"/>
        <v>-0.67337423529089113</v>
      </c>
      <c r="BM66" s="11">
        <f t="shared" si="862"/>
        <v>-0.69340083857070134</v>
      </c>
      <c r="BN66" s="11">
        <f t="shared" si="862"/>
        <v>-0.71319429538433099</v>
      </c>
      <c r="BO66" s="11">
        <f t="shared" si="862"/>
        <v>-0.73281881553865158</v>
      </c>
      <c r="BP66" s="11">
        <f t="shared" si="862"/>
        <v>-0.75229636393309174</v>
      </c>
      <c r="BQ66" s="11">
        <f t="shared" si="862"/>
        <v>-0.77177514520603308</v>
      </c>
      <c r="BR66" s="11">
        <f t="shared" si="862"/>
        <v>-0.79128407867679951</v>
      </c>
      <c r="BS66" s="11">
        <f t="shared" si="862"/>
        <v>-0.81083786738451602</v>
      </c>
      <c r="BT66" s="11">
        <f t="shared" ref="BT66:CE66" si="863">IF(ISNUMBER(BT32)=TRUE,BT32,BT17)</f>
        <v>-0.83047277608176084</v>
      </c>
      <c r="BU66" s="11">
        <f t="shared" si="863"/>
        <v>-0.85018630114855664</v>
      </c>
      <c r="BV66" s="11">
        <f t="shared" si="863"/>
        <v>-0.86996162801175325</v>
      </c>
      <c r="BW66" s="11">
        <f t="shared" si="863"/>
        <v>-0.88981742453547497</v>
      </c>
      <c r="BX66" s="11">
        <f t="shared" si="863"/>
        <v>-0.90975025741040627</v>
      </c>
      <c r="BY66" s="11">
        <f t="shared" si="863"/>
        <v>-0.92978268288047849</v>
      </c>
      <c r="BZ66" s="11">
        <f t="shared" si="863"/>
        <v>-0.94992473065209682</v>
      </c>
      <c r="CA66" s="11">
        <f t="shared" si="863"/>
        <v>-0.97017882854644533</v>
      </c>
      <c r="CB66" s="11">
        <f t="shared" si="863"/>
        <v>-0.99056776948089997</v>
      </c>
      <c r="CC66" s="11">
        <f t="shared" si="863"/>
        <v>-1.0110833904422809</v>
      </c>
      <c r="CD66" s="11">
        <f t="shared" si="863"/>
        <v>-1.0317345348208913</v>
      </c>
      <c r="CE66" s="11" t="str">
        <f t="shared" si="863"/>
        <v>Not an input</v>
      </c>
    </row>
    <row r="67" spans="1:83">
      <c r="C67" s="21" t="s">
        <v>507</v>
      </c>
      <c r="D67" s="291"/>
      <c r="E67" s="11"/>
      <c r="F67" s="11">
        <f t="shared" ref="F67:AJ67" si="864">F28*(1-$D$2)</f>
        <v>3.9218850745704071E-3</v>
      </c>
      <c r="G67" s="11">
        <f t="shared" si="864"/>
        <v>3.8216496587736249E-3</v>
      </c>
      <c r="H67" s="11">
        <f t="shared" si="864"/>
        <v>3.7667419616128693E-3</v>
      </c>
      <c r="I67" s="11">
        <f t="shared" si="864"/>
        <v>3.7940080413878174E-3</v>
      </c>
      <c r="J67" s="11">
        <f t="shared" si="864"/>
        <v>3.827765616158791E-3</v>
      </c>
      <c r="K67" s="11">
        <f t="shared" si="864"/>
        <v>3.8245759946697946E-3</v>
      </c>
      <c r="L67" s="11">
        <f t="shared" si="864"/>
        <v>3.8292424096754295E-3</v>
      </c>
      <c r="M67" s="11">
        <f t="shared" si="864"/>
        <v>3.972057947224091E-3</v>
      </c>
      <c r="N67" s="11">
        <f t="shared" si="864"/>
        <v>4.2724412619840986E-3</v>
      </c>
      <c r="O67" s="11">
        <f t="shared" si="864"/>
        <v>4.7312153348453689E-3</v>
      </c>
      <c r="P67" s="11">
        <f t="shared" si="864"/>
        <v>5.1506665226298647E-3</v>
      </c>
      <c r="Q67" s="11">
        <f t="shared" si="864"/>
        <v>5.5042625352333266E-3</v>
      </c>
      <c r="R67" s="11">
        <f t="shared" si="864"/>
        <v>5.8289134207847549E-3</v>
      </c>
      <c r="S67" s="11">
        <f t="shared" si="864"/>
        <v>5.9847519893131782E-3</v>
      </c>
      <c r="T67" s="11">
        <f t="shared" si="864"/>
        <v>6.1235184030959998E-3</v>
      </c>
      <c r="U67" s="11">
        <f t="shared" si="864"/>
        <v>6.2782297457712891E-3</v>
      </c>
      <c r="V67" s="11">
        <f t="shared" si="864"/>
        <v>6.3857962380281658E-3</v>
      </c>
      <c r="W67" s="11">
        <f t="shared" si="864"/>
        <v>6.4597663564386325E-3</v>
      </c>
      <c r="X67" s="11">
        <f t="shared" si="864"/>
        <v>6.5169604433652174E-3</v>
      </c>
      <c r="Y67" s="11">
        <f t="shared" si="864"/>
        <v>6.5353104499933515E-3</v>
      </c>
      <c r="Z67" s="11">
        <f t="shared" si="864"/>
        <v>6.5095233817467259E-3</v>
      </c>
      <c r="AA67" s="11">
        <f t="shared" si="864"/>
        <v>6.4321045870189613E-3</v>
      </c>
      <c r="AB67" s="11">
        <f t="shared" si="864"/>
        <v>6.3310819050778075E-3</v>
      </c>
      <c r="AC67" s="11">
        <f t="shared" si="864"/>
        <v>6.205495366453523E-3</v>
      </c>
      <c r="AD67" s="11">
        <f t="shared" si="864"/>
        <v>6.0791717806854342E-3</v>
      </c>
      <c r="AE67" s="11">
        <f t="shared" si="864"/>
        <v>5.985865025074844E-3</v>
      </c>
      <c r="AF67" s="11">
        <f t="shared" si="864"/>
        <v>5.9229629292017498E-3</v>
      </c>
      <c r="AG67" s="11">
        <f t="shared" si="864"/>
        <v>5.8919280267146464E-3</v>
      </c>
      <c r="AH67" s="11">
        <f t="shared" si="864"/>
        <v>5.8741194002918133E-3</v>
      </c>
      <c r="AI67" s="11">
        <f t="shared" si="864"/>
        <v>5.8833959238462205E-3</v>
      </c>
      <c r="AJ67" s="11">
        <f t="shared" si="864"/>
        <v>5.9166378363733271E-3</v>
      </c>
      <c r="AK67" s="11">
        <f t="shared" ref="AK67:AL67" si="865">AK28*(1-$D$2)</f>
        <v>5.9904561200966903E-3</v>
      </c>
      <c r="AL67" s="11">
        <f t="shared" si="865"/>
        <v>6.0625747752385247E-3</v>
      </c>
      <c r="AM67" s="11">
        <f t="shared" ref="AM67:BS67" si="866">AM28*(1-$D$2)</f>
        <v>6.0974794931387332E-3</v>
      </c>
      <c r="AN67" s="11">
        <f t="shared" si="866"/>
        <v>6.1239397468897134E-3</v>
      </c>
      <c r="AO67" s="11">
        <f t="shared" si="866"/>
        <v>6.1455222757029913E-3</v>
      </c>
      <c r="AP67" s="11">
        <f t="shared" si="866"/>
        <v>6.1060835641718898E-3</v>
      </c>
      <c r="AQ67" s="11">
        <f t="shared" si="866"/>
        <v>5.9764498709417527E-3</v>
      </c>
      <c r="AR67" s="11">
        <f t="shared" si="866"/>
        <v>5.8250858342200462E-3</v>
      </c>
      <c r="AS67" s="11">
        <f t="shared" si="866"/>
        <v>5.7475634232969286E-3</v>
      </c>
      <c r="AT67" s="11">
        <f t="shared" si="866"/>
        <v>5.7823647967346669E-3</v>
      </c>
      <c r="AU67" s="11">
        <f t="shared" si="866"/>
        <v>5.785862274025306E-3</v>
      </c>
      <c r="AV67" s="11">
        <f t="shared" si="866"/>
        <v>5.7084795720700214E-3</v>
      </c>
      <c r="AW67" s="11">
        <f t="shared" si="866"/>
        <v>5.6490774484092903E-3</v>
      </c>
      <c r="AX67" s="11">
        <f t="shared" si="866"/>
        <v>5.6181725179045537E-3</v>
      </c>
      <c r="AY67" s="11">
        <f t="shared" si="866"/>
        <v>5.6088163588616131E-3</v>
      </c>
      <c r="AZ67" s="11">
        <f t="shared" si="866"/>
        <v>5.6816468732151992E-3</v>
      </c>
      <c r="BA67" s="11">
        <f t="shared" si="866"/>
        <v>5.7358946751537255E-3</v>
      </c>
      <c r="BB67" s="11">
        <f t="shared" si="866"/>
        <v>5.7218042172591148E-3</v>
      </c>
      <c r="BC67" s="11">
        <f t="shared" si="866"/>
        <v>5.7079986143503385E-3</v>
      </c>
      <c r="BD67" s="11">
        <f t="shared" si="866"/>
        <v>5.7498397664564353E-3</v>
      </c>
      <c r="BE67" s="11">
        <f t="shared" si="866"/>
        <v>5.8377054194268703E-3</v>
      </c>
      <c r="BF67" s="11">
        <f t="shared" si="866"/>
        <v>5.8942343199708093E-3</v>
      </c>
      <c r="BG67" s="11">
        <f t="shared" si="866"/>
        <v>5.9241255534100371E-3</v>
      </c>
      <c r="BH67" s="11">
        <f t="shared" si="866"/>
        <v>5.9316660330792975E-3</v>
      </c>
      <c r="BI67" s="11">
        <f t="shared" si="866"/>
        <v>5.9211358199152539E-3</v>
      </c>
      <c r="BJ67" s="11">
        <f t="shared" si="866"/>
        <v>5.884437817890437E-3</v>
      </c>
      <c r="BK67" s="11">
        <f t="shared" si="866"/>
        <v>5.7387643718821713E-3</v>
      </c>
      <c r="BL67" s="11">
        <f t="shared" si="866"/>
        <v>5.4340480660860736E-3</v>
      </c>
      <c r="BM67" s="11">
        <f t="shared" si="866"/>
        <v>4.9535331966366527E-3</v>
      </c>
      <c r="BN67" s="11">
        <f t="shared" si="866"/>
        <v>4.5568457283079586E-3</v>
      </c>
      <c r="BO67" s="11">
        <f t="shared" si="866"/>
        <v>4.2680691028967703E-3</v>
      </c>
      <c r="BP67" s="11">
        <f t="shared" si="866"/>
        <v>4.0261142707435985E-3</v>
      </c>
      <c r="BQ67" s="11">
        <f t="shared" si="866"/>
        <v>3.9682994538981463E-3</v>
      </c>
      <c r="BR67" s="11">
        <f t="shared" si="866"/>
        <v>3.9428444618411183E-3</v>
      </c>
      <c r="BS67" s="11">
        <f t="shared" si="866"/>
        <v>3.9309902806987677E-3</v>
      </c>
      <c r="BT67" s="11">
        <f t="shared" ref="BT67:CE67" si="867">BT28*(1-$D$2)</f>
        <v>3.9537997018747511E-3</v>
      </c>
      <c r="BU67" s="11">
        <f t="shared" si="867"/>
        <v>3.9678985235386379E-3</v>
      </c>
      <c r="BV67" s="11">
        <f t="shared" si="867"/>
        <v>3.9599245278397581E-3</v>
      </c>
      <c r="BW67" s="11">
        <f t="shared" si="867"/>
        <v>3.9667781700953673E-3</v>
      </c>
      <c r="BX67" s="11">
        <f t="shared" si="867"/>
        <v>3.9658505473245086E-3</v>
      </c>
      <c r="BY67" s="11">
        <f t="shared" si="867"/>
        <v>3.9821306743804061E-3</v>
      </c>
      <c r="BZ67" s="11">
        <f t="shared" si="867"/>
        <v>4.0023934121251976E-3</v>
      </c>
      <c r="CA67" s="11">
        <f t="shared" si="867"/>
        <v>4.0193933711201906E-3</v>
      </c>
      <c r="CB67" s="11">
        <f t="shared" si="867"/>
        <v>4.0511653708075468E-3</v>
      </c>
      <c r="CC67" s="11">
        <f t="shared" si="867"/>
        <v>4.0696852715812904E-3</v>
      </c>
      <c r="CD67" s="11">
        <f t="shared" si="867"/>
        <v>4.0904320394687908E-3</v>
      </c>
      <c r="CE67" s="11" t="e">
        <f t="shared" si="867"/>
        <v>#VALUE!</v>
      </c>
    </row>
    <row r="68" spans="1:83">
      <c r="C68" s="22" t="s">
        <v>506</v>
      </c>
      <c r="D68" s="290"/>
      <c r="E68" s="12"/>
      <c r="F68" s="12">
        <f t="shared" ref="F68:AJ68" si="868">F6*$D$2</f>
        <v>5.4431914545602922E-3</v>
      </c>
      <c r="G68" s="12">
        <f t="shared" si="868"/>
        <v>5.4431914545602922E-3</v>
      </c>
      <c r="H68" s="12">
        <f t="shared" si="868"/>
        <v>5.4431914545602922E-3</v>
      </c>
      <c r="I68" s="12">
        <f t="shared" si="868"/>
        <v>5.4431914545602922E-3</v>
      </c>
      <c r="J68" s="12">
        <f t="shared" si="868"/>
        <v>5.4431914545602922E-3</v>
      </c>
      <c r="K68" s="12">
        <f t="shared" si="868"/>
        <v>5.4431914545602922E-3</v>
      </c>
      <c r="L68" s="12">
        <f t="shared" si="868"/>
        <v>5.4431914545602922E-3</v>
      </c>
      <c r="M68" s="12">
        <f t="shared" si="868"/>
        <v>5.4431914545602922E-3</v>
      </c>
      <c r="N68" s="12">
        <f t="shared" si="868"/>
        <v>5.4431914545602922E-3</v>
      </c>
      <c r="O68" s="12">
        <f t="shared" si="868"/>
        <v>5.4431914545602922E-3</v>
      </c>
      <c r="P68" s="12">
        <f t="shared" si="868"/>
        <v>5.4431914545602922E-3</v>
      </c>
      <c r="Q68" s="12">
        <f t="shared" si="868"/>
        <v>5.4431914545602922E-3</v>
      </c>
      <c r="R68" s="12">
        <f t="shared" si="868"/>
        <v>5.4431914545602922E-3</v>
      </c>
      <c r="S68" s="12">
        <f t="shared" si="868"/>
        <v>5.4431914545602922E-3</v>
      </c>
      <c r="T68" s="12">
        <f t="shared" si="868"/>
        <v>5.4431914545602922E-3</v>
      </c>
      <c r="U68" s="12">
        <f t="shared" si="868"/>
        <v>5.4431914545602922E-3</v>
      </c>
      <c r="V68" s="12">
        <f t="shared" si="868"/>
        <v>5.4431914545602922E-3</v>
      </c>
      <c r="W68" s="12">
        <f t="shared" si="868"/>
        <v>5.4431914545602922E-3</v>
      </c>
      <c r="X68" s="12">
        <f t="shared" si="868"/>
        <v>5.4431914545602922E-3</v>
      </c>
      <c r="Y68" s="12">
        <f t="shared" si="868"/>
        <v>5.4431914545602922E-3</v>
      </c>
      <c r="Z68" s="12">
        <f t="shared" si="868"/>
        <v>5.4431914545602922E-3</v>
      </c>
      <c r="AA68" s="12">
        <f t="shared" si="868"/>
        <v>5.4431914545602922E-3</v>
      </c>
      <c r="AB68" s="12">
        <f t="shared" si="868"/>
        <v>5.4431914545602922E-3</v>
      </c>
      <c r="AC68" s="12">
        <f t="shared" si="868"/>
        <v>5.4431914545602922E-3</v>
      </c>
      <c r="AD68" s="12">
        <f t="shared" si="868"/>
        <v>5.4431914545602922E-3</v>
      </c>
      <c r="AE68" s="12">
        <f t="shared" si="868"/>
        <v>5.4431914545602922E-3</v>
      </c>
      <c r="AF68" s="12">
        <f t="shared" si="868"/>
        <v>5.4431914545602922E-3</v>
      </c>
      <c r="AG68" s="12">
        <f t="shared" si="868"/>
        <v>5.4431914545602922E-3</v>
      </c>
      <c r="AH68" s="12">
        <f t="shared" si="868"/>
        <v>5.4431914545602922E-3</v>
      </c>
      <c r="AI68" s="12">
        <f t="shared" si="868"/>
        <v>5.4431914545602922E-3</v>
      </c>
      <c r="AJ68" s="12">
        <f t="shared" si="868"/>
        <v>5.4431914545602922E-3</v>
      </c>
      <c r="AK68" s="12">
        <f t="shared" ref="AK68:AL68" si="869">AK6*$D$2</f>
        <v>5.4431914545602922E-3</v>
      </c>
      <c r="AL68" s="12">
        <f t="shared" si="869"/>
        <v>5.4431914545602922E-3</v>
      </c>
      <c r="AM68" s="12">
        <f t="shared" ref="AM68:BS68" si="870">AM6*$D$2</f>
        <v>5.4431914545602922E-3</v>
      </c>
      <c r="AN68" s="12">
        <f t="shared" si="870"/>
        <v>5.4431914545602922E-3</v>
      </c>
      <c r="AO68" s="12">
        <f t="shared" si="870"/>
        <v>5.4431914545602922E-3</v>
      </c>
      <c r="AP68" s="12">
        <f t="shared" si="870"/>
        <v>5.4431914545602922E-3</v>
      </c>
      <c r="AQ68" s="12">
        <f t="shared" si="870"/>
        <v>5.4431914545602922E-3</v>
      </c>
      <c r="AR68" s="12">
        <f t="shared" si="870"/>
        <v>5.4431914545602922E-3</v>
      </c>
      <c r="AS68" s="12">
        <f t="shared" si="870"/>
        <v>5.4431914545602922E-3</v>
      </c>
      <c r="AT68" s="12">
        <f t="shared" si="870"/>
        <v>5.4431914545602922E-3</v>
      </c>
      <c r="AU68" s="12">
        <f t="shared" si="870"/>
        <v>5.4431914545602922E-3</v>
      </c>
      <c r="AV68" s="12">
        <f t="shared" si="870"/>
        <v>5.4431914545602922E-3</v>
      </c>
      <c r="AW68" s="12">
        <f t="shared" si="870"/>
        <v>5.4431914545602922E-3</v>
      </c>
      <c r="AX68" s="12">
        <f t="shared" si="870"/>
        <v>5.4431914545602922E-3</v>
      </c>
      <c r="AY68" s="12">
        <f t="shared" si="870"/>
        <v>5.4431914545602922E-3</v>
      </c>
      <c r="AZ68" s="12">
        <f t="shared" si="870"/>
        <v>5.4431914545602922E-3</v>
      </c>
      <c r="BA68" s="12">
        <f t="shared" si="870"/>
        <v>5.4431914545602922E-3</v>
      </c>
      <c r="BB68" s="12">
        <f t="shared" si="870"/>
        <v>5.4431914545602922E-3</v>
      </c>
      <c r="BC68" s="12">
        <f t="shared" si="870"/>
        <v>5.4431914545602922E-3</v>
      </c>
      <c r="BD68" s="12">
        <f t="shared" si="870"/>
        <v>5.4431914545602922E-3</v>
      </c>
      <c r="BE68" s="12">
        <f t="shared" si="870"/>
        <v>5.4431914545602922E-3</v>
      </c>
      <c r="BF68" s="12">
        <f t="shared" si="870"/>
        <v>5.4431914545602922E-3</v>
      </c>
      <c r="BG68" s="12">
        <f t="shared" si="870"/>
        <v>5.4431914545602922E-3</v>
      </c>
      <c r="BH68" s="12">
        <f t="shared" si="870"/>
        <v>5.4431914545602922E-3</v>
      </c>
      <c r="BI68" s="12">
        <f t="shared" si="870"/>
        <v>5.4431914545602922E-3</v>
      </c>
      <c r="BJ68" s="12">
        <f t="shared" si="870"/>
        <v>5.4431914545602922E-3</v>
      </c>
      <c r="BK68" s="12">
        <f t="shared" si="870"/>
        <v>5.4431914545602922E-3</v>
      </c>
      <c r="BL68" s="12">
        <f t="shared" si="870"/>
        <v>5.4431914545602922E-3</v>
      </c>
      <c r="BM68" s="12">
        <f t="shared" si="870"/>
        <v>5.4431914545602922E-3</v>
      </c>
      <c r="BN68" s="12">
        <f t="shared" si="870"/>
        <v>5.4431914545602922E-3</v>
      </c>
      <c r="BO68" s="12">
        <f t="shared" si="870"/>
        <v>5.4431914545602922E-3</v>
      </c>
      <c r="BP68" s="12">
        <f t="shared" si="870"/>
        <v>5.4431914545602922E-3</v>
      </c>
      <c r="BQ68" s="12">
        <f t="shared" si="870"/>
        <v>5.4431914545602922E-3</v>
      </c>
      <c r="BR68" s="12">
        <f t="shared" si="870"/>
        <v>5.4431914545602922E-3</v>
      </c>
      <c r="BS68" s="12">
        <f t="shared" si="870"/>
        <v>5.4431914545602922E-3</v>
      </c>
      <c r="BT68" s="12">
        <f t="shared" ref="BT68:CE68" si="871">BT6*$D$2</f>
        <v>5.4431914545602922E-3</v>
      </c>
      <c r="BU68" s="12">
        <f t="shared" si="871"/>
        <v>5.4431914545602922E-3</v>
      </c>
      <c r="BV68" s="12">
        <f t="shared" si="871"/>
        <v>5.4431914545602922E-3</v>
      </c>
      <c r="BW68" s="12">
        <f t="shared" si="871"/>
        <v>5.4431914545602922E-3</v>
      </c>
      <c r="BX68" s="12">
        <f t="shared" si="871"/>
        <v>5.4431914545602922E-3</v>
      </c>
      <c r="BY68" s="12">
        <f t="shared" si="871"/>
        <v>5.4431914545602922E-3</v>
      </c>
      <c r="BZ68" s="12">
        <f t="shared" si="871"/>
        <v>5.4431914545602922E-3</v>
      </c>
      <c r="CA68" s="12">
        <f t="shared" si="871"/>
        <v>5.4431914545602922E-3</v>
      </c>
      <c r="CB68" s="12">
        <f t="shared" si="871"/>
        <v>5.4431914545602922E-3</v>
      </c>
      <c r="CC68" s="12">
        <f t="shared" si="871"/>
        <v>5.4431914545602922E-3</v>
      </c>
      <c r="CD68" s="12">
        <f t="shared" si="871"/>
        <v>5.4431914545602922E-3</v>
      </c>
      <c r="CE68" s="12">
        <f t="shared" si="871"/>
        <v>5.4431914545602922E-3</v>
      </c>
    </row>
    <row r="69" spans="1:83">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row>
    <row r="70" spans="1:83">
      <c r="C70" s="2" t="s">
        <v>658</v>
      </c>
      <c r="D70" s="230" t="s">
        <v>665</v>
      </c>
      <c r="E70" s="11">
        <f>InputDataA_GeneralAssumptions!$D$155</f>
        <v>2.15</v>
      </c>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row>
    <row r="71" spans="1:83">
      <c r="C71" s="170" t="s">
        <v>659</v>
      </c>
      <c r="D71" s="38"/>
      <c r="E71" s="19">
        <f>IF(InputDataA_GeneralAssumptions!$F$157="Automatic",InputDataA_GeneralAssumptions!I170,"Not an input")</f>
        <v>0.42</v>
      </c>
      <c r="F71" s="19">
        <f>IF(InputDataA_GeneralAssumptions!$F$157="Automatic",InputDataA_GeneralAssumptions!J170,"Not an input")</f>
        <v>0.42</v>
      </c>
      <c r="G71" s="19">
        <f>IF(InputDataA_GeneralAssumptions!$F$157="Automatic",InputDataA_GeneralAssumptions!K170,"Not an input")</f>
        <v>0.42</v>
      </c>
      <c r="H71" s="19">
        <f>IF(InputDataA_GeneralAssumptions!$F$157="Automatic",InputDataA_GeneralAssumptions!L170,"Not an input")</f>
        <v>0.42</v>
      </c>
      <c r="I71" s="19">
        <f>IF(InputDataA_GeneralAssumptions!$F$157="Automatic",InputDataA_GeneralAssumptions!M170,"Not an input")</f>
        <v>0.42</v>
      </c>
      <c r="J71" s="19">
        <f>IF(InputDataA_GeneralAssumptions!$F$157="Automatic",InputDataA_GeneralAssumptions!N170,"Not an input")</f>
        <v>0.42</v>
      </c>
      <c r="K71" s="19">
        <f>IF(InputDataA_GeneralAssumptions!$F$157="Automatic",InputDataA_GeneralAssumptions!O170,"Not an input")</f>
        <v>0.42</v>
      </c>
      <c r="L71" s="19">
        <f>IF(InputDataA_GeneralAssumptions!$F$157="Automatic",InputDataA_GeneralAssumptions!P170,"Not an input")</f>
        <v>0.42</v>
      </c>
      <c r="M71" s="19">
        <f>IF(InputDataA_GeneralAssumptions!$F$157="Automatic",InputDataA_GeneralAssumptions!Q170,"Not an input")</f>
        <v>0.42</v>
      </c>
      <c r="N71" s="19">
        <f>IF(InputDataA_GeneralAssumptions!$F$157="Automatic",InputDataA_GeneralAssumptions!R170,"Not an input")</f>
        <v>0.42</v>
      </c>
      <c r="O71" s="19">
        <f>IF(InputDataA_GeneralAssumptions!$F$157="Automatic",InputDataA_GeneralAssumptions!S170,"Not an input")</f>
        <v>0.42</v>
      </c>
      <c r="P71" s="19">
        <f>IF(InputDataA_GeneralAssumptions!$F$157="Automatic",InputDataA_GeneralAssumptions!T170,"Not an input")</f>
        <v>0.42</v>
      </c>
      <c r="Q71" s="19">
        <f>IF(InputDataA_GeneralAssumptions!$F$157="Automatic",InputDataA_GeneralAssumptions!U170,"Not an input")</f>
        <v>0.42</v>
      </c>
      <c r="R71" s="19">
        <f>IF(InputDataA_GeneralAssumptions!$F$157="Automatic",InputDataA_GeneralAssumptions!V170,"Not an input")</f>
        <v>0.42</v>
      </c>
      <c r="S71" s="19">
        <f>IF(InputDataA_GeneralAssumptions!$F$157="Automatic",InputDataA_GeneralAssumptions!W170,"Not an input")</f>
        <v>0.42</v>
      </c>
      <c r="T71" s="19">
        <f>IF(InputDataA_GeneralAssumptions!$F$157="Automatic",InputDataA_GeneralAssumptions!X170,"Not an input")</f>
        <v>0.42</v>
      </c>
      <c r="U71" s="19">
        <f>IF(InputDataA_GeneralAssumptions!$F$157="Automatic",InputDataA_GeneralAssumptions!Y170,"Not an input")</f>
        <v>0.42</v>
      </c>
      <c r="V71" s="19">
        <f>IF(InputDataA_GeneralAssumptions!$F$157="Automatic",InputDataA_GeneralAssumptions!Z170,"Not an input")</f>
        <v>0.42</v>
      </c>
      <c r="W71" s="19">
        <f>IF(InputDataA_GeneralAssumptions!$F$157="Automatic",InputDataA_GeneralAssumptions!AA170,"Not an input")</f>
        <v>0.42</v>
      </c>
      <c r="X71" s="19">
        <f>IF(InputDataA_GeneralAssumptions!$F$157="Automatic",InputDataA_GeneralAssumptions!AB170,"Not an input")</f>
        <v>0.42</v>
      </c>
      <c r="Y71" s="19">
        <f>IF(InputDataA_GeneralAssumptions!$F$157="Automatic",InputDataA_GeneralAssumptions!AC170,"Not an input")</f>
        <v>0.42</v>
      </c>
      <c r="Z71" s="19">
        <f>IF(InputDataA_GeneralAssumptions!$F$157="Automatic",InputDataA_GeneralAssumptions!AD170,"Not an input")</f>
        <v>0.42</v>
      </c>
      <c r="AA71" s="19">
        <f>IF(InputDataA_GeneralAssumptions!$F$157="Automatic",InputDataA_GeneralAssumptions!AE170,"Not an input")</f>
        <v>0.42</v>
      </c>
      <c r="AB71" s="19">
        <f>IF(InputDataA_GeneralAssumptions!$F$157="Automatic",InputDataA_GeneralAssumptions!AF170,"Not an input")</f>
        <v>0.42</v>
      </c>
      <c r="AC71" s="19">
        <f>IF(InputDataA_GeneralAssumptions!$F$157="Automatic",InputDataA_GeneralAssumptions!AG170,"Not an input")</f>
        <v>0.42</v>
      </c>
      <c r="AD71" s="19">
        <f>IF(InputDataA_GeneralAssumptions!$F$157="Automatic",InputDataA_GeneralAssumptions!AH170,"Not an input")</f>
        <v>0.42</v>
      </c>
      <c r="AE71" s="19">
        <f>IF(InputDataA_GeneralAssumptions!$F$157="Automatic",InputDataA_GeneralAssumptions!AI170,"Not an input")</f>
        <v>0.42</v>
      </c>
      <c r="AF71" s="19">
        <f>IF(InputDataA_GeneralAssumptions!$F$157="Automatic",InputDataA_GeneralAssumptions!AJ170,"Not an input")</f>
        <v>0.42</v>
      </c>
      <c r="AG71" s="19">
        <f>IF(InputDataA_GeneralAssumptions!$F$157="Automatic",InputDataA_GeneralAssumptions!AK170,"Not an input")</f>
        <v>0.42</v>
      </c>
      <c r="AH71" s="19">
        <f>IF(InputDataA_GeneralAssumptions!$F$157="Automatic",InputDataA_GeneralAssumptions!AL170,"Not an input")</f>
        <v>0.42</v>
      </c>
      <c r="AI71" s="19">
        <f>IF(InputDataA_GeneralAssumptions!$F$157="Automatic",InputDataA_GeneralAssumptions!AM170,"Not an input")</f>
        <v>0.42</v>
      </c>
      <c r="AJ71" s="19">
        <f>IF(InputDataA_GeneralAssumptions!$F$157="Automatic",InputDataA_GeneralAssumptions!AN170,"Not an input")</f>
        <v>0.42</v>
      </c>
      <c r="AK71" s="19">
        <f>IF(InputDataA_GeneralAssumptions!$F$157="Automatic",InputDataA_GeneralAssumptions!AO170,"Not an input")</f>
        <v>0.42</v>
      </c>
      <c r="AL71" s="19">
        <f>IF(InputDataA_GeneralAssumptions!$F$157="Automatic",InputDataA_GeneralAssumptions!AP170,"Not an input")</f>
        <v>0.42</v>
      </c>
      <c r="AM71" s="19">
        <f>IF(InputDataA_GeneralAssumptions!$F$157="Automatic",InputDataA_GeneralAssumptions!AQ170,"Not an input")</f>
        <v>0.42</v>
      </c>
      <c r="AN71" s="19">
        <f>IF(InputDataA_GeneralAssumptions!$F$157="Automatic",InputDataA_GeneralAssumptions!AR170,"Not an input")</f>
        <v>0.42</v>
      </c>
      <c r="AO71" s="19">
        <f>IF(InputDataA_GeneralAssumptions!$F$157="Automatic",InputDataA_GeneralAssumptions!AS170,"Not an input")</f>
        <v>0.42</v>
      </c>
      <c r="AP71" s="19">
        <f>IF(InputDataA_GeneralAssumptions!$F$157="Automatic",InputDataA_GeneralAssumptions!AT170,"Not an input")</f>
        <v>0.42</v>
      </c>
      <c r="AQ71" s="19">
        <f>IF(InputDataA_GeneralAssumptions!$F$157="Automatic",InputDataA_GeneralAssumptions!AU170,"Not an input")</f>
        <v>0.42</v>
      </c>
      <c r="AR71" s="19">
        <f>IF(InputDataA_GeneralAssumptions!$F$157="Automatic",InputDataA_GeneralAssumptions!AV170,"Not an input")</f>
        <v>0.42</v>
      </c>
      <c r="AS71" s="19">
        <f>IF(InputDataA_GeneralAssumptions!$F$157="Automatic",InputDataA_GeneralAssumptions!AW170,"Not an input")</f>
        <v>0.42</v>
      </c>
      <c r="AT71" s="19">
        <f>IF(InputDataA_GeneralAssumptions!$F$157="Automatic",InputDataA_GeneralAssumptions!AX170,"Not an input")</f>
        <v>0.42</v>
      </c>
      <c r="AU71" s="19">
        <f>IF(InputDataA_GeneralAssumptions!$F$157="Automatic",InputDataA_GeneralAssumptions!AY170,"Not an input")</f>
        <v>0.42</v>
      </c>
      <c r="AV71" s="19">
        <f>IF(InputDataA_GeneralAssumptions!$F$157="Automatic",InputDataA_GeneralAssumptions!AZ170,"Not an input")</f>
        <v>0.42</v>
      </c>
      <c r="AW71" s="19">
        <f>IF(InputDataA_GeneralAssumptions!$F$157="Automatic",InputDataA_GeneralAssumptions!BA170,"Not an input")</f>
        <v>0.42</v>
      </c>
      <c r="AX71" s="19">
        <f>IF(InputDataA_GeneralAssumptions!$F$157="Automatic",InputDataA_GeneralAssumptions!BB170,"Not an input")</f>
        <v>0.42</v>
      </c>
      <c r="AY71" s="19">
        <f>IF(InputDataA_GeneralAssumptions!$F$157="Automatic",InputDataA_GeneralAssumptions!BC170,"Not an input")</f>
        <v>0.42</v>
      </c>
      <c r="AZ71" s="19">
        <f>IF(InputDataA_GeneralAssumptions!$F$157="Automatic",InputDataA_GeneralAssumptions!BD170,"Not an input")</f>
        <v>0.42</v>
      </c>
      <c r="BA71" s="19">
        <f>IF(InputDataA_GeneralAssumptions!$F$157="Automatic",InputDataA_GeneralAssumptions!BE170,"Not an input")</f>
        <v>0.42</v>
      </c>
      <c r="BB71" s="19">
        <f>IF(InputDataA_GeneralAssumptions!$F$157="Automatic",InputDataA_GeneralAssumptions!BF170,"Not an input")</f>
        <v>0.42</v>
      </c>
      <c r="BC71" s="19">
        <f>IF(InputDataA_GeneralAssumptions!$F$157="Automatic",InputDataA_GeneralAssumptions!BG170,"Not an input")</f>
        <v>0.42</v>
      </c>
      <c r="BD71" s="19">
        <f>IF(InputDataA_GeneralAssumptions!$F$157="Automatic",InputDataA_GeneralAssumptions!BH170,"Not an input")</f>
        <v>0.42</v>
      </c>
      <c r="BE71" s="19">
        <f>IF(InputDataA_GeneralAssumptions!$F$157="Automatic",InputDataA_GeneralAssumptions!BI170,"Not an input")</f>
        <v>0.42</v>
      </c>
      <c r="BF71" s="19">
        <f>IF(InputDataA_GeneralAssumptions!$F$157="Automatic",InputDataA_GeneralAssumptions!BJ170,"Not an input")</f>
        <v>0.42</v>
      </c>
      <c r="BG71" s="19">
        <f>IF(InputDataA_GeneralAssumptions!$F$157="Automatic",InputDataA_GeneralAssumptions!BK170,"Not an input")</f>
        <v>0.42</v>
      </c>
      <c r="BH71" s="19">
        <f>IF(InputDataA_GeneralAssumptions!$F$157="Automatic",InputDataA_GeneralAssumptions!BL170,"Not an input")</f>
        <v>0.42</v>
      </c>
      <c r="BI71" s="19">
        <f>IF(InputDataA_GeneralAssumptions!$F$157="Automatic",InputDataA_GeneralAssumptions!BM170,"Not an input")</f>
        <v>0.42</v>
      </c>
      <c r="BJ71" s="19">
        <f>IF(InputDataA_GeneralAssumptions!$F$157="Automatic",InputDataA_GeneralAssumptions!BN170,"Not an input")</f>
        <v>0.42</v>
      </c>
      <c r="BK71" s="19">
        <f>IF(InputDataA_GeneralAssumptions!$F$157="Automatic",InputDataA_GeneralAssumptions!BO170,"Not an input")</f>
        <v>0.42</v>
      </c>
      <c r="BL71" s="19">
        <f>IF(InputDataA_GeneralAssumptions!$F$157="Automatic",InputDataA_GeneralAssumptions!BP170,"Not an input")</f>
        <v>0.42</v>
      </c>
      <c r="BM71" s="19">
        <f>IF(InputDataA_GeneralAssumptions!$F$157="Automatic",InputDataA_GeneralAssumptions!BQ170,"Not an input")</f>
        <v>0.42</v>
      </c>
      <c r="BN71" s="19">
        <f>IF(InputDataA_GeneralAssumptions!$F$157="Automatic",InputDataA_GeneralAssumptions!BR170,"Not an input")</f>
        <v>0.42</v>
      </c>
      <c r="BO71" s="19">
        <f>IF(InputDataA_GeneralAssumptions!$F$157="Automatic",InputDataA_GeneralAssumptions!BS170,"Not an input")</f>
        <v>0.42</v>
      </c>
      <c r="BP71" s="19">
        <f>IF(InputDataA_GeneralAssumptions!$F$157="Automatic",InputDataA_GeneralAssumptions!BT170,"Not an input")</f>
        <v>0.42</v>
      </c>
      <c r="BQ71" s="19">
        <f>IF(InputDataA_GeneralAssumptions!$F$157="Automatic",InputDataA_GeneralAssumptions!BU170,"Not an input")</f>
        <v>0.42</v>
      </c>
      <c r="BR71" s="19">
        <f>IF(InputDataA_GeneralAssumptions!$F$157="Automatic",InputDataA_GeneralAssumptions!BV170,"Not an input")</f>
        <v>0.42</v>
      </c>
      <c r="BS71" s="19">
        <f>IF(InputDataA_GeneralAssumptions!$F$157="Automatic",InputDataA_GeneralAssumptions!BW170,"Not an input")</f>
        <v>0.42</v>
      </c>
      <c r="BT71" s="19">
        <f>IF(InputDataA_GeneralAssumptions!$F$157="Automatic",InputDataA_GeneralAssumptions!BX170,"Not an input")</f>
        <v>0.42</v>
      </c>
      <c r="BU71" s="19">
        <f>IF(InputDataA_GeneralAssumptions!$F$157="Automatic",InputDataA_GeneralAssumptions!BY170,"Not an input")</f>
        <v>0.42</v>
      </c>
      <c r="BV71" s="19">
        <f>IF(InputDataA_GeneralAssumptions!$F$157="Automatic",InputDataA_GeneralAssumptions!BZ170,"Not an input")</f>
        <v>0.42</v>
      </c>
      <c r="BW71" s="19">
        <f>IF(InputDataA_GeneralAssumptions!$F$157="Automatic",InputDataA_GeneralAssumptions!CA170,"Not an input")</f>
        <v>0.42</v>
      </c>
      <c r="BX71" s="19">
        <f>IF(InputDataA_GeneralAssumptions!$F$157="Automatic",InputDataA_GeneralAssumptions!CB170,"Not an input")</f>
        <v>0.42</v>
      </c>
      <c r="BY71" s="19">
        <f>IF(InputDataA_GeneralAssumptions!$F$157="Automatic",InputDataA_GeneralAssumptions!CC170,"Not an input")</f>
        <v>0.42</v>
      </c>
      <c r="BZ71" s="19">
        <f>IF(InputDataA_GeneralAssumptions!$F$157="Automatic",InputDataA_GeneralAssumptions!CD170,"Not an input")</f>
        <v>0.42</v>
      </c>
      <c r="CA71" s="19">
        <f>IF(InputDataA_GeneralAssumptions!$F$157="Automatic",InputDataA_GeneralAssumptions!CE170,"Not an input")</f>
        <v>0.42</v>
      </c>
      <c r="CB71" s="19">
        <f>IF(InputDataA_GeneralAssumptions!$F$157="Automatic",InputDataA_GeneralAssumptions!CF170,"Not an input")</f>
        <v>0.42</v>
      </c>
      <c r="CC71" s="19">
        <f>IF(InputDataA_GeneralAssumptions!$F$157="Automatic",InputDataA_GeneralAssumptions!CG170,"Not an input")</f>
        <v>0.42</v>
      </c>
      <c r="CD71" s="19">
        <f>IF(InputDataA_GeneralAssumptions!$F$157="Automatic",InputDataA_GeneralAssumptions!CH170,"Not an input")</f>
        <v>0.42</v>
      </c>
      <c r="CE71" s="19">
        <f>IF(InputDataA_GeneralAssumptions!$F$157="Automatic",InputDataA_GeneralAssumptions!CI170,"Not an input")</f>
        <v>0.42</v>
      </c>
    </row>
    <row r="72" spans="1:83">
      <c r="C72" s="170" t="s">
        <v>660</v>
      </c>
      <c r="D72" s="38" t="s">
        <v>697</v>
      </c>
      <c r="E72" s="19">
        <f>IF(InputDataA_GeneralAssumptions!$F$157="Automatic",SQRT(2)*NORMSINV(0.5*(E71+1)),"Not an input")</f>
        <v>0.78260417560566409</v>
      </c>
      <c r="F72" s="19">
        <f>IF(InputDataA_GeneralAssumptions!$F$157="Automatic",SQRT(2)*NORMSINV(0.5*(F71+1)),"Not an input")</f>
        <v>0.78260417560566409</v>
      </c>
      <c r="G72" s="19">
        <f>IF(InputDataA_GeneralAssumptions!$F$157="Automatic",SQRT(2)*NORMSINV(0.5*(G71+1)),"Not an input")</f>
        <v>0.78260417560566409</v>
      </c>
      <c r="H72" s="19">
        <f>IF(InputDataA_GeneralAssumptions!$F$157="Automatic",SQRT(2)*NORMSINV(0.5*(H71+1)),"Not an input")</f>
        <v>0.78260417560566409</v>
      </c>
      <c r="I72" s="19">
        <f>IF(InputDataA_GeneralAssumptions!$F$157="Automatic",SQRT(2)*NORMSINV(0.5*(I71+1)),"Not an input")</f>
        <v>0.78260417560566409</v>
      </c>
      <c r="J72" s="19">
        <f>IF(InputDataA_GeneralAssumptions!$F$157="Automatic",SQRT(2)*NORMSINV(0.5*(J71+1)),"Not an input")</f>
        <v>0.78260417560566409</v>
      </c>
      <c r="K72" s="19">
        <f>IF(InputDataA_GeneralAssumptions!$F$157="Automatic",SQRT(2)*NORMSINV(0.5*(K71+1)),"Not an input")</f>
        <v>0.78260417560566409</v>
      </c>
      <c r="L72" s="19">
        <f>IF(InputDataA_GeneralAssumptions!$F$157="Automatic",SQRT(2)*NORMSINV(0.5*(L71+1)),"Not an input")</f>
        <v>0.78260417560566409</v>
      </c>
      <c r="M72" s="19">
        <f>IF(InputDataA_GeneralAssumptions!$F$157="Automatic",SQRT(2)*NORMSINV(0.5*(M71+1)),"Not an input")</f>
        <v>0.78260417560566409</v>
      </c>
      <c r="N72" s="19">
        <f>IF(InputDataA_GeneralAssumptions!$F$157="Automatic",SQRT(2)*NORMSINV(0.5*(N71+1)),"Not an input")</f>
        <v>0.78260417560566409</v>
      </c>
      <c r="O72" s="19">
        <f>IF(InputDataA_GeneralAssumptions!$F$157="Automatic",SQRT(2)*NORMSINV(0.5*(O71+1)),"Not an input")</f>
        <v>0.78260417560566409</v>
      </c>
      <c r="P72" s="19">
        <f>IF(InputDataA_GeneralAssumptions!$F$157="Automatic",SQRT(2)*NORMSINV(0.5*(P71+1)),"Not an input")</f>
        <v>0.78260417560566409</v>
      </c>
      <c r="Q72" s="19">
        <f>IF(InputDataA_GeneralAssumptions!$F$157="Automatic",SQRT(2)*NORMSINV(0.5*(Q71+1)),"Not an input")</f>
        <v>0.78260417560566409</v>
      </c>
      <c r="R72" s="19">
        <f>IF(InputDataA_GeneralAssumptions!$F$157="Automatic",SQRT(2)*NORMSINV(0.5*(R71+1)),"Not an input")</f>
        <v>0.78260417560566409</v>
      </c>
      <c r="S72" s="19">
        <f>IF(InputDataA_GeneralAssumptions!$F$157="Automatic",SQRT(2)*NORMSINV(0.5*(S71+1)),"Not an input")</f>
        <v>0.78260417560566409</v>
      </c>
      <c r="T72" s="19">
        <f>IF(InputDataA_GeneralAssumptions!$F$157="Automatic",SQRT(2)*NORMSINV(0.5*(T71+1)),"Not an input")</f>
        <v>0.78260417560566409</v>
      </c>
      <c r="U72" s="19">
        <f>IF(InputDataA_GeneralAssumptions!$F$157="Automatic",SQRT(2)*NORMSINV(0.5*(U71+1)),"Not an input")</f>
        <v>0.78260417560566409</v>
      </c>
      <c r="V72" s="19">
        <f>IF(InputDataA_GeneralAssumptions!$F$157="Automatic",SQRT(2)*NORMSINV(0.5*(V71+1)),"Not an input")</f>
        <v>0.78260417560566409</v>
      </c>
      <c r="W72" s="19">
        <f>IF(InputDataA_GeneralAssumptions!$F$157="Automatic",SQRT(2)*NORMSINV(0.5*(W71+1)),"Not an input")</f>
        <v>0.78260417560566409</v>
      </c>
      <c r="X72" s="19">
        <f>IF(InputDataA_GeneralAssumptions!$F$157="Automatic",SQRT(2)*NORMSINV(0.5*(X71+1)),"Not an input")</f>
        <v>0.78260417560566409</v>
      </c>
      <c r="Y72" s="19">
        <f>IF(InputDataA_GeneralAssumptions!$F$157="Automatic",SQRT(2)*NORMSINV(0.5*(Y71+1)),"Not an input")</f>
        <v>0.78260417560566409</v>
      </c>
      <c r="Z72" s="19">
        <f>IF(InputDataA_GeneralAssumptions!$F$157="Automatic",SQRT(2)*NORMSINV(0.5*(Z71+1)),"Not an input")</f>
        <v>0.78260417560566409</v>
      </c>
      <c r="AA72" s="19">
        <f>IF(InputDataA_GeneralAssumptions!$F$157="Automatic",SQRT(2)*NORMSINV(0.5*(AA71+1)),"Not an input")</f>
        <v>0.78260417560566409</v>
      </c>
      <c r="AB72" s="19">
        <f>IF(InputDataA_GeneralAssumptions!$F$157="Automatic",SQRT(2)*NORMSINV(0.5*(AB71+1)),"Not an input")</f>
        <v>0.78260417560566409</v>
      </c>
      <c r="AC72" s="19">
        <f>IF(InputDataA_GeneralAssumptions!$F$157="Automatic",SQRT(2)*NORMSINV(0.5*(AC71+1)),"Not an input")</f>
        <v>0.78260417560566409</v>
      </c>
      <c r="AD72" s="19">
        <f>IF(InputDataA_GeneralAssumptions!$F$157="Automatic",SQRT(2)*NORMSINV(0.5*(AD71+1)),"Not an input")</f>
        <v>0.78260417560566409</v>
      </c>
      <c r="AE72" s="19">
        <f>IF(InputDataA_GeneralAssumptions!$F$157="Automatic",SQRT(2)*NORMSINV(0.5*(AE71+1)),"Not an input")</f>
        <v>0.78260417560566409</v>
      </c>
      <c r="AF72" s="19">
        <f>IF(InputDataA_GeneralAssumptions!$F$157="Automatic",SQRT(2)*NORMSINV(0.5*(AF71+1)),"Not an input")</f>
        <v>0.78260417560566409</v>
      </c>
      <c r="AG72" s="19">
        <f>IF(InputDataA_GeneralAssumptions!$F$157="Automatic",SQRT(2)*NORMSINV(0.5*(AG71+1)),"Not an input")</f>
        <v>0.78260417560566409</v>
      </c>
      <c r="AH72" s="19">
        <f>IF(InputDataA_GeneralAssumptions!$F$157="Automatic",SQRT(2)*NORMSINV(0.5*(AH71+1)),"Not an input")</f>
        <v>0.78260417560566409</v>
      </c>
      <c r="AI72" s="19">
        <f>IF(InputDataA_GeneralAssumptions!$F$157="Automatic",SQRT(2)*NORMSINV(0.5*(AI71+1)),"Not an input")</f>
        <v>0.78260417560566409</v>
      </c>
      <c r="AJ72" s="19">
        <f>IF(InputDataA_GeneralAssumptions!$F$157="Automatic",SQRT(2)*NORMSINV(0.5*(AJ71+1)),"Not an input")</f>
        <v>0.78260417560566409</v>
      </c>
      <c r="AK72" s="19">
        <f>IF(InputDataA_GeneralAssumptions!$F$157="Automatic",SQRT(2)*NORMSINV(0.5*(AK71+1)),"Not an input")</f>
        <v>0.78260417560566409</v>
      </c>
      <c r="AL72" s="19">
        <f>IF(InputDataA_GeneralAssumptions!$F$157="Automatic",SQRT(2)*NORMSINV(0.5*(AL71+1)),"Not an input")</f>
        <v>0.78260417560566409</v>
      </c>
      <c r="AM72" s="19">
        <f>IF(InputDataA_GeneralAssumptions!$F$157="Automatic",SQRT(2)*NORMSINV(0.5*(AM71+1)),"Not an input")</f>
        <v>0.78260417560566409</v>
      </c>
      <c r="AN72" s="19">
        <f>IF(InputDataA_GeneralAssumptions!$F$157="Automatic",SQRT(2)*NORMSINV(0.5*(AN71+1)),"Not an input")</f>
        <v>0.78260417560566409</v>
      </c>
      <c r="AO72" s="19">
        <f>IF(InputDataA_GeneralAssumptions!$F$157="Automatic",SQRT(2)*NORMSINV(0.5*(AO71+1)),"Not an input")</f>
        <v>0.78260417560566409</v>
      </c>
      <c r="AP72" s="19">
        <f>IF(InputDataA_GeneralAssumptions!$F$157="Automatic",SQRT(2)*NORMSINV(0.5*(AP71+1)),"Not an input")</f>
        <v>0.78260417560566409</v>
      </c>
      <c r="AQ72" s="19">
        <f>IF(InputDataA_GeneralAssumptions!$F$157="Automatic",SQRT(2)*NORMSINV(0.5*(AQ71+1)),"Not an input")</f>
        <v>0.78260417560566409</v>
      </c>
      <c r="AR72" s="19">
        <f>IF(InputDataA_GeneralAssumptions!$F$157="Automatic",SQRT(2)*NORMSINV(0.5*(AR71+1)),"Not an input")</f>
        <v>0.78260417560566409</v>
      </c>
      <c r="AS72" s="19">
        <f>IF(InputDataA_GeneralAssumptions!$F$157="Automatic",SQRT(2)*NORMSINV(0.5*(AS71+1)),"Not an input")</f>
        <v>0.78260417560566409</v>
      </c>
      <c r="AT72" s="19">
        <f>IF(InputDataA_GeneralAssumptions!$F$157="Automatic",SQRT(2)*NORMSINV(0.5*(AT71+1)),"Not an input")</f>
        <v>0.78260417560566409</v>
      </c>
      <c r="AU72" s="19">
        <f>IF(InputDataA_GeneralAssumptions!$F$157="Automatic",SQRT(2)*NORMSINV(0.5*(AU71+1)),"Not an input")</f>
        <v>0.78260417560566409</v>
      </c>
      <c r="AV72" s="19">
        <f>IF(InputDataA_GeneralAssumptions!$F$157="Automatic",SQRT(2)*NORMSINV(0.5*(AV71+1)),"Not an input")</f>
        <v>0.78260417560566409</v>
      </c>
      <c r="AW72" s="19">
        <f>IF(InputDataA_GeneralAssumptions!$F$157="Automatic",SQRT(2)*NORMSINV(0.5*(AW71+1)),"Not an input")</f>
        <v>0.78260417560566409</v>
      </c>
      <c r="AX72" s="19">
        <f>IF(InputDataA_GeneralAssumptions!$F$157="Automatic",SQRT(2)*NORMSINV(0.5*(AX71+1)),"Not an input")</f>
        <v>0.78260417560566409</v>
      </c>
      <c r="AY72" s="19">
        <f>IF(InputDataA_GeneralAssumptions!$F$157="Automatic",SQRT(2)*NORMSINV(0.5*(AY71+1)),"Not an input")</f>
        <v>0.78260417560566409</v>
      </c>
      <c r="AZ72" s="19">
        <f>IF(InputDataA_GeneralAssumptions!$F$157="Automatic",SQRT(2)*NORMSINV(0.5*(AZ71+1)),"Not an input")</f>
        <v>0.78260417560566409</v>
      </c>
      <c r="BA72" s="19">
        <f>IF(InputDataA_GeneralAssumptions!$F$157="Automatic",SQRT(2)*NORMSINV(0.5*(BA71+1)),"Not an input")</f>
        <v>0.78260417560566409</v>
      </c>
      <c r="BB72" s="19">
        <f>IF(InputDataA_GeneralAssumptions!$F$157="Automatic",SQRT(2)*NORMSINV(0.5*(BB71+1)),"Not an input")</f>
        <v>0.78260417560566409</v>
      </c>
      <c r="BC72" s="19">
        <f>IF(InputDataA_GeneralAssumptions!$F$157="Automatic",SQRT(2)*NORMSINV(0.5*(BC71+1)),"Not an input")</f>
        <v>0.78260417560566409</v>
      </c>
      <c r="BD72" s="19">
        <f>IF(InputDataA_GeneralAssumptions!$F$157="Automatic",SQRT(2)*NORMSINV(0.5*(BD71+1)),"Not an input")</f>
        <v>0.78260417560566409</v>
      </c>
      <c r="BE72" s="19">
        <f>IF(InputDataA_GeneralAssumptions!$F$157="Automatic",SQRT(2)*NORMSINV(0.5*(BE71+1)),"Not an input")</f>
        <v>0.78260417560566409</v>
      </c>
      <c r="BF72" s="19">
        <f>IF(InputDataA_GeneralAssumptions!$F$157="Automatic",SQRT(2)*NORMSINV(0.5*(BF71+1)),"Not an input")</f>
        <v>0.78260417560566409</v>
      </c>
      <c r="BG72" s="19">
        <f>IF(InputDataA_GeneralAssumptions!$F$157="Automatic",SQRT(2)*NORMSINV(0.5*(BG71+1)),"Not an input")</f>
        <v>0.78260417560566409</v>
      </c>
      <c r="BH72" s="19">
        <f>IF(InputDataA_GeneralAssumptions!$F$157="Automatic",SQRT(2)*NORMSINV(0.5*(BH71+1)),"Not an input")</f>
        <v>0.78260417560566409</v>
      </c>
      <c r="BI72" s="19">
        <f>IF(InputDataA_GeneralAssumptions!$F$157="Automatic",SQRT(2)*NORMSINV(0.5*(BI71+1)),"Not an input")</f>
        <v>0.78260417560566409</v>
      </c>
      <c r="BJ72" s="19">
        <f>IF(InputDataA_GeneralAssumptions!$F$157="Automatic",SQRT(2)*NORMSINV(0.5*(BJ71+1)),"Not an input")</f>
        <v>0.78260417560566409</v>
      </c>
      <c r="BK72" s="19">
        <f>IF(InputDataA_GeneralAssumptions!$F$157="Automatic",SQRT(2)*NORMSINV(0.5*(BK71+1)),"Not an input")</f>
        <v>0.78260417560566409</v>
      </c>
      <c r="BL72" s="19">
        <f>IF(InputDataA_GeneralAssumptions!$F$157="Automatic",SQRT(2)*NORMSINV(0.5*(BL71+1)),"Not an input")</f>
        <v>0.78260417560566409</v>
      </c>
      <c r="BM72" s="19">
        <f>IF(InputDataA_GeneralAssumptions!$F$157="Automatic",SQRT(2)*NORMSINV(0.5*(BM71+1)),"Not an input")</f>
        <v>0.78260417560566409</v>
      </c>
      <c r="BN72" s="19">
        <f>IF(InputDataA_GeneralAssumptions!$F$157="Automatic",SQRT(2)*NORMSINV(0.5*(BN71+1)),"Not an input")</f>
        <v>0.78260417560566409</v>
      </c>
      <c r="BO72" s="19">
        <f>IF(InputDataA_GeneralAssumptions!$F$157="Automatic",SQRT(2)*NORMSINV(0.5*(BO71+1)),"Not an input")</f>
        <v>0.78260417560566409</v>
      </c>
      <c r="BP72" s="19">
        <f>IF(InputDataA_GeneralAssumptions!$F$157="Automatic",SQRT(2)*NORMSINV(0.5*(BP71+1)),"Not an input")</f>
        <v>0.78260417560566409</v>
      </c>
      <c r="BQ72" s="19">
        <f>IF(InputDataA_GeneralAssumptions!$F$157="Automatic",SQRT(2)*NORMSINV(0.5*(BQ71+1)),"Not an input")</f>
        <v>0.78260417560566409</v>
      </c>
      <c r="BR72" s="19">
        <f>IF(InputDataA_GeneralAssumptions!$F$157="Automatic",SQRT(2)*NORMSINV(0.5*(BR71+1)),"Not an input")</f>
        <v>0.78260417560566409</v>
      </c>
      <c r="BS72" s="19">
        <f>IF(InputDataA_GeneralAssumptions!$F$157="Automatic",SQRT(2)*NORMSINV(0.5*(BS71+1)),"Not an input")</f>
        <v>0.78260417560566409</v>
      </c>
      <c r="BT72" s="19">
        <f>IF(InputDataA_GeneralAssumptions!$F$157="Automatic",SQRT(2)*NORMSINV(0.5*(BT71+1)),"Not an input")</f>
        <v>0.78260417560566409</v>
      </c>
      <c r="BU72" s="19">
        <f>IF(InputDataA_GeneralAssumptions!$F$157="Automatic",SQRT(2)*NORMSINV(0.5*(BU71+1)),"Not an input")</f>
        <v>0.78260417560566409</v>
      </c>
      <c r="BV72" s="19">
        <f>IF(InputDataA_GeneralAssumptions!$F$157="Automatic",SQRT(2)*NORMSINV(0.5*(BV71+1)),"Not an input")</f>
        <v>0.78260417560566409</v>
      </c>
      <c r="BW72" s="19">
        <f>IF(InputDataA_GeneralAssumptions!$F$157="Automatic",SQRT(2)*NORMSINV(0.5*(BW71+1)),"Not an input")</f>
        <v>0.78260417560566409</v>
      </c>
      <c r="BX72" s="19">
        <f>IF(InputDataA_GeneralAssumptions!$F$157="Automatic",SQRT(2)*NORMSINV(0.5*(BX71+1)),"Not an input")</f>
        <v>0.78260417560566409</v>
      </c>
      <c r="BY72" s="19">
        <f>IF(InputDataA_GeneralAssumptions!$F$157="Automatic",SQRT(2)*NORMSINV(0.5*(BY71+1)),"Not an input")</f>
        <v>0.78260417560566409</v>
      </c>
      <c r="BZ72" s="19">
        <f>IF(InputDataA_GeneralAssumptions!$F$157="Automatic",SQRT(2)*NORMSINV(0.5*(BZ71+1)),"Not an input")</f>
        <v>0.78260417560566409</v>
      </c>
      <c r="CA72" s="19">
        <f>IF(InputDataA_GeneralAssumptions!$F$157="Automatic",SQRT(2)*NORMSINV(0.5*(CA71+1)),"Not an input")</f>
        <v>0.78260417560566409</v>
      </c>
      <c r="CB72" s="19">
        <f>IF(InputDataA_GeneralAssumptions!$F$157="Automatic",SQRT(2)*NORMSINV(0.5*(CB71+1)),"Not an input")</f>
        <v>0.78260417560566409</v>
      </c>
      <c r="CC72" s="19">
        <f>IF(InputDataA_GeneralAssumptions!$F$157="Automatic",SQRT(2)*NORMSINV(0.5*(CC71+1)),"Not an input")</f>
        <v>0.78260417560566409</v>
      </c>
      <c r="CD72" s="19">
        <f>IF(InputDataA_GeneralAssumptions!$F$157="Automatic",SQRT(2)*NORMSINV(0.5*(CD71+1)),"Not an input")</f>
        <v>0.78260417560566409</v>
      </c>
      <c r="CE72" s="19">
        <f>IF(InputDataA_GeneralAssumptions!$F$157="Automatic",SQRT(2)*NORMSINV(0.5*(CE71+1)),"Not an input")</f>
        <v>0.78260417560566409</v>
      </c>
    </row>
    <row r="73" spans="1:83">
      <c r="C73" s="170" t="s">
        <v>661</v>
      </c>
      <c r="D73" s="38" t="s">
        <v>698</v>
      </c>
      <c r="E73" s="19">
        <f>IF(InputDataA_GeneralAssumptions!$F$157="Automatic",LN($D$76)-E72*NORMSINV(E75),"Not an input")</f>
        <v>1.8206095601357215</v>
      </c>
      <c r="F73" s="19">
        <f>IF(InputDataA_GeneralAssumptions!$F$157="Automatic",E73+LN(1+F30)-0.5*(F72^2-E72^2),"Not an input")</f>
        <v>1.8300763121129553</v>
      </c>
      <c r="G73" s="19">
        <f>IF(InputDataA_GeneralAssumptions!$F$157="Automatic",F73+LN(1+G30)-0.5*(G72^2-F72^2),"Not an input")</f>
        <v>1.8396504645008314</v>
      </c>
      <c r="H73" s="19">
        <f>IF(InputDataA_GeneralAssumptions!$F$157="Automatic",G73+LN(1+H30)-0.5*(H72^2-G72^2),"Not an input")</f>
        <v>1.8492692358117571</v>
      </c>
      <c r="I73" s="19">
        <f>IF(InputDataA_GeneralAssumptions!$F$157="Automatic",H73+LN(1+I30)-0.5*(I72^2-H72^2),"Not an input")</f>
        <v>1.8588339103954463</v>
      </c>
      <c r="J73" s="19">
        <f>IF(InputDataA_GeneralAssumptions!$F$157="Automatic",I73+LN(1+J30)-0.5*(J72^2-I72^2),"Not an input")</f>
        <v>1.8683433057955705</v>
      </c>
      <c r="K73" s="19">
        <f>IF(InputDataA_GeneralAssumptions!$F$157="Automatic",J73+LN(1+K30)-0.5*(K72^2-J72^2),"Not an input")</f>
        <v>1.877844973936879</v>
      </c>
      <c r="L73" s="19">
        <f>IF(InputDataA_GeneralAssumptions!$F$157="Automatic",K73+LN(1+L30)-0.5*(L72^2-K72^2),"Not an input")</f>
        <v>1.8873251306749428</v>
      </c>
      <c r="M73" s="19">
        <f>IF(InputDataA_GeneralAssumptions!$F$157="Automatic",L73+LN(1+M30)-0.5*(M72^2-L72^2),"Not an input")</f>
        <v>1.8966354144868312</v>
      </c>
      <c r="N73" s="19">
        <f>IF(InputDataA_GeneralAssumptions!$F$157="Automatic",M73+LN(1+N30)-0.5*(N72^2-M72^2),"Not an input")</f>
        <v>1.9055621780719121</v>
      </c>
      <c r="O73" s="19">
        <f>IF(InputDataA_GeneralAssumptions!$F$157="Automatic",N73+LN(1+O30)-0.5*(O72^2-N72^2),"Not an input")</f>
        <v>1.9138826551195689</v>
      </c>
      <c r="P73" s="19">
        <f>IF(InputDataA_GeneralAssumptions!$F$157="Automatic",O73+LN(1+P30)-0.5*(P72^2-O72^2),"Not an input")</f>
        <v>1.9216284133369195</v>
      </c>
      <c r="Q73" s="19">
        <f>IF(InputDataA_GeneralAssumptions!$F$157="Automatic",P73+LN(1+Q30)-0.5*(Q72^2-P72^2),"Not an input")</f>
        <v>1.9288616686004487</v>
      </c>
      <c r="R73" s="19">
        <f>IF(InputDataA_GeneralAssumptions!$F$157="Automatic",Q73+LN(1+R30)-0.5*(R72^2-Q72^2),"Not an input")</f>
        <v>1.9356062390359421</v>
      </c>
      <c r="S73" s="19">
        <f>IF(InputDataA_GeneralAssumptions!$F$157="Automatic",R73+LN(1+S30)-0.5*(S72^2-R72^2),"Not an input")</f>
        <v>1.9420319845089886</v>
      </c>
      <c r="T73" s="19">
        <f>IF(InputDataA_GeneralAssumptions!$F$157="Automatic",S73+LN(1+T30)-0.5*(T72^2-S72^2),"Not an input")</f>
        <v>1.9481768818545484</v>
      </c>
      <c r="U73" s="19">
        <f>IF(InputDataA_GeneralAssumptions!$F$157="Automatic",T73+LN(1+U30)-0.5*(U72^2-T72^2),"Not an input")</f>
        <v>1.9540456457769027</v>
      </c>
      <c r="V73" s="19">
        <f>IF(InputDataA_GeneralAssumptions!$F$157="Automatic",U73+LN(1+V30)-0.5*(V72^2-U72^2),"Not an input")</f>
        <v>1.9596711814741592</v>
      </c>
      <c r="W73" s="19">
        <f>IF(InputDataA_GeneralAssumptions!$F$157="Automatic",V73+LN(1+W30)-0.5*(W72^2-V72^2),"Not an input")</f>
        <v>1.9650864314320378</v>
      </c>
      <c r="X73" s="19">
        <f>IF(InputDataA_GeneralAssumptions!$F$157="Automatic",W73+LN(1+X30)-0.5*(X72^2-W72^2),"Not an input")</f>
        <v>1.9703277652019819</v>
      </c>
      <c r="Y73" s="19">
        <f>IF(InputDataA_GeneralAssumptions!$F$157="Automatic",X73+LN(1+Y30)-0.5*(Y72^2-X72^2),"Not an input")</f>
        <v>1.9754216975083216</v>
      </c>
      <c r="Z73" s="19">
        <f>IF(InputDataA_GeneralAssumptions!$F$157="Automatic",Y73+LN(1+Z30)-0.5*(Z72^2-Y72^2),"Not an input")</f>
        <v>1.9804165594437835</v>
      </c>
      <c r="AA73" s="19">
        <f>IF(InputDataA_GeneralAssumptions!$F$157="Automatic",Z73+LN(1+AA30)-0.5*(AA72^2-Z72^2),"Not an input")</f>
        <v>1.9853941035234155</v>
      </c>
      <c r="AB73" s="19">
        <f>IF(InputDataA_GeneralAssumptions!$F$157="Automatic",AA73+LN(1+AB30)-0.5*(AB72^2-AA72^2),"Not an input")</f>
        <v>1.9903824731126558</v>
      </c>
      <c r="AC73" s="19">
        <f>IF(InputDataA_GeneralAssumptions!$F$157="Automatic",AB73+LN(1+AC30)-0.5*(AC72^2-AB72^2),"Not an input")</f>
        <v>1.9954021602074645</v>
      </c>
      <c r="AD73" s="19">
        <f>IF(InputDataA_GeneralAssumptions!$F$157="Automatic",AC73+LN(1+AD30)-0.5*(AD72^2-AC72^2),"Not an input")</f>
        <v>2.0004862685269318</v>
      </c>
      <c r="AE73" s="19">
        <f>IF(InputDataA_GeneralAssumptions!$F$157="Automatic",AD73+LN(1+AE30)-0.5*(AE72^2-AD72^2),"Not an input")</f>
        <v>2.0056335180830684</v>
      </c>
      <c r="AF73" s="19">
        <f>IF(InputDataA_GeneralAssumptions!$F$157="Automatic",AE73+LN(1+AF30)-0.5*(AF72^2-AE72^2),"Not an input")</f>
        <v>2.0107991835815895</v>
      </c>
      <c r="AG73" s="19">
        <f>IF(InputDataA_GeneralAssumptions!$F$157="Automatic",AF73+LN(1+AG30)-0.5*(AG72^2-AF72^2),"Not an input")</f>
        <v>2.0159534472929979</v>
      </c>
      <c r="AH73" s="19">
        <f>IF(InputDataA_GeneralAssumptions!$F$157="Automatic",AG73+LN(1+AH30)-0.5*(AH72^2-AG72^2),"Not an input")</f>
        <v>2.0210802001910948</v>
      </c>
      <c r="AI73" s="19">
        <f>IF(InputDataA_GeneralAssumptions!$F$157="Automatic",AH73+LN(1+AI30)-0.5*(AI72^2-AH72^2),"Not an input")</f>
        <v>2.0261582213891298</v>
      </c>
      <c r="AJ73" s="19">
        <f>IF(InputDataA_GeneralAssumptions!$F$157="Automatic",AI73+LN(1+AJ30)-0.5*(AJ72^2-AI72^2),"Not an input")</f>
        <v>2.0311514614615032</v>
      </c>
      <c r="AK73" s="19">
        <f>IF(InputDataA_GeneralAssumptions!$F$157="Automatic",AJ73+LN(1+AK30)-0.5*(AK72^2-AJ72^2),"Not an input")</f>
        <v>2.0360170806969116</v>
      </c>
      <c r="AL73" s="19">
        <f>IF(InputDataA_GeneralAssumptions!$F$157="Automatic",AK73+LN(1+AL30)-0.5*(AL72^2-AK72^2),"Not an input")</f>
        <v>2.0407474146055953</v>
      </c>
      <c r="AM73" s="19">
        <f>IF(InputDataA_GeneralAssumptions!$F$157="Automatic",AL73+LN(1+AM30)-0.5*(AM72^2-AL72^2),"Not an input")</f>
        <v>2.0453648403953957</v>
      </c>
      <c r="AN73" s="19">
        <f>IF(InputDataA_GeneralAssumptions!$F$157="Automatic",AM73+LN(1+AN30)-0.5*(AN72^2-AM72^2),"Not an input")</f>
        <v>2.0498953134930105</v>
      </c>
      <c r="AO73" s="19">
        <f>IF(InputDataA_GeneralAssumptions!$F$157="Automatic",AN73+LN(1+AO30)-0.5*(AO72^2-AN72^2),"Not an input")</f>
        <v>2.054335655091128</v>
      </c>
      <c r="AP73" s="19">
        <f>IF(InputDataA_GeneralAssumptions!$F$157="Automatic",AO73+LN(1+AP30)-0.5*(AP72^2-AO72^2),"Not an input")</f>
        <v>2.0587407546306986</v>
      </c>
      <c r="AQ73" s="19">
        <f>IF(InputDataA_GeneralAssumptions!$F$157="Automatic",AP73+LN(1+AQ30)-0.5*(AQ72^2-AP72^2),"Not an input")</f>
        <v>2.0632192796267574</v>
      </c>
      <c r="AR73" s="19">
        <f>IF(InputDataA_GeneralAssumptions!$F$157="Automatic",AQ73+LN(1+AR30)-0.5*(AR72^2-AQ72^2),"Not an input")</f>
        <v>2.0678047298358626</v>
      </c>
      <c r="AS73" s="19">
        <f>IF(InputDataA_GeneralAssumptions!$F$157="Automatic",AR73+LN(1+AS30)-0.5*(AS72^2-AR72^2),"Not an input")</f>
        <v>2.0724000135019005</v>
      </c>
      <c r="AT73" s="19">
        <f>IF(InputDataA_GeneralAssumptions!$F$157="Automatic",AS73+LN(1+AT30)-0.5*(AT72^2-AS72^2),"Not an input")</f>
        <v>2.0768764958910078</v>
      </c>
      <c r="AU73" s="19">
        <f>IF(InputDataA_GeneralAssumptions!$F$157="Automatic",AT73+LN(1+AU30)-0.5*(AU72^2-AT72^2),"Not an input")</f>
        <v>2.081256698029633</v>
      </c>
      <c r="AV73" s="19">
        <f>IF(InputDataA_GeneralAssumptions!$F$157="Automatic",AU73+LN(1+AV30)-0.5*(AV72^2-AU72^2),"Not an input")</f>
        <v>2.0856582892807931</v>
      </c>
      <c r="AW73" s="19">
        <f>IF(InputDataA_GeneralAssumptions!$F$157="Automatic",AV73+LN(1+AW30)-0.5*(AW72^2-AV72^2),"Not an input")</f>
        <v>2.090066117229612</v>
      </c>
      <c r="AX73" s="19">
        <f>IF(InputDataA_GeneralAssumptions!$F$157="Automatic",AW73+LN(1+AX30)-0.5*(AX72^2-AW72^2),"Not an input")</f>
        <v>2.0944463016899619</v>
      </c>
      <c r="AY73" s="19">
        <f>IF(InputDataA_GeneralAssumptions!$F$157="Automatic",AX73+LN(1+AY30)-0.5*(AY72^2-AX72^2),"Not an input")</f>
        <v>2.0987930771157401</v>
      </c>
      <c r="AZ73" s="19">
        <f>IF(InputDataA_GeneralAssumptions!$F$157="Automatic",AY73+LN(1+AZ30)-0.5*(AZ72^2-AY72^2),"Not an input")</f>
        <v>2.1030019361161898</v>
      </c>
      <c r="BA73" s="19">
        <f>IF(InputDataA_GeneralAssumptions!$F$157="Automatic",AZ73+LN(1+BA30)-0.5*(BA72^2-AZ72^2),"Not an input")</f>
        <v>2.1070843406193438</v>
      </c>
      <c r="BB73" s="19">
        <f>IF(InputDataA_GeneralAssumptions!$F$157="Automatic",BA73+LN(1+BB30)-0.5*(BB72^2-BA72^2),"Not an input")</f>
        <v>2.1111136134121584</v>
      </c>
      <c r="BC73" s="19">
        <f>IF(InputDataA_GeneralAssumptions!$F$157="Automatic",BB73+LN(1+BC30)-0.5*(BC72^2-BB72^2),"Not an input")</f>
        <v>2.1150860177643751</v>
      </c>
      <c r="BD73" s="19">
        <f>IF(InputDataA_GeneralAssumptions!$F$157="Automatic",BC73+LN(1+BD30)-0.5*(BD72^2-BC72^2),"Not an input")</f>
        <v>2.1189437868167573</v>
      </c>
      <c r="BE73" s="19">
        <f>IF(InputDataA_GeneralAssumptions!$F$157="Automatic",BD73+LN(1+BE30)-0.5*(BE72^2-BD72^2),"Not an input")</f>
        <v>2.1226458107707753</v>
      </c>
      <c r="BF73" s="19">
        <f>IF(InputDataA_GeneralAssumptions!$F$157="Automatic",BE73+LN(1+BF30)-0.5*(BF72^2-BE72^2),"Not an input")</f>
        <v>2.1261962693216612</v>
      </c>
      <c r="BG73" s="19">
        <f>IF(InputDataA_GeneralAssumptions!$F$157="Automatic",BF73+LN(1+BG30)-0.5*(BG72^2-BF72^2),"Not an input")</f>
        <v>2.1295919244275177</v>
      </c>
      <c r="BH73" s="19">
        <f>IF(InputDataA_GeneralAssumptions!$F$157="Automatic",BG73+LN(1+BH30)-0.5*(BH72^2-BG72^2),"Not an input")</f>
        <v>2.1328829632682176</v>
      </c>
      <c r="BI73" s="19">
        <f>IF(InputDataA_GeneralAssumptions!$F$157="Automatic",BH73+LN(1+BI30)-0.5*(BI72^2-BH72^2),"Not an input")</f>
        <v>2.1360839641948757</v>
      </c>
      <c r="BJ73" s="19">
        <f>IF(InputDataA_GeneralAssumptions!$F$157="Automatic",BI73+LN(1+BJ30)-0.5*(BJ72^2-BI72^2),"Not an input")</f>
        <v>2.1392376102990429</v>
      </c>
      <c r="BK73" s="19">
        <f>IF(InputDataA_GeneralAssumptions!$F$157="Automatic",BJ73+LN(1+BK30)-0.5*(BK72^2-BJ72^2),"Not an input")</f>
        <v>2.1424899785106426</v>
      </c>
      <c r="BL73" s="19">
        <f>IF(InputDataA_GeneralAssumptions!$F$157="Automatic",BK73+LN(1+BL30)-0.5*(BL72^2-BK72^2),"Not an input")</f>
        <v>2.1460141914292548</v>
      </c>
      <c r="BM73" s="19">
        <f>IF(InputDataA_GeneralAssumptions!$F$157="Automatic",BL73+LN(1+BM30)-0.5*(BM72^2-BL72^2),"Not an input")</f>
        <v>2.1500288379274308</v>
      </c>
      <c r="BN73" s="19">
        <f>IF(InputDataA_GeneralAssumptions!$F$157="Automatic",BM73+LN(1+BN30)-0.5*(BN72^2-BM72^2),"Not an input")</f>
        <v>2.1544561362822718</v>
      </c>
      <c r="BO73" s="19">
        <f>IF(InputDataA_GeneralAssumptions!$F$157="Automatic",BN73+LN(1+BO30)-0.5*(BO72^2-BN72^2),"Not an input")</f>
        <v>2.1591983345503181</v>
      </c>
      <c r="BP73" s="19">
        <f>IF(InputDataA_GeneralAssumptions!$F$157="Automatic",BO73+LN(1+BP30)-0.5*(BP72^2-BO72^2),"Not an input")</f>
        <v>2.1641968512149052</v>
      </c>
      <c r="BQ73" s="19">
        <f>IF(InputDataA_GeneralAssumptions!$F$157="Automatic",BP73+LN(1+BQ30)-0.5*(BQ72^2-BP72^2),"Not an input")</f>
        <v>2.1692489893324183</v>
      </c>
      <c r="BR73" s="19">
        <f>IF(InputDataA_GeneralAssumptions!$F$157="Automatic",BQ73+LN(1+BR30)-0.5*(BR72^2-BQ72^2),"Not an input")</f>
        <v>2.1743264129902151</v>
      </c>
      <c r="BS73" s="19">
        <f>IF(InputDataA_GeneralAssumptions!$F$157="Automatic",BR73+LN(1+BS30)-0.5*(BS72^2-BR72^2),"Not an input")</f>
        <v>2.1793902995744938</v>
      </c>
      <c r="BT73" s="19">
        <f>IF(InputDataA_GeneralAssumptions!$F$157="Automatic",BS73+LN(1+BT30)-0.5*(BT72^2-BS72^2),"Not an input")</f>
        <v>2.184388307900389</v>
      </c>
      <c r="BU73" s="19">
        <f>IF(InputDataA_GeneralAssumptions!$F$157="Automatic",BT73+LN(1+BU30)-0.5*(BU72^2-BT72^2),"Not an input")</f>
        <v>2.1893427785484207</v>
      </c>
      <c r="BV73" s="19">
        <f>IF(InputDataA_GeneralAssumptions!$F$157="Automatic",BU73+LN(1+BV30)-0.5*(BV72^2-BU72^2),"Not an input")</f>
        <v>2.1942656507410208</v>
      </c>
      <c r="BW73" s="19">
        <f>IF(InputDataA_GeneralAssumptions!$F$157="Automatic",BV73+LN(1+BW30)-0.5*(BW72^2-BV72^2),"Not an input")</f>
        <v>2.1991267920745741</v>
      </c>
      <c r="BX73" s="19">
        <f>IF(InputDataA_GeneralAssumptions!$F$157="Automatic",BW73+LN(1+BX30)-0.5*(BX72^2-BW72^2),"Not an input")</f>
        <v>2.2039502976142158</v>
      </c>
      <c r="BY73" s="19">
        <f>IF(InputDataA_GeneralAssumptions!$F$157="Automatic",BX73+LN(1+BY30)-0.5*(BY72^2-BX72^2),"Not an input")</f>
        <v>2.2087039212897044</v>
      </c>
      <c r="BZ73" s="19">
        <f>IF(InputDataA_GeneralAssumptions!$F$157="Automatic",BY73+LN(1+BZ30)-0.5*(BZ72^2-BY72^2),"Not an input")</f>
        <v>2.2133658900595456</v>
      </c>
      <c r="CA73" s="19">
        <f>IF(InputDataA_GeneralAssumptions!$F$157="Automatic",BZ73+LN(1+CA30)-0.5*(CA72^2-BZ72^2),"Not an input")</f>
        <v>2.2179481147383706</v>
      </c>
      <c r="CB73" s="19">
        <f>IF(InputDataA_GeneralAssumptions!$F$157="Automatic",CA73+LN(1+CB30)-0.5*(CB72^2-CA72^2),"Not an input")</f>
        <v>2.2224359109371226</v>
      </c>
      <c r="CC73" s="19">
        <f>IF(InputDataA_GeneralAssumptions!$F$157="Automatic",CB73+LN(1+CC30)-0.5*(CC72^2-CB72^2),"Not an input")</f>
        <v>2.226831074599219</v>
      </c>
      <c r="CD73" s="19">
        <f>IF(InputDataA_GeneralAssumptions!$F$157="Automatic",CC73+LN(1+CD30)-0.5*(CD72^2-CC72^2),"Not an input")</f>
        <v>2.231121968613234</v>
      </c>
      <c r="CE73" s="19" t="e">
        <f>IF(InputDataA_GeneralAssumptions!$F$157="Automatic",CD73+LN(1+CE30)-0.5*(CE72^2-CD72^2),"Not an input")</f>
        <v>#VALUE!</v>
      </c>
    </row>
    <row r="74" spans="1:83">
      <c r="C74" s="170" t="s">
        <v>650</v>
      </c>
      <c r="D74" s="38" t="s">
        <v>703</v>
      </c>
      <c r="E74" s="19">
        <f>IF(InputDataA_GeneralAssumptions!$F$157="Automatic",(1/E72)*NORMDIST((LN($D$76)-(E73))/E72,0,1,FALSE)/NORMSDIST((LN($D$76)-(E73))/E72),InputDataA_GeneralAssumptions!I158)</f>
        <v>3.4055711730430982</v>
      </c>
      <c r="F74" s="19">
        <f>IF(InputDataA_GeneralAssumptions!$F$157="Automatic",(1/F72)*NORMDIST((LN($D$76)-(F73))/F72,0,1,FALSE)/NORMSDIST((LN($D$76)-(F73))/F72),InputDataA_GeneralAssumptions!J158)</f>
        <v>3.4195353788349383</v>
      </c>
      <c r="G74" s="19">
        <f>IF(InputDataA_GeneralAssumptions!$F$157="Automatic",(1/G72)*NORMDIST((LN($D$76)-(G73))/G72,0,1,FALSE)/NORMSDIST((LN($D$76)-(G73))/G72),InputDataA_GeneralAssumptions!K158)</f>
        <v>3.4336670513188103</v>
      </c>
      <c r="H74" s="19">
        <f>IF(InputDataA_GeneralAssumptions!$F$157="Automatic",(1/H72)*NORMDIST((LN($D$76)-(H73))/H72,0,1,FALSE)/NORMSDIST((LN($D$76)-(H73))/H72),InputDataA_GeneralAssumptions!L158)</f>
        <v>3.4478736678446062</v>
      </c>
      <c r="I74" s="19">
        <f>IF(InputDataA_GeneralAssumptions!$F$157="Automatic",(1/I72)*NORMDIST((LN($D$76)-(I73))/I72,0,1,FALSE)/NORMSDIST((LN($D$76)-(I73))/I72),InputDataA_GeneralAssumptions!M158)</f>
        <v>3.462009344171106</v>
      </c>
      <c r="J74" s="19">
        <f>IF(InputDataA_GeneralAssumptions!$F$157="Automatic",(1/J72)*NORMDIST((LN($D$76)-(J73))/J72,0,1,FALSE)/NORMSDIST((LN($D$76)-(J73))/J72),InputDataA_GeneralAssumptions!N158)</f>
        <v>3.4760721101269572</v>
      </c>
      <c r="K74" s="19">
        <f>IF(InputDataA_GeneralAssumptions!$F$157="Automatic",(1/K72)*NORMDIST((LN($D$76)-(K73))/K72,0,1,FALSE)/NORMSDIST((LN($D$76)-(K73))/K72),InputDataA_GeneralAssumptions!O158)</f>
        <v>3.4901321314418317</v>
      </c>
      <c r="L74" s="19">
        <f>IF(InputDataA_GeneralAssumptions!$F$157="Automatic",(1/L72)*NORMDIST((LN($D$76)-(L73))/L72,0,1,FALSE)/NORMSDIST((LN($D$76)-(L73))/L72),InputDataA_GeneralAssumptions!P158)</f>
        <v>3.5041689039613191</v>
      </c>
      <c r="M74" s="19">
        <f>IF(InputDataA_GeneralAssumptions!$F$157="Automatic",(1/M72)*NORMDIST((LN($D$76)-(M73))/M72,0,1,FALSE)/NORMSDIST((LN($D$76)-(M73))/M72),InputDataA_GeneralAssumptions!Q158)</f>
        <v>3.517962434057186</v>
      </c>
      <c r="N74" s="19">
        <f>IF(InputDataA_GeneralAssumptions!$F$157="Automatic",(1/N72)*NORMDIST((LN($D$76)-(N73))/N72,0,1,FALSE)/NORMSDIST((LN($D$76)-(N73))/N72),InputDataA_GeneralAssumptions!R158)</f>
        <v>3.5311954113796107</v>
      </c>
      <c r="O74" s="19">
        <f>IF(InputDataA_GeneralAssumptions!$F$157="Automatic",(1/O72)*NORMDIST((LN($D$76)-(O73))/O72,0,1,FALSE)/NORMSDIST((LN($D$76)-(O73))/O72),InputDataA_GeneralAssumptions!S158)</f>
        <v>3.5435363252663774</v>
      </c>
      <c r="P74" s="19">
        <f>IF(InputDataA_GeneralAssumptions!$F$157="Automatic",(1/P72)*NORMDIST((LN($D$76)-(P73))/P72,0,1,FALSE)/NORMSDIST((LN($D$76)-(P73))/P72),InputDataA_GeneralAssumptions!T158)</f>
        <v>3.5550305811090945</v>
      </c>
      <c r="Q74" s="19">
        <f>IF(InputDataA_GeneralAssumptions!$F$157="Automatic",(1/Q72)*NORMDIST((LN($D$76)-(Q73))/Q72,0,1,FALSE)/NORMSDIST((LN($D$76)-(Q73))/Q72),InputDataA_GeneralAssumptions!U158)</f>
        <v>3.5657692987179774</v>
      </c>
      <c r="R74" s="19">
        <f>IF(InputDataA_GeneralAssumptions!$F$157="Automatic",(1/R72)*NORMDIST((LN($D$76)-(R73))/R72,0,1,FALSE)/NORMSDIST((LN($D$76)-(R73))/R72),InputDataA_GeneralAssumptions!V158)</f>
        <v>3.5757868127313359</v>
      </c>
      <c r="S74" s="19">
        <f>IF(InputDataA_GeneralAssumptions!$F$157="Automatic",(1/S72)*NORMDIST((LN($D$76)-(S73))/S72,0,1,FALSE)/NORMSDIST((LN($D$76)-(S73))/S72),InputDataA_GeneralAssumptions!W158)</f>
        <v>3.5853346358629912</v>
      </c>
      <c r="T74" s="19">
        <f>IF(InputDataA_GeneralAssumptions!$F$157="Automatic",(1/T72)*NORMDIST((LN($D$76)-(T73))/T72,0,1,FALSE)/NORMSDIST((LN($D$76)-(T73))/T72),InputDataA_GeneralAssumptions!X158)</f>
        <v>3.5944686513853092</v>
      </c>
      <c r="U74" s="19">
        <f>IF(InputDataA_GeneralAssumptions!$F$157="Automatic",(1/U72)*NORMDIST((LN($D$76)-(U73))/U72,0,1,FALSE)/NORMSDIST((LN($D$76)-(U73))/U72),InputDataA_GeneralAssumptions!Y158)</f>
        <v>3.6031953866591668</v>
      </c>
      <c r="V74" s="19">
        <f>IF(InputDataA_GeneralAssumptions!$F$157="Automatic",(1/V72)*NORMDIST((LN($D$76)-(V73))/V72,0,1,FALSE)/NORMSDIST((LN($D$76)-(V73))/V72),InputDataA_GeneralAssumptions!Z158)</f>
        <v>3.6115633446052215</v>
      </c>
      <c r="W74" s="19">
        <f>IF(InputDataA_GeneralAssumptions!$F$157="Automatic",(1/W72)*NORMDIST((LN($D$76)-(W73))/W72,0,1,FALSE)/NORMSDIST((LN($D$76)-(W73))/W72),InputDataA_GeneralAssumptions!AA158)</f>
        <v>3.6196211710620485</v>
      </c>
      <c r="X74" s="19">
        <f>IF(InputDataA_GeneralAssumptions!$F$157="Automatic",(1/X72)*NORMDIST((LN($D$76)-(X73))/X72,0,1,FALSE)/NORMSDIST((LN($D$76)-(X73))/X72),InputDataA_GeneralAssumptions!AB158)</f>
        <v>3.6274226934308165</v>
      </c>
      <c r="Y74" s="19">
        <f>IF(InputDataA_GeneralAssumptions!$F$157="Automatic",(1/Y72)*NORMDIST((LN($D$76)-(Y73))/Y72,0,1,FALSE)/NORMSDIST((LN($D$76)-(Y73))/Y72),InputDataA_GeneralAssumptions!AC158)</f>
        <v>3.6350071431114901</v>
      </c>
      <c r="Z74" s="19">
        <f>IF(InputDataA_GeneralAssumptions!$F$157="Automatic",(1/Z72)*NORMDIST((LN($D$76)-(Z73))/Z72,0,1,FALSE)/NORMSDIST((LN($D$76)-(Z73))/Z72),InputDataA_GeneralAssumptions!AD158)</f>
        <v>3.642446304823276</v>
      </c>
      <c r="AA74" s="19">
        <f>IF(InputDataA_GeneralAssumptions!$F$157="Automatic",(1/AA72)*NORMDIST((LN($D$76)-(AA73))/AA72,0,1,FALSE)/NORMSDIST((LN($D$76)-(AA73))/AA72),InputDataA_GeneralAssumptions!AE158)</f>
        <v>3.6498618516099075</v>
      </c>
      <c r="AB74" s="19">
        <f>IF(InputDataA_GeneralAssumptions!$F$157="Automatic",(1/AB72)*NORMDIST((LN($D$76)-(AB73))/AB72,0,1,FALSE)/NORMSDIST((LN($D$76)-(AB73))/AB72),InputDataA_GeneralAssumptions!AF158)</f>
        <v>3.6572956984240852</v>
      </c>
      <c r="AC74" s="19">
        <f>IF(InputDataA_GeneralAssumptions!$F$157="Automatic",(1/AC72)*NORMDIST((LN($D$76)-(AC73))/AC72,0,1,FALSE)/NORMSDIST((LN($D$76)-(AC73))/AC72),InputDataA_GeneralAssumptions!AG158)</f>
        <v>3.6647784019189045</v>
      </c>
      <c r="AD74" s="19">
        <f>IF(InputDataA_GeneralAssumptions!$F$157="Automatic",(1/AD72)*NORMDIST((LN($D$76)-(AD73))/AD72,0,1,FALSE)/NORMSDIST((LN($D$76)-(AD73))/AD72),InputDataA_GeneralAssumptions!AH158)</f>
        <v>3.67235936266992</v>
      </c>
      <c r="AE74" s="19">
        <f>IF(InputDataA_GeneralAssumptions!$F$157="Automatic",(1/AE72)*NORMDIST((LN($D$76)-(AE73))/AE72,0,1,FALSE)/NORMSDIST((LN($D$76)-(AE73))/AE72),InputDataA_GeneralAssumptions!AI158)</f>
        <v>3.6800367470446154</v>
      </c>
      <c r="AF74" s="19">
        <f>IF(InputDataA_GeneralAssumptions!$F$157="Automatic",(1/AF72)*NORMDIST((LN($D$76)-(AF73))/AF72,0,1,FALSE)/NORMSDIST((LN($D$76)-(AF73))/AF72),InputDataA_GeneralAssumptions!AJ158)</f>
        <v>3.6877438896928294</v>
      </c>
      <c r="AG74" s="19">
        <f>IF(InputDataA_GeneralAssumptions!$F$157="Automatic",(1/AG72)*NORMDIST((LN($D$76)-(AG73))/AG72,0,1,FALSE)/NORMSDIST((LN($D$76)-(AG73))/AG72),InputDataA_GeneralAssumptions!AK158)</f>
        <v>3.6954362979151498</v>
      </c>
      <c r="AH74" s="19">
        <f>IF(InputDataA_GeneralAssumptions!$F$157="Automatic",(1/AH72)*NORMDIST((LN($D$76)-(AH73))/AH72,0,1,FALSE)/NORMSDIST((LN($D$76)-(AH73))/AH72),InputDataA_GeneralAssumptions!AL158)</f>
        <v>3.7030898949511681</v>
      </c>
      <c r="AI74" s="19">
        <f>IF(InputDataA_GeneralAssumptions!$F$157="Automatic",(1/AI72)*NORMDIST((LN($D$76)-(AI73))/AI72,0,1,FALSE)/NORMSDIST((LN($D$76)-(AI73))/AI72),InputDataA_GeneralAssumptions!AM158)</f>
        <v>3.7106729416790789</v>
      </c>
      <c r="AJ74" s="19">
        <f>IF(InputDataA_GeneralAssumptions!$F$157="Automatic",(1/AJ72)*NORMDIST((LN($D$76)-(AJ73))/AJ72,0,1,FALSE)/NORMSDIST((LN($D$76)-(AJ73))/AJ72),InputDataA_GeneralAssumptions!AN158)</f>
        <v>3.7181315103934649</v>
      </c>
      <c r="AK74" s="19">
        <f>IF(InputDataA_GeneralAssumptions!$F$157="Automatic",(1/AK72)*NORMDIST((LN($D$76)-(AK73))/AK72,0,1,FALSE)/NORMSDIST((LN($D$76)-(AK73))/AK72),InputDataA_GeneralAssumptions!AO158)</f>
        <v>3.7254014677451659</v>
      </c>
      <c r="AL74" s="19">
        <f>IF(InputDataA_GeneralAssumptions!$F$157="Automatic",(1/AL72)*NORMDIST((LN($D$76)-(AL73))/AL72,0,1,FALSE)/NORMSDIST((LN($D$76)-(AL73))/AL72),InputDataA_GeneralAssumptions!AP158)</f>
        <v>3.7324711928658805</v>
      </c>
      <c r="AM74" s="19">
        <f>IF(InputDataA_GeneralAssumptions!$F$157="Automatic",(1/AM72)*NORMDIST((LN($D$76)-(AM73))/AM72,0,1,FALSE)/NORMSDIST((LN($D$76)-(AM73))/AM72),InputDataA_GeneralAssumptions!AQ158)</f>
        <v>3.7393739747769943</v>
      </c>
      <c r="AN74" s="19">
        <f>IF(InputDataA_GeneralAssumptions!$F$157="Automatic",(1/AN72)*NORMDIST((LN($D$76)-(AN73))/AN72,0,1,FALSE)/NORMSDIST((LN($D$76)-(AN73))/AN72),InputDataA_GeneralAssumptions!AR158)</f>
        <v>3.7461484929961126</v>
      </c>
      <c r="AO74" s="19">
        <f>IF(InputDataA_GeneralAssumptions!$F$157="Automatic",(1/AO72)*NORMDIST((LN($D$76)-(AO73))/AO72,0,1,FALSE)/NORMSDIST((LN($D$76)-(AO73))/AO72),InputDataA_GeneralAssumptions!AS158)</f>
        <v>3.7527898879840751</v>
      </c>
      <c r="AP74" s="19">
        <f>IF(InputDataA_GeneralAssumptions!$F$157="Automatic",(1/AP72)*NORMDIST((LN($D$76)-(AP73))/AP72,0,1,FALSE)/NORMSDIST((LN($D$76)-(AP73))/AP72),InputDataA_GeneralAssumptions!AT158)</f>
        <v>3.7593801822481026</v>
      </c>
      <c r="AQ74" s="19">
        <f>IF(InputDataA_GeneralAssumptions!$F$157="Automatic",(1/AQ72)*NORMDIST((LN($D$76)-(AQ73))/AQ72,0,1,FALSE)/NORMSDIST((LN($D$76)-(AQ73))/AQ72),InputDataA_GeneralAssumptions!AU158)</f>
        <v>3.7660819641252901</v>
      </c>
      <c r="AR74" s="19">
        <f>IF(InputDataA_GeneralAssumptions!$F$157="Automatic",(1/AR72)*NORMDIST((LN($D$76)-(AR73))/AR72,0,1,FALSE)/NORMSDIST((LN($D$76)-(AR73))/AR72),InputDataA_GeneralAssumptions!AV158)</f>
        <v>3.7729454574381105</v>
      </c>
      <c r="AS74" s="19">
        <f>IF(InputDataA_GeneralAssumptions!$F$157="Automatic",(1/AS72)*NORMDIST((LN($D$76)-(AS73))/AS72,0,1,FALSE)/NORMSDIST((LN($D$76)-(AS73))/AS72),InputDataA_GeneralAssumptions!AW158)</f>
        <v>3.7798253945843947</v>
      </c>
      <c r="AT74" s="19">
        <f>IF(InputDataA_GeneralAssumptions!$F$157="Automatic",(1/AT72)*NORMDIST((LN($D$76)-(AT73))/AT72,0,1,FALSE)/NORMSDIST((LN($D$76)-(AT73))/AT72),InputDataA_GeneralAssumptions!AX158)</f>
        <v>3.7865291201547455</v>
      </c>
      <c r="AU74" s="19">
        <f>IF(InputDataA_GeneralAssumptions!$F$157="Automatic",(1/AU72)*NORMDIST((LN($D$76)-(AU73))/AU72,0,1,FALSE)/NORMSDIST((LN($D$76)-(AU73))/AU72),InputDataA_GeneralAssumptions!AY158)</f>
        <v>3.7930902368242481</v>
      </c>
      <c r="AV74" s="19">
        <f>IF(InputDataA_GeneralAssumptions!$F$157="Automatic",(1/AV72)*NORMDIST((LN($D$76)-(AV73))/AV72,0,1,FALSE)/NORMSDIST((LN($D$76)-(AV73))/AV72),InputDataA_GeneralAssumptions!AZ158)</f>
        <v>3.799684956011983</v>
      </c>
      <c r="AW74" s="19">
        <f>IF(InputDataA_GeneralAssumptions!$F$157="Automatic",(1/AW72)*NORMDIST((LN($D$76)-(AW73))/AW72,0,1,FALSE)/NORMSDIST((LN($D$76)-(AW73))/AW72),InputDataA_GeneralAssumptions!BA158)</f>
        <v>3.8062905847292021</v>
      </c>
      <c r="AX74" s="19">
        <f>IF(InputDataA_GeneralAssumptions!$F$157="Automatic",(1/AX72)*NORMDIST((LN($D$76)-(AX73))/AX72,0,1,FALSE)/NORMSDIST((LN($D$76)-(AX73))/AX72),InputDataA_GeneralAssumptions!BB158)</f>
        <v>3.8128563328703446</v>
      </c>
      <c r="AY74" s="19">
        <f>IF(InputDataA_GeneralAssumptions!$F$157="Automatic",(1/AY72)*NORMDIST((LN($D$76)-(AY73))/AY72,0,1,FALSE)/NORMSDIST((LN($D$76)-(AY73))/AY72),InputDataA_GeneralAssumptions!BC158)</f>
        <v>3.819373520553579</v>
      </c>
      <c r="AZ74" s="19">
        <f>IF(InputDataA_GeneralAssumptions!$F$157="Automatic",(1/AZ72)*NORMDIST((LN($D$76)-(AZ73))/AZ72,0,1,FALSE)/NORMSDIST((LN($D$76)-(AZ73))/AZ72),InputDataA_GeneralAssumptions!BD158)</f>
        <v>3.8256853645675104</v>
      </c>
      <c r="BA74" s="19">
        <f>IF(InputDataA_GeneralAssumptions!$F$157="Automatic",(1/BA72)*NORMDIST((LN($D$76)-(BA73))/BA72,0,1,FALSE)/NORMSDIST((LN($D$76)-(BA73))/BA72),InputDataA_GeneralAssumptions!BE158)</f>
        <v>3.8318089160571613</v>
      </c>
      <c r="BB74" s="19">
        <f>IF(InputDataA_GeneralAssumptions!$F$157="Automatic",(1/BB72)*NORMDIST((LN($D$76)-(BB73))/BB72,0,1,FALSE)/NORMSDIST((LN($D$76)-(BB73))/BB72),InputDataA_GeneralAssumptions!BF158)</f>
        <v>3.8378540659961153</v>
      </c>
      <c r="BC74" s="19">
        <f>IF(InputDataA_GeneralAssumptions!$F$157="Automatic",(1/BC72)*NORMDIST((LN($D$76)-(BC73))/BC72,0,1,FALSE)/NORMSDIST((LN($D$76)-(BC73))/BC72),InputDataA_GeneralAssumptions!BG158)</f>
        <v>3.8438151514298302</v>
      </c>
      <c r="BD74" s="19">
        <f>IF(InputDataA_GeneralAssumptions!$F$157="Automatic",(1/BD72)*NORMDIST((LN($D$76)-(BD73))/BD72,0,1,FALSE)/NORMSDIST((LN($D$76)-(BD73))/BD72),InputDataA_GeneralAssumptions!BH158)</f>
        <v>3.8496054019284487</v>
      </c>
      <c r="BE74" s="19">
        <f>IF(InputDataA_GeneralAssumptions!$F$157="Automatic",(1/BE72)*NORMDIST((LN($D$76)-(BE73))/BE72,0,1,FALSE)/NORMSDIST((LN($D$76)-(BE73))/BE72),InputDataA_GeneralAssumptions!BI158)</f>
        <v>3.8551629883132725</v>
      </c>
      <c r="BF74" s="19">
        <f>IF(InputDataA_GeneralAssumptions!$F$157="Automatic",(1/BF72)*NORMDIST((LN($D$76)-(BF73))/BF72,0,1,FALSE)/NORMSDIST((LN($D$76)-(BF73))/BF72),InputDataA_GeneralAssumptions!BJ158)</f>
        <v>3.8604940482511738</v>
      </c>
      <c r="BG74" s="19">
        <f>IF(InputDataA_GeneralAssumptions!$F$157="Automatic",(1/BG72)*NORMDIST((LN($D$76)-(BG73))/BG72,0,1,FALSE)/NORMSDIST((LN($D$76)-(BG73))/BG72),InputDataA_GeneralAssumptions!BK158)</f>
        <v>3.8655935894827667</v>
      </c>
      <c r="BH74" s="19">
        <f>IF(InputDataA_GeneralAssumptions!$F$157="Automatic",(1/BH72)*NORMDIST((LN($D$76)-(BH73))/BH72,0,1,FALSE)/NORMSDIST((LN($D$76)-(BH73))/BH72),InputDataA_GeneralAssumptions!BL158)</f>
        <v>3.8705368763356458</v>
      </c>
      <c r="BI74" s="19">
        <f>IF(InputDataA_GeneralAssumptions!$F$157="Automatic",(1/BI72)*NORMDIST((LN($D$76)-(BI73))/BI72,0,1,FALSE)/NORMSDIST((LN($D$76)-(BI73))/BI72),InputDataA_GeneralAssumptions!BM158)</f>
        <v>3.8753457291049056</v>
      </c>
      <c r="BJ74" s="19">
        <f>IF(InputDataA_GeneralAssumptions!$F$157="Automatic",(1/BJ72)*NORMDIST((LN($D$76)-(BJ73))/BJ72,0,1,FALSE)/NORMSDIST((LN($D$76)-(BJ73))/BJ72),InputDataA_GeneralAssumptions!BN158)</f>
        <v>3.8800842170171546</v>
      </c>
      <c r="BK74" s="19">
        <f>IF(InputDataA_GeneralAssumptions!$F$157="Automatic",(1/BK72)*NORMDIST((LN($D$76)-(BK73))/BK72,0,1,FALSE)/NORMSDIST((LN($D$76)-(BK73))/BK72),InputDataA_GeneralAssumptions!BO158)</f>
        <v>3.884971843963664</v>
      </c>
      <c r="BL74" s="19">
        <f>IF(InputDataA_GeneralAssumptions!$F$157="Automatic",(1/BL72)*NORMDIST((LN($D$76)-(BL73))/BL72,0,1,FALSE)/NORMSDIST((LN($D$76)-(BL73))/BL72),InputDataA_GeneralAssumptions!BP158)</f>
        <v>3.8902689166212419</v>
      </c>
      <c r="BM74" s="19">
        <f>IF(InputDataA_GeneralAssumptions!$F$157="Automatic",(1/BM72)*NORMDIST((LN($D$76)-(BM73))/BM72,0,1,FALSE)/NORMSDIST((LN($D$76)-(BM73))/BM72),InputDataA_GeneralAssumptions!BQ158)</f>
        <v>3.8963042988930474</v>
      </c>
      <c r="BN74" s="19">
        <f>IF(InputDataA_GeneralAssumptions!$F$157="Automatic",(1/BN72)*NORMDIST((LN($D$76)-(BN73))/BN72,0,1,FALSE)/NORMSDIST((LN($D$76)-(BN73))/BN72),InputDataA_GeneralAssumptions!BR158)</f>
        <v>3.9029614689918803</v>
      </c>
      <c r="BO74" s="19">
        <f>IF(InputDataA_GeneralAssumptions!$F$157="Automatic",(1/BO72)*NORMDIST((LN($D$76)-(BO73))/BO72,0,1,FALSE)/NORMSDIST((LN($D$76)-(BO73))/BO72),InputDataA_GeneralAssumptions!BS158)</f>
        <v>3.9100938024094321</v>
      </c>
      <c r="BP74" s="19">
        <f>IF(InputDataA_GeneralAssumptions!$F$157="Automatic",(1/BP72)*NORMDIST((LN($D$76)-(BP73))/BP72,0,1,FALSE)/NORMSDIST((LN($D$76)-(BP73))/BP72),InputDataA_GeneralAssumptions!BT158)</f>
        <v>3.9176134936710816</v>
      </c>
      <c r="BQ74" s="19">
        <f>IF(InputDataA_GeneralAssumptions!$F$157="Automatic",(1/BQ72)*NORMDIST((LN($D$76)-(BQ73))/BQ72,0,1,FALSE)/NORMSDIST((LN($D$76)-(BQ73))/BQ72),InputDataA_GeneralAssumptions!BU158)</f>
        <v>3.92521577545845</v>
      </c>
      <c r="BR74" s="19">
        <f>IF(InputDataA_GeneralAssumptions!$F$157="Automatic",(1/BR72)*NORMDIST((LN($D$76)-(BR73))/BR72,0,1,FALSE)/NORMSDIST((LN($D$76)-(BR73))/BR72),InputDataA_GeneralAssumptions!BV158)</f>
        <v>3.9328580463530907</v>
      </c>
      <c r="BS74" s="19">
        <f>IF(InputDataA_GeneralAssumptions!$F$157="Automatic",(1/BS72)*NORMDIST((LN($D$76)-(BS73))/BS72,0,1,FALSE)/NORMSDIST((LN($D$76)-(BS73))/BS72),InputDataA_GeneralAssumptions!BW158)</f>
        <v>3.940481871613088</v>
      </c>
      <c r="BT74" s="19">
        <f>IF(InputDataA_GeneralAssumptions!$F$157="Automatic",(1/BT72)*NORMDIST((LN($D$76)-(BT73))/BT72,0,1,FALSE)/NORMSDIST((LN($D$76)-(BT73))/BT72),InputDataA_GeneralAssumptions!BX158)</f>
        <v>3.9480083974213009</v>
      </c>
      <c r="BU74" s="19">
        <f>IF(InputDataA_GeneralAssumptions!$F$157="Automatic",(1/BU72)*NORMDIST((LN($D$76)-(BU73))/BU72,0,1,FALSE)/NORMSDIST((LN($D$76)-(BU73))/BU72),InputDataA_GeneralAssumptions!BY158)</f>
        <v>3.9554711978191937</v>
      </c>
      <c r="BV74" s="19">
        <f>IF(InputDataA_GeneralAssumptions!$F$157="Automatic",(1/BV72)*NORMDIST((LN($D$76)-(BV73))/BV72,0,1,FALSE)/NORMSDIST((LN($D$76)-(BV73))/BV72),InputDataA_GeneralAssumptions!BZ158)</f>
        <v>3.9628882078477736</v>
      </c>
      <c r="BW74" s="19">
        <f>IF(InputDataA_GeneralAssumptions!$F$157="Automatic",(1/BW72)*NORMDIST((LN($D$76)-(BW73))/BW72,0,1,FALSE)/NORMSDIST((LN($D$76)-(BW73))/BW72),InputDataA_GeneralAssumptions!CA158)</f>
        <v>3.9702139708501245</v>
      </c>
      <c r="BX74" s="19">
        <f>IF(InputDataA_GeneralAssumptions!$F$157="Automatic",(1/BX72)*NORMDIST((LN($D$76)-(BX73))/BX72,0,1,FALSE)/NORMSDIST((LN($D$76)-(BX73))/BX72),InputDataA_GeneralAssumptions!CB158)</f>
        <v>3.9774847379136187</v>
      </c>
      <c r="BY74" s="19">
        <f>IF(InputDataA_GeneralAssumptions!$F$157="Automatic",(1/BY72)*NORMDIST((LN($D$76)-(BY73))/BY72,0,1,FALSE)/NORMSDIST((LN($D$76)-(BY73))/BY72),InputDataA_GeneralAssumptions!CC158)</f>
        <v>3.9846518390189489</v>
      </c>
      <c r="BZ74" s="19">
        <f>IF(InputDataA_GeneralAssumptions!$F$157="Automatic",(1/BZ72)*NORMDIST((LN($D$76)-(BZ73))/BZ72,0,1,FALSE)/NORMSDIST((LN($D$76)-(BZ73))/BZ72),InputDataA_GeneralAssumptions!CD158)</f>
        <v>3.9916823562354993</v>
      </c>
      <c r="CA74" s="19">
        <f>IF(InputDataA_GeneralAssumptions!$F$157="Automatic",(1/CA72)*NORMDIST((LN($D$76)-(CA73))/CA72,0,1,FALSE)/NORMSDIST((LN($D$76)-(CA73))/CA72),InputDataA_GeneralAssumptions!CE158)</f>
        <v>3.9985941583510916</v>
      </c>
      <c r="CB74" s="19">
        <f>IF(InputDataA_GeneralAssumptions!$F$157="Automatic",(1/CB72)*NORMDIST((LN($D$76)-(CB73))/CB72,0,1,FALSE)/NORMSDIST((LN($D$76)-(CB73))/CB72),InputDataA_GeneralAssumptions!CF158)</f>
        <v>4.005365003048988</v>
      </c>
      <c r="CC74" s="19">
        <f>IF(InputDataA_GeneralAssumptions!$F$157="Automatic",(1/CC72)*NORMDIST((LN($D$76)-(CC73))/CC72,0,1,FALSE)/NORMSDIST((LN($D$76)-(CC73))/CC72),InputDataA_GeneralAssumptions!CG158)</f>
        <v>4.0119975034801092</v>
      </c>
      <c r="CD74" s="19">
        <f>IF(InputDataA_GeneralAssumptions!$F$157="Automatic",(1/CD72)*NORMDIST((LN($D$76)-(CD73))/CD72,0,1,FALSE)/NORMSDIST((LN($D$76)-(CD73))/CD72),InputDataA_GeneralAssumptions!CH158)</f>
        <v>4.0184740002354564</v>
      </c>
      <c r="CE74" s="19" t="e">
        <f>IF(InputDataA_GeneralAssumptions!$F$157="Automatic",(1/CE72)*NORMDIST((LN($D$76)-(CE73))/CE72,0,1,FALSE)/NORMSDIST((LN($D$76)-(CE73))/CE72),InputDataA_GeneralAssumptions!CI158)</f>
        <v>#VALUE!</v>
      </c>
    </row>
    <row r="75" spans="1:83">
      <c r="C75" s="170" t="s">
        <v>662</v>
      </c>
      <c r="D75" s="38" t="s">
        <v>700</v>
      </c>
      <c r="E75" s="19">
        <f>InputDataA_GeneralAssumptions!D151</f>
        <v>0.01</v>
      </c>
      <c r="F75" s="19">
        <f>IF(InputDataA_GeneralAssumptions!$F$157="Automatic",NORMSDIST((LN($D$76)-F73)/F72),(1-F74*F30)*E75)</f>
        <v>9.6821046924737628E-3</v>
      </c>
      <c r="G75" s="19">
        <f>IF(InputDataA_GeneralAssumptions!$F$157="Automatic",NORMSDIST((LN($D$76)-G73)/G72),(1-G74*G30)*F75)</f>
        <v>9.3696197106577592E-3</v>
      </c>
      <c r="H75" s="19">
        <f>IF(InputDataA_GeneralAssumptions!$F$157="Automatic",NORMSDIST((LN($D$76)-H73)/H72),(1-H74*H30)*G75)</f>
        <v>9.0645983335466574E-3</v>
      </c>
      <c r="I75" s="19">
        <f>IF(InputDataA_GeneralAssumptions!$F$157="Automatic",NORMSDIST((LN($D$76)-I73)/I72),(1-I74*I30)*H75)</f>
        <v>8.7699503893967079E-3</v>
      </c>
      <c r="J75" s="19">
        <f>IF(InputDataA_GeneralAssumptions!$F$157="Automatic",NORMSDIST((LN($D$76)-J73)/J72),(1-J74*J30)*I75)</f>
        <v>8.4853629774890148E-3</v>
      </c>
      <c r="K75" s="19">
        <f>IF(InputDataA_GeneralAssumptions!$F$157="Automatic",NORMSDIST((LN($D$76)-K73)/K72),(1-K74*K30)*J75)</f>
        <v>8.2091337217782001E-3</v>
      </c>
      <c r="L75" s="19">
        <f>IF(InputDataA_GeneralAssumptions!$F$157="Automatic",NORMSDIST((LN($D$76)-L73)/L72),(1-L74*L30)*K75)</f>
        <v>7.9414340881846304E-3</v>
      </c>
      <c r="M75" s="19">
        <f>IF(InputDataA_GeneralAssumptions!$F$157="Automatic",NORMSDIST((LN($D$76)-M73)/M72),(1-M74*M30)*L75)</f>
        <v>7.6860335950276401E-3</v>
      </c>
      <c r="N75" s="19">
        <f>IF(InputDataA_GeneralAssumptions!$F$157="Automatic",NORMSDIST((LN($D$76)-N73)/N72),(1-N74*N30)*M75)</f>
        <v>7.4479720392462839E-3</v>
      </c>
      <c r="O75" s="19">
        <f>IF(InputDataA_GeneralAssumptions!$F$157="Automatic",NORMSDIST((LN($D$76)-O73)/O72),(1-O74*O30)*N75)</f>
        <v>7.2319536842006572E-3</v>
      </c>
      <c r="P75" s="19">
        <f>IF(InputDataA_GeneralAssumptions!$F$157="Automatic",NORMSDIST((LN($D$76)-P73)/P72),(1-P74*P30)*O75)</f>
        <v>7.0358417199932154E-3</v>
      </c>
      <c r="Q75" s="19">
        <f>IF(InputDataA_GeneralAssumptions!$F$157="Automatic",NORMSDIST((LN($D$76)-Q73)/Q72),(1-Q74*Q30)*P75)</f>
        <v>6.8569590218065714E-3</v>
      </c>
      <c r="R75" s="19">
        <f>IF(InputDataA_GeneralAssumptions!$F$157="Automatic",NORMSDIST((LN($D$76)-R73)/R72),(1-R74*R30)*Q75)</f>
        <v>6.6937930756635969E-3</v>
      </c>
      <c r="S75" s="19">
        <f>IF(InputDataA_GeneralAssumptions!$F$157="Automatic",NORMSDIST((LN($D$76)-S73)/S72),(1-S74*S30)*R75)</f>
        <v>6.5415420199335349E-3</v>
      </c>
      <c r="T75" s="19">
        <f>IF(InputDataA_GeneralAssumptions!$F$157="Automatic",NORMSDIST((LN($D$76)-T73)/T72),(1-T74*T30)*S75)</f>
        <v>6.3988183800735617E-3</v>
      </c>
      <c r="U75" s="19">
        <f>IF(InputDataA_GeneralAssumptions!$F$157="Automatic",NORMSDIST((LN($D$76)-U73)/U72),(1-U74*U30)*T75)</f>
        <v>6.2650881044114086E-3</v>
      </c>
      <c r="V75" s="19">
        <f>IF(InputDataA_GeneralAssumptions!$F$157="Automatic",NORMSDIST((LN($D$76)-V73)/V72),(1-V74*V30)*U75)</f>
        <v>6.1392292878921749E-3</v>
      </c>
      <c r="W75" s="19">
        <f>IF(InputDataA_GeneralAssumptions!$F$157="Automatic",NORMSDIST((LN($D$76)-W73)/W72),(1-W74*W30)*V75)</f>
        <v>6.0201963585735331E-3</v>
      </c>
      <c r="X75" s="19">
        <f>IF(InputDataA_GeneralAssumptions!$F$157="Automatic",NORMSDIST((LN($D$76)-X73)/X72),(1-X74*X30)*W75)</f>
        <v>5.9069391662526921E-3</v>
      </c>
      <c r="Y75" s="19">
        <f>IF(InputDataA_GeneralAssumptions!$F$157="Automatic",NORMSDIST((LN($D$76)-Y73)/Y72),(1-Y74*Y30)*X75)</f>
        <v>5.7986818685160134E-3</v>
      </c>
      <c r="Z75" s="19">
        <f>IF(InputDataA_GeneralAssumptions!$F$157="Automatic",NORMSDIST((LN($D$76)-Z73)/Z72),(1-Z74*Z30)*Y75)</f>
        <v>5.6942431510916807E-3</v>
      </c>
      <c r="AA75" s="19">
        <f>IF(InputDataA_GeneralAssumptions!$F$157="Automatic",NORMSDIST((LN($D$76)-AA73)/AA72),(1-AA74*AA30)*Z75)</f>
        <v>5.5918310922981251E-3</v>
      </c>
      <c r="AB75" s="19">
        <f>IF(InputDataA_GeneralAssumptions!$F$157="Automatic",NORMSDIST((LN($D$76)-AB73)/AB72),(1-AB74*AB30)*AA75)</f>
        <v>5.4908408214435758E-3</v>
      </c>
      <c r="AC75" s="19">
        <f>IF(InputDataA_GeneralAssumptions!$F$157="Automatic",NORMSDIST((LN($D$76)-AC73)/AC72),(1-AC74*AC30)*AB75)</f>
        <v>5.3908557543817376E-3</v>
      </c>
      <c r="AD75" s="19">
        <f>IF(InputDataA_GeneralAssumptions!$F$157="Automatic",NORMSDIST((LN($D$76)-AD73)/AD72),(1-AD74*AD30)*AC75)</f>
        <v>5.2912406127212592E-3</v>
      </c>
      <c r="AE75" s="19">
        <f>IF(InputDataA_GeneralAssumptions!$F$157="Automatic",NORMSDIST((LN($D$76)-AE73)/AE72),(1-AE74*AE30)*AD75)</f>
        <v>5.192059456574658E-3</v>
      </c>
      <c r="AF75" s="19">
        <f>IF(InputDataA_GeneralAssumptions!$F$157="Automatic",NORMSDIST((LN($D$76)-AF73)/AF72),(1-AF74*AF30)*AE75)</f>
        <v>5.0941900618112152E-3</v>
      </c>
      <c r="AG75" s="19">
        <f>IF(InputDataA_GeneralAssumptions!$F$157="Automatic",NORMSDIST((LN($D$76)-AG73)/AG72),(1-AG74*AG30)*AF75)</f>
        <v>4.9981770646958202E-3</v>
      </c>
      <c r="AH75" s="19">
        <f>IF(InputDataA_GeneralAssumptions!$F$157="Automatic",NORMSDIST((LN($D$76)-AH73)/AH72),(1-AH74*AH30)*AG75)</f>
        <v>4.9042788170792027E-3</v>
      </c>
      <c r="AI75" s="19">
        <f>IF(InputDataA_GeneralAssumptions!$F$157="Automatic",NORMSDIST((LN($D$76)-AI73)/AI72),(1-AI74*AI30)*AH75)</f>
        <v>4.8128259661880781E-3</v>
      </c>
      <c r="AJ75" s="19">
        <f>IF(InputDataA_GeneralAssumptions!$F$157="Automatic",NORMSDIST((LN($D$76)-AJ73)/AJ72),(1-AJ74*AJ30)*AI75)</f>
        <v>4.7243856408411156E-3</v>
      </c>
      <c r="AK75" s="19">
        <f>IF(InputDataA_GeneralAssumptions!$F$157="Automatic",NORMSDIST((LN($D$76)-AK73)/AK72),(1-AK74*AK30)*AJ75)</f>
        <v>4.6396031361477189E-3</v>
      </c>
      <c r="AL75" s="19">
        <f>IF(InputDataA_GeneralAssumptions!$F$157="Automatic",NORMSDIST((LN($D$76)-AL73)/AL72),(1-AL74*AL30)*AK75)</f>
        <v>4.5584822050489552E-3</v>
      </c>
      <c r="AM75" s="19">
        <f>IF(InputDataA_GeneralAssumptions!$F$157="Automatic",NORMSDIST((LN($D$76)-AM73)/AM72),(1-AM74*AM30)*AL75)</f>
        <v>4.4805211767056305E-3</v>
      </c>
      <c r="AN75" s="19">
        <f>IF(InputDataA_GeneralAssumptions!$F$157="Automatic",NORMSDIST((LN($D$76)-AN73)/AN72),(1-AN74*AN30)*AM75)</f>
        <v>4.4051878152388674E-3</v>
      </c>
      <c r="AO75" s="19">
        <f>IF(InputDataA_GeneralAssumptions!$F$157="Automatic",NORMSDIST((LN($D$76)-AO73)/AO72),(1-AO74*AO30)*AN75)</f>
        <v>4.3324533361460164E-3</v>
      </c>
      <c r="AP75" s="19">
        <f>IF(InputDataA_GeneralAssumptions!$F$157="Automatic",NORMSDIST((LN($D$76)-AP73)/AP72),(1-AP74*AP30)*AO75)</f>
        <v>4.2613586613673383E-3</v>
      </c>
      <c r="AQ75" s="19">
        <f>IF(InputDataA_GeneralAssumptions!$F$157="Automatic",NORMSDIST((LN($D$76)-AQ73)/AQ72),(1-AQ74*AQ30)*AP75)</f>
        <v>4.1901501117120104E-3</v>
      </c>
      <c r="AR75" s="19">
        <f>IF(InputDataA_GeneralAssumptions!$F$157="Automatic",NORMSDIST((LN($D$76)-AR73)/AR72),(1-AR74*AR30)*AQ75)</f>
        <v>4.1183460669475492E-3</v>
      </c>
      <c r="AS75" s="19">
        <f>IF(InputDataA_GeneralAssumptions!$F$157="Automatic",NORMSDIST((LN($D$76)-AS73)/AS72),(1-AS74*AS30)*AR75)</f>
        <v>4.0474946351523149E-3</v>
      </c>
      <c r="AT75" s="19">
        <f>IF(InputDataA_GeneralAssumptions!$F$157="Automatic",NORMSDIST((LN($D$76)-AT73)/AT72),(1-AT74*AT30)*AS75)</f>
        <v>3.9795261536528454E-3</v>
      </c>
      <c r="AU75" s="19">
        <f>IF(InputDataA_GeneralAssumptions!$F$157="Automatic",NORMSDIST((LN($D$76)-AU73)/AU72),(1-AU74*AU30)*AT75)</f>
        <v>3.9140107810198242E-3</v>
      </c>
      <c r="AV75" s="19">
        <f>IF(InputDataA_GeneralAssumptions!$F$157="Automatic",NORMSDIST((LN($D$76)-AV73)/AV72),(1-AV74*AV30)*AU75)</f>
        <v>3.8491505114991156E-3</v>
      </c>
      <c r="AW75" s="19">
        <f>IF(InputDataA_GeneralAssumptions!$F$157="Automatic",NORMSDIST((LN($D$76)-AW73)/AW72),(1-AW74*AW30)*AV75)</f>
        <v>3.7851653153455926E-3</v>
      </c>
      <c r="AX75" s="19">
        <f>IF(InputDataA_GeneralAssumptions!$F$157="Automatic",NORMSDIST((LN($D$76)-AX73)/AX72),(1-AX74*AX30)*AW75)</f>
        <v>3.7225277063050685E-3</v>
      </c>
      <c r="AY75" s="19">
        <f>IF(InputDataA_GeneralAssumptions!$F$157="Automatic",NORMSDIST((LN($D$76)-AY73)/AY72),(1-AY74*AY30)*AX75)</f>
        <v>3.6612884992700536E-3</v>
      </c>
      <c r="AZ75" s="19">
        <f>IF(InputDataA_GeneralAssumptions!$F$157="Automatic",NORMSDIST((LN($D$76)-AZ73)/AZ72),(1-AZ74*AZ30)*AY75)</f>
        <v>3.6028552189466528E-3</v>
      </c>
      <c r="BA75" s="19">
        <f>IF(InputDataA_GeneralAssumptions!$F$157="Automatic",NORMSDIST((LN($D$76)-BA73)/BA72),(1-BA74*BA30)*AZ75)</f>
        <v>3.5469786385304001E-3</v>
      </c>
      <c r="BB75" s="19">
        <f>IF(InputDataA_GeneralAssumptions!$F$157="Automatic",NORMSDIST((LN($D$76)-BB73)/BB72),(1-BB74*BB30)*BA75)</f>
        <v>3.4925934586616638E-3</v>
      </c>
      <c r="BC75" s="19">
        <f>IF(InputDataA_GeneralAssumptions!$F$157="Automatic",NORMSDIST((LN($D$76)-BC73)/BC72),(1-BC74*BC30)*BB75)</f>
        <v>3.4397102008733725E-3</v>
      </c>
      <c r="BD75" s="19">
        <f>IF(InputDataA_GeneralAssumptions!$F$157="Automatic",NORMSDIST((LN($D$76)-BD73)/BD72),(1-BD74*BD30)*BC75)</f>
        <v>3.389042741649194E-3</v>
      </c>
      <c r="BE75" s="19">
        <f>IF(InputDataA_GeneralAssumptions!$F$157="Automatic",NORMSDIST((LN($D$76)-BE73)/BE72),(1-BE74*BE30)*BD75)</f>
        <v>3.3410525303153261E-3</v>
      </c>
      <c r="BF75" s="19">
        <f>IF(InputDataA_GeneralAssumptions!$F$157="Automatic",NORMSDIST((LN($D$76)-BF73)/BF72),(1-BF74*BF30)*BE75)</f>
        <v>3.2956019139682275E-3</v>
      </c>
      <c r="BG75" s="19">
        <f>IF(InputDataA_GeneralAssumptions!$F$157="Automatic",NORMSDIST((LN($D$76)-BG73)/BG72),(1-BG74*BG30)*BF75)</f>
        <v>3.2526539464392316E-3</v>
      </c>
      <c r="BH75" s="19">
        <f>IF(InputDataA_GeneralAssumptions!$F$157="Automatic",NORMSDIST((LN($D$76)-BH73)/BH72),(1-BH74*BH30)*BG75)</f>
        <v>3.2115102498587941E-3</v>
      </c>
      <c r="BI75" s="19">
        <f>IF(InputDataA_GeneralAssumptions!$F$157="Automatic",NORMSDIST((LN($D$76)-BI73)/BI72),(1-BI74*BI30)*BH75)</f>
        <v>3.171942007051154E-3</v>
      </c>
      <c r="BJ75" s="19">
        <f>IF(InputDataA_GeneralAssumptions!$F$157="Automatic",NORMSDIST((LN($D$76)-BJ73)/BJ72),(1-BJ74*BJ30)*BI75)</f>
        <v>3.1333887302514344E-3</v>
      </c>
      <c r="BK75" s="19">
        <f>IF(InputDataA_GeneralAssumptions!$F$157="Automatic",NORMSDIST((LN($D$76)-BK73)/BK72),(1-BK74*BK30)*BJ75)</f>
        <v>3.0940709079980365E-3</v>
      </c>
      <c r="BL75" s="19">
        <f>IF(InputDataA_GeneralAssumptions!$F$157="Automatic",NORMSDIST((LN($D$76)-BL73)/BL72),(1-BL74*BL30)*BK75)</f>
        <v>3.051968731458373E-3</v>
      </c>
      <c r="BM75" s="19">
        <f>IF(InputDataA_GeneralAssumptions!$F$157="Automatic",NORMSDIST((LN($D$76)-BM73)/BM72),(1-BM74*BM30)*BL75)</f>
        <v>3.0046368108672052E-3</v>
      </c>
      <c r="BN75" s="19">
        <f>IF(InputDataA_GeneralAssumptions!$F$157="Automatic",NORMSDIST((LN($D$76)-BN73)/BN72),(1-BN74*BN30)*BM75)</f>
        <v>2.9532074809764082E-3</v>
      </c>
      <c r="BO75" s="19">
        <f>IF(InputDataA_GeneralAssumptions!$F$157="Automatic",NORMSDIST((LN($D$76)-BO73)/BO72),(1-BO74*BO30)*BN75)</f>
        <v>2.8990014017409266E-3</v>
      </c>
      <c r="BP75" s="19">
        <f>IF(InputDataA_GeneralAssumptions!$F$157="Automatic",NORMSDIST((LN($D$76)-BP73)/BP72),(1-BP74*BP30)*BO75)</f>
        <v>2.8428380642152155E-3</v>
      </c>
      <c r="BQ75" s="19">
        <f>IF(InputDataA_GeneralAssumptions!$F$157="Automatic",NORMSDIST((LN($D$76)-BQ73)/BQ72),(1-BQ74*BQ30)*BP75)</f>
        <v>2.7870713356697723E-3</v>
      </c>
      <c r="BR75" s="19">
        <f>IF(InputDataA_GeneralAssumptions!$F$157="Automatic",NORMSDIST((LN($D$76)-BR73)/BR72),(1-BR74*BR30)*BQ75)</f>
        <v>2.7320219057669188E-3</v>
      </c>
      <c r="BS75" s="19">
        <f>IF(InputDataA_GeneralAssumptions!$F$157="Automatic",NORMSDIST((LN($D$76)-BS73)/BS72),(1-BS74*BS30)*BR75)</f>
        <v>2.6780987215850637E-3</v>
      </c>
      <c r="BT75" s="19">
        <f>IF(InputDataA_GeneralAssumptions!$F$157="Automatic",NORMSDIST((LN($D$76)-BT73)/BT72),(1-BT74*BT30)*BS75)</f>
        <v>2.6258213471841213E-3</v>
      </c>
      <c r="BU75" s="19">
        <f>IF(InputDataA_GeneralAssumptions!$F$157="Automatic",NORMSDIST((LN($D$76)-BU73)/BU72),(1-BU74*BU30)*BT75)</f>
        <v>2.5749109813946779E-3</v>
      </c>
      <c r="BV75" s="19">
        <f>IF(InputDataA_GeneralAssumptions!$F$157="Automatic",NORMSDIST((LN($D$76)-BV73)/BV72),(1-BV74*BV30)*BU75)</f>
        <v>2.5252105067401424E-3</v>
      </c>
      <c r="BW75" s="19">
        <f>IF(InputDataA_GeneralAssumptions!$F$157="Automatic",NORMSDIST((LN($D$76)-BW73)/BW72),(1-BW74*BW30)*BV75)</f>
        <v>2.4769859133555341E-3</v>
      </c>
      <c r="BX75" s="19">
        <f>IF(InputDataA_GeneralAssumptions!$F$157="Automatic",NORMSDIST((LN($D$76)-BX73)/BX72),(1-BX74*BX30)*BW75)</f>
        <v>2.4299594739496887E-3</v>
      </c>
      <c r="BY75" s="19">
        <f>IF(InputDataA_GeneralAssumptions!$F$157="Automatic",NORMSDIST((LN($D$76)-BY73)/BY72),(1-BY74*BY30)*BX75)</f>
        <v>2.3844061032348603E-3</v>
      </c>
      <c r="BZ75" s="19">
        <f>IF(InputDataA_GeneralAssumptions!$F$157="Automatic",NORMSDIST((LN($D$76)-BZ73)/BZ72),(1-BZ74*BZ30)*BY75)</f>
        <v>2.3404831213416693E-3</v>
      </c>
      <c r="CA75" s="19">
        <f>IF(InputDataA_GeneralAssumptions!$F$157="Automatic",NORMSDIST((LN($D$76)-CA73)/CA72),(1-CA74*CA30)*BZ75)</f>
        <v>2.2980265884961341E-3</v>
      </c>
      <c r="CB75" s="19">
        <f>IF(InputDataA_GeneralAssumptions!$F$157="Automatic",NORMSDIST((LN($D$76)-CB73)/CB72),(1-CB74*CB30)*CA75)</f>
        <v>2.2571222956923151E-3</v>
      </c>
      <c r="CC75" s="19">
        <f>IF(InputDataA_GeneralAssumptions!$F$157="Automatic",NORMSDIST((LN($D$76)-CC73)/CC72),(1-CC74*CC30)*CB75)</f>
        <v>2.2177027698529195E-3</v>
      </c>
      <c r="CD75" s="19">
        <f>IF(InputDataA_GeneralAssumptions!$F$157="Automatic",NORMSDIST((LN($D$76)-CD73)/CD72),(1-CD74*CD30)*CC75)</f>
        <v>2.1798213440847305E-3</v>
      </c>
      <c r="CE75" s="19" t="e">
        <f>IF(InputDataA_GeneralAssumptions!$F$157="Automatic",NORMSDIST((LN($D$76)-CE73)/CE72),(1-CE74*CE30)*CD75)</f>
        <v>#VALUE!</v>
      </c>
    </row>
    <row r="76" spans="1:83">
      <c r="A76"/>
      <c r="C76" s="468" t="s">
        <v>960</v>
      </c>
      <c r="D76" s="468">
        <v>1</v>
      </c>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row>
    <row r="77" spans="1:83">
      <c r="A77"/>
      <c r="C77" s="233" t="s">
        <v>706</v>
      </c>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row>
    <row r="78" spans="1:83">
      <c r="C78" s="170" t="s">
        <v>704</v>
      </c>
      <c r="D78" s="38" t="s">
        <v>705</v>
      </c>
      <c r="E78" s="19">
        <f>IF(InputDataA_GeneralAssumptions!$F$157="Automatic",(1/E72)*NORMDIST((LN($D$76)-E73)/E72,0,1,FALSE),E74*E75)</f>
        <v>3.4055711730430975E-2</v>
      </c>
      <c r="F78" s="19">
        <f>IF(InputDataA_GeneralAssumptions!$F$157="Automatic",(1/F72)*NORMDIST((LN($D$76)-F73)/F72,0,1,FALSE),F74*F75)</f>
        <v>3.3108299537497804E-2</v>
      </c>
      <c r="G78" s="19">
        <f>IF(InputDataA_GeneralAssumptions!$F$157="Automatic",(1/G72)*NORMDIST((LN($D$76)-G73)/G72,0,1,FALSE),G74*G75)</f>
        <v>3.2172154483872832E-2</v>
      </c>
      <c r="H78" s="19">
        <f>IF(InputDataA_GeneralAssumptions!$F$157="Automatic",(1/H72)*NORMDIST((LN($D$76)-H73)/H72,0,1,FALSE),H74*H75)</f>
        <v>3.1253589903823618E-2</v>
      </c>
      <c r="I78" s="19">
        <f>IF(InputDataA_GeneralAssumptions!$F$157="Automatic",(1/I72)*NORMDIST((LN($D$76)-I73)/I72,0,1,FALSE),I74*I75)</f>
        <v>3.0361650196008432E-2</v>
      </c>
      <c r="J78" s="19">
        <f>IF(InputDataA_GeneralAssumptions!$F$157="Automatic",(1/J72)*NORMDIST((LN($D$76)-J73)/J72,0,1,FALSE),J74*J75)</f>
        <v>2.9495733590353401E-2</v>
      </c>
      <c r="K78" s="19">
        <f>IF(InputDataA_GeneralAssumptions!$F$157="Automatic",(1/K72)*NORMDIST((LN($D$76)-K73)/K72,0,1,FALSE),K74*K75)</f>
        <v>2.8650961373680766E-2</v>
      </c>
      <c r="L78" s="19">
        <f>IF(InputDataA_GeneralAssumptions!$F$157="Automatic",(1/L72)*NORMDIST((LN($D$76)-L73)/L72,0,1,FALSE),L74*L75)</f>
        <v>2.7828126384674995E-2</v>
      </c>
      <c r="M78" s="19">
        <f>IF(InputDataA_GeneralAssumptions!$F$157="Automatic",(1/M72)*NORMDIST((LN($D$76)-M73)/M72,0,1,FALSE),M74*M75)</f>
        <v>2.7039177454208741E-2</v>
      </c>
      <c r="N78" s="19">
        <f>IF(InputDataA_GeneralAssumptions!$F$157="Automatic",(1/N72)*NORMDIST((LN($D$76)-N73)/N72,0,1,FALSE),N74*N75)</f>
        <v>2.6300244689070121E-2</v>
      </c>
      <c r="O78" s="19">
        <f>IF(InputDataA_GeneralAssumptions!$F$157="Automatic",(1/O72)*NORMDIST((LN($D$76)-O73)/O72,0,1,FALSE),O74*O75)</f>
        <v>2.5626690582609038E-2</v>
      </c>
      <c r="P78" s="19">
        <f>IF(InputDataA_GeneralAssumptions!$F$157="Automatic",(1/P72)*NORMDIST((LN($D$76)-P73)/P72,0,1,FALSE),P74*P75)</f>
        <v>2.5012632478419092E-2</v>
      </c>
      <c r="Q78" s="19">
        <f>IF(InputDataA_GeneralAssumptions!$F$157="Automatic",(1/Q72)*NORMDIST((LN($D$76)-Q73)/Q72,0,1,FALSE),Q74*Q75)</f>
        <v>2.4450333962525127E-2</v>
      </c>
      <c r="R78" s="19">
        <f>IF(InputDataA_GeneralAssumptions!$F$157="Automatic",(1/R72)*NORMDIST((LN($D$76)-R73)/R72,0,1,FALSE),R74*R75)</f>
        <v>2.3935577007110218E-2</v>
      </c>
      <c r="S78" s="19">
        <f>IF(InputDataA_GeneralAssumptions!$F$157="Automatic",(1/S72)*NORMDIST((LN($D$76)-S73)/S72,0,1,FALSE),S74*S75)</f>
        <v>2.3453617176020857E-2</v>
      </c>
      <c r="T78" s="19">
        <f>IF(InputDataA_GeneralAssumptions!$F$157="Automatic",(1/T72)*NORMDIST((LN($D$76)-T73)/T72,0,1,FALSE),T74*T75)</f>
        <v>2.3000352073082545E-2</v>
      </c>
      <c r="U78" s="19">
        <f>IF(InputDataA_GeneralAssumptions!$F$157="Automatic",(1/U72)*NORMDIST((LN($D$76)-U73)/U72,0,1,FALSE),U74*U75)</f>
        <v>2.2574336554828413E-2</v>
      </c>
      <c r="V78" s="19">
        <f>IF(InputDataA_GeneralAssumptions!$F$157="Automatic",(1/V72)*NORMDIST((LN($D$76)-V73)/V72,0,1,FALSE),V74*V75)</f>
        <v>2.2172215460278196E-2</v>
      </c>
      <c r="W78" s="19">
        <f>IF(InputDataA_GeneralAssumptions!$F$157="Automatic",(1/W72)*NORMDIST((LN($D$76)-W73)/W72,0,1,FALSE),W74*W75)</f>
        <v>2.1790830193443411E-2</v>
      </c>
      <c r="X78" s="19">
        <f>IF(InputDataA_GeneralAssumptions!$F$157="Automatic",(1/X72)*NORMDIST((LN($D$76)-X73)/X72,0,1,FALSE),X74*X75)</f>
        <v>2.1426965180380321E-2</v>
      </c>
      <c r="Y78" s="19">
        <f>IF(InputDataA_GeneralAssumptions!$F$157="Automatic",(1/Y72)*NORMDIST((LN($D$76)-Y73)/Y72,0,1,FALSE),Y74*Y75)</f>
        <v>2.1078250012686792E-2</v>
      </c>
      <c r="Z78" s="19">
        <f>IF(InputDataA_GeneralAssumptions!$F$157="Automatic",(1/Z72)*NORMDIST((LN($D$76)-Z73)/Z72,0,1,FALSE),Z74*Z75)</f>
        <v>2.074097492445914E-2</v>
      </c>
      <c r="AA78" s="19">
        <f>IF(InputDataA_GeneralAssumptions!$F$157="Automatic",(1/AA72)*NORMDIST((LN($D$76)-AA73)/AA72,0,1,FALSE),AA74*AA75)</f>
        <v>2.0409410984425086E-2</v>
      </c>
      <c r="AB78" s="19">
        <f>IF(InputDataA_GeneralAssumptions!$F$157="Automatic",(1/AB72)*NORMDIST((LN($D$76)-AB73)/AB72,0,1,FALSE),AB74*AB75)</f>
        <v>2.008162851699696E-2</v>
      </c>
      <c r="AC78" s="19">
        <f>IF(InputDataA_GeneralAssumptions!$F$157="Automatic",(1/AC72)*NORMDIST((LN($D$76)-AC73)/AC72,0,1,FALSE),AC74*AC75)</f>
        <v>1.9756291736518435E-2</v>
      </c>
      <c r="AD78" s="19">
        <f>IF(InputDataA_GeneralAssumptions!$F$157="Automatic",(1/AD72)*NORMDIST((LN($D$76)-AD73)/AD72,0,1,FALSE),AD74*AD75)</f>
        <v>1.943133700426624E-2</v>
      </c>
      <c r="AE78" s="19">
        <f>IF(InputDataA_GeneralAssumptions!$F$157="Automatic",(1/AE72)*NORMDIST((LN($D$76)-AE73)/AE72,0,1,FALSE),AE74*AE75)</f>
        <v>1.9106969593035237E-2</v>
      </c>
      <c r="AF78" s="19">
        <f>IF(InputDataA_GeneralAssumptions!$F$157="Automatic",(1/AF72)*NORMDIST((LN($D$76)-AF73)/AF72,0,1,FALSE),AF74*AF75)</f>
        <v>1.8786068273378247E-2</v>
      </c>
      <c r="AG78" s="19">
        <f>IF(InputDataA_GeneralAssumptions!$F$157="Automatic",(1/AG72)*NORMDIST((LN($D$76)-AG73)/AG72,0,1,FALSE),AG74*AG75)</f>
        <v>1.8470444948283933E-2</v>
      </c>
      <c r="AH78" s="19">
        <f>IF(InputDataA_GeneralAssumptions!$F$157="Automatic",(1/AH72)*NORMDIST((LN($D$76)-AH73)/AH72,0,1,FALSE),AH74*AH75)</f>
        <v>1.8160985329549063E-2</v>
      </c>
      <c r="AI78" s="19">
        <f>IF(InputDataA_GeneralAssumptions!$F$157="Automatic",(1/AI72)*NORMDIST((LN($D$76)-AI73)/AI72,0,1,FALSE),AI74*AI75)</f>
        <v>1.7858823085744571E-2</v>
      </c>
      <c r="AJ78" s="19">
        <f>IF(InputDataA_GeneralAssumptions!$F$157="Automatic",(1/AJ72)*NORMDIST((LN($D$76)-AJ73)/AJ72,0,1,FALSE),AJ74*AJ75)</f>
        <v>1.7565887118461774E-2</v>
      </c>
      <c r="AK78" s="19">
        <f>IF(InputDataA_GeneralAssumptions!$F$157="Automatic",(1/AK72)*NORMDIST((LN($D$76)-AK73)/AK72,0,1,FALSE),AK74*AK75)</f>
        <v>1.7284384333159788E-2</v>
      </c>
      <c r="AL78" s="19">
        <f>IF(InputDataA_GeneralAssumptions!$F$157="Automatic",(1/AL72)*NORMDIST((LN($D$76)-AL73)/AL72,0,1,FALSE),AL74*AL75)</f>
        <v>1.7014403513536964E-2</v>
      </c>
      <c r="AM78" s="19">
        <f>IF(InputDataA_GeneralAssumptions!$F$157="Automatic",(1/AM72)*NORMDIST((LN($D$76)-AM73)/AM72,0,1,FALSE),AM74*AM75)</f>
        <v>1.6754344281610229E-2</v>
      </c>
      <c r="AN78" s="19">
        <f>IF(InputDataA_GeneralAssumptions!$F$157="Automatic",(1/AN72)*NORMDIST((LN($D$76)-AN73)/AN72,0,1,FALSE),AN74*AN75)</f>
        <v>1.6502487695421921E-2</v>
      </c>
      <c r="AO78" s="19">
        <f>IF(InputDataA_GeneralAssumptions!$F$157="Automatic",(1/AO72)*NORMDIST((LN($D$76)-AO73)/AO72,0,1,FALSE),AO74*AO75)</f>
        <v>1.6258787070051642E-2</v>
      </c>
      <c r="AP78" s="19">
        <f>IF(InputDataA_GeneralAssumptions!$F$157="Automatic",(1/AP72)*NORMDIST((LN($D$76)-AP73)/AP72,0,1,FALSE),AP74*AP75)</f>
        <v>1.6020067300995675E-2</v>
      </c>
      <c r="AQ78" s="19">
        <f>IF(InputDataA_GeneralAssumptions!$F$157="Automatic",(1/AQ72)*NORMDIST((LN($D$76)-AQ73)/AQ72,0,1,FALSE),AQ74*AQ75)</f>
        <v>1.5780448762696173E-2</v>
      </c>
      <c r="AR78" s="19">
        <f>IF(InputDataA_GeneralAssumptions!$F$157="Automatic",(1/AR72)*NORMDIST((LN($D$76)-AR73)/AR72,0,1,FALSE),AR74*AR75)</f>
        <v>1.5538295085447865E-2</v>
      </c>
      <c r="AS78" s="19">
        <f>IF(InputDataA_GeneralAssumptions!$F$157="Automatic",(1/AS72)*NORMDIST((LN($D$76)-AS73)/AS72,0,1,FALSE),AS74*AS75)</f>
        <v>1.529882300639282E-2</v>
      </c>
      <c r="AT78" s="19">
        <f>IF(InputDataA_GeneralAssumptions!$F$157="Automatic",(1/AT72)*NORMDIST((LN($D$76)-AT73)/AT72,0,1,FALSE),AT74*AT75)</f>
        <v>1.5068591665223906E-2</v>
      </c>
      <c r="AU78" s="19">
        <f>IF(InputDataA_GeneralAssumptions!$F$157="Automatic",(1/AU72)*NORMDIST((LN($D$76)-AU73)/AU72,0,1,FALSE),AU74*AU75)</f>
        <v>1.4846196080311146E-2</v>
      </c>
      <c r="AV78" s="19">
        <f>IF(InputDataA_GeneralAssumptions!$F$157="Automatic",(1/AV72)*NORMDIST((LN($D$76)-AV73)/AV72,0,1,FALSE),AV74*AV75)</f>
        <v>1.4625559291969018E-2</v>
      </c>
      <c r="AW78" s="19">
        <f>IF(InputDataA_GeneralAssumptions!$F$157="Automatic",(1/AW72)*NORMDIST((LN($D$76)-AW73)/AW72,0,1,FALSE),AW74*AW75)</f>
        <v>1.4407439101443471E-2</v>
      </c>
      <c r="AX78" s="19">
        <f>IF(InputDataA_GeneralAssumptions!$F$157="Automatic",(1/AX72)*NORMDIST((LN($D$76)-AX73)/AX72,0,1,FALSE),AX74*AX75)</f>
        <v>1.4193463339270599E-2</v>
      </c>
      <c r="AY78" s="19">
        <f>IF(InputDataA_GeneralAssumptions!$F$157="Automatic",(1/AY72)*NORMDIST((LN($D$76)-AY73)/AY72,0,1,FALSE),AY74*AY75)</f>
        <v>1.3983828345219395E-2</v>
      </c>
      <c r="AZ78" s="19">
        <f>IF(InputDataA_GeneralAssumptions!$F$157="Automatic",(1/AZ72)*NORMDIST((LN($D$76)-AZ73)/AZ72,0,1,FALSE),AZ74*AZ75)</f>
        <v>1.3783390481779883E-2</v>
      </c>
      <c r="BA78" s="19">
        <f>IF(InputDataA_GeneralAssumptions!$F$157="Automatic",(1/BA72)*NORMDIST((LN($D$76)-BA73)/BA72,0,1,FALSE),BA74*BA75)</f>
        <v>1.3591344372185078E-2</v>
      </c>
      <c r="BB78" s="19">
        <f>IF(InputDataA_GeneralAssumptions!$F$157="Automatic",(1/BB72)*NORMDIST((LN($D$76)-BB73)/BB72,0,1,FALSE),BB74*BB75)</f>
        <v>1.3404064006196101E-2</v>
      </c>
      <c r="BC78" s="19">
        <f>IF(InputDataA_GeneralAssumptions!$F$157="Automatic",(1/BC72)*NORMDIST((LN($D$76)-BC73)/BC72,0,1,FALSE),BC74*BC75)</f>
        <v>1.3221610186644814E-2</v>
      </c>
      <c r="BD78" s="19">
        <f>IF(InputDataA_GeneralAssumptions!$F$157="Automatic",(1/BD72)*NORMDIST((LN($D$76)-BD73)/BD72,0,1,FALSE),BD74*BD75)</f>
        <v>1.3046477245619137E-2</v>
      </c>
      <c r="BE78" s="19">
        <f>IF(InputDataA_GeneralAssumptions!$F$157="Automatic",(1/BE72)*NORMDIST((LN($D$76)-BE73)/BE72,0,1,FALSE),BE74*BE75)</f>
        <v>1.2880302056882053E-2</v>
      </c>
      <c r="BF78" s="19">
        <f>IF(InputDataA_GeneralAssumptions!$F$157="Automatic",(1/BF72)*NORMDIST((LN($D$76)-BF73)/BF72,0,1,FALSE),BF74*BF75)</f>
        <v>1.272265157427952E-2</v>
      </c>
      <c r="BG78" s="19">
        <f>IF(InputDataA_GeneralAssumptions!$F$157="Automatic",(1/BG72)*NORMDIST((LN($D$76)-BG73)/BG72,0,1,FALSE),BG74*BG75)</f>
        <v>1.2573438244161315E-2</v>
      </c>
      <c r="BH78" s="19">
        <f>IF(InputDataA_GeneralAssumptions!$F$157="Automatic",(1/BH72)*NORMDIST((LN($D$76)-BH73)/BH72,0,1,FALSE),BH74*BH75)</f>
        <v>1.2430268850808366E-2</v>
      </c>
      <c r="BI78" s="19">
        <f>IF(InputDataA_GeneralAssumptions!$F$157="Automatic",(1/BI72)*NORMDIST((LN($D$76)-BI73)/BI72,0,1,FALSE),BI74*BI75)</f>
        <v>1.2292371909994132E-2</v>
      </c>
      <c r="BJ78" s="19">
        <f>IF(InputDataA_GeneralAssumptions!$F$157="Automatic",(1/BJ72)*NORMDIST((LN($D$76)-BJ73)/BJ72,0,1,FALSE),BJ74*BJ75)</f>
        <v>1.2157812158028013E-2</v>
      </c>
      <c r="BK78" s="19">
        <f>IF(InputDataA_GeneralAssumptions!$F$157="Automatic",(1/BK72)*NORMDIST((LN($D$76)-BK73)/BK72,0,1,FALSE),BK74*BK75)</f>
        <v>1.202037836079946E-2</v>
      </c>
      <c r="BL78" s="19">
        <f>IF(InputDataA_GeneralAssumptions!$F$157="Automatic",(1/BL72)*NORMDIST((LN($D$76)-BL73)/BL72,0,1,FALSE),BL74*BL75)</f>
        <v>1.187297909049247E-2</v>
      </c>
      <c r="BM78" s="19">
        <f>IF(InputDataA_GeneralAssumptions!$F$157="Automatic",(1/BM72)*NORMDIST((LN($D$76)-BM73)/BM72,0,1,FALSE),BM74*BM75)</f>
        <v>1.1706979322794188E-2</v>
      </c>
      <c r="BN78" s="19">
        <f>IF(InputDataA_GeneralAssumptions!$F$157="Automatic",(1/BN72)*NORMDIST((LN($D$76)-BN73)/BN72,0,1,FALSE),BN74*BN75)</f>
        <v>1.1526255008189493E-2</v>
      </c>
      <c r="BO78" s="19">
        <f>IF(InputDataA_GeneralAssumptions!$F$157="Automatic",(1/BO72)*NORMDIST((LN($D$76)-BO73)/BO72,0,1,FALSE),BO74*BO75)</f>
        <v>1.1335367414123453E-2</v>
      </c>
      <c r="BP78" s="19">
        <f>IF(InputDataA_GeneralAssumptions!$F$157="Automatic",(1/BP72)*NORMDIST((LN($D$76)-BP73)/BP72,0,1,FALSE),BP74*BP75)</f>
        <v>1.1137140760691305E-2</v>
      </c>
      <c r="BQ78" s="19">
        <f>IF(InputDataA_GeneralAssumptions!$F$157="Automatic",(1/BQ72)*NORMDIST((LN($D$76)-BQ73)/BQ72,0,1,FALSE),BQ74*BQ75)</f>
        <v>1.0939856374099043E-2</v>
      </c>
      <c r="BR78" s="19">
        <f>IF(InputDataA_GeneralAssumptions!$F$157="Automatic",(1/BR72)*NORMDIST((LN($D$76)-BR73)/BR72,0,1,FALSE),BR74*BR75)</f>
        <v>1.0744654334908331E-2</v>
      </c>
      <c r="BS78" s="19">
        <f>IF(InputDataA_GeneralAssumptions!$F$157="Automatic",(1/BS72)*NORMDIST((LN($D$76)-BS73)/BS72,0,1,FALSE),BS74*BS75)</f>
        <v>1.055299946279613E-2</v>
      </c>
      <c r="BT78" s="19">
        <f>IF(InputDataA_GeneralAssumptions!$F$157="Automatic",(1/BT72)*NORMDIST((LN($D$76)-BT73)/BT72,0,1,FALSE),BT74*BT75)</f>
        <v>1.0366764728811024E-2</v>
      </c>
      <c r="BU78" s="19">
        <f>IF(InputDataA_GeneralAssumptions!$F$157="Automatic",(1/BU72)*NORMDIST((LN($D$76)-BU73)/BU72,0,1,FALSE),BU74*BU75)</f>
        <v>1.0184986223855002E-2</v>
      </c>
      <c r="BV78" s="19">
        <f>IF(InputDataA_GeneralAssumptions!$F$157="Automatic",(1/BV72)*NORMDIST((LN($D$76)-BV73)/BV72,0,1,FALSE),BV74*BV75)</f>
        <v>1.0007126939493811E-2</v>
      </c>
      <c r="BW78" s="19">
        <f>IF(InputDataA_GeneralAssumptions!$F$157="Automatic",(1/BW72)*NORMDIST((LN($D$76)-BW73)/BW72,0,1,FALSE),BW74*BW75)</f>
        <v>9.8341640788030971E-3</v>
      </c>
      <c r="BX78" s="19">
        <f>IF(InputDataA_GeneralAssumptions!$F$157="Automatic",(1/BX72)*NORMDIST((LN($D$76)-BX73)/BX72,0,1,FALSE),BX74*BX75)</f>
        <v>9.6651267213834925E-3</v>
      </c>
      <c r="BY78" s="19">
        <f>IF(InputDataA_GeneralAssumptions!$F$157="Automatic",(1/BY72)*NORMDIST((LN($D$76)-BY73)/BY72,0,1,FALSE),BY74*BY75)</f>
        <v>9.5010281642227915E-3</v>
      </c>
      <c r="BZ78" s="19">
        <f>IF(InputDataA_GeneralAssumptions!$F$157="Automatic",(1/BZ72)*NORMDIST((LN($D$76)-BZ73)/BZ72,0,1,FALSE),BZ74*BZ75)</f>
        <v>9.3424651805265307E-3</v>
      </c>
      <c r="CA78" s="19">
        <f>IF(InputDataA_GeneralAssumptions!$F$157="Automatic",(1/CA72)*NORMDIST((LN($D$76)-CA73)/CA72,0,1,FALSE),CA74*CA75)</f>
        <v>9.188875692496129E-3</v>
      </c>
      <c r="CB78" s="19">
        <f>IF(InputDataA_GeneralAssumptions!$F$157="Automatic",(1/CB72)*NORMDIST((LN($D$76)-CB73)/CB72,0,1,FALSE),CB74*CB75)</f>
        <v>9.0405986507675878E-3</v>
      </c>
      <c r="CC78" s="19">
        <f>IF(InputDataA_GeneralAssumptions!$F$157="Automatic",(1/CC72)*NORMDIST((LN($D$76)-CC73)/CC72,0,1,FALSE),CC74*CC75)</f>
        <v>8.8974179761108357E-3</v>
      </c>
      <c r="CD78" s="19">
        <f>IF(InputDataA_GeneralAssumptions!$F$157="Automatic",(1/CD72)*NORMDIST((LN($D$76)-CD73)/CD72,0,1,FALSE),CD74*CD75)</f>
        <v>8.7595553963627955E-3</v>
      </c>
      <c r="CE78" s="19" t="e">
        <f>IF(InputDataA_GeneralAssumptions!$F$157="Automatic",(1/CE72)*NORMDIST((LN($D$76)-CE73)/CE72,0,1,FALSE),CE74*CE75)</f>
        <v>#VALUE!</v>
      </c>
    </row>
    <row r="79" spans="1:83">
      <c r="C79" s="170" t="s">
        <v>973</v>
      </c>
      <c r="D79" s="3"/>
      <c r="E79" s="11"/>
      <c r="F79" s="11">
        <f>InputDataA_GeneralAssumptions!J179</f>
        <v>0</v>
      </c>
      <c r="G79" s="11">
        <f>InputDataA_GeneralAssumptions!K179</f>
        <v>0</v>
      </c>
      <c r="H79" s="11">
        <f>InputDataA_GeneralAssumptions!L179</f>
        <v>0</v>
      </c>
      <c r="I79" s="11">
        <f>InputDataA_GeneralAssumptions!M179</f>
        <v>0</v>
      </c>
      <c r="J79" s="11">
        <f>InputDataA_GeneralAssumptions!N179</f>
        <v>0</v>
      </c>
      <c r="K79" s="11">
        <f>InputDataA_GeneralAssumptions!O179</f>
        <v>0</v>
      </c>
      <c r="L79" s="11">
        <f>InputDataA_GeneralAssumptions!P179</f>
        <v>0</v>
      </c>
      <c r="M79" s="11">
        <f>InputDataA_GeneralAssumptions!Q179</f>
        <v>0</v>
      </c>
      <c r="N79" s="11">
        <f>InputDataA_GeneralAssumptions!R179</f>
        <v>0</v>
      </c>
      <c r="O79" s="11">
        <f>InputDataA_GeneralAssumptions!S179</f>
        <v>0</v>
      </c>
      <c r="P79" s="11">
        <f>InputDataA_GeneralAssumptions!T179</f>
        <v>0</v>
      </c>
      <c r="Q79" s="11">
        <f>InputDataA_GeneralAssumptions!U179</f>
        <v>0</v>
      </c>
      <c r="R79" s="11">
        <f>InputDataA_GeneralAssumptions!V179</f>
        <v>0</v>
      </c>
      <c r="S79" s="11">
        <f>InputDataA_GeneralAssumptions!W179</f>
        <v>0</v>
      </c>
      <c r="T79" s="11">
        <f>InputDataA_GeneralAssumptions!X179</f>
        <v>0</v>
      </c>
      <c r="U79" s="11">
        <f>InputDataA_GeneralAssumptions!Y179</f>
        <v>0</v>
      </c>
      <c r="V79" s="11">
        <f>InputDataA_GeneralAssumptions!Z179</f>
        <v>0</v>
      </c>
      <c r="W79" s="11">
        <f>InputDataA_GeneralAssumptions!AA179</f>
        <v>0</v>
      </c>
      <c r="X79" s="11">
        <f>InputDataA_GeneralAssumptions!AB179</f>
        <v>0</v>
      </c>
      <c r="Y79" s="11">
        <f>InputDataA_GeneralAssumptions!AC179</f>
        <v>0</v>
      </c>
      <c r="Z79" s="11">
        <f>InputDataA_GeneralAssumptions!AD179</f>
        <v>0</v>
      </c>
      <c r="AA79" s="11">
        <f>InputDataA_GeneralAssumptions!AE179</f>
        <v>0</v>
      </c>
      <c r="AB79" s="11">
        <f>InputDataA_GeneralAssumptions!AF179</f>
        <v>0</v>
      </c>
      <c r="AC79" s="11">
        <f>InputDataA_GeneralAssumptions!AG179</f>
        <v>0</v>
      </c>
      <c r="AD79" s="11">
        <f>InputDataA_GeneralAssumptions!AH179</f>
        <v>0</v>
      </c>
      <c r="AE79" s="11">
        <f>InputDataA_GeneralAssumptions!AI179</f>
        <v>0</v>
      </c>
      <c r="AF79" s="11">
        <f>InputDataA_GeneralAssumptions!AJ179</f>
        <v>0</v>
      </c>
      <c r="AG79" s="11">
        <f>InputDataA_GeneralAssumptions!AK179</f>
        <v>0</v>
      </c>
      <c r="AH79" s="11">
        <f>InputDataA_GeneralAssumptions!AL179</f>
        <v>0</v>
      </c>
      <c r="AI79" s="11">
        <f>InputDataA_GeneralAssumptions!AM179</f>
        <v>0</v>
      </c>
      <c r="AJ79" s="11">
        <f>InputDataA_GeneralAssumptions!AN179</f>
        <v>0</v>
      </c>
      <c r="AK79" s="11">
        <f>InputDataA_GeneralAssumptions!AO179</f>
        <v>0</v>
      </c>
      <c r="AL79" s="11">
        <f>InputDataA_GeneralAssumptions!AP179</f>
        <v>0</v>
      </c>
      <c r="AM79" s="11">
        <f>InputDataA_GeneralAssumptions!AQ179</f>
        <v>0</v>
      </c>
      <c r="AN79" s="11">
        <f>InputDataA_GeneralAssumptions!AR179</f>
        <v>0</v>
      </c>
      <c r="AO79" s="11">
        <f>InputDataA_GeneralAssumptions!AS179</f>
        <v>0</v>
      </c>
      <c r="AP79" s="11">
        <f>InputDataA_GeneralAssumptions!AT179</f>
        <v>0</v>
      </c>
      <c r="AQ79" s="11">
        <f>InputDataA_GeneralAssumptions!AU179</f>
        <v>0</v>
      </c>
      <c r="AR79" s="11">
        <f>InputDataA_GeneralAssumptions!AV179</f>
        <v>0</v>
      </c>
      <c r="AS79" s="11">
        <f>InputDataA_GeneralAssumptions!AW179</f>
        <v>0</v>
      </c>
      <c r="AT79" s="11">
        <f>InputDataA_GeneralAssumptions!AX179</f>
        <v>0</v>
      </c>
      <c r="AU79" s="11">
        <f>InputDataA_GeneralAssumptions!AY179</f>
        <v>0</v>
      </c>
      <c r="AV79" s="11">
        <f>InputDataA_GeneralAssumptions!AZ179</f>
        <v>0</v>
      </c>
      <c r="AW79" s="11">
        <f>InputDataA_GeneralAssumptions!BA179</f>
        <v>0</v>
      </c>
      <c r="AX79" s="11">
        <f>InputDataA_GeneralAssumptions!BB179</f>
        <v>0</v>
      </c>
      <c r="AY79" s="11">
        <f>InputDataA_GeneralAssumptions!BC179</f>
        <v>0</v>
      </c>
      <c r="AZ79" s="11">
        <f>InputDataA_GeneralAssumptions!BD179</f>
        <v>0</v>
      </c>
      <c r="BA79" s="11">
        <f>InputDataA_GeneralAssumptions!BE179</f>
        <v>0</v>
      </c>
      <c r="BB79" s="11">
        <f>InputDataA_GeneralAssumptions!BF179</f>
        <v>0</v>
      </c>
      <c r="BC79" s="11">
        <f>InputDataA_GeneralAssumptions!BG179</f>
        <v>0</v>
      </c>
      <c r="BD79" s="11">
        <f>InputDataA_GeneralAssumptions!BH179</f>
        <v>0</v>
      </c>
      <c r="BE79" s="11">
        <f>InputDataA_GeneralAssumptions!BI179</f>
        <v>0</v>
      </c>
      <c r="BF79" s="11">
        <f>InputDataA_GeneralAssumptions!BJ179</f>
        <v>0</v>
      </c>
      <c r="BG79" s="11">
        <f>InputDataA_GeneralAssumptions!BK179</f>
        <v>0</v>
      </c>
      <c r="BH79" s="11">
        <f>InputDataA_GeneralAssumptions!BL179</f>
        <v>0</v>
      </c>
      <c r="BI79" s="11">
        <f>InputDataA_GeneralAssumptions!BM179</f>
        <v>0</v>
      </c>
      <c r="BJ79" s="11">
        <f>InputDataA_GeneralAssumptions!BN179</f>
        <v>0</v>
      </c>
      <c r="BK79" s="11">
        <f>InputDataA_GeneralAssumptions!BO179</f>
        <v>0</v>
      </c>
      <c r="BL79" s="11">
        <f>InputDataA_GeneralAssumptions!BP179</f>
        <v>0</v>
      </c>
      <c r="BM79" s="11">
        <f>InputDataA_GeneralAssumptions!BQ179</f>
        <v>0</v>
      </c>
      <c r="BN79" s="11">
        <f>InputDataA_GeneralAssumptions!BR179</f>
        <v>0</v>
      </c>
      <c r="BO79" s="11">
        <f>InputDataA_GeneralAssumptions!BS179</f>
        <v>0</v>
      </c>
      <c r="BP79" s="11">
        <f>InputDataA_GeneralAssumptions!BT179</f>
        <v>0</v>
      </c>
      <c r="BQ79" s="11">
        <f>InputDataA_GeneralAssumptions!BU179</f>
        <v>0</v>
      </c>
      <c r="BR79" s="11">
        <f>InputDataA_GeneralAssumptions!BV179</f>
        <v>0</v>
      </c>
      <c r="BS79" s="11">
        <f>InputDataA_GeneralAssumptions!BW179</f>
        <v>0</v>
      </c>
      <c r="BT79" s="11">
        <f>InputDataA_GeneralAssumptions!BX179</f>
        <v>0</v>
      </c>
      <c r="BU79" s="11">
        <f>InputDataA_GeneralAssumptions!BY179</f>
        <v>0</v>
      </c>
      <c r="BV79" s="11">
        <f>InputDataA_GeneralAssumptions!BZ179</f>
        <v>0</v>
      </c>
      <c r="BW79" s="11">
        <f>InputDataA_GeneralAssumptions!CA179</f>
        <v>0</v>
      </c>
      <c r="BX79" s="11">
        <f>InputDataA_GeneralAssumptions!CB179</f>
        <v>0</v>
      </c>
      <c r="BY79" s="11">
        <f>InputDataA_GeneralAssumptions!CC179</f>
        <v>0</v>
      </c>
      <c r="BZ79" s="11">
        <f>InputDataA_GeneralAssumptions!CD179</f>
        <v>0</v>
      </c>
      <c r="CA79" s="11">
        <f>InputDataA_GeneralAssumptions!CE179</f>
        <v>0</v>
      </c>
      <c r="CB79" s="11">
        <f>InputDataA_GeneralAssumptions!CF179</f>
        <v>0</v>
      </c>
      <c r="CC79" s="11">
        <f>InputDataA_GeneralAssumptions!CG179</f>
        <v>0</v>
      </c>
      <c r="CD79" s="11">
        <f>InputDataA_GeneralAssumptions!CH179</f>
        <v>0</v>
      </c>
      <c r="CE79" s="11">
        <f>InputDataA_GeneralAssumptions!CI179</f>
        <v>0</v>
      </c>
    </row>
    <row r="80" spans="1:83">
      <c r="C80" s="170" t="s">
        <v>974</v>
      </c>
      <c r="D80" s="3"/>
      <c r="E80" s="11"/>
      <c r="F80" s="11">
        <f>F30+F79</f>
        <v>9.5117034097800257E-3</v>
      </c>
      <c r="G80" s="11">
        <f t="shared" ref="G80:AL80" si="872">G30+G79</f>
        <v>9.6201312037651476E-3</v>
      </c>
      <c r="H80" s="11">
        <f t="shared" si="872"/>
        <v>9.6651803717238138E-3</v>
      </c>
      <c r="I80" s="11">
        <f t="shared" si="872"/>
        <v>9.610562267204692E-3</v>
      </c>
      <c r="J80" s="11">
        <f t="shared" si="872"/>
        <v>9.5547533621536118E-3</v>
      </c>
      <c r="K80" s="11">
        <f t="shared" si="872"/>
        <v>9.5469523014262148E-3</v>
      </c>
      <c r="L80" s="11">
        <f t="shared" si="872"/>
        <v>9.5252357634181273E-3</v>
      </c>
      <c r="M80" s="11">
        <f t="shared" si="872"/>
        <v>9.353759322585864E-3</v>
      </c>
      <c r="N80" s="11">
        <f t="shared" si="872"/>
        <v>8.9667259621866169E-3</v>
      </c>
      <c r="O80" s="11">
        <f t="shared" si="872"/>
        <v>8.3551884217483163E-3</v>
      </c>
      <c r="P80" s="11">
        <f t="shared" si="872"/>
        <v>7.7758342061606811E-3</v>
      </c>
      <c r="Q80" s="11">
        <f t="shared" si="872"/>
        <v>7.2594784425694669E-3</v>
      </c>
      <c r="R80" s="11">
        <f t="shared" si="872"/>
        <v>6.7673662712286475E-3</v>
      </c>
      <c r="S80" s="11">
        <f t="shared" si="872"/>
        <v>6.4464348666746218E-3</v>
      </c>
      <c r="T80" s="11">
        <f t="shared" si="872"/>
        <v>6.1638159583798924E-3</v>
      </c>
      <c r="U80" s="11">
        <f t="shared" si="872"/>
        <v>5.8860188558713666E-3</v>
      </c>
      <c r="V80" s="11">
        <f t="shared" si="872"/>
        <v>5.6413887365354132E-3</v>
      </c>
      <c r="W80" s="11">
        <f t="shared" si="872"/>
        <v>5.42993892677468E-3</v>
      </c>
      <c r="X80" s="11">
        <f t="shared" si="872"/>
        <v>5.255093589219495E-3</v>
      </c>
      <c r="Y80" s="11">
        <f t="shared" si="872"/>
        <v>5.106928437277114E-3</v>
      </c>
      <c r="Z80" s="11">
        <f t="shared" si="872"/>
        <v>5.0073570534732159E-3</v>
      </c>
      <c r="AA80" s="11">
        <f t="shared" si="872"/>
        <v>4.9899526316599108E-3</v>
      </c>
      <c r="AB80" s="11">
        <f t="shared" si="872"/>
        <v>5.0008322189367682E-3</v>
      </c>
      <c r="AC80" s="11">
        <f t="shared" si="872"/>
        <v>5.0323068309465757E-3</v>
      </c>
      <c r="AD80" s="11">
        <f t="shared" si="872"/>
        <v>5.0970543285082659E-3</v>
      </c>
      <c r="AE80" s="11">
        <f t="shared" si="872"/>
        <v>5.1605194031016932E-3</v>
      </c>
      <c r="AF80" s="11">
        <f t="shared" si="872"/>
        <v>5.1790305517640522E-3</v>
      </c>
      <c r="AG80" s="11">
        <f t="shared" si="872"/>
        <v>5.1675697797843867E-3</v>
      </c>
      <c r="AH80" s="11">
        <f t="shared" si="872"/>
        <v>5.1399171827999357E-3</v>
      </c>
      <c r="AI80" s="11">
        <f t="shared" si="872"/>
        <v>5.0909361993081159E-3</v>
      </c>
      <c r="AJ80" s="11">
        <f t="shared" si="872"/>
        <v>5.0057270704588763E-3</v>
      </c>
      <c r="AK80" s="11">
        <f t="shared" si="872"/>
        <v>4.8774755823710603E-3</v>
      </c>
      <c r="AL80" s="11">
        <f t="shared" si="872"/>
        <v>4.7415396000474175E-3</v>
      </c>
      <c r="AM80" s="11">
        <f t="shared" ref="AM80:BS80" si="873">AM30+AM79</f>
        <v>4.6281025269512277E-3</v>
      </c>
      <c r="AN80" s="11">
        <f t="shared" si="873"/>
        <v>4.5407512065622768E-3</v>
      </c>
      <c r="AO80" s="11">
        <f t="shared" si="873"/>
        <v>4.4502145225149281E-3</v>
      </c>
      <c r="AP80" s="11">
        <f t="shared" si="873"/>
        <v>4.4148162530048829E-3</v>
      </c>
      <c r="AQ80" s="11">
        <f t="shared" si="873"/>
        <v>4.4885685770075234E-3</v>
      </c>
      <c r="AR80" s="11">
        <f t="shared" si="873"/>
        <v>4.5959794735697113E-3</v>
      </c>
      <c r="AS80" s="11">
        <f t="shared" si="873"/>
        <v>4.6058581734393922E-3</v>
      </c>
      <c r="AT80" s="11">
        <f t="shared" si="873"/>
        <v>4.486516803770435E-3</v>
      </c>
      <c r="AU80" s="11">
        <f t="shared" si="873"/>
        <v>4.3898092459151439E-3</v>
      </c>
      <c r="AV80" s="11">
        <f t="shared" si="873"/>
        <v>4.4112924823267452E-3</v>
      </c>
      <c r="AW80" s="11">
        <f t="shared" si="873"/>
        <v>4.4175567114173031E-3</v>
      </c>
      <c r="AX80" s="11">
        <f t="shared" si="873"/>
        <v>4.3897914900359325E-3</v>
      </c>
      <c r="AY80" s="11">
        <f t="shared" si="873"/>
        <v>4.3562363572937635E-3</v>
      </c>
      <c r="AZ80" s="11">
        <f t="shared" si="873"/>
        <v>4.2177286868800845E-3</v>
      </c>
      <c r="BA80" s="11">
        <f t="shared" si="873"/>
        <v>4.0907488675774317E-3</v>
      </c>
      <c r="BB80" s="11">
        <f t="shared" si="873"/>
        <v>4.0374012259920544E-3</v>
      </c>
      <c r="BC80" s="11">
        <f t="shared" si="873"/>
        <v>3.980304808190116E-3</v>
      </c>
      <c r="BD80" s="11">
        <f t="shared" si="873"/>
        <v>3.8652198214474964E-3</v>
      </c>
      <c r="BE80" s="11">
        <f t="shared" si="873"/>
        <v>3.7088849085560316E-3</v>
      </c>
      <c r="BF80" s="11">
        <f t="shared" si="873"/>
        <v>3.5567688948412446E-3</v>
      </c>
      <c r="BG80" s="11">
        <f t="shared" si="873"/>
        <v>3.4014268737840858E-3</v>
      </c>
      <c r="BH80" s="11">
        <f t="shared" si="873"/>
        <v>3.2964602547553845E-3</v>
      </c>
      <c r="BI80" s="11">
        <f t="shared" si="873"/>
        <v>3.2061296009613383E-3</v>
      </c>
      <c r="BJ80" s="11">
        <f t="shared" si="873"/>
        <v>3.1586240775891561E-3</v>
      </c>
      <c r="BK80" s="11">
        <f t="shared" si="873"/>
        <v>3.257662899627034E-3</v>
      </c>
      <c r="BL80" s="11">
        <f t="shared" si="873"/>
        <v>3.5304302585579261E-3</v>
      </c>
      <c r="BM80" s="11">
        <f t="shared" si="873"/>
        <v>4.0227159865293682E-3</v>
      </c>
      <c r="BN80" s="11">
        <f t="shared" si="873"/>
        <v>4.4371133194489598E-3</v>
      </c>
      <c r="BO80" s="11">
        <f t="shared" si="873"/>
        <v>4.7534602854555352E-3</v>
      </c>
      <c r="BP80" s="11">
        <f t="shared" si="873"/>
        <v>5.0110300898440485E-3</v>
      </c>
      <c r="BQ80" s="11">
        <f t="shared" si="873"/>
        <v>5.0649216863440927E-3</v>
      </c>
      <c r="BR80" s="11">
        <f t="shared" si="873"/>
        <v>5.0903356172105063E-3</v>
      </c>
      <c r="BS80" s="11">
        <f t="shared" si="873"/>
        <v>5.0767297275369216E-3</v>
      </c>
      <c r="BT80" s="11">
        <f t="shared" ref="BT80:CE80" si="874">BT30+BT79</f>
        <v>5.0105192039815449E-3</v>
      </c>
      <c r="BU80" s="11">
        <f t="shared" si="874"/>
        <v>4.9667643322466315E-3</v>
      </c>
      <c r="BV80" s="11">
        <f t="shared" si="874"/>
        <v>4.9350094364393193E-3</v>
      </c>
      <c r="BW80" s="11">
        <f t="shared" si="874"/>
        <v>4.8729758497336739E-3</v>
      </c>
      <c r="BX80" s="11">
        <f t="shared" si="874"/>
        <v>4.8351573691756133E-3</v>
      </c>
      <c r="BY80" s="11">
        <f t="shared" si="874"/>
        <v>4.7649400686986532E-3</v>
      </c>
      <c r="BZ80" s="11">
        <f t="shared" si="874"/>
        <v>4.6728526531150116E-3</v>
      </c>
      <c r="CA80" s="11">
        <f t="shared" si="874"/>
        <v>4.5927391240441207E-3</v>
      </c>
      <c r="CB80" s="11">
        <f t="shared" si="874"/>
        <v>4.497881437300455E-3</v>
      </c>
      <c r="CC80" s="11">
        <f t="shared" si="874"/>
        <v>4.4048365600359851E-3</v>
      </c>
      <c r="CD80" s="11">
        <f t="shared" si="874"/>
        <v>4.3001130810313981E-3</v>
      </c>
      <c r="CE80" s="11" t="e">
        <f t="shared" si="874"/>
        <v>#VALUE!</v>
      </c>
    </row>
    <row r="81" spans="3:83">
      <c r="C81" s="170" t="s">
        <v>975</v>
      </c>
      <c r="D81" s="3"/>
      <c r="E81" s="11">
        <f>NORMSDIST(NORMSINV(0.4)-E72)</f>
        <v>0.15011243643673092</v>
      </c>
      <c r="F81" s="11">
        <f t="shared" ref="F81:AL81" si="875">NORMSDIST(NORMSINV(0.4)-F72)</f>
        <v>0.15011243643673092</v>
      </c>
      <c r="G81" s="11">
        <f t="shared" si="875"/>
        <v>0.15011243643673092</v>
      </c>
      <c r="H81" s="11">
        <f t="shared" si="875"/>
        <v>0.15011243643673092</v>
      </c>
      <c r="I81" s="11">
        <f t="shared" si="875"/>
        <v>0.15011243643673092</v>
      </c>
      <c r="J81" s="11">
        <f t="shared" si="875"/>
        <v>0.15011243643673092</v>
      </c>
      <c r="K81" s="11">
        <f t="shared" si="875"/>
        <v>0.15011243643673092</v>
      </c>
      <c r="L81" s="11">
        <f t="shared" si="875"/>
        <v>0.15011243643673092</v>
      </c>
      <c r="M81" s="11">
        <f t="shared" si="875"/>
        <v>0.15011243643673092</v>
      </c>
      <c r="N81" s="11">
        <f t="shared" si="875"/>
        <v>0.15011243643673092</v>
      </c>
      <c r="O81" s="11">
        <f t="shared" si="875"/>
        <v>0.15011243643673092</v>
      </c>
      <c r="P81" s="11">
        <f t="shared" si="875"/>
        <v>0.15011243643673092</v>
      </c>
      <c r="Q81" s="11">
        <f t="shared" si="875"/>
        <v>0.15011243643673092</v>
      </c>
      <c r="R81" s="11">
        <f t="shared" si="875"/>
        <v>0.15011243643673092</v>
      </c>
      <c r="S81" s="11">
        <f t="shared" si="875"/>
        <v>0.15011243643673092</v>
      </c>
      <c r="T81" s="11">
        <f t="shared" si="875"/>
        <v>0.15011243643673092</v>
      </c>
      <c r="U81" s="11">
        <f t="shared" si="875"/>
        <v>0.15011243643673092</v>
      </c>
      <c r="V81" s="11">
        <f t="shared" si="875"/>
        <v>0.15011243643673092</v>
      </c>
      <c r="W81" s="11">
        <f t="shared" si="875"/>
        <v>0.15011243643673092</v>
      </c>
      <c r="X81" s="11">
        <f t="shared" si="875"/>
        <v>0.15011243643673092</v>
      </c>
      <c r="Y81" s="11">
        <f t="shared" si="875"/>
        <v>0.15011243643673092</v>
      </c>
      <c r="Z81" s="11">
        <f t="shared" si="875"/>
        <v>0.15011243643673092</v>
      </c>
      <c r="AA81" s="11">
        <f t="shared" si="875"/>
        <v>0.15011243643673092</v>
      </c>
      <c r="AB81" s="11">
        <f t="shared" si="875"/>
        <v>0.15011243643673092</v>
      </c>
      <c r="AC81" s="11">
        <f t="shared" si="875"/>
        <v>0.15011243643673092</v>
      </c>
      <c r="AD81" s="11">
        <f t="shared" si="875"/>
        <v>0.15011243643673092</v>
      </c>
      <c r="AE81" s="11">
        <f t="shared" si="875"/>
        <v>0.15011243643673092</v>
      </c>
      <c r="AF81" s="11">
        <f t="shared" si="875"/>
        <v>0.15011243643673092</v>
      </c>
      <c r="AG81" s="11">
        <f t="shared" si="875"/>
        <v>0.15011243643673092</v>
      </c>
      <c r="AH81" s="11">
        <f t="shared" si="875"/>
        <v>0.15011243643673092</v>
      </c>
      <c r="AI81" s="11">
        <f t="shared" si="875"/>
        <v>0.15011243643673092</v>
      </c>
      <c r="AJ81" s="11">
        <f t="shared" si="875"/>
        <v>0.15011243643673092</v>
      </c>
      <c r="AK81" s="11">
        <f t="shared" si="875"/>
        <v>0.15011243643673092</v>
      </c>
      <c r="AL81" s="11">
        <f t="shared" si="875"/>
        <v>0.15011243643673092</v>
      </c>
      <c r="AM81" s="11">
        <f t="shared" ref="AM81:BS81" si="876">NORMSDIST(NORMSINV(0.4)-AM72)</f>
        <v>0.15011243643673092</v>
      </c>
      <c r="AN81" s="11">
        <f t="shared" si="876"/>
        <v>0.15011243643673092</v>
      </c>
      <c r="AO81" s="11">
        <f t="shared" si="876"/>
        <v>0.15011243643673092</v>
      </c>
      <c r="AP81" s="11">
        <f t="shared" si="876"/>
        <v>0.15011243643673092</v>
      </c>
      <c r="AQ81" s="11">
        <f t="shared" si="876"/>
        <v>0.15011243643673092</v>
      </c>
      <c r="AR81" s="11">
        <f t="shared" si="876"/>
        <v>0.15011243643673092</v>
      </c>
      <c r="AS81" s="11">
        <f t="shared" si="876"/>
        <v>0.15011243643673092</v>
      </c>
      <c r="AT81" s="11">
        <f t="shared" si="876"/>
        <v>0.15011243643673092</v>
      </c>
      <c r="AU81" s="11">
        <f t="shared" si="876"/>
        <v>0.15011243643673092</v>
      </c>
      <c r="AV81" s="11">
        <f t="shared" si="876"/>
        <v>0.15011243643673092</v>
      </c>
      <c r="AW81" s="11">
        <f t="shared" si="876"/>
        <v>0.15011243643673092</v>
      </c>
      <c r="AX81" s="11">
        <f t="shared" si="876"/>
        <v>0.15011243643673092</v>
      </c>
      <c r="AY81" s="11">
        <f t="shared" si="876"/>
        <v>0.15011243643673092</v>
      </c>
      <c r="AZ81" s="11">
        <f t="shared" si="876"/>
        <v>0.15011243643673092</v>
      </c>
      <c r="BA81" s="11">
        <f t="shared" si="876"/>
        <v>0.15011243643673092</v>
      </c>
      <c r="BB81" s="11">
        <f t="shared" si="876"/>
        <v>0.15011243643673092</v>
      </c>
      <c r="BC81" s="11">
        <f t="shared" si="876"/>
        <v>0.15011243643673092</v>
      </c>
      <c r="BD81" s="11">
        <f t="shared" si="876"/>
        <v>0.15011243643673092</v>
      </c>
      <c r="BE81" s="11">
        <f t="shared" si="876"/>
        <v>0.15011243643673092</v>
      </c>
      <c r="BF81" s="11">
        <f t="shared" si="876"/>
        <v>0.15011243643673092</v>
      </c>
      <c r="BG81" s="11">
        <f t="shared" si="876"/>
        <v>0.15011243643673092</v>
      </c>
      <c r="BH81" s="11">
        <f t="shared" si="876"/>
        <v>0.15011243643673092</v>
      </c>
      <c r="BI81" s="11">
        <f t="shared" si="876"/>
        <v>0.15011243643673092</v>
      </c>
      <c r="BJ81" s="11">
        <f t="shared" si="876"/>
        <v>0.15011243643673092</v>
      </c>
      <c r="BK81" s="11">
        <f t="shared" si="876"/>
        <v>0.15011243643673092</v>
      </c>
      <c r="BL81" s="11">
        <f t="shared" si="876"/>
        <v>0.15011243643673092</v>
      </c>
      <c r="BM81" s="11">
        <f t="shared" si="876"/>
        <v>0.15011243643673092</v>
      </c>
      <c r="BN81" s="11">
        <f t="shared" si="876"/>
        <v>0.15011243643673092</v>
      </c>
      <c r="BO81" s="11">
        <f t="shared" si="876"/>
        <v>0.15011243643673092</v>
      </c>
      <c r="BP81" s="11">
        <f t="shared" si="876"/>
        <v>0.15011243643673092</v>
      </c>
      <c r="BQ81" s="11">
        <f t="shared" si="876"/>
        <v>0.15011243643673092</v>
      </c>
      <c r="BR81" s="11">
        <f t="shared" si="876"/>
        <v>0.15011243643673092</v>
      </c>
      <c r="BS81" s="11">
        <f t="shared" si="876"/>
        <v>0.15011243643673092</v>
      </c>
      <c r="BT81" s="11">
        <f t="shared" ref="BT81:CE81" si="877">NORMSDIST(NORMSINV(0.4)-BT72)</f>
        <v>0.15011243643673092</v>
      </c>
      <c r="BU81" s="11">
        <f t="shared" si="877"/>
        <v>0.15011243643673092</v>
      </c>
      <c r="BV81" s="11">
        <f t="shared" si="877"/>
        <v>0.15011243643673092</v>
      </c>
      <c r="BW81" s="11">
        <f t="shared" si="877"/>
        <v>0.15011243643673092</v>
      </c>
      <c r="BX81" s="11">
        <f t="shared" si="877"/>
        <v>0.15011243643673092</v>
      </c>
      <c r="BY81" s="11">
        <f t="shared" si="877"/>
        <v>0.15011243643673092</v>
      </c>
      <c r="BZ81" s="11">
        <f t="shared" si="877"/>
        <v>0.15011243643673092</v>
      </c>
      <c r="CA81" s="11">
        <f t="shared" si="877"/>
        <v>0.15011243643673092</v>
      </c>
      <c r="CB81" s="11">
        <f t="shared" si="877"/>
        <v>0.15011243643673092</v>
      </c>
      <c r="CC81" s="11">
        <f t="shared" si="877"/>
        <v>0.15011243643673092</v>
      </c>
      <c r="CD81" s="11">
        <f t="shared" si="877"/>
        <v>0.15011243643673092</v>
      </c>
      <c r="CE81" s="11">
        <f t="shared" si="877"/>
        <v>0.15011243643673092</v>
      </c>
    </row>
    <row r="82" spans="3:83">
      <c r="C82" s="65"/>
    </row>
  </sheetData>
  <pageMargins left="0.75" right="0.75" top="1" bottom="1" header="0.5" footer="0.5"/>
  <pageSetup orientation="portrait" horizontalDpi="4294967292" verticalDpi="4294967292"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Readme</vt:lpstr>
      <vt:lpstr>InputDataA_GeneralAssumptions</vt:lpstr>
      <vt:lpstr>GraphsA</vt:lpstr>
      <vt:lpstr>InputDataB_ModelSpecAssumptions</vt:lpstr>
      <vt:lpstr>GraphsB</vt:lpstr>
      <vt:lpstr>data</vt:lpstr>
      <vt:lpstr>data_pc</vt:lpstr>
      <vt:lpstr>DataSummary</vt:lpstr>
      <vt:lpstr>Submodel1</vt:lpstr>
      <vt:lpstr>Submodel1s</vt:lpstr>
      <vt:lpstr>Submodel2</vt:lpstr>
      <vt:lpstr>Submodel2s</vt:lpstr>
      <vt:lpstr>Submodel3</vt:lpstr>
      <vt:lpstr>Submodel3s</vt:lpstr>
    </vt:vector>
  </TitlesOfParts>
  <Company>Personal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Garrido</dc:creator>
  <cp:lastModifiedBy>Steven Michael Pennings</cp:lastModifiedBy>
  <dcterms:created xsi:type="dcterms:W3CDTF">2016-01-12T17:53:21Z</dcterms:created>
  <dcterms:modified xsi:type="dcterms:W3CDTF">2023-08-14T19:53:51Z</dcterms:modified>
</cp:coreProperties>
</file>